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Holidays" sheetId="4" state="visible" r:id="rId4"/>
    <sheet xmlns:r="http://schemas.openxmlformats.org/officeDocument/2006/relationships" name="Assumptions" sheetId="5" state="visible" r:id="rId5"/>
  </sheets>
  <definedNames>
    <definedName name="_xlnm._FilterDatabase" localSheetId="1" hidden="1">'Tasks'!$A$10:$Z$310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-mmm-yyyy"/>
    <numFmt numFmtId="165" formatCode="yyyy-mm-dd"/>
    <numFmt numFmtId="166" formatCode="+0&quot; d&quot;;-0&quot; d&quot;;0&quot; d&quot;"/>
    <numFmt numFmtId="167" formatCode="dd-mmm-yy"/>
    <numFmt numFmtId="168" formatCode="+0;-0;0"/>
    <numFmt numFmtId="169" formatCode="&quot;VIEW ▸  &quot;@"/>
    <numFmt numFmtId="170" formatCode="&quot;Scroll &quot;+0;&quot;Scroll &quot;-0;&quot;Scroll 0&quot;"/>
    <numFmt numFmtId="171" formatCode=";;;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595959"/>
      <sz val="10"/>
    </font>
    <font>
      <name val="Arial"/>
      <b val="1"/>
      <color rgb="00FFFFFF"/>
      <sz val="20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8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color rgb="00000000"/>
      <sz val="9"/>
    </font>
    <font>
      <name val="Arial"/>
      <b val="1"/>
      <color rgb="001F3864"/>
      <sz val="10"/>
    </font>
    <font>
      <name val="Arial"/>
      <b val="1"/>
      <color rgb="00595959"/>
      <sz val="10"/>
    </font>
    <font>
      <name val="Arial"/>
      <b val="1"/>
      <color rgb="009C0057"/>
      <sz val="10"/>
    </font>
    <font>
      <name val="Arial"/>
      <b val="1"/>
      <color rgb="007F6000"/>
      <sz val="10"/>
    </font>
    <font>
      <name val="Arial"/>
      <b val="1"/>
      <color rgb="00FFFFFF"/>
      <sz val="12"/>
    </font>
    <font>
      <name val="Arial"/>
      <color rgb="00595959"/>
      <sz val="9"/>
    </font>
    <font>
      <name val="Arial"/>
      <b val="1"/>
      <color rgb="00FFFFFF"/>
      <sz val="14"/>
    </font>
    <font>
      <name val="Arial"/>
      <b val="1"/>
      <color rgb="000000FF"/>
      <sz val="11"/>
    </font>
    <font>
      <name val="Arial"/>
      <i val="1"/>
      <color rgb="00595959"/>
      <sz val="8"/>
    </font>
    <font>
      <name val="Arial"/>
      <b val="1"/>
      <color rgb="00595959"/>
      <sz val="8"/>
    </font>
    <font>
      <name val="Arial"/>
      <b val="1"/>
      <color rgb="00FFFFFF"/>
      <sz val="8"/>
    </font>
    <font>
      <name val="Arial"/>
      <b val="1"/>
      <color rgb="001F3864"/>
      <sz val="8"/>
    </font>
    <font>
      <name val="Arial"/>
      <b val="1"/>
      <color rgb="00000000"/>
      <sz val="8"/>
    </font>
    <font>
      <name val="Arial"/>
      <b val="1"/>
      <color rgb="009C0057"/>
      <sz val="8"/>
    </font>
    <font>
      <name val="Arial"/>
      <b val="1"/>
      <color rgb="007F6000"/>
      <sz val="8"/>
    </font>
    <font>
      <name val="Arial"/>
      <b val="1"/>
      <color rgb="00FFFFFF"/>
      <sz val="7"/>
    </font>
    <font>
      <name val="Arial"/>
      <b val="1"/>
      <color rgb="00000000"/>
      <sz val="9"/>
    </font>
    <font>
      <name val="Arial"/>
      <b val="1"/>
      <color rgb="001F3864"/>
      <sz val="11"/>
    </font>
  </fonts>
  <fills count="27">
    <fill>
      <patternFill/>
    </fill>
    <fill>
      <patternFill patternType="gray125"/>
    </fill>
    <fill>
      <patternFill patternType="solid">
        <fgColor rgb="006A3D9A"/>
        <bgColor rgb="006A3D9A"/>
      </patternFill>
    </fill>
    <fill>
      <patternFill patternType="solid">
        <fgColor rgb="001F3864"/>
        <bgColor rgb="001F3864"/>
      </patternFill>
    </fill>
    <fill>
      <patternFill patternType="solid">
        <fgColor rgb="00FFFBE6"/>
        <bgColor rgb="00FFFBE6"/>
      </patternFill>
    </fill>
    <fill>
      <patternFill patternType="solid">
        <fgColor rgb="002F5597"/>
        <bgColor rgb="002F5597"/>
      </patternFill>
    </fill>
    <fill>
      <patternFill patternType="solid">
        <fgColor rgb="001B7F79"/>
        <bgColor rgb="001B7F79"/>
      </patternFill>
    </fill>
    <fill>
      <patternFill patternType="solid">
        <fgColor rgb="00EAF0FA"/>
        <bgColor rgb="00EAF0FA"/>
      </patternFill>
    </fill>
    <fill>
      <patternFill patternType="solid">
        <fgColor rgb="00E3F4F2"/>
        <bgColor rgb="00E3F4F2"/>
      </patternFill>
    </fill>
    <fill>
      <patternFill patternType="solid">
        <fgColor rgb="007F7F7F"/>
        <bgColor rgb="007F7F7F"/>
      </patternFill>
    </fill>
    <fill>
      <patternFill patternType="solid">
        <fgColor rgb="007F6000"/>
        <bgColor rgb="007F6000"/>
      </patternFill>
    </fill>
    <fill>
      <patternFill patternType="solid">
        <fgColor rgb="00F0E8F7"/>
        <bgColor rgb="00F0E8F7"/>
      </patternFill>
    </fill>
    <fill>
      <patternFill patternType="solid">
        <fgColor rgb="00FFF8E1"/>
        <bgColor rgb="00FFF8E1"/>
      </patternFill>
    </fill>
    <fill>
      <patternFill patternType="solid">
        <fgColor rgb="002E9E5B"/>
        <bgColor rgb="002E9E5B"/>
      </patternFill>
    </fill>
    <fill>
      <patternFill patternType="solid">
        <fgColor rgb="002F80ED"/>
        <bgColor rgb="002F80ED"/>
      </patternFill>
    </fill>
    <fill>
      <patternFill patternType="solid">
        <fgColor rgb="00A9C1E8"/>
        <bgColor rgb="00A9C1E8"/>
      </patternFill>
    </fill>
    <fill>
      <patternFill patternType="solid">
        <fgColor rgb="00F2C94C"/>
        <bgColor rgb="00F2C94C"/>
      </patternFill>
    </fill>
    <fill>
      <patternFill patternType="solid">
        <fgColor rgb="00E53935"/>
        <bgColor rgb="00E53935"/>
      </patternFill>
    </fill>
    <fill>
      <patternFill patternType="solid">
        <fgColor rgb="00F2994A"/>
        <bgColor rgb="00F2994A"/>
      </patternFill>
    </fill>
    <fill>
      <patternFill patternType="solid">
        <fgColor rgb="00D9D9D9"/>
        <bgColor rgb="00D9D9D9"/>
      </patternFill>
    </fill>
    <fill>
      <patternFill patternType="solid">
        <fgColor rgb="00E4E4E4"/>
        <bgColor rgb="00E4E4E4"/>
      </patternFill>
    </fill>
    <fill>
      <patternFill patternType="solid">
        <fgColor rgb="00F8C8DC"/>
        <bgColor rgb="00F8C8DC"/>
      </patternFill>
    </fill>
    <fill>
      <patternFill patternType="solid">
        <fgColor rgb="00FFE699"/>
        <bgColor rgb="00FFE699"/>
      </patternFill>
    </fill>
    <fill>
      <patternFill patternType="solid">
        <fgColor rgb="00FFFFFF"/>
        <bgColor rgb="00FFFFFF"/>
      </patternFill>
    </fill>
    <fill>
      <patternFill patternType="solid">
        <fgColor rgb="002E7D32"/>
        <bgColor rgb="002E7D32"/>
      </patternFill>
    </fill>
    <fill>
      <patternFill patternType="solid">
        <fgColor rgb="00595959"/>
        <bgColor rgb="0059595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hair">
        <color rgb="00D0D0D0"/>
      </left>
      <right style="hair">
        <color rgb="00D0D0D0"/>
      </right>
      <top style="hair">
        <color rgb="00D0D0D0"/>
      </top>
      <bottom style="hair">
        <color rgb="00D0D0D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8" fillId="2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24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25" borderId="0" applyAlignment="1" pivotButton="0" quotePrefix="0" xfId="0">
      <alignment horizontal="center" vertical="center" wrapText="1"/>
    </xf>
    <xf numFmtId="0" fontId="13" fillId="2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25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7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167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168" fontId="15" fillId="0" borderId="1" applyAlignment="1" pivotButton="0" quotePrefix="0" xfId="0">
      <alignment horizontal="center" vertical="center" wrapText="1"/>
    </xf>
    <xf numFmtId="9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left" vertical="center" wrapText="1"/>
    </xf>
    <xf numFmtId="169" fontId="23" fillId="22" borderId="1" applyAlignment="1" pivotButton="0" quotePrefix="0" xfId="0">
      <alignment horizontal="center" vertical="center" wrapText="1"/>
    </xf>
    <xf numFmtId="170" fontId="14" fillId="22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6" fillId="14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28" fillId="16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center" vertical="center" wrapText="1"/>
    </xf>
    <xf numFmtId="0" fontId="26" fillId="18" borderId="1" applyAlignment="1" pivotButton="0" quotePrefix="0" xfId="0">
      <alignment horizontal="center" vertical="center" wrapText="1"/>
    </xf>
    <xf numFmtId="0" fontId="25" fillId="19" borderId="1" applyAlignment="1" pivotButton="0" quotePrefix="0" xfId="0">
      <alignment horizontal="center" vertical="center" wrapText="1"/>
    </xf>
    <xf numFmtId="0" fontId="25" fillId="20" borderId="1" applyAlignment="1" pivotButton="0" quotePrefix="0" xfId="0">
      <alignment horizontal="center" vertical="center" wrapText="1"/>
    </xf>
    <xf numFmtId="0" fontId="29" fillId="21" borderId="1" applyAlignment="1" pivotButton="0" quotePrefix="0" xfId="0">
      <alignment horizontal="center" vertical="center" wrapText="1"/>
    </xf>
    <xf numFmtId="0" fontId="30" fillId="22" borderId="1" applyAlignment="1" pivotButton="0" quotePrefix="0" xfId="0">
      <alignment horizontal="center" vertical="center" wrapText="1"/>
    </xf>
    <xf numFmtId="0" fontId="28" fillId="26" borderId="1" applyAlignment="1" pivotButton="0" quotePrefix="0" xfId="0">
      <alignment horizontal="center" vertical="center" wrapText="1"/>
    </xf>
    <xf numFmtId="167" fontId="10" fillId="0" borderId="0" pivotButton="0" quotePrefix="0" xfId="0"/>
    <xf numFmtId="167" fontId="0" fillId="0" borderId="0" pivotButton="0" quotePrefix="0" xfId="0"/>
    <xf numFmtId="0" fontId="31" fillId="3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left" vertical="center" wrapText="1"/>
    </xf>
    <xf numFmtId="9" fontId="15" fillId="0" borderId="1" applyAlignment="1" pivotButton="0" quotePrefix="0" xfId="0">
      <alignment horizontal="center" vertical="center" wrapText="1"/>
    </xf>
    <xf numFmtId="171" fontId="26" fillId="0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25" borderId="0" applyAlignment="1" pivotButton="0" quotePrefix="0" xfId="0">
      <alignment horizontal="left" vertical="center" wrapText="1"/>
    </xf>
    <xf numFmtId="0" fontId="33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6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FFFFFF"/>
      </font>
      <fill>
        <patternFill patternType="solid">
          <fgColor rgb="00ED7D31"/>
          <bgColor rgb="00ED7D31"/>
        </patternFill>
      </fill>
    </dxf>
    <dxf>
      <font>
        <b val="1"/>
        <color rgb="00FFFFFF"/>
      </font>
      <fill>
        <patternFill patternType="solid">
          <fgColor rgb="002E9E5B"/>
          <bgColor rgb="002E9E5B"/>
        </patternFill>
      </fill>
    </dxf>
    <dxf>
      <font>
        <b val="1"/>
        <color rgb="00C55A11"/>
      </font>
      <fill>
        <patternFill patternType="solid">
          <fgColor rgb="00FCE4D6"/>
          <bgColor rgb="00FCE4D6"/>
        </patternFill>
      </fill>
    </dxf>
    <dxf>
      <font>
        <b val="1"/>
        <color rgb="000B5563"/>
      </font>
      <fill>
        <patternFill patternType="solid">
          <fgColor rgb="00B7E1E8"/>
          <bgColor rgb="00B7E1E8"/>
        </patternFill>
      </fill>
    </dxf>
    <dxf>
      <font>
        <b val="1"/>
        <color rgb="001F4E79"/>
      </font>
      <fill>
        <patternFill patternType="solid">
          <fgColor rgb="00DDEBF7"/>
          <bgColor rgb="00DDEBF7"/>
        </patternFill>
      </fill>
    </dxf>
    <dxf>
      <font>
        <b val="1"/>
        <color rgb="007F0000"/>
      </font>
      <fill>
        <patternFill patternType="solid">
          <fgColor rgb="00FF9999"/>
          <bgColor rgb="00FF9999"/>
        </patternFill>
      </fill>
    </dxf>
    <dxf>
      <font>
        <b val="1"/>
        <color rgb="00974706"/>
      </font>
      <fill>
        <patternFill patternType="solid">
          <fgColor rgb="00FFD8B0"/>
          <bgColor rgb="00FFD8B0"/>
        </patternFill>
      </fill>
    </dxf>
    <dxf>
      <font>
        <b val="1"/>
        <color rgb="007F6000"/>
      </font>
      <fill>
        <patternFill patternType="solid">
          <fgColor rgb="00FFF2CC"/>
          <bgColor rgb="00FFF2CC"/>
        </patternFill>
      </fill>
    </dxf>
    <dxf>
      <font>
        <b val="1"/>
        <color rgb="00595959"/>
      </font>
      <fill>
        <patternFill patternType="solid">
          <fgColor rgb="00EDEDED"/>
          <bgColor rgb="00EDEDED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color rgb="00FFFFFF"/>
      </font>
      <numFmt numFmtId="200" formatCode=";;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1" formatCode="&quot;▶&quot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2" formatCode="&quot;↳&quot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3" formatCode="&quot;◀&quot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4" formatCode="&quot;➜&quot;"/>
      <fill>
        <patternFill patternType="solid">
          <fgColor rgb="002E9E5B"/>
          <bgColor rgb="002E9E5B"/>
        </patternFill>
      </fill>
    </dxf>
    <dxf>
      <font>
        <b val="1"/>
        <color rgb="00FFFFFF"/>
      </font>
      <numFmt numFmtId="205" formatCode="&quot;◆&quot;"/>
      <fill>
        <patternFill patternType="solid">
          <fgColor rgb="002E9E5B"/>
          <bgColor rgb="002E9E5B"/>
        </patternFill>
      </fill>
    </dxf>
    <dxf>
      <font>
        <color rgb="00FFFFFF"/>
      </font>
      <numFmt numFmtId="206" formatCode=";;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07" formatCode="&quot;▶&quot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08" formatCode="&quot;↳&quot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09" formatCode="&quot;◀&quot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10" formatCode="&quot;➜&quot;"/>
      <fill>
        <patternFill patternType="solid">
          <fgColor rgb="002F80ED"/>
          <bgColor rgb="002F80ED"/>
        </patternFill>
      </fill>
    </dxf>
    <dxf>
      <font>
        <b val="1"/>
        <color rgb="00FFFFFF"/>
      </font>
      <numFmt numFmtId="211" formatCode="&quot;◆&quot;"/>
      <fill>
        <patternFill patternType="solid">
          <fgColor rgb="002F80ED"/>
          <bgColor rgb="002F80ED"/>
        </patternFill>
      </fill>
    </dxf>
    <dxf>
      <font>
        <color rgb="001F3864"/>
      </font>
      <numFmt numFmtId="212" formatCode=";;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3" formatCode="&quot;▶&quot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4" formatCode="&quot;↳&quot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5" formatCode="&quot;◀&quot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6" formatCode="&quot;➜&quot;"/>
      <fill>
        <patternFill patternType="solid">
          <fgColor rgb="00A9C1E8"/>
          <bgColor rgb="00A9C1E8"/>
        </patternFill>
      </fill>
    </dxf>
    <dxf>
      <font>
        <b val="1"/>
        <color rgb="00000000"/>
      </font>
      <numFmt numFmtId="217" formatCode="&quot;◆&quot;"/>
      <fill>
        <patternFill patternType="solid">
          <fgColor rgb="00A9C1E8"/>
          <bgColor rgb="00A9C1E8"/>
        </patternFill>
      </fill>
    </dxf>
    <dxf>
      <font>
        <color rgb="00000000"/>
      </font>
      <numFmt numFmtId="218" formatCode=";;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19" formatCode="&quot;▶&quot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20" formatCode="&quot;↳&quot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21" formatCode="&quot;◀&quot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22" formatCode="&quot;➜&quot;"/>
      <fill>
        <patternFill patternType="solid">
          <fgColor rgb="00F2C94C"/>
          <bgColor rgb="00F2C94C"/>
        </patternFill>
      </fill>
    </dxf>
    <dxf>
      <font>
        <b val="1"/>
        <color rgb="00000000"/>
      </font>
      <numFmt numFmtId="223" formatCode="&quot;◆&quot;"/>
      <fill>
        <patternFill patternType="solid">
          <fgColor rgb="00F2C94C"/>
          <bgColor rgb="00F2C94C"/>
        </patternFill>
      </fill>
    </dxf>
    <dxf>
      <font>
        <color rgb="00FFFFFF"/>
      </font>
      <numFmt numFmtId="224" formatCode=";;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5" formatCode="&quot;▶&quot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6" formatCode="&quot;↳&quot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7" formatCode="&quot;◀&quot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8" formatCode="&quot;➜&quot;"/>
      <fill>
        <patternFill patternType="solid">
          <fgColor rgb="00E53935"/>
          <bgColor rgb="00E53935"/>
        </patternFill>
      </fill>
    </dxf>
    <dxf>
      <font>
        <b val="1"/>
        <color rgb="00FFFFFF"/>
      </font>
      <numFmt numFmtId="229" formatCode="&quot;◆&quot;"/>
      <fill>
        <patternFill patternType="solid">
          <fgColor rgb="00E53935"/>
          <bgColor rgb="00E53935"/>
        </patternFill>
      </fill>
    </dxf>
    <dxf>
      <font>
        <color rgb="00FFFFFF"/>
      </font>
      <numFmt numFmtId="230" formatCode=";;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1" formatCode="&quot;▶&quot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2" formatCode="&quot;↳&quot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3" formatCode="&quot;◀&quot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4" formatCode="&quot;➜&quot;"/>
      <fill>
        <patternFill patternType="solid">
          <fgColor rgb="00F2994A"/>
          <bgColor rgb="00F2994A"/>
        </patternFill>
      </fill>
    </dxf>
    <dxf>
      <font>
        <b val="1"/>
        <color rgb="00FFFFFF"/>
      </font>
      <numFmt numFmtId="235" formatCode="&quot;◆&quot;"/>
      <fill>
        <patternFill patternType="solid">
          <fgColor rgb="00F2994A"/>
          <bgColor rgb="00F2994A"/>
        </patternFill>
      </fill>
    </dxf>
    <dxf>
      <font>
        <color rgb="00D9D9D9"/>
      </font>
      <numFmt numFmtId="236" formatCode=";;;"/>
      <fill>
        <patternFill patternType="solid">
          <fgColor rgb="00D9D9D9"/>
          <bgColor rgb="00D9D9D9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8C8DC"/>
          <bgColor rgb="00F8C8DC"/>
        </patternFill>
      </fill>
    </dxf>
    <dxf>
      <fill>
        <patternFill patternType="solid">
          <fgColor rgb="00E4E4E4"/>
          <bgColor rgb="00E4E4E4"/>
        </patternFill>
      </fill>
    </dxf>
    <dxf>
      <font>
        <b val="1"/>
        <color rgb="00FFFFFF"/>
      </font>
      <fill>
        <patternFill patternType="solid">
          <fgColor rgb="00F57C00"/>
          <bgColor rgb="00F57C00"/>
        </patternFill>
      </fill>
    </dxf>
    <dxf>
      <font>
        <b val="1"/>
        <color rgb="00FFFFFF"/>
      </font>
      <fill>
        <patternFill patternType="solid">
          <fgColor rgb="00C2185B"/>
          <bgColor rgb="00C2185B"/>
        </patternFill>
      </fill>
    </dxf>
    <dxf>
      <font>
        <color rgb="00FFFFFF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Template</author>
  </authors>
  <commentList>
    <comment ref="C9" authorId="0" shapeId="0">
      <text>
        <t>Project execution start (EXEC: date of techno-commercially clear PO + advance).</t>
      </text>
    </comment>
    <comment ref="C11" authorId="0" shapeId="0">
      <text>
        <t>Date up to which progress is reported. =TODAY() tracks live. Un-started tasks cannot start before this date; in-progress tasks are measured against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30" customWidth="1" min="3" max="3"/>
    <col width="3" customWidth="1" min="4" max="4"/>
    <col width="38" customWidth="1" min="5" max="5"/>
    <col width="22" customWidth="1" min="6" max="6"/>
    <col width="14" customWidth="1" min="7" max="7"/>
    <col hidden="1" width="13" customWidth="1" min="8" max="8"/>
  </cols>
  <sheetData>
    <row r="1" ht="38" customHeight="1">
      <c r="B1" s="1" t="inlineStr">
        <is>
          <t>PROJECT EXECUTION – GANTT CHART</t>
        </is>
      </c>
    </row>
    <row r="2">
      <c r="B2" s="2" t="inlineStr">
        <is>
          <t>Project Info  ›  Tasks  ›  Gantt  ›  Holidays  –  everything is linked; fill the yellow cells only</t>
        </is>
      </c>
    </row>
    <row r="4">
      <c r="B4" s="3" t="inlineStr">
        <is>
          <t xml:space="preserve">  PROJECT DETAILS</t>
        </is>
      </c>
      <c r="E4" s="4" t="inlineStr">
        <is>
          <t xml:space="preserve">  SCHEDULE HEALTH (auto-calculated)</t>
        </is>
      </c>
    </row>
    <row r="5">
      <c r="B5" s="5" t="inlineStr">
        <is>
          <t>Project Name</t>
        </is>
      </c>
      <c r="C5" s="6" t="inlineStr">
        <is>
          <t>1.8M C-Band Antenna System – 500 Sets</t>
        </is>
      </c>
      <c r="E5" s="7" t="inlineStr">
        <is>
          <t>Planned Finish (baseline)</t>
        </is>
      </c>
      <c r="F5" s="8">
        <f>IF(COUNT(Tasks!$R$11:$R$310)=0,"",MAX(Tasks!$R$11:$R$310))</f>
        <v>46500.0</v>
      </c>
    </row>
    <row r="6">
      <c r="B6" s="5" t="inlineStr">
        <is>
          <t>Client Name</t>
        </is>
      </c>
      <c r="C6" s="6" t="inlineStr">
        <is>
          <t>&lt;Client name&gt;</t>
        </is>
      </c>
      <c r="E6" s="7" t="inlineStr">
        <is>
          <t>Forecast Finish (incl. delays)</t>
        </is>
      </c>
      <c r="F6" s="8">
        <f>IF(COUNT(Tasks!$T$11:$T$310)=0,"",MAX(Tasks!$T$11:$T$310))</f>
        <v>46500.0</v>
      </c>
    </row>
    <row r="7">
      <c r="B7" s="5" t="inlineStr">
        <is>
          <t>Project Manager</t>
        </is>
      </c>
      <c r="C7" s="6" t="inlineStr">
        <is>
          <t>&lt;Project manager&gt;</t>
        </is>
      </c>
      <c r="E7" s="7" t="inlineStr">
        <is>
          <t>Target Completion Date</t>
        </is>
      </c>
      <c r="F7" s="8">
        <f>IF(C10="","",C10)</f>
        <v>46500.0</v>
      </c>
    </row>
    <row r="8">
      <c r="B8" s="5" t="inlineStr">
        <is>
          <t>Project Code / Reference</t>
        </is>
      </c>
      <c r="C8" s="6" t="inlineStr">
        <is>
          <t>PRJ-2026-001</t>
        </is>
      </c>
      <c r="E8" s="7" t="inlineStr">
        <is>
          <t>Delay vs TARGET (working days)</t>
        </is>
      </c>
      <c r="F8" s="9">
        <f>IF(OR(F6="",F7=""),"",IF(F6&gt;=F7,NETWORKDAYS.INTL(F7,F6,'Project Info'!$H$12,Holidays!$A$6:$A$205)-1,-(NETWORKDAYS.INTL(F6,F7,'Project Info'!$H$12,Holidays!$A$6:$A$205)-1)))</f>
        <v>0</v>
      </c>
    </row>
    <row r="9">
      <c r="B9" s="5" t="inlineStr">
        <is>
          <t>Project Start Date</t>
        </is>
      </c>
      <c r="C9" s="10" t="n">
        <v>46310</v>
      </c>
      <c r="E9" s="7" t="inlineStr">
        <is>
          <t>Delay vs PLAN (working days)</t>
        </is>
      </c>
      <c r="F9" s="9">
        <f>IF(OR(F5="",F6=""),"",IF(F6&gt;=F5,NETWORKDAYS.INTL(F5,F6,'Project Info'!$H$12,Holidays!$A$6:$A$205)-1,-(NETWORKDAYS.INTL(F6,F5,'Project Info'!$H$12,Holidays!$A$6:$A$205)-1)))</f>
        <v>0</v>
      </c>
    </row>
    <row r="10">
      <c r="B10" s="5" t="inlineStr">
        <is>
          <t>Target Completion Date</t>
        </is>
      </c>
      <c r="C10" s="10" t="n">
        <v>46500</v>
      </c>
      <c r="E10" s="7" t="inlineStr">
        <is>
          <t>Overall % Complete (duration weighted)</t>
        </is>
      </c>
      <c r="F10" s="11">
        <f>IF(SUM(Tasks!$J$11:$J$310)=0,"",SUM(Tasks!$AH$11:$AH$310)/SUM(Tasks!$J$11:$J$310))</f>
        <v>0</v>
      </c>
    </row>
    <row r="11">
      <c r="B11" s="5" t="inlineStr">
        <is>
          <t>Status (Report) Date</t>
        </is>
      </c>
      <c r="C11" s="10">
        <f>TODAY()</f>
        <v>46303.0</v>
      </c>
      <c r="E11" s="7" t="inlineStr">
        <is>
          <t>Calendar days late vs Target</t>
        </is>
      </c>
      <c r="F11" s="9">
        <f>IF(OR(F6="",F7=""),"",F6-F7)</f>
        <v>0</v>
      </c>
    </row>
    <row r="12">
      <c r="B12" s="5" t="inlineStr">
        <is>
          <t>Weekly Off</t>
        </is>
      </c>
      <c r="C12" s="6" t="inlineStr">
        <is>
          <t>Sunday only</t>
        </is>
      </c>
      <c r="H12" s="12">
        <f>IF(C12="Sunday only",11,IF(C12="Friday &amp; Saturday",7,1))</f>
        <v>11</v>
      </c>
    </row>
    <row r="13">
      <c r="B13" s="5" t="inlineStr">
        <is>
          <t>Gantt View (set on Gantt sheet)</t>
        </is>
      </c>
      <c r="C13" s="13" t="str">
        <f>Gantt!B2</f>
        <v>Week</v>
      </c>
    </row>
    <row r="15" ht="34" customHeight="1">
      <c r="B15" s="14" t="str">
        <f>IF(F8="","Add tasks on the Tasks sheet to see project health",IF(F8&gt;0,"⚠ PROJECT DELAYED: forecast finish "&amp;TEXT(F6,"dd-mmm-yyyy")&amp;" is "&amp;F8&amp;" working day(s) after target "&amp;TEXT(F7,"dd-mmm-yyyy"),IF(F9&gt;0,"⚡ AT RISK: within target, but forecast finish is "&amp;F9&amp;" working day(s) later than plan","✔ ON TRACK: forecast finish "&amp;TEXT(F6,"dd-mmm-yyyy")&amp;" meets target "&amp;TEXT(F7,"dd-mmm-yyyy"))))</f>
        <v>✔ ON TRACK: forecast finish 23-Apr-2027 meets target 23-Apr-2027</v>
      </c>
    </row>
    <row r="17">
      <c r="B17" s="15" t="inlineStr">
        <is>
          <t xml:space="preserve">  STATUS BY COMPONENT  (tasks whose name starts with the text in column B)</t>
        </is>
      </c>
    </row>
    <row r="18">
      <c r="B18" s="16" t="inlineStr">
        <is>
          <t>Component (name prefix)</t>
        </is>
      </c>
      <c r="C18" s="16" t="inlineStr">
        <is>
          <t>Planned Finish</t>
        </is>
      </c>
      <c r="D18" s="16" t="inlineStr"/>
      <c r="E18" s="16" t="inlineStr">
        <is>
          <t>Forecast Finish</t>
        </is>
      </c>
      <c r="F18" s="16" t="inlineStr">
        <is>
          <t>Delay vs Plan (wd)</t>
        </is>
      </c>
      <c r="G18" s="16" t="inlineStr">
        <is>
          <t>% Complete</t>
        </is>
      </c>
    </row>
    <row r="19">
      <c r="B19" s="17" t="inlineStr">
        <is>
          <t>REFLECTOR</t>
        </is>
      </c>
      <c r="C19" s="8">
        <f>IF(OR($B19="",COUNTIF(Tasks!$B$11:$B$310,$B19&amp;"*")=0),"",SUMPRODUCT(MAX((LEFT(Tasks!$B$11:$B$310,LEN($B19))=$B19)*Tasks!$AI$11:$AI$310)))</f>
        <v>46450.0</v>
      </c>
      <c r="D19" s="18" t="n"/>
      <c r="E19" s="8">
        <f>IF(OR($B19="",COUNTIF(Tasks!$B$11:$B$310,$B19&amp;"*")=0),"",SUMPRODUCT(MAX((LEFT(Tasks!$B$11:$B$310,LEN($B19))=$B19)*Tasks!$AJ$11:$AJ$310)))</f>
        <v>46450.0</v>
      </c>
      <c r="F19" s="9">
        <f>IF(OR(C19="",E19=""),"",IF(E19&gt;=C19,NETWORKDAYS.INTL(C19,E19,'Project Info'!$H$12,Holidays!$A$6:$A$205)-1,-(NETWORKDAYS.INTL(E19,C19,'Project Info'!$H$12,Holidays!$A$6:$A$205)-1)))</f>
        <v>0</v>
      </c>
      <c r="G19" s="11">
        <f>IF(OR($B19="",SUMIFS(Tasks!$J$11:$J$310,Tasks!$B$11:$B$310,$B19&amp;"*")=0),"",SUMIFS(Tasks!$AH$11:$AH$310,Tasks!$B$11:$B$310,$B19&amp;"*")/SUMIFS(Tasks!$J$11:$J$310,Tasks!$B$11:$B$310,$B19&amp;"*"))</f>
        <v>0</v>
      </c>
    </row>
    <row r="20">
      <c r="B20" s="17" t="inlineStr">
        <is>
          <t>FEED</t>
        </is>
      </c>
      <c r="C20" s="8">
        <f>IF(OR($B20="",COUNTIF(Tasks!$B$11:$B$310,$B20&amp;"*")=0),"",SUMPRODUCT(MAX((LEFT(Tasks!$B$11:$B$310,LEN($B20))=$B20)*Tasks!$AI$11:$AI$310)))</f>
        <v>46500.0</v>
      </c>
      <c r="D20" s="18" t="n"/>
      <c r="E20" s="8">
        <f>IF(OR($B20="",COUNTIF(Tasks!$B$11:$B$310,$B20&amp;"*")=0),"",SUMPRODUCT(MAX((LEFT(Tasks!$B$11:$B$310,LEN($B20))=$B20)*Tasks!$AJ$11:$AJ$310)))</f>
        <v>46500.0</v>
      </c>
      <c r="F20" s="9">
        <f>IF(OR(C20="",E20=""),"",IF(E20&gt;=C20,NETWORKDAYS.INTL(C20,E20,'Project Info'!$H$12,Holidays!$A$6:$A$205)-1,-(NETWORKDAYS.INTL(E20,C20,'Project Info'!$H$12,Holidays!$A$6:$A$205)-1)))</f>
        <v>0</v>
      </c>
      <c r="G20" s="11">
        <f>IF(OR($B20="",SUMIFS(Tasks!$J$11:$J$310,Tasks!$B$11:$B$310,$B20&amp;"*")=0),"",SUMIFS(Tasks!$AH$11:$AH$310,Tasks!$B$11:$B$310,$B20&amp;"*")/SUMIFS(Tasks!$J$11:$J$310,Tasks!$B$11:$B$310,$B20&amp;"*"))</f>
        <v>0</v>
      </c>
    </row>
    <row r="21">
      <c r="B21" s="17" t="inlineStr">
        <is>
          <t>METAL</t>
        </is>
      </c>
      <c r="C21" s="8">
        <f>IF(OR($B21="",COUNTIF(Tasks!$B$11:$B$310,$B21&amp;"*")=0),"",SUMPRODUCT(MAX((LEFT(Tasks!$B$11:$B$310,LEN($B21))=$B21)*Tasks!$AI$11:$AI$310)))</f>
        <v>46403.0</v>
      </c>
      <c r="D21" s="18" t="n"/>
      <c r="E21" s="8">
        <f>IF(OR($B21="",COUNTIF(Tasks!$B$11:$B$310,$B21&amp;"*")=0),"",SUMPRODUCT(MAX((LEFT(Tasks!$B$11:$B$310,LEN($B21))=$B21)*Tasks!$AJ$11:$AJ$310)))</f>
        <v>46403.0</v>
      </c>
      <c r="F21" s="9">
        <f>IF(OR(C21="",E21=""),"",IF(E21&gt;=C21,NETWORKDAYS.INTL(C21,E21,'Project Info'!$H$12,Holidays!$A$6:$A$205)-1,-(NETWORKDAYS.INTL(E21,C21,'Project Info'!$H$12,Holidays!$A$6:$A$205)-1)))</f>
        <v>0</v>
      </c>
      <c r="G21" s="11">
        <f>IF(OR($B21="",SUMIFS(Tasks!$J$11:$J$310,Tasks!$B$11:$B$310,$B21&amp;"*")=0),"",SUMIFS(Tasks!$AH$11:$AH$310,Tasks!$B$11:$B$310,$B21&amp;"*")/SUMIFS(Tasks!$J$11:$J$310,Tasks!$B$11:$B$310,$B21&amp;"*"))</f>
        <v>0</v>
      </c>
    </row>
    <row r="23">
      <c r="B23" s="19" t="inlineStr">
        <is>
          <t xml:space="preserve">  TASK STATISTICS</t>
        </is>
      </c>
      <c r="E23" s="20" t="inlineStr">
        <is>
          <t xml:space="preserve">  HOW TO USE</t>
        </is>
      </c>
    </row>
    <row r="24" ht="27" customHeight="1">
      <c r="B24" s="21" t="inlineStr">
        <is>
          <t>Total Tasks</t>
        </is>
      </c>
      <c r="C24" s="22">
        <f>COUNTIF(Tasks!$B$11:$B$310,"?*")</f>
        <v>30</v>
      </c>
      <c r="E24" s="23" t="inlineStr">
        <is>
          <t>1. Fill the yellow Project Details: start / target / report date and the Weekly Off.</t>
        </is>
      </c>
    </row>
    <row r="25" ht="27" customHeight="1">
      <c r="B25" s="21" t="inlineStr">
        <is>
          <t>Completed</t>
        </is>
      </c>
      <c r="C25" s="22">
        <f>COUNTIF(Tasks!$AE$11:$AE$310,"Completed")</f>
        <v>0</v>
      </c>
      <c r="E25" s="23" t="inlineStr">
        <is>
          <t>2. Holidays sheet: list non-working dates.</t>
        </is>
      </c>
    </row>
    <row r="26" ht="36" customHeight="1">
      <c r="B26" s="21" t="inlineStr">
        <is>
          <t>In Progress</t>
        </is>
      </c>
      <c r="C26" s="22">
        <f>COUNTIF(Tasks!$AE$11:$AE$310,"In Progress")</f>
        <v>0</v>
      </c>
      <c r="E26" s="23" t="inlineStr">
        <is>
          <t>3. Tasks sheet: Task Name + Duration (working days) + predecessor ID(s). Link FS = after predecessor ends (default); SS = starts n days after it starts; FF = ends n days after it ends. Lag in working days.</t>
        </is>
      </c>
    </row>
    <row r="27" ht="27" customHeight="1">
      <c r="B27" s="21" t="inlineStr">
        <is>
          <t>Not Started / On Hold</t>
        </is>
      </c>
      <c r="C27" s="22">
        <f>COUNTIF(Tasks!$AE$11:$AE$310,"Not Started")+COUNTIF(Tasks!$AE$11:$AE$310,"On Hold")</f>
        <v>30</v>
      </c>
      <c r="E27" s="23" t="inlineStr">
        <is>
          <t>4. Update progress: Status, Actual Start/End, % Complete. Use Revised Duration when you expect an overshoot.</t>
        </is>
      </c>
    </row>
    <row r="28" ht="27" customHeight="1">
      <c r="B28" s="21" t="inlineStr">
        <is>
          <t>Tasks Overshooting Duration</t>
        </is>
      </c>
      <c r="C28" s="22">
        <f>COUNTIF(Tasks!$V$11:$V$310,"&gt;0")</f>
        <v>0</v>
      </c>
      <c r="E28" s="23" t="inlineStr">
        <is>
          <t>5. Gantt sheet: pick Day / Week / Month in cell B2; scroll the timeline with C2.</t>
        </is>
      </c>
    </row>
    <row r="29" ht="27" customHeight="1">
      <c r="B29" s="21" t="inlineStr">
        <is>
          <t>Tasks Affected by Others' Delay</t>
        </is>
      </c>
      <c r="C29" s="22">
        <f>COUNTIF(Tasks!$Y$11:$Y$310,"Delayed*")</f>
        <v>0</v>
      </c>
      <c r="E29" s="23" t="inlineStr">
        <is>
          <t>6. 300 task rows are pre-built; copy the last row down to add more.</t>
        </is>
      </c>
    </row>
    <row r="30" ht="27" customHeight="1">
      <c r="B30" s="21" t="inlineStr">
        <is>
          <t>Largest Overshoot (task)</t>
        </is>
      </c>
      <c r="C30" s="22" t="str">
        <f>IF(MAX(Tasks!$V$11:$V$310)&lt;=0,"None",INDEX(Tasks!$B$11:$B$310,MATCH(MAX(Tasks!$V$11:$V$310),Tasks!$V$11:$V$310,0))&amp;" (+"&amp;MAX(Tasks!$V$11:$V$310)&amp;" d)")</f>
        <v>None</v>
      </c>
      <c r="E30" s="23" t="inlineStr">
        <is>
          <t>7. Avoid circular links (A waits for B and B waits for A).</t>
        </is>
      </c>
    </row>
    <row r="31" ht="27" customHeight="1">
      <c r="B31" s="21" t="inlineStr">
        <is>
          <t>Total Planned Task-Days</t>
        </is>
      </c>
      <c r="C31" s="22">
        <f>SUM(Tasks!$J$11:$J$310)</f>
        <v>432</v>
      </c>
      <c r="E31" s="23" t="inlineStr">
        <is>
          <t>Yellow cells = input · white cells = formulas (do not overwrite).</t>
        </is>
      </c>
    </row>
    <row r="33">
      <c r="B33" s="15" t="inlineStr">
        <is>
          <t xml:space="preserve">  COLOUR LEGEND</t>
        </is>
      </c>
    </row>
    <row r="34">
      <c r="B34" s="24" t="inlineStr">
        <is>
          <t>Completed</t>
        </is>
      </c>
      <c r="C34" s="25" t="inlineStr">
        <is>
          <t>Task finished (bar portion within planned duration)</t>
        </is>
      </c>
    </row>
    <row r="35">
      <c r="B35" s="26" t="inlineStr">
        <is>
          <t>In Progress</t>
        </is>
      </c>
      <c r="C35" s="25" t="inlineStr">
        <is>
          <t>Task started, not finished</t>
        </is>
      </c>
    </row>
    <row r="36">
      <c r="B36" s="27" t="inlineStr">
        <is>
          <t>Not Started</t>
        </is>
      </c>
      <c r="C36" s="25" t="inlineStr">
        <is>
          <t>Scheduled, not yet begun</t>
        </is>
      </c>
    </row>
    <row r="37">
      <c r="B37" s="28" t="inlineStr">
        <is>
          <t>On Hold</t>
        </is>
      </c>
      <c r="C37" s="25" t="inlineStr">
        <is>
          <t>Task paused</t>
        </is>
      </c>
    </row>
    <row r="38">
      <c r="B38" s="29" t="inlineStr">
        <is>
          <t>Overshoot</t>
        </is>
      </c>
      <c r="C38" s="25" t="inlineStr">
        <is>
          <t>Time used beyond the planned DURATION (task ran / is expected to run over)</t>
        </is>
      </c>
    </row>
    <row r="39">
      <c r="B39" s="30" t="inlineStr">
        <is>
          <t>Delayed / Affected</t>
        </is>
      </c>
      <c r="C39" s="25" t="inlineStr">
        <is>
          <t>Start pushed out by a late predecessor or by the status date (see 'Impact' column)</t>
        </is>
      </c>
    </row>
    <row r="40">
      <c r="B40" s="31" t="inlineStr">
        <is>
          <t>Planned (not used)</t>
        </is>
      </c>
      <c r="C40" s="25" t="inlineStr">
        <is>
          <t>Planned time no longer used (finished early / started late)</t>
        </is>
      </c>
    </row>
    <row r="41">
      <c r="B41" s="32" t="inlineStr">
        <is>
          <t>Weekly off</t>
        </is>
      </c>
      <c r="C41" s="25" t="inlineStr">
        <is>
          <t>Weekly-off day (Day view)</t>
        </is>
      </c>
    </row>
    <row r="42">
      <c r="B42" s="33" t="inlineStr">
        <is>
          <t>Holiday</t>
        </is>
      </c>
      <c r="C42" s="25" t="inlineStr">
        <is>
          <t>Dates from the Holidays sheet (pink header in Week/Month view = holiday inside period)</t>
        </is>
      </c>
    </row>
    <row r="43">
      <c r="B43" s="34" t="inlineStr">
        <is>
          <t>Status Date</t>
        </is>
      </c>
      <c r="C43" s="25" t="inlineStr">
        <is>
          <t>Column of the report date set above</t>
        </is>
      </c>
    </row>
    <row r="44">
      <c r="B44" s="35" t="inlineStr">
        <is>
          <t>▶  Start</t>
        </is>
      </c>
      <c r="C44" s="25" t="inlineStr">
        <is>
          <t>First day of a task with no predecessor</t>
        </is>
      </c>
    </row>
    <row r="45">
      <c r="B45" s="35" t="inlineStr">
        <is>
          <t>↳  Dependent start</t>
        </is>
      </c>
      <c r="C45" s="25" t="inlineStr">
        <is>
          <t>First day of a task that waits for a predecessor</t>
        </is>
      </c>
    </row>
    <row r="46">
      <c r="B46" s="35" t="inlineStr">
        <is>
          <t>◀  End</t>
        </is>
      </c>
      <c r="C46" s="25" t="inlineStr">
        <is>
          <t>Last day of a task</t>
        </is>
      </c>
    </row>
    <row r="47">
      <c r="B47" s="35" t="inlineStr">
        <is>
          <t>➜  End feeds others</t>
        </is>
      </c>
      <c r="C47" s="25" t="inlineStr">
        <is>
          <t>Last day of a task that other tasks depend on</t>
        </is>
      </c>
    </row>
    <row r="48">
      <c r="B48" s="35" t="inlineStr">
        <is>
          <t>◆  Start = End</t>
        </is>
      </c>
      <c r="C48" s="25" t="inlineStr">
        <is>
          <t>Task starts and ends in the same period</t>
        </is>
      </c>
    </row>
  </sheetData>
  <mergeCells count="39">
    <mergeCell ref="B2:G2"/>
    <mergeCell ref="F11:G11"/>
    <mergeCell ref="E28:G28"/>
    <mergeCell ref="C34:G34"/>
    <mergeCell ref="F10:G10"/>
    <mergeCell ref="C42:G42"/>
    <mergeCell ref="B17:G17"/>
    <mergeCell ref="E31:G31"/>
    <mergeCell ref="B1:G1"/>
    <mergeCell ref="F6:G6"/>
    <mergeCell ref="C45:G45"/>
    <mergeCell ref="E30:G30"/>
    <mergeCell ref="F7:G7"/>
    <mergeCell ref="C35:G35"/>
    <mergeCell ref="E27:G27"/>
    <mergeCell ref="C47:G47"/>
    <mergeCell ref="F5:G5"/>
    <mergeCell ref="B23:C23"/>
    <mergeCell ref="C41:G41"/>
    <mergeCell ref="E26:G26"/>
    <mergeCell ref="C44:G44"/>
    <mergeCell ref="C40:G40"/>
    <mergeCell ref="B15:G15"/>
    <mergeCell ref="E25:G25"/>
    <mergeCell ref="B33:G33"/>
    <mergeCell ref="F8:G8"/>
    <mergeCell ref="C43:G43"/>
    <mergeCell ref="C46:G46"/>
    <mergeCell ref="C36:G36"/>
    <mergeCell ref="C39:G39"/>
    <mergeCell ref="F9:G9"/>
    <mergeCell ref="C48:G48"/>
    <mergeCell ref="E24:G24"/>
    <mergeCell ref="C38:G38"/>
    <mergeCell ref="E23:G23"/>
    <mergeCell ref="C37:G37"/>
    <mergeCell ref="E4:G4"/>
    <mergeCell ref="E29:G29"/>
    <mergeCell ref="B4:C4"/>
  </mergeCells>
  <conditionalFormatting sqref="F8">
    <cfRule type="cellIs" priority="1" operator="greaterThan" dxfId="0">
      <formula>0</formula>
    </cfRule>
    <cfRule type="cellIs" priority="2" operator="lessThanOrEqual" dxfId="1">
      <formula>0</formula>
    </cfRule>
  </conditionalFormatting>
  <conditionalFormatting sqref="F9">
    <cfRule type="cellIs" priority="3" operator="greaterThan" dxfId="0">
      <formula>0</formula>
    </cfRule>
    <cfRule type="cellIs" priority="4" operator="lessThanOrEqual" dxfId="1">
      <formula>0</formula>
    </cfRule>
  </conditionalFormatting>
  <conditionalFormatting sqref="F11">
    <cfRule type="cellIs" priority="5" operator="greaterThan" dxfId="0">
      <formula>0</formula>
    </cfRule>
    <cfRule type="cellIs" priority="6" operator="lessThanOrEqual" dxfId="1">
      <formula>0</formula>
    </cfRule>
  </conditionalFormatting>
  <conditionalFormatting sqref="B15:G15">
    <cfRule type="expression" priority="7" dxfId="2" stopIfTrue="1">
      <formula>ISNUMBER(SEARCH("DELAYED",$B$15))</formula>
    </cfRule>
    <cfRule type="expression" priority="8" dxfId="3" stopIfTrue="1">
      <formula>ISNUMBER(SEARCH("AT RISK",$B$15))</formula>
    </cfRule>
    <cfRule type="expression" priority="9" dxfId="4" stopIfTrue="1">
      <formula>ISNUMBER(SEARCH("ON TRACK",$B$15))</formula>
    </cfRule>
  </conditionalFormatting>
  <conditionalFormatting sqref="F19:F21">
    <cfRule type="expression" priority="10" dxfId="0">
      <formula>AND(ISNUMBER(F19),F19&gt;0)</formula>
    </cfRule>
    <cfRule type="expression" priority="11" dxfId="1">
      <formula>AND(ISNUMBER(F19),F19&lt;=0)</formula>
    </cfRule>
  </conditionalFormatting>
  <dataValidations count="2">
    <dataValidation sqref="C12" showDropDown="0" showInputMessage="1" showErrorMessage="0" allowBlank="0" promptTitle="Weekly off" prompt="Non-working weekday(s). Applies to every date calculation." type="list">
      <formula1>"Sunday only,Saturday &amp; Sunday,Friday &amp; Saturday"</formula1>
    </dataValidation>
    <dataValidation sqref="C9:C10" showDropDown="0" showInputMessage="0" showErrorMessage="0" allowBlank="1" errorTitle="Invalid date" error="Please enter a valid date (e.g. 15-Oct-2026)." type="date" operator="greaterThan">
      <formula1>36526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J310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8" customWidth="1" min="4" max="4"/>
    <col width="9" customWidth="1" min="5" max="5"/>
    <col width="7" customWidth="1" min="6" max="6"/>
    <col width="8" customWidth="1" min="7" max="7"/>
    <col width="9" customWidth="1" min="8" max="8"/>
    <col width="7" customWidth="1" min="9" max="9"/>
    <col width="10" customWidth="1" min="10" max="10"/>
    <col width="13" customWidth="1" min="11" max="11"/>
    <col width="13" customWidth="1" min="12" max="12"/>
    <col width="12" customWidth="1" min="13" max="13"/>
    <col width="12" customWidth="1" min="14" max="14"/>
    <col width="10" customWidth="1" min="15" max="15"/>
    <col width="11" customWidth="1" min="16" max="16"/>
    <col width="12" customWidth="1" min="17" max="17"/>
    <col width="12" customWidth="1" min="18" max="18"/>
    <col width="12" customWidth="1" min="19" max="19"/>
    <col width="12" customWidth="1" min="20" max="20"/>
    <col width="10" customWidth="1" min="21" max="21"/>
    <col width="10" customWidth="1" min="22" max="22"/>
    <col width="27" customWidth="1" min="23" max="23"/>
    <col width="9" customWidth="1" min="24" max="24"/>
    <col width="28" customWidth="1" min="25" max="25"/>
    <col width="9" customWidth="1" min="26" max="26"/>
    <col hidden="1" outlineLevel="1" width="9" customWidth="1" min="27" max="36"/>
  </cols>
  <sheetData>
    <row r="1" ht="32" customHeight="1">
      <c r="A1" s="36" t="str">
        <f>"TASK LIST  –  "&amp;'Project Info'!C5&amp;"   |   Client: "&amp;'Project Info'!C6</f>
        <v>TASK LIST  –  1.8M C-Band Antenna System – 500 Sets   |   Client: &lt;Client name&gt;</v>
      </c>
    </row>
    <row r="2">
      <c r="A2" s="37" t="inlineStr">
        <is>
          <t>Type in the YELLOW cells only. Link: FS = starts after predecessor ends (blank = FS) · SS = starts n days after it starts · FF = ends n days after it ends. Lag / duration are WORKING days (weekly-off &amp; holidays skipped).</t>
        </is>
      </c>
    </row>
    <row r="4" ht="28" customHeight="1">
      <c r="A4" s="38" t="str">
        <f>'Project Info'!$B$15</f>
        <v>✔ ON TRACK: forecast finish 23-Apr-2027 meets target 23-Apr-2027</v>
      </c>
    </row>
    <row r="5" ht="22" customHeight="1">
      <c r="A5" s="39" t="str">
        <f>"Planned finish: "&amp;IF('Project Info'!F5="","-",TEXT('Project Info'!F5,"dd-mmm-yy"))&amp;"     |     Forecast finish: "&amp;IF('Project Info'!F6="","-",TEXT('Project Info'!F6,"dd-mmm-yy"))&amp;"     |     Target: "&amp;IF('Project Info'!F7="","-",TEXT('Project Info'!F7,"dd-mmm-yy"))&amp;"     |     Overall progress: "&amp;IF('Project Info'!F10="","-",TEXT('Project Info'!F10,"0%"))&amp;"     |     Status date: "&amp;IF('Project Info'!$C$11="","-",TEXT('Project Info'!$C$11,"dd-mmm-yy"))</f>
        <v>Planned finish: 23-Apr-27     |     Forecast finish: 23-Apr-27     |     Target: 23-Apr-27     |     Overall progress: 0%     |     Status date: 08-Oct-26</v>
      </c>
    </row>
    <row r="9">
      <c r="A9" s="40" t="inlineStr">
        <is>
          <t>①  TASK ENTRY</t>
        </is>
      </c>
      <c r="L9" s="41" t="inlineStr">
        <is>
          <t>②  STATUS UPDATE</t>
        </is>
      </c>
      <c r="Q9" s="42" t="inlineStr">
        <is>
          <t>③  SCHEDULE &amp; ANALYSIS (automatic)</t>
        </is>
      </c>
      <c r="AA9" s="43" t="inlineStr">
        <is>
          <t>helper</t>
        </is>
      </c>
    </row>
    <row r="10" ht="44" customHeight="1">
      <c r="A10" s="16" t="inlineStr">
        <is>
          <t>ID</t>
        </is>
      </c>
      <c r="B10" s="16" t="inlineStr">
        <is>
          <t>Task Name</t>
        </is>
      </c>
      <c r="C10" s="16" t="inlineStr">
        <is>
          <t>Owner</t>
        </is>
      </c>
      <c r="D10" s="16" t="inlineStr">
        <is>
          <t>Pred. 1 (ID)</t>
        </is>
      </c>
      <c r="E10" s="16" t="inlineStr">
        <is>
          <t>Link 1 (FS/SS/FF)</t>
        </is>
      </c>
      <c r="F10" s="16" t="inlineStr">
        <is>
          <t>Lag 1 (days)</t>
        </is>
      </c>
      <c r="G10" s="16" t="inlineStr">
        <is>
          <t>Pred. 2 (ID)</t>
        </is>
      </c>
      <c r="H10" s="16" t="inlineStr">
        <is>
          <t>Link 2 (FS/SS/FF)</t>
        </is>
      </c>
      <c r="I10" s="16" t="inlineStr">
        <is>
          <t>Lag 2 (days)</t>
        </is>
      </c>
      <c r="J10" s="16" t="inlineStr">
        <is>
          <t>Duration (work days)</t>
        </is>
      </c>
      <c r="K10" s="16" t="inlineStr">
        <is>
          <t>Start No Earlier Than (optional)</t>
        </is>
      </c>
      <c r="L10" s="44" t="inlineStr">
        <is>
          <t>Status</t>
        </is>
      </c>
      <c r="M10" s="44" t="inlineStr">
        <is>
          <t>Actual Start</t>
        </is>
      </c>
      <c r="N10" s="44" t="inlineStr">
        <is>
          <t>Actual End</t>
        </is>
      </c>
      <c r="O10" s="44" t="inlineStr">
        <is>
          <t>% Complete</t>
        </is>
      </c>
      <c r="P10" s="44" t="inlineStr">
        <is>
          <t>Revised Duration (if overshoot)</t>
        </is>
      </c>
      <c r="Q10" s="45" t="inlineStr">
        <is>
          <t>Planned Start</t>
        </is>
      </c>
      <c r="R10" s="45" t="inlineStr">
        <is>
          <t>Planned End</t>
        </is>
      </c>
      <c r="S10" s="45" t="inlineStr">
        <is>
          <t>Forecast / Actual Start</t>
        </is>
      </c>
      <c r="T10" s="45" t="inlineStr">
        <is>
          <t>Forecast / Actual End</t>
        </is>
      </c>
      <c r="U10" s="45" t="inlineStr">
        <is>
          <t>Forecast / Actual Duration</t>
        </is>
      </c>
      <c r="V10" s="45" t="inlineStr">
        <is>
          <t>Duration Variance (days)</t>
        </is>
      </c>
      <c r="W10" s="45" t="inlineStr">
        <is>
          <t>Duration Status</t>
        </is>
      </c>
      <c r="X10" s="45" t="inlineStr">
        <is>
          <t>End Slip vs Plan (days)</t>
        </is>
      </c>
      <c r="Y10" s="45" t="inlineStr">
        <is>
          <t>Impact (affected by)</t>
        </is>
      </c>
      <c r="Z10" s="45" t="inlineStr">
        <is>
          <t>No. of Dependent Links</t>
        </is>
      </c>
      <c r="AA10" s="46" t="inlineStr">
        <is>
          <t>class</t>
        </is>
      </c>
      <c r="AB10" s="46" t="inlineStr">
        <is>
          <t>has pred</t>
        </is>
      </c>
      <c r="AC10" s="46" t="inlineStr">
        <is>
          <t>pred1 slip</t>
        </is>
      </c>
      <c r="AD10" s="46" t="inlineStr">
        <is>
          <t>pred2 slip</t>
        </is>
      </c>
      <c r="AE10" s="46" t="inlineStr">
        <is>
          <t>eff status</t>
        </is>
      </c>
      <c r="AF10" s="46" t="inlineStr">
        <is>
          <t>eff %</t>
        </is>
      </c>
      <c r="AG10" s="46" t="inlineStr">
        <is>
          <t>end if no overshoot</t>
        </is>
      </c>
      <c r="AH10" s="46" t="inlineStr">
        <is>
          <t>weighted done</t>
        </is>
      </c>
      <c r="AI10" s="46" t="inlineStr">
        <is>
          <t>planned end (num)</t>
        </is>
      </c>
      <c r="AJ10" s="46" t="inlineStr">
        <is>
          <t>fcst end (num)</t>
        </is>
      </c>
    </row>
    <row r="11" ht="18" customHeight="1">
      <c r="A11" s="47">
        <f>IF($B11="","",ROW()-10)</f>
        <v>1</v>
      </c>
      <c r="B11" s="48" t="inlineStr">
        <is>
          <t>REFLECTOR | Finalize 1.8M mold design</t>
        </is>
      </c>
      <c r="C11" s="48" t="inlineStr">
        <is>
          <t>Design</t>
        </is>
      </c>
      <c r="D11" s="6" t="n"/>
      <c r="E11" s="6" t="n"/>
      <c r="F11" s="6" t="n"/>
      <c r="G11" s="6" t="n"/>
      <c r="H11" s="6" t="n"/>
      <c r="I11" s="6" t="n"/>
      <c r="J11" s="6" t="n">
        <v>7</v>
      </c>
      <c r="K11" s="49" t="n"/>
      <c r="L11" s="6" t="inlineStr">
        <is>
          <t>Not Started</t>
        </is>
      </c>
      <c r="M11" s="49" t="n"/>
      <c r="N11" s="49" t="n"/>
      <c r="O11" s="50" t="n"/>
      <c r="P11" s="6" t="n"/>
      <c r="Q11" s="51">
        <f>IF(OR($B11="",'Project Info'!$C$9=""),"",WORKDAY.INTL(MAX('Project Info'!$C$9,N($K11),IF($D11="",0,N(IFERROR(IF($E11="SS",WORKDAY.INTL(INDEX($Q$11:$Q$310,MATCH($D11,$A$11:$A$310,0)),N($F11),'Project Info'!$H$12,Holidays!$A$6:$A$205),IF($E11="FF",WORKDAY.INTL(INDEX($R$11:$R$310,MATCH($D11,$A$11:$A$310,0)),N($F11)-MAX(1,N($J11))+1,'Project Info'!$H$12,Holidays!$A$6:$A$205),WORKDAY.INTL(INDEX($R$11:$R$310,MATCH($D11,$A$11:$A$310,0)),1+N($F11),'Project Info'!$H$12,Holidays!$A$6:$A$205))),0))),IF($G11="",0,N(IFERROR(IF($H11="SS",WORKDAY.INTL(INDEX($Q$11:$Q$310,MATCH($G11,$A$11:$A$310,0)),N($I11),'Project Info'!$H$12,Holidays!$A$6:$A$205),IF($H11="FF",WORKDAY.INTL(INDEX($R$11:$R$310,MATCH($G11,$A$11:$A$310,0)),N($I11)-MAX(1,N($J11))+1,'Project Info'!$H$12,Holidays!$A$6:$A$205),WORKDAY.INTL(INDEX($R$11:$R$310,MATCH($G11,$A$11:$A$310,0)),1+N($I11),'Project Info'!$H$12,Holidays!$A$6:$A$205))),0))))-1,1,'Project Info'!$H$12,Holidays!$A$6:$A$205))</f>
        <v>46310.0</v>
      </c>
      <c r="R11" s="51">
        <f>IF(OR($Q11="",NOT(ISNUMBER($J11))),"",WORKDAY.INTL($Q11,MAX(1,$J11)-1,'Project Info'!$H$12,Holidays!$A$6:$A$205))</f>
        <v>46318.0</v>
      </c>
      <c r="S11" s="51">
        <f>IF($Q11="","",IF(ISNUMBER($M11),$M11,WORKDAY.INTL(MAX($Q11,IF($D11="",0,N(IFERROR(IF($E11="SS",WORKDAY.INTL(INDEX($S$11:$S$310,MATCH($D11,$A$11:$A$310,0)),N($F11),'Project Info'!$H$12,Holidays!$A$6:$A$205),IF($E11="FF",WORKDAY.INTL(INDEX($T$11:$T$310,MATCH($D11,$A$11:$A$310,0)),N($F11)-MAX(1,IF(ISNUMBER($P11),$P11,N($J11)))+1,'Project Info'!$H$12,Holidays!$A$6:$A$205),WORKDAY.INTL(INDEX($T$11:$T$310,MATCH($D11,$A$11:$A$310,0)),1+N($F11),'Project Info'!$H$12,Holidays!$A$6:$A$205))),0))),IF($G11="",0,N(IFERROR(IF($H11="SS",WORKDAY.INTL(INDEX($S$11:$S$310,MATCH($G11,$A$11:$A$310,0)),N($I11),'Project Info'!$H$12,Holidays!$A$6:$A$205),IF($H11="FF",WORKDAY.INTL(INDEX($T$11:$T$310,MATCH($G11,$A$11:$A$310,0)),N($I11)-MAX(1,IF(ISNUMBER($P11),$P11,N($J11)))+1,'Project Info'!$H$12,Holidays!$A$6:$A$205),WORKDAY.INTL(INDEX($T$11:$T$310,MATCH($G11,$A$11:$A$310,0)),1+N($I11),'Project Info'!$H$12,Holidays!$A$6:$A$205))),0))),IF($AE11="Completed",0,N('Project Info'!$C$11)))-1,1,'Project Info'!$H$12,Holidays!$A$6:$A$205)))</f>
        <v>46310.0</v>
      </c>
      <c r="T11" s="51">
        <f>IF(OR($S11="",$U11=""),"",IF(ISNUMBER($N11),$N11,WORKDAY.INTL($S11,$U11-1,'Project Info'!$H$12,Holidays!$A$6:$A$205)))</f>
        <v>46318.0</v>
      </c>
      <c r="U11" s="52">
        <f>IF(OR($S11="",NOT(ISNUMBER($J11))),"",IF(ISNUMBER($N11),MAX(1,NETWORKDAYS.INTL($S11,$N11,'Project Info'!$H$12,Holidays!$A$6:$A$205)),MAX(1,IF(ISNUMBER($P11),$P11,$J11),IF(ISNUMBER($M11),NETWORKDAYS.INTL($M11,N('Project Info'!$C$11),'Project Info'!$H$12,Holidays!$A$6:$A$205),0))))</f>
        <v>7</v>
      </c>
      <c r="V11" s="53">
        <f>IF($U11="","",$U11-MAX(1,$J11))</f>
        <v>0</v>
      </c>
      <c r="W11" s="25" t="str">
        <f>IF($B11="","",IF($U11="","Enter Duration",IF($AE11="Completed",IF(NOT(ISNUMBER($N11)),"Completed - enter Actual End",IF($V11&gt;0,"Completed - Overshoot",IF($V11&lt;0,"Completed - Early","Completed - On Time"))),IF($AE11="On Hold","On Hold",IF($AE11="In Progress",IF($V11&gt;0,"In Progress - Overshooting","In Progress - On Track"),IF($S11&gt;$Q11,"Delayed Start","Not Started"))))))</f>
        <v>Not Started</v>
      </c>
      <c r="X11" s="53">
        <f>IF(OR(NOT(ISNUMBER($R11)),NOT(ISNUMBER($T11))),"",IF($T11&gt;=$R11,NETWORKDAYS.INTL($R11,$T11,'Project Info'!$H$12,Holidays!$A$6:$A$205)-1,-(NETWORKDAYS.INTL($T11,$R11,'Project Info'!$H$12,Holidays!$A$6:$A$205)-1)))</f>
        <v>0</v>
      </c>
      <c r="Y11" s="25" t="str">
        <f>IF($B11="","",IF(AND(MAX($AC11,$AD11)&gt;0,N($S11)&gt;N($Q11)),"Delayed by Task #"&amp;IF($AC11&gt;=$AD11,$D11,$G11)&amp;" (+"&amp;MAX($AC11,$AD11)&amp;"d)",""))</f>
        <v/>
      </c>
      <c r="Z11" s="52">
        <f>IF($B11="","",COUNTIF($D$11:$D$310,$A11)+COUNTIF($G$11:$G$310,$A11))</f>
        <v>1</v>
      </c>
      <c r="AA11" s="47">
        <f>IF($B11="","",IF($AE11="Completed",1,IF($AE11="On Hold",4,IF($AE11="In Progress",2,IF(N($S11)&gt;N($Q11),7,3)))))</f>
        <v>3</v>
      </c>
      <c r="AB11" s="47">
        <f>IF($B11="","",IF(OR(AND($D11&lt;&gt;"",ISNUMBER(MATCH($D11,$A$11:$A$310,0))),AND($G11&lt;&gt;"",ISNUMBER(MATCH($G11,$A$11:$A$310,0)))),1,0))</f>
        <v>0</v>
      </c>
      <c r="AC11" s="47">
        <f>IF($D11="",0,N(IFERROR(INDEX($X$11:$X$310,MATCH($D11,$A$11:$A$310,0)),0)))</f>
        <v>0</v>
      </c>
      <c r="AD11" s="47">
        <f>IF($G11="",0,N(IFERROR(INDEX($X$11:$X$310,MATCH($G11,$A$11:$A$310,0)),0)))</f>
        <v>0</v>
      </c>
      <c r="AE11" s="47" t="str">
        <f>IF($B11="","",IF(ISNUMBER($N11),"Completed",IF($L11="Completed","Completed",IF($L11&lt;&gt;"",$L11,IF(ISNUMBER($M11),"In Progress","Not Started")))))</f>
        <v>Not Started</v>
      </c>
      <c r="AF11" s="54">
        <f>IF($B11="","",IF($AE11="Completed",1,MIN(1,N($O11))))</f>
        <v>0</v>
      </c>
      <c r="AG11" s="55">
        <f>IF(OR($S11="",NOT(ISNUMBER($J11))),"",WORKDAY.INTL($S11,MAX(1,$J11)-1,'Project Info'!$H$12,Holidays!$A$6:$A$205))</f>
        <v>46318.0</v>
      </c>
      <c r="AH11" s="47">
        <f>IF($B11="","",N($J11)*$AF11)</f>
        <v>0</v>
      </c>
      <c r="AI11" s="47">
        <f>IF(ISNUMBER($R11),$R11,0)</f>
        <v>46318.0</v>
      </c>
      <c r="AJ11" s="47">
        <f>IF(ISNUMBER($T11),$T11,0)</f>
        <v>46318.0</v>
      </c>
    </row>
    <row r="12" ht="18" customHeight="1">
      <c r="A12" s="47">
        <f>IF($B12="","",ROW()-10)</f>
        <v>2</v>
      </c>
      <c r="B12" s="48" t="inlineStr">
        <is>
          <t>REFLECTOR | Mold manufacturing</t>
        </is>
      </c>
      <c r="C12" s="48" t="inlineStr">
        <is>
          <t>Tooling</t>
        </is>
      </c>
      <c r="D12" s="6" t="n">
        <v>1</v>
      </c>
      <c r="E12" s="6" t="inlineStr">
        <is>
          <t>FS</t>
        </is>
      </c>
      <c r="F12" s="6" t="n">
        <v>0</v>
      </c>
      <c r="G12" s="6" t="n"/>
      <c r="H12" s="6" t="n"/>
      <c r="I12" s="6" t="n"/>
      <c r="J12" s="6" t="n">
        <v>70</v>
      </c>
      <c r="K12" s="49" t="n"/>
      <c r="L12" s="6" t="inlineStr">
        <is>
          <t>Not Started</t>
        </is>
      </c>
      <c r="M12" s="49" t="n"/>
      <c r="N12" s="49" t="n"/>
      <c r="O12" s="50" t="n"/>
      <c r="P12" s="6" t="n"/>
      <c r="Q12" s="51">
        <f>IF(OR($B12="",'Project Info'!$C$9=""),"",WORKDAY.INTL(MAX('Project Info'!$C$9,N($K12),IF($D12="",0,N(IFERROR(IF($E12="SS",WORKDAY.INTL(INDEX($Q$11:$Q$310,MATCH($D12,$A$11:$A$310,0)),N($F12),'Project Info'!$H$12,Holidays!$A$6:$A$205),IF($E12="FF",WORKDAY.INTL(INDEX($R$11:$R$310,MATCH($D12,$A$11:$A$310,0)),N($F12)-MAX(1,N($J12))+1,'Project Info'!$H$12,Holidays!$A$6:$A$205),WORKDAY.INTL(INDEX($R$11:$R$310,MATCH($D12,$A$11:$A$310,0)),1+N($F12),'Project Info'!$H$12,Holidays!$A$6:$A$205))),0))),IF($G12="",0,N(IFERROR(IF($H12="SS",WORKDAY.INTL(INDEX($Q$11:$Q$310,MATCH($G12,$A$11:$A$310,0)),N($I12),'Project Info'!$H$12,Holidays!$A$6:$A$205),IF($H12="FF",WORKDAY.INTL(INDEX($R$11:$R$310,MATCH($G12,$A$11:$A$310,0)),N($I12)-MAX(1,N($J12))+1,'Project Info'!$H$12,Holidays!$A$6:$A$205),WORKDAY.INTL(INDEX($R$11:$R$310,MATCH($G12,$A$11:$A$310,0)),1+N($I12),'Project Info'!$H$12,Holidays!$A$6:$A$205))),0))))-1,1,'Project Info'!$H$12,Holidays!$A$6:$A$205))</f>
        <v>46319.0</v>
      </c>
      <c r="R12" s="51">
        <f>IF(OR($Q12="",NOT(ISNUMBER($J12))),"",WORKDAY.INTL($Q12,MAX(1,$J12)-1,'Project Info'!$H$12,Holidays!$A$6:$A$205))</f>
        <v>46406.0</v>
      </c>
      <c r="S12" s="51">
        <f>IF($Q12="","",IF(ISNUMBER($M12),$M12,WORKDAY.INTL(MAX($Q12,IF($D12="",0,N(IFERROR(IF($E12="SS",WORKDAY.INTL(INDEX($S$11:$S$310,MATCH($D12,$A$11:$A$310,0)),N($F12),'Project Info'!$H$12,Holidays!$A$6:$A$205),IF($E12="FF",WORKDAY.INTL(INDEX($T$11:$T$310,MATCH($D12,$A$11:$A$310,0)),N($F12)-MAX(1,IF(ISNUMBER($P12),$P12,N($J12)))+1,'Project Info'!$H$12,Holidays!$A$6:$A$205),WORKDAY.INTL(INDEX($T$11:$T$310,MATCH($D12,$A$11:$A$310,0)),1+N($F12),'Project Info'!$H$12,Holidays!$A$6:$A$205))),0))),IF($G12="",0,N(IFERROR(IF($H12="SS",WORKDAY.INTL(INDEX($S$11:$S$310,MATCH($G12,$A$11:$A$310,0)),N($I12),'Project Info'!$H$12,Holidays!$A$6:$A$205),IF($H12="FF",WORKDAY.INTL(INDEX($T$11:$T$310,MATCH($G12,$A$11:$A$310,0)),N($I12)-MAX(1,IF(ISNUMBER($P12),$P12,N($J12)))+1,'Project Info'!$H$12,Holidays!$A$6:$A$205),WORKDAY.INTL(INDEX($T$11:$T$310,MATCH($G12,$A$11:$A$310,0)),1+N($I12),'Project Info'!$H$12,Holidays!$A$6:$A$205))),0))),IF($AE12="Completed",0,N('Project Info'!$C$11)))-1,1,'Project Info'!$H$12,Holidays!$A$6:$A$205)))</f>
        <v>46319.0</v>
      </c>
      <c r="T12" s="51">
        <f>IF(OR($S12="",$U12=""),"",IF(ISNUMBER($N12),$N12,WORKDAY.INTL($S12,$U12-1,'Project Info'!$H$12,Holidays!$A$6:$A$205)))</f>
        <v>46406.0</v>
      </c>
      <c r="U12" s="52">
        <f>IF(OR($S12="",NOT(ISNUMBER($J12))),"",IF(ISNUMBER($N12),MAX(1,NETWORKDAYS.INTL($S12,$N12,'Project Info'!$H$12,Holidays!$A$6:$A$205)),MAX(1,IF(ISNUMBER($P12),$P12,$J12),IF(ISNUMBER($M12),NETWORKDAYS.INTL($M12,N('Project Info'!$C$11),'Project Info'!$H$12,Holidays!$A$6:$A$205),0))))</f>
        <v>70</v>
      </c>
      <c r="V12" s="53">
        <f>IF($U12="","",$U12-MAX(1,$J12))</f>
        <v>0</v>
      </c>
      <c r="W12" s="25" t="str">
        <f>IF($B12="","",IF($U12="","Enter Duration",IF($AE12="Completed",IF(NOT(ISNUMBER($N12)),"Completed - enter Actual End",IF($V12&gt;0,"Completed - Overshoot",IF($V12&lt;0,"Completed - Early","Completed - On Time"))),IF($AE12="On Hold","On Hold",IF($AE12="In Progress",IF($V12&gt;0,"In Progress - Overshooting","In Progress - On Track"),IF($S12&gt;$Q12,"Delayed Start","Not Started"))))))</f>
        <v>Not Started</v>
      </c>
      <c r="X12" s="53">
        <f>IF(OR(NOT(ISNUMBER($R12)),NOT(ISNUMBER($T12))),"",IF($T12&gt;=$R12,NETWORKDAYS.INTL($R12,$T12,'Project Info'!$H$12,Holidays!$A$6:$A$205)-1,-(NETWORKDAYS.INTL($T12,$R12,'Project Info'!$H$12,Holidays!$A$6:$A$205)-1)))</f>
        <v>0</v>
      </c>
      <c r="Y12" s="25" t="str">
        <f>IF($B12="","",IF(AND(MAX($AC12,$AD12)&gt;0,N($S12)&gt;N($Q12)),"Delayed by Task #"&amp;IF($AC12&gt;=$AD12,$D12,$G12)&amp;" (+"&amp;MAX($AC12,$AD12)&amp;"d)",""))</f>
        <v/>
      </c>
      <c r="Z12" s="52">
        <f>IF($B12="","",COUNTIF($D$11:$D$310,$A12)+COUNTIF($G$11:$G$310,$A12))</f>
        <v>1</v>
      </c>
      <c r="AA12" s="47">
        <f>IF($B12="","",IF($AE12="Completed",1,IF($AE12="On Hold",4,IF($AE12="In Progress",2,IF(N($S12)&gt;N($Q12),7,3)))))</f>
        <v>3</v>
      </c>
      <c r="AB12" s="47">
        <f>IF($B12="","",IF(OR(AND($D12&lt;&gt;"",ISNUMBER(MATCH($D12,$A$11:$A$310,0))),AND($G12&lt;&gt;"",ISNUMBER(MATCH($G12,$A$11:$A$310,0)))),1,0))</f>
        <v>1</v>
      </c>
      <c r="AC12" s="47">
        <f>IF($D12="",0,N(IFERROR(INDEX($X$11:$X$310,MATCH($D12,$A$11:$A$310,0)),0)))</f>
        <v>0</v>
      </c>
      <c r="AD12" s="47">
        <f>IF($G12="",0,N(IFERROR(INDEX($X$11:$X$310,MATCH($G12,$A$11:$A$310,0)),0)))</f>
        <v>0</v>
      </c>
      <c r="AE12" s="47" t="str">
        <f>IF($B12="","",IF(ISNUMBER($N12),"Completed",IF($L12="Completed","Completed",IF($L12&lt;&gt;"",$L12,IF(ISNUMBER($M12),"In Progress","Not Started")))))</f>
        <v>Not Started</v>
      </c>
      <c r="AF12" s="54">
        <f>IF($B12="","",IF($AE12="Completed",1,MIN(1,N($O12))))</f>
        <v>0</v>
      </c>
      <c r="AG12" s="55">
        <f>IF(OR($S12="",NOT(ISNUMBER($J12))),"",WORKDAY.INTL($S12,MAX(1,$J12)-1,'Project Info'!$H$12,Holidays!$A$6:$A$205))</f>
        <v>46406.0</v>
      </c>
      <c r="AH12" s="47">
        <f>IF($B12="","",N($J12)*$AF12)</f>
        <v>0</v>
      </c>
      <c r="AI12" s="47">
        <f>IF(ISNUMBER($R12),$R12,0)</f>
        <v>46406.0</v>
      </c>
      <c r="AJ12" s="47">
        <f>IF(ISNUMBER($T12),$T12,0)</f>
        <v>46406.0</v>
      </c>
    </row>
    <row r="13" ht="18" customHeight="1">
      <c r="A13" s="47">
        <f>IF($B13="","",ROW()-10)</f>
        <v>3</v>
      </c>
      <c r="B13" s="48" t="inlineStr">
        <is>
          <t>REFLECTOR | Reflector validation</t>
        </is>
      </c>
      <c r="C13" s="48" t="inlineStr">
        <is>
          <t>QA</t>
        </is>
      </c>
      <c r="D13" s="6" t="n">
        <v>2</v>
      </c>
      <c r="E13" s="6" t="inlineStr">
        <is>
          <t>FS</t>
        </is>
      </c>
      <c r="F13" s="6" t="n">
        <v>0</v>
      </c>
      <c r="G13" s="6" t="n"/>
      <c r="H13" s="6" t="n"/>
      <c r="I13" s="6" t="n"/>
      <c r="J13" s="6" t="n">
        <v>7</v>
      </c>
      <c r="K13" s="49" t="n"/>
      <c r="L13" s="6" t="inlineStr">
        <is>
          <t>Not Started</t>
        </is>
      </c>
      <c r="M13" s="49" t="n"/>
      <c r="N13" s="49" t="n"/>
      <c r="O13" s="50" t="n"/>
      <c r="P13" s="6" t="n"/>
      <c r="Q13" s="51">
        <f>IF(OR($B13="",'Project Info'!$C$9=""),"",WORKDAY.INTL(MAX('Project Info'!$C$9,N($K13),IF($D13="",0,N(IFERROR(IF($E13="SS",WORKDAY.INTL(INDEX($Q$11:$Q$310,MATCH($D13,$A$11:$A$310,0)),N($F13),'Project Info'!$H$12,Holidays!$A$6:$A$205),IF($E13="FF",WORKDAY.INTL(INDEX($R$11:$R$310,MATCH($D13,$A$11:$A$310,0)),N($F13)-MAX(1,N($J13))+1,'Project Info'!$H$12,Holidays!$A$6:$A$205),WORKDAY.INTL(INDEX($R$11:$R$310,MATCH($D13,$A$11:$A$310,0)),1+N($F13),'Project Info'!$H$12,Holidays!$A$6:$A$205))),0))),IF($G13="",0,N(IFERROR(IF($H13="SS",WORKDAY.INTL(INDEX($Q$11:$Q$310,MATCH($G13,$A$11:$A$310,0)),N($I13),'Project Info'!$H$12,Holidays!$A$6:$A$205),IF($H13="FF",WORKDAY.INTL(INDEX($R$11:$R$310,MATCH($G13,$A$11:$A$310,0)),N($I13)-MAX(1,N($J13))+1,'Project Info'!$H$12,Holidays!$A$6:$A$205),WORKDAY.INTL(INDEX($R$11:$R$310,MATCH($G13,$A$11:$A$310,0)),1+N($I13),'Project Info'!$H$12,Holidays!$A$6:$A$205))),0))))-1,1,'Project Info'!$H$12,Holidays!$A$6:$A$205))</f>
        <v>46407.0</v>
      </c>
      <c r="R13" s="51">
        <f>IF(OR($Q13="",NOT(ISNUMBER($J13))),"",WORKDAY.INTL($Q13,MAX(1,$J13)-1,'Project Info'!$H$12,Holidays!$A$6:$A$205))</f>
        <v>46414.0</v>
      </c>
      <c r="S13" s="51">
        <f>IF($Q13="","",IF(ISNUMBER($M13),$M13,WORKDAY.INTL(MAX($Q13,IF($D13="",0,N(IFERROR(IF($E13="SS",WORKDAY.INTL(INDEX($S$11:$S$310,MATCH($D13,$A$11:$A$310,0)),N($F13),'Project Info'!$H$12,Holidays!$A$6:$A$205),IF($E13="FF",WORKDAY.INTL(INDEX($T$11:$T$310,MATCH($D13,$A$11:$A$310,0)),N($F13)-MAX(1,IF(ISNUMBER($P13),$P13,N($J13)))+1,'Project Info'!$H$12,Holidays!$A$6:$A$205),WORKDAY.INTL(INDEX($T$11:$T$310,MATCH($D13,$A$11:$A$310,0)),1+N($F13),'Project Info'!$H$12,Holidays!$A$6:$A$205))),0))),IF($G13="",0,N(IFERROR(IF($H13="SS",WORKDAY.INTL(INDEX($S$11:$S$310,MATCH($G13,$A$11:$A$310,0)),N($I13),'Project Info'!$H$12,Holidays!$A$6:$A$205),IF($H13="FF",WORKDAY.INTL(INDEX($T$11:$T$310,MATCH($G13,$A$11:$A$310,0)),N($I13)-MAX(1,IF(ISNUMBER($P13),$P13,N($J13)))+1,'Project Info'!$H$12,Holidays!$A$6:$A$205),WORKDAY.INTL(INDEX($T$11:$T$310,MATCH($G13,$A$11:$A$310,0)),1+N($I13),'Project Info'!$H$12,Holidays!$A$6:$A$205))),0))),IF($AE13="Completed",0,N('Project Info'!$C$11)))-1,1,'Project Info'!$H$12,Holidays!$A$6:$A$205)))</f>
        <v>46407.0</v>
      </c>
      <c r="T13" s="51">
        <f>IF(OR($S13="",$U13=""),"",IF(ISNUMBER($N13),$N13,WORKDAY.INTL($S13,$U13-1,'Project Info'!$H$12,Holidays!$A$6:$A$205)))</f>
        <v>46414.0</v>
      </c>
      <c r="U13" s="52">
        <f>IF(OR($S13="",NOT(ISNUMBER($J13))),"",IF(ISNUMBER($N13),MAX(1,NETWORKDAYS.INTL($S13,$N13,'Project Info'!$H$12,Holidays!$A$6:$A$205)),MAX(1,IF(ISNUMBER($P13),$P13,$J13),IF(ISNUMBER($M13),NETWORKDAYS.INTL($M13,N('Project Info'!$C$11),'Project Info'!$H$12,Holidays!$A$6:$A$205),0))))</f>
        <v>7</v>
      </c>
      <c r="V13" s="53">
        <f>IF($U13="","",$U13-MAX(1,$J13))</f>
        <v>0</v>
      </c>
      <c r="W13" s="25" t="str">
        <f>IF($B13="","",IF($U13="","Enter Duration",IF($AE13="Completed",IF(NOT(ISNUMBER($N13)),"Completed - enter Actual End",IF($V13&gt;0,"Completed - Overshoot",IF($V13&lt;0,"Completed - Early","Completed - On Time"))),IF($AE13="On Hold","On Hold",IF($AE13="In Progress",IF($V13&gt;0,"In Progress - Overshooting","In Progress - On Track"),IF($S13&gt;$Q13,"Delayed Start","Not Started"))))))</f>
        <v>Not Started</v>
      </c>
      <c r="X13" s="53">
        <f>IF(OR(NOT(ISNUMBER($R13)),NOT(ISNUMBER($T13))),"",IF($T13&gt;=$R13,NETWORKDAYS.INTL($R13,$T13,'Project Info'!$H$12,Holidays!$A$6:$A$205)-1,-(NETWORKDAYS.INTL($T13,$R13,'Project Info'!$H$12,Holidays!$A$6:$A$205)-1)))</f>
        <v>0</v>
      </c>
      <c r="Y13" s="25" t="str">
        <f>IF($B13="","",IF(AND(MAX($AC13,$AD13)&gt;0,N($S13)&gt;N($Q13)),"Delayed by Task #"&amp;IF($AC13&gt;=$AD13,$D13,$G13)&amp;" (+"&amp;MAX($AC13,$AD13)&amp;"d)",""))</f>
        <v/>
      </c>
      <c r="Z13" s="52">
        <f>IF($B13="","",COUNTIF($D$11:$D$310,$A13)+COUNTIF($G$11:$G$310,$A13))</f>
        <v>1</v>
      </c>
      <c r="AA13" s="47">
        <f>IF($B13="","",IF($AE13="Completed",1,IF($AE13="On Hold",4,IF($AE13="In Progress",2,IF(N($S13)&gt;N($Q13),7,3)))))</f>
        <v>3</v>
      </c>
      <c r="AB13" s="47">
        <f>IF($B13="","",IF(OR(AND($D13&lt;&gt;"",ISNUMBER(MATCH($D13,$A$11:$A$310,0))),AND($G13&lt;&gt;"",ISNUMBER(MATCH($G13,$A$11:$A$310,0)))),1,0))</f>
        <v>1</v>
      </c>
      <c r="AC13" s="47">
        <f>IF($D13="",0,N(IFERROR(INDEX($X$11:$X$310,MATCH($D13,$A$11:$A$310,0)),0)))</f>
        <v>0</v>
      </c>
      <c r="AD13" s="47">
        <f>IF($G13="",0,N(IFERROR(INDEX($X$11:$X$310,MATCH($G13,$A$11:$A$310,0)),0)))</f>
        <v>0</v>
      </c>
      <c r="AE13" s="47" t="str">
        <f>IF($B13="","",IF(ISNUMBER($N13),"Completed",IF($L13="Completed","Completed",IF($L13&lt;&gt;"",$L13,IF(ISNUMBER($M13),"In Progress","Not Started")))))</f>
        <v>Not Started</v>
      </c>
      <c r="AF13" s="54">
        <f>IF($B13="","",IF($AE13="Completed",1,MIN(1,N($O13))))</f>
        <v>0</v>
      </c>
      <c r="AG13" s="55">
        <f>IF(OR($S13="",NOT(ISNUMBER($J13))),"",WORKDAY.INTL($S13,MAX(1,$J13)-1,'Project Info'!$H$12,Holidays!$A$6:$A$205))</f>
        <v>46414.0</v>
      </c>
      <c r="AH13" s="47">
        <f>IF($B13="","",N($J13)*$AF13)</f>
        <v>0</v>
      </c>
      <c r="AI13" s="47">
        <f>IF(ISNUMBER($R13),$R13,0)</f>
        <v>46414.0</v>
      </c>
      <c r="AJ13" s="47">
        <f>IF(ISNUMBER($T13),$T13,0)</f>
        <v>46414.0</v>
      </c>
    </row>
    <row r="14" ht="18" customHeight="1">
      <c r="A14" s="47">
        <f>IF($B14="","",ROW()-10)</f>
        <v>4</v>
      </c>
      <c r="B14" s="48" t="inlineStr">
        <is>
          <t>REFLECTOR | Production (500 nos @ 35/day)</t>
        </is>
      </c>
      <c r="C14" s="48" t="inlineStr">
        <is>
          <t>Production</t>
        </is>
      </c>
      <c r="D14" s="6" t="n">
        <v>3</v>
      </c>
      <c r="E14" s="6" t="inlineStr">
        <is>
          <t>FS</t>
        </is>
      </c>
      <c r="F14" s="6" t="n">
        <v>0</v>
      </c>
      <c r="G14" s="6" t="n"/>
      <c r="H14" s="6" t="n"/>
      <c r="I14" s="6" t="n"/>
      <c r="J14" s="6" t="n">
        <v>15</v>
      </c>
      <c r="K14" s="49" t="n"/>
      <c r="L14" s="6" t="inlineStr">
        <is>
          <t>Not Started</t>
        </is>
      </c>
      <c r="M14" s="49" t="n"/>
      <c r="N14" s="49" t="n"/>
      <c r="O14" s="50" t="n"/>
      <c r="P14" s="6" t="n"/>
      <c r="Q14" s="51">
        <f>IF(OR($B14="",'Project Info'!$C$9=""),"",WORKDAY.INTL(MAX('Project Info'!$C$9,N($K14),IF($D14="",0,N(IFERROR(IF($E14="SS",WORKDAY.INTL(INDEX($Q$11:$Q$310,MATCH($D14,$A$11:$A$310,0)),N($F14),'Project Info'!$H$12,Holidays!$A$6:$A$205),IF($E14="FF",WORKDAY.INTL(INDEX($R$11:$R$310,MATCH($D14,$A$11:$A$310,0)),N($F14)-MAX(1,N($J14))+1,'Project Info'!$H$12,Holidays!$A$6:$A$205),WORKDAY.INTL(INDEX($R$11:$R$310,MATCH($D14,$A$11:$A$310,0)),1+N($F14),'Project Info'!$H$12,Holidays!$A$6:$A$205))),0))),IF($G14="",0,N(IFERROR(IF($H14="SS",WORKDAY.INTL(INDEX($Q$11:$Q$310,MATCH($G14,$A$11:$A$310,0)),N($I14),'Project Info'!$H$12,Holidays!$A$6:$A$205),IF($H14="FF",WORKDAY.INTL(INDEX($R$11:$R$310,MATCH($G14,$A$11:$A$310,0)),N($I14)-MAX(1,N($J14))+1,'Project Info'!$H$12,Holidays!$A$6:$A$205),WORKDAY.INTL(INDEX($R$11:$R$310,MATCH($G14,$A$11:$A$310,0)),1+N($I14),'Project Info'!$H$12,Holidays!$A$6:$A$205))),0))))-1,1,'Project Info'!$H$12,Holidays!$A$6:$A$205))</f>
        <v>46415.0</v>
      </c>
      <c r="R14" s="51">
        <f>IF(OR($Q14="",NOT(ISNUMBER($J14))),"",WORKDAY.INTL($Q14,MAX(1,$J14)-1,'Project Info'!$H$12,Holidays!$A$6:$A$205))</f>
        <v>46431.0</v>
      </c>
      <c r="S14" s="51">
        <f>IF($Q14="","",IF(ISNUMBER($M14),$M14,WORKDAY.INTL(MAX($Q14,IF($D14="",0,N(IFERROR(IF($E14="SS",WORKDAY.INTL(INDEX($S$11:$S$310,MATCH($D14,$A$11:$A$310,0)),N($F14),'Project Info'!$H$12,Holidays!$A$6:$A$205),IF($E14="FF",WORKDAY.INTL(INDEX($T$11:$T$310,MATCH($D14,$A$11:$A$310,0)),N($F14)-MAX(1,IF(ISNUMBER($P14),$P14,N($J14)))+1,'Project Info'!$H$12,Holidays!$A$6:$A$205),WORKDAY.INTL(INDEX($T$11:$T$310,MATCH($D14,$A$11:$A$310,0)),1+N($F14),'Project Info'!$H$12,Holidays!$A$6:$A$205))),0))),IF($G14="",0,N(IFERROR(IF($H14="SS",WORKDAY.INTL(INDEX($S$11:$S$310,MATCH($G14,$A$11:$A$310,0)),N($I14),'Project Info'!$H$12,Holidays!$A$6:$A$205),IF($H14="FF",WORKDAY.INTL(INDEX($T$11:$T$310,MATCH($G14,$A$11:$A$310,0)),N($I14)-MAX(1,IF(ISNUMBER($P14),$P14,N($J14)))+1,'Project Info'!$H$12,Holidays!$A$6:$A$205),WORKDAY.INTL(INDEX($T$11:$T$310,MATCH($G14,$A$11:$A$310,0)),1+N($I14),'Project Info'!$H$12,Holidays!$A$6:$A$205))),0))),IF($AE14="Completed",0,N('Project Info'!$C$11)))-1,1,'Project Info'!$H$12,Holidays!$A$6:$A$205)))</f>
        <v>46415.0</v>
      </c>
      <c r="T14" s="51">
        <f>IF(OR($S14="",$U14=""),"",IF(ISNUMBER($N14),$N14,WORKDAY.INTL($S14,$U14-1,'Project Info'!$H$12,Holidays!$A$6:$A$205)))</f>
        <v>46431.0</v>
      </c>
      <c r="U14" s="52">
        <f>IF(OR($S14="",NOT(ISNUMBER($J14))),"",IF(ISNUMBER($N14),MAX(1,NETWORKDAYS.INTL($S14,$N14,'Project Info'!$H$12,Holidays!$A$6:$A$205)),MAX(1,IF(ISNUMBER($P14),$P14,$J14),IF(ISNUMBER($M14),NETWORKDAYS.INTL($M14,N('Project Info'!$C$11),'Project Info'!$H$12,Holidays!$A$6:$A$205),0))))</f>
        <v>15</v>
      </c>
      <c r="V14" s="53">
        <f>IF($U14="","",$U14-MAX(1,$J14))</f>
        <v>0</v>
      </c>
      <c r="W14" s="25" t="str">
        <f>IF($B14="","",IF($U14="","Enter Duration",IF($AE14="Completed",IF(NOT(ISNUMBER($N14)),"Completed - enter Actual End",IF($V14&gt;0,"Completed - Overshoot",IF($V14&lt;0,"Completed - Early","Completed - On Time"))),IF($AE14="On Hold","On Hold",IF($AE14="In Progress",IF($V14&gt;0,"In Progress - Overshooting","In Progress - On Track"),IF($S14&gt;$Q14,"Delayed Start","Not Started"))))))</f>
        <v>Not Started</v>
      </c>
      <c r="X14" s="53">
        <f>IF(OR(NOT(ISNUMBER($R14)),NOT(ISNUMBER($T14))),"",IF($T14&gt;=$R14,NETWORKDAYS.INTL($R14,$T14,'Project Info'!$H$12,Holidays!$A$6:$A$205)-1,-(NETWORKDAYS.INTL($T14,$R14,'Project Info'!$H$12,Holidays!$A$6:$A$205)-1)))</f>
        <v>0</v>
      </c>
      <c r="Y14" s="25" t="str">
        <f>IF($B14="","",IF(AND(MAX($AC14,$AD14)&gt;0,N($S14)&gt;N($Q14)),"Delayed by Task #"&amp;IF($AC14&gt;=$AD14,$D14,$G14)&amp;" (+"&amp;MAX($AC14,$AD14)&amp;"d)",""))</f>
        <v/>
      </c>
      <c r="Z14" s="52">
        <f>IF($B14="","",COUNTIF($D$11:$D$310,$A14)+COUNTIF($G$11:$G$310,$A14))</f>
        <v>1</v>
      </c>
      <c r="AA14" s="47">
        <f>IF($B14="","",IF($AE14="Completed",1,IF($AE14="On Hold",4,IF($AE14="In Progress",2,IF(N($S14)&gt;N($Q14),7,3)))))</f>
        <v>3</v>
      </c>
      <c r="AB14" s="47">
        <f>IF($B14="","",IF(OR(AND($D14&lt;&gt;"",ISNUMBER(MATCH($D14,$A$11:$A$310,0))),AND($G14&lt;&gt;"",ISNUMBER(MATCH($G14,$A$11:$A$310,0)))),1,0))</f>
        <v>1</v>
      </c>
      <c r="AC14" s="47">
        <f>IF($D14="",0,N(IFERROR(INDEX($X$11:$X$310,MATCH($D14,$A$11:$A$310,0)),0)))</f>
        <v>0</v>
      </c>
      <c r="AD14" s="47">
        <f>IF($G14="",0,N(IFERROR(INDEX($X$11:$X$310,MATCH($G14,$A$11:$A$310,0)),0)))</f>
        <v>0</v>
      </c>
      <c r="AE14" s="47" t="str">
        <f>IF($B14="","",IF(ISNUMBER($N14),"Completed",IF($L14="Completed","Completed",IF($L14&lt;&gt;"",$L14,IF(ISNUMBER($M14),"In Progress","Not Started")))))</f>
        <v>Not Started</v>
      </c>
      <c r="AF14" s="54">
        <f>IF($B14="","",IF($AE14="Completed",1,MIN(1,N($O14))))</f>
        <v>0</v>
      </c>
      <c r="AG14" s="55">
        <f>IF(OR($S14="",NOT(ISNUMBER($J14))),"",WORKDAY.INTL($S14,MAX(1,$J14)-1,'Project Info'!$H$12,Holidays!$A$6:$A$205))</f>
        <v>46431.0</v>
      </c>
      <c r="AH14" s="47">
        <f>IF($B14="","",N($J14)*$AF14)</f>
        <v>0</v>
      </c>
      <c r="AI14" s="47">
        <f>IF(ISNUMBER($R14),$R14,0)</f>
        <v>46431.0</v>
      </c>
      <c r="AJ14" s="47">
        <f>IF(ISNUMBER($T14),$T14,0)</f>
        <v>46431.0</v>
      </c>
    </row>
    <row r="15" ht="18" customHeight="1">
      <c r="A15" s="47">
        <f>IF($B15="","",ROW()-10)</f>
        <v>5</v>
      </c>
      <c r="B15" s="48" t="inlineStr">
        <is>
          <t>REFLECTOR | Finishing &amp; packing (35/day)</t>
        </is>
      </c>
      <c r="C15" s="48" t="inlineStr">
        <is>
          <t>Finishing</t>
        </is>
      </c>
      <c r="D15" s="6" t="n">
        <v>4</v>
      </c>
      <c r="E15" s="6" t="inlineStr">
        <is>
          <t>FS</t>
        </is>
      </c>
      <c r="F15" s="6" t="n">
        <v>0</v>
      </c>
      <c r="G15" s="6" t="n"/>
      <c r="H15" s="6" t="n"/>
      <c r="I15" s="6" t="n"/>
      <c r="J15" s="6" t="n">
        <v>15</v>
      </c>
      <c r="K15" s="49" t="n"/>
      <c r="L15" s="6" t="inlineStr">
        <is>
          <t>Not Started</t>
        </is>
      </c>
      <c r="M15" s="49" t="n"/>
      <c r="N15" s="49" t="n"/>
      <c r="O15" s="50" t="n"/>
      <c r="P15" s="6" t="n"/>
      <c r="Q15" s="51">
        <f>IF(OR($B15="",'Project Info'!$C$9=""),"",WORKDAY.INTL(MAX('Project Info'!$C$9,N($K15),IF($D15="",0,N(IFERROR(IF($E15="SS",WORKDAY.INTL(INDEX($Q$11:$Q$310,MATCH($D15,$A$11:$A$310,0)),N($F15),'Project Info'!$H$12,Holidays!$A$6:$A$205),IF($E15="FF",WORKDAY.INTL(INDEX($R$11:$R$310,MATCH($D15,$A$11:$A$310,0)),N($F15)-MAX(1,N($J15))+1,'Project Info'!$H$12,Holidays!$A$6:$A$205),WORKDAY.INTL(INDEX($R$11:$R$310,MATCH($D15,$A$11:$A$310,0)),1+N($F15),'Project Info'!$H$12,Holidays!$A$6:$A$205))),0))),IF($G15="",0,N(IFERROR(IF($H15="SS",WORKDAY.INTL(INDEX($Q$11:$Q$310,MATCH($G15,$A$11:$A$310,0)),N($I15),'Project Info'!$H$12,Holidays!$A$6:$A$205),IF($H15="FF",WORKDAY.INTL(INDEX($R$11:$R$310,MATCH($G15,$A$11:$A$310,0)),N($I15)-MAX(1,N($J15))+1,'Project Info'!$H$12,Holidays!$A$6:$A$205),WORKDAY.INTL(INDEX($R$11:$R$310,MATCH($G15,$A$11:$A$310,0)),1+N($I15),'Project Info'!$H$12,Holidays!$A$6:$A$205))),0))))-1,1,'Project Info'!$H$12,Holidays!$A$6:$A$205))</f>
        <v>46433.0</v>
      </c>
      <c r="R15" s="51">
        <f>IF(OR($Q15="",NOT(ISNUMBER($J15))),"",WORKDAY.INTL($Q15,MAX(1,$J15)-1,'Project Info'!$H$12,Holidays!$A$6:$A$205))</f>
        <v>46449.0</v>
      </c>
      <c r="S15" s="51">
        <f>IF($Q15="","",IF(ISNUMBER($M15),$M15,WORKDAY.INTL(MAX($Q15,IF($D15="",0,N(IFERROR(IF($E15="SS",WORKDAY.INTL(INDEX($S$11:$S$310,MATCH($D15,$A$11:$A$310,0)),N($F15),'Project Info'!$H$12,Holidays!$A$6:$A$205),IF($E15="FF",WORKDAY.INTL(INDEX($T$11:$T$310,MATCH($D15,$A$11:$A$310,0)),N($F15)-MAX(1,IF(ISNUMBER($P15),$P15,N($J15)))+1,'Project Info'!$H$12,Holidays!$A$6:$A$205),WORKDAY.INTL(INDEX($T$11:$T$310,MATCH($D15,$A$11:$A$310,0)),1+N($F15),'Project Info'!$H$12,Holidays!$A$6:$A$205))),0))),IF($G15="",0,N(IFERROR(IF($H15="SS",WORKDAY.INTL(INDEX($S$11:$S$310,MATCH($G15,$A$11:$A$310,0)),N($I15),'Project Info'!$H$12,Holidays!$A$6:$A$205),IF($H15="FF",WORKDAY.INTL(INDEX($T$11:$T$310,MATCH($G15,$A$11:$A$310,0)),N($I15)-MAX(1,IF(ISNUMBER($P15),$P15,N($J15)))+1,'Project Info'!$H$12,Holidays!$A$6:$A$205),WORKDAY.INTL(INDEX($T$11:$T$310,MATCH($G15,$A$11:$A$310,0)),1+N($I15),'Project Info'!$H$12,Holidays!$A$6:$A$205))),0))),IF($AE15="Completed",0,N('Project Info'!$C$11)))-1,1,'Project Info'!$H$12,Holidays!$A$6:$A$205)))</f>
        <v>46433.0</v>
      </c>
      <c r="T15" s="51">
        <f>IF(OR($S15="",$U15=""),"",IF(ISNUMBER($N15),$N15,WORKDAY.INTL($S15,$U15-1,'Project Info'!$H$12,Holidays!$A$6:$A$205)))</f>
        <v>46449.0</v>
      </c>
      <c r="U15" s="52">
        <f>IF(OR($S15="",NOT(ISNUMBER($J15))),"",IF(ISNUMBER($N15),MAX(1,NETWORKDAYS.INTL($S15,$N15,'Project Info'!$H$12,Holidays!$A$6:$A$205)),MAX(1,IF(ISNUMBER($P15),$P15,$J15),IF(ISNUMBER($M15),NETWORKDAYS.INTL($M15,N('Project Info'!$C$11),'Project Info'!$H$12,Holidays!$A$6:$A$205),0))))</f>
        <v>15</v>
      </c>
      <c r="V15" s="53">
        <f>IF($U15="","",$U15-MAX(1,$J15))</f>
        <v>0</v>
      </c>
      <c r="W15" s="25" t="str">
        <f>IF($B15="","",IF($U15="","Enter Duration",IF($AE15="Completed",IF(NOT(ISNUMBER($N15)),"Completed - enter Actual End",IF($V15&gt;0,"Completed - Overshoot",IF($V15&lt;0,"Completed - Early","Completed - On Time"))),IF($AE15="On Hold","On Hold",IF($AE15="In Progress",IF($V15&gt;0,"In Progress - Overshooting","In Progress - On Track"),IF($S15&gt;$Q15,"Delayed Start","Not Started"))))))</f>
        <v>Not Started</v>
      </c>
      <c r="X15" s="53">
        <f>IF(OR(NOT(ISNUMBER($R15)),NOT(ISNUMBER($T15))),"",IF($T15&gt;=$R15,NETWORKDAYS.INTL($R15,$T15,'Project Info'!$H$12,Holidays!$A$6:$A$205)-1,-(NETWORKDAYS.INTL($T15,$R15,'Project Info'!$H$12,Holidays!$A$6:$A$205)-1)))</f>
        <v>0</v>
      </c>
      <c r="Y15" s="25" t="str">
        <f>IF($B15="","",IF(AND(MAX($AC15,$AD15)&gt;0,N($S15)&gt;N($Q15)),"Delayed by Task #"&amp;IF($AC15&gt;=$AD15,$D15,$G15)&amp;" (+"&amp;MAX($AC15,$AD15)&amp;"d)",""))</f>
        <v/>
      </c>
      <c r="Z15" s="52">
        <f>IF($B15="","",COUNTIF($D$11:$D$310,$A15)+COUNTIF($G$11:$G$310,$A15))</f>
        <v>2</v>
      </c>
      <c r="AA15" s="47">
        <f>IF($B15="","",IF($AE15="Completed",1,IF($AE15="On Hold",4,IF($AE15="In Progress",2,IF(N($S15)&gt;N($Q15),7,3)))))</f>
        <v>3</v>
      </c>
      <c r="AB15" s="47">
        <f>IF($B15="","",IF(OR(AND($D15&lt;&gt;"",ISNUMBER(MATCH($D15,$A$11:$A$310,0))),AND($G15&lt;&gt;"",ISNUMBER(MATCH($G15,$A$11:$A$310,0)))),1,0))</f>
        <v>1</v>
      </c>
      <c r="AC15" s="47">
        <f>IF($D15="",0,N(IFERROR(INDEX($X$11:$X$310,MATCH($D15,$A$11:$A$310,0)),0)))</f>
        <v>0</v>
      </c>
      <c r="AD15" s="47">
        <f>IF($G15="",0,N(IFERROR(INDEX($X$11:$X$310,MATCH($G15,$A$11:$A$310,0)),0)))</f>
        <v>0</v>
      </c>
      <c r="AE15" s="47" t="str">
        <f>IF($B15="","",IF(ISNUMBER($N15),"Completed",IF($L15="Completed","Completed",IF($L15&lt;&gt;"",$L15,IF(ISNUMBER($M15),"In Progress","Not Started")))))</f>
        <v>Not Started</v>
      </c>
      <c r="AF15" s="54">
        <f>IF($B15="","",IF($AE15="Completed",1,MIN(1,N($O15))))</f>
        <v>0</v>
      </c>
      <c r="AG15" s="55">
        <f>IF(OR($S15="",NOT(ISNUMBER($J15))),"",WORKDAY.INTL($S15,MAX(1,$J15)-1,'Project Info'!$H$12,Holidays!$A$6:$A$205))</f>
        <v>46449.0</v>
      </c>
      <c r="AH15" s="47">
        <f>IF($B15="","",N($J15)*$AF15)</f>
        <v>0</v>
      </c>
      <c r="AI15" s="47">
        <f>IF(ISNUMBER($R15),$R15,0)</f>
        <v>46449.0</v>
      </c>
      <c r="AJ15" s="47">
        <f>IF(ISNUMBER($T15),$T15,0)</f>
        <v>46449.0</v>
      </c>
    </row>
    <row r="16" ht="18" customHeight="1">
      <c r="A16" s="47">
        <f>IF($B16="","",ROW()-10)</f>
        <v>6</v>
      </c>
      <c r="B16" s="48" t="inlineStr">
        <is>
          <t>REFLECTOR | Dispatch – 8 vehicles (rolling)</t>
        </is>
      </c>
      <c r="C16" s="48" t="inlineStr">
        <is>
          <t>Logistics</t>
        </is>
      </c>
      <c r="D16" s="6" t="n">
        <v>5</v>
      </c>
      <c r="E16" s="6" t="inlineStr">
        <is>
          <t>SS</t>
        </is>
      </c>
      <c r="F16" s="6" t="n">
        <v>2</v>
      </c>
      <c r="G16" s="6" t="n">
        <v>5</v>
      </c>
      <c r="H16" s="6" t="inlineStr">
        <is>
          <t>FF</t>
        </is>
      </c>
      <c r="I16" s="6" t="n">
        <v>1</v>
      </c>
      <c r="J16" s="6" t="n">
        <v>14</v>
      </c>
      <c r="K16" s="49" t="n"/>
      <c r="L16" s="6" t="inlineStr">
        <is>
          <t>Not Started</t>
        </is>
      </c>
      <c r="M16" s="49" t="n"/>
      <c r="N16" s="49" t="n"/>
      <c r="O16" s="50" t="n"/>
      <c r="P16" s="6" t="n"/>
      <c r="Q16" s="51">
        <f>IF(OR($B16="",'Project Info'!$C$9=""),"",WORKDAY.INTL(MAX('Project Info'!$C$9,N($K16),IF($D16="",0,N(IFERROR(IF($E16="SS",WORKDAY.INTL(INDEX($Q$11:$Q$310,MATCH($D16,$A$11:$A$310,0)),N($F16),'Project Info'!$H$12,Holidays!$A$6:$A$205),IF($E16="FF",WORKDAY.INTL(INDEX($R$11:$R$310,MATCH($D16,$A$11:$A$310,0)),N($F16)-MAX(1,N($J16))+1,'Project Info'!$H$12,Holidays!$A$6:$A$205),WORKDAY.INTL(INDEX($R$11:$R$310,MATCH($D16,$A$11:$A$310,0)),1+N($F16),'Project Info'!$H$12,Holidays!$A$6:$A$205))),0))),IF($G16="",0,N(IFERROR(IF($H16="SS",WORKDAY.INTL(INDEX($Q$11:$Q$310,MATCH($G16,$A$11:$A$310,0)),N($I16),'Project Info'!$H$12,Holidays!$A$6:$A$205),IF($H16="FF",WORKDAY.INTL(INDEX($R$11:$R$310,MATCH($G16,$A$11:$A$310,0)),N($I16)-MAX(1,N($J16))+1,'Project Info'!$H$12,Holidays!$A$6:$A$205),WORKDAY.INTL(INDEX($R$11:$R$310,MATCH($G16,$A$11:$A$310,0)),1+N($I16),'Project Info'!$H$12,Holidays!$A$6:$A$205))),0))))-1,1,'Project Info'!$H$12,Holidays!$A$6:$A$205))</f>
        <v>46435.0</v>
      </c>
      <c r="R16" s="51">
        <f>IF(OR($Q16="",NOT(ISNUMBER($J16))),"",WORKDAY.INTL($Q16,MAX(1,$J16)-1,'Project Info'!$H$12,Holidays!$A$6:$A$205))</f>
        <v>46450.0</v>
      </c>
      <c r="S16" s="51">
        <f>IF($Q16="","",IF(ISNUMBER($M16),$M16,WORKDAY.INTL(MAX($Q16,IF($D16="",0,N(IFERROR(IF($E16="SS",WORKDAY.INTL(INDEX($S$11:$S$310,MATCH($D16,$A$11:$A$310,0)),N($F16),'Project Info'!$H$12,Holidays!$A$6:$A$205),IF($E16="FF",WORKDAY.INTL(INDEX($T$11:$T$310,MATCH($D16,$A$11:$A$310,0)),N($F16)-MAX(1,IF(ISNUMBER($P16),$P16,N($J16)))+1,'Project Info'!$H$12,Holidays!$A$6:$A$205),WORKDAY.INTL(INDEX($T$11:$T$310,MATCH($D16,$A$11:$A$310,0)),1+N($F16),'Project Info'!$H$12,Holidays!$A$6:$A$205))),0))),IF($G16="",0,N(IFERROR(IF($H16="SS",WORKDAY.INTL(INDEX($S$11:$S$310,MATCH($G16,$A$11:$A$310,0)),N($I16),'Project Info'!$H$12,Holidays!$A$6:$A$205),IF($H16="FF",WORKDAY.INTL(INDEX($T$11:$T$310,MATCH($G16,$A$11:$A$310,0)),N($I16)-MAX(1,IF(ISNUMBER($P16),$P16,N($J16)))+1,'Project Info'!$H$12,Holidays!$A$6:$A$205),WORKDAY.INTL(INDEX($T$11:$T$310,MATCH($G16,$A$11:$A$310,0)),1+N($I16),'Project Info'!$H$12,Holidays!$A$6:$A$205))),0))),IF($AE16="Completed",0,N('Project Info'!$C$11)))-1,1,'Project Info'!$H$12,Holidays!$A$6:$A$205)))</f>
        <v>46435.0</v>
      </c>
      <c r="T16" s="51">
        <f>IF(OR($S16="",$U16=""),"",IF(ISNUMBER($N16),$N16,WORKDAY.INTL($S16,$U16-1,'Project Info'!$H$12,Holidays!$A$6:$A$205)))</f>
        <v>46450.0</v>
      </c>
      <c r="U16" s="52">
        <f>IF(OR($S16="",NOT(ISNUMBER($J16))),"",IF(ISNUMBER($N16),MAX(1,NETWORKDAYS.INTL($S16,$N16,'Project Info'!$H$12,Holidays!$A$6:$A$205)),MAX(1,IF(ISNUMBER($P16),$P16,$J16),IF(ISNUMBER($M16),NETWORKDAYS.INTL($M16,N('Project Info'!$C$11),'Project Info'!$H$12,Holidays!$A$6:$A$205),0))))</f>
        <v>14</v>
      </c>
      <c r="V16" s="53">
        <f>IF($U16="","",$U16-MAX(1,$J16))</f>
        <v>0</v>
      </c>
      <c r="W16" s="25" t="str">
        <f>IF($B16="","",IF($U16="","Enter Duration",IF($AE16="Completed",IF(NOT(ISNUMBER($N16)),"Completed - enter Actual End",IF($V16&gt;0,"Completed - Overshoot",IF($V16&lt;0,"Completed - Early","Completed - On Time"))),IF($AE16="On Hold","On Hold",IF($AE16="In Progress",IF($V16&gt;0,"In Progress - Overshooting","In Progress - On Track"),IF($S16&gt;$Q16,"Delayed Start","Not Started"))))))</f>
        <v>Not Started</v>
      </c>
      <c r="X16" s="53">
        <f>IF(OR(NOT(ISNUMBER($R16)),NOT(ISNUMBER($T16))),"",IF($T16&gt;=$R16,NETWORKDAYS.INTL($R16,$T16,'Project Info'!$H$12,Holidays!$A$6:$A$205)-1,-(NETWORKDAYS.INTL($T16,$R16,'Project Info'!$H$12,Holidays!$A$6:$A$205)-1)))</f>
        <v>0</v>
      </c>
      <c r="Y16" s="25" t="str">
        <f>IF($B16="","",IF(AND(MAX($AC16,$AD16)&gt;0,N($S16)&gt;N($Q16)),"Delayed by Task #"&amp;IF($AC16&gt;=$AD16,$D16,$G16)&amp;" (+"&amp;MAX($AC16,$AD16)&amp;"d)",""))</f>
        <v/>
      </c>
      <c r="Z16" s="52">
        <f>IF($B16="","",COUNTIF($D$11:$D$310,$A16)+COUNTIF($G$11:$G$310,$A16))</f>
        <v>0</v>
      </c>
      <c r="AA16" s="47">
        <f>IF($B16="","",IF($AE16="Completed",1,IF($AE16="On Hold",4,IF($AE16="In Progress",2,IF(N($S16)&gt;N($Q16),7,3)))))</f>
        <v>3</v>
      </c>
      <c r="AB16" s="47">
        <f>IF($B16="","",IF(OR(AND($D16&lt;&gt;"",ISNUMBER(MATCH($D16,$A$11:$A$310,0))),AND($G16&lt;&gt;"",ISNUMBER(MATCH($G16,$A$11:$A$310,0)))),1,0))</f>
        <v>1</v>
      </c>
      <c r="AC16" s="47">
        <f>IF($D16="",0,N(IFERROR(INDEX($X$11:$X$310,MATCH($D16,$A$11:$A$310,0)),0)))</f>
        <v>0</v>
      </c>
      <c r="AD16" s="47">
        <f>IF($G16="",0,N(IFERROR(INDEX($X$11:$X$310,MATCH($G16,$A$11:$A$310,0)),0)))</f>
        <v>0</v>
      </c>
      <c r="AE16" s="47" t="str">
        <f>IF($B16="","",IF(ISNUMBER($N16),"Completed",IF($L16="Completed","Completed",IF($L16&lt;&gt;"",$L16,IF(ISNUMBER($M16),"In Progress","Not Started")))))</f>
        <v>Not Started</v>
      </c>
      <c r="AF16" s="54">
        <f>IF($B16="","",IF($AE16="Completed",1,MIN(1,N($O16))))</f>
        <v>0</v>
      </c>
      <c r="AG16" s="55">
        <f>IF(OR($S16="",NOT(ISNUMBER($J16))),"",WORKDAY.INTL($S16,MAX(1,$J16)-1,'Project Info'!$H$12,Holidays!$A$6:$A$205))</f>
        <v>46450.0</v>
      </c>
      <c r="AH16" s="47">
        <f>IF($B16="","",N($J16)*$AF16)</f>
        <v>0</v>
      </c>
      <c r="AI16" s="47">
        <f>IF(ISNUMBER($R16),$R16,0)</f>
        <v>46450.0</v>
      </c>
      <c r="AJ16" s="47">
        <f>IF(ISNUMBER($T16),$T16,0)</f>
        <v>46450.0</v>
      </c>
    </row>
    <row r="17" ht="18" customHeight="1">
      <c r="A17" s="47">
        <f>IF($B17="","",ROW()-10)</f>
        <v>7</v>
      </c>
      <c r="B17" s="48" t="inlineStr">
        <is>
          <t>FEED | Finalize mold design (6 components)</t>
        </is>
      </c>
      <c r="C17" s="48" t="inlineStr">
        <is>
          <t>Design</t>
        </is>
      </c>
      <c r="D17" s="6" t="n"/>
      <c r="E17" s="6" t="n"/>
      <c r="F17" s="6" t="n"/>
      <c r="G17" s="6" t="n"/>
      <c r="H17" s="6" t="n"/>
      <c r="I17" s="6" t="n"/>
      <c r="J17" s="6" t="n">
        <v>15</v>
      </c>
      <c r="K17" s="49" t="n"/>
      <c r="L17" s="6" t="inlineStr">
        <is>
          <t>Not Started</t>
        </is>
      </c>
      <c r="M17" s="49" t="n"/>
      <c r="N17" s="49" t="n"/>
      <c r="O17" s="50" t="n"/>
      <c r="P17" s="6" t="n"/>
      <c r="Q17" s="51">
        <f>IF(OR($B17="",'Project Info'!$C$9=""),"",WORKDAY.INTL(MAX('Project Info'!$C$9,N($K17),IF($D17="",0,N(IFERROR(IF($E17="SS",WORKDAY.INTL(INDEX($Q$11:$Q$310,MATCH($D17,$A$11:$A$310,0)),N($F17),'Project Info'!$H$12,Holidays!$A$6:$A$205),IF($E17="FF",WORKDAY.INTL(INDEX($R$11:$R$310,MATCH($D17,$A$11:$A$310,0)),N($F17)-MAX(1,N($J17))+1,'Project Info'!$H$12,Holidays!$A$6:$A$205),WORKDAY.INTL(INDEX($R$11:$R$310,MATCH($D17,$A$11:$A$310,0)),1+N($F17),'Project Info'!$H$12,Holidays!$A$6:$A$205))),0))),IF($G17="",0,N(IFERROR(IF($H17="SS",WORKDAY.INTL(INDEX($Q$11:$Q$310,MATCH($G17,$A$11:$A$310,0)),N($I17),'Project Info'!$H$12,Holidays!$A$6:$A$205),IF($H17="FF",WORKDAY.INTL(INDEX($R$11:$R$310,MATCH($G17,$A$11:$A$310,0)),N($I17)-MAX(1,N($J17))+1,'Project Info'!$H$12,Holidays!$A$6:$A$205),WORKDAY.INTL(INDEX($R$11:$R$310,MATCH($G17,$A$11:$A$310,0)),1+N($I17),'Project Info'!$H$12,Holidays!$A$6:$A$205))),0))))-1,1,'Project Info'!$H$12,Holidays!$A$6:$A$205))</f>
        <v>46310.0</v>
      </c>
      <c r="R17" s="51">
        <f>IF(OR($Q17="",NOT(ISNUMBER($J17))),"",WORKDAY.INTL($Q17,MAX(1,$J17)-1,'Project Info'!$H$12,Holidays!$A$6:$A$205))</f>
        <v>46328.0</v>
      </c>
      <c r="S17" s="51">
        <f>IF($Q17="","",IF(ISNUMBER($M17),$M17,WORKDAY.INTL(MAX($Q17,IF($D17="",0,N(IFERROR(IF($E17="SS",WORKDAY.INTL(INDEX($S$11:$S$310,MATCH($D17,$A$11:$A$310,0)),N($F17),'Project Info'!$H$12,Holidays!$A$6:$A$205),IF($E17="FF",WORKDAY.INTL(INDEX($T$11:$T$310,MATCH($D17,$A$11:$A$310,0)),N($F17)-MAX(1,IF(ISNUMBER($P17),$P17,N($J17)))+1,'Project Info'!$H$12,Holidays!$A$6:$A$205),WORKDAY.INTL(INDEX($T$11:$T$310,MATCH($D17,$A$11:$A$310,0)),1+N($F17),'Project Info'!$H$12,Holidays!$A$6:$A$205))),0))),IF($G17="",0,N(IFERROR(IF($H17="SS",WORKDAY.INTL(INDEX($S$11:$S$310,MATCH($G17,$A$11:$A$310,0)),N($I17),'Project Info'!$H$12,Holidays!$A$6:$A$205),IF($H17="FF",WORKDAY.INTL(INDEX($T$11:$T$310,MATCH($G17,$A$11:$A$310,0)),N($I17)-MAX(1,IF(ISNUMBER($P17),$P17,N($J17)))+1,'Project Info'!$H$12,Holidays!$A$6:$A$205),WORKDAY.INTL(INDEX($T$11:$T$310,MATCH($G17,$A$11:$A$310,0)),1+N($I17),'Project Info'!$H$12,Holidays!$A$6:$A$205))),0))),IF($AE17="Completed",0,N('Project Info'!$C$11)))-1,1,'Project Info'!$H$12,Holidays!$A$6:$A$205)))</f>
        <v>46310.0</v>
      </c>
      <c r="T17" s="51">
        <f>IF(OR($S17="",$U17=""),"",IF(ISNUMBER($N17),$N17,WORKDAY.INTL($S17,$U17-1,'Project Info'!$H$12,Holidays!$A$6:$A$205)))</f>
        <v>46328.0</v>
      </c>
      <c r="U17" s="52">
        <f>IF(OR($S17="",NOT(ISNUMBER($J17))),"",IF(ISNUMBER($N17),MAX(1,NETWORKDAYS.INTL($S17,$N17,'Project Info'!$H$12,Holidays!$A$6:$A$205)),MAX(1,IF(ISNUMBER($P17),$P17,$J17),IF(ISNUMBER($M17),NETWORKDAYS.INTL($M17,N('Project Info'!$C$11),'Project Info'!$H$12,Holidays!$A$6:$A$205),0))))</f>
        <v>15</v>
      </c>
      <c r="V17" s="53">
        <f>IF($U17="","",$U17-MAX(1,$J17))</f>
        <v>0</v>
      </c>
      <c r="W17" s="25" t="str">
        <f>IF($B17="","",IF($U17="","Enter Duration",IF($AE17="Completed",IF(NOT(ISNUMBER($N17)),"Completed - enter Actual End",IF($V17&gt;0,"Completed - Overshoot",IF($V17&lt;0,"Completed - Early","Completed - On Time"))),IF($AE17="On Hold","On Hold",IF($AE17="In Progress",IF($V17&gt;0,"In Progress - Overshooting","In Progress - On Track"),IF($S17&gt;$Q17,"Delayed Start","Not Started"))))))</f>
        <v>Not Started</v>
      </c>
      <c r="X17" s="53">
        <f>IF(OR(NOT(ISNUMBER($R17)),NOT(ISNUMBER($T17))),"",IF($T17&gt;=$R17,NETWORKDAYS.INTL($R17,$T17,'Project Info'!$H$12,Holidays!$A$6:$A$205)-1,-(NETWORKDAYS.INTL($T17,$R17,'Project Info'!$H$12,Holidays!$A$6:$A$205)-1)))</f>
        <v>0</v>
      </c>
      <c r="Y17" s="25" t="str">
        <f>IF($B17="","",IF(AND(MAX($AC17,$AD17)&gt;0,N($S17)&gt;N($Q17)),"Delayed by Task #"&amp;IF($AC17&gt;=$AD17,$D17,$G17)&amp;" (+"&amp;MAX($AC17,$AD17)&amp;"d)",""))</f>
        <v/>
      </c>
      <c r="Z17" s="52">
        <f>IF($B17="","",COUNTIF($D$11:$D$310,$A17)+COUNTIF($G$11:$G$310,$A17))</f>
        <v>1</v>
      </c>
      <c r="AA17" s="47">
        <f>IF($B17="","",IF($AE17="Completed",1,IF($AE17="On Hold",4,IF($AE17="In Progress",2,IF(N($S17)&gt;N($Q17),7,3)))))</f>
        <v>3</v>
      </c>
      <c r="AB17" s="47">
        <f>IF($B17="","",IF(OR(AND($D17&lt;&gt;"",ISNUMBER(MATCH($D17,$A$11:$A$310,0))),AND($G17&lt;&gt;"",ISNUMBER(MATCH($G17,$A$11:$A$310,0)))),1,0))</f>
        <v>0</v>
      </c>
      <c r="AC17" s="47">
        <f>IF($D17="",0,N(IFERROR(INDEX($X$11:$X$310,MATCH($D17,$A$11:$A$310,0)),0)))</f>
        <v>0</v>
      </c>
      <c r="AD17" s="47">
        <f>IF($G17="",0,N(IFERROR(INDEX($X$11:$X$310,MATCH($G17,$A$11:$A$310,0)),0)))</f>
        <v>0</v>
      </c>
      <c r="AE17" s="47" t="str">
        <f>IF($B17="","",IF(ISNUMBER($N17),"Completed",IF($L17="Completed","Completed",IF($L17&lt;&gt;"",$L17,IF(ISNUMBER($M17),"In Progress","Not Started")))))</f>
        <v>Not Started</v>
      </c>
      <c r="AF17" s="54">
        <f>IF($B17="","",IF($AE17="Completed",1,MIN(1,N($O17))))</f>
        <v>0</v>
      </c>
      <c r="AG17" s="55">
        <f>IF(OR($S17="",NOT(ISNUMBER($J17))),"",WORKDAY.INTL($S17,MAX(1,$J17)-1,'Project Info'!$H$12,Holidays!$A$6:$A$205))</f>
        <v>46328.0</v>
      </c>
      <c r="AH17" s="47">
        <f>IF($B17="","",N($J17)*$AF17)</f>
        <v>0</v>
      </c>
      <c r="AI17" s="47">
        <f>IF(ISNUMBER($R17),$R17,0)</f>
        <v>46328.0</v>
      </c>
      <c r="AJ17" s="47">
        <f>IF(ISNUMBER($T17),$T17,0)</f>
        <v>46328.0</v>
      </c>
    </row>
    <row r="18" ht="18" customHeight="1">
      <c r="A18" s="47">
        <f>IF($B18="","",ROW()-10)</f>
        <v>8</v>
      </c>
      <c r="B18" s="48" t="inlineStr">
        <is>
          <t>FEED | Mold making – Round 1 (Horn, Splitter, Tx Filter)</t>
        </is>
      </c>
      <c r="C18" s="48" t="inlineStr">
        <is>
          <t>Tooling</t>
        </is>
      </c>
      <c r="D18" s="6" t="n">
        <v>7</v>
      </c>
      <c r="E18" s="6" t="inlineStr">
        <is>
          <t>FS</t>
        </is>
      </c>
      <c r="F18" s="6" t="n">
        <v>0</v>
      </c>
      <c r="G18" s="6" t="n"/>
      <c r="H18" s="6" t="n"/>
      <c r="I18" s="6" t="n"/>
      <c r="J18" s="6" t="n">
        <v>30</v>
      </c>
      <c r="K18" s="49" t="n"/>
      <c r="L18" s="6" t="inlineStr">
        <is>
          <t>Not Started</t>
        </is>
      </c>
      <c r="M18" s="49" t="n"/>
      <c r="N18" s="49" t="n"/>
      <c r="O18" s="50" t="n"/>
      <c r="P18" s="6" t="n"/>
      <c r="Q18" s="51">
        <f>IF(OR($B18="",'Project Info'!$C$9=""),"",WORKDAY.INTL(MAX('Project Info'!$C$9,N($K18),IF($D18="",0,N(IFERROR(IF($E18="SS",WORKDAY.INTL(INDEX($Q$11:$Q$310,MATCH($D18,$A$11:$A$310,0)),N($F18),'Project Info'!$H$12,Holidays!$A$6:$A$205),IF($E18="FF",WORKDAY.INTL(INDEX($R$11:$R$310,MATCH($D18,$A$11:$A$310,0)),N($F18)-MAX(1,N($J18))+1,'Project Info'!$H$12,Holidays!$A$6:$A$205),WORKDAY.INTL(INDEX($R$11:$R$310,MATCH($D18,$A$11:$A$310,0)),1+N($F18),'Project Info'!$H$12,Holidays!$A$6:$A$205))),0))),IF($G18="",0,N(IFERROR(IF($H18="SS",WORKDAY.INTL(INDEX($Q$11:$Q$310,MATCH($G18,$A$11:$A$310,0)),N($I18),'Project Info'!$H$12,Holidays!$A$6:$A$205),IF($H18="FF",WORKDAY.INTL(INDEX($R$11:$R$310,MATCH($G18,$A$11:$A$310,0)),N($I18)-MAX(1,N($J18))+1,'Project Info'!$H$12,Holidays!$A$6:$A$205),WORKDAY.INTL(INDEX($R$11:$R$310,MATCH($G18,$A$11:$A$310,0)),1+N($I18),'Project Info'!$H$12,Holidays!$A$6:$A$205))),0))))-1,1,'Project Info'!$H$12,Holidays!$A$6:$A$205))</f>
        <v>46329.0</v>
      </c>
      <c r="R18" s="51">
        <f>IF(OR($Q18="",NOT(ISNUMBER($J18))),"",WORKDAY.INTL($Q18,MAX(1,$J18)-1,'Project Info'!$H$12,Holidays!$A$6:$A$205))</f>
        <v>46367.0</v>
      </c>
      <c r="S18" s="51">
        <f>IF($Q18="","",IF(ISNUMBER($M18),$M18,WORKDAY.INTL(MAX($Q18,IF($D18="",0,N(IFERROR(IF($E18="SS",WORKDAY.INTL(INDEX($S$11:$S$310,MATCH($D18,$A$11:$A$310,0)),N($F18),'Project Info'!$H$12,Holidays!$A$6:$A$205),IF($E18="FF",WORKDAY.INTL(INDEX($T$11:$T$310,MATCH($D18,$A$11:$A$310,0)),N($F18)-MAX(1,IF(ISNUMBER($P18),$P18,N($J18)))+1,'Project Info'!$H$12,Holidays!$A$6:$A$205),WORKDAY.INTL(INDEX($T$11:$T$310,MATCH($D18,$A$11:$A$310,0)),1+N($F18),'Project Info'!$H$12,Holidays!$A$6:$A$205))),0))),IF($G18="",0,N(IFERROR(IF($H18="SS",WORKDAY.INTL(INDEX($S$11:$S$310,MATCH($G18,$A$11:$A$310,0)),N($I18),'Project Info'!$H$12,Holidays!$A$6:$A$205),IF($H18="FF",WORKDAY.INTL(INDEX($T$11:$T$310,MATCH($G18,$A$11:$A$310,0)),N($I18)-MAX(1,IF(ISNUMBER($P18),$P18,N($J18)))+1,'Project Info'!$H$12,Holidays!$A$6:$A$205),WORKDAY.INTL(INDEX($T$11:$T$310,MATCH($G18,$A$11:$A$310,0)),1+N($I18),'Project Info'!$H$12,Holidays!$A$6:$A$205))),0))),IF($AE18="Completed",0,N('Project Info'!$C$11)))-1,1,'Project Info'!$H$12,Holidays!$A$6:$A$205)))</f>
        <v>46329.0</v>
      </c>
      <c r="T18" s="51">
        <f>IF(OR($S18="",$U18=""),"",IF(ISNUMBER($N18),$N18,WORKDAY.INTL($S18,$U18-1,'Project Info'!$H$12,Holidays!$A$6:$A$205)))</f>
        <v>46367.0</v>
      </c>
      <c r="U18" s="52">
        <f>IF(OR($S18="",NOT(ISNUMBER($J18))),"",IF(ISNUMBER($N18),MAX(1,NETWORKDAYS.INTL($S18,$N18,'Project Info'!$H$12,Holidays!$A$6:$A$205)),MAX(1,IF(ISNUMBER($P18),$P18,$J18),IF(ISNUMBER($M18),NETWORKDAYS.INTL($M18,N('Project Info'!$C$11),'Project Info'!$H$12,Holidays!$A$6:$A$205),0))))</f>
        <v>30</v>
      </c>
      <c r="V18" s="53">
        <f>IF($U18="","",$U18-MAX(1,$J18))</f>
        <v>0</v>
      </c>
      <c r="W18" s="25" t="str">
        <f>IF($B18="","",IF($U18="","Enter Duration",IF($AE18="Completed",IF(NOT(ISNUMBER($N18)),"Completed - enter Actual End",IF($V18&gt;0,"Completed - Overshoot",IF($V18&lt;0,"Completed - Early","Completed - On Time"))),IF($AE18="On Hold","On Hold",IF($AE18="In Progress",IF($V18&gt;0,"In Progress - Overshooting","In Progress - On Track"),IF($S18&gt;$Q18,"Delayed Start","Not Started"))))))</f>
        <v>Not Started</v>
      </c>
      <c r="X18" s="53">
        <f>IF(OR(NOT(ISNUMBER($R18)),NOT(ISNUMBER($T18))),"",IF($T18&gt;=$R18,NETWORKDAYS.INTL($R18,$T18,'Project Info'!$H$12,Holidays!$A$6:$A$205)-1,-(NETWORKDAYS.INTL($T18,$R18,'Project Info'!$H$12,Holidays!$A$6:$A$205)-1)))</f>
        <v>0</v>
      </c>
      <c r="Y18" s="25" t="str">
        <f>IF($B18="","",IF(AND(MAX($AC18,$AD18)&gt;0,N($S18)&gt;N($Q18)),"Delayed by Task #"&amp;IF($AC18&gt;=$AD18,$D18,$G18)&amp;" (+"&amp;MAX($AC18,$AD18)&amp;"d)",""))</f>
        <v/>
      </c>
      <c r="Z18" s="52">
        <f>IF($B18="","",COUNTIF($D$11:$D$310,$A18)+COUNTIF($G$11:$G$310,$A18))</f>
        <v>2</v>
      </c>
      <c r="AA18" s="47">
        <f>IF($B18="","",IF($AE18="Completed",1,IF($AE18="On Hold",4,IF($AE18="In Progress",2,IF(N($S18)&gt;N($Q18),7,3)))))</f>
        <v>3</v>
      </c>
      <c r="AB18" s="47">
        <f>IF($B18="","",IF(OR(AND($D18&lt;&gt;"",ISNUMBER(MATCH($D18,$A$11:$A$310,0))),AND($G18&lt;&gt;"",ISNUMBER(MATCH($G18,$A$11:$A$310,0)))),1,0))</f>
        <v>1</v>
      </c>
      <c r="AC18" s="47">
        <f>IF($D18="",0,N(IFERROR(INDEX($X$11:$X$310,MATCH($D18,$A$11:$A$310,0)),0)))</f>
        <v>0</v>
      </c>
      <c r="AD18" s="47">
        <f>IF($G18="",0,N(IFERROR(INDEX($X$11:$X$310,MATCH($G18,$A$11:$A$310,0)),0)))</f>
        <v>0</v>
      </c>
      <c r="AE18" s="47" t="str">
        <f>IF($B18="","",IF(ISNUMBER($N18),"Completed",IF($L18="Completed","Completed",IF($L18&lt;&gt;"",$L18,IF(ISNUMBER($M18),"In Progress","Not Started")))))</f>
        <v>Not Started</v>
      </c>
      <c r="AF18" s="54">
        <f>IF($B18="","",IF($AE18="Completed",1,MIN(1,N($O18))))</f>
        <v>0</v>
      </c>
      <c r="AG18" s="55">
        <f>IF(OR($S18="",NOT(ISNUMBER($J18))),"",WORKDAY.INTL($S18,MAX(1,$J18)-1,'Project Info'!$H$12,Holidays!$A$6:$A$205))</f>
        <v>46367.0</v>
      </c>
      <c r="AH18" s="47">
        <f>IF($B18="","",N($J18)*$AF18)</f>
        <v>0</v>
      </c>
      <c r="AI18" s="47">
        <f>IF(ISNUMBER($R18),$R18,0)</f>
        <v>46367.0</v>
      </c>
      <c r="AJ18" s="47">
        <f>IF(ISNUMBER($T18),$T18,0)</f>
        <v>46367.0</v>
      </c>
    </row>
    <row r="19" ht="18" customHeight="1">
      <c r="A19" s="47">
        <f>IF($B19="","",ROW()-10)</f>
        <v>9</v>
      </c>
      <c r="B19" s="48" t="inlineStr">
        <is>
          <t>FEED | Mold making – Round 2 (Rx Filter, Tx/Rx OMT)</t>
        </is>
      </c>
      <c r="C19" s="48" t="inlineStr">
        <is>
          <t>Tooling</t>
        </is>
      </c>
      <c r="D19" s="6" t="n">
        <v>8</v>
      </c>
      <c r="E19" s="6" t="inlineStr">
        <is>
          <t>FS</t>
        </is>
      </c>
      <c r="F19" s="6" t="n">
        <v>0</v>
      </c>
      <c r="G19" s="6" t="n"/>
      <c r="H19" s="6" t="n"/>
      <c r="I19" s="6" t="n"/>
      <c r="J19" s="6" t="n">
        <v>30</v>
      </c>
      <c r="K19" s="49" t="n"/>
      <c r="L19" s="6" t="inlineStr">
        <is>
          <t>Not Started</t>
        </is>
      </c>
      <c r="M19" s="49" t="n"/>
      <c r="N19" s="49" t="n"/>
      <c r="O19" s="50" t="n"/>
      <c r="P19" s="6" t="n"/>
      <c r="Q19" s="51">
        <f>IF(OR($B19="",'Project Info'!$C$9=""),"",WORKDAY.INTL(MAX('Project Info'!$C$9,N($K19),IF($D19="",0,N(IFERROR(IF($E19="SS",WORKDAY.INTL(INDEX($Q$11:$Q$310,MATCH($D19,$A$11:$A$310,0)),N($F19),'Project Info'!$H$12,Holidays!$A$6:$A$205),IF($E19="FF",WORKDAY.INTL(INDEX($R$11:$R$310,MATCH($D19,$A$11:$A$310,0)),N($F19)-MAX(1,N($J19))+1,'Project Info'!$H$12,Holidays!$A$6:$A$205),WORKDAY.INTL(INDEX($R$11:$R$310,MATCH($D19,$A$11:$A$310,0)),1+N($F19),'Project Info'!$H$12,Holidays!$A$6:$A$205))),0))),IF($G19="",0,N(IFERROR(IF($H19="SS",WORKDAY.INTL(INDEX($Q$11:$Q$310,MATCH($G19,$A$11:$A$310,0)),N($I19),'Project Info'!$H$12,Holidays!$A$6:$A$205),IF($H19="FF",WORKDAY.INTL(INDEX($R$11:$R$310,MATCH($G19,$A$11:$A$310,0)),N($I19)-MAX(1,N($J19))+1,'Project Info'!$H$12,Holidays!$A$6:$A$205),WORKDAY.INTL(INDEX($R$11:$R$310,MATCH($G19,$A$11:$A$310,0)),1+N($I19),'Project Info'!$H$12,Holidays!$A$6:$A$205))),0))))-1,1,'Project Info'!$H$12,Holidays!$A$6:$A$205))</f>
        <v>46368.0</v>
      </c>
      <c r="R19" s="51">
        <f>IF(OR($Q19="",NOT(ISNUMBER($J19))),"",WORKDAY.INTL($Q19,MAX(1,$J19)-1,'Project Info'!$H$12,Holidays!$A$6:$A$205))</f>
        <v>46403.0</v>
      </c>
      <c r="S19" s="51">
        <f>IF($Q19="","",IF(ISNUMBER($M19),$M19,WORKDAY.INTL(MAX($Q19,IF($D19="",0,N(IFERROR(IF($E19="SS",WORKDAY.INTL(INDEX($S$11:$S$310,MATCH($D19,$A$11:$A$310,0)),N($F19),'Project Info'!$H$12,Holidays!$A$6:$A$205),IF($E19="FF",WORKDAY.INTL(INDEX($T$11:$T$310,MATCH($D19,$A$11:$A$310,0)),N($F19)-MAX(1,IF(ISNUMBER($P19),$P19,N($J19)))+1,'Project Info'!$H$12,Holidays!$A$6:$A$205),WORKDAY.INTL(INDEX($T$11:$T$310,MATCH($D19,$A$11:$A$310,0)),1+N($F19),'Project Info'!$H$12,Holidays!$A$6:$A$205))),0))),IF($G19="",0,N(IFERROR(IF($H19="SS",WORKDAY.INTL(INDEX($S$11:$S$310,MATCH($G19,$A$11:$A$310,0)),N($I19),'Project Info'!$H$12,Holidays!$A$6:$A$205),IF($H19="FF",WORKDAY.INTL(INDEX($T$11:$T$310,MATCH($G19,$A$11:$A$310,0)),N($I19)-MAX(1,IF(ISNUMBER($P19),$P19,N($J19)))+1,'Project Info'!$H$12,Holidays!$A$6:$A$205),WORKDAY.INTL(INDEX($T$11:$T$310,MATCH($G19,$A$11:$A$310,0)),1+N($I19),'Project Info'!$H$12,Holidays!$A$6:$A$205))),0))),IF($AE19="Completed",0,N('Project Info'!$C$11)))-1,1,'Project Info'!$H$12,Holidays!$A$6:$A$205)))</f>
        <v>46368.0</v>
      </c>
      <c r="T19" s="51">
        <f>IF(OR($S19="",$U19=""),"",IF(ISNUMBER($N19),$N19,WORKDAY.INTL($S19,$U19-1,'Project Info'!$H$12,Holidays!$A$6:$A$205)))</f>
        <v>46403.0</v>
      </c>
      <c r="U19" s="52">
        <f>IF(OR($S19="",NOT(ISNUMBER($J19))),"",IF(ISNUMBER($N19),MAX(1,NETWORKDAYS.INTL($S19,$N19,'Project Info'!$H$12,Holidays!$A$6:$A$205)),MAX(1,IF(ISNUMBER($P19),$P19,$J19),IF(ISNUMBER($M19),NETWORKDAYS.INTL($M19,N('Project Info'!$C$11),'Project Info'!$H$12,Holidays!$A$6:$A$205),0))))</f>
        <v>30</v>
      </c>
      <c r="V19" s="53">
        <f>IF($U19="","",$U19-MAX(1,$J19))</f>
        <v>0</v>
      </c>
      <c r="W19" s="25" t="str">
        <f>IF($B19="","",IF($U19="","Enter Duration",IF($AE19="Completed",IF(NOT(ISNUMBER($N19)),"Completed - enter Actual End",IF($V19&gt;0,"Completed - Overshoot",IF($V19&lt;0,"Completed - Early","Completed - On Time"))),IF($AE19="On Hold","On Hold",IF($AE19="In Progress",IF($V19&gt;0,"In Progress - Overshooting","In Progress - On Track"),IF($S19&gt;$Q19,"Delayed Start","Not Started"))))))</f>
        <v>Not Started</v>
      </c>
      <c r="X19" s="53">
        <f>IF(OR(NOT(ISNUMBER($R19)),NOT(ISNUMBER($T19))),"",IF($T19&gt;=$R19,NETWORKDAYS.INTL($R19,$T19,'Project Info'!$H$12,Holidays!$A$6:$A$205)-1,-(NETWORKDAYS.INTL($T19,$R19,'Project Info'!$H$12,Holidays!$A$6:$A$205)-1)))</f>
        <v>0</v>
      </c>
      <c r="Y19" s="25" t="str">
        <f>IF($B19="","",IF(AND(MAX($AC19,$AD19)&gt;0,N($S19)&gt;N($Q19)),"Delayed by Task #"&amp;IF($AC19&gt;=$AD19,$D19,$G19)&amp;" (+"&amp;MAX($AC19,$AD19)&amp;"d)",""))</f>
        <v/>
      </c>
      <c r="Z19" s="52">
        <f>IF($B19="","",COUNTIF($D$11:$D$310,$A19)+COUNTIF($G$11:$G$310,$A19))</f>
        <v>1</v>
      </c>
      <c r="AA19" s="47">
        <f>IF($B19="","",IF($AE19="Completed",1,IF($AE19="On Hold",4,IF($AE19="In Progress",2,IF(N($S19)&gt;N($Q19),7,3)))))</f>
        <v>3</v>
      </c>
      <c r="AB19" s="47">
        <f>IF($B19="","",IF(OR(AND($D19&lt;&gt;"",ISNUMBER(MATCH($D19,$A$11:$A$310,0))),AND($G19&lt;&gt;"",ISNUMBER(MATCH($G19,$A$11:$A$310,0)))),1,0))</f>
        <v>1</v>
      </c>
      <c r="AC19" s="47">
        <f>IF($D19="",0,N(IFERROR(INDEX($X$11:$X$310,MATCH($D19,$A$11:$A$310,0)),0)))</f>
        <v>0</v>
      </c>
      <c r="AD19" s="47">
        <f>IF($G19="",0,N(IFERROR(INDEX($X$11:$X$310,MATCH($G19,$A$11:$A$310,0)),0)))</f>
        <v>0</v>
      </c>
      <c r="AE19" s="47" t="str">
        <f>IF($B19="","",IF(ISNUMBER($N19),"Completed",IF($L19="Completed","Completed",IF($L19&lt;&gt;"",$L19,IF(ISNUMBER($M19),"In Progress","Not Started")))))</f>
        <v>Not Started</v>
      </c>
      <c r="AF19" s="54">
        <f>IF($B19="","",IF($AE19="Completed",1,MIN(1,N($O19))))</f>
        <v>0</v>
      </c>
      <c r="AG19" s="55">
        <f>IF(OR($S19="",NOT(ISNUMBER($J19))),"",WORKDAY.INTL($S19,MAX(1,$J19)-1,'Project Info'!$H$12,Holidays!$A$6:$A$205))</f>
        <v>46403.0</v>
      </c>
      <c r="AH19" s="47">
        <f>IF($B19="","",N($J19)*$AF19)</f>
        <v>0</v>
      </c>
      <c r="AI19" s="47">
        <f>IF(ISNUMBER($R19),$R19,0)</f>
        <v>46403.0</v>
      </c>
      <c r="AJ19" s="47">
        <f>IF(ISNUMBER($T19),$T19,0)</f>
        <v>46403.0</v>
      </c>
    </row>
    <row r="20" ht="18" customHeight="1">
      <c r="A20" s="47">
        <f>IF($B20="","",ROW()-10)</f>
        <v>10</v>
      </c>
      <c r="B20" s="48" t="inlineStr">
        <is>
          <t>FEED | Molding – Round-1 components (1,500 nos)</t>
        </is>
      </c>
      <c r="C20" s="48" t="inlineStr">
        <is>
          <t>Molding</t>
        </is>
      </c>
      <c r="D20" s="6" t="n">
        <v>8</v>
      </c>
      <c r="E20" s="6" t="inlineStr">
        <is>
          <t>FS</t>
        </is>
      </c>
      <c r="F20" s="6" t="n">
        <v>0</v>
      </c>
      <c r="G20" s="6" t="n"/>
      <c r="H20" s="6" t="n"/>
      <c r="I20" s="6" t="n"/>
      <c r="J20" s="6" t="n">
        <v>4</v>
      </c>
      <c r="K20" s="49" t="n"/>
      <c r="L20" s="6" t="inlineStr">
        <is>
          <t>Not Started</t>
        </is>
      </c>
      <c r="M20" s="49" t="n"/>
      <c r="N20" s="49" t="n"/>
      <c r="O20" s="50" t="n"/>
      <c r="P20" s="6" t="n"/>
      <c r="Q20" s="51">
        <f>IF(OR($B20="",'Project Info'!$C$9=""),"",WORKDAY.INTL(MAX('Project Info'!$C$9,N($K20),IF($D20="",0,N(IFERROR(IF($E20="SS",WORKDAY.INTL(INDEX($Q$11:$Q$310,MATCH($D20,$A$11:$A$310,0)),N($F20),'Project Info'!$H$12,Holidays!$A$6:$A$205),IF($E20="FF",WORKDAY.INTL(INDEX($R$11:$R$310,MATCH($D20,$A$11:$A$310,0)),N($F20)-MAX(1,N($J20))+1,'Project Info'!$H$12,Holidays!$A$6:$A$205),WORKDAY.INTL(INDEX($R$11:$R$310,MATCH($D20,$A$11:$A$310,0)),1+N($F20),'Project Info'!$H$12,Holidays!$A$6:$A$205))),0))),IF($G20="",0,N(IFERROR(IF($H20="SS",WORKDAY.INTL(INDEX($Q$11:$Q$310,MATCH($G20,$A$11:$A$310,0)),N($I20),'Project Info'!$H$12,Holidays!$A$6:$A$205),IF($H20="FF",WORKDAY.INTL(INDEX($R$11:$R$310,MATCH($G20,$A$11:$A$310,0)),N($I20)-MAX(1,N($J20))+1,'Project Info'!$H$12,Holidays!$A$6:$A$205),WORKDAY.INTL(INDEX($R$11:$R$310,MATCH($G20,$A$11:$A$310,0)),1+N($I20),'Project Info'!$H$12,Holidays!$A$6:$A$205))),0))))-1,1,'Project Info'!$H$12,Holidays!$A$6:$A$205))</f>
        <v>46368.0</v>
      </c>
      <c r="R20" s="51">
        <f>IF(OR($Q20="",NOT(ISNUMBER($J20))),"",WORKDAY.INTL($Q20,MAX(1,$J20)-1,'Project Info'!$H$12,Holidays!$A$6:$A$205))</f>
        <v>46372.0</v>
      </c>
      <c r="S20" s="51">
        <f>IF($Q20="","",IF(ISNUMBER($M20),$M20,WORKDAY.INTL(MAX($Q20,IF($D20="",0,N(IFERROR(IF($E20="SS",WORKDAY.INTL(INDEX($S$11:$S$310,MATCH($D20,$A$11:$A$310,0)),N($F20),'Project Info'!$H$12,Holidays!$A$6:$A$205),IF($E20="FF",WORKDAY.INTL(INDEX($T$11:$T$310,MATCH($D20,$A$11:$A$310,0)),N($F20)-MAX(1,IF(ISNUMBER($P20),$P20,N($J20)))+1,'Project Info'!$H$12,Holidays!$A$6:$A$205),WORKDAY.INTL(INDEX($T$11:$T$310,MATCH($D20,$A$11:$A$310,0)),1+N($F20),'Project Info'!$H$12,Holidays!$A$6:$A$205))),0))),IF($G20="",0,N(IFERROR(IF($H20="SS",WORKDAY.INTL(INDEX($S$11:$S$310,MATCH($G20,$A$11:$A$310,0)),N($I20),'Project Info'!$H$12,Holidays!$A$6:$A$205),IF($H20="FF",WORKDAY.INTL(INDEX($T$11:$T$310,MATCH($G20,$A$11:$A$310,0)),N($I20)-MAX(1,IF(ISNUMBER($P20),$P20,N($J20)))+1,'Project Info'!$H$12,Holidays!$A$6:$A$205),WORKDAY.INTL(INDEX($T$11:$T$310,MATCH($G20,$A$11:$A$310,0)),1+N($I20),'Project Info'!$H$12,Holidays!$A$6:$A$205))),0))),IF($AE20="Completed",0,N('Project Info'!$C$11)))-1,1,'Project Info'!$H$12,Holidays!$A$6:$A$205)))</f>
        <v>46368.0</v>
      </c>
      <c r="T20" s="51">
        <f>IF(OR($S20="",$U20=""),"",IF(ISNUMBER($N20),$N20,WORKDAY.INTL($S20,$U20-1,'Project Info'!$H$12,Holidays!$A$6:$A$205)))</f>
        <v>46372.0</v>
      </c>
      <c r="U20" s="52">
        <f>IF(OR($S20="",NOT(ISNUMBER($J20))),"",IF(ISNUMBER($N20),MAX(1,NETWORKDAYS.INTL($S20,$N20,'Project Info'!$H$12,Holidays!$A$6:$A$205)),MAX(1,IF(ISNUMBER($P20),$P20,$J20),IF(ISNUMBER($M20),NETWORKDAYS.INTL($M20,N('Project Info'!$C$11),'Project Info'!$H$12,Holidays!$A$6:$A$205),0))))</f>
        <v>4</v>
      </c>
      <c r="V20" s="53">
        <f>IF($U20="","",$U20-MAX(1,$J20))</f>
        <v>0</v>
      </c>
      <c r="W20" s="25" t="str">
        <f>IF($B20="","",IF($U20="","Enter Duration",IF($AE20="Completed",IF(NOT(ISNUMBER($N20)),"Completed - enter Actual End",IF($V20&gt;0,"Completed - Overshoot",IF($V20&lt;0,"Completed - Early","Completed - On Time"))),IF($AE20="On Hold","On Hold",IF($AE20="In Progress",IF($V20&gt;0,"In Progress - Overshooting","In Progress - On Track"),IF($S20&gt;$Q20,"Delayed Start","Not Started"))))))</f>
        <v>Not Started</v>
      </c>
      <c r="X20" s="53">
        <f>IF(OR(NOT(ISNUMBER($R20)),NOT(ISNUMBER($T20))),"",IF($T20&gt;=$R20,NETWORKDAYS.INTL($R20,$T20,'Project Info'!$H$12,Holidays!$A$6:$A$205)-1,-(NETWORKDAYS.INTL($T20,$R20,'Project Info'!$H$12,Holidays!$A$6:$A$205)-1)))</f>
        <v>0</v>
      </c>
      <c r="Y20" s="25" t="str">
        <f>IF($B20="","",IF(AND(MAX($AC20,$AD20)&gt;0,N($S20)&gt;N($Q20)),"Delayed by Task #"&amp;IF($AC20&gt;=$AD20,$D20,$G20)&amp;" (+"&amp;MAX($AC20,$AD20)&amp;"d)",""))</f>
        <v/>
      </c>
      <c r="Z20" s="52">
        <f>IF($B20="","",COUNTIF($D$11:$D$310,$A20)+COUNTIF($G$11:$G$310,$A20))</f>
        <v>2</v>
      </c>
      <c r="AA20" s="47">
        <f>IF($B20="","",IF($AE20="Completed",1,IF($AE20="On Hold",4,IF($AE20="In Progress",2,IF(N($S20)&gt;N($Q20),7,3)))))</f>
        <v>3</v>
      </c>
      <c r="AB20" s="47">
        <f>IF($B20="","",IF(OR(AND($D20&lt;&gt;"",ISNUMBER(MATCH($D20,$A$11:$A$310,0))),AND($G20&lt;&gt;"",ISNUMBER(MATCH($G20,$A$11:$A$310,0)))),1,0))</f>
        <v>1</v>
      </c>
      <c r="AC20" s="47">
        <f>IF($D20="",0,N(IFERROR(INDEX($X$11:$X$310,MATCH($D20,$A$11:$A$310,0)),0)))</f>
        <v>0</v>
      </c>
      <c r="AD20" s="47">
        <f>IF($G20="",0,N(IFERROR(INDEX($X$11:$X$310,MATCH($G20,$A$11:$A$310,0)),0)))</f>
        <v>0</v>
      </c>
      <c r="AE20" s="47" t="str">
        <f>IF($B20="","",IF(ISNUMBER($N20),"Completed",IF($L20="Completed","Completed",IF($L20&lt;&gt;"",$L20,IF(ISNUMBER($M20),"In Progress","Not Started")))))</f>
        <v>Not Started</v>
      </c>
      <c r="AF20" s="54">
        <f>IF($B20="","",IF($AE20="Completed",1,MIN(1,N($O20))))</f>
        <v>0</v>
      </c>
      <c r="AG20" s="55">
        <f>IF(OR($S20="",NOT(ISNUMBER($J20))),"",WORKDAY.INTL($S20,MAX(1,$J20)-1,'Project Info'!$H$12,Holidays!$A$6:$A$205))</f>
        <v>46372.0</v>
      </c>
      <c r="AH20" s="47">
        <f>IF($B20="","",N($J20)*$AF20)</f>
        <v>0</v>
      </c>
      <c r="AI20" s="47">
        <f>IF(ISNUMBER($R20),$R20,0)</f>
        <v>46372.0</v>
      </c>
      <c r="AJ20" s="47">
        <f>IF(ISNUMBER($T20),$T20,0)</f>
        <v>46372.0</v>
      </c>
    </row>
    <row r="21" ht="18" customHeight="1">
      <c r="A21" s="47">
        <f>IF($B21="","",ROW()-10)</f>
        <v>11</v>
      </c>
      <c r="B21" s="48" t="inlineStr">
        <is>
          <t>FEED | Molding – Round-2 components (1,500 nos)</t>
        </is>
      </c>
      <c r="C21" s="48" t="inlineStr">
        <is>
          <t>Molding</t>
        </is>
      </c>
      <c r="D21" s="6" t="n">
        <v>9</v>
      </c>
      <c r="E21" s="6" t="inlineStr">
        <is>
          <t>FS</t>
        </is>
      </c>
      <c r="F21" s="6" t="n">
        <v>0</v>
      </c>
      <c r="G21" s="6" t="n">
        <v>10</v>
      </c>
      <c r="H21" s="6" t="inlineStr">
        <is>
          <t>FS</t>
        </is>
      </c>
      <c r="I21" s="6" t="n">
        <v>0</v>
      </c>
      <c r="J21" s="6" t="n">
        <v>4</v>
      </c>
      <c r="K21" s="49" t="n"/>
      <c r="L21" s="6" t="inlineStr">
        <is>
          <t>Not Started</t>
        </is>
      </c>
      <c r="M21" s="49" t="n"/>
      <c r="N21" s="49" t="n"/>
      <c r="O21" s="50" t="n"/>
      <c r="P21" s="6" t="n"/>
      <c r="Q21" s="51">
        <f>IF(OR($B21="",'Project Info'!$C$9=""),"",WORKDAY.INTL(MAX('Project Info'!$C$9,N($K21),IF($D21="",0,N(IFERROR(IF($E21="SS",WORKDAY.INTL(INDEX($Q$11:$Q$310,MATCH($D21,$A$11:$A$310,0)),N($F21),'Project Info'!$H$12,Holidays!$A$6:$A$205),IF($E21="FF",WORKDAY.INTL(INDEX($R$11:$R$310,MATCH($D21,$A$11:$A$310,0)),N($F21)-MAX(1,N($J21))+1,'Project Info'!$H$12,Holidays!$A$6:$A$205),WORKDAY.INTL(INDEX($R$11:$R$310,MATCH($D21,$A$11:$A$310,0)),1+N($F21),'Project Info'!$H$12,Holidays!$A$6:$A$205))),0))),IF($G21="",0,N(IFERROR(IF($H21="SS",WORKDAY.INTL(INDEX($Q$11:$Q$310,MATCH($G21,$A$11:$A$310,0)),N($I21),'Project Info'!$H$12,Holidays!$A$6:$A$205),IF($H21="FF",WORKDAY.INTL(INDEX($R$11:$R$310,MATCH($G21,$A$11:$A$310,0)),N($I21)-MAX(1,N($J21))+1,'Project Info'!$H$12,Holidays!$A$6:$A$205),WORKDAY.INTL(INDEX($R$11:$R$310,MATCH($G21,$A$11:$A$310,0)),1+N($I21),'Project Info'!$H$12,Holidays!$A$6:$A$205))),0))))-1,1,'Project Info'!$H$12,Holidays!$A$6:$A$205))</f>
        <v>46405.0</v>
      </c>
      <c r="R21" s="51">
        <f>IF(OR($Q21="",NOT(ISNUMBER($J21))),"",WORKDAY.INTL($Q21,MAX(1,$J21)-1,'Project Info'!$H$12,Holidays!$A$6:$A$205))</f>
        <v>46408.0</v>
      </c>
      <c r="S21" s="51">
        <f>IF($Q21="","",IF(ISNUMBER($M21),$M21,WORKDAY.INTL(MAX($Q21,IF($D21="",0,N(IFERROR(IF($E21="SS",WORKDAY.INTL(INDEX($S$11:$S$310,MATCH($D21,$A$11:$A$310,0)),N($F21),'Project Info'!$H$12,Holidays!$A$6:$A$205),IF($E21="FF",WORKDAY.INTL(INDEX($T$11:$T$310,MATCH($D21,$A$11:$A$310,0)),N($F21)-MAX(1,IF(ISNUMBER($P21),$P21,N($J21)))+1,'Project Info'!$H$12,Holidays!$A$6:$A$205),WORKDAY.INTL(INDEX($T$11:$T$310,MATCH($D21,$A$11:$A$310,0)),1+N($F21),'Project Info'!$H$12,Holidays!$A$6:$A$205))),0))),IF($G21="",0,N(IFERROR(IF($H21="SS",WORKDAY.INTL(INDEX($S$11:$S$310,MATCH($G21,$A$11:$A$310,0)),N($I21),'Project Info'!$H$12,Holidays!$A$6:$A$205),IF($H21="FF",WORKDAY.INTL(INDEX($T$11:$T$310,MATCH($G21,$A$11:$A$310,0)),N($I21)-MAX(1,IF(ISNUMBER($P21),$P21,N($J21)))+1,'Project Info'!$H$12,Holidays!$A$6:$A$205),WORKDAY.INTL(INDEX($T$11:$T$310,MATCH($G21,$A$11:$A$310,0)),1+N($I21),'Project Info'!$H$12,Holidays!$A$6:$A$205))),0))),IF($AE21="Completed",0,N('Project Info'!$C$11)))-1,1,'Project Info'!$H$12,Holidays!$A$6:$A$205)))</f>
        <v>46405.0</v>
      </c>
      <c r="T21" s="51">
        <f>IF(OR($S21="",$U21=""),"",IF(ISNUMBER($N21),$N21,WORKDAY.INTL($S21,$U21-1,'Project Info'!$H$12,Holidays!$A$6:$A$205)))</f>
        <v>46408.0</v>
      </c>
      <c r="U21" s="52">
        <f>IF(OR($S21="",NOT(ISNUMBER($J21))),"",IF(ISNUMBER($N21),MAX(1,NETWORKDAYS.INTL($S21,$N21,'Project Info'!$H$12,Holidays!$A$6:$A$205)),MAX(1,IF(ISNUMBER($P21),$P21,$J21),IF(ISNUMBER($M21),NETWORKDAYS.INTL($M21,N('Project Info'!$C$11),'Project Info'!$H$12,Holidays!$A$6:$A$205),0))))</f>
        <v>4</v>
      </c>
      <c r="V21" s="53">
        <f>IF($U21="","",$U21-MAX(1,$J21))</f>
        <v>0</v>
      </c>
      <c r="W21" s="25" t="str">
        <f>IF($B21="","",IF($U21="","Enter Duration",IF($AE21="Completed",IF(NOT(ISNUMBER($N21)),"Completed - enter Actual End",IF($V21&gt;0,"Completed - Overshoot",IF($V21&lt;0,"Completed - Early","Completed - On Time"))),IF($AE21="On Hold","On Hold",IF($AE21="In Progress",IF($V21&gt;0,"In Progress - Overshooting","In Progress - On Track"),IF($S21&gt;$Q21,"Delayed Start","Not Started"))))))</f>
        <v>Not Started</v>
      </c>
      <c r="X21" s="53">
        <f>IF(OR(NOT(ISNUMBER($R21)),NOT(ISNUMBER($T21))),"",IF($T21&gt;=$R21,NETWORKDAYS.INTL($R21,$T21,'Project Info'!$H$12,Holidays!$A$6:$A$205)-1,-(NETWORKDAYS.INTL($T21,$R21,'Project Info'!$H$12,Holidays!$A$6:$A$205)-1)))</f>
        <v>0</v>
      </c>
      <c r="Y21" s="25" t="str">
        <f>IF($B21="","",IF(AND(MAX($AC21,$AD21)&gt;0,N($S21)&gt;N($Q21)),"Delayed by Task #"&amp;IF($AC21&gt;=$AD21,$D21,$G21)&amp;" (+"&amp;MAX($AC21,$AD21)&amp;"d)",""))</f>
        <v/>
      </c>
      <c r="Z21" s="52">
        <f>IF($B21="","",COUNTIF($D$11:$D$310,$A21)+COUNTIF($G$11:$G$310,$A21))</f>
        <v>1</v>
      </c>
      <c r="AA21" s="47">
        <f>IF($B21="","",IF($AE21="Completed",1,IF($AE21="On Hold",4,IF($AE21="In Progress",2,IF(N($S21)&gt;N($Q21),7,3)))))</f>
        <v>3</v>
      </c>
      <c r="AB21" s="47">
        <f>IF($B21="","",IF(OR(AND($D21&lt;&gt;"",ISNUMBER(MATCH($D21,$A$11:$A$310,0))),AND($G21&lt;&gt;"",ISNUMBER(MATCH($G21,$A$11:$A$310,0)))),1,0))</f>
        <v>1</v>
      </c>
      <c r="AC21" s="47">
        <f>IF($D21="",0,N(IFERROR(INDEX($X$11:$X$310,MATCH($D21,$A$11:$A$310,0)),0)))</f>
        <v>0</v>
      </c>
      <c r="AD21" s="47">
        <f>IF($G21="",0,N(IFERROR(INDEX($X$11:$X$310,MATCH($G21,$A$11:$A$310,0)),0)))</f>
        <v>0</v>
      </c>
      <c r="AE21" s="47" t="str">
        <f>IF($B21="","",IF(ISNUMBER($N21),"Completed",IF($L21="Completed","Completed",IF($L21&lt;&gt;"",$L21,IF(ISNUMBER($M21),"In Progress","Not Started")))))</f>
        <v>Not Started</v>
      </c>
      <c r="AF21" s="54">
        <f>IF($B21="","",IF($AE21="Completed",1,MIN(1,N($O21))))</f>
        <v>0</v>
      </c>
      <c r="AG21" s="55">
        <f>IF(OR($S21="",NOT(ISNUMBER($J21))),"",WORKDAY.INTL($S21,MAX(1,$J21)-1,'Project Info'!$H$12,Holidays!$A$6:$A$205))</f>
        <v>46408.0</v>
      </c>
      <c r="AH21" s="47">
        <f>IF($B21="","",N($J21)*$AF21)</f>
        <v>0</v>
      </c>
      <c r="AI21" s="47">
        <f>IF(ISNUMBER($R21),$R21,0)</f>
        <v>46408.0</v>
      </c>
      <c r="AJ21" s="47">
        <f>IF(ISNUMBER($T21),$T21,0)</f>
        <v>46408.0</v>
      </c>
    </row>
    <row r="22" ht="18" customHeight="1">
      <c r="A22" s="47">
        <f>IF($B22="","",ROW()-10)</f>
        <v>12</v>
      </c>
      <c r="B22" s="48" t="inlineStr">
        <is>
          <t>FEED | Machining – Round 1, Batch 1 (750 nos)</t>
        </is>
      </c>
      <c r="C22" s="48" t="inlineStr">
        <is>
          <t>Machining</t>
        </is>
      </c>
      <c r="D22" s="6" t="n">
        <v>10</v>
      </c>
      <c r="E22" s="6" t="inlineStr">
        <is>
          <t>FS</t>
        </is>
      </c>
      <c r="F22" s="6" t="n">
        <v>0</v>
      </c>
      <c r="G22" s="6" t="n"/>
      <c r="H22" s="6" t="n"/>
      <c r="I22" s="6" t="n"/>
      <c r="J22" s="6" t="n">
        <v>15</v>
      </c>
      <c r="K22" s="49" t="n"/>
      <c r="L22" s="6" t="inlineStr">
        <is>
          <t>Not Started</t>
        </is>
      </c>
      <c r="M22" s="49" t="n"/>
      <c r="N22" s="49" t="n"/>
      <c r="O22" s="50" t="n"/>
      <c r="P22" s="6" t="n"/>
      <c r="Q22" s="51">
        <f>IF(OR($B22="",'Project Info'!$C$9=""),"",WORKDAY.INTL(MAX('Project Info'!$C$9,N($K22),IF($D22="",0,N(IFERROR(IF($E22="SS",WORKDAY.INTL(INDEX($Q$11:$Q$310,MATCH($D22,$A$11:$A$310,0)),N($F22),'Project Info'!$H$12,Holidays!$A$6:$A$205),IF($E22="FF",WORKDAY.INTL(INDEX($R$11:$R$310,MATCH($D22,$A$11:$A$310,0)),N($F22)-MAX(1,N($J22))+1,'Project Info'!$H$12,Holidays!$A$6:$A$205),WORKDAY.INTL(INDEX($R$11:$R$310,MATCH($D22,$A$11:$A$310,0)),1+N($F22),'Project Info'!$H$12,Holidays!$A$6:$A$205))),0))),IF($G22="",0,N(IFERROR(IF($H22="SS",WORKDAY.INTL(INDEX($Q$11:$Q$310,MATCH($G22,$A$11:$A$310,0)),N($I22),'Project Info'!$H$12,Holidays!$A$6:$A$205),IF($H22="FF",WORKDAY.INTL(INDEX($R$11:$R$310,MATCH($G22,$A$11:$A$310,0)),N($I22)-MAX(1,N($J22))+1,'Project Info'!$H$12,Holidays!$A$6:$A$205),WORKDAY.INTL(INDEX($R$11:$R$310,MATCH($G22,$A$11:$A$310,0)),1+N($I22),'Project Info'!$H$12,Holidays!$A$6:$A$205))),0))))-1,1,'Project Info'!$H$12,Holidays!$A$6:$A$205))</f>
        <v>46373.0</v>
      </c>
      <c r="R22" s="51">
        <f>IF(OR($Q22="",NOT(ISNUMBER($J22))),"",WORKDAY.INTL($Q22,MAX(1,$J22)-1,'Project Info'!$H$12,Holidays!$A$6:$A$205))</f>
        <v>46391.0</v>
      </c>
      <c r="S22" s="51">
        <f>IF($Q22="","",IF(ISNUMBER($M22),$M22,WORKDAY.INTL(MAX($Q22,IF($D22="",0,N(IFERROR(IF($E22="SS",WORKDAY.INTL(INDEX($S$11:$S$310,MATCH($D22,$A$11:$A$310,0)),N($F22),'Project Info'!$H$12,Holidays!$A$6:$A$205),IF($E22="FF",WORKDAY.INTL(INDEX($T$11:$T$310,MATCH($D22,$A$11:$A$310,0)),N($F22)-MAX(1,IF(ISNUMBER($P22),$P22,N($J22)))+1,'Project Info'!$H$12,Holidays!$A$6:$A$205),WORKDAY.INTL(INDEX($T$11:$T$310,MATCH($D22,$A$11:$A$310,0)),1+N($F22),'Project Info'!$H$12,Holidays!$A$6:$A$205))),0))),IF($G22="",0,N(IFERROR(IF($H22="SS",WORKDAY.INTL(INDEX($S$11:$S$310,MATCH($G22,$A$11:$A$310,0)),N($I22),'Project Info'!$H$12,Holidays!$A$6:$A$205),IF($H22="FF",WORKDAY.INTL(INDEX($T$11:$T$310,MATCH($G22,$A$11:$A$310,0)),N($I22)-MAX(1,IF(ISNUMBER($P22),$P22,N($J22)))+1,'Project Info'!$H$12,Holidays!$A$6:$A$205),WORKDAY.INTL(INDEX($T$11:$T$310,MATCH($G22,$A$11:$A$310,0)),1+N($I22),'Project Info'!$H$12,Holidays!$A$6:$A$205))),0))),IF($AE22="Completed",0,N('Project Info'!$C$11)))-1,1,'Project Info'!$H$12,Holidays!$A$6:$A$205)))</f>
        <v>46373.0</v>
      </c>
      <c r="T22" s="51">
        <f>IF(OR($S22="",$U22=""),"",IF(ISNUMBER($N22),$N22,WORKDAY.INTL($S22,$U22-1,'Project Info'!$H$12,Holidays!$A$6:$A$205)))</f>
        <v>46391.0</v>
      </c>
      <c r="U22" s="52">
        <f>IF(OR($S22="",NOT(ISNUMBER($J22))),"",IF(ISNUMBER($N22),MAX(1,NETWORKDAYS.INTL($S22,$N22,'Project Info'!$H$12,Holidays!$A$6:$A$205)),MAX(1,IF(ISNUMBER($P22),$P22,$J22),IF(ISNUMBER($M22),NETWORKDAYS.INTL($M22,N('Project Info'!$C$11),'Project Info'!$H$12,Holidays!$A$6:$A$205),0))))</f>
        <v>15</v>
      </c>
      <c r="V22" s="53">
        <f>IF($U22="","",$U22-MAX(1,$J22))</f>
        <v>0</v>
      </c>
      <c r="W22" s="25" t="str">
        <f>IF($B22="","",IF($U22="","Enter Duration",IF($AE22="Completed",IF(NOT(ISNUMBER($N22)),"Completed - enter Actual End",IF($V22&gt;0,"Completed - Overshoot",IF($V22&lt;0,"Completed - Early","Completed - On Time"))),IF($AE22="On Hold","On Hold",IF($AE22="In Progress",IF($V22&gt;0,"In Progress - Overshooting","In Progress - On Track"),IF($S22&gt;$Q22,"Delayed Start","Not Started"))))))</f>
        <v>Not Started</v>
      </c>
      <c r="X22" s="53">
        <f>IF(OR(NOT(ISNUMBER($R22)),NOT(ISNUMBER($T22))),"",IF($T22&gt;=$R22,NETWORKDAYS.INTL($R22,$T22,'Project Info'!$H$12,Holidays!$A$6:$A$205)-1,-(NETWORKDAYS.INTL($T22,$R22,'Project Info'!$H$12,Holidays!$A$6:$A$205)-1)))</f>
        <v>0</v>
      </c>
      <c r="Y22" s="25" t="str">
        <f>IF($B22="","",IF(AND(MAX($AC22,$AD22)&gt;0,N($S22)&gt;N($Q22)),"Delayed by Task #"&amp;IF($AC22&gt;=$AD22,$D22,$G22)&amp;" (+"&amp;MAX($AC22,$AD22)&amp;"d)",""))</f>
        <v/>
      </c>
      <c r="Z22" s="52">
        <f>IF($B22="","",COUNTIF($D$11:$D$310,$A22)+COUNTIF($G$11:$G$310,$A22))</f>
        <v>1</v>
      </c>
      <c r="AA22" s="47">
        <f>IF($B22="","",IF($AE22="Completed",1,IF($AE22="On Hold",4,IF($AE22="In Progress",2,IF(N($S22)&gt;N($Q22),7,3)))))</f>
        <v>3</v>
      </c>
      <c r="AB22" s="47">
        <f>IF($B22="","",IF(OR(AND($D22&lt;&gt;"",ISNUMBER(MATCH($D22,$A$11:$A$310,0))),AND($G22&lt;&gt;"",ISNUMBER(MATCH($G22,$A$11:$A$310,0)))),1,0))</f>
        <v>1</v>
      </c>
      <c r="AC22" s="47">
        <f>IF($D22="",0,N(IFERROR(INDEX($X$11:$X$310,MATCH($D22,$A$11:$A$310,0)),0)))</f>
        <v>0</v>
      </c>
      <c r="AD22" s="47">
        <f>IF($G22="",0,N(IFERROR(INDEX($X$11:$X$310,MATCH($G22,$A$11:$A$310,0)),0)))</f>
        <v>0</v>
      </c>
      <c r="AE22" s="47" t="str">
        <f>IF($B22="","",IF(ISNUMBER($N22),"Completed",IF($L22="Completed","Completed",IF($L22&lt;&gt;"",$L22,IF(ISNUMBER($M22),"In Progress","Not Started")))))</f>
        <v>Not Started</v>
      </c>
      <c r="AF22" s="54">
        <f>IF($B22="","",IF($AE22="Completed",1,MIN(1,N($O22))))</f>
        <v>0</v>
      </c>
      <c r="AG22" s="55">
        <f>IF(OR($S22="",NOT(ISNUMBER($J22))),"",WORKDAY.INTL($S22,MAX(1,$J22)-1,'Project Info'!$H$12,Holidays!$A$6:$A$205))</f>
        <v>46391.0</v>
      </c>
      <c r="AH22" s="47">
        <f>IF($B22="","",N($J22)*$AF22)</f>
        <v>0</v>
      </c>
      <c r="AI22" s="47">
        <f>IF(ISNUMBER($R22),$R22,0)</f>
        <v>46391.0</v>
      </c>
      <c r="AJ22" s="47">
        <f>IF(ISNUMBER($T22),$T22,0)</f>
        <v>46391.0</v>
      </c>
    </row>
    <row r="23" ht="18" customHeight="1">
      <c r="A23" s="47">
        <f>IF($B23="","",ROW()-10)</f>
        <v>13</v>
      </c>
      <c r="B23" s="48" t="inlineStr">
        <is>
          <t>FEED | Machining – Round 1, Batch 2 (750 nos)</t>
        </is>
      </c>
      <c r="C23" s="48" t="inlineStr">
        <is>
          <t>Machining</t>
        </is>
      </c>
      <c r="D23" s="6" t="n">
        <v>12</v>
      </c>
      <c r="E23" s="6" t="inlineStr">
        <is>
          <t>FS</t>
        </is>
      </c>
      <c r="F23" s="6" t="n">
        <v>0</v>
      </c>
      <c r="G23" s="6" t="n"/>
      <c r="H23" s="6" t="n"/>
      <c r="I23" s="6" t="n"/>
      <c r="J23" s="6" t="n">
        <v>15</v>
      </c>
      <c r="K23" s="49" t="n"/>
      <c r="L23" s="6" t="inlineStr">
        <is>
          <t>Not Started</t>
        </is>
      </c>
      <c r="M23" s="49" t="n"/>
      <c r="N23" s="49" t="n"/>
      <c r="O23" s="50" t="n"/>
      <c r="P23" s="6" t="n"/>
      <c r="Q23" s="51">
        <f>IF(OR($B23="",'Project Info'!$C$9=""),"",WORKDAY.INTL(MAX('Project Info'!$C$9,N($K23),IF($D23="",0,N(IFERROR(IF($E23="SS",WORKDAY.INTL(INDEX($Q$11:$Q$310,MATCH($D23,$A$11:$A$310,0)),N($F23),'Project Info'!$H$12,Holidays!$A$6:$A$205),IF($E23="FF",WORKDAY.INTL(INDEX($R$11:$R$310,MATCH($D23,$A$11:$A$310,0)),N($F23)-MAX(1,N($J23))+1,'Project Info'!$H$12,Holidays!$A$6:$A$205),WORKDAY.INTL(INDEX($R$11:$R$310,MATCH($D23,$A$11:$A$310,0)),1+N($F23),'Project Info'!$H$12,Holidays!$A$6:$A$205))),0))),IF($G23="",0,N(IFERROR(IF($H23="SS",WORKDAY.INTL(INDEX($Q$11:$Q$310,MATCH($G23,$A$11:$A$310,0)),N($I23),'Project Info'!$H$12,Holidays!$A$6:$A$205),IF($H23="FF",WORKDAY.INTL(INDEX($R$11:$R$310,MATCH($G23,$A$11:$A$310,0)),N($I23)-MAX(1,N($J23))+1,'Project Info'!$H$12,Holidays!$A$6:$A$205),WORKDAY.INTL(INDEX($R$11:$R$310,MATCH($G23,$A$11:$A$310,0)),1+N($I23),'Project Info'!$H$12,Holidays!$A$6:$A$205))),0))))-1,1,'Project Info'!$H$12,Holidays!$A$6:$A$205))</f>
        <v>46392.0</v>
      </c>
      <c r="R23" s="51">
        <f>IF(OR($Q23="",NOT(ISNUMBER($J23))),"",WORKDAY.INTL($Q23,MAX(1,$J23)-1,'Project Info'!$H$12,Holidays!$A$6:$A$205))</f>
        <v>46408.0</v>
      </c>
      <c r="S23" s="51">
        <f>IF($Q23="","",IF(ISNUMBER($M23),$M23,WORKDAY.INTL(MAX($Q23,IF($D23="",0,N(IFERROR(IF($E23="SS",WORKDAY.INTL(INDEX($S$11:$S$310,MATCH($D23,$A$11:$A$310,0)),N($F23),'Project Info'!$H$12,Holidays!$A$6:$A$205),IF($E23="FF",WORKDAY.INTL(INDEX($T$11:$T$310,MATCH($D23,$A$11:$A$310,0)),N($F23)-MAX(1,IF(ISNUMBER($P23),$P23,N($J23)))+1,'Project Info'!$H$12,Holidays!$A$6:$A$205),WORKDAY.INTL(INDEX($T$11:$T$310,MATCH($D23,$A$11:$A$310,0)),1+N($F23),'Project Info'!$H$12,Holidays!$A$6:$A$205))),0))),IF($G23="",0,N(IFERROR(IF($H23="SS",WORKDAY.INTL(INDEX($S$11:$S$310,MATCH($G23,$A$11:$A$310,0)),N($I23),'Project Info'!$H$12,Holidays!$A$6:$A$205),IF($H23="FF",WORKDAY.INTL(INDEX($T$11:$T$310,MATCH($G23,$A$11:$A$310,0)),N($I23)-MAX(1,IF(ISNUMBER($P23),$P23,N($J23)))+1,'Project Info'!$H$12,Holidays!$A$6:$A$205),WORKDAY.INTL(INDEX($T$11:$T$310,MATCH($G23,$A$11:$A$310,0)),1+N($I23),'Project Info'!$H$12,Holidays!$A$6:$A$205))),0))),IF($AE23="Completed",0,N('Project Info'!$C$11)))-1,1,'Project Info'!$H$12,Holidays!$A$6:$A$205)))</f>
        <v>46392.0</v>
      </c>
      <c r="T23" s="51">
        <f>IF(OR($S23="",$U23=""),"",IF(ISNUMBER($N23),$N23,WORKDAY.INTL($S23,$U23-1,'Project Info'!$H$12,Holidays!$A$6:$A$205)))</f>
        <v>46408.0</v>
      </c>
      <c r="U23" s="52">
        <f>IF(OR($S23="",NOT(ISNUMBER($J23))),"",IF(ISNUMBER($N23),MAX(1,NETWORKDAYS.INTL($S23,$N23,'Project Info'!$H$12,Holidays!$A$6:$A$205)),MAX(1,IF(ISNUMBER($P23),$P23,$J23),IF(ISNUMBER($M23),NETWORKDAYS.INTL($M23,N('Project Info'!$C$11),'Project Info'!$H$12,Holidays!$A$6:$A$205),0))))</f>
        <v>15</v>
      </c>
      <c r="V23" s="53">
        <f>IF($U23="","",$U23-MAX(1,$J23))</f>
        <v>0</v>
      </c>
      <c r="W23" s="25" t="str">
        <f>IF($B23="","",IF($U23="","Enter Duration",IF($AE23="Completed",IF(NOT(ISNUMBER($N23)),"Completed - enter Actual End",IF($V23&gt;0,"Completed - Overshoot",IF($V23&lt;0,"Completed - Early","Completed - On Time"))),IF($AE23="On Hold","On Hold",IF($AE23="In Progress",IF($V23&gt;0,"In Progress - Overshooting","In Progress - On Track"),IF($S23&gt;$Q23,"Delayed Start","Not Started"))))))</f>
        <v>Not Started</v>
      </c>
      <c r="X23" s="53">
        <f>IF(OR(NOT(ISNUMBER($R23)),NOT(ISNUMBER($T23))),"",IF($T23&gt;=$R23,NETWORKDAYS.INTL($R23,$T23,'Project Info'!$H$12,Holidays!$A$6:$A$205)-1,-(NETWORKDAYS.INTL($T23,$R23,'Project Info'!$H$12,Holidays!$A$6:$A$205)-1)))</f>
        <v>0</v>
      </c>
      <c r="Y23" s="25" t="str">
        <f>IF($B23="","",IF(AND(MAX($AC23,$AD23)&gt;0,N($S23)&gt;N($Q23)),"Delayed by Task #"&amp;IF($AC23&gt;=$AD23,$D23,$G23)&amp;" (+"&amp;MAX($AC23,$AD23)&amp;"d)",""))</f>
        <v/>
      </c>
      <c r="Z23" s="52">
        <f>IF($B23="","",COUNTIF($D$11:$D$310,$A23)+COUNTIF($G$11:$G$310,$A23))</f>
        <v>1</v>
      </c>
      <c r="AA23" s="47">
        <f>IF($B23="","",IF($AE23="Completed",1,IF($AE23="On Hold",4,IF($AE23="In Progress",2,IF(N($S23)&gt;N($Q23),7,3)))))</f>
        <v>3</v>
      </c>
      <c r="AB23" s="47">
        <f>IF($B23="","",IF(OR(AND($D23&lt;&gt;"",ISNUMBER(MATCH($D23,$A$11:$A$310,0))),AND($G23&lt;&gt;"",ISNUMBER(MATCH($G23,$A$11:$A$310,0)))),1,0))</f>
        <v>1</v>
      </c>
      <c r="AC23" s="47">
        <f>IF($D23="",0,N(IFERROR(INDEX($X$11:$X$310,MATCH($D23,$A$11:$A$310,0)),0)))</f>
        <v>0</v>
      </c>
      <c r="AD23" s="47">
        <f>IF($G23="",0,N(IFERROR(INDEX($X$11:$X$310,MATCH($G23,$A$11:$A$310,0)),0)))</f>
        <v>0</v>
      </c>
      <c r="AE23" s="47" t="str">
        <f>IF($B23="","",IF(ISNUMBER($N23),"Completed",IF($L23="Completed","Completed",IF($L23&lt;&gt;"",$L23,IF(ISNUMBER($M23),"In Progress","Not Started")))))</f>
        <v>Not Started</v>
      </c>
      <c r="AF23" s="54">
        <f>IF($B23="","",IF($AE23="Completed",1,MIN(1,N($O23))))</f>
        <v>0</v>
      </c>
      <c r="AG23" s="55">
        <f>IF(OR($S23="",NOT(ISNUMBER($J23))),"",WORKDAY.INTL($S23,MAX(1,$J23)-1,'Project Info'!$H$12,Holidays!$A$6:$A$205))</f>
        <v>46408.0</v>
      </c>
      <c r="AH23" s="47">
        <f>IF($B23="","",N($J23)*$AF23)</f>
        <v>0</v>
      </c>
      <c r="AI23" s="47">
        <f>IF(ISNUMBER($R23),$R23,0)</f>
        <v>46408.0</v>
      </c>
      <c r="AJ23" s="47">
        <f>IF(ISNUMBER($T23),$T23,0)</f>
        <v>46408.0</v>
      </c>
    </row>
    <row r="24" ht="18" customHeight="1">
      <c r="A24" s="47">
        <f>IF($B24="","",ROW()-10)</f>
        <v>14</v>
      </c>
      <c r="B24" s="48" t="inlineStr">
        <is>
          <t>FEED | Machining – Round 2, Batch 1 (750 nos)</t>
        </is>
      </c>
      <c r="C24" s="48" t="inlineStr">
        <is>
          <t>Machining</t>
        </is>
      </c>
      <c r="D24" s="6" t="n">
        <v>11</v>
      </c>
      <c r="E24" s="6" t="inlineStr">
        <is>
          <t>FS</t>
        </is>
      </c>
      <c r="F24" s="6" t="n">
        <v>0</v>
      </c>
      <c r="G24" s="6" t="n">
        <v>13</v>
      </c>
      <c r="H24" s="6" t="inlineStr">
        <is>
          <t>FS</t>
        </is>
      </c>
      <c r="I24" s="6" t="n">
        <v>0</v>
      </c>
      <c r="J24" s="6" t="n">
        <v>15</v>
      </c>
      <c r="K24" s="49" t="n"/>
      <c r="L24" s="6" t="inlineStr">
        <is>
          <t>Not Started</t>
        </is>
      </c>
      <c r="M24" s="49" t="n"/>
      <c r="N24" s="49" t="n"/>
      <c r="O24" s="50" t="n"/>
      <c r="P24" s="6" t="n"/>
      <c r="Q24" s="51">
        <f>IF(OR($B24="",'Project Info'!$C$9=""),"",WORKDAY.INTL(MAX('Project Info'!$C$9,N($K24),IF($D24="",0,N(IFERROR(IF($E24="SS",WORKDAY.INTL(INDEX($Q$11:$Q$310,MATCH($D24,$A$11:$A$310,0)),N($F24),'Project Info'!$H$12,Holidays!$A$6:$A$205),IF($E24="FF",WORKDAY.INTL(INDEX($R$11:$R$310,MATCH($D24,$A$11:$A$310,0)),N($F24)-MAX(1,N($J24))+1,'Project Info'!$H$12,Holidays!$A$6:$A$205),WORKDAY.INTL(INDEX($R$11:$R$310,MATCH($D24,$A$11:$A$310,0)),1+N($F24),'Project Info'!$H$12,Holidays!$A$6:$A$205))),0))),IF($G24="",0,N(IFERROR(IF($H24="SS",WORKDAY.INTL(INDEX($Q$11:$Q$310,MATCH($G24,$A$11:$A$310,0)),N($I24),'Project Info'!$H$12,Holidays!$A$6:$A$205),IF($H24="FF",WORKDAY.INTL(INDEX($R$11:$R$310,MATCH($G24,$A$11:$A$310,0)),N($I24)-MAX(1,N($J24))+1,'Project Info'!$H$12,Holidays!$A$6:$A$205),WORKDAY.INTL(INDEX($R$11:$R$310,MATCH($G24,$A$11:$A$310,0)),1+N($I24),'Project Info'!$H$12,Holidays!$A$6:$A$205))),0))))-1,1,'Project Info'!$H$12,Holidays!$A$6:$A$205))</f>
        <v>46409.0</v>
      </c>
      <c r="R24" s="51">
        <f>IF(OR($Q24="",NOT(ISNUMBER($J24))),"",WORKDAY.INTL($Q24,MAX(1,$J24)-1,'Project Info'!$H$12,Holidays!$A$6:$A$205))</f>
        <v>46426.0</v>
      </c>
      <c r="S24" s="51">
        <f>IF($Q24="","",IF(ISNUMBER($M24),$M24,WORKDAY.INTL(MAX($Q24,IF($D24="",0,N(IFERROR(IF($E24="SS",WORKDAY.INTL(INDEX($S$11:$S$310,MATCH($D24,$A$11:$A$310,0)),N($F24),'Project Info'!$H$12,Holidays!$A$6:$A$205),IF($E24="FF",WORKDAY.INTL(INDEX($T$11:$T$310,MATCH($D24,$A$11:$A$310,0)),N($F24)-MAX(1,IF(ISNUMBER($P24),$P24,N($J24)))+1,'Project Info'!$H$12,Holidays!$A$6:$A$205),WORKDAY.INTL(INDEX($T$11:$T$310,MATCH($D24,$A$11:$A$310,0)),1+N($F24),'Project Info'!$H$12,Holidays!$A$6:$A$205))),0))),IF($G24="",0,N(IFERROR(IF($H24="SS",WORKDAY.INTL(INDEX($S$11:$S$310,MATCH($G24,$A$11:$A$310,0)),N($I24),'Project Info'!$H$12,Holidays!$A$6:$A$205),IF($H24="FF",WORKDAY.INTL(INDEX($T$11:$T$310,MATCH($G24,$A$11:$A$310,0)),N($I24)-MAX(1,IF(ISNUMBER($P24),$P24,N($J24)))+1,'Project Info'!$H$12,Holidays!$A$6:$A$205),WORKDAY.INTL(INDEX($T$11:$T$310,MATCH($G24,$A$11:$A$310,0)),1+N($I24),'Project Info'!$H$12,Holidays!$A$6:$A$205))),0))),IF($AE24="Completed",0,N('Project Info'!$C$11)))-1,1,'Project Info'!$H$12,Holidays!$A$6:$A$205)))</f>
        <v>46409.0</v>
      </c>
      <c r="T24" s="51">
        <f>IF(OR($S24="",$U24=""),"",IF(ISNUMBER($N24),$N24,WORKDAY.INTL($S24,$U24-1,'Project Info'!$H$12,Holidays!$A$6:$A$205)))</f>
        <v>46426.0</v>
      </c>
      <c r="U24" s="52">
        <f>IF(OR($S24="",NOT(ISNUMBER($J24))),"",IF(ISNUMBER($N24),MAX(1,NETWORKDAYS.INTL($S24,$N24,'Project Info'!$H$12,Holidays!$A$6:$A$205)),MAX(1,IF(ISNUMBER($P24),$P24,$J24),IF(ISNUMBER($M24),NETWORKDAYS.INTL($M24,N('Project Info'!$C$11),'Project Info'!$H$12,Holidays!$A$6:$A$205),0))))</f>
        <v>15</v>
      </c>
      <c r="V24" s="53">
        <f>IF($U24="","",$U24-MAX(1,$J24))</f>
        <v>0</v>
      </c>
      <c r="W24" s="25" t="str">
        <f>IF($B24="","",IF($U24="","Enter Duration",IF($AE24="Completed",IF(NOT(ISNUMBER($N24)),"Completed - enter Actual End",IF($V24&gt;0,"Completed - Overshoot",IF($V24&lt;0,"Completed - Early","Completed - On Time"))),IF($AE24="On Hold","On Hold",IF($AE24="In Progress",IF($V24&gt;0,"In Progress - Overshooting","In Progress - On Track"),IF($S24&gt;$Q24,"Delayed Start","Not Started"))))))</f>
        <v>Not Started</v>
      </c>
      <c r="X24" s="53">
        <f>IF(OR(NOT(ISNUMBER($R24)),NOT(ISNUMBER($T24))),"",IF($T24&gt;=$R24,NETWORKDAYS.INTL($R24,$T24,'Project Info'!$H$12,Holidays!$A$6:$A$205)-1,-(NETWORKDAYS.INTL($T24,$R24,'Project Info'!$H$12,Holidays!$A$6:$A$205)-1)))</f>
        <v>0</v>
      </c>
      <c r="Y24" s="25" t="str">
        <f>IF($B24="","",IF(AND(MAX($AC24,$AD24)&gt;0,N($S24)&gt;N($Q24)),"Delayed by Task #"&amp;IF($AC24&gt;=$AD24,$D24,$G24)&amp;" (+"&amp;MAX($AC24,$AD24)&amp;"d)",""))</f>
        <v/>
      </c>
      <c r="Z24" s="52">
        <f>IF($B24="","",COUNTIF($D$11:$D$310,$A24)+COUNTIF($G$11:$G$310,$A24))</f>
        <v>2</v>
      </c>
      <c r="AA24" s="47">
        <f>IF($B24="","",IF($AE24="Completed",1,IF($AE24="On Hold",4,IF($AE24="In Progress",2,IF(N($S24)&gt;N($Q24),7,3)))))</f>
        <v>3</v>
      </c>
      <c r="AB24" s="47">
        <f>IF($B24="","",IF(OR(AND($D24&lt;&gt;"",ISNUMBER(MATCH($D24,$A$11:$A$310,0))),AND($G24&lt;&gt;"",ISNUMBER(MATCH($G24,$A$11:$A$310,0)))),1,0))</f>
        <v>1</v>
      </c>
      <c r="AC24" s="47">
        <f>IF($D24="",0,N(IFERROR(INDEX($X$11:$X$310,MATCH($D24,$A$11:$A$310,0)),0)))</f>
        <v>0</v>
      </c>
      <c r="AD24" s="47">
        <f>IF($G24="",0,N(IFERROR(INDEX($X$11:$X$310,MATCH($G24,$A$11:$A$310,0)),0)))</f>
        <v>0</v>
      </c>
      <c r="AE24" s="47" t="str">
        <f>IF($B24="","",IF(ISNUMBER($N24),"Completed",IF($L24="Completed","Completed",IF($L24&lt;&gt;"",$L24,IF(ISNUMBER($M24),"In Progress","Not Started")))))</f>
        <v>Not Started</v>
      </c>
      <c r="AF24" s="54">
        <f>IF($B24="","",IF($AE24="Completed",1,MIN(1,N($O24))))</f>
        <v>0</v>
      </c>
      <c r="AG24" s="55">
        <f>IF(OR($S24="",NOT(ISNUMBER($J24))),"",WORKDAY.INTL($S24,MAX(1,$J24)-1,'Project Info'!$H$12,Holidays!$A$6:$A$205))</f>
        <v>46426.0</v>
      </c>
      <c r="AH24" s="47">
        <f>IF($B24="","",N($J24)*$AF24)</f>
        <v>0</v>
      </c>
      <c r="AI24" s="47">
        <f>IF(ISNUMBER($R24),$R24,0)</f>
        <v>46426.0</v>
      </c>
      <c r="AJ24" s="47">
        <f>IF(ISNUMBER($T24),$T24,0)</f>
        <v>46426.0</v>
      </c>
    </row>
    <row r="25" ht="18" customHeight="1">
      <c r="A25" s="47">
        <f>IF($B25="","",ROW()-10)</f>
        <v>15</v>
      </c>
      <c r="B25" s="48" t="inlineStr">
        <is>
          <t>FEED | Machining – Round 2, Batch 2 (750 nos)</t>
        </is>
      </c>
      <c r="C25" s="48" t="inlineStr">
        <is>
          <t>Machining</t>
        </is>
      </c>
      <c r="D25" s="6" t="n">
        <v>14</v>
      </c>
      <c r="E25" s="6" t="inlineStr">
        <is>
          <t>FS</t>
        </is>
      </c>
      <c r="F25" s="6" t="n">
        <v>0</v>
      </c>
      <c r="G25" s="6" t="n"/>
      <c r="H25" s="6" t="n"/>
      <c r="I25" s="6" t="n"/>
      <c r="J25" s="6" t="n">
        <v>15</v>
      </c>
      <c r="K25" s="49" t="n"/>
      <c r="L25" s="6" t="inlineStr">
        <is>
          <t>Not Started</t>
        </is>
      </c>
      <c r="M25" s="49" t="n"/>
      <c r="N25" s="49" t="n"/>
      <c r="O25" s="50" t="n"/>
      <c r="P25" s="6" t="n"/>
      <c r="Q25" s="51">
        <f>IF(OR($B25="",'Project Info'!$C$9=""),"",WORKDAY.INTL(MAX('Project Info'!$C$9,N($K25),IF($D25="",0,N(IFERROR(IF($E25="SS",WORKDAY.INTL(INDEX($Q$11:$Q$310,MATCH($D25,$A$11:$A$310,0)),N($F25),'Project Info'!$H$12,Holidays!$A$6:$A$205),IF($E25="FF",WORKDAY.INTL(INDEX($R$11:$R$310,MATCH($D25,$A$11:$A$310,0)),N($F25)-MAX(1,N($J25))+1,'Project Info'!$H$12,Holidays!$A$6:$A$205),WORKDAY.INTL(INDEX($R$11:$R$310,MATCH($D25,$A$11:$A$310,0)),1+N($F25),'Project Info'!$H$12,Holidays!$A$6:$A$205))),0))),IF($G25="",0,N(IFERROR(IF($H25="SS",WORKDAY.INTL(INDEX($Q$11:$Q$310,MATCH($G25,$A$11:$A$310,0)),N($I25),'Project Info'!$H$12,Holidays!$A$6:$A$205),IF($H25="FF",WORKDAY.INTL(INDEX($R$11:$R$310,MATCH($G25,$A$11:$A$310,0)),N($I25)-MAX(1,N($J25))+1,'Project Info'!$H$12,Holidays!$A$6:$A$205),WORKDAY.INTL(INDEX($R$11:$R$310,MATCH($G25,$A$11:$A$310,0)),1+N($I25),'Project Info'!$H$12,Holidays!$A$6:$A$205))),0))))-1,1,'Project Info'!$H$12,Holidays!$A$6:$A$205))</f>
        <v>46427.0</v>
      </c>
      <c r="R25" s="51">
        <f>IF(OR($Q25="",NOT(ISNUMBER($J25))),"",WORKDAY.INTL($Q25,MAX(1,$J25)-1,'Project Info'!$H$12,Holidays!$A$6:$A$205))</f>
        <v>46443.0</v>
      </c>
      <c r="S25" s="51">
        <f>IF($Q25="","",IF(ISNUMBER($M25),$M25,WORKDAY.INTL(MAX($Q25,IF($D25="",0,N(IFERROR(IF($E25="SS",WORKDAY.INTL(INDEX($S$11:$S$310,MATCH($D25,$A$11:$A$310,0)),N($F25),'Project Info'!$H$12,Holidays!$A$6:$A$205),IF($E25="FF",WORKDAY.INTL(INDEX($T$11:$T$310,MATCH($D25,$A$11:$A$310,0)),N($F25)-MAX(1,IF(ISNUMBER($P25),$P25,N($J25)))+1,'Project Info'!$H$12,Holidays!$A$6:$A$205),WORKDAY.INTL(INDEX($T$11:$T$310,MATCH($D25,$A$11:$A$310,0)),1+N($F25),'Project Info'!$H$12,Holidays!$A$6:$A$205))),0))),IF($G25="",0,N(IFERROR(IF($H25="SS",WORKDAY.INTL(INDEX($S$11:$S$310,MATCH($G25,$A$11:$A$310,0)),N($I25),'Project Info'!$H$12,Holidays!$A$6:$A$205),IF($H25="FF",WORKDAY.INTL(INDEX($T$11:$T$310,MATCH($G25,$A$11:$A$310,0)),N($I25)-MAX(1,IF(ISNUMBER($P25),$P25,N($J25)))+1,'Project Info'!$H$12,Holidays!$A$6:$A$205),WORKDAY.INTL(INDEX($T$11:$T$310,MATCH($G25,$A$11:$A$310,0)),1+N($I25),'Project Info'!$H$12,Holidays!$A$6:$A$205))),0))),IF($AE25="Completed",0,N('Project Info'!$C$11)))-1,1,'Project Info'!$H$12,Holidays!$A$6:$A$205)))</f>
        <v>46427.0</v>
      </c>
      <c r="T25" s="51">
        <f>IF(OR($S25="",$U25=""),"",IF(ISNUMBER($N25),$N25,WORKDAY.INTL($S25,$U25-1,'Project Info'!$H$12,Holidays!$A$6:$A$205)))</f>
        <v>46443.0</v>
      </c>
      <c r="U25" s="52">
        <f>IF(OR($S25="",NOT(ISNUMBER($J25))),"",IF(ISNUMBER($N25),MAX(1,NETWORKDAYS.INTL($S25,$N25,'Project Info'!$H$12,Holidays!$A$6:$A$205)),MAX(1,IF(ISNUMBER($P25),$P25,$J25),IF(ISNUMBER($M25),NETWORKDAYS.INTL($M25,N('Project Info'!$C$11),'Project Info'!$H$12,Holidays!$A$6:$A$205),0))))</f>
        <v>15</v>
      </c>
      <c r="V25" s="53">
        <f>IF($U25="","",$U25-MAX(1,$J25))</f>
        <v>0</v>
      </c>
      <c r="W25" s="25" t="str">
        <f>IF($B25="","",IF($U25="","Enter Duration",IF($AE25="Completed",IF(NOT(ISNUMBER($N25)),"Completed - enter Actual End",IF($V25&gt;0,"Completed - Overshoot",IF($V25&lt;0,"Completed - Early","Completed - On Time"))),IF($AE25="On Hold","On Hold",IF($AE25="In Progress",IF($V25&gt;0,"In Progress - Overshooting","In Progress - On Track"),IF($S25&gt;$Q25,"Delayed Start","Not Started"))))))</f>
        <v>Not Started</v>
      </c>
      <c r="X25" s="53">
        <f>IF(OR(NOT(ISNUMBER($R25)),NOT(ISNUMBER($T25))),"",IF($T25&gt;=$R25,NETWORKDAYS.INTL($R25,$T25,'Project Info'!$H$12,Holidays!$A$6:$A$205)-1,-(NETWORKDAYS.INTL($T25,$R25,'Project Info'!$H$12,Holidays!$A$6:$A$205)-1)))</f>
        <v>0</v>
      </c>
      <c r="Y25" s="25" t="str">
        <f>IF($B25="","",IF(AND(MAX($AC25,$AD25)&gt;0,N($S25)&gt;N($Q25)),"Delayed by Task #"&amp;IF($AC25&gt;=$AD25,$D25,$G25)&amp;" (+"&amp;MAX($AC25,$AD25)&amp;"d)",""))</f>
        <v/>
      </c>
      <c r="Z25" s="52">
        <f>IF($B25="","",COUNTIF($D$11:$D$310,$A25)+COUNTIF($G$11:$G$310,$A25))</f>
        <v>1</v>
      </c>
      <c r="AA25" s="47">
        <f>IF($B25="","",IF($AE25="Completed",1,IF($AE25="On Hold",4,IF($AE25="In Progress",2,IF(N($S25)&gt;N($Q25),7,3)))))</f>
        <v>3</v>
      </c>
      <c r="AB25" s="47">
        <f>IF($B25="","",IF(OR(AND($D25&lt;&gt;"",ISNUMBER(MATCH($D25,$A$11:$A$310,0))),AND($G25&lt;&gt;"",ISNUMBER(MATCH($G25,$A$11:$A$310,0)))),1,0))</f>
        <v>1</v>
      </c>
      <c r="AC25" s="47">
        <f>IF($D25="",0,N(IFERROR(INDEX($X$11:$X$310,MATCH($D25,$A$11:$A$310,0)),0)))</f>
        <v>0</v>
      </c>
      <c r="AD25" s="47">
        <f>IF($G25="",0,N(IFERROR(INDEX($X$11:$X$310,MATCH($G25,$A$11:$A$310,0)),0)))</f>
        <v>0</v>
      </c>
      <c r="AE25" s="47" t="str">
        <f>IF($B25="","",IF(ISNUMBER($N25),"Completed",IF($L25="Completed","Completed",IF($L25&lt;&gt;"",$L25,IF(ISNUMBER($M25),"In Progress","Not Started")))))</f>
        <v>Not Started</v>
      </c>
      <c r="AF25" s="54">
        <f>IF($B25="","",IF($AE25="Completed",1,MIN(1,N($O25))))</f>
        <v>0</v>
      </c>
      <c r="AG25" s="55">
        <f>IF(OR($S25="",NOT(ISNUMBER($J25))),"",WORKDAY.INTL($S25,MAX(1,$J25)-1,'Project Info'!$H$12,Holidays!$A$6:$A$205))</f>
        <v>46443.0</v>
      </c>
      <c r="AH25" s="47">
        <f>IF($B25="","",N($J25)*$AF25)</f>
        <v>0</v>
      </c>
      <c r="AI25" s="47">
        <f>IF(ISNUMBER($R25),$R25,0)</f>
        <v>46443.0</v>
      </c>
      <c r="AJ25" s="47">
        <f>IF(ISNUMBER($T25),$T25,0)</f>
        <v>46443.0</v>
      </c>
    </row>
    <row r="26" ht="18" customHeight="1">
      <c r="A26" s="47">
        <f>IF($B26="","",ROW()-10)</f>
        <v>16</v>
      </c>
      <c r="B26" s="48" t="inlineStr">
        <is>
          <t>FEED | Transport Batch 1 (250 sets) to finishing site</t>
        </is>
      </c>
      <c r="C26" s="48" t="inlineStr">
        <is>
          <t>Logistics</t>
        </is>
      </c>
      <c r="D26" s="6" t="n">
        <v>14</v>
      </c>
      <c r="E26" s="6" t="inlineStr">
        <is>
          <t>FS</t>
        </is>
      </c>
      <c r="F26" s="6" t="n">
        <v>0</v>
      </c>
      <c r="G26" s="6" t="n"/>
      <c r="H26" s="6" t="n"/>
      <c r="I26" s="6" t="n"/>
      <c r="J26" s="6" t="n">
        <v>1</v>
      </c>
      <c r="K26" s="49" t="n"/>
      <c r="L26" s="6" t="inlineStr">
        <is>
          <t>Not Started</t>
        </is>
      </c>
      <c r="M26" s="49" t="n"/>
      <c r="N26" s="49" t="n"/>
      <c r="O26" s="50" t="n"/>
      <c r="P26" s="6" t="n"/>
      <c r="Q26" s="51">
        <f>IF(OR($B26="",'Project Info'!$C$9=""),"",WORKDAY.INTL(MAX('Project Info'!$C$9,N($K26),IF($D26="",0,N(IFERROR(IF($E26="SS",WORKDAY.INTL(INDEX($Q$11:$Q$310,MATCH($D26,$A$11:$A$310,0)),N($F26),'Project Info'!$H$12,Holidays!$A$6:$A$205),IF($E26="FF",WORKDAY.INTL(INDEX($R$11:$R$310,MATCH($D26,$A$11:$A$310,0)),N($F26)-MAX(1,N($J26))+1,'Project Info'!$H$12,Holidays!$A$6:$A$205),WORKDAY.INTL(INDEX($R$11:$R$310,MATCH($D26,$A$11:$A$310,0)),1+N($F26),'Project Info'!$H$12,Holidays!$A$6:$A$205))),0))),IF($G26="",0,N(IFERROR(IF($H26="SS",WORKDAY.INTL(INDEX($Q$11:$Q$310,MATCH($G26,$A$11:$A$310,0)),N($I26),'Project Info'!$H$12,Holidays!$A$6:$A$205),IF($H26="FF",WORKDAY.INTL(INDEX($R$11:$R$310,MATCH($G26,$A$11:$A$310,0)),N($I26)-MAX(1,N($J26))+1,'Project Info'!$H$12,Holidays!$A$6:$A$205),WORKDAY.INTL(INDEX($R$11:$R$310,MATCH($G26,$A$11:$A$310,0)),1+N($I26),'Project Info'!$H$12,Holidays!$A$6:$A$205))),0))))-1,1,'Project Info'!$H$12,Holidays!$A$6:$A$205))</f>
        <v>46427.0</v>
      </c>
      <c r="R26" s="51">
        <f>IF(OR($Q26="",NOT(ISNUMBER($J26))),"",WORKDAY.INTL($Q26,MAX(1,$J26)-1,'Project Info'!$H$12,Holidays!$A$6:$A$205))</f>
        <v>46427.0</v>
      </c>
      <c r="S26" s="51">
        <f>IF($Q26="","",IF(ISNUMBER($M26),$M26,WORKDAY.INTL(MAX($Q26,IF($D26="",0,N(IFERROR(IF($E26="SS",WORKDAY.INTL(INDEX($S$11:$S$310,MATCH($D26,$A$11:$A$310,0)),N($F26),'Project Info'!$H$12,Holidays!$A$6:$A$205),IF($E26="FF",WORKDAY.INTL(INDEX($T$11:$T$310,MATCH($D26,$A$11:$A$310,0)),N($F26)-MAX(1,IF(ISNUMBER($P26),$P26,N($J26)))+1,'Project Info'!$H$12,Holidays!$A$6:$A$205),WORKDAY.INTL(INDEX($T$11:$T$310,MATCH($D26,$A$11:$A$310,0)),1+N($F26),'Project Info'!$H$12,Holidays!$A$6:$A$205))),0))),IF($G26="",0,N(IFERROR(IF($H26="SS",WORKDAY.INTL(INDEX($S$11:$S$310,MATCH($G26,$A$11:$A$310,0)),N($I26),'Project Info'!$H$12,Holidays!$A$6:$A$205),IF($H26="FF",WORKDAY.INTL(INDEX($T$11:$T$310,MATCH($G26,$A$11:$A$310,0)),N($I26)-MAX(1,IF(ISNUMBER($P26),$P26,N($J26)))+1,'Project Info'!$H$12,Holidays!$A$6:$A$205),WORKDAY.INTL(INDEX($T$11:$T$310,MATCH($G26,$A$11:$A$310,0)),1+N($I26),'Project Info'!$H$12,Holidays!$A$6:$A$205))),0))),IF($AE26="Completed",0,N('Project Info'!$C$11)))-1,1,'Project Info'!$H$12,Holidays!$A$6:$A$205)))</f>
        <v>46427.0</v>
      </c>
      <c r="T26" s="51">
        <f>IF(OR($S26="",$U26=""),"",IF(ISNUMBER($N26),$N26,WORKDAY.INTL($S26,$U26-1,'Project Info'!$H$12,Holidays!$A$6:$A$205)))</f>
        <v>46427.0</v>
      </c>
      <c r="U26" s="52">
        <f>IF(OR($S26="",NOT(ISNUMBER($J26))),"",IF(ISNUMBER($N26),MAX(1,NETWORKDAYS.INTL($S26,$N26,'Project Info'!$H$12,Holidays!$A$6:$A$205)),MAX(1,IF(ISNUMBER($P26),$P26,$J26),IF(ISNUMBER($M26),NETWORKDAYS.INTL($M26,N('Project Info'!$C$11),'Project Info'!$H$12,Holidays!$A$6:$A$205),0))))</f>
        <v>1</v>
      </c>
      <c r="V26" s="53">
        <f>IF($U26="","",$U26-MAX(1,$J26))</f>
        <v>0</v>
      </c>
      <c r="W26" s="25" t="str">
        <f>IF($B26="","",IF($U26="","Enter Duration",IF($AE26="Completed",IF(NOT(ISNUMBER($N26)),"Completed - enter Actual End",IF($V26&gt;0,"Completed - Overshoot",IF($V26&lt;0,"Completed - Early","Completed - On Time"))),IF($AE26="On Hold","On Hold",IF($AE26="In Progress",IF($V26&gt;0,"In Progress - Overshooting","In Progress - On Track"),IF($S26&gt;$Q26,"Delayed Start","Not Started"))))))</f>
        <v>Not Started</v>
      </c>
      <c r="X26" s="53">
        <f>IF(OR(NOT(ISNUMBER($R26)),NOT(ISNUMBER($T26))),"",IF($T26&gt;=$R26,NETWORKDAYS.INTL($R26,$T26,'Project Info'!$H$12,Holidays!$A$6:$A$205)-1,-(NETWORKDAYS.INTL($T26,$R26,'Project Info'!$H$12,Holidays!$A$6:$A$205)-1)))</f>
        <v>0</v>
      </c>
      <c r="Y26" s="25" t="str">
        <f>IF($B26="","",IF(AND(MAX($AC26,$AD26)&gt;0,N($S26)&gt;N($Q26)),"Delayed by Task #"&amp;IF($AC26&gt;=$AD26,$D26,$G26)&amp;" (+"&amp;MAX($AC26,$AD26)&amp;"d)",""))</f>
        <v/>
      </c>
      <c r="Z26" s="52">
        <f>IF($B26="","",COUNTIF($D$11:$D$310,$A26)+COUNTIF($G$11:$G$310,$A26))</f>
        <v>1</v>
      </c>
      <c r="AA26" s="47">
        <f>IF($B26="","",IF($AE26="Completed",1,IF($AE26="On Hold",4,IF($AE26="In Progress",2,IF(N($S26)&gt;N($Q26),7,3)))))</f>
        <v>3</v>
      </c>
      <c r="AB26" s="47">
        <f>IF($B26="","",IF(OR(AND($D26&lt;&gt;"",ISNUMBER(MATCH($D26,$A$11:$A$310,0))),AND($G26&lt;&gt;"",ISNUMBER(MATCH($G26,$A$11:$A$310,0)))),1,0))</f>
        <v>1</v>
      </c>
      <c r="AC26" s="47">
        <f>IF($D26="",0,N(IFERROR(INDEX($X$11:$X$310,MATCH($D26,$A$11:$A$310,0)),0)))</f>
        <v>0</v>
      </c>
      <c r="AD26" s="47">
        <f>IF($G26="",0,N(IFERROR(INDEX($X$11:$X$310,MATCH($G26,$A$11:$A$310,0)),0)))</f>
        <v>0</v>
      </c>
      <c r="AE26" s="47" t="str">
        <f>IF($B26="","",IF(ISNUMBER($N26),"Completed",IF($L26="Completed","Completed",IF($L26&lt;&gt;"",$L26,IF(ISNUMBER($M26),"In Progress","Not Started")))))</f>
        <v>Not Started</v>
      </c>
      <c r="AF26" s="54">
        <f>IF($B26="","",IF($AE26="Completed",1,MIN(1,N($O26))))</f>
        <v>0</v>
      </c>
      <c r="AG26" s="55">
        <f>IF(OR($S26="",NOT(ISNUMBER($J26))),"",WORKDAY.INTL($S26,MAX(1,$J26)-1,'Project Info'!$H$12,Holidays!$A$6:$A$205))</f>
        <v>46427.0</v>
      </c>
      <c r="AH26" s="47">
        <f>IF($B26="","",N($J26)*$AF26)</f>
        <v>0</v>
      </c>
      <c r="AI26" s="47">
        <f>IF(ISNUMBER($R26),$R26,0)</f>
        <v>46427.0</v>
      </c>
      <c r="AJ26" s="47">
        <f>IF(ISNUMBER($T26),$T26,0)</f>
        <v>46427.0</v>
      </c>
    </row>
    <row r="27" ht="18" customHeight="1">
      <c r="A27" s="47">
        <f>IF($B27="","",ROW()-10)</f>
        <v>17</v>
      </c>
      <c r="B27" s="48" t="inlineStr">
        <is>
          <t>FEED | Finishing – Batch 1 (1,500 components)</t>
        </is>
      </c>
      <c r="C27" s="48" t="inlineStr">
        <is>
          <t>Finishing</t>
        </is>
      </c>
      <c r="D27" s="6" t="n">
        <v>16</v>
      </c>
      <c r="E27" s="6" t="inlineStr">
        <is>
          <t>FS</t>
        </is>
      </c>
      <c r="F27" s="6" t="n">
        <v>0</v>
      </c>
      <c r="G27" s="6" t="n"/>
      <c r="H27" s="6" t="n"/>
      <c r="I27" s="6" t="n"/>
      <c r="J27" s="6" t="n">
        <v>25</v>
      </c>
      <c r="K27" s="49" t="n"/>
      <c r="L27" s="6" t="inlineStr">
        <is>
          <t>Not Started</t>
        </is>
      </c>
      <c r="M27" s="49" t="n"/>
      <c r="N27" s="49" t="n"/>
      <c r="O27" s="50" t="n"/>
      <c r="P27" s="6" t="n"/>
      <c r="Q27" s="51">
        <f>IF(OR($B27="",'Project Info'!$C$9=""),"",WORKDAY.INTL(MAX('Project Info'!$C$9,N($K27),IF($D27="",0,N(IFERROR(IF($E27="SS",WORKDAY.INTL(INDEX($Q$11:$Q$310,MATCH($D27,$A$11:$A$310,0)),N($F27),'Project Info'!$H$12,Holidays!$A$6:$A$205),IF($E27="FF",WORKDAY.INTL(INDEX($R$11:$R$310,MATCH($D27,$A$11:$A$310,0)),N($F27)-MAX(1,N($J27))+1,'Project Info'!$H$12,Holidays!$A$6:$A$205),WORKDAY.INTL(INDEX($R$11:$R$310,MATCH($D27,$A$11:$A$310,0)),1+N($F27),'Project Info'!$H$12,Holidays!$A$6:$A$205))),0))),IF($G27="",0,N(IFERROR(IF($H27="SS",WORKDAY.INTL(INDEX($Q$11:$Q$310,MATCH($G27,$A$11:$A$310,0)),N($I27),'Project Info'!$H$12,Holidays!$A$6:$A$205),IF($H27="FF",WORKDAY.INTL(INDEX($R$11:$R$310,MATCH($G27,$A$11:$A$310,0)),N($I27)-MAX(1,N($J27))+1,'Project Info'!$H$12,Holidays!$A$6:$A$205),WORKDAY.INTL(INDEX($R$11:$R$310,MATCH($G27,$A$11:$A$310,0)),1+N($I27),'Project Info'!$H$12,Holidays!$A$6:$A$205))),0))))-1,1,'Project Info'!$H$12,Holidays!$A$6:$A$205))</f>
        <v>46428.0</v>
      </c>
      <c r="R27" s="51">
        <f>IF(OR($Q27="",NOT(ISNUMBER($J27))),"",WORKDAY.INTL($Q27,MAX(1,$J27)-1,'Project Info'!$H$12,Holidays!$A$6:$A$205))</f>
        <v>46456.0</v>
      </c>
      <c r="S27" s="51">
        <f>IF($Q27="","",IF(ISNUMBER($M27),$M27,WORKDAY.INTL(MAX($Q27,IF($D27="",0,N(IFERROR(IF($E27="SS",WORKDAY.INTL(INDEX($S$11:$S$310,MATCH($D27,$A$11:$A$310,0)),N($F27),'Project Info'!$H$12,Holidays!$A$6:$A$205),IF($E27="FF",WORKDAY.INTL(INDEX($T$11:$T$310,MATCH($D27,$A$11:$A$310,0)),N($F27)-MAX(1,IF(ISNUMBER($P27),$P27,N($J27)))+1,'Project Info'!$H$12,Holidays!$A$6:$A$205),WORKDAY.INTL(INDEX($T$11:$T$310,MATCH($D27,$A$11:$A$310,0)),1+N($F27),'Project Info'!$H$12,Holidays!$A$6:$A$205))),0))),IF($G27="",0,N(IFERROR(IF($H27="SS",WORKDAY.INTL(INDEX($S$11:$S$310,MATCH($G27,$A$11:$A$310,0)),N($I27),'Project Info'!$H$12,Holidays!$A$6:$A$205),IF($H27="FF",WORKDAY.INTL(INDEX($T$11:$T$310,MATCH($G27,$A$11:$A$310,0)),N($I27)-MAX(1,IF(ISNUMBER($P27),$P27,N($J27)))+1,'Project Info'!$H$12,Holidays!$A$6:$A$205),WORKDAY.INTL(INDEX($T$11:$T$310,MATCH($G27,$A$11:$A$310,0)),1+N($I27),'Project Info'!$H$12,Holidays!$A$6:$A$205))),0))),IF($AE27="Completed",0,N('Project Info'!$C$11)))-1,1,'Project Info'!$H$12,Holidays!$A$6:$A$205)))</f>
        <v>46428.0</v>
      </c>
      <c r="T27" s="51">
        <f>IF(OR($S27="",$U27=""),"",IF(ISNUMBER($N27),$N27,WORKDAY.INTL($S27,$U27-1,'Project Info'!$H$12,Holidays!$A$6:$A$205)))</f>
        <v>46456.0</v>
      </c>
      <c r="U27" s="52">
        <f>IF(OR($S27="",NOT(ISNUMBER($J27))),"",IF(ISNUMBER($N27),MAX(1,NETWORKDAYS.INTL($S27,$N27,'Project Info'!$H$12,Holidays!$A$6:$A$205)),MAX(1,IF(ISNUMBER($P27),$P27,$J27),IF(ISNUMBER($M27),NETWORKDAYS.INTL($M27,N('Project Info'!$C$11),'Project Info'!$H$12,Holidays!$A$6:$A$205),0))))</f>
        <v>25</v>
      </c>
      <c r="V27" s="53">
        <f>IF($U27="","",$U27-MAX(1,$J27))</f>
        <v>0</v>
      </c>
      <c r="W27" s="25" t="str">
        <f>IF($B27="","",IF($U27="","Enter Duration",IF($AE27="Completed",IF(NOT(ISNUMBER($N27)),"Completed - enter Actual End",IF($V27&gt;0,"Completed - Overshoot",IF($V27&lt;0,"Completed - Early","Completed - On Time"))),IF($AE27="On Hold","On Hold",IF($AE27="In Progress",IF($V27&gt;0,"In Progress - Overshooting","In Progress - On Track"),IF($S27&gt;$Q27,"Delayed Start","Not Started"))))))</f>
        <v>Not Started</v>
      </c>
      <c r="X27" s="53">
        <f>IF(OR(NOT(ISNUMBER($R27)),NOT(ISNUMBER($T27))),"",IF($T27&gt;=$R27,NETWORKDAYS.INTL($R27,$T27,'Project Info'!$H$12,Holidays!$A$6:$A$205)-1,-(NETWORKDAYS.INTL($T27,$R27,'Project Info'!$H$12,Holidays!$A$6:$A$205)-1)))</f>
        <v>0</v>
      </c>
      <c r="Y27" s="25" t="str">
        <f>IF($B27="","",IF(AND(MAX($AC27,$AD27)&gt;0,N($S27)&gt;N($Q27)),"Delayed by Task #"&amp;IF($AC27&gt;=$AD27,$D27,$G27)&amp;" (+"&amp;MAX($AC27,$AD27)&amp;"d)",""))</f>
        <v/>
      </c>
      <c r="Z27" s="52">
        <f>IF($B27="","",COUNTIF($D$11:$D$310,$A27)+COUNTIF($G$11:$G$310,$A27))</f>
        <v>2</v>
      </c>
      <c r="AA27" s="47">
        <f>IF($B27="","",IF($AE27="Completed",1,IF($AE27="On Hold",4,IF($AE27="In Progress",2,IF(N($S27)&gt;N($Q27),7,3)))))</f>
        <v>3</v>
      </c>
      <c r="AB27" s="47">
        <f>IF($B27="","",IF(OR(AND($D27&lt;&gt;"",ISNUMBER(MATCH($D27,$A$11:$A$310,0))),AND($G27&lt;&gt;"",ISNUMBER(MATCH($G27,$A$11:$A$310,0)))),1,0))</f>
        <v>1</v>
      </c>
      <c r="AC27" s="47">
        <f>IF($D27="",0,N(IFERROR(INDEX($X$11:$X$310,MATCH($D27,$A$11:$A$310,0)),0)))</f>
        <v>0</v>
      </c>
      <c r="AD27" s="47">
        <f>IF($G27="",0,N(IFERROR(INDEX($X$11:$X$310,MATCH($G27,$A$11:$A$310,0)),0)))</f>
        <v>0</v>
      </c>
      <c r="AE27" s="47" t="str">
        <f>IF($B27="","",IF(ISNUMBER($N27),"Completed",IF($L27="Completed","Completed",IF($L27&lt;&gt;"",$L27,IF(ISNUMBER($M27),"In Progress","Not Started")))))</f>
        <v>Not Started</v>
      </c>
      <c r="AF27" s="54">
        <f>IF($B27="","",IF($AE27="Completed",1,MIN(1,N($O27))))</f>
        <v>0</v>
      </c>
      <c r="AG27" s="55">
        <f>IF(OR($S27="",NOT(ISNUMBER($J27))),"",WORKDAY.INTL($S27,MAX(1,$J27)-1,'Project Info'!$H$12,Holidays!$A$6:$A$205))</f>
        <v>46456.0</v>
      </c>
      <c r="AH27" s="47">
        <f>IF($B27="","",N($J27)*$AF27)</f>
        <v>0</v>
      </c>
      <c r="AI27" s="47">
        <f>IF(ISNUMBER($R27),$R27,0)</f>
        <v>46456.0</v>
      </c>
      <c r="AJ27" s="47">
        <f>IF(ISNUMBER($T27),$T27,0)</f>
        <v>46456.0</v>
      </c>
    </row>
    <row r="28" ht="18" customHeight="1">
      <c r="A28" s="47">
        <f>IF($B28="","",ROW()-10)</f>
        <v>18</v>
      </c>
      <c r="B28" s="48" t="inlineStr">
        <is>
          <t>FEED | Assembly &amp; testing – Batch 1 (250 sets)</t>
        </is>
      </c>
      <c r="C28" s="48" t="inlineStr">
        <is>
          <t>Assembly &amp; QA</t>
        </is>
      </c>
      <c r="D28" s="6" t="n">
        <v>17</v>
      </c>
      <c r="E28" s="6" t="inlineStr">
        <is>
          <t>FS</t>
        </is>
      </c>
      <c r="F28" s="6" t="n">
        <v>0</v>
      </c>
      <c r="G28" s="6" t="n"/>
      <c r="H28" s="6" t="n"/>
      <c r="I28" s="6" t="n"/>
      <c r="J28" s="6" t="n">
        <v>9</v>
      </c>
      <c r="K28" s="49" t="n"/>
      <c r="L28" s="6" t="inlineStr">
        <is>
          <t>Not Started</t>
        </is>
      </c>
      <c r="M28" s="49" t="n"/>
      <c r="N28" s="49" t="n"/>
      <c r="O28" s="50" t="n"/>
      <c r="P28" s="6" t="n"/>
      <c r="Q28" s="51">
        <f>IF(OR($B28="",'Project Info'!$C$9=""),"",WORKDAY.INTL(MAX('Project Info'!$C$9,N($K28),IF($D28="",0,N(IFERROR(IF($E28="SS",WORKDAY.INTL(INDEX($Q$11:$Q$310,MATCH($D28,$A$11:$A$310,0)),N($F28),'Project Info'!$H$12,Holidays!$A$6:$A$205),IF($E28="FF",WORKDAY.INTL(INDEX($R$11:$R$310,MATCH($D28,$A$11:$A$310,0)),N($F28)-MAX(1,N($J28))+1,'Project Info'!$H$12,Holidays!$A$6:$A$205),WORKDAY.INTL(INDEX($R$11:$R$310,MATCH($D28,$A$11:$A$310,0)),1+N($F28),'Project Info'!$H$12,Holidays!$A$6:$A$205))),0))),IF($G28="",0,N(IFERROR(IF($H28="SS",WORKDAY.INTL(INDEX($Q$11:$Q$310,MATCH($G28,$A$11:$A$310,0)),N($I28),'Project Info'!$H$12,Holidays!$A$6:$A$205),IF($H28="FF",WORKDAY.INTL(INDEX($R$11:$R$310,MATCH($G28,$A$11:$A$310,0)),N($I28)-MAX(1,N($J28))+1,'Project Info'!$H$12,Holidays!$A$6:$A$205),WORKDAY.INTL(INDEX($R$11:$R$310,MATCH($G28,$A$11:$A$310,0)),1+N($I28),'Project Info'!$H$12,Holidays!$A$6:$A$205))),0))))-1,1,'Project Info'!$H$12,Holidays!$A$6:$A$205))</f>
        <v>46457.0</v>
      </c>
      <c r="R28" s="51">
        <f>IF(OR($Q28="",NOT(ISNUMBER($J28))),"",WORKDAY.INTL($Q28,MAX(1,$J28)-1,'Project Info'!$H$12,Holidays!$A$6:$A$205))</f>
        <v>46466.0</v>
      </c>
      <c r="S28" s="51">
        <f>IF($Q28="","",IF(ISNUMBER($M28),$M28,WORKDAY.INTL(MAX($Q28,IF($D28="",0,N(IFERROR(IF($E28="SS",WORKDAY.INTL(INDEX($S$11:$S$310,MATCH($D28,$A$11:$A$310,0)),N($F28),'Project Info'!$H$12,Holidays!$A$6:$A$205),IF($E28="FF",WORKDAY.INTL(INDEX($T$11:$T$310,MATCH($D28,$A$11:$A$310,0)),N($F28)-MAX(1,IF(ISNUMBER($P28),$P28,N($J28)))+1,'Project Info'!$H$12,Holidays!$A$6:$A$205),WORKDAY.INTL(INDEX($T$11:$T$310,MATCH($D28,$A$11:$A$310,0)),1+N($F28),'Project Info'!$H$12,Holidays!$A$6:$A$205))),0))),IF($G28="",0,N(IFERROR(IF($H28="SS",WORKDAY.INTL(INDEX($S$11:$S$310,MATCH($G28,$A$11:$A$310,0)),N($I28),'Project Info'!$H$12,Holidays!$A$6:$A$205),IF($H28="FF",WORKDAY.INTL(INDEX($T$11:$T$310,MATCH($G28,$A$11:$A$310,0)),N($I28)-MAX(1,IF(ISNUMBER($P28),$P28,N($J28)))+1,'Project Info'!$H$12,Holidays!$A$6:$A$205),WORKDAY.INTL(INDEX($T$11:$T$310,MATCH($G28,$A$11:$A$310,0)),1+N($I28),'Project Info'!$H$12,Holidays!$A$6:$A$205))),0))),IF($AE28="Completed",0,N('Project Info'!$C$11)))-1,1,'Project Info'!$H$12,Holidays!$A$6:$A$205)))</f>
        <v>46457.0</v>
      </c>
      <c r="T28" s="51">
        <f>IF(OR($S28="",$U28=""),"",IF(ISNUMBER($N28),$N28,WORKDAY.INTL($S28,$U28-1,'Project Info'!$H$12,Holidays!$A$6:$A$205)))</f>
        <v>46466.0</v>
      </c>
      <c r="U28" s="52">
        <f>IF(OR($S28="",NOT(ISNUMBER($J28))),"",IF(ISNUMBER($N28),MAX(1,NETWORKDAYS.INTL($S28,$N28,'Project Info'!$H$12,Holidays!$A$6:$A$205)),MAX(1,IF(ISNUMBER($P28),$P28,$J28),IF(ISNUMBER($M28),NETWORKDAYS.INTL($M28,N('Project Info'!$C$11),'Project Info'!$H$12,Holidays!$A$6:$A$205),0))))</f>
        <v>9</v>
      </c>
      <c r="V28" s="53">
        <f>IF($U28="","",$U28-MAX(1,$J28))</f>
        <v>0</v>
      </c>
      <c r="W28" s="25" t="str">
        <f>IF($B28="","",IF($U28="","Enter Duration",IF($AE28="Completed",IF(NOT(ISNUMBER($N28)),"Completed - enter Actual End",IF($V28&gt;0,"Completed - Overshoot",IF($V28&lt;0,"Completed - Early","Completed - On Time"))),IF($AE28="On Hold","On Hold",IF($AE28="In Progress",IF($V28&gt;0,"In Progress - Overshooting","In Progress - On Track"),IF($S28&gt;$Q28,"Delayed Start","Not Started"))))))</f>
        <v>Not Started</v>
      </c>
      <c r="X28" s="53">
        <f>IF(OR(NOT(ISNUMBER($R28)),NOT(ISNUMBER($T28))),"",IF($T28&gt;=$R28,NETWORKDAYS.INTL($R28,$T28,'Project Info'!$H$12,Holidays!$A$6:$A$205)-1,-(NETWORKDAYS.INTL($T28,$R28,'Project Info'!$H$12,Holidays!$A$6:$A$205)-1)))</f>
        <v>0</v>
      </c>
      <c r="Y28" s="25" t="str">
        <f>IF($B28="","",IF(AND(MAX($AC28,$AD28)&gt;0,N($S28)&gt;N($Q28)),"Delayed by Task #"&amp;IF($AC28&gt;=$AD28,$D28,$G28)&amp;" (+"&amp;MAX($AC28,$AD28)&amp;"d)",""))</f>
        <v/>
      </c>
      <c r="Z28" s="52">
        <f>IF($B28="","",COUNTIF($D$11:$D$310,$A28)+COUNTIF($G$11:$G$310,$A28))</f>
        <v>2</v>
      </c>
      <c r="AA28" s="47">
        <f>IF($B28="","",IF($AE28="Completed",1,IF($AE28="On Hold",4,IF($AE28="In Progress",2,IF(N($S28)&gt;N($Q28),7,3)))))</f>
        <v>3</v>
      </c>
      <c r="AB28" s="47">
        <f>IF($B28="","",IF(OR(AND($D28&lt;&gt;"",ISNUMBER(MATCH($D28,$A$11:$A$310,0))),AND($G28&lt;&gt;"",ISNUMBER(MATCH($G28,$A$11:$A$310,0)))),1,0))</f>
        <v>1</v>
      </c>
      <c r="AC28" s="47">
        <f>IF($D28="",0,N(IFERROR(INDEX($X$11:$X$310,MATCH($D28,$A$11:$A$310,0)),0)))</f>
        <v>0</v>
      </c>
      <c r="AD28" s="47">
        <f>IF($G28="",0,N(IFERROR(INDEX($X$11:$X$310,MATCH($G28,$A$11:$A$310,0)),0)))</f>
        <v>0</v>
      </c>
      <c r="AE28" s="47" t="str">
        <f>IF($B28="","",IF(ISNUMBER($N28),"Completed",IF($L28="Completed","Completed",IF($L28&lt;&gt;"",$L28,IF(ISNUMBER($M28),"In Progress","Not Started")))))</f>
        <v>Not Started</v>
      </c>
      <c r="AF28" s="54">
        <f>IF($B28="","",IF($AE28="Completed",1,MIN(1,N($O28))))</f>
        <v>0</v>
      </c>
      <c r="AG28" s="55">
        <f>IF(OR($S28="",NOT(ISNUMBER($J28))),"",WORKDAY.INTL($S28,MAX(1,$J28)-1,'Project Info'!$H$12,Holidays!$A$6:$A$205))</f>
        <v>46466.0</v>
      </c>
      <c r="AH28" s="47">
        <f>IF($B28="","",N($J28)*$AF28)</f>
        <v>0</v>
      </c>
      <c r="AI28" s="47">
        <f>IF(ISNUMBER($R28),$R28,0)</f>
        <v>46466.0</v>
      </c>
      <c r="AJ28" s="47">
        <f>IF(ISNUMBER($T28),$T28,0)</f>
        <v>46466.0</v>
      </c>
    </row>
    <row r="29" ht="18" customHeight="1">
      <c r="A29" s="47">
        <f>IF($B29="","",ROW()-10)</f>
        <v>19</v>
      </c>
      <c r="B29" s="48" t="inlineStr">
        <is>
          <t>FEED | Packing – Batch 1 (100/day)</t>
        </is>
      </c>
      <c r="C29" s="48" t="inlineStr">
        <is>
          <t>Packing</t>
        </is>
      </c>
      <c r="D29" s="6" t="n">
        <v>18</v>
      </c>
      <c r="E29" s="6" t="inlineStr">
        <is>
          <t>FS</t>
        </is>
      </c>
      <c r="F29" s="6" t="n">
        <v>0</v>
      </c>
      <c r="G29" s="6" t="n"/>
      <c r="H29" s="6" t="n"/>
      <c r="I29" s="6" t="n"/>
      <c r="J29" s="6" t="n">
        <v>3</v>
      </c>
      <c r="K29" s="49" t="n"/>
      <c r="L29" s="6" t="inlineStr">
        <is>
          <t>Not Started</t>
        </is>
      </c>
      <c r="M29" s="49" t="n"/>
      <c r="N29" s="49" t="n"/>
      <c r="O29" s="50" t="n"/>
      <c r="P29" s="6" t="n"/>
      <c r="Q29" s="51">
        <f>IF(OR($B29="",'Project Info'!$C$9=""),"",WORKDAY.INTL(MAX('Project Info'!$C$9,N($K29),IF($D29="",0,N(IFERROR(IF($E29="SS",WORKDAY.INTL(INDEX($Q$11:$Q$310,MATCH($D29,$A$11:$A$310,0)),N($F29),'Project Info'!$H$12,Holidays!$A$6:$A$205),IF($E29="FF",WORKDAY.INTL(INDEX($R$11:$R$310,MATCH($D29,$A$11:$A$310,0)),N($F29)-MAX(1,N($J29))+1,'Project Info'!$H$12,Holidays!$A$6:$A$205),WORKDAY.INTL(INDEX($R$11:$R$310,MATCH($D29,$A$11:$A$310,0)),1+N($F29),'Project Info'!$H$12,Holidays!$A$6:$A$205))),0))),IF($G29="",0,N(IFERROR(IF($H29="SS",WORKDAY.INTL(INDEX($Q$11:$Q$310,MATCH($G29,$A$11:$A$310,0)),N($I29),'Project Info'!$H$12,Holidays!$A$6:$A$205),IF($H29="FF",WORKDAY.INTL(INDEX($R$11:$R$310,MATCH($G29,$A$11:$A$310,0)),N($I29)-MAX(1,N($J29))+1,'Project Info'!$H$12,Holidays!$A$6:$A$205),WORKDAY.INTL(INDEX($R$11:$R$310,MATCH($G29,$A$11:$A$310,0)),1+N($I29),'Project Info'!$H$12,Holidays!$A$6:$A$205))),0))))-1,1,'Project Info'!$H$12,Holidays!$A$6:$A$205))</f>
        <v>46468.0</v>
      </c>
      <c r="R29" s="51">
        <f>IF(OR($Q29="",NOT(ISNUMBER($J29))),"",WORKDAY.INTL($Q29,MAX(1,$J29)-1,'Project Info'!$H$12,Holidays!$A$6:$A$205))</f>
        <v>46470.0</v>
      </c>
      <c r="S29" s="51">
        <f>IF($Q29="","",IF(ISNUMBER($M29),$M29,WORKDAY.INTL(MAX($Q29,IF($D29="",0,N(IFERROR(IF($E29="SS",WORKDAY.INTL(INDEX($S$11:$S$310,MATCH($D29,$A$11:$A$310,0)),N($F29),'Project Info'!$H$12,Holidays!$A$6:$A$205),IF($E29="FF",WORKDAY.INTL(INDEX($T$11:$T$310,MATCH($D29,$A$11:$A$310,0)),N($F29)-MAX(1,IF(ISNUMBER($P29),$P29,N($J29)))+1,'Project Info'!$H$12,Holidays!$A$6:$A$205),WORKDAY.INTL(INDEX($T$11:$T$310,MATCH($D29,$A$11:$A$310,0)),1+N($F29),'Project Info'!$H$12,Holidays!$A$6:$A$205))),0))),IF($G29="",0,N(IFERROR(IF($H29="SS",WORKDAY.INTL(INDEX($S$11:$S$310,MATCH($G29,$A$11:$A$310,0)),N($I29),'Project Info'!$H$12,Holidays!$A$6:$A$205),IF($H29="FF",WORKDAY.INTL(INDEX($T$11:$T$310,MATCH($G29,$A$11:$A$310,0)),N($I29)-MAX(1,IF(ISNUMBER($P29),$P29,N($J29)))+1,'Project Info'!$H$12,Holidays!$A$6:$A$205),WORKDAY.INTL(INDEX($T$11:$T$310,MATCH($G29,$A$11:$A$310,0)),1+N($I29),'Project Info'!$H$12,Holidays!$A$6:$A$205))),0))),IF($AE29="Completed",0,N('Project Info'!$C$11)))-1,1,'Project Info'!$H$12,Holidays!$A$6:$A$205)))</f>
        <v>46468.0</v>
      </c>
      <c r="T29" s="51">
        <f>IF(OR($S29="",$U29=""),"",IF(ISNUMBER($N29),$N29,WORKDAY.INTL($S29,$U29-1,'Project Info'!$H$12,Holidays!$A$6:$A$205)))</f>
        <v>46470.0</v>
      </c>
      <c r="U29" s="52">
        <f>IF(OR($S29="",NOT(ISNUMBER($J29))),"",IF(ISNUMBER($N29),MAX(1,NETWORKDAYS.INTL($S29,$N29,'Project Info'!$H$12,Holidays!$A$6:$A$205)),MAX(1,IF(ISNUMBER($P29),$P29,$J29),IF(ISNUMBER($M29),NETWORKDAYS.INTL($M29,N('Project Info'!$C$11),'Project Info'!$H$12,Holidays!$A$6:$A$205),0))))</f>
        <v>3</v>
      </c>
      <c r="V29" s="53">
        <f>IF($U29="","",$U29-MAX(1,$J29))</f>
        <v>0</v>
      </c>
      <c r="W29" s="25" t="str">
        <f>IF($B29="","",IF($U29="","Enter Duration",IF($AE29="Completed",IF(NOT(ISNUMBER($N29)),"Completed - enter Actual End",IF($V29&gt;0,"Completed - Overshoot",IF($V29&lt;0,"Completed - Early","Completed - On Time"))),IF($AE29="On Hold","On Hold",IF($AE29="In Progress",IF($V29&gt;0,"In Progress - Overshooting","In Progress - On Track"),IF($S29&gt;$Q29,"Delayed Start","Not Started"))))))</f>
        <v>Not Started</v>
      </c>
      <c r="X29" s="53">
        <f>IF(OR(NOT(ISNUMBER($R29)),NOT(ISNUMBER($T29))),"",IF($T29&gt;=$R29,NETWORKDAYS.INTL($R29,$T29,'Project Info'!$H$12,Holidays!$A$6:$A$205)-1,-(NETWORKDAYS.INTL($T29,$R29,'Project Info'!$H$12,Holidays!$A$6:$A$205)-1)))</f>
        <v>0</v>
      </c>
      <c r="Y29" s="25" t="str">
        <f>IF($B29="","",IF(AND(MAX($AC29,$AD29)&gt;0,N($S29)&gt;N($Q29)),"Delayed by Task #"&amp;IF($AC29&gt;=$AD29,$D29,$G29)&amp;" (+"&amp;MAX($AC29,$AD29)&amp;"d)",""))</f>
        <v/>
      </c>
      <c r="Z29" s="52">
        <f>IF($B29="","",COUNTIF($D$11:$D$310,$A29)+COUNTIF($G$11:$G$310,$A29))</f>
        <v>2</v>
      </c>
      <c r="AA29" s="47">
        <f>IF($B29="","",IF($AE29="Completed",1,IF($AE29="On Hold",4,IF($AE29="In Progress",2,IF(N($S29)&gt;N($Q29),7,3)))))</f>
        <v>3</v>
      </c>
      <c r="AB29" s="47">
        <f>IF($B29="","",IF(OR(AND($D29&lt;&gt;"",ISNUMBER(MATCH($D29,$A$11:$A$310,0))),AND($G29&lt;&gt;"",ISNUMBER(MATCH($G29,$A$11:$A$310,0)))),1,0))</f>
        <v>1</v>
      </c>
      <c r="AC29" s="47">
        <f>IF($D29="",0,N(IFERROR(INDEX($X$11:$X$310,MATCH($D29,$A$11:$A$310,0)),0)))</f>
        <v>0</v>
      </c>
      <c r="AD29" s="47">
        <f>IF($G29="",0,N(IFERROR(INDEX($X$11:$X$310,MATCH($G29,$A$11:$A$310,0)),0)))</f>
        <v>0</v>
      </c>
      <c r="AE29" s="47" t="str">
        <f>IF($B29="","",IF(ISNUMBER($N29),"Completed",IF($L29="Completed","Completed",IF($L29&lt;&gt;"",$L29,IF(ISNUMBER($M29),"In Progress","Not Started")))))</f>
        <v>Not Started</v>
      </c>
      <c r="AF29" s="54">
        <f>IF($B29="","",IF($AE29="Completed",1,MIN(1,N($O29))))</f>
        <v>0</v>
      </c>
      <c r="AG29" s="55">
        <f>IF(OR($S29="",NOT(ISNUMBER($J29))),"",WORKDAY.INTL($S29,MAX(1,$J29)-1,'Project Info'!$H$12,Holidays!$A$6:$A$205))</f>
        <v>46470.0</v>
      </c>
      <c r="AH29" s="47">
        <f>IF($B29="","",N($J29)*$AF29)</f>
        <v>0</v>
      </c>
      <c r="AI29" s="47">
        <f>IF(ISNUMBER($R29),$R29,0)</f>
        <v>46470.0</v>
      </c>
      <c r="AJ29" s="47">
        <f>IF(ISNUMBER($T29),$T29,0)</f>
        <v>46470.0</v>
      </c>
    </row>
    <row r="30" ht="18" customHeight="1">
      <c r="A30" s="47">
        <f>IF($B30="","",ROW()-10)</f>
        <v>20</v>
      </c>
      <c r="B30" s="48" t="inlineStr">
        <is>
          <t>FEED | Dispatch – Vehicle 1 (150 sets)</t>
        </is>
      </c>
      <c r="C30" s="48" t="inlineStr">
        <is>
          <t>Logistics</t>
        </is>
      </c>
      <c r="D30" s="6" t="n">
        <v>19</v>
      </c>
      <c r="E30" s="6" t="inlineStr">
        <is>
          <t>SS</t>
        </is>
      </c>
      <c r="F30" s="6" t="n">
        <v>2</v>
      </c>
      <c r="G30" s="6" t="n"/>
      <c r="H30" s="6" t="n"/>
      <c r="I30" s="6" t="n"/>
      <c r="J30" s="6" t="n">
        <v>1</v>
      </c>
      <c r="K30" s="49" t="n"/>
      <c r="L30" s="6" t="inlineStr">
        <is>
          <t>Not Started</t>
        </is>
      </c>
      <c r="M30" s="49" t="n"/>
      <c r="N30" s="49" t="n"/>
      <c r="O30" s="50" t="n"/>
      <c r="P30" s="6" t="n"/>
      <c r="Q30" s="51">
        <f>IF(OR($B30="",'Project Info'!$C$9=""),"",WORKDAY.INTL(MAX('Project Info'!$C$9,N($K30),IF($D30="",0,N(IFERROR(IF($E30="SS",WORKDAY.INTL(INDEX($Q$11:$Q$310,MATCH($D30,$A$11:$A$310,0)),N($F30),'Project Info'!$H$12,Holidays!$A$6:$A$205),IF($E30="FF",WORKDAY.INTL(INDEX($R$11:$R$310,MATCH($D30,$A$11:$A$310,0)),N($F30)-MAX(1,N($J30))+1,'Project Info'!$H$12,Holidays!$A$6:$A$205),WORKDAY.INTL(INDEX($R$11:$R$310,MATCH($D30,$A$11:$A$310,0)),1+N($F30),'Project Info'!$H$12,Holidays!$A$6:$A$205))),0))),IF($G30="",0,N(IFERROR(IF($H30="SS",WORKDAY.INTL(INDEX($Q$11:$Q$310,MATCH($G30,$A$11:$A$310,0)),N($I30),'Project Info'!$H$12,Holidays!$A$6:$A$205),IF($H30="FF",WORKDAY.INTL(INDEX($R$11:$R$310,MATCH($G30,$A$11:$A$310,0)),N($I30)-MAX(1,N($J30))+1,'Project Info'!$H$12,Holidays!$A$6:$A$205),WORKDAY.INTL(INDEX($R$11:$R$310,MATCH($G30,$A$11:$A$310,0)),1+N($I30),'Project Info'!$H$12,Holidays!$A$6:$A$205))),0))))-1,1,'Project Info'!$H$12,Holidays!$A$6:$A$205))</f>
        <v>46470.0</v>
      </c>
      <c r="R30" s="51">
        <f>IF(OR($Q30="",NOT(ISNUMBER($J30))),"",WORKDAY.INTL($Q30,MAX(1,$J30)-1,'Project Info'!$H$12,Holidays!$A$6:$A$205))</f>
        <v>46470.0</v>
      </c>
      <c r="S30" s="51">
        <f>IF($Q30="","",IF(ISNUMBER($M30),$M30,WORKDAY.INTL(MAX($Q30,IF($D30="",0,N(IFERROR(IF($E30="SS",WORKDAY.INTL(INDEX($S$11:$S$310,MATCH($D30,$A$11:$A$310,0)),N($F30),'Project Info'!$H$12,Holidays!$A$6:$A$205),IF($E30="FF",WORKDAY.INTL(INDEX($T$11:$T$310,MATCH($D30,$A$11:$A$310,0)),N($F30)-MAX(1,IF(ISNUMBER($P30),$P30,N($J30)))+1,'Project Info'!$H$12,Holidays!$A$6:$A$205),WORKDAY.INTL(INDEX($T$11:$T$310,MATCH($D30,$A$11:$A$310,0)),1+N($F30),'Project Info'!$H$12,Holidays!$A$6:$A$205))),0))),IF($G30="",0,N(IFERROR(IF($H30="SS",WORKDAY.INTL(INDEX($S$11:$S$310,MATCH($G30,$A$11:$A$310,0)),N($I30),'Project Info'!$H$12,Holidays!$A$6:$A$205),IF($H30="FF",WORKDAY.INTL(INDEX($T$11:$T$310,MATCH($G30,$A$11:$A$310,0)),N($I30)-MAX(1,IF(ISNUMBER($P30),$P30,N($J30)))+1,'Project Info'!$H$12,Holidays!$A$6:$A$205),WORKDAY.INTL(INDEX($T$11:$T$310,MATCH($G30,$A$11:$A$310,0)),1+N($I30),'Project Info'!$H$12,Holidays!$A$6:$A$205))),0))),IF($AE30="Completed",0,N('Project Info'!$C$11)))-1,1,'Project Info'!$H$12,Holidays!$A$6:$A$205)))</f>
        <v>46470.0</v>
      </c>
      <c r="T30" s="51">
        <f>IF(OR($S30="",$U30=""),"",IF(ISNUMBER($N30),$N30,WORKDAY.INTL($S30,$U30-1,'Project Info'!$H$12,Holidays!$A$6:$A$205)))</f>
        <v>46470.0</v>
      </c>
      <c r="U30" s="52">
        <f>IF(OR($S30="",NOT(ISNUMBER($J30))),"",IF(ISNUMBER($N30),MAX(1,NETWORKDAYS.INTL($S30,$N30,'Project Info'!$H$12,Holidays!$A$6:$A$205)),MAX(1,IF(ISNUMBER($P30),$P30,$J30),IF(ISNUMBER($M30),NETWORKDAYS.INTL($M30,N('Project Info'!$C$11),'Project Info'!$H$12,Holidays!$A$6:$A$205),0))))</f>
        <v>1</v>
      </c>
      <c r="V30" s="53">
        <f>IF($U30="","",$U30-MAX(1,$J30))</f>
        <v>0</v>
      </c>
      <c r="W30" s="25" t="str">
        <f>IF($B30="","",IF($U30="","Enter Duration",IF($AE30="Completed",IF(NOT(ISNUMBER($N30)),"Completed - enter Actual End",IF($V30&gt;0,"Completed - Overshoot",IF($V30&lt;0,"Completed - Early","Completed - On Time"))),IF($AE30="On Hold","On Hold",IF($AE30="In Progress",IF($V30&gt;0,"In Progress - Overshooting","In Progress - On Track"),IF($S30&gt;$Q30,"Delayed Start","Not Started"))))))</f>
        <v>Not Started</v>
      </c>
      <c r="X30" s="53">
        <f>IF(OR(NOT(ISNUMBER($R30)),NOT(ISNUMBER($T30))),"",IF($T30&gt;=$R30,NETWORKDAYS.INTL($R30,$T30,'Project Info'!$H$12,Holidays!$A$6:$A$205)-1,-(NETWORKDAYS.INTL($T30,$R30,'Project Info'!$H$12,Holidays!$A$6:$A$205)-1)))</f>
        <v>0</v>
      </c>
      <c r="Y30" s="25" t="str">
        <f>IF($B30="","",IF(AND(MAX($AC30,$AD30)&gt;0,N($S30)&gt;N($Q30)),"Delayed by Task #"&amp;IF($AC30&gt;=$AD30,$D30,$G30)&amp;" (+"&amp;MAX($AC30,$AD30)&amp;"d)",""))</f>
        <v/>
      </c>
      <c r="Z30" s="52">
        <f>IF($B30="","",COUNTIF($D$11:$D$310,$A30)+COUNTIF($G$11:$G$310,$A30))</f>
        <v>0</v>
      </c>
      <c r="AA30" s="47">
        <f>IF($B30="","",IF($AE30="Completed",1,IF($AE30="On Hold",4,IF($AE30="In Progress",2,IF(N($S30)&gt;N($Q30),7,3)))))</f>
        <v>3</v>
      </c>
      <c r="AB30" s="47">
        <f>IF($B30="","",IF(OR(AND($D30&lt;&gt;"",ISNUMBER(MATCH($D30,$A$11:$A$310,0))),AND($G30&lt;&gt;"",ISNUMBER(MATCH($G30,$A$11:$A$310,0)))),1,0))</f>
        <v>1</v>
      </c>
      <c r="AC30" s="47">
        <f>IF($D30="",0,N(IFERROR(INDEX($X$11:$X$310,MATCH($D30,$A$11:$A$310,0)),0)))</f>
        <v>0</v>
      </c>
      <c r="AD30" s="47">
        <f>IF($G30="",0,N(IFERROR(INDEX($X$11:$X$310,MATCH($G30,$A$11:$A$310,0)),0)))</f>
        <v>0</v>
      </c>
      <c r="AE30" s="47" t="str">
        <f>IF($B30="","",IF(ISNUMBER($N30),"Completed",IF($L30="Completed","Completed",IF($L30&lt;&gt;"",$L30,IF(ISNUMBER($M30),"In Progress","Not Started")))))</f>
        <v>Not Started</v>
      </c>
      <c r="AF30" s="54">
        <f>IF($B30="","",IF($AE30="Completed",1,MIN(1,N($O30))))</f>
        <v>0</v>
      </c>
      <c r="AG30" s="55">
        <f>IF(OR($S30="",NOT(ISNUMBER($J30))),"",WORKDAY.INTL($S30,MAX(1,$J30)-1,'Project Info'!$H$12,Holidays!$A$6:$A$205))</f>
        <v>46470.0</v>
      </c>
      <c r="AH30" s="47">
        <f>IF($B30="","",N($J30)*$AF30)</f>
        <v>0</v>
      </c>
      <c r="AI30" s="47">
        <f>IF(ISNUMBER($R30),$R30,0)</f>
        <v>46470.0</v>
      </c>
      <c r="AJ30" s="47">
        <f>IF(ISNUMBER($T30),$T30,0)</f>
        <v>46470.0</v>
      </c>
    </row>
    <row r="31" ht="18" customHeight="1">
      <c r="A31" s="47">
        <f>IF($B31="","",ROW()-10)</f>
        <v>21</v>
      </c>
      <c r="B31" s="48" t="inlineStr">
        <is>
          <t>FEED | Transport Batch 2 (250 sets)</t>
        </is>
      </c>
      <c r="C31" s="48" t="inlineStr">
        <is>
          <t>Logistics</t>
        </is>
      </c>
      <c r="D31" s="6" t="n">
        <v>15</v>
      </c>
      <c r="E31" s="6" t="inlineStr">
        <is>
          <t>FS</t>
        </is>
      </c>
      <c r="F31" s="6" t="n">
        <v>0</v>
      </c>
      <c r="G31" s="6" t="n"/>
      <c r="H31" s="6" t="n"/>
      <c r="I31" s="6" t="n"/>
      <c r="J31" s="6" t="n">
        <v>1</v>
      </c>
      <c r="K31" s="49" t="n"/>
      <c r="L31" s="6" t="inlineStr">
        <is>
          <t>Not Started</t>
        </is>
      </c>
      <c r="M31" s="49" t="n"/>
      <c r="N31" s="49" t="n"/>
      <c r="O31" s="50" t="n"/>
      <c r="P31" s="6" t="n"/>
      <c r="Q31" s="51">
        <f>IF(OR($B31="",'Project Info'!$C$9=""),"",WORKDAY.INTL(MAX('Project Info'!$C$9,N($K31),IF($D31="",0,N(IFERROR(IF($E31="SS",WORKDAY.INTL(INDEX($Q$11:$Q$310,MATCH($D31,$A$11:$A$310,0)),N($F31),'Project Info'!$H$12,Holidays!$A$6:$A$205),IF($E31="FF",WORKDAY.INTL(INDEX($R$11:$R$310,MATCH($D31,$A$11:$A$310,0)),N($F31)-MAX(1,N($J31))+1,'Project Info'!$H$12,Holidays!$A$6:$A$205),WORKDAY.INTL(INDEX($R$11:$R$310,MATCH($D31,$A$11:$A$310,0)),1+N($F31),'Project Info'!$H$12,Holidays!$A$6:$A$205))),0))),IF($G31="",0,N(IFERROR(IF($H31="SS",WORKDAY.INTL(INDEX($Q$11:$Q$310,MATCH($G31,$A$11:$A$310,0)),N($I31),'Project Info'!$H$12,Holidays!$A$6:$A$205),IF($H31="FF",WORKDAY.INTL(INDEX($R$11:$R$310,MATCH($G31,$A$11:$A$310,0)),N($I31)-MAX(1,N($J31))+1,'Project Info'!$H$12,Holidays!$A$6:$A$205),WORKDAY.INTL(INDEX($R$11:$R$310,MATCH($G31,$A$11:$A$310,0)),1+N($I31),'Project Info'!$H$12,Holidays!$A$6:$A$205))),0))))-1,1,'Project Info'!$H$12,Holidays!$A$6:$A$205))</f>
        <v>46444.0</v>
      </c>
      <c r="R31" s="51">
        <f>IF(OR($Q31="",NOT(ISNUMBER($J31))),"",WORKDAY.INTL($Q31,MAX(1,$J31)-1,'Project Info'!$H$12,Holidays!$A$6:$A$205))</f>
        <v>46444.0</v>
      </c>
      <c r="S31" s="51">
        <f>IF($Q31="","",IF(ISNUMBER($M31),$M31,WORKDAY.INTL(MAX($Q31,IF($D31="",0,N(IFERROR(IF($E31="SS",WORKDAY.INTL(INDEX($S$11:$S$310,MATCH($D31,$A$11:$A$310,0)),N($F31),'Project Info'!$H$12,Holidays!$A$6:$A$205),IF($E31="FF",WORKDAY.INTL(INDEX($T$11:$T$310,MATCH($D31,$A$11:$A$310,0)),N($F31)-MAX(1,IF(ISNUMBER($P31),$P31,N($J31)))+1,'Project Info'!$H$12,Holidays!$A$6:$A$205),WORKDAY.INTL(INDEX($T$11:$T$310,MATCH($D31,$A$11:$A$310,0)),1+N($F31),'Project Info'!$H$12,Holidays!$A$6:$A$205))),0))),IF($G31="",0,N(IFERROR(IF($H31="SS",WORKDAY.INTL(INDEX($S$11:$S$310,MATCH($G31,$A$11:$A$310,0)),N($I31),'Project Info'!$H$12,Holidays!$A$6:$A$205),IF($H31="FF",WORKDAY.INTL(INDEX($T$11:$T$310,MATCH($G31,$A$11:$A$310,0)),N($I31)-MAX(1,IF(ISNUMBER($P31),$P31,N($J31)))+1,'Project Info'!$H$12,Holidays!$A$6:$A$205),WORKDAY.INTL(INDEX($T$11:$T$310,MATCH($G31,$A$11:$A$310,0)),1+N($I31),'Project Info'!$H$12,Holidays!$A$6:$A$205))),0))),IF($AE31="Completed",0,N('Project Info'!$C$11)))-1,1,'Project Info'!$H$12,Holidays!$A$6:$A$205)))</f>
        <v>46444.0</v>
      </c>
      <c r="T31" s="51">
        <f>IF(OR($S31="",$U31=""),"",IF(ISNUMBER($N31),$N31,WORKDAY.INTL($S31,$U31-1,'Project Info'!$H$12,Holidays!$A$6:$A$205)))</f>
        <v>46444.0</v>
      </c>
      <c r="U31" s="52">
        <f>IF(OR($S31="",NOT(ISNUMBER($J31))),"",IF(ISNUMBER($N31),MAX(1,NETWORKDAYS.INTL($S31,$N31,'Project Info'!$H$12,Holidays!$A$6:$A$205)),MAX(1,IF(ISNUMBER($P31),$P31,$J31),IF(ISNUMBER($M31),NETWORKDAYS.INTL($M31,N('Project Info'!$C$11),'Project Info'!$H$12,Holidays!$A$6:$A$205),0))))</f>
        <v>1</v>
      </c>
      <c r="V31" s="53">
        <f>IF($U31="","",$U31-MAX(1,$J31))</f>
        <v>0</v>
      </c>
      <c r="W31" s="25" t="str">
        <f>IF($B31="","",IF($U31="","Enter Duration",IF($AE31="Completed",IF(NOT(ISNUMBER($N31)),"Completed - enter Actual End",IF($V31&gt;0,"Completed - Overshoot",IF($V31&lt;0,"Completed - Early","Completed - On Time"))),IF($AE31="On Hold","On Hold",IF($AE31="In Progress",IF($V31&gt;0,"In Progress - Overshooting","In Progress - On Track"),IF($S31&gt;$Q31,"Delayed Start","Not Started"))))))</f>
        <v>Not Started</v>
      </c>
      <c r="X31" s="53">
        <f>IF(OR(NOT(ISNUMBER($R31)),NOT(ISNUMBER($T31))),"",IF($T31&gt;=$R31,NETWORKDAYS.INTL($R31,$T31,'Project Info'!$H$12,Holidays!$A$6:$A$205)-1,-(NETWORKDAYS.INTL($T31,$R31,'Project Info'!$H$12,Holidays!$A$6:$A$205)-1)))</f>
        <v>0</v>
      </c>
      <c r="Y31" s="25" t="str">
        <f>IF($B31="","",IF(AND(MAX($AC31,$AD31)&gt;0,N($S31)&gt;N($Q31)),"Delayed by Task #"&amp;IF($AC31&gt;=$AD31,$D31,$G31)&amp;" (+"&amp;MAX($AC31,$AD31)&amp;"d)",""))</f>
        <v/>
      </c>
      <c r="Z31" s="52">
        <f>IF($B31="","",COUNTIF($D$11:$D$310,$A31)+COUNTIF($G$11:$G$310,$A31))</f>
        <v>1</v>
      </c>
      <c r="AA31" s="47">
        <f>IF($B31="","",IF($AE31="Completed",1,IF($AE31="On Hold",4,IF($AE31="In Progress",2,IF(N($S31)&gt;N($Q31),7,3)))))</f>
        <v>3</v>
      </c>
      <c r="AB31" s="47">
        <f>IF($B31="","",IF(OR(AND($D31&lt;&gt;"",ISNUMBER(MATCH($D31,$A$11:$A$310,0))),AND($G31&lt;&gt;"",ISNUMBER(MATCH($G31,$A$11:$A$310,0)))),1,0))</f>
        <v>1</v>
      </c>
      <c r="AC31" s="47">
        <f>IF($D31="",0,N(IFERROR(INDEX($X$11:$X$310,MATCH($D31,$A$11:$A$310,0)),0)))</f>
        <v>0</v>
      </c>
      <c r="AD31" s="47">
        <f>IF($G31="",0,N(IFERROR(INDEX($X$11:$X$310,MATCH($G31,$A$11:$A$310,0)),0)))</f>
        <v>0</v>
      </c>
      <c r="AE31" s="47" t="str">
        <f>IF($B31="","",IF(ISNUMBER($N31),"Completed",IF($L31="Completed","Completed",IF($L31&lt;&gt;"",$L31,IF(ISNUMBER($M31),"In Progress","Not Started")))))</f>
        <v>Not Started</v>
      </c>
      <c r="AF31" s="54">
        <f>IF($B31="","",IF($AE31="Completed",1,MIN(1,N($O31))))</f>
        <v>0</v>
      </c>
      <c r="AG31" s="55">
        <f>IF(OR($S31="",NOT(ISNUMBER($J31))),"",WORKDAY.INTL($S31,MAX(1,$J31)-1,'Project Info'!$H$12,Holidays!$A$6:$A$205))</f>
        <v>46444.0</v>
      </c>
      <c r="AH31" s="47">
        <f>IF($B31="","",N($J31)*$AF31)</f>
        <v>0</v>
      </c>
      <c r="AI31" s="47">
        <f>IF(ISNUMBER($R31),$R31,0)</f>
        <v>46444.0</v>
      </c>
      <c r="AJ31" s="47">
        <f>IF(ISNUMBER($T31),$T31,0)</f>
        <v>46444.0</v>
      </c>
    </row>
    <row r="32" ht="18" customHeight="1">
      <c r="A32" s="47">
        <f>IF($B32="","",ROW()-10)</f>
        <v>22</v>
      </c>
      <c r="B32" s="48" t="inlineStr">
        <is>
          <t>FEED | Finishing – Batch 2 (1,500 components)</t>
        </is>
      </c>
      <c r="C32" s="48" t="inlineStr">
        <is>
          <t>Finishing</t>
        </is>
      </c>
      <c r="D32" s="6" t="n">
        <v>21</v>
      </c>
      <c r="E32" s="6" t="inlineStr">
        <is>
          <t>FS</t>
        </is>
      </c>
      <c r="F32" s="6" t="n">
        <v>0</v>
      </c>
      <c r="G32" s="6" t="n">
        <v>17</v>
      </c>
      <c r="H32" s="6" t="inlineStr">
        <is>
          <t>FS</t>
        </is>
      </c>
      <c r="I32" s="6" t="n">
        <v>0</v>
      </c>
      <c r="J32" s="6" t="n">
        <v>25</v>
      </c>
      <c r="K32" s="49" t="n"/>
      <c r="L32" s="6" t="inlineStr">
        <is>
          <t>Not Started</t>
        </is>
      </c>
      <c r="M32" s="49" t="n"/>
      <c r="N32" s="49" t="n"/>
      <c r="O32" s="50" t="n"/>
      <c r="P32" s="6" t="n"/>
      <c r="Q32" s="51">
        <f>IF(OR($B32="",'Project Info'!$C$9=""),"",WORKDAY.INTL(MAX('Project Info'!$C$9,N($K32),IF($D32="",0,N(IFERROR(IF($E32="SS",WORKDAY.INTL(INDEX($Q$11:$Q$310,MATCH($D32,$A$11:$A$310,0)),N($F32),'Project Info'!$H$12,Holidays!$A$6:$A$205),IF($E32="FF",WORKDAY.INTL(INDEX($R$11:$R$310,MATCH($D32,$A$11:$A$310,0)),N($F32)-MAX(1,N($J32))+1,'Project Info'!$H$12,Holidays!$A$6:$A$205),WORKDAY.INTL(INDEX($R$11:$R$310,MATCH($D32,$A$11:$A$310,0)),1+N($F32),'Project Info'!$H$12,Holidays!$A$6:$A$205))),0))),IF($G32="",0,N(IFERROR(IF($H32="SS",WORKDAY.INTL(INDEX($Q$11:$Q$310,MATCH($G32,$A$11:$A$310,0)),N($I32),'Project Info'!$H$12,Holidays!$A$6:$A$205),IF($H32="FF",WORKDAY.INTL(INDEX($R$11:$R$310,MATCH($G32,$A$11:$A$310,0)),N($I32)-MAX(1,N($J32))+1,'Project Info'!$H$12,Holidays!$A$6:$A$205),WORKDAY.INTL(INDEX($R$11:$R$310,MATCH($G32,$A$11:$A$310,0)),1+N($I32),'Project Info'!$H$12,Holidays!$A$6:$A$205))),0))))-1,1,'Project Info'!$H$12,Holidays!$A$6:$A$205))</f>
        <v>46457.0</v>
      </c>
      <c r="R32" s="51">
        <f>IF(OR($Q32="",NOT(ISNUMBER($J32))),"",WORKDAY.INTL($Q32,MAX(1,$J32)-1,'Project Info'!$H$12,Holidays!$A$6:$A$205))</f>
        <v>46485.0</v>
      </c>
      <c r="S32" s="51">
        <f>IF($Q32="","",IF(ISNUMBER($M32),$M32,WORKDAY.INTL(MAX($Q32,IF($D32="",0,N(IFERROR(IF($E32="SS",WORKDAY.INTL(INDEX($S$11:$S$310,MATCH($D32,$A$11:$A$310,0)),N($F32),'Project Info'!$H$12,Holidays!$A$6:$A$205),IF($E32="FF",WORKDAY.INTL(INDEX($T$11:$T$310,MATCH($D32,$A$11:$A$310,0)),N($F32)-MAX(1,IF(ISNUMBER($P32),$P32,N($J32)))+1,'Project Info'!$H$12,Holidays!$A$6:$A$205),WORKDAY.INTL(INDEX($T$11:$T$310,MATCH($D32,$A$11:$A$310,0)),1+N($F32),'Project Info'!$H$12,Holidays!$A$6:$A$205))),0))),IF($G32="",0,N(IFERROR(IF($H32="SS",WORKDAY.INTL(INDEX($S$11:$S$310,MATCH($G32,$A$11:$A$310,0)),N($I32),'Project Info'!$H$12,Holidays!$A$6:$A$205),IF($H32="FF",WORKDAY.INTL(INDEX($T$11:$T$310,MATCH($G32,$A$11:$A$310,0)),N($I32)-MAX(1,IF(ISNUMBER($P32),$P32,N($J32)))+1,'Project Info'!$H$12,Holidays!$A$6:$A$205),WORKDAY.INTL(INDEX($T$11:$T$310,MATCH($G32,$A$11:$A$310,0)),1+N($I32),'Project Info'!$H$12,Holidays!$A$6:$A$205))),0))),IF($AE32="Completed",0,N('Project Info'!$C$11)))-1,1,'Project Info'!$H$12,Holidays!$A$6:$A$205)))</f>
        <v>46457.0</v>
      </c>
      <c r="T32" s="51">
        <f>IF(OR($S32="",$U32=""),"",IF(ISNUMBER($N32),$N32,WORKDAY.INTL($S32,$U32-1,'Project Info'!$H$12,Holidays!$A$6:$A$205)))</f>
        <v>46485.0</v>
      </c>
      <c r="U32" s="52">
        <f>IF(OR($S32="",NOT(ISNUMBER($J32))),"",IF(ISNUMBER($N32),MAX(1,NETWORKDAYS.INTL($S32,$N32,'Project Info'!$H$12,Holidays!$A$6:$A$205)),MAX(1,IF(ISNUMBER($P32),$P32,$J32),IF(ISNUMBER($M32),NETWORKDAYS.INTL($M32,N('Project Info'!$C$11),'Project Info'!$H$12,Holidays!$A$6:$A$205),0))))</f>
        <v>25</v>
      </c>
      <c r="V32" s="53">
        <f>IF($U32="","",$U32-MAX(1,$J32))</f>
        <v>0</v>
      </c>
      <c r="W32" s="25" t="str">
        <f>IF($B32="","",IF($U32="","Enter Duration",IF($AE32="Completed",IF(NOT(ISNUMBER($N32)),"Completed - enter Actual End",IF($V32&gt;0,"Completed - Overshoot",IF($V32&lt;0,"Completed - Early","Completed - On Time"))),IF($AE32="On Hold","On Hold",IF($AE32="In Progress",IF($V32&gt;0,"In Progress - Overshooting","In Progress - On Track"),IF($S32&gt;$Q32,"Delayed Start","Not Started"))))))</f>
        <v>Not Started</v>
      </c>
      <c r="X32" s="53">
        <f>IF(OR(NOT(ISNUMBER($R32)),NOT(ISNUMBER($T32))),"",IF($T32&gt;=$R32,NETWORKDAYS.INTL($R32,$T32,'Project Info'!$H$12,Holidays!$A$6:$A$205)-1,-(NETWORKDAYS.INTL($T32,$R32,'Project Info'!$H$12,Holidays!$A$6:$A$205)-1)))</f>
        <v>0</v>
      </c>
      <c r="Y32" s="25" t="str">
        <f>IF($B32="","",IF(AND(MAX($AC32,$AD32)&gt;0,N($S32)&gt;N($Q32)),"Delayed by Task #"&amp;IF($AC32&gt;=$AD32,$D32,$G32)&amp;" (+"&amp;MAX($AC32,$AD32)&amp;"d)",""))</f>
        <v/>
      </c>
      <c r="Z32" s="52">
        <f>IF($B32="","",COUNTIF($D$11:$D$310,$A32)+COUNTIF($G$11:$G$310,$A32))</f>
        <v>1</v>
      </c>
      <c r="AA32" s="47">
        <f>IF($B32="","",IF($AE32="Completed",1,IF($AE32="On Hold",4,IF($AE32="In Progress",2,IF(N($S32)&gt;N($Q32),7,3)))))</f>
        <v>3</v>
      </c>
      <c r="AB32" s="47">
        <f>IF($B32="","",IF(OR(AND($D32&lt;&gt;"",ISNUMBER(MATCH($D32,$A$11:$A$310,0))),AND($G32&lt;&gt;"",ISNUMBER(MATCH($G32,$A$11:$A$310,0)))),1,0))</f>
        <v>1</v>
      </c>
      <c r="AC32" s="47">
        <f>IF($D32="",0,N(IFERROR(INDEX($X$11:$X$310,MATCH($D32,$A$11:$A$310,0)),0)))</f>
        <v>0</v>
      </c>
      <c r="AD32" s="47">
        <f>IF($G32="",0,N(IFERROR(INDEX($X$11:$X$310,MATCH($G32,$A$11:$A$310,0)),0)))</f>
        <v>0</v>
      </c>
      <c r="AE32" s="47" t="str">
        <f>IF($B32="","",IF(ISNUMBER($N32),"Completed",IF($L32="Completed","Completed",IF($L32&lt;&gt;"",$L32,IF(ISNUMBER($M32),"In Progress","Not Started")))))</f>
        <v>Not Started</v>
      </c>
      <c r="AF32" s="54">
        <f>IF($B32="","",IF($AE32="Completed",1,MIN(1,N($O32))))</f>
        <v>0</v>
      </c>
      <c r="AG32" s="55">
        <f>IF(OR($S32="",NOT(ISNUMBER($J32))),"",WORKDAY.INTL($S32,MAX(1,$J32)-1,'Project Info'!$H$12,Holidays!$A$6:$A$205))</f>
        <v>46485.0</v>
      </c>
      <c r="AH32" s="47">
        <f>IF($B32="","",N($J32)*$AF32)</f>
        <v>0</v>
      </c>
      <c r="AI32" s="47">
        <f>IF(ISNUMBER($R32),$R32,0)</f>
        <v>46485.0</v>
      </c>
      <c r="AJ32" s="47">
        <f>IF(ISNUMBER($T32),$T32,0)</f>
        <v>46485.0</v>
      </c>
    </row>
    <row r="33" ht="18" customHeight="1">
      <c r="A33" s="47">
        <f>IF($B33="","",ROW()-10)</f>
        <v>23</v>
      </c>
      <c r="B33" s="48" t="inlineStr">
        <is>
          <t>FEED | Assembly &amp; testing – Batch 2 (250 sets)</t>
        </is>
      </c>
      <c r="C33" s="48" t="inlineStr">
        <is>
          <t>Assembly &amp; QA</t>
        </is>
      </c>
      <c r="D33" s="6" t="n">
        <v>22</v>
      </c>
      <c r="E33" s="6" t="inlineStr">
        <is>
          <t>FS</t>
        </is>
      </c>
      <c r="F33" s="6" t="n">
        <v>0</v>
      </c>
      <c r="G33" s="6" t="n">
        <v>18</v>
      </c>
      <c r="H33" s="6" t="inlineStr">
        <is>
          <t>FS</t>
        </is>
      </c>
      <c r="I33" s="6" t="n">
        <v>0</v>
      </c>
      <c r="J33" s="6" t="n">
        <v>9</v>
      </c>
      <c r="K33" s="49" t="n"/>
      <c r="L33" s="6" t="inlineStr">
        <is>
          <t>Not Started</t>
        </is>
      </c>
      <c r="M33" s="49" t="n"/>
      <c r="N33" s="49" t="n"/>
      <c r="O33" s="50" t="n"/>
      <c r="P33" s="6" t="n"/>
      <c r="Q33" s="51">
        <f>IF(OR($B33="",'Project Info'!$C$9=""),"",WORKDAY.INTL(MAX('Project Info'!$C$9,N($K33),IF($D33="",0,N(IFERROR(IF($E33="SS",WORKDAY.INTL(INDEX($Q$11:$Q$310,MATCH($D33,$A$11:$A$310,0)),N($F33),'Project Info'!$H$12,Holidays!$A$6:$A$205),IF($E33="FF",WORKDAY.INTL(INDEX($R$11:$R$310,MATCH($D33,$A$11:$A$310,0)),N($F33)-MAX(1,N($J33))+1,'Project Info'!$H$12,Holidays!$A$6:$A$205),WORKDAY.INTL(INDEX($R$11:$R$310,MATCH($D33,$A$11:$A$310,0)),1+N($F33),'Project Info'!$H$12,Holidays!$A$6:$A$205))),0))),IF($G33="",0,N(IFERROR(IF($H33="SS",WORKDAY.INTL(INDEX($Q$11:$Q$310,MATCH($G33,$A$11:$A$310,0)),N($I33),'Project Info'!$H$12,Holidays!$A$6:$A$205),IF($H33="FF",WORKDAY.INTL(INDEX($R$11:$R$310,MATCH($G33,$A$11:$A$310,0)),N($I33)-MAX(1,N($J33))+1,'Project Info'!$H$12,Holidays!$A$6:$A$205),WORKDAY.INTL(INDEX($R$11:$R$310,MATCH($G33,$A$11:$A$310,0)),1+N($I33),'Project Info'!$H$12,Holidays!$A$6:$A$205))),0))))-1,1,'Project Info'!$H$12,Holidays!$A$6:$A$205))</f>
        <v>46486.0</v>
      </c>
      <c r="R33" s="51">
        <f>IF(OR($Q33="",NOT(ISNUMBER($J33))),"",WORKDAY.INTL($Q33,MAX(1,$J33)-1,'Project Info'!$H$12,Holidays!$A$6:$A$205))</f>
        <v>46496.0</v>
      </c>
      <c r="S33" s="51">
        <f>IF($Q33="","",IF(ISNUMBER($M33),$M33,WORKDAY.INTL(MAX($Q33,IF($D33="",0,N(IFERROR(IF($E33="SS",WORKDAY.INTL(INDEX($S$11:$S$310,MATCH($D33,$A$11:$A$310,0)),N($F33),'Project Info'!$H$12,Holidays!$A$6:$A$205),IF($E33="FF",WORKDAY.INTL(INDEX($T$11:$T$310,MATCH($D33,$A$11:$A$310,0)),N($F33)-MAX(1,IF(ISNUMBER($P33),$P33,N($J33)))+1,'Project Info'!$H$12,Holidays!$A$6:$A$205),WORKDAY.INTL(INDEX($T$11:$T$310,MATCH($D33,$A$11:$A$310,0)),1+N($F33),'Project Info'!$H$12,Holidays!$A$6:$A$205))),0))),IF($G33="",0,N(IFERROR(IF($H33="SS",WORKDAY.INTL(INDEX($S$11:$S$310,MATCH($G33,$A$11:$A$310,0)),N($I33),'Project Info'!$H$12,Holidays!$A$6:$A$205),IF($H33="FF",WORKDAY.INTL(INDEX($T$11:$T$310,MATCH($G33,$A$11:$A$310,0)),N($I33)-MAX(1,IF(ISNUMBER($P33),$P33,N($J33)))+1,'Project Info'!$H$12,Holidays!$A$6:$A$205),WORKDAY.INTL(INDEX($T$11:$T$310,MATCH($G33,$A$11:$A$310,0)),1+N($I33),'Project Info'!$H$12,Holidays!$A$6:$A$205))),0))),IF($AE33="Completed",0,N('Project Info'!$C$11)))-1,1,'Project Info'!$H$12,Holidays!$A$6:$A$205)))</f>
        <v>46486.0</v>
      </c>
      <c r="T33" s="51">
        <f>IF(OR($S33="",$U33=""),"",IF(ISNUMBER($N33),$N33,WORKDAY.INTL($S33,$U33-1,'Project Info'!$H$12,Holidays!$A$6:$A$205)))</f>
        <v>46496.0</v>
      </c>
      <c r="U33" s="52">
        <f>IF(OR($S33="",NOT(ISNUMBER($J33))),"",IF(ISNUMBER($N33),MAX(1,NETWORKDAYS.INTL($S33,$N33,'Project Info'!$H$12,Holidays!$A$6:$A$205)),MAX(1,IF(ISNUMBER($P33),$P33,$J33),IF(ISNUMBER($M33),NETWORKDAYS.INTL($M33,N('Project Info'!$C$11),'Project Info'!$H$12,Holidays!$A$6:$A$205),0))))</f>
        <v>9</v>
      </c>
      <c r="V33" s="53">
        <f>IF($U33="","",$U33-MAX(1,$J33))</f>
        <v>0</v>
      </c>
      <c r="W33" s="25" t="str">
        <f>IF($B33="","",IF($U33="","Enter Duration",IF($AE33="Completed",IF(NOT(ISNUMBER($N33)),"Completed - enter Actual End",IF($V33&gt;0,"Completed - Overshoot",IF($V33&lt;0,"Completed - Early","Completed - On Time"))),IF($AE33="On Hold","On Hold",IF($AE33="In Progress",IF($V33&gt;0,"In Progress - Overshooting","In Progress - On Track"),IF($S33&gt;$Q33,"Delayed Start","Not Started"))))))</f>
        <v>Not Started</v>
      </c>
      <c r="X33" s="53">
        <f>IF(OR(NOT(ISNUMBER($R33)),NOT(ISNUMBER($T33))),"",IF($T33&gt;=$R33,NETWORKDAYS.INTL($R33,$T33,'Project Info'!$H$12,Holidays!$A$6:$A$205)-1,-(NETWORKDAYS.INTL($T33,$R33,'Project Info'!$H$12,Holidays!$A$6:$A$205)-1)))</f>
        <v>0</v>
      </c>
      <c r="Y33" s="25" t="str">
        <f>IF($B33="","",IF(AND(MAX($AC33,$AD33)&gt;0,N($S33)&gt;N($Q33)),"Delayed by Task #"&amp;IF($AC33&gt;=$AD33,$D33,$G33)&amp;" (+"&amp;MAX($AC33,$AD33)&amp;"d)",""))</f>
        <v/>
      </c>
      <c r="Z33" s="52">
        <f>IF($B33="","",COUNTIF($D$11:$D$310,$A33)+COUNTIF($G$11:$G$310,$A33))</f>
        <v>1</v>
      </c>
      <c r="AA33" s="47">
        <f>IF($B33="","",IF($AE33="Completed",1,IF($AE33="On Hold",4,IF($AE33="In Progress",2,IF(N($S33)&gt;N($Q33),7,3)))))</f>
        <v>3</v>
      </c>
      <c r="AB33" s="47">
        <f>IF($B33="","",IF(OR(AND($D33&lt;&gt;"",ISNUMBER(MATCH($D33,$A$11:$A$310,0))),AND($G33&lt;&gt;"",ISNUMBER(MATCH($G33,$A$11:$A$310,0)))),1,0))</f>
        <v>1</v>
      </c>
      <c r="AC33" s="47">
        <f>IF($D33="",0,N(IFERROR(INDEX($X$11:$X$310,MATCH($D33,$A$11:$A$310,0)),0)))</f>
        <v>0</v>
      </c>
      <c r="AD33" s="47">
        <f>IF($G33="",0,N(IFERROR(INDEX($X$11:$X$310,MATCH($G33,$A$11:$A$310,0)),0)))</f>
        <v>0</v>
      </c>
      <c r="AE33" s="47" t="str">
        <f>IF($B33="","",IF(ISNUMBER($N33),"Completed",IF($L33="Completed","Completed",IF($L33&lt;&gt;"",$L33,IF(ISNUMBER($M33),"In Progress","Not Started")))))</f>
        <v>Not Started</v>
      </c>
      <c r="AF33" s="54">
        <f>IF($B33="","",IF($AE33="Completed",1,MIN(1,N($O33))))</f>
        <v>0</v>
      </c>
      <c r="AG33" s="55">
        <f>IF(OR($S33="",NOT(ISNUMBER($J33))),"",WORKDAY.INTL($S33,MAX(1,$J33)-1,'Project Info'!$H$12,Holidays!$A$6:$A$205))</f>
        <v>46496.0</v>
      </c>
      <c r="AH33" s="47">
        <f>IF($B33="","",N($J33)*$AF33)</f>
        <v>0</v>
      </c>
      <c r="AI33" s="47">
        <f>IF(ISNUMBER($R33),$R33,0)</f>
        <v>46496.0</v>
      </c>
      <c r="AJ33" s="47">
        <f>IF(ISNUMBER($T33),$T33,0)</f>
        <v>46496.0</v>
      </c>
    </row>
    <row r="34" ht="18" customHeight="1">
      <c r="A34" s="47">
        <f>IF($B34="","",ROW()-10)</f>
        <v>24</v>
      </c>
      <c r="B34" s="48" t="inlineStr">
        <is>
          <t>FEED | Packing – Batch 2 (100/day)</t>
        </is>
      </c>
      <c r="C34" s="48" t="inlineStr">
        <is>
          <t>Packing</t>
        </is>
      </c>
      <c r="D34" s="6" t="n">
        <v>23</v>
      </c>
      <c r="E34" s="6" t="inlineStr">
        <is>
          <t>FS</t>
        </is>
      </c>
      <c r="F34" s="6" t="n">
        <v>0</v>
      </c>
      <c r="G34" s="6" t="n">
        <v>19</v>
      </c>
      <c r="H34" s="6" t="inlineStr">
        <is>
          <t>FS</t>
        </is>
      </c>
      <c r="I34" s="6" t="n">
        <v>0</v>
      </c>
      <c r="J34" s="6" t="n">
        <v>3</v>
      </c>
      <c r="K34" s="49" t="n"/>
      <c r="L34" s="6" t="inlineStr">
        <is>
          <t>Not Started</t>
        </is>
      </c>
      <c r="M34" s="49" t="n"/>
      <c r="N34" s="49" t="n"/>
      <c r="O34" s="50" t="n"/>
      <c r="P34" s="6" t="n"/>
      <c r="Q34" s="51">
        <f>IF(OR($B34="",'Project Info'!$C$9=""),"",WORKDAY.INTL(MAX('Project Info'!$C$9,N($K34),IF($D34="",0,N(IFERROR(IF($E34="SS",WORKDAY.INTL(INDEX($Q$11:$Q$310,MATCH($D34,$A$11:$A$310,0)),N($F34),'Project Info'!$H$12,Holidays!$A$6:$A$205),IF($E34="FF",WORKDAY.INTL(INDEX($R$11:$R$310,MATCH($D34,$A$11:$A$310,0)),N($F34)-MAX(1,N($J34))+1,'Project Info'!$H$12,Holidays!$A$6:$A$205),WORKDAY.INTL(INDEX($R$11:$R$310,MATCH($D34,$A$11:$A$310,0)),1+N($F34),'Project Info'!$H$12,Holidays!$A$6:$A$205))),0))),IF($G34="",0,N(IFERROR(IF($H34="SS",WORKDAY.INTL(INDEX($Q$11:$Q$310,MATCH($G34,$A$11:$A$310,0)),N($I34),'Project Info'!$H$12,Holidays!$A$6:$A$205),IF($H34="FF",WORKDAY.INTL(INDEX($R$11:$R$310,MATCH($G34,$A$11:$A$310,0)),N($I34)-MAX(1,N($J34))+1,'Project Info'!$H$12,Holidays!$A$6:$A$205),WORKDAY.INTL(INDEX($R$11:$R$310,MATCH($G34,$A$11:$A$310,0)),1+N($I34),'Project Info'!$H$12,Holidays!$A$6:$A$205))),0))))-1,1,'Project Info'!$H$12,Holidays!$A$6:$A$205))</f>
        <v>46497.0</v>
      </c>
      <c r="R34" s="51">
        <f>IF(OR($Q34="",NOT(ISNUMBER($J34))),"",WORKDAY.INTL($Q34,MAX(1,$J34)-1,'Project Info'!$H$12,Holidays!$A$6:$A$205))</f>
        <v>46499.0</v>
      </c>
      <c r="S34" s="51">
        <f>IF($Q34="","",IF(ISNUMBER($M34),$M34,WORKDAY.INTL(MAX($Q34,IF($D34="",0,N(IFERROR(IF($E34="SS",WORKDAY.INTL(INDEX($S$11:$S$310,MATCH($D34,$A$11:$A$310,0)),N($F34),'Project Info'!$H$12,Holidays!$A$6:$A$205),IF($E34="FF",WORKDAY.INTL(INDEX($T$11:$T$310,MATCH($D34,$A$11:$A$310,0)),N($F34)-MAX(1,IF(ISNUMBER($P34),$P34,N($J34)))+1,'Project Info'!$H$12,Holidays!$A$6:$A$205),WORKDAY.INTL(INDEX($T$11:$T$310,MATCH($D34,$A$11:$A$310,0)),1+N($F34),'Project Info'!$H$12,Holidays!$A$6:$A$205))),0))),IF($G34="",0,N(IFERROR(IF($H34="SS",WORKDAY.INTL(INDEX($S$11:$S$310,MATCH($G34,$A$11:$A$310,0)),N($I34),'Project Info'!$H$12,Holidays!$A$6:$A$205),IF($H34="FF",WORKDAY.INTL(INDEX($T$11:$T$310,MATCH($G34,$A$11:$A$310,0)),N($I34)-MAX(1,IF(ISNUMBER($P34),$P34,N($J34)))+1,'Project Info'!$H$12,Holidays!$A$6:$A$205),WORKDAY.INTL(INDEX($T$11:$T$310,MATCH($G34,$A$11:$A$310,0)),1+N($I34),'Project Info'!$H$12,Holidays!$A$6:$A$205))),0))),IF($AE34="Completed",0,N('Project Info'!$C$11)))-1,1,'Project Info'!$H$12,Holidays!$A$6:$A$205)))</f>
        <v>46497.0</v>
      </c>
      <c r="T34" s="51">
        <f>IF(OR($S34="",$U34=""),"",IF(ISNUMBER($N34),$N34,WORKDAY.INTL($S34,$U34-1,'Project Info'!$H$12,Holidays!$A$6:$A$205)))</f>
        <v>46499.0</v>
      </c>
      <c r="U34" s="52">
        <f>IF(OR($S34="",NOT(ISNUMBER($J34))),"",IF(ISNUMBER($N34),MAX(1,NETWORKDAYS.INTL($S34,$N34,'Project Info'!$H$12,Holidays!$A$6:$A$205)),MAX(1,IF(ISNUMBER($P34),$P34,$J34),IF(ISNUMBER($M34),NETWORKDAYS.INTL($M34,N('Project Info'!$C$11),'Project Info'!$H$12,Holidays!$A$6:$A$205),0))))</f>
        <v>3</v>
      </c>
      <c r="V34" s="53">
        <f>IF($U34="","",$U34-MAX(1,$J34))</f>
        <v>0</v>
      </c>
      <c r="W34" s="25" t="str">
        <f>IF($B34="","",IF($U34="","Enter Duration",IF($AE34="Completed",IF(NOT(ISNUMBER($N34)),"Completed - enter Actual End",IF($V34&gt;0,"Completed - Overshoot",IF($V34&lt;0,"Completed - Early","Completed - On Time"))),IF($AE34="On Hold","On Hold",IF($AE34="In Progress",IF($V34&gt;0,"In Progress - Overshooting","In Progress - On Track"),IF($S34&gt;$Q34,"Delayed Start","Not Started"))))))</f>
        <v>Not Started</v>
      </c>
      <c r="X34" s="53">
        <f>IF(OR(NOT(ISNUMBER($R34)),NOT(ISNUMBER($T34))),"",IF($T34&gt;=$R34,NETWORKDAYS.INTL($R34,$T34,'Project Info'!$H$12,Holidays!$A$6:$A$205)-1,-(NETWORKDAYS.INTL($T34,$R34,'Project Info'!$H$12,Holidays!$A$6:$A$205)-1)))</f>
        <v>0</v>
      </c>
      <c r="Y34" s="25" t="str">
        <f>IF($B34="","",IF(AND(MAX($AC34,$AD34)&gt;0,N($S34)&gt;N($Q34)),"Delayed by Task #"&amp;IF($AC34&gt;=$AD34,$D34,$G34)&amp;" (+"&amp;MAX($AC34,$AD34)&amp;"d)",""))</f>
        <v/>
      </c>
      <c r="Z34" s="52">
        <f>IF($B34="","",COUNTIF($D$11:$D$310,$A34)+COUNTIF($G$11:$G$310,$A34))</f>
        <v>2</v>
      </c>
      <c r="AA34" s="47">
        <f>IF($B34="","",IF($AE34="Completed",1,IF($AE34="On Hold",4,IF($AE34="In Progress",2,IF(N($S34)&gt;N($Q34),7,3)))))</f>
        <v>3</v>
      </c>
      <c r="AB34" s="47">
        <f>IF($B34="","",IF(OR(AND($D34&lt;&gt;"",ISNUMBER(MATCH($D34,$A$11:$A$310,0))),AND($G34&lt;&gt;"",ISNUMBER(MATCH($G34,$A$11:$A$310,0)))),1,0))</f>
        <v>1</v>
      </c>
      <c r="AC34" s="47">
        <f>IF($D34="",0,N(IFERROR(INDEX($X$11:$X$310,MATCH($D34,$A$11:$A$310,0)),0)))</f>
        <v>0</v>
      </c>
      <c r="AD34" s="47">
        <f>IF($G34="",0,N(IFERROR(INDEX($X$11:$X$310,MATCH($G34,$A$11:$A$310,0)),0)))</f>
        <v>0</v>
      </c>
      <c r="AE34" s="47" t="str">
        <f>IF($B34="","",IF(ISNUMBER($N34),"Completed",IF($L34="Completed","Completed",IF($L34&lt;&gt;"",$L34,IF(ISNUMBER($M34),"In Progress","Not Started")))))</f>
        <v>Not Started</v>
      </c>
      <c r="AF34" s="54">
        <f>IF($B34="","",IF($AE34="Completed",1,MIN(1,N($O34))))</f>
        <v>0</v>
      </c>
      <c r="AG34" s="55">
        <f>IF(OR($S34="",NOT(ISNUMBER($J34))),"",WORKDAY.INTL($S34,MAX(1,$J34)-1,'Project Info'!$H$12,Holidays!$A$6:$A$205))</f>
        <v>46499.0</v>
      </c>
      <c r="AH34" s="47">
        <f>IF($B34="","",N($J34)*$AF34)</f>
        <v>0</v>
      </c>
      <c r="AI34" s="47">
        <f>IF(ISNUMBER($R34),$R34,0)</f>
        <v>46499.0</v>
      </c>
      <c r="AJ34" s="47">
        <f>IF(ISNUMBER($T34),$T34,0)</f>
        <v>46499.0</v>
      </c>
    </row>
    <row r="35" ht="18" customHeight="1">
      <c r="A35" s="47">
        <f>IF($B35="","",ROW()-10)</f>
        <v>25</v>
      </c>
      <c r="B35" s="48" t="inlineStr">
        <is>
          <t>FEED | Dispatch – Vehicles 2-4 (rolling)</t>
        </is>
      </c>
      <c r="C35" s="48" t="inlineStr">
        <is>
          <t>Logistics</t>
        </is>
      </c>
      <c r="D35" s="6" t="n">
        <v>24</v>
      </c>
      <c r="E35" s="6" t="inlineStr">
        <is>
          <t>SS</t>
        </is>
      </c>
      <c r="F35" s="6" t="n">
        <v>1</v>
      </c>
      <c r="G35" s="6" t="n">
        <v>24</v>
      </c>
      <c r="H35" s="6" t="inlineStr">
        <is>
          <t>FF</t>
        </is>
      </c>
      <c r="I35" s="6" t="n">
        <v>1</v>
      </c>
      <c r="J35" s="6" t="n">
        <v>3</v>
      </c>
      <c r="K35" s="49" t="n"/>
      <c r="L35" s="6" t="inlineStr">
        <is>
          <t>Not Started</t>
        </is>
      </c>
      <c r="M35" s="49" t="n"/>
      <c r="N35" s="49" t="n"/>
      <c r="O35" s="50" t="n"/>
      <c r="P35" s="6" t="n"/>
      <c r="Q35" s="51">
        <f>IF(OR($B35="",'Project Info'!$C$9=""),"",WORKDAY.INTL(MAX('Project Info'!$C$9,N($K35),IF($D35="",0,N(IFERROR(IF($E35="SS",WORKDAY.INTL(INDEX($Q$11:$Q$310,MATCH($D35,$A$11:$A$310,0)),N($F35),'Project Info'!$H$12,Holidays!$A$6:$A$205),IF($E35="FF",WORKDAY.INTL(INDEX($R$11:$R$310,MATCH($D35,$A$11:$A$310,0)),N($F35)-MAX(1,N($J35))+1,'Project Info'!$H$12,Holidays!$A$6:$A$205),WORKDAY.INTL(INDEX($R$11:$R$310,MATCH($D35,$A$11:$A$310,0)),1+N($F35),'Project Info'!$H$12,Holidays!$A$6:$A$205))),0))),IF($G35="",0,N(IFERROR(IF($H35="SS",WORKDAY.INTL(INDEX($Q$11:$Q$310,MATCH($G35,$A$11:$A$310,0)),N($I35),'Project Info'!$H$12,Holidays!$A$6:$A$205),IF($H35="FF",WORKDAY.INTL(INDEX($R$11:$R$310,MATCH($G35,$A$11:$A$310,0)),N($I35)-MAX(1,N($J35))+1,'Project Info'!$H$12,Holidays!$A$6:$A$205),WORKDAY.INTL(INDEX($R$11:$R$310,MATCH($G35,$A$11:$A$310,0)),1+N($I35),'Project Info'!$H$12,Holidays!$A$6:$A$205))),0))))-1,1,'Project Info'!$H$12,Holidays!$A$6:$A$205))</f>
        <v>46498.0</v>
      </c>
      <c r="R35" s="51">
        <f>IF(OR($Q35="",NOT(ISNUMBER($J35))),"",WORKDAY.INTL($Q35,MAX(1,$J35)-1,'Project Info'!$H$12,Holidays!$A$6:$A$205))</f>
        <v>46500.0</v>
      </c>
      <c r="S35" s="51">
        <f>IF($Q35="","",IF(ISNUMBER($M35),$M35,WORKDAY.INTL(MAX($Q35,IF($D35="",0,N(IFERROR(IF($E35="SS",WORKDAY.INTL(INDEX($S$11:$S$310,MATCH($D35,$A$11:$A$310,0)),N($F35),'Project Info'!$H$12,Holidays!$A$6:$A$205),IF($E35="FF",WORKDAY.INTL(INDEX($T$11:$T$310,MATCH($D35,$A$11:$A$310,0)),N($F35)-MAX(1,IF(ISNUMBER($P35),$P35,N($J35)))+1,'Project Info'!$H$12,Holidays!$A$6:$A$205),WORKDAY.INTL(INDEX($T$11:$T$310,MATCH($D35,$A$11:$A$310,0)),1+N($F35),'Project Info'!$H$12,Holidays!$A$6:$A$205))),0))),IF($G35="",0,N(IFERROR(IF($H35="SS",WORKDAY.INTL(INDEX($S$11:$S$310,MATCH($G35,$A$11:$A$310,0)),N($I35),'Project Info'!$H$12,Holidays!$A$6:$A$205),IF($H35="FF",WORKDAY.INTL(INDEX($T$11:$T$310,MATCH($G35,$A$11:$A$310,0)),N($I35)-MAX(1,IF(ISNUMBER($P35),$P35,N($J35)))+1,'Project Info'!$H$12,Holidays!$A$6:$A$205),WORKDAY.INTL(INDEX($T$11:$T$310,MATCH($G35,$A$11:$A$310,0)),1+N($I35),'Project Info'!$H$12,Holidays!$A$6:$A$205))),0))),IF($AE35="Completed",0,N('Project Info'!$C$11)))-1,1,'Project Info'!$H$12,Holidays!$A$6:$A$205)))</f>
        <v>46498.0</v>
      </c>
      <c r="T35" s="51">
        <f>IF(OR($S35="",$U35=""),"",IF(ISNUMBER($N35),$N35,WORKDAY.INTL($S35,$U35-1,'Project Info'!$H$12,Holidays!$A$6:$A$205)))</f>
        <v>46500.0</v>
      </c>
      <c r="U35" s="52">
        <f>IF(OR($S35="",NOT(ISNUMBER($J35))),"",IF(ISNUMBER($N35),MAX(1,NETWORKDAYS.INTL($S35,$N35,'Project Info'!$H$12,Holidays!$A$6:$A$205)),MAX(1,IF(ISNUMBER($P35),$P35,$J35),IF(ISNUMBER($M35),NETWORKDAYS.INTL($M35,N('Project Info'!$C$11),'Project Info'!$H$12,Holidays!$A$6:$A$205),0))))</f>
        <v>3</v>
      </c>
      <c r="V35" s="53">
        <f>IF($U35="","",$U35-MAX(1,$J35))</f>
        <v>0</v>
      </c>
      <c r="W35" s="25" t="str">
        <f>IF($B35="","",IF($U35="","Enter Duration",IF($AE35="Completed",IF(NOT(ISNUMBER($N35)),"Completed - enter Actual End",IF($V35&gt;0,"Completed - Overshoot",IF($V35&lt;0,"Completed - Early","Completed - On Time"))),IF($AE35="On Hold","On Hold",IF($AE35="In Progress",IF($V35&gt;0,"In Progress - Overshooting","In Progress - On Track"),IF($S35&gt;$Q35,"Delayed Start","Not Started"))))))</f>
        <v>Not Started</v>
      </c>
      <c r="X35" s="53">
        <f>IF(OR(NOT(ISNUMBER($R35)),NOT(ISNUMBER($T35))),"",IF($T35&gt;=$R35,NETWORKDAYS.INTL($R35,$T35,'Project Info'!$H$12,Holidays!$A$6:$A$205)-1,-(NETWORKDAYS.INTL($T35,$R35,'Project Info'!$H$12,Holidays!$A$6:$A$205)-1)))</f>
        <v>0</v>
      </c>
      <c r="Y35" s="25" t="str">
        <f>IF($B35="","",IF(AND(MAX($AC35,$AD35)&gt;0,N($S35)&gt;N($Q35)),"Delayed by Task #"&amp;IF($AC35&gt;=$AD35,$D35,$G35)&amp;" (+"&amp;MAX($AC35,$AD35)&amp;"d)",""))</f>
        <v/>
      </c>
      <c r="Z35" s="52">
        <f>IF($B35="","",COUNTIF($D$11:$D$310,$A35)+COUNTIF($G$11:$G$310,$A35))</f>
        <v>0</v>
      </c>
      <c r="AA35" s="47">
        <f>IF($B35="","",IF($AE35="Completed",1,IF($AE35="On Hold",4,IF($AE35="In Progress",2,IF(N($S35)&gt;N($Q35),7,3)))))</f>
        <v>3</v>
      </c>
      <c r="AB35" s="47">
        <f>IF($B35="","",IF(OR(AND($D35&lt;&gt;"",ISNUMBER(MATCH($D35,$A$11:$A$310,0))),AND($G35&lt;&gt;"",ISNUMBER(MATCH($G35,$A$11:$A$310,0)))),1,0))</f>
        <v>1</v>
      </c>
      <c r="AC35" s="47">
        <f>IF($D35="",0,N(IFERROR(INDEX($X$11:$X$310,MATCH($D35,$A$11:$A$310,0)),0)))</f>
        <v>0</v>
      </c>
      <c r="AD35" s="47">
        <f>IF($G35="",0,N(IFERROR(INDEX($X$11:$X$310,MATCH($G35,$A$11:$A$310,0)),0)))</f>
        <v>0</v>
      </c>
      <c r="AE35" s="47" t="str">
        <f>IF($B35="","",IF(ISNUMBER($N35),"Completed",IF($L35="Completed","Completed",IF($L35&lt;&gt;"",$L35,IF(ISNUMBER($M35),"In Progress","Not Started")))))</f>
        <v>Not Started</v>
      </c>
      <c r="AF35" s="54">
        <f>IF($B35="","",IF($AE35="Completed",1,MIN(1,N($O35))))</f>
        <v>0</v>
      </c>
      <c r="AG35" s="55">
        <f>IF(OR($S35="",NOT(ISNUMBER($J35))),"",WORKDAY.INTL($S35,MAX(1,$J35)-1,'Project Info'!$H$12,Holidays!$A$6:$A$205))</f>
        <v>46500.0</v>
      </c>
      <c r="AH35" s="47">
        <f>IF($B35="","",N($J35)*$AF35)</f>
        <v>0</v>
      </c>
      <c r="AI35" s="47">
        <f>IF(ISNUMBER($R35),$R35,0)</f>
        <v>46500.0</v>
      </c>
      <c r="AJ35" s="47">
        <f>IF(ISNUMBER($T35),$T35,0)</f>
        <v>46500.0</v>
      </c>
    </row>
    <row r="36" ht="18" customHeight="1">
      <c r="A36" s="47">
        <f>IF($B36="","",ROW()-10)</f>
        <v>26</v>
      </c>
      <c r="B36" s="48" t="inlineStr">
        <is>
          <t>METAL | Finalize manufacturing drawings</t>
        </is>
      </c>
      <c r="C36" s="48" t="inlineStr">
        <is>
          <t>Design</t>
        </is>
      </c>
      <c r="D36" s="6" t="n"/>
      <c r="E36" s="6" t="n"/>
      <c r="F36" s="6" t="n"/>
      <c r="G36" s="6" t="n"/>
      <c r="H36" s="6" t="n"/>
      <c r="I36" s="6" t="n"/>
      <c r="J36" s="6" t="n">
        <v>12</v>
      </c>
      <c r="K36" s="49" t="n"/>
      <c r="L36" s="6" t="inlineStr">
        <is>
          <t>Not Started</t>
        </is>
      </c>
      <c r="M36" s="49" t="n"/>
      <c r="N36" s="49" t="n"/>
      <c r="O36" s="50" t="n"/>
      <c r="P36" s="6" t="n"/>
      <c r="Q36" s="51">
        <f>IF(OR($B36="",'Project Info'!$C$9=""),"",WORKDAY.INTL(MAX('Project Info'!$C$9,N($K36),IF($D36="",0,N(IFERROR(IF($E36="SS",WORKDAY.INTL(INDEX($Q$11:$Q$310,MATCH($D36,$A$11:$A$310,0)),N($F36),'Project Info'!$H$12,Holidays!$A$6:$A$205),IF($E36="FF",WORKDAY.INTL(INDEX($R$11:$R$310,MATCH($D36,$A$11:$A$310,0)),N($F36)-MAX(1,N($J36))+1,'Project Info'!$H$12,Holidays!$A$6:$A$205),WORKDAY.INTL(INDEX($R$11:$R$310,MATCH($D36,$A$11:$A$310,0)),1+N($F36),'Project Info'!$H$12,Holidays!$A$6:$A$205))),0))),IF($G36="",0,N(IFERROR(IF($H36="SS",WORKDAY.INTL(INDEX($Q$11:$Q$310,MATCH($G36,$A$11:$A$310,0)),N($I36),'Project Info'!$H$12,Holidays!$A$6:$A$205),IF($H36="FF",WORKDAY.INTL(INDEX($R$11:$R$310,MATCH($G36,$A$11:$A$310,0)),N($I36)-MAX(1,N($J36))+1,'Project Info'!$H$12,Holidays!$A$6:$A$205),WORKDAY.INTL(INDEX($R$11:$R$310,MATCH($G36,$A$11:$A$310,0)),1+N($I36),'Project Info'!$H$12,Holidays!$A$6:$A$205))),0))))-1,1,'Project Info'!$H$12,Holidays!$A$6:$A$205))</f>
        <v>46310.0</v>
      </c>
      <c r="R36" s="51">
        <f>IF(OR($Q36="",NOT(ISNUMBER($J36))),"",WORKDAY.INTL($Q36,MAX(1,$J36)-1,'Project Info'!$H$12,Holidays!$A$6:$A$205))</f>
        <v>46324.0</v>
      </c>
      <c r="S36" s="51">
        <f>IF($Q36="","",IF(ISNUMBER($M36),$M36,WORKDAY.INTL(MAX($Q36,IF($D36="",0,N(IFERROR(IF($E36="SS",WORKDAY.INTL(INDEX($S$11:$S$310,MATCH($D36,$A$11:$A$310,0)),N($F36),'Project Info'!$H$12,Holidays!$A$6:$A$205),IF($E36="FF",WORKDAY.INTL(INDEX($T$11:$T$310,MATCH($D36,$A$11:$A$310,0)),N($F36)-MAX(1,IF(ISNUMBER($P36),$P36,N($J36)))+1,'Project Info'!$H$12,Holidays!$A$6:$A$205),WORKDAY.INTL(INDEX($T$11:$T$310,MATCH($D36,$A$11:$A$310,0)),1+N($F36),'Project Info'!$H$12,Holidays!$A$6:$A$205))),0))),IF($G36="",0,N(IFERROR(IF($H36="SS",WORKDAY.INTL(INDEX($S$11:$S$310,MATCH($G36,$A$11:$A$310,0)),N($I36),'Project Info'!$H$12,Holidays!$A$6:$A$205),IF($H36="FF",WORKDAY.INTL(INDEX($T$11:$T$310,MATCH($G36,$A$11:$A$310,0)),N($I36)-MAX(1,IF(ISNUMBER($P36),$P36,N($J36)))+1,'Project Info'!$H$12,Holidays!$A$6:$A$205),WORKDAY.INTL(INDEX($T$11:$T$310,MATCH($G36,$A$11:$A$310,0)),1+N($I36),'Project Info'!$H$12,Holidays!$A$6:$A$205))),0))),IF($AE36="Completed",0,N('Project Info'!$C$11)))-1,1,'Project Info'!$H$12,Holidays!$A$6:$A$205)))</f>
        <v>46310.0</v>
      </c>
      <c r="T36" s="51">
        <f>IF(OR($S36="",$U36=""),"",IF(ISNUMBER($N36),$N36,WORKDAY.INTL($S36,$U36-1,'Project Info'!$H$12,Holidays!$A$6:$A$205)))</f>
        <v>46324.0</v>
      </c>
      <c r="U36" s="52">
        <f>IF(OR($S36="",NOT(ISNUMBER($J36))),"",IF(ISNUMBER($N36),MAX(1,NETWORKDAYS.INTL($S36,$N36,'Project Info'!$H$12,Holidays!$A$6:$A$205)),MAX(1,IF(ISNUMBER($P36),$P36,$J36),IF(ISNUMBER($M36),NETWORKDAYS.INTL($M36,N('Project Info'!$C$11),'Project Info'!$H$12,Holidays!$A$6:$A$205),0))))</f>
        <v>12</v>
      </c>
      <c r="V36" s="53">
        <f>IF($U36="","",$U36-MAX(1,$J36))</f>
        <v>0</v>
      </c>
      <c r="W36" s="25" t="str">
        <f>IF($B36="","",IF($U36="","Enter Duration",IF($AE36="Completed",IF(NOT(ISNUMBER($N36)),"Completed - enter Actual End",IF($V36&gt;0,"Completed - Overshoot",IF($V36&lt;0,"Completed - Early","Completed - On Time"))),IF($AE36="On Hold","On Hold",IF($AE36="In Progress",IF($V36&gt;0,"In Progress - Overshooting","In Progress - On Track"),IF($S36&gt;$Q36,"Delayed Start","Not Started"))))))</f>
        <v>Not Started</v>
      </c>
      <c r="X36" s="53">
        <f>IF(OR(NOT(ISNUMBER($R36)),NOT(ISNUMBER($T36))),"",IF($T36&gt;=$R36,NETWORKDAYS.INTL($R36,$T36,'Project Info'!$H$12,Holidays!$A$6:$A$205)-1,-(NETWORKDAYS.INTL($T36,$R36,'Project Info'!$H$12,Holidays!$A$6:$A$205)-1)))</f>
        <v>0</v>
      </c>
      <c r="Y36" s="25" t="str">
        <f>IF($B36="","",IF(AND(MAX($AC36,$AD36)&gt;0,N($S36)&gt;N($Q36)),"Delayed by Task #"&amp;IF($AC36&gt;=$AD36,$D36,$G36)&amp;" (+"&amp;MAX($AC36,$AD36)&amp;"d)",""))</f>
        <v/>
      </c>
      <c r="Z36" s="52">
        <f>IF($B36="","",COUNTIF($D$11:$D$310,$A36)+COUNTIF($G$11:$G$310,$A36))</f>
        <v>1</v>
      </c>
      <c r="AA36" s="47">
        <f>IF($B36="","",IF($AE36="Completed",1,IF($AE36="On Hold",4,IF($AE36="In Progress",2,IF(N($S36)&gt;N($Q36),7,3)))))</f>
        <v>3</v>
      </c>
      <c r="AB36" s="47">
        <f>IF($B36="","",IF(OR(AND($D36&lt;&gt;"",ISNUMBER(MATCH($D36,$A$11:$A$310,0))),AND($G36&lt;&gt;"",ISNUMBER(MATCH($G36,$A$11:$A$310,0)))),1,0))</f>
        <v>0</v>
      </c>
      <c r="AC36" s="47">
        <f>IF($D36="",0,N(IFERROR(INDEX($X$11:$X$310,MATCH($D36,$A$11:$A$310,0)),0)))</f>
        <v>0</v>
      </c>
      <c r="AD36" s="47">
        <f>IF($G36="",0,N(IFERROR(INDEX($X$11:$X$310,MATCH($G36,$A$11:$A$310,0)),0)))</f>
        <v>0</v>
      </c>
      <c r="AE36" s="47" t="str">
        <f>IF($B36="","",IF(ISNUMBER($N36),"Completed",IF($L36="Completed","Completed",IF($L36&lt;&gt;"",$L36,IF(ISNUMBER($M36),"In Progress","Not Started")))))</f>
        <v>Not Started</v>
      </c>
      <c r="AF36" s="54">
        <f>IF($B36="","",IF($AE36="Completed",1,MIN(1,N($O36))))</f>
        <v>0</v>
      </c>
      <c r="AG36" s="55">
        <f>IF(OR($S36="",NOT(ISNUMBER($J36))),"",WORKDAY.INTL($S36,MAX(1,$J36)-1,'Project Info'!$H$12,Holidays!$A$6:$A$205))</f>
        <v>46324.0</v>
      </c>
      <c r="AH36" s="47">
        <f>IF($B36="","",N($J36)*$AF36)</f>
        <v>0</v>
      </c>
      <c r="AI36" s="47">
        <f>IF(ISNUMBER($R36),$R36,0)</f>
        <v>46324.0</v>
      </c>
      <c r="AJ36" s="47">
        <f>IF(ISNUMBER($T36),$T36,0)</f>
        <v>46324.0</v>
      </c>
    </row>
    <row r="37" ht="18" customHeight="1">
      <c r="A37" s="47">
        <f>IF($B37="","",ROW()-10)</f>
        <v>27</v>
      </c>
      <c r="B37" s="48" t="inlineStr">
        <is>
          <t>METAL | Manufacture all components</t>
        </is>
      </c>
      <c r="C37" s="48" t="inlineStr">
        <is>
          <t>Fabrication</t>
        </is>
      </c>
      <c r="D37" s="6" t="n">
        <v>26</v>
      </c>
      <c r="E37" s="6" t="inlineStr">
        <is>
          <t>FS</t>
        </is>
      </c>
      <c r="F37" s="6" t="n">
        <v>0</v>
      </c>
      <c r="G37" s="6" t="n"/>
      <c r="H37" s="6" t="n"/>
      <c r="I37" s="6" t="n"/>
      <c r="J37" s="6" t="n">
        <v>45</v>
      </c>
      <c r="K37" s="49" t="n"/>
      <c r="L37" s="6" t="inlineStr">
        <is>
          <t>Not Started</t>
        </is>
      </c>
      <c r="M37" s="49" t="n"/>
      <c r="N37" s="49" t="n"/>
      <c r="O37" s="50" t="n"/>
      <c r="P37" s="6" t="n"/>
      <c r="Q37" s="51">
        <f>IF(OR($B37="",'Project Info'!$C$9=""),"",WORKDAY.INTL(MAX('Project Info'!$C$9,N($K37),IF($D37="",0,N(IFERROR(IF($E37="SS",WORKDAY.INTL(INDEX($Q$11:$Q$310,MATCH($D37,$A$11:$A$310,0)),N($F37),'Project Info'!$H$12,Holidays!$A$6:$A$205),IF($E37="FF",WORKDAY.INTL(INDEX($R$11:$R$310,MATCH($D37,$A$11:$A$310,0)),N($F37)-MAX(1,N($J37))+1,'Project Info'!$H$12,Holidays!$A$6:$A$205),WORKDAY.INTL(INDEX($R$11:$R$310,MATCH($D37,$A$11:$A$310,0)),1+N($F37),'Project Info'!$H$12,Holidays!$A$6:$A$205))),0))),IF($G37="",0,N(IFERROR(IF($H37="SS",WORKDAY.INTL(INDEX($Q$11:$Q$310,MATCH($G37,$A$11:$A$310,0)),N($I37),'Project Info'!$H$12,Holidays!$A$6:$A$205),IF($H37="FF",WORKDAY.INTL(INDEX($R$11:$R$310,MATCH($G37,$A$11:$A$310,0)),N($I37)-MAX(1,N($J37))+1,'Project Info'!$H$12,Holidays!$A$6:$A$205),WORKDAY.INTL(INDEX($R$11:$R$310,MATCH($G37,$A$11:$A$310,0)),1+N($I37),'Project Info'!$H$12,Holidays!$A$6:$A$205))),0))))-1,1,'Project Info'!$H$12,Holidays!$A$6:$A$205))</f>
        <v>46325.0</v>
      </c>
      <c r="R37" s="51">
        <f>IF(OR($Q37="",NOT(ISNUMBER($J37))),"",WORKDAY.INTL($Q37,MAX(1,$J37)-1,'Project Info'!$H$12,Holidays!$A$6:$A$205))</f>
        <v>46381.0</v>
      </c>
      <c r="S37" s="51">
        <f>IF($Q37="","",IF(ISNUMBER($M37),$M37,WORKDAY.INTL(MAX($Q37,IF($D37="",0,N(IFERROR(IF($E37="SS",WORKDAY.INTL(INDEX($S$11:$S$310,MATCH($D37,$A$11:$A$310,0)),N($F37),'Project Info'!$H$12,Holidays!$A$6:$A$205),IF($E37="FF",WORKDAY.INTL(INDEX($T$11:$T$310,MATCH($D37,$A$11:$A$310,0)),N($F37)-MAX(1,IF(ISNUMBER($P37),$P37,N($J37)))+1,'Project Info'!$H$12,Holidays!$A$6:$A$205),WORKDAY.INTL(INDEX($T$11:$T$310,MATCH($D37,$A$11:$A$310,0)),1+N($F37),'Project Info'!$H$12,Holidays!$A$6:$A$205))),0))),IF($G37="",0,N(IFERROR(IF($H37="SS",WORKDAY.INTL(INDEX($S$11:$S$310,MATCH($G37,$A$11:$A$310,0)),N($I37),'Project Info'!$H$12,Holidays!$A$6:$A$205),IF($H37="FF",WORKDAY.INTL(INDEX($T$11:$T$310,MATCH($G37,$A$11:$A$310,0)),N($I37)-MAX(1,IF(ISNUMBER($P37),$P37,N($J37)))+1,'Project Info'!$H$12,Holidays!$A$6:$A$205),WORKDAY.INTL(INDEX($T$11:$T$310,MATCH($G37,$A$11:$A$310,0)),1+N($I37),'Project Info'!$H$12,Holidays!$A$6:$A$205))),0))),IF($AE37="Completed",0,N('Project Info'!$C$11)))-1,1,'Project Info'!$H$12,Holidays!$A$6:$A$205)))</f>
        <v>46325.0</v>
      </c>
      <c r="T37" s="51">
        <f>IF(OR($S37="",$U37=""),"",IF(ISNUMBER($N37),$N37,WORKDAY.INTL($S37,$U37-1,'Project Info'!$H$12,Holidays!$A$6:$A$205)))</f>
        <v>46381.0</v>
      </c>
      <c r="U37" s="52">
        <f>IF(OR($S37="",NOT(ISNUMBER($J37))),"",IF(ISNUMBER($N37),MAX(1,NETWORKDAYS.INTL($S37,$N37,'Project Info'!$H$12,Holidays!$A$6:$A$205)),MAX(1,IF(ISNUMBER($P37),$P37,$J37),IF(ISNUMBER($M37),NETWORKDAYS.INTL($M37,N('Project Info'!$C$11),'Project Info'!$H$12,Holidays!$A$6:$A$205),0))))</f>
        <v>45</v>
      </c>
      <c r="V37" s="53">
        <f>IF($U37="","",$U37-MAX(1,$J37))</f>
        <v>0</v>
      </c>
      <c r="W37" s="25" t="str">
        <f>IF($B37="","",IF($U37="","Enter Duration",IF($AE37="Completed",IF(NOT(ISNUMBER($N37)),"Completed - enter Actual End",IF($V37&gt;0,"Completed - Overshoot",IF($V37&lt;0,"Completed - Early","Completed - On Time"))),IF($AE37="On Hold","On Hold",IF($AE37="In Progress",IF($V37&gt;0,"In Progress - Overshooting","In Progress - On Track"),IF($S37&gt;$Q37,"Delayed Start","Not Started"))))))</f>
        <v>Not Started</v>
      </c>
      <c r="X37" s="53">
        <f>IF(OR(NOT(ISNUMBER($R37)),NOT(ISNUMBER($T37))),"",IF($T37&gt;=$R37,NETWORKDAYS.INTL($R37,$T37,'Project Info'!$H$12,Holidays!$A$6:$A$205)-1,-(NETWORKDAYS.INTL($T37,$R37,'Project Info'!$H$12,Holidays!$A$6:$A$205)-1)))</f>
        <v>0</v>
      </c>
      <c r="Y37" s="25" t="str">
        <f>IF($B37="","",IF(AND(MAX($AC37,$AD37)&gt;0,N($S37)&gt;N($Q37)),"Delayed by Task #"&amp;IF($AC37&gt;=$AD37,$D37,$G37)&amp;" (+"&amp;MAX($AC37,$AD37)&amp;"d)",""))</f>
        <v/>
      </c>
      <c r="Z37" s="52">
        <f>IF($B37="","",COUNTIF($D$11:$D$310,$A37)+COUNTIF($G$11:$G$310,$A37))</f>
        <v>1</v>
      </c>
      <c r="AA37" s="47">
        <f>IF($B37="","",IF($AE37="Completed",1,IF($AE37="On Hold",4,IF($AE37="In Progress",2,IF(N($S37)&gt;N($Q37),7,3)))))</f>
        <v>3</v>
      </c>
      <c r="AB37" s="47">
        <f>IF($B37="","",IF(OR(AND($D37&lt;&gt;"",ISNUMBER(MATCH($D37,$A$11:$A$310,0))),AND($G37&lt;&gt;"",ISNUMBER(MATCH($G37,$A$11:$A$310,0)))),1,0))</f>
        <v>1</v>
      </c>
      <c r="AC37" s="47">
        <f>IF($D37="",0,N(IFERROR(INDEX($X$11:$X$310,MATCH($D37,$A$11:$A$310,0)),0)))</f>
        <v>0</v>
      </c>
      <c r="AD37" s="47">
        <f>IF($G37="",0,N(IFERROR(INDEX($X$11:$X$310,MATCH($G37,$A$11:$A$310,0)),0)))</f>
        <v>0</v>
      </c>
      <c r="AE37" s="47" t="str">
        <f>IF($B37="","",IF(ISNUMBER($N37),"Completed",IF($L37="Completed","Completed",IF($L37&lt;&gt;"",$L37,IF(ISNUMBER($M37),"In Progress","Not Started")))))</f>
        <v>Not Started</v>
      </c>
      <c r="AF37" s="54">
        <f>IF($B37="","",IF($AE37="Completed",1,MIN(1,N($O37))))</f>
        <v>0</v>
      </c>
      <c r="AG37" s="55">
        <f>IF(OR($S37="",NOT(ISNUMBER($J37))),"",WORKDAY.INTL($S37,MAX(1,$J37)-1,'Project Info'!$H$12,Holidays!$A$6:$A$205))</f>
        <v>46381.0</v>
      </c>
      <c r="AH37" s="47">
        <f>IF($B37="","",N($J37)*$AF37)</f>
        <v>0</v>
      </c>
      <c r="AI37" s="47">
        <f>IF(ISNUMBER($R37),$R37,0)</f>
        <v>46381.0</v>
      </c>
      <c r="AJ37" s="47">
        <f>IF(ISNUMBER($T37),$T37,0)</f>
        <v>46381.0</v>
      </c>
    </row>
    <row r="38" ht="18" customHeight="1">
      <c r="A38" s="47">
        <f>IF($B38="","",ROW()-10)</f>
        <v>28</v>
      </c>
      <c r="B38" s="48" t="inlineStr">
        <is>
          <t>METAL | Powder coating all components</t>
        </is>
      </c>
      <c r="C38" s="48" t="inlineStr">
        <is>
          <t>Coating</t>
        </is>
      </c>
      <c r="D38" s="6" t="n">
        <v>27</v>
      </c>
      <c r="E38" s="6" t="inlineStr">
        <is>
          <t>FS</t>
        </is>
      </c>
      <c r="F38" s="6" t="n">
        <v>0</v>
      </c>
      <c r="G38" s="6" t="n"/>
      <c r="H38" s="6" t="n"/>
      <c r="I38" s="6" t="n"/>
      <c r="J38" s="6" t="n">
        <v>10</v>
      </c>
      <c r="K38" s="49" t="n"/>
      <c r="L38" s="6" t="inlineStr">
        <is>
          <t>Not Started</t>
        </is>
      </c>
      <c r="M38" s="49" t="n"/>
      <c r="N38" s="49" t="n"/>
      <c r="O38" s="50" t="n"/>
      <c r="P38" s="6" t="n"/>
      <c r="Q38" s="51">
        <f>IF(OR($B38="",'Project Info'!$C$9=""),"",WORKDAY.INTL(MAX('Project Info'!$C$9,N($K38),IF($D38="",0,N(IFERROR(IF($E38="SS",WORKDAY.INTL(INDEX($Q$11:$Q$310,MATCH($D38,$A$11:$A$310,0)),N($F38),'Project Info'!$H$12,Holidays!$A$6:$A$205),IF($E38="FF",WORKDAY.INTL(INDEX($R$11:$R$310,MATCH($D38,$A$11:$A$310,0)),N($F38)-MAX(1,N($J38))+1,'Project Info'!$H$12,Holidays!$A$6:$A$205),WORKDAY.INTL(INDEX($R$11:$R$310,MATCH($D38,$A$11:$A$310,0)),1+N($F38),'Project Info'!$H$12,Holidays!$A$6:$A$205))),0))),IF($G38="",0,N(IFERROR(IF($H38="SS",WORKDAY.INTL(INDEX($Q$11:$Q$310,MATCH($G38,$A$11:$A$310,0)),N($I38),'Project Info'!$H$12,Holidays!$A$6:$A$205),IF($H38="FF",WORKDAY.INTL(INDEX($R$11:$R$310,MATCH($G38,$A$11:$A$310,0)),N($I38)-MAX(1,N($J38))+1,'Project Info'!$H$12,Holidays!$A$6:$A$205),WORKDAY.INTL(INDEX($R$11:$R$310,MATCH($G38,$A$11:$A$310,0)),1+N($I38),'Project Info'!$H$12,Holidays!$A$6:$A$205))),0))))-1,1,'Project Info'!$H$12,Holidays!$A$6:$A$205))</f>
        <v>46382.0</v>
      </c>
      <c r="R38" s="51">
        <f>IF(OR($Q38="",NOT(ISNUMBER($J38))),"",WORKDAY.INTL($Q38,MAX(1,$J38)-1,'Project Info'!$H$12,Holidays!$A$6:$A$205))</f>
        <v>46394.0</v>
      </c>
      <c r="S38" s="51">
        <f>IF($Q38="","",IF(ISNUMBER($M38),$M38,WORKDAY.INTL(MAX($Q38,IF($D38="",0,N(IFERROR(IF($E38="SS",WORKDAY.INTL(INDEX($S$11:$S$310,MATCH($D38,$A$11:$A$310,0)),N($F38),'Project Info'!$H$12,Holidays!$A$6:$A$205),IF($E38="FF",WORKDAY.INTL(INDEX($T$11:$T$310,MATCH($D38,$A$11:$A$310,0)),N($F38)-MAX(1,IF(ISNUMBER($P38),$P38,N($J38)))+1,'Project Info'!$H$12,Holidays!$A$6:$A$205),WORKDAY.INTL(INDEX($T$11:$T$310,MATCH($D38,$A$11:$A$310,0)),1+N($F38),'Project Info'!$H$12,Holidays!$A$6:$A$205))),0))),IF($G38="",0,N(IFERROR(IF($H38="SS",WORKDAY.INTL(INDEX($S$11:$S$310,MATCH($G38,$A$11:$A$310,0)),N($I38),'Project Info'!$H$12,Holidays!$A$6:$A$205),IF($H38="FF",WORKDAY.INTL(INDEX($T$11:$T$310,MATCH($G38,$A$11:$A$310,0)),N($I38)-MAX(1,IF(ISNUMBER($P38),$P38,N($J38)))+1,'Project Info'!$H$12,Holidays!$A$6:$A$205),WORKDAY.INTL(INDEX($T$11:$T$310,MATCH($G38,$A$11:$A$310,0)),1+N($I38),'Project Info'!$H$12,Holidays!$A$6:$A$205))),0))),IF($AE38="Completed",0,N('Project Info'!$C$11)))-1,1,'Project Info'!$H$12,Holidays!$A$6:$A$205)))</f>
        <v>46382.0</v>
      </c>
      <c r="T38" s="51">
        <f>IF(OR($S38="",$U38=""),"",IF(ISNUMBER($N38),$N38,WORKDAY.INTL($S38,$U38-1,'Project Info'!$H$12,Holidays!$A$6:$A$205)))</f>
        <v>46394.0</v>
      </c>
      <c r="U38" s="52">
        <f>IF(OR($S38="",NOT(ISNUMBER($J38))),"",IF(ISNUMBER($N38),MAX(1,NETWORKDAYS.INTL($S38,$N38,'Project Info'!$H$12,Holidays!$A$6:$A$205)),MAX(1,IF(ISNUMBER($P38),$P38,$J38),IF(ISNUMBER($M38),NETWORKDAYS.INTL($M38,N('Project Info'!$C$11),'Project Info'!$H$12,Holidays!$A$6:$A$205),0))))</f>
        <v>10</v>
      </c>
      <c r="V38" s="53">
        <f>IF($U38="","",$U38-MAX(1,$J38))</f>
        <v>0</v>
      </c>
      <c r="W38" s="25" t="str">
        <f>IF($B38="","",IF($U38="","Enter Duration",IF($AE38="Completed",IF(NOT(ISNUMBER($N38)),"Completed - enter Actual End",IF($V38&gt;0,"Completed - Overshoot",IF($V38&lt;0,"Completed - Early","Completed - On Time"))),IF($AE38="On Hold","On Hold",IF($AE38="In Progress",IF($V38&gt;0,"In Progress - Overshooting","In Progress - On Track"),IF($S38&gt;$Q38,"Delayed Start","Not Started"))))))</f>
        <v>Not Started</v>
      </c>
      <c r="X38" s="53">
        <f>IF(OR(NOT(ISNUMBER($R38)),NOT(ISNUMBER($T38))),"",IF($T38&gt;=$R38,NETWORKDAYS.INTL($R38,$T38,'Project Info'!$H$12,Holidays!$A$6:$A$205)-1,-(NETWORKDAYS.INTL($T38,$R38,'Project Info'!$H$12,Holidays!$A$6:$A$205)-1)))</f>
        <v>0</v>
      </c>
      <c r="Y38" s="25" t="str">
        <f>IF($B38="","",IF(AND(MAX($AC38,$AD38)&gt;0,N($S38)&gt;N($Q38)),"Delayed by Task #"&amp;IF($AC38&gt;=$AD38,$D38,$G38)&amp;" (+"&amp;MAX($AC38,$AD38)&amp;"d)",""))</f>
        <v/>
      </c>
      <c r="Z38" s="52">
        <f>IF($B38="","",COUNTIF($D$11:$D$310,$A38)+COUNTIF($G$11:$G$310,$A38))</f>
        <v>1</v>
      </c>
      <c r="AA38" s="47">
        <f>IF($B38="","",IF($AE38="Completed",1,IF($AE38="On Hold",4,IF($AE38="In Progress",2,IF(N($S38)&gt;N($Q38),7,3)))))</f>
        <v>3</v>
      </c>
      <c r="AB38" s="47">
        <f>IF($B38="","",IF(OR(AND($D38&lt;&gt;"",ISNUMBER(MATCH($D38,$A$11:$A$310,0))),AND($G38&lt;&gt;"",ISNUMBER(MATCH($G38,$A$11:$A$310,0)))),1,0))</f>
        <v>1</v>
      </c>
      <c r="AC38" s="47">
        <f>IF($D38="",0,N(IFERROR(INDEX($X$11:$X$310,MATCH($D38,$A$11:$A$310,0)),0)))</f>
        <v>0</v>
      </c>
      <c r="AD38" s="47">
        <f>IF($G38="",0,N(IFERROR(INDEX($X$11:$X$310,MATCH($G38,$A$11:$A$310,0)),0)))</f>
        <v>0</v>
      </c>
      <c r="AE38" s="47" t="str">
        <f>IF($B38="","",IF(ISNUMBER($N38),"Completed",IF($L38="Completed","Completed",IF($L38&lt;&gt;"",$L38,IF(ISNUMBER($M38),"In Progress","Not Started")))))</f>
        <v>Not Started</v>
      </c>
      <c r="AF38" s="54">
        <f>IF($B38="","",IF($AE38="Completed",1,MIN(1,N($O38))))</f>
        <v>0</v>
      </c>
      <c r="AG38" s="55">
        <f>IF(OR($S38="",NOT(ISNUMBER($J38))),"",WORKDAY.INTL($S38,MAX(1,$J38)-1,'Project Info'!$H$12,Holidays!$A$6:$A$205))</f>
        <v>46394.0</v>
      </c>
      <c r="AH38" s="47">
        <f>IF($B38="","",N($J38)*$AF38)</f>
        <v>0</v>
      </c>
      <c r="AI38" s="47">
        <f>IF(ISNUMBER($R38),$R38,0)</f>
        <v>46394.0</v>
      </c>
      <c r="AJ38" s="47">
        <f>IF(ISNUMBER($T38),$T38,0)</f>
        <v>46394.0</v>
      </c>
    </row>
    <row r="39" ht="18" customHeight="1">
      <c r="A39" s="47">
        <f>IF($B39="","",ROW()-10)</f>
        <v>29</v>
      </c>
      <c r="B39" s="48" t="inlineStr">
        <is>
          <t>METAL | Assembly &amp; packing (75 sets/day)</t>
        </is>
      </c>
      <c r="C39" s="48" t="inlineStr">
        <is>
          <t>Assembly</t>
        </is>
      </c>
      <c r="D39" s="6" t="n">
        <v>28</v>
      </c>
      <c r="E39" s="6" t="inlineStr">
        <is>
          <t>FS</t>
        </is>
      </c>
      <c r="F39" s="6" t="n">
        <v>0</v>
      </c>
      <c r="G39" s="6" t="n"/>
      <c r="H39" s="6" t="n"/>
      <c r="I39" s="6" t="n"/>
      <c r="J39" s="6" t="n">
        <v>7</v>
      </c>
      <c r="K39" s="49" t="n"/>
      <c r="L39" s="6" t="inlineStr">
        <is>
          <t>Not Started</t>
        </is>
      </c>
      <c r="M39" s="49" t="n"/>
      <c r="N39" s="49" t="n"/>
      <c r="O39" s="50" t="n"/>
      <c r="P39" s="6" t="n"/>
      <c r="Q39" s="51">
        <f>IF(OR($B39="",'Project Info'!$C$9=""),"",WORKDAY.INTL(MAX('Project Info'!$C$9,N($K39),IF($D39="",0,N(IFERROR(IF($E39="SS",WORKDAY.INTL(INDEX($Q$11:$Q$310,MATCH($D39,$A$11:$A$310,0)),N($F39),'Project Info'!$H$12,Holidays!$A$6:$A$205),IF($E39="FF",WORKDAY.INTL(INDEX($R$11:$R$310,MATCH($D39,$A$11:$A$310,0)),N($F39)-MAX(1,N($J39))+1,'Project Info'!$H$12,Holidays!$A$6:$A$205),WORKDAY.INTL(INDEX($R$11:$R$310,MATCH($D39,$A$11:$A$310,0)),1+N($F39),'Project Info'!$H$12,Holidays!$A$6:$A$205))),0))),IF($G39="",0,N(IFERROR(IF($H39="SS",WORKDAY.INTL(INDEX($Q$11:$Q$310,MATCH($G39,$A$11:$A$310,0)),N($I39),'Project Info'!$H$12,Holidays!$A$6:$A$205),IF($H39="FF",WORKDAY.INTL(INDEX($R$11:$R$310,MATCH($G39,$A$11:$A$310,0)),N($I39)-MAX(1,N($J39))+1,'Project Info'!$H$12,Holidays!$A$6:$A$205),WORKDAY.INTL(INDEX($R$11:$R$310,MATCH($G39,$A$11:$A$310,0)),1+N($I39),'Project Info'!$H$12,Holidays!$A$6:$A$205))),0))))-1,1,'Project Info'!$H$12,Holidays!$A$6:$A$205))</f>
        <v>46395.0</v>
      </c>
      <c r="R39" s="51">
        <f>IF(OR($Q39="",NOT(ISNUMBER($J39))),"",WORKDAY.INTL($Q39,MAX(1,$J39)-1,'Project Info'!$H$12,Holidays!$A$6:$A$205))</f>
        <v>46402.0</v>
      </c>
      <c r="S39" s="51">
        <f>IF($Q39="","",IF(ISNUMBER($M39),$M39,WORKDAY.INTL(MAX($Q39,IF($D39="",0,N(IFERROR(IF($E39="SS",WORKDAY.INTL(INDEX($S$11:$S$310,MATCH($D39,$A$11:$A$310,0)),N($F39),'Project Info'!$H$12,Holidays!$A$6:$A$205),IF($E39="FF",WORKDAY.INTL(INDEX($T$11:$T$310,MATCH($D39,$A$11:$A$310,0)),N($F39)-MAX(1,IF(ISNUMBER($P39),$P39,N($J39)))+1,'Project Info'!$H$12,Holidays!$A$6:$A$205),WORKDAY.INTL(INDEX($T$11:$T$310,MATCH($D39,$A$11:$A$310,0)),1+N($F39),'Project Info'!$H$12,Holidays!$A$6:$A$205))),0))),IF($G39="",0,N(IFERROR(IF($H39="SS",WORKDAY.INTL(INDEX($S$11:$S$310,MATCH($G39,$A$11:$A$310,0)),N($I39),'Project Info'!$H$12,Holidays!$A$6:$A$205),IF($H39="FF",WORKDAY.INTL(INDEX($T$11:$T$310,MATCH($G39,$A$11:$A$310,0)),N($I39)-MAX(1,IF(ISNUMBER($P39),$P39,N($J39)))+1,'Project Info'!$H$12,Holidays!$A$6:$A$205),WORKDAY.INTL(INDEX($T$11:$T$310,MATCH($G39,$A$11:$A$310,0)),1+N($I39),'Project Info'!$H$12,Holidays!$A$6:$A$205))),0))),IF($AE39="Completed",0,N('Project Info'!$C$11)))-1,1,'Project Info'!$H$12,Holidays!$A$6:$A$205)))</f>
        <v>46395.0</v>
      </c>
      <c r="T39" s="51">
        <f>IF(OR($S39="",$U39=""),"",IF(ISNUMBER($N39),$N39,WORKDAY.INTL($S39,$U39-1,'Project Info'!$H$12,Holidays!$A$6:$A$205)))</f>
        <v>46402.0</v>
      </c>
      <c r="U39" s="52">
        <f>IF(OR($S39="",NOT(ISNUMBER($J39))),"",IF(ISNUMBER($N39),MAX(1,NETWORKDAYS.INTL($S39,$N39,'Project Info'!$H$12,Holidays!$A$6:$A$205)),MAX(1,IF(ISNUMBER($P39),$P39,$J39),IF(ISNUMBER($M39),NETWORKDAYS.INTL($M39,N('Project Info'!$C$11),'Project Info'!$H$12,Holidays!$A$6:$A$205),0))))</f>
        <v>7</v>
      </c>
      <c r="V39" s="53">
        <f>IF($U39="","",$U39-MAX(1,$J39))</f>
        <v>0</v>
      </c>
      <c r="W39" s="25" t="str">
        <f>IF($B39="","",IF($U39="","Enter Duration",IF($AE39="Completed",IF(NOT(ISNUMBER($N39)),"Completed - enter Actual End",IF($V39&gt;0,"Completed - Overshoot",IF($V39&lt;0,"Completed - Early","Completed - On Time"))),IF($AE39="On Hold","On Hold",IF($AE39="In Progress",IF($V39&gt;0,"In Progress - Overshooting","In Progress - On Track"),IF($S39&gt;$Q39,"Delayed Start","Not Started"))))))</f>
        <v>Not Started</v>
      </c>
      <c r="X39" s="53">
        <f>IF(OR(NOT(ISNUMBER($R39)),NOT(ISNUMBER($T39))),"",IF($T39&gt;=$R39,NETWORKDAYS.INTL($R39,$T39,'Project Info'!$H$12,Holidays!$A$6:$A$205)-1,-(NETWORKDAYS.INTL($T39,$R39,'Project Info'!$H$12,Holidays!$A$6:$A$205)-1)))</f>
        <v>0</v>
      </c>
      <c r="Y39" s="25" t="str">
        <f>IF($B39="","",IF(AND(MAX($AC39,$AD39)&gt;0,N($S39)&gt;N($Q39)),"Delayed by Task #"&amp;IF($AC39&gt;=$AD39,$D39,$G39)&amp;" (+"&amp;MAX($AC39,$AD39)&amp;"d)",""))</f>
        <v/>
      </c>
      <c r="Z39" s="52">
        <f>IF($B39="","",COUNTIF($D$11:$D$310,$A39)+COUNTIF($G$11:$G$310,$A39))</f>
        <v>2</v>
      </c>
      <c r="AA39" s="47">
        <f>IF($B39="","",IF($AE39="Completed",1,IF($AE39="On Hold",4,IF($AE39="In Progress",2,IF(N($S39)&gt;N($Q39),7,3)))))</f>
        <v>3</v>
      </c>
      <c r="AB39" s="47">
        <f>IF($B39="","",IF(OR(AND($D39&lt;&gt;"",ISNUMBER(MATCH($D39,$A$11:$A$310,0))),AND($G39&lt;&gt;"",ISNUMBER(MATCH($G39,$A$11:$A$310,0)))),1,0))</f>
        <v>1</v>
      </c>
      <c r="AC39" s="47">
        <f>IF($D39="",0,N(IFERROR(INDEX($X$11:$X$310,MATCH($D39,$A$11:$A$310,0)),0)))</f>
        <v>0</v>
      </c>
      <c r="AD39" s="47">
        <f>IF($G39="",0,N(IFERROR(INDEX($X$11:$X$310,MATCH($G39,$A$11:$A$310,0)),0)))</f>
        <v>0</v>
      </c>
      <c r="AE39" s="47" t="str">
        <f>IF($B39="","",IF(ISNUMBER($N39),"Completed",IF($L39="Completed","Completed",IF($L39&lt;&gt;"",$L39,IF(ISNUMBER($M39),"In Progress","Not Started")))))</f>
        <v>Not Started</v>
      </c>
      <c r="AF39" s="54">
        <f>IF($B39="","",IF($AE39="Completed",1,MIN(1,N($O39))))</f>
        <v>0</v>
      </c>
      <c r="AG39" s="55">
        <f>IF(OR($S39="",NOT(ISNUMBER($J39))),"",WORKDAY.INTL($S39,MAX(1,$J39)-1,'Project Info'!$H$12,Holidays!$A$6:$A$205))</f>
        <v>46402.0</v>
      </c>
      <c r="AH39" s="47">
        <f>IF($B39="","",N($J39)*$AF39)</f>
        <v>0</v>
      </c>
      <c r="AI39" s="47">
        <f>IF(ISNUMBER($R39),$R39,0)</f>
        <v>46402.0</v>
      </c>
      <c r="AJ39" s="47">
        <f>IF(ISNUMBER($T39),$T39,0)</f>
        <v>46402.0</v>
      </c>
    </row>
    <row r="40" ht="18" customHeight="1">
      <c r="A40" s="47">
        <f>IF($B40="","",ROW()-10)</f>
        <v>30</v>
      </c>
      <c r="B40" s="48" t="inlineStr">
        <is>
          <t>METAL | Dispatch – 10 vehicles (rolling)</t>
        </is>
      </c>
      <c r="C40" s="48" t="inlineStr">
        <is>
          <t>Logistics</t>
        </is>
      </c>
      <c r="D40" s="6" t="n">
        <v>29</v>
      </c>
      <c r="E40" s="6" t="inlineStr">
        <is>
          <t>SS</t>
        </is>
      </c>
      <c r="F40" s="6" t="n">
        <v>1</v>
      </c>
      <c r="G40" s="6" t="n">
        <v>29</v>
      </c>
      <c r="H40" s="6" t="inlineStr">
        <is>
          <t>FF</t>
        </is>
      </c>
      <c r="I40" s="6" t="n">
        <v>1</v>
      </c>
      <c r="J40" s="6" t="n">
        <v>7</v>
      </c>
      <c r="K40" s="49" t="n"/>
      <c r="L40" s="6" t="inlineStr">
        <is>
          <t>Not Started</t>
        </is>
      </c>
      <c r="M40" s="49" t="n"/>
      <c r="N40" s="49" t="n"/>
      <c r="O40" s="50" t="n"/>
      <c r="P40" s="6" t="n"/>
      <c r="Q40" s="51">
        <f>IF(OR($B40="",'Project Info'!$C$9=""),"",WORKDAY.INTL(MAX('Project Info'!$C$9,N($K40),IF($D40="",0,N(IFERROR(IF($E40="SS",WORKDAY.INTL(INDEX($Q$11:$Q$310,MATCH($D40,$A$11:$A$310,0)),N($F40),'Project Info'!$H$12,Holidays!$A$6:$A$205),IF($E40="FF",WORKDAY.INTL(INDEX($R$11:$R$310,MATCH($D40,$A$11:$A$310,0)),N($F40)-MAX(1,N($J40))+1,'Project Info'!$H$12,Holidays!$A$6:$A$205),WORKDAY.INTL(INDEX($R$11:$R$310,MATCH($D40,$A$11:$A$310,0)),1+N($F40),'Project Info'!$H$12,Holidays!$A$6:$A$205))),0))),IF($G40="",0,N(IFERROR(IF($H40="SS",WORKDAY.INTL(INDEX($Q$11:$Q$310,MATCH($G40,$A$11:$A$310,0)),N($I40),'Project Info'!$H$12,Holidays!$A$6:$A$205),IF($H40="FF",WORKDAY.INTL(INDEX($R$11:$R$310,MATCH($G40,$A$11:$A$310,0)),N($I40)-MAX(1,N($J40))+1,'Project Info'!$H$12,Holidays!$A$6:$A$205),WORKDAY.INTL(INDEX($R$11:$R$310,MATCH($G40,$A$11:$A$310,0)),1+N($I40),'Project Info'!$H$12,Holidays!$A$6:$A$205))),0))))-1,1,'Project Info'!$H$12,Holidays!$A$6:$A$205))</f>
        <v>46396.0</v>
      </c>
      <c r="R40" s="51">
        <f>IF(OR($Q40="",NOT(ISNUMBER($J40))),"",WORKDAY.INTL($Q40,MAX(1,$J40)-1,'Project Info'!$H$12,Holidays!$A$6:$A$205))</f>
        <v>46403.0</v>
      </c>
      <c r="S40" s="51">
        <f>IF($Q40="","",IF(ISNUMBER($M40),$M40,WORKDAY.INTL(MAX($Q40,IF($D40="",0,N(IFERROR(IF($E40="SS",WORKDAY.INTL(INDEX($S$11:$S$310,MATCH($D40,$A$11:$A$310,0)),N($F40),'Project Info'!$H$12,Holidays!$A$6:$A$205),IF($E40="FF",WORKDAY.INTL(INDEX($T$11:$T$310,MATCH($D40,$A$11:$A$310,0)),N($F40)-MAX(1,IF(ISNUMBER($P40),$P40,N($J40)))+1,'Project Info'!$H$12,Holidays!$A$6:$A$205),WORKDAY.INTL(INDEX($T$11:$T$310,MATCH($D40,$A$11:$A$310,0)),1+N($F40),'Project Info'!$H$12,Holidays!$A$6:$A$205))),0))),IF($G40="",0,N(IFERROR(IF($H40="SS",WORKDAY.INTL(INDEX($S$11:$S$310,MATCH($G40,$A$11:$A$310,0)),N($I40),'Project Info'!$H$12,Holidays!$A$6:$A$205),IF($H40="FF",WORKDAY.INTL(INDEX($T$11:$T$310,MATCH($G40,$A$11:$A$310,0)),N($I40)-MAX(1,IF(ISNUMBER($P40),$P40,N($J40)))+1,'Project Info'!$H$12,Holidays!$A$6:$A$205),WORKDAY.INTL(INDEX($T$11:$T$310,MATCH($G40,$A$11:$A$310,0)),1+N($I40),'Project Info'!$H$12,Holidays!$A$6:$A$205))),0))),IF($AE40="Completed",0,N('Project Info'!$C$11)))-1,1,'Project Info'!$H$12,Holidays!$A$6:$A$205)))</f>
        <v>46396.0</v>
      </c>
      <c r="T40" s="51">
        <f>IF(OR($S40="",$U40=""),"",IF(ISNUMBER($N40),$N40,WORKDAY.INTL($S40,$U40-1,'Project Info'!$H$12,Holidays!$A$6:$A$205)))</f>
        <v>46403.0</v>
      </c>
      <c r="U40" s="52">
        <f>IF(OR($S40="",NOT(ISNUMBER($J40))),"",IF(ISNUMBER($N40),MAX(1,NETWORKDAYS.INTL($S40,$N40,'Project Info'!$H$12,Holidays!$A$6:$A$205)),MAX(1,IF(ISNUMBER($P40),$P40,$J40),IF(ISNUMBER($M40),NETWORKDAYS.INTL($M40,N('Project Info'!$C$11),'Project Info'!$H$12,Holidays!$A$6:$A$205),0))))</f>
        <v>7</v>
      </c>
      <c r="V40" s="53">
        <f>IF($U40="","",$U40-MAX(1,$J40))</f>
        <v>0</v>
      </c>
      <c r="W40" s="25" t="str">
        <f>IF($B40="","",IF($U40="","Enter Duration",IF($AE40="Completed",IF(NOT(ISNUMBER($N40)),"Completed - enter Actual End",IF($V40&gt;0,"Completed - Overshoot",IF($V40&lt;0,"Completed - Early","Completed - On Time"))),IF($AE40="On Hold","On Hold",IF($AE40="In Progress",IF($V40&gt;0,"In Progress - Overshooting","In Progress - On Track"),IF($S40&gt;$Q40,"Delayed Start","Not Started"))))))</f>
        <v>Not Started</v>
      </c>
      <c r="X40" s="53">
        <f>IF(OR(NOT(ISNUMBER($R40)),NOT(ISNUMBER($T40))),"",IF($T40&gt;=$R40,NETWORKDAYS.INTL($R40,$T40,'Project Info'!$H$12,Holidays!$A$6:$A$205)-1,-(NETWORKDAYS.INTL($T40,$R40,'Project Info'!$H$12,Holidays!$A$6:$A$205)-1)))</f>
        <v>0</v>
      </c>
      <c r="Y40" s="25" t="str">
        <f>IF($B40="","",IF(AND(MAX($AC40,$AD40)&gt;0,N($S40)&gt;N($Q40)),"Delayed by Task #"&amp;IF($AC40&gt;=$AD40,$D40,$G40)&amp;" (+"&amp;MAX($AC40,$AD40)&amp;"d)",""))</f>
        <v/>
      </c>
      <c r="Z40" s="52">
        <f>IF($B40="","",COUNTIF($D$11:$D$310,$A40)+COUNTIF($G$11:$G$310,$A40))</f>
        <v>0</v>
      </c>
      <c r="AA40" s="47">
        <f>IF($B40="","",IF($AE40="Completed",1,IF($AE40="On Hold",4,IF($AE40="In Progress",2,IF(N($S40)&gt;N($Q40),7,3)))))</f>
        <v>3</v>
      </c>
      <c r="AB40" s="47">
        <f>IF($B40="","",IF(OR(AND($D40&lt;&gt;"",ISNUMBER(MATCH($D40,$A$11:$A$310,0))),AND($G40&lt;&gt;"",ISNUMBER(MATCH($G40,$A$11:$A$310,0)))),1,0))</f>
        <v>1</v>
      </c>
      <c r="AC40" s="47">
        <f>IF($D40="",0,N(IFERROR(INDEX($X$11:$X$310,MATCH($D40,$A$11:$A$310,0)),0)))</f>
        <v>0</v>
      </c>
      <c r="AD40" s="47">
        <f>IF($G40="",0,N(IFERROR(INDEX($X$11:$X$310,MATCH($G40,$A$11:$A$310,0)),0)))</f>
        <v>0</v>
      </c>
      <c r="AE40" s="47" t="str">
        <f>IF($B40="","",IF(ISNUMBER($N40),"Completed",IF($L40="Completed","Completed",IF($L40&lt;&gt;"",$L40,IF(ISNUMBER($M40),"In Progress","Not Started")))))</f>
        <v>Not Started</v>
      </c>
      <c r="AF40" s="54">
        <f>IF($B40="","",IF($AE40="Completed",1,MIN(1,N($O40))))</f>
        <v>0</v>
      </c>
      <c r="AG40" s="55">
        <f>IF(OR($S40="",NOT(ISNUMBER($J40))),"",WORKDAY.INTL($S40,MAX(1,$J40)-1,'Project Info'!$H$12,Holidays!$A$6:$A$205))</f>
        <v>46403.0</v>
      </c>
      <c r="AH40" s="47">
        <f>IF($B40="","",N($J40)*$AF40)</f>
        <v>0</v>
      </c>
      <c r="AI40" s="47">
        <f>IF(ISNUMBER($R40),$R40,0)</f>
        <v>46403.0</v>
      </c>
      <c r="AJ40" s="47">
        <f>IF(ISNUMBER($T40),$T40,0)</f>
        <v>46403.0</v>
      </c>
    </row>
    <row r="41" ht="18" customHeight="1">
      <c r="A41" s="47" t="str">
        <f>IF($B41="","",ROW()-10)</f>
        <v/>
      </c>
      <c r="B41" s="48" t="n"/>
      <c r="C41" s="48" t="n"/>
      <c r="D41" s="6" t="n"/>
      <c r="E41" s="6" t="n"/>
      <c r="F41" s="6" t="n"/>
      <c r="G41" s="6" t="n"/>
      <c r="H41" s="6" t="n"/>
      <c r="I41" s="6" t="n"/>
      <c r="J41" s="6" t="n"/>
      <c r="K41" s="49" t="n"/>
      <c r="L41" s="6" t="n"/>
      <c r="M41" s="49" t="n"/>
      <c r="N41" s="49" t="n"/>
      <c r="O41" s="50" t="n"/>
      <c r="P41" s="6" t="n"/>
      <c r="Q41" s="51" t="str">
        <f>IF(OR($B41="",'Project Info'!$C$9=""),"",WORKDAY.INTL(MAX('Project Info'!$C$9,N($K41),IF($D41="",0,N(IFERROR(IF($E41="SS",WORKDAY.INTL(INDEX($Q$11:$Q$310,MATCH($D41,$A$11:$A$310,0)),N($F41),'Project Info'!$H$12,Holidays!$A$6:$A$205),IF($E41="FF",WORKDAY.INTL(INDEX($R$11:$R$310,MATCH($D41,$A$11:$A$310,0)),N($F41)-MAX(1,N($J41))+1,'Project Info'!$H$12,Holidays!$A$6:$A$205),WORKDAY.INTL(INDEX($R$11:$R$310,MATCH($D41,$A$11:$A$310,0)),1+N($F41),'Project Info'!$H$12,Holidays!$A$6:$A$205))),0))),IF($G41="",0,N(IFERROR(IF($H41="SS",WORKDAY.INTL(INDEX($Q$11:$Q$310,MATCH($G41,$A$11:$A$310,0)),N($I41),'Project Info'!$H$12,Holidays!$A$6:$A$205),IF($H41="FF",WORKDAY.INTL(INDEX($R$11:$R$310,MATCH($G41,$A$11:$A$310,0)),N($I41)-MAX(1,N($J41))+1,'Project Info'!$H$12,Holidays!$A$6:$A$205),WORKDAY.INTL(INDEX($R$11:$R$310,MATCH($G41,$A$11:$A$310,0)),1+N($I41),'Project Info'!$H$12,Holidays!$A$6:$A$205))),0))))-1,1,'Project Info'!$H$12,Holidays!$A$6:$A$205))</f>
        <v/>
      </c>
      <c r="R41" s="51" t="str">
        <f>IF(OR($Q41="",NOT(ISNUMBER($J41))),"",WORKDAY.INTL($Q41,MAX(1,$J41)-1,'Project Info'!$H$12,Holidays!$A$6:$A$205))</f>
        <v/>
      </c>
      <c r="S41" s="51" t="str">
        <f>IF($Q41="","",IF(ISNUMBER($M41),$M41,WORKDAY.INTL(MAX($Q41,IF($D41="",0,N(IFERROR(IF($E41="SS",WORKDAY.INTL(INDEX($S$11:$S$310,MATCH($D41,$A$11:$A$310,0)),N($F41),'Project Info'!$H$12,Holidays!$A$6:$A$205),IF($E41="FF",WORKDAY.INTL(INDEX($T$11:$T$310,MATCH($D41,$A$11:$A$310,0)),N($F41)-MAX(1,IF(ISNUMBER($P41),$P41,N($J41)))+1,'Project Info'!$H$12,Holidays!$A$6:$A$205),WORKDAY.INTL(INDEX($T$11:$T$310,MATCH($D41,$A$11:$A$310,0)),1+N($F41),'Project Info'!$H$12,Holidays!$A$6:$A$205))),0))),IF($G41="",0,N(IFERROR(IF($H41="SS",WORKDAY.INTL(INDEX($S$11:$S$310,MATCH($G41,$A$11:$A$310,0)),N($I41),'Project Info'!$H$12,Holidays!$A$6:$A$205),IF($H41="FF",WORKDAY.INTL(INDEX($T$11:$T$310,MATCH($G41,$A$11:$A$310,0)),N($I41)-MAX(1,IF(ISNUMBER($P41),$P41,N($J41)))+1,'Project Info'!$H$12,Holidays!$A$6:$A$205),WORKDAY.INTL(INDEX($T$11:$T$310,MATCH($G41,$A$11:$A$310,0)),1+N($I41),'Project Info'!$H$12,Holidays!$A$6:$A$205))),0))),IF($AE41="Completed",0,N('Project Info'!$C$11)))-1,1,'Project Info'!$H$12,Holidays!$A$6:$A$205)))</f>
        <v/>
      </c>
      <c r="T41" s="51" t="str">
        <f>IF(OR($S41="",$U41=""),"",IF(ISNUMBER($N41),$N41,WORKDAY.INTL($S41,$U41-1,'Project Info'!$H$12,Holidays!$A$6:$A$205)))</f>
        <v/>
      </c>
      <c r="U41" s="52" t="str">
        <f>IF(OR($S41="",NOT(ISNUMBER($J41))),"",IF(ISNUMBER($N41),MAX(1,NETWORKDAYS.INTL($S41,$N41,'Project Info'!$H$12,Holidays!$A$6:$A$205)),MAX(1,IF(ISNUMBER($P41),$P41,$J41),IF(ISNUMBER($M41),NETWORKDAYS.INTL($M41,N('Project Info'!$C$11),'Project Info'!$H$12,Holidays!$A$6:$A$205),0))))</f>
        <v/>
      </c>
      <c r="V41" s="53" t="str">
        <f>IF($U41="","",$U41-MAX(1,$J41))</f>
        <v/>
      </c>
      <c r="W41" s="25" t="str">
        <f>IF($B41="","",IF($U41="","Enter Duration",IF($AE41="Completed",IF(NOT(ISNUMBER($N41)),"Completed - enter Actual End",IF($V41&gt;0,"Completed - Overshoot",IF($V41&lt;0,"Completed - Early","Completed - On Time"))),IF($AE41="On Hold","On Hold",IF($AE41="In Progress",IF($V41&gt;0,"In Progress - Overshooting","In Progress - On Track"),IF($S41&gt;$Q41,"Delayed Start","Not Started"))))))</f>
        <v/>
      </c>
      <c r="X41" s="53" t="str">
        <f>IF(OR(NOT(ISNUMBER($R41)),NOT(ISNUMBER($T41))),"",IF($T41&gt;=$R41,NETWORKDAYS.INTL($R41,$T41,'Project Info'!$H$12,Holidays!$A$6:$A$205)-1,-(NETWORKDAYS.INTL($T41,$R41,'Project Info'!$H$12,Holidays!$A$6:$A$205)-1)))</f>
        <v/>
      </c>
      <c r="Y41" s="25" t="str">
        <f>IF($B41="","",IF(AND(MAX($AC41,$AD41)&gt;0,N($S41)&gt;N($Q41)),"Delayed by Task #"&amp;IF($AC41&gt;=$AD41,$D41,$G41)&amp;" (+"&amp;MAX($AC41,$AD41)&amp;"d)",""))</f>
        <v/>
      </c>
      <c r="Z41" s="52" t="str">
        <f>IF($B41="","",COUNTIF($D$11:$D$310,$A41)+COUNTIF($G$11:$G$310,$A41))</f>
        <v/>
      </c>
      <c r="AA41" s="47" t="str">
        <f>IF($B41="","",IF($AE41="Completed",1,IF($AE41="On Hold",4,IF($AE41="In Progress",2,IF(N($S41)&gt;N($Q41),7,3)))))</f>
        <v/>
      </c>
      <c r="AB41" s="47" t="str">
        <f>IF($B41="","",IF(OR(AND($D41&lt;&gt;"",ISNUMBER(MATCH($D41,$A$11:$A$310,0))),AND($G41&lt;&gt;"",ISNUMBER(MATCH($G41,$A$11:$A$310,0)))),1,0))</f>
        <v/>
      </c>
      <c r="AC41" s="47">
        <f>IF($D41="",0,N(IFERROR(INDEX($X$11:$X$310,MATCH($D41,$A$11:$A$310,0)),0)))</f>
        <v>0</v>
      </c>
      <c r="AD41" s="47">
        <f>IF($G41="",0,N(IFERROR(INDEX($X$11:$X$310,MATCH($G41,$A$11:$A$310,0)),0)))</f>
        <v>0</v>
      </c>
      <c r="AE41" s="47" t="str">
        <f>IF($B41="","",IF(ISNUMBER($N41),"Completed",IF($L41="Completed","Completed",IF($L41&lt;&gt;"",$L41,IF(ISNUMBER($M41),"In Progress","Not Started")))))</f>
        <v/>
      </c>
      <c r="AF41" s="54" t="str">
        <f>IF($B41="","",IF($AE41="Completed",1,MIN(1,N($O41))))</f>
        <v/>
      </c>
      <c r="AG41" s="55" t="str">
        <f>IF(OR($S41="",NOT(ISNUMBER($J41))),"",WORKDAY.INTL($S41,MAX(1,$J41)-1,'Project Info'!$H$12,Holidays!$A$6:$A$205))</f>
        <v/>
      </c>
      <c r="AH41" s="47" t="str">
        <f>IF($B41="","",N($J41)*$AF41)</f>
        <v/>
      </c>
      <c r="AI41" s="47">
        <f>IF(ISNUMBER($R41),$R41,0)</f>
        <v>0</v>
      </c>
      <c r="AJ41" s="47">
        <f>IF(ISNUMBER($T41),$T41,0)</f>
        <v>0</v>
      </c>
    </row>
    <row r="42" ht="18" customHeight="1">
      <c r="A42" s="47" t="str">
        <f>IF($B42="","",ROW()-10)</f>
        <v/>
      </c>
      <c r="B42" s="48" t="n"/>
      <c r="C42" s="48" t="n"/>
      <c r="D42" s="6" t="n"/>
      <c r="E42" s="6" t="n"/>
      <c r="F42" s="6" t="n"/>
      <c r="G42" s="6" t="n"/>
      <c r="H42" s="6" t="n"/>
      <c r="I42" s="6" t="n"/>
      <c r="J42" s="6" t="n"/>
      <c r="K42" s="49" t="n"/>
      <c r="L42" s="6" t="n"/>
      <c r="M42" s="49" t="n"/>
      <c r="N42" s="49" t="n"/>
      <c r="O42" s="50" t="n"/>
      <c r="P42" s="6" t="n"/>
      <c r="Q42" s="51" t="str">
        <f>IF(OR($B42="",'Project Info'!$C$9=""),"",WORKDAY.INTL(MAX('Project Info'!$C$9,N($K42),IF($D42="",0,N(IFERROR(IF($E42="SS",WORKDAY.INTL(INDEX($Q$11:$Q$310,MATCH($D42,$A$11:$A$310,0)),N($F42),'Project Info'!$H$12,Holidays!$A$6:$A$205),IF($E42="FF",WORKDAY.INTL(INDEX($R$11:$R$310,MATCH($D42,$A$11:$A$310,0)),N($F42)-MAX(1,N($J42))+1,'Project Info'!$H$12,Holidays!$A$6:$A$205),WORKDAY.INTL(INDEX($R$11:$R$310,MATCH($D42,$A$11:$A$310,0)),1+N($F42),'Project Info'!$H$12,Holidays!$A$6:$A$205))),0))),IF($G42="",0,N(IFERROR(IF($H42="SS",WORKDAY.INTL(INDEX($Q$11:$Q$310,MATCH($G42,$A$11:$A$310,0)),N($I42),'Project Info'!$H$12,Holidays!$A$6:$A$205),IF($H42="FF",WORKDAY.INTL(INDEX($R$11:$R$310,MATCH($G42,$A$11:$A$310,0)),N($I42)-MAX(1,N($J42))+1,'Project Info'!$H$12,Holidays!$A$6:$A$205),WORKDAY.INTL(INDEX($R$11:$R$310,MATCH($G42,$A$11:$A$310,0)),1+N($I42),'Project Info'!$H$12,Holidays!$A$6:$A$205))),0))))-1,1,'Project Info'!$H$12,Holidays!$A$6:$A$205))</f>
        <v/>
      </c>
      <c r="R42" s="51" t="str">
        <f>IF(OR($Q42="",NOT(ISNUMBER($J42))),"",WORKDAY.INTL($Q42,MAX(1,$J42)-1,'Project Info'!$H$12,Holidays!$A$6:$A$205))</f>
        <v/>
      </c>
      <c r="S42" s="51" t="str">
        <f>IF($Q42="","",IF(ISNUMBER($M42),$M42,WORKDAY.INTL(MAX($Q42,IF($D42="",0,N(IFERROR(IF($E42="SS",WORKDAY.INTL(INDEX($S$11:$S$310,MATCH($D42,$A$11:$A$310,0)),N($F42),'Project Info'!$H$12,Holidays!$A$6:$A$205),IF($E42="FF",WORKDAY.INTL(INDEX($T$11:$T$310,MATCH($D42,$A$11:$A$310,0)),N($F42)-MAX(1,IF(ISNUMBER($P42),$P42,N($J42)))+1,'Project Info'!$H$12,Holidays!$A$6:$A$205),WORKDAY.INTL(INDEX($T$11:$T$310,MATCH($D42,$A$11:$A$310,0)),1+N($F42),'Project Info'!$H$12,Holidays!$A$6:$A$205))),0))),IF($G42="",0,N(IFERROR(IF($H42="SS",WORKDAY.INTL(INDEX($S$11:$S$310,MATCH($G42,$A$11:$A$310,0)),N($I42),'Project Info'!$H$12,Holidays!$A$6:$A$205),IF($H42="FF",WORKDAY.INTL(INDEX($T$11:$T$310,MATCH($G42,$A$11:$A$310,0)),N($I42)-MAX(1,IF(ISNUMBER($P42),$P42,N($J42)))+1,'Project Info'!$H$12,Holidays!$A$6:$A$205),WORKDAY.INTL(INDEX($T$11:$T$310,MATCH($G42,$A$11:$A$310,0)),1+N($I42),'Project Info'!$H$12,Holidays!$A$6:$A$205))),0))),IF($AE42="Completed",0,N('Project Info'!$C$11)))-1,1,'Project Info'!$H$12,Holidays!$A$6:$A$205)))</f>
        <v/>
      </c>
      <c r="T42" s="51" t="str">
        <f>IF(OR($S42="",$U42=""),"",IF(ISNUMBER($N42),$N42,WORKDAY.INTL($S42,$U42-1,'Project Info'!$H$12,Holidays!$A$6:$A$205)))</f>
        <v/>
      </c>
      <c r="U42" s="52" t="str">
        <f>IF(OR($S42="",NOT(ISNUMBER($J42))),"",IF(ISNUMBER($N42),MAX(1,NETWORKDAYS.INTL($S42,$N42,'Project Info'!$H$12,Holidays!$A$6:$A$205)),MAX(1,IF(ISNUMBER($P42),$P42,$J42),IF(ISNUMBER($M42),NETWORKDAYS.INTL($M42,N('Project Info'!$C$11),'Project Info'!$H$12,Holidays!$A$6:$A$205),0))))</f>
        <v/>
      </c>
      <c r="V42" s="53" t="str">
        <f>IF($U42="","",$U42-MAX(1,$J42))</f>
        <v/>
      </c>
      <c r="W42" s="25" t="str">
        <f>IF($B42="","",IF($U42="","Enter Duration",IF($AE42="Completed",IF(NOT(ISNUMBER($N42)),"Completed - enter Actual End",IF($V42&gt;0,"Completed - Overshoot",IF($V42&lt;0,"Completed - Early","Completed - On Time"))),IF($AE42="On Hold","On Hold",IF($AE42="In Progress",IF($V42&gt;0,"In Progress - Overshooting","In Progress - On Track"),IF($S42&gt;$Q42,"Delayed Start","Not Started"))))))</f>
        <v/>
      </c>
      <c r="X42" s="53" t="str">
        <f>IF(OR(NOT(ISNUMBER($R42)),NOT(ISNUMBER($T42))),"",IF($T42&gt;=$R42,NETWORKDAYS.INTL($R42,$T42,'Project Info'!$H$12,Holidays!$A$6:$A$205)-1,-(NETWORKDAYS.INTL($T42,$R42,'Project Info'!$H$12,Holidays!$A$6:$A$205)-1)))</f>
        <v/>
      </c>
      <c r="Y42" s="25" t="str">
        <f>IF($B42="","",IF(AND(MAX($AC42,$AD42)&gt;0,N($S42)&gt;N($Q42)),"Delayed by Task #"&amp;IF($AC42&gt;=$AD42,$D42,$G42)&amp;" (+"&amp;MAX($AC42,$AD42)&amp;"d)",""))</f>
        <v/>
      </c>
      <c r="Z42" s="52" t="str">
        <f>IF($B42="","",COUNTIF($D$11:$D$310,$A42)+COUNTIF($G$11:$G$310,$A42))</f>
        <v/>
      </c>
      <c r="AA42" s="47" t="str">
        <f>IF($B42="","",IF($AE42="Completed",1,IF($AE42="On Hold",4,IF($AE42="In Progress",2,IF(N($S42)&gt;N($Q42),7,3)))))</f>
        <v/>
      </c>
      <c r="AB42" s="47" t="str">
        <f>IF($B42="","",IF(OR(AND($D42&lt;&gt;"",ISNUMBER(MATCH($D42,$A$11:$A$310,0))),AND($G42&lt;&gt;"",ISNUMBER(MATCH($G42,$A$11:$A$310,0)))),1,0))</f>
        <v/>
      </c>
      <c r="AC42" s="47">
        <f>IF($D42="",0,N(IFERROR(INDEX($X$11:$X$310,MATCH($D42,$A$11:$A$310,0)),0)))</f>
        <v>0</v>
      </c>
      <c r="AD42" s="47">
        <f>IF($G42="",0,N(IFERROR(INDEX($X$11:$X$310,MATCH($G42,$A$11:$A$310,0)),0)))</f>
        <v>0</v>
      </c>
      <c r="AE42" s="47" t="str">
        <f>IF($B42="","",IF(ISNUMBER($N42),"Completed",IF($L42="Completed","Completed",IF($L42&lt;&gt;"",$L42,IF(ISNUMBER($M42),"In Progress","Not Started")))))</f>
        <v/>
      </c>
      <c r="AF42" s="54" t="str">
        <f>IF($B42="","",IF($AE42="Completed",1,MIN(1,N($O42))))</f>
        <v/>
      </c>
      <c r="AG42" s="55" t="str">
        <f>IF(OR($S42="",NOT(ISNUMBER($J42))),"",WORKDAY.INTL($S42,MAX(1,$J42)-1,'Project Info'!$H$12,Holidays!$A$6:$A$205))</f>
        <v/>
      </c>
      <c r="AH42" s="47" t="str">
        <f>IF($B42="","",N($J42)*$AF42)</f>
        <v/>
      </c>
      <c r="AI42" s="47">
        <f>IF(ISNUMBER($R42),$R42,0)</f>
        <v>0</v>
      </c>
      <c r="AJ42" s="47">
        <f>IF(ISNUMBER($T42),$T42,0)</f>
        <v>0</v>
      </c>
    </row>
    <row r="43" ht="18" customHeight="1">
      <c r="A43" s="47" t="str">
        <f>IF($B43="","",ROW()-10)</f>
        <v/>
      </c>
      <c r="B43" s="48" t="n"/>
      <c r="C43" s="48" t="n"/>
      <c r="D43" s="6" t="n"/>
      <c r="E43" s="6" t="n"/>
      <c r="F43" s="6" t="n"/>
      <c r="G43" s="6" t="n"/>
      <c r="H43" s="6" t="n"/>
      <c r="I43" s="6" t="n"/>
      <c r="J43" s="6" t="n"/>
      <c r="K43" s="49" t="n"/>
      <c r="L43" s="6" t="n"/>
      <c r="M43" s="49" t="n"/>
      <c r="N43" s="49" t="n"/>
      <c r="O43" s="50" t="n"/>
      <c r="P43" s="6" t="n"/>
      <c r="Q43" s="51" t="str">
        <f>IF(OR($B43="",'Project Info'!$C$9=""),"",WORKDAY.INTL(MAX('Project Info'!$C$9,N($K43),IF($D43="",0,N(IFERROR(IF($E43="SS",WORKDAY.INTL(INDEX($Q$11:$Q$310,MATCH($D43,$A$11:$A$310,0)),N($F43),'Project Info'!$H$12,Holidays!$A$6:$A$205),IF($E43="FF",WORKDAY.INTL(INDEX($R$11:$R$310,MATCH($D43,$A$11:$A$310,0)),N($F43)-MAX(1,N($J43))+1,'Project Info'!$H$12,Holidays!$A$6:$A$205),WORKDAY.INTL(INDEX($R$11:$R$310,MATCH($D43,$A$11:$A$310,0)),1+N($F43),'Project Info'!$H$12,Holidays!$A$6:$A$205))),0))),IF($G43="",0,N(IFERROR(IF($H43="SS",WORKDAY.INTL(INDEX($Q$11:$Q$310,MATCH($G43,$A$11:$A$310,0)),N($I43),'Project Info'!$H$12,Holidays!$A$6:$A$205),IF($H43="FF",WORKDAY.INTL(INDEX($R$11:$R$310,MATCH($G43,$A$11:$A$310,0)),N($I43)-MAX(1,N($J43))+1,'Project Info'!$H$12,Holidays!$A$6:$A$205),WORKDAY.INTL(INDEX($R$11:$R$310,MATCH($G43,$A$11:$A$310,0)),1+N($I43),'Project Info'!$H$12,Holidays!$A$6:$A$205))),0))))-1,1,'Project Info'!$H$12,Holidays!$A$6:$A$205))</f>
        <v/>
      </c>
      <c r="R43" s="51" t="str">
        <f>IF(OR($Q43="",NOT(ISNUMBER($J43))),"",WORKDAY.INTL($Q43,MAX(1,$J43)-1,'Project Info'!$H$12,Holidays!$A$6:$A$205))</f>
        <v/>
      </c>
      <c r="S43" s="51" t="str">
        <f>IF($Q43="","",IF(ISNUMBER($M43),$M43,WORKDAY.INTL(MAX($Q43,IF($D43="",0,N(IFERROR(IF($E43="SS",WORKDAY.INTL(INDEX($S$11:$S$310,MATCH($D43,$A$11:$A$310,0)),N($F43),'Project Info'!$H$12,Holidays!$A$6:$A$205),IF($E43="FF",WORKDAY.INTL(INDEX($T$11:$T$310,MATCH($D43,$A$11:$A$310,0)),N($F43)-MAX(1,IF(ISNUMBER($P43),$P43,N($J43)))+1,'Project Info'!$H$12,Holidays!$A$6:$A$205),WORKDAY.INTL(INDEX($T$11:$T$310,MATCH($D43,$A$11:$A$310,0)),1+N($F43),'Project Info'!$H$12,Holidays!$A$6:$A$205))),0))),IF($G43="",0,N(IFERROR(IF($H43="SS",WORKDAY.INTL(INDEX($S$11:$S$310,MATCH($G43,$A$11:$A$310,0)),N($I43),'Project Info'!$H$12,Holidays!$A$6:$A$205),IF($H43="FF",WORKDAY.INTL(INDEX($T$11:$T$310,MATCH($G43,$A$11:$A$310,0)),N($I43)-MAX(1,IF(ISNUMBER($P43),$P43,N($J43)))+1,'Project Info'!$H$12,Holidays!$A$6:$A$205),WORKDAY.INTL(INDEX($T$11:$T$310,MATCH($G43,$A$11:$A$310,0)),1+N($I43),'Project Info'!$H$12,Holidays!$A$6:$A$205))),0))),IF($AE43="Completed",0,N('Project Info'!$C$11)))-1,1,'Project Info'!$H$12,Holidays!$A$6:$A$205)))</f>
        <v/>
      </c>
      <c r="T43" s="51" t="str">
        <f>IF(OR($S43="",$U43=""),"",IF(ISNUMBER($N43),$N43,WORKDAY.INTL($S43,$U43-1,'Project Info'!$H$12,Holidays!$A$6:$A$205)))</f>
        <v/>
      </c>
      <c r="U43" s="52" t="str">
        <f>IF(OR($S43="",NOT(ISNUMBER($J43))),"",IF(ISNUMBER($N43),MAX(1,NETWORKDAYS.INTL($S43,$N43,'Project Info'!$H$12,Holidays!$A$6:$A$205)),MAX(1,IF(ISNUMBER($P43),$P43,$J43),IF(ISNUMBER($M43),NETWORKDAYS.INTL($M43,N('Project Info'!$C$11),'Project Info'!$H$12,Holidays!$A$6:$A$205),0))))</f>
        <v/>
      </c>
      <c r="V43" s="53" t="str">
        <f>IF($U43="","",$U43-MAX(1,$J43))</f>
        <v/>
      </c>
      <c r="W43" s="25" t="str">
        <f>IF($B43="","",IF($U43="","Enter Duration",IF($AE43="Completed",IF(NOT(ISNUMBER($N43)),"Completed - enter Actual End",IF($V43&gt;0,"Completed - Overshoot",IF($V43&lt;0,"Completed - Early","Completed - On Time"))),IF($AE43="On Hold","On Hold",IF($AE43="In Progress",IF($V43&gt;0,"In Progress - Overshooting","In Progress - On Track"),IF($S43&gt;$Q43,"Delayed Start","Not Started"))))))</f>
        <v/>
      </c>
      <c r="X43" s="53" t="str">
        <f>IF(OR(NOT(ISNUMBER($R43)),NOT(ISNUMBER($T43))),"",IF($T43&gt;=$R43,NETWORKDAYS.INTL($R43,$T43,'Project Info'!$H$12,Holidays!$A$6:$A$205)-1,-(NETWORKDAYS.INTL($T43,$R43,'Project Info'!$H$12,Holidays!$A$6:$A$205)-1)))</f>
        <v/>
      </c>
      <c r="Y43" s="25" t="str">
        <f>IF($B43="","",IF(AND(MAX($AC43,$AD43)&gt;0,N($S43)&gt;N($Q43)),"Delayed by Task #"&amp;IF($AC43&gt;=$AD43,$D43,$G43)&amp;" (+"&amp;MAX($AC43,$AD43)&amp;"d)",""))</f>
        <v/>
      </c>
      <c r="Z43" s="52" t="str">
        <f>IF($B43="","",COUNTIF($D$11:$D$310,$A43)+COUNTIF($G$11:$G$310,$A43))</f>
        <v/>
      </c>
      <c r="AA43" s="47" t="str">
        <f>IF($B43="","",IF($AE43="Completed",1,IF($AE43="On Hold",4,IF($AE43="In Progress",2,IF(N($S43)&gt;N($Q43),7,3)))))</f>
        <v/>
      </c>
      <c r="AB43" s="47" t="str">
        <f>IF($B43="","",IF(OR(AND($D43&lt;&gt;"",ISNUMBER(MATCH($D43,$A$11:$A$310,0))),AND($G43&lt;&gt;"",ISNUMBER(MATCH($G43,$A$11:$A$310,0)))),1,0))</f>
        <v/>
      </c>
      <c r="AC43" s="47">
        <f>IF($D43="",0,N(IFERROR(INDEX($X$11:$X$310,MATCH($D43,$A$11:$A$310,0)),0)))</f>
        <v>0</v>
      </c>
      <c r="AD43" s="47">
        <f>IF($G43="",0,N(IFERROR(INDEX($X$11:$X$310,MATCH($G43,$A$11:$A$310,0)),0)))</f>
        <v>0</v>
      </c>
      <c r="AE43" s="47" t="str">
        <f>IF($B43="","",IF(ISNUMBER($N43),"Completed",IF($L43="Completed","Completed",IF($L43&lt;&gt;"",$L43,IF(ISNUMBER($M43),"In Progress","Not Started")))))</f>
        <v/>
      </c>
      <c r="AF43" s="54" t="str">
        <f>IF($B43="","",IF($AE43="Completed",1,MIN(1,N($O43))))</f>
        <v/>
      </c>
      <c r="AG43" s="55" t="str">
        <f>IF(OR($S43="",NOT(ISNUMBER($J43))),"",WORKDAY.INTL($S43,MAX(1,$J43)-1,'Project Info'!$H$12,Holidays!$A$6:$A$205))</f>
        <v/>
      </c>
      <c r="AH43" s="47" t="str">
        <f>IF($B43="","",N($J43)*$AF43)</f>
        <v/>
      </c>
      <c r="AI43" s="47">
        <f>IF(ISNUMBER($R43),$R43,0)</f>
        <v>0</v>
      </c>
      <c r="AJ43" s="47">
        <f>IF(ISNUMBER($T43),$T43,0)</f>
        <v>0</v>
      </c>
    </row>
    <row r="44" ht="18" customHeight="1">
      <c r="A44" s="47" t="str">
        <f>IF($B44="","",ROW()-10)</f>
        <v/>
      </c>
      <c r="B44" s="48" t="n"/>
      <c r="C44" s="48" t="n"/>
      <c r="D44" s="6" t="n"/>
      <c r="E44" s="6" t="n"/>
      <c r="F44" s="6" t="n"/>
      <c r="G44" s="6" t="n"/>
      <c r="H44" s="6" t="n"/>
      <c r="I44" s="6" t="n"/>
      <c r="J44" s="6" t="n"/>
      <c r="K44" s="49" t="n"/>
      <c r="L44" s="6" t="n"/>
      <c r="M44" s="49" t="n"/>
      <c r="N44" s="49" t="n"/>
      <c r="O44" s="50" t="n"/>
      <c r="P44" s="6" t="n"/>
      <c r="Q44" s="51" t="str">
        <f>IF(OR($B44="",'Project Info'!$C$9=""),"",WORKDAY.INTL(MAX('Project Info'!$C$9,N($K44),IF($D44="",0,N(IFERROR(IF($E44="SS",WORKDAY.INTL(INDEX($Q$11:$Q$310,MATCH($D44,$A$11:$A$310,0)),N($F44),'Project Info'!$H$12,Holidays!$A$6:$A$205),IF($E44="FF",WORKDAY.INTL(INDEX($R$11:$R$310,MATCH($D44,$A$11:$A$310,0)),N($F44)-MAX(1,N($J44))+1,'Project Info'!$H$12,Holidays!$A$6:$A$205),WORKDAY.INTL(INDEX($R$11:$R$310,MATCH($D44,$A$11:$A$310,0)),1+N($F44),'Project Info'!$H$12,Holidays!$A$6:$A$205))),0))),IF($G44="",0,N(IFERROR(IF($H44="SS",WORKDAY.INTL(INDEX($Q$11:$Q$310,MATCH($G44,$A$11:$A$310,0)),N($I44),'Project Info'!$H$12,Holidays!$A$6:$A$205),IF($H44="FF",WORKDAY.INTL(INDEX($R$11:$R$310,MATCH($G44,$A$11:$A$310,0)),N($I44)-MAX(1,N($J44))+1,'Project Info'!$H$12,Holidays!$A$6:$A$205),WORKDAY.INTL(INDEX($R$11:$R$310,MATCH($G44,$A$11:$A$310,0)),1+N($I44),'Project Info'!$H$12,Holidays!$A$6:$A$205))),0))))-1,1,'Project Info'!$H$12,Holidays!$A$6:$A$205))</f>
        <v/>
      </c>
      <c r="R44" s="51" t="str">
        <f>IF(OR($Q44="",NOT(ISNUMBER($J44))),"",WORKDAY.INTL($Q44,MAX(1,$J44)-1,'Project Info'!$H$12,Holidays!$A$6:$A$205))</f>
        <v/>
      </c>
      <c r="S44" s="51" t="str">
        <f>IF($Q44="","",IF(ISNUMBER($M44),$M44,WORKDAY.INTL(MAX($Q44,IF($D44="",0,N(IFERROR(IF($E44="SS",WORKDAY.INTL(INDEX($S$11:$S$310,MATCH($D44,$A$11:$A$310,0)),N($F44),'Project Info'!$H$12,Holidays!$A$6:$A$205),IF($E44="FF",WORKDAY.INTL(INDEX($T$11:$T$310,MATCH($D44,$A$11:$A$310,0)),N($F44)-MAX(1,IF(ISNUMBER($P44),$P44,N($J44)))+1,'Project Info'!$H$12,Holidays!$A$6:$A$205),WORKDAY.INTL(INDEX($T$11:$T$310,MATCH($D44,$A$11:$A$310,0)),1+N($F44),'Project Info'!$H$12,Holidays!$A$6:$A$205))),0))),IF($G44="",0,N(IFERROR(IF($H44="SS",WORKDAY.INTL(INDEX($S$11:$S$310,MATCH($G44,$A$11:$A$310,0)),N($I44),'Project Info'!$H$12,Holidays!$A$6:$A$205),IF($H44="FF",WORKDAY.INTL(INDEX($T$11:$T$310,MATCH($G44,$A$11:$A$310,0)),N($I44)-MAX(1,IF(ISNUMBER($P44),$P44,N($J44)))+1,'Project Info'!$H$12,Holidays!$A$6:$A$205),WORKDAY.INTL(INDEX($T$11:$T$310,MATCH($G44,$A$11:$A$310,0)),1+N($I44),'Project Info'!$H$12,Holidays!$A$6:$A$205))),0))),IF($AE44="Completed",0,N('Project Info'!$C$11)))-1,1,'Project Info'!$H$12,Holidays!$A$6:$A$205)))</f>
        <v/>
      </c>
      <c r="T44" s="51" t="str">
        <f>IF(OR($S44="",$U44=""),"",IF(ISNUMBER($N44),$N44,WORKDAY.INTL($S44,$U44-1,'Project Info'!$H$12,Holidays!$A$6:$A$205)))</f>
        <v/>
      </c>
      <c r="U44" s="52" t="str">
        <f>IF(OR($S44="",NOT(ISNUMBER($J44))),"",IF(ISNUMBER($N44),MAX(1,NETWORKDAYS.INTL($S44,$N44,'Project Info'!$H$12,Holidays!$A$6:$A$205)),MAX(1,IF(ISNUMBER($P44),$P44,$J44),IF(ISNUMBER($M44),NETWORKDAYS.INTL($M44,N('Project Info'!$C$11),'Project Info'!$H$12,Holidays!$A$6:$A$205),0))))</f>
        <v/>
      </c>
      <c r="V44" s="53" t="str">
        <f>IF($U44="","",$U44-MAX(1,$J44))</f>
        <v/>
      </c>
      <c r="W44" s="25" t="str">
        <f>IF($B44="","",IF($U44="","Enter Duration",IF($AE44="Completed",IF(NOT(ISNUMBER($N44)),"Completed - enter Actual End",IF($V44&gt;0,"Completed - Overshoot",IF($V44&lt;0,"Completed - Early","Completed - On Time"))),IF($AE44="On Hold","On Hold",IF($AE44="In Progress",IF($V44&gt;0,"In Progress - Overshooting","In Progress - On Track"),IF($S44&gt;$Q44,"Delayed Start","Not Started"))))))</f>
        <v/>
      </c>
      <c r="X44" s="53" t="str">
        <f>IF(OR(NOT(ISNUMBER($R44)),NOT(ISNUMBER($T44))),"",IF($T44&gt;=$R44,NETWORKDAYS.INTL($R44,$T44,'Project Info'!$H$12,Holidays!$A$6:$A$205)-1,-(NETWORKDAYS.INTL($T44,$R44,'Project Info'!$H$12,Holidays!$A$6:$A$205)-1)))</f>
        <v/>
      </c>
      <c r="Y44" s="25" t="str">
        <f>IF($B44="","",IF(AND(MAX($AC44,$AD44)&gt;0,N($S44)&gt;N($Q44)),"Delayed by Task #"&amp;IF($AC44&gt;=$AD44,$D44,$G44)&amp;" (+"&amp;MAX($AC44,$AD44)&amp;"d)",""))</f>
        <v/>
      </c>
      <c r="Z44" s="52" t="str">
        <f>IF($B44="","",COUNTIF($D$11:$D$310,$A44)+COUNTIF($G$11:$G$310,$A44))</f>
        <v/>
      </c>
      <c r="AA44" s="47" t="str">
        <f>IF($B44="","",IF($AE44="Completed",1,IF($AE44="On Hold",4,IF($AE44="In Progress",2,IF(N($S44)&gt;N($Q44),7,3)))))</f>
        <v/>
      </c>
      <c r="AB44" s="47" t="str">
        <f>IF($B44="","",IF(OR(AND($D44&lt;&gt;"",ISNUMBER(MATCH($D44,$A$11:$A$310,0))),AND($G44&lt;&gt;"",ISNUMBER(MATCH($G44,$A$11:$A$310,0)))),1,0))</f>
        <v/>
      </c>
      <c r="AC44" s="47">
        <f>IF($D44="",0,N(IFERROR(INDEX($X$11:$X$310,MATCH($D44,$A$11:$A$310,0)),0)))</f>
        <v>0</v>
      </c>
      <c r="AD44" s="47">
        <f>IF($G44="",0,N(IFERROR(INDEX($X$11:$X$310,MATCH($G44,$A$11:$A$310,0)),0)))</f>
        <v>0</v>
      </c>
      <c r="AE44" s="47" t="str">
        <f>IF($B44="","",IF(ISNUMBER($N44),"Completed",IF($L44="Completed","Completed",IF($L44&lt;&gt;"",$L44,IF(ISNUMBER($M44),"In Progress","Not Started")))))</f>
        <v/>
      </c>
      <c r="AF44" s="54" t="str">
        <f>IF($B44="","",IF($AE44="Completed",1,MIN(1,N($O44))))</f>
        <v/>
      </c>
      <c r="AG44" s="55" t="str">
        <f>IF(OR($S44="",NOT(ISNUMBER($J44))),"",WORKDAY.INTL($S44,MAX(1,$J44)-1,'Project Info'!$H$12,Holidays!$A$6:$A$205))</f>
        <v/>
      </c>
      <c r="AH44" s="47" t="str">
        <f>IF($B44="","",N($J44)*$AF44)</f>
        <v/>
      </c>
      <c r="AI44" s="47">
        <f>IF(ISNUMBER($R44),$R44,0)</f>
        <v>0</v>
      </c>
      <c r="AJ44" s="47">
        <f>IF(ISNUMBER($T44),$T44,0)</f>
        <v>0</v>
      </c>
    </row>
    <row r="45" ht="18" customHeight="1">
      <c r="A45" s="47" t="str">
        <f>IF($B45="","",ROW()-10)</f>
        <v/>
      </c>
      <c r="B45" s="48" t="n"/>
      <c r="C45" s="48" t="n"/>
      <c r="D45" s="6" t="n"/>
      <c r="E45" s="6" t="n"/>
      <c r="F45" s="6" t="n"/>
      <c r="G45" s="6" t="n"/>
      <c r="H45" s="6" t="n"/>
      <c r="I45" s="6" t="n"/>
      <c r="J45" s="6" t="n"/>
      <c r="K45" s="49" t="n"/>
      <c r="L45" s="6" t="n"/>
      <c r="M45" s="49" t="n"/>
      <c r="N45" s="49" t="n"/>
      <c r="O45" s="50" t="n"/>
      <c r="P45" s="6" t="n"/>
      <c r="Q45" s="51" t="str">
        <f>IF(OR($B45="",'Project Info'!$C$9=""),"",WORKDAY.INTL(MAX('Project Info'!$C$9,N($K45),IF($D45="",0,N(IFERROR(IF($E45="SS",WORKDAY.INTL(INDEX($Q$11:$Q$310,MATCH($D45,$A$11:$A$310,0)),N($F45),'Project Info'!$H$12,Holidays!$A$6:$A$205),IF($E45="FF",WORKDAY.INTL(INDEX($R$11:$R$310,MATCH($D45,$A$11:$A$310,0)),N($F45)-MAX(1,N($J45))+1,'Project Info'!$H$12,Holidays!$A$6:$A$205),WORKDAY.INTL(INDEX($R$11:$R$310,MATCH($D45,$A$11:$A$310,0)),1+N($F45),'Project Info'!$H$12,Holidays!$A$6:$A$205))),0))),IF($G45="",0,N(IFERROR(IF($H45="SS",WORKDAY.INTL(INDEX($Q$11:$Q$310,MATCH($G45,$A$11:$A$310,0)),N($I45),'Project Info'!$H$12,Holidays!$A$6:$A$205),IF($H45="FF",WORKDAY.INTL(INDEX($R$11:$R$310,MATCH($G45,$A$11:$A$310,0)),N($I45)-MAX(1,N($J45))+1,'Project Info'!$H$12,Holidays!$A$6:$A$205),WORKDAY.INTL(INDEX($R$11:$R$310,MATCH($G45,$A$11:$A$310,0)),1+N($I45),'Project Info'!$H$12,Holidays!$A$6:$A$205))),0))))-1,1,'Project Info'!$H$12,Holidays!$A$6:$A$205))</f>
        <v/>
      </c>
      <c r="R45" s="51" t="str">
        <f>IF(OR($Q45="",NOT(ISNUMBER($J45))),"",WORKDAY.INTL($Q45,MAX(1,$J45)-1,'Project Info'!$H$12,Holidays!$A$6:$A$205))</f>
        <v/>
      </c>
      <c r="S45" s="51" t="str">
        <f>IF($Q45="","",IF(ISNUMBER($M45),$M45,WORKDAY.INTL(MAX($Q45,IF($D45="",0,N(IFERROR(IF($E45="SS",WORKDAY.INTL(INDEX($S$11:$S$310,MATCH($D45,$A$11:$A$310,0)),N($F45),'Project Info'!$H$12,Holidays!$A$6:$A$205),IF($E45="FF",WORKDAY.INTL(INDEX($T$11:$T$310,MATCH($D45,$A$11:$A$310,0)),N($F45)-MAX(1,IF(ISNUMBER($P45),$P45,N($J45)))+1,'Project Info'!$H$12,Holidays!$A$6:$A$205),WORKDAY.INTL(INDEX($T$11:$T$310,MATCH($D45,$A$11:$A$310,0)),1+N($F45),'Project Info'!$H$12,Holidays!$A$6:$A$205))),0))),IF($G45="",0,N(IFERROR(IF($H45="SS",WORKDAY.INTL(INDEX($S$11:$S$310,MATCH($G45,$A$11:$A$310,0)),N($I45),'Project Info'!$H$12,Holidays!$A$6:$A$205),IF($H45="FF",WORKDAY.INTL(INDEX($T$11:$T$310,MATCH($G45,$A$11:$A$310,0)),N($I45)-MAX(1,IF(ISNUMBER($P45),$P45,N($J45)))+1,'Project Info'!$H$12,Holidays!$A$6:$A$205),WORKDAY.INTL(INDEX($T$11:$T$310,MATCH($G45,$A$11:$A$310,0)),1+N($I45),'Project Info'!$H$12,Holidays!$A$6:$A$205))),0))),IF($AE45="Completed",0,N('Project Info'!$C$11)))-1,1,'Project Info'!$H$12,Holidays!$A$6:$A$205)))</f>
        <v/>
      </c>
      <c r="T45" s="51" t="str">
        <f>IF(OR($S45="",$U45=""),"",IF(ISNUMBER($N45),$N45,WORKDAY.INTL($S45,$U45-1,'Project Info'!$H$12,Holidays!$A$6:$A$205)))</f>
        <v/>
      </c>
      <c r="U45" s="52" t="str">
        <f>IF(OR($S45="",NOT(ISNUMBER($J45))),"",IF(ISNUMBER($N45),MAX(1,NETWORKDAYS.INTL($S45,$N45,'Project Info'!$H$12,Holidays!$A$6:$A$205)),MAX(1,IF(ISNUMBER($P45),$P45,$J45),IF(ISNUMBER($M45),NETWORKDAYS.INTL($M45,N('Project Info'!$C$11),'Project Info'!$H$12,Holidays!$A$6:$A$205),0))))</f>
        <v/>
      </c>
      <c r="V45" s="53" t="str">
        <f>IF($U45="","",$U45-MAX(1,$J45))</f>
        <v/>
      </c>
      <c r="W45" s="25" t="str">
        <f>IF($B45="","",IF($U45="","Enter Duration",IF($AE45="Completed",IF(NOT(ISNUMBER($N45)),"Completed - enter Actual End",IF($V45&gt;0,"Completed - Overshoot",IF($V45&lt;0,"Completed - Early","Completed - On Time"))),IF($AE45="On Hold","On Hold",IF($AE45="In Progress",IF($V45&gt;0,"In Progress - Overshooting","In Progress - On Track"),IF($S45&gt;$Q45,"Delayed Start","Not Started"))))))</f>
        <v/>
      </c>
      <c r="X45" s="53" t="str">
        <f>IF(OR(NOT(ISNUMBER($R45)),NOT(ISNUMBER($T45))),"",IF($T45&gt;=$R45,NETWORKDAYS.INTL($R45,$T45,'Project Info'!$H$12,Holidays!$A$6:$A$205)-1,-(NETWORKDAYS.INTL($T45,$R45,'Project Info'!$H$12,Holidays!$A$6:$A$205)-1)))</f>
        <v/>
      </c>
      <c r="Y45" s="25" t="str">
        <f>IF($B45="","",IF(AND(MAX($AC45,$AD45)&gt;0,N($S45)&gt;N($Q45)),"Delayed by Task #"&amp;IF($AC45&gt;=$AD45,$D45,$G45)&amp;" (+"&amp;MAX($AC45,$AD45)&amp;"d)",""))</f>
        <v/>
      </c>
      <c r="Z45" s="52" t="str">
        <f>IF($B45="","",COUNTIF($D$11:$D$310,$A45)+COUNTIF($G$11:$G$310,$A45))</f>
        <v/>
      </c>
      <c r="AA45" s="47" t="str">
        <f>IF($B45="","",IF($AE45="Completed",1,IF($AE45="On Hold",4,IF($AE45="In Progress",2,IF(N($S45)&gt;N($Q45),7,3)))))</f>
        <v/>
      </c>
      <c r="AB45" s="47" t="str">
        <f>IF($B45="","",IF(OR(AND($D45&lt;&gt;"",ISNUMBER(MATCH($D45,$A$11:$A$310,0))),AND($G45&lt;&gt;"",ISNUMBER(MATCH($G45,$A$11:$A$310,0)))),1,0))</f>
        <v/>
      </c>
      <c r="AC45" s="47">
        <f>IF($D45="",0,N(IFERROR(INDEX($X$11:$X$310,MATCH($D45,$A$11:$A$310,0)),0)))</f>
        <v>0</v>
      </c>
      <c r="AD45" s="47">
        <f>IF($G45="",0,N(IFERROR(INDEX($X$11:$X$310,MATCH($G45,$A$11:$A$310,0)),0)))</f>
        <v>0</v>
      </c>
      <c r="AE45" s="47" t="str">
        <f>IF($B45="","",IF(ISNUMBER($N45),"Completed",IF($L45="Completed","Completed",IF($L45&lt;&gt;"",$L45,IF(ISNUMBER($M45),"In Progress","Not Started")))))</f>
        <v/>
      </c>
      <c r="AF45" s="54" t="str">
        <f>IF($B45="","",IF($AE45="Completed",1,MIN(1,N($O45))))</f>
        <v/>
      </c>
      <c r="AG45" s="55" t="str">
        <f>IF(OR($S45="",NOT(ISNUMBER($J45))),"",WORKDAY.INTL($S45,MAX(1,$J45)-1,'Project Info'!$H$12,Holidays!$A$6:$A$205))</f>
        <v/>
      </c>
      <c r="AH45" s="47" t="str">
        <f>IF($B45="","",N($J45)*$AF45)</f>
        <v/>
      </c>
      <c r="AI45" s="47">
        <f>IF(ISNUMBER($R45),$R45,0)</f>
        <v>0</v>
      </c>
      <c r="AJ45" s="47">
        <f>IF(ISNUMBER($T45),$T45,0)</f>
        <v>0</v>
      </c>
    </row>
    <row r="46" ht="18" customHeight="1">
      <c r="A46" s="47" t="str">
        <f>IF($B46="","",ROW()-10)</f>
        <v/>
      </c>
      <c r="B46" s="48" t="n"/>
      <c r="C46" s="48" t="n"/>
      <c r="D46" s="6" t="n"/>
      <c r="E46" s="6" t="n"/>
      <c r="F46" s="6" t="n"/>
      <c r="G46" s="6" t="n"/>
      <c r="H46" s="6" t="n"/>
      <c r="I46" s="6" t="n"/>
      <c r="J46" s="6" t="n"/>
      <c r="K46" s="49" t="n"/>
      <c r="L46" s="6" t="n"/>
      <c r="M46" s="49" t="n"/>
      <c r="N46" s="49" t="n"/>
      <c r="O46" s="50" t="n"/>
      <c r="P46" s="6" t="n"/>
      <c r="Q46" s="51" t="str">
        <f>IF(OR($B46="",'Project Info'!$C$9=""),"",WORKDAY.INTL(MAX('Project Info'!$C$9,N($K46),IF($D46="",0,N(IFERROR(IF($E46="SS",WORKDAY.INTL(INDEX($Q$11:$Q$310,MATCH($D46,$A$11:$A$310,0)),N($F46),'Project Info'!$H$12,Holidays!$A$6:$A$205),IF($E46="FF",WORKDAY.INTL(INDEX($R$11:$R$310,MATCH($D46,$A$11:$A$310,0)),N($F46)-MAX(1,N($J46))+1,'Project Info'!$H$12,Holidays!$A$6:$A$205),WORKDAY.INTL(INDEX($R$11:$R$310,MATCH($D46,$A$11:$A$310,0)),1+N($F46),'Project Info'!$H$12,Holidays!$A$6:$A$205))),0))),IF($G46="",0,N(IFERROR(IF($H46="SS",WORKDAY.INTL(INDEX($Q$11:$Q$310,MATCH($G46,$A$11:$A$310,0)),N($I46),'Project Info'!$H$12,Holidays!$A$6:$A$205),IF($H46="FF",WORKDAY.INTL(INDEX($R$11:$R$310,MATCH($G46,$A$11:$A$310,0)),N($I46)-MAX(1,N($J46))+1,'Project Info'!$H$12,Holidays!$A$6:$A$205),WORKDAY.INTL(INDEX($R$11:$R$310,MATCH($G46,$A$11:$A$310,0)),1+N($I46),'Project Info'!$H$12,Holidays!$A$6:$A$205))),0))))-1,1,'Project Info'!$H$12,Holidays!$A$6:$A$205))</f>
        <v/>
      </c>
      <c r="R46" s="51" t="str">
        <f>IF(OR($Q46="",NOT(ISNUMBER($J46))),"",WORKDAY.INTL($Q46,MAX(1,$J46)-1,'Project Info'!$H$12,Holidays!$A$6:$A$205))</f>
        <v/>
      </c>
      <c r="S46" s="51" t="str">
        <f>IF($Q46="","",IF(ISNUMBER($M46),$M46,WORKDAY.INTL(MAX($Q46,IF($D46="",0,N(IFERROR(IF($E46="SS",WORKDAY.INTL(INDEX($S$11:$S$310,MATCH($D46,$A$11:$A$310,0)),N($F46),'Project Info'!$H$12,Holidays!$A$6:$A$205),IF($E46="FF",WORKDAY.INTL(INDEX($T$11:$T$310,MATCH($D46,$A$11:$A$310,0)),N($F46)-MAX(1,IF(ISNUMBER($P46),$P46,N($J46)))+1,'Project Info'!$H$12,Holidays!$A$6:$A$205),WORKDAY.INTL(INDEX($T$11:$T$310,MATCH($D46,$A$11:$A$310,0)),1+N($F46),'Project Info'!$H$12,Holidays!$A$6:$A$205))),0))),IF($G46="",0,N(IFERROR(IF($H46="SS",WORKDAY.INTL(INDEX($S$11:$S$310,MATCH($G46,$A$11:$A$310,0)),N($I46),'Project Info'!$H$12,Holidays!$A$6:$A$205),IF($H46="FF",WORKDAY.INTL(INDEX($T$11:$T$310,MATCH($G46,$A$11:$A$310,0)),N($I46)-MAX(1,IF(ISNUMBER($P46),$P46,N($J46)))+1,'Project Info'!$H$12,Holidays!$A$6:$A$205),WORKDAY.INTL(INDEX($T$11:$T$310,MATCH($G46,$A$11:$A$310,0)),1+N($I46),'Project Info'!$H$12,Holidays!$A$6:$A$205))),0))),IF($AE46="Completed",0,N('Project Info'!$C$11)))-1,1,'Project Info'!$H$12,Holidays!$A$6:$A$205)))</f>
        <v/>
      </c>
      <c r="T46" s="51" t="str">
        <f>IF(OR($S46="",$U46=""),"",IF(ISNUMBER($N46),$N46,WORKDAY.INTL($S46,$U46-1,'Project Info'!$H$12,Holidays!$A$6:$A$205)))</f>
        <v/>
      </c>
      <c r="U46" s="52" t="str">
        <f>IF(OR($S46="",NOT(ISNUMBER($J46))),"",IF(ISNUMBER($N46),MAX(1,NETWORKDAYS.INTL($S46,$N46,'Project Info'!$H$12,Holidays!$A$6:$A$205)),MAX(1,IF(ISNUMBER($P46),$P46,$J46),IF(ISNUMBER($M46),NETWORKDAYS.INTL($M46,N('Project Info'!$C$11),'Project Info'!$H$12,Holidays!$A$6:$A$205),0))))</f>
        <v/>
      </c>
      <c r="V46" s="53" t="str">
        <f>IF($U46="","",$U46-MAX(1,$J46))</f>
        <v/>
      </c>
      <c r="W46" s="25" t="str">
        <f>IF($B46="","",IF($U46="","Enter Duration",IF($AE46="Completed",IF(NOT(ISNUMBER($N46)),"Completed - enter Actual End",IF($V46&gt;0,"Completed - Overshoot",IF($V46&lt;0,"Completed - Early","Completed - On Time"))),IF($AE46="On Hold","On Hold",IF($AE46="In Progress",IF($V46&gt;0,"In Progress - Overshooting","In Progress - On Track"),IF($S46&gt;$Q46,"Delayed Start","Not Started"))))))</f>
        <v/>
      </c>
      <c r="X46" s="53" t="str">
        <f>IF(OR(NOT(ISNUMBER($R46)),NOT(ISNUMBER($T46))),"",IF($T46&gt;=$R46,NETWORKDAYS.INTL($R46,$T46,'Project Info'!$H$12,Holidays!$A$6:$A$205)-1,-(NETWORKDAYS.INTL($T46,$R46,'Project Info'!$H$12,Holidays!$A$6:$A$205)-1)))</f>
        <v/>
      </c>
      <c r="Y46" s="25" t="str">
        <f>IF($B46="","",IF(AND(MAX($AC46,$AD46)&gt;0,N($S46)&gt;N($Q46)),"Delayed by Task #"&amp;IF($AC46&gt;=$AD46,$D46,$G46)&amp;" (+"&amp;MAX($AC46,$AD46)&amp;"d)",""))</f>
        <v/>
      </c>
      <c r="Z46" s="52" t="str">
        <f>IF($B46="","",COUNTIF($D$11:$D$310,$A46)+COUNTIF($G$11:$G$310,$A46))</f>
        <v/>
      </c>
      <c r="AA46" s="47" t="str">
        <f>IF($B46="","",IF($AE46="Completed",1,IF($AE46="On Hold",4,IF($AE46="In Progress",2,IF(N($S46)&gt;N($Q46),7,3)))))</f>
        <v/>
      </c>
      <c r="AB46" s="47" t="str">
        <f>IF($B46="","",IF(OR(AND($D46&lt;&gt;"",ISNUMBER(MATCH($D46,$A$11:$A$310,0))),AND($G46&lt;&gt;"",ISNUMBER(MATCH($G46,$A$11:$A$310,0)))),1,0))</f>
        <v/>
      </c>
      <c r="AC46" s="47">
        <f>IF($D46="",0,N(IFERROR(INDEX($X$11:$X$310,MATCH($D46,$A$11:$A$310,0)),0)))</f>
        <v>0</v>
      </c>
      <c r="AD46" s="47">
        <f>IF($G46="",0,N(IFERROR(INDEX($X$11:$X$310,MATCH($G46,$A$11:$A$310,0)),0)))</f>
        <v>0</v>
      </c>
      <c r="AE46" s="47" t="str">
        <f>IF($B46="","",IF(ISNUMBER($N46),"Completed",IF($L46="Completed","Completed",IF($L46&lt;&gt;"",$L46,IF(ISNUMBER($M46),"In Progress","Not Started")))))</f>
        <v/>
      </c>
      <c r="AF46" s="54" t="str">
        <f>IF($B46="","",IF($AE46="Completed",1,MIN(1,N($O46))))</f>
        <v/>
      </c>
      <c r="AG46" s="55" t="str">
        <f>IF(OR($S46="",NOT(ISNUMBER($J46))),"",WORKDAY.INTL($S46,MAX(1,$J46)-1,'Project Info'!$H$12,Holidays!$A$6:$A$205))</f>
        <v/>
      </c>
      <c r="AH46" s="47" t="str">
        <f>IF($B46="","",N($J46)*$AF46)</f>
        <v/>
      </c>
      <c r="AI46" s="47">
        <f>IF(ISNUMBER($R46),$R46,0)</f>
        <v>0</v>
      </c>
      <c r="AJ46" s="47">
        <f>IF(ISNUMBER($T46),$T46,0)</f>
        <v>0</v>
      </c>
    </row>
    <row r="47" ht="18" customHeight="1">
      <c r="A47" s="47" t="str">
        <f>IF($B47="","",ROW()-10)</f>
        <v/>
      </c>
      <c r="B47" s="48" t="n"/>
      <c r="C47" s="48" t="n"/>
      <c r="D47" s="6" t="n"/>
      <c r="E47" s="6" t="n"/>
      <c r="F47" s="6" t="n"/>
      <c r="G47" s="6" t="n"/>
      <c r="H47" s="6" t="n"/>
      <c r="I47" s="6" t="n"/>
      <c r="J47" s="6" t="n"/>
      <c r="K47" s="49" t="n"/>
      <c r="L47" s="6" t="n"/>
      <c r="M47" s="49" t="n"/>
      <c r="N47" s="49" t="n"/>
      <c r="O47" s="50" t="n"/>
      <c r="P47" s="6" t="n"/>
      <c r="Q47" s="51" t="str">
        <f>IF(OR($B47="",'Project Info'!$C$9=""),"",WORKDAY.INTL(MAX('Project Info'!$C$9,N($K47),IF($D47="",0,N(IFERROR(IF($E47="SS",WORKDAY.INTL(INDEX($Q$11:$Q$310,MATCH($D47,$A$11:$A$310,0)),N($F47),'Project Info'!$H$12,Holidays!$A$6:$A$205),IF($E47="FF",WORKDAY.INTL(INDEX($R$11:$R$310,MATCH($D47,$A$11:$A$310,0)),N($F47)-MAX(1,N($J47))+1,'Project Info'!$H$12,Holidays!$A$6:$A$205),WORKDAY.INTL(INDEX($R$11:$R$310,MATCH($D47,$A$11:$A$310,0)),1+N($F47),'Project Info'!$H$12,Holidays!$A$6:$A$205))),0))),IF($G47="",0,N(IFERROR(IF($H47="SS",WORKDAY.INTL(INDEX($Q$11:$Q$310,MATCH($G47,$A$11:$A$310,0)),N($I47),'Project Info'!$H$12,Holidays!$A$6:$A$205),IF($H47="FF",WORKDAY.INTL(INDEX($R$11:$R$310,MATCH($G47,$A$11:$A$310,0)),N($I47)-MAX(1,N($J47))+1,'Project Info'!$H$12,Holidays!$A$6:$A$205),WORKDAY.INTL(INDEX($R$11:$R$310,MATCH($G47,$A$11:$A$310,0)),1+N($I47),'Project Info'!$H$12,Holidays!$A$6:$A$205))),0))))-1,1,'Project Info'!$H$12,Holidays!$A$6:$A$205))</f>
        <v/>
      </c>
      <c r="R47" s="51" t="str">
        <f>IF(OR($Q47="",NOT(ISNUMBER($J47))),"",WORKDAY.INTL($Q47,MAX(1,$J47)-1,'Project Info'!$H$12,Holidays!$A$6:$A$205))</f>
        <v/>
      </c>
      <c r="S47" s="51" t="str">
        <f>IF($Q47="","",IF(ISNUMBER($M47),$M47,WORKDAY.INTL(MAX($Q47,IF($D47="",0,N(IFERROR(IF($E47="SS",WORKDAY.INTL(INDEX($S$11:$S$310,MATCH($D47,$A$11:$A$310,0)),N($F47),'Project Info'!$H$12,Holidays!$A$6:$A$205),IF($E47="FF",WORKDAY.INTL(INDEX($T$11:$T$310,MATCH($D47,$A$11:$A$310,0)),N($F47)-MAX(1,IF(ISNUMBER($P47),$P47,N($J47)))+1,'Project Info'!$H$12,Holidays!$A$6:$A$205),WORKDAY.INTL(INDEX($T$11:$T$310,MATCH($D47,$A$11:$A$310,0)),1+N($F47),'Project Info'!$H$12,Holidays!$A$6:$A$205))),0))),IF($G47="",0,N(IFERROR(IF($H47="SS",WORKDAY.INTL(INDEX($S$11:$S$310,MATCH($G47,$A$11:$A$310,0)),N($I47),'Project Info'!$H$12,Holidays!$A$6:$A$205),IF($H47="FF",WORKDAY.INTL(INDEX($T$11:$T$310,MATCH($G47,$A$11:$A$310,0)),N($I47)-MAX(1,IF(ISNUMBER($P47),$P47,N($J47)))+1,'Project Info'!$H$12,Holidays!$A$6:$A$205),WORKDAY.INTL(INDEX($T$11:$T$310,MATCH($G47,$A$11:$A$310,0)),1+N($I47),'Project Info'!$H$12,Holidays!$A$6:$A$205))),0))),IF($AE47="Completed",0,N('Project Info'!$C$11)))-1,1,'Project Info'!$H$12,Holidays!$A$6:$A$205)))</f>
        <v/>
      </c>
      <c r="T47" s="51" t="str">
        <f>IF(OR($S47="",$U47=""),"",IF(ISNUMBER($N47),$N47,WORKDAY.INTL($S47,$U47-1,'Project Info'!$H$12,Holidays!$A$6:$A$205)))</f>
        <v/>
      </c>
      <c r="U47" s="52" t="str">
        <f>IF(OR($S47="",NOT(ISNUMBER($J47))),"",IF(ISNUMBER($N47),MAX(1,NETWORKDAYS.INTL($S47,$N47,'Project Info'!$H$12,Holidays!$A$6:$A$205)),MAX(1,IF(ISNUMBER($P47),$P47,$J47),IF(ISNUMBER($M47),NETWORKDAYS.INTL($M47,N('Project Info'!$C$11),'Project Info'!$H$12,Holidays!$A$6:$A$205),0))))</f>
        <v/>
      </c>
      <c r="V47" s="53" t="str">
        <f>IF($U47="","",$U47-MAX(1,$J47))</f>
        <v/>
      </c>
      <c r="W47" s="25" t="str">
        <f>IF($B47="","",IF($U47="","Enter Duration",IF($AE47="Completed",IF(NOT(ISNUMBER($N47)),"Completed - enter Actual End",IF($V47&gt;0,"Completed - Overshoot",IF($V47&lt;0,"Completed - Early","Completed - On Time"))),IF($AE47="On Hold","On Hold",IF($AE47="In Progress",IF($V47&gt;0,"In Progress - Overshooting","In Progress - On Track"),IF($S47&gt;$Q47,"Delayed Start","Not Started"))))))</f>
        <v/>
      </c>
      <c r="X47" s="53" t="str">
        <f>IF(OR(NOT(ISNUMBER($R47)),NOT(ISNUMBER($T47))),"",IF($T47&gt;=$R47,NETWORKDAYS.INTL($R47,$T47,'Project Info'!$H$12,Holidays!$A$6:$A$205)-1,-(NETWORKDAYS.INTL($T47,$R47,'Project Info'!$H$12,Holidays!$A$6:$A$205)-1)))</f>
        <v/>
      </c>
      <c r="Y47" s="25" t="str">
        <f>IF($B47="","",IF(AND(MAX($AC47,$AD47)&gt;0,N($S47)&gt;N($Q47)),"Delayed by Task #"&amp;IF($AC47&gt;=$AD47,$D47,$G47)&amp;" (+"&amp;MAX($AC47,$AD47)&amp;"d)",""))</f>
        <v/>
      </c>
      <c r="Z47" s="52" t="str">
        <f>IF($B47="","",COUNTIF($D$11:$D$310,$A47)+COUNTIF($G$11:$G$310,$A47))</f>
        <v/>
      </c>
      <c r="AA47" s="47" t="str">
        <f>IF($B47="","",IF($AE47="Completed",1,IF($AE47="On Hold",4,IF($AE47="In Progress",2,IF(N($S47)&gt;N($Q47),7,3)))))</f>
        <v/>
      </c>
      <c r="AB47" s="47" t="str">
        <f>IF($B47="","",IF(OR(AND($D47&lt;&gt;"",ISNUMBER(MATCH($D47,$A$11:$A$310,0))),AND($G47&lt;&gt;"",ISNUMBER(MATCH($G47,$A$11:$A$310,0)))),1,0))</f>
        <v/>
      </c>
      <c r="AC47" s="47">
        <f>IF($D47="",0,N(IFERROR(INDEX($X$11:$X$310,MATCH($D47,$A$11:$A$310,0)),0)))</f>
        <v>0</v>
      </c>
      <c r="AD47" s="47">
        <f>IF($G47="",0,N(IFERROR(INDEX($X$11:$X$310,MATCH($G47,$A$11:$A$310,0)),0)))</f>
        <v>0</v>
      </c>
      <c r="AE47" s="47" t="str">
        <f>IF($B47="","",IF(ISNUMBER($N47),"Completed",IF($L47="Completed","Completed",IF($L47&lt;&gt;"",$L47,IF(ISNUMBER($M47),"In Progress","Not Started")))))</f>
        <v/>
      </c>
      <c r="AF47" s="54" t="str">
        <f>IF($B47="","",IF($AE47="Completed",1,MIN(1,N($O47))))</f>
        <v/>
      </c>
      <c r="AG47" s="55" t="str">
        <f>IF(OR($S47="",NOT(ISNUMBER($J47))),"",WORKDAY.INTL($S47,MAX(1,$J47)-1,'Project Info'!$H$12,Holidays!$A$6:$A$205))</f>
        <v/>
      </c>
      <c r="AH47" s="47" t="str">
        <f>IF($B47="","",N($J47)*$AF47)</f>
        <v/>
      </c>
      <c r="AI47" s="47">
        <f>IF(ISNUMBER($R47),$R47,0)</f>
        <v>0</v>
      </c>
      <c r="AJ47" s="47">
        <f>IF(ISNUMBER($T47),$T47,0)</f>
        <v>0</v>
      </c>
    </row>
    <row r="48" ht="18" customHeight="1">
      <c r="A48" s="47" t="str">
        <f>IF($B48="","",ROW()-10)</f>
        <v/>
      </c>
      <c r="B48" s="48" t="n"/>
      <c r="C48" s="48" t="n"/>
      <c r="D48" s="6" t="n"/>
      <c r="E48" s="6" t="n"/>
      <c r="F48" s="6" t="n"/>
      <c r="G48" s="6" t="n"/>
      <c r="H48" s="6" t="n"/>
      <c r="I48" s="6" t="n"/>
      <c r="J48" s="6" t="n"/>
      <c r="K48" s="49" t="n"/>
      <c r="L48" s="6" t="n"/>
      <c r="M48" s="49" t="n"/>
      <c r="N48" s="49" t="n"/>
      <c r="O48" s="50" t="n"/>
      <c r="P48" s="6" t="n"/>
      <c r="Q48" s="51" t="str">
        <f>IF(OR($B48="",'Project Info'!$C$9=""),"",WORKDAY.INTL(MAX('Project Info'!$C$9,N($K48),IF($D48="",0,N(IFERROR(IF($E48="SS",WORKDAY.INTL(INDEX($Q$11:$Q$310,MATCH($D48,$A$11:$A$310,0)),N($F48),'Project Info'!$H$12,Holidays!$A$6:$A$205),IF($E48="FF",WORKDAY.INTL(INDEX($R$11:$R$310,MATCH($D48,$A$11:$A$310,0)),N($F48)-MAX(1,N($J48))+1,'Project Info'!$H$12,Holidays!$A$6:$A$205),WORKDAY.INTL(INDEX($R$11:$R$310,MATCH($D48,$A$11:$A$310,0)),1+N($F48),'Project Info'!$H$12,Holidays!$A$6:$A$205))),0))),IF($G48="",0,N(IFERROR(IF($H48="SS",WORKDAY.INTL(INDEX($Q$11:$Q$310,MATCH($G48,$A$11:$A$310,0)),N($I48),'Project Info'!$H$12,Holidays!$A$6:$A$205),IF($H48="FF",WORKDAY.INTL(INDEX($R$11:$R$310,MATCH($G48,$A$11:$A$310,0)),N($I48)-MAX(1,N($J48))+1,'Project Info'!$H$12,Holidays!$A$6:$A$205),WORKDAY.INTL(INDEX($R$11:$R$310,MATCH($G48,$A$11:$A$310,0)),1+N($I48),'Project Info'!$H$12,Holidays!$A$6:$A$205))),0))))-1,1,'Project Info'!$H$12,Holidays!$A$6:$A$205))</f>
        <v/>
      </c>
      <c r="R48" s="51" t="str">
        <f>IF(OR($Q48="",NOT(ISNUMBER($J48))),"",WORKDAY.INTL($Q48,MAX(1,$J48)-1,'Project Info'!$H$12,Holidays!$A$6:$A$205))</f>
        <v/>
      </c>
      <c r="S48" s="51" t="str">
        <f>IF($Q48="","",IF(ISNUMBER($M48),$M48,WORKDAY.INTL(MAX($Q48,IF($D48="",0,N(IFERROR(IF($E48="SS",WORKDAY.INTL(INDEX($S$11:$S$310,MATCH($D48,$A$11:$A$310,0)),N($F48),'Project Info'!$H$12,Holidays!$A$6:$A$205),IF($E48="FF",WORKDAY.INTL(INDEX($T$11:$T$310,MATCH($D48,$A$11:$A$310,0)),N($F48)-MAX(1,IF(ISNUMBER($P48),$P48,N($J48)))+1,'Project Info'!$H$12,Holidays!$A$6:$A$205),WORKDAY.INTL(INDEX($T$11:$T$310,MATCH($D48,$A$11:$A$310,0)),1+N($F48),'Project Info'!$H$12,Holidays!$A$6:$A$205))),0))),IF($G48="",0,N(IFERROR(IF($H48="SS",WORKDAY.INTL(INDEX($S$11:$S$310,MATCH($G48,$A$11:$A$310,0)),N($I48),'Project Info'!$H$12,Holidays!$A$6:$A$205),IF($H48="FF",WORKDAY.INTL(INDEX($T$11:$T$310,MATCH($G48,$A$11:$A$310,0)),N($I48)-MAX(1,IF(ISNUMBER($P48),$P48,N($J48)))+1,'Project Info'!$H$12,Holidays!$A$6:$A$205),WORKDAY.INTL(INDEX($T$11:$T$310,MATCH($G48,$A$11:$A$310,0)),1+N($I48),'Project Info'!$H$12,Holidays!$A$6:$A$205))),0))),IF($AE48="Completed",0,N('Project Info'!$C$11)))-1,1,'Project Info'!$H$12,Holidays!$A$6:$A$205)))</f>
        <v/>
      </c>
      <c r="T48" s="51" t="str">
        <f>IF(OR($S48="",$U48=""),"",IF(ISNUMBER($N48),$N48,WORKDAY.INTL($S48,$U48-1,'Project Info'!$H$12,Holidays!$A$6:$A$205)))</f>
        <v/>
      </c>
      <c r="U48" s="52" t="str">
        <f>IF(OR($S48="",NOT(ISNUMBER($J48))),"",IF(ISNUMBER($N48),MAX(1,NETWORKDAYS.INTL($S48,$N48,'Project Info'!$H$12,Holidays!$A$6:$A$205)),MAX(1,IF(ISNUMBER($P48),$P48,$J48),IF(ISNUMBER($M48),NETWORKDAYS.INTL($M48,N('Project Info'!$C$11),'Project Info'!$H$12,Holidays!$A$6:$A$205),0))))</f>
        <v/>
      </c>
      <c r="V48" s="53" t="str">
        <f>IF($U48="","",$U48-MAX(1,$J48))</f>
        <v/>
      </c>
      <c r="W48" s="25" t="str">
        <f>IF($B48="","",IF($U48="","Enter Duration",IF($AE48="Completed",IF(NOT(ISNUMBER($N48)),"Completed - enter Actual End",IF($V48&gt;0,"Completed - Overshoot",IF($V48&lt;0,"Completed - Early","Completed - On Time"))),IF($AE48="On Hold","On Hold",IF($AE48="In Progress",IF($V48&gt;0,"In Progress - Overshooting","In Progress - On Track"),IF($S48&gt;$Q48,"Delayed Start","Not Started"))))))</f>
        <v/>
      </c>
      <c r="X48" s="53" t="str">
        <f>IF(OR(NOT(ISNUMBER($R48)),NOT(ISNUMBER($T48))),"",IF($T48&gt;=$R48,NETWORKDAYS.INTL($R48,$T48,'Project Info'!$H$12,Holidays!$A$6:$A$205)-1,-(NETWORKDAYS.INTL($T48,$R48,'Project Info'!$H$12,Holidays!$A$6:$A$205)-1)))</f>
        <v/>
      </c>
      <c r="Y48" s="25" t="str">
        <f>IF($B48="","",IF(AND(MAX($AC48,$AD48)&gt;0,N($S48)&gt;N($Q48)),"Delayed by Task #"&amp;IF($AC48&gt;=$AD48,$D48,$G48)&amp;" (+"&amp;MAX($AC48,$AD48)&amp;"d)",""))</f>
        <v/>
      </c>
      <c r="Z48" s="52" t="str">
        <f>IF($B48="","",COUNTIF($D$11:$D$310,$A48)+COUNTIF($G$11:$G$310,$A48))</f>
        <v/>
      </c>
      <c r="AA48" s="47" t="str">
        <f>IF($B48="","",IF($AE48="Completed",1,IF($AE48="On Hold",4,IF($AE48="In Progress",2,IF(N($S48)&gt;N($Q48),7,3)))))</f>
        <v/>
      </c>
      <c r="AB48" s="47" t="str">
        <f>IF($B48="","",IF(OR(AND($D48&lt;&gt;"",ISNUMBER(MATCH($D48,$A$11:$A$310,0))),AND($G48&lt;&gt;"",ISNUMBER(MATCH($G48,$A$11:$A$310,0)))),1,0))</f>
        <v/>
      </c>
      <c r="AC48" s="47">
        <f>IF($D48="",0,N(IFERROR(INDEX($X$11:$X$310,MATCH($D48,$A$11:$A$310,0)),0)))</f>
        <v>0</v>
      </c>
      <c r="AD48" s="47">
        <f>IF($G48="",0,N(IFERROR(INDEX($X$11:$X$310,MATCH($G48,$A$11:$A$310,0)),0)))</f>
        <v>0</v>
      </c>
      <c r="AE48" s="47" t="str">
        <f>IF($B48="","",IF(ISNUMBER($N48),"Completed",IF($L48="Completed","Completed",IF($L48&lt;&gt;"",$L48,IF(ISNUMBER($M48),"In Progress","Not Started")))))</f>
        <v/>
      </c>
      <c r="AF48" s="54" t="str">
        <f>IF($B48="","",IF($AE48="Completed",1,MIN(1,N($O48))))</f>
        <v/>
      </c>
      <c r="AG48" s="55" t="str">
        <f>IF(OR($S48="",NOT(ISNUMBER($J48))),"",WORKDAY.INTL($S48,MAX(1,$J48)-1,'Project Info'!$H$12,Holidays!$A$6:$A$205))</f>
        <v/>
      </c>
      <c r="AH48" s="47" t="str">
        <f>IF($B48="","",N($J48)*$AF48)</f>
        <v/>
      </c>
      <c r="AI48" s="47">
        <f>IF(ISNUMBER($R48),$R48,0)</f>
        <v>0</v>
      </c>
      <c r="AJ48" s="47">
        <f>IF(ISNUMBER($T48),$T48,0)</f>
        <v>0</v>
      </c>
    </row>
    <row r="49" ht="18" customHeight="1">
      <c r="A49" s="47" t="str">
        <f>IF($B49="","",ROW()-10)</f>
        <v/>
      </c>
      <c r="B49" s="48" t="n"/>
      <c r="C49" s="48" t="n"/>
      <c r="D49" s="6" t="n"/>
      <c r="E49" s="6" t="n"/>
      <c r="F49" s="6" t="n"/>
      <c r="G49" s="6" t="n"/>
      <c r="H49" s="6" t="n"/>
      <c r="I49" s="6" t="n"/>
      <c r="J49" s="6" t="n"/>
      <c r="K49" s="49" t="n"/>
      <c r="L49" s="6" t="n"/>
      <c r="M49" s="49" t="n"/>
      <c r="N49" s="49" t="n"/>
      <c r="O49" s="50" t="n"/>
      <c r="P49" s="6" t="n"/>
      <c r="Q49" s="51" t="str">
        <f>IF(OR($B49="",'Project Info'!$C$9=""),"",WORKDAY.INTL(MAX('Project Info'!$C$9,N($K49),IF($D49="",0,N(IFERROR(IF($E49="SS",WORKDAY.INTL(INDEX($Q$11:$Q$310,MATCH($D49,$A$11:$A$310,0)),N($F49),'Project Info'!$H$12,Holidays!$A$6:$A$205),IF($E49="FF",WORKDAY.INTL(INDEX($R$11:$R$310,MATCH($D49,$A$11:$A$310,0)),N($F49)-MAX(1,N($J49))+1,'Project Info'!$H$12,Holidays!$A$6:$A$205),WORKDAY.INTL(INDEX($R$11:$R$310,MATCH($D49,$A$11:$A$310,0)),1+N($F49),'Project Info'!$H$12,Holidays!$A$6:$A$205))),0))),IF($G49="",0,N(IFERROR(IF($H49="SS",WORKDAY.INTL(INDEX($Q$11:$Q$310,MATCH($G49,$A$11:$A$310,0)),N($I49),'Project Info'!$H$12,Holidays!$A$6:$A$205),IF($H49="FF",WORKDAY.INTL(INDEX($R$11:$R$310,MATCH($G49,$A$11:$A$310,0)),N($I49)-MAX(1,N($J49))+1,'Project Info'!$H$12,Holidays!$A$6:$A$205),WORKDAY.INTL(INDEX($R$11:$R$310,MATCH($G49,$A$11:$A$310,0)),1+N($I49),'Project Info'!$H$12,Holidays!$A$6:$A$205))),0))))-1,1,'Project Info'!$H$12,Holidays!$A$6:$A$205))</f>
        <v/>
      </c>
      <c r="R49" s="51" t="str">
        <f>IF(OR($Q49="",NOT(ISNUMBER($J49))),"",WORKDAY.INTL($Q49,MAX(1,$J49)-1,'Project Info'!$H$12,Holidays!$A$6:$A$205))</f>
        <v/>
      </c>
      <c r="S49" s="51" t="str">
        <f>IF($Q49="","",IF(ISNUMBER($M49),$M49,WORKDAY.INTL(MAX($Q49,IF($D49="",0,N(IFERROR(IF($E49="SS",WORKDAY.INTL(INDEX($S$11:$S$310,MATCH($D49,$A$11:$A$310,0)),N($F49),'Project Info'!$H$12,Holidays!$A$6:$A$205),IF($E49="FF",WORKDAY.INTL(INDEX($T$11:$T$310,MATCH($D49,$A$11:$A$310,0)),N($F49)-MAX(1,IF(ISNUMBER($P49),$P49,N($J49)))+1,'Project Info'!$H$12,Holidays!$A$6:$A$205),WORKDAY.INTL(INDEX($T$11:$T$310,MATCH($D49,$A$11:$A$310,0)),1+N($F49),'Project Info'!$H$12,Holidays!$A$6:$A$205))),0))),IF($G49="",0,N(IFERROR(IF($H49="SS",WORKDAY.INTL(INDEX($S$11:$S$310,MATCH($G49,$A$11:$A$310,0)),N($I49),'Project Info'!$H$12,Holidays!$A$6:$A$205),IF($H49="FF",WORKDAY.INTL(INDEX($T$11:$T$310,MATCH($G49,$A$11:$A$310,0)),N($I49)-MAX(1,IF(ISNUMBER($P49),$P49,N($J49)))+1,'Project Info'!$H$12,Holidays!$A$6:$A$205),WORKDAY.INTL(INDEX($T$11:$T$310,MATCH($G49,$A$11:$A$310,0)),1+N($I49),'Project Info'!$H$12,Holidays!$A$6:$A$205))),0))),IF($AE49="Completed",0,N('Project Info'!$C$11)))-1,1,'Project Info'!$H$12,Holidays!$A$6:$A$205)))</f>
        <v/>
      </c>
      <c r="T49" s="51" t="str">
        <f>IF(OR($S49="",$U49=""),"",IF(ISNUMBER($N49),$N49,WORKDAY.INTL($S49,$U49-1,'Project Info'!$H$12,Holidays!$A$6:$A$205)))</f>
        <v/>
      </c>
      <c r="U49" s="52" t="str">
        <f>IF(OR($S49="",NOT(ISNUMBER($J49))),"",IF(ISNUMBER($N49),MAX(1,NETWORKDAYS.INTL($S49,$N49,'Project Info'!$H$12,Holidays!$A$6:$A$205)),MAX(1,IF(ISNUMBER($P49),$P49,$J49),IF(ISNUMBER($M49),NETWORKDAYS.INTL($M49,N('Project Info'!$C$11),'Project Info'!$H$12,Holidays!$A$6:$A$205),0))))</f>
        <v/>
      </c>
      <c r="V49" s="53" t="str">
        <f>IF($U49="","",$U49-MAX(1,$J49))</f>
        <v/>
      </c>
      <c r="W49" s="25" t="str">
        <f>IF($B49="","",IF($U49="","Enter Duration",IF($AE49="Completed",IF(NOT(ISNUMBER($N49)),"Completed - enter Actual End",IF($V49&gt;0,"Completed - Overshoot",IF($V49&lt;0,"Completed - Early","Completed - On Time"))),IF($AE49="On Hold","On Hold",IF($AE49="In Progress",IF($V49&gt;0,"In Progress - Overshooting","In Progress - On Track"),IF($S49&gt;$Q49,"Delayed Start","Not Started"))))))</f>
        <v/>
      </c>
      <c r="X49" s="53" t="str">
        <f>IF(OR(NOT(ISNUMBER($R49)),NOT(ISNUMBER($T49))),"",IF($T49&gt;=$R49,NETWORKDAYS.INTL($R49,$T49,'Project Info'!$H$12,Holidays!$A$6:$A$205)-1,-(NETWORKDAYS.INTL($T49,$R49,'Project Info'!$H$12,Holidays!$A$6:$A$205)-1)))</f>
        <v/>
      </c>
      <c r="Y49" s="25" t="str">
        <f>IF($B49="","",IF(AND(MAX($AC49,$AD49)&gt;0,N($S49)&gt;N($Q49)),"Delayed by Task #"&amp;IF($AC49&gt;=$AD49,$D49,$G49)&amp;" (+"&amp;MAX($AC49,$AD49)&amp;"d)",""))</f>
        <v/>
      </c>
      <c r="Z49" s="52" t="str">
        <f>IF($B49="","",COUNTIF($D$11:$D$310,$A49)+COUNTIF($G$11:$G$310,$A49))</f>
        <v/>
      </c>
      <c r="AA49" s="47" t="str">
        <f>IF($B49="","",IF($AE49="Completed",1,IF($AE49="On Hold",4,IF($AE49="In Progress",2,IF(N($S49)&gt;N($Q49),7,3)))))</f>
        <v/>
      </c>
      <c r="AB49" s="47" t="str">
        <f>IF($B49="","",IF(OR(AND($D49&lt;&gt;"",ISNUMBER(MATCH($D49,$A$11:$A$310,0))),AND($G49&lt;&gt;"",ISNUMBER(MATCH($G49,$A$11:$A$310,0)))),1,0))</f>
        <v/>
      </c>
      <c r="AC49" s="47">
        <f>IF($D49="",0,N(IFERROR(INDEX($X$11:$X$310,MATCH($D49,$A$11:$A$310,0)),0)))</f>
        <v>0</v>
      </c>
      <c r="AD49" s="47">
        <f>IF($G49="",0,N(IFERROR(INDEX($X$11:$X$310,MATCH($G49,$A$11:$A$310,0)),0)))</f>
        <v>0</v>
      </c>
      <c r="AE49" s="47" t="str">
        <f>IF($B49="","",IF(ISNUMBER($N49),"Completed",IF($L49="Completed","Completed",IF($L49&lt;&gt;"",$L49,IF(ISNUMBER($M49),"In Progress","Not Started")))))</f>
        <v/>
      </c>
      <c r="AF49" s="54" t="str">
        <f>IF($B49="","",IF($AE49="Completed",1,MIN(1,N($O49))))</f>
        <v/>
      </c>
      <c r="AG49" s="55" t="str">
        <f>IF(OR($S49="",NOT(ISNUMBER($J49))),"",WORKDAY.INTL($S49,MAX(1,$J49)-1,'Project Info'!$H$12,Holidays!$A$6:$A$205))</f>
        <v/>
      </c>
      <c r="AH49" s="47" t="str">
        <f>IF($B49="","",N($J49)*$AF49)</f>
        <v/>
      </c>
      <c r="AI49" s="47">
        <f>IF(ISNUMBER($R49),$R49,0)</f>
        <v>0</v>
      </c>
      <c r="AJ49" s="47">
        <f>IF(ISNUMBER($T49),$T49,0)</f>
        <v>0</v>
      </c>
    </row>
    <row r="50" ht="18" customHeight="1">
      <c r="A50" s="47" t="str">
        <f>IF($B50="","",ROW()-10)</f>
        <v/>
      </c>
      <c r="B50" s="48" t="n"/>
      <c r="C50" s="48" t="n"/>
      <c r="D50" s="6" t="n"/>
      <c r="E50" s="6" t="n"/>
      <c r="F50" s="6" t="n"/>
      <c r="G50" s="6" t="n"/>
      <c r="H50" s="6" t="n"/>
      <c r="I50" s="6" t="n"/>
      <c r="J50" s="6" t="n"/>
      <c r="K50" s="49" t="n"/>
      <c r="L50" s="6" t="n"/>
      <c r="M50" s="49" t="n"/>
      <c r="N50" s="49" t="n"/>
      <c r="O50" s="50" t="n"/>
      <c r="P50" s="6" t="n"/>
      <c r="Q50" s="51" t="str">
        <f>IF(OR($B50="",'Project Info'!$C$9=""),"",WORKDAY.INTL(MAX('Project Info'!$C$9,N($K50),IF($D50="",0,N(IFERROR(IF($E50="SS",WORKDAY.INTL(INDEX($Q$11:$Q$310,MATCH($D50,$A$11:$A$310,0)),N($F50),'Project Info'!$H$12,Holidays!$A$6:$A$205),IF($E50="FF",WORKDAY.INTL(INDEX($R$11:$R$310,MATCH($D50,$A$11:$A$310,0)),N($F50)-MAX(1,N($J50))+1,'Project Info'!$H$12,Holidays!$A$6:$A$205),WORKDAY.INTL(INDEX($R$11:$R$310,MATCH($D50,$A$11:$A$310,0)),1+N($F50),'Project Info'!$H$12,Holidays!$A$6:$A$205))),0))),IF($G50="",0,N(IFERROR(IF($H50="SS",WORKDAY.INTL(INDEX($Q$11:$Q$310,MATCH($G50,$A$11:$A$310,0)),N($I50),'Project Info'!$H$12,Holidays!$A$6:$A$205),IF($H50="FF",WORKDAY.INTL(INDEX($R$11:$R$310,MATCH($G50,$A$11:$A$310,0)),N($I50)-MAX(1,N($J50))+1,'Project Info'!$H$12,Holidays!$A$6:$A$205),WORKDAY.INTL(INDEX($R$11:$R$310,MATCH($G50,$A$11:$A$310,0)),1+N($I50),'Project Info'!$H$12,Holidays!$A$6:$A$205))),0))))-1,1,'Project Info'!$H$12,Holidays!$A$6:$A$205))</f>
        <v/>
      </c>
      <c r="R50" s="51" t="str">
        <f>IF(OR($Q50="",NOT(ISNUMBER($J50))),"",WORKDAY.INTL($Q50,MAX(1,$J50)-1,'Project Info'!$H$12,Holidays!$A$6:$A$205))</f>
        <v/>
      </c>
      <c r="S50" s="51" t="str">
        <f>IF($Q50="","",IF(ISNUMBER($M50),$M50,WORKDAY.INTL(MAX($Q50,IF($D50="",0,N(IFERROR(IF($E50="SS",WORKDAY.INTL(INDEX($S$11:$S$310,MATCH($D50,$A$11:$A$310,0)),N($F50),'Project Info'!$H$12,Holidays!$A$6:$A$205),IF($E50="FF",WORKDAY.INTL(INDEX($T$11:$T$310,MATCH($D50,$A$11:$A$310,0)),N($F50)-MAX(1,IF(ISNUMBER($P50),$P50,N($J50)))+1,'Project Info'!$H$12,Holidays!$A$6:$A$205),WORKDAY.INTL(INDEX($T$11:$T$310,MATCH($D50,$A$11:$A$310,0)),1+N($F50),'Project Info'!$H$12,Holidays!$A$6:$A$205))),0))),IF($G50="",0,N(IFERROR(IF($H50="SS",WORKDAY.INTL(INDEX($S$11:$S$310,MATCH($G50,$A$11:$A$310,0)),N($I50),'Project Info'!$H$12,Holidays!$A$6:$A$205),IF($H50="FF",WORKDAY.INTL(INDEX($T$11:$T$310,MATCH($G50,$A$11:$A$310,0)),N($I50)-MAX(1,IF(ISNUMBER($P50),$P50,N($J50)))+1,'Project Info'!$H$12,Holidays!$A$6:$A$205),WORKDAY.INTL(INDEX($T$11:$T$310,MATCH($G50,$A$11:$A$310,0)),1+N($I50),'Project Info'!$H$12,Holidays!$A$6:$A$205))),0))),IF($AE50="Completed",0,N('Project Info'!$C$11)))-1,1,'Project Info'!$H$12,Holidays!$A$6:$A$205)))</f>
        <v/>
      </c>
      <c r="T50" s="51" t="str">
        <f>IF(OR($S50="",$U50=""),"",IF(ISNUMBER($N50),$N50,WORKDAY.INTL($S50,$U50-1,'Project Info'!$H$12,Holidays!$A$6:$A$205)))</f>
        <v/>
      </c>
      <c r="U50" s="52" t="str">
        <f>IF(OR($S50="",NOT(ISNUMBER($J50))),"",IF(ISNUMBER($N50),MAX(1,NETWORKDAYS.INTL($S50,$N50,'Project Info'!$H$12,Holidays!$A$6:$A$205)),MAX(1,IF(ISNUMBER($P50),$P50,$J50),IF(ISNUMBER($M50),NETWORKDAYS.INTL($M50,N('Project Info'!$C$11),'Project Info'!$H$12,Holidays!$A$6:$A$205),0))))</f>
        <v/>
      </c>
      <c r="V50" s="53" t="str">
        <f>IF($U50="","",$U50-MAX(1,$J50))</f>
        <v/>
      </c>
      <c r="W50" s="25" t="str">
        <f>IF($B50="","",IF($U50="","Enter Duration",IF($AE50="Completed",IF(NOT(ISNUMBER($N50)),"Completed - enter Actual End",IF($V50&gt;0,"Completed - Overshoot",IF($V50&lt;0,"Completed - Early","Completed - On Time"))),IF($AE50="On Hold","On Hold",IF($AE50="In Progress",IF($V50&gt;0,"In Progress - Overshooting","In Progress - On Track"),IF($S50&gt;$Q50,"Delayed Start","Not Started"))))))</f>
        <v/>
      </c>
      <c r="X50" s="53" t="str">
        <f>IF(OR(NOT(ISNUMBER($R50)),NOT(ISNUMBER($T50))),"",IF($T50&gt;=$R50,NETWORKDAYS.INTL($R50,$T50,'Project Info'!$H$12,Holidays!$A$6:$A$205)-1,-(NETWORKDAYS.INTL($T50,$R50,'Project Info'!$H$12,Holidays!$A$6:$A$205)-1)))</f>
        <v/>
      </c>
      <c r="Y50" s="25" t="str">
        <f>IF($B50="","",IF(AND(MAX($AC50,$AD50)&gt;0,N($S50)&gt;N($Q50)),"Delayed by Task #"&amp;IF($AC50&gt;=$AD50,$D50,$G50)&amp;" (+"&amp;MAX($AC50,$AD50)&amp;"d)",""))</f>
        <v/>
      </c>
      <c r="Z50" s="52" t="str">
        <f>IF($B50="","",COUNTIF($D$11:$D$310,$A50)+COUNTIF($G$11:$G$310,$A50))</f>
        <v/>
      </c>
      <c r="AA50" s="47" t="str">
        <f>IF($B50="","",IF($AE50="Completed",1,IF($AE50="On Hold",4,IF($AE50="In Progress",2,IF(N($S50)&gt;N($Q50),7,3)))))</f>
        <v/>
      </c>
      <c r="AB50" s="47" t="str">
        <f>IF($B50="","",IF(OR(AND($D50&lt;&gt;"",ISNUMBER(MATCH($D50,$A$11:$A$310,0))),AND($G50&lt;&gt;"",ISNUMBER(MATCH($G50,$A$11:$A$310,0)))),1,0))</f>
        <v/>
      </c>
      <c r="AC50" s="47">
        <f>IF($D50="",0,N(IFERROR(INDEX($X$11:$X$310,MATCH($D50,$A$11:$A$310,0)),0)))</f>
        <v>0</v>
      </c>
      <c r="AD50" s="47">
        <f>IF($G50="",0,N(IFERROR(INDEX($X$11:$X$310,MATCH($G50,$A$11:$A$310,0)),0)))</f>
        <v>0</v>
      </c>
      <c r="AE50" s="47" t="str">
        <f>IF($B50="","",IF(ISNUMBER($N50),"Completed",IF($L50="Completed","Completed",IF($L50&lt;&gt;"",$L50,IF(ISNUMBER($M50),"In Progress","Not Started")))))</f>
        <v/>
      </c>
      <c r="AF50" s="54" t="str">
        <f>IF($B50="","",IF($AE50="Completed",1,MIN(1,N($O50))))</f>
        <v/>
      </c>
      <c r="AG50" s="55" t="str">
        <f>IF(OR($S50="",NOT(ISNUMBER($J50))),"",WORKDAY.INTL($S50,MAX(1,$J50)-1,'Project Info'!$H$12,Holidays!$A$6:$A$205))</f>
        <v/>
      </c>
      <c r="AH50" s="47" t="str">
        <f>IF($B50="","",N($J50)*$AF50)</f>
        <v/>
      </c>
      <c r="AI50" s="47">
        <f>IF(ISNUMBER($R50),$R50,0)</f>
        <v>0</v>
      </c>
      <c r="AJ50" s="47">
        <f>IF(ISNUMBER($T50),$T50,0)</f>
        <v>0</v>
      </c>
    </row>
    <row r="51" ht="18" customHeight="1">
      <c r="A51" s="47" t="str">
        <f>IF($B51="","",ROW()-10)</f>
        <v/>
      </c>
      <c r="B51" s="48" t="n"/>
      <c r="C51" s="48" t="n"/>
      <c r="D51" s="6" t="n"/>
      <c r="E51" s="6" t="n"/>
      <c r="F51" s="6" t="n"/>
      <c r="G51" s="6" t="n"/>
      <c r="H51" s="6" t="n"/>
      <c r="I51" s="6" t="n"/>
      <c r="J51" s="6" t="n"/>
      <c r="K51" s="49" t="n"/>
      <c r="L51" s="6" t="n"/>
      <c r="M51" s="49" t="n"/>
      <c r="N51" s="49" t="n"/>
      <c r="O51" s="50" t="n"/>
      <c r="P51" s="6" t="n"/>
      <c r="Q51" s="51" t="str">
        <f>IF(OR($B51="",'Project Info'!$C$9=""),"",WORKDAY.INTL(MAX('Project Info'!$C$9,N($K51),IF($D51="",0,N(IFERROR(IF($E51="SS",WORKDAY.INTL(INDEX($Q$11:$Q$310,MATCH($D51,$A$11:$A$310,0)),N($F51),'Project Info'!$H$12,Holidays!$A$6:$A$205),IF($E51="FF",WORKDAY.INTL(INDEX($R$11:$R$310,MATCH($D51,$A$11:$A$310,0)),N($F51)-MAX(1,N($J51))+1,'Project Info'!$H$12,Holidays!$A$6:$A$205),WORKDAY.INTL(INDEX($R$11:$R$310,MATCH($D51,$A$11:$A$310,0)),1+N($F51),'Project Info'!$H$12,Holidays!$A$6:$A$205))),0))),IF($G51="",0,N(IFERROR(IF($H51="SS",WORKDAY.INTL(INDEX($Q$11:$Q$310,MATCH($G51,$A$11:$A$310,0)),N($I51),'Project Info'!$H$12,Holidays!$A$6:$A$205),IF($H51="FF",WORKDAY.INTL(INDEX($R$11:$R$310,MATCH($G51,$A$11:$A$310,0)),N($I51)-MAX(1,N($J51))+1,'Project Info'!$H$12,Holidays!$A$6:$A$205),WORKDAY.INTL(INDEX($R$11:$R$310,MATCH($G51,$A$11:$A$310,0)),1+N($I51),'Project Info'!$H$12,Holidays!$A$6:$A$205))),0))))-1,1,'Project Info'!$H$12,Holidays!$A$6:$A$205))</f>
        <v/>
      </c>
      <c r="R51" s="51" t="str">
        <f>IF(OR($Q51="",NOT(ISNUMBER($J51))),"",WORKDAY.INTL($Q51,MAX(1,$J51)-1,'Project Info'!$H$12,Holidays!$A$6:$A$205))</f>
        <v/>
      </c>
      <c r="S51" s="51" t="str">
        <f>IF($Q51="","",IF(ISNUMBER($M51),$M51,WORKDAY.INTL(MAX($Q51,IF($D51="",0,N(IFERROR(IF($E51="SS",WORKDAY.INTL(INDEX($S$11:$S$310,MATCH($D51,$A$11:$A$310,0)),N($F51),'Project Info'!$H$12,Holidays!$A$6:$A$205),IF($E51="FF",WORKDAY.INTL(INDEX($T$11:$T$310,MATCH($D51,$A$11:$A$310,0)),N($F51)-MAX(1,IF(ISNUMBER($P51),$P51,N($J51)))+1,'Project Info'!$H$12,Holidays!$A$6:$A$205),WORKDAY.INTL(INDEX($T$11:$T$310,MATCH($D51,$A$11:$A$310,0)),1+N($F51),'Project Info'!$H$12,Holidays!$A$6:$A$205))),0))),IF($G51="",0,N(IFERROR(IF($H51="SS",WORKDAY.INTL(INDEX($S$11:$S$310,MATCH($G51,$A$11:$A$310,0)),N($I51),'Project Info'!$H$12,Holidays!$A$6:$A$205),IF($H51="FF",WORKDAY.INTL(INDEX($T$11:$T$310,MATCH($G51,$A$11:$A$310,0)),N($I51)-MAX(1,IF(ISNUMBER($P51),$P51,N($J51)))+1,'Project Info'!$H$12,Holidays!$A$6:$A$205),WORKDAY.INTL(INDEX($T$11:$T$310,MATCH($G51,$A$11:$A$310,0)),1+N($I51),'Project Info'!$H$12,Holidays!$A$6:$A$205))),0))),IF($AE51="Completed",0,N('Project Info'!$C$11)))-1,1,'Project Info'!$H$12,Holidays!$A$6:$A$205)))</f>
        <v/>
      </c>
      <c r="T51" s="51" t="str">
        <f>IF(OR($S51="",$U51=""),"",IF(ISNUMBER($N51),$N51,WORKDAY.INTL($S51,$U51-1,'Project Info'!$H$12,Holidays!$A$6:$A$205)))</f>
        <v/>
      </c>
      <c r="U51" s="52" t="str">
        <f>IF(OR($S51="",NOT(ISNUMBER($J51))),"",IF(ISNUMBER($N51),MAX(1,NETWORKDAYS.INTL($S51,$N51,'Project Info'!$H$12,Holidays!$A$6:$A$205)),MAX(1,IF(ISNUMBER($P51),$P51,$J51),IF(ISNUMBER($M51),NETWORKDAYS.INTL($M51,N('Project Info'!$C$11),'Project Info'!$H$12,Holidays!$A$6:$A$205),0))))</f>
        <v/>
      </c>
      <c r="V51" s="53" t="str">
        <f>IF($U51="","",$U51-MAX(1,$J51))</f>
        <v/>
      </c>
      <c r="W51" s="25" t="str">
        <f>IF($B51="","",IF($U51="","Enter Duration",IF($AE51="Completed",IF(NOT(ISNUMBER($N51)),"Completed - enter Actual End",IF($V51&gt;0,"Completed - Overshoot",IF($V51&lt;0,"Completed - Early","Completed - On Time"))),IF($AE51="On Hold","On Hold",IF($AE51="In Progress",IF($V51&gt;0,"In Progress - Overshooting","In Progress - On Track"),IF($S51&gt;$Q51,"Delayed Start","Not Started"))))))</f>
        <v/>
      </c>
      <c r="X51" s="53" t="str">
        <f>IF(OR(NOT(ISNUMBER($R51)),NOT(ISNUMBER($T51))),"",IF($T51&gt;=$R51,NETWORKDAYS.INTL($R51,$T51,'Project Info'!$H$12,Holidays!$A$6:$A$205)-1,-(NETWORKDAYS.INTL($T51,$R51,'Project Info'!$H$12,Holidays!$A$6:$A$205)-1)))</f>
        <v/>
      </c>
      <c r="Y51" s="25" t="str">
        <f>IF($B51="","",IF(AND(MAX($AC51,$AD51)&gt;0,N($S51)&gt;N($Q51)),"Delayed by Task #"&amp;IF($AC51&gt;=$AD51,$D51,$G51)&amp;" (+"&amp;MAX($AC51,$AD51)&amp;"d)",""))</f>
        <v/>
      </c>
      <c r="Z51" s="52" t="str">
        <f>IF($B51="","",COUNTIF($D$11:$D$310,$A51)+COUNTIF($G$11:$G$310,$A51))</f>
        <v/>
      </c>
      <c r="AA51" s="47" t="str">
        <f>IF($B51="","",IF($AE51="Completed",1,IF($AE51="On Hold",4,IF($AE51="In Progress",2,IF(N($S51)&gt;N($Q51),7,3)))))</f>
        <v/>
      </c>
      <c r="AB51" s="47" t="str">
        <f>IF($B51="","",IF(OR(AND($D51&lt;&gt;"",ISNUMBER(MATCH($D51,$A$11:$A$310,0))),AND($G51&lt;&gt;"",ISNUMBER(MATCH($G51,$A$11:$A$310,0)))),1,0))</f>
        <v/>
      </c>
      <c r="AC51" s="47">
        <f>IF($D51="",0,N(IFERROR(INDEX($X$11:$X$310,MATCH($D51,$A$11:$A$310,0)),0)))</f>
        <v>0</v>
      </c>
      <c r="AD51" s="47">
        <f>IF($G51="",0,N(IFERROR(INDEX($X$11:$X$310,MATCH($G51,$A$11:$A$310,0)),0)))</f>
        <v>0</v>
      </c>
      <c r="AE51" s="47" t="str">
        <f>IF($B51="","",IF(ISNUMBER($N51),"Completed",IF($L51="Completed","Completed",IF($L51&lt;&gt;"",$L51,IF(ISNUMBER($M51),"In Progress","Not Started")))))</f>
        <v/>
      </c>
      <c r="AF51" s="54" t="str">
        <f>IF($B51="","",IF($AE51="Completed",1,MIN(1,N($O51))))</f>
        <v/>
      </c>
      <c r="AG51" s="55" t="str">
        <f>IF(OR($S51="",NOT(ISNUMBER($J51))),"",WORKDAY.INTL($S51,MAX(1,$J51)-1,'Project Info'!$H$12,Holidays!$A$6:$A$205))</f>
        <v/>
      </c>
      <c r="AH51" s="47" t="str">
        <f>IF($B51="","",N($J51)*$AF51)</f>
        <v/>
      </c>
      <c r="AI51" s="47">
        <f>IF(ISNUMBER($R51),$R51,0)</f>
        <v>0</v>
      </c>
      <c r="AJ51" s="47">
        <f>IF(ISNUMBER($T51),$T51,0)</f>
        <v>0</v>
      </c>
    </row>
    <row r="52" ht="18" customHeight="1">
      <c r="A52" s="47" t="str">
        <f>IF($B52="","",ROW()-10)</f>
        <v/>
      </c>
      <c r="B52" s="48" t="n"/>
      <c r="C52" s="48" t="n"/>
      <c r="D52" s="6" t="n"/>
      <c r="E52" s="6" t="n"/>
      <c r="F52" s="6" t="n"/>
      <c r="G52" s="6" t="n"/>
      <c r="H52" s="6" t="n"/>
      <c r="I52" s="6" t="n"/>
      <c r="J52" s="6" t="n"/>
      <c r="K52" s="49" t="n"/>
      <c r="L52" s="6" t="n"/>
      <c r="M52" s="49" t="n"/>
      <c r="N52" s="49" t="n"/>
      <c r="O52" s="50" t="n"/>
      <c r="P52" s="6" t="n"/>
      <c r="Q52" s="51" t="str">
        <f>IF(OR($B52="",'Project Info'!$C$9=""),"",WORKDAY.INTL(MAX('Project Info'!$C$9,N($K52),IF($D52="",0,N(IFERROR(IF($E52="SS",WORKDAY.INTL(INDEX($Q$11:$Q$310,MATCH($D52,$A$11:$A$310,0)),N($F52),'Project Info'!$H$12,Holidays!$A$6:$A$205),IF($E52="FF",WORKDAY.INTL(INDEX($R$11:$R$310,MATCH($D52,$A$11:$A$310,0)),N($F52)-MAX(1,N($J52))+1,'Project Info'!$H$12,Holidays!$A$6:$A$205),WORKDAY.INTL(INDEX($R$11:$R$310,MATCH($D52,$A$11:$A$310,0)),1+N($F52),'Project Info'!$H$12,Holidays!$A$6:$A$205))),0))),IF($G52="",0,N(IFERROR(IF($H52="SS",WORKDAY.INTL(INDEX($Q$11:$Q$310,MATCH($G52,$A$11:$A$310,0)),N($I52),'Project Info'!$H$12,Holidays!$A$6:$A$205),IF($H52="FF",WORKDAY.INTL(INDEX($R$11:$R$310,MATCH($G52,$A$11:$A$310,0)),N($I52)-MAX(1,N($J52))+1,'Project Info'!$H$12,Holidays!$A$6:$A$205),WORKDAY.INTL(INDEX($R$11:$R$310,MATCH($G52,$A$11:$A$310,0)),1+N($I52),'Project Info'!$H$12,Holidays!$A$6:$A$205))),0))))-1,1,'Project Info'!$H$12,Holidays!$A$6:$A$205))</f>
        <v/>
      </c>
      <c r="R52" s="51" t="str">
        <f>IF(OR($Q52="",NOT(ISNUMBER($J52))),"",WORKDAY.INTL($Q52,MAX(1,$J52)-1,'Project Info'!$H$12,Holidays!$A$6:$A$205))</f>
        <v/>
      </c>
      <c r="S52" s="51" t="str">
        <f>IF($Q52="","",IF(ISNUMBER($M52),$M52,WORKDAY.INTL(MAX($Q52,IF($D52="",0,N(IFERROR(IF($E52="SS",WORKDAY.INTL(INDEX($S$11:$S$310,MATCH($D52,$A$11:$A$310,0)),N($F52),'Project Info'!$H$12,Holidays!$A$6:$A$205),IF($E52="FF",WORKDAY.INTL(INDEX($T$11:$T$310,MATCH($D52,$A$11:$A$310,0)),N($F52)-MAX(1,IF(ISNUMBER($P52),$P52,N($J52)))+1,'Project Info'!$H$12,Holidays!$A$6:$A$205),WORKDAY.INTL(INDEX($T$11:$T$310,MATCH($D52,$A$11:$A$310,0)),1+N($F52),'Project Info'!$H$12,Holidays!$A$6:$A$205))),0))),IF($G52="",0,N(IFERROR(IF($H52="SS",WORKDAY.INTL(INDEX($S$11:$S$310,MATCH($G52,$A$11:$A$310,0)),N($I52),'Project Info'!$H$12,Holidays!$A$6:$A$205),IF($H52="FF",WORKDAY.INTL(INDEX($T$11:$T$310,MATCH($G52,$A$11:$A$310,0)),N($I52)-MAX(1,IF(ISNUMBER($P52),$P52,N($J52)))+1,'Project Info'!$H$12,Holidays!$A$6:$A$205),WORKDAY.INTL(INDEX($T$11:$T$310,MATCH($G52,$A$11:$A$310,0)),1+N($I52),'Project Info'!$H$12,Holidays!$A$6:$A$205))),0))),IF($AE52="Completed",0,N('Project Info'!$C$11)))-1,1,'Project Info'!$H$12,Holidays!$A$6:$A$205)))</f>
        <v/>
      </c>
      <c r="T52" s="51" t="str">
        <f>IF(OR($S52="",$U52=""),"",IF(ISNUMBER($N52),$N52,WORKDAY.INTL($S52,$U52-1,'Project Info'!$H$12,Holidays!$A$6:$A$205)))</f>
        <v/>
      </c>
      <c r="U52" s="52" t="str">
        <f>IF(OR($S52="",NOT(ISNUMBER($J52))),"",IF(ISNUMBER($N52),MAX(1,NETWORKDAYS.INTL($S52,$N52,'Project Info'!$H$12,Holidays!$A$6:$A$205)),MAX(1,IF(ISNUMBER($P52),$P52,$J52),IF(ISNUMBER($M52),NETWORKDAYS.INTL($M52,N('Project Info'!$C$11),'Project Info'!$H$12,Holidays!$A$6:$A$205),0))))</f>
        <v/>
      </c>
      <c r="V52" s="53" t="str">
        <f>IF($U52="","",$U52-MAX(1,$J52))</f>
        <v/>
      </c>
      <c r="W52" s="25" t="str">
        <f>IF($B52="","",IF($U52="","Enter Duration",IF($AE52="Completed",IF(NOT(ISNUMBER($N52)),"Completed - enter Actual End",IF($V52&gt;0,"Completed - Overshoot",IF($V52&lt;0,"Completed - Early","Completed - On Time"))),IF($AE52="On Hold","On Hold",IF($AE52="In Progress",IF($V52&gt;0,"In Progress - Overshooting","In Progress - On Track"),IF($S52&gt;$Q52,"Delayed Start","Not Started"))))))</f>
        <v/>
      </c>
      <c r="X52" s="53" t="str">
        <f>IF(OR(NOT(ISNUMBER($R52)),NOT(ISNUMBER($T52))),"",IF($T52&gt;=$R52,NETWORKDAYS.INTL($R52,$T52,'Project Info'!$H$12,Holidays!$A$6:$A$205)-1,-(NETWORKDAYS.INTL($T52,$R52,'Project Info'!$H$12,Holidays!$A$6:$A$205)-1)))</f>
        <v/>
      </c>
      <c r="Y52" s="25" t="str">
        <f>IF($B52="","",IF(AND(MAX($AC52,$AD52)&gt;0,N($S52)&gt;N($Q52)),"Delayed by Task #"&amp;IF($AC52&gt;=$AD52,$D52,$G52)&amp;" (+"&amp;MAX($AC52,$AD52)&amp;"d)",""))</f>
        <v/>
      </c>
      <c r="Z52" s="52" t="str">
        <f>IF($B52="","",COUNTIF($D$11:$D$310,$A52)+COUNTIF($G$11:$G$310,$A52))</f>
        <v/>
      </c>
      <c r="AA52" s="47" t="str">
        <f>IF($B52="","",IF($AE52="Completed",1,IF($AE52="On Hold",4,IF($AE52="In Progress",2,IF(N($S52)&gt;N($Q52),7,3)))))</f>
        <v/>
      </c>
      <c r="AB52" s="47" t="str">
        <f>IF($B52="","",IF(OR(AND($D52&lt;&gt;"",ISNUMBER(MATCH($D52,$A$11:$A$310,0))),AND($G52&lt;&gt;"",ISNUMBER(MATCH($G52,$A$11:$A$310,0)))),1,0))</f>
        <v/>
      </c>
      <c r="AC52" s="47">
        <f>IF($D52="",0,N(IFERROR(INDEX($X$11:$X$310,MATCH($D52,$A$11:$A$310,0)),0)))</f>
        <v>0</v>
      </c>
      <c r="AD52" s="47">
        <f>IF($G52="",0,N(IFERROR(INDEX($X$11:$X$310,MATCH($G52,$A$11:$A$310,0)),0)))</f>
        <v>0</v>
      </c>
      <c r="AE52" s="47" t="str">
        <f>IF($B52="","",IF(ISNUMBER($N52),"Completed",IF($L52="Completed","Completed",IF($L52&lt;&gt;"",$L52,IF(ISNUMBER($M52),"In Progress","Not Started")))))</f>
        <v/>
      </c>
      <c r="AF52" s="54" t="str">
        <f>IF($B52="","",IF($AE52="Completed",1,MIN(1,N($O52))))</f>
        <v/>
      </c>
      <c r="AG52" s="55" t="str">
        <f>IF(OR($S52="",NOT(ISNUMBER($J52))),"",WORKDAY.INTL($S52,MAX(1,$J52)-1,'Project Info'!$H$12,Holidays!$A$6:$A$205))</f>
        <v/>
      </c>
      <c r="AH52" s="47" t="str">
        <f>IF($B52="","",N($J52)*$AF52)</f>
        <v/>
      </c>
      <c r="AI52" s="47">
        <f>IF(ISNUMBER($R52),$R52,0)</f>
        <v>0</v>
      </c>
      <c r="AJ52" s="47">
        <f>IF(ISNUMBER($T52),$T52,0)</f>
        <v>0</v>
      </c>
    </row>
    <row r="53" ht="18" customHeight="1">
      <c r="A53" s="47" t="str">
        <f>IF($B53="","",ROW()-10)</f>
        <v/>
      </c>
      <c r="B53" s="48" t="n"/>
      <c r="C53" s="48" t="n"/>
      <c r="D53" s="6" t="n"/>
      <c r="E53" s="6" t="n"/>
      <c r="F53" s="6" t="n"/>
      <c r="G53" s="6" t="n"/>
      <c r="H53" s="6" t="n"/>
      <c r="I53" s="6" t="n"/>
      <c r="J53" s="6" t="n"/>
      <c r="K53" s="49" t="n"/>
      <c r="L53" s="6" t="n"/>
      <c r="M53" s="49" t="n"/>
      <c r="N53" s="49" t="n"/>
      <c r="O53" s="50" t="n"/>
      <c r="P53" s="6" t="n"/>
      <c r="Q53" s="51" t="str">
        <f>IF(OR($B53="",'Project Info'!$C$9=""),"",WORKDAY.INTL(MAX('Project Info'!$C$9,N($K53),IF($D53="",0,N(IFERROR(IF($E53="SS",WORKDAY.INTL(INDEX($Q$11:$Q$310,MATCH($D53,$A$11:$A$310,0)),N($F53),'Project Info'!$H$12,Holidays!$A$6:$A$205),IF($E53="FF",WORKDAY.INTL(INDEX($R$11:$R$310,MATCH($D53,$A$11:$A$310,0)),N($F53)-MAX(1,N($J53))+1,'Project Info'!$H$12,Holidays!$A$6:$A$205),WORKDAY.INTL(INDEX($R$11:$R$310,MATCH($D53,$A$11:$A$310,0)),1+N($F53),'Project Info'!$H$12,Holidays!$A$6:$A$205))),0))),IF($G53="",0,N(IFERROR(IF($H53="SS",WORKDAY.INTL(INDEX($Q$11:$Q$310,MATCH($G53,$A$11:$A$310,0)),N($I53),'Project Info'!$H$12,Holidays!$A$6:$A$205),IF($H53="FF",WORKDAY.INTL(INDEX($R$11:$R$310,MATCH($G53,$A$11:$A$310,0)),N($I53)-MAX(1,N($J53))+1,'Project Info'!$H$12,Holidays!$A$6:$A$205),WORKDAY.INTL(INDEX($R$11:$R$310,MATCH($G53,$A$11:$A$310,0)),1+N($I53),'Project Info'!$H$12,Holidays!$A$6:$A$205))),0))))-1,1,'Project Info'!$H$12,Holidays!$A$6:$A$205))</f>
        <v/>
      </c>
      <c r="R53" s="51" t="str">
        <f>IF(OR($Q53="",NOT(ISNUMBER($J53))),"",WORKDAY.INTL($Q53,MAX(1,$J53)-1,'Project Info'!$H$12,Holidays!$A$6:$A$205))</f>
        <v/>
      </c>
      <c r="S53" s="51" t="str">
        <f>IF($Q53="","",IF(ISNUMBER($M53),$M53,WORKDAY.INTL(MAX($Q53,IF($D53="",0,N(IFERROR(IF($E53="SS",WORKDAY.INTL(INDEX($S$11:$S$310,MATCH($D53,$A$11:$A$310,0)),N($F53),'Project Info'!$H$12,Holidays!$A$6:$A$205),IF($E53="FF",WORKDAY.INTL(INDEX($T$11:$T$310,MATCH($D53,$A$11:$A$310,0)),N($F53)-MAX(1,IF(ISNUMBER($P53),$P53,N($J53)))+1,'Project Info'!$H$12,Holidays!$A$6:$A$205),WORKDAY.INTL(INDEX($T$11:$T$310,MATCH($D53,$A$11:$A$310,0)),1+N($F53),'Project Info'!$H$12,Holidays!$A$6:$A$205))),0))),IF($G53="",0,N(IFERROR(IF($H53="SS",WORKDAY.INTL(INDEX($S$11:$S$310,MATCH($G53,$A$11:$A$310,0)),N($I53),'Project Info'!$H$12,Holidays!$A$6:$A$205),IF($H53="FF",WORKDAY.INTL(INDEX($T$11:$T$310,MATCH($G53,$A$11:$A$310,0)),N($I53)-MAX(1,IF(ISNUMBER($P53),$P53,N($J53)))+1,'Project Info'!$H$12,Holidays!$A$6:$A$205),WORKDAY.INTL(INDEX($T$11:$T$310,MATCH($G53,$A$11:$A$310,0)),1+N($I53),'Project Info'!$H$12,Holidays!$A$6:$A$205))),0))),IF($AE53="Completed",0,N('Project Info'!$C$11)))-1,1,'Project Info'!$H$12,Holidays!$A$6:$A$205)))</f>
        <v/>
      </c>
      <c r="T53" s="51" t="str">
        <f>IF(OR($S53="",$U53=""),"",IF(ISNUMBER($N53),$N53,WORKDAY.INTL($S53,$U53-1,'Project Info'!$H$12,Holidays!$A$6:$A$205)))</f>
        <v/>
      </c>
      <c r="U53" s="52" t="str">
        <f>IF(OR($S53="",NOT(ISNUMBER($J53))),"",IF(ISNUMBER($N53),MAX(1,NETWORKDAYS.INTL($S53,$N53,'Project Info'!$H$12,Holidays!$A$6:$A$205)),MAX(1,IF(ISNUMBER($P53),$P53,$J53),IF(ISNUMBER($M53),NETWORKDAYS.INTL($M53,N('Project Info'!$C$11),'Project Info'!$H$12,Holidays!$A$6:$A$205),0))))</f>
        <v/>
      </c>
      <c r="V53" s="53" t="str">
        <f>IF($U53="","",$U53-MAX(1,$J53))</f>
        <v/>
      </c>
      <c r="W53" s="25" t="str">
        <f>IF($B53="","",IF($U53="","Enter Duration",IF($AE53="Completed",IF(NOT(ISNUMBER($N53)),"Completed - enter Actual End",IF($V53&gt;0,"Completed - Overshoot",IF($V53&lt;0,"Completed - Early","Completed - On Time"))),IF($AE53="On Hold","On Hold",IF($AE53="In Progress",IF($V53&gt;0,"In Progress - Overshooting","In Progress - On Track"),IF($S53&gt;$Q53,"Delayed Start","Not Started"))))))</f>
        <v/>
      </c>
      <c r="X53" s="53" t="str">
        <f>IF(OR(NOT(ISNUMBER($R53)),NOT(ISNUMBER($T53))),"",IF($T53&gt;=$R53,NETWORKDAYS.INTL($R53,$T53,'Project Info'!$H$12,Holidays!$A$6:$A$205)-1,-(NETWORKDAYS.INTL($T53,$R53,'Project Info'!$H$12,Holidays!$A$6:$A$205)-1)))</f>
        <v/>
      </c>
      <c r="Y53" s="25" t="str">
        <f>IF($B53="","",IF(AND(MAX($AC53,$AD53)&gt;0,N($S53)&gt;N($Q53)),"Delayed by Task #"&amp;IF($AC53&gt;=$AD53,$D53,$G53)&amp;" (+"&amp;MAX($AC53,$AD53)&amp;"d)",""))</f>
        <v/>
      </c>
      <c r="Z53" s="52" t="str">
        <f>IF($B53="","",COUNTIF($D$11:$D$310,$A53)+COUNTIF($G$11:$G$310,$A53))</f>
        <v/>
      </c>
      <c r="AA53" s="47" t="str">
        <f>IF($B53="","",IF($AE53="Completed",1,IF($AE53="On Hold",4,IF($AE53="In Progress",2,IF(N($S53)&gt;N($Q53),7,3)))))</f>
        <v/>
      </c>
      <c r="AB53" s="47" t="str">
        <f>IF($B53="","",IF(OR(AND($D53&lt;&gt;"",ISNUMBER(MATCH($D53,$A$11:$A$310,0))),AND($G53&lt;&gt;"",ISNUMBER(MATCH($G53,$A$11:$A$310,0)))),1,0))</f>
        <v/>
      </c>
      <c r="AC53" s="47">
        <f>IF($D53="",0,N(IFERROR(INDEX($X$11:$X$310,MATCH($D53,$A$11:$A$310,0)),0)))</f>
        <v>0</v>
      </c>
      <c r="AD53" s="47">
        <f>IF($G53="",0,N(IFERROR(INDEX($X$11:$X$310,MATCH($G53,$A$11:$A$310,0)),0)))</f>
        <v>0</v>
      </c>
      <c r="AE53" s="47" t="str">
        <f>IF($B53="","",IF(ISNUMBER($N53),"Completed",IF($L53="Completed","Completed",IF($L53&lt;&gt;"",$L53,IF(ISNUMBER($M53),"In Progress","Not Started")))))</f>
        <v/>
      </c>
      <c r="AF53" s="54" t="str">
        <f>IF($B53="","",IF($AE53="Completed",1,MIN(1,N($O53))))</f>
        <v/>
      </c>
      <c r="AG53" s="55" t="str">
        <f>IF(OR($S53="",NOT(ISNUMBER($J53))),"",WORKDAY.INTL($S53,MAX(1,$J53)-1,'Project Info'!$H$12,Holidays!$A$6:$A$205))</f>
        <v/>
      </c>
      <c r="AH53" s="47" t="str">
        <f>IF($B53="","",N($J53)*$AF53)</f>
        <v/>
      </c>
      <c r="AI53" s="47">
        <f>IF(ISNUMBER($R53),$R53,0)</f>
        <v>0</v>
      </c>
      <c r="AJ53" s="47">
        <f>IF(ISNUMBER($T53),$T53,0)</f>
        <v>0</v>
      </c>
    </row>
    <row r="54" ht="18" customHeight="1">
      <c r="A54" s="47" t="str">
        <f>IF($B54="","",ROW()-10)</f>
        <v/>
      </c>
      <c r="B54" s="48" t="n"/>
      <c r="C54" s="48" t="n"/>
      <c r="D54" s="6" t="n"/>
      <c r="E54" s="6" t="n"/>
      <c r="F54" s="6" t="n"/>
      <c r="G54" s="6" t="n"/>
      <c r="H54" s="6" t="n"/>
      <c r="I54" s="6" t="n"/>
      <c r="J54" s="6" t="n"/>
      <c r="K54" s="49" t="n"/>
      <c r="L54" s="6" t="n"/>
      <c r="M54" s="49" t="n"/>
      <c r="N54" s="49" t="n"/>
      <c r="O54" s="50" t="n"/>
      <c r="P54" s="6" t="n"/>
      <c r="Q54" s="51" t="str">
        <f>IF(OR($B54="",'Project Info'!$C$9=""),"",WORKDAY.INTL(MAX('Project Info'!$C$9,N($K54),IF($D54="",0,N(IFERROR(IF($E54="SS",WORKDAY.INTL(INDEX($Q$11:$Q$310,MATCH($D54,$A$11:$A$310,0)),N($F54),'Project Info'!$H$12,Holidays!$A$6:$A$205),IF($E54="FF",WORKDAY.INTL(INDEX($R$11:$R$310,MATCH($D54,$A$11:$A$310,0)),N($F54)-MAX(1,N($J54))+1,'Project Info'!$H$12,Holidays!$A$6:$A$205),WORKDAY.INTL(INDEX($R$11:$R$310,MATCH($D54,$A$11:$A$310,0)),1+N($F54),'Project Info'!$H$12,Holidays!$A$6:$A$205))),0))),IF($G54="",0,N(IFERROR(IF($H54="SS",WORKDAY.INTL(INDEX($Q$11:$Q$310,MATCH($G54,$A$11:$A$310,0)),N($I54),'Project Info'!$H$12,Holidays!$A$6:$A$205),IF($H54="FF",WORKDAY.INTL(INDEX($R$11:$R$310,MATCH($G54,$A$11:$A$310,0)),N($I54)-MAX(1,N($J54))+1,'Project Info'!$H$12,Holidays!$A$6:$A$205),WORKDAY.INTL(INDEX($R$11:$R$310,MATCH($G54,$A$11:$A$310,0)),1+N($I54),'Project Info'!$H$12,Holidays!$A$6:$A$205))),0))))-1,1,'Project Info'!$H$12,Holidays!$A$6:$A$205))</f>
        <v/>
      </c>
      <c r="R54" s="51" t="str">
        <f>IF(OR($Q54="",NOT(ISNUMBER($J54))),"",WORKDAY.INTL($Q54,MAX(1,$J54)-1,'Project Info'!$H$12,Holidays!$A$6:$A$205))</f>
        <v/>
      </c>
      <c r="S54" s="51" t="str">
        <f>IF($Q54="","",IF(ISNUMBER($M54),$M54,WORKDAY.INTL(MAX($Q54,IF($D54="",0,N(IFERROR(IF($E54="SS",WORKDAY.INTL(INDEX($S$11:$S$310,MATCH($D54,$A$11:$A$310,0)),N($F54),'Project Info'!$H$12,Holidays!$A$6:$A$205),IF($E54="FF",WORKDAY.INTL(INDEX($T$11:$T$310,MATCH($D54,$A$11:$A$310,0)),N($F54)-MAX(1,IF(ISNUMBER($P54),$P54,N($J54)))+1,'Project Info'!$H$12,Holidays!$A$6:$A$205),WORKDAY.INTL(INDEX($T$11:$T$310,MATCH($D54,$A$11:$A$310,0)),1+N($F54),'Project Info'!$H$12,Holidays!$A$6:$A$205))),0))),IF($G54="",0,N(IFERROR(IF($H54="SS",WORKDAY.INTL(INDEX($S$11:$S$310,MATCH($G54,$A$11:$A$310,0)),N($I54),'Project Info'!$H$12,Holidays!$A$6:$A$205),IF($H54="FF",WORKDAY.INTL(INDEX($T$11:$T$310,MATCH($G54,$A$11:$A$310,0)),N($I54)-MAX(1,IF(ISNUMBER($P54),$P54,N($J54)))+1,'Project Info'!$H$12,Holidays!$A$6:$A$205),WORKDAY.INTL(INDEX($T$11:$T$310,MATCH($G54,$A$11:$A$310,0)),1+N($I54),'Project Info'!$H$12,Holidays!$A$6:$A$205))),0))),IF($AE54="Completed",0,N('Project Info'!$C$11)))-1,1,'Project Info'!$H$12,Holidays!$A$6:$A$205)))</f>
        <v/>
      </c>
      <c r="T54" s="51" t="str">
        <f>IF(OR($S54="",$U54=""),"",IF(ISNUMBER($N54),$N54,WORKDAY.INTL($S54,$U54-1,'Project Info'!$H$12,Holidays!$A$6:$A$205)))</f>
        <v/>
      </c>
      <c r="U54" s="52" t="str">
        <f>IF(OR($S54="",NOT(ISNUMBER($J54))),"",IF(ISNUMBER($N54),MAX(1,NETWORKDAYS.INTL($S54,$N54,'Project Info'!$H$12,Holidays!$A$6:$A$205)),MAX(1,IF(ISNUMBER($P54),$P54,$J54),IF(ISNUMBER($M54),NETWORKDAYS.INTL($M54,N('Project Info'!$C$11),'Project Info'!$H$12,Holidays!$A$6:$A$205),0))))</f>
        <v/>
      </c>
      <c r="V54" s="53" t="str">
        <f>IF($U54="","",$U54-MAX(1,$J54))</f>
        <v/>
      </c>
      <c r="W54" s="25" t="str">
        <f>IF($B54="","",IF($U54="","Enter Duration",IF($AE54="Completed",IF(NOT(ISNUMBER($N54)),"Completed - enter Actual End",IF($V54&gt;0,"Completed - Overshoot",IF($V54&lt;0,"Completed - Early","Completed - On Time"))),IF($AE54="On Hold","On Hold",IF($AE54="In Progress",IF($V54&gt;0,"In Progress - Overshooting","In Progress - On Track"),IF($S54&gt;$Q54,"Delayed Start","Not Started"))))))</f>
        <v/>
      </c>
      <c r="X54" s="53" t="str">
        <f>IF(OR(NOT(ISNUMBER($R54)),NOT(ISNUMBER($T54))),"",IF($T54&gt;=$R54,NETWORKDAYS.INTL($R54,$T54,'Project Info'!$H$12,Holidays!$A$6:$A$205)-1,-(NETWORKDAYS.INTL($T54,$R54,'Project Info'!$H$12,Holidays!$A$6:$A$205)-1)))</f>
        <v/>
      </c>
      <c r="Y54" s="25" t="str">
        <f>IF($B54="","",IF(AND(MAX($AC54,$AD54)&gt;0,N($S54)&gt;N($Q54)),"Delayed by Task #"&amp;IF($AC54&gt;=$AD54,$D54,$G54)&amp;" (+"&amp;MAX($AC54,$AD54)&amp;"d)",""))</f>
        <v/>
      </c>
      <c r="Z54" s="52" t="str">
        <f>IF($B54="","",COUNTIF($D$11:$D$310,$A54)+COUNTIF($G$11:$G$310,$A54))</f>
        <v/>
      </c>
      <c r="AA54" s="47" t="str">
        <f>IF($B54="","",IF($AE54="Completed",1,IF($AE54="On Hold",4,IF($AE54="In Progress",2,IF(N($S54)&gt;N($Q54),7,3)))))</f>
        <v/>
      </c>
      <c r="AB54" s="47" t="str">
        <f>IF($B54="","",IF(OR(AND($D54&lt;&gt;"",ISNUMBER(MATCH($D54,$A$11:$A$310,0))),AND($G54&lt;&gt;"",ISNUMBER(MATCH($G54,$A$11:$A$310,0)))),1,0))</f>
        <v/>
      </c>
      <c r="AC54" s="47">
        <f>IF($D54="",0,N(IFERROR(INDEX($X$11:$X$310,MATCH($D54,$A$11:$A$310,0)),0)))</f>
        <v>0</v>
      </c>
      <c r="AD54" s="47">
        <f>IF($G54="",0,N(IFERROR(INDEX($X$11:$X$310,MATCH($G54,$A$11:$A$310,0)),0)))</f>
        <v>0</v>
      </c>
      <c r="AE54" s="47" t="str">
        <f>IF($B54="","",IF(ISNUMBER($N54),"Completed",IF($L54="Completed","Completed",IF($L54&lt;&gt;"",$L54,IF(ISNUMBER($M54),"In Progress","Not Started")))))</f>
        <v/>
      </c>
      <c r="AF54" s="54" t="str">
        <f>IF($B54="","",IF($AE54="Completed",1,MIN(1,N($O54))))</f>
        <v/>
      </c>
      <c r="AG54" s="55" t="str">
        <f>IF(OR($S54="",NOT(ISNUMBER($J54))),"",WORKDAY.INTL($S54,MAX(1,$J54)-1,'Project Info'!$H$12,Holidays!$A$6:$A$205))</f>
        <v/>
      </c>
      <c r="AH54" s="47" t="str">
        <f>IF($B54="","",N($J54)*$AF54)</f>
        <v/>
      </c>
      <c r="AI54" s="47">
        <f>IF(ISNUMBER($R54),$R54,0)</f>
        <v>0</v>
      </c>
      <c r="AJ54" s="47">
        <f>IF(ISNUMBER($T54),$T54,0)</f>
        <v>0</v>
      </c>
    </row>
    <row r="55" ht="18" customHeight="1">
      <c r="A55" s="47" t="str">
        <f>IF($B55="","",ROW()-10)</f>
        <v/>
      </c>
      <c r="B55" s="48" t="n"/>
      <c r="C55" s="48" t="n"/>
      <c r="D55" s="6" t="n"/>
      <c r="E55" s="6" t="n"/>
      <c r="F55" s="6" t="n"/>
      <c r="G55" s="6" t="n"/>
      <c r="H55" s="6" t="n"/>
      <c r="I55" s="6" t="n"/>
      <c r="J55" s="6" t="n"/>
      <c r="K55" s="49" t="n"/>
      <c r="L55" s="6" t="n"/>
      <c r="M55" s="49" t="n"/>
      <c r="N55" s="49" t="n"/>
      <c r="O55" s="50" t="n"/>
      <c r="P55" s="6" t="n"/>
      <c r="Q55" s="51" t="str">
        <f>IF(OR($B55="",'Project Info'!$C$9=""),"",WORKDAY.INTL(MAX('Project Info'!$C$9,N($K55),IF($D55="",0,N(IFERROR(IF($E55="SS",WORKDAY.INTL(INDEX($Q$11:$Q$310,MATCH($D55,$A$11:$A$310,0)),N($F55),'Project Info'!$H$12,Holidays!$A$6:$A$205),IF($E55="FF",WORKDAY.INTL(INDEX($R$11:$R$310,MATCH($D55,$A$11:$A$310,0)),N($F55)-MAX(1,N($J55))+1,'Project Info'!$H$12,Holidays!$A$6:$A$205),WORKDAY.INTL(INDEX($R$11:$R$310,MATCH($D55,$A$11:$A$310,0)),1+N($F55),'Project Info'!$H$12,Holidays!$A$6:$A$205))),0))),IF($G55="",0,N(IFERROR(IF($H55="SS",WORKDAY.INTL(INDEX($Q$11:$Q$310,MATCH($G55,$A$11:$A$310,0)),N($I55),'Project Info'!$H$12,Holidays!$A$6:$A$205),IF($H55="FF",WORKDAY.INTL(INDEX($R$11:$R$310,MATCH($G55,$A$11:$A$310,0)),N($I55)-MAX(1,N($J55))+1,'Project Info'!$H$12,Holidays!$A$6:$A$205),WORKDAY.INTL(INDEX($R$11:$R$310,MATCH($G55,$A$11:$A$310,0)),1+N($I55),'Project Info'!$H$12,Holidays!$A$6:$A$205))),0))))-1,1,'Project Info'!$H$12,Holidays!$A$6:$A$205))</f>
        <v/>
      </c>
      <c r="R55" s="51" t="str">
        <f>IF(OR($Q55="",NOT(ISNUMBER($J55))),"",WORKDAY.INTL($Q55,MAX(1,$J55)-1,'Project Info'!$H$12,Holidays!$A$6:$A$205))</f>
        <v/>
      </c>
      <c r="S55" s="51" t="str">
        <f>IF($Q55="","",IF(ISNUMBER($M55),$M55,WORKDAY.INTL(MAX($Q55,IF($D55="",0,N(IFERROR(IF($E55="SS",WORKDAY.INTL(INDEX($S$11:$S$310,MATCH($D55,$A$11:$A$310,0)),N($F55),'Project Info'!$H$12,Holidays!$A$6:$A$205),IF($E55="FF",WORKDAY.INTL(INDEX($T$11:$T$310,MATCH($D55,$A$11:$A$310,0)),N($F55)-MAX(1,IF(ISNUMBER($P55),$P55,N($J55)))+1,'Project Info'!$H$12,Holidays!$A$6:$A$205),WORKDAY.INTL(INDEX($T$11:$T$310,MATCH($D55,$A$11:$A$310,0)),1+N($F55),'Project Info'!$H$12,Holidays!$A$6:$A$205))),0))),IF($G55="",0,N(IFERROR(IF($H55="SS",WORKDAY.INTL(INDEX($S$11:$S$310,MATCH($G55,$A$11:$A$310,0)),N($I55),'Project Info'!$H$12,Holidays!$A$6:$A$205),IF($H55="FF",WORKDAY.INTL(INDEX($T$11:$T$310,MATCH($G55,$A$11:$A$310,0)),N($I55)-MAX(1,IF(ISNUMBER($P55),$P55,N($J55)))+1,'Project Info'!$H$12,Holidays!$A$6:$A$205),WORKDAY.INTL(INDEX($T$11:$T$310,MATCH($G55,$A$11:$A$310,0)),1+N($I55),'Project Info'!$H$12,Holidays!$A$6:$A$205))),0))),IF($AE55="Completed",0,N('Project Info'!$C$11)))-1,1,'Project Info'!$H$12,Holidays!$A$6:$A$205)))</f>
        <v/>
      </c>
      <c r="T55" s="51" t="str">
        <f>IF(OR($S55="",$U55=""),"",IF(ISNUMBER($N55),$N55,WORKDAY.INTL($S55,$U55-1,'Project Info'!$H$12,Holidays!$A$6:$A$205)))</f>
        <v/>
      </c>
      <c r="U55" s="52" t="str">
        <f>IF(OR($S55="",NOT(ISNUMBER($J55))),"",IF(ISNUMBER($N55),MAX(1,NETWORKDAYS.INTL($S55,$N55,'Project Info'!$H$12,Holidays!$A$6:$A$205)),MAX(1,IF(ISNUMBER($P55),$P55,$J55),IF(ISNUMBER($M55),NETWORKDAYS.INTL($M55,N('Project Info'!$C$11),'Project Info'!$H$12,Holidays!$A$6:$A$205),0))))</f>
        <v/>
      </c>
      <c r="V55" s="53" t="str">
        <f>IF($U55="","",$U55-MAX(1,$J55))</f>
        <v/>
      </c>
      <c r="W55" s="25" t="str">
        <f>IF($B55="","",IF($U55="","Enter Duration",IF($AE55="Completed",IF(NOT(ISNUMBER($N55)),"Completed - enter Actual End",IF($V55&gt;0,"Completed - Overshoot",IF($V55&lt;0,"Completed - Early","Completed - On Time"))),IF($AE55="On Hold","On Hold",IF($AE55="In Progress",IF($V55&gt;0,"In Progress - Overshooting","In Progress - On Track"),IF($S55&gt;$Q55,"Delayed Start","Not Started"))))))</f>
        <v/>
      </c>
      <c r="X55" s="53" t="str">
        <f>IF(OR(NOT(ISNUMBER($R55)),NOT(ISNUMBER($T55))),"",IF($T55&gt;=$R55,NETWORKDAYS.INTL($R55,$T55,'Project Info'!$H$12,Holidays!$A$6:$A$205)-1,-(NETWORKDAYS.INTL($T55,$R55,'Project Info'!$H$12,Holidays!$A$6:$A$205)-1)))</f>
        <v/>
      </c>
      <c r="Y55" s="25" t="str">
        <f>IF($B55="","",IF(AND(MAX($AC55,$AD55)&gt;0,N($S55)&gt;N($Q55)),"Delayed by Task #"&amp;IF($AC55&gt;=$AD55,$D55,$G55)&amp;" (+"&amp;MAX($AC55,$AD55)&amp;"d)",""))</f>
        <v/>
      </c>
      <c r="Z55" s="52" t="str">
        <f>IF($B55="","",COUNTIF($D$11:$D$310,$A55)+COUNTIF($G$11:$G$310,$A55))</f>
        <v/>
      </c>
      <c r="AA55" s="47" t="str">
        <f>IF($B55="","",IF($AE55="Completed",1,IF($AE55="On Hold",4,IF($AE55="In Progress",2,IF(N($S55)&gt;N($Q55),7,3)))))</f>
        <v/>
      </c>
      <c r="AB55" s="47" t="str">
        <f>IF($B55="","",IF(OR(AND($D55&lt;&gt;"",ISNUMBER(MATCH($D55,$A$11:$A$310,0))),AND($G55&lt;&gt;"",ISNUMBER(MATCH($G55,$A$11:$A$310,0)))),1,0))</f>
        <v/>
      </c>
      <c r="AC55" s="47">
        <f>IF($D55="",0,N(IFERROR(INDEX($X$11:$X$310,MATCH($D55,$A$11:$A$310,0)),0)))</f>
        <v>0</v>
      </c>
      <c r="AD55" s="47">
        <f>IF($G55="",0,N(IFERROR(INDEX($X$11:$X$310,MATCH($G55,$A$11:$A$310,0)),0)))</f>
        <v>0</v>
      </c>
      <c r="AE55" s="47" t="str">
        <f>IF($B55="","",IF(ISNUMBER($N55),"Completed",IF($L55="Completed","Completed",IF($L55&lt;&gt;"",$L55,IF(ISNUMBER($M55),"In Progress","Not Started")))))</f>
        <v/>
      </c>
      <c r="AF55" s="54" t="str">
        <f>IF($B55="","",IF($AE55="Completed",1,MIN(1,N($O55))))</f>
        <v/>
      </c>
      <c r="AG55" s="55" t="str">
        <f>IF(OR($S55="",NOT(ISNUMBER($J55))),"",WORKDAY.INTL($S55,MAX(1,$J55)-1,'Project Info'!$H$12,Holidays!$A$6:$A$205))</f>
        <v/>
      </c>
      <c r="AH55" s="47" t="str">
        <f>IF($B55="","",N($J55)*$AF55)</f>
        <v/>
      </c>
      <c r="AI55" s="47">
        <f>IF(ISNUMBER($R55),$R55,0)</f>
        <v>0</v>
      </c>
      <c r="AJ55" s="47">
        <f>IF(ISNUMBER($T55),$T55,0)</f>
        <v>0</v>
      </c>
    </row>
    <row r="56" ht="18" customHeight="1">
      <c r="A56" s="47" t="str">
        <f>IF($B56="","",ROW()-10)</f>
        <v/>
      </c>
      <c r="B56" s="48" t="n"/>
      <c r="C56" s="48" t="n"/>
      <c r="D56" s="6" t="n"/>
      <c r="E56" s="6" t="n"/>
      <c r="F56" s="6" t="n"/>
      <c r="G56" s="6" t="n"/>
      <c r="H56" s="6" t="n"/>
      <c r="I56" s="6" t="n"/>
      <c r="J56" s="6" t="n"/>
      <c r="K56" s="49" t="n"/>
      <c r="L56" s="6" t="n"/>
      <c r="M56" s="49" t="n"/>
      <c r="N56" s="49" t="n"/>
      <c r="O56" s="50" t="n"/>
      <c r="P56" s="6" t="n"/>
      <c r="Q56" s="51" t="str">
        <f>IF(OR($B56="",'Project Info'!$C$9=""),"",WORKDAY.INTL(MAX('Project Info'!$C$9,N($K56),IF($D56="",0,N(IFERROR(IF($E56="SS",WORKDAY.INTL(INDEX($Q$11:$Q$310,MATCH($D56,$A$11:$A$310,0)),N($F56),'Project Info'!$H$12,Holidays!$A$6:$A$205),IF($E56="FF",WORKDAY.INTL(INDEX($R$11:$R$310,MATCH($D56,$A$11:$A$310,0)),N($F56)-MAX(1,N($J56))+1,'Project Info'!$H$12,Holidays!$A$6:$A$205),WORKDAY.INTL(INDEX($R$11:$R$310,MATCH($D56,$A$11:$A$310,0)),1+N($F56),'Project Info'!$H$12,Holidays!$A$6:$A$205))),0))),IF($G56="",0,N(IFERROR(IF($H56="SS",WORKDAY.INTL(INDEX($Q$11:$Q$310,MATCH($G56,$A$11:$A$310,0)),N($I56),'Project Info'!$H$12,Holidays!$A$6:$A$205),IF($H56="FF",WORKDAY.INTL(INDEX($R$11:$R$310,MATCH($G56,$A$11:$A$310,0)),N($I56)-MAX(1,N($J56))+1,'Project Info'!$H$12,Holidays!$A$6:$A$205),WORKDAY.INTL(INDEX($R$11:$R$310,MATCH($G56,$A$11:$A$310,0)),1+N($I56),'Project Info'!$H$12,Holidays!$A$6:$A$205))),0))))-1,1,'Project Info'!$H$12,Holidays!$A$6:$A$205))</f>
        <v/>
      </c>
      <c r="R56" s="51" t="str">
        <f>IF(OR($Q56="",NOT(ISNUMBER($J56))),"",WORKDAY.INTL($Q56,MAX(1,$J56)-1,'Project Info'!$H$12,Holidays!$A$6:$A$205))</f>
        <v/>
      </c>
      <c r="S56" s="51" t="str">
        <f>IF($Q56="","",IF(ISNUMBER($M56),$M56,WORKDAY.INTL(MAX($Q56,IF($D56="",0,N(IFERROR(IF($E56="SS",WORKDAY.INTL(INDEX($S$11:$S$310,MATCH($D56,$A$11:$A$310,0)),N($F56),'Project Info'!$H$12,Holidays!$A$6:$A$205),IF($E56="FF",WORKDAY.INTL(INDEX($T$11:$T$310,MATCH($D56,$A$11:$A$310,0)),N($F56)-MAX(1,IF(ISNUMBER($P56),$P56,N($J56)))+1,'Project Info'!$H$12,Holidays!$A$6:$A$205),WORKDAY.INTL(INDEX($T$11:$T$310,MATCH($D56,$A$11:$A$310,0)),1+N($F56),'Project Info'!$H$12,Holidays!$A$6:$A$205))),0))),IF($G56="",0,N(IFERROR(IF($H56="SS",WORKDAY.INTL(INDEX($S$11:$S$310,MATCH($G56,$A$11:$A$310,0)),N($I56),'Project Info'!$H$12,Holidays!$A$6:$A$205),IF($H56="FF",WORKDAY.INTL(INDEX($T$11:$T$310,MATCH($G56,$A$11:$A$310,0)),N($I56)-MAX(1,IF(ISNUMBER($P56),$P56,N($J56)))+1,'Project Info'!$H$12,Holidays!$A$6:$A$205),WORKDAY.INTL(INDEX($T$11:$T$310,MATCH($G56,$A$11:$A$310,0)),1+N($I56),'Project Info'!$H$12,Holidays!$A$6:$A$205))),0))),IF($AE56="Completed",0,N('Project Info'!$C$11)))-1,1,'Project Info'!$H$12,Holidays!$A$6:$A$205)))</f>
        <v/>
      </c>
      <c r="T56" s="51" t="str">
        <f>IF(OR($S56="",$U56=""),"",IF(ISNUMBER($N56),$N56,WORKDAY.INTL($S56,$U56-1,'Project Info'!$H$12,Holidays!$A$6:$A$205)))</f>
        <v/>
      </c>
      <c r="U56" s="52" t="str">
        <f>IF(OR($S56="",NOT(ISNUMBER($J56))),"",IF(ISNUMBER($N56),MAX(1,NETWORKDAYS.INTL($S56,$N56,'Project Info'!$H$12,Holidays!$A$6:$A$205)),MAX(1,IF(ISNUMBER($P56),$P56,$J56),IF(ISNUMBER($M56),NETWORKDAYS.INTL($M56,N('Project Info'!$C$11),'Project Info'!$H$12,Holidays!$A$6:$A$205),0))))</f>
        <v/>
      </c>
      <c r="V56" s="53" t="str">
        <f>IF($U56="","",$U56-MAX(1,$J56))</f>
        <v/>
      </c>
      <c r="W56" s="25" t="str">
        <f>IF($B56="","",IF($U56="","Enter Duration",IF($AE56="Completed",IF(NOT(ISNUMBER($N56)),"Completed - enter Actual End",IF($V56&gt;0,"Completed - Overshoot",IF($V56&lt;0,"Completed - Early","Completed - On Time"))),IF($AE56="On Hold","On Hold",IF($AE56="In Progress",IF($V56&gt;0,"In Progress - Overshooting","In Progress - On Track"),IF($S56&gt;$Q56,"Delayed Start","Not Started"))))))</f>
        <v/>
      </c>
      <c r="X56" s="53" t="str">
        <f>IF(OR(NOT(ISNUMBER($R56)),NOT(ISNUMBER($T56))),"",IF($T56&gt;=$R56,NETWORKDAYS.INTL($R56,$T56,'Project Info'!$H$12,Holidays!$A$6:$A$205)-1,-(NETWORKDAYS.INTL($T56,$R56,'Project Info'!$H$12,Holidays!$A$6:$A$205)-1)))</f>
        <v/>
      </c>
      <c r="Y56" s="25" t="str">
        <f>IF($B56="","",IF(AND(MAX($AC56,$AD56)&gt;0,N($S56)&gt;N($Q56)),"Delayed by Task #"&amp;IF($AC56&gt;=$AD56,$D56,$G56)&amp;" (+"&amp;MAX($AC56,$AD56)&amp;"d)",""))</f>
        <v/>
      </c>
      <c r="Z56" s="52" t="str">
        <f>IF($B56="","",COUNTIF($D$11:$D$310,$A56)+COUNTIF($G$11:$G$310,$A56))</f>
        <v/>
      </c>
      <c r="AA56" s="47" t="str">
        <f>IF($B56="","",IF($AE56="Completed",1,IF($AE56="On Hold",4,IF($AE56="In Progress",2,IF(N($S56)&gt;N($Q56),7,3)))))</f>
        <v/>
      </c>
      <c r="AB56" s="47" t="str">
        <f>IF($B56="","",IF(OR(AND($D56&lt;&gt;"",ISNUMBER(MATCH($D56,$A$11:$A$310,0))),AND($G56&lt;&gt;"",ISNUMBER(MATCH($G56,$A$11:$A$310,0)))),1,0))</f>
        <v/>
      </c>
      <c r="AC56" s="47">
        <f>IF($D56="",0,N(IFERROR(INDEX($X$11:$X$310,MATCH($D56,$A$11:$A$310,0)),0)))</f>
        <v>0</v>
      </c>
      <c r="AD56" s="47">
        <f>IF($G56="",0,N(IFERROR(INDEX($X$11:$X$310,MATCH($G56,$A$11:$A$310,0)),0)))</f>
        <v>0</v>
      </c>
      <c r="AE56" s="47" t="str">
        <f>IF($B56="","",IF(ISNUMBER($N56),"Completed",IF($L56="Completed","Completed",IF($L56&lt;&gt;"",$L56,IF(ISNUMBER($M56),"In Progress","Not Started")))))</f>
        <v/>
      </c>
      <c r="AF56" s="54" t="str">
        <f>IF($B56="","",IF($AE56="Completed",1,MIN(1,N($O56))))</f>
        <v/>
      </c>
      <c r="AG56" s="55" t="str">
        <f>IF(OR($S56="",NOT(ISNUMBER($J56))),"",WORKDAY.INTL($S56,MAX(1,$J56)-1,'Project Info'!$H$12,Holidays!$A$6:$A$205))</f>
        <v/>
      </c>
      <c r="AH56" s="47" t="str">
        <f>IF($B56="","",N($J56)*$AF56)</f>
        <v/>
      </c>
      <c r="AI56" s="47">
        <f>IF(ISNUMBER($R56),$R56,0)</f>
        <v>0</v>
      </c>
      <c r="AJ56" s="47">
        <f>IF(ISNUMBER($T56),$T56,0)</f>
        <v>0</v>
      </c>
    </row>
    <row r="57" ht="18" customHeight="1">
      <c r="A57" s="47" t="str">
        <f>IF($B57="","",ROW()-10)</f>
        <v/>
      </c>
      <c r="B57" s="48" t="n"/>
      <c r="C57" s="48" t="n"/>
      <c r="D57" s="6" t="n"/>
      <c r="E57" s="6" t="n"/>
      <c r="F57" s="6" t="n"/>
      <c r="G57" s="6" t="n"/>
      <c r="H57" s="6" t="n"/>
      <c r="I57" s="6" t="n"/>
      <c r="J57" s="6" t="n"/>
      <c r="K57" s="49" t="n"/>
      <c r="L57" s="6" t="n"/>
      <c r="M57" s="49" t="n"/>
      <c r="N57" s="49" t="n"/>
      <c r="O57" s="50" t="n"/>
      <c r="P57" s="6" t="n"/>
      <c r="Q57" s="51" t="str">
        <f>IF(OR($B57="",'Project Info'!$C$9=""),"",WORKDAY.INTL(MAX('Project Info'!$C$9,N($K57),IF($D57="",0,N(IFERROR(IF($E57="SS",WORKDAY.INTL(INDEX($Q$11:$Q$310,MATCH($D57,$A$11:$A$310,0)),N($F57),'Project Info'!$H$12,Holidays!$A$6:$A$205),IF($E57="FF",WORKDAY.INTL(INDEX($R$11:$R$310,MATCH($D57,$A$11:$A$310,0)),N($F57)-MAX(1,N($J57))+1,'Project Info'!$H$12,Holidays!$A$6:$A$205),WORKDAY.INTL(INDEX($R$11:$R$310,MATCH($D57,$A$11:$A$310,0)),1+N($F57),'Project Info'!$H$12,Holidays!$A$6:$A$205))),0))),IF($G57="",0,N(IFERROR(IF($H57="SS",WORKDAY.INTL(INDEX($Q$11:$Q$310,MATCH($G57,$A$11:$A$310,0)),N($I57),'Project Info'!$H$12,Holidays!$A$6:$A$205),IF($H57="FF",WORKDAY.INTL(INDEX($R$11:$R$310,MATCH($G57,$A$11:$A$310,0)),N($I57)-MAX(1,N($J57))+1,'Project Info'!$H$12,Holidays!$A$6:$A$205),WORKDAY.INTL(INDEX($R$11:$R$310,MATCH($G57,$A$11:$A$310,0)),1+N($I57),'Project Info'!$H$12,Holidays!$A$6:$A$205))),0))))-1,1,'Project Info'!$H$12,Holidays!$A$6:$A$205))</f>
        <v/>
      </c>
      <c r="R57" s="51" t="str">
        <f>IF(OR($Q57="",NOT(ISNUMBER($J57))),"",WORKDAY.INTL($Q57,MAX(1,$J57)-1,'Project Info'!$H$12,Holidays!$A$6:$A$205))</f>
        <v/>
      </c>
      <c r="S57" s="51" t="str">
        <f>IF($Q57="","",IF(ISNUMBER($M57),$M57,WORKDAY.INTL(MAX($Q57,IF($D57="",0,N(IFERROR(IF($E57="SS",WORKDAY.INTL(INDEX($S$11:$S$310,MATCH($D57,$A$11:$A$310,0)),N($F57),'Project Info'!$H$12,Holidays!$A$6:$A$205),IF($E57="FF",WORKDAY.INTL(INDEX($T$11:$T$310,MATCH($D57,$A$11:$A$310,0)),N($F57)-MAX(1,IF(ISNUMBER($P57),$P57,N($J57)))+1,'Project Info'!$H$12,Holidays!$A$6:$A$205),WORKDAY.INTL(INDEX($T$11:$T$310,MATCH($D57,$A$11:$A$310,0)),1+N($F57),'Project Info'!$H$12,Holidays!$A$6:$A$205))),0))),IF($G57="",0,N(IFERROR(IF($H57="SS",WORKDAY.INTL(INDEX($S$11:$S$310,MATCH($G57,$A$11:$A$310,0)),N($I57),'Project Info'!$H$12,Holidays!$A$6:$A$205),IF($H57="FF",WORKDAY.INTL(INDEX($T$11:$T$310,MATCH($G57,$A$11:$A$310,0)),N($I57)-MAX(1,IF(ISNUMBER($P57),$P57,N($J57)))+1,'Project Info'!$H$12,Holidays!$A$6:$A$205),WORKDAY.INTL(INDEX($T$11:$T$310,MATCH($G57,$A$11:$A$310,0)),1+N($I57),'Project Info'!$H$12,Holidays!$A$6:$A$205))),0))),IF($AE57="Completed",0,N('Project Info'!$C$11)))-1,1,'Project Info'!$H$12,Holidays!$A$6:$A$205)))</f>
        <v/>
      </c>
      <c r="T57" s="51" t="str">
        <f>IF(OR($S57="",$U57=""),"",IF(ISNUMBER($N57),$N57,WORKDAY.INTL($S57,$U57-1,'Project Info'!$H$12,Holidays!$A$6:$A$205)))</f>
        <v/>
      </c>
      <c r="U57" s="52" t="str">
        <f>IF(OR($S57="",NOT(ISNUMBER($J57))),"",IF(ISNUMBER($N57),MAX(1,NETWORKDAYS.INTL($S57,$N57,'Project Info'!$H$12,Holidays!$A$6:$A$205)),MAX(1,IF(ISNUMBER($P57),$P57,$J57),IF(ISNUMBER($M57),NETWORKDAYS.INTL($M57,N('Project Info'!$C$11),'Project Info'!$H$12,Holidays!$A$6:$A$205),0))))</f>
        <v/>
      </c>
      <c r="V57" s="53" t="str">
        <f>IF($U57="","",$U57-MAX(1,$J57))</f>
        <v/>
      </c>
      <c r="W57" s="25" t="str">
        <f>IF($B57="","",IF($U57="","Enter Duration",IF($AE57="Completed",IF(NOT(ISNUMBER($N57)),"Completed - enter Actual End",IF($V57&gt;0,"Completed - Overshoot",IF($V57&lt;0,"Completed - Early","Completed - On Time"))),IF($AE57="On Hold","On Hold",IF($AE57="In Progress",IF($V57&gt;0,"In Progress - Overshooting","In Progress - On Track"),IF($S57&gt;$Q57,"Delayed Start","Not Started"))))))</f>
        <v/>
      </c>
      <c r="X57" s="53" t="str">
        <f>IF(OR(NOT(ISNUMBER($R57)),NOT(ISNUMBER($T57))),"",IF($T57&gt;=$R57,NETWORKDAYS.INTL($R57,$T57,'Project Info'!$H$12,Holidays!$A$6:$A$205)-1,-(NETWORKDAYS.INTL($T57,$R57,'Project Info'!$H$12,Holidays!$A$6:$A$205)-1)))</f>
        <v/>
      </c>
      <c r="Y57" s="25" t="str">
        <f>IF($B57="","",IF(AND(MAX($AC57,$AD57)&gt;0,N($S57)&gt;N($Q57)),"Delayed by Task #"&amp;IF($AC57&gt;=$AD57,$D57,$G57)&amp;" (+"&amp;MAX($AC57,$AD57)&amp;"d)",""))</f>
        <v/>
      </c>
      <c r="Z57" s="52" t="str">
        <f>IF($B57="","",COUNTIF($D$11:$D$310,$A57)+COUNTIF($G$11:$G$310,$A57))</f>
        <v/>
      </c>
      <c r="AA57" s="47" t="str">
        <f>IF($B57="","",IF($AE57="Completed",1,IF($AE57="On Hold",4,IF($AE57="In Progress",2,IF(N($S57)&gt;N($Q57),7,3)))))</f>
        <v/>
      </c>
      <c r="AB57" s="47" t="str">
        <f>IF($B57="","",IF(OR(AND($D57&lt;&gt;"",ISNUMBER(MATCH($D57,$A$11:$A$310,0))),AND($G57&lt;&gt;"",ISNUMBER(MATCH($G57,$A$11:$A$310,0)))),1,0))</f>
        <v/>
      </c>
      <c r="AC57" s="47">
        <f>IF($D57="",0,N(IFERROR(INDEX($X$11:$X$310,MATCH($D57,$A$11:$A$310,0)),0)))</f>
        <v>0</v>
      </c>
      <c r="AD57" s="47">
        <f>IF($G57="",0,N(IFERROR(INDEX($X$11:$X$310,MATCH($G57,$A$11:$A$310,0)),0)))</f>
        <v>0</v>
      </c>
      <c r="AE57" s="47" t="str">
        <f>IF($B57="","",IF(ISNUMBER($N57),"Completed",IF($L57="Completed","Completed",IF($L57&lt;&gt;"",$L57,IF(ISNUMBER($M57),"In Progress","Not Started")))))</f>
        <v/>
      </c>
      <c r="AF57" s="54" t="str">
        <f>IF($B57="","",IF($AE57="Completed",1,MIN(1,N($O57))))</f>
        <v/>
      </c>
      <c r="AG57" s="55" t="str">
        <f>IF(OR($S57="",NOT(ISNUMBER($J57))),"",WORKDAY.INTL($S57,MAX(1,$J57)-1,'Project Info'!$H$12,Holidays!$A$6:$A$205))</f>
        <v/>
      </c>
      <c r="AH57" s="47" t="str">
        <f>IF($B57="","",N($J57)*$AF57)</f>
        <v/>
      </c>
      <c r="AI57" s="47">
        <f>IF(ISNUMBER($R57),$R57,0)</f>
        <v>0</v>
      </c>
      <c r="AJ57" s="47">
        <f>IF(ISNUMBER($T57),$T57,0)</f>
        <v>0</v>
      </c>
    </row>
    <row r="58" ht="18" customHeight="1">
      <c r="A58" s="47" t="str">
        <f>IF($B58="","",ROW()-10)</f>
        <v/>
      </c>
      <c r="B58" s="48" t="n"/>
      <c r="C58" s="48" t="n"/>
      <c r="D58" s="6" t="n"/>
      <c r="E58" s="6" t="n"/>
      <c r="F58" s="6" t="n"/>
      <c r="G58" s="6" t="n"/>
      <c r="H58" s="6" t="n"/>
      <c r="I58" s="6" t="n"/>
      <c r="J58" s="6" t="n"/>
      <c r="K58" s="49" t="n"/>
      <c r="L58" s="6" t="n"/>
      <c r="M58" s="49" t="n"/>
      <c r="N58" s="49" t="n"/>
      <c r="O58" s="50" t="n"/>
      <c r="P58" s="6" t="n"/>
      <c r="Q58" s="51" t="str">
        <f>IF(OR($B58="",'Project Info'!$C$9=""),"",WORKDAY.INTL(MAX('Project Info'!$C$9,N($K58),IF($D58="",0,N(IFERROR(IF($E58="SS",WORKDAY.INTL(INDEX($Q$11:$Q$310,MATCH($D58,$A$11:$A$310,0)),N($F58),'Project Info'!$H$12,Holidays!$A$6:$A$205),IF($E58="FF",WORKDAY.INTL(INDEX($R$11:$R$310,MATCH($D58,$A$11:$A$310,0)),N($F58)-MAX(1,N($J58))+1,'Project Info'!$H$12,Holidays!$A$6:$A$205),WORKDAY.INTL(INDEX($R$11:$R$310,MATCH($D58,$A$11:$A$310,0)),1+N($F58),'Project Info'!$H$12,Holidays!$A$6:$A$205))),0))),IF($G58="",0,N(IFERROR(IF($H58="SS",WORKDAY.INTL(INDEX($Q$11:$Q$310,MATCH($G58,$A$11:$A$310,0)),N($I58),'Project Info'!$H$12,Holidays!$A$6:$A$205),IF($H58="FF",WORKDAY.INTL(INDEX($R$11:$R$310,MATCH($G58,$A$11:$A$310,0)),N($I58)-MAX(1,N($J58))+1,'Project Info'!$H$12,Holidays!$A$6:$A$205),WORKDAY.INTL(INDEX($R$11:$R$310,MATCH($G58,$A$11:$A$310,0)),1+N($I58),'Project Info'!$H$12,Holidays!$A$6:$A$205))),0))))-1,1,'Project Info'!$H$12,Holidays!$A$6:$A$205))</f>
        <v/>
      </c>
      <c r="R58" s="51" t="str">
        <f>IF(OR($Q58="",NOT(ISNUMBER($J58))),"",WORKDAY.INTL($Q58,MAX(1,$J58)-1,'Project Info'!$H$12,Holidays!$A$6:$A$205))</f>
        <v/>
      </c>
      <c r="S58" s="51" t="str">
        <f>IF($Q58="","",IF(ISNUMBER($M58),$M58,WORKDAY.INTL(MAX($Q58,IF($D58="",0,N(IFERROR(IF($E58="SS",WORKDAY.INTL(INDEX($S$11:$S$310,MATCH($D58,$A$11:$A$310,0)),N($F58),'Project Info'!$H$12,Holidays!$A$6:$A$205),IF($E58="FF",WORKDAY.INTL(INDEX($T$11:$T$310,MATCH($D58,$A$11:$A$310,0)),N($F58)-MAX(1,IF(ISNUMBER($P58),$P58,N($J58)))+1,'Project Info'!$H$12,Holidays!$A$6:$A$205),WORKDAY.INTL(INDEX($T$11:$T$310,MATCH($D58,$A$11:$A$310,0)),1+N($F58),'Project Info'!$H$12,Holidays!$A$6:$A$205))),0))),IF($G58="",0,N(IFERROR(IF($H58="SS",WORKDAY.INTL(INDEX($S$11:$S$310,MATCH($G58,$A$11:$A$310,0)),N($I58),'Project Info'!$H$12,Holidays!$A$6:$A$205),IF($H58="FF",WORKDAY.INTL(INDEX($T$11:$T$310,MATCH($G58,$A$11:$A$310,0)),N($I58)-MAX(1,IF(ISNUMBER($P58),$P58,N($J58)))+1,'Project Info'!$H$12,Holidays!$A$6:$A$205),WORKDAY.INTL(INDEX($T$11:$T$310,MATCH($G58,$A$11:$A$310,0)),1+N($I58),'Project Info'!$H$12,Holidays!$A$6:$A$205))),0))),IF($AE58="Completed",0,N('Project Info'!$C$11)))-1,1,'Project Info'!$H$12,Holidays!$A$6:$A$205)))</f>
        <v/>
      </c>
      <c r="T58" s="51" t="str">
        <f>IF(OR($S58="",$U58=""),"",IF(ISNUMBER($N58),$N58,WORKDAY.INTL($S58,$U58-1,'Project Info'!$H$12,Holidays!$A$6:$A$205)))</f>
        <v/>
      </c>
      <c r="U58" s="52" t="str">
        <f>IF(OR($S58="",NOT(ISNUMBER($J58))),"",IF(ISNUMBER($N58),MAX(1,NETWORKDAYS.INTL($S58,$N58,'Project Info'!$H$12,Holidays!$A$6:$A$205)),MAX(1,IF(ISNUMBER($P58),$P58,$J58),IF(ISNUMBER($M58),NETWORKDAYS.INTL($M58,N('Project Info'!$C$11),'Project Info'!$H$12,Holidays!$A$6:$A$205),0))))</f>
        <v/>
      </c>
      <c r="V58" s="53" t="str">
        <f>IF($U58="","",$U58-MAX(1,$J58))</f>
        <v/>
      </c>
      <c r="W58" s="25" t="str">
        <f>IF($B58="","",IF($U58="","Enter Duration",IF($AE58="Completed",IF(NOT(ISNUMBER($N58)),"Completed - enter Actual End",IF($V58&gt;0,"Completed - Overshoot",IF($V58&lt;0,"Completed - Early","Completed - On Time"))),IF($AE58="On Hold","On Hold",IF($AE58="In Progress",IF($V58&gt;0,"In Progress - Overshooting","In Progress - On Track"),IF($S58&gt;$Q58,"Delayed Start","Not Started"))))))</f>
        <v/>
      </c>
      <c r="X58" s="53" t="str">
        <f>IF(OR(NOT(ISNUMBER($R58)),NOT(ISNUMBER($T58))),"",IF($T58&gt;=$R58,NETWORKDAYS.INTL($R58,$T58,'Project Info'!$H$12,Holidays!$A$6:$A$205)-1,-(NETWORKDAYS.INTL($T58,$R58,'Project Info'!$H$12,Holidays!$A$6:$A$205)-1)))</f>
        <v/>
      </c>
      <c r="Y58" s="25" t="str">
        <f>IF($B58="","",IF(AND(MAX($AC58,$AD58)&gt;0,N($S58)&gt;N($Q58)),"Delayed by Task #"&amp;IF($AC58&gt;=$AD58,$D58,$G58)&amp;" (+"&amp;MAX($AC58,$AD58)&amp;"d)",""))</f>
        <v/>
      </c>
      <c r="Z58" s="52" t="str">
        <f>IF($B58="","",COUNTIF($D$11:$D$310,$A58)+COUNTIF($G$11:$G$310,$A58))</f>
        <v/>
      </c>
      <c r="AA58" s="47" t="str">
        <f>IF($B58="","",IF($AE58="Completed",1,IF($AE58="On Hold",4,IF($AE58="In Progress",2,IF(N($S58)&gt;N($Q58),7,3)))))</f>
        <v/>
      </c>
      <c r="AB58" s="47" t="str">
        <f>IF($B58="","",IF(OR(AND($D58&lt;&gt;"",ISNUMBER(MATCH($D58,$A$11:$A$310,0))),AND($G58&lt;&gt;"",ISNUMBER(MATCH($G58,$A$11:$A$310,0)))),1,0))</f>
        <v/>
      </c>
      <c r="AC58" s="47">
        <f>IF($D58="",0,N(IFERROR(INDEX($X$11:$X$310,MATCH($D58,$A$11:$A$310,0)),0)))</f>
        <v>0</v>
      </c>
      <c r="AD58" s="47">
        <f>IF($G58="",0,N(IFERROR(INDEX($X$11:$X$310,MATCH($G58,$A$11:$A$310,0)),0)))</f>
        <v>0</v>
      </c>
      <c r="AE58" s="47" t="str">
        <f>IF($B58="","",IF(ISNUMBER($N58),"Completed",IF($L58="Completed","Completed",IF($L58&lt;&gt;"",$L58,IF(ISNUMBER($M58),"In Progress","Not Started")))))</f>
        <v/>
      </c>
      <c r="AF58" s="54" t="str">
        <f>IF($B58="","",IF($AE58="Completed",1,MIN(1,N($O58))))</f>
        <v/>
      </c>
      <c r="AG58" s="55" t="str">
        <f>IF(OR($S58="",NOT(ISNUMBER($J58))),"",WORKDAY.INTL($S58,MAX(1,$J58)-1,'Project Info'!$H$12,Holidays!$A$6:$A$205))</f>
        <v/>
      </c>
      <c r="AH58" s="47" t="str">
        <f>IF($B58="","",N($J58)*$AF58)</f>
        <v/>
      </c>
      <c r="AI58" s="47">
        <f>IF(ISNUMBER($R58),$R58,0)</f>
        <v>0</v>
      </c>
      <c r="AJ58" s="47">
        <f>IF(ISNUMBER($T58),$T58,0)</f>
        <v>0</v>
      </c>
    </row>
    <row r="59" ht="18" customHeight="1">
      <c r="A59" s="47" t="str">
        <f>IF($B59="","",ROW()-10)</f>
        <v/>
      </c>
      <c r="B59" s="48" t="n"/>
      <c r="C59" s="48" t="n"/>
      <c r="D59" s="6" t="n"/>
      <c r="E59" s="6" t="n"/>
      <c r="F59" s="6" t="n"/>
      <c r="G59" s="6" t="n"/>
      <c r="H59" s="6" t="n"/>
      <c r="I59" s="6" t="n"/>
      <c r="J59" s="6" t="n"/>
      <c r="K59" s="49" t="n"/>
      <c r="L59" s="6" t="n"/>
      <c r="M59" s="49" t="n"/>
      <c r="N59" s="49" t="n"/>
      <c r="O59" s="50" t="n"/>
      <c r="P59" s="6" t="n"/>
      <c r="Q59" s="51" t="str">
        <f>IF(OR($B59="",'Project Info'!$C$9=""),"",WORKDAY.INTL(MAX('Project Info'!$C$9,N($K59),IF($D59="",0,N(IFERROR(IF($E59="SS",WORKDAY.INTL(INDEX($Q$11:$Q$310,MATCH($D59,$A$11:$A$310,0)),N($F59),'Project Info'!$H$12,Holidays!$A$6:$A$205),IF($E59="FF",WORKDAY.INTL(INDEX($R$11:$R$310,MATCH($D59,$A$11:$A$310,0)),N($F59)-MAX(1,N($J59))+1,'Project Info'!$H$12,Holidays!$A$6:$A$205),WORKDAY.INTL(INDEX($R$11:$R$310,MATCH($D59,$A$11:$A$310,0)),1+N($F59),'Project Info'!$H$12,Holidays!$A$6:$A$205))),0))),IF($G59="",0,N(IFERROR(IF($H59="SS",WORKDAY.INTL(INDEX($Q$11:$Q$310,MATCH($G59,$A$11:$A$310,0)),N($I59),'Project Info'!$H$12,Holidays!$A$6:$A$205),IF($H59="FF",WORKDAY.INTL(INDEX($R$11:$R$310,MATCH($G59,$A$11:$A$310,0)),N($I59)-MAX(1,N($J59))+1,'Project Info'!$H$12,Holidays!$A$6:$A$205),WORKDAY.INTL(INDEX($R$11:$R$310,MATCH($G59,$A$11:$A$310,0)),1+N($I59),'Project Info'!$H$12,Holidays!$A$6:$A$205))),0))))-1,1,'Project Info'!$H$12,Holidays!$A$6:$A$205))</f>
        <v/>
      </c>
      <c r="R59" s="51" t="str">
        <f>IF(OR($Q59="",NOT(ISNUMBER($J59))),"",WORKDAY.INTL($Q59,MAX(1,$J59)-1,'Project Info'!$H$12,Holidays!$A$6:$A$205))</f>
        <v/>
      </c>
      <c r="S59" s="51" t="str">
        <f>IF($Q59="","",IF(ISNUMBER($M59),$M59,WORKDAY.INTL(MAX($Q59,IF($D59="",0,N(IFERROR(IF($E59="SS",WORKDAY.INTL(INDEX($S$11:$S$310,MATCH($D59,$A$11:$A$310,0)),N($F59),'Project Info'!$H$12,Holidays!$A$6:$A$205),IF($E59="FF",WORKDAY.INTL(INDEX($T$11:$T$310,MATCH($D59,$A$11:$A$310,0)),N($F59)-MAX(1,IF(ISNUMBER($P59),$P59,N($J59)))+1,'Project Info'!$H$12,Holidays!$A$6:$A$205),WORKDAY.INTL(INDEX($T$11:$T$310,MATCH($D59,$A$11:$A$310,0)),1+N($F59),'Project Info'!$H$12,Holidays!$A$6:$A$205))),0))),IF($G59="",0,N(IFERROR(IF($H59="SS",WORKDAY.INTL(INDEX($S$11:$S$310,MATCH($G59,$A$11:$A$310,0)),N($I59),'Project Info'!$H$12,Holidays!$A$6:$A$205),IF($H59="FF",WORKDAY.INTL(INDEX($T$11:$T$310,MATCH($G59,$A$11:$A$310,0)),N($I59)-MAX(1,IF(ISNUMBER($P59),$P59,N($J59)))+1,'Project Info'!$H$12,Holidays!$A$6:$A$205),WORKDAY.INTL(INDEX($T$11:$T$310,MATCH($G59,$A$11:$A$310,0)),1+N($I59),'Project Info'!$H$12,Holidays!$A$6:$A$205))),0))),IF($AE59="Completed",0,N('Project Info'!$C$11)))-1,1,'Project Info'!$H$12,Holidays!$A$6:$A$205)))</f>
        <v/>
      </c>
      <c r="T59" s="51" t="str">
        <f>IF(OR($S59="",$U59=""),"",IF(ISNUMBER($N59),$N59,WORKDAY.INTL($S59,$U59-1,'Project Info'!$H$12,Holidays!$A$6:$A$205)))</f>
        <v/>
      </c>
      <c r="U59" s="52" t="str">
        <f>IF(OR($S59="",NOT(ISNUMBER($J59))),"",IF(ISNUMBER($N59),MAX(1,NETWORKDAYS.INTL($S59,$N59,'Project Info'!$H$12,Holidays!$A$6:$A$205)),MAX(1,IF(ISNUMBER($P59),$P59,$J59),IF(ISNUMBER($M59),NETWORKDAYS.INTL($M59,N('Project Info'!$C$11),'Project Info'!$H$12,Holidays!$A$6:$A$205),0))))</f>
        <v/>
      </c>
      <c r="V59" s="53" t="str">
        <f>IF($U59="","",$U59-MAX(1,$J59))</f>
        <v/>
      </c>
      <c r="W59" s="25" t="str">
        <f>IF($B59="","",IF($U59="","Enter Duration",IF($AE59="Completed",IF(NOT(ISNUMBER($N59)),"Completed - enter Actual End",IF($V59&gt;0,"Completed - Overshoot",IF($V59&lt;0,"Completed - Early","Completed - On Time"))),IF($AE59="On Hold","On Hold",IF($AE59="In Progress",IF($V59&gt;0,"In Progress - Overshooting","In Progress - On Track"),IF($S59&gt;$Q59,"Delayed Start","Not Started"))))))</f>
        <v/>
      </c>
      <c r="X59" s="53" t="str">
        <f>IF(OR(NOT(ISNUMBER($R59)),NOT(ISNUMBER($T59))),"",IF($T59&gt;=$R59,NETWORKDAYS.INTL($R59,$T59,'Project Info'!$H$12,Holidays!$A$6:$A$205)-1,-(NETWORKDAYS.INTL($T59,$R59,'Project Info'!$H$12,Holidays!$A$6:$A$205)-1)))</f>
        <v/>
      </c>
      <c r="Y59" s="25" t="str">
        <f>IF($B59="","",IF(AND(MAX($AC59,$AD59)&gt;0,N($S59)&gt;N($Q59)),"Delayed by Task #"&amp;IF($AC59&gt;=$AD59,$D59,$G59)&amp;" (+"&amp;MAX($AC59,$AD59)&amp;"d)",""))</f>
        <v/>
      </c>
      <c r="Z59" s="52" t="str">
        <f>IF($B59="","",COUNTIF($D$11:$D$310,$A59)+COUNTIF($G$11:$G$310,$A59))</f>
        <v/>
      </c>
      <c r="AA59" s="47" t="str">
        <f>IF($B59="","",IF($AE59="Completed",1,IF($AE59="On Hold",4,IF($AE59="In Progress",2,IF(N($S59)&gt;N($Q59),7,3)))))</f>
        <v/>
      </c>
      <c r="AB59" s="47" t="str">
        <f>IF($B59="","",IF(OR(AND($D59&lt;&gt;"",ISNUMBER(MATCH($D59,$A$11:$A$310,0))),AND($G59&lt;&gt;"",ISNUMBER(MATCH($G59,$A$11:$A$310,0)))),1,0))</f>
        <v/>
      </c>
      <c r="AC59" s="47">
        <f>IF($D59="",0,N(IFERROR(INDEX($X$11:$X$310,MATCH($D59,$A$11:$A$310,0)),0)))</f>
        <v>0</v>
      </c>
      <c r="AD59" s="47">
        <f>IF($G59="",0,N(IFERROR(INDEX($X$11:$X$310,MATCH($G59,$A$11:$A$310,0)),0)))</f>
        <v>0</v>
      </c>
      <c r="AE59" s="47" t="str">
        <f>IF($B59="","",IF(ISNUMBER($N59),"Completed",IF($L59="Completed","Completed",IF($L59&lt;&gt;"",$L59,IF(ISNUMBER($M59),"In Progress","Not Started")))))</f>
        <v/>
      </c>
      <c r="AF59" s="54" t="str">
        <f>IF($B59="","",IF($AE59="Completed",1,MIN(1,N($O59))))</f>
        <v/>
      </c>
      <c r="AG59" s="55" t="str">
        <f>IF(OR($S59="",NOT(ISNUMBER($J59))),"",WORKDAY.INTL($S59,MAX(1,$J59)-1,'Project Info'!$H$12,Holidays!$A$6:$A$205))</f>
        <v/>
      </c>
      <c r="AH59" s="47" t="str">
        <f>IF($B59="","",N($J59)*$AF59)</f>
        <v/>
      </c>
      <c r="AI59" s="47">
        <f>IF(ISNUMBER($R59),$R59,0)</f>
        <v>0</v>
      </c>
      <c r="AJ59" s="47">
        <f>IF(ISNUMBER($T59),$T59,0)</f>
        <v>0</v>
      </c>
    </row>
    <row r="60" ht="18" customHeight="1">
      <c r="A60" s="47" t="str">
        <f>IF($B60="","",ROW()-10)</f>
        <v/>
      </c>
      <c r="B60" s="48" t="n"/>
      <c r="C60" s="48" t="n"/>
      <c r="D60" s="6" t="n"/>
      <c r="E60" s="6" t="n"/>
      <c r="F60" s="6" t="n"/>
      <c r="G60" s="6" t="n"/>
      <c r="H60" s="6" t="n"/>
      <c r="I60" s="6" t="n"/>
      <c r="J60" s="6" t="n"/>
      <c r="K60" s="49" t="n"/>
      <c r="L60" s="6" t="n"/>
      <c r="M60" s="49" t="n"/>
      <c r="N60" s="49" t="n"/>
      <c r="O60" s="50" t="n"/>
      <c r="P60" s="6" t="n"/>
      <c r="Q60" s="51" t="str">
        <f>IF(OR($B60="",'Project Info'!$C$9=""),"",WORKDAY.INTL(MAX('Project Info'!$C$9,N($K60),IF($D60="",0,N(IFERROR(IF($E60="SS",WORKDAY.INTL(INDEX($Q$11:$Q$310,MATCH($D60,$A$11:$A$310,0)),N($F60),'Project Info'!$H$12,Holidays!$A$6:$A$205),IF($E60="FF",WORKDAY.INTL(INDEX($R$11:$R$310,MATCH($D60,$A$11:$A$310,0)),N($F60)-MAX(1,N($J60))+1,'Project Info'!$H$12,Holidays!$A$6:$A$205),WORKDAY.INTL(INDEX($R$11:$R$310,MATCH($D60,$A$11:$A$310,0)),1+N($F60),'Project Info'!$H$12,Holidays!$A$6:$A$205))),0))),IF($G60="",0,N(IFERROR(IF($H60="SS",WORKDAY.INTL(INDEX($Q$11:$Q$310,MATCH($G60,$A$11:$A$310,0)),N($I60),'Project Info'!$H$12,Holidays!$A$6:$A$205),IF($H60="FF",WORKDAY.INTL(INDEX($R$11:$R$310,MATCH($G60,$A$11:$A$310,0)),N($I60)-MAX(1,N($J60))+1,'Project Info'!$H$12,Holidays!$A$6:$A$205),WORKDAY.INTL(INDEX($R$11:$R$310,MATCH($G60,$A$11:$A$310,0)),1+N($I60),'Project Info'!$H$12,Holidays!$A$6:$A$205))),0))))-1,1,'Project Info'!$H$12,Holidays!$A$6:$A$205))</f>
        <v/>
      </c>
      <c r="R60" s="51" t="str">
        <f>IF(OR($Q60="",NOT(ISNUMBER($J60))),"",WORKDAY.INTL($Q60,MAX(1,$J60)-1,'Project Info'!$H$12,Holidays!$A$6:$A$205))</f>
        <v/>
      </c>
      <c r="S60" s="51" t="str">
        <f>IF($Q60="","",IF(ISNUMBER($M60),$M60,WORKDAY.INTL(MAX($Q60,IF($D60="",0,N(IFERROR(IF($E60="SS",WORKDAY.INTL(INDEX($S$11:$S$310,MATCH($D60,$A$11:$A$310,0)),N($F60),'Project Info'!$H$12,Holidays!$A$6:$A$205),IF($E60="FF",WORKDAY.INTL(INDEX($T$11:$T$310,MATCH($D60,$A$11:$A$310,0)),N($F60)-MAX(1,IF(ISNUMBER($P60),$P60,N($J60)))+1,'Project Info'!$H$12,Holidays!$A$6:$A$205),WORKDAY.INTL(INDEX($T$11:$T$310,MATCH($D60,$A$11:$A$310,0)),1+N($F60),'Project Info'!$H$12,Holidays!$A$6:$A$205))),0))),IF($G60="",0,N(IFERROR(IF($H60="SS",WORKDAY.INTL(INDEX($S$11:$S$310,MATCH($G60,$A$11:$A$310,0)),N($I60),'Project Info'!$H$12,Holidays!$A$6:$A$205),IF($H60="FF",WORKDAY.INTL(INDEX($T$11:$T$310,MATCH($G60,$A$11:$A$310,0)),N($I60)-MAX(1,IF(ISNUMBER($P60),$P60,N($J60)))+1,'Project Info'!$H$12,Holidays!$A$6:$A$205),WORKDAY.INTL(INDEX($T$11:$T$310,MATCH($G60,$A$11:$A$310,0)),1+N($I60),'Project Info'!$H$12,Holidays!$A$6:$A$205))),0))),IF($AE60="Completed",0,N('Project Info'!$C$11)))-1,1,'Project Info'!$H$12,Holidays!$A$6:$A$205)))</f>
        <v/>
      </c>
      <c r="T60" s="51" t="str">
        <f>IF(OR($S60="",$U60=""),"",IF(ISNUMBER($N60),$N60,WORKDAY.INTL($S60,$U60-1,'Project Info'!$H$12,Holidays!$A$6:$A$205)))</f>
        <v/>
      </c>
      <c r="U60" s="52" t="str">
        <f>IF(OR($S60="",NOT(ISNUMBER($J60))),"",IF(ISNUMBER($N60),MAX(1,NETWORKDAYS.INTL($S60,$N60,'Project Info'!$H$12,Holidays!$A$6:$A$205)),MAX(1,IF(ISNUMBER($P60),$P60,$J60),IF(ISNUMBER($M60),NETWORKDAYS.INTL($M60,N('Project Info'!$C$11),'Project Info'!$H$12,Holidays!$A$6:$A$205),0))))</f>
        <v/>
      </c>
      <c r="V60" s="53" t="str">
        <f>IF($U60="","",$U60-MAX(1,$J60))</f>
        <v/>
      </c>
      <c r="W60" s="25" t="str">
        <f>IF($B60="","",IF($U60="","Enter Duration",IF($AE60="Completed",IF(NOT(ISNUMBER($N60)),"Completed - enter Actual End",IF($V60&gt;0,"Completed - Overshoot",IF($V60&lt;0,"Completed - Early","Completed - On Time"))),IF($AE60="On Hold","On Hold",IF($AE60="In Progress",IF($V60&gt;0,"In Progress - Overshooting","In Progress - On Track"),IF($S60&gt;$Q60,"Delayed Start","Not Started"))))))</f>
        <v/>
      </c>
      <c r="X60" s="53" t="str">
        <f>IF(OR(NOT(ISNUMBER($R60)),NOT(ISNUMBER($T60))),"",IF($T60&gt;=$R60,NETWORKDAYS.INTL($R60,$T60,'Project Info'!$H$12,Holidays!$A$6:$A$205)-1,-(NETWORKDAYS.INTL($T60,$R60,'Project Info'!$H$12,Holidays!$A$6:$A$205)-1)))</f>
        <v/>
      </c>
      <c r="Y60" s="25" t="str">
        <f>IF($B60="","",IF(AND(MAX($AC60,$AD60)&gt;0,N($S60)&gt;N($Q60)),"Delayed by Task #"&amp;IF($AC60&gt;=$AD60,$D60,$G60)&amp;" (+"&amp;MAX($AC60,$AD60)&amp;"d)",""))</f>
        <v/>
      </c>
      <c r="Z60" s="52" t="str">
        <f>IF($B60="","",COUNTIF($D$11:$D$310,$A60)+COUNTIF($G$11:$G$310,$A60))</f>
        <v/>
      </c>
      <c r="AA60" s="47" t="str">
        <f>IF($B60="","",IF($AE60="Completed",1,IF($AE60="On Hold",4,IF($AE60="In Progress",2,IF(N($S60)&gt;N($Q60),7,3)))))</f>
        <v/>
      </c>
      <c r="AB60" s="47" t="str">
        <f>IF($B60="","",IF(OR(AND($D60&lt;&gt;"",ISNUMBER(MATCH($D60,$A$11:$A$310,0))),AND($G60&lt;&gt;"",ISNUMBER(MATCH($G60,$A$11:$A$310,0)))),1,0))</f>
        <v/>
      </c>
      <c r="AC60" s="47">
        <f>IF($D60="",0,N(IFERROR(INDEX($X$11:$X$310,MATCH($D60,$A$11:$A$310,0)),0)))</f>
        <v>0</v>
      </c>
      <c r="AD60" s="47">
        <f>IF($G60="",0,N(IFERROR(INDEX($X$11:$X$310,MATCH($G60,$A$11:$A$310,0)),0)))</f>
        <v>0</v>
      </c>
      <c r="AE60" s="47" t="str">
        <f>IF($B60="","",IF(ISNUMBER($N60),"Completed",IF($L60="Completed","Completed",IF($L60&lt;&gt;"",$L60,IF(ISNUMBER($M60),"In Progress","Not Started")))))</f>
        <v/>
      </c>
      <c r="AF60" s="54" t="str">
        <f>IF($B60="","",IF($AE60="Completed",1,MIN(1,N($O60))))</f>
        <v/>
      </c>
      <c r="AG60" s="55" t="str">
        <f>IF(OR($S60="",NOT(ISNUMBER($J60))),"",WORKDAY.INTL($S60,MAX(1,$J60)-1,'Project Info'!$H$12,Holidays!$A$6:$A$205))</f>
        <v/>
      </c>
      <c r="AH60" s="47" t="str">
        <f>IF($B60="","",N($J60)*$AF60)</f>
        <v/>
      </c>
      <c r="AI60" s="47">
        <f>IF(ISNUMBER($R60),$R60,0)</f>
        <v>0</v>
      </c>
      <c r="AJ60" s="47">
        <f>IF(ISNUMBER($T60),$T60,0)</f>
        <v>0</v>
      </c>
    </row>
    <row r="61" ht="18" customHeight="1">
      <c r="A61" s="47" t="str">
        <f>IF($B61="","",ROW()-10)</f>
        <v/>
      </c>
      <c r="B61" s="48" t="n"/>
      <c r="C61" s="48" t="n"/>
      <c r="D61" s="6" t="n"/>
      <c r="E61" s="6" t="n"/>
      <c r="F61" s="6" t="n"/>
      <c r="G61" s="6" t="n"/>
      <c r="H61" s="6" t="n"/>
      <c r="I61" s="6" t="n"/>
      <c r="J61" s="6" t="n"/>
      <c r="K61" s="49" t="n"/>
      <c r="L61" s="6" t="n"/>
      <c r="M61" s="49" t="n"/>
      <c r="N61" s="49" t="n"/>
      <c r="O61" s="50" t="n"/>
      <c r="P61" s="6" t="n"/>
      <c r="Q61" s="51" t="str">
        <f>IF(OR($B61="",'Project Info'!$C$9=""),"",WORKDAY.INTL(MAX('Project Info'!$C$9,N($K61),IF($D61="",0,N(IFERROR(IF($E61="SS",WORKDAY.INTL(INDEX($Q$11:$Q$310,MATCH($D61,$A$11:$A$310,0)),N($F61),'Project Info'!$H$12,Holidays!$A$6:$A$205),IF($E61="FF",WORKDAY.INTL(INDEX($R$11:$R$310,MATCH($D61,$A$11:$A$310,0)),N($F61)-MAX(1,N($J61))+1,'Project Info'!$H$12,Holidays!$A$6:$A$205),WORKDAY.INTL(INDEX($R$11:$R$310,MATCH($D61,$A$11:$A$310,0)),1+N($F61),'Project Info'!$H$12,Holidays!$A$6:$A$205))),0))),IF($G61="",0,N(IFERROR(IF($H61="SS",WORKDAY.INTL(INDEX($Q$11:$Q$310,MATCH($G61,$A$11:$A$310,0)),N($I61),'Project Info'!$H$12,Holidays!$A$6:$A$205),IF($H61="FF",WORKDAY.INTL(INDEX($R$11:$R$310,MATCH($G61,$A$11:$A$310,0)),N($I61)-MAX(1,N($J61))+1,'Project Info'!$H$12,Holidays!$A$6:$A$205),WORKDAY.INTL(INDEX($R$11:$R$310,MATCH($G61,$A$11:$A$310,0)),1+N($I61),'Project Info'!$H$12,Holidays!$A$6:$A$205))),0))))-1,1,'Project Info'!$H$12,Holidays!$A$6:$A$205))</f>
        <v/>
      </c>
      <c r="R61" s="51" t="str">
        <f>IF(OR($Q61="",NOT(ISNUMBER($J61))),"",WORKDAY.INTL($Q61,MAX(1,$J61)-1,'Project Info'!$H$12,Holidays!$A$6:$A$205))</f>
        <v/>
      </c>
      <c r="S61" s="51" t="str">
        <f>IF($Q61="","",IF(ISNUMBER($M61),$M61,WORKDAY.INTL(MAX($Q61,IF($D61="",0,N(IFERROR(IF($E61="SS",WORKDAY.INTL(INDEX($S$11:$S$310,MATCH($D61,$A$11:$A$310,0)),N($F61),'Project Info'!$H$12,Holidays!$A$6:$A$205),IF($E61="FF",WORKDAY.INTL(INDEX($T$11:$T$310,MATCH($D61,$A$11:$A$310,0)),N($F61)-MAX(1,IF(ISNUMBER($P61),$P61,N($J61)))+1,'Project Info'!$H$12,Holidays!$A$6:$A$205),WORKDAY.INTL(INDEX($T$11:$T$310,MATCH($D61,$A$11:$A$310,0)),1+N($F61),'Project Info'!$H$12,Holidays!$A$6:$A$205))),0))),IF($G61="",0,N(IFERROR(IF($H61="SS",WORKDAY.INTL(INDEX($S$11:$S$310,MATCH($G61,$A$11:$A$310,0)),N($I61),'Project Info'!$H$12,Holidays!$A$6:$A$205),IF($H61="FF",WORKDAY.INTL(INDEX($T$11:$T$310,MATCH($G61,$A$11:$A$310,0)),N($I61)-MAX(1,IF(ISNUMBER($P61),$P61,N($J61)))+1,'Project Info'!$H$12,Holidays!$A$6:$A$205),WORKDAY.INTL(INDEX($T$11:$T$310,MATCH($G61,$A$11:$A$310,0)),1+N($I61),'Project Info'!$H$12,Holidays!$A$6:$A$205))),0))),IF($AE61="Completed",0,N('Project Info'!$C$11)))-1,1,'Project Info'!$H$12,Holidays!$A$6:$A$205)))</f>
        <v/>
      </c>
      <c r="T61" s="51" t="str">
        <f>IF(OR($S61="",$U61=""),"",IF(ISNUMBER($N61),$N61,WORKDAY.INTL($S61,$U61-1,'Project Info'!$H$12,Holidays!$A$6:$A$205)))</f>
        <v/>
      </c>
      <c r="U61" s="52" t="str">
        <f>IF(OR($S61="",NOT(ISNUMBER($J61))),"",IF(ISNUMBER($N61),MAX(1,NETWORKDAYS.INTL($S61,$N61,'Project Info'!$H$12,Holidays!$A$6:$A$205)),MAX(1,IF(ISNUMBER($P61),$P61,$J61),IF(ISNUMBER($M61),NETWORKDAYS.INTL($M61,N('Project Info'!$C$11),'Project Info'!$H$12,Holidays!$A$6:$A$205),0))))</f>
        <v/>
      </c>
      <c r="V61" s="53" t="str">
        <f>IF($U61="","",$U61-MAX(1,$J61))</f>
        <v/>
      </c>
      <c r="W61" s="25" t="str">
        <f>IF($B61="","",IF($U61="","Enter Duration",IF($AE61="Completed",IF(NOT(ISNUMBER($N61)),"Completed - enter Actual End",IF($V61&gt;0,"Completed - Overshoot",IF($V61&lt;0,"Completed - Early","Completed - On Time"))),IF($AE61="On Hold","On Hold",IF($AE61="In Progress",IF($V61&gt;0,"In Progress - Overshooting","In Progress - On Track"),IF($S61&gt;$Q61,"Delayed Start","Not Started"))))))</f>
        <v/>
      </c>
      <c r="X61" s="53" t="str">
        <f>IF(OR(NOT(ISNUMBER($R61)),NOT(ISNUMBER($T61))),"",IF($T61&gt;=$R61,NETWORKDAYS.INTL($R61,$T61,'Project Info'!$H$12,Holidays!$A$6:$A$205)-1,-(NETWORKDAYS.INTL($T61,$R61,'Project Info'!$H$12,Holidays!$A$6:$A$205)-1)))</f>
        <v/>
      </c>
      <c r="Y61" s="25" t="str">
        <f>IF($B61="","",IF(AND(MAX($AC61,$AD61)&gt;0,N($S61)&gt;N($Q61)),"Delayed by Task #"&amp;IF($AC61&gt;=$AD61,$D61,$G61)&amp;" (+"&amp;MAX($AC61,$AD61)&amp;"d)",""))</f>
        <v/>
      </c>
      <c r="Z61" s="52" t="str">
        <f>IF($B61="","",COUNTIF($D$11:$D$310,$A61)+COUNTIF($G$11:$G$310,$A61))</f>
        <v/>
      </c>
      <c r="AA61" s="47" t="str">
        <f>IF($B61="","",IF($AE61="Completed",1,IF($AE61="On Hold",4,IF($AE61="In Progress",2,IF(N($S61)&gt;N($Q61),7,3)))))</f>
        <v/>
      </c>
      <c r="AB61" s="47" t="str">
        <f>IF($B61="","",IF(OR(AND($D61&lt;&gt;"",ISNUMBER(MATCH($D61,$A$11:$A$310,0))),AND($G61&lt;&gt;"",ISNUMBER(MATCH($G61,$A$11:$A$310,0)))),1,0))</f>
        <v/>
      </c>
      <c r="AC61" s="47">
        <f>IF($D61="",0,N(IFERROR(INDEX($X$11:$X$310,MATCH($D61,$A$11:$A$310,0)),0)))</f>
        <v>0</v>
      </c>
      <c r="AD61" s="47">
        <f>IF($G61="",0,N(IFERROR(INDEX($X$11:$X$310,MATCH($G61,$A$11:$A$310,0)),0)))</f>
        <v>0</v>
      </c>
      <c r="AE61" s="47" t="str">
        <f>IF($B61="","",IF(ISNUMBER($N61),"Completed",IF($L61="Completed","Completed",IF($L61&lt;&gt;"",$L61,IF(ISNUMBER($M61),"In Progress","Not Started")))))</f>
        <v/>
      </c>
      <c r="AF61" s="54" t="str">
        <f>IF($B61="","",IF($AE61="Completed",1,MIN(1,N($O61))))</f>
        <v/>
      </c>
      <c r="AG61" s="55" t="str">
        <f>IF(OR($S61="",NOT(ISNUMBER($J61))),"",WORKDAY.INTL($S61,MAX(1,$J61)-1,'Project Info'!$H$12,Holidays!$A$6:$A$205))</f>
        <v/>
      </c>
      <c r="AH61" s="47" t="str">
        <f>IF($B61="","",N($J61)*$AF61)</f>
        <v/>
      </c>
      <c r="AI61" s="47">
        <f>IF(ISNUMBER($R61),$R61,0)</f>
        <v>0</v>
      </c>
      <c r="AJ61" s="47">
        <f>IF(ISNUMBER($T61),$T61,0)</f>
        <v>0</v>
      </c>
    </row>
    <row r="62" ht="18" customHeight="1">
      <c r="A62" s="47" t="str">
        <f>IF($B62="","",ROW()-10)</f>
        <v/>
      </c>
      <c r="B62" s="48" t="n"/>
      <c r="C62" s="48" t="n"/>
      <c r="D62" s="6" t="n"/>
      <c r="E62" s="6" t="n"/>
      <c r="F62" s="6" t="n"/>
      <c r="G62" s="6" t="n"/>
      <c r="H62" s="6" t="n"/>
      <c r="I62" s="6" t="n"/>
      <c r="J62" s="6" t="n"/>
      <c r="K62" s="49" t="n"/>
      <c r="L62" s="6" t="n"/>
      <c r="M62" s="49" t="n"/>
      <c r="N62" s="49" t="n"/>
      <c r="O62" s="50" t="n"/>
      <c r="P62" s="6" t="n"/>
      <c r="Q62" s="51" t="str">
        <f>IF(OR($B62="",'Project Info'!$C$9=""),"",WORKDAY.INTL(MAX('Project Info'!$C$9,N($K62),IF($D62="",0,N(IFERROR(IF($E62="SS",WORKDAY.INTL(INDEX($Q$11:$Q$310,MATCH($D62,$A$11:$A$310,0)),N($F62),'Project Info'!$H$12,Holidays!$A$6:$A$205),IF($E62="FF",WORKDAY.INTL(INDEX($R$11:$R$310,MATCH($D62,$A$11:$A$310,0)),N($F62)-MAX(1,N($J62))+1,'Project Info'!$H$12,Holidays!$A$6:$A$205),WORKDAY.INTL(INDEX($R$11:$R$310,MATCH($D62,$A$11:$A$310,0)),1+N($F62),'Project Info'!$H$12,Holidays!$A$6:$A$205))),0))),IF($G62="",0,N(IFERROR(IF($H62="SS",WORKDAY.INTL(INDEX($Q$11:$Q$310,MATCH($G62,$A$11:$A$310,0)),N($I62),'Project Info'!$H$12,Holidays!$A$6:$A$205),IF($H62="FF",WORKDAY.INTL(INDEX($R$11:$R$310,MATCH($G62,$A$11:$A$310,0)),N($I62)-MAX(1,N($J62))+1,'Project Info'!$H$12,Holidays!$A$6:$A$205),WORKDAY.INTL(INDEX($R$11:$R$310,MATCH($G62,$A$11:$A$310,0)),1+N($I62),'Project Info'!$H$12,Holidays!$A$6:$A$205))),0))))-1,1,'Project Info'!$H$12,Holidays!$A$6:$A$205))</f>
        <v/>
      </c>
      <c r="R62" s="51" t="str">
        <f>IF(OR($Q62="",NOT(ISNUMBER($J62))),"",WORKDAY.INTL($Q62,MAX(1,$J62)-1,'Project Info'!$H$12,Holidays!$A$6:$A$205))</f>
        <v/>
      </c>
      <c r="S62" s="51" t="str">
        <f>IF($Q62="","",IF(ISNUMBER($M62),$M62,WORKDAY.INTL(MAX($Q62,IF($D62="",0,N(IFERROR(IF($E62="SS",WORKDAY.INTL(INDEX($S$11:$S$310,MATCH($D62,$A$11:$A$310,0)),N($F62),'Project Info'!$H$12,Holidays!$A$6:$A$205),IF($E62="FF",WORKDAY.INTL(INDEX($T$11:$T$310,MATCH($D62,$A$11:$A$310,0)),N($F62)-MAX(1,IF(ISNUMBER($P62),$P62,N($J62)))+1,'Project Info'!$H$12,Holidays!$A$6:$A$205),WORKDAY.INTL(INDEX($T$11:$T$310,MATCH($D62,$A$11:$A$310,0)),1+N($F62),'Project Info'!$H$12,Holidays!$A$6:$A$205))),0))),IF($G62="",0,N(IFERROR(IF($H62="SS",WORKDAY.INTL(INDEX($S$11:$S$310,MATCH($G62,$A$11:$A$310,0)),N($I62),'Project Info'!$H$12,Holidays!$A$6:$A$205),IF($H62="FF",WORKDAY.INTL(INDEX($T$11:$T$310,MATCH($G62,$A$11:$A$310,0)),N($I62)-MAX(1,IF(ISNUMBER($P62),$P62,N($J62)))+1,'Project Info'!$H$12,Holidays!$A$6:$A$205),WORKDAY.INTL(INDEX($T$11:$T$310,MATCH($G62,$A$11:$A$310,0)),1+N($I62),'Project Info'!$H$12,Holidays!$A$6:$A$205))),0))),IF($AE62="Completed",0,N('Project Info'!$C$11)))-1,1,'Project Info'!$H$12,Holidays!$A$6:$A$205)))</f>
        <v/>
      </c>
      <c r="T62" s="51" t="str">
        <f>IF(OR($S62="",$U62=""),"",IF(ISNUMBER($N62),$N62,WORKDAY.INTL($S62,$U62-1,'Project Info'!$H$12,Holidays!$A$6:$A$205)))</f>
        <v/>
      </c>
      <c r="U62" s="52" t="str">
        <f>IF(OR($S62="",NOT(ISNUMBER($J62))),"",IF(ISNUMBER($N62),MAX(1,NETWORKDAYS.INTL($S62,$N62,'Project Info'!$H$12,Holidays!$A$6:$A$205)),MAX(1,IF(ISNUMBER($P62),$P62,$J62),IF(ISNUMBER($M62),NETWORKDAYS.INTL($M62,N('Project Info'!$C$11),'Project Info'!$H$12,Holidays!$A$6:$A$205),0))))</f>
        <v/>
      </c>
      <c r="V62" s="53" t="str">
        <f>IF($U62="","",$U62-MAX(1,$J62))</f>
        <v/>
      </c>
      <c r="W62" s="25" t="str">
        <f>IF($B62="","",IF($U62="","Enter Duration",IF($AE62="Completed",IF(NOT(ISNUMBER($N62)),"Completed - enter Actual End",IF($V62&gt;0,"Completed - Overshoot",IF($V62&lt;0,"Completed - Early","Completed - On Time"))),IF($AE62="On Hold","On Hold",IF($AE62="In Progress",IF($V62&gt;0,"In Progress - Overshooting","In Progress - On Track"),IF($S62&gt;$Q62,"Delayed Start","Not Started"))))))</f>
        <v/>
      </c>
      <c r="X62" s="53" t="str">
        <f>IF(OR(NOT(ISNUMBER($R62)),NOT(ISNUMBER($T62))),"",IF($T62&gt;=$R62,NETWORKDAYS.INTL($R62,$T62,'Project Info'!$H$12,Holidays!$A$6:$A$205)-1,-(NETWORKDAYS.INTL($T62,$R62,'Project Info'!$H$12,Holidays!$A$6:$A$205)-1)))</f>
        <v/>
      </c>
      <c r="Y62" s="25" t="str">
        <f>IF($B62="","",IF(AND(MAX($AC62,$AD62)&gt;0,N($S62)&gt;N($Q62)),"Delayed by Task #"&amp;IF($AC62&gt;=$AD62,$D62,$G62)&amp;" (+"&amp;MAX($AC62,$AD62)&amp;"d)",""))</f>
        <v/>
      </c>
      <c r="Z62" s="52" t="str">
        <f>IF($B62="","",COUNTIF($D$11:$D$310,$A62)+COUNTIF($G$11:$G$310,$A62))</f>
        <v/>
      </c>
      <c r="AA62" s="47" t="str">
        <f>IF($B62="","",IF($AE62="Completed",1,IF($AE62="On Hold",4,IF($AE62="In Progress",2,IF(N($S62)&gt;N($Q62),7,3)))))</f>
        <v/>
      </c>
      <c r="AB62" s="47" t="str">
        <f>IF($B62="","",IF(OR(AND($D62&lt;&gt;"",ISNUMBER(MATCH($D62,$A$11:$A$310,0))),AND($G62&lt;&gt;"",ISNUMBER(MATCH($G62,$A$11:$A$310,0)))),1,0))</f>
        <v/>
      </c>
      <c r="AC62" s="47">
        <f>IF($D62="",0,N(IFERROR(INDEX($X$11:$X$310,MATCH($D62,$A$11:$A$310,0)),0)))</f>
        <v>0</v>
      </c>
      <c r="AD62" s="47">
        <f>IF($G62="",0,N(IFERROR(INDEX($X$11:$X$310,MATCH($G62,$A$11:$A$310,0)),0)))</f>
        <v>0</v>
      </c>
      <c r="AE62" s="47" t="str">
        <f>IF($B62="","",IF(ISNUMBER($N62),"Completed",IF($L62="Completed","Completed",IF($L62&lt;&gt;"",$L62,IF(ISNUMBER($M62),"In Progress","Not Started")))))</f>
        <v/>
      </c>
      <c r="AF62" s="54" t="str">
        <f>IF($B62="","",IF($AE62="Completed",1,MIN(1,N($O62))))</f>
        <v/>
      </c>
      <c r="AG62" s="55" t="str">
        <f>IF(OR($S62="",NOT(ISNUMBER($J62))),"",WORKDAY.INTL($S62,MAX(1,$J62)-1,'Project Info'!$H$12,Holidays!$A$6:$A$205))</f>
        <v/>
      </c>
      <c r="AH62" s="47" t="str">
        <f>IF($B62="","",N($J62)*$AF62)</f>
        <v/>
      </c>
      <c r="AI62" s="47">
        <f>IF(ISNUMBER($R62),$R62,0)</f>
        <v>0</v>
      </c>
      <c r="AJ62" s="47">
        <f>IF(ISNUMBER($T62),$T62,0)</f>
        <v>0</v>
      </c>
    </row>
    <row r="63" ht="18" customHeight="1">
      <c r="A63" s="47" t="str">
        <f>IF($B63="","",ROW()-10)</f>
        <v/>
      </c>
      <c r="B63" s="48" t="n"/>
      <c r="C63" s="48" t="n"/>
      <c r="D63" s="6" t="n"/>
      <c r="E63" s="6" t="n"/>
      <c r="F63" s="6" t="n"/>
      <c r="G63" s="6" t="n"/>
      <c r="H63" s="6" t="n"/>
      <c r="I63" s="6" t="n"/>
      <c r="J63" s="6" t="n"/>
      <c r="K63" s="49" t="n"/>
      <c r="L63" s="6" t="n"/>
      <c r="M63" s="49" t="n"/>
      <c r="N63" s="49" t="n"/>
      <c r="O63" s="50" t="n"/>
      <c r="P63" s="6" t="n"/>
      <c r="Q63" s="51" t="str">
        <f>IF(OR($B63="",'Project Info'!$C$9=""),"",WORKDAY.INTL(MAX('Project Info'!$C$9,N($K63),IF($D63="",0,N(IFERROR(IF($E63="SS",WORKDAY.INTL(INDEX($Q$11:$Q$310,MATCH($D63,$A$11:$A$310,0)),N($F63),'Project Info'!$H$12,Holidays!$A$6:$A$205),IF($E63="FF",WORKDAY.INTL(INDEX($R$11:$R$310,MATCH($D63,$A$11:$A$310,0)),N($F63)-MAX(1,N($J63))+1,'Project Info'!$H$12,Holidays!$A$6:$A$205),WORKDAY.INTL(INDEX($R$11:$R$310,MATCH($D63,$A$11:$A$310,0)),1+N($F63),'Project Info'!$H$12,Holidays!$A$6:$A$205))),0))),IF($G63="",0,N(IFERROR(IF($H63="SS",WORKDAY.INTL(INDEX($Q$11:$Q$310,MATCH($G63,$A$11:$A$310,0)),N($I63),'Project Info'!$H$12,Holidays!$A$6:$A$205),IF($H63="FF",WORKDAY.INTL(INDEX($R$11:$R$310,MATCH($G63,$A$11:$A$310,0)),N($I63)-MAX(1,N($J63))+1,'Project Info'!$H$12,Holidays!$A$6:$A$205),WORKDAY.INTL(INDEX($R$11:$R$310,MATCH($G63,$A$11:$A$310,0)),1+N($I63),'Project Info'!$H$12,Holidays!$A$6:$A$205))),0))))-1,1,'Project Info'!$H$12,Holidays!$A$6:$A$205))</f>
        <v/>
      </c>
      <c r="R63" s="51" t="str">
        <f>IF(OR($Q63="",NOT(ISNUMBER($J63))),"",WORKDAY.INTL($Q63,MAX(1,$J63)-1,'Project Info'!$H$12,Holidays!$A$6:$A$205))</f>
        <v/>
      </c>
      <c r="S63" s="51" t="str">
        <f>IF($Q63="","",IF(ISNUMBER($M63),$M63,WORKDAY.INTL(MAX($Q63,IF($D63="",0,N(IFERROR(IF($E63="SS",WORKDAY.INTL(INDEX($S$11:$S$310,MATCH($D63,$A$11:$A$310,0)),N($F63),'Project Info'!$H$12,Holidays!$A$6:$A$205),IF($E63="FF",WORKDAY.INTL(INDEX($T$11:$T$310,MATCH($D63,$A$11:$A$310,0)),N($F63)-MAX(1,IF(ISNUMBER($P63),$P63,N($J63)))+1,'Project Info'!$H$12,Holidays!$A$6:$A$205),WORKDAY.INTL(INDEX($T$11:$T$310,MATCH($D63,$A$11:$A$310,0)),1+N($F63),'Project Info'!$H$12,Holidays!$A$6:$A$205))),0))),IF($G63="",0,N(IFERROR(IF($H63="SS",WORKDAY.INTL(INDEX($S$11:$S$310,MATCH($G63,$A$11:$A$310,0)),N($I63),'Project Info'!$H$12,Holidays!$A$6:$A$205),IF($H63="FF",WORKDAY.INTL(INDEX($T$11:$T$310,MATCH($G63,$A$11:$A$310,0)),N($I63)-MAX(1,IF(ISNUMBER($P63),$P63,N($J63)))+1,'Project Info'!$H$12,Holidays!$A$6:$A$205),WORKDAY.INTL(INDEX($T$11:$T$310,MATCH($G63,$A$11:$A$310,0)),1+N($I63),'Project Info'!$H$12,Holidays!$A$6:$A$205))),0))),IF($AE63="Completed",0,N('Project Info'!$C$11)))-1,1,'Project Info'!$H$12,Holidays!$A$6:$A$205)))</f>
        <v/>
      </c>
      <c r="T63" s="51" t="str">
        <f>IF(OR($S63="",$U63=""),"",IF(ISNUMBER($N63),$N63,WORKDAY.INTL($S63,$U63-1,'Project Info'!$H$12,Holidays!$A$6:$A$205)))</f>
        <v/>
      </c>
      <c r="U63" s="52" t="str">
        <f>IF(OR($S63="",NOT(ISNUMBER($J63))),"",IF(ISNUMBER($N63),MAX(1,NETWORKDAYS.INTL($S63,$N63,'Project Info'!$H$12,Holidays!$A$6:$A$205)),MAX(1,IF(ISNUMBER($P63),$P63,$J63),IF(ISNUMBER($M63),NETWORKDAYS.INTL($M63,N('Project Info'!$C$11),'Project Info'!$H$12,Holidays!$A$6:$A$205),0))))</f>
        <v/>
      </c>
      <c r="V63" s="53" t="str">
        <f>IF($U63="","",$U63-MAX(1,$J63))</f>
        <v/>
      </c>
      <c r="W63" s="25" t="str">
        <f>IF($B63="","",IF($U63="","Enter Duration",IF($AE63="Completed",IF(NOT(ISNUMBER($N63)),"Completed - enter Actual End",IF($V63&gt;0,"Completed - Overshoot",IF($V63&lt;0,"Completed - Early","Completed - On Time"))),IF($AE63="On Hold","On Hold",IF($AE63="In Progress",IF($V63&gt;0,"In Progress - Overshooting","In Progress - On Track"),IF($S63&gt;$Q63,"Delayed Start","Not Started"))))))</f>
        <v/>
      </c>
      <c r="X63" s="53" t="str">
        <f>IF(OR(NOT(ISNUMBER($R63)),NOT(ISNUMBER($T63))),"",IF($T63&gt;=$R63,NETWORKDAYS.INTL($R63,$T63,'Project Info'!$H$12,Holidays!$A$6:$A$205)-1,-(NETWORKDAYS.INTL($T63,$R63,'Project Info'!$H$12,Holidays!$A$6:$A$205)-1)))</f>
        <v/>
      </c>
      <c r="Y63" s="25" t="str">
        <f>IF($B63="","",IF(AND(MAX($AC63,$AD63)&gt;0,N($S63)&gt;N($Q63)),"Delayed by Task #"&amp;IF($AC63&gt;=$AD63,$D63,$G63)&amp;" (+"&amp;MAX($AC63,$AD63)&amp;"d)",""))</f>
        <v/>
      </c>
      <c r="Z63" s="52" t="str">
        <f>IF($B63="","",COUNTIF($D$11:$D$310,$A63)+COUNTIF($G$11:$G$310,$A63))</f>
        <v/>
      </c>
      <c r="AA63" s="47" t="str">
        <f>IF($B63="","",IF($AE63="Completed",1,IF($AE63="On Hold",4,IF($AE63="In Progress",2,IF(N($S63)&gt;N($Q63),7,3)))))</f>
        <v/>
      </c>
      <c r="AB63" s="47" t="str">
        <f>IF($B63="","",IF(OR(AND($D63&lt;&gt;"",ISNUMBER(MATCH($D63,$A$11:$A$310,0))),AND($G63&lt;&gt;"",ISNUMBER(MATCH($G63,$A$11:$A$310,0)))),1,0))</f>
        <v/>
      </c>
      <c r="AC63" s="47">
        <f>IF($D63="",0,N(IFERROR(INDEX($X$11:$X$310,MATCH($D63,$A$11:$A$310,0)),0)))</f>
        <v>0</v>
      </c>
      <c r="AD63" s="47">
        <f>IF($G63="",0,N(IFERROR(INDEX($X$11:$X$310,MATCH($G63,$A$11:$A$310,0)),0)))</f>
        <v>0</v>
      </c>
      <c r="AE63" s="47" t="str">
        <f>IF($B63="","",IF(ISNUMBER($N63),"Completed",IF($L63="Completed","Completed",IF($L63&lt;&gt;"",$L63,IF(ISNUMBER($M63),"In Progress","Not Started")))))</f>
        <v/>
      </c>
      <c r="AF63" s="54" t="str">
        <f>IF($B63="","",IF($AE63="Completed",1,MIN(1,N($O63))))</f>
        <v/>
      </c>
      <c r="AG63" s="55" t="str">
        <f>IF(OR($S63="",NOT(ISNUMBER($J63))),"",WORKDAY.INTL($S63,MAX(1,$J63)-1,'Project Info'!$H$12,Holidays!$A$6:$A$205))</f>
        <v/>
      </c>
      <c r="AH63" s="47" t="str">
        <f>IF($B63="","",N($J63)*$AF63)</f>
        <v/>
      </c>
      <c r="AI63" s="47">
        <f>IF(ISNUMBER($R63),$R63,0)</f>
        <v>0</v>
      </c>
      <c r="AJ63" s="47">
        <f>IF(ISNUMBER($T63),$T63,0)</f>
        <v>0</v>
      </c>
    </row>
    <row r="64" ht="18" customHeight="1">
      <c r="A64" s="47" t="str">
        <f>IF($B64="","",ROW()-10)</f>
        <v/>
      </c>
      <c r="B64" s="48" t="n"/>
      <c r="C64" s="48" t="n"/>
      <c r="D64" s="6" t="n"/>
      <c r="E64" s="6" t="n"/>
      <c r="F64" s="6" t="n"/>
      <c r="G64" s="6" t="n"/>
      <c r="H64" s="6" t="n"/>
      <c r="I64" s="6" t="n"/>
      <c r="J64" s="6" t="n"/>
      <c r="K64" s="49" t="n"/>
      <c r="L64" s="6" t="n"/>
      <c r="M64" s="49" t="n"/>
      <c r="N64" s="49" t="n"/>
      <c r="O64" s="50" t="n"/>
      <c r="P64" s="6" t="n"/>
      <c r="Q64" s="51" t="str">
        <f>IF(OR($B64="",'Project Info'!$C$9=""),"",WORKDAY.INTL(MAX('Project Info'!$C$9,N($K64),IF($D64="",0,N(IFERROR(IF($E64="SS",WORKDAY.INTL(INDEX($Q$11:$Q$310,MATCH($D64,$A$11:$A$310,0)),N($F64),'Project Info'!$H$12,Holidays!$A$6:$A$205),IF($E64="FF",WORKDAY.INTL(INDEX($R$11:$R$310,MATCH($D64,$A$11:$A$310,0)),N($F64)-MAX(1,N($J64))+1,'Project Info'!$H$12,Holidays!$A$6:$A$205),WORKDAY.INTL(INDEX($R$11:$R$310,MATCH($D64,$A$11:$A$310,0)),1+N($F64),'Project Info'!$H$12,Holidays!$A$6:$A$205))),0))),IF($G64="",0,N(IFERROR(IF($H64="SS",WORKDAY.INTL(INDEX($Q$11:$Q$310,MATCH($G64,$A$11:$A$310,0)),N($I64),'Project Info'!$H$12,Holidays!$A$6:$A$205),IF($H64="FF",WORKDAY.INTL(INDEX($R$11:$R$310,MATCH($G64,$A$11:$A$310,0)),N($I64)-MAX(1,N($J64))+1,'Project Info'!$H$12,Holidays!$A$6:$A$205),WORKDAY.INTL(INDEX($R$11:$R$310,MATCH($G64,$A$11:$A$310,0)),1+N($I64),'Project Info'!$H$12,Holidays!$A$6:$A$205))),0))))-1,1,'Project Info'!$H$12,Holidays!$A$6:$A$205))</f>
        <v/>
      </c>
      <c r="R64" s="51" t="str">
        <f>IF(OR($Q64="",NOT(ISNUMBER($J64))),"",WORKDAY.INTL($Q64,MAX(1,$J64)-1,'Project Info'!$H$12,Holidays!$A$6:$A$205))</f>
        <v/>
      </c>
      <c r="S64" s="51" t="str">
        <f>IF($Q64="","",IF(ISNUMBER($M64),$M64,WORKDAY.INTL(MAX($Q64,IF($D64="",0,N(IFERROR(IF($E64="SS",WORKDAY.INTL(INDEX($S$11:$S$310,MATCH($D64,$A$11:$A$310,0)),N($F64),'Project Info'!$H$12,Holidays!$A$6:$A$205),IF($E64="FF",WORKDAY.INTL(INDEX($T$11:$T$310,MATCH($D64,$A$11:$A$310,0)),N($F64)-MAX(1,IF(ISNUMBER($P64),$P64,N($J64)))+1,'Project Info'!$H$12,Holidays!$A$6:$A$205),WORKDAY.INTL(INDEX($T$11:$T$310,MATCH($D64,$A$11:$A$310,0)),1+N($F64),'Project Info'!$H$12,Holidays!$A$6:$A$205))),0))),IF($G64="",0,N(IFERROR(IF($H64="SS",WORKDAY.INTL(INDEX($S$11:$S$310,MATCH($G64,$A$11:$A$310,0)),N($I64),'Project Info'!$H$12,Holidays!$A$6:$A$205),IF($H64="FF",WORKDAY.INTL(INDEX($T$11:$T$310,MATCH($G64,$A$11:$A$310,0)),N($I64)-MAX(1,IF(ISNUMBER($P64),$P64,N($J64)))+1,'Project Info'!$H$12,Holidays!$A$6:$A$205),WORKDAY.INTL(INDEX($T$11:$T$310,MATCH($G64,$A$11:$A$310,0)),1+N($I64),'Project Info'!$H$12,Holidays!$A$6:$A$205))),0))),IF($AE64="Completed",0,N('Project Info'!$C$11)))-1,1,'Project Info'!$H$12,Holidays!$A$6:$A$205)))</f>
        <v/>
      </c>
      <c r="T64" s="51" t="str">
        <f>IF(OR($S64="",$U64=""),"",IF(ISNUMBER($N64),$N64,WORKDAY.INTL($S64,$U64-1,'Project Info'!$H$12,Holidays!$A$6:$A$205)))</f>
        <v/>
      </c>
      <c r="U64" s="52" t="str">
        <f>IF(OR($S64="",NOT(ISNUMBER($J64))),"",IF(ISNUMBER($N64),MAX(1,NETWORKDAYS.INTL($S64,$N64,'Project Info'!$H$12,Holidays!$A$6:$A$205)),MAX(1,IF(ISNUMBER($P64),$P64,$J64),IF(ISNUMBER($M64),NETWORKDAYS.INTL($M64,N('Project Info'!$C$11),'Project Info'!$H$12,Holidays!$A$6:$A$205),0))))</f>
        <v/>
      </c>
      <c r="V64" s="53" t="str">
        <f>IF($U64="","",$U64-MAX(1,$J64))</f>
        <v/>
      </c>
      <c r="W64" s="25" t="str">
        <f>IF($B64="","",IF($U64="","Enter Duration",IF($AE64="Completed",IF(NOT(ISNUMBER($N64)),"Completed - enter Actual End",IF($V64&gt;0,"Completed - Overshoot",IF($V64&lt;0,"Completed - Early","Completed - On Time"))),IF($AE64="On Hold","On Hold",IF($AE64="In Progress",IF($V64&gt;0,"In Progress - Overshooting","In Progress - On Track"),IF($S64&gt;$Q64,"Delayed Start","Not Started"))))))</f>
        <v/>
      </c>
      <c r="X64" s="53" t="str">
        <f>IF(OR(NOT(ISNUMBER($R64)),NOT(ISNUMBER($T64))),"",IF($T64&gt;=$R64,NETWORKDAYS.INTL($R64,$T64,'Project Info'!$H$12,Holidays!$A$6:$A$205)-1,-(NETWORKDAYS.INTL($T64,$R64,'Project Info'!$H$12,Holidays!$A$6:$A$205)-1)))</f>
        <v/>
      </c>
      <c r="Y64" s="25" t="str">
        <f>IF($B64="","",IF(AND(MAX($AC64,$AD64)&gt;0,N($S64)&gt;N($Q64)),"Delayed by Task #"&amp;IF($AC64&gt;=$AD64,$D64,$G64)&amp;" (+"&amp;MAX($AC64,$AD64)&amp;"d)",""))</f>
        <v/>
      </c>
      <c r="Z64" s="52" t="str">
        <f>IF($B64="","",COUNTIF($D$11:$D$310,$A64)+COUNTIF($G$11:$G$310,$A64))</f>
        <v/>
      </c>
      <c r="AA64" s="47" t="str">
        <f>IF($B64="","",IF($AE64="Completed",1,IF($AE64="On Hold",4,IF($AE64="In Progress",2,IF(N($S64)&gt;N($Q64),7,3)))))</f>
        <v/>
      </c>
      <c r="AB64" s="47" t="str">
        <f>IF($B64="","",IF(OR(AND($D64&lt;&gt;"",ISNUMBER(MATCH($D64,$A$11:$A$310,0))),AND($G64&lt;&gt;"",ISNUMBER(MATCH($G64,$A$11:$A$310,0)))),1,0))</f>
        <v/>
      </c>
      <c r="AC64" s="47">
        <f>IF($D64="",0,N(IFERROR(INDEX($X$11:$X$310,MATCH($D64,$A$11:$A$310,0)),0)))</f>
        <v>0</v>
      </c>
      <c r="AD64" s="47">
        <f>IF($G64="",0,N(IFERROR(INDEX($X$11:$X$310,MATCH($G64,$A$11:$A$310,0)),0)))</f>
        <v>0</v>
      </c>
      <c r="AE64" s="47" t="str">
        <f>IF($B64="","",IF(ISNUMBER($N64),"Completed",IF($L64="Completed","Completed",IF($L64&lt;&gt;"",$L64,IF(ISNUMBER($M64),"In Progress","Not Started")))))</f>
        <v/>
      </c>
      <c r="AF64" s="54" t="str">
        <f>IF($B64="","",IF($AE64="Completed",1,MIN(1,N($O64))))</f>
        <v/>
      </c>
      <c r="AG64" s="55" t="str">
        <f>IF(OR($S64="",NOT(ISNUMBER($J64))),"",WORKDAY.INTL($S64,MAX(1,$J64)-1,'Project Info'!$H$12,Holidays!$A$6:$A$205))</f>
        <v/>
      </c>
      <c r="AH64" s="47" t="str">
        <f>IF($B64="","",N($J64)*$AF64)</f>
        <v/>
      </c>
      <c r="AI64" s="47">
        <f>IF(ISNUMBER($R64),$R64,0)</f>
        <v>0</v>
      </c>
      <c r="AJ64" s="47">
        <f>IF(ISNUMBER($T64),$T64,0)</f>
        <v>0</v>
      </c>
    </row>
    <row r="65" ht="18" customHeight="1">
      <c r="A65" s="47" t="str">
        <f>IF($B65="","",ROW()-10)</f>
        <v/>
      </c>
      <c r="B65" s="48" t="n"/>
      <c r="C65" s="48" t="n"/>
      <c r="D65" s="6" t="n"/>
      <c r="E65" s="6" t="n"/>
      <c r="F65" s="6" t="n"/>
      <c r="G65" s="6" t="n"/>
      <c r="H65" s="6" t="n"/>
      <c r="I65" s="6" t="n"/>
      <c r="J65" s="6" t="n"/>
      <c r="K65" s="49" t="n"/>
      <c r="L65" s="6" t="n"/>
      <c r="M65" s="49" t="n"/>
      <c r="N65" s="49" t="n"/>
      <c r="O65" s="50" t="n"/>
      <c r="P65" s="6" t="n"/>
      <c r="Q65" s="51" t="str">
        <f>IF(OR($B65="",'Project Info'!$C$9=""),"",WORKDAY.INTL(MAX('Project Info'!$C$9,N($K65),IF($D65="",0,N(IFERROR(IF($E65="SS",WORKDAY.INTL(INDEX($Q$11:$Q$310,MATCH($D65,$A$11:$A$310,0)),N($F65),'Project Info'!$H$12,Holidays!$A$6:$A$205),IF($E65="FF",WORKDAY.INTL(INDEX($R$11:$R$310,MATCH($D65,$A$11:$A$310,0)),N($F65)-MAX(1,N($J65))+1,'Project Info'!$H$12,Holidays!$A$6:$A$205),WORKDAY.INTL(INDEX($R$11:$R$310,MATCH($D65,$A$11:$A$310,0)),1+N($F65),'Project Info'!$H$12,Holidays!$A$6:$A$205))),0))),IF($G65="",0,N(IFERROR(IF($H65="SS",WORKDAY.INTL(INDEX($Q$11:$Q$310,MATCH($G65,$A$11:$A$310,0)),N($I65),'Project Info'!$H$12,Holidays!$A$6:$A$205),IF($H65="FF",WORKDAY.INTL(INDEX($R$11:$R$310,MATCH($G65,$A$11:$A$310,0)),N($I65)-MAX(1,N($J65))+1,'Project Info'!$H$12,Holidays!$A$6:$A$205),WORKDAY.INTL(INDEX($R$11:$R$310,MATCH($G65,$A$11:$A$310,0)),1+N($I65),'Project Info'!$H$12,Holidays!$A$6:$A$205))),0))))-1,1,'Project Info'!$H$12,Holidays!$A$6:$A$205))</f>
        <v/>
      </c>
      <c r="R65" s="51" t="str">
        <f>IF(OR($Q65="",NOT(ISNUMBER($J65))),"",WORKDAY.INTL($Q65,MAX(1,$J65)-1,'Project Info'!$H$12,Holidays!$A$6:$A$205))</f>
        <v/>
      </c>
      <c r="S65" s="51" t="str">
        <f>IF($Q65="","",IF(ISNUMBER($M65),$M65,WORKDAY.INTL(MAX($Q65,IF($D65="",0,N(IFERROR(IF($E65="SS",WORKDAY.INTL(INDEX($S$11:$S$310,MATCH($D65,$A$11:$A$310,0)),N($F65),'Project Info'!$H$12,Holidays!$A$6:$A$205),IF($E65="FF",WORKDAY.INTL(INDEX($T$11:$T$310,MATCH($D65,$A$11:$A$310,0)),N($F65)-MAX(1,IF(ISNUMBER($P65),$P65,N($J65)))+1,'Project Info'!$H$12,Holidays!$A$6:$A$205),WORKDAY.INTL(INDEX($T$11:$T$310,MATCH($D65,$A$11:$A$310,0)),1+N($F65),'Project Info'!$H$12,Holidays!$A$6:$A$205))),0))),IF($G65="",0,N(IFERROR(IF($H65="SS",WORKDAY.INTL(INDEX($S$11:$S$310,MATCH($G65,$A$11:$A$310,0)),N($I65),'Project Info'!$H$12,Holidays!$A$6:$A$205),IF($H65="FF",WORKDAY.INTL(INDEX($T$11:$T$310,MATCH($G65,$A$11:$A$310,0)),N($I65)-MAX(1,IF(ISNUMBER($P65),$P65,N($J65)))+1,'Project Info'!$H$12,Holidays!$A$6:$A$205),WORKDAY.INTL(INDEX($T$11:$T$310,MATCH($G65,$A$11:$A$310,0)),1+N($I65),'Project Info'!$H$12,Holidays!$A$6:$A$205))),0))),IF($AE65="Completed",0,N('Project Info'!$C$11)))-1,1,'Project Info'!$H$12,Holidays!$A$6:$A$205)))</f>
        <v/>
      </c>
      <c r="T65" s="51" t="str">
        <f>IF(OR($S65="",$U65=""),"",IF(ISNUMBER($N65),$N65,WORKDAY.INTL($S65,$U65-1,'Project Info'!$H$12,Holidays!$A$6:$A$205)))</f>
        <v/>
      </c>
      <c r="U65" s="52" t="str">
        <f>IF(OR($S65="",NOT(ISNUMBER($J65))),"",IF(ISNUMBER($N65),MAX(1,NETWORKDAYS.INTL($S65,$N65,'Project Info'!$H$12,Holidays!$A$6:$A$205)),MAX(1,IF(ISNUMBER($P65),$P65,$J65),IF(ISNUMBER($M65),NETWORKDAYS.INTL($M65,N('Project Info'!$C$11),'Project Info'!$H$12,Holidays!$A$6:$A$205),0))))</f>
        <v/>
      </c>
      <c r="V65" s="53" t="str">
        <f>IF($U65="","",$U65-MAX(1,$J65))</f>
        <v/>
      </c>
      <c r="W65" s="25" t="str">
        <f>IF($B65="","",IF($U65="","Enter Duration",IF($AE65="Completed",IF(NOT(ISNUMBER($N65)),"Completed - enter Actual End",IF($V65&gt;0,"Completed - Overshoot",IF($V65&lt;0,"Completed - Early","Completed - On Time"))),IF($AE65="On Hold","On Hold",IF($AE65="In Progress",IF($V65&gt;0,"In Progress - Overshooting","In Progress - On Track"),IF($S65&gt;$Q65,"Delayed Start","Not Started"))))))</f>
        <v/>
      </c>
      <c r="X65" s="53" t="str">
        <f>IF(OR(NOT(ISNUMBER($R65)),NOT(ISNUMBER($T65))),"",IF($T65&gt;=$R65,NETWORKDAYS.INTL($R65,$T65,'Project Info'!$H$12,Holidays!$A$6:$A$205)-1,-(NETWORKDAYS.INTL($T65,$R65,'Project Info'!$H$12,Holidays!$A$6:$A$205)-1)))</f>
        <v/>
      </c>
      <c r="Y65" s="25" t="str">
        <f>IF($B65="","",IF(AND(MAX($AC65,$AD65)&gt;0,N($S65)&gt;N($Q65)),"Delayed by Task #"&amp;IF($AC65&gt;=$AD65,$D65,$G65)&amp;" (+"&amp;MAX($AC65,$AD65)&amp;"d)",""))</f>
        <v/>
      </c>
      <c r="Z65" s="52" t="str">
        <f>IF($B65="","",COUNTIF($D$11:$D$310,$A65)+COUNTIF($G$11:$G$310,$A65))</f>
        <v/>
      </c>
      <c r="AA65" s="47" t="str">
        <f>IF($B65="","",IF($AE65="Completed",1,IF($AE65="On Hold",4,IF($AE65="In Progress",2,IF(N($S65)&gt;N($Q65),7,3)))))</f>
        <v/>
      </c>
      <c r="AB65" s="47" t="str">
        <f>IF($B65="","",IF(OR(AND($D65&lt;&gt;"",ISNUMBER(MATCH($D65,$A$11:$A$310,0))),AND($G65&lt;&gt;"",ISNUMBER(MATCH($G65,$A$11:$A$310,0)))),1,0))</f>
        <v/>
      </c>
      <c r="AC65" s="47">
        <f>IF($D65="",0,N(IFERROR(INDEX($X$11:$X$310,MATCH($D65,$A$11:$A$310,0)),0)))</f>
        <v>0</v>
      </c>
      <c r="AD65" s="47">
        <f>IF($G65="",0,N(IFERROR(INDEX($X$11:$X$310,MATCH($G65,$A$11:$A$310,0)),0)))</f>
        <v>0</v>
      </c>
      <c r="AE65" s="47" t="str">
        <f>IF($B65="","",IF(ISNUMBER($N65),"Completed",IF($L65="Completed","Completed",IF($L65&lt;&gt;"",$L65,IF(ISNUMBER($M65),"In Progress","Not Started")))))</f>
        <v/>
      </c>
      <c r="AF65" s="54" t="str">
        <f>IF($B65="","",IF($AE65="Completed",1,MIN(1,N($O65))))</f>
        <v/>
      </c>
      <c r="AG65" s="55" t="str">
        <f>IF(OR($S65="",NOT(ISNUMBER($J65))),"",WORKDAY.INTL($S65,MAX(1,$J65)-1,'Project Info'!$H$12,Holidays!$A$6:$A$205))</f>
        <v/>
      </c>
      <c r="AH65" s="47" t="str">
        <f>IF($B65="","",N($J65)*$AF65)</f>
        <v/>
      </c>
      <c r="AI65" s="47">
        <f>IF(ISNUMBER($R65),$R65,0)</f>
        <v>0</v>
      </c>
      <c r="AJ65" s="47">
        <f>IF(ISNUMBER($T65),$T65,0)</f>
        <v>0</v>
      </c>
    </row>
    <row r="66" ht="18" customHeight="1">
      <c r="A66" s="47" t="str">
        <f>IF($B66="","",ROW()-10)</f>
        <v/>
      </c>
      <c r="B66" s="48" t="n"/>
      <c r="C66" s="48" t="n"/>
      <c r="D66" s="6" t="n"/>
      <c r="E66" s="6" t="n"/>
      <c r="F66" s="6" t="n"/>
      <c r="G66" s="6" t="n"/>
      <c r="H66" s="6" t="n"/>
      <c r="I66" s="6" t="n"/>
      <c r="J66" s="6" t="n"/>
      <c r="K66" s="49" t="n"/>
      <c r="L66" s="6" t="n"/>
      <c r="M66" s="49" t="n"/>
      <c r="N66" s="49" t="n"/>
      <c r="O66" s="50" t="n"/>
      <c r="P66" s="6" t="n"/>
      <c r="Q66" s="51" t="str">
        <f>IF(OR($B66="",'Project Info'!$C$9=""),"",WORKDAY.INTL(MAX('Project Info'!$C$9,N($K66),IF($D66="",0,N(IFERROR(IF($E66="SS",WORKDAY.INTL(INDEX($Q$11:$Q$310,MATCH($D66,$A$11:$A$310,0)),N($F66),'Project Info'!$H$12,Holidays!$A$6:$A$205),IF($E66="FF",WORKDAY.INTL(INDEX($R$11:$R$310,MATCH($D66,$A$11:$A$310,0)),N($F66)-MAX(1,N($J66))+1,'Project Info'!$H$12,Holidays!$A$6:$A$205),WORKDAY.INTL(INDEX($R$11:$R$310,MATCH($D66,$A$11:$A$310,0)),1+N($F66),'Project Info'!$H$12,Holidays!$A$6:$A$205))),0))),IF($G66="",0,N(IFERROR(IF($H66="SS",WORKDAY.INTL(INDEX($Q$11:$Q$310,MATCH($G66,$A$11:$A$310,0)),N($I66),'Project Info'!$H$12,Holidays!$A$6:$A$205),IF($H66="FF",WORKDAY.INTL(INDEX($R$11:$R$310,MATCH($G66,$A$11:$A$310,0)),N($I66)-MAX(1,N($J66))+1,'Project Info'!$H$12,Holidays!$A$6:$A$205),WORKDAY.INTL(INDEX($R$11:$R$310,MATCH($G66,$A$11:$A$310,0)),1+N($I66),'Project Info'!$H$12,Holidays!$A$6:$A$205))),0))))-1,1,'Project Info'!$H$12,Holidays!$A$6:$A$205))</f>
        <v/>
      </c>
      <c r="R66" s="51" t="str">
        <f>IF(OR($Q66="",NOT(ISNUMBER($J66))),"",WORKDAY.INTL($Q66,MAX(1,$J66)-1,'Project Info'!$H$12,Holidays!$A$6:$A$205))</f>
        <v/>
      </c>
      <c r="S66" s="51" t="str">
        <f>IF($Q66="","",IF(ISNUMBER($M66),$M66,WORKDAY.INTL(MAX($Q66,IF($D66="",0,N(IFERROR(IF($E66="SS",WORKDAY.INTL(INDEX($S$11:$S$310,MATCH($D66,$A$11:$A$310,0)),N($F66),'Project Info'!$H$12,Holidays!$A$6:$A$205),IF($E66="FF",WORKDAY.INTL(INDEX($T$11:$T$310,MATCH($D66,$A$11:$A$310,0)),N($F66)-MAX(1,IF(ISNUMBER($P66),$P66,N($J66)))+1,'Project Info'!$H$12,Holidays!$A$6:$A$205),WORKDAY.INTL(INDEX($T$11:$T$310,MATCH($D66,$A$11:$A$310,0)),1+N($F66),'Project Info'!$H$12,Holidays!$A$6:$A$205))),0))),IF($G66="",0,N(IFERROR(IF($H66="SS",WORKDAY.INTL(INDEX($S$11:$S$310,MATCH($G66,$A$11:$A$310,0)),N($I66),'Project Info'!$H$12,Holidays!$A$6:$A$205),IF($H66="FF",WORKDAY.INTL(INDEX($T$11:$T$310,MATCH($G66,$A$11:$A$310,0)),N($I66)-MAX(1,IF(ISNUMBER($P66),$P66,N($J66)))+1,'Project Info'!$H$12,Holidays!$A$6:$A$205),WORKDAY.INTL(INDEX($T$11:$T$310,MATCH($G66,$A$11:$A$310,0)),1+N($I66),'Project Info'!$H$12,Holidays!$A$6:$A$205))),0))),IF($AE66="Completed",0,N('Project Info'!$C$11)))-1,1,'Project Info'!$H$12,Holidays!$A$6:$A$205)))</f>
        <v/>
      </c>
      <c r="T66" s="51" t="str">
        <f>IF(OR($S66="",$U66=""),"",IF(ISNUMBER($N66),$N66,WORKDAY.INTL($S66,$U66-1,'Project Info'!$H$12,Holidays!$A$6:$A$205)))</f>
        <v/>
      </c>
      <c r="U66" s="52" t="str">
        <f>IF(OR($S66="",NOT(ISNUMBER($J66))),"",IF(ISNUMBER($N66),MAX(1,NETWORKDAYS.INTL($S66,$N66,'Project Info'!$H$12,Holidays!$A$6:$A$205)),MAX(1,IF(ISNUMBER($P66),$P66,$J66),IF(ISNUMBER($M66),NETWORKDAYS.INTL($M66,N('Project Info'!$C$11),'Project Info'!$H$12,Holidays!$A$6:$A$205),0))))</f>
        <v/>
      </c>
      <c r="V66" s="53" t="str">
        <f>IF($U66="","",$U66-MAX(1,$J66))</f>
        <v/>
      </c>
      <c r="W66" s="25" t="str">
        <f>IF($B66="","",IF($U66="","Enter Duration",IF($AE66="Completed",IF(NOT(ISNUMBER($N66)),"Completed - enter Actual End",IF($V66&gt;0,"Completed - Overshoot",IF($V66&lt;0,"Completed - Early","Completed - On Time"))),IF($AE66="On Hold","On Hold",IF($AE66="In Progress",IF($V66&gt;0,"In Progress - Overshooting","In Progress - On Track"),IF($S66&gt;$Q66,"Delayed Start","Not Started"))))))</f>
        <v/>
      </c>
      <c r="X66" s="53" t="str">
        <f>IF(OR(NOT(ISNUMBER($R66)),NOT(ISNUMBER($T66))),"",IF($T66&gt;=$R66,NETWORKDAYS.INTL($R66,$T66,'Project Info'!$H$12,Holidays!$A$6:$A$205)-1,-(NETWORKDAYS.INTL($T66,$R66,'Project Info'!$H$12,Holidays!$A$6:$A$205)-1)))</f>
        <v/>
      </c>
      <c r="Y66" s="25" t="str">
        <f>IF($B66="","",IF(AND(MAX($AC66,$AD66)&gt;0,N($S66)&gt;N($Q66)),"Delayed by Task #"&amp;IF($AC66&gt;=$AD66,$D66,$G66)&amp;" (+"&amp;MAX($AC66,$AD66)&amp;"d)",""))</f>
        <v/>
      </c>
      <c r="Z66" s="52" t="str">
        <f>IF($B66="","",COUNTIF($D$11:$D$310,$A66)+COUNTIF($G$11:$G$310,$A66))</f>
        <v/>
      </c>
      <c r="AA66" s="47" t="str">
        <f>IF($B66="","",IF($AE66="Completed",1,IF($AE66="On Hold",4,IF($AE66="In Progress",2,IF(N($S66)&gt;N($Q66),7,3)))))</f>
        <v/>
      </c>
      <c r="AB66" s="47" t="str">
        <f>IF($B66="","",IF(OR(AND($D66&lt;&gt;"",ISNUMBER(MATCH($D66,$A$11:$A$310,0))),AND($G66&lt;&gt;"",ISNUMBER(MATCH($G66,$A$11:$A$310,0)))),1,0))</f>
        <v/>
      </c>
      <c r="AC66" s="47">
        <f>IF($D66="",0,N(IFERROR(INDEX($X$11:$X$310,MATCH($D66,$A$11:$A$310,0)),0)))</f>
        <v>0</v>
      </c>
      <c r="AD66" s="47">
        <f>IF($G66="",0,N(IFERROR(INDEX($X$11:$X$310,MATCH($G66,$A$11:$A$310,0)),0)))</f>
        <v>0</v>
      </c>
      <c r="AE66" s="47" t="str">
        <f>IF($B66="","",IF(ISNUMBER($N66),"Completed",IF($L66="Completed","Completed",IF($L66&lt;&gt;"",$L66,IF(ISNUMBER($M66),"In Progress","Not Started")))))</f>
        <v/>
      </c>
      <c r="AF66" s="54" t="str">
        <f>IF($B66="","",IF($AE66="Completed",1,MIN(1,N($O66))))</f>
        <v/>
      </c>
      <c r="AG66" s="55" t="str">
        <f>IF(OR($S66="",NOT(ISNUMBER($J66))),"",WORKDAY.INTL($S66,MAX(1,$J66)-1,'Project Info'!$H$12,Holidays!$A$6:$A$205))</f>
        <v/>
      </c>
      <c r="AH66" s="47" t="str">
        <f>IF($B66="","",N($J66)*$AF66)</f>
        <v/>
      </c>
      <c r="AI66" s="47">
        <f>IF(ISNUMBER($R66),$R66,0)</f>
        <v>0</v>
      </c>
      <c r="AJ66" s="47">
        <f>IF(ISNUMBER($T66),$T66,0)</f>
        <v>0</v>
      </c>
    </row>
    <row r="67" ht="18" customHeight="1">
      <c r="A67" s="47" t="str">
        <f>IF($B67="","",ROW()-10)</f>
        <v/>
      </c>
      <c r="B67" s="48" t="n"/>
      <c r="C67" s="48" t="n"/>
      <c r="D67" s="6" t="n"/>
      <c r="E67" s="6" t="n"/>
      <c r="F67" s="6" t="n"/>
      <c r="G67" s="6" t="n"/>
      <c r="H67" s="6" t="n"/>
      <c r="I67" s="6" t="n"/>
      <c r="J67" s="6" t="n"/>
      <c r="K67" s="49" t="n"/>
      <c r="L67" s="6" t="n"/>
      <c r="M67" s="49" t="n"/>
      <c r="N67" s="49" t="n"/>
      <c r="O67" s="50" t="n"/>
      <c r="P67" s="6" t="n"/>
      <c r="Q67" s="51" t="str">
        <f>IF(OR($B67="",'Project Info'!$C$9=""),"",WORKDAY.INTL(MAX('Project Info'!$C$9,N($K67),IF($D67="",0,N(IFERROR(IF($E67="SS",WORKDAY.INTL(INDEX($Q$11:$Q$310,MATCH($D67,$A$11:$A$310,0)),N($F67),'Project Info'!$H$12,Holidays!$A$6:$A$205),IF($E67="FF",WORKDAY.INTL(INDEX($R$11:$R$310,MATCH($D67,$A$11:$A$310,0)),N($F67)-MAX(1,N($J67))+1,'Project Info'!$H$12,Holidays!$A$6:$A$205),WORKDAY.INTL(INDEX($R$11:$R$310,MATCH($D67,$A$11:$A$310,0)),1+N($F67),'Project Info'!$H$12,Holidays!$A$6:$A$205))),0))),IF($G67="",0,N(IFERROR(IF($H67="SS",WORKDAY.INTL(INDEX($Q$11:$Q$310,MATCH($G67,$A$11:$A$310,0)),N($I67),'Project Info'!$H$12,Holidays!$A$6:$A$205),IF($H67="FF",WORKDAY.INTL(INDEX($R$11:$R$310,MATCH($G67,$A$11:$A$310,0)),N($I67)-MAX(1,N($J67))+1,'Project Info'!$H$12,Holidays!$A$6:$A$205),WORKDAY.INTL(INDEX($R$11:$R$310,MATCH($G67,$A$11:$A$310,0)),1+N($I67),'Project Info'!$H$12,Holidays!$A$6:$A$205))),0))))-1,1,'Project Info'!$H$12,Holidays!$A$6:$A$205))</f>
        <v/>
      </c>
      <c r="R67" s="51" t="str">
        <f>IF(OR($Q67="",NOT(ISNUMBER($J67))),"",WORKDAY.INTL($Q67,MAX(1,$J67)-1,'Project Info'!$H$12,Holidays!$A$6:$A$205))</f>
        <v/>
      </c>
      <c r="S67" s="51" t="str">
        <f>IF($Q67="","",IF(ISNUMBER($M67),$M67,WORKDAY.INTL(MAX($Q67,IF($D67="",0,N(IFERROR(IF($E67="SS",WORKDAY.INTL(INDEX($S$11:$S$310,MATCH($D67,$A$11:$A$310,0)),N($F67),'Project Info'!$H$12,Holidays!$A$6:$A$205),IF($E67="FF",WORKDAY.INTL(INDEX($T$11:$T$310,MATCH($D67,$A$11:$A$310,0)),N($F67)-MAX(1,IF(ISNUMBER($P67),$P67,N($J67)))+1,'Project Info'!$H$12,Holidays!$A$6:$A$205),WORKDAY.INTL(INDEX($T$11:$T$310,MATCH($D67,$A$11:$A$310,0)),1+N($F67),'Project Info'!$H$12,Holidays!$A$6:$A$205))),0))),IF($G67="",0,N(IFERROR(IF($H67="SS",WORKDAY.INTL(INDEX($S$11:$S$310,MATCH($G67,$A$11:$A$310,0)),N($I67),'Project Info'!$H$12,Holidays!$A$6:$A$205),IF($H67="FF",WORKDAY.INTL(INDEX($T$11:$T$310,MATCH($G67,$A$11:$A$310,0)),N($I67)-MAX(1,IF(ISNUMBER($P67),$P67,N($J67)))+1,'Project Info'!$H$12,Holidays!$A$6:$A$205),WORKDAY.INTL(INDEX($T$11:$T$310,MATCH($G67,$A$11:$A$310,0)),1+N($I67),'Project Info'!$H$12,Holidays!$A$6:$A$205))),0))),IF($AE67="Completed",0,N('Project Info'!$C$11)))-1,1,'Project Info'!$H$12,Holidays!$A$6:$A$205)))</f>
        <v/>
      </c>
      <c r="T67" s="51" t="str">
        <f>IF(OR($S67="",$U67=""),"",IF(ISNUMBER($N67),$N67,WORKDAY.INTL($S67,$U67-1,'Project Info'!$H$12,Holidays!$A$6:$A$205)))</f>
        <v/>
      </c>
      <c r="U67" s="52" t="str">
        <f>IF(OR($S67="",NOT(ISNUMBER($J67))),"",IF(ISNUMBER($N67),MAX(1,NETWORKDAYS.INTL($S67,$N67,'Project Info'!$H$12,Holidays!$A$6:$A$205)),MAX(1,IF(ISNUMBER($P67),$P67,$J67),IF(ISNUMBER($M67),NETWORKDAYS.INTL($M67,N('Project Info'!$C$11),'Project Info'!$H$12,Holidays!$A$6:$A$205),0))))</f>
        <v/>
      </c>
      <c r="V67" s="53" t="str">
        <f>IF($U67="","",$U67-MAX(1,$J67))</f>
        <v/>
      </c>
      <c r="W67" s="25" t="str">
        <f>IF($B67="","",IF($U67="","Enter Duration",IF($AE67="Completed",IF(NOT(ISNUMBER($N67)),"Completed - enter Actual End",IF($V67&gt;0,"Completed - Overshoot",IF($V67&lt;0,"Completed - Early","Completed - On Time"))),IF($AE67="On Hold","On Hold",IF($AE67="In Progress",IF($V67&gt;0,"In Progress - Overshooting","In Progress - On Track"),IF($S67&gt;$Q67,"Delayed Start","Not Started"))))))</f>
        <v/>
      </c>
      <c r="X67" s="53" t="str">
        <f>IF(OR(NOT(ISNUMBER($R67)),NOT(ISNUMBER($T67))),"",IF($T67&gt;=$R67,NETWORKDAYS.INTL($R67,$T67,'Project Info'!$H$12,Holidays!$A$6:$A$205)-1,-(NETWORKDAYS.INTL($T67,$R67,'Project Info'!$H$12,Holidays!$A$6:$A$205)-1)))</f>
        <v/>
      </c>
      <c r="Y67" s="25" t="str">
        <f>IF($B67="","",IF(AND(MAX($AC67,$AD67)&gt;0,N($S67)&gt;N($Q67)),"Delayed by Task #"&amp;IF($AC67&gt;=$AD67,$D67,$G67)&amp;" (+"&amp;MAX($AC67,$AD67)&amp;"d)",""))</f>
        <v/>
      </c>
      <c r="Z67" s="52" t="str">
        <f>IF($B67="","",COUNTIF($D$11:$D$310,$A67)+COUNTIF($G$11:$G$310,$A67))</f>
        <v/>
      </c>
      <c r="AA67" s="47" t="str">
        <f>IF($B67="","",IF($AE67="Completed",1,IF($AE67="On Hold",4,IF($AE67="In Progress",2,IF(N($S67)&gt;N($Q67),7,3)))))</f>
        <v/>
      </c>
      <c r="AB67" s="47" t="str">
        <f>IF($B67="","",IF(OR(AND($D67&lt;&gt;"",ISNUMBER(MATCH($D67,$A$11:$A$310,0))),AND($G67&lt;&gt;"",ISNUMBER(MATCH($G67,$A$11:$A$310,0)))),1,0))</f>
        <v/>
      </c>
      <c r="AC67" s="47">
        <f>IF($D67="",0,N(IFERROR(INDEX($X$11:$X$310,MATCH($D67,$A$11:$A$310,0)),0)))</f>
        <v>0</v>
      </c>
      <c r="AD67" s="47">
        <f>IF($G67="",0,N(IFERROR(INDEX($X$11:$X$310,MATCH($G67,$A$11:$A$310,0)),0)))</f>
        <v>0</v>
      </c>
      <c r="AE67" s="47" t="str">
        <f>IF($B67="","",IF(ISNUMBER($N67),"Completed",IF($L67="Completed","Completed",IF($L67&lt;&gt;"",$L67,IF(ISNUMBER($M67),"In Progress","Not Started")))))</f>
        <v/>
      </c>
      <c r="AF67" s="54" t="str">
        <f>IF($B67="","",IF($AE67="Completed",1,MIN(1,N($O67))))</f>
        <v/>
      </c>
      <c r="AG67" s="55" t="str">
        <f>IF(OR($S67="",NOT(ISNUMBER($J67))),"",WORKDAY.INTL($S67,MAX(1,$J67)-1,'Project Info'!$H$12,Holidays!$A$6:$A$205))</f>
        <v/>
      </c>
      <c r="AH67" s="47" t="str">
        <f>IF($B67="","",N($J67)*$AF67)</f>
        <v/>
      </c>
      <c r="AI67" s="47">
        <f>IF(ISNUMBER($R67),$R67,0)</f>
        <v>0</v>
      </c>
      <c r="AJ67" s="47">
        <f>IF(ISNUMBER($T67),$T67,0)</f>
        <v>0</v>
      </c>
    </row>
    <row r="68" ht="18" customHeight="1">
      <c r="A68" s="47" t="str">
        <f>IF($B68="","",ROW()-10)</f>
        <v/>
      </c>
      <c r="B68" s="48" t="n"/>
      <c r="C68" s="48" t="n"/>
      <c r="D68" s="6" t="n"/>
      <c r="E68" s="6" t="n"/>
      <c r="F68" s="6" t="n"/>
      <c r="G68" s="6" t="n"/>
      <c r="H68" s="6" t="n"/>
      <c r="I68" s="6" t="n"/>
      <c r="J68" s="6" t="n"/>
      <c r="K68" s="49" t="n"/>
      <c r="L68" s="6" t="n"/>
      <c r="M68" s="49" t="n"/>
      <c r="N68" s="49" t="n"/>
      <c r="O68" s="50" t="n"/>
      <c r="P68" s="6" t="n"/>
      <c r="Q68" s="51" t="str">
        <f>IF(OR($B68="",'Project Info'!$C$9=""),"",WORKDAY.INTL(MAX('Project Info'!$C$9,N($K68),IF($D68="",0,N(IFERROR(IF($E68="SS",WORKDAY.INTL(INDEX($Q$11:$Q$310,MATCH($D68,$A$11:$A$310,0)),N($F68),'Project Info'!$H$12,Holidays!$A$6:$A$205),IF($E68="FF",WORKDAY.INTL(INDEX($R$11:$R$310,MATCH($D68,$A$11:$A$310,0)),N($F68)-MAX(1,N($J68))+1,'Project Info'!$H$12,Holidays!$A$6:$A$205),WORKDAY.INTL(INDEX($R$11:$R$310,MATCH($D68,$A$11:$A$310,0)),1+N($F68),'Project Info'!$H$12,Holidays!$A$6:$A$205))),0))),IF($G68="",0,N(IFERROR(IF($H68="SS",WORKDAY.INTL(INDEX($Q$11:$Q$310,MATCH($G68,$A$11:$A$310,0)),N($I68),'Project Info'!$H$12,Holidays!$A$6:$A$205),IF($H68="FF",WORKDAY.INTL(INDEX($R$11:$R$310,MATCH($G68,$A$11:$A$310,0)),N($I68)-MAX(1,N($J68))+1,'Project Info'!$H$12,Holidays!$A$6:$A$205),WORKDAY.INTL(INDEX($R$11:$R$310,MATCH($G68,$A$11:$A$310,0)),1+N($I68),'Project Info'!$H$12,Holidays!$A$6:$A$205))),0))))-1,1,'Project Info'!$H$12,Holidays!$A$6:$A$205))</f>
        <v/>
      </c>
      <c r="R68" s="51" t="str">
        <f>IF(OR($Q68="",NOT(ISNUMBER($J68))),"",WORKDAY.INTL($Q68,MAX(1,$J68)-1,'Project Info'!$H$12,Holidays!$A$6:$A$205))</f>
        <v/>
      </c>
      <c r="S68" s="51" t="str">
        <f>IF($Q68="","",IF(ISNUMBER($M68),$M68,WORKDAY.INTL(MAX($Q68,IF($D68="",0,N(IFERROR(IF($E68="SS",WORKDAY.INTL(INDEX($S$11:$S$310,MATCH($D68,$A$11:$A$310,0)),N($F68),'Project Info'!$H$12,Holidays!$A$6:$A$205),IF($E68="FF",WORKDAY.INTL(INDEX($T$11:$T$310,MATCH($D68,$A$11:$A$310,0)),N($F68)-MAX(1,IF(ISNUMBER($P68),$P68,N($J68)))+1,'Project Info'!$H$12,Holidays!$A$6:$A$205),WORKDAY.INTL(INDEX($T$11:$T$310,MATCH($D68,$A$11:$A$310,0)),1+N($F68),'Project Info'!$H$12,Holidays!$A$6:$A$205))),0))),IF($G68="",0,N(IFERROR(IF($H68="SS",WORKDAY.INTL(INDEX($S$11:$S$310,MATCH($G68,$A$11:$A$310,0)),N($I68),'Project Info'!$H$12,Holidays!$A$6:$A$205),IF($H68="FF",WORKDAY.INTL(INDEX($T$11:$T$310,MATCH($G68,$A$11:$A$310,0)),N($I68)-MAX(1,IF(ISNUMBER($P68),$P68,N($J68)))+1,'Project Info'!$H$12,Holidays!$A$6:$A$205),WORKDAY.INTL(INDEX($T$11:$T$310,MATCH($G68,$A$11:$A$310,0)),1+N($I68),'Project Info'!$H$12,Holidays!$A$6:$A$205))),0))),IF($AE68="Completed",0,N('Project Info'!$C$11)))-1,1,'Project Info'!$H$12,Holidays!$A$6:$A$205)))</f>
        <v/>
      </c>
      <c r="T68" s="51" t="str">
        <f>IF(OR($S68="",$U68=""),"",IF(ISNUMBER($N68),$N68,WORKDAY.INTL($S68,$U68-1,'Project Info'!$H$12,Holidays!$A$6:$A$205)))</f>
        <v/>
      </c>
      <c r="U68" s="52" t="str">
        <f>IF(OR($S68="",NOT(ISNUMBER($J68))),"",IF(ISNUMBER($N68),MAX(1,NETWORKDAYS.INTL($S68,$N68,'Project Info'!$H$12,Holidays!$A$6:$A$205)),MAX(1,IF(ISNUMBER($P68),$P68,$J68),IF(ISNUMBER($M68),NETWORKDAYS.INTL($M68,N('Project Info'!$C$11),'Project Info'!$H$12,Holidays!$A$6:$A$205),0))))</f>
        <v/>
      </c>
      <c r="V68" s="53" t="str">
        <f>IF($U68="","",$U68-MAX(1,$J68))</f>
        <v/>
      </c>
      <c r="W68" s="25" t="str">
        <f>IF($B68="","",IF($U68="","Enter Duration",IF($AE68="Completed",IF(NOT(ISNUMBER($N68)),"Completed - enter Actual End",IF($V68&gt;0,"Completed - Overshoot",IF($V68&lt;0,"Completed - Early","Completed - On Time"))),IF($AE68="On Hold","On Hold",IF($AE68="In Progress",IF($V68&gt;0,"In Progress - Overshooting","In Progress - On Track"),IF($S68&gt;$Q68,"Delayed Start","Not Started"))))))</f>
        <v/>
      </c>
      <c r="X68" s="53" t="str">
        <f>IF(OR(NOT(ISNUMBER($R68)),NOT(ISNUMBER($T68))),"",IF($T68&gt;=$R68,NETWORKDAYS.INTL($R68,$T68,'Project Info'!$H$12,Holidays!$A$6:$A$205)-1,-(NETWORKDAYS.INTL($T68,$R68,'Project Info'!$H$12,Holidays!$A$6:$A$205)-1)))</f>
        <v/>
      </c>
      <c r="Y68" s="25" t="str">
        <f>IF($B68="","",IF(AND(MAX($AC68,$AD68)&gt;0,N($S68)&gt;N($Q68)),"Delayed by Task #"&amp;IF($AC68&gt;=$AD68,$D68,$G68)&amp;" (+"&amp;MAX($AC68,$AD68)&amp;"d)",""))</f>
        <v/>
      </c>
      <c r="Z68" s="52" t="str">
        <f>IF($B68="","",COUNTIF($D$11:$D$310,$A68)+COUNTIF($G$11:$G$310,$A68))</f>
        <v/>
      </c>
      <c r="AA68" s="47" t="str">
        <f>IF($B68="","",IF($AE68="Completed",1,IF($AE68="On Hold",4,IF($AE68="In Progress",2,IF(N($S68)&gt;N($Q68),7,3)))))</f>
        <v/>
      </c>
      <c r="AB68" s="47" t="str">
        <f>IF($B68="","",IF(OR(AND($D68&lt;&gt;"",ISNUMBER(MATCH($D68,$A$11:$A$310,0))),AND($G68&lt;&gt;"",ISNUMBER(MATCH($G68,$A$11:$A$310,0)))),1,0))</f>
        <v/>
      </c>
      <c r="AC68" s="47">
        <f>IF($D68="",0,N(IFERROR(INDEX($X$11:$X$310,MATCH($D68,$A$11:$A$310,0)),0)))</f>
        <v>0</v>
      </c>
      <c r="AD68" s="47">
        <f>IF($G68="",0,N(IFERROR(INDEX($X$11:$X$310,MATCH($G68,$A$11:$A$310,0)),0)))</f>
        <v>0</v>
      </c>
      <c r="AE68" s="47" t="str">
        <f>IF($B68="","",IF(ISNUMBER($N68),"Completed",IF($L68="Completed","Completed",IF($L68&lt;&gt;"",$L68,IF(ISNUMBER($M68),"In Progress","Not Started")))))</f>
        <v/>
      </c>
      <c r="AF68" s="54" t="str">
        <f>IF($B68="","",IF($AE68="Completed",1,MIN(1,N($O68))))</f>
        <v/>
      </c>
      <c r="AG68" s="55" t="str">
        <f>IF(OR($S68="",NOT(ISNUMBER($J68))),"",WORKDAY.INTL($S68,MAX(1,$J68)-1,'Project Info'!$H$12,Holidays!$A$6:$A$205))</f>
        <v/>
      </c>
      <c r="AH68" s="47" t="str">
        <f>IF($B68="","",N($J68)*$AF68)</f>
        <v/>
      </c>
      <c r="AI68" s="47">
        <f>IF(ISNUMBER($R68),$R68,0)</f>
        <v>0</v>
      </c>
      <c r="AJ68" s="47">
        <f>IF(ISNUMBER($T68),$T68,0)</f>
        <v>0</v>
      </c>
    </row>
    <row r="69" ht="18" customHeight="1">
      <c r="A69" s="47" t="str">
        <f>IF($B69="","",ROW()-10)</f>
        <v/>
      </c>
      <c r="B69" s="48" t="n"/>
      <c r="C69" s="48" t="n"/>
      <c r="D69" s="6" t="n"/>
      <c r="E69" s="6" t="n"/>
      <c r="F69" s="6" t="n"/>
      <c r="G69" s="6" t="n"/>
      <c r="H69" s="6" t="n"/>
      <c r="I69" s="6" t="n"/>
      <c r="J69" s="6" t="n"/>
      <c r="K69" s="49" t="n"/>
      <c r="L69" s="6" t="n"/>
      <c r="M69" s="49" t="n"/>
      <c r="N69" s="49" t="n"/>
      <c r="O69" s="50" t="n"/>
      <c r="P69" s="6" t="n"/>
      <c r="Q69" s="51" t="str">
        <f>IF(OR($B69="",'Project Info'!$C$9=""),"",WORKDAY.INTL(MAX('Project Info'!$C$9,N($K69),IF($D69="",0,N(IFERROR(IF($E69="SS",WORKDAY.INTL(INDEX($Q$11:$Q$310,MATCH($D69,$A$11:$A$310,0)),N($F69),'Project Info'!$H$12,Holidays!$A$6:$A$205),IF($E69="FF",WORKDAY.INTL(INDEX($R$11:$R$310,MATCH($D69,$A$11:$A$310,0)),N($F69)-MAX(1,N($J69))+1,'Project Info'!$H$12,Holidays!$A$6:$A$205),WORKDAY.INTL(INDEX($R$11:$R$310,MATCH($D69,$A$11:$A$310,0)),1+N($F69),'Project Info'!$H$12,Holidays!$A$6:$A$205))),0))),IF($G69="",0,N(IFERROR(IF($H69="SS",WORKDAY.INTL(INDEX($Q$11:$Q$310,MATCH($G69,$A$11:$A$310,0)),N($I69),'Project Info'!$H$12,Holidays!$A$6:$A$205),IF($H69="FF",WORKDAY.INTL(INDEX($R$11:$R$310,MATCH($G69,$A$11:$A$310,0)),N($I69)-MAX(1,N($J69))+1,'Project Info'!$H$12,Holidays!$A$6:$A$205),WORKDAY.INTL(INDEX($R$11:$R$310,MATCH($G69,$A$11:$A$310,0)),1+N($I69),'Project Info'!$H$12,Holidays!$A$6:$A$205))),0))))-1,1,'Project Info'!$H$12,Holidays!$A$6:$A$205))</f>
        <v/>
      </c>
      <c r="R69" s="51" t="str">
        <f>IF(OR($Q69="",NOT(ISNUMBER($J69))),"",WORKDAY.INTL($Q69,MAX(1,$J69)-1,'Project Info'!$H$12,Holidays!$A$6:$A$205))</f>
        <v/>
      </c>
      <c r="S69" s="51" t="str">
        <f>IF($Q69="","",IF(ISNUMBER($M69),$M69,WORKDAY.INTL(MAX($Q69,IF($D69="",0,N(IFERROR(IF($E69="SS",WORKDAY.INTL(INDEX($S$11:$S$310,MATCH($D69,$A$11:$A$310,0)),N($F69),'Project Info'!$H$12,Holidays!$A$6:$A$205),IF($E69="FF",WORKDAY.INTL(INDEX($T$11:$T$310,MATCH($D69,$A$11:$A$310,0)),N($F69)-MAX(1,IF(ISNUMBER($P69),$P69,N($J69)))+1,'Project Info'!$H$12,Holidays!$A$6:$A$205),WORKDAY.INTL(INDEX($T$11:$T$310,MATCH($D69,$A$11:$A$310,0)),1+N($F69),'Project Info'!$H$12,Holidays!$A$6:$A$205))),0))),IF($G69="",0,N(IFERROR(IF($H69="SS",WORKDAY.INTL(INDEX($S$11:$S$310,MATCH($G69,$A$11:$A$310,0)),N($I69),'Project Info'!$H$12,Holidays!$A$6:$A$205),IF($H69="FF",WORKDAY.INTL(INDEX($T$11:$T$310,MATCH($G69,$A$11:$A$310,0)),N($I69)-MAX(1,IF(ISNUMBER($P69),$P69,N($J69)))+1,'Project Info'!$H$12,Holidays!$A$6:$A$205),WORKDAY.INTL(INDEX($T$11:$T$310,MATCH($G69,$A$11:$A$310,0)),1+N($I69),'Project Info'!$H$12,Holidays!$A$6:$A$205))),0))),IF($AE69="Completed",0,N('Project Info'!$C$11)))-1,1,'Project Info'!$H$12,Holidays!$A$6:$A$205)))</f>
        <v/>
      </c>
      <c r="T69" s="51" t="str">
        <f>IF(OR($S69="",$U69=""),"",IF(ISNUMBER($N69),$N69,WORKDAY.INTL($S69,$U69-1,'Project Info'!$H$12,Holidays!$A$6:$A$205)))</f>
        <v/>
      </c>
      <c r="U69" s="52" t="str">
        <f>IF(OR($S69="",NOT(ISNUMBER($J69))),"",IF(ISNUMBER($N69),MAX(1,NETWORKDAYS.INTL($S69,$N69,'Project Info'!$H$12,Holidays!$A$6:$A$205)),MAX(1,IF(ISNUMBER($P69),$P69,$J69),IF(ISNUMBER($M69),NETWORKDAYS.INTL($M69,N('Project Info'!$C$11),'Project Info'!$H$12,Holidays!$A$6:$A$205),0))))</f>
        <v/>
      </c>
      <c r="V69" s="53" t="str">
        <f>IF($U69="","",$U69-MAX(1,$J69))</f>
        <v/>
      </c>
      <c r="W69" s="25" t="str">
        <f>IF($B69="","",IF($U69="","Enter Duration",IF($AE69="Completed",IF(NOT(ISNUMBER($N69)),"Completed - enter Actual End",IF($V69&gt;0,"Completed - Overshoot",IF($V69&lt;0,"Completed - Early","Completed - On Time"))),IF($AE69="On Hold","On Hold",IF($AE69="In Progress",IF($V69&gt;0,"In Progress - Overshooting","In Progress - On Track"),IF($S69&gt;$Q69,"Delayed Start","Not Started"))))))</f>
        <v/>
      </c>
      <c r="X69" s="53" t="str">
        <f>IF(OR(NOT(ISNUMBER($R69)),NOT(ISNUMBER($T69))),"",IF($T69&gt;=$R69,NETWORKDAYS.INTL($R69,$T69,'Project Info'!$H$12,Holidays!$A$6:$A$205)-1,-(NETWORKDAYS.INTL($T69,$R69,'Project Info'!$H$12,Holidays!$A$6:$A$205)-1)))</f>
        <v/>
      </c>
      <c r="Y69" s="25" t="str">
        <f>IF($B69="","",IF(AND(MAX($AC69,$AD69)&gt;0,N($S69)&gt;N($Q69)),"Delayed by Task #"&amp;IF($AC69&gt;=$AD69,$D69,$G69)&amp;" (+"&amp;MAX($AC69,$AD69)&amp;"d)",""))</f>
        <v/>
      </c>
      <c r="Z69" s="52" t="str">
        <f>IF($B69="","",COUNTIF($D$11:$D$310,$A69)+COUNTIF($G$11:$G$310,$A69))</f>
        <v/>
      </c>
      <c r="AA69" s="47" t="str">
        <f>IF($B69="","",IF($AE69="Completed",1,IF($AE69="On Hold",4,IF($AE69="In Progress",2,IF(N($S69)&gt;N($Q69),7,3)))))</f>
        <v/>
      </c>
      <c r="AB69" s="47" t="str">
        <f>IF($B69="","",IF(OR(AND($D69&lt;&gt;"",ISNUMBER(MATCH($D69,$A$11:$A$310,0))),AND($G69&lt;&gt;"",ISNUMBER(MATCH($G69,$A$11:$A$310,0)))),1,0))</f>
        <v/>
      </c>
      <c r="AC69" s="47">
        <f>IF($D69="",0,N(IFERROR(INDEX($X$11:$X$310,MATCH($D69,$A$11:$A$310,0)),0)))</f>
        <v>0</v>
      </c>
      <c r="AD69" s="47">
        <f>IF($G69="",0,N(IFERROR(INDEX($X$11:$X$310,MATCH($G69,$A$11:$A$310,0)),0)))</f>
        <v>0</v>
      </c>
      <c r="AE69" s="47" t="str">
        <f>IF($B69="","",IF(ISNUMBER($N69),"Completed",IF($L69="Completed","Completed",IF($L69&lt;&gt;"",$L69,IF(ISNUMBER($M69),"In Progress","Not Started")))))</f>
        <v/>
      </c>
      <c r="AF69" s="54" t="str">
        <f>IF($B69="","",IF($AE69="Completed",1,MIN(1,N($O69))))</f>
        <v/>
      </c>
      <c r="AG69" s="55" t="str">
        <f>IF(OR($S69="",NOT(ISNUMBER($J69))),"",WORKDAY.INTL($S69,MAX(1,$J69)-1,'Project Info'!$H$12,Holidays!$A$6:$A$205))</f>
        <v/>
      </c>
      <c r="AH69" s="47" t="str">
        <f>IF($B69="","",N($J69)*$AF69)</f>
        <v/>
      </c>
      <c r="AI69" s="47">
        <f>IF(ISNUMBER($R69),$R69,0)</f>
        <v>0</v>
      </c>
      <c r="AJ69" s="47">
        <f>IF(ISNUMBER($T69),$T69,0)</f>
        <v>0</v>
      </c>
    </row>
    <row r="70" ht="18" customHeight="1">
      <c r="A70" s="47" t="str">
        <f>IF($B70="","",ROW()-10)</f>
        <v/>
      </c>
      <c r="B70" s="48" t="n"/>
      <c r="C70" s="48" t="n"/>
      <c r="D70" s="6" t="n"/>
      <c r="E70" s="6" t="n"/>
      <c r="F70" s="6" t="n"/>
      <c r="G70" s="6" t="n"/>
      <c r="H70" s="6" t="n"/>
      <c r="I70" s="6" t="n"/>
      <c r="J70" s="6" t="n"/>
      <c r="K70" s="49" t="n"/>
      <c r="L70" s="6" t="n"/>
      <c r="M70" s="49" t="n"/>
      <c r="N70" s="49" t="n"/>
      <c r="O70" s="50" t="n"/>
      <c r="P70" s="6" t="n"/>
      <c r="Q70" s="51" t="str">
        <f>IF(OR($B70="",'Project Info'!$C$9=""),"",WORKDAY.INTL(MAX('Project Info'!$C$9,N($K70),IF($D70="",0,N(IFERROR(IF($E70="SS",WORKDAY.INTL(INDEX($Q$11:$Q$310,MATCH($D70,$A$11:$A$310,0)),N($F70),'Project Info'!$H$12,Holidays!$A$6:$A$205),IF($E70="FF",WORKDAY.INTL(INDEX($R$11:$R$310,MATCH($D70,$A$11:$A$310,0)),N($F70)-MAX(1,N($J70))+1,'Project Info'!$H$12,Holidays!$A$6:$A$205),WORKDAY.INTL(INDEX($R$11:$R$310,MATCH($D70,$A$11:$A$310,0)),1+N($F70),'Project Info'!$H$12,Holidays!$A$6:$A$205))),0))),IF($G70="",0,N(IFERROR(IF($H70="SS",WORKDAY.INTL(INDEX($Q$11:$Q$310,MATCH($G70,$A$11:$A$310,0)),N($I70),'Project Info'!$H$12,Holidays!$A$6:$A$205),IF($H70="FF",WORKDAY.INTL(INDEX($R$11:$R$310,MATCH($G70,$A$11:$A$310,0)),N($I70)-MAX(1,N($J70))+1,'Project Info'!$H$12,Holidays!$A$6:$A$205),WORKDAY.INTL(INDEX($R$11:$R$310,MATCH($G70,$A$11:$A$310,0)),1+N($I70),'Project Info'!$H$12,Holidays!$A$6:$A$205))),0))))-1,1,'Project Info'!$H$12,Holidays!$A$6:$A$205))</f>
        <v/>
      </c>
      <c r="R70" s="51" t="str">
        <f>IF(OR($Q70="",NOT(ISNUMBER($J70))),"",WORKDAY.INTL($Q70,MAX(1,$J70)-1,'Project Info'!$H$12,Holidays!$A$6:$A$205))</f>
        <v/>
      </c>
      <c r="S70" s="51" t="str">
        <f>IF($Q70="","",IF(ISNUMBER($M70),$M70,WORKDAY.INTL(MAX($Q70,IF($D70="",0,N(IFERROR(IF($E70="SS",WORKDAY.INTL(INDEX($S$11:$S$310,MATCH($D70,$A$11:$A$310,0)),N($F70),'Project Info'!$H$12,Holidays!$A$6:$A$205),IF($E70="FF",WORKDAY.INTL(INDEX($T$11:$T$310,MATCH($D70,$A$11:$A$310,0)),N($F70)-MAX(1,IF(ISNUMBER($P70),$P70,N($J70)))+1,'Project Info'!$H$12,Holidays!$A$6:$A$205),WORKDAY.INTL(INDEX($T$11:$T$310,MATCH($D70,$A$11:$A$310,0)),1+N($F70),'Project Info'!$H$12,Holidays!$A$6:$A$205))),0))),IF($G70="",0,N(IFERROR(IF($H70="SS",WORKDAY.INTL(INDEX($S$11:$S$310,MATCH($G70,$A$11:$A$310,0)),N($I70),'Project Info'!$H$12,Holidays!$A$6:$A$205),IF($H70="FF",WORKDAY.INTL(INDEX($T$11:$T$310,MATCH($G70,$A$11:$A$310,0)),N($I70)-MAX(1,IF(ISNUMBER($P70),$P70,N($J70)))+1,'Project Info'!$H$12,Holidays!$A$6:$A$205),WORKDAY.INTL(INDEX($T$11:$T$310,MATCH($G70,$A$11:$A$310,0)),1+N($I70),'Project Info'!$H$12,Holidays!$A$6:$A$205))),0))),IF($AE70="Completed",0,N('Project Info'!$C$11)))-1,1,'Project Info'!$H$12,Holidays!$A$6:$A$205)))</f>
        <v/>
      </c>
      <c r="T70" s="51" t="str">
        <f>IF(OR($S70="",$U70=""),"",IF(ISNUMBER($N70),$N70,WORKDAY.INTL($S70,$U70-1,'Project Info'!$H$12,Holidays!$A$6:$A$205)))</f>
        <v/>
      </c>
      <c r="U70" s="52" t="str">
        <f>IF(OR($S70="",NOT(ISNUMBER($J70))),"",IF(ISNUMBER($N70),MAX(1,NETWORKDAYS.INTL($S70,$N70,'Project Info'!$H$12,Holidays!$A$6:$A$205)),MAX(1,IF(ISNUMBER($P70),$P70,$J70),IF(ISNUMBER($M70),NETWORKDAYS.INTL($M70,N('Project Info'!$C$11),'Project Info'!$H$12,Holidays!$A$6:$A$205),0))))</f>
        <v/>
      </c>
      <c r="V70" s="53" t="str">
        <f>IF($U70="","",$U70-MAX(1,$J70))</f>
        <v/>
      </c>
      <c r="W70" s="25" t="str">
        <f>IF($B70="","",IF($U70="","Enter Duration",IF($AE70="Completed",IF(NOT(ISNUMBER($N70)),"Completed - enter Actual End",IF($V70&gt;0,"Completed - Overshoot",IF($V70&lt;0,"Completed - Early","Completed - On Time"))),IF($AE70="On Hold","On Hold",IF($AE70="In Progress",IF($V70&gt;0,"In Progress - Overshooting","In Progress - On Track"),IF($S70&gt;$Q70,"Delayed Start","Not Started"))))))</f>
        <v/>
      </c>
      <c r="X70" s="53" t="str">
        <f>IF(OR(NOT(ISNUMBER($R70)),NOT(ISNUMBER($T70))),"",IF($T70&gt;=$R70,NETWORKDAYS.INTL($R70,$T70,'Project Info'!$H$12,Holidays!$A$6:$A$205)-1,-(NETWORKDAYS.INTL($T70,$R70,'Project Info'!$H$12,Holidays!$A$6:$A$205)-1)))</f>
        <v/>
      </c>
      <c r="Y70" s="25" t="str">
        <f>IF($B70="","",IF(AND(MAX($AC70,$AD70)&gt;0,N($S70)&gt;N($Q70)),"Delayed by Task #"&amp;IF($AC70&gt;=$AD70,$D70,$G70)&amp;" (+"&amp;MAX($AC70,$AD70)&amp;"d)",""))</f>
        <v/>
      </c>
      <c r="Z70" s="52" t="str">
        <f>IF($B70="","",COUNTIF($D$11:$D$310,$A70)+COUNTIF($G$11:$G$310,$A70))</f>
        <v/>
      </c>
      <c r="AA70" s="47" t="str">
        <f>IF($B70="","",IF($AE70="Completed",1,IF($AE70="On Hold",4,IF($AE70="In Progress",2,IF(N($S70)&gt;N($Q70),7,3)))))</f>
        <v/>
      </c>
      <c r="AB70" s="47" t="str">
        <f>IF($B70="","",IF(OR(AND($D70&lt;&gt;"",ISNUMBER(MATCH($D70,$A$11:$A$310,0))),AND($G70&lt;&gt;"",ISNUMBER(MATCH($G70,$A$11:$A$310,0)))),1,0))</f>
        <v/>
      </c>
      <c r="AC70" s="47">
        <f>IF($D70="",0,N(IFERROR(INDEX($X$11:$X$310,MATCH($D70,$A$11:$A$310,0)),0)))</f>
        <v>0</v>
      </c>
      <c r="AD70" s="47">
        <f>IF($G70="",0,N(IFERROR(INDEX($X$11:$X$310,MATCH($G70,$A$11:$A$310,0)),0)))</f>
        <v>0</v>
      </c>
      <c r="AE70" s="47" t="str">
        <f>IF($B70="","",IF(ISNUMBER($N70),"Completed",IF($L70="Completed","Completed",IF($L70&lt;&gt;"",$L70,IF(ISNUMBER($M70),"In Progress","Not Started")))))</f>
        <v/>
      </c>
      <c r="AF70" s="54" t="str">
        <f>IF($B70="","",IF($AE70="Completed",1,MIN(1,N($O70))))</f>
        <v/>
      </c>
      <c r="AG70" s="55" t="str">
        <f>IF(OR($S70="",NOT(ISNUMBER($J70))),"",WORKDAY.INTL($S70,MAX(1,$J70)-1,'Project Info'!$H$12,Holidays!$A$6:$A$205))</f>
        <v/>
      </c>
      <c r="AH70" s="47" t="str">
        <f>IF($B70="","",N($J70)*$AF70)</f>
        <v/>
      </c>
      <c r="AI70" s="47">
        <f>IF(ISNUMBER($R70),$R70,0)</f>
        <v>0</v>
      </c>
      <c r="AJ70" s="47">
        <f>IF(ISNUMBER($T70),$T70,0)</f>
        <v>0</v>
      </c>
    </row>
    <row r="71" ht="18" customHeight="1">
      <c r="A71" s="47" t="str">
        <f>IF($B71="","",ROW()-10)</f>
        <v/>
      </c>
      <c r="B71" s="48" t="n"/>
      <c r="C71" s="48" t="n"/>
      <c r="D71" s="6" t="n"/>
      <c r="E71" s="6" t="n"/>
      <c r="F71" s="6" t="n"/>
      <c r="G71" s="6" t="n"/>
      <c r="H71" s="6" t="n"/>
      <c r="I71" s="6" t="n"/>
      <c r="J71" s="6" t="n"/>
      <c r="K71" s="49" t="n"/>
      <c r="L71" s="6" t="n"/>
      <c r="M71" s="49" t="n"/>
      <c r="N71" s="49" t="n"/>
      <c r="O71" s="50" t="n"/>
      <c r="P71" s="6" t="n"/>
      <c r="Q71" s="51" t="str">
        <f>IF(OR($B71="",'Project Info'!$C$9=""),"",WORKDAY.INTL(MAX('Project Info'!$C$9,N($K71),IF($D71="",0,N(IFERROR(IF($E71="SS",WORKDAY.INTL(INDEX($Q$11:$Q$310,MATCH($D71,$A$11:$A$310,0)),N($F71),'Project Info'!$H$12,Holidays!$A$6:$A$205),IF($E71="FF",WORKDAY.INTL(INDEX($R$11:$R$310,MATCH($D71,$A$11:$A$310,0)),N($F71)-MAX(1,N($J71))+1,'Project Info'!$H$12,Holidays!$A$6:$A$205),WORKDAY.INTL(INDEX($R$11:$R$310,MATCH($D71,$A$11:$A$310,0)),1+N($F71),'Project Info'!$H$12,Holidays!$A$6:$A$205))),0))),IF($G71="",0,N(IFERROR(IF($H71="SS",WORKDAY.INTL(INDEX($Q$11:$Q$310,MATCH($G71,$A$11:$A$310,0)),N($I71),'Project Info'!$H$12,Holidays!$A$6:$A$205),IF($H71="FF",WORKDAY.INTL(INDEX($R$11:$R$310,MATCH($G71,$A$11:$A$310,0)),N($I71)-MAX(1,N($J71))+1,'Project Info'!$H$12,Holidays!$A$6:$A$205),WORKDAY.INTL(INDEX($R$11:$R$310,MATCH($G71,$A$11:$A$310,0)),1+N($I71),'Project Info'!$H$12,Holidays!$A$6:$A$205))),0))))-1,1,'Project Info'!$H$12,Holidays!$A$6:$A$205))</f>
        <v/>
      </c>
      <c r="R71" s="51" t="str">
        <f>IF(OR($Q71="",NOT(ISNUMBER($J71))),"",WORKDAY.INTL($Q71,MAX(1,$J71)-1,'Project Info'!$H$12,Holidays!$A$6:$A$205))</f>
        <v/>
      </c>
      <c r="S71" s="51" t="str">
        <f>IF($Q71="","",IF(ISNUMBER($M71),$M71,WORKDAY.INTL(MAX($Q71,IF($D71="",0,N(IFERROR(IF($E71="SS",WORKDAY.INTL(INDEX($S$11:$S$310,MATCH($D71,$A$11:$A$310,0)),N($F71),'Project Info'!$H$12,Holidays!$A$6:$A$205),IF($E71="FF",WORKDAY.INTL(INDEX($T$11:$T$310,MATCH($D71,$A$11:$A$310,0)),N($F71)-MAX(1,IF(ISNUMBER($P71),$P71,N($J71)))+1,'Project Info'!$H$12,Holidays!$A$6:$A$205),WORKDAY.INTL(INDEX($T$11:$T$310,MATCH($D71,$A$11:$A$310,0)),1+N($F71),'Project Info'!$H$12,Holidays!$A$6:$A$205))),0))),IF($G71="",0,N(IFERROR(IF($H71="SS",WORKDAY.INTL(INDEX($S$11:$S$310,MATCH($G71,$A$11:$A$310,0)),N($I71),'Project Info'!$H$12,Holidays!$A$6:$A$205),IF($H71="FF",WORKDAY.INTL(INDEX($T$11:$T$310,MATCH($G71,$A$11:$A$310,0)),N($I71)-MAX(1,IF(ISNUMBER($P71),$P71,N($J71)))+1,'Project Info'!$H$12,Holidays!$A$6:$A$205),WORKDAY.INTL(INDEX($T$11:$T$310,MATCH($G71,$A$11:$A$310,0)),1+N($I71),'Project Info'!$H$12,Holidays!$A$6:$A$205))),0))),IF($AE71="Completed",0,N('Project Info'!$C$11)))-1,1,'Project Info'!$H$12,Holidays!$A$6:$A$205)))</f>
        <v/>
      </c>
      <c r="T71" s="51" t="str">
        <f>IF(OR($S71="",$U71=""),"",IF(ISNUMBER($N71),$N71,WORKDAY.INTL($S71,$U71-1,'Project Info'!$H$12,Holidays!$A$6:$A$205)))</f>
        <v/>
      </c>
      <c r="U71" s="52" t="str">
        <f>IF(OR($S71="",NOT(ISNUMBER($J71))),"",IF(ISNUMBER($N71),MAX(1,NETWORKDAYS.INTL($S71,$N71,'Project Info'!$H$12,Holidays!$A$6:$A$205)),MAX(1,IF(ISNUMBER($P71),$P71,$J71),IF(ISNUMBER($M71),NETWORKDAYS.INTL($M71,N('Project Info'!$C$11),'Project Info'!$H$12,Holidays!$A$6:$A$205),0))))</f>
        <v/>
      </c>
      <c r="V71" s="53" t="str">
        <f>IF($U71="","",$U71-MAX(1,$J71))</f>
        <v/>
      </c>
      <c r="W71" s="25" t="str">
        <f>IF($B71="","",IF($U71="","Enter Duration",IF($AE71="Completed",IF(NOT(ISNUMBER($N71)),"Completed - enter Actual End",IF($V71&gt;0,"Completed - Overshoot",IF($V71&lt;0,"Completed - Early","Completed - On Time"))),IF($AE71="On Hold","On Hold",IF($AE71="In Progress",IF($V71&gt;0,"In Progress - Overshooting","In Progress - On Track"),IF($S71&gt;$Q71,"Delayed Start","Not Started"))))))</f>
        <v/>
      </c>
      <c r="X71" s="53" t="str">
        <f>IF(OR(NOT(ISNUMBER($R71)),NOT(ISNUMBER($T71))),"",IF($T71&gt;=$R71,NETWORKDAYS.INTL($R71,$T71,'Project Info'!$H$12,Holidays!$A$6:$A$205)-1,-(NETWORKDAYS.INTL($T71,$R71,'Project Info'!$H$12,Holidays!$A$6:$A$205)-1)))</f>
        <v/>
      </c>
      <c r="Y71" s="25" t="str">
        <f>IF($B71="","",IF(AND(MAX($AC71,$AD71)&gt;0,N($S71)&gt;N($Q71)),"Delayed by Task #"&amp;IF($AC71&gt;=$AD71,$D71,$G71)&amp;" (+"&amp;MAX($AC71,$AD71)&amp;"d)",""))</f>
        <v/>
      </c>
      <c r="Z71" s="52" t="str">
        <f>IF($B71="","",COUNTIF($D$11:$D$310,$A71)+COUNTIF($G$11:$G$310,$A71))</f>
        <v/>
      </c>
      <c r="AA71" s="47" t="str">
        <f>IF($B71="","",IF($AE71="Completed",1,IF($AE71="On Hold",4,IF($AE71="In Progress",2,IF(N($S71)&gt;N($Q71),7,3)))))</f>
        <v/>
      </c>
      <c r="AB71" s="47" t="str">
        <f>IF($B71="","",IF(OR(AND($D71&lt;&gt;"",ISNUMBER(MATCH($D71,$A$11:$A$310,0))),AND($G71&lt;&gt;"",ISNUMBER(MATCH($G71,$A$11:$A$310,0)))),1,0))</f>
        <v/>
      </c>
      <c r="AC71" s="47">
        <f>IF($D71="",0,N(IFERROR(INDEX($X$11:$X$310,MATCH($D71,$A$11:$A$310,0)),0)))</f>
        <v>0</v>
      </c>
      <c r="AD71" s="47">
        <f>IF($G71="",0,N(IFERROR(INDEX($X$11:$X$310,MATCH($G71,$A$11:$A$310,0)),0)))</f>
        <v>0</v>
      </c>
      <c r="AE71" s="47" t="str">
        <f>IF($B71="","",IF(ISNUMBER($N71),"Completed",IF($L71="Completed","Completed",IF($L71&lt;&gt;"",$L71,IF(ISNUMBER($M71),"In Progress","Not Started")))))</f>
        <v/>
      </c>
      <c r="AF71" s="54" t="str">
        <f>IF($B71="","",IF($AE71="Completed",1,MIN(1,N($O71))))</f>
        <v/>
      </c>
      <c r="AG71" s="55" t="str">
        <f>IF(OR($S71="",NOT(ISNUMBER($J71))),"",WORKDAY.INTL($S71,MAX(1,$J71)-1,'Project Info'!$H$12,Holidays!$A$6:$A$205))</f>
        <v/>
      </c>
      <c r="AH71" s="47" t="str">
        <f>IF($B71="","",N($J71)*$AF71)</f>
        <v/>
      </c>
      <c r="AI71" s="47">
        <f>IF(ISNUMBER($R71),$R71,0)</f>
        <v>0</v>
      </c>
      <c r="AJ71" s="47">
        <f>IF(ISNUMBER($T71),$T71,0)</f>
        <v>0</v>
      </c>
    </row>
    <row r="72" ht="18" customHeight="1">
      <c r="A72" s="47" t="str">
        <f>IF($B72="","",ROW()-10)</f>
        <v/>
      </c>
      <c r="B72" s="48" t="n"/>
      <c r="C72" s="48" t="n"/>
      <c r="D72" s="6" t="n"/>
      <c r="E72" s="6" t="n"/>
      <c r="F72" s="6" t="n"/>
      <c r="G72" s="6" t="n"/>
      <c r="H72" s="6" t="n"/>
      <c r="I72" s="6" t="n"/>
      <c r="J72" s="6" t="n"/>
      <c r="K72" s="49" t="n"/>
      <c r="L72" s="6" t="n"/>
      <c r="M72" s="49" t="n"/>
      <c r="N72" s="49" t="n"/>
      <c r="O72" s="50" t="n"/>
      <c r="P72" s="6" t="n"/>
      <c r="Q72" s="51" t="str">
        <f>IF(OR($B72="",'Project Info'!$C$9=""),"",WORKDAY.INTL(MAX('Project Info'!$C$9,N($K72),IF($D72="",0,N(IFERROR(IF($E72="SS",WORKDAY.INTL(INDEX($Q$11:$Q$310,MATCH($D72,$A$11:$A$310,0)),N($F72),'Project Info'!$H$12,Holidays!$A$6:$A$205),IF($E72="FF",WORKDAY.INTL(INDEX($R$11:$R$310,MATCH($D72,$A$11:$A$310,0)),N($F72)-MAX(1,N($J72))+1,'Project Info'!$H$12,Holidays!$A$6:$A$205),WORKDAY.INTL(INDEX($R$11:$R$310,MATCH($D72,$A$11:$A$310,0)),1+N($F72),'Project Info'!$H$12,Holidays!$A$6:$A$205))),0))),IF($G72="",0,N(IFERROR(IF($H72="SS",WORKDAY.INTL(INDEX($Q$11:$Q$310,MATCH($G72,$A$11:$A$310,0)),N($I72),'Project Info'!$H$12,Holidays!$A$6:$A$205),IF($H72="FF",WORKDAY.INTL(INDEX($R$11:$R$310,MATCH($G72,$A$11:$A$310,0)),N($I72)-MAX(1,N($J72))+1,'Project Info'!$H$12,Holidays!$A$6:$A$205),WORKDAY.INTL(INDEX($R$11:$R$310,MATCH($G72,$A$11:$A$310,0)),1+N($I72),'Project Info'!$H$12,Holidays!$A$6:$A$205))),0))))-1,1,'Project Info'!$H$12,Holidays!$A$6:$A$205))</f>
        <v/>
      </c>
      <c r="R72" s="51" t="str">
        <f>IF(OR($Q72="",NOT(ISNUMBER($J72))),"",WORKDAY.INTL($Q72,MAX(1,$J72)-1,'Project Info'!$H$12,Holidays!$A$6:$A$205))</f>
        <v/>
      </c>
      <c r="S72" s="51" t="str">
        <f>IF($Q72="","",IF(ISNUMBER($M72),$M72,WORKDAY.INTL(MAX($Q72,IF($D72="",0,N(IFERROR(IF($E72="SS",WORKDAY.INTL(INDEX($S$11:$S$310,MATCH($D72,$A$11:$A$310,0)),N($F72),'Project Info'!$H$12,Holidays!$A$6:$A$205),IF($E72="FF",WORKDAY.INTL(INDEX($T$11:$T$310,MATCH($D72,$A$11:$A$310,0)),N($F72)-MAX(1,IF(ISNUMBER($P72),$P72,N($J72)))+1,'Project Info'!$H$12,Holidays!$A$6:$A$205),WORKDAY.INTL(INDEX($T$11:$T$310,MATCH($D72,$A$11:$A$310,0)),1+N($F72),'Project Info'!$H$12,Holidays!$A$6:$A$205))),0))),IF($G72="",0,N(IFERROR(IF($H72="SS",WORKDAY.INTL(INDEX($S$11:$S$310,MATCH($G72,$A$11:$A$310,0)),N($I72),'Project Info'!$H$12,Holidays!$A$6:$A$205),IF($H72="FF",WORKDAY.INTL(INDEX($T$11:$T$310,MATCH($G72,$A$11:$A$310,0)),N($I72)-MAX(1,IF(ISNUMBER($P72),$P72,N($J72)))+1,'Project Info'!$H$12,Holidays!$A$6:$A$205),WORKDAY.INTL(INDEX($T$11:$T$310,MATCH($G72,$A$11:$A$310,0)),1+N($I72),'Project Info'!$H$12,Holidays!$A$6:$A$205))),0))),IF($AE72="Completed",0,N('Project Info'!$C$11)))-1,1,'Project Info'!$H$12,Holidays!$A$6:$A$205)))</f>
        <v/>
      </c>
      <c r="T72" s="51" t="str">
        <f>IF(OR($S72="",$U72=""),"",IF(ISNUMBER($N72),$N72,WORKDAY.INTL($S72,$U72-1,'Project Info'!$H$12,Holidays!$A$6:$A$205)))</f>
        <v/>
      </c>
      <c r="U72" s="52" t="str">
        <f>IF(OR($S72="",NOT(ISNUMBER($J72))),"",IF(ISNUMBER($N72),MAX(1,NETWORKDAYS.INTL($S72,$N72,'Project Info'!$H$12,Holidays!$A$6:$A$205)),MAX(1,IF(ISNUMBER($P72),$P72,$J72),IF(ISNUMBER($M72),NETWORKDAYS.INTL($M72,N('Project Info'!$C$11),'Project Info'!$H$12,Holidays!$A$6:$A$205),0))))</f>
        <v/>
      </c>
      <c r="V72" s="53" t="str">
        <f>IF($U72="","",$U72-MAX(1,$J72))</f>
        <v/>
      </c>
      <c r="W72" s="25" t="str">
        <f>IF($B72="","",IF($U72="","Enter Duration",IF($AE72="Completed",IF(NOT(ISNUMBER($N72)),"Completed - enter Actual End",IF($V72&gt;0,"Completed - Overshoot",IF($V72&lt;0,"Completed - Early","Completed - On Time"))),IF($AE72="On Hold","On Hold",IF($AE72="In Progress",IF($V72&gt;0,"In Progress - Overshooting","In Progress - On Track"),IF($S72&gt;$Q72,"Delayed Start","Not Started"))))))</f>
        <v/>
      </c>
      <c r="X72" s="53" t="str">
        <f>IF(OR(NOT(ISNUMBER($R72)),NOT(ISNUMBER($T72))),"",IF($T72&gt;=$R72,NETWORKDAYS.INTL($R72,$T72,'Project Info'!$H$12,Holidays!$A$6:$A$205)-1,-(NETWORKDAYS.INTL($T72,$R72,'Project Info'!$H$12,Holidays!$A$6:$A$205)-1)))</f>
        <v/>
      </c>
      <c r="Y72" s="25" t="str">
        <f>IF($B72="","",IF(AND(MAX($AC72,$AD72)&gt;0,N($S72)&gt;N($Q72)),"Delayed by Task #"&amp;IF($AC72&gt;=$AD72,$D72,$G72)&amp;" (+"&amp;MAX($AC72,$AD72)&amp;"d)",""))</f>
        <v/>
      </c>
      <c r="Z72" s="52" t="str">
        <f>IF($B72="","",COUNTIF($D$11:$D$310,$A72)+COUNTIF($G$11:$G$310,$A72))</f>
        <v/>
      </c>
      <c r="AA72" s="47" t="str">
        <f>IF($B72="","",IF($AE72="Completed",1,IF($AE72="On Hold",4,IF($AE72="In Progress",2,IF(N($S72)&gt;N($Q72),7,3)))))</f>
        <v/>
      </c>
      <c r="AB72" s="47" t="str">
        <f>IF($B72="","",IF(OR(AND($D72&lt;&gt;"",ISNUMBER(MATCH($D72,$A$11:$A$310,0))),AND($G72&lt;&gt;"",ISNUMBER(MATCH($G72,$A$11:$A$310,0)))),1,0))</f>
        <v/>
      </c>
      <c r="AC72" s="47">
        <f>IF($D72="",0,N(IFERROR(INDEX($X$11:$X$310,MATCH($D72,$A$11:$A$310,0)),0)))</f>
        <v>0</v>
      </c>
      <c r="AD72" s="47">
        <f>IF($G72="",0,N(IFERROR(INDEX($X$11:$X$310,MATCH($G72,$A$11:$A$310,0)),0)))</f>
        <v>0</v>
      </c>
      <c r="AE72" s="47" t="str">
        <f>IF($B72="","",IF(ISNUMBER($N72),"Completed",IF($L72="Completed","Completed",IF($L72&lt;&gt;"",$L72,IF(ISNUMBER($M72),"In Progress","Not Started")))))</f>
        <v/>
      </c>
      <c r="AF72" s="54" t="str">
        <f>IF($B72="","",IF($AE72="Completed",1,MIN(1,N($O72))))</f>
        <v/>
      </c>
      <c r="AG72" s="55" t="str">
        <f>IF(OR($S72="",NOT(ISNUMBER($J72))),"",WORKDAY.INTL($S72,MAX(1,$J72)-1,'Project Info'!$H$12,Holidays!$A$6:$A$205))</f>
        <v/>
      </c>
      <c r="AH72" s="47" t="str">
        <f>IF($B72="","",N($J72)*$AF72)</f>
        <v/>
      </c>
      <c r="AI72" s="47">
        <f>IF(ISNUMBER($R72),$R72,0)</f>
        <v>0</v>
      </c>
      <c r="AJ72" s="47">
        <f>IF(ISNUMBER($T72),$T72,0)</f>
        <v>0</v>
      </c>
    </row>
    <row r="73" ht="18" customHeight="1">
      <c r="A73" s="47" t="str">
        <f>IF($B73="","",ROW()-10)</f>
        <v/>
      </c>
      <c r="B73" s="48" t="n"/>
      <c r="C73" s="48" t="n"/>
      <c r="D73" s="6" t="n"/>
      <c r="E73" s="6" t="n"/>
      <c r="F73" s="6" t="n"/>
      <c r="G73" s="6" t="n"/>
      <c r="H73" s="6" t="n"/>
      <c r="I73" s="6" t="n"/>
      <c r="J73" s="6" t="n"/>
      <c r="K73" s="49" t="n"/>
      <c r="L73" s="6" t="n"/>
      <c r="M73" s="49" t="n"/>
      <c r="N73" s="49" t="n"/>
      <c r="O73" s="50" t="n"/>
      <c r="P73" s="6" t="n"/>
      <c r="Q73" s="51" t="str">
        <f>IF(OR($B73="",'Project Info'!$C$9=""),"",WORKDAY.INTL(MAX('Project Info'!$C$9,N($K73),IF($D73="",0,N(IFERROR(IF($E73="SS",WORKDAY.INTL(INDEX($Q$11:$Q$310,MATCH($D73,$A$11:$A$310,0)),N($F73),'Project Info'!$H$12,Holidays!$A$6:$A$205),IF($E73="FF",WORKDAY.INTL(INDEX($R$11:$R$310,MATCH($D73,$A$11:$A$310,0)),N($F73)-MAX(1,N($J73))+1,'Project Info'!$H$12,Holidays!$A$6:$A$205),WORKDAY.INTL(INDEX($R$11:$R$310,MATCH($D73,$A$11:$A$310,0)),1+N($F73),'Project Info'!$H$12,Holidays!$A$6:$A$205))),0))),IF($G73="",0,N(IFERROR(IF($H73="SS",WORKDAY.INTL(INDEX($Q$11:$Q$310,MATCH($G73,$A$11:$A$310,0)),N($I73),'Project Info'!$H$12,Holidays!$A$6:$A$205),IF($H73="FF",WORKDAY.INTL(INDEX($R$11:$R$310,MATCH($G73,$A$11:$A$310,0)),N($I73)-MAX(1,N($J73))+1,'Project Info'!$H$12,Holidays!$A$6:$A$205),WORKDAY.INTL(INDEX($R$11:$R$310,MATCH($G73,$A$11:$A$310,0)),1+N($I73),'Project Info'!$H$12,Holidays!$A$6:$A$205))),0))))-1,1,'Project Info'!$H$12,Holidays!$A$6:$A$205))</f>
        <v/>
      </c>
      <c r="R73" s="51" t="str">
        <f>IF(OR($Q73="",NOT(ISNUMBER($J73))),"",WORKDAY.INTL($Q73,MAX(1,$J73)-1,'Project Info'!$H$12,Holidays!$A$6:$A$205))</f>
        <v/>
      </c>
      <c r="S73" s="51" t="str">
        <f>IF($Q73="","",IF(ISNUMBER($M73),$M73,WORKDAY.INTL(MAX($Q73,IF($D73="",0,N(IFERROR(IF($E73="SS",WORKDAY.INTL(INDEX($S$11:$S$310,MATCH($D73,$A$11:$A$310,0)),N($F73),'Project Info'!$H$12,Holidays!$A$6:$A$205),IF($E73="FF",WORKDAY.INTL(INDEX($T$11:$T$310,MATCH($D73,$A$11:$A$310,0)),N($F73)-MAX(1,IF(ISNUMBER($P73),$P73,N($J73)))+1,'Project Info'!$H$12,Holidays!$A$6:$A$205),WORKDAY.INTL(INDEX($T$11:$T$310,MATCH($D73,$A$11:$A$310,0)),1+N($F73),'Project Info'!$H$12,Holidays!$A$6:$A$205))),0))),IF($G73="",0,N(IFERROR(IF($H73="SS",WORKDAY.INTL(INDEX($S$11:$S$310,MATCH($G73,$A$11:$A$310,0)),N($I73),'Project Info'!$H$12,Holidays!$A$6:$A$205),IF($H73="FF",WORKDAY.INTL(INDEX($T$11:$T$310,MATCH($G73,$A$11:$A$310,0)),N($I73)-MAX(1,IF(ISNUMBER($P73),$P73,N($J73)))+1,'Project Info'!$H$12,Holidays!$A$6:$A$205),WORKDAY.INTL(INDEX($T$11:$T$310,MATCH($G73,$A$11:$A$310,0)),1+N($I73),'Project Info'!$H$12,Holidays!$A$6:$A$205))),0))),IF($AE73="Completed",0,N('Project Info'!$C$11)))-1,1,'Project Info'!$H$12,Holidays!$A$6:$A$205)))</f>
        <v/>
      </c>
      <c r="T73" s="51" t="str">
        <f>IF(OR($S73="",$U73=""),"",IF(ISNUMBER($N73),$N73,WORKDAY.INTL($S73,$U73-1,'Project Info'!$H$12,Holidays!$A$6:$A$205)))</f>
        <v/>
      </c>
      <c r="U73" s="52" t="str">
        <f>IF(OR($S73="",NOT(ISNUMBER($J73))),"",IF(ISNUMBER($N73),MAX(1,NETWORKDAYS.INTL($S73,$N73,'Project Info'!$H$12,Holidays!$A$6:$A$205)),MAX(1,IF(ISNUMBER($P73),$P73,$J73),IF(ISNUMBER($M73),NETWORKDAYS.INTL($M73,N('Project Info'!$C$11),'Project Info'!$H$12,Holidays!$A$6:$A$205),0))))</f>
        <v/>
      </c>
      <c r="V73" s="53" t="str">
        <f>IF($U73="","",$U73-MAX(1,$J73))</f>
        <v/>
      </c>
      <c r="W73" s="25" t="str">
        <f>IF($B73="","",IF($U73="","Enter Duration",IF($AE73="Completed",IF(NOT(ISNUMBER($N73)),"Completed - enter Actual End",IF($V73&gt;0,"Completed - Overshoot",IF($V73&lt;0,"Completed - Early","Completed - On Time"))),IF($AE73="On Hold","On Hold",IF($AE73="In Progress",IF($V73&gt;0,"In Progress - Overshooting","In Progress - On Track"),IF($S73&gt;$Q73,"Delayed Start","Not Started"))))))</f>
        <v/>
      </c>
      <c r="X73" s="53" t="str">
        <f>IF(OR(NOT(ISNUMBER($R73)),NOT(ISNUMBER($T73))),"",IF($T73&gt;=$R73,NETWORKDAYS.INTL($R73,$T73,'Project Info'!$H$12,Holidays!$A$6:$A$205)-1,-(NETWORKDAYS.INTL($T73,$R73,'Project Info'!$H$12,Holidays!$A$6:$A$205)-1)))</f>
        <v/>
      </c>
      <c r="Y73" s="25" t="str">
        <f>IF($B73="","",IF(AND(MAX($AC73,$AD73)&gt;0,N($S73)&gt;N($Q73)),"Delayed by Task #"&amp;IF($AC73&gt;=$AD73,$D73,$G73)&amp;" (+"&amp;MAX($AC73,$AD73)&amp;"d)",""))</f>
        <v/>
      </c>
      <c r="Z73" s="52" t="str">
        <f>IF($B73="","",COUNTIF($D$11:$D$310,$A73)+COUNTIF($G$11:$G$310,$A73))</f>
        <v/>
      </c>
      <c r="AA73" s="47" t="str">
        <f>IF($B73="","",IF($AE73="Completed",1,IF($AE73="On Hold",4,IF($AE73="In Progress",2,IF(N($S73)&gt;N($Q73),7,3)))))</f>
        <v/>
      </c>
      <c r="AB73" s="47" t="str">
        <f>IF($B73="","",IF(OR(AND($D73&lt;&gt;"",ISNUMBER(MATCH($D73,$A$11:$A$310,0))),AND($G73&lt;&gt;"",ISNUMBER(MATCH($G73,$A$11:$A$310,0)))),1,0))</f>
        <v/>
      </c>
      <c r="AC73" s="47">
        <f>IF($D73="",0,N(IFERROR(INDEX($X$11:$X$310,MATCH($D73,$A$11:$A$310,0)),0)))</f>
        <v>0</v>
      </c>
      <c r="AD73" s="47">
        <f>IF($G73="",0,N(IFERROR(INDEX($X$11:$X$310,MATCH($G73,$A$11:$A$310,0)),0)))</f>
        <v>0</v>
      </c>
      <c r="AE73" s="47" t="str">
        <f>IF($B73="","",IF(ISNUMBER($N73),"Completed",IF($L73="Completed","Completed",IF($L73&lt;&gt;"",$L73,IF(ISNUMBER($M73),"In Progress","Not Started")))))</f>
        <v/>
      </c>
      <c r="AF73" s="54" t="str">
        <f>IF($B73="","",IF($AE73="Completed",1,MIN(1,N($O73))))</f>
        <v/>
      </c>
      <c r="AG73" s="55" t="str">
        <f>IF(OR($S73="",NOT(ISNUMBER($J73))),"",WORKDAY.INTL($S73,MAX(1,$J73)-1,'Project Info'!$H$12,Holidays!$A$6:$A$205))</f>
        <v/>
      </c>
      <c r="AH73" s="47" t="str">
        <f>IF($B73="","",N($J73)*$AF73)</f>
        <v/>
      </c>
      <c r="AI73" s="47">
        <f>IF(ISNUMBER($R73),$R73,0)</f>
        <v>0</v>
      </c>
      <c r="AJ73" s="47">
        <f>IF(ISNUMBER($T73),$T73,0)</f>
        <v>0</v>
      </c>
    </row>
    <row r="74" ht="18" customHeight="1">
      <c r="A74" s="47" t="str">
        <f>IF($B74="","",ROW()-10)</f>
        <v/>
      </c>
      <c r="B74" s="48" t="n"/>
      <c r="C74" s="48" t="n"/>
      <c r="D74" s="6" t="n"/>
      <c r="E74" s="6" t="n"/>
      <c r="F74" s="6" t="n"/>
      <c r="G74" s="6" t="n"/>
      <c r="H74" s="6" t="n"/>
      <c r="I74" s="6" t="n"/>
      <c r="J74" s="6" t="n"/>
      <c r="K74" s="49" t="n"/>
      <c r="L74" s="6" t="n"/>
      <c r="M74" s="49" t="n"/>
      <c r="N74" s="49" t="n"/>
      <c r="O74" s="50" t="n"/>
      <c r="P74" s="6" t="n"/>
      <c r="Q74" s="51" t="str">
        <f>IF(OR($B74="",'Project Info'!$C$9=""),"",WORKDAY.INTL(MAX('Project Info'!$C$9,N($K74),IF($D74="",0,N(IFERROR(IF($E74="SS",WORKDAY.INTL(INDEX($Q$11:$Q$310,MATCH($D74,$A$11:$A$310,0)),N($F74),'Project Info'!$H$12,Holidays!$A$6:$A$205),IF($E74="FF",WORKDAY.INTL(INDEX($R$11:$R$310,MATCH($D74,$A$11:$A$310,0)),N($F74)-MAX(1,N($J74))+1,'Project Info'!$H$12,Holidays!$A$6:$A$205),WORKDAY.INTL(INDEX($R$11:$R$310,MATCH($D74,$A$11:$A$310,0)),1+N($F74),'Project Info'!$H$12,Holidays!$A$6:$A$205))),0))),IF($G74="",0,N(IFERROR(IF($H74="SS",WORKDAY.INTL(INDEX($Q$11:$Q$310,MATCH($G74,$A$11:$A$310,0)),N($I74),'Project Info'!$H$12,Holidays!$A$6:$A$205),IF($H74="FF",WORKDAY.INTL(INDEX($R$11:$R$310,MATCH($G74,$A$11:$A$310,0)),N($I74)-MAX(1,N($J74))+1,'Project Info'!$H$12,Holidays!$A$6:$A$205),WORKDAY.INTL(INDEX($R$11:$R$310,MATCH($G74,$A$11:$A$310,0)),1+N($I74),'Project Info'!$H$12,Holidays!$A$6:$A$205))),0))))-1,1,'Project Info'!$H$12,Holidays!$A$6:$A$205))</f>
        <v/>
      </c>
      <c r="R74" s="51" t="str">
        <f>IF(OR($Q74="",NOT(ISNUMBER($J74))),"",WORKDAY.INTL($Q74,MAX(1,$J74)-1,'Project Info'!$H$12,Holidays!$A$6:$A$205))</f>
        <v/>
      </c>
      <c r="S74" s="51" t="str">
        <f>IF($Q74="","",IF(ISNUMBER($M74),$M74,WORKDAY.INTL(MAX($Q74,IF($D74="",0,N(IFERROR(IF($E74="SS",WORKDAY.INTL(INDEX($S$11:$S$310,MATCH($D74,$A$11:$A$310,0)),N($F74),'Project Info'!$H$12,Holidays!$A$6:$A$205),IF($E74="FF",WORKDAY.INTL(INDEX($T$11:$T$310,MATCH($D74,$A$11:$A$310,0)),N($F74)-MAX(1,IF(ISNUMBER($P74),$P74,N($J74)))+1,'Project Info'!$H$12,Holidays!$A$6:$A$205),WORKDAY.INTL(INDEX($T$11:$T$310,MATCH($D74,$A$11:$A$310,0)),1+N($F74),'Project Info'!$H$12,Holidays!$A$6:$A$205))),0))),IF($G74="",0,N(IFERROR(IF($H74="SS",WORKDAY.INTL(INDEX($S$11:$S$310,MATCH($G74,$A$11:$A$310,0)),N($I74),'Project Info'!$H$12,Holidays!$A$6:$A$205),IF($H74="FF",WORKDAY.INTL(INDEX($T$11:$T$310,MATCH($G74,$A$11:$A$310,0)),N($I74)-MAX(1,IF(ISNUMBER($P74),$P74,N($J74)))+1,'Project Info'!$H$12,Holidays!$A$6:$A$205),WORKDAY.INTL(INDEX($T$11:$T$310,MATCH($G74,$A$11:$A$310,0)),1+N($I74),'Project Info'!$H$12,Holidays!$A$6:$A$205))),0))),IF($AE74="Completed",0,N('Project Info'!$C$11)))-1,1,'Project Info'!$H$12,Holidays!$A$6:$A$205)))</f>
        <v/>
      </c>
      <c r="T74" s="51" t="str">
        <f>IF(OR($S74="",$U74=""),"",IF(ISNUMBER($N74),$N74,WORKDAY.INTL($S74,$U74-1,'Project Info'!$H$12,Holidays!$A$6:$A$205)))</f>
        <v/>
      </c>
      <c r="U74" s="52" t="str">
        <f>IF(OR($S74="",NOT(ISNUMBER($J74))),"",IF(ISNUMBER($N74),MAX(1,NETWORKDAYS.INTL($S74,$N74,'Project Info'!$H$12,Holidays!$A$6:$A$205)),MAX(1,IF(ISNUMBER($P74),$P74,$J74),IF(ISNUMBER($M74),NETWORKDAYS.INTL($M74,N('Project Info'!$C$11),'Project Info'!$H$12,Holidays!$A$6:$A$205),0))))</f>
        <v/>
      </c>
      <c r="V74" s="53" t="str">
        <f>IF($U74="","",$U74-MAX(1,$J74))</f>
        <v/>
      </c>
      <c r="W74" s="25" t="str">
        <f>IF($B74="","",IF($U74="","Enter Duration",IF($AE74="Completed",IF(NOT(ISNUMBER($N74)),"Completed - enter Actual End",IF($V74&gt;0,"Completed - Overshoot",IF($V74&lt;0,"Completed - Early","Completed - On Time"))),IF($AE74="On Hold","On Hold",IF($AE74="In Progress",IF($V74&gt;0,"In Progress - Overshooting","In Progress - On Track"),IF($S74&gt;$Q74,"Delayed Start","Not Started"))))))</f>
        <v/>
      </c>
      <c r="X74" s="53" t="str">
        <f>IF(OR(NOT(ISNUMBER($R74)),NOT(ISNUMBER($T74))),"",IF($T74&gt;=$R74,NETWORKDAYS.INTL($R74,$T74,'Project Info'!$H$12,Holidays!$A$6:$A$205)-1,-(NETWORKDAYS.INTL($T74,$R74,'Project Info'!$H$12,Holidays!$A$6:$A$205)-1)))</f>
        <v/>
      </c>
      <c r="Y74" s="25" t="str">
        <f>IF($B74="","",IF(AND(MAX($AC74,$AD74)&gt;0,N($S74)&gt;N($Q74)),"Delayed by Task #"&amp;IF($AC74&gt;=$AD74,$D74,$G74)&amp;" (+"&amp;MAX($AC74,$AD74)&amp;"d)",""))</f>
        <v/>
      </c>
      <c r="Z74" s="52" t="str">
        <f>IF($B74="","",COUNTIF($D$11:$D$310,$A74)+COUNTIF($G$11:$G$310,$A74))</f>
        <v/>
      </c>
      <c r="AA74" s="47" t="str">
        <f>IF($B74="","",IF($AE74="Completed",1,IF($AE74="On Hold",4,IF($AE74="In Progress",2,IF(N($S74)&gt;N($Q74),7,3)))))</f>
        <v/>
      </c>
      <c r="AB74" s="47" t="str">
        <f>IF($B74="","",IF(OR(AND($D74&lt;&gt;"",ISNUMBER(MATCH($D74,$A$11:$A$310,0))),AND($G74&lt;&gt;"",ISNUMBER(MATCH($G74,$A$11:$A$310,0)))),1,0))</f>
        <v/>
      </c>
      <c r="AC74" s="47">
        <f>IF($D74="",0,N(IFERROR(INDEX($X$11:$X$310,MATCH($D74,$A$11:$A$310,0)),0)))</f>
        <v>0</v>
      </c>
      <c r="AD74" s="47">
        <f>IF($G74="",0,N(IFERROR(INDEX($X$11:$X$310,MATCH($G74,$A$11:$A$310,0)),0)))</f>
        <v>0</v>
      </c>
      <c r="AE74" s="47" t="str">
        <f>IF($B74="","",IF(ISNUMBER($N74),"Completed",IF($L74="Completed","Completed",IF($L74&lt;&gt;"",$L74,IF(ISNUMBER($M74),"In Progress","Not Started")))))</f>
        <v/>
      </c>
      <c r="AF74" s="54" t="str">
        <f>IF($B74="","",IF($AE74="Completed",1,MIN(1,N($O74))))</f>
        <v/>
      </c>
      <c r="AG74" s="55" t="str">
        <f>IF(OR($S74="",NOT(ISNUMBER($J74))),"",WORKDAY.INTL($S74,MAX(1,$J74)-1,'Project Info'!$H$12,Holidays!$A$6:$A$205))</f>
        <v/>
      </c>
      <c r="AH74" s="47" t="str">
        <f>IF($B74="","",N($J74)*$AF74)</f>
        <v/>
      </c>
      <c r="AI74" s="47">
        <f>IF(ISNUMBER($R74),$R74,0)</f>
        <v>0</v>
      </c>
      <c r="AJ74" s="47">
        <f>IF(ISNUMBER($T74),$T74,0)</f>
        <v>0</v>
      </c>
    </row>
    <row r="75" ht="18" customHeight="1">
      <c r="A75" s="47" t="str">
        <f>IF($B75="","",ROW()-10)</f>
        <v/>
      </c>
      <c r="B75" s="48" t="n"/>
      <c r="C75" s="48" t="n"/>
      <c r="D75" s="6" t="n"/>
      <c r="E75" s="6" t="n"/>
      <c r="F75" s="6" t="n"/>
      <c r="G75" s="6" t="n"/>
      <c r="H75" s="6" t="n"/>
      <c r="I75" s="6" t="n"/>
      <c r="J75" s="6" t="n"/>
      <c r="K75" s="49" t="n"/>
      <c r="L75" s="6" t="n"/>
      <c r="M75" s="49" t="n"/>
      <c r="N75" s="49" t="n"/>
      <c r="O75" s="50" t="n"/>
      <c r="P75" s="6" t="n"/>
      <c r="Q75" s="51" t="str">
        <f>IF(OR($B75="",'Project Info'!$C$9=""),"",WORKDAY.INTL(MAX('Project Info'!$C$9,N($K75),IF($D75="",0,N(IFERROR(IF($E75="SS",WORKDAY.INTL(INDEX($Q$11:$Q$310,MATCH($D75,$A$11:$A$310,0)),N($F75),'Project Info'!$H$12,Holidays!$A$6:$A$205),IF($E75="FF",WORKDAY.INTL(INDEX($R$11:$R$310,MATCH($D75,$A$11:$A$310,0)),N($F75)-MAX(1,N($J75))+1,'Project Info'!$H$12,Holidays!$A$6:$A$205),WORKDAY.INTL(INDEX($R$11:$R$310,MATCH($D75,$A$11:$A$310,0)),1+N($F75),'Project Info'!$H$12,Holidays!$A$6:$A$205))),0))),IF($G75="",0,N(IFERROR(IF($H75="SS",WORKDAY.INTL(INDEX($Q$11:$Q$310,MATCH($G75,$A$11:$A$310,0)),N($I75),'Project Info'!$H$12,Holidays!$A$6:$A$205),IF($H75="FF",WORKDAY.INTL(INDEX($R$11:$R$310,MATCH($G75,$A$11:$A$310,0)),N($I75)-MAX(1,N($J75))+1,'Project Info'!$H$12,Holidays!$A$6:$A$205),WORKDAY.INTL(INDEX($R$11:$R$310,MATCH($G75,$A$11:$A$310,0)),1+N($I75),'Project Info'!$H$12,Holidays!$A$6:$A$205))),0))))-1,1,'Project Info'!$H$12,Holidays!$A$6:$A$205))</f>
        <v/>
      </c>
      <c r="R75" s="51" t="str">
        <f>IF(OR($Q75="",NOT(ISNUMBER($J75))),"",WORKDAY.INTL($Q75,MAX(1,$J75)-1,'Project Info'!$H$12,Holidays!$A$6:$A$205))</f>
        <v/>
      </c>
      <c r="S75" s="51" t="str">
        <f>IF($Q75="","",IF(ISNUMBER($M75),$M75,WORKDAY.INTL(MAX($Q75,IF($D75="",0,N(IFERROR(IF($E75="SS",WORKDAY.INTL(INDEX($S$11:$S$310,MATCH($D75,$A$11:$A$310,0)),N($F75),'Project Info'!$H$12,Holidays!$A$6:$A$205),IF($E75="FF",WORKDAY.INTL(INDEX($T$11:$T$310,MATCH($D75,$A$11:$A$310,0)),N($F75)-MAX(1,IF(ISNUMBER($P75),$P75,N($J75)))+1,'Project Info'!$H$12,Holidays!$A$6:$A$205),WORKDAY.INTL(INDEX($T$11:$T$310,MATCH($D75,$A$11:$A$310,0)),1+N($F75),'Project Info'!$H$12,Holidays!$A$6:$A$205))),0))),IF($G75="",0,N(IFERROR(IF($H75="SS",WORKDAY.INTL(INDEX($S$11:$S$310,MATCH($G75,$A$11:$A$310,0)),N($I75),'Project Info'!$H$12,Holidays!$A$6:$A$205),IF($H75="FF",WORKDAY.INTL(INDEX($T$11:$T$310,MATCH($G75,$A$11:$A$310,0)),N($I75)-MAX(1,IF(ISNUMBER($P75),$P75,N($J75)))+1,'Project Info'!$H$12,Holidays!$A$6:$A$205),WORKDAY.INTL(INDEX($T$11:$T$310,MATCH($G75,$A$11:$A$310,0)),1+N($I75),'Project Info'!$H$12,Holidays!$A$6:$A$205))),0))),IF($AE75="Completed",0,N('Project Info'!$C$11)))-1,1,'Project Info'!$H$12,Holidays!$A$6:$A$205)))</f>
        <v/>
      </c>
      <c r="T75" s="51" t="str">
        <f>IF(OR($S75="",$U75=""),"",IF(ISNUMBER($N75),$N75,WORKDAY.INTL($S75,$U75-1,'Project Info'!$H$12,Holidays!$A$6:$A$205)))</f>
        <v/>
      </c>
      <c r="U75" s="52" t="str">
        <f>IF(OR($S75="",NOT(ISNUMBER($J75))),"",IF(ISNUMBER($N75),MAX(1,NETWORKDAYS.INTL($S75,$N75,'Project Info'!$H$12,Holidays!$A$6:$A$205)),MAX(1,IF(ISNUMBER($P75),$P75,$J75),IF(ISNUMBER($M75),NETWORKDAYS.INTL($M75,N('Project Info'!$C$11),'Project Info'!$H$12,Holidays!$A$6:$A$205),0))))</f>
        <v/>
      </c>
      <c r="V75" s="53" t="str">
        <f>IF($U75="","",$U75-MAX(1,$J75))</f>
        <v/>
      </c>
      <c r="W75" s="25" t="str">
        <f>IF($B75="","",IF($U75="","Enter Duration",IF($AE75="Completed",IF(NOT(ISNUMBER($N75)),"Completed - enter Actual End",IF($V75&gt;0,"Completed - Overshoot",IF($V75&lt;0,"Completed - Early","Completed - On Time"))),IF($AE75="On Hold","On Hold",IF($AE75="In Progress",IF($V75&gt;0,"In Progress - Overshooting","In Progress - On Track"),IF($S75&gt;$Q75,"Delayed Start","Not Started"))))))</f>
        <v/>
      </c>
      <c r="X75" s="53" t="str">
        <f>IF(OR(NOT(ISNUMBER($R75)),NOT(ISNUMBER($T75))),"",IF($T75&gt;=$R75,NETWORKDAYS.INTL($R75,$T75,'Project Info'!$H$12,Holidays!$A$6:$A$205)-1,-(NETWORKDAYS.INTL($T75,$R75,'Project Info'!$H$12,Holidays!$A$6:$A$205)-1)))</f>
        <v/>
      </c>
      <c r="Y75" s="25" t="str">
        <f>IF($B75="","",IF(AND(MAX($AC75,$AD75)&gt;0,N($S75)&gt;N($Q75)),"Delayed by Task #"&amp;IF($AC75&gt;=$AD75,$D75,$G75)&amp;" (+"&amp;MAX($AC75,$AD75)&amp;"d)",""))</f>
        <v/>
      </c>
      <c r="Z75" s="52" t="str">
        <f>IF($B75="","",COUNTIF($D$11:$D$310,$A75)+COUNTIF($G$11:$G$310,$A75))</f>
        <v/>
      </c>
      <c r="AA75" s="47" t="str">
        <f>IF($B75="","",IF($AE75="Completed",1,IF($AE75="On Hold",4,IF($AE75="In Progress",2,IF(N($S75)&gt;N($Q75),7,3)))))</f>
        <v/>
      </c>
      <c r="AB75" s="47" t="str">
        <f>IF($B75="","",IF(OR(AND($D75&lt;&gt;"",ISNUMBER(MATCH($D75,$A$11:$A$310,0))),AND($G75&lt;&gt;"",ISNUMBER(MATCH($G75,$A$11:$A$310,0)))),1,0))</f>
        <v/>
      </c>
      <c r="AC75" s="47">
        <f>IF($D75="",0,N(IFERROR(INDEX($X$11:$X$310,MATCH($D75,$A$11:$A$310,0)),0)))</f>
        <v>0</v>
      </c>
      <c r="AD75" s="47">
        <f>IF($G75="",0,N(IFERROR(INDEX($X$11:$X$310,MATCH($G75,$A$11:$A$310,0)),0)))</f>
        <v>0</v>
      </c>
      <c r="AE75" s="47" t="str">
        <f>IF($B75="","",IF(ISNUMBER($N75),"Completed",IF($L75="Completed","Completed",IF($L75&lt;&gt;"",$L75,IF(ISNUMBER($M75),"In Progress","Not Started")))))</f>
        <v/>
      </c>
      <c r="AF75" s="54" t="str">
        <f>IF($B75="","",IF($AE75="Completed",1,MIN(1,N($O75))))</f>
        <v/>
      </c>
      <c r="AG75" s="55" t="str">
        <f>IF(OR($S75="",NOT(ISNUMBER($J75))),"",WORKDAY.INTL($S75,MAX(1,$J75)-1,'Project Info'!$H$12,Holidays!$A$6:$A$205))</f>
        <v/>
      </c>
      <c r="AH75" s="47" t="str">
        <f>IF($B75="","",N($J75)*$AF75)</f>
        <v/>
      </c>
      <c r="AI75" s="47">
        <f>IF(ISNUMBER($R75),$R75,0)</f>
        <v>0</v>
      </c>
      <c r="AJ75" s="47">
        <f>IF(ISNUMBER($T75),$T75,0)</f>
        <v>0</v>
      </c>
    </row>
    <row r="76" ht="18" customHeight="1">
      <c r="A76" s="47" t="str">
        <f>IF($B76="","",ROW()-10)</f>
        <v/>
      </c>
      <c r="B76" s="48" t="n"/>
      <c r="C76" s="48" t="n"/>
      <c r="D76" s="6" t="n"/>
      <c r="E76" s="6" t="n"/>
      <c r="F76" s="6" t="n"/>
      <c r="G76" s="6" t="n"/>
      <c r="H76" s="6" t="n"/>
      <c r="I76" s="6" t="n"/>
      <c r="J76" s="6" t="n"/>
      <c r="K76" s="49" t="n"/>
      <c r="L76" s="6" t="n"/>
      <c r="M76" s="49" t="n"/>
      <c r="N76" s="49" t="n"/>
      <c r="O76" s="50" t="n"/>
      <c r="P76" s="6" t="n"/>
      <c r="Q76" s="51" t="str">
        <f>IF(OR($B76="",'Project Info'!$C$9=""),"",WORKDAY.INTL(MAX('Project Info'!$C$9,N($K76),IF($D76="",0,N(IFERROR(IF($E76="SS",WORKDAY.INTL(INDEX($Q$11:$Q$310,MATCH($D76,$A$11:$A$310,0)),N($F76),'Project Info'!$H$12,Holidays!$A$6:$A$205),IF($E76="FF",WORKDAY.INTL(INDEX($R$11:$R$310,MATCH($D76,$A$11:$A$310,0)),N($F76)-MAX(1,N($J76))+1,'Project Info'!$H$12,Holidays!$A$6:$A$205),WORKDAY.INTL(INDEX($R$11:$R$310,MATCH($D76,$A$11:$A$310,0)),1+N($F76),'Project Info'!$H$12,Holidays!$A$6:$A$205))),0))),IF($G76="",0,N(IFERROR(IF($H76="SS",WORKDAY.INTL(INDEX($Q$11:$Q$310,MATCH($G76,$A$11:$A$310,0)),N($I76),'Project Info'!$H$12,Holidays!$A$6:$A$205),IF($H76="FF",WORKDAY.INTL(INDEX($R$11:$R$310,MATCH($G76,$A$11:$A$310,0)),N($I76)-MAX(1,N($J76))+1,'Project Info'!$H$12,Holidays!$A$6:$A$205),WORKDAY.INTL(INDEX($R$11:$R$310,MATCH($G76,$A$11:$A$310,0)),1+N($I76),'Project Info'!$H$12,Holidays!$A$6:$A$205))),0))))-1,1,'Project Info'!$H$12,Holidays!$A$6:$A$205))</f>
        <v/>
      </c>
      <c r="R76" s="51" t="str">
        <f>IF(OR($Q76="",NOT(ISNUMBER($J76))),"",WORKDAY.INTL($Q76,MAX(1,$J76)-1,'Project Info'!$H$12,Holidays!$A$6:$A$205))</f>
        <v/>
      </c>
      <c r="S76" s="51" t="str">
        <f>IF($Q76="","",IF(ISNUMBER($M76),$M76,WORKDAY.INTL(MAX($Q76,IF($D76="",0,N(IFERROR(IF($E76="SS",WORKDAY.INTL(INDEX($S$11:$S$310,MATCH($D76,$A$11:$A$310,0)),N($F76),'Project Info'!$H$12,Holidays!$A$6:$A$205),IF($E76="FF",WORKDAY.INTL(INDEX($T$11:$T$310,MATCH($D76,$A$11:$A$310,0)),N($F76)-MAX(1,IF(ISNUMBER($P76),$P76,N($J76)))+1,'Project Info'!$H$12,Holidays!$A$6:$A$205),WORKDAY.INTL(INDEX($T$11:$T$310,MATCH($D76,$A$11:$A$310,0)),1+N($F76),'Project Info'!$H$12,Holidays!$A$6:$A$205))),0))),IF($G76="",0,N(IFERROR(IF($H76="SS",WORKDAY.INTL(INDEX($S$11:$S$310,MATCH($G76,$A$11:$A$310,0)),N($I76),'Project Info'!$H$12,Holidays!$A$6:$A$205),IF($H76="FF",WORKDAY.INTL(INDEX($T$11:$T$310,MATCH($G76,$A$11:$A$310,0)),N($I76)-MAX(1,IF(ISNUMBER($P76),$P76,N($J76)))+1,'Project Info'!$H$12,Holidays!$A$6:$A$205),WORKDAY.INTL(INDEX($T$11:$T$310,MATCH($G76,$A$11:$A$310,0)),1+N($I76),'Project Info'!$H$12,Holidays!$A$6:$A$205))),0))),IF($AE76="Completed",0,N('Project Info'!$C$11)))-1,1,'Project Info'!$H$12,Holidays!$A$6:$A$205)))</f>
        <v/>
      </c>
      <c r="T76" s="51" t="str">
        <f>IF(OR($S76="",$U76=""),"",IF(ISNUMBER($N76),$N76,WORKDAY.INTL($S76,$U76-1,'Project Info'!$H$12,Holidays!$A$6:$A$205)))</f>
        <v/>
      </c>
      <c r="U76" s="52" t="str">
        <f>IF(OR($S76="",NOT(ISNUMBER($J76))),"",IF(ISNUMBER($N76),MAX(1,NETWORKDAYS.INTL($S76,$N76,'Project Info'!$H$12,Holidays!$A$6:$A$205)),MAX(1,IF(ISNUMBER($P76),$P76,$J76),IF(ISNUMBER($M76),NETWORKDAYS.INTL($M76,N('Project Info'!$C$11),'Project Info'!$H$12,Holidays!$A$6:$A$205),0))))</f>
        <v/>
      </c>
      <c r="V76" s="53" t="str">
        <f>IF($U76="","",$U76-MAX(1,$J76))</f>
        <v/>
      </c>
      <c r="W76" s="25" t="str">
        <f>IF($B76="","",IF($U76="","Enter Duration",IF($AE76="Completed",IF(NOT(ISNUMBER($N76)),"Completed - enter Actual End",IF($V76&gt;0,"Completed - Overshoot",IF($V76&lt;0,"Completed - Early","Completed - On Time"))),IF($AE76="On Hold","On Hold",IF($AE76="In Progress",IF($V76&gt;0,"In Progress - Overshooting","In Progress - On Track"),IF($S76&gt;$Q76,"Delayed Start","Not Started"))))))</f>
        <v/>
      </c>
      <c r="X76" s="53" t="str">
        <f>IF(OR(NOT(ISNUMBER($R76)),NOT(ISNUMBER($T76))),"",IF($T76&gt;=$R76,NETWORKDAYS.INTL($R76,$T76,'Project Info'!$H$12,Holidays!$A$6:$A$205)-1,-(NETWORKDAYS.INTL($T76,$R76,'Project Info'!$H$12,Holidays!$A$6:$A$205)-1)))</f>
        <v/>
      </c>
      <c r="Y76" s="25" t="str">
        <f>IF($B76="","",IF(AND(MAX($AC76,$AD76)&gt;0,N($S76)&gt;N($Q76)),"Delayed by Task #"&amp;IF($AC76&gt;=$AD76,$D76,$G76)&amp;" (+"&amp;MAX($AC76,$AD76)&amp;"d)",""))</f>
        <v/>
      </c>
      <c r="Z76" s="52" t="str">
        <f>IF($B76="","",COUNTIF($D$11:$D$310,$A76)+COUNTIF($G$11:$G$310,$A76))</f>
        <v/>
      </c>
      <c r="AA76" s="47" t="str">
        <f>IF($B76="","",IF($AE76="Completed",1,IF($AE76="On Hold",4,IF($AE76="In Progress",2,IF(N($S76)&gt;N($Q76),7,3)))))</f>
        <v/>
      </c>
      <c r="AB76" s="47" t="str">
        <f>IF($B76="","",IF(OR(AND($D76&lt;&gt;"",ISNUMBER(MATCH($D76,$A$11:$A$310,0))),AND($G76&lt;&gt;"",ISNUMBER(MATCH($G76,$A$11:$A$310,0)))),1,0))</f>
        <v/>
      </c>
      <c r="AC76" s="47">
        <f>IF($D76="",0,N(IFERROR(INDEX($X$11:$X$310,MATCH($D76,$A$11:$A$310,0)),0)))</f>
        <v>0</v>
      </c>
      <c r="AD76" s="47">
        <f>IF($G76="",0,N(IFERROR(INDEX($X$11:$X$310,MATCH($G76,$A$11:$A$310,0)),0)))</f>
        <v>0</v>
      </c>
      <c r="AE76" s="47" t="str">
        <f>IF($B76="","",IF(ISNUMBER($N76),"Completed",IF($L76="Completed","Completed",IF($L76&lt;&gt;"",$L76,IF(ISNUMBER($M76),"In Progress","Not Started")))))</f>
        <v/>
      </c>
      <c r="AF76" s="54" t="str">
        <f>IF($B76="","",IF($AE76="Completed",1,MIN(1,N($O76))))</f>
        <v/>
      </c>
      <c r="AG76" s="55" t="str">
        <f>IF(OR($S76="",NOT(ISNUMBER($J76))),"",WORKDAY.INTL($S76,MAX(1,$J76)-1,'Project Info'!$H$12,Holidays!$A$6:$A$205))</f>
        <v/>
      </c>
      <c r="AH76" s="47" t="str">
        <f>IF($B76="","",N($J76)*$AF76)</f>
        <v/>
      </c>
      <c r="AI76" s="47">
        <f>IF(ISNUMBER($R76),$R76,0)</f>
        <v>0</v>
      </c>
      <c r="AJ76" s="47">
        <f>IF(ISNUMBER($T76),$T76,0)</f>
        <v>0</v>
      </c>
    </row>
    <row r="77" ht="18" customHeight="1">
      <c r="A77" s="47" t="str">
        <f>IF($B77="","",ROW()-10)</f>
        <v/>
      </c>
      <c r="B77" s="48" t="n"/>
      <c r="C77" s="48" t="n"/>
      <c r="D77" s="6" t="n"/>
      <c r="E77" s="6" t="n"/>
      <c r="F77" s="6" t="n"/>
      <c r="G77" s="6" t="n"/>
      <c r="H77" s="6" t="n"/>
      <c r="I77" s="6" t="n"/>
      <c r="J77" s="6" t="n"/>
      <c r="K77" s="49" t="n"/>
      <c r="L77" s="6" t="n"/>
      <c r="M77" s="49" t="n"/>
      <c r="N77" s="49" t="n"/>
      <c r="O77" s="50" t="n"/>
      <c r="P77" s="6" t="n"/>
      <c r="Q77" s="51" t="str">
        <f>IF(OR($B77="",'Project Info'!$C$9=""),"",WORKDAY.INTL(MAX('Project Info'!$C$9,N($K77),IF($D77="",0,N(IFERROR(IF($E77="SS",WORKDAY.INTL(INDEX($Q$11:$Q$310,MATCH($D77,$A$11:$A$310,0)),N($F77),'Project Info'!$H$12,Holidays!$A$6:$A$205),IF($E77="FF",WORKDAY.INTL(INDEX($R$11:$R$310,MATCH($D77,$A$11:$A$310,0)),N($F77)-MAX(1,N($J77))+1,'Project Info'!$H$12,Holidays!$A$6:$A$205),WORKDAY.INTL(INDEX($R$11:$R$310,MATCH($D77,$A$11:$A$310,0)),1+N($F77),'Project Info'!$H$12,Holidays!$A$6:$A$205))),0))),IF($G77="",0,N(IFERROR(IF($H77="SS",WORKDAY.INTL(INDEX($Q$11:$Q$310,MATCH($G77,$A$11:$A$310,0)),N($I77),'Project Info'!$H$12,Holidays!$A$6:$A$205),IF($H77="FF",WORKDAY.INTL(INDEX($R$11:$R$310,MATCH($G77,$A$11:$A$310,0)),N($I77)-MAX(1,N($J77))+1,'Project Info'!$H$12,Holidays!$A$6:$A$205),WORKDAY.INTL(INDEX($R$11:$R$310,MATCH($G77,$A$11:$A$310,0)),1+N($I77),'Project Info'!$H$12,Holidays!$A$6:$A$205))),0))))-1,1,'Project Info'!$H$12,Holidays!$A$6:$A$205))</f>
        <v/>
      </c>
      <c r="R77" s="51" t="str">
        <f>IF(OR($Q77="",NOT(ISNUMBER($J77))),"",WORKDAY.INTL($Q77,MAX(1,$J77)-1,'Project Info'!$H$12,Holidays!$A$6:$A$205))</f>
        <v/>
      </c>
      <c r="S77" s="51" t="str">
        <f>IF($Q77="","",IF(ISNUMBER($M77),$M77,WORKDAY.INTL(MAX($Q77,IF($D77="",0,N(IFERROR(IF($E77="SS",WORKDAY.INTL(INDEX($S$11:$S$310,MATCH($D77,$A$11:$A$310,0)),N($F77),'Project Info'!$H$12,Holidays!$A$6:$A$205),IF($E77="FF",WORKDAY.INTL(INDEX($T$11:$T$310,MATCH($D77,$A$11:$A$310,0)),N($F77)-MAX(1,IF(ISNUMBER($P77),$P77,N($J77)))+1,'Project Info'!$H$12,Holidays!$A$6:$A$205),WORKDAY.INTL(INDEX($T$11:$T$310,MATCH($D77,$A$11:$A$310,0)),1+N($F77),'Project Info'!$H$12,Holidays!$A$6:$A$205))),0))),IF($G77="",0,N(IFERROR(IF($H77="SS",WORKDAY.INTL(INDEX($S$11:$S$310,MATCH($G77,$A$11:$A$310,0)),N($I77),'Project Info'!$H$12,Holidays!$A$6:$A$205),IF($H77="FF",WORKDAY.INTL(INDEX($T$11:$T$310,MATCH($G77,$A$11:$A$310,0)),N($I77)-MAX(1,IF(ISNUMBER($P77),$P77,N($J77)))+1,'Project Info'!$H$12,Holidays!$A$6:$A$205),WORKDAY.INTL(INDEX($T$11:$T$310,MATCH($G77,$A$11:$A$310,0)),1+N($I77),'Project Info'!$H$12,Holidays!$A$6:$A$205))),0))),IF($AE77="Completed",0,N('Project Info'!$C$11)))-1,1,'Project Info'!$H$12,Holidays!$A$6:$A$205)))</f>
        <v/>
      </c>
      <c r="T77" s="51" t="str">
        <f>IF(OR($S77="",$U77=""),"",IF(ISNUMBER($N77),$N77,WORKDAY.INTL($S77,$U77-1,'Project Info'!$H$12,Holidays!$A$6:$A$205)))</f>
        <v/>
      </c>
      <c r="U77" s="52" t="str">
        <f>IF(OR($S77="",NOT(ISNUMBER($J77))),"",IF(ISNUMBER($N77),MAX(1,NETWORKDAYS.INTL($S77,$N77,'Project Info'!$H$12,Holidays!$A$6:$A$205)),MAX(1,IF(ISNUMBER($P77),$P77,$J77),IF(ISNUMBER($M77),NETWORKDAYS.INTL($M77,N('Project Info'!$C$11),'Project Info'!$H$12,Holidays!$A$6:$A$205),0))))</f>
        <v/>
      </c>
      <c r="V77" s="53" t="str">
        <f>IF($U77="","",$U77-MAX(1,$J77))</f>
        <v/>
      </c>
      <c r="W77" s="25" t="str">
        <f>IF($B77="","",IF($U77="","Enter Duration",IF($AE77="Completed",IF(NOT(ISNUMBER($N77)),"Completed - enter Actual End",IF($V77&gt;0,"Completed - Overshoot",IF($V77&lt;0,"Completed - Early","Completed - On Time"))),IF($AE77="On Hold","On Hold",IF($AE77="In Progress",IF($V77&gt;0,"In Progress - Overshooting","In Progress - On Track"),IF($S77&gt;$Q77,"Delayed Start","Not Started"))))))</f>
        <v/>
      </c>
      <c r="X77" s="53" t="str">
        <f>IF(OR(NOT(ISNUMBER($R77)),NOT(ISNUMBER($T77))),"",IF($T77&gt;=$R77,NETWORKDAYS.INTL($R77,$T77,'Project Info'!$H$12,Holidays!$A$6:$A$205)-1,-(NETWORKDAYS.INTL($T77,$R77,'Project Info'!$H$12,Holidays!$A$6:$A$205)-1)))</f>
        <v/>
      </c>
      <c r="Y77" s="25" t="str">
        <f>IF($B77="","",IF(AND(MAX($AC77,$AD77)&gt;0,N($S77)&gt;N($Q77)),"Delayed by Task #"&amp;IF($AC77&gt;=$AD77,$D77,$G77)&amp;" (+"&amp;MAX($AC77,$AD77)&amp;"d)",""))</f>
        <v/>
      </c>
      <c r="Z77" s="52" t="str">
        <f>IF($B77="","",COUNTIF($D$11:$D$310,$A77)+COUNTIF($G$11:$G$310,$A77))</f>
        <v/>
      </c>
      <c r="AA77" s="47" t="str">
        <f>IF($B77="","",IF($AE77="Completed",1,IF($AE77="On Hold",4,IF($AE77="In Progress",2,IF(N($S77)&gt;N($Q77),7,3)))))</f>
        <v/>
      </c>
      <c r="AB77" s="47" t="str">
        <f>IF($B77="","",IF(OR(AND($D77&lt;&gt;"",ISNUMBER(MATCH($D77,$A$11:$A$310,0))),AND($G77&lt;&gt;"",ISNUMBER(MATCH($G77,$A$11:$A$310,0)))),1,0))</f>
        <v/>
      </c>
      <c r="AC77" s="47">
        <f>IF($D77="",0,N(IFERROR(INDEX($X$11:$X$310,MATCH($D77,$A$11:$A$310,0)),0)))</f>
        <v>0</v>
      </c>
      <c r="AD77" s="47">
        <f>IF($G77="",0,N(IFERROR(INDEX($X$11:$X$310,MATCH($G77,$A$11:$A$310,0)),0)))</f>
        <v>0</v>
      </c>
      <c r="AE77" s="47" t="str">
        <f>IF($B77="","",IF(ISNUMBER($N77),"Completed",IF($L77="Completed","Completed",IF($L77&lt;&gt;"",$L77,IF(ISNUMBER($M77),"In Progress","Not Started")))))</f>
        <v/>
      </c>
      <c r="AF77" s="54" t="str">
        <f>IF($B77="","",IF($AE77="Completed",1,MIN(1,N($O77))))</f>
        <v/>
      </c>
      <c r="AG77" s="55" t="str">
        <f>IF(OR($S77="",NOT(ISNUMBER($J77))),"",WORKDAY.INTL($S77,MAX(1,$J77)-1,'Project Info'!$H$12,Holidays!$A$6:$A$205))</f>
        <v/>
      </c>
      <c r="AH77" s="47" t="str">
        <f>IF($B77="","",N($J77)*$AF77)</f>
        <v/>
      </c>
      <c r="AI77" s="47">
        <f>IF(ISNUMBER($R77),$R77,0)</f>
        <v>0</v>
      </c>
      <c r="AJ77" s="47">
        <f>IF(ISNUMBER($T77),$T77,0)</f>
        <v>0</v>
      </c>
    </row>
    <row r="78" ht="18" customHeight="1">
      <c r="A78" s="47" t="str">
        <f>IF($B78="","",ROW()-10)</f>
        <v/>
      </c>
      <c r="B78" s="48" t="n"/>
      <c r="C78" s="48" t="n"/>
      <c r="D78" s="6" t="n"/>
      <c r="E78" s="6" t="n"/>
      <c r="F78" s="6" t="n"/>
      <c r="G78" s="6" t="n"/>
      <c r="H78" s="6" t="n"/>
      <c r="I78" s="6" t="n"/>
      <c r="J78" s="6" t="n"/>
      <c r="K78" s="49" t="n"/>
      <c r="L78" s="6" t="n"/>
      <c r="M78" s="49" t="n"/>
      <c r="N78" s="49" t="n"/>
      <c r="O78" s="50" t="n"/>
      <c r="P78" s="6" t="n"/>
      <c r="Q78" s="51" t="str">
        <f>IF(OR($B78="",'Project Info'!$C$9=""),"",WORKDAY.INTL(MAX('Project Info'!$C$9,N($K78),IF($D78="",0,N(IFERROR(IF($E78="SS",WORKDAY.INTL(INDEX($Q$11:$Q$310,MATCH($D78,$A$11:$A$310,0)),N($F78),'Project Info'!$H$12,Holidays!$A$6:$A$205),IF($E78="FF",WORKDAY.INTL(INDEX($R$11:$R$310,MATCH($D78,$A$11:$A$310,0)),N($F78)-MAX(1,N($J78))+1,'Project Info'!$H$12,Holidays!$A$6:$A$205),WORKDAY.INTL(INDEX($R$11:$R$310,MATCH($D78,$A$11:$A$310,0)),1+N($F78),'Project Info'!$H$12,Holidays!$A$6:$A$205))),0))),IF($G78="",0,N(IFERROR(IF($H78="SS",WORKDAY.INTL(INDEX($Q$11:$Q$310,MATCH($G78,$A$11:$A$310,0)),N($I78),'Project Info'!$H$12,Holidays!$A$6:$A$205),IF($H78="FF",WORKDAY.INTL(INDEX($R$11:$R$310,MATCH($G78,$A$11:$A$310,0)),N($I78)-MAX(1,N($J78))+1,'Project Info'!$H$12,Holidays!$A$6:$A$205),WORKDAY.INTL(INDEX($R$11:$R$310,MATCH($G78,$A$11:$A$310,0)),1+N($I78),'Project Info'!$H$12,Holidays!$A$6:$A$205))),0))))-1,1,'Project Info'!$H$12,Holidays!$A$6:$A$205))</f>
        <v/>
      </c>
      <c r="R78" s="51" t="str">
        <f>IF(OR($Q78="",NOT(ISNUMBER($J78))),"",WORKDAY.INTL($Q78,MAX(1,$J78)-1,'Project Info'!$H$12,Holidays!$A$6:$A$205))</f>
        <v/>
      </c>
      <c r="S78" s="51" t="str">
        <f>IF($Q78="","",IF(ISNUMBER($M78),$M78,WORKDAY.INTL(MAX($Q78,IF($D78="",0,N(IFERROR(IF($E78="SS",WORKDAY.INTL(INDEX($S$11:$S$310,MATCH($D78,$A$11:$A$310,0)),N($F78),'Project Info'!$H$12,Holidays!$A$6:$A$205),IF($E78="FF",WORKDAY.INTL(INDEX($T$11:$T$310,MATCH($D78,$A$11:$A$310,0)),N($F78)-MAX(1,IF(ISNUMBER($P78),$P78,N($J78)))+1,'Project Info'!$H$12,Holidays!$A$6:$A$205),WORKDAY.INTL(INDEX($T$11:$T$310,MATCH($D78,$A$11:$A$310,0)),1+N($F78),'Project Info'!$H$12,Holidays!$A$6:$A$205))),0))),IF($G78="",0,N(IFERROR(IF($H78="SS",WORKDAY.INTL(INDEX($S$11:$S$310,MATCH($G78,$A$11:$A$310,0)),N($I78),'Project Info'!$H$12,Holidays!$A$6:$A$205),IF($H78="FF",WORKDAY.INTL(INDEX($T$11:$T$310,MATCH($G78,$A$11:$A$310,0)),N($I78)-MAX(1,IF(ISNUMBER($P78),$P78,N($J78)))+1,'Project Info'!$H$12,Holidays!$A$6:$A$205),WORKDAY.INTL(INDEX($T$11:$T$310,MATCH($G78,$A$11:$A$310,0)),1+N($I78),'Project Info'!$H$12,Holidays!$A$6:$A$205))),0))),IF($AE78="Completed",0,N('Project Info'!$C$11)))-1,1,'Project Info'!$H$12,Holidays!$A$6:$A$205)))</f>
        <v/>
      </c>
      <c r="T78" s="51" t="str">
        <f>IF(OR($S78="",$U78=""),"",IF(ISNUMBER($N78),$N78,WORKDAY.INTL($S78,$U78-1,'Project Info'!$H$12,Holidays!$A$6:$A$205)))</f>
        <v/>
      </c>
      <c r="U78" s="52" t="str">
        <f>IF(OR($S78="",NOT(ISNUMBER($J78))),"",IF(ISNUMBER($N78),MAX(1,NETWORKDAYS.INTL($S78,$N78,'Project Info'!$H$12,Holidays!$A$6:$A$205)),MAX(1,IF(ISNUMBER($P78),$P78,$J78),IF(ISNUMBER($M78),NETWORKDAYS.INTL($M78,N('Project Info'!$C$11),'Project Info'!$H$12,Holidays!$A$6:$A$205),0))))</f>
        <v/>
      </c>
      <c r="V78" s="53" t="str">
        <f>IF($U78="","",$U78-MAX(1,$J78))</f>
        <v/>
      </c>
      <c r="W78" s="25" t="str">
        <f>IF($B78="","",IF($U78="","Enter Duration",IF($AE78="Completed",IF(NOT(ISNUMBER($N78)),"Completed - enter Actual End",IF($V78&gt;0,"Completed - Overshoot",IF($V78&lt;0,"Completed - Early","Completed - On Time"))),IF($AE78="On Hold","On Hold",IF($AE78="In Progress",IF($V78&gt;0,"In Progress - Overshooting","In Progress - On Track"),IF($S78&gt;$Q78,"Delayed Start","Not Started"))))))</f>
        <v/>
      </c>
      <c r="X78" s="53" t="str">
        <f>IF(OR(NOT(ISNUMBER($R78)),NOT(ISNUMBER($T78))),"",IF($T78&gt;=$R78,NETWORKDAYS.INTL($R78,$T78,'Project Info'!$H$12,Holidays!$A$6:$A$205)-1,-(NETWORKDAYS.INTL($T78,$R78,'Project Info'!$H$12,Holidays!$A$6:$A$205)-1)))</f>
        <v/>
      </c>
      <c r="Y78" s="25" t="str">
        <f>IF($B78="","",IF(AND(MAX($AC78,$AD78)&gt;0,N($S78)&gt;N($Q78)),"Delayed by Task #"&amp;IF($AC78&gt;=$AD78,$D78,$G78)&amp;" (+"&amp;MAX($AC78,$AD78)&amp;"d)",""))</f>
        <v/>
      </c>
      <c r="Z78" s="52" t="str">
        <f>IF($B78="","",COUNTIF($D$11:$D$310,$A78)+COUNTIF($G$11:$G$310,$A78))</f>
        <v/>
      </c>
      <c r="AA78" s="47" t="str">
        <f>IF($B78="","",IF($AE78="Completed",1,IF($AE78="On Hold",4,IF($AE78="In Progress",2,IF(N($S78)&gt;N($Q78),7,3)))))</f>
        <v/>
      </c>
      <c r="AB78" s="47" t="str">
        <f>IF($B78="","",IF(OR(AND($D78&lt;&gt;"",ISNUMBER(MATCH($D78,$A$11:$A$310,0))),AND($G78&lt;&gt;"",ISNUMBER(MATCH($G78,$A$11:$A$310,0)))),1,0))</f>
        <v/>
      </c>
      <c r="AC78" s="47">
        <f>IF($D78="",0,N(IFERROR(INDEX($X$11:$X$310,MATCH($D78,$A$11:$A$310,0)),0)))</f>
        <v>0</v>
      </c>
      <c r="AD78" s="47">
        <f>IF($G78="",0,N(IFERROR(INDEX($X$11:$X$310,MATCH($G78,$A$11:$A$310,0)),0)))</f>
        <v>0</v>
      </c>
      <c r="AE78" s="47" t="str">
        <f>IF($B78="","",IF(ISNUMBER($N78),"Completed",IF($L78="Completed","Completed",IF($L78&lt;&gt;"",$L78,IF(ISNUMBER($M78),"In Progress","Not Started")))))</f>
        <v/>
      </c>
      <c r="AF78" s="54" t="str">
        <f>IF($B78="","",IF($AE78="Completed",1,MIN(1,N($O78))))</f>
        <v/>
      </c>
      <c r="AG78" s="55" t="str">
        <f>IF(OR($S78="",NOT(ISNUMBER($J78))),"",WORKDAY.INTL($S78,MAX(1,$J78)-1,'Project Info'!$H$12,Holidays!$A$6:$A$205))</f>
        <v/>
      </c>
      <c r="AH78" s="47" t="str">
        <f>IF($B78="","",N($J78)*$AF78)</f>
        <v/>
      </c>
      <c r="AI78" s="47">
        <f>IF(ISNUMBER($R78),$R78,0)</f>
        <v>0</v>
      </c>
      <c r="AJ78" s="47">
        <f>IF(ISNUMBER($T78),$T78,0)</f>
        <v>0</v>
      </c>
    </row>
    <row r="79" ht="18" customHeight="1">
      <c r="A79" s="47" t="str">
        <f>IF($B79="","",ROW()-10)</f>
        <v/>
      </c>
      <c r="B79" s="48" t="n"/>
      <c r="C79" s="48" t="n"/>
      <c r="D79" s="6" t="n"/>
      <c r="E79" s="6" t="n"/>
      <c r="F79" s="6" t="n"/>
      <c r="G79" s="6" t="n"/>
      <c r="H79" s="6" t="n"/>
      <c r="I79" s="6" t="n"/>
      <c r="J79" s="6" t="n"/>
      <c r="K79" s="49" t="n"/>
      <c r="L79" s="6" t="n"/>
      <c r="M79" s="49" t="n"/>
      <c r="N79" s="49" t="n"/>
      <c r="O79" s="50" t="n"/>
      <c r="P79" s="6" t="n"/>
      <c r="Q79" s="51" t="str">
        <f>IF(OR($B79="",'Project Info'!$C$9=""),"",WORKDAY.INTL(MAX('Project Info'!$C$9,N($K79),IF($D79="",0,N(IFERROR(IF($E79="SS",WORKDAY.INTL(INDEX($Q$11:$Q$310,MATCH($D79,$A$11:$A$310,0)),N($F79),'Project Info'!$H$12,Holidays!$A$6:$A$205),IF($E79="FF",WORKDAY.INTL(INDEX($R$11:$R$310,MATCH($D79,$A$11:$A$310,0)),N($F79)-MAX(1,N($J79))+1,'Project Info'!$H$12,Holidays!$A$6:$A$205),WORKDAY.INTL(INDEX($R$11:$R$310,MATCH($D79,$A$11:$A$310,0)),1+N($F79),'Project Info'!$H$12,Holidays!$A$6:$A$205))),0))),IF($G79="",0,N(IFERROR(IF($H79="SS",WORKDAY.INTL(INDEX($Q$11:$Q$310,MATCH($G79,$A$11:$A$310,0)),N($I79),'Project Info'!$H$12,Holidays!$A$6:$A$205),IF($H79="FF",WORKDAY.INTL(INDEX($R$11:$R$310,MATCH($G79,$A$11:$A$310,0)),N($I79)-MAX(1,N($J79))+1,'Project Info'!$H$12,Holidays!$A$6:$A$205),WORKDAY.INTL(INDEX($R$11:$R$310,MATCH($G79,$A$11:$A$310,0)),1+N($I79),'Project Info'!$H$12,Holidays!$A$6:$A$205))),0))))-1,1,'Project Info'!$H$12,Holidays!$A$6:$A$205))</f>
        <v/>
      </c>
      <c r="R79" s="51" t="str">
        <f>IF(OR($Q79="",NOT(ISNUMBER($J79))),"",WORKDAY.INTL($Q79,MAX(1,$J79)-1,'Project Info'!$H$12,Holidays!$A$6:$A$205))</f>
        <v/>
      </c>
      <c r="S79" s="51" t="str">
        <f>IF($Q79="","",IF(ISNUMBER($M79),$M79,WORKDAY.INTL(MAX($Q79,IF($D79="",0,N(IFERROR(IF($E79="SS",WORKDAY.INTL(INDEX($S$11:$S$310,MATCH($D79,$A$11:$A$310,0)),N($F79),'Project Info'!$H$12,Holidays!$A$6:$A$205),IF($E79="FF",WORKDAY.INTL(INDEX($T$11:$T$310,MATCH($D79,$A$11:$A$310,0)),N($F79)-MAX(1,IF(ISNUMBER($P79),$P79,N($J79)))+1,'Project Info'!$H$12,Holidays!$A$6:$A$205),WORKDAY.INTL(INDEX($T$11:$T$310,MATCH($D79,$A$11:$A$310,0)),1+N($F79),'Project Info'!$H$12,Holidays!$A$6:$A$205))),0))),IF($G79="",0,N(IFERROR(IF($H79="SS",WORKDAY.INTL(INDEX($S$11:$S$310,MATCH($G79,$A$11:$A$310,0)),N($I79),'Project Info'!$H$12,Holidays!$A$6:$A$205),IF($H79="FF",WORKDAY.INTL(INDEX($T$11:$T$310,MATCH($G79,$A$11:$A$310,0)),N($I79)-MAX(1,IF(ISNUMBER($P79),$P79,N($J79)))+1,'Project Info'!$H$12,Holidays!$A$6:$A$205),WORKDAY.INTL(INDEX($T$11:$T$310,MATCH($G79,$A$11:$A$310,0)),1+N($I79),'Project Info'!$H$12,Holidays!$A$6:$A$205))),0))),IF($AE79="Completed",0,N('Project Info'!$C$11)))-1,1,'Project Info'!$H$12,Holidays!$A$6:$A$205)))</f>
        <v/>
      </c>
      <c r="T79" s="51" t="str">
        <f>IF(OR($S79="",$U79=""),"",IF(ISNUMBER($N79),$N79,WORKDAY.INTL($S79,$U79-1,'Project Info'!$H$12,Holidays!$A$6:$A$205)))</f>
        <v/>
      </c>
      <c r="U79" s="52" t="str">
        <f>IF(OR($S79="",NOT(ISNUMBER($J79))),"",IF(ISNUMBER($N79),MAX(1,NETWORKDAYS.INTL($S79,$N79,'Project Info'!$H$12,Holidays!$A$6:$A$205)),MAX(1,IF(ISNUMBER($P79),$P79,$J79),IF(ISNUMBER($M79),NETWORKDAYS.INTL($M79,N('Project Info'!$C$11),'Project Info'!$H$12,Holidays!$A$6:$A$205),0))))</f>
        <v/>
      </c>
      <c r="V79" s="53" t="str">
        <f>IF($U79="","",$U79-MAX(1,$J79))</f>
        <v/>
      </c>
      <c r="W79" s="25" t="str">
        <f>IF($B79="","",IF($U79="","Enter Duration",IF($AE79="Completed",IF(NOT(ISNUMBER($N79)),"Completed - enter Actual End",IF($V79&gt;0,"Completed - Overshoot",IF($V79&lt;0,"Completed - Early","Completed - On Time"))),IF($AE79="On Hold","On Hold",IF($AE79="In Progress",IF($V79&gt;0,"In Progress - Overshooting","In Progress - On Track"),IF($S79&gt;$Q79,"Delayed Start","Not Started"))))))</f>
        <v/>
      </c>
      <c r="X79" s="53" t="str">
        <f>IF(OR(NOT(ISNUMBER($R79)),NOT(ISNUMBER($T79))),"",IF($T79&gt;=$R79,NETWORKDAYS.INTL($R79,$T79,'Project Info'!$H$12,Holidays!$A$6:$A$205)-1,-(NETWORKDAYS.INTL($T79,$R79,'Project Info'!$H$12,Holidays!$A$6:$A$205)-1)))</f>
        <v/>
      </c>
      <c r="Y79" s="25" t="str">
        <f>IF($B79="","",IF(AND(MAX($AC79,$AD79)&gt;0,N($S79)&gt;N($Q79)),"Delayed by Task #"&amp;IF($AC79&gt;=$AD79,$D79,$G79)&amp;" (+"&amp;MAX($AC79,$AD79)&amp;"d)",""))</f>
        <v/>
      </c>
      <c r="Z79" s="52" t="str">
        <f>IF($B79="","",COUNTIF($D$11:$D$310,$A79)+COUNTIF($G$11:$G$310,$A79))</f>
        <v/>
      </c>
      <c r="AA79" s="47" t="str">
        <f>IF($B79="","",IF($AE79="Completed",1,IF($AE79="On Hold",4,IF($AE79="In Progress",2,IF(N($S79)&gt;N($Q79),7,3)))))</f>
        <v/>
      </c>
      <c r="AB79" s="47" t="str">
        <f>IF($B79="","",IF(OR(AND($D79&lt;&gt;"",ISNUMBER(MATCH($D79,$A$11:$A$310,0))),AND($G79&lt;&gt;"",ISNUMBER(MATCH($G79,$A$11:$A$310,0)))),1,0))</f>
        <v/>
      </c>
      <c r="AC79" s="47">
        <f>IF($D79="",0,N(IFERROR(INDEX($X$11:$X$310,MATCH($D79,$A$11:$A$310,0)),0)))</f>
        <v>0</v>
      </c>
      <c r="AD79" s="47">
        <f>IF($G79="",0,N(IFERROR(INDEX($X$11:$X$310,MATCH($G79,$A$11:$A$310,0)),0)))</f>
        <v>0</v>
      </c>
      <c r="AE79" s="47" t="str">
        <f>IF($B79="","",IF(ISNUMBER($N79),"Completed",IF($L79="Completed","Completed",IF($L79&lt;&gt;"",$L79,IF(ISNUMBER($M79),"In Progress","Not Started")))))</f>
        <v/>
      </c>
      <c r="AF79" s="54" t="str">
        <f>IF($B79="","",IF($AE79="Completed",1,MIN(1,N($O79))))</f>
        <v/>
      </c>
      <c r="AG79" s="55" t="str">
        <f>IF(OR($S79="",NOT(ISNUMBER($J79))),"",WORKDAY.INTL($S79,MAX(1,$J79)-1,'Project Info'!$H$12,Holidays!$A$6:$A$205))</f>
        <v/>
      </c>
      <c r="AH79" s="47" t="str">
        <f>IF($B79="","",N($J79)*$AF79)</f>
        <v/>
      </c>
      <c r="AI79" s="47">
        <f>IF(ISNUMBER($R79),$R79,0)</f>
        <v>0</v>
      </c>
      <c r="AJ79" s="47">
        <f>IF(ISNUMBER($T79),$T79,0)</f>
        <v>0</v>
      </c>
    </row>
    <row r="80" ht="18" customHeight="1">
      <c r="A80" s="47" t="str">
        <f>IF($B80="","",ROW()-10)</f>
        <v/>
      </c>
      <c r="B80" s="48" t="n"/>
      <c r="C80" s="48" t="n"/>
      <c r="D80" s="6" t="n"/>
      <c r="E80" s="6" t="n"/>
      <c r="F80" s="6" t="n"/>
      <c r="G80" s="6" t="n"/>
      <c r="H80" s="6" t="n"/>
      <c r="I80" s="6" t="n"/>
      <c r="J80" s="6" t="n"/>
      <c r="K80" s="49" t="n"/>
      <c r="L80" s="6" t="n"/>
      <c r="M80" s="49" t="n"/>
      <c r="N80" s="49" t="n"/>
      <c r="O80" s="50" t="n"/>
      <c r="P80" s="6" t="n"/>
      <c r="Q80" s="51" t="str">
        <f>IF(OR($B80="",'Project Info'!$C$9=""),"",WORKDAY.INTL(MAX('Project Info'!$C$9,N($K80),IF($D80="",0,N(IFERROR(IF($E80="SS",WORKDAY.INTL(INDEX($Q$11:$Q$310,MATCH($D80,$A$11:$A$310,0)),N($F80),'Project Info'!$H$12,Holidays!$A$6:$A$205),IF($E80="FF",WORKDAY.INTL(INDEX($R$11:$R$310,MATCH($D80,$A$11:$A$310,0)),N($F80)-MAX(1,N($J80))+1,'Project Info'!$H$12,Holidays!$A$6:$A$205),WORKDAY.INTL(INDEX($R$11:$R$310,MATCH($D80,$A$11:$A$310,0)),1+N($F80),'Project Info'!$H$12,Holidays!$A$6:$A$205))),0))),IF($G80="",0,N(IFERROR(IF($H80="SS",WORKDAY.INTL(INDEX($Q$11:$Q$310,MATCH($G80,$A$11:$A$310,0)),N($I80),'Project Info'!$H$12,Holidays!$A$6:$A$205),IF($H80="FF",WORKDAY.INTL(INDEX($R$11:$R$310,MATCH($G80,$A$11:$A$310,0)),N($I80)-MAX(1,N($J80))+1,'Project Info'!$H$12,Holidays!$A$6:$A$205),WORKDAY.INTL(INDEX($R$11:$R$310,MATCH($G80,$A$11:$A$310,0)),1+N($I80),'Project Info'!$H$12,Holidays!$A$6:$A$205))),0))))-1,1,'Project Info'!$H$12,Holidays!$A$6:$A$205))</f>
        <v/>
      </c>
      <c r="R80" s="51" t="str">
        <f>IF(OR($Q80="",NOT(ISNUMBER($J80))),"",WORKDAY.INTL($Q80,MAX(1,$J80)-1,'Project Info'!$H$12,Holidays!$A$6:$A$205))</f>
        <v/>
      </c>
      <c r="S80" s="51" t="str">
        <f>IF($Q80="","",IF(ISNUMBER($M80),$M80,WORKDAY.INTL(MAX($Q80,IF($D80="",0,N(IFERROR(IF($E80="SS",WORKDAY.INTL(INDEX($S$11:$S$310,MATCH($D80,$A$11:$A$310,0)),N($F80),'Project Info'!$H$12,Holidays!$A$6:$A$205),IF($E80="FF",WORKDAY.INTL(INDEX($T$11:$T$310,MATCH($D80,$A$11:$A$310,0)),N($F80)-MAX(1,IF(ISNUMBER($P80),$P80,N($J80)))+1,'Project Info'!$H$12,Holidays!$A$6:$A$205),WORKDAY.INTL(INDEX($T$11:$T$310,MATCH($D80,$A$11:$A$310,0)),1+N($F80),'Project Info'!$H$12,Holidays!$A$6:$A$205))),0))),IF($G80="",0,N(IFERROR(IF($H80="SS",WORKDAY.INTL(INDEX($S$11:$S$310,MATCH($G80,$A$11:$A$310,0)),N($I80),'Project Info'!$H$12,Holidays!$A$6:$A$205),IF($H80="FF",WORKDAY.INTL(INDEX($T$11:$T$310,MATCH($G80,$A$11:$A$310,0)),N($I80)-MAX(1,IF(ISNUMBER($P80),$P80,N($J80)))+1,'Project Info'!$H$12,Holidays!$A$6:$A$205),WORKDAY.INTL(INDEX($T$11:$T$310,MATCH($G80,$A$11:$A$310,0)),1+N($I80),'Project Info'!$H$12,Holidays!$A$6:$A$205))),0))),IF($AE80="Completed",0,N('Project Info'!$C$11)))-1,1,'Project Info'!$H$12,Holidays!$A$6:$A$205)))</f>
        <v/>
      </c>
      <c r="T80" s="51" t="str">
        <f>IF(OR($S80="",$U80=""),"",IF(ISNUMBER($N80),$N80,WORKDAY.INTL($S80,$U80-1,'Project Info'!$H$12,Holidays!$A$6:$A$205)))</f>
        <v/>
      </c>
      <c r="U80" s="52" t="str">
        <f>IF(OR($S80="",NOT(ISNUMBER($J80))),"",IF(ISNUMBER($N80),MAX(1,NETWORKDAYS.INTL($S80,$N80,'Project Info'!$H$12,Holidays!$A$6:$A$205)),MAX(1,IF(ISNUMBER($P80),$P80,$J80),IF(ISNUMBER($M80),NETWORKDAYS.INTL($M80,N('Project Info'!$C$11),'Project Info'!$H$12,Holidays!$A$6:$A$205),0))))</f>
        <v/>
      </c>
      <c r="V80" s="53" t="str">
        <f>IF($U80="","",$U80-MAX(1,$J80))</f>
        <v/>
      </c>
      <c r="W80" s="25" t="str">
        <f>IF($B80="","",IF($U80="","Enter Duration",IF($AE80="Completed",IF(NOT(ISNUMBER($N80)),"Completed - enter Actual End",IF($V80&gt;0,"Completed - Overshoot",IF($V80&lt;0,"Completed - Early","Completed - On Time"))),IF($AE80="On Hold","On Hold",IF($AE80="In Progress",IF($V80&gt;0,"In Progress - Overshooting","In Progress - On Track"),IF($S80&gt;$Q80,"Delayed Start","Not Started"))))))</f>
        <v/>
      </c>
      <c r="X80" s="53" t="str">
        <f>IF(OR(NOT(ISNUMBER($R80)),NOT(ISNUMBER($T80))),"",IF($T80&gt;=$R80,NETWORKDAYS.INTL($R80,$T80,'Project Info'!$H$12,Holidays!$A$6:$A$205)-1,-(NETWORKDAYS.INTL($T80,$R80,'Project Info'!$H$12,Holidays!$A$6:$A$205)-1)))</f>
        <v/>
      </c>
      <c r="Y80" s="25" t="str">
        <f>IF($B80="","",IF(AND(MAX($AC80,$AD80)&gt;0,N($S80)&gt;N($Q80)),"Delayed by Task #"&amp;IF($AC80&gt;=$AD80,$D80,$G80)&amp;" (+"&amp;MAX($AC80,$AD80)&amp;"d)",""))</f>
        <v/>
      </c>
      <c r="Z80" s="52" t="str">
        <f>IF($B80="","",COUNTIF($D$11:$D$310,$A80)+COUNTIF($G$11:$G$310,$A80))</f>
        <v/>
      </c>
      <c r="AA80" s="47" t="str">
        <f>IF($B80="","",IF($AE80="Completed",1,IF($AE80="On Hold",4,IF($AE80="In Progress",2,IF(N($S80)&gt;N($Q80),7,3)))))</f>
        <v/>
      </c>
      <c r="AB80" s="47" t="str">
        <f>IF($B80="","",IF(OR(AND($D80&lt;&gt;"",ISNUMBER(MATCH($D80,$A$11:$A$310,0))),AND($G80&lt;&gt;"",ISNUMBER(MATCH($G80,$A$11:$A$310,0)))),1,0))</f>
        <v/>
      </c>
      <c r="AC80" s="47">
        <f>IF($D80="",0,N(IFERROR(INDEX($X$11:$X$310,MATCH($D80,$A$11:$A$310,0)),0)))</f>
        <v>0</v>
      </c>
      <c r="AD80" s="47">
        <f>IF($G80="",0,N(IFERROR(INDEX($X$11:$X$310,MATCH($G80,$A$11:$A$310,0)),0)))</f>
        <v>0</v>
      </c>
      <c r="AE80" s="47" t="str">
        <f>IF($B80="","",IF(ISNUMBER($N80),"Completed",IF($L80="Completed","Completed",IF($L80&lt;&gt;"",$L80,IF(ISNUMBER($M80),"In Progress","Not Started")))))</f>
        <v/>
      </c>
      <c r="AF80" s="54" t="str">
        <f>IF($B80="","",IF($AE80="Completed",1,MIN(1,N($O80))))</f>
        <v/>
      </c>
      <c r="AG80" s="55" t="str">
        <f>IF(OR($S80="",NOT(ISNUMBER($J80))),"",WORKDAY.INTL($S80,MAX(1,$J80)-1,'Project Info'!$H$12,Holidays!$A$6:$A$205))</f>
        <v/>
      </c>
      <c r="AH80" s="47" t="str">
        <f>IF($B80="","",N($J80)*$AF80)</f>
        <v/>
      </c>
      <c r="AI80" s="47">
        <f>IF(ISNUMBER($R80),$R80,0)</f>
        <v>0</v>
      </c>
      <c r="AJ80" s="47">
        <f>IF(ISNUMBER($T80),$T80,0)</f>
        <v>0</v>
      </c>
    </row>
    <row r="81" ht="18" customHeight="1">
      <c r="A81" s="47" t="str">
        <f>IF($B81="","",ROW()-10)</f>
        <v/>
      </c>
      <c r="B81" s="48" t="n"/>
      <c r="C81" s="48" t="n"/>
      <c r="D81" s="6" t="n"/>
      <c r="E81" s="6" t="n"/>
      <c r="F81" s="6" t="n"/>
      <c r="G81" s="6" t="n"/>
      <c r="H81" s="6" t="n"/>
      <c r="I81" s="6" t="n"/>
      <c r="J81" s="6" t="n"/>
      <c r="K81" s="49" t="n"/>
      <c r="L81" s="6" t="n"/>
      <c r="M81" s="49" t="n"/>
      <c r="N81" s="49" t="n"/>
      <c r="O81" s="50" t="n"/>
      <c r="P81" s="6" t="n"/>
      <c r="Q81" s="51" t="str">
        <f>IF(OR($B81="",'Project Info'!$C$9=""),"",WORKDAY.INTL(MAX('Project Info'!$C$9,N($K81),IF($D81="",0,N(IFERROR(IF($E81="SS",WORKDAY.INTL(INDEX($Q$11:$Q$310,MATCH($D81,$A$11:$A$310,0)),N($F81),'Project Info'!$H$12,Holidays!$A$6:$A$205),IF($E81="FF",WORKDAY.INTL(INDEX($R$11:$R$310,MATCH($D81,$A$11:$A$310,0)),N($F81)-MAX(1,N($J81))+1,'Project Info'!$H$12,Holidays!$A$6:$A$205),WORKDAY.INTL(INDEX($R$11:$R$310,MATCH($D81,$A$11:$A$310,0)),1+N($F81),'Project Info'!$H$12,Holidays!$A$6:$A$205))),0))),IF($G81="",0,N(IFERROR(IF($H81="SS",WORKDAY.INTL(INDEX($Q$11:$Q$310,MATCH($G81,$A$11:$A$310,0)),N($I81),'Project Info'!$H$12,Holidays!$A$6:$A$205),IF($H81="FF",WORKDAY.INTL(INDEX($R$11:$R$310,MATCH($G81,$A$11:$A$310,0)),N($I81)-MAX(1,N($J81))+1,'Project Info'!$H$12,Holidays!$A$6:$A$205),WORKDAY.INTL(INDEX($R$11:$R$310,MATCH($G81,$A$11:$A$310,0)),1+N($I81),'Project Info'!$H$12,Holidays!$A$6:$A$205))),0))))-1,1,'Project Info'!$H$12,Holidays!$A$6:$A$205))</f>
        <v/>
      </c>
      <c r="R81" s="51" t="str">
        <f>IF(OR($Q81="",NOT(ISNUMBER($J81))),"",WORKDAY.INTL($Q81,MAX(1,$J81)-1,'Project Info'!$H$12,Holidays!$A$6:$A$205))</f>
        <v/>
      </c>
      <c r="S81" s="51" t="str">
        <f>IF($Q81="","",IF(ISNUMBER($M81),$M81,WORKDAY.INTL(MAX($Q81,IF($D81="",0,N(IFERROR(IF($E81="SS",WORKDAY.INTL(INDEX($S$11:$S$310,MATCH($D81,$A$11:$A$310,0)),N($F81),'Project Info'!$H$12,Holidays!$A$6:$A$205),IF($E81="FF",WORKDAY.INTL(INDEX($T$11:$T$310,MATCH($D81,$A$11:$A$310,0)),N($F81)-MAX(1,IF(ISNUMBER($P81),$P81,N($J81)))+1,'Project Info'!$H$12,Holidays!$A$6:$A$205),WORKDAY.INTL(INDEX($T$11:$T$310,MATCH($D81,$A$11:$A$310,0)),1+N($F81),'Project Info'!$H$12,Holidays!$A$6:$A$205))),0))),IF($G81="",0,N(IFERROR(IF($H81="SS",WORKDAY.INTL(INDEX($S$11:$S$310,MATCH($G81,$A$11:$A$310,0)),N($I81),'Project Info'!$H$12,Holidays!$A$6:$A$205),IF($H81="FF",WORKDAY.INTL(INDEX($T$11:$T$310,MATCH($G81,$A$11:$A$310,0)),N($I81)-MAX(1,IF(ISNUMBER($P81),$P81,N($J81)))+1,'Project Info'!$H$12,Holidays!$A$6:$A$205),WORKDAY.INTL(INDEX($T$11:$T$310,MATCH($G81,$A$11:$A$310,0)),1+N($I81),'Project Info'!$H$12,Holidays!$A$6:$A$205))),0))),IF($AE81="Completed",0,N('Project Info'!$C$11)))-1,1,'Project Info'!$H$12,Holidays!$A$6:$A$205)))</f>
        <v/>
      </c>
      <c r="T81" s="51" t="str">
        <f>IF(OR($S81="",$U81=""),"",IF(ISNUMBER($N81),$N81,WORKDAY.INTL($S81,$U81-1,'Project Info'!$H$12,Holidays!$A$6:$A$205)))</f>
        <v/>
      </c>
      <c r="U81" s="52" t="str">
        <f>IF(OR($S81="",NOT(ISNUMBER($J81))),"",IF(ISNUMBER($N81),MAX(1,NETWORKDAYS.INTL($S81,$N81,'Project Info'!$H$12,Holidays!$A$6:$A$205)),MAX(1,IF(ISNUMBER($P81),$P81,$J81),IF(ISNUMBER($M81),NETWORKDAYS.INTL($M81,N('Project Info'!$C$11),'Project Info'!$H$12,Holidays!$A$6:$A$205),0))))</f>
        <v/>
      </c>
      <c r="V81" s="53" t="str">
        <f>IF($U81="","",$U81-MAX(1,$J81))</f>
        <v/>
      </c>
      <c r="W81" s="25" t="str">
        <f>IF($B81="","",IF($U81="","Enter Duration",IF($AE81="Completed",IF(NOT(ISNUMBER($N81)),"Completed - enter Actual End",IF($V81&gt;0,"Completed - Overshoot",IF($V81&lt;0,"Completed - Early","Completed - On Time"))),IF($AE81="On Hold","On Hold",IF($AE81="In Progress",IF($V81&gt;0,"In Progress - Overshooting","In Progress - On Track"),IF($S81&gt;$Q81,"Delayed Start","Not Started"))))))</f>
        <v/>
      </c>
      <c r="X81" s="53" t="str">
        <f>IF(OR(NOT(ISNUMBER($R81)),NOT(ISNUMBER($T81))),"",IF($T81&gt;=$R81,NETWORKDAYS.INTL($R81,$T81,'Project Info'!$H$12,Holidays!$A$6:$A$205)-1,-(NETWORKDAYS.INTL($T81,$R81,'Project Info'!$H$12,Holidays!$A$6:$A$205)-1)))</f>
        <v/>
      </c>
      <c r="Y81" s="25" t="str">
        <f>IF($B81="","",IF(AND(MAX($AC81,$AD81)&gt;0,N($S81)&gt;N($Q81)),"Delayed by Task #"&amp;IF($AC81&gt;=$AD81,$D81,$G81)&amp;" (+"&amp;MAX($AC81,$AD81)&amp;"d)",""))</f>
        <v/>
      </c>
      <c r="Z81" s="52" t="str">
        <f>IF($B81="","",COUNTIF($D$11:$D$310,$A81)+COUNTIF($G$11:$G$310,$A81))</f>
        <v/>
      </c>
      <c r="AA81" s="47" t="str">
        <f>IF($B81="","",IF($AE81="Completed",1,IF($AE81="On Hold",4,IF($AE81="In Progress",2,IF(N($S81)&gt;N($Q81),7,3)))))</f>
        <v/>
      </c>
      <c r="AB81" s="47" t="str">
        <f>IF($B81="","",IF(OR(AND($D81&lt;&gt;"",ISNUMBER(MATCH($D81,$A$11:$A$310,0))),AND($G81&lt;&gt;"",ISNUMBER(MATCH($G81,$A$11:$A$310,0)))),1,0))</f>
        <v/>
      </c>
      <c r="AC81" s="47">
        <f>IF($D81="",0,N(IFERROR(INDEX($X$11:$X$310,MATCH($D81,$A$11:$A$310,0)),0)))</f>
        <v>0</v>
      </c>
      <c r="AD81" s="47">
        <f>IF($G81="",0,N(IFERROR(INDEX($X$11:$X$310,MATCH($G81,$A$11:$A$310,0)),0)))</f>
        <v>0</v>
      </c>
      <c r="AE81" s="47" t="str">
        <f>IF($B81="","",IF(ISNUMBER($N81),"Completed",IF($L81="Completed","Completed",IF($L81&lt;&gt;"",$L81,IF(ISNUMBER($M81),"In Progress","Not Started")))))</f>
        <v/>
      </c>
      <c r="AF81" s="54" t="str">
        <f>IF($B81="","",IF($AE81="Completed",1,MIN(1,N($O81))))</f>
        <v/>
      </c>
      <c r="AG81" s="55" t="str">
        <f>IF(OR($S81="",NOT(ISNUMBER($J81))),"",WORKDAY.INTL($S81,MAX(1,$J81)-1,'Project Info'!$H$12,Holidays!$A$6:$A$205))</f>
        <v/>
      </c>
      <c r="AH81" s="47" t="str">
        <f>IF($B81="","",N($J81)*$AF81)</f>
        <v/>
      </c>
      <c r="AI81" s="47">
        <f>IF(ISNUMBER($R81),$R81,0)</f>
        <v>0</v>
      </c>
      <c r="AJ81" s="47">
        <f>IF(ISNUMBER($T81),$T81,0)</f>
        <v>0</v>
      </c>
    </row>
    <row r="82" ht="18" customHeight="1">
      <c r="A82" s="47" t="str">
        <f>IF($B82="","",ROW()-10)</f>
        <v/>
      </c>
      <c r="B82" s="48" t="n"/>
      <c r="C82" s="48" t="n"/>
      <c r="D82" s="6" t="n"/>
      <c r="E82" s="6" t="n"/>
      <c r="F82" s="6" t="n"/>
      <c r="G82" s="6" t="n"/>
      <c r="H82" s="6" t="n"/>
      <c r="I82" s="6" t="n"/>
      <c r="J82" s="6" t="n"/>
      <c r="K82" s="49" t="n"/>
      <c r="L82" s="6" t="n"/>
      <c r="M82" s="49" t="n"/>
      <c r="N82" s="49" t="n"/>
      <c r="O82" s="50" t="n"/>
      <c r="P82" s="6" t="n"/>
      <c r="Q82" s="51" t="str">
        <f>IF(OR($B82="",'Project Info'!$C$9=""),"",WORKDAY.INTL(MAX('Project Info'!$C$9,N($K82),IF($D82="",0,N(IFERROR(IF($E82="SS",WORKDAY.INTL(INDEX($Q$11:$Q$310,MATCH($D82,$A$11:$A$310,0)),N($F82),'Project Info'!$H$12,Holidays!$A$6:$A$205),IF($E82="FF",WORKDAY.INTL(INDEX($R$11:$R$310,MATCH($D82,$A$11:$A$310,0)),N($F82)-MAX(1,N($J82))+1,'Project Info'!$H$12,Holidays!$A$6:$A$205),WORKDAY.INTL(INDEX($R$11:$R$310,MATCH($D82,$A$11:$A$310,0)),1+N($F82),'Project Info'!$H$12,Holidays!$A$6:$A$205))),0))),IF($G82="",0,N(IFERROR(IF($H82="SS",WORKDAY.INTL(INDEX($Q$11:$Q$310,MATCH($G82,$A$11:$A$310,0)),N($I82),'Project Info'!$H$12,Holidays!$A$6:$A$205),IF($H82="FF",WORKDAY.INTL(INDEX($R$11:$R$310,MATCH($G82,$A$11:$A$310,0)),N($I82)-MAX(1,N($J82))+1,'Project Info'!$H$12,Holidays!$A$6:$A$205),WORKDAY.INTL(INDEX($R$11:$R$310,MATCH($G82,$A$11:$A$310,0)),1+N($I82),'Project Info'!$H$12,Holidays!$A$6:$A$205))),0))))-1,1,'Project Info'!$H$12,Holidays!$A$6:$A$205))</f>
        <v/>
      </c>
      <c r="R82" s="51" t="str">
        <f>IF(OR($Q82="",NOT(ISNUMBER($J82))),"",WORKDAY.INTL($Q82,MAX(1,$J82)-1,'Project Info'!$H$12,Holidays!$A$6:$A$205))</f>
        <v/>
      </c>
      <c r="S82" s="51" t="str">
        <f>IF($Q82="","",IF(ISNUMBER($M82),$M82,WORKDAY.INTL(MAX($Q82,IF($D82="",0,N(IFERROR(IF($E82="SS",WORKDAY.INTL(INDEX($S$11:$S$310,MATCH($D82,$A$11:$A$310,0)),N($F82),'Project Info'!$H$12,Holidays!$A$6:$A$205),IF($E82="FF",WORKDAY.INTL(INDEX($T$11:$T$310,MATCH($D82,$A$11:$A$310,0)),N($F82)-MAX(1,IF(ISNUMBER($P82),$P82,N($J82)))+1,'Project Info'!$H$12,Holidays!$A$6:$A$205),WORKDAY.INTL(INDEX($T$11:$T$310,MATCH($D82,$A$11:$A$310,0)),1+N($F82),'Project Info'!$H$12,Holidays!$A$6:$A$205))),0))),IF($G82="",0,N(IFERROR(IF($H82="SS",WORKDAY.INTL(INDEX($S$11:$S$310,MATCH($G82,$A$11:$A$310,0)),N($I82),'Project Info'!$H$12,Holidays!$A$6:$A$205),IF($H82="FF",WORKDAY.INTL(INDEX($T$11:$T$310,MATCH($G82,$A$11:$A$310,0)),N($I82)-MAX(1,IF(ISNUMBER($P82),$P82,N($J82)))+1,'Project Info'!$H$12,Holidays!$A$6:$A$205),WORKDAY.INTL(INDEX($T$11:$T$310,MATCH($G82,$A$11:$A$310,0)),1+N($I82),'Project Info'!$H$12,Holidays!$A$6:$A$205))),0))),IF($AE82="Completed",0,N('Project Info'!$C$11)))-1,1,'Project Info'!$H$12,Holidays!$A$6:$A$205)))</f>
        <v/>
      </c>
      <c r="T82" s="51" t="str">
        <f>IF(OR($S82="",$U82=""),"",IF(ISNUMBER($N82),$N82,WORKDAY.INTL($S82,$U82-1,'Project Info'!$H$12,Holidays!$A$6:$A$205)))</f>
        <v/>
      </c>
      <c r="U82" s="52" t="str">
        <f>IF(OR($S82="",NOT(ISNUMBER($J82))),"",IF(ISNUMBER($N82),MAX(1,NETWORKDAYS.INTL($S82,$N82,'Project Info'!$H$12,Holidays!$A$6:$A$205)),MAX(1,IF(ISNUMBER($P82),$P82,$J82),IF(ISNUMBER($M82),NETWORKDAYS.INTL($M82,N('Project Info'!$C$11),'Project Info'!$H$12,Holidays!$A$6:$A$205),0))))</f>
        <v/>
      </c>
      <c r="V82" s="53" t="str">
        <f>IF($U82="","",$U82-MAX(1,$J82))</f>
        <v/>
      </c>
      <c r="W82" s="25" t="str">
        <f>IF($B82="","",IF($U82="","Enter Duration",IF($AE82="Completed",IF(NOT(ISNUMBER($N82)),"Completed - enter Actual End",IF($V82&gt;0,"Completed - Overshoot",IF($V82&lt;0,"Completed - Early","Completed - On Time"))),IF($AE82="On Hold","On Hold",IF($AE82="In Progress",IF($V82&gt;0,"In Progress - Overshooting","In Progress - On Track"),IF($S82&gt;$Q82,"Delayed Start","Not Started"))))))</f>
        <v/>
      </c>
      <c r="X82" s="53" t="str">
        <f>IF(OR(NOT(ISNUMBER($R82)),NOT(ISNUMBER($T82))),"",IF($T82&gt;=$R82,NETWORKDAYS.INTL($R82,$T82,'Project Info'!$H$12,Holidays!$A$6:$A$205)-1,-(NETWORKDAYS.INTL($T82,$R82,'Project Info'!$H$12,Holidays!$A$6:$A$205)-1)))</f>
        <v/>
      </c>
      <c r="Y82" s="25" t="str">
        <f>IF($B82="","",IF(AND(MAX($AC82,$AD82)&gt;0,N($S82)&gt;N($Q82)),"Delayed by Task #"&amp;IF($AC82&gt;=$AD82,$D82,$G82)&amp;" (+"&amp;MAX($AC82,$AD82)&amp;"d)",""))</f>
        <v/>
      </c>
      <c r="Z82" s="52" t="str">
        <f>IF($B82="","",COUNTIF($D$11:$D$310,$A82)+COUNTIF($G$11:$G$310,$A82))</f>
        <v/>
      </c>
      <c r="AA82" s="47" t="str">
        <f>IF($B82="","",IF($AE82="Completed",1,IF($AE82="On Hold",4,IF($AE82="In Progress",2,IF(N($S82)&gt;N($Q82),7,3)))))</f>
        <v/>
      </c>
      <c r="AB82" s="47" t="str">
        <f>IF($B82="","",IF(OR(AND($D82&lt;&gt;"",ISNUMBER(MATCH($D82,$A$11:$A$310,0))),AND($G82&lt;&gt;"",ISNUMBER(MATCH($G82,$A$11:$A$310,0)))),1,0))</f>
        <v/>
      </c>
      <c r="AC82" s="47">
        <f>IF($D82="",0,N(IFERROR(INDEX($X$11:$X$310,MATCH($D82,$A$11:$A$310,0)),0)))</f>
        <v>0</v>
      </c>
      <c r="AD82" s="47">
        <f>IF($G82="",0,N(IFERROR(INDEX($X$11:$X$310,MATCH($G82,$A$11:$A$310,0)),0)))</f>
        <v>0</v>
      </c>
      <c r="AE82" s="47" t="str">
        <f>IF($B82="","",IF(ISNUMBER($N82),"Completed",IF($L82="Completed","Completed",IF($L82&lt;&gt;"",$L82,IF(ISNUMBER($M82),"In Progress","Not Started")))))</f>
        <v/>
      </c>
      <c r="AF82" s="54" t="str">
        <f>IF($B82="","",IF($AE82="Completed",1,MIN(1,N($O82))))</f>
        <v/>
      </c>
      <c r="AG82" s="55" t="str">
        <f>IF(OR($S82="",NOT(ISNUMBER($J82))),"",WORKDAY.INTL($S82,MAX(1,$J82)-1,'Project Info'!$H$12,Holidays!$A$6:$A$205))</f>
        <v/>
      </c>
      <c r="AH82" s="47" t="str">
        <f>IF($B82="","",N($J82)*$AF82)</f>
        <v/>
      </c>
      <c r="AI82" s="47">
        <f>IF(ISNUMBER($R82),$R82,0)</f>
        <v>0</v>
      </c>
      <c r="AJ82" s="47">
        <f>IF(ISNUMBER($T82),$T82,0)</f>
        <v>0</v>
      </c>
    </row>
    <row r="83" ht="18" customHeight="1">
      <c r="A83" s="47" t="str">
        <f>IF($B83="","",ROW()-10)</f>
        <v/>
      </c>
      <c r="B83" s="48" t="n"/>
      <c r="C83" s="48" t="n"/>
      <c r="D83" s="6" t="n"/>
      <c r="E83" s="6" t="n"/>
      <c r="F83" s="6" t="n"/>
      <c r="G83" s="6" t="n"/>
      <c r="H83" s="6" t="n"/>
      <c r="I83" s="6" t="n"/>
      <c r="J83" s="6" t="n"/>
      <c r="K83" s="49" t="n"/>
      <c r="L83" s="6" t="n"/>
      <c r="M83" s="49" t="n"/>
      <c r="N83" s="49" t="n"/>
      <c r="O83" s="50" t="n"/>
      <c r="P83" s="6" t="n"/>
      <c r="Q83" s="51" t="str">
        <f>IF(OR($B83="",'Project Info'!$C$9=""),"",WORKDAY.INTL(MAX('Project Info'!$C$9,N($K83),IF($D83="",0,N(IFERROR(IF($E83="SS",WORKDAY.INTL(INDEX($Q$11:$Q$310,MATCH($D83,$A$11:$A$310,0)),N($F83),'Project Info'!$H$12,Holidays!$A$6:$A$205),IF($E83="FF",WORKDAY.INTL(INDEX($R$11:$R$310,MATCH($D83,$A$11:$A$310,0)),N($F83)-MAX(1,N($J83))+1,'Project Info'!$H$12,Holidays!$A$6:$A$205),WORKDAY.INTL(INDEX($R$11:$R$310,MATCH($D83,$A$11:$A$310,0)),1+N($F83),'Project Info'!$H$12,Holidays!$A$6:$A$205))),0))),IF($G83="",0,N(IFERROR(IF($H83="SS",WORKDAY.INTL(INDEX($Q$11:$Q$310,MATCH($G83,$A$11:$A$310,0)),N($I83),'Project Info'!$H$12,Holidays!$A$6:$A$205),IF($H83="FF",WORKDAY.INTL(INDEX($R$11:$R$310,MATCH($G83,$A$11:$A$310,0)),N($I83)-MAX(1,N($J83))+1,'Project Info'!$H$12,Holidays!$A$6:$A$205),WORKDAY.INTL(INDEX($R$11:$R$310,MATCH($G83,$A$11:$A$310,0)),1+N($I83),'Project Info'!$H$12,Holidays!$A$6:$A$205))),0))))-1,1,'Project Info'!$H$12,Holidays!$A$6:$A$205))</f>
        <v/>
      </c>
      <c r="R83" s="51" t="str">
        <f>IF(OR($Q83="",NOT(ISNUMBER($J83))),"",WORKDAY.INTL($Q83,MAX(1,$J83)-1,'Project Info'!$H$12,Holidays!$A$6:$A$205))</f>
        <v/>
      </c>
      <c r="S83" s="51" t="str">
        <f>IF($Q83="","",IF(ISNUMBER($M83),$M83,WORKDAY.INTL(MAX($Q83,IF($D83="",0,N(IFERROR(IF($E83="SS",WORKDAY.INTL(INDEX($S$11:$S$310,MATCH($D83,$A$11:$A$310,0)),N($F83),'Project Info'!$H$12,Holidays!$A$6:$A$205),IF($E83="FF",WORKDAY.INTL(INDEX($T$11:$T$310,MATCH($D83,$A$11:$A$310,0)),N($F83)-MAX(1,IF(ISNUMBER($P83),$P83,N($J83)))+1,'Project Info'!$H$12,Holidays!$A$6:$A$205),WORKDAY.INTL(INDEX($T$11:$T$310,MATCH($D83,$A$11:$A$310,0)),1+N($F83),'Project Info'!$H$12,Holidays!$A$6:$A$205))),0))),IF($G83="",0,N(IFERROR(IF($H83="SS",WORKDAY.INTL(INDEX($S$11:$S$310,MATCH($G83,$A$11:$A$310,0)),N($I83),'Project Info'!$H$12,Holidays!$A$6:$A$205),IF($H83="FF",WORKDAY.INTL(INDEX($T$11:$T$310,MATCH($G83,$A$11:$A$310,0)),N($I83)-MAX(1,IF(ISNUMBER($P83),$P83,N($J83)))+1,'Project Info'!$H$12,Holidays!$A$6:$A$205),WORKDAY.INTL(INDEX($T$11:$T$310,MATCH($G83,$A$11:$A$310,0)),1+N($I83),'Project Info'!$H$12,Holidays!$A$6:$A$205))),0))),IF($AE83="Completed",0,N('Project Info'!$C$11)))-1,1,'Project Info'!$H$12,Holidays!$A$6:$A$205)))</f>
        <v/>
      </c>
      <c r="T83" s="51" t="str">
        <f>IF(OR($S83="",$U83=""),"",IF(ISNUMBER($N83),$N83,WORKDAY.INTL($S83,$U83-1,'Project Info'!$H$12,Holidays!$A$6:$A$205)))</f>
        <v/>
      </c>
      <c r="U83" s="52" t="str">
        <f>IF(OR($S83="",NOT(ISNUMBER($J83))),"",IF(ISNUMBER($N83),MAX(1,NETWORKDAYS.INTL($S83,$N83,'Project Info'!$H$12,Holidays!$A$6:$A$205)),MAX(1,IF(ISNUMBER($P83),$P83,$J83),IF(ISNUMBER($M83),NETWORKDAYS.INTL($M83,N('Project Info'!$C$11),'Project Info'!$H$12,Holidays!$A$6:$A$205),0))))</f>
        <v/>
      </c>
      <c r="V83" s="53" t="str">
        <f>IF($U83="","",$U83-MAX(1,$J83))</f>
        <v/>
      </c>
      <c r="W83" s="25" t="str">
        <f>IF($B83="","",IF($U83="","Enter Duration",IF($AE83="Completed",IF(NOT(ISNUMBER($N83)),"Completed - enter Actual End",IF($V83&gt;0,"Completed - Overshoot",IF($V83&lt;0,"Completed - Early","Completed - On Time"))),IF($AE83="On Hold","On Hold",IF($AE83="In Progress",IF($V83&gt;0,"In Progress - Overshooting","In Progress - On Track"),IF($S83&gt;$Q83,"Delayed Start","Not Started"))))))</f>
        <v/>
      </c>
      <c r="X83" s="53" t="str">
        <f>IF(OR(NOT(ISNUMBER($R83)),NOT(ISNUMBER($T83))),"",IF($T83&gt;=$R83,NETWORKDAYS.INTL($R83,$T83,'Project Info'!$H$12,Holidays!$A$6:$A$205)-1,-(NETWORKDAYS.INTL($T83,$R83,'Project Info'!$H$12,Holidays!$A$6:$A$205)-1)))</f>
        <v/>
      </c>
      <c r="Y83" s="25" t="str">
        <f>IF($B83="","",IF(AND(MAX($AC83,$AD83)&gt;0,N($S83)&gt;N($Q83)),"Delayed by Task #"&amp;IF($AC83&gt;=$AD83,$D83,$G83)&amp;" (+"&amp;MAX($AC83,$AD83)&amp;"d)",""))</f>
        <v/>
      </c>
      <c r="Z83" s="52" t="str">
        <f>IF($B83="","",COUNTIF($D$11:$D$310,$A83)+COUNTIF($G$11:$G$310,$A83))</f>
        <v/>
      </c>
      <c r="AA83" s="47" t="str">
        <f>IF($B83="","",IF($AE83="Completed",1,IF($AE83="On Hold",4,IF($AE83="In Progress",2,IF(N($S83)&gt;N($Q83),7,3)))))</f>
        <v/>
      </c>
      <c r="AB83" s="47" t="str">
        <f>IF($B83="","",IF(OR(AND($D83&lt;&gt;"",ISNUMBER(MATCH($D83,$A$11:$A$310,0))),AND($G83&lt;&gt;"",ISNUMBER(MATCH($G83,$A$11:$A$310,0)))),1,0))</f>
        <v/>
      </c>
      <c r="AC83" s="47">
        <f>IF($D83="",0,N(IFERROR(INDEX($X$11:$X$310,MATCH($D83,$A$11:$A$310,0)),0)))</f>
        <v>0</v>
      </c>
      <c r="AD83" s="47">
        <f>IF($G83="",0,N(IFERROR(INDEX($X$11:$X$310,MATCH($G83,$A$11:$A$310,0)),0)))</f>
        <v>0</v>
      </c>
      <c r="AE83" s="47" t="str">
        <f>IF($B83="","",IF(ISNUMBER($N83),"Completed",IF($L83="Completed","Completed",IF($L83&lt;&gt;"",$L83,IF(ISNUMBER($M83),"In Progress","Not Started")))))</f>
        <v/>
      </c>
      <c r="AF83" s="54" t="str">
        <f>IF($B83="","",IF($AE83="Completed",1,MIN(1,N($O83))))</f>
        <v/>
      </c>
      <c r="AG83" s="55" t="str">
        <f>IF(OR($S83="",NOT(ISNUMBER($J83))),"",WORKDAY.INTL($S83,MAX(1,$J83)-1,'Project Info'!$H$12,Holidays!$A$6:$A$205))</f>
        <v/>
      </c>
      <c r="AH83" s="47" t="str">
        <f>IF($B83="","",N($J83)*$AF83)</f>
        <v/>
      </c>
      <c r="AI83" s="47">
        <f>IF(ISNUMBER($R83),$R83,0)</f>
        <v>0</v>
      </c>
      <c r="AJ83" s="47">
        <f>IF(ISNUMBER($T83),$T83,0)</f>
        <v>0</v>
      </c>
    </row>
    <row r="84" ht="18" customHeight="1">
      <c r="A84" s="47" t="str">
        <f>IF($B84="","",ROW()-10)</f>
        <v/>
      </c>
      <c r="B84" s="48" t="n"/>
      <c r="C84" s="48" t="n"/>
      <c r="D84" s="6" t="n"/>
      <c r="E84" s="6" t="n"/>
      <c r="F84" s="6" t="n"/>
      <c r="G84" s="6" t="n"/>
      <c r="H84" s="6" t="n"/>
      <c r="I84" s="6" t="n"/>
      <c r="J84" s="6" t="n"/>
      <c r="K84" s="49" t="n"/>
      <c r="L84" s="6" t="n"/>
      <c r="M84" s="49" t="n"/>
      <c r="N84" s="49" t="n"/>
      <c r="O84" s="50" t="n"/>
      <c r="P84" s="6" t="n"/>
      <c r="Q84" s="51" t="str">
        <f>IF(OR($B84="",'Project Info'!$C$9=""),"",WORKDAY.INTL(MAX('Project Info'!$C$9,N($K84),IF($D84="",0,N(IFERROR(IF($E84="SS",WORKDAY.INTL(INDEX($Q$11:$Q$310,MATCH($D84,$A$11:$A$310,0)),N($F84),'Project Info'!$H$12,Holidays!$A$6:$A$205),IF($E84="FF",WORKDAY.INTL(INDEX($R$11:$R$310,MATCH($D84,$A$11:$A$310,0)),N($F84)-MAX(1,N($J84))+1,'Project Info'!$H$12,Holidays!$A$6:$A$205),WORKDAY.INTL(INDEX($R$11:$R$310,MATCH($D84,$A$11:$A$310,0)),1+N($F84),'Project Info'!$H$12,Holidays!$A$6:$A$205))),0))),IF($G84="",0,N(IFERROR(IF($H84="SS",WORKDAY.INTL(INDEX($Q$11:$Q$310,MATCH($G84,$A$11:$A$310,0)),N($I84),'Project Info'!$H$12,Holidays!$A$6:$A$205),IF($H84="FF",WORKDAY.INTL(INDEX($R$11:$R$310,MATCH($G84,$A$11:$A$310,0)),N($I84)-MAX(1,N($J84))+1,'Project Info'!$H$12,Holidays!$A$6:$A$205),WORKDAY.INTL(INDEX($R$11:$R$310,MATCH($G84,$A$11:$A$310,0)),1+N($I84),'Project Info'!$H$12,Holidays!$A$6:$A$205))),0))))-1,1,'Project Info'!$H$12,Holidays!$A$6:$A$205))</f>
        <v/>
      </c>
      <c r="R84" s="51" t="str">
        <f>IF(OR($Q84="",NOT(ISNUMBER($J84))),"",WORKDAY.INTL($Q84,MAX(1,$J84)-1,'Project Info'!$H$12,Holidays!$A$6:$A$205))</f>
        <v/>
      </c>
      <c r="S84" s="51" t="str">
        <f>IF($Q84="","",IF(ISNUMBER($M84),$M84,WORKDAY.INTL(MAX($Q84,IF($D84="",0,N(IFERROR(IF($E84="SS",WORKDAY.INTL(INDEX($S$11:$S$310,MATCH($D84,$A$11:$A$310,0)),N($F84),'Project Info'!$H$12,Holidays!$A$6:$A$205),IF($E84="FF",WORKDAY.INTL(INDEX($T$11:$T$310,MATCH($D84,$A$11:$A$310,0)),N($F84)-MAX(1,IF(ISNUMBER($P84),$P84,N($J84)))+1,'Project Info'!$H$12,Holidays!$A$6:$A$205),WORKDAY.INTL(INDEX($T$11:$T$310,MATCH($D84,$A$11:$A$310,0)),1+N($F84),'Project Info'!$H$12,Holidays!$A$6:$A$205))),0))),IF($G84="",0,N(IFERROR(IF($H84="SS",WORKDAY.INTL(INDEX($S$11:$S$310,MATCH($G84,$A$11:$A$310,0)),N($I84),'Project Info'!$H$12,Holidays!$A$6:$A$205),IF($H84="FF",WORKDAY.INTL(INDEX($T$11:$T$310,MATCH($G84,$A$11:$A$310,0)),N($I84)-MAX(1,IF(ISNUMBER($P84),$P84,N($J84)))+1,'Project Info'!$H$12,Holidays!$A$6:$A$205),WORKDAY.INTL(INDEX($T$11:$T$310,MATCH($G84,$A$11:$A$310,0)),1+N($I84),'Project Info'!$H$12,Holidays!$A$6:$A$205))),0))),IF($AE84="Completed",0,N('Project Info'!$C$11)))-1,1,'Project Info'!$H$12,Holidays!$A$6:$A$205)))</f>
        <v/>
      </c>
      <c r="T84" s="51" t="str">
        <f>IF(OR($S84="",$U84=""),"",IF(ISNUMBER($N84),$N84,WORKDAY.INTL($S84,$U84-1,'Project Info'!$H$12,Holidays!$A$6:$A$205)))</f>
        <v/>
      </c>
      <c r="U84" s="52" t="str">
        <f>IF(OR($S84="",NOT(ISNUMBER($J84))),"",IF(ISNUMBER($N84),MAX(1,NETWORKDAYS.INTL($S84,$N84,'Project Info'!$H$12,Holidays!$A$6:$A$205)),MAX(1,IF(ISNUMBER($P84),$P84,$J84),IF(ISNUMBER($M84),NETWORKDAYS.INTL($M84,N('Project Info'!$C$11),'Project Info'!$H$12,Holidays!$A$6:$A$205),0))))</f>
        <v/>
      </c>
      <c r="V84" s="53" t="str">
        <f>IF($U84="","",$U84-MAX(1,$J84))</f>
        <v/>
      </c>
      <c r="W84" s="25" t="str">
        <f>IF($B84="","",IF($U84="","Enter Duration",IF($AE84="Completed",IF(NOT(ISNUMBER($N84)),"Completed - enter Actual End",IF($V84&gt;0,"Completed - Overshoot",IF($V84&lt;0,"Completed - Early","Completed - On Time"))),IF($AE84="On Hold","On Hold",IF($AE84="In Progress",IF($V84&gt;0,"In Progress - Overshooting","In Progress - On Track"),IF($S84&gt;$Q84,"Delayed Start","Not Started"))))))</f>
        <v/>
      </c>
      <c r="X84" s="53" t="str">
        <f>IF(OR(NOT(ISNUMBER($R84)),NOT(ISNUMBER($T84))),"",IF($T84&gt;=$R84,NETWORKDAYS.INTL($R84,$T84,'Project Info'!$H$12,Holidays!$A$6:$A$205)-1,-(NETWORKDAYS.INTL($T84,$R84,'Project Info'!$H$12,Holidays!$A$6:$A$205)-1)))</f>
        <v/>
      </c>
      <c r="Y84" s="25" t="str">
        <f>IF($B84="","",IF(AND(MAX($AC84,$AD84)&gt;0,N($S84)&gt;N($Q84)),"Delayed by Task #"&amp;IF($AC84&gt;=$AD84,$D84,$G84)&amp;" (+"&amp;MAX($AC84,$AD84)&amp;"d)",""))</f>
        <v/>
      </c>
      <c r="Z84" s="52" t="str">
        <f>IF($B84="","",COUNTIF($D$11:$D$310,$A84)+COUNTIF($G$11:$G$310,$A84))</f>
        <v/>
      </c>
      <c r="AA84" s="47" t="str">
        <f>IF($B84="","",IF($AE84="Completed",1,IF($AE84="On Hold",4,IF($AE84="In Progress",2,IF(N($S84)&gt;N($Q84),7,3)))))</f>
        <v/>
      </c>
      <c r="AB84" s="47" t="str">
        <f>IF($B84="","",IF(OR(AND($D84&lt;&gt;"",ISNUMBER(MATCH($D84,$A$11:$A$310,0))),AND($G84&lt;&gt;"",ISNUMBER(MATCH($G84,$A$11:$A$310,0)))),1,0))</f>
        <v/>
      </c>
      <c r="AC84" s="47">
        <f>IF($D84="",0,N(IFERROR(INDEX($X$11:$X$310,MATCH($D84,$A$11:$A$310,0)),0)))</f>
        <v>0</v>
      </c>
      <c r="AD84" s="47">
        <f>IF($G84="",0,N(IFERROR(INDEX($X$11:$X$310,MATCH($G84,$A$11:$A$310,0)),0)))</f>
        <v>0</v>
      </c>
      <c r="AE84" s="47" t="str">
        <f>IF($B84="","",IF(ISNUMBER($N84),"Completed",IF($L84="Completed","Completed",IF($L84&lt;&gt;"",$L84,IF(ISNUMBER($M84),"In Progress","Not Started")))))</f>
        <v/>
      </c>
      <c r="AF84" s="54" t="str">
        <f>IF($B84="","",IF($AE84="Completed",1,MIN(1,N($O84))))</f>
        <v/>
      </c>
      <c r="AG84" s="55" t="str">
        <f>IF(OR($S84="",NOT(ISNUMBER($J84))),"",WORKDAY.INTL($S84,MAX(1,$J84)-1,'Project Info'!$H$12,Holidays!$A$6:$A$205))</f>
        <v/>
      </c>
      <c r="AH84" s="47" t="str">
        <f>IF($B84="","",N($J84)*$AF84)</f>
        <v/>
      </c>
      <c r="AI84" s="47">
        <f>IF(ISNUMBER($R84),$R84,0)</f>
        <v>0</v>
      </c>
      <c r="AJ84" s="47">
        <f>IF(ISNUMBER($T84),$T84,0)</f>
        <v>0</v>
      </c>
    </row>
    <row r="85" ht="18" customHeight="1">
      <c r="A85" s="47" t="str">
        <f>IF($B85="","",ROW()-10)</f>
        <v/>
      </c>
      <c r="B85" s="48" t="n"/>
      <c r="C85" s="48" t="n"/>
      <c r="D85" s="6" t="n"/>
      <c r="E85" s="6" t="n"/>
      <c r="F85" s="6" t="n"/>
      <c r="G85" s="6" t="n"/>
      <c r="H85" s="6" t="n"/>
      <c r="I85" s="6" t="n"/>
      <c r="J85" s="6" t="n"/>
      <c r="K85" s="49" t="n"/>
      <c r="L85" s="6" t="n"/>
      <c r="M85" s="49" t="n"/>
      <c r="N85" s="49" t="n"/>
      <c r="O85" s="50" t="n"/>
      <c r="P85" s="6" t="n"/>
      <c r="Q85" s="51" t="str">
        <f>IF(OR($B85="",'Project Info'!$C$9=""),"",WORKDAY.INTL(MAX('Project Info'!$C$9,N($K85),IF($D85="",0,N(IFERROR(IF($E85="SS",WORKDAY.INTL(INDEX($Q$11:$Q$310,MATCH($D85,$A$11:$A$310,0)),N($F85),'Project Info'!$H$12,Holidays!$A$6:$A$205),IF($E85="FF",WORKDAY.INTL(INDEX($R$11:$R$310,MATCH($D85,$A$11:$A$310,0)),N($F85)-MAX(1,N($J85))+1,'Project Info'!$H$12,Holidays!$A$6:$A$205),WORKDAY.INTL(INDEX($R$11:$R$310,MATCH($D85,$A$11:$A$310,0)),1+N($F85),'Project Info'!$H$12,Holidays!$A$6:$A$205))),0))),IF($G85="",0,N(IFERROR(IF($H85="SS",WORKDAY.INTL(INDEX($Q$11:$Q$310,MATCH($G85,$A$11:$A$310,0)),N($I85),'Project Info'!$H$12,Holidays!$A$6:$A$205),IF($H85="FF",WORKDAY.INTL(INDEX($R$11:$R$310,MATCH($G85,$A$11:$A$310,0)),N($I85)-MAX(1,N($J85))+1,'Project Info'!$H$12,Holidays!$A$6:$A$205),WORKDAY.INTL(INDEX($R$11:$R$310,MATCH($G85,$A$11:$A$310,0)),1+N($I85),'Project Info'!$H$12,Holidays!$A$6:$A$205))),0))))-1,1,'Project Info'!$H$12,Holidays!$A$6:$A$205))</f>
        <v/>
      </c>
      <c r="R85" s="51" t="str">
        <f>IF(OR($Q85="",NOT(ISNUMBER($J85))),"",WORKDAY.INTL($Q85,MAX(1,$J85)-1,'Project Info'!$H$12,Holidays!$A$6:$A$205))</f>
        <v/>
      </c>
      <c r="S85" s="51" t="str">
        <f>IF($Q85="","",IF(ISNUMBER($M85),$M85,WORKDAY.INTL(MAX($Q85,IF($D85="",0,N(IFERROR(IF($E85="SS",WORKDAY.INTL(INDEX($S$11:$S$310,MATCH($D85,$A$11:$A$310,0)),N($F85),'Project Info'!$H$12,Holidays!$A$6:$A$205),IF($E85="FF",WORKDAY.INTL(INDEX($T$11:$T$310,MATCH($D85,$A$11:$A$310,0)),N($F85)-MAX(1,IF(ISNUMBER($P85),$P85,N($J85)))+1,'Project Info'!$H$12,Holidays!$A$6:$A$205),WORKDAY.INTL(INDEX($T$11:$T$310,MATCH($D85,$A$11:$A$310,0)),1+N($F85),'Project Info'!$H$12,Holidays!$A$6:$A$205))),0))),IF($G85="",0,N(IFERROR(IF($H85="SS",WORKDAY.INTL(INDEX($S$11:$S$310,MATCH($G85,$A$11:$A$310,0)),N($I85),'Project Info'!$H$12,Holidays!$A$6:$A$205),IF($H85="FF",WORKDAY.INTL(INDEX($T$11:$T$310,MATCH($G85,$A$11:$A$310,0)),N($I85)-MAX(1,IF(ISNUMBER($P85),$P85,N($J85)))+1,'Project Info'!$H$12,Holidays!$A$6:$A$205),WORKDAY.INTL(INDEX($T$11:$T$310,MATCH($G85,$A$11:$A$310,0)),1+N($I85),'Project Info'!$H$12,Holidays!$A$6:$A$205))),0))),IF($AE85="Completed",0,N('Project Info'!$C$11)))-1,1,'Project Info'!$H$12,Holidays!$A$6:$A$205)))</f>
        <v/>
      </c>
      <c r="T85" s="51" t="str">
        <f>IF(OR($S85="",$U85=""),"",IF(ISNUMBER($N85),$N85,WORKDAY.INTL($S85,$U85-1,'Project Info'!$H$12,Holidays!$A$6:$A$205)))</f>
        <v/>
      </c>
      <c r="U85" s="52" t="str">
        <f>IF(OR($S85="",NOT(ISNUMBER($J85))),"",IF(ISNUMBER($N85),MAX(1,NETWORKDAYS.INTL($S85,$N85,'Project Info'!$H$12,Holidays!$A$6:$A$205)),MAX(1,IF(ISNUMBER($P85),$P85,$J85),IF(ISNUMBER($M85),NETWORKDAYS.INTL($M85,N('Project Info'!$C$11),'Project Info'!$H$12,Holidays!$A$6:$A$205),0))))</f>
        <v/>
      </c>
      <c r="V85" s="53" t="str">
        <f>IF($U85="","",$U85-MAX(1,$J85))</f>
        <v/>
      </c>
      <c r="W85" s="25" t="str">
        <f>IF($B85="","",IF($U85="","Enter Duration",IF($AE85="Completed",IF(NOT(ISNUMBER($N85)),"Completed - enter Actual End",IF($V85&gt;0,"Completed - Overshoot",IF($V85&lt;0,"Completed - Early","Completed - On Time"))),IF($AE85="On Hold","On Hold",IF($AE85="In Progress",IF($V85&gt;0,"In Progress - Overshooting","In Progress - On Track"),IF($S85&gt;$Q85,"Delayed Start","Not Started"))))))</f>
        <v/>
      </c>
      <c r="X85" s="53" t="str">
        <f>IF(OR(NOT(ISNUMBER($R85)),NOT(ISNUMBER($T85))),"",IF($T85&gt;=$R85,NETWORKDAYS.INTL($R85,$T85,'Project Info'!$H$12,Holidays!$A$6:$A$205)-1,-(NETWORKDAYS.INTL($T85,$R85,'Project Info'!$H$12,Holidays!$A$6:$A$205)-1)))</f>
        <v/>
      </c>
      <c r="Y85" s="25" t="str">
        <f>IF($B85="","",IF(AND(MAX($AC85,$AD85)&gt;0,N($S85)&gt;N($Q85)),"Delayed by Task #"&amp;IF($AC85&gt;=$AD85,$D85,$G85)&amp;" (+"&amp;MAX($AC85,$AD85)&amp;"d)",""))</f>
        <v/>
      </c>
      <c r="Z85" s="52" t="str">
        <f>IF($B85="","",COUNTIF($D$11:$D$310,$A85)+COUNTIF($G$11:$G$310,$A85))</f>
        <v/>
      </c>
      <c r="AA85" s="47" t="str">
        <f>IF($B85="","",IF($AE85="Completed",1,IF($AE85="On Hold",4,IF($AE85="In Progress",2,IF(N($S85)&gt;N($Q85),7,3)))))</f>
        <v/>
      </c>
      <c r="AB85" s="47" t="str">
        <f>IF($B85="","",IF(OR(AND($D85&lt;&gt;"",ISNUMBER(MATCH($D85,$A$11:$A$310,0))),AND($G85&lt;&gt;"",ISNUMBER(MATCH($G85,$A$11:$A$310,0)))),1,0))</f>
        <v/>
      </c>
      <c r="AC85" s="47">
        <f>IF($D85="",0,N(IFERROR(INDEX($X$11:$X$310,MATCH($D85,$A$11:$A$310,0)),0)))</f>
        <v>0</v>
      </c>
      <c r="AD85" s="47">
        <f>IF($G85="",0,N(IFERROR(INDEX($X$11:$X$310,MATCH($G85,$A$11:$A$310,0)),0)))</f>
        <v>0</v>
      </c>
      <c r="AE85" s="47" t="str">
        <f>IF($B85="","",IF(ISNUMBER($N85),"Completed",IF($L85="Completed","Completed",IF($L85&lt;&gt;"",$L85,IF(ISNUMBER($M85),"In Progress","Not Started")))))</f>
        <v/>
      </c>
      <c r="AF85" s="54" t="str">
        <f>IF($B85="","",IF($AE85="Completed",1,MIN(1,N($O85))))</f>
        <v/>
      </c>
      <c r="AG85" s="55" t="str">
        <f>IF(OR($S85="",NOT(ISNUMBER($J85))),"",WORKDAY.INTL($S85,MAX(1,$J85)-1,'Project Info'!$H$12,Holidays!$A$6:$A$205))</f>
        <v/>
      </c>
      <c r="AH85" s="47" t="str">
        <f>IF($B85="","",N($J85)*$AF85)</f>
        <v/>
      </c>
      <c r="AI85" s="47">
        <f>IF(ISNUMBER($R85),$R85,0)</f>
        <v>0</v>
      </c>
      <c r="AJ85" s="47">
        <f>IF(ISNUMBER($T85),$T85,0)</f>
        <v>0</v>
      </c>
    </row>
    <row r="86" ht="18" customHeight="1">
      <c r="A86" s="47" t="str">
        <f>IF($B86="","",ROW()-10)</f>
        <v/>
      </c>
      <c r="B86" s="48" t="n"/>
      <c r="C86" s="48" t="n"/>
      <c r="D86" s="6" t="n"/>
      <c r="E86" s="6" t="n"/>
      <c r="F86" s="6" t="n"/>
      <c r="G86" s="6" t="n"/>
      <c r="H86" s="6" t="n"/>
      <c r="I86" s="6" t="n"/>
      <c r="J86" s="6" t="n"/>
      <c r="K86" s="49" t="n"/>
      <c r="L86" s="6" t="n"/>
      <c r="M86" s="49" t="n"/>
      <c r="N86" s="49" t="n"/>
      <c r="O86" s="50" t="n"/>
      <c r="P86" s="6" t="n"/>
      <c r="Q86" s="51" t="str">
        <f>IF(OR($B86="",'Project Info'!$C$9=""),"",WORKDAY.INTL(MAX('Project Info'!$C$9,N($K86),IF($D86="",0,N(IFERROR(IF($E86="SS",WORKDAY.INTL(INDEX($Q$11:$Q$310,MATCH($D86,$A$11:$A$310,0)),N($F86),'Project Info'!$H$12,Holidays!$A$6:$A$205),IF($E86="FF",WORKDAY.INTL(INDEX($R$11:$R$310,MATCH($D86,$A$11:$A$310,0)),N($F86)-MAX(1,N($J86))+1,'Project Info'!$H$12,Holidays!$A$6:$A$205),WORKDAY.INTL(INDEX($R$11:$R$310,MATCH($D86,$A$11:$A$310,0)),1+N($F86),'Project Info'!$H$12,Holidays!$A$6:$A$205))),0))),IF($G86="",0,N(IFERROR(IF($H86="SS",WORKDAY.INTL(INDEX($Q$11:$Q$310,MATCH($G86,$A$11:$A$310,0)),N($I86),'Project Info'!$H$12,Holidays!$A$6:$A$205),IF($H86="FF",WORKDAY.INTL(INDEX($R$11:$R$310,MATCH($G86,$A$11:$A$310,0)),N($I86)-MAX(1,N($J86))+1,'Project Info'!$H$12,Holidays!$A$6:$A$205),WORKDAY.INTL(INDEX($R$11:$R$310,MATCH($G86,$A$11:$A$310,0)),1+N($I86),'Project Info'!$H$12,Holidays!$A$6:$A$205))),0))))-1,1,'Project Info'!$H$12,Holidays!$A$6:$A$205))</f>
        <v/>
      </c>
      <c r="R86" s="51" t="str">
        <f>IF(OR($Q86="",NOT(ISNUMBER($J86))),"",WORKDAY.INTL($Q86,MAX(1,$J86)-1,'Project Info'!$H$12,Holidays!$A$6:$A$205))</f>
        <v/>
      </c>
      <c r="S86" s="51" t="str">
        <f>IF($Q86="","",IF(ISNUMBER($M86),$M86,WORKDAY.INTL(MAX($Q86,IF($D86="",0,N(IFERROR(IF($E86="SS",WORKDAY.INTL(INDEX($S$11:$S$310,MATCH($D86,$A$11:$A$310,0)),N($F86),'Project Info'!$H$12,Holidays!$A$6:$A$205),IF($E86="FF",WORKDAY.INTL(INDEX($T$11:$T$310,MATCH($D86,$A$11:$A$310,0)),N($F86)-MAX(1,IF(ISNUMBER($P86),$P86,N($J86)))+1,'Project Info'!$H$12,Holidays!$A$6:$A$205),WORKDAY.INTL(INDEX($T$11:$T$310,MATCH($D86,$A$11:$A$310,0)),1+N($F86),'Project Info'!$H$12,Holidays!$A$6:$A$205))),0))),IF($G86="",0,N(IFERROR(IF($H86="SS",WORKDAY.INTL(INDEX($S$11:$S$310,MATCH($G86,$A$11:$A$310,0)),N($I86),'Project Info'!$H$12,Holidays!$A$6:$A$205),IF($H86="FF",WORKDAY.INTL(INDEX($T$11:$T$310,MATCH($G86,$A$11:$A$310,0)),N($I86)-MAX(1,IF(ISNUMBER($P86),$P86,N($J86)))+1,'Project Info'!$H$12,Holidays!$A$6:$A$205),WORKDAY.INTL(INDEX($T$11:$T$310,MATCH($G86,$A$11:$A$310,0)),1+N($I86),'Project Info'!$H$12,Holidays!$A$6:$A$205))),0))),IF($AE86="Completed",0,N('Project Info'!$C$11)))-1,1,'Project Info'!$H$12,Holidays!$A$6:$A$205)))</f>
        <v/>
      </c>
      <c r="T86" s="51" t="str">
        <f>IF(OR($S86="",$U86=""),"",IF(ISNUMBER($N86),$N86,WORKDAY.INTL($S86,$U86-1,'Project Info'!$H$12,Holidays!$A$6:$A$205)))</f>
        <v/>
      </c>
      <c r="U86" s="52" t="str">
        <f>IF(OR($S86="",NOT(ISNUMBER($J86))),"",IF(ISNUMBER($N86),MAX(1,NETWORKDAYS.INTL($S86,$N86,'Project Info'!$H$12,Holidays!$A$6:$A$205)),MAX(1,IF(ISNUMBER($P86),$P86,$J86),IF(ISNUMBER($M86),NETWORKDAYS.INTL($M86,N('Project Info'!$C$11),'Project Info'!$H$12,Holidays!$A$6:$A$205),0))))</f>
        <v/>
      </c>
      <c r="V86" s="53" t="str">
        <f>IF($U86="","",$U86-MAX(1,$J86))</f>
        <v/>
      </c>
      <c r="W86" s="25" t="str">
        <f>IF($B86="","",IF($U86="","Enter Duration",IF($AE86="Completed",IF(NOT(ISNUMBER($N86)),"Completed - enter Actual End",IF($V86&gt;0,"Completed - Overshoot",IF($V86&lt;0,"Completed - Early","Completed - On Time"))),IF($AE86="On Hold","On Hold",IF($AE86="In Progress",IF($V86&gt;0,"In Progress - Overshooting","In Progress - On Track"),IF($S86&gt;$Q86,"Delayed Start","Not Started"))))))</f>
        <v/>
      </c>
      <c r="X86" s="53" t="str">
        <f>IF(OR(NOT(ISNUMBER($R86)),NOT(ISNUMBER($T86))),"",IF($T86&gt;=$R86,NETWORKDAYS.INTL($R86,$T86,'Project Info'!$H$12,Holidays!$A$6:$A$205)-1,-(NETWORKDAYS.INTL($T86,$R86,'Project Info'!$H$12,Holidays!$A$6:$A$205)-1)))</f>
        <v/>
      </c>
      <c r="Y86" s="25" t="str">
        <f>IF($B86="","",IF(AND(MAX($AC86,$AD86)&gt;0,N($S86)&gt;N($Q86)),"Delayed by Task #"&amp;IF($AC86&gt;=$AD86,$D86,$G86)&amp;" (+"&amp;MAX($AC86,$AD86)&amp;"d)",""))</f>
        <v/>
      </c>
      <c r="Z86" s="52" t="str">
        <f>IF($B86="","",COUNTIF($D$11:$D$310,$A86)+COUNTIF($G$11:$G$310,$A86))</f>
        <v/>
      </c>
      <c r="AA86" s="47" t="str">
        <f>IF($B86="","",IF($AE86="Completed",1,IF($AE86="On Hold",4,IF($AE86="In Progress",2,IF(N($S86)&gt;N($Q86),7,3)))))</f>
        <v/>
      </c>
      <c r="AB86" s="47" t="str">
        <f>IF($B86="","",IF(OR(AND($D86&lt;&gt;"",ISNUMBER(MATCH($D86,$A$11:$A$310,0))),AND($G86&lt;&gt;"",ISNUMBER(MATCH($G86,$A$11:$A$310,0)))),1,0))</f>
        <v/>
      </c>
      <c r="AC86" s="47">
        <f>IF($D86="",0,N(IFERROR(INDEX($X$11:$X$310,MATCH($D86,$A$11:$A$310,0)),0)))</f>
        <v>0</v>
      </c>
      <c r="AD86" s="47">
        <f>IF($G86="",0,N(IFERROR(INDEX($X$11:$X$310,MATCH($G86,$A$11:$A$310,0)),0)))</f>
        <v>0</v>
      </c>
      <c r="AE86" s="47" t="str">
        <f>IF($B86="","",IF(ISNUMBER($N86),"Completed",IF($L86="Completed","Completed",IF($L86&lt;&gt;"",$L86,IF(ISNUMBER($M86),"In Progress","Not Started")))))</f>
        <v/>
      </c>
      <c r="AF86" s="54" t="str">
        <f>IF($B86="","",IF($AE86="Completed",1,MIN(1,N($O86))))</f>
        <v/>
      </c>
      <c r="AG86" s="55" t="str">
        <f>IF(OR($S86="",NOT(ISNUMBER($J86))),"",WORKDAY.INTL($S86,MAX(1,$J86)-1,'Project Info'!$H$12,Holidays!$A$6:$A$205))</f>
        <v/>
      </c>
      <c r="AH86" s="47" t="str">
        <f>IF($B86="","",N($J86)*$AF86)</f>
        <v/>
      </c>
      <c r="AI86" s="47">
        <f>IF(ISNUMBER($R86),$R86,0)</f>
        <v>0</v>
      </c>
      <c r="AJ86" s="47">
        <f>IF(ISNUMBER($T86),$T86,0)</f>
        <v>0</v>
      </c>
    </row>
    <row r="87" ht="18" customHeight="1">
      <c r="A87" s="47" t="str">
        <f>IF($B87="","",ROW()-10)</f>
        <v/>
      </c>
      <c r="B87" s="48" t="n"/>
      <c r="C87" s="48" t="n"/>
      <c r="D87" s="6" t="n"/>
      <c r="E87" s="6" t="n"/>
      <c r="F87" s="6" t="n"/>
      <c r="G87" s="6" t="n"/>
      <c r="H87" s="6" t="n"/>
      <c r="I87" s="6" t="n"/>
      <c r="J87" s="6" t="n"/>
      <c r="K87" s="49" t="n"/>
      <c r="L87" s="6" t="n"/>
      <c r="M87" s="49" t="n"/>
      <c r="N87" s="49" t="n"/>
      <c r="O87" s="50" t="n"/>
      <c r="P87" s="6" t="n"/>
      <c r="Q87" s="51" t="str">
        <f>IF(OR($B87="",'Project Info'!$C$9=""),"",WORKDAY.INTL(MAX('Project Info'!$C$9,N($K87),IF($D87="",0,N(IFERROR(IF($E87="SS",WORKDAY.INTL(INDEX($Q$11:$Q$310,MATCH($D87,$A$11:$A$310,0)),N($F87),'Project Info'!$H$12,Holidays!$A$6:$A$205),IF($E87="FF",WORKDAY.INTL(INDEX($R$11:$R$310,MATCH($D87,$A$11:$A$310,0)),N($F87)-MAX(1,N($J87))+1,'Project Info'!$H$12,Holidays!$A$6:$A$205),WORKDAY.INTL(INDEX($R$11:$R$310,MATCH($D87,$A$11:$A$310,0)),1+N($F87),'Project Info'!$H$12,Holidays!$A$6:$A$205))),0))),IF($G87="",0,N(IFERROR(IF($H87="SS",WORKDAY.INTL(INDEX($Q$11:$Q$310,MATCH($G87,$A$11:$A$310,0)),N($I87),'Project Info'!$H$12,Holidays!$A$6:$A$205),IF($H87="FF",WORKDAY.INTL(INDEX($R$11:$R$310,MATCH($G87,$A$11:$A$310,0)),N($I87)-MAX(1,N($J87))+1,'Project Info'!$H$12,Holidays!$A$6:$A$205),WORKDAY.INTL(INDEX($R$11:$R$310,MATCH($G87,$A$11:$A$310,0)),1+N($I87),'Project Info'!$H$12,Holidays!$A$6:$A$205))),0))))-1,1,'Project Info'!$H$12,Holidays!$A$6:$A$205))</f>
        <v/>
      </c>
      <c r="R87" s="51" t="str">
        <f>IF(OR($Q87="",NOT(ISNUMBER($J87))),"",WORKDAY.INTL($Q87,MAX(1,$J87)-1,'Project Info'!$H$12,Holidays!$A$6:$A$205))</f>
        <v/>
      </c>
      <c r="S87" s="51" t="str">
        <f>IF($Q87="","",IF(ISNUMBER($M87),$M87,WORKDAY.INTL(MAX($Q87,IF($D87="",0,N(IFERROR(IF($E87="SS",WORKDAY.INTL(INDEX($S$11:$S$310,MATCH($D87,$A$11:$A$310,0)),N($F87),'Project Info'!$H$12,Holidays!$A$6:$A$205),IF($E87="FF",WORKDAY.INTL(INDEX($T$11:$T$310,MATCH($D87,$A$11:$A$310,0)),N($F87)-MAX(1,IF(ISNUMBER($P87),$P87,N($J87)))+1,'Project Info'!$H$12,Holidays!$A$6:$A$205),WORKDAY.INTL(INDEX($T$11:$T$310,MATCH($D87,$A$11:$A$310,0)),1+N($F87),'Project Info'!$H$12,Holidays!$A$6:$A$205))),0))),IF($G87="",0,N(IFERROR(IF($H87="SS",WORKDAY.INTL(INDEX($S$11:$S$310,MATCH($G87,$A$11:$A$310,0)),N($I87),'Project Info'!$H$12,Holidays!$A$6:$A$205),IF($H87="FF",WORKDAY.INTL(INDEX($T$11:$T$310,MATCH($G87,$A$11:$A$310,0)),N($I87)-MAX(1,IF(ISNUMBER($P87),$P87,N($J87)))+1,'Project Info'!$H$12,Holidays!$A$6:$A$205),WORKDAY.INTL(INDEX($T$11:$T$310,MATCH($G87,$A$11:$A$310,0)),1+N($I87),'Project Info'!$H$12,Holidays!$A$6:$A$205))),0))),IF($AE87="Completed",0,N('Project Info'!$C$11)))-1,1,'Project Info'!$H$12,Holidays!$A$6:$A$205)))</f>
        <v/>
      </c>
      <c r="T87" s="51" t="str">
        <f>IF(OR($S87="",$U87=""),"",IF(ISNUMBER($N87),$N87,WORKDAY.INTL($S87,$U87-1,'Project Info'!$H$12,Holidays!$A$6:$A$205)))</f>
        <v/>
      </c>
      <c r="U87" s="52" t="str">
        <f>IF(OR($S87="",NOT(ISNUMBER($J87))),"",IF(ISNUMBER($N87),MAX(1,NETWORKDAYS.INTL($S87,$N87,'Project Info'!$H$12,Holidays!$A$6:$A$205)),MAX(1,IF(ISNUMBER($P87),$P87,$J87),IF(ISNUMBER($M87),NETWORKDAYS.INTL($M87,N('Project Info'!$C$11),'Project Info'!$H$12,Holidays!$A$6:$A$205),0))))</f>
        <v/>
      </c>
      <c r="V87" s="53" t="str">
        <f>IF($U87="","",$U87-MAX(1,$J87))</f>
        <v/>
      </c>
      <c r="W87" s="25" t="str">
        <f>IF($B87="","",IF($U87="","Enter Duration",IF($AE87="Completed",IF(NOT(ISNUMBER($N87)),"Completed - enter Actual End",IF($V87&gt;0,"Completed - Overshoot",IF($V87&lt;0,"Completed - Early","Completed - On Time"))),IF($AE87="On Hold","On Hold",IF($AE87="In Progress",IF($V87&gt;0,"In Progress - Overshooting","In Progress - On Track"),IF($S87&gt;$Q87,"Delayed Start","Not Started"))))))</f>
        <v/>
      </c>
      <c r="X87" s="53" t="str">
        <f>IF(OR(NOT(ISNUMBER($R87)),NOT(ISNUMBER($T87))),"",IF($T87&gt;=$R87,NETWORKDAYS.INTL($R87,$T87,'Project Info'!$H$12,Holidays!$A$6:$A$205)-1,-(NETWORKDAYS.INTL($T87,$R87,'Project Info'!$H$12,Holidays!$A$6:$A$205)-1)))</f>
        <v/>
      </c>
      <c r="Y87" s="25" t="str">
        <f>IF($B87="","",IF(AND(MAX($AC87,$AD87)&gt;0,N($S87)&gt;N($Q87)),"Delayed by Task #"&amp;IF($AC87&gt;=$AD87,$D87,$G87)&amp;" (+"&amp;MAX($AC87,$AD87)&amp;"d)",""))</f>
        <v/>
      </c>
      <c r="Z87" s="52" t="str">
        <f>IF($B87="","",COUNTIF($D$11:$D$310,$A87)+COUNTIF($G$11:$G$310,$A87))</f>
        <v/>
      </c>
      <c r="AA87" s="47" t="str">
        <f>IF($B87="","",IF($AE87="Completed",1,IF($AE87="On Hold",4,IF($AE87="In Progress",2,IF(N($S87)&gt;N($Q87),7,3)))))</f>
        <v/>
      </c>
      <c r="AB87" s="47" t="str">
        <f>IF($B87="","",IF(OR(AND($D87&lt;&gt;"",ISNUMBER(MATCH($D87,$A$11:$A$310,0))),AND($G87&lt;&gt;"",ISNUMBER(MATCH($G87,$A$11:$A$310,0)))),1,0))</f>
        <v/>
      </c>
      <c r="AC87" s="47">
        <f>IF($D87="",0,N(IFERROR(INDEX($X$11:$X$310,MATCH($D87,$A$11:$A$310,0)),0)))</f>
        <v>0</v>
      </c>
      <c r="AD87" s="47">
        <f>IF($G87="",0,N(IFERROR(INDEX($X$11:$X$310,MATCH($G87,$A$11:$A$310,0)),0)))</f>
        <v>0</v>
      </c>
      <c r="AE87" s="47" t="str">
        <f>IF($B87="","",IF(ISNUMBER($N87),"Completed",IF($L87="Completed","Completed",IF($L87&lt;&gt;"",$L87,IF(ISNUMBER($M87),"In Progress","Not Started")))))</f>
        <v/>
      </c>
      <c r="AF87" s="54" t="str">
        <f>IF($B87="","",IF($AE87="Completed",1,MIN(1,N($O87))))</f>
        <v/>
      </c>
      <c r="AG87" s="55" t="str">
        <f>IF(OR($S87="",NOT(ISNUMBER($J87))),"",WORKDAY.INTL($S87,MAX(1,$J87)-1,'Project Info'!$H$12,Holidays!$A$6:$A$205))</f>
        <v/>
      </c>
      <c r="AH87" s="47" t="str">
        <f>IF($B87="","",N($J87)*$AF87)</f>
        <v/>
      </c>
      <c r="AI87" s="47">
        <f>IF(ISNUMBER($R87),$R87,0)</f>
        <v>0</v>
      </c>
      <c r="AJ87" s="47">
        <f>IF(ISNUMBER($T87),$T87,0)</f>
        <v>0</v>
      </c>
    </row>
    <row r="88" ht="18" customHeight="1">
      <c r="A88" s="47" t="str">
        <f>IF($B88="","",ROW()-10)</f>
        <v/>
      </c>
      <c r="B88" s="48" t="n"/>
      <c r="C88" s="48" t="n"/>
      <c r="D88" s="6" t="n"/>
      <c r="E88" s="6" t="n"/>
      <c r="F88" s="6" t="n"/>
      <c r="G88" s="6" t="n"/>
      <c r="H88" s="6" t="n"/>
      <c r="I88" s="6" t="n"/>
      <c r="J88" s="6" t="n"/>
      <c r="K88" s="49" t="n"/>
      <c r="L88" s="6" t="n"/>
      <c r="M88" s="49" t="n"/>
      <c r="N88" s="49" t="n"/>
      <c r="O88" s="50" t="n"/>
      <c r="P88" s="6" t="n"/>
      <c r="Q88" s="51" t="str">
        <f>IF(OR($B88="",'Project Info'!$C$9=""),"",WORKDAY.INTL(MAX('Project Info'!$C$9,N($K88),IF($D88="",0,N(IFERROR(IF($E88="SS",WORKDAY.INTL(INDEX($Q$11:$Q$310,MATCH($D88,$A$11:$A$310,0)),N($F88),'Project Info'!$H$12,Holidays!$A$6:$A$205),IF($E88="FF",WORKDAY.INTL(INDEX($R$11:$R$310,MATCH($D88,$A$11:$A$310,0)),N($F88)-MAX(1,N($J88))+1,'Project Info'!$H$12,Holidays!$A$6:$A$205),WORKDAY.INTL(INDEX($R$11:$R$310,MATCH($D88,$A$11:$A$310,0)),1+N($F88),'Project Info'!$H$12,Holidays!$A$6:$A$205))),0))),IF($G88="",0,N(IFERROR(IF($H88="SS",WORKDAY.INTL(INDEX($Q$11:$Q$310,MATCH($G88,$A$11:$A$310,0)),N($I88),'Project Info'!$H$12,Holidays!$A$6:$A$205),IF($H88="FF",WORKDAY.INTL(INDEX($R$11:$R$310,MATCH($G88,$A$11:$A$310,0)),N($I88)-MAX(1,N($J88))+1,'Project Info'!$H$12,Holidays!$A$6:$A$205),WORKDAY.INTL(INDEX($R$11:$R$310,MATCH($G88,$A$11:$A$310,0)),1+N($I88),'Project Info'!$H$12,Holidays!$A$6:$A$205))),0))))-1,1,'Project Info'!$H$12,Holidays!$A$6:$A$205))</f>
        <v/>
      </c>
      <c r="R88" s="51" t="str">
        <f>IF(OR($Q88="",NOT(ISNUMBER($J88))),"",WORKDAY.INTL($Q88,MAX(1,$J88)-1,'Project Info'!$H$12,Holidays!$A$6:$A$205))</f>
        <v/>
      </c>
      <c r="S88" s="51" t="str">
        <f>IF($Q88="","",IF(ISNUMBER($M88),$M88,WORKDAY.INTL(MAX($Q88,IF($D88="",0,N(IFERROR(IF($E88="SS",WORKDAY.INTL(INDEX($S$11:$S$310,MATCH($D88,$A$11:$A$310,0)),N($F88),'Project Info'!$H$12,Holidays!$A$6:$A$205),IF($E88="FF",WORKDAY.INTL(INDEX($T$11:$T$310,MATCH($D88,$A$11:$A$310,0)),N($F88)-MAX(1,IF(ISNUMBER($P88),$P88,N($J88)))+1,'Project Info'!$H$12,Holidays!$A$6:$A$205),WORKDAY.INTL(INDEX($T$11:$T$310,MATCH($D88,$A$11:$A$310,0)),1+N($F88),'Project Info'!$H$12,Holidays!$A$6:$A$205))),0))),IF($G88="",0,N(IFERROR(IF($H88="SS",WORKDAY.INTL(INDEX($S$11:$S$310,MATCH($G88,$A$11:$A$310,0)),N($I88),'Project Info'!$H$12,Holidays!$A$6:$A$205),IF($H88="FF",WORKDAY.INTL(INDEX($T$11:$T$310,MATCH($G88,$A$11:$A$310,0)),N($I88)-MAX(1,IF(ISNUMBER($P88),$P88,N($J88)))+1,'Project Info'!$H$12,Holidays!$A$6:$A$205),WORKDAY.INTL(INDEX($T$11:$T$310,MATCH($G88,$A$11:$A$310,0)),1+N($I88),'Project Info'!$H$12,Holidays!$A$6:$A$205))),0))),IF($AE88="Completed",0,N('Project Info'!$C$11)))-1,1,'Project Info'!$H$12,Holidays!$A$6:$A$205)))</f>
        <v/>
      </c>
      <c r="T88" s="51" t="str">
        <f>IF(OR($S88="",$U88=""),"",IF(ISNUMBER($N88),$N88,WORKDAY.INTL($S88,$U88-1,'Project Info'!$H$12,Holidays!$A$6:$A$205)))</f>
        <v/>
      </c>
      <c r="U88" s="52" t="str">
        <f>IF(OR($S88="",NOT(ISNUMBER($J88))),"",IF(ISNUMBER($N88),MAX(1,NETWORKDAYS.INTL($S88,$N88,'Project Info'!$H$12,Holidays!$A$6:$A$205)),MAX(1,IF(ISNUMBER($P88),$P88,$J88),IF(ISNUMBER($M88),NETWORKDAYS.INTL($M88,N('Project Info'!$C$11),'Project Info'!$H$12,Holidays!$A$6:$A$205),0))))</f>
        <v/>
      </c>
      <c r="V88" s="53" t="str">
        <f>IF($U88="","",$U88-MAX(1,$J88))</f>
        <v/>
      </c>
      <c r="W88" s="25" t="str">
        <f>IF($B88="","",IF($U88="","Enter Duration",IF($AE88="Completed",IF(NOT(ISNUMBER($N88)),"Completed - enter Actual End",IF($V88&gt;0,"Completed - Overshoot",IF($V88&lt;0,"Completed - Early","Completed - On Time"))),IF($AE88="On Hold","On Hold",IF($AE88="In Progress",IF($V88&gt;0,"In Progress - Overshooting","In Progress - On Track"),IF($S88&gt;$Q88,"Delayed Start","Not Started"))))))</f>
        <v/>
      </c>
      <c r="X88" s="53" t="str">
        <f>IF(OR(NOT(ISNUMBER($R88)),NOT(ISNUMBER($T88))),"",IF($T88&gt;=$R88,NETWORKDAYS.INTL($R88,$T88,'Project Info'!$H$12,Holidays!$A$6:$A$205)-1,-(NETWORKDAYS.INTL($T88,$R88,'Project Info'!$H$12,Holidays!$A$6:$A$205)-1)))</f>
        <v/>
      </c>
      <c r="Y88" s="25" t="str">
        <f>IF($B88="","",IF(AND(MAX($AC88,$AD88)&gt;0,N($S88)&gt;N($Q88)),"Delayed by Task #"&amp;IF($AC88&gt;=$AD88,$D88,$G88)&amp;" (+"&amp;MAX($AC88,$AD88)&amp;"d)",""))</f>
        <v/>
      </c>
      <c r="Z88" s="52" t="str">
        <f>IF($B88="","",COUNTIF($D$11:$D$310,$A88)+COUNTIF($G$11:$G$310,$A88))</f>
        <v/>
      </c>
      <c r="AA88" s="47" t="str">
        <f>IF($B88="","",IF($AE88="Completed",1,IF($AE88="On Hold",4,IF($AE88="In Progress",2,IF(N($S88)&gt;N($Q88),7,3)))))</f>
        <v/>
      </c>
      <c r="AB88" s="47" t="str">
        <f>IF($B88="","",IF(OR(AND($D88&lt;&gt;"",ISNUMBER(MATCH($D88,$A$11:$A$310,0))),AND($G88&lt;&gt;"",ISNUMBER(MATCH($G88,$A$11:$A$310,0)))),1,0))</f>
        <v/>
      </c>
      <c r="AC88" s="47">
        <f>IF($D88="",0,N(IFERROR(INDEX($X$11:$X$310,MATCH($D88,$A$11:$A$310,0)),0)))</f>
        <v>0</v>
      </c>
      <c r="AD88" s="47">
        <f>IF($G88="",0,N(IFERROR(INDEX($X$11:$X$310,MATCH($G88,$A$11:$A$310,0)),0)))</f>
        <v>0</v>
      </c>
      <c r="AE88" s="47" t="str">
        <f>IF($B88="","",IF(ISNUMBER($N88),"Completed",IF($L88="Completed","Completed",IF($L88&lt;&gt;"",$L88,IF(ISNUMBER($M88),"In Progress","Not Started")))))</f>
        <v/>
      </c>
      <c r="AF88" s="54" t="str">
        <f>IF($B88="","",IF($AE88="Completed",1,MIN(1,N($O88))))</f>
        <v/>
      </c>
      <c r="AG88" s="55" t="str">
        <f>IF(OR($S88="",NOT(ISNUMBER($J88))),"",WORKDAY.INTL($S88,MAX(1,$J88)-1,'Project Info'!$H$12,Holidays!$A$6:$A$205))</f>
        <v/>
      </c>
      <c r="AH88" s="47" t="str">
        <f>IF($B88="","",N($J88)*$AF88)</f>
        <v/>
      </c>
      <c r="AI88" s="47">
        <f>IF(ISNUMBER($R88),$R88,0)</f>
        <v>0</v>
      </c>
      <c r="AJ88" s="47">
        <f>IF(ISNUMBER($T88),$T88,0)</f>
        <v>0</v>
      </c>
    </row>
    <row r="89" ht="18" customHeight="1">
      <c r="A89" s="47" t="str">
        <f>IF($B89="","",ROW()-10)</f>
        <v/>
      </c>
      <c r="B89" s="48" t="n"/>
      <c r="C89" s="48" t="n"/>
      <c r="D89" s="6" t="n"/>
      <c r="E89" s="6" t="n"/>
      <c r="F89" s="6" t="n"/>
      <c r="G89" s="6" t="n"/>
      <c r="H89" s="6" t="n"/>
      <c r="I89" s="6" t="n"/>
      <c r="J89" s="6" t="n"/>
      <c r="K89" s="49" t="n"/>
      <c r="L89" s="6" t="n"/>
      <c r="M89" s="49" t="n"/>
      <c r="N89" s="49" t="n"/>
      <c r="O89" s="50" t="n"/>
      <c r="P89" s="6" t="n"/>
      <c r="Q89" s="51" t="str">
        <f>IF(OR($B89="",'Project Info'!$C$9=""),"",WORKDAY.INTL(MAX('Project Info'!$C$9,N($K89),IF($D89="",0,N(IFERROR(IF($E89="SS",WORKDAY.INTL(INDEX($Q$11:$Q$310,MATCH($D89,$A$11:$A$310,0)),N($F89),'Project Info'!$H$12,Holidays!$A$6:$A$205),IF($E89="FF",WORKDAY.INTL(INDEX($R$11:$R$310,MATCH($D89,$A$11:$A$310,0)),N($F89)-MAX(1,N($J89))+1,'Project Info'!$H$12,Holidays!$A$6:$A$205),WORKDAY.INTL(INDEX($R$11:$R$310,MATCH($D89,$A$11:$A$310,0)),1+N($F89),'Project Info'!$H$12,Holidays!$A$6:$A$205))),0))),IF($G89="",0,N(IFERROR(IF($H89="SS",WORKDAY.INTL(INDEX($Q$11:$Q$310,MATCH($G89,$A$11:$A$310,0)),N($I89),'Project Info'!$H$12,Holidays!$A$6:$A$205),IF($H89="FF",WORKDAY.INTL(INDEX($R$11:$R$310,MATCH($G89,$A$11:$A$310,0)),N($I89)-MAX(1,N($J89))+1,'Project Info'!$H$12,Holidays!$A$6:$A$205),WORKDAY.INTL(INDEX($R$11:$R$310,MATCH($G89,$A$11:$A$310,0)),1+N($I89),'Project Info'!$H$12,Holidays!$A$6:$A$205))),0))))-1,1,'Project Info'!$H$12,Holidays!$A$6:$A$205))</f>
        <v/>
      </c>
      <c r="R89" s="51" t="str">
        <f>IF(OR($Q89="",NOT(ISNUMBER($J89))),"",WORKDAY.INTL($Q89,MAX(1,$J89)-1,'Project Info'!$H$12,Holidays!$A$6:$A$205))</f>
        <v/>
      </c>
      <c r="S89" s="51" t="str">
        <f>IF($Q89="","",IF(ISNUMBER($M89),$M89,WORKDAY.INTL(MAX($Q89,IF($D89="",0,N(IFERROR(IF($E89="SS",WORKDAY.INTL(INDEX($S$11:$S$310,MATCH($D89,$A$11:$A$310,0)),N($F89),'Project Info'!$H$12,Holidays!$A$6:$A$205),IF($E89="FF",WORKDAY.INTL(INDEX($T$11:$T$310,MATCH($D89,$A$11:$A$310,0)),N($F89)-MAX(1,IF(ISNUMBER($P89),$P89,N($J89)))+1,'Project Info'!$H$12,Holidays!$A$6:$A$205),WORKDAY.INTL(INDEX($T$11:$T$310,MATCH($D89,$A$11:$A$310,0)),1+N($F89),'Project Info'!$H$12,Holidays!$A$6:$A$205))),0))),IF($G89="",0,N(IFERROR(IF($H89="SS",WORKDAY.INTL(INDEX($S$11:$S$310,MATCH($G89,$A$11:$A$310,0)),N($I89),'Project Info'!$H$12,Holidays!$A$6:$A$205),IF($H89="FF",WORKDAY.INTL(INDEX($T$11:$T$310,MATCH($G89,$A$11:$A$310,0)),N($I89)-MAX(1,IF(ISNUMBER($P89),$P89,N($J89)))+1,'Project Info'!$H$12,Holidays!$A$6:$A$205),WORKDAY.INTL(INDEX($T$11:$T$310,MATCH($G89,$A$11:$A$310,0)),1+N($I89),'Project Info'!$H$12,Holidays!$A$6:$A$205))),0))),IF($AE89="Completed",0,N('Project Info'!$C$11)))-1,1,'Project Info'!$H$12,Holidays!$A$6:$A$205)))</f>
        <v/>
      </c>
      <c r="T89" s="51" t="str">
        <f>IF(OR($S89="",$U89=""),"",IF(ISNUMBER($N89),$N89,WORKDAY.INTL($S89,$U89-1,'Project Info'!$H$12,Holidays!$A$6:$A$205)))</f>
        <v/>
      </c>
      <c r="U89" s="52" t="str">
        <f>IF(OR($S89="",NOT(ISNUMBER($J89))),"",IF(ISNUMBER($N89),MAX(1,NETWORKDAYS.INTL($S89,$N89,'Project Info'!$H$12,Holidays!$A$6:$A$205)),MAX(1,IF(ISNUMBER($P89),$P89,$J89),IF(ISNUMBER($M89),NETWORKDAYS.INTL($M89,N('Project Info'!$C$11),'Project Info'!$H$12,Holidays!$A$6:$A$205),0))))</f>
        <v/>
      </c>
      <c r="V89" s="53" t="str">
        <f>IF($U89="","",$U89-MAX(1,$J89))</f>
        <v/>
      </c>
      <c r="W89" s="25" t="str">
        <f>IF($B89="","",IF($U89="","Enter Duration",IF($AE89="Completed",IF(NOT(ISNUMBER($N89)),"Completed - enter Actual End",IF($V89&gt;0,"Completed - Overshoot",IF($V89&lt;0,"Completed - Early","Completed - On Time"))),IF($AE89="On Hold","On Hold",IF($AE89="In Progress",IF($V89&gt;0,"In Progress - Overshooting","In Progress - On Track"),IF($S89&gt;$Q89,"Delayed Start","Not Started"))))))</f>
        <v/>
      </c>
      <c r="X89" s="53" t="str">
        <f>IF(OR(NOT(ISNUMBER($R89)),NOT(ISNUMBER($T89))),"",IF($T89&gt;=$R89,NETWORKDAYS.INTL($R89,$T89,'Project Info'!$H$12,Holidays!$A$6:$A$205)-1,-(NETWORKDAYS.INTL($T89,$R89,'Project Info'!$H$12,Holidays!$A$6:$A$205)-1)))</f>
        <v/>
      </c>
      <c r="Y89" s="25" t="str">
        <f>IF($B89="","",IF(AND(MAX($AC89,$AD89)&gt;0,N($S89)&gt;N($Q89)),"Delayed by Task #"&amp;IF($AC89&gt;=$AD89,$D89,$G89)&amp;" (+"&amp;MAX($AC89,$AD89)&amp;"d)",""))</f>
        <v/>
      </c>
      <c r="Z89" s="52" t="str">
        <f>IF($B89="","",COUNTIF($D$11:$D$310,$A89)+COUNTIF($G$11:$G$310,$A89))</f>
        <v/>
      </c>
      <c r="AA89" s="47" t="str">
        <f>IF($B89="","",IF($AE89="Completed",1,IF($AE89="On Hold",4,IF($AE89="In Progress",2,IF(N($S89)&gt;N($Q89),7,3)))))</f>
        <v/>
      </c>
      <c r="AB89" s="47" t="str">
        <f>IF($B89="","",IF(OR(AND($D89&lt;&gt;"",ISNUMBER(MATCH($D89,$A$11:$A$310,0))),AND($G89&lt;&gt;"",ISNUMBER(MATCH($G89,$A$11:$A$310,0)))),1,0))</f>
        <v/>
      </c>
      <c r="AC89" s="47">
        <f>IF($D89="",0,N(IFERROR(INDEX($X$11:$X$310,MATCH($D89,$A$11:$A$310,0)),0)))</f>
        <v>0</v>
      </c>
      <c r="AD89" s="47">
        <f>IF($G89="",0,N(IFERROR(INDEX($X$11:$X$310,MATCH($G89,$A$11:$A$310,0)),0)))</f>
        <v>0</v>
      </c>
      <c r="AE89" s="47" t="str">
        <f>IF($B89="","",IF(ISNUMBER($N89),"Completed",IF($L89="Completed","Completed",IF($L89&lt;&gt;"",$L89,IF(ISNUMBER($M89),"In Progress","Not Started")))))</f>
        <v/>
      </c>
      <c r="AF89" s="54" t="str">
        <f>IF($B89="","",IF($AE89="Completed",1,MIN(1,N($O89))))</f>
        <v/>
      </c>
      <c r="AG89" s="55" t="str">
        <f>IF(OR($S89="",NOT(ISNUMBER($J89))),"",WORKDAY.INTL($S89,MAX(1,$J89)-1,'Project Info'!$H$12,Holidays!$A$6:$A$205))</f>
        <v/>
      </c>
      <c r="AH89" s="47" t="str">
        <f>IF($B89="","",N($J89)*$AF89)</f>
        <v/>
      </c>
      <c r="AI89" s="47">
        <f>IF(ISNUMBER($R89),$R89,0)</f>
        <v>0</v>
      </c>
      <c r="AJ89" s="47">
        <f>IF(ISNUMBER($T89),$T89,0)</f>
        <v>0</v>
      </c>
    </row>
    <row r="90" ht="18" customHeight="1">
      <c r="A90" s="47" t="str">
        <f>IF($B90="","",ROW()-10)</f>
        <v/>
      </c>
      <c r="B90" s="48" t="n"/>
      <c r="C90" s="48" t="n"/>
      <c r="D90" s="6" t="n"/>
      <c r="E90" s="6" t="n"/>
      <c r="F90" s="6" t="n"/>
      <c r="G90" s="6" t="n"/>
      <c r="H90" s="6" t="n"/>
      <c r="I90" s="6" t="n"/>
      <c r="J90" s="6" t="n"/>
      <c r="K90" s="49" t="n"/>
      <c r="L90" s="6" t="n"/>
      <c r="M90" s="49" t="n"/>
      <c r="N90" s="49" t="n"/>
      <c r="O90" s="50" t="n"/>
      <c r="P90" s="6" t="n"/>
      <c r="Q90" s="51" t="str">
        <f>IF(OR($B90="",'Project Info'!$C$9=""),"",WORKDAY.INTL(MAX('Project Info'!$C$9,N($K90),IF($D90="",0,N(IFERROR(IF($E90="SS",WORKDAY.INTL(INDEX($Q$11:$Q$310,MATCH($D90,$A$11:$A$310,0)),N($F90),'Project Info'!$H$12,Holidays!$A$6:$A$205),IF($E90="FF",WORKDAY.INTL(INDEX($R$11:$R$310,MATCH($D90,$A$11:$A$310,0)),N($F90)-MAX(1,N($J90))+1,'Project Info'!$H$12,Holidays!$A$6:$A$205),WORKDAY.INTL(INDEX($R$11:$R$310,MATCH($D90,$A$11:$A$310,0)),1+N($F90),'Project Info'!$H$12,Holidays!$A$6:$A$205))),0))),IF($G90="",0,N(IFERROR(IF($H90="SS",WORKDAY.INTL(INDEX($Q$11:$Q$310,MATCH($G90,$A$11:$A$310,0)),N($I90),'Project Info'!$H$12,Holidays!$A$6:$A$205),IF($H90="FF",WORKDAY.INTL(INDEX($R$11:$R$310,MATCH($G90,$A$11:$A$310,0)),N($I90)-MAX(1,N($J90))+1,'Project Info'!$H$12,Holidays!$A$6:$A$205),WORKDAY.INTL(INDEX($R$11:$R$310,MATCH($G90,$A$11:$A$310,0)),1+N($I90),'Project Info'!$H$12,Holidays!$A$6:$A$205))),0))))-1,1,'Project Info'!$H$12,Holidays!$A$6:$A$205))</f>
        <v/>
      </c>
      <c r="R90" s="51" t="str">
        <f>IF(OR($Q90="",NOT(ISNUMBER($J90))),"",WORKDAY.INTL($Q90,MAX(1,$J90)-1,'Project Info'!$H$12,Holidays!$A$6:$A$205))</f>
        <v/>
      </c>
      <c r="S90" s="51" t="str">
        <f>IF($Q90="","",IF(ISNUMBER($M90),$M90,WORKDAY.INTL(MAX($Q90,IF($D90="",0,N(IFERROR(IF($E90="SS",WORKDAY.INTL(INDEX($S$11:$S$310,MATCH($D90,$A$11:$A$310,0)),N($F90),'Project Info'!$H$12,Holidays!$A$6:$A$205),IF($E90="FF",WORKDAY.INTL(INDEX($T$11:$T$310,MATCH($D90,$A$11:$A$310,0)),N($F90)-MAX(1,IF(ISNUMBER($P90),$P90,N($J90)))+1,'Project Info'!$H$12,Holidays!$A$6:$A$205),WORKDAY.INTL(INDEX($T$11:$T$310,MATCH($D90,$A$11:$A$310,0)),1+N($F90),'Project Info'!$H$12,Holidays!$A$6:$A$205))),0))),IF($G90="",0,N(IFERROR(IF($H90="SS",WORKDAY.INTL(INDEX($S$11:$S$310,MATCH($G90,$A$11:$A$310,0)),N($I90),'Project Info'!$H$12,Holidays!$A$6:$A$205),IF($H90="FF",WORKDAY.INTL(INDEX($T$11:$T$310,MATCH($G90,$A$11:$A$310,0)),N($I90)-MAX(1,IF(ISNUMBER($P90),$P90,N($J90)))+1,'Project Info'!$H$12,Holidays!$A$6:$A$205),WORKDAY.INTL(INDEX($T$11:$T$310,MATCH($G90,$A$11:$A$310,0)),1+N($I90),'Project Info'!$H$12,Holidays!$A$6:$A$205))),0))),IF($AE90="Completed",0,N('Project Info'!$C$11)))-1,1,'Project Info'!$H$12,Holidays!$A$6:$A$205)))</f>
        <v/>
      </c>
      <c r="T90" s="51" t="str">
        <f>IF(OR($S90="",$U90=""),"",IF(ISNUMBER($N90),$N90,WORKDAY.INTL($S90,$U90-1,'Project Info'!$H$12,Holidays!$A$6:$A$205)))</f>
        <v/>
      </c>
      <c r="U90" s="52" t="str">
        <f>IF(OR($S90="",NOT(ISNUMBER($J90))),"",IF(ISNUMBER($N90),MAX(1,NETWORKDAYS.INTL($S90,$N90,'Project Info'!$H$12,Holidays!$A$6:$A$205)),MAX(1,IF(ISNUMBER($P90),$P90,$J90),IF(ISNUMBER($M90),NETWORKDAYS.INTL($M90,N('Project Info'!$C$11),'Project Info'!$H$12,Holidays!$A$6:$A$205),0))))</f>
        <v/>
      </c>
      <c r="V90" s="53" t="str">
        <f>IF($U90="","",$U90-MAX(1,$J90))</f>
        <v/>
      </c>
      <c r="W90" s="25" t="str">
        <f>IF($B90="","",IF($U90="","Enter Duration",IF($AE90="Completed",IF(NOT(ISNUMBER($N90)),"Completed - enter Actual End",IF($V90&gt;0,"Completed - Overshoot",IF($V90&lt;0,"Completed - Early","Completed - On Time"))),IF($AE90="On Hold","On Hold",IF($AE90="In Progress",IF($V90&gt;0,"In Progress - Overshooting","In Progress - On Track"),IF($S90&gt;$Q90,"Delayed Start","Not Started"))))))</f>
        <v/>
      </c>
      <c r="X90" s="53" t="str">
        <f>IF(OR(NOT(ISNUMBER($R90)),NOT(ISNUMBER($T90))),"",IF($T90&gt;=$R90,NETWORKDAYS.INTL($R90,$T90,'Project Info'!$H$12,Holidays!$A$6:$A$205)-1,-(NETWORKDAYS.INTL($T90,$R90,'Project Info'!$H$12,Holidays!$A$6:$A$205)-1)))</f>
        <v/>
      </c>
      <c r="Y90" s="25" t="str">
        <f>IF($B90="","",IF(AND(MAX($AC90,$AD90)&gt;0,N($S90)&gt;N($Q90)),"Delayed by Task #"&amp;IF($AC90&gt;=$AD90,$D90,$G90)&amp;" (+"&amp;MAX($AC90,$AD90)&amp;"d)",""))</f>
        <v/>
      </c>
      <c r="Z90" s="52" t="str">
        <f>IF($B90="","",COUNTIF($D$11:$D$310,$A90)+COUNTIF($G$11:$G$310,$A90))</f>
        <v/>
      </c>
      <c r="AA90" s="47" t="str">
        <f>IF($B90="","",IF($AE90="Completed",1,IF($AE90="On Hold",4,IF($AE90="In Progress",2,IF(N($S90)&gt;N($Q90),7,3)))))</f>
        <v/>
      </c>
      <c r="AB90" s="47" t="str">
        <f>IF($B90="","",IF(OR(AND($D90&lt;&gt;"",ISNUMBER(MATCH($D90,$A$11:$A$310,0))),AND($G90&lt;&gt;"",ISNUMBER(MATCH($G90,$A$11:$A$310,0)))),1,0))</f>
        <v/>
      </c>
      <c r="AC90" s="47">
        <f>IF($D90="",0,N(IFERROR(INDEX($X$11:$X$310,MATCH($D90,$A$11:$A$310,0)),0)))</f>
        <v>0</v>
      </c>
      <c r="AD90" s="47">
        <f>IF($G90="",0,N(IFERROR(INDEX($X$11:$X$310,MATCH($G90,$A$11:$A$310,0)),0)))</f>
        <v>0</v>
      </c>
      <c r="AE90" s="47" t="str">
        <f>IF($B90="","",IF(ISNUMBER($N90),"Completed",IF($L90="Completed","Completed",IF($L90&lt;&gt;"",$L90,IF(ISNUMBER($M90),"In Progress","Not Started")))))</f>
        <v/>
      </c>
      <c r="AF90" s="54" t="str">
        <f>IF($B90="","",IF($AE90="Completed",1,MIN(1,N($O90))))</f>
        <v/>
      </c>
      <c r="AG90" s="55" t="str">
        <f>IF(OR($S90="",NOT(ISNUMBER($J90))),"",WORKDAY.INTL($S90,MAX(1,$J90)-1,'Project Info'!$H$12,Holidays!$A$6:$A$205))</f>
        <v/>
      </c>
      <c r="AH90" s="47" t="str">
        <f>IF($B90="","",N($J90)*$AF90)</f>
        <v/>
      </c>
      <c r="AI90" s="47">
        <f>IF(ISNUMBER($R90),$R90,0)</f>
        <v>0</v>
      </c>
      <c r="AJ90" s="47">
        <f>IF(ISNUMBER($T90),$T90,0)</f>
        <v>0</v>
      </c>
    </row>
    <row r="91" ht="18" customHeight="1">
      <c r="A91" s="47" t="str">
        <f>IF($B91="","",ROW()-10)</f>
        <v/>
      </c>
      <c r="B91" s="48" t="n"/>
      <c r="C91" s="48" t="n"/>
      <c r="D91" s="6" t="n"/>
      <c r="E91" s="6" t="n"/>
      <c r="F91" s="6" t="n"/>
      <c r="G91" s="6" t="n"/>
      <c r="H91" s="6" t="n"/>
      <c r="I91" s="6" t="n"/>
      <c r="J91" s="6" t="n"/>
      <c r="K91" s="49" t="n"/>
      <c r="L91" s="6" t="n"/>
      <c r="M91" s="49" t="n"/>
      <c r="N91" s="49" t="n"/>
      <c r="O91" s="50" t="n"/>
      <c r="P91" s="6" t="n"/>
      <c r="Q91" s="51" t="str">
        <f>IF(OR($B91="",'Project Info'!$C$9=""),"",WORKDAY.INTL(MAX('Project Info'!$C$9,N($K91),IF($D91="",0,N(IFERROR(IF($E91="SS",WORKDAY.INTL(INDEX($Q$11:$Q$310,MATCH($D91,$A$11:$A$310,0)),N($F91),'Project Info'!$H$12,Holidays!$A$6:$A$205),IF($E91="FF",WORKDAY.INTL(INDEX($R$11:$R$310,MATCH($D91,$A$11:$A$310,0)),N($F91)-MAX(1,N($J91))+1,'Project Info'!$H$12,Holidays!$A$6:$A$205),WORKDAY.INTL(INDEX($R$11:$R$310,MATCH($D91,$A$11:$A$310,0)),1+N($F91),'Project Info'!$H$12,Holidays!$A$6:$A$205))),0))),IF($G91="",0,N(IFERROR(IF($H91="SS",WORKDAY.INTL(INDEX($Q$11:$Q$310,MATCH($G91,$A$11:$A$310,0)),N($I91),'Project Info'!$H$12,Holidays!$A$6:$A$205),IF($H91="FF",WORKDAY.INTL(INDEX($R$11:$R$310,MATCH($G91,$A$11:$A$310,0)),N($I91)-MAX(1,N($J91))+1,'Project Info'!$H$12,Holidays!$A$6:$A$205),WORKDAY.INTL(INDEX($R$11:$R$310,MATCH($G91,$A$11:$A$310,0)),1+N($I91),'Project Info'!$H$12,Holidays!$A$6:$A$205))),0))))-1,1,'Project Info'!$H$12,Holidays!$A$6:$A$205))</f>
        <v/>
      </c>
      <c r="R91" s="51" t="str">
        <f>IF(OR($Q91="",NOT(ISNUMBER($J91))),"",WORKDAY.INTL($Q91,MAX(1,$J91)-1,'Project Info'!$H$12,Holidays!$A$6:$A$205))</f>
        <v/>
      </c>
      <c r="S91" s="51" t="str">
        <f>IF($Q91="","",IF(ISNUMBER($M91),$M91,WORKDAY.INTL(MAX($Q91,IF($D91="",0,N(IFERROR(IF($E91="SS",WORKDAY.INTL(INDEX($S$11:$S$310,MATCH($D91,$A$11:$A$310,0)),N($F91),'Project Info'!$H$12,Holidays!$A$6:$A$205),IF($E91="FF",WORKDAY.INTL(INDEX($T$11:$T$310,MATCH($D91,$A$11:$A$310,0)),N($F91)-MAX(1,IF(ISNUMBER($P91),$P91,N($J91)))+1,'Project Info'!$H$12,Holidays!$A$6:$A$205),WORKDAY.INTL(INDEX($T$11:$T$310,MATCH($D91,$A$11:$A$310,0)),1+N($F91),'Project Info'!$H$12,Holidays!$A$6:$A$205))),0))),IF($G91="",0,N(IFERROR(IF($H91="SS",WORKDAY.INTL(INDEX($S$11:$S$310,MATCH($G91,$A$11:$A$310,0)),N($I91),'Project Info'!$H$12,Holidays!$A$6:$A$205),IF($H91="FF",WORKDAY.INTL(INDEX($T$11:$T$310,MATCH($G91,$A$11:$A$310,0)),N($I91)-MAX(1,IF(ISNUMBER($P91),$P91,N($J91)))+1,'Project Info'!$H$12,Holidays!$A$6:$A$205),WORKDAY.INTL(INDEX($T$11:$T$310,MATCH($G91,$A$11:$A$310,0)),1+N($I91),'Project Info'!$H$12,Holidays!$A$6:$A$205))),0))),IF($AE91="Completed",0,N('Project Info'!$C$11)))-1,1,'Project Info'!$H$12,Holidays!$A$6:$A$205)))</f>
        <v/>
      </c>
      <c r="T91" s="51" t="str">
        <f>IF(OR($S91="",$U91=""),"",IF(ISNUMBER($N91),$N91,WORKDAY.INTL($S91,$U91-1,'Project Info'!$H$12,Holidays!$A$6:$A$205)))</f>
        <v/>
      </c>
      <c r="U91" s="52" t="str">
        <f>IF(OR($S91="",NOT(ISNUMBER($J91))),"",IF(ISNUMBER($N91),MAX(1,NETWORKDAYS.INTL($S91,$N91,'Project Info'!$H$12,Holidays!$A$6:$A$205)),MAX(1,IF(ISNUMBER($P91),$P91,$J91),IF(ISNUMBER($M91),NETWORKDAYS.INTL($M91,N('Project Info'!$C$11),'Project Info'!$H$12,Holidays!$A$6:$A$205),0))))</f>
        <v/>
      </c>
      <c r="V91" s="53" t="str">
        <f>IF($U91="","",$U91-MAX(1,$J91))</f>
        <v/>
      </c>
      <c r="W91" s="25" t="str">
        <f>IF($B91="","",IF($U91="","Enter Duration",IF($AE91="Completed",IF(NOT(ISNUMBER($N91)),"Completed - enter Actual End",IF($V91&gt;0,"Completed - Overshoot",IF($V91&lt;0,"Completed - Early","Completed - On Time"))),IF($AE91="On Hold","On Hold",IF($AE91="In Progress",IF($V91&gt;0,"In Progress - Overshooting","In Progress - On Track"),IF($S91&gt;$Q91,"Delayed Start","Not Started"))))))</f>
        <v/>
      </c>
      <c r="X91" s="53" t="str">
        <f>IF(OR(NOT(ISNUMBER($R91)),NOT(ISNUMBER($T91))),"",IF($T91&gt;=$R91,NETWORKDAYS.INTL($R91,$T91,'Project Info'!$H$12,Holidays!$A$6:$A$205)-1,-(NETWORKDAYS.INTL($T91,$R91,'Project Info'!$H$12,Holidays!$A$6:$A$205)-1)))</f>
        <v/>
      </c>
      <c r="Y91" s="25" t="str">
        <f>IF($B91="","",IF(AND(MAX($AC91,$AD91)&gt;0,N($S91)&gt;N($Q91)),"Delayed by Task #"&amp;IF($AC91&gt;=$AD91,$D91,$G91)&amp;" (+"&amp;MAX($AC91,$AD91)&amp;"d)",""))</f>
        <v/>
      </c>
      <c r="Z91" s="52" t="str">
        <f>IF($B91="","",COUNTIF($D$11:$D$310,$A91)+COUNTIF($G$11:$G$310,$A91))</f>
        <v/>
      </c>
      <c r="AA91" s="47" t="str">
        <f>IF($B91="","",IF($AE91="Completed",1,IF($AE91="On Hold",4,IF($AE91="In Progress",2,IF(N($S91)&gt;N($Q91),7,3)))))</f>
        <v/>
      </c>
      <c r="AB91" s="47" t="str">
        <f>IF($B91="","",IF(OR(AND($D91&lt;&gt;"",ISNUMBER(MATCH($D91,$A$11:$A$310,0))),AND($G91&lt;&gt;"",ISNUMBER(MATCH($G91,$A$11:$A$310,0)))),1,0))</f>
        <v/>
      </c>
      <c r="AC91" s="47">
        <f>IF($D91="",0,N(IFERROR(INDEX($X$11:$X$310,MATCH($D91,$A$11:$A$310,0)),0)))</f>
        <v>0</v>
      </c>
      <c r="AD91" s="47">
        <f>IF($G91="",0,N(IFERROR(INDEX($X$11:$X$310,MATCH($G91,$A$11:$A$310,0)),0)))</f>
        <v>0</v>
      </c>
      <c r="AE91" s="47" t="str">
        <f>IF($B91="","",IF(ISNUMBER($N91),"Completed",IF($L91="Completed","Completed",IF($L91&lt;&gt;"",$L91,IF(ISNUMBER($M91),"In Progress","Not Started")))))</f>
        <v/>
      </c>
      <c r="AF91" s="54" t="str">
        <f>IF($B91="","",IF($AE91="Completed",1,MIN(1,N($O91))))</f>
        <v/>
      </c>
      <c r="AG91" s="55" t="str">
        <f>IF(OR($S91="",NOT(ISNUMBER($J91))),"",WORKDAY.INTL($S91,MAX(1,$J91)-1,'Project Info'!$H$12,Holidays!$A$6:$A$205))</f>
        <v/>
      </c>
      <c r="AH91" s="47" t="str">
        <f>IF($B91="","",N($J91)*$AF91)</f>
        <v/>
      </c>
      <c r="AI91" s="47">
        <f>IF(ISNUMBER($R91),$R91,0)</f>
        <v>0</v>
      </c>
      <c r="AJ91" s="47">
        <f>IF(ISNUMBER($T91),$T91,0)</f>
        <v>0</v>
      </c>
    </row>
    <row r="92" ht="18" customHeight="1">
      <c r="A92" s="47" t="str">
        <f>IF($B92="","",ROW()-10)</f>
        <v/>
      </c>
      <c r="B92" s="48" t="n"/>
      <c r="C92" s="48" t="n"/>
      <c r="D92" s="6" t="n"/>
      <c r="E92" s="6" t="n"/>
      <c r="F92" s="6" t="n"/>
      <c r="G92" s="6" t="n"/>
      <c r="H92" s="6" t="n"/>
      <c r="I92" s="6" t="n"/>
      <c r="J92" s="6" t="n"/>
      <c r="K92" s="49" t="n"/>
      <c r="L92" s="6" t="n"/>
      <c r="M92" s="49" t="n"/>
      <c r="N92" s="49" t="n"/>
      <c r="O92" s="50" t="n"/>
      <c r="P92" s="6" t="n"/>
      <c r="Q92" s="51" t="str">
        <f>IF(OR($B92="",'Project Info'!$C$9=""),"",WORKDAY.INTL(MAX('Project Info'!$C$9,N($K92),IF($D92="",0,N(IFERROR(IF($E92="SS",WORKDAY.INTL(INDEX($Q$11:$Q$310,MATCH($D92,$A$11:$A$310,0)),N($F92),'Project Info'!$H$12,Holidays!$A$6:$A$205),IF($E92="FF",WORKDAY.INTL(INDEX($R$11:$R$310,MATCH($D92,$A$11:$A$310,0)),N($F92)-MAX(1,N($J92))+1,'Project Info'!$H$12,Holidays!$A$6:$A$205),WORKDAY.INTL(INDEX($R$11:$R$310,MATCH($D92,$A$11:$A$310,0)),1+N($F92),'Project Info'!$H$12,Holidays!$A$6:$A$205))),0))),IF($G92="",0,N(IFERROR(IF($H92="SS",WORKDAY.INTL(INDEX($Q$11:$Q$310,MATCH($G92,$A$11:$A$310,0)),N($I92),'Project Info'!$H$12,Holidays!$A$6:$A$205),IF($H92="FF",WORKDAY.INTL(INDEX($R$11:$R$310,MATCH($G92,$A$11:$A$310,0)),N($I92)-MAX(1,N($J92))+1,'Project Info'!$H$12,Holidays!$A$6:$A$205),WORKDAY.INTL(INDEX($R$11:$R$310,MATCH($G92,$A$11:$A$310,0)),1+N($I92),'Project Info'!$H$12,Holidays!$A$6:$A$205))),0))))-1,1,'Project Info'!$H$12,Holidays!$A$6:$A$205))</f>
        <v/>
      </c>
      <c r="R92" s="51" t="str">
        <f>IF(OR($Q92="",NOT(ISNUMBER($J92))),"",WORKDAY.INTL($Q92,MAX(1,$J92)-1,'Project Info'!$H$12,Holidays!$A$6:$A$205))</f>
        <v/>
      </c>
      <c r="S92" s="51" t="str">
        <f>IF($Q92="","",IF(ISNUMBER($M92),$M92,WORKDAY.INTL(MAX($Q92,IF($D92="",0,N(IFERROR(IF($E92="SS",WORKDAY.INTL(INDEX($S$11:$S$310,MATCH($D92,$A$11:$A$310,0)),N($F92),'Project Info'!$H$12,Holidays!$A$6:$A$205),IF($E92="FF",WORKDAY.INTL(INDEX($T$11:$T$310,MATCH($D92,$A$11:$A$310,0)),N($F92)-MAX(1,IF(ISNUMBER($P92),$P92,N($J92)))+1,'Project Info'!$H$12,Holidays!$A$6:$A$205),WORKDAY.INTL(INDEX($T$11:$T$310,MATCH($D92,$A$11:$A$310,0)),1+N($F92),'Project Info'!$H$12,Holidays!$A$6:$A$205))),0))),IF($G92="",0,N(IFERROR(IF($H92="SS",WORKDAY.INTL(INDEX($S$11:$S$310,MATCH($G92,$A$11:$A$310,0)),N($I92),'Project Info'!$H$12,Holidays!$A$6:$A$205),IF($H92="FF",WORKDAY.INTL(INDEX($T$11:$T$310,MATCH($G92,$A$11:$A$310,0)),N($I92)-MAX(1,IF(ISNUMBER($P92),$P92,N($J92)))+1,'Project Info'!$H$12,Holidays!$A$6:$A$205),WORKDAY.INTL(INDEX($T$11:$T$310,MATCH($G92,$A$11:$A$310,0)),1+N($I92),'Project Info'!$H$12,Holidays!$A$6:$A$205))),0))),IF($AE92="Completed",0,N('Project Info'!$C$11)))-1,1,'Project Info'!$H$12,Holidays!$A$6:$A$205)))</f>
        <v/>
      </c>
      <c r="T92" s="51" t="str">
        <f>IF(OR($S92="",$U92=""),"",IF(ISNUMBER($N92),$N92,WORKDAY.INTL($S92,$U92-1,'Project Info'!$H$12,Holidays!$A$6:$A$205)))</f>
        <v/>
      </c>
      <c r="U92" s="52" t="str">
        <f>IF(OR($S92="",NOT(ISNUMBER($J92))),"",IF(ISNUMBER($N92),MAX(1,NETWORKDAYS.INTL($S92,$N92,'Project Info'!$H$12,Holidays!$A$6:$A$205)),MAX(1,IF(ISNUMBER($P92),$P92,$J92),IF(ISNUMBER($M92),NETWORKDAYS.INTL($M92,N('Project Info'!$C$11),'Project Info'!$H$12,Holidays!$A$6:$A$205),0))))</f>
        <v/>
      </c>
      <c r="V92" s="53" t="str">
        <f>IF($U92="","",$U92-MAX(1,$J92))</f>
        <v/>
      </c>
      <c r="W92" s="25" t="str">
        <f>IF($B92="","",IF($U92="","Enter Duration",IF($AE92="Completed",IF(NOT(ISNUMBER($N92)),"Completed - enter Actual End",IF($V92&gt;0,"Completed - Overshoot",IF($V92&lt;0,"Completed - Early","Completed - On Time"))),IF($AE92="On Hold","On Hold",IF($AE92="In Progress",IF($V92&gt;0,"In Progress - Overshooting","In Progress - On Track"),IF($S92&gt;$Q92,"Delayed Start","Not Started"))))))</f>
        <v/>
      </c>
      <c r="X92" s="53" t="str">
        <f>IF(OR(NOT(ISNUMBER($R92)),NOT(ISNUMBER($T92))),"",IF($T92&gt;=$R92,NETWORKDAYS.INTL($R92,$T92,'Project Info'!$H$12,Holidays!$A$6:$A$205)-1,-(NETWORKDAYS.INTL($T92,$R92,'Project Info'!$H$12,Holidays!$A$6:$A$205)-1)))</f>
        <v/>
      </c>
      <c r="Y92" s="25" t="str">
        <f>IF($B92="","",IF(AND(MAX($AC92,$AD92)&gt;0,N($S92)&gt;N($Q92)),"Delayed by Task #"&amp;IF($AC92&gt;=$AD92,$D92,$G92)&amp;" (+"&amp;MAX($AC92,$AD92)&amp;"d)",""))</f>
        <v/>
      </c>
      <c r="Z92" s="52" t="str">
        <f>IF($B92="","",COUNTIF($D$11:$D$310,$A92)+COUNTIF($G$11:$G$310,$A92))</f>
        <v/>
      </c>
      <c r="AA92" s="47" t="str">
        <f>IF($B92="","",IF($AE92="Completed",1,IF($AE92="On Hold",4,IF($AE92="In Progress",2,IF(N($S92)&gt;N($Q92),7,3)))))</f>
        <v/>
      </c>
      <c r="AB92" s="47" t="str">
        <f>IF($B92="","",IF(OR(AND($D92&lt;&gt;"",ISNUMBER(MATCH($D92,$A$11:$A$310,0))),AND($G92&lt;&gt;"",ISNUMBER(MATCH($G92,$A$11:$A$310,0)))),1,0))</f>
        <v/>
      </c>
      <c r="AC92" s="47">
        <f>IF($D92="",0,N(IFERROR(INDEX($X$11:$X$310,MATCH($D92,$A$11:$A$310,0)),0)))</f>
        <v>0</v>
      </c>
      <c r="AD92" s="47">
        <f>IF($G92="",0,N(IFERROR(INDEX($X$11:$X$310,MATCH($G92,$A$11:$A$310,0)),0)))</f>
        <v>0</v>
      </c>
      <c r="AE92" s="47" t="str">
        <f>IF($B92="","",IF(ISNUMBER($N92),"Completed",IF($L92="Completed","Completed",IF($L92&lt;&gt;"",$L92,IF(ISNUMBER($M92),"In Progress","Not Started")))))</f>
        <v/>
      </c>
      <c r="AF92" s="54" t="str">
        <f>IF($B92="","",IF($AE92="Completed",1,MIN(1,N($O92))))</f>
        <v/>
      </c>
      <c r="AG92" s="55" t="str">
        <f>IF(OR($S92="",NOT(ISNUMBER($J92))),"",WORKDAY.INTL($S92,MAX(1,$J92)-1,'Project Info'!$H$12,Holidays!$A$6:$A$205))</f>
        <v/>
      </c>
      <c r="AH92" s="47" t="str">
        <f>IF($B92="","",N($J92)*$AF92)</f>
        <v/>
      </c>
      <c r="AI92" s="47">
        <f>IF(ISNUMBER($R92),$R92,0)</f>
        <v>0</v>
      </c>
      <c r="AJ92" s="47">
        <f>IF(ISNUMBER($T92),$T92,0)</f>
        <v>0</v>
      </c>
    </row>
    <row r="93" ht="18" customHeight="1">
      <c r="A93" s="47" t="str">
        <f>IF($B93="","",ROW()-10)</f>
        <v/>
      </c>
      <c r="B93" s="48" t="n"/>
      <c r="C93" s="48" t="n"/>
      <c r="D93" s="6" t="n"/>
      <c r="E93" s="6" t="n"/>
      <c r="F93" s="6" t="n"/>
      <c r="G93" s="6" t="n"/>
      <c r="H93" s="6" t="n"/>
      <c r="I93" s="6" t="n"/>
      <c r="J93" s="6" t="n"/>
      <c r="K93" s="49" t="n"/>
      <c r="L93" s="6" t="n"/>
      <c r="M93" s="49" t="n"/>
      <c r="N93" s="49" t="n"/>
      <c r="O93" s="50" t="n"/>
      <c r="P93" s="6" t="n"/>
      <c r="Q93" s="51" t="str">
        <f>IF(OR($B93="",'Project Info'!$C$9=""),"",WORKDAY.INTL(MAX('Project Info'!$C$9,N($K93),IF($D93="",0,N(IFERROR(IF($E93="SS",WORKDAY.INTL(INDEX($Q$11:$Q$310,MATCH($D93,$A$11:$A$310,0)),N($F93),'Project Info'!$H$12,Holidays!$A$6:$A$205),IF($E93="FF",WORKDAY.INTL(INDEX($R$11:$R$310,MATCH($D93,$A$11:$A$310,0)),N($F93)-MAX(1,N($J93))+1,'Project Info'!$H$12,Holidays!$A$6:$A$205),WORKDAY.INTL(INDEX($R$11:$R$310,MATCH($D93,$A$11:$A$310,0)),1+N($F93),'Project Info'!$H$12,Holidays!$A$6:$A$205))),0))),IF($G93="",0,N(IFERROR(IF($H93="SS",WORKDAY.INTL(INDEX($Q$11:$Q$310,MATCH($G93,$A$11:$A$310,0)),N($I93),'Project Info'!$H$12,Holidays!$A$6:$A$205),IF($H93="FF",WORKDAY.INTL(INDEX($R$11:$R$310,MATCH($G93,$A$11:$A$310,0)),N($I93)-MAX(1,N($J93))+1,'Project Info'!$H$12,Holidays!$A$6:$A$205),WORKDAY.INTL(INDEX($R$11:$R$310,MATCH($G93,$A$11:$A$310,0)),1+N($I93),'Project Info'!$H$12,Holidays!$A$6:$A$205))),0))))-1,1,'Project Info'!$H$12,Holidays!$A$6:$A$205))</f>
        <v/>
      </c>
      <c r="R93" s="51" t="str">
        <f>IF(OR($Q93="",NOT(ISNUMBER($J93))),"",WORKDAY.INTL($Q93,MAX(1,$J93)-1,'Project Info'!$H$12,Holidays!$A$6:$A$205))</f>
        <v/>
      </c>
      <c r="S93" s="51" t="str">
        <f>IF($Q93="","",IF(ISNUMBER($M93),$M93,WORKDAY.INTL(MAX($Q93,IF($D93="",0,N(IFERROR(IF($E93="SS",WORKDAY.INTL(INDEX($S$11:$S$310,MATCH($D93,$A$11:$A$310,0)),N($F93),'Project Info'!$H$12,Holidays!$A$6:$A$205),IF($E93="FF",WORKDAY.INTL(INDEX($T$11:$T$310,MATCH($D93,$A$11:$A$310,0)),N($F93)-MAX(1,IF(ISNUMBER($P93),$P93,N($J93)))+1,'Project Info'!$H$12,Holidays!$A$6:$A$205),WORKDAY.INTL(INDEX($T$11:$T$310,MATCH($D93,$A$11:$A$310,0)),1+N($F93),'Project Info'!$H$12,Holidays!$A$6:$A$205))),0))),IF($G93="",0,N(IFERROR(IF($H93="SS",WORKDAY.INTL(INDEX($S$11:$S$310,MATCH($G93,$A$11:$A$310,0)),N($I93),'Project Info'!$H$12,Holidays!$A$6:$A$205),IF($H93="FF",WORKDAY.INTL(INDEX($T$11:$T$310,MATCH($G93,$A$11:$A$310,0)),N($I93)-MAX(1,IF(ISNUMBER($P93),$P93,N($J93)))+1,'Project Info'!$H$12,Holidays!$A$6:$A$205),WORKDAY.INTL(INDEX($T$11:$T$310,MATCH($G93,$A$11:$A$310,0)),1+N($I93),'Project Info'!$H$12,Holidays!$A$6:$A$205))),0))),IF($AE93="Completed",0,N('Project Info'!$C$11)))-1,1,'Project Info'!$H$12,Holidays!$A$6:$A$205)))</f>
        <v/>
      </c>
      <c r="T93" s="51" t="str">
        <f>IF(OR($S93="",$U93=""),"",IF(ISNUMBER($N93),$N93,WORKDAY.INTL($S93,$U93-1,'Project Info'!$H$12,Holidays!$A$6:$A$205)))</f>
        <v/>
      </c>
      <c r="U93" s="52" t="str">
        <f>IF(OR($S93="",NOT(ISNUMBER($J93))),"",IF(ISNUMBER($N93),MAX(1,NETWORKDAYS.INTL($S93,$N93,'Project Info'!$H$12,Holidays!$A$6:$A$205)),MAX(1,IF(ISNUMBER($P93),$P93,$J93),IF(ISNUMBER($M93),NETWORKDAYS.INTL($M93,N('Project Info'!$C$11),'Project Info'!$H$12,Holidays!$A$6:$A$205),0))))</f>
        <v/>
      </c>
      <c r="V93" s="53" t="str">
        <f>IF($U93="","",$U93-MAX(1,$J93))</f>
        <v/>
      </c>
      <c r="W93" s="25" t="str">
        <f>IF($B93="","",IF($U93="","Enter Duration",IF($AE93="Completed",IF(NOT(ISNUMBER($N93)),"Completed - enter Actual End",IF($V93&gt;0,"Completed - Overshoot",IF($V93&lt;0,"Completed - Early","Completed - On Time"))),IF($AE93="On Hold","On Hold",IF($AE93="In Progress",IF($V93&gt;0,"In Progress - Overshooting","In Progress - On Track"),IF($S93&gt;$Q93,"Delayed Start","Not Started"))))))</f>
        <v/>
      </c>
      <c r="X93" s="53" t="str">
        <f>IF(OR(NOT(ISNUMBER($R93)),NOT(ISNUMBER($T93))),"",IF($T93&gt;=$R93,NETWORKDAYS.INTL($R93,$T93,'Project Info'!$H$12,Holidays!$A$6:$A$205)-1,-(NETWORKDAYS.INTL($T93,$R93,'Project Info'!$H$12,Holidays!$A$6:$A$205)-1)))</f>
        <v/>
      </c>
      <c r="Y93" s="25" t="str">
        <f>IF($B93="","",IF(AND(MAX($AC93,$AD93)&gt;0,N($S93)&gt;N($Q93)),"Delayed by Task #"&amp;IF($AC93&gt;=$AD93,$D93,$G93)&amp;" (+"&amp;MAX($AC93,$AD93)&amp;"d)",""))</f>
        <v/>
      </c>
      <c r="Z93" s="52" t="str">
        <f>IF($B93="","",COUNTIF($D$11:$D$310,$A93)+COUNTIF($G$11:$G$310,$A93))</f>
        <v/>
      </c>
      <c r="AA93" s="47" t="str">
        <f>IF($B93="","",IF($AE93="Completed",1,IF($AE93="On Hold",4,IF($AE93="In Progress",2,IF(N($S93)&gt;N($Q93),7,3)))))</f>
        <v/>
      </c>
      <c r="AB93" s="47" t="str">
        <f>IF($B93="","",IF(OR(AND($D93&lt;&gt;"",ISNUMBER(MATCH($D93,$A$11:$A$310,0))),AND($G93&lt;&gt;"",ISNUMBER(MATCH($G93,$A$11:$A$310,0)))),1,0))</f>
        <v/>
      </c>
      <c r="AC93" s="47">
        <f>IF($D93="",0,N(IFERROR(INDEX($X$11:$X$310,MATCH($D93,$A$11:$A$310,0)),0)))</f>
        <v>0</v>
      </c>
      <c r="AD93" s="47">
        <f>IF($G93="",0,N(IFERROR(INDEX($X$11:$X$310,MATCH($G93,$A$11:$A$310,0)),0)))</f>
        <v>0</v>
      </c>
      <c r="AE93" s="47" t="str">
        <f>IF($B93="","",IF(ISNUMBER($N93),"Completed",IF($L93="Completed","Completed",IF($L93&lt;&gt;"",$L93,IF(ISNUMBER($M93),"In Progress","Not Started")))))</f>
        <v/>
      </c>
      <c r="AF93" s="54" t="str">
        <f>IF($B93="","",IF($AE93="Completed",1,MIN(1,N($O93))))</f>
        <v/>
      </c>
      <c r="AG93" s="55" t="str">
        <f>IF(OR($S93="",NOT(ISNUMBER($J93))),"",WORKDAY.INTL($S93,MAX(1,$J93)-1,'Project Info'!$H$12,Holidays!$A$6:$A$205))</f>
        <v/>
      </c>
      <c r="AH93" s="47" t="str">
        <f>IF($B93="","",N($J93)*$AF93)</f>
        <v/>
      </c>
      <c r="AI93" s="47">
        <f>IF(ISNUMBER($R93),$R93,0)</f>
        <v>0</v>
      </c>
      <c r="AJ93" s="47">
        <f>IF(ISNUMBER($T93),$T93,0)</f>
        <v>0</v>
      </c>
    </row>
    <row r="94" ht="18" customHeight="1">
      <c r="A94" s="47" t="str">
        <f>IF($B94="","",ROW()-10)</f>
        <v/>
      </c>
      <c r="B94" s="48" t="n"/>
      <c r="C94" s="48" t="n"/>
      <c r="D94" s="6" t="n"/>
      <c r="E94" s="6" t="n"/>
      <c r="F94" s="6" t="n"/>
      <c r="G94" s="6" t="n"/>
      <c r="H94" s="6" t="n"/>
      <c r="I94" s="6" t="n"/>
      <c r="J94" s="6" t="n"/>
      <c r="K94" s="49" t="n"/>
      <c r="L94" s="6" t="n"/>
      <c r="M94" s="49" t="n"/>
      <c r="N94" s="49" t="n"/>
      <c r="O94" s="50" t="n"/>
      <c r="P94" s="6" t="n"/>
      <c r="Q94" s="51" t="str">
        <f>IF(OR($B94="",'Project Info'!$C$9=""),"",WORKDAY.INTL(MAX('Project Info'!$C$9,N($K94),IF($D94="",0,N(IFERROR(IF($E94="SS",WORKDAY.INTL(INDEX($Q$11:$Q$310,MATCH($D94,$A$11:$A$310,0)),N($F94),'Project Info'!$H$12,Holidays!$A$6:$A$205),IF($E94="FF",WORKDAY.INTL(INDEX($R$11:$R$310,MATCH($D94,$A$11:$A$310,0)),N($F94)-MAX(1,N($J94))+1,'Project Info'!$H$12,Holidays!$A$6:$A$205),WORKDAY.INTL(INDEX($R$11:$R$310,MATCH($D94,$A$11:$A$310,0)),1+N($F94),'Project Info'!$H$12,Holidays!$A$6:$A$205))),0))),IF($G94="",0,N(IFERROR(IF($H94="SS",WORKDAY.INTL(INDEX($Q$11:$Q$310,MATCH($G94,$A$11:$A$310,0)),N($I94),'Project Info'!$H$12,Holidays!$A$6:$A$205),IF($H94="FF",WORKDAY.INTL(INDEX($R$11:$R$310,MATCH($G94,$A$11:$A$310,0)),N($I94)-MAX(1,N($J94))+1,'Project Info'!$H$12,Holidays!$A$6:$A$205),WORKDAY.INTL(INDEX($R$11:$R$310,MATCH($G94,$A$11:$A$310,0)),1+N($I94),'Project Info'!$H$12,Holidays!$A$6:$A$205))),0))))-1,1,'Project Info'!$H$12,Holidays!$A$6:$A$205))</f>
        <v/>
      </c>
      <c r="R94" s="51" t="str">
        <f>IF(OR($Q94="",NOT(ISNUMBER($J94))),"",WORKDAY.INTL($Q94,MAX(1,$J94)-1,'Project Info'!$H$12,Holidays!$A$6:$A$205))</f>
        <v/>
      </c>
      <c r="S94" s="51" t="str">
        <f>IF($Q94="","",IF(ISNUMBER($M94),$M94,WORKDAY.INTL(MAX($Q94,IF($D94="",0,N(IFERROR(IF($E94="SS",WORKDAY.INTL(INDEX($S$11:$S$310,MATCH($D94,$A$11:$A$310,0)),N($F94),'Project Info'!$H$12,Holidays!$A$6:$A$205),IF($E94="FF",WORKDAY.INTL(INDEX($T$11:$T$310,MATCH($D94,$A$11:$A$310,0)),N($F94)-MAX(1,IF(ISNUMBER($P94),$P94,N($J94)))+1,'Project Info'!$H$12,Holidays!$A$6:$A$205),WORKDAY.INTL(INDEX($T$11:$T$310,MATCH($D94,$A$11:$A$310,0)),1+N($F94),'Project Info'!$H$12,Holidays!$A$6:$A$205))),0))),IF($G94="",0,N(IFERROR(IF($H94="SS",WORKDAY.INTL(INDEX($S$11:$S$310,MATCH($G94,$A$11:$A$310,0)),N($I94),'Project Info'!$H$12,Holidays!$A$6:$A$205),IF($H94="FF",WORKDAY.INTL(INDEX($T$11:$T$310,MATCH($G94,$A$11:$A$310,0)),N($I94)-MAX(1,IF(ISNUMBER($P94),$P94,N($J94)))+1,'Project Info'!$H$12,Holidays!$A$6:$A$205),WORKDAY.INTL(INDEX($T$11:$T$310,MATCH($G94,$A$11:$A$310,0)),1+N($I94),'Project Info'!$H$12,Holidays!$A$6:$A$205))),0))),IF($AE94="Completed",0,N('Project Info'!$C$11)))-1,1,'Project Info'!$H$12,Holidays!$A$6:$A$205)))</f>
        <v/>
      </c>
      <c r="T94" s="51" t="str">
        <f>IF(OR($S94="",$U94=""),"",IF(ISNUMBER($N94),$N94,WORKDAY.INTL($S94,$U94-1,'Project Info'!$H$12,Holidays!$A$6:$A$205)))</f>
        <v/>
      </c>
      <c r="U94" s="52" t="str">
        <f>IF(OR($S94="",NOT(ISNUMBER($J94))),"",IF(ISNUMBER($N94),MAX(1,NETWORKDAYS.INTL($S94,$N94,'Project Info'!$H$12,Holidays!$A$6:$A$205)),MAX(1,IF(ISNUMBER($P94),$P94,$J94),IF(ISNUMBER($M94),NETWORKDAYS.INTL($M94,N('Project Info'!$C$11),'Project Info'!$H$12,Holidays!$A$6:$A$205),0))))</f>
        <v/>
      </c>
      <c r="V94" s="53" t="str">
        <f>IF($U94="","",$U94-MAX(1,$J94))</f>
        <v/>
      </c>
      <c r="W94" s="25" t="str">
        <f>IF($B94="","",IF($U94="","Enter Duration",IF($AE94="Completed",IF(NOT(ISNUMBER($N94)),"Completed - enter Actual End",IF($V94&gt;0,"Completed - Overshoot",IF($V94&lt;0,"Completed - Early","Completed - On Time"))),IF($AE94="On Hold","On Hold",IF($AE94="In Progress",IF($V94&gt;0,"In Progress - Overshooting","In Progress - On Track"),IF($S94&gt;$Q94,"Delayed Start","Not Started"))))))</f>
        <v/>
      </c>
      <c r="X94" s="53" t="str">
        <f>IF(OR(NOT(ISNUMBER($R94)),NOT(ISNUMBER($T94))),"",IF($T94&gt;=$R94,NETWORKDAYS.INTL($R94,$T94,'Project Info'!$H$12,Holidays!$A$6:$A$205)-1,-(NETWORKDAYS.INTL($T94,$R94,'Project Info'!$H$12,Holidays!$A$6:$A$205)-1)))</f>
        <v/>
      </c>
      <c r="Y94" s="25" t="str">
        <f>IF($B94="","",IF(AND(MAX($AC94,$AD94)&gt;0,N($S94)&gt;N($Q94)),"Delayed by Task #"&amp;IF($AC94&gt;=$AD94,$D94,$G94)&amp;" (+"&amp;MAX($AC94,$AD94)&amp;"d)",""))</f>
        <v/>
      </c>
      <c r="Z94" s="52" t="str">
        <f>IF($B94="","",COUNTIF($D$11:$D$310,$A94)+COUNTIF($G$11:$G$310,$A94))</f>
        <v/>
      </c>
      <c r="AA94" s="47" t="str">
        <f>IF($B94="","",IF($AE94="Completed",1,IF($AE94="On Hold",4,IF($AE94="In Progress",2,IF(N($S94)&gt;N($Q94),7,3)))))</f>
        <v/>
      </c>
      <c r="AB94" s="47" t="str">
        <f>IF($B94="","",IF(OR(AND($D94&lt;&gt;"",ISNUMBER(MATCH($D94,$A$11:$A$310,0))),AND($G94&lt;&gt;"",ISNUMBER(MATCH($G94,$A$11:$A$310,0)))),1,0))</f>
        <v/>
      </c>
      <c r="AC94" s="47">
        <f>IF($D94="",0,N(IFERROR(INDEX($X$11:$X$310,MATCH($D94,$A$11:$A$310,0)),0)))</f>
        <v>0</v>
      </c>
      <c r="AD94" s="47">
        <f>IF($G94="",0,N(IFERROR(INDEX($X$11:$X$310,MATCH($G94,$A$11:$A$310,0)),0)))</f>
        <v>0</v>
      </c>
      <c r="AE94" s="47" t="str">
        <f>IF($B94="","",IF(ISNUMBER($N94),"Completed",IF($L94="Completed","Completed",IF($L94&lt;&gt;"",$L94,IF(ISNUMBER($M94),"In Progress","Not Started")))))</f>
        <v/>
      </c>
      <c r="AF94" s="54" t="str">
        <f>IF($B94="","",IF($AE94="Completed",1,MIN(1,N($O94))))</f>
        <v/>
      </c>
      <c r="AG94" s="55" t="str">
        <f>IF(OR($S94="",NOT(ISNUMBER($J94))),"",WORKDAY.INTL($S94,MAX(1,$J94)-1,'Project Info'!$H$12,Holidays!$A$6:$A$205))</f>
        <v/>
      </c>
      <c r="AH94" s="47" t="str">
        <f>IF($B94="","",N($J94)*$AF94)</f>
        <v/>
      </c>
      <c r="AI94" s="47">
        <f>IF(ISNUMBER($R94),$R94,0)</f>
        <v>0</v>
      </c>
      <c r="AJ94" s="47">
        <f>IF(ISNUMBER($T94),$T94,0)</f>
        <v>0</v>
      </c>
    </row>
    <row r="95" ht="18" customHeight="1">
      <c r="A95" s="47" t="str">
        <f>IF($B95="","",ROW()-10)</f>
        <v/>
      </c>
      <c r="B95" s="48" t="n"/>
      <c r="C95" s="48" t="n"/>
      <c r="D95" s="6" t="n"/>
      <c r="E95" s="6" t="n"/>
      <c r="F95" s="6" t="n"/>
      <c r="G95" s="6" t="n"/>
      <c r="H95" s="6" t="n"/>
      <c r="I95" s="6" t="n"/>
      <c r="J95" s="6" t="n"/>
      <c r="K95" s="49" t="n"/>
      <c r="L95" s="6" t="n"/>
      <c r="M95" s="49" t="n"/>
      <c r="N95" s="49" t="n"/>
      <c r="O95" s="50" t="n"/>
      <c r="P95" s="6" t="n"/>
      <c r="Q95" s="51" t="str">
        <f>IF(OR($B95="",'Project Info'!$C$9=""),"",WORKDAY.INTL(MAX('Project Info'!$C$9,N($K95),IF($D95="",0,N(IFERROR(IF($E95="SS",WORKDAY.INTL(INDEX($Q$11:$Q$310,MATCH($D95,$A$11:$A$310,0)),N($F95),'Project Info'!$H$12,Holidays!$A$6:$A$205),IF($E95="FF",WORKDAY.INTL(INDEX($R$11:$R$310,MATCH($D95,$A$11:$A$310,0)),N($F95)-MAX(1,N($J95))+1,'Project Info'!$H$12,Holidays!$A$6:$A$205),WORKDAY.INTL(INDEX($R$11:$R$310,MATCH($D95,$A$11:$A$310,0)),1+N($F95),'Project Info'!$H$12,Holidays!$A$6:$A$205))),0))),IF($G95="",0,N(IFERROR(IF($H95="SS",WORKDAY.INTL(INDEX($Q$11:$Q$310,MATCH($G95,$A$11:$A$310,0)),N($I95),'Project Info'!$H$12,Holidays!$A$6:$A$205),IF($H95="FF",WORKDAY.INTL(INDEX($R$11:$R$310,MATCH($G95,$A$11:$A$310,0)),N($I95)-MAX(1,N($J95))+1,'Project Info'!$H$12,Holidays!$A$6:$A$205),WORKDAY.INTL(INDEX($R$11:$R$310,MATCH($G95,$A$11:$A$310,0)),1+N($I95),'Project Info'!$H$12,Holidays!$A$6:$A$205))),0))))-1,1,'Project Info'!$H$12,Holidays!$A$6:$A$205))</f>
        <v/>
      </c>
      <c r="R95" s="51" t="str">
        <f>IF(OR($Q95="",NOT(ISNUMBER($J95))),"",WORKDAY.INTL($Q95,MAX(1,$J95)-1,'Project Info'!$H$12,Holidays!$A$6:$A$205))</f>
        <v/>
      </c>
      <c r="S95" s="51" t="str">
        <f>IF($Q95="","",IF(ISNUMBER($M95),$M95,WORKDAY.INTL(MAX($Q95,IF($D95="",0,N(IFERROR(IF($E95="SS",WORKDAY.INTL(INDEX($S$11:$S$310,MATCH($D95,$A$11:$A$310,0)),N($F95),'Project Info'!$H$12,Holidays!$A$6:$A$205),IF($E95="FF",WORKDAY.INTL(INDEX($T$11:$T$310,MATCH($D95,$A$11:$A$310,0)),N($F95)-MAX(1,IF(ISNUMBER($P95),$P95,N($J95)))+1,'Project Info'!$H$12,Holidays!$A$6:$A$205),WORKDAY.INTL(INDEX($T$11:$T$310,MATCH($D95,$A$11:$A$310,0)),1+N($F95),'Project Info'!$H$12,Holidays!$A$6:$A$205))),0))),IF($G95="",0,N(IFERROR(IF($H95="SS",WORKDAY.INTL(INDEX($S$11:$S$310,MATCH($G95,$A$11:$A$310,0)),N($I95),'Project Info'!$H$12,Holidays!$A$6:$A$205),IF($H95="FF",WORKDAY.INTL(INDEX($T$11:$T$310,MATCH($G95,$A$11:$A$310,0)),N($I95)-MAX(1,IF(ISNUMBER($P95),$P95,N($J95)))+1,'Project Info'!$H$12,Holidays!$A$6:$A$205),WORKDAY.INTL(INDEX($T$11:$T$310,MATCH($G95,$A$11:$A$310,0)),1+N($I95),'Project Info'!$H$12,Holidays!$A$6:$A$205))),0))),IF($AE95="Completed",0,N('Project Info'!$C$11)))-1,1,'Project Info'!$H$12,Holidays!$A$6:$A$205)))</f>
        <v/>
      </c>
      <c r="T95" s="51" t="str">
        <f>IF(OR($S95="",$U95=""),"",IF(ISNUMBER($N95),$N95,WORKDAY.INTL($S95,$U95-1,'Project Info'!$H$12,Holidays!$A$6:$A$205)))</f>
        <v/>
      </c>
      <c r="U95" s="52" t="str">
        <f>IF(OR($S95="",NOT(ISNUMBER($J95))),"",IF(ISNUMBER($N95),MAX(1,NETWORKDAYS.INTL($S95,$N95,'Project Info'!$H$12,Holidays!$A$6:$A$205)),MAX(1,IF(ISNUMBER($P95),$P95,$J95),IF(ISNUMBER($M95),NETWORKDAYS.INTL($M95,N('Project Info'!$C$11),'Project Info'!$H$12,Holidays!$A$6:$A$205),0))))</f>
        <v/>
      </c>
      <c r="V95" s="53" t="str">
        <f>IF($U95="","",$U95-MAX(1,$J95))</f>
        <v/>
      </c>
      <c r="W95" s="25" t="str">
        <f>IF($B95="","",IF($U95="","Enter Duration",IF($AE95="Completed",IF(NOT(ISNUMBER($N95)),"Completed - enter Actual End",IF($V95&gt;0,"Completed - Overshoot",IF($V95&lt;0,"Completed - Early","Completed - On Time"))),IF($AE95="On Hold","On Hold",IF($AE95="In Progress",IF($V95&gt;0,"In Progress - Overshooting","In Progress - On Track"),IF($S95&gt;$Q95,"Delayed Start","Not Started"))))))</f>
        <v/>
      </c>
      <c r="X95" s="53" t="str">
        <f>IF(OR(NOT(ISNUMBER($R95)),NOT(ISNUMBER($T95))),"",IF($T95&gt;=$R95,NETWORKDAYS.INTL($R95,$T95,'Project Info'!$H$12,Holidays!$A$6:$A$205)-1,-(NETWORKDAYS.INTL($T95,$R95,'Project Info'!$H$12,Holidays!$A$6:$A$205)-1)))</f>
        <v/>
      </c>
      <c r="Y95" s="25" t="str">
        <f>IF($B95="","",IF(AND(MAX($AC95,$AD95)&gt;0,N($S95)&gt;N($Q95)),"Delayed by Task #"&amp;IF($AC95&gt;=$AD95,$D95,$G95)&amp;" (+"&amp;MAX($AC95,$AD95)&amp;"d)",""))</f>
        <v/>
      </c>
      <c r="Z95" s="52" t="str">
        <f>IF($B95="","",COUNTIF($D$11:$D$310,$A95)+COUNTIF($G$11:$G$310,$A95))</f>
        <v/>
      </c>
      <c r="AA95" s="47" t="str">
        <f>IF($B95="","",IF($AE95="Completed",1,IF($AE95="On Hold",4,IF($AE95="In Progress",2,IF(N($S95)&gt;N($Q95),7,3)))))</f>
        <v/>
      </c>
      <c r="AB95" s="47" t="str">
        <f>IF($B95="","",IF(OR(AND($D95&lt;&gt;"",ISNUMBER(MATCH($D95,$A$11:$A$310,0))),AND($G95&lt;&gt;"",ISNUMBER(MATCH($G95,$A$11:$A$310,0)))),1,0))</f>
        <v/>
      </c>
      <c r="AC95" s="47">
        <f>IF($D95="",0,N(IFERROR(INDEX($X$11:$X$310,MATCH($D95,$A$11:$A$310,0)),0)))</f>
        <v>0</v>
      </c>
      <c r="AD95" s="47">
        <f>IF($G95="",0,N(IFERROR(INDEX($X$11:$X$310,MATCH($G95,$A$11:$A$310,0)),0)))</f>
        <v>0</v>
      </c>
      <c r="AE95" s="47" t="str">
        <f>IF($B95="","",IF(ISNUMBER($N95),"Completed",IF($L95="Completed","Completed",IF($L95&lt;&gt;"",$L95,IF(ISNUMBER($M95),"In Progress","Not Started")))))</f>
        <v/>
      </c>
      <c r="AF95" s="54" t="str">
        <f>IF($B95="","",IF($AE95="Completed",1,MIN(1,N($O95))))</f>
        <v/>
      </c>
      <c r="AG95" s="55" t="str">
        <f>IF(OR($S95="",NOT(ISNUMBER($J95))),"",WORKDAY.INTL($S95,MAX(1,$J95)-1,'Project Info'!$H$12,Holidays!$A$6:$A$205))</f>
        <v/>
      </c>
      <c r="AH95" s="47" t="str">
        <f>IF($B95="","",N($J95)*$AF95)</f>
        <v/>
      </c>
      <c r="AI95" s="47">
        <f>IF(ISNUMBER($R95),$R95,0)</f>
        <v>0</v>
      </c>
      <c r="AJ95" s="47">
        <f>IF(ISNUMBER($T95),$T95,0)</f>
        <v>0</v>
      </c>
    </row>
    <row r="96" ht="18" customHeight="1">
      <c r="A96" s="47" t="str">
        <f>IF($B96="","",ROW()-10)</f>
        <v/>
      </c>
      <c r="B96" s="48" t="n"/>
      <c r="C96" s="48" t="n"/>
      <c r="D96" s="6" t="n"/>
      <c r="E96" s="6" t="n"/>
      <c r="F96" s="6" t="n"/>
      <c r="G96" s="6" t="n"/>
      <c r="H96" s="6" t="n"/>
      <c r="I96" s="6" t="n"/>
      <c r="J96" s="6" t="n"/>
      <c r="K96" s="49" t="n"/>
      <c r="L96" s="6" t="n"/>
      <c r="M96" s="49" t="n"/>
      <c r="N96" s="49" t="n"/>
      <c r="O96" s="50" t="n"/>
      <c r="P96" s="6" t="n"/>
      <c r="Q96" s="51" t="str">
        <f>IF(OR($B96="",'Project Info'!$C$9=""),"",WORKDAY.INTL(MAX('Project Info'!$C$9,N($K96),IF($D96="",0,N(IFERROR(IF($E96="SS",WORKDAY.INTL(INDEX($Q$11:$Q$310,MATCH($D96,$A$11:$A$310,0)),N($F96),'Project Info'!$H$12,Holidays!$A$6:$A$205),IF($E96="FF",WORKDAY.INTL(INDEX($R$11:$R$310,MATCH($D96,$A$11:$A$310,0)),N($F96)-MAX(1,N($J96))+1,'Project Info'!$H$12,Holidays!$A$6:$A$205),WORKDAY.INTL(INDEX($R$11:$R$310,MATCH($D96,$A$11:$A$310,0)),1+N($F96),'Project Info'!$H$12,Holidays!$A$6:$A$205))),0))),IF($G96="",0,N(IFERROR(IF($H96="SS",WORKDAY.INTL(INDEX($Q$11:$Q$310,MATCH($G96,$A$11:$A$310,0)),N($I96),'Project Info'!$H$12,Holidays!$A$6:$A$205),IF($H96="FF",WORKDAY.INTL(INDEX($R$11:$R$310,MATCH($G96,$A$11:$A$310,0)),N($I96)-MAX(1,N($J96))+1,'Project Info'!$H$12,Holidays!$A$6:$A$205),WORKDAY.INTL(INDEX($R$11:$R$310,MATCH($G96,$A$11:$A$310,0)),1+N($I96),'Project Info'!$H$12,Holidays!$A$6:$A$205))),0))))-1,1,'Project Info'!$H$12,Holidays!$A$6:$A$205))</f>
        <v/>
      </c>
      <c r="R96" s="51" t="str">
        <f>IF(OR($Q96="",NOT(ISNUMBER($J96))),"",WORKDAY.INTL($Q96,MAX(1,$J96)-1,'Project Info'!$H$12,Holidays!$A$6:$A$205))</f>
        <v/>
      </c>
      <c r="S96" s="51" t="str">
        <f>IF($Q96="","",IF(ISNUMBER($M96),$M96,WORKDAY.INTL(MAX($Q96,IF($D96="",0,N(IFERROR(IF($E96="SS",WORKDAY.INTL(INDEX($S$11:$S$310,MATCH($D96,$A$11:$A$310,0)),N($F96),'Project Info'!$H$12,Holidays!$A$6:$A$205),IF($E96="FF",WORKDAY.INTL(INDEX($T$11:$T$310,MATCH($D96,$A$11:$A$310,0)),N($F96)-MAX(1,IF(ISNUMBER($P96),$P96,N($J96)))+1,'Project Info'!$H$12,Holidays!$A$6:$A$205),WORKDAY.INTL(INDEX($T$11:$T$310,MATCH($D96,$A$11:$A$310,0)),1+N($F96),'Project Info'!$H$12,Holidays!$A$6:$A$205))),0))),IF($G96="",0,N(IFERROR(IF($H96="SS",WORKDAY.INTL(INDEX($S$11:$S$310,MATCH($G96,$A$11:$A$310,0)),N($I96),'Project Info'!$H$12,Holidays!$A$6:$A$205),IF($H96="FF",WORKDAY.INTL(INDEX($T$11:$T$310,MATCH($G96,$A$11:$A$310,0)),N($I96)-MAX(1,IF(ISNUMBER($P96),$P96,N($J96)))+1,'Project Info'!$H$12,Holidays!$A$6:$A$205),WORKDAY.INTL(INDEX($T$11:$T$310,MATCH($G96,$A$11:$A$310,0)),1+N($I96),'Project Info'!$H$12,Holidays!$A$6:$A$205))),0))),IF($AE96="Completed",0,N('Project Info'!$C$11)))-1,1,'Project Info'!$H$12,Holidays!$A$6:$A$205)))</f>
        <v/>
      </c>
      <c r="T96" s="51" t="str">
        <f>IF(OR($S96="",$U96=""),"",IF(ISNUMBER($N96),$N96,WORKDAY.INTL($S96,$U96-1,'Project Info'!$H$12,Holidays!$A$6:$A$205)))</f>
        <v/>
      </c>
      <c r="U96" s="52" t="str">
        <f>IF(OR($S96="",NOT(ISNUMBER($J96))),"",IF(ISNUMBER($N96),MAX(1,NETWORKDAYS.INTL($S96,$N96,'Project Info'!$H$12,Holidays!$A$6:$A$205)),MAX(1,IF(ISNUMBER($P96),$P96,$J96),IF(ISNUMBER($M96),NETWORKDAYS.INTL($M96,N('Project Info'!$C$11),'Project Info'!$H$12,Holidays!$A$6:$A$205),0))))</f>
        <v/>
      </c>
      <c r="V96" s="53" t="str">
        <f>IF($U96="","",$U96-MAX(1,$J96))</f>
        <v/>
      </c>
      <c r="W96" s="25" t="str">
        <f>IF($B96="","",IF($U96="","Enter Duration",IF($AE96="Completed",IF(NOT(ISNUMBER($N96)),"Completed - enter Actual End",IF($V96&gt;0,"Completed - Overshoot",IF($V96&lt;0,"Completed - Early","Completed - On Time"))),IF($AE96="On Hold","On Hold",IF($AE96="In Progress",IF($V96&gt;0,"In Progress - Overshooting","In Progress - On Track"),IF($S96&gt;$Q96,"Delayed Start","Not Started"))))))</f>
        <v/>
      </c>
      <c r="X96" s="53" t="str">
        <f>IF(OR(NOT(ISNUMBER($R96)),NOT(ISNUMBER($T96))),"",IF($T96&gt;=$R96,NETWORKDAYS.INTL($R96,$T96,'Project Info'!$H$12,Holidays!$A$6:$A$205)-1,-(NETWORKDAYS.INTL($T96,$R96,'Project Info'!$H$12,Holidays!$A$6:$A$205)-1)))</f>
        <v/>
      </c>
      <c r="Y96" s="25" t="str">
        <f>IF($B96="","",IF(AND(MAX($AC96,$AD96)&gt;0,N($S96)&gt;N($Q96)),"Delayed by Task #"&amp;IF($AC96&gt;=$AD96,$D96,$G96)&amp;" (+"&amp;MAX($AC96,$AD96)&amp;"d)",""))</f>
        <v/>
      </c>
      <c r="Z96" s="52" t="str">
        <f>IF($B96="","",COUNTIF($D$11:$D$310,$A96)+COUNTIF($G$11:$G$310,$A96))</f>
        <v/>
      </c>
      <c r="AA96" s="47" t="str">
        <f>IF($B96="","",IF($AE96="Completed",1,IF($AE96="On Hold",4,IF($AE96="In Progress",2,IF(N($S96)&gt;N($Q96),7,3)))))</f>
        <v/>
      </c>
      <c r="AB96" s="47" t="str">
        <f>IF($B96="","",IF(OR(AND($D96&lt;&gt;"",ISNUMBER(MATCH($D96,$A$11:$A$310,0))),AND($G96&lt;&gt;"",ISNUMBER(MATCH($G96,$A$11:$A$310,0)))),1,0))</f>
        <v/>
      </c>
      <c r="AC96" s="47">
        <f>IF($D96="",0,N(IFERROR(INDEX($X$11:$X$310,MATCH($D96,$A$11:$A$310,0)),0)))</f>
        <v>0</v>
      </c>
      <c r="AD96" s="47">
        <f>IF($G96="",0,N(IFERROR(INDEX($X$11:$X$310,MATCH($G96,$A$11:$A$310,0)),0)))</f>
        <v>0</v>
      </c>
      <c r="AE96" s="47" t="str">
        <f>IF($B96="","",IF(ISNUMBER($N96),"Completed",IF($L96="Completed","Completed",IF($L96&lt;&gt;"",$L96,IF(ISNUMBER($M96),"In Progress","Not Started")))))</f>
        <v/>
      </c>
      <c r="AF96" s="54" t="str">
        <f>IF($B96="","",IF($AE96="Completed",1,MIN(1,N($O96))))</f>
        <v/>
      </c>
      <c r="AG96" s="55" t="str">
        <f>IF(OR($S96="",NOT(ISNUMBER($J96))),"",WORKDAY.INTL($S96,MAX(1,$J96)-1,'Project Info'!$H$12,Holidays!$A$6:$A$205))</f>
        <v/>
      </c>
      <c r="AH96" s="47" t="str">
        <f>IF($B96="","",N($J96)*$AF96)</f>
        <v/>
      </c>
      <c r="AI96" s="47">
        <f>IF(ISNUMBER($R96),$R96,0)</f>
        <v>0</v>
      </c>
      <c r="AJ96" s="47">
        <f>IF(ISNUMBER($T96),$T96,0)</f>
        <v>0</v>
      </c>
    </row>
    <row r="97" ht="18" customHeight="1">
      <c r="A97" s="47" t="str">
        <f>IF($B97="","",ROW()-10)</f>
        <v/>
      </c>
      <c r="B97" s="48" t="n"/>
      <c r="C97" s="48" t="n"/>
      <c r="D97" s="6" t="n"/>
      <c r="E97" s="6" t="n"/>
      <c r="F97" s="6" t="n"/>
      <c r="G97" s="6" t="n"/>
      <c r="H97" s="6" t="n"/>
      <c r="I97" s="6" t="n"/>
      <c r="J97" s="6" t="n"/>
      <c r="K97" s="49" t="n"/>
      <c r="L97" s="6" t="n"/>
      <c r="M97" s="49" t="n"/>
      <c r="N97" s="49" t="n"/>
      <c r="O97" s="50" t="n"/>
      <c r="P97" s="6" t="n"/>
      <c r="Q97" s="51" t="str">
        <f>IF(OR($B97="",'Project Info'!$C$9=""),"",WORKDAY.INTL(MAX('Project Info'!$C$9,N($K97),IF($D97="",0,N(IFERROR(IF($E97="SS",WORKDAY.INTL(INDEX($Q$11:$Q$310,MATCH($D97,$A$11:$A$310,0)),N($F97),'Project Info'!$H$12,Holidays!$A$6:$A$205),IF($E97="FF",WORKDAY.INTL(INDEX($R$11:$R$310,MATCH($D97,$A$11:$A$310,0)),N($F97)-MAX(1,N($J97))+1,'Project Info'!$H$12,Holidays!$A$6:$A$205),WORKDAY.INTL(INDEX($R$11:$R$310,MATCH($D97,$A$11:$A$310,0)),1+N($F97),'Project Info'!$H$12,Holidays!$A$6:$A$205))),0))),IF($G97="",0,N(IFERROR(IF($H97="SS",WORKDAY.INTL(INDEX($Q$11:$Q$310,MATCH($G97,$A$11:$A$310,0)),N($I97),'Project Info'!$H$12,Holidays!$A$6:$A$205),IF($H97="FF",WORKDAY.INTL(INDEX($R$11:$R$310,MATCH($G97,$A$11:$A$310,0)),N($I97)-MAX(1,N($J97))+1,'Project Info'!$H$12,Holidays!$A$6:$A$205),WORKDAY.INTL(INDEX($R$11:$R$310,MATCH($G97,$A$11:$A$310,0)),1+N($I97),'Project Info'!$H$12,Holidays!$A$6:$A$205))),0))))-1,1,'Project Info'!$H$12,Holidays!$A$6:$A$205))</f>
        <v/>
      </c>
      <c r="R97" s="51" t="str">
        <f>IF(OR($Q97="",NOT(ISNUMBER($J97))),"",WORKDAY.INTL($Q97,MAX(1,$J97)-1,'Project Info'!$H$12,Holidays!$A$6:$A$205))</f>
        <v/>
      </c>
      <c r="S97" s="51" t="str">
        <f>IF($Q97="","",IF(ISNUMBER($M97),$M97,WORKDAY.INTL(MAX($Q97,IF($D97="",0,N(IFERROR(IF($E97="SS",WORKDAY.INTL(INDEX($S$11:$S$310,MATCH($D97,$A$11:$A$310,0)),N($F97),'Project Info'!$H$12,Holidays!$A$6:$A$205),IF($E97="FF",WORKDAY.INTL(INDEX($T$11:$T$310,MATCH($D97,$A$11:$A$310,0)),N($F97)-MAX(1,IF(ISNUMBER($P97),$P97,N($J97)))+1,'Project Info'!$H$12,Holidays!$A$6:$A$205),WORKDAY.INTL(INDEX($T$11:$T$310,MATCH($D97,$A$11:$A$310,0)),1+N($F97),'Project Info'!$H$12,Holidays!$A$6:$A$205))),0))),IF($G97="",0,N(IFERROR(IF($H97="SS",WORKDAY.INTL(INDEX($S$11:$S$310,MATCH($G97,$A$11:$A$310,0)),N($I97),'Project Info'!$H$12,Holidays!$A$6:$A$205),IF($H97="FF",WORKDAY.INTL(INDEX($T$11:$T$310,MATCH($G97,$A$11:$A$310,0)),N($I97)-MAX(1,IF(ISNUMBER($P97),$P97,N($J97)))+1,'Project Info'!$H$12,Holidays!$A$6:$A$205),WORKDAY.INTL(INDEX($T$11:$T$310,MATCH($G97,$A$11:$A$310,0)),1+N($I97),'Project Info'!$H$12,Holidays!$A$6:$A$205))),0))),IF($AE97="Completed",0,N('Project Info'!$C$11)))-1,1,'Project Info'!$H$12,Holidays!$A$6:$A$205)))</f>
        <v/>
      </c>
      <c r="T97" s="51" t="str">
        <f>IF(OR($S97="",$U97=""),"",IF(ISNUMBER($N97),$N97,WORKDAY.INTL($S97,$U97-1,'Project Info'!$H$12,Holidays!$A$6:$A$205)))</f>
        <v/>
      </c>
      <c r="U97" s="52" t="str">
        <f>IF(OR($S97="",NOT(ISNUMBER($J97))),"",IF(ISNUMBER($N97),MAX(1,NETWORKDAYS.INTL($S97,$N97,'Project Info'!$H$12,Holidays!$A$6:$A$205)),MAX(1,IF(ISNUMBER($P97),$P97,$J97),IF(ISNUMBER($M97),NETWORKDAYS.INTL($M97,N('Project Info'!$C$11),'Project Info'!$H$12,Holidays!$A$6:$A$205),0))))</f>
        <v/>
      </c>
      <c r="V97" s="53" t="str">
        <f>IF($U97="","",$U97-MAX(1,$J97))</f>
        <v/>
      </c>
      <c r="W97" s="25" t="str">
        <f>IF($B97="","",IF($U97="","Enter Duration",IF($AE97="Completed",IF(NOT(ISNUMBER($N97)),"Completed - enter Actual End",IF($V97&gt;0,"Completed - Overshoot",IF($V97&lt;0,"Completed - Early","Completed - On Time"))),IF($AE97="On Hold","On Hold",IF($AE97="In Progress",IF($V97&gt;0,"In Progress - Overshooting","In Progress - On Track"),IF($S97&gt;$Q97,"Delayed Start","Not Started"))))))</f>
        <v/>
      </c>
      <c r="X97" s="53" t="str">
        <f>IF(OR(NOT(ISNUMBER($R97)),NOT(ISNUMBER($T97))),"",IF($T97&gt;=$R97,NETWORKDAYS.INTL($R97,$T97,'Project Info'!$H$12,Holidays!$A$6:$A$205)-1,-(NETWORKDAYS.INTL($T97,$R97,'Project Info'!$H$12,Holidays!$A$6:$A$205)-1)))</f>
        <v/>
      </c>
      <c r="Y97" s="25" t="str">
        <f>IF($B97="","",IF(AND(MAX($AC97,$AD97)&gt;0,N($S97)&gt;N($Q97)),"Delayed by Task #"&amp;IF($AC97&gt;=$AD97,$D97,$G97)&amp;" (+"&amp;MAX($AC97,$AD97)&amp;"d)",""))</f>
        <v/>
      </c>
      <c r="Z97" s="52" t="str">
        <f>IF($B97="","",COUNTIF($D$11:$D$310,$A97)+COUNTIF($G$11:$G$310,$A97))</f>
        <v/>
      </c>
      <c r="AA97" s="47" t="str">
        <f>IF($B97="","",IF($AE97="Completed",1,IF($AE97="On Hold",4,IF($AE97="In Progress",2,IF(N($S97)&gt;N($Q97),7,3)))))</f>
        <v/>
      </c>
      <c r="AB97" s="47" t="str">
        <f>IF($B97="","",IF(OR(AND($D97&lt;&gt;"",ISNUMBER(MATCH($D97,$A$11:$A$310,0))),AND($G97&lt;&gt;"",ISNUMBER(MATCH($G97,$A$11:$A$310,0)))),1,0))</f>
        <v/>
      </c>
      <c r="AC97" s="47">
        <f>IF($D97="",0,N(IFERROR(INDEX($X$11:$X$310,MATCH($D97,$A$11:$A$310,0)),0)))</f>
        <v>0</v>
      </c>
      <c r="AD97" s="47">
        <f>IF($G97="",0,N(IFERROR(INDEX($X$11:$X$310,MATCH($G97,$A$11:$A$310,0)),0)))</f>
        <v>0</v>
      </c>
      <c r="AE97" s="47" t="str">
        <f>IF($B97="","",IF(ISNUMBER($N97),"Completed",IF($L97="Completed","Completed",IF($L97&lt;&gt;"",$L97,IF(ISNUMBER($M97),"In Progress","Not Started")))))</f>
        <v/>
      </c>
      <c r="AF97" s="54" t="str">
        <f>IF($B97="","",IF($AE97="Completed",1,MIN(1,N($O97))))</f>
        <v/>
      </c>
      <c r="AG97" s="55" t="str">
        <f>IF(OR($S97="",NOT(ISNUMBER($J97))),"",WORKDAY.INTL($S97,MAX(1,$J97)-1,'Project Info'!$H$12,Holidays!$A$6:$A$205))</f>
        <v/>
      </c>
      <c r="AH97" s="47" t="str">
        <f>IF($B97="","",N($J97)*$AF97)</f>
        <v/>
      </c>
      <c r="AI97" s="47">
        <f>IF(ISNUMBER($R97),$R97,0)</f>
        <v>0</v>
      </c>
      <c r="AJ97" s="47">
        <f>IF(ISNUMBER($T97),$T97,0)</f>
        <v>0</v>
      </c>
    </row>
    <row r="98" ht="18" customHeight="1">
      <c r="A98" s="47" t="str">
        <f>IF($B98="","",ROW()-10)</f>
        <v/>
      </c>
      <c r="B98" s="48" t="n"/>
      <c r="C98" s="48" t="n"/>
      <c r="D98" s="6" t="n"/>
      <c r="E98" s="6" t="n"/>
      <c r="F98" s="6" t="n"/>
      <c r="G98" s="6" t="n"/>
      <c r="H98" s="6" t="n"/>
      <c r="I98" s="6" t="n"/>
      <c r="J98" s="6" t="n"/>
      <c r="K98" s="49" t="n"/>
      <c r="L98" s="6" t="n"/>
      <c r="M98" s="49" t="n"/>
      <c r="N98" s="49" t="n"/>
      <c r="O98" s="50" t="n"/>
      <c r="P98" s="6" t="n"/>
      <c r="Q98" s="51" t="str">
        <f>IF(OR($B98="",'Project Info'!$C$9=""),"",WORKDAY.INTL(MAX('Project Info'!$C$9,N($K98),IF($D98="",0,N(IFERROR(IF($E98="SS",WORKDAY.INTL(INDEX($Q$11:$Q$310,MATCH($D98,$A$11:$A$310,0)),N($F98),'Project Info'!$H$12,Holidays!$A$6:$A$205),IF($E98="FF",WORKDAY.INTL(INDEX($R$11:$R$310,MATCH($D98,$A$11:$A$310,0)),N($F98)-MAX(1,N($J98))+1,'Project Info'!$H$12,Holidays!$A$6:$A$205),WORKDAY.INTL(INDEX($R$11:$R$310,MATCH($D98,$A$11:$A$310,0)),1+N($F98),'Project Info'!$H$12,Holidays!$A$6:$A$205))),0))),IF($G98="",0,N(IFERROR(IF($H98="SS",WORKDAY.INTL(INDEX($Q$11:$Q$310,MATCH($G98,$A$11:$A$310,0)),N($I98),'Project Info'!$H$12,Holidays!$A$6:$A$205),IF($H98="FF",WORKDAY.INTL(INDEX($R$11:$R$310,MATCH($G98,$A$11:$A$310,0)),N($I98)-MAX(1,N($J98))+1,'Project Info'!$H$12,Holidays!$A$6:$A$205),WORKDAY.INTL(INDEX($R$11:$R$310,MATCH($G98,$A$11:$A$310,0)),1+N($I98),'Project Info'!$H$12,Holidays!$A$6:$A$205))),0))))-1,1,'Project Info'!$H$12,Holidays!$A$6:$A$205))</f>
        <v/>
      </c>
      <c r="R98" s="51" t="str">
        <f>IF(OR($Q98="",NOT(ISNUMBER($J98))),"",WORKDAY.INTL($Q98,MAX(1,$J98)-1,'Project Info'!$H$12,Holidays!$A$6:$A$205))</f>
        <v/>
      </c>
      <c r="S98" s="51" t="str">
        <f>IF($Q98="","",IF(ISNUMBER($M98),$M98,WORKDAY.INTL(MAX($Q98,IF($D98="",0,N(IFERROR(IF($E98="SS",WORKDAY.INTL(INDEX($S$11:$S$310,MATCH($D98,$A$11:$A$310,0)),N($F98),'Project Info'!$H$12,Holidays!$A$6:$A$205),IF($E98="FF",WORKDAY.INTL(INDEX($T$11:$T$310,MATCH($D98,$A$11:$A$310,0)),N($F98)-MAX(1,IF(ISNUMBER($P98),$P98,N($J98)))+1,'Project Info'!$H$12,Holidays!$A$6:$A$205),WORKDAY.INTL(INDEX($T$11:$T$310,MATCH($D98,$A$11:$A$310,0)),1+N($F98),'Project Info'!$H$12,Holidays!$A$6:$A$205))),0))),IF($G98="",0,N(IFERROR(IF($H98="SS",WORKDAY.INTL(INDEX($S$11:$S$310,MATCH($G98,$A$11:$A$310,0)),N($I98),'Project Info'!$H$12,Holidays!$A$6:$A$205),IF($H98="FF",WORKDAY.INTL(INDEX($T$11:$T$310,MATCH($G98,$A$11:$A$310,0)),N($I98)-MAX(1,IF(ISNUMBER($P98),$P98,N($J98)))+1,'Project Info'!$H$12,Holidays!$A$6:$A$205),WORKDAY.INTL(INDEX($T$11:$T$310,MATCH($G98,$A$11:$A$310,0)),1+N($I98),'Project Info'!$H$12,Holidays!$A$6:$A$205))),0))),IF($AE98="Completed",0,N('Project Info'!$C$11)))-1,1,'Project Info'!$H$12,Holidays!$A$6:$A$205)))</f>
        <v/>
      </c>
      <c r="T98" s="51" t="str">
        <f>IF(OR($S98="",$U98=""),"",IF(ISNUMBER($N98),$N98,WORKDAY.INTL($S98,$U98-1,'Project Info'!$H$12,Holidays!$A$6:$A$205)))</f>
        <v/>
      </c>
      <c r="U98" s="52" t="str">
        <f>IF(OR($S98="",NOT(ISNUMBER($J98))),"",IF(ISNUMBER($N98),MAX(1,NETWORKDAYS.INTL($S98,$N98,'Project Info'!$H$12,Holidays!$A$6:$A$205)),MAX(1,IF(ISNUMBER($P98),$P98,$J98),IF(ISNUMBER($M98),NETWORKDAYS.INTL($M98,N('Project Info'!$C$11),'Project Info'!$H$12,Holidays!$A$6:$A$205),0))))</f>
        <v/>
      </c>
      <c r="V98" s="53" t="str">
        <f>IF($U98="","",$U98-MAX(1,$J98))</f>
        <v/>
      </c>
      <c r="W98" s="25" t="str">
        <f>IF($B98="","",IF($U98="","Enter Duration",IF($AE98="Completed",IF(NOT(ISNUMBER($N98)),"Completed - enter Actual End",IF($V98&gt;0,"Completed - Overshoot",IF($V98&lt;0,"Completed - Early","Completed - On Time"))),IF($AE98="On Hold","On Hold",IF($AE98="In Progress",IF($V98&gt;0,"In Progress - Overshooting","In Progress - On Track"),IF($S98&gt;$Q98,"Delayed Start","Not Started"))))))</f>
        <v/>
      </c>
      <c r="X98" s="53" t="str">
        <f>IF(OR(NOT(ISNUMBER($R98)),NOT(ISNUMBER($T98))),"",IF($T98&gt;=$R98,NETWORKDAYS.INTL($R98,$T98,'Project Info'!$H$12,Holidays!$A$6:$A$205)-1,-(NETWORKDAYS.INTL($T98,$R98,'Project Info'!$H$12,Holidays!$A$6:$A$205)-1)))</f>
        <v/>
      </c>
      <c r="Y98" s="25" t="str">
        <f>IF($B98="","",IF(AND(MAX($AC98,$AD98)&gt;0,N($S98)&gt;N($Q98)),"Delayed by Task #"&amp;IF($AC98&gt;=$AD98,$D98,$G98)&amp;" (+"&amp;MAX($AC98,$AD98)&amp;"d)",""))</f>
        <v/>
      </c>
      <c r="Z98" s="52" t="str">
        <f>IF($B98="","",COUNTIF($D$11:$D$310,$A98)+COUNTIF($G$11:$G$310,$A98))</f>
        <v/>
      </c>
      <c r="AA98" s="47" t="str">
        <f>IF($B98="","",IF($AE98="Completed",1,IF($AE98="On Hold",4,IF($AE98="In Progress",2,IF(N($S98)&gt;N($Q98),7,3)))))</f>
        <v/>
      </c>
      <c r="AB98" s="47" t="str">
        <f>IF($B98="","",IF(OR(AND($D98&lt;&gt;"",ISNUMBER(MATCH($D98,$A$11:$A$310,0))),AND($G98&lt;&gt;"",ISNUMBER(MATCH($G98,$A$11:$A$310,0)))),1,0))</f>
        <v/>
      </c>
      <c r="AC98" s="47">
        <f>IF($D98="",0,N(IFERROR(INDEX($X$11:$X$310,MATCH($D98,$A$11:$A$310,0)),0)))</f>
        <v>0</v>
      </c>
      <c r="AD98" s="47">
        <f>IF($G98="",0,N(IFERROR(INDEX($X$11:$X$310,MATCH($G98,$A$11:$A$310,0)),0)))</f>
        <v>0</v>
      </c>
      <c r="AE98" s="47" t="str">
        <f>IF($B98="","",IF(ISNUMBER($N98),"Completed",IF($L98="Completed","Completed",IF($L98&lt;&gt;"",$L98,IF(ISNUMBER($M98),"In Progress","Not Started")))))</f>
        <v/>
      </c>
      <c r="AF98" s="54" t="str">
        <f>IF($B98="","",IF($AE98="Completed",1,MIN(1,N($O98))))</f>
        <v/>
      </c>
      <c r="AG98" s="55" t="str">
        <f>IF(OR($S98="",NOT(ISNUMBER($J98))),"",WORKDAY.INTL($S98,MAX(1,$J98)-1,'Project Info'!$H$12,Holidays!$A$6:$A$205))</f>
        <v/>
      </c>
      <c r="AH98" s="47" t="str">
        <f>IF($B98="","",N($J98)*$AF98)</f>
        <v/>
      </c>
      <c r="AI98" s="47">
        <f>IF(ISNUMBER($R98),$R98,0)</f>
        <v>0</v>
      </c>
      <c r="AJ98" s="47">
        <f>IF(ISNUMBER($T98),$T98,0)</f>
        <v>0</v>
      </c>
    </row>
    <row r="99" ht="18" customHeight="1">
      <c r="A99" s="47" t="str">
        <f>IF($B99="","",ROW()-10)</f>
        <v/>
      </c>
      <c r="B99" s="48" t="n"/>
      <c r="C99" s="48" t="n"/>
      <c r="D99" s="6" t="n"/>
      <c r="E99" s="6" t="n"/>
      <c r="F99" s="6" t="n"/>
      <c r="G99" s="6" t="n"/>
      <c r="H99" s="6" t="n"/>
      <c r="I99" s="6" t="n"/>
      <c r="J99" s="6" t="n"/>
      <c r="K99" s="49" t="n"/>
      <c r="L99" s="6" t="n"/>
      <c r="M99" s="49" t="n"/>
      <c r="N99" s="49" t="n"/>
      <c r="O99" s="50" t="n"/>
      <c r="P99" s="6" t="n"/>
      <c r="Q99" s="51" t="str">
        <f>IF(OR($B99="",'Project Info'!$C$9=""),"",WORKDAY.INTL(MAX('Project Info'!$C$9,N($K99),IF($D99="",0,N(IFERROR(IF($E99="SS",WORKDAY.INTL(INDEX($Q$11:$Q$310,MATCH($D99,$A$11:$A$310,0)),N($F99),'Project Info'!$H$12,Holidays!$A$6:$A$205),IF($E99="FF",WORKDAY.INTL(INDEX($R$11:$R$310,MATCH($D99,$A$11:$A$310,0)),N($F99)-MAX(1,N($J99))+1,'Project Info'!$H$12,Holidays!$A$6:$A$205),WORKDAY.INTL(INDEX($R$11:$R$310,MATCH($D99,$A$11:$A$310,0)),1+N($F99),'Project Info'!$H$12,Holidays!$A$6:$A$205))),0))),IF($G99="",0,N(IFERROR(IF($H99="SS",WORKDAY.INTL(INDEX($Q$11:$Q$310,MATCH($G99,$A$11:$A$310,0)),N($I99),'Project Info'!$H$12,Holidays!$A$6:$A$205),IF($H99="FF",WORKDAY.INTL(INDEX($R$11:$R$310,MATCH($G99,$A$11:$A$310,0)),N($I99)-MAX(1,N($J99))+1,'Project Info'!$H$12,Holidays!$A$6:$A$205),WORKDAY.INTL(INDEX($R$11:$R$310,MATCH($G99,$A$11:$A$310,0)),1+N($I99),'Project Info'!$H$12,Holidays!$A$6:$A$205))),0))))-1,1,'Project Info'!$H$12,Holidays!$A$6:$A$205))</f>
        <v/>
      </c>
      <c r="R99" s="51" t="str">
        <f>IF(OR($Q99="",NOT(ISNUMBER($J99))),"",WORKDAY.INTL($Q99,MAX(1,$J99)-1,'Project Info'!$H$12,Holidays!$A$6:$A$205))</f>
        <v/>
      </c>
      <c r="S99" s="51" t="str">
        <f>IF($Q99="","",IF(ISNUMBER($M99),$M99,WORKDAY.INTL(MAX($Q99,IF($D99="",0,N(IFERROR(IF($E99="SS",WORKDAY.INTL(INDEX($S$11:$S$310,MATCH($D99,$A$11:$A$310,0)),N($F99),'Project Info'!$H$12,Holidays!$A$6:$A$205),IF($E99="FF",WORKDAY.INTL(INDEX($T$11:$T$310,MATCH($D99,$A$11:$A$310,0)),N($F99)-MAX(1,IF(ISNUMBER($P99),$P99,N($J99)))+1,'Project Info'!$H$12,Holidays!$A$6:$A$205),WORKDAY.INTL(INDEX($T$11:$T$310,MATCH($D99,$A$11:$A$310,0)),1+N($F99),'Project Info'!$H$12,Holidays!$A$6:$A$205))),0))),IF($G99="",0,N(IFERROR(IF($H99="SS",WORKDAY.INTL(INDEX($S$11:$S$310,MATCH($G99,$A$11:$A$310,0)),N($I99),'Project Info'!$H$12,Holidays!$A$6:$A$205),IF($H99="FF",WORKDAY.INTL(INDEX($T$11:$T$310,MATCH($G99,$A$11:$A$310,0)),N($I99)-MAX(1,IF(ISNUMBER($P99),$P99,N($J99)))+1,'Project Info'!$H$12,Holidays!$A$6:$A$205),WORKDAY.INTL(INDEX($T$11:$T$310,MATCH($G99,$A$11:$A$310,0)),1+N($I99),'Project Info'!$H$12,Holidays!$A$6:$A$205))),0))),IF($AE99="Completed",0,N('Project Info'!$C$11)))-1,1,'Project Info'!$H$12,Holidays!$A$6:$A$205)))</f>
        <v/>
      </c>
      <c r="T99" s="51" t="str">
        <f>IF(OR($S99="",$U99=""),"",IF(ISNUMBER($N99),$N99,WORKDAY.INTL($S99,$U99-1,'Project Info'!$H$12,Holidays!$A$6:$A$205)))</f>
        <v/>
      </c>
      <c r="U99" s="52" t="str">
        <f>IF(OR($S99="",NOT(ISNUMBER($J99))),"",IF(ISNUMBER($N99),MAX(1,NETWORKDAYS.INTL($S99,$N99,'Project Info'!$H$12,Holidays!$A$6:$A$205)),MAX(1,IF(ISNUMBER($P99),$P99,$J99),IF(ISNUMBER($M99),NETWORKDAYS.INTL($M99,N('Project Info'!$C$11),'Project Info'!$H$12,Holidays!$A$6:$A$205),0))))</f>
        <v/>
      </c>
      <c r="V99" s="53" t="str">
        <f>IF($U99="","",$U99-MAX(1,$J99))</f>
        <v/>
      </c>
      <c r="W99" s="25" t="str">
        <f>IF($B99="","",IF($U99="","Enter Duration",IF($AE99="Completed",IF(NOT(ISNUMBER($N99)),"Completed - enter Actual End",IF($V99&gt;0,"Completed - Overshoot",IF($V99&lt;0,"Completed - Early","Completed - On Time"))),IF($AE99="On Hold","On Hold",IF($AE99="In Progress",IF($V99&gt;0,"In Progress - Overshooting","In Progress - On Track"),IF($S99&gt;$Q99,"Delayed Start","Not Started"))))))</f>
        <v/>
      </c>
      <c r="X99" s="53" t="str">
        <f>IF(OR(NOT(ISNUMBER($R99)),NOT(ISNUMBER($T99))),"",IF($T99&gt;=$R99,NETWORKDAYS.INTL($R99,$T99,'Project Info'!$H$12,Holidays!$A$6:$A$205)-1,-(NETWORKDAYS.INTL($T99,$R99,'Project Info'!$H$12,Holidays!$A$6:$A$205)-1)))</f>
        <v/>
      </c>
      <c r="Y99" s="25" t="str">
        <f>IF($B99="","",IF(AND(MAX($AC99,$AD99)&gt;0,N($S99)&gt;N($Q99)),"Delayed by Task #"&amp;IF($AC99&gt;=$AD99,$D99,$G99)&amp;" (+"&amp;MAX($AC99,$AD99)&amp;"d)",""))</f>
        <v/>
      </c>
      <c r="Z99" s="52" t="str">
        <f>IF($B99="","",COUNTIF($D$11:$D$310,$A99)+COUNTIF($G$11:$G$310,$A99))</f>
        <v/>
      </c>
      <c r="AA99" s="47" t="str">
        <f>IF($B99="","",IF($AE99="Completed",1,IF($AE99="On Hold",4,IF($AE99="In Progress",2,IF(N($S99)&gt;N($Q99),7,3)))))</f>
        <v/>
      </c>
      <c r="AB99" s="47" t="str">
        <f>IF($B99="","",IF(OR(AND($D99&lt;&gt;"",ISNUMBER(MATCH($D99,$A$11:$A$310,0))),AND($G99&lt;&gt;"",ISNUMBER(MATCH($G99,$A$11:$A$310,0)))),1,0))</f>
        <v/>
      </c>
      <c r="AC99" s="47">
        <f>IF($D99="",0,N(IFERROR(INDEX($X$11:$X$310,MATCH($D99,$A$11:$A$310,0)),0)))</f>
        <v>0</v>
      </c>
      <c r="AD99" s="47">
        <f>IF($G99="",0,N(IFERROR(INDEX($X$11:$X$310,MATCH($G99,$A$11:$A$310,0)),0)))</f>
        <v>0</v>
      </c>
      <c r="AE99" s="47" t="str">
        <f>IF($B99="","",IF(ISNUMBER($N99),"Completed",IF($L99="Completed","Completed",IF($L99&lt;&gt;"",$L99,IF(ISNUMBER($M99),"In Progress","Not Started")))))</f>
        <v/>
      </c>
      <c r="AF99" s="54" t="str">
        <f>IF($B99="","",IF($AE99="Completed",1,MIN(1,N($O99))))</f>
        <v/>
      </c>
      <c r="AG99" s="55" t="str">
        <f>IF(OR($S99="",NOT(ISNUMBER($J99))),"",WORKDAY.INTL($S99,MAX(1,$J99)-1,'Project Info'!$H$12,Holidays!$A$6:$A$205))</f>
        <v/>
      </c>
      <c r="AH99" s="47" t="str">
        <f>IF($B99="","",N($J99)*$AF99)</f>
        <v/>
      </c>
      <c r="AI99" s="47">
        <f>IF(ISNUMBER($R99),$R99,0)</f>
        <v>0</v>
      </c>
      <c r="AJ99" s="47">
        <f>IF(ISNUMBER($T99),$T99,0)</f>
        <v>0</v>
      </c>
    </row>
    <row r="100" ht="18" customHeight="1">
      <c r="A100" s="47" t="str">
        <f>IF($B100="","",ROW()-10)</f>
        <v/>
      </c>
      <c r="B100" s="48" t="n"/>
      <c r="C100" s="48" t="n"/>
      <c r="D100" s="6" t="n"/>
      <c r="E100" s="6" t="n"/>
      <c r="F100" s="6" t="n"/>
      <c r="G100" s="6" t="n"/>
      <c r="H100" s="6" t="n"/>
      <c r="I100" s="6" t="n"/>
      <c r="J100" s="6" t="n"/>
      <c r="K100" s="49" t="n"/>
      <c r="L100" s="6" t="n"/>
      <c r="M100" s="49" t="n"/>
      <c r="N100" s="49" t="n"/>
      <c r="O100" s="50" t="n"/>
      <c r="P100" s="6" t="n"/>
      <c r="Q100" s="51" t="str">
        <f>IF(OR($B100="",'Project Info'!$C$9=""),"",WORKDAY.INTL(MAX('Project Info'!$C$9,N($K100),IF($D100="",0,N(IFERROR(IF($E100="SS",WORKDAY.INTL(INDEX($Q$11:$Q$310,MATCH($D100,$A$11:$A$310,0)),N($F100),'Project Info'!$H$12,Holidays!$A$6:$A$205),IF($E100="FF",WORKDAY.INTL(INDEX($R$11:$R$310,MATCH($D100,$A$11:$A$310,0)),N($F100)-MAX(1,N($J100))+1,'Project Info'!$H$12,Holidays!$A$6:$A$205),WORKDAY.INTL(INDEX($R$11:$R$310,MATCH($D100,$A$11:$A$310,0)),1+N($F100),'Project Info'!$H$12,Holidays!$A$6:$A$205))),0))),IF($G100="",0,N(IFERROR(IF($H100="SS",WORKDAY.INTL(INDEX($Q$11:$Q$310,MATCH($G100,$A$11:$A$310,0)),N($I100),'Project Info'!$H$12,Holidays!$A$6:$A$205),IF($H100="FF",WORKDAY.INTL(INDEX($R$11:$R$310,MATCH($G100,$A$11:$A$310,0)),N($I100)-MAX(1,N($J100))+1,'Project Info'!$H$12,Holidays!$A$6:$A$205),WORKDAY.INTL(INDEX($R$11:$R$310,MATCH($G100,$A$11:$A$310,0)),1+N($I100),'Project Info'!$H$12,Holidays!$A$6:$A$205))),0))))-1,1,'Project Info'!$H$12,Holidays!$A$6:$A$205))</f>
        <v/>
      </c>
      <c r="R100" s="51" t="str">
        <f>IF(OR($Q100="",NOT(ISNUMBER($J100))),"",WORKDAY.INTL($Q100,MAX(1,$J100)-1,'Project Info'!$H$12,Holidays!$A$6:$A$205))</f>
        <v/>
      </c>
      <c r="S100" s="51" t="str">
        <f>IF($Q100="","",IF(ISNUMBER($M100),$M100,WORKDAY.INTL(MAX($Q100,IF($D100="",0,N(IFERROR(IF($E100="SS",WORKDAY.INTL(INDEX($S$11:$S$310,MATCH($D100,$A$11:$A$310,0)),N($F100),'Project Info'!$H$12,Holidays!$A$6:$A$205),IF($E100="FF",WORKDAY.INTL(INDEX($T$11:$T$310,MATCH($D100,$A$11:$A$310,0)),N($F100)-MAX(1,IF(ISNUMBER($P100),$P100,N($J100)))+1,'Project Info'!$H$12,Holidays!$A$6:$A$205),WORKDAY.INTL(INDEX($T$11:$T$310,MATCH($D100,$A$11:$A$310,0)),1+N($F100),'Project Info'!$H$12,Holidays!$A$6:$A$205))),0))),IF($G100="",0,N(IFERROR(IF($H100="SS",WORKDAY.INTL(INDEX($S$11:$S$310,MATCH($G100,$A$11:$A$310,0)),N($I100),'Project Info'!$H$12,Holidays!$A$6:$A$205),IF($H100="FF",WORKDAY.INTL(INDEX($T$11:$T$310,MATCH($G100,$A$11:$A$310,0)),N($I100)-MAX(1,IF(ISNUMBER($P100),$P100,N($J100)))+1,'Project Info'!$H$12,Holidays!$A$6:$A$205),WORKDAY.INTL(INDEX($T$11:$T$310,MATCH($G100,$A$11:$A$310,0)),1+N($I100),'Project Info'!$H$12,Holidays!$A$6:$A$205))),0))),IF($AE100="Completed",0,N('Project Info'!$C$11)))-1,1,'Project Info'!$H$12,Holidays!$A$6:$A$205)))</f>
        <v/>
      </c>
      <c r="T100" s="51" t="str">
        <f>IF(OR($S100="",$U100=""),"",IF(ISNUMBER($N100),$N100,WORKDAY.INTL($S100,$U100-1,'Project Info'!$H$12,Holidays!$A$6:$A$205)))</f>
        <v/>
      </c>
      <c r="U100" s="52" t="str">
        <f>IF(OR($S100="",NOT(ISNUMBER($J100))),"",IF(ISNUMBER($N100),MAX(1,NETWORKDAYS.INTL($S100,$N100,'Project Info'!$H$12,Holidays!$A$6:$A$205)),MAX(1,IF(ISNUMBER($P100),$P100,$J100),IF(ISNUMBER($M100),NETWORKDAYS.INTL($M100,N('Project Info'!$C$11),'Project Info'!$H$12,Holidays!$A$6:$A$205),0))))</f>
        <v/>
      </c>
      <c r="V100" s="53" t="str">
        <f>IF($U100="","",$U100-MAX(1,$J100))</f>
        <v/>
      </c>
      <c r="W100" s="25" t="str">
        <f>IF($B100="","",IF($U100="","Enter Duration",IF($AE100="Completed",IF(NOT(ISNUMBER($N100)),"Completed - enter Actual End",IF($V100&gt;0,"Completed - Overshoot",IF($V100&lt;0,"Completed - Early","Completed - On Time"))),IF($AE100="On Hold","On Hold",IF($AE100="In Progress",IF($V100&gt;0,"In Progress - Overshooting","In Progress - On Track"),IF($S100&gt;$Q100,"Delayed Start","Not Started"))))))</f>
        <v/>
      </c>
      <c r="X100" s="53" t="str">
        <f>IF(OR(NOT(ISNUMBER($R100)),NOT(ISNUMBER($T100))),"",IF($T100&gt;=$R100,NETWORKDAYS.INTL($R100,$T100,'Project Info'!$H$12,Holidays!$A$6:$A$205)-1,-(NETWORKDAYS.INTL($T100,$R100,'Project Info'!$H$12,Holidays!$A$6:$A$205)-1)))</f>
        <v/>
      </c>
      <c r="Y100" s="25" t="str">
        <f>IF($B100="","",IF(AND(MAX($AC100,$AD100)&gt;0,N($S100)&gt;N($Q100)),"Delayed by Task #"&amp;IF($AC100&gt;=$AD100,$D100,$G100)&amp;" (+"&amp;MAX($AC100,$AD100)&amp;"d)",""))</f>
        <v/>
      </c>
      <c r="Z100" s="52" t="str">
        <f>IF($B100="","",COUNTIF($D$11:$D$310,$A100)+COUNTIF($G$11:$G$310,$A100))</f>
        <v/>
      </c>
      <c r="AA100" s="47" t="str">
        <f>IF($B100="","",IF($AE100="Completed",1,IF($AE100="On Hold",4,IF($AE100="In Progress",2,IF(N($S100)&gt;N($Q100),7,3)))))</f>
        <v/>
      </c>
      <c r="AB100" s="47" t="str">
        <f>IF($B100="","",IF(OR(AND($D100&lt;&gt;"",ISNUMBER(MATCH($D100,$A$11:$A$310,0))),AND($G100&lt;&gt;"",ISNUMBER(MATCH($G100,$A$11:$A$310,0)))),1,0))</f>
        <v/>
      </c>
      <c r="AC100" s="47">
        <f>IF($D100="",0,N(IFERROR(INDEX($X$11:$X$310,MATCH($D100,$A$11:$A$310,0)),0)))</f>
        <v>0</v>
      </c>
      <c r="AD100" s="47">
        <f>IF($G100="",0,N(IFERROR(INDEX($X$11:$X$310,MATCH($G100,$A$11:$A$310,0)),0)))</f>
        <v>0</v>
      </c>
      <c r="AE100" s="47" t="str">
        <f>IF($B100="","",IF(ISNUMBER($N100),"Completed",IF($L100="Completed","Completed",IF($L100&lt;&gt;"",$L100,IF(ISNUMBER($M100),"In Progress","Not Started")))))</f>
        <v/>
      </c>
      <c r="AF100" s="54" t="str">
        <f>IF($B100="","",IF($AE100="Completed",1,MIN(1,N($O100))))</f>
        <v/>
      </c>
      <c r="AG100" s="55" t="str">
        <f>IF(OR($S100="",NOT(ISNUMBER($J100))),"",WORKDAY.INTL($S100,MAX(1,$J100)-1,'Project Info'!$H$12,Holidays!$A$6:$A$205))</f>
        <v/>
      </c>
      <c r="AH100" s="47" t="str">
        <f>IF($B100="","",N($J100)*$AF100)</f>
        <v/>
      </c>
      <c r="AI100" s="47">
        <f>IF(ISNUMBER($R100),$R100,0)</f>
        <v>0</v>
      </c>
      <c r="AJ100" s="47">
        <f>IF(ISNUMBER($T100),$T100,0)</f>
        <v>0</v>
      </c>
    </row>
    <row r="101" ht="18" customHeight="1">
      <c r="A101" s="47" t="str">
        <f>IF($B101="","",ROW()-10)</f>
        <v/>
      </c>
      <c r="B101" s="48" t="n"/>
      <c r="C101" s="48" t="n"/>
      <c r="D101" s="6" t="n"/>
      <c r="E101" s="6" t="n"/>
      <c r="F101" s="6" t="n"/>
      <c r="G101" s="6" t="n"/>
      <c r="H101" s="6" t="n"/>
      <c r="I101" s="6" t="n"/>
      <c r="J101" s="6" t="n"/>
      <c r="K101" s="49" t="n"/>
      <c r="L101" s="6" t="n"/>
      <c r="M101" s="49" t="n"/>
      <c r="N101" s="49" t="n"/>
      <c r="O101" s="50" t="n"/>
      <c r="P101" s="6" t="n"/>
      <c r="Q101" s="51" t="str">
        <f>IF(OR($B101="",'Project Info'!$C$9=""),"",WORKDAY.INTL(MAX('Project Info'!$C$9,N($K101),IF($D101="",0,N(IFERROR(IF($E101="SS",WORKDAY.INTL(INDEX($Q$11:$Q$310,MATCH($D101,$A$11:$A$310,0)),N($F101),'Project Info'!$H$12,Holidays!$A$6:$A$205),IF($E101="FF",WORKDAY.INTL(INDEX($R$11:$R$310,MATCH($D101,$A$11:$A$310,0)),N($F101)-MAX(1,N($J101))+1,'Project Info'!$H$12,Holidays!$A$6:$A$205),WORKDAY.INTL(INDEX($R$11:$R$310,MATCH($D101,$A$11:$A$310,0)),1+N($F101),'Project Info'!$H$12,Holidays!$A$6:$A$205))),0))),IF($G101="",0,N(IFERROR(IF($H101="SS",WORKDAY.INTL(INDEX($Q$11:$Q$310,MATCH($G101,$A$11:$A$310,0)),N($I101),'Project Info'!$H$12,Holidays!$A$6:$A$205),IF($H101="FF",WORKDAY.INTL(INDEX($R$11:$R$310,MATCH($G101,$A$11:$A$310,0)),N($I101)-MAX(1,N($J101))+1,'Project Info'!$H$12,Holidays!$A$6:$A$205),WORKDAY.INTL(INDEX($R$11:$R$310,MATCH($G101,$A$11:$A$310,0)),1+N($I101),'Project Info'!$H$12,Holidays!$A$6:$A$205))),0))))-1,1,'Project Info'!$H$12,Holidays!$A$6:$A$205))</f>
        <v/>
      </c>
      <c r="R101" s="51" t="str">
        <f>IF(OR($Q101="",NOT(ISNUMBER($J101))),"",WORKDAY.INTL($Q101,MAX(1,$J101)-1,'Project Info'!$H$12,Holidays!$A$6:$A$205))</f>
        <v/>
      </c>
      <c r="S101" s="51" t="str">
        <f>IF($Q101="","",IF(ISNUMBER($M101),$M101,WORKDAY.INTL(MAX($Q101,IF($D101="",0,N(IFERROR(IF($E101="SS",WORKDAY.INTL(INDEX($S$11:$S$310,MATCH($D101,$A$11:$A$310,0)),N($F101),'Project Info'!$H$12,Holidays!$A$6:$A$205),IF($E101="FF",WORKDAY.INTL(INDEX($T$11:$T$310,MATCH($D101,$A$11:$A$310,0)),N($F101)-MAX(1,IF(ISNUMBER($P101),$P101,N($J101)))+1,'Project Info'!$H$12,Holidays!$A$6:$A$205),WORKDAY.INTL(INDEX($T$11:$T$310,MATCH($D101,$A$11:$A$310,0)),1+N($F101),'Project Info'!$H$12,Holidays!$A$6:$A$205))),0))),IF($G101="",0,N(IFERROR(IF($H101="SS",WORKDAY.INTL(INDEX($S$11:$S$310,MATCH($G101,$A$11:$A$310,0)),N($I101),'Project Info'!$H$12,Holidays!$A$6:$A$205),IF($H101="FF",WORKDAY.INTL(INDEX($T$11:$T$310,MATCH($G101,$A$11:$A$310,0)),N($I101)-MAX(1,IF(ISNUMBER($P101),$P101,N($J101)))+1,'Project Info'!$H$12,Holidays!$A$6:$A$205),WORKDAY.INTL(INDEX($T$11:$T$310,MATCH($G101,$A$11:$A$310,0)),1+N($I101),'Project Info'!$H$12,Holidays!$A$6:$A$205))),0))),IF($AE101="Completed",0,N('Project Info'!$C$11)))-1,1,'Project Info'!$H$12,Holidays!$A$6:$A$205)))</f>
        <v/>
      </c>
      <c r="T101" s="51" t="str">
        <f>IF(OR($S101="",$U101=""),"",IF(ISNUMBER($N101),$N101,WORKDAY.INTL($S101,$U101-1,'Project Info'!$H$12,Holidays!$A$6:$A$205)))</f>
        <v/>
      </c>
      <c r="U101" s="52" t="str">
        <f>IF(OR($S101="",NOT(ISNUMBER($J101))),"",IF(ISNUMBER($N101),MAX(1,NETWORKDAYS.INTL($S101,$N101,'Project Info'!$H$12,Holidays!$A$6:$A$205)),MAX(1,IF(ISNUMBER($P101),$P101,$J101),IF(ISNUMBER($M101),NETWORKDAYS.INTL($M101,N('Project Info'!$C$11),'Project Info'!$H$12,Holidays!$A$6:$A$205),0))))</f>
        <v/>
      </c>
      <c r="V101" s="53" t="str">
        <f>IF($U101="","",$U101-MAX(1,$J101))</f>
        <v/>
      </c>
      <c r="W101" s="25" t="str">
        <f>IF($B101="","",IF($U101="","Enter Duration",IF($AE101="Completed",IF(NOT(ISNUMBER($N101)),"Completed - enter Actual End",IF($V101&gt;0,"Completed - Overshoot",IF($V101&lt;0,"Completed - Early","Completed - On Time"))),IF($AE101="On Hold","On Hold",IF($AE101="In Progress",IF($V101&gt;0,"In Progress - Overshooting","In Progress - On Track"),IF($S101&gt;$Q101,"Delayed Start","Not Started"))))))</f>
        <v/>
      </c>
      <c r="X101" s="53" t="str">
        <f>IF(OR(NOT(ISNUMBER($R101)),NOT(ISNUMBER($T101))),"",IF($T101&gt;=$R101,NETWORKDAYS.INTL($R101,$T101,'Project Info'!$H$12,Holidays!$A$6:$A$205)-1,-(NETWORKDAYS.INTL($T101,$R101,'Project Info'!$H$12,Holidays!$A$6:$A$205)-1)))</f>
        <v/>
      </c>
      <c r="Y101" s="25" t="str">
        <f>IF($B101="","",IF(AND(MAX($AC101,$AD101)&gt;0,N($S101)&gt;N($Q101)),"Delayed by Task #"&amp;IF($AC101&gt;=$AD101,$D101,$G101)&amp;" (+"&amp;MAX($AC101,$AD101)&amp;"d)",""))</f>
        <v/>
      </c>
      <c r="Z101" s="52" t="str">
        <f>IF($B101="","",COUNTIF($D$11:$D$310,$A101)+COUNTIF($G$11:$G$310,$A101))</f>
        <v/>
      </c>
      <c r="AA101" s="47" t="str">
        <f>IF($B101="","",IF($AE101="Completed",1,IF($AE101="On Hold",4,IF($AE101="In Progress",2,IF(N($S101)&gt;N($Q101),7,3)))))</f>
        <v/>
      </c>
      <c r="AB101" s="47" t="str">
        <f>IF($B101="","",IF(OR(AND($D101&lt;&gt;"",ISNUMBER(MATCH($D101,$A$11:$A$310,0))),AND($G101&lt;&gt;"",ISNUMBER(MATCH($G101,$A$11:$A$310,0)))),1,0))</f>
        <v/>
      </c>
      <c r="AC101" s="47">
        <f>IF($D101="",0,N(IFERROR(INDEX($X$11:$X$310,MATCH($D101,$A$11:$A$310,0)),0)))</f>
        <v>0</v>
      </c>
      <c r="AD101" s="47">
        <f>IF($G101="",0,N(IFERROR(INDEX($X$11:$X$310,MATCH($G101,$A$11:$A$310,0)),0)))</f>
        <v>0</v>
      </c>
      <c r="AE101" s="47" t="str">
        <f>IF($B101="","",IF(ISNUMBER($N101),"Completed",IF($L101="Completed","Completed",IF($L101&lt;&gt;"",$L101,IF(ISNUMBER($M101),"In Progress","Not Started")))))</f>
        <v/>
      </c>
      <c r="AF101" s="54" t="str">
        <f>IF($B101="","",IF($AE101="Completed",1,MIN(1,N($O101))))</f>
        <v/>
      </c>
      <c r="AG101" s="55" t="str">
        <f>IF(OR($S101="",NOT(ISNUMBER($J101))),"",WORKDAY.INTL($S101,MAX(1,$J101)-1,'Project Info'!$H$12,Holidays!$A$6:$A$205))</f>
        <v/>
      </c>
      <c r="AH101" s="47" t="str">
        <f>IF($B101="","",N($J101)*$AF101)</f>
        <v/>
      </c>
      <c r="AI101" s="47">
        <f>IF(ISNUMBER($R101),$R101,0)</f>
        <v>0</v>
      </c>
      <c r="AJ101" s="47">
        <f>IF(ISNUMBER($T101),$T101,0)</f>
        <v>0</v>
      </c>
    </row>
    <row r="102" ht="18" customHeight="1">
      <c r="A102" s="47" t="str">
        <f>IF($B102="","",ROW()-10)</f>
        <v/>
      </c>
      <c r="B102" s="48" t="n"/>
      <c r="C102" s="48" t="n"/>
      <c r="D102" s="6" t="n"/>
      <c r="E102" s="6" t="n"/>
      <c r="F102" s="6" t="n"/>
      <c r="G102" s="6" t="n"/>
      <c r="H102" s="6" t="n"/>
      <c r="I102" s="6" t="n"/>
      <c r="J102" s="6" t="n"/>
      <c r="K102" s="49" t="n"/>
      <c r="L102" s="6" t="n"/>
      <c r="M102" s="49" t="n"/>
      <c r="N102" s="49" t="n"/>
      <c r="O102" s="50" t="n"/>
      <c r="P102" s="6" t="n"/>
      <c r="Q102" s="51" t="str">
        <f>IF(OR($B102="",'Project Info'!$C$9=""),"",WORKDAY.INTL(MAX('Project Info'!$C$9,N($K102),IF($D102="",0,N(IFERROR(IF($E102="SS",WORKDAY.INTL(INDEX($Q$11:$Q$310,MATCH($D102,$A$11:$A$310,0)),N($F102),'Project Info'!$H$12,Holidays!$A$6:$A$205),IF($E102="FF",WORKDAY.INTL(INDEX($R$11:$R$310,MATCH($D102,$A$11:$A$310,0)),N($F102)-MAX(1,N($J102))+1,'Project Info'!$H$12,Holidays!$A$6:$A$205),WORKDAY.INTL(INDEX($R$11:$R$310,MATCH($D102,$A$11:$A$310,0)),1+N($F102),'Project Info'!$H$12,Holidays!$A$6:$A$205))),0))),IF($G102="",0,N(IFERROR(IF($H102="SS",WORKDAY.INTL(INDEX($Q$11:$Q$310,MATCH($G102,$A$11:$A$310,0)),N($I102),'Project Info'!$H$12,Holidays!$A$6:$A$205),IF($H102="FF",WORKDAY.INTL(INDEX($R$11:$R$310,MATCH($G102,$A$11:$A$310,0)),N($I102)-MAX(1,N($J102))+1,'Project Info'!$H$12,Holidays!$A$6:$A$205),WORKDAY.INTL(INDEX($R$11:$R$310,MATCH($G102,$A$11:$A$310,0)),1+N($I102),'Project Info'!$H$12,Holidays!$A$6:$A$205))),0))))-1,1,'Project Info'!$H$12,Holidays!$A$6:$A$205))</f>
        <v/>
      </c>
      <c r="R102" s="51" t="str">
        <f>IF(OR($Q102="",NOT(ISNUMBER($J102))),"",WORKDAY.INTL($Q102,MAX(1,$J102)-1,'Project Info'!$H$12,Holidays!$A$6:$A$205))</f>
        <v/>
      </c>
      <c r="S102" s="51" t="str">
        <f>IF($Q102="","",IF(ISNUMBER($M102),$M102,WORKDAY.INTL(MAX($Q102,IF($D102="",0,N(IFERROR(IF($E102="SS",WORKDAY.INTL(INDEX($S$11:$S$310,MATCH($D102,$A$11:$A$310,0)),N($F102),'Project Info'!$H$12,Holidays!$A$6:$A$205),IF($E102="FF",WORKDAY.INTL(INDEX($T$11:$T$310,MATCH($D102,$A$11:$A$310,0)),N($F102)-MAX(1,IF(ISNUMBER($P102),$P102,N($J102)))+1,'Project Info'!$H$12,Holidays!$A$6:$A$205),WORKDAY.INTL(INDEX($T$11:$T$310,MATCH($D102,$A$11:$A$310,0)),1+N($F102),'Project Info'!$H$12,Holidays!$A$6:$A$205))),0))),IF($G102="",0,N(IFERROR(IF($H102="SS",WORKDAY.INTL(INDEX($S$11:$S$310,MATCH($G102,$A$11:$A$310,0)),N($I102),'Project Info'!$H$12,Holidays!$A$6:$A$205),IF($H102="FF",WORKDAY.INTL(INDEX($T$11:$T$310,MATCH($G102,$A$11:$A$310,0)),N($I102)-MAX(1,IF(ISNUMBER($P102),$P102,N($J102)))+1,'Project Info'!$H$12,Holidays!$A$6:$A$205),WORKDAY.INTL(INDEX($T$11:$T$310,MATCH($G102,$A$11:$A$310,0)),1+N($I102),'Project Info'!$H$12,Holidays!$A$6:$A$205))),0))),IF($AE102="Completed",0,N('Project Info'!$C$11)))-1,1,'Project Info'!$H$12,Holidays!$A$6:$A$205)))</f>
        <v/>
      </c>
      <c r="T102" s="51" t="str">
        <f>IF(OR($S102="",$U102=""),"",IF(ISNUMBER($N102),$N102,WORKDAY.INTL($S102,$U102-1,'Project Info'!$H$12,Holidays!$A$6:$A$205)))</f>
        <v/>
      </c>
      <c r="U102" s="52" t="str">
        <f>IF(OR($S102="",NOT(ISNUMBER($J102))),"",IF(ISNUMBER($N102),MAX(1,NETWORKDAYS.INTL($S102,$N102,'Project Info'!$H$12,Holidays!$A$6:$A$205)),MAX(1,IF(ISNUMBER($P102),$P102,$J102),IF(ISNUMBER($M102),NETWORKDAYS.INTL($M102,N('Project Info'!$C$11),'Project Info'!$H$12,Holidays!$A$6:$A$205),0))))</f>
        <v/>
      </c>
      <c r="V102" s="53" t="str">
        <f>IF($U102="","",$U102-MAX(1,$J102))</f>
        <v/>
      </c>
      <c r="W102" s="25" t="str">
        <f>IF($B102="","",IF($U102="","Enter Duration",IF($AE102="Completed",IF(NOT(ISNUMBER($N102)),"Completed - enter Actual End",IF($V102&gt;0,"Completed - Overshoot",IF($V102&lt;0,"Completed - Early","Completed - On Time"))),IF($AE102="On Hold","On Hold",IF($AE102="In Progress",IF($V102&gt;0,"In Progress - Overshooting","In Progress - On Track"),IF($S102&gt;$Q102,"Delayed Start","Not Started"))))))</f>
        <v/>
      </c>
      <c r="X102" s="53" t="str">
        <f>IF(OR(NOT(ISNUMBER($R102)),NOT(ISNUMBER($T102))),"",IF($T102&gt;=$R102,NETWORKDAYS.INTL($R102,$T102,'Project Info'!$H$12,Holidays!$A$6:$A$205)-1,-(NETWORKDAYS.INTL($T102,$R102,'Project Info'!$H$12,Holidays!$A$6:$A$205)-1)))</f>
        <v/>
      </c>
      <c r="Y102" s="25" t="str">
        <f>IF($B102="","",IF(AND(MAX($AC102,$AD102)&gt;0,N($S102)&gt;N($Q102)),"Delayed by Task #"&amp;IF($AC102&gt;=$AD102,$D102,$G102)&amp;" (+"&amp;MAX($AC102,$AD102)&amp;"d)",""))</f>
        <v/>
      </c>
      <c r="Z102" s="52" t="str">
        <f>IF($B102="","",COUNTIF($D$11:$D$310,$A102)+COUNTIF($G$11:$G$310,$A102))</f>
        <v/>
      </c>
      <c r="AA102" s="47" t="str">
        <f>IF($B102="","",IF($AE102="Completed",1,IF($AE102="On Hold",4,IF($AE102="In Progress",2,IF(N($S102)&gt;N($Q102),7,3)))))</f>
        <v/>
      </c>
      <c r="AB102" s="47" t="str">
        <f>IF($B102="","",IF(OR(AND($D102&lt;&gt;"",ISNUMBER(MATCH($D102,$A$11:$A$310,0))),AND($G102&lt;&gt;"",ISNUMBER(MATCH($G102,$A$11:$A$310,0)))),1,0))</f>
        <v/>
      </c>
      <c r="AC102" s="47">
        <f>IF($D102="",0,N(IFERROR(INDEX($X$11:$X$310,MATCH($D102,$A$11:$A$310,0)),0)))</f>
        <v>0</v>
      </c>
      <c r="AD102" s="47">
        <f>IF($G102="",0,N(IFERROR(INDEX($X$11:$X$310,MATCH($G102,$A$11:$A$310,0)),0)))</f>
        <v>0</v>
      </c>
      <c r="AE102" s="47" t="str">
        <f>IF($B102="","",IF(ISNUMBER($N102),"Completed",IF($L102="Completed","Completed",IF($L102&lt;&gt;"",$L102,IF(ISNUMBER($M102),"In Progress","Not Started")))))</f>
        <v/>
      </c>
      <c r="AF102" s="54" t="str">
        <f>IF($B102="","",IF($AE102="Completed",1,MIN(1,N($O102))))</f>
        <v/>
      </c>
      <c r="AG102" s="55" t="str">
        <f>IF(OR($S102="",NOT(ISNUMBER($J102))),"",WORKDAY.INTL($S102,MAX(1,$J102)-1,'Project Info'!$H$12,Holidays!$A$6:$A$205))</f>
        <v/>
      </c>
      <c r="AH102" s="47" t="str">
        <f>IF($B102="","",N($J102)*$AF102)</f>
        <v/>
      </c>
      <c r="AI102" s="47">
        <f>IF(ISNUMBER($R102),$R102,0)</f>
        <v>0</v>
      </c>
      <c r="AJ102" s="47">
        <f>IF(ISNUMBER($T102),$T102,0)</f>
        <v>0</v>
      </c>
    </row>
    <row r="103" ht="18" customHeight="1">
      <c r="A103" s="47" t="str">
        <f>IF($B103="","",ROW()-10)</f>
        <v/>
      </c>
      <c r="B103" s="48" t="n"/>
      <c r="C103" s="48" t="n"/>
      <c r="D103" s="6" t="n"/>
      <c r="E103" s="6" t="n"/>
      <c r="F103" s="6" t="n"/>
      <c r="G103" s="6" t="n"/>
      <c r="H103" s="6" t="n"/>
      <c r="I103" s="6" t="n"/>
      <c r="J103" s="6" t="n"/>
      <c r="K103" s="49" t="n"/>
      <c r="L103" s="6" t="n"/>
      <c r="M103" s="49" t="n"/>
      <c r="N103" s="49" t="n"/>
      <c r="O103" s="50" t="n"/>
      <c r="P103" s="6" t="n"/>
      <c r="Q103" s="51" t="str">
        <f>IF(OR($B103="",'Project Info'!$C$9=""),"",WORKDAY.INTL(MAX('Project Info'!$C$9,N($K103),IF($D103="",0,N(IFERROR(IF($E103="SS",WORKDAY.INTL(INDEX($Q$11:$Q$310,MATCH($D103,$A$11:$A$310,0)),N($F103),'Project Info'!$H$12,Holidays!$A$6:$A$205),IF($E103="FF",WORKDAY.INTL(INDEX($R$11:$R$310,MATCH($D103,$A$11:$A$310,0)),N($F103)-MAX(1,N($J103))+1,'Project Info'!$H$12,Holidays!$A$6:$A$205),WORKDAY.INTL(INDEX($R$11:$R$310,MATCH($D103,$A$11:$A$310,0)),1+N($F103),'Project Info'!$H$12,Holidays!$A$6:$A$205))),0))),IF($G103="",0,N(IFERROR(IF($H103="SS",WORKDAY.INTL(INDEX($Q$11:$Q$310,MATCH($G103,$A$11:$A$310,0)),N($I103),'Project Info'!$H$12,Holidays!$A$6:$A$205),IF($H103="FF",WORKDAY.INTL(INDEX($R$11:$R$310,MATCH($G103,$A$11:$A$310,0)),N($I103)-MAX(1,N($J103))+1,'Project Info'!$H$12,Holidays!$A$6:$A$205),WORKDAY.INTL(INDEX($R$11:$R$310,MATCH($G103,$A$11:$A$310,0)),1+N($I103),'Project Info'!$H$12,Holidays!$A$6:$A$205))),0))))-1,1,'Project Info'!$H$12,Holidays!$A$6:$A$205))</f>
        <v/>
      </c>
      <c r="R103" s="51" t="str">
        <f>IF(OR($Q103="",NOT(ISNUMBER($J103))),"",WORKDAY.INTL($Q103,MAX(1,$J103)-1,'Project Info'!$H$12,Holidays!$A$6:$A$205))</f>
        <v/>
      </c>
      <c r="S103" s="51" t="str">
        <f>IF($Q103="","",IF(ISNUMBER($M103),$M103,WORKDAY.INTL(MAX($Q103,IF($D103="",0,N(IFERROR(IF($E103="SS",WORKDAY.INTL(INDEX($S$11:$S$310,MATCH($D103,$A$11:$A$310,0)),N($F103),'Project Info'!$H$12,Holidays!$A$6:$A$205),IF($E103="FF",WORKDAY.INTL(INDEX($T$11:$T$310,MATCH($D103,$A$11:$A$310,0)),N($F103)-MAX(1,IF(ISNUMBER($P103),$P103,N($J103)))+1,'Project Info'!$H$12,Holidays!$A$6:$A$205),WORKDAY.INTL(INDEX($T$11:$T$310,MATCH($D103,$A$11:$A$310,0)),1+N($F103),'Project Info'!$H$12,Holidays!$A$6:$A$205))),0))),IF($G103="",0,N(IFERROR(IF($H103="SS",WORKDAY.INTL(INDEX($S$11:$S$310,MATCH($G103,$A$11:$A$310,0)),N($I103),'Project Info'!$H$12,Holidays!$A$6:$A$205),IF($H103="FF",WORKDAY.INTL(INDEX($T$11:$T$310,MATCH($G103,$A$11:$A$310,0)),N($I103)-MAX(1,IF(ISNUMBER($P103),$P103,N($J103)))+1,'Project Info'!$H$12,Holidays!$A$6:$A$205),WORKDAY.INTL(INDEX($T$11:$T$310,MATCH($G103,$A$11:$A$310,0)),1+N($I103),'Project Info'!$H$12,Holidays!$A$6:$A$205))),0))),IF($AE103="Completed",0,N('Project Info'!$C$11)))-1,1,'Project Info'!$H$12,Holidays!$A$6:$A$205)))</f>
        <v/>
      </c>
      <c r="T103" s="51" t="str">
        <f>IF(OR($S103="",$U103=""),"",IF(ISNUMBER($N103),$N103,WORKDAY.INTL($S103,$U103-1,'Project Info'!$H$12,Holidays!$A$6:$A$205)))</f>
        <v/>
      </c>
      <c r="U103" s="52" t="str">
        <f>IF(OR($S103="",NOT(ISNUMBER($J103))),"",IF(ISNUMBER($N103),MAX(1,NETWORKDAYS.INTL($S103,$N103,'Project Info'!$H$12,Holidays!$A$6:$A$205)),MAX(1,IF(ISNUMBER($P103),$P103,$J103),IF(ISNUMBER($M103),NETWORKDAYS.INTL($M103,N('Project Info'!$C$11),'Project Info'!$H$12,Holidays!$A$6:$A$205),0))))</f>
        <v/>
      </c>
      <c r="V103" s="53" t="str">
        <f>IF($U103="","",$U103-MAX(1,$J103))</f>
        <v/>
      </c>
      <c r="W103" s="25" t="str">
        <f>IF($B103="","",IF($U103="","Enter Duration",IF($AE103="Completed",IF(NOT(ISNUMBER($N103)),"Completed - enter Actual End",IF($V103&gt;0,"Completed - Overshoot",IF($V103&lt;0,"Completed - Early","Completed - On Time"))),IF($AE103="On Hold","On Hold",IF($AE103="In Progress",IF($V103&gt;0,"In Progress - Overshooting","In Progress - On Track"),IF($S103&gt;$Q103,"Delayed Start","Not Started"))))))</f>
        <v/>
      </c>
      <c r="X103" s="53" t="str">
        <f>IF(OR(NOT(ISNUMBER($R103)),NOT(ISNUMBER($T103))),"",IF($T103&gt;=$R103,NETWORKDAYS.INTL($R103,$T103,'Project Info'!$H$12,Holidays!$A$6:$A$205)-1,-(NETWORKDAYS.INTL($T103,$R103,'Project Info'!$H$12,Holidays!$A$6:$A$205)-1)))</f>
        <v/>
      </c>
      <c r="Y103" s="25" t="str">
        <f>IF($B103="","",IF(AND(MAX($AC103,$AD103)&gt;0,N($S103)&gt;N($Q103)),"Delayed by Task #"&amp;IF($AC103&gt;=$AD103,$D103,$G103)&amp;" (+"&amp;MAX($AC103,$AD103)&amp;"d)",""))</f>
        <v/>
      </c>
      <c r="Z103" s="52" t="str">
        <f>IF($B103="","",COUNTIF($D$11:$D$310,$A103)+COUNTIF($G$11:$G$310,$A103))</f>
        <v/>
      </c>
      <c r="AA103" s="47" t="str">
        <f>IF($B103="","",IF($AE103="Completed",1,IF($AE103="On Hold",4,IF($AE103="In Progress",2,IF(N($S103)&gt;N($Q103),7,3)))))</f>
        <v/>
      </c>
      <c r="AB103" s="47" t="str">
        <f>IF($B103="","",IF(OR(AND($D103&lt;&gt;"",ISNUMBER(MATCH($D103,$A$11:$A$310,0))),AND($G103&lt;&gt;"",ISNUMBER(MATCH($G103,$A$11:$A$310,0)))),1,0))</f>
        <v/>
      </c>
      <c r="AC103" s="47">
        <f>IF($D103="",0,N(IFERROR(INDEX($X$11:$X$310,MATCH($D103,$A$11:$A$310,0)),0)))</f>
        <v>0</v>
      </c>
      <c r="AD103" s="47">
        <f>IF($G103="",0,N(IFERROR(INDEX($X$11:$X$310,MATCH($G103,$A$11:$A$310,0)),0)))</f>
        <v>0</v>
      </c>
      <c r="AE103" s="47" t="str">
        <f>IF($B103="","",IF(ISNUMBER($N103),"Completed",IF($L103="Completed","Completed",IF($L103&lt;&gt;"",$L103,IF(ISNUMBER($M103),"In Progress","Not Started")))))</f>
        <v/>
      </c>
      <c r="AF103" s="54" t="str">
        <f>IF($B103="","",IF($AE103="Completed",1,MIN(1,N($O103))))</f>
        <v/>
      </c>
      <c r="AG103" s="55" t="str">
        <f>IF(OR($S103="",NOT(ISNUMBER($J103))),"",WORKDAY.INTL($S103,MAX(1,$J103)-1,'Project Info'!$H$12,Holidays!$A$6:$A$205))</f>
        <v/>
      </c>
      <c r="AH103" s="47" t="str">
        <f>IF($B103="","",N($J103)*$AF103)</f>
        <v/>
      </c>
      <c r="AI103" s="47">
        <f>IF(ISNUMBER($R103),$R103,0)</f>
        <v>0</v>
      </c>
      <c r="AJ103" s="47">
        <f>IF(ISNUMBER($T103),$T103,0)</f>
        <v>0</v>
      </c>
    </row>
    <row r="104" ht="18" customHeight="1">
      <c r="A104" s="47" t="str">
        <f>IF($B104="","",ROW()-10)</f>
        <v/>
      </c>
      <c r="B104" s="48" t="n"/>
      <c r="C104" s="48" t="n"/>
      <c r="D104" s="6" t="n"/>
      <c r="E104" s="6" t="n"/>
      <c r="F104" s="6" t="n"/>
      <c r="G104" s="6" t="n"/>
      <c r="H104" s="6" t="n"/>
      <c r="I104" s="6" t="n"/>
      <c r="J104" s="6" t="n"/>
      <c r="K104" s="49" t="n"/>
      <c r="L104" s="6" t="n"/>
      <c r="M104" s="49" t="n"/>
      <c r="N104" s="49" t="n"/>
      <c r="O104" s="50" t="n"/>
      <c r="P104" s="6" t="n"/>
      <c r="Q104" s="51" t="str">
        <f>IF(OR($B104="",'Project Info'!$C$9=""),"",WORKDAY.INTL(MAX('Project Info'!$C$9,N($K104),IF($D104="",0,N(IFERROR(IF($E104="SS",WORKDAY.INTL(INDEX($Q$11:$Q$310,MATCH($D104,$A$11:$A$310,0)),N($F104),'Project Info'!$H$12,Holidays!$A$6:$A$205),IF($E104="FF",WORKDAY.INTL(INDEX($R$11:$R$310,MATCH($D104,$A$11:$A$310,0)),N($F104)-MAX(1,N($J104))+1,'Project Info'!$H$12,Holidays!$A$6:$A$205),WORKDAY.INTL(INDEX($R$11:$R$310,MATCH($D104,$A$11:$A$310,0)),1+N($F104),'Project Info'!$H$12,Holidays!$A$6:$A$205))),0))),IF($G104="",0,N(IFERROR(IF($H104="SS",WORKDAY.INTL(INDEX($Q$11:$Q$310,MATCH($G104,$A$11:$A$310,0)),N($I104),'Project Info'!$H$12,Holidays!$A$6:$A$205),IF($H104="FF",WORKDAY.INTL(INDEX($R$11:$R$310,MATCH($G104,$A$11:$A$310,0)),N($I104)-MAX(1,N($J104))+1,'Project Info'!$H$12,Holidays!$A$6:$A$205),WORKDAY.INTL(INDEX($R$11:$R$310,MATCH($G104,$A$11:$A$310,0)),1+N($I104),'Project Info'!$H$12,Holidays!$A$6:$A$205))),0))))-1,1,'Project Info'!$H$12,Holidays!$A$6:$A$205))</f>
        <v/>
      </c>
      <c r="R104" s="51" t="str">
        <f>IF(OR($Q104="",NOT(ISNUMBER($J104))),"",WORKDAY.INTL($Q104,MAX(1,$J104)-1,'Project Info'!$H$12,Holidays!$A$6:$A$205))</f>
        <v/>
      </c>
      <c r="S104" s="51" t="str">
        <f>IF($Q104="","",IF(ISNUMBER($M104),$M104,WORKDAY.INTL(MAX($Q104,IF($D104="",0,N(IFERROR(IF($E104="SS",WORKDAY.INTL(INDEX($S$11:$S$310,MATCH($D104,$A$11:$A$310,0)),N($F104),'Project Info'!$H$12,Holidays!$A$6:$A$205),IF($E104="FF",WORKDAY.INTL(INDEX($T$11:$T$310,MATCH($D104,$A$11:$A$310,0)),N($F104)-MAX(1,IF(ISNUMBER($P104),$P104,N($J104)))+1,'Project Info'!$H$12,Holidays!$A$6:$A$205),WORKDAY.INTL(INDEX($T$11:$T$310,MATCH($D104,$A$11:$A$310,0)),1+N($F104),'Project Info'!$H$12,Holidays!$A$6:$A$205))),0))),IF($G104="",0,N(IFERROR(IF($H104="SS",WORKDAY.INTL(INDEX($S$11:$S$310,MATCH($G104,$A$11:$A$310,0)),N($I104),'Project Info'!$H$12,Holidays!$A$6:$A$205),IF($H104="FF",WORKDAY.INTL(INDEX($T$11:$T$310,MATCH($G104,$A$11:$A$310,0)),N($I104)-MAX(1,IF(ISNUMBER($P104),$P104,N($J104)))+1,'Project Info'!$H$12,Holidays!$A$6:$A$205),WORKDAY.INTL(INDEX($T$11:$T$310,MATCH($G104,$A$11:$A$310,0)),1+N($I104),'Project Info'!$H$12,Holidays!$A$6:$A$205))),0))),IF($AE104="Completed",0,N('Project Info'!$C$11)))-1,1,'Project Info'!$H$12,Holidays!$A$6:$A$205)))</f>
        <v/>
      </c>
      <c r="T104" s="51" t="str">
        <f>IF(OR($S104="",$U104=""),"",IF(ISNUMBER($N104),$N104,WORKDAY.INTL($S104,$U104-1,'Project Info'!$H$12,Holidays!$A$6:$A$205)))</f>
        <v/>
      </c>
      <c r="U104" s="52" t="str">
        <f>IF(OR($S104="",NOT(ISNUMBER($J104))),"",IF(ISNUMBER($N104),MAX(1,NETWORKDAYS.INTL($S104,$N104,'Project Info'!$H$12,Holidays!$A$6:$A$205)),MAX(1,IF(ISNUMBER($P104),$P104,$J104),IF(ISNUMBER($M104),NETWORKDAYS.INTL($M104,N('Project Info'!$C$11),'Project Info'!$H$12,Holidays!$A$6:$A$205),0))))</f>
        <v/>
      </c>
      <c r="V104" s="53" t="str">
        <f>IF($U104="","",$U104-MAX(1,$J104))</f>
        <v/>
      </c>
      <c r="W104" s="25" t="str">
        <f>IF($B104="","",IF($U104="","Enter Duration",IF($AE104="Completed",IF(NOT(ISNUMBER($N104)),"Completed - enter Actual End",IF($V104&gt;0,"Completed - Overshoot",IF($V104&lt;0,"Completed - Early","Completed - On Time"))),IF($AE104="On Hold","On Hold",IF($AE104="In Progress",IF($V104&gt;0,"In Progress - Overshooting","In Progress - On Track"),IF($S104&gt;$Q104,"Delayed Start","Not Started"))))))</f>
        <v/>
      </c>
      <c r="X104" s="53" t="str">
        <f>IF(OR(NOT(ISNUMBER($R104)),NOT(ISNUMBER($T104))),"",IF($T104&gt;=$R104,NETWORKDAYS.INTL($R104,$T104,'Project Info'!$H$12,Holidays!$A$6:$A$205)-1,-(NETWORKDAYS.INTL($T104,$R104,'Project Info'!$H$12,Holidays!$A$6:$A$205)-1)))</f>
        <v/>
      </c>
      <c r="Y104" s="25" t="str">
        <f>IF($B104="","",IF(AND(MAX($AC104,$AD104)&gt;0,N($S104)&gt;N($Q104)),"Delayed by Task #"&amp;IF($AC104&gt;=$AD104,$D104,$G104)&amp;" (+"&amp;MAX($AC104,$AD104)&amp;"d)",""))</f>
        <v/>
      </c>
      <c r="Z104" s="52" t="str">
        <f>IF($B104="","",COUNTIF($D$11:$D$310,$A104)+COUNTIF($G$11:$G$310,$A104))</f>
        <v/>
      </c>
      <c r="AA104" s="47" t="str">
        <f>IF($B104="","",IF($AE104="Completed",1,IF($AE104="On Hold",4,IF($AE104="In Progress",2,IF(N($S104)&gt;N($Q104),7,3)))))</f>
        <v/>
      </c>
      <c r="AB104" s="47" t="str">
        <f>IF($B104="","",IF(OR(AND($D104&lt;&gt;"",ISNUMBER(MATCH($D104,$A$11:$A$310,0))),AND($G104&lt;&gt;"",ISNUMBER(MATCH($G104,$A$11:$A$310,0)))),1,0))</f>
        <v/>
      </c>
      <c r="AC104" s="47">
        <f>IF($D104="",0,N(IFERROR(INDEX($X$11:$X$310,MATCH($D104,$A$11:$A$310,0)),0)))</f>
        <v>0</v>
      </c>
      <c r="AD104" s="47">
        <f>IF($G104="",0,N(IFERROR(INDEX($X$11:$X$310,MATCH($G104,$A$11:$A$310,0)),0)))</f>
        <v>0</v>
      </c>
      <c r="AE104" s="47" t="str">
        <f>IF($B104="","",IF(ISNUMBER($N104),"Completed",IF($L104="Completed","Completed",IF($L104&lt;&gt;"",$L104,IF(ISNUMBER($M104),"In Progress","Not Started")))))</f>
        <v/>
      </c>
      <c r="AF104" s="54" t="str">
        <f>IF($B104="","",IF($AE104="Completed",1,MIN(1,N($O104))))</f>
        <v/>
      </c>
      <c r="AG104" s="55" t="str">
        <f>IF(OR($S104="",NOT(ISNUMBER($J104))),"",WORKDAY.INTL($S104,MAX(1,$J104)-1,'Project Info'!$H$12,Holidays!$A$6:$A$205))</f>
        <v/>
      </c>
      <c r="AH104" s="47" t="str">
        <f>IF($B104="","",N($J104)*$AF104)</f>
        <v/>
      </c>
      <c r="AI104" s="47">
        <f>IF(ISNUMBER($R104),$R104,0)</f>
        <v>0</v>
      </c>
      <c r="AJ104" s="47">
        <f>IF(ISNUMBER($T104),$T104,0)</f>
        <v>0</v>
      </c>
    </row>
    <row r="105" ht="18" customHeight="1">
      <c r="A105" s="47" t="str">
        <f>IF($B105="","",ROW()-10)</f>
        <v/>
      </c>
      <c r="B105" s="48" t="n"/>
      <c r="C105" s="48" t="n"/>
      <c r="D105" s="6" t="n"/>
      <c r="E105" s="6" t="n"/>
      <c r="F105" s="6" t="n"/>
      <c r="G105" s="6" t="n"/>
      <c r="H105" s="6" t="n"/>
      <c r="I105" s="6" t="n"/>
      <c r="J105" s="6" t="n"/>
      <c r="K105" s="49" t="n"/>
      <c r="L105" s="6" t="n"/>
      <c r="M105" s="49" t="n"/>
      <c r="N105" s="49" t="n"/>
      <c r="O105" s="50" t="n"/>
      <c r="P105" s="6" t="n"/>
      <c r="Q105" s="51" t="str">
        <f>IF(OR($B105="",'Project Info'!$C$9=""),"",WORKDAY.INTL(MAX('Project Info'!$C$9,N($K105),IF($D105="",0,N(IFERROR(IF($E105="SS",WORKDAY.INTL(INDEX($Q$11:$Q$310,MATCH($D105,$A$11:$A$310,0)),N($F105),'Project Info'!$H$12,Holidays!$A$6:$A$205),IF($E105="FF",WORKDAY.INTL(INDEX($R$11:$R$310,MATCH($D105,$A$11:$A$310,0)),N($F105)-MAX(1,N($J105))+1,'Project Info'!$H$12,Holidays!$A$6:$A$205),WORKDAY.INTL(INDEX($R$11:$R$310,MATCH($D105,$A$11:$A$310,0)),1+N($F105),'Project Info'!$H$12,Holidays!$A$6:$A$205))),0))),IF($G105="",0,N(IFERROR(IF($H105="SS",WORKDAY.INTL(INDEX($Q$11:$Q$310,MATCH($G105,$A$11:$A$310,0)),N($I105),'Project Info'!$H$12,Holidays!$A$6:$A$205),IF($H105="FF",WORKDAY.INTL(INDEX($R$11:$R$310,MATCH($G105,$A$11:$A$310,0)),N($I105)-MAX(1,N($J105))+1,'Project Info'!$H$12,Holidays!$A$6:$A$205),WORKDAY.INTL(INDEX($R$11:$R$310,MATCH($G105,$A$11:$A$310,0)),1+N($I105),'Project Info'!$H$12,Holidays!$A$6:$A$205))),0))))-1,1,'Project Info'!$H$12,Holidays!$A$6:$A$205))</f>
        <v/>
      </c>
      <c r="R105" s="51" t="str">
        <f>IF(OR($Q105="",NOT(ISNUMBER($J105))),"",WORKDAY.INTL($Q105,MAX(1,$J105)-1,'Project Info'!$H$12,Holidays!$A$6:$A$205))</f>
        <v/>
      </c>
      <c r="S105" s="51" t="str">
        <f>IF($Q105="","",IF(ISNUMBER($M105),$M105,WORKDAY.INTL(MAX($Q105,IF($D105="",0,N(IFERROR(IF($E105="SS",WORKDAY.INTL(INDEX($S$11:$S$310,MATCH($D105,$A$11:$A$310,0)),N($F105),'Project Info'!$H$12,Holidays!$A$6:$A$205),IF($E105="FF",WORKDAY.INTL(INDEX($T$11:$T$310,MATCH($D105,$A$11:$A$310,0)),N($F105)-MAX(1,IF(ISNUMBER($P105),$P105,N($J105)))+1,'Project Info'!$H$12,Holidays!$A$6:$A$205),WORKDAY.INTL(INDEX($T$11:$T$310,MATCH($D105,$A$11:$A$310,0)),1+N($F105),'Project Info'!$H$12,Holidays!$A$6:$A$205))),0))),IF($G105="",0,N(IFERROR(IF($H105="SS",WORKDAY.INTL(INDEX($S$11:$S$310,MATCH($G105,$A$11:$A$310,0)),N($I105),'Project Info'!$H$12,Holidays!$A$6:$A$205),IF($H105="FF",WORKDAY.INTL(INDEX($T$11:$T$310,MATCH($G105,$A$11:$A$310,0)),N($I105)-MAX(1,IF(ISNUMBER($P105),$P105,N($J105)))+1,'Project Info'!$H$12,Holidays!$A$6:$A$205),WORKDAY.INTL(INDEX($T$11:$T$310,MATCH($G105,$A$11:$A$310,0)),1+N($I105),'Project Info'!$H$12,Holidays!$A$6:$A$205))),0))),IF($AE105="Completed",0,N('Project Info'!$C$11)))-1,1,'Project Info'!$H$12,Holidays!$A$6:$A$205)))</f>
        <v/>
      </c>
      <c r="T105" s="51" t="str">
        <f>IF(OR($S105="",$U105=""),"",IF(ISNUMBER($N105),$N105,WORKDAY.INTL($S105,$U105-1,'Project Info'!$H$12,Holidays!$A$6:$A$205)))</f>
        <v/>
      </c>
      <c r="U105" s="52" t="str">
        <f>IF(OR($S105="",NOT(ISNUMBER($J105))),"",IF(ISNUMBER($N105),MAX(1,NETWORKDAYS.INTL($S105,$N105,'Project Info'!$H$12,Holidays!$A$6:$A$205)),MAX(1,IF(ISNUMBER($P105),$P105,$J105),IF(ISNUMBER($M105),NETWORKDAYS.INTL($M105,N('Project Info'!$C$11),'Project Info'!$H$12,Holidays!$A$6:$A$205),0))))</f>
        <v/>
      </c>
      <c r="V105" s="53" t="str">
        <f>IF($U105="","",$U105-MAX(1,$J105))</f>
        <v/>
      </c>
      <c r="W105" s="25" t="str">
        <f>IF($B105="","",IF($U105="","Enter Duration",IF($AE105="Completed",IF(NOT(ISNUMBER($N105)),"Completed - enter Actual End",IF($V105&gt;0,"Completed - Overshoot",IF($V105&lt;0,"Completed - Early","Completed - On Time"))),IF($AE105="On Hold","On Hold",IF($AE105="In Progress",IF($V105&gt;0,"In Progress - Overshooting","In Progress - On Track"),IF($S105&gt;$Q105,"Delayed Start","Not Started"))))))</f>
        <v/>
      </c>
      <c r="X105" s="53" t="str">
        <f>IF(OR(NOT(ISNUMBER($R105)),NOT(ISNUMBER($T105))),"",IF($T105&gt;=$R105,NETWORKDAYS.INTL($R105,$T105,'Project Info'!$H$12,Holidays!$A$6:$A$205)-1,-(NETWORKDAYS.INTL($T105,$R105,'Project Info'!$H$12,Holidays!$A$6:$A$205)-1)))</f>
        <v/>
      </c>
      <c r="Y105" s="25" t="str">
        <f>IF($B105="","",IF(AND(MAX($AC105,$AD105)&gt;0,N($S105)&gt;N($Q105)),"Delayed by Task #"&amp;IF($AC105&gt;=$AD105,$D105,$G105)&amp;" (+"&amp;MAX($AC105,$AD105)&amp;"d)",""))</f>
        <v/>
      </c>
      <c r="Z105" s="52" t="str">
        <f>IF($B105="","",COUNTIF($D$11:$D$310,$A105)+COUNTIF($G$11:$G$310,$A105))</f>
        <v/>
      </c>
      <c r="AA105" s="47" t="str">
        <f>IF($B105="","",IF($AE105="Completed",1,IF($AE105="On Hold",4,IF($AE105="In Progress",2,IF(N($S105)&gt;N($Q105),7,3)))))</f>
        <v/>
      </c>
      <c r="AB105" s="47" t="str">
        <f>IF($B105="","",IF(OR(AND($D105&lt;&gt;"",ISNUMBER(MATCH($D105,$A$11:$A$310,0))),AND($G105&lt;&gt;"",ISNUMBER(MATCH($G105,$A$11:$A$310,0)))),1,0))</f>
        <v/>
      </c>
      <c r="AC105" s="47">
        <f>IF($D105="",0,N(IFERROR(INDEX($X$11:$X$310,MATCH($D105,$A$11:$A$310,0)),0)))</f>
        <v>0</v>
      </c>
      <c r="AD105" s="47">
        <f>IF($G105="",0,N(IFERROR(INDEX($X$11:$X$310,MATCH($G105,$A$11:$A$310,0)),0)))</f>
        <v>0</v>
      </c>
      <c r="AE105" s="47" t="str">
        <f>IF($B105="","",IF(ISNUMBER($N105),"Completed",IF($L105="Completed","Completed",IF($L105&lt;&gt;"",$L105,IF(ISNUMBER($M105),"In Progress","Not Started")))))</f>
        <v/>
      </c>
      <c r="AF105" s="54" t="str">
        <f>IF($B105="","",IF($AE105="Completed",1,MIN(1,N($O105))))</f>
        <v/>
      </c>
      <c r="AG105" s="55" t="str">
        <f>IF(OR($S105="",NOT(ISNUMBER($J105))),"",WORKDAY.INTL($S105,MAX(1,$J105)-1,'Project Info'!$H$12,Holidays!$A$6:$A$205))</f>
        <v/>
      </c>
      <c r="AH105" s="47" t="str">
        <f>IF($B105="","",N($J105)*$AF105)</f>
        <v/>
      </c>
      <c r="AI105" s="47">
        <f>IF(ISNUMBER($R105),$R105,0)</f>
        <v>0</v>
      </c>
      <c r="AJ105" s="47">
        <f>IF(ISNUMBER($T105),$T105,0)</f>
        <v>0</v>
      </c>
    </row>
    <row r="106" ht="18" customHeight="1">
      <c r="A106" s="47" t="str">
        <f>IF($B106="","",ROW()-10)</f>
        <v/>
      </c>
      <c r="B106" s="48" t="n"/>
      <c r="C106" s="48" t="n"/>
      <c r="D106" s="6" t="n"/>
      <c r="E106" s="6" t="n"/>
      <c r="F106" s="6" t="n"/>
      <c r="G106" s="6" t="n"/>
      <c r="H106" s="6" t="n"/>
      <c r="I106" s="6" t="n"/>
      <c r="J106" s="6" t="n"/>
      <c r="K106" s="49" t="n"/>
      <c r="L106" s="6" t="n"/>
      <c r="M106" s="49" t="n"/>
      <c r="N106" s="49" t="n"/>
      <c r="O106" s="50" t="n"/>
      <c r="P106" s="6" t="n"/>
      <c r="Q106" s="51" t="str">
        <f>IF(OR($B106="",'Project Info'!$C$9=""),"",WORKDAY.INTL(MAX('Project Info'!$C$9,N($K106),IF($D106="",0,N(IFERROR(IF($E106="SS",WORKDAY.INTL(INDEX($Q$11:$Q$310,MATCH($D106,$A$11:$A$310,0)),N($F106),'Project Info'!$H$12,Holidays!$A$6:$A$205),IF($E106="FF",WORKDAY.INTL(INDEX($R$11:$R$310,MATCH($D106,$A$11:$A$310,0)),N($F106)-MAX(1,N($J106))+1,'Project Info'!$H$12,Holidays!$A$6:$A$205),WORKDAY.INTL(INDEX($R$11:$R$310,MATCH($D106,$A$11:$A$310,0)),1+N($F106),'Project Info'!$H$12,Holidays!$A$6:$A$205))),0))),IF($G106="",0,N(IFERROR(IF($H106="SS",WORKDAY.INTL(INDEX($Q$11:$Q$310,MATCH($G106,$A$11:$A$310,0)),N($I106),'Project Info'!$H$12,Holidays!$A$6:$A$205),IF($H106="FF",WORKDAY.INTL(INDEX($R$11:$R$310,MATCH($G106,$A$11:$A$310,0)),N($I106)-MAX(1,N($J106))+1,'Project Info'!$H$12,Holidays!$A$6:$A$205),WORKDAY.INTL(INDEX($R$11:$R$310,MATCH($G106,$A$11:$A$310,0)),1+N($I106),'Project Info'!$H$12,Holidays!$A$6:$A$205))),0))))-1,1,'Project Info'!$H$12,Holidays!$A$6:$A$205))</f>
        <v/>
      </c>
      <c r="R106" s="51" t="str">
        <f>IF(OR($Q106="",NOT(ISNUMBER($J106))),"",WORKDAY.INTL($Q106,MAX(1,$J106)-1,'Project Info'!$H$12,Holidays!$A$6:$A$205))</f>
        <v/>
      </c>
      <c r="S106" s="51" t="str">
        <f>IF($Q106="","",IF(ISNUMBER($M106),$M106,WORKDAY.INTL(MAX($Q106,IF($D106="",0,N(IFERROR(IF($E106="SS",WORKDAY.INTL(INDEX($S$11:$S$310,MATCH($D106,$A$11:$A$310,0)),N($F106),'Project Info'!$H$12,Holidays!$A$6:$A$205),IF($E106="FF",WORKDAY.INTL(INDEX($T$11:$T$310,MATCH($D106,$A$11:$A$310,0)),N($F106)-MAX(1,IF(ISNUMBER($P106),$P106,N($J106)))+1,'Project Info'!$H$12,Holidays!$A$6:$A$205),WORKDAY.INTL(INDEX($T$11:$T$310,MATCH($D106,$A$11:$A$310,0)),1+N($F106),'Project Info'!$H$12,Holidays!$A$6:$A$205))),0))),IF($G106="",0,N(IFERROR(IF($H106="SS",WORKDAY.INTL(INDEX($S$11:$S$310,MATCH($G106,$A$11:$A$310,0)),N($I106),'Project Info'!$H$12,Holidays!$A$6:$A$205),IF($H106="FF",WORKDAY.INTL(INDEX($T$11:$T$310,MATCH($G106,$A$11:$A$310,0)),N($I106)-MAX(1,IF(ISNUMBER($P106),$P106,N($J106)))+1,'Project Info'!$H$12,Holidays!$A$6:$A$205),WORKDAY.INTL(INDEX($T$11:$T$310,MATCH($G106,$A$11:$A$310,0)),1+N($I106),'Project Info'!$H$12,Holidays!$A$6:$A$205))),0))),IF($AE106="Completed",0,N('Project Info'!$C$11)))-1,1,'Project Info'!$H$12,Holidays!$A$6:$A$205)))</f>
        <v/>
      </c>
      <c r="T106" s="51" t="str">
        <f>IF(OR($S106="",$U106=""),"",IF(ISNUMBER($N106),$N106,WORKDAY.INTL($S106,$U106-1,'Project Info'!$H$12,Holidays!$A$6:$A$205)))</f>
        <v/>
      </c>
      <c r="U106" s="52" t="str">
        <f>IF(OR($S106="",NOT(ISNUMBER($J106))),"",IF(ISNUMBER($N106),MAX(1,NETWORKDAYS.INTL($S106,$N106,'Project Info'!$H$12,Holidays!$A$6:$A$205)),MAX(1,IF(ISNUMBER($P106),$P106,$J106),IF(ISNUMBER($M106),NETWORKDAYS.INTL($M106,N('Project Info'!$C$11),'Project Info'!$H$12,Holidays!$A$6:$A$205),0))))</f>
        <v/>
      </c>
      <c r="V106" s="53" t="str">
        <f>IF($U106="","",$U106-MAX(1,$J106))</f>
        <v/>
      </c>
      <c r="W106" s="25" t="str">
        <f>IF($B106="","",IF($U106="","Enter Duration",IF($AE106="Completed",IF(NOT(ISNUMBER($N106)),"Completed - enter Actual End",IF($V106&gt;0,"Completed - Overshoot",IF($V106&lt;0,"Completed - Early","Completed - On Time"))),IF($AE106="On Hold","On Hold",IF($AE106="In Progress",IF($V106&gt;0,"In Progress - Overshooting","In Progress - On Track"),IF($S106&gt;$Q106,"Delayed Start","Not Started"))))))</f>
        <v/>
      </c>
      <c r="X106" s="53" t="str">
        <f>IF(OR(NOT(ISNUMBER($R106)),NOT(ISNUMBER($T106))),"",IF($T106&gt;=$R106,NETWORKDAYS.INTL($R106,$T106,'Project Info'!$H$12,Holidays!$A$6:$A$205)-1,-(NETWORKDAYS.INTL($T106,$R106,'Project Info'!$H$12,Holidays!$A$6:$A$205)-1)))</f>
        <v/>
      </c>
      <c r="Y106" s="25" t="str">
        <f>IF($B106="","",IF(AND(MAX($AC106,$AD106)&gt;0,N($S106)&gt;N($Q106)),"Delayed by Task #"&amp;IF($AC106&gt;=$AD106,$D106,$G106)&amp;" (+"&amp;MAX($AC106,$AD106)&amp;"d)",""))</f>
        <v/>
      </c>
      <c r="Z106" s="52" t="str">
        <f>IF($B106="","",COUNTIF($D$11:$D$310,$A106)+COUNTIF($G$11:$G$310,$A106))</f>
        <v/>
      </c>
      <c r="AA106" s="47" t="str">
        <f>IF($B106="","",IF($AE106="Completed",1,IF($AE106="On Hold",4,IF($AE106="In Progress",2,IF(N($S106)&gt;N($Q106),7,3)))))</f>
        <v/>
      </c>
      <c r="AB106" s="47" t="str">
        <f>IF($B106="","",IF(OR(AND($D106&lt;&gt;"",ISNUMBER(MATCH($D106,$A$11:$A$310,0))),AND($G106&lt;&gt;"",ISNUMBER(MATCH($G106,$A$11:$A$310,0)))),1,0))</f>
        <v/>
      </c>
      <c r="AC106" s="47">
        <f>IF($D106="",0,N(IFERROR(INDEX($X$11:$X$310,MATCH($D106,$A$11:$A$310,0)),0)))</f>
        <v>0</v>
      </c>
      <c r="AD106" s="47">
        <f>IF($G106="",0,N(IFERROR(INDEX($X$11:$X$310,MATCH($G106,$A$11:$A$310,0)),0)))</f>
        <v>0</v>
      </c>
      <c r="AE106" s="47" t="str">
        <f>IF($B106="","",IF(ISNUMBER($N106),"Completed",IF($L106="Completed","Completed",IF($L106&lt;&gt;"",$L106,IF(ISNUMBER($M106),"In Progress","Not Started")))))</f>
        <v/>
      </c>
      <c r="AF106" s="54" t="str">
        <f>IF($B106="","",IF($AE106="Completed",1,MIN(1,N($O106))))</f>
        <v/>
      </c>
      <c r="AG106" s="55" t="str">
        <f>IF(OR($S106="",NOT(ISNUMBER($J106))),"",WORKDAY.INTL($S106,MAX(1,$J106)-1,'Project Info'!$H$12,Holidays!$A$6:$A$205))</f>
        <v/>
      </c>
      <c r="AH106" s="47" t="str">
        <f>IF($B106="","",N($J106)*$AF106)</f>
        <v/>
      </c>
      <c r="AI106" s="47">
        <f>IF(ISNUMBER($R106),$R106,0)</f>
        <v>0</v>
      </c>
      <c r="AJ106" s="47">
        <f>IF(ISNUMBER($T106),$T106,0)</f>
        <v>0</v>
      </c>
    </row>
    <row r="107" ht="18" customHeight="1">
      <c r="A107" s="47" t="str">
        <f>IF($B107="","",ROW()-10)</f>
        <v/>
      </c>
      <c r="B107" s="48" t="n"/>
      <c r="C107" s="48" t="n"/>
      <c r="D107" s="6" t="n"/>
      <c r="E107" s="6" t="n"/>
      <c r="F107" s="6" t="n"/>
      <c r="G107" s="6" t="n"/>
      <c r="H107" s="6" t="n"/>
      <c r="I107" s="6" t="n"/>
      <c r="J107" s="6" t="n"/>
      <c r="K107" s="49" t="n"/>
      <c r="L107" s="6" t="n"/>
      <c r="M107" s="49" t="n"/>
      <c r="N107" s="49" t="n"/>
      <c r="O107" s="50" t="n"/>
      <c r="P107" s="6" t="n"/>
      <c r="Q107" s="51" t="str">
        <f>IF(OR($B107="",'Project Info'!$C$9=""),"",WORKDAY.INTL(MAX('Project Info'!$C$9,N($K107),IF($D107="",0,N(IFERROR(IF($E107="SS",WORKDAY.INTL(INDEX($Q$11:$Q$310,MATCH($D107,$A$11:$A$310,0)),N($F107),'Project Info'!$H$12,Holidays!$A$6:$A$205),IF($E107="FF",WORKDAY.INTL(INDEX($R$11:$R$310,MATCH($D107,$A$11:$A$310,0)),N($F107)-MAX(1,N($J107))+1,'Project Info'!$H$12,Holidays!$A$6:$A$205),WORKDAY.INTL(INDEX($R$11:$R$310,MATCH($D107,$A$11:$A$310,0)),1+N($F107),'Project Info'!$H$12,Holidays!$A$6:$A$205))),0))),IF($G107="",0,N(IFERROR(IF($H107="SS",WORKDAY.INTL(INDEX($Q$11:$Q$310,MATCH($G107,$A$11:$A$310,0)),N($I107),'Project Info'!$H$12,Holidays!$A$6:$A$205),IF($H107="FF",WORKDAY.INTL(INDEX($R$11:$R$310,MATCH($G107,$A$11:$A$310,0)),N($I107)-MAX(1,N($J107))+1,'Project Info'!$H$12,Holidays!$A$6:$A$205),WORKDAY.INTL(INDEX($R$11:$R$310,MATCH($G107,$A$11:$A$310,0)),1+N($I107),'Project Info'!$H$12,Holidays!$A$6:$A$205))),0))))-1,1,'Project Info'!$H$12,Holidays!$A$6:$A$205))</f>
        <v/>
      </c>
      <c r="R107" s="51" t="str">
        <f>IF(OR($Q107="",NOT(ISNUMBER($J107))),"",WORKDAY.INTL($Q107,MAX(1,$J107)-1,'Project Info'!$H$12,Holidays!$A$6:$A$205))</f>
        <v/>
      </c>
      <c r="S107" s="51" t="str">
        <f>IF($Q107="","",IF(ISNUMBER($M107),$M107,WORKDAY.INTL(MAX($Q107,IF($D107="",0,N(IFERROR(IF($E107="SS",WORKDAY.INTL(INDEX($S$11:$S$310,MATCH($D107,$A$11:$A$310,0)),N($F107),'Project Info'!$H$12,Holidays!$A$6:$A$205),IF($E107="FF",WORKDAY.INTL(INDEX($T$11:$T$310,MATCH($D107,$A$11:$A$310,0)),N($F107)-MAX(1,IF(ISNUMBER($P107),$P107,N($J107)))+1,'Project Info'!$H$12,Holidays!$A$6:$A$205),WORKDAY.INTL(INDEX($T$11:$T$310,MATCH($D107,$A$11:$A$310,0)),1+N($F107),'Project Info'!$H$12,Holidays!$A$6:$A$205))),0))),IF($G107="",0,N(IFERROR(IF($H107="SS",WORKDAY.INTL(INDEX($S$11:$S$310,MATCH($G107,$A$11:$A$310,0)),N($I107),'Project Info'!$H$12,Holidays!$A$6:$A$205),IF($H107="FF",WORKDAY.INTL(INDEX($T$11:$T$310,MATCH($G107,$A$11:$A$310,0)),N($I107)-MAX(1,IF(ISNUMBER($P107),$P107,N($J107)))+1,'Project Info'!$H$12,Holidays!$A$6:$A$205),WORKDAY.INTL(INDEX($T$11:$T$310,MATCH($G107,$A$11:$A$310,0)),1+N($I107),'Project Info'!$H$12,Holidays!$A$6:$A$205))),0))),IF($AE107="Completed",0,N('Project Info'!$C$11)))-1,1,'Project Info'!$H$12,Holidays!$A$6:$A$205)))</f>
        <v/>
      </c>
      <c r="T107" s="51" t="str">
        <f>IF(OR($S107="",$U107=""),"",IF(ISNUMBER($N107),$N107,WORKDAY.INTL($S107,$U107-1,'Project Info'!$H$12,Holidays!$A$6:$A$205)))</f>
        <v/>
      </c>
      <c r="U107" s="52" t="str">
        <f>IF(OR($S107="",NOT(ISNUMBER($J107))),"",IF(ISNUMBER($N107),MAX(1,NETWORKDAYS.INTL($S107,$N107,'Project Info'!$H$12,Holidays!$A$6:$A$205)),MAX(1,IF(ISNUMBER($P107),$P107,$J107),IF(ISNUMBER($M107),NETWORKDAYS.INTL($M107,N('Project Info'!$C$11),'Project Info'!$H$12,Holidays!$A$6:$A$205),0))))</f>
        <v/>
      </c>
      <c r="V107" s="53" t="str">
        <f>IF($U107="","",$U107-MAX(1,$J107))</f>
        <v/>
      </c>
      <c r="W107" s="25" t="str">
        <f>IF($B107="","",IF($U107="","Enter Duration",IF($AE107="Completed",IF(NOT(ISNUMBER($N107)),"Completed - enter Actual End",IF($V107&gt;0,"Completed - Overshoot",IF($V107&lt;0,"Completed - Early","Completed - On Time"))),IF($AE107="On Hold","On Hold",IF($AE107="In Progress",IF($V107&gt;0,"In Progress - Overshooting","In Progress - On Track"),IF($S107&gt;$Q107,"Delayed Start","Not Started"))))))</f>
        <v/>
      </c>
      <c r="X107" s="53" t="str">
        <f>IF(OR(NOT(ISNUMBER($R107)),NOT(ISNUMBER($T107))),"",IF($T107&gt;=$R107,NETWORKDAYS.INTL($R107,$T107,'Project Info'!$H$12,Holidays!$A$6:$A$205)-1,-(NETWORKDAYS.INTL($T107,$R107,'Project Info'!$H$12,Holidays!$A$6:$A$205)-1)))</f>
        <v/>
      </c>
      <c r="Y107" s="25" t="str">
        <f>IF($B107="","",IF(AND(MAX($AC107,$AD107)&gt;0,N($S107)&gt;N($Q107)),"Delayed by Task #"&amp;IF($AC107&gt;=$AD107,$D107,$G107)&amp;" (+"&amp;MAX($AC107,$AD107)&amp;"d)",""))</f>
        <v/>
      </c>
      <c r="Z107" s="52" t="str">
        <f>IF($B107="","",COUNTIF($D$11:$D$310,$A107)+COUNTIF($G$11:$G$310,$A107))</f>
        <v/>
      </c>
      <c r="AA107" s="47" t="str">
        <f>IF($B107="","",IF($AE107="Completed",1,IF($AE107="On Hold",4,IF($AE107="In Progress",2,IF(N($S107)&gt;N($Q107),7,3)))))</f>
        <v/>
      </c>
      <c r="AB107" s="47" t="str">
        <f>IF($B107="","",IF(OR(AND($D107&lt;&gt;"",ISNUMBER(MATCH($D107,$A$11:$A$310,0))),AND($G107&lt;&gt;"",ISNUMBER(MATCH($G107,$A$11:$A$310,0)))),1,0))</f>
        <v/>
      </c>
      <c r="AC107" s="47">
        <f>IF($D107="",0,N(IFERROR(INDEX($X$11:$X$310,MATCH($D107,$A$11:$A$310,0)),0)))</f>
        <v>0</v>
      </c>
      <c r="AD107" s="47">
        <f>IF($G107="",0,N(IFERROR(INDEX($X$11:$X$310,MATCH($G107,$A$11:$A$310,0)),0)))</f>
        <v>0</v>
      </c>
      <c r="AE107" s="47" t="str">
        <f>IF($B107="","",IF(ISNUMBER($N107),"Completed",IF($L107="Completed","Completed",IF($L107&lt;&gt;"",$L107,IF(ISNUMBER($M107),"In Progress","Not Started")))))</f>
        <v/>
      </c>
      <c r="AF107" s="54" t="str">
        <f>IF($B107="","",IF($AE107="Completed",1,MIN(1,N($O107))))</f>
        <v/>
      </c>
      <c r="AG107" s="55" t="str">
        <f>IF(OR($S107="",NOT(ISNUMBER($J107))),"",WORKDAY.INTL($S107,MAX(1,$J107)-1,'Project Info'!$H$12,Holidays!$A$6:$A$205))</f>
        <v/>
      </c>
      <c r="AH107" s="47" t="str">
        <f>IF($B107="","",N($J107)*$AF107)</f>
        <v/>
      </c>
      <c r="AI107" s="47">
        <f>IF(ISNUMBER($R107),$R107,0)</f>
        <v>0</v>
      </c>
      <c r="AJ107" s="47">
        <f>IF(ISNUMBER($T107),$T107,0)</f>
        <v>0</v>
      </c>
    </row>
    <row r="108" ht="18" customHeight="1">
      <c r="A108" s="47" t="str">
        <f>IF($B108="","",ROW()-10)</f>
        <v/>
      </c>
      <c r="B108" s="48" t="n"/>
      <c r="C108" s="48" t="n"/>
      <c r="D108" s="6" t="n"/>
      <c r="E108" s="6" t="n"/>
      <c r="F108" s="6" t="n"/>
      <c r="G108" s="6" t="n"/>
      <c r="H108" s="6" t="n"/>
      <c r="I108" s="6" t="n"/>
      <c r="J108" s="6" t="n"/>
      <c r="K108" s="49" t="n"/>
      <c r="L108" s="6" t="n"/>
      <c r="M108" s="49" t="n"/>
      <c r="N108" s="49" t="n"/>
      <c r="O108" s="50" t="n"/>
      <c r="P108" s="6" t="n"/>
      <c r="Q108" s="51" t="str">
        <f>IF(OR($B108="",'Project Info'!$C$9=""),"",WORKDAY.INTL(MAX('Project Info'!$C$9,N($K108),IF($D108="",0,N(IFERROR(IF($E108="SS",WORKDAY.INTL(INDEX($Q$11:$Q$310,MATCH($D108,$A$11:$A$310,0)),N($F108),'Project Info'!$H$12,Holidays!$A$6:$A$205),IF($E108="FF",WORKDAY.INTL(INDEX($R$11:$R$310,MATCH($D108,$A$11:$A$310,0)),N($F108)-MAX(1,N($J108))+1,'Project Info'!$H$12,Holidays!$A$6:$A$205),WORKDAY.INTL(INDEX($R$11:$R$310,MATCH($D108,$A$11:$A$310,0)),1+N($F108),'Project Info'!$H$12,Holidays!$A$6:$A$205))),0))),IF($G108="",0,N(IFERROR(IF($H108="SS",WORKDAY.INTL(INDEX($Q$11:$Q$310,MATCH($G108,$A$11:$A$310,0)),N($I108),'Project Info'!$H$12,Holidays!$A$6:$A$205),IF($H108="FF",WORKDAY.INTL(INDEX($R$11:$R$310,MATCH($G108,$A$11:$A$310,0)),N($I108)-MAX(1,N($J108))+1,'Project Info'!$H$12,Holidays!$A$6:$A$205),WORKDAY.INTL(INDEX($R$11:$R$310,MATCH($G108,$A$11:$A$310,0)),1+N($I108),'Project Info'!$H$12,Holidays!$A$6:$A$205))),0))))-1,1,'Project Info'!$H$12,Holidays!$A$6:$A$205))</f>
        <v/>
      </c>
      <c r="R108" s="51" t="str">
        <f>IF(OR($Q108="",NOT(ISNUMBER($J108))),"",WORKDAY.INTL($Q108,MAX(1,$J108)-1,'Project Info'!$H$12,Holidays!$A$6:$A$205))</f>
        <v/>
      </c>
      <c r="S108" s="51" t="str">
        <f>IF($Q108="","",IF(ISNUMBER($M108),$M108,WORKDAY.INTL(MAX($Q108,IF($D108="",0,N(IFERROR(IF($E108="SS",WORKDAY.INTL(INDEX($S$11:$S$310,MATCH($D108,$A$11:$A$310,0)),N($F108),'Project Info'!$H$12,Holidays!$A$6:$A$205),IF($E108="FF",WORKDAY.INTL(INDEX($T$11:$T$310,MATCH($D108,$A$11:$A$310,0)),N($F108)-MAX(1,IF(ISNUMBER($P108),$P108,N($J108)))+1,'Project Info'!$H$12,Holidays!$A$6:$A$205),WORKDAY.INTL(INDEX($T$11:$T$310,MATCH($D108,$A$11:$A$310,0)),1+N($F108),'Project Info'!$H$12,Holidays!$A$6:$A$205))),0))),IF($G108="",0,N(IFERROR(IF($H108="SS",WORKDAY.INTL(INDEX($S$11:$S$310,MATCH($G108,$A$11:$A$310,0)),N($I108),'Project Info'!$H$12,Holidays!$A$6:$A$205),IF($H108="FF",WORKDAY.INTL(INDEX($T$11:$T$310,MATCH($G108,$A$11:$A$310,0)),N($I108)-MAX(1,IF(ISNUMBER($P108),$P108,N($J108)))+1,'Project Info'!$H$12,Holidays!$A$6:$A$205),WORKDAY.INTL(INDEX($T$11:$T$310,MATCH($G108,$A$11:$A$310,0)),1+N($I108),'Project Info'!$H$12,Holidays!$A$6:$A$205))),0))),IF($AE108="Completed",0,N('Project Info'!$C$11)))-1,1,'Project Info'!$H$12,Holidays!$A$6:$A$205)))</f>
        <v/>
      </c>
      <c r="T108" s="51" t="str">
        <f>IF(OR($S108="",$U108=""),"",IF(ISNUMBER($N108),$N108,WORKDAY.INTL($S108,$U108-1,'Project Info'!$H$12,Holidays!$A$6:$A$205)))</f>
        <v/>
      </c>
      <c r="U108" s="52" t="str">
        <f>IF(OR($S108="",NOT(ISNUMBER($J108))),"",IF(ISNUMBER($N108),MAX(1,NETWORKDAYS.INTL($S108,$N108,'Project Info'!$H$12,Holidays!$A$6:$A$205)),MAX(1,IF(ISNUMBER($P108),$P108,$J108),IF(ISNUMBER($M108),NETWORKDAYS.INTL($M108,N('Project Info'!$C$11),'Project Info'!$H$12,Holidays!$A$6:$A$205),0))))</f>
        <v/>
      </c>
      <c r="V108" s="53" t="str">
        <f>IF($U108="","",$U108-MAX(1,$J108))</f>
        <v/>
      </c>
      <c r="W108" s="25" t="str">
        <f>IF($B108="","",IF($U108="","Enter Duration",IF($AE108="Completed",IF(NOT(ISNUMBER($N108)),"Completed - enter Actual End",IF($V108&gt;0,"Completed - Overshoot",IF($V108&lt;0,"Completed - Early","Completed - On Time"))),IF($AE108="On Hold","On Hold",IF($AE108="In Progress",IF($V108&gt;0,"In Progress - Overshooting","In Progress - On Track"),IF($S108&gt;$Q108,"Delayed Start","Not Started"))))))</f>
        <v/>
      </c>
      <c r="X108" s="53" t="str">
        <f>IF(OR(NOT(ISNUMBER($R108)),NOT(ISNUMBER($T108))),"",IF($T108&gt;=$R108,NETWORKDAYS.INTL($R108,$T108,'Project Info'!$H$12,Holidays!$A$6:$A$205)-1,-(NETWORKDAYS.INTL($T108,$R108,'Project Info'!$H$12,Holidays!$A$6:$A$205)-1)))</f>
        <v/>
      </c>
      <c r="Y108" s="25" t="str">
        <f>IF($B108="","",IF(AND(MAX($AC108,$AD108)&gt;0,N($S108)&gt;N($Q108)),"Delayed by Task #"&amp;IF($AC108&gt;=$AD108,$D108,$G108)&amp;" (+"&amp;MAX($AC108,$AD108)&amp;"d)",""))</f>
        <v/>
      </c>
      <c r="Z108" s="52" t="str">
        <f>IF($B108="","",COUNTIF($D$11:$D$310,$A108)+COUNTIF($G$11:$G$310,$A108))</f>
        <v/>
      </c>
      <c r="AA108" s="47" t="str">
        <f>IF($B108="","",IF($AE108="Completed",1,IF($AE108="On Hold",4,IF($AE108="In Progress",2,IF(N($S108)&gt;N($Q108),7,3)))))</f>
        <v/>
      </c>
      <c r="AB108" s="47" t="str">
        <f>IF($B108="","",IF(OR(AND($D108&lt;&gt;"",ISNUMBER(MATCH($D108,$A$11:$A$310,0))),AND($G108&lt;&gt;"",ISNUMBER(MATCH($G108,$A$11:$A$310,0)))),1,0))</f>
        <v/>
      </c>
      <c r="AC108" s="47">
        <f>IF($D108="",0,N(IFERROR(INDEX($X$11:$X$310,MATCH($D108,$A$11:$A$310,0)),0)))</f>
        <v>0</v>
      </c>
      <c r="AD108" s="47">
        <f>IF($G108="",0,N(IFERROR(INDEX($X$11:$X$310,MATCH($G108,$A$11:$A$310,0)),0)))</f>
        <v>0</v>
      </c>
      <c r="AE108" s="47" t="str">
        <f>IF($B108="","",IF(ISNUMBER($N108),"Completed",IF($L108="Completed","Completed",IF($L108&lt;&gt;"",$L108,IF(ISNUMBER($M108),"In Progress","Not Started")))))</f>
        <v/>
      </c>
      <c r="AF108" s="54" t="str">
        <f>IF($B108="","",IF($AE108="Completed",1,MIN(1,N($O108))))</f>
        <v/>
      </c>
      <c r="AG108" s="55" t="str">
        <f>IF(OR($S108="",NOT(ISNUMBER($J108))),"",WORKDAY.INTL($S108,MAX(1,$J108)-1,'Project Info'!$H$12,Holidays!$A$6:$A$205))</f>
        <v/>
      </c>
      <c r="AH108" s="47" t="str">
        <f>IF($B108="","",N($J108)*$AF108)</f>
        <v/>
      </c>
      <c r="AI108" s="47">
        <f>IF(ISNUMBER($R108),$R108,0)</f>
        <v>0</v>
      </c>
      <c r="AJ108" s="47">
        <f>IF(ISNUMBER($T108),$T108,0)</f>
        <v>0</v>
      </c>
    </row>
    <row r="109" ht="18" customHeight="1">
      <c r="A109" s="47" t="str">
        <f>IF($B109="","",ROW()-10)</f>
        <v/>
      </c>
      <c r="B109" s="48" t="n"/>
      <c r="C109" s="48" t="n"/>
      <c r="D109" s="6" t="n"/>
      <c r="E109" s="6" t="n"/>
      <c r="F109" s="6" t="n"/>
      <c r="G109" s="6" t="n"/>
      <c r="H109" s="6" t="n"/>
      <c r="I109" s="6" t="n"/>
      <c r="J109" s="6" t="n"/>
      <c r="K109" s="49" t="n"/>
      <c r="L109" s="6" t="n"/>
      <c r="M109" s="49" t="n"/>
      <c r="N109" s="49" t="n"/>
      <c r="O109" s="50" t="n"/>
      <c r="P109" s="6" t="n"/>
      <c r="Q109" s="51" t="str">
        <f>IF(OR($B109="",'Project Info'!$C$9=""),"",WORKDAY.INTL(MAX('Project Info'!$C$9,N($K109),IF($D109="",0,N(IFERROR(IF($E109="SS",WORKDAY.INTL(INDEX($Q$11:$Q$310,MATCH($D109,$A$11:$A$310,0)),N($F109),'Project Info'!$H$12,Holidays!$A$6:$A$205),IF($E109="FF",WORKDAY.INTL(INDEX($R$11:$R$310,MATCH($D109,$A$11:$A$310,0)),N($F109)-MAX(1,N($J109))+1,'Project Info'!$H$12,Holidays!$A$6:$A$205),WORKDAY.INTL(INDEX($R$11:$R$310,MATCH($D109,$A$11:$A$310,0)),1+N($F109),'Project Info'!$H$12,Holidays!$A$6:$A$205))),0))),IF($G109="",0,N(IFERROR(IF($H109="SS",WORKDAY.INTL(INDEX($Q$11:$Q$310,MATCH($G109,$A$11:$A$310,0)),N($I109),'Project Info'!$H$12,Holidays!$A$6:$A$205),IF($H109="FF",WORKDAY.INTL(INDEX($R$11:$R$310,MATCH($G109,$A$11:$A$310,0)),N($I109)-MAX(1,N($J109))+1,'Project Info'!$H$12,Holidays!$A$6:$A$205),WORKDAY.INTL(INDEX($R$11:$R$310,MATCH($G109,$A$11:$A$310,0)),1+N($I109),'Project Info'!$H$12,Holidays!$A$6:$A$205))),0))))-1,1,'Project Info'!$H$12,Holidays!$A$6:$A$205))</f>
        <v/>
      </c>
      <c r="R109" s="51" t="str">
        <f>IF(OR($Q109="",NOT(ISNUMBER($J109))),"",WORKDAY.INTL($Q109,MAX(1,$J109)-1,'Project Info'!$H$12,Holidays!$A$6:$A$205))</f>
        <v/>
      </c>
      <c r="S109" s="51" t="str">
        <f>IF($Q109="","",IF(ISNUMBER($M109),$M109,WORKDAY.INTL(MAX($Q109,IF($D109="",0,N(IFERROR(IF($E109="SS",WORKDAY.INTL(INDEX($S$11:$S$310,MATCH($D109,$A$11:$A$310,0)),N($F109),'Project Info'!$H$12,Holidays!$A$6:$A$205),IF($E109="FF",WORKDAY.INTL(INDEX($T$11:$T$310,MATCH($D109,$A$11:$A$310,0)),N($F109)-MAX(1,IF(ISNUMBER($P109),$P109,N($J109)))+1,'Project Info'!$H$12,Holidays!$A$6:$A$205),WORKDAY.INTL(INDEX($T$11:$T$310,MATCH($D109,$A$11:$A$310,0)),1+N($F109),'Project Info'!$H$12,Holidays!$A$6:$A$205))),0))),IF($G109="",0,N(IFERROR(IF($H109="SS",WORKDAY.INTL(INDEX($S$11:$S$310,MATCH($G109,$A$11:$A$310,0)),N($I109),'Project Info'!$H$12,Holidays!$A$6:$A$205),IF($H109="FF",WORKDAY.INTL(INDEX($T$11:$T$310,MATCH($G109,$A$11:$A$310,0)),N($I109)-MAX(1,IF(ISNUMBER($P109),$P109,N($J109)))+1,'Project Info'!$H$12,Holidays!$A$6:$A$205),WORKDAY.INTL(INDEX($T$11:$T$310,MATCH($G109,$A$11:$A$310,0)),1+N($I109),'Project Info'!$H$12,Holidays!$A$6:$A$205))),0))),IF($AE109="Completed",0,N('Project Info'!$C$11)))-1,1,'Project Info'!$H$12,Holidays!$A$6:$A$205)))</f>
        <v/>
      </c>
      <c r="T109" s="51" t="str">
        <f>IF(OR($S109="",$U109=""),"",IF(ISNUMBER($N109),$N109,WORKDAY.INTL($S109,$U109-1,'Project Info'!$H$12,Holidays!$A$6:$A$205)))</f>
        <v/>
      </c>
      <c r="U109" s="52" t="str">
        <f>IF(OR($S109="",NOT(ISNUMBER($J109))),"",IF(ISNUMBER($N109),MAX(1,NETWORKDAYS.INTL($S109,$N109,'Project Info'!$H$12,Holidays!$A$6:$A$205)),MAX(1,IF(ISNUMBER($P109),$P109,$J109),IF(ISNUMBER($M109),NETWORKDAYS.INTL($M109,N('Project Info'!$C$11),'Project Info'!$H$12,Holidays!$A$6:$A$205),0))))</f>
        <v/>
      </c>
      <c r="V109" s="53" t="str">
        <f>IF($U109="","",$U109-MAX(1,$J109))</f>
        <v/>
      </c>
      <c r="W109" s="25" t="str">
        <f>IF($B109="","",IF($U109="","Enter Duration",IF($AE109="Completed",IF(NOT(ISNUMBER($N109)),"Completed - enter Actual End",IF($V109&gt;0,"Completed - Overshoot",IF($V109&lt;0,"Completed - Early","Completed - On Time"))),IF($AE109="On Hold","On Hold",IF($AE109="In Progress",IF($V109&gt;0,"In Progress - Overshooting","In Progress - On Track"),IF($S109&gt;$Q109,"Delayed Start","Not Started"))))))</f>
        <v/>
      </c>
      <c r="X109" s="53" t="str">
        <f>IF(OR(NOT(ISNUMBER($R109)),NOT(ISNUMBER($T109))),"",IF($T109&gt;=$R109,NETWORKDAYS.INTL($R109,$T109,'Project Info'!$H$12,Holidays!$A$6:$A$205)-1,-(NETWORKDAYS.INTL($T109,$R109,'Project Info'!$H$12,Holidays!$A$6:$A$205)-1)))</f>
        <v/>
      </c>
      <c r="Y109" s="25" t="str">
        <f>IF($B109="","",IF(AND(MAX($AC109,$AD109)&gt;0,N($S109)&gt;N($Q109)),"Delayed by Task #"&amp;IF($AC109&gt;=$AD109,$D109,$G109)&amp;" (+"&amp;MAX($AC109,$AD109)&amp;"d)",""))</f>
        <v/>
      </c>
      <c r="Z109" s="52" t="str">
        <f>IF($B109="","",COUNTIF($D$11:$D$310,$A109)+COUNTIF($G$11:$G$310,$A109))</f>
        <v/>
      </c>
      <c r="AA109" s="47" t="str">
        <f>IF($B109="","",IF($AE109="Completed",1,IF($AE109="On Hold",4,IF($AE109="In Progress",2,IF(N($S109)&gt;N($Q109),7,3)))))</f>
        <v/>
      </c>
      <c r="AB109" s="47" t="str">
        <f>IF($B109="","",IF(OR(AND($D109&lt;&gt;"",ISNUMBER(MATCH($D109,$A$11:$A$310,0))),AND($G109&lt;&gt;"",ISNUMBER(MATCH($G109,$A$11:$A$310,0)))),1,0))</f>
        <v/>
      </c>
      <c r="AC109" s="47">
        <f>IF($D109="",0,N(IFERROR(INDEX($X$11:$X$310,MATCH($D109,$A$11:$A$310,0)),0)))</f>
        <v>0</v>
      </c>
      <c r="AD109" s="47">
        <f>IF($G109="",0,N(IFERROR(INDEX($X$11:$X$310,MATCH($G109,$A$11:$A$310,0)),0)))</f>
        <v>0</v>
      </c>
      <c r="AE109" s="47" t="str">
        <f>IF($B109="","",IF(ISNUMBER($N109),"Completed",IF($L109="Completed","Completed",IF($L109&lt;&gt;"",$L109,IF(ISNUMBER($M109),"In Progress","Not Started")))))</f>
        <v/>
      </c>
      <c r="AF109" s="54" t="str">
        <f>IF($B109="","",IF($AE109="Completed",1,MIN(1,N($O109))))</f>
        <v/>
      </c>
      <c r="AG109" s="55" t="str">
        <f>IF(OR($S109="",NOT(ISNUMBER($J109))),"",WORKDAY.INTL($S109,MAX(1,$J109)-1,'Project Info'!$H$12,Holidays!$A$6:$A$205))</f>
        <v/>
      </c>
      <c r="AH109" s="47" t="str">
        <f>IF($B109="","",N($J109)*$AF109)</f>
        <v/>
      </c>
      <c r="AI109" s="47">
        <f>IF(ISNUMBER($R109),$R109,0)</f>
        <v>0</v>
      </c>
      <c r="AJ109" s="47">
        <f>IF(ISNUMBER($T109),$T109,0)</f>
        <v>0</v>
      </c>
    </row>
    <row r="110" ht="18" customHeight="1">
      <c r="A110" s="47" t="str">
        <f>IF($B110="","",ROW()-10)</f>
        <v/>
      </c>
      <c r="B110" s="48" t="n"/>
      <c r="C110" s="48" t="n"/>
      <c r="D110" s="6" t="n"/>
      <c r="E110" s="6" t="n"/>
      <c r="F110" s="6" t="n"/>
      <c r="G110" s="6" t="n"/>
      <c r="H110" s="6" t="n"/>
      <c r="I110" s="6" t="n"/>
      <c r="J110" s="6" t="n"/>
      <c r="K110" s="49" t="n"/>
      <c r="L110" s="6" t="n"/>
      <c r="M110" s="49" t="n"/>
      <c r="N110" s="49" t="n"/>
      <c r="O110" s="50" t="n"/>
      <c r="P110" s="6" t="n"/>
      <c r="Q110" s="51" t="str">
        <f>IF(OR($B110="",'Project Info'!$C$9=""),"",WORKDAY.INTL(MAX('Project Info'!$C$9,N($K110),IF($D110="",0,N(IFERROR(IF($E110="SS",WORKDAY.INTL(INDEX($Q$11:$Q$310,MATCH($D110,$A$11:$A$310,0)),N($F110),'Project Info'!$H$12,Holidays!$A$6:$A$205),IF($E110="FF",WORKDAY.INTL(INDEX($R$11:$R$310,MATCH($D110,$A$11:$A$310,0)),N($F110)-MAX(1,N($J110))+1,'Project Info'!$H$12,Holidays!$A$6:$A$205),WORKDAY.INTL(INDEX($R$11:$R$310,MATCH($D110,$A$11:$A$310,0)),1+N($F110),'Project Info'!$H$12,Holidays!$A$6:$A$205))),0))),IF($G110="",0,N(IFERROR(IF($H110="SS",WORKDAY.INTL(INDEX($Q$11:$Q$310,MATCH($G110,$A$11:$A$310,0)),N($I110),'Project Info'!$H$12,Holidays!$A$6:$A$205),IF($H110="FF",WORKDAY.INTL(INDEX($R$11:$R$310,MATCH($G110,$A$11:$A$310,0)),N($I110)-MAX(1,N($J110))+1,'Project Info'!$H$12,Holidays!$A$6:$A$205),WORKDAY.INTL(INDEX($R$11:$R$310,MATCH($G110,$A$11:$A$310,0)),1+N($I110),'Project Info'!$H$12,Holidays!$A$6:$A$205))),0))))-1,1,'Project Info'!$H$12,Holidays!$A$6:$A$205))</f>
        <v/>
      </c>
      <c r="R110" s="51" t="str">
        <f>IF(OR($Q110="",NOT(ISNUMBER($J110))),"",WORKDAY.INTL($Q110,MAX(1,$J110)-1,'Project Info'!$H$12,Holidays!$A$6:$A$205))</f>
        <v/>
      </c>
      <c r="S110" s="51" t="str">
        <f>IF($Q110="","",IF(ISNUMBER($M110),$M110,WORKDAY.INTL(MAX($Q110,IF($D110="",0,N(IFERROR(IF($E110="SS",WORKDAY.INTL(INDEX($S$11:$S$310,MATCH($D110,$A$11:$A$310,0)),N($F110),'Project Info'!$H$12,Holidays!$A$6:$A$205),IF($E110="FF",WORKDAY.INTL(INDEX($T$11:$T$310,MATCH($D110,$A$11:$A$310,0)),N($F110)-MAX(1,IF(ISNUMBER($P110),$P110,N($J110)))+1,'Project Info'!$H$12,Holidays!$A$6:$A$205),WORKDAY.INTL(INDEX($T$11:$T$310,MATCH($D110,$A$11:$A$310,0)),1+N($F110),'Project Info'!$H$12,Holidays!$A$6:$A$205))),0))),IF($G110="",0,N(IFERROR(IF($H110="SS",WORKDAY.INTL(INDEX($S$11:$S$310,MATCH($G110,$A$11:$A$310,0)),N($I110),'Project Info'!$H$12,Holidays!$A$6:$A$205),IF($H110="FF",WORKDAY.INTL(INDEX($T$11:$T$310,MATCH($G110,$A$11:$A$310,0)),N($I110)-MAX(1,IF(ISNUMBER($P110),$P110,N($J110)))+1,'Project Info'!$H$12,Holidays!$A$6:$A$205),WORKDAY.INTL(INDEX($T$11:$T$310,MATCH($G110,$A$11:$A$310,0)),1+N($I110),'Project Info'!$H$12,Holidays!$A$6:$A$205))),0))),IF($AE110="Completed",0,N('Project Info'!$C$11)))-1,1,'Project Info'!$H$12,Holidays!$A$6:$A$205)))</f>
        <v/>
      </c>
      <c r="T110" s="51" t="str">
        <f>IF(OR($S110="",$U110=""),"",IF(ISNUMBER($N110),$N110,WORKDAY.INTL($S110,$U110-1,'Project Info'!$H$12,Holidays!$A$6:$A$205)))</f>
        <v/>
      </c>
      <c r="U110" s="52" t="str">
        <f>IF(OR($S110="",NOT(ISNUMBER($J110))),"",IF(ISNUMBER($N110),MAX(1,NETWORKDAYS.INTL($S110,$N110,'Project Info'!$H$12,Holidays!$A$6:$A$205)),MAX(1,IF(ISNUMBER($P110),$P110,$J110),IF(ISNUMBER($M110),NETWORKDAYS.INTL($M110,N('Project Info'!$C$11),'Project Info'!$H$12,Holidays!$A$6:$A$205),0))))</f>
        <v/>
      </c>
      <c r="V110" s="53" t="str">
        <f>IF($U110="","",$U110-MAX(1,$J110))</f>
        <v/>
      </c>
      <c r="W110" s="25" t="str">
        <f>IF($B110="","",IF($U110="","Enter Duration",IF($AE110="Completed",IF(NOT(ISNUMBER($N110)),"Completed - enter Actual End",IF($V110&gt;0,"Completed - Overshoot",IF($V110&lt;0,"Completed - Early","Completed - On Time"))),IF($AE110="On Hold","On Hold",IF($AE110="In Progress",IF($V110&gt;0,"In Progress - Overshooting","In Progress - On Track"),IF($S110&gt;$Q110,"Delayed Start","Not Started"))))))</f>
        <v/>
      </c>
      <c r="X110" s="53" t="str">
        <f>IF(OR(NOT(ISNUMBER($R110)),NOT(ISNUMBER($T110))),"",IF($T110&gt;=$R110,NETWORKDAYS.INTL($R110,$T110,'Project Info'!$H$12,Holidays!$A$6:$A$205)-1,-(NETWORKDAYS.INTL($T110,$R110,'Project Info'!$H$12,Holidays!$A$6:$A$205)-1)))</f>
        <v/>
      </c>
      <c r="Y110" s="25" t="str">
        <f>IF($B110="","",IF(AND(MAX($AC110,$AD110)&gt;0,N($S110)&gt;N($Q110)),"Delayed by Task #"&amp;IF($AC110&gt;=$AD110,$D110,$G110)&amp;" (+"&amp;MAX($AC110,$AD110)&amp;"d)",""))</f>
        <v/>
      </c>
      <c r="Z110" s="52" t="str">
        <f>IF($B110="","",COUNTIF($D$11:$D$310,$A110)+COUNTIF($G$11:$G$310,$A110))</f>
        <v/>
      </c>
      <c r="AA110" s="47" t="str">
        <f>IF($B110="","",IF($AE110="Completed",1,IF($AE110="On Hold",4,IF($AE110="In Progress",2,IF(N($S110)&gt;N($Q110),7,3)))))</f>
        <v/>
      </c>
      <c r="AB110" s="47" t="str">
        <f>IF($B110="","",IF(OR(AND($D110&lt;&gt;"",ISNUMBER(MATCH($D110,$A$11:$A$310,0))),AND($G110&lt;&gt;"",ISNUMBER(MATCH($G110,$A$11:$A$310,0)))),1,0))</f>
        <v/>
      </c>
      <c r="AC110" s="47">
        <f>IF($D110="",0,N(IFERROR(INDEX($X$11:$X$310,MATCH($D110,$A$11:$A$310,0)),0)))</f>
        <v>0</v>
      </c>
      <c r="AD110" s="47">
        <f>IF($G110="",0,N(IFERROR(INDEX($X$11:$X$310,MATCH($G110,$A$11:$A$310,0)),0)))</f>
        <v>0</v>
      </c>
      <c r="AE110" s="47" t="str">
        <f>IF($B110="","",IF(ISNUMBER($N110),"Completed",IF($L110="Completed","Completed",IF($L110&lt;&gt;"",$L110,IF(ISNUMBER($M110),"In Progress","Not Started")))))</f>
        <v/>
      </c>
      <c r="AF110" s="54" t="str">
        <f>IF($B110="","",IF($AE110="Completed",1,MIN(1,N($O110))))</f>
        <v/>
      </c>
      <c r="AG110" s="55" t="str">
        <f>IF(OR($S110="",NOT(ISNUMBER($J110))),"",WORKDAY.INTL($S110,MAX(1,$J110)-1,'Project Info'!$H$12,Holidays!$A$6:$A$205))</f>
        <v/>
      </c>
      <c r="AH110" s="47" t="str">
        <f>IF($B110="","",N($J110)*$AF110)</f>
        <v/>
      </c>
      <c r="AI110" s="47">
        <f>IF(ISNUMBER($R110),$R110,0)</f>
        <v>0</v>
      </c>
      <c r="AJ110" s="47">
        <f>IF(ISNUMBER($T110),$T110,0)</f>
        <v>0</v>
      </c>
    </row>
    <row r="111" ht="18" customHeight="1">
      <c r="A111" s="47" t="str">
        <f>IF($B111="","",ROW()-10)</f>
        <v/>
      </c>
      <c r="B111" s="48" t="n"/>
      <c r="C111" s="48" t="n"/>
      <c r="D111" s="6" t="n"/>
      <c r="E111" s="6" t="n"/>
      <c r="F111" s="6" t="n"/>
      <c r="G111" s="6" t="n"/>
      <c r="H111" s="6" t="n"/>
      <c r="I111" s="6" t="n"/>
      <c r="J111" s="6" t="n"/>
      <c r="K111" s="49" t="n"/>
      <c r="L111" s="6" t="n"/>
      <c r="M111" s="49" t="n"/>
      <c r="N111" s="49" t="n"/>
      <c r="O111" s="50" t="n"/>
      <c r="P111" s="6" t="n"/>
      <c r="Q111" s="51" t="str">
        <f>IF(OR($B111="",'Project Info'!$C$9=""),"",WORKDAY.INTL(MAX('Project Info'!$C$9,N($K111),IF($D111="",0,N(IFERROR(IF($E111="SS",WORKDAY.INTL(INDEX($Q$11:$Q$310,MATCH($D111,$A$11:$A$310,0)),N($F111),'Project Info'!$H$12,Holidays!$A$6:$A$205),IF($E111="FF",WORKDAY.INTL(INDEX($R$11:$R$310,MATCH($D111,$A$11:$A$310,0)),N($F111)-MAX(1,N($J111))+1,'Project Info'!$H$12,Holidays!$A$6:$A$205),WORKDAY.INTL(INDEX($R$11:$R$310,MATCH($D111,$A$11:$A$310,0)),1+N($F111),'Project Info'!$H$12,Holidays!$A$6:$A$205))),0))),IF($G111="",0,N(IFERROR(IF($H111="SS",WORKDAY.INTL(INDEX($Q$11:$Q$310,MATCH($G111,$A$11:$A$310,0)),N($I111),'Project Info'!$H$12,Holidays!$A$6:$A$205),IF($H111="FF",WORKDAY.INTL(INDEX($R$11:$R$310,MATCH($G111,$A$11:$A$310,0)),N($I111)-MAX(1,N($J111))+1,'Project Info'!$H$12,Holidays!$A$6:$A$205),WORKDAY.INTL(INDEX($R$11:$R$310,MATCH($G111,$A$11:$A$310,0)),1+N($I111),'Project Info'!$H$12,Holidays!$A$6:$A$205))),0))))-1,1,'Project Info'!$H$12,Holidays!$A$6:$A$205))</f>
        <v/>
      </c>
      <c r="R111" s="51" t="str">
        <f>IF(OR($Q111="",NOT(ISNUMBER($J111))),"",WORKDAY.INTL($Q111,MAX(1,$J111)-1,'Project Info'!$H$12,Holidays!$A$6:$A$205))</f>
        <v/>
      </c>
      <c r="S111" s="51" t="str">
        <f>IF($Q111="","",IF(ISNUMBER($M111),$M111,WORKDAY.INTL(MAX($Q111,IF($D111="",0,N(IFERROR(IF($E111="SS",WORKDAY.INTL(INDEX($S$11:$S$310,MATCH($D111,$A$11:$A$310,0)),N($F111),'Project Info'!$H$12,Holidays!$A$6:$A$205),IF($E111="FF",WORKDAY.INTL(INDEX($T$11:$T$310,MATCH($D111,$A$11:$A$310,0)),N($F111)-MAX(1,IF(ISNUMBER($P111),$P111,N($J111)))+1,'Project Info'!$H$12,Holidays!$A$6:$A$205),WORKDAY.INTL(INDEX($T$11:$T$310,MATCH($D111,$A$11:$A$310,0)),1+N($F111),'Project Info'!$H$12,Holidays!$A$6:$A$205))),0))),IF($G111="",0,N(IFERROR(IF($H111="SS",WORKDAY.INTL(INDEX($S$11:$S$310,MATCH($G111,$A$11:$A$310,0)),N($I111),'Project Info'!$H$12,Holidays!$A$6:$A$205),IF($H111="FF",WORKDAY.INTL(INDEX($T$11:$T$310,MATCH($G111,$A$11:$A$310,0)),N($I111)-MAX(1,IF(ISNUMBER($P111),$P111,N($J111)))+1,'Project Info'!$H$12,Holidays!$A$6:$A$205),WORKDAY.INTL(INDEX($T$11:$T$310,MATCH($G111,$A$11:$A$310,0)),1+N($I111),'Project Info'!$H$12,Holidays!$A$6:$A$205))),0))),IF($AE111="Completed",0,N('Project Info'!$C$11)))-1,1,'Project Info'!$H$12,Holidays!$A$6:$A$205)))</f>
        <v/>
      </c>
      <c r="T111" s="51" t="str">
        <f>IF(OR($S111="",$U111=""),"",IF(ISNUMBER($N111),$N111,WORKDAY.INTL($S111,$U111-1,'Project Info'!$H$12,Holidays!$A$6:$A$205)))</f>
        <v/>
      </c>
      <c r="U111" s="52" t="str">
        <f>IF(OR($S111="",NOT(ISNUMBER($J111))),"",IF(ISNUMBER($N111),MAX(1,NETWORKDAYS.INTL($S111,$N111,'Project Info'!$H$12,Holidays!$A$6:$A$205)),MAX(1,IF(ISNUMBER($P111),$P111,$J111),IF(ISNUMBER($M111),NETWORKDAYS.INTL($M111,N('Project Info'!$C$11),'Project Info'!$H$12,Holidays!$A$6:$A$205),0))))</f>
        <v/>
      </c>
      <c r="V111" s="53" t="str">
        <f>IF($U111="","",$U111-MAX(1,$J111))</f>
        <v/>
      </c>
      <c r="W111" s="25" t="str">
        <f>IF($B111="","",IF($U111="","Enter Duration",IF($AE111="Completed",IF(NOT(ISNUMBER($N111)),"Completed - enter Actual End",IF($V111&gt;0,"Completed - Overshoot",IF($V111&lt;0,"Completed - Early","Completed - On Time"))),IF($AE111="On Hold","On Hold",IF($AE111="In Progress",IF($V111&gt;0,"In Progress - Overshooting","In Progress - On Track"),IF($S111&gt;$Q111,"Delayed Start","Not Started"))))))</f>
        <v/>
      </c>
      <c r="X111" s="53" t="str">
        <f>IF(OR(NOT(ISNUMBER($R111)),NOT(ISNUMBER($T111))),"",IF($T111&gt;=$R111,NETWORKDAYS.INTL($R111,$T111,'Project Info'!$H$12,Holidays!$A$6:$A$205)-1,-(NETWORKDAYS.INTL($T111,$R111,'Project Info'!$H$12,Holidays!$A$6:$A$205)-1)))</f>
        <v/>
      </c>
      <c r="Y111" s="25" t="str">
        <f>IF($B111="","",IF(AND(MAX($AC111,$AD111)&gt;0,N($S111)&gt;N($Q111)),"Delayed by Task #"&amp;IF($AC111&gt;=$AD111,$D111,$G111)&amp;" (+"&amp;MAX($AC111,$AD111)&amp;"d)",""))</f>
        <v/>
      </c>
      <c r="Z111" s="52" t="str">
        <f>IF($B111="","",COUNTIF($D$11:$D$310,$A111)+COUNTIF($G$11:$G$310,$A111))</f>
        <v/>
      </c>
      <c r="AA111" s="47" t="str">
        <f>IF($B111="","",IF($AE111="Completed",1,IF($AE111="On Hold",4,IF($AE111="In Progress",2,IF(N($S111)&gt;N($Q111),7,3)))))</f>
        <v/>
      </c>
      <c r="AB111" s="47" t="str">
        <f>IF($B111="","",IF(OR(AND($D111&lt;&gt;"",ISNUMBER(MATCH($D111,$A$11:$A$310,0))),AND($G111&lt;&gt;"",ISNUMBER(MATCH($G111,$A$11:$A$310,0)))),1,0))</f>
        <v/>
      </c>
      <c r="AC111" s="47">
        <f>IF($D111="",0,N(IFERROR(INDEX($X$11:$X$310,MATCH($D111,$A$11:$A$310,0)),0)))</f>
        <v>0</v>
      </c>
      <c r="AD111" s="47">
        <f>IF($G111="",0,N(IFERROR(INDEX($X$11:$X$310,MATCH($G111,$A$11:$A$310,0)),0)))</f>
        <v>0</v>
      </c>
      <c r="AE111" s="47" t="str">
        <f>IF($B111="","",IF(ISNUMBER($N111),"Completed",IF($L111="Completed","Completed",IF($L111&lt;&gt;"",$L111,IF(ISNUMBER($M111),"In Progress","Not Started")))))</f>
        <v/>
      </c>
      <c r="AF111" s="54" t="str">
        <f>IF($B111="","",IF($AE111="Completed",1,MIN(1,N($O111))))</f>
        <v/>
      </c>
      <c r="AG111" s="55" t="str">
        <f>IF(OR($S111="",NOT(ISNUMBER($J111))),"",WORKDAY.INTL($S111,MAX(1,$J111)-1,'Project Info'!$H$12,Holidays!$A$6:$A$205))</f>
        <v/>
      </c>
      <c r="AH111" s="47" t="str">
        <f>IF($B111="","",N($J111)*$AF111)</f>
        <v/>
      </c>
      <c r="AI111" s="47">
        <f>IF(ISNUMBER($R111),$R111,0)</f>
        <v>0</v>
      </c>
      <c r="AJ111" s="47">
        <f>IF(ISNUMBER($T111),$T111,0)</f>
        <v>0</v>
      </c>
    </row>
    <row r="112" ht="18" customHeight="1">
      <c r="A112" s="47" t="str">
        <f>IF($B112="","",ROW()-10)</f>
        <v/>
      </c>
      <c r="B112" s="48" t="n"/>
      <c r="C112" s="48" t="n"/>
      <c r="D112" s="6" t="n"/>
      <c r="E112" s="6" t="n"/>
      <c r="F112" s="6" t="n"/>
      <c r="G112" s="6" t="n"/>
      <c r="H112" s="6" t="n"/>
      <c r="I112" s="6" t="n"/>
      <c r="J112" s="6" t="n"/>
      <c r="K112" s="49" t="n"/>
      <c r="L112" s="6" t="n"/>
      <c r="M112" s="49" t="n"/>
      <c r="N112" s="49" t="n"/>
      <c r="O112" s="50" t="n"/>
      <c r="P112" s="6" t="n"/>
      <c r="Q112" s="51" t="str">
        <f>IF(OR($B112="",'Project Info'!$C$9=""),"",WORKDAY.INTL(MAX('Project Info'!$C$9,N($K112),IF($D112="",0,N(IFERROR(IF($E112="SS",WORKDAY.INTL(INDEX($Q$11:$Q$310,MATCH($D112,$A$11:$A$310,0)),N($F112),'Project Info'!$H$12,Holidays!$A$6:$A$205),IF($E112="FF",WORKDAY.INTL(INDEX($R$11:$R$310,MATCH($D112,$A$11:$A$310,0)),N($F112)-MAX(1,N($J112))+1,'Project Info'!$H$12,Holidays!$A$6:$A$205),WORKDAY.INTL(INDEX($R$11:$R$310,MATCH($D112,$A$11:$A$310,0)),1+N($F112),'Project Info'!$H$12,Holidays!$A$6:$A$205))),0))),IF($G112="",0,N(IFERROR(IF($H112="SS",WORKDAY.INTL(INDEX($Q$11:$Q$310,MATCH($G112,$A$11:$A$310,0)),N($I112),'Project Info'!$H$12,Holidays!$A$6:$A$205),IF($H112="FF",WORKDAY.INTL(INDEX($R$11:$R$310,MATCH($G112,$A$11:$A$310,0)),N($I112)-MAX(1,N($J112))+1,'Project Info'!$H$12,Holidays!$A$6:$A$205),WORKDAY.INTL(INDEX($R$11:$R$310,MATCH($G112,$A$11:$A$310,0)),1+N($I112),'Project Info'!$H$12,Holidays!$A$6:$A$205))),0))))-1,1,'Project Info'!$H$12,Holidays!$A$6:$A$205))</f>
        <v/>
      </c>
      <c r="R112" s="51" t="str">
        <f>IF(OR($Q112="",NOT(ISNUMBER($J112))),"",WORKDAY.INTL($Q112,MAX(1,$J112)-1,'Project Info'!$H$12,Holidays!$A$6:$A$205))</f>
        <v/>
      </c>
      <c r="S112" s="51" t="str">
        <f>IF($Q112="","",IF(ISNUMBER($M112),$M112,WORKDAY.INTL(MAX($Q112,IF($D112="",0,N(IFERROR(IF($E112="SS",WORKDAY.INTL(INDEX($S$11:$S$310,MATCH($D112,$A$11:$A$310,0)),N($F112),'Project Info'!$H$12,Holidays!$A$6:$A$205),IF($E112="FF",WORKDAY.INTL(INDEX($T$11:$T$310,MATCH($D112,$A$11:$A$310,0)),N($F112)-MAX(1,IF(ISNUMBER($P112),$P112,N($J112)))+1,'Project Info'!$H$12,Holidays!$A$6:$A$205),WORKDAY.INTL(INDEX($T$11:$T$310,MATCH($D112,$A$11:$A$310,0)),1+N($F112),'Project Info'!$H$12,Holidays!$A$6:$A$205))),0))),IF($G112="",0,N(IFERROR(IF($H112="SS",WORKDAY.INTL(INDEX($S$11:$S$310,MATCH($G112,$A$11:$A$310,0)),N($I112),'Project Info'!$H$12,Holidays!$A$6:$A$205),IF($H112="FF",WORKDAY.INTL(INDEX($T$11:$T$310,MATCH($G112,$A$11:$A$310,0)),N($I112)-MAX(1,IF(ISNUMBER($P112),$P112,N($J112)))+1,'Project Info'!$H$12,Holidays!$A$6:$A$205),WORKDAY.INTL(INDEX($T$11:$T$310,MATCH($G112,$A$11:$A$310,0)),1+N($I112),'Project Info'!$H$12,Holidays!$A$6:$A$205))),0))),IF($AE112="Completed",0,N('Project Info'!$C$11)))-1,1,'Project Info'!$H$12,Holidays!$A$6:$A$205)))</f>
        <v/>
      </c>
      <c r="T112" s="51" t="str">
        <f>IF(OR($S112="",$U112=""),"",IF(ISNUMBER($N112),$N112,WORKDAY.INTL($S112,$U112-1,'Project Info'!$H$12,Holidays!$A$6:$A$205)))</f>
        <v/>
      </c>
      <c r="U112" s="52" t="str">
        <f>IF(OR($S112="",NOT(ISNUMBER($J112))),"",IF(ISNUMBER($N112),MAX(1,NETWORKDAYS.INTL($S112,$N112,'Project Info'!$H$12,Holidays!$A$6:$A$205)),MAX(1,IF(ISNUMBER($P112),$P112,$J112),IF(ISNUMBER($M112),NETWORKDAYS.INTL($M112,N('Project Info'!$C$11),'Project Info'!$H$12,Holidays!$A$6:$A$205),0))))</f>
        <v/>
      </c>
      <c r="V112" s="53" t="str">
        <f>IF($U112="","",$U112-MAX(1,$J112))</f>
        <v/>
      </c>
      <c r="W112" s="25" t="str">
        <f>IF($B112="","",IF($U112="","Enter Duration",IF($AE112="Completed",IF(NOT(ISNUMBER($N112)),"Completed - enter Actual End",IF($V112&gt;0,"Completed - Overshoot",IF($V112&lt;0,"Completed - Early","Completed - On Time"))),IF($AE112="On Hold","On Hold",IF($AE112="In Progress",IF($V112&gt;0,"In Progress - Overshooting","In Progress - On Track"),IF($S112&gt;$Q112,"Delayed Start","Not Started"))))))</f>
        <v/>
      </c>
      <c r="X112" s="53" t="str">
        <f>IF(OR(NOT(ISNUMBER($R112)),NOT(ISNUMBER($T112))),"",IF($T112&gt;=$R112,NETWORKDAYS.INTL($R112,$T112,'Project Info'!$H$12,Holidays!$A$6:$A$205)-1,-(NETWORKDAYS.INTL($T112,$R112,'Project Info'!$H$12,Holidays!$A$6:$A$205)-1)))</f>
        <v/>
      </c>
      <c r="Y112" s="25" t="str">
        <f>IF($B112="","",IF(AND(MAX($AC112,$AD112)&gt;0,N($S112)&gt;N($Q112)),"Delayed by Task #"&amp;IF($AC112&gt;=$AD112,$D112,$G112)&amp;" (+"&amp;MAX($AC112,$AD112)&amp;"d)",""))</f>
        <v/>
      </c>
      <c r="Z112" s="52" t="str">
        <f>IF($B112="","",COUNTIF($D$11:$D$310,$A112)+COUNTIF($G$11:$G$310,$A112))</f>
        <v/>
      </c>
      <c r="AA112" s="47" t="str">
        <f>IF($B112="","",IF($AE112="Completed",1,IF($AE112="On Hold",4,IF($AE112="In Progress",2,IF(N($S112)&gt;N($Q112),7,3)))))</f>
        <v/>
      </c>
      <c r="AB112" s="47" t="str">
        <f>IF($B112="","",IF(OR(AND($D112&lt;&gt;"",ISNUMBER(MATCH($D112,$A$11:$A$310,0))),AND($G112&lt;&gt;"",ISNUMBER(MATCH($G112,$A$11:$A$310,0)))),1,0))</f>
        <v/>
      </c>
      <c r="AC112" s="47">
        <f>IF($D112="",0,N(IFERROR(INDEX($X$11:$X$310,MATCH($D112,$A$11:$A$310,0)),0)))</f>
        <v>0</v>
      </c>
      <c r="AD112" s="47">
        <f>IF($G112="",0,N(IFERROR(INDEX($X$11:$X$310,MATCH($G112,$A$11:$A$310,0)),0)))</f>
        <v>0</v>
      </c>
      <c r="AE112" s="47" t="str">
        <f>IF($B112="","",IF(ISNUMBER($N112),"Completed",IF($L112="Completed","Completed",IF($L112&lt;&gt;"",$L112,IF(ISNUMBER($M112),"In Progress","Not Started")))))</f>
        <v/>
      </c>
      <c r="AF112" s="54" t="str">
        <f>IF($B112="","",IF($AE112="Completed",1,MIN(1,N($O112))))</f>
        <v/>
      </c>
      <c r="AG112" s="55" t="str">
        <f>IF(OR($S112="",NOT(ISNUMBER($J112))),"",WORKDAY.INTL($S112,MAX(1,$J112)-1,'Project Info'!$H$12,Holidays!$A$6:$A$205))</f>
        <v/>
      </c>
      <c r="AH112" s="47" t="str">
        <f>IF($B112="","",N($J112)*$AF112)</f>
        <v/>
      </c>
      <c r="AI112" s="47">
        <f>IF(ISNUMBER($R112),$R112,0)</f>
        <v>0</v>
      </c>
      <c r="AJ112" s="47">
        <f>IF(ISNUMBER($T112),$T112,0)</f>
        <v>0</v>
      </c>
    </row>
    <row r="113" ht="18" customHeight="1">
      <c r="A113" s="47" t="str">
        <f>IF($B113="","",ROW()-10)</f>
        <v/>
      </c>
      <c r="B113" s="48" t="n"/>
      <c r="C113" s="48" t="n"/>
      <c r="D113" s="6" t="n"/>
      <c r="E113" s="6" t="n"/>
      <c r="F113" s="6" t="n"/>
      <c r="G113" s="6" t="n"/>
      <c r="H113" s="6" t="n"/>
      <c r="I113" s="6" t="n"/>
      <c r="J113" s="6" t="n"/>
      <c r="K113" s="49" t="n"/>
      <c r="L113" s="6" t="n"/>
      <c r="M113" s="49" t="n"/>
      <c r="N113" s="49" t="n"/>
      <c r="O113" s="50" t="n"/>
      <c r="P113" s="6" t="n"/>
      <c r="Q113" s="51" t="str">
        <f>IF(OR($B113="",'Project Info'!$C$9=""),"",WORKDAY.INTL(MAX('Project Info'!$C$9,N($K113),IF($D113="",0,N(IFERROR(IF($E113="SS",WORKDAY.INTL(INDEX($Q$11:$Q$310,MATCH($D113,$A$11:$A$310,0)),N($F113),'Project Info'!$H$12,Holidays!$A$6:$A$205),IF($E113="FF",WORKDAY.INTL(INDEX($R$11:$R$310,MATCH($D113,$A$11:$A$310,0)),N($F113)-MAX(1,N($J113))+1,'Project Info'!$H$12,Holidays!$A$6:$A$205),WORKDAY.INTL(INDEX($R$11:$R$310,MATCH($D113,$A$11:$A$310,0)),1+N($F113),'Project Info'!$H$12,Holidays!$A$6:$A$205))),0))),IF($G113="",0,N(IFERROR(IF($H113="SS",WORKDAY.INTL(INDEX($Q$11:$Q$310,MATCH($G113,$A$11:$A$310,0)),N($I113),'Project Info'!$H$12,Holidays!$A$6:$A$205),IF($H113="FF",WORKDAY.INTL(INDEX($R$11:$R$310,MATCH($G113,$A$11:$A$310,0)),N($I113)-MAX(1,N($J113))+1,'Project Info'!$H$12,Holidays!$A$6:$A$205),WORKDAY.INTL(INDEX($R$11:$R$310,MATCH($G113,$A$11:$A$310,0)),1+N($I113),'Project Info'!$H$12,Holidays!$A$6:$A$205))),0))))-1,1,'Project Info'!$H$12,Holidays!$A$6:$A$205))</f>
        <v/>
      </c>
      <c r="R113" s="51" t="str">
        <f>IF(OR($Q113="",NOT(ISNUMBER($J113))),"",WORKDAY.INTL($Q113,MAX(1,$J113)-1,'Project Info'!$H$12,Holidays!$A$6:$A$205))</f>
        <v/>
      </c>
      <c r="S113" s="51" t="str">
        <f>IF($Q113="","",IF(ISNUMBER($M113),$M113,WORKDAY.INTL(MAX($Q113,IF($D113="",0,N(IFERROR(IF($E113="SS",WORKDAY.INTL(INDEX($S$11:$S$310,MATCH($D113,$A$11:$A$310,0)),N($F113),'Project Info'!$H$12,Holidays!$A$6:$A$205),IF($E113="FF",WORKDAY.INTL(INDEX($T$11:$T$310,MATCH($D113,$A$11:$A$310,0)),N($F113)-MAX(1,IF(ISNUMBER($P113),$P113,N($J113)))+1,'Project Info'!$H$12,Holidays!$A$6:$A$205),WORKDAY.INTL(INDEX($T$11:$T$310,MATCH($D113,$A$11:$A$310,0)),1+N($F113),'Project Info'!$H$12,Holidays!$A$6:$A$205))),0))),IF($G113="",0,N(IFERROR(IF($H113="SS",WORKDAY.INTL(INDEX($S$11:$S$310,MATCH($G113,$A$11:$A$310,0)),N($I113),'Project Info'!$H$12,Holidays!$A$6:$A$205),IF($H113="FF",WORKDAY.INTL(INDEX($T$11:$T$310,MATCH($G113,$A$11:$A$310,0)),N($I113)-MAX(1,IF(ISNUMBER($P113),$P113,N($J113)))+1,'Project Info'!$H$12,Holidays!$A$6:$A$205),WORKDAY.INTL(INDEX($T$11:$T$310,MATCH($G113,$A$11:$A$310,0)),1+N($I113),'Project Info'!$H$12,Holidays!$A$6:$A$205))),0))),IF($AE113="Completed",0,N('Project Info'!$C$11)))-1,1,'Project Info'!$H$12,Holidays!$A$6:$A$205)))</f>
        <v/>
      </c>
      <c r="T113" s="51" t="str">
        <f>IF(OR($S113="",$U113=""),"",IF(ISNUMBER($N113),$N113,WORKDAY.INTL($S113,$U113-1,'Project Info'!$H$12,Holidays!$A$6:$A$205)))</f>
        <v/>
      </c>
      <c r="U113" s="52" t="str">
        <f>IF(OR($S113="",NOT(ISNUMBER($J113))),"",IF(ISNUMBER($N113),MAX(1,NETWORKDAYS.INTL($S113,$N113,'Project Info'!$H$12,Holidays!$A$6:$A$205)),MAX(1,IF(ISNUMBER($P113),$P113,$J113),IF(ISNUMBER($M113),NETWORKDAYS.INTL($M113,N('Project Info'!$C$11),'Project Info'!$H$12,Holidays!$A$6:$A$205),0))))</f>
        <v/>
      </c>
      <c r="V113" s="53" t="str">
        <f>IF($U113="","",$U113-MAX(1,$J113))</f>
        <v/>
      </c>
      <c r="W113" s="25" t="str">
        <f>IF($B113="","",IF($U113="","Enter Duration",IF($AE113="Completed",IF(NOT(ISNUMBER($N113)),"Completed - enter Actual End",IF($V113&gt;0,"Completed - Overshoot",IF($V113&lt;0,"Completed - Early","Completed - On Time"))),IF($AE113="On Hold","On Hold",IF($AE113="In Progress",IF($V113&gt;0,"In Progress - Overshooting","In Progress - On Track"),IF($S113&gt;$Q113,"Delayed Start","Not Started"))))))</f>
        <v/>
      </c>
      <c r="X113" s="53" t="str">
        <f>IF(OR(NOT(ISNUMBER($R113)),NOT(ISNUMBER($T113))),"",IF($T113&gt;=$R113,NETWORKDAYS.INTL($R113,$T113,'Project Info'!$H$12,Holidays!$A$6:$A$205)-1,-(NETWORKDAYS.INTL($T113,$R113,'Project Info'!$H$12,Holidays!$A$6:$A$205)-1)))</f>
        <v/>
      </c>
      <c r="Y113" s="25" t="str">
        <f>IF($B113="","",IF(AND(MAX($AC113,$AD113)&gt;0,N($S113)&gt;N($Q113)),"Delayed by Task #"&amp;IF($AC113&gt;=$AD113,$D113,$G113)&amp;" (+"&amp;MAX($AC113,$AD113)&amp;"d)",""))</f>
        <v/>
      </c>
      <c r="Z113" s="52" t="str">
        <f>IF($B113="","",COUNTIF($D$11:$D$310,$A113)+COUNTIF($G$11:$G$310,$A113))</f>
        <v/>
      </c>
      <c r="AA113" s="47" t="str">
        <f>IF($B113="","",IF($AE113="Completed",1,IF($AE113="On Hold",4,IF($AE113="In Progress",2,IF(N($S113)&gt;N($Q113),7,3)))))</f>
        <v/>
      </c>
      <c r="AB113" s="47" t="str">
        <f>IF($B113="","",IF(OR(AND($D113&lt;&gt;"",ISNUMBER(MATCH($D113,$A$11:$A$310,0))),AND($G113&lt;&gt;"",ISNUMBER(MATCH($G113,$A$11:$A$310,0)))),1,0))</f>
        <v/>
      </c>
      <c r="AC113" s="47">
        <f>IF($D113="",0,N(IFERROR(INDEX($X$11:$X$310,MATCH($D113,$A$11:$A$310,0)),0)))</f>
        <v>0</v>
      </c>
      <c r="AD113" s="47">
        <f>IF($G113="",0,N(IFERROR(INDEX($X$11:$X$310,MATCH($G113,$A$11:$A$310,0)),0)))</f>
        <v>0</v>
      </c>
      <c r="AE113" s="47" t="str">
        <f>IF($B113="","",IF(ISNUMBER($N113),"Completed",IF($L113="Completed","Completed",IF($L113&lt;&gt;"",$L113,IF(ISNUMBER($M113),"In Progress","Not Started")))))</f>
        <v/>
      </c>
      <c r="AF113" s="54" t="str">
        <f>IF($B113="","",IF($AE113="Completed",1,MIN(1,N($O113))))</f>
        <v/>
      </c>
      <c r="AG113" s="55" t="str">
        <f>IF(OR($S113="",NOT(ISNUMBER($J113))),"",WORKDAY.INTL($S113,MAX(1,$J113)-1,'Project Info'!$H$12,Holidays!$A$6:$A$205))</f>
        <v/>
      </c>
      <c r="AH113" s="47" t="str">
        <f>IF($B113="","",N($J113)*$AF113)</f>
        <v/>
      </c>
      <c r="AI113" s="47">
        <f>IF(ISNUMBER($R113),$R113,0)</f>
        <v>0</v>
      </c>
      <c r="AJ113" s="47">
        <f>IF(ISNUMBER($T113),$T113,0)</f>
        <v>0</v>
      </c>
    </row>
    <row r="114" ht="18" customHeight="1">
      <c r="A114" s="47" t="str">
        <f>IF($B114="","",ROW()-10)</f>
        <v/>
      </c>
      <c r="B114" s="48" t="n"/>
      <c r="C114" s="48" t="n"/>
      <c r="D114" s="6" t="n"/>
      <c r="E114" s="6" t="n"/>
      <c r="F114" s="6" t="n"/>
      <c r="G114" s="6" t="n"/>
      <c r="H114" s="6" t="n"/>
      <c r="I114" s="6" t="n"/>
      <c r="J114" s="6" t="n"/>
      <c r="K114" s="49" t="n"/>
      <c r="L114" s="6" t="n"/>
      <c r="M114" s="49" t="n"/>
      <c r="N114" s="49" t="n"/>
      <c r="O114" s="50" t="n"/>
      <c r="P114" s="6" t="n"/>
      <c r="Q114" s="51" t="str">
        <f>IF(OR($B114="",'Project Info'!$C$9=""),"",WORKDAY.INTL(MAX('Project Info'!$C$9,N($K114),IF($D114="",0,N(IFERROR(IF($E114="SS",WORKDAY.INTL(INDEX($Q$11:$Q$310,MATCH($D114,$A$11:$A$310,0)),N($F114),'Project Info'!$H$12,Holidays!$A$6:$A$205),IF($E114="FF",WORKDAY.INTL(INDEX($R$11:$R$310,MATCH($D114,$A$11:$A$310,0)),N($F114)-MAX(1,N($J114))+1,'Project Info'!$H$12,Holidays!$A$6:$A$205),WORKDAY.INTL(INDEX($R$11:$R$310,MATCH($D114,$A$11:$A$310,0)),1+N($F114),'Project Info'!$H$12,Holidays!$A$6:$A$205))),0))),IF($G114="",0,N(IFERROR(IF($H114="SS",WORKDAY.INTL(INDEX($Q$11:$Q$310,MATCH($G114,$A$11:$A$310,0)),N($I114),'Project Info'!$H$12,Holidays!$A$6:$A$205),IF($H114="FF",WORKDAY.INTL(INDEX($R$11:$R$310,MATCH($G114,$A$11:$A$310,0)),N($I114)-MAX(1,N($J114))+1,'Project Info'!$H$12,Holidays!$A$6:$A$205),WORKDAY.INTL(INDEX($R$11:$R$310,MATCH($G114,$A$11:$A$310,0)),1+N($I114),'Project Info'!$H$12,Holidays!$A$6:$A$205))),0))))-1,1,'Project Info'!$H$12,Holidays!$A$6:$A$205))</f>
        <v/>
      </c>
      <c r="R114" s="51" t="str">
        <f>IF(OR($Q114="",NOT(ISNUMBER($J114))),"",WORKDAY.INTL($Q114,MAX(1,$J114)-1,'Project Info'!$H$12,Holidays!$A$6:$A$205))</f>
        <v/>
      </c>
      <c r="S114" s="51" t="str">
        <f>IF($Q114="","",IF(ISNUMBER($M114),$M114,WORKDAY.INTL(MAX($Q114,IF($D114="",0,N(IFERROR(IF($E114="SS",WORKDAY.INTL(INDEX($S$11:$S$310,MATCH($D114,$A$11:$A$310,0)),N($F114),'Project Info'!$H$12,Holidays!$A$6:$A$205),IF($E114="FF",WORKDAY.INTL(INDEX($T$11:$T$310,MATCH($D114,$A$11:$A$310,0)),N($F114)-MAX(1,IF(ISNUMBER($P114),$P114,N($J114)))+1,'Project Info'!$H$12,Holidays!$A$6:$A$205),WORKDAY.INTL(INDEX($T$11:$T$310,MATCH($D114,$A$11:$A$310,0)),1+N($F114),'Project Info'!$H$12,Holidays!$A$6:$A$205))),0))),IF($G114="",0,N(IFERROR(IF($H114="SS",WORKDAY.INTL(INDEX($S$11:$S$310,MATCH($G114,$A$11:$A$310,0)),N($I114),'Project Info'!$H$12,Holidays!$A$6:$A$205),IF($H114="FF",WORKDAY.INTL(INDEX($T$11:$T$310,MATCH($G114,$A$11:$A$310,0)),N($I114)-MAX(1,IF(ISNUMBER($P114),$P114,N($J114)))+1,'Project Info'!$H$12,Holidays!$A$6:$A$205),WORKDAY.INTL(INDEX($T$11:$T$310,MATCH($G114,$A$11:$A$310,0)),1+N($I114),'Project Info'!$H$12,Holidays!$A$6:$A$205))),0))),IF($AE114="Completed",0,N('Project Info'!$C$11)))-1,1,'Project Info'!$H$12,Holidays!$A$6:$A$205)))</f>
        <v/>
      </c>
      <c r="T114" s="51" t="str">
        <f>IF(OR($S114="",$U114=""),"",IF(ISNUMBER($N114),$N114,WORKDAY.INTL($S114,$U114-1,'Project Info'!$H$12,Holidays!$A$6:$A$205)))</f>
        <v/>
      </c>
      <c r="U114" s="52" t="str">
        <f>IF(OR($S114="",NOT(ISNUMBER($J114))),"",IF(ISNUMBER($N114),MAX(1,NETWORKDAYS.INTL($S114,$N114,'Project Info'!$H$12,Holidays!$A$6:$A$205)),MAX(1,IF(ISNUMBER($P114),$P114,$J114),IF(ISNUMBER($M114),NETWORKDAYS.INTL($M114,N('Project Info'!$C$11),'Project Info'!$H$12,Holidays!$A$6:$A$205),0))))</f>
        <v/>
      </c>
      <c r="V114" s="53" t="str">
        <f>IF($U114="","",$U114-MAX(1,$J114))</f>
        <v/>
      </c>
      <c r="W114" s="25" t="str">
        <f>IF($B114="","",IF($U114="","Enter Duration",IF($AE114="Completed",IF(NOT(ISNUMBER($N114)),"Completed - enter Actual End",IF($V114&gt;0,"Completed - Overshoot",IF($V114&lt;0,"Completed - Early","Completed - On Time"))),IF($AE114="On Hold","On Hold",IF($AE114="In Progress",IF($V114&gt;0,"In Progress - Overshooting","In Progress - On Track"),IF($S114&gt;$Q114,"Delayed Start","Not Started"))))))</f>
        <v/>
      </c>
      <c r="X114" s="53" t="str">
        <f>IF(OR(NOT(ISNUMBER($R114)),NOT(ISNUMBER($T114))),"",IF($T114&gt;=$R114,NETWORKDAYS.INTL($R114,$T114,'Project Info'!$H$12,Holidays!$A$6:$A$205)-1,-(NETWORKDAYS.INTL($T114,$R114,'Project Info'!$H$12,Holidays!$A$6:$A$205)-1)))</f>
        <v/>
      </c>
      <c r="Y114" s="25" t="str">
        <f>IF($B114="","",IF(AND(MAX($AC114,$AD114)&gt;0,N($S114)&gt;N($Q114)),"Delayed by Task #"&amp;IF($AC114&gt;=$AD114,$D114,$G114)&amp;" (+"&amp;MAX($AC114,$AD114)&amp;"d)",""))</f>
        <v/>
      </c>
      <c r="Z114" s="52" t="str">
        <f>IF($B114="","",COUNTIF($D$11:$D$310,$A114)+COUNTIF($G$11:$G$310,$A114))</f>
        <v/>
      </c>
      <c r="AA114" s="47" t="str">
        <f>IF($B114="","",IF($AE114="Completed",1,IF($AE114="On Hold",4,IF($AE114="In Progress",2,IF(N($S114)&gt;N($Q114),7,3)))))</f>
        <v/>
      </c>
      <c r="AB114" s="47" t="str">
        <f>IF($B114="","",IF(OR(AND($D114&lt;&gt;"",ISNUMBER(MATCH($D114,$A$11:$A$310,0))),AND($G114&lt;&gt;"",ISNUMBER(MATCH($G114,$A$11:$A$310,0)))),1,0))</f>
        <v/>
      </c>
      <c r="AC114" s="47">
        <f>IF($D114="",0,N(IFERROR(INDEX($X$11:$X$310,MATCH($D114,$A$11:$A$310,0)),0)))</f>
        <v>0</v>
      </c>
      <c r="AD114" s="47">
        <f>IF($G114="",0,N(IFERROR(INDEX($X$11:$X$310,MATCH($G114,$A$11:$A$310,0)),0)))</f>
        <v>0</v>
      </c>
      <c r="AE114" s="47" t="str">
        <f>IF($B114="","",IF(ISNUMBER($N114),"Completed",IF($L114="Completed","Completed",IF($L114&lt;&gt;"",$L114,IF(ISNUMBER($M114),"In Progress","Not Started")))))</f>
        <v/>
      </c>
      <c r="AF114" s="54" t="str">
        <f>IF($B114="","",IF($AE114="Completed",1,MIN(1,N($O114))))</f>
        <v/>
      </c>
      <c r="AG114" s="55" t="str">
        <f>IF(OR($S114="",NOT(ISNUMBER($J114))),"",WORKDAY.INTL($S114,MAX(1,$J114)-1,'Project Info'!$H$12,Holidays!$A$6:$A$205))</f>
        <v/>
      </c>
      <c r="AH114" s="47" t="str">
        <f>IF($B114="","",N($J114)*$AF114)</f>
        <v/>
      </c>
      <c r="AI114" s="47">
        <f>IF(ISNUMBER($R114),$R114,0)</f>
        <v>0</v>
      </c>
      <c r="AJ114" s="47">
        <f>IF(ISNUMBER($T114),$T114,0)</f>
        <v>0</v>
      </c>
    </row>
    <row r="115" ht="18" customHeight="1">
      <c r="A115" s="47" t="str">
        <f>IF($B115="","",ROW()-10)</f>
        <v/>
      </c>
      <c r="B115" s="48" t="n"/>
      <c r="C115" s="48" t="n"/>
      <c r="D115" s="6" t="n"/>
      <c r="E115" s="6" t="n"/>
      <c r="F115" s="6" t="n"/>
      <c r="G115" s="6" t="n"/>
      <c r="H115" s="6" t="n"/>
      <c r="I115" s="6" t="n"/>
      <c r="J115" s="6" t="n"/>
      <c r="K115" s="49" t="n"/>
      <c r="L115" s="6" t="n"/>
      <c r="M115" s="49" t="n"/>
      <c r="N115" s="49" t="n"/>
      <c r="O115" s="50" t="n"/>
      <c r="P115" s="6" t="n"/>
      <c r="Q115" s="51" t="str">
        <f>IF(OR($B115="",'Project Info'!$C$9=""),"",WORKDAY.INTL(MAX('Project Info'!$C$9,N($K115),IF($D115="",0,N(IFERROR(IF($E115="SS",WORKDAY.INTL(INDEX($Q$11:$Q$310,MATCH($D115,$A$11:$A$310,0)),N($F115),'Project Info'!$H$12,Holidays!$A$6:$A$205),IF($E115="FF",WORKDAY.INTL(INDEX($R$11:$R$310,MATCH($D115,$A$11:$A$310,0)),N($F115)-MAX(1,N($J115))+1,'Project Info'!$H$12,Holidays!$A$6:$A$205),WORKDAY.INTL(INDEX($R$11:$R$310,MATCH($D115,$A$11:$A$310,0)),1+N($F115),'Project Info'!$H$12,Holidays!$A$6:$A$205))),0))),IF($G115="",0,N(IFERROR(IF($H115="SS",WORKDAY.INTL(INDEX($Q$11:$Q$310,MATCH($G115,$A$11:$A$310,0)),N($I115),'Project Info'!$H$12,Holidays!$A$6:$A$205),IF($H115="FF",WORKDAY.INTL(INDEX($R$11:$R$310,MATCH($G115,$A$11:$A$310,0)),N($I115)-MAX(1,N($J115))+1,'Project Info'!$H$12,Holidays!$A$6:$A$205),WORKDAY.INTL(INDEX($R$11:$R$310,MATCH($G115,$A$11:$A$310,0)),1+N($I115),'Project Info'!$H$12,Holidays!$A$6:$A$205))),0))))-1,1,'Project Info'!$H$12,Holidays!$A$6:$A$205))</f>
        <v/>
      </c>
      <c r="R115" s="51" t="str">
        <f>IF(OR($Q115="",NOT(ISNUMBER($J115))),"",WORKDAY.INTL($Q115,MAX(1,$J115)-1,'Project Info'!$H$12,Holidays!$A$6:$A$205))</f>
        <v/>
      </c>
      <c r="S115" s="51" t="str">
        <f>IF($Q115="","",IF(ISNUMBER($M115),$M115,WORKDAY.INTL(MAX($Q115,IF($D115="",0,N(IFERROR(IF($E115="SS",WORKDAY.INTL(INDEX($S$11:$S$310,MATCH($D115,$A$11:$A$310,0)),N($F115),'Project Info'!$H$12,Holidays!$A$6:$A$205),IF($E115="FF",WORKDAY.INTL(INDEX($T$11:$T$310,MATCH($D115,$A$11:$A$310,0)),N($F115)-MAX(1,IF(ISNUMBER($P115),$P115,N($J115)))+1,'Project Info'!$H$12,Holidays!$A$6:$A$205),WORKDAY.INTL(INDEX($T$11:$T$310,MATCH($D115,$A$11:$A$310,0)),1+N($F115),'Project Info'!$H$12,Holidays!$A$6:$A$205))),0))),IF($G115="",0,N(IFERROR(IF($H115="SS",WORKDAY.INTL(INDEX($S$11:$S$310,MATCH($G115,$A$11:$A$310,0)),N($I115),'Project Info'!$H$12,Holidays!$A$6:$A$205),IF($H115="FF",WORKDAY.INTL(INDEX($T$11:$T$310,MATCH($G115,$A$11:$A$310,0)),N($I115)-MAX(1,IF(ISNUMBER($P115),$P115,N($J115)))+1,'Project Info'!$H$12,Holidays!$A$6:$A$205),WORKDAY.INTL(INDEX($T$11:$T$310,MATCH($G115,$A$11:$A$310,0)),1+N($I115),'Project Info'!$H$12,Holidays!$A$6:$A$205))),0))),IF($AE115="Completed",0,N('Project Info'!$C$11)))-1,1,'Project Info'!$H$12,Holidays!$A$6:$A$205)))</f>
        <v/>
      </c>
      <c r="T115" s="51" t="str">
        <f>IF(OR($S115="",$U115=""),"",IF(ISNUMBER($N115),$N115,WORKDAY.INTL($S115,$U115-1,'Project Info'!$H$12,Holidays!$A$6:$A$205)))</f>
        <v/>
      </c>
      <c r="U115" s="52" t="str">
        <f>IF(OR($S115="",NOT(ISNUMBER($J115))),"",IF(ISNUMBER($N115),MAX(1,NETWORKDAYS.INTL($S115,$N115,'Project Info'!$H$12,Holidays!$A$6:$A$205)),MAX(1,IF(ISNUMBER($P115),$P115,$J115),IF(ISNUMBER($M115),NETWORKDAYS.INTL($M115,N('Project Info'!$C$11),'Project Info'!$H$12,Holidays!$A$6:$A$205),0))))</f>
        <v/>
      </c>
      <c r="V115" s="53" t="str">
        <f>IF($U115="","",$U115-MAX(1,$J115))</f>
        <v/>
      </c>
      <c r="W115" s="25" t="str">
        <f>IF($B115="","",IF($U115="","Enter Duration",IF($AE115="Completed",IF(NOT(ISNUMBER($N115)),"Completed - enter Actual End",IF($V115&gt;0,"Completed - Overshoot",IF($V115&lt;0,"Completed - Early","Completed - On Time"))),IF($AE115="On Hold","On Hold",IF($AE115="In Progress",IF($V115&gt;0,"In Progress - Overshooting","In Progress - On Track"),IF($S115&gt;$Q115,"Delayed Start","Not Started"))))))</f>
        <v/>
      </c>
      <c r="X115" s="53" t="str">
        <f>IF(OR(NOT(ISNUMBER($R115)),NOT(ISNUMBER($T115))),"",IF($T115&gt;=$R115,NETWORKDAYS.INTL($R115,$T115,'Project Info'!$H$12,Holidays!$A$6:$A$205)-1,-(NETWORKDAYS.INTL($T115,$R115,'Project Info'!$H$12,Holidays!$A$6:$A$205)-1)))</f>
        <v/>
      </c>
      <c r="Y115" s="25" t="str">
        <f>IF($B115="","",IF(AND(MAX($AC115,$AD115)&gt;0,N($S115)&gt;N($Q115)),"Delayed by Task #"&amp;IF($AC115&gt;=$AD115,$D115,$G115)&amp;" (+"&amp;MAX($AC115,$AD115)&amp;"d)",""))</f>
        <v/>
      </c>
      <c r="Z115" s="52" t="str">
        <f>IF($B115="","",COUNTIF($D$11:$D$310,$A115)+COUNTIF($G$11:$G$310,$A115))</f>
        <v/>
      </c>
      <c r="AA115" s="47" t="str">
        <f>IF($B115="","",IF($AE115="Completed",1,IF($AE115="On Hold",4,IF($AE115="In Progress",2,IF(N($S115)&gt;N($Q115),7,3)))))</f>
        <v/>
      </c>
      <c r="AB115" s="47" t="str">
        <f>IF($B115="","",IF(OR(AND($D115&lt;&gt;"",ISNUMBER(MATCH($D115,$A$11:$A$310,0))),AND($G115&lt;&gt;"",ISNUMBER(MATCH($G115,$A$11:$A$310,0)))),1,0))</f>
        <v/>
      </c>
      <c r="AC115" s="47">
        <f>IF($D115="",0,N(IFERROR(INDEX($X$11:$X$310,MATCH($D115,$A$11:$A$310,0)),0)))</f>
        <v>0</v>
      </c>
      <c r="AD115" s="47">
        <f>IF($G115="",0,N(IFERROR(INDEX($X$11:$X$310,MATCH($G115,$A$11:$A$310,0)),0)))</f>
        <v>0</v>
      </c>
      <c r="AE115" s="47" t="str">
        <f>IF($B115="","",IF(ISNUMBER($N115),"Completed",IF($L115="Completed","Completed",IF($L115&lt;&gt;"",$L115,IF(ISNUMBER($M115),"In Progress","Not Started")))))</f>
        <v/>
      </c>
      <c r="AF115" s="54" t="str">
        <f>IF($B115="","",IF($AE115="Completed",1,MIN(1,N($O115))))</f>
        <v/>
      </c>
      <c r="AG115" s="55" t="str">
        <f>IF(OR($S115="",NOT(ISNUMBER($J115))),"",WORKDAY.INTL($S115,MAX(1,$J115)-1,'Project Info'!$H$12,Holidays!$A$6:$A$205))</f>
        <v/>
      </c>
      <c r="AH115" s="47" t="str">
        <f>IF($B115="","",N($J115)*$AF115)</f>
        <v/>
      </c>
      <c r="AI115" s="47">
        <f>IF(ISNUMBER($R115),$R115,0)</f>
        <v>0</v>
      </c>
      <c r="AJ115" s="47">
        <f>IF(ISNUMBER($T115),$T115,0)</f>
        <v>0</v>
      </c>
    </row>
    <row r="116" ht="18" customHeight="1">
      <c r="A116" s="47" t="str">
        <f>IF($B116="","",ROW()-10)</f>
        <v/>
      </c>
      <c r="B116" s="48" t="n"/>
      <c r="C116" s="48" t="n"/>
      <c r="D116" s="6" t="n"/>
      <c r="E116" s="6" t="n"/>
      <c r="F116" s="6" t="n"/>
      <c r="G116" s="6" t="n"/>
      <c r="H116" s="6" t="n"/>
      <c r="I116" s="6" t="n"/>
      <c r="J116" s="6" t="n"/>
      <c r="K116" s="49" t="n"/>
      <c r="L116" s="6" t="n"/>
      <c r="M116" s="49" t="n"/>
      <c r="N116" s="49" t="n"/>
      <c r="O116" s="50" t="n"/>
      <c r="P116" s="6" t="n"/>
      <c r="Q116" s="51" t="str">
        <f>IF(OR($B116="",'Project Info'!$C$9=""),"",WORKDAY.INTL(MAX('Project Info'!$C$9,N($K116),IF($D116="",0,N(IFERROR(IF($E116="SS",WORKDAY.INTL(INDEX($Q$11:$Q$310,MATCH($D116,$A$11:$A$310,0)),N($F116),'Project Info'!$H$12,Holidays!$A$6:$A$205),IF($E116="FF",WORKDAY.INTL(INDEX($R$11:$R$310,MATCH($D116,$A$11:$A$310,0)),N($F116)-MAX(1,N($J116))+1,'Project Info'!$H$12,Holidays!$A$6:$A$205),WORKDAY.INTL(INDEX($R$11:$R$310,MATCH($D116,$A$11:$A$310,0)),1+N($F116),'Project Info'!$H$12,Holidays!$A$6:$A$205))),0))),IF($G116="",0,N(IFERROR(IF($H116="SS",WORKDAY.INTL(INDEX($Q$11:$Q$310,MATCH($G116,$A$11:$A$310,0)),N($I116),'Project Info'!$H$12,Holidays!$A$6:$A$205),IF($H116="FF",WORKDAY.INTL(INDEX($R$11:$R$310,MATCH($G116,$A$11:$A$310,0)),N($I116)-MAX(1,N($J116))+1,'Project Info'!$H$12,Holidays!$A$6:$A$205),WORKDAY.INTL(INDEX($R$11:$R$310,MATCH($G116,$A$11:$A$310,0)),1+N($I116),'Project Info'!$H$12,Holidays!$A$6:$A$205))),0))))-1,1,'Project Info'!$H$12,Holidays!$A$6:$A$205))</f>
        <v/>
      </c>
      <c r="R116" s="51" t="str">
        <f>IF(OR($Q116="",NOT(ISNUMBER($J116))),"",WORKDAY.INTL($Q116,MAX(1,$J116)-1,'Project Info'!$H$12,Holidays!$A$6:$A$205))</f>
        <v/>
      </c>
      <c r="S116" s="51" t="str">
        <f>IF($Q116="","",IF(ISNUMBER($M116),$M116,WORKDAY.INTL(MAX($Q116,IF($D116="",0,N(IFERROR(IF($E116="SS",WORKDAY.INTL(INDEX($S$11:$S$310,MATCH($D116,$A$11:$A$310,0)),N($F116),'Project Info'!$H$12,Holidays!$A$6:$A$205),IF($E116="FF",WORKDAY.INTL(INDEX($T$11:$T$310,MATCH($D116,$A$11:$A$310,0)),N($F116)-MAX(1,IF(ISNUMBER($P116),$P116,N($J116)))+1,'Project Info'!$H$12,Holidays!$A$6:$A$205),WORKDAY.INTL(INDEX($T$11:$T$310,MATCH($D116,$A$11:$A$310,0)),1+N($F116),'Project Info'!$H$12,Holidays!$A$6:$A$205))),0))),IF($G116="",0,N(IFERROR(IF($H116="SS",WORKDAY.INTL(INDEX($S$11:$S$310,MATCH($G116,$A$11:$A$310,0)),N($I116),'Project Info'!$H$12,Holidays!$A$6:$A$205),IF($H116="FF",WORKDAY.INTL(INDEX($T$11:$T$310,MATCH($G116,$A$11:$A$310,0)),N($I116)-MAX(1,IF(ISNUMBER($P116),$P116,N($J116)))+1,'Project Info'!$H$12,Holidays!$A$6:$A$205),WORKDAY.INTL(INDEX($T$11:$T$310,MATCH($G116,$A$11:$A$310,0)),1+N($I116),'Project Info'!$H$12,Holidays!$A$6:$A$205))),0))),IF($AE116="Completed",0,N('Project Info'!$C$11)))-1,1,'Project Info'!$H$12,Holidays!$A$6:$A$205)))</f>
        <v/>
      </c>
      <c r="T116" s="51" t="str">
        <f>IF(OR($S116="",$U116=""),"",IF(ISNUMBER($N116),$N116,WORKDAY.INTL($S116,$U116-1,'Project Info'!$H$12,Holidays!$A$6:$A$205)))</f>
        <v/>
      </c>
      <c r="U116" s="52" t="str">
        <f>IF(OR($S116="",NOT(ISNUMBER($J116))),"",IF(ISNUMBER($N116),MAX(1,NETWORKDAYS.INTL($S116,$N116,'Project Info'!$H$12,Holidays!$A$6:$A$205)),MAX(1,IF(ISNUMBER($P116),$P116,$J116),IF(ISNUMBER($M116),NETWORKDAYS.INTL($M116,N('Project Info'!$C$11),'Project Info'!$H$12,Holidays!$A$6:$A$205),0))))</f>
        <v/>
      </c>
      <c r="V116" s="53" t="str">
        <f>IF($U116="","",$U116-MAX(1,$J116))</f>
        <v/>
      </c>
      <c r="W116" s="25" t="str">
        <f>IF($B116="","",IF($U116="","Enter Duration",IF($AE116="Completed",IF(NOT(ISNUMBER($N116)),"Completed - enter Actual End",IF($V116&gt;0,"Completed - Overshoot",IF($V116&lt;0,"Completed - Early","Completed - On Time"))),IF($AE116="On Hold","On Hold",IF($AE116="In Progress",IF($V116&gt;0,"In Progress - Overshooting","In Progress - On Track"),IF($S116&gt;$Q116,"Delayed Start","Not Started"))))))</f>
        <v/>
      </c>
      <c r="X116" s="53" t="str">
        <f>IF(OR(NOT(ISNUMBER($R116)),NOT(ISNUMBER($T116))),"",IF($T116&gt;=$R116,NETWORKDAYS.INTL($R116,$T116,'Project Info'!$H$12,Holidays!$A$6:$A$205)-1,-(NETWORKDAYS.INTL($T116,$R116,'Project Info'!$H$12,Holidays!$A$6:$A$205)-1)))</f>
        <v/>
      </c>
      <c r="Y116" s="25" t="str">
        <f>IF($B116="","",IF(AND(MAX($AC116,$AD116)&gt;0,N($S116)&gt;N($Q116)),"Delayed by Task #"&amp;IF($AC116&gt;=$AD116,$D116,$G116)&amp;" (+"&amp;MAX($AC116,$AD116)&amp;"d)",""))</f>
        <v/>
      </c>
      <c r="Z116" s="52" t="str">
        <f>IF($B116="","",COUNTIF($D$11:$D$310,$A116)+COUNTIF($G$11:$G$310,$A116))</f>
        <v/>
      </c>
      <c r="AA116" s="47" t="str">
        <f>IF($B116="","",IF($AE116="Completed",1,IF($AE116="On Hold",4,IF($AE116="In Progress",2,IF(N($S116)&gt;N($Q116),7,3)))))</f>
        <v/>
      </c>
      <c r="AB116" s="47" t="str">
        <f>IF($B116="","",IF(OR(AND($D116&lt;&gt;"",ISNUMBER(MATCH($D116,$A$11:$A$310,0))),AND($G116&lt;&gt;"",ISNUMBER(MATCH($G116,$A$11:$A$310,0)))),1,0))</f>
        <v/>
      </c>
      <c r="AC116" s="47">
        <f>IF($D116="",0,N(IFERROR(INDEX($X$11:$X$310,MATCH($D116,$A$11:$A$310,0)),0)))</f>
        <v>0</v>
      </c>
      <c r="AD116" s="47">
        <f>IF($G116="",0,N(IFERROR(INDEX($X$11:$X$310,MATCH($G116,$A$11:$A$310,0)),0)))</f>
        <v>0</v>
      </c>
      <c r="AE116" s="47" t="str">
        <f>IF($B116="","",IF(ISNUMBER($N116),"Completed",IF($L116="Completed","Completed",IF($L116&lt;&gt;"",$L116,IF(ISNUMBER($M116),"In Progress","Not Started")))))</f>
        <v/>
      </c>
      <c r="AF116" s="54" t="str">
        <f>IF($B116="","",IF($AE116="Completed",1,MIN(1,N($O116))))</f>
        <v/>
      </c>
      <c r="AG116" s="55" t="str">
        <f>IF(OR($S116="",NOT(ISNUMBER($J116))),"",WORKDAY.INTL($S116,MAX(1,$J116)-1,'Project Info'!$H$12,Holidays!$A$6:$A$205))</f>
        <v/>
      </c>
      <c r="AH116" s="47" t="str">
        <f>IF($B116="","",N($J116)*$AF116)</f>
        <v/>
      </c>
      <c r="AI116" s="47">
        <f>IF(ISNUMBER($R116),$R116,0)</f>
        <v>0</v>
      </c>
      <c r="AJ116" s="47">
        <f>IF(ISNUMBER($T116),$T116,0)</f>
        <v>0</v>
      </c>
    </row>
    <row r="117" ht="18" customHeight="1">
      <c r="A117" s="47" t="str">
        <f>IF($B117="","",ROW()-10)</f>
        <v/>
      </c>
      <c r="B117" s="48" t="n"/>
      <c r="C117" s="48" t="n"/>
      <c r="D117" s="6" t="n"/>
      <c r="E117" s="6" t="n"/>
      <c r="F117" s="6" t="n"/>
      <c r="G117" s="6" t="n"/>
      <c r="H117" s="6" t="n"/>
      <c r="I117" s="6" t="n"/>
      <c r="J117" s="6" t="n"/>
      <c r="K117" s="49" t="n"/>
      <c r="L117" s="6" t="n"/>
      <c r="M117" s="49" t="n"/>
      <c r="N117" s="49" t="n"/>
      <c r="O117" s="50" t="n"/>
      <c r="P117" s="6" t="n"/>
      <c r="Q117" s="51" t="str">
        <f>IF(OR($B117="",'Project Info'!$C$9=""),"",WORKDAY.INTL(MAX('Project Info'!$C$9,N($K117),IF($D117="",0,N(IFERROR(IF($E117="SS",WORKDAY.INTL(INDEX($Q$11:$Q$310,MATCH($D117,$A$11:$A$310,0)),N($F117),'Project Info'!$H$12,Holidays!$A$6:$A$205),IF($E117="FF",WORKDAY.INTL(INDEX($R$11:$R$310,MATCH($D117,$A$11:$A$310,0)),N($F117)-MAX(1,N($J117))+1,'Project Info'!$H$12,Holidays!$A$6:$A$205),WORKDAY.INTL(INDEX($R$11:$R$310,MATCH($D117,$A$11:$A$310,0)),1+N($F117),'Project Info'!$H$12,Holidays!$A$6:$A$205))),0))),IF($G117="",0,N(IFERROR(IF($H117="SS",WORKDAY.INTL(INDEX($Q$11:$Q$310,MATCH($G117,$A$11:$A$310,0)),N($I117),'Project Info'!$H$12,Holidays!$A$6:$A$205),IF($H117="FF",WORKDAY.INTL(INDEX($R$11:$R$310,MATCH($G117,$A$11:$A$310,0)),N($I117)-MAX(1,N($J117))+1,'Project Info'!$H$12,Holidays!$A$6:$A$205),WORKDAY.INTL(INDEX($R$11:$R$310,MATCH($G117,$A$11:$A$310,0)),1+N($I117),'Project Info'!$H$12,Holidays!$A$6:$A$205))),0))))-1,1,'Project Info'!$H$12,Holidays!$A$6:$A$205))</f>
        <v/>
      </c>
      <c r="R117" s="51" t="str">
        <f>IF(OR($Q117="",NOT(ISNUMBER($J117))),"",WORKDAY.INTL($Q117,MAX(1,$J117)-1,'Project Info'!$H$12,Holidays!$A$6:$A$205))</f>
        <v/>
      </c>
      <c r="S117" s="51" t="str">
        <f>IF($Q117="","",IF(ISNUMBER($M117),$M117,WORKDAY.INTL(MAX($Q117,IF($D117="",0,N(IFERROR(IF($E117="SS",WORKDAY.INTL(INDEX($S$11:$S$310,MATCH($D117,$A$11:$A$310,0)),N($F117),'Project Info'!$H$12,Holidays!$A$6:$A$205),IF($E117="FF",WORKDAY.INTL(INDEX($T$11:$T$310,MATCH($D117,$A$11:$A$310,0)),N($F117)-MAX(1,IF(ISNUMBER($P117),$P117,N($J117)))+1,'Project Info'!$H$12,Holidays!$A$6:$A$205),WORKDAY.INTL(INDEX($T$11:$T$310,MATCH($D117,$A$11:$A$310,0)),1+N($F117),'Project Info'!$H$12,Holidays!$A$6:$A$205))),0))),IF($G117="",0,N(IFERROR(IF($H117="SS",WORKDAY.INTL(INDEX($S$11:$S$310,MATCH($G117,$A$11:$A$310,0)),N($I117),'Project Info'!$H$12,Holidays!$A$6:$A$205),IF($H117="FF",WORKDAY.INTL(INDEX($T$11:$T$310,MATCH($G117,$A$11:$A$310,0)),N($I117)-MAX(1,IF(ISNUMBER($P117),$P117,N($J117)))+1,'Project Info'!$H$12,Holidays!$A$6:$A$205),WORKDAY.INTL(INDEX($T$11:$T$310,MATCH($G117,$A$11:$A$310,0)),1+N($I117),'Project Info'!$H$12,Holidays!$A$6:$A$205))),0))),IF($AE117="Completed",0,N('Project Info'!$C$11)))-1,1,'Project Info'!$H$12,Holidays!$A$6:$A$205)))</f>
        <v/>
      </c>
      <c r="T117" s="51" t="str">
        <f>IF(OR($S117="",$U117=""),"",IF(ISNUMBER($N117),$N117,WORKDAY.INTL($S117,$U117-1,'Project Info'!$H$12,Holidays!$A$6:$A$205)))</f>
        <v/>
      </c>
      <c r="U117" s="52" t="str">
        <f>IF(OR($S117="",NOT(ISNUMBER($J117))),"",IF(ISNUMBER($N117),MAX(1,NETWORKDAYS.INTL($S117,$N117,'Project Info'!$H$12,Holidays!$A$6:$A$205)),MAX(1,IF(ISNUMBER($P117),$P117,$J117),IF(ISNUMBER($M117),NETWORKDAYS.INTL($M117,N('Project Info'!$C$11),'Project Info'!$H$12,Holidays!$A$6:$A$205),0))))</f>
        <v/>
      </c>
      <c r="V117" s="53" t="str">
        <f>IF($U117="","",$U117-MAX(1,$J117))</f>
        <v/>
      </c>
      <c r="W117" s="25" t="str">
        <f>IF($B117="","",IF($U117="","Enter Duration",IF($AE117="Completed",IF(NOT(ISNUMBER($N117)),"Completed - enter Actual End",IF($V117&gt;0,"Completed - Overshoot",IF($V117&lt;0,"Completed - Early","Completed - On Time"))),IF($AE117="On Hold","On Hold",IF($AE117="In Progress",IF($V117&gt;0,"In Progress - Overshooting","In Progress - On Track"),IF($S117&gt;$Q117,"Delayed Start","Not Started"))))))</f>
        <v/>
      </c>
      <c r="X117" s="53" t="str">
        <f>IF(OR(NOT(ISNUMBER($R117)),NOT(ISNUMBER($T117))),"",IF($T117&gt;=$R117,NETWORKDAYS.INTL($R117,$T117,'Project Info'!$H$12,Holidays!$A$6:$A$205)-1,-(NETWORKDAYS.INTL($T117,$R117,'Project Info'!$H$12,Holidays!$A$6:$A$205)-1)))</f>
        <v/>
      </c>
      <c r="Y117" s="25" t="str">
        <f>IF($B117="","",IF(AND(MAX($AC117,$AD117)&gt;0,N($S117)&gt;N($Q117)),"Delayed by Task #"&amp;IF($AC117&gt;=$AD117,$D117,$G117)&amp;" (+"&amp;MAX($AC117,$AD117)&amp;"d)",""))</f>
        <v/>
      </c>
      <c r="Z117" s="52" t="str">
        <f>IF($B117="","",COUNTIF($D$11:$D$310,$A117)+COUNTIF($G$11:$G$310,$A117))</f>
        <v/>
      </c>
      <c r="AA117" s="47" t="str">
        <f>IF($B117="","",IF($AE117="Completed",1,IF($AE117="On Hold",4,IF($AE117="In Progress",2,IF(N($S117)&gt;N($Q117),7,3)))))</f>
        <v/>
      </c>
      <c r="AB117" s="47" t="str">
        <f>IF($B117="","",IF(OR(AND($D117&lt;&gt;"",ISNUMBER(MATCH($D117,$A$11:$A$310,0))),AND($G117&lt;&gt;"",ISNUMBER(MATCH($G117,$A$11:$A$310,0)))),1,0))</f>
        <v/>
      </c>
      <c r="AC117" s="47">
        <f>IF($D117="",0,N(IFERROR(INDEX($X$11:$X$310,MATCH($D117,$A$11:$A$310,0)),0)))</f>
        <v>0</v>
      </c>
      <c r="AD117" s="47">
        <f>IF($G117="",0,N(IFERROR(INDEX($X$11:$X$310,MATCH($G117,$A$11:$A$310,0)),0)))</f>
        <v>0</v>
      </c>
      <c r="AE117" s="47" t="str">
        <f>IF($B117="","",IF(ISNUMBER($N117),"Completed",IF($L117="Completed","Completed",IF($L117&lt;&gt;"",$L117,IF(ISNUMBER($M117),"In Progress","Not Started")))))</f>
        <v/>
      </c>
      <c r="AF117" s="54" t="str">
        <f>IF($B117="","",IF($AE117="Completed",1,MIN(1,N($O117))))</f>
        <v/>
      </c>
      <c r="AG117" s="55" t="str">
        <f>IF(OR($S117="",NOT(ISNUMBER($J117))),"",WORKDAY.INTL($S117,MAX(1,$J117)-1,'Project Info'!$H$12,Holidays!$A$6:$A$205))</f>
        <v/>
      </c>
      <c r="AH117" s="47" t="str">
        <f>IF($B117="","",N($J117)*$AF117)</f>
        <v/>
      </c>
      <c r="AI117" s="47">
        <f>IF(ISNUMBER($R117),$R117,0)</f>
        <v>0</v>
      </c>
      <c r="AJ117" s="47">
        <f>IF(ISNUMBER($T117),$T117,0)</f>
        <v>0</v>
      </c>
    </row>
    <row r="118" ht="18" customHeight="1">
      <c r="A118" s="47" t="str">
        <f>IF($B118="","",ROW()-10)</f>
        <v/>
      </c>
      <c r="B118" s="48" t="n"/>
      <c r="C118" s="48" t="n"/>
      <c r="D118" s="6" t="n"/>
      <c r="E118" s="6" t="n"/>
      <c r="F118" s="6" t="n"/>
      <c r="G118" s="6" t="n"/>
      <c r="H118" s="6" t="n"/>
      <c r="I118" s="6" t="n"/>
      <c r="J118" s="6" t="n"/>
      <c r="K118" s="49" t="n"/>
      <c r="L118" s="6" t="n"/>
      <c r="M118" s="49" t="n"/>
      <c r="N118" s="49" t="n"/>
      <c r="O118" s="50" t="n"/>
      <c r="P118" s="6" t="n"/>
      <c r="Q118" s="51" t="str">
        <f>IF(OR($B118="",'Project Info'!$C$9=""),"",WORKDAY.INTL(MAX('Project Info'!$C$9,N($K118),IF($D118="",0,N(IFERROR(IF($E118="SS",WORKDAY.INTL(INDEX($Q$11:$Q$310,MATCH($D118,$A$11:$A$310,0)),N($F118),'Project Info'!$H$12,Holidays!$A$6:$A$205),IF($E118="FF",WORKDAY.INTL(INDEX($R$11:$R$310,MATCH($D118,$A$11:$A$310,0)),N($F118)-MAX(1,N($J118))+1,'Project Info'!$H$12,Holidays!$A$6:$A$205),WORKDAY.INTL(INDEX($R$11:$R$310,MATCH($D118,$A$11:$A$310,0)),1+N($F118),'Project Info'!$H$12,Holidays!$A$6:$A$205))),0))),IF($G118="",0,N(IFERROR(IF($H118="SS",WORKDAY.INTL(INDEX($Q$11:$Q$310,MATCH($G118,$A$11:$A$310,0)),N($I118),'Project Info'!$H$12,Holidays!$A$6:$A$205),IF($H118="FF",WORKDAY.INTL(INDEX($R$11:$R$310,MATCH($G118,$A$11:$A$310,0)),N($I118)-MAX(1,N($J118))+1,'Project Info'!$H$12,Holidays!$A$6:$A$205),WORKDAY.INTL(INDEX($R$11:$R$310,MATCH($G118,$A$11:$A$310,0)),1+N($I118),'Project Info'!$H$12,Holidays!$A$6:$A$205))),0))))-1,1,'Project Info'!$H$12,Holidays!$A$6:$A$205))</f>
        <v/>
      </c>
      <c r="R118" s="51" t="str">
        <f>IF(OR($Q118="",NOT(ISNUMBER($J118))),"",WORKDAY.INTL($Q118,MAX(1,$J118)-1,'Project Info'!$H$12,Holidays!$A$6:$A$205))</f>
        <v/>
      </c>
      <c r="S118" s="51" t="str">
        <f>IF($Q118="","",IF(ISNUMBER($M118),$M118,WORKDAY.INTL(MAX($Q118,IF($D118="",0,N(IFERROR(IF($E118="SS",WORKDAY.INTL(INDEX($S$11:$S$310,MATCH($D118,$A$11:$A$310,0)),N($F118),'Project Info'!$H$12,Holidays!$A$6:$A$205),IF($E118="FF",WORKDAY.INTL(INDEX($T$11:$T$310,MATCH($D118,$A$11:$A$310,0)),N($F118)-MAX(1,IF(ISNUMBER($P118),$P118,N($J118)))+1,'Project Info'!$H$12,Holidays!$A$6:$A$205),WORKDAY.INTL(INDEX($T$11:$T$310,MATCH($D118,$A$11:$A$310,0)),1+N($F118),'Project Info'!$H$12,Holidays!$A$6:$A$205))),0))),IF($G118="",0,N(IFERROR(IF($H118="SS",WORKDAY.INTL(INDEX($S$11:$S$310,MATCH($G118,$A$11:$A$310,0)),N($I118),'Project Info'!$H$12,Holidays!$A$6:$A$205),IF($H118="FF",WORKDAY.INTL(INDEX($T$11:$T$310,MATCH($G118,$A$11:$A$310,0)),N($I118)-MAX(1,IF(ISNUMBER($P118),$P118,N($J118)))+1,'Project Info'!$H$12,Holidays!$A$6:$A$205),WORKDAY.INTL(INDEX($T$11:$T$310,MATCH($G118,$A$11:$A$310,0)),1+N($I118),'Project Info'!$H$12,Holidays!$A$6:$A$205))),0))),IF($AE118="Completed",0,N('Project Info'!$C$11)))-1,1,'Project Info'!$H$12,Holidays!$A$6:$A$205)))</f>
        <v/>
      </c>
      <c r="T118" s="51" t="str">
        <f>IF(OR($S118="",$U118=""),"",IF(ISNUMBER($N118),$N118,WORKDAY.INTL($S118,$U118-1,'Project Info'!$H$12,Holidays!$A$6:$A$205)))</f>
        <v/>
      </c>
      <c r="U118" s="52" t="str">
        <f>IF(OR($S118="",NOT(ISNUMBER($J118))),"",IF(ISNUMBER($N118),MAX(1,NETWORKDAYS.INTL($S118,$N118,'Project Info'!$H$12,Holidays!$A$6:$A$205)),MAX(1,IF(ISNUMBER($P118),$P118,$J118),IF(ISNUMBER($M118),NETWORKDAYS.INTL($M118,N('Project Info'!$C$11),'Project Info'!$H$12,Holidays!$A$6:$A$205),0))))</f>
        <v/>
      </c>
      <c r="V118" s="53" t="str">
        <f>IF($U118="","",$U118-MAX(1,$J118))</f>
        <v/>
      </c>
      <c r="W118" s="25" t="str">
        <f>IF($B118="","",IF($U118="","Enter Duration",IF($AE118="Completed",IF(NOT(ISNUMBER($N118)),"Completed - enter Actual End",IF($V118&gt;0,"Completed - Overshoot",IF($V118&lt;0,"Completed - Early","Completed - On Time"))),IF($AE118="On Hold","On Hold",IF($AE118="In Progress",IF($V118&gt;0,"In Progress - Overshooting","In Progress - On Track"),IF($S118&gt;$Q118,"Delayed Start","Not Started"))))))</f>
        <v/>
      </c>
      <c r="X118" s="53" t="str">
        <f>IF(OR(NOT(ISNUMBER($R118)),NOT(ISNUMBER($T118))),"",IF($T118&gt;=$R118,NETWORKDAYS.INTL($R118,$T118,'Project Info'!$H$12,Holidays!$A$6:$A$205)-1,-(NETWORKDAYS.INTL($T118,$R118,'Project Info'!$H$12,Holidays!$A$6:$A$205)-1)))</f>
        <v/>
      </c>
      <c r="Y118" s="25" t="str">
        <f>IF($B118="","",IF(AND(MAX($AC118,$AD118)&gt;0,N($S118)&gt;N($Q118)),"Delayed by Task #"&amp;IF($AC118&gt;=$AD118,$D118,$G118)&amp;" (+"&amp;MAX($AC118,$AD118)&amp;"d)",""))</f>
        <v/>
      </c>
      <c r="Z118" s="52" t="str">
        <f>IF($B118="","",COUNTIF($D$11:$D$310,$A118)+COUNTIF($G$11:$G$310,$A118))</f>
        <v/>
      </c>
      <c r="AA118" s="47" t="str">
        <f>IF($B118="","",IF($AE118="Completed",1,IF($AE118="On Hold",4,IF($AE118="In Progress",2,IF(N($S118)&gt;N($Q118),7,3)))))</f>
        <v/>
      </c>
      <c r="AB118" s="47" t="str">
        <f>IF($B118="","",IF(OR(AND($D118&lt;&gt;"",ISNUMBER(MATCH($D118,$A$11:$A$310,0))),AND($G118&lt;&gt;"",ISNUMBER(MATCH($G118,$A$11:$A$310,0)))),1,0))</f>
        <v/>
      </c>
      <c r="AC118" s="47">
        <f>IF($D118="",0,N(IFERROR(INDEX($X$11:$X$310,MATCH($D118,$A$11:$A$310,0)),0)))</f>
        <v>0</v>
      </c>
      <c r="AD118" s="47">
        <f>IF($G118="",0,N(IFERROR(INDEX($X$11:$X$310,MATCH($G118,$A$11:$A$310,0)),0)))</f>
        <v>0</v>
      </c>
      <c r="AE118" s="47" t="str">
        <f>IF($B118="","",IF(ISNUMBER($N118),"Completed",IF($L118="Completed","Completed",IF($L118&lt;&gt;"",$L118,IF(ISNUMBER($M118),"In Progress","Not Started")))))</f>
        <v/>
      </c>
      <c r="AF118" s="54" t="str">
        <f>IF($B118="","",IF($AE118="Completed",1,MIN(1,N($O118))))</f>
        <v/>
      </c>
      <c r="AG118" s="55" t="str">
        <f>IF(OR($S118="",NOT(ISNUMBER($J118))),"",WORKDAY.INTL($S118,MAX(1,$J118)-1,'Project Info'!$H$12,Holidays!$A$6:$A$205))</f>
        <v/>
      </c>
      <c r="AH118" s="47" t="str">
        <f>IF($B118="","",N($J118)*$AF118)</f>
        <v/>
      </c>
      <c r="AI118" s="47">
        <f>IF(ISNUMBER($R118),$R118,0)</f>
        <v>0</v>
      </c>
      <c r="AJ118" s="47">
        <f>IF(ISNUMBER($T118),$T118,0)</f>
        <v>0</v>
      </c>
    </row>
    <row r="119" ht="18" customHeight="1">
      <c r="A119" s="47" t="str">
        <f>IF($B119="","",ROW()-10)</f>
        <v/>
      </c>
      <c r="B119" s="48" t="n"/>
      <c r="C119" s="48" t="n"/>
      <c r="D119" s="6" t="n"/>
      <c r="E119" s="6" t="n"/>
      <c r="F119" s="6" t="n"/>
      <c r="G119" s="6" t="n"/>
      <c r="H119" s="6" t="n"/>
      <c r="I119" s="6" t="n"/>
      <c r="J119" s="6" t="n"/>
      <c r="K119" s="49" t="n"/>
      <c r="L119" s="6" t="n"/>
      <c r="M119" s="49" t="n"/>
      <c r="N119" s="49" t="n"/>
      <c r="O119" s="50" t="n"/>
      <c r="P119" s="6" t="n"/>
      <c r="Q119" s="51" t="str">
        <f>IF(OR($B119="",'Project Info'!$C$9=""),"",WORKDAY.INTL(MAX('Project Info'!$C$9,N($K119),IF($D119="",0,N(IFERROR(IF($E119="SS",WORKDAY.INTL(INDEX($Q$11:$Q$310,MATCH($D119,$A$11:$A$310,0)),N($F119),'Project Info'!$H$12,Holidays!$A$6:$A$205),IF($E119="FF",WORKDAY.INTL(INDEX($R$11:$R$310,MATCH($D119,$A$11:$A$310,0)),N($F119)-MAX(1,N($J119))+1,'Project Info'!$H$12,Holidays!$A$6:$A$205),WORKDAY.INTL(INDEX($R$11:$R$310,MATCH($D119,$A$11:$A$310,0)),1+N($F119),'Project Info'!$H$12,Holidays!$A$6:$A$205))),0))),IF($G119="",0,N(IFERROR(IF($H119="SS",WORKDAY.INTL(INDEX($Q$11:$Q$310,MATCH($G119,$A$11:$A$310,0)),N($I119),'Project Info'!$H$12,Holidays!$A$6:$A$205),IF($H119="FF",WORKDAY.INTL(INDEX($R$11:$R$310,MATCH($G119,$A$11:$A$310,0)),N($I119)-MAX(1,N($J119))+1,'Project Info'!$H$12,Holidays!$A$6:$A$205),WORKDAY.INTL(INDEX($R$11:$R$310,MATCH($G119,$A$11:$A$310,0)),1+N($I119),'Project Info'!$H$12,Holidays!$A$6:$A$205))),0))))-1,1,'Project Info'!$H$12,Holidays!$A$6:$A$205))</f>
        <v/>
      </c>
      <c r="R119" s="51" t="str">
        <f>IF(OR($Q119="",NOT(ISNUMBER($J119))),"",WORKDAY.INTL($Q119,MAX(1,$J119)-1,'Project Info'!$H$12,Holidays!$A$6:$A$205))</f>
        <v/>
      </c>
      <c r="S119" s="51" t="str">
        <f>IF($Q119="","",IF(ISNUMBER($M119),$M119,WORKDAY.INTL(MAX($Q119,IF($D119="",0,N(IFERROR(IF($E119="SS",WORKDAY.INTL(INDEX($S$11:$S$310,MATCH($D119,$A$11:$A$310,0)),N($F119),'Project Info'!$H$12,Holidays!$A$6:$A$205),IF($E119="FF",WORKDAY.INTL(INDEX($T$11:$T$310,MATCH($D119,$A$11:$A$310,0)),N($F119)-MAX(1,IF(ISNUMBER($P119),$P119,N($J119)))+1,'Project Info'!$H$12,Holidays!$A$6:$A$205),WORKDAY.INTL(INDEX($T$11:$T$310,MATCH($D119,$A$11:$A$310,0)),1+N($F119),'Project Info'!$H$12,Holidays!$A$6:$A$205))),0))),IF($G119="",0,N(IFERROR(IF($H119="SS",WORKDAY.INTL(INDEX($S$11:$S$310,MATCH($G119,$A$11:$A$310,0)),N($I119),'Project Info'!$H$12,Holidays!$A$6:$A$205),IF($H119="FF",WORKDAY.INTL(INDEX($T$11:$T$310,MATCH($G119,$A$11:$A$310,0)),N($I119)-MAX(1,IF(ISNUMBER($P119),$P119,N($J119)))+1,'Project Info'!$H$12,Holidays!$A$6:$A$205),WORKDAY.INTL(INDEX($T$11:$T$310,MATCH($G119,$A$11:$A$310,0)),1+N($I119),'Project Info'!$H$12,Holidays!$A$6:$A$205))),0))),IF($AE119="Completed",0,N('Project Info'!$C$11)))-1,1,'Project Info'!$H$12,Holidays!$A$6:$A$205)))</f>
        <v/>
      </c>
      <c r="T119" s="51" t="str">
        <f>IF(OR($S119="",$U119=""),"",IF(ISNUMBER($N119),$N119,WORKDAY.INTL($S119,$U119-1,'Project Info'!$H$12,Holidays!$A$6:$A$205)))</f>
        <v/>
      </c>
      <c r="U119" s="52" t="str">
        <f>IF(OR($S119="",NOT(ISNUMBER($J119))),"",IF(ISNUMBER($N119),MAX(1,NETWORKDAYS.INTL($S119,$N119,'Project Info'!$H$12,Holidays!$A$6:$A$205)),MAX(1,IF(ISNUMBER($P119),$P119,$J119),IF(ISNUMBER($M119),NETWORKDAYS.INTL($M119,N('Project Info'!$C$11),'Project Info'!$H$12,Holidays!$A$6:$A$205),0))))</f>
        <v/>
      </c>
      <c r="V119" s="53" t="str">
        <f>IF($U119="","",$U119-MAX(1,$J119))</f>
        <v/>
      </c>
      <c r="W119" s="25" t="str">
        <f>IF($B119="","",IF($U119="","Enter Duration",IF($AE119="Completed",IF(NOT(ISNUMBER($N119)),"Completed - enter Actual End",IF($V119&gt;0,"Completed - Overshoot",IF($V119&lt;0,"Completed - Early","Completed - On Time"))),IF($AE119="On Hold","On Hold",IF($AE119="In Progress",IF($V119&gt;0,"In Progress - Overshooting","In Progress - On Track"),IF($S119&gt;$Q119,"Delayed Start","Not Started"))))))</f>
        <v/>
      </c>
      <c r="X119" s="53" t="str">
        <f>IF(OR(NOT(ISNUMBER($R119)),NOT(ISNUMBER($T119))),"",IF($T119&gt;=$R119,NETWORKDAYS.INTL($R119,$T119,'Project Info'!$H$12,Holidays!$A$6:$A$205)-1,-(NETWORKDAYS.INTL($T119,$R119,'Project Info'!$H$12,Holidays!$A$6:$A$205)-1)))</f>
        <v/>
      </c>
      <c r="Y119" s="25" t="str">
        <f>IF($B119="","",IF(AND(MAX($AC119,$AD119)&gt;0,N($S119)&gt;N($Q119)),"Delayed by Task #"&amp;IF($AC119&gt;=$AD119,$D119,$G119)&amp;" (+"&amp;MAX($AC119,$AD119)&amp;"d)",""))</f>
        <v/>
      </c>
      <c r="Z119" s="52" t="str">
        <f>IF($B119="","",COUNTIF($D$11:$D$310,$A119)+COUNTIF($G$11:$G$310,$A119))</f>
        <v/>
      </c>
      <c r="AA119" s="47" t="str">
        <f>IF($B119="","",IF($AE119="Completed",1,IF($AE119="On Hold",4,IF($AE119="In Progress",2,IF(N($S119)&gt;N($Q119),7,3)))))</f>
        <v/>
      </c>
      <c r="AB119" s="47" t="str">
        <f>IF($B119="","",IF(OR(AND($D119&lt;&gt;"",ISNUMBER(MATCH($D119,$A$11:$A$310,0))),AND($G119&lt;&gt;"",ISNUMBER(MATCH($G119,$A$11:$A$310,0)))),1,0))</f>
        <v/>
      </c>
      <c r="AC119" s="47">
        <f>IF($D119="",0,N(IFERROR(INDEX($X$11:$X$310,MATCH($D119,$A$11:$A$310,0)),0)))</f>
        <v>0</v>
      </c>
      <c r="AD119" s="47">
        <f>IF($G119="",0,N(IFERROR(INDEX($X$11:$X$310,MATCH($G119,$A$11:$A$310,0)),0)))</f>
        <v>0</v>
      </c>
      <c r="AE119" s="47" t="str">
        <f>IF($B119="","",IF(ISNUMBER($N119),"Completed",IF($L119="Completed","Completed",IF($L119&lt;&gt;"",$L119,IF(ISNUMBER($M119),"In Progress","Not Started")))))</f>
        <v/>
      </c>
      <c r="AF119" s="54" t="str">
        <f>IF($B119="","",IF($AE119="Completed",1,MIN(1,N($O119))))</f>
        <v/>
      </c>
      <c r="AG119" s="55" t="str">
        <f>IF(OR($S119="",NOT(ISNUMBER($J119))),"",WORKDAY.INTL($S119,MAX(1,$J119)-1,'Project Info'!$H$12,Holidays!$A$6:$A$205))</f>
        <v/>
      </c>
      <c r="AH119" s="47" t="str">
        <f>IF($B119="","",N($J119)*$AF119)</f>
        <v/>
      </c>
      <c r="AI119" s="47">
        <f>IF(ISNUMBER($R119),$R119,0)</f>
        <v>0</v>
      </c>
      <c r="AJ119" s="47">
        <f>IF(ISNUMBER($T119),$T119,0)</f>
        <v>0</v>
      </c>
    </row>
    <row r="120" ht="18" customHeight="1">
      <c r="A120" s="47" t="str">
        <f>IF($B120="","",ROW()-10)</f>
        <v/>
      </c>
      <c r="B120" s="48" t="n"/>
      <c r="C120" s="48" t="n"/>
      <c r="D120" s="6" t="n"/>
      <c r="E120" s="6" t="n"/>
      <c r="F120" s="6" t="n"/>
      <c r="G120" s="6" t="n"/>
      <c r="H120" s="6" t="n"/>
      <c r="I120" s="6" t="n"/>
      <c r="J120" s="6" t="n"/>
      <c r="K120" s="49" t="n"/>
      <c r="L120" s="6" t="n"/>
      <c r="M120" s="49" t="n"/>
      <c r="N120" s="49" t="n"/>
      <c r="O120" s="50" t="n"/>
      <c r="P120" s="6" t="n"/>
      <c r="Q120" s="51" t="str">
        <f>IF(OR($B120="",'Project Info'!$C$9=""),"",WORKDAY.INTL(MAX('Project Info'!$C$9,N($K120),IF($D120="",0,N(IFERROR(IF($E120="SS",WORKDAY.INTL(INDEX($Q$11:$Q$310,MATCH($D120,$A$11:$A$310,0)),N($F120),'Project Info'!$H$12,Holidays!$A$6:$A$205),IF($E120="FF",WORKDAY.INTL(INDEX($R$11:$R$310,MATCH($D120,$A$11:$A$310,0)),N($F120)-MAX(1,N($J120))+1,'Project Info'!$H$12,Holidays!$A$6:$A$205),WORKDAY.INTL(INDEX($R$11:$R$310,MATCH($D120,$A$11:$A$310,0)),1+N($F120),'Project Info'!$H$12,Holidays!$A$6:$A$205))),0))),IF($G120="",0,N(IFERROR(IF($H120="SS",WORKDAY.INTL(INDEX($Q$11:$Q$310,MATCH($G120,$A$11:$A$310,0)),N($I120),'Project Info'!$H$12,Holidays!$A$6:$A$205),IF($H120="FF",WORKDAY.INTL(INDEX($R$11:$R$310,MATCH($G120,$A$11:$A$310,0)),N($I120)-MAX(1,N($J120))+1,'Project Info'!$H$12,Holidays!$A$6:$A$205),WORKDAY.INTL(INDEX($R$11:$R$310,MATCH($G120,$A$11:$A$310,0)),1+N($I120),'Project Info'!$H$12,Holidays!$A$6:$A$205))),0))))-1,1,'Project Info'!$H$12,Holidays!$A$6:$A$205))</f>
        <v/>
      </c>
      <c r="R120" s="51" t="str">
        <f>IF(OR($Q120="",NOT(ISNUMBER($J120))),"",WORKDAY.INTL($Q120,MAX(1,$J120)-1,'Project Info'!$H$12,Holidays!$A$6:$A$205))</f>
        <v/>
      </c>
      <c r="S120" s="51" t="str">
        <f>IF($Q120="","",IF(ISNUMBER($M120),$M120,WORKDAY.INTL(MAX($Q120,IF($D120="",0,N(IFERROR(IF($E120="SS",WORKDAY.INTL(INDEX($S$11:$S$310,MATCH($D120,$A$11:$A$310,0)),N($F120),'Project Info'!$H$12,Holidays!$A$6:$A$205),IF($E120="FF",WORKDAY.INTL(INDEX($T$11:$T$310,MATCH($D120,$A$11:$A$310,0)),N($F120)-MAX(1,IF(ISNUMBER($P120),$P120,N($J120)))+1,'Project Info'!$H$12,Holidays!$A$6:$A$205),WORKDAY.INTL(INDEX($T$11:$T$310,MATCH($D120,$A$11:$A$310,0)),1+N($F120),'Project Info'!$H$12,Holidays!$A$6:$A$205))),0))),IF($G120="",0,N(IFERROR(IF($H120="SS",WORKDAY.INTL(INDEX($S$11:$S$310,MATCH($G120,$A$11:$A$310,0)),N($I120),'Project Info'!$H$12,Holidays!$A$6:$A$205),IF($H120="FF",WORKDAY.INTL(INDEX($T$11:$T$310,MATCH($G120,$A$11:$A$310,0)),N($I120)-MAX(1,IF(ISNUMBER($P120),$P120,N($J120)))+1,'Project Info'!$H$12,Holidays!$A$6:$A$205),WORKDAY.INTL(INDEX($T$11:$T$310,MATCH($G120,$A$11:$A$310,0)),1+N($I120),'Project Info'!$H$12,Holidays!$A$6:$A$205))),0))),IF($AE120="Completed",0,N('Project Info'!$C$11)))-1,1,'Project Info'!$H$12,Holidays!$A$6:$A$205)))</f>
        <v/>
      </c>
      <c r="T120" s="51" t="str">
        <f>IF(OR($S120="",$U120=""),"",IF(ISNUMBER($N120),$N120,WORKDAY.INTL($S120,$U120-1,'Project Info'!$H$12,Holidays!$A$6:$A$205)))</f>
        <v/>
      </c>
      <c r="U120" s="52" t="str">
        <f>IF(OR($S120="",NOT(ISNUMBER($J120))),"",IF(ISNUMBER($N120),MAX(1,NETWORKDAYS.INTL($S120,$N120,'Project Info'!$H$12,Holidays!$A$6:$A$205)),MAX(1,IF(ISNUMBER($P120),$P120,$J120),IF(ISNUMBER($M120),NETWORKDAYS.INTL($M120,N('Project Info'!$C$11),'Project Info'!$H$12,Holidays!$A$6:$A$205),0))))</f>
        <v/>
      </c>
      <c r="V120" s="53" t="str">
        <f>IF($U120="","",$U120-MAX(1,$J120))</f>
        <v/>
      </c>
      <c r="W120" s="25" t="str">
        <f>IF($B120="","",IF($U120="","Enter Duration",IF($AE120="Completed",IF(NOT(ISNUMBER($N120)),"Completed - enter Actual End",IF($V120&gt;0,"Completed - Overshoot",IF($V120&lt;0,"Completed - Early","Completed - On Time"))),IF($AE120="On Hold","On Hold",IF($AE120="In Progress",IF($V120&gt;0,"In Progress - Overshooting","In Progress - On Track"),IF($S120&gt;$Q120,"Delayed Start","Not Started"))))))</f>
        <v/>
      </c>
      <c r="X120" s="53" t="str">
        <f>IF(OR(NOT(ISNUMBER($R120)),NOT(ISNUMBER($T120))),"",IF($T120&gt;=$R120,NETWORKDAYS.INTL($R120,$T120,'Project Info'!$H$12,Holidays!$A$6:$A$205)-1,-(NETWORKDAYS.INTL($T120,$R120,'Project Info'!$H$12,Holidays!$A$6:$A$205)-1)))</f>
        <v/>
      </c>
      <c r="Y120" s="25" t="str">
        <f>IF($B120="","",IF(AND(MAX($AC120,$AD120)&gt;0,N($S120)&gt;N($Q120)),"Delayed by Task #"&amp;IF($AC120&gt;=$AD120,$D120,$G120)&amp;" (+"&amp;MAX($AC120,$AD120)&amp;"d)",""))</f>
        <v/>
      </c>
      <c r="Z120" s="52" t="str">
        <f>IF($B120="","",COUNTIF($D$11:$D$310,$A120)+COUNTIF($G$11:$G$310,$A120))</f>
        <v/>
      </c>
      <c r="AA120" s="47" t="str">
        <f>IF($B120="","",IF($AE120="Completed",1,IF($AE120="On Hold",4,IF($AE120="In Progress",2,IF(N($S120)&gt;N($Q120),7,3)))))</f>
        <v/>
      </c>
      <c r="AB120" s="47" t="str">
        <f>IF($B120="","",IF(OR(AND($D120&lt;&gt;"",ISNUMBER(MATCH($D120,$A$11:$A$310,0))),AND($G120&lt;&gt;"",ISNUMBER(MATCH($G120,$A$11:$A$310,0)))),1,0))</f>
        <v/>
      </c>
      <c r="AC120" s="47">
        <f>IF($D120="",0,N(IFERROR(INDEX($X$11:$X$310,MATCH($D120,$A$11:$A$310,0)),0)))</f>
        <v>0</v>
      </c>
      <c r="AD120" s="47">
        <f>IF($G120="",0,N(IFERROR(INDEX($X$11:$X$310,MATCH($G120,$A$11:$A$310,0)),0)))</f>
        <v>0</v>
      </c>
      <c r="AE120" s="47" t="str">
        <f>IF($B120="","",IF(ISNUMBER($N120),"Completed",IF($L120="Completed","Completed",IF($L120&lt;&gt;"",$L120,IF(ISNUMBER($M120),"In Progress","Not Started")))))</f>
        <v/>
      </c>
      <c r="AF120" s="54" t="str">
        <f>IF($B120="","",IF($AE120="Completed",1,MIN(1,N($O120))))</f>
        <v/>
      </c>
      <c r="AG120" s="55" t="str">
        <f>IF(OR($S120="",NOT(ISNUMBER($J120))),"",WORKDAY.INTL($S120,MAX(1,$J120)-1,'Project Info'!$H$12,Holidays!$A$6:$A$205))</f>
        <v/>
      </c>
      <c r="AH120" s="47" t="str">
        <f>IF($B120="","",N($J120)*$AF120)</f>
        <v/>
      </c>
      <c r="AI120" s="47">
        <f>IF(ISNUMBER($R120),$R120,0)</f>
        <v>0</v>
      </c>
      <c r="AJ120" s="47">
        <f>IF(ISNUMBER($T120),$T120,0)</f>
        <v>0</v>
      </c>
    </row>
    <row r="121" ht="18" customHeight="1">
      <c r="A121" s="47" t="str">
        <f>IF($B121="","",ROW()-10)</f>
        <v/>
      </c>
      <c r="B121" s="48" t="n"/>
      <c r="C121" s="48" t="n"/>
      <c r="D121" s="6" t="n"/>
      <c r="E121" s="6" t="n"/>
      <c r="F121" s="6" t="n"/>
      <c r="G121" s="6" t="n"/>
      <c r="H121" s="6" t="n"/>
      <c r="I121" s="6" t="n"/>
      <c r="J121" s="6" t="n"/>
      <c r="K121" s="49" t="n"/>
      <c r="L121" s="6" t="n"/>
      <c r="M121" s="49" t="n"/>
      <c r="N121" s="49" t="n"/>
      <c r="O121" s="50" t="n"/>
      <c r="P121" s="6" t="n"/>
      <c r="Q121" s="51" t="str">
        <f>IF(OR($B121="",'Project Info'!$C$9=""),"",WORKDAY.INTL(MAX('Project Info'!$C$9,N($K121),IF($D121="",0,N(IFERROR(IF($E121="SS",WORKDAY.INTL(INDEX($Q$11:$Q$310,MATCH($D121,$A$11:$A$310,0)),N($F121),'Project Info'!$H$12,Holidays!$A$6:$A$205),IF($E121="FF",WORKDAY.INTL(INDEX($R$11:$R$310,MATCH($D121,$A$11:$A$310,0)),N($F121)-MAX(1,N($J121))+1,'Project Info'!$H$12,Holidays!$A$6:$A$205),WORKDAY.INTL(INDEX($R$11:$R$310,MATCH($D121,$A$11:$A$310,0)),1+N($F121),'Project Info'!$H$12,Holidays!$A$6:$A$205))),0))),IF($G121="",0,N(IFERROR(IF($H121="SS",WORKDAY.INTL(INDEX($Q$11:$Q$310,MATCH($G121,$A$11:$A$310,0)),N($I121),'Project Info'!$H$12,Holidays!$A$6:$A$205),IF($H121="FF",WORKDAY.INTL(INDEX($R$11:$R$310,MATCH($G121,$A$11:$A$310,0)),N($I121)-MAX(1,N($J121))+1,'Project Info'!$H$12,Holidays!$A$6:$A$205),WORKDAY.INTL(INDEX($R$11:$R$310,MATCH($G121,$A$11:$A$310,0)),1+N($I121),'Project Info'!$H$12,Holidays!$A$6:$A$205))),0))))-1,1,'Project Info'!$H$12,Holidays!$A$6:$A$205))</f>
        <v/>
      </c>
      <c r="R121" s="51" t="str">
        <f>IF(OR($Q121="",NOT(ISNUMBER($J121))),"",WORKDAY.INTL($Q121,MAX(1,$J121)-1,'Project Info'!$H$12,Holidays!$A$6:$A$205))</f>
        <v/>
      </c>
      <c r="S121" s="51" t="str">
        <f>IF($Q121="","",IF(ISNUMBER($M121),$M121,WORKDAY.INTL(MAX($Q121,IF($D121="",0,N(IFERROR(IF($E121="SS",WORKDAY.INTL(INDEX($S$11:$S$310,MATCH($D121,$A$11:$A$310,0)),N($F121),'Project Info'!$H$12,Holidays!$A$6:$A$205),IF($E121="FF",WORKDAY.INTL(INDEX($T$11:$T$310,MATCH($D121,$A$11:$A$310,0)),N($F121)-MAX(1,IF(ISNUMBER($P121),$P121,N($J121)))+1,'Project Info'!$H$12,Holidays!$A$6:$A$205),WORKDAY.INTL(INDEX($T$11:$T$310,MATCH($D121,$A$11:$A$310,0)),1+N($F121),'Project Info'!$H$12,Holidays!$A$6:$A$205))),0))),IF($G121="",0,N(IFERROR(IF($H121="SS",WORKDAY.INTL(INDEX($S$11:$S$310,MATCH($G121,$A$11:$A$310,0)),N($I121),'Project Info'!$H$12,Holidays!$A$6:$A$205),IF($H121="FF",WORKDAY.INTL(INDEX($T$11:$T$310,MATCH($G121,$A$11:$A$310,0)),N($I121)-MAX(1,IF(ISNUMBER($P121),$P121,N($J121)))+1,'Project Info'!$H$12,Holidays!$A$6:$A$205),WORKDAY.INTL(INDEX($T$11:$T$310,MATCH($G121,$A$11:$A$310,0)),1+N($I121),'Project Info'!$H$12,Holidays!$A$6:$A$205))),0))),IF($AE121="Completed",0,N('Project Info'!$C$11)))-1,1,'Project Info'!$H$12,Holidays!$A$6:$A$205)))</f>
        <v/>
      </c>
      <c r="T121" s="51" t="str">
        <f>IF(OR($S121="",$U121=""),"",IF(ISNUMBER($N121),$N121,WORKDAY.INTL($S121,$U121-1,'Project Info'!$H$12,Holidays!$A$6:$A$205)))</f>
        <v/>
      </c>
      <c r="U121" s="52" t="str">
        <f>IF(OR($S121="",NOT(ISNUMBER($J121))),"",IF(ISNUMBER($N121),MAX(1,NETWORKDAYS.INTL($S121,$N121,'Project Info'!$H$12,Holidays!$A$6:$A$205)),MAX(1,IF(ISNUMBER($P121),$P121,$J121),IF(ISNUMBER($M121),NETWORKDAYS.INTL($M121,N('Project Info'!$C$11),'Project Info'!$H$12,Holidays!$A$6:$A$205),0))))</f>
        <v/>
      </c>
      <c r="V121" s="53" t="str">
        <f>IF($U121="","",$U121-MAX(1,$J121))</f>
        <v/>
      </c>
      <c r="W121" s="25" t="str">
        <f>IF($B121="","",IF($U121="","Enter Duration",IF($AE121="Completed",IF(NOT(ISNUMBER($N121)),"Completed - enter Actual End",IF($V121&gt;0,"Completed - Overshoot",IF($V121&lt;0,"Completed - Early","Completed - On Time"))),IF($AE121="On Hold","On Hold",IF($AE121="In Progress",IF($V121&gt;0,"In Progress - Overshooting","In Progress - On Track"),IF($S121&gt;$Q121,"Delayed Start","Not Started"))))))</f>
        <v/>
      </c>
      <c r="X121" s="53" t="str">
        <f>IF(OR(NOT(ISNUMBER($R121)),NOT(ISNUMBER($T121))),"",IF($T121&gt;=$R121,NETWORKDAYS.INTL($R121,$T121,'Project Info'!$H$12,Holidays!$A$6:$A$205)-1,-(NETWORKDAYS.INTL($T121,$R121,'Project Info'!$H$12,Holidays!$A$6:$A$205)-1)))</f>
        <v/>
      </c>
      <c r="Y121" s="25" t="str">
        <f>IF($B121="","",IF(AND(MAX($AC121,$AD121)&gt;0,N($S121)&gt;N($Q121)),"Delayed by Task #"&amp;IF($AC121&gt;=$AD121,$D121,$G121)&amp;" (+"&amp;MAX($AC121,$AD121)&amp;"d)",""))</f>
        <v/>
      </c>
      <c r="Z121" s="52" t="str">
        <f>IF($B121="","",COUNTIF($D$11:$D$310,$A121)+COUNTIF($G$11:$G$310,$A121))</f>
        <v/>
      </c>
      <c r="AA121" s="47" t="str">
        <f>IF($B121="","",IF($AE121="Completed",1,IF($AE121="On Hold",4,IF($AE121="In Progress",2,IF(N($S121)&gt;N($Q121),7,3)))))</f>
        <v/>
      </c>
      <c r="AB121" s="47" t="str">
        <f>IF($B121="","",IF(OR(AND($D121&lt;&gt;"",ISNUMBER(MATCH($D121,$A$11:$A$310,0))),AND($G121&lt;&gt;"",ISNUMBER(MATCH($G121,$A$11:$A$310,0)))),1,0))</f>
        <v/>
      </c>
      <c r="AC121" s="47">
        <f>IF($D121="",0,N(IFERROR(INDEX($X$11:$X$310,MATCH($D121,$A$11:$A$310,0)),0)))</f>
        <v>0</v>
      </c>
      <c r="AD121" s="47">
        <f>IF($G121="",0,N(IFERROR(INDEX($X$11:$X$310,MATCH($G121,$A$11:$A$310,0)),0)))</f>
        <v>0</v>
      </c>
      <c r="AE121" s="47" t="str">
        <f>IF($B121="","",IF(ISNUMBER($N121),"Completed",IF($L121="Completed","Completed",IF($L121&lt;&gt;"",$L121,IF(ISNUMBER($M121),"In Progress","Not Started")))))</f>
        <v/>
      </c>
      <c r="AF121" s="54" t="str">
        <f>IF($B121="","",IF($AE121="Completed",1,MIN(1,N($O121))))</f>
        <v/>
      </c>
      <c r="AG121" s="55" t="str">
        <f>IF(OR($S121="",NOT(ISNUMBER($J121))),"",WORKDAY.INTL($S121,MAX(1,$J121)-1,'Project Info'!$H$12,Holidays!$A$6:$A$205))</f>
        <v/>
      </c>
      <c r="AH121" s="47" t="str">
        <f>IF($B121="","",N($J121)*$AF121)</f>
        <v/>
      </c>
      <c r="AI121" s="47">
        <f>IF(ISNUMBER($R121),$R121,0)</f>
        <v>0</v>
      </c>
      <c r="AJ121" s="47">
        <f>IF(ISNUMBER($T121),$T121,0)</f>
        <v>0</v>
      </c>
    </row>
    <row r="122" ht="18" customHeight="1">
      <c r="A122" s="47" t="str">
        <f>IF($B122="","",ROW()-10)</f>
        <v/>
      </c>
      <c r="B122" s="48" t="n"/>
      <c r="C122" s="48" t="n"/>
      <c r="D122" s="6" t="n"/>
      <c r="E122" s="6" t="n"/>
      <c r="F122" s="6" t="n"/>
      <c r="G122" s="6" t="n"/>
      <c r="H122" s="6" t="n"/>
      <c r="I122" s="6" t="n"/>
      <c r="J122" s="6" t="n"/>
      <c r="K122" s="49" t="n"/>
      <c r="L122" s="6" t="n"/>
      <c r="M122" s="49" t="n"/>
      <c r="N122" s="49" t="n"/>
      <c r="O122" s="50" t="n"/>
      <c r="P122" s="6" t="n"/>
      <c r="Q122" s="51" t="str">
        <f>IF(OR($B122="",'Project Info'!$C$9=""),"",WORKDAY.INTL(MAX('Project Info'!$C$9,N($K122),IF($D122="",0,N(IFERROR(IF($E122="SS",WORKDAY.INTL(INDEX($Q$11:$Q$310,MATCH($D122,$A$11:$A$310,0)),N($F122),'Project Info'!$H$12,Holidays!$A$6:$A$205),IF($E122="FF",WORKDAY.INTL(INDEX($R$11:$R$310,MATCH($D122,$A$11:$A$310,0)),N($F122)-MAX(1,N($J122))+1,'Project Info'!$H$12,Holidays!$A$6:$A$205),WORKDAY.INTL(INDEX($R$11:$R$310,MATCH($D122,$A$11:$A$310,0)),1+N($F122),'Project Info'!$H$12,Holidays!$A$6:$A$205))),0))),IF($G122="",0,N(IFERROR(IF($H122="SS",WORKDAY.INTL(INDEX($Q$11:$Q$310,MATCH($G122,$A$11:$A$310,0)),N($I122),'Project Info'!$H$12,Holidays!$A$6:$A$205),IF($H122="FF",WORKDAY.INTL(INDEX($R$11:$R$310,MATCH($G122,$A$11:$A$310,0)),N($I122)-MAX(1,N($J122))+1,'Project Info'!$H$12,Holidays!$A$6:$A$205),WORKDAY.INTL(INDEX($R$11:$R$310,MATCH($G122,$A$11:$A$310,0)),1+N($I122),'Project Info'!$H$12,Holidays!$A$6:$A$205))),0))))-1,1,'Project Info'!$H$12,Holidays!$A$6:$A$205))</f>
        <v/>
      </c>
      <c r="R122" s="51" t="str">
        <f>IF(OR($Q122="",NOT(ISNUMBER($J122))),"",WORKDAY.INTL($Q122,MAX(1,$J122)-1,'Project Info'!$H$12,Holidays!$A$6:$A$205))</f>
        <v/>
      </c>
      <c r="S122" s="51" t="str">
        <f>IF($Q122="","",IF(ISNUMBER($M122),$M122,WORKDAY.INTL(MAX($Q122,IF($D122="",0,N(IFERROR(IF($E122="SS",WORKDAY.INTL(INDEX($S$11:$S$310,MATCH($D122,$A$11:$A$310,0)),N($F122),'Project Info'!$H$12,Holidays!$A$6:$A$205),IF($E122="FF",WORKDAY.INTL(INDEX($T$11:$T$310,MATCH($D122,$A$11:$A$310,0)),N($F122)-MAX(1,IF(ISNUMBER($P122),$P122,N($J122)))+1,'Project Info'!$H$12,Holidays!$A$6:$A$205),WORKDAY.INTL(INDEX($T$11:$T$310,MATCH($D122,$A$11:$A$310,0)),1+N($F122),'Project Info'!$H$12,Holidays!$A$6:$A$205))),0))),IF($G122="",0,N(IFERROR(IF($H122="SS",WORKDAY.INTL(INDEX($S$11:$S$310,MATCH($G122,$A$11:$A$310,0)),N($I122),'Project Info'!$H$12,Holidays!$A$6:$A$205),IF($H122="FF",WORKDAY.INTL(INDEX($T$11:$T$310,MATCH($G122,$A$11:$A$310,0)),N($I122)-MAX(1,IF(ISNUMBER($P122),$P122,N($J122)))+1,'Project Info'!$H$12,Holidays!$A$6:$A$205),WORKDAY.INTL(INDEX($T$11:$T$310,MATCH($G122,$A$11:$A$310,0)),1+N($I122),'Project Info'!$H$12,Holidays!$A$6:$A$205))),0))),IF($AE122="Completed",0,N('Project Info'!$C$11)))-1,1,'Project Info'!$H$12,Holidays!$A$6:$A$205)))</f>
        <v/>
      </c>
      <c r="T122" s="51" t="str">
        <f>IF(OR($S122="",$U122=""),"",IF(ISNUMBER($N122),$N122,WORKDAY.INTL($S122,$U122-1,'Project Info'!$H$12,Holidays!$A$6:$A$205)))</f>
        <v/>
      </c>
      <c r="U122" s="52" t="str">
        <f>IF(OR($S122="",NOT(ISNUMBER($J122))),"",IF(ISNUMBER($N122),MAX(1,NETWORKDAYS.INTL($S122,$N122,'Project Info'!$H$12,Holidays!$A$6:$A$205)),MAX(1,IF(ISNUMBER($P122),$P122,$J122),IF(ISNUMBER($M122),NETWORKDAYS.INTL($M122,N('Project Info'!$C$11),'Project Info'!$H$12,Holidays!$A$6:$A$205),0))))</f>
        <v/>
      </c>
      <c r="V122" s="53" t="str">
        <f>IF($U122="","",$U122-MAX(1,$J122))</f>
        <v/>
      </c>
      <c r="W122" s="25" t="str">
        <f>IF($B122="","",IF($U122="","Enter Duration",IF($AE122="Completed",IF(NOT(ISNUMBER($N122)),"Completed - enter Actual End",IF($V122&gt;0,"Completed - Overshoot",IF($V122&lt;0,"Completed - Early","Completed - On Time"))),IF($AE122="On Hold","On Hold",IF($AE122="In Progress",IF($V122&gt;0,"In Progress - Overshooting","In Progress - On Track"),IF($S122&gt;$Q122,"Delayed Start","Not Started"))))))</f>
        <v/>
      </c>
      <c r="X122" s="53" t="str">
        <f>IF(OR(NOT(ISNUMBER($R122)),NOT(ISNUMBER($T122))),"",IF($T122&gt;=$R122,NETWORKDAYS.INTL($R122,$T122,'Project Info'!$H$12,Holidays!$A$6:$A$205)-1,-(NETWORKDAYS.INTL($T122,$R122,'Project Info'!$H$12,Holidays!$A$6:$A$205)-1)))</f>
        <v/>
      </c>
      <c r="Y122" s="25" t="str">
        <f>IF($B122="","",IF(AND(MAX($AC122,$AD122)&gt;0,N($S122)&gt;N($Q122)),"Delayed by Task #"&amp;IF($AC122&gt;=$AD122,$D122,$G122)&amp;" (+"&amp;MAX($AC122,$AD122)&amp;"d)",""))</f>
        <v/>
      </c>
      <c r="Z122" s="52" t="str">
        <f>IF($B122="","",COUNTIF($D$11:$D$310,$A122)+COUNTIF($G$11:$G$310,$A122))</f>
        <v/>
      </c>
      <c r="AA122" s="47" t="str">
        <f>IF($B122="","",IF($AE122="Completed",1,IF($AE122="On Hold",4,IF($AE122="In Progress",2,IF(N($S122)&gt;N($Q122),7,3)))))</f>
        <v/>
      </c>
      <c r="AB122" s="47" t="str">
        <f>IF($B122="","",IF(OR(AND($D122&lt;&gt;"",ISNUMBER(MATCH($D122,$A$11:$A$310,0))),AND($G122&lt;&gt;"",ISNUMBER(MATCH($G122,$A$11:$A$310,0)))),1,0))</f>
        <v/>
      </c>
      <c r="AC122" s="47">
        <f>IF($D122="",0,N(IFERROR(INDEX($X$11:$X$310,MATCH($D122,$A$11:$A$310,0)),0)))</f>
        <v>0</v>
      </c>
      <c r="AD122" s="47">
        <f>IF($G122="",0,N(IFERROR(INDEX($X$11:$X$310,MATCH($G122,$A$11:$A$310,0)),0)))</f>
        <v>0</v>
      </c>
      <c r="AE122" s="47" t="str">
        <f>IF($B122="","",IF(ISNUMBER($N122),"Completed",IF($L122="Completed","Completed",IF($L122&lt;&gt;"",$L122,IF(ISNUMBER($M122),"In Progress","Not Started")))))</f>
        <v/>
      </c>
      <c r="AF122" s="54" t="str">
        <f>IF($B122="","",IF($AE122="Completed",1,MIN(1,N($O122))))</f>
        <v/>
      </c>
      <c r="AG122" s="55" t="str">
        <f>IF(OR($S122="",NOT(ISNUMBER($J122))),"",WORKDAY.INTL($S122,MAX(1,$J122)-1,'Project Info'!$H$12,Holidays!$A$6:$A$205))</f>
        <v/>
      </c>
      <c r="AH122" s="47" t="str">
        <f>IF($B122="","",N($J122)*$AF122)</f>
        <v/>
      </c>
      <c r="AI122" s="47">
        <f>IF(ISNUMBER($R122),$R122,0)</f>
        <v>0</v>
      </c>
      <c r="AJ122" s="47">
        <f>IF(ISNUMBER($T122),$T122,0)</f>
        <v>0</v>
      </c>
    </row>
    <row r="123" ht="18" customHeight="1">
      <c r="A123" s="47" t="str">
        <f>IF($B123="","",ROW()-10)</f>
        <v/>
      </c>
      <c r="B123" s="48" t="n"/>
      <c r="C123" s="48" t="n"/>
      <c r="D123" s="6" t="n"/>
      <c r="E123" s="6" t="n"/>
      <c r="F123" s="6" t="n"/>
      <c r="G123" s="6" t="n"/>
      <c r="H123" s="6" t="n"/>
      <c r="I123" s="6" t="n"/>
      <c r="J123" s="6" t="n"/>
      <c r="K123" s="49" t="n"/>
      <c r="L123" s="6" t="n"/>
      <c r="M123" s="49" t="n"/>
      <c r="N123" s="49" t="n"/>
      <c r="O123" s="50" t="n"/>
      <c r="P123" s="6" t="n"/>
      <c r="Q123" s="51" t="str">
        <f>IF(OR($B123="",'Project Info'!$C$9=""),"",WORKDAY.INTL(MAX('Project Info'!$C$9,N($K123),IF($D123="",0,N(IFERROR(IF($E123="SS",WORKDAY.INTL(INDEX($Q$11:$Q$310,MATCH($D123,$A$11:$A$310,0)),N($F123),'Project Info'!$H$12,Holidays!$A$6:$A$205),IF($E123="FF",WORKDAY.INTL(INDEX($R$11:$R$310,MATCH($D123,$A$11:$A$310,0)),N($F123)-MAX(1,N($J123))+1,'Project Info'!$H$12,Holidays!$A$6:$A$205),WORKDAY.INTL(INDEX($R$11:$R$310,MATCH($D123,$A$11:$A$310,0)),1+N($F123),'Project Info'!$H$12,Holidays!$A$6:$A$205))),0))),IF($G123="",0,N(IFERROR(IF($H123="SS",WORKDAY.INTL(INDEX($Q$11:$Q$310,MATCH($G123,$A$11:$A$310,0)),N($I123),'Project Info'!$H$12,Holidays!$A$6:$A$205),IF($H123="FF",WORKDAY.INTL(INDEX($R$11:$R$310,MATCH($G123,$A$11:$A$310,0)),N($I123)-MAX(1,N($J123))+1,'Project Info'!$H$12,Holidays!$A$6:$A$205),WORKDAY.INTL(INDEX($R$11:$R$310,MATCH($G123,$A$11:$A$310,0)),1+N($I123),'Project Info'!$H$12,Holidays!$A$6:$A$205))),0))))-1,1,'Project Info'!$H$12,Holidays!$A$6:$A$205))</f>
        <v/>
      </c>
      <c r="R123" s="51" t="str">
        <f>IF(OR($Q123="",NOT(ISNUMBER($J123))),"",WORKDAY.INTL($Q123,MAX(1,$J123)-1,'Project Info'!$H$12,Holidays!$A$6:$A$205))</f>
        <v/>
      </c>
      <c r="S123" s="51" t="str">
        <f>IF($Q123="","",IF(ISNUMBER($M123),$M123,WORKDAY.INTL(MAX($Q123,IF($D123="",0,N(IFERROR(IF($E123="SS",WORKDAY.INTL(INDEX($S$11:$S$310,MATCH($D123,$A$11:$A$310,0)),N($F123),'Project Info'!$H$12,Holidays!$A$6:$A$205),IF($E123="FF",WORKDAY.INTL(INDEX($T$11:$T$310,MATCH($D123,$A$11:$A$310,0)),N($F123)-MAX(1,IF(ISNUMBER($P123),$P123,N($J123)))+1,'Project Info'!$H$12,Holidays!$A$6:$A$205),WORKDAY.INTL(INDEX($T$11:$T$310,MATCH($D123,$A$11:$A$310,0)),1+N($F123),'Project Info'!$H$12,Holidays!$A$6:$A$205))),0))),IF($G123="",0,N(IFERROR(IF($H123="SS",WORKDAY.INTL(INDEX($S$11:$S$310,MATCH($G123,$A$11:$A$310,0)),N($I123),'Project Info'!$H$12,Holidays!$A$6:$A$205),IF($H123="FF",WORKDAY.INTL(INDEX($T$11:$T$310,MATCH($G123,$A$11:$A$310,0)),N($I123)-MAX(1,IF(ISNUMBER($P123),$P123,N($J123)))+1,'Project Info'!$H$12,Holidays!$A$6:$A$205),WORKDAY.INTL(INDEX($T$11:$T$310,MATCH($G123,$A$11:$A$310,0)),1+N($I123),'Project Info'!$H$12,Holidays!$A$6:$A$205))),0))),IF($AE123="Completed",0,N('Project Info'!$C$11)))-1,1,'Project Info'!$H$12,Holidays!$A$6:$A$205)))</f>
        <v/>
      </c>
      <c r="T123" s="51" t="str">
        <f>IF(OR($S123="",$U123=""),"",IF(ISNUMBER($N123),$N123,WORKDAY.INTL($S123,$U123-1,'Project Info'!$H$12,Holidays!$A$6:$A$205)))</f>
        <v/>
      </c>
      <c r="U123" s="52" t="str">
        <f>IF(OR($S123="",NOT(ISNUMBER($J123))),"",IF(ISNUMBER($N123),MAX(1,NETWORKDAYS.INTL($S123,$N123,'Project Info'!$H$12,Holidays!$A$6:$A$205)),MAX(1,IF(ISNUMBER($P123),$P123,$J123),IF(ISNUMBER($M123),NETWORKDAYS.INTL($M123,N('Project Info'!$C$11),'Project Info'!$H$12,Holidays!$A$6:$A$205),0))))</f>
        <v/>
      </c>
      <c r="V123" s="53" t="str">
        <f>IF($U123="","",$U123-MAX(1,$J123))</f>
        <v/>
      </c>
      <c r="W123" s="25" t="str">
        <f>IF($B123="","",IF($U123="","Enter Duration",IF($AE123="Completed",IF(NOT(ISNUMBER($N123)),"Completed - enter Actual End",IF($V123&gt;0,"Completed - Overshoot",IF($V123&lt;0,"Completed - Early","Completed - On Time"))),IF($AE123="On Hold","On Hold",IF($AE123="In Progress",IF($V123&gt;0,"In Progress - Overshooting","In Progress - On Track"),IF($S123&gt;$Q123,"Delayed Start","Not Started"))))))</f>
        <v/>
      </c>
      <c r="X123" s="53" t="str">
        <f>IF(OR(NOT(ISNUMBER($R123)),NOT(ISNUMBER($T123))),"",IF($T123&gt;=$R123,NETWORKDAYS.INTL($R123,$T123,'Project Info'!$H$12,Holidays!$A$6:$A$205)-1,-(NETWORKDAYS.INTL($T123,$R123,'Project Info'!$H$12,Holidays!$A$6:$A$205)-1)))</f>
        <v/>
      </c>
      <c r="Y123" s="25" t="str">
        <f>IF($B123="","",IF(AND(MAX($AC123,$AD123)&gt;0,N($S123)&gt;N($Q123)),"Delayed by Task #"&amp;IF($AC123&gt;=$AD123,$D123,$G123)&amp;" (+"&amp;MAX($AC123,$AD123)&amp;"d)",""))</f>
        <v/>
      </c>
      <c r="Z123" s="52" t="str">
        <f>IF($B123="","",COUNTIF($D$11:$D$310,$A123)+COUNTIF($G$11:$G$310,$A123))</f>
        <v/>
      </c>
      <c r="AA123" s="47" t="str">
        <f>IF($B123="","",IF($AE123="Completed",1,IF($AE123="On Hold",4,IF($AE123="In Progress",2,IF(N($S123)&gt;N($Q123),7,3)))))</f>
        <v/>
      </c>
      <c r="AB123" s="47" t="str">
        <f>IF($B123="","",IF(OR(AND($D123&lt;&gt;"",ISNUMBER(MATCH($D123,$A$11:$A$310,0))),AND($G123&lt;&gt;"",ISNUMBER(MATCH($G123,$A$11:$A$310,0)))),1,0))</f>
        <v/>
      </c>
      <c r="AC123" s="47">
        <f>IF($D123="",0,N(IFERROR(INDEX($X$11:$X$310,MATCH($D123,$A$11:$A$310,0)),0)))</f>
        <v>0</v>
      </c>
      <c r="AD123" s="47">
        <f>IF($G123="",0,N(IFERROR(INDEX($X$11:$X$310,MATCH($G123,$A$11:$A$310,0)),0)))</f>
        <v>0</v>
      </c>
      <c r="AE123" s="47" t="str">
        <f>IF($B123="","",IF(ISNUMBER($N123),"Completed",IF($L123="Completed","Completed",IF($L123&lt;&gt;"",$L123,IF(ISNUMBER($M123),"In Progress","Not Started")))))</f>
        <v/>
      </c>
      <c r="AF123" s="54" t="str">
        <f>IF($B123="","",IF($AE123="Completed",1,MIN(1,N($O123))))</f>
        <v/>
      </c>
      <c r="AG123" s="55" t="str">
        <f>IF(OR($S123="",NOT(ISNUMBER($J123))),"",WORKDAY.INTL($S123,MAX(1,$J123)-1,'Project Info'!$H$12,Holidays!$A$6:$A$205))</f>
        <v/>
      </c>
      <c r="AH123" s="47" t="str">
        <f>IF($B123="","",N($J123)*$AF123)</f>
        <v/>
      </c>
      <c r="AI123" s="47">
        <f>IF(ISNUMBER($R123),$R123,0)</f>
        <v>0</v>
      </c>
      <c r="AJ123" s="47">
        <f>IF(ISNUMBER($T123),$T123,0)</f>
        <v>0</v>
      </c>
    </row>
    <row r="124" ht="18" customHeight="1">
      <c r="A124" s="47" t="str">
        <f>IF($B124="","",ROW()-10)</f>
        <v/>
      </c>
      <c r="B124" s="48" t="n"/>
      <c r="C124" s="48" t="n"/>
      <c r="D124" s="6" t="n"/>
      <c r="E124" s="6" t="n"/>
      <c r="F124" s="6" t="n"/>
      <c r="G124" s="6" t="n"/>
      <c r="H124" s="6" t="n"/>
      <c r="I124" s="6" t="n"/>
      <c r="J124" s="6" t="n"/>
      <c r="K124" s="49" t="n"/>
      <c r="L124" s="6" t="n"/>
      <c r="M124" s="49" t="n"/>
      <c r="N124" s="49" t="n"/>
      <c r="O124" s="50" t="n"/>
      <c r="P124" s="6" t="n"/>
      <c r="Q124" s="51" t="str">
        <f>IF(OR($B124="",'Project Info'!$C$9=""),"",WORKDAY.INTL(MAX('Project Info'!$C$9,N($K124),IF($D124="",0,N(IFERROR(IF($E124="SS",WORKDAY.INTL(INDEX($Q$11:$Q$310,MATCH($D124,$A$11:$A$310,0)),N($F124),'Project Info'!$H$12,Holidays!$A$6:$A$205),IF($E124="FF",WORKDAY.INTL(INDEX($R$11:$R$310,MATCH($D124,$A$11:$A$310,0)),N($F124)-MAX(1,N($J124))+1,'Project Info'!$H$12,Holidays!$A$6:$A$205),WORKDAY.INTL(INDEX($R$11:$R$310,MATCH($D124,$A$11:$A$310,0)),1+N($F124),'Project Info'!$H$12,Holidays!$A$6:$A$205))),0))),IF($G124="",0,N(IFERROR(IF($H124="SS",WORKDAY.INTL(INDEX($Q$11:$Q$310,MATCH($G124,$A$11:$A$310,0)),N($I124),'Project Info'!$H$12,Holidays!$A$6:$A$205),IF($H124="FF",WORKDAY.INTL(INDEX($R$11:$R$310,MATCH($G124,$A$11:$A$310,0)),N($I124)-MAX(1,N($J124))+1,'Project Info'!$H$12,Holidays!$A$6:$A$205),WORKDAY.INTL(INDEX($R$11:$R$310,MATCH($G124,$A$11:$A$310,0)),1+N($I124),'Project Info'!$H$12,Holidays!$A$6:$A$205))),0))))-1,1,'Project Info'!$H$12,Holidays!$A$6:$A$205))</f>
        <v/>
      </c>
      <c r="R124" s="51" t="str">
        <f>IF(OR($Q124="",NOT(ISNUMBER($J124))),"",WORKDAY.INTL($Q124,MAX(1,$J124)-1,'Project Info'!$H$12,Holidays!$A$6:$A$205))</f>
        <v/>
      </c>
      <c r="S124" s="51" t="str">
        <f>IF($Q124="","",IF(ISNUMBER($M124),$M124,WORKDAY.INTL(MAX($Q124,IF($D124="",0,N(IFERROR(IF($E124="SS",WORKDAY.INTL(INDEX($S$11:$S$310,MATCH($D124,$A$11:$A$310,0)),N($F124),'Project Info'!$H$12,Holidays!$A$6:$A$205),IF($E124="FF",WORKDAY.INTL(INDEX($T$11:$T$310,MATCH($D124,$A$11:$A$310,0)),N($F124)-MAX(1,IF(ISNUMBER($P124),$P124,N($J124)))+1,'Project Info'!$H$12,Holidays!$A$6:$A$205),WORKDAY.INTL(INDEX($T$11:$T$310,MATCH($D124,$A$11:$A$310,0)),1+N($F124),'Project Info'!$H$12,Holidays!$A$6:$A$205))),0))),IF($G124="",0,N(IFERROR(IF($H124="SS",WORKDAY.INTL(INDEX($S$11:$S$310,MATCH($G124,$A$11:$A$310,0)),N($I124),'Project Info'!$H$12,Holidays!$A$6:$A$205),IF($H124="FF",WORKDAY.INTL(INDEX($T$11:$T$310,MATCH($G124,$A$11:$A$310,0)),N($I124)-MAX(1,IF(ISNUMBER($P124),$P124,N($J124)))+1,'Project Info'!$H$12,Holidays!$A$6:$A$205),WORKDAY.INTL(INDEX($T$11:$T$310,MATCH($G124,$A$11:$A$310,0)),1+N($I124),'Project Info'!$H$12,Holidays!$A$6:$A$205))),0))),IF($AE124="Completed",0,N('Project Info'!$C$11)))-1,1,'Project Info'!$H$12,Holidays!$A$6:$A$205)))</f>
        <v/>
      </c>
      <c r="T124" s="51" t="str">
        <f>IF(OR($S124="",$U124=""),"",IF(ISNUMBER($N124),$N124,WORKDAY.INTL($S124,$U124-1,'Project Info'!$H$12,Holidays!$A$6:$A$205)))</f>
        <v/>
      </c>
      <c r="U124" s="52" t="str">
        <f>IF(OR($S124="",NOT(ISNUMBER($J124))),"",IF(ISNUMBER($N124),MAX(1,NETWORKDAYS.INTL($S124,$N124,'Project Info'!$H$12,Holidays!$A$6:$A$205)),MAX(1,IF(ISNUMBER($P124),$P124,$J124),IF(ISNUMBER($M124),NETWORKDAYS.INTL($M124,N('Project Info'!$C$11),'Project Info'!$H$12,Holidays!$A$6:$A$205),0))))</f>
        <v/>
      </c>
      <c r="V124" s="53" t="str">
        <f>IF($U124="","",$U124-MAX(1,$J124))</f>
        <v/>
      </c>
      <c r="W124" s="25" t="str">
        <f>IF($B124="","",IF($U124="","Enter Duration",IF($AE124="Completed",IF(NOT(ISNUMBER($N124)),"Completed - enter Actual End",IF($V124&gt;0,"Completed - Overshoot",IF($V124&lt;0,"Completed - Early","Completed - On Time"))),IF($AE124="On Hold","On Hold",IF($AE124="In Progress",IF($V124&gt;0,"In Progress - Overshooting","In Progress - On Track"),IF($S124&gt;$Q124,"Delayed Start","Not Started"))))))</f>
        <v/>
      </c>
      <c r="X124" s="53" t="str">
        <f>IF(OR(NOT(ISNUMBER($R124)),NOT(ISNUMBER($T124))),"",IF($T124&gt;=$R124,NETWORKDAYS.INTL($R124,$T124,'Project Info'!$H$12,Holidays!$A$6:$A$205)-1,-(NETWORKDAYS.INTL($T124,$R124,'Project Info'!$H$12,Holidays!$A$6:$A$205)-1)))</f>
        <v/>
      </c>
      <c r="Y124" s="25" t="str">
        <f>IF($B124="","",IF(AND(MAX($AC124,$AD124)&gt;0,N($S124)&gt;N($Q124)),"Delayed by Task #"&amp;IF($AC124&gt;=$AD124,$D124,$G124)&amp;" (+"&amp;MAX($AC124,$AD124)&amp;"d)",""))</f>
        <v/>
      </c>
      <c r="Z124" s="52" t="str">
        <f>IF($B124="","",COUNTIF($D$11:$D$310,$A124)+COUNTIF($G$11:$G$310,$A124))</f>
        <v/>
      </c>
      <c r="AA124" s="47" t="str">
        <f>IF($B124="","",IF($AE124="Completed",1,IF($AE124="On Hold",4,IF($AE124="In Progress",2,IF(N($S124)&gt;N($Q124),7,3)))))</f>
        <v/>
      </c>
      <c r="AB124" s="47" t="str">
        <f>IF($B124="","",IF(OR(AND($D124&lt;&gt;"",ISNUMBER(MATCH($D124,$A$11:$A$310,0))),AND($G124&lt;&gt;"",ISNUMBER(MATCH($G124,$A$11:$A$310,0)))),1,0))</f>
        <v/>
      </c>
      <c r="AC124" s="47">
        <f>IF($D124="",0,N(IFERROR(INDEX($X$11:$X$310,MATCH($D124,$A$11:$A$310,0)),0)))</f>
        <v>0</v>
      </c>
      <c r="AD124" s="47">
        <f>IF($G124="",0,N(IFERROR(INDEX($X$11:$X$310,MATCH($G124,$A$11:$A$310,0)),0)))</f>
        <v>0</v>
      </c>
      <c r="AE124" s="47" t="str">
        <f>IF($B124="","",IF(ISNUMBER($N124),"Completed",IF($L124="Completed","Completed",IF($L124&lt;&gt;"",$L124,IF(ISNUMBER($M124),"In Progress","Not Started")))))</f>
        <v/>
      </c>
      <c r="AF124" s="54" t="str">
        <f>IF($B124="","",IF($AE124="Completed",1,MIN(1,N($O124))))</f>
        <v/>
      </c>
      <c r="AG124" s="55" t="str">
        <f>IF(OR($S124="",NOT(ISNUMBER($J124))),"",WORKDAY.INTL($S124,MAX(1,$J124)-1,'Project Info'!$H$12,Holidays!$A$6:$A$205))</f>
        <v/>
      </c>
      <c r="AH124" s="47" t="str">
        <f>IF($B124="","",N($J124)*$AF124)</f>
        <v/>
      </c>
      <c r="AI124" s="47">
        <f>IF(ISNUMBER($R124),$R124,0)</f>
        <v>0</v>
      </c>
      <c r="AJ124" s="47">
        <f>IF(ISNUMBER($T124),$T124,0)</f>
        <v>0</v>
      </c>
    </row>
    <row r="125" ht="18" customHeight="1">
      <c r="A125" s="47" t="str">
        <f>IF($B125="","",ROW()-10)</f>
        <v/>
      </c>
      <c r="B125" s="48" t="n"/>
      <c r="C125" s="48" t="n"/>
      <c r="D125" s="6" t="n"/>
      <c r="E125" s="6" t="n"/>
      <c r="F125" s="6" t="n"/>
      <c r="G125" s="6" t="n"/>
      <c r="H125" s="6" t="n"/>
      <c r="I125" s="6" t="n"/>
      <c r="J125" s="6" t="n"/>
      <c r="K125" s="49" t="n"/>
      <c r="L125" s="6" t="n"/>
      <c r="M125" s="49" t="n"/>
      <c r="N125" s="49" t="n"/>
      <c r="O125" s="50" t="n"/>
      <c r="P125" s="6" t="n"/>
      <c r="Q125" s="51" t="str">
        <f>IF(OR($B125="",'Project Info'!$C$9=""),"",WORKDAY.INTL(MAX('Project Info'!$C$9,N($K125),IF($D125="",0,N(IFERROR(IF($E125="SS",WORKDAY.INTL(INDEX($Q$11:$Q$310,MATCH($D125,$A$11:$A$310,0)),N($F125),'Project Info'!$H$12,Holidays!$A$6:$A$205),IF($E125="FF",WORKDAY.INTL(INDEX($R$11:$R$310,MATCH($D125,$A$11:$A$310,0)),N($F125)-MAX(1,N($J125))+1,'Project Info'!$H$12,Holidays!$A$6:$A$205),WORKDAY.INTL(INDEX($R$11:$R$310,MATCH($D125,$A$11:$A$310,0)),1+N($F125),'Project Info'!$H$12,Holidays!$A$6:$A$205))),0))),IF($G125="",0,N(IFERROR(IF($H125="SS",WORKDAY.INTL(INDEX($Q$11:$Q$310,MATCH($G125,$A$11:$A$310,0)),N($I125),'Project Info'!$H$12,Holidays!$A$6:$A$205),IF($H125="FF",WORKDAY.INTL(INDEX($R$11:$R$310,MATCH($G125,$A$11:$A$310,0)),N($I125)-MAX(1,N($J125))+1,'Project Info'!$H$12,Holidays!$A$6:$A$205),WORKDAY.INTL(INDEX($R$11:$R$310,MATCH($G125,$A$11:$A$310,0)),1+N($I125),'Project Info'!$H$12,Holidays!$A$6:$A$205))),0))))-1,1,'Project Info'!$H$12,Holidays!$A$6:$A$205))</f>
        <v/>
      </c>
      <c r="R125" s="51" t="str">
        <f>IF(OR($Q125="",NOT(ISNUMBER($J125))),"",WORKDAY.INTL($Q125,MAX(1,$J125)-1,'Project Info'!$H$12,Holidays!$A$6:$A$205))</f>
        <v/>
      </c>
      <c r="S125" s="51" t="str">
        <f>IF($Q125="","",IF(ISNUMBER($M125),$M125,WORKDAY.INTL(MAX($Q125,IF($D125="",0,N(IFERROR(IF($E125="SS",WORKDAY.INTL(INDEX($S$11:$S$310,MATCH($D125,$A$11:$A$310,0)),N($F125),'Project Info'!$H$12,Holidays!$A$6:$A$205),IF($E125="FF",WORKDAY.INTL(INDEX($T$11:$T$310,MATCH($D125,$A$11:$A$310,0)),N($F125)-MAX(1,IF(ISNUMBER($P125),$P125,N($J125)))+1,'Project Info'!$H$12,Holidays!$A$6:$A$205),WORKDAY.INTL(INDEX($T$11:$T$310,MATCH($D125,$A$11:$A$310,0)),1+N($F125),'Project Info'!$H$12,Holidays!$A$6:$A$205))),0))),IF($G125="",0,N(IFERROR(IF($H125="SS",WORKDAY.INTL(INDEX($S$11:$S$310,MATCH($G125,$A$11:$A$310,0)),N($I125),'Project Info'!$H$12,Holidays!$A$6:$A$205),IF($H125="FF",WORKDAY.INTL(INDEX($T$11:$T$310,MATCH($G125,$A$11:$A$310,0)),N($I125)-MAX(1,IF(ISNUMBER($P125),$P125,N($J125)))+1,'Project Info'!$H$12,Holidays!$A$6:$A$205),WORKDAY.INTL(INDEX($T$11:$T$310,MATCH($G125,$A$11:$A$310,0)),1+N($I125),'Project Info'!$H$12,Holidays!$A$6:$A$205))),0))),IF($AE125="Completed",0,N('Project Info'!$C$11)))-1,1,'Project Info'!$H$12,Holidays!$A$6:$A$205)))</f>
        <v/>
      </c>
      <c r="T125" s="51" t="str">
        <f>IF(OR($S125="",$U125=""),"",IF(ISNUMBER($N125),$N125,WORKDAY.INTL($S125,$U125-1,'Project Info'!$H$12,Holidays!$A$6:$A$205)))</f>
        <v/>
      </c>
      <c r="U125" s="52" t="str">
        <f>IF(OR($S125="",NOT(ISNUMBER($J125))),"",IF(ISNUMBER($N125),MAX(1,NETWORKDAYS.INTL($S125,$N125,'Project Info'!$H$12,Holidays!$A$6:$A$205)),MAX(1,IF(ISNUMBER($P125),$P125,$J125),IF(ISNUMBER($M125),NETWORKDAYS.INTL($M125,N('Project Info'!$C$11),'Project Info'!$H$12,Holidays!$A$6:$A$205),0))))</f>
        <v/>
      </c>
      <c r="V125" s="53" t="str">
        <f>IF($U125="","",$U125-MAX(1,$J125))</f>
        <v/>
      </c>
      <c r="W125" s="25" t="str">
        <f>IF($B125="","",IF($U125="","Enter Duration",IF($AE125="Completed",IF(NOT(ISNUMBER($N125)),"Completed - enter Actual End",IF($V125&gt;0,"Completed - Overshoot",IF($V125&lt;0,"Completed - Early","Completed - On Time"))),IF($AE125="On Hold","On Hold",IF($AE125="In Progress",IF($V125&gt;0,"In Progress - Overshooting","In Progress - On Track"),IF($S125&gt;$Q125,"Delayed Start","Not Started"))))))</f>
        <v/>
      </c>
      <c r="X125" s="53" t="str">
        <f>IF(OR(NOT(ISNUMBER($R125)),NOT(ISNUMBER($T125))),"",IF($T125&gt;=$R125,NETWORKDAYS.INTL($R125,$T125,'Project Info'!$H$12,Holidays!$A$6:$A$205)-1,-(NETWORKDAYS.INTL($T125,$R125,'Project Info'!$H$12,Holidays!$A$6:$A$205)-1)))</f>
        <v/>
      </c>
      <c r="Y125" s="25" t="str">
        <f>IF($B125="","",IF(AND(MAX($AC125,$AD125)&gt;0,N($S125)&gt;N($Q125)),"Delayed by Task #"&amp;IF($AC125&gt;=$AD125,$D125,$G125)&amp;" (+"&amp;MAX($AC125,$AD125)&amp;"d)",""))</f>
        <v/>
      </c>
      <c r="Z125" s="52" t="str">
        <f>IF($B125="","",COUNTIF($D$11:$D$310,$A125)+COUNTIF($G$11:$G$310,$A125))</f>
        <v/>
      </c>
      <c r="AA125" s="47" t="str">
        <f>IF($B125="","",IF($AE125="Completed",1,IF($AE125="On Hold",4,IF($AE125="In Progress",2,IF(N($S125)&gt;N($Q125),7,3)))))</f>
        <v/>
      </c>
      <c r="AB125" s="47" t="str">
        <f>IF($B125="","",IF(OR(AND($D125&lt;&gt;"",ISNUMBER(MATCH($D125,$A$11:$A$310,0))),AND($G125&lt;&gt;"",ISNUMBER(MATCH($G125,$A$11:$A$310,0)))),1,0))</f>
        <v/>
      </c>
      <c r="AC125" s="47">
        <f>IF($D125="",0,N(IFERROR(INDEX($X$11:$X$310,MATCH($D125,$A$11:$A$310,0)),0)))</f>
        <v>0</v>
      </c>
      <c r="AD125" s="47">
        <f>IF($G125="",0,N(IFERROR(INDEX($X$11:$X$310,MATCH($G125,$A$11:$A$310,0)),0)))</f>
        <v>0</v>
      </c>
      <c r="AE125" s="47" t="str">
        <f>IF($B125="","",IF(ISNUMBER($N125),"Completed",IF($L125="Completed","Completed",IF($L125&lt;&gt;"",$L125,IF(ISNUMBER($M125),"In Progress","Not Started")))))</f>
        <v/>
      </c>
      <c r="AF125" s="54" t="str">
        <f>IF($B125="","",IF($AE125="Completed",1,MIN(1,N($O125))))</f>
        <v/>
      </c>
      <c r="AG125" s="55" t="str">
        <f>IF(OR($S125="",NOT(ISNUMBER($J125))),"",WORKDAY.INTL($S125,MAX(1,$J125)-1,'Project Info'!$H$12,Holidays!$A$6:$A$205))</f>
        <v/>
      </c>
      <c r="AH125" s="47" t="str">
        <f>IF($B125="","",N($J125)*$AF125)</f>
        <v/>
      </c>
      <c r="AI125" s="47">
        <f>IF(ISNUMBER($R125),$R125,0)</f>
        <v>0</v>
      </c>
      <c r="AJ125" s="47">
        <f>IF(ISNUMBER($T125),$T125,0)</f>
        <v>0</v>
      </c>
    </row>
    <row r="126" ht="18" customHeight="1">
      <c r="A126" s="47" t="str">
        <f>IF($B126="","",ROW()-10)</f>
        <v/>
      </c>
      <c r="B126" s="48" t="n"/>
      <c r="C126" s="48" t="n"/>
      <c r="D126" s="6" t="n"/>
      <c r="E126" s="6" t="n"/>
      <c r="F126" s="6" t="n"/>
      <c r="G126" s="6" t="n"/>
      <c r="H126" s="6" t="n"/>
      <c r="I126" s="6" t="n"/>
      <c r="J126" s="6" t="n"/>
      <c r="K126" s="49" t="n"/>
      <c r="L126" s="6" t="n"/>
      <c r="M126" s="49" t="n"/>
      <c r="N126" s="49" t="n"/>
      <c r="O126" s="50" t="n"/>
      <c r="P126" s="6" t="n"/>
      <c r="Q126" s="51" t="str">
        <f>IF(OR($B126="",'Project Info'!$C$9=""),"",WORKDAY.INTL(MAX('Project Info'!$C$9,N($K126),IF($D126="",0,N(IFERROR(IF($E126="SS",WORKDAY.INTL(INDEX($Q$11:$Q$310,MATCH($D126,$A$11:$A$310,0)),N($F126),'Project Info'!$H$12,Holidays!$A$6:$A$205),IF($E126="FF",WORKDAY.INTL(INDEX($R$11:$R$310,MATCH($D126,$A$11:$A$310,0)),N($F126)-MAX(1,N($J126))+1,'Project Info'!$H$12,Holidays!$A$6:$A$205),WORKDAY.INTL(INDEX($R$11:$R$310,MATCH($D126,$A$11:$A$310,0)),1+N($F126),'Project Info'!$H$12,Holidays!$A$6:$A$205))),0))),IF($G126="",0,N(IFERROR(IF($H126="SS",WORKDAY.INTL(INDEX($Q$11:$Q$310,MATCH($G126,$A$11:$A$310,0)),N($I126),'Project Info'!$H$12,Holidays!$A$6:$A$205),IF($H126="FF",WORKDAY.INTL(INDEX($R$11:$R$310,MATCH($G126,$A$11:$A$310,0)),N($I126)-MAX(1,N($J126))+1,'Project Info'!$H$12,Holidays!$A$6:$A$205),WORKDAY.INTL(INDEX($R$11:$R$310,MATCH($G126,$A$11:$A$310,0)),1+N($I126),'Project Info'!$H$12,Holidays!$A$6:$A$205))),0))))-1,1,'Project Info'!$H$12,Holidays!$A$6:$A$205))</f>
        <v/>
      </c>
      <c r="R126" s="51" t="str">
        <f>IF(OR($Q126="",NOT(ISNUMBER($J126))),"",WORKDAY.INTL($Q126,MAX(1,$J126)-1,'Project Info'!$H$12,Holidays!$A$6:$A$205))</f>
        <v/>
      </c>
      <c r="S126" s="51" t="str">
        <f>IF($Q126="","",IF(ISNUMBER($M126),$M126,WORKDAY.INTL(MAX($Q126,IF($D126="",0,N(IFERROR(IF($E126="SS",WORKDAY.INTL(INDEX($S$11:$S$310,MATCH($D126,$A$11:$A$310,0)),N($F126),'Project Info'!$H$12,Holidays!$A$6:$A$205),IF($E126="FF",WORKDAY.INTL(INDEX($T$11:$T$310,MATCH($D126,$A$11:$A$310,0)),N($F126)-MAX(1,IF(ISNUMBER($P126),$P126,N($J126)))+1,'Project Info'!$H$12,Holidays!$A$6:$A$205),WORKDAY.INTL(INDEX($T$11:$T$310,MATCH($D126,$A$11:$A$310,0)),1+N($F126),'Project Info'!$H$12,Holidays!$A$6:$A$205))),0))),IF($G126="",0,N(IFERROR(IF($H126="SS",WORKDAY.INTL(INDEX($S$11:$S$310,MATCH($G126,$A$11:$A$310,0)),N($I126),'Project Info'!$H$12,Holidays!$A$6:$A$205),IF($H126="FF",WORKDAY.INTL(INDEX($T$11:$T$310,MATCH($G126,$A$11:$A$310,0)),N($I126)-MAX(1,IF(ISNUMBER($P126),$P126,N($J126)))+1,'Project Info'!$H$12,Holidays!$A$6:$A$205),WORKDAY.INTL(INDEX($T$11:$T$310,MATCH($G126,$A$11:$A$310,0)),1+N($I126),'Project Info'!$H$12,Holidays!$A$6:$A$205))),0))),IF($AE126="Completed",0,N('Project Info'!$C$11)))-1,1,'Project Info'!$H$12,Holidays!$A$6:$A$205)))</f>
        <v/>
      </c>
      <c r="T126" s="51" t="str">
        <f>IF(OR($S126="",$U126=""),"",IF(ISNUMBER($N126),$N126,WORKDAY.INTL($S126,$U126-1,'Project Info'!$H$12,Holidays!$A$6:$A$205)))</f>
        <v/>
      </c>
      <c r="U126" s="52" t="str">
        <f>IF(OR($S126="",NOT(ISNUMBER($J126))),"",IF(ISNUMBER($N126),MAX(1,NETWORKDAYS.INTL($S126,$N126,'Project Info'!$H$12,Holidays!$A$6:$A$205)),MAX(1,IF(ISNUMBER($P126),$P126,$J126),IF(ISNUMBER($M126),NETWORKDAYS.INTL($M126,N('Project Info'!$C$11),'Project Info'!$H$12,Holidays!$A$6:$A$205),0))))</f>
        <v/>
      </c>
      <c r="V126" s="53" t="str">
        <f>IF($U126="","",$U126-MAX(1,$J126))</f>
        <v/>
      </c>
      <c r="W126" s="25" t="str">
        <f>IF($B126="","",IF($U126="","Enter Duration",IF($AE126="Completed",IF(NOT(ISNUMBER($N126)),"Completed - enter Actual End",IF($V126&gt;0,"Completed - Overshoot",IF($V126&lt;0,"Completed - Early","Completed - On Time"))),IF($AE126="On Hold","On Hold",IF($AE126="In Progress",IF($V126&gt;0,"In Progress - Overshooting","In Progress - On Track"),IF($S126&gt;$Q126,"Delayed Start","Not Started"))))))</f>
        <v/>
      </c>
      <c r="X126" s="53" t="str">
        <f>IF(OR(NOT(ISNUMBER($R126)),NOT(ISNUMBER($T126))),"",IF($T126&gt;=$R126,NETWORKDAYS.INTL($R126,$T126,'Project Info'!$H$12,Holidays!$A$6:$A$205)-1,-(NETWORKDAYS.INTL($T126,$R126,'Project Info'!$H$12,Holidays!$A$6:$A$205)-1)))</f>
        <v/>
      </c>
      <c r="Y126" s="25" t="str">
        <f>IF($B126="","",IF(AND(MAX($AC126,$AD126)&gt;0,N($S126)&gt;N($Q126)),"Delayed by Task #"&amp;IF($AC126&gt;=$AD126,$D126,$G126)&amp;" (+"&amp;MAX($AC126,$AD126)&amp;"d)",""))</f>
        <v/>
      </c>
      <c r="Z126" s="52" t="str">
        <f>IF($B126="","",COUNTIF($D$11:$D$310,$A126)+COUNTIF($G$11:$G$310,$A126))</f>
        <v/>
      </c>
      <c r="AA126" s="47" t="str">
        <f>IF($B126="","",IF($AE126="Completed",1,IF($AE126="On Hold",4,IF($AE126="In Progress",2,IF(N($S126)&gt;N($Q126),7,3)))))</f>
        <v/>
      </c>
      <c r="AB126" s="47" t="str">
        <f>IF($B126="","",IF(OR(AND($D126&lt;&gt;"",ISNUMBER(MATCH($D126,$A$11:$A$310,0))),AND($G126&lt;&gt;"",ISNUMBER(MATCH($G126,$A$11:$A$310,0)))),1,0))</f>
        <v/>
      </c>
      <c r="AC126" s="47">
        <f>IF($D126="",0,N(IFERROR(INDEX($X$11:$X$310,MATCH($D126,$A$11:$A$310,0)),0)))</f>
        <v>0</v>
      </c>
      <c r="AD126" s="47">
        <f>IF($G126="",0,N(IFERROR(INDEX($X$11:$X$310,MATCH($G126,$A$11:$A$310,0)),0)))</f>
        <v>0</v>
      </c>
      <c r="AE126" s="47" t="str">
        <f>IF($B126="","",IF(ISNUMBER($N126),"Completed",IF($L126="Completed","Completed",IF($L126&lt;&gt;"",$L126,IF(ISNUMBER($M126),"In Progress","Not Started")))))</f>
        <v/>
      </c>
      <c r="AF126" s="54" t="str">
        <f>IF($B126="","",IF($AE126="Completed",1,MIN(1,N($O126))))</f>
        <v/>
      </c>
      <c r="AG126" s="55" t="str">
        <f>IF(OR($S126="",NOT(ISNUMBER($J126))),"",WORKDAY.INTL($S126,MAX(1,$J126)-1,'Project Info'!$H$12,Holidays!$A$6:$A$205))</f>
        <v/>
      </c>
      <c r="AH126" s="47" t="str">
        <f>IF($B126="","",N($J126)*$AF126)</f>
        <v/>
      </c>
      <c r="AI126" s="47">
        <f>IF(ISNUMBER($R126),$R126,0)</f>
        <v>0</v>
      </c>
      <c r="AJ126" s="47">
        <f>IF(ISNUMBER($T126),$T126,0)</f>
        <v>0</v>
      </c>
    </row>
    <row r="127" ht="18" customHeight="1">
      <c r="A127" s="47" t="str">
        <f>IF($B127="","",ROW()-10)</f>
        <v/>
      </c>
      <c r="B127" s="48" t="n"/>
      <c r="C127" s="48" t="n"/>
      <c r="D127" s="6" t="n"/>
      <c r="E127" s="6" t="n"/>
      <c r="F127" s="6" t="n"/>
      <c r="G127" s="6" t="n"/>
      <c r="H127" s="6" t="n"/>
      <c r="I127" s="6" t="n"/>
      <c r="J127" s="6" t="n"/>
      <c r="K127" s="49" t="n"/>
      <c r="L127" s="6" t="n"/>
      <c r="M127" s="49" t="n"/>
      <c r="N127" s="49" t="n"/>
      <c r="O127" s="50" t="n"/>
      <c r="P127" s="6" t="n"/>
      <c r="Q127" s="51" t="str">
        <f>IF(OR($B127="",'Project Info'!$C$9=""),"",WORKDAY.INTL(MAX('Project Info'!$C$9,N($K127),IF($D127="",0,N(IFERROR(IF($E127="SS",WORKDAY.INTL(INDEX($Q$11:$Q$310,MATCH($D127,$A$11:$A$310,0)),N($F127),'Project Info'!$H$12,Holidays!$A$6:$A$205),IF($E127="FF",WORKDAY.INTL(INDEX($R$11:$R$310,MATCH($D127,$A$11:$A$310,0)),N($F127)-MAX(1,N($J127))+1,'Project Info'!$H$12,Holidays!$A$6:$A$205),WORKDAY.INTL(INDEX($R$11:$R$310,MATCH($D127,$A$11:$A$310,0)),1+N($F127),'Project Info'!$H$12,Holidays!$A$6:$A$205))),0))),IF($G127="",0,N(IFERROR(IF($H127="SS",WORKDAY.INTL(INDEX($Q$11:$Q$310,MATCH($G127,$A$11:$A$310,0)),N($I127),'Project Info'!$H$12,Holidays!$A$6:$A$205),IF($H127="FF",WORKDAY.INTL(INDEX($R$11:$R$310,MATCH($G127,$A$11:$A$310,0)),N($I127)-MAX(1,N($J127))+1,'Project Info'!$H$12,Holidays!$A$6:$A$205),WORKDAY.INTL(INDEX($R$11:$R$310,MATCH($G127,$A$11:$A$310,0)),1+N($I127),'Project Info'!$H$12,Holidays!$A$6:$A$205))),0))))-1,1,'Project Info'!$H$12,Holidays!$A$6:$A$205))</f>
        <v/>
      </c>
      <c r="R127" s="51" t="str">
        <f>IF(OR($Q127="",NOT(ISNUMBER($J127))),"",WORKDAY.INTL($Q127,MAX(1,$J127)-1,'Project Info'!$H$12,Holidays!$A$6:$A$205))</f>
        <v/>
      </c>
      <c r="S127" s="51" t="str">
        <f>IF($Q127="","",IF(ISNUMBER($M127),$M127,WORKDAY.INTL(MAX($Q127,IF($D127="",0,N(IFERROR(IF($E127="SS",WORKDAY.INTL(INDEX($S$11:$S$310,MATCH($D127,$A$11:$A$310,0)),N($F127),'Project Info'!$H$12,Holidays!$A$6:$A$205),IF($E127="FF",WORKDAY.INTL(INDEX($T$11:$T$310,MATCH($D127,$A$11:$A$310,0)),N($F127)-MAX(1,IF(ISNUMBER($P127),$P127,N($J127)))+1,'Project Info'!$H$12,Holidays!$A$6:$A$205),WORKDAY.INTL(INDEX($T$11:$T$310,MATCH($D127,$A$11:$A$310,0)),1+N($F127),'Project Info'!$H$12,Holidays!$A$6:$A$205))),0))),IF($G127="",0,N(IFERROR(IF($H127="SS",WORKDAY.INTL(INDEX($S$11:$S$310,MATCH($G127,$A$11:$A$310,0)),N($I127),'Project Info'!$H$12,Holidays!$A$6:$A$205),IF($H127="FF",WORKDAY.INTL(INDEX($T$11:$T$310,MATCH($G127,$A$11:$A$310,0)),N($I127)-MAX(1,IF(ISNUMBER($P127),$P127,N($J127)))+1,'Project Info'!$H$12,Holidays!$A$6:$A$205),WORKDAY.INTL(INDEX($T$11:$T$310,MATCH($G127,$A$11:$A$310,0)),1+N($I127),'Project Info'!$H$12,Holidays!$A$6:$A$205))),0))),IF($AE127="Completed",0,N('Project Info'!$C$11)))-1,1,'Project Info'!$H$12,Holidays!$A$6:$A$205)))</f>
        <v/>
      </c>
      <c r="T127" s="51" t="str">
        <f>IF(OR($S127="",$U127=""),"",IF(ISNUMBER($N127),$N127,WORKDAY.INTL($S127,$U127-1,'Project Info'!$H$12,Holidays!$A$6:$A$205)))</f>
        <v/>
      </c>
      <c r="U127" s="52" t="str">
        <f>IF(OR($S127="",NOT(ISNUMBER($J127))),"",IF(ISNUMBER($N127),MAX(1,NETWORKDAYS.INTL($S127,$N127,'Project Info'!$H$12,Holidays!$A$6:$A$205)),MAX(1,IF(ISNUMBER($P127),$P127,$J127),IF(ISNUMBER($M127),NETWORKDAYS.INTL($M127,N('Project Info'!$C$11),'Project Info'!$H$12,Holidays!$A$6:$A$205),0))))</f>
        <v/>
      </c>
      <c r="V127" s="53" t="str">
        <f>IF($U127="","",$U127-MAX(1,$J127))</f>
        <v/>
      </c>
      <c r="W127" s="25" t="str">
        <f>IF($B127="","",IF($U127="","Enter Duration",IF($AE127="Completed",IF(NOT(ISNUMBER($N127)),"Completed - enter Actual End",IF($V127&gt;0,"Completed - Overshoot",IF($V127&lt;0,"Completed - Early","Completed - On Time"))),IF($AE127="On Hold","On Hold",IF($AE127="In Progress",IF($V127&gt;0,"In Progress - Overshooting","In Progress - On Track"),IF($S127&gt;$Q127,"Delayed Start","Not Started"))))))</f>
        <v/>
      </c>
      <c r="X127" s="53" t="str">
        <f>IF(OR(NOT(ISNUMBER($R127)),NOT(ISNUMBER($T127))),"",IF($T127&gt;=$R127,NETWORKDAYS.INTL($R127,$T127,'Project Info'!$H$12,Holidays!$A$6:$A$205)-1,-(NETWORKDAYS.INTL($T127,$R127,'Project Info'!$H$12,Holidays!$A$6:$A$205)-1)))</f>
        <v/>
      </c>
      <c r="Y127" s="25" t="str">
        <f>IF($B127="","",IF(AND(MAX($AC127,$AD127)&gt;0,N($S127)&gt;N($Q127)),"Delayed by Task #"&amp;IF($AC127&gt;=$AD127,$D127,$G127)&amp;" (+"&amp;MAX($AC127,$AD127)&amp;"d)",""))</f>
        <v/>
      </c>
      <c r="Z127" s="52" t="str">
        <f>IF($B127="","",COUNTIF($D$11:$D$310,$A127)+COUNTIF($G$11:$G$310,$A127))</f>
        <v/>
      </c>
      <c r="AA127" s="47" t="str">
        <f>IF($B127="","",IF($AE127="Completed",1,IF($AE127="On Hold",4,IF($AE127="In Progress",2,IF(N($S127)&gt;N($Q127),7,3)))))</f>
        <v/>
      </c>
      <c r="AB127" s="47" t="str">
        <f>IF($B127="","",IF(OR(AND($D127&lt;&gt;"",ISNUMBER(MATCH($D127,$A$11:$A$310,0))),AND($G127&lt;&gt;"",ISNUMBER(MATCH($G127,$A$11:$A$310,0)))),1,0))</f>
        <v/>
      </c>
      <c r="AC127" s="47">
        <f>IF($D127="",0,N(IFERROR(INDEX($X$11:$X$310,MATCH($D127,$A$11:$A$310,0)),0)))</f>
        <v>0</v>
      </c>
      <c r="AD127" s="47">
        <f>IF($G127="",0,N(IFERROR(INDEX($X$11:$X$310,MATCH($G127,$A$11:$A$310,0)),0)))</f>
        <v>0</v>
      </c>
      <c r="AE127" s="47" t="str">
        <f>IF($B127="","",IF(ISNUMBER($N127),"Completed",IF($L127="Completed","Completed",IF($L127&lt;&gt;"",$L127,IF(ISNUMBER($M127),"In Progress","Not Started")))))</f>
        <v/>
      </c>
      <c r="AF127" s="54" t="str">
        <f>IF($B127="","",IF($AE127="Completed",1,MIN(1,N($O127))))</f>
        <v/>
      </c>
      <c r="AG127" s="55" t="str">
        <f>IF(OR($S127="",NOT(ISNUMBER($J127))),"",WORKDAY.INTL($S127,MAX(1,$J127)-1,'Project Info'!$H$12,Holidays!$A$6:$A$205))</f>
        <v/>
      </c>
      <c r="AH127" s="47" t="str">
        <f>IF($B127="","",N($J127)*$AF127)</f>
        <v/>
      </c>
      <c r="AI127" s="47">
        <f>IF(ISNUMBER($R127),$R127,0)</f>
        <v>0</v>
      </c>
      <c r="AJ127" s="47">
        <f>IF(ISNUMBER($T127),$T127,0)</f>
        <v>0</v>
      </c>
    </row>
    <row r="128" ht="18" customHeight="1">
      <c r="A128" s="47" t="str">
        <f>IF($B128="","",ROW()-10)</f>
        <v/>
      </c>
      <c r="B128" s="48" t="n"/>
      <c r="C128" s="48" t="n"/>
      <c r="D128" s="6" t="n"/>
      <c r="E128" s="6" t="n"/>
      <c r="F128" s="6" t="n"/>
      <c r="G128" s="6" t="n"/>
      <c r="H128" s="6" t="n"/>
      <c r="I128" s="6" t="n"/>
      <c r="J128" s="6" t="n"/>
      <c r="K128" s="49" t="n"/>
      <c r="L128" s="6" t="n"/>
      <c r="M128" s="49" t="n"/>
      <c r="N128" s="49" t="n"/>
      <c r="O128" s="50" t="n"/>
      <c r="P128" s="6" t="n"/>
      <c r="Q128" s="51" t="str">
        <f>IF(OR($B128="",'Project Info'!$C$9=""),"",WORKDAY.INTL(MAX('Project Info'!$C$9,N($K128),IF($D128="",0,N(IFERROR(IF($E128="SS",WORKDAY.INTL(INDEX($Q$11:$Q$310,MATCH($D128,$A$11:$A$310,0)),N($F128),'Project Info'!$H$12,Holidays!$A$6:$A$205),IF($E128="FF",WORKDAY.INTL(INDEX($R$11:$R$310,MATCH($D128,$A$11:$A$310,0)),N($F128)-MAX(1,N($J128))+1,'Project Info'!$H$12,Holidays!$A$6:$A$205),WORKDAY.INTL(INDEX($R$11:$R$310,MATCH($D128,$A$11:$A$310,0)),1+N($F128),'Project Info'!$H$12,Holidays!$A$6:$A$205))),0))),IF($G128="",0,N(IFERROR(IF($H128="SS",WORKDAY.INTL(INDEX($Q$11:$Q$310,MATCH($G128,$A$11:$A$310,0)),N($I128),'Project Info'!$H$12,Holidays!$A$6:$A$205),IF($H128="FF",WORKDAY.INTL(INDEX($R$11:$R$310,MATCH($G128,$A$11:$A$310,0)),N($I128)-MAX(1,N($J128))+1,'Project Info'!$H$12,Holidays!$A$6:$A$205),WORKDAY.INTL(INDEX($R$11:$R$310,MATCH($G128,$A$11:$A$310,0)),1+N($I128),'Project Info'!$H$12,Holidays!$A$6:$A$205))),0))))-1,1,'Project Info'!$H$12,Holidays!$A$6:$A$205))</f>
        <v/>
      </c>
      <c r="R128" s="51" t="str">
        <f>IF(OR($Q128="",NOT(ISNUMBER($J128))),"",WORKDAY.INTL($Q128,MAX(1,$J128)-1,'Project Info'!$H$12,Holidays!$A$6:$A$205))</f>
        <v/>
      </c>
      <c r="S128" s="51" t="str">
        <f>IF($Q128="","",IF(ISNUMBER($M128),$M128,WORKDAY.INTL(MAX($Q128,IF($D128="",0,N(IFERROR(IF($E128="SS",WORKDAY.INTL(INDEX($S$11:$S$310,MATCH($D128,$A$11:$A$310,0)),N($F128),'Project Info'!$H$12,Holidays!$A$6:$A$205),IF($E128="FF",WORKDAY.INTL(INDEX($T$11:$T$310,MATCH($D128,$A$11:$A$310,0)),N($F128)-MAX(1,IF(ISNUMBER($P128),$P128,N($J128)))+1,'Project Info'!$H$12,Holidays!$A$6:$A$205),WORKDAY.INTL(INDEX($T$11:$T$310,MATCH($D128,$A$11:$A$310,0)),1+N($F128),'Project Info'!$H$12,Holidays!$A$6:$A$205))),0))),IF($G128="",0,N(IFERROR(IF($H128="SS",WORKDAY.INTL(INDEX($S$11:$S$310,MATCH($G128,$A$11:$A$310,0)),N($I128),'Project Info'!$H$12,Holidays!$A$6:$A$205),IF($H128="FF",WORKDAY.INTL(INDEX($T$11:$T$310,MATCH($G128,$A$11:$A$310,0)),N($I128)-MAX(1,IF(ISNUMBER($P128),$P128,N($J128)))+1,'Project Info'!$H$12,Holidays!$A$6:$A$205),WORKDAY.INTL(INDEX($T$11:$T$310,MATCH($G128,$A$11:$A$310,0)),1+N($I128),'Project Info'!$H$12,Holidays!$A$6:$A$205))),0))),IF($AE128="Completed",0,N('Project Info'!$C$11)))-1,1,'Project Info'!$H$12,Holidays!$A$6:$A$205)))</f>
        <v/>
      </c>
      <c r="T128" s="51" t="str">
        <f>IF(OR($S128="",$U128=""),"",IF(ISNUMBER($N128),$N128,WORKDAY.INTL($S128,$U128-1,'Project Info'!$H$12,Holidays!$A$6:$A$205)))</f>
        <v/>
      </c>
      <c r="U128" s="52" t="str">
        <f>IF(OR($S128="",NOT(ISNUMBER($J128))),"",IF(ISNUMBER($N128),MAX(1,NETWORKDAYS.INTL($S128,$N128,'Project Info'!$H$12,Holidays!$A$6:$A$205)),MAX(1,IF(ISNUMBER($P128),$P128,$J128),IF(ISNUMBER($M128),NETWORKDAYS.INTL($M128,N('Project Info'!$C$11),'Project Info'!$H$12,Holidays!$A$6:$A$205),0))))</f>
        <v/>
      </c>
      <c r="V128" s="53" t="str">
        <f>IF($U128="","",$U128-MAX(1,$J128))</f>
        <v/>
      </c>
      <c r="W128" s="25" t="str">
        <f>IF($B128="","",IF($U128="","Enter Duration",IF($AE128="Completed",IF(NOT(ISNUMBER($N128)),"Completed - enter Actual End",IF($V128&gt;0,"Completed - Overshoot",IF($V128&lt;0,"Completed - Early","Completed - On Time"))),IF($AE128="On Hold","On Hold",IF($AE128="In Progress",IF($V128&gt;0,"In Progress - Overshooting","In Progress - On Track"),IF($S128&gt;$Q128,"Delayed Start","Not Started"))))))</f>
        <v/>
      </c>
      <c r="X128" s="53" t="str">
        <f>IF(OR(NOT(ISNUMBER($R128)),NOT(ISNUMBER($T128))),"",IF($T128&gt;=$R128,NETWORKDAYS.INTL($R128,$T128,'Project Info'!$H$12,Holidays!$A$6:$A$205)-1,-(NETWORKDAYS.INTL($T128,$R128,'Project Info'!$H$12,Holidays!$A$6:$A$205)-1)))</f>
        <v/>
      </c>
      <c r="Y128" s="25" t="str">
        <f>IF($B128="","",IF(AND(MAX($AC128,$AD128)&gt;0,N($S128)&gt;N($Q128)),"Delayed by Task #"&amp;IF($AC128&gt;=$AD128,$D128,$G128)&amp;" (+"&amp;MAX($AC128,$AD128)&amp;"d)",""))</f>
        <v/>
      </c>
      <c r="Z128" s="52" t="str">
        <f>IF($B128="","",COUNTIF($D$11:$D$310,$A128)+COUNTIF($G$11:$G$310,$A128))</f>
        <v/>
      </c>
      <c r="AA128" s="47" t="str">
        <f>IF($B128="","",IF($AE128="Completed",1,IF($AE128="On Hold",4,IF($AE128="In Progress",2,IF(N($S128)&gt;N($Q128),7,3)))))</f>
        <v/>
      </c>
      <c r="AB128" s="47" t="str">
        <f>IF($B128="","",IF(OR(AND($D128&lt;&gt;"",ISNUMBER(MATCH($D128,$A$11:$A$310,0))),AND($G128&lt;&gt;"",ISNUMBER(MATCH($G128,$A$11:$A$310,0)))),1,0))</f>
        <v/>
      </c>
      <c r="AC128" s="47">
        <f>IF($D128="",0,N(IFERROR(INDEX($X$11:$X$310,MATCH($D128,$A$11:$A$310,0)),0)))</f>
        <v>0</v>
      </c>
      <c r="AD128" s="47">
        <f>IF($G128="",0,N(IFERROR(INDEX($X$11:$X$310,MATCH($G128,$A$11:$A$310,0)),0)))</f>
        <v>0</v>
      </c>
      <c r="AE128" s="47" t="str">
        <f>IF($B128="","",IF(ISNUMBER($N128),"Completed",IF($L128="Completed","Completed",IF($L128&lt;&gt;"",$L128,IF(ISNUMBER($M128),"In Progress","Not Started")))))</f>
        <v/>
      </c>
      <c r="AF128" s="54" t="str">
        <f>IF($B128="","",IF($AE128="Completed",1,MIN(1,N($O128))))</f>
        <v/>
      </c>
      <c r="AG128" s="55" t="str">
        <f>IF(OR($S128="",NOT(ISNUMBER($J128))),"",WORKDAY.INTL($S128,MAX(1,$J128)-1,'Project Info'!$H$12,Holidays!$A$6:$A$205))</f>
        <v/>
      </c>
      <c r="AH128" s="47" t="str">
        <f>IF($B128="","",N($J128)*$AF128)</f>
        <v/>
      </c>
      <c r="AI128" s="47">
        <f>IF(ISNUMBER($R128),$R128,0)</f>
        <v>0</v>
      </c>
      <c r="AJ128" s="47">
        <f>IF(ISNUMBER($T128),$T128,0)</f>
        <v>0</v>
      </c>
    </row>
    <row r="129" ht="18" customHeight="1">
      <c r="A129" s="47" t="str">
        <f>IF($B129="","",ROW()-10)</f>
        <v/>
      </c>
      <c r="B129" s="48" t="n"/>
      <c r="C129" s="48" t="n"/>
      <c r="D129" s="6" t="n"/>
      <c r="E129" s="6" t="n"/>
      <c r="F129" s="6" t="n"/>
      <c r="G129" s="6" t="n"/>
      <c r="H129" s="6" t="n"/>
      <c r="I129" s="6" t="n"/>
      <c r="J129" s="6" t="n"/>
      <c r="K129" s="49" t="n"/>
      <c r="L129" s="6" t="n"/>
      <c r="M129" s="49" t="n"/>
      <c r="N129" s="49" t="n"/>
      <c r="O129" s="50" t="n"/>
      <c r="P129" s="6" t="n"/>
      <c r="Q129" s="51" t="str">
        <f>IF(OR($B129="",'Project Info'!$C$9=""),"",WORKDAY.INTL(MAX('Project Info'!$C$9,N($K129),IF($D129="",0,N(IFERROR(IF($E129="SS",WORKDAY.INTL(INDEX($Q$11:$Q$310,MATCH($D129,$A$11:$A$310,0)),N($F129),'Project Info'!$H$12,Holidays!$A$6:$A$205),IF($E129="FF",WORKDAY.INTL(INDEX($R$11:$R$310,MATCH($D129,$A$11:$A$310,0)),N($F129)-MAX(1,N($J129))+1,'Project Info'!$H$12,Holidays!$A$6:$A$205),WORKDAY.INTL(INDEX($R$11:$R$310,MATCH($D129,$A$11:$A$310,0)),1+N($F129),'Project Info'!$H$12,Holidays!$A$6:$A$205))),0))),IF($G129="",0,N(IFERROR(IF($H129="SS",WORKDAY.INTL(INDEX($Q$11:$Q$310,MATCH($G129,$A$11:$A$310,0)),N($I129),'Project Info'!$H$12,Holidays!$A$6:$A$205),IF($H129="FF",WORKDAY.INTL(INDEX($R$11:$R$310,MATCH($G129,$A$11:$A$310,0)),N($I129)-MAX(1,N($J129))+1,'Project Info'!$H$12,Holidays!$A$6:$A$205),WORKDAY.INTL(INDEX($R$11:$R$310,MATCH($G129,$A$11:$A$310,0)),1+N($I129),'Project Info'!$H$12,Holidays!$A$6:$A$205))),0))))-1,1,'Project Info'!$H$12,Holidays!$A$6:$A$205))</f>
        <v/>
      </c>
      <c r="R129" s="51" t="str">
        <f>IF(OR($Q129="",NOT(ISNUMBER($J129))),"",WORKDAY.INTL($Q129,MAX(1,$J129)-1,'Project Info'!$H$12,Holidays!$A$6:$A$205))</f>
        <v/>
      </c>
      <c r="S129" s="51" t="str">
        <f>IF($Q129="","",IF(ISNUMBER($M129),$M129,WORKDAY.INTL(MAX($Q129,IF($D129="",0,N(IFERROR(IF($E129="SS",WORKDAY.INTL(INDEX($S$11:$S$310,MATCH($D129,$A$11:$A$310,0)),N($F129),'Project Info'!$H$12,Holidays!$A$6:$A$205),IF($E129="FF",WORKDAY.INTL(INDEX($T$11:$T$310,MATCH($D129,$A$11:$A$310,0)),N($F129)-MAX(1,IF(ISNUMBER($P129),$P129,N($J129)))+1,'Project Info'!$H$12,Holidays!$A$6:$A$205),WORKDAY.INTL(INDEX($T$11:$T$310,MATCH($D129,$A$11:$A$310,0)),1+N($F129),'Project Info'!$H$12,Holidays!$A$6:$A$205))),0))),IF($G129="",0,N(IFERROR(IF($H129="SS",WORKDAY.INTL(INDEX($S$11:$S$310,MATCH($G129,$A$11:$A$310,0)),N($I129),'Project Info'!$H$12,Holidays!$A$6:$A$205),IF($H129="FF",WORKDAY.INTL(INDEX($T$11:$T$310,MATCH($G129,$A$11:$A$310,0)),N($I129)-MAX(1,IF(ISNUMBER($P129),$P129,N($J129)))+1,'Project Info'!$H$12,Holidays!$A$6:$A$205),WORKDAY.INTL(INDEX($T$11:$T$310,MATCH($G129,$A$11:$A$310,0)),1+N($I129),'Project Info'!$H$12,Holidays!$A$6:$A$205))),0))),IF($AE129="Completed",0,N('Project Info'!$C$11)))-1,1,'Project Info'!$H$12,Holidays!$A$6:$A$205)))</f>
        <v/>
      </c>
      <c r="T129" s="51" t="str">
        <f>IF(OR($S129="",$U129=""),"",IF(ISNUMBER($N129),$N129,WORKDAY.INTL($S129,$U129-1,'Project Info'!$H$12,Holidays!$A$6:$A$205)))</f>
        <v/>
      </c>
      <c r="U129" s="52" t="str">
        <f>IF(OR($S129="",NOT(ISNUMBER($J129))),"",IF(ISNUMBER($N129),MAX(1,NETWORKDAYS.INTL($S129,$N129,'Project Info'!$H$12,Holidays!$A$6:$A$205)),MAX(1,IF(ISNUMBER($P129),$P129,$J129),IF(ISNUMBER($M129),NETWORKDAYS.INTL($M129,N('Project Info'!$C$11),'Project Info'!$H$12,Holidays!$A$6:$A$205),0))))</f>
        <v/>
      </c>
      <c r="V129" s="53" t="str">
        <f>IF($U129="","",$U129-MAX(1,$J129))</f>
        <v/>
      </c>
      <c r="W129" s="25" t="str">
        <f>IF($B129="","",IF($U129="","Enter Duration",IF($AE129="Completed",IF(NOT(ISNUMBER($N129)),"Completed - enter Actual End",IF($V129&gt;0,"Completed - Overshoot",IF($V129&lt;0,"Completed - Early","Completed - On Time"))),IF($AE129="On Hold","On Hold",IF($AE129="In Progress",IF($V129&gt;0,"In Progress - Overshooting","In Progress - On Track"),IF($S129&gt;$Q129,"Delayed Start","Not Started"))))))</f>
        <v/>
      </c>
      <c r="X129" s="53" t="str">
        <f>IF(OR(NOT(ISNUMBER($R129)),NOT(ISNUMBER($T129))),"",IF($T129&gt;=$R129,NETWORKDAYS.INTL($R129,$T129,'Project Info'!$H$12,Holidays!$A$6:$A$205)-1,-(NETWORKDAYS.INTL($T129,$R129,'Project Info'!$H$12,Holidays!$A$6:$A$205)-1)))</f>
        <v/>
      </c>
      <c r="Y129" s="25" t="str">
        <f>IF($B129="","",IF(AND(MAX($AC129,$AD129)&gt;0,N($S129)&gt;N($Q129)),"Delayed by Task #"&amp;IF($AC129&gt;=$AD129,$D129,$G129)&amp;" (+"&amp;MAX($AC129,$AD129)&amp;"d)",""))</f>
        <v/>
      </c>
      <c r="Z129" s="52" t="str">
        <f>IF($B129="","",COUNTIF($D$11:$D$310,$A129)+COUNTIF($G$11:$G$310,$A129))</f>
        <v/>
      </c>
      <c r="AA129" s="47" t="str">
        <f>IF($B129="","",IF($AE129="Completed",1,IF($AE129="On Hold",4,IF($AE129="In Progress",2,IF(N($S129)&gt;N($Q129),7,3)))))</f>
        <v/>
      </c>
      <c r="AB129" s="47" t="str">
        <f>IF($B129="","",IF(OR(AND($D129&lt;&gt;"",ISNUMBER(MATCH($D129,$A$11:$A$310,0))),AND($G129&lt;&gt;"",ISNUMBER(MATCH($G129,$A$11:$A$310,0)))),1,0))</f>
        <v/>
      </c>
      <c r="AC129" s="47">
        <f>IF($D129="",0,N(IFERROR(INDEX($X$11:$X$310,MATCH($D129,$A$11:$A$310,0)),0)))</f>
        <v>0</v>
      </c>
      <c r="AD129" s="47">
        <f>IF($G129="",0,N(IFERROR(INDEX($X$11:$X$310,MATCH($G129,$A$11:$A$310,0)),0)))</f>
        <v>0</v>
      </c>
      <c r="AE129" s="47" t="str">
        <f>IF($B129="","",IF(ISNUMBER($N129),"Completed",IF($L129="Completed","Completed",IF($L129&lt;&gt;"",$L129,IF(ISNUMBER($M129),"In Progress","Not Started")))))</f>
        <v/>
      </c>
      <c r="AF129" s="54" t="str">
        <f>IF($B129="","",IF($AE129="Completed",1,MIN(1,N($O129))))</f>
        <v/>
      </c>
      <c r="AG129" s="55" t="str">
        <f>IF(OR($S129="",NOT(ISNUMBER($J129))),"",WORKDAY.INTL($S129,MAX(1,$J129)-1,'Project Info'!$H$12,Holidays!$A$6:$A$205))</f>
        <v/>
      </c>
      <c r="AH129" s="47" t="str">
        <f>IF($B129="","",N($J129)*$AF129)</f>
        <v/>
      </c>
      <c r="AI129" s="47">
        <f>IF(ISNUMBER($R129),$R129,0)</f>
        <v>0</v>
      </c>
      <c r="AJ129" s="47">
        <f>IF(ISNUMBER($T129),$T129,0)</f>
        <v>0</v>
      </c>
    </row>
    <row r="130" ht="18" customHeight="1">
      <c r="A130" s="47" t="str">
        <f>IF($B130="","",ROW()-10)</f>
        <v/>
      </c>
      <c r="B130" s="48" t="n"/>
      <c r="C130" s="48" t="n"/>
      <c r="D130" s="6" t="n"/>
      <c r="E130" s="6" t="n"/>
      <c r="F130" s="6" t="n"/>
      <c r="G130" s="6" t="n"/>
      <c r="H130" s="6" t="n"/>
      <c r="I130" s="6" t="n"/>
      <c r="J130" s="6" t="n"/>
      <c r="K130" s="49" t="n"/>
      <c r="L130" s="6" t="n"/>
      <c r="M130" s="49" t="n"/>
      <c r="N130" s="49" t="n"/>
      <c r="O130" s="50" t="n"/>
      <c r="P130" s="6" t="n"/>
      <c r="Q130" s="51" t="str">
        <f>IF(OR($B130="",'Project Info'!$C$9=""),"",WORKDAY.INTL(MAX('Project Info'!$C$9,N($K130),IF($D130="",0,N(IFERROR(IF($E130="SS",WORKDAY.INTL(INDEX($Q$11:$Q$310,MATCH($D130,$A$11:$A$310,0)),N($F130),'Project Info'!$H$12,Holidays!$A$6:$A$205),IF($E130="FF",WORKDAY.INTL(INDEX($R$11:$R$310,MATCH($D130,$A$11:$A$310,0)),N($F130)-MAX(1,N($J130))+1,'Project Info'!$H$12,Holidays!$A$6:$A$205),WORKDAY.INTL(INDEX($R$11:$R$310,MATCH($D130,$A$11:$A$310,0)),1+N($F130),'Project Info'!$H$12,Holidays!$A$6:$A$205))),0))),IF($G130="",0,N(IFERROR(IF($H130="SS",WORKDAY.INTL(INDEX($Q$11:$Q$310,MATCH($G130,$A$11:$A$310,0)),N($I130),'Project Info'!$H$12,Holidays!$A$6:$A$205),IF($H130="FF",WORKDAY.INTL(INDEX($R$11:$R$310,MATCH($G130,$A$11:$A$310,0)),N($I130)-MAX(1,N($J130))+1,'Project Info'!$H$12,Holidays!$A$6:$A$205),WORKDAY.INTL(INDEX($R$11:$R$310,MATCH($G130,$A$11:$A$310,0)),1+N($I130),'Project Info'!$H$12,Holidays!$A$6:$A$205))),0))))-1,1,'Project Info'!$H$12,Holidays!$A$6:$A$205))</f>
        <v/>
      </c>
      <c r="R130" s="51" t="str">
        <f>IF(OR($Q130="",NOT(ISNUMBER($J130))),"",WORKDAY.INTL($Q130,MAX(1,$J130)-1,'Project Info'!$H$12,Holidays!$A$6:$A$205))</f>
        <v/>
      </c>
      <c r="S130" s="51" t="str">
        <f>IF($Q130="","",IF(ISNUMBER($M130),$M130,WORKDAY.INTL(MAX($Q130,IF($D130="",0,N(IFERROR(IF($E130="SS",WORKDAY.INTL(INDEX($S$11:$S$310,MATCH($D130,$A$11:$A$310,0)),N($F130),'Project Info'!$H$12,Holidays!$A$6:$A$205),IF($E130="FF",WORKDAY.INTL(INDEX($T$11:$T$310,MATCH($D130,$A$11:$A$310,0)),N($F130)-MAX(1,IF(ISNUMBER($P130),$P130,N($J130)))+1,'Project Info'!$H$12,Holidays!$A$6:$A$205),WORKDAY.INTL(INDEX($T$11:$T$310,MATCH($D130,$A$11:$A$310,0)),1+N($F130),'Project Info'!$H$12,Holidays!$A$6:$A$205))),0))),IF($G130="",0,N(IFERROR(IF($H130="SS",WORKDAY.INTL(INDEX($S$11:$S$310,MATCH($G130,$A$11:$A$310,0)),N($I130),'Project Info'!$H$12,Holidays!$A$6:$A$205),IF($H130="FF",WORKDAY.INTL(INDEX($T$11:$T$310,MATCH($G130,$A$11:$A$310,0)),N($I130)-MAX(1,IF(ISNUMBER($P130),$P130,N($J130)))+1,'Project Info'!$H$12,Holidays!$A$6:$A$205),WORKDAY.INTL(INDEX($T$11:$T$310,MATCH($G130,$A$11:$A$310,0)),1+N($I130),'Project Info'!$H$12,Holidays!$A$6:$A$205))),0))),IF($AE130="Completed",0,N('Project Info'!$C$11)))-1,1,'Project Info'!$H$12,Holidays!$A$6:$A$205)))</f>
        <v/>
      </c>
      <c r="T130" s="51" t="str">
        <f>IF(OR($S130="",$U130=""),"",IF(ISNUMBER($N130),$N130,WORKDAY.INTL($S130,$U130-1,'Project Info'!$H$12,Holidays!$A$6:$A$205)))</f>
        <v/>
      </c>
      <c r="U130" s="52" t="str">
        <f>IF(OR($S130="",NOT(ISNUMBER($J130))),"",IF(ISNUMBER($N130),MAX(1,NETWORKDAYS.INTL($S130,$N130,'Project Info'!$H$12,Holidays!$A$6:$A$205)),MAX(1,IF(ISNUMBER($P130),$P130,$J130),IF(ISNUMBER($M130),NETWORKDAYS.INTL($M130,N('Project Info'!$C$11),'Project Info'!$H$12,Holidays!$A$6:$A$205),0))))</f>
        <v/>
      </c>
      <c r="V130" s="53" t="str">
        <f>IF($U130="","",$U130-MAX(1,$J130))</f>
        <v/>
      </c>
      <c r="W130" s="25" t="str">
        <f>IF($B130="","",IF($U130="","Enter Duration",IF($AE130="Completed",IF(NOT(ISNUMBER($N130)),"Completed - enter Actual End",IF($V130&gt;0,"Completed - Overshoot",IF($V130&lt;0,"Completed - Early","Completed - On Time"))),IF($AE130="On Hold","On Hold",IF($AE130="In Progress",IF($V130&gt;0,"In Progress - Overshooting","In Progress - On Track"),IF($S130&gt;$Q130,"Delayed Start","Not Started"))))))</f>
        <v/>
      </c>
      <c r="X130" s="53" t="str">
        <f>IF(OR(NOT(ISNUMBER($R130)),NOT(ISNUMBER($T130))),"",IF($T130&gt;=$R130,NETWORKDAYS.INTL($R130,$T130,'Project Info'!$H$12,Holidays!$A$6:$A$205)-1,-(NETWORKDAYS.INTL($T130,$R130,'Project Info'!$H$12,Holidays!$A$6:$A$205)-1)))</f>
        <v/>
      </c>
      <c r="Y130" s="25" t="str">
        <f>IF($B130="","",IF(AND(MAX($AC130,$AD130)&gt;0,N($S130)&gt;N($Q130)),"Delayed by Task #"&amp;IF($AC130&gt;=$AD130,$D130,$G130)&amp;" (+"&amp;MAX($AC130,$AD130)&amp;"d)",""))</f>
        <v/>
      </c>
      <c r="Z130" s="52" t="str">
        <f>IF($B130="","",COUNTIF($D$11:$D$310,$A130)+COUNTIF($G$11:$G$310,$A130))</f>
        <v/>
      </c>
      <c r="AA130" s="47" t="str">
        <f>IF($B130="","",IF($AE130="Completed",1,IF($AE130="On Hold",4,IF($AE130="In Progress",2,IF(N($S130)&gt;N($Q130),7,3)))))</f>
        <v/>
      </c>
      <c r="AB130" s="47" t="str">
        <f>IF($B130="","",IF(OR(AND($D130&lt;&gt;"",ISNUMBER(MATCH($D130,$A$11:$A$310,0))),AND($G130&lt;&gt;"",ISNUMBER(MATCH($G130,$A$11:$A$310,0)))),1,0))</f>
        <v/>
      </c>
      <c r="AC130" s="47">
        <f>IF($D130="",0,N(IFERROR(INDEX($X$11:$X$310,MATCH($D130,$A$11:$A$310,0)),0)))</f>
        <v>0</v>
      </c>
      <c r="AD130" s="47">
        <f>IF($G130="",0,N(IFERROR(INDEX($X$11:$X$310,MATCH($G130,$A$11:$A$310,0)),0)))</f>
        <v>0</v>
      </c>
      <c r="AE130" s="47" t="str">
        <f>IF($B130="","",IF(ISNUMBER($N130),"Completed",IF($L130="Completed","Completed",IF($L130&lt;&gt;"",$L130,IF(ISNUMBER($M130),"In Progress","Not Started")))))</f>
        <v/>
      </c>
      <c r="AF130" s="54" t="str">
        <f>IF($B130="","",IF($AE130="Completed",1,MIN(1,N($O130))))</f>
        <v/>
      </c>
      <c r="AG130" s="55" t="str">
        <f>IF(OR($S130="",NOT(ISNUMBER($J130))),"",WORKDAY.INTL($S130,MAX(1,$J130)-1,'Project Info'!$H$12,Holidays!$A$6:$A$205))</f>
        <v/>
      </c>
      <c r="AH130" s="47" t="str">
        <f>IF($B130="","",N($J130)*$AF130)</f>
        <v/>
      </c>
      <c r="AI130" s="47">
        <f>IF(ISNUMBER($R130),$R130,0)</f>
        <v>0</v>
      </c>
      <c r="AJ130" s="47">
        <f>IF(ISNUMBER($T130),$T130,0)</f>
        <v>0</v>
      </c>
    </row>
    <row r="131" ht="18" customHeight="1">
      <c r="A131" s="47" t="str">
        <f>IF($B131="","",ROW()-10)</f>
        <v/>
      </c>
      <c r="B131" s="48" t="n"/>
      <c r="C131" s="48" t="n"/>
      <c r="D131" s="6" t="n"/>
      <c r="E131" s="6" t="n"/>
      <c r="F131" s="6" t="n"/>
      <c r="G131" s="6" t="n"/>
      <c r="H131" s="6" t="n"/>
      <c r="I131" s="6" t="n"/>
      <c r="J131" s="6" t="n"/>
      <c r="K131" s="49" t="n"/>
      <c r="L131" s="6" t="n"/>
      <c r="M131" s="49" t="n"/>
      <c r="N131" s="49" t="n"/>
      <c r="O131" s="50" t="n"/>
      <c r="P131" s="6" t="n"/>
      <c r="Q131" s="51" t="str">
        <f>IF(OR($B131="",'Project Info'!$C$9=""),"",WORKDAY.INTL(MAX('Project Info'!$C$9,N($K131),IF($D131="",0,N(IFERROR(IF($E131="SS",WORKDAY.INTL(INDEX($Q$11:$Q$310,MATCH($D131,$A$11:$A$310,0)),N($F131),'Project Info'!$H$12,Holidays!$A$6:$A$205),IF($E131="FF",WORKDAY.INTL(INDEX($R$11:$R$310,MATCH($D131,$A$11:$A$310,0)),N($F131)-MAX(1,N($J131))+1,'Project Info'!$H$12,Holidays!$A$6:$A$205),WORKDAY.INTL(INDEX($R$11:$R$310,MATCH($D131,$A$11:$A$310,0)),1+N($F131),'Project Info'!$H$12,Holidays!$A$6:$A$205))),0))),IF($G131="",0,N(IFERROR(IF($H131="SS",WORKDAY.INTL(INDEX($Q$11:$Q$310,MATCH($G131,$A$11:$A$310,0)),N($I131),'Project Info'!$H$12,Holidays!$A$6:$A$205),IF($H131="FF",WORKDAY.INTL(INDEX($R$11:$R$310,MATCH($G131,$A$11:$A$310,0)),N($I131)-MAX(1,N($J131))+1,'Project Info'!$H$12,Holidays!$A$6:$A$205),WORKDAY.INTL(INDEX($R$11:$R$310,MATCH($G131,$A$11:$A$310,0)),1+N($I131),'Project Info'!$H$12,Holidays!$A$6:$A$205))),0))))-1,1,'Project Info'!$H$12,Holidays!$A$6:$A$205))</f>
        <v/>
      </c>
      <c r="R131" s="51" t="str">
        <f>IF(OR($Q131="",NOT(ISNUMBER($J131))),"",WORKDAY.INTL($Q131,MAX(1,$J131)-1,'Project Info'!$H$12,Holidays!$A$6:$A$205))</f>
        <v/>
      </c>
      <c r="S131" s="51" t="str">
        <f>IF($Q131="","",IF(ISNUMBER($M131),$M131,WORKDAY.INTL(MAX($Q131,IF($D131="",0,N(IFERROR(IF($E131="SS",WORKDAY.INTL(INDEX($S$11:$S$310,MATCH($D131,$A$11:$A$310,0)),N($F131),'Project Info'!$H$12,Holidays!$A$6:$A$205),IF($E131="FF",WORKDAY.INTL(INDEX($T$11:$T$310,MATCH($D131,$A$11:$A$310,0)),N($F131)-MAX(1,IF(ISNUMBER($P131),$P131,N($J131)))+1,'Project Info'!$H$12,Holidays!$A$6:$A$205),WORKDAY.INTL(INDEX($T$11:$T$310,MATCH($D131,$A$11:$A$310,0)),1+N($F131),'Project Info'!$H$12,Holidays!$A$6:$A$205))),0))),IF($G131="",0,N(IFERROR(IF($H131="SS",WORKDAY.INTL(INDEX($S$11:$S$310,MATCH($G131,$A$11:$A$310,0)),N($I131),'Project Info'!$H$12,Holidays!$A$6:$A$205),IF($H131="FF",WORKDAY.INTL(INDEX($T$11:$T$310,MATCH($G131,$A$11:$A$310,0)),N($I131)-MAX(1,IF(ISNUMBER($P131),$P131,N($J131)))+1,'Project Info'!$H$12,Holidays!$A$6:$A$205),WORKDAY.INTL(INDEX($T$11:$T$310,MATCH($G131,$A$11:$A$310,0)),1+N($I131),'Project Info'!$H$12,Holidays!$A$6:$A$205))),0))),IF($AE131="Completed",0,N('Project Info'!$C$11)))-1,1,'Project Info'!$H$12,Holidays!$A$6:$A$205)))</f>
        <v/>
      </c>
      <c r="T131" s="51" t="str">
        <f>IF(OR($S131="",$U131=""),"",IF(ISNUMBER($N131),$N131,WORKDAY.INTL($S131,$U131-1,'Project Info'!$H$12,Holidays!$A$6:$A$205)))</f>
        <v/>
      </c>
      <c r="U131" s="52" t="str">
        <f>IF(OR($S131="",NOT(ISNUMBER($J131))),"",IF(ISNUMBER($N131),MAX(1,NETWORKDAYS.INTL($S131,$N131,'Project Info'!$H$12,Holidays!$A$6:$A$205)),MAX(1,IF(ISNUMBER($P131),$P131,$J131),IF(ISNUMBER($M131),NETWORKDAYS.INTL($M131,N('Project Info'!$C$11),'Project Info'!$H$12,Holidays!$A$6:$A$205),0))))</f>
        <v/>
      </c>
      <c r="V131" s="53" t="str">
        <f>IF($U131="","",$U131-MAX(1,$J131))</f>
        <v/>
      </c>
      <c r="W131" s="25" t="str">
        <f>IF($B131="","",IF($U131="","Enter Duration",IF($AE131="Completed",IF(NOT(ISNUMBER($N131)),"Completed - enter Actual End",IF($V131&gt;0,"Completed - Overshoot",IF($V131&lt;0,"Completed - Early","Completed - On Time"))),IF($AE131="On Hold","On Hold",IF($AE131="In Progress",IF($V131&gt;0,"In Progress - Overshooting","In Progress - On Track"),IF($S131&gt;$Q131,"Delayed Start","Not Started"))))))</f>
        <v/>
      </c>
      <c r="X131" s="53" t="str">
        <f>IF(OR(NOT(ISNUMBER($R131)),NOT(ISNUMBER($T131))),"",IF($T131&gt;=$R131,NETWORKDAYS.INTL($R131,$T131,'Project Info'!$H$12,Holidays!$A$6:$A$205)-1,-(NETWORKDAYS.INTL($T131,$R131,'Project Info'!$H$12,Holidays!$A$6:$A$205)-1)))</f>
        <v/>
      </c>
      <c r="Y131" s="25" t="str">
        <f>IF($B131="","",IF(AND(MAX($AC131,$AD131)&gt;0,N($S131)&gt;N($Q131)),"Delayed by Task #"&amp;IF($AC131&gt;=$AD131,$D131,$G131)&amp;" (+"&amp;MAX($AC131,$AD131)&amp;"d)",""))</f>
        <v/>
      </c>
      <c r="Z131" s="52" t="str">
        <f>IF($B131="","",COUNTIF($D$11:$D$310,$A131)+COUNTIF($G$11:$G$310,$A131))</f>
        <v/>
      </c>
      <c r="AA131" s="47" t="str">
        <f>IF($B131="","",IF($AE131="Completed",1,IF($AE131="On Hold",4,IF($AE131="In Progress",2,IF(N($S131)&gt;N($Q131),7,3)))))</f>
        <v/>
      </c>
      <c r="AB131" s="47" t="str">
        <f>IF($B131="","",IF(OR(AND($D131&lt;&gt;"",ISNUMBER(MATCH($D131,$A$11:$A$310,0))),AND($G131&lt;&gt;"",ISNUMBER(MATCH($G131,$A$11:$A$310,0)))),1,0))</f>
        <v/>
      </c>
      <c r="AC131" s="47">
        <f>IF($D131="",0,N(IFERROR(INDEX($X$11:$X$310,MATCH($D131,$A$11:$A$310,0)),0)))</f>
        <v>0</v>
      </c>
      <c r="AD131" s="47">
        <f>IF($G131="",0,N(IFERROR(INDEX($X$11:$X$310,MATCH($G131,$A$11:$A$310,0)),0)))</f>
        <v>0</v>
      </c>
      <c r="AE131" s="47" t="str">
        <f>IF($B131="","",IF(ISNUMBER($N131),"Completed",IF($L131="Completed","Completed",IF($L131&lt;&gt;"",$L131,IF(ISNUMBER($M131),"In Progress","Not Started")))))</f>
        <v/>
      </c>
      <c r="AF131" s="54" t="str">
        <f>IF($B131="","",IF($AE131="Completed",1,MIN(1,N($O131))))</f>
        <v/>
      </c>
      <c r="AG131" s="55" t="str">
        <f>IF(OR($S131="",NOT(ISNUMBER($J131))),"",WORKDAY.INTL($S131,MAX(1,$J131)-1,'Project Info'!$H$12,Holidays!$A$6:$A$205))</f>
        <v/>
      </c>
      <c r="AH131" s="47" t="str">
        <f>IF($B131="","",N($J131)*$AF131)</f>
        <v/>
      </c>
      <c r="AI131" s="47">
        <f>IF(ISNUMBER($R131),$R131,0)</f>
        <v>0</v>
      </c>
      <c r="AJ131" s="47">
        <f>IF(ISNUMBER($T131),$T131,0)</f>
        <v>0</v>
      </c>
    </row>
    <row r="132" ht="18" customHeight="1">
      <c r="A132" s="47" t="str">
        <f>IF($B132="","",ROW()-10)</f>
        <v/>
      </c>
      <c r="B132" s="48" t="n"/>
      <c r="C132" s="48" t="n"/>
      <c r="D132" s="6" t="n"/>
      <c r="E132" s="6" t="n"/>
      <c r="F132" s="6" t="n"/>
      <c r="G132" s="6" t="n"/>
      <c r="H132" s="6" t="n"/>
      <c r="I132" s="6" t="n"/>
      <c r="J132" s="6" t="n"/>
      <c r="K132" s="49" t="n"/>
      <c r="L132" s="6" t="n"/>
      <c r="M132" s="49" t="n"/>
      <c r="N132" s="49" t="n"/>
      <c r="O132" s="50" t="n"/>
      <c r="P132" s="6" t="n"/>
      <c r="Q132" s="51" t="str">
        <f>IF(OR($B132="",'Project Info'!$C$9=""),"",WORKDAY.INTL(MAX('Project Info'!$C$9,N($K132),IF($D132="",0,N(IFERROR(IF($E132="SS",WORKDAY.INTL(INDEX($Q$11:$Q$310,MATCH($D132,$A$11:$A$310,0)),N($F132),'Project Info'!$H$12,Holidays!$A$6:$A$205),IF($E132="FF",WORKDAY.INTL(INDEX($R$11:$R$310,MATCH($D132,$A$11:$A$310,0)),N($F132)-MAX(1,N($J132))+1,'Project Info'!$H$12,Holidays!$A$6:$A$205),WORKDAY.INTL(INDEX($R$11:$R$310,MATCH($D132,$A$11:$A$310,0)),1+N($F132),'Project Info'!$H$12,Holidays!$A$6:$A$205))),0))),IF($G132="",0,N(IFERROR(IF($H132="SS",WORKDAY.INTL(INDEX($Q$11:$Q$310,MATCH($G132,$A$11:$A$310,0)),N($I132),'Project Info'!$H$12,Holidays!$A$6:$A$205),IF($H132="FF",WORKDAY.INTL(INDEX($R$11:$R$310,MATCH($G132,$A$11:$A$310,0)),N($I132)-MAX(1,N($J132))+1,'Project Info'!$H$12,Holidays!$A$6:$A$205),WORKDAY.INTL(INDEX($R$11:$R$310,MATCH($G132,$A$11:$A$310,0)),1+N($I132),'Project Info'!$H$12,Holidays!$A$6:$A$205))),0))))-1,1,'Project Info'!$H$12,Holidays!$A$6:$A$205))</f>
        <v/>
      </c>
      <c r="R132" s="51" t="str">
        <f>IF(OR($Q132="",NOT(ISNUMBER($J132))),"",WORKDAY.INTL($Q132,MAX(1,$J132)-1,'Project Info'!$H$12,Holidays!$A$6:$A$205))</f>
        <v/>
      </c>
      <c r="S132" s="51" t="str">
        <f>IF($Q132="","",IF(ISNUMBER($M132),$M132,WORKDAY.INTL(MAX($Q132,IF($D132="",0,N(IFERROR(IF($E132="SS",WORKDAY.INTL(INDEX($S$11:$S$310,MATCH($D132,$A$11:$A$310,0)),N($F132),'Project Info'!$H$12,Holidays!$A$6:$A$205),IF($E132="FF",WORKDAY.INTL(INDEX($T$11:$T$310,MATCH($D132,$A$11:$A$310,0)),N($F132)-MAX(1,IF(ISNUMBER($P132),$P132,N($J132)))+1,'Project Info'!$H$12,Holidays!$A$6:$A$205),WORKDAY.INTL(INDEX($T$11:$T$310,MATCH($D132,$A$11:$A$310,0)),1+N($F132),'Project Info'!$H$12,Holidays!$A$6:$A$205))),0))),IF($G132="",0,N(IFERROR(IF($H132="SS",WORKDAY.INTL(INDEX($S$11:$S$310,MATCH($G132,$A$11:$A$310,0)),N($I132),'Project Info'!$H$12,Holidays!$A$6:$A$205),IF($H132="FF",WORKDAY.INTL(INDEX($T$11:$T$310,MATCH($G132,$A$11:$A$310,0)),N($I132)-MAX(1,IF(ISNUMBER($P132),$P132,N($J132)))+1,'Project Info'!$H$12,Holidays!$A$6:$A$205),WORKDAY.INTL(INDEX($T$11:$T$310,MATCH($G132,$A$11:$A$310,0)),1+N($I132),'Project Info'!$H$12,Holidays!$A$6:$A$205))),0))),IF($AE132="Completed",0,N('Project Info'!$C$11)))-1,1,'Project Info'!$H$12,Holidays!$A$6:$A$205)))</f>
        <v/>
      </c>
      <c r="T132" s="51" t="str">
        <f>IF(OR($S132="",$U132=""),"",IF(ISNUMBER($N132),$N132,WORKDAY.INTL($S132,$U132-1,'Project Info'!$H$12,Holidays!$A$6:$A$205)))</f>
        <v/>
      </c>
      <c r="U132" s="52" t="str">
        <f>IF(OR($S132="",NOT(ISNUMBER($J132))),"",IF(ISNUMBER($N132),MAX(1,NETWORKDAYS.INTL($S132,$N132,'Project Info'!$H$12,Holidays!$A$6:$A$205)),MAX(1,IF(ISNUMBER($P132),$P132,$J132),IF(ISNUMBER($M132),NETWORKDAYS.INTL($M132,N('Project Info'!$C$11),'Project Info'!$H$12,Holidays!$A$6:$A$205),0))))</f>
        <v/>
      </c>
      <c r="V132" s="53" t="str">
        <f>IF($U132="","",$U132-MAX(1,$J132))</f>
        <v/>
      </c>
      <c r="W132" s="25" t="str">
        <f>IF($B132="","",IF($U132="","Enter Duration",IF($AE132="Completed",IF(NOT(ISNUMBER($N132)),"Completed - enter Actual End",IF($V132&gt;0,"Completed - Overshoot",IF($V132&lt;0,"Completed - Early","Completed - On Time"))),IF($AE132="On Hold","On Hold",IF($AE132="In Progress",IF($V132&gt;0,"In Progress - Overshooting","In Progress - On Track"),IF($S132&gt;$Q132,"Delayed Start","Not Started"))))))</f>
        <v/>
      </c>
      <c r="X132" s="53" t="str">
        <f>IF(OR(NOT(ISNUMBER($R132)),NOT(ISNUMBER($T132))),"",IF($T132&gt;=$R132,NETWORKDAYS.INTL($R132,$T132,'Project Info'!$H$12,Holidays!$A$6:$A$205)-1,-(NETWORKDAYS.INTL($T132,$R132,'Project Info'!$H$12,Holidays!$A$6:$A$205)-1)))</f>
        <v/>
      </c>
      <c r="Y132" s="25" t="str">
        <f>IF($B132="","",IF(AND(MAX($AC132,$AD132)&gt;0,N($S132)&gt;N($Q132)),"Delayed by Task #"&amp;IF($AC132&gt;=$AD132,$D132,$G132)&amp;" (+"&amp;MAX($AC132,$AD132)&amp;"d)",""))</f>
        <v/>
      </c>
      <c r="Z132" s="52" t="str">
        <f>IF($B132="","",COUNTIF($D$11:$D$310,$A132)+COUNTIF($G$11:$G$310,$A132))</f>
        <v/>
      </c>
      <c r="AA132" s="47" t="str">
        <f>IF($B132="","",IF($AE132="Completed",1,IF($AE132="On Hold",4,IF($AE132="In Progress",2,IF(N($S132)&gt;N($Q132),7,3)))))</f>
        <v/>
      </c>
      <c r="AB132" s="47" t="str">
        <f>IF($B132="","",IF(OR(AND($D132&lt;&gt;"",ISNUMBER(MATCH($D132,$A$11:$A$310,0))),AND($G132&lt;&gt;"",ISNUMBER(MATCH($G132,$A$11:$A$310,0)))),1,0))</f>
        <v/>
      </c>
      <c r="AC132" s="47">
        <f>IF($D132="",0,N(IFERROR(INDEX($X$11:$X$310,MATCH($D132,$A$11:$A$310,0)),0)))</f>
        <v>0</v>
      </c>
      <c r="AD132" s="47">
        <f>IF($G132="",0,N(IFERROR(INDEX($X$11:$X$310,MATCH($G132,$A$11:$A$310,0)),0)))</f>
        <v>0</v>
      </c>
      <c r="AE132" s="47" t="str">
        <f>IF($B132="","",IF(ISNUMBER($N132),"Completed",IF($L132="Completed","Completed",IF($L132&lt;&gt;"",$L132,IF(ISNUMBER($M132),"In Progress","Not Started")))))</f>
        <v/>
      </c>
      <c r="AF132" s="54" t="str">
        <f>IF($B132="","",IF($AE132="Completed",1,MIN(1,N($O132))))</f>
        <v/>
      </c>
      <c r="AG132" s="55" t="str">
        <f>IF(OR($S132="",NOT(ISNUMBER($J132))),"",WORKDAY.INTL($S132,MAX(1,$J132)-1,'Project Info'!$H$12,Holidays!$A$6:$A$205))</f>
        <v/>
      </c>
      <c r="AH132" s="47" t="str">
        <f>IF($B132="","",N($J132)*$AF132)</f>
        <v/>
      </c>
      <c r="AI132" s="47">
        <f>IF(ISNUMBER($R132),$R132,0)</f>
        <v>0</v>
      </c>
      <c r="AJ132" s="47">
        <f>IF(ISNUMBER($T132),$T132,0)</f>
        <v>0</v>
      </c>
    </row>
    <row r="133" ht="18" customHeight="1">
      <c r="A133" s="47" t="str">
        <f>IF($B133="","",ROW()-10)</f>
        <v/>
      </c>
      <c r="B133" s="48" t="n"/>
      <c r="C133" s="48" t="n"/>
      <c r="D133" s="6" t="n"/>
      <c r="E133" s="6" t="n"/>
      <c r="F133" s="6" t="n"/>
      <c r="G133" s="6" t="n"/>
      <c r="H133" s="6" t="n"/>
      <c r="I133" s="6" t="n"/>
      <c r="J133" s="6" t="n"/>
      <c r="K133" s="49" t="n"/>
      <c r="L133" s="6" t="n"/>
      <c r="M133" s="49" t="n"/>
      <c r="N133" s="49" t="n"/>
      <c r="O133" s="50" t="n"/>
      <c r="P133" s="6" t="n"/>
      <c r="Q133" s="51" t="str">
        <f>IF(OR($B133="",'Project Info'!$C$9=""),"",WORKDAY.INTL(MAX('Project Info'!$C$9,N($K133),IF($D133="",0,N(IFERROR(IF($E133="SS",WORKDAY.INTL(INDEX($Q$11:$Q$310,MATCH($D133,$A$11:$A$310,0)),N($F133),'Project Info'!$H$12,Holidays!$A$6:$A$205),IF($E133="FF",WORKDAY.INTL(INDEX($R$11:$R$310,MATCH($D133,$A$11:$A$310,0)),N($F133)-MAX(1,N($J133))+1,'Project Info'!$H$12,Holidays!$A$6:$A$205),WORKDAY.INTL(INDEX($R$11:$R$310,MATCH($D133,$A$11:$A$310,0)),1+N($F133),'Project Info'!$H$12,Holidays!$A$6:$A$205))),0))),IF($G133="",0,N(IFERROR(IF($H133="SS",WORKDAY.INTL(INDEX($Q$11:$Q$310,MATCH($G133,$A$11:$A$310,0)),N($I133),'Project Info'!$H$12,Holidays!$A$6:$A$205),IF($H133="FF",WORKDAY.INTL(INDEX($R$11:$R$310,MATCH($G133,$A$11:$A$310,0)),N($I133)-MAX(1,N($J133))+1,'Project Info'!$H$12,Holidays!$A$6:$A$205),WORKDAY.INTL(INDEX($R$11:$R$310,MATCH($G133,$A$11:$A$310,0)),1+N($I133),'Project Info'!$H$12,Holidays!$A$6:$A$205))),0))))-1,1,'Project Info'!$H$12,Holidays!$A$6:$A$205))</f>
        <v/>
      </c>
      <c r="R133" s="51" t="str">
        <f>IF(OR($Q133="",NOT(ISNUMBER($J133))),"",WORKDAY.INTL($Q133,MAX(1,$J133)-1,'Project Info'!$H$12,Holidays!$A$6:$A$205))</f>
        <v/>
      </c>
      <c r="S133" s="51" t="str">
        <f>IF($Q133="","",IF(ISNUMBER($M133),$M133,WORKDAY.INTL(MAX($Q133,IF($D133="",0,N(IFERROR(IF($E133="SS",WORKDAY.INTL(INDEX($S$11:$S$310,MATCH($D133,$A$11:$A$310,0)),N($F133),'Project Info'!$H$12,Holidays!$A$6:$A$205),IF($E133="FF",WORKDAY.INTL(INDEX($T$11:$T$310,MATCH($D133,$A$11:$A$310,0)),N($F133)-MAX(1,IF(ISNUMBER($P133),$P133,N($J133)))+1,'Project Info'!$H$12,Holidays!$A$6:$A$205),WORKDAY.INTL(INDEX($T$11:$T$310,MATCH($D133,$A$11:$A$310,0)),1+N($F133),'Project Info'!$H$12,Holidays!$A$6:$A$205))),0))),IF($G133="",0,N(IFERROR(IF($H133="SS",WORKDAY.INTL(INDEX($S$11:$S$310,MATCH($G133,$A$11:$A$310,0)),N($I133),'Project Info'!$H$12,Holidays!$A$6:$A$205),IF($H133="FF",WORKDAY.INTL(INDEX($T$11:$T$310,MATCH($G133,$A$11:$A$310,0)),N($I133)-MAX(1,IF(ISNUMBER($P133),$P133,N($J133)))+1,'Project Info'!$H$12,Holidays!$A$6:$A$205),WORKDAY.INTL(INDEX($T$11:$T$310,MATCH($G133,$A$11:$A$310,0)),1+N($I133),'Project Info'!$H$12,Holidays!$A$6:$A$205))),0))),IF($AE133="Completed",0,N('Project Info'!$C$11)))-1,1,'Project Info'!$H$12,Holidays!$A$6:$A$205)))</f>
        <v/>
      </c>
      <c r="T133" s="51" t="str">
        <f>IF(OR($S133="",$U133=""),"",IF(ISNUMBER($N133),$N133,WORKDAY.INTL($S133,$U133-1,'Project Info'!$H$12,Holidays!$A$6:$A$205)))</f>
        <v/>
      </c>
      <c r="U133" s="52" t="str">
        <f>IF(OR($S133="",NOT(ISNUMBER($J133))),"",IF(ISNUMBER($N133),MAX(1,NETWORKDAYS.INTL($S133,$N133,'Project Info'!$H$12,Holidays!$A$6:$A$205)),MAX(1,IF(ISNUMBER($P133),$P133,$J133),IF(ISNUMBER($M133),NETWORKDAYS.INTL($M133,N('Project Info'!$C$11),'Project Info'!$H$12,Holidays!$A$6:$A$205),0))))</f>
        <v/>
      </c>
      <c r="V133" s="53" t="str">
        <f>IF($U133="","",$U133-MAX(1,$J133))</f>
        <v/>
      </c>
      <c r="W133" s="25" t="str">
        <f>IF($B133="","",IF($U133="","Enter Duration",IF($AE133="Completed",IF(NOT(ISNUMBER($N133)),"Completed - enter Actual End",IF($V133&gt;0,"Completed - Overshoot",IF($V133&lt;0,"Completed - Early","Completed - On Time"))),IF($AE133="On Hold","On Hold",IF($AE133="In Progress",IF($V133&gt;0,"In Progress - Overshooting","In Progress - On Track"),IF($S133&gt;$Q133,"Delayed Start","Not Started"))))))</f>
        <v/>
      </c>
      <c r="X133" s="53" t="str">
        <f>IF(OR(NOT(ISNUMBER($R133)),NOT(ISNUMBER($T133))),"",IF($T133&gt;=$R133,NETWORKDAYS.INTL($R133,$T133,'Project Info'!$H$12,Holidays!$A$6:$A$205)-1,-(NETWORKDAYS.INTL($T133,$R133,'Project Info'!$H$12,Holidays!$A$6:$A$205)-1)))</f>
        <v/>
      </c>
      <c r="Y133" s="25" t="str">
        <f>IF($B133="","",IF(AND(MAX($AC133,$AD133)&gt;0,N($S133)&gt;N($Q133)),"Delayed by Task #"&amp;IF($AC133&gt;=$AD133,$D133,$G133)&amp;" (+"&amp;MAX($AC133,$AD133)&amp;"d)",""))</f>
        <v/>
      </c>
      <c r="Z133" s="52" t="str">
        <f>IF($B133="","",COUNTIF($D$11:$D$310,$A133)+COUNTIF($G$11:$G$310,$A133))</f>
        <v/>
      </c>
      <c r="AA133" s="47" t="str">
        <f>IF($B133="","",IF($AE133="Completed",1,IF($AE133="On Hold",4,IF($AE133="In Progress",2,IF(N($S133)&gt;N($Q133),7,3)))))</f>
        <v/>
      </c>
      <c r="AB133" s="47" t="str">
        <f>IF($B133="","",IF(OR(AND($D133&lt;&gt;"",ISNUMBER(MATCH($D133,$A$11:$A$310,0))),AND($G133&lt;&gt;"",ISNUMBER(MATCH($G133,$A$11:$A$310,0)))),1,0))</f>
        <v/>
      </c>
      <c r="AC133" s="47">
        <f>IF($D133="",0,N(IFERROR(INDEX($X$11:$X$310,MATCH($D133,$A$11:$A$310,0)),0)))</f>
        <v>0</v>
      </c>
      <c r="AD133" s="47">
        <f>IF($G133="",0,N(IFERROR(INDEX($X$11:$X$310,MATCH($G133,$A$11:$A$310,0)),0)))</f>
        <v>0</v>
      </c>
      <c r="AE133" s="47" t="str">
        <f>IF($B133="","",IF(ISNUMBER($N133),"Completed",IF($L133="Completed","Completed",IF($L133&lt;&gt;"",$L133,IF(ISNUMBER($M133),"In Progress","Not Started")))))</f>
        <v/>
      </c>
      <c r="AF133" s="54" t="str">
        <f>IF($B133="","",IF($AE133="Completed",1,MIN(1,N($O133))))</f>
        <v/>
      </c>
      <c r="AG133" s="55" t="str">
        <f>IF(OR($S133="",NOT(ISNUMBER($J133))),"",WORKDAY.INTL($S133,MAX(1,$J133)-1,'Project Info'!$H$12,Holidays!$A$6:$A$205))</f>
        <v/>
      </c>
      <c r="AH133" s="47" t="str">
        <f>IF($B133="","",N($J133)*$AF133)</f>
        <v/>
      </c>
      <c r="AI133" s="47">
        <f>IF(ISNUMBER($R133),$R133,0)</f>
        <v>0</v>
      </c>
      <c r="AJ133" s="47">
        <f>IF(ISNUMBER($T133),$T133,0)</f>
        <v>0</v>
      </c>
    </row>
    <row r="134" ht="18" customHeight="1">
      <c r="A134" s="47" t="str">
        <f>IF($B134="","",ROW()-10)</f>
        <v/>
      </c>
      <c r="B134" s="48" t="n"/>
      <c r="C134" s="48" t="n"/>
      <c r="D134" s="6" t="n"/>
      <c r="E134" s="6" t="n"/>
      <c r="F134" s="6" t="n"/>
      <c r="G134" s="6" t="n"/>
      <c r="H134" s="6" t="n"/>
      <c r="I134" s="6" t="n"/>
      <c r="J134" s="6" t="n"/>
      <c r="K134" s="49" t="n"/>
      <c r="L134" s="6" t="n"/>
      <c r="M134" s="49" t="n"/>
      <c r="N134" s="49" t="n"/>
      <c r="O134" s="50" t="n"/>
      <c r="P134" s="6" t="n"/>
      <c r="Q134" s="51" t="str">
        <f>IF(OR($B134="",'Project Info'!$C$9=""),"",WORKDAY.INTL(MAX('Project Info'!$C$9,N($K134),IF($D134="",0,N(IFERROR(IF($E134="SS",WORKDAY.INTL(INDEX($Q$11:$Q$310,MATCH($D134,$A$11:$A$310,0)),N($F134),'Project Info'!$H$12,Holidays!$A$6:$A$205),IF($E134="FF",WORKDAY.INTL(INDEX($R$11:$R$310,MATCH($D134,$A$11:$A$310,0)),N($F134)-MAX(1,N($J134))+1,'Project Info'!$H$12,Holidays!$A$6:$A$205),WORKDAY.INTL(INDEX($R$11:$R$310,MATCH($D134,$A$11:$A$310,0)),1+N($F134),'Project Info'!$H$12,Holidays!$A$6:$A$205))),0))),IF($G134="",0,N(IFERROR(IF($H134="SS",WORKDAY.INTL(INDEX($Q$11:$Q$310,MATCH($G134,$A$11:$A$310,0)),N($I134),'Project Info'!$H$12,Holidays!$A$6:$A$205),IF($H134="FF",WORKDAY.INTL(INDEX($R$11:$R$310,MATCH($G134,$A$11:$A$310,0)),N($I134)-MAX(1,N($J134))+1,'Project Info'!$H$12,Holidays!$A$6:$A$205),WORKDAY.INTL(INDEX($R$11:$R$310,MATCH($G134,$A$11:$A$310,0)),1+N($I134),'Project Info'!$H$12,Holidays!$A$6:$A$205))),0))))-1,1,'Project Info'!$H$12,Holidays!$A$6:$A$205))</f>
        <v/>
      </c>
      <c r="R134" s="51" t="str">
        <f>IF(OR($Q134="",NOT(ISNUMBER($J134))),"",WORKDAY.INTL($Q134,MAX(1,$J134)-1,'Project Info'!$H$12,Holidays!$A$6:$A$205))</f>
        <v/>
      </c>
      <c r="S134" s="51" t="str">
        <f>IF($Q134="","",IF(ISNUMBER($M134),$M134,WORKDAY.INTL(MAX($Q134,IF($D134="",0,N(IFERROR(IF($E134="SS",WORKDAY.INTL(INDEX($S$11:$S$310,MATCH($D134,$A$11:$A$310,0)),N($F134),'Project Info'!$H$12,Holidays!$A$6:$A$205),IF($E134="FF",WORKDAY.INTL(INDEX($T$11:$T$310,MATCH($D134,$A$11:$A$310,0)),N($F134)-MAX(1,IF(ISNUMBER($P134),$P134,N($J134)))+1,'Project Info'!$H$12,Holidays!$A$6:$A$205),WORKDAY.INTL(INDEX($T$11:$T$310,MATCH($D134,$A$11:$A$310,0)),1+N($F134),'Project Info'!$H$12,Holidays!$A$6:$A$205))),0))),IF($G134="",0,N(IFERROR(IF($H134="SS",WORKDAY.INTL(INDEX($S$11:$S$310,MATCH($G134,$A$11:$A$310,0)),N($I134),'Project Info'!$H$12,Holidays!$A$6:$A$205),IF($H134="FF",WORKDAY.INTL(INDEX($T$11:$T$310,MATCH($G134,$A$11:$A$310,0)),N($I134)-MAX(1,IF(ISNUMBER($P134),$P134,N($J134)))+1,'Project Info'!$H$12,Holidays!$A$6:$A$205),WORKDAY.INTL(INDEX($T$11:$T$310,MATCH($G134,$A$11:$A$310,0)),1+N($I134),'Project Info'!$H$12,Holidays!$A$6:$A$205))),0))),IF($AE134="Completed",0,N('Project Info'!$C$11)))-1,1,'Project Info'!$H$12,Holidays!$A$6:$A$205)))</f>
        <v/>
      </c>
      <c r="T134" s="51" t="str">
        <f>IF(OR($S134="",$U134=""),"",IF(ISNUMBER($N134),$N134,WORKDAY.INTL($S134,$U134-1,'Project Info'!$H$12,Holidays!$A$6:$A$205)))</f>
        <v/>
      </c>
      <c r="U134" s="52" t="str">
        <f>IF(OR($S134="",NOT(ISNUMBER($J134))),"",IF(ISNUMBER($N134),MAX(1,NETWORKDAYS.INTL($S134,$N134,'Project Info'!$H$12,Holidays!$A$6:$A$205)),MAX(1,IF(ISNUMBER($P134),$P134,$J134),IF(ISNUMBER($M134),NETWORKDAYS.INTL($M134,N('Project Info'!$C$11),'Project Info'!$H$12,Holidays!$A$6:$A$205),0))))</f>
        <v/>
      </c>
      <c r="V134" s="53" t="str">
        <f>IF($U134="","",$U134-MAX(1,$J134))</f>
        <v/>
      </c>
      <c r="W134" s="25" t="str">
        <f>IF($B134="","",IF($U134="","Enter Duration",IF($AE134="Completed",IF(NOT(ISNUMBER($N134)),"Completed - enter Actual End",IF($V134&gt;0,"Completed - Overshoot",IF($V134&lt;0,"Completed - Early","Completed - On Time"))),IF($AE134="On Hold","On Hold",IF($AE134="In Progress",IF($V134&gt;0,"In Progress - Overshooting","In Progress - On Track"),IF($S134&gt;$Q134,"Delayed Start","Not Started"))))))</f>
        <v/>
      </c>
      <c r="X134" s="53" t="str">
        <f>IF(OR(NOT(ISNUMBER($R134)),NOT(ISNUMBER($T134))),"",IF($T134&gt;=$R134,NETWORKDAYS.INTL($R134,$T134,'Project Info'!$H$12,Holidays!$A$6:$A$205)-1,-(NETWORKDAYS.INTL($T134,$R134,'Project Info'!$H$12,Holidays!$A$6:$A$205)-1)))</f>
        <v/>
      </c>
      <c r="Y134" s="25" t="str">
        <f>IF($B134="","",IF(AND(MAX($AC134,$AD134)&gt;0,N($S134)&gt;N($Q134)),"Delayed by Task #"&amp;IF($AC134&gt;=$AD134,$D134,$G134)&amp;" (+"&amp;MAX($AC134,$AD134)&amp;"d)",""))</f>
        <v/>
      </c>
      <c r="Z134" s="52" t="str">
        <f>IF($B134="","",COUNTIF($D$11:$D$310,$A134)+COUNTIF($G$11:$G$310,$A134))</f>
        <v/>
      </c>
      <c r="AA134" s="47" t="str">
        <f>IF($B134="","",IF($AE134="Completed",1,IF($AE134="On Hold",4,IF($AE134="In Progress",2,IF(N($S134)&gt;N($Q134),7,3)))))</f>
        <v/>
      </c>
      <c r="AB134" s="47" t="str">
        <f>IF($B134="","",IF(OR(AND($D134&lt;&gt;"",ISNUMBER(MATCH($D134,$A$11:$A$310,0))),AND($G134&lt;&gt;"",ISNUMBER(MATCH($G134,$A$11:$A$310,0)))),1,0))</f>
        <v/>
      </c>
      <c r="AC134" s="47">
        <f>IF($D134="",0,N(IFERROR(INDEX($X$11:$X$310,MATCH($D134,$A$11:$A$310,0)),0)))</f>
        <v>0</v>
      </c>
      <c r="AD134" s="47">
        <f>IF($G134="",0,N(IFERROR(INDEX($X$11:$X$310,MATCH($G134,$A$11:$A$310,0)),0)))</f>
        <v>0</v>
      </c>
      <c r="AE134" s="47" t="str">
        <f>IF($B134="","",IF(ISNUMBER($N134),"Completed",IF($L134="Completed","Completed",IF($L134&lt;&gt;"",$L134,IF(ISNUMBER($M134),"In Progress","Not Started")))))</f>
        <v/>
      </c>
      <c r="AF134" s="54" t="str">
        <f>IF($B134="","",IF($AE134="Completed",1,MIN(1,N($O134))))</f>
        <v/>
      </c>
      <c r="AG134" s="55" t="str">
        <f>IF(OR($S134="",NOT(ISNUMBER($J134))),"",WORKDAY.INTL($S134,MAX(1,$J134)-1,'Project Info'!$H$12,Holidays!$A$6:$A$205))</f>
        <v/>
      </c>
      <c r="AH134" s="47" t="str">
        <f>IF($B134="","",N($J134)*$AF134)</f>
        <v/>
      </c>
      <c r="AI134" s="47">
        <f>IF(ISNUMBER($R134),$R134,0)</f>
        <v>0</v>
      </c>
      <c r="AJ134" s="47">
        <f>IF(ISNUMBER($T134),$T134,0)</f>
        <v>0</v>
      </c>
    </row>
    <row r="135" ht="18" customHeight="1">
      <c r="A135" s="47" t="str">
        <f>IF($B135="","",ROW()-10)</f>
        <v/>
      </c>
      <c r="B135" s="48" t="n"/>
      <c r="C135" s="48" t="n"/>
      <c r="D135" s="6" t="n"/>
      <c r="E135" s="6" t="n"/>
      <c r="F135" s="6" t="n"/>
      <c r="G135" s="6" t="n"/>
      <c r="H135" s="6" t="n"/>
      <c r="I135" s="6" t="n"/>
      <c r="J135" s="6" t="n"/>
      <c r="K135" s="49" t="n"/>
      <c r="L135" s="6" t="n"/>
      <c r="M135" s="49" t="n"/>
      <c r="N135" s="49" t="n"/>
      <c r="O135" s="50" t="n"/>
      <c r="P135" s="6" t="n"/>
      <c r="Q135" s="51" t="str">
        <f>IF(OR($B135="",'Project Info'!$C$9=""),"",WORKDAY.INTL(MAX('Project Info'!$C$9,N($K135),IF($D135="",0,N(IFERROR(IF($E135="SS",WORKDAY.INTL(INDEX($Q$11:$Q$310,MATCH($D135,$A$11:$A$310,0)),N($F135),'Project Info'!$H$12,Holidays!$A$6:$A$205),IF($E135="FF",WORKDAY.INTL(INDEX($R$11:$R$310,MATCH($D135,$A$11:$A$310,0)),N($F135)-MAX(1,N($J135))+1,'Project Info'!$H$12,Holidays!$A$6:$A$205),WORKDAY.INTL(INDEX($R$11:$R$310,MATCH($D135,$A$11:$A$310,0)),1+N($F135),'Project Info'!$H$12,Holidays!$A$6:$A$205))),0))),IF($G135="",0,N(IFERROR(IF($H135="SS",WORKDAY.INTL(INDEX($Q$11:$Q$310,MATCH($G135,$A$11:$A$310,0)),N($I135),'Project Info'!$H$12,Holidays!$A$6:$A$205),IF($H135="FF",WORKDAY.INTL(INDEX($R$11:$R$310,MATCH($G135,$A$11:$A$310,0)),N($I135)-MAX(1,N($J135))+1,'Project Info'!$H$12,Holidays!$A$6:$A$205),WORKDAY.INTL(INDEX($R$11:$R$310,MATCH($G135,$A$11:$A$310,0)),1+N($I135),'Project Info'!$H$12,Holidays!$A$6:$A$205))),0))))-1,1,'Project Info'!$H$12,Holidays!$A$6:$A$205))</f>
        <v/>
      </c>
      <c r="R135" s="51" t="str">
        <f>IF(OR($Q135="",NOT(ISNUMBER($J135))),"",WORKDAY.INTL($Q135,MAX(1,$J135)-1,'Project Info'!$H$12,Holidays!$A$6:$A$205))</f>
        <v/>
      </c>
      <c r="S135" s="51" t="str">
        <f>IF($Q135="","",IF(ISNUMBER($M135),$M135,WORKDAY.INTL(MAX($Q135,IF($D135="",0,N(IFERROR(IF($E135="SS",WORKDAY.INTL(INDEX($S$11:$S$310,MATCH($D135,$A$11:$A$310,0)),N($F135),'Project Info'!$H$12,Holidays!$A$6:$A$205),IF($E135="FF",WORKDAY.INTL(INDEX($T$11:$T$310,MATCH($D135,$A$11:$A$310,0)),N($F135)-MAX(1,IF(ISNUMBER($P135),$P135,N($J135)))+1,'Project Info'!$H$12,Holidays!$A$6:$A$205),WORKDAY.INTL(INDEX($T$11:$T$310,MATCH($D135,$A$11:$A$310,0)),1+N($F135),'Project Info'!$H$12,Holidays!$A$6:$A$205))),0))),IF($G135="",0,N(IFERROR(IF($H135="SS",WORKDAY.INTL(INDEX($S$11:$S$310,MATCH($G135,$A$11:$A$310,0)),N($I135),'Project Info'!$H$12,Holidays!$A$6:$A$205),IF($H135="FF",WORKDAY.INTL(INDEX($T$11:$T$310,MATCH($G135,$A$11:$A$310,0)),N($I135)-MAX(1,IF(ISNUMBER($P135),$P135,N($J135)))+1,'Project Info'!$H$12,Holidays!$A$6:$A$205),WORKDAY.INTL(INDEX($T$11:$T$310,MATCH($G135,$A$11:$A$310,0)),1+N($I135),'Project Info'!$H$12,Holidays!$A$6:$A$205))),0))),IF($AE135="Completed",0,N('Project Info'!$C$11)))-1,1,'Project Info'!$H$12,Holidays!$A$6:$A$205)))</f>
        <v/>
      </c>
      <c r="T135" s="51" t="str">
        <f>IF(OR($S135="",$U135=""),"",IF(ISNUMBER($N135),$N135,WORKDAY.INTL($S135,$U135-1,'Project Info'!$H$12,Holidays!$A$6:$A$205)))</f>
        <v/>
      </c>
      <c r="U135" s="52" t="str">
        <f>IF(OR($S135="",NOT(ISNUMBER($J135))),"",IF(ISNUMBER($N135),MAX(1,NETWORKDAYS.INTL($S135,$N135,'Project Info'!$H$12,Holidays!$A$6:$A$205)),MAX(1,IF(ISNUMBER($P135),$P135,$J135),IF(ISNUMBER($M135),NETWORKDAYS.INTL($M135,N('Project Info'!$C$11),'Project Info'!$H$12,Holidays!$A$6:$A$205),0))))</f>
        <v/>
      </c>
      <c r="V135" s="53" t="str">
        <f>IF($U135="","",$U135-MAX(1,$J135))</f>
        <v/>
      </c>
      <c r="W135" s="25" t="str">
        <f>IF($B135="","",IF($U135="","Enter Duration",IF($AE135="Completed",IF(NOT(ISNUMBER($N135)),"Completed - enter Actual End",IF($V135&gt;0,"Completed - Overshoot",IF($V135&lt;0,"Completed - Early","Completed - On Time"))),IF($AE135="On Hold","On Hold",IF($AE135="In Progress",IF($V135&gt;0,"In Progress - Overshooting","In Progress - On Track"),IF($S135&gt;$Q135,"Delayed Start","Not Started"))))))</f>
        <v/>
      </c>
      <c r="X135" s="53" t="str">
        <f>IF(OR(NOT(ISNUMBER($R135)),NOT(ISNUMBER($T135))),"",IF($T135&gt;=$R135,NETWORKDAYS.INTL($R135,$T135,'Project Info'!$H$12,Holidays!$A$6:$A$205)-1,-(NETWORKDAYS.INTL($T135,$R135,'Project Info'!$H$12,Holidays!$A$6:$A$205)-1)))</f>
        <v/>
      </c>
      <c r="Y135" s="25" t="str">
        <f>IF($B135="","",IF(AND(MAX($AC135,$AD135)&gt;0,N($S135)&gt;N($Q135)),"Delayed by Task #"&amp;IF($AC135&gt;=$AD135,$D135,$G135)&amp;" (+"&amp;MAX($AC135,$AD135)&amp;"d)",""))</f>
        <v/>
      </c>
      <c r="Z135" s="52" t="str">
        <f>IF($B135="","",COUNTIF($D$11:$D$310,$A135)+COUNTIF($G$11:$G$310,$A135))</f>
        <v/>
      </c>
      <c r="AA135" s="47" t="str">
        <f>IF($B135="","",IF($AE135="Completed",1,IF($AE135="On Hold",4,IF($AE135="In Progress",2,IF(N($S135)&gt;N($Q135),7,3)))))</f>
        <v/>
      </c>
      <c r="AB135" s="47" t="str">
        <f>IF($B135="","",IF(OR(AND($D135&lt;&gt;"",ISNUMBER(MATCH($D135,$A$11:$A$310,0))),AND($G135&lt;&gt;"",ISNUMBER(MATCH($G135,$A$11:$A$310,0)))),1,0))</f>
        <v/>
      </c>
      <c r="AC135" s="47">
        <f>IF($D135="",0,N(IFERROR(INDEX($X$11:$X$310,MATCH($D135,$A$11:$A$310,0)),0)))</f>
        <v>0</v>
      </c>
      <c r="AD135" s="47">
        <f>IF($G135="",0,N(IFERROR(INDEX($X$11:$X$310,MATCH($G135,$A$11:$A$310,0)),0)))</f>
        <v>0</v>
      </c>
      <c r="AE135" s="47" t="str">
        <f>IF($B135="","",IF(ISNUMBER($N135),"Completed",IF($L135="Completed","Completed",IF($L135&lt;&gt;"",$L135,IF(ISNUMBER($M135),"In Progress","Not Started")))))</f>
        <v/>
      </c>
      <c r="AF135" s="54" t="str">
        <f>IF($B135="","",IF($AE135="Completed",1,MIN(1,N($O135))))</f>
        <v/>
      </c>
      <c r="AG135" s="55" t="str">
        <f>IF(OR($S135="",NOT(ISNUMBER($J135))),"",WORKDAY.INTL($S135,MAX(1,$J135)-1,'Project Info'!$H$12,Holidays!$A$6:$A$205))</f>
        <v/>
      </c>
      <c r="AH135" s="47" t="str">
        <f>IF($B135="","",N($J135)*$AF135)</f>
        <v/>
      </c>
      <c r="AI135" s="47">
        <f>IF(ISNUMBER($R135),$R135,0)</f>
        <v>0</v>
      </c>
      <c r="AJ135" s="47">
        <f>IF(ISNUMBER($T135),$T135,0)</f>
        <v>0</v>
      </c>
    </row>
    <row r="136" ht="18" customHeight="1">
      <c r="A136" s="47" t="str">
        <f>IF($B136="","",ROW()-10)</f>
        <v/>
      </c>
      <c r="B136" s="48" t="n"/>
      <c r="C136" s="48" t="n"/>
      <c r="D136" s="6" t="n"/>
      <c r="E136" s="6" t="n"/>
      <c r="F136" s="6" t="n"/>
      <c r="G136" s="6" t="n"/>
      <c r="H136" s="6" t="n"/>
      <c r="I136" s="6" t="n"/>
      <c r="J136" s="6" t="n"/>
      <c r="K136" s="49" t="n"/>
      <c r="L136" s="6" t="n"/>
      <c r="M136" s="49" t="n"/>
      <c r="N136" s="49" t="n"/>
      <c r="O136" s="50" t="n"/>
      <c r="P136" s="6" t="n"/>
      <c r="Q136" s="51" t="str">
        <f>IF(OR($B136="",'Project Info'!$C$9=""),"",WORKDAY.INTL(MAX('Project Info'!$C$9,N($K136),IF($D136="",0,N(IFERROR(IF($E136="SS",WORKDAY.INTL(INDEX($Q$11:$Q$310,MATCH($D136,$A$11:$A$310,0)),N($F136),'Project Info'!$H$12,Holidays!$A$6:$A$205),IF($E136="FF",WORKDAY.INTL(INDEX($R$11:$R$310,MATCH($D136,$A$11:$A$310,0)),N($F136)-MAX(1,N($J136))+1,'Project Info'!$H$12,Holidays!$A$6:$A$205),WORKDAY.INTL(INDEX($R$11:$R$310,MATCH($D136,$A$11:$A$310,0)),1+N($F136),'Project Info'!$H$12,Holidays!$A$6:$A$205))),0))),IF($G136="",0,N(IFERROR(IF($H136="SS",WORKDAY.INTL(INDEX($Q$11:$Q$310,MATCH($G136,$A$11:$A$310,0)),N($I136),'Project Info'!$H$12,Holidays!$A$6:$A$205),IF($H136="FF",WORKDAY.INTL(INDEX($R$11:$R$310,MATCH($G136,$A$11:$A$310,0)),N($I136)-MAX(1,N($J136))+1,'Project Info'!$H$12,Holidays!$A$6:$A$205),WORKDAY.INTL(INDEX($R$11:$R$310,MATCH($G136,$A$11:$A$310,0)),1+N($I136),'Project Info'!$H$12,Holidays!$A$6:$A$205))),0))))-1,1,'Project Info'!$H$12,Holidays!$A$6:$A$205))</f>
        <v/>
      </c>
      <c r="R136" s="51" t="str">
        <f>IF(OR($Q136="",NOT(ISNUMBER($J136))),"",WORKDAY.INTL($Q136,MAX(1,$J136)-1,'Project Info'!$H$12,Holidays!$A$6:$A$205))</f>
        <v/>
      </c>
      <c r="S136" s="51" t="str">
        <f>IF($Q136="","",IF(ISNUMBER($M136),$M136,WORKDAY.INTL(MAX($Q136,IF($D136="",0,N(IFERROR(IF($E136="SS",WORKDAY.INTL(INDEX($S$11:$S$310,MATCH($D136,$A$11:$A$310,0)),N($F136),'Project Info'!$H$12,Holidays!$A$6:$A$205),IF($E136="FF",WORKDAY.INTL(INDEX($T$11:$T$310,MATCH($D136,$A$11:$A$310,0)),N($F136)-MAX(1,IF(ISNUMBER($P136),$P136,N($J136)))+1,'Project Info'!$H$12,Holidays!$A$6:$A$205),WORKDAY.INTL(INDEX($T$11:$T$310,MATCH($D136,$A$11:$A$310,0)),1+N($F136),'Project Info'!$H$12,Holidays!$A$6:$A$205))),0))),IF($G136="",0,N(IFERROR(IF($H136="SS",WORKDAY.INTL(INDEX($S$11:$S$310,MATCH($G136,$A$11:$A$310,0)),N($I136),'Project Info'!$H$12,Holidays!$A$6:$A$205),IF($H136="FF",WORKDAY.INTL(INDEX($T$11:$T$310,MATCH($G136,$A$11:$A$310,0)),N($I136)-MAX(1,IF(ISNUMBER($P136),$P136,N($J136)))+1,'Project Info'!$H$12,Holidays!$A$6:$A$205),WORKDAY.INTL(INDEX($T$11:$T$310,MATCH($G136,$A$11:$A$310,0)),1+N($I136),'Project Info'!$H$12,Holidays!$A$6:$A$205))),0))),IF($AE136="Completed",0,N('Project Info'!$C$11)))-1,1,'Project Info'!$H$12,Holidays!$A$6:$A$205)))</f>
        <v/>
      </c>
      <c r="T136" s="51" t="str">
        <f>IF(OR($S136="",$U136=""),"",IF(ISNUMBER($N136),$N136,WORKDAY.INTL($S136,$U136-1,'Project Info'!$H$12,Holidays!$A$6:$A$205)))</f>
        <v/>
      </c>
      <c r="U136" s="52" t="str">
        <f>IF(OR($S136="",NOT(ISNUMBER($J136))),"",IF(ISNUMBER($N136),MAX(1,NETWORKDAYS.INTL($S136,$N136,'Project Info'!$H$12,Holidays!$A$6:$A$205)),MAX(1,IF(ISNUMBER($P136),$P136,$J136),IF(ISNUMBER($M136),NETWORKDAYS.INTL($M136,N('Project Info'!$C$11),'Project Info'!$H$12,Holidays!$A$6:$A$205),0))))</f>
        <v/>
      </c>
      <c r="V136" s="53" t="str">
        <f>IF($U136="","",$U136-MAX(1,$J136))</f>
        <v/>
      </c>
      <c r="W136" s="25" t="str">
        <f>IF($B136="","",IF($U136="","Enter Duration",IF($AE136="Completed",IF(NOT(ISNUMBER($N136)),"Completed - enter Actual End",IF($V136&gt;0,"Completed - Overshoot",IF($V136&lt;0,"Completed - Early","Completed - On Time"))),IF($AE136="On Hold","On Hold",IF($AE136="In Progress",IF($V136&gt;0,"In Progress - Overshooting","In Progress - On Track"),IF($S136&gt;$Q136,"Delayed Start","Not Started"))))))</f>
        <v/>
      </c>
      <c r="X136" s="53" t="str">
        <f>IF(OR(NOT(ISNUMBER($R136)),NOT(ISNUMBER($T136))),"",IF($T136&gt;=$R136,NETWORKDAYS.INTL($R136,$T136,'Project Info'!$H$12,Holidays!$A$6:$A$205)-1,-(NETWORKDAYS.INTL($T136,$R136,'Project Info'!$H$12,Holidays!$A$6:$A$205)-1)))</f>
        <v/>
      </c>
      <c r="Y136" s="25" t="str">
        <f>IF($B136="","",IF(AND(MAX($AC136,$AD136)&gt;0,N($S136)&gt;N($Q136)),"Delayed by Task #"&amp;IF($AC136&gt;=$AD136,$D136,$G136)&amp;" (+"&amp;MAX($AC136,$AD136)&amp;"d)",""))</f>
        <v/>
      </c>
      <c r="Z136" s="52" t="str">
        <f>IF($B136="","",COUNTIF($D$11:$D$310,$A136)+COUNTIF($G$11:$G$310,$A136))</f>
        <v/>
      </c>
      <c r="AA136" s="47" t="str">
        <f>IF($B136="","",IF($AE136="Completed",1,IF($AE136="On Hold",4,IF($AE136="In Progress",2,IF(N($S136)&gt;N($Q136),7,3)))))</f>
        <v/>
      </c>
      <c r="AB136" s="47" t="str">
        <f>IF($B136="","",IF(OR(AND($D136&lt;&gt;"",ISNUMBER(MATCH($D136,$A$11:$A$310,0))),AND($G136&lt;&gt;"",ISNUMBER(MATCH($G136,$A$11:$A$310,0)))),1,0))</f>
        <v/>
      </c>
      <c r="AC136" s="47">
        <f>IF($D136="",0,N(IFERROR(INDEX($X$11:$X$310,MATCH($D136,$A$11:$A$310,0)),0)))</f>
        <v>0</v>
      </c>
      <c r="AD136" s="47">
        <f>IF($G136="",0,N(IFERROR(INDEX($X$11:$X$310,MATCH($G136,$A$11:$A$310,0)),0)))</f>
        <v>0</v>
      </c>
      <c r="AE136" s="47" t="str">
        <f>IF($B136="","",IF(ISNUMBER($N136),"Completed",IF($L136="Completed","Completed",IF($L136&lt;&gt;"",$L136,IF(ISNUMBER($M136),"In Progress","Not Started")))))</f>
        <v/>
      </c>
      <c r="AF136" s="54" t="str">
        <f>IF($B136="","",IF($AE136="Completed",1,MIN(1,N($O136))))</f>
        <v/>
      </c>
      <c r="AG136" s="55" t="str">
        <f>IF(OR($S136="",NOT(ISNUMBER($J136))),"",WORKDAY.INTL($S136,MAX(1,$J136)-1,'Project Info'!$H$12,Holidays!$A$6:$A$205))</f>
        <v/>
      </c>
      <c r="AH136" s="47" t="str">
        <f>IF($B136="","",N($J136)*$AF136)</f>
        <v/>
      </c>
      <c r="AI136" s="47">
        <f>IF(ISNUMBER($R136),$R136,0)</f>
        <v>0</v>
      </c>
      <c r="AJ136" s="47">
        <f>IF(ISNUMBER($T136),$T136,0)</f>
        <v>0</v>
      </c>
    </row>
    <row r="137" ht="18" customHeight="1">
      <c r="A137" s="47" t="str">
        <f>IF($B137="","",ROW()-10)</f>
        <v/>
      </c>
      <c r="B137" s="48" t="n"/>
      <c r="C137" s="48" t="n"/>
      <c r="D137" s="6" t="n"/>
      <c r="E137" s="6" t="n"/>
      <c r="F137" s="6" t="n"/>
      <c r="G137" s="6" t="n"/>
      <c r="H137" s="6" t="n"/>
      <c r="I137" s="6" t="n"/>
      <c r="J137" s="6" t="n"/>
      <c r="K137" s="49" t="n"/>
      <c r="L137" s="6" t="n"/>
      <c r="M137" s="49" t="n"/>
      <c r="N137" s="49" t="n"/>
      <c r="O137" s="50" t="n"/>
      <c r="P137" s="6" t="n"/>
      <c r="Q137" s="51" t="str">
        <f>IF(OR($B137="",'Project Info'!$C$9=""),"",WORKDAY.INTL(MAX('Project Info'!$C$9,N($K137),IF($D137="",0,N(IFERROR(IF($E137="SS",WORKDAY.INTL(INDEX($Q$11:$Q$310,MATCH($D137,$A$11:$A$310,0)),N($F137),'Project Info'!$H$12,Holidays!$A$6:$A$205),IF($E137="FF",WORKDAY.INTL(INDEX($R$11:$R$310,MATCH($D137,$A$11:$A$310,0)),N($F137)-MAX(1,N($J137))+1,'Project Info'!$H$12,Holidays!$A$6:$A$205),WORKDAY.INTL(INDEX($R$11:$R$310,MATCH($D137,$A$11:$A$310,0)),1+N($F137),'Project Info'!$H$12,Holidays!$A$6:$A$205))),0))),IF($G137="",0,N(IFERROR(IF($H137="SS",WORKDAY.INTL(INDEX($Q$11:$Q$310,MATCH($G137,$A$11:$A$310,0)),N($I137),'Project Info'!$H$12,Holidays!$A$6:$A$205),IF($H137="FF",WORKDAY.INTL(INDEX($R$11:$R$310,MATCH($G137,$A$11:$A$310,0)),N($I137)-MAX(1,N($J137))+1,'Project Info'!$H$12,Holidays!$A$6:$A$205),WORKDAY.INTL(INDEX($R$11:$R$310,MATCH($G137,$A$11:$A$310,0)),1+N($I137),'Project Info'!$H$12,Holidays!$A$6:$A$205))),0))))-1,1,'Project Info'!$H$12,Holidays!$A$6:$A$205))</f>
        <v/>
      </c>
      <c r="R137" s="51" t="str">
        <f>IF(OR($Q137="",NOT(ISNUMBER($J137))),"",WORKDAY.INTL($Q137,MAX(1,$J137)-1,'Project Info'!$H$12,Holidays!$A$6:$A$205))</f>
        <v/>
      </c>
      <c r="S137" s="51" t="str">
        <f>IF($Q137="","",IF(ISNUMBER($M137),$M137,WORKDAY.INTL(MAX($Q137,IF($D137="",0,N(IFERROR(IF($E137="SS",WORKDAY.INTL(INDEX($S$11:$S$310,MATCH($D137,$A$11:$A$310,0)),N($F137),'Project Info'!$H$12,Holidays!$A$6:$A$205),IF($E137="FF",WORKDAY.INTL(INDEX($T$11:$T$310,MATCH($D137,$A$11:$A$310,0)),N($F137)-MAX(1,IF(ISNUMBER($P137),$P137,N($J137)))+1,'Project Info'!$H$12,Holidays!$A$6:$A$205),WORKDAY.INTL(INDEX($T$11:$T$310,MATCH($D137,$A$11:$A$310,0)),1+N($F137),'Project Info'!$H$12,Holidays!$A$6:$A$205))),0))),IF($G137="",0,N(IFERROR(IF($H137="SS",WORKDAY.INTL(INDEX($S$11:$S$310,MATCH($G137,$A$11:$A$310,0)),N($I137),'Project Info'!$H$12,Holidays!$A$6:$A$205),IF($H137="FF",WORKDAY.INTL(INDEX($T$11:$T$310,MATCH($G137,$A$11:$A$310,0)),N($I137)-MAX(1,IF(ISNUMBER($P137),$P137,N($J137)))+1,'Project Info'!$H$12,Holidays!$A$6:$A$205),WORKDAY.INTL(INDEX($T$11:$T$310,MATCH($G137,$A$11:$A$310,0)),1+N($I137),'Project Info'!$H$12,Holidays!$A$6:$A$205))),0))),IF($AE137="Completed",0,N('Project Info'!$C$11)))-1,1,'Project Info'!$H$12,Holidays!$A$6:$A$205)))</f>
        <v/>
      </c>
      <c r="T137" s="51" t="str">
        <f>IF(OR($S137="",$U137=""),"",IF(ISNUMBER($N137),$N137,WORKDAY.INTL($S137,$U137-1,'Project Info'!$H$12,Holidays!$A$6:$A$205)))</f>
        <v/>
      </c>
      <c r="U137" s="52" t="str">
        <f>IF(OR($S137="",NOT(ISNUMBER($J137))),"",IF(ISNUMBER($N137),MAX(1,NETWORKDAYS.INTL($S137,$N137,'Project Info'!$H$12,Holidays!$A$6:$A$205)),MAX(1,IF(ISNUMBER($P137),$P137,$J137),IF(ISNUMBER($M137),NETWORKDAYS.INTL($M137,N('Project Info'!$C$11),'Project Info'!$H$12,Holidays!$A$6:$A$205),0))))</f>
        <v/>
      </c>
      <c r="V137" s="53" t="str">
        <f>IF($U137="","",$U137-MAX(1,$J137))</f>
        <v/>
      </c>
      <c r="W137" s="25" t="str">
        <f>IF($B137="","",IF($U137="","Enter Duration",IF($AE137="Completed",IF(NOT(ISNUMBER($N137)),"Completed - enter Actual End",IF($V137&gt;0,"Completed - Overshoot",IF($V137&lt;0,"Completed - Early","Completed - On Time"))),IF($AE137="On Hold","On Hold",IF($AE137="In Progress",IF($V137&gt;0,"In Progress - Overshooting","In Progress - On Track"),IF($S137&gt;$Q137,"Delayed Start","Not Started"))))))</f>
        <v/>
      </c>
      <c r="X137" s="53" t="str">
        <f>IF(OR(NOT(ISNUMBER($R137)),NOT(ISNUMBER($T137))),"",IF($T137&gt;=$R137,NETWORKDAYS.INTL($R137,$T137,'Project Info'!$H$12,Holidays!$A$6:$A$205)-1,-(NETWORKDAYS.INTL($T137,$R137,'Project Info'!$H$12,Holidays!$A$6:$A$205)-1)))</f>
        <v/>
      </c>
      <c r="Y137" s="25" t="str">
        <f>IF($B137="","",IF(AND(MAX($AC137,$AD137)&gt;0,N($S137)&gt;N($Q137)),"Delayed by Task #"&amp;IF($AC137&gt;=$AD137,$D137,$G137)&amp;" (+"&amp;MAX($AC137,$AD137)&amp;"d)",""))</f>
        <v/>
      </c>
      <c r="Z137" s="52" t="str">
        <f>IF($B137="","",COUNTIF($D$11:$D$310,$A137)+COUNTIF($G$11:$G$310,$A137))</f>
        <v/>
      </c>
      <c r="AA137" s="47" t="str">
        <f>IF($B137="","",IF($AE137="Completed",1,IF($AE137="On Hold",4,IF($AE137="In Progress",2,IF(N($S137)&gt;N($Q137),7,3)))))</f>
        <v/>
      </c>
      <c r="AB137" s="47" t="str">
        <f>IF($B137="","",IF(OR(AND($D137&lt;&gt;"",ISNUMBER(MATCH($D137,$A$11:$A$310,0))),AND($G137&lt;&gt;"",ISNUMBER(MATCH($G137,$A$11:$A$310,0)))),1,0))</f>
        <v/>
      </c>
      <c r="AC137" s="47">
        <f>IF($D137="",0,N(IFERROR(INDEX($X$11:$X$310,MATCH($D137,$A$11:$A$310,0)),0)))</f>
        <v>0</v>
      </c>
      <c r="AD137" s="47">
        <f>IF($G137="",0,N(IFERROR(INDEX($X$11:$X$310,MATCH($G137,$A$11:$A$310,0)),0)))</f>
        <v>0</v>
      </c>
      <c r="AE137" s="47" t="str">
        <f>IF($B137="","",IF(ISNUMBER($N137),"Completed",IF($L137="Completed","Completed",IF($L137&lt;&gt;"",$L137,IF(ISNUMBER($M137),"In Progress","Not Started")))))</f>
        <v/>
      </c>
      <c r="AF137" s="54" t="str">
        <f>IF($B137="","",IF($AE137="Completed",1,MIN(1,N($O137))))</f>
        <v/>
      </c>
      <c r="AG137" s="55" t="str">
        <f>IF(OR($S137="",NOT(ISNUMBER($J137))),"",WORKDAY.INTL($S137,MAX(1,$J137)-1,'Project Info'!$H$12,Holidays!$A$6:$A$205))</f>
        <v/>
      </c>
      <c r="AH137" s="47" t="str">
        <f>IF($B137="","",N($J137)*$AF137)</f>
        <v/>
      </c>
      <c r="AI137" s="47">
        <f>IF(ISNUMBER($R137),$R137,0)</f>
        <v>0</v>
      </c>
      <c r="AJ137" s="47">
        <f>IF(ISNUMBER($T137),$T137,0)</f>
        <v>0</v>
      </c>
    </row>
    <row r="138" ht="18" customHeight="1">
      <c r="A138" s="47" t="str">
        <f>IF($B138="","",ROW()-10)</f>
        <v/>
      </c>
      <c r="B138" s="48" t="n"/>
      <c r="C138" s="48" t="n"/>
      <c r="D138" s="6" t="n"/>
      <c r="E138" s="6" t="n"/>
      <c r="F138" s="6" t="n"/>
      <c r="G138" s="6" t="n"/>
      <c r="H138" s="6" t="n"/>
      <c r="I138" s="6" t="n"/>
      <c r="J138" s="6" t="n"/>
      <c r="K138" s="49" t="n"/>
      <c r="L138" s="6" t="n"/>
      <c r="M138" s="49" t="n"/>
      <c r="N138" s="49" t="n"/>
      <c r="O138" s="50" t="n"/>
      <c r="P138" s="6" t="n"/>
      <c r="Q138" s="51" t="str">
        <f>IF(OR($B138="",'Project Info'!$C$9=""),"",WORKDAY.INTL(MAX('Project Info'!$C$9,N($K138),IF($D138="",0,N(IFERROR(IF($E138="SS",WORKDAY.INTL(INDEX($Q$11:$Q$310,MATCH($D138,$A$11:$A$310,0)),N($F138),'Project Info'!$H$12,Holidays!$A$6:$A$205),IF($E138="FF",WORKDAY.INTL(INDEX($R$11:$R$310,MATCH($D138,$A$11:$A$310,0)),N($F138)-MAX(1,N($J138))+1,'Project Info'!$H$12,Holidays!$A$6:$A$205),WORKDAY.INTL(INDEX($R$11:$R$310,MATCH($D138,$A$11:$A$310,0)),1+N($F138),'Project Info'!$H$12,Holidays!$A$6:$A$205))),0))),IF($G138="",0,N(IFERROR(IF($H138="SS",WORKDAY.INTL(INDEX($Q$11:$Q$310,MATCH($G138,$A$11:$A$310,0)),N($I138),'Project Info'!$H$12,Holidays!$A$6:$A$205),IF($H138="FF",WORKDAY.INTL(INDEX($R$11:$R$310,MATCH($G138,$A$11:$A$310,0)),N($I138)-MAX(1,N($J138))+1,'Project Info'!$H$12,Holidays!$A$6:$A$205),WORKDAY.INTL(INDEX($R$11:$R$310,MATCH($G138,$A$11:$A$310,0)),1+N($I138),'Project Info'!$H$12,Holidays!$A$6:$A$205))),0))))-1,1,'Project Info'!$H$12,Holidays!$A$6:$A$205))</f>
        <v/>
      </c>
      <c r="R138" s="51" t="str">
        <f>IF(OR($Q138="",NOT(ISNUMBER($J138))),"",WORKDAY.INTL($Q138,MAX(1,$J138)-1,'Project Info'!$H$12,Holidays!$A$6:$A$205))</f>
        <v/>
      </c>
      <c r="S138" s="51" t="str">
        <f>IF($Q138="","",IF(ISNUMBER($M138),$M138,WORKDAY.INTL(MAX($Q138,IF($D138="",0,N(IFERROR(IF($E138="SS",WORKDAY.INTL(INDEX($S$11:$S$310,MATCH($D138,$A$11:$A$310,0)),N($F138),'Project Info'!$H$12,Holidays!$A$6:$A$205),IF($E138="FF",WORKDAY.INTL(INDEX($T$11:$T$310,MATCH($D138,$A$11:$A$310,0)),N($F138)-MAX(1,IF(ISNUMBER($P138),$P138,N($J138)))+1,'Project Info'!$H$12,Holidays!$A$6:$A$205),WORKDAY.INTL(INDEX($T$11:$T$310,MATCH($D138,$A$11:$A$310,0)),1+N($F138),'Project Info'!$H$12,Holidays!$A$6:$A$205))),0))),IF($G138="",0,N(IFERROR(IF($H138="SS",WORKDAY.INTL(INDEX($S$11:$S$310,MATCH($G138,$A$11:$A$310,0)),N($I138),'Project Info'!$H$12,Holidays!$A$6:$A$205),IF($H138="FF",WORKDAY.INTL(INDEX($T$11:$T$310,MATCH($G138,$A$11:$A$310,0)),N($I138)-MAX(1,IF(ISNUMBER($P138),$P138,N($J138)))+1,'Project Info'!$H$12,Holidays!$A$6:$A$205),WORKDAY.INTL(INDEX($T$11:$T$310,MATCH($G138,$A$11:$A$310,0)),1+N($I138),'Project Info'!$H$12,Holidays!$A$6:$A$205))),0))),IF($AE138="Completed",0,N('Project Info'!$C$11)))-1,1,'Project Info'!$H$12,Holidays!$A$6:$A$205)))</f>
        <v/>
      </c>
      <c r="T138" s="51" t="str">
        <f>IF(OR($S138="",$U138=""),"",IF(ISNUMBER($N138),$N138,WORKDAY.INTL($S138,$U138-1,'Project Info'!$H$12,Holidays!$A$6:$A$205)))</f>
        <v/>
      </c>
      <c r="U138" s="52" t="str">
        <f>IF(OR($S138="",NOT(ISNUMBER($J138))),"",IF(ISNUMBER($N138),MAX(1,NETWORKDAYS.INTL($S138,$N138,'Project Info'!$H$12,Holidays!$A$6:$A$205)),MAX(1,IF(ISNUMBER($P138),$P138,$J138),IF(ISNUMBER($M138),NETWORKDAYS.INTL($M138,N('Project Info'!$C$11),'Project Info'!$H$12,Holidays!$A$6:$A$205),0))))</f>
        <v/>
      </c>
      <c r="V138" s="53" t="str">
        <f>IF($U138="","",$U138-MAX(1,$J138))</f>
        <v/>
      </c>
      <c r="W138" s="25" t="str">
        <f>IF($B138="","",IF($U138="","Enter Duration",IF($AE138="Completed",IF(NOT(ISNUMBER($N138)),"Completed - enter Actual End",IF($V138&gt;0,"Completed - Overshoot",IF($V138&lt;0,"Completed - Early","Completed - On Time"))),IF($AE138="On Hold","On Hold",IF($AE138="In Progress",IF($V138&gt;0,"In Progress - Overshooting","In Progress - On Track"),IF($S138&gt;$Q138,"Delayed Start","Not Started"))))))</f>
        <v/>
      </c>
      <c r="X138" s="53" t="str">
        <f>IF(OR(NOT(ISNUMBER($R138)),NOT(ISNUMBER($T138))),"",IF($T138&gt;=$R138,NETWORKDAYS.INTL($R138,$T138,'Project Info'!$H$12,Holidays!$A$6:$A$205)-1,-(NETWORKDAYS.INTL($T138,$R138,'Project Info'!$H$12,Holidays!$A$6:$A$205)-1)))</f>
        <v/>
      </c>
      <c r="Y138" s="25" t="str">
        <f>IF($B138="","",IF(AND(MAX($AC138,$AD138)&gt;0,N($S138)&gt;N($Q138)),"Delayed by Task #"&amp;IF($AC138&gt;=$AD138,$D138,$G138)&amp;" (+"&amp;MAX($AC138,$AD138)&amp;"d)",""))</f>
        <v/>
      </c>
      <c r="Z138" s="52" t="str">
        <f>IF($B138="","",COUNTIF($D$11:$D$310,$A138)+COUNTIF($G$11:$G$310,$A138))</f>
        <v/>
      </c>
      <c r="AA138" s="47" t="str">
        <f>IF($B138="","",IF($AE138="Completed",1,IF($AE138="On Hold",4,IF($AE138="In Progress",2,IF(N($S138)&gt;N($Q138),7,3)))))</f>
        <v/>
      </c>
      <c r="AB138" s="47" t="str">
        <f>IF($B138="","",IF(OR(AND($D138&lt;&gt;"",ISNUMBER(MATCH($D138,$A$11:$A$310,0))),AND($G138&lt;&gt;"",ISNUMBER(MATCH($G138,$A$11:$A$310,0)))),1,0))</f>
        <v/>
      </c>
      <c r="AC138" s="47">
        <f>IF($D138="",0,N(IFERROR(INDEX($X$11:$X$310,MATCH($D138,$A$11:$A$310,0)),0)))</f>
        <v>0</v>
      </c>
      <c r="AD138" s="47">
        <f>IF($G138="",0,N(IFERROR(INDEX($X$11:$X$310,MATCH($G138,$A$11:$A$310,0)),0)))</f>
        <v>0</v>
      </c>
      <c r="AE138" s="47" t="str">
        <f>IF($B138="","",IF(ISNUMBER($N138),"Completed",IF($L138="Completed","Completed",IF($L138&lt;&gt;"",$L138,IF(ISNUMBER($M138),"In Progress","Not Started")))))</f>
        <v/>
      </c>
      <c r="AF138" s="54" t="str">
        <f>IF($B138="","",IF($AE138="Completed",1,MIN(1,N($O138))))</f>
        <v/>
      </c>
      <c r="AG138" s="55" t="str">
        <f>IF(OR($S138="",NOT(ISNUMBER($J138))),"",WORKDAY.INTL($S138,MAX(1,$J138)-1,'Project Info'!$H$12,Holidays!$A$6:$A$205))</f>
        <v/>
      </c>
      <c r="AH138" s="47" t="str">
        <f>IF($B138="","",N($J138)*$AF138)</f>
        <v/>
      </c>
      <c r="AI138" s="47">
        <f>IF(ISNUMBER($R138),$R138,0)</f>
        <v>0</v>
      </c>
      <c r="AJ138" s="47">
        <f>IF(ISNUMBER($T138),$T138,0)</f>
        <v>0</v>
      </c>
    </row>
    <row r="139" ht="18" customHeight="1">
      <c r="A139" s="47" t="str">
        <f>IF($B139="","",ROW()-10)</f>
        <v/>
      </c>
      <c r="B139" s="48" t="n"/>
      <c r="C139" s="48" t="n"/>
      <c r="D139" s="6" t="n"/>
      <c r="E139" s="6" t="n"/>
      <c r="F139" s="6" t="n"/>
      <c r="G139" s="6" t="n"/>
      <c r="H139" s="6" t="n"/>
      <c r="I139" s="6" t="n"/>
      <c r="J139" s="6" t="n"/>
      <c r="K139" s="49" t="n"/>
      <c r="L139" s="6" t="n"/>
      <c r="M139" s="49" t="n"/>
      <c r="N139" s="49" t="n"/>
      <c r="O139" s="50" t="n"/>
      <c r="P139" s="6" t="n"/>
      <c r="Q139" s="51" t="str">
        <f>IF(OR($B139="",'Project Info'!$C$9=""),"",WORKDAY.INTL(MAX('Project Info'!$C$9,N($K139),IF($D139="",0,N(IFERROR(IF($E139="SS",WORKDAY.INTL(INDEX($Q$11:$Q$310,MATCH($D139,$A$11:$A$310,0)),N($F139),'Project Info'!$H$12,Holidays!$A$6:$A$205),IF($E139="FF",WORKDAY.INTL(INDEX($R$11:$R$310,MATCH($D139,$A$11:$A$310,0)),N($F139)-MAX(1,N($J139))+1,'Project Info'!$H$12,Holidays!$A$6:$A$205),WORKDAY.INTL(INDEX($R$11:$R$310,MATCH($D139,$A$11:$A$310,0)),1+N($F139),'Project Info'!$H$12,Holidays!$A$6:$A$205))),0))),IF($G139="",0,N(IFERROR(IF($H139="SS",WORKDAY.INTL(INDEX($Q$11:$Q$310,MATCH($G139,$A$11:$A$310,0)),N($I139),'Project Info'!$H$12,Holidays!$A$6:$A$205),IF($H139="FF",WORKDAY.INTL(INDEX($R$11:$R$310,MATCH($G139,$A$11:$A$310,0)),N($I139)-MAX(1,N($J139))+1,'Project Info'!$H$12,Holidays!$A$6:$A$205),WORKDAY.INTL(INDEX($R$11:$R$310,MATCH($G139,$A$11:$A$310,0)),1+N($I139),'Project Info'!$H$12,Holidays!$A$6:$A$205))),0))))-1,1,'Project Info'!$H$12,Holidays!$A$6:$A$205))</f>
        <v/>
      </c>
      <c r="R139" s="51" t="str">
        <f>IF(OR($Q139="",NOT(ISNUMBER($J139))),"",WORKDAY.INTL($Q139,MAX(1,$J139)-1,'Project Info'!$H$12,Holidays!$A$6:$A$205))</f>
        <v/>
      </c>
      <c r="S139" s="51" t="str">
        <f>IF($Q139="","",IF(ISNUMBER($M139),$M139,WORKDAY.INTL(MAX($Q139,IF($D139="",0,N(IFERROR(IF($E139="SS",WORKDAY.INTL(INDEX($S$11:$S$310,MATCH($D139,$A$11:$A$310,0)),N($F139),'Project Info'!$H$12,Holidays!$A$6:$A$205),IF($E139="FF",WORKDAY.INTL(INDEX($T$11:$T$310,MATCH($D139,$A$11:$A$310,0)),N($F139)-MAX(1,IF(ISNUMBER($P139),$P139,N($J139)))+1,'Project Info'!$H$12,Holidays!$A$6:$A$205),WORKDAY.INTL(INDEX($T$11:$T$310,MATCH($D139,$A$11:$A$310,0)),1+N($F139),'Project Info'!$H$12,Holidays!$A$6:$A$205))),0))),IF($G139="",0,N(IFERROR(IF($H139="SS",WORKDAY.INTL(INDEX($S$11:$S$310,MATCH($G139,$A$11:$A$310,0)),N($I139),'Project Info'!$H$12,Holidays!$A$6:$A$205),IF($H139="FF",WORKDAY.INTL(INDEX($T$11:$T$310,MATCH($G139,$A$11:$A$310,0)),N($I139)-MAX(1,IF(ISNUMBER($P139),$P139,N($J139)))+1,'Project Info'!$H$12,Holidays!$A$6:$A$205),WORKDAY.INTL(INDEX($T$11:$T$310,MATCH($G139,$A$11:$A$310,0)),1+N($I139),'Project Info'!$H$12,Holidays!$A$6:$A$205))),0))),IF($AE139="Completed",0,N('Project Info'!$C$11)))-1,1,'Project Info'!$H$12,Holidays!$A$6:$A$205)))</f>
        <v/>
      </c>
      <c r="T139" s="51" t="str">
        <f>IF(OR($S139="",$U139=""),"",IF(ISNUMBER($N139),$N139,WORKDAY.INTL($S139,$U139-1,'Project Info'!$H$12,Holidays!$A$6:$A$205)))</f>
        <v/>
      </c>
      <c r="U139" s="52" t="str">
        <f>IF(OR($S139="",NOT(ISNUMBER($J139))),"",IF(ISNUMBER($N139),MAX(1,NETWORKDAYS.INTL($S139,$N139,'Project Info'!$H$12,Holidays!$A$6:$A$205)),MAX(1,IF(ISNUMBER($P139),$P139,$J139),IF(ISNUMBER($M139),NETWORKDAYS.INTL($M139,N('Project Info'!$C$11),'Project Info'!$H$12,Holidays!$A$6:$A$205),0))))</f>
        <v/>
      </c>
      <c r="V139" s="53" t="str">
        <f>IF($U139="","",$U139-MAX(1,$J139))</f>
        <v/>
      </c>
      <c r="W139" s="25" t="str">
        <f>IF($B139="","",IF($U139="","Enter Duration",IF($AE139="Completed",IF(NOT(ISNUMBER($N139)),"Completed - enter Actual End",IF($V139&gt;0,"Completed - Overshoot",IF($V139&lt;0,"Completed - Early","Completed - On Time"))),IF($AE139="On Hold","On Hold",IF($AE139="In Progress",IF($V139&gt;0,"In Progress - Overshooting","In Progress - On Track"),IF($S139&gt;$Q139,"Delayed Start","Not Started"))))))</f>
        <v/>
      </c>
      <c r="X139" s="53" t="str">
        <f>IF(OR(NOT(ISNUMBER($R139)),NOT(ISNUMBER($T139))),"",IF($T139&gt;=$R139,NETWORKDAYS.INTL($R139,$T139,'Project Info'!$H$12,Holidays!$A$6:$A$205)-1,-(NETWORKDAYS.INTL($T139,$R139,'Project Info'!$H$12,Holidays!$A$6:$A$205)-1)))</f>
        <v/>
      </c>
      <c r="Y139" s="25" t="str">
        <f>IF($B139="","",IF(AND(MAX($AC139,$AD139)&gt;0,N($S139)&gt;N($Q139)),"Delayed by Task #"&amp;IF($AC139&gt;=$AD139,$D139,$G139)&amp;" (+"&amp;MAX($AC139,$AD139)&amp;"d)",""))</f>
        <v/>
      </c>
      <c r="Z139" s="52" t="str">
        <f>IF($B139="","",COUNTIF($D$11:$D$310,$A139)+COUNTIF($G$11:$G$310,$A139))</f>
        <v/>
      </c>
      <c r="AA139" s="47" t="str">
        <f>IF($B139="","",IF($AE139="Completed",1,IF($AE139="On Hold",4,IF($AE139="In Progress",2,IF(N($S139)&gt;N($Q139),7,3)))))</f>
        <v/>
      </c>
      <c r="AB139" s="47" t="str">
        <f>IF($B139="","",IF(OR(AND($D139&lt;&gt;"",ISNUMBER(MATCH($D139,$A$11:$A$310,0))),AND($G139&lt;&gt;"",ISNUMBER(MATCH($G139,$A$11:$A$310,0)))),1,0))</f>
        <v/>
      </c>
      <c r="AC139" s="47">
        <f>IF($D139="",0,N(IFERROR(INDEX($X$11:$X$310,MATCH($D139,$A$11:$A$310,0)),0)))</f>
        <v>0</v>
      </c>
      <c r="AD139" s="47">
        <f>IF($G139="",0,N(IFERROR(INDEX($X$11:$X$310,MATCH($G139,$A$11:$A$310,0)),0)))</f>
        <v>0</v>
      </c>
      <c r="AE139" s="47" t="str">
        <f>IF($B139="","",IF(ISNUMBER($N139),"Completed",IF($L139="Completed","Completed",IF($L139&lt;&gt;"",$L139,IF(ISNUMBER($M139),"In Progress","Not Started")))))</f>
        <v/>
      </c>
      <c r="AF139" s="54" t="str">
        <f>IF($B139="","",IF($AE139="Completed",1,MIN(1,N($O139))))</f>
        <v/>
      </c>
      <c r="AG139" s="55" t="str">
        <f>IF(OR($S139="",NOT(ISNUMBER($J139))),"",WORKDAY.INTL($S139,MAX(1,$J139)-1,'Project Info'!$H$12,Holidays!$A$6:$A$205))</f>
        <v/>
      </c>
      <c r="AH139" s="47" t="str">
        <f>IF($B139="","",N($J139)*$AF139)</f>
        <v/>
      </c>
      <c r="AI139" s="47">
        <f>IF(ISNUMBER($R139),$R139,0)</f>
        <v>0</v>
      </c>
      <c r="AJ139" s="47">
        <f>IF(ISNUMBER($T139),$T139,0)</f>
        <v>0</v>
      </c>
    </row>
    <row r="140" ht="18" customHeight="1">
      <c r="A140" s="47" t="str">
        <f>IF($B140="","",ROW()-10)</f>
        <v/>
      </c>
      <c r="B140" s="48" t="n"/>
      <c r="C140" s="48" t="n"/>
      <c r="D140" s="6" t="n"/>
      <c r="E140" s="6" t="n"/>
      <c r="F140" s="6" t="n"/>
      <c r="G140" s="6" t="n"/>
      <c r="H140" s="6" t="n"/>
      <c r="I140" s="6" t="n"/>
      <c r="J140" s="6" t="n"/>
      <c r="K140" s="49" t="n"/>
      <c r="L140" s="6" t="n"/>
      <c r="M140" s="49" t="n"/>
      <c r="N140" s="49" t="n"/>
      <c r="O140" s="50" t="n"/>
      <c r="P140" s="6" t="n"/>
      <c r="Q140" s="51" t="str">
        <f>IF(OR($B140="",'Project Info'!$C$9=""),"",WORKDAY.INTL(MAX('Project Info'!$C$9,N($K140),IF($D140="",0,N(IFERROR(IF($E140="SS",WORKDAY.INTL(INDEX($Q$11:$Q$310,MATCH($D140,$A$11:$A$310,0)),N($F140),'Project Info'!$H$12,Holidays!$A$6:$A$205),IF($E140="FF",WORKDAY.INTL(INDEX($R$11:$R$310,MATCH($D140,$A$11:$A$310,0)),N($F140)-MAX(1,N($J140))+1,'Project Info'!$H$12,Holidays!$A$6:$A$205),WORKDAY.INTL(INDEX($R$11:$R$310,MATCH($D140,$A$11:$A$310,0)),1+N($F140),'Project Info'!$H$12,Holidays!$A$6:$A$205))),0))),IF($G140="",0,N(IFERROR(IF($H140="SS",WORKDAY.INTL(INDEX($Q$11:$Q$310,MATCH($G140,$A$11:$A$310,0)),N($I140),'Project Info'!$H$12,Holidays!$A$6:$A$205),IF($H140="FF",WORKDAY.INTL(INDEX($R$11:$R$310,MATCH($G140,$A$11:$A$310,0)),N($I140)-MAX(1,N($J140))+1,'Project Info'!$H$12,Holidays!$A$6:$A$205),WORKDAY.INTL(INDEX($R$11:$R$310,MATCH($G140,$A$11:$A$310,0)),1+N($I140),'Project Info'!$H$12,Holidays!$A$6:$A$205))),0))))-1,1,'Project Info'!$H$12,Holidays!$A$6:$A$205))</f>
        <v/>
      </c>
      <c r="R140" s="51" t="str">
        <f>IF(OR($Q140="",NOT(ISNUMBER($J140))),"",WORKDAY.INTL($Q140,MAX(1,$J140)-1,'Project Info'!$H$12,Holidays!$A$6:$A$205))</f>
        <v/>
      </c>
      <c r="S140" s="51" t="str">
        <f>IF($Q140="","",IF(ISNUMBER($M140),$M140,WORKDAY.INTL(MAX($Q140,IF($D140="",0,N(IFERROR(IF($E140="SS",WORKDAY.INTL(INDEX($S$11:$S$310,MATCH($D140,$A$11:$A$310,0)),N($F140),'Project Info'!$H$12,Holidays!$A$6:$A$205),IF($E140="FF",WORKDAY.INTL(INDEX($T$11:$T$310,MATCH($D140,$A$11:$A$310,0)),N($F140)-MAX(1,IF(ISNUMBER($P140),$P140,N($J140)))+1,'Project Info'!$H$12,Holidays!$A$6:$A$205),WORKDAY.INTL(INDEX($T$11:$T$310,MATCH($D140,$A$11:$A$310,0)),1+N($F140),'Project Info'!$H$12,Holidays!$A$6:$A$205))),0))),IF($G140="",0,N(IFERROR(IF($H140="SS",WORKDAY.INTL(INDEX($S$11:$S$310,MATCH($G140,$A$11:$A$310,0)),N($I140),'Project Info'!$H$12,Holidays!$A$6:$A$205),IF($H140="FF",WORKDAY.INTL(INDEX($T$11:$T$310,MATCH($G140,$A$11:$A$310,0)),N($I140)-MAX(1,IF(ISNUMBER($P140),$P140,N($J140)))+1,'Project Info'!$H$12,Holidays!$A$6:$A$205),WORKDAY.INTL(INDEX($T$11:$T$310,MATCH($G140,$A$11:$A$310,0)),1+N($I140),'Project Info'!$H$12,Holidays!$A$6:$A$205))),0))),IF($AE140="Completed",0,N('Project Info'!$C$11)))-1,1,'Project Info'!$H$12,Holidays!$A$6:$A$205)))</f>
        <v/>
      </c>
      <c r="T140" s="51" t="str">
        <f>IF(OR($S140="",$U140=""),"",IF(ISNUMBER($N140),$N140,WORKDAY.INTL($S140,$U140-1,'Project Info'!$H$12,Holidays!$A$6:$A$205)))</f>
        <v/>
      </c>
      <c r="U140" s="52" t="str">
        <f>IF(OR($S140="",NOT(ISNUMBER($J140))),"",IF(ISNUMBER($N140),MAX(1,NETWORKDAYS.INTL($S140,$N140,'Project Info'!$H$12,Holidays!$A$6:$A$205)),MAX(1,IF(ISNUMBER($P140),$P140,$J140),IF(ISNUMBER($M140),NETWORKDAYS.INTL($M140,N('Project Info'!$C$11),'Project Info'!$H$12,Holidays!$A$6:$A$205),0))))</f>
        <v/>
      </c>
      <c r="V140" s="53" t="str">
        <f>IF($U140="","",$U140-MAX(1,$J140))</f>
        <v/>
      </c>
      <c r="W140" s="25" t="str">
        <f>IF($B140="","",IF($U140="","Enter Duration",IF($AE140="Completed",IF(NOT(ISNUMBER($N140)),"Completed - enter Actual End",IF($V140&gt;0,"Completed - Overshoot",IF($V140&lt;0,"Completed - Early","Completed - On Time"))),IF($AE140="On Hold","On Hold",IF($AE140="In Progress",IF($V140&gt;0,"In Progress - Overshooting","In Progress - On Track"),IF($S140&gt;$Q140,"Delayed Start","Not Started"))))))</f>
        <v/>
      </c>
      <c r="X140" s="53" t="str">
        <f>IF(OR(NOT(ISNUMBER($R140)),NOT(ISNUMBER($T140))),"",IF($T140&gt;=$R140,NETWORKDAYS.INTL($R140,$T140,'Project Info'!$H$12,Holidays!$A$6:$A$205)-1,-(NETWORKDAYS.INTL($T140,$R140,'Project Info'!$H$12,Holidays!$A$6:$A$205)-1)))</f>
        <v/>
      </c>
      <c r="Y140" s="25" t="str">
        <f>IF($B140="","",IF(AND(MAX($AC140,$AD140)&gt;0,N($S140)&gt;N($Q140)),"Delayed by Task #"&amp;IF($AC140&gt;=$AD140,$D140,$G140)&amp;" (+"&amp;MAX($AC140,$AD140)&amp;"d)",""))</f>
        <v/>
      </c>
      <c r="Z140" s="52" t="str">
        <f>IF($B140="","",COUNTIF($D$11:$D$310,$A140)+COUNTIF($G$11:$G$310,$A140))</f>
        <v/>
      </c>
      <c r="AA140" s="47" t="str">
        <f>IF($B140="","",IF($AE140="Completed",1,IF($AE140="On Hold",4,IF($AE140="In Progress",2,IF(N($S140)&gt;N($Q140),7,3)))))</f>
        <v/>
      </c>
      <c r="AB140" s="47" t="str">
        <f>IF($B140="","",IF(OR(AND($D140&lt;&gt;"",ISNUMBER(MATCH($D140,$A$11:$A$310,0))),AND($G140&lt;&gt;"",ISNUMBER(MATCH($G140,$A$11:$A$310,0)))),1,0))</f>
        <v/>
      </c>
      <c r="AC140" s="47">
        <f>IF($D140="",0,N(IFERROR(INDEX($X$11:$X$310,MATCH($D140,$A$11:$A$310,0)),0)))</f>
        <v>0</v>
      </c>
      <c r="AD140" s="47">
        <f>IF($G140="",0,N(IFERROR(INDEX($X$11:$X$310,MATCH($G140,$A$11:$A$310,0)),0)))</f>
        <v>0</v>
      </c>
      <c r="AE140" s="47" t="str">
        <f>IF($B140="","",IF(ISNUMBER($N140),"Completed",IF($L140="Completed","Completed",IF($L140&lt;&gt;"",$L140,IF(ISNUMBER($M140),"In Progress","Not Started")))))</f>
        <v/>
      </c>
      <c r="AF140" s="54" t="str">
        <f>IF($B140="","",IF($AE140="Completed",1,MIN(1,N($O140))))</f>
        <v/>
      </c>
      <c r="AG140" s="55" t="str">
        <f>IF(OR($S140="",NOT(ISNUMBER($J140))),"",WORKDAY.INTL($S140,MAX(1,$J140)-1,'Project Info'!$H$12,Holidays!$A$6:$A$205))</f>
        <v/>
      </c>
      <c r="AH140" s="47" t="str">
        <f>IF($B140="","",N($J140)*$AF140)</f>
        <v/>
      </c>
      <c r="AI140" s="47">
        <f>IF(ISNUMBER($R140),$R140,0)</f>
        <v>0</v>
      </c>
      <c r="AJ140" s="47">
        <f>IF(ISNUMBER($T140),$T140,0)</f>
        <v>0</v>
      </c>
    </row>
    <row r="141" ht="18" customHeight="1">
      <c r="A141" s="47" t="str">
        <f>IF($B141="","",ROW()-10)</f>
        <v/>
      </c>
      <c r="B141" s="48" t="n"/>
      <c r="C141" s="48" t="n"/>
      <c r="D141" s="6" t="n"/>
      <c r="E141" s="6" t="n"/>
      <c r="F141" s="6" t="n"/>
      <c r="G141" s="6" t="n"/>
      <c r="H141" s="6" t="n"/>
      <c r="I141" s="6" t="n"/>
      <c r="J141" s="6" t="n"/>
      <c r="K141" s="49" t="n"/>
      <c r="L141" s="6" t="n"/>
      <c r="M141" s="49" t="n"/>
      <c r="N141" s="49" t="n"/>
      <c r="O141" s="50" t="n"/>
      <c r="P141" s="6" t="n"/>
      <c r="Q141" s="51" t="str">
        <f>IF(OR($B141="",'Project Info'!$C$9=""),"",WORKDAY.INTL(MAX('Project Info'!$C$9,N($K141),IF($D141="",0,N(IFERROR(IF($E141="SS",WORKDAY.INTL(INDEX($Q$11:$Q$310,MATCH($D141,$A$11:$A$310,0)),N($F141),'Project Info'!$H$12,Holidays!$A$6:$A$205),IF($E141="FF",WORKDAY.INTL(INDEX($R$11:$R$310,MATCH($D141,$A$11:$A$310,0)),N($F141)-MAX(1,N($J141))+1,'Project Info'!$H$12,Holidays!$A$6:$A$205),WORKDAY.INTL(INDEX($R$11:$R$310,MATCH($D141,$A$11:$A$310,0)),1+N($F141),'Project Info'!$H$12,Holidays!$A$6:$A$205))),0))),IF($G141="",0,N(IFERROR(IF($H141="SS",WORKDAY.INTL(INDEX($Q$11:$Q$310,MATCH($G141,$A$11:$A$310,0)),N($I141),'Project Info'!$H$12,Holidays!$A$6:$A$205),IF($H141="FF",WORKDAY.INTL(INDEX($R$11:$R$310,MATCH($G141,$A$11:$A$310,0)),N($I141)-MAX(1,N($J141))+1,'Project Info'!$H$12,Holidays!$A$6:$A$205),WORKDAY.INTL(INDEX($R$11:$R$310,MATCH($G141,$A$11:$A$310,0)),1+N($I141),'Project Info'!$H$12,Holidays!$A$6:$A$205))),0))))-1,1,'Project Info'!$H$12,Holidays!$A$6:$A$205))</f>
        <v/>
      </c>
      <c r="R141" s="51" t="str">
        <f>IF(OR($Q141="",NOT(ISNUMBER($J141))),"",WORKDAY.INTL($Q141,MAX(1,$J141)-1,'Project Info'!$H$12,Holidays!$A$6:$A$205))</f>
        <v/>
      </c>
      <c r="S141" s="51" t="str">
        <f>IF($Q141="","",IF(ISNUMBER($M141),$M141,WORKDAY.INTL(MAX($Q141,IF($D141="",0,N(IFERROR(IF($E141="SS",WORKDAY.INTL(INDEX($S$11:$S$310,MATCH($D141,$A$11:$A$310,0)),N($F141),'Project Info'!$H$12,Holidays!$A$6:$A$205),IF($E141="FF",WORKDAY.INTL(INDEX($T$11:$T$310,MATCH($D141,$A$11:$A$310,0)),N($F141)-MAX(1,IF(ISNUMBER($P141),$P141,N($J141)))+1,'Project Info'!$H$12,Holidays!$A$6:$A$205),WORKDAY.INTL(INDEX($T$11:$T$310,MATCH($D141,$A$11:$A$310,0)),1+N($F141),'Project Info'!$H$12,Holidays!$A$6:$A$205))),0))),IF($G141="",0,N(IFERROR(IF($H141="SS",WORKDAY.INTL(INDEX($S$11:$S$310,MATCH($G141,$A$11:$A$310,0)),N($I141),'Project Info'!$H$12,Holidays!$A$6:$A$205),IF($H141="FF",WORKDAY.INTL(INDEX($T$11:$T$310,MATCH($G141,$A$11:$A$310,0)),N($I141)-MAX(1,IF(ISNUMBER($P141),$P141,N($J141)))+1,'Project Info'!$H$12,Holidays!$A$6:$A$205),WORKDAY.INTL(INDEX($T$11:$T$310,MATCH($G141,$A$11:$A$310,0)),1+N($I141),'Project Info'!$H$12,Holidays!$A$6:$A$205))),0))),IF($AE141="Completed",0,N('Project Info'!$C$11)))-1,1,'Project Info'!$H$12,Holidays!$A$6:$A$205)))</f>
        <v/>
      </c>
      <c r="T141" s="51" t="str">
        <f>IF(OR($S141="",$U141=""),"",IF(ISNUMBER($N141),$N141,WORKDAY.INTL($S141,$U141-1,'Project Info'!$H$12,Holidays!$A$6:$A$205)))</f>
        <v/>
      </c>
      <c r="U141" s="52" t="str">
        <f>IF(OR($S141="",NOT(ISNUMBER($J141))),"",IF(ISNUMBER($N141),MAX(1,NETWORKDAYS.INTL($S141,$N141,'Project Info'!$H$12,Holidays!$A$6:$A$205)),MAX(1,IF(ISNUMBER($P141),$P141,$J141),IF(ISNUMBER($M141),NETWORKDAYS.INTL($M141,N('Project Info'!$C$11),'Project Info'!$H$12,Holidays!$A$6:$A$205),0))))</f>
        <v/>
      </c>
      <c r="V141" s="53" t="str">
        <f>IF($U141="","",$U141-MAX(1,$J141))</f>
        <v/>
      </c>
      <c r="W141" s="25" t="str">
        <f>IF($B141="","",IF($U141="","Enter Duration",IF($AE141="Completed",IF(NOT(ISNUMBER($N141)),"Completed - enter Actual End",IF($V141&gt;0,"Completed - Overshoot",IF($V141&lt;0,"Completed - Early","Completed - On Time"))),IF($AE141="On Hold","On Hold",IF($AE141="In Progress",IF($V141&gt;0,"In Progress - Overshooting","In Progress - On Track"),IF($S141&gt;$Q141,"Delayed Start","Not Started"))))))</f>
        <v/>
      </c>
      <c r="X141" s="53" t="str">
        <f>IF(OR(NOT(ISNUMBER($R141)),NOT(ISNUMBER($T141))),"",IF($T141&gt;=$R141,NETWORKDAYS.INTL($R141,$T141,'Project Info'!$H$12,Holidays!$A$6:$A$205)-1,-(NETWORKDAYS.INTL($T141,$R141,'Project Info'!$H$12,Holidays!$A$6:$A$205)-1)))</f>
        <v/>
      </c>
      <c r="Y141" s="25" t="str">
        <f>IF($B141="","",IF(AND(MAX($AC141,$AD141)&gt;0,N($S141)&gt;N($Q141)),"Delayed by Task #"&amp;IF($AC141&gt;=$AD141,$D141,$G141)&amp;" (+"&amp;MAX($AC141,$AD141)&amp;"d)",""))</f>
        <v/>
      </c>
      <c r="Z141" s="52" t="str">
        <f>IF($B141="","",COUNTIF($D$11:$D$310,$A141)+COUNTIF($G$11:$G$310,$A141))</f>
        <v/>
      </c>
      <c r="AA141" s="47" t="str">
        <f>IF($B141="","",IF($AE141="Completed",1,IF($AE141="On Hold",4,IF($AE141="In Progress",2,IF(N($S141)&gt;N($Q141),7,3)))))</f>
        <v/>
      </c>
      <c r="AB141" s="47" t="str">
        <f>IF($B141="","",IF(OR(AND($D141&lt;&gt;"",ISNUMBER(MATCH($D141,$A$11:$A$310,0))),AND($G141&lt;&gt;"",ISNUMBER(MATCH($G141,$A$11:$A$310,0)))),1,0))</f>
        <v/>
      </c>
      <c r="AC141" s="47">
        <f>IF($D141="",0,N(IFERROR(INDEX($X$11:$X$310,MATCH($D141,$A$11:$A$310,0)),0)))</f>
        <v>0</v>
      </c>
      <c r="AD141" s="47">
        <f>IF($G141="",0,N(IFERROR(INDEX($X$11:$X$310,MATCH($G141,$A$11:$A$310,0)),0)))</f>
        <v>0</v>
      </c>
      <c r="AE141" s="47" t="str">
        <f>IF($B141="","",IF(ISNUMBER($N141),"Completed",IF($L141="Completed","Completed",IF($L141&lt;&gt;"",$L141,IF(ISNUMBER($M141),"In Progress","Not Started")))))</f>
        <v/>
      </c>
      <c r="AF141" s="54" t="str">
        <f>IF($B141="","",IF($AE141="Completed",1,MIN(1,N($O141))))</f>
        <v/>
      </c>
      <c r="AG141" s="55" t="str">
        <f>IF(OR($S141="",NOT(ISNUMBER($J141))),"",WORKDAY.INTL($S141,MAX(1,$J141)-1,'Project Info'!$H$12,Holidays!$A$6:$A$205))</f>
        <v/>
      </c>
      <c r="AH141" s="47" t="str">
        <f>IF($B141="","",N($J141)*$AF141)</f>
        <v/>
      </c>
      <c r="AI141" s="47">
        <f>IF(ISNUMBER($R141),$R141,0)</f>
        <v>0</v>
      </c>
      <c r="AJ141" s="47">
        <f>IF(ISNUMBER($T141),$T141,0)</f>
        <v>0</v>
      </c>
    </row>
    <row r="142" ht="18" customHeight="1">
      <c r="A142" s="47" t="str">
        <f>IF($B142="","",ROW()-10)</f>
        <v/>
      </c>
      <c r="B142" s="48" t="n"/>
      <c r="C142" s="48" t="n"/>
      <c r="D142" s="6" t="n"/>
      <c r="E142" s="6" t="n"/>
      <c r="F142" s="6" t="n"/>
      <c r="G142" s="6" t="n"/>
      <c r="H142" s="6" t="n"/>
      <c r="I142" s="6" t="n"/>
      <c r="J142" s="6" t="n"/>
      <c r="K142" s="49" t="n"/>
      <c r="L142" s="6" t="n"/>
      <c r="M142" s="49" t="n"/>
      <c r="N142" s="49" t="n"/>
      <c r="O142" s="50" t="n"/>
      <c r="P142" s="6" t="n"/>
      <c r="Q142" s="51" t="str">
        <f>IF(OR($B142="",'Project Info'!$C$9=""),"",WORKDAY.INTL(MAX('Project Info'!$C$9,N($K142),IF($D142="",0,N(IFERROR(IF($E142="SS",WORKDAY.INTL(INDEX($Q$11:$Q$310,MATCH($D142,$A$11:$A$310,0)),N($F142),'Project Info'!$H$12,Holidays!$A$6:$A$205),IF($E142="FF",WORKDAY.INTL(INDEX($R$11:$R$310,MATCH($D142,$A$11:$A$310,0)),N($F142)-MAX(1,N($J142))+1,'Project Info'!$H$12,Holidays!$A$6:$A$205),WORKDAY.INTL(INDEX($R$11:$R$310,MATCH($D142,$A$11:$A$310,0)),1+N($F142),'Project Info'!$H$12,Holidays!$A$6:$A$205))),0))),IF($G142="",0,N(IFERROR(IF($H142="SS",WORKDAY.INTL(INDEX($Q$11:$Q$310,MATCH($G142,$A$11:$A$310,0)),N($I142),'Project Info'!$H$12,Holidays!$A$6:$A$205),IF($H142="FF",WORKDAY.INTL(INDEX($R$11:$R$310,MATCH($G142,$A$11:$A$310,0)),N($I142)-MAX(1,N($J142))+1,'Project Info'!$H$12,Holidays!$A$6:$A$205),WORKDAY.INTL(INDEX($R$11:$R$310,MATCH($G142,$A$11:$A$310,0)),1+N($I142),'Project Info'!$H$12,Holidays!$A$6:$A$205))),0))))-1,1,'Project Info'!$H$12,Holidays!$A$6:$A$205))</f>
        <v/>
      </c>
      <c r="R142" s="51" t="str">
        <f>IF(OR($Q142="",NOT(ISNUMBER($J142))),"",WORKDAY.INTL($Q142,MAX(1,$J142)-1,'Project Info'!$H$12,Holidays!$A$6:$A$205))</f>
        <v/>
      </c>
      <c r="S142" s="51" t="str">
        <f>IF($Q142="","",IF(ISNUMBER($M142),$M142,WORKDAY.INTL(MAX($Q142,IF($D142="",0,N(IFERROR(IF($E142="SS",WORKDAY.INTL(INDEX($S$11:$S$310,MATCH($D142,$A$11:$A$310,0)),N($F142),'Project Info'!$H$12,Holidays!$A$6:$A$205),IF($E142="FF",WORKDAY.INTL(INDEX($T$11:$T$310,MATCH($D142,$A$11:$A$310,0)),N($F142)-MAX(1,IF(ISNUMBER($P142),$P142,N($J142)))+1,'Project Info'!$H$12,Holidays!$A$6:$A$205),WORKDAY.INTL(INDEX($T$11:$T$310,MATCH($D142,$A$11:$A$310,0)),1+N($F142),'Project Info'!$H$12,Holidays!$A$6:$A$205))),0))),IF($G142="",0,N(IFERROR(IF($H142="SS",WORKDAY.INTL(INDEX($S$11:$S$310,MATCH($G142,$A$11:$A$310,0)),N($I142),'Project Info'!$H$12,Holidays!$A$6:$A$205),IF($H142="FF",WORKDAY.INTL(INDEX($T$11:$T$310,MATCH($G142,$A$11:$A$310,0)),N($I142)-MAX(1,IF(ISNUMBER($P142),$P142,N($J142)))+1,'Project Info'!$H$12,Holidays!$A$6:$A$205),WORKDAY.INTL(INDEX($T$11:$T$310,MATCH($G142,$A$11:$A$310,0)),1+N($I142),'Project Info'!$H$12,Holidays!$A$6:$A$205))),0))),IF($AE142="Completed",0,N('Project Info'!$C$11)))-1,1,'Project Info'!$H$12,Holidays!$A$6:$A$205)))</f>
        <v/>
      </c>
      <c r="T142" s="51" t="str">
        <f>IF(OR($S142="",$U142=""),"",IF(ISNUMBER($N142),$N142,WORKDAY.INTL($S142,$U142-1,'Project Info'!$H$12,Holidays!$A$6:$A$205)))</f>
        <v/>
      </c>
      <c r="U142" s="52" t="str">
        <f>IF(OR($S142="",NOT(ISNUMBER($J142))),"",IF(ISNUMBER($N142),MAX(1,NETWORKDAYS.INTL($S142,$N142,'Project Info'!$H$12,Holidays!$A$6:$A$205)),MAX(1,IF(ISNUMBER($P142),$P142,$J142),IF(ISNUMBER($M142),NETWORKDAYS.INTL($M142,N('Project Info'!$C$11),'Project Info'!$H$12,Holidays!$A$6:$A$205),0))))</f>
        <v/>
      </c>
      <c r="V142" s="53" t="str">
        <f>IF($U142="","",$U142-MAX(1,$J142))</f>
        <v/>
      </c>
      <c r="W142" s="25" t="str">
        <f>IF($B142="","",IF($U142="","Enter Duration",IF($AE142="Completed",IF(NOT(ISNUMBER($N142)),"Completed - enter Actual End",IF($V142&gt;0,"Completed - Overshoot",IF($V142&lt;0,"Completed - Early","Completed - On Time"))),IF($AE142="On Hold","On Hold",IF($AE142="In Progress",IF($V142&gt;0,"In Progress - Overshooting","In Progress - On Track"),IF($S142&gt;$Q142,"Delayed Start","Not Started"))))))</f>
        <v/>
      </c>
      <c r="X142" s="53" t="str">
        <f>IF(OR(NOT(ISNUMBER($R142)),NOT(ISNUMBER($T142))),"",IF($T142&gt;=$R142,NETWORKDAYS.INTL($R142,$T142,'Project Info'!$H$12,Holidays!$A$6:$A$205)-1,-(NETWORKDAYS.INTL($T142,$R142,'Project Info'!$H$12,Holidays!$A$6:$A$205)-1)))</f>
        <v/>
      </c>
      <c r="Y142" s="25" t="str">
        <f>IF($B142="","",IF(AND(MAX($AC142,$AD142)&gt;0,N($S142)&gt;N($Q142)),"Delayed by Task #"&amp;IF($AC142&gt;=$AD142,$D142,$G142)&amp;" (+"&amp;MAX($AC142,$AD142)&amp;"d)",""))</f>
        <v/>
      </c>
      <c r="Z142" s="52" t="str">
        <f>IF($B142="","",COUNTIF($D$11:$D$310,$A142)+COUNTIF($G$11:$G$310,$A142))</f>
        <v/>
      </c>
      <c r="AA142" s="47" t="str">
        <f>IF($B142="","",IF($AE142="Completed",1,IF($AE142="On Hold",4,IF($AE142="In Progress",2,IF(N($S142)&gt;N($Q142),7,3)))))</f>
        <v/>
      </c>
      <c r="AB142" s="47" t="str">
        <f>IF($B142="","",IF(OR(AND($D142&lt;&gt;"",ISNUMBER(MATCH($D142,$A$11:$A$310,0))),AND($G142&lt;&gt;"",ISNUMBER(MATCH($G142,$A$11:$A$310,0)))),1,0))</f>
        <v/>
      </c>
      <c r="AC142" s="47">
        <f>IF($D142="",0,N(IFERROR(INDEX($X$11:$X$310,MATCH($D142,$A$11:$A$310,0)),0)))</f>
        <v>0</v>
      </c>
      <c r="AD142" s="47">
        <f>IF($G142="",0,N(IFERROR(INDEX($X$11:$X$310,MATCH($G142,$A$11:$A$310,0)),0)))</f>
        <v>0</v>
      </c>
      <c r="AE142" s="47" t="str">
        <f>IF($B142="","",IF(ISNUMBER($N142),"Completed",IF($L142="Completed","Completed",IF($L142&lt;&gt;"",$L142,IF(ISNUMBER($M142),"In Progress","Not Started")))))</f>
        <v/>
      </c>
      <c r="AF142" s="54" t="str">
        <f>IF($B142="","",IF($AE142="Completed",1,MIN(1,N($O142))))</f>
        <v/>
      </c>
      <c r="AG142" s="55" t="str">
        <f>IF(OR($S142="",NOT(ISNUMBER($J142))),"",WORKDAY.INTL($S142,MAX(1,$J142)-1,'Project Info'!$H$12,Holidays!$A$6:$A$205))</f>
        <v/>
      </c>
      <c r="AH142" s="47" t="str">
        <f>IF($B142="","",N($J142)*$AF142)</f>
        <v/>
      </c>
      <c r="AI142" s="47">
        <f>IF(ISNUMBER($R142),$R142,0)</f>
        <v>0</v>
      </c>
      <c r="AJ142" s="47">
        <f>IF(ISNUMBER($T142),$T142,0)</f>
        <v>0</v>
      </c>
    </row>
    <row r="143" ht="18" customHeight="1">
      <c r="A143" s="47" t="str">
        <f>IF($B143="","",ROW()-10)</f>
        <v/>
      </c>
      <c r="B143" s="48" t="n"/>
      <c r="C143" s="48" t="n"/>
      <c r="D143" s="6" t="n"/>
      <c r="E143" s="6" t="n"/>
      <c r="F143" s="6" t="n"/>
      <c r="G143" s="6" t="n"/>
      <c r="H143" s="6" t="n"/>
      <c r="I143" s="6" t="n"/>
      <c r="J143" s="6" t="n"/>
      <c r="K143" s="49" t="n"/>
      <c r="L143" s="6" t="n"/>
      <c r="M143" s="49" t="n"/>
      <c r="N143" s="49" t="n"/>
      <c r="O143" s="50" t="n"/>
      <c r="P143" s="6" t="n"/>
      <c r="Q143" s="51" t="str">
        <f>IF(OR($B143="",'Project Info'!$C$9=""),"",WORKDAY.INTL(MAX('Project Info'!$C$9,N($K143),IF($D143="",0,N(IFERROR(IF($E143="SS",WORKDAY.INTL(INDEX($Q$11:$Q$310,MATCH($D143,$A$11:$A$310,0)),N($F143),'Project Info'!$H$12,Holidays!$A$6:$A$205),IF($E143="FF",WORKDAY.INTL(INDEX($R$11:$R$310,MATCH($D143,$A$11:$A$310,0)),N($F143)-MAX(1,N($J143))+1,'Project Info'!$H$12,Holidays!$A$6:$A$205),WORKDAY.INTL(INDEX($R$11:$R$310,MATCH($D143,$A$11:$A$310,0)),1+N($F143),'Project Info'!$H$12,Holidays!$A$6:$A$205))),0))),IF($G143="",0,N(IFERROR(IF($H143="SS",WORKDAY.INTL(INDEX($Q$11:$Q$310,MATCH($G143,$A$11:$A$310,0)),N($I143),'Project Info'!$H$12,Holidays!$A$6:$A$205),IF($H143="FF",WORKDAY.INTL(INDEX($R$11:$R$310,MATCH($G143,$A$11:$A$310,0)),N($I143)-MAX(1,N($J143))+1,'Project Info'!$H$12,Holidays!$A$6:$A$205),WORKDAY.INTL(INDEX($R$11:$R$310,MATCH($G143,$A$11:$A$310,0)),1+N($I143),'Project Info'!$H$12,Holidays!$A$6:$A$205))),0))))-1,1,'Project Info'!$H$12,Holidays!$A$6:$A$205))</f>
        <v/>
      </c>
      <c r="R143" s="51" t="str">
        <f>IF(OR($Q143="",NOT(ISNUMBER($J143))),"",WORKDAY.INTL($Q143,MAX(1,$J143)-1,'Project Info'!$H$12,Holidays!$A$6:$A$205))</f>
        <v/>
      </c>
      <c r="S143" s="51" t="str">
        <f>IF($Q143="","",IF(ISNUMBER($M143),$M143,WORKDAY.INTL(MAX($Q143,IF($D143="",0,N(IFERROR(IF($E143="SS",WORKDAY.INTL(INDEX($S$11:$S$310,MATCH($D143,$A$11:$A$310,0)),N($F143),'Project Info'!$H$12,Holidays!$A$6:$A$205),IF($E143="FF",WORKDAY.INTL(INDEX($T$11:$T$310,MATCH($D143,$A$11:$A$310,0)),N($F143)-MAX(1,IF(ISNUMBER($P143),$P143,N($J143)))+1,'Project Info'!$H$12,Holidays!$A$6:$A$205),WORKDAY.INTL(INDEX($T$11:$T$310,MATCH($D143,$A$11:$A$310,0)),1+N($F143),'Project Info'!$H$12,Holidays!$A$6:$A$205))),0))),IF($G143="",0,N(IFERROR(IF($H143="SS",WORKDAY.INTL(INDEX($S$11:$S$310,MATCH($G143,$A$11:$A$310,0)),N($I143),'Project Info'!$H$12,Holidays!$A$6:$A$205),IF($H143="FF",WORKDAY.INTL(INDEX($T$11:$T$310,MATCH($G143,$A$11:$A$310,0)),N($I143)-MAX(1,IF(ISNUMBER($P143),$P143,N($J143)))+1,'Project Info'!$H$12,Holidays!$A$6:$A$205),WORKDAY.INTL(INDEX($T$11:$T$310,MATCH($G143,$A$11:$A$310,0)),1+N($I143),'Project Info'!$H$12,Holidays!$A$6:$A$205))),0))),IF($AE143="Completed",0,N('Project Info'!$C$11)))-1,1,'Project Info'!$H$12,Holidays!$A$6:$A$205)))</f>
        <v/>
      </c>
      <c r="T143" s="51" t="str">
        <f>IF(OR($S143="",$U143=""),"",IF(ISNUMBER($N143),$N143,WORKDAY.INTL($S143,$U143-1,'Project Info'!$H$12,Holidays!$A$6:$A$205)))</f>
        <v/>
      </c>
      <c r="U143" s="52" t="str">
        <f>IF(OR($S143="",NOT(ISNUMBER($J143))),"",IF(ISNUMBER($N143),MAX(1,NETWORKDAYS.INTL($S143,$N143,'Project Info'!$H$12,Holidays!$A$6:$A$205)),MAX(1,IF(ISNUMBER($P143),$P143,$J143),IF(ISNUMBER($M143),NETWORKDAYS.INTL($M143,N('Project Info'!$C$11),'Project Info'!$H$12,Holidays!$A$6:$A$205),0))))</f>
        <v/>
      </c>
      <c r="V143" s="53" t="str">
        <f>IF($U143="","",$U143-MAX(1,$J143))</f>
        <v/>
      </c>
      <c r="W143" s="25" t="str">
        <f>IF($B143="","",IF($U143="","Enter Duration",IF($AE143="Completed",IF(NOT(ISNUMBER($N143)),"Completed - enter Actual End",IF($V143&gt;0,"Completed - Overshoot",IF($V143&lt;0,"Completed - Early","Completed - On Time"))),IF($AE143="On Hold","On Hold",IF($AE143="In Progress",IF($V143&gt;0,"In Progress - Overshooting","In Progress - On Track"),IF($S143&gt;$Q143,"Delayed Start","Not Started"))))))</f>
        <v/>
      </c>
      <c r="X143" s="53" t="str">
        <f>IF(OR(NOT(ISNUMBER($R143)),NOT(ISNUMBER($T143))),"",IF($T143&gt;=$R143,NETWORKDAYS.INTL($R143,$T143,'Project Info'!$H$12,Holidays!$A$6:$A$205)-1,-(NETWORKDAYS.INTL($T143,$R143,'Project Info'!$H$12,Holidays!$A$6:$A$205)-1)))</f>
        <v/>
      </c>
      <c r="Y143" s="25" t="str">
        <f>IF($B143="","",IF(AND(MAX($AC143,$AD143)&gt;0,N($S143)&gt;N($Q143)),"Delayed by Task #"&amp;IF($AC143&gt;=$AD143,$D143,$G143)&amp;" (+"&amp;MAX($AC143,$AD143)&amp;"d)",""))</f>
        <v/>
      </c>
      <c r="Z143" s="52" t="str">
        <f>IF($B143="","",COUNTIF($D$11:$D$310,$A143)+COUNTIF($G$11:$G$310,$A143))</f>
        <v/>
      </c>
      <c r="AA143" s="47" t="str">
        <f>IF($B143="","",IF($AE143="Completed",1,IF($AE143="On Hold",4,IF($AE143="In Progress",2,IF(N($S143)&gt;N($Q143),7,3)))))</f>
        <v/>
      </c>
      <c r="AB143" s="47" t="str">
        <f>IF($B143="","",IF(OR(AND($D143&lt;&gt;"",ISNUMBER(MATCH($D143,$A$11:$A$310,0))),AND($G143&lt;&gt;"",ISNUMBER(MATCH($G143,$A$11:$A$310,0)))),1,0))</f>
        <v/>
      </c>
      <c r="AC143" s="47">
        <f>IF($D143="",0,N(IFERROR(INDEX($X$11:$X$310,MATCH($D143,$A$11:$A$310,0)),0)))</f>
        <v>0</v>
      </c>
      <c r="AD143" s="47">
        <f>IF($G143="",0,N(IFERROR(INDEX($X$11:$X$310,MATCH($G143,$A$11:$A$310,0)),0)))</f>
        <v>0</v>
      </c>
      <c r="AE143" s="47" t="str">
        <f>IF($B143="","",IF(ISNUMBER($N143),"Completed",IF($L143="Completed","Completed",IF($L143&lt;&gt;"",$L143,IF(ISNUMBER($M143),"In Progress","Not Started")))))</f>
        <v/>
      </c>
      <c r="AF143" s="54" t="str">
        <f>IF($B143="","",IF($AE143="Completed",1,MIN(1,N($O143))))</f>
        <v/>
      </c>
      <c r="AG143" s="55" t="str">
        <f>IF(OR($S143="",NOT(ISNUMBER($J143))),"",WORKDAY.INTL($S143,MAX(1,$J143)-1,'Project Info'!$H$12,Holidays!$A$6:$A$205))</f>
        <v/>
      </c>
      <c r="AH143" s="47" t="str">
        <f>IF($B143="","",N($J143)*$AF143)</f>
        <v/>
      </c>
      <c r="AI143" s="47">
        <f>IF(ISNUMBER($R143),$R143,0)</f>
        <v>0</v>
      </c>
      <c r="AJ143" s="47">
        <f>IF(ISNUMBER($T143),$T143,0)</f>
        <v>0</v>
      </c>
    </row>
    <row r="144" ht="18" customHeight="1">
      <c r="A144" s="47" t="str">
        <f>IF($B144="","",ROW()-10)</f>
        <v/>
      </c>
      <c r="B144" s="48" t="n"/>
      <c r="C144" s="48" t="n"/>
      <c r="D144" s="6" t="n"/>
      <c r="E144" s="6" t="n"/>
      <c r="F144" s="6" t="n"/>
      <c r="G144" s="6" t="n"/>
      <c r="H144" s="6" t="n"/>
      <c r="I144" s="6" t="n"/>
      <c r="J144" s="6" t="n"/>
      <c r="K144" s="49" t="n"/>
      <c r="L144" s="6" t="n"/>
      <c r="M144" s="49" t="n"/>
      <c r="N144" s="49" t="n"/>
      <c r="O144" s="50" t="n"/>
      <c r="P144" s="6" t="n"/>
      <c r="Q144" s="51" t="str">
        <f>IF(OR($B144="",'Project Info'!$C$9=""),"",WORKDAY.INTL(MAX('Project Info'!$C$9,N($K144),IF($D144="",0,N(IFERROR(IF($E144="SS",WORKDAY.INTL(INDEX($Q$11:$Q$310,MATCH($D144,$A$11:$A$310,0)),N($F144),'Project Info'!$H$12,Holidays!$A$6:$A$205),IF($E144="FF",WORKDAY.INTL(INDEX($R$11:$R$310,MATCH($D144,$A$11:$A$310,0)),N($F144)-MAX(1,N($J144))+1,'Project Info'!$H$12,Holidays!$A$6:$A$205),WORKDAY.INTL(INDEX($R$11:$R$310,MATCH($D144,$A$11:$A$310,0)),1+N($F144),'Project Info'!$H$12,Holidays!$A$6:$A$205))),0))),IF($G144="",0,N(IFERROR(IF($H144="SS",WORKDAY.INTL(INDEX($Q$11:$Q$310,MATCH($G144,$A$11:$A$310,0)),N($I144),'Project Info'!$H$12,Holidays!$A$6:$A$205),IF($H144="FF",WORKDAY.INTL(INDEX($R$11:$R$310,MATCH($G144,$A$11:$A$310,0)),N($I144)-MAX(1,N($J144))+1,'Project Info'!$H$12,Holidays!$A$6:$A$205),WORKDAY.INTL(INDEX($R$11:$R$310,MATCH($G144,$A$11:$A$310,0)),1+N($I144),'Project Info'!$H$12,Holidays!$A$6:$A$205))),0))))-1,1,'Project Info'!$H$12,Holidays!$A$6:$A$205))</f>
        <v/>
      </c>
      <c r="R144" s="51" t="str">
        <f>IF(OR($Q144="",NOT(ISNUMBER($J144))),"",WORKDAY.INTL($Q144,MAX(1,$J144)-1,'Project Info'!$H$12,Holidays!$A$6:$A$205))</f>
        <v/>
      </c>
      <c r="S144" s="51" t="str">
        <f>IF($Q144="","",IF(ISNUMBER($M144),$M144,WORKDAY.INTL(MAX($Q144,IF($D144="",0,N(IFERROR(IF($E144="SS",WORKDAY.INTL(INDEX($S$11:$S$310,MATCH($D144,$A$11:$A$310,0)),N($F144),'Project Info'!$H$12,Holidays!$A$6:$A$205),IF($E144="FF",WORKDAY.INTL(INDEX($T$11:$T$310,MATCH($D144,$A$11:$A$310,0)),N($F144)-MAX(1,IF(ISNUMBER($P144),$P144,N($J144)))+1,'Project Info'!$H$12,Holidays!$A$6:$A$205),WORKDAY.INTL(INDEX($T$11:$T$310,MATCH($D144,$A$11:$A$310,0)),1+N($F144),'Project Info'!$H$12,Holidays!$A$6:$A$205))),0))),IF($G144="",0,N(IFERROR(IF($H144="SS",WORKDAY.INTL(INDEX($S$11:$S$310,MATCH($G144,$A$11:$A$310,0)),N($I144),'Project Info'!$H$12,Holidays!$A$6:$A$205),IF($H144="FF",WORKDAY.INTL(INDEX($T$11:$T$310,MATCH($G144,$A$11:$A$310,0)),N($I144)-MAX(1,IF(ISNUMBER($P144),$P144,N($J144)))+1,'Project Info'!$H$12,Holidays!$A$6:$A$205),WORKDAY.INTL(INDEX($T$11:$T$310,MATCH($G144,$A$11:$A$310,0)),1+N($I144),'Project Info'!$H$12,Holidays!$A$6:$A$205))),0))),IF($AE144="Completed",0,N('Project Info'!$C$11)))-1,1,'Project Info'!$H$12,Holidays!$A$6:$A$205)))</f>
        <v/>
      </c>
      <c r="T144" s="51" t="str">
        <f>IF(OR($S144="",$U144=""),"",IF(ISNUMBER($N144),$N144,WORKDAY.INTL($S144,$U144-1,'Project Info'!$H$12,Holidays!$A$6:$A$205)))</f>
        <v/>
      </c>
      <c r="U144" s="52" t="str">
        <f>IF(OR($S144="",NOT(ISNUMBER($J144))),"",IF(ISNUMBER($N144),MAX(1,NETWORKDAYS.INTL($S144,$N144,'Project Info'!$H$12,Holidays!$A$6:$A$205)),MAX(1,IF(ISNUMBER($P144),$P144,$J144),IF(ISNUMBER($M144),NETWORKDAYS.INTL($M144,N('Project Info'!$C$11),'Project Info'!$H$12,Holidays!$A$6:$A$205),0))))</f>
        <v/>
      </c>
      <c r="V144" s="53" t="str">
        <f>IF($U144="","",$U144-MAX(1,$J144))</f>
        <v/>
      </c>
      <c r="W144" s="25" t="str">
        <f>IF($B144="","",IF($U144="","Enter Duration",IF($AE144="Completed",IF(NOT(ISNUMBER($N144)),"Completed - enter Actual End",IF($V144&gt;0,"Completed - Overshoot",IF($V144&lt;0,"Completed - Early","Completed - On Time"))),IF($AE144="On Hold","On Hold",IF($AE144="In Progress",IF($V144&gt;0,"In Progress - Overshooting","In Progress - On Track"),IF($S144&gt;$Q144,"Delayed Start","Not Started"))))))</f>
        <v/>
      </c>
      <c r="X144" s="53" t="str">
        <f>IF(OR(NOT(ISNUMBER($R144)),NOT(ISNUMBER($T144))),"",IF($T144&gt;=$R144,NETWORKDAYS.INTL($R144,$T144,'Project Info'!$H$12,Holidays!$A$6:$A$205)-1,-(NETWORKDAYS.INTL($T144,$R144,'Project Info'!$H$12,Holidays!$A$6:$A$205)-1)))</f>
        <v/>
      </c>
      <c r="Y144" s="25" t="str">
        <f>IF($B144="","",IF(AND(MAX($AC144,$AD144)&gt;0,N($S144)&gt;N($Q144)),"Delayed by Task #"&amp;IF($AC144&gt;=$AD144,$D144,$G144)&amp;" (+"&amp;MAX($AC144,$AD144)&amp;"d)",""))</f>
        <v/>
      </c>
      <c r="Z144" s="52" t="str">
        <f>IF($B144="","",COUNTIF($D$11:$D$310,$A144)+COUNTIF($G$11:$G$310,$A144))</f>
        <v/>
      </c>
      <c r="AA144" s="47" t="str">
        <f>IF($B144="","",IF($AE144="Completed",1,IF($AE144="On Hold",4,IF($AE144="In Progress",2,IF(N($S144)&gt;N($Q144),7,3)))))</f>
        <v/>
      </c>
      <c r="AB144" s="47" t="str">
        <f>IF($B144="","",IF(OR(AND($D144&lt;&gt;"",ISNUMBER(MATCH($D144,$A$11:$A$310,0))),AND($G144&lt;&gt;"",ISNUMBER(MATCH($G144,$A$11:$A$310,0)))),1,0))</f>
        <v/>
      </c>
      <c r="AC144" s="47">
        <f>IF($D144="",0,N(IFERROR(INDEX($X$11:$X$310,MATCH($D144,$A$11:$A$310,0)),0)))</f>
        <v>0</v>
      </c>
      <c r="AD144" s="47">
        <f>IF($G144="",0,N(IFERROR(INDEX($X$11:$X$310,MATCH($G144,$A$11:$A$310,0)),0)))</f>
        <v>0</v>
      </c>
      <c r="AE144" s="47" t="str">
        <f>IF($B144="","",IF(ISNUMBER($N144),"Completed",IF($L144="Completed","Completed",IF($L144&lt;&gt;"",$L144,IF(ISNUMBER($M144),"In Progress","Not Started")))))</f>
        <v/>
      </c>
      <c r="AF144" s="54" t="str">
        <f>IF($B144="","",IF($AE144="Completed",1,MIN(1,N($O144))))</f>
        <v/>
      </c>
      <c r="AG144" s="55" t="str">
        <f>IF(OR($S144="",NOT(ISNUMBER($J144))),"",WORKDAY.INTL($S144,MAX(1,$J144)-1,'Project Info'!$H$12,Holidays!$A$6:$A$205))</f>
        <v/>
      </c>
      <c r="AH144" s="47" t="str">
        <f>IF($B144="","",N($J144)*$AF144)</f>
        <v/>
      </c>
      <c r="AI144" s="47">
        <f>IF(ISNUMBER($R144),$R144,0)</f>
        <v>0</v>
      </c>
      <c r="AJ144" s="47">
        <f>IF(ISNUMBER($T144),$T144,0)</f>
        <v>0</v>
      </c>
    </row>
    <row r="145" ht="18" customHeight="1">
      <c r="A145" s="47" t="str">
        <f>IF($B145="","",ROW()-10)</f>
        <v/>
      </c>
      <c r="B145" s="48" t="n"/>
      <c r="C145" s="48" t="n"/>
      <c r="D145" s="6" t="n"/>
      <c r="E145" s="6" t="n"/>
      <c r="F145" s="6" t="n"/>
      <c r="G145" s="6" t="n"/>
      <c r="H145" s="6" t="n"/>
      <c r="I145" s="6" t="n"/>
      <c r="J145" s="6" t="n"/>
      <c r="K145" s="49" t="n"/>
      <c r="L145" s="6" t="n"/>
      <c r="M145" s="49" t="n"/>
      <c r="N145" s="49" t="n"/>
      <c r="O145" s="50" t="n"/>
      <c r="P145" s="6" t="n"/>
      <c r="Q145" s="51" t="str">
        <f>IF(OR($B145="",'Project Info'!$C$9=""),"",WORKDAY.INTL(MAX('Project Info'!$C$9,N($K145),IF($D145="",0,N(IFERROR(IF($E145="SS",WORKDAY.INTL(INDEX($Q$11:$Q$310,MATCH($D145,$A$11:$A$310,0)),N($F145),'Project Info'!$H$12,Holidays!$A$6:$A$205),IF($E145="FF",WORKDAY.INTL(INDEX($R$11:$R$310,MATCH($D145,$A$11:$A$310,0)),N($F145)-MAX(1,N($J145))+1,'Project Info'!$H$12,Holidays!$A$6:$A$205),WORKDAY.INTL(INDEX($R$11:$R$310,MATCH($D145,$A$11:$A$310,0)),1+N($F145),'Project Info'!$H$12,Holidays!$A$6:$A$205))),0))),IF($G145="",0,N(IFERROR(IF($H145="SS",WORKDAY.INTL(INDEX($Q$11:$Q$310,MATCH($G145,$A$11:$A$310,0)),N($I145),'Project Info'!$H$12,Holidays!$A$6:$A$205),IF($H145="FF",WORKDAY.INTL(INDEX($R$11:$R$310,MATCH($G145,$A$11:$A$310,0)),N($I145)-MAX(1,N($J145))+1,'Project Info'!$H$12,Holidays!$A$6:$A$205),WORKDAY.INTL(INDEX($R$11:$R$310,MATCH($G145,$A$11:$A$310,0)),1+N($I145),'Project Info'!$H$12,Holidays!$A$6:$A$205))),0))))-1,1,'Project Info'!$H$12,Holidays!$A$6:$A$205))</f>
        <v/>
      </c>
      <c r="R145" s="51" t="str">
        <f>IF(OR($Q145="",NOT(ISNUMBER($J145))),"",WORKDAY.INTL($Q145,MAX(1,$J145)-1,'Project Info'!$H$12,Holidays!$A$6:$A$205))</f>
        <v/>
      </c>
      <c r="S145" s="51" t="str">
        <f>IF($Q145="","",IF(ISNUMBER($M145),$M145,WORKDAY.INTL(MAX($Q145,IF($D145="",0,N(IFERROR(IF($E145="SS",WORKDAY.INTL(INDEX($S$11:$S$310,MATCH($D145,$A$11:$A$310,0)),N($F145),'Project Info'!$H$12,Holidays!$A$6:$A$205),IF($E145="FF",WORKDAY.INTL(INDEX($T$11:$T$310,MATCH($D145,$A$11:$A$310,0)),N($F145)-MAX(1,IF(ISNUMBER($P145),$P145,N($J145)))+1,'Project Info'!$H$12,Holidays!$A$6:$A$205),WORKDAY.INTL(INDEX($T$11:$T$310,MATCH($D145,$A$11:$A$310,0)),1+N($F145),'Project Info'!$H$12,Holidays!$A$6:$A$205))),0))),IF($G145="",0,N(IFERROR(IF($H145="SS",WORKDAY.INTL(INDEX($S$11:$S$310,MATCH($G145,$A$11:$A$310,0)),N($I145),'Project Info'!$H$12,Holidays!$A$6:$A$205),IF($H145="FF",WORKDAY.INTL(INDEX($T$11:$T$310,MATCH($G145,$A$11:$A$310,0)),N($I145)-MAX(1,IF(ISNUMBER($P145),$P145,N($J145)))+1,'Project Info'!$H$12,Holidays!$A$6:$A$205),WORKDAY.INTL(INDEX($T$11:$T$310,MATCH($G145,$A$11:$A$310,0)),1+N($I145),'Project Info'!$H$12,Holidays!$A$6:$A$205))),0))),IF($AE145="Completed",0,N('Project Info'!$C$11)))-1,1,'Project Info'!$H$12,Holidays!$A$6:$A$205)))</f>
        <v/>
      </c>
      <c r="T145" s="51" t="str">
        <f>IF(OR($S145="",$U145=""),"",IF(ISNUMBER($N145),$N145,WORKDAY.INTL($S145,$U145-1,'Project Info'!$H$12,Holidays!$A$6:$A$205)))</f>
        <v/>
      </c>
      <c r="U145" s="52" t="str">
        <f>IF(OR($S145="",NOT(ISNUMBER($J145))),"",IF(ISNUMBER($N145),MAX(1,NETWORKDAYS.INTL($S145,$N145,'Project Info'!$H$12,Holidays!$A$6:$A$205)),MAX(1,IF(ISNUMBER($P145),$P145,$J145),IF(ISNUMBER($M145),NETWORKDAYS.INTL($M145,N('Project Info'!$C$11),'Project Info'!$H$12,Holidays!$A$6:$A$205),0))))</f>
        <v/>
      </c>
      <c r="V145" s="53" t="str">
        <f>IF($U145="","",$U145-MAX(1,$J145))</f>
        <v/>
      </c>
      <c r="W145" s="25" t="str">
        <f>IF($B145="","",IF($U145="","Enter Duration",IF($AE145="Completed",IF(NOT(ISNUMBER($N145)),"Completed - enter Actual End",IF($V145&gt;0,"Completed - Overshoot",IF($V145&lt;0,"Completed - Early","Completed - On Time"))),IF($AE145="On Hold","On Hold",IF($AE145="In Progress",IF($V145&gt;0,"In Progress - Overshooting","In Progress - On Track"),IF($S145&gt;$Q145,"Delayed Start","Not Started"))))))</f>
        <v/>
      </c>
      <c r="X145" s="53" t="str">
        <f>IF(OR(NOT(ISNUMBER($R145)),NOT(ISNUMBER($T145))),"",IF($T145&gt;=$R145,NETWORKDAYS.INTL($R145,$T145,'Project Info'!$H$12,Holidays!$A$6:$A$205)-1,-(NETWORKDAYS.INTL($T145,$R145,'Project Info'!$H$12,Holidays!$A$6:$A$205)-1)))</f>
        <v/>
      </c>
      <c r="Y145" s="25" t="str">
        <f>IF($B145="","",IF(AND(MAX($AC145,$AD145)&gt;0,N($S145)&gt;N($Q145)),"Delayed by Task #"&amp;IF($AC145&gt;=$AD145,$D145,$G145)&amp;" (+"&amp;MAX($AC145,$AD145)&amp;"d)",""))</f>
        <v/>
      </c>
      <c r="Z145" s="52" t="str">
        <f>IF($B145="","",COUNTIF($D$11:$D$310,$A145)+COUNTIF($G$11:$G$310,$A145))</f>
        <v/>
      </c>
      <c r="AA145" s="47" t="str">
        <f>IF($B145="","",IF($AE145="Completed",1,IF($AE145="On Hold",4,IF($AE145="In Progress",2,IF(N($S145)&gt;N($Q145),7,3)))))</f>
        <v/>
      </c>
      <c r="AB145" s="47" t="str">
        <f>IF($B145="","",IF(OR(AND($D145&lt;&gt;"",ISNUMBER(MATCH($D145,$A$11:$A$310,0))),AND($G145&lt;&gt;"",ISNUMBER(MATCH($G145,$A$11:$A$310,0)))),1,0))</f>
        <v/>
      </c>
      <c r="AC145" s="47">
        <f>IF($D145="",0,N(IFERROR(INDEX($X$11:$X$310,MATCH($D145,$A$11:$A$310,0)),0)))</f>
        <v>0</v>
      </c>
      <c r="AD145" s="47">
        <f>IF($G145="",0,N(IFERROR(INDEX($X$11:$X$310,MATCH($G145,$A$11:$A$310,0)),0)))</f>
        <v>0</v>
      </c>
      <c r="AE145" s="47" t="str">
        <f>IF($B145="","",IF(ISNUMBER($N145),"Completed",IF($L145="Completed","Completed",IF($L145&lt;&gt;"",$L145,IF(ISNUMBER($M145),"In Progress","Not Started")))))</f>
        <v/>
      </c>
      <c r="AF145" s="54" t="str">
        <f>IF($B145="","",IF($AE145="Completed",1,MIN(1,N($O145))))</f>
        <v/>
      </c>
      <c r="AG145" s="55" t="str">
        <f>IF(OR($S145="",NOT(ISNUMBER($J145))),"",WORKDAY.INTL($S145,MAX(1,$J145)-1,'Project Info'!$H$12,Holidays!$A$6:$A$205))</f>
        <v/>
      </c>
      <c r="AH145" s="47" t="str">
        <f>IF($B145="","",N($J145)*$AF145)</f>
        <v/>
      </c>
      <c r="AI145" s="47">
        <f>IF(ISNUMBER($R145),$R145,0)</f>
        <v>0</v>
      </c>
      <c r="AJ145" s="47">
        <f>IF(ISNUMBER($T145),$T145,0)</f>
        <v>0</v>
      </c>
    </row>
    <row r="146" ht="18" customHeight="1">
      <c r="A146" s="47" t="str">
        <f>IF($B146="","",ROW()-10)</f>
        <v/>
      </c>
      <c r="B146" s="48" t="n"/>
      <c r="C146" s="48" t="n"/>
      <c r="D146" s="6" t="n"/>
      <c r="E146" s="6" t="n"/>
      <c r="F146" s="6" t="n"/>
      <c r="G146" s="6" t="n"/>
      <c r="H146" s="6" t="n"/>
      <c r="I146" s="6" t="n"/>
      <c r="J146" s="6" t="n"/>
      <c r="K146" s="49" t="n"/>
      <c r="L146" s="6" t="n"/>
      <c r="M146" s="49" t="n"/>
      <c r="N146" s="49" t="n"/>
      <c r="O146" s="50" t="n"/>
      <c r="P146" s="6" t="n"/>
      <c r="Q146" s="51" t="str">
        <f>IF(OR($B146="",'Project Info'!$C$9=""),"",WORKDAY.INTL(MAX('Project Info'!$C$9,N($K146),IF($D146="",0,N(IFERROR(IF($E146="SS",WORKDAY.INTL(INDEX($Q$11:$Q$310,MATCH($D146,$A$11:$A$310,0)),N($F146),'Project Info'!$H$12,Holidays!$A$6:$A$205),IF($E146="FF",WORKDAY.INTL(INDEX($R$11:$R$310,MATCH($D146,$A$11:$A$310,0)),N($F146)-MAX(1,N($J146))+1,'Project Info'!$H$12,Holidays!$A$6:$A$205),WORKDAY.INTL(INDEX($R$11:$R$310,MATCH($D146,$A$11:$A$310,0)),1+N($F146),'Project Info'!$H$12,Holidays!$A$6:$A$205))),0))),IF($G146="",0,N(IFERROR(IF($H146="SS",WORKDAY.INTL(INDEX($Q$11:$Q$310,MATCH($G146,$A$11:$A$310,0)),N($I146),'Project Info'!$H$12,Holidays!$A$6:$A$205),IF($H146="FF",WORKDAY.INTL(INDEX($R$11:$R$310,MATCH($G146,$A$11:$A$310,0)),N($I146)-MAX(1,N($J146))+1,'Project Info'!$H$12,Holidays!$A$6:$A$205),WORKDAY.INTL(INDEX($R$11:$R$310,MATCH($G146,$A$11:$A$310,0)),1+N($I146),'Project Info'!$H$12,Holidays!$A$6:$A$205))),0))))-1,1,'Project Info'!$H$12,Holidays!$A$6:$A$205))</f>
        <v/>
      </c>
      <c r="R146" s="51" t="str">
        <f>IF(OR($Q146="",NOT(ISNUMBER($J146))),"",WORKDAY.INTL($Q146,MAX(1,$J146)-1,'Project Info'!$H$12,Holidays!$A$6:$A$205))</f>
        <v/>
      </c>
      <c r="S146" s="51" t="str">
        <f>IF($Q146="","",IF(ISNUMBER($M146),$M146,WORKDAY.INTL(MAX($Q146,IF($D146="",0,N(IFERROR(IF($E146="SS",WORKDAY.INTL(INDEX($S$11:$S$310,MATCH($D146,$A$11:$A$310,0)),N($F146),'Project Info'!$H$12,Holidays!$A$6:$A$205),IF($E146="FF",WORKDAY.INTL(INDEX($T$11:$T$310,MATCH($D146,$A$11:$A$310,0)),N($F146)-MAX(1,IF(ISNUMBER($P146),$P146,N($J146)))+1,'Project Info'!$H$12,Holidays!$A$6:$A$205),WORKDAY.INTL(INDEX($T$11:$T$310,MATCH($D146,$A$11:$A$310,0)),1+N($F146),'Project Info'!$H$12,Holidays!$A$6:$A$205))),0))),IF($G146="",0,N(IFERROR(IF($H146="SS",WORKDAY.INTL(INDEX($S$11:$S$310,MATCH($G146,$A$11:$A$310,0)),N($I146),'Project Info'!$H$12,Holidays!$A$6:$A$205),IF($H146="FF",WORKDAY.INTL(INDEX($T$11:$T$310,MATCH($G146,$A$11:$A$310,0)),N($I146)-MAX(1,IF(ISNUMBER($P146),$P146,N($J146)))+1,'Project Info'!$H$12,Holidays!$A$6:$A$205),WORKDAY.INTL(INDEX($T$11:$T$310,MATCH($G146,$A$11:$A$310,0)),1+N($I146),'Project Info'!$H$12,Holidays!$A$6:$A$205))),0))),IF($AE146="Completed",0,N('Project Info'!$C$11)))-1,1,'Project Info'!$H$12,Holidays!$A$6:$A$205)))</f>
        <v/>
      </c>
      <c r="T146" s="51" t="str">
        <f>IF(OR($S146="",$U146=""),"",IF(ISNUMBER($N146),$N146,WORKDAY.INTL($S146,$U146-1,'Project Info'!$H$12,Holidays!$A$6:$A$205)))</f>
        <v/>
      </c>
      <c r="U146" s="52" t="str">
        <f>IF(OR($S146="",NOT(ISNUMBER($J146))),"",IF(ISNUMBER($N146),MAX(1,NETWORKDAYS.INTL($S146,$N146,'Project Info'!$H$12,Holidays!$A$6:$A$205)),MAX(1,IF(ISNUMBER($P146),$P146,$J146),IF(ISNUMBER($M146),NETWORKDAYS.INTL($M146,N('Project Info'!$C$11),'Project Info'!$H$12,Holidays!$A$6:$A$205),0))))</f>
        <v/>
      </c>
      <c r="V146" s="53" t="str">
        <f>IF($U146="","",$U146-MAX(1,$J146))</f>
        <v/>
      </c>
      <c r="W146" s="25" t="str">
        <f>IF($B146="","",IF($U146="","Enter Duration",IF($AE146="Completed",IF(NOT(ISNUMBER($N146)),"Completed - enter Actual End",IF($V146&gt;0,"Completed - Overshoot",IF($V146&lt;0,"Completed - Early","Completed - On Time"))),IF($AE146="On Hold","On Hold",IF($AE146="In Progress",IF($V146&gt;0,"In Progress - Overshooting","In Progress - On Track"),IF($S146&gt;$Q146,"Delayed Start","Not Started"))))))</f>
        <v/>
      </c>
      <c r="X146" s="53" t="str">
        <f>IF(OR(NOT(ISNUMBER($R146)),NOT(ISNUMBER($T146))),"",IF($T146&gt;=$R146,NETWORKDAYS.INTL($R146,$T146,'Project Info'!$H$12,Holidays!$A$6:$A$205)-1,-(NETWORKDAYS.INTL($T146,$R146,'Project Info'!$H$12,Holidays!$A$6:$A$205)-1)))</f>
        <v/>
      </c>
      <c r="Y146" s="25" t="str">
        <f>IF($B146="","",IF(AND(MAX($AC146,$AD146)&gt;0,N($S146)&gt;N($Q146)),"Delayed by Task #"&amp;IF($AC146&gt;=$AD146,$D146,$G146)&amp;" (+"&amp;MAX($AC146,$AD146)&amp;"d)",""))</f>
        <v/>
      </c>
      <c r="Z146" s="52" t="str">
        <f>IF($B146="","",COUNTIF($D$11:$D$310,$A146)+COUNTIF($G$11:$G$310,$A146))</f>
        <v/>
      </c>
      <c r="AA146" s="47" t="str">
        <f>IF($B146="","",IF($AE146="Completed",1,IF($AE146="On Hold",4,IF($AE146="In Progress",2,IF(N($S146)&gt;N($Q146),7,3)))))</f>
        <v/>
      </c>
      <c r="AB146" s="47" t="str">
        <f>IF($B146="","",IF(OR(AND($D146&lt;&gt;"",ISNUMBER(MATCH($D146,$A$11:$A$310,0))),AND($G146&lt;&gt;"",ISNUMBER(MATCH($G146,$A$11:$A$310,0)))),1,0))</f>
        <v/>
      </c>
      <c r="AC146" s="47">
        <f>IF($D146="",0,N(IFERROR(INDEX($X$11:$X$310,MATCH($D146,$A$11:$A$310,0)),0)))</f>
        <v>0</v>
      </c>
      <c r="AD146" s="47">
        <f>IF($G146="",0,N(IFERROR(INDEX($X$11:$X$310,MATCH($G146,$A$11:$A$310,0)),0)))</f>
        <v>0</v>
      </c>
      <c r="AE146" s="47" t="str">
        <f>IF($B146="","",IF(ISNUMBER($N146),"Completed",IF($L146="Completed","Completed",IF($L146&lt;&gt;"",$L146,IF(ISNUMBER($M146),"In Progress","Not Started")))))</f>
        <v/>
      </c>
      <c r="AF146" s="54" t="str">
        <f>IF($B146="","",IF($AE146="Completed",1,MIN(1,N($O146))))</f>
        <v/>
      </c>
      <c r="AG146" s="55" t="str">
        <f>IF(OR($S146="",NOT(ISNUMBER($J146))),"",WORKDAY.INTL($S146,MAX(1,$J146)-1,'Project Info'!$H$12,Holidays!$A$6:$A$205))</f>
        <v/>
      </c>
      <c r="AH146" s="47" t="str">
        <f>IF($B146="","",N($J146)*$AF146)</f>
        <v/>
      </c>
      <c r="AI146" s="47">
        <f>IF(ISNUMBER($R146),$R146,0)</f>
        <v>0</v>
      </c>
      <c r="AJ146" s="47">
        <f>IF(ISNUMBER($T146),$T146,0)</f>
        <v>0</v>
      </c>
    </row>
    <row r="147" ht="18" customHeight="1">
      <c r="A147" s="47" t="str">
        <f>IF($B147="","",ROW()-10)</f>
        <v/>
      </c>
      <c r="B147" s="48" t="n"/>
      <c r="C147" s="48" t="n"/>
      <c r="D147" s="6" t="n"/>
      <c r="E147" s="6" t="n"/>
      <c r="F147" s="6" t="n"/>
      <c r="G147" s="6" t="n"/>
      <c r="H147" s="6" t="n"/>
      <c r="I147" s="6" t="n"/>
      <c r="J147" s="6" t="n"/>
      <c r="K147" s="49" t="n"/>
      <c r="L147" s="6" t="n"/>
      <c r="M147" s="49" t="n"/>
      <c r="N147" s="49" t="n"/>
      <c r="O147" s="50" t="n"/>
      <c r="P147" s="6" t="n"/>
      <c r="Q147" s="51" t="str">
        <f>IF(OR($B147="",'Project Info'!$C$9=""),"",WORKDAY.INTL(MAX('Project Info'!$C$9,N($K147),IF($D147="",0,N(IFERROR(IF($E147="SS",WORKDAY.INTL(INDEX($Q$11:$Q$310,MATCH($D147,$A$11:$A$310,0)),N($F147),'Project Info'!$H$12,Holidays!$A$6:$A$205),IF($E147="FF",WORKDAY.INTL(INDEX($R$11:$R$310,MATCH($D147,$A$11:$A$310,0)),N($F147)-MAX(1,N($J147))+1,'Project Info'!$H$12,Holidays!$A$6:$A$205),WORKDAY.INTL(INDEX($R$11:$R$310,MATCH($D147,$A$11:$A$310,0)),1+N($F147),'Project Info'!$H$12,Holidays!$A$6:$A$205))),0))),IF($G147="",0,N(IFERROR(IF($H147="SS",WORKDAY.INTL(INDEX($Q$11:$Q$310,MATCH($G147,$A$11:$A$310,0)),N($I147),'Project Info'!$H$12,Holidays!$A$6:$A$205),IF($H147="FF",WORKDAY.INTL(INDEX($R$11:$R$310,MATCH($G147,$A$11:$A$310,0)),N($I147)-MAX(1,N($J147))+1,'Project Info'!$H$12,Holidays!$A$6:$A$205),WORKDAY.INTL(INDEX($R$11:$R$310,MATCH($G147,$A$11:$A$310,0)),1+N($I147),'Project Info'!$H$12,Holidays!$A$6:$A$205))),0))))-1,1,'Project Info'!$H$12,Holidays!$A$6:$A$205))</f>
        <v/>
      </c>
      <c r="R147" s="51" t="str">
        <f>IF(OR($Q147="",NOT(ISNUMBER($J147))),"",WORKDAY.INTL($Q147,MAX(1,$J147)-1,'Project Info'!$H$12,Holidays!$A$6:$A$205))</f>
        <v/>
      </c>
      <c r="S147" s="51" t="str">
        <f>IF($Q147="","",IF(ISNUMBER($M147),$M147,WORKDAY.INTL(MAX($Q147,IF($D147="",0,N(IFERROR(IF($E147="SS",WORKDAY.INTL(INDEX($S$11:$S$310,MATCH($D147,$A$11:$A$310,0)),N($F147),'Project Info'!$H$12,Holidays!$A$6:$A$205),IF($E147="FF",WORKDAY.INTL(INDEX($T$11:$T$310,MATCH($D147,$A$11:$A$310,0)),N($F147)-MAX(1,IF(ISNUMBER($P147),$P147,N($J147)))+1,'Project Info'!$H$12,Holidays!$A$6:$A$205),WORKDAY.INTL(INDEX($T$11:$T$310,MATCH($D147,$A$11:$A$310,0)),1+N($F147),'Project Info'!$H$12,Holidays!$A$6:$A$205))),0))),IF($G147="",0,N(IFERROR(IF($H147="SS",WORKDAY.INTL(INDEX($S$11:$S$310,MATCH($G147,$A$11:$A$310,0)),N($I147),'Project Info'!$H$12,Holidays!$A$6:$A$205),IF($H147="FF",WORKDAY.INTL(INDEX($T$11:$T$310,MATCH($G147,$A$11:$A$310,0)),N($I147)-MAX(1,IF(ISNUMBER($P147),$P147,N($J147)))+1,'Project Info'!$H$12,Holidays!$A$6:$A$205),WORKDAY.INTL(INDEX($T$11:$T$310,MATCH($G147,$A$11:$A$310,0)),1+N($I147),'Project Info'!$H$12,Holidays!$A$6:$A$205))),0))),IF($AE147="Completed",0,N('Project Info'!$C$11)))-1,1,'Project Info'!$H$12,Holidays!$A$6:$A$205)))</f>
        <v/>
      </c>
      <c r="T147" s="51" t="str">
        <f>IF(OR($S147="",$U147=""),"",IF(ISNUMBER($N147),$N147,WORKDAY.INTL($S147,$U147-1,'Project Info'!$H$12,Holidays!$A$6:$A$205)))</f>
        <v/>
      </c>
      <c r="U147" s="52" t="str">
        <f>IF(OR($S147="",NOT(ISNUMBER($J147))),"",IF(ISNUMBER($N147),MAX(1,NETWORKDAYS.INTL($S147,$N147,'Project Info'!$H$12,Holidays!$A$6:$A$205)),MAX(1,IF(ISNUMBER($P147),$P147,$J147),IF(ISNUMBER($M147),NETWORKDAYS.INTL($M147,N('Project Info'!$C$11),'Project Info'!$H$12,Holidays!$A$6:$A$205),0))))</f>
        <v/>
      </c>
      <c r="V147" s="53" t="str">
        <f>IF($U147="","",$U147-MAX(1,$J147))</f>
        <v/>
      </c>
      <c r="W147" s="25" t="str">
        <f>IF($B147="","",IF($U147="","Enter Duration",IF($AE147="Completed",IF(NOT(ISNUMBER($N147)),"Completed - enter Actual End",IF($V147&gt;0,"Completed - Overshoot",IF($V147&lt;0,"Completed - Early","Completed - On Time"))),IF($AE147="On Hold","On Hold",IF($AE147="In Progress",IF($V147&gt;0,"In Progress - Overshooting","In Progress - On Track"),IF($S147&gt;$Q147,"Delayed Start","Not Started"))))))</f>
        <v/>
      </c>
      <c r="X147" s="53" t="str">
        <f>IF(OR(NOT(ISNUMBER($R147)),NOT(ISNUMBER($T147))),"",IF($T147&gt;=$R147,NETWORKDAYS.INTL($R147,$T147,'Project Info'!$H$12,Holidays!$A$6:$A$205)-1,-(NETWORKDAYS.INTL($T147,$R147,'Project Info'!$H$12,Holidays!$A$6:$A$205)-1)))</f>
        <v/>
      </c>
      <c r="Y147" s="25" t="str">
        <f>IF($B147="","",IF(AND(MAX($AC147,$AD147)&gt;0,N($S147)&gt;N($Q147)),"Delayed by Task #"&amp;IF($AC147&gt;=$AD147,$D147,$G147)&amp;" (+"&amp;MAX($AC147,$AD147)&amp;"d)",""))</f>
        <v/>
      </c>
      <c r="Z147" s="52" t="str">
        <f>IF($B147="","",COUNTIF($D$11:$D$310,$A147)+COUNTIF($G$11:$G$310,$A147))</f>
        <v/>
      </c>
      <c r="AA147" s="47" t="str">
        <f>IF($B147="","",IF($AE147="Completed",1,IF($AE147="On Hold",4,IF($AE147="In Progress",2,IF(N($S147)&gt;N($Q147),7,3)))))</f>
        <v/>
      </c>
      <c r="AB147" s="47" t="str">
        <f>IF($B147="","",IF(OR(AND($D147&lt;&gt;"",ISNUMBER(MATCH($D147,$A$11:$A$310,0))),AND($G147&lt;&gt;"",ISNUMBER(MATCH($G147,$A$11:$A$310,0)))),1,0))</f>
        <v/>
      </c>
      <c r="AC147" s="47">
        <f>IF($D147="",0,N(IFERROR(INDEX($X$11:$X$310,MATCH($D147,$A$11:$A$310,0)),0)))</f>
        <v>0</v>
      </c>
      <c r="AD147" s="47">
        <f>IF($G147="",0,N(IFERROR(INDEX($X$11:$X$310,MATCH($G147,$A$11:$A$310,0)),0)))</f>
        <v>0</v>
      </c>
      <c r="AE147" s="47" t="str">
        <f>IF($B147="","",IF(ISNUMBER($N147),"Completed",IF($L147="Completed","Completed",IF($L147&lt;&gt;"",$L147,IF(ISNUMBER($M147),"In Progress","Not Started")))))</f>
        <v/>
      </c>
      <c r="AF147" s="54" t="str">
        <f>IF($B147="","",IF($AE147="Completed",1,MIN(1,N($O147))))</f>
        <v/>
      </c>
      <c r="AG147" s="55" t="str">
        <f>IF(OR($S147="",NOT(ISNUMBER($J147))),"",WORKDAY.INTL($S147,MAX(1,$J147)-1,'Project Info'!$H$12,Holidays!$A$6:$A$205))</f>
        <v/>
      </c>
      <c r="AH147" s="47" t="str">
        <f>IF($B147="","",N($J147)*$AF147)</f>
        <v/>
      </c>
      <c r="AI147" s="47">
        <f>IF(ISNUMBER($R147),$R147,0)</f>
        <v>0</v>
      </c>
      <c r="AJ147" s="47">
        <f>IF(ISNUMBER($T147),$T147,0)</f>
        <v>0</v>
      </c>
    </row>
    <row r="148" ht="18" customHeight="1">
      <c r="A148" s="47" t="str">
        <f>IF($B148="","",ROW()-10)</f>
        <v/>
      </c>
      <c r="B148" s="48" t="n"/>
      <c r="C148" s="48" t="n"/>
      <c r="D148" s="6" t="n"/>
      <c r="E148" s="6" t="n"/>
      <c r="F148" s="6" t="n"/>
      <c r="G148" s="6" t="n"/>
      <c r="H148" s="6" t="n"/>
      <c r="I148" s="6" t="n"/>
      <c r="J148" s="6" t="n"/>
      <c r="K148" s="49" t="n"/>
      <c r="L148" s="6" t="n"/>
      <c r="M148" s="49" t="n"/>
      <c r="N148" s="49" t="n"/>
      <c r="O148" s="50" t="n"/>
      <c r="P148" s="6" t="n"/>
      <c r="Q148" s="51" t="str">
        <f>IF(OR($B148="",'Project Info'!$C$9=""),"",WORKDAY.INTL(MAX('Project Info'!$C$9,N($K148),IF($D148="",0,N(IFERROR(IF($E148="SS",WORKDAY.INTL(INDEX($Q$11:$Q$310,MATCH($D148,$A$11:$A$310,0)),N($F148),'Project Info'!$H$12,Holidays!$A$6:$A$205),IF($E148="FF",WORKDAY.INTL(INDEX($R$11:$R$310,MATCH($D148,$A$11:$A$310,0)),N($F148)-MAX(1,N($J148))+1,'Project Info'!$H$12,Holidays!$A$6:$A$205),WORKDAY.INTL(INDEX($R$11:$R$310,MATCH($D148,$A$11:$A$310,0)),1+N($F148),'Project Info'!$H$12,Holidays!$A$6:$A$205))),0))),IF($G148="",0,N(IFERROR(IF($H148="SS",WORKDAY.INTL(INDEX($Q$11:$Q$310,MATCH($G148,$A$11:$A$310,0)),N($I148),'Project Info'!$H$12,Holidays!$A$6:$A$205),IF($H148="FF",WORKDAY.INTL(INDEX($R$11:$R$310,MATCH($G148,$A$11:$A$310,0)),N($I148)-MAX(1,N($J148))+1,'Project Info'!$H$12,Holidays!$A$6:$A$205),WORKDAY.INTL(INDEX($R$11:$R$310,MATCH($G148,$A$11:$A$310,0)),1+N($I148),'Project Info'!$H$12,Holidays!$A$6:$A$205))),0))))-1,1,'Project Info'!$H$12,Holidays!$A$6:$A$205))</f>
        <v/>
      </c>
      <c r="R148" s="51" t="str">
        <f>IF(OR($Q148="",NOT(ISNUMBER($J148))),"",WORKDAY.INTL($Q148,MAX(1,$J148)-1,'Project Info'!$H$12,Holidays!$A$6:$A$205))</f>
        <v/>
      </c>
      <c r="S148" s="51" t="str">
        <f>IF($Q148="","",IF(ISNUMBER($M148),$M148,WORKDAY.INTL(MAX($Q148,IF($D148="",0,N(IFERROR(IF($E148="SS",WORKDAY.INTL(INDEX($S$11:$S$310,MATCH($D148,$A$11:$A$310,0)),N($F148),'Project Info'!$H$12,Holidays!$A$6:$A$205),IF($E148="FF",WORKDAY.INTL(INDEX($T$11:$T$310,MATCH($D148,$A$11:$A$310,0)),N($F148)-MAX(1,IF(ISNUMBER($P148),$P148,N($J148)))+1,'Project Info'!$H$12,Holidays!$A$6:$A$205),WORKDAY.INTL(INDEX($T$11:$T$310,MATCH($D148,$A$11:$A$310,0)),1+N($F148),'Project Info'!$H$12,Holidays!$A$6:$A$205))),0))),IF($G148="",0,N(IFERROR(IF($H148="SS",WORKDAY.INTL(INDEX($S$11:$S$310,MATCH($G148,$A$11:$A$310,0)),N($I148),'Project Info'!$H$12,Holidays!$A$6:$A$205),IF($H148="FF",WORKDAY.INTL(INDEX($T$11:$T$310,MATCH($G148,$A$11:$A$310,0)),N($I148)-MAX(1,IF(ISNUMBER($P148),$P148,N($J148)))+1,'Project Info'!$H$12,Holidays!$A$6:$A$205),WORKDAY.INTL(INDEX($T$11:$T$310,MATCH($G148,$A$11:$A$310,0)),1+N($I148),'Project Info'!$H$12,Holidays!$A$6:$A$205))),0))),IF($AE148="Completed",0,N('Project Info'!$C$11)))-1,1,'Project Info'!$H$12,Holidays!$A$6:$A$205)))</f>
        <v/>
      </c>
      <c r="T148" s="51" t="str">
        <f>IF(OR($S148="",$U148=""),"",IF(ISNUMBER($N148),$N148,WORKDAY.INTL($S148,$U148-1,'Project Info'!$H$12,Holidays!$A$6:$A$205)))</f>
        <v/>
      </c>
      <c r="U148" s="52" t="str">
        <f>IF(OR($S148="",NOT(ISNUMBER($J148))),"",IF(ISNUMBER($N148),MAX(1,NETWORKDAYS.INTL($S148,$N148,'Project Info'!$H$12,Holidays!$A$6:$A$205)),MAX(1,IF(ISNUMBER($P148),$P148,$J148),IF(ISNUMBER($M148),NETWORKDAYS.INTL($M148,N('Project Info'!$C$11),'Project Info'!$H$12,Holidays!$A$6:$A$205),0))))</f>
        <v/>
      </c>
      <c r="V148" s="53" t="str">
        <f>IF($U148="","",$U148-MAX(1,$J148))</f>
        <v/>
      </c>
      <c r="W148" s="25" t="str">
        <f>IF($B148="","",IF($U148="","Enter Duration",IF($AE148="Completed",IF(NOT(ISNUMBER($N148)),"Completed - enter Actual End",IF($V148&gt;0,"Completed - Overshoot",IF($V148&lt;0,"Completed - Early","Completed - On Time"))),IF($AE148="On Hold","On Hold",IF($AE148="In Progress",IF($V148&gt;0,"In Progress - Overshooting","In Progress - On Track"),IF($S148&gt;$Q148,"Delayed Start","Not Started"))))))</f>
        <v/>
      </c>
      <c r="X148" s="53" t="str">
        <f>IF(OR(NOT(ISNUMBER($R148)),NOT(ISNUMBER($T148))),"",IF($T148&gt;=$R148,NETWORKDAYS.INTL($R148,$T148,'Project Info'!$H$12,Holidays!$A$6:$A$205)-1,-(NETWORKDAYS.INTL($T148,$R148,'Project Info'!$H$12,Holidays!$A$6:$A$205)-1)))</f>
        <v/>
      </c>
      <c r="Y148" s="25" t="str">
        <f>IF($B148="","",IF(AND(MAX($AC148,$AD148)&gt;0,N($S148)&gt;N($Q148)),"Delayed by Task #"&amp;IF($AC148&gt;=$AD148,$D148,$G148)&amp;" (+"&amp;MAX($AC148,$AD148)&amp;"d)",""))</f>
        <v/>
      </c>
      <c r="Z148" s="52" t="str">
        <f>IF($B148="","",COUNTIF($D$11:$D$310,$A148)+COUNTIF($G$11:$G$310,$A148))</f>
        <v/>
      </c>
      <c r="AA148" s="47" t="str">
        <f>IF($B148="","",IF($AE148="Completed",1,IF($AE148="On Hold",4,IF($AE148="In Progress",2,IF(N($S148)&gt;N($Q148),7,3)))))</f>
        <v/>
      </c>
      <c r="AB148" s="47" t="str">
        <f>IF($B148="","",IF(OR(AND($D148&lt;&gt;"",ISNUMBER(MATCH($D148,$A$11:$A$310,0))),AND($G148&lt;&gt;"",ISNUMBER(MATCH($G148,$A$11:$A$310,0)))),1,0))</f>
        <v/>
      </c>
      <c r="AC148" s="47">
        <f>IF($D148="",0,N(IFERROR(INDEX($X$11:$X$310,MATCH($D148,$A$11:$A$310,0)),0)))</f>
        <v>0</v>
      </c>
      <c r="AD148" s="47">
        <f>IF($G148="",0,N(IFERROR(INDEX($X$11:$X$310,MATCH($G148,$A$11:$A$310,0)),0)))</f>
        <v>0</v>
      </c>
      <c r="AE148" s="47" t="str">
        <f>IF($B148="","",IF(ISNUMBER($N148),"Completed",IF($L148="Completed","Completed",IF($L148&lt;&gt;"",$L148,IF(ISNUMBER($M148),"In Progress","Not Started")))))</f>
        <v/>
      </c>
      <c r="AF148" s="54" t="str">
        <f>IF($B148="","",IF($AE148="Completed",1,MIN(1,N($O148))))</f>
        <v/>
      </c>
      <c r="AG148" s="55" t="str">
        <f>IF(OR($S148="",NOT(ISNUMBER($J148))),"",WORKDAY.INTL($S148,MAX(1,$J148)-1,'Project Info'!$H$12,Holidays!$A$6:$A$205))</f>
        <v/>
      </c>
      <c r="AH148" s="47" t="str">
        <f>IF($B148="","",N($J148)*$AF148)</f>
        <v/>
      </c>
      <c r="AI148" s="47">
        <f>IF(ISNUMBER($R148),$R148,0)</f>
        <v>0</v>
      </c>
      <c r="AJ148" s="47">
        <f>IF(ISNUMBER($T148),$T148,0)</f>
        <v>0</v>
      </c>
    </row>
    <row r="149" ht="18" customHeight="1">
      <c r="A149" s="47" t="str">
        <f>IF($B149="","",ROW()-10)</f>
        <v/>
      </c>
      <c r="B149" s="48" t="n"/>
      <c r="C149" s="48" t="n"/>
      <c r="D149" s="6" t="n"/>
      <c r="E149" s="6" t="n"/>
      <c r="F149" s="6" t="n"/>
      <c r="G149" s="6" t="n"/>
      <c r="H149" s="6" t="n"/>
      <c r="I149" s="6" t="n"/>
      <c r="J149" s="6" t="n"/>
      <c r="K149" s="49" t="n"/>
      <c r="L149" s="6" t="n"/>
      <c r="M149" s="49" t="n"/>
      <c r="N149" s="49" t="n"/>
      <c r="O149" s="50" t="n"/>
      <c r="P149" s="6" t="n"/>
      <c r="Q149" s="51" t="str">
        <f>IF(OR($B149="",'Project Info'!$C$9=""),"",WORKDAY.INTL(MAX('Project Info'!$C$9,N($K149),IF($D149="",0,N(IFERROR(IF($E149="SS",WORKDAY.INTL(INDEX($Q$11:$Q$310,MATCH($D149,$A$11:$A$310,0)),N($F149),'Project Info'!$H$12,Holidays!$A$6:$A$205),IF($E149="FF",WORKDAY.INTL(INDEX($R$11:$R$310,MATCH($D149,$A$11:$A$310,0)),N($F149)-MAX(1,N($J149))+1,'Project Info'!$H$12,Holidays!$A$6:$A$205),WORKDAY.INTL(INDEX($R$11:$R$310,MATCH($D149,$A$11:$A$310,0)),1+N($F149),'Project Info'!$H$12,Holidays!$A$6:$A$205))),0))),IF($G149="",0,N(IFERROR(IF($H149="SS",WORKDAY.INTL(INDEX($Q$11:$Q$310,MATCH($G149,$A$11:$A$310,0)),N($I149),'Project Info'!$H$12,Holidays!$A$6:$A$205),IF($H149="FF",WORKDAY.INTL(INDEX($R$11:$R$310,MATCH($G149,$A$11:$A$310,0)),N($I149)-MAX(1,N($J149))+1,'Project Info'!$H$12,Holidays!$A$6:$A$205),WORKDAY.INTL(INDEX($R$11:$R$310,MATCH($G149,$A$11:$A$310,0)),1+N($I149),'Project Info'!$H$12,Holidays!$A$6:$A$205))),0))))-1,1,'Project Info'!$H$12,Holidays!$A$6:$A$205))</f>
        <v/>
      </c>
      <c r="R149" s="51" t="str">
        <f>IF(OR($Q149="",NOT(ISNUMBER($J149))),"",WORKDAY.INTL($Q149,MAX(1,$J149)-1,'Project Info'!$H$12,Holidays!$A$6:$A$205))</f>
        <v/>
      </c>
      <c r="S149" s="51" t="str">
        <f>IF($Q149="","",IF(ISNUMBER($M149),$M149,WORKDAY.INTL(MAX($Q149,IF($D149="",0,N(IFERROR(IF($E149="SS",WORKDAY.INTL(INDEX($S$11:$S$310,MATCH($D149,$A$11:$A$310,0)),N($F149),'Project Info'!$H$12,Holidays!$A$6:$A$205),IF($E149="FF",WORKDAY.INTL(INDEX($T$11:$T$310,MATCH($D149,$A$11:$A$310,0)),N($F149)-MAX(1,IF(ISNUMBER($P149),$P149,N($J149)))+1,'Project Info'!$H$12,Holidays!$A$6:$A$205),WORKDAY.INTL(INDEX($T$11:$T$310,MATCH($D149,$A$11:$A$310,0)),1+N($F149),'Project Info'!$H$12,Holidays!$A$6:$A$205))),0))),IF($G149="",0,N(IFERROR(IF($H149="SS",WORKDAY.INTL(INDEX($S$11:$S$310,MATCH($G149,$A$11:$A$310,0)),N($I149),'Project Info'!$H$12,Holidays!$A$6:$A$205),IF($H149="FF",WORKDAY.INTL(INDEX($T$11:$T$310,MATCH($G149,$A$11:$A$310,0)),N($I149)-MAX(1,IF(ISNUMBER($P149),$P149,N($J149)))+1,'Project Info'!$H$12,Holidays!$A$6:$A$205),WORKDAY.INTL(INDEX($T$11:$T$310,MATCH($G149,$A$11:$A$310,0)),1+N($I149),'Project Info'!$H$12,Holidays!$A$6:$A$205))),0))),IF($AE149="Completed",0,N('Project Info'!$C$11)))-1,1,'Project Info'!$H$12,Holidays!$A$6:$A$205)))</f>
        <v/>
      </c>
      <c r="T149" s="51" t="str">
        <f>IF(OR($S149="",$U149=""),"",IF(ISNUMBER($N149),$N149,WORKDAY.INTL($S149,$U149-1,'Project Info'!$H$12,Holidays!$A$6:$A$205)))</f>
        <v/>
      </c>
      <c r="U149" s="52" t="str">
        <f>IF(OR($S149="",NOT(ISNUMBER($J149))),"",IF(ISNUMBER($N149),MAX(1,NETWORKDAYS.INTL($S149,$N149,'Project Info'!$H$12,Holidays!$A$6:$A$205)),MAX(1,IF(ISNUMBER($P149),$P149,$J149),IF(ISNUMBER($M149),NETWORKDAYS.INTL($M149,N('Project Info'!$C$11),'Project Info'!$H$12,Holidays!$A$6:$A$205),0))))</f>
        <v/>
      </c>
      <c r="V149" s="53" t="str">
        <f>IF($U149="","",$U149-MAX(1,$J149))</f>
        <v/>
      </c>
      <c r="W149" s="25" t="str">
        <f>IF($B149="","",IF($U149="","Enter Duration",IF($AE149="Completed",IF(NOT(ISNUMBER($N149)),"Completed - enter Actual End",IF($V149&gt;0,"Completed - Overshoot",IF($V149&lt;0,"Completed - Early","Completed - On Time"))),IF($AE149="On Hold","On Hold",IF($AE149="In Progress",IF($V149&gt;0,"In Progress - Overshooting","In Progress - On Track"),IF($S149&gt;$Q149,"Delayed Start","Not Started"))))))</f>
        <v/>
      </c>
      <c r="X149" s="53" t="str">
        <f>IF(OR(NOT(ISNUMBER($R149)),NOT(ISNUMBER($T149))),"",IF($T149&gt;=$R149,NETWORKDAYS.INTL($R149,$T149,'Project Info'!$H$12,Holidays!$A$6:$A$205)-1,-(NETWORKDAYS.INTL($T149,$R149,'Project Info'!$H$12,Holidays!$A$6:$A$205)-1)))</f>
        <v/>
      </c>
      <c r="Y149" s="25" t="str">
        <f>IF($B149="","",IF(AND(MAX($AC149,$AD149)&gt;0,N($S149)&gt;N($Q149)),"Delayed by Task #"&amp;IF($AC149&gt;=$AD149,$D149,$G149)&amp;" (+"&amp;MAX($AC149,$AD149)&amp;"d)",""))</f>
        <v/>
      </c>
      <c r="Z149" s="52" t="str">
        <f>IF($B149="","",COUNTIF($D$11:$D$310,$A149)+COUNTIF($G$11:$G$310,$A149))</f>
        <v/>
      </c>
      <c r="AA149" s="47" t="str">
        <f>IF($B149="","",IF($AE149="Completed",1,IF($AE149="On Hold",4,IF($AE149="In Progress",2,IF(N($S149)&gt;N($Q149),7,3)))))</f>
        <v/>
      </c>
      <c r="AB149" s="47" t="str">
        <f>IF($B149="","",IF(OR(AND($D149&lt;&gt;"",ISNUMBER(MATCH($D149,$A$11:$A$310,0))),AND($G149&lt;&gt;"",ISNUMBER(MATCH($G149,$A$11:$A$310,0)))),1,0))</f>
        <v/>
      </c>
      <c r="AC149" s="47">
        <f>IF($D149="",0,N(IFERROR(INDEX($X$11:$X$310,MATCH($D149,$A$11:$A$310,0)),0)))</f>
        <v>0</v>
      </c>
      <c r="AD149" s="47">
        <f>IF($G149="",0,N(IFERROR(INDEX($X$11:$X$310,MATCH($G149,$A$11:$A$310,0)),0)))</f>
        <v>0</v>
      </c>
      <c r="AE149" s="47" t="str">
        <f>IF($B149="","",IF(ISNUMBER($N149),"Completed",IF($L149="Completed","Completed",IF($L149&lt;&gt;"",$L149,IF(ISNUMBER($M149),"In Progress","Not Started")))))</f>
        <v/>
      </c>
      <c r="AF149" s="54" t="str">
        <f>IF($B149="","",IF($AE149="Completed",1,MIN(1,N($O149))))</f>
        <v/>
      </c>
      <c r="AG149" s="55" t="str">
        <f>IF(OR($S149="",NOT(ISNUMBER($J149))),"",WORKDAY.INTL($S149,MAX(1,$J149)-1,'Project Info'!$H$12,Holidays!$A$6:$A$205))</f>
        <v/>
      </c>
      <c r="AH149" s="47" t="str">
        <f>IF($B149="","",N($J149)*$AF149)</f>
        <v/>
      </c>
      <c r="AI149" s="47">
        <f>IF(ISNUMBER($R149),$R149,0)</f>
        <v>0</v>
      </c>
      <c r="AJ149" s="47">
        <f>IF(ISNUMBER($T149),$T149,0)</f>
        <v>0</v>
      </c>
    </row>
    <row r="150" ht="18" customHeight="1">
      <c r="A150" s="47" t="str">
        <f>IF($B150="","",ROW()-10)</f>
        <v/>
      </c>
      <c r="B150" s="48" t="n"/>
      <c r="C150" s="48" t="n"/>
      <c r="D150" s="6" t="n"/>
      <c r="E150" s="6" t="n"/>
      <c r="F150" s="6" t="n"/>
      <c r="G150" s="6" t="n"/>
      <c r="H150" s="6" t="n"/>
      <c r="I150" s="6" t="n"/>
      <c r="J150" s="6" t="n"/>
      <c r="K150" s="49" t="n"/>
      <c r="L150" s="6" t="n"/>
      <c r="M150" s="49" t="n"/>
      <c r="N150" s="49" t="n"/>
      <c r="O150" s="50" t="n"/>
      <c r="P150" s="6" t="n"/>
      <c r="Q150" s="51" t="str">
        <f>IF(OR($B150="",'Project Info'!$C$9=""),"",WORKDAY.INTL(MAX('Project Info'!$C$9,N($K150),IF($D150="",0,N(IFERROR(IF($E150="SS",WORKDAY.INTL(INDEX($Q$11:$Q$310,MATCH($D150,$A$11:$A$310,0)),N($F150),'Project Info'!$H$12,Holidays!$A$6:$A$205),IF($E150="FF",WORKDAY.INTL(INDEX($R$11:$R$310,MATCH($D150,$A$11:$A$310,0)),N($F150)-MAX(1,N($J150))+1,'Project Info'!$H$12,Holidays!$A$6:$A$205),WORKDAY.INTL(INDEX($R$11:$R$310,MATCH($D150,$A$11:$A$310,0)),1+N($F150),'Project Info'!$H$12,Holidays!$A$6:$A$205))),0))),IF($G150="",0,N(IFERROR(IF($H150="SS",WORKDAY.INTL(INDEX($Q$11:$Q$310,MATCH($G150,$A$11:$A$310,0)),N($I150),'Project Info'!$H$12,Holidays!$A$6:$A$205),IF($H150="FF",WORKDAY.INTL(INDEX($R$11:$R$310,MATCH($G150,$A$11:$A$310,0)),N($I150)-MAX(1,N($J150))+1,'Project Info'!$H$12,Holidays!$A$6:$A$205),WORKDAY.INTL(INDEX($R$11:$R$310,MATCH($G150,$A$11:$A$310,0)),1+N($I150),'Project Info'!$H$12,Holidays!$A$6:$A$205))),0))))-1,1,'Project Info'!$H$12,Holidays!$A$6:$A$205))</f>
        <v/>
      </c>
      <c r="R150" s="51" t="str">
        <f>IF(OR($Q150="",NOT(ISNUMBER($J150))),"",WORKDAY.INTL($Q150,MAX(1,$J150)-1,'Project Info'!$H$12,Holidays!$A$6:$A$205))</f>
        <v/>
      </c>
      <c r="S150" s="51" t="str">
        <f>IF($Q150="","",IF(ISNUMBER($M150),$M150,WORKDAY.INTL(MAX($Q150,IF($D150="",0,N(IFERROR(IF($E150="SS",WORKDAY.INTL(INDEX($S$11:$S$310,MATCH($D150,$A$11:$A$310,0)),N($F150),'Project Info'!$H$12,Holidays!$A$6:$A$205),IF($E150="FF",WORKDAY.INTL(INDEX($T$11:$T$310,MATCH($D150,$A$11:$A$310,0)),N($F150)-MAX(1,IF(ISNUMBER($P150),$P150,N($J150)))+1,'Project Info'!$H$12,Holidays!$A$6:$A$205),WORKDAY.INTL(INDEX($T$11:$T$310,MATCH($D150,$A$11:$A$310,0)),1+N($F150),'Project Info'!$H$12,Holidays!$A$6:$A$205))),0))),IF($G150="",0,N(IFERROR(IF($H150="SS",WORKDAY.INTL(INDEX($S$11:$S$310,MATCH($G150,$A$11:$A$310,0)),N($I150),'Project Info'!$H$12,Holidays!$A$6:$A$205),IF($H150="FF",WORKDAY.INTL(INDEX($T$11:$T$310,MATCH($G150,$A$11:$A$310,0)),N($I150)-MAX(1,IF(ISNUMBER($P150),$P150,N($J150)))+1,'Project Info'!$H$12,Holidays!$A$6:$A$205),WORKDAY.INTL(INDEX($T$11:$T$310,MATCH($G150,$A$11:$A$310,0)),1+N($I150),'Project Info'!$H$12,Holidays!$A$6:$A$205))),0))),IF($AE150="Completed",0,N('Project Info'!$C$11)))-1,1,'Project Info'!$H$12,Holidays!$A$6:$A$205)))</f>
        <v/>
      </c>
      <c r="T150" s="51" t="str">
        <f>IF(OR($S150="",$U150=""),"",IF(ISNUMBER($N150),$N150,WORKDAY.INTL($S150,$U150-1,'Project Info'!$H$12,Holidays!$A$6:$A$205)))</f>
        <v/>
      </c>
      <c r="U150" s="52" t="str">
        <f>IF(OR($S150="",NOT(ISNUMBER($J150))),"",IF(ISNUMBER($N150),MAX(1,NETWORKDAYS.INTL($S150,$N150,'Project Info'!$H$12,Holidays!$A$6:$A$205)),MAX(1,IF(ISNUMBER($P150),$P150,$J150),IF(ISNUMBER($M150),NETWORKDAYS.INTL($M150,N('Project Info'!$C$11),'Project Info'!$H$12,Holidays!$A$6:$A$205),0))))</f>
        <v/>
      </c>
      <c r="V150" s="53" t="str">
        <f>IF($U150="","",$U150-MAX(1,$J150))</f>
        <v/>
      </c>
      <c r="W150" s="25" t="str">
        <f>IF($B150="","",IF($U150="","Enter Duration",IF($AE150="Completed",IF(NOT(ISNUMBER($N150)),"Completed - enter Actual End",IF($V150&gt;0,"Completed - Overshoot",IF($V150&lt;0,"Completed - Early","Completed - On Time"))),IF($AE150="On Hold","On Hold",IF($AE150="In Progress",IF($V150&gt;0,"In Progress - Overshooting","In Progress - On Track"),IF($S150&gt;$Q150,"Delayed Start","Not Started"))))))</f>
        <v/>
      </c>
      <c r="X150" s="53" t="str">
        <f>IF(OR(NOT(ISNUMBER($R150)),NOT(ISNUMBER($T150))),"",IF($T150&gt;=$R150,NETWORKDAYS.INTL($R150,$T150,'Project Info'!$H$12,Holidays!$A$6:$A$205)-1,-(NETWORKDAYS.INTL($T150,$R150,'Project Info'!$H$12,Holidays!$A$6:$A$205)-1)))</f>
        <v/>
      </c>
      <c r="Y150" s="25" t="str">
        <f>IF($B150="","",IF(AND(MAX($AC150,$AD150)&gt;0,N($S150)&gt;N($Q150)),"Delayed by Task #"&amp;IF($AC150&gt;=$AD150,$D150,$G150)&amp;" (+"&amp;MAX($AC150,$AD150)&amp;"d)",""))</f>
        <v/>
      </c>
      <c r="Z150" s="52" t="str">
        <f>IF($B150="","",COUNTIF($D$11:$D$310,$A150)+COUNTIF($G$11:$G$310,$A150))</f>
        <v/>
      </c>
      <c r="AA150" s="47" t="str">
        <f>IF($B150="","",IF($AE150="Completed",1,IF($AE150="On Hold",4,IF($AE150="In Progress",2,IF(N($S150)&gt;N($Q150),7,3)))))</f>
        <v/>
      </c>
      <c r="AB150" s="47" t="str">
        <f>IF($B150="","",IF(OR(AND($D150&lt;&gt;"",ISNUMBER(MATCH($D150,$A$11:$A$310,0))),AND($G150&lt;&gt;"",ISNUMBER(MATCH($G150,$A$11:$A$310,0)))),1,0))</f>
        <v/>
      </c>
      <c r="AC150" s="47">
        <f>IF($D150="",0,N(IFERROR(INDEX($X$11:$X$310,MATCH($D150,$A$11:$A$310,0)),0)))</f>
        <v>0</v>
      </c>
      <c r="AD150" s="47">
        <f>IF($G150="",0,N(IFERROR(INDEX($X$11:$X$310,MATCH($G150,$A$11:$A$310,0)),0)))</f>
        <v>0</v>
      </c>
      <c r="AE150" s="47" t="str">
        <f>IF($B150="","",IF(ISNUMBER($N150),"Completed",IF($L150="Completed","Completed",IF($L150&lt;&gt;"",$L150,IF(ISNUMBER($M150),"In Progress","Not Started")))))</f>
        <v/>
      </c>
      <c r="AF150" s="54" t="str">
        <f>IF($B150="","",IF($AE150="Completed",1,MIN(1,N($O150))))</f>
        <v/>
      </c>
      <c r="AG150" s="55" t="str">
        <f>IF(OR($S150="",NOT(ISNUMBER($J150))),"",WORKDAY.INTL($S150,MAX(1,$J150)-1,'Project Info'!$H$12,Holidays!$A$6:$A$205))</f>
        <v/>
      </c>
      <c r="AH150" s="47" t="str">
        <f>IF($B150="","",N($J150)*$AF150)</f>
        <v/>
      </c>
      <c r="AI150" s="47">
        <f>IF(ISNUMBER($R150),$R150,0)</f>
        <v>0</v>
      </c>
      <c r="AJ150" s="47">
        <f>IF(ISNUMBER($T150),$T150,0)</f>
        <v>0</v>
      </c>
    </row>
    <row r="151" ht="18" customHeight="1">
      <c r="A151" s="47" t="str">
        <f>IF($B151="","",ROW()-10)</f>
        <v/>
      </c>
      <c r="B151" s="48" t="n"/>
      <c r="C151" s="48" t="n"/>
      <c r="D151" s="6" t="n"/>
      <c r="E151" s="6" t="n"/>
      <c r="F151" s="6" t="n"/>
      <c r="G151" s="6" t="n"/>
      <c r="H151" s="6" t="n"/>
      <c r="I151" s="6" t="n"/>
      <c r="J151" s="6" t="n"/>
      <c r="K151" s="49" t="n"/>
      <c r="L151" s="6" t="n"/>
      <c r="M151" s="49" t="n"/>
      <c r="N151" s="49" t="n"/>
      <c r="O151" s="50" t="n"/>
      <c r="P151" s="6" t="n"/>
      <c r="Q151" s="51" t="str">
        <f>IF(OR($B151="",'Project Info'!$C$9=""),"",WORKDAY.INTL(MAX('Project Info'!$C$9,N($K151),IF($D151="",0,N(IFERROR(IF($E151="SS",WORKDAY.INTL(INDEX($Q$11:$Q$310,MATCH($D151,$A$11:$A$310,0)),N($F151),'Project Info'!$H$12,Holidays!$A$6:$A$205),IF($E151="FF",WORKDAY.INTL(INDEX($R$11:$R$310,MATCH($D151,$A$11:$A$310,0)),N($F151)-MAX(1,N($J151))+1,'Project Info'!$H$12,Holidays!$A$6:$A$205),WORKDAY.INTL(INDEX($R$11:$R$310,MATCH($D151,$A$11:$A$310,0)),1+N($F151),'Project Info'!$H$12,Holidays!$A$6:$A$205))),0))),IF($G151="",0,N(IFERROR(IF($H151="SS",WORKDAY.INTL(INDEX($Q$11:$Q$310,MATCH($G151,$A$11:$A$310,0)),N($I151),'Project Info'!$H$12,Holidays!$A$6:$A$205),IF($H151="FF",WORKDAY.INTL(INDEX($R$11:$R$310,MATCH($G151,$A$11:$A$310,0)),N($I151)-MAX(1,N($J151))+1,'Project Info'!$H$12,Holidays!$A$6:$A$205),WORKDAY.INTL(INDEX($R$11:$R$310,MATCH($G151,$A$11:$A$310,0)),1+N($I151),'Project Info'!$H$12,Holidays!$A$6:$A$205))),0))))-1,1,'Project Info'!$H$12,Holidays!$A$6:$A$205))</f>
        <v/>
      </c>
      <c r="R151" s="51" t="str">
        <f>IF(OR($Q151="",NOT(ISNUMBER($J151))),"",WORKDAY.INTL($Q151,MAX(1,$J151)-1,'Project Info'!$H$12,Holidays!$A$6:$A$205))</f>
        <v/>
      </c>
      <c r="S151" s="51" t="str">
        <f>IF($Q151="","",IF(ISNUMBER($M151),$M151,WORKDAY.INTL(MAX($Q151,IF($D151="",0,N(IFERROR(IF($E151="SS",WORKDAY.INTL(INDEX($S$11:$S$310,MATCH($D151,$A$11:$A$310,0)),N($F151),'Project Info'!$H$12,Holidays!$A$6:$A$205),IF($E151="FF",WORKDAY.INTL(INDEX($T$11:$T$310,MATCH($D151,$A$11:$A$310,0)),N($F151)-MAX(1,IF(ISNUMBER($P151),$P151,N($J151)))+1,'Project Info'!$H$12,Holidays!$A$6:$A$205),WORKDAY.INTL(INDEX($T$11:$T$310,MATCH($D151,$A$11:$A$310,0)),1+N($F151),'Project Info'!$H$12,Holidays!$A$6:$A$205))),0))),IF($G151="",0,N(IFERROR(IF($H151="SS",WORKDAY.INTL(INDEX($S$11:$S$310,MATCH($G151,$A$11:$A$310,0)),N($I151),'Project Info'!$H$12,Holidays!$A$6:$A$205),IF($H151="FF",WORKDAY.INTL(INDEX($T$11:$T$310,MATCH($G151,$A$11:$A$310,0)),N($I151)-MAX(1,IF(ISNUMBER($P151),$P151,N($J151)))+1,'Project Info'!$H$12,Holidays!$A$6:$A$205),WORKDAY.INTL(INDEX($T$11:$T$310,MATCH($G151,$A$11:$A$310,0)),1+N($I151),'Project Info'!$H$12,Holidays!$A$6:$A$205))),0))),IF($AE151="Completed",0,N('Project Info'!$C$11)))-1,1,'Project Info'!$H$12,Holidays!$A$6:$A$205)))</f>
        <v/>
      </c>
      <c r="T151" s="51" t="str">
        <f>IF(OR($S151="",$U151=""),"",IF(ISNUMBER($N151),$N151,WORKDAY.INTL($S151,$U151-1,'Project Info'!$H$12,Holidays!$A$6:$A$205)))</f>
        <v/>
      </c>
      <c r="U151" s="52" t="str">
        <f>IF(OR($S151="",NOT(ISNUMBER($J151))),"",IF(ISNUMBER($N151),MAX(1,NETWORKDAYS.INTL($S151,$N151,'Project Info'!$H$12,Holidays!$A$6:$A$205)),MAX(1,IF(ISNUMBER($P151),$P151,$J151),IF(ISNUMBER($M151),NETWORKDAYS.INTL($M151,N('Project Info'!$C$11),'Project Info'!$H$12,Holidays!$A$6:$A$205),0))))</f>
        <v/>
      </c>
      <c r="V151" s="53" t="str">
        <f>IF($U151="","",$U151-MAX(1,$J151))</f>
        <v/>
      </c>
      <c r="W151" s="25" t="str">
        <f>IF($B151="","",IF($U151="","Enter Duration",IF($AE151="Completed",IF(NOT(ISNUMBER($N151)),"Completed - enter Actual End",IF($V151&gt;0,"Completed - Overshoot",IF($V151&lt;0,"Completed - Early","Completed - On Time"))),IF($AE151="On Hold","On Hold",IF($AE151="In Progress",IF($V151&gt;0,"In Progress - Overshooting","In Progress - On Track"),IF($S151&gt;$Q151,"Delayed Start","Not Started"))))))</f>
        <v/>
      </c>
      <c r="X151" s="53" t="str">
        <f>IF(OR(NOT(ISNUMBER($R151)),NOT(ISNUMBER($T151))),"",IF($T151&gt;=$R151,NETWORKDAYS.INTL($R151,$T151,'Project Info'!$H$12,Holidays!$A$6:$A$205)-1,-(NETWORKDAYS.INTL($T151,$R151,'Project Info'!$H$12,Holidays!$A$6:$A$205)-1)))</f>
        <v/>
      </c>
      <c r="Y151" s="25" t="str">
        <f>IF($B151="","",IF(AND(MAX($AC151,$AD151)&gt;0,N($S151)&gt;N($Q151)),"Delayed by Task #"&amp;IF($AC151&gt;=$AD151,$D151,$G151)&amp;" (+"&amp;MAX($AC151,$AD151)&amp;"d)",""))</f>
        <v/>
      </c>
      <c r="Z151" s="52" t="str">
        <f>IF($B151="","",COUNTIF($D$11:$D$310,$A151)+COUNTIF($G$11:$G$310,$A151))</f>
        <v/>
      </c>
      <c r="AA151" s="47" t="str">
        <f>IF($B151="","",IF($AE151="Completed",1,IF($AE151="On Hold",4,IF($AE151="In Progress",2,IF(N($S151)&gt;N($Q151),7,3)))))</f>
        <v/>
      </c>
      <c r="AB151" s="47" t="str">
        <f>IF($B151="","",IF(OR(AND($D151&lt;&gt;"",ISNUMBER(MATCH($D151,$A$11:$A$310,0))),AND($G151&lt;&gt;"",ISNUMBER(MATCH($G151,$A$11:$A$310,0)))),1,0))</f>
        <v/>
      </c>
      <c r="AC151" s="47">
        <f>IF($D151="",0,N(IFERROR(INDEX($X$11:$X$310,MATCH($D151,$A$11:$A$310,0)),0)))</f>
        <v>0</v>
      </c>
      <c r="AD151" s="47">
        <f>IF($G151="",0,N(IFERROR(INDEX($X$11:$X$310,MATCH($G151,$A$11:$A$310,0)),0)))</f>
        <v>0</v>
      </c>
      <c r="AE151" s="47" t="str">
        <f>IF($B151="","",IF(ISNUMBER($N151),"Completed",IF($L151="Completed","Completed",IF($L151&lt;&gt;"",$L151,IF(ISNUMBER($M151),"In Progress","Not Started")))))</f>
        <v/>
      </c>
      <c r="AF151" s="54" t="str">
        <f>IF($B151="","",IF($AE151="Completed",1,MIN(1,N($O151))))</f>
        <v/>
      </c>
      <c r="AG151" s="55" t="str">
        <f>IF(OR($S151="",NOT(ISNUMBER($J151))),"",WORKDAY.INTL($S151,MAX(1,$J151)-1,'Project Info'!$H$12,Holidays!$A$6:$A$205))</f>
        <v/>
      </c>
      <c r="AH151" s="47" t="str">
        <f>IF($B151="","",N($J151)*$AF151)</f>
        <v/>
      </c>
      <c r="AI151" s="47">
        <f>IF(ISNUMBER($R151),$R151,0)</f>
        <v>0</v>
      </c>
      <c r="AJ151" s="47">
        <f>IF(ISNUMBER($T151),$T151,0)</f>
        <v>0</v>
      </c>
    </row>
    <row r="152" ht="18" customHeight="1">
      <c r="A152" s="47" t="str">
        <f>IF($B152="","",ROW()-10)</f>
        <v/>
      </c>
      <c r="B152" s="48" t="n"/>
      <c r="C152" s="48" t="n"/>
      <c r="D152" s="6" t="n"/>
      <c r="E152" s="6" t="n"/>
      <c r="F152" s="6" t="n"/>
      <c r="G152" s="6" t="n"/>
      <c r="H152" s="6" t="n"/>
      <c r="I152" s="6" t="n"/>
      <c r="J152" s="6" t="n"/>
      <c r="K152" s="49" t="n"/>
      <c r="L152" s="6" t="n"/>
      <c r="M152" s="49" t="n"/>
      <c r="N152" s="49" t="n"/>
      <c r="O152" s="50" t="n"/>
      <c r="P152" s="6" t="n"/>
      <c r="Q152" s="51" t="str">
        <f>IF(OR($B152="",'Project Info'!$C$9=""),"",WORKDAY.INTL(MAX('Project Info'!$C$9,N($K152),IF($D152="",0,N(IFERROR(IF($E152="SS",WORKDAY.INTL(INDEX($Q$11:$Q$310,MATCH($D152,$A$11:$A$310,0)),N($F152),'Project Info'!$H$12,Holidays!$A$6:$A$205),IF($E152="FF",WORKDAY.INTL(INDEX($R$11:$R$310,MATCH($D152,$A$11:$A$310,0)),N($F152)-MAX(1,N($J152))+1,'Project Info'!$H$12,Holidays!$A$6:$A$205),WORKDAY.INTL(INDEX($R$11:$R$310,MATCH($D152,$A$11:$A$310,0)),1+N($F152),'Project Info'!$H$12,Holidays!$A$6:$A$205))),0))),IF($G152="",0,N(IFERROR(IF($H152="SS",WORKDAY.INTL(INDEX($Q$11:$Q$310,MATCH($G152,$A$11:$A$310,0)),N($I152),'Project Info'!$H$12,Holidays!$A$6:$A$205),IF($H152="FF",WORKDAY.INTL(INDEX($R$11:$R$310,MATCH($G152,$A$11:$A$310,0)),N($I152)-MAX(1,N($J152))+1,'Project Info'!$H$12,Holidays!$A$6:$A$205),WORKDAY.INTL(INDEX($R$11:$R$310,MATCH($G152,$A$11:$A$310,0)),1+N($I152),'Project Info'!$H$12,Holidays!$A$6:$A$205))),0))))-1,1,'Project Info'!$H$12,Holidays!$A$6:$A$205))</f>
        <v/>
      </c>
      <c r="R152" s="51" t="str">
        <f>IF(OR($Q152="",NOT(ISNUMBER($J152))),"",WORKDAY.INTL($Q152,MAX(1,$J152)-1,'Project Info'!$H$12,Holidays!$A$6:$A$205))</f>
        <v/>
      </c>
      <c r="S152" s="51" t="str">
        <f>IF($Q152="","",IF(ISNUMBER($M152),$M152,WORKDAY.INTL(MAX($Q152,IF($D152="",0,N(IFERROR(IF($E152="SS",WORKDAY.INTL(INDEX($S$11:$S$310,MATCH($D152,$A$11:$A$310,0)),N($F152),'Project Info'!$H$12,Holidays!$A$6:$A$205),IF($E152="FF",WORKDAY.INTL(INDEX($T$11:$T$310,MATCH($D152,$A$11:$A$310,0)),N($F152)-MAX(1,IF(ISNUMBER($P152),$P152,N($J152)))+1,'Project Info'!$H$12,Holidays!$A$6:$A$205),WORKDAY.INTL(INDEX($T$11:$T$310,MATCH($D152,$A$11:$A$310,0)),1+N($F152),'Project Info'!$H$12,Holidays!$A$6:$A$205))),0))),IF($G152="",0,N(IFERROR(IF($H152="SS",WORKDAY.INTL(INDEX($S$11:$S$310,MATCH($G152,$A$11:$A$310,0)),N($I152),'Project Info'!$H$12,Holidays!$A$6:$A$205),IF($H152="FF",WORKDAY.INTL(INDEX($T$11:$T$310,MATCH($G152,$A$11:$A$310,0)),N($I152)-MAX(1,IF(ISNUMBER($P152),$P152,N($J152)))+1,'Project Info'!$H$12,Holidays!$A$6:$A$205),WORKDAY.INTL(INDEX($T$11:$T$310,MATCH($G152,$A$11:$A$310,0)),1+N($I152),'Project Info'!$H$12,Holidays!$A$6:$A$205))),0))),IF($AE152="Completed",0,N('Project Info'!$C$11)))-1,1,'Project Info'!$H$12,Holidays!$A$6:$A$205)))</f>
        <v/>
      </c>
      <c r="T152" s="51" t="str">
        <f>IF(OR($S152="",$U152=""),"",IF(ISNUMBER($N152),$N152,WORKDAY.INTL($S152,$U152-1,'Project Info'!$H$12,Holidays!$A$6:$A$205)))</f>
        <v/>
      </c>
      <c r="U152" s="52" t="str">
        <f>IF(OR($S152="",NOT(ISNUMBER($J152))),"",IF(ISNUMBER($N152),MAX(1,NETWORKDAYS.INTL($S152,$N152,'Project Info'!$H$12,Holidays!$A$6:$A$205)),MAX(1,IF(ISNUMBER($P152),$P152,$J152),IF(ISNUMBER($M152),NETWORKDAYS.INTL($M152,N('Project Info'!$C$11),'Project Info'!$H$12,Holidays!$A$6:$A$205),0))))</f>
        <v/>
      </c>
      <c r="V152" s="53" t="str">
        <f>IF($U152="","",$U152-MAX(1,$J152))</f>
        <v/>
      </c>
      <c r="W152" s="25" t="str">
        <f>IF($B152="","",IF($U152="","Enter Duration",IF($AE152="Completed",IF(NOT(ISNUMBER($N152)),"Completed - enter Actual End",IF($V152&gt;0,"Completed - Overshoot",IF($V152&lt;0,"Completed - Early","Completed - On Time"))),IF($AE152="On Hold","On Hold",IF($AE152="In Progress",IF($V152&gt;0,"In Progress - Overshooting","In Progress - On Track"),IF($S152&gt;$Q152,"Delayed Start","Not Started"))))))</f>
        <v/>
      </c>
      <c r="X152" s="53" t="str">
        <f>IF(OR(NOT(ISNUMBER($R152)),NOT(ISNUMBER($T152))),"",IF($T152&gt;=$R152,NETWORKDAYS.INTL($R152,$T152,'Project Info'!$H$12,Holidays!$A$6:$A$205)-1,-(NETWORKDAYS.INTL($T152,$R152,'Project Info'!$H$12,Holidays!$A$6:$A$205)-1)))</f>
        <v/>
      </c>
      <c r="Y152" s="25" t="str">
        <f>IF($B152="","",IF(AND(MAX($AC152,$AD152)&gt;0,N($S152)&gt;N($Q152)),"Delayed by Task #"&amp;IF($AC152&gt;=$AD152,$D152,$G152)&amp;" (+"&amp;MAX($AC152,$AD152)&amp;"d)",""))</f>
        <v/>
      </c>
      <c r="Z152" s="52" t="str">
        <f>IF($B152="","",COUNTIF($D$11:$D$310,$A152)+COUNTIF($G$11:$G$310,$A152))</f>
        <v/>
      </c>
      <c r="AA152" s="47" t="str">
        <f>IF($B152="","",IF($AE152="Completed",1,IF($AE152="On Hold",4,IF($AE152="In Progress",2,IF(N($S152)&gt;N($Q152),7,3)))))</f>
        <v/>
      </c>
      <c r="AB152" s="47" t="str">
        <f>IF($B152="","",IF(OR(AND($D152&lt;&gt;"",ISNUMBER(MATCH($D152,$A$11:$A$310,0))),AND($G152&lt;&gt;"",ISNUMBER(MATCH($G152,$A$11:$A$310,0)))),1,0))</f>
        <v/>
      </c>
      <c r="AC152" s="47">
        <f>IF($D152="",0,N(IFERROR(INDEX($X$11:$X$310,MATCH($D152,$A$11:$A$310,0)),0)))</f>
        <v>0</v>
      </c>
      <c r="AD152" s="47">
        <f>IF($G152="",0,N(IFERROR(INDEX($X$11:$X$310,MATCH($G152,$A$11:$A$310,0)),0)))</f>
        <v>0</v>
      </c>
      <c r="AE152" s="47" t="str">
        <f>IF($B152="","",IF(ISNUMBER($N152),"Completed",IF($L152="Completed","Completed",IF($L152&lt;&gt;"",$L152,IF(ISNUMBER($M152),"In Progress","Not Started")))))</f>
        <v/>
      </c>
      <c r="AF152" s="54" t="str">
        <f>IF($B152="","",IF($AE152="Completed",1,MIN(1,N($O152))))</f>
        <v/>
      </c>
      <c r="AG152" s="55" t="str">
        <f>IF(OR($S152="",NOT(ISNUMBER($J152))),"",WORKDAY.INTL($S152,MAX(1,$J152)-1,'Project Info'!$H$12,Holidays!$A$6:$A$205))</f>
        <v/>
      </c>
      <c r="AH152" s="47" t="str">
        <f>IF($B152="","",N($J152)*$AF152)</f>
        <v/>
      </c>
      <c r="AI152" s="47">
        <f>IF(ISNUMBER($R152),$R152,0)</f>
        <v>0</v>
      </c>
      <c r="AJ152" s="47">
        <f>IF(ISNUMBER($T152),$T152,0)</f>
        <v>0</v>
      </c>
    </row>
    <row r="153" ht="18" customHeight="1">
      <c r="A153" s="47" t="str">
        <f>IF($B153="","",ROW()-10)</f>
        <v/>
      </c>
      <c r="B153" s="48" t="n"/>
      <c r="C153" s="48" t="n"/>
      <c r="D153" s="6" t="n"/>
      <c r="E153" s="6" t="n"/>
      <c r="F153" s="6" t="n"/>
      <c r="G153" s="6" t="n"/>
      <c r="H153" s="6" t="n"/>
      <c r="I153" s="6" t="n"/>
      <c r="J153" s="6" t="n"/>
      <c r="K153" s="49" t="n"/>
      <c r="L153" s="6" t="n"/>
      <c r="M153" s="49" t="n"/>
      <c r="N153" s="49" t="n"/>
      <c r="O153" s="50" t="n"/>
      <c r="P153" s="6" t="n"/>
      <c r="Q153" s="51" t="str">
        <f>IF(OR($B153="",'Project Info'!$C$9=""),"",WORKDAY.INTL(MAX('Project Info'!$C$9,N($K153),IF($D153="",0,N(IFERROR(IF($E153="SS",WORKDAY.INTL(INDEX($Q$11:$Q$310,MATCH($D153,$A$11:$A$310,0)),N($F153),'Project Info'!$H$12,Holidays!$A$6:$A$205),IF($E153="FF",WORKDAY.INTL(INDEX($R$11:$R$310,MATCH($D153,$A$11:$A$310,0)),N($F153)-MAX(1,N($J153))+1,'Project Info'!$H$12,Holidays!$A$6:$A$205),WORKDAY.INTL(INDEX($R$11:$R$310,MATCH($D153,$A$11:$A$310,0)),1+N($F153),'Project Info'!$H$12,Holidays!$A$6:$A$205))),0))),IF($G153="",0,N(IFERROR(IF($H153="SS",WORKDAY.INTL(INDEX($Q$11:$Q$310,MATCH($G153,$A$11:$A$310,0)),N($I153),'Project Info'!$H$12,Holidays!$A$6:$A$205),IF($H153="FF",WORKDAY.INTL(INDEX($R$11:$R$310,MATCH($G153,$A$11:$A$310,0)),N($I153)-MAX(1,N($J153))+1,'Project Info'!$H$12,Holidays!$A$6:$A$205),WORKDAY.INTL(INDEX($R$11:$R$310,MATCH($G153,$A$11:$A$310,0)),1+N($I153),'Project Info'!$H$12,Holidays!$A$6:$A$205))),0))))-1,1,'Project Info'!$H$12,Holidays!$A$6:$A$205))</f>
        <v/>
      </c>
      <c r="R153" s="51" t="str">
        <f>IF(OR($Q153="",NOT(ISNUMBER($J153))),"",WORKDAY.INTL($Q153,MAX(1,$J153)-1,'Project Info'!$H$12,Holidays!$A$6:$A$205))</f>
        <v/>
      </c>
      <c r="S153" s="51" t="str">
        <f>IF($Q153="","",IF(ISNUMBER($M153),$M153,WORKDAY.INTL(MAX($Q153,IF($D153="",0,N(IFERROR(IF($E153="SS",WORKDAY.INTL(INDEX($S$11:$S$310,MATCH($D153,$A$11:$A$310,0)),N($F153),'Project Info'!$H$12,Holidays!$A$6:$A$205),IF($E153="FF",WORKDAY.INTL(INDEX($T$11:$T$310,MATCH($D153,$A$11:$A$310,0)),N($F153)-MAX(1,IF(ISNUMBER($P153),$P153,N($J153)))+1,'Project Info'!$H$12,Holidays!$A$6:$A$205),WORKDAY.INTL(INDEX($T$11:$T$310,MATCH($D153,$A$11:$A$310,0)),1+N($F153),'Project Info'!$H$12,Holidays!$A$6:$A$205))),0))),IF($G153="",0,N(IFERROR(IF($H153="SS",WORKDAY.INTL(INDEX($S$11:$S$310,MATCH($G153,$A$11:$A$310,0)),N($I153),'Project Info'!$H$12,Holidays!$A$6:$A$205),IF($H153="FF",WORKDAY.INTL(INDEX($T$11:$T$310,MATCH($G153,$A$11:$A$310,0)),N($I153)-MAX(1,IF(ISNUMBER($P153),$P153,N($J153)))+1,'Project Info'!$H$12,Holidays!$A$6:$A$205),WORKDAY.INTL(INDEX($T$11:$T$310,MATCH($G153,$A$11:$A$310,0)),1+N($I153),'Project Info'!$H$12,Holidays!$A$6:$A$205))),0))),IF($AE153="Completed",0,N('Project Info'!$C$11)))-1,1,'Project Info'!$H$12,Holidays!$A$6:$A$205)))</f>
        <v/>
      </c>
      <c r="T153" s="51" t="str">
        <f>IF(OR($S153="",$U153=""),"",IF(ISNUMBER($N153),$N153,WORKDAY.INTL($S153,$U153-1,'Project Info'!$H$12,Holidays!$A$6:$A$205)))</f>
        <v/>
      </c>
      <c r="U153" s="52" t="str">
        <f>IF(OR($S153="",NOT(ISNUMBER($J153))),"",IF(ISNUMBER($N153),MAX(1,NETWORKDAYS.INTL($S153,$N153,'Project Info'!$H$12,Holidays!$A$6:$A$205)),MAX(1,IF(ISNUMBER($P153),$P153,$J153),IF(ISNUMBER($M153),NETWORKDAYS.INTL($M153,N('Project Info'!$C$11),'Project Info'!$H$12,Holidays!$A$6:$A$205),0))))</f>
        <v/>
      </c>
      <c r="V153" s="53" t="str">
        <f>IF($U153="","",$U153-MAX(1,$J153))</f>
        <v/>
      </c>
      <c r="W153" s="25" t="str">
        <f>IF($B153="","",IF($U153="","Enter Duration",IF($AE153="Completed",IF(NOT(ISNUMBER($N153)),"Completed - enter Actual End",IF($V153&gt;0,"Completed - Overshoot",IF($V153&lt;0,"Completed - Early","Completed - On Time"))),IF($AE153="On Hold","On Hold",IF($AE153="In Progress",IF($V153&gt;0,"In Progress - Overshooting","In Progress - On Track"),IF($S153&gt;$Q153,"Delayed Start","Not Started"))))))</f>
        <v/>
      </c>
      <c r="X153" s="53" t="str">
        <f>IF(OR(NOT(ISNUMBER($R153)),NOT(ISNUMBER($T153))),"",IF($T153&gt;=$R153,NETWORKDAYS.INTL($R153,$T153,'Project Info'!$H$12,Holidays!$A$6:$A$205)-1,-(NETWORKDAYS.INTL($T153,$R153,'Project Info'!$H$12,Holidays!$A$6:$A$205)-1)))</f>
        <v/>
      </c>
      <c r="Y153" s="25" t="str">
        <f>IF($B153="","",IF(AND(MAX($AC153,$AD153)&gt;0,N($S153)&gt;N($Q153)),"Delayed by Task #"&amp;IF($AC153&gt;=$AD153,$D153,$G153)&amp;" (+"&amp;MAX($AC153,$AD153)&amp;"d)",""))</f>
        <v/>
      </c>
      <c r="Z153" s="52" t="str">
        <f>IF($B153="","",COUNTIF($D$11:$D$310,$A153)+COUNTIF($G$11:$G$310,$A153))</f>
        <v/>
      </c>
      <c r="AA153" s="47" t="str">
        <f>IF($B153="","",IF($AE153="Completed",1,IF($AE153="On Hold",4,IF($AE153="In Progress",2,IF(N($S153)&gt;N($Q153),7,3)))))</f>
        <v/>
      </c>
      <c r="AB153" s="47" t="str">
        <f>IF($B153="","",IF(OR(AND($D153&lt;&gt;"",ISNUMBER(MATCH($D153,$A$11:$A$310,0))),AND($G153&lt;&gt;"",ISNUMBER(MATCH($G153,$A$11:$A$310,0)))),1,0))</f>
        <v/>
      </c>
      <c r="AC153" s="47">
        <f>IF($D153="",0,N(IFERROR(INDEX($X$11:$X$310,MATCH($D153,$A$11:$A$310,0)),0)))</f>
        <v>0</v>
      </c>
      <c r="AD153" s="47">
        <f>IF($G153="",0,N(IFERROR(INDEX($X$11:$X$310,MATCH($G153,$A$11:$A$310,0)),0)))</f>
        <v>0</v>
      </c>
      <c r="AE153" s="47" t="str">
        <f>IF($B153="","",IF(ISNUMBER($N153),"Completed",IF($L153="Completed","Completed",IF($L153&lt;&gt;"",$L153,IF(ISNUMBER($M153),"In Progress","Not Started")))))</f>
        <v/>
      </c>
      <c r="AF153" s="54" t="str">
        <f>IF($B153="","",IF($AE153="Completed",1,MIN(1,N($O153))))</f>
        <v/>
      </c>
      <c r="AG153" s="55" t="str">
        <f>IF(OR($S153="",NOT(ISNUMBER($J153))),"",WORKDAY.INTL($S153,MAX(1,$J153)-1,'Project Info'!$H$12,Holidays!$A$6:$A$205))</f>
        <v/>
      </c>
      <c r="AH153" s="47" t="str">
        <f>IF($B153="","",N($J153)*$AF153)</f>
        <v/>
      </c>
      <c r="AI153" s="47">
        <f>IF(ISNUMBER($R153),$R153,0)</f>
        <v>0</v>
      </c>
      <c r="AJ153" s="47">
        <f>IF(ISNUMBER($T153),$T153,0)</f>
        <v>0</v>
      </c>
    </row>
    <row r="154" ht="18" customHeight="1">
      <c r="A154" s="47" t="str">
        <f>IF($B154="","",ROW()-10)</f>
        <v/>
      </c>
      <c r="B154" s="48" t="n"/>
      <c r="C154" s="48" t="n"/>
      <c r="D154" s="6" t="n"/>
      <c r="E154" s="6" t="n"/>
      <c r="F154" s="6" t="n"/>
      <c r="G154" s="6" t="n"/>
      <c r="H154" s="6" t="n"/>
      <c r="I154" s="6" t="n"/>
      <c r="J154" s="6" t="n"/>
      <c r="K154" s="49" t="n"/>
      <c r="L154" s="6" t="n"/>
      <c r="M154" s="49" t="n"/>
      <c r="N154" s="49" t="n"/>
      <c r="O154" s="50" t="n"/>
      <c r="P154" s="6" t="n"/>
      <c r="Q154" s="51" t="str">
        <f>IF(OR($B154="",'Project Info'!$C$9=""),"",WORKDAY.INTL(MAX('Project Info'!$C$9,N($K154),IF($D154="",0,N(IFERROR(IF($E154="SS",WORKDAY.INTL(INDEX($Q$11:$Q$310,MATCH($D154,$A$11:$A$310,0)),N($F154),'Project Info'!$H$12,Holidays!$A$6:$A$205),IF($E154="FF",WORKDAY.INTL(INDEX($R$11:$R$310,MATCH($D154,$A$11:$A$310,0)),N($F154)-MAX(1,N($J154))+1,'Project Info'!$H$12,Holidays!$A$6:$A$205),WORKDAY.INTL(INDEX($R$11:$R$310,MATCH($D154,$A$11:$A$310,0)),1+N($F154),'Project Info'!$H$12,Holidays!$A$6:$A$205))),0))),IF($G154="",0,N(IFERROR(IF($H154="SS",WORKDAY.INTL(INDEX($Q$11:$Q$310,MATCH($G154,$A$11:$A$310,0)),N($I154),'Project Info'!$H$12,Holidays!$A$6:$A$205),IF($H154="FF",WORKDAY.INTL(INDEX($R$11:$R$310,MATCH($G154,$A$11:$A$310,0)),N($I154)-MAX(1,N($J154))+1,'Project Info'!$H$12,Holidays!$A$6:$A$205),WORKDAY.INTL(INDEX($R$11:$R$310,MATCH($G154,$A$11:$A$310,0)),1+N($I154),'Project Info'!$H$12,Holidays!$A$6:$A$205))),0))))-1,1,'Project Info'!$H$12,Holidays!$A$6:$A$205))</f>
        <v/>
      </c>
      <c r="R154" s="51" t="str">
        <f>IF(OR($Q154="",NOT(ISNUMBER($J154))),"",WORKDAY.INTL($Q154,MAX(1,$J154)-1,'Project Info'!$H$12,Holidays!$A$6:$A$205))</f>
        <v/>
      </c>
      <c r="S154" s="51" t="str">
        <f>IF($Q154="","",IF(ISNUMBER($M154),$M154,WORKDAY.INTL(MAX($Q154,IF($D154="",0,N(IFERROR(IF($E154="SS",WORKDAY.INTL(INDEX($S$11:$S$310,MATCH($D154,$A$11:$A$310,0)),N($F154),'Project Info'!$H$12,Holidays!$A$6:$A$205),IF($E154="FF",WORKDAY.INTL(INDEX($T$11:$T$310,MATCH($D154,$A$11:$A$310,0)),N($F154)-MAX(1,IF(ISNUMBER($P154),$P154,N($J154)))+1,'Project Info'!$H$12,Holidays!$A$6:$A$205),WORKDAY.INTL(INDEX($T$11:$T$310,MATCH($D154,$A$11:$A$310,0)),1+N($F154),'Project Info'!$H$12,Holidays!$A$6:$A$205))),0))),IF($G154="",0,N(IFERROR(IF($H154="SS",WORKDAY.INTL(INDEX($S$11:$S$310,MATCH($G154,$A$11:$A$310,0)),N($I154),'Project Info'!$H$12,Holidays!$A$6:$A$205),IF($H154="FF",WORKDAY.INTL(INDEX($T$11:$T$310,MATCH($G154,$A$11:$A$310,0)),N($I154)-MAX(1,IF(ISNUMBER($P154),$P154,N($J154)))+1,'Project Info'!$H$12,Holidays!$A$6:$A$205),WORKDAY.INTL(INDEX($T$11:$T$310,MATCH($G154,$A$11:$A$310,0)),1+N($I154),'Project Info'!$H$12,Holidays!$A$6:$A$205))),0))),IF($AE154="Completed",0,N('Project Info'!$C$11)))-1,1,'Project Info'!$H$12,Holidays!$A$6:$A$205)))</f>
        <v/>
      </c>
      <c r="T154" s="51" t="str">
        <f>IF(OR($S154="",$U154=""),"",IF(ISNUMBER($N154),$N154,WORKDAY.INTL($S154,$U154-1,'Project Info'!$H$12,Holidays!$A$6:$A$205)))</f>
        <v/>
      </c>
      <c r="U154" s="52" t="str">
        <f>IF(OR($S154="",NOT(ISNUMBER($J154))),"",IF(ISNUMBER($N154),MAX(1,NETWORKDAYS.INTL($S154,$N154,'Project Info'!$H$12,Holidays!$A$6:$A$205)),MAX(1,IF(ISNUMBER($P154),$P154,$J154),IF(ISNUMBER($M154),NETWORKDAYS.INTL($M154,N('Project Info'!$C$11),'Project Info'!$H$12,Holidays!$A$6:$A$205),0))))</f>
        <v/>
      </c>
      <c r="V154" s="53" t="str">
        <f>IF($U154="","",$U154-MAX(1,$J154))</f>
        <v/>
      </c>
      <c r="W154" s="25" t="str">
        <f>IF($B154="","",IF($U154="","Enter Duration",IF($AE154="Completed",IF(NOT(ISNUMBER($N154)),"Completed - enter Actual End",IF($V154&gt;0,"Completed - Overshoot",IF($V154&lt;0,"Completed - Early","Completed - On Time"))),IF($AE154="On Hold","On Hold",IF($AE154="In Progress",IF($V154&gt;0,"In Progress - Overshooting","In Progress - On Track"),IF($S154&gt;$Q154,"Delayed Start","Not Started"))))))</f>
        <v/>
      </c>
      <c r="X154" s="53" t="str">
        <f>IF(OR(NOT(ISNUMBER($R154)),NOT(ISNUMBER($T154))),"",IF($T154&gt;=$R154,NETWORKDAYS.INTL($R154,$T154,'Project Info'!$H$12,Holidays!$A$6:$A$205)-1,-(NETWORKDAYS.INTL($T154,$R154,'Project Info'!$H$12,Holidays!$A$6:$A$205)-1)))</f>
        <v/>
      </c>
      <c r="Y154" s="25" t="str">
        <f>IF($B154="","",IF(AND(MAX($AC154,$AD154)&gt;0,N($S154)&gt;N($Q154)),"Delayed by Task #"&amp;IF($AC154&gt;=$AD154,$D154,$G154)&amp;" (+"&amp;MAX($AC154,$AD154)&amp;"d)",""))</f>
        <v/>
      </c>
      <c r="Z154" s="52" t="str">
        <f>IF($B154="","",COUNTIF($D$11:$D$310,$A154)+COUNTIF($G$11:$G$310,$A154))</f>
        <v/>
      </c>
      <c r="AA154" s="47" t="str">
        <f>IF($B154="","",IF($AE154="Completed",1,IF($AE154="On Hold",4,IF($AE154="In Progress",2,IF(N($S154)&gt;N($Q154),7,3)))))</f>
        <v/>
      </c>
      <c r="AB154" s="47" t="str">
        <f>IF($B154="","",IF(OR(AND($D154&lt;&gt;"",ISNUMBER(MATCH($D154,$A$11:$A$310,0))),AND($G154&lt;&gt;"",ISNUMBER(MATCH($G154,$A$11:$A$310,0)))),1,0))</f>
        <v/>
      </c>
      <c r="AC154" s="47">
        <f>IF($D154="",0,N(IFERROR(INDEX($X$11:$X$310,MATCH($D154,$A$11:$A$310,0)),0)))</f>
        <v>0</v>
      </c>
      <c r="AD154" s="47">
        <f>IF($G154="",0,N(IFERROR(INDEX($X$11:$X$310,MATCH($G154,$A$11:$A$310,0)),0)))</f>
        <v>0</v>
      </c>
      <c r="AE154" s="47" t="str">
        <f>IF($B154="","",IF(ISNUMBER($N154),"Completed",IF($L154="Completed","Completed",IF($L154&lt;&gt;"",$L154,IF(ISNUMBER($M154),"In Progress","Not Started")))))</f>
        <v/>
      </c>
      <c r="AF154" s="54" t="str">
        <f>IF($B154="","",IF($AE154="Completed",1,MIN(1,N($O154))))</f>
        <v/>
      </c>
      <c r="AG154" s="55" t="str">
        <f>IF(OR($S154="",NOT(ISNUMBER($J154))),"",WORKDAY.INTL($S154,MAX(1,$J154)-1,'Project Info'!$H$12,Holidays!$A$6:$A$205))</f>
        <v/>
      </c>
      <c r="AH154" s="47" t="str">
        <f>IF($B154="","",N($J154)*$AF154)</f>
        <v/>
      </c>
      <c r="AI154" s="47">
        <f>IF(ISNUMBER($R154),$R154,0)</f>
        <v>0</v>
      </c>
      <c r="AJ154" s="47">
        <f>IF(ISNUMBER($T154),$T154,0)</f>
        <v>0</v>
      </c>
    </row>
    <row r="155" ht="18" customHeight="1">
      <c r="A155" s="47" t="str">
        <f>IF($B155="","",ROW()-10)</f>
        <v/>
      </c>
      <c r="B155" s="48" t="n"/>
      <c r="C155" s="48" t="n"/>
      <c r="D155" s="6" t="n"/>
      <c r="E155" s="6" t="n"/>
      <c r="F155" s="6" t="n"/>
      <c r="G155" s="6" t="n"/>
      <c r="H155" s="6" t="n"/>
      <c r="I155" s="6" t="n"/>
      <c r="J155" s="6" t="n"/>
      <c r="K155" s="49" t="n"/>
      <c r="L155" s="6" t="n"/>
      <c r="M155" s="49" t="n"/>
      <c r="N155" s="49" t="n"/>
      <c r="O155" s="50" t="n"/>
      <c r="P155" s="6" t="n"/>
      <c r="Q155" s="51" t="str">
        <f>IF(OR($B155="",'Project Info'!$C$9=""),"",WORKDAY.INTL(MAX('Project Info'!$C$9,N($K155),IF($D155="",0,N(IFERROR(IF($E155="SS",WORKDAY.INTL(INDEX($Q$11:$Q$310,MATCH($D155,$A$11:$A$310,0)),N($F155),'Project Info'!$H$12,Holidays!$A$6:$A$205),IF($E155="FF",WORKDAY.INTL(INDEX($R$11:$R$310,MATCH($D155,$A$11:$A$310,0)),N($F155)-MAX(1,N($J155))+1,'Project Info'!$H$12,Holidays!$A$6:$A$205),WORKDAY.INTL(INDEX($R$11:$R$310,MATCH($D155,$A$11:$A$310,0)),1+N($F155),'Project Info'!$H$12,Holidays!$A$6:$A$205))),0))),IF($G155="",0,N(IFERROR(IF($H155="SS",WORKDAY.INTL(INDEX($Q$11:$Q$310,MATCH($G155,$A$11:$A$310,0)),N($I155),'Project Info'!$H$12,Holidays!$A$6:$A$205),IF($H155="FF",WORKDAY.INTL(INDEX($R$11:$R$310,MATCH($G155,$A$11:$A$310,0)),N($I155)-MAX(1,N($J155))+1,'Project Info'!$H$12,Holidays!$A$6:$A$205),WORKDAY.INTL(INDEX($R$11:$R$310,MATCH($G155,$A$11:$A$310,0)),1+N($I155),'Project Info'!$H$12,Holidays!$A$6:$A$205))),0))))-1,1,'Project Info'!$H$12,Holidays!$A$6:$A$205))</f>
        <v/>
      </c>
      <c r="R155" s="51" t="str">
        <f>IF(OR($Q155="",NOT(ISNUMBER($J155))),"",WORKDAY.INTL($Q155,MAX(1,$J155)-1,'Project Info'!$H$12,Holidays!$A$6:$A$205))</f>
        <v/>
      </c>
      <c r="S155" s="51" t="str">
        <f>IF($Q155="","",IF(ISNUMBER($M155),$M155,WORKDAY.INTL(MAX($Q155,IF($D155="",0,N(IFERROR(IF($E155="SS",WORKDAY.INTL(INDEX($S$11:$S$310,MATCH($D155,$A$11:$A$310,0)),N($F155),'Project Info'!$H$12,Holidays!$A$6:$A$205),IF($E155="FF",WORKDAY.INTL(INDEX($T$11:$T$310,MATCH($D155,$A$11:$A$310,0)),N($F155)-MAX(1,IF(ISNUMBER($P155),$P155,N($J155)))+1,'Project Info'!$H$12,Holidays!$A$6:$A$205),WORKDAY.INTL(INDEX($T$11:$T$310,MATCH($D155,$A$11:$A$310,0)),1+N($F155),'Project Info'!$H$12,Holidays!$A$6:$A$205))),0))),IF($G155="",0,N(IFERROR(IF($H155="SS",WORKDAY.INTL(INDEX($S$11:$S$310,MATCH($G155,$A$11:$A$310,0)),N($I155),'Project Info'!$H$12,Holidays!$A$6:$A$205),IF($H155="FF",WORKDAY.INTL(INDEX($T$11:$T$310,MATCH($G155,$A$11:$A$310,0)),N($I155)-MAX(1,IF(ISNUMBER($P155),$P155,N($J155)))+1,'Project Info'!$H$12,Holidays!$A$6:$A$205),WORKDAY.INTL(INDEX($T$11:$T$310,MATCH($G155,$A$11:$A$310,0)),1+N($I155),'Project Info'!$H$12,Holidays!$A$6:$A$205))),0))),IF($AE155="Completed",0,N('Project Info'!$C$11)))-1,1,'Project Info'!$H$12,Holidays!$A$6:$A$205)))</f>
        <v/>
      </c>
      <c r="T155" s="51" t="str">
        <f>IF(OR($S155="",$U155=""),"",IF(ISNUMBER($N155),$N155,WORKDAY.INTL($S155,$U155-1,'Project Info'!$H$12,Holidays!$A$6:$A$205)))</f>
        <v/>
      </c>
      <c r="U155" s="52" t="str">
        <f>IF(OR($S155="",NOT(ISNUMBER($J155))),"",IF(ISNUMBER($N155),MAX(1,NETWORKDAYS.INTL($S155,$N155,'Project Info'!$H$12,Holidays!$A$6:$A$205)),MAX(1,IF(ISNUMBER($P155),$P155,$J155),IF(ISNUMBER($M155),NETWORKDAYS.INTL($M155,N('Project Info'!$C$11),'Project Info'!$H$12,Holidays!$A$6:$A$205),0))))</f>
        <v/>
      </c>
      <c r="V155" s="53" t="str">
        <f>IF($U155="","",$U155-MAX(1,$J155))</f>
        <v/>
      </c>
      <c r="W155" s="25" t="str">
        <f>IF($B155="","",IF($U155="","Enter Duration",IF($AE155="Completed",IF(NOT(ISNUMBER($N155)),"Completed - enter Actual End",IF($V155&gt;0,"Completed - Overshoot",IF($V155&lt;0,"Completed - Early","Completed - On Time"))),IF($AE155="On Hold","On Hold",IF($AE155="In Progress",IF($V155&gt;0,"In Progress - Overshooting","In Progress - On Track"),IF($S155&gt;$Q155,"Delayed Start","Not Started"))))))</f>
        <v/>
      </c>
      <c r="X155" s="53" t="str">
        <f>IF(OR(NOT(ISNUMBER($R155)),NOT(ISNUMBER($T155))),"",IF($T155&gt;=$R155,NETWORKDAYS.INTL($R155,$T155,'Project Info'!$H$12,Holidays!$A$6:$A$205)-1,-(NETWORKDAYS.INTL($T155,$R155,'Project Info'!$H$12,Holidays!$A$6:$A$205)-1)))</f>
        <v/>
      </c>
      <c r="Y155" s="25" t="str">
        <f>IF($B155="","",IF(AND(MAX($AC155,$AD155)&gt;0,N($S155)&gt;N($Q155)),"Delayed by Task #"&amp;IF($AC155&gt;=$AD155,$D155,$G155)&amp;" (+"&amp;MAX($AC155,$AD155)&amp;"d)",""))</f>
        <v/>
      </c>
      <c r="Z155" s="52" t="str">
        <f>IF($B155="","",COUNTIF($D$11:$D$310,$A155)+COUNTIF($G$11:$G$310,$A155))</f>
        <v/>
      </c>
      <c r="AA155" s="47" t="str">
        <f>IF($B155="","",IF($AE155="Completed",1,IF($AE155="On Hold",4,IF($AE155="In Progress",2,IF(N($S155)&gt;N($Q155),7,3)))))</f>
        <v/>
      </c>
      <c r="AB155" s="47" t="str">
        <f>IF($B155="","",IF(OR(AND($D155&lt;&gt;"",ISNUMBER(MATCH($D155,$A$11:$A$310,0))),AND($G155&lt;&gt;"",ISNUMBER(MATCH($G155,$A$11:$A$310,0)))),1,0))</f>
        <v/>
      </c>
      <c r="AC155" s="47">
        <f>IF($D155="",0,N(IFERROR(INDEX($X$11:$X$310,MATCH($D155,$A$11:$A$310,0)),0)))</f>
        <v>0</v>
      </c>
      <c r="AD155" s="47">
        <f>IF($G155="",0,N(IFERROR(INDEX($X$11:$X$310,MATCH($G155,$A$11:$A$310,0)),0)))</f>
        <v>0</v>
      </c>
      <c r="AE155" s="47" t="str">
        <f>IF($B155="","",IF(ISNUMBER($N155),"Completed",IF($L155="Completed","Completed",IF($L155&lt;&gt;"",$L155,IF(ISNUMBER($M155),"In Progress","Not Started")))))</f>
        <v/>
      </c>
      <c r="AF155" s="54" t="str">
        <f>IF($B155="","",IF($AE155="Completed",1,MIN(1,N($O155))))</f>
        <v/>
      </c>
      <c r="AG155" s="55" t="str">
        <f>IF(OR($S155="",NOT(ISNUMBER($J155))),"",WORKDAY.INTL($S155,MAX(1,$J155)-1,'Project Info'!$H$12,Holidays!$A$6:$A$205))</f>
        <v/>
      </c>
      <c r="AH155" s="47" t="str">
        <f>IF($B155="","",N($J155)*$AF155)</f>
        <v/>
      </c>
      <c r="AI155" s="47">
        <f>IF(ISNUMBER($R155),$R155,0)</f>
        <v>0</v>
      </c>
      <c r="AJ155" s="47">
        <f>IF(ISNUMBER($T155),$T155,0)</f>
        <v>0</v>
      </c>
    </row>
    <row r="156" ht="18" customHeight="1">
      <c r="A156" s="47" t="str">
        <f>IF($B156="","",ROW()-10)</f>
        <v/>
      </c>
      <c r="B156" s="48" t="n"/>
      <c r="C156" s="48" t="n"/>
      <c r="D156" s="6" t="n"/>
      <c r="E156" s="6" t="n"/>
      <c r="F156" s="6" t="n"/>
      <c r="G156" s="6" t="n"/>
      <c r="H156" s="6" t="n"/>
      <c r="I156" s="6" t="n"/>
      <c r="J156" s="6" t="n"/>
      <c r="K156" s="49" t="n"/>
      <c r="L156" s="6" t="n"/>
      <c r="M156" s="49" t="n"/>
      <c r="N156" s="49" t="n"/>
      <c r="O156" s="50" t="n"/>
      <c r="P156" s="6" t="n"/>
      <c r="Q156" s="51" t="str">
        <f>IF(OR($B156="",'Project Info'!$C$9=""),"",WORKDAY.INTL(MAX('Project Info'!$C$9,N($K156),IF($D156="",0,N(IFERROR(IF($E156="SS",WORKDAY.INTL(INDEX($Q$11:$Q$310,MATCH($D156,$A$11:$A$310,0)),N($F156),'Project Info'!$H$12,Holidays!$A$6:$A$205),IF($E156="FF",WORKDAY.INTL(INDEX($R$11:$R$310,MATCH($D156,$A$11:$A$310,0)),N($F156)-MAX(1,N($J156))+1,'Project Info'!$H$12,Holidays!$A$6:$A$205),WORKDAY.INTL(INDEX($R$11:$R$310,MATCH($D156,$A$11:$A$310,0)),1+N($F156),'Project Info'!$H$12,Holidays!$A$6:$A$205))),0))),IF($G156="",0,N(IFERROR(IF($H156="SS",WORKDAY.INTL(INDEX($Q$11:$Q$310,MATCH($G156,$A$11:$A$310,0)),N($I156),'Project Info'!$H$12,Holidays!$A$6:$A$205),IF($H156="FF",WORKDAY.INTL(INDEX($R$11:$R$310,MATCH($G156,$A$11:$A$310,0)),N($I156)-MAX(1,N($J156))+1,'Project Info'!$H$12,Holidays!$A$6:$A$205),WORKDAY.INTL(INDEX($R$11:$R$310,MATCH($G156,$A$11:$A$310,0)),1+N($I156),'Project Info'!$H$12,Holidays!$A$6:$A$205))),0))))-1,1,'Project Info'!$H$12,Holidays!$A$6:$A$205))</f>
        <v/>
      </c>
      <c r="R156" s="51" t="str">
        <f>IF(OR($Q156="",NOT(ISNUMBER($J156))),"",WORKDAY.INTL($Q156,MAX(1,$J156)-1,'Project Info'!$H$12,Holidays!$A$6:$A$205))</f>
        <v/>
      </c>
      <c r="S156" s="51" t="str">
        <f>IF($Q156="","",IF(ISNUMBER($M156),$M156,WORKDAY.INTL(MAX($Q156,IF($D156="",0,N(IFERROR(IF($E156="SS",WORKDAY.INTL(INDEX($S$11:$S$310,MATCH($D156,$A$11:$A$310,0)),N($F156),'Project Info'!$H$12,Holidays!$A$6:$A$205),IF($E156="FF",WORKDAY.INTL(INDEX($T$11:$T$310,MATCH($D156,$A$11:$A$310,0)),N($F156)-MAX(1,IF(ISNUMBER($P156),$P156,N($J156)))+1,'Project Info'!$H$12,Holidays!$A$6:$A$205),WORKDAY.INTL(INDEX($T$11:$T$310,MATCH($D156,$A$11:$A$310,0)),1+N($F156),'Project Info'!$H$12,Holidays!$A$6:$A$205))),0))),IF($G156="",0,N(IFERROR(IF($H156="SS",WORKDAY.INTL(INDEX($S$11:$S$310,MATCH($G156,$A$11:$A$310,0)),N($I156),'Project Info'!$H$12,Holidays!$A$6:$A$205),IF($H156="FF",WORKDAY.INTL(INDEX($T$11:$T$310,MATCH($G156,$A$11:$A$310,0)),N($I156)-MAX(1,IF(ISNUMBER($P156),$P156,N($J156)))+1,'Project Info'!$H$12,Holidays!$A$6:$A$205),WORKDAY.INTL(INDEX($T$11:$T$310,MATCH($G156,$A$11:$A$310,0)),1+N($I156),'Project Info'!$H$12,Holidays!$A$6:$A$205))),0))),IF($AE156="Completed",0,N('Project Info'!$C$11)))-1,1,'Project Info'!$H$12,Holidays!$A$6:$A$205)))</f>
        <v/>
      </c>
      <c r="T156" s="51" t="str">
        <f>IF(OR($S156="",$U156=""),"",IF(ISNUMBER($N156),$N156,WORKDAY.INTL($S156,$U156-1,'Project Info'!$H$12,Holidays!$A$6:$A$205)))</f>
        <v/>
      </c>
      <c r="U156" s="52" t="str">
        <f>IF(OR($S156="",NOT(ISNUMBER($J156))),"",IF(ISNUMBER($N156),MAX(1,NETWORKDAYS.INTL($S156,$N156,'Project Info'!$H$12,Holidays!$A$6:$A$205)),MAX(1,IF(ISNUMBER($P156),$P156,$J156),IF(ISNUMBER($M156),NETWORKDAYS.INTL($M156,N('Project Info'!$C$11),'Project Info'!$H$12,Holidays!$A$6:$A$205),0))))</f>
        <v/>
      </c>
      <c r="V156" s="53" t="str">
        <f>IF($U156="","",$U156-MAX(1,$J156))</f>
        <v/>
      </c>
      <c r="W156" s="25" t="str">
        <f>IF($B156="","",IF($U156="","Enter Duration",IF($AE156="Completed",IF(NOT(ISNUMBER($N156)),"Completed - enter Actual End",IF($V156&gt;0,"Completed - Overshoot",IF($V156&lt;0,"Completed - Early","Completed - On Time"))),IF($AE156="On Hold","On Hold",IF($AE156="In Progress",IF($V156&gt;0,"In Progress - Overshooting","In Progress - On Track"),IF($S156&gt;$Q156,"Delayed Start","Not Started"))))))</f>
        <v/>
      </c>
      <c r="X156" s="53" t="str">
        <f>IF(OR(NOT(ISNUMBER($R156)),NOT(ISNUMBER($T156))),"",IF($T156&gt;=$R156,NETWORKDAYS.INTL($R156,$T156,'Project Info'!$H$12,Holidays!$A$6:$A$205)-1,-(NETWORKDAYS.INTL($T156,$R156,'Project Info'!$H$12,Holidays!$A$6:$A$205)-1)))</f>
        <v/>
      </c>
      <c r="Y156" s="25" t="str">
        <f>IF($B156="","",IF(AND(MAX($AC156,$AD156)&gt;0,N($S156)&gt;N($Q156)),"Delayed by Task #"&amp;IF($AC156&gt;=$AD156,$D156,$G156)&amp;" (+"&amp;MAX($AC156,$AD156)&amp;"d)",""))</f>
        <v/>
      </c>
      <c r="Z156" s="52" t="str">
        <f>IF($B156="","",COUNTIF($D$11:$D$310,$A156)+COUNTIF($G$11:$G$310,$A156))</f>
        <v/>
      </c>
      <c r="AA156" s="47" t="str">
        <f>IF($B156="","",IF($AE156="Completed",1,IF($AE156="On Hold",4,IF($AE156="In Progress",2,IF(N($S156)&gt;N($Q156),7,3)))))</f>
        <v/>
      </c>
      <c r="AB156" s="47" t="str">
        <f>IF($B156="","",IF(OR(AND($D156&lt;&gt;"",ISNUMBER(MATCH($D156,$A$11:$A$310,0))),AND($G156&lt;&gt;"",ISNUMBER(MATCH($G156,$A$11:$A$310,0)))),1,0))</f>
        <v/>
      </c>
      <c r="AC156" s="47">
        <f>IF($D156="",0,N(IFERROR(INDEX($X$11:$X$310,MATCH($D156,$A$11:$A$310,0)),0)))</f>
        <v>0</v>
      </c>
      <c r="AD156" s="47">
        <f>IF($G156="",0,N(IFERROR(INDEX($X$11:$X$310,MATCH($G156,$A$11:$A$310,0)),0)))</f>
        <v>0</v>
      </c>
      <c r="AE156" s="47" t="str">
        <f>IF($B156="","",IF(ISNUMBER($N156),"Completed",IF($L156="Completed","Completed",IF($L156&lt;&gt;"",$L156,IF(ISNUMBER($M156),"In Progress","Not Started")))))</f>
        <v/>
      </c>
      <c r="AF156" s="54" t="str">
        <f>IF($B156="","",IF($AE156="Completed",1,MIN(1,N($O156))))</f>
        <v/>
      </c>
      <c r="AG156" s="55" t="str">
        <f>IF(OR($S156="",NOT(ISNUMBER($J156))),"",WORKDAY.INTL($S156,MAX(1,$J156)-1,'Project Info'!$H$12,Holidays!$A$6:$A$205))</f>
        <v/>
      </c>
      <c r="AH156" s="47" t="str">
        <f>IF($B156="","",N($J156)*$AF156)</f>
        <v/>
      </c>
      <c r="AI156" s="47">
        <f>IF(ISNUMBER($R156),$R156,0)</f>
        <v>0</v>
      </c>
      <c r="AJ156" s="47">
        <f>IF(ISNUMBER($T156),$T156,0)</f>
        <v>0</v>
      </c>
    </row>
    <row r="157" ht="18" customHeight="1">
      <c r="A157" s="47" t="str">
        <f>IF($B157="","",ROW()-10)</f>
        <v/>
      </c>
      <c r="B157" s="48" t="n"/>
      <c r="C157" s="48" t="n"/>
      <c r="D157" s="6" t="n"/>
      <c r="E157" s="6" t="n"/>
      <c r="F157" s="6" t="n"/>
      <c r="G157" s="6" t="n"/>
      <c r="H157" s="6" t="n"/>
      <c r="I157" s="6" t="n"/>
      <c r="J157" s="6" t="n"/>
      <c r="K157" s="49" t="n"/>
      <c r="L157" s="6" t="n"/>
      <c r="M157" s="49" t="n"/>
      <c r="N157" s="49" t="n"/>
      <c r="O157" s="50" t="n"/>
      <c r="P157" s="6" t="n"/>
      <c r="Q157" s="51" t="str">
        <f>IF(OR($B157="",'Project Info'!$C$9=""),"",WORKDAY.INTL(MAX('Project Info'!$C$9,N($K157),IF($D157="",0,N(IFERROR(IF($E157="SS",WORKDAY.INTL(INDEX($Q$11:$Q$310,MATCH($D157,$A$11:$A$310,0)),N($F157),'Project Info'!$H$12,Holidays!$A$6:$A$205),IF($E157="FF",WORKDAY.INTL(INDEX($R$11:$R$310,MATCH($D157,$A$11:$A$310,0)),N($F157)-MAX(1,N($J157))+1,'Project Info'!$H$12,Holidays!$A$6:$A$205),WORKDAY.INTL(INDEX($R$11:$R$310,MATCH($D157,$A$11:$A$310,0)),1+N($F157),'Project Info'!$H$12,Holidays!$A$6:$A$205))),0))),IF($G157="",0,N(IFERROR(IF($H157="SS",WORKDAY.INTL(INDEX($Q$11:$Q$310,MATCH($G157,$A$11:$A$310,0)),N($I157),'Project Info'!$H$12,Holidays!$A$6:$A$205),IF($H157="FF",WORKDAY.INTL(INDEX($R$11:$R$310,MATCH($G157,$A$11:$A$310,0)),N($I157)-MAX(1,N($J157))+1,'Project Info'!$H$12,Holidays!$A$6:$A$205),WORKDAY.INTL(INDEX($R$11:$R$310,MATCH($G157,$A$11:$A$310,0)),1+N($I157),'Project Info'!$H$12,Holidays!$A$6:$A$205))),0))))-1,1,'Project Info'!$H$12,Holidays!$A$6:$A$205))</f>
        <v/>
      </c>
      <c r="R157" s="51" t="str">
        <f>IF(OR($Q157="",NOT(ISNUMBER($J157))),"",WORKDAY.INTL($Q157,MAX(1,$J157)-1,'Project Info'!$H$12,Holidays!$A$6:$A$205))</f>
        <v/>
      </c>
      <c r="S157" s="51" t="str">
        <f>IF($Q157="","",IF(ISNUMBER($M157),$M157,WORKDAY.INTL(MAX($Q157,IF($D157="",0,N(IFERROR(IF($E157="SS",WORKDAY.INTL(INDEX($S$11:$S$310,MATCH($D157,$A$11:$A$310,0)),N($F157),'Project Info'!$H$12,Holidays!$A$6:$A$205),IF($E157="FF",WORKDAY.INTL(INDEX($T$11:$T$310,MATCH($D157,$A$11:$A$310,0)),N($F157)-MAX(1,IF(ISNUMBER($P157),$P157,N($J157)))+1,'Project Info'!$H$12,Holidays!$A$6:$A$205),WORKDAY.INTL(INDEX($T$11:$T$310,MATCH($D157,$A$11:$A$310,0)),1+N($F157),'Project Info'!$H$12,Holidays!$A$6:$A$205))),0))),IF($G157="",0,N(IFERROR(IF($H157="SS",WORKDAY.INTL(INDEX($S$11:$S$310,MATCH($G157,$A$11:$A$310,0)),N($I157),'Project Info'!$H$12,Holidays!$A$6:$A$205),IF($H157="FF",WORKDAY.INTL(INDEX($T$11:$T$310,MATCH($G157,$A$11:$A$310,0)),N($I157)-MAX(1,IF(ISNUMBER($P157),$P157,N($J157)))+1,'Project Info'!$H$12,Holidays!$A$6:$A$205),WORKDAY.INTL(INDEX($T$11:$T$310,MATCH($G157,$A$11:$A$310,0)),1+N($I157),'Project Info'!$H$12,Holidays!$A$6:$A$205))),0))),IF($AE157="Completed",0,N('Project Info'!$C$11)))-1,1,'Project Info'!$H$12,Holidays!$A$6:$A$205)))</f>
        <v/>
      </c>
      <c r="T157" s="51" t="str">
        <f>IF(OR($S157="",$U157=""),"",IF(ISNUMBER($N157),$N157,WORKDAY.INTL($S157,$U157-1,'Project Info'!$H$12,Holidays!$A$6:$A$205)))</f>
        <v/>
      </c>
      <c r="U157" s="52" t="str">
        <f>IF(OR($S157="",NOT(ISNUMBER($J157))),"",IF(ISNUMBER($N157),MAX(1,NETWORKDAYS.INTL($S157,$N157,'Project Info'!$H$12,Holidays!$A$6:$A$205)),MAX(1,IF(ISNUMBER($P157),$P157,$J157),IF(ISNUMBER($M157),NETWORKDAYS.INTL($M157,N('Project Info'!$C$11),'Project Info'!$H$12,Holidays!$A$6:$A$205),0))))</f>
        <v/>
      </c>
      <c r="V157" s="53" t="str">
        <f>IF($U157="","",$U157-MAX(1,$J157))</f>
        <v/>
      </c>
      <c r="W157" s="25" t="str">
        <f>IF($B157="","",IF($U157="","Enter Duration",IF($AE157="Completed",IF(NOT(ISNUMBER($N157)),"Completed - enter Actual End",IF($V157&gt;0,"Completed - Overshoot",IF($V157&lt;0,"Completed - Early","Completed - On Time"))),IF($AE157="On Hold","On Hold",IF($AE157="In Progress",IF($V157&gt;0,"In Progress - Overshooting","In Progress - On Track"),IF($S157&gt;$Q157,"Delayed Start","Not Started"))))))</f>
        <v/>
      </c>
      <c r="X157" s="53" t="str">
        <f>IF(OR(NOT(ISNUMBER($R157)),NOT(ISNUMBER($T157))),"",IF($T157&gt;=$R157,NETWORKDAYS.INTL($R157,$T157,'Project Info'!$H$12,Holidays!$A$6:$A$205)-1,-(NETWORKDAYS.INTL($T157,$R157,'Project Info'!$H$12,Holidays!$A$6:$A$205)-1)))</f>
        <v/>
      </c>
      <c r="Y157" s="25" t="str">
        <f>IF($B157="","",IF(AND(MAX($AC157,$AD157)&gt;0,N($S157)&gt;N($Q157)),"Delayed by Task #"&amp;IF($AC157&gt;=$AD157,$D157,$G157)&amp;" (+"&amp;MAX($AC157,$AD157)&amp;"d)",""))</f>
        <v/>
      </c>
      <c r="Z157" s="52" t="str">
        <f>IF($B157="","",COUNTIF($D$11:$D$310,$A157)+COUNTIF($G$11:$G$310,$A157))</f>
        <v/>
      </c>
      <c r="AA157" s="47" t="str">
        <f>IF($B157="","",IF($AE157="Completed",1,IF($AE157="On Hold",4,IF($AE157="In Progress",2,IF(N($S157)&gt;N($Q157),7,3)))))</f>
        <v/>
      </c>
      <c r="AB157" s="47" t="str">
        <f>IF($B157="","",IF(OR(AND($D157&lt;&gt;"",ISNUMBER(MATCH($D157,$A$11:$A$310,0))),AND($G157&lt;&gt;"",ISNUMBER(MATCH($G157,$A$11:$A$310,0)))),1,0))</f>
        <v/>
      </c>
      <c r="AC157" s="47">
        <f>IF($D157="",0,N(IFERROR(INDEX($X$11:$X$310,MATCH($D157,$A$11:$A$310,0)),0)))</f>
        <v>0</v>
      </c>
      <c r="AD157" s="47">
        <f>IF($G157="",0,N(IFERROR(INDEX($X$11:$X$310,MATCH($G157,$A$11:$A$310,0)),0)))</f>
        <v>0</v>
      </c>
      <c r="AE157" s="47" t="str">
        <f>IF($B157="","",IF(ISNUMBER($N157),"Completed",IF($L157="Completed","Completed",IF($L157&lt;&gt;"",$L157,IF(ISNUMBER($M157),"In Progress","Not Started")))))</f>
        <v/>
      </c>
      <c r="AF157" s="54" t="str">
        <f>IF($B157="","",IF($AE157="Completed",1,MIN(1,N($O157))))</f>
        <v/>
      </c>
      <c r="AG157" s="55" t="str">
        <f>IF(OR($S157="",NOT(ISNUMBER($J157))),"",WORKDAY.INTL($S157,MAX(1,$J157)-1,'Project Info'!$H$12,Holidays!$A$6:$A$205))</f>
        <v/>
      </c>
      <c r="AH157" s="47" t="str">
        <f>IF($B157="","",N($J157)*$AF157)</f>
        <v/>
      </c>
      <c r="AI157" s="47">
        <f>IF(ISNUMBER($R157),$R157,0)</f>
        <v>0</v>
      </c>
      <c r="AJ157" s="47">
        <f>IF(ISNUMBER($T157),$T157,0)</f>
        <v>0</v>
      </c>
    </row>
    <row r="158" ht="18" customHeight="1">
      <c r="A158" s="47" t="str">
        <f>IF($B158="","",ROW()-10)</f>
        <v/>
      </c>
      <c r="B158" s="48" t="n"/>
      <c r="C158" s="48" t="n"/>
      <c r="D158" s="6" t="n"/>
      <c r="E158" s="6" t="n"/>
      <c r="F158" s="6" t="n"/>
      <c r="G158" s="6" t="n"/>
      <c r="H158" s="6" t="n"/>
      <c r="I158" s="6" t="n"/>
      <c r="J158" s="6" t="n"/>
      <c r="K158" s="49" t="n"/>
      <c r="L158" s="6" t="n"/>
      <c r="M158" s="49" t="n"/>
      <c r="N158" s="49" t="n"/>
      <c r="O158" s="50" t="n"/>
      <c r="P158" s="6" t="n"/>
      <c r="Q158" s="51" t="str">
        <f>IF(OR($B158="",'Project Info'!$C$9=""),"",WORKDAY.INTL(MAX('Project Info'!$C$9,N($K158),IF($D158="",0,N(IFERROR(IF($E158="SS",WORKDAY.INTL(INDEX($Q$11:$Q$310,MATCH($D158,$A$11:$A$310,0)),N($F158),'Project Info'!$H$12,Holidays!$A$6:$A$205),IF($E158="FF",WORKDAY.INTL(INDEX($R$11:$R$310,MATCH($D158,$A$11:$A$310,0)),N($F158)-MAX(1,N($J158))+1,'Project Info'!$H$12,Holidays!$A$6:$A$205),WORKDAY.INTL(INDEX($R$11:$R$310,MATCH($D158,$A$11:$A$310,0)),1+N($F158),'Project Info'!$H$12,Holidays!$A$6:$A$205))),0))),IF($G158="",0,N(IFERROR(IF($H158="SS",WORKDAY.INTL(INDEX($Q$11:$Q$310,MATCH($G158,$A$11:$A$310,0)),N($I158),'Project Info'!$H$12,Holidays!$A$6:$A$205),IF($H158="FF",WORKDAY.INTL(INDEX($R$11:$R$310,MATCH($G158,$A$11:$A$310,0)),N($I158)-MAX(1,N($J158))+1,'Project Info'!$H$12,Holidays!$A$6:$A$205),WORKDAY.INTL(INDEX($R$11:$R$310,MATCH($G158,$A$11:$A$310,0)),1+N($I158),'Project Info'!$H$12,Holidays!$A$6:$A$205))),0))))-1,1,'Project Info'!$H$12,Holidays!$A$6:$A$205))</f>
        <v/>
      </c>
      <c r="R158" s="51" t="str">
        <f>IF(OR($Q158="",NOT(ISNUMBER($J158))),"",WORKDAY.INTL($Q158,MAX(1,$J158)-1,'Project Info'!$H$12,Holidays!$A$6:$A$205))</f>
        <v/>
      </c>
      <c r="S158" s="51" t="str">
        <f>IF($Q158="","",IF(ISNUMBER($M158),$M158,WORKDAY.INTL(MAX($Q158,IF($D158="",0,N(IFERROR(IF($E158="SS",WORKDAY.INTL(INDEX($S$11:$S$310,MATCH($D158,$A$11:$A$310,0)),N($F158),'Project Info'!$H$12,Holidays!$A$6:$A$205),IF($E158="FF",WORKDAY.INTL(INDEX($T$11:$T$310,MATCH($D158,$A$11:$A$310,0)),N($F158)-MAX(1,IF(ISNUMBER($P158),$P158,N($J158)))+1,'Project Info'!$H$12,Holidays!$A$6:$A$205),WORKDAY.INTL(INDEX($T$11:$T$310,MATCH($D158,$A$11:$A$310,0)),1+N($F158),'Project Info'!$H$12,Holidays!$A$6:$A$205))),0))),IF($G158="",0,N(IFERROR(IF($H158="SS",WORKDAY.INTL(INDEX($S$11:$S$310,MATCH($G158,$A$11:$A$310,0)),N($I158),'Project Info'!$H$12,Holidays!$A$6:$A$205),IF($H158="FF",WORKDAY.INTL(INDEX($T$11:$T$310,MATCH($G158,$A$11:$A$310,0)),N($I158)-MAX(1,IF(ISNUMBER($P158),$P158,N($J158)))+1,'Project Info'!$H$12,Holidays!$A$6:$A$205),WORKDAY.INTL(INDEX($T$11:$T$310,MATCH($G158,$A$11:$A$310,0)),1+N($I158),'Project Info'!$H$12,Holidays!$A$6:$A$205))),0))),IF($AE158="Completed",0,N('Project Info'!$C$11)))-1,1,'Project Info'!$H$12,Holidays!$A$6:$A$205)))</f>
        <v/>
      </c>
      <c r="T158" s="51" t="str">
        <f>IF(OR($S158="",$U158=""),"",IF(ISNUMBER($N158),$N158,WORKDAY.INTL($S158,$U158-1,'Project Info'!$H$12,Holidays!$A$6:$A$205)))</f>
        <v/>
      </c>
      <c r="U158" s="52" t="str">
        <f>IF(OR($S158="",NOT(ISNUMBER($J158))),"",IF(ISNUMBER($N158),MAX(1,NETWORKDAYS.INTL($S158,$N158,'Project Info'!$H$12,Holidays!$A$6:$A$205)),MAX(1,IF(ISNUMBER($P158),$P158,$J158),IF(ISNUMBER($M158),NETWORKDAYS.INTL($M158,N('Project Info'!$C$11),'Project Info'!$H$12,Holidays!$A$6:$A$205),0))))</f>
        <v/>
      </c>
      <c r="V158" s="53" t="str">
        <f>IF($U158="","",$U158-MAX(1,$J158))</f>
        <v/>
      </c>
      <c r="W158" s="25" t="str">
        <f>IF($B158="","",IF($U158="","Enter Duration",IF($AE158="Completed",IF(NOT(ISNUMBER($N158)),"Completed - enter Actual End",IF($V158&gt;0,"Completed - Overshoot",IF($V158&lt;0,"Completed - Early","Completed - On Time"))),IF($AE158="On Hold","On Hold",IF($AE158="In Progress",IF($V158&gt;0,"In Progress - Overshooting","In Progress - On Track"),IF($S158&gt;$Q158,"Delayed Start","Not Started"))))))</f>
        <v/>
      </c>
      <c r="X158" s="53" t="str">
        <f>IF(OR(NOT(ISNUMBER($R158)),NOT(ISNUMBER($T158))),"",IF($T158&gt;=$R158,NETWORKDAYS.INTL($R158,$T158,'Project Info'!$H$12,Holidays!$A$6:$A$205)-1,-(NETWORKDAYS.INTL($T158,$R158,'Project Info'!$H$12,Holidays!$A$6:$A$205)-1)))</f>
        <v/>
      </c>
      <c r="Y158" s="25" t="str">
        <f>IF($B158="","",IF(AND(MAX($AC158,$AD158)&gt;0,N($S158)&gt;N($Q158)),"Delayed by Task #"&amp;IF($AC158&gt;=$AD158,$D158,$G158)&amp;" (+"&amp;MAX($AC158,$AD158)&amp;"d)",""))</f>
        <v/>
      </c>
      <c r="Z158" s="52" t="str">
        <f>IF($B158="","",COUNTIF($D$11:$D$310,$A158)+COUNTIF($G$11:$G$310,$A158))</f>
        <v/>
      </c>
      <c r="AA158" s="47" t="str">
        <f>IF($B158="","",IF($AE158="Completed",1,IF($AE158="On Hold",4,IF($AE158="In Progress",2,IF(N($S158)&gt;N($Q158),7,3)))))</f>
        <v/>
      </c>
      <c r="AB158" s="47" t="str">
        <f>IF($B158="","",IF(OR(AND($D158&lt;&gt;"",ISNUMBER(MATCH($D158,$A$11:$A$310,0))),AND($G158&lt;&gt;"",ISNUMBER(MATCH($G158,$A$11:$A$310,0)))),1,0))</f>
        <v/>
      </c>
      <c r="AC158" s="47">
        <f>IF($D158="",0,N(IFERROR(INDEX($X$11:$X$310,MATCH($D158,$A$11:$A$310,0)),0)))</f>
        <v>0</v>
      </c>
      <c r="AD158" s="47">
        <f>IF($G158="",0,N(IFERROR(INDEX($X$11:$X$310,MATCH($G158,$A$11:$A$310,0)),0)))</f>
        <v>0</v>
      </c>
      <c r="AE158" s="47" t="str">
        <f>IF($B158="","",IF(ISNUMBER($N158),"Completed",IF($L158="Completed","Completed",IF($L158&lt;&gt;"",$L158,IF(ISNUMBER($M158),"In Progress","Not Started")))))</f>
        <v/>
      </c>
      <c r="AF158" s="54" t="str">
        <f>IF($B158="","",IF($AE158="Completed",1,MIN(1,N($O158))))</f>
        <v/>
      </c>
      <c r="AG158" s="55" t="str">
        <f>IF(OR($S158="",NOT(ISNUMBER($J158))),"",WORKDAY.INTL($S158,MAX(1,$J158)-1,'Project Info'!$H$12,Holidays!$A$6:$A$205))</f>
        <v/>
      </c>
      <c r="AH158" s="47" t="str">
        <f>IF($B158="","",N($J158)*$AF158)</f>
        <v/>
      </c>
      <c r="AI158" s="47">
        <f>IF(ISNUMBER($R158),$R158,0)</f>
        <v>0</v>
      </c>
      <c r="AJ158" s="47">
        <f>IF(ISNUMBER($T158),$T158,0)</f>
        <v>0</v>
      </c>
    </row>
    <row r="159" ht="18" customHeight="1">
      <c r="A159" s="47" t="str">
        <f>IF($B159="","",ROW()-10)</f>
        <v/>
      </c>
      <c r="B159" s="48" t="n"/>
      <c r="C159" s="48" t="n"/>
      <c r="D159" s="6" t="n"/>
      <c r="E159" s="6" t="n"/>
      <c r="F159" s="6" t="n"/>
      <c r="G159" s="6" t="n"/>
      <c r="H159" s="6" t="n"/>
      <c r="I159" s="6" t="n"/>
      <c r="J159" s="6" t="n"/>
      <c r="K159" s="49" t="n"/>
      <c r="L159" s="6" t="n"/>
      <c r="M159" s="49" t="n"/>
      <c r="N159" s="49" t="n"/>
      <c r="O159" s="50" t="n"/>
      <c r="P159" s="6" t="n"/>
      <c r="Q159" s="51" t="str">
        <f>IF(OR($B159="",'Project Info'!$C$9=""),"",WORKDAY.INTL(MAX('Project Info'!$C$9,N($K159),IF($D159="",0,N(IFERROR(IF($E159="SS",WORKDAY.INTL(INDEX($Q$11:$Q$310,MATCH($D159,$A$11:$A$310,0)),N($F159),'Project Info'!$H$12,Holidays!$A$6:$A$205),IF($E159="FF",WORKDAY.INTL(INDEX($R$11:$R$310,MATCH($D159,$A$11:$A$310,0)),N($F159)-MAX(1,N($J159))+1,'Project Info'!$H$12,Holidays!$A$6:$A$205),WORKDAY.INTL(INDEX($R$11:$R$310,MATCH($D159,$A$11:$A$310,0)),1+N($F159),'Project Info'!$H$12,Holidays!$A$6:$A$205))),0))),IF($G159="",0,N(IFERROR(IF($H159="SS",WORKDAY.INTL(INDEX($Q$11:$Q$310,MATCH($G159,$A$11:$A$310,0)),N($I159),'Project Info'!$H$12,Holidays!$A$6:$A$205),IF($H159="FF",WORKDAY.INTL(INDEX($R$11:$R$310,MATCH($G159,$A$11:$A$310,0)),N($I159)-MAX(1,N($J159))+1,'Project Info'!$H$12,Holidays!$A$6:$A$205),WORKDAY.INTL(INDEX($R$11:$R$310,MATCH($G159,$A$11:$A$310,0)),1+N($I159),'Project Info'!$H$12,Holidays!$A$6:$A$205))),0))))-1,1,'Project Info'!$H$12,Holidays!$A$6:$A$205))</f>
        <v/>
      </c>
      <c r="R159" s="51" t="str">
        <f>IF(OR($Q159="",NOT(ISNUMBER($J159))),"",WORKDAY.INTL($Q159,MAX(1,$J159)-1,'Project Info'!$H$12,Holidays!$A$6:$A$205))</f>
        <v/>
      </c>
      <c r="S159" s="51" t="str">
        <f>IF($Q159="","",IF(ISNUMBER($M159),$M159,WORKDAY.INTL(MAX($Q159,IF($D159="",0,N(IFERROR(IF($E159="SS",WORKDAY.INTL(INDEX($S$11:$S$310,MATCH($D159,$A$11:$A$310,0)),N($F159),'Project Info'!$H$12,Holidays!$A$6:$A$205),IF($E159="FF",WORKDAY.INTL(INDEX($T$11:$T$310,MATCH($D159,$A$11:$A$310,0)),N($F159)-MAX(1,IF(ISNUMBER($P159),$P159,N($J159)))+1,'Project Info'!$H$12,Holidays!$A$6:$A$205),WORKDAY.INTL(INDEX($T$11:$T$310,MATCH($D159,$A$11:$A$310,0)),1+N($F159),'Project Info'!$H$12,Holidays!$A$6:$A$205))),0))),IF($G159="",0,N(IFERROR(IF($H159="SS",WORKDAY.INTL(INDEX($S$11:$S$310,MATCH($G159,$A$11:$A$310,0)),N($I159),'Project Info'!$H$12,Holidays!$A$6:$A$205),IF($H159="FF",WORKDAY.INTL(INDEX($T$11:$T$310,MATCH($G159,$A$11:$A$310,0)),N($I159)-MAX(1,IF(ISNUMBER($P159),$P159,N($J159)))+1,'Project Info'!$H$12,Holidays!$A$6:$A$205),WORKDAY.INTL(INDEX($T$11:$T$310,MATCH($G159,$A$11:$A$310,0)),1+N($I159),'Project Info'!$H$12,Holidays!$A$6:$A$205))),0))),IF($AE159="Completed",0,N('Project Info'!$C$11)))-1,1,'Project Info'!$H$12,Holidays!$A$6:$A$205)))</f>
        <v/>
      </c>
      <c r="T159" s="51" t="str">
        <f>IF(OR($S159="",$U159=""),"",IF(ISNUMBER($N159),$N159,WORKDAY.INTL($S159,$U159-1,'Project Info'!$H$12,Holidays!$A$6:$A$205)))</f>
        <v/>
      </c>
      <c r="U159" s="52" t="str">
        <f>IF(OR($S159="",NOT(ISNUMBER($J159))),"",IF(ISNUMBER($N159),MAX(1,NETWORKDAYS.INTL($S159,$N159,'Project Info'!$H$12,Holidays!$A$6:$A$205)),MAX(1,IF(ISNUMBER($P159),$P159,$J159),IF(ISNUMBER($M159),NETWORKDAYS.INTL($M159,N('Project Info'!$C$11),'Project Info'!$H$12,Holidays!$A$6:$A$205),0))))</f>
        <v/>
      </c>
      <c r="V159" s="53" t="str">
        <f>IF($U159="","",$U159-MAX(1,$J159))</f>
        <v/>
      </c>
      <c r="W159" s="25" t="str">
        <f>IF($B159="","",IF($U159="","Enter Duration",IF($AE159="Completed",IF(NOT(ISNUMBER($N159)),"Completed - enter Actual End",IF($V159&gt;0,"Completed - Overshoot",IF($V159&lt;0,"Completed - Early","Completed - On Time"))),IF($AE159="On Hold","On Hold",IF($AE159="In Progress",IF($V159&gt;0,"In Progress - Overshooting","In Progress - On Track"),IF($S159&gt;$Q159,"Delayed Start","Not Started"))))))</f>
        <v/>
      </c>
      <c r="X159" s="53" t="str">
        <f>IF(OR(NOT(ISNUMBER($R159)),NOT(ISNUMBER($T159))),"",IF($T159&gt;=$R159,NETWORKDAYS.INTL($R159,$T159,'Project Info'!$H$12,Holidays!$A$6:$A$205)-1,-(NETWORKDAYS.INTL($T159,$R159,'Project Info'!$H$12,Holidays!$A$6:$A$205)-1)))</f>
        <v/>
      </c>
      <c r="Y159" s="25" t="str">
        <f>IF($B159="","",IF(AND(MAX($AC159,$AD159)&gt;0,N($S159)&gt;N($Q159)),"Delayed by Task #"&amp;IF($AC159&gt;=$AD159,$D159,$G159)&amp;" (+"&amp;MAX($AC159,$AD159)&amp;"d)",""))</f>
        <v/>
      </c>
      <c r="Z159" s="52" t="str">
        <f>IF($B159="","",COUNTIF($D$11:$D$310,$A159)+COUNTIF($G$11:$G$310,$A159))</f>
        <v/>
      </c>
      <c r="AA159" s="47" t="str">
        <f>IF($B159="","",IF($AE159="Completed",1,IF($AE159="On Hold",4,IF($AE159="In Progress",2,IF(N($S159)&gt;N($Q159),7,3)))))</f>
        <v/>
      </c>
      <c r="AB159" s="47" t="str">
        <f>IF($B159="","",IF(OR(AND($D159&lt;&gt;"",ISNUMBER(MATCH($D159,$A$11:$A$310,0))),AND($G159&lt;&gt;"",ISNUMBER(MATCH($G159,$A$11:$A$310,0)))),1,0))</f>
        <v/>
      </c>
      <c r="AC159" s="47">
        <f>IF($D159="",0,N(IFERROR(INDEX($X$11:$X$310,MATCH($D159,$A$11:$A$310,0)),0)))</f>
        <v>0</v>
      </c>
      <c r="AD159" s="47">
        <f>IF($G159="",0,N(IFERROR(INDEX($X$11:$X$310,MATCH($G159,$A$11:$A$310,0)),0)))</f>
        <v>0</v>
      </c>
      <c r="AE159" s="47" t="str">
        <f>IF($B159="","",IF(ISNUMBER($N159),"Completed",IF($L159="Completed","Completed",IF($L159&lt;&gt;"",$L159,IF(ISNUMBER($M159),"In Progress","Not Started")))))</f>
        <v/>
      </c>
      <c r="AF159" s="54" t="str">
        <f>IF($B159="","",IF($AE159="Completed",1,MIN(1,N($O159))))</f>
        <v/>
      </c>
      <c r="AG159" s="55" t="str">
        <f>IF(OR($S159="",NOT(ISNUMBER($J159))),"",WORKDAY.INTL($S159,MAX(1,$J159)-1,'Project Info'!$H$12,Holidays!$A$6:$A$205))</f>
        <v/>
      </c>
      <c r="AH159" s="47" t="str">
        <f>IF($B159="","",N($J159)*$AF159)</f>
        <v/>
      </c>
      <c r="AI159" s="47">
        <f>IF(ISNUMBER($R159),$R159,0)</f>
        <v>0</v>
      </c>
      <c r="AJ159" s="47">
        <f>IF(ISNUMBER($T159),$T159,0)</f>
        <v>0</v>
      </c>
    </row>
    <row r="160" ht="18" customHeight="1">
      <c r="A160" s="47" t="str">
        <f>IF($B160="","",ROW()-10)</f>
        <v/>
      </c>
      <c r="B160" s="48" t="n"/>
      <c r="C160" s="48" t="n"/>
      <c r="D160" s="6" t="n"/>
      <c r="E160" s="6" t="n"/>
      <c r="F160" s="6" t="n"/>
      <c r="G160" s="6" t="n"/>
      <c r="H160" s="6" t="n"/>
      <c r="I160" s="6" t="n"/>
      <c r="J160" s="6" t="n"/>
      <c r="K160" s="49" t="n"/>
      <c r="L160" s="6" t="n"/>
      <c r="M160" s="49" t="n"/>
      <c r="N160" s="49" t="n"/>
      <c r="O160" s="50" t="n"/>
      <c r="P160" s="6" t="n"/>
      <c r="Q160" s="51" t="str">
        <f>IF(OR($B160="",'Project Info'!$C$9=""),"",WORKDAY.INTL(MAX('Project Info'!$C$9,N($K160),IF($D160="",0,N(IFERROR(IF($E160="SS",WORKDAY.INTL(INDEX($Q$11:$Q$310,MATCH($D160,$A$11:$A$310,0)),N($F160),'Project Info'!$H$12,Holidays!$A$6:$A$205),IF($E160="FF",WORKDAY.INTL(INDEX($R$11:$R$310,MATCH($D160,$A$11:$A$310,0)),N($F160)-MAX(1,N($J160))+1,'Project Info'!$H$12,Holidays!$A$6:$A$205),WORKDAY.INTL(INDEX($R$11:$R$310,MATCH($D160,$A$11:$A$310,0)),1+N($F160),'Project Info'!$H$12,Holidays!$A$6:$A$205))),0))),IF($G160="",0,N(IFERROR(IF($H160="SS",WORKDAY.INTL(INDEX($Q$11:$Q$310,MATCH($G160,$A$11:$A$310,0)),N($I160),'Project Info'!$H$12,Holidays!$A$6:$A$205),IF($H160="FF",WORKDAY.INTL(INDEX($R$11:$R$310,MATCH($G160,$A$11:$A$310,0)),N($I160)-MAX(1,N($J160))+1,'Project Info'!$H$12,Holidays!$A$6:$A$205),WORKDAY.INTL(INDEX($R$11:$R$310,MATCH($G160,$A$11:$A$310,0)),1+N($I160),'Project Info'!$H$12,Holidays!$A$6:$A$205))),0))))-1,1,'Project Info'!$H$12,Holidays!$A$6:$A$205))</f>
        <v/>
      </c>
      <c r="R160" s="51" t="str">
        <f>IF(OR($Q160="",NOT(ISNUMBER($J160))),"",WORKDAY.INTL($Q160,MAX(1,$J160)-1,'Project Info'!$H$12,Holidays!$A$6:$A$205))</f>
        <v/>
      </c>
      <c r="S160" s="51" t="str">
        <f>IF($Q160="","",IF(ISNUMBER($M160),$M160,WORKDAY.INTL(MAX($Q160,IF($D160="",0,N(IFERROR(IF($E160="SS",WORKDAY.INTL(INDEX($S$11:$S$310,MATCH($D160,$A$11:$A$310,0)),N($F160),'Project Info'!$H$12,Holidays!$A$6:$A$205),IF($E160="FF",WORKDAY.INTL(INDEX($T$11:$T$310,MATCH($D160,$A$11:$A$310,0)),N($F160)-MAX(1,IF(ISNUMBER($P160),$P160,N($J160)))+1,'Project Info'!$H$12,Holidays!$A$6:$A$205),WORKDAY.INTL(INDEX($T$11:$T$310,MATCH($D160,$A$11:$A$310,0)),1+N($F160),'Project Info'!$H$12,Holidays!$A$6:$A$205))),0))),IF($G160="",0,N(IFERROR(IF($H160="SS",WORKDAY.INTL(INDEX($S$11:$S$310,MATCH($G160,$A$11:$A$310,0)),N($I160),'Project Info'!$H$12,Holidays!$A$6:$A$205),IF($H160="FF",WORKDAY.INTL(INDEX($T$11:$T$310,MATCH($G160,$A$11:$A$310,0)),N($I160)-MAX(1,IF(ISNUMBER($P160),$P160,N($J160)))+1,'Project Info'!$H$12,Holidays!$A$6:$A$205),WORKDAY.INTL(INDEX($T$11:$T$310,MATCH($G160,$A$11:$A$310,0)),1+N($I160),'Project Info'!$H$12,Holidays!$A$6:$A$205))),0))),IF($AE160="Completed",0,N('Project Info'!$C$11)))-1,1,'Project Info'!$H$12,Holidays!$A$6:$A$205)))</f>
        <v/>
      </c>
      <c r="T160" s="51" t="str">
        <f>IF(OR($S160="",$U160=""),"",IF(ISNUMBER($N160),$N160,WORKDAY.INTL($S160,$U160-1,'Project Info'!$H$12,Holidays!$A$6:$A$205)))</f>
        <v/>
      </c>
      <c r="U160" s="52" t="str">
        <f>IF(OR($S160="",NOT(ISNUMBER($J160))),"",IF(ISNUMBER($N160),MAX(1,NETWORKDAYS.INTL($S160,$N160,'Project Info'!$H$12,Holidays!$A$6:$A$205)),MAX(1,IF(ISNUMBER($P160),$P160,$J160),IF(ISNUMBER($M160),NETWORKDAYS.INTL($M160,N('Project Info'!$C$11),'Project Info'!$H$12,Holidays!$A$6:$A$205),0))))</f>
        <v/>
      </c>
      <c r="V160" s="53" t="str">
        <f>IF($U160="","",$U160-MAX(1,$J160))</f>
        <v/>
      </c>
      <c r="W160" s="25" t="str">
        <f>IF($B160="","",IF($U160="","Enter Duration",IF($AE160="Completed",IF(NOT(ISNUMBER($N160)),"Completed - enter Actual End",IF($V160&gt;0,"Completed - Overshoot",IF($V160&lt;0,"Completed - Early","Completed - On Time"))),IF($AE160="On Hold","On Hold",IF($AE160="In Progress",IF($V160&gt;0,"In Progress - Overshooting","In Progress - On Track"),IF($S160&gt;$Q160,"Delayed Start","Not Started"))))))</f>
        <v/>
      </c>
      <c r="X160" s="53" t="str">
        <f>IF(OR(NOT(ISNUMBER($R160)),NOT(ISNUMBER($T160))),"",IF($T160&gt;=$R160,NETWORKDAYS.INTL($R160,$T160,'Project Info'!$H$12,Holidays!$A$6:$A$205)-1,-(NETWORKDAYS.INTL($T160,$R160,'Project Info'!$H$12,Holidays!$A$6:$A$205)-1)))</f>
        <v/>
      </c>
      <c r="Y160" s="25" t="str">
        <f>IF($B160="","",IF(AND(MAX($AC160,$AD160)&gt;0,N($S160)&gt;N($Q160)),"Delayed by Task #"&amp;IF($AC160&gt;=$AD160,$D160,$G160)&amp;" (+"&amp;MAX($AC160,$AD160)&amp;"d)",""))</f>
        <v/>
      </c>
      <c r="Z160" s="52" t="str">
        <f>IF($B160="","",COUNTIF($D$11:$D$310,$A160)+COUNTIF($G$11:$G$310,$A160))</f>
        <v/>
      </c>
      <c r="AA160" s="47" t="str">
        <f>IF($B160="","",IF($AE160="Completed",1,IF($AE160="On Hold",4,IF($AE160="In Progress",2,IF(N($S160)&gt;N($Q160),7,3)))))</f>
        <v/>
      </c>
      <c r="AB160" s="47" t="str">
        <f>IF($B160="","",IF(OR(AND($D160&lt;&gt;"",ISNUMBER(MATCH($D160,$A$11:$A$310,0))),AND($G160&lt;&gt;"",ISNUMBER(MATCH($G160,$A$11:$A$310,0)))),1,0))</f>
        <v/>
      </c>
      <c r="AC160" s="47">
        <f>IF($D160="",0,N(IFERROR(INDEX($X$11:$X$310,MATCH($D160,$A$11:$A$310,0)),0)))</f>
        <v>0</v>
      </c>
      <c r="AD160" s="47">
        <f>IF($G160="",0,N(IFERROR(INDEX($X$11:$X$310,MATCH($G160,$A$11:$A$310,0)),0)))</f>
        <v>0</v>
      </c>
      <c r="AE160" s="47" t="str">
        <f>IF($B160="","",IF(ISNUMBER($N160),"Completed",IF($L160="Completed","Completed",IF($L160&lt;&gt;"",$L160,IF(ISNUMBER($M160),"In Progress","Not Started")))))</f>
        <v/>
      </c>
      <c r="AF160" s="54" t="str">
        <f>IF($B160="","",IF($AE160="Completed",1,MIN(1,N($O160))))</f>
        <v/>
      </c>
      <c r="AG160" s="55" t="str">
        <f>IF(OR($S160="",NOT(ISNUMBER($J160))),"",WORKDAY.INTL($S160,MAX(1,$J160)-1,'Project Info'!$H$12,Holidays!$A$6:$A$205))</f>
        <v/>
      </c>
      <c r="AH160" s="47" t="str">
        <f>IF($B160="","",N($J160)*$AF160)</f>
        <v/>
      </c>
      <c r="AI160" s="47">
        <f>IF(ISNUMBER($R160),$R160,0)</f>
        <v>0</v>
      </c>
      <c r="AJ160" s="47">
        <f>IF(ISNUMBER($T160),$T160,0)</f>
        <v>0</v>
      </c>
    </row>
    <row r="161" ht="18" customHeight="1">
      <c r="A161" s="47" t="str">
        <f>IF($B161="","",ROW()-10)</f>
        <v/>
      </c>
      <c r="B161" s="48" t="n"/>
      <c r="C161" s="48" t="n"/>
      <c r="D161" s="6" t="n"/>
      <c r="E161" s="6" t="n"/>
      <c r="F161" s="6" t="n"/>
      <c r="G161" s="6" t="n"/>
      <c r="H161" s="6" t="n"/>
      <c r="I161" s="6" t="n"/>
      <c r="J161" s="6" t="n"/>
      <c r="K161" s="49" t="n"/>
      <c r="L161" s="6" t="n"/>
      <c r="M161" s="49" t="n"/>
      <c r="N161" s="49" t="n"/>
      <c r="O161" s="50" t="n"/>
      <c r="P161" s="6" t="n"/>
      <c r="Q161" s="51" t="str">
        <f>IF(OR($B161="",'Project Info'!$C$9=""),"",WORKDAY.INTL(MAX('Project Info'!$C$9,N($K161),IF($D161="",0,N(IFERROR(IF($E161="SS",WORKDAY.INTL(INDEX($Q$11:$Q$310,MATCH($D161,$A$11:$A$310,0)),N($F161),'Project Info'!$H$12,Holidays!$A$6:$A$205),IF($E161="FF",WORKDAY.INTL(INDEX($R$11:$R$310,MATCH($D161,$A$11:$A$310,0)),N($F161)-MAX(1,N($J161))+1,'Project Info'!$H$12,Holidays!$A$6:$A$205),WORKDAY.INTL(INDEX($R$11:$R$310,MATCH($D161,$A$11:$A$310,0)),1+N($F161),'Project Info'!$H$12,Holidays!$A$6:$A$205))),0))),IF($G161="",0,N(IFERROR(IF($H161="SS",WORKDAY.INTL(INDEX($Q$11:$Q$310,MATCH($G161,$A$11:$A$310,0)),N($I161),'Project Info'!$H$12,Holidays!$A$6:$A$205),IF($H161="FF",WORKDAY.INTL(INDEX($R$11:$R$310,MATCH($G161,$A$11:$A$310,0)),N($I161)-MAX(1,N($J161))+1,'Project Info'!$H$12,Holidays!$A$6:$A$205),WORKDAY.INTL(INDEX($R$11:$R$310,MATCH($G161,$A$11:$A$310,0)),1+N($I161),'Project Info'!$H$12,Holidays!$A$6:$A$205))),0))))-1,1,'Project Info'!$H$12,Holidays!$A$6:$A$205))</f>
        <v/>
      </c>
      <c r="R161" s="51" t="str">
        <f>IF(OR($Q161="",NOT(ISNUMBER($J161))),"",WORKDAY.INTL($Q161,MAX(1,$J161)-1,'Project Info'!$H$12,Holidays!$A$6:$A$205))</f>
        <v/>
      </c>
      <c r="S161" s="51" t="str">
        <f>IF($Q161="","",IF(ISNUMBER($M161),$M161,WORKDAY.INTL(MAX($Q161,IF($D161="",0,N(IFERROR(IF($E161="SS",WORKDAY.INTL(INDEX($S$11:$S$310,MATCH($D161,$A$11:$A$310,0)),N($F161),'Project Info'!$H$12,Holidays!$A$6:$A$205),IF($E161="FF",WORKDAY.INTL(INDEX($T$11:$T$310,MATCH($D161,$A$11:$A$310,0)),N($F161)-MAX(1,IF(ISNUMBER($P161),$P161,N($J161)))+1,'Project Info'!$H$12,Holidays!$A$6:$A$205),WORKDAY.INTL(INDEX($T$11:$T$310,MATCH($D161,$A$11:$A$310,0)),1+N($F161),'Project Info'!$H$12,Holidays!$A$6:$A$205))),0))),IF($G161="",0,N(IFERROR(IF($H161="SS",WORKDAY.INTL(INDEX($S$11:$S$310,MATCH($G161,$A$11:$A$310,0)),N($I161),'Project Info'!$H$12,Holidays!$A$6:$A$205),IF($H161="FF",WORKDAY.INTL(INDEX($T$11:$T$310,MATCH($G161,$A$11:$A$310,0)),N($I161)-MAX(1,IF(ISNUMBER($P161),$P161,N($J161)))+1,'Project Info'!$H$12,Holidays!$A$6:$A$205),WORKDAY.INTL(INDEX($T$11:$T$310,MATCH($G161,$A$11:$A$310,0)),1+N($I161),'Project Info'!$H$12,Holidays!$A$6:$A$205))),0))),IF($AE161="Completed",0,N('Project Info'!$C$11)))-1,1,'Project Info'!$H$12,Holidays!$A$6:$A$205)))</f>
        <v/>
      </c>
      <c r="T161" s="51" t="str">
        <f>IF(OR($S161="",$U161=""),"",IF(ISNUMBER($N161),$N161,WORKDAY.INTL($S161,$U161-1,'Project Info'!$H$12,Holidays!$A$6:$A$205)))</f>
        <v/>
      </c>
      <c r="U161" s="52" t="str">
        <f>IF(OR($S161="",NOT(ISNUMBER($J161))),"",IF(ISNUMBER($N161),MAX(1,NETWORKDAYS.INTL($S161,$N161,'Project Info'!$H$12,Holidays!$A$6:$A$205)),MAX(1,IF(ISNUMBER($P161),$P161,$J161),IF(ISNUMBER($M161),NETWORKDAYS.INTL($M161,N('Project Info'!$C$11),'Project Info'!$H$12,Holidays!$A$6:$A$205),0))))</f>
        <v/>
      </c>
      <c r="V161" s="53" t="str">
        <f>IF($U161="","",$U161-MAX(1,$J161))</f>
        <v/>
      </c>
      <c r="W161" s="25" t="str">
        <f>IF($B161="","",IF($U161="","Enter Duration",IF($AE161="Completed",IF(NOT(ISNUMBER($N161)),"Completed - enter Actual End",IF($V161&gt;0,"Completed - Overshoot",IF($V161&lt;0,"Completed - Early","Completed - On Time"))),IF($AE161="On Hold","On Hold",IF($AE161="In Progress",IF($V161&gt;0,"In Progress - Overshooting","In Progress - On Track"),IF($S161&gt;$Q161,"Delayed Start","Not Started"))))))</f>
        <v/>
      </c>
      <c r="X161" s="53" t="str">
        <f>IF(OR(NOT(ISNUMBER($R161)),NOT(ISNUMBER($T161))),"",IF($T161&gt;=$R161,NETWORKDAYS.INTL($R161,$T161,'Project Info'!$H$12,Holidays!$A$6:$A$205)-1,-(NETWORKDAYS.INTL($T161,$R161,'Project Info'!$H$12,Holidays!$A$6:$A$205)-1)))</f>
        <v/>
      </c>
      <c r="Y161" s="25" t="str">
        <f>IF($B161="","",IF(AND(MAX($AC161,$AD161)&gt;0,N($S161)&gt;N($Q161)),"Delayed by Task #"&amp;IF($AC161&gt;=$AD161,$D161,$G161)&amp;" (+"&amp;MAX($AC161,$AD161)&amp;"d)",""))</f>
        <v/>
      </c>
      <c r="Z161" s="52" t="str">
        <f>IF($B161="","",COUNTIF($D$11:$D$310,$A161)+COUNTIF($G$11:$G$310,$A161))</f>
        <v/>
      </c>
      <c r="AA161" s="47" t="str">
        <f>IF($B161="","",IF($AE161="Completed",1,IF($AE161="On Hold",4,IF($AE161="In Progress",2,IF(N($S161)&gt;N($Q161),7,3)))))</f>
        <v/>
      </c>
      <c r="AB161" s="47" t="str">
        <f>IF($B161="","",IF(OR(AND($D161&lt;&gt;"",ISNUMBER(MATCH($D161,$A$11:$A$310,0))),AND($G161&lt;&gt;"",ISNUMBER(MATCH($G161,$A$11:$A$310,0)))),1,0))</f>
        <v/>
      </c>
      <c r="AC161" s="47">
        <f>IF($D161="",0,N(IFERROR(INDEX($X$11:$X$310,MATCH($D161,$A$11:$A$310,0)),0)))</f>
        <v>0</v>
      </c>
      <c r="AD161" s="47">
        <f>IF($G161="",0,N(IFERROR(INDEX($X$11:$X$310,MATCH($G161,$A$11:$A$310,0)),0)))</f>
        <v>0</v>
      </c>
      <c r="AE161" s="47" t="str">
        <f>IF($B161="","",IF(ISNUMBER($N161),"Completed",IF($L161="Completed","Completed",IF($L161&lt;&gt;"",$L161,IF(ISNUMBER($M161),"In Progress","Not Started")))))</f>
        <v/>
      </c>
      <c r="AF161" s="54" t="str">
        <f>IF($B161="","",IF($AE161="Completed",1,MIN(1,N($O161))))</f>
        <v/>
      </c>
      <c r="AG161" s="55" t="str">
        <f>IF(OR($S161="",NOT(ISNUMBER($J161))),"",WORKDAY.INTL($S161,MAX(1,$J161)-1,'Project Info'!$H$12,Holidays!$A$6:$A$205))</f>
        <v/>
      </c>
      <c r="AH161" s="47" t="str">
        <f>IF($B161="","",N($J161)*$AF161)</f>
        <v/>
      </c>
      <c r="AI161" s="47">
        <f>IF(ISNUMBER($R161),$R161,0)</f>
        <v>0</v>
      </c>
      <c r="AJ161" s="47">
        <f>IF(ISNUMBER($T161),$T161,0)</f>
        <v>0</v>
      </c>
    </row>
    <row r="162" ht="18" customHeight="1">
      <c r="A162" s="47" t="str">
        <f>IF($B162="","",ROW()-10)</f>
        <v/>
      </c>
      <c r="B162" s="48" t="n"/>
      <c r="C162" s="48" t="n"/>
      <c r="D162" s="6" t="n"/>
      <c r="E162" s="6" t="n"/>
      <c r="F162" s="6" t="n"/>
      <c r="G162" s="6" t="n"/>
      <c r="H162" s="6" t="n"/>
      <c r="I162" s="6" t="n"/>
      <c r="J162" s="6" t="n"/>
      <c r="K162" s="49" t="n"/>
      <c r="L162" s="6" t="n"/>
      <c r="M162" s="49" t="n"/>
      <c r="N162" s="49" t="n"/>
      <c r="O162" s="50" t="n"/>
      <c r="P162" s="6" t="n"/>
      <c r="Q162" s="51" t="str">
        <f>IF(OR($B162="",'Project Info'!$C$9=""),"",WORKDAY.INTL(MAX('Project Info'!$C$9,N($K162),IF($D162="",0,N(IFERROR(IF($E162="SS",WORKDAY.INTL(INDEX($Q$11:$Q$310,MATCH($D162,$A$11:$A$310,0)),N($F162),'Project Info'!$H$12,Holidays!$A$6:$A$205),IF($E162="FF",WORKDAY.INTL(INDEX($R$11:$R$310,MATCH($D162,$A$11:$A$310,0)),N($F162)-MAX(1,N($J162))+1,'Project Info'!$H$12,Holidays!$A$6:$A$205),WORKDAY.INTL(INDEX($R$11:$R$310,MATCH($D162,$A$11:$A$310,0)),1+N($F162),'Project Info'!$H$12,Holidays!$A$6:$A$205))),0))),IF($G162="",0,N(IFERROR(IF($H162="SS",WORKDAY.INTL(INDEX($Q$11:$Q$310,MATCH($G162,$A$11:$A$310,0)),N($I162),'Project Info'!$H$12,Holidays!$A$6:$A$205),IF($H162="FF",WORKDAY.INTL(INDEX($R$11:$R$310,MATCH($G162,$A$11:$A$310,0)),N($I162)-MAX(1,N($J162))+1,'Project Info'!$H$12,Holidays!$A$6:$A$205),WORKDAY.INTL(INDEX($R$11:$R$310,MATCH($G162,$A$11:$A$310,0)),1+N($I162),'Project Info'!$H$12,Holidays!$A$6:$A$205))),0))))-1,1,'Project Info'!$H$12,Holidays!$A$6:$A$205))</f>
        <v/>
      </c>
      <c r="R162" s="51" t="str">
        <f>IF(OR($Q162="",NOT(ISNUMBER($J162))),"",WORKDAY.INTL($Q162,MAX(1,$J162)-1,'Project Info'!$H$12,Holidays!$A$6:$A$205))</f>
        <v/>
      </c>
      <c r="S162" s="51" t="str">
        <f>IF($Q162="","",IF(ISNUMBER($M162),$M162,WORKDAY.INTL(MAX($Q162,IF($D162="",0,N(IFERROR(IF($E162="SS",WORKDAY.INTL(INDEX($S$11:$S$310,MATCH($D162,$A$11:$A$310,0)),N($F162),'Project Info'!$H$12,Holidays!$A$6:$A$205),IF($E162="FF",WORKDAY.INTL(INDEX($T$11:$T$310,MATCH($D162,$A$11:$A$310,0)),N($F162)-MAX(1,IF(ISNUMBER($P162),$P162,N($J162)))+1,'Project Info'!$H$12,Holidays!$A$6:$A$205),WORKDAY.INTL(INDEX($T$11:$T$310,MATCH($D162,$A$11:$A$310,0)),1+N($F162),'Project Info'!$H$12,Holidays!$A$6:$A$205))),0))),IF($G162="",0,N(IFERROR(IF($H162="SS",WORKDAY.INTL(INDEX($S$11:$S$310,MATCH($G162,$A$11:$A$310,0)),N($I162),'Project Info'!$H$12,Holidays!$A$6:$A$205),IF($H162="FF",WORKDAY.INTL(INDEX($T$11:$T$310,MATCH($G162,$A$11:$A$310,0)),N($I162)-MAX(1,IF(ISNUMBER($P162),$P162,N($J162)))+1,'Project Info'!$H$12,Holidays!$A$6:$A$205),WORKDAY.INTL(INDEX($T$11:$T$310,MATCH($G162,$A$11:$A$310,0)),1+N($I162),'Project Info'!$H$12,Holidays!$A$6:$A$205))),0))),IF($AE162="Completed",0,N('Project Info'!$C$11)))-1,1,'Project Info'!$H$12,Holidays!$A$6:$A$205)))</f>
        <v/>
      </c>
      <c r="T162" s="51" t="str">
        <f>IF(OR($S162="",$U162=""),"",IF(ISNUMBER($N162),$N162,WORKDAY.INTL($S162,$U162-1,'Project Info'!$H$12,Holidays!$A$6:$A$205)))</f>
        <v/>
      </c>
      <c r="U162" s="52" t="str">
        <f>IF(OR($S162="",NOT(ISNUMBER($J162))),"",IF(ISNUMBER($N162),MAX(1,NETWORKDAYS.INTL($S162,$N162,'Project Info'!$H$12,Holidays!$A$6:$A$205)),MAX(1,IF(ISNUMBER($P162),$P162,$J162),IF(ISNUMBER($M162),NETWORKDAYS.INTL($M162,N('Project Info'!$C$11),'Project Info'!$H$12,Holidays!$A$6:$A$205),0))))</f>
        <v/>
      </c>
      <c r="V162" s="53" t="str">
        <f>IF($U162="","",$U162-MAX(1,$J162))</f>
        <v/>
      </c>
      <c r="W162" s="25" t="str">
        <f>IF($B162="","",IF($U162="","Enter Duration",IF($AE162="Completed",IF(NOT(ISNUMBER($N162)),"Completed - enter Actual End",IF($V162&gt;0,"Completed - Overshoot",IF($V162&lt;0,"Completed - Early","Completed - On Time"))),IF($AE162="On Hold","On Hold",IF($AE162="In Progress",IF($V162&gt;0,"In Progress - Overshooting","In Progress - On Track"),IF($S162&gt;$Q162,"Delayed Start","Not Started"))))))</f>
        <v/>
      </c>
      <c r="X162" s="53" t="str">
        <f>IF(OR(NOT(ISNUMBER($R162)),NOT(ISNUMBER($T162))),"",IF($T162&gt;=$R162,NETWORKDAYS.INTL($R162,$T162,'Project Info'!$H$12,Holidays!$A$6:$A$205)-1,-(NETWORKDAYS.INTL($T162,$R162,'Project Info'!$H$12,Holidays!$A$6:$A$205)-1)))</f>
        <v/>
      </c>
      <c r="Y162" s="25" t="str">
        <f>IF($B162="","",IF(AND(MAX($AC162,$AD162)&gt;0,N($S162)&gt;N($Q162)),"Delayed by Task #"&amp;IF($AC162&gt;=$AD162,$D162,$G162)&amp;" (+"&amp;MAX($AC162,$AD162)&amp;"d)",""))</f>
        <v/>
      </c>
      <c r="Z162" s="52" t="str">
        <f>IF($B162="","",COUNTIF($D$11:$D$310,$A162)+COUNTIF($G$11:$G$310,$A162))</f>
        <v/>
      </c>
      <c r="AA162" s="47" t="str">
        <f>IF($B162="","",IF($AE162="Completed",1,IF($AE162="On Hold",4,IF($AE162="In Progress",2,IF(N($S162)&gt;N($Q162),7,3)))))</f>
        <v/>
      </c>
      <c r="AB162" s="47" t="str">
        <f>IF($B162="","",IF(OR(AND($D162&lt;&gt;"",ISNUMBER(MATCH($D162,$A$11:$A$310,0))),AND($G162&lt;&gt;"",ISNUMBER(MATCH($G162,$A$11:$A$310,0)))),1,0))</f>
        <v/>
      </c>
      <c r="AC162" s="47">
        <f>IF($D162="",0,N(IFERROR(INDEX($X$11:$X$310,MATCH($D162,$A$11:$A$310,0)),0)))</f>
        <v>0</v>
      </c>
      <c r="AD162" s="47">
        <f>IF($G162="",0,N(IFERROR(INDEX($X$11:$X$310,MATCH($G162,$A$11:$A$310,0)),0)))</f>
        <v>0</v>
      </c>
      <c r="AE162" s="47" t="str">
        <f>IF($B162="","",IF(ISNUMBER($N162),"Completed",IF($L162="Completed","Completed",IF($L162&lt;&gt;"",$L162,IF(ISNUMBER($M162),"In Progress","Not Started")))))</f>
        <v/>
      </c>
      <c r="AF162" s="54" t="str">
        <f>IF($B162="","",IF($AE162="Completed",1,MIN(1,N($O162))))</f>
        <v/>
      </c>
      <c r="AG162" s="55" t="str">
        <f>IF(OR($S162="",NOT(ISNUMBER($J162))),"",WORKDAY.INTL($S162,MAX(1,$J162)-1,'Project Info'!$H$12,Holidays!$A$6:$A$205))</f>
        <v/>
      </c>
      <c r="AH162" s="47" t="str">
        <f>IF($B162="","",N($J162)*$AF162)</f>
        <v/>
      </c>
      <c r="AI162" s="47">
        <f>IF(ISNUMBER($R162),$R162,0)</f>
        <v>0</v>
      </c>
      <c r="AJ162" s="47">
        <f>IF(ISNUMBER($T162),$T162,0)</f>
        <v>0</v>
      </c>
    </row>
    <row r="163" ht="18" customHeight="1">
      <c r="A163" s="47" t="str">
        <f>IF($B163="","",ROW()-10)</f>
        <v/>
      </c>
      <c r="B163" s="48" t="n"/>
      <c r="C163" s="48" t="n"/>
      <c r="D163" s="6" t="n"/>
      <c r="E163" s="6" t="n"/>
      <c r="F163" s="6" t="n"/>
      <c r="G163" s="6" t="n"/>
      <c r="H163" s="6" t="n"/>
      <c r="I163" s="6" t="n"/>
      <c r="J163" s="6" t="n"/>
      <c r="K163" s="49" t="n"/>
      <c r="L163" s="6" t="n"/>
      <c r="M163" s="49" t="n"/>
      <c r="N163" s="49" t="n"/>
      <c r="O163" s="50" t="n"/>
      <c r="P163" s="6" t="n"/>
      <c r="Q163" s="51" t="str">
        <f>IF(OR($B163="",'Project Info'!$C$9=""),"",WORKDAY.INTL(MAX('Project Info'!$C$9,N($K163),IF($D163="",0,N(IFERROR(IF($E163="SS",WORKDAY.INTL(INDEX($Q$11:$Q$310,MATCH($D163,$A$11:$A$310,0)),N($F163),'Project Info'!$H$12,Holidays!$A$6:$A$205),IF($E163="FF",WORKDAY.INTL(INDEX($R$11:$R$310,MATCH($D163,$A$11:$A$310,0)),N($F163)-MAX(1,N($J163))+1,'Project Info'!$H$12,Holidays!$A$6:$A$205),WORKDAY.INTL(INDEX($R$11:$R$310,MATCH($D163,$A$11:$A$310,0)),1+N($F163),'Project Info'!$H$12,Holidays!$A$6:$A$205))),0))),IF($G163="",0,N(IFERROR(IF($H163="SS",WORKDAY.INTL(INDEX($Q$11:$Q$310,MATCH($G163,$A$11:$A$310,0)),N($I163),'Project Info'!$H$12,Holidays!$A$6:$A$205),IF($H163="FF",WORKDAY.INTL(INDEX($R$11:$R$310,MATCH($G163,$A$11:$A$310,0)),N($I163)-MAX(1,N($J163))+1,'Project Info'!$H$12,Holidays!$A$6:$A$205),WORKDAY.INTL(INDEX($R$11:$R$310,MATCH($G163,$A$11:$A$310,0)),1+N($I163),'Project Info'!$H$12,Holidays!$A$6:$A$205))),0))))-1,1,'Project Info'!$H$12,Holidays!$A$6:$A$205))</f>
        <v/>
      </c>
      <c r="R163" s="51" t="str">
        <f>IF(OR($Q163="",NOT(ISNUMBER($J163))),"",WORKDAY.INTL($Q163,MAX(1,$J163)-1,'Project Info'!$H$12,Holidays!$A$6:$A$205))</f>
        <v/>
      </c>
      <c r="S163" s="51" t="str">
        <f>IF($Q163="","",IF(ISNUMBER($M163),$M163,WORKDAY.INTL(MAX($Q163,IF($D163="",0,N(IFERROR(IF($E163="SS",WORKDAY.INTL(INDEX($S$11:$S$310,MATCH($D163,$A$11:$A$310,0)),N($F163),'Project Info'!$H$12,Holidays!$A$6:$A$205),IF($E163="FF",WORKDAY.INTL(INDEX($T$11:$T$310,MATCH($D163,$A$11:$A$310,0)),N($F163)-MAX(1,IF(ISNUMBER($P163),$P163,N($J163)))+1,'Project Info'!$H$12,Holidays!$A$6:$A$205),WORKDAY.INTL(INDEX($T$11:$T$310,MATCH($D163,$A$11:$A$310,0)),1+N($F163),'Project Info'!$H$12,Holidays!$A$6:$A$205))),0))),IF($G163="",0,N(IFERROR(IF($H163="SS",WORKDAY.INTL(INDEX($S$11:$S$310,MATCH($G163,$A$11:$A$310,0)),N($I163),'Project Info'!$H$12,Holidays!$A$6:$A$205),IF($H163="FF",WORKDAY.INTL(INDEX($T$11:$T$310,MATCH($G163,$A$11:$A$310,0)),N($I163)-MAX(1,IF(ISNUMBER($P163),$P163,N($J163)))+1,'Project Info'!$H$12,Holidays!$A$6:$A$205),WORKDAY.INTL(INDEX($T$11:$T$310,MATCH($G163,$A$11:$A$310,0)),1+N($I163),'Project Info'!$H$12,Holidays!$A$6:$A$205))),0))),IF($AE163="Completed",0,N('Project Info'!$C$11)))-1,1,'Project Info'!$H$12,Holidays!$A$6:$A$205)))</f>
        <v/>
      </c>
      <c r="T163" s="51" t="str">
        <f>IF(OR($S163="",$U163=""),"",IF(ISNUMBER($N163),$N163,WORKDAY.INTL($S163,$U163-1,'Project Info'!$H$12,Holidays!$A$6:$A$205)))</f>
        <v/>
      </c>
      <c r="U163" s="52" t="str">
        <f>IF(OR($S163="",NOT(ISNUMBER($J163))),"",IF(ISNUMBER($N163),MAX(1,NETWORKDAYS.INTL($S163,$N163,'Project Info'!$H$12,Holidays!$A$6:$A$205)),MAX(1,IF(ISNUMBER($P163),$P163,$J163),IF(ISNUMBER($M163),NETWORKDAYS.INTL($M163,N('Project Info'!$C$11),'Project Info'!$H$12,Holidays!$A$6:$A$205),0))))</f>
        <v/>
      </c>
      <c r="V163" s="53" t="str">
        <f>IF($U163="","",$U163-MAX(1,$J163))</f>
        <v/>
      </c>
      <c r="W163" s="25" t="str">
        <f>IF($B163="","",IF($U163="","Enter Duration",IF($AE163="Completed",IF(NOT(ISNUMBER($N163)),"Completed - enter Actual End",IF($V163&gt;0,"Completed - Overshoot",IF($V163&lt;0,"Completed - Early","Completed - On Time"))),IF($AE163="On Hold","On Hold",IF($AE163="In Progress",IF($V163&gt;0,"In Progress - Overshooting","In Progress - On Track"),IF($S163&gt;$Q163,"Delayed Start","Not Started"))))))</f>
        <v/>
      </c>
      <c r="X163" s="53" t="str">
        <f>IF(OR(NOT(ISNUMBER($R163)),NOT(ISNUMBER($T163))),"",IF($T163&gt;=$R163,NETWORKDAYS.INTL($R163,$T163,'Project Info'!$H$12,Holidays!$A$6:$A$205)-1,-(NETWORKDAYS.INTL($T163,$R163,'Project Info'!$H$12,Holidays!$A$6:$A$205)-1)))</f>
        <v/>
      </c>
      <c r="Y163" s="25" t="str">
        <f>IF($B163="","",IF(AND(MAX($AC163,$AD163)&gt;0,N($S163)&gt;N($Q163)),"Delayed by Task #"&amp;IF($AC163&gt;=$AD163,$D163,$G163)&amp;" (+"&amp;MAX($AC163,$AD163)&amp;"d)",""))</f>
        <v/>
      </c>
      <c r="Z163" s="52" t="str">
        <f>IF($B163="","",COUNTIF($D$11:$D$310,$A163)+COUNTIF($G$11:$G$310,$A163))</f>
        <v/>
      </c>
      <c r="AA163" s="47" t="str">
        <f>IF($B163="","",IF($AE163="Completed",1,IF($AE163="On Hold",4,IF($AE163="In Progress",2,IF(N($S163)&gt;N($Q163),7,3)))))</f>
        <v/>
      </c>
      <c r="AB163" s="47" t="str">
        <f>IF($B163="","",IF(OR(AND($D163&lt;&gt;"",ISNUMBER(MATCH($D163,$A$11:$A$310,0))),AND($G163&lt;&gt;"",ISNUMBER(MATCH($G163,$A$11:$A$310,0)))),1,0))</f>
        <v/>
      </c>
      <c r="AC163" s="47">
        <f>IF($D163="",0,N(IFERROR(INDEX($X$11:$X$310,MATCH($D163,$A$11:$A$310,0)),0)))</f>
        <v>0</v>
      </c>
      <c r="AD163" s="47">
        <f>IF($G163="",0,N(IFERROR(INDEX($X$11:$X$310,MATCH($G163,$A$11:$A$310,0)),0)))</f>
        <v>0</v>
      </c>
      <c r="AE163" s="47" t="str">
        <f>IF($B163="","",IF(ISNUMBER($N163),"Completed",IF($L163="Completed","Completed",IF($L163&lt;&gt;"",$L163,IF(ISNUMBER($M163),"In Progress","Not Started")))))</f>
        <v/>
      </c>
      <c r="AF163" s="54" t="str">
        <f>IF($B163="","",IF($AE163="Completed",1,MIN(1,N($O163))))</f>
        <v/>
      </c>
      <c r="AG163" s="55" t="str">
        <f>IF(OR($S163="",NOT(ISNUMBER($J163))),"",WORKDAY.INTL($S163,MAX(1,$J163)-1,'Project Info'!$H$12,Holidays!$A$6:$A$205))</f>
        <v/>
      </c>
      <c r="AH163" s="47" t="str">
        <f>IF($B163="","",N($J163)*$AF163)</f>
        <v/>
      </c>
      <c r="AI163" s="47">
        <f>IF(ISNUMBER($R163),$R163,0)</f>
        <v>0</v>
      </c>
      <c r="AJ163" s="47">
        <f>IF(ISNUMBER($T163),$T163,0)</f>
        <v>0</v>
      </c>
    </row>
    <row r="164" ht="18" customHeight="1">
      <c r="A164" s="47" t="str">
        <f>IF($B164="","",ROW()-10)</f>
        <v/>
      </c>
      <c r="B164" s="48" t="n"/>
      <c r="C164" s="48" t="n"/>
      <c r="D164" s="6" t="n"/>
      <c r="E164" s="6" t="n"/>
      <c r="F164" s="6" t="n"/>
      <c r="G164" s="6" t="n"/>
      <c r="H164" s="6" t="n"/>
      <c r="I164" s="6" t="n"/>
      <c r="J164" s="6" t="n"/>
      <c r="K164" s="49" t="n"/>
      <c r="L164" s="6" t="n"/>
      <c r="M164" s="49" t="n"/>
      <c r="N164" s="49" t="n"/>
      <c r="O164" s="50" t="n"/>
      <c r="P164" s="6" t="n"/>
      <c r="Q164" s="51" t="str">
        <f>IF(OR($B164="",'Project Info'!$C$9=""),"",WORKDAY.INTL(MAX('Project Info'!$C$9,N($K164),IF($D164="",0,N(IFERROR(IF($E164="SS",WORKDAY.INTL(INDEX($Q$11:$Q$310,MATCH($D164,$A$11:$A$310,0)),N($F164),'Project Info'!$H$12,Holidays!$A$6:$A$205),IF($E164="FF",WORKDAY.INTL(INDEX($R$11:$R$310,MATCH($D164,$A$11:$A$310,0)),N($F164)-MAX(1,N($J164))+1,'Project Info'!$H$12,Holidays!$A$6:$A$205),WORKDAY.INTL(INDEX($R$11:$R$310,MATCH($D164,$A$11:$A$310,0)),1+N($F164),'Project Info'!$H$12,Holidays!$A$6:$A$205))),0))),IF($G164="",0,N(IFERROR(IF($H164="SS",WORKDAY.INTL(INDEX($Q$11:$Q$310,MATCH($G164,$A$11:$A$310,0)),N($I164),'Project Info'!$H$12,Holidays!$A$6:$A$205),IF($H164="FF",WORKDAY.INTL(INDEX($R$11:$R$310,MATCH($G164,$A$11:$A$310,0)),N($I164)-MAX(1,N($J164))+1,'Project Info'!$H$12,Holidays!$A$6:$A$205),WORKDAY.INTL(INDEX($R$11:$R$310,MATCH($G164,$A$11:$A$310,0)),1+N($I164),'Project Info'!$H$12,Holidays!$A$6:$A$205))),0))))-1,1,'Project Info'!$H$12,Holidays!$A$6:$A$205))</f>
        <v/>
      </c>
      <c r="R164" s="51" t="str">
        <f>IF(OR($Q164="",NOT(ISNUMBER($J164))),"",WORKDAY.INTL($Q164,MAX(1,$J164)-1,'Project Info'!$H$12,Holidays!$A$6:$A$205))</f>
        <v/>
      </c>
      <c r="S164" s="51" t="str">
        <f>IF($Q164="","",IF(ISNUMBER($M164),$M164,WORKDAY.INTL(MAX($Q164,IF($D164="",0,N(IFERROR(IF($E164="SS",WORKDAY.INTL(INDEX($S$11:$S$310,MATCH($D164,$A$11:$A$310,0)),N($F164),'Project Info'!$H$12,Holidays!$A$6:$A$205),IF($E164="FF",WORKDAY.INTL(INDEX($T$11:$T$310,MATCH($D164,$A$11:$A$310,0)),N($F164)-MAX(1,IF(ISNUMBER($P164),$P164,N($J164)))+1,'Project Info'!$H$12,Holidays!$A$6:$A$205),WORKDAY.INTL(INDEX($T$11:$T$310,MATCH($D164,$A$11:$A$310,0)),1+N($F164),'Project Info'!$H$12,Holidays!$A$6:$A$205))),0))),IF($G164="",0,N(IFERROR(IF($H164="SS",WORKDAY.INTL(INDEX($S$11:$S$310,MATCH($G164,$A$11:$A$310,0)),N($I164),'Project Info'!$H$12,Holidays!$A$6:$A$205),IF($H164="FF",WORKDAY.INTL(INDEX($T$11:$T$310,MATCH($G164,$A$11:$A$310,0)),N($I164)-MAX(1,IF(ISNUMBER($P164),$P164,N($J164)))+1,'Project Info'!$H$12,Holidays!$A$6:$A$205),WORKDAY.INTL(INDEX($T$11:$T$310,MATCH($G164,$A$11:$A$310,0)),1+N($I164),'Project Info'!$H$12,Holidays!$A$6:$A$205))),0))),IF($AE164="Completed",0,N('Project Info'!$C$11)))-1,1,'Project Info'!$H$12,Holidays!$A$6:$A$205)))</f>
        <v/>
      </c>
      <c r="T164" s="51" t="str">
        <f>IF(OR($S164="",$U164=""),"",IF(ISNUMBER($N164),$N164,WORKDAY.INTL($S164,$U164-1,'Project Info'!$H$12,Holidays!$A$6:$A$205)))</f>
        <v/>
      </c>
      <c r="U164" s="52" t="str">
        <f>IF(OR($S164="",NOT(ISNUMBER($J164))),"",IF(ISNUMBER($N164),MAX(1,NETWORKDAYS.INTL($S164,$N164,'Project Info'!$H$12,Holidays!$A$6:$A$205)),MAX(1,IF(ISNUMBER($P164),$P164,$J164),IF(ISNUMBER($M164),NETWORKDAYS.INTL($M164,N('Project Info'!$C$11),'Project Info'!$H$12,Holidays!$A$6:$A$205),0))))</f>
        <v/>
      </c>
      <c r="V164" s="53" t="str">
        <f>IF($U164="","",$U164-MAX(1,$J164))</f>
        <v/>
      </c>
      <c r="W164" s="25" t="str">
        <f>IF($B164="","",IF($U164="","Enter Duration",IF($AE164="Completed",IF(NOT(ISNUMBER($N164)),"Completed - enter Actual End",IF($V164&gt;0,"Completed - Overshoot",IF($V164&lt;0,"Completed - Early","Completed - On Time"))),IF($AE164="On Hold","On Hold",IF($AE164="In Progress",IF($V164&gt;0,"In Progress - Overshooting","In Progress - On Track"),IF($S164&gt;$Q164,"Delayed Start","Not Started"))))))</f>
        <v/>
      </c>
      <c r="X164" s="53" t="str">
        <f>IF(OR(NOT(ISNUMBER($R164)),NOT(ISNUMBER($T164))),"",IF($T164&gt;=$R164,NETWORKDAYS.INTL($R164,$T164,'Project Info'!$H$12,Holidays!$A$6:$A$205)-1,-(NETWORKDAYS.INTL($T164,$R164,'Project Info'!$H$12,Holidays!$A$6:$A$205)-1)))</f>
        <v/>
      </c>
      <c r="Y164" s="25" t="str">
        <f>IF($B164="","",IF(AND(MAX($AC164,$AD164)&gt;0,N($S164)&gt;N($Q164)),"Delayed by Task #"&amp;IF($AC164&gt;=$AD164,$D164,$G164)&amp;" (+"&amp;MAX($AC164,$AD164)&amp;"d)",""))</f>
        <v/>
      </c>
      <c r="Z164" s="52" t="str">
        <f>IF($B164="","",COUNTIF($D$11:$D$310,$A164)+COUNTIF($G$11:$G$310,$A164))</f>
        <v/>
      </c>
      <c r="AA164" s="47" t="str">
        <f>IF($B164="","",IF($AE164="Completed",1,IF($AE164="On Hold",4,IF($AE164="In Progress",2,IF(N($S164)&gt;N($Q164),7,3)))))</f>
        <v/>
      </c>
      <c r="AB164" s="47" t="str">
        <f>IF($B164="","",IF(OR(AND($D164&lt;&gt;"",ISNUMBER(MATCH($D164,$A$11:$A$310,0))),AND($G164&lt;&gt;"",ISNUMBER(MATCH($G164,$A$11:$A$310,0)))),1,0))</f>
        <v/>
      </c>
      <c r="AC164" s="47">
        <f>IF($D164="",0,N(IFERROR(INDEX($X$11:$X$310,MATCH($D164,$A$11:$A$310,0)),0)))</f>
        <v>0</v>
      </c>
      <c r="AD164" s="47">
        <f>IF($G164="",0,N(IFERROR(INDEX($X$11:$X$310,MATCH($G164,$A$11:$A$310,0)),0)))</f>
        <v>0</v>
      </c>
      <c r="AE164" s="47" t="str">
        <f>IF($B164="","",IF(ISNUMBER($N164),"Completed",IF($L164="Completed","Completed",IF($L164&lt;&gt;"",$L164,IF(ISNUMBER($M164),"In Progress","Not Started")))))</f>
        <v/>
      </c>
      <c r="AF164" s="54" t="str">
        <f>IF($B164="","",IF($AE164="Completed",1,MIN(1,N($O164))))</f>
        <v/>
      </c>
      <c r="AG164" s="55" t="str">
        <f>IF(OR($S164="",NOT(ISNUMBER($J164))),"",WORKDAY.INTL($S164,MAX(1,$J164)-1,'Project Info'!$H$12,Holidays!$A$6:$A$205))</f>
        <v/>
      </c>
      <c r="AH164" s="47" t="str">
        <f>IF($B164="","",N($J164)*$AF164)</f>
        <v/>
      </c>
      <c r="AI164" s="47">
        <f>IF(ISNUMBER($R164),$R164,0)</f>
        <v>0</v>
      </c>
      <c r="AJ164" s="47">
        <f>IF(ISNUMBER($T164),$T164,0)</f>
        <v>0</v>
      </c>
    </row>
    <row r="165" ht="18" customHeight="1">
      <c r="A165" s="47" t="str">
        <f>IF($B165="","",ROW()-10)</f>
        <v/>
      </c>
      <c r="B165" s="48" t="n"/>
      <c r="C165" s="48" t="n"/>
      <c r="D165" s="6" t="n"/>
      <c r="E165" s="6" t="n"/>
      <c r="F165" s="6" t="n"/>
      <c r="G165" s="6" t="n"/>
      <c r="H165" s="6" t="n"/>
      <c r="I165" s="6" t="n"/>
      <c r="J165" s="6" t="n"/>
      <c r="K165" s="49" t="n"/>
      <c r="L165" s="6" t="n"/>
      <c r="M165" s="49" t="n"/>
      <c r="N165" s="49" t="n"/>
      <c r="O165" s="50" t="n"/>
      <c r="P165" s="6" t="n"/>
      <c r="Q165" s="51" t="str">
        <f>IF(OR($B165="",'Project Info'!$C$9=""),"",WORKDAY.INTL(MAX('Project Info'!$C$9,N($K165),IF($D165="",0,N(IFERROR(IF($E165="SS",WORKDAY.INTL(INDEX($Q$11:$Q$310,MATCH($D165,$A$11:$A$310,0)),N($F165),'Project Info'!$H$12,Holidays!$A$6:$A$205),IF($E165="FF",WORKDAY.INTL(INDEX($R$11:$R$310,MATCH($D165,$A$11:$A$310,0)),N($F165)-MAX(1,N($J165))+1,'Project Info'!$H$12,Holidays!$A$6:$A$205),WORKDAY.INTL(INDEX($R$11:$R$310,MATCH($D165,$A$11:$A$310,0)),1+N($F165),'Project Info'!$H$12,Holidays!$A$6:$A$205))),0))),IF($G165="",0,N(IFERROR(IF($H165="SS",WORKDAY.INTL(INDEX($Q$11:$Q$310,MATCH($G165,$A$11:$A$310,0)),N($I165),'Project Info'!$H$12,Holidays!$A$6:$A$205),IF($H165="FF",WORKDAY.INTL(INDEX($R$11:$R$310,MATCH($G165,$A$11:$A$310,0)),N($I165)-MAX(1,N($J165))+1,'Project Info'!$H$12,Holidays!$A$6:$A$205),WORKDAY.INTL(INDEX($R$11:$R$310,MATCH($G165,$A$11:$A$310,0)),1+N($I165),'Project Info'!$H$12,Holidays!$A$6:$A$205))),0))))-1,1,'Project Info'!$H$12,Holidays!$A$6:$A$205))</f>
        <v/>
      </c>
      <c r="R165" s="51" t="str">
        <f>IF(OR($Q165="",NOT(ISNUMBER($J165))),"",WORKDAY.INTL($Q165,MAX(1,$J165)-1,'Project Info'!$H$12,Holidays!$A$6:$A$205))</f>
        <v/>
      </c>
      <c r="S165" s="51" t="str">
        <f>IF($Q165="","",IF(ISNUMBER($M165),$M165,WORKDAY.INTL(MAX($Q165,IF($D165="",0,N(IFERROR(IF($E165="SS",WORKDAY.INTL(INDEX($S$11:$S$310,MATCH($D165,$A$11:$A$310,0)),N($F165),'Project Info'!$H$12,Holidays!$A$6:$A$205),IF($E165="FF",WORKDAY.INTL(INDEX($T$11:$T$310,MATCH($D165,$A$11:$A$310,0)),N($F165)-MAX(1,IF(ISNUMBER($P165),$P165,N($J165)))+1,'Project Info'!$H$12,Holidays!$A$6:$A$205),WORKDAY.INTL(INDEX($T$11:$T$310,MATCH($D165,$A$11:$A$310,0)),1+N($F165),'Project Info'!$H$12,Holidays!$A$6:$A$205))),0))),IF($G165="",0,N(IFERROR(IF($H165="SS",WORKDAY.INTL(INDEX($S$11:$S$310,MATCH($G165,$A$11:$A$310,0)),N($I165),'Project Info'!$H$12,Holidays!$A$6:$A$205),IF($H165="FF",WORKDAY.INTL(INDEX($T$11:$T$310,MATCH($G165,$A$11:$A$310,0)),N($I165)-MAX(1,IF(ISNUMBER($P165),$P165,N($J165)))+1,'Project Info'!$H$12,Holidays!$A$6:$A$205),WORKDAY.INTL(INDEX($T$11:$T$310,MATCH($G165,$A$11:$A$310,0)),1+N($I165),'Project Info'!$H$12,Holidays!$A$6:$A$205))),0))),IF($AE165="Completed",0,N('Project Info'!$C$11)))-1,1,'Project Info'!$H$12,Holidays!$A$6:$A$205)))</f>
        <v/>
      </c>
      <c r="T165" s="51" t="str">
        <f>IF(OR($S165="",$U165=""),"",IF(ISNUMBER($N165),$N165,WORKDAY.INTL($S165,$U165-1,'Project Info'!$H$12,Holidays!$A$6:$A$205)))</f>
        <v/>
      </c>
      <c r="U165" s="52" t="str">
        <f>IF(OR($S165="",NOT(ISNUMBER($J165))),"",IF(ISNUMBER($N165),MAX(1,NETWORKDAYS.INTL($S165,$N165,'Project Info'!$H$12,Holidays!$A$6:$A$205)),MAX(1,IF(ISNUMBER($P165),$P165,$J165),IF(ISNUMBER($M165),NETWORKDAYS.INTL($M165,N('Project Info'!$C$11),'Project Info'!$H$12,Holidays!$A$6:$A$205),0))))</f>
        <v/>
      </c>
      <c r="V165" s="53" t="str">
        <f>IF($U165="","",$U165-MAX(1,$J165))</f>
        <v/>
      </c>
      <c r="W165" s="25" t="str">
        <f>IF($B165="","",IF($U165="","Enter Duration",IF($AE165="Completed",IF(NOT(ISNUMBER($N165)),"Completed - enter Actual End",IF($V165&gt;0,"Completed - Overshoot",IF($V165&lt;0,"Completed - Early","Completed - On Time"))),IF($AE165="On Hold","On Hold",IF($AE165="In Progress",IF($V165&gt;0,"In Progress - Overshooting","In Progress - On Track"),IF($S165&gt;$Q165,"Delayed Start","Not Started"))))))</f>
        <v/>
      </c>
      <c r="X165" s="53" t="str">
        <f>IF(OR(NOT(ISNUMBER($R165)),NOT(ISNUMBER($T165))),"",IF($T165&gt;=$R165,NETWORKDAYS.INTL($R165,$T165,'Project Info'!$H$12,Holidays!$A$6:$A$205)-1,-(NETWORKDAYS.INTL($T165,$R165,'Project Info'!$H$12,Holidays!$A$6:$A$205)-1)))</f>
        <v/>
      </c>
      <c r="Y165" s="25" t="str">
        <f>IF($B165="","",IF(AND(MAX($AC165,$AD165)&gt;0,N($S165)&gt;N($Q165)),"Delayed by Task #"&amp;IF($AC165&gt;=$AD165,$D165,$G165)&amp;" (+"&amp;MAX($AC165,$AD165)&amp;"d)",""))</f>
        <v/>
      </c>
      <c r="Z165" s="52" t="str">
        <f>IF($B165="","",COUNTIF($D$11:$D$310,$A165)+COUNTIF($G$11:$G$310,$A165))</f>
        <v/>
      </c>
      <c r="AA165" s="47" t="str">
        <f>IF($B165="","",IF($AE165="Completed",1,IF($AE165="On Hold",4,IF($AE165="In Progress",2,IF(N($S165)&gt;N($Q165),7,3)))))</f>
        <v/>
      </c>
      <c r="AB165" s="47" t="str">
        <f>IF($B165="","",IF(OR(AND($D165&lt;&gt;"",ISNUMBER(MATCH($D165,$A$11:$A$310,0))),AND($G165&lt;&gt;"",ISNUMBER(MATCH($G165,$A$11:$A$310,0)))),1,0))</f>
        <v/>
      </c>
      <c r="AC165" s="47">
        <f>IF($D165="",0,N(IFERROR(INDEX($X$11:$X$310,MATCH($D165,$A$11:$A$310,0)),0)))</f>
        <v>0</v>
      </c>
      <c r="AD165" s="47">
        <f>IF($G165="",0,N(IFERROR(INDEX($X$11:$X$310,MATCH($G165,$A$11:$A$310,0)),0)))</f>
        <v>0</v>
      </c>
      <c r="AE165" s="47" t="str">
        <f>IF($B165="","",IF(ISNUMBER($N165),"Completed",IF($L165="Completed","Completed",IF($L165&lt;&gt;"",$L165,IF(ISNUMBER($M165),"In Progress","Not Started")))))</f>
        <v/>
      </c>
      <c r="AF165" s="54" t="str">
        <f>IF($B165="","",IF($AE165="Completed",1,MIN(1,N($O165))))</f>
        <v/>
      </c>
      <c r="AG165" s="55" t="str">
        <f>IF(OR($S165="",NOT(ISNUMBER($J165))),"",WORKDAY.INTL($S165,MAX(1,$J165)-1,'Project Info'!$H$12,Holidays!$A$6:$A$205))</f>
        <v/>
      </c>
      <c r="AH165" s="47" t="str">
        <f>IF($B165="","",N($J165)*$AF165)</f>
        <v/>
      </c>
      <c r="AI165" s="47">
        <f>IF(ISNUMBER($R165),$R165,0)</f>
        <v>0</v>
      </c>
      <c r="AJ165" s="47">
        <f>IF(ISNUMBER($T165),$T165,0)</f>
        <v>0</v>
      </c>
    </row>
    <row r="166" ht="18" customHeight="1">
      <c r="A166" s="47" t="str">
        <f>IF($B166="","",ROW()-10)</f>
        <v/>
      </c>
      <c r="B166" s="48" t="n"/>
      <c r="C166" s="48" t="n"/>
      <c r="D166" s="6" t="n"/>
      <c r="E166" s="6" t="n"/>
      <c r="F166" s="6" t="n"/>
      <c r="G166" s="6" t="n"/>
      <c r="H166" s="6" t="n"/>
      <c r="I166" s="6" t="n"/>
      <c r="J166" s="6" t="n"/>
      <c r="K166" s="49" t="n"/>
      <c r="L166" s="6" t="n"/>
      <c r="M166" s="49" t="n"/>
      <c r="N166" s="49" t="n"/>
      <c r="O166" s="50" t="n"/>
      <c r="P166" s="6" t="n"/>
      <c r="Q166" s="51" t="str">
        <f>IF(OR($B166="",'Project Info'!$C$9=""),"",WORKDAY.INTL(MAX('Project Info'!$C$9,N($K166),IF($D166="",0,N(IFERROR(IF($E166="SS",WORKDAY.INTL(INDEX($Q$11:$Q$310,MATCH($D166,$A$11:$A$310,0)),N($F166),'Project Info'!$H$12,Holidays!$A$6:$A$205),IF($E166="FF",WORKDAY.INTL(INDEX($R$11:$R$310,MATCH($D166,$A$11:$A$310,0)),N($F166)-MAX(1,N($J166))+1,'Project Info'!$H$12,Holidays!$A$6:$A$205),WORKDAY.INTL(INDEX($R$11:$R$310,MATCH($D166,$A$11:$A$310,0)),1+N($F166),'Project Info'!$H$12,Holidays!$A$6:$A$205))),0))),IF($G166="",0,N(IFERROR(IF($H166="SS",WORKDAY.INTL(INDEX($Q$11:$Q$310,MATCH($G166,$A$11:$A$310,0)),N($I166),'Project Info'!$H$12,Holidays!$A$6:$A$205),IF($H166="FF",WORKDAY.INTL(INDEX($R$11:$R$310,MATCH($G166,$A$11:$A$310,0)),N($I166)-MAX(1,N($J166))+1,'Project Info'!$H$12,Holidays!$A$6:$A$205),WORKDAY.INTL(INDEX($R$11:$R$310,MATCH($G166,$A$11:$A$310,0)),1+N($I166),'Project Info'!$H$12,Holidays!$A$6:$A$205))),0))))-1,1,'Project Info'!$H$12,Holidays!$A$6:$A$205))</f>
        <v/>
      </c>
      <c r="R166" s="51" t="str">
        <f>IF(OR($Q166="",NOT(ISNUMBER($J166))),"",WORKDAY.INTL($Q166,MAX(1,$J166)-1,'Project Info'!$H$12,Holidays!$A$6:$A$205))</f>
        <v/>
      </c>
      <c r="S166" s="51" t="str">
        <f>IF($Q166="","",IF(ISNUMBER($M166),$M166,WORKDAY.INTL(MAX($Q166,IF($D166="",0,N(IFERROR(IF($E166="SS",WORKDAY.INTL(INDEX($S$11:$S$310,MATCH($D166,$A$11:$A$310,0)),N($F166),'Project Info'!$H$12,Holidays!$A$6:$A$205),IF($E166="FF",WORKDAY.INTL(INDEX($T$11:$T$310,MATCH($D166,$A$11:$A$310,0)),N($F166)-MAX(1,IF(ISNUMBER($P166),$P166,N($J166)))+1,'Project Info'!$H$12,Holidays!$A$6:$A$205),WORKDAY.INTL(INDEX($T$11:$T$310,MATCH($D166,$A$11:$A$310,0)),1+N($F166),'Project Info'!$H$12,Holidays!$A$6:$A$205))),0))),IF($G166="",0,N(IFERROR(IF($H166="SS",WORKDAY.INTL(INDEX($S$11:$S$310,MATCH($G166,$A$11:$A$310,0)),N($I166),'Project Info'!$H$12,Holidays!$A$6:$A$205),IF($H166="FF",WORKDAY.INTL(INDEX($T$11:$T$310,MATCH($G166,$A$11:$A$310,0)),N($I166)-MAX(1,IF(ISNUMBER($P166),$P166,N($J166)))+1,'Project Info'!$H$12,Holidays!$A$6:$A$205),WORKDAY.INTL(INDEX($T$11:$T$310,MATCH($G166,$A$11:$A$310,0)),1+N($I166),'Project Info'!$H$12,Holidays!$A$6:$A$205))),0))),IF($AE166="Completed",0,N('Project Info'!$C$11)))-1,1,'Project Info'!$H$12,Holidays!$A$6:$A$205)))</f>
        <v/>
      </c>
      <c r="T166" s="51" t="str">
        <f>IF(OR($S166="",$U166=""),"",IF(ISNUMBER($N166),$N166,WORKDAY.INTL($S166,$U166-1,'Project Info'!$H$12,Holidays!$A$6:$A$205)))</f>
        <v/>
      </c>
      <c r="U166" s="52" t="str">
        <f>IF(OR($S166="",NOT(ISNUMBER($J166))),"",IF(ISNUMBER($N166),MAX(1,NETWORKDAYS.INTL($S166,$N166,'Project Info'!$H$12,Holidays!$A$6:$A$205)),MAX(1,IF(ISNUMBER($P166),$P166,$J166),IF(ISNUMBER($M166),NETWORKDAYS.INTL($M166,N('Project Info'!$C$11),'Project Info'!$H$12,Holidays!$A$6:$A$205),0))))</f>
        <v/>
      </c>
      <c r="V166" s="53" t="str">
        <f>IF($U166="","",$U166-MAX(1,$J166))</f>
        <v/>
      </c>
      <c r="W166" s="25" t="str">
        <f>IF($B166="","",IF($U166="","Enter Duration",IF($AE166="Completed",IF(NOT(ISNUMBER($N166)),"Completed - enter Actual End",IF($V166&gt;0,"Completed - Overshoot",IF($V166&lt;0,"Completed - Early","Completed - On Time"))),IF($AE166="On Hold","On Hold",IF($AE166="In Progress",IF($V166&gt;0,"In Progress - Overshooting","In Progress - On Track"),IF($S166&gt;$Q166,"Delayed Start","Not Started"))))))</f>
        <v/>
      </c>
      <c r="X166" s="53" t="str">
        <f>IF(OR(NOT(ISNUMBER($R166)),NOT(ISNUMBER($T166))),"",IF($T166&gt;=$R166,NETWORKDAYS.INTL($R166,$T166,'Project Info'!$H$12,Holidays!$A$6:$A$205)-1,-(NETWORKDAYS.INTL($T166,$R166,'Project Info'!$H$12,Holidays!$A$6:$A$205)-1)))</f>
        <v/>
      </c>
      <c r="Y166" s="25" t="str">
        <f>IF($B166="","",IF(AND(MAX($AC166,$AD166)&gt;0,N($S166)&gt;N($Q166)),"Delayed by Task #"&amp;IF($AC166&gt;=$AD166,$D166,$G166)&amp;" (+"&amp;MAX($AC166,$AD166)&amp;"d)",""))</f>
        <v/>
      </c>
      <c r="Z166" s="52" t="str">
        <f>IF($B166="","",COUNTIF($D$11:$D$310,$A166)+COUNTIF($G$11:$G$310,$A166))</f>
        <v/>
      </c>
      <c r="AA166" s="47" t="str">
        <f>IF($B166="","",IF($AE166="Completed",1,IF($AE166="On Hold",4,IF($AE166="In Progress",2,IF(N($S166)&gt;N($Q166),7,3)))))</f>
        <v/>
      </c>
      <c r="AB166" s="47" t="str">
        <f>IF($B166="","",IF(OR(AND($D166&lt;&gt;"",ISNUMBER(MATCH($D166,$A$11:$A$310,0))),AND($G166&lt;&gt;"",ISNUMBER(MATCH($G166,$A$11:$A$310,0)))),1,0))</f>
        <v/>
      </c>
      <c r="AC166" s="47">
        <f>IF($D166="",0,N(IFERROR(INDEX($X$11:$X$310,MATCH($D166,$A$11:$A$310,0)),0)))</f>
        <v>0</v>
      </c>
      <c r="AD166" s="47">
        <f>IF($G166="",0,N(IFERROR(INDEX($X$11:$X$310,MATCH($G166,$A$11:$A$310,0)),0)))</f>
        <v>0</v>
      </c>
      <c r="AE166" s="47" t="str">
        <f>IF($B166="","",IF(ISNUMBER($N166),"Completed",IF($L166="Completed","Completed",IF($L166&lt;&gt;"",$L166,IF(ISNUMBER($M166),"In Progress","Not Started")))))</f>
        <v/>
      </c>
      <c r="AF166" s="54" t="str">
        <f>IF($B166="","",IF($AE166="Completed",1,MIN(1,N($O166))))</f>
        <v/>
      </c>
      <c r="AG166" s="55" t="str">
        <f>IF(OR($S166="",NOT(ISNUMBER($J166))),"",WORKDAY.INTL($S166,MAX(1,$J166)-1,'Project Info'!$H$12,Holidays!$A$6:$A$205))</f>
        <v/>
      </c>
      <c r="AH166" s="47" t="str">
        <f>IF($B166="","",N($J166)*$AF166)</f>
        <v/>
      </c>
      <c r="AI166" s="47">
        <f>IF(ISNUMBER($R166),$R166,0)</f>
        <v>0</v>
      </c>
      <c r="AJ166" s="47">
        <f>IF(ISNUMBER($T166),$T166,0)</f>
        <v>0</v>
      </c>
    </row>
    <row r="167" ht="18" customHeight="1">
      <c r="A167" s="47" t="str">
        <f>IF($B167="","",ROW()-10)</f>
        <v/>
      </c>
      <c r="B167" s="48" t="n"/>
      <c r="C167" s="48" t="n"/>
      <c r="D167" s="6" t="n"/>
      <c r="E167" s="6" t="n"/>
      <c r="F167" s="6" t="n"/>
      <c r="G167" s="6" t="n"/>
      <c r="H167" s="6" t="n"/>
      <c r="I167" s="6" t="n"/>
      <c r="J167" s="6" t="n"/>
      <c r="K167" s="49" t="n"/>
      <c r="L167" s="6" t="n"/>
      <c r="M167" s="49" t="n"/>
      <c r="N167" s="49" t="n"/>
      <c r="O167" s="50" t="n"/>
      <c r="P167" s="6" t="n"/>
      <c r="Q167" s="51" t="str">
        <f>IF(OR($B167="",'Project Info'!$C$9=""),"",WORKDAY.INTL(MAX('Project Info'!$C$9,N($K167),IF($D167="",0,N(IFERROR(IF($E167="SS",WORKDAY.INTL(INDEX($Q$11:$Q$310,MATCH($D167,$A$11:$A$310,0)),N($F167),'Project Info'!$H$12,Holidays!$A$6:$A$205),IF($E167="FF",WORKDAY.INTL(INDEX($R$11:$R$310,MATCH($D167,$A$11:$A$310,0)),N($F167)-MAX(1,N($J167))+1,'Project Info'!$H$12,Holidays!$A$6:$A$205),WORKDAY.INTL(INDEX($R$11:$R$310,MATCH($D167,$A$11:$A$310,0)),1+N($F167),'Project Info'!$H$12,Holidays!$A$6:$A$205))),0))),IF($G167="",0,N(IFERROR(IF($H167="SS",WORKDAY.INTL(INDEX($Q$11:$Q$310,MATCH($G167,$A$11:$A$310,0)),N($I167),'Project Info'!$H$12,Holidays!$A$6:$A$205),IF($H167="FF",WORKDAY.INTL(INDEX($R$11:$R$310,MATCH($G167,$A$11:$A$310,0)),N($I167)-MAX(1,N($J167))+1,'Project Info'!$H$12,Holidays!$A$6:$A$205),WORKDAY.INTL(INDEX($R$11:$R$310,MATCH($G167,$A$11:$A$310,0)),1+N($I167),'Project Info'!$H$12,Holidays!$A$6:$A$205))),0))))-1,1,'Project Info'!$H$12,Holidays!$A$6:$A$205))</f>
        <v/>
      </c>
      <c r="R167" s="51" t="str">
        <f>IF(OR($Q167="",NOT(ISNUMBER($J167))),"",WORKDAY.INTL($Q167,MAX(1,$J167)-1,'Project Info'!$H$12,Holidays!$A$6:$A$205))</f>
        <v/>
      </c>
      <c r="S167" s="51" t="str">
        <f>IF($Q167="","",IF(ISNUMBER($M167),$M167,WORKDAY.INTL(MAX($Q167,IF($D167="",0,N(IFERROR(IF($E167="SS",WORKDAY.INTL(INDEX($S$11:$S$310,MATCH($D167,$A$11:$A$310,0)),N($F167),'Project Info'!$H$12,Holidays!$A$6:$A$205),IF($E167="FF",WORKDAY.INTL(INDEX($T$11:$T$310,MATCH($D167,$A$11:$A$310,0)),N($F167)-MAX(1,IF(ISNUMBER($P167),$P167,N($J167)))+1,'Project Info'!$H$12,Holidays!$A$6:$A$205),WORKDAY.INTL(INDEX($T$11:$T$310,MATCH($D167,$A$11:$A$310,0)),1+N($F167),'Project Info'!$H$12,Holidays!$A$6:$A$205))),0))),IF($G167="",0,N(IFERROR(IF($H167="SS",WORKDAY.INTL(INDEX($S$11:$S$310,MATCH($G167,$A$11:$A$310,0)),N($I167),'Project Info'!$H$12,Holidays!$A$6:$A$205),IF($H167="FF",WORKDAY.INTL(INDEX($T$11:$T$310,MATCH($G167,$A$11:$A$310,0)),N($I167)-MAX(1,IF(ISNUMBER($P167),$P167,N($J167)))+1,'Project Info'!$H$12,Holidays!$A$6:$A$205),WORKDAY.INTL(INDEX($T$11:$T$310,MATCH($G167,$A$11:$A$310,0)),1+N($I167),'Project Info'!$H$12,Holidays!$A$6:$A$205))),0))),IF($AE167="Completed",0,N('Project Info'!$C$11)))-1,1,'Project Info'!$H$12,Holidays!$A$6:$A$205)))</f>
        <v/>
      </c>
      <c r="T167" s="51" t="str">
        <f>IF(OR($S167="",$U167=""),"",IF(ISNUMBER($N167),$N167,WORKDAY.INTL($S167,$U167-1,'Project Info'!$H$12,Holidays!$A$6:$A$205)))</f>
        <v/>
      </c>
      <c r="U167" s="52" t="str">
        <f>IF(OR($S167="",NOT(ISNUMBER($J167))),"",IF(ISNUMBER($N167),MAX(1,NETWORKDAYS.INTL($S167,$N167,'Project Info'!$H$12,Holidays!$A$6:$A$205)),MAX(1,IF(ISNUMBER($P167),$P167,$J167),IF(ISNUMBER($M167),NETWORKDAYS.INTL($M167,N('Project Info'!$C$11),'Project Info'!$H$12,Holidays!$A$6:$A$205),0))))</f>
        <v/>
      </c>
      <c r="V167" s="53" t="str">
        <f>IF($U167="","",$U167-MAX(1,$J167))</f>
        <v/>
      </c>
      <c r="W167" s="25" t="str">
        <f>IF($B167="","",IF($U167="","Enter Duration",IF($AE167="Completed",IF(NOT(ISNUMBER($N167)),"Completed - enter Actual End",IF($V167&gt;0,"Completed - Overshoot",IF($V167&lt;0,"Completed - Early","Completed - On Time"))),IF($AE167="On Hold","On Hold",IF($AE167="In Progress",IF($V167&gt;0,"In Progress - Overshooting","In Progress - On Track"),IF($S167&gt;$Q167,"Delayed Start","Not Started"))))))</f>
        <v/>
      </c>
      <c r="X167" s="53" t="str">
        <f>IF(OR(NOT(ISNUMBER($R167)),NOT(ISNUMBER($T167))),"",IF($T167&gt;=$R167,NETWORKDAYS.INTL($R167,$T167,'Project Info'!$H$12,Holidays!$A$6:$A$205)-1,-(NETWORKDAYS.INTL($T167,$R167,'Project Info'!$H$12,Holidays!$A$6:$A$205)-1)))</f>
        <v/>
      </c>
      <c r="Y167" s="25" t="str">
        <f>IF($B167="","",IF(AND(MAX($AC167,$AD167)&gt;0,N($S167)&gt;N($Q167)),"Delayed by Task #"&amp;IF($AC167&gt;=$AD167,$D167,$G167)&amp;" (+"&amp;MAX($AC167,$AD167)&amp;"d)",""))</f>
        <v/>
      </c>
      <c r="Z167" s="52" t="str">
        <f>IF($B167="","",COUNTIF($D$11:$D$310,$A167)+COUNTIF($G$11:$G$310,$A167))</f>
        <v/>
      </c>
      <c r="AA167" s="47" t="str">
        <f>IF($B167="","",IF($AE167="Completed",1,IF($AE167="On Hold",4,IF($AE167="In Progress",2,IF(N($S167)&gt;N($Q167),7,3)))))</f>
        <v/>
      </c>
      <c r="AB167" s="47" t="str">
        <f>IF($B167="","",IF(OR(AND($D167&lt;&gt;"",ISNUMBER(MATCH($D167,$A$11:$A$310,0))),AND($G167&lt;&gt;"",ISNUMBER(MATCH($G167,$A$11:$A$310,0)))),1,0))</f>
        <v/>
      </c>
      <c r="AC167" s="47">
        <f>IF($D167="",0,N(IFERROR(INDEX($X$11:$X$310,MATCH($D167,$A$11:$A$310,0)),0)))</f>
        <v>0</v>
      </c>
      <c r="AD167" s="47">
        <f>IF($G167="",0,N(IFERROR(INDEX($X$11:$X$310,MATCH($G167,$A$11:$A$310,0)),0)))</f>
        <v>0</v>
      </c>
      <c r="AE167" s="47" t="str">
        <f>IF($B167="","",IF(ISNUMBER($N167),"Completed",IF($L167="Completed","Completed",IF($L167&lt;&gt;"",$L167,IF(ISNUMBER($M167),"In Progress","Not Started")))))</f>
        <v/>
      </c>
      <c r="AF167" s="54" t="str">
        <f>IF($B167="","",IF($AE167="Completed",1,MIN(1,N($O167))))</f>
        <v/>
      </c>
      <c r="AG167" s="55" t="str">
        <f>IF(OR($S167="",NOT(ISNUMBER($J167))),"",WORKDAY.INTL($S167,MAX(1,$J167)-1,'Project Info'!$H$12,Holidays!$A$6:$A$205))</f>
        <v/>
      </c>
      <c r="AH167" s="47" t="str">
        <f>IF($B167="","",N($J167)*$AF167)</f>
        <v/>
      </c>
      <c r="AI167" s="47">
        <f>IF(ISNUMBER($R167),$R167,0)</f>
        <v>0</v>
      </c>
      <c r="AJ167" s="47">
        <f>IF(ISNUMBER($T167),$T167,0)</f>
        <v>0</v>
      </c>
    </row>
    <row r="168" ht="18" customHeight="1">
      <c r="A168" s="47" t="str">
        <f>IF($B168="","",ROW()-10)</f>
        <v/>
      </c>
      <c r="B168" s="48" t="n"/>
      <c r="C168" s="48" t="n"/>
      <c r="D168" s="6" t="n"/>
      <c r="E168" s="6" t="n"/>
      <c r="F168" s="6" t="n"/>
      <c r="G168" s="6" t="n"/>
      <c r="H168" s="6" t="n"/>
      <c r="I168" s="6" t="n"/>
      <c r="J168" s="6" t="n"/>
      <c r="K168" s="49" t="n"/>
      <c r="L168" s="6" t="n"/>
      <c r="M168" s="49" t="n"/>
      <c r="N168" s="49" t="n"/>
      <c r="O168" s="50" t="n"/>
      <c r="P168" s="6" t="n"/>
      <c r="Q168" s="51" t="str">
        <f>IF(OR($B168="",'Project Info'!$C$9=""),"",WORKDAY.INTL(MAX('Project Info'!$C$9,N($K168),IF($D168="",0,N(IFERROR(IF($E168="SS",WORKDAY.INTL(INDEX($Q$11:$Q$310,MATCH($D168,$A$11:$A$310,0)),N($F168),'Project Info'!$H$12,Holidays!$A$6:$A$205),IF($E168="FF",WORKDAY.INTL(INDEX($R$11:$R$310,MATCH($D168,$A$11:$A$310,0)),N($F168)-MAX(1,N($J168))+1,'Project Info'!$H$12,Holidays!$A$6:$A$205),WORKDAY.INTL(INDEX($R$11:$R$310,MATCH($D168,$A$11:$A$310,0)),1+N($F168),'Project Info'!$H$12,Holidays!$A$6:$A$205))),0))),IF($G168="",0,N(IFERROR(IF($H168="SS",WORKDAY.INTL(INDEX($Q$11:$Q$310,MATCH($G168,$A$11:$A$310,0)),N($I168),'Project Info'!$H$12,Holidays!$A$6:$A$205),IF($H168="FF",WORKDAY.INTL(INDEX($R$11:$R$310,MATCH($G168,$A$11:$A$310,0)),N($I168)-MAX(1,N($J168))+1,'Project Info'!$H$12,Holidays!$A$6:$A$205),WORKDAY.INTL(INDEX($R$11:$R$310,MATCH($G168,$A$11:$A$310,0)),1+N($I168),'Project Info'!$H$12,Holidays!$A$6:$A$205))),0))))-1,1,'Project Info'!$H$12,Holidays!$A$6:$A$205))</f>
        <v/>
      </c>
      <c r="R168" s="51" t="str">
        <f>IF(OR($Q168="",NOT(ISNUMBER($J168))),"",WORKDAY.INTL($Q168,MAX(1,$J168)-1,'Project Info'!$H$12,Holidays!$A$6:$A$205))</f>
        <v/>
      </c>
      <c r="S168" s="51" t="str">
        <f>IF($Q168="","",IF(ISNUMBER($M168),$M168,WORKDAY.INTL(MAX($Q168,IF($D168="",0,N(IFERROR(IF($E168="SS",WORKDAY.INTL(INDEX($S$11:$S$310,MATCH($D168,$A$11:$A$310,0)),N($F168),'Project Info'!$H$12,Holidays!$A$6:$A$205),IF($E168="FF",WORKDAY.INTL(INDEX($T$11:$T$310,MATCH($D168,$A$11:$A$310,0)),N($F168)-MAX(1,IF(ISNUMBER($P168),$P168,N($J168)))+1,'Project Info'!$H$12,Holidays!$A$6:$A$205),WORKDAY.INTL(INDEX($T$11:$T$310,MATCH($D168,$A$11:$A$310,0)),1+N($F168),'Project Info'!$H$12,Holidays!$A$6:$A$205))),0))),IF($G168="",0,N(IFERROR(IF($H168="SS",WORKDAY.INTL(INDEX($S$11:$S$310,MATCH($G168,$A$11:$A$310,0)),N($I168),'Project Info'!$H$12,Holidays!$A$6:$A$205),IF($H168="FF",WORKDAY.INTL(INDEX($T$11:$T$310,MATCH($G168,$A$11:$A$310,0)),N($I168)-MAX(1,IF(ISNUMBER($P168),$P168,N($J168)))+1,'Project Info'!$H$12,Holidays!$A$6:$A$205),WORKDAY.INTL(INDEX($T$11:$T$310,MATCH($G168,$A$11:$A$310,0)),1+N($I168),'Project Info'!$H$12,Holidays!$A$6:$A$205))),0))),IF($AE168="Completed",0,N('Project Info'!$C$11)))-1,1,'Project Info'!$H$12,Holidays!$A$6:$A$205)))</f>
        <v/>
      </c>
      <c r="T168" s="51" t="str">
        <f>IF(OR($S168="",$U168=""),"",IF(ISNUMBER($N168),$N168,WORKDAY.INTL($S168,$U168-1,'Project Info'!$H$12,Holidays!$A$6:$A$205)))</f>
        <v/>
      </c>
      <c r="U168" s="52" t="str">
        <f>IF(OR($S168="",NOT(ISNUMBER($J168))),"",IF(ISNUMBER($N168),MAX(1,NETWORKDAYS.INTL($S168,$N168,'Project Info'!$H$12,Holidays!$A$6:$A$205)),MAX(1,IF(ISNUMBER($P168),$P168,$J168),IF(ISNUMBER($M168),NETWORKDAYS.INTL($M168,N('Project Info'!$C$11),'Project Info'!$H$12,Holidays!$A$6:$A$205),0))))</f>
        <v/>
      </c>
      <c r="V168" s="53" t="str">
        <f>IF($U168="","",$U168-MAX(1,$J168))</f>
        <v/>
      </c>
      <c r="W168" s="25" t="str">
        <f>IF($B168="","",IF($U168="","Enter Duration",IF($AE168="Completed",IF(NOT(ISNUMBER($N168)),"Completed - enter Actual End",IF($V168&gt;0,"Completed - Overshoot",IF($V168&lt;0,"Completed - Early","Completed - On Time"))),IF($AE168="On Hold","On Hold",IF($AE168="In Progress",IF($V168&gt;0,"In Progress - Overshooting","In Progress - On Track"),IF($S168&gt;$Q168,"Delayed Start","Not Started"))))))</f>
        <v/>
      </c>
      <c r="X168" s="53" t="str">
        <f>IF(OR(NOT(ISNUMBER($R168)),NOT(ISNUMBER($T168))),"",IF($T168&gt;=$R168,NETWORKDAYS.INTL($R168,$T168,'Project Info'!$H$12,Holidays!$A$6:$A$205)-1,-(NETWORKDAYS.INTL($T168,$R168,'Project Info'!$H$12,Holidays!$A$6:$A$205)-1)))</f>
        <v/>
      </c>
      <c r="Y168" s="25" t="str">
        <f>IF($B168="","",IF(AND(MAX($AC168,$AD168)&gt;0,N($S168)&gt;N($Q168)),"Delayed by Task #"&amp;IF($AC168&gt;=$AD168,$D168,$G168)&amp;" (+"&amp;MAX($AC168,$AD168)&amp;"d)",""))</f>
        <v/>
      </c>
      <c r="Z168" s="52" t="str">
        <f>IF($B168="","",COUNTIF($D$11:$D$310,$A168)+COUNTIF($G$11:$G$310,$A168))</f>
        <v/>
      </c>
      <c r="AA168" s="47" t="str">
        <f>IF($B168="","",IF($AE168="Completed",1,IF($AE168="On Hold",4,IF($AE168="In Progress",2,IF(N($S168)&gt;N($Q168),7,3)))))</f>
        <v/>
      </c>
      <c r="AB168" s="47" t="str">
        <f>IF($B168="","",IF(OR(AND($D168&lt;&gt;"",ISNUMBER(MATCH($D168,$A$11:$A$310,0))),AND($G168&lt;&gt;"",ISNUMBER(MATCH($G168,$A$11:$A$310,0)))),1,0))</f>
        <v/>
      </c>
      <c r="AC168" s="47">
        <f>IF($D168="",0,N(IFERROR(INDEX($X$11:$X$310,MATCH($D168,$A$11:$A$310,0)),0)))</f>
        <v>0</v>
      </c>
      <c r="AD168" s="47">
        <f>IF($G168="",0,N(IFERROR(INDEX($X$11:$X$310,MATCH($G168,$A$11:$A$310,0)),0)))</f>
        <v>0</v>
      </c>
      <c r="AE168" s="47" t="str">
        <f>IF($B168="","",IF(ISNUMBER($N168),"Completed",IF($L168="Completed","Completed",IF($L168&lt;&gt;"",$L168,IF(ISNUMBER($M168),"In Progress","Not Started")))))</f>
        <v/>
      </c>
      <c r="AF168" s="54" t="str">
        <f>IF($B168="","",IF($AE168="Completed",1,MIN(1,N($O168))))</f>
        <v/>
      </c>
      <c r="AG168" s="55" t="str">
        <f>IF(OR($S168="",NOT(ISNUMBER($J168))),"",WORKDAY.INTL($S168,MAX(1,$J168)-1,'Project Info'!$H$12,Holidays!$A$6:$A$205))</f>
        <v/>
      </c>
      <c r="AH168" s="47" t="str">
        <f>IF($B168="","",N($J168)*$AF168)</f>
        <v/>
      </c>
      <c r="AI168" s="47">
        <f>IF(ISNUMBER($R168),$R168,0)</f>
        <v>0</v>
      </c>
      <c r="AJ168" s="47">
        <f>IF(ISNUMBER($T168),$T168,0)</f>
        <v>0</v>
      </c>
    </row>
    <row r="169" ht="18" customHeight="1">
      <c r="A169" s="47" t="str">
        <f>IF($B169="","",ROW()-10)</f>
        <v/>
      </c>
      <c r="B169" s="48" t="n"/>
      <c r="C169" s="48" t="n"/>
      <c r="D169" s="6" t="n"/>
      <c r="E169" s="6" t="n"/>
      <c r="F169" s="6" t="n"/>
      <c r="G169" s="6" t="n"/>
      <c r="H169" s="6" t="n"/>
      <c r="I169" s="6" t="n"/>
      <c r="J169" s="6" t="n"/>
      <c r="K169" s="49" t="n"/>
      <c r="L169" s="6" t="n"/>
      <c r="M169" s="49" t="n"/>
      <c r="N169" s="49" t="n"/>
      <c r="O169" s="50" t="n"/>
      <c r="P169" s="6" t="n"/>
      <c r="Q169" s="51" t="str">
        <f>IF(OR($B169="",'Project Info'!$C$9=""),"",WORKDAY.INTL(MAX('Project Info'!$C$9,N($K169),IF($D169="",0,N(IFERROR(IF($E169="SS",WORKDAY.INTL(INDEX($Q$11:$Q$310,MATCH($D169,$A$11:$A$310,0)),N($F169),'Project Info'!$H$12,Holidays!$A$6:$A$205),IF($E169="FF",WORKDAY.INTL(INDEX($R$11:$R$310,MATCH($D169,$A$11:$A$310,0)),N($F169)-MAX(1,N($J169))+1,'Project Info'!$H$12,Holidays!$A$6:$A$205),WORKDAY.INTL(INDEX($R$11:$R$310,MATCH($D169,$A$11:$A$310,0)),1+N($F169),'Project Info'!$H$12,Holidays!$A$6:$A$205))),0))),IF($G169="",0,N(IFERROR(IF($H169="SS",WORKDAY.INTL(INDEX($Q$11:$Q$310,MATCH($G169,$A$11:$A$310,0)),N($I169),'Project Info'!$H$12,Holidays!$A$6:$A$205),IF($H169="FF",WORKDAY.INTL(INDEX($R$11:$R$310,MATCH($G169,$A$11:$A$310,0)),N($I169)-MAX(1,N($J169))+1,'Project Info'!$H$12,Holidays!$A$6:$A$205),WORKDAY.INTL(INDEX($R$11:$R$310,MATCH($G169,$A$11:$A$310,0)),1+N($I169),'Project Info'!$H$12,Holidays!$A$6:$A$205))),0))))-1,1,'Project Info'!$H$12,Holidays!$A$6:$A$205))</f>
        <v/>
      </c>
      <c r="R169" s="51" t="str">
        <f>IF(OR($Q169="",NOT(ISNUMBER($J169))),"",WORKDAY.INTL($Q169,MAX(1,$J169)-1,'Project Info'!$H$12,Holidays!$A$6:$A$205))</f>
        <v/>
      </c>
      <c r="S169" s="51" t="str">
        <f>IF($Q169="","",IF(ISNUMBER($M169),$M169,WORKDAY.INTL(MAX($Q169,IF($D169="",0,N(IFERROR(IF($E169="SS",WORKDAY.INTL(INDEX($S$11:$S$310,MATCH($D169,$A$11:$A$310,0)),N($F169),'Project Info'!$H$12,Holidays!$A$6:$A$205),IF($E169="FF",WORKDAY.INTL(INDEX($T$11:$T$310,MATCH($D169,$A$11:$A$310,0)),N($F169)-MAX(1,IF(ISNUMBER($P169),$P169,N($J169)))+1,'Project Info'!$H$12,Holidays!$A$6:$A$205),WORKDAY.INTL(INDEX($T$11:$T$310,MATCH($D169,$A$11:$A$310,0)),1+N($F169),'Project Info'!$H$12,Holidays!$A$6:$A$205))),0))),IF($G169="",0,N(IFERROR(IF($H169="SS",WORKDAY.INTL(INDEX($S$11:$S$310,MATCH($G169,$A$11:$A$310,0)),N($I169),'Project Info'!$H$12,Holidays!$A$6:$A$205),IF($H169="FF",WORKDAY.INTL(INDEX($T$11:$T$310,MATCH($G169,$A$11:$A$310,0)),N($I169)-MAX(1,IF(ISNUMBER($P169),$P169,N($J169)))+1,'Project Info'!$H$12,Holidays!$A$6:$A$205),WORKDAY.INTL(INDEX($T$11:$T$310,MATCH($G169,$A$11:$A$310,0)),1+N($I169),'Project Info'!$H$12,Holidays!$A$6:$A$205))),0))),IF($AE169="Completed",0,N('Project Info'!$C$11)))-1,1,'Project Info'!$H$12,Holidays!$A$6:$A$205)))</f>
        <v/>
      </c>
      <c r="T169" s="51" t="str">
        <f>IF(OR($S169="",$U169=""),"",IF(ISNUMBER($N169),$N169,WORKDAY.INTL($S169,$U169-1,'Project Info'!$H$12,Holidays!$A$6:$A$205)))</f>
        <v/>
      </c>
      <c r="U169" s="52" t="str">
        <f>IF(OR($S169="",NOT(ISNUMBER($J169))),"",IF(ISNUMBER($N169),MAX(1,NETWORKDAYS.INTL($S169,$N169,'Project Info'!$H$12,Holidays!$A$6:$A$205)),MAX(1,IF(ISNUMBER($P169),$P169,$J169),IF(ISNUMBER($M169),NETWORKDAYS.INTL($M169,N('Project Info'!$C$11),'Project Info'!$H$12,Holidays!$A$6:$A$205),0))))</f>
        <v/>
      </c>
      <c r="V169" s="53" t="str">
        <f>IF($U169="","",$U169-MAX(1,$J169))</f>
        <v/>
      </c>
      <c r="W169" s="25" t="str">
        <f>IF($B169="","",IF($U169="","Enter Duration",IF($AE169="Completed",IF(NOT(ISNUMBER($N169)),"Completed - enter Actual End",IF($V169&gt;0,"Completed - Overshoot",IF($V169&lt;0,"Completed - Early","Completed - On Time"))),IF($AE169="On Hold","On Hold",IF($AE169="In Progress",IF($V169&gt;0,"In Progress - Overshooting","In Progress - On Track"),IF($S169&gt;$Q169,"Delayed Start","Not Started"))))))</f>
        <v/>
      </c>
      <c r="X169" s="53" t="str">
        <f>IF(OR(NOT(ISNUMBER($R169)),NOT(ISNUMBER($T169))),"",IF($T169&gt;=$R169,NETWORKDAYS.INTL($R169,$T169,'Project Info'!$H$12,Holidays!$A$6:$A$205)-1,-(NETWORKDAYS.INTL($T169,$R169,'Project Info'!$H$12,Holidays!$A$6:$A$205)-1)))</f>
        <v/>
      </c>
      <c r="Y169" s="25" t="str">
        <f>IF($B169="","",IF(AND(MAX($AC169,$AD169)&gt;0,N($S169)&gt;N($Q169)),"Delayed by Task #"&amp;IF($AC169&gt;=$AD169,$D169,$G169)&amp;" (+"&amp;MAX($AC169,$AD169)&amp;"d)",""))</f>
        <v/>
      </c>
      <c r="Z169" s="52" t="str">
        <f>IF($B169="","",COUNTIF($D$11:$D$310,$A169)+COUNTIF($G$11:$G$310,$A169))</f>
        <v/>
      </c>
      <c r="AA169" s="47" t="str">
        <f>IF($B169="","",IF($AE169="Completed",1,IF($AE169="On Hold",4,IF($AE169="In Progress",2,IF(N($S169)&gt;N($Q169),7,3)))))</f>
        <v/>
      </c>
      <c r="AB169" s="47" t="str">
        <f>IF($B169="","",IF(OR(AND($D169&lt;&gt;"",ISNUMBER(MATCH($D169,$A$11:$A$310,0))),AND($G169&lt;&gt;"",ISNUMBER(MATCH($G169,$A$11:$A$310,0)))),1,0))</f>
        <v/>
      </c>
      <c r="AC169" s="47">
        <f>IF($D169="",0,N(IFERROR(INDEX($X$11:$X$310,MATCH($D169,$A$11:$A$310,0)),0)))</f>
        <v>0</v>
      </c>
      <c r="AD169" s="47">
        <f>IF($G169="",0,N(IFERROR(INDEX($X$11:$X$310,MATCH($G169,$A$11:$A$310,0)),0)))</f>
        <v>0</v>
      </c>
      <c r="AE169" s="47" t="str">
        <f>IF($B169="","",IF(ISNUMBER($N169),"Completed",IF($L169="Completed","Completed",IF($L169&lt;&gt;"",$L169,IF(ISNUMBER($M169),"In Progress","Not Started")))))</f>
        <v/>
      </c>
      <c r="AF169" s="54" t="str">
        <f>IF($B169="","",IF($AE169="Completed",1,MIN(1,N($O169))))</f>
        <v/>
      </c>
      <c r="AG169" s="55" t="str">
        <f>IF(OR($S169="",NOT(ISNUMBER($J169))),"",WORKDAY.INTL($S169,MAX(1,$J169)-1,'Project Info'!$H$12,Holidays!$A$6:$A$205))</f>
        <v/>
      </c>
      <c r="AH169" s="47" t="str">
        <f>IF($B169="","",N($J169)*$AF169)</f>
        <v/>
      </c>
      <c r="AI169" s="47">
        <f>IF(ISNUMBER($R169),$R169,0)</f>
        <v>0</v>
      </c>
      <c r="AJ169" s="47">
        <f>IF(ISNUMBER($T169),$T169,0)</f>
        <v>0</v>
      </c>
    </row>
    <row r="170" ht="18" customHeight="1">
      <c r="A170" s="47" t="str">
        <f>IF($B170="","",ROW()-10)</f>
        <v/>
      </c>
      <c r="B170" s="48" t="n"/>
      <c r="C170" s="48" t="n"/>
      <c r="D170" s="6" t="n"/>
      <c r="E170" s="6" t="n"/>
      <c r="F170" s="6" t="n"/>
      <c r="G170" s="6" t="n"/>
      <c r="H170" s="6" t="n"/>
      <c r="I170" s="6" t="n"/>
      <c r="J170" s="6" t="n"/>
      <c r="K170" s="49" t="n"/>
      <c r="L170" s="6" t="n"/>
      <c r="M170" s="49" t="n"/>
      <c r="N170" s="49" t="n"/>
      <c r="O170" s="50" t="n"/>
      <c r="P170" s="6" t="n"/>
      <c r="Q170" s="51" t="str">
        <f>IF(OR($B170="",'Project Info'!$C$9=""),"",WORKDAY.INTL(MAX('Project Info'!$C$9,N($K170),IF($D170="",0,N(IFERROR(IF($E170="SS",WORKDAY.INTL(INDEX($Q$11:$Q$310,MATCH($D170,$A$11:$A$310,0)),N($F170),'Project Info'!$H$12,Holidays!$A$6:$A$205),IF($E170="FF",WORKDAY.INTL(INDEX($R$11:$R$310,MATCH($D170,$A$11:$A$310,0)),N($F170)-MAX(1,N($J170))+1,'Project Info'!$H$12,Holidays!$A$6:$A$205),WORKDAY.INTL(INDEX($R$11:$R$310,MATCH($D170,$A$11:$A$310,0)),1+N($F170),'Project Info'!$H$12,Holidays!$A$6:$A$205))),0))),IF($G170="",0,N(IFERROR(IF($H170="SS",WORKDAY.INTL(INDEX($Q$11:$Q$310,MATCH($G170,$A$11:$A$310,0)),N($I170),'Project Info'!$H$12,Holidays!$A$6:$A$205),IF($H170="FF",WORKDAY.INTL(INDEX($R$11:$R$310,MATCH($G170,$A$11:$A$310,0)),N($I170)-MAX(1,N($J170))+1,'Project Info'!$H$12,Holidays!$A$6:$A$205),WORKDAY.INTL(INDEX($R$11:$R$310,MATCH($G170,$A$11:$A$310,0)),1+N($I170),'Project Info'!$H$12,Holidays!$A$6:$A$205))),0))))-1,1,'Project Info'!$H$12,Holidays!$A$6:$A$205))</f>
        <v/>
      </c>
      <c r="R170" s="51" t="str">
        <f>IF(OR($Q170="",NOT(ISNUMBER($J170))),"",WORKDAY.INTL($Q170,MAX(1,$J170)-1,'Project Info'!$H$12,Holidays!$A$6:$A$205))</f>
        <v/>
      </c>
      <c r="S170" s="51" t="str">
        <f>IF($Q170="","",IF(ISNUMBER($M170),$M170,WORKDAY.INTL(MAX($Q170,IF($D170="",0,N(IFERROR(IF($E170="SS",WORKDAY.INTL(INDEX($S$11:$S$310,MATCH($D170,$A$11:$A$310,0)),N($F170),'Project Info'!$H$12,Holidays!$A$6:$A$205),IF($E170="FF",WORKDAY.INTL(INDEX($T$11:$T$310,MATCH($D170,$A$11:$A$310,0)),N($F170)-MAX(1,IF(ISNUMBER($P170),$P170,N($J170)))+1,'Project Info'!$H$12,Holidays!$A$6:$A$205),WORKDAY.INTL(INDEX($T$11:$T$310,MATCH($D170,$A$11:$A$310,0)),1+N($F170),'Project Info'!$H$12,Holidays!$A$6:$A$205))),0))),IF($G170="",0,N(IFERROR(IF($H170="SS",WORKDAY.INTL(INDEX($S$11:$S$310,MATCH($G170,$A$11:$A$310,0)),N($I170),'Project Info'!$H$12,Holidays!$A$6:$A$205),IF($H170="FF",WORKDAY.INTL(INDEX($T$11:$T$310,MATCH($G170,$A$11:$A$310,0)),N($I170)-MAX(1,IF(ISNUMBER($P170),$P170,N($J170)))+1,'Project Info'!$H$12,Holidays!$A$6:$A$205),WORKDAY.INTL(INDEX($T$11:$T$310,MATCH($G170,$A$11:$A$310,0)),1+N($I170),'Project Info'!$H$12,Holidays!$A$6:$A$205))),0))),IF($AE170="Completed",0,N('Project Info'!$C$11)))-1,1,'Project Info'!$H$12,Holidays!$A$6:$A$205)))</f>
        <v/>
      </c>
      <c r="T170" s="51" t="str">
        <f>IF(OR($S170="",$U170=""),"",IF(ISNUMBER($N170),$N170,WORKDAY.INTL($S170,$U170-1,'Project Info'!$H$12,Holidays!$A$6:$A$205)))</f>
        <v/>
      </c>
      <c r="U170" s="52" t="str">
        <f>IF(OR($S170="",NOT(ISNUMBER($J170))),"",IF(ISNUMBER($N170),MAX(1,NETWORKDAYS.INTL($S170,$N170,'Project Info'!$H$12,Holidays!$A$6:$A$205)),MAX(1,IF(ISNUMBER($P170),$P170,$J170),IF(ISNUMBER($M170),NETWORKDAYS.INTL($M170,N('Project Info'!$C$11),'Project Info'!$H$12,Holidays!$A$6:$A$205),0))))</f>
        <v/>
      </c>
      <c r="V170" s="53" t="str">
        <f>IF($U170="","",$U170-MAX(1,$J170))</f>
        <v/>
      </c>
      <c r="W170" s="25" t="str">
        <f>IF($B170="","",IF($U170="","Enter Duration",IF($AE170="Completed",IF(NOT(ISNUMBER($N170)),"Completed - enter Actual End",IF($V170&gt;0,"Completed - Overshoot",IF($V170&lt;0,"Completed - Early","Completed - On Time"))),IF($AE170="On Hold","On Hold",IF($AE170="In Progress",IF($V170&gt;0,"In Progress - Overshooting","In Progress - On Track"),IF($S170&gt;$Q170,"Delayed Start","Not Started"))))))</f>
        <v/>
      </c>
      <c r="X170" s="53" t="str">
        <f>IF(OR(NOT(ISNUMBER($R170)),NOT(ISNUMBER($T170))),"",IF($T170&gt;=$R170,NETWORKDAYS.INTL($R170,$T170,'Project Info'!$H$12,Holidays!$A$6:$A$205)-1,-(NETWORKDAYS.INTL($T170,$R170,'Project Info'!$H$12,Holidays!$A$6:$A$205)-1)))</f>
        <v/>
      </c>
      <c r="Y170" s="25" t="str">
        <f>IF($B170="","",IF(AND(MAX($AC170,$AD170)&gt;0,N($S170)&gt;N($Q170)),"Delayed by Task #"&amp;IF($AC170&gt;=$AD170,$D170,$G170)&amp;" (+"&amp;MAX($AC170,$AD170)&amp;"d)",""))</f>
        <v/>
      </c>
      <c r="Z170" s="52" t="str">
        <f>IF($B170="","",COUNTIF($D$11:$D$310,$A170)+COUNTIF($G$11:$G$310,$A170))</f>
        <v/>
      </c>
      <c r="AA170" s="47" t="str">
        <f>IF($B170="","",IF($AE170="Completed",1,IF($AE170="On Hold",4,IF($AE170="In Progress",2,IF(N($S170)&gt;N($Q170),7,3)))))</f>
        <v/>
      </c>
      <c r="AB170" s="47" t="str">
        <f>IF($B170="","",IF(OR(AND($D170&lt;&gt;"",ISNUMBER(MATCH($D170,$A$11:$A$310,0))),AND($G170&lt;&gt;"",ISNUMBER(MATCH($G170,$A$11:$A$310,0)))),1,0))</f>
        <v/>
      </c>
      <c r="AC170" s="47">
        <f>IF($D170="",0,N(IFERROR(INDEX($X$11:$X$310,MATCH($D170,$A$11:$A$310,0)),0)))</f>
        <v>0</v>
      </c>
      <c r="AD170" s="47">
        <f>IF($G170="",0,N(IFERROR(INDEX($X$11:$X$310,MATCH($G170,$A$11:$A$310,0)),0)))</f>
        <v>0</v>
      </c>
      <c r="AE170" s="47" t="str">
        <f>IF($B170="","",IF(ISNUMBER($N170),"Completed",IF($L170="Completed","Completed",IF($L170&lt;&gt;"",$L170,IF(ISNUMBER($M170),"In Progress","Not Started")))))</f>
        <v/>
      </c>
      <c r="AF170" s="54" t="str">
        <f>IF($B170="","",IF($AE170="Completed",1,MIN(1,N($O170))))</f>
        <v/>
      </c>
      <c r="AG170" s="55" t="str">
        <f>IF(OR($S170="",NOT(ISNUMBER($J170))),"",WORKDAY.INTL($S170,MAX(1,$J170)-1,'Project Info'!$H$12,Holidays!$A$6:$A$205))</f>
        <v/>
      </c>
      <c r="AH170" s="47" t="str">
        <f>IF($B170="","",N($J170)*$AF170)</f>
        <v/>
      </c>
      <c r="AI170" s="47">
        <f>IF(ISNUMBER($R170),$R170,0)</f>
        <v>0</v>
      </c>
      <c r="AJ170" s="47">
        <f>IF(ISNUMBER($T170),$T170,0)</f>
        <v>0</v>
      </c>
    </row>
    <row r="171" ht="18" customHeight="1">
      <c r="A171" s="47" t="str">
        <f>IF($B171="","",ROW()-10)</f>
        <v/>
      </c>
      <c r="B171" s="48" t="n"/>
      <c r="C171" s="48" t="n"/>
      <c r="D171" s="6" t="n"/>
      <c r="E171" s="6" t="n"/>
      <c r="F171" s="6" t="n"/>
      <c r="G171" s="6" t="n"/>
      <c r="H171" s="6" t="n"/>
      <c r="I171" s="6" t="n"/>
      <c r="J171" s="6" t="n"/>
      <c r="K171" s="49" t="n"/>
      <c r="L171" s="6" t="n"/>
      <c r="M171" s="49" t="n"/>
      <c r="N171" s="49" t="n"/>
      <c r="O171" s="50" t="n"/>
      <c r="P171" s="6" t="n"/>
      <c r="Q171" s="51" t="str">
        <f>IF(OR($B171="",'Project Info'!$C$9=""),"",WORKDAY.INTL(MAX('Project Info'!$C$9,N($K171),IF($D171="",0,N(IFERROR(IF($E171="SS",WORKDAY.INTL(INDEX($Q$11:$Q$310,MATCH($D171,$A$11:$A$310,0)),N($F171),'Project Info'!$H$12,Holidays!$A$6:$A$205),IF($E171="FF",WORKDAY.INTL(INDEX($R$11:$R$310,MATCH($D171,$A$11:$A$310,0)),N($F171)-MAX(1,N($J171))+1,'Project Info'!$H$12,Holidays!$A$6:$A$205),WORKDAY.INTL(INDEX($R$11:$R$310,MATCH($D171,$A$11:$A$310,0)),1+N($F171),'Project Info'!$H$12,Holidays!$A$6:$A$205))),0))),IF($G171="",0,N(IFERROR(IF($H171="SS",WORKDAY.INTL(INDEX($Q$11:$Q$310,MATCH($G171,$A$11:$A$310,0)),N($I171),'Project Info'!$H$12,Holidays!$A$6:$A$205),IF($H171="FF",WORKDAY.INTL(INDEX($R$11:$R$310,MATCH($G171,$A$11:$A$310,0)),N($I171)-MAX(1,N($J171))+1,'Project Info'!$H$12,Holidays!$A$6:$A$205),WORKDAY.INTL(INDEX($R$11:$R$310,MATCH($G171,$A$11:$A$310,0)),1+N($I171),'Project Info'!$H$12,Holidays!$A$6:$A$205))),0))))-1,1,'Project Info'!$H$12,Holidays!$A$6:$A$205))</f>
        <v/>
      </c>
      <c r="R171" s="51" t="str">
        <f>IF(OR($Q171="",NOT(ISNUMBER($J171))),"",WORKDAY.INTL($Q171,MAX(1,$J171)-1,'Project Info'!$H$12,Holidays!$A$6:$A$205))</f>
        <v/>
      </c>
      <c r="S171" s="51" t="str">
        <f>IF($Q171="","",IF(ISNUMBER($M171),$M171,WORKDAY.INTL(MAX($Q171,IF($D171="",0,N(IFERROR(IF($E171="SS",WORKDAY.INTL(INDEX($S$11:$S$310,MATCH($D171,$A$11:$A$310,0)),N($F171),'Project Info'!$H$12,Holidays!$A$6:$A$205),IF($E171="FF",WORKDAY.INTL(INDEX($T$11:$T$310,MATCH($D171,$A$11:$A$310,0)),N($F171)-MAX(1,IF(ISNUMBER($P171),$P171,N($J171)))+1,'Project Info'!$H$12,Holidays!$A$6:$A$205),WORKDAY.INTL(INDEX($T$11:$T$310,MATCH($D171,$A$11:$A$310,0)),1+N($F171),'Project Info'!$H$12,Holidays!$A$6:$A$205))),0))),IF($G171="",0,N(IFERROR(IF($H171="SS",WORKDAY.INTL(INDEX($S$11:$S$310,MATCH($G171,$A$11:$A$310,0)),N($I171),'Project Info'!$H$12,Holidays!$A$6:$A$205),IF($H171="FF",WORKDAY.INTL(INDEX($T$11:$T$310,MATCH($G171,$A$11:$A$310,0)),N($I171)-MAX(1,IF(ISNUMBER($P171),$P171,N($J171)))+1,'Project Info'!$H$12,Holidays!$A$6:$A$205),WORKDAY.INTL(INDEX($T$11:$T$310,MATCH($G171,$A$11:$A$310,0)),1+N($I171),'Project Info'!$H$12,Holidays!$A$6:$A$205))),0))),IF($AE171="Completed",0,N('Project Info'!$C$11)))-1,1,'Project Info'!$H$12,Holidays!$A$6:$A$205)))</f>
        <v/>
      </c>
      <c r="T171" s="51" t="str">
        <f>IF(OR($S171="",$U171=""),"",IF(ISNUMBER($N171),$N171,WORKDAY.INTL($S171,$U171-1,'Project Info'!$H$12,Holidays!$A$6:$A$205)))</f>
        <v/>
      </c>
      <c r="U171" s="52" t="str">
        <f>IF(OR($S171="",NOT(ISNUMBER($J171))),"",IF(ISNUMBER($N171),MAX(1,NETWORKDAYS.INTL($S171,$N171,'Project Info'!$H$12,Holidays!$A$6:$A$205)),MAX(1,IF(ISNUMBER($P171),$P171,$J171),IF(ISNUMBER($M171),NETWORKDAYS.INTL($M171,N('Project Info'!$C$11),'Project Info'!$H$12,Holidays!$A$6:$A$205),0))))</f>
        <v/>
      </c>
      <c r="V171" s="53" t="str">
        <f>IF($U171="","",$U171-MAX(1,$J171))</f>
        <v/>
      </c>
      <c r="W171" s="25" t="str">
        <f>IF($B171="","",IF($U171="","Enter Duration",IF($AE171="Completed",IF(NOT(ISNUMBER($N171)),"Completed - enter Actual End",IF($V171&gt;0,"Completed - Overshoot",IF($V171&lt;0,"Completed - Early","Completed - On Time"))),IF($AE171="On Hold","On Hold",IF($AE171="In Progress",IF($V171&gt;0,"In Progress - Overshooting","In Progress - On Track"),IF($S171&gt;$Q171,"Delayed Start","Not Started"))))))</f>
        <v/>
      </c>
      <c r="X171" s="53" t="str">
        <f>IF(OR(NOT(ISNUMBER($R171)),NOT(ISNUMBER($T171))),"",IF($T171&gt;=$R171,NETWORKDAYS.INTL($R171,$T171,'Project Info'!$H$12,Holidays!$A$6:$A$205)-1,-(NETWORKDAYS.INTL($T171,$R171,'Project Info'!$H$12,Holidays!$A$6:$A$205)-1)))</f>
        <v/>
      </c>
      <c r="Y171" s="25" t="str">
        <f>IF($B171="","",IF(AND(MAX($AC171,$AD171)&gt;0,N($S171)&gt;N($Q171)),"Delayed by Task #"&amp;IF($AC171&gt;=$AD171,$D171,$G171)&amp;" (+"&amp;MAX($AC171,$AD171)&amp;"d)",""))</f>
        <v/>
      </c>
      <c r="Z171" s="52" t="str">
        <f>IF($B171="","",COUNTIF($D$11:$D$310,$A171)+COUNTIF($G$11:$G$310,$A171))</f>
        <v/>
      </c>
      <c r="AA171" s="47" t="str">
        <f>IF($B171="","",IF($AE171="Completed",1,IF($AE171="On Hold",4,IF($AE171="In Progress",2,IF(N($S171)&gt;N($Q171),7,3)))))</f>
        <v/>
      </c>
      <c r="AB171" s="47" t="str">
        <f>IF($B171="","",IF(OR(AND($D171&lt;&gt;"",ISNUMBER(MATCH($D171,$A$11:$A$310,0))),AND($G171&lt;&gt;"",ISNUMBER(MATCH($G171,$A$11:$A$310,0)))),1,0))</f>
        <v/>
      </c>
      <c r="AC171" s="47">
        <f>IF($D171="",0,N(IFERROR(INDEX($X$11:$X$310,MATCH($D171,$A$11:$A$310,0)),0)))</f>
        <v>0</v>
      </c>
      <c r="AD171" s="47">
        <f>IF($G171="",0,N(IFERROR(INDEX($X$11:$X$310,MATCH($G171,$A$11:$A$310,0)),0)))</f>
        <v>0</v>
      </c>
      <c r="AE171" s="47" t="str">
        <f>IF($B171="","",IF(ISNUMBER($N171),"Completed",IF($L171="Completed","Completed",IF($L171&lt;&gt;"",$L171,IF(ISNUMBER($M171),"In Progress","Not Started")))))</f>
        <v/>
      </c>
      <c r="AF171" s="54" t="str">
        <f>IF($B171="","",IF($AE171="Completed",1,MIN(1,N($O171))))</f>
        <v/>
      </c>
      <c r="AG171" s="55" t="str">
        <f>IF(OR($S171="",NOT(ISNUMBER($J171))),"",WORKDAY.INTL($S171,MAX(1,$J171)-1,'Project Info'!$H$12,Holidays!$A$6:$A$205))</f>
        <v/>
      </c>
      <c r="AH171" s="47" t="str">
        <f>IF($B171="","",N($J171)*$AF171)</f>
        <v/>
      </c>
      <c r="AI171" s="47">
        <f>IF(ISNUMBER($R171),$R171,0)</f>
        <v>0</v>
      </c>
      <c r="AJ171" s="47">
        <f>IF(ISNUMBER($T171),$T171,0)</f>
        <v>0</v>
      </c>
    </row>
    <row r="172" ht="18" customHeight="1">
      <c r="A172" s="47" t="str">
        <f>IF($B172="","",ROW()-10)</f>
        <v/>
      </c>
      <c r="B172" s="48" t="n"/>
      <c r="C172" s="48" t="n"/>
      <c r="D172" s="6" t="n"/>
      <c r="E172" s="6" t="n"/>
      <c r="F172" s="6" t="n"/>
      <c r="G172" s="6" t="n"/>
      <c r="H172" s="6" t="n"/>
      <c r="I172" s="6" t="n"/>
      <c r="J172" s="6" t="n"/>
      <c r="K172" s="49" t="n"/>
      <c r="L172" s="6" t="n"/>
      <c r="M172" s="49" t="n"/>
      <c r="N172" s="49" t="n"/>
      <c r="O172" s="50" t="n"/>
      <c r="P172" s="6" t="n"/>
      <c r="Q172" s="51" t="str">
        <f>IF(OR($B172="",'Project Info'!$C$9=""),"",WORKDAY.INTL(MAX('Project Info'!$C$9,N($K172),IF($D172="",0,N(IFERROR(IF($E172="SS",WORKDAY.INTL(INDEX($Q$11:$Q$310,MATCH($D172,$A$11:$A$310,0)),N($F172),'Project Info'!$H$12,Holidays!$A$6:$A$205),IF($E172="FF",WORKDAY.INTL(INDEX($R$11:$R$310,MATCH($D172,$A$11:$A$310,0)),N($F172)-MAX(1,N($J172))+1,'Project Info'!$H$12,Holidays!$A$6:$A$205),WORKDAY.INTL(INDEX($R$11:$R$310,MATCH($D172,$A$11:$A$310,0)),1+N($F172),'Project Info'!$H$12,Holidays!$A$6:$A$205))),0))),IF($G172="",0,N(IFERROR(IF($H172="SS",WORKDAY.INTL(INDEX($Q$11:$Q$310,MATCH($G172,$A$11:$A$310,0)),N($I172),'Project Info'!$H$12,Holidays!$A$6:$A$205),IF($H172="FF",WORKDAY.INTL(INDEX($R$11:$R$310,MATCH($G172,$A$11:$A$310,0)),N($I172)-MAX(1,N($J172))+1,'Project Info'!$H$12,Holidays!$A$6:$A$205),WORKDAY.INTL(INDEX($R$11:$R$310,MATCH($G172,$A$11:$A$310,0)),1+N($I172),'Project Info'!$H$12,Holidays!$A$6:$A$205))),0))))-1,1,'Project Info'!$H$12,Holidays!$A$6:$A$205))</f>
        <v/>
      </c>
      <c r="R172" s="51" t="str">
        <f>IF(OR($Q172="",NOT(ISNUMBER($J172))),"",WORKDAY.INTL($Q172,MAX(1,$J172)-1,'Project Info'!$H$12,Holidays!$A$6:$A$205))</f>
        <v/>
      </c>
      <c r="S172" s="51" t="str">
        <f>IF($Q172="","",IF(ISNUMBER($M172),$M172,WORKDAY.INTL(MAX($Q172,IF($D172="",0,N(IFERROR(IF($E172="SS",WORKDAY.INTL(INDEX($S$11:$S$310,MATCH($D172,$A$11:$A$310,0)),N($F172),'Project Info'!$H$12,Holidays!$A$6:$A$205),IF($E172="FF",WORKDAY.INTL(INDEX($T$11:$T$310,MATCH($D172,$A$11:$A$310,0)),N($F172)-MAX(1,IF(ISNUMBER($P172),$P172,N($J172)))+1,'Project Info'!$H$12,Holidays!$A$6:$A$205),WORKDAY.INTL(INDEX($T$11:$T$310,MATCH($D172,$A$11:$A$310,0)),1+N($F172),'Project Info'!$H$12,Holidays!$A$6:$A$205))),0))),IF($G172="",0,N(IFERROR(IF($H172="SS",WORKDAY.INTL(INDEX($S$11:$S$310,MATCH($G172,$A$11:$A$310,0)),N($I172),'Project Info'!$H$12,Holidays!$A$6:$A$205),IF($H172="FF",WORKDAY.INTL(INDEX($T$11:$T$310,MATCH($G172,$A$11:$A$310,0)),N($I172)-MAX(1,IF(ISNUMBER($P172),$P172,N($J172)))+1,'Project Info'!$H$12,Holidays!$A$6:$A$205),WORKDAY.INTL(INDEX($T$11:$T$310,MATCH($G172,$A$11:$A$310,0)),1+N($I172),'Project Info'!$H$12,Holidays!$A$6:$A$205))),0))),IF($AE172="Completed",0,N('Project Info'!$C$11)))-1,1,'Project Info'!$H$12,Holidays!$A$6:$A$205)))</f>
        <v/>
      </c>
      <c r="T172" s="51" t="str">
        <f>IF(OR($S172="",$U172=""),"",IF(ISNUMBER($N172),$N172,WORKDAY.INTL($S172,$U172-1,'Project Info'!$H$12,Holidays!$A$6:$A$205)))</f>
        <v/>
      </c>
      <c r="U172" s="52" t="str">
        <f>IF(OR($S172="",NOT(ISNUMBER($J172))),"",IF(ISNUMBER($N172),MAX(1,NETWORKDAYS.INTL($S172,$N172,'Project Info'!$H$12,Holidays!$A$6:$A$205)),MAX(1,IF(ISNUMBER($P172),$P172,$J172),IF(ISNUMBER($M172),NETWORKDAYS.INTL($M172,N('Project Info'!$C$11),'Project Info'!$H$12,Holidays!$A$6:$A$205),0))))</f>
        <v/>
      </c>
      <c r="V172" s="53" t="str">
        <f>IF($U172="","",$U172-MAX(1,$J172))</f>
        <v/>
      </c>
      <c r="W172" s="25" t="str">
        <f>IF($B172="","",IF($U172="","Enter Duration",IF($AE172="Completed",IF(NOT(ISNUMBER($N172)),"Completed - enter Actual End",IF($V172&gt;0,"Completed - Overshoot",IF($V172&lt;0,"Completed - Early","Completed - On Time"))),IF($AE172="On Hold","On Hold",IF($AE172="In Progress",IF($V172&gt;0,"In Progress - Overshooting","In Progress - On Track"),IF($S172&gt;$Q172,"Delayed Start","Not Started"))))))</f>
        <v/>
      </c>
      <c r="X172" s="53" t="str">
        <f>IF(OR(NOT(ISNUMBER($R172)),NOT(ISNUMBER($T172))),"",IF($T172&gt;=$R172,NETWORKDAYS.INTL($R172,$T172,'Project Info'!$H$12,Holidays!$A$6:$A$205)-1,-(NETWORKDAYS.INTL($T172,$R172,'Project Info'!$H$12,Holidays!$A$6:$A$205)-1)))</f>
        <v/>
      </c>
      <c r="Y172" s="25" t="str">
        <f>IF($B172="","",IF(AND(MAX($AC172,$AD172)&gt;0,N($S172)&gt;N($Q172)),"Delayed by Task #"&amp;IF($AC172&gt;=$AD172,$D172,$G172)&amp;" (+"&amp;MAX($AC172,$AD172)&amp;"d)",""))</f>
        <v/>
      </c>
      <c r="Z172" s="52" t="str">
        <f>IF($B172="","",COUNTIF($D$11:$D$310,$A172)+COUNTIF($G$11:$G$310,$A172))</f>
        <v/>
      </c>
      <c r="AA172" s="47" t="str">
        <f>IF($B172="","",IF($AE172="Completed",1,IF($AE172="On Hold",4,IF($AE172="In Progress",2,IF(N($S172)&gt;N($Q172),7,3)))))</f>
        <v/>
      </c>
      <c r="AB172" s="47" t="str">
        <f>IF($B172="","",IF(OR(AND($D172&lt;&gt;"",ISNUMBER(MATCH($D172,$A$11:$A$310,0))),AND($G172&lt;&gt;"",ISNUMBER(MATCH($G172,$A$11:$A$310,0)))),1,0))</f>
        <v/>
      </c>
      <c r="AC172" s="47">
        <f>IF($D172="",0,N(IFERROR(INDEX($X$11:$X$310,MATCH($D172,$A$11:$A$310,0)),0)))</f>
        <v>0</v>
      </c>
      <c r="AD172" s="47">
        <f>IF($G172="",0,N(IFERROR(INDEX($X$11:$X$310,MATCH($G172,$A$11:$A$310,0)),0)))</f>
        <v>0</v>
      </c>
      <c r="AE172" s="47" t="str">
        <f>IF($B172="","",IF(ISNUMBER($N172),"Completed",IF($L172="Completed","Completed",IF($L172&lt;&gt;"",$L172,IF(ISNUMBER($M172),"In Progress","Not Started")))))</f>
        <v/>
      </c>
      <c r="AF172" s="54" t="str">
        <f>IF($B172="","",IF($AE172="Completed",1,MIN(1,N($O172))))</f>
        <v/>
      </c>
      <c r="AG172" s="55" t="str">
        <f>IF(OR($S172="",NOT(ISNUMBER($J172))),"",WORKDAY.INTL($S172,MAX(1,$J172)-1,'Project Info'!$H$12,Holidays!$A$6:$A$205))</f>
        <v/>
      </c>
      <c r="AH172" s="47" t="str">
        <f>IF($B172="","",N($J172)*$AF172)</f>
        <v/>
      </c>
      <c r="AI172" s="47">
        <f>IF(ISNUMBER($R172),$R172,0)</f>
        <v>0</v>
      </c>
      <c r="AJ172" s="47">
        <f>IF(ISNUMBER($T172),$T172,0)</f>
        <v>0</v>
      </c>
    </row>
    <row r="173" ht="18" customHeight="1">
      <c r="A173" s="47" t="str">
        <f>IF($B173="","",ROW()-10)</f>
        <v/>
      </c>
      <c r="B173" s="48" t="n"/>
      <c r="C173" s="48" t="n"/>
      <c r="D173" s="6" t="n"/>
      <c r="E173" s="6" t="n"/>
      <c r="F173" s="6" t="n"/>
      <c r="G173" s="6" t="n"/>
      <c r="H173" s="6" t="n"/>
      <c r="I173" s="6" t="n"/>
      <c r="J173" s="6" t="n"/>
      <c r="K173" s="49" t="n"/>
      <c r="L173" s="6" t="n"/>
      <c r="M173" s="49" t="n"/>
      <c r="N173" s="49" t="n"/>
      <c r="O173" s="50" t="n"/>
      <c r="P173" s="6" t="n"/>
      <c r="Q173" s="51" t="str">
        <f>IF(OR($B173="",'Project Info'!$C$9=""),"",WORKDAY.INTL(MAX('Project Info'!$C$9,N($K173),IF($D173="",0,N(IFERROR(IF($E173="SS",WORKDAY.INTL(INDEX($Q$11:$Q$310,MATCH($D173,$A$11:$A$310,0)),N($F173),'Project Info'!$H$12,Holidays!$A$6:$A$205),IF($E173="FF",WORKDAY.INTL(INDEX($R$11:$R$310,MATCH($D173,$A$11:$A$310,0)),N($F173)-MAX(1,N($J173))+1,'Project Info'!$H$12,Holidays!$A$6:$A$205),WORKDAY.INTL(INDEX($R$11:$R$310,MATCH($D173,$A$11:$A$310,0)),1+N($F173),'Project Info'!$H$12,Holidays!$A$6:$A$205))),0))),IF($G173="",0,N(IFERROR(IF($H173="SS",WORKDAY.INTL(INDEX($Q$11:$Q$310,MATCH($G173,$A$11:$A$310,0)),N($I173),'Project Info'!$H$12,Holidays!$A$6:$A$205),IF($H173="FF",WORKDAY.INTL(INDEX($R$11:$R$310,MATCH($G173,$A$11:$A$310,0)),N($I173)-MAX(1,N($J173))+1,'Project Info'!$H$12,Holidays!$A$6:$A$205),WORKDAY.INTL(INDEX($R$11:$R$310,MATCH($G173,$A$11:$A$310,0)),1+N($I173),'Project Info'!$H$12,Holidays!$A$6:$A$205))),0))))-1,1,'Project Info'!$H$12,Holidays!$A$6:$A$205))</f>
        <v/>
      </c>
      <c r="R173" s="51" t="str">
        <f>IF(OR($Q173="",NOT(ISNUMBER($J173))),"",WORKDAY.INTL($Q173,MAX(1,$J173)-1,'Project Info'!$H$12,Holidays!$A$6:$A$205))</f>
        <v/>
      </c>
      <c r="S173" s="51" t="str">
        <f>IF($Q173="","",IF(ISNUMBER($M173),$M173,WORKDAY.INTL(MAX($Q173,IF($D173="",0,N(IFERROR(IF($E173="SS",WORKDAY.INTL(INDEX($S$11:$S$310,MATCH($D173,$A$11:$A$310,0)),N($F173),'Project Info'!$H$12,Holidays!$A$6:$A$205),IF($E173="FF",WORKDAY.INTL(INDEX($T$11:$T$310,MATCH($D173,$A$11:$A$310,0)),N($F173)-MAX(1,IF(ISNUMBER($P173),$P173,N($J173)))+1,'Project Info'!$H$12,Holidays!$A$6:$A$205),WORKDAY.INTL(INDEX($T$11:$T$310,MATCH($D173,$A$11:$A$310,0)),1+N($F173),'Project Info'!$H$12,Holidays!$A$6:$A$205))),0))),IF($G173="",0,N(IFERROR(IF($H173="SS",WORKDAY.INTL(INDEX($S$11:$S$310,MATCH($G173,$A$11:$A$310,0)),N($I173),'Project Info'!$H$12,Holidays!$A$6:$A$205),IF($H173="FF",WORKDAY.INTL(INDEX($T$11:$T$310,MATCH($G173,$A$11:$A$310,0)),N($I173)-MAX(1,IF(ISNUMBER($P173),$P173,N($J173)))+1,'Project Info'!$H$12,Holidays!$A$6:$A$205),WORKDAY.INTL(INDEX($T$11:$T$310,MATCH($G173,$A$11:$A$310,0)),1+N($I173),'Project Info'!$H$12,Holidays!$A$6:$A$205))),0))),IF($AE173="Completed",0,N('Project Info'!$C$11)))-1,1,'Project Info'!$H$12,Holidays!$A$6:$A$205)))</f>
        <v/>
      </c>
      <c r="T173" s="51" t="str">
        <f>IF(OR($S173="",$U173=""),"",IF(ISNUMBER($N173),$N173,WORKDAY.INTL($S173,$U173-1,'Project Info'!$H$12,Holidays!$A$6:$A$205)))</f>
        <v/>
      </c>
      <c r="U173" s="52" t="str">
        <f>IF(OR($S173="",NOT(ISNUMBER($J173))),"",IF(ISNUMBER($N173),MAX(1,NETWORKDAYS.INTL($S173,$N173,'Project Info'!$H$12,Holidays!$A$6:$A$205)),MAX(1,IF(ISNUMBER($P173),$P173,$J173),IF(ISNUMBER($M173),NETWORKDAYS.INTL($M173,N('Project Info'!$C$11),'Project Info'!$H$12,Holidays!$A$6:$A$205),0))))</f>
        <v/>
      </c>
      <c r="V173" s="53" t="str">
        <f>IF($U173="","",$U173-MAX(1,$J173))</f>
        <v/>
      </c>
      <c r="W173" s="25" t="str">
        <f>IF($B173="","",IF($U173="","Enter Duration",IF($AE173="Completed",IF(NOT(ISNUMBER($N173)),"Completed - enter Actual End",IF($V173&gt;0,"Completed - Overshoot",IF($V173&lt;0,"Completed - Early","Completed - On Time"))),IF($AE173="On Hold","On Hold",IF($AE173="In Progress",IF($V173&gt;0,"In Progress - Overshooting","In Progress - On Track"),IF($S173&gt;$Q173,"Delayed Start","Not Started"))))))</f>
        <v/>
      </c>
      <c r="X173" s="53" t="str">
        <f>IF(OR(NOT(ISNUMBER($R173)),NOT(ISNUMBER($T173))),"",IF($T173&gt;=$R173,NETWORKDAYS.INTL($R173,$T173,'Project Info'!$H$12,Holidays!$A$6:$A$205)-1,-(NETWORKDAYS.INTL($T173,$R173,'Project Info'!$H$12,Holidays!$A$6:$A$205)-1)))</f>
        <v/>
      </c>
      <c r="Y173" s="25" t="str">
        <f>IF($B173="","",IF(AND(MAX($AC173,$AD173)&gt;0,N($S173)&gt;N($Q173)),"Delayed by Task #"&amp;IF($AC173&gt;=$AD173,$D173,$G173)&amp;" (+"&amp;MAX($AC173,$AD173)&amp;"d)",""))</f>
        <v/>
      </c>
      <c r="Z173" s="52" t="str">
        <f>IF($B173="","",COUNTIF($D$11:$D$310,$A173)+COUNTIF($G$11:$G$310,$A173))</f>
        <v/>
      </c>
      <c r="AA173" s="47" t="str">
        <f>IF($B173="","",IF($AE173="Completed",1,IF($AE173="On Hold",4,IF($AE173="In Progress",2,IF(N($S173)&gt;N($Q173),7,3)))))</f>
        <v/>
      </c>
      <c r="AB173" s="47" t="str">
        <f>IF($B173="","",IF(OR(AND($D173&lt;&gt;"",ISNUMBER(MATCH($D173,$A$11:$A$310,0))),AND($G173&lt;&gt;"",ISNUMBER(MATCH($G173,$A$11:$A$310,0)))),1,0))</f>
        <v/>
      </c>
      <c r="AC173" s="47">
        <f>IF($D173="",0,N(IFERROR(INDEX($X$11:$X$310,MATCH($D173,$A$11:$A$310,0)),0)))</f>
        <v>0</v>
      </c>
      <c r="AD173" s="47">
        <f>IF($G173="",0,N(IFERROR(INDEX($X$11:$X$310,MATCH($G173,$A$11:$A$310,0)),0)))</f>
        <v>0</v>
      </c>
      <c r="AE173" s="47" t="str">
        <f>IF($B173="","",IF(ISNUMBER($N173),"Completed",IF($L173="Completed","Completed",IF($L173&lt;&gt;"",$L173,IF(ISNUMBER($M173),"In Progress","Not Started")))))</f>
        <v/>
      </c>
      <c r="AF173" s="54" t="str">
        <f>IF($B173="","",IF($AE173="Completed",1,MIN(1,N($O173))))</f>
        <v/>
      </c>
      <c r="AG173" s="55" t="str">
        <f>IF(OR($S173="",NOT(ISNUMBER($J173))),"",WORKDAY.INTL($S173,MAX(1,$J173)-1,'Project Info'!$H$12,Holidays!$A$6:$A$205))</f>
        <v/>
      </c>
      <c r="AH173" s="47" t="str">
        <f>IF($B173="","",N($J173)*$AF173)</f>
        <v/>
      </c>
      <c r="AI173" s="47">
        <f>IF(ISNUMBER($R173),$R173,0)</f>
        <v>0</v>
      </c>
      <c r="AJ173" s="47">
        <f>IF(ISNUMBER($T173),$T173,0)</f>
        <v>0</v>
      </c>
    </row>
    <row r="174" ht="18" customHeight="1">
      <c r="A174" s="47" t="str">
        <f>IF($B174="","",ROW()-10)</f>
        <v/>
      </c>
      <c r="B174" s="48" t="n"/>
      <c r="C174" s="48" t="n"/>
      <c r="D174" s="6" t="n"/>
      <c r="E174" s="6" t="n"/>
      <c r="F174" s="6" t="n"/>
      <c r="G174" s="6" t="n"/>
      <c r="H174" s="6" t="n"/>
      <c r="I174" s="6" t="n"/>
      <c r="J174" s="6" t="n"/>
      <c r="K174" s="49" t="n"/>
      <c r="L174" s="6" t="n"/>
      <c r="M174" s="49" t="n"/>
      <c r="N174" s="49" t="n"/>
      <c r="O174" s="50" t="n"/>
      <c r="P174" s="6" t="n"/>
      <c r="Q174" s="51" t="str">
        <f>IF(OR($B174="",'Project Info'!$C$9=""),"",WORKDAY.INTL(MAX('Project Info'!$C$9,N($K174),IF($D174="",0,N(IFERROR(IF($E174="SS",WORKDAY.INTL(INDEX($Q$11:$Q$310,MATCH($D174,$A$11:$A$310,0)),N($F174),'Project Info'!$H$12,Holidays!$A$6:$A$205),IF($E174="FF",WORKDAY.INTL(INDEX($R$11:$R$310,MATCH($D174,$A$11:$A$310,0)),N($F174)-MAX(1,N($J174))+1,'Project Info'!$H$12,Holidays!$A$6:$A$205),WORKDAY.INTL(INDEX($R$11:$R$310,MATCH($D174,$A$11:$A$310,0)),1+N($F174),'Project Info'!$H$12,Holidays!$A$6:$A$205))),0))),IF($G174="",0,N(IFERROR(IF($H174="SS",WORKDAY.INTL(INDEX($Q$11:$Q$310,MATCH($G174,$A$11:$A$310,0)),N($I174),'Project Info'!$H$12,Holidays!$A$6:$A$205),IF($H174="FF",WORKDAY.INTL(INDEX($R$11:$R$310,MATCH($G174,$A$11:$A$310,0)),N($I174)-MAX(1,N($J174))+1,'Project Info'!$H$12,Holidays!$A$6:$A$205),WORKDAY.INTL(INDEX($R$11:$R$310,MATCH($G174,$A$11:$A$310,0)),1+N($I174),'Project Info'!$H$12,Holidays!$A$6:$A$205))),0))))-1,1,'Project Info'!$H$12,Holidays!$A$6:$A$205))</f>
        <v/>
      </c>
      <c r="R174" s="51" t="str">
        <f>IF(OR($Q174="",NOT(ISNUMBER($J174))),"",WORKDAY.INTL($Q174,MAX(1,$J174)-1,'Project Info'!$H$12,Holidays!$A$6:$A$205))</f>
        <v/>
      </c>
      <c r="S174" s="51" t="str">
        <f>IF($Q174="","",IF(ISNUMBER($M174),$M174,WORKDAY.INTL(MAX($Q174,IF($D174="",0,N(IFERROR(IF($E174="SS",WORKDAY.INTL(INDEX($S$11:$S$310,MATCH($D174,$A$11:$A$310,0)),N($F174),'Project Info'!$H$12,Holidays!$A$6:$A$205),IF($E174="FF",WORKDAY.INTL(INDEX($T$11:$T$310,MATCH($D174,$A$11:$A$310,0)),N($F174)-MAX(1,IF(ISNUMBER($P174),$P174,N($J174)))+1,'Project Info'!$H$12,Holidays!$A$6:$A$205),WORKDAY.INTL(INDEX($T$11:$T$310,MATCH($D174,$A$11:$A$310,0)),1+N($F174),'Project Info'!$H$12,Holidays!$A$6:$A$205))),0))),IF($G174="",0,N(IFERROR(IF($H174="SS",WORKDAY.INTL(INDEX($S$11:$S$310,MATCH($G174,$A$11:$A$310,0)),N($I174),'Project Info'!$H$12,Holidays!$A$6:$A$205),IF($H174="FF",WORKDAY.INTL(INDEX($T$11:$T$310,MATCH($G174,$A$11:$A$310,0)),N($I174)-MAX(1,IF(ISNUMBER($P174),$P174,N($J174)))+1,'Project Info'!$H$12,Holidays!$A$6:$A$205),WORKDAY.INTL(INDEX($T$11:$T$310,MATCH($G174,$A$11:$A$310,0)),1+N($I174),'Project Info'!$H$12,Holidays!$A$6:$A$205))),0))),IF($AE174="Completed",0,N('Project Info'!$C$11)))-1,1,'Project Info'!$H$12,Holidays!$A$6:$A$205)))</f>
        <v/>
      </c>
      <c r="T174" s="51" t="str">
        <f>IF(OR($S174="",$U174=""),"",IF(ISNUMBER($N174),$N174,WORKDAY.INTL($S174,$U174-1,'Project Info'!$H$12,Holidays!$A$6:$A$205)))</f>
        <v/>
      </c>
      <c r="U174" s="52" t="str">
        <f>IF(OR($S174="",NOT(ISNUMBER($J174))),"",IF(ISNUMBER($N174),MAX(1,NETWORKDAYS.INTL($S174,$N174,'Project Info'!$H$12,Holidays!$A$6:$A$205)),MAX(1,IF(ISNUMBER($P174),$P174,$J174),IF(ISNUMBER($M174),NETWORKDAYS.INTL($M174,N('Project Info'!$C$11),'Project Info'!$H$12,Holidays!$A$6:$A$205),0))))</f>
        <v/>
      </c>
      <c r="V174" s="53" t="str">
        <f>IF($U174="","",$U174-MAX(1,$J174))</f>
        <v/>
      </c>
      <c r="W174" s="25" t="str">
        <f>IF($B174="","",IF($U174="","Enter Duration",IF($AE174="Completed",IF(NOT(ISNUMBER($N174)),"Completed - enter Actual End",IF($V174&gt;0,"Completed - Overshoot",IF($V174&lt;0,"Completed - Early","Completed - On Time"))),IF($AE174="On Hold","On Hold",IF($AE174="In Progress",IF($V174&gt;0,"In Progress - Overshooting","In Progress - On Track"),IF($S174&gt;$Q174,"Delayed Start","Not Started"))))))</f>
        <v/>
      </c>
      <c r="X174" s="53" t="str">
        <f>IF(OR(NOT(ISNUMBER($R174)),NOT(ISNUMBER($T174))),"",IF($T174&gt;=$R174,NETWORKDAYS.INTL($R174,$T174,'Project Info'!$H$12,Holidays!$A$6:$A$205)-1,-(NETWORKDAYS.INTL($T174,$R174,'Project Info'!$H$12,Holidays!$A$6:$A$205)-1)))</f>
        <v/>
      </c>
      <c r="Y174" s="25" t="str">
        <f>IF($B174="","",IF(AND(MAX($AC174,$AD174)&gt;0,N($S174)&gt;N($Q174)),"Delayed by Task #"&amp;IF($AC174&gt;=$AD174,$D174,$G174)&amp;" (+"&amp;MAX($AC174,$AD174)&amp;"d)",""))</f>
        <v/>
      </c>
      <c r="Z174" s="52" t="str">
        <f>IF($B174="","",COUNTIF($D$11:$D$310,$A174)+COUNTIF($G$11:$G$310,$A174))</f>
        <v/>
      </c>
      <c r="AA174" s="47" t="str">
        <f>IF($B174="","",IF($AE174="Completed",1,IF($AE174="On Hold",4,IF($AE174="In Progress",2,IF(N($S174)&gt;N($Q174),7,3)))))</f>
        <v/>
      </c>
      <c r="AB174" s="47" t="str">
        <f>IF($B174="","",IF(OR(AND($D174&lt;&gt;"",ISNUMBER(MATCH($D174,$A$11:$A$310,0))),AND($G174&lt;&gt;"",ISNUMBER(MATCH($G174,$A$11:$A$310,0)))),1,0))</f>
        <v/>
      </c>
      <c r="AC174" s="47">
        <f>IF($D174="",0,N(IFERROR(INDEX($X$11:$X$310,MATCH($D174,$A$11:$A$310,0)),0)))</f>
        <v>0</v>
      </c>
      <c r="AD174" s="47">
        <f>IF($G174="",0,N(IFERROR(INDEX($X$11:$X$310,MATCH($G174,$A$11:$A$310,0)),0)))</f>
        <v>0</v>
      </c>
      <c r="AE174" s="47" t="str">
        <f>IF($B174="","",IF(ISNUMBER($N174),"Completed",IF($L174="Completed","Completed",IF($L174&lt;&gt;"",$L174,IF(ISNUMBER($M174),"In Progress","Not Started")))))</f>
        <v/>
      </c>
      <c r="AF174" s="54" t="str">
        <f>IF($B174="","",IF($AE174="Completed",1,MIN(1,N($O174))))</f>
        <v/>
      </c>
      <c r="AG174" s="55" t="str">
        <f>IF(OR($S174="",NOT(ISNUMBER($J174))),"",WORKDAY.INTL($S174,MAX(1,$J174)-1,'Project Info'!$H$12,Holidays!$A$6:$A$205))</f>
        <v/>
      </c>
      <c r="AH174" s="47" t="str">
        <f>IF($B174="","",N($J174)*$AF174)</f>
        <v/>
      </c>
      <c r="AI174" s="47">
        <f>IF(ISNUMBER($R174),$R174,0)</f>
        <v>0</v>
      </c>
      <c r="AJ174" s="47">
        <f>IF(ISNUMBER($T174),$T174,0)</f>
        <v>0</v>
      </c>
    </row>
    <row r="175" ht="18" customHeight="1">
      <c r="A175" s="47" t="str">
        <f>IF($B175="","",ROW()-10)</f>
        <v/>
      </c>
      <c r="B175" s="48" t="n"/>
      <c r="C175" s="48" t="n"/>
      <c r="D175" s="6" t="n"/>
      <c r="E175" s="6" t="n"/>
      <c r="F175" s="6" t="n"/>
      <c r="G175" s="6" t="n"/>
      <c r="H175" s="6" t="n"/>
      <c r="I175" s="6" t="n"/>
      <c r="J175" s="6" t="n"/>
      <c r="K175" s="49" t="n"/>
      <c r="L175" s="6" t="n"/>
      <c r="M175" s="49" t="n"/>
      <c r="N175" s="49" t="n"/>
      <c r="O175" s="50" t="n"/>
      <c r="P175" s="6" t="n"/>
      <c r="Q175" s="51" t="str">
        <f>IF(OR($B175="",'Project Info'!$C$9=""),"",WORKDAY.INTL(MAX('Project Info'!$C$9,N($K175),IF($D175="",0,N(IFERROR(IF($E175="SS",WORKDAY.INTL(INDEX($Q$11:$Q$310,MATCH($D175,$A$11:$A$310,0)),N($F175),'Project Info'!$H$12,Holidays!$A$6:$A$205),IF($E175="FF",WORKDAY.INTL(INDEX($R$11:$R$310,MATCH($D175,$A$11:$A$310,0)),N($F175)-MAX(1,N($J175))+1,'Project Info'!$H$12,Holidays!$A$6:$A$205),WORKDAY.INTL(INDEX($R$11:$R$310,MATCH($D175,$A$11:$A$310,0)),1+N($F175),'Project Info'!$H$12,Holidays!$A$6:$A$205))),0))),IF($G175="",0,N(IFERROR(IF($H175="SS",WORKDAY.INTL(INDEX($Q$11:$Q$310,MATCH($G175,$A$11:$A$310,0)),N($I175),'Project Info'!$H$12,Holidays!$A$6:$A$205),IF($H175="FF",WORKDAY.INTL(INDEX($R$11:$R$310,MATCH($G175,$A$11:$A$310,0)),N($I175)-MAX(1,N($J175))+1,'Project Info'!$H$12,Holidays!$A$6:$A$205),WORKDAY.INTL(INDEX($R$11:$R$310,MATCH($G175,$A$11:$A$310,0)),1+N($I175),'Project Info'!$H$12,Holidays!$A$6:$A$205))),0))))-1,1,'Project Info'!$H$12,Holidays!$A$6:$A$205))</f>
        <v/>
      </c>
      <c r="R175" s="51" t="str">
        <f>IF(OR($Q175="",NOT(ISNUMBER($J175))),"",WORKDAY.INTL($Q175,MAX(1,$J175)-1,'Project Info'!$H$12,Holidays!$A$6:$A$205))</f>
        <v/>
      </c>
      <c r="S175" s="51" t="str">
        <f>IF($Q175="","",IF(ISNUMBER($M175),$M175,WORKDAY.INTL(MAX($Q175,IF($D175="",0,N(IFERROR(IF($E175="SS",WORKDAY.INTL(INDEX($S$11:$S$310,MATCH($D175,$A$11:$A$310,0)),N($F175),'Project Info'!$H$12,Holidays!$A$6:$A$205),IF($E175="FF",WORKDAY.INTL(INDEX($T$11:$T$310,MATCH($D175,$A$11:$A$310,0)),N($F175)-MAX(1,IF(ISNUMBER($P175),$P175,N($J175)))+1,'Project Info'!$H$12,Holidays!$A$6:$A$205),WORKDAY.INTL(INDEX($T$11:$T$310,MATCH($D175,$A$11:$A$310,0)),1+N($F175),'Project Info'!$H$12,Holidays!$A$6:$A$205))),0))),IF($G175="",0,N(IFERROR(IF($H175="SS",WORKDAY.INTL(INDEX($S$11:$S$310,MATCH($G175,$A$11:$A$310,0)),N($I175),'Project Info'!$H$12,Holidays!$A$6:$A$205),IF($H175="FF",WORKDAY.INTL(INDEX($T$11:$T$310,MATCH($G175,$A$11:$A$310,0)),N($I175)-MAX(1,IF(ISNUMBER($P175),$P175,N($J175)))+1,'Project Info'!$H$12,Holidays!$A$6:$A$205),WORKDAY.INTL(INDEX($T$11:$T$310,MATCH($G175,$A$11:$A$310,0)),1+N($I175),'Project Info'!$H$12,Holidays!$A$6:$A$205))),0))),IF($AE175="Completed",0,N('Project Info'!$C$11)))-1,1,'Project Info'!$H$12,Holidays!$A$6:$A$205)))</f>
        <v/>
      </c>
      <c r="T175" s="51" t="str">
        <f>IF(OR($S175="",$U175=""),"",IF(ISNUMBER($N175),$N175,WORKDAY.INTL($S175,$U175-1,'Project Info'!$H$12,Holidays!$A$6:$A$205)))</f>
        <v/>
      </c>
      <c r="U175" s="52" t="str">
        <f>IF(OR($S175="",NOT(ISNUMBER($J175))),"",IF(ISNUMBER($N175),MAX(1,NETWORKDAYS.INTL($S175,$N175,'Project Info'!$H$12,Holidays!$A$6:$A$205)),MAX(1,IF(ISNUMBER($P175),$P175,$J175),IF(ISNUMBER($M175),NETWORKDAYS.INTL($M175,N('Project Info'!$C$11),'Project Info'!$H$12,Holidays!$A$6:$A$205),0))))</f>
        <v/>
      </c>
      <c r="V175" s="53" t="str">
        <f>IF($U175="","",$U175-MAX(1,$J175))</f>
        <v/>
      </c>
      <c r="W175" s="25" t="str">
        <f>IF($B175="","",IF($U175="","Enter Duration",IF($AE175="Completed",IF(NOT(ISNUMBER($N175)),"Completed - enter Actual End",IF($V175&gt;0,"Completed - Overshoot",IF($V175&lt;0,"Completed - Early","Completed - On Time"))),IF($AE175="On Hold","On Hold",IF($AE175="In Progress",IF($V175&gt;0,"In Progress - Overshooting","In Progress - On Track"),IF($S175&gt;$Q175,"Delayed Start","Not Started"))))))</f>
        <v/>
      </c>
      <c r="X175" s="53" t="str">
        <f>IF(OR(NOT(ISNUMBER($R175)),NOT(ISNUMBER($T175))),"",IF($T175&gt;=$R175,NETWORKDAYS.INTL($R175,$T175,'Project Info'!$H$12,Holidays!$A$6:$A$205)-1,-(NETWORKDAYS.INTL($T175,$R175,'Project Info'!$H$12,Holidays!$A$6:$A$205)-1)))</f>
        <v/>
      </c>
      <c r="Y175" s="25" t="str">
        <f>IF($B175="","",IF(AND(MAX($AC175,$AD175)&gt;0,N($S175)&gt;N($Q175)),"Delayed by Task #"&amp;IF($AC175&gt;=$AD175,$D175,$G175)&amp;" (+"&amp;MAX($AC175,$AD175)&amp;"d)",""))</f>
        <v/>
      </c>
      <c r="Z175" s="52" t="str">
        <f>IF($B175="","",COUNTIF($D$11:$D$310,$A175)+COUNTIF($G$11:$G$310,$A175))</f>
        <v/>
      </c>
      <c r="AA175" s="47" t="str">
        <f>IF($B175="","",IF($AE175="Completed",1,IF($AE175="On Hold",4,IF($AE175="In Progress",2,IF(N($S175)&gt;N($Q175),7,3)))))</f>
        <v/>
      </c>
      <c r="AB175" s="47" t="str">
        <f>IF($B175="","",IF(OR(AND($D175&lt;&gt;"",ISNUMBER(MATCH($D175,$A$11:$A$310,0))),AND($G175&lt;&gt;"",ISNUMBER(MATCH($G175,$A$11:$A$310,0)))),1,0))</f>
        <v/>
      </c>
      <c r="AC175" s="47">
        <f>IF($D175="",0,N(IFERROR(INDEX($X$11:$X$310,MATCH($D175,$A$11:$A$310,0)),0)))</f>
        <v>0</v>
      </c>
      <c r="AD175" s="47">
        <f>IF($G175="",0,N(IFERROR(INDEX($X$11:$X$310,MATCH($G175,$A$11:$A$310,0)),0)))</f>
        <v>0</v>
      </c>
      <c r="AE175" s="47" t="str">
        <f>IF($B175="","",IF(ISNUMBER($N175),"Completed",IF($L175="Completed","Completed",IF($L175&lt;&gt;"",$L175,IF(ISNUMBER($M175),"In Progress","Not Started")))))</f>
        <v/>
      </c>
      <c r="AF175" s="54" t="str">
        <f>IF($B175="","",IF($AE175="Completed",1,MIN(1,N($O175))))</f>
        <v/>
      </c>
      <c r="AG175" s="55" t="str">
        <f>IF(OR($S175="",NOT(ISNUMBER($J175))),"",WORKDAY.INTL($S175,MAX(1,$J175)-1,'Project Info'!$H$12,Holidays!$A$6:$A$205))</f>
        <v/>
      </c>
      <c r="AH175" s="47" t="str">
        <f>IF($B175="","",N($J175)*$AF175)</f>
        <v/>
      </c>
      <c r="AI175" s="47">
        <f>IF(ISNUMBER($R175),$R175,0)</f>
        <v>0</v>
      </c>
      <c r="AJ175" s="47">
        <f>IF(ISNUMBER($T175),$T175,0)</f>
        <v>0</v>
      </c>
    </row>
    <row r="176" ht="18" customHeight="1">
      <c r="A176" s="47" t="str">
        <f>IF($B176="","",ROW()-10)</f>
        <v/>
      </c>
      <c r="B176" s="48" t="n"/>
      <c r="C176" s="48" t="n"/>
      <c r="D176" s="6" t="n"/>
      <c r="E176" s="6" t="n"/>
      <c r="F176" s="6" t="n"/>
      <c r="G176" s="6" t="n"/>
      <c r="H176" s="6" t="n"/>
      <c r="I176" s="6" t="n"/>
      <c r="J176" s="6" t="n"/>
      <c r="K176" s="49" t="n"/>
      <c r="L176" s="6" t="n"/>
      <c r="M176" s="49" t="n"/>
      <c r="N176" s="49" t="n"/>
      <c r="O176" s="50" t="n"/>
      <c r="P176" s="6" t="n"/>
      <c r="Q176" s="51" t="str">
        <f>IF(OR($B176="",'Project Info'!$C$9=""),"",WORKDAY.INTL(MAX('Project Info'!$C$9,N($K176),IF($D176="",0,N(IFERROR(IF($E176="SS",WORKDAY.INTL(INDEX($Q$11:$Q$310,MATCH($D176,$A$11:$A$310,0)),N($F176),'Project Info'!$H$12,Holidays!$A$6:$A$205),IF($E176="FF",WORKDAY.INTL(INDEX($R$11:$R$310,MATCH($D176,$A$11:$A$310,0)),N($F176)-MAX(1,N($J176))+1,'Project Info'!$H$12,Holidays!$A$6:$A$205),WORKDAY.INTL(INDEX($R$11:$R$310,MATCH($D176,$A$11:$A$310,0)),1+N($F176),'Project Info'!$H$12,Holidays!$A$6:$A$205))),0))),IF($G176="",0,N(IFERROR(IF($H176="SS",WORKDAY.INTL(INDEX($Q$11:$Q$310,MATCH($G176,$A$11:$A$310,0)),N($I176),'Project Info'!$H$12,Holidays!$A$6:$A$205),IF($H176="FF",WORKDAY.INTL(INDEX($R$11:$R$310,MATCH($G176,$A$11:$A$310,0)),N($I176)-MAX(1,N($J176))+1,'Project Info'!$H$12,Holidays!$A$6:$A$205),WORKDAY.INTL(INDEX($R$11:$R$310,MATCH($G176,$A$11:$A$310,0)),1+N($I176),'Project Info'!$H$12,Holidays!$A$6:$A$205))),0))))-1,1,'Project Info'!$H$12,Holidays!$A$6:$A$205))</f>
        <v/>
      </c>
      <c r="R176" s="51" t="str">
        <f>IF(OR($Q176="",NOT(ISNUMBER($J176))),"",WORKDAY.INTL($Q176,MAX(1,$J176)-1,'Project Info'!$H$12,Holidays!$A$6:$A$205))</f>
        <v/>
      </c>
      <c r="S176" s="51" t="str">
        <f>IF($Q176="","",IF(ISNUMBER($M176),$M176,WORKDAY.INTL(MAX($Q176,IF($D176="",0,N(IFERROR(IF($E176="SS",WORKDAY.INTL(INDEX($S$11:$S$310,MATCH($D176,$A$11:$A$310,0)),N($F176),'Project Info'!$H$12,Holidays!$A$6:$A$205),IF($E176="FF",WORKDAY.INTL(INDEX($T$11:$T$310,MATCH($D176,$A$11:$A$310,0)),N($F176)-MAX(1,IF(ISNUMBER($P176),$P176,N($J176)))+1,'Project Info'!$H$12,Holidays!$A$6:$A$205),WORKDAY.INTL(INDEX($T$11:$T$310,MATCH($D176,$A$11:$A$310,0)),1+N($F176),'Project Info'!$H$12,Holidays!$A$6:$A$205))),0))),IF($G176="",0,N(IFERROR(IF($H176="SS",WORKDAY.INTL(INDEX($S$11:$S$310,MATCH($G176,$A$11:$A$310,0)),N($I176),'Project Info'!$H$12,Holidays!$A$6:$A$205),IF($H176="FF",WORKDAY.INTL(INDEX($T$11:$T$310,MATCH($G176,$A$11:$A$310,0)),N($I176)-MAX(1,IF(ISNUMBER($P176),$P176,N($J176)))+1,'Project Info'!$H$12,Holidays!$A$6:$A$205),WORKDAY.INTL(INDEX($T$11:$T$310,MATCH($G176,$A$11:$A$310,0)),1+N($I176),'Project Info'!$H$12,Holidays!$A$6:$A$205))),0))),IF($AE176="Completed",0,N('Project Info'!$C$11)))-1,1,'Project Info'!$H$12,Holidays!$A$6:$A$205)))</f>
        <v/>
      </c>
      <c r="T176" s="51" t="str">
        <f>IF(OR($S176="",$U176=""),"",IF(ISNUMBER($N176),$N176,WORKDAY.INTL($S176,$U176-1,'Project Info'!$H$12,Holidays!$A$6:$A$205)))</f>
        <v/>
      </c>
      <c r="U176" s="52" t="str">
        <f>IF(OR($S176="",NOT(ISNUMBER($J176))),"",IF(ISNUMBER($N176),MAX(1,NETWORKDAYS.INTL($S176,$N176,'Project Info'!$H$12,Holidays!$A$6:$A$205)),MAX(1,IF(ISNUMBER($P176),$P176,$J176),IF(ISNUMBER($M176),NETWORKDAYS.INTL($M176,N('Project Info'!$C$11),'Project Info'!$H$12,Holidays!$A$6:$A$205),0))))</f>
        <v/>
      </c>
      <c r="V176" s="53" t="str">
        <f>IF($U176="","",$U176-MAX(1,$J176))</f>
        <v/>
      </c>
      <c r="W176" s="25" t="str">
        <f>IF($B176="","",IF($U176="","Enter Duration",IF($AE176="Completed",IF(NOT(ISNUMBER($N176)),"Completed - enter Actual End",IF($V176&gt;0,"Completed - Overshoot",IF($V176&lt;0,"Completed - Early","Completed - On Time"))),IF($AE176="On Hold","On Hold",IF($AE176="In Progress",IF($V176&gt;0,"In Progress - Overshooting","In Progress - On Track"),IF($S176&gt;$Q176,"Delayed Start","Not Started"))))))</f>
        <v/>
      </c>
      <c r="X176" s="53" t="str">
        <f>IF(OR(NOT(ISNUMBER($R176)),NOT(ISNUMBER($T176))),"",IF($T176&gt;=$R176,NETWORKDAYS.INTL($R176,$T176,'Project Info'!$H$12,Holidays!$A$6:$A$205)-1,-(NETWORKDAYS.INTL($T176,$R176,'Project Info'!$H$12,Holidays!$A$6:$A$205)-1)))</f>
        <v/>
      </c>
      <c r="Y176" s="25" t="str">
        <f>IF($B176="","",IF(AND(MAX($AC176,$AD176)&gt;0,N($S176)&gt;N($Q176)),"Delayed by Task #"&amp;IF($AC176&gt;=$AD176,$D176,$G176)&amp;" (+"&amp;MAX($AC176,$AD176)&amp;"d)",""))</f>
        <v/>
      </c>
      <c r="Z176" s="52" t="str">
        <f>IF($B176="","",COUNTIF($D$11:$D$310,$A176)+COUNTIF($G$11:$G$310,$A176))</f>
        <v/>
      </c>
      <c r="AA176" s="47" t="str">
        <f>IF($B176="","",IF($AE176="Completed",1,IF($AE176="On Hold",4,IF($AE176="In Progress",2,IF(N($S176)&gt;N($Q176),7,3)))))</f>
        <v/>
      </c>
      <c r="AB176" s="47" t="str">
        <f>IF($B176="","",IF(OR(AND($D176&lt;&gt;"",ISNUMBER(MATCH($D176,$A$11:$A$310,0))),AND($G176&lt;&gt;"",ISNUMBER(MATCH($G176,$A$11:$A$310,0)))),1,0))</f>
        <v/>
      </c>
      <c r="AC176" s="47">
        <f>IF($D176="",0,N(IFERROR(INDEX($X$11:$X$310,MATCH($D176,$A$11:$A$310,0)),0)))</f>
        <v>0</v>
      </c>
      <c r="AD176" s="47">
        <f>IF($G176="",0,N(IFERROR(INDEX($X$11:$X$310,MATCH($G176,$A$11:$A$310,0)),0)))</f>
        <v>0</v>
      </c>
      <c r="AE176" s="47" t="str">
        <f>IF($B176="","",IF(ISNUMBER($N176),"Completed",IF($L176="Completed","Completed",IF($L176&lt;&gt;"",$L176,IF(ISNUMBER($M176),"In Progress","Not Started")))))</f>
        <v/>
      </c>
      <c r="AF176" s="54" t="str">
        <f>IF($B176="","",IF($AE176="Completed",1,MIN(1,N($O176))))</f>
        <v/>
      </c>
      <c r="AG176" s="55" t="str">
        <f>IF(OR($S176="",NOT(ISNUMBER($J176))),"",WORKDAY.INTL($S176,MAX(1,$J176)-1,'Project Info'!$H$12,Holidays!$A$6:$A$205))</f>
        <v/>
      </c>
      <c r="AH176" s="47" t="str">
        <f>IF($B176="","",N($J176)*$AF176)</f>
        <v/>
      </c>
      <c r="AI176" s="47">
        <f>IF(ISNUMBER($R176),$R176,0)</f>
        <v>0</v>
      </c>
      <c r="AJ176" s="47">
        <f>IF(ISNUMBER($T176),$T176,0)</f>
        <v>0</v>
      </c>
    </row>
    <row r="177" ht="18" customHeight="1">
      <c r="A177" s="47" t="str">
        <f>IF($B177="","",ROW()-10)</f>
        <v/>
      </c>
      <c r="B177" s="48" t="n"/>
      <c r="C177" s="48" t="n"/>
      <c r="D177" s="6" t="n"/>
      <c r="E177" s="6" t="n"/>
      <c r="F177" s="6" t="n"/>
      <c r="G177" s="6" t="n"/>
      <c r="H177" s="6" t="n"/>
      <c r="I177" s="6" t="n"/>
      <c r="J177" s="6" t="n"/>
      <c r="K177" s="49" t="n"/>
      <c r="L177" s="6" t="n"/>
      <c r="M177" s="49" t="n"/>
      <c r="N177" s="49" t="n"/>
      <c r="O177" s="50" t="n"/>
      <c r="P177" s="6" t="n"/>
      <c r="Q177" s="51" t="str">
        <f>IF(OR($B177="",'Project Info'!$C$9=""),"",WORKDAY.INTL(MAX('Project Info'!$C$9,N($K177),IF($D177="",0,N(IFERROR(IF($E177="SS",WORKDAY.INTL(INDEX($Q$11:$Q$310,MATCH($D177,$A$11:$A$310,0)),N($F177),'Project Info'!$H$12,Holidays!$A$6:$A$205),IF($E177="FF",WORKDAY.INTL(INDEX($R$11:$R$310,MATCH($D177,$A$11:$A$310,0)),N($F177)-MAX(1,N($J177))+1,'Project Info'!$H$12,Holidays!$A$6:$A$205),WORKDAY.INTL(INDEX($R$11:$R$310,MATCH($D177,$A$11:$A$310,0)),1+N($F177),'Project Info'!$H$12,Holidays!$A$6:$A$205))),0))),IF($G177="",0,N(IFERROR(IF($H177="SS",WORKDAY.INTL(INDEX($Q$11:$Q$310,MATCH($G177,$A$11:$A$310,0)),N($I177),'Project Info'!$H$12,Holidays!$A$6:$A$205),IF($H177="FF",WORKDAY.INTL(INDEX($R$11:$R$310,MATCH($G177,$A$11:$A$310,0)),N($I177)-MAX(1,N($J177))+1,'Project Info'!$H$12,Holidays!$A$6:$A$205),WORKDAY.INTL(INDEX($R$11:$R$310,MATCH($G177,$A$11:$A$310,0)),1+N($I177),'Project Info'!$H$12,Holidays!$A$6:$A$205))),0))))-1,1,'Project Info'!$H$12,Holidays!$A$6:$A$205))</f>
        <v/>
      </c>
      <c r="R177" s="51" t="str">
        <f>IF(OR($Q177="",NOT(ISNUMBER($J177))),"",WORKDAY.INTL($Q177,MAX(1,$J177)-1,'Project Info'!$H$12,Holidays!$A$6:$A$205))</f>
        <v/>
      </c>
      <c r="S177" s="51" t="str">
        <f>IF($Q177="","",IF(ISNUMBER($M177),$M177,WORKDAY.INTL(MAX($Q177,IF($D177="",0,N(IFERROR(IF($E177="SS",WORKDAY.INTL(INDEX($S$11:$S$310,MATCH($D177,$A$11:$A$310,0)),N($F177),'Project Info'!$H$12,Holidays!$A$6:$A$205),IF($E177="FF",WORKDAY.INTL(INDEX($T$11:$T$310,MATCH($D177,$A$11:$A$310,0)),N($F177)-MAX(1,IF(ISNUMBER($P177),$P177,N($J177)))+1,'Project Info'!$H$12,Holidays!$A$6:$A$205),WORKDAY.INTL(INDEX($T$11:$T$310,MATCH($D177,$A$11:$A$310,0)),1+N($F177),'Project Info'!$H$12,Holidays!$A$6:$A$205))),0))),IF($G177="",0,N(IFERROR(IF($H177="SS",WORKDAY.INTL(INDEX($S$11:$S$310,MATCH($G177,$A$11:$A$310,0)),N($I177),'Project Info'!$H$12,Holidays!$A$6:$A$205),IF($H177="FF",WORKDAY.INTL(INDEX($T$11:$T$310,MATCH($G177,$A$11:$A$310,0)),N($I177)-MAX(1,IF(ISNUMBER($P177),$P177,N($J177)))+1,'Project Info'!$H$12,Holidays!$A$6:$A$205),WORKDAY.INTL(INDEX($T$11:$T$310,MATCH($G177,$A$11:$A$310,0)),1+N($I177),'Project Info'!$H$12,Holidays!$A$6:$A$205))),0))),IF($AE177="Completed",0,N('Project Info'!$C$11)))-1,1,'Project Info'!$H$12,Holidays!$A$6:$A$205)))</f>
        <v/>
      </c>
      <c r="T177" s="51" t="str">
        <f>IF(OR($S177="",$U177=""),"",IF(ISNUMBER($N177),$N177,WORKDAY.INTL($S177,$U177-1,'Project Info'!$H$12,Holidays!$A$6:$A$205)))</f>
        <v/>
      </c>
      <c r="U177" s="52" t="str">
        <f>IF(OR($S177="",NOT(ISNUMBER($J177))),"",IF(ISNUMBER($N177),MAX(1,NETWORKDAYS.INTL($S177,$N177,'Project Info'!$H$12,Holidays!$A$6:$A$205)),MAX(1,IF(ISNUMBER($P177),$P177,$J177),IF(ISNUMBER($M177),NETWORKDAYS.INTL($M177,N('Project Info'!$C$11),'Project Info'!$H$12,Holidays!$A$6:$A$205),0))))</f>
        <v/>
      </c>
      <c r="V177" s="53" t="str">
        <f>IF($U177="","",$U177-MAX(1,$J177))</f>
        <v/>
      </c>
      <c r="W177" s="25" t="str">
        <f>IF($B177="","",IF($U177="","Enter Duration",IF($AE177="Completed",IF(NOT(ISNUMBER($N177)),"Completed - enter Actual End",IF($V177&gt;0,"Completed - Overshoot",IF($V177&lt;0,"Completed - Early","Completed - On Time"))),IF($AE177="On Hold","On Hold",IF($AE177="In Progress",IF($V177&gt;0,"In Progress - Overshooting","In Progress - On Track"),IF($S177&gt;$Q177,"Delayed Start","Not Started"))))))</f>
        <v/>
      </c>
      <c r="X177" s="53" t="str">
        <f>IF(OR(NOT(ISNUMBER($R177)),NOT(ISNUMBER($T177))),"",IF($T177&gt;=$R177,NETWORKDAYS.INTL($R177,$T177,'Project Info'!$H$12,Holidays!$A$6:$A$205)-1,-(NETWORKDAYS.INTL($T177,$R177,'Project Info'!$H$12,Holidays!$A$6:$A$205)-1)))</f>
        <v/>
      </c>
      <c r="Y177" s="25" t="str">
        <f>IF($B177="","",IF(AND(MAX($AC177,$AD177)&gt;0,N($S177)&gt;N($Q177)),"Delayed by Task #"&amp;IF($AC177&gt;=$AD177,$D177,$G177)&amp;" (+"&amp;MAX($AC177,$AD177)&amp;"d)",""))</f>
        <v/>
      </c>
      <c r="Z177" s="52" t="str">
        <f>IF($B177="","",COUNTIF($D$11:$D$310,$A177)+COUNTIF($G$11:$G$310,$A177))</f>
        <v/>
      </c>
      <c r="AA177" s="47" t="str">
        <f>IF($B177="","",IF($AE177="Completed",1,IF($AE177="On Hold",4,IF($AE177="In Progress",2,IF(N($S177)&gt;N($Q177),7,3)))))</f>
        <v/>
      </c>
      <c r="AB177" s="47" t="str">
        <f>IF($B177="","",IF(OR(AND($D177&lt;&gt;"",ISNUMBER(MATCH($D177,$A$11:$A$310,0))),AND($G177&lt;&gt;"",ISNUMBER(MATCH($G177,$A$11:$A$310,0)))),1,0))</f>
        <v/>
      </c>
      <c r="AC177" s="47">
        <f>IF($D177="",0,N(IFERROR(INDEX($X$11:$X$310,MATCH($D177,$A$11:$A$310,0)),0)))</f>
        <v>0</v>
      </c>
      <c r="AD177" s="47">
        <f>IF($G177="",0,N(IFERROR(INDEX($X$11:$X$310,MATCH($G177,$A$11:$A$310,0)),0)))</f>
        <v>0</v>
      </c>
      <c r="AE177" s="47" t="str">
        <f>IF($B177="","",IF(ISNUMBER($N177),"Completed",IF($L177="Completed","Completed",IF($L177&lt;&gt;"",$L177,IF(ISNUMBER($M177),"In Progress","Not Started")))))</f>
        <v/>
      </c>
      <c r="AF177" s="54" t="str">
        <f>IF($B177="","",IF($AE177="Completed",1,MIN(1,N($O177))))</f>
        <v/>
      </c>
      <c r="AG177" s="55" t="str">
        <f>IF(OR($S177="",NOT(ISNUMBER($J177))),"",WORKDAY.INTL($S177,MAX(1,$J177)-1,'Project Info'!$H$12,Holidays!$A$6:$A$205))</f>
        <v/>
      </c>
      <c r="AH177" s="47" t="str">
        <f>IF($B177="","",N($J177)*$AF177)</f>
        <v/>
      </c>
      <c r="AI177" s="47">
        <f>IF(ISNUMBER($R177),$R177,0)</f>
        <v>0</v>
      </c>
      <c r="AJ177" s="47">
        <f>IF(ISNUMBER($T177),$T177,0)</f>
        <v>0</v>
      </c>
    </row>
    <row r="178" ht="18" customHeight="1">
      <c r="A178" s="47" t="str">
        <f>IF($B178="","",ROW()-10)</f>
        <v/>
      </c>
      <c r="B178" s="48" t="n"/>
      <c r="C178" s="48" t="n"/>
      <c r="D178" s="6" t="n"/>
      <c r="E178" s="6" t="n"/>
      <c r="F178" s="6" t="n"/>
      <c r="G178" s="6" t="n"/>
      <c r="H178" s="6" t="n"/>
      <c r="I178" s="6" t="n"/>
      <c r="J178" s="6" t="n"/>
      <c r="K178" s="49" t="n"/>
      <c r="L178" s="6" t="n"/>
      <c r="M178" s="49" t="n"/>
      <c r="N178" s="49" t="n"/>
      <c r="O178" s="50" t="n"/>
      <c r="P178" s="6" t="n"/>
      <c r="Q178" s="51" t="str">
        <f>IF(OR($B178="",'Project Info'!$C$9=""),"",WORKDAY.INTL(MAX('Project Info'!$C$9,N($K178),IF($D178="",0,N(IFERROR(IF($E178="SS",WORKDAY.INTL(INDEX($Q$11:$Q$310,MATCH($D178,$A$11:$A$310,0)),N($F178),'Project Info'!$H$12,Holidays!$A$6:$A$205),IF($E178="FF",WORKDAY.INTL(INDEX($R$11:$R$310,MATCH($D178,$A$11:$A$310,0)),N($F178)-MAX(1,N($J178))+1,'Project Info'!$H$12,Holidays!$A$6:$A$205),WORKDAY.INTL(INDEX($R$11:$R$310,MATCH($D178,$A$11:$A$310,0)),1+N($F178),'Project Info'!$H$12,Holidays!$A$6:$A$205))),0))),IF($G178="",0,N(IFERROR(IF($H178="SS",WORKDAY.INTL(INDEX($Q$11:$Q$310,MATCH($G178,$A$11:$A$310,0)),N($I178),'Project Info'!$H$12,Holidays!$A$6:$A$205),IF($H178="FF",WORKDAY.INTL(INDEX($R$11:$R$310,MATCH($G178,$A$11:$A$310,0)),N($I178)-MAX(1,N($J178))+1,'Project Info'!$H$12,Holidays!$A$6:$A$205),WORKDAY.INTL(INDEX($R$11:$R$310,MATCH($G178,$A$11:$A$310,0)),1+N($I178),'Project Info'!$H$12,Holidays!$A$6:$A$205))),0))))-1,1,'Project Info'!$H$12,Holidays!$A$6:$A$205))</f>
        <v/>
      </c>
      <c r="R178" s="51" t="str">
        <f>IF(OR($Q178="",NOT(ISNUMBER($J178))),"",WORKDAY.INTL($Q178,MAX(1,$J178)-1,'Project Info'!$H$12,Holidays!$A$6:$A$205))</f>
        <v/>
      </c>
      <c r="S178" s="51" t="str">
        <f>IF($Q178="","",IF(ISNUMBER($M178),$M178,WORKDAY.INTL(MAX($Q178,IF($D178="",0,N(IFERROR(IF($E178="SS",WORKDAY.INTL(INDEX($S$11:$S$310,MATCH($D178,$A$11:$A$310,0)),N($F178),'Project Info'!$H$12,Holidays!$A$6:$A$205),IF($E178="FF",WORKDAY.INTL(INDEX($T$11:$T$310,MATCH($D178,$A$11:$A$310,0)),N($F178)-MAX(1,IF(ISNUMBER($P178),$P178,N($J178)))+1,'Project Info'!$H$12,Holidays!$A$6:$A$205),WORKDAY.INTL(INDEX($T$11:$T$310,MATCH($D178,$A$11:$A$310,0)),1+N($F178),'Project Info'!$H$12,Holidays!$A$6:$A$205))),0))),IF($G178="",0,N(IFERROR(IF($H178="SS",WORKDAY.INTL(INDEX($S$11:$S$310,MATCH($G178,$A$11:$A$310,0)),N($I178),'Project Info'!$H$12,Holidays!$A$6:$A$205),IF($H178="FF",WORKDAY.INTL(INDEX($T$11:$T$310,MATCH($G178,$A$11:$A$310,0)),N($I178)-MAX(1,IF(ISNUMBER($P178),$P178,N($J178)))+1,'Project Info'!$H$12,Holidays!$A$6:$A$205),WORKDAY.INTL(INDEX($T$11:$T$310,MATCH($G178,$A$11:$A$310,0)),1+N($I178),'Project Info'!$H$12,Holidays!$A$6:$A$205))),0))),IF($AE178="Completed",0,N('Project Info'!$C$11)))-1,1,'Project Info'!$H$12,Holidays!$A$6:$A$205)))</f>
        <v/>
      </c>
      <c r="T178" s="51" t="str">
        <f>IF(OR($S178="",$U178=""),"",IF(ISNUMBER($N178),$N178,WORKDAY.INTL($S178,$U178-1,'Project Info'!$H$12,Holidays!$A$6:$A$205)))</f>
        <v/>
      </c>
      <c r="U178" s="52" t="str">
        <f>IF(OR($S178="",NOT(ISNUMBER($J178))),"",IF(ISNUMBER($N178),MAX(1,NETWORKDAYS.INTL($S178,$N178,'Project Info'!$H$12,Holidays!$A$6:$A$205)),MAX(1,IF(ISNUMBER($P178),$P178,$J178),IF(ISNUMBER($M178),NETWORKDAYS.INTL($M178,N('Project Info'!$C$11),'Project Info'!$H$12,Holidays!$A$6:$A$205),0))))</f>
        <v/>
      </c>
      <c r="V178" s="53" t="str">
        <f>IF($U178="","",$U178-MAX(1,$J178))</f>
        <v/>
      </c>
      <c r="W178" s="25" t="str">
        <f>IF($B178="","",IF($U178="","Enter Duration",IF($AE178="Completed",IF(NOT(ISNUMBER($N178)),"Completed - enter Actual End",IF($V178&gt;0,"Completed - Overshoot",IF($V178&lt;0,"Completed - Early","Completed - On Time"))),IF($AE178="On Hold","On Hold",IF($AE178="In Progress",IF($V178&gt;0,"In Progress - Overshooting","In Progress - On Track"),IF($S178&gt;$Q178,"Delayed Start","Not Started"))))))</f>
        <v/>
      </c>
      <c r="X178" s="53" t="str">
        <f>IF(OR(NOT(ISNUMBER($R178)),NOT(ISNUMBER($T178))),"",IF($T178&gt;=$R178,NETWORKDAYS.INTL($R178,$T178,'Project Info'!$H$12,Holidays!$A$6:$A$205)-1,-(NETWORKDAYS.INTL($T178,$R178,'Project Info'!$H$12,Holidays!$A$6:$A$205)-1)))</f>
        <v/>
      </c>
      <c r="Y178" s="25" t="str">
        <f>IF($B178="","",IF(AND(MAX($AC178,$AD178)&gt;0,N($S178)&gt;N($Q178)),"Delayed by Task #"&amp;IF($AC178&gt;=$AD178,$D178,$G178)&amp;" (+"&amp;MAX($AC178,$AD178)&amp;"d)",""))</f>
        <v/>
      </c>
      <c r="Z178" s="52" t="str">
        <f>IF($B178="","",COUNTIF($D$11:$D$310,$A178)+COUNTIF($G$11:$G$310,$A178))</f>
        <v/>
      </c>
      <c r="AA178" s="47" t="str">
        <f>IF($B178="","",IF($AE178="Completed",1,IF($AE178="On Hold",4,IF($AE178="In Progress",2,IF(N($S178)&gt;N($Q178),7,3)))))</f>
        <v/>
      </c>
      <c r="AB178" s="47" t="str">
        <f>IF($B178="","",IF(OR(AND($D178&lt;&gt;"",ISNUMBER(MATCH($D178,$A$11:$A$310,0))),AND($G178&lt;&gt;"",ISNUMBER(MATCH($G178,$A$11:$A$310,0)))),1,0))</f>
        <v/>
      </c>
      <c r="AC178" s="47">
        <f>IF($D178="",0,N(IFERROR(INDEX($X$11:$X$310,MATCH($D178,$A$11:$A$310,0)),0)))</f>
        <v>0</v>
      </c>
      <c r="AD178" s="47">
        <f>IF($G178="",0,N(IFERROR(INDEX($X$11:$X$310,MATCH($G178,$A$11:$A$310,0)),0)))</f>
        <v>0</v>
      </c>
      <c r="AE178" s="47" t="str">
        <f>IF($B178="","",IF(ISNUMBER($N178),"Completed",IF($L178="Completed","Completed",IF($L178&lt;&gt;"",$L178,IF(ISNUMBER($M178),"In Progress","Not Started")))))</f>
        <v/>
      </c>
      <c r="AF178" s="54" t="str">
        <f>IF($B178="","",IF($AE178="Completed",1,MIN(1,N($O178))))</f>
        <v/>
      </c>
      <c r="AG178" s="55" t="str">
        <f>IF(OR($S178="",NOT(ISNUMBER($J178))),"",WORKDAY.INTL($S178,MAX(1,$J178)-1,'Project Info'!$H$12,Holidays!$A$6:$A$205))</f>
        <v/>
      </c>
      <c r="AH178" s="47" t="str">
        <f>IF($B178="","",N($J178)*$AF178)</f>
        <v/>
      </c>
      <c r="AI178" s="47">
        <f>IF(ISNUMBER($R178),$R178,0)</f>
        <v>0</v>
      </c>
      <c r="AJ178" s="47">
        <f>IF(ISNUMBER($T178),$T178,0)</f>
        <v>0</v>
      </c>
    </row>
    <row r="179" ht="18" customHeight="1">
      <c r="A179" s="47" t="str">
        <f>IF($B179="","",ROW()-10)</f>
        <v/>
      </c>
      <c r="B179" s="48" t="n"/>
      <c r="C179" s="48" t="n"/>
      <c r="D179" s="6" t="n"/>
      <c r="E179" s="6" t="n"/>
      <c r="F179" s="6" t="n"/>
      <c r="G179" s="6" t="n"/>
      <c r="H179" s="6" t="n"/>
      <c r="I179" s="6" t="n"/>
      <c r="J179" s="6" t="n"/>
      <c r="K179" s="49" t="n"/>
      <c r="L179" s="6" t="n"/>
      <c r="M179" s="49" t="n"/>
      <c r="N179" s="49" t="n"/>
      <c r="O179" s="50" t="n"/>
      <c r="P179" s="6" t="n"/>
      <c r="Q179" s="51" t="str">
        <f>IF(OR($B179="",'Project Info'!$C$9=""),"",WORKDAY.INTL(MAX('Project Info'!$C$9,N($K179),IF($D179="",0,N(IFERROR(IF($E179="SS",WORKDAY.INTL(INDEX($Q$11:$Q$310,MATCH($D179,$A$11:$A$310,0)),N($F179),'Project Info'!$H$12,Holidays!$A$6:$A$205),IF($E179="FF",WORKDAY.INTL(INDEX($R$11:$R$310,MATCH($D179,$A$11:$A$310,0)),N($F179)-MAX(1,N($J179))+1,'Project Info'!$H$12,Holidays!$A$6:$A$205),WORKDAY.INTL(INDEX($R$11:$R$310,MATCH($D179,$A$11:$A$310,0)),1+N($F179),'Project Info'!$H$12,Holidays!$A$6:$A$205))),0))),IF($G179="",0,N(IFERROR(IF($H179="SS",WORKDAY.INTL(INDEX($Q$11:$Q$310,MATCH($G179,$A$11:$A$310,0)),N($I179),'Project Info'!$H$12,Holidays!$A$6:$A$205),IF($H179="FF",WORKDAY.INTL(INDEX($R$11:$R$310,MATCH($G179,$A$11:$A$310,0)),N($I179)-MAX(1,N($J179))+1,'Project Info'!$H$12,Holidays!$A$6:$A$205),WORKDAY.INTL(INDEX($R$11:$R$310,MATCH($G179,$A$11:$A$310,0)),1+N($I179),'Project Info'!$H$12,Holidays!$A$6:$A$205))),0))))-1,1,'Project Info'!$H$12,Holidays!$A$6:$A$205))</f>
        <v/>
      </c>
      <c r="R179" s="51" t="str">
        <f>IF(OR($Q179="",NOT(ISNUMBER($J179))),"",WORKDAY.INTL($Q179,MAX(1,$J179)-1,'Project Info'!$H$12,Holidays!$A$6:$A$205))</f>
        <v/>
      </c>
      <c r="S179" s="51" t="str">
        <f>IF($Q179="","",IF(ISNUMBER($M179),$M179,WORKDAY.INTL(MAX($Q179,IF($D179="",0,N(IFERROR(IF($E179="SS",WORKDAY.INTL(INDEX($S$11:$S$310,MATCH($D179,$A$11:$A$310,0)),N($F179),'Project Info'!$H$12,Holidays!$A$6:$A$205),IF($E179="FF",WORKDAY.INTL(INDEX($T$11:$T$310,MATCH($D179,$A$11:$A$310,0)),N($F179)-MAX(1,IF(ISNUMBER($P179),$P179,N($J179)))+1,'Project Info'!$H$12,Holidays!$A$6:$A$205),WORKDAY.INTL(INDEX($T$11:$T$310,MATCH($D179,$A$11:$A$310,0)),1+N($F179),'Project Info'!$H$12,Holidays!$A$6:$A$205))),0))),IF($G179="",0,N(IFERROR(IF($H179="SS",WORKDAY.INTL(INDEX($S$11:$S$310,MATCH($G179,$A$11:$A$310,0)),N($I179),'Project Info'!$H$12,Holidays!$A$6:$A$205),IF($H179="FF",WORKDAY.INTL(INDEX($T$11:$T$310,MATCH($G179,$A$11:$A$310,0)),N($I179)-MAX(1,IF(ISNUMBER($P179),$P179,N($J179)))+1,'Project Info'!$H$12,Holidays!$A$6:$A$205),WORKDAY.INTL(INDEX($T$11:$T$310,MATCH($G179,$A$11:$A$310,0)),1+N($I179),'Project Info'!$H$12,Holidays!$A$6:$A$205))),0))),IF($AE179="Completed",0,N('Project Info'!$C$11)))-1,1,'Project Info'!$H$12,Holidays!$A$6:$A$205)))</f>
        <v/>
      </c>
      <c r="T179" s="51" t="str">
        <f>IF(OR($S179="",$U179=""),"",IF(ISNUMBER($N179),$N179,WORKDAY.INTL($S179,$U179-1,'Project Info'!$H$12,Holidays!$A$6:$A$205)))</f>
        <v/>
      </c>
      <c r="U179" s="52" t="str">
        <f>IF(OR($S179="",NOT(ISNUMBER($J179))),"",IF(ISNUMBER($N179),MAX(1,NETWORKDAYS.INTL($S179,$N179,'Project Info'!$H$12,Holidays!$A$6:$A$205)),MAX(1,IF(ISNUMBER($P179),$P179,$J179),IF(ISNUMBER($M179),NETWORKDAYS.INTL($M179,N('Project Info'!$C$11),'Project Info'!$H$12,Holidays!$A$6:$A$205),0))))</f>
        <v/>
      </c>
      <c r="V179" s="53" t="str">
        <f>IF($U179="","",$U179-MAX(1,$J179))</f>
        <v/>
      </c>
      <c r="W179" s="25" t="str">
        <f>IF($B179="","",IF($U179="","Enter Duration",IF($AE179="Completed",IF(NOT(ISNUMBER($N179)),"Completed - enter Actual End",IF($V179&gt;0,"Completed - Overshoot",IF($V179&lt;0,"Completed - Early","Completed - On Time"))),IF($AE179="On Hold","On Hold",IF($AE179="In Progress",IF($V179&gt;0,"In Progress - Overshooting","In Progress - On Track"),IF($S179&gt;$Q179,"Delayed Start","Not Started"))))))</f>
        <v/>
      </c>
      <c r="X179" s="53" t="str">
        <f>IF(OR(NOT(ISNUMBER($R179)),NOT(ISNUMBER($T179))),"",IF($T179&gt;=$R179,NETWORKDAYS.INTL($R179,$T179,'Project Info'!$H$12,Holidays!$A$6:$A$205)-1,-(NETWORKDAYS.INTL($T179,$R179,'Project Info'!$H$12,Holidays!$A$6:$A$205)-1)))</f>
        <v/>
      </c>
      <c r="Y179" s="25" t="str">
        <f>IF($B179="","",IF(AND(MAX($AC179,$AD179)&gt;0,N($S179)&gt;N($Q179)),"Delayed by Task #"&amp;IF($AC179&gt;=$AD179,$D179,$G179)&amp;" (+"&amp;MAX($AC179,$AD179)&amp;"d)",""))</f>
        <v/>
      </c>
      <c r="Z179" s="52" t="str">
        <f>IF($B179="","",COUNTIF($D$11:$D$310,$A179)+COUNTIF($G$11:$G$310,$A179))</f>
        <v/>
      </c>
      <c r="AA179" s="47" t="str">
        <f>IF($B179="","",IF($AE179="Completed",1,IF($AE179="On Hold",4,IF($AE179="In Progress",2,IF(N($S179)&gt;N($Q179),7,3)))))</f>
        <v/>
      </c>
      <c r="AB179" s="47" t="str">
        <f>IF($B179="","",IF(OR(AND($D179&lt;&gt;"",ISNUMBER(MATCH($D179,$A$11:$A$310,0))),AND($G179&lt;&gt;"",ISNUMBER(MATCH($G179,$A$11:$A$310,0)))),1,0))</f>
        <v/>
      </c>
      <c r="AC179" s="47">
        <f>IF($D179="",0,N(IFERROR(INDEX($X$11:$X$310,MATCH($D179,$A$11:$A$310,0)),0)))</f>
        <v>0</v>
      </c>
      <c r="AD179" s="47">
        <f>IF($G179="",0,N(IFERROR(INDEX($X$11:$X$310,MATCH($G179,$A$11:$A$310,0)),0)))</f>
        <v>0</v>
      </c>
      <c r="AE179" s="47" t="str">
        <f>IF($B179="","",IF(ISNUMBER($N179),"Completed",IF($L179="Completed","Completed",IF($L179&lt;&gt;"",$L179,IF(ISNUMBER($M179),"In Progress","Not Started")))))</f>
        <v/>
      </c>
      <c r="AF179" s="54" t="str">
        <f>IF($B179="","",IF($AE179="Completed",1,MIN(1,N($O179))))</f>
        <v/>
      </c>
      <c r="AG179" s="55" t="str">
        <f>IF(OR($S179="",NOT(ISNUMBER($J179))),"",WORKDAY.INTL($S179,MAX(1,$J179)-1,'Project Info'!$H$12,Holidays!$A$6:$A$205))</f>
        <v/>
      </c>
      <c r="AH179" s="47" t="str">
        <f>IF($B179="","",N($J179)*$AF179)</f>
        <v/>
      </c>
      <c r="AI179" s="47">
        <f>IF(ISNUMBER($R179),$R179,0)</f>
        <v>0</v>
      </c>
      <c r="AJ179" s="47">
        <f>IF(ISNUMBER($T179),$T179,0)</f>
        <v>0</v>
      </c>
    </row>
    <row r="180" ht="18" customHeight="1">
      <c r="A180" s="47" t="str">
        <f>IF($B180="","",ROW()-10)</f>
        <v/>
      </c>
      <c r="B180" s="48" t="n"/>
      <c r="C180" s="48" t="n"/>
      <c r="D180" s="6" t="n"/>
      <c r="E180" s="6" t="n"/>
      <c r="F180" s="6" t="n"/>
      <c r="G180" s="6" t="n"/>
      <c r="H180" s="6" t="n"/>
      <c r="I180" s="6" t="n"/>
      <c r="J180" s="6" t="n"/>
      <c r="K180" s="49" t="n"/>
      <c r="L180" s="6" t="n"/>
      <c r="M180" s="49" t="n"/>
      <c r="N180" s="49" t="n"/>
      <c r="O180" s="50" t="n"/>
      <c r="P180" s="6" t="n"/>
      <c r="Q180" s="51" t="str">
        <f>IF(OR($B180="",'Project Info'!$C$9=""),"",WORKDAY.INTL(MAX('Project Info'!$C$9,N($K180),IF($D180="",0,N(IFERROR(IF($E180="SS",WORKDAY.INTL(INDEX($Q$11:$Q$310,MATCH($D180,$A$11:$A$310,0)),N($F180),'Project Info'!$H$12,Holidays!$A$6:$A$205),IF($E180="FF",WORKDAY.INTL(INDEX($R$11:$R$310,MATCH($D180,$A$11:$A$310,0)),N($F180)-MAX(1,N($J180))+1,'Project Info'!$H$12,Holidays!$A$6:$A$205),WORKDAY.INTL(INDEX($R$11:$R$310,MATCH($D180,$A$11:$A$310,0)),1+N($F180),'Project Info'!$H$12,Holidays!$A$6:$A$205))),0))),IF($G180="",0,N(IFERROR(IF($H180="SS",WORKDAY.INTL(INDEX($Q$11:$Q$310,MATCH($G180,$A$11:$A$310,0)),N($I180),'Project Info'!$H$12,Holidays!$A$6:$A$205),IF($H180="FF",WORKDAY.INTL(INDEX($R$11:$R$310,MATCH($G180,$A$11:$A$310,0)),N($I180)-MAX(1,N($J180))+1,'Project Info'!$H$12,Holidays!$A$6:$A$205),WORKDAY.INTL(INDEX($R$11:$R$310,MATCH($G180,$A$11:$A$310,0)),1+N($I180),'Project Info'!$H$12,Holidays!$A$6:$A$205))),0))))-1,1,'Project Info'!$H$12,Holidays!$A$6:$A$205))</f>
        <v/>
      </c>
      <c r="R180" s="51" t="str">
        <f>IF(OR($Q180="",NOT(ISNUMBER($J180))),"",WORKDAY.INTL($Q180,MAX(1,$J180)-1,'Project Info'!$H$12,Holidays!$A$6:$A$205))</f>
        <v/>
      </c>
      <c r="S180" s="51" t="str">
        <f>IF($Q180="","",IF(ISNUMBER($M180),$M180,WORKDAY.INTL(MAX($Q180,IF($D180="",0,N(IFERROR(IF($E180="SS",WORKDAY.INTL(INDEX($S$11:$S$310,MATCH($D180,$A$11:$A$310,0)),N($F180),'Project Info'!$H$12,Holidays!$A$6:$A$205),IF($E180="FF",WORKDAY.INTL(INDEX($T$11:$T$310,MATCH($D180,$A$11:$A$310,0)),N($F180)-MAX(1,IF(ISNUMBER($P180),$P180,N($J180)))+1,'Project Info'!$H$12,Holidays!$A$6:$A$205),WORKDAY.INTL(INDEX($T$11:$T$310,MATCH($D180,$A$11:$A$310,0)),1+N($F180),'Project Info'!$H$12,Holidays!$A$6:$A$205))),0))),IF($G180="",0,N(IFERROR(IF($H180="SS",WORKDAY.INTL(INDEX($S$11:$S$310,MATCH($G180,$A$11:$A$310,0)),N($I180),'Project Info'!$H$12,Holidays!$A$6:$A$205),IF($H180="FF",WORKDAY.INTL(INDEX($T$11:$T$310,MATCH($G180,$A$11:$A$310,0)),N($I180)-MAX(1,IF(ISNUMBER($P180),$P180,N($J180)))+1,'Project Info'!$H$12,Holidays!$A$6:$A$205),WORKDAY.INTL(INDEX($T$11:$T$310,MATCH($G180,$A$11:$A$310,0)),1+N($I180),'Project Info'!$H$12,Holidays!$A$6:$A$205))),0))),IF($AE180="Completed",0,N('Project Info'!$C$11)))-1,1,'Project Info'!$H$12,Holidays!$A$6:$A$205)))</f>
        <v/>
      </c>
      <c r="T180" s="51" t="str">
        <f>IF(OR($S180="",$U180=""),"",IF(ISNUMBER($N180),$N180,WORKDAY.INTL($S180,$U180-1,'Project Info'!$H$12,Holidays!$A$6:$A$205)))</f>
        <v/>
      </c>
      <c r="U180" s="52" t="str">
        <f>IF(OR($S180="",NOT(ISNUMBER($J180))),"",IF(ISNUMBER($N180),MAX(1,NETWORKDAYS.INTL($S180,$N180,'Project Info'!$H$12,Holidays!$A$6:$A$205)),MAX(1,IF(ISNUMBER($P180),$P180,$J180),IF(ISNUMBER($M180),NETWORKDAYS.INTL($M180,N('Project Info'!$C$11),'Project Info'!$H$12,Holidays!$A$6:$A$205),0))))</f>
        <v/>
      </c>
      <c r="V180" s="53" t="str">
        <f>IF($U180="","",$U180-MAX(1,$J180))</f>
        <v/>
      </c>
      <c r="W180" s="25" t="str">
        <f>IF($B180="","",IF($U180="","Enter Duration",IF($AE180="Completed",IF(NOT(ISNUMBER($N180)),"Completed - enter Actual End",IF($V180&gt;0,"Completed - Overshoot",IF($V180&lt;0,"Completed - Early","Completed - On Time"))),IF($AE180="On Hold","On Hold",IF($AE180="In Progress",IF($V180&gt;0,"In Progress - Overshooting","In Progress - On Track"),IF($S180&gt;$Q180,"Delayed Start","Not Started"))))))</f>
        <v/>
      </c>
      <c r="X180" s="53" t="str">
        <f>IF(OR(NOT(ISNUMBER($R180)),NOT(ISNUMBER($T180))),"",IF($T180&gt;=$R180,NETWORKDAYS.INTL($R180,$T180,'Project Info'!$H$12,Holidays!$A$6:$A$205)-1,-(NETWORKDAYS.INTL($T180,$R180,'Project Info'!$H$12,Holidays!$A$6:$A$205)-1)))</f>
        <v/>
      </c>
      <c r="Y180" s="25" t="str">
        <f>IF($B180="","",IF(AND(MAX($AC180,$AD180)&gt;0,N($S180)&gt;N($Q180)),"Delayed by Task #"&amp;IF($AC180&gt;=$AD180,$D180,$G180)&amp;" (+"&amp;MAX($AC180,$AD180)&amp;"d)",""))</f>
        <v/>
      </c>
      <c r="Z180" s="52" t="str">
        <f>IF($B180="","",COUNTIF($D$11:$D$310,$A180)+COUNTIF($G$11:$G$310,$A180))</f>
        <v/>
      </c>
      <c r="AA180" s="47" t="str">
        <f>IF($B180="","",IF($AE180="Completed",1,IF($AE180="On Hold",4,IF($AE180="In Progress",2,IF(N($S180)&gt;N($Q180),7,3)))))</f>
        <v/>
      </c>
      <c r="AB180" s="47" t="str">
        <f>IF($B180="","",IF(OR(AND($D180&lt;&gt;"",ISNUMBER(MATCH($D180,$A$11:$A$310,0))),AND($G180&lt;&gt;"",ISNUMBER(MATCH($G180,$A$11:$A$310,0)))),1,0))</f>
        <v/>
      </c>
      <c r="AC180" s="47">
        <f>IF($D180="",0,N(IFERROR(INDEX($X$11:$X$310,MATCH($D180,$A$11:$A$310,0)),0)))</f>
        <v>0</v>
      </c>
      <c r="AD180" s="47">
        <f>IF($G180="",0,N(IFERROR(INDEX($X$11:$X$310,MATCH($G180,$A$11:$A$310,0)),0)))</f>
        <v>0</v>
      </c>
      <c r="AE180" s="47" t="str">
        <f>IF($B180="","",IF(ISNUMBER($N180),"Completed",IF($L180="Completed","Completed",IF($L180&lt;&gt;"",$L180,IF(ISNUMBER($M180),"In Progress","Not Started")))))</f>
        <v/>
      </c>
      <c r="AF180" s="54" t="str">
        <f>IF($B180="","",IF($AE180="Completed",1,MIN(1,N($O180))))</f>
        <v/>
      </c>
      <c r="AG180" s="55" t="str">
        <f>IF(OR($S180="",NOT(ISNUMBER($J180))),"",WORKDAY.INTL($S180,MAX(1,$J180)-1,'Project Info'!$H$12,Holidays!$A$6:$A$205))</f>
        <v/>
      </c>
      <c r="AH180" s="47" t="str">
        <f>IF($B180="","",N($J180)*$AF180)</f>
        <v/>
      </c>
      <c r="AI180" s="47">
        <f>IF(ISNUMBER($R180),$R180,0)</f>
        <v>0</v>
      </c>
      <c r="AJ180" s="47">
        <f>IF(ISNUMBER($T180),$T180,0)</f>
        <v>0</v>
      </c>
    </row>
    <row r="181" ht="18" customHeight="1">
      <c r="A181" s="47" t="str">
        <f>IF($B181="","",ROW()-10)</f>
        <v/>
      </c>
      <c r="B181" s="48" t="n"/>
      <c r="C181" s="48" t="n"/>
      <c r="D181" s="6" t="n"/>
      <c r="E181" s="6" t="n"/>
      <c r="F181" s="6" t="n"/>
      <c r="G181" s="6" t="n"/>
      <c r="H181" s="6" t="n"/>
      <c r="I181" s="6" t="n"/>
      <c r="J181" s="6" t="n"/>
      <c r="K181" s="49" t="n"/>
      <c r="L181" s="6" t="n"/>
      <c r="M181" s="49" t="n"/>
      <c r="N181" s="49" t="n"/>
      <c r="O181" s="50" t="n"/>
      <c r="P181" s="6" t="n"/>
      <c r="Q181" s="51" t="str">
        <f>IF(OR($B181="",'Project Info'!$C$9=""),"",WORKDAY.INTL(MAX('Project Info'!$C$9,N($K181),IF($D181="",0,N(IFERROR(IF($E181="SS",WORKDAY.INTL(INDEX($Q$11:$Q$310,MATCH($D181,$A$11:$A$310,0)),N($F181),'Project Info'!$H$12,Holidays!$A$6:$A$205),IF($E181="FF",WORKDAY.INTL(INDEX($R$11:$R$310,MATCH($D181,$A$11:$A$310,0)),N($F181)-MAX(1,N($J181))+1,'Project Info'!$H$12,Holidays!$A$6:$A$205),WORKDAY.INTL(INDEX($R$11:$R$310,MATCH($D181,$A$11:$A$310,0)),1+N($F181),'Project Info'!$H$12,Holidays!$A$6:$A$205))),0))),IF($G181="",0,N(IFERROR(IF($H181="SS",WORKDAY.INTL(INDEX($Q$11:$Q$310,MATCH($G181,$A$11:$A$310,0)),N($I181),'Project Info'!$H$12,Holidays!$A$6:$A$205),IF($H181="FF",WORKDAY.INTL(INDEX($R$11:$R$310,MATCH($G181,$A$11:$A$310,0)),N($I181)-MAX(1,N($J181))+1,'Project Info'!$H$12,Holidays!$A$6:$A$205),WORKDAY.INTL(INDEX($R$11:$R$310,MATCH($G181,$A$11:$A$310,0)),1+N($I181),'Project Info'!$H$12,Holidays!$A$6:$A$205))),0))))-1,1,'Project Info'!$H$12,Holidays!$A$6:$A$205))</f>
        <v/>
      </c>
      <c r="R181" s="51" t="str">
        <f>IF(OR($Q181="",NOT(ISNUMBER($J181))),"",WORKDAY.INTL($Q181,MAX(1,$J181)-1,'Project Info'!$H$12,Holidays!$A$6:$A$205))</f>
        <v/>
      </c>
      <c r="S181" s="51" t="str">
        <f>IF($Q181="","",IF(ISNUMBER($M181),$M181,WORKDAY.INTL(MAX($Q181,IF($D181="",0,N(IFERROR(IF($E181="SS",WORKDAY.INTL(INDEX($S$11:$S$310,MATCH($D181,$A$11:$A$310,0)),N($F181),'Project Info'!$H$12,Holidays!$A$6:$A$205),IF($E181="FF",WORKDAY.INTL(INDEX($T$11:$T$310,MATCH($D181,$A$11:$A$310,0)),N($F181)-MAX(1,IF(ISNUMBER($P181),$P181,N($J181)))+1,'Project Info'!$H$12,Holidays!$A$6:$A$205),WORKDAY.INTL(INDEX($T$11:$T$310,MATCH($D181,$A$11:$A$310,0)),1+N($F181),'Project Info'!$H$12,Holidays!$A$6:$A$205))),0))),IF($G181="",0,N(IFERROR(IF($H181="SS",WORKDAY.INTL(INDEX($S$11:$S$310,MATCH($G181,$A$11:$A$310,0)),N($I181),'Project Info'!$H$12,Holidays!$A$6:$A$205),IF($H181="FF",WORKDAY.INTL(INDEX($T$11:$T$310,MATCH($G181,$A$11:$A$310,0)),N($I181)-MAX(1,IF(ISNUMBER($P181),$P181,N($J181)))+1,'Project Info'!$H$12,Holidays!$A$6:$A$205),WORKDAY.INTL(INDEX($T$11:$T$310,MATCH($G181,$A$11:$A$310,0)),1+N($I181),'Project Info'!$H$12,Holidays!$A$6:$A$205))),0))),IF($AE181="Completed",0,N('Project Info'!$C$11)))-1,1,'Project Info'!$H$12,Holidays!$A$6:$A$205)))</f>
        <v/>
      </c>
      <c r="T181" s="51" t="str">
        <f>IF(OR($S181="",$U181=""),"",IF(ISNUMBER($N181),$N181,WORKDAY.INTL($S181,$U181-1,'Project Info'!$H$12,Holidays!$A$6:$A$205)))</f>
        <v/>
      </c>
      <c r="U181" s="52" t="str">
        <f>IF(OR($S181="",NOT(ISNUMBER($J181))),"",IF(ISNUMBER($N181),MAX(1,NETWORKDAYS.INTL($S181,$N181,'Project Info'!$H$12,Holidays!$A$6:$A$205)),MAX(1,IF(ISNUMBER($P181),$P181,$J181),IF(ISNUMBER($M181),NETWORKDAYS.INTL($M181,N('Project Info'!$C$11),'Project Info'!$H$12,Holidays!$A$6:$A$205),0))))</f>
        <v/>
      </c>
      <c r="V181" s="53" t="str">
        <f>IF($U181="","",$U181-MAX(1,$J181))</f>
        <v/>
      </c>
      <c r="W181" s="25" t="str">
        <f>IF($B181="","",IF($U181="","Enter Duration",IF($AE181="Completed",IF(NOT(ISNUMBER($N181)),"Completed - enter Actual End",IF($V181&gt;0,"Completed - Overshoot",IF($V181&lt;0,"Completed - Early","Completed - On Time"))),IF($AE181="On Hold","On Hold",IF($AE181="In Progress",IF($V181&gt;0,"In Progress - Overshooting","In Progress - On Track"),IF($S181&gt;$Q181,"Delayed Start","Not Started"))))))</f>
        <v/>
      </c>
      <c r="X181" s="53" t="str">
        <f>IF(OR(NOT(ISNUMBER($R181)),NOT(ISNUMBER($T181))),"",IF($T181&gt;=$R181,NETWORKDAYS.INTL($R181,$T181,'Project Info'!$H$12,Holidays!$A$6:$A$205)-1,-(NETWORKDAYS.INTL($T181,$R181,'Project Info'!$H$12,Holidays!$A$6:$A$205)-1)))</f>
        <v/>
      </c>
      <c r="Y181" s="25" t="str">
        <f>IF($B181="","",IF(AND(MAX($AC181,$AD181)&gt;0,N($S181)&gt;N($Q181)),"Delayed by Task #"&amp;IF($AC181&gt;=$AD181,$D181,$G181)&amp;" (+"&amp;MAX($AC181,$AD181)&amp;"d)",""))</f>
        <v/>
      </c>
      <c r="Z181" s="52" t="str">
        <f>IF($B181="","",COUNTIF($D$11:$D$310,$A181)+COUNTIF($G$11:$G$310,$A181))</f>
        <v/>
      </c>
      <c r="AA181" s="47" t="str">
        <f>IF($B181="","",IF($AE181="Completed",1,IF($AE181="On Hold",4,IF($AE181="In Progress",2,IF(N($S181)&gt;N($Q181),7,3)))))</f>
        <v/>
      </c>
      <c r="AB181" s="47" t="str">
        <f>IF($B181="","",IF(OR(AND($D181&lt;&gt;"",ISNUMBER(MATCH($D181,$A$11:$A$310,0))),AND($G181&lt;&gt;"",ISNUMBER(MATCH($G181,$A$11:$A$310,0)))),1,0))</f>
        <v/>
      </c>
      <c r="AC181" s="47">
        <f>IF($D181="",0,N(IFERROR(INDEX($X$11:$X$310,MATCH($D181,$A$11:$A$310,0)),0)))</f>
        <v>0</v>
      </c>
      <c r="AD181" s="47">
        <f>IF($G181="",0,N(IFERROR(INDEX($X$11:$X$310,MATCH($G181,$A$11:$A$310,0)),0)))</f>
        <v>0</v>
      </c>
      <c r="AE181" s="47" t="str">
        <f>IF($B181="","",IF(ISNUMBER($N181),"Completed",IF($L181="Completed","Completed",IF($L181&lt;&gt;"",$L181,IF(ISNUMBER($M181),"In Progress","Not Started")))))</f>
        <v/>
      </c>
      <c r="AF181" s="54" t="str">
        <f>IF($B181="","",IF($AE181="Completed",1,MIN(1,N($O181))))</f>
        <v/>
      </c>
      <c r="AG181" s="55" t="str">
        <f>IF(OR($S181="",NOT(ISNUMBER($J181))),"",WORKDAY.INTL($S181,MAX(1,$J181)-1,'Project Info'!$H$12,Holidays!$A$6:$A$205))</f>
        <v/>
      </c>
      <c r="AH181" s="47" t="str">
        <f>IF($B181="","",N($J181)*$AF181)</f>
        <v/>
      </c>
      <c r="AI181" s="47">
        <f>IF(ISNUMBER($R181),$R181,0)</f>
        <v>0</v>
      </c>
      <c r="AJ181" s="47">
        <f>IF(ISNUMBER($T181),$T181,0)</f>
        <v>0</v>
      </c>
    </row>
    <row r="182" ht="18" customHeight="1">
      <c r="A182" s="47" t="str">
        <f>IF($B182="","",ROW()-10)</f>
        <v/>
      </c>
      <c r="B182" s="48" t="n"/>
      <c r="C182" s="48" t="n"/>
      <c r="D182" s="6" t="n"/>
      <c r="E182" s="6" t="n"/>
      <c r="F182" s="6" t="n"/>
      <c r="G182" s="6" t="n"/>
      <c r="H182" s="6" t="n"/>
      <c r="I182" s="6" t="n"/>
      <c r="J182" s="6" t="n"/>
      <c r="K182" s="49" t="n"/>
      <c r="L182" s="6" t="n"/>
      <c r="M182" s="49" t="n"/>
      <c r="N182" s="49" t="n"/>
      <c r="O182" s="50" t="n"/>
      <c r="P182" s="6" t="n"/>
      <c r="Q182" s="51" t="str">
        <f>IF(OR($B182="",'Project Info'!$C$9=""),"",WORKDAY.INTL(MAX('Project Info'!$C$9,N($K182),IF($D182="",0,N(IFERROR(IF($E182="SS",WORKDAY.INTL(INDEX($Q$11:$Q$310,MATCH($D182,$A$11:$A$310,0)),N($F182),'Project Info'!$H$12,Holidays!$A$6:$A$205),IF($E182="FF",WORKDAY.INTL(INDEX($R$11:$R$310,MATCH($D182,$A$11:$A$310,0)),N($F182)-MAX(1,N($J182))+1,'Project Info'!$H$12,Holidays!$A$6:$A$205),WORKDAY.INTL(INDEX($R$11:$R$310,MATCH($D182,$A$11:$A$310,0)),1+N($F182),'Project Info'!$H$12,Holidays!$A$6:$A$205))),0))),IF($G182="",0,N(IFERROR(IF($H182="SS",WORKDAY.INTL(INDEX($Q$11:$Q$310,MATCH($G182,$A$11:$A$310,0)),N($I182),'Project Info'!$H$12,Holidays!$A$6:$A$205),IF($H182="FF",WORKDAY.INTL(INDEX($R$11:$R$310,MATCH($G182,$A$11:$A$310,0)),N($I182)-MAX(1,N($J182))+1,'Project Info'!$H$12,Holidays!$A$6:$A$205),WORKDAY.INTL(INDEX($R$11:$R$310,MATCH($G182,$A$11:$A$310,0)),1+N($I182),'Project Info'!$H$12,Holidays!$A$6:$A$205))),0))))-1,1,'Project Info'!$H$12,Holidays!$A$6:$A$205))</f>
        <v/>
      </c>
      <c r="R182" s="51" t="str">
        <f>IF(OR($Q182="",NOT(ISNUMBER($J182))),"",WORKDAY.INTL($Q182,MAX(1,$J182)-1,'Project Info'!$H$12,Holidays!$A$6:$A$205))</f>
        <v/>
      </c>
      <c r="S182" s="51" t="str">
        <f>IF($Q182="","",IF(ISNUMBER($M182),$M182,WORKDAY.INTL(MAX($Q182,IF($D182="",0,N(IFERROR(IF($E182="SS",WORKDAY.INTL(INDEX($S$11:$S$310,MATCH($D182,$A$11:$A$310,0)),N($F182),'Project Info'!$H$12,Holidays!$A$6:$A$205),IF($E182="FF",WORKDAY.INTL(INDEX($T$11:$T$310,MATCH($D182,$A$11:$A$310,0)),N($F182)-MAX(1,IF(ISNUMBER($P182),$P182,N($J182)))+1,'Project Info'!$H$12,Holidays!$A$6:$A$205),WORKDAY.INTL(INDEX($T$11:$T$310,MATCH($D182,$A$11:$A$310,0)),1+N($F182),'Project Info'!$H$12,Holidays!$A$6:$A$205))),0))),IF($G182="",0,N(IFERROR(IF($H182="SS",WORKDAY.INTL(INDEX($S$11:$S$310,MATCH($G182,$A$11:$A$310,0)),N($I182),'Project Info'!$H$12,Holidays!$A$6:$A$205),IF($H182="FF",WORKDAY.INTL(INDEX($T$11:$T$310,MATCH($G182,$A$11:$A$310,0)),N($I182)-MAX(1,IF(ISNUMBER($P182),$P182,N($J182)))+1,'Project Info'!$H$12,Holidays!$A$6:$A$205),WORKDAY.INTL(INDEX($T$11:$T$310,MATCH($G182,$A$11:$A$310,0)),1+N($I182),'Project Info'!$H$12,Holidays!$A$6:$A$205))),0))),IF($AE182="Completed",0,N('Project Info'!$C$11)))-1,1,'Project Info'!$H$12,Holidays!$A$6:$A$205)))</f>
        <v/>
      </c>
      <c r="T182" s="51" t="str">
        <f>IF(OR($S182="",$U182=""),"",IF(ISNUMBER($N182),$N182,WORKDAY.INTL($S182,$U182-1,'Project Info'!$H$12,Holidays!$A$6:$A$205)))</f>
        <v/>
      </c>
      <c r="U182" s="52" t="str">
        <f>IF(OR($S182="",NOT(ISNUMBER($J182))),"",IF(ISNUMBER($N182),MAX(1,NETWORKDAYS.INTL($S182,$N182,'Project Info'!$H$12,Holidays!$A$6:$A$205)),MAX(1,IF(ISNUMBER($P182),$P182,$J182),IF(ISNUMBER($M182),NETWORKDAYS.INTL($M182,N('Project Info'!$C$11),'Project Info'!$H$12,Holidays!$A$6:$A$205),0))))</f>
        <v/>
      </c>
      <c r="V182" s="53" t="str">
        <f>IF($U182="","",$U182-MAX(1,$J182))</f>
        <v/>
      </c>
      <c r="W182" s="25" t="str">
        <f>IF($B182="","",IF($U182="","Enter Duration",IF($AE182="Completed",IF(NOT(ISNUMBER($N182)),"Completed - enter Actual End",IF($V182&gt;0,"Completed - Overshoot",IF($V182&lt;0,"Completed - Early","Completed - On Time"))),IF($AE182="On Hold","On Hold",IF($AE182="In Progress",IF($V182&gt;0,"In Progress - Overshooting","In Progress - On Track"),IF($S182&gt;$Q182,"Delayed Start","Not Started"))))))</f>
        <v/>
      </c>
      <c r="X182" s="53" t="str">
        <f>IF(OR(NOT(ISNUMBER($R182)),NOT(ISNUMBER($T182))),"",IF($T182&gt;=$R182,NETWORKDAYS.INTL($R182,$T182,'Project Info'!$H$12,Holidays!$A$6:$A$205)-1,-(NETWORKDAYS.INTL($T182,$R182,'Project Info'!$H$12,Holidays!$A$6:$A$205)-1)))</f>
        <v/>
      </c>
      <c r="Y182" s="25" t="str">
        <f>IF($B182="","",IF(AND(MAX($AC182,$AD182)&gt;0,N($S182)&gt;N($Q182)),"Delayed by Task #"&amp;IF($AC182&gt;=$AD182,$D182,$G182)&amp;" (+"&amp;MAX($AC182,$AD182)&amp;"d)",""))</f>
        <v/>
      </c>
      <c r="Z182" s="52" t="str">
        <f>IF($B182="","",COUNTIF($D$11:$D$310,$A182)+COUNTIF($G$11:$G$310,$A182))</f>
        <v/>
      </c>
      <c r="AA182" s="47" t="str">
        <f>IF($B182="","",IF($AE182="Completed",1,IF($AE182="On Hold",4,IF($AE182="In Progress",2,IF(N($S182)&gt;N($Q182),7,3)))))</f>
        <v/>
      </c>
      <c r="AB182" s="47" t="str">
        <f>IF($B182="","",IF(OR(AND($D182&lt;&gt;"",ISNUMBER(MATCH($D182,$A$11:$A$310,0))),AND($G182&lt;&gt;"",ISNUMBER(MATCH($G182,$A$11:$A$310,0)))),1,0))</f>
        <v/>
      </c>
      <c r="AC182" s="47">
        <f>IF($D182="",0,N(IFERROR(INDEX($X$11:$X$310,MATCH($D182,$A$11:$A$310,0)),0)))</f>
        <v>0</v>
      </c>
      <c r="AD182" s="47">
        <f>IF($G182="",0,N(IFERROR(INDEX($X$11:$X$310,MATCH($G182,$A$11:$A$310,0)),0)))</f>
        <v>0</v>
      </c>
      <c r="AE182" s="47" t="str">
        <f>IF($B182="","",IF(ISNUMBER($N182),"Completed",IF($L182="Completed","Completed",IF($L182&lt;&gt;"",$L182,IF(ISNUMBER($M182),"In Progress","Not Started")))))</f>
        <v/>
      </c>
      <c r="AF182" s="54" t="str">
        <f>IF($B182="","",IF($AE182="Completed",1,MIN(1,N($O182))))</f>
        <v/>
      </c>
      <c r="AG182" s="55" t="str">
        <f>IF(OR($S182="",NOT(ISNUMBER($J182))),"",WORKDAY.INTL($S182,MAX(1,$J182)-1,'Project Info'!$H$12,Holidays!$A$6:$A$205))</f>
        <v/>
      </c>
      <c r="AH182" s="47" t="str">
        <f>IF($B182="","",N($J182)*$AF182)</f>
        <v/>
      </c>
      <c r="AI182" s="47">
        <f>IF(ISNUMBER($R182),$R182,0)</f>
        <v>0</v>
      </c>
      <c r="AJ182" s="47">
        <f>IF(ISNUMBER($T182),$T182,0)</f>
        <v>0</v>
      </c>
    </row>
    <row r="183" ht="18" customHeight="1">
      <c r="A183" s="47" t="str">
        <f>IF($B183="","",ROW()-10)</f>
        <v/>
      </c>
      <c r="B183" s="48" t="n"/>
      <c r="C183" s="48" t="n"/>
      <c r="D183" s="6" t="n"/>
      <c r="E183" s="6" t="n"/>
      <c r="F183" s="6" t="n"/>
      <c r="G183" s="6" t="n"/>
      <c r="H183" s="6" t="n"/>
      <c r="I183" s="6" t="n"/>
      <c r="J183" s="6" t="n"/>
      <c r="K183" s="49" t="n"/>
      <c r="L183" s="6" t="n"/>
      <c r="M183" s="49" t="n"/>
      <c r="N183" s="49" t="n"/>
      <c r="O183" s="50" t="n"/>
      <c r="P183" s="6" t="n"/>
      <c r="Q183" s="51" t="str">
        <f>IF(OR($B183="",'Project Info'!$C$9=""),"",WORKDAY.INTL(MAX('Project Info'!$C$9,N($K183),IF($D183="",0,N(IFERROR(IF($E183="SS",WORKDAY.INTL(INDEX($Q$11:$Q$310,MATCH($D183,$A$11:$A$310,0)),N($F183),'Project Info'!$H$12,Holidays!$A$6:$A$205),IF($E183="FF",WORKDAY.INTL(INDEX($R$11:$R$310,MATCH($D183,$A$11:$A$310,0)),N($F183)-MAX(1,N($J183))+1,'Project Info'!$H$12,Holidays!$A$6:$A$205),WORKDAY.INTL(INDEX($R$11:$R$310,MATCH($D183,$A$11:$A$310,0)),1+N($F183),'Project Info'!$H$12,Holidays!$A$6:$A$205))),0))),IF($G183="",0,N(IFERROR(IF($H183="SS",WORKDAY.INTL(INDEX($Q$11:$Q$310,MATCH($G183,$A$11:$A$310,0)),N($I183),'Project Info'!$H$12,Holidays!$A$6:$A$205),IF($H183="FF",WORKDAY.INTL(INDEX($R$11:$R$310,MATCH($G183,$A$11:$A$310,0)),N($I183)-MAX(1,N($J183))+1,'Project Info'!$H$12,Holidays!$A$6:$A$205),WORKDAY.INTL(INDEX($R$11:$R$310,MATCH($G183,$A$11:$A$310,0)),1+N($I183),'Project Info'!$H$12,Holidays!$A$6:$A$205))),0))))-1,1,'Project Info'!$H$12,Holidays!$A$6:$A$205))</f>
        <v/>
      </c>
      <c r="R183" s="51" t="str">
        <f>IF(OR($Q183="",NOT(ISNUMBER($J183))),"",WORKDAY.INTL($Q183,MAX(1,$J183)-1,'Project Info'!$H$12,Holidays!$A$6:$A$205))</f>
        <v/>
      </c>
      <c r="S183" s="51" t="str">
        <f>IF($Q183="","",IF(ISNUMBER($M183),$M183,WORKDAY.INTL(MAX($Q183,IF($D183="",0,N(IFERROR(IF($E183="SS",WORKDAY.INTL(INDEX($S$11:$S$310,MATCH($D183,$A$11:$A$310,0)),N($F183),'Project Info'!$H$12,Holidays!$A$6:$A$205),IF($E183="FF",WORKDAY.INTL(INDEX($T$11:$T$310,MATCH($D183,$A$11:$A$310,0)),N($F183)-MAX(1,IF(ISNUMBER($P183),$P183,N($J183)))+1,'Project Info'!$H$12,Holidays!$A$6:$A$205),WORKDAY.INTL(INDEX($T$11:$T$310,MATCH($D183,$A$11:$A$310,0)),1+N($F183),'Project Info'!$H$12,Holidays!$A$6:$A$205))),0))),IF($G183="",0,N(IFERROR(IF($H183="SS",WORKDAY.INTL(INDEX($S$11:$S$310,MATCH($G183,$A$11:$A$310,0)),N($I183),'Project Info'!$H$12,Holidays!$A$6:$A$205),IF($H183="FF",WORKDAY.INTL(INDEX($T$11:$T$310,MATCH($G183,$A$11:$A$310,0)),N($I183)-MAX(1,IF(ISNUMBER($P183),$P183,N($J183)))+1,'Project Info'!$H$12,Holidays!$A$6:$A$205),WORKDAY.INTL(INDEX($T$11:$T$310,MATCH($G183,$A$11:$A$310,0)),1+N($I183),'Project Info'!$H$12,Holidays!$A$6:$A$205))),0))),IF($AE183="Completed",0,N('Project Info'!$C$11)))-1,1,'Project Info'!$H$12,Holidays!$A$6:$A$205)))</f>
        <v/>
      </c>
      <c r="T183" s="51" t="str">
        <f>IF(OR($S183="",$U183=""),"",IF(ISNUMBER($N183),$N183,WORKDAY.INTL($S183,$U183-1,'Project Info'!$H$12,Holidays!$A$6:$A$205)))</f>
        <v/>
      </c>
      <c r="U183" s="52" t="str">
        <f>IF(OR($S183="",NOT(ISNUMBER($J183))),"",IF(ISNUMBER($N183),MAX(1,NETWORKDAYS.INTL($S183,$N183,'Project Info'!$H$12,Holidays!$A$6:$A$205)),MAX(1,IF(ISNUMBER($P183),$P183,$J183),IF(ISNUMBER($M183),NETWORKDAYS.INTL($M183,N('Project Info'!$C$11),'Project Info'!$H$12,Holidays!$A$6:$A$205),0))))</f>
        <v/>
      </c>
      <c r="V183" s="53" t="str">
        <f>IF($U183="","",$U183-MAX(1,$J183))</f>
        <v/>
      </c>
      <c r="W183" s="25" t="str">
        <f>IF($B183="","",IF($U183="","Enter Duration",IF($AE183="Completed",IF(NOT(ISNUMBER($N183)),"Completed - enter Actual End",IF($V183&gt;0,"Completed - Overshoot",IF($V183&lt;0,"Completed - Early","Completed - On Time"))),IF($AE183="On Hold","On Hold",IF($AE183="In Progress",IF($V183&gt;0,"In Progress - Overshooting","In Progress - On Track"),IF($S183&gt;$Q183,"Delayed Start","Not Started"))))))</f>
        <v/>
      </c>
      <c r="X183" s="53" t="str">
        <f>IF(OR(NOT(ISNUMBER($R183)),NOT(ISNUMBER($T183))),"",IF($T183&gt;=$R183,NETWORKDAYS.INTL($R183,$T183,'Project Info'!$H$12,Holidays!$A$6:$A$205)-1,-(NETWORKDAYS.INTL($T183,$R183,'Project Info'!$H$12,Holidays!$A$6:$A$205)-1)))</f>
        <v/>
      </c>
      <c r="Y183" s="25" t="str">
        <f>IF($B183="","",IF(AND(MAX($AC183,$AD183)&gt;0,N($S183)&gt;N($Q183)),"Delayed by Task #"&amp;IF($AC183&gt;=$AD183,$D183,$G183)&amp;" (+"&amp;MAX($AC183,$AD183)&amp;"d)",""))</f>
        <v/>
      </c>
      <c r="Z183" s="52" t="str">
        <f>IF($B183="","",COUNTIF($D$11:$D$310,$A183)+COUNTIF($G$11:$G$310,$A183))</f>
        <v/>
      </c>
      <c r="AA183" s="47" t="str">
        <f>IF($B183="","",IF($AE183="Completed",1,IF($AE183="On Hold",4,IF($AE183="In Progress",2,IF(N($S183)&gt;N($Q183),7,3)))))</f>
        <v/>
      </c>
      <c r="AB183" s="47" t="str">
        <f>IF($B183="","",IF(OR(AND($D183&lt;&gt;"",ISNUMBER(MATCH($D183,$A$11:$A$310,0))),AND($G183&lt;&gt;"",ISNUMBER(MATCH($G183,$A$11:$A$310,0)))),1,0))</f>
        <v/>
      </c>
      <c r="AC183" s="47">
        <f>IF($D183="",0,N(IFERROR(INDEX($X$11:$X$310,MATCH($D183,$A$11:$A$310,0)),0)))</f>
        <v>0</v>
      </c>
      <c r="AD183" s="47">
        <f>IF($G183="",0,N(IFERROR(INDEX($X$11:$X$310,MATCH($G183,$A$11:$A$310,0)),0)))</f>
        <v>0</v>
      </c>
      <c r="AE183" s="47" t="str">
        <f>IF($B183="","",IF(ISNUMBER($N183),"Completed",IF($L183="Completed","Completed",IF($L183&lt;&gt;"",$L183,IF(ISNUMBER($M183),"In Progress","Not Started")))))</f>
        <v/>
      </c>
      <c r="AF183" s="54" t="str">
        <f>IF($B183="","",IF($AE183="Completed",1,MIN(1,N($O183))))</f>
        <v/>
      </c>
      <c r="AG183" s="55" t="str">
        <f>IF(OR($S183="",NOT(ISNUMBER($J183))),"",WORKDAY.INTL($S183,MAX(1,$J183)-1,'Project Info'!$H$12,Holidays!$A$6:$A$205))</f>
        <v/>
      </c>
      <c r="AH183" s="47" t="str">
        <f>IF($B183="","",N($J183)*$AF183)</f>
        <v/>
      </c>
      <c r="AI183" s="47">
        <f>IF(ISNUMBER($R183),$R183,0)</f>
        <v>0</v>
      </c>
      <c r="AJ183" s="47">
        <f>IF(ISNUMBER($T183),$T183,0)</f>
        <v>0</v>
      </c>
    </row>
    <row r="184" ht="18" customHeight="1">
      <c r="A184" s="47" t="str">
        <f>IF($B184="","",ROW()-10)</f>
        <v/>
      </c>
      <c r="B184" s="48" t="n"/>
      <c r="C184" s="48" t="n"/>
      <c r="D184" s="6" t="n"/>
      <c r="E184" s="6" t="n"/>
      <c r="F184" s="6" t="n"/>
      <c r="G184" s="6" t="n"/>
      <c r="H184" s="6" t="n"/>
      <c r="I184" s="6" t="n"/>
      <c r="J184" s="6" t="n"/>
      <c r="K184" s="49" t="n"/>
      <c r="L184" s="6" t="n"/>
      <c r="M184" s="49" t="n"/>
      <c r="N184" s="49" t="n"/>
      <c r="O184" s="50" t="n"/>
      <c r="P184" s="6" t="n"/>
      <c r="Q184" s="51" t="str">
        <f>IF(OR($B184="",'Project Info'!$C$9=""),"",WORKDAY.INTL(MAX('Project Info'!$C$9,N($K184),IF($D184="",0,N(IFERROR(IF($E184="SS",WORKDAY.INTL(INDEX($Q$11:$Q$310,MATCH($D184,$A$11:$A$310,0)),N($F184),'Project Info'!$H$12,Holidays!$A$6:$A$205),IF($E184="FF",WORKDAY.INTL(INDEX($R$11:$R$310,MATCH($D184,$A$11:$A$310,0)),N($F184)-MAX(1,N($J184))+1,'Project Info'!$H$12,Holidays!$A$6:$A$205),WORKDAY.INTL(INDEX($R$11:$R$310,MATCH($D184,$A$11:$A$310,0)),1+N($F184),'Project Info'!$H$12,Holidays!$A$6:$A$205))),0))),IF($G184="",0,N(IFERROR(IF($H184="SS",WORKDAY.INTL(INDEX($Q$11:$Q$310,MATCH($G184,$A$11:$A$310,0)),N($I184),'Project Info'!$H$12,Holidays!$A$6:$A$205),IF($H184="FF",WORKDAY.INTL(INDEX($R$11:$R$310,MATCH($G184,$A$11:$A$310,0)),N($I184)-MAX(1,N($J184))+1,'Project Info'!$H$12,Holidays!$A$6:$A$205),WORKDAY.INTL(INDEX($R$11:$R$310,MATCH($G184,$A$11:$A$310,0)),1+N($I184),'Project Info'!$H$12,Holidays!$A$6:$A$205))),0))))-1,1,'Project Info'!$H$12,Holidays!$A$6:$A$205))</f>
        <v/>
      </c>
      <c r="R184" s="51" t="str">
        <f>IF(OR($Q184="",NOT(ISNUMBER($J184))),"",WORKDAY.INTL($Q184,MAX(1,$J184)-1,'Project Info'!$H$12,Holidays!$A$6:$A$205))</f>
        <v/>
      </c>
      <c r="S184" s="51" t="str">
        <f>IF($Q184="","",IF(ISNUMBER($M184),$M184,WORKDAY.INTL(MAX($Q184,IF($D184="",0,N(IFERROR(IF($E184="SS",WORKDAY.INTL(INDEX($S$11:$S$310,MATCH($D184,$A$11:$A$310,0)),N($F184),'Project Info'!$H$12,Holidays!$A$6:$A$205),IF($E184="FF",WORKDAY.INTL(INDEX($T$11:$T$310,MATCH($D184,$A$11:$A$310,0)),N($F184)-MAX(1,IF(ISNUMBER($P184),$P184,N($J184)))+1,'Project Info'!$H$12,Holidays!$A$6:$A$205),WORKDAY.INTL(INDEX($T$11:$T$310,MATCH($D184,$A$11:$A$310,0)),1+N($F184),'Project Info'!$H$12,Holidays!$A$6:$A$205))),0))),IF($G184="",0,N(IFERROR(IF($H184="SS",WORKDAY.INTL(INDEX($S$11:$S$310,MATCH($G184,$A$11:$A$310,0)),N($I184),'Project Info'!$H$12,Holidays!$A$6:$A$205),IF($H184="FF",WORKDAY.INTL(INDEX($T$11:$T$310,MATCH($G184,$A$11:$A$310,0)),N($I184)-MAX(1,IF(ISNUMBER($P184),$P184,N($J184)))+1,'Project Info'!$H$12,Holidays!$A$6:$A$205),WORKDAY.INTL(INDEX($T$11:$T$310,MATCH($G184,$A$11:$A$310,0)),1+N($I184),'Project Info'!$H$12,Holidays!$A$6:$A$205))),0))),IF($AE184="Completed",0,N('Project Info'!$C$11)))-1,1,'Project Info'!$H$12,Holidays!$A$6:$A$205)))</f>
        <v/>
      </c>
      <c r="T184" s="51" t="str">
        <f>IF(OR($S184="",$U184=""),"",IF(ISNUMBER($N184),$N184,WORKDAY.INTL($S184,$U184-1,'Project Info'!$H$12,Holidays!$A$6:$A$205)))</f>
        <v/>
      </c>
      <c r="U184" s="52" t="str">
        <f>IF(OR($S184="",NOT(ISNUMBER($J184))),"",IF(ISNUMBER($N184),MAX(1,NETWORKDAYS.INTL($S184,$N184,'Project Info'!$H$12,Holidays!$A$6:$A$205)),MAX(1,IF(ISNUMBER($P184),$P184,$J184),IF(ISNUMBER($M184),NETWORKDAYS.INTL($M184,N('Project Info'!$C$11),'Project Info'!$H$12,Holidays!$A$6:$A$205),0))))</f>
        <v/>
      </c>
      <c r="V184" s="53" t="str">
        <f>IF($U184="","",$U184-MAX(1,$J184))</f>
        <v/>
      </c>
      <c r="W184" s="25" t="str">
        <f>IF($B184="","",IF($U184="","Enter Duration",IF($AE184="Completed",IF(NOT(ISNUMBER($N184)),"Completed - enter Actual End",IF($V184&gt;0,"Completed - Overshoot",IF($V184&lt;0,"Completed - Early","Completed - On Time"))),IF($AE184="On Hold","On Hold",IF($AE184="In Progress",IF($V184&gt;0,"In Progress - Overshooting","In Progress - On Track"),IF($S184&gt;$Q184,"Delayed Start","Not Started"))))))</f>
        <v/>
      </c>
      <c r="X184" s="53" t="str">
        <f>IF(OR(NOT(ISNUMBER($R184)),NOT(ISNUMBER($T184))),"",IF($T184&gt;=$R184,NETWORKDAYS.INTL($R184,$T184,'Project Info'!$H$12,Holidays!$A$6:$A$205)-1,-(NETWORKDAYS.INTL($T184,$R184,'Project Info'!$H$12,Holidays!$A$6:$A$205)-1)))</f>
        <v/>
      </c>
      <c r="Y184" s="25" t="str">
        <f>IF($B184="","",IF(AND(MAX($AC184,$AD184)&gt;0,N($S184)&gt;N($Q184)),"Delayed by Task #"&amp;IF($AC184&gt;=$AD184,$D184,$G184)&amp;" (+"&amp;MAX($AC184,$AD184)&amp;"d)",""))</f>
        <v/>
      </c>
      <c r="Z184" s="52" t="str">
        <f>IF($B184="","",COUNTIF($D$11:$D$310,$A184)+COUNTIF($G$11:$G$310,$A184))</f>
        <v/>
      </c>
      <c r="AA184" s="47" t="str">
        <f>IF($B184="","",IF($AE184="Completed",1,IF($AE184="On Hold",4,IF($AE184="In Progress",2,IF(N($S184)&gt;N($Q184),7,3)))))</f>
        <v/>
      </c>
      <c r="AB184" s="47" t="str">
        <f>IF($B184="","",IF(OR(AND($D184&lt;&gt;"",ISNUMBER(MATCH($D184,$A$11:$A$310,0))),AND($G184&lt;&gt;"",ISNUMBER(MATCH($G184,$A$11:$A$310,0)))),1,0))</f>
        <v/>
      </c>
      <c r="AC184" s="47">
        <f>IF($D184="",0,N(IFERROR(INDEX($X$11:$X$310,MATCH($D184,$A$11:$A$310,0)),0)))</f>
        <v>0</v>
      </c>
      <c r="AD184" s="47">
        <f>IF($G184="",0,N(IFERROR(INDEX($X$11:$X$310,MATCH($G184,$A$11:$A$310,0)),0)))</f>
        <v>0</v>
      </c>
      <c r="AE184" s="47" t="str">
        <f>IF($B184="","",IF(ISNUMBER($N184),"Completed",IF($L184="Completed","Completed",IF($L184&lt;&gt;"",$L184,IF(ISNUMBER($M184),"In Progress","Not Started")))))</f>
        <v/>
      </c>
      <c r="AF184" s="54" t="str">
        <f>IF($B184="","",IF($AE184="Completed",1,MIN(1,N($O184))))</f>
        <v/>
      </c>
      <c r="AG184" s="55" t="str">
        <f>IF(OR($S184="",NOT(ISNUMBER($J184))),"",WORKDAY.INTL($S184,MAX(1,$J184)-1,'Project Info'!$H$12,Holidays!$A$6:$A$205))</f>
        <v/>
      </c>
      <c r="AH184" s="47" t="str">
        <f>IF($B184="","",N($J184)*$AF184)</f>
        <v/>
      </c>
      <c r="AI184" s="47">
        <f>IF(ISNUMBER($R184),$R184,0)</f>
        <v>0</v>
      </c>
      <c r="AJ184" s="47">
        <f>IF(ISNUMBER($T184),$T184,0)</f>
        <v>0</v>
      </c>
    </row>
    <row r="185" ht="18" customHeight="1">
      <c r="A185" s="47" t="str">
        <f>IF($B185="","",ROW()-10)</f>
        <v/>
      </c>
      <c r="B185" s="48" t="n"/>
      <c r="C185" s="48" t="n"/>
      <c r="D185" s="6" t="n"/>
      <c r="E185" s="6" t="n"/>
      <c r="F185" s="6" t="n"/>
      <c r="G185" s="6" t="n"/>
      <c r="H185" s="6" t="n"/>
      <c r="I185" s="6" t="n"/>
      <c r="J185" s="6" t="n"/>
      <c r="K185" s="49" t="n"/>
      <c r="L185" s="6" t="n"/>
      <c r="M185" s="49" t="n"/>
      <c r="N185" s="49" t="n"/>
      <c r="O185" s="50" t="n"/>
      <c r="P185" s="6" t="n"/>
      <c r="Q185" s="51" t="str">
        <f>IF(OR($B185="",'Project Info'!$C$9=""),"",WORKDAY.INTL(MAX('Project Info'!$C$9,N($K185),IF($D185="",0,N(IFERROR(IF($E185="SS",WORKDAY.INTL(INDEX($Q$11:$Q$310,MATCH($D185,$A$11:$A$310,0)),N($F185),'Project Info'!$H$12,Holidays!$A$6:$A$205),IF($E185="FF",WORKDAY.INTL(INDEX($R$11:$R$310,MATCH($D185,$A$11:$A$310,0)),N($F185)-MAX(1,N($J185))+1,'Project Info'!$H$12,Holidays!$A$6:$A$205),WORKDAY.INTL(INDEX($R$11:$R$310,MATCH($D185,$A$11:$A$310,0)),1+N($F185),'Project Info'!$H$12,Holidays!$A$6:$A$205))),0))),IF($G185="",0,N(IFERROR(IF($H185="SS",WORKDAY.INTL(INDEX($Q$11:$Q$310,MATCH($G185,$A$11:$A$310,0)),N($I185),'Project Info'!$H$12,Holidays!$A$6:$A$205),IF($H185="FF",WORKDAY.INTL(INDEX($R$11:$R$310,MATCH($G185,$A$11:$A$310,0)),N($I185)-MAX(1,N($J185))+1,'Project Info'!$H$12,Holidays!$A$6:$A$205),WORKDAY.INTL(INDEX($R$11:$R$310,MATCH($G185,$A$11:$A$310,0)),1+N($I185),'Project Info'!$H$12,Holidays!$A$6:$A$205))),0))))-1,1,'Project Info'!$H$12,Holidays!$A$6:$A$205))</f>
        <v/>
      </c>
      <c r="R185" s="51" t="str">
        <f>IF(OR($Q185="",NOT(ISNUMBER($J185))),"",WORKDAY.INTL($Q185,MAX(1,$J185)-1,'Project Info'!$H$12,Holidays!$A$6:$A$205))</f>
        <v/>
      </c>
      <c r="S185" s="51" t="str">
        <f>IF($Q185="","",IF(ISNUMBER($M185),$M185,WORKDAY.INTL(MAX($Q185,IF($D185="",0,N(IFERROR(IF($E185="SS",WORKDAY.INTL(INDEX($S$11:$S$310,MATCH($D185,$A$11:$A$310,0)),N($F185),'Project Info'!$H$12,Holidays!$A$6:$A$205),IF($E185="FF",WORKDAY.INTL(INDEX($T$11:$T$310,MATCH($D185,$A$11:$A$310,0)),N($F185)-MAX(1,IF(ISNUMBER($P185),$P185,N($J185)))+1,'Project Info'!$H$12,Holidays!$A$6:$A$205),WORKDAY.INTL(INDEX($T$11:$T$310,MATCH($D185,$A$11:$A$310,0)),1+N($F185),'Project Info'!$H$12,Holidays!$A$6:$A$205))),0))),IF($G185="",0,N(IFERROR(IF($H185="SS",WORKDAY.INTL(INDEX($S$11:$S$310,MATCH($G185,$A$11:$A$310,0)),N($I185),'Project Info'!$H$12,Holidays!$A$6:$A$205),IF($H185="FF",WORKDAY.INTL(INDEX($T$11:$T$310,MATCH($G185,$A$11:$A$310,0)),N($I185)-MAX(1,IF(ISNUMBER($P185),$P185,N($J185)))+1,'Project Info'!$H$12,Holidays!$A$6:$A$205),WORKDAY.INTL(INDEX($T$11:$T$310,MATCH($G185,$A$11:$A$310,0)),1+N($I185),'Project Info'!$H$12,Holidays!$A$6:$A$205))),0))),IF($AE185="Completed",0,N('Project Info'!$C$11)))-1,1,'Project Info'!$H$12,Holidays!$A$6:$A$205)))</f>
        <v/>
      </c>
      <c r="T185" s="51" t="str">
        <f>IF(OR($S185="",$U185=""),"",IF(ISNUMBER($N185),$N185,WORKDAY.INTL($S185,$U185-1,'Project Info'!$H$12,Holidays!$A$6:$A$205)))</f>
        <v/>
      </c>
      <c r="U185" s="52" t="str">
        <f>IF(OR($S185="",NOT(ISNUMBER($J185))),"",IF(ISNUMBER($N185),MAX(1,NETWORKDAYS.INTL($S185,$N185,'Project Info'!$H$12,Holidays!$A$6:$A$205)),MAX(1,IF(ISNUMBER($P185),$P185,$J185),IF(ISNUMBER($M185),NETWORKDAYS.INTL($M185,N('Project Info'!$C$11),'Project Info'!$H$12,Holidays!$A$6:$A$205),0))))</f>
        <v/>
      </c>
      <c r="V185" s="53" t="str">
        <f>IF($U185="","",$U185-MAX(1,$J185))</f>
        <v/>
      </c>
      <c r="W185" s="25" t="str">
        <f>IF($B185="","",IF($U185="","Enter Duration",IF($AE185="Completed",IF(NOT(ISNUMBER($N185)),"Completed - enter Actual End",IF($V185&gt;0,"Completed - Overshoot",IF($V185&lt;0,"Completed - Early","Completed - On Time"))),IF($AE185="On Hold","On Hold",IF($AE185="In Progress",IF($V185&gt;0,"In Progress - Overshooting","In Progress - On Track"),IF($S185&gt;$Q185,"Delayed Start","Not Started"))))))</f>
        <v/>
      </c>
      <c r="X185" s="53" t="str">
        <f>IF(OR(NOT(ISNUMBER($R185)),NOT(ISNUMBER($T185))),"",IF($T185&gt;=$R185,NETWORKDAYS.INTL($R185,$T185,'Project Info'!$H$12,Holidays!$A$6:$A$205)-1,-(NETWORKDAYS.INTL($T185,$R185,'Project Info'!$H$12,Holidays!$A$6:$A$205)-1)))</f>
        <v/>
      </c>
      <c r="Y185" s="25" t="str">
        <f>IF($B185="","",IF(AND(MAX($AC185,$AD185)&gt;0,N($S185)&gt;N($Q185)),"Delayed by Task #"&amp;IF($AC185&gt;=$AD185,$D185,$G185)&amp;" (+"&amp;MAX($AC185,$AD185)&amp;"d)",""))</f>
        <v/>
      </c>
      <c r="Z185" s="52" t="str">
        <f>IF($B185="","",COUNTIF($D$11:$D$310,$A185)+COUNTIF($G$11:$G$310,$A185))</f>
        <v/>
      </c>
      <c r="AA185" s="47" t="str">
        <f>IF($B185="","",IF($AE185="Completed",1,IF($AE185="On Hold",4,IF($AE185="In Progress",2,IF(N($S185)&gt;N($Q185),7,3)))))</f>
        <v/>
      </c>
      <c r="AB185" s="47" t="str">
        <f>IF($B185="","",IF(OR(AND($D185&lt;&gt;"",ISNUMBER(MATCH($D185,$A$11:$A$310,0))),AND($G185&lt;&gt;"",ISNUMBER(MATCH($G185,$A$11:$A$310,0)))),1,0))</f>
        <v/>
      </c>
      <c r="AC185" s="47">
        <f>IF($D185="",0,N(IFERROR(INDEX($X$11:$X$310,MATCH($D185,$A$11:$A$310,0)),0)))</f>
        <v>0</v>
      </c>
      <c r="AD185" s="47">
        <f>IF($G185="",0,N(IFERROR(INDEX($X$11:$X$310,MATCH($G185,$A$11:$A$310,0)),0)))</f>
        <v>0</v>
      </c>
      <c r="AE185" s="47" t="str">
        <f>IF($B185="","",IF(ISNUMBER($N185),"Completed",IF($L185="Completed","Completed",IF($L185&lt;&gt;"",$L185,IF(ISNUMBER($M185),"In Progress","Not Started")))))</f>
        <v/>
      </c>
      <c r="AF185" s="54" t="str">
        <f>IF($B185="","",IF($AE185="Completed",1,MIN(1,N($O185))))</f>
        <v/>
      </c>
      <c r="AG185" s="55" t="str">
        <f>IF(OR($S185="",NOT(ISNUMBER($J185))),"",WORKDAY.INTL($S185,MAX(1,$J185)-1,'Project Info'!$H$12,Holidays!$A$6:$A$205))</f>
        <v/>
      </c>
      <c r="AH185" s="47" t="str">
        <f>IF($B185="","",N($J185)*$AF185)</f>
        <v/>
      </c>
      <c r="AI185" s="47">
        <f>IF(ISNUMBER($R185),$R185,0)</f>
        <v>0</v>
      </c>
      <c r="AJ185" s="47">
        <f>IF(ISNUMBER($T185),$T185,0)</f>
        <v>0</v>
      </c>
    </row>
    <row r="186" ht="18" customHeight="1">
      <c r="A186" s="47" t="str">
        <f>IF($B186="","",ROW()-10)</f>
        <v/>
      </c>
      <c r="B186" s="48" t="n"/>
      <c r="C186" s="48" t="n"/>
      <c r="D186" s="6" t="n"/>
      <c r="E186" s="6" t="n"/>
      <c r="F186" s="6" t="n"/>
      <c r="G186" s="6" t="n"/>
      <c r="H186" s="6" t="n"/>
      <c r="I186" s="6" t="n"/>
      <c r="J186" s="6" t="n"/>
      <c r="K186" s="49" t="n"/>
      <c r="L186" s="6" t="n"/>
      <c r="M186" s="49" t="n"/>
      <c r="N186" s="49" t="n"/>
      <c r="O186" s="50" t="n"/>
      <c r="P186" s="6" t="n"/>
      <c r="Q186" s="51" t="str">
        <f>IF(OR($B186="",'Project Info'!$C$9=""),"",WORKDAY.INTL(MAX('Project Info'!$C$9,N($K186),IF($D186="",0,N(IFERROR(IF($E186="SS",WORKDAY.INTL(INDEX($Q$11:$Q$310,MATCH($D186,$A$11:$A$310,0)),N($F186),'Project Info'!$H$12,Holidays!$A$6:$A$205),IF($E186="FF",WORKDAY.INTL(INDEX($R$11:$R$310,MATCH($D186,$A$11:$A$310,0)),N($F186)-MAX(1,N($J186))+1,'Project Info'!$H$12,Holidays!$A$6:$A$205),WORKDAY.INTL(INDEX($R$11:$R$310,MATCH($D186,$A$11:$A$310,0)),1+N($F186),'Project Info'!$H$12,Holidays!$A$6:$A$205))),0))),IF($G186="",0,N(IFERROR(IF($H186="SS",WORKDAY.INTL(INDEX($Q$11:$Q$310,MATCH($G186,$A$11:$A$310,0)),N($I186),'Project Info'!$H$12,Holidays!$A$6:$A$205),IF($H186="FF",WORKDAY.INTL(INDEX($R$11:$R$310,MATCH($G186,$A$11:$A$310,0)),N($I186)-MAX(1,N($J186))+1,'Project Info'!$H$12,Holidays!$A$6:$A$205),WORKDAY.INTL(INDEX($R$11:$R$310,MATCH($G186,$A$11:$A$310,0)),1+N($I186),'Project Info'!$H$12,Holidays!$A$6:$A$205))),0))))-1,1,'Project Info'!$H$12,Holidays!$A$6:$A$205))</f>
        <v/>
      </c>
      <c r="R186" s="51" t="str">
        <f>IF(OR($Q186="",NOT(ISNUMBER($J186))),"",WORKDAY.INTL($Q186,MAX(1,$J186)-1,'Project Info'!$H$12,Holidays!$A$6:$A$205))</f>
        <v/>
      </c>
      <c r="S186" s="51" t="str">
        <f>IF($Q186="","",IF(ISNUMBER($M186),$M186,WORKDAY.INTL(MAX($Q186,IF($D186="",0,N(IFERROR(IF($E186="SS",WORKDAY.INTL(INDEX($S$11:$S$310,MATCH($D186,$A$11:$A$310,0)),N($F186),'Project Info'!$H$12,Holidays!$A$6:$A$205),IF($E186="FF",WORKDAY.INTL(INDEX($T$11:$T$310,MATCH($D186,$A$11:$A$310,0)),N($F186)-MAX(1,IF(ISNUMBER($P186),$P186,N($J186)))+1,'Project Info'!$H$12,Holidays!$A$6:$A$205),WORKDAY.INTL(INDEX($T$11:$T$310,MATCH($D186,$A$11:$A$310,0)),1+N($F186),'Project Info'!$H$12,Holidays!$A$6:$A$205))),0))),IF($G186="",0,N(IFERROR(IF($H186="SS",WORKDAY.INTL(INDEX($S$11:$S$310,MATCH($G186,$A$11:$A$310,0)),N($I186),'Project Info'!$H$12,Holidays!$A$6:$A$205),IF($H186="FF",WORKDAY.INTL(INDEX($T$11:$T$310,MATCH($G186,$A$11:$A$310,0)),N($I186)-MAX(1,IF(ISNUMBER($P186),$P186,N($J186)))+1,'Project Info'!$H$12,Holidays!$A$6:$A$205),WORKDAY.INTL(INDEX($T$11:$T$310,MATCH($G186,$A$11:$A$310,0)),1+N($I186),'Project Info'!$H$12,Holidays!$A$6:$A$205))),0))),IF($AE186="Completed",0,N('Project Info'!$C$11)))-1,1,'Project Info'!$H$12,Holidays!$A$6:$A$205)))</f>
        <v/>
      </c>
      <c r="T186" s="51" t="str">
        <f>IF(OR($S186="",$U186=""),"",IF(ISNUMBER($N186),$N186,WORKDAY.INTL($S186,$U186-1,'Project Info'!$H$12,Holidays!$A$6:$A$205)))</f>
        <v/>
      </c>
      <c r="U186" s="52" t="str">
        <f>IF(OR($S186="",NOT(ISNUMBER($J186))),"",IF(ISNUMBER($N186),MAX(1,NETWORKDAYS.INTL($S186,$N186,'Project Info'!$H$12,Holidays!$A$6:$A$205)),MAX(1,IF(ISNUMBER($P186),$P186,$J186),IF(ISNUMBER($M186),NETWORKDAYS.INTL($M186,N('Project Info'!$C$11),'Project Info'!$H$12,Holidays!$A$6:$A$205),0))))</f>
        <v/>
      </c>
      <c r="V186" s="53" t="str">
        <f>IF($U186="","",$U186-MAX(1,$J186))</f>
        <v/>
      </c>
      <c r="W186" s="25" t="str">
        <f>IF($B186="","",IF($U186="","Enter Duration",IF($AE186="Completed",IF(NOT(ISNUMBER($N186)),"Completed - enter Actual End",IF($V186&gt;0,"Completed - Overshoot",IF($V186&lt;0,"Completed - Early","Completed - On Time"))),IF($AE186="On Hold","On Hold",IF($AE186="In Progress",IF($V186&gt;0,"In Progress - Overshooting","In Progress - On Track"),IF($S186&gt;$Q186,"Delayed Start","Not Started"))))))</f>
        <v/>
      </c>
      <c r="X186" s="53" t="str">
        <f>IF(OR(NOT(ISNUMBER($R186)),NOT(ISNUMBER($T186))),"",IF($T186&gt;=$R186,NETWORKDAYS.INTL($R186,$T186,'Project Info'!$H$12,Holidays!$A$6:$A$205)-1,-(NETWORKDAYS.INTL($T186,$R186,'Project Info'!$H$12,Holidays!$A$6:$A$205)-1)))</f>
        <v/>
      </c>
      <c r="Y186" s="25" t="str">
        <f>IF($B186="","",IF(AND(MAX($AC186,$AD186)&gt;0,N($S186)&gt;N($Q186)),"Delayed by Task #"&amp;IF($AC186&gt;=$AD186,$D186,$G186)&amp;" (+"&amp;MAX($AC186,$AD186)&amp;"d)",""))</f>
        <v/>
      </c>
      <c r="Z186" s="52" t="str">
        <f>IF($B186="","",COUNTIF($D$11:$D$310,$A186)+COUNTIF($G$11:$G$310,$A186))</f>
        <v/>
      </c>
      <c r="AA186" s="47" t="str">
        <f>IF($B186="","",IF($AE186="Completed",1,IF($AE186="On Hold",4,IF($AE186="In Progress",2,IF(N($S186)&gt;N($Q186),7,3)))))</f>
        <v/>
      </c>
      <c r="AB186" s="47" t="str">
        <f>IF($B186="","",IF(OR(AND($D186&lt;&gt;"",ISNUMBER(MATCH($D186,$A$11:$A$310,0))),AND($G186&lt;&gt;"",ISNUMBER(MATCH($G186,$A$11:$A$310,0)))),1,0))</f>
        <v/>
      </c>
      <c r="AC186" s="47">
        <f>IF($D186="",0,N(IFERROR(INDEX($X$11:$X$310,MATCH($D186,$A$11:$A$310,0)),0)))</f>
        <v>0</v>
      </c>
      <c r="AD186" s="47">
        <f>IF($G186="",0,N(IFERROR(INDEX($X$11:$X$310,MATCH($G186,$A$11:$A$310,0)),0)))</f>
        <v>0</v>
      </c>
      <c r="AE186" s="47" t="str">
        <f>IF($B186="","",IF(ISNUMBER($N186),"Completed",IF($L186="Completed","Completed",IF($L186&lt;&gt;"",$L186,IF(ISNUMBER($M186),"In Progress","Not Started")))))</f>
        <v/>
      </c>
      <c r="AF186" s="54" t="str">
        <f>IF($B186="","",IF($AE186="Completed",1,MIN(1,N($O186))))</f>
        <v/>
      </c>
      <c r="AG186" s="55" t="str">
        <f>IF(OR($S186="",NOT(ISNUMBER($J186))),"",WORKDAY.INTL($S186,MAX(1,$J186)-1,'Project Info'!$H$12,Holidays!$A$6:$A$205))</f>
        <v/>
      </c>
      <c r="AH186" s="47" t="str">
        <f>IF($B186="","",N($J186)*$AF186)</f>
        <v/>
      </c>
      <c r="AI186" s="47">
        <f>IF(ISNUMBER($R186),$R186,0)</f>
        <v>0</v>
      </c>
      <c r="AJ186" s="47">
        <f>IF(ISNUMBER($T186),$T186,0)</f>
        <v>0</v>
      </c>
    </row>
    <row r="187" ht="18" customHeight="1">
      <c r="A187" s="47" t="str">
        <f>IF($B187="","",ROW()-10)</f>
        <v/>
      </c>
      <c r="B187" s="48" t="n"/>
      <c r="C187" s="48" t="n"/>
      <c r="D187" s="6" t="n"/>
      <c r="E187" s="6" t="n"/>
      <c r="F187" s="6" t="n"/>
      <c r="G187" s="6" t="n"/>
      <c r="H187" s="6" t="n"/>
      <c r="I187" s="6" t="n"/>
      <c r="J187" s="6" t="n"/>
      <c r="K187" s="49" t="n"/>
      <c r="L187" s="6" t="n"/>
      <c r="M187" s="49" t="n"/>
      <c r="N187" s="49" t="n"/>
      <c r="O187" s="50" t="n"/>
      <c r="P187" s="6" t="n"/>
      <c r="Q187" s="51" t="str">
        <f>IF(OR($B187="",'Project Info'!$C$9=""),"",WORKDAY.INTL(MAX('Project Info'!$C$9,N($K187),IF($D187="",0,N(IFERROR(IF($E187="SS",WORKDAY.INTL(INDEX($Q$11:$Q$310,MATCH($D187,$A$11:$A$310,0)),N($F187),'Project Info'!$H$12,Holidays!$A$6:$A$205),IF($E187="FF",WORKDAY.INTL(INDEX($R$11:$R$310,MATCH($D187,$A$11:$A$310,0)),N($F187)-MAX(1,N($J187))+1,'Project Info'!$H$12,Holidays!$A$6:$A$205),WORKDAY.INTL(INDEX($R$11:$R$310,MATCH($D187,$A$11:$A$310,0)),1+N($F187),'Project Info'!$H$12,Holidays!$A$6:$A$205))),0))),IF($G187="",0,N(IFERROR(IF($H187="SS",WORKDAY.INTL(INDEX($Q$11:$Q$310,MATCH($G187,$A$11:$A$310,0)),N($I187),'Project Info'!$H$12,Holidays!$A$6:$A$205),IF($H187="FF",WORKDAY.INTL(INDEX($R$11:$R$310,MATCH($G187,$A$11:$A$310,0)),N($I187)-MAX(1,N($J187))+1,'Project Info'!$H$12,Holidays!$A$6:$A$205),WORKDAY.INTL(INDEX($R$11:$R$310,MATCH($G187,$A$11:$A$310,0)),1+N($I187),'Project Info'!$H$12,Holidays!$A$6:$A$205))),0))))-1,1,'Project Info'!$H$12,Holidays!$A$6:$A$205))</f>
        <v/>
      </c>
      <c r="R187" s="51" t="str">
        <f>IF(OR($Q187="",NOT(ISNUMBER($J187))),"",WORKDAY.INTL($Q187,MAX(1,$J187)-1,'Project Info'!$H$12,Holidays!$A$6:$A$205))</f>
        <v/>
      </c>
      <c r="S187" s="51" t="str">
        <f>IF($Q187="","",IF(ISNUMBER($M187),$M187,WORKDAY.INTL(MAX($Q187,IF($D187="",0,N(IFERROR(IF($E187="SS",WORKDAY.INTL(INDEX($S$11:$S$310,MATCH($D187,$A$11:$A$310,0)),N($F187),'Project Info'!$H$12,Holidays!$A$6:$A$205),IF($E187="FF",WORKDAY.INTL(INDEX($T$11:$T$310,MATCH($D187,$A$11:$A$310,0)),N($F187)-MAX(1,IF(ISNUMBER($P187),$P187,N($J187)))+1,'Project Info'!$H$12,Holidays!$A$6:$A$205),WORKDAY.INTL(INDEX($T$11:$T$310,MATCH($D187,$A$11:$A$310,0)),1+N($F187),'Project Info'!$H$12,Holidays!$A$6:$A$205))),0))),IF($G187="",0,N(IFERROR(IF($H187="SS",WORKDAY.INTL(INDEX($S$11:$S$310,MATCH($G187,$A$11:$A$310,0)),N($I187),'Project Info'!$H$12,Holidays!$A$6:$A$205),IF($H187="FF",WORKDAY.INTL(INDEX($T$11:$T$310,MATCH($G187,$A$11:$A$310,0)),N($I187)-MAX(1,IF(ISNUMBER($P187),$P187,N($J187)))+1,'Project Info'!$H$12,Holidays!$A$6:$A$205),WORKDAY.INTL(INDEX($T$11:$T$310,MATCH($G187,$A$11:$A$310,0)),1+N($I187),'Project Info'!$H$12,Holidays!$A$6:$A$205))),0))),IF($AE187="Completed",0,N('Project Info'!$C$11)))-1,1,'Project Info'!$H$12,Holidays!$A$6:$A$205)))</f>
        <v/>
      </c>
      <c r="T187" s="51" t="str">
        <f>IF(OR($S187="",$U187=""),"",IF(ISNUMBER($N187),$N187,WORKDAY.INTL($S187,$U187-1,'Project Info'!$H$12,Holidays!$A$6:$A$205)))</f>
        <v/>
      </c>
      <c r="U187" s="52" t="str">
        <f>IF(OR($S187="",NOT(ISNUMBER($J187))),"",IF(ISNUMBER($N187),MAX(1,NETWORKDAYS.INTL($S187,$N187,'Project Info'!$H$12,Holidays!$A$6:$A$205)),MAX(1,IF(ISNUMBER($P187),$P187,$J187),IF(ISNUMBER($M187),NETWORKDAYS.INTL($M187,N('Project Info'!$C$11),'Project Info'!$H$12,Holidays!$A$6:$A$205),0))))</f>
        <v/>
      </c>
      <c r="V187" s="53" t="str">
        <f>IF($U187="","",$U187-MAX(1,$J187))</f>
        <v/>
      </c>
      <c r="W187" s="25" t="str">
        <f>IF($B187="","",IF($U187="","Enter Duration",IF($AE187="Completed",IF(NOT(ISNUMBER($N187)),"Completed - enter Actual End",IF($V187&gt;0,"Completed - Overshoot",IF($V187&lt;0,"Completed - Early","Completed - On Time"))),IF($AE187="On Hold","On Hold",IF($AE187="In Progress",IF($V187&gt;0,"In Progress - Overshooting","In Progress - On Track"),IF($S187&gt;$Q187,"Delayed Start","Not Started"))))))</f>
        <v/>
      </c>
      <c r="X187" s="53" t="str">
        <f>IF(OR(NOT(ISNUMBER($R187)),NOT(ISNUMBER($T187))),"",IF($T187&gt;=$R187,NETWORKDAYS.INTL($R187,$T187,'Project Info'!$H$12,Holidays!$A$6:$A$205)-1,-(NETWORKDAYS.INTL($T187,$R187,'Project Info'!$H$12,Holidays!$A$6:$A$205)-1)))</f>
        <v/>
      </c>
      <c r="Y187" s="25" t="str">
        <f>IF($B187="","",IF(AND(MAX($AC187,$AD187)&gt;0,N($S187)&gt;N($Q187)),"Delayed by Task #"&amp;IF($AC187&gt;=$AD187,$D187,$G187)&amp;" (+"&amp;MAX($AC187,$AD187)&amp;"d)",""))</f>
        <v/>
      </c>
      <c r="Z187" s="52" t="str">
        <f>IF($B187="","",COUNTIF($D$11:$D$310,$A187)+COUNTIF($G$11:$G$310,$A187))</f>
        <v/>
      </c>
      <c r="AA187" s="47" t="str">
        <f>IF($B187="","",IF($AE187="Completed",1,IF($AE187="On Hold",4,IF($AE187="In Progress",2,IF(N($S187)&gt;N($Q187),7,3)))))</f>
        <v/>
      </c>
      <c r="AB187" s="47" t="str">
        <f>IF($B187="","",IF(OR(AND($D187&lt;&gt;"",ISNUMBER(MATCH($D187,$A$11:$A$310,0))),AND($G187&lt;&gt;"",ISNUMBER(MATCH($G187,$A$11:$A$310,0)))),1,0))</f>
        <v/>
      </c>
      <c r="AC187" s="47">
        <f>IF($D187="",0,N(IFERROR(INDEX($X$11:$X$310,MATCH($D187,$A$11:$A$310,0)),0)))</f>
        <v>0</v>
      </c>
      <c r="AD187" s="47">
        <f>IF($G187="",0,N(IFERROR(INDEX($X$11:$X$310,MATCH($G187,$A$11:$A$310,0)),0)))</f>
        <v>0</v>
      </c>
      <c r="AE187" s="47" t="str">
        <f>IF($B187="","",IF(ISNUMBER($N187),"Completed",IF($L187="Completed","Completed",IF($L187&lt;&gt;"",$L187,IF(ISNUMBER($M187),"In Progress","Not Started")))))</f>
        <v/>
      </c>
      <c r="AF187" s="54" t="str">
        <f>IF($B187="","",IF($AE187="Completed",1,MIN(1,N($O187))))</f>
        <v/>
      </c>
      <c r="AG187" s="55" t="str">
        <f>IF(OR($S187="",NOT(ISNUMBER($J187))),"",WORKDAY.INTL($S187,MAX(1,$J187)-1,'Project Info'!$H$12,Holidays!$A$6:$A$205))</f>
        <v/>
      </c>
      <c r="AH187" s="47" t="str">
        <f>IF($B187="","",N($J187)*$AF187)</f>
        <v/>
      </c>
      <c r="AI187" s="47">
        <f>IF(ISNUMBER($R187),$R187,0)</f>
        <v>0</v>
      </c>
      <c r="AJ187" s="47">
        <f>IF(ISNUMBER($T187),$T187,0)</f>
        <v>0</v>
      </c>
    </row>
    <row r="188" ht="18" customHeight="1">
      <c r="A188" s="47" t="str">
        <f>IF($B188="","",ROW()-10)</f>
        <v/>
      </c>
      <c r="B188" s="48" t="n"/>
      <c r="C188" s="48" t="n"/>
      <c r="D188" s="6" t="n"/>
      <c r="E188" s="6" t="n"/>
      <c r="F188" s="6" t="n"/>
      <c r="G188" s="6" t="n"/>
      <c r="H188" s="6" t="n"/>
      <c r="I188" s="6" t="n"/>
      <c r="J188" s="6" t="n"/>
      <c r="K188" s="49" t="n"/>
      <c r="L188" s="6" t="n"/>
      <c r="M188" s="49" t="n"/>
      <c r="N188" s="49" t="n"/>
      <c r="O188" s="50" t="n"/>
      <c r="P188" s="6" t="n"/>
      <c r="Q188" s="51" t="str">
        <f>IF(OR($B188="",'Project Info'!$C$9=""),"",WORKDAY.INTL(MAX('Project Info'!$C$9,N($K188),IF($D188="",0,N(IFERROR(IF($E188="SS",WORKDAY.INTL(INDEX($Q$11:$Q$310,MATCH($D188,$A$11:$A$310,0)),N($F188),'Project Info'!$H$12,Holidays!$A$6:$A$205),IF($E188="FF",WORKDAY.INTL(INDEX($R$11:$R$310,MATCH($D188,$A$11:$A$310,0)),N($F188)-MAX(1,N($J188))+1,'Project Info'!$H$12,Holidays!$A$6:$A$205),WORKDAY.INTL(INDEX($R$11:$R$310,MATCH($D188,$A$11:$A$310,0)),1+N($F188),'Project Info'!$H$12,Holidays!$A$6:$A$205))),0))),IF($G188="",0,N(IFERROR(IF($H188="SS",WORKDAY.INTL(INDEX($Q$11:$Q$310,MATCH($G188,$A$11:$A$310,0)),N($I188),'Project Info'!$H$12,Holidays!$A$6:$A$205),IF($H188="FF",WORKDAY.INTL(INDEX($R$11:$R$310,MATCH($G188,$A$11:$A$310,0)),N($I188)-MAX(1,N($J188))+1,'Project Info'!$H$12,Holidays!$A$6:$A$205),WORKDAY.INTL(INDEX($R$11:$R$310,MATCH($G188,$A$11:$A$310,0)),1+N($I188),'Project Info'!$H$12,Holidays!$A$6:$A$205))),0))))-1,1,'Project Info'!$H$12,Holidays!$A$6:$A$205))</f>
        <v/>
      </c>
      <c r="R188" s="51" t="str">
        <f>IF(OR($Q188="",NOT(ISNUMBER($J188))),"",WORKDAY.INTL($Q188,MAX(1,$J188)-1,'Project Info'!$H$12,Holidays!$A$6:$A$205))</f>
        <v/>
      </c>
      <c r="S188" s="51" t="str">
        <f>IF($Q188="","",IF(ISNUMBER($M188),$M188,WORKDAY.INTL(MAX($Q188,IF($D188="",0,N(IFERROR(IF($E188="SS",WORKDAY.INTL(INDEX($S$11:$S$310,MATCH($D188,$A$11:$A$310,0)),N($F188),'Project Info'!$H$12,Holidays!$A$6:$A$205),IF($E188="FF",WORKDAY.INTL(INDEX($T$11:$T$310,MATCH($D188,$A$11:$A$310,0)),N($F188)-MAX(1,IF(ISNUMBER($P188),$P188,N($J188)))+1,'Project Info'!$H$12,Holidays!$A$6:$A$205),WORKDAY.INTL(INDEX($T$11:$T$310,MATCH($D188,$A$11:$A$310,0)),1+N($F188),'Project Info'!$H$12,Holidays!$A$6:$A$205))),0))),IF($G188="",0,N(IFERROR(IF($H188="SS",WORKDAY.INTL(INDEX($S$11:$S$310,MATCH($G188,$A$11:$A$310,0)),N($I188),'Project Info'!$H$12,Holidays!$A$6:$A$205),IF($H188="FF",WORKDAY.INTL(INDEX($T$11:$T$310,MATCH($G188,$A$11:$A$310,0)),N($I188)-MAX(1,IF(ISNUMBER($P188),$P188,N($J188)))+1,'Project Info'!$H$12,Holidays!$A$6:$A$205),WORKDAY.INTL(INDEX($T$11:$T$310,MATCH($G188,$A$11:$A$310,0)),1+N($I188),'Project Info'!$H$12,Holidays!$A$6:$A$205))),0))),IF($AE188="Completed",0,N('Project Info'!$C$11)))-1,1,'Project Info'!$H$12,Holidays!$A$6:$A$205)))</f>
        <v/>
      </c>
      <c r="T188" s="51" t="str">
        <f>IF(OR($S188="",$U188=""),"",IF(ISNUMBER($N188),$N188,WORKDAY.INTL($S188,$U188-1,'Project Info'!$H$12,Holidays!$A$6:$A$205)))</f>
        <v/>
      </c>
      <c r="U188" s="52" t="str">
        <f>IF(OR($S188="",NOT(ISNUMBER($J188))),"",IF(ISNUMBER($N188),MAX(1,NETWORKDAYS.INTL($S188,$N188,'Project Info'!$H$12,Holidays!$A$6:$A$205)),MAX(1,IF(ISNUMBER($P188),$P188,$J188),IF(ISNUMBER($M188),NETWORKDAYS.INTL($M188,N('Project Info'!$C$11),'Project Info'!$H$12,Holidays!$A$6:$A$205),0))))</f>
        <v/>
      </c>
      <c r="V188" s="53" t="str">
        <f>IF($U188="","",$U188-MAX(1,$J188))</f>
        <v/>
      </c>
      <c r="W188" s="25" t="str">
        <f>IF($B188="","",IF($U188="","Enter Duration",IF($AE188="Completed",IF(NOT(ISNUMBER($N188)),"Completed - enter Actual End",IF($V188&gt;0,"Completed - Overshoot",IF($V188&lt;0,"Completed - Early","Completed - On Time"))),IF($AE188="On Hold","On Hold",IF($AE188="In Progress",IF($V188&gt;0,"In Progress - Overshooting","In Progress - On Track"),IF($S188&gt;$Q188,"Delayed Start","Not Started"))))))</f>
        <v/>
      </c>
      <c r="X188" s="53" t="str">
        <f>IF(OR(NOT(ISNUMBER($R188)),NOT(ISNUMBER($T188))),"",IF($T188&gt;=$R188,NETWORKDAYS.INTL($R188,$T188,'Project Info'!$H$12,Holidays!$A$6:$A$205)-1,-(NETWORKDAYS.INTL($T188,$R188,'Project Info'!$H$12,Holidays!$A$6:$A$205)-1)))</f>
        <v/>
      </c>
      <c r="Y188" s="25" t="str">
        <f>IF($B188="","",IF(AND(MAX($AC188,$AD188)&gt;0,N($S188)&gt;N($Q188)),"Delayed by Task #"&amp;IF($AC188&gt;=$AD188,$D188,$G188)&amp;" (+"&amp;MAX($AC188,$AD188)&amp;"d)",""))</f>
        <v/>
      </c>
      <c r="Z188" s="52" t="str">
        <f>IF($B188="","",COUNTIF($D$11:$D$310,$A188)+COUNTIF($G$11:$G$310,$A188))</f>
        <v/>
      </c>
      <c r="AA188" s="47" t="str">
        <f>IF($B188="","",IF($AE188="Completed",1,IF($AE188="On Hold",4,IF($AE188="In Progress",2,IF(N($S188)&gt;N($Q188),7,3)))))</f>
        <v/>
      </c>
      <c r="AB188" s="47" t="str">
        <f>IF($B188="","",IF(OR(AND($D188&lt;&gt;"",ISNUMBER(MATCH($D188,$A$11:$A$310,0))),AND($G188&lt;&gt;"",ISNUMBER(MATCH($G188,$A$11:$A$310,0)))),1,0))</f>
        <v/>
      </c>
      <c r="AC188" s="47">
        <f>IF($D188="",0,N(IFERROR(INDEX($X$11:$X$310,MATCH($D188,$A$11:$A$310,0)),0)))</f>
        <v>0</v>
      </c>
      <c r="AD188" s="47">
        <f>IF($G188="",0,N(IFERROR(INDEX($X$11:$X$310,MATCH($G188,$A$11:$A$310,0)),0)))</f>
        <v>0</v>
      </c>
      <c r="AE188" s="47" t="str">
        <f>IF($B188="","",IF(ISNUMBER($N188),"Completed",IF($L188="Completed","Completed",IF($L188&lt;&gt;"",$L188,IF(ISNUMBER($M188),"In Progress","Not Started")))))</f>
        <v/>
      </c>
      <c r="AF188" s="54" t="str">
        <f>IF($B188="","",IF($AE188="Completed",1,MIN(1,N($O188))))</f>
        <v/>
      </c>
      <c r="AG188" s="55" t="str">
        <f>IF(OR($S188="",NOT(ISNUMBER($J188))),"",WORKDAY.INTL($S188,MAX(1,$J188)-1,'Project Info'!$H$12,Holidays!$A$6:$A$205))</f>
        <v/>
      </c>
      <c r="AH188" s="47" t="str">
        <f>IF($B188="","",N($J188)*$AF188)</f>
        <v/>
      </c>
      <c r="AI188" s="47">
        <f>IF(ISNUMBER($R188),$R188,0)</f>
        <v>0</v>
      </c>
      <c r="AJ188" s="47">
        <f>IF(ISNUMBER($T188),$T188,0)</f>
        <v>0</v>
      </c>
    </row>
    <row r="189" ht="18" customHeight="1">
      <c r="A189" s="47" t="str">
        <f>IF($B189="","",ROW()-10)</f>
        <v/>
      </c>
      <c r="B189" s="48" t="n"/>
      <c r="C189" s="48" t="n"/>
      <c r="D189" s="6" t="n"/>
      <c r="E189" s="6" t="n"/>
      <c r="F189" s="6" t="n"/>
      <c r="G189" s="6" t="n"/>
      <c r="H189" s="6" t="n"/>
      <c r="I189" s="6" t="n"/>
      <c r="J189" s="6" t="n"/>
      <c r="K189" s="49" t="n"/>
      <c r="L189" s="6" t="n"/>
      <c r="M189" s="49" t="n"/>
      <c r="N189" s="49" t="n"/>
      <c r="O189" s="50" t="n"/>
      <c r="P189" s="6" t="n"/>
      <c r="Q189" s="51" t="str">
        <f>IF(OR($B189="",'Project Info'!$C$9=""),"",WORKDAY.INTL(MAX('Project Info'!$C$9,N($K189),IF($D189="",0,N(IFERROR(IF($E189="SS",WORKDAY.INTL(INDEX($Q$11:$Q$310,MATCH($D189,$A$11:$A$310,0)),N($F189),'Project Info'!$H$12,Holidays!$A$6:$A$205),IF($E189="FF",WORKDAY.INTL(INDEX($R$11:$R$310,MATCH($D189,$A$11:$A$310,0)),N($F189)-MAX(1,N($J189))+1,'Project Info'!$H$12,Holidays!$A$6:$A$205),WORKDAY.INTL(INDEX($R$11:$R$310,MATCH($D189,$A$11:$A$310,0)),1+N($F189),'Project Info'!$H$12,Holidays!$A$6:$A$205))),0))),IF($G189="",0,N(IFERROR(IF($H189="SS",WORKDAY.INTL(INDEX($Q$11:$Q$310,MATCH($G189,$A$11:$A$310,0)),N($I189),'Project Info'!$H$12,Holidays!$A$6:$A$205),IF($H189="FF",WORKDAY.INTL(INDEX($R$11:$R$310,MATCH($G189,$A$11:$A$310,0)),N($I189)-MAX(1,N($J189))+1,'Project Info'!$H$12,Holidays!$A$6:$A$205),WORKDAY.INTL(INDEX($R$11:$R$310,MATCH($G189,$A$11:$A$310,0)),1+N($I189),'Project Info'!$H$12,Holidays!$A$6:$A$205))),0))))-1,1,'Project Info'!$H$12,Holidays!$A$6:$A$205))</f>
        <v/>
      </c>
      <c r="R189" s="51" t="str">
        <f>IF(OR($Q189="",NOT(ISNUMBER($J189))),"",WORKDAY.INTL($Q189,MAX(1,$J189)-1,'Project Info'!$H$12,Holidays!$A$6:$A$205))</f>
        <v/>
      </c>
      <c r="S189" s="51" t="str">
        <f>IF($Q189="","",IF(ISNUMBER($M189),$M189,WORKDAY.INTL(MAX($Q189,IF($D189="",0,N(IFERROR(IF($E189="SS",WORKDAY.INTL(INDEX($S$11:$S$310,MATCH($D189,$A$11:$A$310,0)),N($F189),'Project Info'!$H$12,Holidays!$A$6:$A$205),IF($E189="FF",WORKDAY.INTL(INDEX($T$11:$T$310,MATCH($D189,$A$11:$A$310,0)),N($F189)-MAX(1,IF(ISNUMBER($P189),$P189,N($J189)))+1,'Project Info'!$H$12,Holidays!$A$6:$A$205),WORKDAY.INTL(INDEX($T$11:$T$310,MATCH($D189,$A$11:$A$310,0)),1+N($F189),'Project Info'!$H$12,Holidays!$A$6:$A$205))),0))),IF($G189="",0,N(IFERROR(IF($H189="SS",WORKDAY.INTL(INDEX($S$11:$S$310,MATCH($G189,$A$11:$A$310,0)),N($I189),'Project Info'!$H$12,Holidays!$A$6:$A$205),IF($H189="FF",WORKDAY.INTL(INDEX($T$11:$T$310,MATCH($G189,$A$11:$A$310,0)),N($I189)-MAX(1,IF(ISNUMBER($P189),$P189,N($J189)))+1,'Project Info'!$H$12,Holidays!$A$6:$A$205),WORKDAY.INTL(INDEX($T$11:$T$310,MATCH($G189,$A$11:$A$310,0)),1+N($I189),'Project Info'!$H$12,Holidays!$A$6:$A$205))),0))),IF($AE189="Completed",0,N('Project Info'!$C$11)))-1,1,'Project Info'!$H$12,Holidays!$A$6:$A$205)))</f>
        <v/>
      </c>
      <c r="T189" s="51" t="str">
        <f>IF(OR($S189="",$U189=""),"",IF(ISNUMBER($N189),$N189,WORKDAY.INTL($S189,$U189-1,'Project Info'!$H$12,Holidays!$A$6:$A$205)))</f>
        <v/>
      </c>
      <c r="U189" s="52" t="str">
        <f>IF(OR($S189="",NOT(ISNUMBER($J189))),"",IF(ISNUMBER($N189),MAX(1,NETWORKDAYS.INTL($S189,$N189,'Project Info'!$H$12,Holidays!$A$6:$A$205)),MAX(1,IF(ISNUMBER($P189),$P189,$J189),IF(ISNUMBER($M189),NETWORKDAYS.INTL($M189,N('Project Info'!$C$11),'Project Info'!$H$12,Holidays!$A$6:$A$205),0))))</f>
        <v/>
      </c>
      <c r="V189" s="53" t="str">
        <f>IF($U189="","",$U189-MAX(1,$J189))</f>
        <v/>
      </c>
      <c r="W189" s="25" t="str">
        <f>IF($B189="","",IF($U189="","Enter Duration",IF($AE189="Completed",IF(NOT(ISNUMBER($N189)),"Completed - enter Actual End",IF($V189&gt;0,"Completed - Overshoot",IF($V189&lt;0,"Completed - Early","Completed - On Time"))),IF($AE189="On Hold","On Hold",IF($AE189="In Progress",IF($V189&gt;0,"In Progress - Overshooting","In Progress - On Track"),IF($S189&gt;$Q189,"Delayed Start","Not Started"))))))</f>
        <v/>
      </c>
      <c r="X189" s="53" t="str">
        <f>IF(OR(NOT(ISNUMBER($R189)),NOT(ISNUMBER($T189))),"",IF($T189&gt;=$R189,NETWORKDAYS.INTL($R189,$T189,'Project Info'!$H$12,Holidays!$A$6:$A$205)-1,-(NETWORKDAYS.INTL($T189,$R189,'Project Info'!$H$12,Holidays!$A$6:$A$205)-1)))</f>
        <v/>
      </c>
      <c r="Y189" s="25" t="str">
        <f>IF($B189="","",IF(AND(MAX($AC189,$AD189)&gt;0,N($S189)&gt;N($Q189)),"Delayed by Task #"&amp;IF($AC189&gt;=$AD189,$D189,$G189)&amp;" (+"&amp;MAX($AC189,$AD189)&amp;"d)",""))</f>
        <v/>
      </c>
      <c r="Z189" s="52" t="str">
        <f>IF($B189="","",COUNTIF($D$11:$D$310,$A189)+COUNTIF($G$11:$G$310,$A189))</f>
        <v/>
      </c>
      <c r="AA189" s="47" t="str">
        <f>IF($B189="","",IF($AE189="Completed",1,IF($AE189="On Hold",4,IF($AE189="In Progress",2,IF(N($S189)&gt;N($Q189),7,3)))))</f>
        <v/>
      </c>
      <c r="AB189" s="47" t="str">
        <f>IF($B189="","",IF(OR(AND($D189&lt;&gt;"",ISNUMBER(MATCH($D189,$A$11:$A$310,0))),AND($G189&lt;&gt;"",ISNUMBER(MATCH($G189,$A$11:$A$310,0)))),1,0))</f>
        <v/>
      </c>
      <c r="AC189" s="47">
        <f>IF($D189="",0,N(IFERROR(INDEX($X$11:$X$310,MATCH($D189,$A$11:$A$310,0)),0)))</f>
        <v>0</v>
      </c>
      <c r="AD189" s="47">
        <f>IF($G189="",0,N(IFERROR(INDEX($X$11:$X$310,MATCH($G189,$A$11:$A$310,0)),0)))</f>
        <v>0</v>
      </c>
      <c r="AE189" s="47" t="str">
        <f>IF($B189="","",IF(ISNUMBER($N189),"Completed",IF($L189="Completed","Completed",IF($L189&lt;&gt;"",$L189,IF(ISNUMBER($M189),"In Progress","Not Started")))))</f>
        <v/>
      </c>
      <c r="AF189" s="54" t="str">
        <f>IF($B189="","",IF($AE189="Completed",1,MIN(1,N($O189))))</f>
        <v/>
      </c>
      <c r="AG189" s="55" t="str">
        <f>IF(OR($S189="",NOT(ISNUMBER($J189))),"",WORKDAY.INTL($S189,MAX(1,$J189)-1,'Project Info'!$H$12,Holidays!$A$6:$A$205))</f>
        <v/>
      </c>
      <c r="AH189" s="47" t="str">
        <f>IF($B189="","",N($J189)*$AF189)</f>
        <v/>
      </c>
      <c r="AI189" s="47">
        <f>IF(ISNUMBER($R189),$R189,0)</f>
        <v>0</v>
      </c>
      <c r="AJ189" s="47">
        <f>IF(ISNUMBER($T189),$T189,0)</f>
        <v>0</v>
      </c>
    </row>
    <row r="190" ht="18" customHeight="1">
      <c r="A190" s="47" t="str">
        <f>IF($B190="","",ROW()-10)</f>
        <v/>
      </c>
      <c r="B190" s="48" t="n"/>
      <c r="C190" s="48" t="n"/>
      <c r="D190" s="6" t="n"/>
      <c r="E190" s="6" t="n"/>
      <c r="F190" s="6" t="n"/>
      <c r="G190" s="6" t="n"/>
      <c r="H190" s="6" t="n"/>
      <c r="I190" s="6" t="n"/>
      <c r="J190" s="6" t="n"/>
      <c r="K190" s="49" t="n"/>
      <c r="L190" s="6" t="n"/>
      <c r="M190" s="49" t="n"/>
      <c r="N190" s="49" t="n"/>
      <c r="O190" s="50" t="n"/>
      <c r="P190" s="6" t="n"/>
      <c r="Q190" s="51" t="str">
        <f>IF(OR($B190="",'Project Info'!$C$9=""),"",WORKDAY.INTL(MAX('Project Info'!$C$9,N($K190),IF($D190="",0,N(IFERROR(IF($E190="SS",WORKDAY.INTL(INDEX($Q$11:$Q$310,MATCH($D190,$A$11:$A$310,0)),N($F190),'Project Info'!$H$12,Holidays!$A$6:$A$205),IF($E190="FF",WORKDAY.INTL(INDEX($R$11:$R$310,MATCH($D190,$A$11:$A$310,0)),N($F190)-MAX(1,N($J190))+1,'Project Info'!$H$12,Holidays!$A$6:$A$205),WORKDAY.INTL(INDEX($R$11:$R$310,MATCH($D190,$A$11:$A$310,0)),1+N($F190),'Project Info'!$H$12,Holidays!$A$6:$A$205))),0))),IF($G190="",0,N(IFERROR(IF($H190="SS",WORKDAY.INTL(INDEX($Q$11:$Q$310,MATCH($G190,$A$11:$A$310,0)),N($I190),'Project Info'!$H$12,Holidays!$A$6:$A$205),IF($H190="FF",WORKDAY.INTL(INDEX($R$11:$R$310,MATCH($G190,$A$11:$A$310,0)),N($I190)-MAX(1,N($J190))+1,'Project Info'!$H$12,Holidays!$A$6:$A$205),WORKDAY.INTL(INDEX($R$11:$R$310,MATCH($G190,$A$11:$A$310,0)),1+N($I190),'Project Info'!$H$12,Holidays!$A$6:$A$205))),0))))-1,1,'Project Info'!$H$12,Holidays!$A$6:$A$205))</f>
        <v/>
      </c>
      <c r="R190" s="51" t="str">
        <f>IF(OR($Q190="",NOT(ISNUMBER($J190))),"",WORKDAY.INTL($Q190,MAX(1,$J190)-1,'Project Info'!$H$12,Holidays!$A$6:$A$205))</f>
        <v/>
      </c>
      <c r="S190" s="51" t="str">
        <f>IF($Q190="","",IF(ISNUMBER($M190),$M190,WORKDAY.INTL(MAX($Q190,IF($D190="",0,N(IFERROR(IF($E190="SS",WORKDAY.INTL(INDEX($S$11:$S$310,MATCH($D190,$A$11:$A$310,0)),N($F190),'Project Info'!$H$12,Holidays!$A$6:$A$205),IF($E190="FF",WORKDAY.INTL(INDEX($T$11:$T$310,MATCH($D190,$A$11:$A$310,0)),N($F190)-MAX(1,IF(ISNUMBER($P190),$P190,N($J190)))+1,'Project Info'!$H$12,Holidays!$A$6:$A$205),WORKDAY.INTL(INDEX($T$11:$T$310,MATCH($D190,$A$11:$A$310,0)),1+N($F190),'Project Info'!$H$12,Holidays!$A$6:$A$205))),0))),IF($G190="",0,N(IFERROR(IF($H190="SS",WORKDAY.INTL(INDEX($S$11:$S$310,MATCH($G190,$A$11:$A$310,0)),N($I190),'Project Info'!$H$12,Holidays!$A$6:$A$205),IF($H190="FF",WORKDAY.INTL(INDEX($T$11:$T$310,MATCH($G190,$A$11:$A$310,0)),N($I190)-MAX(1,IF(ISNUMBER($P190),$P190,N($J190)))+1,'Project Info'!$H$12,Holidays!$A$6:$A$205),WORKDAY.INTL(INDEX($T$11:$T$310,MATCH($G190,$A$11:$A$310,0)),1+N($I190),'Project Info'!$H$12,Holidays!$A$6:$A$205))),0))),IF($AE190="Completed",0,N('Project Info'!$C$11)))-1,1,'Project Info'!$H$12,Holidays!$A$6:$A$205)))</f>
        <v/>
      </c>
      <c r="T190" s="51" t="str">
        <f>IF(OR($S190="",$U190=""),"",IF(ISNUMBER($N190),$N190,WORKDAY.INTL($S190,$U190-1,'Project Info'!$H$12,Holidays!$A$6:$A$205)))</f>
        <v/>
      </c>
      <c r="U190" s="52" t="str">
        <f>IF(OR($S190="",NOT(ISNUMBER($J190))),"",IF(ISNUMBER($N190),MAX(1,NETWORKDAYS.INTL($S190,$N190,'Project Info'!$H$12,Holidays!$A$6:$A$205)),MAX(1,IF(ISNUMBER($P190),$P190,$J190),IF(ISNUMBER($M190),NETWORKDAYS.INTL($M190,N('Project Info'!$C$11),'Project Info'!$H$12,Holidays!$A$6:$A$205),0))))</f>
        <v/>
      </c>
      <c r="V190" s="53" t="str">
        <f>IF($U190="","",$U190-MAX(1,$J190))</f>
        <v/>
      </c>
      <c r="W190" s="25" t="str">
        <f>IF($B190="","",IF($U190="","Enter Duration",IF($AE190="Completed",IF(NOT(ISNUMBER($N190)),"Completed - enter Actual End",IF($V190&gt;0,"Completed - Overshoot",IF($V190&lt;0,"Completed - Early","Completed - On Time"))),IF($AE190="On Hold","On Hold",IF($AE190="In Progress",IF($V190&gt;0,"In Progress - Overshooting","In Progress - On Track"),IF($S190&gt;$Q190,"Delayed Start","Not Started"))))))</f>
        <v/>
      </c>
      <c r="X190" s="53" t="str">
        <f>IF(OR(NOT(ISNUMBER($R190)),NOT(ISNUMBER($T190))),"",IF($T190&gt;=$R190,NETWORKDAYS.INTL($R190,$T190,'Project Info'!$H$12,Holidays!$A$6:$A$205)-1,-(NETWORKDAYS.INTL($T190,$R190,'Project Info'!$H$12,Holidays!$A$6:$A$205)-1)))</f>
        <v/>
      </c>
      <c r="Y190" s="25" t="str">
        <f>IF($B190="","",IF(AND(MAX($AC190,$AD190)&gt;0,N($S190)&gt;N($Q190)),"Delayed by Task #"&amp;IF($AC190&gt;=$AD190,$D190,$G190)&amp;" (+"&amp;MAX($AC190,$AD190)&amp;"d)",""))</f>
        <v/>
      </c>
      <c r="Z190" s="52" t="str">
        <f>IF($B190="","",COUNTIF($D$11:$D$310,$A190)+COUNTIF($G$11:$G$310,$A190))</f>
        <v/>
      </c>
      <c r="AA190" s="47" t="str">
        <f>IF($B190="","",IF($AE190="Completed",1,IF($AE190="On Hold",4,IF($AE190="In Progress",2,IF(N($S190)&gt;N($Q190),7,3)))))</f>
        <v/>
      </c>
      <c r="AB190" s="47" t="str">
        <f>IF($B190="","",IF(OR(AND($D190&lt;&gt;"",ISNUMBER(MATCH($D190,$A$11:$A$310,0))),AND($G190&lt;&gt;"",ISNUMBER(MATCH($G190,$A$11:$A$310,0)))),1,0))</f>
        <v/>
      </c>
      <c r="AC190" s="47">
        <f>IF($D190="",0,N(IFERROR(INDEX($X$11:$X$310,MATCH($D190,$A$11:$A$310,0)),0)))</f>
        <v>0</v>
      </c>
      <c r="AD190" s="47">
        <f>IF($G190="",0,N(IFERROR(INDEX($X$11:$X$310,MATCH($G190,$A$11:$A$310,0)),0)))</f>
        <v>0</v>
      </c>
      <c r="AE190" s="47" t="str">
        <f>IF($B190="","",IF(ISNUMBER($N190),"Completed",IF($L190="Completed","Completed",IF($L190&lt;&gt;"",$L190,IF(ISNUMBER($M190),"In Progress","Not Started")))))</f>
        <v/>
      </c>
      <c r="AF190" s="54" t="str">
        <f>IF($B190="","",IF($AE190="Completed",1,MIN(1,N($O190))))</f>
        <v/>
      </c>
      <c r="AG190" s="55" t="str">
        <f>IF(OR($S190="",NOT(ISNUMBER($J190))),"",WORKDAY.INTL($S190,MAX(1,$J190)-1,'Project Info'!$H$12,Holidays!$A$6:$A$205))</f>
        <v/>
      </c>
      <c r="AH190" s="47" t="str">
        <f>IF($B190="","",N($J190)*$AF190)</f>
        <v/>
      </c>
      <c r="AI190" s="47">
        <f>IF(ISNUMBER($R190),$R190,0)</f>
        <v>0</v>
      </c>
      <c r="AJ190" s="47">
        <f>IF(ISNUMBER($T190),$T190,0)</f>
        <v>0</v>
      </c>
    </row>
    <row r="191" ht="18" customHeight="1">
      <c r="A191" s="47" t="str">
        <f>IF($B191="","",ROW()-10)</f>
        <v/>
      </c>
      <c r="B191" s="48" t="n"/>
      <c r="C191" s="48" t="n"/>
      <c r="D191" s="6" t="n"/>
      <c r="E191" s="6" t="n"/>
      <c r="F191" s="6" t="n"/>
      <c r="G191" s="6" t="n"/>
      <c r="H191" s="6" t="n"/>
      <c r="I191" s="6" t="n"/>
      <c r="J191" s="6" t="n"/>
      <c r="K191" s="49" t="n"/>
      <c r="L191" s="6" t="n"/>
      <c r="M191" s="49" t="n"/>
      <c r="N191" s="49" t="n"/>
      <c r="O191" s="50" t="n"/>
      <c r="P191" s="6" t="n"/>
      <c r="Q191" s="51" t="str">
        <f>IF(OR($B191="",'Project Info'!$C$9=""),"",WORKDAY.INTL(MAX('Project Info'!$C$9,N($K191),IF($D191="",0,N(IFERROR(IF($E191="SS",WORKDAY.INTL(INDEX($Q$11:$Q$310,MATCH($D191,$A$11:$A$310,0)),N($F191),'Project Info'!$H$12,Holidays!$A$6:$A$205),IF($E191="FF",WORKDAY.INTL(INDEX($R$11:$R$310,MATCH($D191,$A$11:$A$310,0)),N($F191)-MAX(1,N($J191))+1,'Project Info'!$H$12,Holidays!$A$6:$A$205),WORKDAY.INTL(INDEX($R$11:$R$310,MATCH($D191,$A$11:$A$310,0)),1+N($F191),'Project Info'!$H$12,Holidays!$A$6:$A$205))),0))),IF($G191="",0,N(IFERROR(IF($H191="SS",WORKDAY.INTL(INDEX($Q$11:$Q$310,MATCH($G191,$A$11:$A$310,0)),N($I191),'Project Info'!$H$12,Holidays!$A$6:$A$205),IF($H191="FF",WORKDAY.INTL(INDEX($R$11:$R$310,MATCH($G191,$A$11:$A$310,0)),N($I191)-MAX(1,N($J191))+1,'Project Info'!$H$12,Holidays!$A$6:$A$205),WORKDAY.INTL(INDEX($R$11:$R$310,MATCH($G191,$A$11:$A$310,0)),1+N($I191),'Project Info'!$H$12,Holidays!$A$6:$A$205))),0))))-1,1,'Project Info'!$H$12,Holidays!$A$6:$A$205))</f>
        <v/>
      </c>
      <c r="R191" s="51" t="str">
        <f>IF(OR($Q191="",NOT(ISNUMBER($J191))),"",WORKDAY.INTL($Q191,MAX(1,$J191)-1,'Project Info'!$H$12,Holidays!$A$6:$A$205))</f>
        <v/>
      </c>
      <c r="S191" s="51" t="str">
        <f>IF($Q191="","",IF(ISNUMBER($M191),$M191,WORKDAY.INTL(MAX($Q191,IF($D191="",0,N(IFERROR(IF($E191="SS",WORKDAY.INTL(INDEX($S$11:$S$310,MATCH($D191,$A$11:$A$310,0)),N($F191),'Project Info'!$H$12,Holidays!$A$6:$A$205),IF($E191="FF",WORKDAY.INTL(INDEX($T$11:$T$310,MATCH($D191,$A$11:$A$310,0)),N($F191)-MAX(1,IF(ISNUMBER($P191),$P191,N($J191)))+1,'Project Info'!$H$12,Holidays!$A$6:$A$205),WORKDAY.INTL(INDEX($T$11:$T$310,MATCH($D191,$A$11:$A$310,0)),1+N($F191),'Project Info'!$H$12,Holidays!$A$6:$A$205))),0))),IF($G191="",0,N(IFERROR(IF($H191="SS",WORKDAY.INTL(INDEX($S$11:$S$310,MATCH($G191,$A$11:$A$310,0)),N($I191),'Project Info'!$H$12,Holidays!$A$6:$A$205),IF($H191="FF",WORKDAY.INTL(INDEX($T$11:$T$310,MATCH($G191,$A$11:$A$310,0)),N($I191)-MAX(1,IF(ISNUMBER($P191),$P191,N($J191)))+1,'Project Info'!$H$12,Holidays!$A$6:$A$205),WORKDAY.INTL(INDEX($T$11:$T$310,MATCH($G191,$A$11:$A$310,0)),1+N($I191),'Project Info'!$H$12,Holidays!$A$6:$A$205))),0))),IF($AE191="Completed",0,N('Project Info'!$C$11)))-1,1,'Project Info'!$H$12,Holidays!$A$6:$A$205)))</f>
        <v/>
      </c>
      <c r="T191" s="51" t="str">
        <f>IF(OR($S191="",$U191=""),"",IF(ISNUMBER($N191),$N191,WORKDAY.INTL($S191,$U191-1,'Project Info'!$H$12,Holidays!$A$6:$A$205)))</f>
        <v/>
      </c>
      <c r="U191" s="52" t="str">
        <f>IF(OR($S191="",NOT(ISNUMBER($J191))),"",IF(ISNUMBER($N191),MAX(1,NETWORKDAYS.INTL($S191,$N191,'Project Info'!$H$12,Holidays!$A$6:$A$205)),MAX(1,IF(ISNUMBER($P191),$P191,$J191),IF(ISNUMBER($M191),NETWORKDAYS.INTL($M191,N('Project Info'!$C$11),'Project Info'!$H$12,Holidays!$A$6:$A$205),0))))</f>
        <v/>
      </c>
      <c r="V191" s="53" t="str">
        <f>IF($U191="","",$U191-MAX(1,$J191))</f>
        <v/>
      </c>
      <c r="W191" s="25" t="str">
        <f>IF($B191="","",IF($U191="","Enter Duration",IF($AE191="Completed",IF(NOT(ISNUMBER($N191)),"Completed - enter Actual End",IF($V191&gt;0,"Completed - Overshoot",IF($V191&lt;0,"Completed - Early","Completed - On Time"))),IF($AE191="On Hold","On Hold",IF($AE191="In Progress",IF($V191&gt;0,"In Progress - Overshooting","In Progress - On Track"),IF($S191&gt;$Q191,"Delayed Start","Not Started"))))))</f>
        <v/>
      </c>
      <c r="X191" s="53" t="str">
        <f>IF(OR(NOT(ISNUMBER($R191)),NOT(ISNUMBER($T191))),"",IF($T191&gt;=$R191,NETWORKDAYS.INTL($R191,$T191,'Project Info'!$H$12,Holidays!$A$6:$A$205)-1,-(NETWORKDAYS.INTL($T191,$R191,'Project Info'!$H$12,Holidays!$A$6:$A$205)-1)))</f>
        <v/>
      </c>
      <c r="Y191" s="25" t="str">
        <f>IF($B191="","",IF(AND(MAX($AC191,$AD191)&gt;0,N($S191)&gt;N($Q191)),"Delayed by Task #"&amp;IF($AC191&gt;=$AD191,$D191,$G191)&amp;" (+"&amp;MAX($AC191,$AD191)&amp;"d)",""))</f>
        <v/>
      </c>
      <c r="Z191" s="52" t="str">
        <f>IF($B191="","",COUNTIF($D$11:$D$310,$A191)+COUNTIF($G$11:$G$310,$A191))</f>
        <v/>
      </c>
      <c r="AA191" s="47" t="str">
        <f>IF($B191="","",IF($AE191="Completed",1,IF($AE191="On Hold",4,IF($AE191="In Progress",2,IF(N($S191)&gt;N($Q191),7,3)))))</f>
        <v/>
      </c>
      <c r="AB191" s="47" t="str">
        <f>IF($B191="","",IF(OR(AND($D191&lt;&gt;"",ISNUMBER(MATCH($D191,$A$11:$A$310,0))),AND($G191&lt;&gt;"",ISNUMBER(MATCH($G191,$A$11:$A$310,0)))),1,0))</f>
        <v/>
      </c>
      <c r="AC191" s="47">
        <f>IF($D191="",0,N(IFERROR(INDEX($X$11:$X$310,MATCH($D191,$A$11:$A$310,0)),0)))</f>
        <v>0</v>
      </c>
      <c r="AD191" s="47">
        <f>IF($G191="",0,N(IFERROR(INDEX($X$11:$X$310,MATCH($G191,$A$11:$A$310,0)),0)))</f>
        <v>0</v>
      </c>
      <c r="AE191" s="47" t="str">
        <f>IF($B191="","",IF(ISNUMBER($N191),"Completed",IF($L191="Completed","Completed",IF($L191&lt;&gt;"",$L191,IF(ISNUMBER($M191),"In Progress","Not Started")))))</f>
        <v/>
      </c>
      <c r="AF191" s="54" t="str">
        <f>IF($B191="","",IF($AE191="Completed",1,MIN(1,N($O191))))</f>
        <v/>
      </c>
      <c r="AG191" s="55" t="str">
        <f>IF(OR($S191="",NOT(ISNUMBER($J191))),"",WORKDAY.INTL($S191,MAX(1,$J191)-1,'Project Info'!$H$12,Holidays!$A$6:$A$205))</f>
        <v/>
      </c>
      <c r="AH191" s="47" t="str">
        <f>IF($B191="","",N($J191)*$AF191)</f>
        <v/>
      </c>
      <c r="AI191" s="47">
        <f>IF(ISNUMBER($R191),$R191,0)</f>
        <v>0</v>
      </c>
      <c r="AJ191" s="47">
        <f>IF(ISNUMBER($T191),$T191,0)</f>
        <v>0</v>
      </c>
    </row>
    <row r="192" ht="18" customHeight="1">
      <c r="A192" s="47" t="str">
        <f>IF($B192="","",ROW()-10)</f>
        <v/>
      </c>
      <c r="B192" s="48" t="n"/>
      <c r="C192" s="48" t="n"/>
      <c r="D192" s="6" t="n"/>
      <c r="E192" s="6" t="n"/>
      <c r="F192" s="6" t="n"/>
      <c r="G192" s="6" t="n"/>
      <c r="H192" s="6" t="n"/>
      <c r="I192" s="6" t="n"/>
      <c r="J192" s="6" t="n"/>
      <c r="K192" s="49" t="n"/>
      <c r="L192" s="6" t="n"/>
      <c r="M192" s="49" t="n"/>
      <c r="N192" s="49" t="n"/>
      <c r="O192" s="50" t="n"/>
      <c r="P192" s="6" t="n"/>
      <c r="Q192" s="51" t="str">
        <f>IF(OR($B192="",'Project Info'!$C$9=""),"",WORKDAY.INTL(MAX('Project Info'!$C$9,N($K192),IF($D192="",0,N(IFERROR(IF($E192="SS",WORKDAY.INTL(INDEX($Q$11:$Q$310,MATCH($D192,$A$11:$A$310,0)),N($F192),'Project Info'!$H$12,Holidays!$A$6:$A$205),IF($E192="FF",WORKDAY.INTL(INDEX($R$11:$R$310,MATCH($D192,$A$11:$A$310,0)),N($F192)-MAX(1,N($J192))+1,'Project Info'!$H$12,Holidays!$A$6:$A$205),WORKDAY.INTL(INDEX($R$11:$R$310,MATCH($D192,$A$11:$A$310,0)),1+N($F192),'Project Info'!$H$12,Holidays!$A$6:$A$205))),0))),IF($G192="",0,N(IFERROR(IF($H192="SS",WORKDAY.INTL(INDEX($Q$11:$Q$310,MATCH($G192,$A$11:$A$310,0)),N($I192),'Project Info'!$H$12,Holidays!$A$6:$A$205),IF($H192="FF",WORKDAY.INTL(INDEX($R$11:$R$310,MATCH($G192,$A$11:$A$310,0)),N($I192)-MAX(1,N($J192))+1,'Project Info'!$H$12,Holidays!$A$6:$A$205),WORKDAY.INTL(INDEX($R$11:$R$310,MATCH($G192,$A$11:$A$310,0)),1+N($I192),'Project Info'!$H$12,Holidays!$A$6:$A$205))),0))))-1,1,'Project Info'!$H$12,Holidays!$A$6:$A$205))</f>
        <v/>
      </c>
      <c r="R192" s="51" t="str">
        <f>IF(OR($Q192="",NOT(ISNUMBER($J192))),"",WORKDAY.INTL($Q192,MAX(1,$J192)-1,'Project Info'!$H$12,Holidays!$A$6:$A$205))</f>
        <v/>
      </c>
      <c r="S192" s="51" t="str">
        <f>IF($Q192="","",IF(ISNUMBER($M192),$M192,WORKDAY.INTL(MAX($Q192,IF($D192="",0,N(IFERROR(IF($E192="SS",WORKDAY.INTL(INDEX($S$11:$S$310,MATCH($D192,$A$11:$A$310,0)),N($F192),'Project Info'!$H$12,Holidays!$A$6:$A$205),IF($E192="FF",WORKDAY.INTL(INDEX($T$11:$T$310,MATCH($D192,$A$11:$A$310,0)),N($F192)-MAX(1,IF(ISNUMBER($P192),$P192,N($J192)))+1,'Project Info'!$H$12,Holidays!$A$6:$A$205),WORKDAY.INTL(INDEX($T$11:$T$310,MATCH($D192,$A$11:$A$310,0)),1+N($F192),'Project Info'!$H$12,Holidays!$A$6:$A$205))),0))),IF($G192="",0,N(IFERROR(IF($H192="SS",WORKDAY.INTL(INDEX($S$11:$S$310,MATCH($G192,$A$11:$A$310,0)),N($I192),'Project Info'!$H$12,Holidays!$A$6:$A$205),IF($H192="FF",WORKDAY.INTL(INDEX($T$11:$T$310,MATCH($G192,$A$11:$A$310,0)),N($I192)-MAX(1,IF(ISNUMBER($P192),$P192,N($J192)))+1,'Project Info'!$H$12,Holidays!$A$6:$A$205),WORKDAY.INTL(INDEX($T$11:$T$310,MATCH($G192,$A$11:$A$310,0)),1+N($I192),'Project Info'!$H$12,Holidays!$A$6:$A$205))),0))),IF($AE192="Completed",0,N('Project Info'!$C$11)))-1,1,'Project Info'!$H$12,Holidays!$A$6:$A$205)))</f>
        <v/>
      </c>
      <c r="T192" s="51" t="str">
        <f>IF(OR($S192="",$U192=""),"",IF(ISNUMBER($N192),$N192,WORKDAY.INTL($S192,$U192-1,'Project Info'!$H$12,Holidays!$A$6:$A$205)))</f>
        <v/>
      </c>
      <c r="U192" s="52" t="str">
        <f>IF(OR($S192="",NOT(ISNUMBER($J192))),"",IF(ISNUMBER($N192),MAX(1,NETWORKDAYS.INTL($S192,$N192,'Project Info'!$H$12,Holidays!$A$6:$A$205)),MAX(1,IF(ISNUMBER($P192),$P192,$J192),IF(ISNUMBER($M192),NETWORKDAYS.INTL($M192,N('Project Info'!$C$11),'Project Info'!$H$12,Holidays!$A$6:$A$205),0))))</f>
        <v/>
      </c>
      <c r="V192" s="53" t="str">
        <f>IF($U192="","",$U192-MAX(1,$J192))</f>
        <v/>
      </c>
      <c r="W192" s="25" t="str">
        <f>IF($B192="","",IF($U192="","Enter Duration",IF($AE192="Completed",IF(NOT(ISNUMBER($N192)),"Completed - enter Actual End",IF($V192&gt;0,"Completed - Overshoot",IF($V192&lt;0,"Completed - Early","Completed - On Time"))),IF($AE192="On Hold","On Hold",IF($AE192="In Progress",IF($V192&gt;0,"In Progress - Overshooting","In Progress - On Track"),IF($S192&gt;$Q192,"Delayed Start","Not Started"))))))</f>
        <v/>
      </c>
      <c r="X192" s="53" t="str">
        <f>IF(OR(NOT(ISNUMBER($R192)),NOT(ISNUMBER($T192))),"",IF($T192&gt;=$R192,NETWORKDAYS.INTL($R192,$T192,'Project Info'!$H$12,Holidays!$A$6:$A$205)-1,-(NETWORKDAYS.INTL($T192,$R192,'Project Info'!$H$12,Holidays!$A$6:$A$205)-1)))</f>
        <v/>
      </c>
      <c r="Y192" s="25" t="str">
        <f>IF($B192="","",IF(AND(MAX($AC192,$AD192)&gt;0,N($S192)&gt;N($Q192)),"Delayed by Task #"&amp;IF($AC192&gt;=$AD192,$D192,$G192)&amp;" (+"&amp;MAX($AC192,$AD192)&amp;"d)",""))</f>
        <v/>
      </c>
      <c r="Z192" s="52" t="str">
        <f>IF($B192="","",COUNTIF($D$11:$D$310,$A192)+COUNTIF($G$11:$G$310,$A192))</f>
        <v/>
      </c>
      <c r="AA192" s="47" t="str">
        <f>IF($B192="","",IF($AE192="Completed",1,IF($AE192="On Hold",4,IF($AE192="In Progress",2,IF(N($S192)&gt;N($Q192),7,3)))))</f>
        <v/>
      </c>
      <c r="AB192" s="47" t="str">
        <f>IF($B192="","",IF(OR(AND($D192&lt;&gt;"",ISNUMBER(MATCH($D192,$A$11:$A$310,0))),AND($G192&lt;&gt;"",ISNUMBER(MATCH($G192,$A$11:$A$310,0)))),1,0))</f>
        <v/>
      </c>
      <c r="AC192" s="47">
        <f>IF($D192="",0,N(IFERROR(INDEX($X$11:$X$310,MATCH($D192,$A$11:$A$310,0)),0)))</f>
        <v>0</v>
      </c>
      <c r="AD192" s="47">
        <f>IF($G192="",0,N(IFERROR(INDEX($X$11:$X$310,MATCH($G192,$A$11:$A$310,0)),0)))</f>
        <v>0</v>
      </c>
      <c r="AE192" s="47" t="str">
        <f>IF($B192="","",IF(ISNUMBER($N192),"Completed",IF($L192="Completed","Completed",IF($L192&lt;&gt;"",$L192,IF(ISNUMBER($M192),"In Progress","Not Started")))))</f>
        <v/>
      </c>
      <c r="AF192" s="54" t="str">
        <f>IF($B192="","",IF($AE192="Completed",1,MIN(1,N($O192))))</f>
        <v/>
      </c>
      <c r="AG192" s="55" t="str">
        <f>IF(OR($S192="",NOT(ISNUMBER($J192))),"",WORKDAY.INTL($S192,MAX(1,$J192)-1,'Project Info'!$H$12,Holidays!$A$6:$A$205))</f>
        <v/>
      </c>
      <c r="AH192" s="47" t="str">
        <f>IF($B192="","",N($J192)*$AF192)</f>
        <v/>
      </c>
      <c r="AI192" s="47">
        <f>IF(ISNUMBER($R192),$R192,0)</f>
        <v>0</v>
      </c>
      <c r="AJ192" s="47">
        <f>IF(ISNUMBER($T192),$T192,0)</f>
        <v>0</v>
      </c>
    </row>
    <row r="193" ht="18" customHeight="1">
      <c r="A193" s="47" t="str">
        <f>IF($B193="","",ROW()-10)</f>
        <v/>
      </c>
      <c r="B193" s="48" t="n"/>
      <c r="C193" s="48" t="n"/>
      <c r="D193" s="6" t="n"/>
      <c r="E193" s="6" t="n"/>
      <c r="F193" s="6" t="n"/>
      <c r="G193" s="6" t="n"/>
      <c r="H193" s="6" t="n"/>
      <c r="I193" s="6" t="n"/>
      <c r="J193" s="6" t="n"/>
      <c r="K193" s="49" t="n"/>
      <c r="L193" s="6" t="n"/>
      <c r="M193" s="49" t="n"/>
      <c r="N193" s="49" t="n"/>
      <c r="O193" s="50" t="n"/>
      <c r="P193" s="6" t="n"/>
      <c r="Q193" s="51" t="str">
        <f>IF(OR($B193="",'Project Info'!$C$9=""),"",WORKDAY.INTL(MAX('Project Info'!$C$9,N($K193),IF($D193="",0,N(IFERROR(IF($E193="SS",WORKDAY.INTL(INDEX($Q$11:$Q$310,MATCH($D193,$A$11:$A$310,0)),N($F193),'Project Info'!$H$12,Holidays!$A$6:$A$205),IF($E193="FF",WORKDAY.INTL(INDEX($R$11:$R$310,MATCH($D193,$A$11:$A$310,0)),N($F193)-MAX(1,N($J193))+1,'Project Info'!$H$12,Holidays!$A$6:$A$205),WORKDAY.INTL(INDEX($R$11:$R$310,MATCH($D193,$A$11:$A$310,0)),1+N($F193),'Project Info'!$H$12,Holidays!$A$6:$A$205))),0))),IF($G193="",0,N(IFERROR(IF($H193="SS",WORKDAY.INTL(INDEX($Q$11:$Q$310,MATCH($G193,$A$11:$A$310,0)),N($I193),'Project Info'!$H$12,Holidays!$A$6:$A$205),IF($H193="FF",WORKDAY.INTL(INDEX($R$11:$R$310,MATCH($G193,$A$11:$A$310,0)),N($I193)-MAX(1,N($J193))+1,'Project Info'!$H$12,Holidays!$A$6:$A$205),WORKDAY.INTL(INDEX($R$11:$R$310,MATCH($G193,$A$11:$A$310,0)),1+N($I193),'Project Info'!$H$12,Holidays!$A$6:$A$205))),0))))-1,1,'Project Info'!$H$12,Holidays!$A$6:$A$205))</f>
        <v/>
      </c>
      <c r="R193" s="51" t="str">
        <f>IF(OR($Q193="",NOT(ISNUMBER($J193))),"",WORKDAY.INTL($Q193,MAX(1,$J193)-1,'Project Info'!$H$12,Holidays!$A$6:$A$205))</f>
        <v/>
      </c>
      <c r="S193" s="51" t="str">
        <f>IF($Q193="","",IF(ISNUMBER($M193),$M193,WORKDAY.INTL(MAX($Q193,IF($D193="",0,N(IFERROR(IF($E193="SS",WORKDAY.INTL(INDEX($S$11:$S$310,MATCH($D193,$A$11:$A$310,0)),N($F193),'Project Info'!$H$12,Holidays!$A$6:$A$205),IF($E193="FF",WORKDAY.INTL(INDEX($T$11:$T$310,MATCH($D193,$A$11:$A$310,0)),N($F193)-MAX(1,IF(ISNUMBER($P193),$P193,N($J193)))+1,'Project Info'!$H$12,Holidays!$A$6:$A$205),WORKDAY.INTL(INDEX($T$11:$T$310,MATCH($D193,$A$11:$A$310,0)),1+N($F193),'Project Info'!$H$12,Holidays!$A$6:$A$205))),0))),IF($G193="",0,N(IFERROR(IF($H193="SS",WORKDAY.INTL(INDEX($S$11:$S$310,MATCH($G193,$A$11:$A$310,0)),N($I193),'Project Info'!$H$12,Holidays!$A$6:$A$205),IF($H193="FF",WORKDAY.INTL(INDEX($T$11:$T$310,MATCH($G193,$A$11:$A$310,0)),N($I193)-MAX(1,IF(ISNUMBER($P193),$P193,N($J193)))+1,'Project Info'!$H$12,Holidays!$A$6:$A$205),WORKDAY.INTL(INDEX($T$11:$T$310,MATCH($G193,$A$11:$A$310,0)),1+N($I193),'Project Info'!$H$12,Holidays!$A$6:$A$205))),0))),IF($AE193="Completed",0,N('Project Info'!$C$11)))-1,1,'Project Info'!$H$12,Holidays!$A$6:$A$205)))</f>
        <v/>
      </c>
      <c r="T193" s="51" t="str">
        <f>IF(OR($S193="",$U193=""),"",IF(ISNUMBER($N193),$N193,WORKDAY.INTL($S193,$U193-1,'Project Info'!$H$12,Holidays!$A$6:$A$205)))</f>
        <v/>
      </c>
      <c r="U193" s="52" t="str">
        <f>IF(OR($S193="",NOT(ISNUMBER($J193))),"",IF(ISNUMBER($N193),MAX(1,NETWORKDAYS.INTL($S193,$N193,'Project Info'!$H$12,Holidays!$A$6:$A$205)),MAX(1,IF(ISNUMBER($P193),$P193,$J193),IF(ISNUMBER($M193),NETWORKDAYS.INTL($M193,N('Project Info'!$C$11),'Project Info'!$H$12,Holidays!$A$6:$A$205),0))))</f>
        <v/>
      </c>
      <c r="V193" s="53" t="str">
        <f>IF($U193="","",$U193-MAX(1,$J193))</f>
        <v/>
      </c>
      <c r="W193" s="25" t="str">
        <f>IF($B193="","",IF($U193="","Enter Duration",IF($AE193="Completed",IF(NOT(ISNUMBER($N193)),"Completed - enter Actual End",IF($V193&gt;0,"Completed - Overshoot",IF($V193&lt;0,"Completed - Early","Completed - On Time"))),IF($AE193="On Hold","On Hold",IF($AE193="In Progress",IF($V193&gt;0,"In Progress - Overshooting","In Progress - On Track"),IF($S193&gt;$Q193,"Delayed Start","Not Started"))))))</f>
        <v/>
      </c>
      <c r="X193" s="53" t="str">
        <f>IF(OR(NOT(ISNUMBER($R193)),NOT(ISNUMBER($T193))),"",IF($T193&gt;=$R193,NETWORKDAYS.INTL($R193,$T193,'Project Info'!$H$12,Holidays!$A$6:$A$205)-1,-(NETWORKDAYS.INTL($T193,$R193,'Project Info'!$H$12,Holidays!$A$6:$A$205)-1)))</f>
        <v/>
      </c>
      <c r="Y193" s="25" t="str">
        <f>IF($B193="","",IF(AND(MAX($AC193,$AD193)&gt;0,N($S193)&gt;N($Q193)),"Delayed by Task #"&amp;IF($AC193&gt;=$AD193,$D193,$G193)&amp;" (+"&amp;MAX($AC193,$AD193)&amp;"d)",""))</f>
        <v/>
      </c>
      <c r="Z193" s="52" t="str">
        <f>IF($B193="","",COUNTIF($D$11:$D$310,$A193)+COUNTIF($G$11:$G$310,$A193))</f>
        <v/>
      </c>
      <c r="AA193" s="47" t="str">
        <f>IF($B193="","",IF($AE193="Completed",1,IF($AE193="On Hold",4,IF($AE193="In Progress",2,IF(N($S193)&gt;N($Q193),7,3)))))</f>
        <v/>
      </c>
      <c r="AB193" s="47" t="str">
        <f>IF($B193="","",IF(OR(AND($D193&lt;&gt;"",ISNUMBER(MATCH($D193,$A$11:$A$310,0))),AND($G193&lt;&gt;"",ISNUMBER(MATCH($G193,$A$11:$A$310,0)))),1,0))</f>
        <v/>
      </c>
      <c r="AC193" s="47">
        <f>IF($D193="",0,N(IFERROR(INDEX($X$11:$X$310,MATCH($D193,$A$11:$A$310,0)),0)))</f>
        <v>0</v>
      </c>
      <c r="AD193" s="47">
        <f>IF($G193="",0,N(IFERROR(INDEX($X$11:$X$310,MATCH($G193,$A$11:$A$310,0)),0)))</f>
        <v>0</v>
      </c>
      <c r="AE193" s="47" t="str">
        <f>IF($B193="","",IF(ISNUMBER($N193),"Completed",IF($L193="Completed","Completed",IF($L193&lt;&gt;"",$L193,IF(ISNUMBER($M193),"In Progress","Not Started")))))</f>
        <v/>
      </c>
      <c r="AF193" s="54" t="str">
        <f>IF($B193="","",IF($AE193="Completed",1,MIN(1,N($O193))))</f>
        <v/>
      </c>
      <c r="AG193" s="55" t="str">
        <f>IF(OR($S193="",NOT(ISNUMBER($J193))),"",WORKDAY.INTL($S193,MAX(1,$J193)-1,'Project Info'!$H$12,Holidays!$A$6:$A$205))</f>
        <v/>
      </c>
      <c r="AH193" s="47" t="str">
        <f>IF($B193="","",N($J193)*$AF193)</f>
        <v/>
      </c>
      <c r="AI193" s="47">
        <f>IF(ISNUMBER($R193),$R193,0)</f>
        <v>0</v>
      </c>
      <c r="AJ193" s="47">
        <f>IF(ISNUMBER($T193),$T193,0)</f>
        <v>0</v>
      </c>
    </row>
    <row r="194" ht="18" customHeight="1">
      <c r="A194" s="47" t="str">
        <f>IF($B194="","",ROW()-10)</f>
        <v/>
      </c>
      <c r="B194" s="48" t="n"/>
      <c r="C194" s="48" t="n"/>
      <c r="D194" s="6" t="n"/>
      <c r="E194" s="6" t="n"/>
      <c r="F194" s="6" t="n"/>
      <c r="G194" s="6" t="n"/>
      <c r="H194" s="6" t="n"/>
      <c r="I194" s="6" t="n"/>
      <c r="J194" s="6" t="n"/>
      <c r="K194" s="49" t="n"/>
      <c r="L194" s="6" t="n"/>
      <c r="M194" s="49" t="n"/>
      <c r="N194" s="49" t="n"/>
      <c r="O194" s="50" t="n"/>
      <c r="P194" s="6" t="n"/>
      <c r="Q194" s="51" t="str">
        <f>IF(OR($B194="",'Project Info'!$C$9=""),"",WORKDAY.INTL(MAX('Project Info'!$C$9,N($K194),IF($D194="",0,N(IFERROR(IF($E194="SS",WORKDAY.INTL(INDEX($Q$11:$Q$310,MATCH($D194,$A$11:$A$310,0)),N($F194),'Project Info'!$H$12,Holidays!$A$6:$A$205),IF($E194="FF",WORKDAY.INTL(INDEX($R$11:$R$310,MATCH($D194,$A$11:$A$310,0)),N($F194)-MAX(1,N($J194))+1,'Project Info'!$H$12,Holidays!$A$6:$A$205),WORKDAY.INTL(INDEX($R$11:$R$310,MATCH($D194,$A$11:$A$310,0)),1+N($F194),'Project Info'!$H$12,Holidays!$A$6:$A$205))),0))),IF($G194="",0,N(IFERROR(IF($H194="SS",WORKDAY.INTL(INDEX($Q$11:$Q$310,MATCH($G194,$A$11:$A$310,0)),N($I194),'Project Info'!$H$12,Holidays!$A$6:$A$205),IF($H194="FF",WORKDAY.INTL(INDEX($R$11:$R$310,MATCH($G194,$A$11:$A$310,0)),N($I194)-MAX(1,N($J194))+1,'Project Info'!$H$12,Holidays!$A$6:$A$205),WORKDAY.INTL(INDEX($R$11:$R$310,MATCH($G194,$A$11:$A$310,0)),1+N($I194),'Project Info'!$H$12,Holidays!$A$6:$A$205))),0))))-1,1,'Project Info'!$H$12,Holidays!$A$6:$A$205))</f>
        <v/>
      </c>
      <c r="R194" s="51" t="str">
        <f>IF(OR($Q194="",NOT(ISNUMBER($J194))),"",WORKDAY.INTL($Q194,MAX(1,$J194)-1,'Project Info'!$H$12,Holidays!$A$6:$A$205))</f>
        <v/>
      </c>
      <c r="S194" s="51" t="str">
        <f>IF($Q194="","",IF(ISNUMBER($M194),$M194,WORKDAY.INTL(MAX($Q194,IF($D194="",0,N(IFERROR(IF($E194="SS",WORKDAY.INTL(INDEX($S$11:$S$310,MATCH($D194,$A$11:$A$310,0)),N($F194),'Project Info'!$H$12,Holidays!$A$6:$A$205),IF($E194="FF",WORKDAY.INTL(INDEX($T$11:$T$310,MATCH($D194,$A$11:$A$310,0)),N($F194)-MAX(1,IF(ISNUMBER($P194),$P194,N($J194)))+1,'Project Info'!$H$12,Holidays!$A$6:$A$205),WORKDAY.INTL(INDEX($T$11:$T$310,MATCH($D194,$A$11:$A$310,0)),1+N($F194),'Project Info'!$H$12,Holidays!$A$6:$A$205))),0))),IF($G194="",0,N(IFERROR(IF($H194="SS",WORKDAY.INTL(INDEX($S$11:$S$310,MATCH($G194,$A$11:$A$310,0)),N($I194),'Project Info'!$H$12,Holidays!$A$6:$A$205),IF($H194="FF",WORKDAY.INTL(INDEX($T$11:$T$310,MATCH($G194,$A$11:$A$310,0)),N($I194)-MAX(1,IF(ISNUMBER($P194),$P194,N($J194)))+1,'Project Info'!$H$12,Holidays!$A$6:$A$205),WORKDAY.INTL(INDEX($T$11:$T$310,MATCH($G194,$A$11:$A$310,0)),1+N($I194),'Project Info'!$H$12,Holidays!$A$6:$A$205))),0))),IF($AE194="Completed",0,N('Project Info'!$C$11)))-1,1,'Project Info'!$H$12,Holidays!$A$6:$A$205)))</f>
        <v/>
      </c>
      <c r="T194" s="51" t="str">
        <f>IF(OR($S194="",$U194=""),"",IF(ISNUMBER($N194),$N194,WORKDAY.INTL($S194,$U194-1,'Project Info'!$H$12,Holidays!$A$6:$A$205)))</f>
        <v/>
      </c>
      <c r="U194" s="52" t="str">
        <f>IF(OR($S194="",NOT(ISNUMBER($J194))),"",IF(ISNUMBER($N194),MAX(1,NETWORKDAYS.INTL($S194,$N194,'Project Info'!$H$12,Holidays!$A$6:$A$205)),MAX(1,IF(ISNUMBER($P194),$P194,$J194),IF(ISNUMBER($M194),NETWORKDAYS.INTL($M194,N('Project Info'!$C$11),'Project Info'!$H$12,Holidays!$A$6:$A$205),0))))</f>
        <v/>
      </c>
      <c r="V194" s="53" t="str">
        <f>IF($U194="","",$U194-MAX(1,$J194))</f>
        <v/>
      </c>
      <c r="W194" s="25" t="str">
        <f>IF($B194="","",IF($U194="","Enter Duration",IF($AE194="Completed",IF(NOT(ISNUMBER($N194)),"Completed - enter Actual End",IF($V194&gt;0,"Completed - Overshoot",IF($V194&lt;0,"Completed - Early","Completed - On Time"))),IF($AE194="On Hold","On Hold",IF($AE194="In Progress",IF($V194&gt;0,"In Progress - Overshooting","In Progress - On Track"),IF($S194&gt;$Q194,"Delayed Start","Not Started"))))))</f>
        <v/>
      </c>
      <c r="X194" s="53" t="str">
        <f>IF(OR(NOT(ISNUMBER($R194)),NOT(ISNUMBER($T194))),"",IF($T194&gt;=$R194,NETWORKDAYS.INTL($R194,$T194,'Project Info'!$H$12,Holidays!$A$6:$A$205)-1,-(NETWORKDAYS.INTL($T194,$R194,'Project Info'!$H$12,Holidays!$A$6:$A$205)-1)))</f>
        <v/>
      </c>
      <c r="Y194" s="25" t="str">
        <f>IF($B194="","",IF(AND(MAX($AC194,$AD194)&gt;0,N($S194)&gt;N($Q194)),"Delayed by Task #"&amp;IF($AC194&gt;=$AD194,$D194,$G194)&amp;" (+"&amp;MAX($AC194,$AD194)&amp;"d)",""))</f>
        <v/>
      </c>
      <c r="Z194" s="52" t="str">
        <f>IF($B194="","",COUNTIF($D$11:$D$310,$A194)+COUNTIF($G$11:$G$310,$A194))</f>
        <v/>
      </c>
      <c r="AA194" s="47" t="str">
        <f>IF($B194="","",IF($AE194="Completed",1,IF($AE194="On Hold",4,IF($AE194="In Progress",2,IF(N($S194)&gt;N($Q194),7,3)))))</f>
        <v/>
      </c>
      <c r="AB194" s="47" t="str">
        <f>IF($B194="","",IF(OR(AND($D194&lt;&gt;"",ISNUMBER(MATCH($D194,$A$11:$A$310,0))),AND($G194&lt;&gt;"",ISNUMBER(MATCH($G194,$A$11:$A$310,0)))),1,0))</f>
        <v/>
      </c>
      <c r="AC194" s="47">
        <f>IF($D194="",0,N(IFERROR(INDEX($X$11:$X$310,MATCH($D194,$A$11:$A$310,0)),0)))</f>
        <v>0</v>
      </c>
      <c r="AD194" s="47">
        <f>IF($G194="",0,N(IFERROR(INDEX($X$11:$X$310,MATCH($G194,$A$11:$A$310,0)),0)))</f>
        <v>0</v>
      </c>
      <c r="AE194" s="47" t="str">
        <f>IF($B194="","",IF(ISNUMBER($N194),"Completed",IF($L194="Completed","Completed",IF($L194&lt;&gt;"",$L194,IF(ISNUMBER($M194),"In Progress","Not Started")))))</f>
        <v/>
      </c>
      <c r="AF194" s="54" t="str">
        <f>IF($B194="","",IF($AE194="Completed",1,MIN(1,N($O194))))</f>
        <v/>
      </c>
      <c r="AG194" s="55" t="str">
        <f>IF(OR($S194="",NOT(ISNUMBER($J194))),"",WORKDAY.INTL($S194,MAX(1,$J194)-1,'Project Info'!$H$12,Holidays!$A$6:$A$205))</f>
        <v/>
      </c>
      <c r="AH194" s="47" t="str">
        <f>IF($B194="","",N($J194)*$AF194)</f>
        <v/>
      </c>
      <c r="AI194" s="47">
        <f>IF(ISNUMBER($R194),$R194,0)</f>
        <v>0</v>
      </c>
      <c r="AJ194" s="47">
        <f>IF(ISNUMBER($T194),$T194,0)</f>
        <v>0</v>
      </c>
    </row>
    <row r="195" ht="18" customHeight="1">
      <c r="A195" s="47" t="str">
        <f>IF($B195="","",ROW()-10)</f>
        <v/>
      </c>
      <c r="B195" s="48" t="n"/>
      <c r="C195" s="48" t="n"/>
      <c r="D195" s="6" t="n"/>
      <c r="E195" s="6" t="n"/>
      <c r="F195" s="6" t="n"/>
      <c r="G195" s="6" t="n"/>
      <c r="H195" s="6" t="n"/>
      <c r="I195" s="6" t="n"/>
      <c r="J195" s="6" t="n"/>
      <c r="K195" s="49" t="n"/>
      <c r="L195" s="6" t="n"/>
      <c r="M195" s="49" t="n"/>
      <c r="N195" s="49" t="n"/>
      <c r="O195" s="50" t="n"/>
      <c r="P195" s="6" t="n"/>
      <c r="Q195" s="51" t="str">
        <f>IF(OR($B195="",'Project Info'!$C$9=""),"",WORKDAY.INTL(MAX('Project Info'!$C$9,N($K195),IF($D195="",0,N(IFERROR(IF($E195="SS",WORKDAY.INTL(INDEX($Q$11:$Q$310,MATCH($D195,$A$11:$A$310,0)),N($F195),'Project Info'!$H$12,Holidays!$A$6:$A$205),IF($E195="FF",WORKDAY.INTL(INDEX($R$11:$R$310,MATCH($D195,$A$11:$A$310,0)),N($F195)-MAX(1,N($J195))+1,'Project Info'!$H$12,Holidays!$A$6:$A$205),WORKDAY.INTL(INDEX($R$11:$R$310,MATCH($D195,$A$11:$A$310,0)),1+N($F195),'Project Info'!$H$12,Holidays!$A$6:$A$205))),0))),IF($G195="",0,N(IFERROR(IF($H195="SS",WORKDAY.INTL(INDEX($Q$11:$Q$310,MATCH($G195,$A$11:$A$310,0)),N($I195),'Project Info'!$H$12,Holidays!$A$6:$A$205),IF($H195="FF",WORKDAY.INTL(INDEX($R$11:$R$310,MATCH($G195,$A$11:$A$310,0)),N($I195)-MAX(1,N($J195))+1,'Project Info'!$H$12,Holidays!$A$6:$A$205),WORKDAY.INTL(INDEX($R$11:$R$310,MATCH($G195,$A$11:$A$310,0)),1+N($I195),'Project Info'!$H$12,Holidays!$A$6:$A$205))),0))))-1,1,'Project Info'!$H$12,Holidays!$A$6:$A$205))</f>
        <v/>
      </c>
      <c r="R195" s="51" t="str">
        <f>IF(OR($Q195="",NOT(ISNUMBER($J195))),"",WORKDAY.INTL($Q195,MAX(1,$J195)-1,'Project Info'!$H$12,Holidays!$A$6:$A$205))</f>
        <v/>
      </c>
      <c r="S195" s="51" t="str">
        <f>IF($Q195="","",IF(ISNUMBER($M195),$M195,WORKDAY.INTL(MAX($Q195,IF($D195="",0,N(IFERROR(IF($E195="SS",WORKDAY.INTL(INDEX($S$11:$S$310,MATCH($D195,$A$11:$A$310,0)),N($F195),'Project Info'!$H$12,Holidays!$A$6:$A$205),IF($E195="FF",WORKDAY.INTL(INDEX($T$11:$T$310,MATCH($D195,$A$11:$A$310,0)),N($F195)-MAX(1,IF(ISNUMBER($P195),$P195,N($J195)))+1,'Project Info'!$H$12,Holidays!$A$6:$A$205),WORKDAY.INTL(INDEX($T$11:$T$310,MATCH($D195,$A$11:$A$310,0)),1+N($F195),'Project Info'!$H$12,Holidays!$A$6:$A$205))),0))),IF($G195="",0,N(IFERROR(IF($H195="SS",WORKDAY.INTL(INDEX($S$11:$S$310,MATCH($G195,$A$11:$A$310,0)),N($I195),'Project Info'!$H$12,Holidays!$A$6:$A$205),IF($H195="FF",WORKDAY.INTL(INDEX($T$11:$T$310,MATCH($G195,$A$11:$A$310,0)),N($I195)-MAX(1,IF(ISNUMBER($P195),$P195,N($J195)))+1,'Project Info'!$H$12,Holidays!$A$6:$A$205),WORKDAY.INTL(INDEX($T$11:$T$310,MATCH($G195,$A$11:$A$310,0)),1+N($I195),'Project Info'!$H$12,Holidays!$A$6:$A$205))),0))),IF($AE195="Completed",0,N('Project Info'!$C$11)))-1,1,'Project Info'!$H$12,Holidays!$A$6:$A$205)))</f>
        <v/>
      </c>
      <c r="T195" s="51" t="str">
        <f>IF(OR($S195="",$U195=""),"",IF(ISNUMBER($N195),$N195,WORKDAY.INTL($S195,$U195-1,'Project Info'!$H$12,Holidays!$A$6:$A$205)))</f>
        <v/>
      </c>
      <c r="U195" s="52" t="str">
        <f>IF(OR($S195="",NOT(ISNUMBER($J195))),"",IF(ISNUMBER($N195),MAX(1,NETWORKDAYS.INTL($S195,$N195,'Project Info'!$H$12,Holidays!$A$6:$A$205)),MAX(1,IF(ISNUMBER($P195),$P195,$J195),IF(ISNUMBER($M195),NETWORKDAYS.INTL($M195,N('Project Info'!$C$11),'Project Info'!$H$12,Holidays!$A$6:$A$205),0))))</f>
        <v/>
      </c>
      <c r="V195" s="53" t="str">
        <f>IF($U195="","",$U195-MAX(1,$J195))</f>
        <v/>
      </c>
      <c r="W195" s="25" t="str">
        <f>IF($B195="","",IF($U195="","Enter Duration",IF($AE195="Completed",IF(NOT(ISNUMBER($N195)),"Completed - enter Actual End",IF($V195&gt;0,"Completed - Overshoot",IF($V195&lt;0,"Completed - Early","Completed - On Time"))),IF($AE195="On Hold","On Hold",IF($AE195="In Progress",IF($V195&gt;0,"In Progress - Overshooting","In Progress - On Track"),IF($S195&gt;$Q195,"Delayed Start","Not Started"))))))</f>
        <v/>
      </c>
      <c r="X195" s="53" t="str">
        <f>IF(OR(NOT(ISNUMBER($R195)),NOT(ISNUMBER($T195))),"",IF($T195&gt;=$R195,NETWORKDAYS.INTL($R195,$T195,'Project Info'!$H$12,Holidays!$A$6:$A$205)-1,-(NETWORKDAYS.INTL($T195,$R195,'Project Info'!$H$12,Holidays!$A$6:$A$205)-1)))</f>
        <v/>
      </c>
      <c r="Y195" s="25" t="str">
        <f>IF($B195="","",IF(AND(MAX($AC195,$AD195)&gt;0,N($S195)&gt;N($Q195)),"Delayed by Task #"&amp;IF($AC195&gt;=$AD195,$D195,$G195)&amp;" (+"&amp;MAX($AC195,$AD195)&amp;"d)",""))</f>
        <v/>
      </c>
      <c r="Z195" s="52" t="str">
        <f>IF($B195="","",COUNTIF($D$11:$D$310,$A195)+COUNTIF($G$11:$G$310,$A195))</f>
        <v/>
      </c>
      <c r="AA195" s="47" t="str">
        <f>IF($B195="","",IF($AE195="Completed",1,IF($AE195="On Hold",4,IF($AE195="In Progress",2,IF(N($S195)&gt;N($Q195),7,3)))))</f>
        <v/>
      </c>
      <c r="AB195" s="47" t="str">
        <f>IF($B195="","",IF(OR(AND($D195&lt;&gt;"",ISNUMBER(MATCH($D195,$A$11:$A$310,0))),AND($G195&lt;&gt;"",ISNUMBER(MATCH($G195,$A$11:$A$310,0)))),1,0))</f>
        <v/>
      </c>
      <c r="AC195" s="47">
        <f>IF($D195="",0,N(IFERROR(INDEX($X$11:$X$310,MATCH($D195,$A$11:$A$310,0)),0)))</f>
        <v>0</v>
      </c>
      <c r="AD195" s="47">
        <f>IF($G195="",0,N(IFERROR(INDEX($X$11:$X$310,MATCH($G195,$A$11:$A$310,0)),0)))</f>
        <v>0</v>
      </c>
      <c r="AE195" s="47" t="str">
        <f>IF($B195="","",IF(ISNUMBER($N195),"Completed",IF($L195="Completed","Completed",IF($L195&lt;&gt;"",$L195,IF(ISNUMBER($M195),"In Progress","Not Started")))))</f>
        <v/>
      </c>
      <c r="AF195" s="54" t="str">
        <f>IF($B195="","",IF($AE195="Completed",1,MIN(1,N($O195))))</f>
        <v/>
      </c>
      <c r="AG195" s="55" t="str">
        <f>IF(OR($S195="",NOT(ISNUMBER($J195))),"",WORKDAY.INTL($S195,MAX(1,$J195)-1,'Project Info'!$H$12,Holidays!$A$6:$A$205))</f>
        <v/>
      </c>
      <c r="AH195" s="47" t="str">
        <f>IF($B195="","",N($J195)*$AF195)</f>
        <v/>
      </c>
      <c r="AI195" s="47">
        <f>IF(ISNUMBER($R195),$R195,0)</f>
        <v>0</v>
      </c>
      <c r="AJ195" s="47">
        <f>IF(ISNUMBER($T195),$T195,0)</f>
        <v>0</v>
      </c>
    </row>
    <row r="196" ht="18" customHeight="1">
      <c r="A196" s="47" t="str">
        <f>IF($B196="","",ROW()-10)</f>
        <v/>
      </c>
      <c r="B196" s="48" t="n"/>
      <c r="C196" s="48" t="n"/>
      <c r="D196" s="6" t="n"/>
      <c r="E196" s="6" t="n"/>
      <c r="F196" s="6" t="n"/>
      <c r="G196" s="6" t="n"/>
      <c r="H196" s="6" t="n"/>
      <c r="I196" s="6" t="n"/>
      <c r="J196" s="6" t="n"/>
      <c r="K196" s="49" t="n"/>
      <c r="L196" s="6" t="n"/>
      <c r="M196" s="49" t="n"/>
      <c r="N196" s="49" t="n"/>
      <c r="O196" s="50" t="n"/>
      <c r="P196" s="6" t="n"/>
      <c r="Q196" s="51" t="str">
        <f>IF(OR($B196="",'Project Info'!$C$9=""),"",WORKDAY.INTL(MAX('Project Info'!$C$9,N($K196),IF($D196="",0,N(IFERROR(IF($E196="SS",WORKDAY.INTL(INDEX($Q$11:$Q$310,MATCH($D196,$A$11:$A$310,0)),N($F196),'Project Info'!$H$12,Holidays!$A$6:$A$205),IF($E196="FF",WORKDAY.INTL(INDEX($R$11:$R$310,MATCH($D196,$A$11:$A$310,0)),N($F196)-MAX(1,N($J196))+1,'Project Info'!$H$12,Holidays!$A$6:$A$205),WORKDAY.INTL(INDEX($R$11:$R$310,MATCH($D196,$A$11:$A$310,0)),1+N($F196),'Project Info'!$H$12,Holidays!$A$6:$A$205))),0))),IF($G196="",0,N(IFERROR(IF($H196="SS",WORKDAY.INTL(INDEX($Q$11:$Q$310,MATCH($G196,$A$11:$A$310,0)),N($I196),'Project Info'!$H$12,Holidays!$A$6:$A$205),IF($H196="FF",WORKDAY.INTL(INDEX($R$11:$R$310,MATCH($G196,$A$11:$A$310,0)),N($I196)-MAX(1,N($J196))+1,'Project Info'!$H$12,Holidays!$A$6:$A$205),WORKDAY.INTL(INDEX($R$11:$R$310,MATCH($G196,$A$11:$A$310,0)),1+N($I196),'Project Info'!$H$12,Holidays!$A$6:$A$205))),0))))-1,1,'Project Info'!$H$12,Holidays!$A$6:$A$205))</f>
        <v/>
      </c>
      <c r="R196" s="51" t="str">
        <f>IF(OR($Q196="",NOT(ISNUMBER($J196))),"",WORKDAY.INTL($Q196,MAX(1,$J196)-1,'Project Info'!$H$12,Holidays!$A$6:$A$205))</f>
        <v/>
      </c>
      <c r="S196" s="51" t="str">
        <f>IF($Q196="","",IF(ISNUMBER($M196),$M196,WORKDAY.INTL(MAX($Q196,IF($D196="",0,N(IFERROR(IF($E196="SS",WORKDAY.INTL(INDEX($S$11:$S$310,MATCH($D196,$A$11:$A$310,0)),N($F196),'Project Info'!$H$12,Holidays!$A$6:$A$205),IF($E196="FF",WORKDAY.INTL(INDEX($T$11:$T$310,MATCH($D196,$A$11:$A$310,0)),N($F196)-MAX(1,IF(ISNUMBER($P196),$P196,N($J196)))+1,'Project Info'!$H$12,Holidays!$A$6:$A$205),WORKDAY.INTL(INDEX($T$11:$T$310,MATCH($D196,$A$11:$A$310,0)),1+N($F196),'Project Info'!$H$12,Holidays!$A$6:$A$205))),0))),IF($G196="",0,N(IFERROR(IF($H196="SS",WORKDAY.INTL(INDEX($S$11:$S$310,MATCH($G196,$A$11:$A$310,0)),N($I196),'Project Info'!$H$12,Holidays!$A$6:$A$205),IF($H196="FF",WORKDAY.INTL(INDEX($T$11:$T$310,MATCH($G196,$A$11:$A$310,0)),N($I196)-MAX(1,IF(ISNUMBER($P196),$P196,N($J196)))+1,'Project Info'!$H$12,Holidays!$A$6:$A$205),WORKDAY.INTL(INDEX($T$11:$T$310,MATCH($G196,$A$11:$A$310,0)),1+N($I196),'Project Info'!$H$12,Holidays!$A$6:$A$205))),0))),IF($AE196="Completed",0,N('Project Info'!$C$11)))-1,1,'Project Info'!$H$12,Holidays!$A$6:$A$205)))</f>
        <v/>
      </c>
      <c r="T196" s="51" t="str">
        <f>IF(OR($S196="",$U196=""),"",IF(ISNUMBER($N196),$N196,WORKDAY.INTL($S196,$U196-1,'Project Info'!$H$12,Holidays!$A$6:$A$205)))</f>
        <v/>
      </c>
      <c r="U196" s="52" t="str">
        <f>IF(OR($S196="",NOT(ISNUMBER($J196))),"",IF(ISNUMBER($N196),MAX(1,NETWORKDAYS.INTL($S196,$N196,'Project Info'!$H$12,Holidays!$A$6:$A$205)),MAX(1,IF(ISNUMBER($P196),$P196,$J196),IF(ISNUMBER($M196),NETWORKDAYS.INTL($M196,N('Project Info'!$C$11),'Project Info'!$H$12,Holidays!$A$6:$A$205),0))))</f>
        <v/>
      </c>
      <c r="V196" s="53" t="str">
        <f>IF($U196="","",$U196-MAX(1,$J196))</f>
        <v/>
      </c>
      <c r="W196" s="25" t="str">
        <f>IF($B196="","",IF($U196="","Enter Duration",IF($AE196="Completed",IF(NOT(ISNUMBER($N196)),"Completed - enter Actual End",IF($V196&gt;0,"Completed - Overshoot",IF($V196&lt;0,"Completed - Early","Completed - On Time"))),IF($AE196="On Hold","On Hold",IF($AE196="In Progress",IF($V196&gt;0,"In Progress - Overshooting","In Progress - On Track"),IF($S196&gt;$Q196,"Delayed Start","Not Started"))))))</f>
        <v/>
      </c>
      <c r="X196" s="53" t="str">
        <f>IF(OR(NOT(ISNUMBER($R196)),NOT(ISNUMBER($T196))),"",IF($T196&gt;=$R196,NETWORKDAYS.INTL($R196,$T196,'Project Info'!$H$12,Holidays!$A$6:$A$205)-1,-(NETWORKDAYS.INTL($T196,$R196,'Project Info'!$H$12,Holidays!$A$6:$A$205)-1)))</f>
        <v/>
      </c>
      <c r="Y196" s="25" t="str">
        <f>IF($B196="","",IF(AND(MAX($AC196,$AD196)&gt;0,N($S196)&gt;N($Q196)),"Delayed by Task #"&amp;IF($AC196&gt;=$AD196,$D196,$G196)&amp;" (+"&amp;MAX($AC196,$AD196)&amp;"d)",""))</f>
        <v/>
      </c>
      <c r="Z196" s="52" t="str">
        <f>IF($B196="","",COUNTIF($D$11:$D$310,$A196)+COUNTIF($G$11:$G$310,$A196))</f>
        <v/>
      </c>
      <c r="AA196" s="47" t="str">
        <f>IF($B196="","",IF($AE196="Completed",1,IF($AE196="On Hold",4,IF($AE196="In Progress",2,IF(N($S196)&gt;N($Q196),7,3)))))</f>
        <v/>
      </c>
      <c r="AB196" s="47" t="str">
        <f>IF($B196="","",IF(OR(AND($D196&lt;&gt;"",ISNUMBER(MATCH($D196,$A$11:$A$310,0))),AND($G196&lt;&gt;"",ISNUMBER(MATCH($G196,$A$11:$A$310,0)))),1,0))</f>
        <v/>
      </c>
      <c r="AC196" s="47">
        <f>IF($D196="",0,N(IFERROR(INDEX($X$11:$X$310,MATCH($D196,$A$11:$A$310,0)),0)))</f>
        <v>0</v>
      </c>
      <c r="AD196" s="47">
        <f>IF($G196="",0,N(IFERROR(INDEX($X$11:$X$310,MATCH($G196,$A$11:$A$310,0)),0)))</f>
        <v>0</v>
      </c>
      <c r="AE196" s="47" t="str">
        <f>IF($B196="","",IF(ISNUMBER($N196),"Completed",IF($L196="Completed","Completed",IF($L196&lt;&gt;"",$L196,IF(ISNUMBER($M196),"In Progress","Not Started")))))</f>
        <v/>
      </c>
      <c r="AF196" s="54" t="str">
        <f>IF($B196="","",IF($AE196="Completed",1,MIN(1,N($O196))))</f>
        <v/>
      </c>
      <c r="AG196" s="55" t="str">
        <f>IF(OR($S196="",NOT(ISNUMBER($J196))),"",WORKDAY.INTL($S196,MAX(1,$J196)-1,'Project Info'!$H$12,Holidays!$A$6:$A$205))</f>
        <v/>
      </c>
      <c r="AH196" s="47" t="str">
        <f>IF($B196="","",N($J196)*$AF196)</f>
        <v/>
      </c>
      <c r="AI196" s="47">
        <f>IF(ISNUMBER($R196),$R196,0)</f>
        <v>0</v>
      </c>
      <c r="AJ196" s="47">
        <f>IF(ISNUMBER($T196),$T196,0)</f>
        <v>0</v>
      </c>
    </row>
    <row r="197" ht="18" customHeight="1">
      <c r="A197" s="47" t="str">
        <f>IF($B197="","",ROW()-10)</f>
        <v/>
      </c>
      <c r="B197" s="48" t="n"/>
      <c r="C197" s="48" t="n"/>
      <c r="D197" s="6" t="n"/>
      <c r="E197" s="6" t="n"/>
      <c r="F197" s="6" t="n"/>
      <c r="G197" s="6" t="n"/>
      <c r="H197" s="6" t="n"/>
      <c r="I197" s="6" t="n"/>
      <c r="J197" s="6" t="n"/>
      <c r="K197" s="49" t="n"/>
      <c r="L197" s="6" t="n"/>
      <c r="M197" s="49" t="n"/>
      <c r="N197" s="49" t="n"/>
      <c r="O197" s="50" t="n"/>
      <c r="P197" s="6" t="n"/>
      <c r="Q197" s="51" t="str">
        <f>IF(OR($B197="",'Project Info'!$C$9=""),"",WORKDAY.INTL(MAX('Project Info'!$C$9,N($K197),IF($D197="",0,N(IFERROR(IF($E197="SS",WORKDAY.INTL(INDEX($Q$11:$Q$310,MATCH($D197,$A$11:$A$310,0)),N($F197),'Project Info'!$H$12,Holidays!$A$6:$A$205),IF($E197="FF",WORKDAY.INTL(INDEX($R$11:$R$310,MATCH($D197,$A$11:$A$310,0)),N($F197)-MAX(1,N($J197))+1,'Project Info'!$H$12,Holidays!$A$6:$A$205),WORKDAY.INTL(INDEX($R$11:$R$310,MATCH($D197,$A$11:$A$310,0)),1+N($F197),'Project Info'!$H$12,Holidays!$A$6:$A$205))),0))),IF($G197="",0,N(IFERROR(IF($H197="SS",WORKDAY.INTL(INDEX($Q$11:$Q$310,MATCH($G197,$A$11:$A$310,0)),N($I197),'Project Info'!$H$12,Holidays!$A$6:$A$205),IF($H197="FF",WORKDAY.INTL(INDEX($R$11:$R$310,MATCH($G197,$A$11:$A$310,0)),N($I197)-MAX(1,N($J197))+1,'Project Info'!$H$12,Holidays!$A$6:$A$205),WORKDAY.INTL(INDEX($R$11:$R$310,MATCH($G197,$A$11:$A$310,0)),1+N($I197),'Project Info'!$H$12,Holidays!$A$6:$A$205))),0))))-1,1,'Project Info'!$H$12,Holidays!$A$6:$A$205))</f>
        <v/>
      </c>
      <c r="R197" s="51" t="str">
        <f>IF(OR($Q197="",NOT(ISNUMBER($J197))),"",WORKDAY.INTL($Q197,MAX(1,$J197)-1,'Project Info'!$H$12,Holidays!$A$6:$A$205))</f>
        <v/>
      </c>
      <c r="S197" s="51" t="str">
        <f>IF($Q197="","",IF(ISNUMBER($M197),$M197,WORKDAY.INTL(MAX($Q197,IF($D197="",0,N(IFERROR(IF($E197="SS",WORKDAY.INTL(INDEX($S$11:$S$310,MATCH($D197,$A$11:$A$310,0)),N($F197),'Project Info'!$H$12,Holidays!$A$6:$A$205),IF($E197="FF",WORKDAY.INTL(INDEX($T$11:$T$310,MATCH($D197,$A$11:$A$310,0)),N($F197)-MAX(1,IF(ISNUMBER($P197),$P197,N($J197)))+1,'Project Info'!$H$12,Holidays!$A$6:$A$205),WORKDAY.INTL(INDEX($T$11:$T$310,MATCH($D197,$A$11:$A$310,0)),1+N($F197),'Project Info'!$H$12,Holidays!$A$6:$A$205))),0))),IF($G197="",0,N(IFERROR(IF($H197="SS",WORKDAY.INTL(INDEX($S$11:$S$310,MATCH($G197,$A$11:$A$310,0)),N($I197),'Project Info'!$H$12,Holidays!$A$6:$A$205),IF($H197="FF",WORKDAY.INTL(INDEX($T$11:$T$310,MATCH($G197,$A$11:$A$310,0)),N($I197)-MAX(1,IF(ISNUMBER($P197),$P197,N($J197)))+1,'Project Info'!$H$12,Holidays!$A$6:$A$205),WORKDAY.INTL(INDEX($T$11:$T$310,MATCH($G197,$A$11:$A$310,0)),1+N($I197),'Project Info'!$H$12,Holidays!$A$6:$A$205))),0))),IF($AE197="Completed",0,N('Project Info'!$C$11)))-1,1,'Project Info'!$H$12,Holidays!$A$6:$A$205)))</f>
        <v/>
      </c>
      <c r="T197" s="51" t="str">
        <f>IF(OR($S197="",$U197=""),"",IF(ISNUMBER($N197),$N197,WORKDAY.INTL($S197,$U197-1,'Project Info'!$H$12,Holidays!$A$6:$A$205)))</f>
        <v/>
      </c>
      <c r="U197" s="52" t="str">
        <f>IF(OR($S197="",NOT(ISNUMBER($J197))),"",IF(ISNUMBER($N197),MAX(1,NETWORKDAYS.INTL($S197,$N197,'Project Info'!$H$12,Holidays!$A$6:$A$205)),MAX(1,IF(ISNUMBER($P197),$P197,$J197),IF(ISNUMBER($M197),NETWORKDAYS.INTL($M197,N('Project Info'!$C$11),'Project Info'!$H$12,Holidays!$A$6:$A$205),0))))</f>
        <v/>
      </c>
      <c r="V197" s="53" t="str">
        <f>IF($U197="","",$U197-MAX(1,$J197))</f>
        <v/>
      </c>
      <c r="W197" s="25" t="str">
        <f>IF($B197="","",IF($U197="","Enter Duration",IF($AE197="Completed",IF(NOT(ISNUMBER($N197)),"Completed - enter Actual End",IF($V197&gt;0,"Completed - Overshoot",IF($V197&lt;0,"Completed - Early","Completed - On Time"))),IF($AE197="On Hold","On Hold",IF($AE197="In Progress",IF($V197&gt;0,"In Progress - Overshooting","In Progress - On Track"),IF($S197&gt;$Q197,"Delayed Start","Not Started"))))))</f>
        <v/>
      </c>
      <c r="X197" s="53" t="str">
        <f>IF(OR(NOT(ISNUMBER($R197)),NOT(ISNUMBER($T197))),"",IF($T197&gt;=$R197,NETWORKDAYS.INTL($R197,$T197,'Project Info'!$H$12,Holidays!$A$6:$A$205)-1,-(NETWORKDAYS.INTL($T197,$R197,'Project Info'!$H$12,Holidays!$A$6:$A$205)-1)))</f>
        <v/>
      </c>
      <c r="Y197" s="25" t="str">
        <f>IF($B197="","",IF(AND(MAX($AC197,$AD197)&gt;0,N($S197)&gt;N($Q197)),"Delayed by Task #"&amp;IF($AC197&gt;=$AD197,$D197,$G197)&amp;" (+"&amp;MAX($AC197,$AD197)&amp;"d)",""))</f>
        <v/>
      </c>
      <c r="Z197" s="52" t="str">
        <f>IF($B197="","",COUNTIF($D$11:$D$310,$A197)+COUNTIF($G$11:$G$310,$A197))</f>
        <v/>
      </c>
      <c r="AA197" s="47" t="str">
        <f>IF($B197="","",IF($AE197="Completed",1,IF($AE197="On Hold",4,IF($AE197="In Progress",2,IF(N($S197)&gt;N($Q197),7,3)))))</f>
        <v/>
      </c>
      <c r="AB197" s="47" t="str">
        <f>IF($B197="","",IF(OR(AND($D197&lt;&gt;"",ISNUMBER(MATCH($D197,$A$11:$A$310,0))),AND($G197&lt;&gt;"",ISNUMBER(MATCH($G197,$A$11:$A$310,0)))),1,0))</f>
        <v/>
      </c>
      <c r="AC197" s="47">
        <f>IF($D197="",0,N(IFERROR(INDEX($X$11:$X$310,MATCH($D197,$A$11:$A$310,0)),0)))</f>
        <v>0</v>
      </c>
      <c r="AD197" s="47">
        <f>IF($G197="",0,N(IFERROR(INDEX($X$11:$X$310,MATCH($G197,$A$11:$A$310,0)),0)))</f>
        <v>0</v>
      </c>
      <c r="AE197" s="47" t="str">
        <f>IF($B197="","",IF(ISNUMBER($N197),"Completed",IF($L197="Completed","Completed",IF($L197&lt;&gt;"",$L197,IF(ISNUMBER($M197),"In Progress","Not Started")))))</f>
        <v/>
      </c>
      <c r="AF197" s="54" t="str">
        <f>IF($B197="","",IF($AE197="Completed",1,MIN(1,N($O197))))</f>
        <v/>
      </c>
      <c r="AG197" s="55" t="str">
        <f>IF(OR($S197="",NOT(ISNUMBER($J197))),"",WORKDAY.INTL($S197,MAX(1,$J197)-1,'Project Info'!$H$12,Holidays!$A$6:$A$205))</f>
        <v/>
      </c>
      <c r="AH197" s="47" t="str">
        <f>IF($B197="","",N($J197)*$AF197)</f>
        <v/>
      </c>
      <c r="AI197" s="47">
        <f>IF(ISNUMBER($R197),$R197,0)</f>
        <v>0</v>
      </c>
      <c r="AJ197" s="47">
        <f>IF(ISNUMBER($T197),$T197,0)</f>
        <v>0</v>
      </c>
    </row>
    <row r="198" ht="18" customHeight="1">
      <c r="A198" s="47" t="str">
        <f>IF($B198="","",ROW()-10)</f>
        <v/>
      </c>
      <c r="B198" s="48" t="n"/>
      <c r="C198" s="48" t="n"/>
      <c r="D198" s="6" t="n"/>
      <c r="E198" s="6" t="n"/>
      <c r="F198" s="6" t="n"/>
      <c r="G198" s="6" t="n"/>
      <c r="H198" s="6" t="n"/>
      <c r="I198" s="6" t="n"/>
      <c r="J198" s="6" t="n"/>
      <c r="K198" s="49" t="n"/>
      <c r="L198" s="6" t="n"/>
      <c r="M198" s="49" t="n"/>
      <c r="N198" s="49" t="n"/>
      <c r="O198" s="50" t="n"/>
      <c r="P198" s="6" t="n"/>
      <c r="Q198" s="51" t="str">
        <f>IF(OR($B198="",'Project Info'!$C$9=""),"",WORKDAY.INTL(MAX('Project Info'!$C$9,N($K198),IF($D198="",0,N(IFERROR(IF($E198="SS",WORKDAY.INTL(INDEX($Q$11:$Q$310,MATCH($D198,$A$11:$A$310,0)),N($F198),'Project Info'!$H$12,Holidays!$A$6:$A$205),IF($E198="FF",WORKDAY.INTL(INDEX($R$11:$R$310,MATCH($D198,$A$11:$A$310,0)),N($F198)-MAX(1,N($J198))+1,'Project Info'!$H$12,Holidays!$A$6:$A$205),WORKDAY.INTL(INDEX($R$11:$R$310,MATCH($D198,$A$11:$A$310,0)),1+N($F198),'Project Info'!$H$12,Holidays!$A$6:$A$205))),0))),IF($G198="",0,N(IFERROR(IF($H198="SS",WORKDAY.INTL(INDEX($Q$11:$Q$310,MATCH($G198,$A$11:$A$310,0)),N($I198),'Project Info'!$H$12,Holidays!$A$6:$A$205),IF($H198="FF",WORKDAY.INTL(INDEX($R$11:$R$310,MATCH($G198,$A$11:$A$310,0)),N($I198)-MAX(1,N($J198))+1,'Project Info'!$H$12,Holidays!$A$6:$A$205),WORKDAY.INTL(INDEX($R$11:$R$310,MATCH($G198,$A$11:$A$310,0)),1+N($I198),'Project Info'!$H$12,Holidays!$A$6:$A$205))),0))))-1,1,'Project Info'!$H$12,Holidays!$A$6:$A$205))</f>
        <v/>
      </c>
      <c r="R198" s="51" t="str">
        <f>IF(OR($Q198="",NOT(ISNUMBER($J198))),"",WORKDAY.INTL($Q198,MAX(1,$J198)-1,'Project Info'!$H$12,Holidays!$A$6:$A$205))</f>
        <v/>
      </c>
      <c r="S198" s="51" t="str">
        <f>IF($Q198="","",IF(ISNUMBER($M198),$M198,WORKDAY.INTL(MAX($Q198,IF($D198="",0,N(IFERROR(IF($E198="SS",WORKDAY.INTL(INDEX($S$11:$S$310,MATCH($D198,$A$11:$A$310,0)),N($F198),'Project Info'!$H$12,Holidays!$A$6:$A$205),IF($E198="FF",WORKDAY.INTL(INDEX($T$11:$T$310,MATCH($D198,$A$11:$A$310,0)),N($F198)-MAX(1,IF(ISNUMBER($P198),$P198,N($J198)))+1,'Project Info'!$H$12,Holidays!$A$6:$A$205),WORKDAY.INTL(INDEX($T$11:$T$310,MATCH($D198,$A$11:$A$310,0)),1+N($F198),'Project Info'!$H$12,Holidays!$A$6:$A$205))),0))),IF($G198="",0,N(IFERROR(IF($H198="SS",WORKDAY.INTL(INDEX($S$11:$S$310,MATCH($G198,$A$11:$A$310,0)),N($I198),'Project Info'!$H$12,Holidays!$A$6:$A$205),IF($H198="FF",WORKDAY.INTL(INDEX($T$11:$T$310,MATCH($G198,$A$11:$A$310,0)),N($I198)-MAX(1,IF(ISNUMBER($P198),$P198,N($J198)))+1,'Project Info'!$H$12,Holidays!$A$6:$A$205),WORKDAY.INTL(INDEX($T$11:$T$310,MATCH($G198,$A$11:$A$310,0)),1+N($I198),'Project Info'!$H$12,Holidays!$A$6:$A$205))),0))),IF($AE198="Completed",0,N('Project Info'!$C$11)))-1,1,'Project Info'!$H$12,Holidays!$A$6:$A$205)))</f>
        <v/>
      </c>
      <c r="T198" s="51" t="str">
        <f>IF(OR($S198="",$U198=""),"",IF(ISNUMBER($N198),$N198,WORKDAY.INTL($S198,$U198-1,'Project Info'!$H$12,Holidays!$A$6:$A$205)))</f>
        <v/>
      </c>
      <c r="U198" s="52" t="str">
        <f>IF(OR($S198="",NOT(ISNUMBER($J198))),"",IF(ISNUMBER($N198),MAX(1,NETWORKDAYS.INTL($S198,$N198,'Project Info'!$H$12,Holidays!$A$6:$A$205)),MAX(1,IF(ISNUMBER($P198),$P198,$J198),IF(ISNUMBER($M198),NETWORKDAYS.INTL($M198,N('Project Info'!$C$11),'Project Info'!$H$12,Holidays!$A$6:$A$205),0))))</f>
        <v/>
      </c>
      <c r="V198" s="53" t="str">
        <f>IF($U198="","",$U198-MAX(1,$J198))</f>
        <v/>
      </c>
      <c r="W198" s="25" t="str">
        <f>IF($B198="","",IF($U198="","Enter Duration",IF($AE198="Completed",IF(NOT(ISNUMBER($N198)),"Completed - enter Actual End",IF($V198&gt;0,"Completed - Overshoot",IF($V198&lt;0,"Completed - Early","Completed - On Time"))),IF($AE198="On Hold","On Hold",IF($AE198="In Progress",IF($V198&gt;0,"In Progress - Overshooting","In Progress - On Track"),IF($S198&gt;$Q198,"Delayed Start","Not Started"))))))</f>
        <v/>
      </c>
      <c r="X198" s="53" t="str">
        <f>IF(OR(NOT(ISNUMBER($R198)),NOT(ISNUMBER($T198))),"",IF($T198&gt;=$R198,NETWORKDAYS.INTL($R198,$T198,'Project Info'!$H$12,Holidays!$A$6:$A$205)-1,-(NETWORKDAYS.INTL($T198,$R198,'Project Info'!$H$12,Holidays!$A$6:$A$205)-1)))</f>
        <v/>
      </c>
      <c r="Y198" s="25" t="str">
        <f>IF($B198="","",IF(AND(MAX($AC198,$AD198)&gt;0,N($S198)&gt;N($Q198)),"Delayed by Task #"&amp;IF($AC198&gt;=$AD198,$D198,$G198)&amp;" (+"&amp;MAX($AC198,$AD198)&amp;"d)",""))</f>
        <v/>
      </c>
      <c r="Z198" s="52" t="str">
        <f>IF($B198="","",COUNTIF($D$11:$D$310,$A198)+COUNTIF($G$11:$G$310,$A198))</f>
        <v/>
      </c>
      <c r="AA198" s="47" t="str">
        <f>IF($B198="","",IF($AE198="Completed",1,IF($AE198="On Hold",4,IF($AE198="In Progress",2,IF(N($S198)&gt;N($Q198),7,3)))))</f>
        <v/>
      </c>
      <c r="AB198" s="47" t="str">
        <f>IF($B198="","",IF(OR(AND($D198&lt;&gt;"",ISNUMBER(MATCH($D198,$A$11:$A$310,0))),AND($G198&lt;&gt;"",ISNUMBER(MATCH($G198,$A$11:$A$310,0)))),1,0))</f>
        <v/>
      </c>
      <c r="AC198" s="47">
        <f>IF($D198="",0,N(IFERROR(INDEX($X$11:$X$310,MATCH($D198,$A$11:$A$310,0)),0)))</f>
        <v>0</v>
      </c>
      <c r="AD198" s="47">
        <f>IF($G198="",0,N(IFERROR(INDEX($X$11:$X$310,MATCH($G198,$A$11:$A$310,0)),0)))</f>
        <v>0</v>
      </c>
      <c r="AE198" s="47" t="str">
        <f>IF($B198="","",IF(ISNUMBER($N198),"Completed",IF($L198="Completed","Completed",IF($L198&lt;&gt;"",$L198,IF(ISNUMBER($M198),"In Progress","Not Started")))))</f>
        <v/>
      </c>
      <c r="AF198" s="54" t="str">
        <f>IF($B198="","",IF($AE198="Completed",1,MIN(1,N($O198))))</f>
        <v/>
      </c>
      <c r="AG198" s="55" t="str">
        <f>IF(OR($S198="",NOT(ISNUMBER($J198))),"",WORKDAY.INTL($S198,MAX(1,$J198)-1,'Project Info'!$H$12,Holidays!$A$6:$A$205))</f>
        <v/>
      </c>
      <c r="AH198" s="47" t="str">
        <f>IF($B198="","",N($J198)*$AF198)</f>
        <v/>
      </c>
      <c r="AI198" s="47">
        <f>IF(ISNUMBER($R198),$R198,0)</f>
        <v>0</v>
      </c>
      <c r="AJ198" s="47">
        <f>IF(ISNUMBER($T198),$T198,0)</f>
        <v>0</v>
      </c>
    </row>
    <row r="199" ht="18" customHeight="1">
      <c r="A199" s="47" t="str">
        <f>IF($B199="","",ROW()-10)</f>
        <v/>
      </c>
      <c r="B199" s="48" t="n"/>
      <c r="C199" s="48" t="n"/>
      <c r="D199" s="6" t="n"/>
      <c r="E199" s="6" t="n"/>
      <c r="F199" s="6" t="n"/>
      <c r="G199" s="6" t="n"/>
      <c r="H199" s="6" t="n"/>
      <c r="I199" s="6" t="n"/>
      <c r="J199" s="6" t="n"/>
      <c r="K199" s="49" t="n"/>
      <c r="L199" s="6" t="n"/>
      <c r="M199" s="49" t="n"/>
      <c r="N199" s="49" t="n"/>
      <c r="O199" s="50" t="n"/>
      <c r="P199" s="6" t="n"/>
      <c r="Q199" s="51" t="str">
        <f>IF(OR($B199="",'Project Info'!$C$9=""),"",WORKDAY.INTL(MAX('Project Info'!$C$9,N($K199),IF($D199="",0,N(IFERROR(IF($E199="SS",WORKDAY.INTL(INDEX($Q$11:$Q$310,MATCH($D199,$A$11:$A$310,0)),N($F199),'Project Info'!$H$12,Holidays!$A$6:$A$205),IF($E199="FF",WORKDAY.INTL(INDEX($R$11:$R$310,MATCH($D199,$A$11:$A$310,0)),N($F199)-MAX(1,N($J199))+1,'Project Info'!$H$12,Holidays!$A$6:$A$205),WORKDAY.INTL(INDEX($R$11:$R$310,MATCH($D199,$A$11:$A$310,0)),1+N($F199),'Project Info'!$H$12,Holidays!$A$6:$A$205))),0))),IF($G199="",0,N(IFERROR(IF($H199="SS",WORKDAY.INTL(INDEX($Q$11:$Q$310,MATCH($G199,$A$11:$A$310,0)),N($I199),'Project Info'!$H$12,Holidays!$A$6:$A$205),IF($H199="FF",WORKDAY.INTL(INDEX($R$11:$R$310,MATCH($G199,$A$11:$A$310,0)),N($I199)-MAX(1,N($J199))+1,'Project Info'!$H$12,Holidays!$A$6:$A$205),WORKDAY.INTL(INDEX($R$11:$R$310,MATCH($G199,$A$11:$A$310,0)),1+N($I199),'Project Info'!$H$12,Holidays!$A$6:$A$205))),0))))-1,1,'Project Info'!$H$12,Holidays!$A$6:$A$205))</f>
        <v/>
      </c>
      <c r="R199" s="51" t="str">
        <f>IF(OR($Q199="",NOT(ISNUMBER($J199))),"",WORKDAY.INTL($Q199,MAX(1,$J199)-1,'Project Info'!$H$12,Holidays!$A$6:$A$205))</f>
        <v/>
      </c>
      <c r="S199" s="51" t="str">
        <f>IF($Q199="","",IF(ISNUMBER($M199),$M199,WORKDAY.INTL(MAX($Q199,IF($D199="",0,N(IFERROR(IF($E199="SS",WORKDAY.INTL(INDEX($S$11:$S$310,MATCH($D199,$A$11:$A$310,0)),N($F199),'Project Info'!$H$12,Holidays!$A$6:$A$205),IF($E199="FF",WORKDAY.INTL(INDEX($T$11:$T$310,MATCH($D199,$A$11:$A$310,0)),N($F199)-MAX(1,IF(ISNUMBER($P199),$P199,N($J199)))+1,'Project Info'!$H$12,Holidays!$A$6:$A$205),WORKDAY.INTL(INDEX($T$11:$T$310,MATCH($D199,$A$11:$A$310,0)),1+N($F199),'Project Info'!$H$12,Holidays!$A$6:$A$205))),0))),IF($G199="",0,N(IFERROR(IF($H199="SS",WORKDAY.INTL(INDEX($S$11:$S$310,MATCH($G199,$A$11:$A$310,0)),N($I199),'Project Info'!$H$12,Holidays!$A$6:$A$205),IF($H199="FF",WORKDAY.INTL(INDEX($T$11:$T$310,MATCH($G199,$A$11:$A$310,0)),N($I199)-MAX(1,IF(ISNUMBER($P199),$P199,N($J199)))+1,'Project Info'!$H$12,Holidays!$A$6:$A$205),WORKDAY.INTL(INDEX($T$11:$T$310,MATCH($G199,$A$11:$A$310,0)),1+N($I199),'Project Info'!$H$12,Holidays!$A$6:$A$205))),0))),IF($AE199="Completed",0,N('Project Info'!$C$11)))-1,1,'Project Info'!$H$12,Holidays!$A$6:$A$205)))</f>
        <v/>
      </c>
      <c r="T199" s="51" t="str">
        <f>IF(OR($S199="",$U199=""),"",IF(ISNUMBER($N199),$N199,WORKDAY.INTL($S199,$U199-1,'Project Info'!$H$12,Holidays!$A$6:$A$205)))</f>
        <v/>
      </c>
      <c r="U199" s="52" t="str">
        <f>IF(OR($S199="",NOT(ISNUMBER($J199))),"",IF(ISNUMBER($N199),MAX(1,NETWORKDAYS.INTL($S199,$N199,'Project Info'!$H$12,Holidays!$A$6:$A$205)),MAX(1,IF(ISNUMBER($P199),$P199,$J199),IF(ISNUMBER($M199),NETWORKDAYS.INTL($M199,N('Project Info'!$C$11),'Project Info'!$H$12,Holidays!$A$6:$A$205),0))))</f>
        <v/>
      </c>
      <c r="V199" s="53" t="str">
        <f>IF($U199="","",$U199-MAX(1,$J199))</f>
        <v/>
      </c>
      <c r="W199" s="25" t="str">
        <f>IF($B199="","",IF($U199="","Enter Duration",IF($AE199="Completed",IF(NOT(ISNUMBER($N199)),"Completed - enter Actual End",IF($V199&gt;0,"Completed - Overshoot",IF($V199&lt;0,"Completed - Early","Completed - On Time"))),IF($AE199="On Hold","On Hold",IF($AE199="In Progress",IF($V199&gt;0,"In Progress - Overshooting","In Progress - On Track"),IF($S199&gt;$Q199,"Delayed Start","Not Started"))))))</f>
        <v/>
      </c>
      <c r="X199" s="53" t="str">
        <f>IF(OR(NOT(ISNUMBER($R199)),NOT(ISNUMBER($T199))),"",IF($T199&gt;=$R199,NETWORKDAYS.INTL($R199,$T199,'Project Info'!$H$12,Holidays!$A$6:$A$205)-1,-(NETWORKDAYS.INTL($T199,$R199,'Project Info'!$H$12,Holidays!$A$6:$A$205)-1)))</f>
        <v/>
      </c>
      <c r="Y199" s="25" t="str">
        <f>IF($B199="","",IF(AND(MAX($AC199,$AD199)&gt;0,N($S199)&gt;N($Q199)),"Delayed by Task #"&amp;IF($AC199&gt;=$AD199,$D199,$G199)&amp;" (+"&amp;MAX($AC199,$AD199)&amp;"d)",""))</f>
        <v/>
      </c>
      <c r="Z199" s="52" t="str">
        <f>IF($B199="","",COUNTIF($D$11:$D$310,$A199)+COUNTIF($G$11:$G$310,$A199))</f>
        <v/>
      </c>
      <c r="AA199" s="47" t="str">
        <f>IF($B199="","",IF($AE199="Completed",1,IF($AE199="On Hold",4,IF($AE199="In Progress",2,IF(N($S199)&gt;N($Q199),7,3)))))</f>
        <v/>
      </c>
      <c r="AB199" s="47" t="str">
        <f>IF($B199="","",IF(OR(AND($D199&lt;&gt;"",ISNUMBER(MATCH($D199,$A$11:$A$310,0))),AND($G199&lt;&gt;"",ISNUMBER(MATCH($G199,$A$11:$A$310,0)))),1,0))</f>
        <v/>
      </c>
      <c r="AC199" s="47">
        <f>IF($D199="",0,N(IFERROR(INDEX($X$11:$X$310,MATCH($D199,$A$11:$A$310,0)),0)))</f>
        <v>0</v>
      </c>
      <c r="AD199" s="47">
        <f>IF($G199="",0,N(IFERROR(INDEX($X$11:$X$310,MATCH($G199,$A$11:$A$310,0)),0)))</f>
        <v>0</v>
      </c>
      <c r="AE199" s="47" t="str">
        <f>IF($B199="","",IF(ISNUMBER($N199),"Completed",IF($L199="Completed","Completed",IF($L199&lt;&gt;"",$L199,IF(ISNUMBER($M199),"In Progress","Not Started")))))</f>
        <v/>
      </c>
      <c r="AF199" s="54" t="str">
        <f>IF($B199="","",IF($AE199="Completed",1,MIN(1,N($O199))))</f>
        <v/>
      </c>
      <c r="AG199" s="55" t="str">
        <f>IF(OR($S199="",NOT(ISNUMBER($J199))),"",WORKDAY.INTL($S199,MAX(1,$J199)-1,'Project Info'!$H$12,Holidays!$A$6:$A$205))</f>
        <v/>
      </c>
      <c r="AH199" s="47" t="str">
        <f>IF($B199="","",N($J199)*$AF199)</f>
        <v/>
      </c>
      <c r="AI199" s="47">
        <f>IF(ISNUMBER($R199),$R199,0)</f>
        <v>0</v>
      </c>
      <c r="AJ199" s="47">
        <f>IF(ISNUMBER($T199),$T199,0)</f>
        <v>0</v>
      </c>
    </row>
    <row r="200" ht="18" customHeight="1">
      <c r="A200" s="47" t="str">
        <f>IF($B200="","",ROW()-10)</f>
        <v/>
      </c>
      <c r="B200" s="48" t="n"/>
      <c r="C200" s="48" t="n"/>
      <c r="D200" s="6" t="n"/>
      <c r="E200" s="6" t="n"/>
      <c r="F200" s="6" t="n"/>
      <c r="G200" s="6" t="n"/>
      <c r="H200" s="6" t="n"/>
      <c r="I200" s="6" t="n"/>
      <c r="J200" s="6" t="n"/>
      <c r="K200" s="49" t="n"/>
      <c r="L200" s="6" t="n"/>
      <c r="M200" s="49" t="n"/>
      <c r="N200" s="49" t="n"/>
      <c r="O200" s="50" t="n"/>
      <c r="P200" s="6" t="n"/>
      <c r="Q200" s="51" t="str">
        <f>IF(OR($B200="",'Project Info'!$C$9=""),"",WORKDAY.INTL(MAX('Project Info'!$C$9,N($K200),IF($D200="",0,N(IFERROR(IF($E200="SS",WORKDAY.INTL(INDEX($Q$11:$Q$310,MATCH($D200,$A$11:$A$310,0)),N($F200),'Project Info'!$H$12,Holidays!$A$6:$A$205),IF($E200="FF",WORKDAY.INTL(INDEX($R$11:$R$310,MATCH($D200,$A$11:$A$310,0)),N($F200)-MAX(1,N($J200))+1,'Project Info'!$H$12,Holidays!$A$6:$A$205),WORKDAY.INTL(INDEX($R$11:$R$310,MATCH($D200,$A$11:$A$310,0)),1+N($F200),'Project Info'!$H$12,Holidays!$A$6:$A$205))),0))),IF($G200="",0,N(IFERROR(IF($H200="SS",WORKDAY.INTL(INDEX($Q$11:$Q$310,MATCH($G200,$A$11:$A$310,0)),N($I200),'Project Info'!$H$12,Holidays!$A$6:$A$205),IF($H200="FF",WORKDAY.INTL(INDEX($R$11:$R$310,MATCH($G200,$A$11:$A$310,0)),N($I200)-MAX(1,N($J200))+1,'Project Info'!$H$12,Holidays!$A$6:$A$205),WORKDAY.INTL(INDEX($R$11:$R$310,MATCH($G200,$A$11:$A$310,0)),1+N($I200),'Project Info'!$H$12,Holidays!$A$6:$A$205))),0))))-1,1,'Project Info'!$H$12,Holidays!$A$6:$A$205))</f>
        <v/>
      </c>
      <c r="R200" s="51" t="str">
        <f>IF(OR($Q200="",NOT(ISNUMBER($J200))),"",WORKDAY.INTL($Q200,MAX(1,$J200)-1,'Project Info'!$H$12,Holidays!$A$6:$A$205))</f>
        <v/>
      </c>
      <c r="S200" s="51" t="str">
        <f>IF($Q200="","",IF(ISNUMBER($M200),$M200,WORKDAY.INTL(MAX($Q200,IF($D200="",0,N(IFERROR(IF($E200="SS",WORKDAY.INTL(INDEX($S$11:$S$310,MATCH($D200,$A$11:$A$310,0)),N($F200),'Project Info'!$H$12,Holidays!$A$6:$A$205),IF($E200="FF",WORKDAY.INTL(INDEX($T$11:$T$310,MATCH($D200,$A$11:$A$310,0)),N($F200)-MAX(1,IF(ISNUMBER($P200),$P200,N($J200)))+1,'Project Info'!$H$12,Holidays!$A$6:$A$205),WORKDAY.INTL(INDEX($T$11:$T$310,MATCH($D200,$A$11:$A$310,0)),1+N($F200),'Project Info'!$H$12,Holidays!$A$6:$A$205))),0))),IF($G200="",0,N(IFERROR(IF($H200="SS",WORKDAY.INTL(INDEX($S$11:$S$310,MATCH($G200,$A$11:$A$310,0)),N($I200),'Project Info'!$H$12,Holidays!$A$6:$A$205),IF($H200="FF",WORKDAY.INTL(INDEX($T$11:$T$310,MATCH($G200,$A$11:$A$310,0)),N($I200)-MAX(1,IF(ISNUMBER($P200),$P200,N($J200)))+1,'Project Info'!$H$12,Holidays!$A$6:$A$205),WORKDAY.INTL(INDEX($T$11:$T$310,MATCH($G200,$A$11:$A$310,0)),1+N($I200),'Project Info'!$H$12,Holidays!$A$6:$A$205))),0))),IF($AE200="Completed",0,N('Project Info'!$C$11)))-1,1,'Project Info'!$H$12,Holidays!$A$6:$A$205)))</f>
        <v/>
      </c>
      <c r="T200" s="51" t="str">
        <f>IF(OR($S200="",$U200=""),"",IF(ISNUMBER($N200),$N200,WORKDAY.INTL($S200,$U200-1,'Project Info'!$H$12,Holidays!$A$6:$A$205)))</f>
        <v/>
      </c>
      <c r="U200" s="52" t="str">
        <f>IF(OR($S200="",NOT(ISNUMBER($J200))),"",IF(ISNUMBER($N200),MAX(1,NETWORKDAYS.INTL($S200,$N200,'Project Info'!$H$12,Holidays!$A$6:$A$205)),MAX(1,IF(ISNUMBER($P200),$P200,$J200),IF(ISNUMBER($M200),NETWORKDAYS.INTL($M200,N('Project Info'!$C$11),'Project Info'!$H$12,Holidays!$A$6:$A$205),0))))</f>
        <v/>
      </c>
      <c r="V200" s="53" t="str">
        <f>IF($U200="","",$U200-MAX(1,$J200))</f>
        <v/>
      </c>
      <c r="W200" s="25" t="str">
        <f>IF($B200="","",IF($U200="","Enter Duration",IF($AE200="Completed",IF(NOT(ISNUMBER($N200)),"Completed - enter Actual End",IF($V200&gt;0,"Completed - Overshoot",IF($V200&lt;0,"Completed - Early","Completed - On Time"))),IF($AE200="On Hold","On Hold",IF($AE200="In Progress",IF($V200&gt;0,"In Progress - Overshooting","In Progress - On Track"),IF($S200&gt;$Q200,"Delayed Start","Not Started"))))))</f>
        <v/>
      </c>
      <c r="X200" s="53" t="str">
        <f>IF(OR(NOT(ISNUMBER($R200)),NOT(ISNUMBER($T200))),"",IF($T200&gt;=$R200,NETWORKDAYS.INTL($R200,$T200,'Project Info'!$H$12,Holidays!$A$6:$A$205)-1,-(NETWORKDAYS.INTL($T200,$R200,'Project Info'!$H$12,Holidays!$A$6:$A$205)-1)))</f>
        <v/>
      </c>
      <c r="Y200" s="25" t="str">
        <f>IF($B200="","",IF(AND(MAX($AC200,$AD200)&gt;0,N($S200)&gt;N($Q200)),"Delayed by Task #"&amp;IF($AC200&gt;=$AD200,$D200,$G200)&amp;" (+"&amp;MAX($AC200,$AD200)&amp;"d)",""))</f>
        <v/>
      </c>
      <c r="Z200" s="52" t="str">
        <f>IF($B200="","",COUNTIF($D$11:$D$310,$A200)+COUNTIF($G$11:$G$310,$A200))</f>
        <v/>
      </c>
      <c r="AA200" s="47" t="str">
        <f>IF($B200="","",IF($AE200="Completed",1,IF($AE200="On Hold",4,IF($AE200="In Progress",2,IF(N($S200)&gt;N($Q200),7,3)))))</f>
        <v/>
      </c>
      <c r="AB200" s="47" t="str">
        <f>IF($B200="","",IF(OR(AND($D200&lt;&gt;"",ISNUMBER(MATCH($D200,$A$11:$A$310,0))),AND($G200&lt;&gt;"",ISNUMBER(MATCH($G200,$A$11:$A$310,0)))),1,0))</f>
        <v/>
      </c>
      <c r="AC200" s="47">
        <f>IF($D200="",0,N(IFERROR(INDEX($X$11:$X$310,MATCH($D200,$A$11:$A$310,0)),0)))</f>
        <v>0</v>
      </c>
      <c r="AD200" s="47">
        <f>IF($G200="",0,N(IFERROR(INDEX($X$11:$X$310,MATCH($G200,$A$11:$A$310,0)),0)))</f>
        <v>0</v>
      </c>
      <c r="AE200" s="47" t="str">
        <f>IF($B200="","",IF(ISNUMBER($N200),"Completed",IF($L200="Completed","Completed",IF($L200&lt;&gt;"",$L200,IF(ISNUMBER($M200),"In Progress","Not Started")))))</f>
        <v/>
      </c>
      <c r="AF200" s="54" t="str">
        <f>IF($B200="","",IF($AE200="Completed",1,MIN(1,N($O200))))</f>
        <v/>
      </c>
      <c r="AG200" s="55" t="str">
        <f>IF(OR($S200="",NOT(ISNUMBER($J200))),"",WORKDAY.INTL($S200,MAX(1,$J200)-1,'Project Info'!$H$12,Holidays!$A$6:$A$205))</f>
        <v/>
      </c>
      <c r="AH200" s="47" t="str">
        <f>IF($B200="","",N($J200)*$AF200)</f>
        <v/>
      </c>
      <c r="AI200" s="47">
        <f>IF(ISNUMBER($R200),$R200,0)</f>
        <v>0</v>
      </c>
      <c r="AJ200" s="47">
        <f>IF(ISNUMBER($T200),$T200,0)</f>
        <v>0</v>
      </c>
    </row>
    <row r="201" ht="18" customHeight="1">
      <c r="A201" s="47" t="str">
        <f>IF($B201="","",ROW()-10)</f>
        <v/>
      </c>
      <c r="B201" s="48" t="n"/>
      <c r="C201" s="48" t="n"/>
      <c r="D201" s="6" t="n"/>
      <c r="E201" s="6" t="n"/>
      <c r="F201" s="6" t="n"/>
      <c r="G201" s="6" t="n"/>
      <c r="H201" s="6" t="n"/>
      <c r="I201" s="6" t="n"/>
      <c r="J201" s="6" t="n"/>
      <c r="K201" s="49" t="n"/>
      <c r="L201" s="6" t="n"/>
      <c r="M201" s="49" t="n"/>
      <c r="N201" s="49" t="n"/>
      <c r="O201" s="50" t="n"/>
      <c r="P201" s="6" t="n"/>
      <c r="Q201" s="51" t="str">
        <f>IF(OR($B201="",'Project Info'!$C$9=""),"",WORKDAY.INTL(MAX('Project Info'!$C$9,N($K201),IF($D201="",0,N(IFERROR(IF($E201="SS",WORKDAY.INTL(INDEX($Q$11:$Q$310,MATCH($D201,$A$11:$A$310,0)),N($F201),'Project Info'!$H$12,Holidays!$A$6:$A$205),IF($E201="FF",WORKDAY.INTL(INDEX($R$11:$R$310,MATCH($D201,$A$11:$A$310,0)),N($F201)-MAX(1,N($J201))+1,'Project Info'!$H$12,Holidays!$A$6:$A$205),WORKDAY.INTL(INDEX($R$11:$R$310,MATCH($D201,$A$11:$A$310,0)),1+N($F201),'Project Info'!$H$12,Holidays!$A$6:$A$205))),0))),IF($G201="",0,N(IFERROR(IF($H201="SS",WORKDAY.INTL(INDEX($Q$11:$Q$310,MATCH($G201,$A$11:$A$310,0)),N($I201),'Project Info'!$H$12,Holidays!$A$6:$A$205),IF($H201="FF",WORKDAY.INTL(INDEX($R$11:$R$310,MATCH($G201,$A$11:$A$310,0)),N($I201)-MAX(1,N($J201))+1,'Project Info'!$H$12,Holidays!$A$6:$A$205),WORKDAY.INTL(INDEX($R$11:$R$310,MATCH($G201,$A$11:$A$310,0)),1+N($I201),'Project Info'!$H$12,Holidays!$A$6:$A$205))),0))))-1,1,'Project Info'!$H$12,Holidays!$A$6:$A$205))</f>
        <v/>
      </c>
      <c r="R201" s="51" t="str">
        <f>IF(OR($Q201="",NOT(ISNUMBER($J201))),"",WORKDAY.INTL($Q201,MAX(1,$J201)-1,'Project Info'!$H$12,Holidays!$A$6:$A$205))</f>
        <v/>
      </c>
      <c r="S201" s="51" t="str">
        <f>IF($Q201="","",IF(ISNUMBER($M201),$M201,WORKDAY.INTL(MAX($Q201,IF($D201="",0,N(IFERROR(IF($E201="SS",WORKDAY.INTL(INDEX($S$11:$S$310,MATCH($D201,$A$11:$A$310,0)),N($F201),'Project Info'!$H$12,Holidays!$A$6:$A$205),IF($E201="FF",WORKDAY.INTL(INDEX($T$11:$T$310,MATCH($D201,$A$11:$A$310,0)),N($F201)-MAX(1,IF(ISNUMBER($P201),$P201,N($J201)))+1,'Project Info'!$H$12,Holidays!$A$6:$A$205),WORKDAY.INTL(INDEX($T$11:$T$310,MATCH($D201,$A$11:$A$310,0)),1+N($F201),'Project Info'!$H$12,Holidays!$A$6:$A$205))),0))),IF($G201="",0,N(IFERROR(IF($H201="SS",WORKDAY.INTL(INDEX($S$11:$S$310,MATCH($G201,$A$11:$A$310,0)),N($I201),'Project Info'!$H$12,Holidays!$A$6:$A$205),IF($H201="FF",WORKDAY.INTL(INDEX($T$11:$T$310,MATCH($G201,$A$11:$A$310,0)),N($I201)-MAX(1,IF(ISNUMBER($P201),$P201,N($J201)))+1,'Project Info'!$H$12,Holidays!$A$6:$A$205),WORKDAY.INTL(INDEX($T$11:$T$310,MATCH($G201,$A$11:$A$310,0)),1+N($I201),'Project Info'!$H$12,Holidays!$A$6:$A$205))),0))),IF($AE201="Completed",0,N('Project Info'!$C$11)))-1,1,'Project Info'!$H$12,Holidays!$A$6:$A$205)))</f>
        <v/>
      </c>
      <c r="T201" s="51" t="str">
        <f>IF(OR($S201="",$U201=""),"",IF(ISNUMBER($N201),$N201,WORKDAY.INTL($S201,$U201-1,'Project Info'!$H$12,Holidays!$A$6:$A$205)))</f>
        <v/>
      </c>
      <c r="U201" s="52" t="str">
        <f>IF(OR($S201="",NOT(ISNUMBER($J201))),"",IF(ISNUMBER($N201),MAX(1,NETWORKDAYS.INTL($S201,$N201,'Project Info'!$H$12,Holidays!$A$6:$A$205)),MAX(1,IF(ISNUMBER($P201),$P201,$J201),IF(ISNUMBER($M201),NETWORKDAYS.INTL($M201,N('Project Info'!$C$11),'Project Info'!$H$12,Holidays!$A$6:$A$205),0))))</f>
        <v/>
      </c>
      <c r="V201" s="53" t="str">
        <f>IF($U201="","",$U201-MAX(1,$J201))</f>
        <v/>
      </c>
      <c r="W201" s="25" t="str">
        <f>IF($B201="","",IF($U201="","Enter Duration",IF($AE201="Completed",IF(NOT(ISNUMBER($N201)),"Completed - enter Actual End",IF($V201&gt;0,"Completed - Overshoot",IF($V201&lt;0,"Completed - Early","Completed - On Time"))),IF($AE201="On Hold","On Hold",IF($AE201="In Progress",IF($V201&gt;0,"In Progress - Overshooting","In Progress - On Track"),IF($S201&gt;$Q201,"Delayed Start","Not Started"))))))</f>
        <v/>
      </c>
      <c r="X201" s="53" t="str">
        <f>IF(OR(NOT(ISNUMBER($R201)),NOT(ISNUMBER($T201))),"",IF($T201&gt;=$R201,NETWORKDAYS.INTL($R201,$T201,'Project Info'!$H$12,Holidays!$A$6:$A$205)-1,-(NETWORKDAYS.INTL($T201,$R201,'Project Info'!$H$12,Holidays!$A$6:$A$205)-1)))</f>
        <v/>
      </c>
      <c r="Y201" s="25" t="str">
        <f>IF($B201="","",IF(AND(MAX($AC201,$AD201)&gt;0,N($S201)&gt;N($Q201)),"Delayed by Task #"&amp;IF($AC201&gt;=$AD201,$D201,$G201)&amp;" (+"&amp;MAX($AC201,$AD201)&amp;"d)",""))</f>
        <v/>
      </c>
      <c r="Z201" s="52" t="str">
        <f>IF($B201="","",COUNTIF($D$11:$D$310,$A201)+COUNTIF($G$11:$G$310,$A201))</f>
        <v/>
      </c>
      <c r="AA201" s="47" t="str">
        <f>IF($B201="","",IF($AE201="Completed",1,IF($AE201="On Hold",4,IF($AE201="In Progress",2,IF(N($S201)&gt;N($Q201),7,3)))))</f>
        <v/>
      </c>
      <c r="AB201" s="47" t="str">
        <f>IF($B201="","",IF(OR(AND($D201&lt;&gt;"",ISNUMBER(MATCH($D201,$A$11:$A$310,0))),AND($G201&lt;&gt;"",ISNUMBER(MATCH($G201,$A$11:$A$310,0)))),1,0))</f>
        <v/>
      </c>
      <c r="AC201" s="47">
        <f>IF($D201="",0,N(IFERROR(INDEX($X$11:$X$310,MATCH($D201,$A$11:$A$310,0)),0)))</f>
        <v>0</v>
      </c>
      <c r="AD201" s="47">
        <f>IF($G201="",0,N(IFERROR(INDEX($X$11:$X$310,MATCH($G201,$A$11:$A$310,0)),0)))</f>
        <v>0</v>
      </c>
      <c r="AE201" s="47" t="str">
        <f>IF($B201="","",IF(ISNUMBER($N201),"Completed",IF($L201="Completed","Completed",IF($L201&lt;&gt;"",$L201,IF(ISNUMBER($M201),"In Progress","Not Started")))))</f>
        <v/>
      </c>
      <c r="AF201" s="54" t="str">
        <f>IF($B201="","",IF($AE201="Completed",1,MIN(1,N($O201))))</f>
        <v/>
      </c>
      <c r="AG201" s="55" t="str">
        <f>IF(OR($S201="",NOT(ISNUMBER($J201))),"",WORKDAY.INTL($S201,MAX(1,$J201)-1,'Project Info'!$H$12,Holidays!$A$6:$A$205))</f>
        <v/>
      </c>
      <c r="AH201" s="47" t="str">
        <f>IF($B201="","",N($J201)*$AF201)</f>
        <v/>
      </c>
      <c r="AI201" s="47">
        <f>IF(ISNUMBER($R201),$R201,0)</f>
        <v>0</v>
      </c>
      <c r="AJ201" s="47">
        <f>IF(ISNUMBER($T201),$T201,0)</f>
        <v>0</v>
      </c>
    </row>
    <row r="202" ht="18" customHeight="1">
      <c r="A202" s="47" t="str">
        <f>IF($B202="","",ROW()-10)</f>
        <v/>
      </c>
      <c r="B202" s="48" t="n"/>
      <c r="C202" s="48" t="n"/>
      <c r="D202" s="6" t="n"/>
      <c r="E202" s="6" t="n"/>
      <c r="F202" s="6" t="n"/>
      <c r="G202" s="6" t="n"/>
      <c r="H202" s="6" t="n"/>
      <c r="I202" s="6" t="n"/>
      <c r="J202" s="6" t="n"/>
      <c r="K202" s="49" t="n"/>
      <c r="L202" s="6" t="n"/>
      <c r="M202" s="49" t="n"/>
      <c r="N202" s="49" t="n"/>
      <c r="O202" s="50" t="n"/>
      <c r="P202" s="6" t="n"/>
      <c r="Q202" s="51" t="str">
        <f>IF(OR($B202="",'Project Info'!$C$9=""),"",WORKDAY.INTL(MAX('Project Info'!$C$9,N($K202),IF($D202="",0,N(IFERROR(IF($E202="SS",WORKDAY.INTL(INDEX($Q$11:$Q$310,MATCH($D202,$A$11:$A$310,0)),N($F202),'Project Info'!$H$12,Holidays!$A$6:$A$205),IF($E202="FF",WORKDAY.INTL(INDEX($R$11:$R$310,MATCH($D202,$A$11:$A$310,0)),N($F202)-MAX(1,N($J202))+1,'Project Info'!$H$12,Holidays!$A$6:$A$205),WORKDAY.INTL(INDEX($R$11:$R$310,MATCH($D202,$A$11:$A$310,0)),1+N($F202),'Project Info'!$H$12,Holidays!$A$6:$A$205))),0))),IF($G202="",0,N(IFERROR(IF($H202="SS",WORKDAY.INTL(INDEX($Q$11:$Q$310,MATCH($G202,$A$11:$A$310,0)),N($I202),'Project Info'!$H$12,Holidays!$A$6:$A$205),IF($H202="FF",WORKDAY.INTL(INDEX($R$11:$R$310,MATCH($G202,$A$11:$A$310,0)),N($I202)-MAX(1,N($J202))+1,'Project Info'!$H$12,Holidays!$A$6:$A$205),WORKDAY.INTL(INDEX($R$11:$R$310,MATCH($G202,$A$11:$A$310,0)),1+N($I202),'Project Info'!$H$12,Holidays!$A$6:$A$205))),0))))-1,1,'Project Info'!$H$12,Holidays!$A$6:$A$205))</f>
        <v/>
      </c>
      <c r="R202" s="51" t="str">
        <f>IF(OR($Q202="",NOT(ISNUMBER($J202))),"",WORKDAY.INTL($Q202,MAX(1,$J202)-1,'Project Info'!$H$12,Holidays!$A$6:$A$205))</f>
        <v/>
      </c>
      <c r="S202" s="51" t="str">
        <f>IF($Q202="","",IF(ISNUMBER($M202),$M202,WORKDAY.INTL(MAX($Q202,IF($D202="",0,N(IFERROR(IF($E202="SS",WORKDAY.INTL(INDEX($S$11:$S$310,MATCH($D202,$A$11:$A$310,0)),N($F202),'Project Info'!$H$12,Holidays!$A$6:$A$205),IF($E202="FF",WORKDAY.INTL(INDEX($T$11:$T$310,MATCH($D202,$A$11:$A$310,0)),N($F202)-MAX(1,IF(ISNUMBER($P202),$P202,N($J202)))+1,'Project Info'!$H$12,Holidays!$A$6:$A$205),WORKDAY.INTL(INDEX($T$11:$T$310,MATCH($D202,$A$11:$A$310,0)),1+N($F202),'Project Info'!$H$12,Holidays!$A$6:$A$205))),0))),IF($G202="",0,N(IFERROR(IF($H202="SS",WORKDAY.INTL(INDEX($S$11:$S$310,MATCH($G202,$A$11:$A$310,0)),N($I202),'Project Info'!$H$12,Holidays!$A$6:$A$205),IF($H202="FF",WORKDAY.INTL(INDEX($T$11:$T$310,MATCH($G202,$A$11:$A$310,0)),N($I202)-MAX(1,IF(ISNUMBER($P202),$P202,N($J202)))+1,'Project Info'!$H$12,Holidays!$A$6:$A$205),WORKDAY.INTL(INDEX($T$11:$T$310,MATCH($G202,$A$11:$A$310,0)),1+N($I202),'Project Info'!$H$12,Holidays!$A$6:$A$205))),0))),IF($AE202="Completed",0,N('Project Info'!$C$11)))-1,1,'Project Info'!$H$12,Holidays!$A$6:$A$205)))</f>
        <v/>
      </c>
      <c r="T202" s="51" t="str">
        <f>IF(OR($S202="",$U202=""),"",IF(ISNUMBER($N202),$N202,WORKDAY.INTL($S202,$U202-1,'Project Info'!$H$12,Holidays!$A$6:$A$205)))</f>
        <v/>
      </c>
      <c r="U202" s="52" t="str">
        <f>IF(OR($S202="",NOT(ISNUMBER($J202))),"",IF(ISNUMBER($N202),MAX(1,NETWORKDAYS.INTL($S202,$N202,'Project Info'!$H$12,Holidays!$A$6:$A$205)),MAX(1,IF(ISNUMBER($P202),$P202,$J202),IF(ISNUMBER($M202),NETWORKDAYS.INTL($M202,N('Project Info'!$C$11),'Project Info'!$H$12,Holidays!$A$6:$A$205),0))))</f>
        <v/>
      </c>
      <c r="V202" s="53" t="str">
        <f>IF($U202="","",$U202-MAX(1,$J202))</f>
        <v/>
      </c>
      <c r="W202" s="25" t="str">
        <f>IF($B202="","",IF($U202="","Enter Duration",IF($AE202="Completed",IF(NOT(ISNUMBER($N202)),"Completed - enter Actual End",IF($V202&gt;0,"Completed - Overshoot",IF($V202&lt;0,"Completed - Early","Completed - On Time"))),IF($AE202="On Hold","On Hold",IF($AE202="In Progress",IF($V202&gt;0,"In Progress - Overshooting","In Progress - On Track"),IF($S202&gt;$Q202,"Delayed Start","Not Started"))))))</f>
        <v/>
      </c>
      <c r="X202" s="53" t="str">
        <f>IF(OR(NOT(ISNUMBER($R202)),NOT(ISNUMBER($T202))),"",IF($T202&gt;=$R202,NETWORKDAYS.INTL($R202,$T202,'Project Info'!$H$12,Holidays!$A$6:$A$205)-1,-(NETWORKDAYS.INTL($T202,$R202,'Project Info'!$H$12,Holidays!$A$6:$A$205)-1)))</f>
        <v/>
      </c>
      <c r="Y202" s="25" t="str">
        <f>IF($B202="","",IF(AND(MAX($AC202,$AD202)&gt;0,N($S202)&gt;N($Q202)),"Delayed by Task #"&amp;IF($AC202&gt;=$AD202,$D202,$G202)&amp;" (+"&amp;MAX($AC202,$AD202)&amp;"d)",""))</f>
        <v/>
      </c>
      <c r="Z202" s="52" t="str">
        <f>IF($B202="","",COUNTIF($D$11:$D$310,$A202)+COUNTIF($G$11:$G$310,$A202))</f>
        <v/>
      </c>
      <c r="AA202" s="47" t="str">
        <f>IF($B202="","",IF($AE202="Completed",1,IF($AE202="On Hold",4,IF($AE202="In Progress",2,IF(N($S202)&gt;N($Q202),7,3)))))</f>
        <v/>
      </c>
      <c r="AB202" s="47" t="str">
        <f>IF($B202="","",IF(OR(AND($D202&lt;&gt;"",ISNUMBER(MATCH($D202,$A$11:$A$310,0))),AND($G202&lt;&gt;"",ISNUMBER(MATCH($G202,$A$11:$A$310,0)))),1,0))</f>
        <v/>
      </c>
      <c r="AC202" s="47">
        <f>IF($D202="",0,N(IFERROR(INDEX($X$11:$X$310,MATCH($D202,$A$11:$A$310,0)),0)))</f>
        <v>0</v>
      </c>
      <c r="AD202" s="47">
        <f>IF($G202="",0,N(IFERROR(INDEX($X$11:$X$310,MATCH($G202,$A$11:$A$310,0)),0)))</f>
        <v>0</v>
      </c>
      <c r="AE202" s="47" t="str">
        <f>IF($B202="","",IF(ISNUMBER($N202),"Completed",IF($L202="Completed","Completed",IF($L202&lt;&gt;"",$L202,IF(ISNUMBER($M202),"In Progress","Not Started")))))</f>
        <v/>
      </c>
      <c r="AF202" s="54" t="str">
        <f>IF($B202="","",IF($AE202="Completed",1,MIN(1,N($O202))))</f>
        <v/>
      </c>
      <c r="AG202" s="55" t="str">
        <f>IF(OR($S202="",NOT(ISNUMBER($J202))),"",WORKDAY.INTL($S202,MAX(1,$J202)-1,'Project Info'!$H$12,Holidays!$A$6:$A$205))</f>
        <v/>
      </c>
      <c r="AH202" s="47" t="str">
        <f>IF($B202="","",N($J202)*$AF202)</f>
        <v/>
      </c>
      <c r="AI202" s="47">
        <f>IF(ISNUMBER($R202),$R202,0)</f>
        <v>0</v>
      </c>
      <c r="AJ202" s="47">
        <f>IF(ISNUMBER($T202),$T202,0)</f>
        <v>0</v>
      </c>
    </row>
    <row r="203" ht="18" customHeight="1">
      <c r="A203" s="47" t="str">
        <f>IF($B203="","",ROW()-10)</f>
        <v/>
      </c>
      <c r="B203" s="48" t="n"/>
      <c r="C203" s="48" t="n"/>
      <c r="D203" s="6" t="n"/>
      <c r="E203" s="6" t="n"/>
      <c r="F203" s="6" t="n"/>
      <c r="G203" s="6" t="n"/>
      <c r="H203" s="6" t="n"/>
      <c r="I203" s="6" t="n"/>
      <c r="J203" s="6" t="n"/>
      <c r="K203" s="49" t="n"/>
      <c r="L203" s="6" t="n"/>
      <c r="M203" s="49" t="n"/>
      <c r="N203" s="49" t="n"/>
      <c r="O203" s="50" t="n"/>
      <c r="P203" s="6" t="n"/>
      <c r="Q203" s="51" t="str">
        <f>IF(OR($B203="",'Project Info'!$C$9=""),"",WORKDAY.INTL(MAX('Project Info'!$C$9,N($K203),IF($D203="",0,N(IFERROR(IF($E203="SS",WORKDAY.INTL(INDEX($Q$11:$Q$310,MATCH($D203,$A$11:$A$310,0)),N($F203),'Project Info'!$H$12,Holidays!$A$6:$A$205),IF($E203="FF",WORKDAY.INTL(INDEX($R$11:$R$310,MATCH($D203,$A$11:$A$310,0)),N($F203)-MAX(1,N($J203))+1,'Project Info'!$H$12,Holidays!$A$6:$A$205),WORKDAY.INTL(INDEX($R$11:$R$310,MATCH($D203,$A$11:$A$310,0)),1+N($F203),'Project Info'!$H$12,Holidays!$A$6:$A$205))),0))),IF($G203="",0,N(IFERROR(IF($H203="SS",WORKDAY.INTL(INDEX($Q$11:$Q$310,MATCH($G203,$A$11:$A$310,0)),N($I203),'Project Info'!$H$12,Holidays!$A$6:$A$205),IF($H203="FF",WORKDAY.INTL(INDEX($R$11:$R$310,MATCH($G203,$A$11:$A$310,0)),N($I203)-MAX(1,N($J203))+1,'Project Info'!$H$12,Holidays!$A$6:$A$205),WORKDAY.INTL(INDEX($R$11:$R$310,MATCH($G203,$A$11:$A$310,0)),1+N($I203),'Project Info'!$H$12,Holidays!$A$6:$A$205))),0))))-1,1,'Project Info'!$H$12,Holidays!$A$6:$A$205))</f>
        <v/>
      </c>
      <c r="R203" s="51" t="str">
        <f>IF(OR($Q203="",NOT(ISNUMBER($J203))),"",WORKDAY.INTL($Q203,MAX(1,$J203)-1,'Project Info'!$H$12,Holidays!$A$6:$A$205))</f>
        <v/>
      </c>
      <c r="S203" s="51" t="str">
        <f>IF($Q203="","",IF(ISNUMBER($M203),$M203,WORKDAY.INTL(MAX($Q203,IF($D203="",0,N(IFERROR(IF($E203="SS",WORKDAY.INTL(INDEX($S$11:$S$310,MATCH($D203,$A$11:$A$310,0)),N($F203),'Project Info'!$H$12,Holidays!$A$6:$A$205),IF($E203="FF",WORKDAY.INTL(INDEX($T$11:$T$310,MATCH($D203,$A$11:$A$310,0)),N($F203)-MAX(1,IF(ISNUMBER($P203),$P203,N($J203)))+1,'Project Info'!$H$12,Holidays!$A$6:$A$205),WORKDAY.INTL(INDEX($T$11:$T$310,MATCH($D203,$A$11:$A$310,0)),1+N($F203),'Project Info'!$H$12,Holidays!$A$6:$A$205))),0))),IF($G203="",0,N(IFERROR(IF($H203="SS",WORKDAY.INTL(INDEX($S$11:$S$310,MATCH($G203,$A$11:$A$310,0)),N($I203),'Project Info'!$H$12,Holidays!$A$6:$A$205),IF($H203="FF",WORKDAY.INTL(INDEX($T$11:$T$310,MATCH($G203,$A$11:$A$310,0)),N($I203)-MAX(1,IF(ISNUMBER($P203),$P203,N($J203)))+1,'Project Info'!$H$12,Holidays!$A$6:$A$205),WORKDAY.INTL(INDEX($T$11:$T$310,MATCH($G203,$A$11:$A$310,0)),1+N($I203),'Project Info'!$H$12,Holidays!$A$6:$A$205))),0))),IF($AE203="Completed",0,N('Project Info'!$C$11)))-1,1,'Project Info'!$H$12,Holidays!$A$6:$A$205)))</f>
        <v/>
      </c>
      <c r="T203" s="51" t="str">
        <f>IF(OR($S203="",$U203=""),"",IF(ISNUMBER($N203),$N203,WORKDAY.INTL($S203,$U203-1,'Project Info'!$H$12,Holidays!$A$6:$A$205)))</f>
        <v/>
      </c>
      <c r="U203" s="52" t="str">
        <f>IF(OR($S203="",NOT(ISNUMBER($J203))),"",IF(ISNUMBER($N203),MAX(1,NETWORKDAYS.INTL($S203,$N203,'Project Info'!$H$12,Holidays!$A$6:$A$205)),MAX(1,IF(ISNUMBER($P203),$P203,$J203),IF(ISNUMBER($M203),NETWORKDAYS.INTL($M203,N('Project Info'!$C$11),'Project Info'!$H$12,Holidays!$A$6:$A$205),0))))</f>
        <v/>
      </c>
      <c r="V203" s="53" t="str">
        <f>IF($U203="","",$U203-MAX(1,$J203))</f>
        <v/>
      </c>
      <c r="W203" s="25" t="str">
        <f>IF($B203="","",IF($U203="","Enter Duration",IF($AE203="Completed",IF(NOT(ISNUMBER($N203)),"Completed - enter Actual End",IF($V203&gt;0,"Completed - Overshoot",IF($V203&lt;0,"Completed - Early","Completed - On Time"))),IF($AE203="On Hold","On Hold",IF($AE203="In Progress",IF($V203&gt;0,"In Progress - Overshooting","In Progress - On Track"),IF($S203&gt;$Q203,"Delayed Start","Not Started"))))))</f>
        <v/>
      </c>
      <c r="X203" s="53" t="str">
        <f>IF(OR(NOT(ISNUMBER($R203)),NOT(ISNUMBER($T203))),"",IF($T203&gt;=$R203,NETWORKDAYS.INTL($R203,$T203,'Project Info'!$H$12,Holidays!$A$6:$A$205)-1,-(NETWORKDAYS.INTL($T203,$R203,'Project Info'!$H$12,Holidays!$A$6:$A$205)-1)))</f>
        <v/>
      </c>
      <c r="Y203" s="25" t="str">
        <f>IF($B203="","",IF(AND(MAX($AC203,$AD203)&gt;0,N($S203)&gt;N($Q203)),"Delayed by Task #"&amp;IF($AC203&gt;=$AD203,$D203,$G203)&amp;" (+"&amp;MAX($AC203,$AD203)&amp;"d)",""))</f>
        <v/>
      </c>
      <c r="Z203" s="52" t="str">
        <f>IF($B203="","",COUNTIF($D$11:$D$310,$A203)+COUNTIF($G$11:$G$310,$A203))</f>
        <v/>
      </c>
      <c r="AA203" s="47" t="str">
        <f>IF($B203="","",IF($AE203="Completed",1,IF($AE203="On Hold",4,IF($AE203="In Progress",2,IF(N($S203)&gt;N($Q203),7,3)))))</f>
        <v/>
      </c>
      <c r="AB203" s="47" t="str">
        <f>IF($B203="","",IF(OR(AND($D203&lt;&gt;"",ISNUMBER(MATCH($D203,$A$11:$A$310,0))),AND($G203&lt;&gt;"",ISNUMBER(MATCH($G203,$A$11:$A$310,0)))),1,0))</f>
        <v/>
      </c>
      <c r="AC203" s="47">
        <f>IF($D203="",0,N(IFERROR(INDEX($X$11:$X$310,MATCH($D203,$A$11:$A$310,0)),0)))</f>
        <v>0</v>
      </c>
      <c r="AD203" s="47">
        <f>IF($G203="",0,N(IFERROR(INDEX($X$11:$X$310,MATCH($G203,$A$11:$A$310,0)),0)))</f>
        <v>0</v>
      </c>
      <c r="AE203" s="47" t="str">
        <f>IF($B203="","",IF(ISNUMBER($N203),"Completed",IF($L203="Completed","Completed",IF($L203&lt;&gt;"",$L203,IF(ISNUMBER($M203),"In Progress","Not Started")))))</f>
        <v/>
      </c>
      <c r="AF203" s="54" t="str">
        <f>IF($B203="","",IF($AE203="Completed",1,MIN(1,N($O203))))</f>
        <v/>
      </c>
      <c r="AG203" s="55" t="str">
        <f>IF(OR($S203="",NOT(ISNUMBER($J203))),"",WORKDAY.INTL($S203,MAX(1,$J203)-1,'Project Info'!$H$12,Holidays!$A$6:$A$205))</f>
        <v/>
      </c>
      <c r="AH203" s="47" t="str">
        <f>IF($B203="","",N($J203)*$AF203)</f>
        <v/>
      </c>
      <c r="AI203" s="47">
        <f>IF(ISNUMBER($R203),$R203,0)</f>
        <v>0</v>
      </c>
      <c r="AJ203" s="47">
        <f>IF(ISNUMBER($T203),$T203,0)</f>
        <v>0</v>
      </c>
    </row>
    <row r="204" ht="18" customHeight="1">
      <c r="A204" s="47" t="str">
        <f>IF($B204="","",ROW()-10)</f>
        <v/>
      </c>
      <c r="B204" s="48" t="n"/>
      <c r="C204" s="48" t="n"/>
      <c r="D204" s="6" t="n"/>
      <c r="E204" s="6" t="n"/>
      <c r="F204" s="6" t="n"/>
      <c r="G204" s="6" t="n"/>
      <c r="H204" s="6" t="n"/>
      <c r="I204" s="6" t="n"/>
      <c r="J204" s="6" t="n"/>
      <c r="K204" s="49" t="n"/>
      <c r="L204" s="6" t="n"/>
      <c r="M204" s="49" t="n"/>
      <c r="N204" s="49" t="n"/>
      <c r="O204" s="50" t="n"/>
      <c r="P204" s="6" t="n"/>
      <c r="Q204" s="51" t="str">
        <f>IF(OR($B204="",'Project Info'!$C$9=""),"",WORKDAY.INTL(MAX('Project Info'!$C$9,N($K204),IF($D204="",0,N(IFERROR(IF($E204="SS",WORKDAY.INTL(INDEX($Q$11:$Q$310,MATCH($D204,$A$11:$A$310,0)),N($F204),'Project Info'!$H$12,Holidays!$A$6:$A$205),IF($E204="FF",WORKDAY.INTL(INDEX($R$11:$R$310,MATCH($D204,$A$11:$A$310,0)),N($F204)-MAX(1,N($J204))+1,'Project Info'!$H$12,Holidays!$A$6:$A$205),WORKDAY.INTL(INDEX($R$11:$R$310,MATCH($D204,$A$11:$A$310,0)),1+N($F204),'Project Info'!$H$12,Holidays!$A$6:$A$205))),0))),IF($G204="",0,N(IFERROR(IF($H204="SS",WORKDAY.INTL(INDEX($Q$11:$Q$310,MATCH($G204,$A$11:$A$310,0)),N($I204),'Project Info'!$H$12,Holidays!$A$6:$A$205),IF($H204="FF",WORKDAY.INTL(INDEX($R$11:$R$310,MATCH($G204,$A$11:$A$310,0)),N($I204)-MAX(1,N($J204))+1,'Project Info'!$H$12,Holidays!$A$6:$A$205),WORKDAY.INTL(INDEX($R$11:$R$310,MATCH($G204,$A$11:$A$310,0)),1+N($I204),'Project Info'!$H$12,Holidays!$A$6:$A$205))),0))))-1,1,'Project Info'!$H$12,Holidays!$A$6:$A$205))</f>
        <v/>
      </c>
      <c r="R204" s="51" t="str">
        <f>IF(OR($Q204="",NOT(ISNUMBER($J204))),"",WORKDAY.INTL($Q204,MAX(1,$J204)-1,'Project Info'!$H$12,Holidays!$A$6:$A$205))</f>
        <v/>
      </c>
      <c r="S204" s="51" t="str">
        <f>IF($Q204="","",IF(ISNUMBER($M204),$M204,WORKDAY.INTL(MAX($Q204,IF($D204="",0,N(IFERROR(IF($E204="SS",WORKDAY.INTL(INDEX($S$11:$S$310,MATCH($D204,$A$11:$A$310,0)),N($F204),'Project Info'!$H$12,Holidays!$A$6:$A$205),IF($E204="FF",WORKDAY.INTL(INDEX($T$11:$T$310,MATCH($D204,$A$11:$A$310,0)),N($F204)-MAX(1,IF(ISNUMBER($P204),$P204,N($J204)))+1,'Project Info'!$H$12,Holidays!$A$6:$A$205),WORKDAY.INTL(INDEX($T$11:$T$310,MATCH($D204,$A$11:$A$310,0)),1+N($F204),'Project Info'!$H$12,Holidays!$A$6:$A$205))),0))),IF($G204="",0,N(IFERROR(IF($H204="SS",WORKDAY.INTL(INDEX($S$11:$S$310,MATCH($G204,$A$11:$A$310,0)),N($I204),'Project Info'!$H$12,Holidays!$A$6:$A$205),IF($H204="FF",WORKDAY.INTL(INDEX($T$11:$T$310,MATCH($G204,$A$11:$A$310,0)),N($I204)-MAX(1,IF(ISNUMBER($P204),$P204,N($J204)))+1,'Project Info'!$H$12,Holidays!$A$6:$A$205),WORKDAY.INTL(INDEX($T$11:$T$310,MATCH($G204,$A$11:$A$310,0)),1+N($I204),'Project Info'!$H$12,Holidays!$A$6:$A$205))),0))),IF($AE204="Completed",0,N('Project Info'!$C$11)))-1,1,'Project Info'!$H$12,Holidays!$A$6:$A$205)))</f>
        <v/>
      </c>
      <c r="T204" s="51" t="str">
        <f>IF(OR($S204="",$U204=""),"",IF(ISNUMBER($N204),$N204,WORKDAY.INTL($S204,$U204-1,'Project Info'!$H$12,Holidays!$A$6:$A$205)))</f>
        <v/>
      </c>
      <c r="U204" s="52" t="str">
        <f>IF(OR($S204="",NOT(ISNUMBER($J204))),"",IF(ISNUMBER($N204),MAX(1,NETWORKDAYS.INTL($S204,$N204,'Project Info'!$H$12,Holidays!$A$6:$A$205)),MAX(1,IF(ISNUMBER($P204),$P204,$J204),IF(ISNUMBER($M204),NETWORKDAYS.INTL($M204,N('Project Info'!$C$11),'Project Info'!$H$12,Holidays!$A$6:$A$205),0))))</f>
        <v/>
      </c>
      <c r="V204" s="53" t="str">
        <f>IF($U204="","",$U204-MAX(1,$J204))</f>
        <v/>
      </c>
      <c r="W204" s="25" t="str">
        <f>IF($B204="","",IF($U204="","Enter Duration",IF($AE204="Completed",IF(NOT(ISNUMBER($N204)),"Completed - enter Actual End",IF($V204&gt;0,"Completed - Overshoot",IF($V204&lt;0,"Completed - Early","Completed - On Time"))),IF($AE204="On Hold","On Hold",IF($AE204="In Progress",IF($V204&gt;0,"In Progress - Overshooting","In Progress - On Track"),IF($S204&gt;$Q204,"Delayed Start","Not Started"))))))</f>
        <v/>
      </c>
      <c r="X204" s="53" t="str">
        <f>IF(OR(NOT(ISNUMBER($R204)),NOT(ISNUMBER($T204))),"",IF($T204&gt;=$R204,NETWORKDAYS.INTL($R204,$T204,'Project Info'!$H$12,Holidays!$A$6:$A$205)-1,-(NETWORKDAYS.INTL($T204,$R204,'Project Info'!$H$12,Holidays!$A$6:$A$205)-1)))</f>
        <v/>
      </c>
      <c r="Y204" s="25" t="str">
        <f>IF($B204="","",IF(AND(MAX($AC204,$AD204)&gt;0,N($S204)&gt;N($Q204)),"Delayed by Task #"&amp;IF($AC204&gt;=$AD204,$D204,$G204)&amp;" (+"&amp;MAX($AC204,$AD204)&amp;"d)",""))</f>
        <v/>
      </c>
      <c r="Z204" s="52" t="str">
        <f>IF($B204="","",COUNTIF($D$11:$D$310,$A204)+COUNTIF($G$11:$G$310,$A204))</f>
        <v/>
      </c>
      <c r="AA204" s="47" t="str">
        <f>IF($B204="","",IF($AE204="Completed",1,IF($AE204="On Hold",4,IF($AE204="In Progress",2,IF(N($S204)&gt;N($Q204),7,3)))))</f>
        <v/>
      </c>
      <c r="AB204" s="47" t="str">
        <f>IF($B204="","",IF(OR(AND($D204&lt;&gt;"",ISNUMBER(MATCH($D204,$A$11:$A$310,0))),AND($G204&lt;&gt;"",ISNUMBER(MATCH($G204,$A$11:$A$310,0)))),1,0))</f>
        <v/>
      </c>
      <c r="AC204" s="47">
        <f>IF($D204="",0,N(IFERROR(INDEX($X$11:$X$310,MATCH($D204,$A$11:$A$310,0)),0)))</f>
        <v>0</v>
      </c>
      <c r="AD204" s="47">
        <f>IF($G204="",0,N(IFERROR(INDEX($X$11:$X$310,MATCH($G204,$A$11:$A$310,0)),0)))</f>
        <v>0</v>
      </c>
      <c r="AE204" s="47" t="str">
        <f>IF($B204="","",IF(ISNUMBER($N204),"Completed",IF($L204="Completed","Completed",IF($L204&lt;&gt;"",$L204,IF(ISNUMBER($M204),"In Progress","Not Started")))))</f>
        <v/>
      </c>
      <c r="AF204" s="54" t="str">
        <f>IF($B204="","",IF($AE204="Completed",1,MIN(1,N($O204))))</f>
        <v/>
      </c>
      <c r="AG204" s="55" t="str">
        <f>IF(OR($S204="",NOT(ISNUMBER($J204))),"",WORKDAY.INTL($S204,MAX(1,$J204)-1,'Project Info'!$H$12,Holidays!$A$6:$A$205))</f>
        <v/>
      </c>
      <c r="AH204" s="47" t="str">
        <f>IF($B204="","",N($J204)*$AF204)</f>
        <v/>
      </c>
      <c r="AI204" s="47">
        <f>IF(ISNUMBER($R204),$R204,0)</f>
        <v>0</v>
      </c>
      <c r="AJ204" s="47">
        <f>IF(ISNUMBER($T204),$T204,0)</f>
        <v>0</v>
      </c>
    </row>
    <row r="205" ht="18" customHeight="1">
      <c r="A205" s="47" t="str">
        <f>IF($B205="","",ROW()-10)</f>
        <v/>
      </c>
      <c r="B205" s="48" t="n"/>
      <c r="C205" s="48" t="n"/>
      <c r="D205" s="6" t="n"/>
      <c r="E205" s="6" t="n"/>
      <c r="F205" s="6" t="n"/>
      <c r="G205" s="6" t="n"/>
      <c r="H205" s="6" t="n"/>
      <c r="I205" s="6" t="n"/>
      <c r="J205" s="6" t="n"/>
      <c r="K205" s="49" t="n"/>
      <c r="L205" s="6" t="n"/>
      <c r="M205" s="49" t="n"/>
      <c r="N205" s="49" t="n"/>
      <c r="O205" s="50" t="n"/>
      <c r="P205" s="6" t="n"/>
      <c r="Q205" s="51" t="str">
        <f>IF(OR($B205="",'Project Info'!$C$9=""),"",WORKDAY.INTL(MAX('Project Info'!$C$9,N($K205),IF($D205="",0,N(IFERROR(IF($E205="SS",WORKDAY.INTL(INDEX($Q$11:$Q$310,MATCH($D205,$A$11:$A$310,0)),N($F205),'Project Info'!$H$12,Holidays!$A$6:$A$205),IF($E205="FF",WORKDAY.INTL(INDEX($R$11:$R$310,MATCH($D205,$A$11:$A$310,0)),N($F205)-MAX(1,N($J205))+1,'Project Info'!$H$12,Holidays!$A$6:$A$205),WORKDAY.INTL(INDEX($R$11:$R$310,MATCH($D205,$A$11:$A$310,0)),1+N($F205),'Project Info'!$H$12,Holidays!$A$6:$A$205))),0))),IF($G205="",0,N(IFERROR(IF($H205="SS",WORKDAY.INTL(INDEX($Q$11:$Q$310,MATCH($G205,$A$11:$A$310,0)),N($I205),'Project Info'!$H$12,Holidays!$A$6:$A$205),IF($H205="FF",WORKDAY.INTL(INDEX($R$11:$R$310,MATCH($G205,$A$11:$A$310,0)),N($I205)-MAX(1,N($J205))+1,'Project Info'!$H$12,Holidays!$A$6:$A$205),WORKDAY.INTL(INDEX($R$11:$R$310,MATCH($G205,$A$11:$A$310,0)),1+N($I205),'Project Info'!$H$12,Holidays!$A$6:$A$205))),0))))-1,1,'Project Info'!$H$12,Holidays!$A$6:$A$205))</f>
        <v/>
      </c>
      <c r="R205" s="51" t="str">
        <f>IF(OR($Q205="",NOT(ISNUMBER($J205))),"",WORKDAY.INTL($Q205,MAX(1,$J205)-1,'Project Info'!$H$12,Holidays!$A$6:$A$205))</f>
        <v/>
      </c>
      <c r="S205" s="51" t="str">
        <f>IF($Q205="","",IF(ISNUMBER($M205),$M205,WORKDAY.INTL(MAX($Q205,IF($D205="",0,N(IFERROR(IF($E205="SS",WORKDAY.INTL(INDEX($S$11:$S$310,MATCH($D205,$A$11:$A$310,0)),N($F205),'Project Info'!$H$12,Holidays!$A$6:$A$205),IF($E205="FF",WORKDAY.INTL(INDEX($T$11:$T$310,MATCH($D205,$A$11:$A$310,0)),N($F205)-MAX(1,IF(ISNUMBER($P205),$P205,N($J205)))+1,'Project Info'!$H$12,Holidays!$A$6:$A$205),WORKDAY.INTL(INDEX($T$11:$T$310,MATCH($D205,$A$11:$A$310,0)),1+N($F205),'Project Info'!$H$12,Holidays!$A$6:$A$205))),0))),IF($G205="",0,N(IFERROR(IF($H205="SS",WORKDAY.INTL(INDEX($S$11:$S$310,MATCH($G205,$A$11:$A$310,0)),N($I205),'Project Info'!$H$12,Holidays!$A$6:$A$205),IF($H205="FF",WORKDAY.INTL(INDEX($T$11:$T$310,MATCH($G205,$A$11:$A$310,0)),N($I205)-MAX(1,IF(ISNUMBER($P205),$P205,N($J205)))+1,'Project Info'!$H$12,Holidays!$A$6:$A$205),WORKDAY.INTL(INDEX($T$11:$T$310,MATCH($G205,$A$11:$A$310,0)),1+N($I205),'Project Info'!$H$12,Holidays!$A$6:$A$205))),0))),IF($AE205="Completed",0,N('Project Info'!$C$11)))-1,1,'Project Info'!$H$12,Holidays!$A$6:$A$205)))</f>
        <v/>
      </c>
      <c r="T205" s="51" t="str">
        <f>IF(OR($S205="",$U205=""),"",IF(ISNUMBER($N205),$N205,WORKDAY.INTL($S205,$U205-1,'Project Info'!$H$12,Holidays!$A$6:$A$205)))</f>
        <v/>
      </c>
      <c r="U205" s="52" t="str">
        <f>IF(OR($S205="",NOT(ISNUMBER($J205))),"",IF(ISNUMBER($N205),MAX(1,NETWORKDAYS.INTL($S205,$N205,'Project Info'!$H$12,Holidays!$A$6:$A$205)),MAX(1,IF(ISNUMBER($P205),$P205,$J205),IF(ISNUMBER($M205),NETWORKDAYS.INTL($M205,N('Project Info'!$C$11),'Project Info'!$H$12,Holidays!$A$6:$A$205),0))))</f>
        <v/>
      </c>
      <c r="V205" s="53" t="str">
        <f>IF($U205="","",$U205-MAX(1,$J205))</f>
        <v/>
      </c>
      <c r="W205" s="25" t="str">
        <f>IF($B205="","",IF($U205="","Enter Duration",IF($AE205="Completed",IF(NOT(ISNUMBER($N205)),"Completed - enter Actual End",IF($V205&gt;0,"Completed - Overshoot",IF($V205&lt;0,"Completed - Early","Completed - On Time"))),IF($AE205="On Hold","On Hold",IF($AE205="In Progress",IF($V205&gt;0,"In Progress - Overshooting","In Progress - On Track"),IF($S205&gt;$Q205,"Delayed Start","Not Started"))))))</f>
        <v/>
      </c>
      <c r="X205" s="53" t="str">
        <f>IF(OR(NOT(ISNUMBER($R205)),NOT(ISNUMBER($T205))),"",IF($T205&gt;=$R205,NETWORKDAYS.INTL($R205,$T205,'Project Info'!$H$12,Holidays!$A$6:$A$205)-1,-(NETWORKDAYS.INTL($T205,$R205,'Project Info'!$H$12,Holidays!$A$6:$A$205)-1)))</f>
        <v/>
      </c>
      <c r="Y205" s="25" t="str">
        <f>IF($B205="","",IF(AND(MAX($AC205,$AD205)&gt;0,N($S205)&gt;N($Q205)),"Delayed by Task #"&amp;IF($AC205&gt;=$AD205,$D205,$G205)&amp;" (+"&amp;MAX($AC205,$AD205)&amp;"d)",""))</f>
        <v/>
      </c>
      <c r="Z205" s="52" t="str">
        <f>IF($B205="","",COUNTIF($D$11:$D$310,$A205)+COUNTIF($G$11:$G$310,$A205))</f>
        <v/>
      </c>
      <c r="AA205" s="47" t="str">
        <f>IF($B205="","",IF($AE205="Completed",1,IF($AE205="On Hold",4,IF($AE205="In Progress",2,IF(N($S205)&gt;N($Q205),7,3)))))</f>
        <v/>
      </c>
      <c r="AB205" s="47" t="str">
        <f>IF($B205="","",IF(OR(AND($D205&lt;&gt;"",ISNUMBER(MATCH($D205,$A$11:$A$310,0))),AND($G205&lt;&gt;"",ISNUMBER(MATCH($G205,$A$11:$A$310,0)))),1,0))</f>
        <v/>
      </c>
      <c r="AC205" s="47">
        <f>IF($D205="",0,N(IFERROR(INDEX($X$11:$X$310,MATCH($D205,$A$11:$A$310,0)),0)))</f>
        <v>0</v>
      </c>
      <c r="AD205" s="47">
        <f>IF($G205="",0,N(IFERROR(INDEX($X$11:$X$310,MATCH($G205,$A$11:$A$310,0)),0)))</f>
        <v>0</v>
      </c>
      <c r="AE205" s="47" t="str">
        <f>IF($B205="","",IF(ISNUMBER($N205),"Completed",IF($L205="Completed","Completed",IF($L205&lt;&gt;"",$L205,IF(ISNUMBER($M205),"In Progress","Not Started")))))</f>
        <v/>
      </c>
      <c r="AF205" s="54" t="str">
        <f>IF($B205="","",IF($AE205="Completed",1,MIN(1,N($O205))))</f>
        <v/>
      </c>
      <c r="AG205" s="55" t="str">
        <f>IF(OR($S205="",NOT(ISNUMBER($J205))),"",WORKDAY.INTL($S205,MAX(1,$J205)-1,'Project Info'!$H$12,Holidays!$A$6:$A$205))</f>
        <v/>
      </c>
      <c r="AH205" s="47" t="str">
        <f>IF($B205="","",N($J205)*$AF205)</f>
        <v/>
      </c>
      <c r="AI205" s="47">
        <f>IF(ISNUMBER($R205),$R205,0)</f>
        <v>0</v>
      </c>
      <c r="AJ205" s="47">
        <f>IF(ISNUMBER($T205),$T205,0)</f>
        <v>0</v>
      </c>
    </row>
    <row r="206" ht="18" customHeight="1">
      <c r="A206" s="47" t="str">
        <f>IF($B206="","",ROW()-10)</f>
        <v/>
      </c>
      <c r="B206" s="48" t="n"/>
      <c r="C206" s="48" t="n"/>
      <c r="D206" s="6" t="n"/>
      <c r="E206" s="6" t="n"/>
      <c r="F206" s="6" t="n"/>
      <c r="G206" s="6" t="n"/>
      <c r="H206" s="6" t="n"/>
      <c r="I206" s="6" t="n"/>
      <c r="J206" s="6" t="n"/>
      <c r="K206" s="49" t="n"/>
      <c r="L206" s="6" t="n"/>
      <c r="M206" s="49" t="n"/>
      <c r="N206" s="49" t="n"/>
      <c r="O206" s="50" t="n"/>
      <c r="P206" s="6" t="n"/>
      <c r="Q206" s="51" t="str">
        <f>IF(OR($B206="",'Project Info'!$C$9=""),"",WORKDAY.INTL(MAX('Project Info'!$C$9,N($K206),IF($D206="",0,N(IFERROR(IF($E206="SS",WORKDAY.INTL(INDEX($Q$11:$Q$310,MATCH($D206,$A$11:$A$310,0)),N($F206),'Project Info'!$H$12,Holidays!$A$6:$A$205),IF($E206="FF",WORKDAY.INTL(INDEX($R$11:$R$310,MATCH($D206,$A$11:$A$310,0)),N($F206)-MAX(1,N($J206))+1,'Project Info'!$H$12,Holidays!$A$6:$A$205),WORKDAY.INTL(INDEX($R$11:$R$310,MATCH($D206,$A$11:$A$310,0)),1+N($F206),'Project Info'!$H$12,Holidays!$A$6:$A$205))),0))),IF($G206="",0,N(IFERROR(IF($H206="SS",WORKDAY.INTL(INDEX($Q$11:$Q$310,MATCH($G206,$A$11:$A$310,0)),N($I206),'Project Info'!$H$12,Holidays!$A$6:$A$205),IF($H206="FF",WORKDAY.INTL(INDEX($R$11:$R$310,MATCH($G206,$A$11:$A$310,0)),N($I206)-MAX(1,N($J206))+1,'Project Info'!$H$12,Holidays!$A$6:$A$205),WORKDAY.INTL(INDEX($R$11:$R$310,MATCH($G206,$A$11:$A$310,0)),1+N($I206),'Project Info'!$H$12,Holidays!$A$6:$A$205))),0))))-1,1,'Project Info'!$H$12,Holidays!$A$6:$A$205))</f>
        <v/>
      </c>
      <c r="R206" s="51" t="str">
        <f>IF(OR($Q206="",NOT(ISNUMBER($J206))),"",WORKDAY.INTL($Q206,MAX(1,$J206)-1,'Project Info'!$H$12,Holidays!$A$6:$A$205))</f>
        <v/>
      </c>
      <c r="S206" s="51" t="str">
        <f>IF($Q206="","",IF(ISNUMBER($M206),$M206,WORKDAY.INTL(MAX($Q206,IF($D206="",0,N(IFERROR(IF($E206="SS",WORKDAY.INTL(INDEX($S$11:$S$310,MATCH($D206,$A$11:$A$310,0)),N($F206),'Project Info'!$H$12,Holidays!$A$6:$A$205),IF($E206="FF",WORKDAY.INTL(INDEX($T$11:$T$310,MATCH($D206,$A$11:$A$310,0)),N($F206)-MAX(1,IF(ISNUMBER($P206),$P206,N($J206)))+1,'Project Info'!$H$12,Holidays!$A$6:$A$205),WORKDAY.INTL(INDEX($T$11:$T$310,MATCH($D206,$A$11:$A$310,0)),1+N($F206),'Project Info'!$H$12,Holidays!$A$6:$A$205))),0))),IF($G206="",0,N(IFERROR(IF($H206="SS",WORKDAY.INTL(INDEX($S$11:$S$310,MATCH($G206,$A$11:$A$310,0)),N($I206),'Project Info'!$H$12,Holidays!$A$6:$A$205),IF($H206="FF",WORKDAY.INTL(INDEX($T$11:$T$310,MATCH($G206,$A$11:$A$310,0)),N($I206)-MAX(1,IF(ISNUMBER($P206),$P206,N($J206)))+1,'Project Info'!$H$12,Holidays!$A$6:$A$205),WORKDAY.INTL(INDEX($T$11:$T$310,MATCH($G206,$A$11:$A$310,0)),1+N($I206),'Project Info'!$H$12,Holidays!$A$6:$A$205))),0))),IF($AE206="Completed",0,N('Project Info'!$C$11)))-1,1,'Project Info'!$H$12,Holidays!$A$6:$A$205)))</f>
        <v/>
      </c>
      <c r="T206" s="51" t="str">
        <f>IF(OR($S206="",$U206=""),"",IF(ISNUMBER($N206),$N206,WORKDAY.INTL($S206,$U206-1,'Project Info'!$H$12,Holidays!$A$6:$A$205)))</f>
        <v/>
      </c>
      <c r="U206" s="52" t="str">
        <f>IF(OR($S206="",NOT(ISNUMBER($J206))),"",IF(ISNUMBER($N206),MAX(1,NETWORKDAYS.INTL($S206,$N206,'Project Info'!$H$12,Holidays!$A$6:$A$205)),MAX(1,IF(ISNUMBER($P206),$P206,$J206),IF(ISNUMBER($M206),NETWORKDAYS.INTL($M206,N('Project Info'!$C$11),'Project Info'!$H$12,Holidays!$A$6:$A$205),0))))</f>
        <v/>
      </c>
      <c r="V206" s="53" t="str">
        <f>IF($U206="","",$U206-MAX(1,$J206))</f>
        <v/>
      </c>
      <c r="W206" s="25" t="str">
        <f>IF($B206="","",IF($U206="","Enter Duration",IF($AE206="Completed",IF(NOT(ISNUMBER($N206)),"Completed - enter Actual End",IF($V206&gt;0,"Completed - Overshoot",IF($V206&lt;0,"Completed - Early","Completed - On Time"))),IF($AE206="On Hold","On Hold",IF($AE206="In Progress",IF($V206&gt;0,"In Progress - Overshooting","In Progress - On Track"),IF($S206&gt;$Q206,"Delayed Start","Not Started"))))))</f>
        <v/>
      </c>
      <c r="X206" s="53" t="str">
        <f>IF(OR(NOT(ISNUMBER($R206)),NOT(ISNUMBER($T206))),"",IF($T206&gt;=$R206,NETWORKDAYS.INTL($R206,$T206,'Project Info'!$H$12,Holidays!$A$6:$A$205)-1,-(NETWORKDAYS.INTL($T206,$R206,'Project Info'!$H$12,Holidays!$A$6:$A$205)-1)))</f>
        <v/>
      </c>
      <c r="Y206" s="25" t="str">
        <f>IF($B206="","",IF(AND(MAX($AC206,$AD206)&gt;0,N($S206)&gt;N($Q206)),"Delayed by Task #"&amp;IF($AC206&gt;=$AD206,$D206,$G206)&amp;" (+"&amp;MAX($AC206,$AD206)&amp;"d)",""))</f>
        <v/>
      </c>
      <c r="Z206" s="52" t="str">
        <f>IF($B206="","",COUNTIF($D$11:$D$310,$A206)+COUNTIF($G$11:$G$310,$A206))</f>
        <v/>
      </c>
      <c r="AA206" s="47" t="str">
        <f>IF($B206="","",IF($AE206="Completed",1,IF($AE206="On Hold",4,IF($AE206="In Progress",2,IF(N($S206)&gt;N($Q206),7,3)))))</f>
        <v/>
      </c>
      <c r="AB206" s="47" t="str">
        <f>IF($B206="","",IF(OR(AND($D206&lt;&gt;"",ISNUMBER(MATCH($D206,$A$11:$A$310,0))),AND($G206&lt;&gt;"",ISNUMBER(MATCH($G206,$A$11:$A$310,0)))),1,0))</f>
        <v/>
      </c>
      <c r="AC206" s="47">
        <f>IF($D206="",0,N(IFERROR(INDEX($X$11:$X$310,MATCH($D206,$A$11:$A$310,0)),0)))</f>
        <v>0</v>
      </c>
      <c r="AD206" s="47">
        <f>IF($G206="",0,N(IFERROR(INDEX($X$11:$X$310,MATCH($G206,$A$11:$A$310,0)),0)))</f>
        <v>0</v>
      </c>
      <c r="AE206" s="47" t="str">
        <f>IF($B206="","",IF(ISNUMBER($N206),"Completed",IF($L206="Completed","Completed",IF($L206&lt;&gt;"",$L206,IF(ISNUMBER($M206),"In Progress","Not Started")))))</f>
        <v/>
      </c>
      <c r="AF206" s="54" t="str">
        <f>IF($B206="","",IF($AE206="Completed",1,MIN(1,N($O206))))</f>
        <v/>
      </c>
      <c r="AG206" s="55" t="str">
        <f>IF(OR($S206="",NOT(ISNUMBER($J206))),"",WORKDAY.INTL($S206,MAX(1,$J206)-1,'Project Info'!$H$12,Holidays!$A$6:$A$205))</f>
        <v/>
      </c>
      <c r="AH206" s="47" t="str">
        <f>IF($B206="","",N($J206)*$AF206)</f>
        <v/>
      </c>
      <c r="AI206" s="47">
        <f>IF(ISNUMBER($R206),$R206,0)</f>
        <v>0</v>
      </c>
      <c r="AJ206" s="47">
        <f>IF(ISNUMBER($T206),$T206,0)</f>
        <v>0</v>
      </c>
    </row>
    <row r="207" ht="18" customHeight="1">
      <c r="A207" s="47" t="str">
        <f>IF($B207="","",ROW()-10)</f>
        <v/>
      </c>
      <c r="B207" s="48" t="n"/>
      <c r="C207" s="48" t="n"/>
      <c r="D207" s="6" t="n"/>
      <c r="E207" s="6" t="n"/>
      <c r="F207" s="6" t="n"/>
      <c r="G207" s="6" t="n"/>
      <c r="H207" s="6" t="n"/>
      <c r="I207" s="6" t="n"/>
      <c r="J207" s="6" t="n"/>
      <c r="K207" s="49" t="n"/>
      <c r="L207" s="6" t="n"/>
      <c r="M207" s="49" t="n"/>
      <c r="N207" s="49" t="n"/>
      <c r="O207" s="50" t="n"/>
      <c r="P207" s="6" t="n"/>
      <c r="Q207" s="51" t="str">
        <f>IF(OR($B207="",'Project Info'!$C$9=""),"",WORKDAY.INTL(MAX('Project Info'!$C$9,N($K207),IF($D207="",0,N(IFERROR(IF($E207="SS",WORKDAY.INTL(INDEX($Q$11:$Q$310,MATCH($D207,$A$11:$A$310,0)),N($F207),'Project Info'!$H$12,Holidays!$A$6:$A$205),IF($E207="FF",WORKDAY.INTL(INDEX($R$11:$R$310,MATCH($D207,$A$11:$A$310,0)),N($F207)-MAX(1,N($J207))+1,'Project Info'!$H$12,Holidays!$A$6:$A$205),WORKDAY.INTL(INDEX($R$11:$R$310,MATCH($D207,$A$11:$A$310,0)),1+N($F207),'Project Info'!$H$12,Holidays!$A$6:$A$205))),0))),IF($G207="",0,N(IFERROR(IF($H207="SS",WORKDAY.INTL(INDEX($Q$11:$Q$310,MATCH($G207,$A$11:$A$310,0)),N($I207),'Project Info'!$H$12,Holidays!$A$6:$A$205),IF($H207="FF",WORKDAY.INTL(INDEX($R$11:$R$310,MATCH($G207,$A$11:$A$310,0)),N($I207)-MAX(1,N($J207))+1,'Project Info'!$H$12,Holidays!$A$6:$A$205),WORKDAY.INTL(INDEX($R$11:$R$310,MATCH($G207,$A$11:$A$310,0)),1+N($I207),'Project Info'!$H$12,Holidays!$A$6:$A$205))),0))))-1,1,'Project Info'!$H$12,Holidays!$A$6:$A$205))</f>
        <v/>
      </c>
      <c r="R207" s="51" t="str">
        <f>IF(OR($Q207="",NOT(ISNUMBER($J207))),"",WORKDAY.INTL($Q207,MAX(1,$J207)-1,'Project Info'!$H$12,Holidays!$A$6:$A$205))</f>
        <v/>
      </c>
      <c r="S207" s="51" t="str">
        <f>IF($Q207="","",IF(ISNUMBER($M207),$M207,WORKDAY.INTL(MAX($Q207,IF($D207="",0,N(IFERROR(IF($E207="SS",WORKDAY.INTL(INDEX($S$11:$S$310,MATCH($D207,$A$11:$A$310,0)),N($F207),'Project Info'!$H$12,Holidays!$A$6:$A$205),IF($E207="FF",WORKDAY.INTL(INDEX($T$11:$T$310,MATCH($D207,$A$11:$A$310,0)),N($F207)-MAX(1,IF(ISNUMBER($P207),$P207,N($J207)))+1,'Project Info'!$H$12,Holidays!$A$6:$A$205),WORKDAY.INTL(INDEX($T$11:$T$310,MATCH($D207,$A$11:$A$310,0)),1+N($F207),'Project Info'!$H$12,Holidays!$A$6:$A$205))),0))),IF($G207="",0,N(IFERROR(IF($H207="SS",WORKDAY.INTL(INDEX($S$11:$S$310,MATCH($G207,$A$11:$A$310,0)),N($I207),'Project Info'!$H$12,Holidays!$A$6:$A$205),IF($H207="FF",WORKDAY.INTL(INDEX($T$11:$T$310,MATCH($G207,$A$11:$A$310,0)),N($I207)-MAX(1,IF(ISNUMBER($P207),$P207,N($J207)))+1,'Project Info'!$H$12,Holidays!$A$6:$A$205),WORKDAY.INTL(INDEX($T$11:$T$310,MATCH($G207,$A$11:$A$310,0)),1+N($I207),'Project Info'!$H$12,Holidays!$A$6:$A$205))),0))),IF($AE207="Completed",0,N('Project Info'!$C$11)))-1,1,'Project Info'!$H$12,Holidays!$A$6:$A$205)))</f>
        <v/>
      </c>
      <c r="T207" s="51" t="str">
        <f>IF(OR($S207="",$U207=""),"",IF(ISNUMBER($N207),$N207,WORKDAY.INTL($S207,$U207-1,'Project Info'!$H$12,Holidays!$A$6:$A$205)))</f>
        <v/>
      </c>
      <c r="U207" s="52" t="str">
        <f>IF(OR($S207="",NOT(ISNUMBER($J207))),"",IF(ISNUMBER($N207),MAX(1,NETWORKDAYS.INTL($S207,$N207,'Project Info'!$H$12,Holidays!$A$6:$A$205)),MAX(1,IF(ISNUMBER($P207),$P207,$J207),IF(ISNUMBER($M207),NETWORKDAYS.INTL($M207,N('Project Info'!$C$11),'Project Info'!$H$12,Holidays!$A$6:$A$205),0))))</f>
        <v/>
      </c>
      <c r="V207" s="53" t="str">
        <f>IF($U207="","",$U207-MAX(1,$J207))</f>
        <v/>
      </c>
      <c r="W207" s="25" t="str">
        <f>IF($B207="","",IF($U207="","Enter Duration",IF($AE207="Completed",IF(NOT(ISNUMBER($N207)),"Completed - enter Actual End",IF($V207&gt;0,"Completed - Overshoot",IF($V207&lt;0,"Completed - Early","Completed - On Time"))),IF($AE207="On Hold","On Hold",IF($AE207="In Progress",IF($V207&gt;0,"In Progress - Overshooting","In Progress - On Track"),IF($S207&gt;$Q207,"Delayed Start","Not Started"))))))</f>
        <v/>
      </c>
      <c r="X207" s="53" t="str">
        <f>IF(OR(NOT(ISNUMBER($R207)),NOT(ISNUMBER($T207))),"",IF($T207&gt;=$R207,NETWORKDAYS.INTL($R207,$T207,'Project Info'!$H$12,Holidays!$A$6:$A$205)-1,-(NETWORKDAYS.INTL($T207,$R207,'Project Info'!$H$12,Holidays!$A$6:$A$205)-1)))</f>
        <v/>
      </c>
      <c r="Y207" s="25" t="str">
        <f>IF($B207="","",IF(AND(MAX($AC207,$AD207)&gt;0,N($S207)&gt;N($Q207)),"Delayed by Task #"&amp;IF($AC207&gt;=$AD207,$D207,$G207)&amp;" (+"&amp;MAX($AC207,$AD207)&amp;"d)",""))</f>
        <v/>
      </c>
      <c r="Z207" s="52" t="str">
        <f>IF($B207="","",COUNTIF($D$11:$D$310,$A207)+COUNTIF($G$11:$G$310,$A207))</f>
        <v/>
      </c>
      <c r="AA207" s="47" t="str">
        <f>IF($B207="","",IF($AE207="Completed",1,IF($AE207="On Hold",4,IF($AE207="In Progress",2,IF(N($S207)&gt;N($Q207),7,3)))))</f>
        <v/>
      </c>
      <c r="AB207" s="47" t="str">
        <f>IF($B207="","",IF(OR(AND($D207&lt;&gt;"",ISNUMBER(MATCH($D207,$A$11:$A$310,0))),AND($G207&lt;&gt;"",ISNUMBER(MATCH($G207,$A$11:$A$310,0)))),1,0))</f>
        <v/>
      </c>
      <c r="AC207" s="47">
        <f>IF($D207="",0,N(IFERROR(INDEX($X$11:$X$310,MATCH($D207,$A$11:$A$310,0)),0)))</f>
        <v>0</v>
      </c>
      <c r="AD207" s="47">
        <f>IF($G207="",0,N(IFERROR(INDEX($X$11:$X$310,MATCH($G207,$A$11:$A$310,0)),0)))</f>
        <v>0</v>
      </c>
      <c r="AE207" s="47" t="str">
        <f>IF($B207="","",IF(ISNUMBER($N207),"Completed",IF($L207="Completed","Completed",IF($L207&lt;&gt;"",$L207,IF(ISNUMBER($M207),"In Progress","Not Started")))))</f>
        <v/>
      </c>
      <c r="AF207" s="54" t="str">
        <f>IF($B207="","",IF($AE207="Completed",1,MIN(1,N($O207))))</f>
        <v/>
      </c>
      <c r="AG207" s="55" t="str">
        <f>IF(OR($S207="",NOT(ISNUMBER($J207))),"",WORKDAY.INTL($S207,MAX(1,$J207)-1,'Project Info'!$H$12,Holidays!$A$6:$A$205))</f>
        <v/>
      </c>
      <c r="AH207" s="47" t="str">
        <f>IF($B207="","",N($J207)*$AF207)</f>
        <v/>
      </c>
      <c r="AI207" s="47">
        <f>IF(ISNUMBER($R207),$R207,0)</f>
        <v>0</v>
      </c>
      <c r="AJ207" s="47">
        <f>IF(ISNUMBER($T207),$T207,0)</f>
        <v>0</v>
      </c>
    </row>
    <row r="208" ht="18" customHeight="1">
      <c r="A208" s="47" t="str">
        <f>IF($B208="","",ROW()-10)</f>
        <v/>
      </c>
      <c r="B208" s="48" t="n"/>
      <c r="C208" s="48" t="n"/>
      <c r="D208" s="6" t="n"/>
      <c r="E208" s="6" t="n"/>
      <c r="F208" s="6" t="n"/>
      <c r="G208" s="6" t="n"/>
      <c r="H208" s="6" t="n"/>
      <c r="I208" s="6" t="n"/>
      <c r="J208" s="6" t="n"/>
      <c r="K208" s="49" t="n"/>
      <c r="L208" s="6" t="n"/>
      <c r="M208" s="49" t="n"/>
      <c r="N208" s="49" t="n"/>
      <c r="O208" s="50" t="n"/>
      <c r="P208" s="6" t="n"/>
      <c r="Q208" s="51" t="str">
        <f>IF(OR($B208="",'Project Info'!$C$9=""),"",WORKDAY.INTL(MAX('Project Info'!$C$9,N($K208),IF($D208="",0,N(IFERROR(IF($E208="SS",WORKDAY.INTL(INDEX($Q$11:$Q$310,MATCH($D208,$A$11:$A$310,0)),N($F208),'Project Info'!$H$12,Holidays!$A$6:$A$205),IF($E208="FF",WORKDAY.INTL(INDEX($R$11:$R$310,MATCH($D208,$A$11:$A$310,0)),N($F208)-MAX(1,N($J208))+1,'Project Info'!$H$12,Holidays!$A$6:$A$205),WORKDAY.INTL(INDEX($R$11:$R$310,MATCH($D208,$A$11:$A$310,0)),1+N($F208),'Project Info'!$H$12,Holidays!$A$6:$A$205))),0))),IF($G208="",0,N(IFERROR(IF($H208="SS",WORKDAY.INTL(INDEX($Q$11:$Q$310,MATCH($G208,$A$11:$A$310,0)),N($I208),'Project Info'!$H$12,Holidays!$A$6:$A$205),IF($H208="FF",WORKDAY.INTL(INDEX($R$11:$R$310,MATCH($G208,$A$11:$A$310,0)),N($I208)-MAX(1,N($J208))+1,'Project Info'!$H$12,Holidays!$A$6:$A$205),WORKDAY.INTL(INDEX($R$11:$R$310,MATCH($G208,$A$11:$A$310,0)),1+N($I208),'Project Info'!$H$12,Holidays!$A$6:$A$205))),0))))-1,1,'Project Info'!$H$12,Holidays!$A$6:$A$205))</f>
        <v/>
      </c>
      <c r="R208" s="51" t="str">
        <f>IF(OR($Q208="",NOT(ISNUMBER($J208))),"",WORKDAY.INTL($Q208,MAX(1,$J208)-1,'Project Info'!$H$12,Holidays!$A$6:$A$205))</f>
        <v/>
      </c>
      <c r="S208" s="51" t="str">
        <f>IF($Q208="","",IF(ISNUMBER($M208),$M208,WORKDAY.INTL(MAX($Q208,IF($D208="",0,N(IFERROR(IF($E208="SS",WORKDAY.INTL(INDEX($S$11:$S$310,MATCH($D208,$A$11:$A$310,0)),N($F208),'Project Info'!$H$12,Holidays!$A$6:$A$205),IF($E208="FF",WORKDAY.INTL(INDEX($T$11:$T$310,MATCH($D208,$A$11:$A$310,0)),N($F208)-MAX(1,IF(ISNUMBER($P208),$P208,N($J208)))+1,'Project Info'!$H$12,Holidays!$A$6:$A$205),WORKDAY.INTL(INDEX($T$11:$T$310,MATCH($D208,$A$11:$A$310,0)),1+N($F208),'Project Info'!$H$12,Holidays!$A$6:$A$205))),0))),IF($G208="",0,N(IFERROR(IF($H208="SS",WORKDAY.INTL(INDEX($S$11:$S$310,MATCH($G208,$A$11:$A$310,0)),N($I208),'Project Info'!$H$12,Holidays!$A$6:$A$205),IF($H208="FF",WORKDAY.INTL(INDEX($T$11:$T$310,MATCH($G208,$A$11:$A$310,0)),N($I208)-MAX(1,IF(ISNUMBER($P208),$P208,N($J208)))+1,'Project Info'!$H$12,Holidays!$A$6:$A$205),WORKDAY.INTL(INDEX($T$11:$T$310,MATCH($G208,$A$11:$A$310,0)),1+N($I208),'Project Info'!$H$12,Holidays!$A$6:$A$205))),0))),IF($AE208="Completed",0,N('Project Info'!$C$11)))-1,1,'Project Info'!$H$12,Holidays!$A$6:$A$205)))</f>
        <v/>
      </c>
      <c r="T208" s="51" t="str">
        <f>IF(OR($S208="",$U208=""),"",IF(ISNUMBER($N208),$N208,WORKDAY.INTL($S208,$U208-1,'Project Info'!$H$12,Holidays!$A$6:$A$205)))</f>
        <v/>
      </c>
      <c r="U208" s="52" t="str">
        <f>IF(OR($S208="",NOT(ISNUMBER($J208))),"",IF(ISNUMBER($N208),MAX(1,NETWORKDAYS.INTL($S208,$N208,'Project Info'!$H$12,Holidays!$A$6:$A$205)),MAX(1,IF(ISNUMBER($P208),$P208,$J208),IF(ISNUMBER($M208),NETWORKDAYS.INTL($M208,N('Project Info'!$C$11),'Project Info'!$H$12,Holidays!$A$6:$A$205),0))))</f>
        <v/>
      </c>
      <c r="V208" s="53" t="str">
        <f>IF($U208="","",$U208-MAX(1,$J208))</f>
        <v/>
      </c>
      <c r="W208" s="25" t="str">
        <f>IF($B208="","",IF($U208="","Enter Duration",IF($AE208="Completed",IF(NOT(ISNUMBER($N208)),"Completed - enter Actual End",IF($V208&gt;0,"Completed - Overshoot",IF($V208&lt;0,"Completed - Early","Completed - On Time"))),IF($AE208="On Hold","On Hold",IF($AE208="In Progress",IF($V208&gt;0,"In Progress - Overshooting","In Progress - On Track"),IF($S208&gt;$Q208,"Delayed Start","Not Started"))))))</f>
        <v/>
      </c>
      <c r="X208" s="53" t="str">
        <f>IF(OR(NOT(ISNUMBER($R208)),NOT(ISNUMBER($T208))),"",IF($T208&gt;=$R208,NETWORKDAYS.INTL($R208,$T208,'Project Info'!$H$12,Holidays!$A$6:$A$205)-1,-(NETWORKDAYS.INTL($T208,$R208,'Project Info'!$H$12,Holidays!$A$6:$A$205)-1)))</f>
        <v/>
      </c>
      <c r="Y208" s="25" t="str">
        <f>IF($B208="","",IF(AND(MAX($AC208,$AD208)&gt;0,N($S208)&gt;N($Q208)),"Delayed by Task #"&amp;IF($AC208&gt;=$AD208,$D208,$G208)&amp;" (+"&amp;MAX($AC208,$AD208)&amp;"d)",""))</f>
        <v/>
      </c>
      <c r="Z208" s="52" t="str">
        <f>IF($B208="","",COUNTIF($D$11:$D$310,$A208)+COUNTIF($G$11:$G$310,$A208))</f>
        <v/>
      </c>
      <c r="AA208" s="47" t="str">
        <f>IF($B208="","",IF($AE208="Completed",1,IF($AE208="On Hold",4,IF($AE208="In Progress",2,IF(N($S208)&gt;N($Q208),7,3)))))</f>
        <v/>
      </c>
      <c r="AB208" s="47" t="str">
        <f>IF($B208="","",IF(OR(AND($D208&lt;&gt;"",ISNUMBER(MATCH($D208,$A$11:$A$310,0))),AND($G208&lt;&gt;"",ISNUMBER(MATCH($G208,$A$11:$A$310,0)))),1,0))</f>
        <v/>
      </c>
      <c r="AC208" s="47">
        <f>IF($D208="",0,N(IFERROR(INDEX($X$11:$X$310,MATCH($D208,$A$11:$A$310,0)),0)))</f>
        <v>0</v>
      </c>
      <c r="AD208" s="47">
        <f>IF($G208="",0,N(IFERROR(INDEX($X$11:$X$310,MATCH($G208,$A$11:$A$310,0)),0)))</f>
        <v>0</v>
      </c>
      <c r="AE208" s="47" t="str">
        <f>IF($B208="","",IF(ISNUMBER($N208),"Completed",IF($L208="Completed","Completed",IF($L208&lt;&gt;"",$L208,IF(ISNUMBER($M208),"In Progress","Not Started")))))</f>
        <v/>
      </c>
      <c r="AF208" s="54" t="str">
        <f>IF($B208="","",IF($AE208="Completed",1,MIN(1,N($O208))))</f>
        <v/>
      </c>
      <c r="AG208" s="55" t="str">
        <f>IF(OR($S208="",NOT(ISNUMBER($J208))),"",WORKDAY.INTL($S208,MAX(1,$J208)-1,'Project Info'!$H$12,Holidays!$A$6:$A$205))</f>
        <v/>
      </c>
      <c r="AH208" s="47" t="str">
        <f>IF($B208="","",N($J208)*$AF208)</f>
        <v/>
      </c>
      <c r="AI208" s="47">
        <f>IF(ISNUMBER($R208),$R208,0)</f>
        <v>0</v>
      </c>
      <c r="AJ208" s="47">
        <f>IF(ISNUMBER($T208),$T208,0)</f>
        <v>0</v>
      </c>
    </row>
    <row r="209" ht="18" customHeight="1">
      <c r="A209" s="47" t="str">
        <f>IF($B209="","",ROW()-10)</f>
        <v/>
      </c>
      <c r="B209" s="48" t="n"/>
      <c r="C209" s="48" t="n"/>
      <c r="D209" s="6" t="n"/>
      <c r="E209" s="6" t="n"/>
      <c r="F209" s="6" t="n"/>
      <c r="G209" s="6" t="n"/>
      <c r="H209" s="6" t="n"/>
      <c r="I209" s="6" t="n"/>
      <c r="J209" s="6" t="n"/>
      <c r="K209" s="49" t="n"/>
      <c r="L209" s="6" t="n"/>
      <c r="M209" s="49" t="n"/>
      <c r="N209" s="49" t="n"/>
      <c r="O209" s="50" t="n"/>
      <c r="P209" s="6" t="n"/>
      <c r="Q209" s="51" t="str">
        <f>IF(OR($B209="",'Project Info'!$C$9=""),"",WORKDAY.INTL(MAX('Project Info'!$C$9,N($K209),IF($D209="",0,N(IFERROR(IF($E209="SS",WORKDAY.INTL(INDEX($Q$11:$Q$310,MATCH($D209,$A$11:$A$310,0)),N($F209),'Project Info'!$H$12,Holidays!$A$6:$A$205),IF($E209="FF",WORKDAY.INTL(INDEX($R$11:$R$310,MATCH($D209,$A$11:$A$310,0)),N($F209)-MAX(1,N($J209))+1,'Project Info'!$H$12,Holidays!$A$6:$A$205),WORKDAY.INTL(INDEX($R$11:$R$310,MATCH($D209,$A$11:$A$310,0)),1+N($F209),'Project Info'!$H$12,Holidays!$A$6:$A$205))),0))),IF($G209="",0,N(IFERROR(IF($H209="SS",WORKDAY.INTL(INDEX($Q$11:$Q$310,MATCH($G209,$A$11:$A$310,0)),N($I209),'Project Info'!$H$12,Holidays!$A$6:$A$205),IF($H209="FF",WORKDAY.INTL(INDEX($R$11:$R$310,MATCH($G209,$A$11:$A$310,0)),N($I209)-MAX(1,N($J209))+1,'Project Info'!$H$12,Holidays!$A$6:$A$205),WORKDAY.INTL(INDEX($R$11:$R$310,MATCH($G209,$A$11:$A$310,0)),1+N($I209),'Project Info'!$H$12,Holidays!$A$6:$A$205))),0))))-1,1,'Project Info'!$H$12,Holidays!$A$6:$A$205))</f>
        <v/>
      </c>
      <c r="R209" s="51" t="str">
        <f>IF(OR($Q209="",NOT(ISNUMBER($J209))),"",WORKDAY.INTL($Q209,MAX(1,$J209)-1,'Project Info'!$H$12,Holidays!$A$6:$A$205))</f>
        <v/>
      </c>
      <c r="S209" s="51" t="str">
        <f>IF($Q209="","",IF(ISNUMBER($M209),$M209,WORKDAY.INTL(MAX($Q209,IF($D209="",0,N(IFERROR(IF($E209="SS",WORKDAY.INTL(INDEX($S$11:$S$310,MATCH($D209,$A$11:$A$310,0)),N($F209),'Project Info'!$H$12,Holidays!$A$6:$A$205),IF($E209="FF",WORKDAY.INTL(INDEX($T$11:$T$310,MATCH($D209,$A$11:$A$310,0)),N($F209)-MAX(1,IF(ISNUMBER($P209),$P209,N($J209)))+1,'Project Info'!$H$12,Holidays!$A$6:$A$205),WORKDAY.INTL(INDEX($T$11:$T$310,MATCH($D209,$A$11:$A$310,0)),1+N($F209),'Project Info'!$H$12,Holidays!$A$6:$A$205))),0))),IF($G209="",0,N(IFERROR(IF($H209="SS",WORKDAY.INTL(INDEX($S$11:$S$310,MATCH($G209,$A$11:$A$310,0)),N($I209),'Project Info'!$H$12,Holidays!$A$6:$A$205),IF($H209="FF",WORKDAY.INTL(INDEX($T$11:$T$310,MATCH($G209,$A$11:$A$310,0)),N($I209)-MAX(1,IF(ISNUMBER($P209),$P209,N($J209)))+1,'Project Info'!$H$12,Holidays!$A$6:$A$205),WORKDAY.INTL(INDEX($T$11:$T$310,MATCH($G209,$A$11:$A$310,0)),1+N($I209),'Project Info'!$H$12,Holidays!$A$6:$A$205))),0))),IF($AE209="Completed",0,N('Project Info'!$C$11)))-1,1,'Project Info'!$H$12,Holidays!$A$6:$A$205)))</f>
        <v/>
      </c>
      <c r="T209" s="51" t="str">
        <f>IF(OR($S209="",$U209=""),"",IF(ISNUMBER($N209),$N209,WORKDAY.INTL($S209,$U209-1,'Project Info'!$H$12,Holidays!$A$6:$A$205)))</f>
        <v/>
      </c>
      <c r="U209" s="52" t="str">
        <f>IF(OR($S209="",NOT(ISNUMBER($J209))),"",IF(ISNUMBER($N209),MAX(1,NETWORKDAYS.INTL($S209,$N209,'Project Info'!$H$12,Holidays!$A$6:$A$205)),MAX(1,IF(ISNUMBER($P209),$P209,$J209),IF(ISNUMBER($M209),NETWORKDAYS.INTL($M209,N('Project Info'!$C$11),'Project Info'!$H$12,Holidays!$A$6:$A$205),0))))</f>
        <v/>
      </c>
      <c r="V209" s="53" t="str">
        <f>IF($U209="","",$U209-MAX(1,$J209))</f>
        <v/>
      </c>
      <c r="W209" s="25" t="str">
        <f>IF($B209="","",IF($U209="","Enter Duration",IF($AE209="Completed",IF(NOT(ISNUMBER($N209)),"Completed - enter Actual End",IF($V209&gt;0,"Completed - Overshoot",IF($V209&lt;0,"Completed - Early","Completed - On Time"))),IF($AE209="On Hold","On Hold",IF($AE209="In Progress",IF($V209&gt;0,"In Progress - Overshooting","In Progress - On Track"),IF($S209&gt;$Q209,"Delayed Start","Not Started"))))))</f>
        <v/>
      </c>
      <c r="X209" s="53" t="str">
        <f>IF(OR(NOT(ISNUMBER($R209)),NOT(ISNUMBER($T209))),"",IF($T209&gt;=$R209,NETWORKDAYS.INTL($R209,$T209,'Project Info'!$H$12,Holidays!$A$6:$A$205)-1,-(NETWORKDAYS.INTL($T209,$R209,'Project Info'!$H$12,Holidays!$A$6:$A$205)-1)))</f>
        <v/>
      </c>
      <c r="Y209" s="25" t="str">
        <f>IF($B209="","",IF(AND(MAX($AC209,$AD209)&gt;0,N($S209)&gt;N($Q209)),"Delayed by Task #"&amp;IF($AC209&gt;=$AD209,$D209,$G209)&amp;" (+"&amp;MAX($AC209,$AD209)&amp;"d)",""))</f>
        <v/>
      </c>
      <c r="Z209" s="52" t="str">
        <f>IF($B209="","",COUNTIF($D$11:$D$310,$A209)+COUNTIF($G$11:$G$310,$A209))</f>
        <v/>
      </c>
      <c r="AA209" s="47" t="str">
        <f>IF($B209="","",IF($AE209="Completed",1,IF($AE209="On Hold",4,IF($AE209="In Progress",2,IF(N($S209)&gt;N($Q209),7,3)))))</f>
        <v/>
      </c>
      <c r="AB209" s="47" t="str">
        <f>IF($B209="","",IF(OR(AND($D209&lt;&gt;"",ISNUMBER(MATCH($D209,$A$11:$A$310,0))),AND($G209&lt;&gt;"",ISNUMBER(MATCH($G209,$A$11:$A$310,0)))),1,0))</f>
        <v/>
      </c>
      <c r="AC209" s="47">
        <f>IF($D209="",0,N(IFERROR(INDEX($X$11:$X$310,MATCH($D209,$A$11:$A$310,0)),0)))</f>
        <v>0</v>
      </c>
      <c r="AD209" s="47">
        <f>IF($G209="",0,N(IFERROR(INDEX($X$11:$X$310,MATCH($G209,$A$11:$A$310,0)),0)))</f>
        <v>0</v>
      </c>
      <c r="AE209" s="47" t="str">
        <f>IF($B209="","",IF(ISNUMBER($N209),"Completed",IF($L209="Completed","Completed",IF($L209&lt;&gt;"",$L209,IF(ISNUMBER($M209),"In Progress","Not Started")))))</f>
        <v/>
      </c>
      <c r="AF209" s="54" t="str">
        <f>IF($B209="","",IF($AE209="Completed",1,MIN(1,N($O209))))</f>
        <v/>
      </c>
      <c r="AG209" s="55" t="str">
        <f>IF(OR($S209="",NOT(ISNUMBER($J209))),"",WORKDAY.INTL($S209,MAX(1,$J209)-1,'Project Info'!$H$12,Holidays!$A$6:$A$205))</f>
        <v/>
      </c>
      <c r="AH209" s="47" t="str">
        <f>IF($B209="","",N($J209)*$AF209)</f>
        <v/>
      </c>
      <c r="AI209" s="47">
        <f>IF(ISNUMBER($R209),$R209,0)</f>
        <v>0</v>
      </c>
      <c r="AJ209" s="47">
        <f>IF(ISNUMBER($T209),$T209,0)</f>
        <v>0</v>
      </c>
    </row>
    <row r="210" ht="18" customHeight="1">
      <c r="A210" s="47" t="str">
        <f>IF($B210="","",ROW()-10)</f>
        <v/>
      </c>
      <c r="B210" s="48" t="n"/>
      <c r="C210" s="48" t="n"/>
      <c r="D210" s="6" t="n"/>
      <c r="E210" s="6" t="n"/>
      <c r="F210" s="6" t="n"/>
      <c r="G210" s="6" t="n"/>
      <c r="H210" s="6" t="n"/>
      <c r="I210" s="6" t="n"/>
      <c r="J210" s="6" t="n"/>
      <c r="K210" s="49" t="n"/>
      <c r="L210" s="6" t="n"/>
      <c r="M210" s="49" t="n"/>
      <c r="N210" s="49" t="n"/>
      <c r="O210" s="50" t="n"/>
      <c r="P210" s="6" t="n"/>
      <c r="Q210" s="51" t="str">
        <f>IF(OR($B210="",'Project Info'!$C$9=""),"",WORKDAY.INTL(MAX('Project Info'!$C$9,N($K210),IF($D210="",0,N(IFERROR(IF($E210="SS",WORKDAY.INTL(INDEX($Q$11:$Q$310,MATCH($D210,$A$11:$A$310,0)),N($F210),'Project Info'!$H$12,Holidays!$A$6:$A$205),IF($E210="FF",WORKDAY.INTL(INDEX($R$11:$R$310,MATCH($D210,$A$11:$A$310,0)),N($F210)-MAX(1,N($J210))+1,'Project Info'!$H$12,Holidays!$A$6:$A$205),WORKDAY.INTL(INDEX($R$11:$R$310,MATCH($D210,$A$11:$A$310,0)),1+N($F210),'Project Info'!$H$12,Holidays!$A$6:$A$205))),0))),IF($G210="",0,N(IFERROR(IF($H210="SS",WORKDAY.INTL(INDEX($Q$11:$Q$310,MATCH($G210,$A$11:$A$310,0)),N($I210),'Project Info'!$H$12,Holidays!$A$6:$A$205),IF($H210="FF",WORKDAY.INTL(INDEX($R$11:$R$310,MATCH($G210,$A$11:$A$310,0)),N($I210)-MAX(1,N($J210))+1,'Project Info'!$H$12,Holidays!$A$6:$A$205),WORKDAY.INTL(INDEX($R$11:$R$310,MATCH($G210,$A$11:$A$310,0)),1+N($I210),'Project Info'!$H$12,Holidays!$A$6:$A$205))),0))))-1,1,'Project Info'!$H$12,Holidays!$A$6:$A$205))</f>
        <v/>
      </c>
      <c r="R210" s="51" t="str">
        <f>IF(OR($Q210="",NOT(ISNUMBER($J210))),"",WORKDAY.INTL($Q210,MAX(1,$J210)-1,'Project Info'!$H$12,Holidays!$A$6:$A$205))</f>
        <v/>
      </c>
      <c r="S210" s="51" t="str">
        <f>IF($Q210="","",IF(ISNUMBER($M210),$M210,WORKDAY.INTL(MAX($Q210,IF($D210="",0,N(IFERROR(IF($E210="SS",WORKDAY.INTL(INDEX($S$11:$S$310,MATCH($D210,$A$11:$A$310,0)),N($F210),'Project Info'!$H$12,Holidays!$A$6:$A$205),IF($E210="FF",WORKDAY.INTL(INDEX($T$11:$T$310,MATCH($D210,$A$11:$A$310,0)),N($F210)-MAX(1,IF(ISNUMBER($P210),$P210,N($J210)))+1,'Project Info'!$H$12,Holidays!$A$6:$A$205),WORKDAY.INTL(INDEX($T$11:$T$310,MATCH($D210,$A$11:$A$310,0)),1+N($F210),'Project Info'!$H$12,Holidays!$A$6:$A$205))),0))),IF($G210="",0,N(IFERROR(IF($H210="SS",WORKDAY.INTL(INDEX($S$11:$S$310,MATCH($G210,$A$11:$A$310,0)),N($I210),'Project Info'!$H$12,Holidays!$A$6:$A$205),IF($H210="FF",WORKDAY.INTL(INDEX($T$11:$T$310,MATCH($G210,$A$11:$A$310,0)),N($I210)-MAX(1,IF(ISNUMBER($P210),$P210,N($J210)))+1,'Project Info'!$H$12,Holidays!$A$6:$A$205),WORKDAY.INTL(INDEX($T$11:$T$310,MATCH($G210,$A$11:$A$310,0)),1+N($I210),'Project Info'!$H$12,Holidays!$A$6:$A$205))),0))),IF($AE210="Completed",0,N('Project Info'!$C$11)))-1,1,'Project Info'!$H$12,Holidays!$A$6:$A$205)))</f>
        <v/>
      </c>
      <c r="T210" s="51" t="str">
        <f>IF(OR($S210="",$U210=""),"",IF(ISNUMBER($N210),$N210,WORKDAY.INTL($S210,$U210-1,'Project Info'!$H$12,Holidays!$A$6:$A$205)))</f>
        <v/>
      </c>
      <c r="U210" s="52" t="str">
        <f>IF(OR($S210="",NOT(ISNUMBER($J210))),"",IF(ISNUMBER($N210),MAX(1,NETWORKDAYS.INTL($S210,$N210,'Project Info'!$H$12,Holidays!$A$6:$A$205)),MAX(1,IF(ISNUMBER($P210),$P210,$J210),IF(ISNUMBER($M210),NETWORKDAYS.INTL($M210,N('Project Info'!$C$11),'Project Info'!$H$12,Holidays!$A$6:$A$205),0))))</f>
        <v/>
      </c>
      <c r="V210" s="53" t="str">
        <f>IF($U210="","",$U210-MAX(1,$J210))</f>
        <v/>
      </c>
      <c r="W210" s="25" t="str">
        <f>IF($B210="","",IF($U210="","Enter Duration",IF($AE210="Completed",IF(NOT(ISNUMBER($N210)),"Completed - enter Actual End",IF($V210&gt;0,"Completed - Overshoot",IF($V210&lt;0,"Completed - Early","Completed - On Time"))),IF($AE210="On Hold","On Hold",IF($AE210="In Progress",IF($V210&gt;0,"In Progress - Overshooting","In Progress - On Track"),IF($S210&gt;$Q210,"Delayed Start","Not Started"))))))</f>
        <v/>
      </c>
      <c r="X210" s="53" t="str">
        <f>IF(OR(NOT(ISNUMBER($R210)),NOT(ISNUMBER($T210))),"",IF($T210&gt;=$R210,NETWORKDAYS.INTL($R210,$T210,'Project Info'!$H$12,Holidays!$A$6:$A$205)-1,-(NETWORKDAYS.INTL($T210,$R210,'Project Info'!$H$12,Holidays!$A$6:$A$205)-1)))</f>
        <v/>
      </c>
      <c r="Y210" s="25" t="str">
        <f>IF($B210="","",IF(AND(MAX($AC210,$AD210)&gt;0,N($S210)&gt;N($Q210)),"Delayed by Task #"&amp;IF($AC210&gt;=$AD210,$D210,$G210)&amp;" (+"&amp;MAX($AC210,$AD210)&amp;"d)",""))</f>
        <v/>
      </c>
      <c r="Z210" s="52" t="str">
        <f>IF($B210="","",COUNTIF($D$11:$D$310,$A210)+COUNTIF($G$11:$G$310,$A210))</f>
        <v/>
      </c>
      <c r="AA210" s="47" t="str">
        <f>IF($B210="","",IF($AE210="Completed",1,IF($AE210="On Hold",4,IF($AE210="In Progress",2,IF(N($S210)&gt;N($Q210),7,3)))))</f>
        <v/>
      </c>
      <c r="AB210" s="47" t="str">
        <f>IF($B210="","",IF(OR(AND($D210&lt;&gt;"",ISNUMBER(MATCH($D210,$A$11:$A$310,0))),AND($G210&lt;&gt;"",ISNUMBER(MATCH($G210,$A$11:$A$310,0)))),1,0))</f>
        <v/>
      </c>
      <c r="AC210" s="47">
        <f>IF($D210="",0,N(IFERROR(INDEX($X$11:$X$310,MATCH($D210,$A$11:$A$310,0)),0)))</f>
        <v>0</v>
      </c>
      <c r="AD210" s="47">
        <f>IF($G210="",0,N(IFERROR(INDEX($X$11:$X$310,MATCH($G210,$A$11:$A$310,0)),0)))</f>
        <v>0</v>
      </c>
      <c r="AE210" s="47" t="str">
        <f>IF($B210="","",IF(ISNUMBER($N210),"Completed",IF($L210="Completed","Completed",IF($L210&lt;&gt;"",$L210,IF(ISNUMBER($M210),"In Progress","Not Started")))))</f>
        <v/>
      </c>
      <c r="AF210" s="54" t="str">
        <f>IF($B210="","",IF($AE210="Completed",1,MIN(1,N($O210))))</f>
        <v/>
      </c>
      <c r="AG210" s="55" t="str">
        <f>IF(OR($S210="",NOT(ISNUMBER($J210))),"",WORKDAY.INTL($S210,MAX(1,$J210)-1,'Project Info'!$H$12,Holidays!$A$6:$A$205))</f>
        <v/>
      </c>
      <c r="AH210" s="47" t="str">
        <f>IF($B210="","",N($J210)*$AF210)</f>
        <v/>
      </c>
      <c r="AI210" s="47">
        <f>IF(ISNUMBER($R210),$R210,0)</f>
        <v>0</v>
      </c>
      <c r="AJ210" s="47">
        <f>IF(ISNUMBER($T210),$T210,0)</f>
        <v>0</v>
      </c>
    </row>
    <row r="211" ht="18" customHeight="1">
      <c r="A211" s="47" t="str">
        <f>IF($B211="","",ROW()-10)</f>
        <v/>
      </c>
      <c r="B211" s="48" t="n"/>
      <c r="C211" s="48" t="n"/>
      <c r="D211" s="6" t="n"/>
      <c r="E211" s="6" t="n"/>
      <c r="F211" s="6" t="n"/>
      <c r="G211" s="6" t="n"/>
      <c r="H211" s="6" t="n"/>
      <c r="I211" s="6" t="n"/>
      <c r="J211" s="6" t="n"/>
      <c r="K211" s="49" t="n"/>
      <c r="L211" s="6" t="n"/>
      <c r="M211" s="49" t="n"/>
      <c r="N211" s="49" t="n"/>
      <c r="O211" s="50" t="n"/>
      <c r="P211" s="6" t="n"/>
      <c r="Q211" s="51" t="str">
        <f>IF(OR($B211="",'Project Info'!$C$9=""),"",WORKDAY.INTL(MAX('Project Info'!$C$9,N($K211),IF($D211="",0,N(IFERROR(IF($E211="SS",WORKDAY.INTL(INDEX($Q$11:$Q$310,MATCH($D211,$A$11:$A$310,0)),N($F211),'Project Info'!$H$12,Holidays!$A$6:$A$205),IF($E211="FF",WORKDAY.INTL(INDEX($R$11:$R$310,MATCH($D211,$A$11:$A$310,0)),N($F211)-MAX(1,N($J211))+1,'Project Info'!$H$12,Holidays!$A$6:$A$205),WORKDAY.INTL(INDEX($R$11:$R$310,MATCH($D211,$A$11:$A$310,0)),1+N($F211),'Project Info'!$H$12,Holidays!$A$6:$A$205))),0))),IF($G211="",0,N(IFERROR(IF($H211="SS",WORKDAY.INTL(INDEX($Q$11:$Q$310,MATCH($G211,$A$11:$A$310,0)),N($I211),'Project Info'!$H$12,Holidays!$A$6:$A$205),IF($H211="FF",WORKDAY.INTL(INDEX($R$11:$R$310,MATCH($G211,$A$11:$A$310,0)),N($I211)-MAX(1,N($J211))+1,'Project Info'!$H$12,Holidays!$A$6:$A$205),WORKDAY.INTL(INDEX($R$11:$R$310,MATCH($G211,$A$11:$A$310,0)),1+N($I211),'Project Info'!$H$12,Holidays!$A$6:$A$205))),0))))-1,1,'Project Info'!$H$12,Holidays!$A$6:$A$205))</f>
        <v/>
      </c>
      <c r="R211" s="51" t="str">
        <f>IF(OR($Q211="",NOT(ISNUMBER($J211))),"",WORKDAY.INTL($Q211,MAX(1,$J211)-1,'Project Info'!$H$12,Holidays!$A$6:$A$205))</f>
        <v/>
      </c>
      <c r="S211" s="51" t="str">
        <f>IF($Q211="","",IF(ISNUMBER($M211),$M211,WORKDAY.INTL(MAX($Q211,IF($D211="",0,N(IFERROR(IF($E211="SS",WORKDAY.INTL(INDEX($S$11:$S$310,MATCH($D211,$A$11:$A$310,0)),N($F211),'Project Info'!$H$12,Holidays!$A$6:$A$205),IF($E211="FF",WORKDAY.INTL(INDEX($T$11:$T$310,MATCH($D211,$A$11:$A$310,0)),N($F211)-MAX(1,IF(ISNUMBER($P211),$P211,N($J211)))+1,'Project Info'!$H$12,Holidays!$A$6:$A$205),WORKDAY.INTL(INDEX($T$11:$T$310,MATCH($D211,$A$11:$A$310,0)),1+N($F211),'Project Info'!$H$12,Holidays!$A$6:$A$205))),0))),IF($G211="",0,N(IFERROR(IF($H211="SS",WORKDAY.INTL(INDEX($S$11:$S$310,MATCH($G211,$A$11:$A$310,0)),N($I211),'Project Info'!$H$12,Holidays!$A$6:$A$205),IF($H211="FF",WORKDAY.INTL(INDEX($T$11:$T$310,MATCH($G211,$A$11:$A$310,0)),N($I211)-MAX(1,IF(ISNUMBER($P211),$P211,N($J211)))+1,'Project Info'!$H$12,Holidays!$A$6:$A$205),WORKDAY.INTL(INDEX($T$11:$T$310,MATCH($G211,$A$11:$A$310,0)),1+N($I211),'Project Info'!$H$12,Holidays!$A$6:$A$205))),0))),IF($AE211="Completed",0,N('Project Info'!$C$11)))-1,1,'Project Info'!$H$12,Holidays!$A$6:$A$205)))</f>
        <v/>
      </c>
      <c r="T211" s="51" t="str">
        <f>IF(OR($S211="",$U211=""),"",IF(ISNUMBER($N211),$N211,WORKDAY.INTL($S211,$U211-1,'Project Info'!$H$12,Holidays!$A$6:$A$205)))</f>
        <v/>
      </c>
      <c r="U211" s="52" t="str">
        <f>IF(OR($S211="",NOT(ISNUMBER($J211))),"",IF(ISNUMBER($N211),MAX(1,NETWORKDAYS.INTL($S211,$N211,'Project Info'!$H$12,Holidays!$A$6:$A$205)),MAX(1,IF(ISNUMBER($P211),$P211,$J211),IF(ISNUMBER($M211),NETWORKDAYS.INTL($M211,N('Project Info'!$C$11),'Project Info'!$H$12,Holidays!$A$6:$A$205),0))))</f>
        <v/>
      </c>
      <c r="V211" s="53" t="str">
        <f>IF($U211="","",$U211-MAX(1,$J211))</f>
        <v/>
      </c>
      <c r="W211" s="25" t="str">
        <f>IF($B211="","",IF($U211="","Enter Duration",IF($AE211="Completed",IF(NOT(ISNUMBER($N211)),"Completed - enter Actual End",IF($V211&gt;0,"Completed - Overshoot",IF($V211&lt;0,"Completed - Early","Completed - On Time"))),IF($AE211="On Hold","On Hold",IF($AE211="In Progress",IF($V211&gt;0,"In Progress - Overshooting","In Progress - On Track"),IF($S211&gt;$Q211,"Delayed Start","Not Started"))))))</f>
        <v/>
      </c>
      <c r="X211" s="53" t="str">
        <f>IF(OR(NOT(ISNUMBER($R211)),NOT(ISNUMBER($T211))),"",IF($T211&gt;=$R211,NETWORKDAYS.INTL($R211,$T211,'Project Info'!$H$12,Holidays!$A$6:$A$205)-1,-(NETWORKDAYS.INTL($T211,$R211,'Project Info'!$H$12,Holidays!$A$6:$A$205)-1)))</f>
        <v/>
      </c>
      <c r="Y211" s="25" t="str">
        <f>IF($B211="","",IF(AND(MAX($AC211,$AD211)&gt;0,N($S211)&gt;N($Q211)),"Delayed by Task #"&amp;IF($AC211&gt;=$AD211,$D211,$G211)&amp;" (+"&amp;MAX($AC211,$AD211)&amp;"d)",""))</f>
        <v/>
      </c>
      <c r="Z211" s="52" t="str">
        <f>IF($B211="","",COUNTIF($D$11:$D$310,$A211)+COUNTIF($G$11:$G$310,$A211))</f>
        <v/>
      </c>
      <c r="AA211" s="47" t="str">
        <f>IF($B211="","",IF($AE211="Completed",1,IF($AE211="On Hold",4,IF($AE211="In Progress",2,IF(N($S211)&gt;N($Q211),7,3)))))</f>
        <v/>
      </c>
      <c r="AB211" s="47" t="str">
        <f>IF($B211="","",IF(OR(AND($D211&lt;&gt;"",ISNUMBER(MATCH($D211,$A$11:$A$310,0))),AND($G211&lt;&gt;"",ISNUMBER(MATCH($G211,$A$11:$A$310,0)))),1,0))</f>
        <v/>
      </c>
      <c r="AC211" s="47">
        <f>IF($D211="",0,N(IFERROR(INDEX($X$11:$X$310,MATCH($D211,$A$11:$A$310,0)),0)))</f>
        <v>0</v>
      </c>
      <c r="AD211" s="47">
        <f>IF($G211="",0,N(IFERROR(INDEX($X$11:$X$310,MATCH($G211,$A$11:$A$310,0)),0)))</f>
        <v>0</v>
      </c>
      <c r="AE211" s="47" t="str">
        <f>IF($B211="","",IF(ISNUMBER($N211),"Completed",IF($L211="Completed","Completed",IF($L211&lt;&gt;"",$L211,IF(ISNUMBER($M211),"In Progress","Not Started")))))</f>
        <v/>
      </c>
      <c r="AF211" s="54" t="str">
        <f>IF($B211="","",IF($AE211="Completed",1,MIN(1,N($O211))))</f>
        <v/>
      </c>
      <c r="AG211" s="55" t="str">
        <f>IF(OR($S211="",NOT(ISNUMBER($J211))),"",WORKDAY.INTL($S211,MAX(1,$J211)-1,'Project Info'!$H$12,Holidays!$A$6:$A$205))</f>
        <v/>
      </c>
      <c r="AH211" s="47" t="str">
        <f>IF($B211="","",N($J211)*$AF211)</f>
        <v/>
      </c>
      <c r="AI211" s="47">
        <f>IF(ISNUMBER($R211),$R211,0)</f>
        <v>0</v>
      </c>
      <c r="AJ211" s="47">
        <f>IF(ISNUMBER($T211),$T211,0)</f>
        <v>0</v>
      </c>
    </row>
    <row r="212" ht="18" customHeight="1">
      <c r="A212" s="47" t="str">
        <f>IF($B212="","",ROW()-10)</f>
        <v/>
      </c>
      <c r="B212" s="48" t="n"/>
      <c r="C212" s="48" t="n"/>
      <c r="D212" s="6" t="n"/>
      <c r="E212" s="6" t="n"/>
      <c r="F212" s="6" t="n"/>
      <c r="G212" s="6" t="n"/>
      <c r="H212" s="6" t="n"/>
      <c r="I212" s="6" t="n"/>
      <c r="J212" s="6" t="n"/>
      <c r="K212" s="49" t="n"/>
      <c r="L212" s="6" t="n"/>
      <c r="M212" s="49" t="n"/>
      <c r="N212" s="49" t="n"/>
      <c r="O212" s="50" t="n"/>
      <c r="P212" s="6" t="n"/>
      <c r="Q212" s="51" t="str">
        <f>IF(OR($B212="",'Project Info'!$C$9=""),"",WORKDAY.INTL(MAX('Project Info'!$C$9,N($K212),IF($D212="",0,N(IFERROR(IF($E212="SS",WORKDAY.INTL(INDEX($Q$11:$Q$310,MATCH($D212,$A$11:$A$310,0)),N($F212),'Project Info'!$H$12,Holidays!$A$6:$A$205),IF($E212="FF",WORKDAY.INTL(INDEX($R$11:$R$310,MATCH($D212,$A$11:$A$310,0)),N($F212)-MAX(1,N($J212))+1,'Project Info'!$H$12,Holidays!$A$6:$A$205),WORKDAY.INTL(INDEX($R$11:$R$310,MATCH($D212,$A$11:$A$310,0)),1+N($F212),'Project Info'!$H$12,Holidays!$A$6:$A$205))),0))),IF($G212="",0,N(IFERROR(IF($H212="SS",WORKDAY.INTL(INDEX($Q$11:$Q$310,MATCH($G212,$A$11:$A$310,0)),N($I212),'Project Info'!$H$12,Holidays!$A$6:$A$205),IF($H212="FF",WORKDAY.INTL(INDEX($R$11:$R$310,MATCH($G212,$A$11:$A$310,0)),N($I212)-MAX(1,N($J212))+1,'Project Info'!$H$12,Holidays!$A$6:$A$205),WORKDAY.INTL(INDEX($R$11:$R$310,MATCH($G212,$A$11:$A$310,0)),1+N($I212),'Project Info'!$H$12,Holidays!$A$6:$A$205))),0))))-1,1,'Project Info'!$H$12,Holidays!$A$6:$A$205))</f>
        <v/>
      </c>
      <c r="R212" s="51" t="str">
        <f>IF(OR($Q212="",NOT(ISNUMBER($J212))),"",WORKDAY.INTL($Q212,MAX(1,$J212)-1,'Project Info'!$H$12,Holidays!$A$6:$A$205))</f>
        <v/>
      </c>
      <c r="S212" s="51" t="str">
        <f>IF($Q212="","",IF(ISNUMBER($M212),$M212,WORKDAY.INTL(MAX($Q212,IF($D212="",0,N(IFERROR(IF($E212="SS",WORKDAY.INTL(INDEX($S$11:$S$310,MATCH($D212,$A$11:$A$310,0)),N($F212),'Project Info'!$H$12,Holidays!$A$6:$A$205),IF($E212="FF",WORKDAY.INTL(INDEX($T$11:$T$310,MATCH($D212,$A$11:$A$310,0)),N($F212)-MAX(1,IF(ISNUMBER($P212),$P212,N($J212)))+1,'Project Info'!$H$12,Holidays!$A$6:$A$205),WORKDAY.INTL(INDEX($T$11:$T$310,MATCH($D212,$A$11:$A$310,0)),1+N($F212),'Project Info'!$H$12,Holidays!$A$6:$A$205))),0))),IF($G212="",0,N(IFERROR(IF($H212="SS",WORKDAY.INTL(INDEX($S$11:$S$310,MATCH($G212,$A$11:$A$310,0)),N($I212),'Project Info'!$H$12,Holidays!$A$6:$A$205),IF($H212="FF",WORKDAY.INTL(INDEX($T$11:$T$310,MATCH($G212,$A$11:$A$310,0)),N($I212)-MAX(1,IF(ISNUMBER($P212),$P212,N($J212)))+1,'Project Info'!$H$12,Holidays!$A$6:$A$205),WORKDAY.INTL(INDEX($T$11:$T$310,MATCH($G212,$A$11:$A$310,0)),1+N($I212),'Project Info'!$H$12,Holidays!$A$6:$A$205))),0))),IF($AE212="Completed",0,N('Project Info'!$C$11)))-1,1,'Project Info'!$H$12,Holidays!$A$6:$A$205)))</f>
        <v/>
      </c>
      <c r="T212" s="51" t="str">
        <f>IF(OR($S212="",$U212=""),"",IF(ISNUMBER($N212),$N212,WORKDAY.INTL($S212,$U212-1,'Project Info'!$H$12,Holidays!$A$6:$A$205)))</f>
        <v/>
      </c>
      <c r="U212" s="52" t="str">
        <f>IF(OR($S212="",NOT(ISNUMBER($J212))),"",IF(ISNUMBER($N212),MAX(1,NETWORKDAYS.INTL($S212,$N212,'Project Info'!$H$12,Holidays!$A$6:$A$205)),MAX(1,IF(ISNUMBER($P212),$P212,$J212),IF(ISNUMBER($M212),NETWORKDAYS.INTL($M212,N('Project Info'!$C$11),'Project Info'!$H$12,Holidays!$A$6:$A$205),0))))</f>
        <v/>
      </c>
      <c r="V212" s="53" t="str">
        <f>IF($U212="","",$U212-MAX(1,$J212))</f>
        <v/>
      </c>
      <c r="W212" s="25" t="str">
        <f>IF($B212="","",IF($U212="","Enter Duration",IF($AE212="Completed",IF(NOT(ISNUMBER($N212)),"Completed - enter Actual End",IF($V212&gt;0,"Completed - Overshoot",IF($V212&lt;0,"Completed - Early","Completed - On Time"))),IF($AE212="On Hold","On Hold",IF($AE212="In Progress",IF($V212&gt;0,"In Progress - Overshooting","In Progress - On Track"),IF($S212&gt;$Q212,"Delayed Start","Not Started"))))))</f>
        <v/>
      </c>
      <c r="X212" s="53" t="str">
        <f>IF(OR(NOT(ISNUMBER($R212)),NOT(ISNUMBER($T212))),"",IF($T212&gt;=$R212,NETWORKDAYS.INTL($R212,$T212,'Project Info'!$H$12,Holidays!$A$6:$A$205)-1,-(NETWORKDAYS.INTL($T212,$R212,'Project Info'!$H$12,Holidays!$A$6:$A$205)-1)))</f>
        <v/>
      </c>
      <c r="Y212" s="25" t="str">
        <f>IF($B212="","",IF(AND(MAX($AC212,$AD212)&gt;0,N($S212)&gt;N($Q212)),"Delayed by Task #"&amp;IF($AC212&gt;=$AD212,$D212,$G212)&amp;" (+"&amp;MAX($AC212,$AD212)&amp;"d)",""))</f>
        <v/>
      </c>
      <c r="Z212" s="52" t="str">
        <f>IF($B212="","",COUNTIF($D$11:$D$310,$A212)+COUNTIF($G$11:$G$310,$A212))</f>
        <v/>
      </c>
      <c r="AA212" s="47" t="str">
        <f>IF($B212="","",IF($AE212="Completed",1,IF($AE212="On Hold",4,IF($AE212="In Progress",2,IF(N($S212)&gt;N($Q212),7,3)))))</f>
        <v/>
      </c>
      <c r="AB212" s="47" t="str">
        <f>IF($B212="","",IF(OR(AND($D212&lt;&gt;"",ISNUMBER(MATCH($D212,$A$11:$A$310,0))),AND($G212&lt;&gt;"",ISNUMBER(MATCH($G212,$A$11:$A$310,0)))),1,0))</f>
        <v/>
      </c>
      <c r="AC212" s="47">
        <f>IF($D212="",0,N(IFERROR(INDEX($X$11:$X$310,MATCH($D212,$A$11:$A$310,0)),0)))</f>
        <v>0</v>
      </c>
      <c r="AD212" s="47">
        <f>IF($G212="",0,N(IFERROR(INDEX($X$11:$X$310,MATCH($G212,$A$11:$A$310,0)),0)))</f>
        <v>0</v>
      </c>
      <c r="AE212" s="47" t="str">
        <f>IF($B212="","",IF(ISNUMBER($N212),"Completed",IF($L212="Completed","Completed",IF($L212&lt;&gt;"",$L212,IF(ISNUMBER($M212),"In Progress","Not Started")))))</f>
        <v/>
      </c>
      <c r="AF212" s="54" t="str">
        <f>IF($B212="","",IF($AE212="Completed",1,MIN(1,N($O212))))</f>
        <v/>
      </c>
      <c r="AG212" s="55" t="str">
        <f>IF(OR($S212="",NOT(ISNUMBER($J212))),"",WORKDAY.INTL($S212,MAX(1,$J212)-1,'Project Info'!$H$12,Holidays!$A$6:$A$205))</f>
        <v/>
      </c>
      <c r="AH212" s="47" t="str">
        <f>IF($B212="","",N($J212)*$AF212)</f>
        <v/>
      </c>
      <c r="AI212" s="47">
        <f>IF(ISNUMBER($R212),$R212,0)</f>
        <v>0</v>
      </c>
      <c r="AJ212" s="47">
        <f>IF(ISNUMBER($T212),$T212,0)</f>
        <v>0</v>
      </c>
    </row>
    <row r="213" ht="18" customHeight="1">
      <c r="A213" s="47" t="str">
        <f>IF($B213="","",ROW()-10)</f>
        <v/>
      </c>
      <c r="B213" s="48" t="n"/>
      <c r="C213" s="48" t="n"/>
      <c r="D213" s="6" t="n"/>
      <c r="E213" s="6" t="n"/>
      <c r="F213" s="6" t="n"/>
      <c r="G213" s="6" t="n"/>
      <c r="H213" s="6" t="n"/>
      <c r="I213" s="6" t="n"/>
      <c r="J213" s="6" t="n"/>
      <c r="K213" s="49" t="n"/>
      <c r="L213" s="6" t="n"/>
      <c r="M213" s="49" t="n"/>
      <c r="N213" s="49" t="n"/>
      <c r="O213" s="50" t="n"/>
      <c r="P213" s="6" t="n"/>
      <c r="Q213" s="51" t="str">
        <f>IF(OR($B213="",'Project Info'!$C$9=""),"",WORKDAY.INTL(MAX('Project Info'!$C$9,N($K213),IF($D213="",0,N(IFERROR(IF($E213="SS",WORKDAY.INTL(INDEX($Q$11:$Q$310,MATCH($D213,$A$11:$A$310,0)),N($F213),'Project Info'!$H$12,Holidays!$A$6:$A$205),IF($E213="FF",WORKDAY.INTL(INDEX($R$11:$R$310,MATCH($D213,$A$11:$A$310,0)),N($F213)-MAX(1,N($J213))+1,'Project Info'!$H$12,Holidays!$A$6:$A$205),WORKDAY.INTL(INDEX($R$11:$R$310,MATCH($D213,$A$11:$A$310,0)),1+N($F213),'Project Info'!$H$12,Holidays!$A$6:$A$205))),0))),IF($G213="",0,N(IFERROR(IF($H213="SS",WORKDAY.INTL(INDEX($Q$11:$Q$310,MATCH($G213,$A$11:$A$310,0)),N($I213),'Project Info'!$H$12,Holidays!$A$6:$A$205),IF($H213="FF",WORKDAY.INTL(INDEX($R$11:$R$310,MATCH($G213,$A$11:$A$310,0)),N($I213)-MAX(1,N($J213))+1,'Project Info'!$H$12,Holidays!$A$6:$A$205),WORKDAY.INTL(INDEX($R$11:$R$310,MATCH($G213,$A$11:$A$310,0)),1+N($I213),'Project Info'!$H$12,Holidays!$A$6:$A$205))),0))))-1,1,'Project Info'!$H$12,Holidays!$A$6:$A$205))</f>
        <v/>
      </c>
      <c r="R213" s="51" t="str">
        <f>IF(OR($Q213="",NOT(ISNUMBER($J213))),"",WORKDAY.INTL($Q213,MAX(1,$J213)-1,'Project Info'!$H$12,Holidays!$A$6:$A$205))</f>
        <v/>
      </c>
      <c r="S213" s="51" t="str">
        <f>IF($Q213="","",IF(ISNUMBER($M213),$M213,WORKDAY.INTL(MAX($Q213,IF($D213="",0,N(IFERROR(IF($E213="SS",WORKDAY.INTL(INDEX($S$11:$S$310,MATCH($D213,$A$11:$A$310,0)),N($F213),'Project Info'!$H$12,Holidays!$A$6:$A$205),IF($E213="FF",WORKDAY.INTL(INDEX($T$11:$T$310,MATCH($D213,$A$11:$A$310,0)),N($F213)-MAX(1,IF(ISNUMBER($P213),$P213,N($J213)))+1,'Project Info'!$H$12,Holidays!$A$6:$A$205),WORKDAY.INTL(INDEX($T$11:$T$310,MATCH($D213,$A$11:$A$310,0)),1+N($F213),'Project Info'!$H$12,Holidays!$A$6:$A$205))),0))),IF($G213="",0,N(IFERROR(IF($H213="SS",WORKDAY.INTL(INDEX($S$11:$S$310,MATCH($G213,$A$11:$A$310,0)),N($I213),'Project Info'!$H$12,Holidays!$A$6:$A$205),IF($H213="FF",WORKDAY.INTL(INDEX($T$11:$T$310,MATCH($G213,$A$11:$A$310,0)),N($I213)-MAX(1,IF(ISNUMBER($P213),$P213,N($J213)))+1,'Project Info'!$H$12,Holidays!$A$6:$A$205),WORKDAY.INTL(INDEX($T$11:$T$310,MATCH($G213,$A$11:$A$310,0)),1+N($I213),'Project Info'!$H$12,Holidays!$A$6:$A$205))),0))),IF($AE213="Completed",0,N('Project Info'!$C$11)))-1,1,'Project Info'!$H$12,Holidays!$A$6:$A$205)))</f>
        <v/>
      </c>
      <c r="T213" s="51" t="str">
        <f>IF(OR($S213="",$U213=""),"",IF(ISNUMBER($N213),$N213,WORKDAY.INTL($S213,$U213-1,'Project Info'!$H$12,Holidays!$A$6:$A$205)))</f>
        <v/>
      </c>
      <c r="U213" s="52" t="str">
        <f>IF(OR($S213="",NOT(ISNUMBER($J213))),"",IF(ISNUMBER($N213),MAX(1,NETWORKDAYS.INTL($S213,$N213,'Project Info'!$H$12,Holidays!$A$6:$A$205)),MAX(1,IF(ISNUMBER($P213),$P213,$J213),IF(ISNUMBER($M213),NETWORKDAYS.INTL($M213,N('Project Info'!$C$11),'Project Info'!$H$12,Holidays!$A$6:$A$205),0))))</f>
        <v/>
      </c>
      <c r="V213" s="53" t="str">
        <f>IF($U213="","",$U213-MAX(1,$J213))</f>
        <v/>
      </c>
      <c r="W213" s="25" t="str">
        <f>IF($B213="","",IF($U213="","Enter Duration",IF($AE213="Completed",IF(NOT(ISNUMBER($N213)),"Completed - enter Actual End",IF($V213&gt;0,"Completed - Overshoot",IF($V213&lt;0,"Completed - Early","Completed - On Time"))),IF($AE213="On Hold","On Hold",IF($AE213="In Progress",IF($V213&gt;0,"In Progress - Overshooting","In Progress - On Track"),IF($S213&gt;$Q213,"Delayed Start","Not Started"))))))</f>
        <v/>
      </c>
      <c r="X213" s="53" t="str">
        <f>IF(OR(NOT(ISNUMBER($R213)),NOT(ISNUMBER($T213))),"",IF($T213&gt;=$R213,NETWORKDAYS.INTL($R213,$T213,'Project Info'!$H$12,Holidays!$A$6:$A$205)-1,-(NETWORKDAYS.INTL($T213,$R213,'Project Info'!$H$12,Holidays!$A$6:$A$205)-1)))</f>
        <v/>
      </c>
      <c r="Y213" s="25" t="str">
        <f>IF($B213="","",IF(AND(MAX($AC213,$AD213)&gt;0,N($S213)&gt;N($Q213)),"Delayed by Task #"&amp;IF($AC213&gt;=$AD213,$D213,$G213)&amp;" (+"&amp;MAX($AC213,$AD213)&amp;"d)",""))</f>
        <v/>
      </c>
      <c r="Z213" s="52" t="str">
        <f>IF($B213="","",COUNTIF($D$11:$D$310,$A213)+COUNTIF($G$11:$G$310,$A213))</f>
        <v/>
      </c>
      <c r="AA213" s="47" t="str">
        <f>IF($B213="","",IF($AE213="Completed",1,IF($AE213="On Hold",4,IF($AE213="In Progress",2,IF(N($S213)&gt;N($Q213),7,3)))))</f>
        <v/>
      </c>
      <c r="AB213" s="47" t="str">
        <f>IF($B213="","",IF(OR(AND($D213&lt;&gt;"",ISNUMBER(MATCH($D213,$A$11:$A$310,0))),AND($G213&lt;&gt;"",ISNUMBER(MATCH($G213,$A$11:$A$310,0)))),1,0))</f>
        <v/>
      </c>
      <c r="AC213" s="47">
        <f>IF($D213="",0,N(IFERROR(INDEX($X$11:$X$310,MATCH($D213,$A$11:$A$310,0)),0)))</f>
        <v>0</v>
      </c>
      <c r="AD213" s="47">
        <f>IF($G213="",0,N(IFERROR(INDEX($X$11:$X$310,MATCH($G213,$A$11:$A$310,0)),0)))</f>
        <v>0</v>
      </c>
      <c r="AE213" s="47" t="str">
        <f>IF($B213="","",IF(ISNUMBER($N213),"Completed",IF($L213="Completed","Completed",IF($L213&lt;&gt;"",$L213,IF(ISNUMBER($M213),"In Progress","Not Started")))))</f>
        <v/>
      </c>
      <c r="AF213" s="54" t="str">
        <f>IF($B213="","",IF($AE213="Completed",1,MIN(1,N($O213))))</f>
        <v/>
      </c>
      <c r="AG213" s="55" t="str">
        <f>IF(OR($S213="",NOT(ISNUMBER($J213))),"",WORKDAY.INTL($S213,MAX(1,$J213)-1,'Project Info'!$H$12,Holidays!$A$6:$A$205))</f>
        <v/>
      </c>
      <c r="AH213" s="47" t="str">
        <f>IF($B213="","",N($J213)*$AF213)</f>
        <v/>
      </c>
      <c r="AI213" s="47">
        <f>IF(ISNUMBER($R213),$R213,0)</f>
        <v>0</v>
      </c>
      <c r="AJ213" s="47">
        <f>IF(ISNUMBER($T213),$T213,0)</f>
        <v>0</v>
      </c>
    </row>
    <row r="214" ht="18" customHeight="1">
      <c r="A214" s="47" t="str">
        <f>IF($B214="","",ROW()-10)</f>
        <v/>
      </c>
      <c r="B214" s="48" t="n"/>
      <c r="C214" s="48" t="n"/>
      <c r="D214" s="6" t="n"/>
      <c r="E214" s="6" t="n"/>
      <c r="F214" s="6" t="n"/>
      <c r="G214" s="6" t="n"/>
      <c r="H214" s="6" t="n"/>
      <c r="I214" s="6" t="n"/>
      <c r="J214" s="6" t="n"/>
      <c r="K214" s="49" t="n"/>
      <c r="L214" s="6" t="n"/>
      <c r="M214" s="49" t="n"/>
      <c r="N214" s="49" t="n"/>
      <c r="O214" s="50" t="n"/>
      <c r="P214" s="6" t="n"/>
      <c r="Q214" s="51" t="str">
        <f>IF(OR($B214="",'Project Info'!$C$9=""),"",WORKDAY.INTL(MAX('Project Info'!$C$9,N($K214),IF($D214="",0,N(IFERROR(IF($E214="SS",WORKDAY.INTL(INDEX($Q$11:$Q$310,MATCH($D214,$A$11:$A$310,0)),N($F214),'Project Info'!$H$12,Holidays!$A$6:$A$205),IF($E214="FF",WORKDAY.INTL(INDEX($R$11:$R$310,MATCH($D214,$A$11:$A$310,0)),N($F214)-MAX(1,N($J214))+1,'Project Info'!$H$12,Holidays!$A$6:$A$205),WORKDAY.INTL(INDEX($R$11:$R$310,MATCH($D214,$A$11:$A$310,0)),1+N($F214),'Project Info'!$H$12,Holidays!$A$6:$A$205))),0))),IF($G214="",0,N(IFERROR(IF($H214="SS",WORKDAY.INTL(INDEX($Q$11:$Q$310,MATCH($G214,$A$11:$A$310,0)),N($I214),'Project Info'!$H$12,Holidays!$A$6:$A$205),IF($H214="FF",WORKDAY.INTL(INDEX($R$11:$R$310,MATCH($G214,$A$11:$A$310,0)),N($I214)-MAX(1,N($J214))+1,'Project Info'!$H$12,Holidays!$A$6:$A$205),WORKDAY.INTL(INDEX($R$11:$R$310,MATCH($G214,$A$11:$A$310,0)),1+N($I214),'Project Info'!$H$12,Holidays!$A$6:$A$205))),0))))-1,1,'Project Info'!$H$12,Holidays!$A$6:$A$205))</f>
        <v/>
      </c>
      <c r="R214" s="51" t="str">
        <f>IF(OR($Q214="",NOT(ISNUMBER($J214))),"",WORKDAY.INTL($Q214,MAX(1,$J214)-1,'Project Info'!$H$12,Holidays!$A$6:$A$205))</f>
        <v/>
      </c>
      <c r="S214" s="51" t="str">
        <f>IF($Q214="","",IF(ISNUMBER($M214),$M214,WORKDAY.INTL(MAX($Q214,IF($D214="",0,N(IFERROR(IF($E214="SS",WORKDAY.INTL(INDEX($S$11:$S$310,MATCH($D214,$A$11:$A$310,0)),N($F214),'Project Info'!$H$12,Holidays!$A$6:$A$205),IF($E214="FF",WORKDAY.INTL(INDEX($T$11:$T$310,MATCH($D214,$A$11:$A$310,0)),N($F214)-MAX(1,IF(ISNUMBER($P214),$P214,N($J214)))+1,'Project Info'!$H$12,Holidays!$A$6:$A$205),WORKDAY.INTL(INDEX($T$11:$T$310,MATCH($D214,$A$11:$A$310,0)),1+N($F214),'Project Info'!$H$12,Holidays!$A$6:$A$205))),0))),IF($G214="",0,N(IFERROR(IF($H214="SS",WORKDAY.INTL(INDEX($S$11:$S$310,MATCH($G214,$A$11:$A$310,0)),N($I214),'Project Info'!$H$12,Holidays!$A$6:$A$205),IF($H214="FF",WORKDAY.INTL(INDEX($T$11:$T$310,MATCH($G214,$A$11:$A$310,0)),N($I214)-MAX(1,IF(ISNUMBER($P214),$P214,N($J214)))+1,'Project Info'!$H$12,Holidays!$A$6:$A$205),WORKDAY.INTL(INDEX($T$11:$T$310,MATCH($G214,$A$11:$A$310,0)),1+N($I214),'Project Info'!$H$12,Holidays!$A$6:$A$205))),0))),IF($AE214="Completed",0,N('Project Info'!$C$11)))-1,1,'Project Info'!$H$12,Holidays!$A$6:$A$205)))</f>
        <v/>
      </c>
      <c r="T214" s="51" t="str">
        <f>IF(OR($S214="",$U214=""),"",IF(ISNUMBER($N214),$N214,WORKDAY.INTL($S214,$U214-1,'Project Info'!$H$12,Holidays!$A$6:$A$205)))</f>
        <v/>
      </c>
      <c r="U214" s="52" t="str">
        <f>IF(OR($S214="",NOT(ISNUMBER($J214))),"",IF(ISNUMBER($N214),MAX(1,NETWORKDAYS.INTL($S214,$N214,'Project Info'!$H$12,Holidays!$A$6:$A$205)),MAX(1,IF(ISNUMBER($P214),$P214,$J214),IF(ISNUMBER($M214),NETWORKDAYS.INTL($M214,N('Project Info'!$C$11),'Project Info'!$H$12,Holidays!$A$6:$A$205),0))))</f>
        <v/>
      </c>
      <c r="V214" s="53" t="str">
        <f>IF($U214="","",$U214-MAX(1,$J214))</f>
        <v/>
      </c>
      <c r="W214" s="25" t="str">
        <f>IF($B214="","",IF($U214="","Enter Duration",IF($AE214="Completed",IF(NOT(ISNUMBER($N214)),"Completed - enter Actual End",IF($V214&gt;0,"Completed - Overshoot",IF($V214&lt;0,"Completed - Early","Completed - On Time"))),IF($AE214="On Hold","On Hold",IF($AE214="In Progress",IF($V214&gt;0,"In Progress - Overshooting","In Progress - On Track"),IF($S214&gt;$Q214,"Delayed Start","Not Started"))))))</f>
        <v/>
      </c>
      <c r="X214" s="53" t="str">
        <f>IF(OR(NOT(ISNUMBER($R214)),NOT(ISNUMBER($T214))),"",IF($T214&gt;=$R214,NETWORKDAYS.INTL($R214,$T214,'Project Info'!$H$12,Holidays!$A$6:$A$205)-1,-(NETWORKDAYS.INTL($T214,$R214,'Project Info'!$H$12,Holidays!$A$6:$A$205)-1)))</f>
        <v/>
      </c>
      <c r="Y214" s="25" t="str">
        <f>IF($B214="","",IF(AND(MAX($AC214,$AD214)&gt;0,N($S214)&gt;N($Q214)),"Delayed by Task #"&amp;IF($AC214&gt;=$AD214,$D214,$G214)&amp;" (+"&amp;MAX($AC214,$AD214)&amp;"d)",""))</f>
        <v/>
      </c>
      <c r="Z214" s="52" t="str">
        <f>IF($B214="","",COUNTIF($D$11:$D$310,$A214)+COUNTIF($G$11:$G$310,$A214))</f>
        <v/>
      </c>
      <c r="AA214" s="47" t="str">
        <f>IF($B214="","",IF($AE214="Completed",1,IF($AE214="On Hold",4,IF($AE214="In Progress",2,IF(N($S214)&gt;N($Q214),7,3)))))</f>
        <v/>
      </c>
      <c r="AB214" s="47" t="str">
        <f>IF($B214="","",IF(OR(AND($D214&lt;&gt;"",ISNUMBER(MATCH($D214,$A$11:$A$310,0))),AND($G214&lt;&gt;"",ISNUMBER(MATCH($G214,$A$11:$A$310,0)))),1,0))</f>
        <v/>
      </c>
      <c r="AC214" s="47">
        <f>IF($D214="",0,N(IFERROR(INDEX($X$11:$X$310,MATCH($D214,$A$11:$A$310,0)),0)))</f>
        <v>0</v>
      </c>
      <c r="AD214" s="47">
        <f>IF($G214="",0,N(IFERROR(INDEX($X$11:$X$310,MATCH($G214,$A$11:$A$310,0)),0)))</f>
        <v>0</v>
      </c>
      <c r="AE214" s="47" t="str">
        <f>IF($B214="","",IF(ISNUMBER($N214),"Completed",IF($L214="Completed","Completed",IF($L214&lt;&gt;"",$L214,IF(ISNUMBER($M214),"In Progress","Not Started")))))</f>
        <v/>
      </c>
      <c r="AF214" s="54" t="str">
        <f>IF($B214="","",IF($AE214="Completed",1,MIN(1,N($O214))))</f>
        <v/>
      </c>
      <c r="AG214" s="55" t="str">
        <f>IF(OR($S214="",NOT(ISNUMBER($J214))),"",WORKDAY.INTL($S214,MAX(1,$J214)-1,'Project Info'!$H$12,Holidays!$A$6:$A$205))</f>
        <v/>
      </c>
      <c r="AH214" s="47" t="str">
        <f>IF($B214="","",N($J214)*$AF214)</f>
        <v/>
      </c>
      <c r="AI214" s="47">
        <f>IF(ISNUMBER($R214),$R214,0)</f>
        <v>0</v>
      </c>
      <c r="AJ214" s="47">
        <f>IF(ISNUMBER($T214),$T214,0)</f>
        <v>0</v>
      </c>
    </row>
    <row r="215" ht="18" customHeight="1">
      <c r="A215" s="47" t="str">
        <f>IF($B215="","",ROW()-10)</f>
        <v/>
      </c>
      <c r="B215" s="48" t="n"/>
      <c r="C215" s="48" t="n"/>
      <c r="D215" s="6" t="n"/>
      <c r="E215" s="6" t="n"/>
      <c r="F215" s="6" t="n"/>
      <c r="G215" s="6" t="n"/>
      <c r="H215" s="6" t="n"/>
      <c r="I215" s="6" t="n"/>
      <c r="J215" s="6" t="n"/>
      <c r="K215" s="49" t="n"/>
      <c r="L215" s="6" t="n"/>
      <c r="M215" s="49" t="n"/>
      <c r="N215" s="49" t="n"/>
      <c r="O215" s="50" t="n"/>
      <c r="P215" s="6" t="n"/>
      <c r="Q215" s="51" t="str">
        <f>IF(OR($B215="",'Project Info'!$C$9=""),"",WORKDAY.INTL(MAX('Project Info'!$C$9,N($K215),IF($D215="",0,N(IFERROR(IF($E215="SS",WORKDAY.INTL(INDEX($Q$11:$Q$310,MATCH($D215,$A$11:$A$310,0)),N($F215),'Project Info'!$H$12,Holidays!$A$6:$A$205),IF($E215="FF",WORKDAY.INTL(INDEX($R$11:$R$310,MATCH($D215,$A$11:$A$310,0)),N($F215)-MAX(1,N($J215))+1,'Project Info'!$H$12,Holidays!$A$6:$A$205),WORKDAY.INTL(INDEX($R$11:$R$310,MATCH($D215,$A$11:$A$310,0)),1+N($F215),'Project Info'!$H$12,Holidays!$A$6:$A$205))),0))),IF($G215="",0,N(IFERROR(IF($H215="SS",WORKDAY.INTL(INDEX($Q$11:$Q$310,MATCH($G215,$A$11:$A$310,0)),N($I215),'Project Info'!$H$12,Holidays!$A$6:$A$205),IF($H215="FF",WORKDAY.INTL(INDEX($R$11:$R$310,MATCH($G215,$A$11:$A$310,0)),N($I215)-MAX(1,N($J215))+1,'Project Info'!$H$12,Holidays!$A$6:$A$205),WORKDAY.INTL(INDEX($R$11:$R$310,MATCH($G215,$A$11:$A$310,0)),1+N($I215),'Project Info'!$H$12,Holidays!$A$6:$A$205))),0))))-1,1,'Project Info'!$H$12,Holidays!$A$6:$A$205))</f>
        <v/>
      </c>
      <c r="R215" s="51" t="str">
        <f>IF(OR($Q215="",NOT(ISNUMBER($J215))),"",WORKDAY.INTL($Q215,MAX(1,$J215)-1,'Project Info'!$H$12,Holidays!$A$6:$A$205))</f>
        <v/>
      </c>
      <c r="S215" s="51" t="str">
        <f>IF($Q215="","",IF(ISNUMBER($M215),$M215,WORKDAY.INTL(MAX($Q215,IF($D215="",0,N(IFERROR(IF($E215="SS",WORKDAY.INTL(INDEX($S$11:$S$310,MATCH($D215,$A$11:$A$310,0)),N($F215),'Project Info'!$H$12,Holidays!$A$6:$A$205),IF($E215="FF",WORKDAY.INTL(INDEX($T$11:$T$310,MATCH($D215,$A$11:$A$310,0)),N($F215)-MAX(1,IF(ISNUMBER($P215),$P215,N($J215)))+1,'Project Info'!$H$12,Holidays!$A$6:$A$205),WORKDAY.INTL(INDEX($T$11:$T$310,MATCH($D215,$A$11:$A$310,0)),1+N($F215),'Project Info'!$H$12,Holidays!$A$6:$A$205))),0))),IF($G215="",0,N(IFERROR(IF($H215="SS",WORKDAY.INTL(INDEX($S$11:$S$310,MATCH($G215,$A$11:$A$310,0)),N($I215),'Project Info'!$H$12,Holidays!$A$6:$A$205),IF($H215="FF",WORKDAY.INTL(INDEX($T$11:$T$310,MATCH($G215,$A$11:$A$310,0)),N($I215)-MAX(1,IF(ISNUMBER($P215),$P215,N($J215)))+1,'Project Info'!$H$12,Holidays!$A$6:$A$205),WORKDAY.INTL(INDEX($T$11:$T$310,MATCH($G215,$A$11:$A$310,0)),1+N($I215),'Project Info'!$H$12,Holidays!$A$6:$A$205))),0))),IF($AE215="Completed",0,N('Project Info'!$C$11)))-1,1,'Project Info'!$H$12,Holidays!$A$6:$A$205)))</f>
        <v/>
      </c>
      <c r="T215" s="51" t="str">
        <f>IF(OR($S215="",$U215=""),"",IF(ISNUMBER($N215),$N215,WORKDAY.INTL($S215,$U215-1,'Project Info'!$H$12,Holidays!$A$6:$A$205)))</f>
        <v/>
      </c>
      <c r="U215" s="52" t="str">
        <f>IF(OR($S215="",NOT(ISNUMBER($J215))),"",IF(ISNUMBER($N215),MAX(1,NETWORKDAYS.INTL($S215,$N215,'Project Info'!$H$12,Holidays!$A$6:$A$205)),MAX(1,IF(ISNUMBER($P215),$P215,$J215),IF(ISNUMBER($M215),NETWORKDAYS.INTL($M215,N('Project Info'!$C$11),'Project Info'!$H$12,Holidays!$A$6:$A$205),0))))</f>
        <v/>
      </c>
      <c r="V215" s="53" t="str">
        <f>IF($U215="","",$U215-MAX(1,$J215))</f>
        <v/>
      </c>
      <c r="W215" s="25" t="str">
        <f>IF($B215="","",IF($U215="","Enter Duration",IF($AE215="Completed",IF(NOT(ISNUMBER($N215)),"Completed - enter Actual End",IF($V215&gt;0,"Completed - Overshoot",IF($V215&lt;0,"Completed - Early","Completed - On Time"))),IF($AE215="On Hold","On Hold",IF($AE215="In Progress",IF($V215&gt;0,"In Progress - Overshooting","In Progress - On Track"),IF($S215&gt;$Q215,"Delayed Start","Not Started"))))))</f>
        <v/>
      </c>
      <c r="X215" s="53" t="str">
        <f>IF(OR(NOT(ISNUMBER($R215)),NOT(ISNUMBER($T215))),"",IF($T215&gt;=$R215,NETWORKDAYS.INTL($R215,$T215,'Project Info'!$H$12,Holidays!$A$6:$A$205)-1,-(NETWORKDAYS.INTL($T215,$R215,'Project Info'!$H$12,Holidays!$A$6:$A$205)-1)))</f>
        <v/>
      </c>
      <c r="Y215" s="25" t="str">
        <f>IF($B215="","",IF(AND(MAX($AC215,$AD215)&gt;0,N($S215)&gt;N($Q215)),"Delayed by Task #"&amp;IF($AC215&gt;=$AD215,$D215,$G215)&amp;" (+"&amp;MAX($AC215,$AD215)&amp;"d)",""))</f>
        <v/>
      </c>
      <c r="Z215" s="52" t="str">
        <f>IF($B215="","",COUNTIF($D$11:$D$310,$A215)+COUNTIF($G$11:$G$310,$A215))</f>
        <v/>
      </c>
      <c r="AA215" s="47" t="str">
        <f>IF($B215="","",IF($AE215="Completed",1,IF($AE215="On Hold",4,IF($AE215="In Progress",2,IF(N($S215)&gt;N($Q215),7,3)))))</f>
        <v/>
      </c>
      <c r="AB215" s="47" t="str">
        <f>IF($B215="","",IF(OR(AND($D215&lt;&gt;"",ISNUMBER(MATCH($D215,$A$11:$A$310,0))),AND($G215&lt;&gt;"",ISNUMBER(MATCH($G215,$A$11:$A$310,0)))),1,0))</f>
        <v/>
      </c>
      <c r="AC215" s="47">
        <f>IF($D215="",0,N(IFERROR(INDEX($X$11:$X$310,MATCH($D215,$A$11:$A$310,0)),0)))</f>
        <v>0</v>
      </c>
      <c r="AD215" s="47">
        <f>IF($G215="",0,N(IFERROR(INDEX($X$11:$X$310,MATCH($G215,$A$11:$A$310,0)),0)))</f>
        <v>0</v>
      </c>
      <c r="AE215" s="47" t="str">
        <f>IF($B215="","",IF(ISNUMBER($N215),"Completed",IF($L215="Completed","Completed",IF($L215&lt;&gt;"",$L215,IF(ISNUMBER($M215),"In Progress","Not Started")))))</f>
        <v/>
      </c>
      <c r="AF215" s="54" t="str">
        <f>IF($B215="","",IF($AE215="Completed",1,MIN(1,N($O215))))</f>
        <v/>
      </c>
      <c r="AG215" s="55" t="str">
        <f>IF(OR($S215="",NOT(ISNUMBER($J215))),"",WORKDAY.INTL($S215,MAX(1,$J215)-1,'Project Info'!$H$12,Holidays!$A$6:$A$205))</f>
        <v/>
      </c>
      <c r="AH215" s="47" t="str">
        <f>IF($B215="","",N($J215)*$AF215)</f>
        <v/>
      </c>
      <c r="AI215" s="47">
        <f>IF(ISNUMBER($R215),$R215,0)</f>
        <v>0</v>
      </c>
      <c r="AJ215" s="47">
        <f>IF(ISNUMBER($T215),$T215,0)</f>
        <v>0</v>
      </c>
    </row>
    <row r="216" ht="18" customHeight="1">
      <c r="A216" s="47" t="str">
        <f>IF($B216="","",ROW()-10)</f>
        <v/>
      </c>
      <c r="B216" s="48" t="n"/>
      <c r="C216" s="48" t="n"/>
      <c r="D216" s="6" t="n"/>
      <c r="E216" s="6" t="n"/>
      <c r="F216" s="6" t="n"/>
      <c r="G216" s="6" t="n"/>
      <c r="H216" s="6" t="n"/>
      <c r="I216" s="6" t="n"/>
      <c r="J216" s="6" t="n"/>
      <c r="K216" s="49" t="n"/>
      <c r="L216" s="6" t="n"/>
      <c r="M216" s="49" t="n"/>
      <c r="N216" s="49" t="n"/>
      <c r="O216" s="50" t="n"/>
      <c r="P216" s="6" t="n"/>
      <c r="Q216" s="51" t="str">
        <f>IF(OR($B216="",'Project Info'!$C$9=""),"",WORKDAY.INTL(MAX('Project Info'!$C$9,N($K216),IF($D216="",0,N(IFERROR(IF($E216="SS",WORKDAY.INTL(INDEX($Q$11:$Q$310,MATCH($D216,$A$11:$A$310,0)),N($F216),'Project Info'!$H$12,Holidays!$A$6:$A$205),IF($E216="FF",WORKDAY.INTL(INDEX($R$11:$R$310,MATCH($D216,$A$11:$A$310,0)),N($F216)-MAX(1,N($J216))+1,'Project Info'!$H$12,Holidays!$A$6:$A$205),WORKDAY.INTL(INDEX($R$11:$R$310,MATCH($D216,$A$11:$A$310,0)),1+N($F216),'Project Info'!$H$12,Holidays!$A$6:$A$205))),0))),IF($G216="",0,N(IFERROR(IF($H216="SS",WORKDAY.INTL(INDEX($Q$11:$Q$310,MATCH($G216,$A$11:$A$310,0)),N($I216),'Project Info'!$H$12,Holidays!$A$6:$A$205),IF($H216="FF",WORKDAY.INTL(INDEX($R$11:$R$310,MATCH($G216,$A$11:$A$310,0)),N($I216)-MAX(1,N($J216))+1,'Project Info'!$H$12,Holidays!$A$6:$A$205),WORKDAY.INTL(INDEX($R$11:$R$310,MATCH($G216,$A$11:$A$310,0)),1+N($I216),'Project Info'!$H$12,Holidays!$A$6:$A$205))),0))))-1,1,'Project Info'!$H$12,Holidays!$A$6:$A$205))</f>
        <v/>
      </c>
      <c r="R216" s="51" t="str">
        <f>IF(OR($Q216="",NOT(ISNUMBER($J216))),"",WORKDAY.INTL($Q216,MAX(1,$J216)-1,'Project Info'!$H$12,Holidays!$A$6:$A$205))</f>
        <v/>
      </c>
      <c r="S216" s="51" t="str">
        <f>IF($Q216="","",IF(ISNUMBER($M216),$M216,WORKDAY.INTL(MAX($Q216,IF($D216="",0,N(IFERROR(IF($E216="SS",WORKDAY.INTL(INDEX($S$11:$S$310,MATCH($D216,$A$11:$A$310,0)),N($F216),'Project Info'!$H$12,Holidays!$A$6:$A$205),IF($E216="FF",WORKDAY.INTL(INDEX($T$11:$T$310,MATCH($D216,$A$11:$A$310,0)),N($F216)-MAX(1,IF(ISNUMBER($P216),$P216,N($J216)))+1,'Project Info'!$H$12,Holidays!$A$6:$A$205),WORKDAY.INTL(INDEX($T$11:$T$310,MATCH($D216,$A$11:$A$310,0)),1+N($F216),'Project Info'!$H$12,Holidays!$A$6:$A$205))),0))),IF($G216="",0,N(IFERROR(IF($H216="SS",WORKDAY.INTL(INDEX($S$11:$S$310,MATCH($G216,$A$11:$A$310,0)),N($I216),'Project Info'!$H$12,Holidays!$A$6:$A$205),IF($H216="FF",WORKDAY.INTL(INDEX($T$11:$T$310,MATCH($G216,$A$11:$A$310,0)),N($I216)-MAX(1,IF(ISNUMBER($P216),$P216,N($J216)))+1,'Project Info'!$H$12,Holidays!$A$6:$A$205),WORKDAY.INTL(INDEX($T$11:$T$310,MATCH($G216,$A$11:$A$310,0)),1+N($I216),'Project Info'!$H$12,Holidays!$A$6:$A$205))),0))),IF($AE216="Completed",0,N('Project Info'!$C$11)))-1,1,'Project Info'!$H$12,Holidays!$A$6:$A$205)))</f>
        <v/>
      </c>
      <c r="T216" s="51" t="str">
        <f>IF(OR($S216="",$U216=""),"",IF(ISNUMBER($N216),$N216,WORKDAY.INTL($S216,$U216-1,'Project Info'!$H$12,Holidays!$A$6:$A$205)))</f>
        <v/>
      </c>
      <c r="U216" s="52" t="str">
        <f>IF(OR($S216="",NOT(ISNUMBER($J216))),"",IF(ISNUMBER($N216),MAX(1,NETWORKDAYS.INTL($S216,$N216,'Project Info'!$H$12,Holidays!$A$6:$A$205)),MAX(1,IF(ISNUMBER($P216),$P216,$J216),IF(ISNUMBER($M216),NETWORKDAYS.INTL($M216,N('Project Info'!$C$11),'Project Info'!$H$12,Holidays!$A$6:$A$205),0))))</f>
        <v/>
      </c>
      <c r="V216" s="53" t="str">
        <f>IF($U216="","",$U216-MAX(1,$J216))</f>
        <v/>
      </c>
      <c r="W216" s="25" t="str">
        <f>IF($B216="","",IF($U216="","Enter Duration",IF($AE216="Completed",IF(NOT(ISNUMBER($N216)),"Completed - enter Actual End",IF($V216&gt;0,"Completed - Overshoot",IF($V216&lt;0,"Completed - Early","Completed - On Time"))),IF($AE216="On Hold","On Hold",IF($AE216="In Progress",IF($V216&gt;0,"In Progress - Overshooting","In Progress - On Track"),IF($S216&gt;$Q216,"Delayed Start","Not Started"))))))</f>
        <v/>
      </c>
      <c r="X216" s="53" t="str">
        <f>IF(OR(NOT(ISNUMBER($R216)),NOT(ISNUMBER($T216))),"",IF($T216&gt;=$R216,NETWORKDAYS.INTL($R216,$T216,'Project Info'!$H$12,Holidays!$A$6:$A$205)-1,-(NETWORKDAYS.INTL($T216,$R216,'Project Info'!$H$12,Holidays!$A$6:$A$205)-1)))</f>
        <v/>
      </c>
      <c r="Y216" s="25" t="str">
        <f>IF($B216="","",IF(AND(MAX($AC216,$AD216)&gt;0,N($S216)&gt;N($Q216)),"Delayed by Task #"&amp;IF($AC216&gt;=$AD216,$D216,$G216)&amp;" (+"&amp;MAX($AC216,$AD216)&amp;"d)",""))</f>
        <v/>
      </c>
      <c r="Z216" s="52" t="str">
        <f>IF($B216="","",COUNTIF($D$11:$D$310,$A216)+COUNTIF($G$11:$G$310,$A216))</f>
        <v/>
      </c>
      <c r="AA216" s="47" t="str">
        <f>IF($B216="","",IF($AE216="Completed",1,IF($AE216="On Hold",4,IF($AE216="In Progress",2,IF(N($S216)&gt;N($Q216),7,3)))))</f>
        <v/>
      </c>
      <c r="AB216" s="47" t="str">
        <f>IF($B216="","",IF(OR(AND($D216&lt;&gt;"",ISNUMBER(MATCH($D216,$A$11:$A$310,0))),AND($G216&lt;&gt;"",ISNUMBER(MATCH($G216,$A$11:$A$310,0)))),1,0))</f>
        <v/>
      </c>
      <c r="AC216" s="47">
        <f>IF($D216="",0,N(IFERROR(INDEX($X$11:$X$310,MATCH($D216,$A$11:$A$310,0)),0)))</f>
        <v>0</v>
      </c>
      <c r="AD216" s="47">
        <f>IF($G216="",0,N(IFERROR(INDEX($X$11:$X$310,MATCH($G216,$A$11:$A$310,0)),0)))</f>
        <v>0</v>
      </c>
      <c r="AE216" s="47" t="str">
        <f>IF($B216="","",IF(ISNUMBER($N216),"Completed",IF($L216="Completed","Completed",IF($L216&lt;&gt;"",$L216,IF(ISNUMBER($M216),"In Progress","Not Started")))))</f>
        <v/>
      </c>
      <c r="AF216" s="54" t="str">
        <f>IF($B216="","",IF($AE216="Completed",1,MIN(1,N($O216))))</f>
        <v/>
      </c>
      <c r="AG216" s="55" t="str">
        <f>IF(OR($S216="",NOT(ISNUMBER($J216))),"",WORKDAY.INTL($S216,MAX(1,$J216)-1,'Project Info'!$H$12,Holidays!$A$6:$A$205))</f>
        <v/>
      </c>
      <c r="AH216" s="47" t="str">
        <f>IF($B216="","",N($J216)*$AF216)</f>
        <v/>
      </c>
      <c r="AI216" s="47">
        <f>IF(ISNUMBER($R216),$R216,0)</f>
        <v>0</v>
      </c>
      <c r="AJ216" s="47">
        <f>IF(ISNUMBER($T216),$T216,0)</f>
        <v>0</v>
      </c>
    </row>
    <row r="217" ht="18" customHeight="1">
      <c r="A217" s="47" t="str">
        <f>IF($B217="","",ROW()-10)</f>
        <v/>
      </c>
      <c r="B217" s="48" t="n"/>
      <c r="C217" s="48" t="n"/>
      <c r="D217" s="6" t="n"/>
      <c r="E217" s="6" t="n"/>
      <c r="F217" s="6" t="n"/>
      <c r="G217" s="6" t="n"/>
      <c r="H217" s="6" t="n"/>
      <c r="I217" s="6" t="n"/>
      <c r="J217" s="6" t="n"/>
      <c r="K217" s="49" t="n"/>
      <c r="L217" s="6" t="n"/>
      <c r="M217" s="49" t="n"/>
      <c r="N217" s="49" t="n"/>
      <c r="O217" s="50" t="n"/>
      <c r="P217" s="6" t="n"/>
      <c r="Q217" s="51" t="str">
        <f>IF(OR($B217="",'Project Info'!$C$9=""),"",WORKDAY.INTL(MAX('Project Info'!$C$9,N($K217),IF($D217="",0,N(IFERROR(IF($E217="SS",WORKDAY.INTL(INDEX($Q$11:$Q$310,MATCH($D217,$A$11:$A$310,0)),N($F217),'Project Info'!$H$12,Holidays!$A$6:$A$205),IF($E217="FF",WORKDAY.INTL(INDEX($R$11:$R$310,MATCH($D217,$A$11:$A$310,0)),N($F217)-MAX(1,N($J217))+1,'Project Info'!$H$12,Holidays!$A$6:$A$205),WORKDAY.INTL(INDEX($R$11:$R$310,MATCH($D217,$A$11:$A$310,0)),1+N($F217),'Project Info'!$H$12,Holidays!$A$6:$A$205))),0))),IF($G217="",0,N(IFERROR(IF($H217="SS",WORKDAY.INTL(INDEX($Q$11:$Q$310,MATCH($G217,$A$11:$A$310,0)),N($I217),'Project Info'!$H$12,Holidays!$A$6:$A$205),IF($H217="FF",WORKDAY.INTL(INDEX($R$11:$R$310,MATCH($G217,$A$11:$A$310,0)),N($I217)-MAX(1,N($J217))+1,'Project Info'!$H$12,Holidays!$A$6:$A$205),WORKDAY.INTL(INDEX($R$11:$R$310,MATCH($G217,$A$11:$A$310,0)),1+N($I217),'Project Info'!$H$12,Holidays!$A$6:$A$205))),0))))-1,1,'Project Info'!$H$12,Holidays!$A$6:$A$205))</f>
        <v/>
      </c>
      <c r="R217" s="51" t="str">
        <f>IF(OR($Q217="",NOT(ISNUMBER($J217))),"",WORKDAY.INTL($Q217,MAX(1,$J217)-1,'Project Info'!$H$12,Holidays!$A$6:$A$205))</f>
        <v/>
      </c>
      <c r="S217" s="51" t="str">
        <f>IF($Q217="","",IF(ISNUMBER($M217),$M217,WORKDAY.INTL(MAX($Q217,IF($D217="",0,N(IFERROR(IF($E217="SS",WORKDAY.INTL(INDEX($S$11:$S$310,MATCH($D217,$A$11:$A$310,0)),N($F217),'Project Info'!$H$12,Holidays!$A$6:$A$205),IF($E217="FF",WORKDAY.INTL(INDEX($T$11:$T$310,MATCH($D217,$A$11:$A$310,0)),N($F217)-MAX(1,IF(ISNUMBER($P217),$P217,N($J217)))+1,'Project Info'!$H$12,Holidays!$A$6:$A$205),WORKDAY.INTL(INDEX($T$11:$T$310,MATCH($D217,$A$11:$A$310,0)),1+N($F217),'Project Info'!$H$12,Holidays!$A$6:$A$205))),0))),IF($G217="",0,N(IFERROR(IF($H217="SS",WORKDAY.INTL(INDEX($S$11:$S$310,MATCH($G217,$A$11:$A$310,0)),N($I217),'Project Info'!$H$12,Holidays!$A$6:$A$205),IF($H217="FF",WORKDAY.INTL(INDEX($T$11:$T$310,MATCH($G217,$A$11:$A$310,0)),N($I217)-MAX(1,IF(ISNUMBER($P217),$P217,N($J217)))+1,'Project Info'!$H$12,Holidays!$A$6:$A$205),WORKDAY.INTL(INDEX($T$11:$T$310,MATCH($G217,$A$11:$A$310,0)),1+N($I217),'Project Info'!$H$12,Holidays!$A$6:$A$205))),0))),IF($AE217="Completed",0,N('Project Info'!$C$11)))-1,1,'Project Info'!$H$12,Holidays!$A$6:$A$205)))</f>
        <v/>
      </c>
      <c r="T217" s="51" t="str">
        <f>IF(OR($S217="",$U217=""),"",IF(ISNUMBER($N217),$N217,WORKDAY.INTL($S217,$U217-1,'Project Info'!$H$12,Holidays!$A$6:$A$205)))</f>
        <v/>
      </c>
      <c r="U217" s="52" t="str">
        <f>IF(OR($S217="",NOT(ISNUMBER($J217))),"",IF(ISNUMBER($N217),MAX(1,NETWORKDAYS.INTL($S217,$N217,'Project Info'!$H$12,Holidays!$A$6:$A$205)),MAX(1,IF(ISNUMBER($P217),$P217,$J217),IF(ISNUMBER($M217),NETWORKDAYS.INTL($M217,N('Project Info'!$C$11),'Project Info'!$H$12,Holidays!$A$6:$A$205),0))))</f>
        <v/>
      </c>
      <c r="V217" s="53" t="str">
        <f>IF($U217="","",$U217-MAX(1,$J217))</f>
        <v/>
      </c>
      <c r="W217" s="25" t="str">
        <f>IF($B217="","",IF($U217="","Enter Duration",IF($AE217="Completed",IF(NOT(ISNUMBER($N217)),"Completed - enter Actual End",IF($V217&gt;0,"Completed - Overshoot",IF($V217&lt;0,"Completed - Early","Completed - On Time"))),IF($AE217="On Hold","On Hold",IF($AE217="In Progress",IF($V217&gt;0,"In Progress - Overshooting","In Progress - On Track"),IF($S217&gt;$Q217,"Delayed Start","Not Started"))))))</f>
        <v/>
      </c>
      <c r="X217" s="53" t="str">
        <f>IF(OR(NOT(ISNUMBER($R217)),NOT(ISNUMBER($T217))),"",IF($T217&gt;=$R217,NETWORKDAYS.INTL($R217,$T217,'Project Info'!$H$12,Holidays!$A$6:$A$205)-1,-(NETWORKDAYS.INTL($T217,$R217,'Project Info'!$H$12,Holidays!$A$6:$A$205)-1)))</f>
        <v/>
      </c>
      <c r="Y217" s="25" t="str">
        <f>IF($B217="","",IF(AND(MAX($AC217,$AD217)&gt;0,N($S217)&gt;N($Q217)),"Delayed by Task #"&amp;IF($AC217&gt;=$AD217,$D217,$G217)&amp;" (+"&amp;MAX($AC217,$AD217)&amp;"d)",""))</f>
        <v/>
      </c>
      <c r="Z217" s="52" t="str">
        <f>IF($B217="","",COUNTIF($D$11:$D$310,$A217)+COUNTIF($G$11:$G$310,$A217))</f>
        <v/>
      </c>
      <c r="AA217" s="47" t="str">
        <f>IF($B217="","",IF($AE217="Completed",1,IF($AE217="On Hold",4,IF($AE217="In Progress",2,IF(N($S217)&gt;N($Q217),7,3)))))</f>
        <v/>
      </c>
      <c r="AB217" s="47" t="str">
        <f>IF($B217="","",IF(OR(AND($D217&lt;&gt;"",ISNUMBER(MATCH($D217,$A$11:$A$310,0))),AND($G217&lt;&gt;"",ISNUMBER(MATCH($G217,$A$11:$A$310,0)))),1,0))</f>
        <v/>
      </c>
      <c r="AC217" s="47">
        <f>IF($D217="",0,N(IFERROR(INDEX($X$11:$X$310,MATCH($D217,$A$11:$A$310,0)),0)))</f>
        <v>0</v>
      </c>
      <c r="AD217" s="47">
        <f>IF($G217="",0,N(IFERROR(INDEX($X$11:$X$310,MATCH($G217,$A$11:$A$310,0)),0)))</f>
        <v>0</v>
      </c>
      <c r="AE217" s="47" t="str">
        <f>IF($B217="","",IF(ISNUMBER($N217),"Completed",IF($L217="Completed","Completed",IF($L217&lt;&gt;"",$L217,IF(ISNUMBER($M217),"In Progress","Not Started")))))</f>
        <v/>
      </c>
      <c r="AF217" s="54" t="str">
        <f>IF($B217="","",IF($AE217="Completed",1,MIN(1,N($O217))))</f>
        <v/>
      </c>
      <c r="AG217" s="55" t="str">
        <f>IF(OR($S217="",NOT(ISNUMBER($J217))),"",WORKDAY.INTL($S217,MAX(1,$J217)-1,'Project Info'!$H$12,Holidays!$A$6:$A$205))</f>
        <v/>
      </c>
      <c r="AH217" s="47" t="str">
        <f>IF($B217="","",N($J217)*$AF217)</f>
        <v/>
      </c>
      <c r="AI217" s="47">
        <f>IF(ISNUMBER($R217),$R217,0)</f>
        <v>0</v>
      </c>
      <c r="AJ217" s="47">
        <f>IF(ISNUMBER($T217),$T217,0)</f>
        <v>0</v>
      </c>
    </row>
    <row r="218" ht="18" customHeight="1">
      <c r="A218" s="47" t="str">
        <f>IF($B218="","",ROW()-10)</f>
        <v/>
      </c>
      <c r="B218" s="48" t="n"/>
      <c r="C218" s="48" t="n"/>
      <c r="D218" s="6" t="n"/>
      <c r="E218" s="6" t="n"/>
      <c r="F218" s="6" t="n"/>
      <c r="G218" s="6" t="n"/>
      <c r="H218" s="6" t="n"/>
      <c r="I218" s="6" t="n"/>
      <c r="J218" s="6" t="n"/>
      <c r="K218" s="49" t="n"/>
      <c r="L218" s="6" t="n"/>
      <c r="M218" s="49" t="n"/>
      <c r="N218" s="49" t="n"/>
      <c r="O218" s="50" t="n"/>
      <c r="P218" s="6" t="n"/>
      <c r="Q218" s="51" t="str">
        <f>IF(OR($B218="",'Project Info'!$C$9=""),"",WORKDAY.INTL(MAX('Project Info'!$C$9,N($K218),IF($D218="",0,N(IFERROR(IF($E218="SS",WORKDAY.INTL(INDEX($Q$11:$Q$310,MATCH($D218,$A$11:$A$310,0)),N($F218),'Project Info'!$H$12,Holidays!$A$6:$A$205),IF($E218="FF",WORKDAY.INTL(INDEX($R$11:$R$310,MATCH($D218,$A$11:$A$310,0)),N($F218)-MAX(1,N($J218))+1,'Project Info'!$H$12,Holidays!$A$6:$A$205),WORKDAY.INTL(INDEX($R$11:$R$310,MATCH($D218,$A$11:$A$310,0)),1+N($F218),'Project Info'!$H$12,Holidays!$A$6:$A$205))),0))),IF($G218="",0,N(IFERROR(IF($H218="SS",WORKDAY.INTL(INDEX($Q$11:$Q$310,MATCH($G218,$A$11:$A$310,0)),N($I218),'Project Info'!$H$12,Holidays!$A$6:$A$205),IF($H218="FF",WORKDAY.INTL(INDEX($R$11:$R$310,MATCH($G218,$A$11:$A$310,0)),N($I218)-MAX(1,N($J218))+1,'Project Info'!$H$12,Holidays!$A$6:$A$205),WORKDAY.INTL(INDEX($R$11:$R$310,MATCH($G218,$A$11:$A$310,0)),1+N($I218),'Project Info'!$H$12,Holidays!$A$6:$A$205))),0))))-1,1,'Project Info'!$H$12,Holidays!$A$6:$A$205))</f>
        <v/>
      </c>
      <c r="R218" s="51" t="str">
        <f>IF(OR($Q218="",NOT(ISNUMBER($J218))),"",WORKDAY.INTL($Q218,MAX(1,$J218)-1,'Project Info'!$H$12,Holidays!$A$6:$A$205))</f>
        <v/>
      </c>
      <c r="S218" s="51" t="str">
        <f>IF($Q218="","",IF(ISNUMBER($M218),$M218,WORKDAY.INTL(MAX($Q218,IF($D218="",0,N(IFERROR(IF($E218="SS",WORKDAY.INTL(INDEX($S$11:$S$310,MATCH($D218,$A$11:$A$310,0)),N($F218),'Project Info'!$H$12,Holidays!$A$6:$A$205),IF($E218="FF",WORKDAY.INTL(INDEX($T$11:$T$310,MATCH($D218,$A$11:$A$310,0)),N($F218)-MAX(1,IF(ISNUMBER($P218),$P218,N($J218)))+1,'Project Info'!$H$12,Holidays!$A$6:$A$205),WORKDAY.INTL(INDEX($T$11:$T$310,MATCH($D218,$A$11:$A$310,0)),1+N($F218),'Project Info'!$H$12,Holidays!$A$6:$A$205))),0))),IF($G218="",0,N(IFERROR(IF($H218="SS",WORKDAY.INTL(INDEX($S$11:$S$310,MATCH($G218,$A$11:$A$310,0)),N($I218),'Project Info'!$H$12,Holidays!$A$6:$A$205),IF($H218="FF",WORKDAY.INTL(INDEX($T$11:$T$310,MATCH($G218,$A$11:$A$310,0)),N($I218)-MAX(1,IF(ISNUMBER($P218),$P218,N($J218)))+1,'Project Info'!$H$12,Holidays!$A$6:$A$205),WORKDAY.INTL(INDEX($T$11:$T$310,MATCH($G218,$A$11:$A$310,0)),1+N($I218),'Project Info'!$H$12,Holidays!$A$6:$A$205))),0))),IF($AE218="Completed",0,N('Project Info'!$C$11)))-1,1,'Project Info'!$H$12,Holidays!$A$6:$A$205)))</f>
        <v/>
      </c>
      <c r="T218" s="51" t="str">
        <f>IF(OR($S218="",$U218=""),"",IF(ISNUMBER($N218),$N218,WORKDAY.INTL($S218,$U218-1,'Project Info'!$H$12,Holidays!$A$6:$A$205)))</f>
        <v/>
      </c>
      <c r="U218" s="52" t="str">
        <f>IF(OR($S218="",NOT(ISNUMBER($J218))),"",IF(ISNUMBER($N218),MAX(1,NETWORKDAYS.INTL($S218,$N218,'Project Info'!$H$12,Holidays!$A$6:$A$205)),MAX(1,IF(ISNUMBER($P218),$P218,$J218),IF(ISNUMBER($M218),NETWORKDAYS.INTL($M218,N('Project Info'!$C$11),'Project Info'!$H$12,Holidays!$A$6:$A$205),0))))</f>
        <v/>
      </c>
      <c r="V218" s="53" t="str">
        <f>IF($U218="","",$U218-MAX(1,$J218))</f>
        <v/>
      </c>
      <c r="W218" s="25" t="str">
        <f>IF($B218="","",IF($U218="","Enter Duration",IF($AE218="Completed",IF(NOT(ISNUMBER($N218)),"Completed - enter Actual End",IF($V218&gt;0,"Completed - Overshoot",IF($V218&lt;0,"Completed - Early","Completed - On Time"))),IF($AE218="On Hold","On Hold",IF($AE218="In Progress",IF($V218&gt;0,"In Progress - Overshooting","In Progress - On Track"),IF($S218&gt;$Q218,"Delayed Start","Not Started"))))))</f>
        <v/>
      </c>
      <c r="X218" s="53" t="str">
        <f>IF(OR(NOT(ISNUMBER($R218)),NOT(ISNUMBER($T218))),"",IF($T218&gt;=$R218,NETWORKDAYS.INTL($R218,$T218,'Project Info'!$H$12,Holidays!$A$6:$A$205)-1,-(NETWORKDAYS.INTL($T218,$R218,'Project Info'!$H$12,Holidays!$A$6:$A$205)-1)))</f>
        <v/>
      </c>
      <c r="Y218" s="25" t="str">
        <f>IF($B218="","",IF(AND(MAX($AC218,$AD218)&gt;0,N($S218)&gt;N($Q218)),"Delayed by Task #"&amp;IF($AC218&gt;=$AD218,$D218,$G218)&amp;" (+"&amp;MAX($AC218,$AD218)&amp;"d)",""))</f>
        <v/>
      </c>
      <c r="Z218" s="52" t="str">
        <f>IF($B218="","",COUNTIF($D$11:$D$310,$A218)+COUNTIF($G$11:$G$310,$A218))</f>
        <v/>
      </c>
      <c r="AA218" s="47" t="str">
        <f>IF($B218="","",IF($AE218="Completed",1,IF($AE218="On Hold",4,IF($AE218="In Progress",2,IF(N($S218)&gt;N($Q218),7,3)))))</f>
        <v/>
      </c>
      <c r="AB218" s="47" t="str">
        <f>IF($B218="","",IF(OR(AND($D218&lt;&gt;"",ISNUMBER(MATCH($D218,$A$11:$A$310,0))),AND($G218&lt;&gt;"",ISNUMBER(MATCH($G218,$A$11:$A$310,0)))),1,0))</f>
        <v/>
      </c>
      <c r="AC218" s="47">
        <f>IF($D218="",0,N(IFERROR(INDEX($X$11:$X$310,MATCH($D218,$A$11:$A$310,0)),0)))</f>
        <v>0</v>
      </c>
      <c r="AD218" s="47">
        <f>IF($G218="",0,N(IFERROR(INDEX($X$11:$X$310,MATCH($G218,$A$11:$A$310,0)),0)))</f>
        <v>0</v>
      </c>
      <c r="AE218" s="47" t="str">
        <f>IF($B218="","",IF(ISNUMBER($N218),"Completed",IF($L218="Completed","Completed",IF($L218&lt;&gt;"",$L218,IF(ISNUMBER($M218),"In Progress","Not Started")))))</f>
        <v/>
      </c>
      <c r="AF218" s="54" t="str">
        <f>IF($B218="","",IF($AE218="Completed",1,MIN(1,N($O218))))</f>
        <v/>
      </c>
      <c r="AG218" s="55" t="str">
        <f>IF(OR($S218="",NOT(ISNUMBER($J218))),"",WORKDAY.INTL($S218,MAX(1,$J218)-1,'Project Info'!$H$12,Holidays!$A$6:$A$205))</f>
        <v/>
      </c>
      <c r="AH218" s="47" t="str">
        <f>IF($B218="","",N($J218)*$AF218)</f>
        <v/>
      </c>
      <c r="AI218" s="47">
        <f>IF(ISNUMBER($R218),$R218,0)</f>
        <v>0</v>
      </c>
      <c r="AJ218" s="47">
        <f>IF(ISNUMBER($T218),$T218,0)</f>
        <v>0</v>
      </c>
    </row>
    <row r="219" ht="18" customHeight="1">
      <c r="A219" s="47" t="str">
        <f>IF($B219="","",ROW()-10)</f>
        <v/>
      </c>
      <c r="B219" s="48" t="n"/>
      <c r="C219" s="48" t="n"/>
      <c r="D219" s="6" t="n"/>
      <c r="E219" s="6" t="n"/>
      <c r="F219" s="6" t="n"/>
      <c r="G219" s="6" t="n"/>
      <c r="H219" s="6" t="n"/>
      <c r="I219" s="6" t="n"/>
      <c r="J219" s="6" t="n"/>
      <c r="K219" s="49" t="n"/>
      <c r="L219" s="6" t="n"/>
      <c r="M219" s="49" t="n"/>
      <c r="N219" s="49" t="n"/>
      <c r="O219" s="50" t="n"/>
      <c r="P219" s="6" t="n"/>
      <c r="Q219" s="51" t="str">
        <f>IF(OR($B219="",'Project Info'!$C$9=""),"",WORKDAY.INTL(MAX('Project Info'!$C$9,N($K219),IF($D219="",0,N(IFERROR(IF($E219="SS",WORKDAY.INTL(INDEX($Q$11:$Q$310,MATCH($D219,$A$11:$A$310,0)),N($F219),'Project Info'!$H$12,Holidays!$A$6:$A$205),IF($E219="FF",WORKDAY.INTL(INDEX($R$11:$R$310,MATCH($D219,$A$11:$A$310,0)),N($F219)-MAX(1,N($J219))+1,'Project Info'!$H$12,Holidays!$A$6:$A$205),WORKDAY.INTL(INDEX($R$11:$R$310,MATCH($D219,$A$11:$A$310,0)),1+N($F219),'Project Info'!$H$12,Holidays!$A$6:$A$205))),0))),IF($G219="",0,N(IFERROR(IF($H219="SS",WORKDAY.INTL(INDEX($Q$11:$Q$310,MATCH($G219,$A$11:$A$310,0)),N($I219),'Project Info'!$H$12,Holidays!$A$6:$A$205),IF($H219="FF",WORKDAY.INTL(INDEX($R$11:$R$310,MATCH($G219,$A$11:$A$310,0)),N($I219)-MAX(1,N($J219))+1,'Project Info'!$H$12,Holidays!$A$6:$A$205),WORKDAY.INTL(INDEX($R$11:$R$310,MATCH($G219,$A$11:$A$310,0)),1+N($I219),'Project Info'!$H$12,Holidays!$A$6:$A$205))),0))))-1,1,'Project Info'!$H$12,Holidays!$A$6:$A$205))</f>
        <v/>
      </c>
      <c r="R219" s="51" t="str">
        <f>IF(OR($Q219="",NOT(ISNUMBER($J219))),"",WORKDAY.INTL($Q219,MAX(1,$J219)-1,'Project Info'!$H$12,Holidays!$A$6:$A$205))</f>
        <v/>
      </c>
      <c r="S219" s="51" t="str">
        <f>IF($Q219="","",IF(ISNUMBER($M219),$M219,WORKDAY.INTL(MAX($Q219,IF($D219="",0,N(IFERROR(IF($E219="SS",WORKDAY.INTL(INDEX($S$11:$S$310,MATCH($D219,$A$11:$A$310,0)),N($F219),'Project Info'!$H$12,Holidays!$A$6:$A$205),IF($E219="FF",WORKDAY.INTL(INDEX($T$11:$T$310,MATCH($D219,$A$11:$A$310,0)),N($F219)-MAX(1,IF(ISNUMBER($P219),$P219,N($J219)))+1,'Project Info'!$H$12,Holidays!$A$6:$A$205),WORKDAY.INTL(INDEX($T$11:$T$310,MATCH($D219,$A$11:$A$310,0)),1+N($F219),'Project Info'!$H$12,Holidays!$A$6:$A$205))),0))),IF($G219="",0,N(IFERROR(IF($H219="SS",WORKDAY.INTL(INDEX($S$11:$S$310,MATCH($G219,$A$11:$A$310,0)),N($I219),'Project Info'!$H$12,Holidays!$A$6:$A$205),IF($H219="FF",WORKDAY.INTL(INDEX($T$11:$T$310,MATCH($G219,$A$11:$A$310,0)),N($I219)-MAX(1,IF(ISNUMBER($P219),$P219,N($J219)))+1,'Project Info'!$H$12,Holidays!$A$6:$A$205),WORKDAY.INTL(INDEX($T$11:$T$310,MATCH($G219,$A$11:$A$310,0)),1+N($I219),'Project Info'!$H$12,Holidays!$A$6:$A$205))),0))),IF($AE219="Completed",0,N('Project Info'!$C$11)))-1,1,'Project Info'!$H$12,Holidays!$A$6:$A$205)))</f>
        <v/>
      </c>
      <c r="T219" s="51" t="str">
        <f>IF(OR($S219="",$U219=""),"",IF(ISNUMBER($N219),$N219,WORKDAY.INTL($S219,$U219-1,'Project Info'!$H$12,Holidays!$A$6:$A$205)))</f>
        <v/>
      </c>
      <c r="U219" s="52" t="str">
        <f>IF(OR($S219="",NOT(ISNUMBER($J219))),"",IF(ISNUMBER($N219),MAX(1,NETWORKDAYS.INTL($S219,$N219,'Project Info'!$H$12,Holidays!$A$6:$A$205)),MAX(1,IF(ISNUMBER($P219),$P219,$J219),IF(ISNUMBER($M219),NETWORKDAYS.INTL($M219,N('Project Info'!$C$11),'Project Info'!$H$12,Holidays!$A$6:$A$205),0))))</f>
        <v/>
      </c>
      <c r="V219" s="53" t="str">
        <f>IF($U219="","",$U219-MAX(1,$J219))</f>
        <v/>
      </c>
      <c r="W219" s="25" t="str">
        <f>IF($B219="","",IF($U219="","Enter Duration",IF($AE219="Completed",IF(NOT(ISNUMBER($N219)),"Completed - enter Actual End",IF($V219&gt;0,"Completed - Overshoot",IF($V219&lt;0,"Completed - Early","Completed - On Time"))),IF($AE219="On Hold","On Hold",IF($AE219="In Progress",IF($V219&gt;0,"In Progress - Overshooting","In Progress - On Track"),IF($S219&gt;$Q219,"Delayed Start","Not Started"))))))</f>
        <v/>
      </c>
      <c r="X219" s="53" t="str">
        <f>IF(OR(NOT(ISNUMBER($R219)),NOT(ISNUMBER($T219))),"",IF($T219&gt;=$R219,NETWORKDAYS.INTL($R219,$T219,'Project Info'!$H$12,Holidays!$A$6:$A$205)-1,-(NETWORKDAYS.INTL($T219,$R219,'Project Info'!$H$12,Holidays!$A$6:$A$205)-1)))</f>
        <v/>
      </c>
      <c r="Y219" s="25" t="str">
        <f>IF($B219="","",IF(AND(MAX($AC219,$AD219)&gt;0,N($S219)&gt;N($Q219)),"Delayed by Task #"&amp;IF($AC219&gt;=$AD219,$D219,$G219)&amp;" (+"&amp;MAX($AC219,$AD219)&amp;"d)",""))</f>
        <v/>
      </c>
      <c r="Z219" s="52" t="str">
        <f>IF($B219="","",COUNTIF($D$11:$D$310,$A219)+COUNTIF($G$11:$G$310,$A219))</f>
        <v/>
      </c>
      <c r="AA219" s="47" t="str">
        <f>IF($B219="","",IF($AE219="Completed",1,IF($AE219="On Hold",4,IF($AE219="In Progress",2,IF(N($S219)&gt;N($Q219),7,3)))))</f>
        <v/>
      </c>
      <c r="AB219" s="47" t="str">
        <f>IF($B219="","",IF(OR(AND($D219&lt;&gt;"",ISNUMBER(MATCH($D219,$A$11:$A$310,0))),AND($G219&lt;&gt;"",ISNUMBER(MATCH($G219,$A$11:$A$310,0)))),1,0))</f>
        <v/>
      </c>
      <c r="AC219" s="47">
        <f>IF($D219="",0,N(IFERROR(INDEX($X$11:$X$310,MATCH($D219,$A$11:$A$310,0)),0)))</f>
        <v>0</v>
      </c>
      <c r="AD219" s="47">
        <f>IF($G219="",0,N(IFERROR(INDEX($X$11:$X$310,MATCH($G219,$A$11:$A$310,0)),0)))</f>
        <v>0</v>
      </c>
      <c r="AE219" s="47" t="str">
        <f>IF($B219="","",IF(ISNUMBER($N219),"Completed",IF($L219="Completed","Completed",IF($L219&lt;&gt;"",$L219,IF(ISNUMBER($M219),"In Progress","Not Started")))))</f>
        <v/>
      </c>
      <c r="AF219" s="54" t="str">
        <f>IF($B219="","",IF($AE219="Completed",1,MIN(1,N($O219))))</f>
        <v/>
      </c>
      <c r="AG219" s="55" t="str">
        <f>IF(OR($S219="",NOT(ISNUMBER($J219))),"",WORKDAY.INTL($S219,MAX(1,$J219)-1,'Project Info'!$H$12,Holidays!$A$6:$A$205))</f>
        <v/>
      </c>
      <c r="AH219" s="47" t="str">
        <f>IF($B219="","",N($J219)*$AF219)</f>
        <v/>
      </c>
      <c r="AI219" s="47">
        <f>IF(ISNUMBER($R219),$R219,0)</f>
        <v>0</v>
      </c>
      <c r="AJ219" s="47">
        <f>IF(ISNUMBER($T219),$T219,0)</f>
        <v>0</v>
      </c>
    </row>
    <row r="220" ht="18" customHeight="1">
      <c r="A220" s="47" t="str">
        <f>IF($B220="","",ROW()-10)</f>
        <v/>
      </c>
      <c r="B220" s="48" t="n"/>
      <c r="C220" s="48" t="n"/>
      <c r="D220" s="6" t="n"/>
      <c r="E220" s="6" t="n"/>
      <c r="F220" s="6" t="n"/>
      <c r="G220" s="6" t="n"/>
      <c r="H220" s="6" t="n"/>
      <c r="I220" s="6" t="n"/>
      <c r="J220" s="6" t="n"/>
      <c r="K220" s="49" t="n"/>
      <c r="L220" s="6" t="n"/>
      <c r="M220" s="49" t="n"/>
      <c r="N220" s="49" t="n"/>
      <c r="O220" s="50" t="n"/>
      <c r="P220" s="6" t="n"/>
      <c r="Q220" s="51" t="str">
        <f>IF(OR($B220="",'Project Info'!$C$9=""),"",WORKDAY.INTL(MAX('Project Info'!$C$9,N($K220),IF($D220="",0,N(IFERROR(IF($E220="SS",WORKDAY.INTL(INDEX($Q$11:$Q$310,MATCH($D220,$A$11:$A$310,0)),N($F220),'Project Info'!$H$12,Holidays!$A$6:$A$205),IF($E220="FF",WORKDAY.INTL(INDEX($R$11:$R$310,MATCH($D220,$A$11:$A$310,0)),N($F220)-MAX(1,N($J220))+1,'Project Info'!$H$12,Holidays!$A$6:$A$205),WORKDAY.INTL(INDEX($R$11:$R$310,MATCH($D220,$A$11:$A$310,0)),1+N($F220),'Project Info'!$H$12,Holidays!$A$6:$A$205))),0))),IF($G220="",0,N(IFERROR(IF($H220="SS",WORKDAY.INTL(INDEX($Q$11:$Q$310,MATCH($G220,$A$11:$A$310,0)),N($I220),'Project Info'!$H$12,Holidays!$A$6:$A$205),IF($H220="FF",WORKDAY.INTL(INDEX($R$11:$R$310,MATCH($G220,$A$11:$A$310,0)),N($I220)-MAX(1,N($J220))+1,'Project Info'!$H$12,Holidays!$A$6:$A$205),WORKDAY.INTL(INDEX($R$11:$R$310,MATCH($G220,$A$11:$A$310,0)),1+N($I220),'Project Info'!$H$12,Holidays!$A$6:$A$205))),0))))-1,1,'Project Info'!$H$12,Holidays!$A$6:$A$205))</f>
        <v/>
      </c>
      <c r="R220" s="51" t="str">
        <f>IF(OR($Q220="",NOT(ISNUMBER($J220))),"",WORKDAY.INTL($Q220,MAX(1,$J220)-1,'Project Info'!$H$12,Holidays!$A$6:$A$205))</f>
        <v/>
      </c>
      <c r="S220" s="51" t="str">
        <f>IF($Q220="","",IF(ISNUMBER($M220),$M220,WORKDAY.INTL(MAX($Q220,IF($D220="",0,N(IFERROR(IF($E220="SS",WORKDAY.INTL(INDEX($S$11:$S$310,MATCH($D220,$A$11:$A$310,0)),N($F220),'Project Info'!$H$12,Holidays!$A$6:$A$205),IF($E220="FF",WORKDAY.INTL(INDEX($T$11:$T$310,MATCH($D220,$A$11:$A$310,0)),N($F220)-MAX(1,IF(ISNUMBER($P220),$P220,N($J220)))+1,'Project Info'!$H$12,Holidays!$A$6:$A$205),WORKDAY.INTL(INDEX($T$11:$T$310,MATCH($D220,$A$11:$A$310,0)),1+N($F220),'Project Info'!$H$12,Holidays!$A$6:$A$205))),0))),IF($G220="",0,N(IFERROR(IF($H220="SS",WORKDAY.INTL(INDEX($S$11:$S$310,MATCH($G220,$A$11:$A$310,0)),N($I220),'Project Info'!$H$12,Holidays!$A$6:$A$205),IF($H220="FF",WORKDAY.INTL(INDEX($T$11:$T$310,MATCH($G220,$A$11:$A$310,0)),N($I220)-MAX(1,IF(ISNUMBER($P220),$P220,N($J220)))+1,'Project Info'!$H$12,Holidays!$A$6:$A$205),WORKDAY.INTL(INDEX($T$11:$T$310,MATCH($G220,$A$11:$A$310,0)),1+N($I220),'Project Info'!$H$12,Holidays!$A$6:$A$205))),0))),IF($AE220="Completed",0,N('Project Info'!$C$11)))-1,1,'Project Info'!$H$12,Holidays!$A$6:$A$205)))</f>
        <v/>
      </c>
      <c r="T220" s="51" t="str">
        <f>IF(OR($S220="",$U220=""),"",IF(ISNUMBER($N220),$N220,WORKDAY.INTL($S220,$U220-1,'Project Info'!$H$12,Holidays!$A$6:$A$205)))</f>
        <v/>
      </c>
      <c r="U220" s="52" t="str">
        <f>IF(OR($S220="",NOT(ISNUMBER($J220))),"",IF(ISNUMBER($N220),MAX(1,NETWORKDAYS.INTL($S220,$N220,'Project Info'!$H$12,Holidays!$A$6:$A$205)),MAX(1,IF(ISNUMBER($P220),$P220,$J220),IF(ISNUMBER($M220),NETWORKDAYS.INTL($M220,N('Project Info'!$C$11),'Project Info'!$H$12,Holidays!$A$6:$A$205),0))))</f>
        <v/>
      </c>
      <c r="V220" s="53" t="str">
        <f>IF($U220="","",$U220-MAX(1,$J220))</f>
        <v/>
      </c>
      <c r="W220" s="25" t="str">
        <f>IF($B220="","",IF($U220="","Enter Duration",IF($AE220="Completed",IF(NOT(ISNUMBER($N220)),"Completed - enter Actual End",IF($V220&gt;0,"Completed - Overshoot",IF($V220&lt;0,"Completed - Early","Completed - On Time"))),IF($AE220="On Hold","On Hold",IF($AE220="In Progress",IF($V220&gt;0,"In Progress - Overshooting","In Progress - On Track"),IF($S220&gt;$Q220,"Delayed Start","Not Started"))))))</f>
        <v/>
      </c>
      <c r="X220" s="53" t="str">
        <f>IF(OR(NOT(ISNUMBER($R220)),NOT(ISNUMBER($T220))),"",IF($T220&gt;=$R220,NETWORKDAYS.INTL($R220,$T220,'Project Info'!$H$12,Holidays!$A$6:$A$205)-1,-(NETWORKDAYS.INTL($T220,$R220,'Project Info'!$H$12,Holidays!$A$6:$A$205)-1)))</f>
        <v/>
      </c>
      <c r="Y220" s="25" t="str">
        <f>IF($B220="","",IF(AND(MAX($AC220,$AD220)&gt;0,N($S220)&gt;N($Q220)),"Delayed by Task #"&amp;IF($AC220&gt;=$AD220,$D220,$G220)&amp;" (+"&amp;MAX($AC220,$AD220)&amp;"d)",""))</f>
        <v/>
      </c>
      <c r="Z220" s="52" t="str">
        <f>IF($B220="","",COUNTIF($D$11:$D$310,$A220)+COUNTIF($G$11:$G$310,$A220))</f>
        <v/>
      </c>
      <c r="AA220" s="47" t="str">
        <f>IF($B220="","",IF($AE220="Completed",1,IF($AE220="On Hold",4,IF($AE220="In Progress",2,IF(N($S220)&gt;N($Q220),7,3)))))</f>
        <v/>
      </c>
      <c r="AB220" s="47" t="str">
        <f>IF($B220="","",IF(OR(AND($D220&lt;&gt;"",ISNUMBER(MATCH($D220,$A$11:$A$310,0))),AND($G220&lt;&gt;"",ISNUMBER(MATCH($G220,$A$11:$A$310,0)))),1,0))</f>
        <v/>
      </c>
      <c r="AC220" s="47">
        <f>IF($D220="",0,N(IFERROR(INDEX($X$11:$X$310,MATCH($D220,$A$11:$A$310,0)),0)))</f>
        <v>0</v>
      </c>
      <c r="AD220" s="47">
        <f>IF($G220="",0,N(IFERROR(INDEX($X$11:$X$310,MATCH($G220,$A$11:$A$310,0)),0)))</f>
        <v>0</v>
      </c>
      <c r="AE220" s="47" t="str">
        <f>IF($B220="","",IF(ISNUMBER($N220),"Completed",IF($L220="Completed","Completed",IF($L220&lt;&gt;"",$L220,IF(ISNUMBER($M220),"In Progress","Not Started")))))</f>
        <v/>
      </c>
      <c r="AF220" s="54" t="str">
        <f>IF($B220="","",IF($AE220="Completed",1,MIN(1,N($O220))))</f>
        <v/>
      </c>
      <c r="AG220" s="55" t="str">
        <f>IF(OR($S220="",NOT(ISNUMBER($J220))),"",WORKDAY.INTL($S220,MAX(1,$J220)-1,'Project Info'!$H$12,Holidays!$A$6:$A$205))</f>
        <v/>
      </c>
      <c r="AH220" s="47" t="str">
        <f>IF($B220="","",N($J220)*$AF220)</f>
        <v/>
      </c>
      <c r="AI220" s="47">
        <f>IF(ISNUMBER($R220),$R220,0)</f>
        <v>0</v>
      </c>
      <c r="AJ220" s="47">
        <f>IF(ISNUMBER($T220),$T220,0)</f>
        <v>0</v>
      </c>
    </row>
    <row r="221" ht="18" customHeight="1">
      <c r="A221" s="47" t="str">
        <f>IF($B221="","",ROW()-10)</f>
        <v/>
      </c>
      <c r="B221" s="48" t="n"/>
      <c r="C221" s="48" t="n"/>
      <c r="D221" s="6" t="n"/>
      <c r="E221" s="6" t="n"/>
      <c r="F221" s="6" t="n"/>
      <c r="G221" s="6" t="n"/>
      <c r="H221" s="6" t="n"/>
      <c r="I221" s="6" t="n"/>
      <c r="J221" s="6" t="n"/>
      <c r="K221" s="49" t="n"/>
      <c r="L221" s="6" t="n"/>
      <c r="M221" s="49" t="n"/>
      <c r="N221" s="49" t="n"/>
      <c r="O221" s="50" t="n"/>
      <c r="P221" s="6" t="n"/>
      <c r="Q221" s="51" t="str">
        <f>IF(OR($B221="",'Project Info'!$C$9=""),"",WORKDAY.INTL(MAX('Project Info'!$C$9,N($K221),IF($D221="",0,N(IFERROR(IF($E221="SS",WORKDAY.INTL(INDEX($Q$11:$Q$310,MATCH($D221,$A$11:$A$310,0)),N($F221),'Project Info'!$H$12,Holidays!$A$6:$A$205),IF($E221="FF",WORKDAY.INTL(INDEX($R$11:$R$310,MATCH($D221,$A$11:$A$310,0)),N($F221)-MAX(1,N($J221))+1,'Project Info'!$H$12,Holidays!$A$6:$A$205),WORKDAY.INTL(INDEX($R$11:$R$310,MATCH($D221,$A$11:$A$310,0)),1+N($F221),'Project Info'!$H$12,Holidays!$A$6:$A$205))),0))),IF($G221="",0,N(IFERROR(IF($H221="SS",WORKDAY.INTL(INDEX($Q$11:$Q$310,MATCH($G221,$A$11:$A$310,0)),N($I221),'Project Info'!$H$12,Holidays!$A$6:$A$205),IF($H221="FF",WORKDAY.INTL(INDEX($R$11:$R$310,MATCH($G221,$A$11:$A$310,0)),N($I221)-MAX(1,N($J221))+1,'Project Info'!$H$12,Holidays!$A$6:$A$205),WORKDAY.INTL(INDEX($R$11:$R$310,MATCH($G221,$A$11:$A$310,0)),1+N($I221),'Project Info'!$H$12,Holidays!$A$6:$A$205))),0))))-1,1,'Project Info'!$H$12,Holidays!$A$6:$A$205))</f>
        <v/>
      </c>
      <c r="R221" s="51" t="str">
        <f>IF(OR($Q221="",NOT(ISNUMBER($J221))),"",WORKDAY.INTL($Q221,MAX(1,$J221)-1,'Project Info'!$H$12,Holidays!$A$6:$A$205))</f>
        <v/>
      </c>
      <c r="S221" s="51" t="str">
        <f>IF($Q221="","",IF(ISNUMBER($M221),$M221,WORKDAY.INTL(MAX($Q221,IF($D221="",0,N(IFERROR(IF($E221="SS",WORKDAY.INTL(INDEX($S$11:$S$310,MATCH($D221,$A$11:$A$310,0)),N($F221),'Project Info'!$H$12,Holidays!$A$6:$A$205),IF($E221="FF",WORKDAY.INTL(INDEX($T$11:$T$310,MATCH($D221,$A$11:$A$310,0)),N($F221)-MAX(1,IF(ISNUMBER($P221),$P221,N($J221)))+1,'Project Info'!$H$12,Holidays!$A$6:$A$205),WORKDAY.INTL(INDEX($T$11:$T$310,MATCH($D221,$A$11:$A$310,0)),1+N($F221),'Project Info'!$H$12,Holidays!$A$6:$A$205))),0))),IF($G221="",0,N(IFERROR(IF($H221="SS",WORKDAY.INTL(INDEX($S$11:$S$310,MATCH($G221,$A$11:$A$310,0)),N($I221),'Project Info'!$H$12,Holidays!$A$6:$A$205),IF($H221="FF",WORKDAY.INTL(INDEX($T$11:$T$310,MATCH($G221,$A$11:$A$310,0)),N($I221)-MAX(1,IF(ISNUMBER($P221),$P221,N($J221)))+1,'Project Info'!$H$12,Holidays!$A$6:$A$205),WORKDAY.INTL(INDEX($T$11:$T$310,MATCH($G221,$A$11:$A$310,0)),1+N($I221),'Project Info'!$H$12,Holidays!$A$6:$A$205))),0))),IF($AE221="Completed",0,N('Project Info'!$C$11)))-1,1,'Project Info'!$H$12,Holidays!$A$6:$A$205)))</f>
        <v/>
      </c>
      <c r="T221" s="51" t="str">
        <f>IF(OR($S221="",$U221=""),"",IF(ISNUMBER($N221),$N221,WORKDAY.INTL($S221,$U221-1,'Project Info'!$H$12,Holidays!$A$6:$A$205)))</f>
        <v/>
      </c>
      <c r="U221" s="52" t="str">
        <f>IF(OR($S221="",NOT(ISNUMBER($J221))),"",IF(ISNUMBER($N221),MAX(1,NETWORKDAYS.INTL($S221,$N221,'Project Info'!$H$12,Holidays!$A$6:$A$205)),MAX(1,IF(ISNUMBER($P221),$P221,$J221),IF(ISNUMBER($M221),NETWORKDAYS.INTL($M221,N('Project Info'!$C$11),'Project Info'!$H$12,Holidays!$A$6:$A$205),0))))</f>
        <v/>
      </c>
      <c r="V221" s="53" t="str">
        <f>IF($U221="","",$U221-MAX(1,$J221))</f>
        <v/>
      </c>
      <c r="W221" s="25" t="str">
        <f>IF($B221="","",IF($U221="","Enter Duration",IF($AE221="Completed",IF(NOT(ISNUMBER($N221)),"Completed - enter Actual End",IF($V221&gt;0,"Completed - Overshoot",IF($V221&lt;0,"Completed - Early","Completed - On Time"))),IF($AE221="On Hold","On Hold",IF($AE221="In Progress",IF($V221&gt;0,"In Progress - Overshooting","In Progress - On Track"),IF($S221&gt;$Q221,"Delayed Start","Not Started"))))))</f>
        <v/>
      </c>
      <c r="X221" s="53" t="str">
        <f>IF(OR(NOT(ISNUMBER($R221)),NOT(ISNUMBER($T221))),"",IF($T221&gt;=$R221,NETWORKDAYS.INTL($R221,$T221,'Project Info'!$H$12,Holidays!$A$6:$A$205)-1,-(NETWORKDAYS.INTL($T221,$R221,'Project Info'!$H$12,Holidays!$A$6:$A$205)-1)))</f>
        <v/>
      </c>
      <c r="Y221" s="25" t="str">
        <f>IF($B221="","",IF(AND(MAX($AC221,$AD221)&gt;0,N($S221)&gt;N($Q221)),"Delayed by Task #"&amp;IF($AC221&gt;=$AD221,$D221,$G221)&amp;" (+"&amp;MAX($AC221,$AD221)&amp;"d)",""))</f>
        <v/>
      </c>
      <c r="Z221" s="52" t="str">
        <f>IF($B221="","",COUNTIF($D$11:$D$310,$A221)+COUNTIF($G$11:$G$310,$A221))</f>
        <v/>
      </c>
      <c r="AA221" s="47" t="str">
        <f>IF($B221="","",IF($AE221="Completed",1,IF($AE221="On Hold",4,IF($AE221="In Progress",2,IF(N($S221)&gt;N($Q221),7,3)))))</f>
        <v/>
      </c>
      <c r="AB221" s="47" t="str">
        <f>IF($B221="","",IF(OR(AND($D221&lt;&gt;"",ISNUMBER(MATCH($D221,$A$11:$A$310,0))),AND($G221&lt;&gt;"",ISNUMBER(MATCH($G221,$A$11:$A$310,0)))),1,0))</f>
        <v/>
      </c>
      <c r="AC221" s="47">
        <f>IF($D221="",0,N(IFERROR(INDEX($X$11:$X$310,MATCH($D221,$A$11:$A$310,0)),0)))</f>
        <v>0</v>
      </c>
      <c r="AD221" s="47">
        <f>IF($G221="",0,N(IFERROR(INDEX($X$11:$X$310,MATCH($G221,$A$11:$A$310,0)),0)))</f>
        <v>0</v>
      </c>
      <c r="AE221" s="47" t="str">
        <f>IF($B221="","",IF(ISNUMBER($N221),"Completed",IF($L221="Completed","Completed",IF($L221&lt;&gt;"",$L221,IF(ISNUMBER($M221),"In Progress","Not Started")))))</f>
        <v/>
      </c>
      <c r="AF221" s="54" t="str">
        <f>IF($B221="","",IF($AE221="Completed",1,MIN(1,N($O221))))</f>
        <v/>
      </c>
      <c r="AG221" s="55" t="str">
        <f>IF(OR($S221="",NOT(ISNUMBER($J221))),"",WORKDAY.INTL($S221,MAX(1,$J221)-1,'Project Info'!$H$12,Holidays!$A$6:$A$205))</f>
        <v/>
      </c>
      <c r="AH221" s="47" t="str">
        <f>IF($B221="","",N($J221)*$AF221)</f>
        <v/>
      </c>
      <c r="AI221" s="47">
        <f>IF(ISNUMBER($R221),$R221,0)</f>
        <v>0</v>
      </c>
      <c r="AJ221" s="47">
        <f>IF(ISNUMBER($T221),$T221,0)</f>
        <v>0</v>
      </c>
    </row>
    <row r="222" ht="18" customHeight="1">
      <c r="A222" s="47" t="str">
        <f>IF($B222="","",ROW()-10)</f>
        <v/>
      </c>
      <c r="B222" s="48" t="n"/>
      <c r="C222" s="48" t="n"/>
      <c r="D222" s="6" t="n"/>
      <c r="E222" s="6" t="n"/>
      <c r="F222" s="6" t="n"/>
      <c r="G222" s="6" t="n"/>
      <c r="H222" s="6" t="n"/>
      <c r="I222" s="6" t="n"/>
      <c r="J222" s="6" t="n"/>
      <c r="K222" s="49" t="n"/>
      <c r="L222" s="6" t="n"/>
      <c r="M222" s="49" t="n"/>
      <c r="N222" s="49" t="n"/>
      <c r="O222" s="50" t="n"/>
      <c r="P222" s="6" t="n"/>
      <c r="Q222" s="51" t="str">
        <f>IF(OR($B222="",'Project Info'!$C$9=""),"",WORKDAY.INTL(MAX('Project Info'!$C$9,N($K222),IF($D222="",0,N(IFERROR(IF($E222="SS",WORKDAY.INTL(INDEX($Q$11:$Q$310,MATCH($D222,$A$11:$A$310,0)),N($F222),'Project Info'!$H$12,Holidays!$A$6:$A$205),IF($E222="FF",WORKDAY.INTL(INDEX($R$11:$R$310,MATCH($D222,$A$11:$A$310,0)),N($F222)-MAX(1,N($J222))+1,'Project Info'!$H$12,Holidays!$A$6:$A$205),WORKDAY.INTL(INDEX($R$11:$R$310,MATCH($D222,$A$11:$A$310,0)),1+N($F222),'Project Info'!$H$12,Holidays!$A$6:$A$205))),0))),IF($G222="",0,N(IFERROR(IF($H222="SS",WORKDAY.INTL(INDEX($Q$11:$Q$310,MATCH($G222,$A$11:$A$310,0)),N($I222),'Project Info'!$H$12,Holidays!$A$6:$A$205),IF($H222="FF",WORKDAY.INTL(INDEX($R$11:$R$310,MATCH($G222,$A$11:$A$310,0)),N($I222)-MAX(1,N($J222))+1,'Project Info'!$H$12,Holidays!$A$6:$A$205),WORKDAY.INTL(INDEX($R$11:$R$310,MATCH($G222,$A$11:$A$310,0)),1+N($I222),'Project Info'!$H$12,Holidays!$A$6:$A$205))),0))))-1,1,'Project Info'!$H$12,Holidays!$A$6:$A$205))</f>
        <v/>
      </c>
      <c r="R222" s="51" t="str">
        <f>IF(OR($Q222="",NOT(ISNUMBER($J222))),"",WORKDAY.INTL($Q222,MAX(1,$J222)-1,'Project Info'!$H$12,Holidays!$A$6:$A$205))</f>
        <v/>
      </c>
      <c r="S222" s="51" t="str">
        <f>IF($Q222="","",IF(ISNUMBER($M222),$M222,WORKDAY.INTL(MAX($Q222,IF($D222="",0,N(IFERROR(IF($E222="SS",WORKDAY.INTL(INDEX($S$11:$S$310,MATCH($D222,$A$11:$A$310,0)),N($F222),'Project Info'!$H$12,Holidays!$A$6:$A$205),IF($E222="FF",WORKDAY.INTL(INDEX($T$11:$T$310,MATCH($D222,$A$11:$A$310,0)),N($F222)-MAX(1,IF(ISNUMBER($P222),$P222,N($J222)))+1,'Project Info'!$H$12,Holidays!$A$6:$A$205),WORKDAY.INTL(INDEX($T$11:$T$310,MATCH($D222,$A$11:$A$310,0)),1+N($F222),'Project Info'!$H$12,Holidays!$A$6:$A$205))),0))),IF($G222="",0,N(IFERROR(IF($H222="SS",WORKDAY.INTL(INDEX($S$11:$S$310,MATCH($G222,$A$11:$A$310,0)),N($I222),'Project Info'!$H$12,Holidays!$A$6:$A$205),IF($H222="FF",WORKDAY.INTL(INDEX($T$11:$T$310,MATCH($G222,$A$11:$A$310,0)),N($I222)-MAX(1,IF(ISNUMBER($P222),$P222,N($J222)))+1,'Project Info'!$H$12,Holidays!$A$6:$A$205),WORKDAY.INTL(INDEX($T$11:$T$310,MATCH($G222,$A$11:$A$310,0)),1+N($I222),'Project Info'!$H$12,Holidays!$A$6:$A$205))),0))),IF($AE222="Completed",0,N('Project Info'!$C$11)))-1,1,'Project Info'!$H$12,Holidays!$A$6:$A$205)))</f>
        <v/>
      </c>
      <c r="T222" s="51" t="str">
        <f>IF(OR($S222="",$U222=""),"",IF(ISNUMBER($N222),$N222,WORKDAY.INTL($S222,$U222-1,'Project Info'!$H$12,Holidays!$A$6:$A$205)))</f>
        <v/>
      </c>
      <c r="U222" s="52" t="str">
        <f>IF(OR($S222="",NOT(ISNUMBER($J222))),"",IF(ISNUMBER($N222),MAX(1,NETWORKDAYS.INTL($S222,$N222,'Project Info'!$H$12,Holidays!$A$6:$A$205)),MAX(1,IF(ISNUMBER($P222),$P222,$J222),IF(ISNUMBER($M222),NETWORKDAYS.INTL($M222,N('Project Info'!$C$11),'Project Info'!$H$12,Holidays!$A$6:$A$205),0))))</f>
        <v/>
      </c>
      <c r="V222" s="53" t="str">
        <f>IF($U222="","",$U222-MAX(1,$J222))</f>
        <v/>
      </c>
      <c r="W222" s="25" t="str">
        <f>IF($B222="","",IF($U222="","Enter Duration",IF($AE222="Completed",IF(NOT(ISNUMBER($N222)),"Completed - enter Actual End",IF($V222&gt;0,"Completed - Overshoot",IF($V222&lt;0,"Completed - Early","Completed - On Time"))),IF($AE222="On Hold","On Hold",IF($AE222="In Progress",IF($V222&gt;0,"In Progress - Overshooting","In Progress - On Track"),IF($S222&gt;$Q222,"Delayed Start","Not Started"))))))</f>
        <v/>
      </c>
      <c r="X222" s="53" t="str">
        <f>IF(OR(NOT(ISNUMBER($R222)),NOT(ISNUMBER($T222))),"",IF($T222&gt;=$R222,NETWORKDAYS.INTL($R222,$T222,'Project Info'!$H$12,Holidays!$A$6:$A$205)-1,-(NETWORKDAYS.INTL($T222,$R222,'Project Info'!$H$12,Holidays!$A$6:$A$205)-1)))</f>
        <v/>
      </c>
      <c r="Y222" s="25" t="str">
        <f>IF($B222="","",IF(AND(MAX($AC222,$AD222)&gt;0,N($S222)&gt;N($Q222)),"Delayed by Task #"&amp;IF($AC222&gt;=$AD222,$D222,$G222)&amp;" (+"&amp;MAX($AC222,$AD222)&amp;"d)",""))</f>
        <v/>
      </c>
      <c r="Z222" s="52" t="str">
        <f>IF($B222="","",COUNTIF($D$11:$D$310,$A222)+COUNTIF($G$11:$G$310,$A222))</f>
        <v/>
      </c>
      <c r="AA222" s="47" t="str">
        <f>IF($B222="","",IF($AE222="Completed",1,IF($AE222="On Hold",4,IF($AE222="In Progress",2,IF(N($S222)&gt;N($Q222),7,3)))))</f>
        <v/>
      </c>
      <c r="AB222" s="47" t="str">
        <f>IF($B222="","",IF(OR(AND($D222&lt;&gt;"",ISNUMBER(MATCH($D222,$A$11:$A$310,0))),AND($G222&lt;&gt;"",ISNUMBER(MATCH($G222,$A$11:$A$310,0)))),1,0))</f>
        <v/>
      </c>
      <c r="AC222" s="47">
        <f>IF($D222="",0,N(IFERROR(INDEX($X$11:$X$310,MATCH($D222,$A$11:$A$310,0)),0)))</f>
        <v>0</v>
      </c>
      <c r="AD222" s="47">
        <f>IF($G222="",0,N(IFERROR(INDEX($X$11:$X$310,MATCH($G222,$A$11:$A$310,0)),0)))</f>
        <v>0</v>
      </c>
      <c r="AE222" s="47" t="str">
        <f>IF($B222="","",IF(ISNUMBER($N222),"Completed",IF($L222="Completed","Completed",IF($L222&lt;&gt;"",$L222,IF(ISNUMBER($M222),"In Progress","Not Started")))))</f>
        <v/>
      </c>
      <c r="AF222" s="54" t="str">
        <f>IF($B222="","",IF($AE222="Completed",1,MIN(1,N($O222))))</f>
        <v/>
      </c>
      <c r="AG222" s="55" t="str">
        <f>IF(OR($S222="",NOT(ISNUMBER($J222))),"",WORKDAY.INTL($S222,MAX(1,$J222)-1,'Project Info'!$H$12,Holidays!$A$6:$A$205))</f>
        <v/>
      </c>
      <c r="AH222" s="47" t="str">
        <f>IF($B222="","",N($J222)*$AF222)</f>
        <v/>
      </c>
      <c r="AI222" s="47">
        <f>IF(ISNUMBER($R222),$R222,0)</f>
        <v>0</v>
      </c>
      <c r="AJ222" s="47">
        <f>IF(ISNUMBER($T222),$T222,0)</f>
        <v>0</v>
      </c>
    </row>
    <row r="223" ht="18" customHeight="1">
      <c r="A223" s="47" t="str">
        <f>IF($B223="","",ROW()-10)</f>
        <v/>
      </c>
      <c r="B223" s="48" t="n"/>
      <c r="C223" s="48" t="n"/>
      <c r="D223" s="6" t="n"/>
      <c r="E223" s="6" t="n"/>
      <c r="F223" s="6" t="n"/>
      <c r="G223" s="6" t="n"/>
      <c r="H223" s="6" t="n"/>
      <c r="I223" s="6" t="n"/>
      <c r="J223" s="6" t="n"/>
      <c r="K223" s="49" t="n"/>
      <c r="L223" s="6" t="n"/>
      <c r="M223" s="49" t="n"/>
      <c r="N223" s="49" t="n"/>
      <c r="O223" s="50" t="n"/>
      <c r="P223" s="6" t="n"/>
      <c r="Q223" s="51" t="str">
        <f>IF(OR($B223="",'Project Info'!$C$9=""),"",WORKDAY.INTL(MAX('Project Info'!$C$9,N($K223),IF($D223="",0,N(IFERROR(IF($E223="SS",WORKDAY.INTL(INDEX($Q$11:$Q$310,MATCH($D223,$A$11:$A$310,0)),N($F223),'Project Info'!$H$12,Holidays!$A$6:$A$205),IF($E223="FF",WORKDAY.INTL(INDEX($R$11:$R$310,MATCH($D223,$A$11:$A$310,0)),N($F223)-MAX(1,N($J223))+1,'Project Info'!$H$12,Holidays!$A$6:$A$205),WORKDAY.INTL(INDEX($R$11:$R$310,MATCH($D223,$A$11:$A$310,0)),1+N($F223),'Project Info'!$H$12,Holidays!$A$6:$A$205))),0))),IF($G223="",0,N(IFERROR(IF($H223="SS",WORKDAY.INTL(INDEX($Q$11:$Q$310,MATCH($G223,$A$11:$A$310,0)),N($I223),'Project Info'!$H$12,Holidays!$A$6:$A$205),IF($H223="FF",WORKDAY.INTL(INDEX($R$11:$R$310,MATCH($G223,$A$11:$A$310,0)),N($I223)-MAX(1,N($J223))+1,'Project Info'!$H$12,Holidays!$A$6:$A$205),WORKDAY.INTL(INDEX($R$11:$R$310,MATCH($G223,$A$11:$A$310,0)),1+N($I223),'Project Info'!$H$12,Holidays!$A$6:$A$205))),0))))-1,1,'Project Info'!$H$12,Holidays!$A$6:$A$205))</f>
        <v/>
      </c>
      <c r="R223" s="51" t="str">
        <f>IF(OR($Q223="",NOT(ISNUMBER($J223))),"",WORKDAY.INTL($Q223,MAX(1,$J223)-1,'Project Info'!$H$12,Holidays!$A$6:$A$205))</f>
        <v/>
      </c>
      <c r="S223" s="51" t="str">
        <f>IF($Q223="","",IF(ISNUMBER($M223),$M223,WORKDAY.INTL(MAX($Q223,IF($D223="",0,N(IFERROR(IF($E223="SS",WORKDAY.INTL(INDEX($S$11:$S$310,MATCH($D223,$A$11:$A$310,0)),N($F223),'Project Info'!$H$12,Holidays!$A$6:$A$205),IF($E223="FF",WORKDAY.INTL(INDEX($T$11:$T$310,MATCH($D223,$A$11:$A$310,0)),N($F223)-MAX(1,IF(ISNUMBER($P223),$P223,N($J223)))+1,'Project Info'!$H$12,Holidays!$A$6:$A$205),WORKDAY.INTL(INDEX($T$11:$T$310,MATCH($D223,$A$11:$A$310,0)),1+N($F223),'Project Info'!$H$12,Holidays!$A$6:$A$205))),0))),IF($G223="",0,N(IFERROR(IF($H223="SS",WORKDAY.INTL(INDEX($S$11:$S$310,MATCH($G223,$A$11:$A$310,0)),N($I223),'Project Info'!$H$12,Holidays!$A$6:$A$205),IF($H223="FF",WORKDAY.INTL(INDEX($T$11:$T$310,MATCH($G223,$A$11:$A$310,0)),N($I223)-MAX(1,IF(ISNUMBER($P223),$P223,N($J223)))+1,'Project Info'!$H$12,Holidays!$A$6:$A$205),WORKDAY.INTL(INDEX($T$11:$T$310,MATCH($G223,$A$11:$A$310,0)),1+N($I223),'Project Info'!$H$12,Holidays!$A$6:$A$205))),0))),IF($AE223="Completed",0,N('Project Info'!$C$11)))-1,1,'Project Info'!$H$12,Holidays!$A$6:$A$205)))</f>
        <v/>
      </c>
      <c r="T223" s="51" t="str">
        <f>IF(OR($S223="",$U223=""),"",IF(ISNUMBER($N223),$N223,WORKDAY.INTL($S223,$U223-1,'Project Info'!$H$12,Holidays!$A$6:$A$205)))</f>
        <v/>
      </c>
      <c r="U223" s="52" t="str">
        <f>IF(OR($S223="",NOT(ISNUMBER($J223))),"",IF(ISNUMBER($N223),MAX(1,NETWORKDAYS.INTL($S223,$N223,'Project Info'!$H$12,Holidays!$A$6:$A$205)),MAX(1,IF(ISNUMBER($P223),$P223,$J223),IF(ISNUMBER($M223),NETWORKDAYS.INTL($M223,N('Project Info'!$C$11),'Project Info'!$H$12,Holidays!$A$6:$A$205),0))))</f>
        <v/>
      </c>
      <c r="V223" s="53" t="str">
        <f>IF($U223="","",$U223-MAX(1,$J223))</f>
        <v/>
      </c>
      <c r="W223" s="25" t="str">
        <f>IF($B223="","",IF($U223="","Enter Duration",IF($AE223="Completed",IF(NOT(ISNUMBER($N223)),"Completed - enter Actual End",IF($V223&gt;0,"Completed - Overshoot",IF($V223&lt;0,"Completed - Early","Completed - On Time"))),IF($AE223="On Hold","On Hold",IF($AE223="In Progress",IF($V223&gt;0,"In Progress - Overshooting","In Progress - On Track"),IF($S223&gt;$Q223,"Delayed Start","Not Started"))))))</f>
        <v/>
      </c>
      <c r="X223" s="53" t="str">
        <f>IF(OR(NOT(ISNUMBER($R223)),NOT(ISNUMBER($T223))),"",IF($T223&gt;=$R223,NETWORKDAYS.INTL($R223,$T223,'Project Info'!$H$12,Holidays!$A$6:$A$205)-1,-(NETWORKDAYS.INTL($T223,$R223,'Project Info'!$H$12,Holidays!$A$6:$A$205)-1)))</f>
        <v/>
      </c>
      <c r="Y223" s="25" t="str">
        <f>IF($B223="","",IF(AND(MAX($AC223,$AD223)&gt;0,N($S223)&gt;N($Q223)),"Delayed by Task #"&amp;IF($AC223&gt;=$AD223,$D223,$G223)&amp;" (+"&amp;MAX($AC223,$AD223)&amp;"d)",""))</f>
        <v/>
      </c>
      <c r="Z223" s="52" t="str">
        <f>IF($B223="","",COUNTIF($D$11:$D$310,$A223)+COUNTIF($G$11:$G$310,$A223))</f>
        <v/>
      </c>
      <c r="AA223" s="47" t="str">
        <f>IF($B223="","",IF($AE223="Completed",1,IF($AE223="On Hold",4,IF($AE223="In Progress",2,IF(N($S223)&gt;N($Q223),7,3)))))</f>
        <v/>
      </c>
      <c r="AB223" s="47" t="str">
        <f>IF($B223="","",IF(OR(AND($D223&lt;&gt;"",ISNUMBER(MATCH($D223,$A$11:$A$310,0))),AND($G223&lt;&gt;"",ISNUMBER(MATCH($G223,$A$11:$A$310,0)))),1,0))</f>
        <v/>
      </c>
      <c r="AC223" s="47">
        <f>IF($D223="",0,N(IFERROR(INDEX($X$11:$X$310,MATCH($D223,$A$11:$A$310,0)),0)))</f>
        <v>0</v>
      </c>
      <c r="AD223" s="47">
        <f>IF($G223="",0,N(IFERROR(INDEX($X$11:$X$310,MATCH($G223,$A$11:$A$310,0)),0)))</f>
        <v>0</v>
      </c>
      <c r="AE223" s="47" t="str">
        <f>IF($B223="","",IF(ISNUMBER($N223),"Completed",IF($L223="Completed","Completed",IF($L223&lt;&gt;"",$L223,IF(ISNUMBER($M223),"In Progress","Not Started")))))</f>
        <v/>
      </c>
      <c r="AF223" s="54" t="str">
        <f>IF($B223="","",IF($AE223="Completed",1,MIN(1,N($O223))))</f>
        <v/>
      </c>
      <c r="AG223" s="55" t="str">
        <f>IF(OR($S223="",NOT(ISNUMBER($J223))),"",WORKDAY.INTL($S223,MAX(1,$J223)-1,'Project Info'!$H$12,Holidays!$A$6:$A$205))</f>
        <v/>
      </c>
      <c r="AH223" s="47" t="str">
        <f>IF($B223="","",N($J223)*$AF223)</f>
        <v/>
      </c>
      <c r="AI223" s="47">
        <f>IF(ISNUMBER($R223),$R223,0)</f>
        <v>0</v>
      </c>
      <c r="AJ223" s="47">
        <f>IF(ISNUMBER($T223),$T223,0)</f>
        <v>0</v>
      </c>
    </row>
    <row r="224" ht="18" customHeight="1">
      <c r="A224" s="47" t="str">
        <f>IF($B224="","",ROW()-10)</f>
        <v/>
      </c>
      <c r="B224" s="48" t="n"/>
      <c r="C224" s="48" t="n"/>
      <c r="D224" s="6" t="n"/>
      <c r="E224" s="6" t="n"/>
      <c r="F224" s="6" t="n"/>
      <c r="G224" s="6" t="n"/>
      <c r="H224" s="6" t="n"/>
      <c r="I224" s="6" t="n"/>
      <c r="J224" s="6" t="n"/>
      <c r="K224" s="49" t="n"/>
      <c r="L224" s="6" t="n"/>
      <c r="M224" s="49" t="n"/>
      <c r="N224" s="49" t="n"/>
      <c r="O224" s="50" t="n"/>
      <c r="P224" s="6" t="n"/>
      <c r="Q224" s="51" t="str">
        <f>IF(OR($B224="",'Project Info'!$C$9=""),"",WORKDAY.INTL(MAX('Project Info'!$C$9,N($K224),IF($D224="",0,N(IFERROR(IF($E224="SS",WORKDAY.INTL(INDEX($Q$11:$Q$310,MATCH($D224,$A$11:$A$310,0)),N($F224),'Project Info'!$H$12,Holidays!$A$6:$A$205),IF($E224="FF",WORKDAY.INTL(INDEX($R$11:$R$310,MATCH($D224,$A$11:$A$310,0)),N($F224)-MAX(1,N($J224))+1,'Project Info'!$H$12,Holidays!$A$6:$A$205),WORKDAY.INTL(INDEX($R$11:$R$310,MATCH($D224,$A$11:$A$310,0)),1+N($F224),'Project Info'!$H$12,Holidays!$A$6:$A$205))),0))),IF($G224="",0,N(IFERROR(IF($H224="SS",WORKDAY.INTL(INDEX($Q$11:$Q$310,MATCH($G224,$A$11:$A$310,0)),N($I224),'Project Info'!$H$12,Holidays!$A$6:$A$205),IF($H224="FF",WORKDAY.INTL(INDEX($R$11:$R$310,MATCH($G224,$A$11:$A$310,0)),N($I224)-MAX(1,N($J224))+1,'Project Info'!$H$12,Holidays!$A$6:$A$205),WORKDAY.INTL(INDEX($R$11:$R$310,MATCH($G224,$A$11:$A$310,0)),1+N($I224),'Project Info'!$H$12,Holidays!$A$6:$A$205))),0))))-1,1,'Project Info'!$H$12,Holidays!$A$6:$A$205))</f>
        <v/>
      </c>
      <c r="R224" s="51" t="str">
        <f>IF(OR($Q224="",NOT(ISNUMBER($J224))),"",WORKDAY.INTL($Q224,MAX(1,$J224)-1,'Project Info'!$H$12,Holidays!$A$6:$A$205))</f>
        <v/>
      </c>
      <c r="S224" s="51" t="str">
        <f>IF($Q224="","",IF(ISNUMBER($M224),$M224,WORKDAY.INTL(MAX($Q224,IF($D224="",0,N(IFERROR(IF($E224="SS",WORKDAY.INTL(INDEX($S$11:$S$310,MATCH($D224,$A$11:$A$310,0)),N($F224),'Project Info'!$H$12,Holidays!$A$6:$A$205),IF($E224="FF",WORKDAY.INTL(INDEX($T$11:$T$310,MATCH($D224,$A$11:$A$310,0)),N($F224)-MAX(1,IF(ISNUMBER($P224),$P224,N($J224)))+1,'Project Info'!$H$12,Holidays!$A$6:$A$205),WORKDAY.INTL(INDEX($T$11:$T$310,MATCH($D224,$A$11:$A$310,0)),1+N($F224),'Project Info'!$H$12,Holidays!$A$6:$A$205))),0))),IF($G224="",0,N(IFERROR(IF($H224="SS",WORKDAY.INTL(INDEX($S$11:$S$310,MATCH($G224,$A$11:$A$310,0)),N($I224),'Project Info'!$H$12,Holidays!$A$6:$A$205),IF($H224="FF",WORKDAY.INTL(INDEX($T$11:$T$310,MATCH($G224,$A$11:$A$310,0)),N($I224)-MAX(1,IF(ISNUMBER($P224),$P224,N($J224)))+1,'Project Info'!$H$12,Holidays!$A$6:$A$205),WORKDAY.INTL(INDEX($T$11:$T$310,MATCH($G224,$A$11:$A$310,0)),1+N($I224),'Project Info'!$H$12,Holidays!$A$6:$A$205))),0))),IF($AE224="Completed",0,N('Project Info'!$C$11)))-1,1,'Project Info'!$H$12,Holidays!$A$6:$A$205)))</f>
        <v/>
      </c>
      <c r="T224" s="51" t="str">
        <f>IF(OR($S224="",$U224=""),"",IF(ISNUMBER($N224),$N224,WORKDAY.INTL($S224,$U224-1,'Project Info'!$H$12,Holidays!$A$6:$A$205)))</f>
        <v/>
      </c>
      <c r="U224" s="52" t="str">
        <f>IF(OR($S224="",NOT(ISNUMBER($J224))),"",IF(ISNUMBER($N224),MAX(1,NETWORKDAYS.INTL($S224,$N224,'Project Info'!$H$12,Holidays!$A$6:$A$205)),MAX(1,IF(ISNUMBER($P224),$P224,$J224),IF(ISNUMBER($M224),NETWORKDAYS.INTL($M224,N('Project Info'!$C$11),'Project Info'!$H$12,Holidays!$A$6:$A$205),0))))</f>
        <v/>
      </c>
      <c r="V224" s="53" t="str">
        <f>IF($U224="","",$U224-MAX(1,$J224))</f>
        <v/>
      </c>
      <c r="W224" s="25" t="str">
        <f>IF($B224="","",IF($U224="","Enter Duration",IF($AE224="Completed",IF(NOT(ISNUMBER($N224)),"Completed - enter Actual End",IF($V224&gt;0,"Completed - Overshoot",IF($V224&lt;0,"Completed - Early","Completed - On Time"))),IF($AE224="On Hold","On Hold",IF($AE224="In Progress",IF($V224&gt;0,"In Progress - Overshooting","In Progress - On Track"),IF($S224&gt;$Q224,"Delayed Start","Not Started"))))))</f>
        <v/>
      </c>
      <c r="X224" s="53" t="str">
        <f>IF(OR(NOT(ISNUMBER($R224)),NOT(ISNUMBER($T224))),"",IF($T224&gt;=$R224,NETWORKDAYS.INTL($R224,$T224,'Project Info'!$H$12,Holidays!$A$6:$A$205)-1,-(NETWORKDAYS.INTL($T224,$R224,'Project Info'!$H$12,Holidays!$A$6:$A$205)-1)))</f>
        <v/>
      </c>
      <c r="Y224" s="25" t="str">
        <f>IF($B224="","",IF(AND(MAX($AC224,$AD224)&gt;0,N($S224)&gt;N($Q224)),"Delayed by Task #"&amp;IF($AC224&gt;=$AD224,$D224,$G224)&amp;" (+"&amp;MAX($AC224,$AD224)&amp;"d)",""))</f>
        <v/>
      </c>
      <c r="Z224" s="52" t="str">
        <f>IF($B224="","",COUNTIF($D$11:$D$310,$A224)+COUNTIF($G$11:$G$310,$A224))</f>
        <v/>
      </c>
      <c r="AA224" s="47" t="str">
        <f>IF($B224="","",IF($AE224="Completed",1,IF($AE224="On Hold",4,IF($AE224="In Progress",2,IF(N($S224)&gt;N($Q224),7,3)))))</f>
        <v/>
      </c>
      <c r="AB224" s="47" t="str">
        <f>IF($B224="","",IF(OR(AND($D224&lt;&gt;"",ISNUMBER(MATCH($D224,$A$11:$A$310,0))),AND($G224&lt;&gt;"",ISNUMBER(MATCH($G224,$A$11:$A$310,0)))),1,0))</f>
        <v/>
      </c>
      <c r="AC224" s="47">
        <f>IF($D224="",0,N(IFERROR(INDEX($X$11:$X$310,MATCH($D224,$A$11:$A$310,0)),0)))</f>
        <v>0</v>
      </c>
      <c r="AD224" s="47">
        <f>IF($G224="",0,N(IFERROR(INDEX($X$11:$X$310,MATCH($G224,$A$11:$A$310,0)),0)))</f>
        <v>0</v>
      </c>
      <c r="AE224" s="47" t="str">
        <f>IF($B224="","",IF(ISNUMBER($N224),"Completed",IF($L224="Completed","Completed",IF($L224&lt;&gt;"",$L224,IF(ISNUMBER($M224),"In Progress","Not Started")))))</f>
        <v/>
      </c>
      <c r="AF224" s="54" t="str">
        <f>IF($B224="","",IF($AE224="Completed",1,MIN(1,N($O224))))</f>
        <v/>
      </c>
      <c r="AG224" s="55" t="str">
        <f>IF(OR($S224="",NOT(ISNUMBER($J224))),"",WORKDAY.INTL($S224,MAX(1,$J224)-1,'Project Info'!$H$12,Holidays!$A$6:$A$205))</f>
        <v/>
      </c>
      <c r="AH224" s="47" t="str">
        <f>IF($B224="","",N($J224)*$AF224)</f>
        <v/>
      </c>
      <c r="AI224" s="47">
        <f>IF(ISNUMBER($R224),$R224,0)</f>
        <v>0</v>
      </c>
      <c r="AJ224" s="47">
        <f>IF(ISNUMBER($T224),$T224,0)</f>
        <v>0</v>
      </c>
    </row>
    <row r="225" ht="18" customHeight="1">
      <c r="A225" s="47" t="str">
        <f>IF($B225="","",ROW()-10)</f>
        <v/>
      </c>
      <c r="B225" s="48" t="n"/>
      <c r="C225" s="48" t="n"/>
      <c r="D225" s="6" t="n"/>
      <c r="E225" s="6" t="n"/>
      <c r="F225" s="6" t="n"/>
      <c r="G225" s="6" t="n"/>
      <c r="H225" s="6" t="n"/>
      <c r="I225" s="6" t="n"/>
      <c r="J225" s="6" t="n"/>
      <c r="K225" s="49" t="n"/>
      <c r="L225" s="6" t="n"/>
      <c r="M225" s="49" t="n"/>
      <c r="N225" s="49" t="n"/>
      <c r="O225" s="50" t="n"/>
      <c r="P225" s="6" t="n"/>
      <c r="Q225" s="51" t="str">
        <f>IF(OR($B225="",'Project Info'!$C$9=""),"",WORKDAY.INTL(MAX('Project Info'!$C$9,N($K225),IF($D225="",0,N(IFERROR(IF($E225="SS",WORKDAY.INTL(INDEX($Q$11:$Q$310,MATCH($D225,$A$11:$A$310,0)),N($F225),'Project Info'!$H$12,Holidays!$A$6:$A$205),IF($E225="FF",WORKDAY.INTL(INDEX($R$11:$R$310,MATCH($D225,$A$11:$A$310,0)),N($F225)-MAX(1,N($J225))+1,'Project Info'!$H$12,Holidays!$A$6:$A$205),WORKDAY.INTL(INDEX($R$11:$R$310,MATCH($D225,$A$11:$A$310,0)),1+N($F225),'Project Info'!$H$12,Holidays!$A$6:$A$205))),0))),IF($G225="",0,N(IFERROR(IF($H225="SS",WORKDAY.INTL(INDEX($Q$11:$Q$310,MATCH($G225,$A$11:$A$310,0)),N($I225),'Project Info'!$H$12,Holidays!$A$6:$A$205),IF($H225="FF",WORKDAY.INTL(INDEX($R$11:$R$310,MATCH($G225,$A$11:$A$310,0)),N($I225)-MAX(1,N($J225))+1,'Project Info'!$H$12,Holidays!$A$6:$A$205),WORKDAY.INTL(INDEX($R$11:$R$310,MATCH($G225,$A$11:$A$310,0)),1+N($I225),'Project Info'!$H$12,Holidays!$A$6:$A$205))),0))))-1,1,'Project Info'!$H$12,Holidays!$A$6:$A$205))</f>
        <v/>
      </c>
      <c r="R225" s="51" t="str">
        <f>IF(OR($Q225="",NOT(ISNUMBER($J225))),"",WORKDAY.INTL($Q225,MAX(1,$J225)-1,'Project Info'!$H$12,Holidays!$A$6:$A$205))</f>
        <v/>
      </c>
      <c r="S225" s="51" t="str">
        <f>IF($Q225="","",IF(ISNUMBER($M225),$M225,WORKDAY.INTL(MAX($Q225,IF($D225="",0,N(IFERROR(IF($E225="SS",WORKDAY.INTL(INDEX($S$11:$S$310,MATCH($D225,$A$11:$A$310,0)),N($F225),'Project Info'!$H$12,Holidays!$A$6:$A$205),IF($E225="FF",WORKDAY.INTL(INDEX($T$11:$T$310,MATCH($D225,$A$11:$A$310,0)),N($F225)-MAX(1,IF(ISNUMBER($P225),$P225,N($J225)))+1,'Project Info'!$H$12,Holidays!$A$6:$A$205),WORKDAY.INTL(INDEX($T$11:$T$310,MATCH($D225,$A$11:$A$310,0)),1+N($F225),'Project Info'!$H$12,Holidays!$A$6:$A$205))),0))),IF($G225="",0,N(IFERROR(IF($H225="SS",WORKDAY.INTL(INDEX($S$11:$S$310,MATCH($G225,$A$11:$A$310,0)),N($I225),'Project Info'!$H$12,Holidays!$A$6:$A$205),IF($H225="FF",WORKDAY.INTL(INDEX($T$11:$T$310,MATCH($G225,$A$11:$A$310,0)),N($I225)-MAX(1,IF(ISNUMBER($P225),$P225,N($J225)))+1,'Project Info'!$H$12,Holidays!$A$6:$A$205),WORKDAY.INTL(INDEX($T$11:$T$310,MATCH($G225,$A$11:$A$310,0)),1+N($I225),'Project Info'!$H$12,Holidays!$A$6:$A$205))),0))),IF($AE225="Completed",0,N('Project Info'!$C$11)))-1,1,'Project Info'!$H$12,Holidays!$A$6:$A$205)))</f>
        <v/>
      </c>
      <c r="T225" s="51" t="str">
        <f>IF(OR($S225="",$U225=""),"",IF(ISNUMBER($N225),$N225,WORKDAY.INTL($S225,$U225-1,'Project Info'!$H$12,Holidays!$A$6:$A$205)))</f>
        <v/>
      </c>
      <c r="U225" s="52" t="str">
        <f>IF(OR($S225="",NOT(ISNUMBER($J225))),"",IF(ISNUMBER($N225),MAX(1,NETWORKDAYS.INTL($S225,$N225,'Project Info'!$H$12,Holidays!$A$6:$A$205)),MAX(1,IF(ISNUMBER($P225),$P225,$J225),IF(ISNUMBER($M225),NETWORKDAYS.INTL($M225,N('Project Info'!$C$11),'Project Info'!$H$12,Holidays!$A$6:$A$205),0))))</f>
        <v/>
      </c>
      <c r="V225" s="53" t="str">
        <f>IF($U225="","",$U225-MAX(1,$J225))</f>
        <v/>
      </c>
      <c r="W225" s="25" t="str">
        <f>IF($B225="","",IF($U225="","Enter Duration",IF($AE225="Completed",IF(NOT(ISNUMBER($N225)),"Completed - enter Actual End",IF($V225&gt;0,"Completed - Overshoot",IF($V225&lt;0,"Completed - Early","Completed - On Time"))),IF($AE225="On Hold","On Hold",IF($AE225="In Progress",IF($V225&gt;0,"In Progress - Overshooting","In Progress - On Track"),IF($S225&gt;$Q225,"Delayed Start","Not Started"))))))</f>
        <v/>
      </c>
      <c r="X225" s="53" t="str">
        <f>IF(OR(NOT(ISNUMBER($R225)),NOT(ISNUMBER($T225))),"",IF($T225&gt;=$R225,NETWORKDAYS.INTL($R225,$T225,'Project Info'!$H$12,Holidays!$A$6:$A$205)-1,-(NETWORKDAYS.INTL($T225,$R225,'Project Info'!$H$12,Holidays!$A$6:$A$205)-1)))</f>
        <v/>
      </c>
      <c r="Y225" s="25" t="str">
        <f>IF($B225="","",IF(AND(MAX($AC225,$AD225)&gt;0,N($S225)&gt;N($Q225)),"Delayed by Task #"&amp;IF($AC225&gt;=$AD225,$D225,$G225)&amp;" (+"&amp;MAX($AC225,$AD225)&amp;"d)",""))</f>
        <v/>
      </c>
      <c r="Z225" s="52" t="str">
        <f>IF($B225="","",COUNTIF($D$11:$D$310,$A225)+COUNTIF($G$11:$G$310,$A225))</f>
        <v/>
      </c>
      <c r="AA225" s="47" t="str">
        <f>IF($B225="","",IF($AE225="Completed",1,IF($AE225="On Hold",4,IF($AE225="In Progress",2,IF(N($S225)&gt;N($Q225),7,3)))))</f>
        <v/>
      </c>
      <c r="AB225" s="47" t="str">
        <f>IF($B225="","",IF(OR(AND($D225&lt;&gt;"",ISNUMBER(MATCH($D225,$A$11:$A$310,0))),AND($G225&lt;&gt;"",ISNUMBER(MATCH($G225,$A$11:$A$310,0)))),1,0))</f>
        <v/>
      </c>
      <c r="AC225" s="47">
        <f>IF($D225="",0,N(IFERROR(INDEX($X$11:$X$310,MATCH($D225,$A$11:$A$310,0)),0)))</f>
        <v>0</v>
      </c>
      <c r="AD225" s="47">
        <f>IF($G225="",0,N(IFERROR(INDEX($X$11:$X$310,MATCH($G225,$A$11:$A$310,0)),0)))</f>
        <v>0</v>
      </c>
      <c r="AE225" s="47" t="str">
        <f>IF($B225="","",IF(ISNUMBER($N225),"Completed",IF($L225="Completed","Completed",IF($L225&lt;&gt;"",$L225,IF(ISNUMBER($M225),"In Progress","Not Started")))))</f>
        <v/>
      </c>
      <c r="AF225" s="54" t="str">
        <f>IF($B225="","",IF($AE225="Completed",1,MIN(1,N($O225))))</f>
        <v/>
      </c>
      <c r="AG225" s="55" t="str">
        <f>IF(OR($S225="",NOT(ISNUMBER($J225))),"",WORKDAY.INTL($S225,MAX(1,$J225)-1,'Project Info'!$H$12,Holidays!$A$6:$A$205))</f>
        <v/>
      </c>
      <c r="AH225" s="47" t="str">
        <f>IF($B225="","",N($J225)*$AF225)</f>
        <v/>
      </c>
      <c r="AI225" s="47">
        <f>IF(ISNUMBER($R225),$R225,0)</f>
        <v>0</v>
      </c>
      <c r="AJ225" s="47">
        <f>IF(ISNUMBER($T225),$T225,0)</f>
        <v>0</v>
      </c>
    </row>
    <row r="226" ht="18" customHeight="1">
      <c r="A226" s="47" t="str">
        <f>IF($B226="","",ROW()-10)</f>
        <v/>
      </c>
      <c r="B226" s="48" t="n"/>
      <c r="C226" s="48" t="n"/>
      <c r="D226" s="6" t="n"/>
      <c r="E226" s="6" t="n"/>
      <c r="F226" s="6" t="n"/>
      <c r="G226" s="6" t="n"/>
      <c r="H226" s="6" t="n"/>
      <c r="I226" s="6" t="n"/>
      <c r="J226" s="6" t="n"/>
      <c r="K226" s="49" t="n"/>
      <c r="L226" s="6" t="n"/>
      <c r="M226" s="49" t="n"/>
      <c r="N226" s="49" t="n"/>
      <c r="O226" s="50" t="n"/>
      <c r="P226" s="6" t="n"/>
      <c r="Q226" s="51" t="str">
        <f>IF(OR($B226="",'Project Info'!$C$9=""),"",WORKDAY.INTL(MAX('Project Info'!$C$9,N($K226),IF($D226="",0,N(IFERROR(IF($E226="SS",WORKDAY.INTL(INDEX($Q$11:$Q$310,MATCH($D226,$A$11:$A$310,0)),N($F226),'Project Info'!$H$12,Holidays!$A$6:$A$205),IF($E226="FF",WORKDAY.INTL(INDEX($R$11:$R$310,MATCH($D226,$A$11:$A$310,0)),N($F226)-MAX(1,N($J226))+1,'Project Info'!$H$12,Holidays!$A$6:$A$205),WORKDAY.INTL(INDEX($R$11:$R$310,MATCH($D226,$A$11:$A$310,0)),1+N($F226),'Project Info'!$H$12,Holidays!$A$6:$A$205))),0))),IF($G226="",0,N(IFERROR(IF($H226="SS",WORKDAY.INTL(INDEX($Q$11:$Q$310,MATCH($G226,$A$11:$A$310,0)),N($I226),'Project Info'!$H$12,Holidays!$A$6:$A$205),IF($H226="FF",WORKDAY.INTL(INDEX($R$11:$R$310,MATCH($G226,$A$11:$A$310,0)),N($I226)-MAX(1,N($J226))+1,'Project Info'!$H$12,Holidays!$A$6:$A$205),WORKDAY.INTL(INDEX($R$11:$R$310,MATCH($G226,$A$11:$A$310,0)),1+N($I226),'Project Info'!$H$12,Holidays!$A$6:$A$205))),0))))-1,1,'Project Info'!$H$12,Holidays!$A$6:$A$205))</f>
        <v/>
      </c>
      <c r="R226" s="51" t="str">
        <f>IF(OR($Q226="",NOT(ISNUMBER($J226))),"",WORKDAY.INTL($Q226,MAX(1,$J226)-1,'Project Info'!$H$12,Holidays!$A$6:$A$205))</f>
        <v/>
      </c>
      <c r="S226" s="51" t="str">
        <f>IF($Q226="","",IF(ISNUMBER($M226),$M226,WORKDAY.INTL(MAX($Q226,IF($D226="",0,N(IFERROR(IF($E226="SS",WORKDAY.INTL(INDEX($S$11:$S$310,MATCH($D226,$A$11:$A$310,0)),N($F226),'Project Info'!$H$12,Holidays!$A$6:$A$205),IF($E226="FF",WORKDAY.INTL(INDEX($T$11:$T$310,MATCH($D226,$A$11:$A$310,0)),N($F226)-MAX(1,IF(ISNUMBER($P226),$P226,N($J226)))+1,'Project Info'!$H$12,Holidays!$A$6:$A$205),WORKDAY.INTL(INDEX($T$11:$T$310,MATCH($D226,$A$11:$A$310,0)),1+N($F226),'Project Info'!$H$12,Holidays!$A$6:$A$205))),0))),IF($G226="",0,N(IFERROR(IF($H226="SS",WORKDAY.INTL(INDEX($S$11:$S$310,MATCH($G226,$A$11:$A$310,0)),N($I226),'Project Info'!$H$12,Holidays!$A$6:$A$205),IF($H226="FF",WORKDAY.INTL(INDEX($T$11:$T$310,MATCH($G226,$A$11:$A$310,0)),N($I226)-MAX(1,IF(ISNUMBER($P226),$P226,N($J226)))+1,'Project Info'!$H$12,Holidays!$A$6:$A$205),WORKDAY.INTL(INDEX($T$11:$T$310,MATCH($G226,$A$11:$A$310,0)),1+N($I226),'Project Info'!$H$12,Holidays!$A$6:$A$205))),0))),IF($AE226="Completed",0,N('Project Info'!$C$11)))-1,1,'Project Info'!$H$12,Holidays!$A$6:$A$205)))</f>
        <v/>
      </c>
      <c r="T226" s="51" t="str">
        <f>IF(OR($S226="",$U226=""),"",IF(ISNUMBER($N226),$N226,WORKDAY.INTL($S226,$U226-1,'Project Info'!$H$12,Holidays!$A$6:$A$205)))</f>
        <v/>
      </c>
      <c r="U226" s="52" t="str">
        <f>IF(OR($S226="",NOT(ISNUMBER($J226))),"",IF(ISNUMBER($N226),MAX(1,NETWORKDAYS.INTL($S226,$N226,'Project Info'!$H$12,Holidays!$A$6:$A$205)),MAX(1,IF(ISNUMBER($P226),$P226,$J226),IF(ISNUMBER($M226),NETWORKDAYS.INTL($M226,N('Project Info'!$C$11),'Project Info'!$H$12,Holidays!$A$6:$A$205),0))))</f>
        <v/>
      </c>
      <c r="V226" s="53" t="str">
        <f>IF($U226="","",$U226-MAX(1,$J226))</f>
        <v/>
      </c>
      <c r="W226" s="25" t="str">
        <f>IF($B226="","",IF($U226="","Enter Duration",IF($AE226="Completed",IF(NOT(ISNUMBER($N226)),"Completed - enter Actual End",IF($V226&gt;0,"Completed - Overshoot",IF($V226&lt;0,"Completed - Early","Completed - On Time"))),IF($AE226="On Hold","On Hold",IF($AE226="In Progress",IF($V226&gt;0,"In Progress - Overshooting","In Progress - On Track"),IF($S226&gt;$Q226,"Delayed Start","Not Started"))))))</f>
        <v/>
      </c>
      <c r="X226" s="53" t="str">
        <f>IF(OR(NOT(ISNUMBER($R226)),NOT(ISNUMBER($T226))),"",IF($T226&gt;=$R226,NETWORKDAYS.INTL($R226,$T226,'Project Info'!$H$12,Holidays!$A$6:$A$205)-1,-(NETWORKDAYS.INTL($T226,$R226,'Project Info'!$H$12,Holidays!$A$6:$A$205)-1)))</f>
        <v/>
      </c>
      <c r="Y226" s="25" t="str">
        <f>IF($B226="","",IF(AND(MAX($AC226,$AD226)&gt;0,N($S226)&gt;N($Q226)),"Delayed by Task #"&amp;IF($AC226&gt;=$AD226,$D226,$G226)&amp;" (+"&amp;MAX($AC226,$AD226)&amp;"d)",""))</f>
        <v/>
      </c>
      <c r="Z226" s="52" t="str">
        <f>IF($B226="","",COUNTIF($D$11:$D$310,$A226)+COUNTIF($G$11:$G$310,$A226))</f>
        <v/>
      </c>
      <c r="AA226" s="47" t="str">
        <f>IF($B226="","",IF($AE226="Completed",1,IF($AE226="On Hold",4,IF($AE226="In Progress",2,IF(N($S226)&gt;N($Q226),7,3)))))</f>
        <v/>
      </c>
      <c r="AB226" s="47" t="str">
        <f>IF($B226="","",IF(OR(AND($D226&lt;&gt;"",ISNUMBER(MATCH($D226,$A$11:$A$310,0))),AND($G226&lt;&gt;"",ISNUMBER(MATCH($G226,$A$11:$A$310,0)))),1,0))</f>
        <v/>
      </c>
      <c r="AC226" s="47">
        <f>IF($D226="",0,N(IFERROR(INDEX($X$11:$X$310,MATCH($D226,$A$11:$A$310,0)),0)))</f>
        <v>0</v>
      </c>
      <c r="AD226" s="47">
        <f>IF($G226="",0,N(IFERROR(INDEX($X$11:$X$310,MATCH($G226,$A$11:$A$310,0)),0)))</f>
        <v>0</v>
      </c>
      <c r="AE226" s="47" t="str">
        <f>IF($B226="","",IF(ISNUMBER($N226),"Completed",IF($L226="Completed","Completed",IF($L226&lt;&gt;"",$L226,IF(ISNUMBER($M226),"In Progress","Not Started")))))</f>
        <v/>
      </c>
      <c r="AF226" s="54" t="str">
        <f>IF($B226="","",IF($AE226="Completed",1,MIN(1,N($O226))))</f>
        <v/>
      </c>
      <c r="AG226" s="55" t="str">
        <f>IF(OR($S226="",NOT(ISNUMBER($J226))),"",WORKDAY.INTL($S226,MAX(1,$J226)-1,'Project Info'!$H$12,Holidays!$A$6:$A$205))</f>
        <v/>
      </c>
      <c r="AH226" s="47" t="str">
        <f>IF($B226="","",N($J226)*$AF226)</f>
        <v/>
      </c>
      <c r="AI226" s="47">
        <f>IF(ISNUMBER($R226),$R226,0)</f>
        <v>0</v>
      </c>
      <c r="AJ226" s="47">
        <f>IF(ISNUMBER($T226),$T226,0)</f>
        <v>0</v>
      </c>
    </row>
    <row r="227" ht="18" customHeight="1">
      <c r="A227" s="47" t="str">
        <f>IF($B227="","",ROW()-10)</f>
        <v/>
      </c>
      <c r="B227" s="48" t="n"/>
      <c r="C227" s="48" t="n"/>
      <c r="D227" s="6" t="n"/>
      <c r="E227" s="6" t="n"/>
      <c r="F227" s="6" t="n"/>
      <c r="G227" s="6" t="n"/>
      <c r="H227" s="6" t="n"/>
      <c r="I227" s="6" t="n"/>
      <c r="J227" s="6" t="n"/>
      <c r="K227" s="49" t="n"/>
      <c r="L227" s="6" t="n"/>
      <c r="M227" s="49" t="n"/>
      <c r="N227" s="49" t="n"/>
      <c r="O227" s="50" t="n"/>
      <c r="P227" s="6" t="n"/>
      <c r="Q227" s="51" t="str">
        <f>IF(OR($B227="",'Project Info'!$C$9=""),"",WORKDAY.INTL(MAX('Project Info'!$C$9,N($K227),IF($D227="",0,N(IFERROR(IF($E227="SS",WORKDAY.INTL(INDEX($Q$11:$Q$310,MATCH($D227,$A$11:$A$310,0)),N($F227),'Project Info'!$H$12,Holidays!$A$6:$A$205),IF($E227="FF",WORKDAY.INTL(INDEX($R$11:$R$310,MATCH($D227,$A$11:$A$310,0)),N($F227)-MAX(1,N($J227))+1,'Project Info'!$H$12,Holidays!$A$6:$A$205),WORKDAY.INTL(INDEX($R$11:$R$310,MATCH($D227,$A$11:$A$310,0)),1+N($F227),'Project Info'!$H$12,Holidays!$A$6:$A$205))),0))),IF($G227="",0,N(IFERROR(IF($H227="SS",WORKDAY.INTL(INDEX($Q$11:$Q$310,MATCH($G227,$A$11:$A$310,0)),N($I227),'Project Info'!$H$12,Holidays!$A$6:$A$205),IF($H227="FF",WORKDAY.INTL(INDEX($R$11:$R$310,MATCH($G227,$A$11:$A$310,0)),N($I227)-MAX(1,N($J227))+1,'Project Info'!$H$12,Holidays!$A$6:$A$205),WORKDAY.INTL(INDEX($R$11:$R$310,MATCH($G227,$A$11:$A$310,0)),1+N($I227),'Project Info'!$H$12,Holidays!$A$6:$A$205))),0))))-1,1,'Project Info'!$H$12,Holidays!$A$6:$A$205))</f>
        <v/>
      </c>
      <c r="R227" s="51" t="str">
        <f>IF(OR($Q227="",NOT(ISNUMBER($J227))),"",WORKDAY.INTL($Q227,MAX(1,$J227)-1,'Project Info'!$H$12,Holidays!$A$6:$A$205))</f>
        <v/>
      </c>
      <c r="S227" s="51" t="str">
        <f>IF($Q227="","",IF(ISNUMBER($M227),$M227,WORKDAY.INTL(MAX($Q227,IF($D227="",0,N(IFERROR(IF($E227="SS",WORKDAY.INTL(INDEX($S$11:$S$310,MATCH($D227,$A$11:$A$310,0)),N($F227),'Project Info'!$H$12,Holidays!$A$6:$A$205),IF($E227="FF",WORKDAY.INTL(INDEX($T$11:$T$310,MATCH($D227,$A$11:$A$310,0)),N($F227)-MAX(1,IF(ISNUMBER($P227),$P227,N($J227)))+1,'Project Info'!$H$12,Holidays!$A$6:$A$205),WORKDAY.INTL(INDEX($T$11:$T$310,MATCH($D227,$A$11:$A$310,0)),1+N($F227),'Project Info'!$H$12,Holidays!$A$6:$A$205))),0))),IF($G227="",0,N(IFERROR(IF($H227="SS",WORKDAY.INTL(INDEX($S$11:$S$310,MATCH($G227,$A$11:$A$310,0)),N($I227),'Project Info'!$H$12,Holidays!$A$6:$A$205),IF($H227="FF",WORKDAY.INTL(INDEX($T$11:$T$310,MATCH($G227,$A$11:$A$310,0)),N($I227)-MAX(1,IF(ISNUMBER($P227),$P227,N($J227)))+1,'Project Info'!$H$12,Holidays!$A$6:$A$205),WORKDAY.INTL(INDEX($T$11:$T$310,MATCH($G227,$A$11:$A$310,0)),1+N($I227),'Project Info'!$H$12,Holidays!$A$6:$A$205))),0))),IF($AE227="Completed",0,N('Project Info'!$C$11)))-1,1,'Project Info'!$H$12,Holidays!$A$6:$A$205)))</f>
        <v/>
      </c>
      <c r="T227" s="51" t="str">
        <f>IF(OR($S227="",$U227=""),"",IF(ISNUMBER($N227),$N227,WORKDAY.INTL($S227,$U227-1,'Project Info'!$H$12,Holidays!$A$6:$A$205)))</f>
        <v/>
      </c>
      <c r="U227" s="52" t="str">
        <f>IF(OR($S227="",NOT(ISNUMBER($J227))),"",IF(ISNUMBER($N227),MAX(1,NETWORKDAYS.INTL($S227,$N227,'Project Info'!$H$12,Holidays!$A$6:$A$205)),MAX(1,IF(ISNUMBER($P227),$P227,$J227),IF(ISNUMBER($M227),NETWORKDAYS.INTL($M227,N('Project Info'!$C$11),'Project Info'!$H$12,Holidays!$A$6:$A$205),0))))</f>
        <v/>
      </c>
      <c r="V227" s="53" t="str">
        <f>IF($U227="","",$U227-MAX(1,$J227))</f>
        <v/>
      </c>
      <c r="W227" s="25" t="str">
        <f>IF($B227="","",IF($U227="","Enter Duration",IF($AE227="Completed",IF(NOT(ISNUMBER($N227)),"Completed - enter Actual End",IF($V227&gt;0,"Completed - Overshoot",IF($V227&lt;0,"Completed - Early","Completed - On Time"))),IF($AE227="On Hold","On Hold",IF($AE227="In Progress",IF($V227&gt;0,"In Progress - Overshooting","In Progress - On Track"),IF($S227&gt;$Q227,"Delayed Start","Not Started"))))))</f>
        <v/>
      </c>
      <c r="X227" s="53" t="str">
        <f>IF(OR(NOT(ISNUMBER($R227)),NOT(ISNUMBER($T227))),"",IF($T227&gt;=$R227,NETWORKDAYS.INTL($R227,$T227,'Project Info'!$H$12,Holidays!$A$6:$A$205)-1,-(NETWORKDAYS.INTL($T227,$R227,'Project Info'!$H$12,Holidays!$A$6:$A$205)-1)))</f>
        <v/>
      </c>
      <c r="Y227" s="25" t="str">
        <f>IF($B227="","",IF(AND(MAX($AC227,$AD227)&gt;0,N($S227)&gt;N($Q227)),"Delayed by Task #"&amp;IF($AC227&gt;=$AD227,$D227,$G227)&amp;" (+"&amp;MAX($AC227,$AD227)&amp;"d)",""))</f>
        <v/>
      </c>
      <c r="Z227" s="52" t="str">
        <f>IF($B227="","",COUNTIF($D$11:$D$310,$A227)+COUNTIF($G$11:$G$310,$A227))</f>
        <v/>
      </c>
      <c r="AA227" s="47" t="str">
        <f>IF($B227="","",IF($AE227="Completed",1,IF($AE227="On Hold",4,IF($AE227="In Progress",2,IF(N($S227)&gt;N($Q227),7,3)))))</f>
        <v/>
      </c>
      <c r="AB227" s="47" t="str">
        <f>IF($B227="","",IF(OR(AND($D227&lt;&gt;"",ISNUMBER(MATCH($D227,$A$11:$A$310,0))),AND($G227&lt;&gt;"",ISNUMBER(MATCH($G227,$A$11:$A$310,0)))),1,0))</f>
        <v/>
      </c>
      <c r="AC227" s="47">
        <f>IF($D227="",0,N(IFERROR(INDEX($X$11:$X$310,MATCH($D227,$A$11:$A$310,0)),0)))</f>
        <v>0</v>
      </c>
      <c r="AD227" s="47">
        <f>IF($G227="",0,N(IFERROR(INDEX($X$11:$X$310,MATCH($G227,$A$11:$A$310,0)),0)))</f>
        <v>0</v>
      </c>
      <c r="AE227" s="47" t="str">
        <f>IF($B227="","",IF(ISNUMBER($N227),"Completed",IF($L227="Completed","Completed",IF($L227&lt;&gt;"",$L227,IF(ISNUMBER($M227),"In Progress","Not Started")))))</f>
        <v/>
      </c>
      <c r="AF227" s="54" t="str">
        <f>IF($B227="","",IF($AE227="Completed",1,MIN(1,N($O227))))</f>
        <v/>
      </c>
      <c r="AG227" s="55" t="str">
        <f>IF(OR($S227="",NOT(ISNUMBER($J227))),"",WORKDAY.INTL($S227,MAX(1,$J227)-1,'Project Info'!$H$12,Holidays!$A$6:$A$205))</f>
        <v/>
      </c>
      <c r="AH227" s="47" t="str">
        <f>IF($B227="","",N($J227)*$AF227)</f>
        <v/>
      </c>
      <c r="AI227" s="47">
        <f>IF(ISNUMBER($R227),$R227,0)</f>
        <v>0</v>
      </c>
      <c r="AJ227" s="47">
        <f>IF(ISNUMBER($T227),$T227,0)</f>
        <v>0</v>
      </c>
    </row>
    <row r="228" ht="18" customHeight="1">
      <c r="A228" s="47" t="str">
        <f>IF($B228="","",ROW()-10)</f>
        <v/>
      </c>
      <c r="B228" s="48" t="n"/>
      <c r="C228" s="48" t="n"/>
      <c r="D228" s="6" t="n"/>
      <c r="E228" s="6" t="n"/>
      <c r="F228" s="6" t="n"/>
      <c r="G228" s="6" t="n"/>
      <c r="H228" s="6" t="n"/>
      <c r="I228" s="6" t="n"/>
      <c r="J228" s="6" t="n"/>
      <c r="K228" s="49" t="n"/>
      <c r="L228" s="6" t="n"/>
      <c r="M228" s="49" t="n"/>
      <c r="N228" s="49" t="n"/>
      <c r="O228" s="50" t="n"/>
      <c r="P228" s="6" t="n"/>
      <c r="Q228" s="51" t="str">
        <f>IF(OR($B228="",'Project Info'!$C$9=""),"",WORKDAY.INTL(MAX('Project Info'!$C$9,N($K228),IF($D228="",0,N(IFERROR(IF($E228="SS",WORKDAY.INTL(INDEX($Q$11:$Q$310,MATCH($D228,$A$11:$A$310,0)),N($F228),'Project Info'!$H$12,Holidays!$A$6:$A$205),IF($E228="FF",WORKDAY.INTL(INDEX($R$11:$R$310,MATCH($D228,$A$11:$A$310,0)),N($F228)-MAX(1,N($J228))+1,'Project Info'!$H$12,Holidays!$A$6:$A$205),WORKDAY.INTL(INDEX($R$11:$R$310,MATCH($D228,$A$11:$A$310,0)),1+N($F228),'Project Info'!$H$12,Holidays!$A$6:$A$205))),0))),IF($G228="",0,N(IFERROR(IF($H228="SS",WORKDAY.INTL(INDEX($Q$11:$Q$310,MATCH($G228,$A$11:$A$310,0)),N($I228),'Project Info'!$H$12,Holidays!$A$6:$A$205),IF($H228="FF",WORKDAY.INTL(INDEX($R$11:$R$310,MATCH($G228,$A$11:$A$310,0)),N($I228)-MAX(1,N($J228))+1,'Project Info'!$H$12,Holidays!$A$6:$A$205),WORKDAY.INTL(INDEX($R$11:$R$310,MATCH($G228,$A$11:$A$310,0)),1+N($I228),'Project Info'!$H$12,Holidays!$A$6:$A$205))),0))))-1,1,'Project Info'!$H$12,Holidays!$A$6:$A$205))</f>
        <v/>
      </c>
      <c r="R228" s="51" t="str">
        <f>IF(OR($Q228="",NOT(ISNUMBER($J228))),"",WORKDAY.INTL($Q228,MAX(1,$J228)-1,'Project Info'!$H$12,Holidays!$A$6:$A$205))</f>
        <v/>
      </c>
      <c r="S228" s="51" t="str">
        <f>IF($Q228="","",IF(ISNUMBER($M228),$M228,WORKDAY.INTL(MAX($Q228,IF($D228="",0,N(IFERROR(IF($E228="SS",WORKDAY.INTL(INDEX($S$11:$S$310,MATCH($D228,$A$11:$A$310,0)),N($F228),'Project Info'!$H$12,Holidays!$A$6:$A$205),IF($E228="FF",WORKDAY.INTL(INDEX($T$11:$T$310,MATCH($D228,$A$11:$A$310,0)),N($F228)-MAX(1,IF(ISNUMBER($P228),$P228,N($J228)))+1,'Project Info'!$H$12,Holidays!$A$6:$A$205),WORKDAY.INTL(INDEX($T$11:$T$310,MATCH($D228,$A$11:$A$310,0)),1+N($F228),'Project Info'!$H$12,Holidays!$A$6:$A$205))),0))),IF($G228="",0,N(IFERROR(IF($H228="SS",WORKDAY.INTL(INDEX($S$11:$S$310,MATCH($G228,$A$11:$A$310,0)),N($I228),'Project Info'!$H$12,Holidays!$A$6:$A$205),IF($H228="FF",WORKDAY.INTL(INDEX($T$11:$T$310,MATCH($G228,$A$11:$A$310,0)),N($I228)-MAX(1,IF(ISNUMBER($P228),$P228,N($J228)))+1,'Project Info'!$H$12,Holidays!$A$6:$A$205),WORKDAY.INTL(INDEX($T$11:$T$310,MATCH($G228,$A$11:$A$310,0)),1+N($I228),'Project Info'!$H$12,Holidays!$A$6:$A$205))),0))),IF($AE228="Completed",0,N('Project Info'!$C$11)))-1,1,'Project Info'!$H$12,Holidays!$A$6:$A$205)))</f>
        <v/>
      </c>
      <c r="T228" s="51" t="str">
        <f>IF(OR($S228="",$U228=""),"",IF(ISNUMBER($N228),$N228,WORKDAY.INTL($S228,$U228-1,'Project Info'!$H$12,Holidays!$A$6:$A$205)))</f>
        <v/>
      </c>
      <c r="U228" s="52" t="str">
        <f>IF(OR($S228="",NOT(ISNUMBER($J228))),"",IF(ISNUMBER($N228),MAX(1,NETWORKDAYS.INTL($S228,$N228,'Project Info'!$H$12,Holidays!$A$6:$A$205)),MAX(1,IF(ISNUMBER($P228),$P228,$J228),IF(ISNUMBER($M228),NETWORKDAYS.INTL($M228,N('Project Info'!$C$11),'Project Info'!$H$12,Holidays!$A$6:$A$205),0))))</f>
        <v/>
      </c>
      <c r="V228" s="53" t="str">
        <f>IF($U228="","",$U228-MAX(1,$J228))</f>
        <v/>
      </c>
      <c r="W228" s="25" t="str">
        <f>IF($B228="","",IF($U228="","Enter Duration",IF($AE228="Completed",IF(NOT(ISNUMBER($N228)),"Completed - enter Actual End",IF($V228&gt;0,"Completed - Overshoot",IF($V228&lt;0,"Completed - Early","Completed - On Time"))),IF($AE228="On Hold","On Hold",IF($AE228="In Progress",IF($V228&gt;0,"In Progress - Overshooting","In Progress - On Track"),IF($S228&gt;$Q228,"Delayed Start","Not Started"))))))</f>
        <v/>
      </c>
      <c r="X228" s="53" t="str">
        <f>IF(OR(NOT(ISNUMBER($R228)),NOT(ISNUMBER($T228))),"",IF($T228&gt;=$R228,NETWORKDAYS.INTL($R228,$T228,'Project Info'!$H$12,Holidays!$A$6:$A$205)-1,-(NETWORKDAYS.INTL($T228,$R228,'Project Info'!$H$12,Holidays!$A$6:$A$205)-1)))</f>
        <v/>
      </c>
      <c r="Y228" s="25" t="str">
        <f>IF($B228="","",IF(AND(MAX($AC228,$AD228)&gt;0,N($S228)&gt;N($Q228)),"Delayed by Task #"&amp;IF($AC228&gt;=$AD228,$D228,$G228)&amp;" (+"&amp;MAX($AC228,$AD228)&amp;"d)",""))</f>
        <v/>
      </c>
      <c r="Z228" s="52" t="str">
        <f>IF($B228="","",COUNTIF($D$11:$D$310,$A228)+COUNTIF($G$11:$G$310,$A228))</f>
        <v/>
      </c>
      <c r="AA228" s="47" t="str">
        <f>IF($B228="","",IF($AE228="Completed",1,IF($AE228="On Hold",4,IF($AE228="In Progress",2,IF(N($S228)&gt;N($Q228),7,3)))))</f>
        <v/>
      </c>
      <c r="AB228" s="47" t="str">
        <f>IF($B228="","",IF(OR(AND($D228&lt;&gt;"",ISNUMBER(MATCH($D228,$A$11:$A$310,0))),AND($G228&lt;&gt;"",ISNUMBER(MATCH($G228,$A$11:$A$310,0)))),1,0))</f>
        <v/>
      </c>
      <c r="AC228" s="47">
        <f>IF($D228="",0,N(IFERROR(INDEX($X$11:$X$310,MATCH($D228,$A$11:$A$310,0)),0)))</f>
        <v>0</v>
      </c>
      <c r="AD228" s="47">
        <f>IF($G228="",0,N(IFERROR(INDEX($X$11:$X$310,MATCH($G228,$A$11:$A$310,0)),0)))</f>
        <v>0</v>
      </c>
      <c r="AE228" s="47" t="str">
        <f>IF($B228="","",IF(ISNUMBER($N228),"Completed",IF($L228="Completed","Completed",IF($L228&lt;&gt;"",$L228,IF(ISNUMBER($M228),"In Progress","Not Started")))))</f>
        <v/>
      </c>
      <c r="AF228" s="54" t="str">
        <f>IF($B228="","",IF($AE228="Completed",1,MIN(1,N($O228))))</f>
        <v/>
      </c>
      <c r="AG228" s="55" t="str">
        <f>IF(OR($S228="",NOT(ISNUMBER($J228))),"",WORKDAY.INTL($S228,MAX(1,$J228)-1,'Project Info'!$H$12,Holidays!$A$6:$A$205))</f>
        <v/>
      </c>
      <c r="AH228" s="47" t="str">
        <f>IF($B228="","",N($J228)*$AF228)</f>
        <v/>
      </c>
      <c r="AI228" s="47">
        <f>IF(ISNUMBER($R228),$R228,0)</f>
        <v>0</v>
      </c>
      <c r="AJ228" s="47">
        <f>IF(ISNUMBER($T228),$T228,0)</f>
        <v>0</v>
      </c>
    </row>
    <row r="229" ht="18" customHeight="1">
      <c r="A229" s="47" t="str">
        <f>IF($B229="","",ROW()-10)</f>
        <v/>
      </c>
      <c r="B229" s="48" t="n"/>
      <c r="C229" s="48" t="n"/>
      <c r="D229" s="6" t="n"/>
      <c r="E229" s="6" t="n"/>
      <c r="F229" s="6" t="n"/>
      <c r="G229" s="6" t="n"/>
      <c r="H229" s="6" t="n"/>
      <c r="I229" s="6" t="n"/>
      <c r="J229" s="6" t="n"/>
      <c r="K229" s="49" t="n"/>
      <c r="L229" s="6" t="n"/>
      <c r="M229" s="49" t="n"/>
      <c r="N229" s="49" t="n"/>
      <c r="O229" s="50" t="n"/>
      <c r="P229" s="6" t="n"/>
      <c r="Q229" s="51" t="str">
        <f>IF(OR($B229="",'Project Info'!$C$9=""),"",WORKDAY.INTL(MAX('Project Info'!$C$9,N($K229),IF($D229="",0,N(IFERROR(IF($E229="SS",WORKDAY.INTL(INDEX($Q$11:$Q$310,MATCH($D229,$A$11:$A$310,0)),N($F229),'Project Info'!$H$12,Holidays!$A$6:$A$205),IF($E229="FF",WORKDAY.INTL(INDEX($R$11:$R$310,MATCH($D229,$A$11:$A$310,0)),N($F229)-MAX(1,N($J229))+1,'Project Info'!$H$12,Holidays!$A$6:$A$205),WORKDAY.INTL(INDEX($R$11:$R$310,MATCH($D229,$A$11:$A$310,0)),1+N($F229),'Project Info'!$H$12,Holidays!$A$6:$A$205))),0))),IF($G229="",0,N(IFERROR(IF($H229="SS",WORKDAY.INTL(INDEX($Q$11:$Q$310,MATCH($G229,$A$11:$A$310,0)),N($I229),'Project Info'!$H$12,Holidays!$A$6:$A$205),IF($H229="FF",WORKDAY.INTL(INDEX($R$11:$R$310,MATCH($G229,$A$11:$A$310,0)),N($I229)-MAX(1,N($J229))+1,'Project Info'!$H$12,Holidays!$A$6:$A$205),WORKDAY.INTL(INDEX($R$11:$R$310,MATCH($G229,$A$11:$A$310,0)),1+N($I229),'Project Info'!$H$12,Holidays!$A$6:$A$205))),0))))-1,1,'Project Info'!$H$12,Holidays!$A$6:$A$205))</f>
        <v/>
      </c>
      <c r="R229" s="51" t="str">
        <f>IF(OR($Q229="",NOT(ISNUMBER($J229))),"",WORKDAY.INTL($Q229,MAX(1,$J229)-1,'Project Info'!$H$12,Holidays!$A$6:$A$205))</f>
        <v/>
      </c>
      <c r="S229" s="51" t="str">
        <f>IF($Q229="","",IF(ISNUMBER($M229),$M229,WORKDAY.INTL(MAX($Q229,IF($D229="",0,N(IFERROR(IF($E229="SS",WORKDAY.INTL(INDEX($S$11:$S$310,MATCH($D229,$A$11:$A$310,0)),N($F229),'Project Info'!$H$12,Holidays!$A$6:$A$205),IF($E229="FF",WORKDAY.INTL(INDEX($T$11:$T$310,MATCH($D229,$A$11:$A$310,0)),N($F229)-MAX(1,IF(ISNUMBER($P229),$P229,N($J229)))+1,'Project Info'!$H$12,Holidays!$A$6:$A$205),WORKDAY.INTL(INDEX($T$11:$T$310,MATCH($D229,$A$11:$A$310,0)),1+N($F229),'Project Info'!$H$12,Holidays!$A$6:$A$205))),0))),IF($G229="",0,N(IFERROR(IF($H229="SS",WORKDAY.INTL(INDEX($S$11:$S$310,MATCH($G229,$A$11:$A$310,0)),N($I229),'Project Info'!$H$12,Holidays!$A$6:$A$205),IF($H229="FF",WORKDAY.INTL(INDEX($T$11:$T$310,MATCH($G229,$A$11:$A$310,0)),N($I229)-MAX(1,IF(ISNUMBER($P229),$P229,N($J229)))+1,'Project Info'!$H$12,Holidays!$A$6:$A$205),WORKDAY.INTL(INDEX($T$11:$T$310,MATCH($G229,$A$11:$A$310,0)),1+N($I229),'Project Info'!$H$12,Holidays!$A$6:$A$205))),0))),IF($AE229="Completed",0,N('Project Info'!$C$11)))-1,1,'Project Info'!$H$12,Holidays!$A$6:$A$205)))</f>
        <v/>
      </c>
      <c r="T229" s="51" t="str">
        <f>IF(OR($S229="",$U229=""),"",IF(ISNUMBER($N229),$N229,WORKDAY.INTL($S229,$U229-1,'Project Info'!$H$12,Holidays!$A$6:$A$205)))</f>
        <v/>
      </c>
      <c r="U229" s="52" t="str">
        <f>IF(OR($S229="",NOT(ISNUMBER($J229))),"",IF(ISNUMBER($N229),MAX(1,NETWORKDAYS.INTL($S229,$N229,'Project Info'!$H$12,Holidays!$A$6:$A$205)),MAX(1,IF(ISNUMBER($P229),$P229,$J229),IF(ISNUMBER($M229),NETWORKDAYS.INTL($M229,N('Project Info'!$C$11),'Project Info'!$H$12,Holidays!$A$6:$A$205),0))))</f>
        <v/>
      </c>
      <c r="V229" s="53" t="str">
        <f>IF($U229="","",$U229-MAX(1,$J229))</f>
        <v/>
      </c>
      <c r="W229" s="25" t="str">
        <f>IF($B229="","",IF($U229="","Enter Duration",IF($AE229="Completed",IF(NOT(ISNUMBER($N229)),"Completed - enter Actual End",IF($V229&gt;0,"Completed - Overshoot",IF($V229&lt;0,"Completed - Early","Completed - On Time"))),IF($AE229="On Hold","On Hold",IF($AE229="In Progress",IF($V229&gt;0,"In Progress - Overshooting","In Progress - On Track"),IF($S229&gt;$Q229,"Delayed Start","Not Started"))))))</f>
        <v/>
      </c>
      <c r="X229" s="53" t="str">
        <f>IF(OR(NOT(ISNUMBER($R229)),NOT(ISNUMBER($T229))),"",IF($T229&gt;=$R229,NETWORKDAYS.INTL($R229,$T229,'Project Info'!$H$12,Holidays!$A$6:$A$205)-1,-(NETWORKDAYS.INTL($T229,$R229,'Project Info'!$H$12,Holidays!$A$6:$A$205)-1)))</f>
        <v/>
      </c>
      <c r="Y229" s="25" t="str">
        <f>IF($B229="","",IF(AND(MAX($AC229,$AD229)&gt;0,N($S229)&gt;N($Q229)),"Delayed by Task #"&amp;IF($AC229&gt;=$AD229,$D229,$G229)&amp;" (+"&amp;MAX($AC229,$AD229)&amp;"d)",""))</f>
        <v/>
      </c>
      <c r="Z229" s="52" t="str">
        <f>IF($B229="","",COUNTIF($D$11:$D$310,$A229)+COUNTIF($G$11:$G$310,$A229))</f>
        <v/>
      </c>
      <c r="AA229" s="47" t="str">
        <f>IF($B229="","",IF($AE229="Completed",1,IF($AE229="On Hold",4,IF($AE229="In Progress",2,IF(N($S229)&gt;N($Q229),7,3)))))</f>
        <v/>
      </c>
      <c r="AB229" s="47" t="str">
        <f>IF($B229="","",IF(OR(AND($D229&lt;&gt;"",ISNUMBER(MATCH($D229,$A$11:$A$310,0))),AND($G229&lt;&gt;"",ISNUMBER(MATCH($G229,$A$11:$A$310,0)))),1,0))</f>
        <v/>
      </c>
      <c r="AC229" s="47">
        <f>IF($D229="",0,N(IFERROR(INDEX($X$11:$X$310,MATCH($D229,$A$11:$A$310,0)),0)))</f>
        <v>0</v>
      </c>
      <c r="AD229" s="47">
        <f>IF($G229="",0,N(IFERROR(INDEX($X$11:$X$310,MATCH($G229,$A$11:$A$310,0)),0)))</f>
        <v>0</v>
      </c>
      <c r="AE229" s="47" t="str">
        <f>IF($B229="","",IF(ISNUMBER($N229),"Completed",IF($L229="Completed","Completed",IF($L229&lt;&gt;"",$L229,IF(ISNUMBER($M229),"In Progress","Not Started")))))</f>
        <v/>
      </c>
      <c r="AF229" s="54" t="str">
        <f>IF($B229="","",IF($AE229="Completed",1,MIN(1,N($O229))))</f>
        <v/>
      </c>
      <c r="AG229" s="55" t="str">
        <f>IF(OR($S229="",NOT(ISNUMBER($J229))),"",WORKDAY.INTL($S229,MAX(1,$J229)-1,'Project Info'!$H$12,Holidays!$A$6:$A$205))</f>
        <v/>
      </c>
      <c r="AH229" s="47" t="str">
        <f>IF($B229="","",N($J229)*$AF229)</f>
        <v/>
      </c>
      <c r="AI229" s="47">
        <f>IF(ISNUMBER($R229),$R229,0)</f>
        <v>0</v>
      </c>
      <c r="AJ229" s="47">
        <f>IF(ISNUMBER($T229),$T229,0)</f>
        <v>0</v>
      </c>
    </row>
    <row r="230" ht="18" customHeight="1">
      <c r="A230" s="47" t="str">
        <f>IF($B230="","",ROW()-10)</f>
        <v/>
      </c>
      <c r="B230" s="48" t="n"/>
      <c r="C230" s="48" t="n"/>
      <c r="D230" s="6" t="n"/>
      <c r="E230" s="6" t="n"/>
      <c r="F230" s="6" t="n"/>
      <c r="G230" s="6" t="n"/>
      <c r="H230" s="6" t="n"/>
      <c r="I230" s="6" t="n"/>
      <c r="J230" s="6" t="n"/>
      <c r="K230" s="49" t="n"/>
      <c r="L230" s="6" t="n"/>
      <c r="M230" s="49" t="n"/>
      <c r="N230" s="49" t="n"/>
      <c r="O230" s="50" t="n"/>
      <c r="P230" s="6" t="n"/>
      <c r="Q230" s="51" t="str">
        <f>IF(OR($B230="",'Project Info'!$C$9=""),"",WORKDAY.INTL(MAX('Project Info'!$C$9,N($K230),IF($D230="",0,N(IFERROR(IF($E230="SS",WORKDAY.INTL(INDEX($Q$11:$Q$310,MATCH($D230,$A$11:$A$310,0)),N($F230),'Project Info'!$H$12,Holidays!$A$6:$A$205),IF($E230="FF",WORKDAY.INTL(INDEX($R$11:$R$310,MATCH($D230,$A$11:$A$310,0)),N($F230)-MAX(1,N($J230))+1,'Project Info'!$H$12,Holidays!$A$6:$A$205),WORKDAY.INTL(INDEX($R$11:$R$310,MATCH($D230,$A$11:$A$310,0)),1+N($F230),'Project Info'!$H$12,Holidays!$A$6:$A$205))),0))),IF($G230="",0,N(IFERROR(IF($H230="SS",WORKDAY.INTL(INDEX($Q$11:$Q$310,MATCH($G230,$A$11:$A$310,0)),N($I230),'Project Info'!$H$12,Holidays!$A$6:$A$205),IF($H230="FF",WORKDAY.INTL(INDEX($R$11:$R$310,MATCH($G230,$A$11:$A$310,0)),N($I230)-MAX(1,N($J230))+1,'Project Info'!$H$12,Holidays!$A$6:$A$205),WORKDAY.INTL(INDEX($R$11:$R$310,MATCH($G230,$A$11:$A$310,0)),1+N($I230),'Project Info'!$H$12,Holidays!$A$6:$A$205))),0))))-1,1,'Project Info'!$H$12,Holidays!$A$6:$A$205))</f>
        <v/>
      </c>
      <c r="R230" s="51" t="str">
        <f>IF(OR($Q230="",NOT(ISNUMBER($J230))),"",WORKDAY.INTL($Q230,MAX(1,$J230)-1,'Project Info'!$H$12,Holidays!$A$6:$A$205))</f>
        <v/>
      </c>
      <c r="S230" s="51" t="str">
        <f>IF($Q230="","",IF(ISNUMBER($M230),$M230,WORKDAY.INTL(MAX($Q230,IF($D230="",0,N(IFERROR(IF($E230="SS",WORKDAY.INTL(INDEX($S$11:$S$310,MATCH($D230,$A$11:$A$310,0)),N($F230),'Project Info'!$H$12,Holidays!$A$6:$A$205),IF($E230="FF",WORKDAY.INTL(INDEX($T$11:$T$310,MATCH($D230,$A$11:$A$310,0)),N($F230)-MAX(1,IF(ISNUMBER($P230),$P230,N($J230)))+1,'Project Info'!$H$12,Holidays!$A$6:$A$205),WORKDAY.INTL(INDEX($T$11:$T$310,MATCH($D230,$A$11:$A$310,0)),1+N($F230),'Project Info'!$H$12,Holidays!$A$6:$A$205))),0))),IF($G230="",0,N(IFERROR(IF($H230="SS",WORKDAY.INTL(INDEX($S$11:$S$310,MATCH($G230,$A$11:$A$310,0)),N($I230),'Project Info'!$H$12,Holidays!$A$6:$A$205),IF($H230="FF",WORKDAY.INTL(INDEX($T$11:$T$310,MATCH($G230,$A$11:$A$310,0)),N($I230)-MAX(1,IF(ISNUMBER($P230),$P230,N($J230)))+1,'Project Info'!$H$12,Holidays!$A$6:$A$205),WORKDAY.INTL(INDEX($T$11:$T$310,MATCH($G230,$A$11:$A$310,0)),1+N($I230),'Project Info'!$H$12,Holidays!$A$6:$A$205))),0))),IF($AE230="Completed",0,N('Project Info'!$C$11)))-1,1,'Project Info'!$H$12,Holidays!$A$6:$A$205)))</f>
        <v/>
      </c>
      <c r="T230" s="51" t="str">
        <f>IF(OR($S230="",$U230=""),"",IF(ISNUMBER($N230),$N230,WORKDAY.INTL($S230,$U230-1,'Project Info'!$H$12,Holidays!$A$6:$A$205)))</f>
        <v/>
      </c>
      <c r="U230" s="52" t="str">
        <f>IF(OR($S230="",NOT(ISNUMBER($J230))),"",IF(ISNUMBER($N230),MAX(1,NETWORKDAYS.INTL($S230,$N230,'Project Info'!$H$12,Holidays!$A$6:$A$205)),MAX(1,IF(ISNUMBER($P230),$P230,$J230),IF(ISNUMBER($M230),NETWORKDAYS.INTL($M230,N('Project Info'!$C$11),'Project Info'!$H$12,Holidays!$A$6:$A$205),0))))</f>
        <v/>
      </c>
      <c r="V230" s="53" t="str">
        <f>IF($U230="","",$U230-MAX(1,$J230))</f>
        <v/>
      </c>
      <c r="W230" s="25" t="str">
        <f>IF($B230="","",IF($U230="","Enter Duration",IF($AE230="Completed",IF(NOT(ISNUMBER($N230)),"Completed - enter Actual End",IF($V230&gt;0,"Completed - Overshoot",IF($V230&lt;0,"Completed - Early","Completed - On Time"))),IF($AE230="On Hold","On Hold",IF($AE230="In Progress",IF($V230&gt;0,"In Progress - Overshooting","In Progress - On Track"),IF($S230&gt;$Q230,"Delayed Start","Not Started"))))))</f>
        <v/>
      </c>
      <c r="X230" s="53" t="str">
        <f>IF(OR(NOT(ISNUMBER($R230)),NOT(ISNUMBER($T230))),"",IF($T230&gt;=$R230,NETWORKDAYS.INTL($R230,$T230,'Project Info'!$H$12,Holidays!$A$6:$A$205)-1,-(NETWORKDAYS.INTL($T230,$R230,'Project Info'!$H$12,Holidays!$A$6:$A$205)-1)))</f>
        <v/>
      </c>
      <c r="Y230" s="25" t="str">
        <f>IF($B230="","",IF(AND(MAX($AC230,$AD230)&gt;0,N($S230)&gt;N($Q230)),"Delayed by Task #"&amp;IF($AC230&gt;=$AD230,$D230,$G230)&amp;" (+"&amp;MAX($AC230,$AD230)&amp;"d)",""))</f>
        <v/>
      </c>
      <c r="Z230" s="52" t="str">
        <f>IF($B230="","",COUNTIF($D$11:$D$310,$A230)+COUNTIF($G$11:$G$310,$A230))</f>
        <v/>
      </c>
      <c r="AA230" s="47" t="str">
        <f>IF($B230="","",IF($AE230="Completed",1,IF($AE230="On Hold",4,IF($AE230="In Progress",2,IF(N($S230)&gt;N($Q230),7,3)))))</f>
        <v/>
      </c>
      <c r="AB230" s="47" t="str">
        <f>IF($B230="","",IF(OR(AND($D230&lt;&gt;"",ISNUMBER(MATCH($D230,$A$11:$A$310,0))),AND($G230&lt;&gt;"",ISNUMBER(MATCH($G230,$A$11:$A$310,0)))),1,0))</f>
        <v/>
      </c>
      <c r="AC230" s="47">
        <f>IF($D230="",0,N(IFERROR(INDEX($X$11:$X$310,MATCH($D230,$A$11:$A$310,0)),0)))</f>
        <v>0</v>
      </c>
      <c r="AD230" s="47">
        <f>IF($G230="",0,N(IFERROR(INDEX($X$11:$X$310,MATCH($G230,$A$11:$A$310,0)),0)))</f>
        <v>0</v>
      </c>
      <c r="AE230" s="47" t="str">
        <f>IF($B230="","",IF(ISNUMBER($N230),"Completed",IF($L230="Completed","Completed",IF($L230&lt;&gt;"",$L230,IF(ISNUMBER($M230),"In Progress","Not Started")))))</f>
        <v/>
      </c>
      <c r="AF230" s="54" t="str">
        <f>IF($B230="","",IF($AE230="Completed",1,MIN(1,N($O230))))</f>
        <v/>
      </c>
      <c r="AG230" s="55" t="str">
        <f>IF(OR($S230="",NOT(ISNUMBER($J230))),"",WORKDAY.INTL($S230,MAX(1,$J230)-1,'Project Info'!$H$12,Holidays!$A$6:$A$205))</f>
        <v/>
      </c>
      <c r="AH230" s="47" t="str">
        <f>IF($B230="","",N($J230)*$AF230)</f>
        <v/>
      </c>
      <c r="AI230" s="47">
        <f>IF(ISNUMBER($R230),$R230,0)</f>
        <v>0</v>
      </c>
      <c r="AJ230" s="47">
        <f>IF(ISNUMBER($T230),$T230,0)</f>
        <v>0</v>
      </c>
    </row>
    <row r="231" ht="18" customHeight="1">
      <c r="A231" s="47" t="str">
        <f>IF($B231="","",ROW()-10)</f>
        <v/>
      </c>
      <c r="B231" s="48" t="n"/>
      <c r="C231" s="48" t="n"/>
      <c r="D231" s="6" t="n"/>
      <c r="E231" s="6" t="n"/>
      <c r="F231" s="6" t="n"/>
      <c r="G231" s="6" t="n"/>
      <c r="H231" s="6" t="n"/>
      <c r="I231" s="6" t="n"/>
      <c r="J231" s="6" t="n"/>
      <c r="K231" s="49" t="n"/>
      <c r="L231" s="6" t="n"/>
      <c r="M231" s="49" t="n"/>
      <c r="N231" s="49" t="n"/>
      <c r="O231" s="50" t="n"/>
      <c r="P231" s="6" t="n"/>
      <c r="Q231" s="51" t="str">
        <f>IF(OR($B231="",'Project Info'!$C$9=""),"",WORKDAY.INTL(MAX('Project Info'!$C$9,N($K231),IF($D231="",0,N(IFERROR(IF($E231="SS",WORKDAY.INTL(INDEX($Q$11:$Q$310,MATCH($D231,$A$11:$A$310,0)),N($F231),'Project Info'!$H$12,Holidays!$A$6:$A$205),IF($E231="FF",WORKDAY.INTL(INDEX($R$11:$R$310,MATCH($D231,$A$11:$A$310,0)),N($F231)-MAX(1,N($J231))+1,'Project Info'!$H$12,Holidays!$A$6:$A$205),WORKDAY.INTL(INDEX($R$11:$R$310,MATCH($D231,$A$11:$A$310,0)),1+N($F231),'Project Info'!$H$12,Holidays!$A$6:$A$205))),0))),IF($G231="",0,N(IFERROR(IF($H231="SS",WORKDAY.INTL(INDEX($Q$11:$Q$310,MATCH($G231,$A$11:$A$310,0)),N($I231),'Project Info'!$H$12,Holidays!$A$6:$A$205),IF($H231="FF",WORKDAY.INTL(INDEX($R$11:$R$310,MATCH($G231,$A$11:$A$310,0)),N($I231)-MAX(1,N($J231))+1,'Project Info'!$H$12,Holidays!$A$6:$A$205),WORKDAY.INTL(INDEX($R$11:$R$310,MATCH($G231,$A$11:$A$310,0)),1+N($I231),'Project Info'!$H$12,Holidays!$A$6:$A$205))),0))))-1,1,'Project Info'!$H$12,Holidays!$A$6:$A$205))</f>
        <v/>
      </c>
      <c r="R231" s="51" t="str">
        <f>IF(OR($Q231="",NOT(ISNUMBER($J231))),"",WORKDAY.INTL($Q231,MAX(1,$J231)-1,'Project Info'!$H$12,Holidays!$A$6:$A$205))</f>
        <v/>
      </c>
      <c r="S231" s="51" t="str">
        <f>IF($Q231="","",IF(ISNUMBER($M231),$M231,WORKDAY.INTL(MAX($Q231,IF($D231="",0,N(IFERROR(IF($E231="SS",WORKDAY.INTL(INDEX($S$11:$S$310,MATCH($D231,$A$11:$A$310,0)),N($F231),'Project Info'!$H$12,Holidays!$A$6:$A$205),IF($E231="FF",WORKDAY.INTL(INDEX($T$11:$T$310,MATCH($D231,$A$11:$A$310,0)),N($F231)-MAX(1,IF(ISNUMBER($P231),$P231,N($J231)))+1,'Project Info'!$H$12,Holidays!$A$6:$A$205),WORKDAY.INTL(INDEX($T$11:$T$310,MATCH($D231,$A$11:$A$310,0)),1+N($F231),'Project Info'!$H$12,Holidays!$A$6:$A$205))),0))),IF($G231="",0,N(IFERROR(IF($H231="SS",WORKDAY.INTL(INDEX($S$11:$S$310,MATCH($G231,$A$11:$A$310,0)),N($I231),'Project Info'!$H$12,Holidays!$A$6:$A$205),IF($H231="FF",WORKDAY.INTL(INDEX($T$11:$T$310,MATCH($G231,$A$11:$A$310,0)),N($I231)-MAX(1,IF(ISNUMBER($P231),$P231,N($J231)))+1,'Project Info'!$H$12,Holidays!$A$6:$A$205),WORKDAY.INTL(INDEX($T$11:$T$310,MATCH($G231,$A$11:$A$310,0)),1+N($I231),'Project Info'!$H$12,Holidays!$A$6:$A$205))),0))),IF($AE231="Completed",0,N('Project Info'!$C$11)))-1,1,'Project Info'!$H$12,Holidays!$A$6:$A$205)))</f>
        <v/>
      </c>
      <c r="T231" s="51" t="str">
        <f>IF(OR($S231="",$U231=""),"",IF(ISNUMBER($N231),$N231,WORKDAY.INTL($S231,$U231-1,'Project Info'!$H$12,Holidays!$A$6:$A$205)))</f>
        <v/>
      </c>
      <c r="U231" s="52" t="str">
        <f>IF(OR($S231="",NOT(ISNUMBER($J231))),"",IF(ISNUMBER($N231),MAX(1,NETWORKDAYS.INTL($S231,$N231,'Project Info'!$H$12,Holidays!$A$6:$A$205)),MAX(1,IF(ISNUMBER($P231),$P231,$J231),IF(ISNUMBER($M231),NETWORKDAYS.INTL($M231,N('Project Info'!$C$11),'Project Info'!$H$12,Holidays!$A$6:$A$205),0))))</f>
        <v/>
      </c>
      <c r="V231" s="53" t="str">
        <f>IF($U231="","",$U231-MAX(1,$J231))</f>
        <v/>
      </c>
      <c r="W231" s="25" t="str">
        <f>IF($B231="","",IF($U231="","Enter Duration",IF($AE231="Completed",IF(NOT(ISNUMBER($N231)),"Completed - enter Actual End",IF($V231&gt;0,"Completed - Overshoot",IF($V231&lt;0,"Completed - Early","Completed - On Time"))),IF($AE231="On Hold","On Hold",IF($AE231="In Progress",IF($V231&gt;0,"In Progress - Overshooting","In Progress - On Track"),IF($S231&gt;$Q231,"Delayed Start","Not Started"))))))</f>
        <v/>
      </c>
      <c r="X231" s="53" t="str">
        <f>IF(OR(NOT(ISNUMBER($R231)),NOT(ISNUMBER($T231))),"",IF($T231&gt;=$R231,NETWORKDAYS.INTL($R231,$T231,'Project Info'!$H$12,Holidays!$A$6:$A$205)-1,-(NETWORKDAYS.INTL($T231,$R231,'Project Info'!$H$12,Holidays!$A$6:$A$205)-1)))</f>
        <v/>
      </c>
      <c r="Y231" s="25" t="str">
        <f>IF($B231="","",IF(AND(MAX($AC231,$AD231)&gt;0,N($S231)&gt;N($Q231)),"Delayed by Task #"&amp;IF($AC231&gt;=$AD231,$D231,$G231)&amp;" (+"&amp;MAX($AC231,$AD231)&amp;"d)",""))</f>
        <v/>
      </c>
      <c r="Z231" s="52" t="str">
        <f>IF($B231="","",COUNTIF($D$11:$D$310,$A231)+COUNTIF($G$11:$G$310,$A231))</f>
        <v/>
      </c>
      <c r="AA231" s="47" t="str">
        <f>IF($B231="","",IF($AE231="Completed",1,IF($AE231="On Hold",4,IF($AE231="In Progress",2,IF(N($S231)&gt;N($Q231),7,3)))))</f>
        <v/>
      </c>
      <c r="AB231" s="47" t="str">
        <f>IF($B231="","",IF(OR(AND($D231&lt;&gt;"",ISNUMBER(MATCH($D231,$A$11:$A$310,0))),AND($G231&lt;&gt;"",ISNUMBER(MATCH($G231,$A$11:$A$310,0)))),1,0))</f>
        <v/>
      </c>
      <c r="AC231" s="47">
        <f>IF($D231="",0,N(IFERROR(INDEX($X$11:$X$310,MATCH($D231,$A$11:$A$310,0)),0)))</f>
        <v>0</v>
      </c>
      <c r="AD231" s="47">
        <f>IF($G231="",0,N(IFERROR(INDEX($X$11:$X$310,MATCH($G231,$A$11:$A$310,0)),0)))</f>
        <v>0</v>
      </c>
      <c r="AE231" s="47" t="str">
        <f>IF($B231="","",IF(ISNUMBER($N231),"Completed",IF($L231="Completed","Completed",IF($L231&lt;&gt;"",$L231,IF(ISNUMBER($M231),"In Progress","Not Started")))))</f>
        <v/>
      </c>
      <c r="AF231" s="54" t="str">
        <f>IF($B231="","",IF($AE231="Completed",1,MIN(1,N($O231))))</f>
        <v/>
      </c>
      <c r="AG231" s="55" t="str">
        <f>IF(OR($S231="",NOT(ISNUMBER($J231))),"",WORKDAY.INTL($S231,MAX(1,$J231)-1,'Project Info'!$H$12,Holidays!$A$6:$A$205))</f>
        <v/>
      </c>
      <c r="AH231" s="47" t="str">
        <f>IF($B231="","",N($J231)*$AF231)</f>
        <v/>
      </c>
      <c r="AI231" s="47">
        <f>IF(ISNUMBER($R231),$R231,0)</f>
        <v>0</v>
      </c>
      <c r="AJ231" s="47">
        <f>IF(ISNUMBER($T231),$T231,0)</f>
        <v>0</v>
      </c>
    </row>
    <row r="232" ht="18" customHeight="1">
      <c r="A232" s="47" t="str">
        <f>IF($B232="","",ROW()-10)</f>
        <v/>
      </c>
      <c r="B232" s="48" t="n"/>
      <c r="C232" s="48" t="n"/>
      <c r="D232" s="6" t="n"/>
      <c r="E232" s="6" t="n"/>
      <c r="F232" s="6" t="n"/>
      <c r="G232" s="6" t="n"/>
      <c r="H232" s="6" t="n"/>
      <c r="I232" s="6" t="n"/>
      <c r="J232" s="6" t="n"/>
      <c r="K232" s="49" t="n"/>
      <c r="L232" s="6" t="n"/>
      <c r="M232" s="49" t="n"/>
      <c r="N232" s="49" t="n"/>
      <c r="O232" s="50" t="n"/>
      <c r="P232" s="6" t="n"/>
      <c r="Q232" s="51" t="str">
        <f>IF(OR($B232="",'Project Info'!$C$9=""),"",WORKDAY.INTL(MAX('Project Info'!$C$9,N($K232),IF($D232="",0,N(IFERROR(IF($E232="SS",WORKDAY.INTL(INDEX($Q$11:$Q$310,MATCH($D232,$A$11:$A$310,0)),N($F232),'Project Info'!$H$12,Holidays!$A$6:$A$205),IF($E232="FF",WORKDAY.INTL(INDEX($R$11:$R$310,MATCH($D232,$A$11:$A$310,0)),N($F232)-MAX(1,N($J232))+1,'Project Info'!$H$12,Holidays!$A$6:$A$205),WORKDAY.INTL(INDEX($R$11:$R$310,MATCH($D232,$A$11:$A$310,0)),1+N($F232),'Project Info'!$H$12,Holidays!$A$6:$A$205))),0))),IF($G232="",0,N(IFERROR(IF($H232="SS",WORKDAY.INTL(INDEX($Q$11:$Q$310,MATCH($G232,$A$11:$A$310,0)),N($I232),'Project Info'!$H$12,Holidays!$A$6:$A$205),IF($H232="FF",WORKDAY.INTL(INDEX($R$11:$R$310,MATCH($G232,$A$11:$A$310,0)),N($I232)-MAX(1,N($J232))+1,'Project Info'!$H$12,Holidays!$A$6:$A$205),WORKDAY.INTL(INDEX($R$11:$R$310,MATCH($G232,$A$11:$A$310,0)),1+N($I232),'Project Info'!$H$12,Holidays!$A$6:$A$205))),0))))-1,1,'Project Info'!$H$12,Holidays!$A$6:$A$205))</f>
        <v/>
      </c>
      <c r="R232" s="51" t="str">
        <f>IF(OR($Q232="",NOT(ISNUMBER($J232))),"",WORKDAY.INTL($Q232,MAX(1,$J232)-1,'Project Info'!$H$12,Holidays!$A$6:$A$205))</f>
        <v/>
      </c>
      <c r="S232" s="51" t="str">
        <f>IF($Q232="","",IF(ISNUMBER($M232),$M232,WORKDAY.INTL(MAX($Q232,IF($D232="",0,N(IFERROR(IF($E232="SS",WORKDAY.INTL(INDEX($S$11:$S$310,MATCH($D232,$A$11:$A$310,0)),N($F232),'Project Info'!$H$12,Holidays!$A$6:$A$205),IF($E232="FF",WORKDAY.INTL(INDEX($T$11:$T$310,MATCH($D232,$A$11:$A$310,0)),N($F232)-MAX(1,IF(ISNUMBER($P232),$P232,N($J232)))+1,'Project Info'!$H$12,Holidays!$A$6:$A$205),WORKDAY.INTL(INDEX($T$11:$T$310,MATCH($D232,$A$11:$A$310,0)),1+N($F232),'Project Info'!$H$12,Holidays!$A$6:$A$205))),0))),IF($G232="",0,N(IFERROR(IF($H232="SS",WORKDAY.INTL(INDEX($S$11:$S$310,MATCH($G232,$A$11:$A$310,0)),N($I232),'Project Info'!$H$12,Holidays!$A$6:$A$205),IF($H232="FF",WORKDAY.INTL(INDEX($T$11:$T$310,MATCH($G232,$A$11:$A$310,0)),N($I232)-MAX(1,IF(ISNUMBER($P232),$P232,N($J232)))+1,'Project Info'!$H$12,Holidays!$A$6:$A$205),WORKDAY.INTL(INDEX($T$11:$T$310,MATCH($G232,$A$11:$A$310,0)),1+N($I232),'Project Info'!$H$12,Holidays!$A$6:$A$205))),0))),IF($AE232="Completed",0,N('Project Info'!$C$11)))-1,1,'Project Info'!$H$12,Holidays!$A$6:$A$205)))</f>
        <v/>
      </c>
      <c r="T232" s="51" t="str">
        <f>IF(OR($S232="",$U232=""),"",IF(ISNUMBER($N232),$N232,WORKDAY.INTL($S232,$U232-1,'Project Info'!$H$12,Holidays!$A$6:$A$205)))</f>
        <v/>
      </c>
      <c r="U232" s="52" t="str">
        <f>IF(OR($S232="",NOT(ISNUMBER($J232))),"",IF(ISNUMBER($N232),MAX(1,NETWORKDAYS.INTL($S232,$N232,'Project Info'!$H$12,Holidays!$A$6:$A$205)),MAX(1,IF(ISNUMBER($P232),$P232,$J232),IF(ISNUMBER($M232),NETWORKDAYS.INTL($M232,N('Project Info'!$C$11),'Project Info'!$H$12,Holidays!$A$6:$A$205),0))))</f>
        <v/>
      </c>
      <c r="V232" s="53" t="str">
        <f>IF($U232="","",$U232-MAX(1,$J232))</f>
        <v/>
      </c>
      <c r="W232" s="25" t="str">
        <f>IF($B232="","",IF($U232="","Enter Duration",IF($AE232="Completed",IF(NOT(ISNUMBER($N232)),"Completed - enter Actual End",IF($V232&gt;0,"Completed - Overshoot",IF($V232&lt;0,"Completed - Early","Completed - On Time"))),IF($AE232="On Hold","On Hold",IF($AE232="In Progress",IF($V232&gt;0,"In Progress - Overshooting","In Progress - On Track"),IF($S232&gt;$Q232,"Delayed Start","Not Started"))))))</f>
        <v/>
      </c>
      <c r="X232" s="53" t="str">
        <f>IF(OR(NOT(ISNUMBER($R232)),NOT(ISNUMBER($T232))),"",IF($T232&gt;=$R232,NETWORKDAYS.INTL($R232,$T232,'Project Info'!$H$12,Holidays!$A$6:$A$205)-1,-(NETWORKDAYS.INTL($T232,$R232,'Project Info'!$H$12,Holidays!$A$6:$A$205)-1)))</f>
        <v/>
      </c>
      <c r="Y232" s="25" t="str">
        <f>IF($B232="","",IF(AND(MAX($AC232,$AD232)&gt;0,N($S232)&gt;N($Q232)),"Delayed by Task #"&amp;IF($AC232&gt;=$AD232,$D232,$G232)&amp;" (+"&amp;MAX($AC232,$AD232)&amp;"d)",""))</f>
        <v/>
      </c>
      <c r="Z232" s="52" t="str">
        <f>IF($B232="","",COUNTIF($D$11:$D$310,$A232)+COUNTIF($G$11:$G$310,$A232))</f>
        <v/>
      </c>
      <c r="AA232" s="47" t="str">
        <f>IF($B232="","",IF($AE232="Completed",1,IF($AE232="On Hold",4,IF($AE232="In Progress",2,IF(N($S232)&gt;N($Q232),7,3)))))</f>
        <v/>
      </c>
      <c r="AB232" s="47" t="str">
        <f>IF($B232="","",IF(OR(AND($D232&lt;&gt;"",ISNUMBER(MATCH($D232,$A$11:$A$310,0))),AND($G232&lt;&gt;"",ISNUMBER(MATCH($G232,$A$11:$A$310,0)))),1,0))</f>
        <v/>
      </c>
      <c r="AC232" s="47">
        <f>IF($D232="",0,N(IFERROR(INDEX($X$11:$X$310,MATCH($D232,$A$11:$A$310,0)),0)))</f>
        <v>0</v>
      </c>
      <c r="AD232" s="47">
        <f>IF($G232="",0,N(IFERROR(INDEX($X$11:$X$310,MATCH($G232,$A$11:$A$310,0)),0)))</f>
        <v>0</v>
      </c>
      <c r="AE232" s="47" t="str">
        <f>IF($B232="","",IF(ISNUMBER($N232),"Completed",IF($L232="Completed","Completed",IF($L232&lt;&gt;"",$L232,IF(ISNUMBER($M232),"In Progress","Not Started")))))</f>
        <v/>
      </c>
      <c r="AF232" s="54" t="str">
        <f>IF($B232="","",IF($AE232="Completed",1,MIN(1,N($O232))))</f>
        <v/>
      </c>
      <c r="AG232" s="55" t="str">
        <f>IF(OR($S232="",NOT(ISNUMBER($J232))),"",WORKDAY.INTL($S232,MAX(1,$J232)-1,'Project Info'!$H$12,Holidays!$A$6:$A$205))</f>
        <v/>
      </c>
      <c r="AH232" s="47" t="str">
        <f>IF($B232="","",N($J232)*$AF232)</f>
        <v/>
      </c>
      <c r="AI232" s="47">
        <f>IF(ISNUMBER($R232),$R232,0)</f>
        <v>0</v>
      </c>
      <c r="AJ232" s="47">
        <f>IF(ISNUMBER($T232),$T232,0)</f>
        <v>0</v>
      </c>
    </row>
    <row r="233" ht="18" customHeight="1">
      <c r="A233" s="47" t="str">
        <f>IF($B233="","",ROW()-10)</f>
        <v/>
      </c>
      <c r="B233" s="48" t="n"/>
      <c r="C233" s="48" t="n"/>
      <c r="D233" s="6" t="n"/>
      <c r="E233" s="6" t="n"/>
      <c r="F233" s="6" t="n"/>
      <c r="G233" s="6" t="n"/>
      <c r="H233" s="6" t="n"/>
      <c r="I233" s="6" t="n"/>
      <c r="J233" s="6" t="n"/>
      <c r="K233" s="49" t="n"/>
      <c r="L233" s="6" t="n"/>
      <c r="M233" s="49" t="n"/>
      <c r="N233" s="49" t="n"/>
      <c r="O233" s="50" t="n"/>
      <c r="P233" s="6" t="n"/>
      <c r="Q233" s="51" t="str">
        <f>IF(OR($B233="",'Project Info'!$C$9=""),"",WORKDAY.INTL(MAX('Project Info'!$C$9,N($K233),IF($D233="",0,N(IFERROR(IF($E233="SS",WORKDAY.INTL(INDEX($Q$11:$Q$310,MATCH($D233,$A$11:$A$310,0)),N($F233),'Project Info'!$H$12,Holidays!$A$6:$A$205),IF($E233="FF",WORKDAY.INTL(INDEX($R$11:$R$310,MATCH($D233,$A$11:$A$310,0)),N($F233)-MAX(1,N($J233))+1,'Project Info'!$H$12,Holidays!$A$6:$A$205),WORKDAY.INTL(INDEX($R$11:$R$310,MATCH($D233,$A$11:$A$310,0)),1+N($F233),'Project Info'!$H$12,Holidays!$A$6:$A$205))),0))),IF($G233="",0,N(IFERROR(IF($H233="SS",WORKDAY.INTL(INDEX($Q$11:$Q$310,MATCH($G233,$A$11:$A$310,0)),N($I233),'Project Info'!$H$12,Holidays!$A$6:$A$205),IF($H233="FF",WORKDAY.INTL(INDEX($R$11:$R$310,MATCH($G233,$A$11:$A$310,0)),N($I233)-MAX(1,N($J233))+1,'Project Info'!$H$12,Holidays!$A$6:$A$205),WORKDAY.INTL(INDEX($R$11:$R$310,MATCH($G233,$A$11:$A$310,0)),1+N($I233),'Project Info'!$H$12,Holidays!$A$6:$A$205))),0))))-1,1,'Project Info'!$H$12,Holidays!$A$6:$A$205))</f>
        <v/>
      </c>
      <c r="R233" s="51" t="str">
        <f>IF(OR($Q233="",NOT(ISNUMBER($J233))),"",WORKDAY.INTL($Q233,MAX(1,$J233)-1,'Project Info'!$H$12,Holidays!$A$6:$A$205))</f>
        <v/>
      </c>
      <c r="S233" s="51" t="str">
        <f>IF($Q233="","",IF(ISNUMBER($M233),$M233,WORKDAY.INTL(MAX($Q233,IF($D233="",0,N(IFERROR(IF($E233="SS",WORKDAY.INTL(INDEX($S$11:$S$310,MATCH($D233,$A$11:$A$310,0)),N($F233),'Project Info'!$H$12,Holidays!$A$6:$A$205),IF($E233="FF",WORKDAY.INTL(INDEX($T$11:$T$310,MATCH($D233,$A$11:$A$310,0)),N($F233)-MAX(1,IF(ISNUMBER($P233),$P233,N($J233)))+1,'Project Info'!$H$12,Holidays!$A$6:$A$205),WORKDAY.INTL(INDEX($T$11:$T$310,MATCH($D233,$A$11:$A$310,0)),1+N($F233),'Project Info'!$H$12,Holidays!$A$6:$A$205))),0))),IF($G233="",0,N(IFERROR(IF($H233="SS",WORKDAY.INTL(INDEX($S$11:$S$310,MATCH($G233,$A$11:$A$310,0)),N($I233),'Project Info'!$H$12,Holidays!$A$6:$A$205),IF($H233="FF",WORKDAY.INTL(INDEX($T$11:$T$310,MATCH($G233,$A$11:$A$310,0)),N($I233)-MAX(1,IF(ISNUMBER($P233),$P233,N($J233)))+1,'Project Info'!$H$12,Holidays!$A$6:$A$205),WORKDAY.INTL(INDEX($T$11:$T$310,MATCH($G233,$A$11:$A$310,0)),1+N($I233),'Project Info'!$H$12,Holidays!$A$6:$A$205))),0))),IF($AE233="Completed",0,N('Project Info'!$C$11)))-1,1,'Project Info'!$H$12,Holidays!$A$6:$A$205)))</f>
        <v/>
      </c>
      <c r="T233" s="51" t="str">
        <f>IF(OR($S233="",$U233=""),"",IF(ISNUMBER($N233),$N233,WORKDAY.INTL($S233,$U233-1,'Project Info'!$H$12,Holidays!$A$6:$A$205)))</f>
        <v/>
      </c>
      <c r="U233" s="52" t="str">
        <f>IF(OR($S233="",NOT(ISNUMBER($J233))),"",IF(ISNUMBER($N233),MAX(1,NETWORKDAYS.INTL($S233,$N233,'Project Info'!$H$12,Holidays!$A$6:$A$205)),MAX(1,IF(ISNUMBER($P233),$P233,$J233),IF(ISNUMBER($M233),NETWORKDAYS.INTL($M233,N('Project Info'!$C$11),'Project Info'!$H$12,Holidays!$A$6:$A$205),0))))</f>
        <v/>
      </c>
      <c r="V233" s="53" t="str">
        <f>IF($U233="","",$U233-MAX(1,$J233))</f>
        <v/>
      </c>
      <c r="W233" s="25" t="str">
        <f>IF($B233="","",IF($U233="","Enter Duration",IF($AE233="Completed",IF(NOT(ISNUMBER($N233)),"Completed - enter Actual End",IF($V233&gt;0,"Completed - Overshoot",IF($V233&lt;0,"Completed - Early","Completed - On Time"))),IF($AE233="On Hold","On Hold",IF($AE233="In Progress",IF($V233&gt;0,"In Progress - Overshooting","In Progress - On Track"),IF($S233&gt;$Q233,"Delayed Start","Not Started"))))))</f>
        <v/>
      </c>
      <c r="X233" s="53" t="str">
        <f>IF(OR(NOT(ISNUMBER($R233)),NOT(ISNUMBER($T233))),"",IF($T233&gt;=$R233,NETWORKDAYS.INTL($R233,$T233,'Project Info'!$H$12,Holidays!$A$6:$A$205)-1,-(NETWORKDAYS.INTL($T233,$R233,'Project Info'!$H$12,Holidays!$A$6:$A$205)-1)))</f>
        <v/>
      </c>
      <c r="Y233" s="25" t="str">
        <f>IF($B233="","",IF(AND(MAX($AC233,$AD233)&gt;0,N($S233)&gt;N($Q233)),"Delayed by Task #"&amp;IF($AC233&gt;=$AD233,$D233,$G233)&amp;" (+"&amp;MAX($AC233,$AD233)&amp;"d)",""))</f>
        <v/>
      </c>
      <c r="Z233" s="52" t="str">
        <f>IF($B233="","",COUNTIF($D$11:$D$310,$A233)+COUNTIF($G$11:$G$310,$A233))</f>
        <v/>
      </c>
      <c r="AA233" s="47" t="str">
        <f>IF($B233="","",IF($AE233="Completed",1,IF($AE233="On Hold",4,IF($AE233="In Progress",2,IF(N($S233)&gt;N($Q233),7,3)))))</f>
        <v/>
      </c>
      <c r="AB233" s="47" t="str">
        <f>IF($B233="","",IF(OR(AND($D233&lt;&gt;"",ISNUMBER(MATCH($D233,$A$11:$A$310,0))),AND($G233&lt;&gt;"",ISNUMBER(MATCH($G233,$A$11:$A$310,0)))),1,0))</f>
        <v/>
      </c>
      <c r="AC233" s="47">
        <f>IF($D233="",0,N(IFERROR(INDEX($X$11:$X$310,MATCH($D233,$A$11:$A$310,0)),0)))</f>
        <v>0</v>
      </c>
      <c r="AD233" s="47">
        <f>IF($G233="",0,N(IFERROR(INDEX($X$11:$X$310,MATCH($G233,$A$11:$A$310,0)),0)))</f>
        <v>0</v>
      </c>
      <c r="AE233" s="47" t="str">
        <f>IF($B233="","",IF(ISNUMBER($N233),"Completed",IF($L233="Completed","Completed",IF($L233&lt;&gt;"",$L233,IF(ISNUMBER($M233),"In Progress","Not Started")))))</f>
        <v/>
      </c>
      <c r="AF233" s="54" t="str">
        <f>IF($B233="","",IF($AE233="Completed",1,MIN(1,N($O233))))</f>
        <v/>
      </c>
      <c r="AG233" s="55" t="str">
        <f>IF(OR($S233="",NOT(ISNUMBER($J233))),"",WORKDAY.INTL($S233,MAX(1,$J233)-1,'Project Info'!$H$12,Holidays!$A$6:$A$205))</f>
        <v/>
      </c>
      <c r="AH233" s="47" t="str">
        <f>IF($B233="","",N($J233)*$AF233)</f>
        <v/>
      </c>
      <c r="AI233" s="47">
        <f>IF(ISNUMBER($R233),$R233,0)</f>
        <v>0</v>
      </c>
      <c r="AJ233" s="47">
        <f>IF(ISNUMBER($T233),$T233,0)</f>
        <v>0</v>
      </c>
    </row>
    <row r="234" ht="18" customHeight="1">
      <c r="A234" s="47" t="str">
        <f>IF($B234="","",ROW()-10)</f>
        <v/>
      </c>
      <c r="B234" s="48" t="n"/>
      <c r="C234" s="48" t="n"/>
      <c r="D234" s="6" t="n"/>
      <c r="E234" s="6" t="n"/>
      <c r="F234" s="6" t="n"/>
      <c r="G234" s="6" t="n"/>
      <c r="H234" s="6" t="n"/>
      <c r="I234" s="6" t="n"/>
      <c r="J234" s="6" t="n"/>
      <c r="K234" s="49" t="n"/>
      <c r="L234" s="6" t="n"/>
      <c r="M234" s="49" t="n"/>
      <c r="N234" s="49" t="n"/>
      <c r="O234" s="50" t="n"/>
      <c r="P234" s="6" t="n"/>
      <c r="Q234" s="51" t="str">
        <f>IF(OR($B234="",'Project Info'!$C$9=""),"",WORKDAY.INTL(MAX('Project Info'!$C$9,N($K234),IF($D234="",0,N(IFERROR(IF($E234="SS",WORKDAY.INTL(INDEX($Q$11:$Q$310,MATCH($D234,$A$11:$A$310,0)),N($F234),'Project Info'!$H$12,Holidays!$A$6:$A$205),IF($E234="FF",WORKDAY.INTL(INDEX($R$11:$R$310,MATCH($D234,$A$11:$A$310,0)),N($F234)-MAX(1,N($J234))+1,'Project Info'!$H$12,Holidays!$A$6:$A$205),WORKDAY.INTL(INDEX($R$11:$R$310,MATCH($D234,$A$11:$A$310,0)),1+N($F234),'Project Info'!$H$12,Holidays!$A$6:$A$205))),0))),IF($G234="",0,N(IFERROR(IF($H234="SS",WORKDAY.INTL(INDEX($Q$11:$Q$310,MATCH($G234,$A$11:$A$310,0)),N($I234),'Project Info'!$H$12,Holidays!$A$6:$A$205),IF($H234="FF",WORKDAY.INTL(INDEX($R$11:$R$310,MATCH($G234,$A$11:$A$310,0)),N($I234)-MAX(1,N($J234))+1,'Project Info'!$H$12,Holidays!$A$6:$A$205),WORKDAY.INTL(INDEX($R$11:$R$310,MATCH($G234,$A$11:$A$310,0)),1+N($I234),'Project Info'!$H$12,Holidays!$A$6:$A$205))),0))))-1,1,'Project Info'!$H$12,Holidays!$A$6:$A$205))</f>
        <v/>
      </c>
      <c r="R234" s="51" t="str">
        <f>IF(OR($Q234="",NOT(ISNUMBER($J234))),"",WORKDAY.INTL($Q234,MAX(1,$J234)-1,'Project Info'!$H$12,Holidays!$A$6:$A$205))</f>
        <v/>
      </c>
      <c r="S234" s="51" t="str">
        <f>IF($Q234="","",IF(ISNUMBER($M234),$M234,WORKDAY.INTL(MAX($Q234,IF($D234="",0,N(IFERROR(IF($E234="SS",WORKDAY.INTL(INDEX($S$11:$S$310,MATCH($D234,$A$11:$A$310,0)),N($F234),'Project Info'!$H$12,Holidays!$A$6:$A$205),IF($E234="FF",WORKDAY.INTL(INDEX($T$11:$T$310,MATCH($D234,$A$11:$A$310,0)),N($F234)-MAX(1,IF(ISNUMBER($P234),$P234,N($J234)))+1,'Project Info'!$H$12,Holidays!$A$6:$A$205),WORKDAY.INTL(INDEX($T$11:$T$310,MATCH($D234,$A$11:$A$310,0)),1+N($F234),'Project Info'!$H$12,Holidays!$A$6:$A$205))),0))),IF($G234="",0,N(IFERROR(IF($H234="SS",WORKDAY.INTL(INDEX($S$11:$S$310,MATCH($G234,$A$11:$A$310,0)),N($I234),'Project Info'!$H$12,Holidays!$A$6:$A$205),IF($H234="FF",WORKDAY.INTL(INDEX($T$11:$T$310,MATCH($G234,$A$11:$A$310,0)),N($I234)-MAX(1,IF(ISNUMBER($P234),$P234,N($J234)))+1,'Project Info'!$H$12,Holidays!$A$6:$A$205),WORKDAY.INTL(INDEX($T$11:$T$310,MATCH($G234,$A$11:$A$310,0)),1+N($I234),'Project Info'!$H$12,Holidays!$A$6:$A$205))),0))),IF($AE234="Completed",0,N('Project Info'!$C$11)))-1,1,'Project Info'!$H$12,Holidays!$A$6:$A$205)))</f>
        <v/>
      </c>
      <c r="T234" s="51" t="str">
        <f>IF(OR($S234="",$U234=""),"",IF(ISNUMBER($N234),$N234,WORKDAY.INTL($S234,$U234-1,'Project Info'!$H$12,Holidays!$A$6:$A$205)))</f>
        <v/>
      </c>
      <c r="U234" s="52" t="str">
        <f>IF(OR($S234="",NOT(ISNUMBER($J234))),"",IF(ISNUMBER($N234),MAX(1,NETWORKDAYS.INTL($S234,$N234,'Project Info'!$H$12,Holidays!$A$6:$A$205)),MAX(1,IF(ISNUMBER($P234),$P234,$J234),IF(ISNUMBER($M234),NETWORKDAYS.INTL($M234,N('Project Info'!$C$11),'Project Info'!$H$12,Holidays!$A$6:$A$205),0))))</f>
        <v/>
      </c>
      <c r="V234" s="53" t="str">
        <f>IF($U234="","",$U234-MAX(1,$J234))</f>
        <v/>
      </c>
      <c r="W234" s="25" t="str">
        <f>IF($B234="","",IF($U234="","Enter Duration",IF($AE234="Completed",IF(NOT(ISNUMBER($N234)),"Completed - enter Actual End",IF($V234&gt;0,"Completed - Overshoot",IF($V234&lt;0,"Completed - Early","Completed - On Time"))),IF($AE234="On Hold","On Hold",IF($AE234="In Progress",IF($V234&gt;0,"In Progress - Overshooting","In Progress - On Track"),IF($S234&gt;$Q234,"Delayed Start","Not Started"))))))</f>
        <v/>
      </c>
      <c r="X234" s="53" t="str">
        <f>IF(OR(NOT(ISNUMBER($R234)),NOT(ISNUMBER($T234))),"",IF($T234&gt;=$R234,NETWORKDAYS.INTL($R234,$T234,'Project Info'!$H$12,Holidays!$A$6:$A$205)-1,-(NETWORKDAYS.INTL($T234,$R234,'Project Info'!$H$12,Holidays!$A$6:$A$205)-1)))</f>
        <v/>
      </c>
      <c r="Y234" s="25" t="str">
        <f>IF($B234="","",IF(AND(MAX($AC234,$AD234)&gt;0,N($S234)&gt;N($Q234)),"Delayed by Task #"&amp;IF($AC234&gt;=$AD234,$D234,$G234)&amp;" (+"&amp;MAX($AC234,$AD234)&amp;"d)",""))</f>
        <v/>
      </c>
      <c r="Z234" s="52" t="str">
        <f>IF($B234="","",COUNTIF($D$11:$D$310,$A234)+COUNTIF($G$11:$G$310,$A234))</f>
        <v/>
      </c>
      <c r="AA234" s="47" t="str">
        <f>IF($B234="","",IF($AE234="Completed",1,IF($AE234="On Hold",4,IF($AE234="In Progress",2,IF(N($S234)&gt;N($Q234),7,3)))))</f>
        <v/>
      </c>
      <c r="AB234" s="47" t="str">
        <f>IF($B234="","",IF(OR(AND($D234&lt;&gt;"",ISNUMBER(MATCH($D234,$A$11:$A$310,0))),AND($G234&lt;&gt;"",ISNUMBER(MATCH($G234,$A$11:$A$310,0)))),1,0))</f>
        <v/>
      </c>
      <c r="AC234" s="47">
        <f>IF($D234="",0,N(IFERROR(INDEX($X$11:$X$310,MATCH($D234,$A$11:$A$310,0)),0)))</f>
        <v>0</v>
      </c>
      <c r="AD234" s="47">
        <f>IF($G234="",0,N(IFERROR(INDEX($X$11:$X$310,MATCH($G234,$A$11:$A$310,0)),0)))</f>
        <v>0</v>
      </c>
      <c r="AE234" s="47" t="str">
        <f>IF($B234="","",IF(ISNUMBER($N234),"Completed",IF($L234="Completed","Completed",IF($L234&lt;&gt;"",$L234,IF(ISNUMBER($M234),"In Progress","Not Started")))))</f>
        <v/>
      </c>
      <c r="AF234" s="54" t="str">
        <f>IF($B234="","",IF($AE234="Completed",1,MIN(1,N($O234))))</f>
        <v/>
      </c>
      <c r="AG234" s="55" t="str">
        <f>IF(OR($S234="",NOT(ISNUMBER($J234))),"",WORKDAY.INTL($S234,MAX(1,$J234)-1,'Project Info'!$H$12,Holidays!$A$6:$A$205))</f>
        <v/>
      </c>
      <c r="AH234" s="47" t="str">
        <f>IF($B234="","",N($J234)*$AF234)</f>
        <v/>
      </c>
      <c r="AI234" s="47">
        <f>IF(ISNUMBER($R234),$R234,0)</f>
        <v>0</v>
      </c>
      <c r="AJ234" s="47">
        <f>IF(ISNUMBER($T234),$T234,0)</f>
        <v>0</v>
      </c>
    </row>
    <row r="235" ht="18" customHeight="1">
      <c r="A235" s="47" t="str">
        <f>IF($B235="","",ROW()-10)</f>
        <v/>
      </c>
      <c r="B235" s="48" t="n"/>
      <c r="C235" s="48" t="n"/>
      <c r="D235" s="6" t="n"/>
      <c r="E235" s="6" t="n"/>
      <c r="F235" s="6" t="n"/>
      <c r="G235" s="6" t="n"/>
      <c r="H235" s="6" t="n"/>
      <c r="I235" s="6" t="n"/>
      <c r="J235" s="6" t="n"/>
      <c r="K235" s="49" t="n"/>
      <c r="L235" s="6" t="n"/>
      <c r="M235" s="49" t="n"/>
      <c r="N235" s="49" t="n"/>
      <c r="O235" s="50" t="n"/>
      <c r="P235" s="6" t="n"/>
      <c r="Q235" s="51" t="str">
        <f>IF(OR($B235="",'Project Info'!$C$9=""),"",WORKDAY.INTL(MAX('Project Info'!$C$9,N($K235),IF($D235="",0,N(IFERROR(IF($E235="SS",WORKDAY.INTL(INDEX($Q$11:$Q$310,MATCH($D235,$A$11:$A$310,0)),N($F235),'Project Info'!$H$12,Holidays!$A$6:$A$205),IF($E235="FF",WORKDAY.INTL(INDEX($R$11:$R$310,MATCH($D235,$A$11:$A$310,0)),N($F235)-MAX(1,N($J235))+1,'Project Info'!$H$12,Holidays!$A$6:$A$205),WORKDAY.INTL(INDEX($R$11:$R$310,MATCH($D235,$A$11:$A$310,0)),1+N($F235),'Project Info'!$H$12,Holidays!$A$6:$A$205))),0))),IF($G235="",0,N(IFERROR(IF($H235="SS",WORKDAY.INTL(INDEX($Q$11:$Q$310,MATCH($G235,$A$11:$A$310,0)),N($I235),'Project Info'!$H$12,Holidays!$A$6:$A$205),IF($H235="FF",WORKDAY.INTL(INDEX($R$11:$R$310,MATCH($G235,$A$11:$A$310,0)),N($I235)-MAX(1,N($J235))+1,'Project Info'!$H$12,Holidays!$A$6:$A$205),WORKDAY.INTL(INDEX($R$11:$R$310,MATCH($G235,$A$11:$A$310,0)),1+N($I235),'Project Info'!$H$12,Holidays!$A$6:$A$205))),0))))-1,1,'Project Info'!$H$12,Holidays!$A$6:$A$205))</f>
        <v/>
      </c>
      <c r="R235" s="51" t="str">
        <f>IF(OR($Q235="",NOT(ISNUMBER($J235))),"",WORKDAY.INTL($Q235,MAX(1,$J235)-1,'Project Info'!$H$12,Holidays!$A$6:$A$205))</f>
        <v/>
      </c>
      <c r="S235" s="51" t="str">
        <f>IF($Q235="","",IF(ISNUMBER($M235),$M235,WORKDAY.INTL(MAX($Q235,IF($D235="",0,N(IFERROR(IF($E235="SS",WORKDAY.INTL(INDEX($S$11:$S$310,MATCH($D235,$A$11:$A$310,0)),N($F235),'Project Info'!$H$12,Holidays!$A$6:$A$205),IF($E235="FF",WORKDAY.INTL(INDEX($T$11:$T$310,MATCH($D235,$A$11:$A$310,0)),N($F235)-MAX(1,IF(ISNUMBER($P235),$P235,N($J235)))+1,'Project Info'!$H$12,Holidays!$A$6:$A$205),WORKDAY.INTL(INDEX($T$11:$T$310,MATCH($D235,$A$11:$A$310,0)),1+N($F235),'Project Info'!$H$12,Holidays!$A$6:$A$205))),0))),IF($G235="",0,N(IFERROR(IF($H235="SS",WORKDAY.INTL(INDEX($S$11:$S$310,MATCH($G235,$A$11:$A$310,0)),N($I235),'Project Info'!$H$12,Holidays!$A$6:$A$205),IF($H235="FF",WORKDAY.INTL(INDEX($T$11:$T$310,MATCH($G235,$A$11:$A$310,0)),N($I235)-MAX(1,IF(ISNUMBER($P235),$P235,N($J235)))+1,'Project Info'!$H$12,Holidays!$A$6:$A$205),WORKDAY.INTL(INDEX($T$11:$T$310,MATCH($G235,$A$11:$A$310,0)),1+N($I235),'Project Info'!$H$12,Holidays!$A$6:$A$205))),0))),IF($AE235="Completed",0,N('Project Info'!$C$11)))-1,1,'Project Info'!$H$12,Holidays!$A$6:$A$205)))</f>
        <v/>
      </c>
      <c r="T235" s="51" t="str">
        <f>IF(OR($S235="",$U235=""),"",IF(ISNUMBER($N235),$N235,WORKDAY.INTL($S235,$U235-1,'Project Info'!$H$12,Holidays!$A$6:$A$205)))</f>
        <v/>
      </c>
      <c r="U235" s="52" t="str">
        <f>IF(OR($S235="",NOT(ISNUMBER($J235))),"",IF(ISNUMBER($N235),MAX(1,NETWORKDAYS.INTL($S235,$N235,'Project Info'!$H$12,Holidays!$A$6:$A$205)),MAX(1,IF(ISNUMBER($P235),$P235,$J235),IF(ISNUMBER($M235),NETWORKDAYS.INTL($M235,N('Project Info'!$C$11),'Project Info'!$H$12,Holidays!$A$6:$A$205),0))))</f>
        <v/>
      </c>
      <c r="V235" s="53" t="str">
        <f>IF($U235="","",$U235-MAX(1,$J235))</f>
        <v/>
      </c>
      <c r="W235" s="25" t="str">
        <f>IF($B235="","",IF($U235="","Enter Duration",IF($AE235="Completed",IF(NOT(ISNUMBER($N235)),"Completed - enter Actual End",IF($V235&gt;0,"Completed - Overshoot",IF($V235&lt;0,"Completed - Early","Completed - On Time"))),IF($AE235="On Hold","On Hold",IF($AE235="In Progress",IF($V235&gt;0,"In Progress - Overshooting","In Progress - On Track"),IF($S235&gt;$Q235,"Delayed Start","Not Started"))))))</f>
        <v/>
      </c>
      <c r="X235" s="53" t="str">
        <f>IF(OR(NOT(ISNUMBER($R235)),NOT(ISNUMBER($T235))),"",IF($T235&gt;=$R235,NETWORKDAYS.INTL($R235,$T235,'Project Info'!$H$12,Holidays!$A$6:$A$205)-1,-(NETWORKDAYS.INTL($T235,$R235,'Project Info'!$H$12,Holidays!$A$6:$A$205)-1)))</f>
        <v/>
      </c>
      <c r="Y235" s="25" t="str">
        <f>IF($B235="","",IF(AND(MAX($AC235,$AD235)&gt;0,N($S235)&gt;N($Q235)),"Delayed by Task #"&amp;IF($AC235&gt;=$AD235,$D235,$G235)&amp;" (+"&amp;MAX($AC235,$AD235)&amp;"d)",""))</f>
        <v/>
      </c>
      <c r="Z235" s="52" t="str">
        <f>IF($B235="","",COUNTIF($D$11:$D$310,$A235)+COUNTIF($G$11:$G$310,$A235))</f>
        <v/>
      </c>
      <c r="AA235" s="47" t="str">
        <f>IF($B235="","",IF($AE235="Completed",1,IF($AE235="On Hold",4,IF($AE235="In Progress",2,IF(N($S235)&gt;N($Q235),7,3)))))</f>
        <v/>
      </c>
      <c r="AB235" s="47" t="str">
        <f>IF($B235="","",IF(OR(AND($D235&lt;&gt;"",ISNUMBER(MATCH($D235,$A$11:$A$310,0))),AND($G235&lt;&gt;"",ISNUMBER(MATCH($G235,$A$11:$A$310,0)))),1,0))</f>
        <v/>
      </c>
      <c r="AC235" s="47">
        <f>IF($D235="",0,N(IFERROR(INDEX($X$11:$X$310,MATCH($D235,$A$11:$A$310,0)),0)))</f>
        <v>0</v>
      </c>
      <c r="AD235" s="47">
        <f>IF($G235="",0,N(IFERROR(INDEX($X$11:$X$310,MATCH($G235,$A$11:$A$310,0)),0)))</f>
        <v>0</v>
      </c>
      <c r="AE235" s="47" t="str">
        <f>IF($B235="","",IF(ISNUMBER($N235),"Completed",IF($L235="Completed","Completed",IF($L235&lt;&gt;"",$L235,IF(ISNUMBER($M235),"In Progress","Not Started")))))</f>
        <v/>
      </c>
      <c r="AF235" s="54" t="str">
        <f>IF($B235="","",IF($AE235="Completed",1,MIN(1,N($O235))))</f>
        <v/>
      </c>
      <c r="AG235" s="55" t="str">
        <f>IF(OR($S235="",NOT(ISNUMBER($J235))),"",WORKDAY.INTL($S235,MAX(1,$J235)-1,'Project Info'!$H$12,Holidays!$A$6:$A$205))</f>
        <v/>
      </c>
      <c r="AH235" s="47" t="str">
        <f>IF($B235="","",N($J235)*$AF235)</f>
        <v/>
      </c>
      <c r="AI235" s="47">
        <f>IF(ISNUMBER($R235),$R235,0)</f>
        <v>0</v>
      </c>
      <c r="AJ235" s="47">
        <f>IF(ISNUMBER($T235),$T235,0)</f>
        <v>0</v>
      </c>
    </row>
    <row r="236" ht="18" customHeight="1">
      <c r="A236" s="47" t="str">
        <f>IF($B236="","",ROW()-10)</f>
        <v/>
      </c>
      <c r="B236" s="48" t="n"/>
      <c r="C236" s="48" t="n"/>
      <c r="D236" s="6" t="n"/>
      <c r="E236" s="6" t="n"/>
      <c r="F236" s="6" t="n"/>
      <c r="G236" s="6" t="n"/>
      <c r="H236" s="6" t="n"/>
      <c r="I236" s="6" t="n"/>
      <c r="J236" s="6" t="n"/>
      <c r="K236" s="49" t="n"/>
      <c r="L236" s="6" t="n"/>
      <c r="M236" s="49" t="n"/>
      <c r="N236" s="49" t="n"/>
      <c r="O236" s="50" t="n"/>
      <c r="P236" s="6" t="n"/>
      <c r="Q236" s="51" t="str">
        <f>IF(OR($B236="",'Project Info'!$C$9=""),"",WORKDAY.INTL(MAX('Project Info'!$C$9,N($K236),IF($D236="",0,N(IFERROR(IF($E236="SS",WORKDAY.INTL(INDEX($Q$11:$Q$310,MATCH($D236,$A$11:$A$310,0)),N($F236),'Project Info'!$H$12,Holidays!$A$6:$A$205),IF($E236="FF",WORKDAY.INTL(INDEX($R$11:$R$310,MATCH($D236,$A$11:$A$310,0)),N($F236)-MAX(1,N($J236))+1,'Project Info'!$H$12,Holidays!$A$6:$A$205),WORKDAY.INTL(INDEX($R$11:$R$310,MATCH($D236,$A$11:$A$310,0)),1+N($F236),'Project Info'!$H$12,Holidays!$A$6:$A$205))),0))),IF($G236="",0,N(IFERROR(IF($H236="SS",WORKDAY.INTL(INDEX($Q$11:$Q$310,MATCH($G236,$A$11:$A$310,0)),N($I236),'Project Info'!$H$12,Holidays!$A$6:$A$205),IF($H236="FF",WORKDAY.INTL(INDEX($R$11:$R$310,MATCH($G236,$A$11:$A$310,0)),N($I236)-MAX(1,N($J236))+1,'Project Info'!$H$12,Holidays!$A$6:$A$205),WORKDAY.INTL(INDEX($R$11:$R$310,MATCH($G236,$A$11:$A$310,0)),1+N($I236),'Project Info'!$H$12,Holidays!$A$6:$A$205))),0))))-1,1,'Project Info'!$H$12,Holidays!$A$6:$A$205))</f>
        <v/>
      </c>
      <c r="R236" s="51" t="str">
        <f>IF(OR($Q236="",NOT(ISNUMBER($J236))),"",WORKDAY.INTL($Q236,MAX(1,$J236)-1,'Project Info'!$H$12,Holidays!$A$6:$A$205))</f>
        <v/>
      </c>
      <c r="S236" s="51" t="str">
        <f>IF($Q236="","",IF(ISNUMBER($M236),$M236,WORKDAY.INTL(MAX($Q236,IF($D236="",0,N(IFERROR(IF($E236="SS",WORKDAY.INTL(INDEX($S$11:$S$310,MATCH($D236,$A$11:$A$310,0)),N($F236),'Project Info'!$H$12,Holidays!$A$6:$A$205),IF($E236="FF",WORKDAY.INTL(INDEX($T$11:$T$310,MATCH($D236,$A$11:$A$310,0)),N($F236)-MAX(1,IF(ISNUMBER($P236),$P236,N($J236)))+1,'Project Info'!$H$12,Holidays!$A$6:$A$205),WORKDAY.INTL(INDEX($T$11:$T$310,MATCH($D236,$A$11:$A$310,0)),1+N($F236),'Project Info'!$H$12,Holidays!$A$6:$A$205))),0))),IF($G236="",0,N(IFERROR(IF($H236="SS",WORKDAY.INTL(INDEX($S$11:$S$310,MATCH($G236,$A$11:$A$310,0)),N($I236),'Project Info'!$H$12,Holidays!$A$6:$A$205),IF($H236="FF",WORKDAY.INTL(INDEX($T$11:$T$310,MATCH($G236,$A$11:$A$310,0)),N($I236)-MAX(1,IF(ISNUMBER($P236),$P236,N($J236)))+1,'Project Info'!$H$12,Holidays!$A$6:$A$205),WORKDAY.INTL(INDEX($T$11:$T$310,MATCH($G236,$A$11:$A$310,0)),1+N($I236),'Project Info'!$H$12,Holidays!$A$6:$A$205))),0))),IF($AE236="Completed",0,N('Project Info'!$C$11)))-1,1,'Project Info'!$H$12,Holidays!$A$6:$A$205)))</f>
        <v/>
      </c>
      <c r="T236" s="51" t="str">
        <f>IF(OR($S236="",$U236=""),"",IF(ISNUMBER($N236),$N236,WORKDAY.INTL($S236,$U236-1,'Project Info'!$H$12,Holidays!$A$6:$A$205)))</f>
        <v/>
      </c>
      <c r="U236" s="52" t="str">
        <f>IF(OR($S236="",NOT(ISNUMBER($J236))),"",IF(ISNUMBER($N236),MAX(1,NETWORKDAYS.INTL($S236,$N236,'Project Info'!$H$12,Holidays!$A$6:$A$205)),MAX(1,IF(ISNUMBER($P236),$P236,$J236),IF(ISNUMBER($M236),NETWORKDAYS.INTL($M236,N('Project Info'!$C$11),'Project Info'!$H$12,Holidays!$A$6:$A$205),0))))</f>
        <v/>
      </c>
      <c r="V236" s="53" t="str">
        <f>IF($U236="","",$U236-MAX(1,$J236))</f>
        <v/>
      </c>
      <c r="W236" s="25" t="str">
        <f>IF($B236="","",IF($U236="","Enter Duration",IF($AE236="Completed",IF(NOT(ISNUMBER($N236)),"Completed - enter Actual End",IF($V236&gt;0,"Completed - Overshoot",IF($V236&lt;0,"Completed - Early","Completed - On Time"))),IF($AE236="On Hold","On Hold",IF($AE236="In Progress",IF($V236&gt;0,"In Progress - Overshooting","In Progress - On Track"),IF($S236&gt;$Q236,"Delayed Start","Not Started"))))))</f>
        <v/>
      </c>
      <c r="X236" s="53" t="str">
        <f>IF(OR(NOT(ISNUMBER($R236)),NOT(ISNUMBER($T236))),"",IF($T236&gt;=$R236,NETWORKDAYS.INTL($R236,$T236,'Project Info'!$H$12,Holidays!$A$6:$A$205)-1,-(NETWORKDAYS.INTL($T236,$R236,'Project Info'!$H$12,Holidays!$A$6:$A$205)-1)))</f>
        <v/>
      </c>
      <c r="Y236" s="25" t="str">
        <f>IF($B236="","",IF(AND(MAX($AC236,$AD236)&gt;0,N($S236)&gt;N($Q236)),"Delayed by Task #"&amp;IF($AC236&gt;=$AD236,$D236,$G236)&amp;" (+"&amp;MAX($AC236,$AD236)&amp;"d)",""))</f>
        <v/>
      </c>
      <c r="Z236" s="52" t="str">
        <f>IF($B236="","",COUNTIF($D$11:$D$310,$A236)+COUNTIF($G$11:$G$310,$A236))</f>
        <v/>
      </c>
      <c r="AA236" s="47" t="str">
        <f>IF($B236="","",IF($AE236="Completed",1,IF($AE236="On Hold",4,IF($AE236="In Progress",2,IF(N($S236)&gt;N($Q236),7,3)))))</f>
        <v/>
      </c>
      <c r="AB236" s="47" t="str">
        <f>IF($B236="","",IF(OR(AND($D236&lt;&gt;"",ISNUMBER(MATCH($D236,$A$11:$A$310,0))),AND($G236&lt;&gt;"",ISNUMBER(MATCH($G236,$A$11:$A$310,0)))),1,0))</f>
        <v/>
      </c>
      <c r="AC236" s="47">
        <f>IF($D236="",0,N(IFERROR(INDEX($X$11:$X$310,MATCH($D236,$A$11:$A$310,0)),0)))</f>
        <v>0</v>
      </c>
      <c r="AD236" s="47">
        <f>IF($G236="",0,N(IFERROR(INDEX($X$11:$X$310,MATCH($G236,$A$11:$A$310,0)),0)))</f>
        <v>0</v>
      </c>
      <c r="AE236" s="47" t="str">
        <f>IF($B236="","",IF(ISNUMBER($N236),"Completed",IF($L236="Completed","Completed",IF($L236&lt;&gt;"",$L236,IF(ISNUMBER($M236),"In Progress","Not Started")))))</f>
        <v/>
      </c>
      <c r="AF236" s="54" t="str">
        <f>IF($B236="","",IF($AE236="Completed",1,MIN(1,N($O236))))</f>
        <v/>
      </c>
      <c r="AG236" s="55" t="str">
        <f>IF(OR($S236="",NOT(ISNUMBER($J236))),"",WORKDAY.INTL($S236,MAX(1,$J236)-1,'Project Info'!$H$12,Holidays!$A$6:$A$205))</f>
        <v/>
      </c>
      <c r="AH236" s="47" t="str">
        <f>IF($B236="","",N($J236)*$AF236)</f>
        <v/>
      </c>
      <c r="AI236" s="47">
        <f>IF(ISNUMBER($R236),$R236,0)</f>
        <v>0</v>
      </c>
      <c r="AJ236" s="47">
        <f>IF(ISNUMBER($T236),$T236,0)</f>
        <v>0</v>
      </c>
    </row>
    <row r="237" ht="18" customHeight="1">
      <c r="A237" s="47" t="str">
        <f>IF($B237="","",ROW()-10)</f>
        <v/>
      </c>
      <c r="B237" s="48" t="n"/>
      <c r="C237" s="48" t="n"/>
      <c r="D237" s="6" t="n"/>
      <c r="E237" s="6" t="n"/>
      <c r="F237" s="6" t="n"/>
      <c r="G237" s="6" t="n"/>
      <c r="H237" s="6" t="n"/>
      <c r="I237" s="6" t="n"/>
      <c r="J237" s="6" t="n"/>
      <c r="K237" s="49" t="n"/>
      <c r="L237" s="6" t="n"/>
      <c r="M237" s="49" t="n"/>
      <c r="N237" s="49" t="n"/>
      <c r="O237" s="50" t="n"/>
      <c r="P237" s="6" t="n"/>
      <c r="Q237" s="51" t="str">
        <f>IF(OR($B237="",'Project Info'!$C$9=""),"",WORKDAY.INTL(MAX('Project Info'!$C$9,N($K237),IF($D237="",0,N(IFERROR(IF($E237="SS",WORKDAY.INTL(INDEX($Q$11:$Q$310,MATCH($D237,$A$11:$A$310,0)),N($F237),'Project Info'!$H$12,Holidays!$A$6:$A$205),IF($E237="FF",WORKDAY.INTL(INDEX($R$11:$R$310,MATCH($D237,$A$11:$A$310,0)),N($F237)-MAX(1,N($J237))+1,'Project Info'!$H$12,Holidays!$A$6:$A$205),WORKDAY.INTL(INDEX($R$11:$R$310,MATCH($D237,$A$11:$A$310,0)),1+N($F237),'Project Info'!$H$12,Holidays!$A$6:$A$205))),0))),IF($G237="",0,N(IFERROR(IF($H237="SS",WORKDAY.INTL(INDEX($Q$11:$Q$310,MATCH($G237,$A$11:$A$310,0)),N($I237),'Project Info'!$H$12,Holidays!$A$6:$A$205),IF($H237="FF",WORKDAY.INTL(INDEX($R$11:$R$310,MATCH($G237,$A$11:$A$310,0)),N($I237)-MAX(1,N($J237))+1,'Project Info'!$H$12,Holidays!$A$6:$A$205),WORKDAY.INTL(INDEX($R$11:$R$310,MATCH($G237,$A$11:$A$310,0)),1+N($I237),'Project Info'!$H$12,Holidays!$A$6:$A$205))),0))))-1,1,'Project Info'!$H$12,Holidays!$A$6:$A$205))</f>
        <v/>
      </c>
      <c r="R237" s="51" t="str">
        <f>IF(OR($Q237="",NOT(ISNUMBER($J237))),"",WORKDAY.INTL($Q237,MAX(1,$J237)-1,'Project Info'!$H$12,Holidays!$A$6:$A$205))</f>
        <v/>
      </c>
      <c r="S237" s="51" t="str">
        <f>IF($Q237="","",IF(ISNUMBER($M237),$M237,WORKDAY.INTL(MAX($Q237,IF($D237="",0,N(IFERROR(IF($E237="SS",WORKDAY.INTL(INDEX($S$11:$S$310,MATCH($D237,$A$11:$A$310,0)),N($F237),'Project Info'!$H$12,Holidays!$A$6:$A$205),IF($E237="FF",WORKDAY.INTL(INDEX($T$11:$T$310,MATCH($D237,$A$11:$A$310,0)),N($F237)-MAX(1,IF(ISNUMBER($P237),$P237,N($J237)))+1,'Project Info'!$H$12,Holidays!$A$6:$A$205),WORKDAY.INTL(INDEX($T$11:$T$310,MATCH($D237,$A$11:$A$310,0)),1+N($F237),'Project Info'!$H$12,Holidays!$A$6:$A$205))),0))),IF($G237="",0,N(IFERROR(IF($H237="SS",WORKDAY.INTL(INDEX($S$11:$S$310,MATCH($G237,$A$11:$A$310,0)),N($I237),'Project Info'!$H$12,Holidays!$A$6:$A$205),IF($H237="FF",WORKDAY.INTL(INDEX($T$11:$T$310,MATCH($G237,$A$11:$A$310,0)),N($I237)-MAX(1,IF(ISNUMBER($P237),$P237,N($J237)))+1,'Project Info'!$H$12,Holidays!$A$6:$A$205),WORKDAY.INTL(INDEX($T$11:$T$310,MATCH($G237,$A$11:$A$310,0)),1+N($I237),'Project Info'!$H$12,Holidays!$A$6:$A$205))),0))),IF($AE237="Completed",0,N('Project Info'!$C$11)))-1,1,'Project Info'!$H$12,Holidays!$A$6:$A$205)))</f>
        <v/>
      </c>
      <c r="T237" s="51" t="str">
        <f>IF(OR($S237="",$U237=""),"",IF(ISNUMBER($N237),$N237,WORKDAY.INTL($S237,$U237-1,'Project Info'!$H$12,Holidays!$A$6:$A$205)))</f>
        <v/>
      </c>
      <c r="U237" s="52" t="str">
        <f>IF(OR($S237="",NOT(ISNUMBER($J237))),"",IF(ISNUMBER($N237),MAX(1,NETWORKDAYS.INTL($S237,$N237,'Project Info'!$H$12,Holidays!$A$6:$A$205)),MAX(1,IF(ISNUMBER($P237),$P237,$J237),IF(ISNUMBER($M237),NETWORKDAYS.INTL($M237,N('Project Info'!$C$11),'Project Info'!$H$12,Holidays!$A$6:$A$205),0))))</f>
        <v/>
      </c>
      <c r="V237" s="53" t="str">
        <f>IF($U237="","",$U237-MAX(1,$J237))</f>
        <v/>
      </c>
      <c r="W237" s="25" t="str">
        <f>IF($B237="","",IF($U237="","Enter Duration",IF($AE237="Completed",IF(NOT(ISNUMBER($N237)),"Completed - enter Actual End",IF($V237&gt;0,"Completed - Overshoot",IF($V237&lt;0,"Completed - Early","Completed - On Time"))),IF($AE237="On Hold","On Hold",IF($AE237="In Progress",IF($V237&gt;0,"In Progress - Overshooting","In Progress - On Track"),IF($S237&gt;$Q237,"Delayed Start","Not Started"))))))</f>
        <v/>
      </c>
      <c r="X237" s="53" t="str">
        <f>IF(OR(NOT(ISNUMBER($R237)),NOT(ISNUMBER($T237))),"",IF($T237&gt;=$R237,NETWORKDAYS.INTL($R237,$T237,'Project Info'!$H$12,Holidays!$A$6:$A$205)-1,-(NETWORKDAYS.INTL($T237,$R237,'Project Info'!$H$12,Holidays!$A$6:$A$205)-1)))</f>
        <v/>
      </c>
      <c r="Y237" s="25" t="str">
        <f>IF($B237="","",IF(AND(MAX($AC237,$AD237)&gt;0,N($S237)&gt;N($Q237)),"Delayed by Task #"&amp;IF($AC237&gt;=$AD237,$D237,$G237)&amp;" (+"&amp;MAX($AC237,$AD237)&amp;"d)",""))</f>
        <v/>
      </c>
      <c r="Z237" s="52" t="str">
        <f>IF($B237="","",COUNTIF($D$11:$D$310,$A237)+COUNTIF($G$11:$G$310,$A237))</f>
        <v/>
      </c>
      <c r="AA237" s="47" t="str">
        <f>IF($B237="","",IF($AE237="Completed",1,IF($AE237="On Hold",4,IF($AE237="In Progress",2,IF(N($S237)&gt;N($Q237),7,3)))))</f>
        <v/>
      </c>
      <c r="AB237" s="47" t="str">
        <f>IF($B237="","",IF(OR(AND($D237&lt;&gt;"",ISNUMBER(MATCH($D237,$A$11:$A$310,0))),AND($G237&lt;&gt;"",ISNUMBER(MATCH($G237,$A$11:$A$310,0)))),1,0))</f>
        <v/>
      </c>
      <c r="AC237" s="47">
        <f>IF($D237="",0,N(IFERROR(INDEX($X$11:$X$310,MATCH($D237,$A$11:$A$310,0)),0)))</f>
        <v>0</v>
      </c>
      <c r="AD237" s="47">
        <f>IF($G237="",0,N(IFERROR(INDEX($X$11:$X$310,MATCH($G237,$A$11:$A$310,0)),0)))</f>
        <v>0</v>
      </c>
      <c r="AE237" s="47" t="str">
        <f>IF($B237="","",IF(ISNUMBER($N237),"Completed",IF($L237="Completed","Completed",IF($L237&lt;&gt;"",$L237,IF(ISNUMBER($M237),"In Progress","Not Started")))))</f>
        <v/>
      </c>
      <c r="AF237" s="54" t="str">
        <f>IF($B237="","",IF($AE237="Completed",1,MIN(1,N($O237))))</f>
        <v/>
      </c>
      <c r="AG237" s="55" t="str">
        <f>IF(OR($S237="",NOT(ISNUMBER($J237))),"",WORKDAY.INTL($S237,MAX(1,$J237)-1,'Project Info'!$H$12,Holidays!$A$6:$A$205))</f>
        <v/>
      </c>
      <c r="AH237" s="47" t="str">
        <f>IF($B237="","",N($J237)*$AF237)</f>
        <v/>
      </c>
      <c r="AI237" s="47">
        <f>IF(ISNUMBER($R237),$R237,0)</f>
        <v>0</v>
      </c>
      <c r="AJ237" s="47">
        <f>IF(ISNUMBER($T237),$T237,0)</f>
        <v>0</v>
      </c>
    </row>
    <row r="238" ht="18" customHeight="1">
      <c r="A238" s="47" t="str">
        <f>IF($B238="","",ROW()-10)</f>
        <v/>
      </c>
      <c r="B238" s="48" t="n"/>
      <c r="C238" s="48" t="n"/>
      <c r="D238" s="6" t="n"/>
      <c r="E238" s="6" t="n"/>
      <c r="F238" s="6" t="n"/>
      <c r="G238" s="6" t="n"/>
      <c r="H238" s="6" t="n"/>
      <c r="I238" s="6" t="n"/>
      <c r="J238" s="6" t="n"/>
      <c r="K238" s="49" t="n"/>
      <c r="L238" s="6" t="n"/>
      <c r="M238" s="49" t="n"/>
      <c r="N238" s="49" t="n"/>
      <c r="O238" s="50" t="n"/>
      <c r="P238" s="6" t="n"/>
      <c r="Q238" s="51" t="str">
        <f>IF(OR($B238="",'Project Info'!$C$9=""),"",WORKDAY.INTL(MAX('Project Info'!$C$9,N($K238),IF($D238="",0,N(IFERROR(IF($E238="SS",WORKDAY.INTL(INDEX($Q$11:$Q$310,MATCH($D238,$A$11:$A$310,0)),N($F238),'Project Info'!$H$12,Holidays!$A$6:$A$205),IF($E238="FF",WORKDAY.INTL(INDEX($R$11:$R$310,MATCH($D238,$A$11:$A$310,0)),N($F238)-MAX(1,N($J238))+1,'Project Info'!$H$12,Holidays!$A$6:$A$205),WORKDAY.INTL(INDEX($R$11:$R$310,MATCH($D238,$A$11:$A$310,0)),1+N($F238),'Project Info'!$H$12,Holidays!$A$6:$A$205))),0))),IF($G238="",0,N(IFERROR(IF($H238="SS",WORKDAY.INTL(INDEX($Q$11:$Q$310,MATCH($G238,$A$11:$A$310,0)),N($I238),'Project Info'!$H$12,Holidays!$A$6:$A$205),IF($H238="FF",WORKDAY.INTL(INDEX($R$11:$R$310,MATCH($G238,$A$11:$A$310,0)),N($I238)-MAX(1,N($J238))+1,'Project Info'!$H$12,Holidays!$A$6:$A$205),WORKDAY.INTL(INDEX($R$11:$R$310,MATCH($G238,$A$11:$A$310,0)),1+N($I238),'Project Info'!$H$12,Holidays!$A$6:$A$205))),0))))-1,1,'Project Info'!$H$12,Holidays!$A$6:$A$205))</f>
        <v/>
      </c>
      <c r="R238" s="51" t="str">
        <f>IF(OR($Q238="",NOT(ISNUMBER($J238))),"",WORKDAY.INTL($Q238,MAX(1,$J238)-1,'Project Info'!$H$12,Holidays!$A$6:$A$205))</f>
        <v/>
      </c>
      <c r="S238" s="51" t="str">
        <f>IF($Q238="","",IF(ISNUMBER($M238),$M238,WORKDAY.INTL(MAX($Q238,IF($D238="",0,N(IFERROR(IF($E238="SS",WORKDAY.INTL(INDEX($S$11:$S$310,MATCH($D238,$A$11:$A$310,0)),N($F238),'Project Info'!$H$12,Holidays!$A$6:$A$205),IF($E238="FF",WORKDAY.INTL(INDEX($T$11:$T$310,MATCH($D238,$A$11:$A$310,0)),N($F238)-MAX(1,IF(ISNUMBER($P238),$P238,N($J238)))+1,'Project Info'!$H$12,Holidays!$A$6:$A$205),WORKDAY.INTL(INDEX($T$11:$T$310,MATCH($D238,$A$11:$A$310,0)),1+N($F238),'Project Info'!$H$12,Holidays!$A$6:$A$205))),0))),IF($G238="",0,N(IFERROR(IF($H238="SS",WORKDAY.INTL(INDEX($S$11:$S$310,MATCH($G238,$A$11:$A$310,0)),N($I238),'Project Info'!$H$12,Holidays!$A$6:$A$205),IF($H238="FF",WORKDAY.INTL(INDEX($T$11:$T$310,MATCH($G238,$A$11:$A$310,0)),N($I238)-MAX(1,IF(ISNUMBER($P238),$P238,N($J238)))+1,'Project Info'!$H$12,Holidays!$A$6:$A$205),WORKDAY.INTL(INDEX($T$11:$T$310,MATCH($G238,$A$11:$A$310,0)),1+N($I238),'Project Info'!$H$12,Holidays!$A$6:$A$205))),0))),IF($AE238="Completed",0,N('Project Info'!$C$11)))-1,1,'Project Info'!$H$12,Holidays!$A$6:$A$205)))</f>
        <v/>
      </c>
      <c r="T238" s="51" t="str">
        <f>IF(OR($S238="",$U238=""),"",IF(ISNUMBER($N238),$N238,WORKDAY.INTL($S238,$U238-1,'Project Info'!$H$12,Holidays!$A$6:$A$205)))</f>
        <v/>
      </c>
      <c r="U238" s="52" t="str">
        <f>IF(OR($S238="",NOT(ISNUMBER($J238))),"",IF(ISNUMBER($N238),MAX(1,NETWORKDAYS.INTL($S238,$N238,'Project Info'!$H$12,Holidays!$A$6:$A$205)),MAX(1,IF(ISNUMBER($P238),$P238,$J238),IF(ISNUMBER($M238),NETWORKDAYS.INTL($M238,N('Project Info'!$C$11),'Project Info'!$H$12,Holidays!$A$6:$A$205),0))))</f>
        <v/>
      </c>
      <c r="V238" s="53" t="str">
        <f>IF($U238="","",$U238-MAX(1,$J238))</f>
        <v/>
      </c>
      <c r="W238" s="25" t="str">
        <f>IF($B238="","",IF($U238="","Enter Duration",IF($AE238="Completed",IF(NOT(ISNUMBER($N238)),"Completed - enter Actual End",IF($V238&gt;0,"Completed - Overshoot",IF($V238&lt;0,"Completed - Early","Completed - On Time"))),IF($AE238="On Hold","On Hold",IF($AE238="In Progress",IF($V238&gt;0,"In Progress - Overshooting","In Progress - On Track"),IF($S238&gt;$Q238,"Delayed Start","Not Started"))))))</f>
        <v/>
      </c>
      <c r="X238" s="53" t="str">
        <f>IF(OR(NOT(ISNUMBER($R238)),NOT(ISNUMBER($T238))),"",IF($T238&gt;=$R238,NETWORKDAYS.INTL($R238,$T238,'Project Info'!$H$12,Holidays!$A$6:$A$205)-1,-(NETWORKDAYS.INTL($T238,$R238,'Project Info'!$H$12,Holidays!$A$6:$A$205)-1)))</f>
        <v/>
      </c>
      <c r="Y238" s="25" t="str">
        <f>IF($B238="","",IF(AND(MAX($AC238,$AD238)&gt;0,N($S238)&gt;N($Q238)),"Delayed by Task #"&amp;IF($AC238&gt;=$AD238,$D238,$G238)&amp;" (+"&amp;MAX($AC238,$AD238)&amp;"d)",""))</f>
        <v/>
      </c>
      <c r="Z238" s="52" t="str">
        <f>IF($B238="","",COUNTIF($D$11:$D$310,$A238)+COUNTIF($G$11:$G$310,$A238))</f>
        <v/>
      </c>
      <c r="AA238" s="47" t="str">
        <f>IF($B238="","",IF($AE238="Completed",1,IF($AE238="On Hold",4,IF($AE238="In Progress",2,IF(N($S238)&gt;N($Q238),7,3)))))</f>
        <v/>
      </c>
      <c r="AB238" s="47" t="str">
        <f>IF($B238="","",IF(OR(AND($D238&lt;&gt;"",ISNUMBER(MATCH($D238,$A$11:$A$310,0))),AND($G238&lt;&gt;"",ISNUMBER(MATCH($G238,$A$11:$A$310,0)))),1,0))</f>
        <v/>
      </c>
      <c r="AC238" s="47">
        <f>IF($D238="",0,N(IFERROR(INDEX($X$11:$X$310,MATCH($D238,$A$11:$A$310,0)),0)))</f>
        <v>0</v>
      </c>
      <c r="AD238" s="47">
        <f>IF($G238="",0,N(IFERROR(INDEX($X$11:$X$310,MATCH($G238,$A$11:$A$310,0)),0)))</f>
        <v>0</v>
      </c>
      <c r="AE238" s="47" t="str">
        <f>IF($B238="","",IF(ISNUMBER($N238),"Completed",IF($L238="Completed","Completed",IF($L238&lt;&gt;"",$L238,IF(ISNUMBER($M238),"In Progress","Not Started")))))</f>
        <v/>
      </c>
      <c r="AF238" s="54" t="str">
        <f>IF($B238="","",IF($AE238="Completed",1,MIN(1,N($O238))))</f>
        <v/>
      </c>
      <c r="AG238" s="55" t="str">
        <f>IF(OR($S238="",NOT(ISNUMBER($J238))),"",WORKDAY.INTL($S238,MAX(1,$J238)-1,'Project Info'!$H$12,Holidays!$A$6:$A$205))</f>
        <v/>
      </c>
      <c r="AH238" s="47" t="str">
        <f>IF($B238="","",N($J238)*$AF238)</f>
        <v/>
      </c>
      <c r="AI238" s="47">
        <f>IF(ISNUMBER($R238),$R238,0)</f>
        <v>0</v>
      </c>
      <c r="AJ238" s="47">
        <f>IF(ISNUMBER($T238),$T238,0)</f>
        <v>0</v>
      </c>
    </row>
    <row r="239" ht="18" customHeight="1">
      <c r="A239" s="47" t="str">
        <f>IF($B239="","",ROW()-10)</f>
        <v/>
      </c>
      <c r="B239" s="48" t="n"/>
      <c r="C239" s="48" t="n"/>
      <c r="D239" s="6" t="n"/>
      <c r="E239" s="6" t="n"/>
      <c r="F239" s="6" t="n"/>
      <c r="G239" s="6" t="n"/>
      <c r="H239" s="6" t="n"/>
      <c r="I239" s="6" t="n"/>
      <c r="J239" s="6" t="n"/>
      <c r="K239" s="49" t="n"/>
      <c r="L239" s="6" t="n"/>
      <c r="M239" s="49" t="n"/>
      <c r="N239" s="49" t="n"/>
      <c r="O239" s="50" t="n"/>
      <c r="P239" s="6" t="n"/>
      <c r="Q239" s="51" t="str">
        <f>IF(OR($B239="",'Project Info'!$C$9=""),"",WORKDAY.INTL(MAX('Project Info'!$C$9,N($K239),IF($D239="",0,N(IFERROR(IF($E239="SS",WORKDAY.INTL(INDEX($Q$11:$Q$310,MATCH($D239,$A$11:$A$310,0)),N($F239),'Project Info'!$H$12,Holidays!$A$6:$A$205),IF($E239="FF",WORKDAY.INTL(INDEX($R$11:$R$310,MATCH($D239,$A$11:$A$310,0)),N($F239)-MAX(1,N($J239))+1,'Project Info'!$H$12,Holidays!$A$6:$A$205),WORKDAY.INTL(INDEX($R$11:$R$310,MATCH($D239,$A$11:$A$310,0)),1+N($F239),'Project Info'!$H$12,Holidays!$A$6:$A$205))),0))),IF($G239="",0,N(IFERROR(IF($H239="SS",WORKDAY.INTL(INDEX($Q$11:$Q$310,MATCH($G239,$A$11:$A$310,0)),N($I239),'Project Info'!$H$12,Holidays!$A$6:$A$205),IF($H239="FF",WORKDAY.INTL(INDEX($R$11:$R$310,MATCH($G239,$A$11:$A$310,0)),N($I239)-MAX(1,N($J239))+1,'Project Info'!$H$12,Holidays!$A$6:$A$205),WORKDAY.INTL(INDEX($R$11:$R$310,MATCH($G239,$A$11:$A$310,0)),1+N($I239),'Project Info'!$H$12,Holidays!$A$6:$A$205))),0))))-1,1,'Project Info'!$H$12,Holidays!$A$6:$A$205))</f>
        <v/>
      </c>
      <c r="R239" s="51" t="str">
        <f>IF(OR($Q239="",NOT(ISNUMBER($J239))),"",WORKDAY.INTL($Q239,MAX(1,$J239)-1,'Project Info'!$H$12,Holidays!$A$6:$A$205))</f>
        <v/>
      </c>
      <c r="S239" s="51" t="str">
        <f>IF($Q239="","",IF(ISNUMBER($M239),$M239,WORKDAY.INTL(MAX($Q239,IF($D239="",0,N(IFERROR(IF($E239="SS",WORKDAY.INTL(INDEX($S$11:$S$310,MATCH($D239,$A$11:$A$310,0)),N($F239),'Project Info'!$H$12,Holidays!$A$6:$A$205),IF($E239="FF",WORKDAY.INTL(INDEX($T$11:$T$310,MATCH($D239,$A$11:$A$310,0)),N($F239)-MAX(1,IF(ISNUMBER($P239),$P239,N($J239)))+1,'Project Info'!$H$12,Holidays!$A$6:$A$205),WORKDAY.INTL(INDEX($T$11:$T$310,MATCH($D239,$A$11:$A$310,0)),1+N($F239),'Project Info'!$H$12,Holidays!$A$6:$A$205))),0))),IF($G239="",0,N(IFERROR(IF($H239="SS",WORKDAY.INTL(INDEX($S$11:$S$310,MATCH($G239,$A$11:$A$310,0)),N($I239),'Project Info'!$H$12,Holidays!$A$6:$A$205),IF($H239="FF",WORKDAY.INTL(INDEX($T$11:$T$310,MATCH($G239,$A$11:$A$310,0)),N($I239)-MAX(1,IF(ISNUMBER($P239),$P239,N($J239)))+1,'Project Info'!$H$12,Holidays!$A$6:$A$205),WORKDAY.INTL(INDEX($T$11:$T$310,MATCH($G239,$A$11:$A$310,0)),1+N($I239),'Project Info'!$H$12,Holidays!$A$6:$A$205))),0))),IF($AE239="Completed",0,N('Project Info'!$C$11)))-1,1,'Project Info'!$H$12,Holidays!$A$6:$A$205)))</f>
        <v/>
      </c>
      <c r="T239" s="51" t="str">
        <f>IF(OR($S239="",$U239=""),"",IF(ISNUMBER($N239),$N239,WORKDAY.INTL($S239,$U239-1,'Project Info'!$H$12,Holidays!$A$6:$A$205)))</f>
        <v/>
      </c>
      <c r="U239" s="52" t="str">
        <f>IF(OR($S239="",NOT(ISNUMBER($J239))),"",IF(ISNUMBER($N239),MAX(1,NETWORKDAYS.INTL($S239,$N239,'Project Info'!$H$12,Holidays!$A$6:$A$205)),MAX(1,IF(ISNUMBER($P239),$P239,$J239),IF(ISNUMBER($M239),NETWORKDAYS.INTL($M239,N('Project Info'!$C$11),'Project Info'!$H$12,Holidays!$A$6:$A$205),0))))</f>
        <v/>
      </c>
      <c r="V239" s="53" t="str">
        <f>IF($U239="","",$U239-MAX(1,$J239))</f>
        <v/>
      </c>
      <c r="W239" s="25" t="str">
        <f>IF($B239="","",IF($U239="","Enter Duration",IF($AE239="Completed",IF(NOT(ISNUMBER($N239)),"Completed - enter Actual End",IF($V239&gt;0,"Completed - Overshoot",IF($V239&lt;0,"Completed - Early","Completed - On Time"))),IF($AE239="On Hold","On Hold",IF($AE239="In Progress",IF($V239&gt;0,"In Progress - Overshooting","In Progress - On Track"),IF($S239&gt;$Q239,"Delayed Start","Not Started"))))))</f>
        <v/>
      </c>
      <c r="X239" s="53" t="str">
        <f>IF(OR(NOT(ISNUMBER($R239)),NOT(ISNUMBER($T239))),"",IF($T239&gt;=$R239,NETWORKDAYS.INTL($R239,$T239,'Project Info'!$H$12,Holidays!$A$6:$A$205)-1,-(NETWORKDAYS.INTL($T239,$R239,'Project Info'!$H$12,Holidays!$A$6:$A$205)-1)))</f>
        <v/>
      </c>
      <c r="Y239" s="25" t="str">
        <f>IF($B239="","",IF(AND(MAX($AC239,$AD239)&gt;0,N($S239)&gt;N($Q239)),"Delayed by Task #"&amp;IF($AC239&gt;=$AD239,$D239,$G239)&amp;" (+"&amp;MAX($AC239,$AD239)&amp;"d)",""))</f>
        <v/>
      </c>
      <c r="Z239" s="52" t="str">
        <f>IF($B239="","",COUNTIF($D$11:$D$310,$A239)+COUNTIF($G$11:$G$310,$A239))</f>
        <v/>
      </c>
      <c r="AA239" s="47" t="str">
        <f>IF($B239="","",IF($AE239="Completed",1,IF($AE239="On Hold",4,IF($AE239="In Progress",2,IF(N($S239)&gt;N($Q239),7,3)))))</f>
        <v/>
      </c>
      <c r="AB239" s="47" t="str">
        <f>IF($B239="","",IF(OR(AND($D239&lt;&gt;"",ISNUMBER(MATCH($D239,$A$11:$A$310,0))),AND($G239&lt;&gt;"",ISNUMBER(MATCH($G239,$A$11:$A$310,0)))),1,0))</f>
        <v/>
      </c>
      <c r="AC239" s="47">
        <f>IF($D239="",0,N(IFERROR(INDEX($X$11:$X$310,MATCH($D239,$A$11:$A$310,0)),0)))</f>
        <v>0</v>
      </c>
      <c r="AD239" s="47">
        <f>IF($G239="",0,N(IFERROR(INDEX($X$11:$X$310,MATCH($G239,$A$11:$A$310,0)),0)))</f>
        <v>0</v>
      </c>
      <c r="AE239" s="47" t="str">
        <f>IF($B239="","",IF(ISNUMBER($N239),"Completed",IF($L239="Completed","Completed",IF($L239&lt;&gt;"",$L239,IF(ISNUMBER($M239),"In Progress","Not Started")))))</f>
        <v/>
      </c>
      <c r="AF239" s="54" t="str">
        <f>IF($B239="","",IF($AE239="Completed",1,MIN(1,N($O239))))</f>
        <v/>
      </c>
      <c r="AG239" s="55" t="str">
        <f>IF(OR($S239="",NOT(ISNUMBER($J239))),"",WORKDAY.INTL($S239,MAX(1,$J239)-1,'Project Info'!$H$12,Holidays!$A$6:$A$205))</f>
        <v/>
      </c>
      <c r="AH239" s="47" t="str">
        <f>IF($B239="","",N($J239)*$AF239)</f>
        <v/>
      </c>
      <c r="AI239" s="47">
        <f>IF(ISNUMBER($R239),$R239,0)</f>
        <v>0</v>
      </c>
      <c r="AJ239" s="47">
        <f>IF(ISNUMBER($T239),$T239,0)</f>
        <v>0</v>
      </c>
    </row>
    <row r="240" ht="18" customHeight="1">
      <c r="A240" s="47" t="str">
        <f>IF($B240="","",ROW()-10)</f>
        <v/>
      </c>
      <c r="B240" s="48" t="n"/>
      <c r="C240" s="48" t="n"/>
      <c r="D240" s="6" t="n"/>
      <c r="E240" s="6" t="n"/>
      <c r="F240" s="6" t="n"/>
      <c r="G240" s="6" t="n"/>
      <c r="H240" s="6" t="n"/>
      <c r="I240" s="6" t="n"/>
      <c r="J240" s="6" t="n"/>
      <c r="K240" s="49" t="n"/>
      <c r="L240" s="6" t="n"/>
      <c r="M240" s="49" t="n"/>
      <c r="N240" s="49" t="n"/>
      <c r="O240" s="50" t="n"/>
      <c r="P240" s="6" t="n"/>
      <c r="Q240" s="51" t="str">
        <f>IF(OR($B240="",'Project Info'!$C$9=""),"",WORKDAY.INTL(MAX('Project Info'!$C$9,N($K240),IF($D240="",0,N(IFERROR(IF($E240="SS",WORKDAY.INTL(INDEX($Q$11:$Q$310,MATCH($D240,$A$11:$A$310,0)),N($F240),'Project Info'!$H$12,Holidays!$A$6:$A$205),IF($E240="FF",WORKDAY.INTL(INDEX($R$11:$R$310,MATCH($D240,$A$11:$A$310,0)),N($F240)-MAX(1,N($J240))+1,'Project Info'!$H$12,Holidays!$A$6:$A$205),WORKDAY.INTL(INDEX($R$11:$R$310,MATCH($D240,$A$11:$A$310,0)),1+N($F240),'Project Info'!$H$12,Holidays!$A$6:$A$205))),0))),IF($G240="",0,N(IFERROR(IF($H240="SS",WORKDAY.INTL(INDEX($Q$11:$Q$310,MATCH($G240,$A$11:$A$310,0)),N($I240),'Project Info'!$H$12,Holidays!$A$6:$A$205),IF($H240="FF",WORKDAY.INTL(INDEX($R$11:$R$310,MATCH($G240,$A$11:$A$310,0)),N($I240)-MAX(1,N($J240))+1,'Project Info'!$H$12,Holidays!$A$6:$A$205),WORKDAY.INTL(INDEX($R$11:$R$310,MATCH($G240,$A$11:$A$310,0)),1+N($I240),'Project Info'!$H$12,Holidays!$A$6:$A$205))),0))))-1,1,'Project Info'!$H$12,Holidays!$A$6:$A$205))</f>
        <v/>
      </c>
      <c r="R240" s="51" t="str">
        <f>IF(OR($Q240="",NOT(ISNUMBER($J240))),"",WORKDAY.INTL($Q240,MAX(1,$J240)-1,'Project Info'!$H$12,Holidays!$A$6:$A$205))</f>
        <v/>
      </c>
      <c r="S240" s="51" t="str">
        <f>IF($Q240="","",IF(ISNUMBER($M240),$M240,WORKDAY.INTL(MAX($Q240,IF($D240="",0,N(IFERROR(IF($E240="SS",WORKDAY.INTL(INDEX($S$11:$S$310,MATCH($D240,$A$11:$A$310,0)),N($F240),'Project Info'!$H$12,Holidays!$A$6:$A$205),IF($E240="FF",WORKDAY.INTL(INDEX($T$11:$T$310,MATCH($D240,$A$11:$A$310,0)),N($F240)-MAX(1,IF(ISNUMBER($P240),$P240,N($J240)))+1,'Project Info'!$H$12,Holidays!$A$6:$A$205),WORKDAY.INTL(INDEX($T$11:$T$310,MATCH($D240,$A$11:$A$310,0)),1+N($F240),'Project Info'!$H$12,Holidays!$A$6:$A$205))),0))),IF($G240="",0,N(IFERROR(IF($H240="SS",WORKDAY.INTL(INDEX($S$11:$S$310,MATCH($G240,$A$11:$A$310,0)),N($I240),'Project Info'!$H$12,Holidays!$A$6:$A$205),IF($H240="FF",WORKDAY.INTL(INDEX($T$11:$T$310,MATCH($G240,$A$11:$A$310,0)),N($I240)-MAX(1,IF(ISNUMBER($P240),$P240,N($J240)))+1,'Project Info'!$H$12,Holidays!$A$6:$A$205),WORKDAY.INTL(INDEX($T$11:$T$310,MATCH($G240,$A$11:$A$310,0)),1+N($I240),'Project Info'!$H$12,Holidays!$A$6:$A$205))),0))),IF($AE240="Completed",0,N('Project Info'!$C$11)))-1,1,'Project Info'!$H$12,Holidays!$A$6:$A$205)))</f>
        <v/>
      </c>
      <c r="T240" s="51" t="str">
        <f>IF(OR($S240="",$U240=""),"",IF(ISNUMBER($N240),$N240,WORKDAY.INTL($S240,$U240-1,'Project Info'!$H$12,Holidays!$A$6:$A$205)))</f>
        <v/>
      </c>
      <c r="U240" s="52" t="str">
        <f>IF(OR($S240="",NOT(ISNUMBER($J240))),"",IF(ISNUMBER($N240),MAX(1,NETWORKDAYS.INTL($S240,$N240,'Project Info'!$H$12,Holidays!$A$6:$A$205)),MAX(1,IF(ISNUMBER($P240),$P240,$J240),IF(ISNUMBER($M240),NETWORKDAYS.INTL($M240,N('Project Info'!$C$11),'Project Info'!$H$12,Holidays!$A$6:$A$205),0))))</f>
        <v/>
      </c>
      <c r="V240" s="53" t="str">
        <f>IF($U240="","",$U240-MAX(1,$J240))</f>
        <v/>
      </c>
      <c r="W240" s="25" t="str">
        <f>IF($B240="","",IF($U240="","Enter Duration",IF($AE240="Completed",IF(NOT(ISNUMBER($N240)),"Completed - enter Actual End",IF($V240&gt;0,"Completed - Overshoot",IF($V240&lt;0,"Completed - Early","Completed - On Time"))),IF($AE240="On Hold","On Hold",IF($AE240="In Progress",IF($V240&gt;0,"In Progress - Overshooting","In Progress - On Track"),IF($S240&gt;$Q240,"Delayed Start","Not Started"))))))</f>
        <v/>
      </c>
      <c r="X240" s="53" t="str">
        <f>IF(OR(NOT(ISNUMBER($R240)),NOT(ISNUMBER($T240))),"",IF($T240&gt;=$R240,NETWORKDAYS.INTL($R240,$T240,'Project Info'!$H$12,Holidays!$A$6:$A$205)-1,-(NETWORKDAYS.INTL($T240,$R240,'Project Info'!$H$12,Holidays!$A$6:$A$205)-1)))</f>
        <v/>
      </c>
      <c r="Y240" s="25" t="str">
        <f>IF($B240="","",IF(AND(MAX($AC240,$AD240)&gt;0,N($S240)&gt;N($Q240)),"Delayed by Task #"&amp;IF($AC240&gt;=$AD240,$D240,$G240)&amp;" (+"&amp;MAX($AC240,$AD240)&amp;"d)",""))</f>
        <v/>
      </c>
      <c r="Z240" s="52" t="str">
        <f>IF($B240="","",COUNTIF($D$11:$D$310,$A240)+COUNTIF($G$11:$G$310,$A240))</f>
        <v/>
      </c>
      <c r="AA240" s="47" t="str">
        <f>IF($B240="","",IF($AE240="Completed",1,IF($AE240="On Hold",4,IF($AE240="In Progress",2,IF(N($S240)&gt;N($Q240),7,3)))))</f>
        <v/>
      </c>
      <c r="AB240" s="47" t="str">
        <f>IF($B240="","",IF(OR(AND($D240&lt;&gt;"",ISNUMBER(MATCH($D240,$A$11:$A$310,0))),AND($G240&lt;&gt;"",ISNUMBER(MATCH($G240,$A$11:$A$310,0)))),1,0))</f>
        <v/>
      </c>
      <c r="AC240" s="47">
        <f>IF($D240="",0,N(IFERROR(INDEX($X$11:$X$310,MATCH($D240,$A$11:$A$310,0)),0)))</f>
        <v>0</v>
      </c>
      <c r="AD240" s="47">
        <f>IF($G240="",0,N(IFERROR(INDEX($X$11:$X$310,MATCH($G240,$A$11:$A$310,0)),0)))</f>
        <v>0</v>
      </c>
      <c r="AE240" s="47" t="str">
        <f>IF($B240="","",IF(ISNUMBER($N240),"Completed",IF($L240="Completed","Completed",IF($L240&lt;&gt;"",$L240,IF(ISNUMBER($M240),"In Progress","Not Started")))))</f>
        <v/>
      </c>
      <c r="AF240" s="54" t="str">
        <f>IF($B240="","",IF($AE240="Completed",1,MIN(1,N($O240))))</f>
        <v/>
      </c>
      <c r="AG240" s="55" t="str">
        <f>IF(OR($S240="",NOT(ISNUMBER($J240))),"",WORKDAY.INTL($S240,MAX(1,$J240)-1,'Project Info'!$H$12,Holidays!$A$6:$A$205))</f>
        <v/>
      </c>
      <c r="AH240" s="47" t="str">
        <f>IF($B240="","",N($J240)*$AF240)</f>
        <v/>
      </c>
      <c r="AI240" s="47">
        <f>IF(ISNUMBER($R240),$R240,0)</f>
        <v>0</v>
      </c>
      <c r="AJ240" s="47">
        <f>IF(ISNUMBER($T240),$T240,0)</f>
        <v>0</v>
      </c>
    </row>
    <row r="241" ht="18" customHeight="1">
      <c r="A241" s="47" t="str">
        <f>IF($B241="","",ROW()-10)</f>
        <v/>
      </c>
      <c r="B241" s="48" t="n"/>
      <c r="C241" s="48" t="n"/>
      <c r="D241" s="6" t="n"/>
      <c r="E241" s="6" t="n"/>
      <c r="F241" s="6" t="n"/>
      <c r="G241" s="6" t="n"/>
      <c r="H241" s="6" t="n"/>
      <c r="I241" s="6" t="n"/>
      <c r="J241" s="6" t="n"/>
      <c r="K241" s="49" t="n"/>
      <c r="L241" s="6" t="n"/>
      <c r="M241" s="49" t="n"/>
      <c r="N241" s="49" t="n"/>
      <c r="O241" s="50" t="n"/>
      <c r="P241" s="6" t="n"/>
      <c r="Q241" s="51" t="str">
        <f>IF(OR($B241="",'Project Info'!$C$9=""),"",WORKDAY.INTL(MAX('Project Info'!$C$9,N($K241),IF($D241="",0,N(IFERROR(IF($E241="SS",WORKDAY.INTL(INDEX($Q$11:$Q$310,MATCH($D241,$A$11:$A$310,0)),N($F241),'Project Info'!$H$12,Holidays!$A$6:$A$205),IF($E241="FF",WORKDAY.INTL(INDEX($R$11:$R$310,MATCH($D241,$A$11:$A$310,0)),N($F241)-MAX(1,N($J241))+1,'Project Info'!$H$12,Holidays!$A$6:$A$205),WORKDAY.INTL(INDEX($R$11:$R$310,MATCH($D241,$A$11:$A$310,0)),1+N($F241),'Project Info'!$H$12,Holidays!$A$6:$A$205))),0))),IF($G241="",0,N(IFERROR(IF($H241="SS",WORKDAY.INTL(INDEX($Q$11:$Q$310,MATCH($G241,$A$11:$A$310,0)),N($I241),'Project Info'!$H$12,Holidays!$A$6:$A$205),IF($H241="FF",WORKDAY.INTL(INDEX($R$11:$R$310,MATCH($G241,$A$11:$A$310,0)),N($I241)-MAX(1,N($J241))+1,'Project Info'!$H$12,Holidays!$A$6:$A$205),WORKDAY.INTL(INDEX($R$11:$R$310,MATCH($G241,$A$11:$A$310,0)),1+N($I241),'Project Info'!$H$12,Holidays!$A$6:$A$205))),0))))-1,1,'Project Info'!$H$12,Holidays!$A$6:$A$205))</f>
        <v/>
      </c>
      <c r="R241" s="51" t="str">
        <f>IF(OR($Q241="",NOT(ISNUMBER($J241))),"",WORKDAY.INTL($Q241,MAX(1,$J241)-1,'Project Info'!$H$12,Holidays!$A$6:$A$205))</f>
        <v/>
      </c>
      <c r="S241" s="51" t="str">
        <f>IF($Q241="","",IF(ISNUMBER($M241),$M241,WORKDAY.INTL(MAX($Q241,IF($D241="",0,N(IFERROR(IF($E241="SS",WORKDAY.INTL(INDEX($S$11:$S$310,MATCH($D241,$A$11:$A$310,0)),N($F241),'Project Info'!$H$12,Holidays!$A$6:$A$205),IF($E241="FF",WORKDAY.INTL(INDEX($T$11:$T$310,MATCH($D241,$A$11:$A$310,0)),N($F241)-MAX(1,IF(ISNUMBER($P241),$P241,N($J241)))+1,'Project Info'!$H$12,Holidays!$A$6:$A$205),WORKDAY.INTL(INDEX($T$11:$T$310,MATCH($D241,$A$11:$A$310,0)),1+N($F241),'Project Info'!$H$12,Holidays!$A$6:$A$205))),0))),IF($G241="",0,N(IFERROR(IF($H241="SS",WORKDAY.INTL(INDEX($S$11:$S$310,MATCH($G241,$A$11:$A$310,0)),N($I241),'Project Info'!$H$12,Holidays!$A$6:$A$205),IF($H241="FF",WORKDAY.INTL(INDEX($T$11:$T$310,MATCH($G241,$A$11:$A$310,0)),N($I241)-MAX(1,IF(ISNUMBER($P241),$P241,N($J241)))+1,'Project Info'!$H$12,Holidays!$A$6:$A$205),WORKDAY.INTL(INDEX($T$11:$T$310,MATCH($G241,$A$11:$A$310,0)),1+N($I241),'Project Info'!$H$12,Holidays!$A$6:$A$205))),0))),IF($AE241="Completed",0,N('Project Info'!$C$11)))-1,1,'Project Info'!$H$12,Holidays!$A$6:$A$205)))</f>
        <v/>
      </c>
      <c r="T241" s="51" t="str">
        <f>IF(OR($S241="",$U241=""),"",IF(ISNUMBER($N241),$N241,WORKDAY.INTL($S241,$U241-1,'Project Info'!$H$12,Holidays!$A$6:$A$205)))</f>
        <v/>
      </c>
      <c r="U241" s="52" t="str">
        <f>IF(OR($S241="",NOT(ISNUMBER($J241))),"",IF(ISNUMBER($N241),MAX(1,NETWORKDAYS.INTL($S241,$N241,'Project Info'!$H$12,Holidays!$A$6:$A$205)),MAX(1,IF(ISNUMBER($P241),$P241,$J241),IF(ISNUMBER($M241),NETWORKDAYS.INTL($M241,N('Project Info'!$C$11),'Project Info'!$H$12,Holidays!$A$6:$A$205),0))))</f>
        <v/>
      </c>
      <c r="V241" s="53" t="str">
        <f>IF($U241="","",$U241-MAX(1,$J241))</f>
        <v/>
      </c>
      <c r="W241" s="25" t="str">
        <f>IF($B241="","",IF($U241="","Enter Duration",IF($AE241="Completed",IF(NOT(ISNUMBER($N241)),"Completed - enter Actual End",IF($V241&gt;0,"Completed - Overshoot",IF($V241&lt;0,"Completed - Early","Completed - On Time"))),IF($AE241="On Hold","On Hold",IF($AE241="In Progress",IF($V241&gt;0,"In Progress - Overshooting","In Progress - On Track"),IF($S241&gt;$Q241,"Delayed Start","Not Started"))))))</f>
        <v/>
      </c>
      <c r="X241" s="53" t="str">
        <f>IF(OR(NOT(ISNUMBER($R241)),NOT(ISNUMBER($T241))),"",IF($T241&gt;=$R241,NETWORKDAYS.INTL($R241,$T241,'Project Info'!$H$12,Holidays!$A$6:$A$205)-1,-(NETWORKDAYS.INTL($T241,$R241,'Project Info'!$H$12,Holidays!$A$6:$A$205)-1)))</f>
        <v/>
      </c>
      <c r="Y241" s="25" t="str">
        <f>IF($B241="","",IF(AND(MAX($AC241,$AD241)&gt;0,N($S241)&gt;N($Q241)),"Delayed by Task #"&amp;IF($AC241&gt;=$AD241,$D241,$G241)&amp;" (+"&amp;MAX($AC241,$AD241)&amp;"d)",""))</f>
        <v/>
      </c>
      <c r="Z241" s="52" t="str">
        <f>IF($B241="","",COUNTIF($D$11:$D$310,$A241)+COUNTIF($G$11:$G$310,$A241))</f>
        <v/>
      </c>
      <c r="AA241" s="47" t="str">
        <f>IF($B241="","",IF($AE241="Completed",1,IF($AE241="On Hold",4,IF($AE241="In Progress",2,IF(N($S241)&gt;N($Q241),7,3)))))</f>
        <v/>
      </c>
      <c r="AB241" s="47" t="str">
        <f>IF($B241="","",IF(OR(AND($D241&lt;&gt;"",ISNUMBER(MATCH($D241,$A$11:$A$310,0))),AND($G241&lt;&gt;"",ISNUMBER(MATCH($G241,$A$11:$A$310,0)))),1,0))</f>
        <v/>
      </c>
      <c r="AC241" s="47">
        <f>IF($D241="",0,N(IFERROR(INDEX($X$11:$X$310,MATCH($D241,$A$11:$A$310,0)),0)))</f>
        <v>0</v>
      </c>
      <c r="AD241" s="47">
        <f>IF($G241="",0,N(IFERROR(INDEX($X$11:$X$310,MATCH($G241,$A$11:$A$310,0)),0)))</f>
        <v>0</v>
      </c>
      <c r="AE241" s="47" t="str">
        <f>IF($B241="","",IF(ISNUMBER($N241),"Completed",IF($L241="Completed","Completed",IF($L241&lt;&gt;"",$L241,IF(ISNUMBER($M241),"In Progress","Not Started")))))</f>
        <v/>
      </c>
      <c r="AF241" s="54" t="str">
        <f>IF($B241="","",IF($AE241="Completed",1,MIN(1,N($O241))))</f>
        <v/>
      </c>
      <c r="AG241" s="55" t="str">
        <f>IF(OR($S241="",NOT(ISNUMBER($J241))),"",WORKDAY.INTL($S241,MAX(1,$J241)-1,'Project Info'!$H$12,Holidays!$A$6:$A$205))</f>
        <v/>
      </c>
      <c r="AH241" s="47" t="str">
        <f>IF($B241="","",N($J241)*$AF241)</f>
        <v/>
      </c>
      <c r="AI241" s="47">
        <f>IF(ISNUMBER($R241),$R241,0)</f>
        <v>0</v>
      </c>
      <c r="AJ241" s="47">
        <f>IF(ISNUMBER($T241),$T241,0)</f>
        <v>0</v>
      </c>
    </row>
    <row r="242" ht="18" customHeight="1">
      <c r="A242" s="47" t="str">
        <f>IF($B242="","",ROW()-10)</f>
        <v/>
      </c>
      <c r="B242" s="48" t="n"/>
      <c r="C242" s="48" t="n"/>
      <c r="D242" s="6" t="n"/>
      <c r="E242" s="6" t="n"/>
      <c r="F242" s="6" t="n"/>
      <c r="G242" s="6" t="n"/>
      <c r="H242" s="6" t="n"/>
      <c r="I242" s="6" t="n"/>
      <c r="J242" s="6" t="n"/>
      <c r="K242" s="49" t="n"/>
      <c r="L242" s="6" t="n"/>
      <c r="M242" s="49" t="n"/>
      <c r="N242" s="49" t="n"/>
      <c r="O242" s="50" t="n"/>
      <c r="P242" s="6" t="n"/>
      <c r="Q242" s="51" t="str">
        <f>IF(OR($B242="",'Project Info'!$C$9=""),"",WORKDAY.INTL(MAX('Project Info'!$C$9,N($K242),IF($D242="",0,N(IFERROR(IF($E242="SS",WORKDAY.INTL(INDEX($Q$11:$Q$310,MATCH($D242,$A$11:$A$310,0)),N($F242),'Project Info'!$H$12,Holidays!$A$6:$A$205),IF($E242="FF",WORKDAY.INTL(INDEX($R$11:$R$310,MATCH($D242,$A$11:$A$310,0)),N($F242)-MAX(1,N($J242))+1,'Project Info'!$H$12,Holidays!$A$6:$A$205),WORKDAY.INTL(INDEX($R$11:$R$310,MATCH($D242,$A$11:$A$310,0)),1+N($F242),'Project Info'!$H$12,Holidays!$A$6:$A$205))),0))),IF($G242="",0,N(IFERROR(IF($H242="SS",WORKDAY.INTL(INDEX($Q$11:$Q$310,MATCH($G242,$A$11:$A$310,0)),N($I242),'Project Info'!$H$12,Holidays!$A$6:$A$205),IF($H242="FF",WORKDAY.INTL(INDEX($R$11:$R$310,MATCH($G242,$A$11:$A$310,0)),N($I242)-MAX(1,N($J242))+1,'Project Info'!$H$12,Holidays!$A$6:$A$205),WORKDAY.INTL(INDEX($R$11:$R$310,MATCH($G242,$A$11:$A$310,0)),1+N($I242),'Project Info'!$H$12,Holidays!$A$6:$A$205))),0))))-1,1,'Project Info'!$H$12,Holidays!$A$6:$A$205))</f>
        <v/>
      </c>
      <c r="R242" s="51" t="str">
        <f>IF(OR($Q242="",NOT(ISNUMBER($J242))),"",WORKDAY.INTL($Q242,MAX(1,$J242)-1,'Project Info'!$H$12,Holidays!$A$6:$A$205))</f>
        <v/>
      </c>
      <c r="S242" s="51" t="str">
        <f>IF($Q242="","",IF(ISNUMBER($M242),$M242,WORKDAY.INTL(MAX($Q242,IF($D242="",0,N(IFERROR(IF($E242="SS",WORKDAY.INTL(INDEX($S$11:$S$310,MATCH($D242,$A$11:$A$310,0)),N($F242),'Project Info'!$H$12,Holidays!$A$6:$A$205),IF($E242="FF",WORKDAY.INTL(INDEX($T$11:$T$310,MATCH($D242,$A$11:$A$310,0)),N($F242)-MAX(1,IF(ISNUMBER($P242),$P242,N($J242)))+1,'Project Info'!$H$12,Holidays!$A$6:$A$205),WORKDAY.INTL(INDEX($T$11:$T$310,MATCH($D242,$A$11:$A$310,0)),1+N($F242),'Project Info'!$H$12,Holidays!$A$6:$A$205))),0))),IF($G242="",0,N(IFERROR(IF($H242="SS",WORKDAY.INTL(INDEX($S$11:$S$310,MATCH($G242,$A$11:$A$310,0)),N($I242),'Project Info'!$H$12,Holidays!$A$6:$A$205),IF($H242="FF",WORKDAY.INTL(INDEX($T$11:$T$310,MATCH($G242,$A$11:$A$310,0)),N($I242)-MAX(1,IF(ISNUMBER($P242),$P242,N($J242)))+1,'Project Info'!$H$12,Holidays!$A$6:$A$205),WORKDAY.INTL(INDEX($T$11:$T$310,MATCH($G242,$A$11:$A$310,0)),1+N($I242),'Project Info'!$H$12,Holidays!$A$6:$A$205))),0))),IF($AE242="Completed",0,N('Project Info'!$C$11)))-1,1,'Project Info'!$H$12,Holidays!$A$6:$A$205)))</f>
        <v/>
      </c>
      <c r="T242" s="51" t="str">
        <f>IF(OR($S242="",$U242=""),"",IF(ISNUMBER($N242),$N242,WORKDAY.INTL($S242,$U242-1,'Project Info'!$H$12,Holidays!$A$6:$A$205)))</f>
        <v/>
      </c>
      <c r="U242" s="52" t="str">
        <f>IF(OR($S242="",NOT(ISNUMBER($J242))),"",IF(ISNUMBER($N242),MAX(1,NETWORKDAYS.INTL($S242,$N242,'Project Info'!$H$12,Holidays!$A$6:$A$205)),MAX(1,IF(ISNUMBER($P242),$P242,$J242),IF(ISNUMBER($M242),NETWORKDAYS.INTL($M242,N('Project Info'!$C$11),'Project Info'!$H$12,Holidays!$A$6:$A$205),0))))</f>
        <v/>
      </c>
      <c r="V242" s="53" t="str">
        <f>IF($U242="","",$U242-MAX(1,$J242))</f>
        <v/>
      </c>
      <c r="W242" s="25" t="str">
        <f>IF($B242="","",IF($U242="","Enter Duration",IF($AE242="Completed",IF(NOT(ISNUMBER($N242)),"Completed - enter Actual End",IF($V242&gt;0,"Completed - Overshoot",IF($V242&lt;0,"Completed - Early","Completed - On Time"))),IF($AE242="On Hold","On Hold",IF($AE242="In Progress",IF($V242&gt;0,"In Progress - Overshooting","In Progress - On Track"),IF($S242&gt;$Q242,"Delayed Start","Not Started"))))))</f>
        <v/>
      </c>
      <c r="X242" s="53" t="str">
        <f>IF(OR(NOT(ISNUMBER($R242)),NOT(ISNUMBER($T242))),"",IF($T242&gt;=$R242,NETWORKDAYS.INTL($R242,$T242,'Project Info'!$H$12,Holidays!$A$6:$A$205)-1,-(NETWORKDAYS.INTL($T242,$R242,'Project Info'!$H$12,Holidays!$A$6:$A$205)-1)))</f>
        <v/>
      </c>
      <c r="Y242" s="25" t="str">
        <f>IF($B242="","",IF(AND(MAX($AC242,$AD242)&gt;0,N($S242)&gt;N($Q242)),"Delayed by Task #"&amp;IF($AC242&gt;=$AD242,$D242,$G242)&amp;" (+"&amp;MAX($AC242,$AD242)&amp;"d)",""))</f>
        <v/>
      </c>
      <c r="Z242" s="52" t="str">
        <f>IF($B242="","",COUNTIF($D$11:$D$310,$A242)+COUNTIF($G$11:$G$310,$A242))</f>
        <v/>
      </c>
      <c r="AA242" s="47" t="str">
        <f>IF($B242="","",IF($AE242="Completed",1,IF($AE242="On Hold",4,IF($AE242="In Progress",2,IF(N($S242)&gt;N($Q242),7,3)))))</f>
        <v/>
      </c>
      <c r="AB242" s="47" t="str">
        <f>IF($B242="","",IF(OR(AND($D242&lt;&gt;"",ISNUMBER(MATCH($D242,$A$11:$A$310,0))),AND($G242&lt;&gt;"",ISNUMBER(MATCH($G242,$A$11:$A$310,0)))),1,0))</f>
        <v/>
      </c>
      <c r="AC242" s="47">
        <f>IF($D242="",0,N(IFERROR(INDEX($X$11:$X$310,MATCH($D242,$A$11:$A$310,0)),0)))</f>
        <v>0</v>
      </c>
      <c r="AD242" s="47">
        <f>IF($G242="",0,N(IFERROR(INDEX($X$11:$X$310,MATCH($G242,$A$11:$A$310,0)),0)))</f>
        <v>0</v>
      </c>
      <c r="AE242" s="47" t="str">
        <f>IF($B242="","",IF(ISNUMBER($N242),"Completed",IF($L242="Completed","Completed",IF($L242&lt;&gt;"",$L242,IF(ISNUMBER($M242),"In Progress","Not Started")))))</f>
        <v/>
      </c>
      <c r="AF242" s="54" t="str">
        <f>IF($B242="","",IF($AE242="Completed",1,MIN(1,N($O242))))</f>
        <v/>
      </c>
      <c r="AG242" s="55" t="str">
        <f>IF(OR($S242="",NOT(ISNUMBER($J242))),"",WORKDAY.INTL($S242,MAX(1,$J242)-1,'Project Info'!$H$12,Holidays!$A$6:$A$205))</f>
        <v/>
      </c>
      <c r="AH242" s="47" t="str">
        <f>IF($B242="","",N($J242)*$AF242)</f>
        <v/>
      </c>
      <c r="AI242" s="47">
        <f>IF(ISNUMBER($R242),$R242,0)</f>
        <v>0</v>
      </c>
      <c r="AJ242" s="47">
        <f>IF(ISNUMBER($T242),$T242,0)</f>
        <v>0</v>
      </c>
    </row>
    <row r="243" ht="18" customHeight="1">
      <c r="A243" s="47" t="str">
        <f>IF($B243="","",ROW()-10)</f>
        <v/>
      </c>
      <c r="B243" s="48" t="n"/>
      <c r="C243" s="48" t="n"/>
      <c r="D243" s="6" t="n"/>
      <c r="E243" s="6" t="n"/>
      <c r="F243" s="6" t="n"/>
      <c r="G243" s="6" t="n"/>
      <c r="H243" s="6" t="n"/>
      <c r="I243" s="6" t="n"/>
      <c r="J243" s="6" t="n"/>
      <c r="K243" s="49" t="n"/>
      <c r="L243" s="6" t="n"/>
      <c r="M243" s="49" t="n"/>
      <c r="N243" s="49" t="n"/>
      <c r="O243" s="50" t="n"/>
      <c r="P243" s="6" t="n"/>
      <c r="Q243" s="51" t="str">
        <f>IF(OR($B243="",'Project Info'!$C$9=""),"",WORKDAY.INTL(MAX('Project Info'!$C$9,N($K243),IF($D243="",0,N(IFERROR(IF($E243="SS",WORKDAY.INTL(INDEX($Q$11:$Q$310,MATCH($D243,$A$11:$A$310,0)),N($F243),'Project Info'!$H$12,Holidays!$A$6:$A$205),IF($E243="FF",WORKDAY.INTL(INDEX($R$11:$R$310,MATCH($D243,$A$11:$A$310,0)),N($F243)-MAX(1,N($J243))+1,'Project Info'!$H$12,Holidays!$A$6:$A$205),WORKDAY.INTL(INDEX($R$11:$R$310,MATCH($D243,$A$11:$A$310,0)),1+N($F243),'Project Info'!$H$12,Holidays!$A$6:$A$205))),0))),IF($G243="",0,N(IFERROR(IF($H243="SS",WORKDAY.INTL(INDEX($Q$11:$Q$310,MATCH($G243,$A$11:$A$310,0)),N($I243),'Project Info'!$H$12,Holidays!$A$6:$A$205),IF($H243="FF",WORKDAY.INTL(INDEX($R$11:$R$310,MATCH($G243,$A$11:$A$310,0)),N($I243)-MAX(1,N($J243))+1,'Project Info'!$H$12,Holidays!$A$6:$A$205),WORKDAY.INTL(INDEX($R$11:$R$310,MATCH($G243,$A$11:$A$310,0)),1+N($I243),'Project Info'!$H$12,Holidays!$A$6:$A$205))),0))))-1,1,'Project Info'!$H$12,Holidays!$A$6:$A$205))</f>
        <v/>
      </c>
      <c r="R243" s="51" t="str">
        <f>IF(OR($Q243="",NOT(ISNUMBER($J243))),"",WORKDAY.INTL($Q243,MAX(1,$J243)-1,'Project Info'!$H$12,Holidays!$A$6:$A$205))</f>
        <v/>
      </c>
      <c r="S243" s="51" t="str">
        <f>IF($Q243="","",IF(ISNUMBER($M243),$M243,WORKDAY.INTL(MAX($Q243,IF($D243="",0,N(IFERROR(IF($E243="SS",WORKDAY.INTL(INDEX($S$11:$S$310,MATCH($D243,$A$11:$A$310,0)),N($F243),'Project Info'!$H$12,Holidays!$A$6:$A$205),IF($E243="FF",WORKDAY.INTL(INDEX($T$11:$T$310,MATCH($D243,$A$11:$A$310,0)),N($F243)-MAX(1,IF(ISNUMBER($P243),$P243,N($J243)))+1,'Project Info'!$H$12,Holidays!$A$6:$A$205),WORKDAY.INTL(INDEX($T$11:$T$310,MATCH($D243,$A$11:$A$310,0)),1+N($F243),'Project Info'!$H$12,Holidays!$A$6:$A$205))),0))),IF($G243="",0,N(IFERROR(IF($H243="SS",WORKDAY.INTL(INDEX($S$11:$S$310,MATCH($G243,$A$11:$A$310,0)),N($I243),'Project Info'!$H$12,Holidays!$A$6:$A$205),IF($H243="FF",WORKDAY.INTL(INDEX($T$11:$T$310,MATCH($G243,$A$11:$A$310,0)),N($I243)-MAX(1,IF(ISNUMBER($P243),$P243,N($J243)))+1,'Project Info'!$H$12,Holidays!$A$6:$A$205),WORKDAY.INTL(INDEX($T$11:$T$310,MATCH($G243,$A$11:$A$310,0)),1+N($I243),'Project Info'!$H$12,Holidays!$A$6:$A$205))),0))),IF($AE243="Completed",0,N('Project Info'!$C$11)))-1,1,'Project Info'!$H$12,Holidays!$A$6:$A$205)))</f>
        <v/>
      </c>
      <c r="T243" s="51" t="str">
        <f>IF(OR($S243="",$U243=""),"",IF(ISNUMBER($N243),$N243,WORKDAY.INTL($S243,$U243-1,'Project Info'!$H$12,Holidays!$A$6:$A$205)))</f>
        <v/>
      </c>
      <c r="U243" s="52" t="str">
        <f>IF(OR($S243="",NOT(ISNUMBER($J243))),"",IF(ISNUMBER($N243),MAX(1,NETWORKDAYS.INTL($S243,$N243,'Project Info'!$H$12,Holidays!$A$6:$A$205)),MAX(1,IF(ISNUMBER($P243),$P243,$J243),IF(ISNUMBER($M243),NETWORKDAYS.INTL($M243,N('Project Info'!$C$11),'Project Info'!$H$12,Holidays!$A$6:$A$205),0))))</f>
        <v/>
      </c>
      <c r="V243" s="53" t="str">
        <f>IF($U243="","",$U243-MAX(1,$J243))</f>
        <v/>
      </c>
      <c r="W243" s="25" t="str">
        <f>IF($B243="","",IF($U243="","Enter Duration",IF($AE243="Completed",IF(NOT(ISNUMBER($N243)),"Completed - enter Actual End",IF($V243&gt;0,"Completed - Overshoot",IF($V243&lt;0,"Completed - Early","Completed - On Time"))),IF($AE243="On Hold","On Hold",IF($AE243="In Progress",IF($V243&gt;0,"In Progress - Overshooting","In Progress - On Track"),IF($S243&gt;$Q243,"Delayed Start","Not Started"))))))</f>
        <v/>
      </c>
      <c r="X243" s="53" t="str">
        <f>IF(OR(NOT(ISNUMBER($R243)),NOT(ISNUMBER($T243))),"",IF($T243&gt;=$R243,NETWORKDAYS.INTL($R243,$T243,'Project Info'!$H$12,Holidays!$A$6:$A$205)-1,-(NETWORKDAYS.INTL($T243,$R243,'Project Info'!$H$12,Holidays!$A$6:$A$205)-1)))</f>
        <v/>
      </c>
      <c r="Y243" s="25" t="str">
        <f>IF($B243="","",IF(AND(MAX($AC243,$AD243)&gt;0,N($S243)&gt;N($Q243)),"Delayed by Task #"&amp;IF($AC243&gt;=$AD243,$D243,$G243)&amp;" (+"&amp;MAX($AC243,$AD243)&amp;"d)",""))</f>
        <v/>
      </c>
      <c r="Z243" s="52" t="str">
        <f>IF($B243="","",COUNTIF($D$11:$D$310,$A243)+COUNTIF($G$11:$G$310,$A243))</f>
        <v/>
      </c>
      <c r="AA243" s="47" t="str">
        <f>IF($B243="","",IF($AE243="Completed",1,IF($AE243="On Hold",4,IF($AE243="In Progress",2,IF(N($S243)&gt;N($Q243),7,3)))))</f>
        <v/>
      </c>
      <c r="AB243" s="47" t="str">
        <f>IF($B243="","",IF(OR(AND($D243&lt;&gt;"",ISNUMBER(MATCH($D243,$A$11:$A$310,0))),AND($G243&lt;&gt;"",ISNUMBER(MATCH($G243,$A$11:$A$310,0)))),1,0))</f>
        <v/>
      </c>
      <c r="AC243" s="47">
        <f>IF($D243="",0,N(IFERROR(INDEX($X$11:$X$310,MATCH($D243,$A$11:$A$310,0)),0)))</f>
        <v>0</v>
      </c>
      <c r="AD243" s="47">
        <f>IF($G243="",0,N(IFERROR(INDEX($X$11:$X$310,MATCH($G243,$A$11:$A$310,0)),0)))</f>
        <v>0</v>
      </c>
      <c r="AE243" s="47" t="str">
        <f>IF($B243="","",IF(ISNUMBER($N243),"Completed",IF($L243="Completed","Completed",IF($L243&lt;&gt;"",$L243,IF(ISNUMBER($M243),"In Progress","Not Started")))))</f>
        <v/>
      </c>
      <c r="AF243" s="54" t="str">
        <f>IF($B243="","",IF($AE243="Completed",1,MIN(1,N($O243))))</f>
        <v/>
      </c>
      <c r="AG243" s="55" t="str">
        <f>IF(OR($S243="",NOT(ISNUMBER($J243))),"",WORKDAY.INTL($S243,MAX(1,$J243)-1,'Project Info'!$H$12,Holidays!$A$6:$A$205))</f>
        <v/>
      </c>
      <c r="AH243" s="47" t="str">
        <f>IF($B243="","",N($J243)*$AF243)</f>
        <v/>
      </c>
      <c r="AI243" s="47">
        <f>IF(ISNUMBER($R243),$R243,0)</f>
        <v>0</v>
      </c>
      <c r="AJ243" s="47">
        <f>IF(ISNUMBER($T243),$T243,0)</f>
        <v>0</v>
      </c>
    </row>
    <row r="244" ht="18" customHeight="1">
      <c r="A244" s="47" t="str">
        <f>IF($B244="","",ROW()-10)</f>
        <v/>
      </c>
      <c r="B244" s="48" t="n"/>
      <c r="C244" s="48" t="n"/>
      <c r="D244" s="6" t="n"/>
      <c r="E244" s="6" t="n"/>
      <c r="F244" s="6" t="n"/>
      <c r="G244" s="6" t="n"/>
      <c r="H244" s="6" t="n"/>
      <c r="I244" s="6" t="n"/>
      <c r="J244" s="6" t="n"/>
      <c r="K244" s="49" t="n"/>
      <c r="L244" s="6" t="n"/>
      <c r="M244" s="49" t="n"/>
      <c r="N244" s="49" t="n"/>
      <c r="O244" s="50" t="n"/>
      <c r="P244" s="6" t="n"/>
      <c r="Q244" s="51" t="str">
        <f>IF(OR($B244="",'Project Info'!$C$9=""),"",WORKDAY.INTL(MAX('Project Info'!$C$9,N($K244),IF($D244="",0,N(IFERROR(IF($E244="SS",WORKDAY.INTL(INDEX($Q$11:$Q$310,MATCH($D244,$A$11:$A$310,0)),N($F244),'Project Info'!$H$12,Holidays!$A$6:$A$205),IF($E244="FF",WORKDAY.INTL(INDEX($R$11:$R$310,MATCH($D244,$A$11:$A$310,0)),N($F244)-MAX(1,N($J244))+1,'Project Info'!$H$12,Holidays!$A$6:$A$205),WORKDAY.INTL(INDEX($R$11:$R$310,MATCH($D244,$A$11:$A$310,0)),1+N($F244),'Project Info'!$H$12,Holidays!$A$6:$A$205))),0))),IF($G244="",0,N(IFERROR(IF($H244="SS",WORKDAY.INTL(INDEX($Q$11:$Q$310,MATCH($G244,$A$11:$A$310,0)),N($I244),'Project Info'!$H$12,Holidays!$A$6:$A$205),IF($H244="FF",WORKDAY.INTL(INDEX($R$11:$R$310,MATCH($G244,$A$11:$A$310,0)),N($I244)-MAX(1,N($J244))+1,'Project Info'!$H$12,Holidays!$A$6:$A$205),WORKDAY.INTL(INDEX($R$11:$R$310,MATCH($G244,$A$11:$A$310,0)),1+N($I244),'Project Info'!$H$12,Holidays!$A$6:$A$205))),0))))-1,1,'Project Info'!$H$12,Holidays!$A$6:$A$205))</f>
        <v/>
      </c>
      <c r="R244" s="51" t="str">
        <f>IF(OR($Q244="",NOT(ISNUMBER($J244))),"",WORKDAY.INTL($Q244,MAX(1,$J244)-1,'Project Info'!$H$12,Holidays!$A$6:$A$205))</f>
        <v/>
      </c>
      <c r="S244" s="51" t="str">
        <f>IF($Q244="","",IF(ISNUMBER($M244),$M244,WORKDAY.INTL(MAX($Q244,IF($D244="",0,N(IFERROR(IF($E244="SS",WORKDAY.INTL(INDEX($S$11:$S$310,MATCH($D244,$A$11:$A$310,0)),N($F244),'Project Info'!$H$12,Holidays!$A$6:$A$205),IF($E244="FF",WORKDAY.INTL(INDEX($T$11:$T$310,MATCH($D244,$A$11:$A$310,0)),N($F244)-MAX(1,IF(ISNUMBER($P244),$P244,N($J244)))+1,'Project Info'!$H$12,Holidays!$A$6:$A$205),WORKDAY.INTL(INDEX($T$11:$T$310,MATCH($D244,$A$11:$A$310,0)),1+N($F244),'Project Info'!$H$12,Holidays!$A$6:$A$205))),0))),IF($G244="",0,N(IFERROR(IF($H244="SS",WORKDAY.INTL(INDEX($S$11:$S$310,MATCH($G244,$A$11:$A$310,0)),N($I244),'Project Info'!$H$12,Holidays!$A$6:$A$205),IF($H244="FF",WORKDAY.INTL(INDEX($T$11:$T$310,MATCH($G244,$A$11:$A$310,0)),N($I244)-MAX(1,IF(ISNUMBER($P244),$P244,N($J244)))+1,'Project Info'!$H$12,Holidays!$A$6:$A$205),WORKDAY.INTL(INDEX($T$11:$T$310,MATCH($G244,$A$11:$A$310,0)),1+N($I244),'Project Info'!$H$12,Holidays!$A$6:$A$205))),0))),IF($AE244="Completed",0,N('Project Info'!$C$11)))-1,1,'Project Info'!$H$12,Holidays!$A$6:$A$205)))</f>
        <v/>
      </c>
      <c r="T244" s="51" t="str">
        <f>IF(OR($S244="",$U244=""),"",IF(ISNUMBER($N244),$N244,WORKDAY.INTL($S244,$U244-1,'Project Info'!$H$12,Holidays!$A$6:$A$205)))</f>
        <v/>
      </c>
      <c r="U244" s="52" t="str">
        <f>IF(OR($S244="",NOT(ISNUMBER($J244))),"",IF(ISNUMBER($N244),MAX(1,NETWORKDAYS.INTL($S244,$N244,'Project Info'!$H$12,Holidays!$A$6:$A$205)),MAX(1,IF(ISNUMBER($P244),$P244,$J244),IF(ISNUMBER($M244),NETWORKDAYS.INTL($M244,N('Project Info'!$C$11),'Project Info'!$H$12,Holidays!$A$6:$A$205),0))))</f>
        <v/>
      </c>
      <c r="V244" s="53" t="str">
        <f>IF($U244="","",$U244-MAX(1,$J244))</f>
        <v/>
      </c>
      <c r="W244" s="25" t="str">
        <f>IF($B244="","",IF($U244="","Enter Duration",IF($AE244="Completed",IF(NOT(ISNUMBER($N244)),"Completed - enter Actual End",IF($V244&gt;0,"Completed - Overshoot",IF($V244&lt;0,"Completed - Early","Completed - On Time"))),IF($AE244="On Hold","On Hold",IF($AE244="In Progress",IF($V244&gt;0,"In Progress - Overshooting","In Progress - On Track"),IF($S244&gt;$Q244,"Delayed Start","Not Started"))))))</f>
        <v/>
      </c>
      <c r="X244" s="53" t="str">
        <f>IF(OR(NOT(ISNUMBER($R244)),NOT(ISNUMBER($T244))),"",IF($T244&gt;=$R244,NETWORKDAYS.INTL($R244,$T244,'Project Info'!$H$12,Holidays!$A$6:$A$205)-1,-(NETWORKDAYS.INTL($T244,$R244,'Project Info'!$H$12,Holidays!$A$6:$A$205)-1)))</f>
        <v/>
      </c>
      <c r="Y244" s="25" t="str">
        <f>IF($B244="","",IF(AND(MAX($AC244,$AD244)&gt;0,N($S244)&gt;N($Q244)),"Delayed by Task #"&amp;IF($AC244&gt;=$AD244,$D244,$G244)&amp;" (+"&amp;MAX($AC244,$AD244)&amp;"d)",""))</f>
        <v/>
      </c>
      <c r="Z244" s="52" t="str">
        <f>IF($B244="","",COUNTIF($D$11:$D$310,$A244)+COUNTIF($G$11:$G$310,$A244))</f>
        <v/>
      </c>
      <c r="AA244" s="47" t="str">
        <f>IF($B244="","",IF($AE244="Completed",1,IF($AE244="On Hold",4,IF($AE244="In Progress",2,IF(N($S244)&gt;N($Q244),7,3)))))</f>
        <v/>
      </c>
      <c r="AB244" s="47" t="str">
        <f>IF($B244="","",IF(OR(AND($D244&lt;&gt;"",ISNUMBER(MATCH($D244,$A$11:$A$310,0))),AND($G244&lt;&gt;"",ISNUMBER(MATCH($G244,$A$11:$A$310,0)))),1,0))</f>
        <v/>
      </c>
      <c r="AC244" s="47">
        <f>IF($D244="",0,N(IFERROR(INDEX($X$11:$X$310,MATCH($D244,$A$11:$A$310,0)),0)))</f>
        <v>0</v>
      </c>
      <c r="AD244" s="47">
        <f>IF($G244="",0,N(IFERROR(INDEX($X$11:$X$310,MATCH($G244,$A$11:$A$310,0)),0)))</f>
        <v>0</v>
      </c>
      <c r="AE244" s="47" t="str">
        <f>IF($B244="","",IF(ISNUMBER($N244),"Completed",IF($L244="Completed","Completed",IF($L244&lt;&gt;"",$L244,IF(ISNUMBER($M244),"In Progress","Not Started")))))</f>
        <v/>
      </c>
      <c r="AF244" s="54" t="str">
        <f>IF($B244="","",IF($AE244="Completed",1,MIN(1,N($O244))))</f>
        <v/>
      </c>
      <c r="AG244" s="55" t="str">
        <f>IF(OR($S244="",NOT(ISNUMBER($J244))),"",WORKDAY.INTL($S244,MAX(1,$J244)-1,'Project Info'!$H$12,Holidays!$A$6:$A$205))</f>
        <v/>
      </c>
      <c r="AH244" s="47" t="str">
        <f>IF($B244="","",N($J244)*$AF244)</f>
        <v/>
      </c>
      <c r="AI244" s="47">
        <f>IF(ISNUMBER($R244),$R244,0)</f>
        <v>0</v>
      </c>
      <c r="AJ244" s="47">
        <f>IF(ISNUMBER($T244),$T244,0)</f>
        <v>0</v>
      </c>
    </row>
    <row r="245" ht="18" customHeight="1">
      <c r="A245" s="47" t="str">
        <f>IF($B245="","",ROW()-10)</f>
        <v/>
      </c>
      <c r="B245" s="48" t="n"/>
      <c r="C245" s="48" t="n"/>
      <c r="D245" s="6" t="n"/>
      <c r="E245" s="6" t="n"/>
      <c r="F245" s="6" t="n"/>
      <c r="G245" s="6" t="n"/>
      <c r="H245" s="6" t="n"/>
      <c r="I245" s="6" t="n"/>
      <c r="J245" s="6" t="n"/>
      <c r="K245" s="49" t="n"/>
      <c r="L245" s="6" t="n"/>
      <c r="M245" s="49" t="n"/>
      <c r="N245" s="49" t="n"/>
      <c r="O245" s="50" t="n"/>
      <c r="P245" s="6" t="n"/>
      <c r="Q245" s="51" t="str">
        <f>IF(OR($B245="",'Project Info'!$C$9=""),"",WORKDAY.INTL(MAX('Project Info'!$C$9,N($K245),IF($D245="",0,N(IFERROR(IF($E245="SS",WORKDAY.INTL(INDEX($Q$11:$Q$310,MATCH($D245,$A$11:$A$310,0)),N($F245),'Project Info'!$H$12,Holidays!$A$6:$A$205),IF($E245="FF",WORKDAY.INTL(INDEX($R$11:$R$310,MATCH($D245,$A$11:$A$310,0)),N($F245)-MAX(1,N($J245))+1,'Project Info'!$H$12,Holidays!$A$6:$A$205),WORKDAY.INTL(INDEX($R$11:$R$310,MATCH($D245,$A$11:$A$310,0)),1+N($F245),'Project Info'!$H$12,Holidays!$A$6:$A$205))),0))),IF($G245="",0,N(IFERROR(IF($H245="SS",WORKDAY.INTL(INDEX($Q$11:$Q$310,MATCH($G245,$A$11:$A$310,0)),N($I245),'Project Info'!$H$12,Holidays!$A$6:$A$205),IF($H245="FF",WORKDAY.INTL(INDEX($R$11:$R$310,MATCH($G245,$A$11:$A$310,0)),N($I245)-MAX(1,N($J245))+1,'Project Info'!$H$12,Holidays!$A$6:$A$205),WORKDAY.INTL(INDEX($R$11:$R$310,MATCH($G245,$A$11:$A$310,0)),1+N($I245),'Project Info'!$H$12,Holidays!$A$6:$A$205))),0))))-1,1,'Project Info'!$H$12,Holidays!$A$6:$A$205))</f>
        <v/>
      </c>
      <c r="R245" s="51" t="str">
        <f>IF(OR($Q245="",NOT(ISNUMBER($J245))),"",WORKDAY.INTL($Q245,MAX(1,$J245)-1,'Project Info'!$H$12,Holidays!$A$6:$A$205))</f>
        <v/>
      </c>
      <c r="S245" s="51" t="str">
        <f>IF($Q245="","",IF(ISNUMBER($M245),$M245,WORKDAY.INTL(MAX($Q245,IF($D245="",0,N(IFERROR(IF($E245="SS",WORKDAY.INTL(INDEX($S$11:$S$310,MATCH($D245,$A$11:$A$310,0)),N($F245),'Project Info'!$H$12,Holidays!$A$6:$A$205),IF($E245="FF",WORKDAY.INTL(INDEX($T$11:$T$310,MATCH($D245,$A$11:$A$310,0)),N($F245)-MAX(1,IF(ISNUMBER($P245),$P245,N($J245)))+1,'Project Info'!$H$12,Holidays!$A$6:$A$205),WORKDAY.INTL(INDEX($T$11:$T$310,MATCH($D245,$A$11:$A$310,0)),1+N($F245),'Project Info'!$H$12,Holidays!$A$6:$A$205))),0))),IF($G245="",0,N(IFERROR(IF($H245="SS",WORKDAY.INTL(INDEX($S$11:$S$310,MATCH($G245,$A$11:$A$310,0)),N($I245),'Project Info'!$H$12,Holidays!$A$6:$A$205),IF($H245="FF",WORKDAY.INTL(INDEX($T$11:$T$310,MATCH($G245,$A$11:$A$310,0)),N($I245)-MAX(1,IF(ISNUMBER($P245),$P245,N($J245)))+1,'Project Info'!$H$12,Holidays!$A$6:$A$205),WORKDAY.INTL(INDEX($T$11:$T$310,MATCH($G245,$A$11:$A$310,0)),1+N($I245),'Project Info'!$H$12,Holidays!$A$6:$A$205))),0))),IF($AE245="Completed",0,N('Project Info'!$C$11)))-1,1,'Project Info'!$H$12,Holidays!$A$6:$A$205)))</f>
        <v/>
      </c>
      <c r="T245" s="51" t="str">
        <f>IF(OR($S245="",$U245=""),"",IF(ISNUMBER($N245),$N245,WORKDAY.INTL($S245,$U245-1,'Project Info'!$H$12,Holidays!$A$6:$A$205)))</f>
        <v/>
      </c>
      <c r="U245" s="52" t="str">
        <f>IF(OR($S245="",NOT(ISNUMBER($J245))),"",IF(ISNUMBER($N245),MAX(1,NETWORKDAYS.INTL($S245,$N245,'Project Info'!$H$12,Holidays!$A$6:$A$205)),MAX(1,IF(ISNUMBER($P245),$P245,$J245),IF(ISNUMBER($M245),NETWORKDAYS.INTL($M245,N('Project Info'!$C$11),'Project Info'!$H$12,Holidays!$A$6:$A$205),0))))</f>
        <v/>
      </c>
      <c r="V245" s="53" t="str">
        <f>IF($U245="","",$U245-MAX(1,$J245))</f>
        <v/>
      </c>
      <c r="W245" s="25" t="str">
        <f>IF($B245="","",IF($U245="","Enter Duration",IF($AE245="Completed",IF(NOT(ISNUMBER($N245)),"Completed - enter Actual End",IF($V245&gt;0,"Completed - Overshoot",IF($V245&lt;0,"Completed - Early","Completed - On Time"))),IF($AE245="On Hold","On Hold",IF($AE245="In Progress",IF($V245&gt;0,"In Progress - Overshooting","In Progress - On Track"),IF($S245&gt;$Q245,"Delayed Start","Not Started"))))))</f>
        <v/>
      </c>
      <c r="X245" s="53" t="str">
        <f>IF(OR(NOT(ISNUMBER($R245)),NOT(ISNUMBER($T245))),"",IF($T245&gt;=$R245,NETWORKDAYS.INTL($R245,$T245,'Project Info'!$H$12,Holidays!$A$6:$A$205)-1,-(NETWORKDAYS.INTL($T245,$R245,'Project Info'!$H$12,Holidays!$A$6:$A$205)-1)))</f>
        <v/>
      </c>
      <c r="Y245" s="25" t="str">
        <f>IF($B245="","",IF(AND(MAX($AC245,$AD245)&gt;0,N($S245)&gt;N($Q245)),"Delayed by Task #"&amp;IF($AC245&gt;=$AD245,$D245,$G245)&amp;" (+"&amp;MAX($AC245,$AD245)&amp;"d)",""))</f>
        <v/>
      </c>
      <c r="Z245" s="52" t="str">
        <f>IF($B245="","",COUNTIF($D$11:$D$310,$A245)+COUNTIF($G$11:$G$310,$A245))</f>
        <v/>
      </c>
      <c r="AA245" s="47" t="str">
        <f>IF($B245="","",IF($AE245="Completed",1,IF($AE245="On Hold",4,IF($AE245="In Progress",2,IF(N($S245)&gt;N($Q245),7,3)))))</f>
        <v/>
      </c>
      <c r="AB245" s="47" t="str">
        <f>IF($B245="","",IF(OR(AND($D245&lt;&gt;"",ISNUMBER(MATCH($D245,$A$11:$A$310,0))),AND($G245&lt;&gt;"",ISNUMBER(MATCH($G245,$A$11:$A$310,0)))),1,0))</f>
        <v/>
      </c>
      <c r="AC245" s="47">
        <f>IF($D245="",0,N(IFERROR(INDEX($X$11:$X$310,MATCH($D245,$A$11:$A$310,0)),0)))</f>
        <v>0</v>
      </c>
      <c r="AD245" s="47">
        <f>IF($G245="",0,N(IFERROR(INDEX($X$11:$X$310,MATCH($G245,$A$11:$A$310,0)),0)))</f>
        <v>0</v>
      </c>
      <c r="AE245" s="47" t="str">
        <f>IF($B245="","",IF(ISNUMBER($N245),"Completed",IF($L245="Completed","Completed",IF($L245&lt;&gt;"",$L245,IF(ISNUMBER($M245),"In Progress","Not Started")))))</f>
        <v/>
      </c>
      <c r="AF245" s="54" t="str">
        <f>IF($B245="","",IF($AE245="Completed",1,MIN(1,N($O245))))</f>
        <v/>
      </c>
      <c r="AG245" s="55" t="str">
        <f>IF(OR($S245="",NOT(ISNUMBER($J245))),"",WORKDAY.INTL($S245,MAX(1,$J245)-1,'Project Info'!$H$12,Holidays!$A$6:$A$205))</f>
        <v/>
      </c>
      <c r="AH245" s="47" t="str">
        <f>IF($B245="","",N($J245)*$AF245)</f>
        <v/>
      </c>
      <c r="AI245" s="47">
        <f>IF(ISNUMBER($R245),$R245,0)</f>
        <v>0</v>
      </c>
      <c r="AJ245" s="47">
        <f>IF(ISNUMBER($T245),$T245,0)</f>
        <v>0</v>
      </c>
    </row>
    <row r="246" ht="18" customHeight="1">
      <c r="A246" s="47" t="str">
        <f>IF($B246="","",ROW()-10)</f>
        <v/>
      </c>
      <c r="B246" s="48" t="n"/>
      <c r="C246" s="48" t="n"/>
      <c r="D246" s="6" t="n"/>
      <c r="E246" s="6" t="n"/>
      <c r="F246" s="6" t="n"/>
      <c r="G246" s="6" t="n"/>
      <c r="H246" s="6" t="n"/>
      <c r="I246" s="6" t="n"/>
      <c r="J246" s="6" t="n"/>
      <c r="K246" s="49" t="n"/>
      <c r="L246" s="6" t="n"/>
      <c r="M246" s="49" t="n"/>
      <c r="N246" s="49" t="n"/>
      <c r="O246" s="50" t="n"/>
      <c r="P246" s="6" t="n"/>
      <c r="Q246" s="51" t="str">
        <f>IF(OR($B246="",'Project Info'!$C$9=""),"",WORKDAY.INTL(MAX('Project Info'!$C$9,N($K246),IF($D246="",0,N(IFERROR(IF($E246="SS",WORKDAY.INTL(INDEX($Q$11:$Q$310,MATCH($D246,$A$11:$A$310,0)),N($F246),'Project Info'!$H$12,Holidays!$A$6:$A$205),IF($E246="FF",WORKDAY.INTL(INDEX($R$11:$R$310,MATCH($D246,$A$11:$A$310,0)),N($F246)-MAX(1,N($J246))+1,'Project Info'!$H$12,Holidays!$A$6:$A$205),WORKDAY.INTL(INDEX($R$11:$R$310,MATCH($D246,$A$11:$A$310,0)),1+N($F246),'Project Info'!$H$12,Holidays!$A$6:$A$205))),0))),IF($G246="",0,N(IFERROR(IF($H246="SS",WORKDAY.INTL(INDEX($Q$11:$Q$310,MATCH($G246,$A$11:$A$310,0)),N($I246),'Project Info'!$H$12,Holidays!$A$6:$A$205),IF($H246="FF",WORKDAY.INTL(INDEX($R$11:$R$310,MATCH($G246,$A$11:$A$310,0)),N($I246)-MAX(1,N($J246))+1,'Project Info'!$H$12,Holidays!$A$6:$A$205),WORKDAY.INTL(INDEX($R$11:$R$310,MATCH($G246,$A$11:$A$310,0)),1+N($I246),'Project Info'!$H$12,Holidays!$A$6:$A$205))),0))))-1,1,'Project Info'!$H$12,Holidays!$A$6:$A$205))</f>
        <v/>
      </c>
      <c r="R246" s="51" t="str">
        <f>IF(OR($Q246="",NOT(ISNUMBER($J246))),"",WORKDAY.INTL($Q246,MAX(1,$J246)-1,'Project Info'!$H$12,Holidays!$A$6:$A$205))</f>
        <v/>
      </c>
      <c r="S246" s="51" t="str">
        <f>IF($Q246="","",IF(ISNUMBER($M246),$M246,WORKDAY.INTL(MAX($Q246,IF($D246="",0,N(IFERROR(IF($E246="SS",WORKDAY.INTL(INDEX($S$11:$S$310,MATCH($D246,$A$11:$A$310,0)),N($F246),'Project Info'!$H$12,Holidays!$A$6:$A$205),IF($E246="FF",WORKDAY.INTL(INDEX($T$11:$T$310,MATCH($D246,$A$11:$A$310,0)),N($F246)-MAX(1,IF(ISNUMBER($P246),$P246,N($J246)))+1,'Project Info'!$H$12,Holidays!$A$6:$A$205),WORKDAY.INTL(INDEX($T$11:$T$310,MATCH($D246,$A$11:$A$310,0)),1+N($F246),'Project Info'!$H$12,Holidays!$A$6:$A$205))),0))),IF($G246="",0,N(IFERROR(IF($H246="SS",WORKDAY.INTL(INDEX($S$11:$S$310,MATCH($G246,$A$11:$A$310,0)),N($I246),'Project Info'!$H$12,Holidays!$A$6:$A$205),IF($H246="FF",WORKDAY.INTL(INDEX($T$11:$T$310,MATCH($G246,$A$11:$A$310,0)),N($I246)-MAX(1,IF(ISNUMBER($P246),$P246,N($J246)))+1,'Project Info'!$H$12,Holidays!$A$6:$A$205),WORKDAY.INTL(INDEX($T$11:$T$310,MATCH($G246,$A$11:$A$310,0)),1+N($I246),'Project Info'!$H$12,Holidays!$A$6:$A$205))),0))),IF($AE246="Completed",0,N('Project Info'!$C$11)))-1,1,'Project Info'!$H$12,Holidays!$A$6:$A$205)))</f>
        <v/>
      </c>
      <c r="T246" s="51" t="str">
        <f>IF(OR($S246="",$U246=""),"",IF(ISNUMBER($N246),$N246,WORKDAY.INTL($S246,$U246-1,'Project Info'!$H$12,Holidays!$A$6:$A$205)))</f>
        <v/>
      </c>
      <c r="U246" s="52" t="str">
        <f>IF(OR($S246="",NOT(ISNUMBER($J246))),"",IF(ISNUMBER($N246),MAX(1,NETWORKDAYS.INTL($S246,$N246,'Project Info'!$H$12,Holidays!$A$6:$A$205)),MAX(1,IF(ISNUMBER($P246),$P246,$J246),IF(ISNUMBER($M246),NETWORKDAYS.INTL($M246,N('Project Info'!$C$11),'Project Info'!$H$12,Holidays!$A$6:$A$205),0))))</f>
        <v/>
      </c>
      <c r="V246" s="53" t="str">
        <f>IF($U246="","",$U246-MAX(1,$J246))</f>
        <v/>
      </c>
      <c r="W246" s="25" t="str">
        <f>IF($B246="","",IF($U246="","Enter Duration",IF($AE246="Completed",IF(NOT(ISNUMBER($N246)),"Completed - enter Actual End",IF($V246&gt;0,"Completed - Overshoot",IF($V246&lt;0,"Completed - Early","Completed - On Time"))),IF($AE246="On Hold","On Hold",IF($AE246="In Progress",IF($V246&gt;0,"In Progress - Overshooting","In Progress - On Track"),IF($S246&gt;$Q246,"Delayed Start","Not Started"))))))</f>
        <v/>
      </c>
      <c r="X246" s="53" t="str">
        <f>IF(OR(NOT(ISNUMBER($R246)),NOT(ISNUMBER($T246))),"",IF($T246&gt;=$R246,NETWORKDAYS.INTL($R246,$T246,'Project Info'!$H$12,Holidays!$A$6:$A$205)-1,-(NETWORKDAYS.INTL($T246,$R246,'Project Info'!$H$12,Holidays!$A$6:$A$205)-1)))</f>
        <v/>
      </c>
      <c r="Y246" s="25" t="str">
        <f>IF($B246="","",IF(AND(MAX($AC246,$AD246)&gt;0,N($S246)&gt;N($Q246)),"Delayed by Task #"&amp;IF($AC246&gt;=$AD246,$D246,$G246)&amp;" (+"&amp;MAX($AC246,$AD246)&amp;"d)",""))</f>
        <v/>
      </c>
      <c r="Z246" s="52" t="str">
        <f>IF($B246="","",COUNTIF($D$11:$D$310,$A246)+COUNTIF($G$11:$G$310,$A246))</f>
        <v/>
      </c>
      <c r="AA246" s="47" t="str">
        <f>IF($B246="","",IF($AE246="Completed",1,IF($AE246="On Hold",4,IF($AE246="In Progress",2,IF(N($S246)&gt;N($Q246),7,3)))))</f>
        <v/>
      </c>
      <c r="AB246" s="47" t="str">
        <f>IF($B246="","",IF(OR(AND($D246&lt;&gt;"",ISNUMBER(MATCH($D246,$A$11:$A$310,0))),AND($G246&lt;&gt;"",ISNUMBER(MATCH($G246,$A$11:$A$310,0)))),1,0))</f>
        <v/>
      </c>
      <c r="AC246" s="47">
        <f>IF($D246="",0,N(IFERROR(INDEX($X$11:$X$310,MATCH($D246,$A$11:$A$310,0)),0)))</f>
        <v>0</v>
      </c>
      <c r="AD246" s="47">
        <f>IF($G246="",0,N(IFERROR(INDEX($X$11:$X$310,MATCH($G246,$A$11:$A$310,0)),0)))</f>
        <v>0</v>
      </c>
      <c r="AE246" s="47" t="str">
        <f>IF($B246="","",IF(ISNUMBER($N246),"Completed",IF($L246="Completed","Completed",IF($L246&lt;&gt;"",$L246,IF(ISNUMBER($M246),"In Progress","Not Started")))))</f>
        <v/>
      </c>
      <c r="AF246" s="54" t="str">
        <f>IF($B246="","",IF($AE246="Completed",1,MIN(1,N($O246))))</f>
        <v/>
      </c>
      <c r="AG246" s="55" t="str">
        <f>IF(OR($S246="",NOT(ISNUMBER($J246))),"",WORKDAY.INTL($S246,MAX(1,$J246)-1,'Project Info'!$H$12,Holidays!$A$6:$A$205))</f>
        <v/>
      </c>
      <c r="AH246" s="47" t="str">
        <f>IF($B246="","",N($J246)*$AF246)</f>
        <v/>
      </c>
      <c r="AI246" s="47">
        <f>IF(ISNUMBER($R246),$R246,0)</f>
        <v>0</v>
      </c>
      <c r="AJ246" s="47">
        <f>IF(ISNUMBER($T246),$T246,0)</f>
        <v>0</v>
      </c>
    </row>
    <row r="247" ht="18" customHeight="1">
      <c r="A247" s="47" t="str">
        <f>IF($B247="","",ROW()-10)</f>
        <v/>
      </c>
      <c r="B247" s="48" t="n"/>
      <c r="C247" s="48" t="n"/>
      <c r="D247" s="6" t="n"/>
      <c r="E247" s="6" t="n"/>
      <c r="F247" s="6" t="n"/>
      <c r="G247" s="6" t="n"/>
      <c r="H247" s="6" t="n"/>
      <c r="I247" s="6" t="n"/>
      <c r="J247" s="6" t="n"/>
      <c r="K247" s="49" t="n"/>
      <c r="L247" s="6" t="n"/>
      <c r="M247" s="49" t="n"/>
      <c r="N247" s="49" t="n"/>
      <c r="O247" s="50" t="n"/>
      <c r="P247" s="6" t="n"/>
      <c r="Q247" s="51" t="str">
        <f>IF(OR($B247="",'Project Info'!$C$9=""),"",WORKDAY.INTL(MAX('Project Info'!$C$9,N($K247),IF($D247="",0,N(IFERROR(IF($E247="SS",WORKDAY.INTL(INDEX($Q$11:$Q$310,MATCH($D247,$A$11:$A$310,0)),N($F247),'Project Info'!$H$12,Holidays!$A$6:$A$205),IF($E247="FF",WORKDAY.INTL(INDEX($R$11:$R$310,MATCH($D247,$A$11:$A$310,0)),N($F247)-MAX(1,N($J247))+1,'Project Info'!$H$12,Holidays!$A$6:$A$205),WORKDAY.INTL(INDEX($R$11:$R$310,MATCH($D247,$A$11:$A$310,0)),1+N($F247),'Project Info'!$H$12,Holidays!$A$6:$A$205))),0))),IF($G247="",0,N(IFERROR(IF($H247="SS",WORKDAY.INTL(INDEX($Q$11:$Q$310,MATCH($G247,$A$11:$A$310,0)),N($I247),'Project Info'!$H$12,Holidays!$A$6:$A$205),IF($H247="FF",WORKDAY.INTL(INDEX($R$11:$R$310,MATCH($G247,$A$11:$A$310,0)),N($I247)-MAX(1,N($J247))+1,'Project Info'!$H$12,Holidays!$A$6:$A$205),WORKDAY.INTL(INDEX($R$11:$R$310,MATCH($G247,$A$11:$A$310,0)),1+N($I247),'Project Info'!$H$12,Holidays!$A$6:$A$205))),0))))-1,1,'Project Info'!$H$12,Holidays!$A$6:$A$205))</f>
        <v/>
      </c>
      <c r="R247" s="51" t="str">
        <f>IF(OR($Q247="",NOT(ISNUMBER($J247))),"",WORKDAY.INTL($Q247,MAX(1,$J247)-1,'Project Info'!$H$12,Holidays!$A$6:$A$205))</f>
        <v/>
      </c>
      <c r="S247" s="51" t="str">
        <f>IF($Q247="","",IF(ISNUMBER($M247),$M247,WORKDAY.INTL(MAX($Q247,IF($D247="",0,N(IFERROR(IF($E247="SS",WORKDAY.INTL(INDEX($S$11:$S$310,MATCH($D247,$A$11:$A$310,0)),N($F247),'Project Info'!$H$12,Holidays!$A$6:$A$205),IF($E247="FF",WORKDAY.INTL(INDEX($T$11:$T$310,MATCH($D247,$A$11:$A$310,0)),N($F247)-MAX(1,IF(ISNUMBER($P247),$P247,N($J247)))+1,'Project Info'!$H$12,Holidays!$A$6:$A$205),WORKDAY.INTL(INDEX($T$11:$T$310,MATCH($D247,$A$11:$A$310,0)),1+N($F247),'Project Info'!$H$12,Holidays!$A$6:$A$205))),0))),IF($G247="",0,N(IFERROR(IF($H247="SS",WORKDAY.INTL(INDEX($S$11:$S$310,MATCH($G247,$A$11:$A$310,0)),N($I247),'Project Info'!$H$12,Holidays!$A$6:$A$205),IF($H247="FF",WORKDAY.INTL(INDEX($T$11:$T$310,MATCH($G247,$A$11:$A$310,0)),N($I247)-MAX(1,IF(ISNUMBER($P247),$P247,N($J247)))+1,'Project Info'!$H$12,Holidays!$A$6:$A$205),WORKDAY.INTL(INDEX($T$11:$T$310,MATCH($G247,$A$11:$A$310,0)),1+N($I247),'Project Info'!$H$12,Holidays!$A$6:$A$205))),0))),IF($AE247="Completed",0,N('Project Info'!$C$11)))-1,1,'Project Info'!$H$12,Holidays!$A$6:$A$205)))</f>
        <v/>
      </c>
      <c r="T247" s="51" t="str">
        <f>IF(OR($S247="",$U247=""),"",IF(ISNUMBER($N247),$N247,WORKDAY.INTL($S247,$U247-1,'Project Info'!$H$12,Holidays!$A$6:$A$205)))</f>
        <v/>
      </c>
      <c r="U247" s="52" t="str">
        <f>IF(OR($S247="",NOT(ISNUMBER($J247))),"",IF(ISNUMBER($N247),MAX(1,NETWORKDAYS.INTL($S247,$N247,'Project Info'!$H$12,Holidays!$A$6:$A$205)),MAX(1,IF(ISNUMBER($P247),$P247,$J247),IF(ISNUMBER($M247),NETWORKDAYS.INTL($M247,N('Project Info'!$C$11),'Project Info'!$H$12,Holidays!$A$6:$A$205),0))))</f>
        <v/>
      </c>
      <c r="V247" s="53" t="str">
        <f>IF($U247="","",$U247-MAX(1,$J247))</f>
        <v/>
      </c>
      <c r="W247" s="25" t="str">
        <f>IF($B247="","",IF($U247="","Enter Duration",IF($AE247="Completed",IF(NOT(ISNUMBER($N247)),"Completed - enter Actual End",IF($V247&gt;0,"Completed - Overshoot",IF($V247&lt;0,"Completed - Early","Completed - On Time"))),IF($AE247="On Hold","On Hold",IF($AE247="In Progress",IF($V247&gt;0,"In Progress - Overshooting","In Progress - On Track"),IF($S247&gt;$Q247,"Delayed Start","Not Started"))))))</f>
        <v/>
      </c>
      <c r="X247" s="53" t="str">
        <f>IF(OR(NOT(ISNUMBER($R247)),NOT(ISNUMBER($T247))),"",IF($T247&gt;=$R247,NETWORKDAYS.INTL($R247,$T247,'Project Info'!$H$12,Holidays!$A$6:$A$205)-1,-(NETWORKDAYS.INTL($T247,$R247,'Project Info'!$H$12,Holidays!$A$6:$A$205)-1)))</f>
        <v/>
      </c>
      <c r="Y247" s="25" t="str">
        <f>IF($B247="","",IF(AND(MAX($AC247,$AD247)&gt;0,N($S247)&gt;N($Q247)),"Delayed by Task #"&amp;IF($AC247&gt;=$AD247,$D247,$G247)&amp;" (+"&amp;MAX($AC247,$AD247)&amp;"d)",""))</f>
        <v/>
      </c>
      <c r="Z247" s="52" t="str">
        <f>IF($B247="","",COUNTIF($D$11:$D$310,$A247)+COUNTIF($G$11:$G$310,$A247))</f>
        <v/>
      </c>
      <c r="AA247" s="47" t="str">
        <f>IF($B247="","",IF($AE247="Completed",1,IF($AE247="On Hold",4,IF($AE247="In Progress",2,IF(N($S247)&gt;N($Q247),7,3)))))</f>
        <v/>
      </c>
      <c r="AB247" s="47" t="str">
        <f>IF($B247="","",IF(OR(AND($D247&lt;&gt;"",ISNUMBER(MATCH($D247,$A$11:$A$310,0))),AND($G247&lt;&gt;"",ISNUMBER(MATCH($G247,$A$11:$A$310,0)))),1,0))</f>
        <v/>
      </c>
      <c r="AC247" s="47">
        <f>IF($D247="",0,N(IFERROR(INDEX($X$11:$X$310,MATCH($D247,$A$11:$A$310,0)),0)))</f>
        <v>0</v>
      </c>
      <c r="AD247" s="47">
        <f>IF($G247="",0,N(IFERROR(INDEX($X$11:$X$310,MATCH($G247,$A$11:$A$310,0)),0)))</f>
        <v>0</v>
      </c>
      <c r="AE247" s="47" t="str">
        <f>IF($B247="","",IF(ISNUMBER($N247),"Completed",IF($L247="Completed","Completed",IF($L247&lt;&gt;"",$L247,IF(ISNUMBER($M247),"In Progress","Not Started")))))</f>
        <v/>
      </c>
      <c r="AF247" s="54" t="str">
        <f>IF($B247="","",IF($AE247="Completed",1,MIN(1,N($O247))))</f>
        <v/>
      </c>
      <c r="AG247" s="55" t="str">
        <f>IF(OR($S247="",NOT(ISNUMBER($J247))),"",WORKDAY.INTL($S247,MAX(1,$J247)-1,'Project Info'!$H$12,Holidays!$A$6:$A$205))</f>
        <v/>
      </c>
      <c r="AH247" s="47" t="str">
        <f>IF($B247="","",N($J247)*$AF247)</f>
        <v/>
      </c>
      <c r="AI247" s="47">
        <f>IF(ISNUMBER($R247),$R247,0)</f>
        <v>0</v>
      </c>
      <c r="AJ247" s="47">
        <f>IF(ISNUMBER($T247),$T247,0)</f>
        <v>0</v>
      </c>
    </row>
    <row r="248" ht="18" customHeight="1">
      <c r="A248" s="47" t="str">
        <f>IF($B248="","",ROW()-10)</f>
        <v/>
      </c>
      <c r="B248" s="48" t="n"/>
      <c r="C248" s="48" t="n"/>
      <c r="D248" s="6" t="n"/>
      <c r="E248" s="6" t="n"/>
      <c r="F248" s="6" t="n"/>
      <c r="G248" s="6" t="n"/>
      <c r="H248" s="6" t="n"/>
      <c r="I248" s="6" t="n"/>
      <c r="J248" s="6" t="n"/>
      <c r="K248" s="49" t="n"/>
      <c r="L248" s="6" t="n"/>
      <c r="M248" s="49" t="n"/>
      <c r="N248" s="49" t="n"/>
      <c r="O248" s="50" t="n"/>
      <c r="P248" s="6" t="n"/>
      <c r="Q248" s="51" t="str">
        <f>IF(OR($B248="",'Project Info'!$C$9=""),"",WORKDAY.INTL(MAX('Project Info'!$C$9,N($K248),IF($D248="",0,N(IFERROR(IF($E248="SS",WORKDAY.INTL(INDEX($Q$11:$Q$310,MATCH($D248,$A$11:$A$310,0)),N($F248),'Project Info'!$H$12,Holidays!$A$6:$A$205),IF($E248="FF",WORKDAY.INTL(INDEX($R$11:$R$310,MATCH($D248,$A$11:$A$310,0)),N($F248)-MAX(1,N($J248))+1,'Project Info'!$H$12,Holidays!$A$6:$A$205),WORKDAY.INTL(INDEX($R$11:$R$310,MATCH($D248,$A$11:$A$310,0)),1+N($F248),'Project Info'!$H$12,Holidays!$A$6:$A$205))),0))),IF($G248="",0,N(IFERROR(IF($H248="SS",WORKDAY.INTL(INDEX($Q$11:$Q$310,MATCH($G248,$A$11:$A$310,0)),N($I248),'Project Info'!$H$12,Holidays!$A$6:$A$205),IF($H248="FF",WORKDAY.INTL(INDEX($R$11:$R$310,MATCH($G248,$A$11:$A$310,0)),N($I248)-MAX(1,N($J248))+1,'Project Info'!$H$12,Holidays!$A$6:$A$205),WORKDAY.INTL(INDEX($R$11:$R$310,MATCH($G248,$A$11:$A$310,0)),1+N($I248),'Project Info'!$H$12,Holidays!$A$6:$A$205))),0))))-1,1,'Project Info'!$H$12,Holidays!$A$6:$A$205))</f>
        <v/>
      </c>
      <c r="R248" s="51" t="str">
        <f>IF(OR($Q248="",NOT(ISNUMBER($J248))),"",WORKDAY.INTL($Q248,MAX(1,$J248)-1,'Project Info'!$H$12,Holidays!$A$6:$A$205))</f>
        <v/>
      </c>
      <c r="S248" s="51" t="str">
        <f>IF($Q248="","",IF(ISNUMBER($M248),$M248,WORKDAY.INTL(MAX($Q248,IF($D248="",0,N(IFERROR(IF($E248="SS",WORKDAY.INTL(INDEX($S$11:$S$310,MATCH($D248,$A$11:$A$310,0)),N($F248),'Project Info'!$H$12,Holidays!$A$6:$A$205),IF($E248="FF",WORKDAY.INTL(INDEX($T$11:$T$310,MATCH($D248,$A$11:$A$310,0)),N($F248)-MAX(1,IF(ISNUMBER($P248),$P248,N($J248)))+1,'Project Info'!$H$12,Holidays!$A$6:$A$205),WORKDAY.INTL(INDEX($T$11:$T$310,MATCH($D248,$A$11:$A$310,0)),1+N($F248),'Project Info'!$H$12,Holidays!$A$6:$A$205))),0))),IF($G248="",0,N(IFERROR(IF($H248="SS",WORKDAY.INTL(INDEX($S$11:$S$310,MATCH($G248,$A$11:$A$310,0)),N($I248),'Project Info'!$H$12,Holidays!$A$6:$A$205),IF($H248="FF",WORKDAY.INTL(INDEX($T$11:$T$310,MATCH($G248,$A$11:$A$310,0)),N($I248)-MAX(1,IF(ISNUMBER($P248),$P248,N($J248)))+1,'Project Info'!$H$12,Holidays!$A$6:$A$205),WORKDAY.INTL(INDEX($T$11:$T$310,MATCH($G248,$A$11:$A$310,0)),1+N($I248),'Project Info'!$H$12,Holidays!$A$6:$A$205))),0))),IF($AE248="Completed",0,N('Project Info'!$C$11)))-1,1,'Project Info'!$H$12,Holidays!$A$6:$A$205)))</f>
        <v/>
      </c>
      <c r="T248" s="51" t="str">
        <f>IF(OR($S248="",$U248=""),"",IF(ISNUMBER($N248),$N248,WORKDAY.INTL($S248,$U248-1,'Project Info'!$H$12,Holidays!$A$6:$A$205)))</f>
        <v/>
      </c>
      <c r="U248" s="52" t="str">
        <f>IF(OR($S248="",NOT(ISNUMBER($J248))),"",IF(ISNUMBER($N248),MAX(1,NETWORKDAYS.INTL($S248,$N248,'Project Info'!$H$12,Holidays!$A$6:$A$205)),MAX(1,IF(ISNUMBER($P248),$P248,$J248),IF(ISNUMBER($M248),NETWORKDAYS.INTL($M248,N('Project Info'!$C$11),'Project Info'!$H$12,Holidays!$A$6:$A$205),0))))</f>
        <v/>
      </c>
      <c r="V248" s="53" t="str">
        <f>IF($U248="","",$U248-MAX(1,$J248))</f>
        <v/>
      </c>
      <c r="W248" s="25" t="str">
        <f>IF($B248="","",IF($U248="","Enter Duration",IF($AE248="Completed",IF(NOT(ISNUMBER($N248)),"Completed - enter Actual End",IF($V248&gt;0,"Completed - Overshoot",IF($V248&lt;0,"Completed - Early","Completed - On Time"))),IF($AE248="On Hold","On Hold",IF($AE248="In Progress",IF($V248&gt;0,"In Progress - Overshooting","In Progress - On Track"),IF($S248&gt;$Q248,"Delayed Start","Not Started"))))))</f>
        <v/>
      </c>
      <c r="X248" s="53" t="str">
        <f>IF(OR(NOT(ISNUMBER($R248)),NOT(ISNUMBER($T248))),"",IF($T248&gt;=$R248,NETWORKDAYS.INTL($R248,$T248,'Project Info'!$H$12,Holidays!$A$6:$A$205)-1,-(NETWORKDAYS.INTL($T248,$R248,'Project Info'!$H$12,Holidays!$A$6:$A$205)-1)))</f>
        <v/>
      </c>
      <c r="Y248" s="25" t="str">
        <f>IF($B248="","",IF(AND(MAX($AC248,$AD248)&gt;0,N($S248)&gt;N($Q248)),"Delayed by Task #"&amp;IF($AC248&gt;=$AD248,$D248,$G248)&amp;" (+"&amp;MAX($AC248,$AD248)&amp;"d)",""))</f>
        <v/>
      </c>
      <c r="Z248" s="52" t="str">
        <f>IF($B248="","",COUNTIF($D$11:$D$310,$A248)+COUNTIF($G$11:$G$310,$A248))</f>
        <v/>
      </c>
      <c r="AA248" s="47" t="str">
        <f>IF($B248="","",IF($AE248="Completed",1,IF($AE248="On Hold",4,IF($AE248="In Progress",2,IF(N($S248)&gt;N($Q248),7,3)))))</f>
        <v/>
      </c>
      <c r="AB248" s="47" t="str">
        <f>IF($B248="","",IF(OR(AND($D248&lt;&gt;"",ISNUMBER(MATCH($D248,$A$11:$A$310,0))),AND($G248&lt;&gt;"",ISNUMBER(MATCH($G248,$A$11:$A$310,0)))),1,0))</f>
        <v/>
      </c>
      <c r="AC248" s="47">
        <f>IF($D248="",0,N(IFERROR(INDEX($X$11:$X$310,MATCH($D248,$A$11:$A$310,0)),0)))</f>
        <v>0</v>
      </c>
      <c r="AD248" s="47">
        <f>IF($G248="",0,N(IFERROR(INDEX($X$11:$X$310,MATCH($G248,$A$11:$A$310,0)),0)))</f>
        <v>0</v>
      </c>
      <c r="AE248" s="47" t="str">
        <f>IF($B248="","",IF(ISNUMBER($N248),"Completed",IF($L248="Completed","Completed",IF($L248&lt;&gt;"",$L248,IF(ISNUMBER($M248),"In Progress","Not Started")))))</f>
        <v/>
      </c>
      <c r="AF248" s="54" t="str">
        <f>IF($B248="","",IF($AE248="Completed",1,MIN(1,N($O248))))</f>
        <v/>
      </c>
      <c r="AG248" s="55" t="str">
        <f>IF(OR($S248="",NOT(ISNUMBER($J248))),"",WORKDAY.INTL($S248,MAX(1,$J248)-1,'Project Info'!$H$12,Holidays!$A$6:$A$205))</f>
        <v/>
      </c>
      <c r="AH248" s="47" t="str">
        <f>IF($B248="","",N($J248)*$AF248)</f>
        <v/>
      </c>
      <c r="AI248" s="47">
        <f>IF(ISNUMBER($R248),$R248,0)</f>
        <v>0</v>
      </c>
      <c r="AJ248" s="47">
        <f>IF(ISNUMBER($T248),$T248,0)</f>
        <v>0</v>
      </c>
    </row>
    <row r="249" ht="18" customHeight="1">
      <c r="A249" s="47" t="str">
        <f>IF($B249="","",ROW()-10)</f>
        <v/>
      </c>
      <c r="B249" s="48" t="n"/>
      <c r="C249" s="48" t="n"/>
      <c r="D249" s="6" t="n"/>
      <c r="E249" s="6" t="n"/>
      <c r="F249" s="6" t="n"/>
      <c r="G249" s="6" t="n"/>
      <c r="H249" s="6" t="n"/>
      <c r="I249" s="6" t="n"/>
      <c r="J249" s="6" t="n"/>
      <c r="K249" s="49" t="n"/>
      <c r="L249" s="6" t="n"/>
      <c r="M249" s="49" t="n"/>
      <c r="N249" s="49" t="n"/>
      <c r="O249" s="50" t="n"/>
      <c r="P249" s="6" t="n"/>
      <c r="Q249" s="51" t="str">
        <f>IF(OR($B249="",'Project Info'!$C$9=""),"",WORKDAY.INTL(MAX('Project Info'!$C$9,N($K249),IF($D249="",0,N(IFERROR(IF($E249="SS",WORKDAY.INTL(INDEX($Q$11:$Q$310,MATCH($D249,$A$11:$A$310,0)),N($F249),'Project Info'!$H$12,Holidays!$A$6:$A$205),IF($E249="FF",WORKDAY.INTL(INDEX($R$11:$R$310,MATCH($D249,$A$11:$A$310,0)),N($F249)-MAX(1,N($J249))+1,'Project Info'!$H$12,Holidays!$A$6:$A$205),WORKDAY.INTL(INDEX($R$11:$R$310,MATCH($D249,$A$11:$A$310,0)),1+N($F249),'Project Info'!$H$12,Holidays!$A$6:$A$205))),0))),IF($G249="",0,N(IFERROR(IF($H249="SS",WORKDAY.INTL(INDEX($Q$11:$Q$310,MATCH($G249,$A$11:$A$310,0)),N($I249),'Project Info'!$H$12,Holidays!$A$6:$A$205),IF($H249="FF",WORKDAY.INTL(INDEX($R$11:$R$310,MATCH($G249,$A$11:$A$310,0)),N($I249)-MAX(1,N($J249))+1,'Project Info'!$H$12,Holidays!$A$6:$A$205),WORKDAY.INTL(INDEX($R$11:$R$310,MATCH($G249,$A$11:$A$310,0)),1+N($I249),'Project Info'!$H$12,Holidays!$A$6:$A$205))),0))))-1,1,'Project Info'!$H$12,Holidays!$A$6:$A$205))</f>
        <v/>
      </c>
      <c r="R249" s="51" t="str">
        <f>IF(OR($Q249="",NOT(ISNUMBER($J249))),"",WORKDAY.INTL($Q249,MAX(1,$J249)-1,'Project Info'!$H$12,Holidays!$A$6:$A$205))</f>
        <v/>
      </c>
      <c r="S249" s="51" t="str">
        <f>IF($Q249="","",IF(ISNUMBER($M249),$M249,WORKDAY.INTL(MAX($Q249,IF($D249="",0,N(IFERROR(IF($E249="SS",WORKDAY.INTL(INDEX($S$11:$S$310,MATCH($D249,$A$11:$A$310,0)),N($F249),'Project Info'!$H$12,Holidays!$A$6:$A$205),IF($E249="FF",WORKDAY.INTL(INDEX($T$11:$T$310,MATCH($D249,$A$11:$A$310,0)),N($F249)-MAX(1,IF(ISNUMBER($P249),$P249,N($J249)))+1,'Project Info'!$H$12,Holidays!$A$6:$A$205),WORKDAY.INTL(INDEX($T$11:$T$310,MATCH($D249,$A$11:$A$310,0)),1+N($F249),'Project Info'!$H$12,Holidays!$A$6:$A$205))),0))),IF($G249="",0,N(IFERROR(IF($H249="SS",WORKDAY.INTL(INDEX($S$11:$S$310,MATCH($G249,$A$11:$A$310,0)),N($I249),'Project Info'!$H$12,Holidays!$A$6:$A$205),IF($H249="FF",WORKDAY.INTL(INDEX($T$11:$T$310,MATCH($G249,$A$11:$A$310,0)),N($I249)-MAX(1,IF(ISNUMBER($P249),$P249,N($J249)))+1,'Project Info'!$H$12,Holidays!$A$6:$A$205),WORKDAY.INTL(INDEX($T$11:$T$310,MATCH($G249,$A$11:$A$310,0)),1+N($I249),'Project Info'!$H$12,Holidays!$A$6:$A$205))),0))),IF($AE249="Completed",0,N('Project Info'!$C$11)))-1,1,'Project Info'!$H$12,Holidays!$A$6:$A$205)))</f>
        <v/>
      </c>
      <c r="T249" s="51" t="str">
        <f>IF(OR($S249="",$U249=""),"",IF(ISNUMBER($N249),$N249,WORKDAY.INTL($S249,$U249-1,'Project Info'!$H$12,Holidays!$A$6:$A$205)))</f>
        <v/>
      </c>
      <c r="U249" s="52" t="str">
        <f>IF(OR($S249="",NOT(ISNUMBER($J249))),"",IF(ISNUMBER($N249),MAX(1,NETWORKDAYS.INTL($S249,$N249,'Project Info'!$H$12,Holidays!$A$6:$A$205)),MAX(1,IF(ISNUMBER($P249),$P249,$J249),IF(ISNUMBER($M249),NETWORKDAYS.INTL($M249,N('Project Info'!$C$11),'Project Info'!$H$12,Holidays!$A$6:$A$205),0))))</f>
        <v/>
      </c>
      <c r="V249" s="53" t="str">
        <f>IF($U249="","",$U249-MAX(1,$J249))</f>
        <v/>
      </c>
      <c r="W249" s="25" t="str">
        <f>IF($B249="","",IF($U249="","Enter Duration",IF($AE249="Completed",IF(NOT(ISNUMBER($N249)),"Completed - enter Actual End",IF($V249&gt;0,"Completed - Overshoot",IF($V249&lt;0,"Completed - Early","Completed - On Time"))),IF($AE249="On Hold","On Hold",IF($AE249="In Progress",IF($V249&gt;0,"In Progress - Overshooting","In Progress - On Track"),IF($S249&gt;$Q249,"Delayed Start","Not Started"))))))</f>
        <v/>
      </c>
      <c r="X249" s="53" t="str">
        <f>IF(OR(NOT(ISNUMBER($R249)),NOT(ISNUMBER($T249))),"",IF($T249&gt;=$R249,NETWORKDAYS.INTL($R249,$T249,'Project Info'!$H$12,Holidays!$A$6:$A$205)-1,-(NETWORKDAYS.INTL($T249,$R249,'Project Info'!$H$12,Holidays!$A$6:$A$205)-1)))</f>
        <v/>
      </c>
      <c r="Y249" s="25" t="str">
        <f>IF($B249="","",IF(AND(MAX($AC249,$AD249)&gt;0,N($S249)&gt;N($Q249)),"Delayed by Task #"&amp;IF($AC249&gt;=$AD249,$D249,$G249)&amp;" (+"&amp;MAX($AC249,$AD249)&amp;"d)",""))</f>
        <v/>
      </c>
      <c r="Z249" s="52" t="str">
        <f>IF($B249="","",COUNTIF($D$11:$D$310,$A249)+COUNTIF($G$11:$G$310,$A249))</f>
        <v/>
      </c>
      <c r="AA249" s="47" t="str">
        <f>IF($B249="","",IF($AE249="Completed",1,IF($AE249="On Hold",4,IF($AE249="In Progress",2,IF(N($S249)&gt;N($Q249),7,3)))))</f>
        <v/>
      </c>
      <c r="AB249" s="47" t="str">
        <f>IF($B249="","",IF(OR(AND($D249&lt;&gt;"",ISNUMBER(MATCH($D249,$A$11:$A$310,0))),AND($G249&lt;&gt;"",ISNUMBER(MATCH($G249,$A$11:$A$310,0)))),1,0))</f>
        <v/>
      </c>
      <c r="AC249" s="47">
        <f>IF($D249="",0,N(IFERROR(INDEX($X$11:$X$310,MATCH($D249,$A$11:$A$310,0)),0)))</f>
        <v>0</v>
      </c>
      <c r="AD249" s="47">
        <f>IF($G249="",0,N(IFERROR(INDEX($X$11:$X$310,MATCH($G249,$A$11:$A$310,0)),0)))</f>
        <v>0</v>
      </c>
      <c r="AE249" s="47" t="str">
        <f>IF($B249="","",IF(ISNUMBER($N249),"Completed",IF($L249="Completed","Completed",IF($L249&lt;&gt;"",$L249,IF(ISNUMBER($M249),"In Progress","Not Started")))))</f>
        <v/>
      </c>
      <c r="AF249" s="54" t="str">
        <f>IF($B249="","",IF($AE249="Completed",1,MIN(1,N($O249))))</f>
        <v/>
      </c>
      <c r="AG249" s="55" t="str">
        <f>IF(OR($S249="",NOT(ISNUMBER($J249))),"",WORKDAY.INTL($S249,MAX(1,$J249)-1,'Project Info'!$H$12,Holidays!$A$6:$A$205))</f>
        <v/>
      </c>
      <c r="AH249" s="47" t="str">
        <f>IF($B249="","",N($J249)*$AF249)</f>
        <v/>
      </c>
      <c r="AI249" s="47">
        <f>IF(ISNUMBER($R249),$R249,0)</f>
        <v>0</v>
      </c>
      <c r="AJ249" s="47">
        <f>IF(ISNUMBER($T249),$T249,0)</f>
        <v>0</v>
      </c>
    </row>
    <row r="250" ht="18" customHeight="1">
      <c r="A250" s="47" t="str">
        <f>IF($B250="","",ROW()-10)</f>
        <v/>
      </c>
      <c r="B250" s="48" t="n"/>
      <c r="C250" s="48" t="n"/>
      <c r="D250" s="6" t="n"/>
      <c r="E250" s="6" t="n"/>
      <c r="F250" s="6" t="n"/>
      <c r="G250" s="6" t="n"/>
      <c r="H250" s="6" t="n"/>
      <c r="I250" s="6" t="n"/>
      <c r="J250" s="6" t="n"/>
      <c r="K250" s="49" t="n"/>
      <c r="L250" s="6" t="n"/>
      <c r="M250" s="49" t="n"/>
      <c r="N250" s="49" t="n"/>
      <c r="O250" s="50" t="n"/>
      <c r="P250" s="6" t="n"/>
      <c r="Q250" s="51" t="str">
        <f>IF(OR($B250="",'Project Info'!$C$9=""),"",WORKDAY.INTL(MAX('Project Info'!$C$9,N($K250),IF($D250="",0,N(IFERROR(IF($E250="SS",WORKDAY.INTL(INDEX($Q$11:$Q$310,MATCH($D250,$A$11:$A$310,0)),N($F250),'Project Info'!$H$12,Holidays!$A$6:$A$205),IF($E250="FF",WORKDAY.INTL(INDEX($R$11:$R$310,MATCH($D250,$A$11:$A$310,0)),N($F250)-MAX(1,N($J250))+1,'Project Info'!$H$12,Holidays!$A$6:$A$205),WORKDAY.INTL(INDEX($R$11:$R$310,MATCH($D250,$A$11:$A$310,0)),1+N($F250),'Project Info'!$H$12,Holidays!$A$6:$A$205))),0))),IF($G250="",0,N(IFERROR(IF($H250="SS",WORKDAY.INTL(INDEX($Q$11:$Q$310,MATCH($G250,$A$11:$A$310,0)),N($I250),'Project Info'!$H$12,Holidays!$A$6:$A$205),IF($H250="FF",WORKDAY.INTL(INDEX($R$11:$R$310,MATCH($G250,$A$11:$A$310,0)),N($I250)-MAX(1,N($J250))+1,'Project Info'!$H$12,Holidays!$A$6:$A$205),WORKDAY.INTL(INDEX($R$11:$R$310,MATCH($G250,$A$11:$A$310,0)),1+N($I250),'Project Info'!$H$12,Holidays!$A$6:$A$205))),0))))-1,1,'Project Info'!$H$12,Holidays!$A$6:$A$205))</f>
        <v/>
      </c>
      <c r="R250" s="51" t="str">
        <f>IF(OR($Q250="",NOT(ISNUMBER($J250))),"",WORKDAY.INTL($Q250,MAX(1,$J250)-1,'Project Info'!$H$12,Holidays!$A$6:$A$205))</f>
        <v/>
      </c>
      <c r="S250" s="51" t="str">
        <f>IF($Q250="","",IF(ISNUMBER($M250),$M250,WORKDAY.INTL(MAX($Q250,IF($D250="",0,N(IFERROR(IF($E250="SS",WORKDAY.INTL(INDEX($S$11:$S$310,MATCH($D250,$A$11:$A$310,0)),N($F250),'Project Info'!$H$12,Holidays!$A$6:$A$205),IF($E250="FF",WORKDAY.INTL(INDEX($T$11:$T$310,MATCH($D250,$A$11:$A$310,0)),N($F250)-MAX(1,IF(ISNUMBER($P250),$P250,N($J250)))+1,'Project Info'!$H$12,Holidays!$A$6:$A$205),WORKDAY.INTL(INDEX($T$11:$T$310,MATCH($D250,$A$11:$A$310,0)),1+N($F250),'Project Info'!$H$12,Holidays!$A$6:$A$205))),0))),IF($G250="",0,N(IFERROR(IF($H250="SS",WORKDAY.INTL(INDEX($S$11:$S$310,MATCH($G250,$A$11:$A$310,0)),N($I250),'Project Info'!$H$12,Holidays!$A$6:$A$205),IF($H250="FF",WORKDAY.INTL(INDEX($T$11:$T$310,MATCH($G250,$A$11:$A$310,0)),N($I250)-MAX(1,IF(ISNUMBER($P250),$P250,N($J250)))+1,'Project Info'!$H$12,Holidays!$A$6:$A$205),WORKDAY.INTL(INDEX($T$11:$T$310,MATCH($G250,$A$11:$A$310,0)),1+N($I250),'Project Info'!$H$12,Holidays!$A$6:$A$205))),0))),IF($AE250="Completed",0,N('Project Info'!$C$11)))-1,1,'Project Info'!$H$12,Holidays!$A$6:$A$205)))</f>
        <v/>
      </c>
      <c r="T250" s="51" t="str">
        <f>IF(OR($S250="",$U250=""),"",IF(ISNUMBER($N250),$N250,WORKDAY.INTL($S250,$U250-1,'Project Info'!$H$12,Holidays!$A$6:$A$205)))</f>
        <v/>
      </c>
      <c r="U250" s="52" t="str">
        <f>IF(OR($S250="",NOT(ISNUMBER($J250))),"",IF(ISNUMBER($N250),MAX(1,NETWORKDAYS.INTL($S250,$N250,'Project Info'!$H$12,Holidays!$A$6:$A$205)),MAX(1,IF(ISNUMBER($P250),$P250,$J250),IF(ISNUMBER($M250),NETWORKDAYS.INTL($M250,N('Project Info'!$C$11),'Project Info'!$H$12,Holidays!$A$6:$A$205),0))))</f>
        <v/>
      </c>
      <c r="V250" s="53" t="str">
        <f>IF($U250="","",$U250-MAX(1,$J250))</f>
        <v/>
      </c>
      <c r="W250" s="25" t="str">
        <f>IF($B250="","",IF($U250="","Enter Duration",IF($AE250="Completed",IF(NOT(ISNUMBER($N250)),"Completed - enter Actual End",IF($V250&gt;0,"Completed - Overshoot",IF($V250&lt;0,"Completed - Early","Completed - On Time"))),IF($AE250="On Hold","On Hold",IF($AE250="In Progress",IF($V250&gt;0,"In Progress - Overshooting","In Progress - On Track"),IF($S250&gt;$Q250,"Delayed Start","Not Started"))))))</f>
        <v/>
      </c>
      <c r="X250" s="53" t="str">
        <f>IF(OR(NOT(ISNUMBER($R250)),NOT(ISNUMBER($T250))),"",IF($T250&gt;=$R250,NETWORKDAYS.INTL($R250,$T250,'Project Info'!$H$12,Holidays!$A$6:$A$205)-1,-(NETWORKDAYS.INTL($T250,$R250,'Project Info'!$H$12,Holidays!$A$6:$A$205)-1)))</f>
        <v/>
      </c>
      <c r="Y250" s="25" t="str">
        <f>IF($B250="","",IF(AND(MAX($AC250,$AD250)&gt;0,N($S250)&gt;N($Q250)),"Delayed by Task #"&amp;IF($AC250&gt;=$AD250,$D250,$G250)&amp;" (+"&amp;MAX($AC250,$AD250)&amp;"d)",""))</f>
        <v/>
      </c>
      <c r="Z250" s="52" t="str">
        <f>IF($B250="","",COUNTIF($D$11:$D$310,$A250)+COUNTIF($G$11:$G$310,$A250))</f>
        <v/>
      </c>
      <c r="AA250" s="47" t="str">
        <f>IF($B250="","",IF($AE250="Completed",1,IF($AE250="On Hold",4,IF($AE250="In Progress",2,IF(N($S250)&gt;N($Q250),7,3)))))</f>
        <v/>
      </c>
      <c r="AB250" s="47" t="str">
        <f>IF($B250="","",IF(OR(AND($D250&lt;&gt;"",ISNUMBER(MATCH($D250,$A$11:$A$310,0))),AND($G250&lt;&gt;"",ISNUMBER(MATCH($G250,$A$11:$A$310,0)))),1,0))</f>
        <v/>
      </c>
      <c r="AC250" s="47">
        <f>IF($D250="",0,N(IFERROR(INDEX($X$11:$X$310,MATCH($D250,$A$11:$A$310,0)),0)))</f>
        <v>0</v>
      </c>
      <c r="AD250" s="47">
        <f>IF($G250="",0,N(IFERROR(INDEX($X$11:$X$310,MATCH($G250,$A$11:$A$310,0)),0)))</f>
        <v>0</v>
      </c>
      <c r="AE250" s="47" t="str">
        <f>IF($B250="","",IF(ISNUMBER($N250),"Completed",IF($L250="Completed","Completed",IF($L250&lt;&gt;"",$L250,IF(ISNUMBER($M250),"In Progress","Not Started")))))</f>
        <v/>
      </c>
      <c r="AF250" s="54" t="str">
        <f>IF($B250="","",IF($AE250="Completed",1,MIN(1,N($O250))))</f>
        <v/>
      </c>
      <c r="AG250" s="55" t="str">
        <f>IF(OR($S250="",NOT(ISNUMBER($J250))),"",WORKDAY.INTL($S250,MAX(1,$J250)-1,'Project Info'!$H$12,Holidays!$A$6:$A$205))</f>
        <v/>
      </c>
      <c r="AH250" s="47" t="str">
        <f>IF($B250="","",N($J250)*$AF250)</f>
        <v/>
      </c>
      <c r="AI250" s="47">
        <f>IF(ISNUMBER($R250),$R250,0)</f>
        <v>0</v>
      </c>
      <c r="AJ250" s="47">
        <f>IF(ISNUMBER($T250),$T250,0)</f>
        <v>0</v>
      </c>
    </row>
    <row r="251" ht="18" customHeight="1">
      <c r="A251" s="47" t="str">
        <f>IF($B251="","",ROW()-10)</f>
        <v/>
      </c>
      <c r="B251" s="48" t="n"/>
      <c r="C251" s="48" t="n"/>
      <c r="D251" s="6" t="n"/>
      <c r="E251" s="6" t="n"/>
      <c r="F251" s="6" t="n"/>
      <c r="G251" s="6" t="n"/>
      <c r="H251" s="6" t="n"/>
      <c r="I251" s="6" t="n"/>
      <c r="J251" s="6" t="n"/>
      <c r="K251" s="49" t="n"/>
      <c r="L251" s="6" t="n"/>
      <c r="M251" s="49" t="n"/>
      <c r="N251" s="49" t="n"/>
      <c r="O251" s="50" t="n"/>
      <c r="P251" s="6" t="n"/>
      <c r="Q251" s="51" t="str">
        <f>IF(OR($B251="",'Project Info'!$C$9=""),"",WORKDAY.INTL(MAX('Project Info'!$C$9,N($K251),IF($D251="",0,N(IFERROR(IF($E251="SS",WORKDAY.INTL(INDEX($Q$11:$Q$310,MATCH($D251,$A$11:$A$310,0)),N($F251),'Project Info'!$H$12,Holidays!$A$6:$A$205),IF($E251="FF",WORKDAY.INTL(INDEX($R$11:$R$310,MATCH($D251,$A$11:$A$310,0)),N($F251)-MAX(1,N($J251))+1,'Project Info'!$H$12,Holidays!$A$6:$A$205),WORKDAY.INTL(INDEX($R$11:$R$310,MATCH($D251,$A$11:$A$310,0)),1+N($F251),'Project Info'!$H$12,Holidays!$A$6:$A$205))),0))),IF($G251="",0,N(IFERROR(IF($H251="SS",WORKDAY.INTL(INDEX($Q$11:$Q$310,MATCH($G251,$A$11:$A$310,0)),N($I251),'Project Info'!$H$12,Holidays!$A$6:$A$205),IF($H251="FF",WORKDAY.INTL(INDEX($R$11:$R$310,MATCH($G251,$A$11:$A$310,0)),N($I251)-MAX(1,N($J251))+1,'Project Info'!$H$12,Holidays!$A$6:$A$205),WORKDAY.INTL(INDEX($R$11:$R$310,MATCH($G251,$A$11:$A$310,0)),1+N($I251),'Project Info'!$H$12,Holidays!$A$6:$A$205))),0))))-1,1,'Project Info'!$H$12,Holidays!$A$6:$A$205))</f>
        <v/>
      </c>
      <c r="R251" s="51" t="str">
        <f>IF(OR($Q251="",NOT(ISNUMBER($J251))),"",WORKDAY.INTL($Q251,MAX(1,$J251)-1,'Project Info'!$H$12,Holidays!$A$6:$A$205))</f>
        <v/>
      </c>
      <c r="S251" s="51" t="str">
        <f>IF($Q251="","",IF(ISNUMBER($M251),$M251,WORKDAY.INTL(MAX($Q251,IF($D251="",0,N(IFERROR(IF($E251="SS",WORKDAY.INTL(INDEX($S$11:$S$310,MATCH($D251,$A$11:$A$310,0)),N($F251),'Project Info'!$H$12,Holidays!$A$6:$A$205),IF($E251="FF",WORKDAY.INTL(INDEX($T$11:$T$310,MATCH($D251,$A$11:$A$310,0)),N($F251)-MAX(1,IF(ISNUMBER($P251),$P251,N($J251)))+1,'Project Info'!$H$12,Holidays!$A$6:$A$205),WORKDAY.INTL(INDEX($T$11:$T$310,MATCH($D251,$A$11:$A$310,0)),1+N($F251),'Project Info'!$H$12,Holidays!$A$6:$A$205))),0))),IF($G251="",0,N(IFERROR(IF($H251="SS",WORKDAY.INTL(INDEX($S$11:$S$310,MATCH($G251,$A$11:$A$310,0)),N($I251),'Project Info'!$H$12,Holidays!$A$6:$A$205),IF($H251="FF",WORKDAY.INTL(INDEX($T$11:$T$310,MATCH($G251,$A$11:$A$310,0)),N($I251)-MAX(1,IF(ISNUMBER($P251),$P251,N($J251)))+1,'Project Info'!$H$12,Holidays!$A$6:$A$205),WORKDAY.INTL(INDEX($T$11:$T$310,MATCH($G251,$A$11:$A$310,0)),1+N($I251),'Project Info'!$H$12,Holidays!$A$6:$A$205))),0))),IF($AE251="Completed",0,N('Project Info'!$C$11)))-1,1,'Project Info'!$H$12,Holidays!$A$6:$A$205)))</f>
        <v/>
      </c>
      <c r="T251" s="51" t="str">
        <f>IF(OR($S251="",$U251=""),"",IF(ISNUMBER($N251),$N251,WORKDAY.INTL($S251,$U251-1,'Project Info'!$H$12,Holidays!$A$6:$A$205)))</f>
        <v/>
      </c>
      <c r="U251" s="52" t="str">
        <f>IF(OR($S251="",NOT(ISNUMBER($J251))),"",IF(ISNUMBER($N251),MAX(1,NETWORKDAYS.INTL($S251,$N251,'Project Info'!$H$12,Holidays!$A$6:$A$205)),MAX(1,IF(ISNUMBER($P251),$P251,$J251),IF(ISNUMBER($M251),NETWORKDAYS.INTL($M251,N('Project Info'!$C$11),'Project Info'!$H$12,Holidays!$A$6:$A$205),0))))</f>
        <v/>
      </c>
      <c r="V251" s="53" t="str">
        <f>IF($U251="","",$U251-MAX(1,$J251))</f>
        <v/>
      </c>
      <c r="W251" s="25" t="str">
        <f>IF($B251="","",IF($U251="","Enter Duration",IF($AE251="Completed",IF(NOT(ISNUMBER($N251)),"Completed - enter Actual End",IF($V251&gt;0,"Completed - Overshoot",IF($V251&lt;0,"Completed - Early","Completed - On Time"))),IF($AE251="On Hold","On Hold",IF($AE251="In Progress",IF($V251&gt;0,"In Progress - Overshooting","In Progress - On Track"),IF($S251&gt;$Q251,"Delayed Start","Not Started"))))))</f>
        <v/>
      </c>
      <c r="X251" s="53" t="str">
        <f>IF(OR(NOT(ISNUMBER($R251)),NOT(ISNUMBER($T251))),"",IF($T251&gt;=$R251,NETWORKDAYS.INTL($R251,$T251,'Project Info'!$H$12,Holidays!$A$6:$A$205)-1,-(NETWORKDAYS.INTL($T251,$R251,'Project Info'!$H$12,Holidays!$A$6:$A$205)-1)))</f>
        <v/>
      </c>
      <c r="Y251" s="25" t="str">
        <f>IF($B251="","",IF(AND(MAX($AC251,$AD251)&gt;0,N($S251)&gt;N($Q251)),"Delayed by Task #"&amp;IF($AC251&gt;=$AD251,$D251,$G251)&amp;" (+"&amp;MAX($AC251,$AD251)&amp;"d)",""))</f>
        <v/>
      </c>
      <c r="Z251" s="52" t="str">
        <f>IF($B251="","",COUNTIF($D$11:$D$310,$A251)+COUNTIF($G$11:$G$310,$A251))</f>
        <v/>
      </c>
      <c r="AA251" s="47" t="str">
        <f>IF($B251="","",IF($AE251="Completed",1,IF($AE251="On Hold",4,IF($AE251="In Progress",2,IF(N($S251)&gt;N($Q251),7,3)))))</f>
        <v/>
      </c>
      <c r="AB251" s="47" t="str">
        <f>IF($B251="","",IF(OR(AND($D251&lt;&gt;"",ISNUMBER(MATCH($D251,$A$11:$A$310,0))),AND($G251&lt;&gt;"",ISNUMBER(MATCH($G251,$A$11:$A$310,0)))),1,0))</f>
        <v/>
      </c>
      <c r="AC251" s="47">
        <f>IF($D251="",0,N(IFERROR(INDEX($X$11:$X$310,MATCH($D251,$A$11:$A$310,0)),0)))</f>
        <v>0</v>
      </c>
      <c r="AD251" s="47">
        <f>IF($G251="",0,N(IFERROR(INDEX($X$11:$X$310,MATCH($G251,$A$11:$A$310,0)),0)))</f>
        <v>0</v>
      </c>
      <c r="AE251" s="47" t="str">
        <f>IF($B251="","",IF(ISNUMBER($N251),"Completed",IF($L251="Completed","Completed",IF($L251&lt;&gt;"",$L251,IF(ISNUMBER($M251),"In Progress","Not Started")))))</f>
        <v/>
      </c>
      <c r="AF251" s="54" t="str">
        <f>IF($B251="","",IF($AE251="Completed",1,MIN(1,N($O251))))</f>
        <v/>
      </c>
      <c r="AG251" s="55" t="str">
        <f>IF(OR($S251="",NOT(ISNUMBER($J251))),"",WORKDAY.INTL($S251,MAX(1,$J251)-1,'Project Info'!$H$12,Holidays!$A$6:$A$205))</f>
        <v/>
      </c>
      <c r="AH251" s="47" t="str">
        <f>IF($B251="","",N($J251)*$AF251)</f>
        <v/>
      </c>
      <c r="AI251" s="47">
        <f>IF(ISNUMBER($R251),$R251,0)</f>
        <v>0</v>
      </c>
      <c r="AJ251" s="47">
        <f>IF(ISNUMBER($T251),$T251,0)</f>
        <v>0</v>
      </c>
    </row>
    <row r="252" ht="18" customHeight="1">
      <c r="A252" s="47" t="str">
        <f>IF($B252="","",ROW()-10)</f>
        <v/>
      </c>
      <c r="B252" s="48" t="n"/>
      <c r="C252" s="48" t="n"/>
      <c r="D252" s="6" t="n"/>
      <c r="E252" s="6" t="n"/>
      <c r="F252" s="6" t="n"/>
      <c r="G252" s="6" t="n"/>
      <c r="H252" s="6" t="n"/>
      <c r="I252" s="6" t="n"/>
      <c r="J252" s="6" t="n"/>
      <c r="K252" s="49" t="n"/>
      <c r="L252" s="6" t="n"/>
      <c r="M252" s="49" t="n"/>
      <c r="N252" s="49" t="n"/>
      <c r="O252" s="50" t="n"/>
      <c r="P252" s="6" t="n"/>
      <c r="Q252" s="51" t="str">
        <f>IF(OR($B252="",'Project Info'!$C$9=""),"",WORKDAY.INTL(MAX('Project Info'!$C$9,N($K252),IF($D252="",0,N(IFERROR(IF($E252="SS",WORKDAY.INTL(INDEX($Q$11:$Q$310,MATCH($D252,$A$11:$A$310,0)),N($F252),'Project Info'!$H$12,Holidays!$A$6:$A$205),IF($E252="FF",WORKDAY.INTL(INDEX($R$11:$R$310,MATCH($D252,$A$11:$A$310,0)),N($F252)-MAX(1,N($J252))+1,'Project Info'!$H$12,Holidays!$A$6:$A$205),WORKDAY.INTL(INDEX($R$11:$R$310,MATCH($D252,$A$11:$A$310,0)),1+N($F252),'Project Info'!$H$12,Holidays!$A$6:$A$205))),0))),IF($G252="",0,N(IFERROR(IF($H252="SS",WORKDAY.INTL(INDEX($Q$11:$Q$310,MATCH($G252,$A$11:$A$310,0)),N($I252),'Project Info'!$H$12,Holidays!$A$6:$A$205),IF($H252="FF",WORKDAY.INTL(INDEX($R$11:$R$310,MATCH($G252,$A$11:$A$310,0)),N($I252)-MAX(1,N($J252))+1,'Project Info'!$H$12,Holidays!$A$6:$A$205),WORKDAY.INTL(INDEX($R$11:$R$310,MATCH($G252,$A$11:$A$310,0)),1+N($I252),'Project Info'!$H$12,Holidays!$A$6:$A$205))),0))))-1,1,'Project Info'!$H$12,Holidays!$A$6:$A$205))</f>
        <v/>
      </c>
      <c r="R252" s="51" t="str">
        <f>IF(OR($Q252="",NOT(ISNUMBER($J252))),"",WORKDAY.INTL($Q252,MAX(1,$J252)-1,'Project Info'!$H$12,Holidays!$A$6:$A$205))</f>
        <v/>
      </c>
      <c r="S252" s="51" t="str">
        <f>IF($Q252="","",IF(ISNUMBER($M252),$M252,WORKDAY.INTL(MAX($Q252,IF($D252="",0,N(IFERROR(IF($E252="SS",WORKDAY.INTL(INDEX($S$11:$S$310,MATCH($D252,$A$11:$A$310,0)),N($F252),'Project Info'!$H$12,Holidays!$A$6:$A$205),IF($E252="FF",WORKDAY.INTL(INDEX($T$11:$T$310,MATCH($D252,$A$11:$A$310,0)),N($F252)-MAX(1,IF(ISNUMBER($P252),$P252,N($J252)))+1,'Project Info'!$H$12,Holidays!$A$6:$A$205),WORKDAY.INTL(INDEX($T$11:$T$310,MATCH($D252,$A$11:$A$310,0)),1+N($F252),'Project Info'!$H$12,Holidays!$A$6:$A$205))),0))),IF($G252="",0,N(IFERROR(IF($H252="SS",WORKDAY.INTL(INDEX($S$11:$S$310,MATCH($G252,$A$11:$A$310,0)),N($I252),'Project Info'!$H$12,Holidays!$A$6:$A$205),IF($H252="FF",WORKDAY.INTL(INDEX($T$11:$T$310,MATCH($G252,$A$11:$A$310,0)),N($I252)-MAX(1,IF(ISNUMBER($P252),$P252,N($J252)))+1,'Project Info'!$H$12,Holidays!$A$6:$A$205),WORKDAY.INTL(INDEX($T$11:$T$310,MATCH($G252,$A$11:$A$310,0)),1+N($I252),'Project Info'!$H$12,Holidays!$A$6:$A$205))),0))),IF($AE252="Completed",0,N('Project Info'!$C$11)))-1,1,'Project Info'!$H$12,Holidays!$A$6:$A$205)))</f>
        <v/>
      </c>
      <c r="T252" s="51" t="str">
        <f>IF(OR($S252="",$U252=""),"",IF(ISNUMBER($N252),$N252,WORKDAY.INTL($S252,$U252-1,'Project Info'!$H$12,Holidays!$A$6:$A$205)))</f>
        <v/>
      </c>
      <c r="U252" s="52" t="str">
        <f>IF(OR($S252="",NOT(ISNUMBER($J252))),"",IF(ISNUMBER($N252),MAX(1,NETWORKDAYS.INTL($S252,$N252,'Project Info'!$H$12,Holidays!$A$6:$A$205)),MAX(1,IF(ISNUMBER($P252),$P252,$J252),IF(ISNUMBER($M252),NETWORKDAYS.INTL($M252,N('Project Info'!$C$11),'Project Info'!$H$12,Holidays!$A$6:$A$205),0))))</f>
        <v/>
      </c>
      <c r="V252" s="53" t="str">
        <f>IF($U252="","",$U252-MAX(1,$J252))</f>
        <v/>
      </c>
      <c r="W252" s="25" t="str">
        <f>IF($B252="","",IF($U252="","Enter Duration",IF($AE252="Completed",IF(NOT(ISNUMBER($N252)),"Completed - enter Actual End",IF($V252&gt;0,"Completed - Overshoot",IF($V252&lt;0,"Completed - Early","Completed - On Time"))),IF($AE252="On Hold","On Hold",IF($AE252="In Progress",IF($V252&gt;0,"In Progress - Overshooting","In Progress - On Track"),IF($S252&gt;$Q252,"Delayed Start","Not Started"))))))</f>
        <v/>
      </c>
      <c r="X252" s="53" t="str">
        <f>IF(OR(NOT(ISNUMBER($R252)),NOT(ISNUMBER($T252))),"",IF($T252&gt;=$R252,NETWORKDAYS.INTL($R252,$T252,'Project Info'!$H$12,Holidays!$A$6:$A$205)-1,-(NETWORKDAYS.INTL($T252,$R252,'Project Info'!$H$12,Holidays!$A$6:$A$205)-1)))</f>
        <v/>
      </c>
      <c r="Y252" s="25" t="str">
        <f>IF($B252="","",IF(AND(MAX($AC252,$AD252)&gt;0,N($S252)&gt;N($Q252)),"Delayed by Task #"&amp;IF($AC252&gt;=$AD252,$D252,$G252)&amp;" (+"&amp;MAX($AC252,$AD252)&amp;"d)",""))</f>
        <v/>
      </c>
      <c r="Z252" s="52" t="str">
        <f>IF($B252="","",COUNTIF($D$11:$D$310,$A252)+COUNTIF($G$11:$G$310,$A252))</f>
        <v/>
      </c>
      <c r="AA252" s="47" t="str">
        <f>IF($B252="","",IF($AE252="Completed",1,IF($AE252="On Hold",4,IF($AE252="In Progress",2,IF(N($S252)&gt;N($Q252),7,3)))))</f>
        <v/>
      </c>
      <c r="AB252" s="47" t="str">
        <f>IF($B252="","",IF(OR(AND($D252&lt;&gt;"",ISNUMBER(MATCH($D252,$A$11:$A$310,0))),AND($G252&lt;&gt;"",ISNUMBER(MATCH($G252,$A$11:$A$310,0)))),1,0))</f>
        <v/>
      </c>
      <c r="AC252" s="47">
        <f>IF($D252="",0,N(IFERROR(INDEX($X$11:$X$310,MATCH($D252,$A$11:$A$310,0)),0)))</f>
        <v>0</v>
      </c>
      <c r="AD252" s="47">
        <f>IF($G252="",0,N(IFERROR(INDEX($X$11:$X$310,MATCH($G252,$A$11:$A$310,0)),0)))</f>
        <v>0</v>
      </c>
      <c r="AE252" s="47" t="str">
        <f>IF($B252="","",IF(ISNUMBER($N252),"Completed",IF($L252="Completed","Completed",IF($L252&lt;&gt;"",$L252,IF(ISNUMBER($M252),"In Progress","Not Started")))))</f>
        <v/>
      </c>
      <c r="AF252" s="54" t="str">
        <f>IF($B252="","",IF($AE252="Completed",1,MIN(1,N($O252))))</f>
        <v/>
      </c>
      <c r="AG252" s="55" t="str">
        <f>IF(OR($S252="",NOT(ISNUMBER($J252))),"",WORKDAY.INTL($S252,MAX(1,$J252)-1,'Project Info'!$H$12,Holidays!$A$6:$A$205))</f>
        <v/>
      </c>
      <c r="AH252" s="47" t="str">
        <f>IF($B252="","",N($J252)*$AF252)</f>
        <v/>
      </c>
      <c r="AI252" s="47">
        <f>IF(ISNUMBER($R252),$R252,0)</f>
        <v>0</v>
      </c>
      <c r="AJ252" s="47">
        <f>IF(ISNUMBER($T252),$T252,0)</f>
        <v>0</v>
      </c>
    </row>
    <row r="253" ht="18" customHeight="1">
      <c r="A253" s="47" t="str">
        <f>IF($B253="","",ROW()-10)</f>
        <v/>
      </c>
      <c r="B253" s="48" t="n"/>
      <c r="C253" s="48" t="n"/>
      <c r="D253" s="6" t="n"/>
      <c r="E253" s="6" t="n"/>
      <c r="F253" s="6" t="n"/>
      <c r="G253" s="6" t="n"/>
      <c r="H253" s="6" t="n"/>
      <c r="I253" s="6" t="n"/>
      <c r="J253" s="6" t="n"/>
      <c r="K253" s="49" t="n"/>
      <c r="L253" s="6" t="n"/>
      <c r="M253" s="49" t="n"/>
      <c r="N253" s="49" t="n"/>
      <c r="O253" s="50" t="n"/>
      <c r="P253" s="6" t="n"/>
      <c r="Q253" s="51" t="str">
        <f>IF(OR($B253="",'Project Info'!$C$9=""),"",WORKDAY.INTL(MAX('Project Info'!$C$9,N($K253),IF($D253="",0,N(IFERROR(IF($E253="SS",WORKDAY.INTL(INDEX($Q$11:$Q$310,MATCH($D253,$A$11:$A$310,0)),N($F253),'Project Info'!$H$12,Holidays!$A$6:$A$205),IF($E253="FF",WORKDAY.INTL(INDEX($R$11:$R$310,MATCH($D253,$A$11:$A$310,0)),N($F253)-MAX(1,N($J253))+1,'Project Info'!$H$12,Holidays!$A$6:$A$205),WORKDAY.INTL(INDEX($R$11:$R$310,MATCH($D253,$A$11:$A$310,0)),1+N($F253),'Project Info'!$H$12,Holidays!$A$6:$A$205))),0))),IF($G253="",0,N(IFERROR(IF($H253="SS",WORKDAY.INTL(INDEX($Q$11:$Q$310,MATCH($G253,$A$11:$A$310,0)),N($I253),'Project Info'!$H$12,Holidays!$A$6:$A$205),IF($H253="FF",WORKDAY.INTL(INDEX($R$11:$R$310,MATCH($G253,$A$11:$A$310,0)),N($I253)-MAX(1,N($J253))+1,'Project Info'!$H$12,Holidays!$A$6:$A$205),WORKDAY.INTL(INDEX($R$11:$R$310,MATCH($G253,$A$11:$A$310,0)),1+N($I253),'Project Info'!$H$12,Holidays!$A$6:$A$205))),0))))-1,1,'Project Info'!$H$12,Holidays!$A$6:$A$205))</f>
        <v/>
      </c>
      <c r="R253" s="51" t="str">
        <f>IF(OR($Q253="",NOT(ISNUMBER($J253))),"",WORKDAY.INTL($Q253,MAX(1,$J253)-1,'Project Info'!$H$12,Holidays!$A$6:$A$205))</f>
        <v/>
      </c>
      <c r="S253" s="51" t="str">
        <f>IF($Q253="","",IF(ISNUMBER($M253),$M253,WORKDAY.INTL(MAX($Q253,IF($D253="",0,N(IFERROR(IF($E253="SS",WORKDAY.INTL(INDEX($S$11:$S$310,MATCH($D253,$A$11:$A$310,0)),N($F253),'Project Info'!$H$12,Holidays!$A$6:$A$205),IF($E253="FF",WORKDAY.INTL(INDEX($T$11:$T$310,MATCH($D253,$A$11:$A$310,0)),N($F253)-MAX(1,IF(ISNUMBER($P253),$P253,N($J253)))+1,'Project Info'!$H$12,Holidays!$A$6:$A$205),WORKDAY.INTL(INDEX($T$11:$T$310,MATCH($D253,$A$11:$A$310,0)),1+N($F253),'Project Info'!$H$12,Holidays!$A$6:$A$205))),0))),IF($G253="",0,N(IFERROR(IF($H253="SS",WORKDAY.INTL(INDEX($S$11:$S$310,MATCH($G253,$A$11:$A$310,0)),N($I253),'Project Info'!$H$12,Holidays!$A$6:$A$205),IF($H253="FF",WORKDAY.INTL(INDEX($T$11:$T$310,MATCH($G253,$A$11:$A$310,0)),N($I253)-MAX(1,IF(ISNUMBER($P253),$P253,N($J253)))+1,'Project Info'!$H$12,Holidays!$A$6:$A$205),WORKDAY.INTL(INDEX($T$11:$T$310,MATCH($G253,$A$11:$A$310,0)),1+N($I253),'Project Info'!$H$12,Holidays!$A$6:$A$205))),0))),IF($AE253="Completed",0,N('Project Info'!$C$11)))-1,1,'Project Info'!$H$12,Holidays!$A$6:$A$205)))</f>
        <v/>
      </c>
      <c r="T253" s="51" t="str">
        <f>IF(OR($S253="",$U253=""),"",IF(ISNUMBER($N253),$N253,WORKDAY.INTL($S253,$U253-1,'Project Info'!$H$12,Holidays!$A$6:$A$205)))</f>
        <v/>
      </c>
      <c r="U253" s="52" t="str">
        <f>IF(OR($S253="",NOT(ISNUMBER($J253))),"",IF(ISNUMBER($N253),MAX(1,NETWORKDAYS.INTL($S253,$N253,'Project Info'!$H$12,Holidays!$A$6:$A$205)),MAX(1,IF(ISNUMBER($P253),$P253,$J253),IF(ISNUMBER($M253),NETWORKDAYS.INTL($M253,N('Project Info'!$C$11),'Project Info'!$H$12,Holidays!$A$6:$A$205),0))))</f>
        <v/>
      </c>
      <c r="V253" s="53" t="str">
        <f>IF($U253="","",$U253-MAX(1,$J253))</f>
        <v/>
      </c>
      <c r="W253" s="25" t="str">
        <f>IF($B253="","",IF($U253="","Enter Duration",IF($AE253="Completed",IF(NOT(ISNUMBER($N253)),"Completed - enter Actual End",IF($V253&gt;0,"Completed - Overshoot",IF($V253&lt;0,"Completed - Early","Completed - On Time"))),IF($AE253="On Hold","On Hold",IF($AE253="In Progress",IF($V253&gt;0,"In Progress - Overshooting","In Progress - On Track"),IF($S253&gt;$Q253,"Delayed Start","Not Started"))))))</f>
        <v/>
      </c>
      <c r="X253" s="53" t="str">
        <f>IF(OR(NOT(ISNUMBER($R253)),NOT(ISNUMBER($T253))),"",IF($T253&gt;=$R253,NETWORKDAYS.INTL($R253,$T253,'Project Info'!$H$12,Holidays!$A$6:$A$205)-1,-(NETWORKDAYS.INTL($T253,$R253,'Project Info'!$H$12,Holidays!$A$6:$A$205)-1)))</f>
        <v/>
      </c>
      <c r="Y253" s="25" t="str">
        <f>IF($B253="","",IF(AND(MAX($AC253,$AD253)&gt;0,N($S253)&gt;N($Q253)),"Delayed by Task #"&amp;IF($AC253&gt;=$AD253,$D253,$G253)&amp;" (+"&amp;MAX($AC253,$AD253)&amp;"d)",""))</f>
        <v/>
      </c>
      <c r="Z253" s="52" t="str">
        <f>IF($B253="","",COUNTIF($D$11:$D$310,$A253)+COUNTIF($G$11:$G$310,$A253))</f>
        <v/>
      </c>
      <c r="AA253" s="47" t="str">
        <f>IF($B253="","",IF($AE253="Completed",1,IF($AE253="On Hold",4,IF($AE253="In Progress",2,IF(N($S253)&gt;N($Q253),7,3)))))</f>
        <v/>
      </c>
      <c r="AB253" s="47" t="str">
        <f>IF($B253="","",IF(OR(AND($D253&lt;&gt;"",ISNUMBER(MATCH($D253,$A$11:$A$310,0))),AND($G253&lt;&gt;"",ISNUMBER(MATCH($G253,$A$11:$A$310,0)))),1,0))</f>
        <v/>
      </c>
      <c r="AC253" s="47">
        <f>IF($D253="",0,N(IFERROR(INDEX($X$11:$X$310,MATCH($D253,$A$11:$A$310,0)),0)))</f>
        <v>0</v>
      </c>
      <c r="AD253" s="47">
        <f>IF($G253="",0,N(IFERROR(INDEX($X$11:$X$310,MATCH($G253,$A$11:$A$310,0)),0)))</f>
        <v>0</v>
      </c>
      <c r="AE253" s="47" t="str">
        <f>IF($B253="","",IF(ISNUMBER($N253),"Completed",IF($L253="Completed","Completed",IF($L253&lt;&gt;"",$L253,IF(ISNUMBER($M253),"In Progress","Not Started")))))</f>
        <v/>
      </c>
      <c r="AF253" s="54" t="str">
        <f>IF($B253="","",IF($AE253="Completed",1,MIN(1,N($O253))))</f>
        <v/>
      </c>
      <c r="AG253" s="55" t="str">
        <f>IF(OR($S253="",NOT(ISNUMBER($J253))),"",WORKDAY.INTL($S253,MAX(1,$J253)-1,'Project Info'!$H$12,Holidays!$A$6:$A$205))</f>
        <v/>
      </c>
      <c r="AH253" s="47" t="str">
        <f>IF($B253="","",N($J253)*$AF253)</f>
        <v/>
      </c>
      <c r="AI253" s="47">
        <f>IF(ISNUMBER($R253),$R253,0)</f>
        <v>0</v>
      </c>
      <c r="AJ253" s="47">
        <f>IF(ISNUMBER($T253),$T253,0)</f>
        <v>0</v>
      </c>
    </row>
    <row r="254" ht="18" customHeight="1">
      <c r="A254" s="47" t="str">
        <f>IF($B254="","",ROW()-10)</f>
        <v/>
      </c>
      <c r="B254" s="48" t="n"/>
      <c r="C254" s="48" t="n"/>
      <c r="D254" s="6" t="n"/>
      <c r="E254" s="6" t="n"/>
      <c r="F254" s="6" t="n"/>
      <c r="G254" s="6" t="n"/>
      <c r="H254" s="6" t="n"/>
      <c r="I254" s="6" t="n"/>
      <c r="J254" s="6" t="n"/>
      <c r="K254" s="49" t="n"/>
      <c r="L254" s="6" t="n"/>
      <c r="M254" s="49" t="n"/>
      <c r="N254" s="49" t="n"/>
      <c r="O254" s="50" t="n"/>
      <c r="P254" s="6" t="n"/>
      <c r="Q254" s="51" t="str">
        <f>IF(OR($B254="",'Project Info'!$C$9=""),"",WORKDAY.INTL(MAX('Project Info'!$C$9,N($K254),IF($D254="",0,N(IFERROR(IF($E254="SS",WORKDAY.INTL(INDEX($Q$11:$Q$310,MATCH($D254,$A$11:$A$310,0)),N($F254),'Project Info'!$H$12,Holidays!$A$6:$A$205),IF($E254="FF",WORKDAY.INTL(INDEX($R$11:$R$310,MATCH($D254,$A$11:$A$310,0)),N($F254)-MAX(1,N($J254))+1,'Project Info'!$H$12,Holidays!$A$6:$A$205),WORKDAY.INTL(INDEX($R$11:$R$310,MATCH($D254,$A$11:$A$310,0)),1+N($F254),'Project Info'!$H$12,Holidays!$A$6:$A$205))),0))),IF($G254="",0,N(IFERROR(IF($H254="SS",WORKDAY.INTL(INDEX($Q$11:$Q$310,MATCH($G254,$A$11:$A$310,0)),N($I254),'Project Info'!$H$12,Holidays!$A$6:$A$205),IF($H254="FF",WORKDAY.INTL(INDEX($R$11:$R$310,MATCH($G254,$A$11:$A$310,0)),N($I254)-MAX(1,N($J254))+1,'Project Info'!$H$12,Holidays!$A$6:$A$205),WORKDAY.INTL(INDEX($R$11:$R$310,MATCH($G254,$A$11:$A$310,0)),1+N($I254),'Project Info'!$H$12,Holidays!$A$6:$A$205))),0))))-1,1,'Project Info'!$H$12,Holidays!$A$6:$A$205))</f>
        <v/>
      </c>
      <c r="R254" s="51" t="str">
        <f>IF(OR($Q254="",NOT(ISNUMBER($J254))),"",WORKDAY.INTL($Q254,MAX(1,$J254)-1,'Project Info'!$H$12,Holidays!$A$6:$A$205))</f>
        <v/>
      </c>
      <c r="S254" s="51" t="str">
        <f>IF($Q254="","",IF(ISNUMBER($M254),$M254,WORKDAY.INTL(MAX($Q254,IF($D254="",0,N(IFERROR(IF($E254="SS",WORKDAY.INTL(INDEX($S$11:$S$310,MATCH($D254,$A$11:$A$310,0)),N($F254),'Project Info'!$H$12,Holidays!$A$6:$A$205),IF($E254="FF",WORKDAY.INTL(INDEX($T$11:$T$310,MATCH($D254,$A$11:$A$310,0)),N($F254)-MAX(1,IF(ISNUMBER($P254),$P254,N($J254)))+1,'Project Info'!$H$12,Holidays!$A$6:$A$205),WORKDAY.INTL(INDEX($T$11:$T$310,MATCH($D254,$A$11:$A$310,0)),1+N($F254),'Project Info'!$H$12,Holidays!$A$6:$A$205))),0))),IF($G254="",0,N(IFERROR(IF($H254="SS",WORKDAY.INTL(INDEX($S$11:$S$310,MATCH($G254,$A$11:$A$310,0)),N($I254),'Project Info'!$H$12,Holidays!$A$6:$A$205),IF($H254="FF",WORKDAY.INTL(INDEX($T$11:$T$310,MATCH($G254,$A$11:$A$310,0)),N($I254)-MAX(1,IF(ISNUMBER($P254),$P254,N($J254)))+1,'Project Info'!$H$12,Holidays!$A$6:$A$205),WORKDAY.INTL(INDEX($T$11:$T$310,MATCH($G254,$A$11:$A$310,0)),1+N($I254),'Project Info'!$H$12,Holidays!$A$6:$A$205))),0))),IF($AE254="Completed",0,N('Project Info'!$C$11)))-1,1,'Project Info'!$H$12,Holidays!$A$6:$A$205)))</f>
        <v/>
      </c>
      <c r="T254" s="51" t="str">
        <f>IF(OR($S254="",$U254=""),"",IF(ISNUMBER($N254),$N254,WORKDAY.INTL($S254,$U254-1,'Project Info'!$H$12,Holidays!$A$6:$A$205)))</f>
        <v/>
      </c>
      <c r="U254" s="52" t="str">
        <f>IF(OR($S254="",NOT(ISNUMBER($J254))),"",IF(ISNUMBER($N254),MAX(1,NETWORKDAYS.INTL($S254,$N254,'Project Info'!$H$12,Holidays!$A$6:$A$205)),MAX(1,IF(ISNUMBER($P254),$P254,$J254),IF(ISNUMBER($M254),NETWORKDAYS.INTL($M254,N('Project Info'!$C$11),'Project Info'!$H$12,Holidays!$A$6:$A$205),0))))</f>
        <v/>
      </c>
      <c r="V254" s="53" t="str">
        <f>IF($U254="","",$U254-MAX(1,$J254))</f>
        <v/>
      </c>
      <c r="W254" s="25" t="str">
        <f>IF($B254="","",IF($U254="","Enter Duration",IF($AE254="Completed",IF(NOT(ISNUMBER($N254)),"Completed - enter Actual End",IF($V254&gt;0,"Completed - Overshoot",IF($V254&lt;0,"Completed - Early","Completed - On Time"))),IF($AE254="On Hold","On Hold",IF($AE254="In Progress",IF($V254&gt;0,"In Progress - Overshooting","In Progress - On Track"),IF($S254&gt;$Q254,"Delayed Start","Not Started"))))))</f>
        <v/>
      </c>
      <c r="X254" s="53" t="str">
        <f>IF(OR(NOT(ISNUMBER($R254)),NOT(ISNUMBER($T254))),"",IF($T254&gt;=$R254,NETWORKDAYS.INTL($R254,$T254,'Project Info'!$H$12,Holidays!$A$6:$A$205)-1,-(NETWORKDAYS.INTL($T254,$R254,'Project Info'!$H$12,Holidays!$A$6:$A$205)-1)))</f>
        <v/>
      </c>
      <c r="Y254" s="25" t="str">
        <f>IF($B254="","",IF(AND(MAX($AC254,$AD254)&gt;0,N($S254)&gt;N($Q254)),"Delayed by Task #"&amp;IF($AC254&gt;=$AD254,$D254,$G254)&amp;" (+"&amp;MAX($AC254,$AD254)&amp;"d)",""))</f>
        <v/>
      </c>
      <c r="Z254" s="52" t="str">
        <f>IF($B254="","",COUNTIF($D$11:$D$310,$A254)+COUNTIF($G$11:$G$310,$A254))</f>
        <v/>
      </c>
      <c r="AA254" s="47" t="str">
        <f>IF($B254="","",IF($AE254="Completed",1,IF($AE254="On Hold",4,IF($AE254="In Progress",2,IF(N($S254)&gt;N($Q254),7,3)))))</f>
        <v/>
      </c>
      <c r="AB254" s="47" t="str">
        <f>IF($B254="","",IF(OR(AND($D254&lt;&gt;"",ISNUMBER(MATCH($D254,$A$11:$A$310,0))),AND($G254&lt;&gt;"",ISNUMBER(MATCH($G254,$A$11:$A$310,0)))),1,0))</f>
        <v/>
      </c>
      <c r="AC254" s="47">
        <f>IF($D254="",0,N(IFERROR(INDEX($X$11:$X$310,MATCH($D254,$A$11:$A$310,0)),0)))</f>
        <v>0</v>
      </c>
      <c r="AD254" s="47">
        <f>IF($G254="",0,N(IFERROR(INDEX($X$11:$X$310,MATCH($G254,$A$11:$A$310,0)),0)))</f>
        <v>0</v>
      </c>
      <c r="AE254" s="47" t="str">
        <f>IF($B254="","",IF(ISNUMBER($N254),"Completed",IF($L254="Completed","Completed",IF($L254&lt;&gt;"",$L254,IF(ISNUMBER($M254),"In Progress","Not Started")))))</f>
        <v/>
      </c>
      <c r="AF254" s="54" t="str">
        <f>IF($B254="","",IF($AE254="Completed",1,MIN(1,N($O254))))</f>
        <v/>
      </c>
      <c r="AG254" s="55" t="str">
        <f>IF(OR($S254="",NOT(ISNUMBER($J254))),"",WORKDAY.INTL($S254,MAX(1,$J254)-1,'Project Info'!$H$12,Holidays!$A$6:$A$205))</f>
        <v/>
      </c>
      <c r="AH254" s="47" t="str">
        <f>IF($B254="","",N($J254)*$AF254)</f>
        <v/>
      </c>
      <c r="AI254" s="47">
        <f>IF(ISNUMBER($R254),$R254,0)</f>
        <v>0</v>
      </c>
      <c r="AJ254" s="47">
        <f>IF(ISNUMBER($T254),$T254,0)</f>
        <v>0</v>
      </c>
    </row>
    <row r="255" ht="18" customHeight="1">
      <c r="A255" s="47" t="str">
        <f>IF($B255="","",ROW()-10)</f>
        <v/>
      </c>
      <c r="B255" s="48" t="n"/>
      <c r="C255" s="48" t="n"/>
      <c r="D255" s="6" t="n"/>
      <c r="E255" s="6" t="n"/>
      <c r="F255" s="6" t="n"/>
      <c r="G255" s="6" t="n"/>
      <c r="H255" s="6" t="n"/>
      <c r="I255" s="6" t="n"/>
      <c r="J255" s="6" t="n"/>
      <c r="K255" s="49" t="n"/>
      <c r="L255" s="6" t="n"/>
      <c r="M255" s="49" t="n"/>
      <c r="N255" s="49" t="n"/>
      <c r="O255" s="50" t="n"/>
      <c r="P255" s="6" t="n"/>
      <c r="Q255" s="51" t="str">
        <f>IF(OR($B255="",'Project Info'!$C$9=""),"",WORKDAY.INTL(MAX('Project Info'!$C$9,N($K255),IF($D255="",0,N(IFERROR(IF($E255="SS",WORKDAY.INTL(INDEX($Q$11:$Q$310,MATCH($D255,$A$11:$A$310,0)),N($F255),'Project Info'!$H$12,Holidays!$A$6:$A$205),IF($E255="FF",WORKDAY.INTL(INDEX($R$11:$R$310,MATCH($D255,$A$11:$A$310,0)),N($F255)-MAX(1,N($J255))+1,'Project Info'!$H$12,Holidays!$A$6:$A$205),WORKDAY.INTL(INDEX($R$11:$R$310,MATCH($D255,$A$11:$A$310,0)),1+N($F255),'Project Info'!$H$12,Holidays!$A$6:$A$205))),0))),IF($G255="",0,N(IFERROR(IF($H255="SS",WORKDAY.INTL(INDEX($Q$11:$Q$310,MATCH($G255,$A$11:$A$310,0)),N($I255),'Project Info'!$H$12,Holidays!$A$6:$A$205),IF($H255="FF",WORKDAY.INTL(INDEX($R$11:$R$310,MATCH($G255,$A$11:$A$310,0)),N($I255)-MAX(1,N($J255))+1,'Project Info'!$H$12,Holidays!$A$6:$A$205),WORKDAY.INTL(INDEX($R$11:$R$310,MATCH($G255,$A$11:$A$310,0)),1+N($I255),'Project Info'!$H$12,Holidays!$A$6:$A$205))),0))))-1,1,'Project Info'!$H$12,Holidays!$A$6:$A$205))</f>
        <v/>
      </c>
      <c r="R255" s="51" t="str">
        <f>IF(OR($Q255="",NOT(ISNUMBER($J255))),"",WORKDAY.INTL($Q255,MAX(1,$J255)-1,'Project Info'!$H$12,Holidays!$A$6:$A$205))</f>
        <v/>
      </c>
      <c r="S255" s="51" t="str">
        <f>IF($Q255="","",IF(ISNUMBER($M255),$M255,WORKDAY.INTL(MAX($Q255,IF($D255="",0,N(IFERROR(IF($E255="SS",WORKDAY.INTL(INDEX($S$11:$S$310,MATCH($D255,$A$11:$A$310,0)),N($F255),'Project Info'!$H$12,Holidays!$A$6:$A$205),IF($E255="FF",WORKDAY.INTL(INDEX($T$11:$T$310,MATCH($D255,$A$11:$A$310,0)),N($F255)-MAX(1,IF(ISNUMBER($P255),$P255,N($J255)))+1,'Project Info'!$H$12,Holidays!$A$6:$A$205),WORKDAY.INTL(INDEX($T$11:$T$310,MATCH($D255,$A$11:$A$310,0)),1+N($F255),'Project Info'!$H$12,Holidays!$A$6:$A$205))),0))),IF($G255="",0,N(IFERROR(IF($H255="SS",WORKDAY.INTL(INDEX($S$11:$S$310,MATCH($G255,$A$11:$A$310,0)),N($I255),'Project Info'!$H$12,Holidays!$A$6:$A$205),IF($H255="FF",WORKDAY.INTL(INDEX($T$11:$T$310,MATCH($G255,$A$11:$A$310,0)),N($I255)-MAX(1,IF(ISNUMBER($P255),$P255,N($J255)))+1,'Project Info'!$H$12,Holidays!$A$6:$A$205),WORKDAY.INTL(INDEX($T$11:$T$310,MATCH($G255,$A$11:$A$310,0)),1+N($I255),'Project Info'!$H$12,Holidays!$A$6:$A$205))),0))),IF($AE255="Completed",0,N('Project Info'!$C$11)))-1,1,'Project Info'!$H$12,Holidays!$A$6:$A$205)))</f>
        <v/>
      </c>
      <c r="T255" s="51" t="str">
        <f>IF(OR($S255="",$U255=""),"",IF(ISNUMBER($N255),$N255,WORKDAY.INTL($S255,$U255-1,'Project Info'!$H$12,Holidays!$A$6:$A$205)))</f>
        <v/>
      </c>
      <c r="U255" s="52" t="str">
        <f>IF(OR($S255="",NOT(ISNUMBER($J255))),"",IF(ISNUMBER($N255),MAX(1,NETWORKDAYS.INTL($S255,$N255,'Project Info'!$H$12,Holidays!$A$6:$A$205)),MAX(1,IF(ISNUMBER($P255),$P255,$J255),IF(ISNUMBER($M255),NETWORKDAYS.INTL($M255,N('Project Info'!$C$11),'Project Info'!$H$12,Holidays!$A$6:$A$205),0))))</f>
        <v/>
      </c>
      <c r="V255" s="53" t="str">
        <f>IF($U255="","",$U255-MAX(1,$J255))</f>
        <v/>
      </c>
      <c r="W255" s="25" t="str">
        <f>IF($B255="","",IF($U255="","Enter Duration",IF($AE255="Completed",IF(NOT(ISNUMBER($N255)),"Completed - enter Actual End",IF($V255&gt;0,"Completed - Overshoot",IF($V255&lt;0,"Completed - Early","Completed - On Time"))),IF($AE255="On Hold","On Hold",IF($AE255="In Progress",IF($V255&gt;0,"In Progress - Overshooting","In Progress - On Track"),IF($S255&gt;$Q255,"Delayed Start","Not Started"))))))</f>
        <v/>
      </c>
      <c r="X255" s="53" t="str">
        <f>IF(OR(NOT(ISNUMBER($R255)),NOT(ISNUMBER($T255))),"",IF($T255&gt;=$R255,NETWORKDAYS.INTL($R255,$T255,'Project Info'!$H$12,Holidays!$A$6:$A$205)-1,-(NETWORKDAYS.INTL($T255,$R255,'Project Info'!$H$12,Holidays!$A$6:$A$205)-1)))</f>
        <v/>
      </c>
      <c r="Y255" s="25" t="str">
        <f>IF($B255="","",IF(AND(MAX($AC255,$AD255)&gt;0,N($S255)&gt;N($Q255)),"Delayed by Task #"&amp;IF($AC255&gt;=$AD255,$D255,$G255)&amp;" (+"&amp;MAX($AC255,$AD255)&amp;"d)",""))</f>
        <v/>
      </c>
      <c r="Z255" s="52" t="str">
        <f>IF($B255="","",COUNTIF($D$11:$D$310,$A255)+COUNTIF($G$11:$G$310,$A255))</f>
        <v/>
      </c>
      <c r="AA255" s="47" t="str">
        <f>IF($B255="","",IF($AE255="Completed",1,IF($AE255="On Hold",4,IF($AE255="In Progress",2,IF(N($S255)&gt;N($Q255),7,3)))))</f>
        <v/>
      </c>
      <c r="AB255" s="47" t="str">
        <f>IF($B255="","",IF(OR(AND($D255&lt;&gt;"",ISNUMBER(MATCH($D255,$A$11:$A$310,0))),AND($G255&lt;&gt;"",ISNUMBER(MATCH($G255,$A$11:$A$310,0)))),1,0))</f>
        <v/>
      </c>
      <c r="AC255" s="47">
        <f>IF($D255="",0,N(IFERROR(INDEX($X$11:$X$310,MATCH($D255,$A$11:$A$310,0)),0)))</f>
        <v>0</v>
      </c>
      <c r="AD255" s="47">
        <f>IF($G255="",0,N(IFERROR(INDEX($X$11:$X$310,MATCH($G255,$A$11:$A$310,0)),0)))</f>
        <v>0</v>
      </c>
      <c r="AE255" s="47" t="str">
        <f>IF($B255="","",IF(ISNUMBER($N255),"Completed",IF($L255="Completed","Completed",IF($L255&lt;&gt;"",$L255,IF(ISNUMBER($M255),"In Progress","Not Started")))))</f>
        <v/>
      </c>
      <c r="AF255" s="54" t="str">
        <f>IF($B255="","",IF($AE255="Completed",1,MIN(1,N($O255))))</f>
        <v/>
      </c>
      <c r="AG255" s="55" t="str">
        <f>IF(OR($S255="",NOT(ISNUMBER($J255))),"",WORKDAY.INTL($S255,MAX(1,$J255)-1,'Project Info'!$H$12,Holidays!$A$6:$A$205))</f>
        <v/>
      </c>
      <c r="AH255" s="47" t="str">
        <f>IF($B255="","",N($J255)*$AF255)</f>
        <v/>
      </c>
      <c r="AI255" s="47">
        <f>IF(ISNUMBER($R255),$R255,0)</f>
        <v>0</v>
      </c>
      <c r="AJ255" s="47">
        <f>IF(ISNUMBER($T255),$T255,0)</f>
        <v>0</v>
      </c>
    </row>
    <row r="256" ht="18" customHeight="1">
      <c r="A256" s="47" t="str">
        <f>IF($B256="","",ROW()-10)</f>
        <v/>
      </c>
      <c r="B256" s="48" t="n"/>
      <c r="C256" s="48" t="n"/>
      <c r="D256" s="6" t="n"/>
      <c r="E256" s="6" t="n"/>
      <c r="F256" s="6" t="n"/>
      <c r="G256" s="6" t="n"/>
      <c r="H256" s="6" t="n"/>
      <c r="I256" s="6" t="n"/>
      <c r="J256" s="6" t="n"/>
      <c r="K256" s="49" t="n"/>
      <c r="L256" s="6" t="n"/>
      <c r="M256" s="49" t="n"/>
      <c r="N256" s="49" t="n"/>
      <c r="O256" s="50" t="n"/>
      <c r="P256" s="6" t="n"/>
      <c r="Q256" s="51" t="str">
        <f>IF(OR($B256="",'Project Info'!$C$9=""),"",WORKDAY.INTL(MAX('Project Info'!$C$9,N($K256),IF($D256="",0,N(IFERROR(IF($E256="SS",WORKDAY.INTL(INDEX($Q$11:$Q$310,MATCH($D256,$A$11:$A$310,0)),N($F256),'Project Info'!$H$12,Holidays!$A$6:$A$205),IF($E256="FF",WORKDAY.INTL(INDEX($R$11:$R$310,MATCH($D256,$A$11:$A$310,0)),N($F256)-MAX(1,N($J256))+1,'Project Info'!$H$12,Holidays!$A$6:$A$205),WORKDAY.INTL(INDEX($R$11:$R$310,MATCH($D256,$A$11:$A$310,0)),1+N($F256),'Project Info'!$H$12,Holidays!$A$6:$A$205))),0))),IF($G256="",0,N(IFERROR(IF($H256="SS",WORKDAY.INTL(INDEX($Q$11:$Q$310,MATCH($G256,$A$11:$A$310,0)),N($I256),'Project Info'!$H$12,Holidays!$A$6:$A$205),IF($H256="FF",WORKDAY.INTL(INDEX($R$11:$R$310,MATCH($G256,$A$11:$A$310,0)),N($I256)-MAX(1,N($J256))+1,'Project Info'!$H$12,Holidays!$A$6:$A$205),WORKDAY.INTL(INDEX($R$11:$R$310,MATCH($G256,$A$11:$A$310,0)),1+N($I256),'Project Info'!$H$12,Holidays!$A$6:$A$205))),0))))-1,1,'Project Info'!$H$12,Holidays!$A$6:$A$205))</f>
        <v/>
      </c>
      <c r="R256" s="51" t="str">
        <f>IF(OR($Q256="",NOT(ISNUMBER($J256))),"",WORKDAY.INTL($Q256,MAX(1,$J256)-1,'Project Info'!$H$12,Holidays!$A$6:$A$205))</f>
        <v/>
      </c>
      <c r="S256" s="51" t="str">
        <f>IF($Q256="","",IF(ISNUMBER($M256),$M256,WORKDAY.INTL(MAX($Q256,IF($D256="",0,N(IFERROR(IF($E256="SS",WORKDAY.INTL(INDEX($S$11:$S$310,MATCH($D256,$A$11:$A$310,0)),N($F256),'Project Info'!$H$12,Holidays!$A$6:$A$205),IF($E256="FF",WORKDAY.INTL(INDEX($T$11:$T$310,MATCH($D256,$A$11:$A$310,0)),N($F256)-MAX(1,IF(ISNUMBER($P256),$P256,N($J256)))+1,'Project Info'!$H$12,Holidays!$A$6:$A$205),WORKDAY.INTL(INDEX($T$11:$T$310,MATCH($D256,$A$11:$A$310,0)),1+N($F256),'Project Info'!$H$12,Holidays!$A$6:$A$205))),0))),IF($G256="",0,N(IFERROR(IF($H256="SS",WORKDAY.INTL(INDEX($S$11:$S$310,MATCH($G256,$A$11:$A$310,0)),N($I256),'Project Info'!$H$12,Holidays!$A$6:$A$205),IF($H256="FF",WORKDAY.INTL(INDEX($T$11:$T$310,MATCH($G256,$A$11:$A$310,0)),N($I256)-MAX(1,IF(ISNUMBER($P256),$P256,N($J256)))+1,'Project Info'!$H$12,Holidays!$A$6:$A$205),WORKDAY.INTL(INDEX($T$11:$T$310,MATCH($G256,$A$11:$A$310,0)),1+N($I256),'Project Info'!$H$12,Holidays!$A$6:$A$205))),0))),IF($AE256="Completed",0,N('Project Info'!$C$11)))-1,1,'Project Info'!$H$12,Holidays!$A$6:$A$205)))</f>
        <v/>
      </c>
      <c r="T256" s="51" t="str">
        <f>IF(OR($S256="",$U256=""),"",IF(ISNUMBER($N256),$N256,WORKDAY.INTL($S256,$U256-1,'Project Info'!$H$12,Holidays!$A$6:$A$205)))</f>
        <v/>
      </c>
      <c r="U256" s="52" t="str">
        <f>IF(OR($S256="",NOT(ISNUMBER($J256))),"",IF(ISNUMBER($N256),MAX(1,NETWORKDAYS.INTL($S256,$N256,'Project Info'!$H$12,Holidays!$A$6:$A$205)),MAX(1,IF(ISNUMBER($P256),$P256,$J256),IF(ISNUMBER($M256),NETWORKDAYS.INTL($M256,N('Project Info'!$C$11),'Project Info'!$H$12,Holidays!$A$6:$A$205),0))))</f>
        <v/>
      </c>
      <c r="V256" s="53" t="str">
        <f>IF($U256="","",$U256-MAX(1,$J256))</f>
        <v/>
      </c>
      <c r="W256" s="25" t="str">
        <f>IF($B256="","",IF($U256="","Enter Duration",IF($AE256="Completed",IF(NOT(ISNUMBER($N256)),"Completed - enter Actual End",IF($V256&gt;0,"Completed - Overshoot",IF($V256&lt;0,"Completed - Early","Completed - On Time"))),IF($AE256="On Hold","On Hold",IF($AE256="In Progress",IF($V256&gt;0,"In Progress - Overshooting","In Progress - On Track"),IF($S256&gt;$Q256,"Delayed Start","Not Started"))))))</f>
        <v/>
      </c>
      <c r="X256" s="53" t="str">
        <f>IF(OR(NOT(ISNUMBER($R256)),NOT(ISNUMBER($T256))),"",IF($T256&gt;=$R256,NETWORKDAYS.INTL($R256,$T256,'Project Info'!$H$12,Holidays!$A$6:$A$205)-1,-(NETWORKDAYS.INTL($T256,$R256,'Project Info'!$H$12,Holidays!$A$6:$A$205)-1)))</f>
        <v/>
      </c>
      <c r="Y256" s="25" t="str">
        <f>IF($B256="","",IF(AND(MAX($AC256,$AD256)&gt;0,N($S256)&gt;N($Q256)),"Delayed by Task #"&amp;IF($AC256&gt;=$AD256,$D256,$G256)&amp;" (+"&amp;MAX($AC256,$AD256)&amp;"d)",""))</f>
        <v/>
      </c>
      <c r="Z256" s="52" t="str">
        <f>IF($B256="","",COUNTIF($D$11:$D$310,$A256)+COUNTIF($G$11:$G$310,$A256))</f>
        <v/>
      </c>
      <c r="AA256" s="47" t="str">
        <f>IF($B256="","",IF($AE256="Completed",1,IF($AE256="On Hold",4,IF($AE256="In Progress",2,IF(N($S256)&gt;N($Q256),7,3)))))</f>
        <v/>
      </c>
      <c r="AB256" s="47" t="str">
        <f>IF($B256="","",IF(OR(AND($D256&lt;&gt;"",ISNUMBER(MATCH($D256,$A$11:$A$310,0))),AND($G256&lt;&gt;"",ISNUMBER(MATCH($G256,$A$11:$A$310,0)))),1,0))</f>
        <v/>
      </c>
      <c r="AC256" s="47">
        <f>IF($D256="",0,N(IFERROR(INDEX($X$11:$X$310,MATCH($D256,$A$11:$A$310,0)),0)))</f>
        <v>0</v>
      </c>
      <c r="AD256" s="47">
        <f>IF($G256="",0,N(IFERROR(INDEX($X$11:$X$310,MATCH($G256,$A$11:$A$310,0)),0)))</f>
        <v>0</v>
      </c>
      <c r="AE256" s="47" t="str">
        <f>IF($B256="","",IF(ISNUMBER($N256),"Completed",IF($L256="Completed","Completed",IF($L256&lt;&gt;"",$L256,IF(ISNUMBER($M256),"In Progress","Not Started")))))</f>
        <v/>
      </c>
      <c r="AF256" s="54" t="str">
        <f>IF($B256="","",IF($AE256="Completed",1,MIN(1,N($O256))))</f>
        <v/>
      </c>
      <c r="AG256" s="55" t="str">
        <f>IF(OR($S256="",NOT(ISNUMBER($J256))),"",WORKDAY.INTL($S256,MAX(1,$J256)-1,'Project Info'!$H$12,Holidays!$A$6:$A$205))</f>
        <v/>
      </c>
      <c r="AH256" s="47" t="str">
        <f>IF($B256="","",N($J256)*$AF256)</f>
        <v/>
      </c>
      <c r="AI256" s="47">
        <f>IF(ISNUMBER($R256),$R256,0)</f>
        <v>0</v>
      </c>
      <c r="AJ256" s="47">
        <f>IF(ISNUMBER($T256),$T256,0)</f>
        <v>0</v>
      </c>
    </row>
    <row r="257" ht="18" customHeight="1">
      <c r="A257" s="47" t="str">
        <f>IF($B257="","",ROW()-10)</f>
        <v/>
      </c>
      <c r="B257" s="48" t="n"/>
      <c r="C257" s="48" t="n"/>
      <c r="D257" s="6" t="n"/>
      <c r="E257" s="6" t="n"/>
      <c r="F257" s="6" t="n"/>
      <c r="G257" s="6" t="n"/>
      <c r="H257" s="6" t="n"/>
      <c r="I257" s="6" t="n"/>
      <c r="J257" s="6" t="n"/>
      <c r="K257" s="49" t="n"/>
      <c r="L257" s="6" t="n"/>
      <c r="M257" s="49" t="n"/>
      <c r="N257" s="49" t="n"/>
      <c r="O257" s="50" t="n"/>
      <c r="P257" s="6" t="n"/>
      <c r="Q257" s="51" t="str">
        <f>IF(OR($B257="",'Project Info'!$C$9=""),"",WORKDAY.INTL(MAX('Project Info'!$C$9,N($K257),IF($D257="",0,N(IFERROR(IF($E257="SS",WORKDAY.INTL(INDEX($Q$11:$Q$310,MATCH($D257,$A$11:$A$310,0)),N($F257),'Project Info'!$H$12,Holidays!$A$6:$A$205),IF($E257="FF",WORKDAY.INTL(INDEX($R$11:$R$310,MATCH($D257,$A$11:$A$310,0)),N($F257)-MAX(1,N($J257))+1,'Project Info'!$H$12,Holidays!$A$6:$A$205),WORKDAY.INTL(INDEX($R$11:$R$310,MATCH($D257,$A$11:$A$310,0)),1+N($F257),'Project Info'!$H$12,Holidays!$A$6:$A$205))),0))),IF($G257="",0,N(IFERROR(IF($H257="SS",WORKDAY.INTL(INDEX($Q$11:$Q$310,MATCH($G257,$A$11:$A$310,0)),N($I257),'Project Info'!$H$12,Holidays!$A$6:$A$205),IF($H257="FF",WORKDAY.INTL(INDEX($R$11:$R$310,MATCH($G257,$A$11:$A$310,0)),N($I257)-MAX(1,N($J257))+1,'Project Info'!$H$12,Holidays!$A$6:$A$205),WORKDAY.INTL(INDEX($R$11:$R$310,MATCH($G257,$A$11:$A$310,0)),1+N($I257),'Project Info'!$H$12,Holidays!$A$6:$A$205))),0))))-1,1,'Project Info'!$H$12,Holidays!$A$6:$A$205))</f>
        <v/>
      </c>
      <c r="R257" s="51" t="str">
        <f>IF(OR($Q257="",NOT(ISNUMBER($J257))),"",WORKDAY.INTL($Q257,MAX(1,$J257)-1,'Project Info'!$H$12,Holidays!$A$6:$A$205))</f>
        <v/>
      </c>
      <c r="S257" s="51" t="str">
        <f>IF($Q257="","",IF(ISNUMBER($M257),$M257,WORKDAY.INTL(MAX($Q257,IF($D257="",0,N(IFERROR(IF($E257="SS",WORKDAY.INTL(INDEX($S$11:$S$310,MATCH($D257,$A$11:$A$310,0)),N($F257),'Project Info'!$H$12,Holidays!$A$6:$A$205),IF($E257="FF",WORKDAY.INTL(INDEX($T$11:$T$310,MATCH($D257,$A$11:$A$310,0)),N($F257)-MAX(1,IF(ISNUMBER($P257),$P257,N($J257)))+1,'Project Info'!$H$12,Holidays!$A$6:$A$205),WORKDAY.INTL(INDEX($T$11:$T$310,MATCH($D257,$A$11:$A$310,0)),1+N($F257),'Project Info'!$H$12,Holidays!$A$6:$A$205))),0))),IF($G257="",0,N(IFERROR(IF($H257="SS",WORKDAY.INTL(INDEX($S$11:$S$310,MATCH($G257,$A$11:$A$310,0)),N($I257),'Project Info'!$H$12,Holidays!$A$6:$A$205),IF($H257="FF",WORKDAY.INTL(INDEX($T$11:$T$310,MATCH($G257,$A$11:$A$310,0)),N($I257)-MAX(1,IF(ISNUMBER($P257),$P257,N($J257)))+1,'Project Info'!$H$12,Holidays!$A$6:$A$205),WORKDAY.INTL(INDEX($T$11:$T$310,MATCH($G257,$A$11:$A$310,0)),1+N($I257),'Project Info'!$H$12,Holidays!$A$6:$A$205))),0))),IF($AE257="Completed",0,N('Project Info'!$C$11)))-1,1,'Project Info'!$H$12,Holidays!$A$6:$A$205)))</f>
        <v/>
      </c>
      <c r="T257" s="51" t="str">
        <f>IF(OR($S257="",$U257=""),"",IF(ISNUMBER($N257),$N257,WORKDAY.INTL($S257,$U257-1,'Project Info'!$H$12,Holidays!$A$6:$A$205)))</f>
        <v/>
      </c>
      <c r="U257" s="52" t="str">
        <f>IF(OR($S257="",NOT(ISNUMBER($J257))),"",IF(ISNUMBER($N257),MAX(1,NETWORKDAYS.INTL($S257,$N257,'Project Info'!$H$12,Holidays!$A$6:$A$205)),MAX(1,IF(ISNUMBER($P257),$P257,$J257),IF(ISNUMBER($M257),NETWORKDAYS.INTL($M257,N('Project Info'!$C$11),'Project Info'!$H$12,Holidays!$A$6:$A$205),0))))</f>
        <v/>
      </c>
      <c r="V257" s="53" t="str">
        <f>IF($U257="","",$U257-MAX(1,$J257))</f>
        <v/>
      </c>
      <c r="W257" s="25" t="str">
        <f>IF($B257="","",IF($U257="","Enter Duration",IF($AE257="Completed",IF(NOT(ISNUMBER($N257)),"Completed - enter Actual End",IF($V257&gt;0,"Completed - Overshoot",IF($V257&lt;0,"Completed - Early","Completed - On Time"))),IF($AE257="On Hold","On Hold",IF($AE257="In Progress",IF($V257&gt;0,"In Progress - Overshooting","In Progress - On Track"),IF($S257&gt;$Q257,"Delayed Start","Not Started"))))))</f>
        <v/>
      </c>
      <c r="X257" s="53" t="str">
        <f>IF(OR(NOT(ISNUMBER($R257)),NOT(ISNUMBER($T257))),"",IF($T257&gt;=$R257,NETWORKDAYS.INTL($R257,$T257,'Project Info'!$H$12,Holidays!$A$6:$A$205)-1,-(NETWORKDAYS.INTL($T257,$R257,'Project Info'!$H$12,Holidays!$A$6:$A$205)-1)))</f>
        <v/>
      </c>
      <c r="Y257" s="25" t="str">
        <f>IF($B257="","",IF(AND(MAX($AC257,$AD257)&gt;0,N($S257)&gt;N($Q257)),"Delayed by Task #"&amp;IF($AC257&gt;=$AD257,$D257,$G257)&amp;" (+"&amp;MAX($AC257,$AD257)&amp;"d)",""))</f>
        <v/>
      </c>
      <c r="Z257" s="52" t="str">
        <f>IF($B257="","",COUNTIF($D$11:$D$310,$A257)+COUNTIF($G$11:$G$310,$A257))</f>
        <v/>
      </c>
      <c r="AA257" s="47" t="str">
        <f>IF($B257="","",IF($AE257="Completed",1,IF($AE257="On Hold",4,IF($AE257="In Progress",2,IF(N($S257)&gt;N($Q257),7,3)))))</f>
        <v/>
      </c>
      <c r="AB257" s="47" t="str">
        <f>IF($B257="","",IF(OR(AND($D257&lt;&gt;"",ISNUMBER(MATCH($D257,$A$11:$A$310,0))),AND($G257&lt;&gt;"",ISNUMBER(MATCH($G257,$A$11:$A$310,0)))),1,0))</f>
        <v/>
      </c>
      <c r="AC257" s="47">
        <f>IF($D257="",0,N(IFERROR(INDEX($X$11:$X$310,MATCH($D257,$A$11:$A$310,0)),0)))</f>
        <v>0</v>
      </c>
      <c r="AD257" s="47">
        <f>IF($G257="",0,N(IFERROR(INDEX($X$11:$X$310,MATCH($G257,$A$11:$A$310,0)),0)))</f>
        <v>0</v>
      </c>
      <c r="AE257" s="47" t="str">
        <f>IF($B257="","",IF(ISNUMBER($N257),"Completed",IF($L257="Completed","Completed",IF($L257&lt;&gt;"",$L257,IF(ISNUMBER($M257),"In Progress","Not Started")))))</f>
        <v/>
      </c>
      <c r="AF257" s="54" t="str">
        <f>IF($B257="","",IF($AE257="Completed",1,MIN(1,N($O257))))</f>
        <v/>
      </c>
      <c r="AG257" s="55" t="str">
        <f>IF(OR($S257="",NOT(ISNUMBER($J257))),"",WORKDAY.INTL($S257,MAX(1,$J257)-1,'Project Info'!$H$12,Holidays!$A$6:$A$205))</f>
        <v/>
      </c>
      <c r="AH257" s="47" t="str">
        <f>IF($B257="","",N($J257)*$AF257)</f>
        <v/>
      </c>
      <c r="AI257" s="47">
        <f>IF(ISNUMBER($R257),$R257,0)</f>
        <v>0</v>
      </c>
      <c r="AJ257" s="47">
        <f>IF(ISNUMBER($T257),$T257,0)</f>
        <v>0</v>
      </c>
    </row>
    <row r="258" ht="18" customHeight="1">
      <c r="A258" s="47" t="str">
        <f>IF($B258="","",ROW()-10)</f>
        <v/>
      </c>
      <c r="B258" s="48" t="n"/>
      <c r="C258" s="48" t="n"/>
      <c r="D258" s="6" t="n"/>
      <c r="E258" s="6" t="n"/>
      <c r="F258" s="6" t="n"/>
      <c r="G258" s="6" t="n"/>
      <c r="H258" s="6" t="n"/>
      <c r="I258" s="6" t="n"/>
      <c r="J258" s="6" t="n"/>
      <c r="K258" s="49" t="n"/>
      <c r="L258" s="6" t="n"/>
      <c r="M258" s="49" t="n"/>
      <c r="N258" s="49" t="n"/>
      <c r="O258" s="50" t="n"/>
      <c r="P258" s="6" t="n"/>
      <c r="Q258" s="51" t="str">
        <f>IF(OR($B258="",'Project Info'!$C$9=""),"",WORKDAY.INTL(MAX('Project Info'!$C$9,N($K258),IF($D258="",0,N(IFERROR(IF($E258="SS",WORKDAY.INTL(INDEX($Q$11:$Q$310,MATCH($D258,$A$11:$A$310,0)),N($F258),'Project Info'!$H$12,Holidays!$A$6:$A$205),IF($E258="FF",WORKDAY.INTL(INDEX($R$11:$R$310,MATCH($D258,$A$11:$A$310,0)),N($F258)-MAX(1,N($J258))+1,'Project Info'!$H$12,Holidays!$A$6:$A$205),WORKDAY.INTL(INDEX($R$11:$R$310,MATCH($D258,$A$11:$A$310,0)),1+N($F258),'Project Info'!$H$12,Holidays!$A$6:$A$205))),0))),IF($G258="",0,N(IFERROR(IF($H258="SS",WORKDAY.INTL(INDEX($Q$11:$Q$310,MATCH($G258,$A$11:$A$310,0)),N($I258),'Project Info'!$H$12,Holidays!$A$6:$A$205),IF($H258="FF",WORKDAY.INTL(INDEX($R$11:$R$310,MATCH($G258,$A$11:$A$310,0)),N($I258)-MAX(1,N($J258))+1,'Project Info'!$H$12,Holidays!$A$6:$A$205),WORKDAY.INTL(INDEX($R$11:$R$310,MATCH($G258,$A$11:$A$310,0)),1+N($I258),'Project Info'!$H$12,Holidays!$A$6:$A$205))),0))))-1,1,'Project Info'!$H$12,Holidays!$A$6:$A$205))</f>
        <v/>
      </c>
      <c r="R258" s="51" t="str">
        <f>IF(OR($Q258="",NOT(ISNUMBER($J258))),"",WORKDAY.INTL($Q258,MAX(1,$J258)-1,'Project Info'!$H$12,Holidays!$A$6:$A$205))</f>
        <v/>
      </c>
      <c r="S258" s="51" t="str">
        <f>IF($Q258="","",IF(ISNUMBER($M258),$M258,WORKDAY.INTL(MAX($Q258,IF($D258="",0,N(IFERROR(IF($E258="SS",WORKDAY.INTL(INDEX($S$11:$S$310,MATCH($D258,$A$11:$A$310,0)),N($F258),'Project Info'!$H$12,Holidays!$A$6:$A$205),IF($E258="FF",WORKDAY.INTL(INDEX($T$11:$T$310,MATCH($D258,$A$11:$A$310,0)),N($F258)-MAX(1,IF(ISNUMBER($P258),$P258,N($J258)))+1,'Project Info'!$H$12,Holidays!$A$6:$A$205),WORKDAY.INTL(INDEX($T$11:$T$310,MATCH($D258,$A$11:$A$310,0)),1+N($F258),'Project Info'!$H$12,Holidays!$A$6:$A$205))),0))),IF($G258="",0,N(IFERROR(IF($H258="SS",WORKDAY.INTL(INDEX($S$11:$S$310,MATCH($G258,$A$11:$A$310,0)),N($I258),'Project Info'!$H$12,Holidays!$A$6:$A$205),IF($H258="FF",WORKDAY.INTL(INDEX($T$11:$T$310,MATCH($G258,$A$11:$A$310,0)),N($I258)-MAX(1,IF(ISNUMBER($P258),$P258,N($J258)))+1,'Project Info'!$H$12,Holidays!$A$6:$A$205),WORKDAY.INTL(INDEX($T$11:$T$310,MATCH($G258,$A$11:$A$310,0)),1+N($I258),'Project Info'!$H$12,Holidays!$A$6:$A$205))),0))),IF($AE258="Completed",0,N('Project Info'!$C$11)))-1,1,'Project Info'!$H$12,Holidays!$A$6:$A$205)))</f>
        <v/>
      </c>
      <c r="T258" s="51" t="str">
        <f>IF(OR($S258="",$U258=""),"",IF(ISNUMBER($N258),$N258,WORKDAY.INTL($S258,$U258-1,'Project Info'!$H$12,Holidays!$A$6:$A$205)))</f>
        <v/>
      </c>
      <c r="U258" s="52" t="str">
        <f>IF(OR($S258="",NOT(ISNUMBER($J258))),"",IF(ISNUMBER($N258),MAX(1,NETWORKDAYS.INTL($S258,$N258,'Project Info'!$H$12,Holidays!$A$6:$A$205)),MAX(1,IF(ISNUMBER($P258),$P258,$J258),IF(ISNUMBER($M258),NETWORKDAYS.INTL($M258,N('Project Info'!$C$11),'Project Info'!$H$12,Holidays!$A$6:$A$205),0))))</f>
        <v/>
      </c>
      <c r="V258" s="53" t="str">
        <f>IF($U258="","",$U258-MAX(1,$J258))</f>
        <v/>
      </c>
      <c r="W258" s="25" t="str">
        <f>IF($B258="","",IF($U258="","Enter Duration",IF($AE258="Completed",IF(NOT(ISNUMBER($N258)),"Completed - enter Actual End",IF($V258&gt;0,"Completed - Overshoot",IF($V258&lt;0,"Completed - Early","Completed - On Time"))),IF($AE258="On Hold","On Hold",IF($AE258="In Progress",IF($V258&gt;0,"In Progress - Overshooting","In Progress - On Track"),IF($S258&gt;$Q258,"Delayed Start","Not Started"))))))</f>
        <v/>
      </c>
      <c r="X258" s="53" t="str">
        <f>IF(OR(NOT(ISNUMBER($R258)),NOT(ISNUMBER($T258))),"",IF($T258&gt;=$R258,NETWORKDAYS.INTL($R258,$T258,'Project Info'!$H$12,Holidays!$A$6:$A$205)-1,-(NETWORKDAYS.INTL($T258,$R258,'Project Info'!$H$12,Holidays!$A$6:$A$205)-1)))</f>
        <v/>
      </c>
      <c r="Y258" s="25" t="str">
        <f>IF($B258="","",IF(AND(MAX($AC258,$AD258)&gt;0,N($S258)&gt;N($Q258)),"Delayed by Task #"&amp;IF($AC258&gt;=$AD258,$D258,$G258)&amp;" (+"&amp;MAX($AC258,$AD258)&amp;"d)",""))</f>
        <v/>
      </c>
      <c r="Z258" s="52" t="str">
        <f>IF($B258="","",COUNTIF($D$11:$D$310,$A258)+COUNTIF($G$11:$G$310,$A258))</f>
        <v/>
      </c>
      <c r="AA258" s="47" t="str">
        <f>IF($B258="","",IF($AE258="Completed",1,IF($AE258="On Hold",4,IF($AE258="In Progress",2,IF(N($S258)&gt;N($Q258),7,3)))))</f>
        <v/>
      </c>
      <c r="AB258" s="47" t="str">
        <f>IF($B258="","",IF(OR(AND($D258&lt;&gt;"",ISNUMBER(MATCH($D258,$A$11:$A$310,0))),AND($G258&lt;&gt;"",ISNUMBER(MATCH($G258,$A$11:$A$310,0)))),1,0))</f>
        <v/>
      </c>
      <c r="AC258" s="47">
        <f>IF($D258="",0,N(IFERROR(INDEX($X$11:$X$310,MATCH($D258,$A$11:$A$310,0)),0)))</f>
        <v>0</v>
      </c>
      <c r="AD258" s="47">
        <f>IF($G258="",0,N(IFERROR(INDEX($X$11:$X$310,MATCH($G258,$A$11:$A$310,0)),0)))</f>
        <v>0</v>
      </c>
      <c r="AE258" s="47" t="str">
        <f>IF($B258="","",IF(ISNUMBER($N258),"Completed",IF($L258="Completed","Completed",IF($L258&lt;&gt;"",$L258,IF(ISNUMBER($M258),"In Progress","Not Started")))))</f>
        <v/>
      </c>
      <c r="AF258" s="54" t="str">
        <f>IF($B258="","",IF($AE258="Completed",1,MIN(1,N($O258))))</f>
        <v/>
      </c>
      <c r="AG258" s="55" t="str">
        <f>IF(OR($S258="",NOT(ISNUMBER($J258))),"",WORKDAY.INTL($S258,MAX(1,$J258)-1,'Project Info'!$H$12,Holidays!$A$6:$A$205))</f>
        <v/>
      </c>
      <c r="AH258" s="47" t="str">
        <f>IF($B258="","",N($J258)*$AF258)</f>
        <v/>
      </c>
      <c r="AI258" s="47">
        <f>IF(ISNUMBER($R258),$R258,0)</f>
        <v>0</v>
      </c>
      <c r="AJ258" s="47">
        <f>IF(ISNUMBER($T258),$T258,0)</f>
        <v>0</v>
      </c>
    </row>
    <row r="259" ht="18" customHeight="1">
      <c r="A259" s="47" t="str">
        <f>IF($B259="","",ROW()-10)</f>
        <v/>
      </c>
      <c r="B259" s="48" t="n"/>
      <c r="C259" s="48" t="n"/>
      <c r="D259" s="6" t="n"/>
      <c r="E259" s="6" t="n"/>
      <c r="F259" s="6" t="n"/>
      <c r="G259" s="6" t="n"/>
      <c r="H259" s="6" t="n"/>
      <c r="I259" s="6" t="n"/>
      <c r="J259" s="6" t="n"/>
      <c r="K259" s="49" t="n"/>
      <c r="L259" s="6" t="n"/>
      <c r="M259" s="49" t="n"/>
      <c r="N259" s="49" t="n"/>
      <c r="O259" s="50" t="n"/>
      <c r="P259" s="6" t="n"/>
      <c r="Q259" s="51" t="str">
        <f>IF(OR($B259="",'Project Info'!$C$9=""),"",WORKDAY.INTL(MAX('Project Info'!$C$9,N($K259),IF($D259="",0,N(IFERROR(IF($E259="SS",WORKDAY.INTL(INDEX($Q$11:$Q$310,MATCH($D259,$A$11:$A$310,0)),N($F259),'Project Info'!$H$12,Holidays!$A$6:$A$205),IF($E259="FF",WORKDAY.INTL(INDEX($R$11:$R$310,MATCH($D259,$A$11:$A$310,0)),N($F259)-MAX(1,N($J259))+1,'Project Info'!$H$12,Holidays!$A$6:$A$205),WORKDAY.INTL(INDEX($R$11:$R$310,MATCH($D259,$A$11:$A$310,0)),1+N($F259),'Project Info'!$H$12,Holidays!$A$6:$A$205))),0))),IF($G259="",0,N(IFERROR(IF($H259="SS",WORKDAY.INTL(INDEX($Q$11:$Q$310,MATCH($G259,$A$11:$A$310,0)),N($I259),'Project Info'!$H$12,Holidays!$A$6:$A$205),IF($H259="FF",WORKDAY.INTL(INDEX($R$11:$R$310,MATCH($G259,$A$11:$A$310,0)),N($I259)-MAX(1,N($J259))+1,'Project Info'!$H$12,Holidays!$A$6:$A$205),WORKDAY.INTL(INDEX($R$11:$R$310,MATCH($G259,$A$11:$A$310,0)),1+N($I259),'Project Info'!$H$12,Holidays!$A$6:$A$205))),0))))-1,1,'Project Info'!$H$12,Holidays!$A$6:$A$205))</f>
        <v/>
      </c>
      <c r="R259" s="51" t="str">
        <f>IF(OR($Q259="",NOT(ISNUMBER($J259))),"",WORKDAY.INTL($Q259,MAX(1,$J259)-1,'Project Info'!$H$12,Holidays!$A$6:$A$205))</f>
        <v/>
      </c>
      <c r="S259" s="51" t="str">
        <f>IF($Q259="","",IF(ISNUMBER($M259),$M259,WORKDAY.INTL(MAX($Q259,IF($D259="",0,N(IFERROR(IF($E259="SS",WORKDAY.INTL(INDEX($S$11:$S$310,MATCH($D259,$A$11:$A$310,0)),N($F259),'Project Info'!$H$12,Holidays!$A$6:$A$205),IF($E259="FF",WORKDAY.INTL(INDEX($T$11:$T$310,MATCH($D259,$A$11:$A$310,0)),N($F259)-MAX(1,IF(ISNUMBER($P259),$P259,N($J259)))+1,'Project Info'!$H$12,Holidays!$A$6:$A$205),WORKDAY.INTL(INDEX($T$11:$T$310,MATCH($D259,$A$11:$A$310,0)),1+N($F259),'Project Info'!$H$12,Holidays!$A$6:$A$205))),0))),IF($G259="",0,N(IFERROR(IF($H259="SS",WORKDAY.INTL(INDEX($S$11:$S$310,MATCH($G259,$A$11:$A$310,0)),N($I259),'Project Info'!$H$12,Holidays!$A$6:$A$205),IF($H259="FF",WORKDAY.INTL(INDEX($T$11:$T$310,MATCH($G259,$A$11:$A$310,0)),N($I259)-MAX(1,IF(ISNUMBER($P259),$P259,N($J259)))+1,'Project Info'!$H$12,Holidays!$A$6:$A$205),WORKDAY.INTL(INDEX($T$11:$T$310,MATCH($G259,$A$11:$A$310,0)),1+N($I259),'Project Info'!$H$12,Holidays!$A$6:$A$205))),0))),IF($AE259="Completed",0,N('Project Info'!$C$11)))-1,1,'Project Info'!$H$12,Holidays!$A$6:$A$205)))</f>
        <v/>
      </c>
      <c r="T259" s="51" t="str">
        <f>IF(OR($S259="",$U259=""),"",IF(ISNUMBER($N259),$N259,WORKDAY.INTL($S259,$U259-1,'Project Info'!$H$12,Holidays!$A$6:$A$205)))</f>
        <v/>
      </c>
      <c r="U259" s="52" t="str">
        <f>IF(OR($S259="",NOT(ISNUMBER($J259))),"",IF(ISNUMBER($N259),MAX(1,NETWORKDAYS.INTL($S259,$N259,'Project Info'!$H$12,Holidays!$A$6:$A$205)),MAX(1,IF(ISNUMBER($P259),$P259,$J259),IF(ISNUMBER($M259),NETWORKDAYS.INTL($M259,N('Project Info'!$C$11),'Project Info'!$H$12,Holidays!$A$6:$A$205),0))))</f>
        <v/>
      </c>
      <c r="V259" s="53" t="str">
        <f>IF($U259="","",$U259-MAX(1,$J259))</f>
        <v/>
      </c>
      <c r="W259" s="25" t="str">
        <f>IF($B259="","",IF($U259="","Enter Duration",IF($AE259="Completed",IF(NOT(ISNUMBER($N259)),"Completed - enter Actual End",IF($V259&gt;0,"Completed - Overshoot",IF($V259&lt;0,"Completed - Early","Completed - On Time"))),IF($AE259="On Hold","On Hold",IF($AE259="In Progress",IF($V259&gt;0,"In Progress - Overshooting","In Progress - On Track"),IF($S259&gt;$Q259,"Delayed Start","Not Started"))))))</f>
        <v/>
      </c>
      <c r="X259" s="53" t="str">
        <f>IF(OR(NOT(ISNUMBER($R259)),NOT(ISNUMBER($T259))),"",IF($T259&gt;=$R259,NETWORKDAYS.INTL($R259,$T259,'Project Info'!$H$12,Holidays!$A$6:$A$205)-1,-(NETWORKDAYS.INTL($T259,$R259,'Project Info'!$H$12,Holidays!$A$6:$A$205)-1)))</f>
        <v/>
      </c>
      <c r="Y259" s="25" t="str">
        <f>IF($B259="","",IF(AND(MAX($AC259,$AD259)&gt;0,N($S259)&gt;N($Q259)),"Delayed by Task #"&amp;IF($AC259&gt;=$AD259,$D259,$G259)&amp;" (+"&amp;MAX($AC259,$AD259)&amp;"d)",""))</f>
        <v/>
      </c>
      <c r="Z259" s="52" t="str">
        <f>IF($B259="","",COUNTIF($D$11:$D$310,$A259)+COUNTIF($G$11:$G$310,$A259))</f>
        <v/>
      </c>
      <c r="AA259" s="47" t="str">
        <f>IF($B259="","",IF($AE259="Completed",1,IF($AE259="On Hold",4,IF($AE259="In Progress",2,IF(N($S259)&gt;N($Q259),7,3)))))</f>
        <v/>
      </c>
      <c r="AB259" s="47" t="str">
        <f>IF($B259="","",IF(OR(AND($D259&lt;&gt;"",ISNUMBER(MATCH($D259,$A$11:$A$310,0))),AND($G259&lt;&gt;"",ISNUMBER(MATCH($G259,$A$11:$A$310,0)))),1,0))</f>
        <v/>
      </c>
      <c r="AC259" s="47">
        <f>IF($D259="",0,N(IFERROR(INDEX($X$11:$X$310,MATCH($D259,$A$11:$A$310,0)),0)))</f>
        <v>0</v>
      </c>
      <c r="AD259" s="47">
        <f>IF($G259="",0,N(IFERROR(INDEX($X$11:$X$310,MATCH($G259,$A$11:$A$310,0)),0)))</f>
        <v>0</v>
      </c>
      <c r="AE259" s="47" t="str">
        <f>IF($B259="","",IF(ISNUMBER($N259),"Completed",IF($L259="Completed","Completed",IF($L259&lt;&gt;"",$L259,IF(ISNUMBER($M259),"In Progress","Not Started")))))</f>
        <v/>
      </c>
      <c r="AF259" s="54" t="str">
        <f>IF($B259="","",IF($AE259="Completed",1,MIN(1,N($O259))))</f>
        <v/>
      </c>
      <c r="AG259" s="55" t="str">
        <f>IF(OR($S259="",NOT(ISNUMBER($J259))),"",WORKDAY.INTL($S259,MAX(1,$J259)-1,'Project Info'!$H$12,Holidays!$A$6:$A$205))</f>
        <v/>
      </c>
      <c r="AH259" s="47" t="str">
        <f>IF($B259="","",N($J259)*$AF259)</f>
        <v/>
      </c>
      <c r="AI259" s="47">
        <f>IF(ISNUMBER($R259),$R259,0)</f>
        <v>0</v>
      </c>
      <c r="AJ259" s="47">
        <f>IF(ISNUMBER($T259),$T259,0)</f>
        <v>0</v>
      </c>
    </row>
    <row r="260" ht="18" customHeight="1">
      <c r="A260" s="47" t="str">
        <f>IF($B260="","",ROW()-10)</f>
        <v/>
      </c>
      <c r="B260" s="48" t="n"/>
      <c r="C260" s="48" t="n"/>
      <c r="D260" s="6" t="n"/>
      <c r="E260" s="6" t="n"/>
      <c r="F260" s="6" t="n"/>
      <c r="G260" s="6" t="n"/>
      <c r="H260" s="6" t="n"/>
      <c r="I260" s="6" t="n"/>
      <c r="J260" s="6" t="n"/>
      <c r="K260" s="49" t="n"/>
      <c r="L260" s="6" t="n"/>
      <c r="M260" s="49" t="n"/>
      <c r="N260" s="49" t="n"/>
      <c r="O260" s="50" t="n"/>
      <c r="P260" s="6" t="n"/>
      <c r="Q260" s="51" t="str">
        <f>IF(OR($B260="",'Project Info'!$C$9=""),"",WORKDAY.INTL(MAX('Project Info'!$C$9,N($K260),IF($D260="",0,N(IFERROR(IF($E260="SS",WORKDAY.INTL(INDEX($Q$11:$Q$310,MATCH($D260,$A$11:$A$310,0)),N($F260),'Project Info'!$H$12,Holidays!$A$6:$A$205),IF($E260="FF",WORKDAY.INTL(INDEX($R$11:$R$310,MATCH($D260,$A$11:$A$310,0)),N($F260)-MAX(1,N($J260))+1,'Project Info'!$H$12,Holidays!$A$6:$A$205),WORKDAY.INTL(INDEX($R$11:$R$310,MATCH($D260,$A$11:$A$310,0)),1+N($F260),'Project Info'!$H$12,Holidays!$A$6:$A$205))),0))),IF($G260="",0,N(IFERROR(IF($H260="SS",WORKDAY.INTL(INDEX($Q$11:$Q$310,MATCH($G260,$A$11:$A$310,0)),N($I260),'Project Info'!$H$12,Holidays!$A$6:$A$205),IF($H260="FF",WORKDAY.INTL(INDEX($R$11:$R$310,MATCH($G260,$A$11:$A$310,0)),N($I260)-MAX(1,N($J260))+1,'Project Info'!$H$12,Holidays!$A$6:$A$205),WORKDAY.INTL(INDEX($R$11:$R$310,MATCH($G260,$A$11:$A$310,0)),1+N($I260),'Project Info'!$H$12,Holidays!$A$6:$A$205))),0))))-1,1,'Project Info'!$H$12,Holidays!$A$6:$A$205))</f>
        <v/>
      </c>
      <c r="R260" s="51" t="str">
        <f>IF(OR($Q260="",NOT(ISNUMBER($J260))),"",WORKDAY.INTL($Q260,MAX(1,$J260)-1,'Project Info'!$H$12,Holidays!$A$6:$A$205))</f>
        <v/>
      </c>
      <c r="S260" s="51" t="str">
        <f>IF($Q260="","",IF(ISNUMBER($M260),$M260,WORKDAY.INTL(MAX($Q260,IF($D260="",0,N(IFERROR(IF($E260="SS",WORKDAY.INTL(INDEX($S$11:$S$310,MATCH($D260,$A$11:$A$310,0)),N($F260),'Project Info'!$H$12,Holidays!$A$6:$A$205),IF($E260="FF",WORKDAY.INTL(INDEX($T$11:$T$310,MATCH($D260,$A$11:$A$310,0)),N($F260)-MAX(1,IF(ISNUMBER($P260),$P260,N($J260)))+1,'Project Info'!$H$12,Holidays!$A$6:$A$205),WORKDAY.INTL(INDEX($T$11:$T$310,MATCH($D260,$A$11:$A$310,0)),1+N($F260),'Project Info'!$H$12,Holidays!$A$6:$A$205))),0))),IF($G260="",0,N(IFERROR(IF($H260="SS",WORKDAY.INTL(INDEX($S$11:$S$310,MATCH($G260,$A$11:$A$310,0)),N($I260),'Project Info'!$H$12,Holidays!$A$6:$A$205),IF($H260="FF",WORKDAY.INTL(INDEX($T$11:$T$310,MATCH($G260,$A$11:$A$310,0)),N($I260)-MAX(1,IF(ISNUMBER($P260),$P260,N($J260)))+1,'Project Info'!$H$12,Holidays!$A$6:$A$205),WORKDAY.INTL(INDEX($T$11:$T$310,MATCH($G260,$A$11:$A$310,0)),1+N($I260),'Project Info'!$H$12,Holidays!$A$6:$A$205))),0))),IF($AE260="Completed",0,N('Project Info'!$C$11)))-1,1,'Project Info'!$H$12,Holidays!$A$6:$A$205)))</f>
        <v/>
      </c>
      <c r="T260" s="51" t="str">
        <f>IF(OR($S260="",$U260=""),"",IF(ISNUMBER($N260),$N260,WORKDAY.INTL($S260,$U260-1,'Project Info'!$H$12,Holidays!$A$6:$A$205)))</f>
        <v/>
      </c>
      <c r="U260" s="52" t="str">
        <f>IF(OR($S260="",NOT(ISNUMBER($J260))),"",IF(ISNUMBER($N260),MAX(1,NETWORKDAYS.INTL($S260,$N260,'Project Info'!$H$12,Holidays!$A$6:$A$205)),MAX(1,IF(ISNUMBER($P260),$P260,$J260),IF(ISNUMBER($M260),NETWORKDAYS.INTL($M260,N('Project Info'!$C$11),'Project Info'!$H$12,Holidays!$A$6:$A$205),0))))</f>
        <v/>
      </c>
      <c r="V260" s="53" t="str">
        <f>IF($U260="","",$U260-MAX(1,$J260))</f>
        <v/>
      </c>
      <c r="W260" s="25" t="str">
        <f>IF($B260="","",IF($U260="","Enter Duration",IF($AE260="Completed",IF(NOT(ISNUMBER($N260)),"Completed - enter Actual End",IF($V260&gt;0,"Completed - Overshoot",IF($V260&lt;0,"Completed - Early","Completed - On Time"))),IF($AE260="On Hold","On Hold",IF($AE260="In Progress",IF($V260&gt;0,"In Progress - Overshooting","In Progress - On Track"),IF($S260&gt;$Q260,"Delayed Start","Not Started"))))))</f>
        <v/>
      </c>
      <c r="X260" s="53" t="str">
        <f>IF(OR(NOT(ISNUMBER($R260)),NOT(ISNUMBER($T260))),"",IF($T260&gt;=$R260,NETWORKDAYS.INTL($R260,$T260,'Project Info'!$H$12,Holidays!$A$6:$A$205)-1,-(NETWORKDAYS.INTL($T260,$R260,'Project Info'!$H$12,Holidays!$A$6:$A$205)-1)))</f>
        <v/>
      </c>
      <c r="Y260" s="25" t="str">
        <f>IF($B260="","",IF(AND(MAX($AC260,$AD260)&gt;0,N($S260)&gt;N($Q260)),"Delayed by Task #"&amp;IF($AC260&gt;=$AD260,$D260,$G260)&amp;" (+"&amp;MAX($AC260,$AD260)&amp;"d)",""))</f>
        <v/>
      </c>
      <c r="Z260" s="52" t="str">
        <f>IF($B260="","",COUNTIF($D$11:$D$310,$A260)+COUNTIF($G$11:$G$310,$A260))</f>
        <v/>
      </c>
      <c r="AA260" s="47" t="str">
        <f>IF($B260="","",IF($AE260="Completed",1,IF($AE260="On Hold",4,IF($AE260="In Progress",2,IF(N($S260)&gt;N($Q260),7,3)))))</f>
        <v/>
      </c>
      <c r="AB260" s="47" t="str">
        <f>IF($B260="","",IF(OR(AND($D260&lt;&gt;"",ISNUMBER(MATCH($D260,$A$11:$A$310,0))),AND($G260&lt;&gt;"",ISNUMBER(MATCH($G260,$A$11:$A$310,0)))),1,0))</f>
        <v/>
      </c>
      <c r="AC260" s="47">
        <f>IF($D260="",0,N(IFERROR(INDEX($X$11:$X$310,MATCH($D260,$A$11:$A$310,0)),0)))</f>
        <v>0</v>
      </c>
      <c r="AD260" s="47">
        <f>IF($G260="",0,N(IFERROR(INDEX($X$11:$X$310,MATCH($G260,$A$11:$A$310,0)),0)))</f>
        <v>0</v>
      </c>
      <c r="AE260" s="47" t="str">
        <f>IF($B260="","",IF(ISNUMBER($N260),"Completed",IF($L260="Completed","Completed",IF($L260&lt;&gt;"",$L260,IF(ISNUMBER($M260),"In Progress","Not Started")))))</f>
        <v/>
      </c>
      <c r="AF260" s="54" t="str">
        <f>IF($B260="","",IF($AE260="Completed",1,MIN(1,N($O260))))</f>
        <v/>
      </c>
      <c r="AG260" s="55" t="str">
        <f>IF(OR($S260="",NOT(ISNUMBER($J260))),"",WORKDAY.INTL($S260,MAX(1,$J260)-1,'Project Info'!$H$12,Holidays!$A$6:$A$205))</f>
        <v/>
      </c>
      <c r="AH260" s="47" t="str">
        <f>IF($B260="","",N($J260)*$AF260)</f>
        <v/>
      </c>
      <c r="AI260" s="47">
        <f>IF(ISNUMBER($R260),$R260,0)</f>
        <v>0</v>
      </c>
      <c r="AJ260" s="47">
        <f>IF(ISNUMBER($T260),$T260,0)</f>
        <v>0</v>
      </c>
    </row>
    <row r="261" ht="18" customHeight="1">
      <c r="A261" s="47" t="str">
        <f>IF($B261="","",ROW()-10)</f>
        <v/>
      </c>
      <c r="B261" s="48" t="n"/>
      <c r="C261" s="48" t="n"/>
      <c r="D261" s="6" t="n"/>
      <c r="E261" s="6" t="n"/>
      <c r="F261" s="6" t="n"/>
      <c r="G261" s="6" t="n"/>
      <c r="H261" s="6" t="n"/>
      <c r="I261" s="6" t="n"/>
      <c r="J261" s="6" t="n"/>
      <c r="K261" s="49" t="n"/>
      <c r="L261" s="6" t="n"/>
      <c r="M261" s="49" t="n"/>
      <c r="N261" s="49" t="n"/>
      <c r="O261" s="50" t="n"/>
      <c r="P261" s="6" t="n"/>
      <c r="Q261" s="51" t="str">
        <f>IF(OR($B261="",'Project Info'!$C$9=""),"",WORKDAY.INTL(MAX('Project Info'!$C$9,N($K261),IF($D261="",0,N(IFERROR(IF($E261="SS",WORKDAY.INTL(INDEX($Q$11:$Q$310,MATCH($D261,$A$11:$A$310,0)),N($F261),'Project Info'!$H$12,Holidays!$A$6:$A$205),IF($E261="FF",WORKDAY.INTL(INDEX($R$11:$R$310,MATCH($D261,$A$11:$A$310,0)),N($F261)-MAX(1,N($J261))+1,'Project Info'!$H$12,Holidays!$A$6:$A$205),WORKDAY.INTL(INDEX($R$11:$R$310,MATCH($D261,$A$11:$A$310,0)),1+N($F261),'Project Info'!$H$12,Holidays!$A$6:$A$205))),0))),IF($G261="",0,N(IFERROR(IF($H261="SS",WORKDAY.INTL(INDEX($Q$11:$Q$310,MATCH($G261,$A$11:$A$310,0)),N($I261),'Project Info'!$H$12,Holidays!$A$6:$A$205),IF($H261="FF",WORKDAY.INTL(INDEX($R$11:$R$310,MATCH($G261,$A$11:$A$310,0)),N($I261)-MAX(1,N($J261))+1,'Project Info'!$H$12,Holidays!$A$6:$A$205),WORKDAY.INTL(INDEX($R$11:$R$310,MATCH($G261,$A$11:$A$310,0)),1+N($I261),'Project Info'!$H$12,Holidays!$A$6:$A$205))),0))))-1,1,'Project Info'!$H$12,Holidays!$A$6:$A$205))</f>
        <v/>
      </c>
      <c r="R261" s="51" t="str">
        <f>IF(OR($Q261="",NOT(ISNUMBER($J261))),"",WORKDAY.INTL($Q261,MAX(1,$J261)-1,'Project Info'!$H$12,Holidays!$A$6:$A$205))</f>
        <v/>
      </c>
      <c r="S261" s="51" t="str">
        <f>IF($Q261="","",IF(ISNUMBER($M261),$M261,WORKDAY.INTL(MAX($Q261,IF($D261="",0,N(IFERROR(IF($E261="SS",WORKDAY.INTL(INDEX($S$11:$S$310,MATCH($D261,$A$11:$A$310,0)),N($F261),'Project Info'!$H$12,Holidays!$A$6:$A$205),IF($E261="FF",WORKDAY.INTL(INDEX($T$11:$T$310,MATCH($D261,$A$11:$A$310,0)),N($F261)-MAX(1,IF(ISNUMBER($P261),$P261,N($J261)))+1,'Project Info'!$H$12,Holidays!$A$6:$A$205),WORKDAY.INTL(INDEX($T$11:$T$310,MATCH($D261,$A$11:$A$310,0)),1+N($F261),'Project Info'!$H$12,Holidays!$A$6:$A$205))),0))),IF($G261="",0,N(IFERROR(IF($H261="SS",WORKDAY.INTL(INDEX($S$11:$S$310,MATCH($G261,$A$11:$A$310,0)),N($I261),'Project Info'!$H$12,Holidays!$A$6:$A$205),IF($H261="FF",WORKDAY.INTL(INDEX($T$11:$T$310,MATCH($G261,$A$11:$A$310,0)),N($I261)-MAX(1,IF(ISNUMBER($P261),$P261,N($J261)))+1,'Project Info'!$H$12,Holidays!$A$6:$A$205),WORKDAY.INTL(INDEX($T$11:$T$310,MATCH($G261,$A$11:$A$310,0)),1+N($I261),'Project Info'!$H$12,Holidays!$A$6:$A$205))),0))),IF($AE261="Completed",0,N('Project Info'!$C$11)))-1,1,'Project Info'!$H$12,Holidays!$A$6:$A$205)))</f>
        <v/>
      </c>
      <c r="T261" s="51" t="str">
        <f>IF(OR($S261="",$U261=""),"",IF(ISNUMBER($N261),$N261,WORKDAY.INTL($S261,$U261-1,'Project Info'!$H$12,Holidays!$A$6:$A$205)))</f>
        <v/>
      </c>
      <c r="U261" s="52" t="str">
        <f>IF(OR($S261="",NOT(ISNUMBER($J261))),"",IF(ISNUMBER($N261),MAX(1,NETWORKDAYS.INTL($S261,$N261,'Project Info'!$H$12,Holidays!$A$6:$A$205)),MAX(1,IF(ISNUMBER($P261),$P261,$J261),IF(ISNUMBER($M261),NETWORKDAYS.INTL($M261,N('Project Info'!$C$11),'Project Info'!$H$12,Holidays!$A$6:$A$205),0))))</f>
        <v/>
      </c>
      <c r="V261" s="53" t="str">
        <f>IF($U261="","",$U261-MAX(1,$J261))</f>
        <v/>
      </c>
      <c r="W261" s="25" t="str">
        <f>IF($B261="","",IF($U261="","Enter Duration",IF($AE261="Completed",IF(NOT(ISNUMBER($N261)),"Completed - enter Actual End",IF($V261&gt;0,"Completed - Overshoot",IF($V261&lt;0,"Completed - Early","Completed - On Time"))),IF($AE261="On Hold","On Hold",IF($AE261="In Progress",IF($V261&gt;0,"In Progress - Overshooting","In Progress - On Track"),IF($S261&gt;$Q261,"Delayed Start","Not Started"))))))</f>
        <v/>
      </c>
      <c r="X261" s="53" t="str">
        <f>IF(OR(NOT(ISNUMBER($R261)),NOT(ISNUMBER($T261))),"",IF($T261&gt;=$R261,NETWORKDAYS.INTL($R261,$T261,'Project Info'!$H$12,Holidays!$A$6:$A$205)-1,-(NETWORKDAYS.INTL($T261,$R261,'Project Info'!$H$12,Holidays!$A$6:$A$205)-1)))</f>
        <v/>
      </c>
      <c r="Y261" s="25" t="str">
        <f>IF($B261="","",IF(AND(MAX($AC261,$AD261)&gt;0,N($S261)&gt;N($Q261)),"Delayed by Task #"&amp;IF($AC261&gt;=$AD261,$D261,$G261)&amp;" (+"&amp;MAX($AC261,$AD261)&amp;"d)",""))</f>
        <v/>
      </c>
      <c r="Z261" s="52" t="str">
        <f>IF($B261="","",COUNTIF($D$11:$D$310,$A261)+COUNTIF($G$11:$G$310,$A261))</f>
        <v/>
      </c>
      <c r="AA261" s="47" t="str">
        <f>IF($B261="","",IF($AE261="Completed",1,IF($AE261="On Hold",4,IF($AE261="In Progress",2,IF(N($S261)&gt;N($Q261),7,3)))))</f>
        <v/>
      </c>
      <c r="AB261" s="47" t="str">
        <f>IF($B261="","",IF(OR(AND($D261&lt;&gt;"",ISNUMBER(MATCH($D261,$A$11:$A$310,0))),AND($G261&lt;&gt;"",ISNUMBER(MATCH($G261,$A$11:$A$310,0)))),1,0))</f>
        <v/>
      </c>
      <c r="AC261" s="47">
        <f>IF($D261="",0,N(IFERROR(INDEX($X$11:$X$310,MATCH($D261,$A$11:$A$310,0)),0)))</f>
        <v>0</v>
      </c>
      <c r="AD261" s="47">
        <f>IF($G261="",0,N(IFERROR(INDEX($X$11:$X$310,MATCH($G261,$A$11:$A$310,0)),0)))</f>
        <v>0</v>
      </c>
      <c r="AE261" s="47" t="str">
        <f>IF($B261="","",IF(ISNUMBER($N261),"Completed",IF($L261="Completed","Completed",IF($L261&lt;&gt;"",$L261,IF(ISNUMBER($M261),"In Progress","Not Started")))))</f>
        <v/>
      </c>
      <c r="AF261" s="54" t="str">
        <f>IF($B261="","",IF($AE261="Completed",1,MIN(1,N($O261))))</f>
        <v/>
      </c>
      <c r="AG261" s="55" t="str">
        <f>IF(OR($S261="",NOT(ISNUMBER($J261))),"",WORKDAY.INTL($S261,MAX(1,$J261)-1,'Project Info'!$H$12,Holidays!$A$6:$A$205))</f>
        <v/>
      </c>
      <c r="AH261" s="47" t="str">
        <f>IF($B261="","",N($J261)*$AF261)</f>
        <v/>
      </c>
      <c r="AI261" s="47">
        <f>IF(ISNUMBER($R261),$R261,0)</f>
        <v>0</v>
      </c>
      <c r="AJ261" s="47">
        <f>IF(ISNUMBER($T261),$T261,0)</f>
        <v>0</v>
      </c>
    </row>
    <row r="262" ht="18" customHeight="1">
      <c r="A262" s="47" t="str">
        <f>IF($B262="","",ROW()-10)</f>
        <v/>
      </c>
      <c r="B262" s="48" t="n"/>
      <c r="C262" s="48" t="n"/>
      <c r="D262" s="6" t="n"/>
      <c r="E262" s="6" t="n"/>
      <c r="F262" s="6" t="n"/>
      <c r="G262" s="6" t="n"/>
      <c r="H262" s="6" t="n"/>
      <c r="I262" s="6" t="n"/>
      <c r="J262" s="6" t="n"/>
      <c r="K262" s="49" t="n"/>
      <c r="L262" s="6" t="n"/>
      <c r="M262" s="49" t="n"/>
      <c r="N262" s="49" t="n"/>
      <c r="O262" s="50" t="n"/>
      <c r="P262" s="6" t="n"/>
      <c r="Q262" s="51" t="str">
        <f>IF(OR($B262="",'Project Info'!$C$9=""),"",WORKDAY.INTL(MAX('Project Info'!$C$9,N($K262),IF($D262="",0,N(IFERROR(IF($E262="SS",WORKDAY.INTL(INDEX($Q$11:$Q$310,MATCH($D262,$A$11:$A$310,0)),N($F262),'Project Info'!$H$12,Holidays!$A$6:$A$205),IF($E262="FF",WORKDAY.INTL(INDEX($R$11:$R$310,MATCH($D262,$A$11:$A$310,0)),N($F262)-MAX(1,N($J262))+1,'Project Info'!$H$12,Holidays!$A$6:$A$205),WORKDAY.INTL(INDEX($R$11:$R$310,MATCH($D262,$A$11:$A$310,0)),1+N($F262),'Project Info'!$H$12,Holidays!$A$6:$A$205))),0))),IF($G262="",0,N(IFERROR(IF($H262="SS",WORKDAY.INTL(INDEX($Q$11:$Q$310,MATCH($G262,$A$11:$A$310,0)),N($I262),'Project Info'!$H$12,Holidays!$A$6:$A$205),IF($H262="FF",WORKDAY.INTL(INDEX($R$11:$R$310,MATCH($G262,$A$11:$A$310,0)),N($I262)-MAX(1,N($J262))+1,'Project Info'!$H$12,Holidays!$A$6:$A$205),WORKDAY.INTL(INDEX($R$11:$R$310,MATCH($G262,$A$11:$A$310,0)),1+N($I262),'Project Info'!$H$12,Holidays!$A$6:$A$205))),0))))-1,1,'Project Info'!$H$12,Holidays!$A$6:$A$205))</f>
        <v/>
      </c>
      <c r="R262" s="51" t="str">
        <f>IF(OR($Q262="",NOT(ISNUMBER($J262))),"",WORKDAY.INTL($Q262,MAX(1,$J262)-1,'Project Info'!$H$12,Holidays!$A$6:$A$205))</f>
        <v/>
      </c>
      <c r="S262" s="51" t="str">
        <f>IF($Q262="","",IF(ISNUMBER($M262),$M262,WORKDAY.INTL(MAX($Q262,IF($D262="",0,N(IFERROR(IF($E262="SS",WORKDAY.INTL(INDEX($S$11:$S$310,MATCH($D262,$A$11:$A$310,0)),N($F262),'Project Info'!$H$12,Holidays!$A$6:$A$205),IF($E262="FF",WORKDAY.INTL(INDEX($T$11:$T$310,MATCH($D262,$A$11:$A$310,0)),N($F262)-MAX(1,IF(ISNUMBER($P262),$P262,N($J262)))+1,'Project Info'!$H$12,Holidays!$A$6:$A$205),WORKDAY.INTL(INDEX($T$11:$T$310,MATCH($D262,$A$11:$A$310,0)),1+N($F262),'Project Info'!$H$12,Holidays!$A$6:$A$205))),0))),IF($G262="",0,N(IFERROR(IF($H262="SS",WORKDAY.INTL(INDEX($S$11:$S$310,MATCH($G262,$A$11:$A$310,0)),N($I262),'Project Info'!$H$12,Holidays!$A$6:$A$205),IF($H262="FF",WORKDAY.INTL(INDEX($T$11:$T$310,MATCH($G262,$A$11:$A$310,0)),N($I262)-MAX(1,IF(ISNUMBER($P262),$P262,N($J262)))+1,'Project Info'!$H$12,Holidays!$A$6:$A$205),WORKDAY.INTL(INDEX($T$11:$T$310,MATCH($G262,$A$11:$A$310,0)),1+N($I262),'Project Info'!$H$12,Holidays!$A$6:$A$205))),0))),IF($AE262="Completed",0,N('Project Info'!$C$11)))-1,1,'Project Info'!$H$12,Holidays!$A$6:$A$205)))</f>
        <v/>
      </c>
      <c r="T262" s="51" t="str">
        <f>IF(OR($S262="",$U262=""),"",IF(ISNUMBER($N262),$N262,WORKDAY.INTL($S262,$U262-1,'Project Info'!$H$12,Holidays!$A$6:$A$205)))</f>
        <v/>
      </c>
      <c r="U262" s="52" t="str">
        <f>IF(OR($S262="",NOT(ISNUMBER($J262))),"",IF(ISNUMBER($N262),MAX(1,NETWORKDAYS.INTL($S262,$N262,'Project Info'!$H$12,Holidays!$A$6:$A$205)),MAX(1,IF(ISNUMBER($P262),$P262,$J262),IF(ISNUMBER($M262),NETWORKDAYS.INTL($M262,N('Project Info'!$C$11),'Project Info'!$H$12,Holidays!$A$6:$A$205),0))))</f>
        <v/>
      </c>
      <c r="V262" s="53" t="str">
        <f>IF($U262="","",$U262-MAX(1,$J262))</f>
        <v/>
      </c>
      <c r="W262" s="25" t="str">
        <f>IF($B262="","",IF($U262="","Enter Duration",IF($AE262="Completed",IF(NOT(ISNUMBER($N262)),"Completed - enter Actual End",IF($V262&gt;0,"Completed - Overshoot",IF($V262&lt;0,"Completed - Early","Completed - On Time"))),IF($AE262="On Hold","On Hold",IF($AE262="In Progress",IF($V262&gt;0,"In Progress - Overshooting","In Progress - On Track"),IF($S262&gt;$Q262,"Delayed Start","Not Started"))))))</f>
        <v/>
      </c>
      <c r="X262" s="53" t="str">
        <f>IF(OR(NOT(ISNUMBER($R262)),NOT(ISNUMBER($T262))),"",IF($T262&gt;=$R262,NETWORKDAYS.INTL($R262,$T262,'Project Info'!$H$12,Holidays!$A$6:$A$205)-1,-(NETWORKDAYS.INTL($T262,$R262,'Project Info'!$H$12,Holidays!$A$6:$A$205)-1)))</f>
        <v/>
      </c>
      <c r="Y262" s="25" t="str">
        <f>IF($B262="","",IF(AND(MAX($AC262,$AD262)&gt;0,N($S262)&gt;N($Q262)),"Delayed by Task #"&amp;IF($AC262&gt;=$AD262,$D262,$G262)&amp;" (+"&amp;MAX($AC262,$AD262)&amp;"d)",""))</f>
        <v/>
      </c>
      <c r="Z262" s="52" t="str">
        <f>IF($B262="","",COUNTIF($D$11:$D$310,$A262)+COUNTIF($G$11:$G$310,$A262))</f>
        <v/>
      </c>
      <c r="AA262" s="47" t="str">
        <f>IF($B262="","",IF($AE262="Completed",1,IF($AE262="On Hold",4,IF($AE262="In Progress",2,IF(N($S262)&gt;N($Q262),7,3)))))</f>
        <v/>
      </c>
      <c r="AB262" s="47" t="str">
        <f>IF($B262="","",IF(OR(AND($D262&lt;&gt;"",ISNUMBER(MATCH($D262,$A$11:$A$310,0))),AND($G262&lt;&gt;"",ISNUMBER(MATCH($G262,$A$11:$A$310,0)))),1,0))</f>
        <v/>
      </c>
      <c r="AC262" s="47">
        <f>IF($D262="",0,N(IFERROR(INDEX($X$11:$X$310,MATCH($D262,$A$11:$A$310,0)),0)))</f>
        <v>0</v>
      </c>
      <c r="AD262" s="47">
        <f>IF($G262="",0,N(IFERROR(INDEX($X$11:$X$310,MATCH($G262,$A$11:$A$310,0)),0)))</f>
        <v>0</v>
      </c>
      <c r="AE262" s="47" t="str">
        <f>IF($B262="","",IF(ISNUMBER($N262),"Completed",IF($L262="Completed","Completed",IF($L262&lt;&gt;"",$L262,IF(ISNUMBER($M262),"In Progress","Not Started")))))</f>
        <v/>
      </c>
      <c r="AF262" s="54" t="str">
        <f>IF($B262="","",IF($AE262="Completed",1,MIN(1,N($O262))))</f>
        <v/>
      </c>
      <c r="AG262" s="55" t="str">
        <f>IF(OR($S262="",NOT(ISNUMBER($J262))),"",WORKDAY.INTL($S262,MAX(1,$J262)-1,'Project Info'!$H$12,Holidays!$A$6:$A$205))</f>
        <v/>
      </c>
      <c r="AH262" s="47" t="str">
        <f>IF($B262="","",N($J262)*$AF262)</f>
        <v/>
      </c>
      <c r="AI262" s="47">
        <f>IF(ISNUMBER($R262),$R262,0)</f>
        <v>0</v>
      </c>
      <c r="AJ262" s="47">
        <f>IF(ISNUMBER($T262),$T262,0)</f>
        <v>0</v>
      </c>
    </row>
    <row r="263" ht="18" customHeight="1">
      <c r="A263" s="47" t="str">
        <f>IF($B263="","",ROW()-10)</f>
        <v/>
      </c>
      <c r="B263" s="48" t="n"/>
      <c r="C263" s="48" t="n"/>
      <c r="D263" s="6" t="n"/>
      <c r="E263" s="6" t="n"/>
      <c r="F263" s="6" t="n"/>
      <c r="G263" s="6" t="n"/>
      <c r="H263" s="6" t="n"/>
      <c r="I263" s="6" t="n"/>
      <c r="J263" s="6" t="n"/>
      <c r="K263" s="49" t="n"/>
      <c r="L263" s="6" t="n"/>
      <c r="M263" s="49" t="n"/>
      <c r="N263" s="49" t="n"/>
      <c r="O263" s="50" t="n"/>
      <c r="P263" s="6" t="n"/>
      <c r="Q263" s="51" t="str">
        <f>IF(OR($B263="",'Project Info'!$C$9=""),"",WORKDAY.INTL(MAX('Project Info'!$C$9,N($K263),IF($D263="",0,N(IFERROR(IF($E263="SS",WORKDAY.INTL(INDEX($Q$11:$Q$310,MATCH($D263,$A$11:$A$310,0)),N($F263),'Project Info'!$H$12,Holidays!$A$6:$A$205),IF($E263="FF",WORKDAY.INTL(INDEX($R$11:$R$310,MATCH($D263,$A$11:$A$310,0)),N($F263)-MAX(1,N($J263))+1,'Project Info'!$H$12,Holidays!$A$6:$A$205),WORKDAY.INTL(INDEX($R$11:$R$310,MATCH($D263,$A$11:$A$310,0)),1+N($F263),'Project Info'!$H$12,Holidays!$A$6:$A$205))),0))),IF($G263="",0,N(IFERROR(IF($H263="SS",WORKDAY.INTL(INDEX($Q$11:$Q$310,MATCH($G263,$A$11:$A$310,0)),N($I263),'Project Info'!$H$12,Holidays!$A$6:$A$205),IF($H263="FF",WORKDAY.INTL(INDEX($R$11:$R$310,MATCH($G263,$A$11:$A$310,0)),N($I263)-MAX(1,N($J263))+1,'Project Info'!$H$12,Holidays!$A$6:$A$205),WORKDAY.INTL(INDEX($R$11:$R$310,MATCH($G263,$A$11:$A$310,0)),1+N($I263),'Project Info'!$H$12,Holidays!$A$6:$A$205))),0))))-1,1,'Project Info'!$H$12,Holidays!$A$6:$A$205))</f>
        <v/>
      </c>
      <c r="R263" s="51" t="str">
        <f>IF(OR($Q263="",NOT(ISNUMBER($J263))),"",WORKDAY.INTL($Q263,MAX(1,$J263)-1,'Project Info'!$H$12,Holidays!$A$6:$A$205))</f>
        <v/>
      </c>
      <c r="S263" s="51" t="str">
        <f>IF($Q263="","",IF(ISNUMBER($M263),$M263,WORKDAY.INTL(MAX($Q263,IF($D263="",0,N(IFERROR(IF($E263="SS",WORKDAY.INTL(INDEX($S$11:$S$310,MATCH($D263,$A$11:$A$310,0)),N($F263),'Project Info'!$H$12,Holidays!$A$6:$A$205),IF($E263="FF",WORKDAY.INTL(INDEX($T$11:$T$310,MATCH($D263,$A$11:$A$310,0)),N($F263)-MAX(1,IF(ISNUMBER($P263),$P263,N($J263)))+1,'Project Info'!$H$12,Holidays!$A$6:$A$205),WORKDAY.INTL(INDEX($T$11:$T$310,MATCH($D263,$A$11:$A$310,0)),1+N($F263),'Project Info'!$H$12,Holidays!$A$6:$A$205))),0))),IF($G263="",0,N(IFERROR(IF($H263="SS",WORKDAY.INTL(INDEX($S$11:$S$310,MATCH($G263,$A$11:$A$310,0)),N($I263),'Project Info'!$H$12,Holidays!$A$6:$A$205),IF($H263="FF",WORKDAY.INTL(INDEX($T$11:$T$310,MATCH($G263,$A$11:$A$310,0)),N($I263)-MAX(1,IF(ISNUMBER($P263),$P263,N($J263)))+1,'Project Info'!$H$12,Holidays!$A$6:$A$205),WORKDAY.INTL(INDEX($T$11:$T$310,MATCH($G263,$A$11:$A$310,0)),1+N($I263),'Project Info'!$H$12,Holidays!$A$6:$A$205))),0))),IF($AE263="Completed",0,N('Project Info'!$C$11)))-1,1,'Project Info'!$H$12,Holidays!$A$6:$A$205)))</f>
        <v/>
      </c>
      <c r="T263" s="51" t="str">
        <f>IF(OR($S263="",$U263=""),"",IF(ISNUMBER($N263),$N263,WORKDAY.INTL($S263,$U263-1,'Project Info'!$H$12,Holidays!$A$6:$A$205)))</f>
        <v/>
      </c>
      <c r="U263" s="52" t="str">
        <f>IF(OR($S263="",NOT(ISNUMBER($J263))),"",IF(ISNUMBER($N263),MAX(1,NETWORKDAYS.INTL($S263,$N263,'Project Info'!$H$12,Holidays!$A$6:$A$205)),MAX(1,IF(ISNUMBER($P263),$P263,$J263),IF(ISNUMBER($M263),NETWORKDAYS.INTL($M263,N('Project Info'!$C$11),'Project Info'!$H$12,Holidays!$A$6:$A$205),0))))</f>
        <v/>
      </c>
      <c r="V263" s="53" t="str">
        <f>IF($U263="","",$U263-MAX(1,$J263))</f>
        <v/>
      </c>
      <c r="W263" s="25" t="str">
        <f>IF($B263="","",IF($U263="","Enter Duration",IF($AE263="Completed",IF(NOT(ISNUMBER($N263)),"Completed - enter Actual End",IF($V263&gt;0,"Completed - Overshoot",IF($V263&lt;0,"Completed - Early","Completed - On Time"))),IF($AE263="On Hold","On Hold",IF($AE263="In Progress",IF($V263&gt;0,"In Progress - Overshooting","In Progress - On Track"),IF($S263&gt;$Q263,"Delayed Start","Not Started"))))))</f>
        <v/>
      </c>
      <c r="X263" s="53" t="str">
        <f>IF(OR(NOT(ISNUMBER($R263)),NOT(ISNUMBER($T263))),"",IF($T263&gt;=$R263,NETWORKDAYS.INTL($R263,$T263,'Project Info'!$H$12,Holidays!$A$6:$A$205)-1,-(NETWORKDAYS.INTL($T263,$R263,'Project Info'!$H$12,Holidays!$A$6:$A$205)-1)))</f>
        <v/>
      </c>
      <c r="Y263" s="25" t="str">
        <f>IF($B263="","",IF(AND(MAX($AC263,$AD263)&gt;0,N($S263)&gt;N($Q263)),"Delayed by Task #"&amp;IF($AC263&gt;=$AD263,$D263,$G263)&amp;" (+"&amp;MAX($AC263,$AD263)&amp;"d)",""))</f>
        <v/>
      </c>
      <c r="Z263" s="52" t="str">
        <f>IF($B263="","",COUNTIF($D$11:$D$310,$A263)+COUNTIF($G$11:$G$310,$A263))</f>
        <v/>
      </c>
      <c r="AA263" s="47" t="str">
        <f>IF($B263="","",IF($AE263="Completed",1,IF($AE263="On Hold",4,IF($AE263="In Progress",2,IF(N($S263)&gt;N($Q263),7,3)))))</f>
        <v/>
      </c>
      <c r="AB263" s="47" t="str">
        <f>IF($B263="","",IF(OR(AND($D263&lt;&gt;"",ISNUMBER(MATCH($D263,$A$11:$A$310,0))),AND($G263&lt;&gt;"",ISNUMBER(MATCH($G263,$A$11:$A$310,0)))),1,0))</f>
        <v/>
      </c>
      <c r="AC263" s="47">
        <f>IF($D263="",0,N(IFERROR(INDEX($X$11:$X$310,MATCH($D263,$A$11:$A$310,0)),0)))</f>
        <v>0</v>
      </c>
      <c r="AD263" s="47">
        <f>IF($G263="",0,N(IFERROR(INDEX($X$11:$X$310,MATCH($G263,$A$11:$A$310,0)),0)))</f>
        <v>0</v>
      </c>
      <c r="AE263" s="47" t="str">
        <f>IF($B263="","",IF(ISNUMBER($N263),"Completed",IF($L263="Completed","Completed",IF($L263&lt;&gt;"",$L263,IF(ISNUMBER($M263),"In Progress","Not Started")))))</f>
        <v/>
      </c>
      <c r="AF263" s="54" t="str">
        <f>IF($B263="","",IF($AE263="Completed",1,MIN(1,N($O263))))</f>
        <v/>
      </c>
      <c r="AG263" s="55" t="str">
        <f>IF(OR($S263="",NOT(ISNUMBER($J263))),"",WORKDAY.INTL($S263,MAX(1,$J263)-1,'Project Info'!$H$12,Holidays!$A$6:$A$205))</f>
        <v/>
      </c>
      <c r="AH263" s="47" t="str">
        <f>IF($B263="","",N($J263)*$AF263)</f>
        <v/>
      </c>
      <c r="AI263" s="47">
        <f>IF(ISNUMBER($R263),$R263,0)</f>
        <v>0</v>
      </c>
      <c r="AJ263" s="47">
        <f>IF(ISNUMBER($T263),$T263,0)</f>
        <v>0</v>
      </c>
    </row>
    <row r="264" ht="18" customHeight="1">
      <c r="A264" s="47" t="str">
        <f>IF($B264="","",ROW()-10)</f>
        <v/>
      </c>
      <c r="B264" s="48" t="n"/>
      <c r="C264" s="48" t="n"/>
      <c r="D264" s="6" t="n"/>
      <c r="E264" s="6" t="n"/>
      <c r="F264" s="6" t="n"/>
      <c r="G264" s="6" t="n"/>
      <c r="H264" s="6" t="n"/>
      <c r="I264" s="6" t="n"/>
      <c r="J264" s="6" t="n"/>
      <c r="K264" s="49" t="n"/>
      <c r="L264" s="6" t="n"/>
      <c r="M264" s="49" t="n"/>
      <c r="N264" s="49" t="n"/>
      <c r="O264" s="50" t="n"/>
      <c r="P264" s="6" t="n"/>
      <c r="Q264" s="51" t="str">
        <f>IF(OR($B264="",'Project Info'!$C$9=""),"",WORKDAY.INTL(MAX('Project Info'!$C$9,N($K264),IF($D264="",0,N(IFERROR(IF($E264="SS",WORKDAY.INTL(INDEX($Q$11:$Q$310,MATCH($D264,$A$11:$A$310,0)),N($F264),'Project Info'!$H$12,Holidays!$A$6:$A$205),IF($E264="FF",WORKDAY.INTL(INDEX($R$11:$R$310,MATCH($D264,$A$11:$A$310,0)),N($F264)-MAX(1,N($J264))+1,'Project Info'!$H$12,Holidays!$A$6:$A$205),WORKDAY.INTL(INDEX($R$11:$R$310,MATCH($D264,$A$11:$A$310,0)),1+N($F264),'Project Info'!$H$12,Holidays!$A$6:$A$205))),0))),IF($G264="",0,N(IFERROR(IF($H264="SS",WORKDAY.INTL(INDEX($Q$11:$Q$310,MATCH($G264,$A$11:$A$310,0)),N($I264),'Project Info'!$H$12,Holidays!$A$6:$A$205),IF($H264="FF",WORKDAY.INTL(INDEX($R$11:$R$310,MATCH($G264,$A$11:$A$310,0)),N($I264)-MAX(1,N($J264))+1,'Project Info'!$H$12,Holidays!$A$6:$A$205),WORKDAY.INTL(INDEX($R$11:$R$310,MATCH($G264,$A$11:$A$310,0)),1+N($I264),'Project Info'!$H$12,Holidays!$A$6:$A$205))),0))))-1,1,'Project Info'!$H$12,Holidays!$A$6:$A$205))</f>
        <v/>
      </c>
      <c r="R264" s="51" t="str">
        <f>IF(OR($Q264="",NOT(ISNUMBER($J264))),"",WORKDAY.INTL($Q264,MAX(1,$J264)-1,'Project Info'!$H$12,Holidays!$A$6:$A$205))</f>
        <v/>
      </c>
      <c r="S264" s="51" t="str">
        <f>IF($Q264="","",IF(ISNUMBER($M264),$M264,WORKDAY.INTL(MAX($Q264,IF($D264="",0,N(IFERROR(IF($E264="SS",WORKDAY.INTL(INDEX($S$11:$S$310,MATCH($D264,$A$11:$A$310,0)),N($F264),'Project Info'!$H$12,Holidays!$A$6:$A$205),IF($E264="FF",WORKDAY.INTL(INDEX($T$11:$T$310,MATCH($D264,$A$11:$A$310,0)),N($F264)-MAX(1,IF(ISNUMBER($P264),$P264,N($J264)))+1,'Project Info'!$H$12,Holidays!$A$6:$A$205),WORKDAY.INTL(INDEX($T$11:$T$310,MATCH($D264,$A$11:$A$310,0)),1+N($F264),'Project Info'!$H$12,Holidays!$A$6:$A$205))),0))),IF($G264="",0,N(IFERROR(IF($H264="SS",WORKDAY.INTL(INDEX($S$11:$S$310,MATCH($G264,$A$11:$A$310,0)),N($I264),'Project Info'!$H$12,Holidays!$A$6:$A$205),IF($H264="FF",WORKDAY.INTL(INDEX($T$11:$T$310,MATCH($G264,$A$11:$A$310,0)),N($I264)-MAX(1,IF(ISNUMBER($P264),$P264,N($J264)))+1,'Project Info'!$H$12,Holidays!$A$6:$A$205),WORKDAY.INTL(INDEX($T$11:$T$310,MATCH($G264,$A$11:$A$310,0)),1+N($I264),'Project Info'!$H$12,Holidays!$A$6:$A$205))),0))),IF($AE264="Completed",0,N('Project Info'!$C$11)))-1,1,'Project Info'!$H$12,Holidays!$A$6:$A$205)))</f>
        <v/>
      </c>
      <c r="T264" s="51" t="str">
        <f>IF(OR($S264="",$U264=""),"",IF(ISNUMBER($N264),$N264,WORKDAY.INTL($S264,$U264-1,'Project Info'!$H$12,Holidays!$A$6:$A$205)))</f>
        <v/>
      </c>
      <c r="U264" s="52" t="str">
        <f>IF(OR($S264="",NOT(ISNUMBER($J264))),"",IF(ISNUMBER($N264),MAX(1,NETWORKDAYS.INTL($S264,$N264,'Project Info'!$H$12,Holidays!$A$6:$A$205)),MAX(1,IF(ISNUMBER($P264),$P264,$J264),IF(ISNUMBER($M264),NETWORKDAYS.INTL($M264,N('Project Info'!$C$11),'Project Info'!$H$12,Holidays!$A$6:$A$205),0))))</f>
        <v/>
      </c>
      <c r="V264" s="53" t="str">
        <f>IF($U264="","",$U264-MAX(1,$J264))</f>
        <v/>
      </c>
      <c r="W264" s="25" t="str">
        <f>IF($B264="","",IF($U264="","Enter Duration",IF($AE264="Completed",IF(NOT(ISNUMBER($N264)),"Completed - enter Actual End",IF($V264&gt;0,"Completed - Overshoot",IF($V264&lt;0,"Completed - Early","Completed - On Time"))),IF($AE264="On Hold","On Hold",IF($AE264="In Progress",IF($V264&gt;0,"In Progress - Overshooting","In Progress - On Track"),IF($S264&gt;$Q264,"Delayed Start","Not Started"))))))</f>
        <v/>
      </c>
      <c r="X264" s="53" t="str">
        <f>IF(OR(NOT(ISNUMBER($R264)),NOT(ISNUMBER($T264))),"",IF($T264&gt;=$R264,NETWORKDAYS.INTL($R264,$T264,'Project Info'!$H$12,Holidays!$A$6:$A$205)-1,-(NETWORKDAYS.INTL($T264,$R264,'Project Info'!$H$12,Holidays!$A$6:$A$205)-1)))</f>
        <v/>
      </c>
      <c r="Y264" s="25" t="str">
        <f>IF($B264="","",IF(AND(MAX($AC264,$AD264)&gt;0,N($S264)&gt;N($Q264)),"Delayed by Task #"&amp;IF($AC264&gt;=$AD264,$D264,$G264)&amp;" (+"&amp;MAX($AC264,$AD264)&amp;"d)",""))</f>
        <v/>
      </c>
      <c r="Z264" s="52" t="str">
        <f>IF($B264="","",COUNTIF($D$11:$D$310,$A264)+COUNTIF($G$11:$G$310,$A264))</f>
        <v/>
      </c>
      <c r="AA264" s="47" t="str">
        <f>IF($B264="","",IF($AE264="Completed",1,IF($AE264="On Hold",4,IF($AE264="In Progress",2,IF(N($S264)&gt;N($Q264),7,3)))))</f>
        <v/>
      </c>
      <c r="AB264" s="47" t="str">
        <f>IF($B264="","",IF(OR(AND($D264&lt;&gt;"",ISNUMBER(MATCH($D264,$A$11:$A$310,0))),AND($G264&lt;&gt;"",ISNUMBER(MATCH($G264,$A$11:$A$310,0)))),1,0))</f>
        <v/>
      </c>
      <c r="AC264" s="47">
        <f>IF($D264="",0,N(IFERROR(INDEX($X$11:$X$310,MATCH($D264,$A$11:$A$310,0)),0)))</f>
        <v>0</v>
      </c>
      <c r="AD264" s="47">
        <f>IF($G264="",0,N(IFERROR(INDEX($X$11:$X$310,MATCH($G264,$A$11:$A$310,0)),0)))</f>
        <v>0</v>
      </c>
      <c r="AE264" s="47" t="str">
        <f>IF($B264="","",IF(ISNUMBER($N264),"Completed",IF($L264="Completed","Completed",IF($L264&lt;&gt;"",$L264,IF(ISNUMBER($M264),"In Progress","Not Started")))))</f>
        <v/>
      </c>
      <c r="AF264" s="54" t="str">
        <f>IF($B264="","",IF($AE264="Completed",1,MIN(1,N($O264))))</f>
        <v/>
      </c>
      <c r="AG264" s="55" t="str">
        <f>IF(OR($S264="",NOT(ISNUMBER($J264))),"",WORKDAY.INTL($S264,MAX(1,$J264)-1,'Project Info'!$H$12,Holidays!$A$6:$A$205))</f>
        <v/>
      </c>
      <c r="AH264" s="47" t="str">
        <f>IF($B264="","",N($J264)*$AF264)</f>
        <v/>
      </c>
      <c r="AI264" s="47">
        <f>IF(ISNUMBER($R264),$R264,0)</f>
        <v>0</v>
      </c>
      <c r="AJ264" s="47">
        <f>IF(ISNUMBER($T264),$T264,0)</f>
        <v>0</v>
      </c>
    </row>
    <row r="265" ht="18" customHeight="1">
      <c r="A265" s="47" t="str">
        <f>IF($B265="","",ROW()-10)</f>
        <v/>
      </c>
      <c r="B265" s="48" t="n"/>
      <c r="C265" s="48" t="n"/>
      <c r="D265" s="6" t="n"/>
      <c r="E265" s="6" t="n"/>
      <c r="F265" s="6" t="n"/>
      <c r="G265" s="6" t="n"/>
      <c r="H265" s="6" t="n"/>
      <c r="I265" s="6" t="n"/>
      <c r="J265" s="6" t="n"/>
      <c r="K265" s="49" t="n"/>
      <c r="L265" s="6" t="n"/>
      <c r="M265" s="49" t="n"/>
      <c r="N265" s="49" t="n"/>
      <c r="O265" s="50" t="n"/>
      <c r="P265" s="6" t="n"/>
      <c r="Q265" s="51" t="str">
        <f>IF(OR($B265="",'Project Info'!$C$9=""),"",WORKDAY.INTL(MAX('Project Info'!$C$9,N($K265),IF($D265="",0,N(IFERROR(IF($E265="SS",WORKDAY.INTL(INDEX($Q$11:$Q$310,MATCH($D265,$A$11:$A$310,0)),N($F265),'Project Info'!$H$12,Holidays!$A$6:$A$205),IF($E265="FF",WORKDAY.INTL(INDEX($R$11:$R$310,MATCH($D265,$A$11:$A$310,0)),N($F265)-MAX(1,N($J265))+1,'Project Info'!$H$12,Holidays!$A$6:$A$205),WORKDAY.INTL(INDEX($R$11:$R$310,MATCH($D265,$A$11:$A$310,0)),1+N($F265),'Project Info'!$H$12,Holidays!$A$6:$A$205))),0))),IF($G265="",0,N(IFERROR(IF($H265="SS",WORKDAY.INTL(INDEX($Q$11:$Q$310,MATCH($G265,$A$11:$A$310,0)),N($I265),'Project Info'!$H$12,Holidays!$A$6:$A$205),IF($H265="FF",WORKDAY.INTL(INDEX($R$11:$R$310,MATCH($G265,$A$11:$A$310,0)),N($I265)-MAX(1,N($J265))+1,'Project Info'!$H$12,Holidays!$A$6:$A$205),WORKDAY.INTL(INDEX($R$11:$R$310,MATCH($G265,$A$11:$A$310,0)),1+N($I265),'Project Info'!$H$12,Holidays!$A$6:$A$205))),0))))-1,1,'Project Info'!$H$12,Holidays!$A$6:$A$205))</f>
        <v/>
      </c>
      <c r="R265" s="51" t="str">
        <f>IF(OR($Q265="",NOT(ISNUMBER($J265))),"",WORKDAY.INTL($Q265,MAX(1,$J265)-1,'Project Info'!$H$12,Holidays!$A$6:$A$205))</f>
        <v/>
      </c>
      <c r="S265" s="51" t="str">
        <f>IF($Q265="","",IF(ISNUMBER($M265),$M265,WORKDAY.INTL(MAX($Q265,IF($D265="",0,N(IFERROR(IF($E265="SS",WORKDAY.INTL(INDEX($S$11:$S$310,MATCH($D265,$A$11:$A$310,0)),N($F265),'Project Info'!$H$12,Holidays!$A$6:$A$205),IF($E265="FF",WORKDAY.INTL(INDEX($T$11:$T$310,MATCH($D265,$A$11:$A$310,0)),N($F265)-MAX(1,IF(ISNUMBER($P265),$P265,N($J265)))+1,'Project Info'!$H$12,Holidays!$A$6:$A$205),WORKDAY.INTL(INDEX($T$11:$T$310,MATCH($D265,$A$11:$A$310,0)),1+N($F265),'Project Info'!$H$12,Holidays!$A$6:$A$205))),0))),IF($G265="",0,N(IFERROR(IF($H265="SS",WORKDAY.INTL(INDEX($S$11:$S$310,MATCH($G265,$A$11:$A$310,0)),N($I265),'Project Info'!$H$12,Holidays!$A$6:$A$205),IF($H265="FF",WORKDAY.INTL(INDEX($T$11:$T$310,MATCH($G265,$A$11:$A$310,0)),N($I265)-MAX(1,IF(ISNUMBER($P265),$P265,N($J265)))+1,'Project Info'!$H$12,Holidays!$A$6:$A$205),WORKDAY.INTL(INDEX($T$11:$T$310,MATCH($G265,$A$11:$A$310,0)),1+N($I265),'Project Info'!$H$12,Holidays!$A$6:$A$205))),0))),IF($AE265="Completed",0,N('Project Info'!$C$11)))-1,1,'Project Info'!$H$12,Holidays!$A$6:$A$205)))</f>
        <v/>
      </c>
      <c r="T265" s="51" t="str">
        <f>IF(OR($S265="",$U265=""),"",IF(ISNUMBER($N265),$N265,WORKDAY.INTL($S265,$U265-1,'Project Info'!$H$12,Holidays!$A$6:$A$205)))</f>
        <v/>
      </c>
      <c r="U265" s="52" t="str">
        <f>IF(OR($S265="",NOT(ISNUMBER($J265))),"",IF(ISNUMBER($N265),MAX(1,NETWORKDAYS.INTL($S265,$N265,'Project Info'!$H$12,Holidays!$A$6:$A$205)),MAX(1,IF(ISNUMBER($P265),$P265,$J265),IF(ISNUMBER($M265),NETWORKDAYS.INTL($M265,N('Project Info'!$C$11),'Project Info'!$H$12,Holidays!$A$6:$A$205),0))))</f>
        <v/>
      </c>
      <c r="V265" s="53" t="str">
        <f>IF($U265="","",$U265-MAX(1,$J265))</f>
        <v/>
      </c>
      <c r="W265" s="25" t="str">
        <f>IF($B265="","",IF($U265="","Enter Duration",IF($AE265="Completed",IF(NOT(ISNUMBER($N265)),"Completed - enter Actual End",IF($V265&gt;0,"Completed - Overshoot",IF($V265&lt;0,"Completed - Early","Completed - On Time"))),IF($AE265="On Hold","On Hold",IF($AE265="In Progress",IF($V265&gt;0,"In Progress - Overshooting","In Progress - On Track"),IF($S265&gt;$Q265,"Delayed Start","Not Started"))))))</f>
        <v/>
      </c>
      <c r="X265" s="53" t="str">
        <f>IF(OR(NOT(ISNUMBER($R265)),NOT(ISNUMBER($T265))),"",IF($T265&gt;=$R265,NETWORKDAYS.INTL($R265,$T265,'Project Info'!$H$12,Holidays!$A$6:$A$205)-1,-(NETWORKDAYS.INTL($T265,$R265,'Project Info'!$H$12,Holidays!$A$6:$A$205)-1)))</f>
        <v/>
      </c>
      <c r="Y265" s="25" t="str">
        <f>IF($B265="","",IF(AND(MAX($AC265,$AD265)&gt;0,N($S265)&gt;N($Q265)),"Delayed by Task #"&amp;IF($AC265&gt;=$AD265,$D265,$G265)&amp;" (+"&amp;MAX($AC265,$AD265)&amp;"d)",""))</f>
        <v/>
      </c>
      <c r="Z265" s="52" t="str">
        <f>IF($B265="","",COUNTIF($D$11:$D$310,$A265)+COUNTIF($G$11:$G$310,$A265))</f>
        <v/>
      </c>
      <c r="AA265" s="47" t="str">
        <f>IF($B265="","",IF($AE265="Completed",1,IF($AE265="On Hold",4,IF($AE265="In Progress",2,IF(N($S265)&gt;N($Q265),7,3)))))</f>
        <v/>
      </c>
      <c r="AB265" s="47" t="str">
        <f>IF($B265="","",IF(OR(AND($D265&lt;&gt;"",ISNUMBER(MATCH($D265,$A$11:$A$310,0))),AND($G265&lt;&gt;"",ISNUMBER(MATCH($G265,$A$11:$A$310,0)))),1,0))</f>
        <v/>
      </c>
      <c r="AC265" s="47">
        <f>IF($D265="",0,N(IFERROR(INDEX($X$11:$X$310,MATCH($D265,$A$11:$A$310,0)),0)))</f>
        <v>0</v>
      </c>
      <c r="AD265" s="47">
        <f>IF($G265="",0,N(IFERROR(INDEX($X$11:$X$310,MATCH($G265,$A$11:$A$310,0)),0)))</f>
        <v>0</v>
      </c>
      <c r="AE265" s="47" t="str">
        <f>IF($B265="","",IF(ISNUMBER($N265),"Completed",IF($L265="Completed","Completed",IF($L265&lt;&gt;"",$L265,IF(ISNUMBER($M265),"In Progress","Not Started")))))</f>
        <v/>
      </c>
      <c r="AF265" s="54" t="str">
        <f>IF($B265="","",IF($AE265="Completed",1,MIN(1,N($O265))))</f>
        <v/>
      </c>
      <c r="AG265" s="55" t="str">
        <f>IF(OR($S265="",NOT(ISNUMBER($J265))),"",WORKDAY.INTL($S265,MAX(1,$J265)-1,'Project Info'!$H$12,Holidays!$A$6:$A$205))</f>
        <v/>
      </c>
      <c r="AH265" s="47" t="str">
        <f>IF($B265="","",N($J265)*$AF265)</f>
        <v/>
      </c>
      <c r="AI265" s="47">
        <f>IF(ISNUMBER($R265),$R265,0)</f>
        <v>0</v>
      </c>
      <c r="AJ265" s="47">
        <f>IF(ISNUMBER($T265),$T265,0)</f>
        <v>0</v>
      </c>
    </row>
    <row r="266" ht="18" customHeight="1">
      <c r="A266" s="47" t="str">
        <f>IF($B266="","",ROW()-10)</f>
        <v/>
      </c>
      <c r="B266" s="48" t="n"/>
      <c r="C266" s="48" t="n"/>
      <c r="D266" s="6" t="n"/>
      <c r="E266" s="6" t="n"/>
      <c r="F266" s="6" t="n"/>
      <c r="G266" s="6" t="n"/>
      <c r="H266" s="6" t="n"/>
      <c r="I266" s="6" t="n"/>
      <c r="J266" s="6" t="n"/>
      <c r="K266" s="49" t="n"/>
      <c r="L266" s="6" t="n"/>
      <c r="M266" s="49" t="n"/>
      <c r="N266" s="49" t="n"/>
      <c r="O266" s="50" t="n"/>
      <c r="P266" s="6" t="n"/>
      <c r="Q266" s="51" t="str">
        <f>IF(OR($B266="",'Project Info'!$C$9=""),"",WORKDAY.INTL(MAX('Project Info'!$C$9,N($K266),IF($D266="",0,N(IFERROR(IF($E266="SS",WORKDAY.INTL(INDEX($Q$11:$Q$310,MATCH($D266,$A$11:$A$310,0)),N($F266),'Project Info'!$H$12,Holidays!$A$6:$A$205),IF($E266="FF",WORKDAY.INTL(INDEX($R$11:$R$310,MATCH($D266,$A$11:$A$310,0)),N($F266)-MAX(1,N($J266))+1,'Project Info'!$H$12,Holidays!$A$6:$A$205),WORKDAY.INTL(INDEX($R$11:$R$310,MATCH($D266,$A$11:$A$310,0)),1+N($F266),'Project Info'!$H$12,Holidays!$A$6:$A$205))),0))),IF($G266="",0,N(IFERROR(IF($H266="SS",WORKDAY.INTL(INDEX($Q$11:$Q$310,MATCH($G266,$A$11:$A$310,0)),N($I266),'Project Info'!$H$12,Holidays!$A$6:$A$205),IF($H266="FF",WORKDAY.INTL(INDEX($R$11:$R$310,MATCH($G266,$A$11:$A$310,0)),N($I266)-MAX(1,N($J266))+1,'Project Info'!$H$12,Holidays!$A$6:$A$205),WORKDAY.INTL(INDEX($R$11:$R$310,MATCH($G266,$A$11:$A$310,0)),1+N($I266),'Project Info'!$H$12,Holidays!$A$6:$A$205))),0))))-1,1,'Project Info'!$H$12,Holidays!$A$6:$A$205))</f>
        <v/>
      </c>
      <c r="R266" s="51" t="str">
        <f>IF(OR($Q266="",NOT(ISNUMBER($J266))),"",WORKDAY.INTL($Q266,MAX(1,$J266)-1,'Project Info'!$H$12,Holidays!$A$6:$A$205))</f>
        <v/>
      </c>
      <c r="S266" s="51" t="str">
        <f>IF($Q266="","",IF(ISNUMBER($M266),$M266,WORKDAY.INTL(MAX($Q266,IF($D266="",0,N(IFERROR(IF($E266="SS",WORKDAY.INTL(INDEX($S$11:$S$310,MATCH($D266,$A$11:$A$310,0)),N($F266),'Project Info'!$H$12,Holidays!$A$6:$A$205),IF($E266="FF",WORKDAY.INTL(INDEX($T$11:$T$310,MATCH($D266,$A$11:$A$310,0)),N($F266)-MAX(1,IF(ISNUMBER($P266),$P266,N($J266)))+1,'Project Info'!$H$12,Holidays!$A$6:$A$205),WORKDAY.INTL(INDEX($T$11:$T$310,MATCH($D266,$A$11:$A$310,0)),1+N($F266),'Project Info'!$H$12,Holidays!$A$6:$A$205))),0))),IF($G266="",0,N(IFERROR(IF($H266="SS",WORKDAY.INTL(INDEX($S$11:$S$310,MATCH($G266,$A$11:$A$310,0)),N($I266),'Project Info'!$H$12,Holidays!$A$6:$A$205),IF($H266="FF",WORKDAY.INTL(INDEX($T$11:$T$310,MATCH($G266,$A$11:$A$310,0)),N($I266)-MAX(1,IF(ISNUMBER($P266),$P266,N($J266)))+1,'Project Info'!$H$12,Holidays!$A$6:$A$205),WORKDAY.INTL(INDEX($T$11:$T$310,MATCH($G266,$A$11:$A$310,0)),1+N($I266),'Project Info'!$H$12,Holidays!$A$6:$A$205))),0))),IF($AE266="Completed",0,N('Project Info'!$C$11)))-1,1,'Project Info'!$H$12,Holidays!$A$6:$A$205)))</f>
        <v/>
      </c>
      <c r="T266" s="51" t="str">
        <f>IF(OR($S266="",$U266=""),"",IF(ISNUMBER($N266),$N266,WORKDAY.INTL($S266,$U266-1,'Project Info'!$H$12,Holidays!$A$6:$A$205)))</f>
        <v/>
      </c>
      <c r="U266" s="52" t="str">
        <f>IF(OR($S266="",NOT(ISNUMBER($J266))),"",IF(ISNUMBER($N266),MAX(1,NETWORKDAYS.INTL($S266,$N266,'Project Info'!$H$12,Holidays!$A$6:$A$205)),MAX(1,IF(ISNUMBER($P266),$P266,$J266),IF(ISNUMBER($M266),NETWORKDAYS.INTL($M266,N('Project Info'!$C$11),'Project Info'!$H$12,Holidays!$A$6:$A$205),0))))</f>
        <v/>
      </c>
      <c r="V266" s="53" t="str">
        <f>IF($U266="","",$U266-MAX(1,$J266))</f>
        <v/>
      </c>
      <c r="W266" s="25" t="str">
        <f>IF($B266="","",IF($U266="","Enter Duration",IF($AE266="Completed",IF(NOT(ISNUMBER($N266)),"Completed - enter Actual End",IF($V266&gt;0,"Completed - Overshoot",IF($V266&lt;0,"Completed - Early","Completed - On Time"))),IF($AE266="On Hold","On Hold",IF($AE266="In Progress",IF($V266&gt;0,"In Progress - Overshooting","In Progress - On Track"),IF($S266&gt;$Q266,"Delayed Start","Not Started"))))))</f>
        <v/>
      </c>
      <c r="X266" s="53" t="str">
        <f>IF(OR(NOT(ISNUMBER($R266)),NOT(ISNUMBER($T266))),"",IF($T266&gt;=$R266,NETWORKDAYS.INTL($R266,$T266,'Project Info'!$H$12,Holidays!$A$6:$A$205)-1,-(NETWORKDAYS.INTL($T266,$R266,'Project Info'!$H$12,Holidays!$A$6:$A$205)-1)))</f>
        <v/>
      </c>
      <c r="Y266" s="25" t="str">
        <f>IF($B266="","",IF(AND(MAX($AC266,$AD266)&gt;0,N($S266)&gt;N($Q266)),"Delayed by Task #"&amp;IF($AC266&gt;=$AD266,$D266,$G266)&amp;" (+"&amp;MAX($AC266,$AD266)&amp;"d)",""))</f>
        <v/>
      </c>
      <c r="Z266" s="52" t="str">
        <f>IF($B266="","",COUNTIF($D$11:$D$310,$A266)+COUNTIF($G$11:$G$310,$A266))</f>
        <v/>
      </c>
      <c r="AA266" s="47" t="str">
        <f>IF($B266="","",IF($AE266="Completed",1,IF($AE266="On Hold",4,IF($AE266="In Progress",2,IF(N($S266)&gt;N($Q266),7,3)))))</f>
        <v/>
      </c>
      <c r="AB266" s="47" t="str">
        <f>IF($B266="","",IF(OR(AND($D266&lt;&gt;"",ISNUMBER(MATCH($D266,$A$11:$A$310,0))),AND($G266&lt;&gt;"",ISNUMBER(MATCH($G266,$A$11:$A$310,0)))),1,0))</f>
        <v/>
      </c>
      <c r="AC266" s="47">
        <f>IF($D266="",0,N(IFERROR(INDEX($X$11:$X$310,MATCH($D266,$A$11:$A$310,0)),0)))</f>
        <v>0</v>
      </c>
      <c r="AD266" s="47">
        <f>IF($G266="",0,N(IFERROR(INDEX($X$11:$X$310,MATCH($G266,$A$11:$A$310,0)),0)))</f>
        <v>0</v>
      </c>
      <c r="AE266" s="47" t="str">
        <f>IF($B266="","",IF(ISNUMBER($N266),"Completed",IF($L266="Completed","Completed",IF($L266&lt;&gt;"",$L266,IF(ISNUMBER($M266),"In Progress","Not Started")))))</f>
        <v/>
      </c>
      <c r="AF266" s="54" t="str">
        <f>IF($B266="","",IF($AE266="Completed",1,MIN(1,N($O266))))</f>
        <v/>
      </c>
      <c r="AG266" s="55" t="str">
        <f>IF(OR($S266="",NOT(ISNUMBER($J266))),"",WORKDAY.INTL($S266,MAX(1,$J266)-1,'Project Info'!$H$12,Holidays!$A$6:$A$205))</f>
        <v/>
      </c>
      <c r="AH266" s="47" t="str">
        <f>IF($B266="","",N($J266)*$AF266)</f>
        <v/>
      </c>
      <c r="AI266" s="47">
        <f>IF(ISNUMBER($R266),$R266,0)</f>
        <v>0</v>
      </c>
      <c r="AJ266" s="47">
        <f>IF(ISNUMBER($T266),$T266,0)</f>
        <v>0</v>
      </c>
    </row>
    <row r="267" ht="18" customHeight="1">
      <c r="A267" s="47" t="str">
        <f>IF($B267="","",ROW()-10)</f>
        <v/>
      </c>
      <c r="B267" s="48" t="n"/>
      <c r="C267" s="48" t="n"/>
      <c r="D267" s="6" t="n"/>
      <c r="E267" s="6" t="n"/>
      <c r="F267" s="6" t="n"/>
      <c r="G267" s="6" t="n"/>
      <c r="H267" s="6" t="n"/>
      <c r="I267" s="6" t="n"/>
      <c r="J267" s="6" t="n"/>
      <c r="K267" s="49" t="n"/>
      <c r="L267" s="6" t="n"/>
      <c r="M267" s="49" t="n"/>
      <c r="N267" s="49" t="n"/>
      <c r="O267" s="50" t="n"/>
      <c r="P267" s="6" t="n"/>
      <c r="Q267" s="51" t="str">
        <f>IF(OR($B267="",'Project Info'!$C$9=""),"",WORKDAY.INTL(MAX('Project Info'!$C$9,N($K267),IF($D267="",0,N(IFERROR(IF($E267="SS",WORKDAY.INTL(INDEX($Q$11:$Q$310,MATCH($D267,$A$11:$A$310,0)),N($F267),'Project Info'!$H$12,Holidays!$A$6:$A$205),IF($E267="FF",WORKDAY.INTL(INDEX($R$11:$R$310,MATCH($D267,$A$11:$A$310,0)),N($F267)-MAX(1,N($J267))+1,'Project Info'!$H$12,Holidays!$A$6:$A$205),WORKDAY.INTL(INDEX($R$11:$R$310,MATCH($D267,$A$11:$A$310,0)),1+N($F267),'Project Info'!$H$12,Holidays!$A$6:$A$205))),0))),IF($G267="",0,N(IFERROR(IF($H267="SS",WORKDAY.INTL(INDEX($Q$11:$Q$310,MATCH($G267,$A$11:$A$310,0)),N($I267),'Project Info'!$H$12,Holidays!$A$6:$A$205),IF($H267="FF",WORKDAY.INTL(INDEX($R$11:$R$310,MATCH($G267,$A$11:$A$310,0)),N($I267)-MAX(1,N($J267))+1,'Project Info'!$H$12,Holidays!$A$6:$A$205),WORKDAY.INTL(INDEX($R$11:$R$310,MATCH($G267,$A$11:$A$310,0)),1+N($I267),'Project Info'!$H$12,Holidays!$A$6:$A$205))),0))))-1,1,'Project Info'!$H$12,Holidays!$A$6:$A$205))</f>
        <v/>
      </c>
      <c r="R267" s="51" t="str">
        <f>IF(OR($Q267="",NOT(ISNUMBER($J267))),"",WORKDAY.INTL($Q267,MAX(1,$J267)-1,'Project Info'!$H$12,Holidays!$A$6:$A$205))</f>
        <v/>
      </c>
      <c r="S267" s="51" t="str">
        <f>IF($Q267="","",IF(ISNUMBER($M267),$M267,WORKDAY.INTL(MAX($Q267,IF($D267="",0,N(IFERROR(IF($E267="SS",WORKDAY.INTL(INDEX($S$11:$S$310,MATCH($D267,$A$11:$A$310,0)),N($F267),'Project Info'!$H$12,Holidays!$A$6:$A$205),IF($E267="FF",WORKDAY.INTL(INDEX($T$11:$T$310,MATCH($D267,$A$11:$A$310,0)),N($F267)-MAX(1,IF(ISNUMBER($P267),$P267,N($J267)))+1,'Project Info'!$H$12,Holidays!$A$6:$A$205),WORKDAY.INTL(INDEX($T$11:$T$310,MATCH($D267,$A$11:$A$310,0)),1+N($F267),'Project Info'!$H$12,Holidays!$A$6:$A$205))),0))),IF($G267="",0,N(IFERROR(IF($H267="SS",WORKDAY.INTL(INDEX($S$11:$S$310,MATCH($G267,$A$11:$A$310,0)),N($I267),'Project Info'!$H$12,Holidays!$A$6:$A$205),IF($H267="FF",WORKDAY.INTL(INDEX($T$11:$T$310,MATCH($G267,$A$11:$A$310,0)),N($I267)-MAX(1,IF(ISNUMBER($P267),$P267,N($J267)))+1,'Project Info'!$H$12,Holidays!$A$6:$A$205),WORKDAY.INTL(INDEX($T$11:$T$310,MATCH($G267,$A$11:$A$310,0)),1+N($I267),'Project Info'!$H$12,Holidays!$A$6:$A$205))),0))),IF($AE267="Completed",0,N('Project Info'!$C$11)))-1,1,'Project Info'!$H$12,Holidays!$A$6:$A$205)))</f>
        <v/>
      </c>
      <c r="T267" s="51" t="str">
        <f>IF(OR($S267="",$U267=""),"",IF(ISNUMBER($N267),$N267,WORKDAY.INTL($S267,$U267-1,'Project Info'!$H$12,Holidays!$A$6:$A$205)))</f>
        <v/>
      </c>
      <c r="U267" s="52" t="str">
        <f>IF(OR($S267="",NOT(ISNUMBER($J267))),"",IF(ISNUMBER($N267),MAX(1,NETWORKDAYS.INTL($S267,$N267,'Project Info'!$H$12,Holidays!$A$6:$A$205)),MAX(1,IF(ISNUMBER($P267),$P267,$J267),IF(ISNUMBER($M267),NETWORKDAYS.INTL($M267,N('Project Info'!$C$11),'Project Info'!$H$12,Holidays!$A$6:$A$205),0))))</f>
        <v/>
      </c>
      <c r="V267" s="53" t="str">
        <f>IF($U267="","",$U267-MAX(1,$J267))</f>
        <v/>
      </c>
      <c r="W267" s="25" t="str">
        <f>IF($B267="","",IF($U267="","Enter Duration",IF($AE267="Completed",IF(NOT(ISNUMBER($N267)),"Completed - enter Actual End",IF($V267&gt;0,"Completed - Overshoot",IF($V267&lt;0,"Completed - Early","Completed - On Time"))),IF($AE267="On Hold","On Hold",IF($AE267="In Progress",IF($V267&gt;0,"In Progress - Overshooting","In Progress - On Track"),IF($S267&gt;$Q267,"Delayed Start","Not Started"))))))</f>
        <v/>
      </c>
      <c r="X267" s="53" t="str">
        <f>IF(OR(NOT(ISNUMBER($R267)),NOT(ISNUMBER($T267))),"",IF($T267&gt;=$R267,NETWORKDAYS.INTL($R267,$T267,'Project Info'!$H$12,Holidays!$A$6:$A$205)-1,-(NETWORKDAYS.INTL($T267,$R267,'Project Info'!$H$12,Holidays!$A$6:$A$205)-1)))</f>
        <v/>
      </c>
      <c r="Y267" s="25" t="str">
        <f>IF($B267="","",IF(AND(MAX($AC267,$AD267)&gt;0,N($S267)&gt;N($Q267)),"Delayed by Task #"&amp;IF($AC267&gt;=$AD267,$D267,$G267)&amp;" (+"&amp;MAX($AC267,$AD267)&amp;"d)",""))</f>
        <v/>
      </c>
      <c r="Z267" s="52" t="str">
        <f>IF($B267="","",COUNTIF($D$11:$D$310,$A267)+COUNTIF($G$11:$G$310,$A267))</f>
        <v/>
      </c>
      <c r="AA267" s="47" t="str">
        <f>IF($B267="","",IF($AE267="Completed",1,IF($AE267="On Hold",4,IF($AE267="In Progress",2,IF(N($S267)&gt;N($Q267),7,3)))))</f>
        <v/>
      </c>
      <c r="AB267" s="47" t="str">
        <f>IF($B267="","",IF(OR(AND($D267&lt;&gt;"",ISNUMBER(MATCH($D267,$A$11:$A$310,0))),AND($G267&lt;&gt;"",ISNUMBER(MATCH($G267,$A$11:$A$310,0)))),1,0))</f>
        <v/>
      </c>
      <c r="AC267" s="47">
        <f>IF($D267="",0,N(IFERROR(INDEX($X$11:$X$310,MATCH($D267,$A$11:$A$310,0)),0)))</f>
        <v>0</v>
      </c>
      <c r="AD267" s="47">
        <f>IF($G267="",0,N(IFERROR(INDEX($X$11:$X$310,MATCH($G267,$A$11:$A$310,0)),0)))</f>
        <v>0</v>
      </c>
      <c r="AE267" s="47" t="str">
        <f>IF($B267="","",IF(ISNUMBER($N267),"Completed",IF($L267="Completed","Completed",IF($L267&lt;&gt;"",$L267,IF(ISNUMBER($M267),"In Progress","Not Started")))))</f>
        <v/>
      </c>
      <c r="AF267" s="54" t="str">
        <f>IF($B267="","",IF($AE267="Completed",1,MIN(1,N($O267))))</f>
        <v/>
      </c>
      <c r="AG267" s="55" t="str">
        <f>IF(OR($S267="",NOT(ISNUMBER($J267))),"",WORKDAY.INTL($S267,MAX(1,$J267)-1,'Project Info'!$H$12,Holidays!$A$6:$A$205))</f>
        <v/>
      </c>
      <c r="AH267" s="47" t="str">
        <f>IF($B267="","",N($J267)*$AF267)</f>
        <v/>
      </c>
      <c r="AI267" s="47">
        <f>IF(ISNUMBER($R267),$R267,0)</f>
        <v>0</v>
      </c>
      <c r="AJ267" s="47">
        <f>IF(ISNUMBER($T267),$T267,0)</f>
        <v>0</v>
      </c>
    </row>
    <row r="268" ht="18" customHeight="1">
      <c r="A268" s="47" t="str">
        <f>IF($B268="","",ROW()-10)</f>
        <v/>
      </c>
      <c r="B268" s="48" t="n"/>
      <c r="C268" s="48" t="n"/>
      <c r="D268" s="6" t="n"/>
      <c r="E268" s="6" t="n"/>
      <c r="F268" s="6" t="n"/>
      <c r="G268" s="6" t="n"/>
      <c r="H268" s="6" t="n"/>
      <c r="I268" s="6" t="n"/>
      <c r="J268" s="6" t="n"/>
      <c r="K268" s="49" t="n"/>
      <c r="L268" s="6" t="n"/>
      <c r="M268" s="49" t="n"/>
      <c r="N268" s="49" t="n"/>
      <c r="O268" s="50" t="n"/>
      <c r="P268" s="6" t="n"/>
      <c r="Q268" s="51" t="str">
        <f>IF(OR($B268="",'Project Info'!$C$9=""),"",WORKDAY.INTL(MAX('Project Info'!$C$9,N($K268),IF($D268="",0,N(IFERROR(IF($E268="SS",WORKDAY.INTL(INDEX($Q$11:$Q$310,MATCH($D268,$A$11:$A$310,0)),N($F268),'Project Info'!$H$12,Holidays!$A$6:$A$205),IF($E268="FF",WORKDAY.INTL(INDEX($R$11:$R$310,MATCH($D268,$A$11:$A$310,0)),N($F268)-MAX(1,N($J268))+1,'Project Info'!$H$12,Holidays!$A$6:$A$205),WORKDAY.INTL(INDEX($R$11:$R$310,MATCH($D268,$A$11:$A$310,0)),1+N($F268),'Project Info'!$H$12,Holidays!$A$6:$A$205))),0))),IF($G268="",0,N(IFERROR(IF($H268="SS",WORKDAY.INTL(INDEX($Q$11:$Q$310,MATCH($G268,$A$11:$A$310,0)),N($I268),'Project Info'!$H$12,Holidays!$A$6:$A$205),IF($H268="FF",WORKDAY.INTL(INDEX($R$11:$R$310,MATCH($G268,$A$11:$A$310,0)),N($I268)-MAX(1,N($J268))+1,'Project Info'!$H$12,Holidays!$A$6:$A$205),WORKDAY.INTL(INDEX($R$11:$R$310,MATCH($G268,$A$11:$A$310,0)),1+N($I268),'Project Info'!$H$12,Holidays!$A$6:$A$205))),0))))-1,1,'Project Info'!$H$12,Holidays!$A$6:$A$205))</f>
        <v/>
      </c>
      <c r="R268" s="51" t="str">
        <f>IF(OR($Q268="",NOT(ISNUMBER($J268))),"",WORKDAY.INTL($Q268,MAX(1,$J268)-1,'Project Info'!$H$12,Holidays!$A$6:$A$205))</f>
        <v/>
      </c>
      <c r="S268" s="51" t="str">
        <f>IF($Q268="","",IF(ISNUMBER($M268),$M268,WORKDAY.INTL(MAX($Q268,IF($D268="",0,N(IFERROR(IF($E268="SS",WORKDAY.INTL(INDEX($S$11:$S$310,MATCH($D268,$A$11:$A$310,0)),N($F268),'Project Info'!$H$12,Holidays!$A$6:$A$205),IF($E268="FF",WORKDAY.INTL(INDEX($T$11:$T$310,MATCH($D268,$A$11:$A$310,0)),N($F268)-MAX(1,IF(ISNUMBER($P268),$P268,N($J268)))+1,'Project Info'!$H$12,Holidays!$A$6:$A$205),WORKDAY.INTL(INDEX($T$11:$T$310,MATCH($D268,$A$11:$A$310,0)),1+N($F268),'Project Info'!$H$12,Holidays!$A$6:$A$205))),0))),IF($G268="",0,N(IFERROR(IF($H268="SS",WORKDAY.INTL(INDEX($S$11:$S$310,MATCH($G268,$A$11:$A$310,0)),N($I268),'Project Info'!$H$12,Holidays!$A$6:$A$205),IF($H268="FF",WORKDAY.INTL(INDEX($T$11:$T$310,MATCH($G268,$A$11:$A$310,0)),N($I268)-MAX(1,IF(ISNUMBER($P268),$P268,N($J268)))+1,'Project Info'!$H$12,Holidays!$A$6:$A$205),WORKDAY.INTL(INDEX($T$11:$T$310,MATCH($G268,$A$11:$A$310,0)),1+N($I268),'Project Info'!$H$12,Holidays!$A$6:$A$205))),0))),IF($AE268="Completed",0,N('Project Info'!$C$11)))-1,1,'Project Info'!$H$12,Holidays!$A$6:$A$205)))</f>
        <v/>
      </c>
      <c r="T268" s="51" t="str">
        <f>IF(OR($S268="",$U268=""),"",IF(ISNUMBER($N268),$N268,WORKDAY.INTL($S268,$U268-1,'Project Info'!$H$12,Holidays!$A$6:$A$205)))</f>
        <v/>
      </c>
      <c r="U268" s="52" t="str">
        <f>IF(OR($S268="",NOT(ISNUMBER($J268))),"",IF(ISNUMBER($N268),MAX(1,NETWORKDAYS.INTL($S268,$N268,'Project Info'!$H$12,Holidays!$A$6:$A$205)),MAX(1,IF(ISNUMBER($P268),$P268,$J268),IF(ISNUMBER($M268),NETWORKDAYS.INTL($M268,N('Project Info'!$C$11),'Project Info'!$H$12,Holidays!$A$6:$A$205),0))))</f>
        <v/>
      </c>
      <c r="V268" s="53" t="str">
        <f>IF($U268="","",$U268-MAX(1,$J268))</f>
        <v/>
      </c>
      <c r="W268" s="25" t="str">
        <f>IF($B268="","",IF($U268="","Enter Duration",IF($AE268="Completed",IF(NOT(ISNUMBER($N268)),"Completed - enter Actual End",IF($V268&gt;0,"Completed - Overshoot",IF($V268&lt;0,"Completed - Early","Completed - On Time"))),IF($AE268="On Hold","On Hold",IF($AE268="In Progress",IF($V268&gt;0,"In Progress - Overshooting","In Progress - On Track"),IF($S268&gt;$Q268,"Delayed Start","Not Started"))))))</f>
        <v/>
      </c>
      <c r="X268" s="53" t="str">
        <f>IF(OR(NOT(ISNUMBER($R268)),NOT(ISNUMBER($T268))),"",IF($T268&gt;=$R268,NETWORKDAYS.INTL($R268,$T268,'Project Info'!$H$12,Holidays!$A$6:$A$205)-1,-(NETWORKDAYS.INTL($T268,$R268,'Project Info'!$H$12,Holidays!$A$6:$A$205)-1)))</f>
        <v/>
      </c>
      <c r="Y268" s="25" t="str">
        <f>IF($B268="","",IF(AND(MAX($AC268,$AD268)&gt;0,N($S268)&gt;N($Q268)),"Delayed by Task #"&amp;IF($AC268&gt;=$AD268,$D268,$G268)&amp;" (+"&amp;MAX($AC268,$AD268)&amp;"d)",""))</f>
        <v/>
      </c>
      <c r="Z268" s="52" t="str">
        <f>IF($B268="","",COUNTIF($D$11:$D$310,$A268)+COUNTIF($G$11:$G$310,$A268))</f>
        <v/>
      </c>
      <c r="AA268" s="47" t="str">
        <f>IF($B268="","",IF($AE268="Completed",1,IF($AE268="On Hold",4,IF($AE268="In Progress",2,IF(N($S268)&gt;N($Q268),7,3)))))</f>
        <v/>
      </c>
      <c r="AB268" s="47" t="str">
        <f>IF($B268="","",IF(OR(AND($D268&lt;&gt;"",ISNUMBER(MATCH($D268,$A$11:$A$310,0))),AND($G268&lt;&gt;"",ISNUMBER(MATCH($G268,$A$11:$A$310,0)))),1,0))</f>
        <v/>
      </c>
      <c r="AC268" s="47">
        <f>IF($D268="",0,N(IFERROR(INDEX($X$11:$X$310,MATCH($D268,$A$11:$A$310,0)),0)))</f>
        <v>0</v>
      </c>
      <c r="AD268" s="47">
        <f>IF($G268="",0,N(IFERROR(INDEX($X$11:$X$310,MATCH($G268,$A$11:$A$310,0)),0)))</f>
        <v>0</v>
      </c>
      <c r="AE268" s="47" t="str">
        <f>IF($B268="","",IF(ISNUMBER($N268),"Completed",IF($L268="Completed","Completed",IF($L268&lt;&gt;"",$L268,IF(ISNUMBER($M268),"In Progress","Not Started")))))</f>
        <v/>
      </c>
      <c r="AF268" s="54" t="str">
        <f>IF($B268="","",IF($AE268="Completed",1,MIN(1,N($O268))))</f>
        <v/>
      </c>
      <c r="AG268" s="55" t="str">
        <f>IF(OR($S268="",NOT(ISNUMBER($J268))),"",WORKDAY.INTL($S268,MAX(1,$J268)-1,'Project Info'!$H$12,Holidays!$A$6:$A$205))</f>
        <v/>
      </c>
      <c r="AH268" s="47" t="str">
        <f>IF($B268="","",N($J268)*$AF268)</f>
        <v/>
      </c>
      <c r="AI268" s="47">
        <f>IF(ISNUMBER($R268),$R268,0)</f>
        <v>0</v>
      </c>
      <c r="AJ268" s="47">
        <f>IF(ISNUMBER($T268),$T268,0)</f>
        <v>0</v>
      </c>
    </row>
    <row r="269" ht="18" customHeight="1">
      <c r="A269" s="47" t="str">
        <f>IF($B269="","",ROW()-10)</f>
        <v/>
      </c>
      <c r="B269" s="48" t="n"/>
      <c r="C269" s="48" t="n"/>
      <c r="D269" s="6" t="n"/>
      <c r="E269" s="6" t="n"/>
      <c r="F269" s="6" t="n"/>
      <c r="G269" s="6" t="n"/>
      <c r="H269" s="6" t="n"/>
      <c r="I269" s="6" t="n"/>
      <c r="J269" s="6" t="n"/>
      <c r="K269" s="49" t="n"/>
      <c r="L269" s="6" t="n"/>
      <c r="M269" s="49" t="n"/>
      <c r="N269" s="49" t="n"/>
      <c r="O269" s="50" t="n"/>
      <c r="P269" s="6" t="n"/>
      <c r="Q269" s="51" t="str">
        <f>IF(OR($B269="",'Project Info'!$C$9=""),"",WORKDAY.INTL(MAX('Project Info'!$C$9,N($K269),IF($D269="",0,N(IFERROR(IF($E269="SS",WORKDAY.INTL(INDEX($Q$11:$Q$310,MATCH($D269,$A$11:$A$310,0)),N($F269),'Project Info'!$H$12,Holidays!$A$6:$A$205),IF($E269="FF",WORKDAY.INTL(INDEX($R$11:$R$310,MATCH($D269,$A$11:$A$310,0)),N($F269)-MAX(1,N($J269))+1,'Project Info'!$H$12,Holidays!$A$6:$A$205),WORKDAY.INTL(INDEX($R$11:$R$310,MATCH($D269,$A$11:$A$310,0)),1+N($F269),'Project Info'!$H$12,Holidays!$A$6:$A$205))),0))),IF($G269="",0,N(IFERROR(IF($H269="SS",WORKDAY.INTL(INDEX($Q$11:$Q$310,MATCH($G269,$A$11:$A$310,0)),N($I269),'Project Info'!$H$12,Holidays!$A$6:$A$205),IF($H269="FF",WORKDAY.INTL(INDEX($R$11:$R$310,MATCH($G269,$A$11:$A$310,0)),N($I269)-MAX(1,N($J269))+1,'Project Info'!$H$12,Holidays!$A$6:$A$205),WORKDAY.INTL(INDEX($R$11:$R$310,MATCH($G269,$A$11:$A$310,0)),1+N($I269),'Project Info'!$H$12,Holidays!$A$6:$A$205))),0))))-1,1,'Project Info'!$H$12,Holidays!$A$6:$A$205))</f>
        <v/>
      </c>
      <c r="R269" s="51" t="str">
        <f>IF(OR($Q269="",NOT(ISNUMBER($J269))),"",WORKDAY.INTL($Q269,MAX(1,$J269)-1,'Project Info'!$H$12,Holidays!$A$6:$A$205))</f>
        <v/>
      </c>
      <c r="S269" s="51" t="str">
        <f>IF($Q269="","",IF(ISNUMBER($M269),$M269,WORKDAY.INTL(MAX($Q269,IF($D269="",0,N(IFERROR(IF($E269="SS",WORKDAY.INTL(INDEX($S$11:$S$310,MATCH($D269,$A$11:$A$310,0)),N($F269),'Project Info'!$H$12,Holidays!$A$6:$A$205),IF($E269="FF",WORKDAY.INTL(INDEX($T$11:$T$310,MATCH($D269,$A$11:$A$310,0)),N($F269)-MAX(1,IF(ISNUMBER($P269),$P269,N($J269)))+1,'Project Info'!$H$12,Holidays!$A$6:$A$205),WORKDAY.INTL(INDEX($T$11:$T$310,MATCH($D269,$A$11:$A$310,0)),1+N($F269),'Project Info'!$H$12,Holidays!$A$6:$A$205))),0))),IF($G269="",0,N(IFERROR(IF($H269="SS",WORKDAY.INTL(INDEX($S$11:$S$310,MATCH($G269,$A$11:$A$310,0)),N($I269),'Project Info'!$H$12,Holidays!$A$6:$A$205),IF($H269="FF",WORKDAY.INTL(INDEX($T$11:$T$310,MATCH($G269,$A$11:$A$310,0)),N($I269)-MAX(1,IF(ISNUMBER($P269),$P269,N($J269)))+1,'Project Info'!$H$12,Holidays!$A$6:$A$205),WORKDAY.INTL(INDEX($T$11:$T$310,MATCH($G269,$A$11:$A$310,0)),1+N($I269),'Project Info'!$H$12,Holidays!$A$6:$A$205))),0))),IF($AE269="Completed",0,N('Project Info'!$C$11)))-1,1,'Project Info'!$H$12,Holidays!$A$6:$A$205)))</f>
        <v/>
      </c>
      <c r="T269" s="51" t="str">
        <f>IF(OR($S269="",$U269=""),"",IF(ISNUMBER($N269),$N269,WORKDAY.INTL($S269,$U269-1,'Project Info'!$H$12,Holidays!$A$6:$A$205)))</f>
        <v/>
      </c>
      <c r="U269" s="52" t="str">
        <f>IF(OR($S269="",NOT(ISNUMBER($J269))),"",IF(ISNUMBER($N269),MAX(1,NETWORKDAYS.INTL($S269,$N269,'Project Info'!$H$12,Holidays!$A$6:$A$205)),MAX(1,IF(ISNUMBER($P269),$P269,$J269),IF(ISNUMBER($M269),NETWORKDAYS.INTL($M269,N('Project Info'!$C$11),'Project Info'!$H$12,Holidays!$A$6:$A$205),0))))</f>
        <v/>
      </c>
      <c r="V269" s="53" t="str">
        <f>IF($U269="","",$U269-MAX(1,$J269))</f>
        <v/>
      </c>
      <c r="W269" s="25" t="str">
        <f>IF($B269="","",IF($U269="","Enter Duration",IF($AE269="Completed",IF(NOT(ISNUMBER($N269)),"Completed - enter Actual End",IF($V269&gt;0,"Completed - Overshoot",IF($V269&lt;0,"Completed - Early","Completed - On Time"))),IF($AE269="On Hold","On Hold",IF($AE269="In Progress",IF($V269&gt;0,"In Progress - Overshooting","In Progress - On Track"),IF($S269&gt;$Q269,"Delayed Start","Not Started"))))))</f>
        <v/>
      </c>
      <c r="X269" s="53" t="str">
        <f>IF(OR(NOT(ISNUMBER($R269)),NOT(ISNUMBER($T269))),"",IF($T269&gt;=$R269,NETWORKDAYS.INTL($R269,$T269,'Project Info'!$H$12,Holidays!$A$6:$A$205)-1,-(NETWORKDAYS.INTL($T269,$R269,'Project Info'!$H$12,Holidays!$A$6:$A$205)-1)))</f>
        <v/>
      </c>
      <c r="Y269" s="25" t="str">
        <f>IF($B269="","",IF(AND(MAX($AC269,$AD269)&gt;0,N($S269)&gt;N($Q269)),"Delayed by Task #"&amp;IF($AC269&gt;=$AD269,$D269,$G269)&amp;" (+"&amp;MAX($AC269,$AD269)&amp;"d)",""))</f>
        <v/>
      </c>
      <c r="Z269" s="52" t="str">
        <f>IF($B269="","",COUNTIF($D$11:$D$310,$A269)+COUNTIF($G$11:$G$310,$A269))</f>
        <v/>
      </c>
      <c r="AA269" s="47" t="str">
        <f>IF($B269="","",IF($AE269="Completed",1,IF($AE269="On Hold",4,IF($AE269="In Progress",2,IF(N($S269)&gt;N($Q269),7,3)))))</f>
        <v/>
      </c>
      <c r="AB269" s="47" t="str">
        <f>IF($B269="","",IF(OR(AND($D269&lt;&gt;"",ISNUMBER(MATCH($D269,$A$11:$A$310,0))),AND($G269&lt;&gt;"",ISNUMBER(MATCH($G269,$A$11:$A$310,0)))),1,0))</f>
        <v/>
      </c>
      <c r="AC269" s="47">
        <f>IF($D269="",0,N(IFERROR(INDEX($X$11:$X$310,MATCH($D269,$A$11:$A$310,0)),0)))</f>
        <v>0</v>
      </c>
      <c r="AD269" s="47">
        <f>IF($G269="",0,N(IFERROR(INDEX($X$11:$X$310,MATCH($G269,$A$11:$A$310,0)),0)))</f>
        <v>0</v>
      </c>
      <c r="AE269" s="47" t="str">
        <f>IF($B269="","",IF(ISNUMBER($N269),"Completed",IF($L269="Completed","Completed",IF($L269&lt;&gt;"",$L269,IF(ISNUMBER($M269),"In Progress","Not Started")))))</f>
        <v/>
      </c>
      <c r="AF269" s="54" t="str">
        <f>IF($B269="","",IF($AE269="Completed",1,MIN(1,N($O269))))</f>
        <v/>
      </c>
      <c r="AG269" s="55" t="str">
        <f>IF(OR($S269="",NOT(ISNUMBER($J269))),"",WORKDAY.INTL($S269,MAX(1,$J269)-1,'Project Info'!$H$12,Holidays!$A$6:$A$205))</f>
        <v/>
      </c>
      <c r="AH269" s="47" t="str">
        <f>IF($B269="","",N($J269)*$AF269)</f>
        <v/>
      </c>
      <c r="AI269" s="47">
        <f>IF(ISNUMBER($R269),$R269,0)</f>
        <v>0</v>
      </c>
      <c r="AJ269" s="47">
        <f>IF(ISNUMBER($T269),$T269,0)</f>
        <v>0</v>
      </c>
    </row>
    <row r="270" ht="18" customHeight="1">
      <c r="A270" s="47" t="str">
        <f>IF($B270="","",ROW()-10)</f>
        <v/>
      </c>
      <c r="B270" s="48" t="n"/>
      <c r="C270" s="48" t="n"/>
      <c r="D270" s="6" t="n"/>
      <c r="E270" s="6" t="n"/>
      <c r="F270" s="6" t="n"/>
      <c r="G270" s="6" t="n"/>
      <c r="H270" s="6" t="n"/>
      <c r="I270" s="6" t="n"/>
      <c r="J270" s="6" t="n"/>
      <c r="K270" s="49" t="n"/>
      <c r="L270" s="6" t="n"/>
      <c r="M270" s="49" t="n"/>
      <c r="N270" s="49" t="n"/>
      <c r="O270" s="50" t="n"/>
      <c r="P270" s="6" t="n"/>
      <c r="Q270" s="51" t="str">
        <f>IF(OR($B270="",'Project Info'!$C$9=""),"",WORKDAY.INTL(MAX('Project Info'!$C$9,N($K270),IF($D270="",0,N(IFERROR(IF($E270="SS",WORKDAY.INTL(INDEX($Q$11:$Q$310,MATCH($D270,$A$11:$A$310,0)),N($F270),'Project Info'!$H$12,Holidays!$A$6:$A$205),IF($E270="FF",WORKDAY.INTL(INDEX($R$11:$R$310,MATCH($D270,$A$11:$A$310,0)),N($F270)-MAX(1,N($J270))+1,'Project Info'!$H$12,Holidays!$A$6:$A$205),WORKDAY.INTL(INDEX($R$11:$R$310,MATCH($D270,$A$11:$A$310,0)),1+N($F270),'Project Info'!$H$12,Holidays!$A$6:$A$205))),0))),IF($G270="",0,N(IFERROR(IF($H270="SS",WORKDAY.INTL(INDEX($Q$11:$Q$310,MATCH($G270,$A$11:$A$310,0)),N($I270),'Project Info'!$H$12,Holidays!$A$6:$A$205),IF($H270="FF",WORKDAY.INTL(INDEX($R$11:$R$310,MATCH($G270,$A$11:$A$310,0)),N($I270)-MAX(1,N($J270))+1,'Project Info'!$H$12,Holidays!$A$6:$A$205),WORKDAY.INTL(INDEX($R$11:$R$310,MATCH($G270,$A$11:$A$310,0)),1+N($I270),'Project Info'!$H$12,Holidays!$A$6:$A$205))),0))))-1,1,'Project Info'!$H$12,Holidays!$A$6:$A$205))</f>
        <v/>
      </c>
      <c r="R270" s="51" t="str">
        <f>IF(OR($Q270="",NOT(ISNUMBER($J270))),"",WORKDAY.INTL($Q270,MAX(1,$J270)-1,'Project Info'!$H$12,Holidays!$A$6:$A$205))</f>
        <v/>
      </c>
      <c r="S270" s="51" t="str">
        <f>IF($Q270="","",IF(ISNUMBER($M270),$M270,WORKDAY.INTL(MAX($Q270,IF($D270="",0,N(IFERROR(IF($E270="SS",WORKDAY.INTL(INDEX($S$11:$S$310,MATCH($D270,$A$11:$A$310,0)),N($F270),'Project Info'!$H$12,Holidays!$A$6:$A$205),IF($E270="FF",WORKDAY.INTL(INDEX($T$11:$T$310,MATCH($D270,$A$11:$A$310,0)),N($F270)-MAX(1,IF(ISNUMBER($P270),$P270,N($J270)))+1,'Project Info'!$H$12,Holidays!$A$6:$A$205),WORKDAY.INTL(INDEX($T$11:$T$310,MATCH($D270,$A$11:$A$310,0)),1+N($F270),'Project Info'!$H$12,Holidays!$A$6:$A$205))),0))),IF($G270="",0,N(IFERROR(IF($H270="SS",WORKDAY.INTL(INDEX($S$11:$S$310,MATCH($G270,$A$11:$A$310,0)),N($I270),'Project Info'!$H$12,Holidays!$A$6:$A$205),IF($H270="FF",WORKDAY.INTL(INDEX($T$11:$T$310,MATCH($G270,$A$11:$A$310,0)),N($I270)-MAX(1,IF(ISNUMBER($P270),$P270,N($J270)))+1,'Project Info'!$H$12,Holidays!$A$6:$A$205),WORKDAY.INTL(INDEX($T$11:$T$310,MATCH($G270,$A$11:$A$310,0)),1+N($I270),'Project Info'!$H$12,Holidays!$A$6:$A$205))),0))),IF($AE270="Completed",0,N('Project Info'!$C$11)))-1,1,'Project Info'!$H$12,Holidays!$A$6:$A$205)))</f>
        <v/>
      </c>
      <c r="T270" s="51" t="str">
        <f>IF(OR($S270="",$U270=""),"",IF(ISNUMBER($N270),$N270,WORKDAY.INTL($S270,$U270-1,'Project Info'!$H$12,Holidays!$A$6:$A$205)))</f>
        <v/>
      </c>
      <c r="U270" s="52" t="str">
        <f>IF(OR($S270="",NOT(ISNUMBER($J270))),"",IF(ISNUMBER($N270),MAX(1,NETWORKDAYS.INTL($S270,$N270,'Project Info'!$H$12,Holidays!$A$6:$A$205)),MAX(1,IF(ISNUMBER($P270),$P270,$J270),IF(ISNUMBER($M270),NETWORKDAYS.INTL($M270,N('Project Info'!$C$11),'Project Info'!$H$12,Holidays!$A$6:$A$205),0))))</f>
        <v/>
      </c>
      <c r="V270" s="53" t="str">
        <f>IF($U270="","",$U270-MAX(1,$J270))</f>
        <v/>
      </c>
      <c r="W270" s="25" t="str">
        <f>IF($B270="","",IF($U270="","Enter Duration",IF($AE270="Completed",IF(NOT(ISNUMBER($N270)),"Completed - enter Actual End",IF($V270&gt;0,"Completed - Overshoot",IF($V270&lt;0,"Completed - Early","Completed - On Time"))),IF($AE270="On Hold","On Hold",IF($AE270="In Progress",IF($V270&gt;0,"In Progress - Overshooting","In Progress - On Track"),IF($S270&gt;$Q270,"Delayed Start","Not Started"))))))</f>
        <v/>
      </c>
      <c r="X270" s="53" t="str">
        <f>IF(OR(NOT(ISNUMBER($R270)),NOT(ISNUMBER($T270))),"",IF($T270&gt;=$R270,NETWORKDAYS.INTL($R270,$T270,'Project Info'!$H$12,Holidays!$A$6:$A$205)-1,-(NETWORKDAYS.INTL($T270,$R270,'Project Info'!$H$12,Holidays!$A$6:$A$205)-1)))</f>
        <v/>
      </c>
      <c r="Y270" s="25" t="str">
        <f>IF($B270="","",IF(AND(MAX($AC270,$AD270)&gt;0,N($S270)&gt;N($Q270)),"Delayed by Task #"&amp;IF($AC270&gt;=$AD270,$D270,$G270)&amp;" (+"&amp;MAX($AC270,$AD270)&amp;"d)",""))</f>
        <v/>
      </c>
      <c r="Z270" s="52" t="str">
        <f>IF($B270="","",COUNTIF($D$11:$D$310,$A270)+COUNTIF($G$11:$G$310,$A270))</f>
        <v/>
      </c>
      <c r="AA270" s="47" t="str">
        <f>IF($B270="","",IF($AE270="Completed",1,IF($AE270="On Hold",4,IF($AE270="In Progress",2,IF(N($S270)&gt;N($Q270),7,3)))))</f>
        <v/>
      </c>
      <c r="AB270" s="47" t="str">
        <f>IF($B270="","",IF(OR(AND($D270&lt;&gt;"",ISNUMBER(MATCH($D270,$A$11:$A$310,0))),AND($G270&lt;&gt;"",ISNUMBER(MATCH($G270,$A$11:$A$310,0)))),1,0))</f>
        <v/>
      </c>
      <c r="AC270" s="47">
        <f>IF($D270="",0,N(IFERROR(INDEX($X$11:$X$310,MATCH($D270,$A$11:$A$310,0)),0)))</f>
        <v>0</v>
      </c>
      <c r="AD270" s="47">
        <f>IF($G270="",0,N(IFERROR(INDEX($X$11:$X$310,MATCH($G270,$A$11:$A$310,0)),0)))</f>
        <v>0</v>
      </c>
      <c r="AE270" s="47" t="str">
        <f>IF($B270="","",IF(ISNUMBER($N270),"Completed",IF($L270="Completed","Completed",IF($L270&lt;&gt;"",$L270,IF(ISNUMBER($M270),"In Progress","Not Started")))))</f>
        <v/>
      </c>
      <c r="AF270" s="54" t="str">
        <f>IF($B270="","",IF($AE270="Completed",1,MIN(1,N($O270))))</f>
        <v/>
      </c>
      <c r="AG270" s="55" t="str">
        <f>IF(OR($S270="",NOT(ISNUMBER($J270))),"",WORKDAY.INTL($S270,MAX(1,$J270)-1,'Project Info'!$H$12,Holidays!$A$6:$A$205))</f>
        <v/>
      </c>
      <c r="AH270" s="47" t="str">
        <f>IF($B270="","",N($J270)*$AF270)</f>
        <v/>
      </c>
      <c r="AI270" s="47">
        <f>IF(ISNUMBER($R270),$R270,0)</f>
        <v>0</v>
      </c>
      <c r="AJ270" s="47">
        <f>IF(ISNUMBER($T270),$T270,0)</f>
        <v>0</v>
      </c>
    </row>
    <row r="271" ht="18" customHeight="1">
      <c r="A271" s="47" t="str">
        <f>IF($B271="","",ROW()-10)</f>
        <v/>
      </c>
      <c r="B271" s="48" t="n"/>
      <c r="C271" s="48" t="n"/>
      <c r="D271" s="6" t="n"/>
      <c r="E271" s="6" t="n"/>
      <c r="F271" s="6" t="n"/>
      <c r="G271" s="6" t="n"/>
      <c r="H271" s="6" t="n"/>
      <c r="I271" s="6" t="n"/>
      <c r="J271" s="6" t="n"/>
      <c r="K271" s="49" t="n"/>
      <c r="L271" s="6" t="n"/>
      <c r="M271" s="49" t="n"/>
      <c r="N271" s="49" t="n"/>
      <c r="O271" s="50" t="n"/>
      <c r="P271" s="6" t="n"/>
      <c r="Q271" s="51" t="str">
        <f>IF(OR($B271="",'Project Info'!$C$9=""),"",WORKDAY.INTL(MAX('Project Info'!$C$9,N($K271),IF($D271="",0,N(IFERROR(IF($E271="SS",WORKDAY.INTL(INDEX($Q$11:$Q$310,MATCH($D271,$A$11:$A$310,0)),N($F271),'Project Info'!$H$12,Holidays!$A$6:$A$205),IF($E271="FF",WORKDAY.INTL(INDEX($R$11:$R$310,MATCH($D271,$A$11:$A$310,0)),N($F271)-MAX(1,N($J271))+1,'Project Info'!$H$12,Holidays!$A$6:$A$205),WORKDAY.INTL(INDEX($R$11:$R$310,MATCH($D271,$A$11:$A$310,0)),1+N($F271),'Project Info'!$H$12,Holidays!$A$6:$A$205))),0))),IF($G271="",0,N(IFERROR(IF($H271="SS",WORKDAY.INTL(INDEX($Q$11:$Q$310,MATCH($G271,$A$11:$A$310,0)),N($I271),'Project Info'!$H$12,Holidays!$A$6:$A$205),IF($H271="FF",WORKDAY.INTL(INDEX($R$11:$R$310,MATCH($G271,$A$11:$A$310,0)),N($I271)-MAX(1,N($J271))+1,'Project Info'!$H$12,Holidays!$A$6:$A$205),WORKDAY.INTL(INDEX($R$11:$R$310,MATCH($G271,$A$11:$A$310,0)),1+N($I271),'Project Info'!$H$12,Holidays!$A$6:$A$205))),0))))-1,1,'Project Info'!$H$12,Holidays!$A$6:$A$205))</f>
        <v/>
      </c>
      <c r="R271" s="51" t="str">
        <f>IF(OR($Q271="",NOT(ISNUMBER($J271))),"",WORKDAY.INTL($Q271,MAX(1,$J271)-1,'Project Info'!$H$12,Holidays!$A$6:$A$205))</f>
        <v/>
      </c>
      <c r="S271" s="51" t="str">
        <f>IF($Q271="","",IF(ISNUMBER($M271),$M271,WORKDAY.INTL(MAX($Q271,IF($D271="",0,N(IFERROR(IF($E271="SS",WORKDAY.INTL(INDEX($S$11:$S$310,MATCH($D271,$A$11:$A$310,0)),N($F271),'Project Info'!$H$12,Holidays!$A$6:$A$205),IF($E271="FF",WORKDAY.INTL(INDEX($T$11:$T$310,MATCH($D271,$A$11:$A$310,0)),N($F271)-MAX(1,IF(ISNUMBER($P271),$P271,N($J271)))+1,'Project Info'!$H$12,Holidays!$A$6:$A$205),WORKDAY.INTL(INDEX($T$11:$T$310,MATCH($D271,$A$11:$A$310,0)),1+N($F271),'Project Info'!$H$12,Holidays!$A$6:$A$205))),0))),IF($G271="",0,N(IFERROR(IF($H271="SS",WORKDAY.INTL(INDEX($S$11:$S$310,MATCH($G271,$A$11:$A$310,0)),N($I271),'Project Info'!$H$12,Holidays!$A$6:$A$205),IF($H271="FF",WORKDAY.INTL(INDEX($T$11:$T$310,MATCH($G271,$A$11:$A$310,0)),N($I271)-MAX(1,IF(ISNUMBER($P271),$P271,N($J271)))+1,'Project Info'!$H$12,Holidays!$A$6:$A$205),WORKDAY.INTL(INDEX($T$11:$T$310,MATCH($G271,$A$11:$A$310,0)),1+N($I271),'Project Info'!$H$12,Holidays!$A$6:$A$205))),0))),IF($AE271="Completed",0,N('Project Info'!$C$11)))-1,1,'Project Info'!$H$12,Holidays!$A$6:$A$205)))</f>
        <v/>
      </c>
      <c r="T271" s="51" t="str">
        <f>IF(OR($S271="",$U271=""),"",IF(ISNUMBER($N271),$N271,WORKDAY.INTL($S271,$U271-1,'Project Info'!$H$12,Holidays!$A$6:$A$205)))</f>
        <v/>
      </c>
      <c r="U271" s="52" t="str">
        <f>IF(OR($S271="",NOT(ISNUMBER($J271))),"",IF(ISNUMBER($N271),MAX(1,NETWORKDAYS.INTL($S271,$N271,'Project Info'!$H$12,Holidays!$A$6:$A$205)),MAX(1,IF(ISNUMBER($P271),$P271,$J271),IF(ISNUMBER($M271),NETWORKDAYS.INTL($M271,N('Project Info'!$C$11),'Project Info'!$H$12,Holidays!$A$6:$A$205),0))))</f>
        <v/>
      </c>
      <c r="V271" s="53" t="str">
        <f>IF($U271="","",$U271-MAX(1,$J271))</f>
        <v/>
      </c>
      <c r="W271" s="25" t="str">
        <f>IF($B271="","",IF($U271="","Enter Duration",IF($AE271="Completed",IF(NOT(ISNUMBER($N271)),"Completed - enter Actual End",IF($V271&gt;0,"Completed - Overshoot",IF($V271&lt;0,"Completed - Early","Completed - On Time"))),IF($AE271="On Hold","On Hold",IF($AE271="In Progress",IF($V271&gt;0,"In Progress - Overshooting","In Progress - On Track"),IF($S271&gt;$Q271,"Delayed Start","Not Started"))))))</f>
        <v/>
      </c>
      <c r="X271" s="53" t="str">
        <f>IF(OR(NOT(ISNUMBER($R271)),NOT(ISNUMBER($T271))),"",IF($T271&gt;=$R271,NETWORKDAYS.INTL($R271,$T271,'Project Info'!$H$12,Holidays!$A$6:$A$205)-1,-(NETWORKDAYS.INTL($T271,$R271,'Project Info'!$H$12,Holidays!$A$6:$A$205)-1)))</f>
        <v/>
      </c>
      <c r="Y271" s="25" t="str">
        <f>IF($B271="","",IF(AND(MAX($AC271,$AD271)&gt;0,N($S271)&gt;N($Q271)),"Delayed by Task #"&amp;IF($AC271&gt;=$AD271,$D271,$G271)&amp;" (+"&amp;MAX($AC271,$AD271)&amp;"d)",""))</f>
        <v/>
      </c>
      <c r="Z271" s="52" t="str">
        <f>IF($B271="","",COUNTIF($D$11:$D$310,$A271)+COUNTIF($G$11:$G$310,$A271))</f>
        <v/>
      </c>
      <c r="AA271" s="47" t="str">
        <f>IF($B271="","",IF($AE271="Completed",1,IF($AE271="On Hold",4,IF($AE271="In Progress",2,IF(N($S271)&gt;N($Q271),7,3)))))</f>
        <v/>
      </c>
      <c r="AB271" s="47" t="str">
        <f>IF($B271="","",IF(OR(AND($D271&lt;&gt;"",ISNUMBER(MATCH($D271,$A$11:$A$310,0))),AND($G271&lt;&gt;"",ISNUMBER(MATCH($G271,$A$11:$A$310,0)))),1,0))</f>
        <v/>
      </c>
      <c r="AC271" s="47">
        <f>IF($D271="",0,N(IFERROR(INDEX($X$11:$X$310,MATCH($D271,$A$11:$A$310,0)),0)))</f>
        <v>0</v>
      </c>
      <c r="AD271" s="47">
        <f>IF($G271="",0,N(IFERROR(INDEX($X$11:$X$310,MATCH($G271,$A$11:$A$310,0)),0)))</f>
        <v>0</v>
      </c>
      <c r="AE271" s="47" t="str">
        <f>IF($B271="","",IF(ISNUMBER($N271),"Completed",IF($L271="Completed","Completed",IF($L271&lt;&gt;"",$L271,IF(ISNUMBER($M271),"In Progress","Not Started")))))</f>
        <v/>
      </c>
      <c r="AF271" s="54" t="str">
        <f>IF($B271="","",IF($AE271="Completed",1,MIN(1,N($O271))))</f>
        <v/>
      </c>
      <c r="AG271" s="55" t="str">
        <f>IF(OR($S271="",NOT(ISNUMBER($J271))),"",WORKDAY.INTL($S271,MAX(1,$J271)-1,'Project Info'!$H$12,Holidays!$A$6:$A$205))</f>
        <v/>
      </c>
      <c r="AH271" s="47" t="str">
        <f>IF($B271="","",N($J271)*$AF271)</f>
        <v/>
      </c>
      <c r="AI271" s="47">
        <f>IF(ISNUMBER($R271),$R271,0)</f>
        <v>0</v>
      </c>
      <c r="AJ271" s="47">
        <f>IF(ISNUMBER($T271),$T271,0)</f>
        <v>0</v>
      </c>
    </row>
    <row r="272" ht="18" customHeight="1">
      <c r="A272" s="47" t="str">
        <f>IF($B272="","",ROW()-10)</f>
        <v/>
      </c>
      <c r="B272" s="48" t="n"/>
      <c r="C272" s="48" t="n"/>
      <c r="D272" s="6" t="n"/>
      <c r="E272" s="6" t="n"/>
      <c r="F272" s="6" t="n"/>
      <c r="G272" s="6" t="n"/>
      <c r="H272" s="6" t="n"/>
      <c r="I272" s="6" t="n"/>
      <c r="J272" s="6" t="n"/>
      <c r="K272" s="49" t="n"/>
      <c r="L272" s="6" t="n"/>
      <c r="M272" s="49" t="n"/>
      <c r="N272" s="49" t="n"/>
      <c r="O272" s="50" t="n"/>
      <c r="P272" s="6" t="n"/>
      <c r="Q272" s="51" t="str">
        <f>IF(OR($B272="",'Project Info'!$C$9=""),"",WORKDAY.INTL(MAX('Project Info'!$C$9,N($K272),IF($D272="",0,N(IFERROR(IF($E272="SS",WORKDAY.INTL(INDEX($Q$11:$Q$310,MATCH($D272,$A$11:$A$310,0)),N($F272),'Project Info'!$H$12,Holidays!$A$6:$A$205),IF($E272="FF",WORKDAY.INTL(INDEX($R$11:$R$310,MATCH($D272,$A$11:$A$310,0)),N($F272)-MAX(1,N($J272))+1,'Project Info'!$H$12,Holidays!$A$6:$A$205),WORKDAY.INTL(INDEX($R$11:$R$310,MATCH($D272,$A$11:$A$310,0)),1+N($F272),'Project Info'!$H$12,Holidays!$A$6:$A$205))),0))),IF($G272="",0,N(IFERROR(IF($H272="SS",WORKDAY.INTL(INDEX($Q$11:$Q$310,MATCH($G272,$A$11:$A$310,0)),N($I272),'Project Info'!$H$12,Holidays!$A$6:$A$205),IF($H272="FF",WORKDAY.INTL(INDEX($R$11:$R$310,MATCH($G272,$A$11:$A$310,0)),N($I272)-MAX(1,N($J272))+1,'Project Info'!$H$12,Holidays!$A$6:$A$205),WORKDAY.INTL(INDEX($R$11:$R$310,MATCH($G272,$A$11:$A$310,0)),1+N($I272),'Project Info'!$H$12,Holidays!$A$6:$A$205))),0))))-1,1,'Project Info'!$H$12,Holidays!$A$6:$A$205))</f>
        <v/>
      </c>
      <c r="R272" s="51" t="str">
        <f>IF(OR($Q272="",NOT(ISNUMBER($J272))),"",WORKDAY.INTL($Q272,MAX(1,$J272)-1,'Project Info'!$H$12,Holidays!$A$6:$A$205))</f>
        <v/>
      </c>
      <c r="S272" s="51" t="str">
        <f>IF($Q272="","",IF(ISNUMBER($M272),$M272,WORKDAY.INTL(MAX($Q272,IF($D272="",0,N(IFERROR(IF($E272="SS",WORKDAY.INTL(INDEX($S$11:$S$310,MATCH($D272,$A$11:$A$310,0)),N($F272),'Project Info'!$H$12,Holidays!$A$6:$A$205),IF($E272="FF",WORKDAY.INTL(INDEX($T$11:$T$310,MATCH($D272,$A$11:$A$310,0)),N($F272)-MAX(1,IF(ISNUMBER($P272),$P272,N($J272)))+1,'Project Info'!$H$12,Holidays!$A$6:$A$205),WORKDAY.INTL(INDEX($T$11:$T$310,MATCH($D272,$A$11:$A$310,0)),1+N($F272),'Project Info'!$H$12,Holidays!$A$6:$A$205))),0))),IF($G272="",0,N(IFERROR(IF($H272="SS",WORKDAY.INTL(INDEX($S$11:$S$310,MATCH($G272,$A$11:$A$310,0)),N($I272),'Project Info'!$H$12,Holidays!$A$6:$A$205),IF($H272="FF",WORKDAY.INTL(INDEX($T$11:$T$310,MATCH($G272,$A$11:$A$310,0)),N($I272)-MAX(1,IF(ISNUMBER($P272),$P272,N($J272)))+1,'Project Info'!$H$12,Holidays!$A$6:$A$205),WORKDAY.INTL(INDEX($T$11:$T$310,MATCH($G272,$A$11:$A$310,0)),1+N($I272),'Project Info'!$H$12,Holidays!$A$6:$A$205))),0))),IF($AE272="Completed",0,N('Project Info'!$C$11)))-1,1,'Project Info'!$H$12,Holidays!$A$6:$A$205)))</f>
        <v/>
      </c>
      <c r="T272" s="51" t="str">
        <f>IF(OR($S272="",$U272=""),"",IF(ISNUMBER($N272),$N272,WORKDAY.INTL($S272,$U272-1,'Project Info'!$H$12,Holidays!$A$6:$A$205)))</f>
        <v/>
      </c>
      <c r="U272" s="52" t="str">
        <f>IF(OR($S272="",NOT(ISNUMBER($J272))),"",IF(ISNUMBER($N272),MAX(1,NETWORKDAYS.INTL($S272,$N272,'Project Info'!$H$12,Holidays!$A$6:$A$205)),MAX(1,IF(ISNUMBER($P272),$P272,$J272),IF(ISNUMBER($M272),NETWORKDAYS.INTL($M272,N('Project Info'!$C$11),'Project Info'!$H$12,Holidays!$A$6:$A$205),0))))</f>
        <v/>
      </c>
      <c r="V272" s="53" t="str">
        <f>IF($U272="","",$U272-MAX(1,$J272))</f>
        <v/>
      </c>
      <c r="W272" s="25" t="str">
        <f>IF($B272="","",IF($U272="","Enter Duration",IF($AE272="Completed",IF(NOT(ISNUMBER($N272)),"Completed - enter Actual End",IF($V272&gt;0,"Completed - Overshoot",IF($V272&lt;0,"Completed - Early","Completed - On Time"))),IF($AE272="On Hold","On Hold",IF($AE272="In Progress",IF($V272&gt;0,"In Progress - Overshooting","In Progress - On Track"),IF($S272&gt;$Q272,"Delayed Start","Not Started"))))))</f>
        <v/>
      </c>
      <c r="X272" s="53" t="str">
        <f>IF(OR(NOT(ISNUMBER($R272)),NOT(ISNUMBER($T272))),"",IF($T272&gt;=$R272,NETWORKDAYS.INTL($R272,$T272,'Project Info'!$H$12,Holidays!$A$6:$A$205)-1,-(NETWORKDAYS.INTL($T272,$R272,'Project Info'!$H$12,Holidays!$A$6:$A$205)-1)))</f>
        <v/>
      </c>
      <c r="Y272" s="25" t="str">
        <f>IF($B272="","",IF(AND(MAX($AC272,$AD272)&gt;0,N($S272)&gt;N($Q272)),"Delayed by Task #"&amp;IF($AC272&gt;=$AD272,$D272,$G272)&amp;" (+"&amp;MAX($AC272,$AD272)&amp;"d)",""))</f>
        <v/>
      </c>
      <c r="Z272" s="52" t="str">
        <f>IF($B272="","",COUNTIF($D$11:$D$310,$A272)+COUNTIF($G$11:$G$310,$A272))</f>
        <v/>
      </c>
      <c r="AA272" s="47" t="str">
        <f>IF($B272="","",IF($AE272="Completed",1,IF($AE272="On Hold",4,IF($AE272="In Progress",2,IF(N($S272)&gt;N($Q272),7,3)))))</f>
        <v/>
      </c>
      <c r="AB272" s="47" t="str">
        <f>IF($B272="","",IF(OR(AND($D272&lt;&gt;"",ISNUMBER(MATCH($D272,$A$11:$A$310,0))),AND($G272&lt;&gt;"",ISNUMBER(MATCH($G272,$A$11:$A$310,0)))),1,0))</f>
        <v/>
      </c>
      <c r="AC272" s="47">
        <f>IF($D272="",0,N(IFERROR(INDEX($X$11:$X$310,MATCH($D272,$A$11:$A$310,0)),0)))</f>
        <v>0</v>
      </c>
      <c r="AD272" s="47">
        <f>IF($G272="",0,N(IFERROR(INDEX($X$11:$X$310,MATCH($G272,$A$11:$A$310,0)),0)))</f>
        <v>0</v>
      </c>
      <c r="AE272" s="47" t="str">
        <f>IF($B272="","",IF(ISNUMBER($N272),"Completed",IF($L272="Completed","Completed",IF($L272&lt;&gt;"",$L272,IF(ISNUMBER($M272),"In Progress","Not Started")))))</f>
        <v/>
      </c>
      <c r="AF272" s="54" t="str">
        <f>IF($B272="","",IF($AE272="Completed",1,MIN(1,N($O272))))</f>
        <v/>
      </c>
      <c r="AG272" s="55" t="str">
        <f>IF(OR($S272="",NOT(ISNUMBER($J272))),"",WORKDAY.INTL($S272,MAX(1,$J272)-1,'Project Info'!$H$12,Holidays!$A$6:$A$205))</f>
        <v/>
      </c>
      <c r="AH272" s="47" t="str">
        <f>IF($B272="","",N($J272)*$AF272)</f>
        <v/>
      </c>
      <c r="AI272" s="47">
        <f>IF(ISNUMBER($R272),$R272,0)</f>
        <v>0</v>
      </c>
      <c r="AJ272" s="47">
        <f>IF(ISNUMBER($T272),$T272,0)</f>
        <v>0</v>
      </c>
    </row>
    <row r="273" ht="18" customHeight="1">
      <c r="A273" s="47" t="str">
        <f>IF($B273="","",ROW()-10)</f>
        <v/>
      </c>
      <c r="B273" s="48" t="n"/>
      <c r="C273" s="48" t="n"/>
      <c r="D273" s="6" t="n"/>
      <c r="E273" s="6" t="n"/>
      <c r="F273" s="6" t="n"/>
      <c r="G273" s="6" t="n"/>
      <c r="H273" s="6" t="n"/>
      <c r="I273" s="6" t="n"/>
      <c r="J273" s="6" t="n"/>
      <c r="K273" s="49" t="n"/>
      <c r="L273" s="6" t="n"/>
      <c r="M273" s="49" t="n"/>
      <c r="N273" s="49" t="n"/>
      <c r="O273" s="50" t="n"/>
      <c r="P273" s="6" t="n"/>
      <c r="Q273" s="51" t="str">
        <f>IF(OR($B273="",'Project Info'!$C$9=""),"",WORKDAY.INTL(MAX('Project Info'!$C$9,N($K273),IF($D273="",0,N(IFERROR(IF($E273="SS",WORKDAY.INTL(INDEX($Q$11:$Q$310,MATCH($D273,$A$11:$A$310,0)),N($F273),'Project Info'!$H$12,Holidays!$A$6:$A$205),IF($E273="FF",WORKDAY.INTL(INDEX($R$11:$R$310,MATCH($D273,$A$11:$A$310,0)),N($F273)-MAX(1,N($J273))+1,'Project Info'!$H$12,Holidays!$A$6:$A$205),WORKDAY.INTL(INDEX($R$11:$R$310,MATCH($D273,$A$11:$A$310,0)),1+N($F273),'Project Info'!$H$12,Holidays!$A$6:$A$205))),0))),IF($G273="",0,N(IFERROR(IF($H273="SS",WORKDAY.INTL(INDEX($Q$11:$Q$310,MATCH($G273,$A$11:$A$310,0)),N($I273),'Project Info'!$H$12,Holidays!$A$6:$A$205),IF($H273="FF",WORKDAY.INTL(INDEX($R$11:$R$310,MATCH($G273,$A$11:$A$310,0)),N($I273)-MAX(1,N($J273))+1,'Project Info'!$H$12,Holidays!$A$6:$A$205),WORKDAY.INTL(INDEX($R$11:$R$310,MATCH($G273,$A$11:$A$310,0)),1+N($I273),'Project Info'!$H$12,Holidays!$A$6:$A$205))),0))))-1,1,'Project Info'!$H$12,Holidays!$A$6:$A$205))</f>
        <v/>
      </c>
      <c r="R273" s="51" t="str">
        <f>IF(OR($Q273="",NOT(ISNUMBER($J273))),"",WORKDAY.INTL($Q273,MAX(1,$J273)-1,'Project Info'!$H$12,Holidays!$A$6:$A$205))</f>
        <v/>
      </c>
      <c r="S273" s="51" t="str">
        <f>IF($Q273="","",IF(ISNUMBER($M273),$M273,WORKDAY.INTL(MAX($Q273,IF($D273="",0,N(IFERROR(IF($E273="SS",WORKDAY.INTL(INDEX($S$11:$S$310,MATCH($D273,$A$11:$A$310,0)),N($F273),'Project Info'!$H$12,Holidays!$A$6:$A$205),IF($E273="FF",WORKDAY.INTL(INDEX($T$11:$T$310,MATCH($D273,$A$11:$A$310,0)),N($F273)-MAX(1,IF(ISNUMBER($P273),$P273,N($J273)))+1,'Project Info'!$H$12,Holidays!$A$6:$A$205),WORKDAY.INTL(INDEX($T$11:$T$310,MATCH($D273,$A$11:$A$310,0)),1+N($F273),'Project Info'!$H$12,Holidays!$A$6:$A$205))),0))),IF($G273="",0,N(IFERROR(IF($H273="SS",WORKDAY.INTL(INDEX($S$11:$S$310,MATCH($G273,$A$11:$A$310,0)),N($I273),'Project Info'!$H$12,Holidays!$A$6:$A$205),IF($H273="FF",WORKDAY.INTL(INDEX($T$11:$T$310,MATCH($G273,$A$11:$A$310,0)),N($I273)-MAX(1,IF(ISNUMBER($P273),$P273,N($J273)))+1,'Project Info'!$H$12,Holidays!$A$6:$A$205),WORKDAY.INTL(INDEX($T$11:$T$310,MATCH($G273,$A$11:$A$310,0)),1+N($I273),'Project Info'!$H$12,Holidays!$A$6:$A$205))),0))),IF($AE273="Completed",0,N('Project Info'!$C$11)))-1,1,'Project Info'!$H$12,Holidays!$A$6:$A$205)))</f>
        <v/>
      </c>
      <c r="T273" s="51" t="str">
        <f>IF(OR($S273="",$U273=""),"",IF(ISNUMBER($N273),$N273,WORKDAY.INTL($S273,$U273-1,'Project Info'!$H$12,Holidays!$A$6:$A$205)))</f>
        <v/>
      </c>
      <c r="U273" s="52" t="str">
        <f>IF(OR($S273="",NOT(ISNUMBER($J273))),"",IF(ISNUMBER($N273),MAX(1,NETWORKDAYS.INTL($S273,$N273,'Project Info'!$H$12,Holidays!$A$6:$A$205)),MAX(1,IF(ISNUMBER($P273),$P273,$J273),IF(ISNUMBER($M273),NETWORKDAYS.INTL($M273,N('Project Info'!$C$11),'Project Info'!$H$12,Holidays!$A$6:$A$205),0))))</f>
        <v/>
      </c>
      <c r="V273" s="53" t="str">
        <f>IF($U273="","",$U273-MAX(1,$J273))</f>
        <v/>
      </c>
      <c r="W273" s="25" t="str">
        <f>IF($B273="","",IF($U273="","Enter Duration",IF($AE273="Completed",IF(NOT(ISNUMBER($N273)),"Completed - enter Actual End",IF($V273&gt;0,"Completed - Overshoot",IF($V273&lt;0,"Completed - Early","Completed - On Time"))),IF($AE273="On Hold","On Hold",IF($AE273="In Progress",IF($V273&gt;0,"In Progress - Overshooting","In Progress - On Track"),IF($S273&gt;$Q273,"Delayed Start","Not Started"))))))</f>
        <v/>
      </c>
      <c r="X273" s="53" t="str">
        <f>IF(OR(NOT(ISNUMBER($R273)),NOT(ISNUMBER($T273))),"",IF($T273&gt;=$R273,NETWORKDAYS.INTL($R273,$T273,'Project Info'!$H$12,Holidays!$A$6:$A$205)-1,-(NETWORKDAYS.INTL($T273,$R273,'Project Info'!$H$12,Holidays!$A$6:$A$205)-1)))</f>
        <v/>
      </c>
      <c r="Y273" s="25" t="str">
        <f>IF($B273="","",IF(AND(MAX($AC273,$AD273)&gt;0,N($S273)&gt;N($Q273)),"Delayed by Task #"&amp;IF($AC273&gt;=$AD273,$D273,$G273)&amp;" (+"&amp;MAX($AC273,$AD273)&amp;"d)",""))</f>
        <v/>
      </c>
      <c r="Z273" s="52" t="str">
        <f>IF($B273="","",COUNTIF($D$11:$D$310,$A273)+COUNTIF($G$11:$G$310,$A273))</f>
        <v/>
      </c>
      <c r="AA273" s="47" t="str">
        <f>IF($B273="","",IF($AE273="Completed",1,IF($AE273="On Hold",4,IF($AE273="In Progress",2,IF(N($S273)&gt;N($Q273),7,3)))))</f>
        <v/>
      </c>
      <c r="AB273" s="47" t="str">
        <f>IF($B273="","",IF(OR(AND($D273&lt;&gt;"",ISNUMBER(MATCH($D273,$A$11:$A$310,0))),AND($G273&lt;&gt;"",ISNUMBER(MATCH($G273,$A$11:$A$310,0)))),1,0))</f>
        <v/>
      </c>
      <c r="AC273" s="47">
        <f>IF($D273="",0,N(IFERROR(INDEX($X$11:$X$310,MATCH($D273,$A$11:$A$310,0)),0)))</f>
        <v>0</v>
      </c>
      <c r="AD273" s="47">
        <f>IF($G273="",0,N(IFERROR(INDEX($X$11:$X$310,MATCH($G273,$A$11:$A$310,0)),0)))</f>
        <v>0</v>
      </c>
      <c r="AE273" s="47" t="str">
        <f>IF($B273="","",IF(ISNUMBER($N273),"Completed",IF($L273="Completed","Completed",IF($L273&lt;&gt;"",$L273,IF(ISNUMBER($M273),"In Progress","Not Started")))))</f>
        <v/>
      </c>
      <c r="AF273" s="54" t="str">
        <f>IF($B273="","",IF($AE273="Completed",1,MIN(1,N($O273))))</f>
        <v/>
      </c>
      <c r="AG273" s="55" t="str">
        <f>IF(OR($S273="",NOT(ISNUMBER($J273))),"",WORKDAY.INTL($S273,MAX(1,$J273)-1,'Project Info'!$H$12,Holidays!$A$6:$A$205))</f>
        <v/>
      </c>
      <c r="AH273" s="47" t="str">
        <f>IF($B273="","",N($J273)*$AF273)</f>
        <v/>
      </c>
      <c r="AI273" s="47">
        <f>IF(ISNUMBER($R273),$R273,0)</f>
        <v>0</v>
      </c>
      <c r="AJ273" s="47">
        <f>IF(ISNUMBER($T273),$T273,0)</f>
        <v>0</v>
      </c>
    </row>
    <row r="274" ht="18" customHeight="1">
      <c r="A274" s="47" t="str">
        <f>IF($B274="","",ROW()-10)</f>
        <v/>
      </c>
      <c r="B274" s="48" t="n"/>
      <c r="C274" s="48" t="n"/>
      <c r="D274" s="6" t="n"/>
      <c r="E274" s="6" t="n"/>
      <c r="F274" s="6" t="n"/>
      <c r="G274" s="6" t="n"/>
      <c r="H274" s="6" t="n"/>
      <c r="I274" s="6" t="n"/>
      <c r="J274" s="6" t="n"/>
      <c r="K274" s="49" t="n"/>
      <c r="L274" s="6" t="n"/>
      <c r="M274" s="49" t="n"/>
      <c r="N274" s="49" t="n"/>
      <c r="O274" s="50" t="n"/>
      <c r="P274" s="6" t="n"/>
      <c r="Q274" s="51" t="str">
        <f>IF(OR($B274="",'Project Info'!$C$9=""),"",WORKDAY.INTL(MAX('Project Info'!$C$9,N($K274),IF($D274="",0,N(IFERROR(IF($E274="SS",WORKDAY.INTL(INDEX($Q$11:$Q$310,MATCH($D274,$A$11:$A$310,0)),N($F274),'Project Info'!$H$12,Holidays!$A$6:$A$205),IF($E274="FF",WORKDAY.INTL(INDEX($R$11:$R$310,MATCH($D274,$A$11:$A$310,0)),N($F274)-MAX(1,N($J274))+1,'Project Info'!$H$12,Holidays!$A$6:$A$205),WORKDAY.INTL(INDEX($R$11:$R$310,MATCH($D274,$A$11:$A$310,0)),1+N($F274),'Project Info'!$H$12,Holidays!$A$6:$A$205))),0))),IF($G274="",0,N(IFERROR(IF($H274="SS",WORKDAY.INTL(INDEX($Q$11:$Q$310,MATCH($G274,$A$11:$A$310,0)),N($I274),'Project Info'!$H$12,Holidays!$A$6:$A$205),IF($H274="FF",WORKDAY.INTL(INDEX($R$11:$R$310,MATCH($G274,$A$11:$A$310,0)),N($I274)-MAX(1,N($J274))+1,'Project Info'!$H$12,Holidays!$A$6:$A$205),WORKDAY.INTL(INDEX($R$11:$R$310,MATCH($G274,$A$11:$A$310,0)),1+N($I274),'Project Info'!$H$12,Holidays!$A$6:$A$205))),0))))-1,1,'Project Info'!$H$12,Holidays!$A$6:$A$205))</f>
        <v/>
      </c>
      <c r="R274" s="51" t="str">
        <f>IF(OR($Q274="",NOT(ISNUMBER($J274))),"",WORKDAY.INTL($Q274,MAX(1,$J274)-1,'Project Info'!$H$12,Holidays!$A$6:$A$205))</f>
        <v/>
      </c>
      <c r="S274" s="51" t="str">
        <f>IF($Q274="","",IF(ISNUMBER($M274),$M274,WORKDAY.INTL(MAX($Q274,IF($D274="",0,N(IFERROR(IF($E274="SS",WORKDAY.INTL(INDEX($S$11:$S$310,MATCH($D274,$A$11:$A$310,0)),N($F274),'Project Info'!$H$12,Holidays!$A$6:$A$205),IF($E274="FF",WORKDAY.INTL(INDEX($T$11:$T$310,MATCH($D274,$A$11:$A$310,0)),N($F274)-MAX(1,IF(ISNUMBER($P274),$P274,N($J274)))+1,'Project Info'!$H$12,Holidays!$A$6:$A$205),WORKDAY.INTL(INDEX($T$11:$T$310,MATCH($D274,$A$11:$A$310,0)),1+N($F274),'Project Info'!$H$12,Holidays!$A$6:$A$205))),0))),IF($G274="",0,N(IFERROR(IF($H274="SS",WORKDAY.INTL(INDEX($S$11:$S$310,MATCH($G274,$A$11:$A$310,0)),N($I274),'Project Info'!$H$12,Holidays!$A$6:$A$205),IF($H274="FF",WORKDAY.INTL(INDEX($T$11:$T$310,MATCH($G274,$A$11:$A$310,0)),N($I274)-MAX(1,IF(ISNUMBER($P274),$P274,N($J274)))+1,'Project Info'!$H$12,Holidays!$A$6:$A$205),WORKDAY.INTL(INDEX($T$11:$T$310,MATCH($G274,$A$11:$A$310,0)),1+N($I274),'Project Info'!$H$12,Holidays!$A$6:$A$205))),0))),IF($AE274="Completed",0,N('Project Info'!$C$11)))-1,1,'Project Info'!$H$12,Holidays!$A$6:$A$205)))</f>
        <v/>
      </c>
      <c r="T274" s="51" t="str">
        <f>IF(OR($S274="",$U274=""),"",IF(ISNUMBER($N274),$N274,WORKDAY.INTL($S274,$U274-1,'Project Info'!$H$12,Holidays!$A$6:$A$205)))</f>
        <v/>
      </c>
      <c r="U274" s="52" t="str">
        <f>IF(OR($S274="",NOT(ISNUMBER($J274))),"",IF(ISNUMBER($N274),MAX(1,NETWORKDAYS.INTL($S274,$N274,'Project Info'!$H$12,Holidays!$A$6:$A$205)),MAX(1,IF(ISNUMBER($P274),$P274,$J274),IF(ISNUMBER($M274),NETWORKDAYS.INTL($M274,N('Project Info'!$C$11),'Project Info'!$H$12,Holidays!$A$6:$A$205),0))))</f>
        <v/>
      </c>
      <c r="V274" s="53" t="str">
        <f>IF($U274="","",$U274-MAX(1,$J274))</f>
        <v/>
      </c>
      <c r="W274" s="25" t="str">
        <f>IF($B274="","",IF($U274="","Enter Duration",IF($AE274="Completed",IF(NOT(ISNUMBER($N274)),"Completed - enter Actual End",IF($V274&gt;0,"Completed - Overshoot",IF($V274&lt;0,"Completed - Early","Completed - On Time"))),IF($AE274="On Hold","On Hold",IF($AE274="In Progress",IF($V274&gt;0,"In Progress - Overshooting","In Progress - On Track"),IF($S274&gt;$Q274,"Delayed Start","Not Started"))))))</f>
        <v/>
      </c>
      <c r="X274" s="53" t="str">
        <f>IF(OR(NOT(ISNUMBER($R274)),NOT(ISNUMBER($T274))),"",IF($T274&gt;=$R274,NETWORKDAYS.INTL($R274,$T274,'Project Info'!$H$12,Holidays!$A$6:$A$205)-1,-(NETWORKDAYS.INTL($T274,$R274,'Project Info'!$H$12,Holidays!$A$6:$A$205)-1)))</f>
        <v/>
      </c>
      <c r="Y274" s="25" t="str">
        <f>IF($B274="","",IF(AND(MAX($AC274,$AD274)&gt;0,N($S274)&gt;N($Q274)),"Delayed by Task #"&amp;IF($AC274&gt;=$AD274,$D274,$G274)&amp;" (+"&amp;MAX($AC274,$AD274)&amp;"d)",""))</f>
        <v/>
      </c>
      <c r="Z274" s="52" t="str">
        <f>IF($B274="","",COUNTIF($D$11:$D$310,$A274)+COUNTIF($G$11:$G$310,$A274))</f>
        <v/>
      </c>
      <c r="AA274" s="47" t="str">
        <f>IF($B274="","",IF($AE274="Completed",1,IF($AE274="On Hold",4,IF($AE274="In Progress",2,IF(N($S274)&gt;N($Q274),7,3)))))</f>
        <v/>
      </c>
      <c r="AB274" s="47" t="str">
        <f>IF($B274="","",IF(OR(AND($D274&lt;&gt;"",ISNUMBER(MATCH($D274,$A$11:$A$310,0))),AND($G274&lt;&gt;"",ISNUMBER(MATCH($G274,$A$11:$A$310,0)))),1,0))</f>
        <v/>
      </c>
      <c r="AC274" s="47">
        <f>IF($D274="",0,N(IFERROR(INDEX($X$11:$X$310,MATCH($D274,$A$11:$A$310,0)),0)))</f>
        <v>0</v>
      </c>
      <c r="AD274" s="47">
        <f>IF($G274="",0,N(IFERROR(INDEX($X$11:$X$310,MATCH($G274,$A$11:$A$310,0)),0)))</f>
        <v>0</v>
      </c>
      <c r="AE274" s="47" t="str">
        <f>IF($B274="","",IF(ISNUMBER($N274),"Completed",IF($L274="Completed","Completed",IF($L274&lt;&gt;"",$L274,IF(ISNUMBER($M274),"In Progress","Not Started")))))</f>
        <v/>
      </c>
      <c r="AF274" s="54" t="str">
        <f>IF($B274="","",IF($AE274="Completed",1,MIN(1,N($O274))))</f>
        <v/>
      </c>
      <c r="AG274" s="55" t="str">
        <f>IF(OR($S274="",NOT(ISNUMBER($J274))),"",WORKDAY.INTL($S274,MAX(1,$J274)-1,'Project Info'!$H$12,Holidays!$A$6:$A$205))</f>
        <v/>
      </c>
      <c r="AH274" s="47" t="str">
        <f>IF($B274="","",N($J274)*$AF274)</f>
        <v/>
      </c>
      <c r="AI274" s="47">
        <f>IF(ISNUMBER($R274),$R274,0)</f>
        <v>0</v>
      </c>
      <c r="AJ274" s="47">
        <f>IF(ISNUMBER($T274),$T274,0)</f>
        <v>0</v>
      </c>
    </row>
    <row r="275" ht="18" customHeight="1">
      <c r="A275" s="47" t="str">
        <f>IF($B275="","",ROW()-10)</f>
        <v/>
      </c>
      <c r="B275" s="48" t="n"/>
      <c r="C275" s="48" t="n"/>
      <c r="D275" s="6" t="n"/>
      <c r="E275" s="6" t="n"/>
      <c r="F275" s="6" t="n"/>
      <c r="G275" s="6" t="n"/>
      <c r="H275" s="6" t="n"/>
      <c r="I275" s="6" t="n"/>
      <c r="J275" s="6" t="n"/>
      <c r="K275" s="49" t="n"/>
      <c r="L275" s="6" t="n"/>
      <c r="M275" s="49" t="n"/>
      <c r="N275" s="49" t="n"/>
      <c r="O275" s="50" t="n"/>
      <c r="P275" s="6" t="n"/>
      <c r="Q275" s="51" t="str">
        <f>IF(OR($B275="",'Project Info'!$C$9=""),"",WORKDAY.INTL(MAX('Project Info'!$C$9,N($K275),IF($D275="",0,N(IFERROR(IF($E275="SS",WORKDAY.INTL(INDEX($Q$11:$Q$310,MATCH($D275,$A$11:$A$310,0)),N($F275),'Project Info'!$H$12,Holidays!$A$6:$A$205),IF($E275="FF",WORKDAY.INTL(INDEX($R$11:$R$310,MATCH($D275,$A$11:$A$310,0)),N($F275)-MAX(1,N($J275))+1,'Project Info'!$H$12,Holidays!$A$6:$A$205),WORKDAY.INTL(INDEX($R$11:$R$310,MATCH($D275,$A$11:$A$310,0)),1+N($F275),'Project Info'!$H$12,Holidays!$A$6:$A$205))),0))),IF($G275="",0,N(IFERROR(IF($H275="SS",WORKDAY.INTL(INDEX($Q$11:$Q$310,MATCH($G275,$A$11:$A$310,0)),N($I275),'Project Info'!$H$12,Holidays!$A$6:$A$205),IF($H275="FF",WORKDAY.INTL(INDEX($R$11:$R$310,MATCH($G275,$A$11:$A$310,0)),N($I275)-MAX(1,N($J275))+1,'Project Info'!$H$12,Holidays!$A$6:$A$205),WORKDAY.INTL(INDEX($R$11:$R$310,MATCH($G275,$A$11:$A$310,0)),1+N($I275),'Project Info'!$H$12,Holidays!$A$6:$A$205))),0))))-1,1,'Project Info'!$H$12,Holidays!$A$6:$A$205))</f>
        <v/>
      </c>
      <c r="R275" s="51" t="str">
        <f>IF(OR($Q275="",NOT(ISNUMBER($J275))),"",WORKDAY.INTL($Q275,MAX(1,$J275)-1,'Project Info'!$H$12,Holidays!$A$6:$A$205))</f>
        <v/>
      </c>
      <c r="S275" s="51" t="str">
        <f>IF($Q275="","",IF(ISNUMBER($M275),$M275,WORKDAY.INTL(MAX($Q275,IF($D275="",0,N(IFERROR(IF($E275="SS",WORKDAY.INTL(INDEX($S$11:$S$310,MATCH($D275,$A$11:$A$310,0)),N($F275),'Project Info'!$H$12,Holidays!$A$6:$A$205),IF($E275="FF",WORKDAY.INTL(INDEX($T$11:$T$310,MATCH($D275,$A$11:$A$310,0)),N($F275)-MAX(1,IF(ISNUMBER($P275),$P275,N($J275)))+1,'Project Info'!$H$12,Holidays!$A$6:$A$205),WORKDAY.INTL(INDEX($T$11:$T$310,MATCH($D275,$A$11:$A$310,0)),1+N($F275),'Project Info'!$H$12,Holidays!$A$6:$A$205))),0))),IF($G275="",0,N(IFERROR(IF($H275="SS",WORKDAY.INTL(INDEX($S$11:$S$310,MATCH($G275,$A$11:$A$310,0)),N($I275),'Project Info'!$H$12,Holidays!$A$6:$A$205),IF($H275="FF",WORKDAY.INTL(INDEX($T$11:$T$310,MATCH($G275,$A$11:$A$310,0)),N($I275)-MAX(1,IF(ISNUMBER($P275),$P275,N($J275)))+1,'Project Info'!$H$12,Holidays!$A$6:$A$205),WORKDAY.INTL(INDEX($T$11:$T$310,MATCH($G275,$A$11:$A$310,0)),1+N($I275),'Project Info'!$H$12,Holidays!$A$6:$A$205))),0))),IF($AE275="Completed",0,N('Project Info'!$C$11)))-1,1,'Project Info'!$H$12,Holidays!$A$6:$A$205)))</f>
        <v/>
      </c>
      <c r="T275" s="51" t="str">
        <f>IF(OR($S275="",$U275=""),"",IF(ISNUMBER($N275),$N275,WORKDAY.INTL($S275,$U275-1,'Project Info'!$H$12,Holidays!$A$6:$A$205)))</f>
        <v/>
      </c>
      <c r="U275" s="52" t="str">
        <f>IF(OR($S275="",NOT(ISNUMBER($J275))),"",IF(ISNUMBER($N275),MAX(1,NETWORKDAYS.INTL($S275,$N275,'Project Info'!$H$12,Holidays!$A$6:$A$205)),MAX(1,IF(ISNUMBER($P275),$P275,$J275),IF(ISNUMBER($M275),NETWORKDAYS.INTL($M275,N('Project Info'!$C$11),'Project Info'!$H$12,Holidays!$A$6:$A$205),0))))</f>
        <v/>
      </c>
      <c r="V275" s="53" t="str">
        <f>IF($U275="","",$U275-MAX(1,$J275))</f>
        <v/>
      </c>
      <c r="W275" s="25" t="str">
        <f>IF($B275="","",IF($U275="","Enter Duration",IF($AE275="Completed",IF(NOT(ISNUMBER($N275)),"Completed - enter Actual End",IF($V275&gt;0,"Completed - Overshoot",IF($V275&lt;0,"Completed - Early","Completed - On Time"))),IF($AE275="On Hold","On Hold",IF($AE275="In Progress",IF($V275&gt;0,"In Progress - Overshooting","In Progress - On Track"),IF($S275&gt;$Q275,"Delayed Start","Not Started"))))))</f>
        <v/>
      </c>
      <c r="X275" s="53" t="str">
        <f>IF(OR(NOT(ISNUMBER($R275)),NOT(ISNUMBER($T275))),"",IF($T275&gt;=$R275,NETWORKDAYS.INTL($R275,$T275,'Project Info'!$H$12,Holidays!$A$6:$A$205)-1,-(NETWORKDAYS.INTL($T275,$R275,'Project Info'!$H$12,Holidays!$A$6:$A$205)-1)))</f>
        <v/>
      </c>
      <c r="Y275" s="25" t="str">
        <f>IF($B275="","",IF(AND(MAX($AC275,$AD275)&gt;0,N($S275)&gt;N($Q275)),"Delayed by Task #"&amp;IF($AC275&gt;=$AD275,$D275,$G275)&amp;" (+"&amp;MAX($AC275,$AD275)&amp;"d)",""))</f>
        <v/>
      </c>
      <c r="Z275" s="52" t="str">
        <f>IF($B275="","",COUNTIF($D$11:$D$310,$A275)+COUNTIF($G$11:$G$310,$A275))</f>
        <v/>
      </c>
      <c r="AA275" s="47" t="str">
        <f>IF($B275="","",IF($AE275="Completed",1,IF($AE275="On Hold",4,IF($AE275="In Progress",2,IF(N($S275)&gt;N($Q275),7,3)))))</f>
        <v/>
      </c>
      <c r="AB275" s="47" t="str">
        <f>IF($B275="","",IF(OR(AND($D275&lt;&gt;"",ISNUMBER(MATCH($D275,$A$11:$A$310,0))),AND($G275&lt;&gt;"",ISNUMBER(MATCH($G275,$A$11:$A$310,0)))),1,0))</f>
        <v/>
      </c>
      <c r="AC275" s="47">
        <f>IF($D275="",0,N(IFERROR(INDEX($X$11:$X$310,MATCH($D275,$A$11:$A$310,0)),0)))</f>
        <v>0</v>
      </c>
      <c r="AD275" s="47">
        <f>IF($G275="",0,N(IFERROR(INDEX($X$11:$X$310,MATCH($G275,$A$11:$A$310,0)),0)))</f>
        <v>0</v>
      </c>
      <c r="AE275" s="47" t="str">
        <f>IF($B275="","",IF(ISNUMBER($N275),"Completed",IF($L275="Completed","Completed",IF($L275&lt;&gt;"",$L275,IF(ISNUMBER($M275),"In Progress","Not Started")))))</f>
        <v/>
      </c>
      <c r="AF275" s="54" t="str">
        <f>IF($B275="","",IF($AE275="Completed",1,MIN(1,N($O275))))</f>
        <v/>
      </c>
      <c r="AG275" s="55" t="str">
        <f>IF(OR($S275="",NOT(ISNUMBER($J275))),"",WORKDAY.INTL($S275,MAX(1,$J275)-1,'Project Info'!$H$12,Holidays!$A$6:$A$205))</f>
        <v/>
      </c>
      <c r="AH275" s="47" t="str">
        <f>IF($B275="","",N($J275)*$AF275)</f>
        <v/>
      </c>
      <c r="AI275" s="47">
        <f>IF(ISNUMBER($R275),$R275,0)</f>
        <v>0</v>
      </c>
      <c r="AJ275" s="47">
        <f>IF(ISNUMBER($T275),$T275,0)</f>
        <v>0</v>
      </c>
    </row>
    <row r="276" ht="18" customHeight="1">
      <c r="A276" s="47" t="str">
        <f>IF($B276="","",ROW()-10)</f>
        <v/>
      </c>
      <c r="B276" s="48" t="n"/>
      <c r="C276" s="48" t="n"/>
      <c r="D276" s="6" t="n"/>
      <c r="E276" s="6" t="n"/>
      <c r="F276" s="6" t="n"/>
      <c r="G276" s="6" t="n"/>
      <c r="H276" s="6" t="n"/>
      <c r="I276" s="6" t="n"/>
      <c r="J276" s="6" t="n"/>
      <c r="K276" s="49" t="n"/>
      <c r="L276" s="6" t="n"/>
      <c r="M276" s="49" t="n"/>
      <c r="N276" s="49" t="n"/>
      <c r="O276" s="50" t="n"/>
      <c r="P276" s="6" t="n"/>
      <c r="Q276" s="51" t="str">
        <f>IF(OR($B276="",'Project Info'!$C$9=""),"",WORKDAY.INTL(MAX('Project Info'!$C$9,N($K276),IF($D276="",0,N(IFERROR(IF($E276="SS",WORKDAY.INTL(INDEX($Q$11:$Q$310,MATCH($D276,$A$11:$A$310,0)),N($F276),'Project Info'!$H$12,Holidays!$A$6:$A$205),IF($E276="FF",WORKDAY.INTL(INDEX($R$11:$R$310,MATCH($D276,$A$11:$A$310,0)),N($F276)-MAX(1,N($J276))+1,'Project Info'!$H$12,Holidays!$A$6:$A$205),WORKDAY.INTL(INDEX($R$11:$R$310,MATCH($D276,$A$11:$A$310,0)),1+N($F276),'Project Info'!$H$12,Holidays!$A$6:$A$205))),0))),IF($G276="",0,N(IFERROR(IF($H276="SS",WORKDAY.INTL(INDEX($Q$11:$Q$310,MATCH($G276,$A$11:$A$310,0)),N($I276),'Project Info'!$H$12,Holidays!$A$6:$A$205),IF($H276="FF",WORKDAY.INTL(INDEX($R$11:$R$310,MATCH($G276,$A$11:$A$310,0)),N($I276)-MAX(1,N($J276))+1,'Project Info'!$H$12,Holidays!$A$6:$A$205),WORKDAY.INTL(INDEX($R$11:$R$310,MATCH($G276,$A$11:$A$310,0)),1+N($I276),'Project Info'!$H$12,Holidays!$A$6:$A$205))),0))))-1,1,'Project Info'!$H$12,Holidays!$A$6:$A$205))</f>
        <v/>
      </c>
      <c r="R276" s="51" t="str">
        <f>IF(OR($Q276="",NOT(ISNUMBER($J276))),"",WORKDAY.INTL($Q276,MAX(1,$J276)-1,'Project Info'!$H$12,Holidays!$A$6:$A$205))</f>
        <v/>
      </c>
      <c r="S276" s="51" t="str">
        <f>IF($Q276="","",IF(ISNUMBER($M276),$M276,WORKDAY.INTL(MAX($Q276,IF($D276="",0,N(IFERROR(IF($E276="SS",WORKDAY.INTL(INDEX($S$11:$S$310,MATCH($D276,$A$11:$A$310,0)),N($F276),'Project Info'!$H$12,Holidays!$A$6:$A$205),IF($E276="FF",WORKDAY.INTL(INDEX($T$11:$T$310,MATCH($D276,$A$11:$A$310,0)),N($F276)-MAX(1,IF(ISNUMBER($P276),$P276,N($J276)))+1,'Project Info'!$H$12,Holidays!$A$6:$A$205),WORKDAY.INTL(INDEX($T$11:$T$310,MATCH($D276,$A$11:$A$310,0)),1+N($F276),'Project Info'!$H$12,Holidays!$A$6:$A$205))),0))),IF($G276="",0,N(IFERROR(IF($H276="SS",WORKDAY.INTL(INDEX($S$11:$S$310,MATCH($G276,$A$11:$A$310,0)),N($I276),'Project Info'!$H$12,Holidays!$A$6:$A$205),IF($H276="FF",WORKDAY.INTL(INDEX($T$11:$T$310,MATCH($G276,$A$11:$A$310,0)),N($I276)-MAX(1,IF(ISNUMBER($P276),$P276,N($J276)))+1,'Project Info'!$H$12,Holidays!$A$6:$A$205),WORKDAY.INTL(INDEX($T$11:$T$310,MATCH($G276,$A$11:$A$310,0)),1+N($I276),'Project Info'!$H$12,Holidays!$A$6:$A$205))),0))),IF($AE276="Completed",0,N('Project Info'!$C$11)))-1,1,'Project Info'!$H$12,Holidays!$A$6:$A$205)))</f>
        <v/>
      </c>
      <c r="T276" s="51" t="str">
        <f>IF(OR($S276="",$U276=""),"",IF(ISNUMBER($N276),$N276,WORKDAY.INTL($S276,$U276-1,'Project Info'!$H$12,Holidays!$A$6:$A$205)))</f>
        <v/>
      </c>
      <c r="U276" s="52" t="str">
        <f>IF(OR($S276="",NOT(ISNUMBER($J276))),"",IF(ISNUMBER($N276),MAX(1,NETWORKDAYS.INTL($S276,$N276,'Project Info'!$H$12,Holidays!$A$6:$A$205)),MAX(1,IF(ISNUMBER($P276),$P276,$J276),IF(ISNUMBER($M276),NETWORKDAYS.INTL($M276,N('Project Info'!$C$11),'Project Info'!$H$12,Holidays!$A$6:$A$205),0))))</f>
        <v/>
      </c>
      <c r="V276" s="53" t="str">
        <f>IF($U276="","",$U276-MAX(1,$J276))</f>
        <v/>
      </c>
      <c r="W276" s="25" t="str">
        <f>IF($B276="","",IF($U276="","Enter Duration",IF($AE276="Completed",IF(NOT(ISNUMBER($N276)),"Completed - enter Actual End",IF($V276&gt;0,"Completed - Overshoot",IF($V276&lt;0,"Completed - Early","Completed - On Time"))),IF($AE276="On Hold","On Hold",IF($AE276="In Progress",IF($V276&gt;0,"In Progress - Overshooting","In Progress - On Track"),IF($S276&gt;$Q276,"Delayed Start","Not Started"))))))</f>
        <v/>
      </c>
      <c r="X276" s="53" t="str">
        <f>IF(OR(NOT(ISNUMBER($R276)),NOT(ISNUMBER($T276))),"",IF($T276&gt;=$R276,NETWORKDAYS.INTL($R276,$T276,'Project Info'!$H$12,Holidays!$A$6:$A$205)-1,-(NETWORKDAYS.INTL($T276,$R276,'Project Info'!$H$12,Holidays!$A$6:$A$205)-1)))</f>
        <v/>
      </c>
      <c r="Y276" s="25" t="str">
        <f>IF($B276="","",IF(AND(MAX($AC276,$AD276)&gt;0,N($S276)&gt;N($Q276)),"Delayed by Task #"&amp;IF($AC276&gt;=$AD276,$D276,$G276)&amp;" (+"&amp;MAX($AC276,$AD276)&amp;"d)",""))</f>
        <v/>
      </c>
      <c r="Z276" s="52" t="str">
        <f>IF($B276="","",COUNTIF($D$11:$D$310,$A276)+COUNTIF($G$11:$G$310,$A276))</f>
        <v/>
      </c>
      <c r="AA276" s="47" t="str">
        <f>IF($B276="","",IF($AE276="Completed",1,IF($AE276="On Hold",4,IF($AE276="In Progress",2,IF(N($S276)&gt;N($Q276),7,3)))))</f>
        <v/>
      </c>
      <c r="AB276" s="47" t="str">
        <f>IF($B276="","",IF(OR(AND($D276&lt;&gt;"",ISNUMBER(MATCH($D276,$A$11:$A$310,0))),AND($G276&lt;&gt;"",ISNUMBER(MATCH($G276,$A$11:$A$310,0)))),1,0))</f>
        <v/>
      </c>
      <c r="AC276" s="47">
        <f>IF($D276="",0,N(IFERROR(INDEX($X$11:$X$310,MATCH($D276,$A$11:$A$310,0)),0)))</f>
        <v>0</v>
      </c>
      <c r="AD276" s="47">
        <f>IF($G276="",0,N(IFERROR(INDEX($X$11:$X$310,MATCH($G276,$A$11:$A$310,0)),0)))</f>
        <v>0</v>
      </c>
      <c r="AE276" s="47" t="str">
        <f>IF($B276="","",IF(ISNUMBER($N276),"Completed",IF($L276="Completed","Completed",IF($L276&lt;&gt;"",$L276,IF(ISNUMBER($M276),"In Progress","Not Started")))))</f>
        <v/>
      </c>
      <c r="AF276" s="54" t="str">
        <f>IF($B276="","",IF($AE276="Completed",1,MIN(1,N($O276))))</f>
        <v/>
      </c>
      <c r="AG276" s="55" t="str">
        <f>IF(OR($S276="",NOT(ISNUMBER($J276))),"",WORKDAY.INTL($S276,MAX(1,$J276)-1,'Project Info'!$H$12,Holidays!$A$6:$A$205))</f>
        <v/>
      </c>
      <c r="AH276" s="47" t="str">
        <f>IF($B276="","",N($J276)*$AF276)</f>
        <v/>
      </c>
      <c r="AI276" s="47">
        <f>IF(ISNUMBER($R276),$R276,0)</f>
        <v>0</v>
      </c>
      <c r="AJ276" s="47">
        <f>IF(ISNUMBER($T276),$T276,0)</f>
        <v>0</v>
      </c>
    </row>
    <row r="277" ht="18" customHeight="1">
      <c r="A277" s="47" t="str">
        <f>IF($B277="","",ROW()-10)</f>
        <v/>
      </c>
      <c r="B277" s="48" t="n"/>
      <c r="C277" s="48" t="n"/>
      <c r="D277" s="6" t="n"/>
      <c r="E277" s="6" t="n"/>
      <c r="F277" s="6" t="n"/>
      <c r="G277" s="6" t="n"/>
      <c r="H277" s="6" t="n"/>
      <c r="I277" s="6" t="n"/>
      <c r="J277" s="6" t="n"/>
      <c r="K277" s="49" t="n"/>
      <c r="L277" s="6" t="n"/>
      <c r="M277" s="49" t="n"/>
      <c r="N277" s="49" t="n"/>
      <c r="O277" s="50" t="n"/>
      <c r="P277" s="6" t="n"/>
      <c r="Q277" s="51" t="str">
        <f>IF(OR($B277="",'Project Info'!$C$9=""),"",WORKDAY.INTL(MAX('Project Info'!$C$9,N($K277),IF($D277="",0,N(IFERROR(IF($E277="SS",WORKDAY.INTL(INDEX($Q$11:$Q$310,MATCH($D277,$A$11:$A$310,0)),N($F277),'Project Info'!$H$12,Holidays!$A$6:$A$205),IF($E277="FF",WORKDAY.INTL(INDEX($R$11:$R$310,MATCH($D277,$A$11:$A$310,0)),N($F277)-MAX(1,N($J277))+1,'Project Info'!$H$12,Holidays!$A$6:$A$205),WORKDAY.INTL(INDEX($R$11:$R$310,MATCH($D277,$A$11:$A$310,0)),1+N($F277),'Project Info'!$H$12,Holidays!$A$6:$A$205))),0))),IF($G277="",0,N(IFERROR(IF($H277="SS",WORKDAY.INTL(INDEX($Q$11:$Q$310,MATCH($G277,$A$11:$A$310,0)),N($I277),'Project Info'!$H$12,Holidays!$A$6:$A$205),IF($H277="FF",WORKDAY.INTL(INDEX($R$11:$R$310,MATCH($G277,$A$11:$A$310,0)),N($I277)-MAX(1,N($J277))+1,'Project Info'!$H$12,Holidays!$A$6:$A$205),WORKDAY.INTL(INDEX($R$11:$R$310,MATCH($G277,$A$11:$A$310,0)),1+N($I277),'Project Info'!$H$12,Holidays!$A$6:$A$205))),0))))-1,1,'Project Info'!$H$12,Holidays!$A$6:$A$205))</f>
        <v/>
      </c>
      <c r="R277" s="51" t="str">
        <f>IF(OR($Q277="",NOT(ISNUMBER($J277))),"",WORKDAY.INTL($Q277,MAX(1,$J277)-1,'Project Info'!$H$12,Holidays!$A$6:$A$205))</f>
        <v/>
      </c>
      <c r="S277" s="51" t="str">
        <f>IF($Q277="","",IF(ISNUMBER($M277),$M277,WORKDAY.INTL(MAX($Q277,IF($D277="",0,N(IFERROR(IF($E277="SS",WORKDAY.INTL(INDEX($S$11:$S$310,MATCH($D277,$A$11:$A$310,0)),N($F277),'Project Info'!$H$12,Holidays!$A$6:$A$205),IF($E277="FF",WORKDAY.INTL(INDEX($T$11:$T$310,MATCH($D277,$A$11:$A$310,0)),N($F277)-MAX(1,IF(ISNUMBER($P277),$P277,N($J277)))+1,'Project Info'!$H$12,Holidays!$A$6:$A$205),WORKDAY.INTL(INDEX($T$11:$T$310,MATCH($D277,$A$11:$A$310,0)),1+N($F277),'Project Info'!$H$12,Holidays!$A$6:$A$205))),0))),IF($G277="",0,N(IFERROR(IF($H277="SS",WORKDAY.INTL(INDEX($S$11:$S$310,MATCH($G277,$A$11:$A$310,0)),N($I277),'Project Info'!$H$12,Holidays!$A$6:$A$205),IF($H277="FF",WORKDAY.INTL(INDEX($T$11:$T$310,MATCH($G277,$A$11:$A$310,0)),N($I277)-MAX(1,IF(ISNUMBER($P277),$P277,N($J277)))+1,'Project Info'!$H$12,Holidays!$A$6:$A$205),WORKDAY.INTL(INDEX($T$11:$T$310,MATCH($G277,$A$11:$A$310,0)),1+N($I277),'Project Info'!$H$12,Holidays!$A$6:$A$205))),0))),IF($AE277="Completed",0,N('Project Info'!$C$11)))-1,1,'Project Info'!$H$12,Holidays!$A$6:$A$205)))</f>
        <v/>
      </c>
      <c r="T277" s="51" t="str">
        <f>IF(OR($S277="",$U277=""),"",IF(ISNUMBER($N277),$N277,WORKDAY.INTL($S277,$U277-1,'Project Info'!$H$12,Holidays!$A$6:$A$205)))</f>
        <v/>
      </c>
      <c r="U277" s="52" t="str">
        <f>IF(OR($S277="",NOT(ISNUMBER($J277))),"",IF(ISNUMBER($N277),MAX(1,NETWORKDAYS.INTL($S277,$N277,'Project Info'!$H$12,Holidays!$A$6:$A$205)),MAX(1,IF(ISNUMBER($P277),$P277,$J277),IF(ISNUMBER($M277),NETWORKDAYS.INTL($M277,N('Project Info'!$C$11),'Project Info'!$H$12,Holidays!$A$6:$A$205),0))))</f>
        <v/>
      </c>
      <c r="V277" s="53" t="str">
        <f>IF($U277="","",$U277-MAX(1,$J277))</f>
        <v/>
      </c>
      <c r="W277" s="25" t="str">
        <f>IF($B277="","",IF($U277="","Enter Duration",IF($AE277="Completed",IF(NOT(ISNUMBER($N277)),"Completed - enter Actual End",IF($V277&gt;0,"Completed - Overshoot",IF($V277&lt;0,"Completed - Early","Completed - On Time"))),IF($AE277="On Hold","On Hold",IF($AE277="In Progress",IF($V277&gt;0,"In Progress - Overshooting","In Progress - On Track"),IF($S277&gt;$Q277,"Delayed Start","Not Started"))))))</f>
        <v/>
      </c>
      <c r="X277" s="53" t="str">
        <f>IF(OR(NOT(ISNUMBER($R277)),NOT(ISNUMBER($T277))),"",IF($T277&gt;=$R277,NETWORKDAYS.INTL($R277,$T277,'Project Info'!$H$12,Holidays!$A$6:$A$205)-1,-(NETWORKDAYS.INTL($T277,$R277,'Project Info'!$H$12,Holidays!$A$6:$A$205)-1)))</f>
        <v/>
      </c>
      <c r="Y277" s="25" t="str">
        <f>IF($B277="","",IF(AND(MAX($AC277,$AD277)&gt;0,N($S277)&gt;N($Q277)),"Delayed by Task #"&amp;IF($AC277&gt;=$AD277,$D277,$G277)&amp;" (+"&amp;MAX($AC277,$AD277)&amp;"d)",""))</f>
        <v/>
      </c>
      <c r="Z277" s="52" t="str">
        <f>IF($B277="","",COUNTIF($D$11:$D$310,$A277)+COUNTIF($G$11:$G$310,$A277))</f>
        <v/>
      </c>
      <c r="AA277" s="47" t="str">
        <f>IF($B277="","",IF($AE277="Completed",1,IF($AE277="On Hold",4,IF($AE277="In Progress",2,IF(N($S277)&gt;N($Q277),7,3)))))</f>
        <v/>
      </c>
      <c r="AB277" s="47" t="str">
        <f>IF($B277="","",IF(OR(AND($D277&lt;&gt;"",ISNUMBER(MATCH($D277,$A$11:$A$310,0))),AND($G277&lt;&gt;"",ISNUMBER(MATCH($G277,$A$11:$A$310,0)))),1,0))</f>
        <v/>
      </c>
      <c r="AC277" s="47">
        <f>IF($D277="",0,N(IFERROR(INDEX($X$11:$X$310,MATCH($D277,$A$11:$A$310,0)),0)))</f>
        <v>0</v>
      </c>
      <c r="AD277" s="47">
        <f>IF($G277="",0,N(IFERROR(INDEX($X$11:$X$310,MATCH($G277,$A$11:$A$310,0)),0)))</f>
        <v>0</v>
      </c>
      <c r="AE277" s="47" t="str">
        <f>IF($B277="","",IF(ISNUMBER($N277),"Completed",IF($L277="Completed","Completed",IF($L277&lt;&gt;"",$L277,IF(ISNUMBER($M277),"In Progress","Not Started")))))</f>
        <v/>
      </c>
      <c r="AF277" s="54" t="str">
        <f>IF($B277="","",IF($AE277="Completed",1,MIN(1,N($O277))))</f>
        <v/>
      </c>
      <c r="AG277" s="55" t="str">
        <f>IF(OR($S277="",NOT(ISNUMBER($J277))),"",WORKDAY.INTL($S277,MAX(1,$J277)-1,'Project Info'!$H$12,Holidays!$A$6:$A$205))</f>
        <v/>
      </c>
      <c r="AH277" s="47" t="str">
        <f>IF($B277="","",N($J277)*$AF277)</f>
        <v/>
      </c>
      <c r="AI277" s="47">
        <f>IF(ISNUMBER($R277),$R277,0)</f>
        <v>0</v>
      </c>
      <c r="AJ277" s="47">
        <f>IF(ISNUMBER($T277),$T277,0)</f>
        <v>0</v>
      </c>
    </row>
    <row r="278" ht="18" customHeight="1">
      <c r="A278" s="47" t="str">
        <f>IF($B278="","",ROW()-10)</f>
        <v/>
      </c>
      <c r="B278" s="48" t="n"/>
      <c r="C278" s="48" t="n"/>
      <c r="D278" s="6" t="n"/>
      <c r="E278" s="6" t="n"/>
      <c r="F278" s="6" t="n"/>
      <c r="G278" s="6" t="n"/>
      <c r="H278" s="6" t="n"/>
      <c r="I278" s="6" t="n"/>
      <c r="J278" s="6" t="n"/>
      <c r="K278" s="49" t="n"/>
      <c r="L278" s="6" t="n"/>
      <c r="M278" s="49" t="n"/>
      <c r="N278" s="49" t="n"/>
      <c r="O278" s="50" t="n"/>
      <c r="P278" s="6" t="n"/>
      <c r="Q278" s="51" t="str">
        <f>IF(OR($B278="",'Project Info'!$C$9=""),"",WORKDAY.INTL(MAX('Project Info'!$C$9,N($K278),IF($D278="",0,N(IFERROR(IF($E278="SS",WORKDAY.INTL(INDEX($Q$11:$Q$310,MATCH($D278,$A$11:$A$310,0)),N($F278),'Project Info'!$H$12,Holidays!$A$6:$A$205),IF($E278="FF",WORKDAY.INTL(INDEX($R$11:$R$310,MATCH($D278,$A$11:$A$310,0)),N($F278)-MAX(1,N($J278))+1,'Project Info'!$H$12,Holidays!$A$6:$A$205),WORKDAY.INTL(INDEX($R$11:$R$310,MATCH($D278,$A$11:$A$310,0)),1+N($F278),'Project Info'!$H$12,Holidays!$A$6:$A$205))),0))),IF($G278="",0,N(IFERROR(IF($H278="SS",WORKDAY.INTL(INDEX($Q$11:$Q$310,MATCH($G278,$A$11:$A$310,0)),N($I278),'Project Info'!$H$12,Holidays!$A$6:$A$205),IF($H278="FF",WORKDAY.INTL(INDEX($R$11:$R$310,MATCH($G278,$A$11:$A$310,0)),N($I278)-MAX(1,N($J278))+1,'Project Info'!$H$12,Holidays!$A$6:$A$205),WORKDAY.INTL(INDEX($R$11:$R$310,MATCH($G278,$A$11:$A$310,0)),1+N($I278),'Project Info'!$H$12,Holidays!$A$6:$A$205))),0))))-1,1,'Project Info'!$H$12,Holidays!$A$6:$A$205))</f>
        <v/>
      </c>
      <c r="R278" s="51" t="str">
        <f>IF(OR($Q278="",NOT(ISNUMBER($J278))),"",WORKDAY.INTL($Q278,MAX(1,$J278)-1,'Project Info'!$H$12,Holidays!$A$6:$A$205))</f>
        <v/>
      </c>
      <c r="S278" s="51" t="str">
        <f>IF($Q278="","",IF(ISNUMBER($M278),$M278,WORKDAY.INTL(MAX($Q278,IF($D278="",0,N(IFERROR(IF($E278="SS",WORKDAY.INTL(INDEX($S$11:$S$310,MATCH($D278,$A$11:$A$310,0)),N($F278),'Project Info'!$H$12,Holidays!$A$6:$A$205),IF($E278="FF",WORKDAY.INTL(INDEX($T$11:$T$310,MATCH($D278,$A$11:$A$310,0)),N($F278)-MAX(1,IF(ISNUMBER($P278),$P278,N($J278)))+1,'Project Info'!$H$12,Holidays!$A$6:$A$205),WORKDAY.INTL(INDEX($T$11:$T$310,MATCH($D278,$A$11:$A$310,0)),1+N($F278),'Project Info'!$H$12,Holidays!$A$6:$A$205))),0))),IF($G278="",0,N(IFERROR(IF($H278="SS",WORKDAY.INTL(INDEX($S$11:$S$310,MATCH($G278,$A$11:$A$310,0)),N($I278),'Project Info'!$H$12,Holidays!$A$6:$A$205),IF($H278="FF",WORKDAY.INTL(INDEX($T$11:$T$310,MATCH($G278,$A$11:$A$310,0)),N($I278)-MAX(1,IF(ISNUMBER($P278),$P278,N($J278)))+1,'Project Info'!$H$12,Holidays!$A$6:$A$205),WORKDAY.INTL(INDEX($T$11:$T$310,MATCH($G278,$A$11:$A$310,0)),1+N($I278),'Project Info'!$H$12,Holidays!$A$6:$A$205))),0))),IF($AE278="Completed",0,N('Project Info'!$C$11)))-1,1,'Project Info'!$H$12,Holidays!$A$6:$A$205)))</f>
        <v/>
      </c>
      <c r="T278" s="51" t="str">
        <f>IF(OR($S278="",$U278=""),"",IF(ISNUMBER($N278),$N278,WORKDAY.INTL($S278,$U278-1,'Project Info'!$H$12,Holidays!$A$6:$A$205)))</f>
        <v/>
      </c>
      <c r="U278" s="52" t="str">
        <f>IF(OR($S278="",NOT(ISNUMBER($J278))),"",IF(ISNUMBER($N278),MAX(1,NETWORKDAYS.INTL($S278,$N278,'Project Info'!$H$12,Holidays!$A$6:$A$205)),MAX(1,IF(ISNUMBER($P278),$P278,$J278),IF(ISNUMBER($M278),NETWORKDAYS.INTL($M278,N('Project Info'!$C$11),'Project Info'!$H$12,Holidays!$A$6:$A$205),0))))</f>
        <v/>
      </c>
      <c r="V278" s="53" t="str">
        <f>IF($U278="","",$U278-MAX(1,$J278))</f>
        <v/>
      </c>
      <c r="W278" s="25" t="str">
        <f>IF($B278="","",IF($U278="","Enter Duration",IF($AE278="Completed",IF(NOT(ISNUMBER($N278)),"Completed - enter Actual End",IF($V278&gt;0,"Completed - Overshoot",IF($V278&lt;0,"Completed - Early","Completed - On Time"))),IF($AE278="On Hold","On Hold",IF($AE278="In Progress",IF($V278&gt;0,"In Progress - Overshooting","In Progress - On Track"),IF($S278&gt;$Q278,"Delayed Start","Not Started"))))))</f>
        <v/>
      </c>
      <c r="X278" s="53" t="str">
        <f>IF(OR(NOT(ISNUMBER($R278)),NOT(ISNUMBER($T278))),"",IF($T278&gt;=$R278,NETWORKDAYS.INTL($R278,$T278,'Project Info'!$H$12,Holidays!$A$6:$A$205)-1,-(NETWORKDAYS.INTL($T278,$R278,'Project Info'!$H$12,Holidays!$A$6:$A$205)-1)))</f>
        <v/>
      </c>
      <c r="Y278" s="25" t="str">
        <f>IF($B278="","",IF(AND(MAX($AC278,$AD278)&gt;0,N($S278)&gt;N($Q278)),"Delayed by Task #"&amp;IF($AC278&gt;=$AD278,$D278,$G278)&amp;" (+"&amp;MAX($AC278,$AD278)&amp;"d)",""))</f>
        <v/>
      </c>
      <c r="Z278" s="52" t="str">
        <f>IF($B278="","",COUNTIF($D$11:$D$310,$A278)+COUNTIF($G$11:$G$310,$A278))</f>
        <v/>
      </c>
      <c r="AA278" s="47" t="str">
        <f>IF($B278="","",IF($AE278="Completed",1,IF($AE278="On Hold",4,IF($AE278="In Progress",2,IF(N($S278)&gt;N($Q278),7,3)))))</f>
        <v/>
      </c>
      <c r="AB278" s="47" t="str">
        <f>IF($B278="","",IF(OR(AND($D278&lt;&gt;"",ISNUMBER(MATCH($D278,$A$11:$A$310,0))),AND($G278&lt;&gt;"",ISNUMBER(MATCH($G278,$A$11:$A$310,0)))),1,0))</f>
        <v/>
      </c>
      <c r="AC278" s="47">
        <f>IF($D278="",0,N(IFERROR(INDEX($X$11:$X$310,MATCH($D278,$A$11:$A$310,0)),0)))</f>
        <v>0</v>
      </c>
      <c r="AD278" s="47">
        <f>IF($G278="",0,N(IFERROR(INDEX($X$11:$X$310,MATCH($G278,$A$11:$A$310,0)),0)))</f>
        <v>0</v>
      </c>
      <c r="AE278" s="47" t="str">
        <f>IF($B278="","",IF(ISNUMBER($N278),"Completed",IF($L278="Completed","Completed",IF($L278&lt;&gt;"",$L278,IF(ISNUMBER($M278),"In Progress","Not Started")))))</f>
        <v/>
      </c>
      <c r="AF278" s="54" t="str">
        <f>IF($B278="","",IF($AE278="Completed",1,MIN(1,N($O278))))</f>
        <v/>
      </c>
      <c r="AG278" s="55" t="str">
        <f>IF(OR($S278="",NOT(ISNUMBER($J278))),"",WORKDAY.INTL($S278,MAX(1,$J278)-1,'Project Info'!$H$12,Holidays!$A$6:$A$205))</f>
        <v/>
      </c>
      <c r="AH278" s="47" t="str">
        <f>IF($B278="","",N($J278)*$AF278)</f>
        <v/>
      </c>
      <c r="AI278" s="47">
        <f>IF(ISNUMBER($R278),$R278,0)</f>
        <v>0</v>
      </c>
      <c r="AJ278" s="47">
        <f>IF(ISNUMBER($T278),$T278,0)</f>
        <v>0</v>
      </c>
    </row>
    <row r="279" ht="18" customHeight="1">
      <c r="A279" s="47" t="str">
        <f>IF($B279="","",ROW()-10)</f>
        <v/>
      </c>
      <c r="B279" s="48" t="n"/>
      <c r="C279" s="48" t="n"/>
      <c r="D279" s="6" t="n"/>
      <c r="E279" s="6" t="n"/>
      <c r="F279" s="6" t="n"/>
      <c r="G279" s="6" t="n"/>
      <c r="H279" s="6" t="n"/>
      <c r="I279" s="6" t="n"/>
      <c r="J279" s="6" t="n"/>
      <c r="K279" s="49" t="n"/>
      <c r="L279" s="6" t="n"/>
      <c r="M279" s="49" t="n"/>
      <c r="N279" s="49" t="n"/>
      <c r="O279" s="50" t="n"/>
      <c r="P279" s="6" t="n"/>
      <c r="Q279" s="51" t="str">
        <f>IF(OR($B279="",'Project Info'!$C$9=""),"",WORKDAY.INTL(MAX('Project Info'!$C$9,N($K279),IF($D279="",0,N(IFERROR(IF($E279="SS",WORKDAY.INTL(INDEX($Q$11:$Q$310,MATCH($D279,$A$11:$A$310,0)),N($F279),'Project Info'!$H$12,Holidays!$A$6:$A$205),IF($E279="FF",WORKDAY.INTL(INDEX($R$11:$R$310,MATCH($D279,$A$11:$A$310,0)),N($F279)-MAX(1,N($J279))+1,'Project Info'!$H$12,Holidays!$A$6:$A$205),WORKDAY.INTL(INDEX($R$11:$R$310,MATCH($D279,$A$11:$A$310,0)),1+N($F279),'Project Info'!$H$12,Holidays!$A$6:$A$205))),0))),IF($G279="",0,N(IFERROR(IF($H279="SS",WORKDAY.INTL(INDEX($Q$11:$Q$310,MATCH($G279,$A$11:$A$310,0)),N($I279),'Project Info'!$H$12,Holidays!$A$6:$A$205),IF($H279="FF",WORKDAY.INTL(INDEX($R$11:$R$310,MATCH($G279,$A$11:$A$310,0)),N($I279)-MAX(1,N($J279))+1,'Project Info'!$H$12,Holidays!$A$6:$A$205),WORKDAY.INTL(INDEX($R$11:$R$310,MATCH($G279,$A$11:$A$310,0)),1+N($I279),'Project Info'!$H$12,Holidays!$A$6:$A$205))),0))))-1,1,'Project Info'!$H$12,Holidays!$A$6:$A$205))</f>
        <v/>
      </c>
      <c r="R279" s="51" t="str">
        <f>IF(OR($Q279="",NOT(ISNUMBER($J279))),"",WORKDAY.INTL($Q279,MAX(1,$J279)-1,'Project Info'!$H$12,Holidays!$A$6:$A$205))</f>
        <v/>
      </c>
      <c r="S279" s="51" t="str">
        <f>IF($Q279="","",IF(ISNUMBER($M279),$M279,WORKDAY.INTL(MAX($Q279,IF($D279="",0,N(IFERROR(IF($E279="SS",WORKDAY.INTL(INDEX($S$11:$S$310,MATCH($D279,$A$11:$A$310,0)),N($F279),'Project Info'!$H$12,Holidays!$A$6:$A$205),IF($E279="FF",WORKDAY.INTL(INDEX($T$11:$T$310,MATCH($D279,$A$11:$A$310,0)),N($F279)-MAX(1,IF(ISNUMBER($P279),$P279,N($J279)))+1,'Project Info'!$H$12,Holidays!$A$6:$A$205),WORKDAY.INTL(INDEX($T$11:$T$310,MATCH($D279,$A$11:$A$310,0)),1+N($F279),'Project Info'!$H$12,Holidays!$A$6:$A$205))),0))),IF($G279="",0,N(IFERROR(IF($H279="SS",WORKDAY.INTL(INDEX($S$11:$S$310,MATCH($G279,$A$11:$A$310,0)),N($I279),'Project Info'!$H$12,Holidays!$A$6:$A$205),IF($H279="FF",WORKDAY.INTL(INDEX($T$11:$T$310,MATCH($G279,$A$11:$A$310,0)),N($I279)-MAX(1,IF(ISNUMBER($P279),$P279,N($J279)))+1,'Project Info'!$H$12,Holidays!$A$6:$A$205),WORKDAY.INTL(INDEX($T$11:$T$310,MATCH($G279,$A$11:$A$310,0)),1+N($I279),'Project Info'!$H$12,Holidays!$A$6:$A$205))),0))),IF($AE279="Completed",0,N('Project Info'!$C$11)))-1,1,'Project Info'!$H$12,Holidays!$A$6:$A$205)))</f>
        <v/>
      </c>
      <c r="T279" s="51" t="str">
        <f>IF(OR($S279="",$U279=""),"",IF(ISNUMBER($N279),$N279,WORKDAY.INTL($S279,$U279-1,'Project Info'!$H$12,Holidays!$A$6:$A$205)))</f>
        <v/>
      </c>
      <c r="U279" s="52" t="str">
        <f>IF(OR($S279="",NOT(ISNUMBER($J279))),"",IF(ISNUMBER($N279),MAX(1,NETWORKDAYS.INTL($S279,$N279,'Project Info'!$H$12,Holidays!$A$6:$A$205)),MAX(1,IF(ISNUMBER($P279),$P279,$J279),IF(ISNUMBER($M279),NETWORKDAYS.INTL($M279,N('Project Info'!$C$11),'Project Info'!$H$12,Holidays!$A$6:$A$205),0))))</f>
        <v/>
      </c>
      <c r="V279" s="53" t="str">
        <f>IF($U279="","",$U279-MAX(1,$J279))</f>
        <v/>
      </c>
      <c r="W279" s="25" t="str">
        <f>IF($B279="","",IF($U279="","Enter Duration",IF($AE279="Completed",IF(NOT(ISNUMBER($N279)),"Completed - enter Actual End",IF($V279&gt;0,"Completed - Overshoot",IF($V279&lt;0,"Completed - Early","Completed - On Time"))),IF($AE279="On Hold","On Hold",IF($AE279="In Progress",IF($V279&gt;0,"In Progress - Overshooting","In Progress - On Track"),IF($S279&gt;$Q279,"Delayed Start","Not Started"))))))</f>
        <v/>
      </c>
      <c r="X279" s="53" t="str">
        <f>IF(OR(NOT(ISNUMBER($R279)),NOT(ISNUMBER($T279))),"",IF($T279&gt;=$R279,NETWORKDAYS.INTL($R279,$T279,'Project Info'!$H$12,Holidays!$A$6:$A$205)-1,-(NETWORKDAYS.INTL($T279,$R279,'Project Info'!$H$12,Holidays!$A$6:$A$205)-1)))</f>
        <v/>
      </c>
      <c r="Y279" s="25" t="str">
        <f>IF($B279="","",IF(AND(MAX($AC279,$AD279)&gt;0,N($S279)&gt;N($Q279)),"Delayed by Task #"&amp;IF($AC279&gt;=$AD279,$D279,$G279)&amp;" (+"&amp;MAX($AC279,$AD279)&amp;"d)",""))</f>
        <v/>
      </c>
      <c r="Z279" s="52" t="str">
        <f>IF($B279="","",COUNTIF($D$11:$D$310,$A279)+COUNTIF($G$11:$G$310,$A279))</f>
        <v/>
      </c>
      <c r="AA279" s="47" t="str">
        <f>IF($B279="","",IF($AE279="Completed",1,IF($AE279="On Hold",4,IF($AE279="In Progress",2,IF(N($S279)&gt;N($Q279),7,3)))))</f>
        <v/>
      </c>
      <c r="AB279" s="47" t="str">
        <f>IF($B279="","",IF(OR(AND($D279&lt;&gt;"",ISNUMBER(MATCH($D279,$A$11:$A$310,0))),AND($G279&lt;&gt;"",ISNUMBER(MATCH($G279,$A$11:$A$310,0)))),1,0))</f>
        <v/>
      </c>
      <c r="AC279" s="47">
        <f>IF($D279="",0,N(IFERROR(INDEX($X$11:$X$310,MATCH($D279,$A$11:$A$310,0)),0)))</f>
        <v>0</v>
      </c>
      <c r="AD279" s="47">
        <f>IF($G279="",0,N(IFERROR(INDEX($X$11:$X$310,MATCH($G279,$A$11:$A$310,0)),0)))</f>
        <v>0</v>
      </c>
      <c r="AE279" s="47" t="str">
        <f>IF($B279="","",IF(ISNUMBER($N279),"Completed",IF($L279="Completed","Completed",IF($L279&lt;&gt;"",$L279,IF(ISNUMBER($M279),"In Progress","Not Started")))))</f>
        <v/>
      </c>
      <c r="AF279" s="54" t="str">
        <f>IF($B279="","",IF($AE279="Completed",1,MIN(1,N($O279))))</f>
        <v/>
      </c>
      <c r="AG279" s="55" t="str">
        <f>IF(OR($S279="",NOT(ISNUMBER($J279))),"",WORKDAY.INTL($S279,MAX(1,$J279)-1,'Project Info'!$H$12,Holidays!$A$6:$A$205))</f>
        <v/>
      </c>
      <c r="AH279" s="47" t="str">
        <f>IF($B279="","",N($J279)*$AF279)</f>
        <v/>
      </c>
      <c r="AI279" s="47">
        <f>IF(ISNUMBER($R279),$R279,0)</f>
        <v>0</v>
      </c>
      <c r="AJ279" s="47">
        <f>IF(ISNUMBER($T279),$T279,0)</f>
        <v>0</v>
      </c>
    </row>
    <row r="280" ht="18" customHeight="1">
      <c r="A280" s="47" t="str">
        <f>IF($B280="","",ROW()-10)</f>
        <v/>
      </c>
      <c r="B280" s="48" t="n"/>
      <c r="C280" s="48" t="n"/>
      <c r="D280" s="6" t="n"/>
      <c r="E280" s="6" t="n"/>
      <c r="F280" s="6" t="n"/>
      <c r="G280" s="6" t="n"/>
      <c r="H280" s="6" t="n"/>
      <c r="I280" s="6" t="n"/>
      <c r="J280" s="6" t="n"/>
      <c r="K280" s="49" t="n"/>
      <c r="L280" s="6" t="n"/>
      <c r="M280" s="49" t="n"/>
      <c r="N280" s="49" t="n"/>
      <c r="O280" s="50" t="n"/>
      <c r="P280" s="6" t="n"/>
      <c r="Q280" s="51" t="str">
        <f>IF(OR($B280="",'Project Info'!$C$9=""),"",WORKDAY.INTL(MAX('Project Info'!$C$9,N($K280),IF($D280="",0,N(IFERROR(IF($E280="SS",WORKDAY.INTL(INDEX($Q$11:$Q$310,MATCH($D280,$A$11:$A$310,0)),N($F280),'Project Info'!$H$12,Holidays!$A$6:$A$205),IF($E280="FF",WORKDAY.INTL(INDEX($R$11:$R$310,MATCH($D280,$A$11:$A$310,0)),N($F280)-MAX(1,N($J280))+1,'Project Info'!$H$12,Holidays!$A$6:$A$205),WORKDAY.INTL(INDEX($R$11:$R$310,MATCH($D280,$A$11:$A$310,0)),1+N($F280),'Project Info'!$H$12,Holidays!$A$6:$A$205))),0))),IF($G280="",0,N(IFERROR(IF($H280="SS",WORKDAY.INTL(INDEX($Q$11:$Q$310,MATCH($G280,$A$11:$A$310,0)),N($I280),'Project Info'!$H$12,Holidays!$A$6:$A$205),IF($H280="FF",WORKDAY.INTL(INDEX($R$11:$R$310,MATCH($G280,$A$11:$A$310,0)),N($I280)-MAX(1,N($J280))+1,'Project Info'!$H$12,Holidays!$A$6:$A$205),WORKDAY.INTL(INDEX($R$11:$R$310,MATCH($G280,$A$11:$A$310,0)),1+N($I280),'Project Info'!$H$12,Holidays!$A$6:$A$205))),0))))-1,1,'Project Info'!$H$12,Holidays!$A$6:$A$205))</f>
        <v/>
      </c>
      <c r="R280" s="51" t="str">
        <f>IF(OR($Q280="",NOT(ISNUMBER($J280))),"",WORKDAY.INTL($Q280,MAX(1,$J280)-1,'Project Info'!$H$12,Holidays!$A$6:$A$205))</f>
        <v/>
      </c>
      <c r="S280" s="51" t="str">
        <f>IF($Q280="","",IF(ISNUMBER($M280),$M280,WORKDAY.INTL(MAX($Q280,IF($D280="",0,N(IFERROR(IF($E280="SS",WORKDAY.INTL(INDEX($S$11:$S$310,MATCH($D280,$A$11:$A$310,0)),N($F280),'Project Info'!$H$12,Holidays!$A$6:$A$205),IF($E280="FF",WORKDAY.INTL(INDEX($T$11:$T$310,MATCH($D280,$A$11:$A$310,0)),N($F280)-MAX(1,IF(ISNUMBER($P280),$P280,N($J280)))+1,'Project Info'!$H$12,Holidays!$A$6:$A$205),WORKDAY.INTL(INDEX($T$11:$T$310,MATCH($D280,$A$11:$A$310,0)),1+N($F280),'Project Info'!$H$12,Holidays!$A$6:$A$205))),0))),IF($G280="",0,N(IFERROR(IF($H280="SS",WORKDAY.INTL(INDEX($S$11:$S$310,MATCH($G280,$A$11:$A$310,0)),N($I280),'Project Info'!$H$12,Holidays!$A$6:$A$205),IF($H280="FF",WORKDAY.INTL(INDEX($T$11:$T$310,MATCH($G280,$A$11:$A$310,0)),N($I280)-MAX(1,IF(ISNUMBER($P280),$P280,N($J280)))+1,'Project Info'!$H$12,Holidays!$A$6:$A$205),WORKDAY.INTL(INDEX($T$11:$T$310,MATCH($G280,$A$11:$A$310,0)),1+N($I280),'Project Info'!$H$12,Holidays!$A$6:$A$205))),0))),IF($AE280="Completed",0,N('Project Info'!$C$11)))-1,1,'Project Info'!$H$12,Holidays!$A$6:$A$205)))</f>
        <v/>
      </c>
      <c r="T280" s="51" t="str">
        <f>IF(OR($S280="",$U280=""),"",IF(ISNUMBER($N280),$N280,WORKDAY.INTL($S280,$U280-1,'Project Info'!$H$12,Holidays!$A$6:$A$205)))</f>
        <v/>
      </c>
      <c r="U280" s="52" t="str">
        <f>IF(OR($S280="",NOT(ISNUMBER($J280))),"",IF(ISNUMBER($N280),MAX(1,NETWORKDAYS.INTL($S280,$N280,'Project Info'!$H$12,Holidays!$A$6:$A$205)),MAX(1,IF(ISNUMBER($P280),$P280,$J280),IF(ISNUMBER($M280),NETWORKDAYS.INTL($M280,N('Project Info'!$C$11),'Project Info'!$H$12,Holidays!$A$6:$A$205),0))))</f>
        <v/>
      </c>
      <c r="V280" s="53" t="str">
        <f>IF($U280="","",$U280-MAX(1,$J280))</f>
        <v/>
      </c>
      <c r="W280" s="25" t="str">
        <f>IF($B280="","",IF($U280="","Enter Duration",IF($AE280="Completed",IF(NOT(ISNUMBER($N280)),"Completed - enter Actual End",IF($V280&gt;0,"Completed - Overshoot",IF($V280&lt;0,"Completed - Early","Completed - On Time"))),IF($AE280="On Hold","On Hold",IF($AE280="In Progress",IF($V280&gt;0,"In Progress - Overshooting","In Progress - On Track"),IF($S280&gt;$Q280,"Delayed Start","Not Started"))))))</f>
        <v/>
      </c>
      <c r="X280" s="53" t="str">
        <f>IF(OR(NOT(ISNUMBER($R280)),NOT(ISNUMBER($T280))),"",IF($T280&gt;=$R280,NETWORKDAYS.INTL($R280,$T280,'Project Info'!$H$12,Holidays!$A$6:$A$205)-1,-(NETWORKDAYS.INTL($T280,$R280,'Project Info'!$H$12,Holidays!$A$6:$A$205)-1)))</f>
        <v/>
      </c>
      <c r="Y280" s="25" t="str">
        <f>IF($B280="","",IF(AND(MAX($AC280,$AD280)&gt;0,N($S280)&gt;N($Q280)),"Delayed by Task #"&amp;IF($AC280&gt;=$AD280,$D280,$G280)&amp;" (+"&amp;MAX($AC280,$AD280)&amp;"d)",""))</f>
        <v/>
      </c>
      <c r="Z280" s="52" t="str">
        <f>IF($B280="","",COUNTIF($D$11:$D$310,$A280)+COUNTIF($G$11:$G$310,$A280))</f>
        <v/>
      </c>
      <c r="AA280" s="47" t="str">
        <f>IF($B280="","",IF($AE280="Completed",1,IF($AE280="On Hold",4,IF($AE280="In Progress",2,IF(N($S280)&gt;N($Q280),7,3)))))</f>
        <v/>
      </c>
      <c r="AB280" s="47" t="str">
        <f>IF($B280="","",IF(OR(AND($D280&lt;&gt;"",ISNUMBER(MATCH($D280,$A$11:$A$310,0))),AND($G280&lt;&gt;"",ISNUMBER(MATCH($G280,$A$11:$A$310,0)))),1,0))</f>
        <v/>
      </c>
      <c r="AC280" s="47">
        <f>IF($D280="",0,N(IFERROR(INDEX($X$11:$X$310,MATCH($D280,$A$11:$A$310,0)),0)))</f>
        <v>0</v>
      </c>
      <c r="AD280" s="47">
        <f>IF($G280="",0,N(IFERROR(INDEX($X$11:$X$310,MATCH($G280,$A$11:$A$310,0)),0)))</f>
        <v>0</v>
      </c>
      <c r="AE280" s="47" t="str">
        <f>IF($B280="","",IF(ISNUMBER($N280),"Completed",IF($L280="Completed","Completed",IF($L280&lt;&gt;"",$L280,IF(ISNUMBER($M280),"In Progress","Not Started")))))</f>
        <v/>
      </c>
      <c r="AF280" s="54" t="str">
        <f>IF($B280="","",IF($AE280="Completed",1,MIN(1,N($O280))))</f>
        <v/>
      </c>
      <c r="AG280" s="55" t="str">
        <f>IF(OR($S280="",NOT(ISNUMBER($J280))),"",WORKDAY.INTL($S280,MAX(1,$J280)-1,'Project Info'!$H$12,Holidays!$A$6:$A$205))</f>
        <v/>
      </c>
      <c r="AH280" s="47" t="str">
        <f>IF($B280="","",N($J280)*$AF280)</f>
        <v/>
      </c>
      <c r="AI280" s="47">
        <f>IF(ISNUMBER($R280),$R280,0)</f>
        <v>0</v>
      </c>
      <c r="AJ280" s="47">
        <f>IF(ISNUMBER($T280),$T280,0)</f>
        <v>0</v>
      </c>
    </row>
    <row r="281" ht="18" customHeight="1">
      <c r="A281" s="47" t="str">
        <f>IF($B281="","",ROW()-10)</f>
        <v/>
      </c>
      <c r="B281" s="48" t="n"/>
      <c r="C281" s="48" t="n"/>
      <c r="D281" s="6" t="n"/>
      <c r="E281" s="6" t="n"/>
      <c r="F281" s="6" t="n"/>
      <c r="G281" s="6" t="n"/>
      <c r="H281" s="6" t="n"/>
      <c r="I281" s="6" t="n"/>
      <c r="J281" s="6" t="n"/>
      <c r="K281" s="49" t="n"/>
      <c r="L281" s="6" t="n"/>
      <c r="M281" s="49" t="n"/>
      <c r="N281" s="49" t="n"/>
      <c r="O281" s="50" t="n"/>
      <c r="P281" s="6" t="n"/>
      <c r="Q281" s="51" t="str">
        <f>IF(OR($B281="",'Project Info'!$C$9=""),"",WORKDAY.INTL(MAX('Project Info'!$C$9,N($K281),IF($D281="",0,N(IFERROR(IF($E281="SS",WORKDAY.INTL(INDEX($Q$11:$Q$310,MATCH($D281,$A$11:$A$310,0)),N($F281),'Project Info'!$H$12,Holidays!$A$6:$A$205),IF($E281="FF",WORKDAY.INTL(INDEX($R$11:$R$310,MATCH($D281,$A$11:$A$310,0)),N($F281)-MAX(1,N($J281))+1,'Project Info'!$H$12,Holidays!$A$6:$A$205),WORKDAY.INTL(INDEX($R$11:$R$310,MATCH($D281,$A$11:$A$310,0)),1+N($F281),'Project Info'!$H$12,Holidays!$A$6:$A$205))),0))),IF($G281="",0,N(IFERROR(IF($H281="SS",WORKDAY.INTL(INDEX($Q$11:$Q$310,MATCH($G281,$A$11:$A$310,0)),N($I281),'Project Info'!$H$12,Holidays!$A$6:$A$205),IF($H281="FF",WORKDAY.INTL(INDEX($R$11:$R$310,MATCH($G281,$A$11:$A$310,0)),N($I281)-MAX(1,N($J281))+1,'Project Info'!$H$12,Holidays!$A$6:$A$205),WORKDAY.INTL(INDEX($R$11:$R$310,MATCH($G281,$A$11:$A$310,0)),1+N($I281),'Project Info'!$H$12,Holidays!$A$6:$A$205))),0))))-1,1,'Project Info'!$H$12,Holidays!$A$6:$A$205))</f>
        <v/>
      </c>
      <c r="R281" s="51" t="str">
        <f>IF(OR($Q281="",NOT(ISNUMBER($J281))),"",WORKDAY.INTL($Q281,MAX(1,$J281)-1,'Project Info'!$H$12,Holidays!$A$6:$A$205))</f>
        <v/>
      </c>
      <c r="S281" s="51" t="str">
        <f>IF($Q281="","",IF(ISNUMBER($M281),$M281,WORKDAY.INTL(MAX($Q281,IF($D281="",0,N(IFERROR(IF($E281="SS",WORKDAY.INTL(INDEX($S$11:$S$310,MATCH($D281,$A$11:$A$310,0)),N($F281),'Project Info'!$H$12,Holidays!$A$6:$A$205),IF($E281="FF",WORKDAY.INTL(INDEX($T$11:$T$310,MATCH($D281,$A$11:$A$310,0)),N($F281)-MAX(1,IF(ISNUMBER($P281),$P281,N($J281)))+1,'Project Info'!$H$12,Holidays!$A$6:$A$205),WORKDAY.INTL(INDEX($T$11:$T$310,MATCH($D281,$A$11:$A$310,0)),1+N($F281),'Project Info'!$H$12,Holidays!$A$6:$A$205))),0))),IF($G281="",0,N(IFERROR(IF($H281="SS",WORKDAY.INTL(INDEX($S$11:$S$310,MATCH($G281,$A$11:$A$310,0)),N($I281),'Project Info'!$H$12,Holidays!$A$6:$A$205),IF($H281="FF",WORKDAY.INTL(INDEX($T$11:$T$310,MATCH($G281,$A$11:$A$310,0)),N($I281)-MAX(1,IF(ISNUMBER($P281),$P281,N($J281)))+1,'Project Info'!$H$12,Holidays!$A$6:$A$205),WORKDAY.INTL(INDEX($T$11:$T$310,MATCH($G281,$A$11:$A$310,0)),1+N($I281),'Project Info'!$H$12,Holidays!$A$6:$A$205))),0))),IF($AE281="Completed",0,N('Project Info'!$C$11)))-1,1,'Project Info'!$H$12,Holidays!$A$6:$A$205)))</f>
        <v/>
      </c>
      <c r="T281" s="51" t="str">
        <f>IF(OR($S281="",$U281=""),"",IF(ISNUMBER($N281),$N281,WORKDAY.INTL($S281,$U281-1,'Project Info'!$H$12,Holidays!$A$6:$A$205)))</f>
        <v/>
      </c>
      <c r="U281" s="52" t="str">
        <f>IF(OR($S281="",NOT(ISNUMBER($J281))),"",IF(ISNUMBER($N281),MAX(1,NETWORKDAYS.INTL($S281,$N281,'Project Info'!$H$12,Holidays!$A$6:$A$205)),MAX(1,IF(ISNUMBER($P281),$P281,$J281),IF(ISNUMBER($M281),NETWORKDAYS.INTL($M281,N('Project Info'!$C$11),'Project Info'!$H$12,Holidays!$A$6:$A$205),0))))</f>
        <v/>
      </c>
      <c r="V281" s="53" t="str">
        <f>IF($U281="","",$U281-MAX(1,$J281))</f>
        <v/>
      </c>
      <c r="W281" s="25" t="str">
        <f>IF($B281="","",IF($U281="","Enter Duration",IF($AE281="Completed",IF(NOT(ISNUMBER($N281)),"Completed - enter Actual End",IF($V281&gt;0,"Completed - Overshoot",IF($V281&lt;0,"Completed - Early","Completed - On Time"))),IF($AE281="On Hold","On Hold",IF($AE281="In Progress",IF($V281&gt;0,"In Progress - Overshooting","In Progress - On Track"),IF($S281&gt;$Q281,"Delayed Start","Not Started"))))))</f>
        <v/>
      </c>
      <c r="X281" s="53" t="str">
        <f>IF(OR(NOT(ISNUMBER($R281)),NOT(ISNUMBER($T281))),"",IF($T281&gt;=$R281,NETWORKDAYS.INTL($R281,$T281,'Project Info'!$H$12,Holidays!$A$6:$A$205)-1,-(NETWORKDAYS.INTL($T281,$R281,'Project Info'!$H$12,Holidays!$A$6:$A$205)-1)))</f>
        <v/>
      </c>
      <c r="Y281" s="25" t="str">
        <f>IF($B281="","",IF(AND(MAX($AC281,$AD281)&gt;0,N($S281)&gt;N($Q281)),"Delayed by Task #"&amp;IF($AC281&gt;=$AD281,$D281,$G281)&amp;" (+"&amp;MAX($AC281,$AD281)&amp;"d)",""))</f>
        <v/>
      </c>
      <c r="Z281" s="52" t="str">
        <f>IF($B281="","",COUNTIF($D$11:$D$310,$A281)+COUNTIF($G$11:$G$310,$A281))</f>
        <v/>
      </c>
      <c r="AA281" s="47" t="str">
        <f>IF($B281="","",IF($AE281="Completed",1,IF($AE281="On Hold",4,IF($AE281="In Progress",2,IF(N($S281)&gt;N($Q281),7,3)))))</f>
        <v/>
      </c>
      <c r="AB281" s="47" t="str">
        <f>IF($B281="","",IF(OR(AND($D281&lt;&gt;"",ISNUMBER(MATCH($D281,$A$11:$A$310,0))),AND($G281&lt;&gt;"",ISNUMBER(MATCH($G281,$A$11:$A$310,0)))),1,0))</f>
        <v/>
      </c>
      <c r="AC281" s="47">
        <f>IF($D281="",0,N(IFERROR(INDEX($X$11:$X$310,MATCH($D281,$A$11:$A$310,0)),0)))</f>
        <v>0</v>
      </c>
      <c r="AD281" s="47">
        <f>IF($G281="",0,N(IFERROR(INDEX($X$11:$X$310,MATCH($G281,$A$11:$A$310,0)),0)))</f>
        <v>0</v>
      </c>
      <c r="AE281" s="47" t="str">
        <f>IF($B281="","",IF(ISNUMBER($N281),"Completed",IF($L281="Completed","Completed",IF($L281&lt;&gt;"",$L281,IF(ISNUMBER($M281),"In Progress","Not Started")))))</f>
        <v/>
      </c>
      <c r="AF281" s="54" t="str">
        <f>IF($B281="","",IF($AE281="Completed",1,MIN(1,N($O281))))</f>
        <v/>
      </c>
      <c r="AG281" s="55" t="str">
        <f>IF(OR($S281="",NOT(ISNUMBER($J281))),"",WORKDAY.INTL($S281,MAX(1,$J281)-1,'Project Info'!$H$12,Holidays!$A$6:$A$205))</f>
        <v/>
      </c>
      <c r="AH281" s="47" t="str">
        <f>IF($B281="","",N($J281)*$AF281)</f>
        <v/>
      </c>
      <c r="AI281" s="47">
        <f>IF(ISNUMBER($R281),$R281,0)</f>
        <v>0</v>
      </c>
      <c r="AJ281" s="47">
        <f>IF(ISNUMBER($T281),$T281,0)</f>
        <v>0</v>
      </c>
    </row>
    <row r="282" ht="18" customHeight="1">
      <c r="A282" s="47" t="str">
        <f>IF($B282="","",ROW()-10)</f>
        <v/>
      </c>
      <c r="B282" s="48" t="n"/>
      <c r="C282" s="48" t="n"/>
      <c r="D282" s="6" t="n"/>
      <c r="E282" s="6" t="n"/>
      <c r="F282" s="6" t="n"/>
      <c r="G282" s="6" t="n"/>
      <c r="H282" s="6" t="n"/>
      <c r="I282" s="6" t="n"/>
      <c r="J282" s="6" t="n"/>
      <c r="K282" s="49" t="n"/>
      <c r="L282" s="6" t="n"/>
      <c r="M282" s="49" t="n"/>
      <c r="N282" s="49" t="n"/>
      <c r="O282" s="50" t="n"/>
      <c r="P282" s="6" t="n"/>
      <c r="Q282" s="51" t="str">
        <f>IF(OR($B282="",'Project Info'!$C$9=""),"",WORKDAY.INTL(MAX('Project Info'!$C$9,N($K282),IF($D282="",0,N(IFERROR(IF($E282="SS",WORKDAY.INTL(INDEX($Q$11:$Q$310,MATCH($D282,$A$11:$A$310,0)),N($F282),'Project Info'!$H$12,Holidays!$A$6:$A$205),IF($E282="FF",WORKDAY.INTL(INDEX($R$11:$R$310,MATCH($D282,$A$11:$A$310,0)),N($F282)-MAX(1,N($J282))+1,'Project Info'!$H$12,Holidays!$A$6:$A$205),WORKDAY.INTL(INDEX($R$11:$R$310,MATCH($D282,$A$11:$A$310,0)),1+N($F282),'Project Info'!$H$12,Holidays!$A$6:$A$205))),0))),IF($G282="",0,N(IFERROR(IF($H282="SS",WORKDAY.INTL(INDEX($Q$11:$Q$310,MATCH($G282,$A$11:$A$310,0)),N($I282),'Project Info'!$H$12,Holidays!$A$6:$A$205),IF($H282="FF",WORKDAY.INTL(INDEX($R$11:$R$310,MATCH($G282,$A$11:$A$310,0)),N($I282)-MAX(1,N($J282))+1,'Project Info'!$H$12,Holidays!$A$6:$A$205),WORKDAY.INTL(INDEX($R$11:$R$310,MATCH($G282,$A$11:$A$310,0)),1+N($I282),'Project Info'!$H$12,Holidays!$A$6:$A$205))),0))))-1,1,'Project Info'!$H$12,Holidays!$A$6:$A$205))</f>
        <v/>
      </c>
      <c r="R282" s="51" t="str">
        <f>IF(OR($Q282="",NOT(ISNUMBER($J282))),"",WORKDAY.INTL($Q282,MAX(1,$J282)-1,'Project Info'!$H$12,Holidays!$A$6:$A$205))</f>
        <v/>
      </c>
      <c r="S282" s="51" t="str">
        <f>IF($Q282="","",IF(ISNUMBER($M282),$M282,WORKDAY.INTL(MAX($Q282,IF($D282="",0,N(IFERROR(IF($E282="SS",WORKDAY.INTL(INDEX($S$11:$S$310,MATCH($D282,$A$11:$A$310,0)),N($F282),'Project Info'!$H$12,Holidays!$A$6:$A$205),IF($E282="FF",WORKDAY.INTL(INDEX($T$11:$T$310,MATCH($D282,$A$11:$A$310,0)),N($F282)-MAX(1,IF(ISNUMBER($P282),$P282,N($J282)))+1,'Project Info'!$H$12,Holidays!$A$6:$A$205),WORKDAY.INTL(INDEX($T$11:$T$310,MATCH($D282,$A$11:$A$310,0)),1+N($F282),'Project Info'!$H$12,Holidays!$A$6:$A$205))),0))),IF($G282="",0,N(IFERROR(IF($H282="SS",WORKDAY.INTL(INDEX($S$11:$S$310,MATCH($G282,$A$11:$A$310,0)),N($I282),'Project Info'!$H$12,Holidays!$A$6:$A$205),IF($H282="FF",WORKDAY.INTL(INDEX($T$11:$T$310,MATCH($G282,$A$11:$A$310,0)),N($I282)-MAX(1,IF(ISNUMBER($P282),$P282,N($J282)))+1,'Project Info'!$H$12,Holidays!$A$6:$A$205),WORKDAY.INTL(INDEX($T$11:$T$310,MATCH($G282,$A$11:$A$310,0)),1+N($I282),'Project Info'!$H$12,Holidays!$A$6:$A$205))),0))),IF($AE282="Completed",0,N('Project Info'!$C$11)))-1,1,'Project Info'!$H$12,Holidays!$A$6:$A$205)))</f>
        <v/>
      </c>
      <c r="T282" s="51" t="str">
        <f>IF(OR($S282="",$U282=""),"",IF(ISNUMBER($N282),$N282,WORKDAY.INTL($S282,$U282-1,'Project Info'!$H$12,Holidays!$A$6:$A$205)))</f>
        <v/>
      </c>
      <c r="U282" s="52" t="str">
        <f>IF(OR($S282="",NOT(ISNUMBER($J282))),"",IF(ISNUMBER($N282),MAX(1,NETWORKDAYS.INTL($S282,$N282,'Project Info'!$H$12,Holidays!$A$6:$A$205)),MAX(1,IF(ISNUMBER($P282),$P282,$J282),IF(ISNUMBER($M282),NETWORKDAYS.INTL($M282,N('Project Info'!$C$11),'Project Info'!$H$12,Holidays!$A$6:$A$205),0))))</f>
        <v/>
      </c>
      <c r="V282" s="53" t="str">
        <f>IF($U282="","",$U282-MAX(1,$J282))</f>
        <v/>
      </c>
      <c r="W282" s="25" t="str">
        <f>IF($B282="","",IF($U282="","Enter Duration",IF($AE282="Completed",IF(NOT(ISNUMBER($N282)),"Completed - enter Actual End",IF($V282&gt;0,"Completed - Overshoot",IF($V282&lt;0,"Completed - Early","Completed - On Time"))),IF($AE282="On Hold","On Hold",IF($AE282="In Progress",IF($V282&gt;0,"In Progress - Overshooting","In Progress - On Track"),IF($S282&gt;$Q282,"Delayed Start","Not Started"))))))</f>
        <v/>
      </c>
      <c r="X282" s="53" t="str">
        <f>IF(OR(NOT(ISNUMBER($R282)),NOT(ISNUMBER($T282))),"",IF($T282&gt;=$R282,NETWORKDAYS.INTL($R282,$T282,'Project Info'!$H$12,Holidays!$A$6:$A$205)-1,-(NETWORKDAYS.INTL($T282,$R282,'Project Info'!$H$12,Holidays!$A$6:$A$205)-1)))</f>
        <v/>
      </c>
      <c r="Y282" s="25" t="str">
        <f>IF($B282="","",IF(AND(MAX($AC282,$AD282)&gt;0,N($S282)&gt;N($Q282)),"Delayed by Task #"&amp;IF($AC282&gt;=$AD282,$D282,$G282)&amp;" (+"&amp;MAX($AC282,$AD282)&amp;"d)",""))</f>
        <v/>
      </c>
      <c r="Z282" s="52" t="str">
        <f>IF($B282="","",COUNTIF($D$11:$D$310,$A282)+COUNTIF($G$11:$G$310,$A282))</f>
        <v/>
      </c>
      <c r="AA282" s="47" t="str">
        <f>IF($B282="","",IF($AE282="Completed",1,IF($AE282="On Hold",4,IF($AE282="In Progress",2,IF(N($S282)&gt;N($Q282),7,3)))))</f>
        <v/>
      </c>
      <c r="AB282" s="47" t="str">
        <f>IF($B282="","",IF(OR(AND($D282&lt;&gt;"",ISNUMBER(MATCH($D282,$A$11:$A$310,0))),AND($G282&lt;&gt;"",ISNUMBER(MATCH($G282,$A$11:$A$310,0)))),1,0))</f>
        <v/>
      </c>
      <c r="AC282" s="47">
        <f>IF($D282="",0,N(IFERROR(INDEX($X$11:$X$310,MATCH($D282,$A$11:$A$310,0)),0)))</f>
        <v>0</v>
      </c>
      <c r="AD282" s="47">
        <f>IF($G282="",0,N(IFERROR(INDEX($X$11:$X$310,MATCH($G282,$A$11:$A$310,0)),0)))</f>
        <v>0</v>
      </c>
      <c r="AE282" s="47" t="str">
        <f>IF($B282="","",IF(ISNUMBER($N282),"Completed",IF($L282="Completed","Completed",IF($L282&lt;&gt;"",$L282,IF(ISNUMBER($M282),"In Progress","Not Started")))))</f>
        <v/>
      </c>
      <c r="AF282" s="54" t="str">
        <f>IF($B282="","",IF($AE282="Completed",1,MIN(1,N($O282))))</f>
        <v/>
      </c>
      <c r="AG282" s="55" t="str">
        <f>IF(OR($S282="",NOT(ISNUMBER($J282))),"",WORKDAY.INTL($S282,MAX(1,$J282)-1,'Project Info'!$H$12,Holidays!$A$6:$A$205))</f>
        <v/>
      </c>
      <c r="AH282" s="47" t="str">
        <f>IF($B282="","",N($J282)*$AF282)</f>
        <v/>
      </c>
      <c r="AI282" s="47">
        <f>IF(ISNUMBER($R282),$R282,0)</f>
        <v>0</v>
      </c>
      <c r="AJ282" s="47">
        <f>IF(ISNUMBER($T282),$T282,0)</f>
        <v>0</v>
      </c>
    </row>
    <row r="283" ht="18" customHeight="1">
      <c r="A283" s="47" t="str">
        <f>IF($B283="","",ROW()-10)</f>
        <v/>
      </c>
      <c r="B283" s="48" t="n"/>
      <c r="C283" s="48" t="n"/>
      <c r="D283" s="6" t="n"/>
      <c r="E283" s="6" t="n"/>
      <c r="F283" s="6" t="n"/>
      <c r="G283" s="6" t="n"/>
      <c r="H283" s="6" t="n"/>
      <c r="I283" s="6" t="n"/>
      <c r="J283" s="6" t="n"/>
      <c r="K283" s="49" t="n"/>
      <c r="L283" s="6" t="n"/>
      <c r="M283" s="49" t="n"/>
      <c r="N283" s="49" t="n"/>
      <c r="O283" s="50" t="n"/>
      <c r="P283" s="6" t="n"/>
      <c r="Q283" s="51" t="str">
        <f>IF(OR($B283="",'Project Info'!$C$9=""),"",WORKDAY.INTL(MAX('Project Info'!$C$9,N($K283),IF($D283="",0,N(IFERROR(IF($E283="SS",WORKDAY.INTL(INDEX($Q$11:$Q$310,MATCH($D283,$A$11:$A$310,0)),N($F283),'Project Info'!$H$12,Holidays!$A$6:$A$205),IF($E283="FF",WORKDAY.INTL(INDEX($R$11:$R$310,MATCH($D283,$A$11:$A$310,0)),N($F283)-MAX(1,N($J283))+1,'Project Info'!$H$12,Holidays!$A$6:$A$205),WORKDAY.INTL(INDEX($R$11:$R$310,MATCH($D283,$A$11:$A$310,0)),1+N($F283),'Project Info'!$H$12,Holidays!$A$6:$A$205))),0))),IF($G283="",0,N(IFERROR(IF($H283="SS",WORKDAY.INTL(INDEX($Q$11:$Q$310,MATCH($G283,$A$11:$A$310,0)),N($I283),'Project Info'!$H$12,Holidays!$A$6:$A$205),IF($H283="FF",WORKDAY.INTL(INDEX($R$11:$R$310,MATCH($G283,$A$11:$A$310,0)),N($I283)-MAX(1,N($J283))+1,'Project Info'!$H$12,Holidays!$A$6:$A$205),WORKDAY.INTL(INDEX($R$11:$R$310,MATCH($G283,$A$11:$A$310,0)),1+N($I283),'Project Info'!$H$12,Holidays!$A$6:$A$205))),0))))-1,1,'Project Info'!$H$12,Holidays!$A$6:$A$205))</f>
        <v/>
      </c>
      <c r="R283" s="51" t="str">
        <f>IF(OR($Q283="",NOT(ISNUMBER($J283))),"",WORKDAY.INTL($Q283,MAX(1,$J283)-1,'Project Info'!$H$12,Holidays!$A$6:$A$205))</f>
        <v/>
      </c>
      <c r="S283" s="51" t="str">
        <f>IF($Q283="","",IF(ISNUMBER($M283),$M283,WORKDAY.INTL(MAX($Q283,IF($D283="",0,N(IFERROR(IF($E283="SS",WORKDAY.INTL(INDEX($S$11:$S$310,MATCH($D283,$A$11:$A$310,0)),N($F283),'Project Info'!$H$12,Holidays!$A$6:$A$205),IF($E283="FF",WORKDAY.INTL(INDEX($T$11:$T$310,MATCH($D283,$A$11:$A$310,0)),N($F283)-MAX(1,IF(ISNUMBER($P283),$P283,N($J283)))+1,'Project Info'!$H$12,Holidays!$A$6:$A$205),WORKDAY.INTL(INDEX($T$11:$T$310,MATCH($D283,$A$11:$A$310,0)),1+N($F283),'Project Info'!$H$12,Holidays!$A$6:$A$205))),0))),IF($G283="",0,N(IFERROR(IF($H283="SS",WORKDAY.INTL(INDEX($S$11:$S$310,MATCH($G283,$A$11:$A$310,0)),N($I283),'Project Info'!$H$12,Holidays!$A$6:$A$205),IF($H283="FF",WORKDAY.INTL(INDEX($T$11:$T$310,MATCH($G283,$A$11:$A$310,0)),N($I283)-MAX(1,IF(ISNUMBER($P283),$P283,N($J283)))+1,'Project Info'!$H$12,Holidays!$A$6:$A$205),WORKDAY.INTL(INDEX($T$11:$T$310,MATCH($G283,$A$11:$A$310,0)),1+N($I283),'Project Info'!$H$12,Holidays!$A$6:$A$205))),0))),IF($AE283="Completed",0,N('Project Info'!$C$11)))-1,1,'Project Info'!$H$12,Holidays!$A$6:$A$205)))</f>
        <v/>
      </c>
      <c r="T283" s="51" t="str">
        <f>IF(OR($S283="",$U283=""),"",IF(ISNUMBER($N283),$N283,WORKDAY.INTL($S283,$U283-1,'Project Info'!$H$12,Holidays!$A$6:$A$205)))</f>
        <v/>
      </c>
      <c r="U283" s="52" t="str">
        <f>IF(OR($S283="",NOT(ISNUMBER($J283))),"",IF(ISNUMBER($N283),MAX(1,NETWORKDAYS.INTL($S283,$N283,'Project Info'!$H$12,Holidays!$A$6:$A$205)),MAX(1,IF(ISNUMBER($P283),$P283,$J283),IF(ISNUMBER($M283),NETWORKDAYS.INTL($M283,N('Project Info'!$C$11),'Project Info'!$H$12,Holidays!$A$6:$A$205),0))))</f>
        <v/>
      </c>
      <c r="V283" s="53" t="str">
        <f>IF($U283="","",$U283-MAX(1,$J283))</f>
        <v/>
      </c>
      <c r="W283" s="25" t="str">
        <f>IF($B283="","",IF($U283="","Enter Duration",IF($AE283="Completed",IF(NOT(ISNUMBER($N283)),"Completed - enter Actual End",IF($V283&gt;0,"Completed - Overshoot",IF($V283&lt;0,"Completed - Early","Completed - On Time"))),IF($AE283="On Hold","On Hold",IF($AE283="In Progress",IF($V283&gt;0,"In Progress - Overshooting","In Progress - On Track"),IF($S283&gt;$Q283,"Delayed Start","Not Started"))))))</f>
        <v/>
      </c>
      <c r="X283" s="53" t="str">
        <f>IF(OR(NOT(ISNUMBER($R283)),NOT(ISNUMBER($T283))),"",IF($T283&gt;=$R283,NETWORKDAYS.INTL($R283,$T283,'Project Info'!$H$12,Holidays!$A$6:$A$205)-1,-(NETWORKDAYS.INTL($T283,$R283,'Project Info'!$H$12,Holidays!$A$6:$A$205)-1)))</f>
        <v/>
      </c>
      <c r="Y283" s="25" t="str">
        <f>IF($B283="","",IF(AND(MAX($AC283,$AD283)&gt;0,N($S283)&gt;N($Q283)),"Delayed by Task #"&amp;IF($AC283&gt;=$AD283,$D283,$G283)&amp;" (+"&amp;MAX($AC283,$AD283)&amp;"d)",""))</f>
        <v/>
      </c>
      <c r="Z283" s="52" t="str">
        <f>IF($B283="","",COUNTIF($D$11:$D$310,$A283)+COUNTIF($G$11:$G$310,$A283))</f>
        <v/>
      </c>
      <c r="AA283" s="47" t="str">
        <f>IF($B283="","",IF($AE283="Completed",1,IF($AE283="On Hold",4,IF($AE283="In Progress",2,IF(N($S283)&gt;N($Q283),7,3)))))</f>
        <v/>
      </c>
      <c r="AB283" s="47" t="str">
        <f>IF($B283="","",IF(OR(AND($D283&lt;&gt;"",ISNUMBER(MATCH($D283,$A$11:$A$310,0))),AND($G283&lt;&gt;"",ISNUMBER(MATCH($G283,$A$11:$A$310,0)))),1,0))</f>
        <v/>
      </c>
      <c r="AC283" s="47">
        <f>IF($D283="",0,N(IFERROR(INDEX($X$11:$X$310,MATCH($D283,$A$11:$A$310,0)),0)))</f>
        <v>0</v>
      </c>
      <c r="AD283" s="47">
        <f>IF($G283="",0,N(IFERROR(INDEX($X$11:$X$310,MATCH($G283,$A$11:$A$310,0)),0)))</f>
        <v>0</v>
      </c>
      <c r="AE283" s="47" t="str">
        <f>IF($B283="","",IF(ISNUMBER($N283),"Completed",IF($L283="Completed","Completed",IF($L283&lt;&gt;"",$L283,IF(ISNUMBER($M283),"In Progress","Not Started")))))</f>
        <v/>
      </c>
      <c r="AF283" s="54" t="str">
        <f>IF($B283="","",IF($AE283="Completed",1,MIN(1,N($O283))))</f>
        <v/>
      </c>
      <c r="AG283" s="55" t="str">
        <f>IF(OR($S283="",NOT(ISNUMBER($J283))),"",WORKDAY.INTL($S283,MAX(1,$J283)-1,'Project Info'!$H$12,Holidays!$A$6:$A$205))</f>
        <v/>
      </c>
      <c r="AH283" s="47" t="str">
        <f>IF($B283="","",N($J283)*$AF283)</f>
        <v/>
      </c>
      <c r="AI283" s="47">
        <f>IF(ISNUMBER($R283),$R283,0)</f>
        <v>0</v>
      </c>
      <c r="AJ283" s="47">
        <f>IF(ISNUMBER($T283),$T283,0)</f>
        <v>0</v>
      </c>
    </row>
    <row r="284" ht="18" customHeight="1">
      <c r="A284" s="47" t="str">
        <f>IF($B284="","",ROW()-10)</f>
        <v/>
      </c>
      <c r="B284" s="48" t="n"/>
      <c r="C284" s="48" t="n"/>
      <c r="D284" s="6" t="n"/>
      <c r="E284" s="6" t="n"/>
      <c r="F284" s="6" t="n"/>
      <c r="G284" s="6" t="n"/>
      <c r="H284" s="6" t="n"/>
      <c r="I284" s="6" t="n"/>
      <c r="J284" s="6" t="n"/>
      <c r="K284" s="49" t="n"/>
      <c r="L284" s="6" t="n"/>
      <c r="M284" s="49" t="n"/>
      <c r="N284" s="49" t="n"/>
      <c r="O284" s="50" t="n"/>
      <c r="P284" s="6" t="n"/>
      <c r="Q284" s="51" t="str">
        <f>IF(OR($B284="",'Project Info'!$C$9=""),"",WORKDAY.INTL(MAX('Project Info'!$C$9,N($K284),IF($D284="",0,N(IFERROR(IF($E284="SS",WORKDAY.INTL(INDEX($Q$11:$Q$310,MATCH($D284,$A$11:$A$310,0)),N($F284),'Project Info'!$H$12,Holidays!$A$6:$A$205),IF($E284="FF",WORKDAY.INTL(INDEX($R$11:$R$310,MATCH($D284,$A$11:$A$310,0)),N($F284)-MAX(1,N($J284))+1,'Project Info'!$H$12,Holidays!$A$6:$A$205),WORKDAY.INTL(INDEX($R$11:$R$310,MATCH($D284,$A$11:$A$310,0)),1+N($F284),'Project Info'!$H$12,Holidays!$A$6:$A$205))),0))),IF($G284="",0,N(IFERROR(IF($H284="SS",WORKDAY.INTL(INDEX($Q$11:$Q$310,MATCH($G284,$A$11:$A$310,0)),N($I284),'Project Info'!$H$12,Holidays!$A$6:$A$205),IF($H284="FF",WORKDAY.INTL(INDEX($R$11:$R$310,MATCH($G284,$A$11:$A$310,0)),N($I284)-MAX(1,N($J284))+1,'Project Info'!$H$12,Holidays!$A$6:$A$205),WORKDAY.INTL(INDEX($R$11:$R$310,MATCH($G284,$A$11:$A$310,0)),1+N($I284),'Project Info'!$H$12,Holidays!$A$6:$A$205))),0))))-1,1,'Project Info'!$H$12,Holidays!$A$6:$A$205))</f>
        <v/>
      </c>
      <c r="R284" s="51" t="str">
        <f>IF(OR($Q284="",NOT(ISNUMBER($J284))),"",WORKDAY.INTL($Q284,MAX(1,$J284)-1,'Project Info'!$H$12,Holidays!$A$6:$A$205))</f>
        <v/>
      </c>
      <c r="S284" s="51" t="str">
        <f>IF($Q284="","",IF(ISNUMBER($M284),$M284,WORKDAY.INTL(MAX($Q284,IF($D284="",0,N(IFERROR(IF($E284="SS",WORKDAY.INTL(INDEX($S$11:$S$310,MATCH($D284,$A$11:$A$310,0)),N($F284),'Project Info'!$H$12,Holidays!$A$6:$A$205),IF($E284="FF",WORKDAY.INTL(INDEX($T$11:$T$310,MATCH($D284,$A$11:$A$310,0)),N($F284)-MAX(1,IF(ISNUMBER($P284),$P284,N($J284)))+1,'Project Info'!$H$12,Holidays!$A$6:$A$205),WORKDAY.INTL(INDEX($T$11:$T$310,MATCH($D284,$A$11:$A$310,0)),1+N($F284),'Project Info'!$H$12,Holidays!$A$6:$A$205))),0))),IF($G284="",0,N(IFERROR(IF($H284="SS",WORKDAY.INTL(INDEX($S$11:$S$310,MATCH($G284,$A$11:$A$310,0)),N($I284),'Project Info'!$H$12,Holidays!$A$6:$A$205),IF($H284="FF",WORKDAY.INTL(INDEX($T$11:$T$310,MATCH($G284,$A$11:$A$310,0)),N($I284)-MAX(1,IF(ISNUMBER($P284),$P284,N($J284)))+1,'Project Info'!$H$12,Holidays!$A$6:$A$205),WORKDAY.INTL(INDEX($T$11:$T$310,MATCH($G284,$A$11:$A$310,0)),1+N($I284),'Project Info'!$H$12,Holidays!$A$6:$A$205))),0))),IF($AE284="Completed",0,N('Project Info'!$C$11)))-1,1,'Project Info'!$H$12,Holidays!$A$6:$A$205)))</f>
        <v/>
      </c>
      <c r="T284" s="51" t="str">
        <f>IF(OR($S284="",$U284=""),"",IF(ISNUMBER($N284),$N284,WORKDAY.INTL($S284,$U284-1,'Project Info'!$H$12,Holidays!$A$6:$A$205)))</f>
        <v/>
      </c>
      <c r="U284" s="52" t="str">
        <f>IF(OR($S284="",NOT(ISNUMBER($J284))),"",IF(ISNUMBER($N284),MAX(1,NETWORKDAYS.INTL($S284,$N284,'Project Info'!$H$12,Holidays!$A$6:$A$205)),MAX(1,IF(ISNUMBER($P284),$P284,$J284),IF(ISNUMBER($M284),NETWORKDAYS.INTL($M284,N('Project Info'!$C$11),'Project Info'!$H$12,Holidays!$A$6:$A$205),0))))</f>
        <v/>
      </c>
      <c r="V284" s="53" t="str">
        <f>IF($U284="","",$U284-MAX(1,$J284))</f>
        <v/>
      </c>
      <c r="W284" s="25" t="str">
        <f>IF($B284="","",IF($U284="","Enter Duration",IF($AE284="Completed",IF(NOT(ISNUMBER($N284)),"Completed - enter Actual End",IF($V284&gt;0,"Completed - Overshoot",IF($V284&lt;0,"Completed - Early","Completed - On Time"))),IF($AE284="On Hold","On Hold",IF($AE284="In Progress",IF($V284&gt;0,"In Progress - Overshooting","In Progress - On Track"),IF($S284&gt;$Q284,"Delayed Start","Not Started"))))))</f>
        <v/>
      </c>
      <c r="X284" s="53" t="str">
        <f>IF(OR(NOT(ISNUMBER($R284)),NOT(ISNUMBER($T284))),"",IF($T284&gt;=$R284,NETWORKDAYS.INTL($R284,$T284,'Project Info'!$H$12,Holidays!$A$6:$A$205)-1,-(NETWORKDAYS.INTL($T284,$R284,'Project Info'!$H$12,Holidays!$A$6:$A$205)-1)))</f>
        <v/>
      </c>
      <c r="Y284" s="25" t="str">
        <f>IF($B284="","",IF(AND(MAX($AC284,$AD284)&gt;0,N($S284)&gt;N($Q284)),"Delayed by Task #"&amp;IF($AC284&gt;=$AD284,$D284,$G284)&amp;" (+"&amp;MAX($AC284,$AD284)&amp;"d)",""))</f>
        <v/>
      </c>
      <c r="Z284" s="52" t="str">
        <f>IF($B284="","",COUNTIF($D$11:$D$310,$A284)+COUNTIF($G$11:$G$310,$A284))</f>
        <v/>
      </c>
      <c r="AA284" s="47" t="str">
        <f>IF($B284="","",IF($AE284="Completed",1,IF($AE284="On Hold",4,IF($AE284="In Progress",2,IF(N($S284)&gt;N($Q284),7,3)))))</f>
        <v/>
      </c>
      <c r="AB284" s="47" t="str">
        <f>IF($B284="","",IF(OR(AND($D284&lt;&gt;"",ISNUMBER(MATCH($D284,$A$11:$A$310,0))),AND($G284&lt;&gt;"",ISNUMBER(MATCH($G284,$A$11:$A$310,0)))),1,0))</f>
        <v/>
      </c>
      <c r="AC284" s="47">
        <f>IF($D284="",0,N(IFERROR(INDEX($X$11:$X$310,MATCH($D284,$A$11:$A$310,0)),0)))</f>
        <v>0</v>
      </c>
      <c r="AD284" s="47">
        <f>IF($G284="",0,N(IFERROR(INDEX($X$11:$X$310,MATCH($G284,$A$11:$A$310,0)),0)))</f>
        <v>0</v>
      </c>
      <c r="AE284" s="47" t="str">
        <f>IF($B284="","",IF(ISNUMBER($N284),"Completed",IF($L284="Completed","Completed",IF($L284&lt;&gt;"",$L284,IF(ISNUMBER($M284),"In Progress","Not Started")))))</f>
        <v/>
      </c>
      <c r="AF284" s="54" t="str">
        <f>IF($B284="","",IF($AE284="Completed",1,MIN(1,N($O284))))</f>
        <v/>
      </c>
      <c r="AG284" s="55" t="str">
        <f>IF(OR($S284="",NOT(ISNUMBER($J284))),"",WORKDAY.INTL($S284,MAX(1,$J284)-1,'Project Info'!$H$12,Holidays!$A$6:$A$205))</f>
        <v/>
      </c>
      <c r="AH284" s="47" t="str">
        <f>IF($B284="","",N($J284)*$AF284)</f>
        <v/>
      </c>
      <c r="AI284" s="47">
        <f>IF(ISNUMBER($R284),$R284,0)</f>
        <v>0</v>
      </c>
      <c r="AJ284" s="47">
        <f>IF(ISNUMBER($T284),$T284,0)</f>
        <v>0</v>
      </c>
    </row>
    <row r="285" ht="18" customHeight="1">
      <c r="A285" s="47" t="str">
        <f>IF($B285="","",ROW()-10)</f>
        <v/>
      </c>
      <c r="B285" s="48" t="n"/>
      <c r="C285" s="48" t="n"/>
      <c r="D285" s="6" t="n"/>
      <c r="E285" s="6" t="n"/>
      <c r="F285" s="6" t="n"/>
      <c r="G285" s="6" t="n"/>
      <c r="H285" s="6" t="n"/>
      <c r="I285" s="6" t="n"/>
      <c r="J285" s="6" t="n"/>
      <c r="K285" s="49" t="n"/>
      <c r="L285" s="6" t="n"/>
      <c r="M285" s="49" t="n"/>
      <c r="N285" s="49" t="n"/>
      <c r="O285" s="50" t="n"/>
      <c r="P285" s="6" t="n"/>
      <c r="Q285" s="51" t="str">
        <f>IF(OR($B285="",'Project Info'!$C$9=""),"",WORKDAY.INTL(MAX('Project Info'!$C$9,N($K285),IF($D285="",0,N(IFERROR(IF($E285="SS",WORKDAY.INTL(INDEX($Q$11:$Q$310,MATCH($D285,$A$11:$A$310,0)),N($F285),'Project Info'!$H$12,Holidays!$A$6:$A$205),IF($E285="FF",WORKDAY.INTL(INDEX($R$11:$R$310,MATCH($D285,$A$11:$A$310,0)),N($F285)-MAX(1,N($J285))+1,'Project Info'!$H$12,Holidays!$A$6:$A$205),WORKDAY.INTL(INDEX($R$11:$R$310,MATCH($D285,$A$11:$A$310,0)),1+N($F285),'Project Info'!$H$12,Holidays!$A$6:$A$205))),0))),IF($G285="",0,N(IFERROR(IF($H285="SS",WORKDAY.INTL(INDEX($Q$11:$Q$310,MATCH($G285,$A$11:$A$310,0)),N($I285),'Project Info'!$H$12,Holidays!$A$6:$A$205),IF($H285="FF",WORKDAY.INTL(INDEX($R$11:$R$310,MATCH($G285,$A$11:$A$310,0)),N($I285)-MAX(1,N($J285))+1,'Project Info'!$H$12,Holidays!$A$6:$A$205),WORKDAY.INTL(INDEX($R$11:$R$310,MATCH($G285,$A$11:$A$310,0)),1+N($I285),'Project Info'!$H$12,Holidays!$A$6:$A$205))),0))))-1,1,'Project Info'!$H$12,Holidays!$A$6:$A$205))</f>
        <v/>
      </c>
      <c r="R285" s="51" t="str">
        <f>IF(OR($Q285="",NOT(ISNUMBER($J285))),"",WORKDAY.INTL($Q285,MAX(1,$J285)-1,'Project Info'!$H$12,Holidays!$A$6:$A$205))</f>
        <v/>
      </c>
      <c r="S285" s="51" t="str">
        <f>IF($Q285="","",IF(ISNUMBER($M285),$M285,WORKDAY.INTL(MAX($Q285,IF($D285="",0,N(IFERROR(IF($E285="SS",WORKDAY.INTL(INDEX($S$11:$S$310,MATCH($D285,$A$11:$A$310,0)),N($F285),'Project Info'!$H$12,Holidays!$A$6:$A$205),IF($E285="FF",WORKDAY.INTL(INDEX($T$11:$T$310,MATCH($D285,$A$11:$A$310,0)),N($F285)-MAX(1,IF(ISNUMBER($P285),$P285,N($J285)))+1,'Project Info'!$H$12,Holidays!$A$6:$A$205),WORKDAY.INTL(INDEX($T$11:$T$310,MATCH($D285,$A$11:$A$310,0)),1+N($F285),'Project Info'!$H$12,Holidays!$A$6:$A$205))),0))),IF($G285="",0,N(IFERROR(IF($H285="SS",WORKDAY.INTL(INDEX($S$11:$S$310,MATCH($G285,$A$11:$A$310,0)),N($I285),'Project Info'!$H$12,Holidays!$A$6:$A$205),IF($H285="FF",WORKDAY.INTL(INDEX($T$11:$T$310,MATCH($G285,$A$11:$A$310,0)),N($I285)-MAX(1,IF(ISNUMBER($P285),$P285,N($J285)))+1,'Project Info'!$H$12,Holidays!$A$6:$A$205),WORKDAY.INTL(INDEX($T$11:$T$310,MATCH($G285,$A$11:$A$310,0)),1+N($I285),'Project Info'!$H$12,Holidays!$A$6:$A$205))),0))),IF($AE285="Completed",0,N('Project Info'!$C$11)))-1,1,'Project Info'!$H$12,Holidays!$A$6:$A$205)))</f>
        <v/>
      </c>
      <c r="T285" s="51" t="str">
        <f>IF(OR($S285="",$U285=""),"",IF(ISNUMBER($N285),$N285,WORKDAY.INTL($S285,$U285-1,'Project Info'!$H$12,Holidays!$A$6:$A$205)))</f>
        <v/>
      </c>
      <c r="U285" s="52" t="str">
        <f>IF(OR($S285="",NOT(ISNUMBER($J285))),"",IF(ISNUMBER($N285),MAX(1,NETWORKDAYS.INTL($S285,$N285,'Project Info'!$H$12,Holidays!$A$6:$A$205)),MAX(1,IF(ISNUMBER($P285),$P285,$J285),IF(ISNUMBER($M285),NETWORKDAYS.INTL($M285,N('Project Info'!$C$11),'Project Info'!$H$12,Holidays!$A$6:$A$205),0))))</f>
        <v/>
      </c>
      <c r="V285" s="53" t="str">
        <f>IF($U285="","",$U285-MAX(1,$J285))</f>
        <v/>
      </c>
      <c r="W285" s="25" t="str">
        <f>IF($B285="","",IF($U285="","Enter Duration",IF($AE285="Completed",IF(NOT(ISNUMBER($N285)),"Completed - enter Actual End",IF($V285&gt;0,"Completed - Overshoot",IF($V285&lt;0,"Completed - Early","Completed - On Time"))),IF($AE285="On Hold","On Hold",IF($AE285="In Progress",IF($V285&gt;0,"In Progress - Overshooting","In Progress - On Track"),IF($S285&gt;$Q285,"Delayed Start","Not Started"))))))</f>
        <v/>
      </c>
      <c r="X285" s="53" t="str">
        <f>IF(OR(NOT(ISNUMBER($R285)),NOT(ISNUMBER($T285))),"",IF($T285&gt;=$R285,NETWORKDAYS.INTL($R285,$T285,'Project Info'!$H$12,Holidays!$A$6:$A$205)-1,-(NETWORKDAYS.INTL($T285,$R285,'Project Info'!$H$12,Holidays!$A$6:$A$205)-1)))</f>
        <v/>
      </c>
      <c r="Y285" s="25" t="str">
        <f>IF($B285="","",IF(AND(MAX($AC285,$AD285)&gt;0,N($S285)&gt;N($Q285)),"Delayed by Task #"&amp;IF($AC285&gt;=$AD285,$D285,$G285)&amp;" (+"&amp;MAX($AC285,$AD285)&amp;"d)",""))</f>
        <v/>
      </c>
      <c r="Z285" s="52" t="str">
        <f>IF($B285="","",COUNTIF($D$11:$D$310,$A285)+COUNTIF($G$11:$G$310,$A285))</f>
        <v/>
      </c>
      <c r="AA285" s="47" t="str">
        <f>IF($B285="","",IF($AE285="Completed",1,IF($AE285="On Hold",4,IF($AE285="In Progress",2,IF(N($S285)&gt;N($Q285),7,3)))))</f>
        <v/>
      </c>
      <c r="AB285" s="47" t="str">
        <f>IF($B285="","",IF(OR(AND($D285&lt;&gt;"",ISNUMBER(MATCH($D285,$A$11:$A$310,0))),AND($G285&lt;&gt;"",ISNUMBER(MATCH($G285,$A$11:$A$310,0)))),1,0))</f>
        <v/>
      </c>
      <c r="AC285" s="47">
        <f>IF($D285="",0,N(IFERROR(INDEX($X$11:$X$310,MATCH($D285,$A$11:$A$310,0)),0)))</f>
        <v>0</v>
      </c>
      <c r="AD285" s="47">
        <f>IF($G285="",0,N(IFERROR(INDEX($X$11:$X$310,MATCH($G285,$A$11:$A$310,0)),0)))</f>
        <v>0</v>
      </c>
      <c r="AE285" s="47" t="str">
        <f>IF($B285="","",IF(ISNUMBER($N285),"Completed",IF($L285="Completed","Completed",IF($L285&lt;&gt;"",$L285,IF(ISNUMBER($M285),"In Progress","Not Started")))))</f>
        <v/>
      </c>
      <c r="AF285" s="54" t="str">
        <f>IF($B285="","",IF($AE285="Completed",1,MIN(1,N($O285))))</f>
        <v/>
      </c>
      <c r="AG285" s="55" t="str">
        <f>IF(OR($S285="",NOT(ISNUMBER($J285))),"",WORKDAY.INTL($S285,MAX(1,$J285)-1,'Project Info'!$H$12,Holidays!$A$6:$A$205))</f>
        <v/>
      </c>
      <c r="AH285" s="47" t="str">
        <f>IF($B285="","",N($J285)*$AF285)</f>
        <v/>
      </c>
      <c r="AI285" s="47">
        <f>IF(ISNUMBER($R285),$R285,0)</f>
        <v>0</v>
      </c>
      <c r="AJ285" s="47">
        <f>IF(ISNUMBER($T285),$T285,0)</f>
        <v>0</v>
      </c>
    </row>
    <row r="286" ht="18" customHeight="1">
      <c r="A286" s="47" t="str">
        <f>IF($B286="","",ROW()-10)</f>
        <v/>
      </c>
      <c r="B286" s="48" t="n"/>
      <c r="C286" s="48" t="n"/>
      <c r="D286" s="6" t="n"/>
      <c r="E286" s="6" t="n"/>
      <c r="F286" s="6" t="n"/>
      <c r="G286" s="6" t="n"/>
      <c r="H286" s="6" t="n"/>
      <c r="I286" s="6" t="n"/>
      <c r="J286" s="6" t="n"/>
      <c r="K286" s="49" t="n"/>
      <c r="L286" s="6" t="n"/>
      <c r="M286" s="49" t="n"/>
      <c r="N286" s="49" t="n"/>
      <c r="O286" s="50" t="n"/>
      <c r="P286" s="6" t="n"/>
      <c r="Q286" s="51" t="str">
        <f>IF(OR($B286="",'Project Info'!$C$9=""),"",WORKDAY.INTL(MAX('Project Info'!$C$9,N($K286),IF($D286="",0,N(IFERROR(IF($E286="SS",WORKDAY.INTL(INDEX($Q$11:$Q$310,MATCH($D286,$A$11:$A$310,0)),N($F286),'Project Info'!$H$12,Holidays!$A$6:$A$205),IF($E286="FF",WORKDAY.INTL(INDEX($R$11:$R$310,MATCH($D286,$A$11:$A$310,0)),N($F286)-MAX(1,N($J286))+1,'Project Info'!$H$12,Holidays!$A$6:$A$205),WORKDAY.INTL(INDEX($R$11:$R$310,MATCH($D286,$A$11:$A$310,0)),1+N($F286),'Project Info'!$H$12,Holidays!$A$6:$A$205))),0))),IF($G286="",0,N(IFERROR(IF($H286="SS",WORKDAY.INTL(INDEX($Q$11:$Q$310,MATCH($G286,$A$11:$A$310,0)),N($I286),'Project Info'!$H$12,Holidays!$A$6:$A$205),IF($H286="FF",WORKDAY.INTL(INDEX($R$11:$R$310,MATCH($G286,$A$11:$A$310,0)),N($I286)-MAX(1,N($J286))+1,'Project Info'!$H$12,Holidays!$A$6:$A$205),WORKDAY.INTL(INDEX($R$11:$R$310,MATCH($G286,$A$11:$A$310,0)),1+N($I286),'Project Info'!$H$12,Holidays!$A$6:$A$205))),0))))-1,1,'Project Info'!$H$12,Holidays!$A$6:$A$205))</f>
        <v/>
      </c>
      <c r="R286" s="51" t="str">
        <f>IF(OR($Q286="",NOT(ISNUMBER($J286))),"",WORKDAY.INTL($Q286,MAX(1,$J286)-1,'Project Info'!$H$12,Holidays!$A$6:$A$205))</f>
        <v/>
      </c>
      <c r="S286" s="51" t="str">
        <f>IF($Q286="","",IF(ISNUMBER($M286),$M286,WORKDAY.INTL(MAX($Q286,IF($D286="",0,N(IFERROR(IF($E286="SS",WORKDAY.INTL(INDEX($S$11:$S$310,MATCH($D286,$A$11:$A$310,0)),N($F286),'Project Info'!$H$12,Holidays!$A$6:$A$205),IF($E286="FF",WORKDAY.INTL(INDEX($T$11:$T$310,MATCH($D286,$A$11:$A$310,0)),N($F286)-MAX(1,IF(ISNUMBER($P286),$P286,N($J286)))+1,'Project Info'!$H$12,Holidays!$A$6:$A$205),WORKDAY.INTL(INDEX($T$11:$T$310,MATCH($D286,$A$11:$A$310,0)),1+N($F286),'Project Info'!$H$12,Holidays!$A$6:$A$205))),0))),IF($G286="",0,N(IFERROR(IF($H286="SS",WORKDAY.INTL(INDEX($S$11:$S$310,MATCH($G286,$A$11:$A$310,0)),N($I286),'Project Info'!$H$12,Holidays!$A$6:$A$205),IF($H286="FF",WORKDAY.INTL(INDEX($T$11:$T$310,MATCH($G286,$A$11:$A$310,0)),N($I286)-MAX(1,IF(ISNUMBER($P286),$P286,N($J286)))+1,'Project Info'!$H$12,Holidays!$A$6:$A$205),WORKDAY.INTL(INDEX($T$11:$T$310,MATCH($G286,$A$11:$A$310,0)),1+N($I286),'Project Info'!$H$12,Holidays!$A$6:$A$205))),0))),IF($AE286="Completed",0,N('Project Info'!$C$11)))-1,1,'Project Info'!$H$12,Holidays!$A$6:$A$205)))</f>
        <v/>
      </c>
      <c r="T286" s="51" t="str">
        <f>IF(OR($S286="",$U286=""),"",IF(ISNUMBER($N286),$N286,WORKDAY.INTL($S286,$U286-1,'Project Info'!$H$12,Holidays!$A$6:$A$205)))</f>
        <v/>
      </c>
      <c r="U286" s="52" t="str">
        <f>IF(OR($S286="",NOT(ISNUMBER($J286))),"",IF(ISNUMBER($N286),MAX(1,NETWORKDAYS.INTL($S286,$N286,'Project Info'!$H$12,Holidays!$A$6:$A$205)),MAX(1,IF(ISNUMBER($P286),$P286,$J286),IF(ISNUMBER($M286),NETWORKDAYS.INTL($M286,N('Project Info'!$C$11),'Project Info'!$H$12,Holidays!$A$6:$A$205),0))))</f>
        <v/>
      </c>
      <c r="V286" s="53" t="str">
        <f>IF($U286="","",$U286-MAX(1,$J286))</f>
        <v/>
      </c>
      <c r="W286" s="25" t="str">
        <f>IF($B286="","",IF($U286="","Enter Duration",IF($AE286="Completed",IF(NOT(ISNUMBER($N286)),"Completed - enter Actual End",IF($V286&gt;0,"Completed - Overshoot",IF($V286&lt;0,"Completed - Early","Completed - On Time"))),IF($AE286="On Hold","On Hold",IF($AE286="In Progress",IF($V286&gt;0,"In Progress - Overshooting","In Progress - On Track"),IF($S286&gt;$Q286,"Delayed Start","Not Started"))))))</f>
        <v/>
      </c>
      <c r="X286" s="53" t="str">
        <f>IF(OR(NOT(ISNUMBER($R286)),NOT(ISNUMBER($T286))),"",IF($T286&gt;=$R286,NETWORKDAYS.INTL($R286,$T286,'Project Info'!$H$12,Holidays!$A$6:$A$205)-1,-(NETWORKDAYS.INTL($T286,$R286,'Project Info'!$H$12,Holidays!$A$6:$A$205)-1)))</f>
        <v/>
      </c>
      <c r="Y286" s="25" t="str">
        <f>IF($B286="","",IF(AND(MAX($AC286,$AD286)&gt;0,N($S286)&gt;N($Q286)),"Delayed by Task #"&amp;IF($AC286&gt;=$AD286,$D286,$G286)&amp;" (+"&amp;MAX($AC286,$AD286)&amp;"d)",""))</f>
        <v/>
      </c>
      <c r="Z286" s="52" t="str">
        <f>IF($B286="","",COUNTIF($D$11:$D$310,$A286)+COUNTIF($G$11:$G$310,$A286))</f>
        <v/>
      </c>
      <c r="AA286" s="47" t="str">
        <f>IF($B286="","",IF($AE286="Completed",1,IF($AE286="On Hold",4,IF($AE286="In Progress",2,IF(N($S286)&gt;N($Q286),7,3)))))</f>
        <v/>
      </c>
      <c r="AB286" s="47" t="str">
        <f>IF($B286="","",IF(OR(AND($D286&lt;&gt;"",ISNUMBER(MATCH($D286,$A$11:$A$310,0))),AND($G286&lt;&gt;"",ISNUMBER(MATCH($G286,$A$11:$A$310,0)))),1,0))</f>
        <v/>
      </c>
      <c r="AC286" s="47">
        <f>IF($D286="",0,N(IFERROR(INDEX($X$11:$X$310,MATCH($D286,$A$11:$A$310,0)),0)))</f>
        <v>0</v>
      </c>
      <c r="AD286" s="47">
        <f>IF($G286="",0,N(IFERROR(INDEX($X$11:$X$310,MATCH($G286,$A$11:$A$310,0)),0)))</f>
        <v>0</v>
      </c>
      <c r="AE286" s="47" t="str">
        <f>IF($B286="","",IF(ISNUMBER($N286),"Completed",IF($L286="Completed","Completed",IF($L286&lt;&gt;"",$L286,IF(ISNUMBER($M286),"In Progress","Not Started")))))</f>
        <v/>
      </c>
      <c r="AF286" s="54" t="str">
        <f>IF($B286="","",IF($AE286="Completed",1,MIN(1,N($O286))))</f>
        <v/>
      </c>
      <c r="AG286" s="55" t="str">
        <f>IF(OR($S286="",NOT(ISNUMBER($J286))),"",WORKDAY.INTL($S286,MAX(1,$J286)-1,'Project Info'!$H$12,Holidays!$A$6:$A$205))</f>
        <v/>
      </c>
      <c r="AH286" s="47" t="str">
        <f>IF($B286="","",N($J286)*$AF286)</f>
        <v/>
      </c>
      <c r="AI286" s="47">
        <f>IF(ISNUMBER($R286),$R286,0)</f>
        <v>0</v>
      </c>
      <c r="AJ286" s="47">
        <f>IF(ISNUMBER($T286),$T286,0)</f>
        <v>0</v>
      </c>
    </row>
    <row r="287" ht="18" customHeight="1">
      <c r="A287" s="47" t="str">
        <f>IF($B287="","",ROW()-10)</f>
        <v/>
      </c>
      <c r="B287" s="48" t="n"/>
      <c r="C287" s="48" t="n"/>
      <c r="D287" s="6" t="n"/>
      <c r="E287" s="6" t="n"/>
      <c r="F287" s="6" t="n"/>
      <c r="G287" s="6" t="n"/>
      <c r="H287" s="6" t="n"/>
      <c r="I287" s="6" t="n"/>
      <c r="J287" s="6" t="n"/>
      <c r="K287" s="49" t="n"/>
      <c r="L287" s="6" t="n"/>
      <c r="M287" s="49" t="n"/>
      <c r="N287" s="49" t="n"/>
      <c r="O287" s="50" t="n"/>
      <c r="P287" s="6" t="n"/>
      <c r="Q287" s="51" t="str">
        <f>IF(OR($B287="",'Project Info'!$C$9=""),"",WORKDAY.INTL(MAX('Project Info'!$C$9,N($K287),IF($D287="",0,N(IFERROR(IF($E287="SS",WORKDAY.INTL(INDEX($Q$11:$Q$310,MATCH($D287,$A$11:$A$310,0)),N($F287),'Project Info'!$H$12,Holidays!$A$6:$A$205),IF($E287="FF",WORKDAY.INTL(INDEX($R$11:$R$310,MATCH($D287,$A$11:$A$310,0)),N($F287)-MAX(1,N($J287))+1,'Project Info'!$H$12,Holidays!$A$6:$A$205),WORKDAY.INTL(INDEX($R$11:$R$310,MATCH($D287,$A$11:$A$310,0)),1+N($F287),'Project Info'!$H$12,Holidays!$A$6:$A$205))),0))),IF($G287="",0,N(IFERROR(IF($H287="SS",WORKDAY.INTL(INDEX($Q$11:$Q$310,MATCH($G287,$A$11:$A$310,0)),N($I287),'Project Info'!$H$12,Holidays!$A$6:$A$205),IF($H287="FF",WORKDAY.INTL(INDEX($R$11:$R$310,MATCH($G287,$A$11:$A$310,0)),N($I287)-MAX(1,N($J287))+1,'Project Info'!$H$12,Holidays!$A$6:$A$205),WORKDAY.INTL(INDEX($R$11:$R$310,MATCH($G287,$A$11:$A$310,0)),1+N($I287),'Project Info'!$H$12,Holidays!$A$6:$A$205))),0))))-1,1,'Project Info'!$H$12,Holidays!$A$6:$A$205))</f>
        <v/>
      </c>
      <c r="R287" s="51" t="str">
        <f>IF(OR($Q287="",NOT(ISNUMBER($J287))),"",WORKDAY.INTL($Q287,MAX(1,$J287)-1,'Project Info'!$H$12,Holidays!$A$6:$A$205))</f>
        <v/>
      </c>
      <c r="S287" s="51" t="str">
        <f>IF($Q287="","",IF(ISNUMBER($M287),$M287,WORKDAY.INTL(MAX($Q287,IF($D287="",0,N(IFERROR(IF($E287="SS",WORKDAY.INTL(INDEX($S$11:$S$310,MATCH($D287,$A$11:$A$310,0)),N($F287),'Project Info'!$H$12,Holidays!$A$6:$A$205),IF($E287="FF",WORKDAY.INTL(INDEX($T$11:$T$310,MATCH($D287,$A$11:$A$310,0)),N($F287)-MAX(1,IF(ISNUMBER($P287),$P287,N($J287)))+1,'Project Info'!$H$12,Holidays!$A$6:$A$205),WORKDAY.INTL(INDEX($T$11:$T$310,MATCH($D287,$A$11:$A$310,0)),1+N($F287),'Project Info'!$H$12,Holidays!$A$6:$A$205))),0))),IF($G287="",0,N(IFERROR(IF($H287="SS",WORKDAY.INTL(INDEX($S$11:$S$310,MATCH($G287,$A$11:$A$310,0)),N($I287),'Project Info'!$H$12,Holidays!$A$6:$A$205),IF($H287="FF",WORKDAY.INTL(INDEX($T$11:$T$310,MATCH($G287,$A$11:$A$310,0)),N($I287)-MAX(1,IF(ISNUMBER($P287),$P287,N($J287)))+1,'Project Info'!$H$12,Holidays!$A$6:$A$205),WORKDAY.INTL(INDEX($T$11:$T$310,MATCH($G287,$A$11:$A$310,0)),1+N($I287),'Project Info'!$H$12,Holidays!$A$6:$A$205))),0))),IF($AE287="Completed",0,N('Project Info'!$C$11)))-1,1,'Project Info'!$H$12,Holidays!$A$6:$A$205)))</f>
        <v/>
      </c>
      <c r="T287" s="51" t="str">
        <f>IF(OR($S287="",$U287=""),"",IF(ISNUMBER($N287),$N287,WORKDAY.INTL($S287,$U287-1,'Project Info'!$H$12,Holidays!$A$6:$A$205)))</f>
        <v/>
      </c>
      <c r="U287" s="52" t="str">
        <f>IF(OR($S287="",NOT(ISNUMBER($J287))),"",IF(ISNUMBER($N287),MAX(1,NETWORKDAYS.INTL($S287,$N287,'Project Info'!$H$12,Holidays!$A$6:$A$205)),MAX(1,IF(ISNUMBER($P287),$P287,$J287),IF(ISNUMBER($M287),NETWORKDAYS.INTL($M287,N('Project Info'!$C$11),'Project Info'!$H$12,Holidays!$A$6:$A$205),0))))</f>
        <v/>
      </c>
      <c r="V287" s="53" t="str">
        <f>IF($U287="","",$U287-MAX(1,$J287))</f>
        <v/>
      </c>
      <c r="W287" s="25" t="str">
        <f>IF($B287="","",IF($U287="","Enter Duration",IF($AE287="Completed",IF(NOT(ISNUMBER($N287)),"Completed - enter Actual End",IF($V287&gt;0,"Completed - Overshoot",IF($V287&lt;0,"Completed - Early","Completed - On Time"))),IF($AE287="On Hold","On Hold",IF($AE287="In Progress",IF($V287&gt;0,"In Progress - Overshooting","In Progress - On Track"),IF($S287&gt;$Q287,"Delayed Start","Not Started"))))))</f>
        <v/>
      </c>
      <c r="X287" s="53" t="str">
        <f>IF(OR(NOT(ISNUMBER($R287)),NOT(ISNUMBER($T287))),"",IF($T287&gt;=$R287,NETWORKDAYS.INTL($R287,$T287,'Project Info'!$H$12,Holidays!$A$6:$A$205)-1,-(NETWORKDAYS.INTL($T287,$R287,'Project Info'!$H$12,Holidays!$A$6:$A$205)-1)))</f>
        <v/>
      </c>
      <c r="Y287" s="25" t="str">
        <f>IF($B287="","",IF(AND(MAX($AC287,$AD287)&gt;0,N($S287)&gt;N($Q287)),"Delayed by Task #"&amp;IF($AC287&gt;=$AD287,$D287,$G287)&amp;" (+"&amp;MAX($AC287,$AD287)&amp;"d)",""))</f>
        <v/>
      </c>
      <c r="Z287" s="52" t="str">
        <f>IF($B287="","",COUNTIF($D$11:$D$310,$A287)+COUNTIF($G$11:$G$310,$A287))</f>
        <v/>
      </c>
      <c r="AA287" s="47" t="str">
        <f>IF($B287="","",IF($AE287="Completed",1,IF($AE287="On Hold",4,IF($AE287="In Progress",2,IF(N($S287)&gt;N($Q287),7,3)))))</f>
        <v/>
      </c>
      <c r="AB287" s="47" t="str">
        <f>IF($B287="","",IF(OR(AND($D287&lt;&gt;"",ISNUMBER(MATCH($D287,$A$11:$A$310,0))),AND($G287&lt;&gt;"",ISNUMBER(MATCH($G287,$A$11:$A$310,0)))),1,0))</f>
        <v/>
      </c>
      <c r="AC287" s="47">
        <f>IF($D287="",0,N(IFERROR(INDEX($X$11:$X$310,MATCH($D287,$A$11:$A$310,0)),0)))</f>
        <v>0</v>
      </c>
      <c r="AD287" s="47">
        <f>IF($G287="",0,N(IFERROR(INDEX($X$11:$X$310,MATCH($G287,$A$11:$A$310,0)),0)))</f>
        <v>0</v>
      </c>
      <c r="AE287" s="47" t="str">
        <f>IF($B287="","",IF(ISNUMBER($N287),"Completed",IF($L287="Completed","Completed",IF($L287&lt;&gt;"",$L287,IF(ISNUMBER($M287),"In Progress","Not Started")))))</f>
        <v/>
      </c>
      <c r="AF287" s="54" t="str">
        <f>IF($B287="","",IF($AE287="Completed",1,MIN(1,N($O287))))</f>
        <v/>
      </c>
      <c r="AG287" s="55" t="str">
        <f>IF(OR($S287="",NOT(ISNUMBER($J287))),"",WORKDAY.INTL($S287,MAX(1,$J287)-1,'Project Info'!$H$12,Holidays!$A$6:$A$205))</f>
        <v/>
      </c>
      <c r="AH287" s="47" t="str">
        <f>IF($B287="","",N($J287)*$AF287)</f>
        <v/>
      </c>
      <c r="AI287" s="47">
        <f>IF(ISNUMBER($R287),$R287,0)</f>
        <v>0</v>
      </c>
      <c r="AJ287" s="47">
        <f>IF(ISNUMBER($T287),$T287,0)</f>
        <v>0</v>
      </c>
    </row>
    <row r="288" ht="18" customHeight="1">
      <c r="A288" s="47" t="str">
        <f>IF($B288="","",ROW()-10)</f>
        <v/>
      </c>
      <c r="B288" s="48" t="n"/>
      <c r="C288" s="48" t="n"/>
      <c r="D288" s="6" t="n"/>
      <c r="E288" s="6" t="n"/>
      <c r="F288" s="6" t="n"/>
      <c r="G288" s="6" t="n"/>
      <c r="H288" s="6" t="n"/>
      <c r="I288" s="6" t="n"/>
      <c r="J288" s="6" t="n"/>
      <c r="K288" s="49" t="n"/>
      <c r="L288" s="6" t="n"/>
      <c r="M288" s="49" t="n"/>
      <c r="N288" s="49" t="n"/>
      <c r="O288" s="50" t="n"/>
      <c r="P288" s="6" t="n"/>
      <c r="Q288" s="51" t="str">
        <f>IF(OR($B288="",'Project Info'!$C$9=""),"",WORKDAY.INTL(MAX('Project Info'!$C$9,N($K288),IF($D288="",0,N(IFERROR(IF($E288="SS",WORKDAY.INTL(INDEX($Q$11:$Q$310,MATCH($D288,$A$11:$A$310,0)),N($F288),'Project Info'!$H$12,Holidays!$A$6:$A$205),IF($E288="FF",WORKDAY.INTL(INDEX($R$11:$R$310,MATCH($D288,$A$11:$A$310,0)),N($F288)-MAX(1,N($J288))+1,'Project Info'!$H$12,Holidays!$A$6:$A$205),WORKDAY.INTL(INDEX($R$11:$R$310,MATCH($D288,$A$11:$A$310,0)),1+N($F288),'Project Info'!$H$12,Holidays!$A$6:$A$205))),0))),IF($G288="",0,N(IFERROR(IF($H288="SS",WORKDAY.INTL(INDEX($Q$11:$Q$310,MATCH($G288,$A$11:$A$310,0)),N($I288),'Project Info'!$H$12,Holidays!$A$6:$A$205),IF($H288="FF",WORKDAY.INTL(INDEX($R$11:$R$310,MATCH($G288,$A$11:$A$310,0)),N($I288)-MAX(1,N($J288))+1,'Project Info'!$H$12,Holidays!$A$6:$A$205),WORKDAY.INTL(INDEX($R$11:$R$310,MATCH($G288,$A$11:$A$310,0)),1+N($I288),'Project Info'!$H$12,Holidays!$A$6:$A$205))),0))))-1,1,'Project Info'!$H$12,Holidays!$A$6:$A$205))</f>
        <v/>
      </c>
      <c r="R288" s="51" t="str">
        <f>IF(OR($Q288="",NOT(ISNUMBER($J288))),"",WORKDAY.INTL($Q288,MAX(1,$J288)-1,'Project Info'!$H$12,Holidays!$A$6:$A$205))</f>
        <v/>
      </c>
      <c r="S288" s="51" t="str">
        <f>IF($Q288="","",IF(ISNUMBER($M288),$M288,WORKDAY.INTL(MAX($Q288,IF($D288="",0,N(IFERROR(IF($E288="SS",WORKDAY.INTL(INDEX($S$11:$S$310,MATCH($D288,$A$11:$A$310,0)),N($F288),'Project Info'!$H$12,Holidays!$A$6:$A$205),IF($E288="FF",WORKDAY.INTL(INDEX($T$11:$T$310,MATCH($D288,$A$11:$A$310,0)),N($F288)-MAX(1,IF(ISNUMBER($P288),$P288,N($J288)))+1,'Project Info'!$H$12,Holidays!$A$6:$A$205),WORKDAY.INTL(INDEX($T$11:$T$310,MATCH($D288,$A$11:$A$310,0)),1+N($F288),'Project Info'!$H$12,Holidays!$A$6:$A$205))),0))),IF($G288="",0,N(IFERROR(IF($H288="SS",WORKDAY.INTL(INDEX($S$11:$S$310,MATCH($G288,$A$11:$A$310,0)),N($I288),'Project Info'!$H$12,Holidays!$A$6:$A$205),IF($H288="FF",WORKDAY.INTL(INDEX($T$11:$T$310,MATCH($G288,$A$11:$A$310,0)),N($I288)-MAX(1,IF(ISNUMBER($P288),$P288,N($J288)))+1,'Project Info'!$H$12,Holidays!$A$6:$A$205),WORKDAY.INTL(INDEX($T$11:$T$310,MATCH($G288,$A$11:$A$310,0)),1+N($I288),'Project Info'!$H$12,Holidays!$A$6:$A$205))),0))),IF($AE288="Completed",0,N('Project Info'!$C$11)))-1,1,'Project Info'!$H$12,Holidays!$A$6:$A$205)))</f>
        <v/>
      </c>
      <c r="T288" s="51" t="str">
        <f>IF(OR($S288="",$U288=""),"",IF(ISNUMBER($N288),$N288,WORKDAY.INTL($S288,$U288-1,'Project Info'!$H$12,Holidays!$A$6:$A$205)))</f>
        <v/>
      </c>
      <c r="U288" s="52" t="str">
        <f>IF(OR($S288="",NOT(ISNUMBER($J288))),"",IF(ISNUMBER($N288),MAX(1,NETWORKDAYS.INTL($S288,$N288,'Project Info'!$H$12,Holidays!$A$6:$A$205)),MAX(1,IF(ISNUMBER($P288),$P288,$J288),IF(ISNUMBER($M288),NETWORKDAYS.INTL($M288,N('Project Info'!$C$11),'Project Info'!$H$12,Holidays!$A$6:$A$205),0))))</f>
        <v/>
      </c>
      <c r="V288" s="53" t="str">
        <f>IF($U288="","",$U288-MAX(1,$J288))</f>
        <v/>
      </c>
      <c r="W288" s="25" t="str">
        <f>IF($B288="","",IF($U288="","Enter Duration",IF($AE288="Completed",IF(NOT(ISNUMBER($N288)),"Completed - enter Actual End",IF($V288&gt;0,"Completed - Overshoot",IF($V288&lt;0,"Completed - Early","Completed - On Time"))),IF($AE288="On Hold","On Hold",IF($AE288="In Progress",IF($V288&gt;0,"In Progress - Overshooting","In Progress - On Track"),IF($S288&gt;$Q288,"Delayed Start","Not Started"))))))</f>
        <v/>
      </c>
      <c r="X288" s="53" t="str">
        <f>IF(OR(NOT(ISNUMBER($R288)),NOT(ISNUMBER($T288))),"",IF($T288&gt;=$R288,NETWORKDAYS.INTL($R288,$T288,'Project Info'!$H$12,Holidays!$A$6:$A$205)-1,-(NETWORKDAYS.INTL($T288,$R288,'Project Info'!$H$12,Holidays!$A$6:$A$205)-1)))</f>
        <v/>
      </c>
      <c r="Y288" s="25" t="str">
        <f>IF($B288="","",IF(AND(MAX($AC288,$AD288)&gt;0,N($S288)&gt;N($Q288)),"Delayed by Task #"&amp;IF($AC288&gt;=$AD288,$D288,$G288)&amp;" (+"&amp;MAX($AC288,$AD288)&amp;"d)",""))</f>
        <v/>
      </c>
      <c r="Z288" s="52" t="str">
        <f>IF($B288="","",COUNTIF($D$11:$D$310,$A288)+COUNTIF($G$11:$G$310,$A288))</f>
        <v/>
      </c>
      <c r="AA288" s="47" t="str">
        <f>IF($B288="","",IF($AE288="Completed",1,IF($AE288="On Hold",4,IF($AE288="In Progress",2,IF(N($S288)&gt;N($Q288),7,3)))))</f>
        <v/>
      </c>
      <c r="AB288" s="47" t="str">
        <f>IF($B288="","",IF(OR(AND($D288&lt;&gt;"",ISNUMBER(MATCH($D288,$A$11:$A$310,0))),AND($G288&lt;&gt;"",ISNUMBER(MATCH($G288,$A$11:$A$310,0)))),1,0))</f>
        <v/>
      </c>
      <c r="AC288" s="47">
        <f>IF($D288="",0,N(IFERROR(INDEX($X$11:$X$310,MATCH($D288,$A$11:$A$310,0)),0)))</f>
        <v>0</v>
      </c>
      <c r="AD288" s="47">
        <f>IF($G288="",0,N(IFERROR(INDEX($X$11:$X$310,MATCH($G288,$A$11:$A$310,0)),0)))</f>
        <v>0</v>
      </c>
      <c r="AE288" s="47" t="str">
        <f>IF($B288="","",IF(ISNUMBER($N288),"Completed",IF($L288="Completed","Completed",IF($L288&lt;&gt;"",$L288,IF(ISNUMBER($M288),"In Progress","Not Started")))))</f>
        <v/>
      </c>
      <c r="AF288" s="54" t="str">
        <f>IF($B288="","",IF($AE288="Completed",1,MIN(1,N($O288))))</f>
        <v/>
      </c>
      <c r="AG288" s="55" t="str">
        <f>IF(OR($S288="",NOT(ISNUMBER($J288))),"",WORKDAY.INTL($S288,MAX(1,$J288)-1,'Project Info'!$H$12,Holidays!$A$6:$A$205))</f>
        <v/>
      </c>
      <c r="AH288" s="47" t="str">
        <f>IF($B288="","",N($J288)*$AF288)</f>
        <v/>
      </c>
      <c r="AI288" s="47">
        <f>IF(ISNUMBER($R288),$R288,0)</f>
        <v>0</v>
      </c>
      <c r="AJ288" s="47">
        <f>IF(ISNUMBER($T288),$T288,0)</f>
        <v>0</v>
      </c>
    </row>
    <row r="289" ht="18" customHeight="1">
      <c r="A289" s="47" t="str">
        <f>IF($B289="","",ROW()-10)</f>
        <v/>
      </c>
      <c r="B289" s="48" t="n"/>
      <c r="C289" s="48" t="n"/>
      <c r="D289" s="6" t="n"/>
      <c r="E289" s="6" t="n"/>
      <c r="F289" s="6" t="n"/>
      <c r="G289" s="6" t="n"/>
      <c r="H289" s="6" t="n"/>
      <c r="I289" s="6" t="n"/>
      <c r="J289" s="6" t="n"/>
      <c r="K289" s="49" t="n"/>
      <c r="L289" s="6" t="n"/>
      <c r="M289" s="49" t="n"/>
      <c r="N289" s="49" t="n"/>
      <c r="O289" s="50" t="n"/>
      <c r="P289" s="6" t="n"/>
      <c r="Q289" s="51" t="str">
        <f>IF(OR($B289="",'Project Info'!$C$9=""),"",WORKDAY.INTL(MAX('Project Info'!$C$9,N($K289),IF($D289="",0,N(IFERROR(IF($E289="SS",WORKDAY.INTL(INDEX($Q$11:$Q$310,MATCH($D289,$A$11:$A$310,0)),N($F289),'Project Info'!$H$12,Holidays!$A$6:$A$205),IF($E289="FF",WORKDAY.INTL(INDEX($R$11:$R$310,MATCH($D289,$A$11:$A$310,0)),N($F289)-MAX(1,N($J289))+1,'Project Info'!$H$12,Holidays!$A$6:$A$205),WORKDAY.INTL(INDEX($R$11:$R$310,MATCH($D289,$A$11:$A$310,0)),1+N($F289),'Project Info'!$H$12,Holidays!$A$6:$A$205))),0))),IF($G289="",0,N(IFERROR(IF($H289="SS",WORKDAY.INTL(INDEX($Q$11:$Q$310,MATCH($G289,$A$11:$A$310,0)),N($I289),'Project Info'!$H$12,Holidays!$A$6:$A$205),IF($H289="FF",WORKDAY.INTL(INDEX($R$11:$R$310,MATCH($G289,$A$11:$A$310,0)),N($I289)-MAX(1,N($J289))+1,'Project Info'!$H$12,Holidays!$A$6:$A$205),WORKDAY.INTL(INDEX($R$11:$R$310,MATCH($G289,$A$11:$A$310,0)),1+N($I289),'Project Info'!$H$12,Holidays!$A$6:$A$205))),0))))-1,1,'Project Info'!$H$12,Holidays!$A$6:$A$205))</f>
        <v/>
      </c>
      <c r="R289" s="51" t="str">
        <f>IF(OR($Q289="",NOT(ISNUMBER($J289))),"",WORKDAY.INTL($Q289,MAX(1,$J289)-1,'Project Info'!$H$12,Holidays!$A$6:$A$205))</f>
        <v/>
      </c>
      <c r="S289" s="51" t="str">
        <f>IF($Q289="","",IF(ISNUMBER($M289),$M289,WORKDAY.INTL(MAX($Q289,IF($D289="",0,N(IFERROR(IF($E289="SS",WORKDAY.INTL(INDEX($S$11:$S$310,MATCH($D289,$A$11:$A$310,0)),N($F289),'Project Info'!$H$12,Holidays!$A$6:$A$205),IF($E289="FF",WORKDAY.INTL(INDEX($T$11:$T$310,MATCH($D289,$A$11:$A$310,0)),N($F289)-MAX(1,IF(ISNUMBER($P289),$P289,N($J289)))+1,'Project Info'!$H$12,Holidays!$A$6:$A$205),WORKDAY.INTL(INDEX($T$11:$T$310,MATCH($D289,$A$11:$A$310,0)),1+N($F289),'Project Info'!$H$12,Holidays!$A$6:$A$205))),0))),IF($G289="",0,N(IFERROR(IF($H289="SS",WORKDAY.INTL(INDEX($S$11:$S$310,MATCH($G289,$A$11:$A$310,0)),N($I289),'Project Info'!$H$12,Holidays!$A$6:$A$205),IF($H289="FF",WORKDAY.INTL(INDEX($T$11:$T$310,MATCH($G289,$A$11:$A$310,0)),N($I289)-MAX(1,IF(ISNUMBER($P289),$P289,N($J289)))+1,'Project Info'!$H$12,Holidays!$A$6:$A$205),WORKDAY.INTL(INDEX($T$11:$T$310,MATCH($G289,$A$11:$A$310,0)),1+N($I289),'Project Info'!$H$12,Holidays!$A$6:$A$205))),0))),IF($AE289="Completed",0,N('Project Info'!$C$11)))-1,1,'Project Info'!$H$12,Holidays!$A$6:$A$205)))</f>
        <v/>
      </c>
      <c r="T289" s="51" t="str">
        <f>IF(OR($S289="",$U289=""),"",IF(ISNUMBER($N289),$N289,WORKDAY.INTL($S289,$U289-1,'Project Info'!$H$12,Holidays!$A$6:$A$205)))</f>
        <v/>
      </c>
      <c r="U289" s="52" t="str">
        <f>IF(OR($S289="",NOT(ISNUMBER($J289))),"",IF(ISNUMBER($N289),MAX(1,NETWORKDAYS.INTL($S289,$N289,'Project Info'!$H$12,Holidays!$A$6:$A$205)),MAX(1,IF(ISNUMBER($P289),$P289,$J289),IF(ISNUMBER($M289),NETWORKDAYS.INTL($M289,N('Project Info'!$C$11),'Project Info'!$H$12,Holidays!$A$6:$A$205),0))))</f>
        <v/>
      </c>
      <c r="V289" s="53" t="str">
        <f>IF($U289="","",$U289-MAX(1,$J289))</f>
        <v/>
      </c>
      <c r="W289" s="25" t="str">
        <f>IF($B289="","",IF($U289="","Enter Duration",IF($AE289="Completed",IF(NOT(ISNUMBER($N289)),"Completed - enter Actual End",IF($V289&gt;0,"Completed - Overshoot",IF($V289&lt;0,"Completed - Early","Completed - On Time"))),IF($AE289="On Hold","On Hold",IF($AE289="In Progress",IF($V289&gt;0,"In Progress - Overshooting","In Progress - On Track"),IF($S289&gt;$Q289,"Delayed Start","Not Started"))))))</f>
        <v/>
      </c>
      <c r="X289" s="53" t="str">
        <f>IF(OR(NOT(ISNUMBER($R289)),NOT(ISNUMBER($T289))),"",IF($T289&gt;=$R289,NETWORKDAYS.INTL($R289,$T289,'Project Info'!$H$12,Holidays!$A$6:$A$205)-1,-(NETWORKDAYS.INTL($T289,$R289,'Project Info'!$H$12,Holidays!$A$6:$A$205)-1)))</f>
        <v/>
      </c>
      <c r="Y289" s="25" t="str">
        <f>IF($B289="","",IF(AND(MAX($AC289,$AD289)&gt;0,N($S289)&gt;N($Q289)),"Delayed by Task #"&amp;IF($AC289&gt;=$AD289,$D289,$G289)&amp;" (+"&amp;MAX($AC289,$AD289)&amp;"d)",""))</f>
        <v/>
      </c>
      <c r="Z289" s="52" t="str">
        <f>IF($B289="","",COUNTIF($D$11:$D$310,$A289)+COUNTIF($G$11:$G$310,$A289))</f>
        <v/>
      </c>
      <c r="AA289" s="47" t="str">
        <f>IF($B289="","",IF($AE289="Completed",1,IF($AE289="On Hold",4,IF($AE289="In Progress",2,IF(N($S289)&gt;N($Q289),7,3)))))</f>
        <v/>
      </c>
      <c r="AB289" s="47" t="str">
        <f>IF($B289="","",IF(OR(AND($D289&lt;&gt;"",ISNUMBER(MATCH($D289,$A$11:$A$310,0))),AND($G289&lt;&gt;"",ISNUMBER(MATCH($G289,$A$11:$A$310,0)))),1,0))</f>
        <v/>
      </c>
      <c r="AC289" s="47">
        <f>IF($D289="",0,N(IFERROR(INDEX($X$11:$X$310,MATCH($D289,$A$11:$A$310,0)),0)))</f>
        <v>0</v>
      </c>
      <c r="AD289" s="47">
        <f>IF($G289="",0,N(IFERROR(INDEX($X$11:$X$310,MATCH($G289,$A$11:$A$310,0)),0)))</f>
        <v>0</v>
      </c>
      <c r="AE289" s="47" t="str">
        <f>IF($B289="","",IF(ISNUMBER($N289),"Completed",IF($L289="Completed","Completed",IF($L289&lt;&gt;"",$L289,IF(ISNUMBER($M289),"In Progress","Not Started")))))</f>
        <v/>
      </c>
      <c r="AF289" s="54" t="str">
        <f>IF($B289="","",IF($AE289="Completed",1,MIN(1,N($O289))))</f>
        <v/>
      </c>
      <c r="AG289" s="55" t="str">
        <f>IF(OR($S289="",NOT(ISNUMBER($J289))),"",WORKDAY.INTL($S289,MAX(1,$J289)-1,'Project Info'!$H$12,Holidays!$A$6:$A$205))</f>
        <v/>
      </c>
      <c r="AH289" s="47" t="str">
        <f>IF($B289="","",N($J289)*$AF289)</f>
        <v/>
      </c>
      <c r="AI289" s="47">
        <f>IF(ISNUMBER($R289),$R289,0)</f>
        <v>0</v>
      </c>
      <c r="AJ289" s="47">
        <f>IF(ISNUMBER($T289),$T289,0)</f>
        <v>0</v>
      </c>
    </row>
    <row r="290" ht="18" customHeight="1">
      <c r="A290" s="47" t="str">
        <f>IF($B290="","",ROW()-10)</f>
        <v/>
      </c>
      <c r="B290" s="48" t="n"/>
      <c r="C290" s="48" t="n"/>
      <c r="D290" s="6" t="n"/>
      <c r="E290" s="6" t="n"/>
      <c r="F290" s="6" t="n"/>
      <c r="G290" s="6" t="n"/>
      <c r="H290" s="6" t="n"/>
      <c r="I290" s="6" t="n"/>
      <c r="J290" s="6" t="n"/>
      <c r="K290" s="49" t="n"/>
      <c r="L290" s="6" t="n"/>
      <c r="M290" s="49" t="n"/>
      <c r="N290" s="49" t="n"/>
      <c r="O290" s="50" t="n"/>
      <c r="P290" s="6" t="n"/>
      <c r="Q290" s="51" t="str">
        <f>IF(OR($B290="",'Project Info'!$C$9=""),"",WORKDAY.INTL(MAX('Project Info'!$C$9,N($K290),IF($D290="",0,N(IFERROR(IF($E290="SS",WORKDAY.INTL(INDEX($Q$11:$Q$310,MATCH($D290,$A$11:$A$310,0)),N($F290),'Project Info'!$H$12,Holidays!$A$6:$A$205),IF($E290="FF",WORKDAY.INTL(INDEX($R$11:$R$310,MATCH($D290,$A$11:$A$310,0)),N($F290)-MAX(1,N($J290))+1,'Project Info'!$H$12,Holidays!$A$6:$A$205),WORKDAY.INTL(INDEX($R$11:$R$310,MATCH($D290,$A$11:$A$310,0)),1+N($F290),'Project Info'!$H$12,Holidays!$A$6:$A$205))),0))),IF($G290="",0,N(IFERROR(IF($H290="SS",WORKDAY.INTL(INDEX($Q$11:$Q$310,MATCH($G290,$A$11:$A$310,0)),N($I290),'Project Info'!$H$12,Holidays!$A$6:$A$205),IF($H290="FF",WORKDAY.INTL(INDEX($R$11:$R$310,MATCH($G290,$A$11:$A$310,0)),N($I290)-MAX(1,N($J290))+1,'Project Info'!$H$12,Holidays!$A$6:$A$205),WORKDAY.INTL(INDEX($R$11:$R$310,MATCH($G290,$A$11:$A$310,0)),1+N($I290),'Project Info'!$H$12,Holidays!$A$6:$A$205))),0))))-1,1,'Project Info'!$H$12,Holidays!$A$6:$A$205))</f>
        <v/>
      </c>
      <c r="R290" s="51" t="str">
        <f>IF(OR($Q290="",NOT(ISNUMBER($J290))),"",WORKDAY.INTL($Q290,MAX(1,$J290)-1,'Project Info'!$H$12,Holidays!$A$6:$A$205))</f>
        <v/>
      </c>
      <c r="S290" s="51" t="str">
        <f>IF($Q290="","",IF(ISNUMBER($M290),$M290,WORKDAY.INTL(MAX($Q290,IF($D290="",0,N(IFERROR(IF($E290="SS",WORKDAY.INTL(INDEX($S$11:$S$310,MATCH($D290,$A$11:$A$310,0)),N($F290),'Project Info'!$H$12,Holidays!$A$6:$A$205),IF($E290="FF",WORKDAY.INTL(INDEX($T$11:$T$310,MATCH($D290,$A$11:$A$310,0)),N($F290)-MAX(1,IF(ISNUMBER($P290),$P290,N($J290)))+1,'Project Info'!$H$12,Holidays!$A$6:$A$205),WORKDAY.INTL(INDEX($T$11:$T$310,MATCH($D290,$A$11:$A$310,0)),1+N($F290),'Project Info'!$H$12,Holidays!$A$6:$A$205))),0))),IF($G290="",0,N(IFERROR(IF($H290="SS",WORKDAY.INTL(INDEX($S$11:$S$310,MATCH($G290,$A$11:$A$310,0)),N($I290),'Project Info'!$H$12,Holidays!$A$6:$A$205),IF($H290="FF",WORKDAY.INTL(INDEX($T$11:$T$310,MATCH($G290,$A$11:$A$310,0)),N($I290)-MAX(1,IF(ISNUMBER($P290),$P290,N($J290)))+1,'Project Info'!$H$12,Holidays!$A$6:$A$205),WORKDAY.INTL(INDEX($T$11:$T$310,MATCH($G290,$A$11:$A$310,0)),1+N($I290),'Project Info'!$H$12,Holidays!$A$6:$A$205))),0))),IF($AE290="Completed",0,N('Project Info'!$C$11)))-1,1,'Project Info'!$H$12,Holidays!$A$6:$A$205)))</f>
        <v/>
      </c>
      <c r="T290" s="51" t="str">
        <f>IF(OR($S290="",$U290=""),"",IF(ISNUMBER($N290),$N290,WORKDAY.INTL($S290,$U290-1,'Project Info'!$H$12,Holidays!$A$6:$A$205)))</f>
        <v/>
      </c>
      <c r="U290" s="52" t="str">
        <f>IF(OR($S290="",NOT(ISNUMBER($J290))),"",IF(ISNUMBER($N290),MAX(1,NETWORKDAYS.INTL($S290,$N290,'Project Info'!$H$12,Holidays!$A$6:$A$205)),MAX(1,IF(ISNUMBER($P290),$P290,$J290),IF(ISNUMBER($M290),NETWORKDAYS.INTL($M290,N('Project Info'!$C$11),'Project Info'!$H$12,Holidays!$A$6:$A$205),0))))</f>
        <v/>
      </c>
      <c r="V290" s="53" t="str">
        <f>IF($U290="","",$U290-MAX(1,$J290))</f>
        <v/>
      </c>
      <c r="W290" s="25" t="str">
        <f>IF($B290="","",IF($U290="","Enter Duration",IF($AE290="Completed",IF(NOT(ISNUMBER($N290)),"Completed - enter Actual End",IF($V290&gt;0,"Completed - Overshoot",IF($V290&lt;0,"Completed - Early","Completed - On Time"))),IF($AE290="On Hold","On Hold",IF($AE290="In Progress",IF($V290&gt;0,"In Progress - Overshooting","In Progress - On Track"),IF($S290&gt;$Q290,"Delayed Start","Not Started"))))))</f>
        <v/>
      </c>
      <c r="X290" s="53" t="str">
        <f>IF(OR(NOT(ISNUMBER($R290)),NOT(ISNUMBER($T290))),"",IF($T290&gt;=$R290,NETWORKDAYS.INTL($R290,$T290,'Project Info'!$H$12,Holidays!$A$6:$A$205)-1,-(NETWORKDAYS.INTL($T290,$R290,'Project Info'!$H$12,Holidays!$A$6:$A$205)-1)))</f>
        <v/>
      </c>
      <c r="Y290" s="25" t="str">
        <f>IF($B290="","",IF(AND(MAX($AC290,$AD290)&gt;0,N($S290)&gt;N($Q290)),"Delayed by Task #"&amp;IF($AC290&gt;=$AD290,$D290,$G290)&amp;" (+"&amp;MAX($AC290,$AD290)&amp;"d)",""))</f>
        <v/>
      </c>
      <c r="Z290" s="52" t="str">
        <f>IF($B290="","",COUNTIF($D$11:$D$310,$A290)+COUNTIF($G$11:$G$310,$A290))</f>
        <v/>
      </c>
      <c r="AA290" s="47" t="str">
        <f>IF($B290="","",IF($AE290="Completed",1,IF($AE290="On Hold",4,IF($AE290="In Progress",2,IF(N($S290)&gt;N($Q290),7,3)))))</f>
        <v/>
      </c>
      <c r="AB290" s="47" t="str">
        <f>IF($B290="","",IF(OR(AND($D290&lt;&gt;"",ISNUMBER(MATCH($D290,$A$11:$A$310,0))),AND($G290&lt;&gt;"",ISNUMBER(MATCH($G290,$A$11:$A$310,0)))),1,0))</f>
        <v/>
      </c>
      <c r="AC290" s="47">
        <f>IF($D290="",0,N(IFERROR(INDEX($X$11:$X$310,MATCH($D290,$A$11:$A$310,0)),0)))</f>
        <v>0</v>
      </c>
      <c r="AD290" s="47">
        <f>IF($G290="",0,N(IFERROR(INDEX($X$11:$X$310,MATCH($G290,$A$11:$A$310,0)),0)))</f>
        <v>0</v>
      </c>
      <c r="AE290" s="47" t="str">
        <f>IF($B290="","",IF(ISNUMBER($N290),"Completed",IF($L290="Completed","Completed",IF($L290&lt;&gt;"",$L290,IF(ISNUMBER($M290),"In Progress","Not Started")))))</f>
        <v/>
      </c>
      <c r="AF290" s="54" t="str">
        <f>IF($B290="","",IF($AE290="Completed",1,MIN(1,N($O290))))</f>
        <v/>
      </c>
      <c r="AG290" s="55" t="str">
        <f>IF(OR($S290="",NOT(ISNUMBER($J290))),"",WORKDAY.INTL($S290,MAX(1,$J290)-1,'Project Info'!$H$12,Holidays!$A$6:$A$205))</f>
        <v/>
      </c>
      <c r="AH290" s="47" t="str">
        <f>IF($B290="","",N($J290)*$AF290)</f>
        <v/>
      </c>
      <c r="AI290" s="47">
        <f>IF(ISNUMBER($R290),$R290,0)</f>
        <v>0</v>
      </c>
      <c r="AJ290" s="47">
        <f>IF(ISNUMBER($T290),$T290,0)</f>
        <v>0</v>
      </c>
    </row>
    <row r="291" ht="18" customHeight="1">
      <c r="A291" s="47" t="str">
        <f>IF($B291="","",ROW()-10)</f>
        <v/>
      </c>
      <c r="B291" s="48" t="n"/>
      <c r="C291" s="48" t="n"/>
      <c r="D291" s="6" t="n"/>
      <c r="E291" s="6" t="n"/>
      <c r="F291" s="6" t="n"/>
      <c r="G291" s="6" t="n"/>
      <c r="H291" s="6" t="n"/>
      <c r="I291" s="6" t="n"/>
      <c r="J291" s="6" t="n"/>
      <c r="K291" s="49" t="n"/>
      <c r="L291" s="6" t="n"/>
      <c r="M291" s="49" t="n"/>
      <c r="N291" s="49" t="n"/>
      <c r="O291" s="50" t="n"/>
      <c r="P291" s="6" t="n"/>
      <c r="Q291" s="51" t="str">
        <f>IF(OR($B291="",'Project Info'!$C$9=""),"",WORKDAY.INTL(MAX('Project Info'!$C$9,N($K291),IF($D291="",0,N(IFERROR(IF($E291="SS",WORKDAY.INTL(INDEX($Q$11:$Q$310,MATCH($D291,$A$11:$A$310,0)),N($F291),'Project Info'!$H$12,Holidays!$A$6:$A$205),IF($E291="FF",WORKDAY.INTL(INDEX($R$11:$R$310,MATCH($D291,$A$11:$A$310,0)),N($F291)-MAX(1,N($J291))+1,'Project Info'!$H$12,Holidays!$A$6:$A$205),WORKDAY.INTL(INDEX($R$11:$R$310,MATCH($D291,$A$11:$A$310,0)),1+N($F291),'Project Info'!$H$12,Holidays!$A$6:$A$205))),0))),IF($G291="",0,N(IFERROR(IF($H291="SS",WORKDAY.INTL(INDEX($Q$11:$Q$310,MATCH($G291,$A$11:$A$310,0)),N($I291),'Project Info'!$H$12,Holidays!$A$6:$A$205),IF($H291="FF",WORKDAY.INTL(INDEX($R$11:$R$310,MATCH($G291,$A$11:$A$310,0)),N($I291)-MAX(1,N($J291))+1,'Project Info'!$H$12,Holidays!$A$6:$A$205),WORKDAY.INTL(INDEX($R$11:$R$310,MATCH($G291,$A$11:$A$310,0)),1+N($I291),'Project Info'!$H$12,Holidays!$A$6:$A$205))),0))))-1,1,'Project Info'!$H$12,Holidays!$A$6:$A$205))</f>
        <v/>
      </c>
      <c r="R291" s="51" t="str">
        <f>IF(OR($Q291="",NOT(ISNUMBER($J291))),"",WORKDAY.INTL($Q291,MAX(1,$J291)-1,'Project Info'!$H$12,Holidays!$A$6:$A$205))</f>
        <v/>
      </c>
      <c r="S291" s="51" t="str">
        <f>IF($Q291="","",IF(ISNUMBER($M291),$M291,WORKDAY.INTL(MAX($Q291,IF($D291="",0,N(IFERROR(IF($E291="SS",WORKDAY.INTL(INDEX($S$11:$S$310,MATCH($D291,$A$11:$A$310,0)),N($F291),'Project Info'!$H$12,Holidays!$A$6:$A$205),IF($E291="FF",WORKDAY.INTL(INDEX($T$11:$T$310,MATCH($D291,$A$11:$A$310,0)),N($F291)-MAX(1,IF(ISNUMBER($P291),$P291,N($J291)))+1,'Project Info'!$H$12,Holidays!$A$6:$A$205),WORKDAY.INTL(INDEX($T$11:$T$310,MATCH($D291,$A$11:$A$310,0)),1+N($F291),'Project Info'!$H$12,Holidays!$A$6:$A$205))),0))),IF($G291="",0,N(IFERROR(IF($H291="SS",WORKDAY.INTL(INDEX($S$11:$S$310,MATCH($G291,$A$11:$A$310,0)),N($I291),'Project Info'!$H$12,Holidays!$A$6:$A$205),IF($H291="FF",WORKDAY.INTL(INDEX($T$11:$T$310,MATCH($G291,$A$11:$A$310,0)),N($I291)-MAX(1,IF(ISNUMBER($P291),$P291,N($J291)))+1,'Project Info'!$H$12,Holidays!$A$6:$A$205),WORKDAY.INTL(INDEX($T$11:$T$310,MATCH($G291,$A$11:$A$310,0)),1+N($I291),'Project Info'!$H$12,Holidays!$A$6:$A$205))),0))),IF($AE291="Completed",0,N('Project Info'!$C$11)))-1,1,'Project Info'!$H$12,Holidays!$A$6:$A$205)))</f>
        <v/>
      </c>
      <c r="T291" s="51" t="str">
        <f>IF(OR($S291="",$U291=""),"",IF(ISNUMBER($N291),$N291,WORKDAY.INTL($S291,$U291-1,'Project Info'!$H$12,Holidays!$A$6:$A$205)))</f>
        <v/>
      </c>
      <c r="U291" s="52" t="str">
        <f>IF(OR($S291="",NOT(ISNUMBER($J291))),"",IF(ISNUMBER($N291),MAX(1,NETWORKDAYS.INTL($S291,$N291,'Project Info'!$H$12,Holidays!$A$6:$A$205)),MAX(1,IF(ISNUMBER($P291),$P291,$J291),IF(ISNUMBER($M291),NETWORKDAYS.INTL($M291,N('Project Info'!$C$11),'Project Info'!$H$12,Holidays!$A$6:$A$205),0))))</f>
        <v/>
      </c>
      <c r="V291" s="53" t="str">
        <f>IF($U291="","",$U291-MAX(1,$J291))</f>
        <v/>
      </c>
      <c r="W291" s="25" t="str">
        <f>IF($B291="","",IF($U291="","Enter Duration",IF($AE291="Completed",IF(NOT(ISNUMBER($N291)),"Completed - enter Actual End",IF($V291&gt;0,"Completed - Overshoot",IF($V291&lt;0,"Completed - Early","Completed - On Time"))),IF($AE291="On Hold","On Hold",IF($AE291="In Progress",IF($V291&gt;0,"In Progress - Overshooting","In Progress - On Track"),IF($S291&gt;$Q291,"Delayed Start","Not Started"))))))</f>
        <v/>
      </c>
      <c r="X291" s="53" t="str">
        <f>IF(OR(NOT(ISNUMBER($R291)),NOT(ISNUMBER($T291))),"",IF($T291&gt;=$R291,NETWORKDAYS.INTL($R291,$T291,'Project Info'!$H$12,Holidays!$A$6:$A$205)-1,-(NETWORKDAYS.INTL($T291,$R291,'Project Info'!$H$12,Holidays!$A$6:$A$205)-1)))</f>
        <v/>
      </c>
      <c r="Y291" s="25" t="str">
        <f>IF($B291="","",IF(AND(MAX($AC291,$AD291)&gt;0,N($S291)&gt;N($Q291)),"Delayed by Task #"&amp;IF($AC291&gt;=$AD291,$D291,$G291)&amp;" (+"&amp;MAX($AC291,$AD291)&amp;"d)",""))</f>
        <v/>
      </c>
      <c r="Z291" s="52" t="str">
        <f>IF($B291="","",COUNTIF($D$11:$D$310,$A291)+COUNTIF($G$11:$G$310,$A291))</f>
        <v/>
      </c>
      <c r="AA291" s="47" t="str">
        <f>IF($B291="","",IF($AE291="Completed",1,IF($AE291="On Hold",4,IF($AE291="In Progress",2,IF(N($S291)&gt;N($Q291),7,3)))))</f>
        <v/>
      </c>
      <c r="AB291" s="47" t="str">
        <f>IF($B291="","",IF(OR(AND($D291&lt;&gt;"",ISNUMBER(MATCH($D291,$A$11:$A$310,0))),AND($G291&lt;&gt;"",ISNUMBER(MATCH($G291,$A$11:$A$310,0)))),1,0))</f>
        <v/>
      </c>
      <c r="AC291" s="47">
        <f>IF($D291="",0,N(IFERROR(INDEX($X$11:$X$310,MATCH($D291,$A$11:$A$310,0)),0)))</f>
        <v>0</v>
      </c>
      <c r="AD291" s="47">
        <f>IF($G291="",0,N(IFERROR(INDEX($X$11:$X$310,MATCH($G291,$A$11:$A$310,0)),0)))</f>
        <v>0</v>
      </c>
      <c r="AE291" s="47" t="str">
        <f>IF($B291="","",IF(ISNUMBER($N291),"Completed",IF($L291="Completed","Completed",IF($L291&lt;&gt;"",$L291,IF(ISNUMBER($M291),"In Progress","Not Started")))))</f>
        <v/>
      </c>
      <c r="AF291" s="54" t="str">
        <f>IF($B291="","",IF($AE291="Completed",1,MIN(1,N($O291))))</f>
        <v/>
      </c>
      <c r="AG291" s="55" t="str">
        <f>IF(OR($S291="",NOT(ISNUMBER($J291))),"",WORKDAY.INTL($S291,MAX(1,$J291)-1,'Project Info'!$H$12,Holidays!$A$6:$A$205))</f>
        <v/>
      </c>
      <c r="AH291" s="47" t="str">
        <f>IF($B291="","",N($J291)*$AF291)</f>
        <v/>
      </c>
      <c r="AI291" s="47">
        <f>IF(ISNUMBER($R291),$R291,0)</f>
        <v>0</v>
      </c>
      <c r="AJ291" s="47">
        <f>IF(ISNUMBER($T291),$T291,0)</f>
        <v>0</v>
      </c>
    </row>
    <row r="292" ht="18" customHeight="1">
      <c r="A292" s="47" t="str">
        <f>IF($B292="","",ROW()-10)</f>
        <v/>
      </c>
      <c r="B292" s="48" t="n"/>
      <c r="C292" s="48" t="n"/>
      <c r="D292" s="6" t="n"/>
      <c r="E292" s="6" t="n"/>
      <c r="F292" s="6" t="n"/>
      <c r="G292" s="6" t="n"/>
      <c r="H292" s="6" t="n"/>
      <c r="I292" s="6" t="n"/>
      <c r="J292" s="6" t="n"/>
      <c r="K292" s="49" t="n"/>
      <c r="L292" s="6" t="n"/>
      <c r="M292" s="49" t="n"/>
      <c r="N292" s="49" t="n"/>
      <c r="O292" s="50" t="n"/>
      <c r="P292" s="6" t="n"/>
      <c r="Q292" s="51" t="str">
        <f>IF(OR($B292="",'Project Info'!$C$9=""),"",WORKDAY.INTL(MAX('Project Info'!$C$9,N($K292),IF($D292="",0,N(IFERROR(IF($E292="SS",WORKDAY.INTL(INDEX($Q$11:$Q$310,MATCH($D292,$A$11:$A$310,0)),N($F292),'Project Info'!$H$12,Holidays!$A$6:$A$205),IF($E292="FF",WORKDAY.INTL(INDEX($R$11:$R$310,MATCH($D292,$A$11:$A$310,0)),N($F292)-MAX(1,N($J292))+1,'Project Info'!$H$12,Holidays!$A$6:$A$205),WORKDAY.INTL(INDEX($R$11:$R$310,MATCH($D292,$A$11:$A$310,0)),1+N($F292),'Project Info'!$H$12,Holidays!$A$6:$A$205))),0))),IF($G292="",0,N(IFERROR(IF($H292="SS",WORKDAY.INTL(INDEX($Q$11:$Q$310,MATCH($G292,$A$11:$A$310,0)),N($I292),'Project Info'!$H$12,Holidays!$A$6:$A$205),IF($H292="FF",WORKDAY.INTL(INDEX($R$11:$R$310,MATCH($G292,$A$11:$A$310,0)),N($I292)-MAX(1,N($J292))+1,'Project Info'!$H$12,Holidays!$A$6:$A$205),WORKDAY.INTL(INDEX($R$11:$R$310,MATCH($G292,$A$11:$A$310,0)),1+N($I292),'Project Info'!$H$12,Holidays!$A$6:$A$205))),0))))-1,1,'Project Info'!$H$12,Holidays!$A$6:$A$205))</f>
        <v/>
      </c>
      <c r="R292" s="51" t="str">
        <f>IF(OR($Q292="",NOT(ISNUMBER($J292))),"",WORKDAY.INTL($Q292,MAX(1,$J292)-1,'Project Info'!$H$12,Holidays!$A$6:$A$205))</f>
        <v/>
      </c>
      <c r="S292" s="51" t="str">
        <f>IF($Q292="","",IF(ISNUMBER($M292),$M292,WORKDAY.INTL(MAX($Q292,IF($D292="",0,N(IFERROR(IF($E292="SS",WORKDAY.INTL(INDEX($S$11:$S$310,MATCH($D292,$A$11:$A$310,0)),N($F292),'Project Info'!$H$12,Holidays!$A$6:$A$205),IF($E292="FF",WORKDAY.INTL(INDEX($T$11:$T$310,MATCH($D292,$A$11:$A$310,0)),N($F292)-MAX(1,IF(ISNUMBER($P292),$P292,N($J292)))+1,'Project Info'!$H$12,Holidays!$A$6:$A$205),WORKDAY.INTL(INDEX($T$11:$T$310,MATCH($D292,$A$11:$A$310,0)),1+N($F292),'Project Info'!$H$12,Holidays!$A$6:$A$205))),0))),IF($G292="",0,N(IFERROR(IF($H292="SS",WORKDAY.INTL(INDEX($S$11:$S$310,MATCH($G292,$A$11:$A$310,0)),N($I292),'Project Info'!$H$12,Holidays!$A$6:$A$205),IF($H292="FF",WORKDAY.INTL(INDEX($T$11:$T$310,MATCH($G292,$A$11:$A$310,0)),N($I292)-MAX(1,IF(ISNUMBER($P292),$P292,N($J292)))+1,'Project Info'!$H$12,Holidays!$A$6:$A$205),WORKDAY.INTL(INDEX($T$11:$T$310,MATCH($G292,$A$11:$A$310,0)),1+N($I292),'Project Info'!$H$12,Holidays!$A$6:$A$205))),0))),IF($AE292="Completed",0,N('Project Info'!$C$11)))-1,1,'Project Info'!$H$12,Holidays!$A$6:$A$205)))</f>
        <v/>
      </c>
      <c r="T292" s="51" t="str">
        <f>IF(OR($S292="",$U292=""),"",IF(ISNUMBER($N292),$N292,WORKDAY.INTL($S292,$U292-1,'Project Info'!$H$12,Holidays!$A$6:$A$205)))</f>
        <v/>
      </c>
      <c r="U292" s="52" t="str">
        <f>IF(OR($S292="",NOT(ISNUMBER($J292))),"",IF(ISNUMBER($N292),MAX(1,NETWORKDAYS.INTL($S292,$N292,'Project Info'!$H$12,Holidays!$A$6:$A$205)),MAX(1,IF(ISNUMBER($P292),$P292,$J292),IF(ISNUMBER($M292),NETWORKDAYS.INTL($M292,N('Project Info'!$C$11),'Project Info'!$H$12,Holidays!$A$6:$A$205),0))))</f>
        <v/>
      </c>
      <c r="V292" s="53" t="str">
        <f>IF($U292="","",$U292-MAX(1,$J292))</f>
        <v/>
      </c>
      <c r="W292" s="25" t="str">
        <f>IF($B292="","",IF($U292="","Enter Duration",IF($AE292="Completed",IF(NOT(ISNUMBER($N292)),"Completed - enter Actual End",IF($V292&gt;0,"Completed - Overshoot",IF($V292&lt;0,"Completed - Early","Completed - On Time"))),IF($AE292="On Hold","On Hold",IF($AE292="In Progress",IF($V292&gt;0,"In Progress - Overshooting","In Progress - On Track"),IF($S292&gt;$Q292,"Delayed Start","Not Started"))))))</f>
        <v/>
      </c>
      <c r="X292" s="53" t="str">
        <f>IF(OR(NOT(ISNUMBER($R292)),NOT(ISNUMBER($T292))),"",IF($T292&gt;=$R292,NETWORKDAYS.INTL($R292,$T292,'Project Info'!$H$12,Holidays!$A$6:$A$205)-1,-(NETWORKDAYS.INTL($T292,$R292,'Project Info'!$H$12,Holidays!$A$6:$A$205)-1)))</f>
        <v/>
      </c>
      <c r="Y292" s="25" t="str">
        <f>IF($B292="","",IF(AND(MAX($AC292,$AD292)&gt;0,N($S292)&gt;N($Q292)),"Delayed by Task #"&amp;IF($AC292&gt;=$AD292,$D292,$G292)&amp;" (+"&amp;MAX($AC292,$AD292)&amp;"d)",""))</f>
        <v/>
      </c>
      <c r="Z292" s="52" t="str">
        <f>IF($B292="","",COUNTIF($D$11:$D$310,$A292)+COUNTIF($G$11:$G$310,$A292))</f>
        <v/>
      </c>
      <c r="AA292" s="47" t="str">
        <f>IF($B292="","",IF($AE292="Completed",1,IF($AE292="On Hold",4,IF($AE292="In Progress",2,IF(N($S292)&gt;N($Q292),7,3)))))</f>
        <v/>
      </c>
      <c r="AB292" s="47" t="str">
        <f>IF($B292="","",IF(OR(AND($D292&lt;&gt;"",ISNUMBER(MATCH($D292,$A$11:$A$310,0))),AND($G292&lt;&gt;"",ISNUMBER(MATCH($G292,$A$11:$A$310,0)))),1,0))</f>
        <v/>
      </c>
      <c r="AC292" s="47">
        <f>IF($D292="",0,N(IFERROR(INDEX($X$11:$X$310,MATCH($D292,$A$11:$A$310,0)),0)))</f>
        <v>0</v>
      </c>
      <c r="AD292" s="47">
        <f>IF($G292="",0,N(IFERROR(INDEX($X$11:$X$310,MATCH($G292,$A$11:$A$310,0)),0)))</f>
        <v>0</v>
      </c>
      <c r="AE292" s="47" t="str">
        <f>IF($B292="","",IF(ISNUMBER($N292),"Completed",IF($L292="Completed","Completed",IF($L292&lt;&gt;"",$L292,IF(ISNUMBER($M292),"In Progress","Not Started")))))</f>
        <v/>
      </c>
      <c r="AF292" s="54" t="str">
        <f>IF($B292="","",IF($AE292="Completed",1,MIN(1,N($O292))))</f>
        <v/>
      </c>
      <c r="AG292" s="55" t="str">
        <f>IF(OR($S292="",NOT(ISNUMBER($J292))),"",WORKDAY.INTL($S292,MAX(1,$J292)-1,'Project Info'!$H$12,Holidays!$A$6:$A$205))</f>
        <v/>
      </c>
      <c r="AH292" s="47" t="str">
        <f>IF($B292="","",N($J292)*$AF292)</f>
        <v/>
      </c>
      <c r="AI292" s="47">
        <f>IF(ISNUMBER($R292),$R292,0)</f>
        <v>0</v>
      </c>
      <c r="AJ292" s="47">
        <f>IF(ISNUMBER($T292),$T292,0)</f>
        <v>0</v>
      </c>
    </row>
    <row r="293" ht="18" customHeight="1">
      <c r="A293" s="47" t="str">
        <f>IF($B293="","",ROW()-10)</f>
        <v/>
      </c>
      <c r="B293" s="48" t="n"/>
      <c r="C293" s="48" t="n"/>
      <c r="D293" s="6" t="n"/>
      <c r="E293" s="6" t="n"/>
      <c r="F293" s="6" t="n"/>
      <c r="G293" s="6" t="n"/>
      <c r="H293" s="6" t="n"/>
      <c r="I293" s="6" t="n"/>
      <c r="J293" s="6" t="n"/>
      <c r="K293" s="49" t="n"/>
      <c r="L293" s="6" t="n"/>
      <c r="M293" s="49" t="n"/>
      <c r="N293" s="49" t="n"/>
      <c r="O293" s="50" t="n"/>
      <c r="P293" s="6" t="n"/>
      <c r="Q293" s="51" t="str">
        <f>IF(OR($B293="",'Project Info'!$C$9=""),"",WORKDAY.INTL(MAX('Project Info'!$C$9,N($K293),IF($D293="",0,N(IFERROR(IF($E293="SS",WORKDAY.INTL(INDEX($Q$11:$Q$310,MATCH($D293,$A$11:$A$310,0)),N($F293),'Project Info'!$H$12,Holidays!$A$6:$A$205),IF($E293="FF",WORKDAY.INTL(INDEX($R$11:$R$310,MATCH($D293,$A$11:$A$310,0)),N($F293)-MAX(1,N($J293))+1,'Project Info'!$H$12,Holidays!$A$6:$A$205),WORKDAY.INTL(INDEX($R$11:$R$310,MATCH($D293,$A$11:$A$310,0)),1+N($F293),'Project Info'!$H$12,Holidays!$A$6:$A$205))),0))),IF($G293="",0,N(IFERROR(IF($H293="SS",WORKDAY.INTL(INDEX($Q$11:$Q$310,MATCH($G293,$A$11:$A$310,0)),N($I293),'Project Info'!$H$12,Holidays!$A$6:$A$205),IF($H293="FF",WORKDAY.INTL(INDEX($R$11:$R$310,MATCH($G293,$A$11:$A$310,0)),N($I293)-MAX(1,N($J293))+1,'Project Info'!$H$12,Holidays!$A$6:$A$205),WORKDAY.INTL(INDEX($R$11:$R$310,MATCH($G293,$A$11:$A$310,0)),1+N($I293),'Project Info'!$H$12,Holidays!$A$6:$A$205))),0))))-1,1,'Project Info'!$H$12,Holidays!$A$6:$A$205))</f>
        <v/>
      </c>
      <c r="R293" s="51" t="str">
        <f>IF(OR($Q293="",NOT(ISNUMBER($J293))),"",WORKDAY.INTL($Q293,MAX(1,$J293)-1,'Project Info'!$H$12,Holidays!$A$6:$A$205))</f>
        <v/>
      </c>
      <c r="S293" s="51" t="str">
        <f>IF($Q293="","",IF(ISNUMBER($M293),$M293,WORKDAY.INTL(MAX($Q293,IF($D293="",0,N(IFERROR(IF($E293="SS",WORKDAY.INTL(INDEX($S$11:$S$310,MATCH($D293,$A$11:$A$310,0)),N($F293),'Project Info'!$H$12,Holidays!$A$6:$A$205),IF($E293="FF",WORKDAY.INTL(INDEX($T$11:$T$310,MATCH($D293,$A$11:$A$310,0)),N($F293)-MAX(1,IF(ISNUMBER($P293),$P293,N($J293)))+1,'Project Info'!$H$12,Holidays!$A$6:$A$205),WORKDAY.INTL(INDEX($T$11:$T$310,MATCH($D293,$A$11:$A$310,0)),1+N($F293),'Project Info'!$H$12,Holidays!$A$6:$A$205))),0))),IF($G293="",0,N(IFERROR(IF($H293="SS",WORKDAY.INTL(INDEX($S$11:$S$310,MATCH($G293,$A$11:$A$310,0)),N($I293),'Project Info'!$H$12,Holidays!$A$6:$A$205),IF($H293="FF",WORKDAY.INTL(INDEX($T$11:$T$310,MATCH($G293,$A$11:$A$310,0)),N($I293)-MAX(1,IF(ISNUMBER($P293),$P293,N($J293)))+1,'Project Info'!$H$12,Holidays!$A$6:$A$205),WORKDAY.INTL(INDEX($T$11:$T$310,MATCH($G293,$A$11:$A$310,0)),1+N($I293),'Project Info'!$H$12,Holidays!$A$6:$A$205))),0))),IF($AE293="Completed",0,N('Project Info'!$C$11)))-1,1,'Project Info'!$H$12,Holidays!$A$6:$A$205)))</f>
        <v/>
      </c>
      <c r="T293" s="51" t="str">
        <f>IF(OR($S293="",$U293=""),"",IF(ISNUMBER($N293),$N293,WORKDAY.INTL($S293,$U293-1,'Project Info'!$H$12,Holidays!$A$6:$A$205)))</f>
        <v/>
      </c>
      <c r="U293" s="52" t="str">
        <f>IF(OR($S293="",NOT(ISNUMBER($J293))),"",IF(ISNUMBER($N293),MAX(1,NETWORKDAYS.INTL($S293,$N293,'Project Info'!$H$12,Holidays!$A$6:$A$205)),MAX(1,IF(ISNUMBER($P293),$P293,$J293),IF(ISNUMBER($M293),NETWORKDAYS.INTL($M293,N('Project Info'!$C$11),'Project Info'!$H$12,Holidays!$A$6:$A$205),0))))</f>
        <v/>
      </c>
      <c r="V293" s="53" t="str">
        <f>IF($U293="","",$U293-MAX(1,$J293))</f>
        <v/>
      </c>
      <c r="W293" s="25" t="str">
        <f>IF($B293="","",IF($U293="","Enter Duration",IF($AE293="Completed",IF(NOT(ISNUMBER($N293)),"Completed - enter Actual End",IF($V293&gt;0,"Completed - Overshoot",IF($V293&lt;0,"Completed - Early","Completed - On Time"))),IF($AE293="On Hold","On Hold",IF($AE293="In Progress",IF($V293&gt;0,"In Progress - Overshooting","In Progress - On Track"),IF($S293&gt;$Q293,"Delayed Start","Not Started"))))))</f>
        <v/>
      </c>
      <c r="X293" s="53" t="str">
        <f>IF(OR(NOT(ISNUMBER($R293)),NOT(ISNUMBER($T293))),"",IF($T293&gt;=$R293,NETWORKDAYS.INTL($R293,$T293,'Project Info'!$H$12,Holidays!$A$6:$A$205)-1,-(NETWORKDAYS.INTL($T293,$R293,'Project Info'!$H$12,Holidays!$A$6:$A$205)-1)))</f>
        <v/>
      </c>
      <c r="Y293" s="25" t="str">
        <f>IF($B293="","",IF(AND(MAX($AC293,$AD293)&gt;0,N($S293)&gt;N($Q293)),"Delayed by Task #"&amp;IF($AC293&gt;=$AD293,$D293,$G293)&amp;" (+"&amp;MAX($AC293,$AD293)&amp;"d)",""))</f>
        <v/>
      </c>
      <c r="Z293" s="52" t="str">
        <f>IF($B293="","",COUNTIF($D$11:$D$310,$A293)+COUNTIF($G$11:$G$310,$A293))</f>
        <v/>
      </c>
      <c r="AA293" s="47" t="str">
        <f>IF($B293="","",IF($AE293="Completed",1,IF($AE293="On Hold",4,IF($AE293="In Progress",2,IF(N($S293)&gt;N($Q293),7,3)))))</f>
        <v/>
      </c>
      <c r="AB293" s="47" t="str">
        <f>IF($B293="","",IF(OR(AND($D293&lt;&gt;"",ISNUMBER(MATCH($D293,$A$11:$A$310,0))),AND($G293&lt;&gt;"",ISNUMBER(MATCH($G293,$A$11:$A$310,0)))),1,0))</f>
        <v/>
      </c>
      <c r="AC293" s="47">
        <f>IF($D293="",0,N(IFERROR(INDEX($X$11:$X$310,MATCH($D293,$A$11:$A$310,0)),0)))</f>
        <v>0</v>
      </c>
      <c r="AD293" s="47">
        <f>IF($G293="",0,N(IFERROR(INDEX($X$11:$X$310,MATCH($G293,$A$11:$A$310,0)),0)))</f>
        <v>0</v>
      </c>
      <c r="AE293" s="47" t="str">
        <f>IF($B293="","",IF(ISNUMBER($N293),"Completed",IF($L293="Completed","Completed",IF($L293&lt;&gt;"",$L293,IF(ISNUMBER($M293),"In Progress","Not Started")))))</f>
        <v/>
      </c>
      <c r="AF293" s="54" t="str">
        <f>IF($B293="","",IF($AE293="Completed",1,MIN(1,N($O293))))</f>
        <v/>
      </c>
      <c r="AG293" s="55" t="str">
        <f>IF(OR($S293="",NOT(ISNUMBER($J293))),"",WORKDAY.INTL($S293,MAX(1,$J293)-1,'Project Info'!$H$12,Holidays!$A$6:$A$205))</f>
        <v/>
      </c>
      <c r="AH293" s="47" t="str">
        <f>IF($B293="","",N($J293)*$AF293)</f>
        <v/>
      </c>
      <c r="AI293" s="47">
        <f>IF(ISNUMBER($R293),$R293,0)</f>
        <v>0</v>
      </c>
      <c r="AJ293" s="47">
        <f>IF(ISNUMBER($T293),$T293,0)</f>
        <v>0</v>
      </c>
    </row>
    <row r="294" ht="18" customHeight="1">
      <c r="A294" s="47" t="str">
        <f>IF($B294="","",ROW()-10)</f>
        <v/>
      </c>
      <c r="B294" s="48" t="n"/>
      <c r="C294" s="48" t="n"/>
      <c r="D294" s="6" t="n"/>
      <c r="E294" s="6" t="n"/>
      <c r="F294" s="6" t="n"/>
      <c r="G294" s="6" t="n"/>
      <c r="H294" s="6" t="n"/>
      <c r="I294" s="6" t="n"/>
      <c r="J294" s="6" t="n"/>
      <c r="K294" s="49" t="n"/>
      <c r="L294" s="6" t="n"/>
      <c r="M294" s="49" t="n"/>
      <c r="N294" s="49" t="n"/>
      <c r="O294" s="50" t="n"/>
      <c r="P294" s="6" t="n"/>
      <c r="Q294" s="51" t="str">
        <f>IF(OR($B294="",'Project Info'!$C$9=""),"",WORKDAY.INTL(MAX('Project Info'!$C$9,N($K294),IF($D294="",0,N(IFERROR(IF($E294="SS",WORKDAY.INTL(INDEX($Q$11:$Q$310,MATCH($D294,$A$11:$A$310,0)),N($F294),'Project Info'!$H$12,Holidays!$A$6:$A$205),IF($E294="FF",WORKDAY.INTL(INDEX($R$11:$R$310,MATCH($D294,$A$11:$A$310,0)),N($F294)-MAX(1,N($J294))+1,'Project Info'!$H$12,Holidays!$A$6:$A$205),WORKDAY.INTL(INDEX($R$11:$R$310,MATCH($D294,$A$11:$A$310,0)),1+N($F294),'Project Info'!$H$12,Holidays!$A$6:$A$205))),0))),IF($G294="",0,N(IFERROR(IF($H294="SS",WORKDAY.INTL(INDEX($Q$11:$Q$310,MATCH($G294,$A$11:$A$310,0)),N($I294),'Project Info'!$H$12,Holidays!$A$6:$A$205),IF($H294="FF",WORKDAY.INTL(INDEX($R$11:$R$310,MATCH($G294,$A$11:$A$310,0)),N($I294)-MAX(1,N($J294))+1,'Project Info'!$H$12,Holidays!$A$6:$A$205),WORKDAY.INTL(INDEX($R$11:$R$310,MATCH($G294,$A$11:$A$310,0)),1+N($I294),'Project Info'!$H$12,Holidays!$A$6:$A$205))),0))))-1,1,'Project Info'!$H$12,Holidays!$A$6:$A$205))</f>
        <v/>
      </c>
      <c r="R294" s="51" t="str">
        <f>IF(OR($Q294="",NOT(ISNUMBER($J294))),"",WORKDAY.INTL($Q294,MAX(1,$J294)-1,'Project Info'!$H$12,Holidays!$A$6:$A$205))</f>
        <v/>
      </c>
      <c r="S294" s="51" t="str">
        <f>IF($Q294="","",IF(ISNUMBER($M294),$M294,WORKDAY.INTL(MAX($Q294,IF($D294="",0,N(IFERROR(IF($E294="SS",WORKDAY.INTL(INDEX($S$11:$S$310,MATCH($D294,$A$11:$A$310,0)),N($F294),'Project Info'!$H$12,Holidays!$A$6:$A$205),IF($E294="FF",WORKDAY.INTL(INDEX($T$11:$T$310,MATCH($D294,$A$11:$A$310,0)),N($F294)-MAX(1,IF(ISNUMBER($P294),$P294,N($J294)))+1,'Project Info'!$H$12,Holidays!$A$6:$A$205),WORKDAY.INTL(INDEX($T$11:$T$310,MATCH($D294,$A$11:$A$310,0)),1+N($F294),'Project Info'!$H$12,Holidays!$A$6:$A$205))),0))),IF($G294="",0,N(IFERROR(IF($H294="SS",WORKDAY.INTL(INDEX($S$11:$S$310,MATCH($G294,$A$11:$A$310,0)),N($I294),'Project Info'!$H$12,Holidays!$A$6:$A$205),IF($H294="FF",WORKDAY.INTL(INDEX($T$11:$T$310,MATCH($G294,$A$11:$A$310,0)),N($I294)-MAX(1,IF(ISNUMBER($P294),$P294,N($J294)))+1,'Project Info'!$H$12,Holidays!$A$6:$A$205),WORKDAY.INTL(INDEX($T$11:$T$310,MATCH($G294,$A$11:$A$310,0)),1+N($I294),'Project Info'!$H$12,Holidays!$A$6:$A$205))),0))),IF($AE294="Completed",0,N('Project Info'!$C$11)))-1,1,'Project Info'!$H$12,Holidays!$A$6:$A$205)))</f>
        <v/>
      </c>
      <c r="T294" s="51" t="str">
        <f>IF(OR($S294="",$U294=""),"",IF(ISNUMBER($N294),$N294,WORKDAY.INTL($S294,$U294-1,'Project Info'!$H$12,Holidays!$A$6:$A$205)))</f>
        <v/>
      </c>
      <c r="U294" s="52" t="str">
        <f>IF(OR($S294="",NOT(ISNUMBER($J294))),"",IF(ISNUMBER($N294),MAX(1,NETWORKDAYS.INTL($S294,$N294,'Project Info'!$H$12,Holidays!$A$6:$A$205)),MAX(1,IF(ISNUMBER($P294),$P294,$J294),IF(ISNUMBER($M294),NETWORKDAYS.INTL($M294,N('Project Info'!$C$11),'Project Info'!$H$12,Holidays!$A$6:$A$205),0))))</f>
        <v/>
      </c>
      <c r="V294" s="53" t="str">
        <f>IF($U294="","",$U294-MAX(1,$J294))</f>
        <v/>
      </c>
      <c r="W294" s="25" t="str">
        <f>IF($B294="","",IF($U294="","Enter Duration",IF($AE294="Completed",IF(NOT(ISNUMBER($N294)),"Completed - enter Actual End",IF($V294&gt;0,"Completed - Overshoot",IF($V294&lt;0,"Completed - Early","Completed - On Time"))),IF($AE294="On Hold","On Hold",IF($AE294="In Progress",IF($V294&gt;0,"In Progress - Overshooting","In Progress - On Track"),IF($S294&gt;$Q294,"Delayed Start","Not Started"))))))</f>
        <v/>
      </c>
      <c r="X294" s="53" t="str">
        <f>IF(OR(NOT(ISNUMBER($R294)),NOT(ISNUMBER($T294))),"",IF($T294&gt;=$R294,NETWORKDAYS.INTL($R294,$T294,'Project Info'!$H$12,Holidays!$A$6:$A$205)-1,-(NETWORKDAYS.INTL($T294,$R294,'Project Info'!$H$12,Holidays!$A$6:$A$205)-1)))</f>
        <v/>
      </c>
      <c r="Y294" s="25" t="str">
        <f>IF($B294="","",IF(AND(MAX($AC294,$AD294)&gt;0,N($S294)&gt;N($Q294)),"Delayed by Task #"&amp;IF($AC294&gt;=$AD294,$D294,$G294)&amp;" (+"&amp;MAX($AC294,$AD294)&amp;"d)",""))</f>
        <v/>
      </c>
      <c r="Z294" s="52" t="str">
        <f>IF($B294="","",COUNTIF($D$11:$D$310,$A294)+COUNTIF($G$11:$G$310,$A294))</f>
        <v/>
      </c>
      <c r="AA294" s="47" t="str">
        <f>IF($B294="","",IF($AE294="Completed",1,IF($AE294="On Hold",4,IF($AE294="In Progress",2,IF(N($S294)&gt;N($Q294),7,3)))))</f>
        <v/>
      </c>
      <c r="AB294" s="47" t="str">
        <f>IF($B294="","",IF(OR(AND($D294&lt;&gt;"",ISNUMBER(MATCH($D294,$A$11:$A$310,0))),AND($G294&lt;&gt;"",ISNUMBER(MATCH($G294,$A$11:$A$310,0)))),1,0))</f>
        <v/>
      </c>
      <c r="AC294" s="47">
        <f>IF($D294="",0,N(IFERROR(INDEX($X$11:$X$310,MATCH($D294,$A$11:$A$310,0)),0)))</f>
        <v>0</v>
      </c>
      <c r="AD294" s="47">
        <f>IF($G294="",0,N(IFERROR(INDEX($X$11:$X$310,MATCH($G294,$A$11:$A$310,0)),0)))</f>
        <v>0</v>
      </c>
      <c r="AE294" s="47" t="str">
        <f>IF($B294="","",IF(ISNUMBER($N294),"Completed",IF($L294="Completed","Completed",IF($L294&lt;&gt;"",$L294,IF(ISNUMBER($M294),"In Progress","Not Started")))))</f>
        <v/>
      </c>
      <c r="AF294" s="54" t="str">
        <f>IF($B294="","",IF($AE294="Completed",1,MIN(1,N($O294))))</f>
        <v/>
      </c>
      <c r="AG294" s="55" t="str">
        <f>IF(OR($S294="",NOT(ISNUMBER($J294))),"",WORKDAY.INTL($S294,MAX(1,$J294)-1,'Project Info'!$H$12,Holidays!$A$6:$A$205))</f>
        <v/>
      </c>
      <c r="AH294" s="47" t="str">
        <f>IF($B294="","",N($J294)*$AF294)</f>
        <v/>
      </c>
      <c r="AI294" s="47">
        <f>IF(ISNUMBER($R294),$R294,0)</f>
        <v>0</v>
      </c>
      <c r="AJ294" s="47">
        <f>IF(ISNUMBER($T294),$T294,0)</f>
        <v>0</v>
      </c>
    </row>
    <row r="295" ht="18" customHeight="1">
      <c r="A295" s="47" t="str">
        <f>IF($B295="","",ROW()-10)</f>
        <v/>
      </c>
      <c r="B295" s="48" t="n"/>
      <c r="C295" s="48" t="n"/>
      <c r="D295" s="6" t="n"/>
      <c r="E295" s="6" t="n"/>
      <c r="F295" s="6" t="n"/>
      <c r="G295" s="6" t="n"/>
      <c r="H295" s="6" t="n"/>
      <c r="I295" s="6" t="n"/>
      <c r="J295" s="6" t="n"/>
      <c r="K295" s="49" t="n"/>
      <c r="L295" s="6" t="n"/>
      <c r="M295" s="49" t="n"/>
      <c r="N295" s="49" t="n"/>
      <c r="O295" s="50" t="n"/>
      <c r="P295" s="6" t="n"/>
      <c r="Q295" s="51" t="str">
        <f>IF(OR($B295="",'Project Info'!$C$9=""),"",WORKDAY.INTL(MAX('Project Info'!$C$9,N($K295),IF($D295="",0,N(IFERROR(IF($E295="SS",WORKDAY.INTL(INDEX($Q$11:$Q$310,MATCH($D295,$A$11:$A$310,0)),N($F295),'Project Info'!$H$12,Holidays!$A$6:$A$205),IF($E295="FF",WORKDAY.INTL(INDEX($R$11:$R$310,MATCH($D295,$A$11:$A$310,0)),N($F295)-MAX(1,N($J295))+1,'Project Info'!$H$12,Holidays!$A$6:$A$205),WORKDAY.INTL(INDEX($R$11:$R$310,MATCH($D295,$A$11:$A$310,0)),1+N($F295),'Project Info'!$H$12,Holidays!$A$6:$A$205))),0))),IF($G295="",0,N(IFERROR(IF($H295="SS",WORKDAY.INTL(INDEX($Q$11:$Q$310,MATCH($G295,$A$11:$A$310,0)),N($I295),'Project Info'!$H$12,Holidays!$A$6:$A$205),IF($H295="FF",WORKDAY.INTL(INDEX($R$11:$R$310,MATCH($G295,$A$11:$A$310,0)),N($I295)-MAX(1,N($J295))+1,'Project Info'!$H$12,Holidays!$A$6:$A$205),WORKDAY.INTL(INDEX($R$11:$R$310,MATCH($G295,$A$11:$A$310,0)),1+N($I295),'Project Info'!$H$12,Holidays!$A$6:$A$205))),0))))-1,1,'Project Info'!$H$12,Holidays!$A$6:$A$205))</f>
        <v/>
      </c>
      <c r="R295" s="51" t="str">
        <f>IF(OR($Q295="",NOT(ISNUMBER($J295))),"",WORKDAY.INTL($Q295,MAX(1,$J295)-1,'Project Info'!$H$12,Holidays!$A$6:$A$205))</f>
        <v/>
      </c>
      <c r="S295" s="51" t="str">
        <f>IF($Q295="","",IF(ISNUMBER($M295),$M295,WORKDAY.INTL(MAX($Q295,IF($D295="",0,N(IFERROR(IF($E295="SS",WORKDAY.INTL(INDEX($S$11:$S$310,MATCH($D295,$A$11:$A$310,0)),N($F295),'Project Info'!$H$12,Holidays!$A$6:$A$205),IF($E295="FF",WORKDAY.INTL(INDEX($T$11:$T$310,MATCH($D295,$A$11:$A$310,0)),N($F295)-MAX(1,IF(ISNUMBER($P295),$P295,N($J295)))+1,'Project Info'!$H$12,Holidays!$A$6:$A$205),WORKDAY.INTL(INDEX($T$11:$T$310,MATCH($D295,$A$11:$A$310,0)),1+N($F295),'Project Info'!$H$12,Holidays!$A$6:$A$205))),0))),IF($G295="",0,N(IFERROR(IF($H295="SS",WORKDAY.INTL(INDEX($S$11:$S$310,MATCH($G295,$A$11:$A$310,0)),N($I295),'Project Info'!$H$12,Holidays!$A$6:$A$205),IF($H295="FF",WORKDAY.INTL(INDEX($T$11:$T$310,MATCH($G295,$A$11:$A$310,0)),N($I295)-MAX(1,IF(ISNUMBER($P295),$P295,N($J295)))+1,'Project Info'!$H$12,Holidays!$A$6:$A$205),WORKDAY.INTL(INDEX($T$11:$T$310,MATCH($G295,$A$11:$A$310,0)),1+N($I295),'Project Info'!$H$12,Holidays!$A$6:$A$205))),0))),IF($AE295="Completed",0,N('Project Info'!$C$11)))-1,1,'Project Info'!$H$12,Holidays!$A$6:$A$205)))</f>
        <v/>
      </c>
      <c r="T295" s="51" t="str">
        <f>IF(OR($S295="",$U295=""),"",IF(ISNUMBER($N295),$N295,WORKDAY.INTL($S295,$U295-1,'Project Info'!$H$12,Holidays!$A$6:$A$205)))</f>
        <v/>
      </c>
      <c r="U295" s="52" t="str">
        <f>IF(OR($S295="",NOT(ISNUMBER($J295))),"",IF(ISNUMBER($N295),MAX(1,NETWORKDAYS.INTL($S295,$N295,'Project Info'!$H$12,Holidays!$A$6:$A$205)),MAX(1,IF(ISNUMBER($P295),$P295,$J295),IF(ISNUMBER($M295),NETWORKDAYS.INTL($M295,N('Project Info'!$C$11),'Project Info'!$H$12,Holidays!$A$6:$A$205),0))))</f>
        <v/>
      </c>
      <c r="V295" s="53" t="str">
        <f>IF($U295="","",$U295-MAX(1,$J295))</f>
        <v/>
      </c>
      <c r="W295" s="25" t="str">
        <f>IF($B295="","",IF($U295="","Enter Duration",IF($AE295="Completed",IF(NOT(ISNUMBER($N295)),"Completed - enter Actual End",IF($V295&gt;0,"Completed - Overshoot",IF($V295&lt;0,"Completed - Early","Completed - On Time"))),IF($AE295="On Hold","On Hold",IF($AE295="In Progress",IF($V295&gt;0,"In Progress - Overshooting","In Progress - On Track"),IF($S295&gt;$Q295,"Delayed Start","Not Started"))))))</f>
        <v/>
      </c>
      <c r="X295" s="53" t="str">
        <f>IF(OR(NOT(ISNUMBER($R295)),NOT(ISNUMBER($T295))),"",IF($T295&gt;=$R295,NETWORKDAYS.INTL($R295,$T295,'Project Info'!$H$12,Holidays!$A$6:$A$205)-1,-(NETWORKDAYS.INTL($T295,$R295,'Project Info'!$H$12,Holidays!$A$6:$A$205)-1)))</f>
        <v/>
      </c>
      <c r="Y295" s="25" t="str">
        <f>IF($B295="","",IF(AND(MAX($AC295,$AD295)&gt;0,N($S295)&gt;N($Q295)),"Delayed by Task #"&amp;IF($AC295&gt;=$AD295,$D295,$G295)&amp;" (+"&amp;MAX($AC295,$AD295)&amp;"d)",""))</f>
        <v/>
      </c>
      <c r="Z295" s="52" t="str">
        <f>IF($B295="","",COUNTIF($D$11:$D$310,$A295)+COUNTIF($G$11:$G$310,$A295))</f>
        <v/>
      </c>
      <c r="AA295" s="47" t="str">
        <f>IF($B295="","",IF($AE295="Completed",1,IF($AE295="On Hold",4,IF($AE295="In Progress",2,IF(N($S295)&gt;N($Q295),7,3)))))</f>
        <v/>
      </c>
      <c r="AB295" s="47" t="str">
        <f>IF($B295="","",IF(OR(AND($D295&lt;&gt;"",ISNUMBER(MATCH($D295,$A$11:$A$310,0))),AND($G295&lt;&gt;"",ISNUMBER(MATCH($G295,$A$11:$A$310,0)))),1,0))</f>
        <v/>
      </c>
      <c r="AC295" s="47">
        <f>IF($D295="",0,N(IFERROR(INDEX($X$11:$X$310,MATCH($D295,$A$11:$A$310,0)),0)))</f>
        <v>0</v>
      </c>
      <c r="AD295" s="47">
        <f>IF($G295="",0,N(IFERROR(INDEX($X$11:$X$310,MATCH($G295,$A$11:$A$310,0)),0)))</f>
        <v>0</v>
      </c>
      <c r="AE295" s="47" t="str">
        <f>IF($B295="","",IF(ISNUMBER($N295),"Completed",IF($L295="Completed","Completed",IF($L295&lt;&gt;"",$L295,IF(ISNUMBER($M295),"In Progress","Not Started")))))</f>
        <v/>
      </c>
      <c r="AF295" s="54" t="str">
        <f>IF($B295="","",IF($AE295="Completed",1,MIN(1,N($O295))))</f>
        <v/>
      </c>
      <c r="AG295" s="55" t="str">
        <f>IF(OR($S295="",NOT(ISNUMBER($J295))),"",WORKDAY.INTL($S295,MAX(1,$J295)-1,'Project Info'!$H$12,Holidays!$A$6:$A$205))</f>
        <v/>
      </c>
      <c r="AH295" s="47" t="str">
        <f>IF($B295="","",N($J295)*$AF295)</f>
        <v/>
      </c>
      <c r="AI295" s="47">
        <f>IF(ISNUMBER($R295),$R295,0)</f>
        <v>0</v>
      </c>
      <c r="AJ295" s="47">
        <f>IF(ISNUMBER($T295),$T295,0)</f>
        <v>0</v>
      </c>
    </row>
    <row r="296" ht="18" customHeight="1">
      <c r="A296" s="47" t="str">
        <f>IF($B296="","",ROW()-10)</f>
        <v/>
      </c>
      <c r="B296" s="48" t="n"/>
      <c r="C296" s="48" t="n"/>
      <c r="D296" s="6" t="n"/>
      <c r="E296" s="6" t="n"/>
      <c r="F296" s="6" t="n"/>
      <c r="G296" s="6" t="n"/>
      <c r="H296" s="6" t="n"/>
      <c r="I296" s="6" t="n"/>
      <c r="J296" s="6" t="n"/>
      <c r="K296" s="49" t="n"/>
      <c r="L296" s="6" t="n"/>
      <c r="M296" s="49" t="n"/>
      <c r="N296" s="49" t="n"/>
      <c r="O296" s="50" t="n"/>
      <c r="P296" s="6" t="n"/>
      <c r="Q296" s="51" t="str">
        <f>IF(OR($B296="",'Project Info'!$C$9=""),"",WORKDAY.INTL(MAX('Project Info'!$C$9,N($K296),IF($D296="",0,N(IFERROR(IF($E296="SS",WORKDAY.INTL(INDEX($Q$11:$Q$310,MATCH($D296,$A$11:$A$310,0)),N($F296),'Project Info'!$H$12,Holidays!$A$6:$A$205),IF($E296="FF",WORKDAY.INTL(INDEX($R$11:$R$310,MATCH($D296,$A$11:$A$310,0)),N($F296)-MAX(1,N($J296))+1,'Project Info'!$H$12,Holidays!$A$6:$A$205),WORKDAY.INTL(INDEX($R$11:$R$310,MATCH($D296,$A$11:$A$310,0)),1+N($F296),'Project Info'!$H$12,Holidays!$A$6:$A$205))),0))),IF($G296="",0,N(IFERROR(IF($H296="SS",WORKDAY.INTL(INDEX($Q$11:$Q$310,MATCH($G296,$A$11:$A$310,0)),N($I296),'Project Info'!$H$12,Holidays!$A$6:$A$205),IF($H296="FF",WORKDAY.INTL(INDEX($R$11:$R$310,MATCH($G296,$A$11:$A$310,0)),N($I296)-MAX(1,N($J296))+1,'Project Info'!$H$12,Holidays!$A$6:$A$205),WORKDAY.INTL(INDEX($R$11:$R$310,MATCH($G296,$A$11:$A$310,0)),1+N($I296),'Project Info'!$H$12,Holidays!$A$6:$A$205))),0))))-1,1,'Project Info'!$H$12,Holidays!$A$6:$A$205))</f>
        <v/>
      </c>
      <c r="R296" s="51" t="str">
        <f>IF(OR($Q296="",NOT(ISNUMBER($J296))),"",WORKDAY.INTL($Q296,MAX(1,$J296)-1,'Project Info'!$H$12,Holidays!$A$6:$A$205))</f>
        <v/>
      </c>
      <c r="S296" s="51" t="str">
        <f>IF($Q296="","",IF(ISNUMBER($M296),$M296,WORKDAY.INTL(MAX($Q296,IF($D296="",0,N(IFERROR(IF($E296="SS",WORKDAY.INTL(INDEX($S$11:$S$310,MATCH($D296,$A$11:$A$310,0)),N($F296),'Project Info'!$H$12,Holidays!$A$6:$A$205),IF($E296="FF",WORKDAY.INTL(INDEX($T$11:$T$310,MATCH($D296,$A$11:$A$310,0)),N($F296)-MAX(1,IF(ISNUMBER($P296),$P296,N($J296)))+1,'Project Info'!$H$12,Holidays!$A$6:$A$205),WORKDAY.INTL(INDEX($T$11:$T$310,MATCH($D296,$A$11:$A$310,0)),1+N($F296),'Project Info'!$H$12,Holidays!$A$6:$A$205))),0))),IF($G296="",0,N(IFERROR(IF($H296="SS",WORKDAY.INTL(INDEX($S$11:$S$310,MATCH($G296,$A$11:$A$310,0)),N($I296),'Project Info'!$H$12,Holidays!$A$6:$A$205),IF($H296="FF",WORKDAY.INTL(INDEX($T$11:$T$310,MATCH($G296,$A$11:$A$310,0)),N($I296)-MAX(1,IF(ISNUMBER($P296),$P296,N($J296)))+1,'Project Info'!$H$12,Holidays!$A$6:$A$205),WORKDAY.INTL(INDEX($T$11:$T$310,MATCH($G296,$A$11:$A$310,0)),1+N($I296),'Project Info'!$H$12,Holidays!$A$6:$A$205))),0))),IF($AE296="Completed",0,N('Project Info'!$C$11)))-1,1,'Project Info'!$H$12,Holidays!$A$6:$A$205)))</f>
        <v/>
      </c>
      <c r="T296" s="51" t="str">
        <f>IF(OR($S296="",$U296=""),"",IF(ISNUMBER($N296),$N296,WORKDAY.INTL($S296,$U296-1,'Project Info'!$H$12,Holidays!$A$6:$A$205)))</f>
        <v/>
      </c>
      <c r="U296" s="52" t="str">
        <f>IF(OR($S296="",NOT(ISNUMBER($J296))),"",IF(ISNUMBER($N296),MAX(1,NETWORKDAYS.INTL($S296,$N296,'Project Info'!$H$12,Holidays!$A$6:$A$205)),MAX(1,IF(ISNUMBER($P296),$P296,$J296),IF(ISNUMBER($M296),NETWORKDAYS.INTL($M296,N('Project Info'!$C$11),'Project Info'!$H$12,Holidays!$A$6:$A$205),0))))</f>
        <v/>
      </c>
      <c r="V296" s="53" t="str">
        <f>IF($U296="","",$U296-MAX(1,$J296))</f>
        <v/>
      </c>
      <c r="W296" s="25" t="str">
        <f>IF($B296="","",IF($U296="","Enter Duration",IF($AE296="Completed",IF(NOT(ISNUMBER($N296)),"Completed - enter Actual End",IF($V296&gt;0,"Completed - Overshoot",IF($V296&lt;0,"Completed - Early","Completed - On Time"))),IF($AE296="On Hold","On Hold",IF($AE296="In Progress",IF($V296&gt;0,"In Progress - Overshooting","In Progress - On Track"),IF($S296&gt;$Q296,"Delayed Start","Not Started"))))))</f>
        <v/>
      </c>
      <c r="X296" s="53" t="str">
        <f>IF(OR(NOT(ISNUMBER($R296)),NOT(ISNUMBER($T296))),"",IF($T296&gt;=$R296,NETWORKDAYS.INTL($R296,$T296,'Project Info'!$H$12,Holidays!$A$6:$A$205)-1,-(NETWORKDAYS.INTL($T296,$R296,'Project Info'!$H$12,Holidays!$A$6:$A$205)-1)))</f>
        <v/>
      </c>
      <c r="Y296" s="25" t="str">
        <f>IF($B296="","",IF(AND(MAX($AC296,$AD296)&gt;0,N($S296)&gt;N($Q296)),"Delayed by Task #"&amp;IF($AC296&gt;=$AD296,$D296,$G296)&amp;" (+"&amp;MAX($AC296,$AD296)&amp;"d)",""))</f>
        <v/>
      </c>
      <c r="Z296" s="52" t="str">
        <f>IF($B296="","",COUNTIF($D$11:$D$310,$A296)+COUNTIF($G$11:$G$310,$A296))</f>
        <v/>
      </c>
      <c r="AA296" s="47" t="str">
        <f>IF($B296="","",IF($AE296="Completed",1,IF($AE296="On Hold",4,IF($AE296="In Progress",2,IF(N($S296)&gt;N($Q296),7,3)))))</f>
        <v/>
      </c>
      <c r="AB296" s="47" t="str">
        <f>IF($B296="","",IF(OR(AND($D296&lt;&gt;"",ISNUMBER(MATCH($D296,$A$11:$A$310,0))),AND($G296&lt;&gt;"",ISNUMBER(MATCH($G296,$A$11:$A$310,0)))),1,0))</f>
        <v/>
      </c>
      <c r="AC296" s="47">
        <f>IF($D296="",0,N(IFERROR(INDEX($X$11:$X$310,MATCH($D296,$A$11:$A$310,0)),0)))</f>
        <v>0</v>
      </c>
      <c r="AD296" s="47">
        <f>IF($G296="",0,N(IFERROR(INDEX($X$11:$X$310,MATCH($G296,$A$11:$A$310,0)),0)))</f>
        <v>0</v>
      </c>
      <c r="AE296" s="47" t="str">
        <f>IF($B296="","",IF(ISNUMBER($N296),"Completed",IF($L296="Completed","Completed",IF($L296&lt;&gt;"",$L296,IF(ISNUMBER($M296),"In Progress","Not Started")))))</f>
        <v/>
      </c>
      <c r="AF296" s="54" t="str">
        <f>IF($B296="","",IF($AE296="Completed",1,MIN(1,N($O296))))</f>
        <v/>
      </c>
      <c r="AG296" s="55" t="str">
        <f>IF(OR($S296="",NOT(ISNUMBER($J296))),"",WORKDAY.INTL($S296,MAX(1,$J296)-1,'Project Info'!$H$12,Holidays!$A$6:$A$205))</f>
        <v/>
      </c>
      <c r="AH296" s="47" t="str">
        <f>IF($B296="","",N($J296)*$AF296)</f>
        <v/>
      </c>
      <c r="AI296" s="47">
        <f>IF(ISNUMBER($R296),$R296,0)</f>
        <v>0</v>
      </c>
      <c r="AJ296" s="47">
        <f>IF(ISNUMBER($T296),$T296,0)</f>
        <v>0</v>
      </c>
    </row>
    <row r="297" ht="18" customHeight="1">
      <c r="A297" s="47" t="str">
        <f>IF($B297="","",ROW()-10)</f>
        <v/>
      </c>
      <c r="B297" s="48" t="n"/>
      <c r="C297" s="48" t="n"/>
      <c r="D297" s="6" t="n"/>
      <c r="E297" s="6" t="n"/>
      <c r="F297" s="6" t="n"/>
      <c r="G297" s="6" t="n"/>
      <c r="H297" s="6" t="n"/>
      <c r="I297" s="6" t="n"/>
      <c r="J297" s="6" t="n"/>
      <c r="K297" s="49" t="n"/>
      <c r="L297" s="6" t="n"/>
      <c r="M297" s="49" t="n"/>
      <c r="N297" s="49" t="n"/>
      <c r="O297" s="50" t="n"/>
      <c r="P297" s="6" t="n"/>
      <c r="Q297" s="51" t="str">
        <f>IF(OR($B297="",'Project Info'!$C$9=""),"",WORKDAY.INTL(MAX('Project Info'!$C$9,N($K297),IF($D297="",0,N(IFERROR(IF($E297="SS",WORKDAY.INTL(INDEX($Q$11:$Q$310,MATCH($D297,$A$11:$A$310,0)),N($F297),'Project Info'!$H$12,Holidays!$A$6:$A$205),IF($E297="FF",WORKDAY.INTL(INDEX($R$11:$R$310,MATCH($D297,$A$11:$A$310,0)),N($F297)-MAX(1,N($J297))+1,'Project Info'!$H$12,Holidays!$A$6:$A$205),WORKDAY.INTL(INDEX($R$11:$R$310,MATCH($D297,$A$11:$A$310,0)),1+N($F297),'Project Info'!$H$12,Holidays!$A$6:$A$205))),0))),IF($G297="",0,N(IFERROR(IF($H297="SS",WORKDAY.INTL(INDEX($Q$11:$Q$310,MATCH($G297,$A$11:$A$310,0)),N($I297),'Project Info'!$H$12,Holidays!$A$6:$A$205),IF($H297="FF",WORKDAY.INTL(INDEX($R$11:$R$310,MATCH($G297,$A$11:$A$310,0)),N($I297)-MAX(1,N($J297))+1,'Project Info'!$H$12,Holidays!$A$6:$A$205),WORKDAY.INTL(INDEX($R$11:$R$310,MATCH($G297,$A$11:$A$310,0)),1+N($I297),'Project Info'!$H$12,Holidays!$A$6:$A$205))),0))))-1,1,'Project Info'!$H$12,Holidays!$A$6:$A$205))</f>
        <v/>
      </c>
      <c r="R297" s="51" t="str">
        <f>IF(OR($Q297="",NOT(ISNUMBER($J297))),"",WORKDAY.INTL($Q297,MAX(1,$J297)-1,'Project Info'!$H$12,Holidays!$A$6:$A$205))</f>
        <v/>
      </c>
      <c r="S297" s="51" t="str">
        <f>IF($Q297="","",IF(ISNUMBER($M297),$M297,WORKDAY.INTL(MAX($Q297,IF($D297="",0,N(IFERROR(IF($E297="SS",WORKDAY.INTL(INDEX($S$11:$S$310,MATCH($D297,$A$11:$A$310,0)),N($F297),'Project Info'!$H$12,Holidays!$A$6:$A$205),IF($E297="FF",WORKDAY.INTL(INDEX($T$11:$T$310,MATCH($D297,$A$11:$A$310,0)),N($F297)-MAX(1,IF(ISNUMBER($P297),$P297,N($J297)))+1,'Project Info'!$H$12,Holidays!$A$6:$A$205),WORKDAY.INTL(INDEX($T$11:$T$310,MATCH($D297,$A$11:$A$310,0)),1+N($F297),'Project Info'!$H$12,Holidays!$A$6:$A$205))),0))),IF($G297="",0,N(IFERROR(IF($H297="SS",WORKDAY.INTL(INDEX($S$11:$S$310,MATCH($G297,$A$11:$A$310,0)),N($I297),'Project Info'!$H$12,Holidays!$A$6:$A$205),IF($H297="FF",WORKDAY.INTL(INDEX($T$11:$T$310,MATCH($G297,$A$11:$A$310,0)),N($I297)-MAX(1,IF(ISNUMBER($P297),$P297,N($J297)))+1,'Project Info'!$H$12,Holidays!$A$6:$A$205),WORKDAY.INTL(INDEX($T$11:$T$310,MATCH($G297,$A$11:$A$310,0)),1+N($I297),'Project Info'!$H$12,Holidays!$A$6:$A$205))),0))),IF($AE297="Completed",0,N('Project Info'!$C$11)))-1,1,'Project Info'!$H$12,Holidays!$A$6:$A$205)))</f>
        <v/>
      </c>
      <c r="T297" s="51" t="str">
        <f>IF(OR($S297="",$U297=""),"",IF(ISNUMBER($N297),$N297,WORKDAY.INTL($S297,$U297-1,'Project Info'!$H$12,Holidays!$A$6:$A$205)))</f>
        <v/>
      </c>
      <c r="U297" s="52" t="str">
        <f>IF(OR($S297="",NOT(ISNUMBER($J297))),"",IF(ISNUMBER($N297),MAX(1,NETWORKDAYS.INTL($S297,$N297,'Project Info'!$H$12,Holidays!$A$6:$A$205)),MAX(1,IF(ISNUMBER($P297),$P297,$J297),IF(ISNUMBER($M297),NETWORKDAYS.INTL($M297,N('Project Info'!$C$11),'Project Info'!$H$12,Holidays!$A$6:$A$205),0))))</f>
        <v/>
      </c>
      <c r="V297" s="53" t="str">
        <f>IF($U297="","",$U297-MAX(1,$J297))</f>
        <v/>
      </c>
      <c r="W297" s="25" t="str">
        <f>IF($B297="","",IF($U297="","Enter Duration",IF($AE297="Completed",IF(NOT(ISNUMBER($N297)),"Completed - enter Actual End",IF($V297&gt;0,"Completed - Overshoot",IF($V297&lt;0,"Completed - Early","Completed - On Time"))),IF($AE297="On Hold","On Hold",IF($AE297="In Progress",IF($V297&gt;0,"In Progress - Overshooting","In Progress - On Track"),IF($S297&gt;$Q297,"Delayed Start","Not Started"))))))</f>
        <v/>
      </c>
      <c r="X297" s="53" t="str">
        <f>IF(OR(NOT(ISNUMBER($R297)),NOT(ISNUMBER($T297))),"",IF($T297&gt;=$R297,NETWORKDAYS.INTL($R297,$T297,'Project Info'!$H$12,Holidays!$A$6:$A$205)-1,-(NETWORKDAYS.INTL($T297,$R297,'Project Info'!$H$12,Holidays!$A$6:$A$205)-1)))</f>
        <v/>
      </c>
      <c r="Y297" s="25" t="str">
        <f>IF($B297="","",IF(AND(MAX($AC297,$AD297)&gt;0,N($S297)&gt;N($Q297)),"Delayed by Task #"&amp;IF($AC297&gt;=$AD297,$D297,$G297)&amp;" (+"&amp;MAX($AC297,$AD297)&amp;"d)",""))</f>
        <v/>
      </c>
      <c r="Z297" s="52" t="str">
        <f>IF($B297="","",COUNTIF($D$11:$D$310,$A297)+COUNTIF($G$11:$G$310,$A297))</f>
        <v/>
      </c>
      <c r="AA297" s="47" t="str">
        <f>IF($B297="","",IF($AE297="Completed",1,IF($AE297="On Hold",4,IF($AE297="In Progress",2,IF(N($S297)&gt;N($Q297),7,3)))))</f>
        <v/>
      </c>
      <c r="AB297" s="47" t="str">
        <f>IF($B297="","",IF(OR(AND($D297&lt;&gt;"",ISNUMBER(MATCH($D297,$A$11:$A$310,0))),AND($G297&lt;&gt;"",ISNUMBER(MATCH($G297,$A$11:$A$310,0)))),1,0))</f>
        <v/>
      </c>
      <c r="AC297" s="47">
        <f>IF($D297="",0,N(IFERROR(INDEX($X$11:$X$310,MATCH($D297,$A$11:$A$310,0)),0)))</f>
        <v>0</v>
      </c>
      <c r="AD297" s="47">
        <f>IF($G297="",0,N(IFERROR(INDEX($X$11:$X$310,MATCH($G297,$A$11:$A$310,0)),0)))</f>
        <v>0</v>
      </c>
      <c r="AE297" s="47" t="str">
        <f>IF($B297="","",IF(ISNUMBER($N297),"Completed",IF($L297="Completed","Completed",IF($L297&lt;&gt;"",$L297,IF(ISNUMBER($M297),"In Progress","Not Started")))))</f>
        <v/>
      </c>
      <c r="AF297" s="54" t="str">
        <f>IF($B297="","",IF($AE297="Completed",1,MIN(1,N($O297))))</f>
        <v/>
      </c>
      <c r="AG297" s="55" t="str">
        <f>IF(OR($S297="",NOT(ISNUMBER($J297))),"",WORKDAY.INTL($S297,MAX(1,$J297)-1,'Project Info'!$H$12,Holidays!$A$6:$A$205))</f>
        <v/>
      </c>
      <c r="AH297" s="47" t="str">
        <f>IF($B297="","",N($J297)*$AF297)</f>
        <v/>
      </c>
      <c r="AI297" s="47">
        <f>IF(ISNUMBER($R297),$R297,0)</f>
        <v>0</v>
      </c>
      <c r="AJ297" s="47">
        <f>IF(ISNUMBER($T297),$T297,0)</f>
        <v>0</v>
      </c>
    </row>
    <row r="298" ht="18" customHeight="1">
      <c r="A298" s="47" t="str">
        <f>IF($B298="","",ROW()-10)</f>
        <v/>
      </c>
      <c r="B298" s="48" t="n"/>
      <c r="C298" s="48" t="n"/>
      <c r="D298" s="6" t="n"/>
      <c r="E298" s="6" t="n"/>
      <c r="F298" s="6" t="n"/>
      <c r="G298" s="6" t="n"/>
      <c r="H298" s="6" t="n"/>
      <c r="I298" s="6" t="n"/>
      <c r="J298" s="6" t="n"/>
      <c r="K298" s="49" t="n"/>
      <c r="L298" s="6" t="n"/>
      <c r="M298" s="49" t="n"/>
      <c r="N298" s="49" t="n"/>
      <c r="O298" s="50" t="n"/>
      <c r="P298" s="6" t="n"/>
      <c r="Q298" s="51" t="str">
        <f>IF(OR($B298="",'Project Info'!$C$9=""),"",WORKDAY.INTL(MAX('Project Info'!$C$9,N($K298),IF($D298="",0,N(IFERROR(IF($E298="SS",WORKDAY.INTL(INDEX($Q$11:$Q$310,MATCH($D298,$A$11:$A$310,0)),N($F298),'Project Info'!$H$12,Holidays!$A$6:$A$205),IF($E298="FF",WORKDAY.INTL(INDEX($R$11:$R$310,MATCH($D298,$A$11:$A$310,0)),N($F298)-MAX(1,N($J298))+1,'Project Info'!$H$12,Holidays!$A$6:$A$205),WORKDAY.INTL(INDEX($R$11:$R$310,MATCH($D298,$A$11:$A$310,0)),1+N($F298),'Project Info'!$H$12,Holidays!$A$6:$A$205))),0))),IF($G298="",0,N(IFERROR(IF($H298="SS",WORKDAY.INTL(INDEX($Q$11:$Q$310,MATCH($G298,$A$11:$A$310,0)),N($I298),'Project Info'!$H$12,Holidays!$A$6:$A$205),IF($H298="FF",WORKDAY.INTL(INDEX($R$11:$R$310,MATCH($G298,$A$11:$A$310,0)),N($I298)-MAX(1,N($J298))+1,'Project Info'!$H$12,Holidays!$A$6:$A$205),WORKDAY.INTL(INDEX($R$11:$R$310,MATCH($G298,$A$11:$A$310,0)),1+N($I298),'Project Info'!$H$12,Holidays!$A$6:$A$205))),0))))-1,1,'Project Info'!$H$12,Holidays!$A$6:$A$205))</f>
        <v/>
      </c>
      <c r="R298" s="51" t="str">
        <f>IF(OR($Q298="",NOT(ISNUMBER($J298))),"",WORKDAY.INTL($Q298,MAX(1,$J298)-1,'Project Info'!$H$12,Holidays!$A$6:$A$205))</f>
        <v/>
      </c>
      <c r="S298" s="51" t="str">
        <f>IF($Q298="","",IF(ISNUMBER($M298),$M298,WORKDAY.INTL(MAX($Q298,IF($D298="",0,N(IFERROR(IF($E298="SS",WORKDAY.INTL(INDEX($S$11:$S$310,MATCH($D298,$A$11:$A$310,0)),N($F298),'Project Info'!$H$12,Holidays!$A$6:$A$205),IF($E298="FF",WORKDAY.INTL(INDEX($T$11:$T$310,MATCH($D298,$A$11:$A$310,0)),N($F298)-MAX(1,IF(ISNUMBER($P298),$P298,N($J298)))+1,'Project Info'!$H$12,Holidays!$A$6:$A$205),WORKDAY.INTL(INDEX($T$11:$T$310,MATCH($D298,$A$11:$A$310,0)),1+N($F298),'Project Info'!$H$12,Holidays!$A$6:$A$205))),0))),IF($G298="",0,N(IFERROR(IF($H298="SS",WORKDAY.INTL(INDEX($S$11:$S$310,MATCH($G298,$A$11:$A$310,0)),N($I298),'Project Info'!$H$12,Holidays!$A$6:$A$205),IF($H298="FF",WORKDAY.INTL(INDEX($T$11:$T$310,MATCH($G298,$A$11:$A$310,0)),N($I298)-MAX(1,IF(ISNUMBER($P298),$P298,N($J298)))+1,'Project Info'!$H$12,Holidays!$A$6:$A$205),WORKDAY.INTL(INDEX($T$11:$T$310,MATCH($G298,$A$11:$A$310,0)),1+N($I298),'Project Info'!$H$12,Holidays!$A$6:$A$205))),0))),IF($AE298="Completed",0,N('Project Info'!$C$11)))-1,1,'Project Info'!$H$12,Holidays!$A$6:$A$205)))</f>
        <v/>
      </c>
      <c r="T298" s="51" t="str">
        <f>IF(OR($S298="",$U298=""),"",IF(ISNUMBER($N298),$N298,WORKDAY.INTL($S298,$U298-1,'Project Info'!$H$12,Holidays!$A$6:$A$205)))</f>
        <v/>
      </c>
      <c r="U298" s="52" t="str">
        <f>IF(OR($S298="",NOT(ISNUMBER($J298))),"",IF(ISNUMBER($N298),MAX(1,NETWORKDAYS.INTL($S298,$N298,'Project Info'!$H$12,Holidays!$A$6:$A$205)),MAX(1,IF(ISNUMBER($P298),$P298,$J298),IF(ISNUMBER($M298),NETWORKDAYS.INTL($M298,N('Project Info'!$C$11),'Project Info'!$H$12,Holidays!$A$6:$A$205),0))))</f>
        <v/>
      </c>
      <c r="V298" s="53" t="str">
        <f>IF($U298="","",$U298-MAX(1,$J298))</f>
        <v/>
      </c>
      <c r="W298" s="25" t="str">
        <f>IF($B298="","",IF($U298="","Enter Duration",IF($AE298="Completed",IF(NOT(ISNUMBER($N298)),"Completed - enter Actual End",IF($V298&gt;0,"Completed - Overshoot",IF($V298&lt;0,"Completed - Early","Completed - On Time"))),IF($AE298="On Hold","On Hold",IF($AE298="In Progress",IF($V298&gt;0,"In Progress - Overshooting","In Progress - On Track"),IF($S298&gt;$Q298,"Delayed Start","Not Started"))))))</f>
        <v/>
      </c>
      <c r="X298" s="53" t="str">
        <f>IF(OR(NOT(ISNUMBER($R298)),NOT(ISNUMBER($T298))),"",IF($T298&gt;=$R298,NETWORKDAYS.INTL($R298,$T298,'Project Info'!$H$12,Holidays!$A$6:$A$205)-1,-(NETWORKDAYS.INTL($T298,$R298,'Project Info'!$H$12,Holidays!$A$6:$A$205)-1)))</f>
        <v/>
      </c>
      <c r="Y298" s="25" t="str">
        <f>IF($B298="","",IF(AND(MAX($AC298,$AD298)&gt;0,N($S298)&gt;N($Q298)),"Delayed by Task #"&amp;IF($AC298&gt;=$AD298,$D298,$G298)&amp;" (+"&amp;MAX($AC298,$AD298)&amp;"d)",""))</f>
        <v/>
      </c>
      <c r="Z298" s="52" t="str">
        <f>IF($B298="","",COUNTIF($D$11:$D$310,$A298)+COUNTIF($G$11:$G$310,$A298))</f>
        <v/>
      </c>
      <c r="AA298" s="47" t="str">
        <f>IF($B298="","",IF($AE298="Completed",1,IF($AE298="On Hold",4,IF($AE298="In Progress",2,IF(N($S298)&gt;N($Q298),7,3)))))</f>
        <v/>
      </c>
      <c r="AB298" s="47" t="str">
        <f>IF($B298="","",IF(OR(AND($D298&lt;&gt;"",ISNUMBER(MATCH($D298,$A$11:$A$310,0))),AND($G298&lt;&gt;"",ISNUMBER(MATCH($G298,$A$11:$A$310,0)))),1,0))</f>
        <v/>
      </c>
      <c r="AC298" s="47">
        <f>IF($D298="",0,N(IFERROR(INDEX($X$11:$X$310,MATCH($D298,$A$11:$A$310,0)),0)))</f>
        <v>0</v>
      </c>
      <c r="AD298" s="47">
        <f>IF($G298="",0,N(IFERROR(INDEX($X$11:$X$310,MATCH($G298,$A$11:$A$310,0)),0)))</f>
        <v>0</v>
      </c>
      <c r="AE298" s="47" t="str">
        <f>IF($B298="","",IF(ISNUMBER($N298),"Completed",IF($L298="Completed","Completed",IF($L298&lt;&gt;"",$L298,IF(ISNUMBER($M298),"In Progress","Not Started")))))</f>
        <v/>
      </c>
      <c r="AF298" s="54" t="str">
        <f>IF($B298="","",IF($AE298="Completed",1,MIN(1,N($O298))))</f>
        <v/>
      </c>
      <c r="AG298" s="55" t="str">
        <f>IF(OR($S298="",NOT(ISNUMBER($J298))),"",WORKDAY.INTL($S298,MAX(1,$J298)-1,'Project Info'!$H$12,Holidays!$A$6:$A$205))</f>
        <v/>
      </c>
      <c r="AH298" s="47" t="str">
        <f>IF($B298="","",N($J298)*$AF298)</f>
        <v/>
      </c>
      <c r="AI298" s="47">
        <f>IF(ISNUMBER($R298),$R298,0)</f>
        <v>0</v>
      </c>
      <c r="AJ298" s="47">
        <f>IF(ISNUMBER($T298),$T298,0)</f>
        <v>0</v>
      </c>
    </row>
    <row r="299" ht="18" customHeight="1">
      <c r="A299" s="47" t="str">
        <f>IF($B299="","",ROW()-10)</f>
        <v/>
      </c>
      <c r="B299" s="48" t="n"/>
      <c r="C299" s="48" t="n"/>
      <c r="D299" s="6" t="n"/>
      <c r="E299" s="6" t="n"/>
      <c r="F299" s="6" t="n"/>
      <c r="G299" s="6" t="n"/>
      <c r="H299" s="6" t="n"/>
      <c r="I299" s="6" t="n"/>
      <c r="J299" s="6" t="n"/>
      <c r="K299" s="49" t="n"/>
      <c r="L299" s="6" t="n"/>
      <c r="M299" s="49" t="n"/>
      <c r="N299" s="49" t="n"/>
      <c r="O299" s="50" t="n"/>
      <c r="P299" s="6" t="n"/>
      <c r="Q299" s="51" t="str">
        <f>IF(OR($B299="",'Project Info'!$C$9=""),"",WORKDAY.INTL(MAX('Project Info'!$C$9,N($K299),IF($D299="",0,N(IFERROR(IF($E299="SS",WORKDAY.INTL(INDEX($Q$11:$Q$310,MATCH($D299,$A$11:$A$310,0)),N($F299),'Project Info'!$H$12,Holidays!$A$6:$A$205),IF($E299="FF",WORKDAY.INTL(INDEX($R$11:$R$310,MATCH($D299,$A$11:$A$310,0)),N($F299)-MAX(1,N($J299))+1,'Project Info'!$H$12,Holidays!$A$6:$A$205),WORKDAY.INTL(INDEX($R$11:$R$310,MATCH($D299,$A$11:$A$310,0)),1+N($F299),'Project Info'!$H$12,Holidays!$A$6:$A$205))),0))),IF($G299="",0,N(IFERROR(IF($H299="SS",WORKDAY.INTL(INDEX($Q$11:$Q$310,MATCH($G299,$A$11:$A$310,0)),N($I299),'Project Info'!$H$12,Holidays!$A$6:$A$205),IF($H299="FF",WORKDAY.INTL(INDEX($R$11:$R$310,MATCH($G299,$A$11:$A$310,0)),N($I299)-MAX(1,N($J299))+1,'Project Info'!$H$12,Holidays!$A$6:$A$205),WORKDAY.INTL(INDEX($R$11:$R$310,MATCH($G299,$A$11:$A$310,0)),1+N($I299),'Project Info'!$H$12,Holidays!$A$6:$A$205))),0))))-1,1,'Project Info'!$H$12,Holidays!$A$6:$A$205))</f>
        <v/>
      </c>
      <c r="R299" s="51" t="str">
        <f>IF(OR($Q299="",NOT(ISNUMBER($J299))),"",WORKDAY.INTL($Q299,MAX(1,$J299)-1,'Project Info'!$H$12,Holidays!$A$6:$A$205))</f>
        <v/>
      </c>
      <c r="S299" s="51" t="str">
        <f>IF($Q299="","",IF(ISNUMBER($M299),$M299,WORKDAY.INTL(MAX($Q299,IF($D299="",0,N(IFERROR(IF($E299="SS",WORKDAY.INTL(INDEX($S$11:$S$310,MATCH($D299,$A$11:$A$310,0)),N($F299),'Project Info'!$H$12,Holidays!$A$6:$A$205),IF($E299="FF",WORKDAY.INTL(INDEX($T$11:$T$310,MATCH($D299,$A$11:$A$310,0)),N($F299)-MAX(1,IF(ISNUMBER($P299),$P299,N($J299)))+1,'Project Info'!$H$12,Holidays!$A$6:$A$205),WORKDAY.INTL(INDEX($T$11:$T$310,MATCH($D299,$A$11:$A$310,0)),1+N($F299),'Project Info'!$H$12,Holidays!$A$6:$A$205))),0))),IF($G299="",0,N(IFERROR(IF($H299="SS",WORKDAY.INTL(INDEX($S$11:$S$310,MATCH($G299,$A$11:$A$310,0)),N($I299),'Project Info'!$H$12,Holidays!$A$6:$A$205),IF($H299="FF",WORKDAY.INTL(INDEX($T$11:$T$310,MATCH($G299,$A$11:$A$310,0)),N($I299)-MAX(1,IF(ISNUMBER($P299),$P299,N($J299)))+1,'Project Info'!$H$12,Holidays!$A$6:$A$205),WORKDAY.INTL(INDEX($T$11:$T$310,MATCH($G299,$A$11:$A$310,0)),1+N($I299),'Project Info'!$H$12,Holidays!$A$6:$A$205))),0))),IF($AE299="Completed",0,N('Project Info'!$C$11)))-1,1,'Project Info'!$H$12,Holidays!$A$6:$A$205)))</f>
        <v/>
      </c>
      <c r="T299" s="51" t="str">
        <f>IF(OR($S299="",$U299=""),"",IF(ISNUMBER($N299),$N299,WORKDAY.INTL($S299,$U299-1,'Project Info'!$H$12,Holidays!$A$6:$A$205)))</f>
        <v/>
      </c>
      <c r="U299" s="52" t="str">
        <f>IF(OR($S299="",NOT(ISNUMBER($J299))),"",IF(ISNUMBER($N299),MAX(1,NETWORKDAYS.INTL($S299,$N299,'Project Info'!$H$12,Holidays!$A$6:$A$205)),MAX(1,IF(ISNUMBER($P299),$P299,$J299),IF(ISNUMBER($M299),NETWORKDAYS.INTL($M299,N('Project Info'!$C$11),'Project Info'!$H$12,Holidays!$A$6:$A$205),0))))</f>
        <v/>
      </c>
      <c r="V299" s="53" t="str">
        <f>IF($U299="","",$U299-MAX(1,$J299))</f>
        <v/>
      </c>
      <c r="W299" s="25" t="str">
        <f>IF($B299="","",IF($U299="","Enter Duration",IF($AE299="Completed",IF(NOT(ISNUMBER($N299)),"Completed - enter Actual End",IF($V299&gt;0,"Completed - Overshoot",IF($V299&lt;0,"Completed - Early","Completed - On Time"))),IF($AE299="On Hold","On Hold",IF($AE299="In Progress",IF($V299&gt;0,"In Progress - Overshooting","In Progress - On Track"),IF($S299&gt;$Q299,"Delayed Start","Not Started"))))))</f>
        <v/>
      </c>
      <c r="X299" s="53" t="str">
        <f>IF(OR(NOT(ISNUMBER($R299)),NOT(ISNUMBER($T299))),"",IF($T299&gt;=$R299,NETWORKDAYS.INTL($R299,$T299,'Project Info'!$H$12,Holidays!$A$6:$A$205)-1,-(NETWORKDAYS.INTL($T299,$R299,'Project Info'!$H$12,Holidays!$A$6:$A$205)-1)))</f>
        <v/>
      </c>
      <c r="Y299" s="25" t="str">
        <f>IF($B299="","",IF(AND(MAX($AC299,$AD299)&gt;0,N($S299)&gt;N($Q299)),"Delayed by Task #"&amp;IF($AC299&gt;=$AD299,$D299,$G299)&amp;" (+"&amp;MAX($AC299,$AD299)&amp;"d)",""))</f>
        <v/>
      </c>
      <c r="Z299" s="52" t="str">
        <f>IF($B299="","",COUNTIF($D$11:$D$310,$A299)+COUNTIF($G$11:$G$310,$A299))</f>
        <v/>
      </c>
      <c r="AA299" s="47" t="str">
        <f>IF($B299="","",IF($AE299="Completed",1,IF($AE299="On Hold",4,IF($AE299="In Progress",2,IF(N($S299)&gt;N($Q299),7,3)))))</f>
        <v/>
      </c>
      <c r="AB299" s="47" t="str">
        <f>IF($B299="","",IF(OR(AND($D299&lt;&gt;"",ISNUMBER(MATCH($D299,$A$11:$A$310,0))),AND($G299&lt;&gt;"",ISNUMBER(MATCH($G299,$A$11:$A$310,0)))),1,0))</f>
        <v/>
      </c>
      <c r="AC299" s="47">
        <f>IF($D299="",0,N(IFERROR(INDEX($X$11:$X$310,MATCH($D299,$A$11:$A$310,0)),0)))</f>
        <v>0</v>
      </c>
      <c r="AD299" s="47">
        <f>IF($G299="",0,N(IFERROR(INDEX($X$11:$X$310,MATCH($G299,$A$11:$A$310,0)),0)))</f>
        <v>0</v>
      </c>
      <c r="AE299" s="47" t="str">
        <f>IF($B299="","",IF(ISNUMBER($N299),"Completed",IF($L299="Completed","Completed",IF($L299&lt;&gt;"",$L299,IF(ISNUMBER($M299),"In Progress","Not Started")))))</f>
        <v/>
      </c>
      <c r="AF299" s="54" t="str">
        <f>IF($B299="","",IF($AE299="Completed",1,MIN(1,N($O299))))</f>
        <v/>
      </c>
      <c r="AG299" s="55" t="str">
        <f>IF(OR($S299="",NOT(ISNUMBER($J299))),"",WORKDAY.INTL($S299,MAX(1,$J299)-1,'Project Info'!$H$12,Holidays!$A$6:$A$205))</f>
        <v/>
      </c>
      <c r="AH299" s="47" t="str">
        <f>IF($B299="","",N($J299)*$AF299)</f>
        <v/>
      </c>
      <c r="AI299" s="47">
        <f>IF(ISNUMBER($R299),$R299,0)</f>
        <v>0</v>
      </c>
      <c r="AJ299" s="47">
        <f>IF(ISNUMBER($T299),$T299,0)</f>
        <v>0</v>
      </c>
    </row>
    <row r="300" ht="18" customHeight="1">
      <c r="A300" s="47" t="str">
        <f>IF($B300="","",ROW()-10)</f>
        <v/>
      </c>
      <c r="B300" s="48" t="n"/>
      <c r="C300" s="48" t="n"/>
      <c r="D300" s="6" t="n"/>
      <c r="E300" s="6" t="n"/>
      <c r="F300" s="6" t="n"/>
      <c r="G300" s="6" t="n"/>
      <c r="H300" s="6" t="n"/>
      <c r="I300" s="6" t="n"/>
      <c r="J300" s="6" t="n"/>
      <c r="K300" s="49" t="n"/>
      <c r="L300" s="6" t="n"/>
      <c r="M300" s="49" t="n"/>
      <c r="N300" s="49" t="n"/>
      <c r="O300" s="50" t="n"/>
      <c r="P300" s="6" t="n"/>
      <c r="Q300" s="51" t="str">
        <f>IF(OR($B300="",'Project Info'!$C$9=""),"",WORKDAY.INTL(MAX('Project Info'!$C$9,N($K300),IF($D300="",0,N(IFERROR(IF($E300="SS",WORKDAY.INTL(INDEX($Q$11:$Q$310,MATCH($D300,$A$11:$A$310,0)),N($F300),'Project Info'!$H$12,Holidays!$A$6:$A$205),IF($E300="FF",WORKDAY.INTL(INDEX($R$11:$R$310,MATCH($D300,$A$11:$A$310,0)),N($F300)-MAX(1,N($J300))+1,'Project Info'!$H$12,Holidays!$A$6:$A$205),WORKDAY.INTL(INDEX($R$11:$R$310,MATCH($D300,$A$11:$A$310,0)),1+N($F300),'Project Info'!$H$12,Holidays!$A$6:$A$205))),0))),IF($G300="",0,N(IFERROR(IF($H300="SS",WORKDAY.INTL(INDEX($Q$11:$Q$310,MATCH($G300,$A$11:$A$310,0)),N($I300),'Project Info'!$H$12,Holidays!$A$6:$A$205),IF($H300="FF",WORKDAY.INTL(INDEX($R$11:$R$310,MATCH($G300,$A$11:$A$310,0)),N($I300)-MAX(1,N($J300))+1,'Project Info'!$H$12,Holidays!$A$6:$A$205),WORKDAY.INTL(INDEX($R$11:$R$310,MATCH($G300,$A$11:$A$310,0)),1+N($I300),'Project Info'!$H$12,Holidays!$A$6:$A$205))),0))))-1,1,'Project Info'!$H$12,Holidays!$A$6:$A$205))</f>
        <v/>
      </c>
      <c r="R300" s="51" t="str">
        <f>IF(OR($Q300="",NOT(ISNUMBER($J300))),"",WORKDAY.INTL($Q300,MAX(1,$J300)-1,'Project Info'!$H$12,Holidays!$A$6:$A$205))</f>
        <v/>
      </c>
      <c r="S300" s="51" t="str">
        <f>IF($Q300="","",IF(ISNUMBER($M300),$M300,WORKDAY.INTL(MAX($Q300,IF($D300="",0,N(IFERROR(IF($E300="SS",WORKDAY.INTL(INDEX($S$11:$S$310,MATCH($D300,$A$11:$A$310,0)),N($F300),'Project Info'!$H$12,Holidays!$A$6:$A$205),IF($E300="FF",WORKDAY.INTL(INDEX($T$11:$T$310,MATCH($D300,$A$11:$A$310,0)),N($F300)-MAX(1,IF(ISNUMBER($P300),$P300,N($J300)))+1,'Project Info'!$H$12,Holidays!$A$6:$A$205),WORKDAY.INTL(INDEX($T$11:$T$310,MATCH($D300,$A$11:$A$310,0)),1+N($F300),'Project Info'!$H$12,Holidays!$A$6:$A$205))),0))),IF($G300="",0,N(IFERROR(IF($H300="SS",WORKDAY.INTL(INDEX($S$11:$S$310,MATCH($G300,$A$11:$A$310,0)),N($I300),'Project Info'!$H$12,Holidays!$A$6:$A$205),IF($H300="FF",WORKDAY.INTL(INDEX($T$11:$T$310,MATCH($G300,$A$11:$A$310,0)),N($I300)-MAX(1,IF(ISNUMBER($P300),$P300,N($J300)))+1,'Project Info'!$H$12,Holidays!$A$6:$A$205),WORKDAY.INTL(INDEX($T$11:$T$310,MATCH($G300,$A$11:$A$310,0)),1+N($I300),'Project Info'!$H$12,Holidays!$A$6:$A$205))),0))),IF($AE300="Completed",0,N('Project Info'!$C$11)))-1,1,'Project Info'!$H$12,Holidays!$A$6:$A$205)))</f>
        <v/>
      </c>
      <c r="T300" s="51" t="str">
        <f>IF(OR($S300="",$U300=""),"",IF(ISNUMBER($N300),$N300,WORKDAY.INTL($S300,$U300-1,'Project Info'!$H$12,Holidays!$A$6:$A$205)))</f>
        <v/>
      </c>
      <c r="U300" s="52" t="str">
        <f>IF(OR($S300="",NOT(ISNUMBER($J300))),"",IF(ISNUMBER($N300),MAX(1,NETWORKDAYS.INTL($S300,$N300,'Project Info'!$H$12,Holidays!$A$6:$A$205)),MAX(1,IF(ISNUMBER($P300),$P300,$J300),IF(ISNUMBER($M300),NETWORKDAYS.INTL($M300,N('Project Info'!$C$11),'Project Info'!$H$12,Holidays!$A$6:$A$205),0))))</f>
        <v/>
      </c>
      <c r="V300" s="53" t="str">
        <f>IF($U300="","",$U300-MAX(1,$J300))</f>
        <v/>
      </c>
      <c r="W300" s="25" t="str">
        <f>IF($B300="","",IF($U300="","Enter Duration",IF($AE300="Completed",IF(NOT(ISNUMBER($N300)),"Completed - enter Actual End",IF($V300&gt;0,"Completed - Overshoot",IF($V300&lt;0,"Completed - Early","Completed - On Time"))),IF($AE300="On Hold","On Hold",IF($AE300="In Progress",IF($V300&gt;0,"In Progress - Overshooting","In Progress - On Track"),IF($S300&gt;$Q300,"Delayed Start","Not Started"))))))</f>
        <v/>
      </c>
      <c r="X300" s="53" t="str">
        <f>IF(OR(NOT(ISNUMBER($R300)),NOT(ISNUMBER($T300))),"",IF($T300&gt;=$R300,NETWORKDAYS.INTL($R300,$T300,'Project Info'!$H$12,Holidays!$A$6:$A$205)-1,-(NETWORKDAYS.INTL($T300,$R300,'Project Info'!$H$12,Holidays!$A$6:$A$205)-1)))</f>
        <v/>
      </c>
      <c r="Y300" s="25" t="str">
        <f>IF($B300="","",IF(AND(MAX($AC300,$AD300)&gt;0,N($S300)&gt;N($Q300)),"Delayed by Task #"&amp;IF($AC300&gt;=$AD300,$D300,$G300)&amp;" (+"&amp;MAX($AC300,$AD300)&amp;"d)",""))</f>
        <v/>
      </c>
      <c r="Z300" s="52" t="str">
        <f>IF($B300="","",COUNTIF($D$11:$D$310,$A300)+COUNTIF($G$11:$G$310,$A300))</f>
        <v/>
      </c>
      <c r="AA300" s="47" t="str">
        <f>IF($B300="","",IF($AE300="Completed",1,IF($AE300="On Hold",4,IF($AE300="In Progress",2,IF(N($S300)&gt;N($Q300),7,3)))))</f>
        <v/>
      </c>
      <c r="AB300" s="47" t="str">
        <f>IF($B300="","",IF(OR(AND($D300&lt;&gt;"",ISNUMBER(MATCH($D300,$A$11:$A$310,0))),AND($G300&lt;&gt;"",ISNUMBER(MATCH($G300,$A$11:$A$310,0)))),1,0))</f>
        <v/>
      </c>
      <c r="AC300" s="47">
        <f>IF($D300="",0,N(IFERROR(INDEX($X$11:$X$310,MATCH($D300,$A$11:$A$310,0)),0)))</f>
        <v>0</v>
      </c>
      <c r="AD300" s="47">
        <f>IF($G300="",0,N(IFERROR(INDEX($X$11:$X$310,MATCH($G300,$A$11:$A$310,0)),0)))</f>
        <v>0</v>
      </c>
      <c r="AE300" s="47" t="str">
        <f>IF($B300="","",IF(ISNUMBER($N300),"Completed",IF($L300="Completed","Completed",IF($L300&lt;&gt;"",$L300,IF(ISNUMBER($M300),"In Progress","Not Started")))))</f>
        <v/>
      </c>
      <c r="AF300" s="54" t="str">
        <f>IF($B300="","",IF($AE300="Completed",1,MIN(1,N($O300))))</f>
        <v/>
      </c>
      <c r="AG300" s="55" t="str">
        <f>IF(OR($S300="",NOT(ISNUMBER($J300))),"",WORKDAY.INTL($S300,MAX(1,$J300)-1,'Project Info'!$H$12,Holidays!$A$6:$A$205))</f>
        <v/>
      </c>
      <c r="AH300" s="47" t="str">
        <f>IF($B300="","",N($J300)*$AF300)</f>
        <v/>
      </c>
      <c r="AI300" s="47">
        <f>IF(ISNUMBER($R300),$R300,0)</f>
        <v>0</v>
      </c>
      <c r="AJ300" s="47">
        <f>IF(ISNUMBER($T300),$T300,0)</f>
        <v>0</v>
      </c>
    </row>
    <row r="301" ht="18" customHeight="1">
      <c r="A301" s="47" t="str">
        <f>IF($B301="","",ROW()-10)</f>
        <v/>
      </c>
      <c r="B301" s="48" t="n"/>
      <c r="C301" s="48" t="n"/>
      <c r="D301" s="6" t="n"/>
      <c r="E301" s="6" t="n"/>
      <c r="F301" s="6" t="n"/>
      <c r="G301" s="6" t="n"/>
      <c r="H301" s="6" t="n"/>
      <c r="I301" s="6" t="n"/>
      <c r="J301" s="6" t="n"/>
      <c r="K301" s="49" t="n"/>
      <c r="L301" s="6" t="n"/>
      <c r="M301" s="49" t="n"/>
      <c r="N301" s="49" t="n"/>
      <c r="O301" s="50" t="n"/>
      <c r="P301" s="6" t="n"/>
      <c r="Q301" s="51" t="str">
        <f>IF(OR($B301="",'Project Info'!$C$9=""),"",WORKDAY.INTL(MAX('Project Info'!$C$9,N($K301),IF($D301="",0,N(IFERROR(IF($E301="SS",WORKDAY.INTL(INDEX($Q$11:$Q$310,MATCH($D301,$A$11:$A$310,0)),N($F301),'Project Info'!$H$12,Holidays!$A$6:$A$205),IF($E301="FF",WORKDAY.INTL(INDEX($R$11:$R$310,MATCH($D301,$A$11:$A$310,0)),N($F301)-MAX(1,N($J301))+1,'Project Info'!$H$12,Holidays!$A$6:$A$205),WORKDAY.INTL(INDEX($R$11:$R$310,MATCH($D301,$A$11:$A$310,0)),1+N($F301),'Project Info'!$H$12,Holidays!$A$6:$A$205))),0))),IF($G301="",0,N(IFERROR(IF($H301="SS",WORKDAY.INTL(INDEX($Q$11:$Q$310,MATCH($G301,$A$11:$A$310,0)),N($I301),'Project Info'!$H$12,Holidays!$A$6:$A$205),IF($H301="FF",WORKDAY.INTL(INDEX($R$11:$R$310,MATCH($G301,$A$11:$A$310,0)),N($I301)-MAX(1,N($J301))+1,'Project Info'!$H$12,Holidays!$A$6:$A$205),WORKDAY.INTL(INDEX($R$11:$R$310,MATCH($G301,$A$11:$A$310,0)),1+N($I301),'Project Info'!$H$12,Holidays!$A$6:$A$205))),0))))-1,1,'Project Info'!$H$12,Holidays!$A$6:$A$205))</f>
        <v/>
      </c>
      <c r="R301" s="51" t="str">
        <f>IF(OR($Q301="",NOT(ISNUMBER($J301))),"",WORKDAY.INTL($Q301,MAX(1,$J301)-1,'Project Info'!$H$12,Holidays!$A$6:$A$205))</f>
        <v/>
      </c>
      <c r="S301" s="51" t="str">
        <f>IF($Q301="","",IF(ISNUMBER($M301),$M301,WORKDAY.INTL(MAX($Q301,IF($D301="",0,N(IFERROR(IF($E301="SS",WORKDAY.INTL(INDEX($S$11:$S$310,MATCH($D301,$A$11:$A$310,0)),N($F301),'Project Info'!$H$12,Holidays!$A$6:$A$205),IF($E301="FF",WORKDAY.INTL(INDEX($T$11:$T$310,MATCH($D301,$A$11:$A$310,0)),N($F301)-MAX(1,IF(ISNUMBER($P301),$P301,N($J301)))+1,'Project Info'!$H$12,Holidays!$A$6:$A$205),WORKDAY.INTL(INDEX($T$11:$T$310,MATCH($D301,$A$11:$A$310,0)),1+N($F301),'Project Info'!$H$12,Holidays!$A$6:$A$205))),0))),IF($G301="",0,N(IFERROR(IF($H301="SS",WORKDAY.INTL(INDEX($S$11:$S$310,MATCH($G301,$A$11:$A$310,0)),N($I301),'Project Info'!$H$12,Holidays!$A$6:$A$205),IF($H301="FF",WORKDAY.INTL(INDEX($T$11:$T$310,MATCH($G301,$A$11:$A$310,0)),N($I301)-MAX(1,IF(ISNUMBER($P301),$P301,N($J301)))+1,'Project Info'!$H$12,Holidays!$A$6:$A$205),WORKDAY.INTL(INDEX($T$11:$T$310,MATCH($G301,$A$11:$A$310,0)),1+N($I301),'Project Info'!$H$12,Holidays!$A$6:$A$205))),0))),IF($AE301="Completed",0,N('Project Info'!$C$11)))-1,1,'Project Info'!$H$12,Holidays!$A$6:$A$205)))</f>
        <v/>
      </c>
      <c r="T301" s="51" t="str">
        <f>IF(OR($S301="",$U301=""),"",IF(ISNUMBER($N301),$N301,WORKDAY.INTL($S301,$U301-1,'Project Info'!$H$12,Holidays!$A$6:$A$205)))</f>
        <v/>
      </c>
      <c r="U301" s="52" t="str">
        <f>IF(OR($S301="",NOT(ISNUMBER($J301))),"",IF(ISNUMBER($N301),MAX(1,NETWORKDAYS.INTL($S301,$N301,'Project Info'!$H$12,Holidays!$A$6:$A$205)),MAX(1,IF(ISNUMBER($P301),$P301,$J301),IF(ISNUMBER($M301),NETWORKDAYS.INTL($M301,N('Project Info'!$C$11),'Project Info'!$H$12,Holidays!$A$6:$A$205),0))))</f>
        <v/>
      </c>
      <c r="V301" s="53" t="str">
        <f>IF($U301="","",$U301-MAX(1,$J301))</f>
        <v/>
      </c>
      <c r="W301" s="25" t="str">
        <f>IF($B301="","",IF($U301="","Enter Duration",IF($AE301="Completed",IF(NOT(ISNUMBER($N301)),"Completed - enter Actual End",IF($V301&gt;0,"Completed - Overshoot",IF($V301&lt;0,"Completed - Early","Completed - On Time"))),IF($AE301="On Hold","On Hold",IF($AE301="In Progress",IF($V301&gt;0,"In Progress - Overshooting","In Progress - On Track"),IF($S301&gt;$Q301,"Delayed Start","Not Started"))))))</f>
        <v/>
      </c>
      <c r="X301" s="53" t="str">
        <f>IF(OR(NOT(ISNUMBER($R301)),NOT(ISNUMBER($T301))),"",IF($T301&gt;=$R301,NETWORKDAYS.INTL($R301,$T301,'Project Info'!$H$12,Holidays!$A$6:$A$205)-1,-(NETWORKDAYS.INTL($T301,$R301,'Project Info'!$H$12,Holidays!$A$6:$A$205)-1)))</f>
        <v/>
      </c>
      <c r="Y301" s="25" t="str">
        <f>IF($B301="","",IF(AND(MAX($AC301,$AD301)&gt;0,N($S301)&gt;N($Q301)),"Delayed by Task #"&amp;IF($AC301&gt;=$AD301,$D301,$G301)&amp;" (+"&amp;MAX($AC301,$AD301)&amp;"d)",""))</f>
        <v/>
      </c>
      <c r="Z301" s="52" t="str">
        <f>IF($B301="","",COUNTIF($D$11:$D$310,$A301)+COUNTIF($G$11:$G$310,$A301))</f>
        <v/>
      </c>
      <c r="AA301" s="47" t="str">
        <f>IF($B301="","",IF($AE301="Completed",1,IF($AE301="On Hold",4,IF($AE301="In Progress",2,IF(N($S301)&gt;N($Q301),7,3)))))</f>
        <v/>
      </c>
      <c r="AB301" s="47" t="str">
        <f>IF($B301="","",IF(OR(AND($D301&lt;&gt;"",ISNUMBER(MATCH($D301,$A$11:$A$310,0))),AND($G301&lt;&gt;"",ISNUMBER(MATCH($G301,$A$11:$A$310,0)))),1,0))</f>
        <v/>
      </c>
      <c r="AC301" s="47">
        <f>IF($D301="",0,N(IFERROR(INDEX($X$11:$X$310,MATCH($D301,$A$11:$A$310,0)),0)))</f>
        <v>0</v>
      </c>
      <c r="AD301" s="47">
        <f>IF($G301="",0,N(IFERROR(INDEX($X$11:$X$310,MATCH($G301,$A$11:$A$310,0)),0)))</f>
        <v>0</v>
      </c>
      <c r="AE301" s="47" t="str">
        <f>IF($B301="","",IF(ISNUMBER($N301),"Completed",IF($L301="Completed","Completed",IF($L301&lt;&gt;"",$L301,IF(ISNUMBER($M301),"In Progress","Not Started")))))</f>
        <v/>
      </c>
      <c r="AF301" s="54" t="str">
        <f>IF($B301="","",IF($AE301="Completed",1,MIN(1,N($O301))))</f>
        <v/>
      </c>
      <c r="AG301" s="55" t="str">
        <f>IF(OR($S301="",NOT(ISNUMBER($J301))),"",WORKDAY.INTL($S301,MAX(1,$J301)-1,'Project Info'!$H$12,Holidays!$A$6:$A$205))</f>
        <v/>
      </c>
      <c r="AH301" s="47" t="str">
        <f>IF($B301="","",N($J301)*$AF301)</f>
        <v/>
      </c>
      <c r="AI301" s="47">
        <f>IF(ISNUMBER($R301),$R301,0)</f>
        <v>0</v>
      </c>
      <c r="AJ301" s="47">
        <f>IF(ISNUMBER($T301),$T301,0)</f>
        <v>0</v>
      </c>
    </row>
    <row r="302" ht="18" customHeight="1">
      <c r="A302" s="47" t="str">
        <f>IF($B302="","",ROW()-10)</f>
        <v/>
      </c>
      <c r="B302" s="48" t="n"/>
      <c r="C302" s="48" t="n"/>
      <c r="D302" s="6" t="n"/>
      <c r="E302" s="6" t="n"/>
      <c r="F302" s="6" t="n"/>
      <c r="G302" s="6" t="n"/>
      <c r="H302" s="6" t="n"/>
      <c r="I302" s="6" t="n"/>
      <c r="J302" s="6" t="n"/>
      <c r="K302" s="49" t="n"/>
      <c r="L302" s="6" t="n"/>
      <c r="M302" s="49" t="n"/>
      <c r="N302" s="49" t="n"/>
      <c r="O302" s="50" t="n"/>
      <c r="P302" s="6" t="n"/>
      <c r="Q302" s="51" t="str">
        <f>IF(OR($B302="",'Project Info'!$C$9=""),"",WORKDAY.INTL(MAX('Project Info'!$C$9,N($K302),IF($D302="",0,N(IFERROR(IF($E302="SS",WORKDAY.INTL(INDEX($Q$11:$Q$310,MATCH($D302,$A$11:$A$310,0)),N($F302),'Project Info'!$H$12,Holidays!$A$6:$A$205),IF($E302="FF",WORKDAY.INTL(INDEX($R$11:$R$310,MATCH($D302,$A$11:$A$310,0)),N($F302)-MAX(1,N($J302))+1,'Project Info'!$H$12,Holidays!$A$6:$A$205),WORKDAY.INTL(INDEX($R$11:$R$310,MATCH($D302,$A$11:$A$310,0)),1+N($F302),'Project Info'!$H$12,Holidays!$A$6:$A$205))),0))),IF($G302="",0,N(IFERROR(IF($H302="SS",WORKDAY.INTL(INDEX($Q$11:$Q$310,MATCH($G302,$A$11:$A$310,0)),N($I302),'Project Info'!$H$12,Holidays!$A$6:$A$205),IF($H302="FF",WORKDAY.INTL(INDEX($R$11:$R$310,MATCH($G302,$A$11:$A$310,0)),N($I302)-MAX(1,N($J302))+1,'Project Info'!$H$12,Holidays!$A$6:$A$205),WORKDAY.INTL(INDEX($R$11:$R$310,MATCH($G302,$A$11:$A$310,0)),1+N($I302),'Project Info'!$H$12,Holidays!$A$6:$A$205))),0))))-1,1,'Project Info'!$H$12,Holidays!$A$6:$A$205))</f>
        <v/>
      </c>
      <c r="R302" s="51" t="str">
        <f>IF(OR($Q302="",NOT(ISNUMBER($J302))),"",WORKDAY.INTL($Q302,MAX(1,$J302)-1,'Project Info'!$H$12,Holidays!$A$6:$A$205))</f>
        <v/>
      </c>
      <c r="S302" s="51" t="str">
        <f>IF($Q302="","",IF(ISNUMBER($M302),$M302,WORKDAY.INTL(MAX($Q302,IF($D302="",0,N(IFERROR(IF($E302="SS",WORKDAY.INTL(INDEX($S$11:$S$310,MATCH($D302,$A$11:$A$310,0)),N($F302),'Project Info'!$H$12,Holidays!$A$6:$A$205),IF($E302="FF",WORKDAY.INTL(INDEX($T$11:$T$310,MATCH($D302,$A$11:$A$310,0)),N($F302)-MAX(1,IF(ISNUMBER($P302),$P302,N($J302)))+1,'Project Info'!$H$12,Holidays!$A$6:$A$205),WORKDAY.INTL(INDEX($T$11:$T$310,MATCH($D302,$A$11:$A$310,0)),1+N($F302),'Project Info'!$H$12,Holidays!$A$6:$A$205))),0))),IF($G302="",0,N(IFERROR(IF($H302="SS",WORKDAY.INTL(INDEX($S$11:$S$310,MATCH($G302,$A$11:$A$310,0)),N($I302),'Project Info'!$H$12,Holidays!$A$6:$A$205),IF($H302="FF",WORKDAY.INTL(INDEX($T$11:$T$310,MATCH($G302,$A$11:$A$310,0)),N($I302)-MAX(1,IF(ISNUMBER($P302),$P302,N($J302)))+1,'Project Info'!$H$12,Holidays!$A$6:$A$205),WORKDAY.INTL(INDEX($T$11:$T$310,MATCH($G302,$A$11:$A$310,0)),1+N($I302),'Project Info'!$H$12,Holidays!$A$6:$A$205))),0))),IF($AE302="Completed",0,N('Project Info'!$C$11)))-1,1,'Project Info'!$H$12,Holidays!$A$6:$A$205)))</f>
        <v/>
      </c>
      <c r="T302" s="51" t="str">
        <f>IF(OR($S302="",$U302=""),"",IF(ISNUMBER($N302),$N302,WORKDAY.INTL($S302,$U302-1,'Project Info'!$H$12,Holidays!$A$6:$A$205)))</f>
        <v/>
      </c>
      <c r="U302" s="52" t="str">
        <f>IF(OR($S302="",NOT(ISNUMBER($J302))),"",IF(ISNUMBER($N302),MAX(1,NETWORKDAYS.INTL($S302,$N302,'Project Info'!$H$12,Holidays!$A$6:$A$205)),MAX(1,IF(ISNUMBER($P302),$P302,$J302),IF(ISNUMBER($M302),NETWORKDAYS.INTL($M302,N('Project Info'!$C$11),'Project Info'!$H$12,Holidays!$A$6:$A$205),0))))</f>
        <v/>
      </c>
      <c r="V302" s="53" t="str">
        <f>IF($U302="","",$U302-MAX(1,$J302))</f>
        <v/>
      </c>
      <c r="W302" s="25" t="str">
        <f>IF($B302="","",IF($U302="","Enter Duration",IF($AE302="Completed",IF(NOT(ISNUMBER($N302)),"Completed - enter Actual End",IF($V302&gt;0,"Completed - Overshoot",IF($V302&lt;0,"Completed - Early","Completed - On Time"))),IF($AE302="On Hold","On Hold",IF($AE302="In Progress",IF($V302&gt;0,"In Progress - Overshooting","In Progress - On Track"),IF($S302&gt;$Q302,"Delayed Start","Not Started"))))))</f>
        <v/>
      </c>
      <c r="X302" s="53" t="str">
        <f>IF(OR(NOT(ISNUMBER($R302)),NOT(ISNUMBER($T302))),"",IF($T302&gt;=$R302,NETWORKDAYS.INTL($R302,$T302,'Project Info'!$H$12,Holidays!$A$6:$A$205)-1,-(NETWORKDAYS.INTL($T302,$R302,'Project Info'!$H$12,Holidays!$A$6:$A$205)-1)))</f>
        <v/>
      </c>
      <c r="Y302" s="25" t="str">
        <f>IF($B302="","",IF(AND(MAX($AC302,$AD302)&gt;0,N($S302)&gt;N($Q302)),"Delayed by Task #"&amp;IF($AC302&gt;=$AD302,$D302,$G302)&amp;" (+"&amp;MAX($AC302,$AD302)&amp;"d)",""))</f>
        <v/>
      </c>
      <c r="Z302" s="52" t="str">
        <f>IF($B302="","",COUNTIF($D$11:$D$310,$A302)+COUNTIF($G$11:$G$310,$A302))</f>
        <v/>
      </c>
      <c r="AA302" s="47" t="str">
        <f>IF($B302="","",IF($AE302="Completed",1,IF($AE302="On Hold",4,IF($AE302="In Progress",2,IF(N($S302)&gt;N($Q302),7,3)))))</f>
        <v/>
      </c>
      <c r="AB302" s="47" t="str">
        <f>IF($B302="","",IF(OR(AND($D302&lt;&gt;"",ISNUMBER(MATCH($D302,$A$11:$A$310,0))),AND($G302&lt;&gt;"",ISNUMBER(MATCH($G302,$A$11:$A$310,0)))),1,0))</f>
        <v/>
      </c>
      <c r="AC302" s="47">
        <f>IF($D302="",0,N(IFERROR(INDEX($X$11:$X$310,MATCH($D302,$A$11:$A$310,0)),0)))</f>
        <v>0</v>
      </c>
      <c r="AD302" s="47">
        <f>IF($G302="",0,N(IFERROR(INDEX($X$11:$X$310,MATCH($G302,$A$11:$A$310,0)),0)))</f>
        <v>0</v>
      </c>
      <c r="AE302" s="47" t="str">
        <f>IF($B302="","",IF(ISNUMBER($N302),"Completed",IF($L302="Completed","Completed",IF($L302&lt;&gt;"",$L302,IF(ISNUMBER($M302),"In Progress","Not Started")))))</f>
        <v/>
      </c>
      <c r="AF302" s="54" t="str">
        <f>IF($B302="","",IF($AE302="Completed",1,MIN(1,N($O302))))</f>
        <v/>
      </c>
      <c r="AG302" s="55" t="str">
        <f>IF(OR($S302="",NOT(ISNUMBER($J302))),"",WORKDAY.INTL($S302,MAX(1,$J302)-1,'Project Info'!$H$12,Holidays!$A$6:$A$205))</f>
        <v/>
      </c>
      <c r="AH302" s="47" t="str">
        <f>IF($B302="","",N($J302)*$AF302)</f>
        <v/>
      </c>
      <c r="AI302" s="47">
        <f>IF(ISNUMBER($R302),$R302,0)</f>
        <v>0</v>
      </c>
      <c r="AJ302" s="47">
        <f>IF(ISNUMBER($T302),$T302,0)</f>
        <v>0</v>
      </c>
    </row>
    <row r="303" ht="18" customHeight="1">
      <c r="A303" s="47" t="str">
        <f>IF($B303="","",ROW()-10)</f>
        <v/>
      </c>
      <c r="B303" s="48" t="n"/>
      <c r="C303" s="48" t="n"/>
      <c r="D303" s="6" t="n"/>
      <c r="E303" s="6" t="n"/>
      <c r="F303" s="6" t="n"/>
      <c r="G303" s="6" t="n"/>
      <c r="H303" s="6" t="n"/>
      <c r="I303" s="6" t="n"/>
      <c r="J303" s="6" t="n"/>
      <c r="K303" s="49" t="n"/>
      <c r="L303" s="6" t="n"/>
      <c r="M303" s="49" t="n"/>
      <c r="N303" s="49" t="n"/>
      <c r="O303" s="50" t="n"/>
      <c r="P303" s="6" t="n"/>
      <c r="Q303" s="51" t="str">
        <f>IF(OR($B303="",'Project Info'!$C$9=""),"",WORKDAY.INTL(MAX('Project Info'!$C$9,N($K303),IF($D303="",0,N(IFERROR(IF($E303="SS",WORKDAY.INTL(INDEX($Q$11:$Q$310,MATCH($D303,$A$11:$A$310,0)),N($F303),'Project Info'!$H$12,Holidays!$A$6:$A$205),IF($E303="FF",WORKDAY.INTL(INDEX($R$11:$R$310,MATCH($D303,$A$11:$A$310,0)),N($F303)-MAX(1,N($J303))+1,'Project Info'!$H$12,Holidays!$A$6:$A$205),WORKDAY.INTL(INDEX($R$11:$R$310,MATCH($D303,$A$11:$A$310,0)),1+N($F303),'Project Info'!$H$12,Holidays!$A$6:$A$205))),0))),IF($G303="",0,N(IFERROR(IF($H303="SS",WORKDAY.INTL(INDEX($Q$11:$Q$310,MATCH($G303,$A$11:$A$310,0)),N($I303),'Project Info'!$H$12,Holidays!$A$6:$A$205),IF($H303="FF",WORKDAY.INTL(INDEX($R$11:$R$310,MATCH($G303,$A$11:$A$310,0)),N($I303)-MAX(1,N($J303))+1,'Project Info'!$H$12,Holidays!$A$6:$A$205),WORKDAY.INTL(INDEX($R$11:$R$310,MATCH($G303,$A$11:$A$310,0)),1+N($I303),'Project Info'!$H$12,Holidays!$A$6:$A$205))),0))))-1,1,'Project Info'!$H$12,Holidays!$A$6:$A$205))</f>
        <v/>
      </c>
      <c r="R303" s="51" t="str">
        <f>IF(OR($Q303="",NOT(ISNUMBER($J303))),"",WORKDAY.INTL($Q303,MAX(1,$J303)-1,'Project Info'!$H$12,Holidays!$A$6:$A$205))</f>
        <v/>
      </c>
      <c r="S303" s="51" t="str">
        <f>IF($Q303="","",IF(ISNUMBER($M303),$M303,WORKDAY.INTL(MAX($Q303,IF($D303="",0,N(IFERROR(IF($E303="SS",WORKDAY.INTL(INDEX($S$11:$S$310,MATCH($D303,$A$11:$A$310,0)),N($F303),'Project Info'!$H$12,Holidays!$A$6:$A$205),IF($E303="FF",WORKDAY.INTL(INDEX($T$11:$T$310,MATCH($D303,$A$11:$A$310,0)),N($F303)-MAX(1,IF(ISNUMBER($P303),$P303,N($J303)))+1,'Project Info'!$H$12,Holidays!$A$6:$A$205),WORKDAY.INTL(INDEX($T$11:$T$310,MATCH($D303,$A$11:$A$310,0)),1+N($F303),'Project Info'!$H$12,Holidays!$A$6:$A$205))),0))),IF($G303="",0,N(IFERROR(IF($H303="SS",WORKDAY.INTL(INDEX($S$11:$S$310,MATCH($G303,$A$11:$A$310,0)),N($I303),'Project Info'!$H$12,Holidays!$A$6:$A$205),IF($H303="FF",WORKDAY.INTL(INDEX($T$11:$T$310,MATCH($G303,$A$11:$A$310,0)),N($I303)-MAX(1,IF(ISNUMBER($P303),$P303,N($J303)))+1,'Project Info'!$H$12,Holidays!$A$6:$A$205),WORKDAY.INTL(INDEX($T$11:$T$310,MATCH($G303,$A$11:$A$310,0)),1+N($I303),'Project Info'!$H$12,Holidays!$A$6:$A$205))),0))),IF($AE303="Completed",0,N('Project Info'!$C$11)))-1,1,'Project Info'!$H$12,Holidays!$A$6:$A$205)))</f>
        <v/>
      </c>
      <c r="T303" s="51" t="str">
        <f>IF(OR($S303="",$U303=""),"",IF(ISNUMBER($N303),$N303,WORKDAY.INTL($S303,$U303-1,'Project Info'!$H$12,Holidays!$A$6:$A$205)))</f>
        <v/>
      </c>
      <c r="U303" s="52" t="str">
        <f>IF(OR($S303="",NOT(ISNUMBER($J303))),"",IF(ISNUMBER($N303),MAX(1,NETWORKDAYS.INTL($S303,$N303,'Project Info'!$H$12,Holidays!$A$6:$A$205)),MAX(1,IF(ISNUMBER($P303),$P303,$J303),IF(ISNUMBER($M303),NETWORKDAYS.INTL($M303,N('Project Info'!$C$11),'Project Info'!$H$12,Holidays!$A$6:$A$205),0))))</f>
        <v/>
      </c>
      <c r="V303" s="53" t="str">
        <f>IF($U303="","",$U303-MAX(1,$J303))</f>
        <v/>
      </c>
      <c r="W303" s="25" t="str">
        <f>IF($B303="","",IF($U303="","Enter Duration",IF($AE303="Completed",IF(NOT(ISNUMBER($N303)),"Completed - enter Actual End",IF($V303&gt;0,"Completed - Overshoot",IF($V303&lt;0,"Completed - Early","Completed - On Time"))),IF($AE303="On Hold","On Hold",IF($AE303="In Progress",IF($V303&gt;0,"In Progress - Overshooting","In Progress - On Track"),IF($S303&gt;$Q303,"Delayed Start","Not Started"))))))</f>
        <v/>
      </c>
      <c r="X303" s="53" t="str">
        <f>IF(OR(NOT(ISNUMBER($R303)),NOT(ISNUMBER($T303))),"",IF($T303&gt;=$R303,NETWORKDAYS.INTL($R303,$T303,'Project Info'!$H$12,Holidays!$A$6:$A$205)-1,-(NETWORKDAYS.INTL($T303,$R303,'Project Info'!$H$12,Holidays!$A$6:$A$205)-1)))</f>
        <v/>
      </c>
      <c r="Y303" s="25" t="str">
        <f>IF($B303="","",IF(AND(MAX($AC303,$AD303)&gt;0,N($S303)&gt;N($Q303)),"Delayed by Task #"&amp;IF($AC303&gt;=$AD303,$D303,$G303)&amp;" (+"&amp;MAX($AC303,$AD303)&amp;"d)",""))</f>
        <v/>
      </c>
      <c r="Z303" s="52" t="str">
        <f>IF($B303="","",COUNTIF($D$11:$D$310,$A303)+COUNTIF($G$11:$G$310,$A303))</f>
        <v/>
      </c>
      <c r="AA303" s="47" t="str">
        <f>IF($B303="","",IF($AE303="Completed",1,IF($AE303="On Hold",4,IF($AE303="In Progress",2,IF(N($S303)&gt;N($Q303),7,3)))))</f>
        <v/>
      </c>
      <c r="AB303" s="47" t="str">
        <f>IF($B303="","",IF(OR(AND($D303&lt;&gt;"",ISNUMBER(MATCH($D303,$A$11:$A$310,0))),AND($G303&lt;&gt;"",ISNUMBER(MATCH($G303,$A$11:$A$310,0)))),1,0))</f>
        <v/>
      </c>
      <c r="AC303" s="47">
        <f>IF($D303="",0,N(IFERROR(INDEX($X$11:$X$310,MATCH($D303,$A$11:$A$310,0)),0)))</f>
        <v>0</v>
      </c>
      <c r="AD303" s="47">
        <f>IF($G303="",0,N(IFERROR(INDEX($X$11:$X$310,MATCH($G303,$A$11:$A$310,0)),0)))</f>
        <v>0</v>
      </c>
      <c r="AE303" s="47" t="str">
        <f>IF($B303="","",IF(ISNUMBER($N303),"Completed",IF($L303="Completed","Completed",IF($L303&lt;&gt;"",$L303,IF(ISNUMBER($M303),"In Progress","Not Started")))))</f>
        <v/>
      </c>
      <c r="AF303" s="54" t="str">
        <f>IF($B303="","",IF($AE303="Completed",1,MIN(1,N($O303))))</f>
        <v/>
      </c>
      <c r="AG303" s="55" t="str">
        <f>IF(OR($S303="",NOT(ISNUMBER($J303))),"",WORKDAY.INTL($S303,MAX(1,$J303)-1,'Project Info'!$H$12,Holidays!$A$6:$A$205))</f>
        <v/>
      </c>
      <c r="AH303" s="47" t="str">
        <f>IF($B303="","",N($J303)*$AF303)</f>
        <v/>
      </c>
      <c r="AI303" s="47">
        <f>IF(ISNUMBER($R303),$R303,0)</f>
        <v>0</v>
      </c>
      <c r="AJ303" s="47">
        <f>IF(ISNUMBER($T303),$T303,0)</f>
        <v>0</v>
      </c>
    </row>
    <row r="304" ht="18" customHeight="1">
      <c r="A304" s="47" t="str">
        <f>IF($B304="","",ROW()-10)</f>
        <v/>
      </c>
      <c r="B304" s="48" t="n"/>
      <c r="C304" s="48" t="n"/>
      <c r="D304" s="6" t="n"/>
      <c r="E304" s="6" t="n"/>
      <c r="F304" s="6" t="n"/>
      <c r="G304" s="6" t="n"/>
      <c r="H304" s="6" t="n"/>
      <c r="I304" s="6" t="n"/>
      <c r="J304" s="6" t="n"/>
      <c r="K304" s="49" t="n"/>
      <c r="L304" s="6" t="n"/>
      <c r="M304" s="49" t="n"/>
      <c r="N304" s="49" t="n"/>
      <c r="O304" s="50" t="n"/>
      <c r="P304" s="6" t="n"/>
      <c r="Q304" s="51" t="str">
        <f>IF(OR($B304="",'Project Info'!$C$9=""),"",WORKDAY.INTL(MAX('Project Info'!$C$9,N($K304),IF($D304="",0,N(IFERROR(IF($E304="SS",WORKDAY.INTL(INDEX($Q$11:$Q$310,MATCH($D304,$A$11:$A$310,0)),N($F304),'Project Info'!$H$12,Holidays!$A$6:$A$205),IF($E304="FF",WORKDAY.INTL(INDEX($R$11:$R$310,MATCH($D304,$A$11:$A$310,0)),N($F304)-MAX(1,N($J304))+1,'Project Info'!$H$12,Holidays!$A$6:$A$205),WORKDAY.INTL(INDEX($R$11:$R$310,MATCH($D304,$A$11:$A$310,0)),1+N($F304),'Project Info'!$H$12,Holidays!$A$6:$A$205))),0))),IF($G304="",0,N(IFERROR(IF($H304="SS",WORKDAY.INTL(INDEX($Q$11:$Q$310,MATCH($G304,$A$11:$A$310,0)),N($I304),'Project Info'!$H$12,Holidays!$A$6:$A$205),IF($H304="FF",WORKDAY.INTL(INDEX($R$11:$R$310,MATCH($G304,$A$11:$A$310,0)),N($I304)-MAX(1,N($J304))+1,'Project Info'!$H$12,Holidays!$A$6:$A$205),WORKDAY.INTL(INDEX($R$11:$R$310,MATCH($G304,$A$11:$A$310,0)),1+N($I304),'Project Info'!$H$12,Holidays!$A$6:$A$205))),0))))-1,1,'Project Info'!$H$12,Holidays!$A$6:$A$205))</f>
        <v/>
      </c>
      <c r="R304" s="51" t="str">
        <f>IF(OR($Q304="",NOT(ISNUMBER($J304))),"",WORKDAY.INTL($Q304,MAX(1,$J304)-1,'Project Info'!$H$12,Holidays!$A$6:$A$205))</f>
        <v/>
      </c>
      <c r="S304" s="51" t="str">
        <f>IF($Q304="","",IF(ISNUMBER($M304),$M304,WORKDAY.INTL(MAX($Q304,IF($D304="",0,N(IFERROR(IF($E304="SS",WORKDAY.INTL(INDEX($S$11:$S$310,MATCH($D304,$A$11:$A$310,0)),N($F304),'Project Info'!$H$12,Holidays!$A$6:$A$205),IF($E304="FF",WORKDAY.INTL(INDEX($T$11:$T$310,MATCH($D304,$A$11:$A$310,0)),N($F304)-MAX(1,IF(ISNUMBER($P304),$P304,N($J304)))+1,'Project Info'!$H$12,Holidays!$A$6:$A$205),WORKDAY.INTL(INDEX($T$11:$T$310,MATCH($D304,$A$11:$A$310,0)),1+N($F304),'Project Info'!$H$12,Holidays!$A$6:$A$205))),0))),IF($G304="",0,N(IFERROR(IF($H304="SS",WORKDAY.INTL(INDEX($S$11:$S$310,MATCH($G304,$A$11:$A$310,0)),N($I304),'Project Info'!$H$12,Holidays!$A$6:$A$205),IF($H304="FF",WORKDAY.INTL(INDEX($T$11:$T$310,MATCH($G304,$A$11:$A$310,0)),N($I304)-MAX(1,IF(ISNUMBER($P304),$P304,N($J304)))+1,'Project Info'!$H$12,Holidays!$A$6:$A$205),WORKDAY.INTL(INDEX($T$11:$T$310,MATCH($G304,$A$11:$A$310,0)),1+N($I304),'Project Info'!$H$12,Holidays!$A$6:$A$205))),0))),IF($AE304="Completed",0,N('Project Info'!$C$11)))-1,1,'Project Info'!$H$12,Holidays!$A$6:$A$205)))</f>
        <v/>
      </c>
      <c r="T304" s="51" t="str">
        <f>IF(OR($S304="",$U304=""),"",IF(ISNUMBER($N304),$N304,WORKDAY.INTL($S304,$U304-1,'Project Info'!$H$12,Holidays!$A$6:$A$205)))</f>
        <v/>
      </c>
      <c r="U304" s="52" t="str">
        <f>IF(OR($S304="",NOT(ISNUMBER($J304))),"",IF(ISNUMBER($N304),MAX(1,NETWORKDAYS.INTL($S304,$N304,'Project Info'!$H$12,Holidays!$A$6:$A$205)),MAX(1,IF(ISNUMBER($P304),$P304,$J304),IF(ISNUMBER($M304),NETWORKDAYS.INTL($M304,N('Project Info'!$C$11),'Project Info'!$H$12,Holidays!$A$6:$A$205),0))))</f>
        <v/>
      </c>
      <c r="V304" s="53" t="str">
        <f>IF($U304="","",$U304-MAX(1,$J304))</f>
        <v/>
      </c>
      <c r="W304" s="25" t="str">
        <f>IF($B304="","",IF($U304="","Enter Duration",IF($AE304="Completed",IF(NOT(ISNUMBER($N304)),"Completed - enter Actual End",IF($V304&gt;0,"Completed - Overshoot",IF($V304&lt;0,"Completed - Early","Completed - On Time"))),IF($AE304="On Hold","On Hold",IF($AE304="In Progress",IF($V304&gt;0,"In Progress - Overshooting","In Progress - On Track"),IF($S304&gt;$Q304,"Delayed Start","Not Started"))))))</f>
        <v/>
      </c>
      <c r="X304" s="53" t="str">
        <f>IF(OR(NOT(ISNUMBER($R304)),NOT(ISNUMBER($T304))),"",IF($T304&gt;=$R304,NETWORKDAYS.INTL($R304,$T304,'Project Info'!$H$12,Holidays!$A$6:$A$205)-1,-(NETWORKDAYS.INTL($T304,$R304,'Project Info'!$H$12,Holidays!$A$6:$A$205)-1)))</f>
        <v/>
      </c>
      <c r="Y304" s="25" t="str">
        <f>IF($B304="","",IF(AND(MAX($AC304,$AD304)&gt;0,N($S304)&gt;N($Q304)),"Delayed by Task #"&amp;IF($AC304&gt;=$AD304,$D304,$G304)&amp;" (+"&amp;MAX($AC304,$AD304)&amp;"d)",""))</f>
        <v/>
      </c>
      <c r="Z304" s="52" t="str">
        <f>IF($B304="","",COUNTIF($D$11:$D$310,$A304)+COUNTIF($G$11:$G$310,$A304))</f>
        <v/>
      </c>
      <c r="AA304" s="47" t="str">
        <f>IF($B304="","",IF($AE304="Completed",1,IF($AE304="On Hold",4,IF($AE304="In Progress",2,IF(N($S304)&gt;N($Q304),7,3)))))</f>
        <v/>
      </c>
      <c r="AB304" s="47" t="str">
        <f>IF($B304="","",IF(OR(AND($D304&lt;&gt;"",ISNUMBER(MATCH($D304,$A$11:$A$310,0))),AND($G304&lt;&gt;"",ISNUMBER(MATCH($G304,$A$11:$A$310,0)))),1,0))</f>
        <v/>
      </c>
      <c r="AC304" s="47">
        <f>IF($D304="",0,N(IFERROR(INDEX($X$11:$X$310,MATCH($D304,$A$11:$A$310,0)),0)))</f>
        <v>0</v>
      </c>
      <c r="AD304" s="47">
        <f>IF($G304="",0,N(IFERROR(INDEX($X$11:$X$310,MATCH($G304,$A$11:$A$310,0)),0)))</f>
        <v>0</v>
      </c>
      <c r="AE304" s="47" t="str">
        <f>IF($B304="","",IF(ISNUMBER($N304),"Completed",IF($L304="Completed","Completed",IF($L304&lt;&gt;"",$L304,IF(ISNUMBER($M304),"In Progress","Not Started")))))</f>
        <v/>
      </c>
      <c r="AF304" s="54" t="str">
        <f>IF($B304="","",IF($AE304="Completed",1,MIN(1,N($O304))))</f>
        <v/>
      </c>
      <c r="AG304" s="55" t="str">
        <f>IF(OR($S304="",NOT(ISNUMBER($J304))),"",WORKDAY.INTL($S304,MAX(1,$J304)-1,'Project Info'!$H$12,Holidays!$A$6:$A$205))</f>
        <v/>
      </c>
      <c r="AH304" s="47" t="str">
        <f>IF($B304="","",N($J304)*$AF304)</f>
        <v/>
      </c>
      <c r="AI304" s="47">
        <f>IF(ISNUMBER($R304),$R304,0)</f>
        <v>0</v>
      </c>
      <c r="AJ304" s="47">
        <f>IF(ISNUMBER($T304),$T304,0)</f>
        <v>0</v>
      </c>
    </row>
    <row r="305" ht="18" customHeight="1">
      <c r="A305" s="47" t="str">
        <f>IF($B305="","",ROW()-10)</f>
        <v/>
      </c>
      <c r="B305" s="48" t="n"/>
      <c r="C305" s="48" t="n"/>
      <c r="D305" s="6" t="n"/>
      <c r="E305" s="6" t="n"/>
      <c r="F305" s="6" t="n"/>
      <c r="G305" s="6" t="n"/>
      <c r="H305" s="6" t="n"/>
      <c r="I305" s="6" t="n"/>
      <c r="J305" s="6" t="n"/>
      <c r="K305" s="49" t="n"/>
      <c r="L305" s="6" t="n"/>
      <c r="M305" s="49" t="n"/>
      <c r="N305" s="49" t="n"/>
      <c r="O305" s="50" t="n"/>
      <c r="P305" s="6" t="n"/>
      <c r="Q305" s="51" t="str">
        <f>IF(OR($B305="",'Project Info'!$C$9=""),"",WORKDAY.INTL(MAX('Project Info'!$C$9,N($K305),IF($D305="",0,N(IFERROR(IF($E305="SS",WORKDAY.INTL(INDEX($Q$11:$Q$310,MATCH($D305,$A$11:$A$310,0)),N($F305),'Project Info'!$H$12,Holidays!$A$6:$A$205),IF($E305="FF",WORKDAY.INTL(INDEX($R$11:$R$310,MATCH($D305,$A$11:$A$310,0)),N($F305)-MAX(1,N($J305))+1,'Project Info'!$H$12,Holidays!$A$6:$A$205),WORKDAY.INTL(INDEX($R$11:$R$310,MATCH($D305,$A$11:$A$310,0)),1+N($F305),'Project Info'!$H$12,Holidays!$A$6:$A$205))),0))),IF($G305="",0,N(IFERROR(IF($H305="SS",WORKDAY.INTL(INDEX($Q$11:$Q$310,MATCH($G305,$A$11:$A$310,0)),N($I305),'Project Info'!$H$12,Holidays!$A$6:$A$205),IF($H305="FF",WORKDAY.INTL(INDEX($R$11:$R$310,MATCH($G305,$A$11:$A$310,0)),N($I305)-MAX(1,N($J305))+1,'Project Info'!$H$12,Holidays!$A$6:$A$205),WORKDAY.INTL(INDEX($R$11:$R$310,MATCH($G305,$A$11:$A$310,0)),1+N($I305),'Project Info'!$H$12,Holidays!$A$6:$A$205))),0))))-1,1,'Project Info'!$H$12,Holidays!$A$6:$A$205))</f>
        <v/>
      </c>
      <c r="R305" s="51" t="str">
        <f>IF(OR($Q305="",NOT(ISNUMBER($J305))),"",WORKDAY.INTL($Q305,MAX(1,$J305)-1,'Project Info'!$H$12,Holidays!$A$6:$A$205))</f>
        <v/>
      </c>
      <c r="S305" s="51" t="str">
        <f>IF($Q305="","",IF(ISNUMBER($M305),$M305,WORKDAY.INTL(MAX($Q305,IF($D305="",0,N(IFERROR(IF($E305="SS",WORKDAY.INTL(INDEX($S$11:$S$310,MATCH($D305,$A$11:$A$310,0)),N($F305),'Project Info'!$H$12,Holidays!$A$6:$A$205),IF($E305="FF",WORKDAY.INTL(INDEX($T$11:$T$310,MATCH($D305,$A$11:$A$310,0)),N($F305)-MAX(1,IF(ISNUMBER($P305),$P305,N($J305)))+1,'Project Info'!$H$12,Holidays!$A$6:$A$205),WORKDAY.INTL(INDEX($T$11:$T$310,MATCH($D305,$A$11:$A$310,0)),1+N($F305),'Project Info'!$H$12,Holidays!$A$6:$A$205))),0))),IF($G305="",0,N(IFERROR(IF($H305="SS",WORKDAY.INTL(INDEX($S$11:$S$310,MATCH($G305,$A$11:$A$310,0)),N($I305),'Project Info'!$H$12,Holidays!$A$6:$A$205),IF($H305="FF",WORKDAY.INTL(INDEX($T$11:$T$310,MATCH($G305,$A$11:$A$310,0)),N($I305)-MAX(1,IF(ISNUMBER($P305),$P305,N($J305)))+1,'Project Info'!$H$12,Holidays!$A$6:$A$205),WORKDAY.INTL(INDEX($T$11:$T$310,MATCH($G305,$A$11:$A$310,0)),1+N($I305),'Project Info'!$H$12,Holidays!$A$6:$A$205))),0))),IF($AE305="Completed",0,N('Project Info'!$C$11)))-1,1,'Project Info'!$H$12,Holidays!$A$6:$A$205)))</f>
        <v/>
      </c>
      <c r="T305" s="51" t="str">
        <f>IF(OR($S305="",$U305=""),"",IF(ISNUMBER($N305),$N305,WORKDAY.INTL($S305,$U305-1,'Project Info'!$H$12,Holidays!$A$6:$A$205)))</f>
        <v/>
      </c>
      <c r="U305" s="52" t="str">
        <f>IF(OR($S305="",NOT(ISNUMBER($J305))),"",IF(ISNUMBER($N305),MAX(1,NETWORKDAYS.INTL($S305,$N305,'Project Info'!$H$12,Holidays!$A$6:$A$205)),MAX(1,IF(ISNUMBER($P305),$P305,$J305),IF(ISNUMBER($M305),NETWORKDAYS.INTL($M305,N('Project Info'!$C$11),'Project Info'!$H$12,Holidays!$A$6:$A$205),0))))</f>
        <v/>
      </c>
      <c r="V305" s="53" t="str">
        <f>IF($U305="","",$U305-MAX(1,$J305))</f>
        <v/>
      </c>
      <c r="W305" s="25" t="str">
        <f>IF($B305="","",IF($U305="","Enter Duration",IF($AE305="Completed",IF(NOT(ISNUMBER($N305)),"Completed - enter Actual End",IF($V305&gt;0,"Completed - Overshoot",IF($V305&lt;0,"Completed - Early","Completed - On Time"))),IF($AE305="On Hold","On Hold",IF($AE305="In Progress",IF($V305&gt;0,"In Progress - Overshooting","In Progress - On Track"),IF($S305&gt;$Q305,"Delayed Start","Not Started"))))))</f>
        <v/>
      </c>
      <c r="X305" s="53" t="str">
        <f>IF(OR(NOT(ISNUMBER($R305)),NOT(ISNUMBER($T305))),"",IF($T305&gt;=$R305,NETWORKDAYS.INTL($R305,$T305,'Project Info'!$H$12,Holidays!$A$6:$A$205)-1,-(NETWORKDAYS.INTL($T305,$R305,'Project Info'!$H$12,Holidays!$A$6:$A$205)-1)))</f>
        <v/>
      </c>
      <c r="Y305" s="25" t="str">
        <f>IF($B305="","",IF(AND(MAX($AC305,$AD305)&gt;0,N($S305)&gt;N($Q305)),"Delayed by Task #"&amp;IF($AC305&gt;=$AD305,$D305,$G305)&amp;" (+"&amp;MAX($AC305,$AD305)&amp;"d)",""))</f>
        <v/>
      </c>
      <c r="Z305" s="52" t="str">
        <f>IF($B305="","",COUNTIF($D$11:$D$310,$A305)+COUNTIF($G$11:$G$310,$A305))</f>
        <v/>
      </c>
      <c r="AA305" s="47" t="str">
        <f>IF($B305="","",IF($AE305="Completed",1,IF($AE305="On Hold",4,IF($AE305="In Progress",2,IF(N($S305)&gt;N($Q305),7,3)))))</f>
        <v/>
      </c>
      <c r="AB305" s="47" t="str">
        <f>IF($B305="","",IF(OR(AND($D305&lt;&gt;"",ISNUMBER(MATCH($D305,$A$11:$A$310,0))),AND($G305&lt;&gt;"",ISNUMBER(MATCH($G305,$A$11:$A$310,0)))),1,0))</f>
        <v/>
      </c>
      <c r="AC305" s="47">
        <f>IF($D305="",0,N(IFERROR(INDEX($X$11:$X$310,MATCH($D305,$A$11:$A$310,0)),0)))</f>
        <v>0</v>
      </c>
      <c r="AD305" s="47">
        <f>IF($G305="",0,N(IFERROR(INDEX($X$11:$X$310,MATCH($G305,$A$11:$A$310,0)),0)))</f>
        <v>0</v>
      </c>
      <c r="AE305" s="47" t="str">
        <f>IF($B305="","",IF(ISNUMBER($N305),"Completed",IF($L305="Completed","Completed",IF($L305&lt;&gt;"",$L305,IF(ISNUMBER($M305),"In Progress","Not Started")))))</f>
        <v/>
      </c>
      <c r="AF305" s="54" t="str">
        <f>IF($B305="","",IF($AE305="Completed",1,MIN(1,N($O305))))</f>
        <v/>
      </c>
      <c r="AG305" s="55" t="str">
        <f>IF(OR($S305="",NOT(ISNUMBER($J305))),"",WORKDAY.INTL($S305,MAX(1,$J305)-1,'Project Info'!$H$12,Holidays!$A$6:$A$205))</f>
        <v/>
      </c>
      <c r="AH305" s="47" t="str">
        <f>IF($B305="","",N($J305)*$AF305)</f>
        <v/>
      </c>
      <c r="AI305" s="47">
        <f>IF(ISNUMBER($R305),$R305,0)</f>
        <v>0</v>
      </c>
      <c r="AJ305" s="47">
        <f>IF(ISNUMBER($T305),$T305,0)</f>
        <v>0</v>
      </c>
    </row>
    <row r="306" ht="18" customHeight="1">
      <c r="A306" s="47" t="str">
        <f>IF($B306="","",ROW()-10)</f>
        <v/>
      </c>
      <c r="B306" s="48" t="n"/>
      <c r="C306" s="48" t="n"/>
      <c r="D306" s="6" t="n"/>
      <c r="E306" s="6" t="n"/>
      <c r="F306" s="6" t="n"/>
      <c r="G306" s="6" t="n"/>
      <c r="H306" s="6" t="n"/>
      <c r="I306" s="6" t="n"/>
      <c r="J306" s="6" t="n"/>
      <c r="K306" s="49" t="n"/>
      <c r="L306" s="6" t="n"/>
      <c r="M306" s="49" t="n"/>
      <c r="N306" s="49" t="n"/>
      <c r="O306" s="50" t="n"/>
      <c r="P306" s="6" t="n"/>
      <c r="Q306" s="51" t="str">
        <f>IF(OR($B306="",'Project Info'!$C$9=""),"",WORKDAY.INTL(MAX('Project Info'!$C$9,N($K306),IF($D306="",0,N(IFERROR(IF($E306="SS",WORKDAY.INTL(INDEX($Q$11:$Q$310,MATCH($D306,$A$11:$A$310,0)),N($F306),'Project Info'!$H$12,Holidays!$A$6:$A$205),IF($E306="FF",WORKDAY.INTL(INDEX($R$11:$R$310,MATCH($D306,$A$11:$A$310,0)),N($F306)-MAX(1,N($J306))+1,'Project Info'!$H$12,Holidays!$A$6:$A$205),WORKDAY.INTL(INDEX($R$11:$R$310,MATCH($D306,$A$11:$A$310,0)),1+N($F306),'Project Info'!$H$12,Holidays!$A$6:$A$205))),0))),IF($G306="",0,N(IFERROR(IF($H306="SS",WORKDAY.INTL(INDEX($Q$11:$Q$310,MATCH($G306,$A$11:$A$310,0)),N($I306),'Project Info'!$H$12,Holidays!$A$6:$A$205),IF($H306="FF",WORKDAY.INTL(INDEX($R$11:$R$310,MATCH($G306,$A$11:$A$310,0)),N($I306)-MAX(1,N($J306))+1,'Project Info'!$H$12,Holidays!$A$6:$A$205),WORKDAY.INTL(INDEX($R$11:$R$310,MATCH($G306,$A$11:$A$310,0)),1+N($I306),'Project Info'!$H$12,Holidays!$A$6:$A$205))),0))))-1,1,'Project Info'!$H$12,Holidays!$A$6:$A$205))</f>
        <v/>
      </c>
      <c r="R306" s="51" t="str">
        <f>IF(OR($Q306="",NOT(ISNUMBER($J306))),"",WORKDAY.INTL($Q306,MAX(1,$J306)-1,'Project Info'!$H$12,Holidays!$A$6:$A$205))</f>
        <v/>
      </c>
      <c r="S306" s="51" t="str">
        <f>IF($Q306="","",IF(ISNUMBER($M306),$M306,WORKDAY.INTL(MAX($Q306,IF($D306="",0,N(IFERROR(IF($E306="SS",WORKDAY.INTL(INDEX($S$11:$S$310,MATCH($D306,$A$11:$A$310,0)),N($F306),'Project Info'!$H$12,Holidays!$A$6:$A$205),IF($E306="FF",WORKDAY.INTL(INDEX($T$11:$T$310,MATCH($D306,$A$11:$A$310,0)),N($F306)-MAX(1,IF(ISNUMBER($P306),$P306,N($J306)))+1,'Project Info'!$H$12,Holidays!$A$6:$A$205),WORKDAY.INTL(INDEX($T$11:$T$310,MATCH($D306,$A$11:$A$310,0)),1+N($F306),'Project Info'!$H$12,Holidays!$A$6:$A$205))),0))),IF($G306="",0,N(IFERROR(IF($H306="SS",WORKDAY.INTL(INDEX($S$11:$S$310,MATCH($G306,$A$11:$A$310,0)),N($I306),'Project Info'!$H$12,Holidays!$A$6:$A$205),IF($H306="FF",WORKDAY.INTL(INDEX($T$11:$T$310,MATCH($G306,$A$11:$A$310,0)),N($I306)-MAX(1,IF(ISNUMBER($P306),$P306,N($J306)))+1,'Project Info'!$H$12,Holidays!$A$6:$A$205),WORKDAY.INTL(INDEX($T$11:$T$310,MATCH($G306,$A$11:$A$310,0)),1+N($I306),'Project Info'!$H$12,Holidays!$A$6:$A$205))),0))),IF($AE306="Completed",0,N('Project Info'!$C$11)))-1,1,'Project Info'!$H$12,Holidays!$A$6:$A$205)))</f>
        <v/>
      </c>
      <c r="T306" s="51" t="str">
        <f>IF(OR($S306="",$U306=""),"",IF(ISNUMBER($N306),$N306,WORKDAY.INTL($S306,$U306-1,'Project Info'!$H$12,Holidays!$A$6:$A$205)))</f>
        <v/>
      </c>
      <c r="U306" s="52" t="str">
        <f>IF(OR($S306="",NOT(ISNUMBER($J306))),"",IF(ISNUMBER($N306),MAX(1,NETWORKDAYS.INTL($S306,$N306,'Project Info'!$H$12,Holidays!$A$6:$A$205)),MAX(1,IF(ISNUMBER($P306),$P306,$J306),IF(ISNUMBER($M306),NETWORKDAYS.INTL($M306,N('Project Info'!$C$11),'Project Info'!$H$12,Holidays!$A$6:$A$205),0))))</f>
        <v/>
      </c>
      <c r="V306" s="53" t="str">
        <f>IF($U306="","",$U306-MAX(1,$J306))</f>
        <v/>
      </c>
      <c r="W306" s="25" t="str">
        <f>IF($B306="","",IF($U306="","Enter Duration",IF($AE306="Completed",IF(NOT(ISNUMBER($N306)),"Completed - enter Actual End",IF($V306&gt;0,"Completed - Overshoot",IF($V306&lt;0,"Completed - Early","Completed - On Time"))),IF($AE306="On Hold","On Hold",IF($AE306="In Progress",IF($V306&gt;0,"In Progress - Overshooting","In Progress - On Track"),IF($S306&gt;$Q306,"Delayed Start","Not Started"))))))</f>
        <v/>
      </c>
      <c r="X306" s="53" t="str">
        <f>IF(OR(NOT(ISNUMBER($R306)),NOT(ISNUMBER($T306))),"",IF($T306&gt;=$R306,NETWORKDAYS.INTL($R306,$T306,'Project Info'!$H$12,Holidays!$A$6:$A$205)-1,-(NETWORKDAYS.INTL($T306,$R306,'Project Info'!$H$12,Holidays!$A$6:$A$205)-1)))</f>
        <v/>
      </c>
      <c r="Y306" s="25" t="str">
        <f>IF($B306="","",IF(AND(MAX($AC306,$AD306)&gt;0,N($S306)&gt;N($Q306)),"Delayed by Task #"&amp;IF($AC306&gt;=$AD306,$D306,$G306)&amp;" (+"&amp;MAX($AC306,$AD306)&amp;"d)",""))</f>
        <v/>
      </c>
      <c r="Z306" s="52" t="str">
        <f>IF($B306="","",COUNTIF($D$11:$D$310,$A306)+COUNTIF($G$11:$G$310,$A306))</f>
        <v/>
      </c>
      <c r="AA306" s="47" t="str">
        <f>IF($B306="","",IF($AE306="Completed",1,IF($AE306="On Hold",4,IF($AE306="In Progress",2,IF(N($S306)&gt;N($Q306),7,3)))))</f>
        <v/>
      </c>
      <c r="AB306" s="47" t="str">
        <f>IF($B306="","",IF(OR(AND($D306&lt;&gt;"",ISNUMBER(MATCH($D306,$A$11:$A$310,0))),AND($G306&lt;&gt;"",ISNUMBER(MATCH($G306,$A$11:$A$310,0)))),1,0))</f>
        <v/>
      </c>
      <c r="AC306" s="47">
        <f>IF($D306="",0,N(IFERROR(INDEX($X$11:$X$310,MATCH($D306,$A$11:$A$310,0)),0)))</f>
        <v>0</v>
      </c>
      <c r="AD306" s="47">
        <f>IF($G306="",0,N(IFERROR(INDEX($X$11:$X$310,MATCH($G306,$A$11:$A$310,0)),0)))</f>
        <v>0</v>
      </c>
      <c r="AE306" s="47" t="str">
        <f>IF($B306="","",IF(ISNUMBER($N306),"Completed",IF($L306="Completed","Completed",IF($L306&lt;&gt;"",$L306,IF(ISNUMBER($M306),"In Progress","Not Started")))))</f>
        <v/>
      </c>
      <c r="AF306" s="54" t="str">
        <f>IF($B306="","",IF($AE306="Completed",1,MIN(1,N($O306))))</f>
        <v/>
      </c>
      <c r="AG306" s="55" t="str">
        <f>IF(OR($S306="",NOT(ISNUMBER($J306))),"",WORKDAY.INTL($S306,MAX(1,$J306)-1,'Project Info'!$H$12,Holidays!$A$6:$A$205))</f>
        <v/>
      </c>
      <c r="AH306" s="47" t="str">
        <f>IF($B306="","",N($J306)*$AF306)</f>
        <v/>
      </c>
      <c r="AI306" s="47">
        <f>IF(ISNUMBER($R306),$R306,0)</f>
        <v>0</v>
      </c>
      <c r="AJ306" s="47">
        <f>IF(ISNUMBER($T306),$T306,0)</f>
        <v>0</v>
      </c>
    </row>
    <row r="307" ht="18" customHeight="1">
      <c r="A307" s="47" t="str">
        <f>IF($B307="","",ROW()-10)</f>
        <v/>
      </c>
      <c r="B307" s="48" t="n"/>
      <c r="C307" s="48" t="n"/>
      <c r="D307" s="6" t="n"/>
      <c r="E307" s="6" t="n"/>
      <c r="F307" s="6" t="n"/>
      <c r="G307" s="6" t="n"/>
      <c r="H307" s="6" t="n"/>
      <c r="I307" s="6" t="n"/>
      <c r="J307" s="6" t="n"/>
      <c r="K307" s="49" t="n"/>
      <c r="L307" s="6" t="n"/>
      <c r="M307" s="49" t="n"/>
      <c r="N307" s="49" t="n"/>
      <c r="O307" s="50" t="n"/>
      <c r="P307" s="6" t="n"/>
      <c r="Q307" s="51" t="str">
        <f>IF(OR($B307="",'Project Info'!$C$9=""),"",WORKDAY.INTL(MAX('Project Info'!$C$9,N($K307),IF($D307="",0,N(IFERROR(IF($E307="SS",WORKDAY.INTL(INDEX($Q$11:$Q$310,MATCH($D307,$A$11:$A$310,0)),N($F307),'Project Info'!$H$12,Holidays!$A$6:$A$205),IF($E307="FF",WORKDAY.INTL(INDEX($R$11:$R$310,MATCH($D307,$A$11:$A$310,0)),N($F307)-MAX(1,N($J307))+1,'Project Info'!$H$12,Holidays!$A$6:$A$205),WORKDAY.INTL(INDEX($R$11:$R$310,MATCH($D307,$A$11:$A$310,0)),1+N($F307),'Project Info'!$H$12,Holidays!$A$6:$A$205))),0))),IF($G307="",0,N(IFERROR(IF($H307="SS",WORKDAY.INTL(INDEX($Q$11:$Q$310,MATCH($G307,$A$11:$A$310,0)),N($I307),'Project Info'!$H$12,Holidays!$A$6:$A$205),IF($H307="FF",WORKDAY.INTL(INDEX($R$11:$R$310,MATCH($G307,$A$11:$A$310,0)),N($I307)-MAX(1,N($J307))+1,'Project Info'!$H$12,Holidays!$A$6:$A$205),WORKDAY.INTL(INDEX($R$11:$R$310,MATCH($G307,$A$11:$A$310,0)),1+N($I307),'Project Info'!$H$12,Holidays!$A$6:$A$205))),0))))-1,1,'Project Info'!$H$12,Holidays!$A$6:$A$205))</f>
        <v/>
      </c>
      <c r="R307" s="51" t="str">
        <f>IF(OR($Q307="",NOT(ISNUMBER($J307))),"",WORKDAY.INTL($Q307,MAX(1,$J307)-1,'Project Info'!$H$12,Holidays!$A$6:$A$205))</f>
        <v/>
      </c>
      <c r="S307" s="51" t="str">
        <f>IF($Q307="","",IF(ISNUMBER($M307),$M307,WORKDAY.INTL(MAX($Q307,IF($D307="",0,N(IFERROR(IF($E307="SS",WORKDAY.INTL(INDEX($S$11:$S$310,MATCH($D307,$A$11:$A$310,0)),N($F307),'Project Info'!$H$12,Holidays!$A$6:$A$205),IF($E307="FF",WORKDAY.INTL(INDEX($T$11:$T$310,MATCH($D307,$A$11:$A$310,0)),N($F307)-MAX(1,IF(ISNUMBER($P307),$P307,N($J307)))+1,'Project Info'!$H$12,Holidays!$A$6:$A$205),WORKDAY.INTL(INDEX($T$11:$T$310,MATCH($D307,$A$11:$A$310,0)),1+N($F307),'Project Info'!$H$12,Holidays!$A$6:$A$205))),0))),IF($G307="",0,N(IFERROR(IF($H307="SS",WORKDAY.INTL(INDEX($S$11:$S$310,MATCH($G307,$A$11:$A$310,0)),N($I307),'Project Info'!$H$12,Holidays!$A$6:$A$205),IF($H307="FF",WORKDAY.INTL(INDEX($T$11:$T$310,MATCH($G307,$A$11:$A$310,0)),N($I307)-MAX(1,IF(ISNUMBER($P307),$P307,N($J307)))+1,'Project Info'!$H$12,Holidays!$A$6:$A$205),WORKDAY.INTL(INDEX($T$11:$T$310,MATCH($G307,$A$11:$A$310,0)),1+N($I307),'Project Info'!$H$12,Holidays!$A$6:$A$205))),0))),IF($AE307="Completed",0,N('Project Info'!$C$11)))-1,1,'Project Info'!$H$12,Holidays!$A$6:$A$205)))</f>
        <v/>
      </c>
      <c r="T307" s="51" t="str">
        <f>IF(OR($S307="",$U307=""),"",IF(ISNUMBER($N307),$N307,WORKDAY.INTL($S307,$U307-1,'Project Info'!$H$12,Holidays!$A$6:$A$205)))</f>
        <v/>
      </c>
      <c r="U307" s="52" t="str">
        <f>IF(OR($S307="",NOT(ISNUMBER($J307))),"",IF(ISNUMBER($N307),MAX(1,NETWORKDAYS.INTL($S307,$N307,'Project Info'!$H$12,Holidays!$A$6:$A$205)),MAX(1,IF(ISNUMBER($P307),$P307,$J307),IF(ISNUMBER($M307),NETWORKDAYS.INTL($M307,N('Project Info'!$C$11),'Project Info'!$H$12,Holidays!$A$6:$A$205),0))))</f>
        <v/>
      </c>
      <c r="V307" s="53" t="str">
        <f>IF($U307="","",$U307-MAX(1,$J307))</f>
        <v/>
      </c>
      <c r="W307" s="25" t="str">
        <f>IF($B307="","",IF($U307="","Enter Duration",IF($AE307="Completed",IF(NOT(ISNUMBER($N307)),"Completed - enter Actual End",IF($V307&gt;0,"Completed - Overshoot",IF($V307&lt;0,"Completed - Early","Completed - On Time"))),IF($AE307="On Hold","On Hold",IF($AE307="In Progress",IF($V307&gt;0,"In Progress - Overshooting","In Progress - On Track"),IF($S307&gt;$Q307,"Delayed Start","Not Started"))))))</f>
        <v/>
      </c>
      <c r="X307" s="53" t="str">
        <f>IF(OR(NOT(ISNUMBER($R307)),NOT(ISNUMBER($T307))),"",IF($T307&gt;=$R307,NETWORKDAYS.INTL($R307,$T307,'Project Info'!$H$12,Holidays!$A$6:$A$205)-1,-(NETWORKDAYS.INTL($T307,$R307,'Project Info'!$H$12,Holidays!$A$6:$A$205)-1)))</f>
        <v/>
      </c>
      <c r="Y307" s="25" t="str">
        <f>IF($B307="","",IF(AND(MAX($AC307,$AD307)&gt;0,N($S307)&gt;N($Q307)),"Delayed by Task #"&amp;IF($AC307&gt;=$AD307,$D307,$G307)&amp;" (+"&amp;MAX($AC307,$AD307)&amp;"d)",""))</f>
        <v/>
      </c>
      <c r="Z307" s="52" t="str">
        <f>IF($B307="","",COUNTIF($D$11:$D$310,$A307)+COUNTIF($G$11:$G$310,$A307))</f>
        <v/>
      </c>
      <c r="AA307" s="47" t="str">
        <f>IF($B307="","",IF($AE307="Completed",1,IF($AE307="On Hold",4,IF($AE307="In Progress",2,IF(N($S307)&gt;N($Q307),7,3)))))</f>
        <v/>
      </c>
      <c r="AB307" s="47" t="str">
        <f>IF($B307="","",IF(OR(AND($D307&lt;&gt;"",ISNUMBER(MATCH($D307,$A$11:$A$310,0))),AND($G307&lt;&gt;"",ISNUMBER(MATCH($G307,$A$11:$A$310,0)))),1,0))</f>
        <v/>
      </c>
      <c r="AC307" s="47">
        <f>IF($D307="",0,N(IFERROR(INDEX($X$11:$X$310,MATCH($D307,$A$11:$A$310,0)),0)))</f>
        <v>0</v>
      </c>
      <c r="AD307" s="47">
        <f>IF($G307="",0,N(IFERROR(INDEX($X$11:$X$310,MATCH($G307,$A$11:$A$310,0)),0)))</f>
        <v>0</v>
      </c>
      <c r="AE307" s="47" t="str">
        <f>IF($B307="","",IF(ISNUMBER($N307),"Completed",IF($L307="Completed","Completed",IF($L307&lt;&gt;"",$L307,IF(ISNUMBER($M307),"In Progress","Not Started")))))</f>
        <v/>
      </c>
      <c r="AF307" s="54" t="str">
        <f>IF($B307="","",IF($AE307="Completed",1,MIN(1,N($O307))))</f>
        <v/>
      </c>
      <c r="AG307" s="55" t="str">
        <f>IF(OR($S307="",NOT(ISNUMBER($J307))),"",WORKDAY.INTL($S307,MAX(1,$J307)-1,'Project Info'!$H$12,Holidays!$A$6:$A$205))</f>
        <v/>
      </c>
      <c r="AH307" s="47" t="str">
        <f>IF($B307="","",N($J307)*$AF307)</f>
        <v/>
      </c>
      <c r="AI307" s="47">
        <f>IF(ISNUMBER($R307),$R307,0)</f>
        <v>0</v>
      </c>
      <c r="AJ307" s="47">
        <f>IF(ISNUMBER($T307),$T307,0)</f>
        <v>0</v>
      </c>
    </row>
    <row r="308" ht="18" customHeight="1">
      <c r="A308" s="47" t="str">
        <f>IF($B308="","",ROW()-10)</f>
        <v/>
      </c>
      <c r="B308" s="48" t="n"/>
      <c r="C308" s="48" t="n"/>
      <c r="D308" s="6" t="n"/>
      <c r="E308" s="6" t="n"/>
      <c r="F308" s="6" t="n"/>
      <c r="G308" s="6" t="n"/>
      <c r="H308" s="6" t="n"/>
      <c r="I308" s="6" t="n"/>
      <c r="J308" s="6" t="n"/>
      <c r="K308" s="49" t="n"/>
      <c r="L308" s="6" t="n"/>
      <c r="M308" s="49" t="n"/>
      <c r="N308" s="49" t="n"/>
      <c r="O308" s="50" t="n"/>
      <c r="P308" s="6" t="n"/>
      <c r="Q308" s="51" t="str">
        <f>IF(OR($B308="",'Project Info'!$C$9=""),"",WORKDAY.INTL(MAX('Project Info'!$C$9,N($K308),IF($D308="",0,N(IFERROR(IF($E308="SS",WORKDAY.INTL(INDEX($Q$11:$Q$310,MATCH($D308,$A$11:$A$310,0)),N($F308),'Project Info'!$H$12,Holidays!$A$6:$A$205),IF($E308="FF",WORKDAY.INTL(INDEX($R$11:$R$310,MATCH($D308,$A$11:$A$310,0)),N($F308)-MAX(1,N($J308))+1,'Project Info'!$H$12,Holidays!$A$6:$A$205),WORKDAY.INTL(INDEX($R$11:$R$310,MATCH($D308,$A$11:$A$310,0)),1+N($F308),'Project Info'!$H$12,Holidays!$A$6:$A$205))),0))),IF($G308="",0,N(IFERROR(IF($H308="SS",WORKDAY.INTL(INDEX($Q$11:$Q$310,MATCH($G308,$A$11:$A$310,0)),N($I308),'Project Info'!$H$12,Holidays!$A$6:$A$205),IF($H308="FF",WORKDAY.INTL(INDEX($R$11:$R$310,MATCH($G308,$A$11:$A$310,0)),N($I308)-MAX(1,N($J308))+1,'Project Info'!$H$12,Holidays!$A$6:$A$205),WORKDAY.INTL(INDEX($R$11:$R$310,MATCH($G308,$A$11:$A$310,0)),1+N($I308),'Project Info'!$H$12,Holidays!$A$6:$A$205))),0))))-1,1,'Project Info'!$H$12,Holidays!$A$6:$A$205))</f>
        <v/>
      </c>
      <c r="R308" s="51" t="str">
        <f>IF(OR($Q308="",NOT(ISNUMBER($J308))),"",WORKDAY.INTL($Q308,MAX(1,$J308)-1,'Project Info'!$H$12,Holidays!$A$6:$A$205))</f>
        <v/>
      </c>
      <c r="S308" s="51" t="str">
        <f>IF($Q308="","",IF(ISNUMBER($M308),$M308,WORKDAY.INTL(MAX($Q308,IF($D308="",0,N(IFERROR(IF($E308="SS",WORKDAY.INTL(INDEX($S$11:$S$310,MATCH($D308,$A$11:$A$310,0)),N($F308),'Project Info'!$H$12,Holidays!$A$6:$A$205),IF($E308="FF",WORKDAY.INTL(INDEX($T$11:$T$310,MATCH($D308,$A$11:$A$310,0)),N($F308)-MAX(1,IF(ISNUMBER($P308),$P308,N($J308)))+1,'Project Info'!$H$12,Holidays!$A$6:$A$205),WORKDAY.INTL(INDEX($T$11:$T$310,MATCH($D308,$A$11:$A$310,0)),1+N($F308),'Project Info'!$H$12,Holidays!$A$6:$A$205))),0))),IF($G308="",0,N(IFERROR(IF($H308="SS",WORKDAY.INTL(INDEX($S$11:$S$310,MATCH($G308,$A$11:$A$310,0)),N($I308),'Project Info'!$H$12,Holidays!$A$6:$A$205),IF($H308="FF",WORKDAY.INTL(INDEX($T$11:$T$310,MATCH($G308,$A$11:$A$310,0)),N($I308)-MAX(1,IF(ISNUMBER($P308),$P308,N($J308)))+1,'Project Info'!$H$12,Holidays!$A$6:$A$205),WORKDAY.INTL(INDEX($T$11:$T$310,MATCH($G308,$A$11:$A$310,0)),1+N($I308),'Project Info'!$H$12,Holidays!$A$6:$A$205))),0))),IF($AE308="Completed",0,N('Project Info'!$C$11)))-1,1,'Project Info'!$H$12,Holidays!$A$6:$A$205)))</f>
        <v/>
      </c>
      <c r="T308" s="51" t="str">
        <f>IF(OR($S308="",$U308=""),"",IF(ISNUMBER($N308),$N308,WORKDAY.INTL($S308,$U308-1,'Project Info'!$H$12,Holidays!$A$6:$A$205)))</f>
        <v/>
      </c>
      <c r="U308" s="52" t="str">
        <f>IF(OR($S308="",NOT(ISNUMBER($J308))),"",IF(ISNUMBER($N308),MAX(1,NETWORKDAYS.INTL($S308,$N308,'Project Info'!$H$12,Holidays!$A$6:$A$205)),MAX(1,IF(ISNUMBER($P308),$P308,$J308),IF(ISNUMBER($M308),NETWORKDAYS.INTL($M308,N('Project Info'!$C$11),'Project Info'!$H$12,Holidays!$A$6:$A$205),0))))</f>
        <v/>
      </c>
      <c r="V308" s="53" t="str">
        <f>IF($U308="","",$U308-MAX(1,$J308))</f>
        <v/>
      </c>
      <c r="W308" s="25" t="str">
        <f>IF($B308="","",IF($U308="","Enter Duration",IF($AE308="Completed",IF(NOT(ISNUMBER($N308)),"Completed - enter Actual End",IF($V308&gt;0,"Completed - Overshoot",IF($V308&lt;0,"Completed - Early","Completed - On Time"))),IF($AE308="On Hold","On Hold",IF($AE308="In Progress",IF($V308&gt;0,"In Progress - Overshooting","In Progress - On Track"),IF($S308&gt;$Q308,"Delayed Start","Not Started"))))))</f>
        <v/>
      </c>
      <c r="X308" s="53" t="str">
        <f>IF(OR(NOT(ISNUMBER($R308)),NOT(ISNUMBER($T308))),"",IF($T308&gt;=$R308,NETWORKDAYS.INTL($R308,$T308,'Project Info'!$H$12,Holidays!$A$6:$A$205)-1,-(NETWORKDAYS.INTL($T308,$R308,'Project Info'!$H$12,Holidays!$A$6:$A$205)-1)))</f>
        <v/>
      </c>
      <c r="Y308" s="25" t="str">
        <f>IF($B308="","",IF(AND(MAX($AC308,$AD308)&gt;0,N($S308)&gt;N($Q308)),"Delayed by Task #"&amp;IF($AC308&gt;=$AD308,$D308,$G308)&amp;" (+"&amp;MAX($AC308,$AD308)&amp;"d)",""))</f>
        <v/>
      </c>
      <c r="Z308" s="52" t="str">
        <f>IF($B308="","",COUNTIF($D$11:$D$310,$A308)+COUNTIF($G$11:$G$310,$A308))</f>
        <v/>
      </c>
      <c r="AA308" s="47" t="str">
        <f>IF($B308="","",IF($AE308="Completed",1,IF($AE308="On Hold",4,IF($AE308="In Progress",2,IF(N($S308)&gt;N($Q308),7,3)))))</f>
        <v/>
      </c>
      <c r="AB308" s="47" t="str">
        <f>IF($B308="","",IF(OR(AND($D308&lt;&gt;"",ISNUMBER(MATCH($D308,$A$11:$A$310,0))),AND($G308&lt;&gt;"",ISNUMBER(MATCH($G308,$A$11:$A$310,0)))),1,0))</f>
        <v/>
      </c>
      <c r="AC308" s="47">
        <f>IF($D308="",0,N(IFERROR(INDEX($X$11:$X$310,MATCH($D308,$A$11:$A$310,0)),0)))</f>
        <v>0</v>
      </c>
      <c r="AD308" s="47">
        <f>IF($G308="",0,N(IFERROR(INDEX($X$11:$X$310,MATCH($G308,$A$11:$A$310,0)),0)))</f>
        <v>0</v>
      </c>
      <c r="AE308" s="47" t="str">
        <f>IF($B308="","",IF(ISNUMBER($N308),"Completed",IF($L308="Completed","Completed",IF($L308&lt;&gt;"",$L308,IF(ISNUMBER($M308),"In Progress","Not Started")))))</f>
        <v/>
      </c>
      <c r="AF308" s="54" t="str">
        <f>IF($B308="","",IF($AE308="Completed",1,MIN(1,N($O308))))</f>
        <v/>
      </c>
      <c r="AG308" s="55" t="str">
        <f>IF(OR($S308="",NOT(ISNUMBER($J308))),"",WORKDAY.INTL($S308,MAX(1,$J308)-1,'Project Info'!$H$12,Holidays!$A$6:$A$205))</f>
        <v/>
      </c>
      <c r="AH308" s="47" t="str">
        <f>IF($B308="","",N($J308)*$AF308)</f>
        <v/>
      </c>
      <c r="AI308" s="47">
        <f>IF(ISNUMBER($R308),$R308,0)</f>
        <v>0</v>
      </c>
      <c r="AJ308" s="47">
        <f>IF(ISNUMBER($T308),$T308,0)</f>
        <v>0</v>
      </c>
    </row>
    <row r="309" ht="18" customHeight="1">
      <c r="A309" s="47" t="str">
        <f>IF($B309="","",ROW()-10)</f>
        <v/>
      </c>
      <c r="B309" s="48" t="n"/>
      <c r="C309" s="48" t="n"/>
      <c r="D309" s="6" t="n"/>
      <c r="E309" s="6" t="n"/>
      <c r="F309" s="6" t="n"/>
      <c r="G309" s="6" t="n"/>
      <c r="H309" s="6" t="n"/>
      <c r="I309" s="6" t="n"/>
      <c r="J309" s="6" t="n"/>
      <c r="K309" s="49" t="n"/>
      <c r="L309" s="6" t="n"/>
      <c r="M309" s="49" t="n"/>
      <c r="N309" s="49" t="n"/>
      <c r="O309" s="50" t="n"/>
      <c r="P309" s="6" t="n"/>
      <c r="Q309" s="51" t="str">
        <f>IF(OR($B309="",'Project Info'!$C$9=""),"",WORKDAY.INTL(MAX('Project Info'!$C$9,N($K309),IF($D309="",0,N(IFERROR(IF($E309="SS",WORKDAY.INTL(INDEX($Q$11:$Q$310,MATCH($D309,$A$11:$A$310,0)),N($F309),'Project Info'!$H$12,Holidays!$A$6:$A$205),IF($E309="FF",WORKDAY.INTL(INDEX($R$11:$R$310,MATCH($D309,$A$11:$A$310,0)),N($F309)-MAX(1,N($J309))+1,'Project Info'!$H$12,Holidays!$A$6:$A$205),WORKDAY.INTL(INDEX($R$11:$R$310,MATCH($D309,$A$11:$A$310,0)),1+N($F309),'Project Info'!$H$12,Holidays!$A$6:$A$205))),0))),IF($G309="",0,N(IFERROR(IF($H309="SS",WORKDAY.INTL(INDEX($Q$11:$Q$310,MATCH($G309,$A$11:$A$310,0)),N($I309),'Project Info'!$H$12,Holidays!$A$6:$A$205),IF($H309="FF",WORKDAY.INTL(INDEX($R$11:$R$310,MATCH($G309,$A$11:$A$310,0)),N($I309)-MAX(1,N($J309))+1,'Project Info'!$H$12,Holidays!$A$6:$A$205),WORKDAY.INTL(INDEX($R$11:$R$310,MATCH($G309,$A$11:$A$310,0)),1+N($I309),'Project Info'!$H$12,Holidays!$A$6:$A$205))),0))))-1,1,'Project Info'!$H$12,Holidays!$A$6:$A$205))</f>
        <v/>
      </c>
      <c r="R309" s="51" t="str">
        <f>IF(OR($Q309="",NOT(ISNUMBER($J309))),"",WORKDAY.INTL($Q309,MAX(1,$J309)-1,'Project Info'!$H$12,Holidays!$A$6:$A$205))</f>
        <v/>
      </c>
      <c r="S309" s="51" t="str">
        <f>IF($Q309="","",IF(ISNUMBER($M309),$M309,WORKDAY.INTL(MAX($Q309,IF($D309="",0,N(IFERROR(IF($E309="SS",WORKDAY.INTL(INDEX($S$11:$S$310,MATCH($D309,$A$11:$A$310,0)),N($F309),'Project Info'!$H$12,Holidays!$A$6:$A$205),IF($E309="FF",WORKDAY.INTL(INDEX($T$11:$T$310,MATCH($D309,$A$11:$A$310,0)),N($F309)-MAX(1,IF(ISNUMBER($P309),$P309,N($J309)))+1,'Project Info'!$H$12,Holidays!$A$6:$A$205),WORKDAY.INTL(INDEX($T$11:$T$310,MATCH($D309,$A$11:$A$310,0)),1+N($F309),'Project Info'!$H$12,Holidays!$A$6:$A$205))),0))),IF($G309="",0,N(IFERROR(IF($H309="SS",WORKDAY.INTL(INDEX($S$11:$S$310,MATCH($G309,$A$11:$A$310,0)),N($I309),'Project Info'!$H$12,Holidays!$A$6:$A$205),IF($H309="FF",WORKDAY.INTL(INDEX($T$11:$T$310,MATCH($G309,$A$11:$A$310,0)),N($I309)-MAX(1,IF(ISNUMBER($P309),$P309,N($J309)))+1,'Project Info'!$H$12,Holidays!$A$6:$A$205),WORKDAY.INTL(INDEX($T$11:$T$310,MATCH($G309,$A$11:$A$310,0)),1+N($I309),'Project Info'!$H$12,Holidays!$A$6:$A$205))),0))),IF($AE309="Completed",0,N('Project Info'!$C$11)))-1,1,'Project Info'!$H$12,Holidays!$A$6:$A$205)))</f>
        <v/>
      </c>
      <c r="T309" s="51" t="str">
        <f>IF(OR($S309="",$U309=""),"",IF(ISNUMBER($N309),$N309,WORKDAY.INTL($S309,$U309-1,'Project Info'!$H$12,Holidays!$A$6:$A$205)))</f>
        <v/>
      </c>
      <c r="U309" s="52" t="str">
        <f>IF(OR($S309="",NOT(ISNUMBER($J309))),"",IF(ISNUMBER($N309),MAX(1,NETWORKDAYS.INTL($S309,$N309,'Project Info'!$H$12,Holidays!$A$6:$A$205)),MAX(1,IF(ISNUMBER($P309),$P309,$J309),IF(ISNUMBER($M309),NETWORKDAYS.INTL($M309,N('Project Info'!$C$11),'Project Info'!$H$12,Holidays!$A$6:$A$205),0))))</f>
        <v/>
      </c>
      <c r="V309" s="53" t="str">
        <f>IF($U309="","",$U309-MAX(1,$J309))</f>
        <v/>
      </c>
      <c r="W309" s="25" t="str">
        <f>IF($B309="","",IF($U309="","Enter Duration",IF($AE309="Completed",IF(NOT(ISNUMBER($N309)),"Completed - enter Actual End",IF($V309&gt;0,"Completed - Overshoot",IF($V309&lt;0,"Completed - Early","Completed - On Time"))),IF($AE309="On Hold","On Hold",IF($AE309="In Progress",IF($V309&gt;0,"In Progress - Overshooting","In Progress - On Track"),IF($S309&gt;$Q309,"Delayed Start","Not Started"))))))</f>
        <v/>
      </c>
      <c r="X309" s="53" t="str">
        <f>IF(OR(NOT(ISNUMBER($R309)),NOT(ISNUMBER($T309))),"",IF($T309&gt;=$R309,NETWORKDAYS.INTL($R309,$T309,'Project Info'!$H$12,Holidays!$A$6:$A$205)-1,-(NETWORKDAYS.INTL($T309,$R309,'Project Info'!$H$12,Holidays!$A$6:$A$205)-1)))</f>
        <v/>
      </c>
      <c r="Y309" s="25" t="str">
        <f>IF($B309="","",IF(AND(MAX($AC309,$AD309)&gt;0,N($S309)&gt;N($Q309)),"Delayed by Task #"&amp;IF($AC309&gt;=$AD309,$D309,$G309)&amp;" (+"&amp;MAX($AC309,$AD309)&amp;"d)",""))</f>
        <v/>
      </c>
      <c r="Z309" s="52" t="str">
        <f>IF($B309="","",COUNTIF($D$11:$D$310,$A309)+COUNTIF($G$11:$G$310,$A309))</f>
        <v/>
      </c>
      <c r="AA309" s="47" t="str">
        <f>IF($B309="","",IF($AE309="Completed",1,IF($AE309="On Hold",4,IF($AE309="In Progress",2,IF(N($S309)&gt;N($Q309),7,3)))))</f>
        <v/>
      </c>
      <c r="AB309" s="47" t="str">
        <f>IF($B309="","",IF(OR(AND($D309&lt;&gt;"",ISNUMBER(MATCH($D309,$A$11:$A$310,0))),AND($G309&lt;&gt;"",ISNUMBER(MATCH($G309,$A$11:$A$310,0)))),1,0))</f>
        <v/>
      </c>
      <c r="AC309" s="47">
        <f>IF($D309="",0,N(IFERROR(INDEX($X$11:$X$310,MATCH($D309,$A$11:$A$310,0)),0)))</f>
        <v>0</v>
      </c>
      <c r="AD309" s="47">
        <f>IF($G309="",0,N(IFERROR(INDEX($X$11:$X$310,MATCH($G309,$A$11:$A$310,0)),0)))</f>
        <v>0</v>
      </c>
      <c r="AE309" s="47" t="str">
        <f>IF($B309="","",IF(ISNUMBER($N309),"Completed",IF($L309="Completed","Completed",IF($L309&lt;&gt;"",$L309,IF(ISNUMBER($M309),"In Progress","Not Started")))))</f>
        <v/>
      </c>
      <c r="AF309" s="54" t="str">
        <f>IF($B309="","",IF($AE309="Completed",1,MIN(1,N($O309))))</f>
        <v/>
      </c>
      <c r="AG309" s="55" t="str">
        <f>IF(OR($S309="",NOT(ISNUMBER($J309))),"",WORKDAY.INTL($S309,MAX(1,$J309)-1,'Project Info'!$H$12,Holidays!$A$6:$A$205))</f>
        <v/>
      </c>
      <c r="AH309" s="47" t="str">
        <f>IF($B309="","",N($J309)*$AF309)</f>
        <v/>
      </c>
      <c r="AI309" s="47">
        <f>IF(ISNUMBER($R309),$R309,0)</f>
        <v>0</v>
      </c>
      <c r="AJ309" s="47">
        <f>IF(ISNUMBER($T309),$T309,0)</f>
        <v>0</v>
      </c>
    </row>
    <row r="310" ht="18" customHeight="1">
      <c r="A310" s="47" t="str">
        <f>IF($B310="","",ROW()-10)</f>
        <v/>
      </c>
      <c r="B310" s="48" t="n"/>
      <c r="C310" s="48" t="n"/>
      <c r="D310" s="6" t="n"/>
      <c r="E310" s="6" t="n"/>
      <c r="F310" s="6" t="n"/>
      <c r="G310" s="6" t="n"/>
      <c r="H310" s="6" t="n"/>
      <c r="I310" s="6" t="n"/>
      <c r="J310" s="6" t="n"/>
      <c r="K310" s="49" t="n"/>
      <c r="L310" s="6" t="n"/>
      <c r="M310" s="49" t="n"/>
      <c r="N310" s="49" t="n"/>
      <c r="O310" s="50" t="n"/>
      <c r="P310" s="6" t="n"/>
      <c r="Q310" s="51" t="str">
        <f>IF(OR($B310="",'Project Info'!$C$9=""),"",WORKDAY.INTL(MAX('Project Info'!$C$9,N($K310),IF($D310="",0,N(IFERROR(IF($E310="SS",WORKDAY.INTL(INDEX($Q$11:$Q$310,MATCH($D310,$A$11:$A$310,0)),N($F310),'Project Info'!$H$12,Holidays!$A$6:$A$205),IF($E310="FF",WORKDAY.INTL(INDEX($R$11:$R$310,MATCH($D310,$A$11:$A$310,0)),N($F310)-MAX(1,N($J310))+1,'Project Info'!$H$12,Holidays!$A$6:$A$205),WORKDAY.INTL(INDEX($R$11:$R$310,MATCH($D310,$A$11:$A$310,0)),1+N($F310),'Project Info'!$H$12,Holidays!$A$6:$A$205))),0))),IF($G310="",0,N(IFERROR(IF($H310="SS",WORKDAY.INTL(INDEX($Q$11:$Q$310,MATCH($G310,$A$11:$A$310,0)),N($I310),'Project Info'!$H$12,Holidays!$A$6:$A$205),IF($H310="FF",WORKDAY.INTL(INDEX($R$11:$R$310,MATCH($G310,$A$11:$A$310,0)),N($I310)-MAX(1,N($J310))+1,'Project Info'!$H$12,Holidays!$A$6:$A$205),WORKDAY.INTL(INDEX($R$11:$R$310,MATCH($G310,$A$11:$A$310,0)),1+N($I310),'Project Info'!$H$12,Holidays!$A$6:$A$205))),0))))-1,1,'Project Info'!$H$12,Holidays!$A$6:$A$205))</f>
        <v/>
      </c>
      <c r="R310" s="51" t="str">
        <f>IF(OR($Q310="",NOT(ISNUMBER($J310))),"",WORKDAY.INTL($Q310,MAX(1,$J310)-1,'Project Info'!$H$12,Holidays!$A$6:$A$205))</f>
        <v/>
      </c>
      <c r="S310" s="51" t="str">
        <f>IF($Q310="","",IF(ISNUMBER($M310),$M310,WORKDAY.INTL(MAX($Q310,IF($D310="",0,N(IFERROR(IF($E310="SS",WORKDAY.INTL(INDEX($S$11:$S$310,MATCH($D310,$A$11:$A$310,0)),N($F310),'Project Info'!$H$12,Holidays!$A$6:$A$205),IF($E310="FF",WORKDAY.INTL(INDEX($T$11:$T$310,MATCH($D310,$A$11:$A$310,0)),N($F310)-MAX(1,IF(ISNUMBER($P310),$P310,N($J310)))+1,'Project Info'!$H$12,Holidays!$A$6:$A$205),WORKDAY.INTL(INDEX($T$11:$T$310,MATCH($D310,$A$11:$A$310,0)),1+N($F310),'Project Info'!$H$12,Holidays!$A$6:$A$205))),0))),IF($G310="",0,N(IFERROR(IF($H310="SS",WORKDAY.INTL(INDEX($S$11:$S$310,MATCH($G310,$A$11:$A$310,0)),N($I310),'Project Info'!$H$12,Holidays!$A$6:$A$205),IF($H310="FF",WORKDAY.INTL(INDEX($T$11:$T$310,MATCH($G310,$A$11:$A$310,0)),N($I310)-MAX(1,IF(ISNUMBER($P310),$P310,N($J310)))+1,'Project Info'!$H$12,Holidays!$A$6:$A$205),WORKDAY.INTL(INDEX($T$11:$T$310,MATCH($G310,$A$11:$A$310,0)),1+N($I310),'Project Info'!$H$12,Holidays!$A$6:$A$205))),0))),IF($AE310="Completed",0,N('Project Info'!$C$11)))-1,1,'Project Info'!$H$12,Holidays!$A$6:$A$205)))</f>
        <v/>
      </c>
      <c r="T310" s="51" t="str">
        <f>IF(OR($S310="",$U310=""),"",IF(ISNUMBER($N310),$N310,WORKDAY.INTL($S310,$U310-1,'Project Info'!$H$12,Holidays!$A$6:$A$205)))</f>
        <v/>
      </c>
      <c r="U310" s="52" t="str">
        <f>IF(OR($S310="",NOT(ISNUMBER($J310))),"",IF(ISNUMBER($N310),MAX(1,NETWORKDAYS.INTL($S310,$N310,'Project Info'!$H$12,Holidays!$A$6:$A$205)),MAX(1,IF(ISNUMBER($P310),$P310,$J310),IF(ISNUMBER($M310),NETWORKDAYS.INTL($M310,N('Project Info'!$C$11),'Project Info'!$H$12,Holidays!$A$6:$A$205),0))))</f>
        <v/>
      </c>
      <c r="V310" s="53" t="str">
        <f>IF($U310="","",$U310-MAX(1,$J310))</f>
        <v/>
      </c>
      <c r="W310" s="25" t="str">
        <f>IF($B310="","",IF($U310="","Enter Duration",IF($AE310="Completed",IF(NOT(ISNUMBER($N310)),"Completed - enter Actual End",IF($V310&gt;0,"Completed - Overshoot",IF($V310&lt;0,"Completed - Early","Completed - On Time"))),IF($AE310="On Hold","On Hold",IF($AE310="In Progress",IF($V310&gt;0,"In Progress - Overshooting","In Progress - On Track"),IF($S310&gt;$Q310,"Delayed Start","Not Started"))))))</f>
        <v/>
      </c>
      <c r="X310" s="53" t="str">
        <f>IF(OR(NOT(ISNUMBER($R310)),NOT(ISNUMBER($T310))),"",IF($T310&gt;=$R310,NETWORKDAYS.INTL($R310,$T310,'Project Info'!$H$12,Holidays!$A$6:$A$205)-1,-(NETWORKDAYS.INTL($T310,$R310,'Project Info'!$H$12,Holidays!$A$6:$A$205)-1)))</f>
        <v/>
      </c>
      <c r="Y310" s="25" t="str">
        <f>IF($B310="","",IF(AND(MAX($AC310,$AD310)&gt;0,N($S310)&gt;N($Q310)),"Delayed by Task #"&amp;IF($AC310&gt;=$AD310,$D310,$G310)&amp;" (+"&amp;MAX($AC310,$AD310)&amp;"d)",""))</f>
        <v/>
      </c>
      <c r="Z310" s="52" t="str">
        <f>IF($B310="","",COUNTIF($D$11:$D$310,$A310)+COUNTIF($G$11:$G$310,$A310))</f>
        <v/>
      </c>
      <c r="AA310" s="47" t="str">
        <f>IF($B310="","",IF($AE310="Completed",1,IF($AE310="On Hold",4,IF($AE310="In Progress",2,IF(N($S310)&gt;N($Q310),7,3)))))</f>
        <v/>
      </c>
      <c r="AB310" s="47" t="str">
        <f>IF($B310="","",IF(OR(AND($D310&lt;&gt;"",ISNUMBER(MATCH($D310,$A$11:$A$310,0))),AND($G310&lt;&gt;"",ISNUMBER(MATCH($G310,$A$11:$A$310,0)))),1,0))</f>
        <v/>
      </c>
      <c r="AC310" s="47">
        <f>IF($D310="",0,N(IFERROR(INDEX($X$11:$X$310,MATCH($D310,$A$11:$A$310,0)),0)))</f>
        <v>0</v>
      </c>
      <c r="AD310" s="47">
        <f>IF($G310="",0,N(IFERROR(INDEX($X$11:$X$310,MATCH($G310,$A$11:$A$310,0)),0)))</f>
        <v>0</v>
      </c>
      <c r="AE310" s="47" t="str">
        <f>IF($B310="","",IF(ISNUMBER($N310),"Completed",IF($L310="Completed","Completed",IF($L310&lt;&gt;"",$L310,IF(ISNUMBER($M310),"In Progress","Not Started")))))</f>
        <v/>
      </c>
      <c r="AF310" s="54" t="str">
        <f>IF($B310="","",IF($AE310="Completed",1,MIN(1,N($O310))))</f>
        <v/>
      </c>
      <c r="AG310" s="55" t="str">
        <f>IF(OR($S310="",NOT(ISNUMBER($J310))),"",WORKDAY.INTL($S310,MAX(1,$J310)-1,'Project Info'!$H$12,Holidays!$A$6:$A$205))</f>
        <v/>
      </c>
      <c r="AH310" s="47" t="str">
        <f>IF($B310="","",N($J310)*$AF310)</f>
        <v/>
      </c>
      <c r="AI310" s="47">
        <f>IF(ISNUMBER($R310),$R310,0)</f>
        <v>0</v>
      </c>
      <c r="AJ310" s="47">
        <f>IF(ISNUMBER($T310),$T310,0)</f>
        <v>0</v>
      </c>
    </row>
  </sheetData>
  <autoFilter ref="A10:Z310"/>
  <mergeCells count="8">
    <mergeCell ref="A5:Z5"/>
    <mergeCell ref="L9:P9"/>
    <mergeCell ref="A1:Z1"/>
    <mergeCell ref="Q9:Z9"/>
    <mergeCell ref="AA9:AJ9"/>
    <mergeCell ref="A4:Z4"/>
    <mergeCell ref="A2:Z2"/>
    <mergeCell ref="A9:K9"/>
  </mergeCells>
  <conditionalFormatting sqref="A4:Z4">
    <cfRule type="expression" priority="1" dxfId="2" stopIfTrue="1">
      <formula>ISNUMBER(SEARCH("DELAYED",$A$4))</formula>
    </cfRule>
    <cfRule type="expression" priority="2" dxfId="3" stopIfTrue="1">
      <formula>ISNUMBER(SEARCH("AT RISK",$A$4))</formula>
    </cfRule>
    <cfRule type="expression" priority="3" dxfId="4" stopIfTrue="1">
      <formula>ISNUMBER(SEARCH("ON TRACK",$A$4))</formula>
    </cfRule>
  </conditionalFormatting>
  <conditionalFormatting sqref="A11:B310">
    <cfRule type="expression" priority="4" dxfId="0" stopIfTrue="0">
      <formula>AND(ISNUMBER($V11),$V11&gt;0)</formula>
    </cfRule>
    <cfRule type="expression" priority="5" dxfId="5" stopIfTrue="0">
      <formula>$Y11&lt;&gt;""</formula>
    </cfRule>
  </conditionalFormatting>
  <conditionalFormatting sqref="W11:W310">
    <cfRule type="expression" priority="6" dxfId="1" stopIfTrue="1">
      <formula>LEFT($W11,19)="Completed - On Time"</formula>
    </cfRule>
    <cfRule type="expression" priority="7" dxfId="6" stopIfTrue="1">
      <formula>LEFT($W11,17)="Completed - Early"</formula>
    </cfRule>
    <cfRule type="expression" priority="8" dxfId="0" stopIfTrue="1">
      <formula>LEFT($W11,21)="Completed - Overshoot"</formula>
    </cfRule>
    <cfRule type="expression" priority="9" dxfId="7" stopIfTrue="1">
      <formula>LEFT($W11,22)="In Progress - On Track"</formula>
    </cfRule>
    <cfRule type="expression" priority="10" dxfId="8" stopIfTrue="1">
      <formula>LEFT($W11,26)="In Progress - Overshooting"</formula>
    </cfRule>
    <cfRule type="expression" priority="11" dxfId="9" stopIfTrue="1">
      <formula>LEFT($W11,13)="Delayed Start"</formula>
    </cfRule>
    <cfRule type="expression" priority="12" dxfId="10" stopIfTrue="1">
      <formula>LEFT($W11,7)="On Hold"</formula>
    </cfRule>
    <cfRule type="expression" priority="13" dxfId="11" stopIfTrue="1">
      <formula>LEFT($W11,11)="Not Started"</formula>
    </cfRule>
    <cfRule type="expression" priority="14" dxfId="12" stopIfTrue="1">
      <formula>LEFT($W11,5)="Enter"</formula>
    </cfRule>
  </conditionalFormatting>
  <conditionalFormatting sqref="V11:V310">
    <cfRule type="expression" priority="15" dxfId="0" stopIfTrue="0">
      <formula>AND(ISNUMBER($V11),$V11&gt;0)</formula>
    </cfRule>
    <cfRule type="expression" priority="16" dxfId="1" stopIfTrue="0">
      <formula>AND(ISNUMBER($V11),$V11&lt;0)</formula>
    </cfRule>
  </conditionalFormatting>
  <conditionalFormatting sqref="X11:X310">
    <cfRule type="expression" priority="17" dxfId="0" stopIfTrue="0">
      <formula>AND(ISNUMBER($X11),$X11&gt;0)</formula>
    </cfRule>
    <cfRule type="expression" priority="18" dxfId="1" stopIfTrue="0">
      <formula>AND(ISNUMBER($X11),$X11&lt;0)</formula>
    </cfRule>
  </conditionalFormatting>
  <conditionalFormatting sqref="Y11:Y310">
    <cfRule type="expression" priority="19" dxfId="9" stopIfTrue="0">
      <formula>$Y11&lt;&gt;""</formula>
    </cfRule>
  </conditionalFormatting>
  <conditionalFormatting sqref="L11:L310">
    <cfRule type="expression" priority="20" dxfId="1" stopIfTrue="0">
      <formula>$L11="Completed"</formula>
    </cfRule>
    <cfRule type="expression" priority="21" dxfId="7" stopIfTrue="0">
      <formula>$L11="In Progress"</formula>
    </cfRule>
    <cfRule type="expression" priority="22" dxfId="10" stopIfTrue="0">
      <formula>$L11="On Hold"</formula>
    </cfRule>
  </conditionalFormatting>
  <dataValidations count="12">
    <dataValidation sqref="L11:L310" showDropDown="0" showInputMessage="1" showErrorMessage="0" allowBlank="1" promptTitle="Status" prompt="Pick the current task status." type="list">
      <formula1>"Not Started,In Progress,Completed,On Hold"</formula1>
    </dataValidation>
    <dataValidation sqref="D11:D310" showDropDown="0" showInputMessage="1" showErrorMessage="0" allowBlank="1" errorTitle="Invalid" error="Enter a task ID number." promptTitle="Predecessor" prompt="ID (first column) of the task this one depends on. Leave blank if none." type="whole" operator="between">
      <formula1>1</formula1>
      <formula2>9999</formula2>
    </dataValidation>
    <dataValidation sqref="E11:E310" showDropDown="0" showInputMessage="1" showErrorMessage="0" allowBlank="1" promptTitle="Link type" prompt="FS = start after predecessor ends (default). SS = start n days after it starts. FF = end n days after it ends." type="list">
      <formula1>"FS,SS,FF"</formula1>
    </dataValidation>
    <dataValidation sqref="F11:F310" showDropDown="0" showInputMessage="1" showErrorMessage="0" allowBlank="1" promptTitle="Lag" prompt="Working days added to the link (negative = overlap)." type="whole" operator="between">
      <formula1>-365</formula1>
      <formula2>365</formula2>
    </dataValidation>
    <dataValidation sqref="G11:G310" showDropDown="0" showInputMessage="1" showErrorMessage="0" allowBlank="1" errorTitle="Invalid" error="Enter a task ID number." promptTitle="Predecessor" prompt="ID (first column) of the task this one depends on. Leave blank if none." type="whole" operator="between">
      <formula1>1</formula1>
      <formula2>9999</formula2>
    </dataValidation>
    <dataValidation sqref="H11:H310" showDropDown="0" showInputMessage="1" showErrorMessage="0" allowBlank="1" promptTitle="Link type" prompt="FS = start after predecessor ends (default). SS = start n days after it starts. FF = end n days after it ends." type="list">
      <formula1>"FS,SS,FF"</formula1>
    </dataValidation>
    <dataValidation sqref="I11:I310" showDropDown="0" showInputMessage="1" showErrorMessage="0" allowBlank="1" promptTitle="Lag" prompt="Working days added to the link (negative = overlap)." type="whole" operator="between">
      <formula1>-365</formula1>
      <formula2>365</formula2>
    </dataValidation>
    <dataValidation sqref="J11:J310" showDropDown="0" showInputMessage="1" showErrorMessage="0" allowBlank="1" errorTitle="Invalid" error="Enter a number of days &gt;= 1." promptTitle="Duration" prompt="Planned duration in WORKING days (min 1)." type="decimal" operator="greaterThanOrEqual">
      <formula1>1</formula1>
    </dataValidation>
    <dataValidation sqref="P11:P310" showDropDown="0" showInputMessage="1" showErrorMessage="0" allowBlank="1" promptTitle="Revised duration" prompt="New total working days if you now expect the task to take longer/shorter." type="decimal" operator="greaterThanOrEqual">
      <formula1>1</formula1>
    </dataValidation>
    <dataValidation sqref="K11:K310" showDropDown="0" showInputMessage="0" showErrorMessage="0" allowBlank="1" errorTitle="Invalid date" error="Enter a valid date." type="date" operator="greaterThan">
      <formula1>36526</formula1>
    </dataValidation>
    <dataValidation sqref="M11:N310" showDropDown="0" showInputMessage="0" showErrorMessage="0" allowBlank="1" errorTitle="Invalid date" error="Enter a valid date." type="date" operator="greaterThan">
      <formula1>36526</formula1>
    </dataValidation>
    <dataValidation sqref="O11:O310" showDropDown="0" showInputMessage="1" showErrorMessage="0" allowBlank="1" errorTitle="Invalid" error="Enter a value between 0% and 100%." promptTitle="% Complete" prompt="Enter 0% to 100%.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B7F79"/>
    <outlinePr summaryBelow="1" summaryRight="1"/>
    <pageSetUpPr fitToPage="1"/>
  </sheetPr>
  <dimension ref="A1:ED310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7" customWidth="1" min="9" max="9"/>
    <col width="8" customWidth="1" min="10" max="10"/>
    <col hidden="1" outlineLevel="1" width="3" customWidth="1" min="11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.4" customWidth="1" min="35" max="35"/>
    <col width="4.4" customWidth="1" min="36" max="36"/>
    <col width="4.4" customWidth="1" min="37" max="37"/>
    <col width="4.4" customWidth="1" min="38" max="38"/>
    <col width="4.4" customWidth="1" min="39" max="39"/>
    <col width="4.4" customWidth="1" min="40" max="40"/>
    <col width="4.4" customWidth="1" min="41" max="41"/>
    <col width="4.4" customWidth="1" min="42" max="42"/>
    <col width="4.4" customWidth="1" min="43" max="43"/>
    <col width="4.4" customWidth="1" min="44" max="44"/>
    <col width="4.4" customWidth="1" min="45" max="45"/>
    <col width="4.4" customWidth="1" min="46" max="46"/>
    <col width="4.4" customWidth="1" min="47" max="47"/>
    <col width="4.4" customWidth="1" min="48" max="48"/>
    <col width="4.4" customWidth="1" min="49" max="49"/>
    <col width="4.4" customWidth="1" min="50" max="50"/>
    <col width="4.4" customWidth="1" min="51" max="51"/>
    <col width="4.4" customWidth="1" min="52" max="52"/>
    <col width="4.4" customWidth="1" min="53" max="53"/>
    <col width="4.4" customWidth="1" min="54" max="54"/>
    <col width="4.4" customWidth="1" min="55" max="55"/>
    <col width="4.4" customWidth="1" min="56" max="56"/>
    <col width="4.4" customWidth="1" min="57" max="57"/>
    <col width="4.4" customWidth="1" min="58" max="58"/>
    <col width="4.4" customWidth="1" min="59" max="59"/>
    <col width="4.4" customWidth="1" min="60" max="60"/>
    <col width="4.4" customWidth="1" min="61" max="61"/>
    <col width="4.4" customWidth="1" min="62" max="62"/>
    <col width="4.4" customWidth="1" min="63" max="63"/>
    <col width="4.4" customWidth="1" min="64" max="64"/>
    <col width="4.4" customWidth="1" min="65" max="65"/>
    <col width="4.4" customWidth="1" min="66" max="66"/>
    <col width="4.4" customWidth="1" min="67" max="67"/>
    <col width="4.4" customWidth="1" min="68" max="68"/>
    <col width="4.4" customWidth="1" min="69" max="69"/>
    <col width="4.4" customWidth="1" min="70" max="70"/>
    <col width="4.4" customWidth="1" min="71" max="71"/>
    <col width="4.4" customWidth="1" min="72" max="72"/>
    <col width="4.4" customWidth="1" min="73" max="73"/>
    <col width="4.4" customWidth="1" min="74" max="74"/>
    <col width="4.4" customWidth="1" min="75" max="75"/>
    <col width="4.4" customWidth="1" min="76" max="76"/>
    <col width="4.4" customWidth="1" min="77" max="77"/>
    <col width="4.4" customWidth="1" min="78" max="78"/>
    <col width="4.4" customWidth="1" min="79" max="79"/>
    <col width="4.4" customWidth="1" min="80" max="80"/>
    <col width="4.4" customWidth="1" min="81" max="81"/>
    <col width="4.4" customWidth="1" min="82" max="82"/>
    <col width="4.4" customWidth="1" min="83" max="83"/>
    <col width="4.4" customWidth="1" min="84" max="84"/>
    <col width="4.4" customWidth="1" min="85" max="85"/>
    <col width="4.4" customWidth="1" min="86" max="86"/>
    <col width="4.4" customWidth="1" min="87" max="87"/>
    <col width="4.4" customWidth="1" min="88" max="88"/>
    <col width="4.4" customWidth="1" min="89" max="89"/>
    <col width="4.4" customWidth="1" min="90" max="90"/>
    <col width="4.4" customWidth="1" min="91" max="91"/>
    <col width="4.4" customWidth="1" min="92" max="92"/>
    <col width="4.4" customWidth="1" min="93" max="93"/>
    <col width="4.4" customWidth="1" min="94" max="94"/>
    <col width="4.4" customWidth="1" min="95" max="95"/>
    <col width="4.4" customWidth="1" min="96" max="96"/>
    <col width="4.4" customWidth="1" min="97" max="97"/>
    <col width="4.4" customWidth="1" min="98" max="98"/>
    <col width="4.4" customWidth="1" min="99" max="99"/>
    <col width="4.4" customWidth="1" min="100" max="100"/>
    <col width="4.4" customWidth="1" min="101" max="101"/>
    <col width="4.4" customWidth="1" min="102" max="102"/>
    <col width="4.4" customWidth="1" min="103" max="103"/>
    <col width="4.4" customWidth="1" min="104" max="104"/>
    <col width="4.4" customWidth="1" min="105" max="105"/>
    <col width="4.4" customWidth="1" min="106" max="106"/>
    <col width="4.4" customWidth="1" min="107" max="107"/>
    <col width="4.4" customWidth="1" min="108" max="108"/>
    <col width="4.4" customWidth="1" min="109" max="109"/>
    <col width="4.4" customWidth="1" min="110" max="110"/>
    <col width="4.4" customWidth="1" min="111" max="111"/>
    <col width="4.4" customWidth="1" min="112" max="112"/>
    <col width="4.4" customWidth="1" min="113" max="113"/>
    <col width="4.4" customWidth="1" min="114" max="114"/>
    <col width="4.4" customWidth="1" min="115" max="115"/>
    <col width="4.4" customWidth="1" min="116" max="116"/>
    <col width="4.4" customWidth="1" min="117" max="117"/>
    <col width="4.4" customWidth="1" min="118" max="118"/>
    <col width="4.4" customWidth="1" min="119" max="119"/>
    <col width="4.4" customWidth="1" min="120" max="120"/>
    <col width="4.4" customWidth="1" min="121" max="121"/>
    <col width="4.4" customWidth="1" min="122" max="122"/>
    <col width="4.4" customWidth="1" min="123" max="123"/>
    <col width="4.4" customWidth="1" min="124" max="124"/>
    <col width="4.4" customWidth="1" min="125" max="125"/>
    <col width="4.4" customWidth="1" min="126" max="126"/>
    <col width="4.4" customWidth="1" min="127" max="127"/>
    <col width="4.4" customWidth="1" min="128" max="128"/>
    <col width="4.4" customWidth="1" min="129" max="129"/>
    <col width="4.4" customWidth="1" min="130" max="130"/>
    <col width="4.4" customWidth="1" min="131" max="131"/>
    <col width="4.4" customWidth="1" min="132" max="132"/>
    <col width="4.4" customWidth="1" min="133" max="133"/>
    <col width="4.4" customWidth="1" min="134" max="134"/>
  </cols>
  <sheetData>
    <row r="1" ht="30" customHeight="1">
      <c r="A1" s="56" t="str">
        <f>"GANTT  |  "&amp;'Project Info'!C5&amp;"  |  "&amp;'Project Info'!C6</f>
        <v>GANTT  |  1.8M C-Band Antenna System – 500 Sets  |  &lt;Client name&gt;</v>
      </c>
      <c r="O1" s="38" t="str">
        <f>'Project Info'!$B$15</f>
        <v>✔ ON TRACK: forecast finish 23-Apr-2027 meets target 23-Apr-2027</v>
      </c>
    </row>
    <row r="2" ht="24" customHeight="1">
      <c r="B2" s="57" t="inlineStr">
        <is>
          <t>Week</t>
        </is>
      </c>
      <c r="C2" s="58" t="n">
        <v>0</v>
      </c>
      <c r="E2" s="59" t="inlineStr">
        <is>
          <t>◀ pick Day / Week / Month   ·   Scroll = shift timeline by n periods (+ later / − earlier)</t>
        </is>
      </c>
    </row>
    <row r="3">
      <c r="A3" s="60" t="inlineStr">
        <is>
          <t>LEGEND  ▸  bar colour = task status · RED part of a bar = time over the planned duration</t>
        </is>
      </c>
      <c r="O3" s="61" t="inlineStr">
        <is>
          <t>Completed</t>
        </is>
      </c>
      <c r="P3" s="62" t="n"/>
      <c r="Q3" s="62" t="n"/>
      <c r="R3" s="62" t="n"/>
      <c r="S3" s="62" t="n"/>
      <c r="T3" s="62" t="n"/>
      <c r="U3" s="62" t="n"/>
      <c r="V3" s="62" t="n"/>
      <c r="W3" s="63" t="inlineStr">
        <is>
          <t>In Progress</t>
        </is>
      </c>
      <c r="X3" s="62" t="n"/>
      <c r="Y3" s="62" t="n"/>
      <c r="Z3" s="62" t="n"/>
      <c r="AA3" s="62" t="n"/>
      <c r="AB3" s="62" t="n"/>
      <c r="AC3" s="62" t="n"/>
      <c r="AD3" s="62" t="n"/>
      <c r="AE3" s="64" t="inlineStr">
        <is>
          <t>Not Started</t>
        </is>
      </c>
      <c r="AF3" s="62" t="n"/>
      <c r="AG3" s="62" t="n"/>
      <c r="AH3" s="62" t="n"/>
      <c r="AI3" s="62" t="n"/>
      <c r="AJ3" s="62" t="n"/>
      <c r="AK3" s="62" t="n"/>
      <c r="AL3" s="62" t="n"/>
      <c r="AM3" s="65" t="inlineStr">
        <is>
          <t>On Hold</t>
        </is>
      </c>
      <c r="AN3" s="62" t="n"/>
      <c r="AO3" s="62" t="n"/>
      <c r="AP3" s="62" t="n"/>
      <c r="AQ3" s="62" t="n"/>
      <c r="AR3" s="62" t="n"/>
      <c r="AS3" s="62" t="n"/>
      <c r="AT3" s="62" t="n"/>
      <c r="AU3" s="66" t="inlineStr">
        <is>
          <t>Overshoot (over duration)</t>
        </is>
      </c>
      <c r="AV3" s="62" t="n"/>
      <c r="AW3" s="62" t="n"/>
      <c r="AX3" s="62" t="n"/>
      <c r="AY3" s="62" t="n"/>
      <c r="AZ3" s="62" t="n"/>
      <c r="BA3" s="62" t="n"/>
      <c r="BB3" s="62" t="n"/>
      <c r="BC3" s="67" t="inlineStr">
        <is>
          <t>Delayed / Affected</t>
        </is>
      </c>
      <c r="BD3" s="62" t="n"/>
      <c r="BE3" s="62" t="n"/>
      <c r="BF3" s="62" t="n"/>
      <c r="BG3" s="62" t="n"/>
      <c r="BH3" s="62" t="n"/>
      <c r="BI3" s="62" t="n"/>
      <c r="BJ3" s="62" t="n"/>
      <c r="BK3" s="68" t="inlineStr">
        <is>
          <t>Planned, unused</t>
        </is>
      </c>
      <c r="BL3" s="62" t="n"/>
      <c r="BM3" s="62" t="n"/>
      <c r="BN3" s="62" t="n"/>
      <c r="BO3" s="62" t="n"/>
      <c r="BP3" s="62" t="n"/>
      <c r="BQ3" s="62" t="n"/>
      <c r="BR3" s="62" t="n"/>
    </row>
    <row r="4">
      <c r="A4" s="60" t="inlineStr">
        <is>
          <t>Orange task name = delayed by predecessor · Red task name = duration overshoot · Pink header = holiday</t>
        </is>
      </c>
      <c r="O4" s="69" t="inlineStr">
        <is>
          <t>Weekly off</t>
        </is>
      </c>
      <c r="P4" s="62" t="n"/>
      <c r="Q4" s="62" t="n"/>
      <c r="R4" s="62" t="n"/>
      <c r="S4" s="62" t="n"/>
      <c r="T4" s="62" t="n"/>
      <c r="U4" s="62" t="n"/>
      <c r="V4" s="62" t="n"/>
      <c r="W4" s="70" t="inlineStr">
        <is>
          <t>Holiday</t>
        </is>
      </c>
      <c r="X4" s="62" t="n"/>
      <c r="Y4" s="62" t="n"/>
      <c r="Z4" s="62" t="n"/>
      <c r="AA4" s="62" t="n"/>
      <c r="AB4" s="62" t="n"/>
      <c r="AC4" s="62" t="n"/>
      <c r="AD4" s="62" t="n"/>
      <c r="AE4" s="71" t="inlineStr">
        <is>
          <t>Status date</t>
        </is>
      </c>
      <c r="AF4" s="62" t="n"/>
      <c r="AG4" s="62" t="n"/>
      <c r="AH4" s="62" t="n"/>
      <c r="AI4" s="62" t="n"/>
      <c r="AJ4" s="62" t="n"/>
      <c r="AK4" s="62" t="n"/>
      <c r="AL4" s="62" t="n"/>
      <c r="AM4" s="72" t="inlineStr">
        <is>
          <t>▶ Start</t>
        </is>
      </c>
      <c r="AN4" s="62" t="n"/>
      <c r="AO4" s="62" t="n"/>
      <c r="AP4" s="62" t="n"/>
      <c r="AQ4" s="62" t="n"/>
      <c r="AR4" s="62" t="n"/>
      <c r="AS4" s="62" t="n"/>
      <c r="AT4" s="62" t="n"/>
      <c r="AU4" s="72" t="inlineStr">
        <is>
          <t>↳ Starts after pred.</t>
        </is>
      </c>
      <c r="AV4" s="62" t="n"/>
      <c r="AW4" s="62" t="n"/>
      <c r="AX4" s="62" t="n"/>
      <c r="AY4" s="62" t="n"/>
      <c r="AZ4" s="62" t="n"/>
      <c r="BA4" s="62" t="n"/>
      <c r="BB4" s="62" t="n"/>
      <c r="BC4" s="72" t="inlineStr">
        <is>
          <t>◀ End</t>
        </is>
      </c>
      <c r="BD4" s="62" t="n"/>
      <c r="BE4" s="62" t="n"/>
      <c r="BF4" s="62" t="n"/>
      <c r="BG4" s="62" t="n"/>
      <c r="BH4" s="62" t="n"/>
      <c r="BI4" s="62" t="n"/>
      <c r="BJ4" s="62" t="n"/>
      <c r="BK4" s="72" t="inlineStr">
        <is>
          <t>➜ End feeds others</t>
        </is>
      </c>
      <c r="BL4" s="62" t="n"/>
      <c r="BM4" s="62" t="n"/>
      <c r="BN4" s="62" t="n"/>
      <c r="BO4" s="62" t="n"/>
      <c r="BP4" s="62" t="n"/>
      <c r="BQ4" s="62" t="n"/>
      <c r="BR4" s="62" t="n"/>
      <c r="BS4" s="72" t="inlineStr">
        <is>
          <t>◆ Start = End</t>
        </is>
      </c>
      <c r="BT4" s="62" t="n"/>
      <c r="BU4" s="62" t="n"/>
      <c r="BV4" s="62" t="n"/>
      <c r="BW4" s="62" t="n"/>
      <c r="BX4" s="62" t="n"/>
      <c r="BY4" s="62" t="n"/>
      <c r="BZ4" s="62" t="n"/>
    </row>
    <row r="5" hidden="1">
      <c r="K5" s="73">
        <f>IF($B$2="Day",'Project Info'!$C$9,IF($B$2="Week",'Project Info'!$C$9-WEEKDAY('Project Info'!$C$9,2)+1,DATE(YEAR('Project Info'!$C$9),MONTH('Project Info'!$C$9),1)))</f>
        <v>46307.0</v>
      </c>
      <c r="O5" s="74">
        <f>IF($B$2="Day",$K$5+0+$C$2,IF($B$2="Week",$K$5+7*(0+$C$2),EDATE($K$5,0+$C$2)))</f>
        <v>46307.0</v>
      </c>
      <c r="P5" s="74">
        <f>IF($B$2="Day",$K$5+1+$C$2,IF($B$2="Week",$K$5+7*(1+$C$2),EDATE($K$5,1+$C$2)))</f>
        <v>46314.0</v>
      </c>
      <c r="Q5" s="74">
        <f>IF($B$2="Day",$K$5+2+$C$2,IF($B$2="Week",$K$5+7*(2+$C$2),EDATE($K$5,2+$C$2)))</f>
        <v>46321.0</v>
      </c>
      <c r="R5" s="74">
        <f>IF($B$2="Day",$K$5+3+$C$2,IF($B$2="Week",$K$5+7*(3+$C$2),EDATE($K$5,3+$C$2)))</f>
        <v>46328.0</v>
      </c>
      <c r="S5" s="74">
        <f>IF($B$2="Day",$K$5+4+$C$2,IF($B$2="Week",$K$5+7*(4+$C$2),EDATE($K$5,4+$C$2)))</f>
        <v>46335.0</v>
      </c>
      <c r="T5" s="74">
        <f>IF($B$2="Day",$K$5+5+$C$2,IF($B$2="Week",$K$5+7*(5+$C$2),EDATE($K$5,5+$C$2)))</f>
        <v>46342.0</v>
      </c>
      <c r="U5" s="74">
        <f>IF($B$2="Day",$K$5+6+$C$2,IF($B$2="Week",$K$5+7*(6+$C$2),EDATE($K$5,6+$C$2)))</f>
        <v>46349.0</v>
      </c>
      <c r="V5" s="74">
        <f>IF($B$2="Day",$K$5+7+$C$2,IF($B$2="Week",$K$5+7*(7+$C$2),EDATE($K$5,7+$C$2)))</f>
        <v>46356.0</v>
      </c>
      <c r="W5" s="74">
        <f>IF($B$2="Day",$K$5+8+$C$2,IF($B$2="Week",$K$5+7*(8+$C$2),EDATE($K$5,8+$C$2)))</f>
        <v>46363.0</v>
      </c>
      <c r="X5" s="74">
        <f>IF($B$2="Day",$K$5+9+$C$2,IF($B$2="Week",$K$5+7*(9+$C$2),EDATE($K$5,9+$C$2)))</f>
        <v>46370.0</v>
      </c>
      <c r="Y5" s="74">
        <f>IF($B$2="Day",$K$5+10+$C$2,IF($B$2="Week",$K$5+7*(10+$C$2),EDATE($K$5,10+$C$2)))</f>
        <v>46377.0</v>
      </c>
      <c r="Z5" s="74">
        <f>IF($B$2="Day",$K$5+11+$C$2,IF($B$2="Week",$K$5+7*(11+$C$2),EDATE($K$5,11+$C$2)))</f>
        <v>46384.0</v>
      </c>
      <c r="AA5" s="74">
        <f>IF($B$2="Day",$K$5+12+$C$2,IF($B$2="Week",$K$5+7*(12+$C$2),EDATE($K$5,12+$C$2)))</f>
        <v>46391.0</v>
      </c>
      <c r="AB5" s="74">
        <f>IF($B$2="Day",$K$5+13+$C$2,IF($B$2="Week",$K$5+7*(13+$C$2),EDATE($K$5,13+$C$2)))</f>
        <v>46398.0</v>
      </c>
      <c r="AC5" s="74">
        <f>IF($B$2="Day",$K$5+14+$C$2,IF($B$2="Week",$K$5+7*(14+$C$2),EDATE($K$5,14+$C$2)))</f>
        <v>46405.0</v>
      </c>
      <c r="AD5" s="74">
        <f>IF($B$2="Day",$K$5+15+$C$2,IF($B$2="Week",$K$5+7*(15+$C$2),EDATE($K$5,15+$C$2)))</f>
        <v>46412.0</v>
      </c>
      <c r="AE5" s="74">
        <f>IF($B$2="Day",$K$5+16+$C$2,IF($B$2="Week",$K$5+7*(16+$C$2),EDATE($K$5,16+$C$2)))</f>
        <v>46419.0</v>
      </c>
      <c r="AF5" s="74">
        <f>IF($B$2="Day",$K$5+17+$C$2,IF($B$2="Week",$K$5+7*(17+$C$2),EDATE($K$5,17+$C$2)))</f>
        <v>46426.0</v>
      </c>
      <c r="AG5" s="74">
        <f>IF($B$2="Day",$K$5+18+$C$2,IF($B$2="Week",$K$5+7*(18+$C$2),EDATE($K$5,18+$C$2)))</f>
        <v>46433.0</v>
      </c>
      <c r="AH5" s="74">
        <f>IF($B$2="Day",$K$5+19+$C$2,IF($B$2="Week",$K$5+7*(19+$C$2),EDATE($K$5,19+$C$2)))</f>
        <v>46440.0</v>
      </c>
      <c r="AI5" s="74">
        <f>IF($B$2="Day",$K$5+20+$C$2,IF($B$2="Week",$K$5+7*(20+$C$2),EDATE($K$5,20+$C$2)))</f>
        <v>46447.0</v>
      </c>
      <c r="AJ5" s="74">
        <f>IF($B$2="Day",$K$5+21+$C$2,IF($B$2="Week",$K$5+7*(21+$C$2),EDATE($K$5,21+$C$2)))</f>
        <v>46454.0</v>
      </c>
      <c r="AK5" s="74">
        <f>IF($B$2="Day",$K$5+22+$C$2,IF($B$2="Week",$K$5+7*(22+$C$2),EDATE($K$5,22+$C$2)))</f>
        <v>46461.0</v>
      </c>
      <c r="AL5" s="74">
        <f>IF($B$2="Day",$K$5+23+$C$2,IF($B$2="Week",$K$5+7*(23+$C$2),EDATE($K$5,23+$C$2)))</f>
        <v>46468.0</v>
      </c>
      <c r="AM5" s="74">
        <f>IF($B$2="Day",$K$5+24+$C$2,IF($B$2="Week",$K$5+7*(24+$C$2),EDATE($K$5,24+$C$2)))</f>
        <v>46475.0</v>
      </c>
      <c r="AN5" s="74">
        <f>IF($B$2="Day",$K$5+25+$C$2,IF($B$2="Week",$K$5+7*(25+$C$2),EDATE($K$5,25+$C$2)))</f>
        <v>46482.0</v>
      </c>
      <c r="AO5" s="74">
        <f>IF($B$2="Day",$K$5+26+$C$2,IF($B$2="Week",$K$5+7*(26+$C$2),EDATE($K$5,26+$C$2)))</f>
        <v>46489.0</v>
      </c>
      <c r="AP5" s="74">
        <f>IF($B$2="Day",$K$5+27+$C$2,IF($B$2="Week",$K$5+7*(27+$C$2),EDATE($K$5,27+$C$2)))</f>
        <v>46496.0</v>
      </c>
      <c r="AQ5" s="74">
        <f>IF($B$2="Day",$K$5+28+$C$2,IF($B$2="Week",$K$5+7*(28+$C$2),EDATE($K$5,28+$C$2)))</f>
        <v>46503.0</v>
      </c>
      <c r="AR5" s="74">
        <f>IF($B$2="Day",$K$5+29+$C$2,IF($B$2="Week",$K$5+7*(29+$C$2),EDATE($K$5,29+$C$2)))</f>
        <v>46510.0</v>
      </c>
      <c r="AS5" s="74">
        <f>IF($B$2="Day",$K$5+30+$C$2,IF($B$2="Week",$K$5+7*(30+$C$2),EDATE($K$5,30+$C$2)))</f>
        <v>46517.0</v>
      </c>
      <c r="AT5" s="74">
        <f>IF($B$2="Day",$K$5+31+$C$2,IF($B$2="Week",$K$5+7*(31+$C$2),EDATE($K$5,31+$C$2)))</f>
        <v>46524.0</v>
      </c>
      <c r="AU5" s="74">
        <f>IF($B$2="Day",$K$5+32+$C$2,IF($B$2="Week",$K$5+7*(32+$C$2),EDATE($K$5,32+$C$2)))</f>
        <v>46531.0</v>
      </c>
      <c r="AV5" s="74">
        <f>IF($B$2="Day",$K$5+33+$C$2,IF($B$2="Week",$K$5+7*(33+$C$2),EDATE($K$5,33+$C$2)))</f>
        <v>46538.0</v>
      </c>
      <c r="AW5" s="74">
        <f>IF($B$2="Day",$K$5+34+$C$2,IF($B$2="Week",$K$5+7*(34+$C$2),EDATE($K$5,34+$C$2)))</f>
        <v>46545.0</v>
      </c>
      <c r="AX5" s="74">
        <f>IF($B$2="Day",$K$5+35+$C$2,IF($B$2="Week",$K$5+7*(35+$C$2),EDATE($K$5,35+$C$2)))</f>
        <v>46552.0</v>
      </c>
      <c r="AY5" s="74">
        <f>IF($B$2="Day",$K$5+36+$C$2,IF($B$2="Week",$K$5+7*(36+$C$2),EDATE($K$5,36+$C$2)))</f>
        <v>46559.0</v>
      </c>
      <c r="AZ5" s="74">
        <f>IF($B$2="Day",$K$5+37+$C$2,IF($B$2="Week",$K$5+7*(37+$C$2),EDATE($K$5,37+$C$2)))</f>
        <v>46566.0</v>
      </c>
      <c r="BA5" s="74">
        <f>IF($B$2="Day",$K$5+38+$C$2,IF($B$2="Week",$K$5+7*(38+$C$2),EDATE($K$5,38+$C$2)))</f>
        <v>46573.0</v>
      </c>
      <c r="BB5" s="74">
        <f>IF($B$2="Day",$K$5+39+$C$2,IF($B$2="Week",$K$5+7*(39+$C$2),EDATE($K$5,39+$C$2)))</f>
        <v>46580.0</v>
      </c>
      <c r="BC5" s="74">
        <f>IF($B$2="Day",$K$5+40+$C$2,IF($B$2="Week",$K$5+7*(40+$C$2),EDATE($K$5,40+$C$2)))</f>
        <v>46587.0</v>
      </c>
      <c r="BD5" s="74">
        <f>IF($B$2="Day",$K$5+41+$C$2,IF($B$2="Week",$K$5+7*(41+$C$2),EDATE($K$5,41+$C$2)))</f>
        <v>46594.0</v>
      </c>
      <c r="BE5" s="74">
        <f>IF($B$2="Day",$K$5+42+$C$2,IF($B$2="Week",$K$5+7*(42+$C$2),EDATE($K$5,42+$C$2)))</f>
        <v>46601.0</v>
      </c>
      <c r="BF5" s="74">
        <f>IF($B$2="Day",$K$5+43+$C$2,IF($B$2="Week",$K$5+7*(43+$C$2),EDATE($K$5,43+$C$2)))</f>
        <v>46608.0</v>
      </c>
      <c r="BG5" s="74">
        <f>IF($B$2="Day",$K$5+44+$C$2,IF($B$2="Week",$K$5+7*(44+$C$2),EDATE($K$5,44+$C$2)))</f>
        <v>46615.0</v>
      </c>
      <c r="BH5" s="74">
        <f>IF($B$2="Day",$K$5+45+$C$2,IF($B$2="Week",$K$5+7*(45+$C$2),EDATE($K$5,45+$C$2)))</f>
        <v>46622.0</v>
      </c>
      <c r="BI5" s="74">
        <f>IF($B$2="Day",$K$5+46+$C$2,IF($B$2="Week",$K$5+7*(46+$C$2),EDATE($K$5,46+$C$2)))</f>
        <v>46629.0</v>
      </c>
      <c r="BJ5" s="74">
        <f>IF($B$2="Day",$K$5+47+$C$2,IF($B$2="Week",$K$5+7*(47+$C$2),EDATE($K$5,47+$C$2)))</f>
        <v>46636.0</v>
      </c>
      <c r="BK5" s="74">
        <f>IF($B$2="Day",$K$5+48+$C$2,IF($B$2="Week",$K$5+7*(48+$C$2),EDATE($K$5,48+$C$2)))</f>
        <v>46643.0</v>
      </c>
      <c r="BL5" s="74">
        <f>IF($B$2="Day",$K$5+49+$C$2,IF($B$2="Week",$K$5+7*(49+$C$2),EDATE($K$5,49+$C$2)))</f>
        <v>46650.0</v>
      </c>
      <c r="BM5" s="74">
        <f>IF($B$2="Day",$K$5+50+$C$2,IF($B$2="Week",$K$5+7*(50+$C$2),EDATE($K$5,50+$C$2)))</f>
        <v>46657.0</v>
      </c>
      <c r="BN5" s="74">
        <f>IF($B$2="Day",$K$5+51+$C$2,IF($B$2="Week",$K$5+7*(51+$C$2),EDATE($K$5,51+$C$2)))</f>
        <v>46664.0</v>
      </c>
      <c r="BO5" s="74">
        <f>IF($B$2="Day",$K$5+52+$C$2,IF($B$2="Week",$K$5+7*(52+$C$2),EDATE($K$5,52+$C$2)))</f>
        <v>46671.0</v>
      </c>
      <c r="BP5" s="74">
        <f>IF($B$2="Day",$K$5+53+$C$2,IF($B$2="Week",$K$5+7*(53+$C$2),EDATE($K$5,53+$C$2)))</f>
        <v>46678.0</v>
      </c>
      <c r="BQ5" s="74">
        <f>IF($B$2="Day",$K$5+54+$C$2,IF($B$2="Week",$K$5+7*(54+$C$2),EDATE($K$5,54+$C$2)))</f>
        <v>46685.0</v>
      </c>
      <c r="BR5" s="74">
        <f>IF($B$2="Day",$K$5+55+$C$2,IF($B$2="Week",$K$5+7*(55+$C$2),EDATE($K$5,55+$C$2)))</f>
        <v>46692.0</v>
      </c>
      <c r="BS5" s="74">
        <f>IF($B$2="Day",$K$5+56+$C$2,IF($B$2="Week",$K$5+7*(56+$C$2),EDATE($K$5,56+$C$2)))</f>
        <v>46699.0</v>
      </c>
      <c r="BT5" s="74">
        <f>IF($B$2="Day",$K$5+57+$C$2,IF($B$2="Week",$K$5+7*(57+$C$2),EDATE($K$5,57+$C$2)))</f>
        <v>46706.0</v>
      </c>
      <c r="BU5" s="74">
        <f>IF($B$2="Day",$K$5+58+$C$2,IF($B$2="Week",$K$5+7*(58+$C$2),EDATE($K$5,58+$C$2)))</f>
        <v>46713.0</v>
      </c>
      <c r="BV5" s="74">
        <f>IF($B$2="Day",$K$5+59+$C$2,IF($B$2="Week",$K$5+7*(59+$C$2),EDATE($K$5,59+$C$2)))</f>
        <v>46720.0</v>
      </c>
      <c r="BW5" s="74">
        <f>IF($B$2="Day",$K$5+60+$C$2,IF($B$2="Week",$K$5+7*(60+$C$2),EDATE($K$5,60+$C$2)))</f>
        <v>46727.0</v>
      </c>
      <c r="BX5" s="74">
        <f>IF($B$2="Day",$K$5+61+$C$2,IF($B$2="Week",$K$5+7*(61+$C$2),EDATE($K$5,61+$C$2)))</f>
        <v>46734.0</v>
      </c>
      <c r="BY5" s="74">
        <f>IF($B$2="Day",$K$5+62+$C$2,IF($B$2="Week",$K$5+7*(62+$C$2),EDATE($K$5,62+$C$2)))</f>
        <v>46741.0</v>
      </c>
      <c r="BZ5" s="74">
        <f>IF($B$2="Day",$K$5+63+$C$2,IF($B$2="Week",$K$5+7*(63+$C$2),EDATE($K$5,63+$C$2)))</f>
        <v>46748.0</v>
      </c>
      <c r="CA5" s="74">
        <f>IF($B$2="Day",$K$5+64+$C$2,IF($B$2="Week",$K$5+7*(64+$C$2),EDATE($K$5,64+$C$2)))</f>
        <v>46755.0</v>
      </c>
      <c r="CB5" s="74">
        <f>IF($B$2="Day",$K$5+65+$C$2,IF($B$2="Week",$K$5+7*(65+$C$2),EDATE($K$5,65+$C$2)))</f>
        <v>46762.0</v>
      </c>
      <c r="CC5" s="74">
        <f>IF($B$2="Day",$K$5+66+$C$2,IF($B$2="Week",$K$5+7*(66+$C$2),EDATE($K$5,66+$C$2)))</f>
        <v>46769.0</v>
      </c>
      <c r="CD5" s="74">
        <f>IF($B$2="Day",$K$5+67+$C$2,IF($B$2="Week",$K$5+7*(67+$C$2),EDATE($K$5,67+$C$2)))</f>
        <v>46776.0</v>
      </c>
      <c r="CE5" s="74">
        <f>IF($B$2="Day",$K$5+68+$C$2,IF($B$2="Week",$K$5+7*(68+$C$2),EDATE($K$5,68+$C$2)))</f>
        <v>46783.0</v>
      </c>
      <c r="CF5" s="74">
        <f>IF($B$2="Day",$K$5+69+$C$2,IF($B$2="Week",$K$5+7*(69+$C$2),EDATE($K$5,69+$C$2)))</f>
        <v>46790.0</v>
      </c>
      <c r="CG5" s="74">
        <f>IF($B$2="Day",$K$5+70+$C$2,IF($B$2="Week",$K$5+7*(70+$C$2),EDATE($K$5,70+$C$2)))</f>
        <v>46797.0</v>
      </c>
      <c r="CH5" s="74">
        <f>IF($B$2="Day",$K$5+71+$C$2,IF($B$2="Week",$K$5+7*(71+$C$2),EDATE($K$5,71+$C$2)))</f>
        <v>46804.0</v>
      </c>
      <c r="CI5" s="74">
        <f>IF($B$2="Day",$K$5+72+$C$2,IF($B$2="Week",$K$5+7*(72+$C$2),EDATE($K$5,72+$C$2)))</f>
        <v>46811.0</v>
      </c>
      <c r="CJ5" s="74">
        <f>IF($B$2="Day",$K$5+73+$C$2,IF($B$2="Week",$K$5+7*(73+$C$2),EDATE($K$5,73+$C$2)))</f>
        <v>46818.0</v>
      </c>
      <c r="CK5" s="74">
        <f>IF($B$2="Day",$K$5+74+$C$2,IF($B$2="Week",$K$5+7*(74+$C$2),EDATE($K$5,74+$C$2)))</f>
        <v>46825.0</v>
      </c>
      <c r="CL5" s="74">
        <f>IF($B$2="Day",$K$5+75+$C$2,IF($B$2="Week",$K$5+7*(75+$C$2),EDATE($K$5,75+$C$2)))</f>
        <v>46832.0</v>
      </c>
      <c r="CM5" s="74">
        <f>IF($B$2="Day",$K$5+76+$C$2,IF($B$2="Week",$K$5+7*(76+$C$2),EDATE($K$5,76+$C$2)))</f>
        <v>46839.0</v>
      </c>
      <c r="CN5" s="74">
        <f>IF($B$2="Day",$K$5+77+$C$2,IF($B$2="Week",$K$5+7*(77+$C$2),EDATE($K$5,77+$C$2)))</f>
        <v>46846.0</v>
      </c>
      <c r="CO5" s="74">
        <f>IF($B$2="Day",$K$5+78+$C$2,IF($B$2="Week",$K$5+7*(78+$C$2),EDATE($K$5,78+$C$2)))</f>
        <v>46853.0</v>
      </c>
      <c r="CP5" s="74">
        <f>IF($B$2="Day",$K$5+79+$C$2,IF($B$2="Week",$K$5+7*(79+$C$2),EDATE($K$5,79+$C$2)))</f>
        <v>46860.0</v>
      </c>
      <c r="CQ5" s="74">
        <f>IF($B$2="Day",$K$5+80+$C$2,IF($B$2="Week",$K$5+7*(80+$C$2),EDATE($K$5,80+$C$2)))</f>
        <v>46867.0</v>
      </c>
      <c r="CR5" s="74">
        <f>IF($B$2="Day",$K$5+81+$C$2,IF($B$2="Week",$K$5+7*(81+$C$2),EDATE($K$5,81+$C$2)))</f>
        <v>46874.0</v>
      </c>
      <c r="CS5" s="74">
        <f>IF($B$2="Day",$K$5+82+$C$2,IF($B$2="Week",$K$5+7*(82+$C$2),EDATE($K$5,82+$C$2)))</f>
        <v>46881.0</v>
      </c>
      <c r="CT5" s="74">
        <f>IF($B$2="Day",$K$5+83+$C$2,IF($B$2="Week",$K$5+7*(83+$C$2),EDATE($K$5,83+$C$2)))</f>
        <v>46888.0</v>
      </c>
      <c r="CU5" s="74">
        <f>IF($B$2="Day",$K$5+84+$C$2,IF($B$2="Week",$K$5+7*(84+$C$2),EDATE($K$5,84+$C$2)))</f>
        <v>46895.0</v>
      </c>
      <c r="CV5" s="74">
        <f>IF($B$2="Day",$K$5+85+$C$2,IF($B$2="Week",$K$5+7*(85+$C$2),EDATE($K$5,85+$C$2)))</f>
        <v>46902.0</v>
      </c>
      <c r="CW5" s="74">
        <f>IF($B$2="Day",$K$5+86+$C$2,IF($B$2="Week",$K$5+7*(86+$C$2),EDATE($K$5,86+$C$2)))</f>
        <v>46909.0</v>
      </c>
      <c r="CX5" s="74">
        <f>IF($B$2="Day",$K$5+87+$C$2,IF($B$2="Week",$K$5+7*(87+$C$2),EDATE($K$5,87+$C$2)))</f>
        <v>46916.0</v>
      </c>
      <c r="CY5" s="74">
        <f>IF($B$2="Day",$K$5+88+$C$2,IF($B$2="Week",$K$5+7*(88+$C$2),EDATE($K$5,88+$C$2)))</f>
        <v>46923.0</v>
      </c>
      <c r="CZ5" s="74">
        <f>IF($B$2="Day",$K$5+89+$C$2,IF($B$2="Week",$K$5+7*(89+$C$2),EDATE($K$5,89+$C$2)))</f>
        <v>46930.0</v>
      </c>
      <c r="DA5" s="74">
        <f>IF($B$2="Day",$K$5+90+$C$2,IF($B$2="Week",$K$5+7*(90+$C$2),EDATE($K$5,90+$C$2)))</f>
        <v>46937.0</v>
      </c>
      <c r="DB5" s="74">
        <f>IF($B$2="Day",$K$5+91+$C$2,IF($B$2="Week",$K$5+7*(91+$C$2),EDATE($K$5,91+$C$2)))</f>
        <v>46944.0</v>
      </c>
      <c r="DC5" s="74">
        <f>IF($B$2="Day",$K$5+92+$C$2,IF($B$2="Week",$K$5+7*(92+$C$2),EDATE($K$5,92+$C$2)))</f>
        <v>46951.0</v>
      </c>
      <c r="DD5" s="74">
        <f>IF($B$2="Day",$K$5+93+$C$2,IF($B$2="Week",$K$5+7*(93+$C$2),EDATE($K$5,93+$C$2)))</f>
        <v>46958.0</v>
      </c>
      <c r="DE5" s="74">
        <f>IF($B$2="Day",$K$5+94+$C$2,IF($B$2="Week",$K$5+7*(94+$C$2),EDATE($K$5,94+$C$2)))</f>
        <v>46965.0</v>
      </c>
      <c r="DF5" s="74">
        <f>IF($B$2="Day",$K$5+95+$C$2,IF($B$2="Week",$K$5+7*(95+$C$2),EDATE($K$5,95+$C$2)))</f>
        <v>46972.0</v>
      </c>
      <c r="DG5" s="74">
        <f>IF($B$2="Day",$K$5+96+$C$2,IF($B$2="Week",$K$5+7*(96+$C$2),EDATE($K$5,96+$C$2)))</f>
        <v>46979.0</v>
      </c>
      <c r="DH5" s="74">
        <f>IF($B$2="Day",$K$5+97+$C$2,IF($B$2="Week",$K$5+7*(97+$C$2),EDATE($K$5,97+$C$2)))</f>
        <v>46986.0</v>
      </c>
      <c r="DI5" s="74">
        <f>IF($B$2="Day",$K$5+98+$C$2,IF($B$2="Week",$K$5+7*(98+$C$2),EDATE($K$5,98+$C$2)))</f>
        <v>46993.0</v>
      </c>
      <c r="DJ5" s="74">
        <f>IF($B$2="Day",$K$5+99+$C$2,IF($B$2="Week",$K$5+7*(99+$C$2),EDATE($K$5,99+$C$2)))</f>
        <v>47000.0</v>
      </c>
      <c r="DK5" s="74">
        <f>IF($B$2="Day",$K$5+100+$C$2,IF($B$2="Week",$K$5+7*(100+$C$2),EDATE($K$5,100+$C$2)))</f>
        <v>47007.0</v>
      </c>
      <c r="DL5" s="74">
        <f>IF($B$2="Day",$K$5+101+$C$2,IF($B$2="Week",$K$5+7*(101+$C$2),EDATE($K$5,101+$C$2)))</f>
        <v>47014.0</v>
      </c>
      <c r="DM5" s="74">
        <f>IF($B$2="Day",$K$5+102+$C$2,IF($B$2="Week",$K$5+7*(102+$C$2),EDATE($K$5,102+$C$2)))</f>
        <v>47021.0</v>
      </c>
      <c r="DN5" s="74">
        <f>IF($B$2="Day",$K$5+103+$C$2,IF($B$2="Week",$K$5+7*(103+$C$2),EDATE($K$5,103+$C$2)))</f>
        <v>47028.0</v>
      </c>
      <c r="DO5" s="74">
        <f>IF($B$2="Day",$K$5+104+$C$2,IF($B$2="Week",$K$5+7*(104+$C$2),EDATE($K$5,104+$C$2)))</f>
        <v>47035.0</v>
      </c>
      <c r="DP5" s="74">
        <f>IF($B$2="Day",$K$5+105+$C$2,IF($B$2="Week",$K$5+7*(105+$C$2),EDATE($K$5,105+$C$2)))</f>
        <v>47042.0</v>
      </c>
      <c r="DQ5" s="74">
        <f>IF($B$2="Day",$K$5+106+$C$2,IF($B$2="Week",$K$5+7*(106+$C$2),EDATE($K$5,106+$C$2)))</f>
        <v>47049.0</v>
      </c>
      <c r="DR5" s="74">
        <f>IF($B$2="Day",$K$5+107+$C$2,IF($B$2="Week",$K$5+7*(107+$C$2),EDATE($K$5,107+$C$2)))</f>
        <v>47056.0</v>
      </c>
      <c r="DS5" s="74">
        <f>IF($B$2="Day",$K$5+108+$C$2,IF($B$2="Week",$K$5+7*(108+$C$2),EDATE($K$5,108+$C$2)))</f>
        <v>47063.0</v>
      </c>
      <c r="DT5" s="74">
        <f>IF($B$2="Day",$K$5+109+$C$2,IF($B$2="Week",$K$5+7*(109+$C$2),EDATE($K$5,109+$C$2)))</f>
        <v>47070.0</v>
      </c>
      <c r="DU5" s="74">
        <f>IF($B$2="Day",$K$5+110+$C$2,IF($B$2="Week",$K$5+7*(110+$C$2),EDATE($K$5,110+$C$2)))</f>
        <v>47077.0</v>
      </c>
      <c r="DV5" s="74">
        <f>IF($B$2="Day",$K$5+111+$C$2,IF($B$2="Week",$K$5+7*(111+$C$2),EDATE($K$5,111+$C$2)))</f>
        <v>47084.0</v>
      </c>
      <c r="DW5" s="74">
        <f>IF($B$2="Day",$K$5+112+$C$2,IF($B$2="Week",$K$5+7*(112+$C$2),EDATE($K$5,112+$C$2)))</f>
        <v>47091.0</v>
      </c>
      <c r="DX5" s="74">
        <f>IF($B$2="Day",$K$5+113+$C$2,IF($B$2="Week",$K$5+7*(113+$C$2),EDATE($K$5,113+$C$2)))</f>
        <v>47098.0</v>
      </c>
      <c r="DY5" s="74">
        <f>IF($B$2="Day",$K$5+114+$C$2,IF($B$2="Week",$K$5+7*(114+$C$2),EDATE($K$5,114+$C$2)))</f>
        <v>47105.0</v>
      </c>
      <c r="DZ5" s="74">
        <f>IF($B$2="Day",$K$5+115+$C$2,IF($B$2="Week",$K$5+7*(115+$C$2),EDATE($K$5,115+$C$2)))</f>
        <v>47112.0</v>
      </c>
      <c r="EA5" s="74">
        <f>IF($B$2="Day",$K$5+116+$C$2,IF($B$2="Week",$K$5+7*(116+$C$2),EDATE($K$5,116+$C$2)))</f>
        <v>47119.0</v>
      </c>
      <c r="EB5" s="74">
        <f>IF($B$2="Day",$K$5+117+$C$2,IF($B$2="Week",$K$5+7*(117+$C$2),EDATE($K$5,117+$C$2)))</f>
        <v>47126.0</v>
      </c>
      <c r="EC5" s="74">
        <f>IF($B$2="Day",$K$5+118+$C$2,IF($B$2="Week",$K$5+7*(118+$C$2),EDATE($K$5,118+$C$2)))</f>
        <v>47133.0</v>
      </c>
      <c r="ED5" s="74">
        <f>IF($B$2="Day",$K$5+119+$C$2,IF($B$2="Week",$K$5+7*(119+$C$2),EDATE($K$5,119+$C$2)))</f>
        <v>47140.0</v>
      </c>
    </row>
    <row r="6" hidden="1">
      <c r="O6" s="74">
        <f>IF($B$2="Day",O5,IF($B$2="Week",O5+6,EOMONTH(O5,0)))</f>
        <v>46313.0</v>
      </c>
      <c r="P6" s="74">
        <f>IF($B$2="Day",P5,IF($B$2="Week",P5+6,EOMONTH(P5,0)))</f>
        <v>46320.0</v>
      </c>
      <c r="Q6" s="74">
        <f>IF($B$2="Day",Q5,IF($B$2="Week",Q5+6,EOMONTH(Q5,0)))</f>
        <v>46327.0</v>
      </c>
      <c r="R6" s="74">
        <f>IF($B$2="Day",R5,IF($B$2="Week",R5+6,EOMONTH(R5,0)))</f>
        <v>46334.0</v>
      </c>
      <c r="S6" s="74">
        <f>IF($B$2="Day",S5,IF($B$2="Week",S5+6,EOMONTH(S5,0)))</f>
        <v>46341.0</v>
      </c>
      <c r="T6" s="74">
        <f>IF($B$2="Day",T5,IF($B$2="Week",T5+6,EOMONTH(T5,0)))</f>
        <v>46348.0</v>
      </c>
      <c r="U6" s="74">
        <f>IF($B$2="Day",U5,IF($B$2="Week",U5+6,EOMONTH(U5,0)))</f>
        <v>46355.0</v>
      </c>
      <c r="V6" s="74">
        <f>IF($B$2="Day",V5,IF($B$2="Week",V5+6,EOMONTH(V5,0)))</f>
        <v>46362.0</v>
      </c>
      <c r="W6" s="74">
        <f>IF($B$2="Day",W5,IF($B$2="Week",W5+6,EOMONTH(W5,0)))</f>
        <v>46369.0</v>
      </c>
      <c r="X6" s="74">
        <f>IF($B$2="Day",X5,IF($B$2="Week",X5+6,EOMONTH(X5,0)))</f>
        <v>46376.0</v>
      </c>
      <c r="Y6" s="74">
        <f>IF($B$2="Day",Y5,IF($B$2="Week",Y5+6,EOMONTH(Y5,0)))</f>
        <v>46383.0</v>
      </c>
      <c r="Z6" s="74">
        <f>IF($B$2="Day",Z5,IF($B$2="Week",Z5+6,EOMONTH(Z5,0)))</f>
        <v>46390.0</v>
      </c>
      <c r="AA6" s="74">
        <f>IF($B$2="Day",AA5,IF($B$2="Week",AA5+6,EOMONTH(AA5,0)))</f>
        <v>46397.0</v>
      </c>
      <c r="AB6" s="74">
        <f>IF($B$2="Day",AB5,IF($B$2="Week",AB5+6,EOMONTH(AB5,0)))</f>
        <v>46404.0</v>
      </c>
      <c r="AC6" s="74">
        <f>IF($B$2="Day",AC5,IF($B$2="Week",AC5+6,EOMONTH(AC5,0)))</f>
        <v>46411.0</v>
      </c>
      <c r="AD6" s="74">
        <f>IF($B$2="Day",AD5,IF($B$2="Week",AD5+6,EOMONTH(AD5,0)))</f>
        <v>46418.0</v>
      </c>
      <c r="AE6" s="74">
        <f>IF($B$2="Day",AE5,IF($B$2="Week",AE5+6,EOMONTH(AE5,0)))</f>
        <v>46425.0</v>
      </c>
      <c r="AF6" s="74">
        <f>IF($B$2="Day",AF5,IF($B$2="Week",AF5+6,EOMONTH(AF5,0)))</f>
        <v>46432.0</v>
      </c>
      <c r="AG6" s="74">
        <f>IF($B$2="Day",AG5,IF($B$2="Week",AG5+6,EOMONTH(AG5,0)))</f>
        <v>46439.0</v>
      </c>
      <c r="AH6" s="74">
        <f>IF($B$2="Day",AH5,IF($B$2="Week",AH5+6,EOMONTH(AH5,0)))</f>
        <v>46446.0</v>
      </c>
      <c r="AI6" s="74">
        <f>IF($B$2="Day",AI5,IF($B$2="Week",AI5+6,EOMONTH(AI5,0)))</f>
        <v>46453.0</v>
      </c>
      <c r="AJ6" s="74">
        <f>IF($B$2="Day",AJ5,IF($B$2="Week",AJ5+6,EOMONTH(AJ5,0)))</f>
        <v>46460.0</v>
      </c>
      <c r="AK6" s="74">
        <f>IF($B$2="Day",AK5,IF($B$2="Week",AK5+6,EOMONTH(AK5,0)))</f>
        <v>46467.0</v>
      </c>
      <c r="AL6" s="74">
        <f>IF($B$2="Day",AL5,IF($B$2="Week",AL5+6,EOMONTH(AL5,0)))</f>
        <v>46474.0</v>
      </c>
      <c r="AM6" s="74">
        <f>IF($B$2="Day",AM5,IF($B$2="Week",AM5+6,EOMONTH(AM5,0)))</f>
        <v>46481.0</v>
      </c>
      <c r="AN6" s="74">
        <f>IF($B$2="Day",AN5,IF($B$2="Week",AN5+6,EOMONTH(AN5,0)))</f>
        <v>46488.0</v>
      </c>
      <c r="AO6" s="74">
        <f>IF($B$2="Day",AO5,IF($B$2="Week",AO5+6,EOMONTH(AO5,0)))</f>
        <v>46495.0</v>
      </c>
      <c r="AP6" s="74">
        <f>IF($B$2="Day",AP5,IF($B$2="Week",AP5+6,EOMONTH(AP5,0)))</f>
        <v>46502.0</v>
      </c>
      <c r="AQ6" s="74">
        <f>IF($B$2="Day",AQ5,IF($B$2="Week",AQ5+6,EOMONTH(AQ5,0)))</f>
        <v>46509.0</v>
      </c>
      <c r="AR6" s="74">
        <f>IF($B$2="Day",AR5,IF($B$2="Week",AR5+6,EOMONTH(AR5,0)))</f>
        <v>46516.0</v>
      </c>
      <c r="AS6" s="74">
        <f>IF($B$2="Day",AS5,IF($B$2="Week",AS5+6,EOMONTH(AS5,0)))</f>
        <v>46523.0</v>
      </c>
      <c r="AT6" s="74">
        <f>IF($B$2="Day",AT5,IF($B$2="Week",AT5+6,EOMONTH(AT5,0)))</f>
        <v>46530.0</v>
      </c>
      <c r="AU6" s="74">
        <f>IF($B$2="Day",AU5,IF($B$2="Week",AU5+6,EOMONTH(AU5,0)))</f>
        <v>46537.0</v>
      </c>
      <c r="AV6" s="74">
        <f>IF($B$2="Day",AV5,IF($B$2="Week",AV5+6,EOMONTH(AV5,0)))</f>
        <v>46544.0</v>
      </c>
      <c r="AW6" s="74">
        <f>IF($B$2="Day",AW5,IF($B$2="Week",AW5+6,EOMONTH(AW5,0)))</f>
        <v>46551.0</v>
      </c>
      <c r="AX6" s="74">
        <f>IF($B$2="Day",AX5,IF($B$2="Week",AX5+6,EOMONTH(AX5,0)))</f>
        <v>46558.0</v>
      </c>
      <c r="AY6" s="74">
        <f>IF($B$2="Day",AY5,IF($B$2="Week",AY5+6,EOMONTH(AY5,0)))</f>
        <v>46565.0</v>
      </c>
      <c r="AZ6" s="74">
        <f>IF($B$2="Day",AZ5,IF($B$2="Week",AZ5+6,EOMONTH(AZ5,0)))</f>
        <v>46572.0</v>
      </c>
      <c r="BA6" s="74">
        <f>IF($B$2="Day",BA5,IF($B$2="Week",BA5+6,EOMONTH(BA5,0)))</f>
        <v>46579.0</v>
      </c>
      <c r="BB6" s="74">
        <f>IF($B$2="Day",BB5,IF($B$2="Week",BB5+6,EOMONTH(BB5,0)))</f>
        <v>46586.0</v>
      </c>
      <c r="BC6" s="74">
        <f>IF($B$2="Day",BC5,IF($B$2="Week",BC5+6,EOMONTH(BC5,0)))</f>
        <v>46593.0</v>
      </c>
      <c r="BD6" s="74">
        <f>IF($B$2="Day",BD5,IF($B$2="Week",BD5+6,EOMONTH(BD5,0)))</f>
        <v>46600.0</v>
      </c>
      <c r="BE6" s="74">
        <f>IF($B$2="Day",BE5,IF($B$2="Week",BE5+6,EOMONTH(BE5,0)))</f>
        <v>46607.0</v>
      </c>
      <c r="BF6" s="74">
        <f>IF($B$2="Day",BF5,IF($B$2="Week",BF5+6,EOMONTH(BF5,0)))</f>
        <v>46614.0</v>
      </c>
      <c r="BG6" s="74">
        <f>IF($B$2="Day",BG5,IF($B$2="Week",BG5+6,EOMONTH(BG5,0)))</f>
        <v>46621.0</v>
      </c>
      <c r="BH6" s="74">
        <f>IF($B$2="Day",BH5,IF($B$2="Week",BH5+6,EOMONTH(BH5,0)))</f>
        <v>46628.0</v>
      </c>
      <c r="BI6" s="74">
        <f>IF($B$2="Day",BI5,IF($B$2="Week",BI5+6,EOMONTH(BI5,0)))</f>
        <v>46635.0</v>
      </c>
      <c r="BJ6" s="74">
        <f>IF($B$2="Day",BJ5,IF($B$2="Week",BJ5+6,EOMONTH(BJ5,0)))</f>
        <v>46642.0</v>
      </c>
      <c r="BK6" s="74">
        <f>IF($B$2="Day",BK5,IF($B$2="Week",BK5+6,EOMONTH(BK5,0)))</f>
        <v>46649.0</v>
      </c>
      <c r="BL6" s="74">
        <f>IF($B$2="Day",BL5,IF($B$2="Week",BL5+6,EOMONTH(BL5,0)))</f>
        <v>46656.0</v>
      </c>
      <c r="BM6" s="74">
        <f>IF($B$2="Day",BM5,IF($B$2="Week",BM5+6,EOMONTH(BM5,0)))</f>
        <v>46663.0</v>
      </c>
      <c r="BN6" s="74">
        <f>IF($B$2="Day",BN5,IF($B$2="Week",BN5+6,EOMONTH(BN5,0)))</f>
        <v>46670.0</v>
      </c>
      <c r="BO6" s="74">
        <f>IF($B$2="Day",BO5,IF($B$2="Week",BO5+6,EOMONTH(BO5,0)))</f>
        <v>46677.0</v>
      </c>
      <c r="BP6" s="74">
        <f>IF($B$2="Day",BP5,IF($B$2="Week",BP5+6,EOMONTH(BP5,0)))</f>
        <v>46684.0</v>
      </c>
      <c r="BQ6" s="74">
        <f>IF($B$2="Day",BQ5,IF($B$2="Week",BQ5+6,EOMONTH(BQ5,0)))</f>
        <v>46691.0</v>
      </c>
      <c r="BR6" s="74">
        <f>IF($B$2="Day",BR5,IF($B$2="Week",BR5+6,EOMONTH(BR5,0)))</f>
        <v>46698.0</v>
      </c>
      <c r="BS6" s="74">
        <f>IF($B$2="Day",BS5,IF($B$2="Week",BS5+6,EOMONTH(BS5,0)))</f>
        <v>46705.0</v>
      </c>
      <c r="BT6" s="74">
        <f>IF($B$2="Day",BT5,IF($B$2="Week",BT5+6,EOMONTH(BT5,0)))</f>
        <v>46712.0</v>
      </c>
      <c r="BU6" s="74">
        <f>IF($B$2="Day",BU5,IF($B$2="Week",BU5+6,EOMONTH(BU5,0)))</f>
        <v>46719.0</v>
      </c>
      <c r="BV6" s="74">
        <f>IF($B$2="Day",BV5,IF($B$2="Week",BV5+6,EOMONTH(BV5,0)))</f>
        <v>46726.0</v>
      </c>
      <c r="BW6" s="74">
        <f>IF($B$2="Day",BW5,IF($B$2="Week",BW5+6,EOMONTH(BW5,0)))</f>
        <v>46733.0</v>
      </c>
      <c r="BX6" s="74">
        <f>IF($B$2="Day",BX5,IF($B$2="Week",BX5+6,EOMONTH(BX5,0)))</f>
        <v>46740.0</v>
      </c>
      <c r="BY6" s="74">
        <f>IF($B$2="Day",BY5,IF($B$2="Week",BY5+6,EOMONTH(BY5,0)))</f>
        <v>46747.0</v>
      </c>
      <c r="BZ6" s="74">
        <f>IF($B$2="Day",BZ5,IF($B$2="Week",BZ5+6,EOMONTH(BZ5,0)))</f>
        <v>46754.0</v>
      </c>
      <c r="CA6" s="74">
        <f>IF($B$2="Day",CA5,IF($B$2="Week",CA5+6,EOMONTH(CA5,0)))</f>
        <v>46761.0</v>
      </c>
      <c r="CB6" s="74">
        <f>IF($B$2="Day",CB5,IF($B$2="Week",CB5+6,EOMONTH(CB5,0)))</f>
        <v>46768.0</v>
      </c>
      <c r="CC6" s="74">
        <f>IF($B$2="Day",CC5,IF($B$2="Week",CC5+6,EOMONTH(CC5,0)))</f>
        <v>46775.0</v>
      </c>
      <c r="CD6" s="74">
        <f>IF($B$2="Day",CD5,IF($B$2="Week",CD5+6,EOMONTH(CD5,0)))</f>
        <v>46782.0</v>
      </c>
      <c r="CE6" s="74">
        <f>IF($B$2="Day",CE5,IF($B$2="Week",CE5+6,EOMONTH(CE5,0)))</f>
        <v>46789.0</v>
      </c>
      <c r="CF6" s="74">
        <f>IF($B$2="Day",CF5,IF($B$2="Week",CF5+6,EOMONTH(CF5,0)))</f>
        <v>46796.0</v>
      </c>
      <c r="CG6" s="74">
        <f>IF($B$2="Day",CG5,IF($B$2="Week",CG5+6,EOMONTH(CG5,0)))</f>
        <v>46803.0</v>
      </c>
      <c r="CH6" s="74">
        <f>IF($B$2="Day",CH5,IF($B$2="Week",CH5+6,EOMONTH(CH5,0)))</f>
        <v>46810.0</v>
      </c>
      <c r="CI6" s="74">
        <f>IF($B$2="Day",CI5,IF($B$2="Week",CI5+6,EOMONTH(CI5,0)))</f>
        <v>46817.0</v>
      </c>
      <c r="CJ6" s="74">
        <f>IF($B$2="Day",CJ5,IF($B$2="Week",CJ5+6,EOMONTH(CJ5,0)))</f>
        <v>46824.0</v>
      </c>
      <c r="CK6" s="74">
        <f>IF($B$2="Day",CK5,IF($B$2="Week",CK5+6,EOMONTH(CK5,0)))</f>
        <v>46831.0</v>
      </c>
      <c r="CL6" s="74">
        <f>IF($B$2="Day",CL5,IF($B$2="Week",CL5+6,EOMONTH(CL5,0)))</f>
        <v>46838.0</v>
      </c>
      <c r="CM6" s="74">
        <f>IF($B$2="Day",CM5,IF($B$2="Week",CM5+6,EOMONTH(CM5,0)))</f>
        <v>46845.0</v>
      </c>
      <c r="CN6" s="74">
        <f>IF($B$2="Day",CN5,IF($B$2="Week",CN5+6,EOMONTH(CN5,0)))</f>
        <v>46852.0</v>
      </c>
      <c r="CO6" s="74">
        <f>IF($B$2="Day",CO5,IF($B$2="Week",CO5+6,EOMONTH(CO5,0)))</f>
        <v>46859.0</v>
      </c>
      <c r="CP6" s="74">
        <f>IF($B$2="Day",CP5,IF($B$2="Week",CP5+6,EOMONTH(CP5,0)))</f>
        <v>46866.0</v>
      </c>
      <c r="CQ6" s="74">
        <f>IF($B$2="Day",CQ5,IF($B$2="Week",CQ5+6,EOMONTH(CQ5,0)))</f>
        <v>46873.0</v>
      </c>
      <c r="CR6" s="74">
        <f>IF($B$2="Day",CR5,IF($B$2="Week",CR5+6,EOMONTH(CR5,0)))</f>
        <v>46880.0</v>
      </c>
      <c r="CS6" s="74">
        <f>IF($B$2="Day",CS5,IF($B$2="Week",CS5+6,EOMONTH(CS5,0)))</f>
        <v>46887.0</v>
      </c>
      <c r="CT6" s="74">
        <f>IF($B$2="Day",CT5,IF($B$2="Week",CT5+6,EOMONTH(CT5,0)))</f>
        <v>46894.0</v>
      </c>
      <c r="CU6" s="74">
        <f>IF($B$2="Day",CU5,IF($B$2="Week",CU5+6,EOMONTH(CU5,0)))</f>
        <v>46901.0</v>
      </c>
      <c r="CV6" s="74">
        <f>IF($B$2="Day",CV5,IF($B$2="Week",CV5+6,EOMONTH(CV5,0)))</f>
        <v>46908.0</v>
      </c>
      <c r="CW6" s="74">
        <f>IF($B$2="Day",CW5,IF($B$2="Week",CW5+6,EOMONTH(CW5,0)))</f>
        <v>46915.0</v>
      </c>
      <c r="CX6" s="74">
        <f>IF($B$2="Day",CX5,IF($B$2="Week",CX5+6,EOMONTH(CX5,0)))</f>
        <v>46922.0</v>
      </c>
      <c r="CY6" s="74">
        <f>IF($B$2="Day",CY5,IF($B$2="Week",CY5+6,EOMONTH(CY5,0)))</f>
        <v>46929.0</v>
      </c>
      <c r="CZ6" s="74">
        <f>IF($B$2="Day",CZ5,IF($B$2="Week",CZ5+6,EOMONTH(CZ5,0)))</f>
        <v>46936.0</v>
      </c>
      <c r="DA6" s="74">
        <f>IF($B$2="Day",DA5,IF($B$2="Week",DA5+6,EOMONTH(DA5,0)))</f>
        <v>46943.0</v>
      </c>
      <c r="DB6" s="74">
        <f>IF($B$2="Day",DB5,IF($B$2="Week",DB5+6,EOMONTH(DB5,0)))</f>
        <v>46950.0</v>
      </c>
      <c r="DC6" s="74">
        <f>IF($B$2="Day",DC5,IF($B$2="Week",DC5+6,EOMONTH(DC5,0)))</f>
        <v>46957.0</v>
      </c>
      <c r="DD6" s="74">
        <f>IF($B$2="Day",DD5,IF($B$2="Week",DD5+6,EOMONTH(DD5,0)))</f>
        <v>46964.0</v>
      </c>
      <c r="DE6" s="74">
        <f>IF($B$2="Day",DE5,IF($B$2="Week",DE5+6,EOMONTH(DE5,0)))</f>
        <v>46971.0</v>
      </c>
      <c r="DF6" s="74">
        <f>IF($B$2="Day",DF5,IF($B$2="Week",DF5+6,EOMONTH(DF5,0)))</f>
        <v>46978.0</v>
      </c>
      <c r="DG6" s="74">
        <f>IF($B$2="Day",DG5,IF($B$2="Week",DG5+6,EOMONTH(DG5,0)))</f>
        <v>46985.0</v>
      </c>
      <c r="DH6" s="74">
        <f>IF($B$2="Day",DH5,IF($B$2="Week",DH5+6,EOMONTH(DH5,0)))</f>
        <v>46992.0</v>
      </c>
      <c r="DI6" s="74">
        <f>IF($B$2="Day",DI5,IF($B$2="Week",DI5+6,EOMONTH(DI5,0)))</f>
        <v>46999.0</v>
      </c>
      <c r="DJ6" s="74">
        <f>IF($B$2="Day",DJ5,IF($B$2="Week",DJ5+6,EOMONTH(DJ5,0)))</f>
        <v>47006.0</v>
      </c>
      <c r="DK6" s="74">
        <f>IF($B$2="Day",DK5,IF($B$2="Week",DK5+6,EOMONTH(DK5,0)))</f>
        <v>47013.0</v>
      </c>
      <c r="DL6" s="74">
        <f>IF($B$2="Day",DL5,IF($B$2="Week",DL5+6,EOMONTH(DL5,0)))</f>
        <v>47020.0</v>
      </c>
      <c r="DM6" s="74">
        <f>IF($B$2="Day",DM5,IF($B$2="Week",DM5+6,EOMONTH(DM5,0)))</f>
        <v>47027.0</v>
      </c>
      <c r="DN6" s="74">
        <f>IF($B$2="Day",DN5,IF($B$2="Week",DN5+6,EOMONTH(DN5,0)))</f>
        <v>47034.0</v>
      </c>
      <c r="DO6" s="74">
        <f>IF($B$2="Day",DO5,IF($B$2="Week",DO5+6,EOMONTH(DO5,0)))</f>
        <v>47041.0</v>
      </c>
      <c r="DP6" s="74">
        <f>IF($B$2="Day",DP5,IF($B$2="Week",DP5+6,EOMONTH(DP5,0)))</f>
        <v>47048.0</v>
      </c>
      <c r="DQ6" s="74">
        <f>IF($B$2="Day",DQ5,IF($B$2="Week",DQ5+6,EOMONTH(DQ5,0)))</f>
        <v>47055.0</v>
      </c>
      <c r="DR6" s="74">
        <f>IF($B$2="Day",DR5,IF($B$2="Week",DR5+6,EOMONTH(DR5,0)))</f>
        <v>47062.0</v>
      </c>
      <c r="DS6" s="74">
        <f>IF($B$2="Day",DS5,IF($B$2="Week",DS5+6,EOMONTH(DS5,0)))</f>
        <v>47069.0</v>
      </c>
      <c r="DT6" s="74">
        <f>IF($B$2="Day",DT5,IF($B$2="Week",DT5+6,EOMONTH(DT5,0)))</f>
        <v>47076.0</v>
      </c>
      <c r="DU6" s="74">
        <f>IF($B$2="Day",DU5,IF($B$2="Week",DU5+6,EOMONTH(DU5,0)))</f>
        <v>47083.0</v>
      </c>
      <c r="DV6" s="74">
        <f>IF($B$2="Day",DV5,IF($B$2="Week",DV5+6,EOMONTH(DV5,0)))</f>
        <v>47090.0</v>
      </c>
      <c r="DW6" s="74">
        <f>IF($B$2="Day",DW5,IF($B$2="Week",DW5+6,EOMONTH(DW5,0)))</f>
        <v>47097.0</v>
      </c>
      <c r="DX6" s="74">
        <f>IF($B$2="Day",DX5,IF($B$2="Week",DX5+6,EOMONTH(DX5,0)))</f>
        <v>47104.0</v>
      </c>
      <c r="DY6" s="74">
        <f>IF($B$2="Day",DY5,IF($B$2="Week",DY5+6,EOMONTH(DY5,0)))</f>
        <v>47111.0</v>
      </c>
      <c r="DZ6" s="74">
        <f>IF($B$2="Day",DZ5,IF($B$2="Week",DZ5+6,EOMONTH(DZ5,0)))</f>
        <v>47118.0</v>
      </c>
      <c r="EA6" s="74">
        <f>IF($B$2="Day",EA5,IF($B$2="Week",EA5+6,EOMONTH(EA5,0)))</f>
        <v>47125.0</v>
      </c>
      <c r="EB6" s="74">
        <f>IF($B$2="Day",EB5,IF($B$2="Week",EB5+6,EOMONTH(EB5,0)))</f>
        <v>47132.0</v>
      </c>
      <c r="EC6" s="74">
        <f>IF($B$2="Day",EC5,IF($B$2="Week",EC5+6,EOMONTH(EC5,0)))</f>
        <v>47139.0</v>
      </c>
      <c r="ED6" s="74">
        <f>IF($B$2="Day",ED5,IF($B$2="Week",ED5+6,EOMONTH(ED5,0)))</f>
        <v>47146.0</v>
      </c>
    </row>
    <row r="7" hidden="1">
      <c r="O7">
        <f>IF($B$2="Day",IF(COUNTIF(Holidays!$A$6:$A$205,O5)&gt;0,2,IF(NETWORKDAYS.INTL(O5,O5,'Project Info'!$H$12)=0,1,0)),IF(COUNTIFS(Holidays!$A$6:$A$205,"&gt;="&amp;O5,Holidays!$A$6:$A$205,"&lt;="&amp;O6)&gt;0,3,0))+IF(AND(O5&lt;='Project Info'!$C$11,O6&gt;='Project Info'!$C$11),10,0)</f>
        <v>0</v>
      </c>
      <c r="P7">
        <f>IF($B$2="Day",IF(COUNTIF(Holidays!$A$6:$A$205,P5)&gt;0,2,IF(NETWORKDAYS.INTL(P5,P5,'Project Info'!$H$12)=0,1,0)),IF(COUNTIFS(Holidays!$A$6:$A$205,"&gt;="&amp;P5,Holidays!$A$6:$A$205,"&lt;="&amp;P6)&gt;0,3,0))+IF(AND(P5&lt;='Project Info'!$C$11,P6&gt;='Project Info'!$C$11),10,0)</f>
        <v>3</v>
      </c>
      <c r="Q7">
        <f>IF($B$2="Day",IF(COUNTIF(Holidays!$A$6:$A$205,Q5)&gt;0,2,IF(NETWORKDAYS.INTL(Q5,Q5,'Project Info'!$H$12)=0,1,0)),IF(COUNTIFS(Holidays!$A$6:$A$205,"&gt;="&amp;Q5,Holidays!$A$6:$A$205,"&lt;="&amp;Q6)&gt;0,3,0))+IF(AND(Q5&lt;='Project Info'!$C$11,Q6&gt;='Project Info'!$C$11),10,0)</f>
        <v>0</v>
      </c>
      <c r="R7">
        <f>IF($B$2="Day",IF(COUNTIF(Holidays!$A$6:$A$205,R5)&gt;0,2,IF(NETWORKDAYS.INTL(R5,R5,'Project Info'!$H$12)=0,1,0)),IF(COUNTIFS(Holidays!$A$6:$A$205,"&gt;="&amp;R5,Holidays!$A$6:$A$205,"&lt;="&amp;R6)&gt;0,3,0))+IF(AND(R5&lt;='Project Info'!$C$11,R6&gt;='Project Info'!$C$11),10,0)</f>
        <v>3</v>
      </c>
      <c r="S7">
        <f>IF($B$2="Day",IF(COUNTIF(Holidays!$A$6:$A$205,S5)&gt;0,2,IF(NETWORKDAYS.INTL(S5,S5,'Project Info'!$H$12)=0,1,0)),IF(COUNTIFS(Holidays!$A$6:$A$205,"&gt;="&amp;S5,Holidays!$A$6:$A$205,"&lt;="&amp;S6)&gt;0,3,0))+IF(AND(S5&lt;='Project Info'!$C$11,S6&gt;='Project Info'!$C$11),10,0)</f>
        <v>3</v>
      </c>
      <c r="T7">
        <f>IF($B$2="Day",IF(COUNTIF(Holidays!$A$6:$A$205,T5)&gt;0,2,IF(NETWORKDAYS.INTL(T5,T5,'Project Info'!$H$12)=0,1,0)),IF(COUNTIFS(Holidays!$A$6:$A$205,"&gt;="&amp;T5,Holidays!$A$6:$A$205,"&lt;="&amp;T6)&gt;0,3,0))+IF(AND(T5&lt;='Project Info'!$C$11,T6&gt;='Project Info'!$C$11),10,0)</f>
        <v>0</v>
      </c>
      <c r="U7">
        <f>IF($B$2="Day",IF(COUNTIF(Holidays!$A$6:$A$205,U5)&gt;0,2,IF(NETWORKDAYS.INTL(U5,U5,'Project Info'!$H$12)=0,1,0)),IF(COUNTIFS(Holidays!$A$6:$A$205,"&gt;="&amp;U5,Holidays!$A$6:$A$205,"&lt;="&amp;U6)&gt;0,3,0))+IF(AND(U5&lt;='Project Info'!$C$11,U6&gt;='Project Info'!$C$11),10,0)</f>
        <v>0</v>
      </c>
      <c r="V7">
        <f>IF($B$2="Day",IF(COUNTIF(Holidays!$A$6:$A$205,V5)&gt;0,2,IF(NETWORKDAYS.INTL(V5,V5,'Project Info'!$H$12)=0,1,0)),IF(COUNTIFS(Holidays!$A$6:$A$205,"&gt;="&amp;V5,Holidays!$A$6:$A$205,"&lt;="&amp;V6)&gt;0,3,0))+IF(AND(V5&lt;='Project Info'!$C$11,V6&gt;='Project Info'!$C$11),10,0)</f>
        <v>0</v>
      </c>
      <c r="W7">
        <f>IF($B$2="Day",IF(COUNTIF(Holidays!$A$6:$A$205,W5)&gt;0,2,IF(NETWORKDAYS.INTL(W5,W5,'Project Info'!$H$12)=0,1,0)),IF(COUNTIFS(Holidays!$A$6:$A$205,"&gt;="&amp;W5,Holidays!$A$6:$A$205,"&lt;="&amp;W6)&gt;0,3,0))+IF(AND(W5&lt;='Project Info'!$C$11,W6&gt;='Project Info'!$C$11),10,0)</f>
        <v>0</v>
      </c>
      <c r="X7">
        <f>IF($B$2="Day",IF(COUNTIF(Holidays!$A$6:$A$205,X5)&gt;0,2,IF(NETWORKDAYS.INTL(X5,X5,'Project Info'!$H$12)=0,1,0)),IF(COUNTIFS(Holidays!$A$6:$A$205,"&gt;="&amp;X5,Holidays!$A$6:$A$205,"&lt;="&amp;X6)&gt;0,3,0))+IF(AND(X5&lt;='Project Info'!$C$11,X6&gt;='Project Info'!$C$11),10,0)</f>
        <v>0</v>
      </c>
      <c r="Y7">
        <f>IF($B$2="Day",IF(COUNTIF(Holidays!$A$6:$A$205,Y5)&gt;0,2,IF(NETWORKDAYS.INTL(Y5,Y5,'Project Info'!$H$12)=0,1,0)),IF(COUNTIFS(Holidays!$A$6:$A$205,"&gt;="&amp;Y5,Holidays!$A$6:$A$205,"&lt;="&amp;Y6)&gt;0,3,0))+IF(AND(Y5&lt;='Project Info'!$C$11,Y6&gt;='Project Info'!$C$11),10,0)</f>
        <v>0</v>
      </c>
      <c r="Z7">
        <f>IF($B$2="Day",IF(COUNTIF(Holidays!$A$6:$A$205,Z5)&gt;0,2,IF(NETWORKDAYS.INTL(Z5,Z5,'Project Info'!$H$12)=0,1,0)),IF(COUNTIFS(Holidays!$A$6:$A$205,"&gt;="&amp;Z5,Holidays!$A$6:$A$205,"&lt;="&amp;Z6)&gt;0,3,0))+IF(AND(Z5&lt;='Project Info'!$C$11,Z6&gt;='Project Info'!$C$11),10,0)</f>
        <v>3</v>
      </c>
      <c r="AA7">
        <f>IF($B$2="Day",IF(COUNTIF(Holidays!$A$6:$A$205,AA5)&gt;0,2,IF(NETWORKDAYS.INTL(AA5,AA5,'Project Info'!$H$12)=0,1,0)),IF(COUNTIFS(Holidays!$A$6:$A$205,"&gt;="&amp;AA5,Holidays!$A$6:$A$205,"&lt;="&amp;AA6)&gt;0,3,0))+IF(AND(AA5&lt;='Project Info'!$C$11,AA6&gt;='Project Info'!$C$11),10,0)</f>
        <v>0</v>
      </c>
      <c r="AB7">
        <f>IF($B$2="Day",IF(COUNTIF(Holidays!$A$6:$A$205,AB5)&gt;0,2,IF(NETWORKDAYS.INTL(AB5,AB5,'Project Info'!$H$12)=0,1,0)),IF(COUNTIFS(Holidays!$A$6:$A$205,"&gt;="&amp;AB5,Holidays!$A$6:$A$205,"&lt;="&amp;AB6)&gt;0,3,0))+IF(AND(AB5&lt;='Project Info'!$C$11,AB6&gt;='Project Info'!$C$11),10,0)</f>
        <v>0</v>
      </c>
      <c r="AC7">
        <f>IF($B$2="Day",IF(COUNTIF(Holidays!$A$6:$A$205,AC5)&gt;0,2,IF(NETWORKDAYS.INTL(AC5,AC5,'Project Info'!$H$12)=0,1,0)),IF(COUNTIFS(Holidays!$A$6:$A$205,"&gt;="&amp;AC5,Holidays!$A$6:$A$205,"&lt;="&amp;AC6)&gt;0,3,0))+IF(AND(AC5&lt;='Project Info'!$C$11,AC6&gt;='Project Info'!$C$11),10,0)</f>
        <v>0</v>
      </c>
      <c r="AD7">
        <f>IF($B$2="Day",IF(COUNTIF(Holidays!$A$6:$A$205,AD5)&gt;0,2,IF(NETWORKDAYS.INTL(AD5,AD5,'Project Info'!$H$12)=0,1,0)),IF(COUNTIFS(Holidays!$A$6:$A$205,"&gt;="&amp;AD5,Holidays!$A$6:$A$205,"&lt;="&amp;AD6)&gt;0,3,0))+IF(AND(AD5&lt;='Project Info'!$C$11,AD6&gt;='Project Info'!$C$11),10,0)</f>
        <v>0</v>
      </c>
      <c r="AE7">
        <f>IF($B$2="Day",IF(COUNTIF(Holidays!$A$6:$A$205,AE5)&gt;0,2,IF(NETWORKDAYS.INTL(AE5,AE5,'Project Info'!$H$12)=0,1,0)),IF(COUNTIFS(Holidays!$A$6:$A$205,"&gt;="&amp;AE5,Holidays!$A$6:$A$205,"&lt;="&amp;AE6)&gt;0,3,0))+IF(AND(AE5&lt;='Project Info'!$C$11,AE6&gt;='Project Info'!$C$11),10,0)</f>
        <v>0</v>
      </c>
      <c r="AF7">
        <f>IF($B$2="Day",IF(COUNTIF(Holidays!$A$6:$A$205,AF5)&gt;0,2,IF(NETWORKDAYS.INTL(AF5,AF5,'Project Info'!$H$12)=0,1,0)),IF(COUNTIFS(Holidays!$A$6:$A$205,"&gt;="&amp;AF5,Holidays!$A$6:$A$205,"&lt;="&amp;AF6)&gt;0,3,0))+IF(AND(AF5&lt;='Project Info'!$C$11,AF6&gt;='Project Info'!$C$11),10,0)</f>
        <v>0</v>
      </c>
      <c r="AG7">
        <f>IF($B$2="Day",IF(COUNTIF(Holidays!$A$6:$A$205,AG5)&gt;0,2,IF(NETWORKDAYS.INTL(AG5,AG5,'Project Info'!$H$12)=0,1,0)),IF(COUNTIFS(Holidays!$A$6:$A$205,"&gt;="&amp;AG5,Holidays!$A$6:$A$205,"&lt;="&amp;AG6)&gt;0,3,0))+IF(AND(AG5&lt;='Project Info'!$C$11,AG6&gt;='Project Info'!$C$11),10,0)</f>
        <v>0</v>
      </c>
      <c r="AH7">
        <f>IF($B$2="Day",IF(COUNTIF(Holidays!$A$6:$A$205,AH5)&gt;0,2,IF(NETWORKDAYS.INTL(AH5,AH5,'Project Info'!$H$12)=0,1,0)),IF(COUNTIFS(Holidays!$A$6:$A$205,"&gt;="&amp;AH5,Holidays!$A$6:$A$205,"&lt;="&amp;AH6)&gt;0,3,0))+IF(AND(AH5&lt;='Project Info'!$C$11,AH6&gt;='Project Info'!$C$11),10,0)</f>
        <v>0</v>
      </c>
      <c r="AI7">
        <f>IF($B$2="Day",IF(COUNTIF(Holidays!$A$6:$A$205,AI5)&gt;0,2,IF(NETWORKDAYS.INTL(AI5,AI5,'Project Info'!$H$12)=0,1,0)),IF(COUNTIFS(Holidays!$A$6:$A$205,"&gt;="&amp;AI5,Holidays!$A$6:$A$205,"&lt;="&amp;AI6)&gt;0,3,0))+IF(AND(AI5&lt;='Project Info'!$C$11,AI6&gt;='Project Info'!$C$11),10,0)</f>
        <v>0</v>
      </c>
      <c r="AJ7">
        <f>IF($B$2="Day",IF(COUNTIF(Holidays!$A$6:$A$205,AJ5)&gt;0,2,IF(NETWORKDAYS.INTL(AJ5,AJ5,'Project Info'!$H$12)=0,1,0)),IF(COUNTIFS(Holidays!$A$6:$A$205,"&gt;="&amp;AJ5,Holidays!$A$6:$A$205,"&lt;="&amp;AJ6)&gt;0,3,0))+IF(AND(AJ5&lt;='Project Info'!$C$11,AJ6&gt;='Project Info'!$C$11),10,0)</f>
        <v>0</v>
      </c>
      <c r="AK7">
        <f>IF($B$2="Day",IF(COUNTIF(Holidays!$A$6:$A$205,AK5)&gt;0,2,IF(NETWORKDAYS.INTL(AK5,AK5,'Project Info'!$H$12)=0,1,0)),IF(COUNTIFS(Holidays!$A$6:$A$205,"&gt;="&amp;AK5,Holidays!$A$6:$A$205,"&lt;="&amp;AK6)&gt;0,3,0))+IF(AND(AK5&lt;='Project Info'!$C$11,AK6&gt;='Project Info'!$C$11),10,0)</f>
        <v>0</v>
      </c>
      <c r="AL7">
        <f>IF($B$2="Day",IF(COUNTIF(Holidays!$A$6:$A$205,AL5)&gt;0,2,IF(NETWORKDAYS.INTL(AL5,AL5,'Project Info'!$H$12)=0,1,0)),IF(COUNTIFS(Holidays!$A$6:$A$205,"&gt;="&amp;AL5,Holidays!$A$6:$A$205,"&lt;="&amp;AL6)&gt;0,3,0))+IF(AND(AL5&lt;='Project Info'!$C$11,AL6&gt;='Project Info'!$C$11),10,0)</f>
        <v>0</v>
      </c>
      <c r="AM7">
        <f>IF($B$2="Day",IF(COUNTIF(Holidays!$A$6:$A$205,AM5)&gt;0,2,IF(NETWORKDAYS.INTL(AM5,AM5,'Project Info'!$H$12)=0,1,0)),IF(COUNTIFS(Holidays!$A$6:$A$205,"&gt;="&amp;AM5,Holidays!$A$6:$A$205,"&lt;="&amp;AM6)&gt;0,3,0))+IF(AND(AM5&lt;='Project Info'!$C$11,AM6&gt;='Project Info'!$C$11),10,0)</f>
        <v>0</v>
      </c>
      <c r="AN7">
        <f>IF($B$2="Day",IF(COUNTIF(Holidays!$A$6:$A$205,AN5)&gt;0,2,IF(NETWORKDAYS.INTL(AN5,AN5,'Project Info'!$H$12)=0,1,0)),IF(COUNTIFS(Holidays!$A$6:$A$205,"&gt;="&amp;AN5,Holidays!$A$6:$A$205,"&lt;="&amp;AN6)&gt;0,3,0))+IF(AND(AN5&lt;='Project Info'!$C$11,AN6&gt;='Project Info'!$C$11),10,0)</f>
        <v>0</v>
      </c>
      <c r="AO7">
        <f>IF($B$2="Day",IF(COUNTIF(Holidays!$A$6:$A$205,AO5)&gt;0,2,IF(NETWORKDAYS.INTL(AO5,AO5,'Project Info'!$H$12)=0,1,0)),IF(COUNTIFS(Holidays!$A$6:$A$205,"&gt;="&amp;AO5,Holidays!$A$6:$A$205,"&lt;="&amp;AO6)&gt;0,3,0))+IF(AND(AO5&lt;='Project Info'!$C$11,AO6&gt;='Project Info'!$C$11),10,0)</f>
        <v>0</v>
      </c>
      <c r="AP7">
        <f>IF($B$2="Day",IF(COUNTIF(Holidays!$A$6:$A$205,AP5)&gt;0,2,IF(NETWORKDAYS.INTL(AP5,AP5,'Project Info'!$H$12)=0,1,0)),IF(COUNTIFS(Holidays!$A$6:$A$205,"&gt;="&amp;AP5,Holidays!$A$6:$A$205,"&lt;="&amp;AP6)&gt;0,3,0))+IF(AND(AP5&lt;='Project Info'!$C$11,AP6&gt;='Project Info'!$C$11),10,0)</f>
        <v>0</v>
      </c>
      <c r="AQ7">
        <f>IF($B$2="Day",IF(COUNTIF(Holidays!$A$6:$A$205,AQ5)&gt;0,2,IF(NETWORKDAYS.INTL(AQ5,AQ5,'Project Info'!$H$12)=0,1,0)),IF(COUNTIFS(Holidays!$A$6:$A$205,"&gt;="&amp;AQ5,Holidays!$A$6:$A$205,"&lt;="&amp;AQ6)&gt;0,3,0))+IF(AND(AQ5&lt;='Project Info'!$C$11,AQ6&gt;='Project Info'!$C$11),10,0)</f>
        <v>0</v>
      </c>
      <c r="AR7">
        <f>IF($B$2="Day",IF(COUNTIF(Holidays!$A$6:$A$205,AR5)&gt;0,2,IF(NETWORKDAYS.INTL(AR5,AR5,'Project Info'!$H$12)=0,1,0)),IF(COUNTIFS(Holidays!$A$6:$A$205,"&gt;="&amp;AR5,Holidays!$A$6:$A$205,"&lt;="&amp;AR6)&gt;0,3,0))+IF(AND(AR5&lt;='Project Info'!$C$11,AR6&gt;='Project Info'!$C$11),10,0)</f>
        <v>0</v>
      </c>
      <c r="AS7">
        <f>IF($B$2="Day",IF(COUNTIF(Holidays!$A$6:$A$205,AS5)&gt;0,2,IF(NETWORKDAYS.INTL(AS5,AS5,'Project Info'!$H$12)=0,1,0)),IF(COUNTIFS(Holidays!$A$6:$A$205,"&gt;="&amp;AS5,Holidays!$A$6:$A$205,"&lt;="&amp;AS6)&gt;0,3,0))+IF(AND(AS5&lt;='Project Info'!$C$11,AS6&gt;='Project Info'!$C$11),10,0)</f>
        <v>0</v>
      </c>
      <c r="AT7">
        <f>IF($B$2="Day",IF(COUNTIF(Holidays!$A$6:$A$205,AT5)&gt;0,2,IF(NETWORKDAYS.INTL(AT5,AT5,'Project Info'!$H$12)=0,1,0)),IF(COUNTIFS(Holidays!$A$6:$A$205,"&gt;="&amp;AT5,Holidays!$A$6:$A$205,"&lt;="&amp;AT6)&gt;0,3,0))+IF(AND(AT5&lt;='Project Info'!$C$11,AT6&gt;='Project Info'!$C$11),10,0)</f>
        <v>0</v>
      </c>
      <c r="AU7">
        <f>IF($B$2="Day",IF(COUNTIF(Holidays!$A$6:$A$205,AU5)&gt;0,2,IF(NETWORKDAYS.INTL(AU5,AU5,'Project Info'!$H$12)=0,1,0)),IF(COUNTIFS(Holidays!$A$6:$A$205,"&gt;="&amp;AU5,Holidays!$A$6:$A$205,"&lt;="&amp;AU6)&gt;0,3,0))+IF(AND(AU5&lt;='Project Info'!$C$11,AU6&gt;='Project Info'!$C$11),10,0)</f>
        <v>0</v>
      </c>
      <c r="AV7">
        <f>IF($B$2="Day",IF(COUNTIF(Holidays!$A$6:$A$205,AV5)&gt;0,2,IF(NETWORKDAYS.INTL(AV5,AV5,'Project Info'!$H$12)=0,1,0)),IF(COUNTIFS(Holidays!$A$6:$A$205,"&gt;="&amp;AV5,Holidays!$A$6:$A$205,"&lt;="&amp;AV6)&gt;0,3,0))+IF(AND(AV5&lt;='Project Info'!$C$11,AV6&gt;='Project Info'!$C$11),10,0)</f>
        <v>0</v>
      </c>
      <c r="AW7">
        <f>IF($B$2="Day",IF(COUNTIF(Holidays!$A$6:$A$205,AW5)&gt;0,2,IF(NETWORKDAYS.INTL(AW5,AW5,'Project Info'!$H$12)=0,1,0)),IF(COUNTIFS(Holidays!$A$6:$A$205,"&gt;="&amp;AW5,Holidays!$A$6:$A$205,"&lt;="&amp;AW6)&gt;0,3,0))+IF(AND(AW5&lt;='Project Info'!$C$11,AW6&gt;='Project Info'!$C$11),10,0)</f>
        <v>0</v>
      </c>
      <c r="AX7">
        <f>IF($B$2="Day",IF(COUNTIF(Holidays!$A$6:$A$205,AX5)&gt;0,2,IF(NETWORKDAYS.INTL(AX5,AX5,'Project Info'!$H$12)=0,1,0)),IF(COUNTIFS(Holidays!$A$6:$A$205,"&gt;="&amp;AX5,Holidays!$A$6:$A$205,"&lt;="&amp;AX6)&gt;0,3,0))+IF(AND(AX5&lt;='Project Info'!$C$11,AX6&gt;='Project Info'!$C$11),10,0)</f>
        <v>0</v>
      </c>
      <c r="AY7">
        <f>IF($B$2="Day",IF(COUNTIF(Holidays!$A$6:$A$205,AY5)&gt;0,2,IF(NETWORKDAYS.INTL(AY5,AY5,'Project Info'!$H$12)=0,1,0)),IF(COUNTIFS(Holidays!$A$6:$A$205,"&gt;="&amp;AY5,Holidays!$A$6:$A$205,"&lt;="&amp;AY6)&gt;0,3,0))+IF(AND(AY5&lt;='Project Info'!$C$11,AY6&gt;='Project Info'!$C$11),10,0)</f>
        <v>0</v>
      </c>
      <c r="AZ7">
        <f>IF($B$2="Day",IF(COUNTIF(Holidays!$A$6:$A$205,AZ5)&gt;0,2,IF(NETWORKDAYS.INTL(AZ5,AZ5,'Project Info'!$H$12)=0,1,0)),IF(COUNTIFS(Holidays!$A$6:$A$205,"&gt;="&amp;AZ5,Holidays!$A$6:$A$205,"&lt;="&amp;AZ6)&gt;0,3,0))+IF(AND(AZ5&lt;='Project Info'!$C$11,AZ6&gt;='Project Info'!$C$11),10,0)</f>
        <v>0</v>
      </c>
      <c r="BA7">
        <f>IF($B$2="Day",IF(COUNTIF(Holidays!$A$6:$A$205,BA5)&gt;0,2,IF(NETWORKDAYS.INTL(BA5,BA5,'Project Info'!$H$12)=0,1,0)),IF(COUNTIFS(Holidays!$A$6:$A$205,"&gt;="&amp;BA5,Holidays!$A$6:$A$205,"&lt;="&amp;BA6)&gt;0,3,0))+IF(AND(BA5&lt;='Project Info'!$C$11,BA6&gt;='Project Info'!$C$11),10,0)</f>
        <v>0</v>
      </c>
      <c r="BB7">
        <f>IF($B$2="Day",IF(COUNTIF(Holidays!$A$6:$A$205,BB5)&gt;0,2,IF(NETWORKDAYS.INTL(BB5,BB5,'Project Info'!$H$12)=0,1,0)),IF(COUNTIFS(Holidays!$A$6:$A$205,"&gt;="&amp;BB5,Holidays!$A$6:$A$205,"&lt;="&amp;BB6)&gt;0,3,0))+IF(AND(BB5&lt;='Project Info'!$C$11,BB6&gt;='Project Info'!$C$11),10,0)</f>
        <v>0</v>
      </c>
      <c r="BC7">
        <f>IF($B$2="Day",IF(COUNTIF(Holidays!$A$6:$A$205,BC5)&gt;0,2,IF(NETWORKDAYS.INTL(BC5,BC5,'Project Info'!$H$12)=0,1,0)),IF(COUNTIFS(Holidays!$A$6:$A$205,"&gt;="&amp;BC5,Holidays!$A$6:$A$205,"&lt;="&amp;BC6)&gt;0,3,0))+IF(AND(BC5&lt;='Project Info'!$C$11,BC6&gt;='Project Info'!$C$11),10,0)</f>
        <v>0</v>
      </c>
      <c r="BD7">
        <f>IF($B$2="Day",IF(COUNTIF(Holidays!$A$6:$A$205,BD5)&gt;0,2,IF(NETWORKDAYS.INTL(BD5,BD5,'Project Info'!$H$12)=0,1,0)),IF(COUNTIFS(Holidays!$A$6:$A$205,"&gt;="&amp;BD5,Holidays!$A$6:$A$205,"&lt;="&amp;BD6)&gt;0,3,0))+IF(AND(BD5&lt;='Project Info'!$C$11,BD6&gt;='Project Info'!$C$11),10,0)</f>
        <v>0</v>
      </c>
      <c r="BE7">
        <f>IF($B$2="Day",IF(COUNTIF(Holidays!$A$6:$A$205,BE5)&gt;0,2,IF(NETWORKDAYS.INTL(BE5,BE5,'Project Info'!$H$12)=0,1,0)),IF(COUNTIFS(Holidays!$A$6:$A$205,"&gt;="&amp;BE5,Holidays!$A$6:$A$205,"&lt;="&amp;BE6)&gt;0,3,0))+IF(AND(BE5&lt;='Project Info'!$C$11,BE6&gt;='Project Info'!$C$11),10,0)</f>
        <v>0</v>
      </c>
      <c r="BF7">
        <f>IF($B$2="Day",IF(COUNTIF(Holidays!$A$6:$A$205,BF5)&gt;0,2,IF(NETWORKDAYS.INTL(BF5,BF5,'Project Info'!$H$12)=0,1,0)),IF(COUNTIFS(Holidays!$A$6:$A$205,"&gt;="&amp;BF5,Holidays!$A$6:$A$205,"&lt;="&amp;BF6)&gt;0,3,0))+IF(AND(BF5&lt;='Project Info'!$C$11,BF6&gt;='Project Info'!$C$11),10,0)</f>
        <v>0</v>
      </c>
      <c r="BG7">
        <f>IF($B$2="Day",IF(COUNTIF(Holidays!$A$6:$A$205,BG5)&gt;0,2,IF(NETWORKDAYS.INTL(BG5,BG5,'Project Info'!$H$12)=0,1,0)),IF(COUNTIFS(Holidays!$A$6:$A$205,"&gt;="&amp;BG5,Holidays!$A$6:$A$205,"&lt;="&amp;BG6)&gt;0,3,0))+IF(AND(BG5&lt;='Project Info'!$C$11,BG6&gt;='Project Info'!$C$11),10,0)</f>
        <v>0</v>
      </c>
      <c r="BH7">
        <f>IF($B$2="Day",IF(COUNTIF(Holidays!$A$6:$A$205,BH5)&gt;0,2,IF(NETWORKDAYS.INTL(BH5,BH5,'Project Info'!$H$12)=0,1,0)),IF(COUNTIFS(Holidays!$A$6:$A$205,"&gt;="&amp;BH5,Holidays!$A$6:$A$205,"&lt;="&amp;BH6)&gt;0,3,0))+IF(AND(BH5&lt;='Project Info'!$C$11,BH6&gt;='Project Info'!$C$11),10,0)</f>
        <v>0</v>
      </c>
      <c r="BI7">
        <f>IF($B$2="Day",IF(COUNTIF(Holidays!$A$6:$A$205,BI5)&gt;0,2,IF(NETWORKDAYS.INTL(BI5,BI5,'Project Info'!$H$12)=0,1,0)),IF(COUNTIFS(Holidays!$A$6:$A$205,"&gt;="&amp;BI5,Holidays!$A$6:$A$205,"&lt;="&amp;BI6)&gt;0,3,0))+IF(AND(BI5&lt;='Project Info'!$C$11,BI6&gt;='Project Info'!$C$11),10,0)</f>
        <v>0</v>
      </c>
      <c r="BJ7">
        <f>IF($B$2="Day",IF(COUNTIF(Holidays!$A$6:$A$205,BJ5)&gt;0,2,IF(NETWORKDAYS.INTL(BJ5,BJ5,'Project Info'!$H$12)=0,1,0)),IF(COUNTIFS(Holidays!$A$6:$A$205,"&gt;="&amp;BJ5,Holidays!$A$6:$A$205,"&lt;="&amp;BJ6)&gt;0,3,0))+IF(AND(BJ5&lt;='Project Info'!$C$11,BJ6&gt;='Project Info'!$C$11),10,0)</f>
        <v>0</v>
      </c>
      <c r="BK7">
        <f>IF($B$2="Day",IF(COUNTIF(Holidays!$A$6:$A$205,BK5)&gt;0,2,IF(NETWORKDAYS.INTL(BK5,BK5,'Project Info'!$H$12)=0,1,0)),IF(COUNTIFS(Holidays!$A$6:$A$205,"&gt;="&amp;BK5,Holidays!$A$6:$A$205,"&lt;="&amp;BK6)&gt;0,3,0))+IF(AND(BK5&lt;='Project Info'!$C$11,BK6&gt;='Project Info'!$C$11),10,0)</f>
        <v>0</v>
      </c>
      <c r="BL7">
        <f>IF($B$2="Day",IF(COUNTIF(Holidays!$A$6:$A$205,BL5)&gt;0,2,IF(NETWORKDAYS.INTL(BL5,BL5,'Project Info'!$H$12)=0,1,0)),IF(COUNTIFS(Holidays!$A$6:$A$205,"&gt;="&amp;BL5,Holidays!$A$6:$A$205,"&lt;="&amp;BL6)&gt;0,3,0))+IF(AND(BL5&lt;='Project Info'!$C$11,BL6&gt;='Project Info'!$C$11),10,0)</f>
        <v>0</v>
      </c>
      <c r="BM7">
        <f>IF($B$2="Day",IF(COUNTIF(Holidays!$A$6:$A$205,BM5)&gt;0,2,IF(NETWORKDAYS.INTL(BM5,BM5,'Project Info'!$H$12)=0,1,0)),IF(COUNTIFS(Holidays!$A$6:$A$205,"&gt;="&amp;BM5,Holidays!$A$6:$A$205,"&lt;="&amp;BM6)&gt;0,3,0))+IF(AND(BM5&lt;='Project Info'!$C$11,BM6&gt;='Project Info'!$C$11),10,0)</f>
        <v>0</v>
      </c>
      <c r="BN7">
        <f>IF($B$2="Day",IF(COUNTIF(Holidays!$A$6:$A$205,BN5)&gt;0,2,IF(NETWORKDAYS.INTL(BN5,BN5,'Project Info'!$H$12)=0,1,0)),IF(COUNTIFS(Holidays!$A$6:$A$205,"&gt;="&amp;BN5,Holidays!$A$6:$A$205,"&lt;="&amp;BN6)&gt;0,3,0))+IF(AND(BN5&lt;='Project Info'!$C$11,BN6&gt;='Project Info'!$C$11),10,0)</f>
        <v>0</v>
      </c>
      <c r="BO7">
        <f>IF($B$2="Day",IF(COUNTIF(Holidays!$A$6:$A$205,BO5)&gt;0,2,IF(NETWORKDAYS.INTL(BO5,BO5,'Project Info'!$H$12)=0,1,0)),IF(COUNTIFS(Holidays!$A$6:$A$205,"&gt;="&amp;BO5,Holidays!$A$6:$A$205,"&lt;="&amp;BO6)&gt;0,3,0))+IF(AND(BO5&lt;='Project Info'!$C$11,BO6&gt;='Project Info'!$C$11),10,0)</f>
        <v>0</v>
      </c>
      <c r="BP7">
        <f>IF($B$2="Day",IF(COUNTIF(Holidays!$A$6:$A$205,BP5)&gt;0,2,IF(NETWORKDAYS.INTL(BP5,BP5,'Project Info'!$H$12)=0,1,0)),IF(COUNTIFS(Holidays!$A$6:$A$205,"&gt;="&amp;BP5,Holidays!$A$6:$A$205,"&lt;="&amp;BP6)&gt;0,3,0))+IF(AND(BP5&lt;='Project Info'!$C$11,BP6&gt;='Project Info'!$C$11),10,0)</f>
        <v>0</v>
      </c>
      <c r="BQ7">
        <f>IF($B$2="Day",IF(COUNTIF(Holidays!$A$6:$A$205,BQ5)&gt;0,2,IF(NETWORKDAYS.INTL(BQ5,BQ5,'Project Info'!$H$12)=0,1,0)),IF(COUNTIFS(Holidays!$A$6:$A$205,"&gt;="&amp;BQ5,Holidays!$A$6:$A$205,"&lt;="&amp;BQ6)&gt;0,3,0))+IF(AND(BQ5&lt;='Project Info'!$C$11,BQ6&gt;='Project Info'!$C$11),10,0)</f>
        <v>0</v>
      </c>
      <c r="BR7">
        <f>IF($B$2="Day",IF(COUNTIF(Holidays!$A$6:$A$205,BR5)&gt;0,2,IF(NETWORKDAYS.INTL(BR5,BR5,'Project Info'!$H$12)=0,1,0)),IF(COUNTIFS(Holidays!$A$6:$A$205,"&gt;="&amp;BR5,Holidays!$A$6:$A$205,"&lt;="&amp;BR6)&gt;0,3,0))+IF(AND(BR5&lt;='Project Info'!$C$11,BR6&gt;='Project Info'!$C$11),10,0)</f>
        <v>0</v>
      </c>
      <c r="BS7">
        <f>IF($B$2="Day",IF(COUNTIF(Holidays!$A$6:$A$205,BS5)&gt;0,2,IF(NETWORKDAYS.INTL(BS5,BS5,'Project Info'!$H$12)=0,1,0)),IF(COUNTIFS(Holidays!$A$6:$A$205,"&gt;="&amp;BS5,Holidays!$A$6:$A$205,"&lt;="&amp;BS6)&gt;0,3,0))+IF(AND(BS5&lt;='Project Info'!$C$11,BS6&gt;='Project Info'!$C$11),10,0)</f>
        <v>0</v>
      </c>
      <c r="BT7">
        <f>IF($B$2="Day",IF(COUNTIF(Holidays!$A$6:$A$205,BT5)&gt;0,2,IF(NETWORKDAYS.INTL(BT5,BT5,'Project Info'!$H$12)=0,1,0)),IF(COUNTIFS(Holidays!$A$6:$A$205,"&gt;="&amp;BT5,Holidays!$A$6:$A$205,"&lt;="&amp;BT6)&gt;0,3,0))+IF(AND(BT5&lt;='Project Info'!$C$11,BT6&gt;='Project Info'!$C$11),10,0)</f>
        <v>0</v>
      </c>
      <c r="BU7">
        <f>IF($B$2="Day",IF(COUNTIF(Holidays!$A$6:$A$205,BU5)&gt;0,2,IF(NETWORKDAYS.INTL(BU5,BU5,'Project Info'!$H$12)=0,1,0)),IF(COUNTIFS(Holidays!$A$6:$A$205,"&gt;="&amp;BU5,Holidays!$A$6:$A$205,"&lt;="&amp;BU6)&gt;0,3,0))+IF(AND(BU5&lt;='Project Info'!$C$11,BU6&gt;='Project Info'!$C$11),10,0)</f>
        <v>0</v>
      </c>
      <c r="BV7">
        <f>IF($B$2="Day",IF(COUNTIF(Holidays!$A$6:$A$205,BV5)&gt;0,2,IF(NETWORKDAYS.INTL(BV5,BV5,'Project Info'!$H$12)=0,1,0)),IF(COUNTIFS(Holidays!$A$6:$A$205,"&gt;="&amp;BV5,Holidays!$A$6:$A$205,"&lt;="&amp;BV6)&gt;0,3,0))+IF(AND(BV5&lt;='Project Info'!$C$11,BV6&gt;='Project Info'!$C$11),10,0)</f>
        <v>0</v>
      </c>
      <c r="BW7">
        <f>IF($B$2="Day",IF(COUNTIF(Holidays!$A$6:$A$205,BW5)&gt;0,2,IF(NETWORKDAYS.INTL(BW5,BW5,'Project Info'!$H$12)=0,1,0)),IF(COUNTIFS(Holidays!$A$6:$A$205,"&gt;="&amp;BW5,Holidays!$A$6:$A$205,"&lt;="&amp;BW6)&gt;0,3,0))+IF(AND(BW5&lt;='Project Info'!$C$11,BW6&gt;='Project Info'!$C$11),10,0)</f>
        <v>0</v>
      </c>
      <c r="BX7">
        <f>IF($B$2="Day",IF(COUNTIF(Holidays!$A$6:$A$205,BX5)&gt;0,2,IF(NETWORKDAYS.INTL(BX5,BX5,'Project Info'!$H$12)=0,1,0)),IF(COUNTIFS(Holidays!$A$6:$A$205,"&gt;="&amp;BX5,Holidays!$A$6:$A$205,"&lt;="&amp;BX6)&gt;0,3,0))+IF(AND(BX5&lt;='Project Info'!$C$11,BX6&gt;='Project Info'!$C$11),10,0)</f>
        <v>0</v>
      </c>
      <c r="BY7">
        <f>IF($B$2="Day",IF(COUNTIF(Holidays!$A$6:$A$205,BY5)&gt;0,2,IF(NETWORKDAYS.INTL(BY5,BY5,'Project Info'!$H$12)=0,1,0)),IF(COUNTIFS(Holidays!$A$6:$A$205,"&gt;="&amp;BY5,Holidays!$A$6:$A$205,"&lt;="&amp;BY6)&gt;0,3,0))+IF(AND(BY5&lt;='Project Info'!$C$11,BY6&gt;='Project Info'!$C$11),10,0)</f>
        <v>0</v>
      </c>
      <c r="BZ7">
        <f>IF($B$2="Day",IF(COUNTIF(Holidays!$A$6:$A$205,BZ5)&gt;0,2,IF(NETWORKDAYS.INTL(BZ5,BZ5,'Project Info'!$H$12)=0,1,0)),IF(COUNTIFS(Holidays!$A$6:$A$205,"&gt;="&amp;BZ5,Holidays!$A$6:$A$205,"&lt;="&amp;BZ6)&gt;0,3,0))+IF(AND(BZ5&lt;='Project Info'!$C$11,BZ6&gt;='Project Info'!$C$11),10,0)</f>
        <v>0</v>
      </c>
      <c r="CA7">
        <f>IF($B$2="Day",IF(COUNTIF(Holidays!$A$6:$A$205,CA5)&gt;0,2,IF(NETWORKDAYS.INTL(CA5,CA5,'Project Info'!$H$12)=0,1,0)),IF(COUNTIFS(Holidays!$A$6:$A$205,"&gt;="&amp;CA5,Holidays!$A$6:$A$205,"&lt;="&amp;CA6)&gt;0,3,0))+IF(AND(CA5&lt;='Project Info'!$C$11,CA6&gt;='Project Info'!$C$11),10,0)</f>
        <v>0</v>
      </c>
      <c r="CB7">
        <f>IF($B$2="Day",IF(COUNTIF(Holidays!$A$6:$A$205,CB5)&gt;0,2,IF(NETWORKDAYS.INTL(CB5,CB5,'Project Info'!$H$12)=0,1,0)),IF(COUNTIFS(Holidays!$A$6:$A$205,"&gt;="&amp;CB5,Holidays!$A$6:$A$205,"&lt;="&amp;CB6)&gt;0,3,0))+IF(AND(CB5&lt;='Project Info'!$C$11,CB6&gt;='Project Info'!$C$11),10,0)</f>
        <v>0</v>
      </c>
      <c r="CC7">
        <f>IF($B$2="Day",IF(COUNTIF(Holidays!$A$6:$A$205,CC5)&gt;0,2,IF(NETWORKDAYS.INTL(CC5,CC5,'Project Info'!$H$12)=0,1,0)),IF(COUNTIFS(Holidays!$A$6:$A$205,"&gt;="&amp;CC5,Holidays!$A$6:$A$205,"&lt;="&amp;CC6)&gt;0,3,0))+IF(AND(CC5&lt;='Project Info'!$C$11,CC6&gt;='Project Info'!$C$11),10,0)</f>
        <v>0</v>
      </c>
      <c r="CD7">
        <f>IF($B$2="Day",IF(COUNTIF(Holidays!$A$6:$A$205,CD5)&gt;0,2,IF(NETWORKDAYS.INTL(CD5,CD5,'Project Info'!$H$12)=0,1,0)),IF(COUNTIFS(Holidays!$A$6:$A$205,"&gt;="&amp;CD5,Holidays!$A$6:$A$205,"&lt;="&amp;CD6)&gt;0,3,0))+IF(AND(CD5&lt;='Project Info'!$C$11,CD6&gt;='Project Info'!$C$11),10,0)</f>
        <v>0</v>
      </c>
      <c r="CE7">
        <f>IF($B$2="Day",IF(COUNTIF(Holidays!$A$6:$A$205,CE5)&gt;0,2,IF(NETWORKDAYS.INTL(CE5,CE5,'Project Info'!$H$12)=0,1,0)),IF(COUNTIFS(Holidays!$A$6:$A$205,"&gt;="&amp;CE5,Holidays!$A$6:$A$205,"&lt;="&amp;CE6)&gt;0,3,0))+IF(AND(CE5&lt;='Project Info'!$C$11,CE6&gt;='Project Info'!$C$11),10,0)</f>
        <v>0</v>
      </c>
      <c r="CF7">
        <f>IF($B$2="Day",IF(COUNTIF(Holidays!$A$6:$A$205,CF5)&gt;0,2,IF(NETWORKDAYS.INTL(CF5,CF5,'Project Info'!$H$12)=0,1,0)),IF(COUNTIFS(Holidays!$A$6:$A$205,"&gt;="&amp;CF5,Holidays!$A$6:$A$205,"&lt;="&amp;CF6)&gt;0,3,0))+IF(AND(CF5&lt;='Project Info'!$C$11,CF6&gt;='Project Info'!$C$11),10,0)</f>
        <v>0</v>
      </c>
      <c r="CG7">
        <f>IF($B$2="Day",IF(COUNTIF(Holidays!$A$6:$A$205,CG5)&gt;0,2,IF(NETWORKDAYS.INTL(CG5,CG5,'Project Info'!$H$12)=0,1,0)),IF(COUNTIFS(Holidays!$A$6:$A$205,"&gt;="&amp;CG5,Holidays!$A$6:$A$205,"&lt;="&amp;CG6)&gt;0,3,0))+IF(AND(CG5&lt;='Project Info'!$C$11,CG6&gt;='Project Info'!$C$11),10,0)</f>
        <v>0</v>
      </c>
      <c r="CH7">
        <f>IF($B$2="Day",IF(COUNTIF(Holidays!$A$6:$A$205,CH5)&gt;0,2,IF(NETWORKDAYS.INTL(CH5,CH5,'Project Info'!$H$12)=0,1,0)),IF(COUNTIFS(Holidays!$A$6:$A$205,"&gt;="&amp;CH5,Holidays!$A$6:$A$205,"&lt;="&amp;CH6)&gt;0,3,0))+IF(AND(CH5&lt;='Project Info'!$C$11,CH6&gt;='Project Info'!$C$11),10,0)</f>
        <v>0</v>
      </c>
      <c r="CI7">
        <f>IF($B$2="Day",IF(COUNTIF(Holidays!$A$6:$A$205,CI5)&gt;0,2,IF(NETWORKDAYS.INTL(CI5,CI5,'Project Info'!$H$12)=0,1,0)),IF(COUNTIFS(Holidays!$A$6:$A$205,"&gt;="&amp;CI5,Holidays!$A$6:$A$205,"&lt;="&amp;CI6)&gt;0,3,0))+IF(AND(CI5&lt;='Project Info'!$C$11,CI6&gt;='Project Info'!$C$11),10,0)</f>
        <v>0</v>
      </c>
      <c r="CJ7">
        <f>IF($B$2="Day",IF(COUNTIF(Holidays!$A$6:$A$205,CJ5)&gt;0,2,IF(NETWORKDAYS.INTL(CJ5,CJ5,'Project Info'!$H$12)=0,1,0)),IF(COUNTIFS(Holidays!$A$6:$A$205,"&gt;="&amp;CJ5,Holidays!$A$6:$A$205,"&lt;="&amp;CJ6)&gt;0,3,0))+IF(AND(CJ5&lt;='Project Info'!$C$11,CJ6&gt;='Project Info'!$C$11),10,0)</f>
        <v>0</v>
      </c>
      <c r="CK7">
        <f>IF($B$2="Day",IF(COUNTIF(Holidays!$A$6:$A$205,CK5)&gt;0,2,IF(NETWORKDAYS.INTL(CK5,CK5,'Project Info'!$H$12)=0,1,0)),IF(COUNTIFS(Holidays!$A$6:$A$205,"&gt;="&amp;CK5,Holidays!$A$6:$A$205,"&lt;="&amp;CK6)&gt;0,3,0))+IF(AND(CK5&lt;='Project Info'!$C$11,CK6&gt;='Project Info'!$C$11),10,0)</f>
        <v>0</v>
      </c>
      <c r="CL7">
        <f>IF($B$2="Day",IF(COUNTIF(Holidays!$A$6:$A$205,CL5)&gt;0,2,IF(NETWORKDAYS.INTL(CL5,CL5,'Project Info'!$H$12)=0,1,0)),IF(COUNTIFS(Holidays!$A$6:$A$205,"&gt;="&amp;CL5,Holidays!$A$6:$A$205,"&lt;="&amp;CL6)&gt;0,3,0))+IF(AND(CL5&lt;='Project Info'!$C$11,CL6&gt;='Project Info'!$C$11),10,0)</f>
        <v>0</v>
      </c>
      <c r="CM7">
        <f>IF($B$2="Day",IF(COUNTIF(Holidays!$A$6:$A$205,CM5)&gt;0,2,IF(NETWORKDAYS.INTL(CM5,CM5,'Project Info'!$H$12)=0,1,0)),IF(COUNTIFS(Holidays!$A$6:$A$205,"&gt;="&amp;CM5,Holidays!$A$6:$A$205,"&lt;="&amp;CM6)&gt;0,3,0))+IF(AND(CM5&lt;='Project Info'!$C$11,CM6&gt;='Project Info'!$C$11),10,0)</f>
        <v>0</v>
      </c>
      <c r="CN7">
        <f>IF($B$2="Day",IF(COUNTIF(Holidays!$A$6:$A$205,CN5)&gt;0,2,IF(NETWORKDAYS.INTL(CN5,CN5,'Project Info'!$H$12)=0,1,0)),IF(COUNTIFS(Holidays!$A$6:$A$205,"&gt;="&amp;CN5,Holidays!$A$6:$A$205,"&lt;="&amp;CN6)&gt;0,3,0))+IF(AND(CN5&lt;='Project Info'!$C$11,CN6&gt;='Project Info'!$C$11),10,0)</f>
        <v>0</v>
      </c>
      <c r="CO7">
        <f>IF($B$2="Day",IF(COUNTIF(Holidays!$A$6:$A$205,CO5)&gt;0,2,IF(NETWORKDAYS.INTL(CO5,CO5,'Project Info'!$H$12)=0,1,0)),IF(COUNTIFS(Holidays!$A$6:$A$205,"&gt;="&amp;CO5,Holidays!$A$6:$A$205,"&lt;="&amp;CO6)&gt;0,3,0))+IF(AND(CO5&lt;='Project Info'!$C$11,CO6&gt;='Project Info'!$C$11),10,0)</f>
        <v>0</v>
      </c>
      <c r="CP7">
        <f>IF($B$2="Day",IF(COUNTIF(Holidays!$A$6:$A$205,CP5)&gt;0,2,IF(NETWORKDAYS.INTL(CP5,CP5,'Project Info'!$H$12)=0,1,0)),IF(COUNTIFS(Holidays!$A$6:$A$205,"&gt;="&amp;CP5,Holidays!$A$6:$A$205,"&lt;="&amp;CP6)&gt;0,3,0))+IF(AND(CP5&lt;='Project Info'!$C$11,CP6&gt;='Project Info'!$C$11),10,0)</f>
        <v>0</v>
      </c>
      <c r="CQ7">
        <f>IF($B$2="Day",IF(COUNTIF(Holidays!$A$6:$A$205,CQ5)&gt;0,2,IF(NETWORKDAYS.INTL(CQ5,CQ5,'Project Info'!$H$12)=0,1,0)),IF(COUNTIFS(Holidays!$A$6:$A$205,"&gt;="&amp;CQ5,Holidays!$A$6:$A$205,"&lt;="&amp;CQ6)&gt;0,3,0))+IF(AND(CQ5&lt;='Project Info'!$C$11,CQ6&gt;='Project Info'!$C$11),10,0)</f>
        <v>0</v>
      </c>
      <c r="CR7">
        <f>IF($B$2="Day",IF(COUNTIF(Holidays!$A$6:$A$205,CR5)&gt;0,2,IF(NETWORKDAYS.INTL(CR5,CR5,'Project Info'!$H$12)=0,1,0)),IF(COUNTIFS(Holidays!$A$6:$A$205,"&gt;="&amp;CR5,Holidays!$A$6:$A$205,"&lt;="&amp;CR6)&gt;0,3,0))+IF(AND(CR5&lt;='Project Info'!$C$11,CR6&gt;='Project Info'!$C$11),10,0)</f>
        <v>0</v>
      </c>
      <c r="CS7">
        <f>IF($B$2="Day",IF(COUNTIF(Holidays!$A$6:$A$205,CS5)&gt;0,2,IF(NETWORKDAYS.INTL(CS5,CS5,'Project Info'!$H$12)=0,1,0)),IF(COUNTIFS(Holidays!$A$6:$A$205,"&gt;="&amp;CS5,Holidays!$A$6:$A$205,"&lt;="&amp;CS6)&gt;0,3,0))+IF(AND(CS5&lt;='Project Info'!$C$11,CS6&gt;='Project Info'!$C$11),10,0)</f>
        <v>0</v>
      </c>
      <c r="CT7">
        <f>IF($B$2="Day",IF(COUNTIF(Holidays!$A$6:$A$205,CT5)&gt;0,2,IF(NETWORKDAYS.INTL(CT5,CT5,'Project Info'!$H$12)=0,1,0)),IF(COUNTIFS(Holidays!$A$6:$A$205,"&gt;="&amp;CT5,Holidays!$A$6:$A$205,"&lt;="&amp;CT6)&gt;0,3,0))+IF(AND(CT5&lt;='Project Info'!$C$11,CT6&gt;='Project Info'!$C$11),10,0)</f>
        <v>0</v>
      </c>
      <c r="CU7">
        <f>IF($B$2="Day",IF(COUNTIF(Holidays!$A$6:$A$205,CU5)&gt;0,2,IF(NETWORKDAYS.INTL(CU5,CU5,'Project Info'!$H$12)=0,1,0)),IF(COUNTIFS(Holidays!$A$6:$A$205,"&gt;="&amp;CU5,Holidays!$A$6:$A$205,"&lt;="&amp;CU6)&gt;0,3,0))+IF(AND(CU5&lt;='Project Info'!$C$11,CU6&gt;='Project Info'!$C$11),10,0)</f>
        <v>0</v>
      </c>
      <c r="CV7">
        <f>IF($B$2="Day",IF(COUNTIF(Holidays!$A$6:$A$205,CV5)&gt;0,2,IF(NETWORKDAYS.INTL(CV5,CV5,'Project Info'!$H$12)=0,1,0)),IF(COUNTIFS(Holidays!$A$6:$A$205,"&gt;="&amp;CV5,Holidays!$A$6:$A$205,"&lt;="&amp;CV6)&gt;0,3,0))+IF(AND(CV5&lt;='Project Info'!$C$11,CV6&gt;='Project Info'!$C$11),10,0)</f>
        <v>0</v>
      </c>
      <c r="CW7">
        <f>IF($B$2="Day",IF(COUNTIF(Holidays!$A$6:$A$205,CW5)&gt;0,2,IF(NETWORKDAYS.INTL(CW5,CW5,'Project Info'!$H$12)=0,1,0)),IF(COUNTIFS(Holidays!$A$6:$A$205,"&gt;="&amp;CW5,Holidays!$A$6:$A$205,"&lt;="&amp;CW6)&gt;0,3,0))+IF(AND(CW5&lt;='Project Info'!$C$11,CW6&gt;='Project Info'!$C$11),10,0)</f>
        <v>0</v>
      </c>
      <c r="CX7">
        <f>IF($B$2="Day",IF(COUNTIF(Holidays!$A$6:$A$205,CX5)&gt;0,2,IF(NETWORKDAYS.INTL(CX5,CX5,'Project Info'!$H$12)=0,1,0)),IF(COUNTIFS(Holidays!$A$6:$A$205,"&gt;="&amp;CX5,Holidays!$A$6:$A$205,"&lt;="&amp;CX6)&gt;0,3,0))+IF(AND(CX5&lt;='Project Info'!$C$11,CX6&gt;='Project Info'!$C$11),10,0)</f>
        <v>0</v>
      </c>
      <c r="CY7">
        <f>IF($B$2="Day",IF(COUNTIF(Holidays!$A$6:$A$205,CY5)&gt;0,2,IF(NETWORKDAYS.INTL(CY5,CY5,'Project Info'!$H$12)=0,1,0)),IF(COUNTIFS(Holidays!$A$6:$A$205,"&gt;="&amp;CY5,Holidays!$A$6:$A$205,"&lt;="&amp;CY6)&gt;0,3,0))+IF(AND(CY5&lt;='Project Info'!$C$11,CY6&gt;='Project Info'!$C$11),10,0)</f>
        <v>0</v>
      </c>
      <c r="CZ7">
        <f>IF($B$2="Day",IF(COUNTIF(Holidays!$A$6:$A$205,CZ5)&gt;0,2,IF(NETWORKDAYS.INTL(CZ5,CZ5,'Project Info'!$H$12)=0,1,0)),IF(COUNTIFS(Holidays!$A$6:$A$205,"&gt;="&amp;CZ5,Holidays!$A$6:$A$205,"&lt;="&amp;CZ6)&gt;0,3,0))+IF(AND(CZ5&lt;='Project Info'!$C$11,CZ6&gt;='Project Info'!$C$11),10,0)</f>
        <v>0</v>
      </c>
      <c r="DA7">
        <f>IF($B$2="Day",IF(COUNTIF(Holidays!$A$6:$A$205,DA5)&gt;0,2,IF(NETWORKDAYS.INTL(DA5,DA5,'Project Info'!$H$12)=0,1,0)),IF(COUNTIFS(Holidays!$A$6:$A$205,"&gt;="&amp;DA5,Holidays!$A$6:$A$205,"&lt;="&amp;DA6)&gt;0,3,0))+IF(AND(DA5&lt;='Project Info'!$C$11,DA6&gt;='Project Info'!$C$11),10,0)</f>
        <v>0</v>
      </c>
      <c r="DB7">
        <f>IF($B$2="Day",IF(COUNTIF(Holidays!$A$6:$A$205,DB5)&gt;0,2,IF(NETWORKDAYS.INTL(DB5,DB5,'Project Info'!$H$12)=0,1,0)),IF(COUNTIFS(Holidays!$A$6:$A$205,"&gt;="&amp;DB5,Holidays!$A$6:$A$205,"&lt;="&amp;DB6)&gt;0,3,0))+IF(AND(DB5&lt;='Project Info'!$C$11,DB6&gt;='Project Info'!$C$11),10,0)</f>
        <v>0</v>
      </c>
      <c r="DC7">
        <f>IF($B$2="Day",IF(COUNTIF(Holidays!$A$6:$A$205,DC5)&gt;0,2,IF(NETWORKDAYS.INTL(DC5,DC5,'Project Info'!$H$12)=0,1,0)),IF(COUNTIFS(Holidays!$A$6:$A$205,"&gt;="&amp;DC5,Holidays!$A$6:$A$205,"&lt;="&amp;DC6)&gt;0,3,0))+IF(AND(DC5&lt;='Project Info'!$C$11,DC6&gt;='Project Info'!$C$11),10,0)</f>
        <v>0</v>
      </c>
      <c r="DD7">
        <f>IF($B$2="Day",IF(COUNTIF(Holidays!$A$6:$A$205,DD5)&gt;0,2,IF(NETWORKDAYS.INTL(DD5,DD5,'Project Info'!$H$12)=0,1,0)),IF(COUNTIFS(Holidays!$A$6:$A$205,"&gt;="&amp;DD5,Holidays!$A$6:$A$205,"&lt;="&amp;DD6)&gt;0,3,0))+IF(AND(DD5&lt;='Project Info'!$C$11,DD6&gt;='Project Info'!$C$11),10,0)</f>
        <v>0</v>
      </c>
      <c r="DE7">
        <f>IF($B$2="Day",IF(COUNTIF(Holidays!$A$6:$A$205,DE5)&gt;0,2,IF(NETWORKDAYS.INTL(DE5,DE5,'Project Info'!$H$12)=0,1,0)),IF(COUNTIFS(Holidays!$A$6:$A$205,"&gt;="&amp;DE5,Holidays!$A$6:$A$205,"&lt;="&amp;DE6)&gt;0,3,0))+IF(AND(DE5&lt;='Project Info'!$C$11,DE6&gt;='Project Info'!$C$11),10,0)</f>
        <v>0</v>
      </c>
      <c r="DF7">
        <f>IF($B$2="Day",IF(COUNTIF(Holidays!$A$6:$A$205,DF5)&gt;0,2,IF(NETWORKDAYS.INTL(DF5,DF5,'Project Info'!$H$12)=0,1,0)),IF(COUNTIFS(Holidays!$A$6:$A$205,"&gt;="&amp;DF5,Holidays!$A$6:$A$205,"&lt;="&amp;DF6)&gt;0,3,0))+IF(AND(DF5&lt;='Project Info'!$C$11,DF6&gt;='Project Info'!$C$11),10,0)</f>
        <v>0</v>
      </c>
      <c r="DG7">
        <f>IF($B$2="Day",IF(COUNTIF(Holidays!$A$6:$A$205,DG5)&gt;0,2,IF(NETWORKDAYS.INTL(DG5,DG5,'Project Info'!$H$12)=0,1,0)),IF(COUNTIFS(Holidays!$A$6:$A$205,"&gt;="&amp;DG5,Holidays!$A$6:$A$205,"&lt;="&amp;DG6)&gt;0,3,0))+IF(AND(DG5&lt;='Project Info'!$C$11,DG6&gt;='Project Info'!$C$11),10,0)</f>
        <v>0</v>
      </c>
      <c r="DH7">
        <f>IF($B$2="Day",IF(COUNTIF(Holidays!$A$6:$A$205,DH5)&gt;0,2,IF(NETWORKDAYS.INTL(DH5,DH5,'Project Info'!$H$12)=0,1,0)),IF(COUNTIFS(Holidays!$A$6:$A$205,"&gt;="&amp;DH5,Holidays!$A$6:$A$205,"&lt;="&amp;DH6)&gt;0,3,0))+IF(AND(DH5&lt;='Project Info'!$C$11,DH6&gt;='Project Info'!$C$11),10,0)</f>
        <v>0</v>
      </c>
      <c r="DI7">
        <f>IF($B$2="Day",IF(COUNTIF(Holidays!$A$6:$A$205,DI5)&gt;0,2,IF(NETWORKDAYS.INTL(DI5,DI5,'Project Info'!$H$12)=0,1,0)),IF(COUNTIFS(Holidays!$A$6:$A$205,"&gt;="&amp;DI5,Holidays!$A$6:$A$205,"&lt;="&amp;DI6)&gt;0,3,0))+IF(AND(DI5&lt;='Project Info'!$C$11,DI6&gt;='Project Info'!$C$11),10,0)</f>
        <v>0</v>
      </c>
      <c r="DJ7">
        <f>IF($B$2="Day",IF(COUNTIF(Holidays!$A$6:$A$205,DJ5)&gt;0,2,IF(NETWORKDAYS.INTL(DJ5,DJ5,'Project Info'!$H$12)=0,1,0)),IF(COUNTIFS(Holidays!$A$6:$A$205,"&gt;="&amp;DJ5,Holidays!$A$6:$A$205,"&lt;="&amp;DJ6)&gt;0,3,0))+IF(AND(DJ5&lt;='Project Info'!$C$11,DJ6&gt;='Project Info'!$C$11),10,0)</f>
        <v>0</v>
      </c>
      <c r="DK7">
        <f>IF($B$2="Day",IF(COUNTIF(Holidays!$A$6:$A$205,DK5)&gt;0,2,IF(NETWORKDAYS.INTL(DK5,DK5,'Project Info'!$H$12)=0,1,0)),IF(COUNTIFS(Holidays!$A$6:$A$205,"&gt;="&amp;DK5,Holidays!$A$6:$A$205,"&lt;="&amp;DK6)&gt;0,3,0))+IF(AND(DK5&lt;='Project Info'!$C$11,DK6&gt;='Project Info'!$C$11),10,0)</f>
        <v>0</v>
      </c>
      <c r="DL7">
        <f>IF($B$2="Day",IF(COUNTIF(Holidays!$A$6:$A$205,DL5)&gt;0,2,IF(NETWORKDAYS.INTL(DL5,DL5,'Project Info'!$H$12)=0,1,0)),IF(COUNTIFS(Holidays!$A$6:$A$205,"&gt;="&amp;DL5,Holidays!$A$6:$A$205,"&lt;="&amp;DL6)&gt;0,3,0))+IF(AND(DL5&lt;='Project Info'!$C$11,DL6&gt;='Project Info'!$C$11),10,0)</f>
        <v>0</v>
      </c>
      <c r="DM7">
        <f>IF($B$2="Day",IF(COUNTIF(Holidays!$A$6:$A$205,DM5)&gt;0,2,IF(NETWORKDAYS.INTL(DM5,DM5,'Project Info'!$H$12)=0,1,0)),IF(COUNTIFS(Holidays!$A$6:$A$205,"&gt;="&amp;DM5,Holidays!$A$6:$A$205,"&lt;="&amp;DM6)&gt;0,3,0))+IF(AND(DM5&lt;='Project Info'!$C$11,DM6&gt;='Project Info'!$C$11),10,0)</f>
        <v>0</v>
      </c>
      <c r="DN7">
        <f>IF($B$2="Day",IF(COUNTIF(Holidays!$A$6:$A$205,DN5)&gt;0,2,IF(NETWORKDAYS.INTL(DN5,DN5,'Project Info'!$H$12)=0,1,0)),IF(COUNTIFS(Holidays!$A$6:$A$205,"&gt;="&amp;DN5,Holidays!$A$6:$A$205,"&lt;="&amp;DN6)&gt;0,3,0))+IF(AND(DN5&lt;='Project Info'!$C$11,DN6&gt;='Project Info'!$C$11),10,0)</f>
        <v>0</v>
      </c>
      <c r="DO7">
        <f>IF($B$2="Day",IF(COUNTIF(Holidays!$A$6:$A$205,DO5)&gt;0,2,IF(NETWORKDAYS.INTL(DO5,DO5,'Project Info'!$H$12)=0,1,0)),IF(COUNTIFS(Holidays!$A$6:$A$205,"&gt;="&amp;DO5,Holidays!$A$6:$A$205,"&lt;="&amp;DO6)&gt;0,3,0))+IF(AND(DO5&lt;='Project Info'!$C$11,DO6&gt;='Project Info'!$C$11),10,0)</f>
        <v>0</v>
      </c>
      <c r="DP7">
        <f>IF($B$2="Day",IF(COUNTIF(Holidays!$A$6:$A$205,DP5)&gt;0,2,IF(NETWORKDAYS.INTL(DP5,DP5,'Project Info'!$H$12)=0,1,0)),IF(COUNTIFS(Holidays!$A$6:$A$205,"&gt;="&amp;DP5,Holidays!$A$6:$A$205,"&lt;="&amp;DP6)&gt;0,3,0))+IF(AND(DP5&lt;='Project Info'!$C$11,DP6&gt;='Project Info'!$C$11),10,0)</f>
        <v>0</v>
      </c>
      <c r="DQ7">
        <f>IF($B$2="Day",IF(COUNTIF(Holidays!$A$6:$A$205,DQ5)&gt;0,2,IF(NETWORKDAYS.INTL(DQ5,DQ5,'Project Info'!$H$12)=0,1,0)),IF(COUNTIFS(Holidays!$A$6:$A$205,"&gt;="&amp;DQ5,Holidays!$A$6:$A$205,"&lt;="&amp;DQ6)&gt;0,3,0))+IF(AND(DQ5&lt;='Project Info'!$C$11,DQ6&gt;='Project Info'!$C$11),10,0)</f>
        <v>0</v>
      </c>
      <c r="DR7">
        <f>IF($B$2="Day",IF(COUNTIF(Holidays!$A$6:$A$205,DR5)&gt;0,2,IF(NETWORKDAYS.INTL(DR5,DR5,'Project Info'!$H$12)=0,1,0)),IF(COUNTIFS(Holidays!$A$6:$A$205,"&gt;="&amp;DR5,Holidays!$A$6:$A$205,"&lt;="&amp;DR6)&gt;0,3,0))+IF(AND(DR5&lt;='Project Info'!$C$11,DR6&gt;='Project Info'!$C$11),10,0)</f>
        <v>0</v>
      </c>
      <c r="DS7">
        <f>IF($B$2="Day",IF(COUNTIF(Holidays!$A$6:$A$205,DS5)&gt;0,2,IF(NETWORKDAYS.INTL(DS5,DS5,'Project Info'!$H$12)=0,1,0)),IF(COUNTIFS(Holidays!$A$6:$A$205,"&gt;="&amp;DS5,Holidays!$A$6:$A$205,"&lt;="&amp;DS6)&gt;0,3,0))+IF(AND(DS5&lt;='Project Info'!$C$11,DS6&gt;='Project Info'!$C$11),10,0)</f>
        <v>0</v>
      </c>
      <c r="DT7">
        <f>IF($B$2="Day",IF(COUNTIF(Holidays!$A$6:$A$205,DT5)&gt;0,2,IF(NETWORKDAYS.INTL(DT5,DT5,'Project Info'!$H$12)=0,1,0)),IF(COUNTIFS(Holidays!$A$6:$A$205,"&gt;="&amp;DT5,Holidays!$A$6:$A$205,"&lt;="&amp;DT6)&gt;0,3,0))+IF(AND(DT5&lt;='Project Info'!$C$11,DT6&gt;='Project Info'!$C$11),10,0)</f>
        <v>0</v>
      </c>
      <c r="DU7">
        <f>IF($B$2="Day",IF(COUNTIF(Holidays!$A$6:$A$205,DU5)&gt;0,2,IF(NETWORKDAYS.INTL(DU5,DU5,'Project Info'!$H$12)=0,1,0)),IF(COUNTIFS(Holidays!$A$6:$A$205,"&gt;="&amp;DU5,Holidays!$A$6:$A$205,"&lt;="&amp;DU6)&gt;0,3,0))+IF(AND(DU5&lt;='Project Info'!$C$11,DU6&gt;='Project Info'!$C$11),10,0)</f>
        <v>0</v>
      </c>
      <c r="DV7">
        <f>IF($B$2="Day",IF(COUNTIF(Holidays!$A$6:$A$205,DV5)&gt;0,2,IF(NETWORKDAYS.INTL(DV5,DV5,'Project Info'!$H$12)=0,1,0)),IF(COUNTIFS(Holidays!$A$6:$A$205,"&gt;="&amp;DV5,Holidays!$A$6:$A$205,"&lt;="&amp;DV6)&gt;0,3,0))+IF(AND(DV5&lt;='Project Info'!$C$11,DV6&gt;='Project Info'!$C$11),10,0)</f>
        <v>0</v>
      </c>
      <c r="DW7">
        <f>IF($B$2="Day",IF(COUNTIF(Holidays!$A$6:$A$205,DW5)&gt;0,2,IF(NETWORKDAYS.INTL(DW5,DW5,'Project Info'!$H$12)=0,1,0)),IF(COUNTIFS(Holidays!$A$6:$A$205,"&gt;="&amp;DW5,Holidays!$A$6:$A$205,"&lt;="&amp;DW6)&gt;0,3,0))+IF(AND(DW5&lt;='Project Info'!$C$11,DW6&gt;='Project Info'!$C$11),10,0)</f>
        <v>0</v>
      </c>
      <c r="DX7">
        <f>IF($B$2="Day",IF(COUNTIF(Holidays!$A$6:$A$205,DX5)&gt;0,2,IF(NETWORKDAYS.INTL(DX5,DX5,'Project Info'!$H$12)=0,1,0)),IF(COUNTIFS(Holidays!$A$6:$A$205,"&gt;="&amp;DX5,Holidays!$A$6:$A$205,"&lt;="&amp;DX6)&gt;0,3,0))+IF(AND(DX5&lt;='Project Info'!$C$11,DX6&gt;='Project Info'!$C$11),10,0)</f>
        <v>0</v>
      </c>
      <c r="DY7">
        <f>IF($B$2="Day",IF(COUNTIF(Holidays!$A$6:$A$205,DY5)&gt;0,2,IF(NETWORKDAYS.INTL(DY5,DY5,'Project Info'!$H$12)=0,1,0)),IF(COUNTIFS(Holidays!$A$6:$A$205,"&gt;="&amp;DY5,Holidays!$A$6:$A$205,"&lt;="&amp;DY6)&gt;0,3,0))+IF(AND(DY5&lt;='Project Info'!$C$11,DY6&gt;='Project Info'!$C$11),10,0)</f>
        <v>0</v>
      </c>
      <c r="DZ7">
        <f>IF($B$2="Day",IF(COUNTIF(Holidays!$A$6:$A$205,DZ5)&gt;0,2,IF(NETWORKDAYS.INTL(DZ5,DZ5,'Project Info'!$H$12)=0,1,0)),IF(COUNTIFS(Holidays!$A$6:$A$205,"&gt;="&amp;DZ5,Holidays!$A$6:$A$205,"&lt;="&amp;DZ6)&gt;0,3,0))+IF(AND(DZ5&lt;='Project Info'!$C$11,DZ6&gt;='Project Info'!$C$11),10,0)</f>
        <v>0</v>
      </c>
      <c r="EA7">
        <f>IF($B$2="Day",IF(COUNTIF(Holidays!$A$6:$A$205,EA5)&gt;0,2,IF(NETWORKDAYS.INTL(EA5,EA5,'Project Info'!$H$12)=0,1,0)),IF(COUNTIFS(Holidays!$A$6:$A$205,"&gt;="&amp;EA5,Holidays!$A$6:$A$205,"&lt;="&amp;EA6)&gt;0,3,0))+IF(AND(EA5&lt;='Project Info'!$C$11,EA6&gt;='Project Info'!$C$11),10,0)</f>
        <v>0</v>
      </c>
      <c r="EB7">
        <f>IF($B$2="Day",IF(COUNTIF(Holidays!$A$6:$A$205,EB5)&gt;0,2,IF(NETWORKDAYS.INTL(EB5,EB5,'Project Info'!$H$12)=0,1,0)),IF(COUNTIFS(Holidays!$A$6:$A$205,"&gt;="&amp;EB5,Holidays!$A$6:$A$205,"&lt;="&amp;EB6)&gt;0,3,0))+IF(AND(EB5&lt;='Project Info'!$C$11,EB6&gt;='Project Info'!$C$11),10,0)</f>
        <v>0</v>
      </c>
      <c r="EC7">
        <f>IF($B$2="Day",IF(COUNTIF(Holidays!$A$6:$A$205,EC5)&gt;0,2,IF(NETWORKDAYS.INTL(EC5,EC5,'Project Info'!$H$12)=0,1,0)),IF(COUNTIFS(Holidays!$A$6:$A$205,"&gt;="&amp;EC5,Holidays!$A$6:$A$205,"&lt;="&amp;EC6)&gt;0,3,0))+IF(AND(EC5&lt;='Project Info'!$C$11,EC6&gt;='Project Info'!$C$11),10,0)</f>
        <v>0</v>
      </c>
      <c r="ED7">
        <f>IF($B$2="Day",IF(COUNTIF(Holidays!$A$6:$A$205,ED5)&gt;0,2,IF(NETWORKDAYS.INTL(ED5,ED5,'Project Info'!$H$12)=0,1,0)),IF(COUNTIFS(Holidays!$A$6:$A$205,"&gt;="&amp;ED5,Holidays!$A$6:$A$205,"&lt;="&amp;ED6)&gt;0,3,0))+IF(AND(ED5&lt;='Project Info'!$C$11,ED6&gt;='Project Info'!$C$11),10,0)</f>
        <v>0</v>
      </c>
    </row>
    <row r="8" ht="26" customHeight="1">
      <c r="A8" s="40" t="inlineStr">
        <is>
          <t>TASK SCHEDULE   (Plan vs Forecast / Actual)</t>
        </is>
      </c>
      <c r="O8" s="75" t="str">
        <f>IF($B$2="Month",TEXT(O5,"yyyy"),TEXT(O5,"mmm")&amp;CHAR(10)&amp;TEXT(O5,"yy"))</f>
        <v>Oct
26</v>
      </c>
      <c r="P8" s="75" t="str">
        <f>IF($B$2="Month",IF(YEAR(P5)&lt;&gt;YEAR(O5),TEXT(P5,"yyyy"),""),IF(MONTH(P5)&lt;&gt;MONTH(O5),TEXT(P5,"mmm")&amp;CHAR(10)&amp;TEXT(P5,"yy"),""))</f>
        <v/>
      </c>
      <c r="Q8" s="75" t="str">
        <f>IF($B$2="Month",IF(YEAR(Q5)&lt;&gt;YEAR(P5),TEXT(Q5,"yyyy"),""),IF(MONTH(Q5)&lt;&gt;MONTH(P5),TEXT(Q5,"mmm")&amp;CHAR(10)&amp;TEXT(Q5,"yy"),""))</f>
        <v/>
      </c>
      <c r="R8" s="75" t="str">
        <f>IF($B$2="Month",IF(YEAR(R5)&lt;&gt;YEAR(Q5),TEXT(R5,"yyyy"),""),IF(MONTH(R5)&lt;&gt;MONTH(Q5),TEXT(R5,"mmm")&amp;CHAR(10)&amp;TEXT(R5,"yy"),""))</f>
        <v>Nov
26</v>
      </c>
      <c r="S8" s="75" t="str">
        <f>IF($B$2="Month",IF(YEAR(S5)&lt;&gt;YEAR(R5),TEXT(S5,"yyyy"),""),IF(MONTH(S5)&lt;&gt;MONTH(R5),TEXT(S5,"mmm")&amp;CHAR(10)&amp;TEXT(S5,"yy"),""))</f>
        <v/>
      </c>
      <c r="T8" s="75" t="str">
        <f>IF($B$2="Month",IF(YEAR(T5)&lt;&gt;YEAR(S5),TEXT(T5,"yyyy"),""),IF(MONTH(T5)&lt;&gt;MONTH(S5),TEXT(T5,"mmm")&amp;CHAR(10)&amp;TEXT(T5,"yy"),""))</f>
        <v/>
      </c>
      <c r="U8" s="75" t="str">
        <f>IF($B$2="Month",IF(YEAR(U5)&lt;&gt;YEAR(T5),TEXT(U5,"yyyy"),""),IF(MONTH(U5)&lt;&gt;MONTH(T5),TEXT(U5,"mmm")&amp;CHAR(10)&amp;TEXT(U5,"yy"),""))</f>
        <v/>
      </c>
      <c r="V8" s="75" t="str">
        <f>IF($B$2="Month",IF(YEAR(V5)&lt;&gt;YEAR(U5),TEXT(V5,"yyyy"),""),IF(MONTH(V5)&lt;&gt;MONTH(U5),TEXT(V5,"mmm")&amp;CHAR(10)&amp;TEXT(V5,"yy"),""))</f>
        <v/>
      </c>
      <c r="W8" s="75" t="str">
        <f>IF($B$2="Month",IF(YEAR(W5)&lt;&gt;YEAR(V5),TEXT(W5,"yyyy"),""),IF(MONTH(W5)&lt;&gt;MONTH(V5),TEXT(W5,"mmm")&amp;CHAR(10)&amp;TEXT(W5,"yy"),""))</f>
        <v>Dec
26</v>
      </c>
      <c r="X8" s="75" t="str">
        <f>IF($B$2="Month",IF(YEAR(X5)&lt;&gt;YEAR(W5),TEXT(X5,"yyyy"),""),IF(MONTH(X5)&lt;&gt;MONTH(W5),TEXT(X5,"mmm")&amp;CHAR(10)&amp;TEXT(X5,"yy"),""))</f>
        <v/>
      </c>
      <c r="Y8" s="75" t="str">
        <f>IF($B$2="Month",IF(YEAR(Y5)&lt;&gt;YEAR(X5),TEXT(Y5,"yyyy"),""),IF(MONTH(Y5)&lt;&gt;MONTH(X5),TEXT(Y5,"mmm")&amp;CHAR(10)&amp;TEXT(Y5,"yy"),""))</f>
        <v/>
      </c>
      <c r="Z8" s="75" t="str">
        <f>IF($B$2="Month",IF(YEAR(Z5)&lt;&gt;YEAR(Y5),TEXT(Z5,"yyyy"),""),IF(MONTH(Z5)&lt;&gt;MONTH(Y5),TEXT(Z5,"mmm")&amp;CHAR(10)&amp;TEXT(Z5,"yy"),""))</f>
        <v/>
      </c>
      <c r="AA8" s="75" t="str">
        <f>IF($B$2="Month",IF(YEAR(AA5)&lt;&gt;YEAR(Z5),TEXT(AA5,"yyyy"),""),IF(MONTH(AA5)&lt;&gt;MONTH(Z5),TEXT(AA5,"mmm")&amp;CHAR(10)&amp;TEXT(AA5,"yy"),""))</f>
        <v>Jan
27</v>
      </c>
      <c r="AB8" s="75" t="str">
        <f>IF($B$2="Month",IF(YEAR(AB5)&lt;&gt;YEAR(AA5),TEXT(AB5,"yyyy"),""),IF(MONTH(AB5)&lt;&gt;MONTH(AA5),TEXT(AB5,"mmm")&amp;CHAR(10)&amp;TEXT(AB5,"yy"),""))</f>
        <v/>
      </c>
      <c r="AC8" s="75" t="str">
        <f>IF($B$2="Month",IF(YEAR(AC5)&lt;&gt;YEAR(AB5),TEXT(AC5,"yyyy"),""),IF(MONTH(AC5)&lt;&gt;MONTH(AB5),TEXT(AC5,"mmm")&amp;CHAR(10)&amp;TEXT(AC5,"yy"),""))</f>
        <v/>
      </c>
      <c r="AD8" s="75" t="str">
        <f>IF($B$2="Month",IF(YEAR(AD5)&lt;&gt;YEAR(AC5),TEXT(AD5,"yyyy"),""),IF(MONTH(AD5)&lt;&gt;MONTH(AC5),TEXT(AD5,"mmm")&amp;CHAR(10)&amp;TEXT(AD5,"yy"),""))</f>
        <v/>
      </c>
      <c r="AE8" s="75" t="str">
        <f>IF($B$2="Month",IF(YEAR(AE5)&lt;&gt;YEAR(AD5),TEXT(AE5,"yyyy"),""),IF(MONTH(AE5)&lt;&gt;MONTH(AD5),TEXT(AE5,"mmm")&amp;CHAR(10)&amp;TEXT(AE5,"yy"),""))</f>
        <v>Feb
27</v>
      </c>
      <c r="AF8" s="75" t="str">
        <f>IF($B$2="Month",IF(YEAR(AF5)&lt;&gt;YEAR(AE5),TEXT(AF5,"yyyy"),""),IF(MONTH(AF5)&lt;&gt;MONTH(AE5),TEXT(AF5,"mmm")&amp;CHAR(10)&amp;TEXT(AF5,"yy"),""))</f>
        <v/>
      </c>
      <c r="AG8" s="75" t="str">
        <f>IF($B$2="Month",IF(YEAR(AG5)&lt;&gt;YEAR(AF5),TEXT(AG5,"yyyy"),""),IF(MONTH(AG5)&lt;&gt;MONTH(AF5),TEXT(AG5,"mmm")&amp;CHAR(10)&amp;TEXT(AG5,"yy"),""))</f>
        <v/>
      </c>
      <c r="AH8" s="75" t="str">
        <f>IF($B$2="Month",IF(YEAR(AH5)&lt;&gt;YEAR(AG5),TEXT(AH5,"yyyy"),""),IF(MONTH(AH5)&lt;&gt;MONTH(AG5),TEXT(AH5,"mmm")&amp;CHAR(10)&amp;TEXT(AH5,"yy"),""))</f>
        <v/>
      </c>
      <c r="AI8" s="75" t="str">
        <f>IF($B$2="Month",IF(YEAR(AI5)&lt;&gt;YEAR(AH5),TEXT(AI5,"yyyy"),""),IF(MONTH(AI5)&lt;&gt;MONTH(AH5),TEXT(AI5,"mmm")&amp;CHAR(10)&amp;TEXT(AI5,"yy"),""))</f>
        <v>Mar
27</v>
      </c>
      <c r="AJ8" s="75" t="str">
        <f>IF($B$2="Month",IF(YEAR(AJ5)&lt;&gt;YEAR(AI5),TEXT(AJ5,"yyyy"),""),IF(MONTH(AJ5)&lt;&gt;MONTH(AI5),TEXT(AJ5,"mmm")&amp;CHAR(10)&amp;TEXT(AJ5,"yy"),""))</f>
        <v/>
      </c>
      <c r="AK8" s="75" t="str">
        <f>IF($B$2="Month",IF(YEAR(AK5)&lt;&gt;YEAR(AJ5),TEXT(AK5,"yyyy"),""),IF(MONTH(AK5)&lt;&gt;MONTH(AJ5),TEXT(AK5,"mmm")&amp;CHAR(10)&amp;TEXT(AK5,"yy"),""))</f>
        <v/>
      </c>
      <c r="AL8" s="75" t="str">
        <f>IF($B$2="Month",IF(YEAR(AL5)&lt;&gt;YEAR(AK5),TEXT(AL5,"yyyy"),""),IF(MONTH(AL5)&lt;&gt;MONTH(AK5),TEXT(AL5,"mmm")&amp;CHAR(10)&amp;TEXT(AL5,"yy"),""))</f>
        <v/>
      </c>
      <c r="AM8" s="75" t="str">
        <f>IF($B$2="Month",IF(YEAR(AM5)&lt;&gt;YEAR(AL5),TEXT(AM5,"yyyy"),""),IF(MONTH(AM5)&lt;&gt;MONTH(AL5),TEXT(AM5,"mmm")&amp;CHAR(10)&amp;TEXT(AM5,"yy"),""))</f>
        <v/>
      </c>
      <c r="AN8" s="75" t="str">
        <f>IF($B$2="Month",IF(YEAR(AN5)&lt;&gt;YEAR(AM5),TEXT(AN5,"yyyy"),""),IF(MONTH(AN5)&lt;&gt;MONTH(AM5),TEXT(AN5,"mmm")&amp;CHAR(10)&amp;TEXT(AN5,"yy"),""))</f>
        <v>Apr
27</v>
      </c>
      <c r="AO8" s="75" t="str">
        <f>IF($B$2="Month",IF(YEAR(AO5)&lt;&gt;YEAR(AN5),TEXT(AO5,"yyyy"),""),IF(MONTH(AO5)&lt;&gt;MONTH(AN5),TEXT(AO5,"mmm")&amp;CHAR(10)&amp;TEXT(AO5,"yy"),""))</f>
        <v/>
      </c>
      <c r="AP8" s="75" t="str">
        <f>IF($B$2="Month",IF(YEAR(AP5)&lt;&gt;YEAR(AO5),TEXT(AP5,"yyyy"),""),IF(MONTH(AP5)&lt;&gt;MONTH(AO5),TEXT(AP5,"mmm")&amp;CHAR(10)&amp;TEXT(AP5,"yy"),""))</f>
        <v/>
      </c>
      <c r="AQ8" s="75" t="str">
        <f>IF($B$2="Month",IF(YEAR(AQ5)&lt;&gt;YEAR(AP5),TEXT(AQ5,"yyyy"),""),IF(MONTH(AQ5)&lt;&gt;MONTH(AP5),TEXT(AQ5,"mmm")&amp;CHAR(10)&amp;TEXT(AQ5,"yy"),""))</f>
        <v/>
      </c>
      <c r="AR8" s="75" t="str">
        <f>IF($B$2="Month",IF(YEAR(AR5)&lt;&gt;YEAR(AQ5),TEXT(AR5,"yyyy"),""),IF(MONTH(AR5)&lt;&gt;MONTH(AQ5),TEXT(AR5,"mmm")&amp;CHAR(10)&amp;TEXT(AR5,"yy"),""))</f>
        <v>May
27</v>
      </c>
      <c r="AS8" s="75" t="str">
        <f>IF($B$2="Month",IF(YEAR(AS5)&lt;&gt;YEAR(AR5),TEXT(AS5,"yyyy"),""),IF(MONTH(AS5)&lt;&gt;MONTH(AR5),TEXT(AS5,"mmm")&amp;CHAR(10)&amp;TEXT(AS5,"yy"),""))</f>
        <v/>
      </c>
      <c r="AT8" s="75" t="str">
        <f>IF($B$2="Month",IF(YEAR(AT5)&lt;&gt;YEAR(AS5),TEXT(AT5,"yyyy"),""),IF(MONTH(AT5)&lt;&gt;MONTH(AS5),TEXT(AT5,"mmm")&amp;CHAR(10)&amp;TEXT(AT5,"yy"),""))</f>
        <v/>
      </c>
      <c r="AU8" s="75" t="str">
        <f>IF($B$2="Month",IF(YEAR(AU5)&lt;&gt;YEAR(AT5),TEXT(AU5,"yyyy"),""),IF(MONTH(AU5)&lt;&gt;MONTH(AT5),TEXT(AU5,"mmm")&amp;CHAR(10)&amp;TEXT(AU5,"yy"),""))</f>
        <v/>
      </c>
      <c r="AV8" s="75" t="str">
        <f>IF($B$2="Month",IF(YEAR(AV5)&lt;&gt;YEAR(AU5),TEXT(AV5,"yyyy"),""),IF(MONTH(AV5)&lt;&gt;MONTH(AU5),TEXT(AV5,"mmm")&amp;CHAR(10)&amp;TEXT(AV5,"yy"),""))</f>
        <v/>
      </c>
      <c r="AW8" s="75" t="str">
        <f>IF($B$2="Month",IF(YEAR(AW5)&lt;&gt;YEAR(AV5),TEXT(AW5,"yyyy"),""),IF(MONTH(AW5)&lt;&gt;MONTH(AV5),TEXT(AW5,"mmm")&amp;CHAR(10)&amp;TEXT(AW5,"yy"),""))</f>
        <v>Jun
27</v>
      </c>
      <c r="AX8" s="75" t="str">
        <f>IF($B$2="Month",IF(YEAR(AX5)&lt;&gt;YEAR(AW5),TEXT(AX5,"yyyy"),""),IF(MONTH(AX5)&lt;&gt;MONTH(AW5),TEXT(AX5,"mmm")&amp;CHAR(10)&amp;TEXT(AX5,"yy"),""))</f>
        <v/>
      </c>
      <c r="AY8" s="75" t="str">
        <f>IF($B$2="Month",IF(YEAR(AY5)&lt;&gt;YEAR(AX5),TEXT(AY5,"yyyy"),""),IF(MONTH(AY5)&lt;&gt;MONTH(AX5),TEXT(AY5,"mmm")&amp;CHAR(10)&amp;TEXT(AY5,"yy"),""))</f>
        <v/>
      </c>
      <c r="AZ8" s="75" t="str">
        <f>IF($B$2="Month",IF(YEAR(AZ5)&lt;&gt;YEAR(AY5),TEXT(AZ5,"yyyy"),""),IF(MONTH(AZ5)&lt;&gt;MONTH(AY5),TEXT(AZ5,"mmm")&amp;CHAR(10)&amp;TEXT(AZ5,"yy"),""))</f>
        <v/>
      </c>
      <c r="BA8" s="75" t="str">
        <f>IF($B$2="Month",IF(YEAR(BA5)&lt;&gt;YEAR(AZ5),TEXT(BA5,"yyyy"),""),IF(MONTH(BA5)&lt;&gt;MONTH(AZ5),TEXT(BA5,"mmm")&amp;CHAR(10)&amp;TEXT(BA5,"yy"),""))</f>
        <v>Jul
27</v>
      </c>
      <c r="BB8" s="75" t="str">
        <f>IF($B$2="Month",IF(YEAR(BB5)&lt;&gt;YEAR(BA5),TEXT(BB5,"yyyy"),""),IF(MONTH(BB5)&lt;&gt;MONTH(BA5),TEXT(BB5,"mmm")&amp;CHAR(10)&amp;TEXT(BB5,"yy"),""))</f>
        <v/>
      </c>
      <c r="BC8" s="75" t="str">
        <f>IF($B$2="Month",IF(YEAR(BC5)&lt;&gt;YEAR(BB5),TEXT(BC5,"yyyy"),""),IF(MONTH(BC5)&lt;&gt;MONTH(BB5),TEXT(BC5,"mmm")&amp;CHAR(10)&amp;TEXT(BC5,"yy"),""))</f>
        <v/>
      </c>
      <c r="BD8" s="75" t="str">
        <f>IF($B$2="Month",IF(YEAR(BD5)&lt;&gt;YEAR(BC5),TEXT(BD5,"yyyy"),""),IF(MONTH(BD5)&lt;&gt;MONTH(BC5),TEXT(BD5,"mmm")&amp;CHAR(10)&amp;TEXT(BD5,"yy"),""))</f>
        <v/>
      </c>
      <c r="BE8" s="75" t="str">
        <f>IF($B$2="Month",IF(YEAR(BE5)&lt;&gt;YEAR(BD5),TEXT(BE5,"yyyy"),""),IF(MONTH(BE5)&lt;&gt;MONTH(BD5),TEXT(BE5,"mmm")&amp;CHAR(10)&amp;TEXT(BE5,"yy"),""))</f>
        <v>Aug
27</v>
      </c>
      <c r="BF8" s="75" t="str">
        <f>IF($B$2="Month",IF(YEAR(BF5)&lt;&gt;YEAR(BE5),TEXT(BF5,"yyyy"),""),IF(MONTH(BF5)&lt;&gt;MONTH(BE5),TEXT(BF5,"mmm")&amp;CHAR(10)&amp;TEXT(BF5,"yy"),""))</f>
        <v/>
      </c>
      <c r="BG8" s="75" t="str">
        <f>IF($B$2="Month",IF(YEAR(BG5)&lt;&gt;YEAR(BF5),TEXT(BG5,"yyyy"),""),IF(MONTH(BG5)&lt;&gt;MONTH(BF5),TEXT(BG5,"mmm")&amp;CHAR(10)&amp;TEXT(BG5,"yy"),""))</f>
        <v/>
      </c>
      <c r="BH8" s="75" t="str">
        <f>IF($B$2="Month",IF(YEAR(BH5)&lt;&gt;YEAR(BG5),TEXT(BH5,"yyyy"),""),IF(MONTH(BH5)&lt;&gt;MONTH(BG5),TEXT(BH5,"mmm")&amp;CHAR(10)&amp;TEXT(BH5,"yy"),""))</f>
        <v/>
      </c>
      <c r="BI8" s="75" t="str">
        <f>IF($B$2="Month",IF(YEAR(BI5)&lt;&gt;YEAR(BH5),TEXT(BI5,"yyyy"),""),IF(MONTH(BI5)&lt;&gt;MONTH(BH5),TEXT(BI5,"mmm")&amp;CHAR(10)&amp;TEXT(BI5,"yy"),""))</f>
        <v/>
      </c>
      <c r="BJ8" s="75" t="str">
        <f>IF($B$2="Month",IF(YEAR(BJ5)&lt;&gt;YEAR(BI5),TEXT(BJ5,"yyyy"),""),IF(MONTH(BJ5)&lt;&gt;MONTH(BI5),TEXT(BJ5,"mmm")&amp;CHAR(10)&amp;TEXT(BJ5,"yy"),""))</f>
        <v>Sep
27</v>
      </c>
      <c r="BK8" s="75" t="str">
        <f>IF($B$2="Month",IF(YEAR(BK5)&lt;&gt;YEAR(BJ5),TEXT(BK5,"yyyy"),""),IF(MONTH(BK5)&lt;&gt;MONTH(BJ5),TEXT(BK5,"mmm")&amp;CHAR(10)&amp;TEXT(BK5,"yy"),""))</f>
        <v/>
      </c>
      <c r="BL8" s="75" t="str">
        <f>IF($B$2="Month",IF(YEAR(BL5)&lt;&gt;YEAR(BK5),TEXT(BL5,"yyyy"),""),IF(MONTH(BL5)&lt;&gt;MONTH(BK5),TEXT(BL5,"mmm")&amp;CHAR(10)&amp;TEXT(BL5,"yy"),""))</f>
        <v/>
      </c>
      <c r="BM8" s="75" t="str">
        <f>IF($B$2="Month",IF(YEAR(BM5)&lt;&gt;YEAR(BL5),TEXT(BM5,"yyyy"),""),IF(MONTH(BM5)&lt;&gt;MONTH(BL5),TEXT(BM5,"mmm")&amp;CHAR(10)&amp;TEXT(BM5,"yy"),""))</f>
        <v/>
      </c>
      <c r="BN8" s="75" t="str">
        <f>IF($B$2="Month",IF(YEAR(BN5)&lt;&gt;YEAR(BM5),TEXT(BN5,"yyyy"),""),IF(MONTH(BN5)&lt;&gt;MONTH(BM5),TEXT(BN5,"mmm")&amp;CHAR(10)&amp;TEXT(BN5,"yy"),""))</f>
        <v>Oct
27</v>
      </c>
      <c r="BO8" s="75" t="str">
        <f>IF($B$2="Month",IF(YEAR(BO5)&lt;&gt;YEAR(BN5),TEXT(BO5,"yyyy"),""),IF(MONTH(BO5)&lt;&gt;MONTH(BN5),TEXT(BO5,"mmm")&amp;CHAR(10)&amp;TEXT(BO5,"yy"),""))</f>
        <v/>
      </c>
      <c r="BP8" s="75" t="str">
        <f>IF($B$2="Month",IF(YEAR(BP5)&lt;&gt;YEAR(BO5),TEXT(BP5,"yyyy"),""),IF(MONTH(BP5)&lt;&gt;MONTH(BO5),TEXT(BP5,"mmm")&amp;CHAR(10)&amp;TEXT(BP5,"yy"),""))</f>
        <v/>
      </c>
      <c r="BQ8" s="75" t="str">
        <f>IF($B$2="Month",IF(YEAR(BQ5)&lt;&gt;YEAR(BP5),TEXT(BQ5,"yyyy"),""),IF(MONTH(BQ5)&lt;&gt;MONTH(BP5),TEXT(BQ5,"mmm")&amp;CHAR(10)&amp;TEXT(BQ5,"yy"),""))</f>
        <v/>
      </c>
      <c r="BR8" s="75" t="str">
        <f>IF($B$2="Month",IF(YEAR(BR5)&lt;&gt;YEAR(BQ5),TEXT(BR5,"yyyy"),""),IF(MONTH(BR5)&lt;&gt;MONTH(BQ5),TEXT(BR5,"mmm")&amp;CHAR(10)&amp;TEXT(BR5,"yy"),""))</f>
        <v>Nov
27</v>
      </c>
      <c r="BS8" s="75" t="str">
        <f>IF($B$2="Month",IF(YEAR(BS5)&lt;&gt;YEAR(BR5),TEXT(BS5,"yyyy"),""),IF(MONTH(BS5)&lt;&gt;MONTH(BR5),TEXT(BS5,"mmm")&amp;CHAR(10)&amp;TEXT(BS5,"yy"),""))</f>
        <v/>
      </c>
      <c r="BT8" s="75" t="str">
        <f>IF($B$2="Month",IF(YEAR(BT5)&lt;&gt;YEAR(BS5),TEXT(BT5,"yyyy"),""),IF(MONTH(BT5)&lt;&gt;MONTH(BS5),TEXT(BT5,"mmm")&amp;CHAR(10)&amp;TEXT(BT5,"yy"),""))</f>
        <v/>
      </c>
      <c r="BU8" s="75" t="str">
        <f>IF($B$2="Month",IF(YEAR(BU5)&lt;&gt;YEAR(BT5),TEXT(BU5,"yyyy"),""),IF(MONTH(BU5)&lt;&gt;MONTH(BT5),TEXT(BU5,"mmm")&amp;CHAR(10)&amp;TEXT(BU5,"yy"),""))</f>
        <v/>
      </c>
      <c r="BV8" s="75" t="str">
        <f>IF($B$2="Month",IF(YEAR(BV5)&lt;&gt;YEAR(BU5),TEXT(BV5,"yyyy"),""),IF(MONTH(BV5)&lt;&gt;MONTH(BU5),TEXT(BV5,"mmm")&amp;CHAR(10)&amp;TEXT(BV5,"yy"),""))</f>
        <v/>
      </c>
      <c r="BW8" s="75" t="str">
        <f>IF($B$2="Month",IF(YEAR(BW5)&lt;&gt;YEAR(BV5),TEXT(BW5,"yyyy"),""),IF(MONTH(BW5)&lt;&gt;MONTH(BV5),TEXT(BW5,"mmm")&amp;CHAR(10)&amp;TEXT(BW5,"yy"),""))</f>
        <v>Dec
27</v>
      </c>
      <c r="BX8" s="75" t="str">
        <f>IF($B$2="Month",IF(YEAR(BX5)&lt;&gt;YEAR(BW5),TEXT(BX5,"yyyy"),""),IF(MONTH(BX5)&lt;&gt;MONTH(BW5),TEXT(BX5,"mmm")&amp;CHAR(10)&amp;TEXT(BX5,"yy"),""))</f>
        <v/>
      </c>
      <c r="BY8" s="75" t="str">
        <f>IF($B$2="Month",IF(YEAR(BY5)&lt;&gt;YEAR(BX5),TEXT(BY5,"yyyy"),""),IF(MONTH(BY5)&lt;&gt;MONTH(BX5),TEXT(BY5,"mmm")&amp;CHAR(10)&amp;TEXT(BY5,"yy"),""))</f>
        <v/>
      </c>
      <c r="BZ8" s="75" t="str">
        <f>IF($B$2="Month",IF(YEAR(BZ5)&lt;&gt;YEAR(BY5),TEXT(BZ5,"yyyy"),""),IF(MONTH(BZ5)&lt;&gt;MONTH(BY5),TEXT(BZ5,"mmm")&amp;CHAR(10)&amp;TEXT(BZ5,"yy"),""))</f>
        <v/>
      </c>
      <c r="CA8" s="75" t="str">
        <f>IF($B$2="Month",IF(YEAR(CA5)&lt;&gt;YEAR(BZ5),TEXT(CA5,"yyyy"),""),IF(MONTH(CA5)&lt;&gt;MONTH(BZ5),TEXT(CA5,"mmm")&amp;CHAR(10)&amp;TEXT(CA5,"yy"),""))</f>
        <v>Jan
28</v>
      </c>
      <c r="CB8" s="75" t="str">
        <f>IF($B$2="Month",IF(YEAR(CB5)&lt;&gt;YEAR(CA5),TEXT(CB5,"yyyy"),""),IF(MONTH(CB5)&lt;&gt;MONTH(CA5),TEXT(CB5,"mmm")&amp;CHAR(10)&amp;TEXT(CB5,"yy"),""))</f>
        <v/>
      </c>
      <c r="CC8" s="75" t="str">
        <f>IF($B$2="Month",IF(YEAR(CC5)&lt;&gt;YEAR(CB5),TEXT(CC5,"yyyy"),""),IF(MONTH(CC5)&lt;&gt;MONTH(CB5),TEXT(CC5,"mmm")&amp;CHAR(10)&amp;TEXT(CC5,"yy"),""))</f>
        <v/>
      </c>
      <c r="CD8" s="75" t="str">
        <f>IF($B$2="Month",IF(YEAR(CD5)&lt;&gt;YEAR(CC5),TEXT(CD5,"yyyy"),""),IF(MONTH(CD5)&lt;&gt;MONTH(CC5),TEXT(CD5,"mmm")&amp;CHAR(10)&amp;TEXT(CD5,"yy"),""))</f>
        <v/>
      </c>
      <c r="CE8" s="75" t="str">
        <f>IF($B$2="Month",IF(YEAR(CE5)&lt;&gt;YEAR(CD5),TEXT(CE5,"yyyy"),""),IF(MONTH(CE5)&lt;&gt;MONTH(CD5),TEXT(CE5,"mmm")&amp;CHAR(10)&amp;TEXT(CE5,"yy"),""))</f>
        <v/>
      </c>
      <c r="CF8" s="75" t="str">
        <f>IF($B$2="Month",IF(YEAR(CF5)&lt;&gt;YEAR(CE5),TEXT(CF5,"yyyy"),""),IF(MONTH(CF5)&lt;&gt;MONTH(CE5),TEXT(CF5,"mmm")&amp;CHAR(10)&amp;TEXT(CF5,"yy"),""))</f>
        <v>Feb
28</v>
      </c>
      <c r="CG8" s="75" t="str">
        <f>IF($B$2="Month",IF(YEAR(CG5)&lt;&gt;YEAR(CF5),TEXT(CG5,"yyyy"),""),IF(MONTH(CG5)&lt;&gt;MONTH(CF5),TEXT(CG5,"mmm")&amp;CHAR(10)&amp;TEXT(CG5,"yy"),""))</f>
        <v/>
      </c>
      <c r="CH8" s="75" t="str">
        <f>IF($B$2="Month",IF(YEAR(CH5)&lt;&gt;YEAR(CG5),TEXT(CH5,"yyyy"),""),IF(MONTH(CH5)&lt;&gt;MONTH(CG5),TEXT(CH5,"mmm")&amp;CHAR(10)&amp;TEXT(CH5,"yy"),""))</f>
        <v/>
      </c>
      <c r="CI8" s="75" t="str">
        <f>IF($B$2="Month",IF(YEAR(CI5)&lt;&gt;YEAR(CH5),TEXT(CI5,"yyyy"),""),IF(MONTH(CI5)&lt;&gt;MONTH(CH5),TEXT(CI5,"mmm")&amp;CHAR(10)&amp;TEXT(CI5,"yy"),""))</f>
        <v/>
      </c>
      <c r="CJ8" s="75" t="str">
        <f>IF($B$2="Month",IF(YEAR(CJ5)&lt;&gt;YEAR(CI5),TEXT(CJ5,"yyyy"),""),IF(MONTH(CJ5)&lt;&gt;MONTH(CI5),TEXT(CJ5,"mmm")&amp;CHAR(10)&amp;TEXT(CJ5,"yy"),""))</f>
        <v>Mar
28</v>
      </c>
      <c r="CK8" s="75" t="str">
        <f>IF($B$2="Month",IF(YEAR(CK5)&lt;&gt;YEAR(CJ5),TEXT(CK5,"yyyy"),""),IF(MONTH(CK5)&lt;&gt;MONTH(CJ5),TEXT(CK5,"mmm")&amp;CHAR(10)&amp;TEXT(CK5,"yy"),""))</f>
        <v/>
      </c>
      <c r="CL8" s="75" t="str">
        <f>IF($B$2="Month",IF(YEAR(CL5)&lt;&gt;YEAR(CK5),TEXT(CL5,"yyyy"),""),IF(MONTH(CL5)&lt;&gt;MONTH(CK5),TEXT(CL5,"mmm")&amp;CHAR(10)&amp;TEXT(CL5,"yy"),""))</f>
        <v/>
      </c>
      <c r="CM8" s="75" t="str">
        <f>IF($B$2="Month",IF(YEAR(CM5)&lt;&gt;YEAR(CL5),TEXT(CM5,"yyyy"),""),IF(MONTH(CM5)&lt;&gt;MONTH(CL5),TEXT(CM5,"mmm")&amp;CHAR(10)&amp;TEXT(CM5,"yy"),""))</f>
        <v/>
      </c>
      <c r="CN8" s="75" t="str">
        <f>IF($B$2="Month",IF(YEAR(CN5)&lt;&gt;YEAR(CM5),TEXT(CN5,"yyyy"),""),IF(MONTH(CN5)&lt;&gt;MONTH(CM5),TEXT(CN5,"mmm")&amp;CHAR(10)&amp;TEXT(CN5,"yy"),""))</f>
        <v>Apr
28</v>
      </c>
      <c r="CO8" s="75" t="str">
        <f>IF($B$2="Month",IF(YEAR(CO5)&lt;&gt;YEAR(CN5),TEXT(CO5,"yyyy"),""),IF(MONTH(CO5)&lt;&gt;MONTH(CN5),TEXT(CO5,"mmm")&amp;CHAR(10)&amp;TEXT(CO5,"yy"),""))</f>
        <v/>
      </c>
      <c r="CP8" s="75" t="str">
        <f>IF($B$2="Month",IF(YEAR(CP5)&lt;&gt;YEAR(CO5),TEXT(CP5,"yyyy"),""),IF(MONTH(CP5)&lt;&gt;MONTH(CO5),TEXT(CP5,"mmm")&amp;CHAR(10)&amp;TEXT(CP5,"yy"),""))</f>
        <v/>
      </c>
      <c r="CQ8" s="75" t="str">
        <f>IF($B$2="Month",IF(YEAR(CQ5)&lt;&gt;YEAR(CP5),TEXT(CQ5,"yyyy"),""),IF(MONTH(CQ5)&lt;&gt;MONTH(CP5),TEXT(CQ5,"mmm")&amp;CHAR(10)&amp;TEXT(CQ5,"yy"),""))</f>
        <v/>
      </c>
      <c r="CR8" s="75" t="str">
        <f>IF($B$2="Month",IF(YEAR(CR5)&lt;&gt;YEAR(CQ5),TEXT(CR5,"yyyy"),""),IF(MONTH(CR5)&lt;&gt;MONTH(CQ5),TEXT(CR5,"mmm")&amp;CHAR(10)&amp;TEXT(CR5,"yy"),""))</f>
        <v>May
28</v>
      </c>
      <c r="CS8" s="75" t="str">
        <f>IF($B$2="Month",IF(YEAR(CS5)&lt;&gt;YEAR(CR5),TEXT(CS5,"yyyy"),""),IF(MONTH(CS5)&lt;&gt;MONTH(CR5),TEXT(CS5,"mmm")&amp;CHAR(10)&amp;TEXT(CS5,"yy"),""))</f>
        <v/>
      </c>
      <c r="CT8" s="75" t="str">
        <f>IF($B$2="Month",IF(YEAR(CT5)&lt;&gt;YEAR(CS5),TEXT(CT5,"yyyy"),""),IF(MONTH(CT5)&lt;&gt;MONTH(CS5),TEXT(CT5,"mmm")&amp;CHAR(10)&amp;TEXT(CT5,"yy"),""))</f>
        <v/>
      </c>
      <c r="CU8" s="75" t="str">
        <f>IF($B$2="Month",IF(YEAR(CU5)&lt;&gt;YEAR(CT5),TEXT(CU5,"yyyy"),""),IF(MONTH(CU5)&lt;&gt;MONTH(CT5),TEXT(CU5,"mmm")&amp;CHAR(10)&amp;TEXT(CU5,"yy"),""))</f>
        <v/>
      </c>
      <c r="CV8" s="75" t="str">
        <f>IF($B$2="Month",IF(YEAR(CV5)&lt;&gt;YEAR(CU5),TEXT(CV5,"yyyy"),""),IF(MONTH(CV5)&lt;&gt;MONTH(CU5),TEXT(CV5,"mmm")&amp;CHAR(10)&amp;TEXT(CV5,"yy"),""))</f>
        <v/>
      </c>
      <c r="CW8" s="75" t="str">
        <f>IF($B$2="Month",IF(YEAR(CW5)&lt;&gt;YEAR(CV5),TEXT(CW5,"yyyy"),""),IF(MONTH(CW5)&lt;&gt;MONTH(CV5),TEXT(CW5,"mmm")&amp;CHAR(10)&amp;TEXT(CW5,"yy"),""))</f>
        <v>Jun
28</v>
      </c>
      <c r="CX8" s="75" t="str">
        <f>IF($B$2="Month",IF(YEAR(CX5)&lt;&gt;YEAR(CW5),TEXT(CX5,"yyyy"),""),IF(MONTH(CX5)&lt;&gt;MONTH(CW5),TEXT(CX5,"mmm")&amp;CHAR(10)&amp;TEXT(CX5,"yy"),""))</f>
        <v/>
      </c>
      <c r="CY8" s="75" t="str">
        <f>IF($B$2="Month",IF(YEAR(CY5)&lt;&gt;YEAR(CX5),TEXT(CY5,"yyyy"),""),IF(MONTH(CY5)&lt;&gt;MONTH(CX5),TEXT(CY5,"mmm")&amp;CHAR(10)&amp;TEXT(CY5,"yy"),""))</f>
        <v/>
      </c>
      <c r="CZ8" s="75" t="str">
        <f>IF($B$2="Month",IF(YEAR(CZ5)&lt;&gt;YEAR(CY5),TEXT(CZ5,"yyyy"),""),IF(MONTH(CZ5)&lt;&gt;MONTH(CY5),TEXT(CZ5,"mmm")&amp;CHAR(10)&amp;TEXT(CZ5,"yy"),""))</f>
        <v/>
      </c>
      <c r="DA8" s="75" t="str">
        <f>IF($B$2="Month",IF(YEAR(DA5)&lt;&gt;YEAR(CZ5),TEXT(DA5,"yyyy"),""),IF(MONTH(DA5)&lt;&gt;MONTH(CZ5),TEXT(DA5,"mmm")&amp;CHAR(10)&amp;TEXT(DA5,"yy"),""))</f>
        <v>Jul
28</v>
      </c>
      <c r="DB8" s="75" t="str">
        <f>IF($B$2="Month",IF(YEAR(DB5)&lt;&gt;YEAR(DA5),TEXT(DB5,"yyyy"),""),IF(MONTH(DB5)&lt;&gt;MONTH(DA5),TEXT(DB5,"mmm")&amp;CHAR(10)&amp;TEXT(DB5,"yy"),""))</f>
        <v/>
      </c>
      <c r="DC8" s="75" t="str">
        <f>IF($B$2="Month",IF(YEAR(DC5)&lt;&gt;YEAR(DB5),TEXT(DC5,"yyyy"),""),IF(MONTH(DC5)&lt;&gt;MONTH(DB5),TEXT(DC5,"mmm")&amp;CHAR(10)&amp;TEXT(DC5,"yy"),""))</f>
        <v/>
      </c>
      <c r="DD8" s="75" t="str">
        <f>IF($B$2="Month",IF(YEAR(DD5)&lt;&gt;YEAR(DC5),TEXT(DD5,"yyyy"),""),IF(MONTH(DD5)&lt;&gt;MONTH(DC5),TEXT(DD5,"mmm")&amp;CHAR(10)&amp;TEXT(DD5,"yy"),""))</f>
        <v/>
      </c>
      <c r="DE8" s="75" t="str">
        <f>IF($B$2="Month",IF(YEAR(DE5)&lt;&gt;YEAR(DD5),TEXT(DE5,"yyyy"),""),IF(MONTH(DE5)&lt;&gt;MONTH(DD5),TEXT(DE5,"mmm")&amp;CHAR(10)&amp;TEXT(DE5,"yy"),""))</f>
        <v/>
      </c>
      <c r="DF8" s="75" t="str">
        <f>IF($B$2="Month",IF(YEAR(DF5)&lt;&gt;YEAR(DE5),TEXT(DF5,"yyyy"),""),IF(MONTH(DF5)&lt;&gt;MONTH(DE5),TEXT(DF5,"mmm")&amp;CHAR(10)&amp;TEXT(DF5,"yy"),""))</f>
        <v>Aug
28</v>
      </c>
      <c r="DG8" s="75" t="str">
        <f>IF($B$2="Month",IF(YEAR(DG5)&lt;&gt;YEAR(DF5),TEXT(DG5,"yyyy"),""),IF(MONTH(DG5)&lt;&gt;MONTH(DF5),TEXT(DG5,"mmm")&amp;CHAR(10)&amp;TEXT(DG5,"yy"),""))</f>
        <v/>
      </c>
      <c r="DH8" s="75" t="str">
        <f>IF($B$2="Month",IF(YEAR(DH5)&lt;&gt;YEAR(DG5),TEXT(DH5,"yyyy"),""),IF(MONTH(DH5)&lt;&gt;MONTH(DG5),TEXT(DH5,"mmm")&amp;CHAR(10)&amp;TEXT(DH5,"yy"),""))</f>
        <v/>
      </c>
      <c r="DI8" s="75" t="str">
        <f>IF($B$2="Month",IF(YEAR(DI5)&lt;&gt;YEAR(DH5),TEXT(DI5,"yyyy"),""),IF(MONTH(DI5)&lt;&gt;MONTH(DH5),TEXT(DI5,"mmm")&amp;CHAR(10)&amp;TEXT(DI5,"yy"),""))</f>
        <v/>
      </c>
      <c r="DJ8" s="75" t="str">
        <f>IF($B$2="Month",IF(YEAR(DJ5)&lt;&gt;YEAR(DI5),TEXT(DJ5,"yyyy"),""),IF(MONTH(DJ5)&lt;&gt;MONTH(DI5),TEXT(DJ5,"mmm")&amp;CHAR(10)&amp;TEXT(DJ5,"yy"),""))</f>
        <v>Sep
28</v>
      </c>
      <c r="DK8" s="75" t="str">
        <f>IF($B$2="Month",IF(YEAR(DK5)&lt;&gt;YEAR(DJ5),TEXT(DK5,"yyyy"),""),IF(MONTH(DK5)&lt;&gt;MONTH(DJ5),TEXT(DK5,"mmm")&amp;CHAR(10)&amp;TEXT(DK5,"yy"),""))</f>
        <v/>
      </c>
      <c r="DL8" s="75" t="str">
        <f>IF($B$2="Month",IF(YEAR(DL5)&lt;&gt;YEAR(DK5),TEXT(DL5,"yyyy"),""),IF(MONTH(DL5)&lt;&gt;MONTH(DK5),TEXT(DL5,"mmm")&amp;CHAR(10)&amp;TEXT(DL5,"yy"),""))</f>
        <v/>
      </c>
      <c r="DM8" s="75" t="str">
        <f>IF($B$2="Month",IF(YEAR(DM5)&lt;&gt;YEAR(DL5),TEXT(DM5,"yyyy"),""),IF(MONTH(DM5)&lt;&gt;MONTH(DL5),TEXT(DM5,"mmm")&amp;CHAR(10)&amp;TEXT(DM5,"yy"),""))</f>
        <v/>
      </c>
      <c r="DN8" s="75" t="str">
        <f>IF($B$2="Month",IF(YEAR(DN5)&lt;&gt;YEAR(DM5),TEXT(DN5,"yyyy"),""),IF(MONTH(DN5)&lt;&gt;MONTH(DM5),TEXT(DN5,"mmm")&amp;CHAR(10)&amp;TEXT(DN5,"yy"),""))</f>
        <v>Oct
28</v>
      </c>
      <c r="DO8" s="75" t="str">
        <f>IF($B$2="Month",IF(YEAR(DO5)&lt;&gt;YEAR(DN5),TEXT(DO5,"yyyy"),""),IF(MONTH(DO5)&lt;&gt;MONTH(DN5),TEXT(DO5,"mmm")&amp;CHAR(10)&amp;TEXT(DO5,"yy"),""))</f>
        <v/>
      </c>
      <c r="DP8" s="75" t="str">
        <f>IF($B$2="Month",IF(YEAR(DP5)&lt;&gt;YEAR(DO5),TEXT(DP5,"yyyy"),""),IF(MONTH(DP5)&lt;&gt;MONTH(DO5),TEXT(DP5,"mmm")&amp;CHAR(10)&amp;TEXT(DP5,"yy"),""))</f>
        <v/>
      </c>
      <c r="DQ8" s="75" t="str">
        <f>IF($B$2="Month",IF(YEAR(DQ5)&lt;&gt;YEAR(DP5),TEXT(DQ5,"yyyy"),""),IF(MONTH(DQ5)&lt;&gt;MONTH(DP5),TEXT(DQ5,"mmm")&amp;CHAR(10)&amp;TEXT(DQ5,"yy"),""))</f>
        <v/>
      </c>
      <c r="DR8" s="75" t="str">
        <f>IF($B$2="Month",IF(YEAR(DR5)&lt;&gt;YEAR(DQ5),TEXT(DR5,"yyyy"),""),IF(MONTH(DR5)&lt;&gt;MONTH(DQ5),TEXT(DR5,"mmm")&amp;CHAR(10)&amp;TEXT(DR5,"yy"),""))</f>
        <v/>
      </c>
      <c r="DS8" s="75" t="str">
        <f>IF($B$2="Month",IF(YEAR(DS5)&lt;&gt;YEAR(DR5),TEXT(DS5,"yyyy"),""),IF(MONTH(DS5)&lt;&gt;MONTH(DR5),TEXT(DS5,"mmm")&amp;CHAR(10)&amp;TEXT(DS5,"yy"),""))</f>
        <v>Nov
28</v>
      </c>
      <c r="DT8" s="75" t="str">
        <f>IF($B$2="Month",IF(YEAR(DT5)&lt;&gt;YEAR(DS5),TEXT(DT5,"yyyy"),""),IF(MONTH(DT5)&lt;&gt;MONTH(DS5),TEXT(DT5,"mmm")&amp;CHAR(10)&amp;TEXT(DT5,"yy"),""))</f>
        <v/>
      </c>
      <c r="DU8" s="75" t="str">
        <f>IF($B$2="Month",IF(YEAR(DU5)&lt;&gt;YEAR(DT5),TEXT(DU5,"yyyy"),""),IF(MONTH(DU5)&lt;&gt;MONTH(DT5),TEXT(DU5,"mmm")&amp;CHAR(10)&amp;TEXT(DU5,"yy"),""))</f>
        <v/>
      </c>
      <c r="DV8" s="75" t="str">
        <f>IF($B$2="Month",IF(YEAR(DV5)&lt;&gt;YEAR(DU5),TEXT(DV5,"yyyy"),""),IF(MONTH(DV5)&lt;&gt;MONTH(DU5),TEXT(DV5,"mmm")&amp;CHAR(10)&amp;TEXT(DV5,"yy"),""))</f>
        <v/>
      </c>
      <c r="DW8" s="75" t="str">
        <f>IF($B$2="Month",IF(YEAR(DW5)&lt;&gt;YEAR(DV5),TEXT(DW5,"yyyy"),""),IF(MONTH(DW5)&lt;&gt;MONTH(DV5),TEXT(DW5,"mmm")&amp;CHAR(10)&amp;TEXT(DW5,"yy"),""))</f>
        <v>Dec
28</v>
      </c>
      <c r="DX8" s="75" t="str">
        <f>IF($B$2="Month",IF(YEAR(DX5)&lt;&gt;YEAR(DW5),TEXT(DX5,"yyyy"),""),IF(MONTH(DX5)&lt;&gt;MONTH(DW5),TEXT(DX5,"mmm")&amp;CHAR(10)&amp;TEXT(DX5,"yy"),""))</f>
        <v/>
      </c>
      <c r="DY8" s="75" t="str">
        <f>IF($B$2="Month",IF(YEAR(DY5)&lt;&gt;YEAR(DX5),TEXT(DY5,"yyyy"),""),IF(MONTH(DY5)&lt;&gt;MONTH(DX5),TEXT(DY5,"mmm")&amp;CHAR(10)&amp;TEXT(DY5,"yy"),""))</f>
        <v/>
      </c>
      <c r="DZ8" s="75" t="str">
        <f>IF($B$2="Month",IF(YEAR(DZ5)&lt;&gt;YEAR(DY5),TEXT(DZ5,"yyyy"),""),IF(MONTH(DZ5)&lt;&gt;MONTH(DY5),TEXT(DZ5,"mmm")&amp;CHAR(10)&amp;TEXT(DZ5,"yy"),""))</f>
        <v/>
      </c>
      <c r="EA8" s="75" t="str">
        <f>IF($B$2="Month",IF(YEAR(EA5)&lt;&gt;YEAR(DZ5),TEXT(EA5,"yyyy"),""),IF(MONTH(EA5)&lt;&gt;MONTH(DZ5),TEXT(EA5,"mmm")&amp;CHAR(10)&amp;TEXT(EA5,"yy"),""))</f>
        <v>Jan
29</v>
      </c>
      <c r="EB8" s="75" t="str">
        <f>IF($B$2="Month",IF(YEAR(EB5)&lt;&gt;YEAR(EA5),TEXT(EB5,"yyyy"),""),IF(MONTH(EB5)&lt;&gt;MONTH(EA5),TEXT(EB5,"mmm")&amp;CHAR(10)&amp;TEXT(EB5,"yy"),""))</f>
        <v/>
      </c>
      <c r="EC8" s="75" t="str">
        <f>IF($B$2="Month",IF(YEAR(EC5)&lt;&gt;YEAR(EB5),TEXT(EC5,"yyyy"),""),IF(MONTH(EC5)&lt;&gt;MONTH(EB5),TEXT(EC5,"mmm")&amp;CHAR(10)&amp;TEXT(EC5,"yy"),""))</f>
        <v/>
      </c>
      <c r="ED8" s="75" t="str">
        <f>IF($B$2="Month",IF(YEAR(ED5)&lt;&gt;YEAR(EC5),TEXT(ED5,"yyyy"),""),IF(MONTH(ED5)&lt;&gt;MONTH(EC5),TEXT(ED5,"mmm")&amp;CHAR(10)&amp;TEXT(ED5,"yy"),""))</f>
        <v/>
      </c>
    </row>
    <row r="9">
      <c r="O9" s="76" t="str">
        <f>IF($B$2="Day",TEXT(O5,"dd"),IF($B$2="Week","W"&amp;TEXT(WEEKNUM(O5,21),"00"),TEXT(O5,"mmm")))</f>
        <v>W42</v>
      </c>
      <c r="P9" s="76" t="str">
        <f>IF($B$2="Day",TEXT(P5,"dd"),IF($B$2="Week","W"&amp;TEXT(WEEKNUM(P5,21),"00"),TEXT(P5,"mmm")))</f>
        <v>W43</v>
      </c>
      <c r="Q9" s="76" t="str">
        <f>IF($B$2="Day",TEXT(Q5,"dd"),IF($B$2="Week","W"&amp;TEXT(WEEKNUM(Q5,21),"00"),TEXT(Q5,"mmm")))</f>
        <v>W44</v>
      </c>
      <c r="R9" s="76" t="str">
        <f>IF($B$2="Day",TEXT(R5,"dd"),IF($B$2="Week","W"&amp;TEXT(WEEKNUM(R5,21),"00"),TEXT(R5,"mmm")))</f>
        <v>W45</v>
      </c>
      <c r="S9" s="76" t="str">
        <f>IF($B$2="Day",TEXT(S5,"dd"),IF($B$2="Week","W"&amp;TEXT(WEEKNUM(S5,21),"00"),TEXT(S5,"mmm")))</f>
        <v>W46</v>
      </c>
      <c r="T9" s="76" t="str">
        <f>IF($B$2="Day",TEXT(T5,"dd"),IF($B$2="Week","W"&amp;TEXT(WEEKNUM(T5,21),"00"),TEXT(T5,"mmm")))</f>
        <v>W47</v>
      </c>
      <c r="U9" s="76" t="str">
        <f>IF($B$2="Day",TEXT(U5,"dd"),IF($B$2="Week","W"&amp;TEXT(WEEKNUM(U5,21),"00"),TEXT(U5,"mmm")))</f>
        <v>W48</v>
      </c>
      <c r="V9" s="76" t="str">
        <f>IF($B$2="Day",TEXT(V5,"dd"),IF($B$2="Week","W"&amp;TEXT(WEEKNUM(V5,21),"00"),TEXT(V5,"mmm")))</f>
        <v>W49</v>
      </c>
      <c r="W9" s="76" t="str">
        <f>IF($B$2="Day",TEXT(W5,"dd"),IF($B$2="Week","W"&amp;TEXT(WEEKNUM(W5,21),"00"),TEXT(W5,"mmm")))</f>
        <v>W50</v>
      </c>
      <c r="X9" s="76" t="str">
        <f>IF($B$2="Day",TEXT(X5,"dd"),IF($B$2="Week","W"&amp;TEXT(WEEKNUM(X5,21),"00"),TEXT(X5,"mmm")))</f>
        <v>W51</v>
      </c>
      <c r="Y9" s="76" t="str">
        <f>IF($B$2="Day",TEXT(Y5,"dd"),IF($B$2="Week","W"&amp;TEXT(WEEKNUM(Y5,21),"00"),TEXT(Y5,"mmm")))</f>
        <v>W52</v>
      </c>
      <c r="Z9" s="76" t="str">
        <f>IF($B$2="Day",TEXT(Z5,"dd"),IF($B$2="Week","W"&amp;TEXT(WEEKNUM(Z5,21),"00"),TEXT(Z5,"mmm")))</f>
        <v>W53</v>
      </c>
      <c r="AA9" s="76" t="str">
        <f>IF($B$2="Day",TEXT(AA5,"dd"),IF($B$2="Week","W"&amp;TEXT(WEEKNUM(AA5,21),"00"),TEXT(AA5,"mmm")))</f>
        <v>W01</v>
      </c>
      <c r="AB9" s="76" t="str">
        <f>IF($B$2="Day",TEXT(AB5,"dd"),IF($B$2="Week","W"&amp;TEXT(WEEKNUM(AB5,21),"00"),TEXT(AB5,"mmm")))</f>
        <v>W02</v>
      </c>
      <c r="AC9" s="76" t="str">
        <f>IF($B$2="Day",TEXT(AC5,"dd"),IF($B$2="Week","W"&amp;TEXT(WEEKNUM(AC5,21),"00"),TEXT(AC5,"mmm")))</f>
        <v>W03</v>
      </c>
      <c r="AD9" s="76" t="str">
        <f>IF($B$2="Day",TEXT(AD5,"dd"),IF($B$2="Week","W"&amp;TEXT(WEEKNUM(AD5,21),"00"),TEXT(AD5,"mmm")))</f>
        <v>W04</v>
      </c>
      <c r="AE9" s="76" t="str">
        <f>IF($B$2="Day",TEXT(AE5,"dd"),IF($B$2="Week","W"&amp;TEXT(WEEKNUM(AE5,21),"00"),TEXT(AE5,"mmm")))</f>
        <v>W05</v>
      </c>
      <c r="AF9" s="76" t="str">
        <f>IF($B$2="Day",TEXT(AF5,"dd"),IF($B$2="Week","W"&amp;TEXT(WEEKNUM(AF5,21),"00"),TEXT(AF5,"mmm")))</f>
        <v>W06</v>
      </c>
      <c r="AG9" s="76" t="str">
        <f>IF($B$2="Day",TEXT(AG5,"dd"),IF($B$2="Week","W"&amp;TEXT(WEEKNUM(AG5,21),"00"),TEXT(AG5,"mmm")))</f>
        <v>W07</v>
      </c>
      <c r="AH9" s="76" t="str">
        <f>IF($B$2="Day",TEXT(AH5,"dd"),IF($B$2="Week","W"&amp;TEXT(WEEKNUM(AH5,21),"00"),TEXT(AH5,"mmm")))</f>
        <v>W08</v>
      </c>
      <c r="AI9" s="76" t="str">
        <f>IF($B$2="Day",TEXT(AI5,"dd"),IF($B$2="Week","W"&amp;TEXT(WEEKNUM(AI5,21),"00"),TEXT(AI5,"mmm")))</f>
        <v>W09</v>
      </c>
      <c r="AJ9" s="76" t="str">
        <f>IF($B$2="Day",TEXT(AJ5,"dd"),IF($B$2="Week","W"&amp;TEXT(WEEKNUM(AJ5,21),"00"),TEXT(AJ5,"mmm")))</f>
        <v>W10</v>
      </c>
      <c r="AK9" s="76" t="str">
        <f>IF($B$2="Day",TEXT(AK5,"dd"),IF($B$2="Week","W"&amp;TEXT(WEEKNUM(AK5,21),"00"),TEXT(AK5,"mmm")))</f>
        <v>W11</v>
      </c>
      <c r="AL9" s="76" t="str">
        <f>IF($B$2="Day",TEXT(AL5,"dd"),IF($B$2="Week","W"&amp;TEXT(WEEKNUM(AL5,21),"00"),TEXT(AL5,"mmm")))</f>
        <v>W12</v>
      </c>
      <c r="AM9" s="76" t="str">
        <f>IF($B$2="Day",TEXT(AM5,"dd"),IF($B$2="Week","W"&amp;TEXT(WEEKNUM(AM5,21),"00"),TEXT(AM5,"mmm")))</f>
        <v>W13</v>
      </c>
      <c r="AN9" s="76" t="str">
        <f>IF($B$2="Day",TEXT(AN5,"dd"),IF($B$2="Week","W"&amp;TEXT(WEEKNUM(AN5,21),"00"),TEXT(AN5,"mmm")))</f>
        <v>W14</v>
      </c>
      <c r="AO9" s="76" t="str">
        <f>IF($B$2="Day",TEXT(AO5,"dd"),IF($B$2="Week","W"&amp;TEXT(WEEKNUM(AO5,21),"00"),TEXT(AO5,"mmm")))</f>
        <v>W15</v>
      </c>
      <c r="AP9" s="76" t="str">
        <f>IF($B$2="Day",TEXT(AP5,"dd"),IF($B$2="Week","W"&amp;TEXT(WEEKNUM(AP5,21),"00"),TEXT(AP5,"mmm")))</f>
        <v>W16</v>
      </c>
      <c r="AQ9" s="76" t="str">
        <f>IF($B$2="Day",TEXT(AQ5,"dd"),IF($B$2="Week","W"&amp;TEXT(WEEKNUM(AQ5,21),"00"),TEXT(AQ5,"mmm")))</f>
        <v>W17</v>
      </c>
      <c r="AR9" s="76" t="str">
        <f>IF($B$2="Day",TEXT(AR5,"dd"),IF($B$2="Week","W"&amp;TEXT(WEEKNUM(AR5,21),"00"),TEXT(AR5,"mmm")))</f>
        <v>W18</v>
      </c>
      <c r="AS9" s="76" t="str">
        <f>IF($B$2="Day",TEXT(AS5,"dd"),IF($B$2="Week","W"&amp;TEXT(WEEKNUM(AS5,21),"00"),TEXT(AS5,"mmm")))</f>
        <v>W19</v>
      </c>
      <c r="AT9" s="76" t="str">
        <f>IF($B$2="Day",TEXT(AT5,"dd"),IF($B$2="Week","W"&amp;TEXT(WEEKNUM(AT5,21),"00"),TEXT(AT5,"mmm")))</f>
        <v>W20</v>
      </c>
      <c r="AU9" s="76" t="str">
        <f>IF($B$2="Day",TEXT(AU5,"dd"),IF($B$2="Week","W"&amp;TEXT(WEEKNUM(AU5,21),"00"),TEXT(AU5,"mmm")))</f>
        <v>W21</v>
      </c>
      <c r="AV9" s="76" t="str">
        <f>IF($B$2="Day",TEXT(AV5,"dd"),IF($B$2="Week","W"&amp;TEXT(WEEKNUM(AV5,21),"00"),TEXT(AV5,"mmm")))</f>
        <v>W22</v>
      </c>
      <c r="AW9" s="76" t="str">
        <f>IF($B$2="Day",TEXT(AW5,"dd"),IF($B$2="Week","W"&amp;TEXT(WEEKNUM(AW5,21),"00"),TEXT(AW5,"mmm")))</f>
        <v>W23</v>
      </c>
      <c r="AX9" s="76" t="str">
        <f>IF($B$2="Day",TEXT(AX5,"dd"),IF($B$2="Week","W"&amp;TEXT(WEEKNUM(AX5,21),"00"),TEXT(AX5,"mmm")))</f>
        <v>W24</v>
      </c>
      <c r="AY9" s="76" t="str">
        <f>IF($B$2="Day",TEXT(AY5,"dd"),IF($B$2="Week","W"&amp;TEXT(WEEKNUM(AY5,21),"00"),TEXT(AY5,"mmm")))</f>
        <v>W25</v>
      </c>
      <c r="AZ9" s="76" t="str">
        <f>IF($B$2="Day",TEXT(AZ5,"dd"),IF($B$2="Week","W"&amp;TEXT(WEEKNUM(AZ5,21),"00"),TEXT(AZ5,"mmm")))</f>
        <v>W26</v>
      </c>
      <c r="BA9" s="76" t="str">
        <f>IF($B$2="Day",TEXT(BA5,"dd"),IF($B$2="Week","W"&amp;TEXT(WEEKNUM(BA5,21),"00"),TEXT(BA5,"mmm")))</f>
        <v>W27</v>
      </c>
      <c r="BB9" s="76" t="str">
        <f>IF($B$2="Day",TEXT(BB5,"dd"),IF($B$2="Week","W"&amp;TEXT(WEEKNUM(BB5,21),"00"),TEXT(BB5,"mmm")))</f>
        <v>W28</v>
      </c>
      <c r="BC9" s="76" t="str">
        <f>IF($B$2="Day",TEXT(BC5,"dd"),IF($B$2="Week","W"&amp;TEXT(WEEKNUM(BC5,21),"00"),TEXT(BC5,"mmm")))</f>
        <v>W29</v>
      </c>
      <c r="BD9" s="76" t="str">
        <f>IF($B$2="Day",TEXT(BD5,"dd"),IF($B$2="Week","W"&amp;TEXT(WEEKNUM(BD5,21),"00"),TEXT(BD5,"mmm")))</f>
        <v>W30</v>
      </c>
      <c r="BE9" s="76" t="str">
        <f>IF($B$2="Day",TEXT(BE5,"dd"),IF($B$2="Week","W"&amp;TEXT(WEEKNUM(BE5,21),"00"),TEXT(BE5,"mmm")))</f>
        <v>W31</v>
      </c>
      <c r="BF9" s="76" t="str">
        <f>IF($B$2="Day",TEXT(BF5,"dd"),IF($B$2="Week","W"&amp;TEXT(WEEKNUM(BF5,21),"00"),TEXT(BF5,"mmm")))</f>
        <v>W32</v>
      </c>
      <c r="BG9" s="76" t="str">
        <f>IF($B$2="Day",TEXT(BG5,"dd"),IF($B$2="Week","W"&amp;TEXT(WEEKNUM(BG5,21),"00"),TEXT(BG5,"mmm")))</f>
        <v>W33</v>
      </c>
      <c r="BH9" s="76" t="str">
        <f>IF($B$2="Day",TEXT(BH5,"dd"),IF($B$2="Week","W"&amp;TEXT(WEEKNUM(BH5,21),"00"),TEXT(BH5,"mmm")))</f>
        <v>W34</v>
      </c>
      <c r="BI9" s="76" t="str">
        <f>IF($B$2="Day",TEXT(BI5,"dd"),IF($B$2="Week","W"&amp;TEXT(WEEKNUM(BI5,21),"00"),TEXT(BI5,"mmm")))</f>
        <v>W35</v>
      </c>
      <c r="BJ9" s="76" t="str">
        <f>IF($B$2="Day",TEXT(BJ5,"dd"),IF($B$2="Week","W"&amp;TEXT(WEEKNUM(BJ5,21),"00"),TEXT(BJ5,"mmm")))</f>
        <v>W36</v>
      </c>
      <c r="BK9" s="76" t="str">
        <f>IF($B$2="Day",TEXT(BK5,"dd"),IF($B$2="Week","W"&amp;TEXT(WEEKNUM(BK5,21),"00"),TEXT(BK5,"mmm")))</f>
        <v>W37</v>
      </c>
      <c r="BL9" s="76" t="str">
        <f>IF($B$2="Day",TEXT(BL5,"dd"),IF($B$2="Week","W"&amp;TEXT(WEEKNUM(BL5,21),"00"),TEXT(BL5,"mmm")))</f>
        <v>W38</v>
      </c>
      <c r="BM9" s="76" t="str">
        <f>IF($B$2="Day",TEXT(BM5,"dd"),IF($B$2="Week","W"&amp;TEXT(WEEKNUM(BM5,21),"00"),TEXT(BM5,"mmm")))</f>
        <v>W39</v>
      </c>
      <c r="BN9" s="76" t="str">
        <f>IF($B$2="Day",TEXT(BN5,"dd"),IF($B$2="Week","W"&amp;TEXT(WEEKNUM(BN5,21),"00"),TEXT(BN5,"mmm")))</f>
        <v>W40</v>
      </c>
      <c r="BO9" s="76" t="str">
        <f>IF($B$2="Day",TEXT(BO5,"dd"),IF($B$2="Week","W"&amp;TEXT(WEEKNUM(BO5,21),"00"),TEXT(BO5,"mmm")))</f>
        <v>W41</v>
      </c>
      <c r="BP9" s="76" t="str">
        <f>IF($B$2="Day",TEXT(BP5,"dd"),IF($B$2="Week","W"&amp;TEXT(WEEKNUM(BP5,21),"00"),TEXT(BP5,"mmm")))</f>
        <v>W42</v>
      </c>
      <c r="BQ9" s="76" t="str">
        <f>IF($B$2="Day",TEXT(BQ5,"dd"),IF($B$2="Week","W"&amp;TEXT(WEEKNUM(BQ5,21),"00"),TEXT(BQ5,"mmm")))</f>
        <v>W43</v>
      </c>
      <c r="BR9" s="76" t="str">
        <f>IF($B$2="Day",TEXT(BR5,"dd"),IF($B$2="Week","W"&amp;TEXT(WEEKNUM(BR5,21),"00"),TEXT(BR5,"mmm")))</f>
        <v>W44</v>
      </c>
      <c r="BS9" s="76" t="str">
        <f>IF($B$2="Day",TEXT(BS5,"dd"),IF($B$2="Week","W"&amp;TEXT(WEEKNUM(BS5,21),"00"),TEXT(BS5,"mmm")))</f>
        <v>W45</v>
      </c>
      <c r="BT9" s="76" t="str">
        <f>IF($B$2="Day",TEXT(BT5,"dd"),IF($B$2="Week","W"&amp;TEXT(WEEKNUM(BT5,21),"00"),TEXT(BT5,"mmm")))</f>
        <v>W46</v>
      </c>
      <c r="BU9" s="76" t="str">
        <f>IF($B$2="Day",TEXT(BU5,"dd"),IF($B$2="Week","W"&amp;TEXT(WEEKNUM(BU5,21),"00"),TEXT(BU5,"mmm")))</f>
        <v>W47</v>
      </c>
      <c r="BV9" s="76" t="str">
        <f>IF($B$2="Day",TEXT(BV5,"dd"),IF($B$2="Week","W"&amp;TEXT(WEEKNUM(BV5,21),"00"),TEXT(BV5,"mmm")))</f>
        <v>W48</v>
      </c>
      <c r="BW9" s="76" t="str">
        <f>IF($B$2="Day",TEXT(BW5,"dd"),IF($B$2="Week","W"&amp;TEXT(WEEKNUM(BW5,21),"00"),TEXT(BW5,"mmm")))</f>
        <v>W49</v>
      </c>
      <c r="BX9" s="76" t="str">
        <f>IF($B$2="Day",TEXT(BX5,"dd"),IF($B$2="Week","W"&amp;TEXT(WEEKNUM(BX5,21),"00"),TEXT(BX5,"mmm")))</f>
        <v>W50</v>
      </c>
      <c r="BY9" s="76" t="str">
        <f>IF($B$2="Day",TEXT(BY5,"dd"),IF($B$2="Week","W"&amp;TEXT(WEEKNUM(BY5,21),"00"),TEXT(BY5,"mmm")))</f>
        <v>W51</v>
      </c>
      <c r="BZ9" s="76" t="str">
        <f>IF($B$2="Day",TEXT(BZ5,"dd"),IF($B$2="Week","W"&amp;TEXT(WEEKNUM(BZ5,21),"00"),TEXT(BZ5,"mmm")))</f>
        <v>W52</v>
      </c>
      <c r="CA9" s="76" t="str">
        <f>IF($B$2="Day",TEXT(CA5,"dd"),IF($B$2="Week","W"&amp;TEXT(WEEKNUM(CA5,21),"00"),TEXT(CA5,"mmm")))</f>
        <v>W01</v>
      </c>
      <c r="CB9" s="76" t="str">
        <f>IF($B$2="Day",TEXT(CB5,"dd"),IF($B$2="Week","W"&amp;TEXT(WEEKNUM(CB5,21),"00"),TEXT(CB5,"mmm")))</f>
        <v>W02</v>
      </c>
      <c r="CC9" s="76" t="str">
        <f>IF($B$2="Day",TEXT(CC5,"dd"),IF($B$2="Week","W"&amp;TEXT(WEEKNUM(CC5,21),"00"),TEXT(CC5,"mmm")))</f>
        <v>W03</v>
      </c>
      <c r="CD9" s="76" t="str">
        <f>IF($B$2="Day",TEXT(CD5,"dd"),IF($B$2="Week","W"&amp;TEXT(WEEKNUM(CD5,21),"00"),TEXT(CD5,"mmm")))</f>
        <v>W04</v>
      </c>
      <c r="CE9" s="76" t="str">
        <f>IF($B$2="Day",TEXT(CE5,"dd"),IF($B$2="Week","W"&amp;TEXT(WEEKNUM(CE5,21),"00"),TEXT(CE5,"mmm")))</f>
        <v>W05</v>
      </c>
      <c r="CF9" s="76" t="str">
        <f>IF($B$2="Day",TEXT(CF5,"dd"),IF($B$2="Week","W"&amp;TEXT(WEEKNUM(CF5,21),"00"),TEXT(CF5,"mmm")))</f>
        <v>W06</v>
      </c>
      <c r="CG9" s="76" t="str">
        <f>IF($B$2="Day",TEXT(CG5,"dd"),IF($B$2="Week","W"&amp;TEXT(WEEKNUM(CG5,21),"00"),TEXT(CG5,"mmm")))</f>
        <v>W07</v>
      </c>
      <c r="CH9" s="76" t="str">
        <f>IF($B$2="Day",TEXT(CH5,"dd"),IF($B$2="Week","W"&amp;TEXT(WEEKNUM(CH5,21),"00"),TEXT(CH5,"mmm")))</f>
        <v>W08</v>
      </c>
      <c r="CI9" s="76" t="str">
        <f>IF($B$2="Day",TEXT(CI5,"dd"),IF($B$2="Week","W"&amp;TEXT(WEEKNUM(CI5,21),"00"),TEXT(CI5,"mmm")))</f>
        <v>W09</v>
      </c>
      <c r="CJ9" s="76" t="str">
        <f>IF($B$2="Day",TEXT(CJ5,"dd"),IF($B$2="Week","W"&amp;TEXT(WEEKNUM(CJ5,21),"00"),TEXT(CJ5,"mmm")))</f>
        <v>W10</v>
      </c>
      <c r="CK9" s="76" t="str">
        <f>IF($B$2="Day",TEXT(CK5,"dd"),IF($B$2="Week","W"&amp;TEXT(WEEKNUM(CK5,21),"00"),TEXT(CK5,"mmm")))</f>
        <v>W11</v>
      </c>
      <c r="CL9" s="76" t="str">
        <f>IF($B$2="Day",TEXT(CL5,"dd"),IF($B$2="Week","W"&amp;TEXT(WEEKNUM(CL5,21),"00"),TEXT(CL5,"mmm")))</f>
        <v>W12</v>
      </c>
      <c r="CM9" s="76" t="str">
        <f>IF($B$2="Day",TEXT(CM5,"dd"),IF($B$2="Week","W"&amp;TEXT(WEEKNUM(CM5,21),"00"),TEXT(CM5,"mmm")))</f>
        <v>W13</v>
      </c>
      <c r="CN9" s="76" t="str">
        <f>IF($B$2="Day",TEXT(CN5,"dd"),IF($B$2="Week","W"&amp;TEXT(WEEKNUM(CN5,21),"00"),TEXT(CN5,"mmm")))</f>
        <v>W14</v>
      </c>
      <c r="CO9" s="76" t="str">
        <f>IF($B$2="Day",TEXT(CO5,"dd"),IF($B$2="Week","W"&amp;TEXT(WEEKNUM(CO5,21),"00"),TEXT(CO5,"mmm")))</f>
        <v>W15</v>
      </c>
      <c r="CP9" s="76" t="str">
        <f>IF($B$2="Day",TEXT(CP5,"dd"),IF($B$2="Week","W"&amp;TEXT(WEEKNUM(CP5,21),"00"),TEXT(CP5,"mmm")))</f>
        <v>W16</v>
      </c>
      <c r="CQ9" s="76" t="str">
        <f>IF($B$2="Day",TEXT(CQ5,"dd"),IF($B$2="Week","W"&amp;TEXT(WEEKNUM(CQ5,21),"00"),TEXT(CQ5,"mmm")))</f>
        <v>W17</v>
      </c>
      <c r="CR9" s="76" t="str">
        <f>IF($B$2="Day",TEXT(CR5,"dd"),IF($B$2="Week","W"&amp;TEXT(WEEKNUM(CR5,21),"00"),TEXT(CR5,"mmm")))</f>
        <v>W18</v>
      </c>
      <c r="CS9" s="76" t="str">
        <f>IF($B$2="Day",TEXT(CS5,"dd"),IF($B$2="Week","W"&amp;TEXT(WEEKNUM(CS5,21),"00"),TEXT(CS5,"mmm")))</f>
        <v>W19</v>
      </c>
      <c r="CT9" s="76" t="str">
        <f>IF($B$2="Day",TEXT(CT5,"dd"),IF($B$2="Week","W"&amp;TEXT(WEEKNUM(CT5,21),"00"),TEXT(CT5,"mmm")))</f>
        <v>W20</v>
      </c>
      <c r="CU9" s="76" t="str">
        <f>IF($B$2="Day",TEXT(CU5,"dd"),IF($B$2="Week","W"&amp;TEXT(WEEKNUM(CU5,21),"00"),TEXT(CU5,"mmm")))</f>
        <v>W21</v>
      </c>
      <c r="CV9" s="76" t="str">
        <f>IF($B$2="Day",TEXT(CV5,"dd"),IF($B$2="Week","W"&amp;TEXT(WEEKNUM(CV5,21),"00"),TEXT(CV5,"mmm")))</f>
        <v>W22</v>
      </c>
      <c r="CW9" s="76" t="str">
        <f>IF($B$2="Day",TEXT(CW5,"dd"),IF($B$2="Week","W"&amp;TEXT(WEEKNUM(CW5,21),"00"),TEXT(CW5,"mmm")))</f>
        <v>W23</v>
      </c>
      <c r="CX9" s="76" t="str">
        <f>IF($B$2="Day",TEXT(CX5,"dd"),IF($B$2="Week","W"&amp;TEXT(WEEKNUM(CX5,21),"00"),TEXT(CX5,"mmm")))</f>
        <v>W24</v>
      </c>
      <c r="CY9" s="76" t="str">
        <f>IF($B$2="Day",TEXT(CY5,"dd"),IF($B$2="Week","W"&amp;TEXT(WEEKNUM(CY5,21),"00"),TEXT(CY5,"mmm")))</f>
        <v>W25</v>
      </c>
      <c r="CZ9" s="76" t="str">
        <f>IF($B$2="Day",TEXT(CZ5,"dd"),IF($B$2="Week","W"&amp;TEXT(WEEKNUM(CZ5,21),"00"),TEXT(CZ5,"mmm")))</f>
        <v>W26</v>
      </c>
      <c r="DA9" s="76" t="str">
        <f>IF($B$2="Day",TEXT(DA5,"dd"),IF($B$2="Week","W"&amp;TEXT(WEEKNUM(DA5,21),"00"),TEXT(DA5,"mmm")))</f>
        <v>W27</v>
      </c>
      <c r="DB9" s="76" t="str">
        <f>IF($B$2="Day",TEXT(DB5,"dd"),IF($B$2="Week","W"&amp;TEXT(WEEKNUM(DB5,21),"00"),TEXT(DB5,"mmm")))</f>
        <v>W28</v>
      </c>
      <c r="DC9" s="76" t="str">
        <f>IF($B$2="Day",TEXT(DC5,"dd"),IF($B$2="Week","W"&amp;TEXT(WEEKNUM(DC5,21),"00"),TEXT(DC5,"mmm")))</f>
        <v>W29</v>
      </c>
      <c r="DD9" s="76" t="str">
        <f>IF($B$2="Day",TEXT(DD5,"dd"),IF($B$2="Week","W"&amp;TEXT(WEEKNUM(DD5,21),"00"),TEXT(DD5,"mmm")))</f>
        <v>W30</v>
      </c>
      <c r="DE9" s="76" t="str">
        <f>IF($B$2="Day",TEXT(DE5,"dd"),IF($B$2="Week","W"&amp;TEXT(WEEKNUM(DE5,21),"00"),TEXT(DE5,"mmm")))</f>
        <v>W31</v>
      </c>
      <c r="DF9" s="76" t="str">
        <f>IF($B$2="Day",TEXT(DF5,"dd"),IF($B$2="Week","W"&amp;TEXT(WEEKNUM(DF5,21),"00"),TEXT(DF5,"mmm")))</f>
        <v>W32</v>
      </c>
      <c r="DG9" s="76" t="str">
        <f>IF($B$2="Day",TEXT(DG5,"dd"),IF($B$2="Week","W"&amp;TEXT(WEEKNUM(DG5,21),"00"),TEXT(DG5,"mmm")))</f>
        <v>W33</v>
      </c>
      <c r="DH9" s="76" t="str">
        <f>IF($B$2="Day",TEXT(DH5,"dd"),IF($B$2="Week","W"&amp;TEXT(WEEKNUM(DH5,21),"00"),TEXT(DH5,"mmm")))</f>
        <v>W34</v>
      </c>
      <c r="DI9" s="76" t="str">
        <f>IF($B$2="Day",TEXT(DI5,"dd"),IF($B$2="Week","W"&amp;TEXT(WEEKNUM(DI5,21),"00"),TEXT(DI5,"mmm")))</f>
        <v>W35</v>
      </c>
      <c r="DJ9" s="76" t="str">
        <f>IF($B$2="Day",TEXT(DJ5,"dd"),IF($B$2="Week","W"&amp;TEXT(WEEKNUM(DJ5,21),"00"),TEXT(DJ5,"mmm")))</f>
        <v>W36</v>
      </c>
      <c r="DK9" s="76" t="str">
        <f>IF($B$2="Day",TEXT(DK5,"dd"),IF($B$2="Week","W"&amp;TEXT(WEEKNUM(DK5,21),"00"),TEXT(DK5,"mmm")))</f>
        <v>W37</v>
      </c>
      <c r="DL9" s="76" t="str">
        <f>IF($B$2="Day",TEXT(DL5,"dd"),IF($B$2="Week","W"&amp;TEXT(WEEKNUM(DL5,21),"00"),TEXT(DL5,"mmm")))</f>
        <v>W38</v>
      </c>
      <c r="DM9" s="76" t="str">
        <f>IF($B$2="Day",TEXT(DM5,"dd"),IF($B$2="Week","W"&amp;TEXT(WEEKNUM(DM5,21),"00"),TEXT(DM5,"mmm")))</f>
        <v>W39</v>
      </c>
      <c r="DN9" s="76" t="str">
        <f>IF($B$2="Day",TEXT(DN5,"dd"),IF($B$2="Week","W"&amp;TEXT(WEEKNUM(DN5,21),"00"),TEXT(DN5,"mmm")))</f>
        <v>W40</v>
      </c>
      <c r="DO9" s="76" t="str">
        <f>IF($B$2="Day",TEXT(DO5,"dd"),IF($B$2="Week","W"&amp;TEXT(WEEKNUM(DO5,21),"00"),TEXT(DO5,"mmm")))</f>
        <v>W41</v>
      </c>
      <c r="DP9" s="76" t="str">
        <f>IF($B$2="Day",TEXT(DP5,"dd"),IF($B$2="Week","W"&amp;TEXT(WEEKNUM(DP5,21),"00"),TEXT(DP5,"mmm")))</f>
        <v>W42</v>
      </c>
      <c r="DQ9" s="76" t="str">
        <f>IF($B$2="Day",TEXT(DQ5,"dd"),IF($B$2="Week","W"&amp;TEXT(WEEKNUM(DQ5,21),"00"),TEXT(DQ5,"mmm")))</f>
        <v>W43</v>
      </c>
      <c r="DR9" s="76" t="str">
        <f>IF($B$2="Day",TEXT(DR5,"dd"),IF($B$2="Week","W"&amp;TEXT(WEEKNUM(DR5,21),"00"),TEXT(DR5,"mmm")))</f>
        <v>W44</v>
      </c>
      <c r="DS9" s="76" t="str">
        <f>IF($B$2="Day",TEXT(DS5,"dd"),IF($B$2="Week","W"&amp;TEXT(WEEKNUM(DS5,21),"00"),TEXT(DS5,"mmm")))</f>
        <v>W45</v>
      </c>
      <c r="DT9" s="76" t="str">
        <f>IF($B$2="Day",TEXT(DT5,"dd"),IF($B$2="Week","W"&amp;TEXT(WEEKNUM(DT5,21),"00"),TEXT(DT5,"mmm")))</f>
        <v>W46</v>
      </c>
      <c r="DU9" s="76" t="str">
        <f>IF($B$2="Day",TEXT(DU5,"dd"),IF($B$2="Week","W"&amp;TEXT(WEEKNUM(DU5,21),"00"),TEXT(DU5,"mmm")))</f>
        <v>W47</v>
      </c>
      <c r="DV9" s="76" t="str">
        <f>IF($B$2="Day",TEXT(DV5,"dd"),IF($B$2="Week","W"&amp;TEXT(WEEKNUM(DV5,21),"00"),TEXT(DV5,"mmm")))</f>
        <v>W48</v>
      </c>
      <c r="DW9" s="76" t="str">
        <f>IF($B$2="Day",TEXT(DW5,"dd"),IF($B$2="Week","W"&amp;TEXT(WEEKNUM(DW5,21),"00"),TEXT(DW5,"mmm")))</f>
        <v>W49</v>
      </c>
      <c r="DX9" s="76" t="str">
        <f>IF($B$2="Day",TEXT(DX5,"dd"),IF($B$2="Week","W"&amp;TEXT(WEEKNUM(DX5,21),"00"),TEXT(DX5,"mmm")))</f>
        <v>W50</v>
      </c>
      <c r="DY9" s="76" t="str">
        <f>IF($B$2="Day",TEXT(DY5,"dd"),IF($B$2="Week","W"&amp;TEXT(WEEKNUM(DY5,21),"00"),TEXT(DY5,"mmm")))</f>
        <v>W51</v>
      </c>
      <c r="DZ9" s="76" t="str">
        <f>IF($B$2="Day",TEXT(DZ5,"dd"),IF($B$2="Week","W"&amp;TEXT(WEEKNUM(DZ5,21),"00"),TEXT(DZ5,"mmm")))</f>
        <v>W52</v>
      </c>
      <c r="EA9" s="76" t="str">
        <f>IF($B$2="Day",TEXT(EA5,"dd"),IF($B$2="Week","W"&amp;TEXT(WEEKNUM(EA5,21),"00"),TEXT(EA5,"mmm")))</f>
        <v>W01</v>
      </c>
      <c r="EB9" s="76" t="str">
        <f>IF($B$2="Day",TEXT(EB5,"dd"),IF($B$2="Week","W"&amp;TEXT(WEEKNUM(EB5,21),"00"),TEXT(EB5,"mmm")))</f>
        <v>W02</v>
      </c>
      <c r="EC9" s="76" t="str">
        <f>IF($B$2="Day",TEXT(EC5,"dd"),IF($B$2="Week","W"&amp;TEXT(WEEKNUM(EC5,21),"00"),TEXT(EC5,"mmm")))</f>
        <v>W03</v>
      </c>
      <c r="ED9" s="76" t="str">
        <f>IF($B$2="Day",TEXT(ED5,"dd"),IF($B$2="Week","W"&amp;TEXT(WEEKNUM(ED5,21),"00"),TEXT(ED5,"mmm")))</f>
        <v>W04</v>
      </c>
    </row>
    <row r="10" ht="30" customHeight="1">
      <c r="A10" s="77" t="inlineStr">
        <is>
          <t>ID</t>
        </is>
      </c>
      <c r="B10" s="77" t="inlineStr">
        <is>
          <t>Task</t>
        </is>
      </c>
      <c r="C10" s="77" t="inlineStr">
        <is>
          <t>Depends On</t>
        </is>
      </c>
      <c r="D10" s="77" t="inlineStr">
        <is>
          <t>Plan Start</t>
        </is>
      </c>
      <c r="E10" s="77" t="inlineStr">
        <is>
          <t>Plan End</t>
        </is>
      </c>
      <c r="F10" s="77" t="inlineStr">
        <is>
          <t>Fcst / Actual Start</t>
        </is>
      </c>
      <c r="G10" s="77" t="inlineStr">
        <is>
          <t>Fcst / Actual End</t>
        </is>
      </c>
      <c r="H10" s="77" t="inlineStr">
        <is>
          <t>Status</t>
        </is>
      </c>
      <c r="I10" s="77" t="inlineStr">
        <is>
          <t>% Done</t>
        </is>
      </c>
      <c r="J10" s="77" t="inlineStr">
        <is>
          <t>Var (days)</t>
        </is>
      </c>
      <c r="O10" s="75" t="str">
        <f>IF($B$2="Day",LEFT(TEXT(O5,"ddd"),1),IF($B$2="Week",TEXT(O5,"dd"),""))</f>
        <v>12</v>
      </c>
      <c r="P10" s="75" t="str">
        <f>IF($B$2="Day",LEFT(TEXT(P5,"ddd"),1),IF($B$2="Week",TEXT(P5,"dd"),""))</f>
        <v>19</v>
      </c>
      <c r="Q10" s="75" t="str">
        <f>IF($B$2="Day",LEFT(TEXT(Q5,"ddd"),1),IF($B$2="Week",TEXT(Q5,"dd"),""))</f>
        <v>26</v>
      </c>
      <c r="R10" s="75" t="str">
        <f>IF($B$2="Day",LEFT(TEXT(R5,"ddd"),1),IF($B$2="Week",TEXT(R5,"dd"),""))</f>
        <v>02</v>
      </c>
      <c r="S10" s="75" t="str">
        <f>IF($B$2="Day",LEFT(TEXT(S5,"ddd"),1),IF($B$2="Week",TEXT(S5,"dd"),""))</f>
        <v>09</v>
      </c>
      <c r="T10" s="75" t="str">
        <f>IF($B$2="Day",LEFT(TEXT(T5,"ddd"),1),IF($B$2="Week",TEXT(T5,"dd"),""))</f>
        <v>16</v>
      </c>
      <c r="U10" s="75" t="str">
        <f>IF($B$2="Day",LEFT(TEXT(U5,"ddd"),1),IF($B$2="Week",TEXT(U5,"dd"),""))</f>
        <v>23</v>
      </c>
      <c r="V10" s="75" t="str">
        <f>IF($B$2="Day",LEFT(TEXT(V5,"ddd"),1),IF($B$2="Week",TEXT(V5,"dd"),""))</f>
        <v>30</v>
      </c>
      <c r="W10" s="75" t="str">
        <f>IF($B$2="Day",LEFT(TEXT(W5,"ddd"),1),IF($B$2="Week",TEXT(W5,"dd"),""))</f>
        <v>07</v>
      </c>
      <c r="X10" s="75" t="str">
        <f>IF($B$2="Day",LEFT(TEXT(X5,"ddd"),1),IF($B$2="Week",TEXT(X5,"dd"),""))</f>
        <v>14</v>
      </c>
      <c r="Y10" s="75" t="str">
        <f>IF($B$2="Day",LEFT(TEXT(Y5,"ddd"),1),IF($B$2="Week",TEXT(Y5,"dd"),""))</f>
        <v>21</v>
      </c>
      <c r="Z10" s="75" t="str">
        <f>IF($B$2="Day",LEFT(TEXT(Z5,"ddd"),1),IF($B$2="Week",TEXT(Z5,"dd"),""))</f>
        <v>28</v>
      </c>
      <c r="AA10" s="75" t="str">
        <f>IF($B$2="Day",LEFT(TEXT(AA5,"ddd"),1),IF($B$2="Week",TEXT(AA5,"dd"),""))</f>
        <v>04</v>
      </c>
      <c r="AB10" s="75" t="str">
        <f>IF($B$2="Day",LEFT(TEXT(AB5,"ddd"),1),IF($B$2="Week",TEXT(AB5,"dd"),""))</f>
        <v>11</v>
      </c>
      <c r="AC10" s="75" t="str">
        <f>IF($B$2="Day",LEFT(TEXT(AC5,"ddd"),1),IF($B$2="Week",TEXT(AC5,"dd"),""))</f>
        <v>18</v>
      </c>
      <c r="AD10" s="75" t="str">
        <f>IF($B$2="Day",LEFT(TEXT(AD5,"ddd"),1),IF($B$2="Week",TEXT(AD5,"dd"),""))</f>
        <v>25</v>
      </c>
      <c r="AE10" s="75" t="str">
        <f>IF($B$2="Day",LEFT(TEXT(AE5,"ddd"),1),IF($B$2="Week",TEXT(AE5,"dd"),""))</f>
        <v>01</v>
      </c>
      <c r="AF10" s="75" t="str">
        <f>IF($B$2="Day",LEFT(TEXT(AF5,"ddd"),1),IF($B$2="Week",TEXT(AF5,"dd"),""))</f>
        <v>08</v>
      </c>
      <c r="AG10" s="75" t="str">
        <f>IF($B$2="Day",LEFT(TEXT(AG5,"ddd"),1),IF($B$2="Week",TEXT(AG5,"dd"),""))</f>
        <v>15</v>
      </c>
      <c r="AH10" s="75" t="str">
        <f>IF($B$2="Day",LEFT(TEXT(AH5,"ddd"),1),IF($B$2="Week",TEXT(AH5,"dd"),""))</f>
        <v>22</v>
      </c>
      <c r="AI10" s="75" t="str">
        <f>IF($B$2="Day",LEFT(TEXT(AI5,"ddd"),1),IF($B$2="Week",TEXT(AI5,"dd"),""))</f>
        <v>01</v>
      </c>
      <c r="AJ10" s="75" t="str">
        <f>IF($B$2="Day",LEFT(TEXT(AJ5,"ddd"),1),IF($B$2="Week",TEXT(AJ5,"dd"),""))</f>
        <v>08</v>
      </c>
      <c r="AK10" s="75" t="str">
        <f>IF($B$2="Day",LEFT(TEXT(AK5,"ddd"),1),IF($B$2="Week",TEXT(AK5,"dd"),""))</f>
        <v>15</v>
      </c>
      <c r="AL10" s="75" t="str">
        <f>IF($B$2="Day",LEFT(TEXT(AL5,"ddd"),1),IF($B$2="Week",TEXT(AL5,"dd"),""))</f>
        <v>22</v>
      </c>
      <c r="AM10" s="75" t="str">
        <f>IF($B$2="Day",LEFT(TEXT(AM5,"ddd"),1),IF($B$2="Week",TEXT(AM5,"dd"),""))</f>
        <v>29</v>
      </c>
      <c r="AN10" s="75" t="str">
        <f>IF($B$2="Day",LEFT(TEXT(AN5,"ddd"),1),IF($B$2="Week",TEXT(AN5,"dd"),""))</f>
        <v>05</v>
      </c>
      <c r="AO10" s="75" t="str">
        <f>IF($B$2="Day",LEFT(TEXT(AO5,"ddd"),1),IF($B$2="Week",TEXT(AO5,"dd"),""))</f>
        <v>12</v>
      </c>
      <c r="AP10" s="75" t="str">
        <f>IF($B$2="Day",LEFT(TEXT(AP5,"ddd"),1),IF($B$2="Week",TEXT(AP5,"dd"),""))</f>
        <v>19</v>
      </c>
      <c r="AQ10" s="75" t="str">
        <f>IF($B$2="Day",LEFT(TEXT(AQ5,"ddd"),1),IF($B$2="Week",TEXT(AQ5,"dd"),""))</f>
        <v>26</v>
      </c>
      <c r="AR10" s="75" t="str">
        <f>IF($B$2="Day",LEFT(TEXT(AR5,"ddd"),1),IF($B$2="Week",TEXT(AR5,"dd"),""))</f>
        <v>03</v>
      </c>
      <c r="AS10" s="75" t="str">
        <f>IF($B$2="Day",LEFT(TEXT(AS5,"ddd"),1),IF($B$2="Week",TEXT(AS5,"dd"),""))</f>
        <v>10</v>
      </c>
      <c r="AT10" s="75" t="str">
        <f>IF($B$2="Day",LEFT(TEXT(AT5,"ddd"),1),IF($B$2="Week",TEXT(AT5,"dd"),""))</f>
        <v>17</v>
      </c>
      <c r="AU10" s="75" t="str">
        <f>IF($B$2="Day",LEFT(TEXT(AU5,"ddd"),1),IF($B$2="Week",TEXT(AU5,"dd"),""))</f>
        <v>24</v>
      </c>
      <c r="AV10" s="75" t="str">
        <f>IF($B$2="Day",LEFT(TEXT(AV5,"ddd"),1),IF($B$2="Week",TEXT(AV5,"dd"),""))</f>
        <v>31</v>
      </c>
      <c r="AW10" s="75" t="str">
        <f>IF($B$2="Day",LEFT(TEXT(AW5,"ddd"),1),IF($B$2="Week",TEXT(AW5,"dd"),""))</f>
        <v>07</v>
      </c>
      <c r="AX10" s="75" t="str">
        <f>IF($B$2="Day",LEFT(TEXT(AX5,"ddd"),1),IF($B$2="Week",TEXT(AX5,"dd"),""))</f>
        <v>14</v>
      </c>
      <c r="AY10" s="75" t="str">
        <f>IF($B$2="Day",LEFT(TEXT(AY5,"ddd"),1),IF($B$2="Week",TEXT(AY5,"dd"),""))</f>
        <v>21</v>
      </c>
      <c r="AZ10" s="75" t="str">
        <f>IF($B$2="Day",LEFT(TEXT(AZ5,"ddd"),1),IF($B$2="Week",TEXT(AZ5,"dd"),""))</f>
        <v>28</v>
      </c>
      <c r="BA10" s="75" t="str">
        <f>IF($B$2="Day",LEFT(TEXT(BA5,"ddd"),1),IF($B$2="Week",TEXT(BA5,"dd"),""))</f>
        <v>05</v>
      </c>
      <c r="BB10" s="75" t="str">
        <f>IF($B$2="Day",LEFT(TEXT(BB5,"ddd"),1),IF($B$2="Week",TEXT(BB5,"dd"),""))</f>
        <v>12</v>
      </c>
      <c r="BC10" s="75" t="str">
        <f>IF($B$2="Day",LEFT(TEXT(BC5,"ddd"),1),IF($B$2="Week",TEXT(BC5,"dd"),""))</f>
        <v>19</v>
      </c>
      <c r="BD10" s="75" t="str">
        <f>IF($B$2="Day",LEFT(TEXT(BD5,"ddd"),1),IF($B$2="Week",TEXT(BD5,"dd"),""))</f>
        <v>26</v>
      </c>
      <c r="BE10" s="75" t="str">
        <f>IF($B$2="Day",LEFT(TEXT(BE5,"ddd"),1),IF($B$2="Week",TEXT(BE5,"dd"),""))</f>
        <v>02</v>
      </c>
      <c r="BF10" s="75" t="str">
        <f>IF($B$2="Day",LEFT(TEXT(BF5,"ddd"),1),IF($B$2="Week",TEXT(BF5,"dd"),""))</f>
        <v>09</v>
      </c>
      <c r="BG10" s="75" t="str">
        <f>IF($B$2="Day",LEFT(TEXT(BG5,"ddd"),1),IF($B$2="Week",TEXT(BG5,"dd"),""))</f>
        <v>16</v>
      </c>
      <c r="BH10" s="75" t="str">
        <f>IF($B$2="Day",LEFT(TEXT(BH5,"ddd"),1),IF($B$2="Week",TEXT(BH5,"dd"),""))</f>
        <v>23</v>
      </c>
      <c r="BI10" s="75" t="str">
        <f>IF($B$2="Day",LEFT(TEXT(BI5,"ddd"),1),IF($B$2="Week",TEXT(BI5,"dd"),""))</f>
        <v>30</v>
      </c>
      <c r="BJ10" s="75" t="str">
        <f>IF($B$2="Day",LEFT(TEXT(BJ5,"ddd"),1),IF($B$2="Week",TEXT(BJ5,"dd"),""))</f>
        <v>06</v>
      </c>
      <c r="BK10" s="75" t="str">
        <f>IF($B$2="Day",LEFT(TEXT(BK5,"ddd"),1),IF($B$2="Week",TEXT(BK5,"dd"),""))</f>
        <v>13</v>
      </c>
      <c r="BL10" s="75" t="str">
        <f>IF($B$2="Day",LEFT(TEXT(BL5,"ddd"),1),IF($B$2="Week",TEXT(BL5,"dd"),""))</f>
        <v>20</v>
      </c>
      <c r="BM10" s="75" t="str">
        <f>IF($B$2="Day",LEFT(TEXT(BM5,"ddd"),1),IF($B$2="Week",TEXT(BM5,"dd"),""))</f>
        <v>27</v>
      </c>
      <c r="BN10" s="75" t="str">
        <f>IF($B$2="Day",LEFT(TEXT(BN5,"ddd"),1),IF($B$2="Week",TEXT(BN5,"dd"),""))</f>
        <v>04</v>
      </c>
      <c r="BO10" s="75" t="str">
        <f>IF($B$2="Day",LEFT(TEXT(BO5,"ddd"),1),IF($B$2="Week",TEXT(BO5,"dd"),""))</f>
        <v>11</v>
      </c>
      <c r="BP10" s="75" t="str">
        <f>IF($B$2="Day",LEFT(TEXT(BP5,"ddd"),1),IF($B$2="Week",TEXT(BP5,"dd"),""))</f>
        <v>18</v>
      </c>
      <c r="BQ10" s="75" t="str">
        <f>IF($B$2="Day",LEFT(TEXT(BQ5,"ddd"),1),IF($B$2="Week",TEXT(BQ5,"dd"),""))</f>
        <v>25</v>
      </c>
      <c r="BR10" s="75" t="str">
        <f>IF($B$2="Day",LEFT(TEXT(BR5,"ddd"),1),IF($B$2="Week",TEXT(BR5,"dd"),""))</f>
        <v>01</v>
      </c>
      <c r="BS10" s="75" t="str">
        <f>IF($B$2="Day",LEFT(TEXT(BS5,"ddd"),1),IF($B$2="Week",TEXT(BS5,"dd"),""))</f>
        <v>08</v>
      </c>
      <c r="BT10" s="75" t="str">
        <f>IF($B$2="Day",LEFT(TEXT(BT5,"ddd"),1),IF($B$2="Week",TEXT(BT5,"dd"),""))</f>
        <v>15</v>
      </c>
      <c r="BU10" s="75" t="str">
        <f>IF($B$2="Day",LEFT(TEXT(BU5,"ddd"),1),IF($B$2="Week",TEXT(BU5,"dd"),""))</f>
        <v>22</v>
      </c>
      <c r="BV10" s="75" t="str">
        <f>IF($B$2="Day",LEFT(TEXT(BV5,"ddd"),1),IF($B$2="Week",TEXT(BV5,"dd"),""))</f>
        <v>29</v>
      </c>
      <c r="BW10" s="75" t="str">
        <f>IF($B$2="Day",LEFT(TEXT(BW5,"ddd"),1),IF($B$2="Week",TEXT(BW5,"dd"),""))</f>
        <v>06</v>
      </c>
      <c r="BX10" s="75" t="str">
        <f>IF($B$2="Day",LEFT(TEXT(BX5,"ddd"),1),IF($B$2="Week",TEXT(BX5,"dd"),""))</f>
        <v>13</v>
      </c>
      <c r="BY10" s="75" t="str">
        <f>IF($B$2="Day",LEFT(TEXT(BY5,"ddd"),1),IF($B$2="Week",TEXT(BY5,"dd"),""))</f>
        <v>20</v>
      </c>
      <c r="BZ10" s="75" t="str">
        <f>IF($B$2="Day",LEFT(TEXT(BZ5,"ddd"),1),IF($B$2="Week",TEXT(BZ5,"dd"),""))</f>
        <v>27</v>
      </c>
      <c r="CA10" s="75" t="str">
        <f>IF($B$2="Day",LEFT(TEXT(CA5,"ddd"),1),IF($B$2="Week",TEXT(CA5,"dd"),""))</f>
        <v>03</v>
      </c>
      <c r="CB10" s="75" t="str">
        <f>IF($B$2="Day",LEFT(TEXT(CB5,"ddd"),1),IF($B$2="Week",TEXT(CB5,"dd"),""))</f>
        <v>10</v>
      </c>
      <c r="CC10" s="75" t="str">
        <f>IF($B$2="Day",LEFT(TEXT(CC5,"ddd"),1),IF($B$2="Week",TEXT(CC5,"dd"),""))</f>
        <v>17</v>
      </c>
      <c r="CD10" s="75" t="str">
        <f>IF($B$2="Day",LEFT(TEXT(CD5,"ddd"),1),IF($B$2="Week",TEXT(CD5,"dd"),""))</f>
        <v>24</v>
      </c>
      <c r="CE10" s="75" t="str">
        <f>IF($B$2="Day",LEFT(TEXT(CE5,"ddd"),1),IF($B$2="Week",TEXT(CE5,"dd"),""))</f>
        <v>31</v>
      </c>
      <c r="CF10" s="75" t="str">
        <f>IF($B$2="Day",LEFT(TEXT(CF5,"ddd"),1),IF($B$2="Week",TEXT(CF5,"dd"),""))</f>
        <v>07</v>
      </c>
      <c r="CG10" s="75" t="str">
        <f>IF($B$2="Day",LEFT(TEXT(CG5,"ddd"),1),IF($B$2="Week",TEXT(CG5,"dd"),""))</f>
        <v>14</v>
      </c>
      <c r="CH10" s="75" t="str">
        <f>IF($B$2="Day",LEFT(TEXT(CH5,"ddd"),1),IF($B$2="Week",TEXT(CH5,"dd"),""))</f>
        <v>21</v>
      </c>
      <c r="CI10" s="75" t="str">
        <f>IF($B$2="Day",LEFT(TEXT(CI5,"ddd"),1),IF($B$2="Week",TEXT(CI5,"dd"),""))</f>
        <v>28</v>
      </c>
      <c r="CJ10" s="75" t="str">
        <f>IF($B$2="Day",LEFT(TEXT(CJ5,"ddd"),1),IF($B$2="Week",TEXT(CJ5,"dd"),""))</f>
        <v>06</v>
      </c>
      <c r="CK10" s="75" t="str">
        <f>IF($B$2="Day",LEFT(TEXT(CK5,"ddd"),1),IF($B$2="Week",TEXT(CK5,"dd"),""))</f>
        <v>13</v>
      </c>
      <c r="CL10" s="75" t="str">
        <f>IF($B$2="Day",LEFT(TEXT(CL5,"ddd"),1),IF($B$2="Week",TEXT(CL5,"dd"),""))</f>
        <v>20</v>
      </c>
      <c r="CM10" s="75" t="str">
        <f>IF($B$2="Day",LEFT(TEXT(CM5,"ddd"),1),IF($B$2="Week",TEXT(CM5,"dd"),""))</f>
        <v>27</v>
      </c>
      <c r="CN10" s="75" t="str">
        <f>IF($B$2="Day",LEFT(TEXT(CN5,"ddd"),1),IF($B$2="Week",TEXT(CN5,"dd"),""))</f>
        <v>03</v>
      </c>
      <c r="CO10" s="75" t="str">
        <f>IF($B$2="Day",LEFT(TEXT(CO5,"ddd"),1),IF($B$2="Week",TEXT(CO5,"dd"),""))</f>
        <v>10</v>
      </c>
      <c r="CP10" s="75" t="str">
        <f>IF($B$2="Day",LEFT(TEXT(CP5,"ddd"),1),IF($B$2="Week",TEXT(CP5,"dd"),""))</f>
        <v>17</v>
      </c>
      <c r="CQ10" s="75" t="str">
        <f>IF($B$2="Day",LEFT(TEXT(CQ5,"ddd"),1),IF($B$2="Week",TEXT(CQ5,"dd"),""))</f>
        <v>24</v>
      </c>
      <c r="CR10" s="75" t="str">
        <f>IF($B$2="Day",LEFT(TEXT(CR5,"ddd"),1),IF($B$2="Week",TEXT(CR5,"dd"),""))</f>
        <v>01</v>
      </c>
      <c r="CS10" s="75" t="str">
        <f>IF($B$2="Day",LEFT(TEXT(CS5,"ddd"),1),IF($B$2="Week",TEXT(CS5,"dd"),""))</f>
        <v>08</v>
      </c>
      <c r="CT10" s="75" t="str">
        <f>IF($B$2="Day",LEFT(TEXT(CT5,"ddd"),1),IF($B$2="Week",TEXT(CT5,"dd"),""))</f>
        <v>15</v>
      </c>
      <c r="CU10" s="75" t="str">
        <f>IF($B$2="Day",LEFT(TEXT(CU5,"ddd"),1),IF($B$2="Week",TEXT(CU5,"dd"),""))</f>
        <v>22</v>
      </c>
      <c r="CV10" s="75" t="str">
        <f>IF($B$2="Day",LEFT(TEXT(CV5,"ddd"),1),IF($B$2="Week",TEXT(CV5,"dd"),""))</f>
        <v>29</v>
      </c>
      <c r="CW10" s="75" t="str">
        <f>IF($B$2="Day",LEFT(TEXT(CW5,"ddd"),1),IF($B$2="Week",TEXT(CW5,"dd"),""))</f>
        <v>05</v>
      </c>
      <c r="CX10" s="75" t="str">
        <f>IF($B$2="Day",LEFT(TEXT(CX5,"ddd"),1),IF($B$2="Week",TEXT(CX5,"dd"),""))</f>
        <v>12</v>
      </c>
      <c r="CY10" s="75" t="str">
        <f>IF($B$2="Day",LEFT(TEXT(CY5,"ddd"),1),IF($B$2="Week",TEXT(CY5,"dd"),""))</f>
        <v>19</v>
      </c>
      <c r="CZ10" s="75" t="str">
        <f>IF($B$2="Day",LEFT(TEXT(CZ5,"ddd"),1),IF($B$2="Week",TEXT(CZ5,"dd"),""))</f>
        <v>26</v>
      </c>
      <c r="DA10" s="75" t="str">
        <f>IF($B$2="Day",LEFT(TEXT(DA5,"ddd"),1),IF($B$2="Week",TEXT(DA5,"dd"),""))</f>
        <v>03</v>
      </c>
      <c r="DB10" s="75" t="str">
        <f>IF($B$2="Day",LEFT(TEXT(DB5,"ddd"),1),IF($B$2="Week",TEXT(DB5,"dd"),""))</f>
        <v>10</v>
      </c>
      <c r="DC10" s="75" t="str">
        <f>IF($B$2="Day",LEFT(TEXT(DC5,"ddd"),1),IF($B$2="Week",TEXT(DC5,"dd"),""))</f>
        <v>17</v>
      </c>
      <c r="DD10" s="75" t="str">
        <f>IF($B$2="Day",LEFT(TEXT(DD5,"ddd"),1),IF($B$2="Week",TEXT(DD5,"dd"),""))</f>
        <v>24</v>
      </c>
      <c r="DE10" s="75" t="str">
        <f>IF($B$2="Day",LEFT(TEXT(DE5,"ddd"),1),IF($B$2="Week",TEXT(DE5,"dd"),""))</f>
        <v>31</v>
      </c>
      <c r="DF10" s="75" t="str">
        <f>IF($B$2="Day",LEFT(TEXT(DF5,"ddd"),1),IF($B$2="Week",TEXT(DF5,"dd"),""))</f>
        <v>07</v>
      </c>
      <c r="DG10" s="75" t="str">
        <f>IF($B$2="Day",LEFT(TEXT(DG5,"ddd"),1),IF($B$2="Week",TEXT(DG5,"dd"),""))</f>
        <v>14</v>
      </c>
      <c r="DH10" s="75" t="str">
        <f>IF($B$2="Day",LEFT(TEXT(DH5,"ddd"),1),IF($B$2="Week",TEXT(DH5,"dd"),""))</f>
        <v>21</v>
      </c>
      <c r="DI10" s="75" t="str">
        <f>IF($B$2="Day",LEFT(TEXT(DI5,"ddd"),1),IF($B$2="Week",TEXT(DI5,"dd"),""))</f>
        <v>28</v>
      </c>
      <c r="DJ10" s="75" t="str">
        <f>IF($B$2="Day",LEFT(TEXT(DJ5,"ddd"),1),IF($B$2="Week",TEXT(DJ5,"dd"),""))</f>
        <v>04</v>
      </c>
      <c r="DK10" s="75" t="str">
        <f>IF($B$2="Day",LEFT(TEXT(DK5,"ddd"),1),IF($B$2="Week",TEXT(DK5,"dd"),""))</f>
        <v>11</v>
      </c>
      <c r="DL10" s="75" t="str">
        <f>IF($B$2="Day",LEFT(TEXT(DL5,"ddd"),1),IF($B$2="Week",TEXT(DL5,"dd"),""))</f>
        <v>18</v>
      </c>
      <c r="DM10" s="75" t="str">
        <f>IF($B$2="Day",LEFT(TEXT(DM5,"ddd"),1),IF($B$2="Week",TEXT(DM5,"dd"),""))</f>
        <v>25</v>
      </c>
      <c r="DN10" s="75" t="str">
        <f>IF($B$2="Day",LEFT(TEXT(DN5,"ddd"),1),IF($B$2="Week",TEXT(DN5,"dd"),""))</f>
        <v>02</v>
      </c>
      <c r="DO10" s="75" t="str">
        <f>IF($B$2="Day",LEFT(TEXT(DO5,"ddd"),1),IF($B$2="Week",TEXT(DO5,"dd"),""))</f>
        <v>09</v>
      </c>
      <c r="DP10" s="75" t="str">
        <f>IF($B$2="Day",LEFT(TEXT(DP5,"ddd"),1),IF($B$2="Week",TEXT(DP5,"dd"),""))</f>
        <v>16</v>
      </c>
      <c r="DQ10" s="75" t="str">
        <f>IF($B$2="Day",LEFT(TEXT(DQ5,"ddd"),1),IF($B$2="Week",TEXT(DQ5,"dd"),""))</f>
        <v>23</v>
      </c>
      <c r="DR10" s="75" t="str">
        <f>IF($B$2="Day",LEFT(TEXT(DR5,"ddd"),1),IF($B$2="Week",TEXT(DR5,"dd"),""))</f>
        <v>30</v>
      </c>
      <c r="DS10" s="75" t="str">
        <f>IF($B$2="Day",LEFT(TEXT(DS5,"ddd"),1),IF($B$2="Week",TEXT(DS5,"dd"),""))</f>
        <v>06</v>
      </c>
      <c r="DT10" s="75" t="str">
        <f>IF($B$2="Day",LEFT(TEXT(DT5,"ddd"),1),IF($B$2="Week",TEXT(DT5,"dd"),""))</f>
        <v>13</v>
      </c>
      <c r="DU10" s="75" t="str">
        <f>IF($B$2="Day",LEFT(TEXT(DU5,"ddd"),1),IF($B$2="Week",TEXT(DU5,"dd"),""))</f>
        <v>20</v>
      </c>
      <c r="DV10" s="75" t="str">
        <f>IF($B$2="Day",LEFT(TEXT(DV5,"ddd"),1),IF($B$2="Week",TEXT(DV5,"dd"),""))</f>
        <v>27</v>
      </c>
      <c r="DW10" s="75" t="str">
        <f>IF($B$2="Day",LEFT(TEXT(DW5,"ddd"),1),IF($B$2="Week",TEXT(DW5,"dd"),""))</f>
        <v>04</v>
      </c>
      <c r="DX10" s="75" t="str">
        <f>IF($B$2="Day",LEFT(TEXT(DX5,"ddd"),1),IF($B$2="Week",TEXT(DX5,"dd"),""))</f>
        <v>11</v>
      </c>
      <c r="DY10" s="75" t="str">
        <f>IF($B$2="Day",LEFT(TEXT(DY5,"ddd"),1),IF($B$2="Week",TEXT(DY5,"dd"),""))</f>
        <v>18</v>
      </c>
      <c r="DZ10" s="75" t="str">
        <f>IF($B$2="Day",LEFT(TEXT(DZ5,"ddd"),1),IF($B$2="Week",TEXT(DZ5,"dd"),""))</f>
        <v>25</v>
      </c>
      <c r="EA10" s="75" t="str">
        <f>IF($B$2="Day",LEFT(TEXT(EA5,"ddd"),1),IF($B$2="Week",TEXT(EA5,"dd"),""))</f>
        <v>01</v>
      </c>
      <c r="EB10" s="75" t="str">
        <f>IF($B$2="Day",LEFT(TEXT(EB5,"ddd"),1),IF($B$2="Week",TEXT(EB5,"dd"),""))</f>
        <v>08</v>
      </c>
      <c r="EC10" s="75" t="str">
        <f>IF($B$2="Day",LEFT(TEXT(EC5,"ddd"),1),IF($B$2="Week",TEXT(EC5,"dd"),""))</f>
        <v>15</v>
      </c>
      <c r="ED10" s="75" t="str">
        <f>IF($B$2="Day",LEFT(TEXT(ED5,"ddd"),1),IF($B$2="Week",TEXT(ED5,"dd"),""))</f>
        <v>22</v>
      </c>
    </row>
    <row r="11" ht="18" customHeight="1">
      <c r="A11" s="52">
        <f>IF(Tasks!$B11="","",Tasks!$A11)</f>
        <v>1</v>
      </c>
      <c r="B11" s="78" t="str">
        <f>IF(Tasks!$B11="","",Tasks!$B11)</f>
        <v>REFLECTOR | Finalize 1.8M mold design</v>
      </c>
      <c r="C11" s="25" t="str">
        <f>IF($B11="","",IF(AND(Tasks!$D11="",Tasks!$G11=""),"-",IF(Tasks!$D11="","",Tasks!$D11&amp;IF(OR(Tasks!$E11="",Tasks!$E11="FS"),IF(N(Tasks!$F11)=0,"","FS"),Tasks!$E11)&amp;IF(N(Tasks!$F11)=0,"",IF(Tasks!$F11&gt;0,"+","")&amp;Tasks!$F11))&amp;IF(AND(Tasks!$D11&lt;&gt;"",Tasks!$G11&lt;&gt;""),", ","")&amp;IF(Tasks!$G11="","",Tasks!$G11&amp;IF(OR(Tasks!$H11="",Tasks!$H11="FS"),IF(N(Tasks!$I11)=0,"","FS"),Tasks!$H11)&amp;IF(N(Tasks!$I11)=0,"",IF(Tasks!$I11&gt;0,"+","")&amp;Tasks!$I11))))</f>
        <v>-</v>
      </c>
      <c r="D11" s="51">
        <f>IF(OR($B11="",Tasks!$Q11=""),"",Tasks!$Q11)</f>
        <v>46310.0</v>
      </c>
      <c r="E11" s="51">
        <f>IF(OR($B11="",Tasks!$R11=""),"",Tasks!$R11)</f>
        <v>46318.0</v>
      </c>
      <c r="F11" s="51">
        <f>IF(OR($B11="",Tasks!$S11=""),"",Tasks!$S11)</f>
        <v>46310.0</v>
      </c>
      <c r="G11" s="51">
        <f>IF(OR($B11="",Tasks!$T11=""),"",Tasks!$T11)</f>
        <v>46318.0</v>
      </c>
      <c r="H11" s="52" t="str">
        <f>IF($B11="","",Tasks!$AE11)</f>
        <v>Not Started</v>
      </c>
      <c r="I11" s="79">
        <f>IF($B11="","",Tasks!$AF11)</f>
        <v>0</v>
      </c>
      <c r="J11" s="53">
        <f>IF(OR($B11="",Tasks!$V11=""),"",Tasks!$V11)</f>
        <v>0</v>
      </c>
      <c r="K11" s="52">
        <f>IF($B11="","",Tasks!$AA11)</f>
        <v>3</v>
      </c>
      <c r="L11" s="52">
        <f>IF($B11="","",Tasks!$AB11)</f>
        <v>0</v>
      </c>
      <c r="M11" s="52">
        <f>IF($B11="","",Tasks!$Z11)</f>
        <v>1</v>
      </c>
      <c r="N11" s="52">
        <f>IF(OR($B11="",Tasks!$AG11=""),"",Tasks!$AG11)</f>
        <v>46318.0</v>
      </c>
      <c r="O11" s="80">
        <f>IF(OR($A11="",NOT(ISNUMBER($G11))),"",IF(AND($F11&lt;=O$6,$G11&gt;=O$5),IF(O$5&gt;$N11,5,$K11)*10+IF(AND($F11&gt;=O$5,$F11&lt;=O$6),IF(AND($G11&gt;=O$5,$G11&lt;=O$6),5,IF($L11=1,2,1)),IF(AND($G11&gt;=O$5,$G11&lt;=O$6),IF($M11&gt;0,4,3),0)),IF(AND($D11&lt;=O$6,$E11&gt;=O$5),60,0)))</f>
        <v>31</v>
      </c>
      <c r="P11" s="80">
        <f>IF(OR($A11="",NOT(ISNUMBER($G11))),"",IF(AND($F11&lt;=P$6,$G11&gt;=P$5),IF(P$5&gt;$N11,5,$K11)*10+IF(AND($F11&gt;=P$5,$F11&lt;=P$6),IF(AND($G11&gt;=P$5,$G11&lt;=P$6),5,IF($L11=1,2,1)),IF(AND($G11&gt;=P$5,$G11&lt;=P$6),IF($M11&gt;0,4,3),0)),IF(AND($D11&lt;=P$6,$E11&gt;=P$5),60,0)))</f>
        <v>34</v>
      </c>
      <c r="Q11" s="80">
        <f>IF(OR($A11="",NOT(ISNUMBER($G11))),"",IF(AND($F11&lt;=Q$6,$G11&gt;=Q$5),IF(Q$5&gt;$N11,5,$K11)*10+IF(AND($F11&gt;=Q$5,$F11&lt;=Q$6),IF(AND($G11&gt;=Q$5,$G11&lt;=Q$6),5,IF($L11=1,2,1)),IF(AND($G11&gt;=Q$5,$G11&lt;=Q$6),IF($M11&gt;0,4,3),0)),IF(AND($D11&lt;=Q$6,$E11&gt;=Q$5),60,0)))</f>
        <v>0</v>
      </c>
      <c r="R11" s="80">
        <f>IF(OR($A11="",NOT(ISNUMBER($G11))),"",IF(AND($F11&lt;=R$6,$G11&gt;=R$5),IF(R$5&gt;$N11,5,$K11)*10+IF(AND($F11&gt;=R$5,$F11&lt;=R$6),IF(AND($G11&gt;=R$5,$G11&lt;=R$6),5,IF($L11=1,2,1)),IF(AND($G11&gt;=R$5,$G11&lt;=R$6),IF($M11&gt;0,4,3),0)),IF(AND($D11&lt;=R$6,$E11&gt;=R$5),60,0)))</f>
        <v>0</v>
      </c>
      <c r="S11" s="80">
        <f>IF(OR($A11="",NOT(ISNUMBER($G11))),"",IF(AND($F11&lt;=S$6,$G11&gt;=S$5),IF(S$5&gt;$N11,5,$K11)*10+IF(AND($F11&gt;=S$5,$F11&lt;=S$6),IF(AND($G11&gt;=S$5,$G11&lt;=S$6),5,IF($L11=1,2,1)),IF(AND($G11&gt;=S$5,$G11&lt;=S$6),IF($M11&gt;0,4,3),0)),IF(AND($D11&lt;=S$6,$E11&gt;=S$5),60,0)))</f>
        <v>0</v>
      </c>
      <c r="T11" s="80">
        <f>IF(OR($A11="",NOT(ISNUMBER($G11))),"",IF(AND($F11&lt;=T$6,$G11&gt;=T$5),IF(T$5&gt;$N11,5,$K11)*10+IF(AND($F11&gt;=T$5,$F11&lt;=T$6),IF(AND($G11&gt;=T$5,$G11&lt;=T$6),5,IF($L11=1,2,1)),IF(AND($G11&gt;=T$5,$G11&lt;=T$6),IF($M11&gt;0,4,3),0)),IF(AND($D11&lt;=T$6,$E11&gt;=T$5),60,0)))</f>
        <v>0</v>
      </c>
      <c r="U11" s="80">
        <f>IF(OR($A11="",NOT(ISNUMBER($G11))),"",IF(AND($F11&lt;=U$6,$G11&gt;=U$5),IF(U$5&gt;$N11,5,$K11)*10+IF(AND($F11&gt;=U$5,$F11&lt;=U$6),IF(AND($G11&gt;=U$5,$G11&lt;=U$6),5,IF($L11=1,2,1)),IF(AND($G11&gt;=U$5,$G11&lt;=U$6),IF($M11&gt;0,4,3),0)),IF(AND($D11&lt;=U$6,$E11&gt;=U$5),60,0)))</f>
        <v>0</v>
      </c>
      <c r="V11" s="80">
        <f>IF(OR($A11="",NOT(ISNUMBER($G11))),"",IF(AND($F11&lt;=V$6,$G11&gt;=V$5),IF(V$5&gt;$N11,5,$K11)*10+IF(AND($F11&gt;=V$5,$F11&lt;=V$6),IF(AND($G11&gt;=V$5,$G11&lt;=V$6),5,IF($L11=1,2,1)),IF(AND($G11&gt;=V$5,$G11&lt;=V$6),IF($M11&gt;0,4,3),0)),IF(AND($D11&lt;=V$6,$E11&gt;=V$5),60,0)))</f>
        <v>0</v>
      </c>
      <c r="W11" s="80">
        <f>IF(OR($A11="",NOT(ISNUMBER($G11))),"",IF(AND($F11&lt;=W$6,$G11&gt;=W$5),IF(W$5&gt;$N11,5,$K11)*10+IF(AND($F11&gt;=W$5,$F11&lt;=W$6),IF(AND($G11&gt;=W$5,$G11&lt;=W$6),5,IF($L11=1,2,1)),IF(AND($G11&gt;=W$5,$G11&lt;=W$6),IF($M11&gt;0,4,3),0)),IF(AND($D11&lt;=W$6,$E11&gt;=W$5),60,0)))</f>
        <v>0</v>
      </c>
      <c r="X11" s="80">
        <f>IF(OR($A11="",NOT(ISNUMBER($G11))),"",IF(AND($F11&lt;=X$6,$G11&gt;=X$5),IF(X$5&gt;$N11,5,$K11)*10+IF(AND($F11&gt;=X$5,$F11&lt;=X$6),IF(AND($G11&gt;=X$5,$G11&lt;=X$6),5,IF($L11=1,2,1)),IF(AND($G11&gt;=X$5,$G11&lt;=X$6),IF($M11&gt;0,4,3),0)),IF(AND($D11&lt;=X$6,$E11&gt;=X$5),60,0)))</f>
        <v>0</v>
      </c>
      <c r="Y11" s="80">
        <f>IF(OR($A11="",NOT(ISNUMBER($G11))),"",IF(AND($F11&lt;=Y$6,$G11&gt;=Y$5),IF(Y$5&gt;$N11,5,$K11)*10+IF(AND($F11&gt;=Y$5,$F11&lt;=Y$6),IF(AND($G11&gt;=Y$5,$G11&lt;=Y$6),5,IF($L11=1,2,1)),IF(AND($G11&gt;=Y$5,$G11&lt;=Y$6),IF($M11&gt;0,4,3),0)),IF(AND($D11&lt;=Y$6,$E11&gt;=Y$5),60,0)))</f>
        <v>0</v>
      </c>
      <c r="Z11" s="80">
        <f>IF(OR($A11="",NOT(ISNUMBER($G11))),"",IF(AND($F11&lt;=Z$6,$G11&gt;=Z$5),IF(Z$5&gt;$N11,5,$K11)*10+IF(AND($F11&gt;=Z$5,$F11&lt;=Z$6),IF(AND($G11&gt;=Z$5,$G11&lt;=Z$6),5,IF($L11=1,2,1)),IF(AND($G11&gt;=Z$5,$G11&lt;=Z$6),IF($M11&gt;0,4,3),0)),IF(AND($D11&lt;=Z$6,$E11&gt;=Z$5),60,0)))</f>
        <v>0</v>
      </c>
      <c r="AA11" s="80">
        <f>IF(OR($A11="",NOT(ISNUMBER($G11))),"",IF(AND($F11&lt;=AA$6,$G11&gt;=AA$5),IF(AA$5&gt;$N11,5,$K11)*10+IF(AND($F11&gt;=AA$5,$F11&lt;=AA$6),IF(AND($G11&gt;=AA$5,$G11&lt;=AA$6),5,IF($L11=1,2,1)),IF(AND($G11&gt;=AA$5,$G11&lt;=AA$6),IF($M11&gt;0,4,3),0)),IF(AND($D11&lt;=AA$6,$E11&gt;=AA$5),60,0)))</f>
        <v>0</v>
      </c>
      <c r="AB11" s="80">
        <f>IF(OR($A11="",NOT(ISNUMBER($G11))),"",IF(AND($F11&lt;=AB$6,$G11&gt;=AB$5),IF(AB$5&gt;$N11,5,$K11)*10+IF(AND($F11&gt;=AB$5,$F11&lt;=AB$6),IF(AND($G11&gt;=AB$5,$G11&lt;=AB$6),5,IF($L11=1,2,1)),IF(AND($G11&gt;=AB$5,$G11&lt;=AB$6),IF($M11&gt;0,4,3),0)),IF(AND($D11&lt;=AB$6,$E11&gt;=AB$5),60,0)))</f>
        <v>0</v>
      </c>
      <c r="AC11" s="80">
        <f>IF(OR($A11="",NOT(ISNUMBER($G11))),"",IF(AND($F11&lt;=AC$6,$G11&gt;=AC$5),IF(AC$5&gt;$N11,5,$K11)*10+IF(AND($F11&gt;=AC$5,$F11&lt;=AC$6),IF(AND($G11&gt;=AC$5,$G11&lt;=AC$6),5,IF($L11=1,2,1)),IF(AND($G11&gt;=AC$5,$G11&lt;=AC$6),IF($M11&gt;0,4,3),0)),IF(AND($D11&lt;=AC$6,$E11&gt;=AC$5),60,0)))</f>
        <v>0</v>
      </c>
      <c r="AD11" s="80">
        <f>IF(OR($A11="",NOT(ISNUMBER($G11))),"",IF(AND($F11&lt;=AD$6,$G11&gt;=AD$5),IF(AD$5&gt;$N11,5,$K11)*10+IF(AND($F11&gt;=AD$5,$F11&lt;=AD$6),IF(AND($G11&gt;=AD$5,$G11&lt;=AD$6),5,IF($L11=1,2,1)),IF(AND($G11&gt;=AD$5,$G11&lt;=AD$6),IF($M11&gt;0,4,3),0)),IF(AND($D11&lt;=AD$6,$E11&gt;=AD$5),60,0)))</f>
        <v>0</v>
      </c>
      <c r="AE11" s="80">
        <f>IF(OR($A11="",NOT(ISNUMBER($G11))),"",IF(AND($F11&lt;=AE$6,$G11&gt;=AE$5),IF(AE$5&gt;$N11,5,$K11)*10+IF(AND($F11&gt;=AE$5,$F11&lt;=AE$6),IF(AND($G11&gt;=AE$5,$G11&lt;=AE$6),5,IF($L11=1,2,1)),IF(AND($G11&gt;=AE$5,$G11&lt;=AE$6),IF($M11&gt;0,4,3),0)),IF(AND($D11&lt;=AE$6,$E11&gt;=AE$5),60,0)))</f>
        <v>0</v>
      </c>
      <c r="AF11" s="80">
        <f>IF(OR($A11="",NOT(ISNUMBER($G11))),"",IF(AND($F11&lt;=AF$6,$G11&gt;=AF$5),IF(AF$5&gt;$N11,5,$K11)*10+IF(AND($F11&gt;=AF$5,$F11&lt;=AF$6),IF(AND($G11&gt;=AF$5,$G11&lt;=AF$6),5,IF($L11=1,2,1)),IF(AND($G11&gt;=AF$5,$G11&lt;=AF$6),IF($M11&gt;0,4,3),0)),IF(AND($D11&lt;=AF$6,$E11&gt;=AF$5),60,0)))</f>
        <v>0</v>
      </c>
      <c r="AG11" s="80">
        <f>IF(OR($A11="",NOT(ISNUMBER($G11))),"",IF(AND($F11&lt;=AG$6,$G11&gt;=AG$5),IF(AG$5&gt;$N11,5,$K11)*10+IF(AND($F11&gt;=AG$5,$F11&lt;=AG$6),IF(AND($G11&gt;=AG$5,$G11&lt;=AG$6),5,IF($L11=1,2,1)),IF(AND($G11&gt;=AG$5,$G11&lt;=AG$6),IF($M11&gt;0,4,3),0)),IF(AND($D11&lt;=AG$6,$E11&gt;=AG$5),60,0)))</f>
        <v>0</v>
      </c>
      <c r="AH11" s="80">
        <f>IF(OR($A11="",NOT(ISNUMBER($G11))),"",IF(AND($F11&lt;=AH$6,$G11&gt;=AH$5),IF(AH$5&gt;$N11,5,$K11)*10+IF(AND($F11&gt;=AH$5,$F11&lt;=AH$6),IF(AND($G11&gt;=AH$5,$G11&lt;=AH$6),5,IF($L11=1,2,1)),IF(AND($G11&gt;=AH$5,$G11&lt;=AH$6),IF($M11&gt;0,4,3),0)),IF(AND($D11&lt;=AH$6,$E11&gt;=AH$5),60,0)))</f>
        <v>0</v>
      </c>
      <c r="AI11" s="80">
        <f>IF(OR($A11="",NOT(ISNUMBER($G11))),"",IF(AND($F11&lt;=AI$6,$G11&gt;=AI$5),IF(AI$5&gt;$N11,5,$K11)*10+IF(AND($F11&gt;=AI$5,$F11&lt;=AI$6),IF(AND($G11&gt;=AI$5,$G11&lt;=AI$6),5,IF($L11=1,2,1)),IF(AND($G11&gt;=AI$5,$G11&lt;=AI$6),IF($M11&gt;0,4,3),0)),IF(AND($D11&lt;=AI$6,$E11&gt;=AI$5),60,0)))</f>
        <v>0</v>
      </c>
      <c r="AJ11" s="80">
        <f>IF(OR($A11="",NOT(ISNUMBER($G11))),"",IF(AND($F11&lt;=AJ$6,$G11&gt;=AJ$5),IF(AJ$5&gt;$N11,5,$K11)*10+IF(AND($F11&gt;=AJ$5,$F11&lt;=AJ$6),IF(AND($G11&gt;=AJ$5,$G11&lt;=AJ$6),5,IF($L11=1,2,1)),IF(AND($G11&gt;=AJ$5,$G11&lt;=AJ$6),IF($M11&gt;0,4,3),0)),IF(AND($D11&lt;=AJ$6,$E11&gt;=AJ$5),60,0)))</f>
        <v>0</v>
      </c>
      <c r="AK11" s="80">
        <f>IF(OR($A11="",NOT(ISNUMBER($G11))),"",IF(AND($F11&lt;=AK$6,$G11&gt;=AK$5),IF(AK$5&gt;$N11,5,$K11)*10+IF(AND($F11&gt;=AK$5,$F11&lt;=AK$6),IF(AND($G11&gt;=AK$5,$G11&lt;=AK$6),5,IF($L11=1,2,1)),IF(AND($G11&gt;=AK$5,$G11&lt;=AK$6),IF($M11&gt;0,4,3),0)),IF(AND($D11&lt;=AK$6,$E11&gt;=AK$5),60,0)))</f>
        <v>0</v>
      </c>
      <c r="AL11" s="80">
        <f>IF(OR($A11="",NOT(ISNUMBER($G11))),"",IF(AND($F11&lt;=AL$6,$G11&gt;=AL$5),IF(AL$5&gt;$N11,5,$K11)*10+IF(AND($F11&gt;=AL$5,$F11&lt;=AL$6),IF(AND($G11&gt;=AL$5,$G11&lt;=AL$6),5,IF($L11=1,2,1)),IF(AND($G11&gt;=AL$5,$G11&lt;=AL$6),IF($M11&gt;0,4,3),0)),IF(AND($D11&lt;=AL$6,$E11&gt;=AL$5),60,0)))</f>
        <v>0</v>
      </c>
      <c r="AM11" s="80">
        <f>IF(OR($A11="",NOT(ISNUMBER($G11))),"",IF(AND($F11&lt;=AM$6,$G11&gt;=AM$5),IF(AM$5&gt;$N11,5,$K11)*10+IF(AND($F11&gt;=AM$5,$F11&lt;=AM$6),IF(AND($G11&gt;=AM$5,$G11&lt;=AM$6),5,IF($L11=1,2,1)),IF(AND($G11&gt;=AM$5,$G11&lt;=AM$6),IF($M11&gt;0,4,3),0)),IF(AND($D11&lt;=AM$6,$E11&gt;=AM$5),60,0)))</f>
        <v>0</v>
      </c>
      <c r="AN11" s="80">
        <f>IF(OR($A11="",NOT(ISNUMBER($G11))),"",IF(AND($F11&lt;=AN$6,$G11&gt;=AN$5),IF(AN$5&gt;$N11,5,$K11)*10+IF(AND($F11&gt;=AN$5,$F11&lt;=AN$6),IF(AND($G11&gt;=AN$5,$G11&lt;=AN$6),5,IF($L11=1,2,1)),IF(AND($G11&gt;=AN$5,$G11&lt;=AN$6),IF($M11&gt;0,4,3),0)),IF(AND($D11&lt;=AN$6,$E11&gt;=AN$5),60,0)))</f>
        <v>0</v>
      </c>
      <c r="AO11" s="80">
        <f>IF(OR($A11="",NOT(ISNUMBER($G11))),"",IF(AND($F11&lt;=AO$6,$G11&gt;=AO$5),IF(AO$5&gt;$N11,5,$K11)*10+IF(AND($F11&gt;=AO$5,$F11&lt;=AO$6),IF(AND($G11&gt;=AO$5,$G11&lt;=AO$6),5,IF($L11=1,2,1)),IF(AND($G11&gt;=AO$5,$G11&lt;=AO$6),IF($M11&gt;0,4,3),0)),IF(AND($D11&lt;=AO$6,$E11&gt;=AO$5),60,0)))</f>
        <v>0</v>
      </c>
      <c r="AP11" s="80">
        <f>IF(OR($A11="",NOT(ISNUMBER($G11))),"",IF(AND($F11&lt;=AP$6,$G11&gt;=AP$5),IF(AP$5&gt;$N11,5,$K11)*10+IF(AND($F11&gt;=AP$5,$F11&lt;=AP$6),IF(AND($G11&gt;=AP$5,$G11&lt;=AP$6),5,IF($L11=1,2,1)),IF(AND($G11&gt;=AP$5,$G11&lt;=AP$6),IF($M11&gt;0,4,3),0)),IF(AND($D11&lt;=AP$6,$E11&gt;=AP$5),60,0)))</f>
        <v>0</v>
      </c>
      <c r="AQ11" s="80">
        <f>IF(OR($A11="",NOT(ISNUMBER($G11))),"",IF(AND($F11&lt;=AQ$6,$G11&gt;=AQ$5),IF(AQ$5&gt;$N11,5,$K11)*10+IF(AND($F11&gt;=AQ$5,$F11&lt;=AQ$6),IF(AND($G11&gt;=AQ$5,$G11&lt;=AQ$6),5,IF($L11=1,2,1)),IF(AND($G11&gt;=AQ$5,$G11&lt;=AQ$6),IF($M11&gt;0,4,3),0)),IF(AND($D11&lt;=AQ$6,$E11&gt;=AQ$5),60,0)))</f>
        <v>0</v>
      </c>
      <c r="AR11" s="80">
        <f>IF(OR($A11="",NOT(ISNUMBER($G11))),"",IF(AND($F11&lt;=AR$6,$G11&gt;=AR$5),IF(AR$5&gt;$N11,5,$K11)*10+IF(AND($F11&gt;=AR$5,$F11&lt;=AR$6),IF(AND($G11&gt;=AR$5,$G11&lt;=AR$6),5,IF($L11=1,2,1)),IF(AND($G11&gt;=AR$5,$G11&lt;=AR$6),IF($M11&gt;0,4,3),0)),IF(AND($D11&lt;=AR$6,$E11&gt;=AR$5),60,0)))</f>
        <v>0</v>
      </c>
      <c r="AS11" s="80">
        <f>IF(OR($A11="",NOT(ISNUMBER($G11))),"",IF(AND($F11&lt;=AS$6,$G11&gt;=AS$5),IF(AS$5&gt;$N11,5,$K11)*10+IF(AND($F11&gt;=AS$5,$F11&lt;=AS$6),IF(AND($G11&gt;=AS$5,$G11&lt;=AS$6),5,IF($L11=1,2,1)),IF(AND($G11&gt;=AS$5,$G11&lt;=AS$6),IF($M11&gt;0,4,3),0)),IF(AND($D11&lt;=AS$6,$E11&gt;=AS$5),60,0)))</f>
        <v>0</v>
      </c>
      <c r="AT11" s="80">
        <f>IF(OR($A11="",NOT(ISNUMBER($G11))),"",IF(AND($F11&lt;=AT$6,$G11&gt;=AT$5),IF(AT$5&gt;$N11,5,$K11)*10+IF(AND($F11&gt;=AT$5,$F11&lt;=AT$6),IF(AND($G11&gt;=AT$5,$G11&lt;=AT$6),5,IF($L11=1,2,1)),IF(AND($G11&gt;=AT$5,$G11&lt;=AT$6),IF($M11&gt;0,4,3),0)),IF(AND($D11&lt;=AT$6,$E11&gt;=AT$5),60,0)))</f>
        <v>0</v>
      </c>
      <c r="AU11" s="80">
        <f>IF(OR($A11="",NOT(ISNUMBER($G11))),"",IF(AND($F11&lt;=AU$6,$G11&gt;=AU$5),IF(AU$5&gt;$N11,5,$K11)*10+IF(AND($F11&gt;=AU$5,$F11&lt;=AU$6),IF(AND($G11&gt;=AU$5,$G11&lt;=AU$6),5,IF($L11=1,2,1)),IF(AND($G11&gt;=AU$5,$G11&lt;=AU$6),IF($M11&gt;0,4,3),0)),IF(AND($D11&lt;=AU$6,$E11&gt;=AU$5),60,0)))</f>
        <v>0</v>
      </c>
      <c r="AV11" s="80">
        <f>IF(OR($A11="",NOT(ISNUMBER($G11))),"",IF(AND($F11&lt;=AV$6,$G11&gt;=AV$5),IF(AV$5&gt;$N11,5,$K11)*10+IF(AND($F11&gt;=AV$5,$F11&lt;=AV$6),IF(AND($G11&gt;=AV$5,$G11&lt;=AV$6),5,IF($L11=1,2,1)),IF(AND($G11&gt;=AV$5,$G11&lt;=AV$6),IF($M11&gt;0,4,3),0)),IF(AND($D11&lt;=AV$6,$E11&gt;=AV$5),60,0)))</f>
        <v>0</v>
      </c>
      <c r="AW11" s="80">
        <f>IF(OR($A11="",NOT(ISNUMBER($G11))),"",IF(AND($F11&lt;=AW$6,$G11&gt;=AW$5),IF(AW$5&gt;$N11,5,$K11)*10+IF(AND($F11&gt;=AW$5,$F11&lt;=AW$6),IF(AND($G11&gt;=AW$5,$G11&lt;=AW$6),5,IF($L11=1,2,1)),IF(AND($G11&gt;=AW$5,$G11&lt;=AW$6),IF($M11&gt;0,4,3),0)),IF(AND($D11&lt;=AW$6,$E11&gt;=AW$5),60,0)))</f>
        <v>0</v>
      </c>
      <c r="AX11" s="80">
        <f>IF(OR($A11="",NOT(ISNUMBER($G11))),"",IF(AND($F11&lt;=AX$6,$G11&gt;=AX$5),IF(AX$5&gt;$N11,5,$K11)*10+IF(AND($F11&gt;=AX$5,$F11&lt;=AX$6),IF(AND($G11&gt;=AX$5,$G11&lt;=AX$6),5,IF($L11=1,2,1)),IF(AND($G11&gt;=AX$5,$G11&lt;=AX$6),IF($M11&gt;0,4,3),0)),IF(AND($D11&lt;=AX$6,$E11&gt;=AX$5),60,0)))</f>
        <v>0</v>
      </c>
      <c r="AY11" s="80">
        <f>IF(OR($A11="",NOT(ISNUMBER($G11))),"",IF(AND($F11&lt;=AY$6,$G11&gt;=AY$5),IF(AY$5&gt;$N11,5,$K11)*10+IF(AND($F11&gt;=AY$5,$F11&lt;=AY$6),IF(AND($G11&gt;=AY$5,$G11&lt;=AY$6),5,IF($L11=1,2,1)),IF(AND($G11&gt;=AY$5,$G11&lt;=AY$6),IF($M11&gt;0,4,3),0)),IF(AND($D11&lt;=AY$6,$E11&gt;=AY$5),60,0)))</f>
        <v>0</v>
      </c>
      <c r="AZ11" s="80">
        <f>IF(OR($A11="",NOT(ISNUMBER($G11))),"",IF(AND($F11&lt;=AZ$6,$G11&gt;=AZ$5),IF(AZ$5&gt;$N11,5,$K11)*10+IF(AND($F11&gt;=AZ$5,$F11&lt;=AZ$6),IF(AND($G11&gt;=AZ$5,$G11&lt;=AZ$6),5,IF($L11=1,2,1)),IF(AND($G11&gt;=AZ$5,$G11&lt;=AZ$6),IF($M11&gt;0,4,3),0)),IF(AND($D11&lt;=AZ$6,$E11&gt;=AZ$5),60,0)))</f>
        <v>0</v>
      </c>
      <c r="BA11" s="80">
        <f>IF(OR($A11="",NOT(ISNUMBER($G11))),"",IF(AND($F11&lt;=BA$6,$G11&gt;=BA$5),IF(BA$5&gt;$N11,5,$K11)*10+IF(AND($F11&gt;=BA$5,$F11&lt;=BA$6),IF(AND($G11&gt;=BA$5,$G11&lt;=BA$6),5,IF($L11=1,2,1)),IF(AND($G11&gt;=BA$5,$G11&lt;=BA$6),IF($M11&gt;0,4,3),0)),IF(AND($D11&lt;=BA$6,$E11&gt;=BA$5),60,0)))</f>
        <v>0</v>
      </c>
      <c r="BB11" s="80">
        <f>IF(OR($A11="",NOT(ISNUMBER($G11))),"",IF(AND($F11&lt;=BB$6,$G11&gt;=BB$5),IF(BB$5&gt;$N11,5,$K11)*10+IF(AND($F11&gt;=BB$5,$F11&lt;=BB$6),IF(AND($G11&gt;=BB$5,$G11&lt;=BB$6),5,IF($L11=1,2,1)),IF(AND($G11&gt;=BB$5,$G11&lt;=BB$6),IF($M11&gt;0,4,3),0)),IF(AND($D11&lt;=BB$6,$E11&gt;=BB$5),60,0)))</f>
        <v>0</v>
      </c>
      <c r="BC11" s="80">
        <f>IF(OR($A11="",NOT(ISNUMBER($G11))),"",IF(AND($F11&lt;=BC$6,$G11&gt;=BC$5),IF(BC$5&gt;$N11,5,$K11)*10+IF(AND($F11&gt;=BC$5,$F11&lt;=BC$6),IF(AND($G11&gt;=BC$5,$G11&lt;=BC$6),5,IF($L11=1,2,1)),IF(AND($G11&gt;=BC$5,$G11&lt;=BC$6),IF($M11&gt;0,4,3),0)),IF(AND($D11&lt;=BC$6,$E11&gt;=BC$5),60,0)))</f>
        <v>0</v>
      </c>
      <c r="BD11" s="80">
        <f>IF(OR($A11="",NOT(ISNUMBER($G11))),"",IF(AND($F11&lt;=BD$6,$G11&gt;=BD$5),IF(BD$5&gt;$N11,5,$K11)*10+IF(AND($F11&gt;=BD$5,$F11&lt;=BD$6),IF(AND($G11&gt;=BD$5,$G11&lt;=BD$6),5,IF($L11=1,2,1)),IF(AND($G11&gt;=BD$5,$G11&lt;=BD$6),IF($M11&gt;0,4,3),0)),IF(AND($D11&lt;=BD$6,$E11&gt;=BD$5),60,0)))</f>
        <v>0</v>
      </c>
      <c r="BE11" s="80">
        <f>IF(OR($A11="",NOT(ISNUMBER($G11))),"",IF(AND($F11&lt;=BE$6,$G11&gt;=BE$5),IF(BE$5&gt;$N11,5,$K11)*10+IF(AND($F11&gt;=BE$5,$F11&lt;=BE$6),IF(AND($G11&gt;=BE$5,$G11&lt;=BE$6),5,IF($L11=1,2,1)),IF(AND($G11&gt;=BE$5,$G11&lt;=BE$6),IF($M11&gt;0,4,3),0)),IF(AND($D11&lt;=BE$6,$E11&gt;=BE$5),60,0)))</f>
        <v>0</v>
      </c>
      <c r="BF11" s="80">
        <f>IF(OR($A11="",NOT(ISNUMBER($G11))),"",IF(AND($F11&lt;=BF$6,$G11&gt;=BF$5),IF(BF$5&gt;$N11,5,$K11)*10+IF(AND($F11&gt;=BF$5,$F11&lt;=BF$6),IF(AND($G11&gt;=BF$5,$G11&lt;=BF$6),5,IF($L11=1,2,1)),IF(AND($G11&gt;=BF$5,$G11&lt;=BF$6),IF($M11&gt;0,4,3),0)),IF(AND($D11&lt;=BF$6,$E11&gt;=BF$5),60,0)))</f>
        <v>0</v>
      </c>
      <c r="BG11" s="80">
        <f>IF(OR($A11="",NOT(ISNUMBER($G11))),"",IF(AND($F11&lt;=BG$6,$G11&gt;=BG$5),IF(BG$5&gt;$N11,5,$K11)*10+IF(AND($F11&gt;=BG$5,$F11&lt;=BG$6),IF(AND($G11&gt;=BG$5,$G11&lt;=BG$6),5,IF($L11=1,2,1)),IF(AND($G11&gt;=BG$5,$G11&lt;=BG$6),IF($M11&gt;0,4,3),0)),IF(AND($D11&lt;=BG$6,$E11&gt;=BG$5),60,0)))</f>
        <v>0</v>
      </c>
      <c r="BH11" s="80">
        <f>IF(OR($A11="",NOT(ISNUMBER($G11))),"",IF(AND($F11&lt;=BH$6,$G11&gt;=BH$5),IF(BH$5&gt;$N11,5,$K11)*10+IF(AND($F11&gt;=BH$5,$F11&lt;=BH$6),IF(AND($G11&gt;=BH$5,$G11&lt;=BH$6),5,IF($L11=1,2,1)),IF(AND($G11&gt;=BH$5,$G11&lt;=BH$6),IF($M11&gt;0,4,3),0)),IF(AND($D11&lt;=BH$6,$E11&gt;=BH$5),60,0)))</f>
        <v>0</v>
      </c>
      <c r="BI11" s="80">
        <f>IF(OR($A11="",NOT(ISNUMBER($G11))),"",IF(AND($F11&lt;=BI$6,$G11&gt;=BI$5),IF(BI$5&gt;$N11,5,$K11)*10+IF(AND($F11&gt;=BI$5,$F11&lt;=BI$6),IF(AND($G11&gt;=BI$5,$G11&lt;=BI$6),5,IF($L11=1,2,1)),IF(AND($G11&gt;=BI$5,$G11&lt;=BI$6),IF($M11&gt;0,4,3),0)),IF(AND($D11&lt;=BI$6,$E11&gt;=BI$5),60,0)))</f>
        <v>0</v>
      </c>
      <c r="BJ11" s="80">
        <f>IF(OR($A11="",NOT(ISNUMBER($G11))),"",IF(AND($F11&lt;=BJ$6,$G11&gt;=BJ$5),IF(BJ$5&gt;$N11,5,$K11)*10+IF(AND($F11&gt;=BJ$5,$F11&lt;=BJ$6),IF(AND($G11&gt;=BJ$5,$G11&lt;=BJ$6),5,IF($L11=1,2,1)),IF(AND($G11&gt;=BJ$5,$G11&lt;=BJ$6),IF($M11&gt;0,4,3),0)),IF(AND($D11&lt;=BJ$6,$E11&gt;=BJ$5),60,0)))</f>
        <v>0</v>
      </c>
      <c r="BK11" s="80">
        <f>IF(OR($A11="",NOT(ISNUMBER($G11))),"",IF(AND($F11&lt;=BK$6,$G11&gt;=BK$5),IF(BK$5&gt;$N11,5,$K11)*10+IF(AND($F11&gt;=BK$5,$F11&lt;=BK$6),IF(AND($G11&gt;=BK$5,$G11&lt;=BK$6),5,IF($L11=1,2,1)),IF(AND($G11&gt;=BK$5,$G11&lt;=BK$6),IF($M11&gt;0,4,3),0)),IF(AND($D11&lt;=BK$6,$E11&gt;=BK$5),60,0)))</f>
        <v>0</v>
      </c>
      <c r="BL11" s="80">
        <f>IF(OR($A11="",NOT(ISNUMBER($G11))),"",IF(AND($F11&lt;=BL$6,$G11&gt;=BL$5),IF(BL$5&gt;$N11,5,$K11)*10+IF(AND($F11&gt;=BL$5,$F11&lt;=BL$6),IF(AND($G11&gt;=BL$5,$G11&lt;=BL$6),5,IF($L11=1,2,1)),IF(AND($G11&gt;=BL$5,$G11&lt;=BL$6),IF($M11&gt;0,4,3),0)),IF(AND($D11&lt;=BL$6,$E11&gt;=BL$5),60,0)))</f>
        <v>0</v>
      </c>
      <c r="BM11" s="80">
        <f>IF(OR($A11="",NOT(ISNUMBER($G11))),"",IF(AND($F11&lt;=BM$6,$G11&gt;=BM$5),IF(BM$5&gt;$N11,5,$K11)*10+IF(AND($F11&gt;=BM$5,$F11&lt;=BM$6),IF(AND($G11&gt;=BM$5,$G11&lt;=BM$6),5,IF($L11=1,2,1)),IF(AND($G11&gt;=BM$5,$G11&lt;=BM$6),IF($M11&gt;0,4,3),0)),IF(AND($D11&lt;=BM$6,$E11&gt;=BM$5),60,0)))</f>
        <v>0</v>
      </c>
      <c r="BN11" s="80">
        <f>IF(OR($A11="",NOT(ISNUMBER($G11))),"",IF(AND($F11&lt;=BN$6,$G11&gt;=BN$5),IF(BN$5&gt;$N11,5,$K11)*10+IF(AND($F11&gt;=BN$5,$F11&lt;=BN$6),IF(AND($G11&gt;=BN$5,$G11&lt;=BN$6),5,IF($L11=1,2,1)),IF(AND($G11&gt;=BN$5,$G11&lt;=BN$6),IF($M11&gt;0,4,3),0)),IF(AND($D11&lt;=BN$6,$E11&gt;=BN$5),60,0)))</f>
        <v>0</v>
      </c>
      <c r="BO11" s="80">
        <f>IF(OR($A11="",NOT(ISNUMBER($G11))),"",IF(AND($F11&lt;=BO$6,$G11&gt;=BO$5),IF(BO$5&gt;$N11,5,$K11)*10+IF(AND($F11&gt;=BO$5,$F11&lt;=BO$6),IF(AND($G11&gt;=BO$5,$G11&lt;=BO$6),5,IF($L11=1,2,1)),IF(AND($G11&gt;=BO$5,$G11&lt;=BO$6),IF($M11&gt;0,4,3),0)),IF(AND($D11&lt;=BO$6,$E11&gt;=BO$5),60,0)))</f>
        <v>0</v>
      </c>
      <c r="BP11" s="80">
        <f>IF(OR($A11="",NOT(ISNUMBER($G11))),"",IF(AND($F11&lt;=BP$6,$G11&gt;=BP$5),IF(BP$5&gt;$N11,5,$K11)*10+IF(AND($F11&gt;=BP$5,$F11&lt;=BP$6),IF(AND($G11&gt;=BP$5,$G11&lt;=BP$6),5,IF($L11=1,2,1)),IF(AND($G11&gt;=BP$5,$G11&lt;=BP$6),IF($M11&gt;0,4,3),0)),IF(AND($D11&lt;=BP$6,$E11&gt;=BP$5),60,0)))</f>
        <v>0</v>
      </c>
      <c r="BQ11" s="80">
        <f>IF(OR($A11="",NOT(ISNUMBER($G11))),"",IF(AND($F11&lt;=BQ$6,$G11&gt;=BQ$5),IF(BQ$5&gt;$N11,5,$K11)*10+IF(AND($F11&gt;=BQ$5,$F11&lt;=BQ$6),IF(AND($G11&gt;=BQ$5,$G11&lt;=BQ$6),5,IF($L11=1,2,1)),IF(AND($G11&gt;=BQ$5,$G11&lt;=BQ$6),IF($M11&gt;0,4,3),0)),IF(AND($D11&lt;=BQ$6,$E11&gt;=BQ$5),60,0)))</f>
        <v>0</v>
      </c>
      <c r="BR11" s="80">
        <f>IF(OR($A11="",NOT(ISNUMBER($G11))),"",IF(AND($F11&lt;=BR$6,$G11&gt;=BR$5),IF(BR$5&gt;$N11,5,$K11)*10+IF(AND($F11&gt;=BR$5,$F11&lt;=BR$6),IF(AND($G11&gt;=BR$5,$G11&lt;=BR$6),5,IF($L11=1,2,1)),IF(AND($G11&gt;=BR$5,$G11&lt;=BR$6),IF($M11&gt;0,4,3),0)),IF(AND($D11&lt;=BR$6,$E11&gt;=BR$5),60,0)))</f>
        <v>0</v>
      </c>
      <c r="BS11" s="80">
        <f>IF(OR($A11="",NOT(ISNUMBER($G11))),"",IF(AND($F11&lt;=BS$6,$G11&gt;=BS$5),IF(BS$5&gt;$N11,5,$K11)*10+IF(AND($F11&gt;=BS$5,$F11&lt;=BS$6),IF(AND($G11&gt;=BS$5,$G11&lt;=BS$6),5,IF($L11=1,2,1)),IF(AND($G11&gt;=BS$5,$G11&lt;=BS$6),IF($M11&gt;0,4,3),0)),IF(AND($D11&lt;=BS$6,$E11&gt;=BS$5),60,0)))</f>
        <v>0</v>
      </c>
      <c r="BT11" s="80">
        <f>IF(OR($A11="",NOT(ISNUMBER($G11))),"",IF(AND($F11&lt;=BT$6,$G11&gt;=BT$5),IF(BT$5&gt;$N11,5,$K11)*10+IF(AND($F11&gt;=BT$5,$F11&lt;=BT$6),IF(AND($G11&gt;=BT$5,$G11&lt;=BT$6),5,IF($L11=1,2,1)),IF(AND($G11&gt;=BT$5,$G11&lt;=BT$6),IF($M11&gt;0,4,3),0)),IF(AND($D11&lt;=BT$6,$E11&gt;=BT$5),60,0)))</f>
        <v>0</v>
      </c>
      <c r="BU11" s="80">
        <f>IF(OR($A11="",NOT(ISNUMBER($G11))),"",IF(AND($F11&lt;=BU$6,$G11&gt;=BU$5),IF(BU$5&gt;$N11,5,$K11)*10+IF(AND($F11&gt;=BU$5,$F11&lt;=BU$6),IF(AND($G11&gt;=BU$5,$G11&lt;=BU$6),5,IF($L11=1,2,1)),IF(AND($G11&gt;=BU$5,$G11&lt;=BU$6),IF($M11&gt;0,4,3),0)),IF(AND($D11&lt;=BU$6,$E11&gt;=BU$5),60,0)))</f>
        <v>0</v>
      </c>
      <c r="BV11" s="80">
        <f>IF(OR($A11="",NOT(ISNUMBER($G11))),"",IF(AND($F11&lt;=BV$6,$G11&gt;=BV$5),IF(BV$5&gt;$N11,5,$K11)*10+IF(AND($F11&gt;=BV$5,$F11&lt;=BV$6),IF(AND($G11&gt;=BV$5,$G11&lt;=BV$6),5,IF($L11=1,2,1)),IF(AND($G11&gt;=BV$5,$G11&lt;=BV$6),IF($M11&gt;0,4,3),0)),IF(AND($D11&lt;=BV$6,$E11&gt;=BV$5),60,0)))</f>
        <v>0</v>
      </c>
      <c r="BW11" s="80">
        <f>IF(OR($A11="",NOT(ISNUMBER($G11))),"",IF(AND($F11&lt;=BW$6,$G11&gt;=BW$5),IF(BW$5&gt;$N11,5,$K11)*10+IF(AND($F11&gt;=BW$5,$F11&lt;=BW$6),IF(AND($G11&gt;=BW$5,$G11&lt;=BW$6),5,IF($L11=1,2,1)),IF(AND($G11&gt;=BW$5,$G11&lt;=BW$6),IF($M11&gt;0,4,3),0)),IF(AND($D11&lt;=BW$6,$E11&gt;=BW$5),60,0)))</f>
        <v>0</v>
      </c>
      <c r="BX11" s="80">
        <f>IF(OR($A11="",NOT(ISNUMBER($G11))),"",IF(AND($F11&lt;=BX$6,$G11&gt;=BX$5),IF(BX$5&gt;$N11,5,$K11)*10+IF(AND($F11&gt;=BX$5,$F11&lt;=BX$6),IF(AND($G11&gt;=BX$5,$G11&lt;=BX$6),5,IF($L11=1,2,1)),IF(AND($G11&gt;=BX$5,$G11&lt;=BX$6),IF($M11&gt;0,4,3),0)),IF(AND($D11&lt;=BX$6,$E11&gt;=BX$5),60,0)))</f>
        <v>0</v>
      </c>
      <c r="BY11" s="80">
        <f>IF(OR($A11="",NOT(ISNUMBER($G11))),"",IF(AND($F11&lt;=BY$6,$G11&gt;=BY$5),IF(BY$5&gt;$N11,5,$K11)*10+IF(AND($F11&gt;=BY$5,$F11&lt;=BY$6),IF(AND($G11&gt;=BY$5,$G11&lt;=BY$6),5,IF($L11=1,2,1)),IF(AND($G11&gt;=BY$5,$G11&lt;=BY$6),IF($M11&gt;0,4,3),0)),IF(AND($D11&lt;=BY$6,$E11&gt;=BY$5),60,0)))</f>
        <v>0</v>
      </c>
      <c r="BZ11" s="80">
        <f>IF(OR($A11="",NOT(ISNUMBER($G11))),"",IF(AND($F11&lt;=BZ$6,$G11&gt;=BZ$5),IF(BZ$5&gt;$N11,5,$K11)*10+IF(AND($F11&gt;=BZ$5,$F11&lt;=BZ$6),IF(AND($G11&gt;=BZ$5,$G11&lt;=BZ$6),5,IF($L11=1,2,1)),IF(AND($G11&gt;=BZ$5,$G11&lt;=BZ$6),IF($M11&gt;0,4,3),0)),IF(AND($D11&lt;=BZ$6,$E11&gt;=BZ$5),60,0)))</f>
        <v>0</v>
      </c>
      <c r="CA11" s="80">
        <f>IF(OR($A11="",NOT(ISNUMBER($G11))),"",IF(AND($F11&lt;=CA$6,$G11&gt;=CA$5),IF(CA$5&gt;$N11,5,$K11)*10+IF(AND($F11&gt;=CA$5,$F11&lt;=CA$6),IF(AND($G11&gt;=CA$5,$G11&lt;=CA$6),5,IF($L11=1,2,1)),IF(AND($G11&gt;=CA$5,$G11&lt;=CA$6),IF($M11&gt;0,4,3),0)),IF(AND($D11&lt;=CA$6,$E11&gt;=CA$5),60,0)))</f>
        <v>0</v>
      </c>
      <c r="CB11" s="80">
        <f>IF(OR($A11="",NOT(ISNUMBER($G11))),"",IF(AND($F11&lt;=CB$6,$G11&gt;=CB$5),IF(CB$5&gt;$N11,5,$K11)*10+IF(AND($F11&gt;=CB$5,$F11&lt;=CB$6),IF(AND($G11&gt;=CB$5,$G11&lt;=CB$6),5,IF($L11=1,2,1)),IF(AND($G11&gt;=CB$5,$G11&lt;=CB$6),IF($M11&gt;0,4,3),0)),IF(AND($D11&lt;=CB$6,$E11&gt;=CB$5),60,0)))</f>
        <v>0</v>
      </c>
      <c r="CC11" s="80">
        <f>IF(OR($A11="",NOT(ISNUMBER($G11))),"",IF(AND($F11&lt;=CC$6,$G11&gt;=CC$5),IF(CC$5&gt;$N11,5,$K11)*10+IF(AND($F11&gt;=CC$5,$F11&lt;=CC$6),IF(AND($G11&gt;=CC$5,$G11&lt;=CC$6),5,IF($L11=1,2,1)),IF(AND($G11&gt;=CC$5,$G11&lt;=CC$6),IF($M11&gt;0,4,3),0)),IF(AND($D11&lt;=CC$6,$E11&gt;=CC$5),60,0)))</f>
        <v>0</v>
      </c>
      <c r="CD11" s="80">
        <f>IF(OR($A11="",NOT(ISNUMBER($G11))),"",IF(AND($F11&lt;=CD$6,$G11&gt;=CD$5),IF(CD$5&gt;$N11,5,$K11)*10+IF(AND($F11&gt;=CD$5,$F11&lt;=CD$6),IF(AND($G11&gt;=CD$5,$G11&lt;=CD$6),5,IF($L11=1,2,1)),IF(AND($G11&gt;=CD$5,$G11&lt;=CD$6),IF($M11&gt;0,4,3),0)),IF(AND($D11&lt;=CD$6,$E11&gt;=CD$5),60,0)))</f>
        <v>0</v>
      </c>
      <c r="CE11" s="80">
        <f>IF(OR($A11="",NOT(ISNUMBER($G11))),"",IF(AND($F11&lt;=CE$6,$G11&gt;=CE$5),IF(CE$5&gt;$N11,5,$K11)*10+IF(AND($F11&gt;=CE$5,$F11&lt;=CE$6),IF(AND($G11&gt;=CE$5,$G11&lt;=CE$6),5,IF($L11=1,2,1)),IF(AND($G11&gt;=CE$5,$G11&lt;=CE$6),IF($M11&gt;0,4,3),0)),IF(AND($D11&lt;=CE$6,$E11&gt;=CE$5),60,0)))</f>
        <v>0</v>
      </c>
      <c r="CF11" s="80">
        <f>IF(OR($A11="",NOT(ISNUMBER($G11))),"",IF(AND($F11&lt;=CF$6,$G11&gt;=CF$5),IF(CF$5&gt;$N11,5,$K11)*10+IF(AND($F11&gt;=CF$5,$F11&lt;=CF$6),IF(AND($G11&gt;=CF$5,$G11&lt;=CF$6),5,IF($L11=1,2,1)),IF(AND($G11&gt;=CF$5,$G11&lt;=CF$6),IF($M11&gt;0,4,3),0)),IF(AND($D11&lt;=CF$6,$E11&gt;=CF$5),60,0)))</f>
        <v>0</v>
      </c>
      <c r="CG11" s="80">
        <f>IF(OR($A11="",NOT(ISNUMBER($G11))),"",IF(AND($F11&lt;=CG$6,$G11&gt;=CG$5),IF(CG$5&gt;$N11,5,$K11)*10+IF(AND($F11&gt;=CG$5,$F11&lt;=CG$6),IF(AND($G11&gt;=CG$5,$G11&lt;=CG$6),5,IF($L11=1,2,1)),IF(AND($G11&gt;=CG$5,$G11&lt;=CG$6),IF($M11&gt;0,4,3),0)),IF(AND($D11&lt;=CG$6,$E11&gt;=CG$5),60,0)))</f>
        <v>0</v>
      </c>
      <c r="CH11" s="80">
        <f>IF(OR($A11="",NOT(ISNUMBER($G11))),"",IF(AND($F11&lt;=CH$6,$G11&gt;=CH$5),IF(CH$5&gt;$N11,5,$K11)*10+IF(AND($F11&gt;=CH$5,$F11&lt;=CH$6),IF(AND($G11&gt;=CH$5,$G11&lt;=CH$6),5,IF($L11=1,2,1)),IF(AND($G11&gt;=CH$5,$G11&lt;=CH$6),IF($M11&gt;0,4,3),0)),IF(AND($D11&lt;=CH$6,$E11&gt;=CH$5),60,0)))</f>
        <v>0</v>
      </c>
      <c r="CI11" s="80">
        <f>IF(OR($A11="",NOT(ISNUMBER($G11))),"",IF(AND($F11&lt;=CI$6,$G11&gt;=CI$5),IF(CI$5&gt;$N11,5,$K11)*10+IF(AND($F11&gt;=CI$5,$F11&lt;=CI$6),IF(AND($G11&gt;=CI$5,$G11&lt;=CI$6),5,IF($L11=1,2,1)),IF(AND($G11&gt;=CI$5,$G11&lt;=CI$6),IF($M11&gt;0,4,3),0)),IF(AND($D11&lt;=CI$6,$E11&gt;=CI$5),60,0)))</f>
        <v>0</v>
      </c>
      <c r="CJ11" s="80">
        <f>IF(OR($A11="",NOT(ISNUMBER($G11))),"",IF(AND($F11&lt;=CJ$6,$G11&gt;=CJ$5),IF(CJ$5&gt;$N11,5,$K11)*10+IF(AND($F11&gt;=CJ$5,$F11&lt;=CJ$6),IF(AND($G11&gt;=CJ$5,$G11&lt;=CJ$6),5,IF($L11=1,2,1)),IF(AND($G11&gt;=CJ$5,$G11&lt;=CJ$6),IF($M11&gt;0,4,3),0)),IF(AND($D11&lt;=CJ$6,$E11&gt;=CJ$5),60,0)))</f>
        <v>0</v>
      </c>
      <c r="CK11" s="80">
        <f>IF(OR($A11="",NOT(ISNUMBER($G11))),"",IF(AND($F11&lt;=CK$6,$G11&gt;=CK$5),IF(CK$5&gt;$N11,5,$K11)*10+IF(AND($F11&gt;=CK$5,$F11&lt;=CK$6),IF(AND($G11&gt;=CK$5,$G11&lt;=CK$6),5,IF($L11=1,2,1)),IF(AND($G11&gt;=CK$5,$G11&lt;=CK$6),IF($M11&gt;0,4,3),0)),IF(AND($D11&lt;=CK$6,$E11&gt;=CK$5),60,0)))</f>
        <v>0</v>
      </c>
      <c r="CL11" s="80">
        <f>IF(OR($A11="",NOT(ISNUMBER($G11))),"",IF(AND($F11&lt;=CL$6,$G11&gt;=CL$5),IF(CL$5&gt;$N11,5,$K11)*10+IF(AND($F11&gt;=CL$5,$F11&lt;=CL$6),IF(AND($G11&gt;=CL$5,$G11&lt;=CL$6),5,IF($L11=1,2,1)),IF(AND($G11&gt;=CL$5,$G11&lt;=CL$6),IF($M11&gt;0,4,3),0)),IF(AND($D11&lt;=CL$6,$E11&gt;=CL$5),60,0)))</f>
        <v>0</v>
      </c>
      <c r="CM11" s="80">
        <f>IF(OR($A11="",NOT(ISNUMBER($G11))),"",IF(AND($F11&lt;=CM$6,$G11&gt;=CM$5),IF(CM$5&gt;$N11,5,$K11)*10+IF(AND($F11&gt;=CM$5,$F11&lt;=CM$6),IF(AND($G11&gt;=CM$5,$G11&lt;=CM$6),5,IF($L11=1,2,1)),IF(AND($G11&gt;=CM$5,$G11&lt;=CM$6),IF($M11&gt;0,4,3),0)),IF(AND($D11&lt;=CM$6,$E11&gt;=CM$5),60,0)))</f>
        <v>0</v>
      </c>
      <c r="CN11" s="80">
        <f>IF(OR($A11="",NOT(ISNUMBER($G11))),"",IF(AND($F11&lt;=CN$6,$G11&gt;=CN$5),IF(CN$5&gt;$N11,5,$K11)*10+IF(AND($F11&gt;=CN$5,$F11&lt;=CN$6),IF(AND($G11&gt;=CN$5,$G11&lt;=CN$6),5,IF($L11=1,2,1)),IF(AND($G11&gt;=CN$5,$G11&lt;=CN$6),IF($M11&gt;0,4,3),0)),IF(AND($D11&lt;=CN$6,$E11&gt;=CN$5),60,0)))</f>
        <v>0</v>
      </c>
      <c r="CO11" s="80">
        <f>IF(OR($A11="",NOT(ISNUMBER($G11))),"",IF(AND($F11&lt;=CO$6,$G11&gt;=CO$5),IF(CO$5&gt;$N11,5,$K11)*10+IF(AND($F11&gt;=CO$5,$F11&lt;=CO$6),IF(AND($G11&gt;=CO$5,$G11&lt;=CO$6),5,IF($L11=1,2,1)),IF(AND($G11&gt;=CO$5,$G11&lt;=CO$6),IF($M11&gt;0,4,3),0)),IF(AND($D11&lt;=CO$6,$E11&gt;=CO$5),60,0)))</f>
        <v>0</v>
      </c>
      <c r="CP11" s="80">
        <f>IF(OR($A11="",NOT(ISNUMBER($G11))),"",IF(AND($F11&lt;=CP$6,$G11&gt;=CP$5),IF(CP$5&gt;$N11,5,$K11)*10+IF(AND($F11&gt;=CP$5,$F11&lt;=CP$6),IF(AND($G11&gt;=CP$5,$G11&lt;=CP$6),5,IF($L11=1,2,1)),IF(AND($G11&gt;=CP$5,$G11&lt;=CP$6),IF($M11&gt;0,4,3),0)),IF(AND($D11&lt;=CP$6,$E11&gt;=CP$5),60,0)))</f>
        <v>0</v>
      </c>
      <c r="CQ11" s="80">
        <f>IF(OR($A11="",NOT(ISNUMBER($G11))),"",IF(AND($F11&lt;=CQ$6,$G11&gt;=CQ$5),IF(CQ$5&gt;$N11,5,$K11)*10+IF(AND($F11&gt;=CQ$5,$F11&lt;=CQ$6),IF(AND($G11&gt;=CQ$5,$G11&lt;=CQ$6),5,IF($L11=1,2,1)),IF(AND($G11&gt;=CQ$5,$G11&lt;=CQ$6),IF($M11&gt;0,4,3),0)),IF(AND($D11&lt;=CQ$6,$E11&gt;=CQ$5),60,0)))</f>
        <v>0</v>
      </c>
      <c r="CR11" s="80">
        <f>IF(OR($A11="",NOT(ISNUMBER($G11))),"",IF(AND($F11&lt;=CR$6,$G11&gt;=CR$5),IF(CR$5&gt;$N11,5,$K11)*10+IF(AND($F11&gt;=CR$5,$F11&lt;=CR$6),IF(AND($G11&gt;=CR$5,$G11&lt;=CR$6),5,IF($L11=1,2,1)),IF(AND($G11&gt;=CR$5,$G11&lt;=CR$6),IF($M11&gt;0,4,3),0)),IF(AND($D11&lt;=CR$6,$E11&gt;=CR$5),60,0)))</f>
        <v>0</v>
      </c>
      <c r="CS11" s="80">
        <f>IF(OR($A11="",NOT(ISNUMBER($G11))),"",IF(AND($F11&lt;=CS$6,$G11&gt;=CS$5),IF(CS$5&gt;$N11,5,$K11)*10+IF(AND($F11&gt;=CS$5,$F11&lt;=CS$6),IF(AND($G11&gt;=CS$5,$G11&lt;=CS$6),5,IF($L11=1,2,1)),IF(AND($G11&gt;=CS$5,$G11&lt;=CS$6),IF($M11&gt;0,4,3),0)),IF(AND($D11&lt;=CS$6,$E11&gt;=CS$5),60,0)))</f>
        <v>0</v>
      </c>
      <c r="CT11" s="80">
        <f>IF(OR($A11="",NOT(ISNUMBER($G11))),"",IF(AND($F11&lt;=CT$6,$G11&gt;=CT$5),IF(CT$5&gt;$N11,5,$K11)*10+IF(AND($F11&gt;=CT$5,$F11&lt;=CT$6),IF(AND($G11&gt;=CT$5,$G11&lt;=CT$6),5,IF($L11=1,2,1)),IF(AND($G11&gt;=CT$5,$G11&lt;=CT$6),IF($M11&gt;0,4,3),0)),IF(AND($D11&lt;=CT$6,$E11&gt;=CT$5),60,0)))</f>
        <v>0</v>
      </c>
      <c r="CU11" s="80">
        <f>IF(OR($A11="",NOT(ISNUMBER($G11))),"",IF(AND($F11&lt;=CU$6,$G11&gt;=CU$5),IF(CU$5&gt;$N11,5,$K11)*10+IF(AND($F11&gt;=CU$5,$F11&lt;=CU$6),IF(AND($G11&gt;=CU$5,$G11&lt;=CU$6),5,IF($L11=1,2,1)),IF(AND($G11&gt;=CU$5,$G11&lt;=CU$6),IF($M11&gt;0,4,3),0)),IF(AND($D11&lt;=CU$6,$E11&gt;=CU$5),60,0)))</f>
        <v>0</v>
      </c>
      <c r="CV11" s="80">
        <f>IF(OR($A11="",NOT(ISNUMBER($G11))),"",IF(AND($F11&lt;=CV$6,$G11&gt;=CV$5),IF(CV$5&gt;$N11,5,$K11)*10+IF(AND($F11&gt;=CV$5,$F11&lt;=CV$6),IF(AND($G11&gt;=CV$5,$G11&lt;=CV$6),5,IF($L11=1,2,1)),IF(AND($G11&gt;=CV$5,$G11&lt;=CV$6),IF($M11&gt;0,4,3),0)),IF(AND($D11&lt;=CV$6,$E11&gt;=CV$5),60,0)))</f>
        <v>0</v>
      </c>
      <c r="CW11" s="80">
        <f>IF(OR($A11="",NOT(ISNUMBER($G11))),"",IF(AND($F11&lt;=CW$6,$G11&gt;=CW$5),IF(CW$5&gt;$N11,5,$K11)*10+IF(AND($F11&gt;=CW$5,$F11&lt;=CW$6),IF(AND($G11&gt;=CW$5,$G11&lt;=CW$6),5,IF($L11=1,2,1)),IF(AND($G11&gt;=CW$5,$G11&lt;=CW$6),IF($M11&gt;0,4,3),0)),IF(AND($D11&lt;=CW$6,$E11&gt;=CW$5),60,0)))</f>
        <v>0</v>
      </c>
      <c r="CX11" s="80">
        <f>IF(OR($A11="",NOT(ISNUMBER($G11))),"",IF(AND($F11&lt;=CX$6,$G11&gt;=CX$5),IF(CX$5&gt;$N11,5,$K11)*10+IF(AND($F11&gt;=CX$5,$F11&lt;=CX$6),IF(AND($G11&gt;=CX$5,$G11&lt;=CX$6),5,IF($L11=1,2,1)),IF(AND($G11&gt;=CX$5,$G11&lt;=CX$6),IF($M11&gt;0,4,3),0)),IF(AND($D11&lt;=CX$6,$E11&gt;=CX$5),60,0)))</f>
        <v>0</v>
      </c>
      <c r="CY11" s="80">
        <f>IF(OR($A11="",NOT(ISNUMBER($G11))),"",IF(AND($F11&lt;=CY$6,$G11&gt;=CY$5),IF(CY$5&gt;$N11,5,$K11)*10+IF(AND($F11&gt;=CY$5,$F11&lt;=CY$6),IF(AND($G11&gt;=CY$5,$G11&lt;=CY$6),5,IF($L11=1,2,1)),IF(AND($G11&gt;=CY$5,$G11&lt;=CY$6),IF($M11&gt;0,4,3),0)),IF(AND($D11&lt;=CY$6,$E11&gt;=CY$5),60,0)))</f>
        <v>0</v>
      </c>
      <c r="CZ11" s="80">
        <f>IF(OR($A11="",NOT(ISNUMBER($G11))),"",IF(AND($F11&lt;=CZ$6,$G11&gt;=CZ$5),IF(CZ$5&gt;$N11,5,$K11)*10+IF(AND($F11&gt;=CZ$5,$F11&lt;=CZ$6),IF(AND($G11&gt;=CZ$5,$G11&lt;=CZ$6),5,IF($L11=1,2,1)),IF(AND($G11&gt;=CZ$5,$G11&lt;=CZ$6),IF($M11&gt;0,4,3),0)),IF(AND($D11&lt;=CZ$6,$E11&gt;=CZ$5),60,0)))</f>
        <v>0</v>
      </c>
      <c r="DA11" s="80">
        <f>IF(OR($A11="",NOT(ISNUMBER($G11))),"",IF(AND($F11&lt;=DA$6,$G11&gt;=DA$5),IF(DA$5&gt;$N11,5,$K11)*10+IF(AND($F11&gt;=DA$5,$F11&lt;=DA$6),IF(AND($G11&gt;=DA$5,$G11&lt;=DA$6),5,IF($L11=1,2,1)),IF(AND($G11&gt;=DA$5,$G11&lt;=DA$6),IF($M11&gt;0,4,3),0)),IF(AND($D11&lt;=DA$6,$E11&gt;=DA$5),60,0)))</f>
        <v>0</v>
      </c>
      <c r="DB11" s="80">
        <f>IF(OR($A11="",NOT(ISNUMBER($G11))),"",IF(AND($F11&lt;=DB$6,$G11&gt;=DB$5),IF(DB$5&gt;$N11,5,$K11)*10+IF(AND($F11&gt;=DB$5,$F11&lt;=DB$6),IF(AND($G11&gt;=DB$5,$G11&lt;=DB$6),5,IF($L11=1,2,1)),IF(AND($G11&gt;=DB$5,$G11&lt;=DB$6),IF($M11&gt;0,4,3),0)),IF(AND($D11&lt;=DB$6,$E11&gt;=DB$5),60,0)))</f>
        <v>0</v>
      </c>
      <c r="DC11" s="80">
        <f>IF(OR($A11="",NOT(ISNUMBER($G11))),"",IF(AND($F11&lt;=DC$6,$G11&gt;=DC$5),IF(DC$5&gt;$N11,5,$K11)*10+IF(AND($F11&gt;=DC$5,$F11&lt;=DC$6),IF(AND($G11&gt;=DC$5,$G11&lt;=DC$6),5,IF($L11=1,2,1)),IF(AND($G11&gt;=DC$5,$G11&lt;=DC$6),IF($M11&gt;0,4,3),0)),IF(AND($D11&lt;=DC$6,$E11&gt;=DC$5),60,0)))</f>
        <v>0</v>
      </c>
      <c r="DD11" s="80">
        <f>IF(OR($A11="",NOT(ISNUMBER($G11))),"",IF(AND($F11&lt;=DD$6,$G11&gt;=DD$5),IF(DD$5&gt;$N11,5,$K11)*10+IF(AND($F11&gt;=DD$5,$F11&lt;=DD$6),IF(AND($G11&gt;=DD$5,$G11&lt;=DD$6),5,IF($L11=1,2,1)),IF(AND($G11&gt;=DD$5,$G11&lt;=DD$6),IF($M11&gt;0,4,3),0)),IF(AND($D11&lt;=DD$6,$E11&gt;=DD$5),60,0)))</f>
        <v>0</v>
      </c>
      <c r="DE11" s="80">
        <f>IF(OR($A11="",NOT(ISNUMBER($G11))),"",IF(AND($F11&lt;=DE$6,$G11&gt;=DE$5),IF(DE$5&gt;$N11,5,$K11)*10+IF(AND($F11&gt;=DE$5,$F11&lt;=DE$6),IF(AND($G11&gt;=DE$5,$G11&lt;=DE$6),5,IF($L11=1,2,1)),IF(AND($G11&gt;=DE$5,$G11&lt;=DE$6),IF($M11&gt;0,4,3),0)),IF(AND($D11&lt;=DE$6,$E11&gt;=DE$5),60,0)))</f>
        <v>0</v>
      </c>
      <c r="DF11" s="80">
        <f>IF(OR($A11="",NOT(ISNUMBER($G11))),"",IF(AND($F11&lt;=DF$6,$G11&gt;=DF$5),IF(DF$5&gt;$N11,5,$K11)*10+IF(AND($F11&gt;=DF$5,$F11&lt;=DF$6),IF(AND($G11&gt;=DF$5,$G11&lt;=DF$6),5,IF($L11=1,2,1)),IF(AND($G11&gt;=DF$5,$G11&lt;=DF$6),IF($M11&gt;0,4,3),0)),IF(AND($D11&lt;=DF$6,$E11&gt;=DF$5),60,0)))</f>
        <v>0</v>
      </c>
      <c r="DG11" s="80">
        <f>IF(OR($A11="",NOT(ISNUMBER($G11))),"",IF(AND($F11&lt;=DG$6,$G11&gt;=DG$5),IF(DG$5&gt;$N11,5,$K11)*10+IF(AND($F11&gt;=DG$5,$F11&lt;=DG$6),IF(AND($G11&gt;=DG$5,$G11&lt;=DG$6),5,IF($L11=1,2,1)),IF(AND($G11&gt;=DG$5,$G11&lt;=DG$6),IF($M11&gt;0,4,3),0)),IF(AND($D11&lt;=DG$6,$E11&gt;=DG$5),60,0)))</f>
        <v>0</v>
      </c>
      <c r="DH11" s="80">
        <f>IF(OR($A11="",NOT(ISNUMBER($G11))),"",IF(AND($F11&lt;=DH$6,$G11&gt;=DH$5),IF(DH$5&gt;$N11,5,$K11)*10+IF(AND($F11&gt;=DH$5,$F11&lt;=DH$6),IF(AND($G11&gt;=DH$5,$G11&lt;=DH$6),5,IF($L11=1,2,1)),IF(AND($G11&gt;=DH$5,$G11&lt;=DH$6),IF($M11&gt;0,4,3),0)),IF(AND($D11&lt;=DH$6,$E11&gt;=DH$5),60,0)))</f>
        <v>0</v>
      </c>
      <c r="DI11" s="80">
        <f>IF(OR($A11="",NOT(ISNUMBER($G11))),"",IF(AND($F11&lt;=DI$6,$G11&gt;=DI$5),IF(DI$5&gt;$N11,5,$K11)*10+IF(AND($F11&gt;=DI$5,$F11&lt;=DI$6),IF(AND($G11&gt;=DI$5,$G11&lt;=DI$6),5,IF($L11=1,2,1)),IF(AND($G11&gt;=DI$5,$G11&lt;=DI$6),IF($M11&gt;0,4,3),0)),IF(AND($D11&lt;=DI$6,$E11&gt;=DI$5),60,0)))</f>
        <v>0</v>
      </c>
      <c r="DJ11" s="80">
        <f>IF(OR($A11="",NOT(ISNUMBER($G11))),"",IF(AND($F11&lt;=DJ$6,$G11&gt;=DJ$5),IF(DJ$5&gt;$N11,5,$K11)*10+IF(AND($F11&gt;=DJ$5,$F11&lt;=DJ$6),IF(AND($G11&gt;=DJ$5,$G11&lt;=DJ$6),5,IF($L11=1,2,1)),IF(AND($G11&gt;=DJ$5,$G11&lt;=DJ$6),IF($M11&gt;0,4,3),0)),IF(AND($D11&lt;=DJ$6,$E11&gt;=DJ$5),60,0)))</f>
        <v>0</v>
      </c>
      <c r="DK11" s="80">
        <f>IF(OR($A11="",NOT(ISNUMBER($G11))),"",IF(AND($F11&lt;=DK$6,$G11&gt;=DK$5),IF(DK$5&gt;$N11,5,$K11)*10+IF(AND($F11&gt;=DK$5,$F11&lt;=DK$6),IF(AND($G11&gt;=DK$5,$G11&lt;=DK$6),5,IF($L11=1,2,1)),IF(AND($G11&gt;=DK$5,$G11&lt;=DK$6),IF($M11&gt;0,4,3),0)),IF(AND($D11&lt;=DK$6,$E11&gt;=DK$5),60,0)))</f>
        <v>0</v>
      </c>
      <c r="DL11" s="80">
        <f>IF(OR($A11="",NOT(ISNUMBER($G11))),"",IF(AND($F11&lt;=DL$6,$G11&gt;=DL$5),IF(DL$5&gt;$N11,5,$K11)*10+IF(AND($F11&gt;=DL$5,$F11&lt;=DL$6),IF(AND($G11&gt;=DL$5,$G11&lt;=DL$6),5,IF($L11=1,2,1)),IF(AND($G11&gt;=DL$5,$G11&lt;=DL$6),IF($M11&gt;0,4,3),0)),IF(AND($D11&lt;=DL$6,$E11&gt;=DL$5),60,0)))</f>
        <v>0</v>
      </c>
      <c r="DM11" s="80">
        <f>IF(OR($A11="",NOT(ISNUMBER($G11))),"",IF(AND($F11&lt;=DM$6,$G11&gt;=DM$5),IF(DM$5&gt;$N11,5,$K11)*10+IF(AND($F11&gt;=DM$5,$F11&lt;=DM$6),IF(AND($G11&gt;=DM$5,$G11&lt;=DM$6),5,IF($L11=1,2,1)),IF(AND($G11&gt;=DM$5,$G11&lt;=DM$6),IF($M11&gt;0,4,3),0)),IF(AND($D11&lt;=DM$6,$E11&gt;=DM$5),60,0)))</f>
        <v>0</v>
      </c>
      <c r="DN11" s="80">
        <f>IF(OR($A11="",NOT(ISNUMBER($G11))),"",IF(AND($F11&lt;=DN$6,$G11&gt;=DN$5),IF(DN$5&gt;$N11,5,$K11)*10+IF(AND($F11&gt;=DN$5,$F11&lt;=DN$6),IF(AND($G11&gt;=DN$5,$G11&lt;=DN$6),5,IF($L11=1,2,1)),IF(AND($G11&gt;=DN$5,$G11&lt;=DN$6),IF($M11&gt;0,4,3),0)),IF(AND($D11&lt;=DN$6,$E11&gt;=DN$5),60,0)))</f>
        <v>0</v>
      </c>
      <c r="DO11" s="80">
        <f>IF(OR($A11="",NOT(ISNUMBER($G11))),"",IF(AND($F11&lt;=DO$6,$G11&gt;=DO$5),IF(DO$5&gt;$N11,5,$K11)*10+IF(AND($F11&gt;=DO$5,$F11&lt;=DO$6),IF(AND($G11&gt;=DO$5,$G11&lt;=DO$6),5,IF($L11=1,2,1)),IF(AND($G11&gt;=DO$5,$G11&lt;=DO$6),IF($M11&gt;0,4,3),0)),IF(AND($D11&lt;=DO$6,$E11&gt;=DO$5),60,0)))</f>
        <v>0</v>
      </c>
      <c r="DP11" s="80">
        <f>IF(OR($A11="",NOT(ISNUMBER($G11))),"",IF(AND($F11&lt;=DP$6,$G11&gt;=DP$5),IF(DP$5&gt;$N11,5,$K11)*10+IF(AND($F11&gt;=DP$5,$F11&lt;=DP$6),IF(AND($G11&gt;=DP$5,$G11&lt;=DP$6),5,IF($L11=1,2,1)),IF(AND($G11&gt;=DP$5,$G11&lt;=DP$6),IF($M11&gt;0,4,3),0)),IF(AND($D11&lt;=DP$6,$E11&gt;=DP$5),60,0)))</f>
        <v>0</v>
      </c>
      <c r="DQ11" s="80">
        <f>IF(OR($A11="",NOT(ISNUMBER($G11))),"",IF(AND($F11&lt;=DQ$6,$G11&gt;=DQ$5),IF(DQ$5&gt;$N11,5,$K11)*10+IF(AND($F11&gt;=DQ$5,$F11&lt;=DQ$6),IF(AND($G11&gt;=DQ$5,$G11&lt;=DQ$6),5,IF($L11=1,2,1)),IF(AND($G11&gt;=DQ$5,$G11&lt;=DQ$6),IF($M11&gt;0,4,3),0)),IF(AND($D11&lt;=DQ$6,$E11&gt;=DQ$5),60,0)))</f>
        <v>0</v>
      </c>
      <c r="DR11" s="80">
        <f>IF(OR($A11="",NOT(ISNUMBER($G11))),"",IF(AND($F11&lt;=DR$6,$G11&gt;=DR$5),IF(DR$5&gt;$N11,5,$K11)*10+IF(AND($F11&gt;=DR$5,$F11&lt;=DR$6),IF(AND($G11&gt;=DR$5,$G11&lt;=DR$6),5,IF($L11=1,2,1)),IF(AND($G11&gt;=DR$5,$G11&lt;=DR$6),IF($M11&gt;0,4,3),0)),IF(AND($D11&lt;=DR$6,$E11&gt;=DR$5),60,0)))</f>
        <v>0</v>
      </c>
      <c r="DS11" s="80">
        <f>IF(OR($A11="",NOT(ISNUMBER($G11))),"",IF(AND($F11&lt;=DS$6,$G11&gt;=DS$5),IF(DS$5&gt;$N11,5,$K11)*10+IF(AND($F11&gt;=DS$5,$F11&lt;=DS$6),IF(AND($G11&gt;=DS$5,$G11&lt;=DS$6),5,IF($L11=1,2,1)),IF(AND($G11&gt;=DS$5,$G11&lt;=DS$6),IF($M11&gt;0,4,3),0)),IF(AND($D11&lt;=DS$6,$E11&gt;=DS$5),60,0)))</f>
        <v>0</v>
      </c>
      <c r="DT11" s="80">
        <f>IF(OR($A11="",NOT(ISNUMBER($G11))),"",IF(AND($F11&lt;=DT$6,$G11&gt;=DT$5),IF(DT$5&gt;$N11,5,$K11)*10+IF(AND($F11&gt;=DT$5,$F11&lt;=DT$6),IF(AND($G11&gt;=DT$5,$G11&lt;=DT$6),5,IF($L11=1,2,1)),IF(AND($G11&gt;=DT$5,$G11&lt;=DT$6),IF($M11&gt;0,4,3),0)),IF(AND($D11&lt;=DT$6,$E11&gt;=DT$5),60,0)))</f>
        <v>0</v>
      </c>
      <c r="DU11" s="80">
        <f>IF(OR($A11="",NOT(ISNUMBER($G11))),"",IF(AND($F11&lt;=DU$6,$G11&gt;=DU$5),IF(DU$5&gt;$N11,5,$K11)*10+IF(AND($F11&gt;=DU$5,$F11&lt;=DU$6),IF(AND($G11&gt;=DU$5,$G11&lt;=DU$6),5,IF($L11=1,2,1)),IF(AND($G11&gt;=DU$5,$G11&lt;=DU$6),IF($M11&gt;0,4,3),0)),IF(AND($D11&lt;=DU$6,$E11&gt;=DU$5),60,0)))</f>
        <v>0</v>
      </c>
      <c r="DV11" s="80">
        <f>IF(OR($A11="",NOT(ISNUMBER($G11))),"",IF(AND($F11&lt;=DV$6,$G11&gt;=DV$5),IF(DV$5&gt;$N11,5,$K11)*10+IF(AND($F11&gt;=DV$5,$F11&lt;=DV$6),IF(AND($G11&gt;=DV$5,$G11&lt;=DV$6),5,IF($L11=1,2,1)),IF(AND($G11&gt;=DV$5,$G11&lt;=DV$6),IF($M11&gt;0,4,3),0)),IF(AND($D11&lt;=DV$6,$E11&gt;=DV$5),60,0)))</f>
        <v>0</v>
      </c>
      <c r="DW11" s="80">
        <f>IF(OR($A11="",NOT(ISNUMBER($G11))),"",IF(AND($F11&lt;=DW$6,$G11&gt;=DW$5),IF(DW$5&gt;$N11,5,$K11)*10+IF(AND($F11&gt;=DW$5,$F11&lt;=DW$6),IF(AND($G11&gt;=DW$5,$G11&lt;=DW$6),5,IF($L11=1,2,1)),IF(AND($G11&gt;=DW$5,$G11&lt;=DW$6),IF($M11&gt;0,4,3),0)),IF(AND($D11&lt;=DW$6,$E11&gt;=DW$5),60,0)))</f>
        <v>0</v>
      </c>
      <c r="DX11" s="80">
        <f>IF(OR($A11="",NOT(ISNUMBER($G11))),"",IF(AND($F11&lt;=DX$6,$G11&gt;=DX$5),IF(DX$5&gt;$N11,5,$K11)*10+IF(AND($F11&gt;=DX$5,$F11&lt;=DX$6),IF(AND($G11&gt;=DX$5,$G11&lt;=DX$6),5,IF($L11=1,2,1)),IF(AND($G11&gt;=DX$5,$G11&lt;=DX$6),IF($M11&gt;0,4,3),0)),IF(AND($D11&lt;=DX$6,$E11&gt;=DX$5),60,0)))</f>
        <v>0</v>
      </c>
      <c r="DY11" s="80">
        <f>IF(OR($A11="",NOT(ISNUMBER($G11))),"",IF(AND($F11&lt;=DY$6,$G11&gt;=DY$5),IF(DY$5&gt;$N11,5,$K11)*10+IF(AND($F11&gt;=DY$5,$F11&lt;=DY$6),IF(AND($G11&gt;=DY$5,$G11&lt;=DY$6),5,IF($L11=1,2,1)),IF(AND($G11&gt;=DY$5,$G11&lt;=DY$6),IF($M11&gt;0,4,3),0)),IF(AND($D11&lt;=DY$6,$E11&gt;=DY$5),60,0)))</f>
        <v>0</v>
      </c>
      <c r="DZ11" s="80">
        <f>IF(OR($A11="",NOT(ISNUMBER($G11))),"",IF(AND($F11&lt;=DZ$6,$G11&gt;=DZ$5),IF(DZ$5&gt;$N11,5,$K11)*10+IF(AND($F11&gt;=DZ$5,$F11&lt;=DZ$6),IF(AND($G11&gt;=DZ$5,$G11&lt;=DZ$6),5,IF($L11=1,2,1)),IF(AND($G11&gt;=DZ$5,$G11&lt;=DZ$6),IF($M11&gt;0,4,3),0)),IF(AND($D11&lt;=DZ$6,$E11&gt;=DZ$5),60,0)))</f>
        <v>0</v>
      </c>
      <c r="EA11" s="80">
        <f>IF(OR($A11="",NOT(ISNUMBER($G11))),"",IF(AND($F11&lt;=EA$6,$G11&gt;=EA$5),IF(EA$5&gt;$N11,5,$K11)*10+IF(AND($F11&gt;=EA$5,$F11&lt;=EA$6),IF(AND($G11&gt;=EA$5,$G11&lt;=EA$6),5,IF($L11=1,2,1)),IF(AND($G11&gt;=EA$5,$G11&lt;=EA$6),IF($M11&gt;0,4,3),0)),IF(AND($D11&lt;=EA$6,$E11&gt;=EA$5),60,0)))</f>
        <v>0</v>
      </c>
      <c r="EB11" s="80">
        <f>IF(OR($A11="",NOT(ISNUMBER($G11))),"",IF(AND($F11&lt;=EB$6,$G11&gt;=EB$5),IF(EB$5&gt;$N11,5,$K11)*10+IF(AND($F11&gt;=EB$5,$F11&lt;=EB$6),IF(AND($G11&gt;=EB$5,$G11&lt;=EB$6),5,IF($L11=1,2,1)),IF(AND($G11&gt;=EB$5,$G11&lt;=EB$6),IF($M11&gt;0,4,3),0)),IF(AND($D11&lt;=EB$6,$E11&gt;=EB$5),60,0)))</f>
        <v>0</v>
      </c>
      <c r="EC11" s="80">
        <f>IF(OR($A11="",NOT(ISNUMBER($G11))),"",IF(AND($F11&lt;=EC$6,$G11&gt;=EC$5),IF(EC$5&gt;$N11,5,$K11)*10+IF(AND($F11&gt;=EC$5,$F11&lt;=EC$6),IF(AND($G11&gt;=EC$5,$G11&lt;=EC$6),5,IF($L11=1,2,1)),IF(AND($G11&gt;=EC$5,$G11&lt;=EC$6),IF($M11&gt;0,4,3),0)),IF(AND($D11&lt;=EC$6,$E11&gt;=EC$5),60,0)))</f>
        <v>0</v>
      </c>
      <c r="ED11" s="80">
        <f>IF(OR($A11="",NOT(ISNUMBER($G11))),"",IF(AND($F11&lt;=ED$6,$G11&gt;=ED$5),IF(ED$5&gt;$N11,5,$K11)*10+IF(AND($F11&gt;=ED$5,$F11&lt;=ED$6),IF(AND($G11&gt;=ED$5,$G11&lt;=ED$6),5,IF($L11=1,2,1)),IF(AND($G11&gt;=ED$5,$G11&lt;=ED$6),IF($M11&gt;0,4,3),0)),IF(AND($D11&lt;=ED$6,$E11&gt;=ED$5),60,0)))</f>
        <v>0</v>
      </c>
    </row>
    <row r="12" ht="18" customHeight="1">
      <c r="A12" s="52">
        <f>IF(Tasks!$B12="","",Tasks!$A12)</f>
        <v>2</v>
      </c>
      <c r="B12" s="78" t="str">
        <f>IF(Tasks!$B12="","",Tasks!$B12)</f>
        <v>REFLECTOR | Mold manufacturing</v>
      </c>
      <c r="C12" s="25" t="str">
        <f>IF($B12="","",IF(AND(Tasks!$D12="",Tasks!$G12=""),"-",IF(Tasks!$D12="","",Tasks!$D12&amp;IF(OR(Tasks!$E12="",Tasks!$E12="FS"),IF(N(Tasks!$F12)=0,"","FS"),Tasks!$E12)&amp;IF(N(Tasks!$F12)=0,"",IF(Tasks!$F12&gt;0,"+","")&amp;Tasks!$F12))&amp;IF(AND(Tasks!$D12&lt;&gt;"",Tasks!$G12&lt;&gt;""),", ","")&amp;IF(Tasks!$G12="","",Tasks!$G12&amp;IF(OR(Tasks!$H12="",Tasks!$H12="FS"),IF(N(Tasks!$I12)=0,"","FS"),Tasks!$H12)&amp;IF(N(Tasks!$I12)=0,"",IF(Tasks!$I12&gt;0,"+","")&amp;Tasks!$I12))))</f>
        <v>1</v>
      </c>
      <c r="D12" s="51">
        <f>IF(OR($B12="",Tasks!$Q12=""),"",Tasks!$Q12)</f>
        <v>46319.0</v>
      </c>
      <c r="E12" s="51">
        <f>IF(OR($B12="",Tasks!$R12=""),"",Tasks!$R12)</f>
        <v>46406.0</v>
      </c>
      <c r="F12" s="51">
        <f>IF(OR($B12="",Tasks!$S12=""),"",Tasks!$S12)</f>
        <v>46319.0</v>
      </c>
      <c r="G12" s="51">
        <f>IF(OR($B12="",Tasks!$T12=""),"",Tasks!$T12)</f>
        <v>46406.0</v>
      </c>
      <c r="H12" s="52" t="str">
        <f>IF($B12="","",Tasks!$AE12)</f>
        <v>Not Started</v>
      </c>
      <c r="I12" s="79">
        <f>IF($B12="","",Tasks!$AF12)</f>
        <v>0</v>
      </c>
      <c r="J12" s="53">
        <f>IF(OR($B12="",Tasks!$V12=""),"",Tasks!$V12)</f>
        <v>0</v>
      </c>
      <c r="K12" s="52">
        <f>IF($B12="","",Tasks!$AA12)</f>
        <v>3</v>
      </c>
      <c r="L12" s="52">
        <f>IF($B12="","",Tasks!$AB12)</f>
        <v>1</v>
      </c>
      <c r="M12" s="52">
        <f>IF($B12="","",Tasks!$Z12)</f>
        <v>1</v>
      </c>
      <c r="N12" s="52">
        <f>IF(OR($B12="",Tasks!$AG12=""),"",Tasks!$AG12)</f>
        <v>46406.0</v>
      </c>
      <c r="O12" s="80">
        <f>IF(OR($A12="",NOT(ISNUMBER($G12))),"",IF(AND($F12&lt;=O$6,$G12&gt;=O$5),IF(O$5&gt;$N12,5,$K12)*10+IF(AND($F12&gt;=O$5,$F12&lt;=O$6),IF(AND($G12&gt;=O$5,$G12&lt;=O$6),5,IF($L12=1,2,1)),IF(AND($G12&gt;=O$5,$G12&lt;=O$6),IF($M12&gt;0,4,3),0)),IF(AND($D12&lt;=O$6,$E12&gt;=O$5),60,0)))</f>
        <v>0</v>
      </c>
      <c r="P12" s="80">
        <f>IF(OR($A12="",NOT(ISNUMBER($G12))),"",IF(AND($F12&lt;=P$6,$G12&gt;=P$5),IF(P$5&gt;$N12,5,$K12)*10+IF(AND($F12&gt;=P$5,$F12&lt;=P$6),IF(AND($G12&gt;=P$5,$G12&lt;=P$6),5,IF($L12=1,2,1)),IF(AND($G12&gt;=P$5,$G12&lt;=P$6),IF($M12&gt;0,4,3),0)),IF(AND($D12&lt;=P$6,$E12&gt;=P$5),60,0)))</f>
        <v>32</v>
      </c>
      <c r="Q12" s="80">
        <f>IF(OR($A12="",NOT(ISNUMBER($G12))),"",IF(AND($F12&lt;=Q$6,$G12&gt;=Q$5),IF(Q$5&gt;$N12,5,$K12)*10+IF(AND($F12&gt;=Q$5,$F12&lt;=Q$6),IF(AND($G12&gt;=Q$5,$G12&lt;=Q$6),5,IF($L12=1,2,1)),IF(AND($G12&gt;=Q$5,$G12&lt;=Q$6),IF($M12&gt;0,4,3),0)),IF(AND($D12&lt;=Q$6,$E12&gt;=Q$5),60,0)))</f>
        <v>30</v>
      </c>
      <c r="R12" s="80">
        <f>IF(OR($A12="",NOT(ISNUMBER($G12))),"",IF(AND($F12&lt;=R$6,$G12&gt;=R$5),IF(R$5&gt;$N12,5,$K12)*10+IF(AND($F12&gt;=R$5,$F12&lt;=R$6),IF(AND($G12&gt;=R$5,$G12&lt;=R$6),5,IF($L12=1,2,1)),IF(AND($G12&gt;=R$5,$G12&lt;=R$6),IF($M12&gt;0,4,3),0)),IF(AND($D12&lt;=R$6,$E12&gt;=R$5),60,0)))</f>
        <v>30</v>
      </c>
      <c r="S12" s="80">
        <f>IF(OR($A12="",NOT(ISNUMBER($G12))),"",IF(AND($F12&lt;=S$6,$G12&gt;=S$5),IF(S$5&gt;$N12,5,$K12)*10+IF(AND($F12&gt;=S$5,$F12&lt;=S$6),IF(AND($G12&gt;=S$5,$G12&lt;=S$6),5,IF($L12=1,2,1)),IF(AND($G12&gt;=S$5,$G12&lt;=S$6),IF($M12&gt;0,4,3),0)),IF(AND($D12&lt;=S$6,$E12&gt;=S$5),60,0)))</f>
        <v>30</v>
      </c>
      <c r="T12" s="80">
        <f>IF(OR($A12="",NOT(ISNUMBER($G12))),"",IF(AND($F12&lt;=T$6,$G12&gt;=T$5),IF(T$5&gt;$N12,5,$K12)*10+IF(AND($F12&gt;=T$5,$F12&lt;=T$6),IF(AND($G12&gt;=T$5,$G12&lt;=T$6),5,IF($L12=1,2,1)),IF(AND($G12&gt;=T$5,$G12&lt;=T$6),IF($M12&gt;0,4,3),0)),IF(AND($D12&lt;=T$6,$E12&gt;=T$5),60,0)))</f>
        <v>30</v>
      </c>
      <c r="U12" s="80">
        <f>IF(OR($A12="",NOT(ISNUMBER($G12))),"",IF(AND($F12&lt;=U$6,$G12&gt;=U$5),IF(U$5&gt;$N12,5,$K12)*10+IF(AND($F12&gt;=U$5,$F12&lt;=U$6),IF(AND($G12&gt;=U$5,$G12&lt;=U$6),5,IF($L12=1,2,1)),IF(AND($G12&gt;=U$5,$G12&lt;=U$6),IF($M12&gt;0,4,3),0)),IF(AND($D12&lt;=U$6,$E12&gt;=U$5),60,0)))</f>
        <v>30</v>
      </c>
      <c r="V12" s="80">
        <f>IF(OR($A12="",NOT(ISNUMBER($G12))),"",IF(AND($F12&lt;=V$6,$G12&gt;=V$5),IF(V$5&gt;$N12,5,$K12)*10+IF(AND($F12&gt;=V$5,$F12&lt;=V$6),IF(AND($G12&gt;=V$5,$G12&lt;=V$6),5,IF($L12=1,2,1)),IF(AND($G12&gt;=V$5,$G12&lt;=V$6),IF($M12&gt;0,4,3),0)),IF(AND($D12&lt;=V$6,$E12&gt;=V$5),60,0)))</f>
        <v>30</v>
      </c>
      <c r="W12" s="80">
        <f>IF(OR($A12="",NOT(ISNUMBER($G12))),"",IF(AND($F12&lt;=W$6,$G12&gt;=W$5),IF(W$5&gt;$N12,5,$K12)*10+IF(AND($F12&gt;=W$5,$F12&lt;=W$6),IF(AND($G12&gt;=W$5,$G12&lt;=W$6),5,IF($L12=1,2,1)),IF(AND($G12&gt;=W$5,$G12&lt;=W$6),IF($M12&gt;0,4,3),0)),IF(AND($D12&lt;=W$6,$E12&gt;=W$5),60,0)))</f>
        <v>30</v>
      </c>
      <c r="X12" s="80">
        <f>IF(OR($A12="",NOT(ISNUMBER($G12))),"",IF(AND($F12&lt;=X$6,$G12&gt;=X$5),IF(X$5&gt;$N12,5,$K12)*10+IF(AND($F12&gt;=X$5,$F12&lt;=X$6),IF(AND($G12&gt;=X$5,$G12&lt;=X$6),5,IF($L12=1,2,1)),IF(AND($G12&gt;=X$5,$G12&lt;=X$6),IF($M12&gt;0,4,3),0)),IF(AND($D12&lt;=X$6,$E12&gt;=X$5),60,0)))</f>
        <v>30</v>
      </c>
      <c r="Y12" s="80">
        <f>IF(OR($A12="",NOT(ISNUMBER($G12))),"",IF(AND($F12&lt;=Y$6,$G12&gt;=Y$5),IF(Y$5&gt;$N12,5,$K12)*10+IF(AND($F12&gt;=Y$5,$F12&lt;=Y$6),IF(AND($G12&gt;=Y$5,$G12&lt;=Y$6),5,IF($L12=1,2,1)),IF(AND($G12&gt;=Y$5,$G12&lt;=Y$6),IF($M12&gt;0,4,3),0)),IF(AND($D12&lt;=Y$6,$E12&gt;=Y$5),60,0)))</f>
        <v>30</v>
      </c>
      <c r="Z12" s="80">
        <f>IF(OR($A12="",NOT(ISNUMBER($G12))),"",IF(AND($F12&lt;=Z$6,$G12&gt;=Z$5),IF(Z$5&gt;$N12,5,$K12)*10+IF(AND($F12&gt;=Z$5,$F12&lt;=Z$6),IF(AND($G12&gt;=Z$5,$G12&lt;=Z$6),5,IF($L12=1,2,1)),IF(AND($G12&gt;=Z$5,$G12&lt;=Z$6),IF($M12&gt;0,4,3),0)),IF(AND($D12&lt;=Z$6,$E12&gt;=Z$5),60,0)))</f>
        <v>30</v>
      </c>
      <c r="AA12" s="80">
        <f>IF(OR($A12="",NOT(ISNUMBER($G12))),"",IF(AND($F12&lt;=AA$6,$G12&gt;=AA$5),IF(AA$5&gt;$N12,5,$K12)*10+IF(AND($F12&gt;=AA$5,$F12&lt;=AA$6),IF(AND($G12&gt;=AA$5,$G12&lt;=AA$6),5,IF($L12=1,2,1)),IF(AND($G12&gt;=AA$5,$G12&lt;=AA$6),IF($M12&gt;0,4,3),0)),IF(AND($D12&lt;=AA$6,$E12&gt;=AA$5),60,0)))</f>
        <v>30</v>
      </c>
      <c r="AB12" s="80">
        <f>IF(OR($A12="",NOT(ISNUMBER($G12))),"",IF(AND($F12&lt;=AB$6,$G12&gt;=AB$5),IF(AB$5&gt;$N12,5,$K12)*10+IF(AND($F12&gt;=AB$5,$F12&lt;=AB$6),IF(AND($G12&gt;=AB$5,$G12&lt;=AB$6),5,IF($L12=1,2,1)),IF(AND($G12&gt;=AB$5,$G12&lt;=AB$6),IF($M12&gt;0,4,3),0)),IF(AND($D12&lt;=AB$6,$E12&gt;=AB$5),60,0)))</f>
        <v>30</v>
      </c>
      <c r="AC12" s="80">
        <f>IF(OR($A12="",NOT(ISNUMBER($G12))),"",IF(AND($F12&lt;=AC$6,$G12&gt;=AC$5),IF(AC$5&gt;$N12,5,$K12)*10+IF(AND($F12&gt;=AC$5,$F12&lt;=AC$6),IF(AND($G12&gt;=AC$5,$G12&lt;=AC$6),5,IF($L12=1,2,1)),IF(AND($G12&gt;=AC$5,$G12&lt;=AC$6),IF($M12&gt;0,4,3),0)),IF(AND($D12&lt;=AC$6,$E12&gt;=AC$5),60,0)))</f>
        <v>34</v>
      </c>
      <c r="AD12" s="80">
        <f>IF(OR($A12="",NOT(ISNUMBER($G12))),"",IF(AND($F12&lt;=AD$6,$G12&gt;=AD$5),IF(AD$5&gt;$N12,5,$K12)*10+IF(AND($F12&gt;=AD$5,$F12&lt;=AD$6),IF(AND($G12&gt;=AD$5,$G12&lt;=AD$6),5,IF($L12=1,2,1)),IF(AND($G12&gt;=AD$5,$G12&lt;=AD$6),IF($M12&gt;0,4,3),0)),IF(AND($D12&lt;=AD$6,$E12&gt;=AD$5),60,0)))</f>
        <v>0</v>
      </c>
      <c r="AE12" s="80">
        <f>IF(OR($A12="",NOT(ISNUMBER($G12))),"",IF(AND($F12&lt;=AE$6,$G12&gt;=AE$5),IF(AE$5&gt;$N12,5,$K12)*10+IF(AND($F12&gt;=AE$5,$F12&lt;=AE$6),IF(AND($G12&gt;=AE$5,$G12&lt;=AE$6),5,IF($L12=1,2,1)),IF(AND($G12&gt;=AE$5,$G12&lt;=AE$6),IF($M12&gt;0,4,3),0)),IF(AND($D12&lt;=AE$6,$E12&gt;=AE$5),60,0)))</f>
        <v>0</v>
      </c>
      <c r="AF12" s="80">
        <f>IF(OR($A12="",NOT(ISNUMBER($G12))),"",IF(AND($F12&lt;=AF$6,$G12&gt;=AF$5),IF(AF$5&gt;$N12,5,$K12)*10+IF(AND($F12&gt;=AF$5,$F12&lt;=AF$6),IF(AND($G12&gt;=AF$5,$G12&lt;=AF$6),5,IF($L12=1,2,1)),IF(AND($G12&gt;=AF$5,$G12&lt;=AF$6),IF($M12&gt;0,4,3),0)),IF(AND($D12&lt;=AF$6,$E12&gt;=AF$5),60,0)))</f>
        <v>0</v>
      </c>
      <c r="AG12" s="80">
        <f>IF(OR($A12="",NOT(ISNUMBER($G12))),"",IF(AND($F12&lt;=AG$6,$G12&gt;=AG$5),IF(AG$5&gt;$N12,5,$K12)*10+IF(AND($F12&gt;=AG$5,$F12&lt;=AG$6),IF(AND($G12&gt;=AG$5,$G12&lt;=AG$6),5,IF($L12=1,2,1)),IF(AND($G12&gt;=AG$5,$G12&lt;=AG$6),IF($M12&gt;0,4,3),0)),IF(AND($D12&lt;=AG$6,$E12&gt;=AG$5),60,0)))</f>
        <v>0</v>
      </c>
      <c r="AH12" s="80">
        <f>IF(OR($A12="",NOT(ISNUMBER($G12))),"",IF(AND($F12&lt;=AH$6,$G12&gt;=AH$5),IF(AH$5&gt;$N12,5,$K12)*10+IF(AND($F12&gt;=AH$5,$F12&lt;=AH$6),IF(AND($G12&gt;=AH$5,$G12&lt;=AH$6),5,IF($L12=1,2,1)),IF(AND($G12&gt;=AH$5,$G12&lt;=AH$6),IF($M12&gt;0,4,3),0)),IF(AND($D12&lt;=AH$6,$E12&gt;=AH$5),60,0)))</f>
        <v>0</v>
      </c>
      <c r="AI12" s="80">
        <f>IF(OR($A12="",NOT(ISNUMBER($G12))),"",IF(AND($F12&lt;=AI$6,$G12&gt;=AI$5),IF(AI$5&gt;$N12,5,$K12)*10+IF(AND($F12&gt;=AI$5,$F12&lt;=AI$6),IF(AND($G12&gt;=AI$5,$G12&lt;=AI$6),5,IF($L12=1,2,1)),IF(AND($G12&gt;=AI$5,$G12&lt;=AI$6),IF($M12&gt;0,4,3),0)),IF(AND($D12&lt;=AI$6,$E12&gt;=AI$5),60,0)))</f>
        <v>0</v>
      </c>
      <c r="AJ12" s="80">
        <f>IF(OR($A12="",NOT(ISNUMBER($G12))),"",IF(AND($F12&lt;=AJ$6,$G12&gt;=AJ$5),IF(AJ$5&gt;$N12,5,$K12)*10+IF(AND($F12&gt;=AJ$5,$F12&lt;=AJ$6),IF(AND($G12&gt;=AJ$5,$G12&lt;=AJ$6),5,IF($L12=1,2,1)),IF(AND($G12&gt;=AJ$5,$G12&lt;=AJ$6),IF($M12&gt;0,4,3),0)),IF(AND($D12&lt;=AJ$6,$E12&gt;=AJ$5),60,0)))</f>
        <v>0</v>
      </c>
      <c r="AK12" s="80">
        <f>IF(OR($A12="",NOT(ISNUMBER($G12))),"",IF(AND($F12&lt;=AK$6,$G12&gt;=AK$5),IF(AK$5&gt;$N12,5,$K12)*10+IF(AND($F12&gt;=AK$5,$F12&lt;=AK$6),IF(AND($G12&gt;=AK$5,$G12&lt;=AK$6),5,IF($L12=1,2,1)),IF(AND($G12&gt;=AK$5,$G12&lt;=AK$6),IF($M12&gt;0,4,3),0)),IF(AND($D12&lt;=AK$6,$E12&gt;=AK$5),60,0)))</f>
        <v>0</v>
      </c>
      <c r="AL12" s="80">
        <f>IF(OR($A12="",NOT(ISNUMBER($G12))),"",IF(AND($F12&lt;=AL$6,$G12&gt;=AL$5),IF(AL$5&gt;$N12,5,$K12)*10+IF(AND($F12&gt;=AL$5,$F12&lt;=AL$6),IF(AND($G12&gt;=AL$5,$G12&lt;=AL$6),5,IF($L12=1,2,1)),IF(AND($G12&gt;=AL$5,$G12&lt;=AL$6),IF($M12&gt;0,4,3),0)),IF(AND($D12&lt;=AL$6,$E12&gt;=AL$5),60,0)))</f>
        <v>0</v>
      </c>
      <c r="AM12" s="80">
        <f>IF(OR($A12="",NOT(ISNUMBER($G12))),"",IF(AND($F12&lt;=AM$6,$G12&gt;=AM$5),IF(AM$5&gt;$N12,5,$K12)*10+IF(AND($F12&gt;=AM$5,$F12&lt;=AM$6),IF(AND($G12&gt;=AM$5,$G12&lt;=AM$6),5,IF($L12=1,2,1)),IF(AND($G12&gt;=AM$5,$G12&lt;=AM$6),IF($M12&gt;0,4,3),0)),IF(AND($D12&lt;=AM$6,$E12&gt;=AM$5),60,0)))</f>
        <v>0</v>
      </c>
      <c r="AN12" s="80">
        <f>IF(OR($A12="",NOT(ISNUMBER($G12))),"",IF(AND($F12&lt;=AN$6,$G12&gt;=AN$5),IF(AN$5&gt;$N12,5,$K12)*10+IF(AND($F12&gt;=AN$5,$F12&lt;=AN$6),IF(AND($G12&gt;=AN$5,$G12&lt;=AN$6),5,IF($L12=1,2,1)),IF(AND($G12&gt;=AN$5,$G12&lt;=AN$6),IF($M12&gt;0,4,3),0)),IF(AND($D12&lt;=AN$6,$E12&gt;=AN$5),60,0)))</f>
        <v>0</v>
      </c>
      <c r="AO12" s="80">
        <f>IF(OR($A12="",NOT(ISNUMBER($G12))),"",IF(AND($F12&lt;=AO$6,$G12&gt;=AO$5),IF(AO$5&gt;$N12,5,$K12)*10+IF(AND($F12&gt;=AO$5,$F12&lt;=AO$6),IF(AND($G12&gt;=AO$5,$G12&lt;=AO$6),5,IF($L12=1,2,1)),IF(AND($G12&gt;=AO$5,$G12&lt;=AO$6),IF($M12&gt;0,4,3),0)),IF(AND($D12&lt;=AO$6,$E12&gt;=AO$5),60,0)))</f>
        <v>0</v>
      </c>
      <c r="AP12" s="80">
        <f>IF(OR($A12="",NOT(ISNUMBER($G12))),"",IF(AND($F12&lt;=AP$6,$G12&gt;=AP$5),IF(AP$5&gt;$N12,5,$K12)*10+IF(AND($F12&gt;=AP$5,$F12&lt;=AP$6),IF(AND($G12&gt;=AP$5,$G12&lt;=AP$6),5,IF($L12=1,2,1)),IF(AND($G12&gt;=AP$5,$G12&lt;=AP$6),IF($M12&gt;0,4,3),0)),IF(AND($D12&lt;=AP$6,$E12&gt;=AP$5),60,0)))</f>
        <v>0</v>
      </c>
      <c r="AQ12" s="80">
        <f>IF(OR($A12="",NOT(ISNUMBER($G12))),"",IF(AND($F12&lt;=AQ$6,$G12&gt;=AQ$5),IF(AQ$5&gt;$N12,5,$K12)*10+IF(AND($F12&gt;=AQ$5,$F12&lt;=AQ$6),IF(AND($G12&gt;=AQ$5,$G12&lt;=AQ$6),5,IF($L12=1,2,1)),IF(AND($G12&gt;=AQ$5,$G12&lt;=AQ$6),IF($M12&gt;0,4,3),0)),IF(AND($D12&lt;=AQ$6,$E12&gt;=AQ$5),60,0)))</f>
        <v>0</v>
      </c>
      <c r="AR12" s="80">
        <f>IF(OR($A12="",NOT(ISNUMBER($G12))),"",IF(AND($F12&lt;=AR$6,$G12&gt;=AR$5),IF(AR$5&gt;$N12,5,$K12)*10+IF(AND($F12&gt;=AR$5,$F12&lt;=AR$6),IF(AND($G12&gt;=AR$5,$G12&lt;=AR$6),5,IF($L12=1,2,1)),IF(AND($G12&gt;=AR$5,$G12&lt;=AR$6),IF($M12&gt;0,4,3),0)),IF(AND($D12&lt;=AR$6,$E12&gt;=AR$5),60,0)))</f>
        <v>0</v>
      </c>
      <c r="AS12" s="80">
        <f>IF(OR($A12="",NOT(ISNUMBER($G12))),"",IF(AND($F12&lt;=AS$6,$G12&gt;=AS$5),IF(AS$5&gt;$N12,5,$K12)*10+IF(AND($F12&gt;=AS$5,$F12&lt;=AS$6),IF(AND($G12&gt;=AS$5,$G12&lt;=AS$6),5,IF($L12=1,2,1)),IF(AND($G12&gt;=AS$5,$G12&lt;=AS$6),IF($M12&gt;0,4,3),0)),IF(AND($D12&lt;=AS$6,$E12&gt;=AS$5),60,0)))</f>
        <v>0</v>
      </c>
      <c r="AT12" s="80">
        <f>IF(OR($A12="",NOT(ISNUMBER($G12))),"",IF(AND($F12&lt;=AT$6,$G12&gt;=AT$5),IF(AT$5&gt;$N12,5,$K12)*10+IF(AND($F12&gt;=AT$5,$F12&lt;=AT$6),IF(AND($G12&gt;=AT$5,$G12&lt;=AT$6),5,IF($L12=1,2,1)),IF(AND($G12&gt;=AT$5,$G12&lt;=AT$6),IF($M12&gt;0,4,3),0)),IF(AND($D12&lt;=AT$6,$E12&gt;=AT$5),60,0)))</f>
        <v>0</v>
      </c>
      <c r="AU12" s="80">
        <f>IF(OR($A12="",NOT(ISNUMBER($G12))),"",IF(AND($F12&lt;=AU$6,$G12&gt;=AU$5),IF(AU$5&gt;$N12,5,$K12)*10+IF(AND($F12&gt;=AU$5,$F12&lt;=AU$6),IF(AND($G12&gt;=AU$5,$G12&lt;=AU$6),5,IF($L12=1,2,1)),IF(AND($G12&gt;=AU$5,$G12&lt;=AU$6),IF($M12&gt;0,4,3),0)),IF(AND($D12&lt;=AU$6,$E12&gt;=AU$5),60,0)))</f>
        <v>0</v>
      </c>
      <c r="AV12" s="80">
        <f>IF(OR($A12="",NOT(ISNUMBER($G12))),"",IF(AND($F12&lt;=AV$6,$G12&gt;=AV$5),IF(AV$5&gt;$N12,5,$K12)*10+IF(AND($F12&gt;=AV$5,$F12&lt;=AV$6),IF(AND($G12&gt;=AV$5,$G12&lt;=AV$6),5,IF($L12=1,2,1)),IF(AND($G12&gt;=AV$5,$G12&lt;=AV$6),IF($M12&gt;0,4,3),0)),IF(AND($D12&lt;=AV$6,$E12&gt;=AV$5),60,0)))</f>
        <v>0</v>
      </c>
      <c r="AW12" s="80">
        <f>IF(OR($A12="",NOT(ISNUMBER($G12))),"",IF(AND($F12&lt;=AW$6,$G12&gt;=AW$5),IF(AW$5&gt;$N12,5,$K12)*10+IF(AND($F12&gt;=AW$5,$F12&lt;=AW$6),IF(AND($G12&gt;=AW$5,$G12&lt;=AW$6),5,IF($L12=1,2,1)),IF(AND($G12&gt;=AW$5,$G12&lt;=AW$6),IF($M12&gt;0,4,3),0)),IF(AND($D12&lt;=AW$6,$E12&gt;=AW$5),60,0)))</f>
        <v>0</v>
      </c>
      <c r="AX12" s="80">
        <f>IF(OR($A12="",NOT(ISNUMBER($G12))),"",IF(AND($F12&lt;=AX$6,$G12&gt;=AX$5),IF(AX$5&gt;$N12,5,$K12)*10+IF(AND($F12&gt;=AX$5,$F12&lt;=AX$6),IF(AND($G12&gt;=AX$5,$G12&lt;=AX$6),5,IF($L12=1,2,1)),IF(AND($G12&gt;=AX$5,$G12&lt;=AX$6),IF($M12&gt;0,4,3),0)),IF(AND($D12&lt;=AX$6,$E12&gt;=AX$5),60,0)))</f>
        <v>0</v>
      </c>
      <c r="AY12" s="80">
        <f>IF(OR($A12="",NOT(ISNUMBER($G12))),"",IF(AND($F12&lt;=AY$6,$G12&gt;=AY$5),IF(AY$5&gt;$N12,5,$K12)*10+IF(AND($F12&gt;=AY$5,$F12&lt;=AY$6),IF(AND($G12&gt;=AY$5,$G12&lt;=AY$6),5,IF($L12=1,2,1)),IF(AND($G12&gt;=AY$5,$G12&lt;=AY$6),IF($M12&gt;0,4,3),0)),IF(AND($D12&lt;=AY$6,$E12&gt;=AY$5),60,0)))</f>
        <v>0</v>
      </c>
      <c r="AZ12" s="80">
        <f>IF(OR($A12="",NOT(ISNUMBER($G12))),"",IF(AND($F12&lt;=AZ$6,$G12&gt;=AZ$5),IF(AZ$5&gt;$N12,5,$K12)*10+IF(AND($F12&gt;=AZ$5,$F12&lt;=AZ$6),IF(AND($G12&gt;=AZ$5,$G12&lt;=AZ$6),5,IF($L12=1,2,1)),IF(AND($G12&gt;=AZ$5,$G12&lt;=AZ$6),IF($M12&gt;0,4,3),0)),IF(AND($D12&lt;=AZ$6,$E12&gt;=AZ$5),60,0)))</f>
        <v>0</v>
      </c>
      <c r="BA12" s="80">
        <f>IF(OR($A12="",NOT(ISNUMBER($G12))),"",IF(AND($F12&lt;=BA$6,$G12&gt;=BA$5),IF(BA$5&gt;$N12,5,$K12)*10+IF(AND($F12&gt;=BA$5,$F12&lt;=BA$6),IF(AND($G12&gt;=BA$5,$G12&lt;=BA$6),5,IF($L12=1,2,1)),IF(AND($G12&gt;=BA$5,$G12&lt;=BA$6),IF($M12&gt;0,4,3),0)),IF(AND($D12&lt;=BA$6,$E12&gt;=BA$5),60,0)))</f>
        <v>0</v>
      </c>
      <c r="BB12" s="80">
        <f>IF(OR($A12="",NOT(ISNUMBER($G12))),"",IF(AND($F12&lt;=BB$6,$G12&gt;=BB$5),IF(BB$5&gt;$N12,5,$K12)*10+IF(AND($F12&gt;=BB$5,$F12&lt;=BB$6),IF(AND($G12&gt;=BB$5,$G12&lt;=BB$6),5,IF($L12=1,2,1)),IF(AND($G12&gt;=BB$5,$G12&lt;=BB$6),IF($M12&gt;0,4,3),0)),IF(AND($D12&lt;=BB$6,$E12&gt;=BB$5),60,0)))</f>
        <v>0</v>
      </c>
      <c r="BC12" s="80">
        <f>IF(OR($A12="",NOT(ISNUMBER($G12))),"",IF(AND($F12&lt;=BC$6,$G12&gt;=BC$5),IF(BC$5&gt;$N12,5,$K12)*10+IF(AND($F12&gt;=BC$5,$F12&lt;=BC$6),IF(AND($G12&gt;=BC$5,$G12&lt;=BC$6),5,IF($L12=1,2,1)),IF(AND($G12&gt;=BC$5,$G12&lt;=BC$6),IF($M12&gt;0,4,3),0)),IF(AND($D12&lt;=BC$6,$E12&gt;=BC$5),60,0)))</f>
        <v>0</v>
      </c>
      <c r="BD12" s="80">
        <f>IF(OR($A12="",NOT(ISNUMBER($G12))),"",IF(AND($F12&lt;=BD$6,$G12&gt;=BD$5),IF(BD$5&gt;$N12,5,$K12)*10+IF(AND($F12&gt;=BD$5,$F12&lt;=BD$6),IF(AND($G12&gt;=BD$5,$G12&lt;=BD$6),5,IF($L12=1,2,1)),IF(AND($G12&gt;=BD$5,$G12&lt;=BD$6),IF($M12&gt;0,4,3),0)),IF(AND($D12&lt;=BD$6,$E12&gt;=BD$5),60,0)))</f>
        <v>0</v>
      </c>
      <c r="BE12" s="80">
        <f>IF(OR($A12="",NOT(ISNUMBER($G12))),"",IF(AND($F12&lt;=BE$6,$G12&gt;=BE$5),IF(BE$5&gt;$N12,5,$K12)*10+IF(AND($F12&gt;=BE$5,$F12&lt;=BE$6),IF(AND($G12&gt;=BE$5,$G12&lt;=BE$6),5,IF($L12=1,2,1)),IF(AND($G12&gt;=BE$5,$G12&lt;=BE$6),IF($M12&gt;0,4,3),0)),IF(AND($D12&lt;=BE$6,$E12&gt;=BE$5),60,0)))</f>
        <v>0</v>
      </c>
      <c r="BF12" s="80">
        <f>IF(OR($A12="",NOT(ISNUMBER($G12))),"",IF(AND($F12&lt;=BF$6,$G12&gt;=BF$5),IF(BF$5&gt;$N12,5,$K12)*10+IF(AND($F12&gt;=BF$5,$F12&lt;=BF$6),IF(AND($G12&gt;=BF$5,$G12&lt;=BF$6),5,IF($L12=1,2,1)),IF(AND($G12&gt;=BF$5,$G12&lt;=BF$6),IF($M12&gt;0,4,3),0)),IF(AND($D12&lt;=BF$6,$E12&gt;=BF$5),60,0)))</f>
        <v>0</v>
      </c>
      <c r="BG12" s="80">
        <f>IF(OR($A12="",NOT(ISNUMBER($G12))),"",IF(AND($F12&lt;=BG$6,$G12&gt;=BG$5),IF(BG$5&gt;$N12,5,$K12)*10+IF(AND($F12&gt;=BG$5,$F12&lt;=BG$6),IF(AND($G12&gt;=BG$5,$G12&lt;=BG$6),5,IF($L12=1,2,1)),IF(AND($G12&gt;=BG$5,$G12&lt;=BG$6),IF($M12&gt;0,4,3),0)),IF(AND($D12&lt;=BG$6,$E12&gt;=BG$5),60,0)))</f>
        <v>0</v>
      </c>
      <c r="BH12" s="80">
        <f>IF(OR($A12="",NOT(ISNUMBER($G12))),"",IF(AND($F12&lt;=BH$6,$G12&gt;=BH$5),IF(BH$5&gt;$N12,5,$K12)*10+IF(AND($F12&gt;=BH$5,$F12&lt;=BH$6),IF(AND($G12&gt;=BH$5,$G12&lt;=BH$6),5,IF($L12=1,2,1)),IF(AND($G12&gt;=BH$5,$G12&lt;=BH$6),IF($M12&gt;0,4,3),0)),IF(AND($D12&lt;=BH$6,$E12&gt;=BH$5),60,0)))</f>
        <v>0</v>
      </c>
      <c r="BI12" s="80">
        <f>IF(OR($A12="",NOT(ISNUMBER($G12))),"",IF(AND($F12&lt;=BI$6,$G12&gt;=BI$5),IF(BI$5&gt;$N12,5,$K12)*10+IF(AND($F12&gt;=BI$5,$F12&lt;=BI$6),IF(AND($G12&gt;=BI$5,$G12&lt;=BI$6),5,IF($L12=1,2,1)),IF(AND($G12&gt;=BI$5,$G12&lt;=BI$6),IF($M12&gt;0,4,3),0)),IF(AND($D12&lt;=BI$6,$E12&gt;=BI$5),60,0)))</f>
        <v>0</v>
      </c>
      <c r="BJ12" s="80">
        <f>IF(OR($A12="",NOT(ISNUMBER($G12))),"",IF(AND($F12&lt;=BJ$6,$G12&gt;=BJ$5),IF(BJ$5&gt;$N12,5,$K12)*10+IF(AND($F12&gt;=BJ$5,$F12&lt;=BJ$6),IF(AND($G12&gt;=BJ$5,$G12&lt;=BJ$6),5,IF($L12=1,2,1)),IF(AND($G12&gt;=BJ$5,$G12&lt;=BJ$6),IF($M12&gt;0,4,3),0)),IF(AND($D12&lt;=BJ$6,$E12&gt;=BJ$5),60,0)))</f>
        <v>0</v>
      </c>
      <c r="BK12" s="80">
        <f>IF(OR($A12="",NOT(ISNUMBER($G12))),"",IF(AND($F12&lt;=BK$6,$G12&gt;=BK$5),IF(BK$5&gt;$N12,5,$K12)*10+IF(AND($F12&gt;=BK$5,$F12&lt;=BK$6),IF(AND($G12&gt;=BK$5,$G12&lt;=BK$6),5,IF($L12=1,2,1)),IF(AND($G12&gt;=BK$5,$G12&lt;=BK$6),IF($M12&gt;0,4,3),0)),IF(AND($D12&lt;=BK$6,$E12&gt;=BK$5),60,0)))</f>
        <v>0</v>
      </c>
      <c r="BL12" s="80">
        <f>IF(OR($A12="",NOT(ISNUMBER($G12))),"",IF(AND($F12&lt;=BL$6,$G12&gt;=BL$5),IF(BL$5&gt;$N12,5,$K12)*10+IF(AND($F12&gt;=BL$5,$F12&lt;=BL$6),IF(AND($G12&gt;=BL$5,$G12&lt;=BL$6),5,IF($L12=1,2,1)),IF(AND($G12&gt;=BL$5,$G12&lt;=BL$6),IF($M12&gt;0,4,3),0)),IF(AND($D12&lt;=BL$6,$E12&gt;=BL$5),60,0)))</f>
        <v>0</v>
      </c>
      <c r="BM12" s="80">
        <f>IF(OR($A12="",NOT(ISNUMBER($G12))),"",IF(AND($F12&lt;=BM$6,$G12&gt;=BM$5),IF(BM$5&gt;$N12,5,$K12)*10+IF(AND($F12&gt;=BM$5,$F12&lt;=BM$6),IF(AND($G12&gt;=BM$5,$G12&lt;=BM$6),5,IF($L12=1,2,1)),IF(AND($G12&gt;=BM$5,$G12&lt;=BM$6),IF($M12&gt;0,4,3),0)),IF(AND($D12&lt;=BM$6,$E12&gt;=BM$5),60,0)))</f>
        <v>0</v>
      </c>
      <c r="BN12" s="80">
        <f>IF(OR($A12="",NOT(ISNUMBER($G12))),"",IF(AND($F12&lt;=BN$6,$G12&gt;=BN$5),IF(BN$5&gt;$N12,5,$K12)*10+IF(AND($F12&gt;=BN$5,$F12&lt;=BN$6),IF(AND($G12&gt;=BN$5,$G12&lt;=BN$6),5,IF($L12=1,2,1)),IF(AND($G12&gt;=BN$5,$G12&lt;=BN$6),IF($M12&gt;0,4,3),0)),IF(AND($D12&lt;=BN$6,$E12&gt;=BN$5),60,0)))</f>
        <v>0</v>
      </c>
      <c r="BO12" s="80">
        <f>IF(OR($A12="",NOT(ISNUMBER($G12))),"",IF(AND($F12&lt;=BO$6,$G12&gt;=BO$5),IF(BO$5&gt;$N12,5,$K12)*10+IF(AND($F12&gt;=BO$5,$F12&lt;=BO$6),IF(AND($G12&gt;=BO$5,$G12&lt;=BO$6),5,IF($L12=1,2,1)),IF(AND($G12&gt;=BO$5,$G12&lt;=BO$6),IF($M12&gt;0,4,3),0)),IF(AND($D12&lt;=BO$6,$E12&gt;=BO$5),60,0)))</f>
        <v>0</v>
      </c>
      <c r="BP12" s="80">
        <f>IF(OR($A12="",NOT(ISNUMBER($G12))),"",IF(AND($F12&lt;=BP$6,$G12&gt;=BP$5),IF(BP$5&gt;$N12,5,$K12)*10+IF(AND($F12&gt;=BP$5,$F12&lt;=BP$6),IF(AND($G12&gt;=BP$5,$G12&lt;=BP$6),5,IF($L12=1,2,1)),IF(AND($G12&gt;=BP$5,$G12&lt;=BP$6),IF($M12&gt;0,4,3),0)),IF(AND($D12&lt;=BP$6,$E12&gt;=BP$5),60,0)))</f>
        <v>0</v>
      </c>
      <c r="BQ12" s="80">
        <f>IF(OR($A12="",NOT(ISNUMBER($G12))),"",IF(AND($F12&lt;=BQ$6,$G12&gt;=BQ$5),IF(BQ$5&gt;$N12,5,$K12)*10+IF(AND($F12&gt;=BQ$5,$F12&lt;=BQ$6),IF(AND($G12&gt;=BQ$5,$G12&lt;=BQ$6),5,IF($L12=1,2,1)),IF(AND($G12&gt;=BQ$5,$G12&lt;=BQ$6),IF($M12&gt;0,4,3),0)),IF(AND($D12&lt;=BQ$6,$E12&gt;=BQ$5),60,0)))</f>
        <v>0</v>
      </c>
      <c r="BR12" s="80">
        <f>IF(OR($A12="",NOT(ISNUMBER($G12))),"",IF(AND($F12&lt;=BR$6,$G12&gt;=BR$5),IF(BR$5&gt;$N12,5,$K12)*10+IF(AND($F12&gt;=BR$5,$F12&lt;=BR$6),IF(AND($G12&gt;=BR$5,$G12&lt;=BR$6),5,IF($L12=1,2,1)),IF(AND($G12&gt;=BR$5,$G12&lt;=BR$6),IF($M12&gt;0,4,3),0)),IF(AND($D12&lt;=BR$6,$E12&gt;=BR$5),60,0)))</f>
        <v>0</v>
      </c>
      <c r="BS12" s="80">
        <f>IF(OR($A12="",NOT(ISNUMBER($G12))),"",IF(AND($F12&lt;=BS$6,$G12&gt;=BS$5),IF(BS$5&gt;$N12,5,$K12)*10+IF(AND($F12&gt;=BS$5,$F12&lt;=BS$6),IF(AND($G12&gt;=BS$5,$G12&lt;=BS$6),5,IF($L12=1,2,1)),IF(AND($G12&gt;=BS$5,$G12&lt;=BS$6),IF($M12&gt;0,4,3),0)),IF(AND($D12&lt;=BS$6,$E12&gt;=BS$5),60,0)))</f>
        <v>0</v>
      </c>
      <c r="BT12" s="80">
        <f>IF(OR($A12="",NOT(ISNUMBER($G12))),"",IF(AND($F12&lt;=BT$6,$G12&gt;=BT$5),IF(BT$5&gt;$N12,5,$K12)*10+IF(AND($F12&gt;=BT$5,$F12&lt;=BT$6),IF(AND($G12&gt;=BT$5,$G12&lt;=BT$6),5,IF($L12=1,2,1)),IF(AND($G12&gt;=BT$5,$G12&lt;=BT$6),IF($M12&gt;0,4,3),0)),IF(AND($D12&lt;=BT$6,$E12&gt;=BT$5),60,0)))</f>
        <v>0</v>
      </c>
      <c r="BU12" s="80">
        <f>IF(OR($A12="",NOT(ISNUMBER($G12))),"",IF(AND($F12&lt;=BU$6,$G12&gt;=BU$5),IF(BU$5&gt;$N12,5,$K12)*10+IF(AND($F12&gt;=BU$5,$F12&lt;=BU$6),IF(AND($G12&gt;=BU$5,$G12&lt;=BU$6),5,IF($L12=1,2,1)),IF(AND($G12&gt;=BU$5,$G12&lt;=BU$6),IF($M12&gt;0,4,3),0)),IF(AND($D12&lt;=BU$6,$E12&gt;=BU$5),60,0)))</f>
        <v>0</v>
      </c>
      <c r="BV12" s="80">
        <f>IF(OR($A12="",NOT(ISNUMBER($G12))),"",IF(AND($F12&lt;=BV$6,$G12&gt;=BV$5),IF(BV$5&gt;$N12,5,$K12)*10+IF(AND($F12&gt;=BV$5,$F12&lt;=BV$6),IF(AND($G12&gt;=BV$5,$G12&lt;=BV$6),5,IF($L12=1,2,1)),IF(AND($G12&gt;=BV$5,$G12&lt;=BV$6),IF($M12&gt;0,4,3),0)),IF(AND($D12&lt;=BV$6,$E12&gt;=BV$5),60,0)))</f>
        <v>0</v>
      </c>
      <c r="BW12" s="80">
        <f>IF(OR($A12="",NOT(ISNUMBER($G12))),"",IF(AND($F12&lt;=BW$6,$G12&gt;=BW$5),IF(BW$5&gt;$N12,5,$K12)*10+IF(AND($F12&gt;=BW$5,$F12&lt;=BW$6),IF(AND($G12&gt;=BW$5,$G12&lt;=BW$6),5,IF($L12=1,2,1)),IF(AND($G12&gt;=BW$5,$G12&lt;=BW$6),IF($M12&gt;0,4,3),0)),IF(AND($D12&lt;=BW$6,$E12&gt;=BW$5),60,0)))</f>
        <v>0</v>
      </c>
      <c r="BX12" s="80">
        <f>IF(OR($A12="",NOT(ISNUMBER($G12))),"",IF(AND($F12&lt;=BX$6,$G12&gt;=BX$5),IF(BX$5&gt;$N12,5,$K12)*10+IF(AND($F12&gt;=BX$5,$F12&lt;=BX$6),IF(AND($G12&gt;=BX$5,$G12&lt;=BX$6),5,IF($L12=1,2,1)),IF(AND($G12&gt;=BX$5,$G12&lt;=BX$6),IF($M12&gt;0,4,3),0)),IF(AND($D12&lt;=BX$6,$E12&gt;=BX$5),60,0)))</f>
        <v>0</v>
      </c>
      <c r="BY12" s="80">
        <f>IF(OR($A12="",NOT(ISNUMBER($G12))),"",IF(AND($F12&lt;=BY$6,$G12&gt;=BY$5),IF(BY$5&gt;$N12,5,$K12)*10+IF(AND($F12&gt;=BY$5,$F12&lt;=BY$6),IF(AND($G12&gt;=BY$5,$G12&lt;=BY$6),5,IF($L12=1,2,1)),IF(AND($G12&gt;=BY$5,$G12&lt;=BY$6),IF($M12&gt;0,4,3),0)),IF(AND($D12&lt;=BY$6,$E12&gt;=BY$5),60,0)))</f>
        <v>0</v>
      </c>
      <c r="BZ12" s="80">
        <f>IF(OR($A12="",NOT(ISNUMBER($G12))),"",IF(AND($F12&lt;=BZ$6,$G12&gt;=BZ$5),IF(BZ$5&gt;$N12,5,$K12)*10+IF(AND($F12&gt;=BZ$5,$F12&lt;=BZ$6),IF(AND($G12&gt;=BZ$5,$G12&lt;=BZ$6),5,IF($L12=1,2,1)),IF(AND($G12&gt;=BZ$5,$G12&lt;=BZ$6),IF($M12&gt;0,4,3),0)),IF(AND($D12&lt;=BZ$6,$E12&gt;=BZ$5),60,0)))</f>
        <v>0</v>
      </c>
      <c r="CA12" s="80">
        <f>IF(OR($A12="",NOT(ISNUMBER($G12))),"",IF(AND($F12&lt;=CA$6,$G12&gt;=CA$5),IF(CA$5&gt;$N12,5,$K12)*10+IF(AND($F12&gt;=CA$5,$F12&lt;=CA$6),IF(AND($G12&gt;=CA$5,$G12&lt;=CA$6),5,IF($L12=1,2,1)),IF(AND($G12&gt;=CA$5,$G12&lt;=CA$6),IF($M12&gt;0,4,3),0)),IF(AND($D12&lt;=CA$6,$E12&gt;=CA$5),60,0)))</f>
        <v>0</v>
      </c>
      <c r="CB12" s="80">
        <f>IF(OR($A12="",NOT(ISNUMBER($G12))),"",IF(AND($F12&lt;=CB$6,$G12&gt;=CB$5),IF(CB$5&gt;$N12,5,$K12)*10+IF(AND($F12&gt;=CB$5,$F12&lt;=CB$6),IF(AND($G12&gt;=CB$5,$G12&lt;=CB$6),5,IF($L12=1,2,1)),IF(AND($G12&gt;=CB$5,$G12&lt;=CB$6),IF($M12&gt;0,4,3),0)),IF(AND($D12&lt;=CB$6,$E12&gt;=CB$5),60,0)))</f>
        <v>0</v>
      </c>
      <c r="CC12" s="80">
        <f>IF(OR($A12="",NOT(ISNUMBER($G12))),"",IF(AND($F12&lt;=CC$6,$G12&gt;=CC$5),IF(CC$5&gt;$N12,5,$K12)*10+IF(AND($F12&gt;=CC$5,$F12&lt;=CC$6),IF(AND($G12&gt;=CC$5,$G12&lt;=CC$6),5,IF($L12=1,2,1)),IF(AND($G12&gt;=CC$5,$G12&lt;=CC$6),IF($M12&gt;0,4,3),0)),IF(AND($D12&lt;=CC$6,$E12&gt;=CC$5),60,0)))</f>
        <v>0</v>
      </c>
      <c r="CD12" s="80">
        <f>IF(OR($A12="",NOT(ISNUMBER($G12))),"",IF(AND($F12&lt;=CD$6,$G12&gt;=CD$5),IF(CD$5&gt;$N12,5,$K12)*10+IF(AND($F12&gt;=CD$5,$F12&lt;=CD$6),IF(AND($G12&gt;=CD$5,$G12&lt;=CD$6),5,IF($L12=1,2,1)),IF(AND($G12&gt;=CD$5,$G12&lt;=CD$6),IF($M12&gt;0,4,3),0)),IF(AND($D12&lt;=CD$6,$E12&gt;=CD$5),60,0)))</f>
        <v>0</v>
      </c>
      <c r="CE12" s="80">
        <f>IF(OR($A12="",NOT(ISNUMBER($G12))),"",IF(AND($F12&lt;=CE$6,$G12&gt;=CE$5),IF(CE$5&gt;$N12,5,$K12)*10+IF(AND($F12&gt;=CE$5,$F12&lt;=CE$6),IF(AND($G12&gt;=CE$5,$G12&lt;=CE$6),5,IF($L12=1,2,1)),IF(AND($G12&gt;=CE$5,$G12&lt;=CE$6),IF($M12&gt;0,4,3),0)),IF(AND($D12&lt;=CE$6,$E12&gt;=CE$5),60,0)))</f>
        <v>0</v>
      </c>
      <c r="CF12" s="80">
        <f>IF(OR($A12="",NOT(ISNUMBER($G12))),"",IF(AND($F12&lt;=CF$6,$G12&gt;=CF$5),IF(CF$5&gt;$N12,5,$K12)*10+IF(AND($F12&gt;=CF$5,$F12&lt;=CF$6),IF(AND($G12&gt;=CF$5,$G12&lt;=CF$6),5,IF($L12=1,2,1)),IF(AND($G12&gt;=CF$5,$G12&lt;=CF$6),IF($M12&gt;0,4,3),0)),IF(AND($D12&lt;=CF$6,$E12&gt;=CF$5),60,0)))</f>
        <v>0</v>
      </c>
      <c r="CG12" s="80">
        <f>IF(OR($A12="",NOT(ISNUMBER($G12))),"",IF(AND($F12&lt;=CG$6,$G12&gt;=CG$5),IF(CG$5&gt;$N12,5,$K12)*10+IF(AND($F12&gt;=CG$5,$F12&lt;=CG$6),IF(AND($G12&gt;=CG$5,$G12&lt;=CG$6),5,IF($L12=1,2,1)),IF(AND($G12&gt;=CG$5,$G12&lt;=CG$6),IF($M12&gt;0,4,3),0)),IF(AND($D12&lt;=CG$6,$E12&gt;=CG$5),60,0)))</f>
        <v>0</v>
      </c>
      <c r="CH12" s="80">
        <f>IF(OR($A12="",NOT(ISNUMBER($G12))),"",IF(AND($F12&lt;=CH$6,$G12&gt;=CH$5),IF(CH$5&gt;$N12,5,$K12)*10+IF(AND($F12&gt;=CH$5,$F12&lt;=CH$6),IF(AND($G12&gt;=CH$5,$G12&lt;=CH$6),5,IF($L12=1,2,1)),IF(AND($G12&gt;=CH$5,$G12&lt;=CH$6),IF($M12&gt;0,4,3),0)),IF(AND($D12&lt;=CH$6,$E12&gt;=CH$5),60,0)))</f>
        <v>0</v>
      </c>
      <c r="CI12" s="80">
        <f>IF(OR($A12="",NOT(ISNUMBER($G12))),"",IF(AND($F12&lt;=CI$6,$G12&gt;=CI$5),IF(CI$5&gt;$N12,5,$K12)*10+IF(AND($F12&gt;=CI$5,$F12&lt;=CI$6),IF(AND($G12&gt;=CI$5,$G12&lt;=CI$6),5,IF($L12=1,2,1)),IF(AND($G12&gt;=CI$5,$G12&lt;=CI$6),IF($M12&gt;0,4,3),0)),IF(AND($D12&lt;=CI$6,$E12&gt;=CI$5),60,0)))</f>
        <v>0</v>
      </c>
      <c r="CJ12" s="80">
        <f>IF(OR($A12="",NOT(ISNUMBER($G12))),"",IF(AND($F12&lt;=CJ$6,$G12&gt;=CJ$5),IF(CJ$5&gt;$N12,5,$K12)*10+IF(AND($F12&gt;=CJ$5,$F12&lt;=CJ$6),IF(AND($G12&gt;=CJ$5,$G12&lt;=CJ$6),5,IF($L12=1,2,1)),IF(AND($G12&gt;=CJ$5,$G12&lt;=CJ$6),IF($M12&gt;0,4,3),0)),IF(AND($D12&lt;=CJ$6,$E12&gt;=CJ$5),60,0)))</f>
        <v>0</v>
      </c>
      <c r="CK12" s="80">
        <f>IF(OR($A12="",NOT(ISNUMBER($G12))),"",IF(AND($F12&lt;=CK$6,$G12&gt;=CK$5),IF(CK$5&gt;$N12,5,$K12)*10+IF(AND($F12&gt;=CK$5,$F12&lt;=CK$6),IF(AND($G12&gt;=CK$5,$G12&lt;=CK$6),5,IF($L12=1,2,1)),IF(AND($G12&gt;=CK$5,$G12&lt;=CK$6),IF($M12&gt;0,4,3),0)),IF(AND($D12&lt;=CK$6,$E12&gt;=CK$5),60,0)))</f>
        <v>0</v>
      </c>
      <c r="CL12" s="80">
        <f>IF(OR($A12="",NOT(ISNUMBER($G12))),"",IF(AND($F12&lt;=CL$6,$G12&gt;=CL$5),IF(CL$5&gt;$N12,5,$K12)*10+IF(AND($F12&gt;=CL$5,$F12&lt;=CL$6),IF(AND($G12&gt;=CL$5,$G12&lt;=CL$6),5,IF($L12=1,2,1)),IF(AND($G12&gt;=CL$5,$G12&lt;=CL$6),IF($M12&gt;0,4,3),0)),IF(AND($D12&lt;=CL$6,$E12&gt;=CL$5),60,0)))</f>
        <v>0</v>
      </c>
      <c r="CM12" s="80">
        <f>IF(OR($A12="",NOT(ISNUMBER($G12))),"",IF(AND($F12&lt;=CM$6,$G12&gt;=CM$5),IF(CM$5&gt;$N12,5,$K12)*10+IF(AND($F12&gt;=CM$5,$F12&lt;=CM$6),IF(AND($G12&gt;=CM$5,$G12&lt;=CM$6),5,IF($L12=1,2,1)),IF(AND($G12&gt;=CM$5,$G12&lt;=CM$6),IF($M12&gt;0,4,3),0)),IF(AND($D12&lt;=CM$6,$E12&gt;=CM$5),60,0)))</f>
        <v>0</v>
      </c>
      <c r="CN12" s="80">
        <f>IF(OR($A12="",NOT(ISNUMBER($G12))),"",IF(AND($F12&lt;=CN$6,$G12&gt;=CN$5),IF(CN$5&gt;$N12,5,$K12)*10+IF(AND($F12&gt;=CN$5,$F12&lt;=CN$6),IF(AND($G12&gt;=CN$5,$G12&lt;=CN$6),5,IF($L12=1,2,1)),IF(AND($G12&gt;=CN$5,$G12&lt;=CN$6),IF($M12&gt;0,4,3),0)),IF(AND($D12&lt;=CN$6,$E12&gt;=CN$5),60,0)))</f>
        <v>0</v>
      </c>
      <c r="CO12" s="80">
        <f>IF(OR($A12="",NOT(ISNUMBER($G12))),"",IF(AND($F12&lt;=CO$6,$G12&gt;=CO$5),IF(CO$5&gt;$N12,5,$K12)*10+IF(AND($F12&gt;=CO$5,$F12&lt;=CO$6),IF(AND($G12&gt;=CO$5,$G12&lt;=CO$6),5,IF($L12=1,2,1)),IF(AND($G12&gt;=CO$5,$G12&lt;=CO$6),IF($M12&gt;0,4,3),0)),IF(AND($D12&lt;=CO$6,$E12&gt;=CO$5),60,0)))</f>
        <v>0</v>
      </c>
      <c r="CP12" s="80">
        <f>IF(OR($A12="",NOT(ISNUMBER($G12))),"",IF(AND($F12&lt;=CP$6,$G12&gt;=CP$5),IF(CP$5&gt;$N12,5,$K12)*10+IF(AND($F12&gt;=CP$5,$F12&lt;=CP$6),IF(AND($G12&gt;=CP$5,$G12&lt;=CP$6),5,IF($L12=1,2,1)),IF(AND($G12&gt;=CP$5,$G12&lt;=CP$6),IF($M12&gt;0,4,3),0)),IF(AND($D12&lt;=CP$6,$E12&gt;=CP$5),60,0)))</f>
        <v>0</v>
      </c>
      <c r="CQ12" s="80">
        <f>IF(OR($A12="",NOT(ISNUMBER($G12))),"",IF(AND($F12&lt;=CQ$6,$G12&gt;=CQ$5),IF(CQ$5&gt;$N12,5,$K12)*10+IF(AND($F12&gt;=CQ$5,$F12&lt;=CQ$6),IF(AND($G12&gt;=CQ$5,$G12&lt;=CQ$6),5,IF($L12=1,2,1)),IF(AND($G12&gt;=CQ$5,$G12&lt;=CQ$6),IF($M12&gt;0,4,3),0)),IF(AND($D12&lt;=CQ$6,$E12&gt;=CQ$5),60,0)))</f>
        <v>0</v>
      </c>
      <c r="CR12" s="80">
        <f>IF(OR($A12="",NOT(ISNUMBER($G12))),"",IF(AND($F12&lt;=CR$6,$G12&gt;=CR$5),IF(CR$5&gt;$N12,5,$K12)*10+IF(AND($F12&gt;=CR$5,$F12&lt;=CR$6),IF(AND($G12&gt;=CR$5,$G12&lt;=CR$6),5,IF($L12=1,2,1)),IF(AND($G12&gt;=CR$5,$G12&lt;=CR$6),IF($M12&gt;0,4,3),0)),IF(AND($D12&lt;=CR$6,$E12&gt;=CR$5),60,0)))</f>
        <v>0</v>
      </c>
      <c r="CS12" s="80">
        <f>IF(OR($A12="",NOT(ISNUMBER($G12))),"",IF(AND($F12&lt;=CS$6,$G12&gt;=CS$5),IF(CS$5&gt;$N12,5,$K12)*10+IF(AND($F12&gt;=CS$5,$F12&lt;=CS$6),IF(AND($G12&gt;=CS$5,$G12&lt;=CS$6),5,IF($L12=1,2,1)),IF(AND($G12&gt;=CS$5,$G12&lt;=CS$6),IF($M12&gt;0,4,3),0)),IF(AND($D12&lt;=CS$6,$E12&gt;=CS$5),60,0)))</f>
        <v>0</v>
      </c>
      <c r="CT12" s="80">
        <f>IF(OR($A12="",NOT(ISNUMBER($G12))),"",IF(AND($F12&lt;=CT$6,$G12&gt;=CT$5),IF(CT$5&gt;$N12,5,$K12)*10+IF(AND($F12&gt;=CT$5,$F12&lt;=CT$6),IF(AND($G12&gt;=CT$5,$G12&lt;=CT$6),5,IF($L12=1,2,1)),IF(AND($G12&gt;=CT$5,$G12&lt;=CT$6),IF($M12&gt;0,4,3),0)),IF(AND($D12&lt;=CT$6,$E12&gt;=CT$5),60,0)))</f>
        <v>0</v>
      </c>
      <c r="CU12" s="80">
        <f>IF(OR($A12="",NOT(ISNUMBER($G12))),"",IF(AND($F12&lt;=CU$6,$G12&gt;=CU$5),IF(CU$5&gt;$N12,5,$K12)*10+IF(AND($F12&gt;=CU$5,$F12&lt;=CU$6),IF(AND($G12&gt;=CU$5,$G12&lt;=CU$6),5,IF($L12=1,2,1)),IF(AND($G12&gt;=CU$5,$G12&lt;=CU$6),IF($M12&gt;0,4,3),0)),IF(AND($D12&lt;=CU$6,$E12&gt;=CU$5),60,0)))</f>
        <v>0</v>
      </c>
      <c r="CV12" s="80">
        <f>IF(OR($A12="",NOT(ISNUMBER($G12))),"",IF(AND($F12&lt;=CV$6,$G12&gt;=CV$5),IF(CV$5&gt;$N12,5,$K12)*10+IF(AND($F12&gt;=CV$5,$F12&lt;=CV$6),IF(AND($G12&gt;=CV$5,$G12&lt;=CV$6),5,IF($L12=1,2,1)),IF(AND($G12&gt;=CV$5,$G12&lt;=CV$6),IF($M12&gt;0,4,3),0)),IF(AND($D12&lt;=CV$6,$E12&gt;=CV$5),60,0)))</f>
        <v>0</v>
      </c>
      <c r="CW12" s="80">
        <f>IF(OR($A12="",NOT(ISNUMBER($G12))),"",IF(AND($F12&lt;=CW$6,$G12&gt;=CW$5),IF(CW$5&gt;$N12,5,$K12)*10+IF(AND($F12&gt;=CW$5,$F12&lt;=CW$6),IF(AND($G12&gt;=CW$5,$G12&lt;=CW$6),5,IF($L12=1,2,1)),IF(AND($G12&gt;=CW$5,$G12&lt;=CW$6),IF($M12&gt;0,4,3),0)),IF(AND($D12&lt;=CW$6,$E12&gt;=CW$5),60,0)))</f>
        <v>0</v>
      </c>
      <c r="CX12" s="80">
        <f>IF(OR($A12="",NOT(ISNUMBER($G12))),"",IF(AND($F12&lt;=CX$6,$G12&gt;=CX$5),IF(CX$5&gt;$N12,5,$K12)*10+IF(AND($F12&gt;=CX$5,$F12&lt;=CX$6),IF(AND($G12&gt;=CX$5,$G12&lt;=CX$6),5,IF($L12=1,2,1)),IF(AND($G12&gt;=CX$5,$G12&lt;=CX$6),IF($M12&gt;0,4,3),0)),IF(AND($D12&lt;=CX$6,$E12&gt;=CX$5),60,0)))</f>
        <v>0</v>
      </c>
      <c r="CY12" s="80">
        <f>IF(OR($A12="",NOT(ISNUMBER($G12))),"",IF(AND($F12&lt;=CY$6,$G12&gt;=CY$5),IF(CY$5&gt;$N12,5,$K12)*10+IF(AND($F12&gt;=CY$5,$F12&lt;=CY$6),IF(AND($G12&gt;=CY$5,$G12&lt;=CY$6),5,IF($L12=1,2,1)),IF(AND($G12&gt;=CY$5,$G12&lt;=CY$6),IF($M12&gt;0,4,3),0)),IF(AND($D12&lt;=CY$6,$E12&gt;=CY$5),60,0)))</f>
        <v>0</v>
      </c>
      <c r="CZ12" s="80">
        <f>IF(OR($A12="",NOT(ISNUMBER($G12))),"",IF(AND($F12&lt;=CZ$6,$G12&gt;=CZ$5),IF(CZ$5&gt;$N12,5,$K12)*10+IF(AND($F12&gt;=CZ$5,$F12&lt;=CZ$6),IF(AND($G12&gt;=CZ$5,$G12&lt;=CZ$6),5,IF($L12=1,2,1)),IF(AND($G12&gt;=CZ$5,$G12&lt;=CZ$6),IF($M12&gt;0,4,3),0)),IF(AND($D12&lt;=CZ$6,$E12&gt;=CZ$5),60,0)))</f>
        <v>0</v>
      </c>
      <c r="DA12" s="80">
        <f>IF(OR($A12="",NOT(ISNUMBER($G12))),"",IF(AND($F12&lt;=DA$6,$G12&gt;=DA$5),IF(DA$5&gt;$N12,5,$K12)*10+IF(AND($F12&gt;=DA$5,$F12&lt;=DA$6),IF(AND($G12&gt;=DA$5,$G12&lt;=DA$6),5,IF($L12=1,2,1)),IF(AND($G12&gt;=DA$5,$G12&lt;=DA$6),IF($M12&gt;0,4,3),0)),IF(AND($D12&lt;=DA$6,$E12&gt;=DA$5),60,0)))</f>
        <v>0</v>
      </c>
      <c r="DB12" s="80">
        <f>IF(OR($A12="",NOT(ISNUMBER($G12))),"",IF(AND($F12&lt;=DB$6,$G12&gt;=DB$5),IF(DB$5&gt;$N12,5,$K12)*10+IF(AND($F12&gt;=DB$5,$F12&lt;=DB$6),IF(AND($G12&gt;=DB$5,$G12&lt;=DB$6),5,IF($L12=1,2,1)),IF(AND($G12&gt;=DB$5,$G12&lt;=DB$6),IF($M12&gt;0,4,3),0)),IF(AND($D12&lt;=DB$6,$E12&gt;=DB$5),60,0)))</f>
        <v>0</v>
      </c>
      <c r="DC12" s="80">
        <f>IF(OR($A12="",NOT(ISNUMBER($G12))),"",IF(AND($F12&lt;=DC$6,$G12&gt;=DC$5),IF(DC$5&gt;$N12,5,$K12)*10+IF(AND($F12&gt;=DC$5,$F12&lt;=DC$6),IF(AND($G12&gt;=DC$5,$G12&lt;=DC$6),5,IF($L12=1,2,1)),IF(AND($G12&gt;=DC$5,$G12&lt;=DC$6),IF($M12&gt;0,4,3),0)),IF(AND($D12&lt;=DC$6,$E12&gt;=DC$5),60,0)))</f>
        <v>0</v>
      </c>
      <c r="DD12" s="80">
        <f>IF(OR($A12="",NOT(ISNUMBER($G12))),"",IF(AND($F12&lt;=DD$6,$G12&gt;=DD$5),IF(DD$5&gt;$N12,5,$K12)*10+IF(AND($F12&gt;=DD$5,$F12&lt;=DD$6),IF(AND($G12&gt;=DD$5,$G12&lt;=DD$6),5,IF($L12=1,2,1)),IF(AND($G12&gt;=DD$5,$G12&lt;=DD$6),IF($M12&gt;0,4,3),0)),IF(AND($D12&lt;=DD$6,$E12&gt;=DD$5),60,0)))</f>
        <v>0</v>
      </c>
      <c r="DE12" s="80">
        <f>IF(OR($A12="",NOT(ISNUMBER($G12))),"",IF(AND($F12&lt;=DE$6,$G12&gt;=DE$5),IF(DE$5&gt;$N12,5,$K12)*10+IF(AND($F12&gt;=DE$5,$F12&lt;=DE$6),IF(AND($G12&gt;=DE$5,$G12&lt;=DE$6),5,IF($L12=1,2,1)),IF(AND($G12&gt;=DE$5,$G12&lt;=DE$6),IF($M12&gt;0,4,3),0)),IF(AND($D12&lt;=DE$6,$E12&gt;=DE$5),60,0)))</f>
        <v>0</v>
      </c>
      <c r="DF12" s="80">
        <f>IF(OR($A12="",NOT(ISNUMBER($G12))),"",IF(AND($F12&lt;=DF$6,$G12&gt;=DF$5),IF(DF$5&gt;$N12,5,$K12)*10+IF(AND($F12&gt;=DF$5,$F12&lt;=DF$6),IF(AND($G12&gt;=DF$5,$G12&lt;=DF$6),5,IF($L12=1,2,1)),IF(AND($G12&gt;=DF$5,$G12&lt;=DF$6),IF($M12&gt;0,4,3),0)),IF(AND($D12&lt;=DF$6,$E12&gt;=DF$5),60,0)))</f>
        <v>0</v>
      </c>
      <c r="DG12" s="80">
        <f>IF(OR($A12="",NOT(ISNUMBER($G12))),"",IF(AND($F12&lt;=DG$6,$G12&gt;=DG$5),IF(DG$5&gt;$N12,5,$K12)*10+IF(AND($F12&gt;=DG$5,$F12&lt;=DG$6),IF(AND($G12&gt;=DG$5,$G12&lt;=DG$6),5,IF($L12=1,2,1)),IF(AND($G12&gt;=DG$5,$G12&lt;=DG$6),IF($M12&gt;0,4,3),0)),IF(AND($D12&lt;=DG$6,$E12&gt;=DG$5),60,0)))</f>
        <v>0</v>
      </c>
      <c r="DH12" s="80">
        <f>IF(OR($A12="",NOT(ISNUMBER($G12))),"",IF(AND($F12&lt;=DH$6,$G12&gt;=DH$5),IF(DH$5&gt;$N12,5,$K12)*10+IF(AND($F12&gt;=DH$5,$F12&lt;=DH$6),IF(AND($G12&gt;=DH$5,$G12&lt;=DH$6),5,IF($L12=1,2,1)),IF(AND($G12&gt;=DH$5,$G12&lt;=DH$6),IF($M12&gt;0,4,3),0)),IF(AND($D12&lt;=DH$6,$E12&gt;=DH$5),60,0)))</f>
        <v>0</v>
      </c>
      <c r="DI12" s="80">
        <f>IF(OR($A12="",NOT(ISNUMBER($G12))),"",IF(AND($F12&lt;=DI$6,$G12&gt;=DI$5),IF(DI$5&gt;$N12,5,$K12)*10+IF(AND($F12&gt;=DI$5,$F12&lt;=DI$6),IF(AND($G12&gt;=DI$5,$G12&lt;=DI$6),5,IF($L12=1,2,1)),IF(AND($G12&gt;=DI$5,$G12&lt;=DI$6),IF($M12&gt;0,4,3),0)),IF(AND($D12&lt;=DI$6,$E12&gt;=DI$5),60,0)))</f>
        <v>0</v>
      </c>
      <c r="DJ12" s="80">
        <f>IF(OR($A12="",NOT(ISNUMBER($G12))),"",IF(AND($F12&lt;=DJ$6,$G12&gt;=DJ$5),IF(DJ$5&gt;$N12,5,$K12)*10+IF(AND($F12&gt;=DJ$5,$F12&lt;=DJ$6),IF(AND($G12&gt;=DJ$5,$G12&lt;=DJ$6),5,IF($L12=1,2,1)),IF(AND($G12&gt;=DJ$5,$G12&lt;=DJ$6),IF($M12&gt;0,4,3),0)),IF(AND($D12&lt;=DJ$6,$E12&gt;=DJ$5),60,0)))</f>
        <v>0</v>
      </c>
      <c r="DK12" s="80">
        <f>IF(OR($A12="",NOT(ISNUMBER($G12))),"",IF(AND($F12&lt;=DK$6,$G12&gt;=DK$5),IF(DK$5&gt;$N12,5,$K12)*10+IF(AND($F12&gt;=DK$5,$F12&lt;=DK$6),IF(AND($G12&gt;=DK$5,$G12&lt;=DK$6),5,IF($L12=1,2,1)),IF(AND($G12&gt;=DK$5,$G12&lt;=DK$6),IF($M12&gt;0,4,3),0)),IF(AND($D12&lt;=DK$6,$E12&gt;=DK$5),60,0)))</f>
        <v>0</v>
      </c>
      <c r="DL12" s="80">
        <f>IF(OR($A12="",NOT(ISNUMBER($G12))),"",IF(AND($F12&lt;=DL$6,$G12&gt;=DL$5),IF(DL$5&gt;$N12,5,$K12)*10+IF(AND($F12&gt;=DL$5,$F12&lt;=DL$6),IF(AND($G12&gt;=DL$5,$G12&lt;=DL$6),5,IF($L12=1,2,1)),IF(AND($G12&gt;=DL$5,$G12&lt;=DL$6),IF($M12&gt;0,4,3),0)),IF(AND($D12&lt;=DL$6,$E12&gt;=DL$5),60,0)))</f>
        <v>0</v>
      </c>
      <c r="DM12" s="80">
        <f>IF(OR($A12="",NOT(ISNUMBER($G12))),"",IF(AND($F12&lt;=DM$6,$G12&gt;=DM$5),IF(DM$5&gt;$N12,5,$K12)*10+IF(AND($F12&gt;=DM$5,$F12&lt;=DM$6),IF(AND($G12&gt;=DM$5,$G12&lt;=DM$6),5,IF($L12=1,2,1)),IF(AND($G12&gt;=DM$5,$G12&lt;=DM$6),IF($M12&gt;0,4,3),0)),IF(AND($D12&lt;=DM$6,$E12&gt;=DM$5),60,0)))</f>
        <v>0</v>
      </c>
      <c r="DN12" s="80">
        <f>IF(OR($A12="",NOT(ISNUMBER($G12))),"",IF(AND($F12&lt;=DN$6,$G12&gt;=DN$5),IF(DN$5&gt;$N12,5,$K12)*10+IF(AND($F12&gt;=DN$5,$F12&lt;=DN$6),IF(AND($G12&gt;=DN$5,$G12&lt;=DN$6),5,IF($L12=1,2,1)),IF(AND($G12&gt;=DN$5,$G12&lt;=DN$6),IF($M12&gt;0,4,3),0)),IF(AND($D12&lt;=DN$6,$E12&gt;=DN$5),60,0)))</f>
        <v>0</v>
      </c>
      <c r="DO12" s="80">
        <f>IF(OR($A12="",NOT(ISNUMBER($G12))),"",IF(AND($F12&lt;=DO$6,$G12&gt;=DO$5),IF(DO$5&gt;$N12,5,$K12)*10+IF(AND($F12&gt;=DO$5,$F12&lt;=DO$6),IF(AND($G12&gt;=DO$5,$G12&lt;=DO$6),5,IF($L12=1,2,1)),IF(AND($G12&gt;=DO$5,$G12&lt;=DO$6),IF($M12&gt;0,4,3),0)),IF(AND($D12&lt;=DO$6,$E12&gt;=DO$5),60,0)))</f>
        <v>0</v>
      </c>
      <c r="DP12" s="80">
        <f>IF(OR($A12="",NOT(ISNUMBER($G12))),"",IF(AND($F12&lt;=DP$6,$G12&gt;=DP$5),IF(DP$5&gt;$N12,5,$K12)*10+IF(AND($F12&gt;=DP$5,$F12&lt;=DP$6),IF(AND($G12&gt;=DP$5,$G12&lt;=DP$6),5,IF($L12=1,2,1)),IF(AND($G12&gt;=DP$5,$G12&lt;=DP$6),IF($M12&gt;0,4,3),0)),IF(AND($D12&lt;=DP$6,$E12&gt;=DP$5),60,0)))</f>
        <v>0</v>
      </c>
      <c r="DQ12" s="80">
        <f>IF(OR($A12="",NOT(ISNUMBER($G12))),"",IF(AND($F12&lt;=DQ$6,$G12&gt;=DQ$5),IF(DQ$5&gt;$N12,5,$K12)*10+IF(AND($F12&gt;=DQ$5,$F12&lt;=DQ$6),IF(AND($G12&gt;=DQ$5,$G12&lt;=DQ$6),5,IF($L12=1,2,1)),IF(AND($G12&gt;=DQ$5,$G12&lt;=DQ$6),IF($M12&gt;0,4,3),0)),IF(AND($D12&lt;=DQ$6,$E12&gt;=DQ$5),60,0)))</f>
        <v>0</v>
      </c>
      <c r="DR12" s="80">
        <f>IF(OR($A12="",NOT(ISNUMBER($G12))),"",IF(AND($F12&lt;=DR$6,$G12&gt;=DR$5),IF(DR$5&gt;$N12,5,$K12)*10+IF(AND($F12&gt;=DR$5,$F12&lt;=DR$6),IF(AND($G12&gt;=DR$5,$G12&lt;=DR$6),5,IF($L12=1,2,1)),IF(AND($G12&gt;=DR$5,$G12&lt;=DR$6),IF($M12&gt;0,4,3),0)),IF(AND($D12&lt;=DR$6,$E12&gt;=DR$5),60,0)))</f>
        <v>0</v>
      </c>
      <c r="DS12" s="80">
        <f>IF(OR($A12="",NOT(ISNUMBER($G12))),"",IF(AND($F12&lt;=DS$6,$G12&gt;=DS$5),IF(DS$5&gt;$N12,5,$K12)*10+IF(AND($F12&gt;=DS$5,$F12&lt;=DS$6),IF(AND($G12&gt;=DS$5,$G12&lt;=DS$6),5,IF($L12=1,2,1)),IF(AND($G12&gt;=DS$5,$G12&lt;=DS$6),IF($M12&gt;0,4,3),0)),IF(AND($D12&lt;=DS$6,$E12&gt;=DS$5),60,0)))</f>
        <v>0</v>
      </c>
      <c r="DT12" s="80">
        <f>IF(OR($A12="",NOT(ISNUMBER($G12))),"",IF(AND($F12&lt;=DT$6,$G12&gt;=DT$5),IF(DT$5&gt;$N12,5,$K12)*10+IF(AND($F12&gt;=DT$5,$F12&lt;=DT$6),IF(AND($G12&gt;=DT$5,$G12&lt;=DT$6),5,IF($L12=1,2,1)),IF(AND($G12&gt;=DT$5,$G12&lt;=DT$6),IF($M12&gt;0,4,3),0)),IF(AND($D12&lt;=DT$6,$E12&gt;=DT$5),60,0)))</f>
        <v>0</v>
      </c>
      <c r="DU12" s="80">
        <f>IF(OR($A12="",NOT(ISNUMBER($G12))),"",IF(AND($F12&lt;=DU$6,$G12&gt;=DU$5),IF(DU$5&gt;$N12,5,$K12)*10+IF(AND($F12&gt;=DU$5,$F12&lt;=DU$6),IF(AND($G12&gt;=DU$5,$G12&lt;=DU$6),5,IF($L12=1,2,1)),IF(AND($G12&gt;=DU$5,$G12&lt;=DU$6),IF($M12&gt;0,4,3),0)),IF(AND($D12&lt;=DU$6,$E12&gt;=DU$5),60,0)))</f>
        <v>0</v>
      </c>
      <c r="DV12" s="80">
        <f>IF(OR($A12="",NOT(ISNUMBER($G12))),"",IF(AND($F12&lt;=DV$6,$G12&gt;=DV$5),IF(DV$5&gt;$N12,5,$K12)*10+IF(AND($F12&gt;=DV$5,$F12&lt;=DV$6),IF(AND($G12&gt;=DV$5,$G12&lt;=DV$6),5,IF($L12=1,2,1)),IF(AND($G12&gt;=DV$5,$G12&lt;=DV$6),IF($M12&gt;0,4,3),0)),IF(AND($D12&lt;=DV$6,$E12&gt;=DV$5),60,0)))</f>
        <v>0</v>
      </c>
      <c r="DW12" s="80">
        <f>IF(OR($A12="",NOT(ISNUMBER($G12))),"",IF(AND($F12&lt;=DW$6,$G12&gt;=DW$5),IF(DW$5&gt;$N12,5,$K12)*10+IF(AND($F12&gt;=DW$5,$F12&lt;=DW$6),IF(AND($G12&gt;=DW$5,$G12&lt;=DW$6),5,IF($L12=1,2,1)),IF(AND($G12&gt;=DW$5,$G12&lt;=DW$6),IF($M12&gt;0,4,3),0)),IF(AND($D12&lt;=DW$6,$E12&gt;=DW$5),60,0)))</f>
        <v>0</v>
      </c>
      <c r="DX12" s="80">
        <f>IF(OR($A12="",NOT(ISNUMBER($G12))),"",IF(AND($F12&lt;=DX$6,$G12&gt;=DX$5),IF(DX$5&gt;$N12,5,$K12)*10+IF(AND($F12&gt;=DX$5,$F12&lt;=DX$6),IF(AND($G12&gt;=DX$5,$G12&lt;=DX$6),5,IF($L12=1,2,1)),IF(AND($G12&gt;=DX$5,$G12&lt;=DX$6),IF($M12&gt;0,4,3),0)),IF(AND($D12&lt;=DX$6,$E12&gt;=DX$5),60,0)))</f>
        <v>0</v>
      </c>
      <c r="DY12" s="80">
        <f>IF(OR($A12="",NOT(ISNUMBER($G12))),"",IF(AND($F12&lt;=DY$6,$G12&gt;=DY$5),IF(DY$5&gt;$N12,5,$K12)*10+IF(AND($F12&gt;=DY$5,$F12&lt;=DY$6),IF(AND($G12&gt;=DY$5,$G12&lt;=DY$6),5,IF($L12=1,2,1)),IF(AND($G12&gt;=DY$5,$G12&lt;=DY$6),IF($M12&gt;0,4,3),0)),IF(AND($D12&lt;=DY$6,$E12&gt;=DY$5),60,0)))</f>
        <v>0</v>
      </c>
      <c r="DZ12" s="80">
        <f>IF(OR($A12="",NOT(ISNUMBER($G12))),"",IF(AND($F12&lt;=DZ$6,$G12&gt;=DZ$5),IF(DZ$5&gt;$N12,5,$K12)*10+IF(AND($F12&gt;=DZ$5,$F12&lt;=DZ$6),IF(AND($G12&gt;=DZ$5,$G12&lt;=DZ$6),5,IF($L12=1,2,1)),IF(AND($G12&gt;=DZ$5,$G12&lt;=DZ$6),IF($M12&gt;0,4,3),0)),IF(AND($D12&lt;=DZ$6,$E12&gt;=DZ$5),60,0)))</f>
        <v>0</v>
      </c>
      <c r="EA12" s="80">
        <f>IF(OR($A12="",NOT(ISNUMBER($G12))),"",IF(AND($F12&lt;=EA$6,$G12&gt;=EA$5),IF(EA$5&gt;$N12,5,$K12)*10+IF(AND($F12&gt;=EA$5,$F12&lt;=EA$6),IF(AND($G12&gt;=EA$5,$G12&lt;=EA$6),5,IF($L12=1,2,1)),IF(AND($G12&gt;=EA$5,$G12&lt;=EA$6),IF($M12&gt;0,4,3),0)),IF(AND($D12&lt;=EA$6,$E12&gt;=EA$5),60,0)))</f>
        <v>0</v>
      </c>
      <c r="EB12" s="80">
        <f>IF(OR($A12="",NOT(ISNUMBER($G12))),"",IF(AND($F12&lt;=EB$6,$G12&gt;=EB$5),IF(EB$5&gt;$N12,5,$K12)*10+IF(AND($F12&gt;=EB$5,$F12&lt;=EB$6),IF(AND($G12&gt;=EB$5,$G12&lt;=EB$6),5,IF($L12=1,2,1)),IF(AND($G12&gt;=EB$5,$G12&lt;=EB$6),IF($M12&gt;0,4,3),0)),IF(AND($D12&lt;=EB$6,$E12&gt;=EB$5),60,0)))</f>
        <v>0</v>
      </c>
      <c r="EC12" s="80">
        <f>IF(OR($A12="",NOT(ISNUMBER($G12))),"",IF(AND($F12&lt;=EC$6,$G12&gt;=EC$5),IF(EC$5&gt;$N12,5,$K12)*10+IF(AND($F12&gt;=EC$5,$F12&lt;=EC$6),IF(AND($G12&gt;=EC$5,$G12&lt;=EC$6),5,IF($L12=1,2,1)),IF(AND($G12&gt;=EC$5,$G12&lt;=EC$6),IF($M12&gt;0,4,3),0)),IF(AND($D12&lt;=EC$6,$E12&gt;=EC$5),60,0)))</f>
        <v>0</v>
      </c>
      <c r="ED12" s="80">
        <f>IF(OR($A12="",NOT(ISNUMBER($G12))),"",IF(AND($F12&lt;=ED$6,$G12&gt;=ED$5),IF(ED$5&gt;$N12,5,$K12)*10+IF(AND($F12&gt;=ED$5,$F12&lt;=ED$6),IF(AND($G12&gt;=ED$5,$G12&lt;=ED$6),5,IF($L12=1,2,1)),IF(AND($G12&gt;=ED$5,$G12&lt;=ED$6),IF($M12&gt;0,4,3),0)),IF(AND($D12&lt;=ED$6,$E12&gt;=ED$5),60,0)))</f>
        <v>0</v>
      </c>
    </row>
    <row r="13" ht="18" customHeight="1">
      <c r="A13" s="52">
        <f>IF(Tasks!$B13="","",Tasks!$A13)</f>
        <v>3</v>
      </c>
      <c r="B13" s="78" t="str">
        <f>IF(Tasks!$B13="","",Tasks!$B13)</f>
        <v>REFLECTOR | Reflector validation</v>
      </c>
      <c r="C13" s="25" t="str">
        <f>IF($B13="","",IF(AND(Tasks!$D13="",Tasks!$G13=""),"-",IF(Tasks!$D13="","",Tasks!$D13&amp;IF(OR(Tasks!$E13="",Tasks!$E13="FS"),IF(N(Tasks!$F13)=0,"","FS"),Tasks!$E13)&amp;IF(N(Tasks!$F13)=0,"",IF(Tasks!$F13&gt;0,"+","")&amp;Tasks!$F13))&amp;IF(AND(Tasks!$D13&lt;&gt;"",Tasks!$G13&lt;&gt;""),", ","")&amp;IF(Tasks!$G13="","",Tasks!$G13&amp;IF(OR(Tasks!$H13="",Tasks!$H13="FS"),IF(N(Tasks!$I13)=0,"","FS"),Tasks!$H13)&amp;IF(N(Tasks!$I13)=0,"",IF(Tasks!$I13&gt;0,"+","")&amp;Tasks!$I13))))</f>
        <v>2</v>
      </c>
      <c r="D13" s="51">
        <f>IF(OR($B13="",Tasks!$Q13=""),"",Tasks!$Q13)</f>
        <v>46407.0</v>
      </c>
      <c r="E13" s="51">
        <f>IF(OR($B13="",Tasks!$R13=""),"",Tasks!$R13)</f>
        <v>46414.0</v>
      </c>
      <c r="F13" s="51">
        <f>IF(OR($B13="",Tasks!$S13=""),"",Tasks!$S13)</f>
        <v>46407.0</v>
      </c>
      <c r="G13" s="51">
        <f>IF(OR($B13="",Tasks!$T13=""),"",Tasks!$T13)</f>
        <v>46414.0</v>
      </c>
      <c r="H13" s="52" t="str">
        <f>IF($B13="","",Tasks!$AE13)</f>
        <v>Not Started</v>
      </c>
      <c r="I13" s="79">
        <f>IF($B13="","",Tasks!$AF13)</f>
        <v>0</v>
      </c>
      <c r="J13" s="53">
        <f>IF(OR($B13="",Tasks!$V13=""),"",Tasks!$V13)</f>
        <v>0</v>
      </c>
      <c r="K13" s="52">
        <f>IF($B13="","",Tasks!$AA13)</f>
        <v>3</v>
      </c>
      <c r="L13" s="52">
        <f>IF($B13="","",Tasks!$AB13)</f>
        <v>1</v>
      </c>
      <c r="M13" s="52">
        <f>IF($B13="","",Tasks!$Z13)</f>
        <v>1</v>
      </c>
      <c r="N13" s="52">
        <f>IF(OR($B13="",Tasks!$AG13=""),"",Tasks!$AG13)</f>
        <v>46414.0</v>
      </c>
      <c r="O13" s="80">
        <f>IF(OR($A13="",NOT(ISNUMBER($G13))),"",IF(AND($F13&lt;=O$6,$G13&gt;=O$5),IF(O$5&gt;$N13,5,$K13)*10+IF(AND($F13&gt;=O$5,$F13&lt;=O$6),IF(AND($G13&gt;=O$5,$G13&lt;=O$6),5,IF($L13=1,2,1)),IF(AND($G13&gt;=O$5,$G13&lt;=O$6),IF($M13&gt;0,4,3),0)),IF(AND($D13&lt;=O$6,$E13&gt;=O$5),60,0)))</f>
        <v>0</v>
      </c>
      <c r="P13" s="80">
        <f>IF(OR($A13="",NOT(ISNUMBER($G13))),"",IF(AND($F13&lt;=P$6,$G13&gt;=P$5),IF(P$5&gt;$N13,5,$K13)*10+IF(AND($F13&gt;=P$5,$F13&lt;=P$6),IF(AND($G13&gt;=P$5,$G13&lt;=P$6),5,IF($L13=1,2,1)),IF(AND($G13&gt;=P$5,$G13&lt;=P$6),IF($M13&gt;0,4,3),0)),IF(AND($D13&lt;=P$6,$E13&gt;=P$5),60,0)))</f>
        <v>0</v>
      </c>
      <c r="Q13" s="80">
        <f>IF(OR($A13="",NOT(ISNUMBER($G13))),"",IF(AND($F13&lt;=Q$6,$G13&gt;=Q$5),IF(Q$5&gt;$N13,5,$K13)*10+IF(AND($F13&gt;=Q$5,$F13&lt;=Q$6),IF(AND($G13&gt;=Q$5,$G13&lt;=Q$6),5,IF($L13=1,2,1)),IF(AND($G13&gt;=Q$5,$G13&lt;=Q$6),IF($M13&gt;0,4,3),0)),IF(AND($D13&lt;=Q$6,$E13&gt;=Q$5),60,0)))</f>
        <v>0</v>
      </c>
      <c r="R13" s="80">
        <f>IF(OR($A13="",NOT(ISNUMBER($G13))),"",IF(AND($F13&lt;=R$6,$G13&gt;=R$5),IF(R$5&gt;$N13,5,$K13)*10+IF(AND($F13&gt;=R$5,$F13&lt;=R$6),IF(AND($G13&gt;=R$5,$G13&lt;=R$6),5,IF($L13=1,2,1)),IF(AND($G13&gt;=R$5,$G13&lt;=R$6),IF($M13&gt;0,4,3),0)),IF(AND($D13&lt;=R$6,$E13&gt;=R$5),60,0)))</f>
        <v>0</v>
      </c>
      <c r="S13" s="80">
        <f>IF(OR($A13="",NOT(ISNUMBER($G13))),"",IF(AND($F13&lt;=S$6,$G13&gt;=S$5),IF(S$5&gt;$N13,5,$K13)*10+IF(AND($F13&gt;=S$5,$F13&lt;=S$6),IF(AND($G13&gt;=S$5,$G13&lt;=S$6),5,IF($L13=1,2,1)),IF(AND($G13&gt;=S$5,$G13&lt;=S$6),IF($M13&gt;0,4,3),0)),IF(AND($D13&lt;=S$6,$E13&gt;=S$5),60,0)))</f>
        <v>0</v>
      </c>
      <c r="T13" s="80">
        <f>IF(OR($A13="",NOT(ISNUMBER($G13))),"",IF(AND($F13&lt;=T$6,$G13&gt;=T$5),IF(T$5&gt;$N13,5,$K13)*10+IF(AND($F13&gt;=T$5,$F13&lt;=T$6),IF(AND($G13&gt;=T$5,$G13&lt;=T$6),5,IF($L13=1,2,1)),IF(AND($G13&gt;=T$5,$G13&lt;=T$6),IF($M13&gt;0,4,3),0)),IF(AND($D13&lt;=T$6,$E13&gt;=T$5),60,0)))</f>
        <v>0</v>
      </c>
      <c r="U13" s="80">
        <f>IF(OR($A13="",NOT(ISNUMBER($G13))),"",IF(AND($F13&lt;=U$6,$G13&gt;=U$5),IF(U$5&gt;$N13,5,$K13)*10+IF(AND($F13&gt;=U$5,$F13&lt;=U$6),IF(AND($G13&gt;=U$5,$G13&lt;=U$6),5,IF($L13=1,2,1)),IF(AND($G13&gt;=U$5,$G13&lt;=U$6),IF($M13&gt;0,4,3),0)),IF(AND($D13&lt;=U$6,$E13&gt;=U$5),60,0)))</f>
        <v>0</v>
      </c>
      <c r="V13" s="80">
        <f>IF(OR($A13="",NOT(ISNUMBER($G13))),"",IF(AND($F13&lt;=V$6,$G13&gt;=V$5),IF(V$5&gt;$N13,5,$K13)*10+IF(AND($F13&gt;=V$5,$F13&lt;=V$6),IF(AND($G13&gt;=V$5,$G13&lt;=V$6),5,IF($L13=1,2,1)),IF(AND($G13&gt;=V$5,$G13&lt;=V$6),IF($M13&gt;0,4,3),0)),IF(AND($D13&lt;=V$6,$E13&gt;=V$5),60,0)))</f>
        <v>0</v>
      </c>
      <c r="W13" s="80">
        <f>IF(OR($A13="",NOT(ISNUMBER($G13))),"",IF(AND($F13&lt;=W$6,$G13&gt;=W$5),IF(W$5&gt;$N13,5,$K13)*10+IF(AND($F13&gt;=W$5,$F13&lt;=W$6),IF(AND($G13&gt;=W$5,$G13&lt;=W$6),5,IF($L13=1,2,1)),IF(AND($G13&gt;=W$5,$G13&lt;=W$6),IF($M13&gt;0,4,3),0)),IF(AND($D13&lt;=W$6,$E13&gt;=W$5),60,0)))</f>
        <v>0</v>
      </c>
      <c r="X13" s="80">
        <f>IF(OR($A13="",NOT(ISNUMBER($G13))),"",IF(AND($F13&lt;=X$6,$G13&gt;=X$5),IF(X$5&gt;$N13,5,$K13)*10+IF(AND($F13&gt;=X$5,$F13&lt;=X$6),IF(AND($G13&gt;=X$5,$G13&lt;=X$6),5,IF($L13=1,2,1)),IF(AND($G13&gt;=X$5,$G13&lt;=X$6),IF($M13&gt;0,4,3),0)),IF(AND($D13&lt;=X$6,$E13&gt;=X$5),60,0)))</f>
        <v>0</v>
      </c>
      <c r="Y13" s="80">
        <f>IF(OR($A13="",NOT(ISNUMBER($G13))),"",IF(AND($F13&lt;=Y$6,$G13&gt;=Y$5),IF(Y$5&gt;$N13,5,$K13)*10+IF(AND($F13&gt;=Y$5,$F13&lt;=Y$6),IF(AND($G13&gt;=Y$5,$G13&lt;=Y$6),5,IF($L13=1,2,1)),IF(AND($G13&gt;=Y$5,$G13&lt;=Y$6),IF($M13&gt;0,4,3),0)),IF(AND($D13&lt;=Y$6,$E13&gt;=Y$5),60,0)))</f>
        <v>0</v>
      </c>
      <c r="Z13" s="80">
        <f>IF(OR($A13="",NOT(ISNUMBER($G13))),"",IF(AND($F13&lt;=Z$6,$G13&gt;=Z$5),IF(Z$5&gt;$N13,5,$K13)*10+IF(AND($F13&gt;=Z$5,$F13&lt;=Z$6),IF(AND($G13&gt;=Z$5,$G13&lt;=Z$6),5,IF($L13=1,2,1)),IF(AND($G13&gt;=Z$5,$G13&lt;=Z$6),IF($M13&gt;0,4,3),0)),IF(AND($D13&lt;=Z$6,$E13&gt;=Z$5),60,0)))</f>
        <v>0</v>
      </c>
      <c r="AA13" s="80">
        <f>IF(OR($A13="",NOT(ISNUMBER($G13))),"",IF(AND($F13&lt;=AA$6,$G13&gt;=AA$5),IF(AA$5&gt;$N13,5,$K13)*10+IF(AND($F13&gt;=AA$5,$F13&lt;=AA$6),IF(AND($G13&gt;=AA$5,$G13&lt;=AA$6),5,IF($L13=1,2,1)),IF(AND($G13&gt;=AA$5,$G13&lt;=AA$6),IF($M13&gt;0,4,3),0)),IF(AND($D13&lt;=AA$6,$E13&gt;=AA$5),60,0)))</f>
        <v>0</v>
      </c>
      <c r="AB13" s="80">
        <f>IF(OR($A13="",NOT(ISNUMBER($G13))),"",IF(AND($F13&lt;=AB$6,$G13&gt;=AB$5),IF(AB$5&gt;$N13,5,$K13)*10+IF(AND($F13&gt;=AB$5,$F13&lt;=AB$6),IF(AND($G13&gt;=AB$5,$G13&lt;=AB$6),5,IF($L13=1,2,1)),IF(AND($G13&gt;=AB$5,$G13&lt;=AB$6),IF($M13&gt;0,4,3),0)),IF(AND($D13&lt;=AB$6,$E13&gt;=AB$5),60,0)))</f>
        <v>0</v>
      </c>
      <c r="AC13" s="80">
        <f>IF(OR($A13="",NOT(ISNUMBER($G13))),"",IF(AND($F13&lt;=AC$6,$G13&gt;=AC$5),IF(AC$5&gt;$N13,5,$K13)*10+IF(AND($F13&gt;=AC$5,$F13&lt;=AC$6),IF(AND($G13&gt;=AC$5,$G13&lt;=AC$6),5,IF($L13=1,2,1)),IF(AND($G13&gt;=AC$5,$G13&lt;=AC$6),IF($M13&gt;0,4,3),0)),IF(AND($D13&lt;=AC$6,$E13&gt;=AC$5),60,0)))</f>
        <v>32</v>
      </c>
      <c r="AD13" s="80">
        <f>IF(OR($A13="",NOT(ISNUMBER($G13))),"",IF(AND($F13&lt;=AD$6,$G13&gt;=AD$5),IF(AD$5&gt;$N13,5,$K13)*10+IF(AND($F13&gt;=AD$5,$F13&lt;=AD$6),IF(AND($G13&gt;=AD$5,$G13&lt;=AD$6),5,IF($L13=1,2,1)),IF(AND($G13&gt;=AD$5,$G13&lt;=AD$6),IF($M13&gt;0,4,3),0)),IF(AND($D13&lt;=AD$6,$E13&gt;=AD$5),60,0)))</f>
        <v>34</v>
      </c>
      <c r="AE13" s="80">
        <f>IF(OR($A13="",NOT(ISNUMBER($G13))),"",IF(AND($F13&lt;=AE$6,$G13&gt;=AE$5),IF(AE$5&gt;$N13,5,$K13)*10+IF(AND($F13&gt;=AE$5,$F13&lt;=AE$6),IF(AND($G13&gt;=AE$5,$G13&lt;=AE$6),5,IF($L13=1,2,1)),IF(AND($G13&gt;=AE$5,$G13&lt;=AE$6),IF($M13&gt;0,4,3),0)),IF(AND($D13&lt;=AE$6,$E13&gt;=AE$5),60,0)))</f>
        <v>0</v>
      </c>
      <c r="AF13" s="80">
        <f>IF(OR($A13="",NOT(ISNUMBER($G13))),"",IF(AND($F13&lt;=AF$6,$G13&gt;=AF$5),IF(AF$5&gt;$N13,5,$K13)*10+IF(AND($F13&gt;=AF$5,$F13&lt;=AF$6),IF(AND($G13&gt;=AF$5,$G13&lt;=AF$6),5,IF($L13=1,2,1)),IF(AND($G13&gt;=AF$5,$G13&lt;=AF$6),IF($M13&gt;0,4,3),0)),IF(AND($D13&lt;=AF$6,$E13&gt;=AF$5),60,0)))</f>
        <v>0</v>
      </c>
      <c r="AG13" s="80">
        <f>IF(OR($A13="",NOT(ISNUMBER($G13))),"",IF(AND($F13&lt;=AG$6,$G13&gt;=AG$5),IF(AG$5&gt;$N13,5,$K13)*10+IF(AND($F13&gt;=AG$5,$F13&lt;=AG$6),IF(AND($G13&gt;=AG$5,$G13&lt;=AG$6),5,IF($L13=1,2,1)),IF(AND($G13&gt;=AG$5,$G13&lt;=AG$6),IF($M13&gt;0,4,3),0)),IF(AND($D13&lt;=AG$6,$E13&gt;=AG$5),60,0)))</f>
        <v>0</v>
      </c>
      <c r="AH13" s="80">
        <f>IF(OR($A13="",NOT(ISNUMBER($G13))),"",IF(AND($F13&lt;=AH$6,$G13&gt;=AH$5),IF(AH$5&gt;$N13,5,$K13)*10+IF(AND($F13&gt;=AH$5,$F13&lt;=AH$6),IF(AND($G13&gt;=AH$5,$G13&lt;=AH$6),5,IF($L13=1,2,1)),IF(AND($G13&gt;=AH$5,$G13&lt;=AH$6),IF($M13&gt;0,4,3),0)),IF(AND($D13&lt;=AH$6,$E13&gt;=AH$5),60,0)))</f>
        <v>0</v>
      </c>
      <c r="AI13" s="80">
        <f>IF(OR($A13="",NOT(ISNUMBER($G13))),"",IF(AND($F13&lt;=AI$6,$G13&gt;=AI$5),IF(AI$5&gt;$N13,5,$K13)*10+IF(AND($F13&gt;=AI$5,$F13&lt;=AI$6),IF(AND($G13&gt;=AI$5,$G13&lt;=AI$6),5,IF($L13=1,2,1)),IF(AND($G13&gt;=AI$5,$G13&lt;=AI$6),IF($M13&gt;0,4,3),0)),IF(AND($D13&lt;=AI$6,$E13&gt;=AI$5),60,0)))</f>
        <v>0</v>
      </c>
      <c r="AJ13" s="80">
        <f>IF(OR($A13="",NOT(ISNUMBER($G13))),"",IF(AND($F13&lt;=AJ$6,$G13&gt;=AJ$5),IF(AJ$5&gt;$N13,5,$K13)*10+IF(AND($F13&gt;=AJ$5,$F13&lt;=AJ$6),IF(AND($G13&gt;=AJ$5,$G13&lt;=AJ$6),5,IF($L13=1,2,1)),IF(AND($G13&gt;=AJ$5,$G13&lt;=AJ$6),IF($M13&gt;0,4,3),0)),IF(AND($D13&lt;=AJ$6,$E13&gt;=AJ$5),60,0)))</f>
        <v>0</v>
      </c>
      <c r="AK13" s="80">
        <f>IF(OR($A13="",NOT(ISNUMBER($G13))),"",IF(AND($F13&lt;=AK$6,$G13&gt;=AK$5),IF(AK$5&gt;$N13,5,$K13)*10+IF(AND($F13&gt;=AK$5,$F13&lt;=AK$6),IF(AND($G13&gt;=AK$5,$G13&lt;=AK$6),5,IF($L13=1,2,1)),IF(AND($G13&gt;=AK$5,$G13&lt;=AK$6),IF($M13&gt;0,4,3),0)),IF(AND($D13&lt;=AK$6,$E13&gt;=AK$5),60,0)))</f>
        <v>0</v>
      </c>
      <c r="AL13" s="80">
        <f>IF(OR($A13="",NOT(ISNUMBER($G13))),"",IF(AND($F13&lt;=AL$6,$G13&gt;=AL$5),IF(AL$5&gt;$N13,5,$K13)*10+IF(AND($F13&gt;=AL$5,$F13&lt;=AL$6),IF(AND($G13&gt;=AL$5,$G13&lt;=AL$6),5,IF($L13=1,2,1)),IF(AND($G13&gt;=AL$5,$G13&lt;=AL$6),IF($M13&gt;0,4,3),0)),IF(AND($D13&lt;=AL$6,$E13&gt;=AL$5),60,0)))</f>
        <v>0</v>
      </c>
      <c r="AM13" s="80">
        <f>IF(OR($A13="",NOT(ISNUMBER($G13))),"",IF(AND($F13&lt;=AM$6,$G13&gt;=AM$5),IF(AM$5&gt;$N13,5,$K13)*10+IF(AND($F13&gt;=AM$5,$F13&lt;=AM$6),IF(AND($G13&gt;=AM$5,$G13&lt;=AM$6),5,IF($L13=1,2,1)),IF(AND($G13&gt;=AM$5,$G13&lt;=AM$6),IF($M13&gt;0,4,3),0)),IF(AND($D13&lt;=AM$6,$E13&gt;=AM$5),60,0)))</f>
        <v>0</v>
      </c>
      <c r="AN13" s="80">
        <f>IF(OR($A13="",NOT(ISNUMBER($G13))),"",IF(AND($F13&lt;=AN$6,$G13&gt;=AN$5),IF(AN$5&gt;$N13,5,$K13)*10+IF(AND($F13&gt;=AN$5,$F13&lt;=AN$6),IF(AND($G13&gt;=AN$5,$G13&lt;=AN$6),5,IF($L13=1,2,1)),IF(AND($G13&gt;=AN$5,$G13&lt;=AN$6),IF($M13&gt;0,4,3),0)),IF(AND($D13&lt;=AN$6,$E13&gt;=AN$5),60,0)))</f>
        <v>0</v>
      </c>
      <c r="AO13" s="80">
        <f>IF(OR($A13="",NOT(ISNUMBER($G13))),"",IF(AND($F13&lt;=AO$6,$G13&gt;=AO$5),IF(AO$5&gt;$N13,5,$K13)*10+IF(AND($F13&gt;=AO$5,$F13&lt;=AO$6),IF(AND($G13&gt;=AO$5,$G13&lt;=AO$6),5,IF($L13=1,2,1)),IF(AND($G13&gt;=AO$5,$G13&lt;=AO$6),IF($M13&gt;0,4,3),0)),IF(AND($D13&lt;=AO$6,$E13&gt;=AO$5),60,0)))</f>
        <v>0</v>
      </c>
      <c r="AP13" s="80">
        <f>IF(OR($A13="",NOT(ISNUMBER($G13))),"",IF(AND($F13&lt;=AP$6,$G13&gt;=AP$5),IF(AP$5&gt;$N13,5,$K13)*10+IF(AND($F13&gt;=AP$5,$F13&lt;=AP$6),IF(AND($G13&gt;=AP$5,$G13&lt;=AP$6),5,IF($L13=1,2,1)),IF(AND($G13&gt;=AP$5,$G13&lt;=AP$6),IF($M13&gt;0,4,3),0)),IF(AND($D13&lt;=AP$6,$E13&gt;=AP$5),60,0)))</f>
        <v>0</v>
      </c>
      <c r="AQ13" s="80">
        <f>IF(OR($A13="",NOT(ISNUMBER($G13))),"",IF(AND($F13&lt;=AQ$6,$G13&gt;=AQ$5),IF(AQ$5&gt;$N13,5,$K13)*10+IF(AND($F13&gt;=AQ$5,$F13&lt;=AQ$6),IF(AND($G13&gt;=AQ$5,$G13&lt;=AQ$6),5,IF($L13=1,2,1)),IF(AND($G13&gt;=AQ$5,$G13&lt;=AQ$6),IF($M13&gt;0,4,3),0)),IF(AND($D13&lt;=AQ$6,$E13&gt;=AQ$5),60,0)))</f>
        <v>0</v>
      </c>
      <c r="AR13" s="80">
        <f>IF(OR($A13="",NOT(ISNUMBER($G13))),"",IF(AND($F13&lt;=AR$6,$G13&gt;=AR$5),IF(AR$5&gt;$N13,5,$K13)*10+IF(AND($F13&gt;=AR$5,$F13&lt;=AR$6),IF(AND($G13&gt;=AR$5,$G13&lt;=AR$6),5,IF($L13=1,2,1)),IF(AND($G13&gt;=AR$5,$G13&lt;=AR$6),IF($M13&gt;0,4,3),0)),IF(AND($D13&lt;=AR$6,$E13&gt;=AR$5),60,0)))</f>
        <v>0</v>
      </c>
      <c r="AS13" s="80">
        <f>IF(OR($A13="",NOT(ISNUMBER($G13))),"",IF(AND($F13&lt;=AS$6,$G13&gt;=AS$5),IF(AS$5&gt;$N13,5,$K13)*10+IF(AND($F13&gt;=AS$5,$F13&lt;=AS$6),IF(AND($G13&gt;=AS$5,$G13&lt;=AS$6),5,IF($L13=1,2,1)),IF(AND($G13&gt;=AS$5,$G13&lt;=AS$6),IF($M13&gt;0,4,3),0)),IF(AND($D13&lt;=AS$6,$E13&gt;=AS$5),60,0)))</f>
        <v>0</v>
      </c>
      <c r="AT13" s="80">
        <f>IF(OR($A13="",NOT(ISNUMBER($G13))),"",IF(AND($F13&lt;=AT$6,$G13&gt;=AT$5),IF(AT$5&gt;$N13,5,$K13)*10+IF(AND($F13&gt;=AT$5,$F13&lt;=AT$6),IF(AND($G13&gt;=AT$5,$G13&lt;=AT$6),5,IF($L13=1,2,1)),IF(AND($G13&gt;=AT$5,$G13&lt;=AT$6),IF($M13&gt;0,4,3),0)),IF(AND($D13&lt;=AT$6,$E13&gt;=AT$5),60,0)))</f>
        <v>0</v>
      </c>
      <c r="AU13" s="80">
        <f>IF(OR($A13="",NOT(ISNUMBER($G13))),"",IF(AND($F13&lt;=AU$6,$G13&gt;=AU$5),IF(AU$5&gt;$N13,5,$K13)*10+IF(AND($F13&gt;=AU$5,$F13&lt;=AU$6),IF(AND($G13&gt;=AU$5,$G13&lt;=AU$6),5,IF($L13=1,2,1)),IF(AND($G13&gt;=AU$5,$G13&lt;=AU$6),IF($M13&gt;0,4,3),0)),IF(AND($D13&lt;=AU$6,$E13&gt;=AU$5),60,0)))</f>
        <v>0</v>
      </c>
      <c r="AV13" s="80">
        <f>IF(OR($A13="",NOT(ISNUMBER($G13))),"",IF(AND($F13&lt;=AV$6,$G13&gt;=AV$5),IF(AV$5&gt;$N13,5,$K13)*10+IF(AND($F13&gt;=AV$5,$F13&lt;=AV$6),IF(AND($G13&gt;=AV$5,$G13&lt;=AV$6),5,IF($L13=1,2,1)),IF(AND($G13&gt;=AV$5,$G13&lt;=AV$6),IF($M13&gt;0,4,3),0)),IF(AND($D13&lt;=AV$6,$E13&gt;=AV$5),60,0)))</f>
        <v>0</v>
      </c>
      <c r="AW13" s="80">
        <f>IF(OR($A13="",NOT(ISNUMBER($G13))),"",IF(AND($F13&lt;=AW$6,$G13&gt;=AW$5),IF(AW$5&gt;$N13,5,$K13)*10+IF(AND($F13&gt;=AW$5,$F13&lt;=AW$6),IF(AND($G13&gt;=AW$5,$G13&lt;=AW$6),5,IF($L13=1,2,1)),IF(AND($G13&gt;=AW$5,$G13&lt;=AW$6),IF($M13&gt;0,4,3),0)),IF(AND($D13&lt;=AW$6,$E13&gt;=AW$5),60,0)))</f>
        <v>0</v>
      </c>
      <c r="AX13" s="80">
        <f>IF(OR($A13="",NOT(ISNUMBER($G13))),"",IF(AND($F13&lt;=AX$6,$G13&gt;=AX$5),IF(AX$5&gt;$N13,5,$K13)*10+IF(AND($F13&gt;=AX$5,$F13&lt;=AX$6),IF(AND($G13&gt;=AX$5,$G13&lt;=AX$6),5,IF($L13=1,2,1)),IF(AND($G13&gt;=AX$5,$G13&lt;=AX$6),IF($M13&gt;0,4,3),0)),IF(AND($D13&lt;=AX$6,$E13&gt;=AX$5),60,0)))</f>
        <v>0</v>
      </c>
      <c r="AY13" s="80">
        <f>IF(OR($A13="",NOT(ISNUMBER($G13))),"",IF(AND($F13&lt;=AY$6,$G13&gt;=AY$5),IF(AY$5&gt;$N13,5,$K13)*10+IF(AND($F13&gt;=AY$5,$F13&lt;=AY$6),IF(AND($G13&gt;=AY$5,$G13&lt;=AY$6),5,IF($L13=1,2,1)),IF(AND($G13&gt;=AY$5,$G13&lt;=AY$6),IF($M13&gt;0,4,3),0)),IF(AND($D13&lt;=AY$6,$E13&gt;=AY$5),60,0)))</f>
        <v>0</v>
      </c>
      <c r="AZ13" s="80">
        <f>IF(OR($A13="",NOT(ISNUMBER($G13))),"",IF(AND($F13&lt;=AZ$6,$G13&gt;=AZ$5),IF(AZ$5&gt;$N13,5,$K13)*10+IF(AND($F13&gt;=AZ$5,$F13&lt;=AZ$6),IF(AND($G13&gt;=AZ$5,$G13&lt;=AZ$6),5,IF($L13=1,2,1)),IF(AND($G13&gt;=AZ$5,$G13&lt;=AZ$6),IF($M13&gt;0,4,3),0)),IF(AND($D13&lt;=AZ$6,$E13&gt;=AZ$5),60,0)))</f>
        <v>0</v>
      </c>
      <c r="BA13" s="80">
        <f>IF(OR($A13="",NOT(ISNUMBER($G13))),"",IF(AND($F13&lt;=BA$6,$G13&gt;=BA$5),IF(BA$5&gt;$N13,5,$K13)*10+IF(AND($F13&gt;=BA$5,$F13&lt;=BA$6),IF(AND($G13&gt;=BA$5,$G13&lt;=BA$6),5,IF($L13=1,2,1)),IF(AND($G13&gt;=BA$5,$G13&lt;=BA$6),IF($M13&gt;0,4,3),0)),IF(AND($D13&lt;=BA$6,$E13&gt;=BA$5),60,0)))</f>
        <v>0</v>
      </c>
      <c r="BB13" s="80">
        <f>IF(OR($A13="",NOT(ISNUMBER($G13))),"",IF(AND($F13&lt;=BB$6,$G13&gt;=BB$5),IF(BB$5&gt;$N13,5,$K13)*10+IF(AND($F13&gt;=BB$5,$F13&lt;=BB$6),IF(AND($G13&gt;=BB$5,$G13&lt;=BB$6),5,IF($L13=1,2,1)),IF(AND($G13&gt;=BB$5,$G13&lt;=BB$6),IF($M13&gt;0,4,3),0)),IF(AND($D13&lt;=BB$6,$E13&gt;=BB$5),60,0)))</f>
        <v>0</v>
      </c>
      <c r="BC13" s="80">
        <f>IF(OR($A13="",NOT(ISNUMBER($G13))),"",IF(AND($F13&lt;=BC$6,$G13&gt;=BC$5),IF(BC$5&gt;$N13,5,$K13)*10+IF(AND($F13&gt;=BC$5,$F13&lt;=BC$6),IF(AND($G13&gt;=BC$5,$G13&lt;=BC$6),5,IF($L13=1,2,1)),IF(AND($G13&gt;=BC$5,$G13&lt;=BC$6),IF($M13&gt;0,4,3),0)),IF(AND($D13&lt;=BC$6,$E13&gt;=BC$5),60,0)))</f>
        <v>0</v>
      </c>
      <c r="BD13" s="80">
        <f>IF(OR($A13="",NOT(ISNUMBER($G13))),"",IF(AND($F13&lt;=BD$6,$G13&gt;=BD$5),IF(BD$5&gt;$N13,5,$K13)*10+IF(AND($F13&gt;=BD$5,$F13&lt;=BD$6),IF(AND($G13&gt;=BD$5,$G13&lt;=BD$6),5,IF($L13=1,2,1)),IF(AND($G13&gt;=BD$5,$G13&lt;=BD$6),IF($M13&gt;0,4,3),0)),IF(AND($D13&lt;=BD$6,$E13&gt;=BD$5),60,0)))</f>
        <v>0</v>
      </c>
      <c r="BE13" s="80">
        <f>IF(OR($A13="",NOT(ISNUMBER($G13))),"",IF(AND($F13&lt;=BE$6,$G13&gt;=BE$5),IF(BE$5&gt;$N13,5,$K13)*10+IF(AND($F13&gt;=BE$5,$F13&lt;=BE$6),IF(AND($G13&gt;=BE$5,$G13&lt;=BE$6),5,IF($L13=1,2,1)),IF(AND($G13&gt;=BE$5,$G13&lt;=BE$6),IF($M13&gt;0,4,3),0)),IF(AND($D13&lt;=BE$6,$E13&gt;=BE$5),60,0)))</f>
        <v>0</v>
      </c>
      <c r="BF13" s="80">
        <f>IF(OR($A13="",NOT(ISNUMBER($G13))),"",IF(AND($F13&lt;=BF$6,$G13&gt;=BF$5),IF(BF$5&gt;$N13,5,$K13)*10+IF(AND($F13&gt;=BF$5,$F13&lt;=BF$6),IF(AND($G13&gt;=BF$5,$G13&lt;=BF$6),5,IF($L13=1,2,1)),IF(AND($G13&gt;=BF$5,$G13&lt;=BF$6),IF($M13&gt;0,4,3),0)),IF(AND($D13&lt;=BF$6,$E13&gt;=BF$5),60,0)))</f>
        <v>0</v>
      </c>
      <c r="BG13" s="80">
        <f>IF(OR($A13="",NOT(ISNUMBER($G13))),"",IF(AND($F13&lt;=BG$6,$G13&gt;=BG$5),IF(BG$5&gt;$N13,5,$K13)*10+IF(AND($F13&gt;=BG$5,$F13&lt;=BG$6),IF(AND($G13&gt;=BG$5,$G13&lt;=BG$6),5,IF($L13=1,2,1)),IF(AND($G13&gt;=BG$5,$G13&lt;=BG$6),IF($M13&gt;0,4,3),0)),IF(AND($D13&lt;=BG$6,$E13&gt;=BG$5),60,0)))</f>
        <v>0</v>
      </c>
      <c r="BH13" s="80">
        <f>IF(OR($A13="",NOT(ISNUMBER($G13))),"",IF(AND($F13&lt;=BH$6,$G13&gt;=BH$5),IF(BH$5&gt;$N13,5,$K13)*10+IF(AND($F13&gt;=BH$5,$F13&lt;=BH$6),IF(AND($G13&gt;=BH$5,$G13&lt;=BH$6),5,IF($L13=1,2,1)),IF(AND($G13&gt;=BH$5,$G13&lt;=BH$6),IF($M13&gt;0,4,3),0)),IF(AND($D13&lt;=BH$6,$E13&gt;=BH$5),60,0)))</f>
        <v>0</v>
      </c>
      <c r="BI13" s="80">
        <f>IF(OR($A13="",NOT(ISNUMBER($G13))),"",IF(AND($F13&lt;=BI$6,$G13&gt;=BI$5),IF(BI$5&gt;$N13,5,$K13)*10+IF(AND($F13&gt;=BI$5,$F13&lt;=BI$6),IF(AND($G13&gt;=BI$5,$G13&lt;=BI$6),5,IF($L13=1,2,1)),IF(AND($G13&gt;=BI$5,$G13&lt;=BI$6),IF($M13&gt;0,4,3),0)),IF(AND($D13&lt;=BI$6,$E13&gt;=BI$5),60,0)))</f>
        <v>0</v>
      </c>
      <c r="BJ13" s="80">
        <f>IF(OR($A13="",NOT(ISNUMBER($G13))),"",IF(AND($F13&lt;=BJ$6,$G13&gt;=BJ$5),IF(BJ$5&gt;$N13,5,$K13)*10+IF(AND($F13&gt;=BJ$5,$F13&lt;=BJ$6),IF(AND($G13&gt;=BJ$5,$G13&lt;=BJ$6),5,IF($L13=1,2,1)),IF(AND($G13&gt;=BJ$5,$G13&lt;=BJ$6),IF($M13&gt;0,4,3),0)),IF(AND($D13&lt;=BJ$6,$E13&gt;=BJ$5),60,0)))</f>
        <v>0</v>
      </c>
      <c r="BK13" s="80">
        <f>IF(OR($A13="",NOT(ISNUMBER($G13))),"",IF(AND($F13&lt;=BK$6,$G13&gt;=BK$5),IF(BK$5&gt;$N13,5,$K13)*10+IF(AND($F13&gt;=BK$5,$F13&lt;=BK$6),IF(AND($G13&gt;=BK$5,$G13&lt;=BK$6),5,IF($L13=1,2,1)),IF(AND($G13&gt;=BK$5,$G13&lt;=BK$6),IF($M13&gt;0,4,3),0)),IF(AND($D13&lt;=BK$6,$E13&gt;=BK$5),60,0)))</f>
        <v>0</v>
      </c>
      <c r="BL13" s="80">
        <f>IF(OR($A13="",NOT(ISNUMBER($G13))),"",IF(AND($F13&lt;=BL$6,$G13&gt;=BL$5),IF(BL$5&gt;$N13,5,$K13)*10+IF(AND($F13&gt;=BL$5,$F13&lt;=BL$6),IF(AND($G13&gt;=BL$5,$G13&lt;=BL$6),5,IF($L13=1,2,1)),IF(AND($G13&gt;=BL$5,$G13&lt;=BL$6),IF($M13&gt;0,4,3),0)),IF(AND($D13&lt;=BL$6,$E13&gt;=BL$5),60,0)))</f>
        <v>0</v>
      </c>
      <c r="BM13" s="80">
        <f>IF(OR($A13="",NOT(ISNUMBER($G13))),"",IF(AND($F13&lt;=BM$6,$G13&gt;=BM$5),IF(BM$5&gt;$N13,5,$K13)*10+IF(AND($F13&gt;=BM$5,$F13&lt;=BM$6),IF(AND($G13&gt;=BM$5,$G13&lt;=BM$6),5,IF($L13=1,2,1)),IF(AND($G13&gt;=BM$5,$G13&lt;=BM$6),IF($M13&gt;0,4,3),0)),IF(AND($D13&lt;=BM$6,$E13&gt;=BM$5),60,0)))</f>
        <v>0</v>
      </c>
      <c r="BN13" s="80">
        <f>IF(OR($A13="",NOT(ISNUMBER($G13))),"",IF(AND($F13&lt;=BN$6,$G13&gt;=BN$5),IF(BN$5&gt;$N13,5,$K13)*10+IF(AND($F13&gt;=BN$5,$F13&lt;=BN$6),IF(AND($G13&gt;=BN$5,$G13&lt;=BN$6),5,IF($L13=1,2,1)),IF(AND($G13&gt;=BN$5,$G13&lt;=BN$6),IF($M13&gt;0,4,3),0)),IF(AND($D13&lt;=BN$6,$E13&gt;=BN$5),60,0)))</f>
        <v>0</v>
      </c>
      <c r="BO13" s="80">
        <f>IF(OR($A13="",NOT(ISNUMBER($G13))),"",IF(AND($F13&lt;=BO$6,$G13&gt;=BO$5),IF(BO$5&gt;$N13,5,$K13)*10+IF(AND($F13&gt;=BO$5,$F13&lt;=BO$6),IF(AND($G13&gt;=BO$5,$G13&lt;=BO$6),5,IF($L13=1,2,1)),IF(AND($G13&gt;=BO$5,$G13&lt;=BO$6),IF($M13&gt;0,4,3),0)),IF(AND($D13&lt;=BO$6,$E13&gt;=BO$5),60,0)))</f>
        <v>0</v>
      </c>
      <c r="BP13" s="80">
        <f>IF(OR($A13="",NOT(ISNUMBER($G13))),"",IF(AND($F13&lt;=BP$6,$G13&gt;=BP$5),IF(BP$5&gt;$N13,5,$K13)*10+IF(AND($F13&gt;=BP$5,$F13&lt;=BP$6),IF(AND($G13&gt;=BP$5,$G13&lt;=BP$6),5,IF($L13=1,2,1)),IF(AND($G13&gt;=BP$5,$G13&lt;=BP$6),IF($M13&gt;0,4,3),0)),IF(AND($D13&lt;=BP$6,$E13&gt;=BP$5),60,0)))</f>
        <v>0</v>
      </c>
      <c r="BQ13" s="80">
        <f>IF(OR($A13="",NOT(ISNUMBER($G13))),"",IF(AND($F13&lt;=BQ$6,$G13&gt;=BQ$5),IF(BQ$5&gt;$N13,5,$K13)*10+IF(AND($F13&gt;=BQ$5,$F13&lt;=BQ$6),IF(AND($G13&gt;=BQ$5,$G13&lt;=BQ$6),5,IF($L13=1,2,1)),IF(AND($G13&gt;=BQ$5,$G13&lt;=BQ$6),IF($M13&gt;0,4,3),0)),IF(AND($D13&lt;=BQ$6,$E13&gt;=BQ$5),60,0)))</f>
        <v>0</v>
      </c>
      <c r="BR13" s="80">
        <f>IF(OR($A13="",NOT(ISNUMBER($G13))),"",IF(AND($F13&lt;=BR$6,$G13&gt;=BR$5),IF(BR$5&gt;$N13,5,$K13)*10+IF(AND($F13&gt;=BR$5,$F13&lt;=BR$6),IF(AND($G13&gt;=BR$5,$G13&lt;=BR$6),5,IF($L13=1,2,1)),IF(AND($G13&gt;=BR$5,$G13&lt;=BR$6),IF($M13&gt;0,4,3),0)),IF(AND($D13&lt;=BR$6,$E13&gt;=BR$5),60,0)))</f>
        <v>0</v>
      </c>
      <c r="BS13" s="80">
        <f>IF(OR($A13="",NOT(ISNUMBER($G13))),"",IF(AND($F13&lt;=BS$6,$G13&gt;=BS$5),IF(BS$5&gt;$N13,5,$K13)*10+IF(AND($F13&gt;=BS$5,$F13&lt;=BS$6),IF(AND($G13&gt;=BS$5,$G13&lt;=BS$6),5,IF($L13=1,2,1)),IF(AND($G13&gt;=BS$5,$G13&lt;=BS$6),IF($M13&gt;0,4,3),0)),IF(AND($D13&lt;=BS$6,$E13&gt;=BS$5),60,0)))</f>
        <v>0</v>
      </c>
      <c r="BT13" s="80">
        <f>IF(OR($A13="",NOT(ISNUMBER($G13))),"",IF(AND($F13&lt;=BT$6,$G13&gt;=BT$5),IF(BT$5&gt;$N13,5,$K13)*10+IF(AND($F13&gt;=BT$5,$F13&lt;=BT$6),IF(AND($G13&gt;=BT$5,$G13&lt;=BT$6),5,IF($L13=1,2,1)),IF(AND($G13&gt;=BT$5,$G13&lt;=BT$6),IF($M13&gt;0,4,3),0)),IF(AND($D13&lt;=BT$6,$E13&gt;=BT$5),60,0)))</f>
        <v>0</v>
      </c>
      <c r="BU13" s="80">
        <f>IF(OR($A13="",NOT(ISNUMBER($G13))),"",IF(AND($F13&lt;=BU$6,$G13&gt;=BU$5),IF(BU$5&gt;$N13,5,$K13)*10+IF(AND($F13&gt;=BU$5,$F13&lt;=BU$6),IF(AND($G13&gt;=BU$5,$G13&lt;=BU$6),5,IF($L13=1,2,1)),IF(AND($G13&gt;=BU$5,$G13&lt;=BU$6),IF($M13&gt;0,4,3),0)),IF(AND($D13&lt;=BU$6,$E13&gt;=BU$5),60,0)))</f>
        <v>0</v>
      </c>
      <c r="BV13" s="80">
        <f>IF(OR($A13="",NOT(ISNUMBER($G13))),"",IF(AND($F13&lt;=BV$6,$G13&gt;=BV$5),IF(BV$5&gt;$N13,5,$K13)*10+IF(AND($F13&gt;=BV$5,$F13&lt;=BV$6),IF(AND($G13&gt;=BV$5,$G13&lt;=BV$6),5,IF($L13=1,2,1)),IF(AND($G13&gt;=BV$5,$G13&lt;=BV$6),IF($M13&gt;0,4,3),0)),IF(AND($D13&lt;=BV$6,$E13&gt;=BV$5),60,0)))</f>
        <v>0</v>
      </c>
      <c r="BW13" s="80">
        <f>IF(OR($A13="",NOT(ISNUMBER($G13))),"",IF(AND($F13&lt;=BW$6,$G13&gt;=BW$5),IF(BW$5&gt;$N13,5,$K13)*10+IF(AND($F13&gt;=BW$5,$F13&lt;=BW$6),IF(AND($G13&gt;=BW$5,$G13&lt;=BW$6),5,IF($L13=1,2,1)),IF(AND($G13&gt;=BW$5,$G13&lt;=BW$6),IF($M13&gt;0,4,3),0)),IF(AND($D13&lt;=BW$6,$E13&gt;=BW$5),60,0)))</f>
        <v>0</v>
      </c>
      <c r="BX13" s="80">
        <f>IF(OR($A13="",NOT(ISNUMBER($G13))),"",IF(AND($F13&lt;=BX$6,$G13&gt;=BX$5),IF(BX$5&gt;$N13,5,$K13)*10+IF(AND($F13&gt;=BX$5,$F13&lt;=BX$6),IF(AND($G13&gt;=BX$5,$G13&lt;=BX$6),5,IF($L13=1,2,1)),IF(AND($G13&gt;=BX$5,$G13&lt;=BX$6),IF($M13&gt;0,4,3),0)),IF(AND($D13&lt;=BX$6,$E13&gt;=BX$5),60,0)))</f>
        <v>0</v>
      </c>
      <c r="BY13" s="80">
        <f>IF(OR($A13="",NOT(ISNUMBER($G13))),"",IF(AND($F13&lt;=BY$6,$G13&gt;=BY$5),IF(BY$5&gt;$N13,5,$K13)*10+IF(AND($F13&gt;=BY$5,$F13&lt;=BY$6),IF(AND($G13&gt;=BY$5,$G13&lt;=BY$6),5,IF($L13=1,2,1)),IF(AND($G13&gt;=BY$5,$G13&lt;=BY$6),IF($M13&gt;0,4,3),0)),IF(AND($D13&lt;=BY$6,$E13&gt;=BY$5),60,0)))</f>
        <v>0</v>
      </c>
      <c r="BZ13" s="80">
        <f>IF(OR($A13="",NOT(ISNUMBER($G13))),"",IF(AND($F13&lt;=BZ$6,$G13&gt;=BZ$5),IF(BZ$5&gt;$N13,5,$K13)*10+IF(AND($F13&gt;=BZ$5,$F13&lt;=BZ$6),IF(AND($G13&gt;=BZ$5,$G13&lt;=BZ$6),5,IF($L13=1,2,1)),IF(AND($G13&gt;=BZ$5,$G13&lt;=BZ$6),IF($M13&gt;0,4,3),0)),IF(AND($D13&lt;=BZ$6,$E13&gt;=BZ$5),60,0)))</f>
        <v>0</v>
      </c>
      <c r="CA13" s="80">
        <f>IF(OR($A13="",NOT(ISNUMBER($G13))),"",IF(AND($F13&lt;=CA$6,$G13&gt;=CA$5),IF(CA$5&gt;$N13,5,$K13)*10+IF(AND($F13&gt;=CA$5,$F13&lt;=CA$6),IF(AND($G13&gt;=CA$5,$G13&lt;=CA$6),5,IF($L13=1,2,1)),IF(AND($G13&gt;=CA$5,$G13&lt;=CA$6),IF($M13&gt;0,4,3),0)),IF(AND($D13&lt;=CA$6,$E13&gt;=CA$5),60,0)))</f>
        <v>0</v>
      </c>
      <c r="CB13" s="80">
        <f>IF(OR($A13="",NOT(ISNUMBER($G13))),"",IF(AND($F13&lt;=CB$6,$G13&gt;=CB$5),IF(CB$5&gt;$N13,5,$K13)*10+IF(AND($F13&gt;=CB$5,$F13&lt;=CB$6),IF(AND($G13&gt;=CB$5,$G13&lt;=CB$6),5,IF($L13=1,2,1)),IF(AND($G13&gt;=CB$5,$G13&lt;=CB$6),IF($M13&gt;0,4,3),0)),IF(AND($D13&lt;=CB$6,$E13&gt;=CB$5),60,0)))</f>
        <v>0</v>
      </c>
      <c r="CC13" s="80">
        <f>IF(OR($A13="",NOT(ISNUMBER($G13))),"",IF(AND($F13&lt;=CC$6,$G13&gt;=CC$5),IF(CC$5&gt;$N13,5,$K13)*10+IF(AND($F13&gt;=CC$5,$F13&lt;=CC$6),IF(AND($G13&gt;=CC$5,$G13&lt;=CC$6),5,IF($L13=1,2,1)),IF(AND($G13&gt;=CC$5,$G13&lt;=CC$6),IF($M13&gt;0,4,3),0)),IF(AND($D13&lt;=CC$6,$E13&gt;=CC$5),60,0)))</f>
        <v>0</v>
      </c>
      <c r="CD13" s="80">
        <f>IF(OR($A13="",NOT(ISNUMBER($G13))),"",IF(AND($F13&lt;=CD$6,$G13&gt;=CD$5),IF(CD$5&gt;$N13,5,$K13)*10+IF(AND($F13&gt;=CD$5,$F13&lt;=CD$6),IF(AND($G13&gt;=CD$5,$G13&lt;=CD$6),5,IF($L13=1,2,1)),IF(AND($G13&gt;=CD$5,$G13&lt;=CD$6),IF($M13&gt;0,4,3),0)),IF(AND($D13&lt;=CD$6,$E13&gt;=CD$5),60,0)))</f>
        <v>0</v>
      </c>
      <c r="CE13" s="80">
        <f>IF(OR($A13="",NOT(ISNUMBER($G13))),"",IF(AND($F13&lt;=CE$6,$G13&gt;=CE$5),IF(CE$5&gt;$N13,5,$K13)*10+IF(AND($F13&gt;=CE$5,$F13&lt;=CE$6),IF(AND($G13&gt;=CE$5,$G13&lt;=CE$6),5,IF($L13=1,2,1)),IF(AND($G13&gt;=CE$5,$G13&lt;=CE$6),IF($M13&gt;0,4,3),0)),IF(AND($D13&lt;=CE$6,$E13&gt;=CE$5),60,0)))</f>
        <v>0</v>
      </c>
      <c r="CF13" s="80">
        <f>IF(OR($A13="",NOT(ISNUMBER($G13))),"",IF(AND($F13&lt;=CF$6,$G13&gt;=CF$5),IF(CF$5&gt;$N13,5,$K13)*10+IF(AND($F13&gt;=CF$5,$F13&lt;=CF$6),IF(AND($G13&gt;=CF$5,$G13&lt;=CF$6),5,IF($L13=1,2,1)),IF(AND($G13&gt;=CF$5,$G13&lt;=CF$6),IF($M13&gt;0,4,3),0)),IF(AND($D13&lt;=CF$6,$E13&gt;=CF$5),60,0)))</f>
        <v>0</v>
      </c>
      <c r="CG13" s="80">
        <f>IF(OR($A13="",NOT(ISNUMBER($G13))),"",IF(AND($F13&lt;=CG$6,$G13&gt;=CG$5),IF(CG$5&gt;$N13,5,$K13)*10+IF(AND($F13&gt;=CG$5,$F13&lt;=CG$6),IF(AND($G13&gt;=CG$5,$G13&lt;=CG$6),5,IF($L13=1,2,1)),IF(AND($G13&gt;=CG$5,$G13&lt;=CG$6),IF($M13&gt;0,4,3),0)),IF(AND($D13&lt;=CG$6,$E13&gt;=CG$5),60,0)))</f>
        <v>0</v>
      </c>
      <c r="CH13" s="80">
        <f>IF(OR($A13="",NOT(ISNUMBER($G13))),"",IF(AND($F13&lt;=CH$6,$G13&gt;=CH$5),IF(CH$5&gt;$N13,5,$K13)*10+IF(AND($F13&gt;=CH$5,$F13&lt;=CH$6),IF(AND($G13&gt;=CH$5,$G13&lt;=CH$6),5,IF($L13=1,2,1)),IF(AND($G13&gt;=CH$5,$G13&lt;=CH$6),IF($M13&gt;0,4,3),0)),IF(AND($D13&lt;=CH$6,$E13&gt;=CH$5),60,0)))</f>
        <v>0</v>
      </c>
      <c r="CI13" s="80">
        <f>IF(OR($A13="",NOT(ISNUMBER($G13))),"",IF(AND($F13&lt;=CI$6,$G13&gt;=CI$5),IF(CI$5&gt;$N13,5,$K13)*10+IF(AND($F13&gt;=CI$5,$F13&lt;=CI$6),IF(AND($G13&gt;=CI$5,$G13&lt;=CI$6),5,IF($L13=1,2,1)),IF(AND($G13&gt;=CI$5,$G13&lt;=CI$6),IF($M13&gt;0,4,3),0)),IF(AND($D13&lt;=CI$6,$E13&gt;=CI$5),60,0)))</f>
        <v>0</v>
      </c>
      <c r="CJ13" s="80">
        <f>IF(OR($A13="",NOT(ISNUMBER($G13))),"",IF(AND($F13&lt;=CJ$6,$G13&gt;=CJ$5),IF(CJ$5&gt;$N13,5,$K13)*10+IF(AND($F13&gt;=CJ$5,$F13&lt;=CJ$6),IF(AND($G13&gt;=CJ$5,$G13&lt;=CJ$6),5,IF($L13=1,2,1)),IF(AND($G13&gt;=CJ$5,$G13&lt;=CJ$6),IF($M13&gt;0,4,3),0)),IF(AND($D13&lt;=CJ$6,$E13&gt;=CJ$5),60,0)))</f>
        <v>0</v>
      </c>
      <c r="CK13" s="80">
        <f>IF(OR($A13="",NOT(ISNUMBER($G13))),"",IF(AND($F13&lt;=CK$6,$G13&gt;=CK$5),IF(CK$5&gt;$N13,5,$K13)*10+IF(AND($F13&gt;=CK$5,$F13&lt;=CK$6),IF(AND($G13&gt;=CK$5,$G13&lt;=CK$6),5,IF($L13=1,2,1)),IF(AND($G13&gt;=CK$5,$G13&lt;=CK$6),IF($M13&gt;0,4,3),0)),IF(AND($D13&lt;=CK$6,$E13&gt;=CK$5),60,0)))</f>
        <v>0</v>
      </c>
      <c r="CL13" s="80">
        <f>IF(OR($A13="",NOT(ISNUMBER($G13))),"",IF(AND($F13&lt;=CL$6,$G13&gt;=CL$5),IF(CL$5&gt;$N13,5,$K13)*10+IF(AND($F13&gt;=CL$5,$F13&lt;=CL$6),IF(AND($G13&gt;=CL$5,$G13&lt;=CL$6),5,IF($L13=1,2,1)),IF(AND($G13&gt;=CL$5,$G13&lt;=CL$6),IF($M13&gt;0,4,3),0)),IF(AND($D13&lt;=CL$6,$E13&gt;=CL$5),60,0)))</f>
        <v>0</v>
      </c>
      <c r="CM13" s="80">
        <f>IF(OR($A13="",NOT(ISNUMBER($G13))),"",IF(AND($F13&lt;=CM$6,$G13&gt;=CM$5),IF(CM$5&gt;$N13,5,$K13)*10+IF(AND($F13&gt;=CM$5,$F13&lt;=CM$6),IF(AND($G13&gt;=CM$5,$G13&lt;=CM$6),5,IF($L13=1,2,1)),IF(AND($G13&gt;=CM$5,$G13&lt;=CM$6),IF($M13&gt;0,4,3),0)),IF(AND($D13&lt;=CM$6,$E13&gt;=CM$5),60,0)))</f>
        <v>0</v>
      </c>
      <c r="CN13" s="80">
        <f>IF(OR($A13="",NOT(ISNUMBER($G13))),"",IF(AND($F13&lt;=CN$6,$G13&gt;=CN$5),IF(CN$5&gt;$N13,5,$K13)*10+IF(AND($F13&gt;=CN$5,$F13&lt;=CN$6),IF(AND($G13&gt;=CN$5,$G13&lt;=CN$6),5,IF($L13=1,2,1)),IF(AND($G13&gt;=CN$5,$G13&lt;=CN$6),IF($M13&gt;0,4,3),0)),IF(AND($D13&lt;=CN$6,$E13&gt;=CN$5),60,0)))</f>
        <v>0</v>
      </c>
      <c r="CO13" s="80">
        <f>IF(OR($A13="",NOT(ISNUMBER($G13))),"",IF(AND($F13&lt;=CO$6,$G13&gt;=CO$5),IF(CO$5&gt;$N13,5,$K13)*10+IF(AND($F13&gt;=CO$5,$F13&lt;=CO$6),IF(AND($G13&gt;=CO$5,$G13&lt;=CO$6),5,IF($L13=1,2,1)),IF(AND($G13&gt;=CO$5,$G13&lt;=CO$6),IF($M13&gt;0,4,3),0)),IF(AND($D13&lt;=CO$6,$E13&gt;=CO$5),60,0)))</f>
        <v>0</v>
      </c>
      <c r="CP13" s="80">
        <f>IF(OR($A13="",NOT(ISNUMBER($G13))),"",IF(AND($F13&lt;=CP$6,$G13&gt;=CP$5),IF(CP$5&gt;$N13,5,$K13)*10+IF(AND($F13&gt;=CP$5,$F13&lt;=CP$6),IF(AND($G13&gt;=CP$5,$G13&lt;=CP$6),5,IF($L13=1,2,1)),IF(AND($G13&gt;=CP$5,$G13&lt;=CP$6),IF($M13&gt;0,4,3),0)),IF(AND($D13&lt;=CP$6,$E13&gt;=CP$5),60,0)))</f>
        <v>0</v>
      </c>
      <c r="CQ13" s="80">
        <f>IF(OR($A13="",NOT(ISNUMBER($G13))),"",IF(AND($F13&lt;=CQ$6,$G13&gt;=CQ$5),IF(CQ$5&gt;$N13,5,$K13)*10+IF(AND($F13&gt;=CQ$5,$F13&lt;=CQ$6),IF(AND($G13&gt;=CQ$5,$G13&lt;=CQ$6),5,IF($L13=1,2,1)),IF(AND($G13&gt;=CQ$5,$G13&lt;=CQ$6),IF($M13&gt;0,4,3),0)),IF(AND($D13&lt;=CQ$6,$E13&gt;=CQ$5),60,0)))</f>
        <v>0</v>
      </c>
      <c r="CR13" s="80">
        <f>IF(OR($A13="",NOT(ISNUMBER($G13))),"",IF(AND($F13&lt;=CR$6,$G13&gt;=CR$5),IF(CR$5&gt;$N13,5,$K13)*10+IF(AND($F13&gt;=CR$5,$F13&lt;=CR$6),IF(AND($G13&gt;=CR$5,$G13&lt;=CR$6),5,IF($L13=1,2,1)),IF(AND($G13&gt;=CR$5,$G13&lt;=CR$6),IF($M13&gt;0,4,3),0)),IF(AND($D13&lt;=CR$6,$E13&gt;=CR$5),60,0)))</f>
        <v>0</v>
      </c>
      <c r="CS13" s="80">
        <f>IF(OR($A13="",NOT(ISNUMBER($G13))),"",IF(AND($F13&lt;=CS$6,$G13&gt;=CS$5),IF(CS$5&gt;$N13,5,$K13)*10+IF(AND($F13&gt;=CS$5,$F13&lt;=CS$6),IF(AND($G13&gt;=CS$5,$G13&lt;=CS$6),5,IF($L13=1,2,1)),IF(AND($G13&gt;=CS$5,$G13&lt;=CS$6),IF($M13&gt;0,4,3),0)),IF(AND($D13&lt;=CS$6,$E13&gt;=CS$5),60,0)))</f>
        <v>0</v>
      </c>
      <c r="CT13" s="80">
        <f>IF(OR($A13="",NOT(ISNUMBER($G13))),"",IF(AND($F13&lt;=CT$6,$G13&gt;=CT$5),IF(CT$5&gt;$N13,5,$K13)*10+IF(AND($F13&gt;=CT$5,$F13&lt;=CT$6),IF(AND($G13&gt;=CT$5,$G13&lt;=CT$6),5,IF($L13=1,2,1)),IF(AND($G13&gt;=CT$5,$G13&lt;=CT$6),IF($M13&gt;0,4,3),0)),IF(AND($D13&lt;=CT$6,$E13&gt;=CT$5),60,0)))</f>
        <v>0</v>
      </c>
      <c r="CU13" s="80">
        <f>IF(OR($A13="",NOT(ISNUMBER($G13))),"",IF(AND($F13&lt;=CU$6,$G13&gt;=CU$5),IF(CU$5&gt;$N13,5,$K13)*10+IF(AND($F13&gt;=CU$5,$F13&lt;=CU$6),IF(AND($G13&gt;=CU$5,$G13&lt;=CU$6),5,IF($L13=1,2,1)),IF(AND($G13&gt;=CU$5,$G13&lt;=CU$6),IF($M13&gt;0,4,3),0)),IF(AND($D13&lt;=CU$6,$E13&gt;=CU$5),60,0)))</f>
        <v>0</v>
      </c>
      <c r="CV13" s="80">
        <f>IF(OR($A13="",NOT(ISNUMBER($G13))),"",IF(AND($F13&lt;=CV$6,$G13&gt;=CV$5),IF(CV$5&gt;$N13,5,$K13)*10+IF(AND($F13&gt;=CV$5,$F13&lt;=CV$6),IF(AND($G13&gt;=CV$5,$G13&lt;=CV$6),5,IF($L13=1,2,1)),IF(AND($G13&gt;=CV$5,$G13&lt;=CV$6),IF($M13&gt;0,4,3),0)),IF(AND($D13&lt;=CV$6,$E13&gt;=CV$5),60,0)))</f>
        <v>0</v>
      </c>
      <c r="CW13" s="80">
        <f>IF(OR($A13="",NOT(ISNUMBER($G13))),"",IF(AND($F13&lt;=CW$6,$G13&gt;=CW$5),IF(CW$5&gt;$N13,5,$K13)*10+IF(AND($F13&gt;=CW$5,$F13&lt;=CW$6),IF(AND($G13&gt;=CW$5,$G13&lt;=CW$6),5,IF($L13=1,2,1)),IF(AND($G13&gt;=CW$5,$G13&lt;=CW$6),IF($M13&gt;0,4,3),0)),IF(AND($D13&lt;=CW$6,$E13&gt;=CW$5),60,0)))</f>
        <v>0</v>
      </c>
      <c r="CX13" s="80">
        <f>IF(OR($A13="",NOT(ISNUMBER($G13))),"",IF(AND($F13&lt;=CX$6,$G13&gt;=CX$5),IF(CX$5&gt;$N13,5,$K13)*10+IF(AND($F13&gt;=CX$5,$F13&lt;=CX$6),IF(AND($G13&gt;=CX$5,$G13&lt;=CX$6),5,IF($L13=1,2,1)),IF(AND($G13&gt;=CX$5,$G13&lt;=CX$6),IF($M13&gt;0,4,3),0)),IF(AND($D13&lt;=CX$6,$E13&gt;=CX$5),60,0)))</f>
        <v>0</v>
      </c>
      <c r="CY13" s="80">
        <f>IF(OR($A13="",NOT(ISNUMBER($G13))),"",IF(AND($F13&lt;=CY$6,$G13&gt;=CY$5),IF(CY$5&gt;$N13,5,$K13)*10+IF(AND($F13&gt;=CY$5,$F13&lt;=CY$6),IF(AND($G13&gt;=CY$5,$G13&lt;=CY$6),5,IF($L13=1,2,1)),IF(AND($G13&gt;=CY$5,$G13&lt;=CY$6),IF($M13&gt;0,4,3),0)),IF(AND($D13&lt;=CY$6,$E13&gt;=CY$5),60,0)))</f>
        <v>0</v>
      </c>
      <c r="CZ13" s="80">
        <f>IF(OR($A13="",NOT(ISNUMBER($G13))),"",IF(AND($F13&lt;=CZ$6,$G13&gt;=CZ$5),IF(CZ$5&gt;$N13,5,$K13)*10+IF(AND($F13&gt;=CZ$5,$F13&lt;=CZ$6),IF(AND($G13&gt;=CZ$5,$G13&lt;=CZ$6),5,IF($L13=1,2,1)),IF(AND($G13&gt;=CZ$5,$G13&lt;=CZ$6),IF($M13&gt;0,4,3),0)),IF(AND($D13&lt;=CZ$6,$E13&gt;=CZ$5),60,0)))</f>
        <v>0</v>
      </c>
      <c r="DA13" s="80">
        <f>IF(OR($A13="",NOT(ISNUMBER($G13))),"",IF(AND($F13&lt;=DA$6,$G13&gt;=DA$5),IF(DA$5&gt;$N13,5,$K13)*10+IF(AND($F13&gt;=DA$5,$F13&lt;=DA$6),IF(AND($G13&gt;=DA$5,$G13&lt;=DA$6),5,IF($L13=1,2,1)),IF(AND($G13&gt;=DA$5,$G13&lt;=DA$6),IF($M13&gt;0,4,3),0)),IF(AND($D13&lt;=DA$6,$E13&gt;=DA$5),60,0)))</f>
        <v>0</v>
      </c>
      <c r="DB13" s="80">
        <f>IF(OR($A13="",NOT(ISNUMBER($G13))),"",IF(AND($F13&lt;=DB$6,$G13&gt;=DB$5),IF(DB$5&gt;$N13,5,$K13)*10+IF(AND($F13&gt;=DB$5,$F13&lt;=DB$6),IF(AND($G13&gt;=DB$5,$G13&lt;=DB$6),5,IF($L13=1,2,1)),IF(AND($G13&gt;=DB$5,$G13&lt;=DB$6),IF($M13&gt;0,4,3),0)),IF(AND($D13&lt;=DB$6,$E13&gt;=DB$5),60,0)))</f>
        <v>0</v>
      </c>
      <c r="DC13" s="80">
        <f>IF(OR($A13="",NOT(ISNUMBER($G13))),"",IF(AND($F13&lt;=DC$6,$G13&gt;=DC$5),IF(DC$5&gt;$N13,5,$K13)*10+IF(AND($F13&gt;=DC$5,$F13&lt;=DC$6),IF(AND($G13&gt;=DC$5,$G13&lt;=DC$6),5,IF($L13=1,2,1)),IF(AND($G13&gt;=DC$5,$G13&lt;=DC$6),IF($M13&gt;0,4,3),0)),IF(AND($D13&lt;=DC$6,$E13&gt;=DC$5),60,0)))</f>
        <v>0</v>
      </c>
      <c r="DD13" s="80">
        <f>IF(OR($A13="",NOT(ISNUMBER($G13))),"",IF(AND($F13&lt;=DD$6,$G13&gt;=DD$5),IF(DD$5&gt;$N13,5,$K13)*10+IF(AND($F13&gt;=DD$5,$F13&lt;=DD$6),IF(AND($G13&gt;=DD$5,$G13&lt;=DD$6),5,IF($L13=1,2,1)),IF(AND($G13&gt;=DD$5,$G13&lt;=DD$6),IF($M13&gt;0,4,3),0)),IF(AND($D13&lt;=DD$6,$E13&gt;=DD$5),60,0)))</f>
        <v>0</v>
      </c>
      <c r="DE13" s="80">
        <f>IF(OR($A13="",NOT(ISNUMBER($G13))),"",IF(AND($F13&lt;=DE$6,$G13&gt;=DE$5),IF(DE$5&gt;$N13,5,$K13)*10+IF(AND($F13&gt;=DE$5,$F13&lt;=DE$6),IF(AND($G13&gt;=DE$5,$G13&lt;=DE$6),5,IF($L13=1,2,1)),IF(AND($G13&gt;=DE$5,$G13&lt;=DE$6),IF($M13&gt;0,4,3),0)),IF(AND($D13&lt;=DE$6,$E13&gt;=DE$5),60,0)))</f>
        <v>0</v>
      </c>
      <c r="DF13" s="80">
        <f>IF(OR($A13="",NOT(ISNUMBER($G13))),"",IF(AND($F13&lt;=DF$6,$G13&gt;=DF$5),IF(DF$5&gt;$N13,5,$K13)*10+IF(AND($F13&gt;=DF$5,$F13&lt;=DF$6),IF(AND($G13&gt;=DF$5,$G13&lt;=DF$6),5,IF($L13=1,2,1)),IF(AND($G13&gt;=DF$5,$G13&lt;=DF$6),IF($M13&gt;0,4,3),0)),IF(AND($D13&lt;=DF$6,$E13&gt;=DF$5),60,0)))</f>
        <v>0</v>
      </c>
      <c r="DG13" s="80">
        <f>IF(OR($A13="",NOT(ISNUMBER($G13))),"",IF(AND($F13&lt;=DG$6,$G13&gt;=DG$5),IF(DG$5&gt;$N13,5,$K13)*10+IF(AND($F13&gt;=DG$5,$F13&lt;=DG$6),IF(AND($G13&gt;=DG$5,$G13&lt;=DG$6),5,IF($L13=1,2,1)),IF(AND($G13&gt;=DG$5,$G13&lt;=DG$6),IF($M13&gt;0,4,3),0)),IF(AND($D13&lt;=DG$6,$E13&gt;=DG$5),60,0)))</f>
        <v>0</v>
      </c>
      <c r="DH13" s="80">
        <f>IF(OR($A13="",NOT(ISNUMBER($G13))),"",IF(AND($F13&lt;=DH$6,$G13&gt;=DH$5),IF(DH$5&gt;$N13,5,$K13)*10+IF(AND($F13&gt;=DH$5,$F13&lt;=DH$6),IF(AND($G13&gt;=DH$5,$G13&lt;=DH$6),5,IF($L13=1,2,1)),IF(AND($G13&gt;=DH$5,$G13&lt;=DH$6),IF($M13&gt;0,4,3),0)),IF(AND($D13&lt;=DH$6,$E13&gt;=DH$5),60,0)))</f>
        <v>0</v>
      </c>
      <c r="DI13" s="80">
        <f>IF(OR($A13="",NOT(ISNUMBER($G13))),"",IF(AND($F13&lt;=DI$6,$G13&gt;=DI$5),IF(DI$5&gt;$N13,5,$K13)*10+IF(AND($F13&gt;=DI$5,$F13&lt;=DI$6),IF(AND($G13&gt;=DI$5,$G13&lt;=DI$6),5,IF($L13=1,2,1)),IF(AND($G13&gt;=DI$5,$G13&lt;=DI$6),IF($M13&gt;0,4,3),0)),IF(AND($D13&lt;=DI$6,$E13&gt;=DI$5),60,0)))</f>
        <v>0</v>
      </c>
      <c r="DJ13" s="80">
        <f>IF(OR($A13="",NOT(ISNUMBER($G13))),"",IF(AND($F13&lt;=DJ$6,$G13&gt;=DJ$5),IF(DJ$5&gt;$N13,5,$K13)*10+IF(AND($F13&gt;=DJ$5,$F13&lt;=DJ$6),IF(AND($G13&gt;=DJ$5,$G13&lt;=DJ$6),5,IF($L13=1,2,1)),IF(AND($G13&gt;=DJ$5,$G13&lt;=DJ$6),IF($M13&gt;0,4,3),0)),IF(AND($D13&lt;=DJ$6,$E13&gt;=DJ$5),60,0)))</f>
        <v>0</v>
      </c>
      <c r="DK13" s="80">
        <f>IF(OR($A13="",NOT(ISNUMBER($G13))),"",IF(AND($F13&lt;=DK$6,$G13&gt;=DK$5),IF(DK$5&gt;$N13,5,$K13)*10+IF(AND($F13&gt;=DK$5,$F13&lt;=DK$6),IF(AND($G13&gt;=DK$5,$G13&lt;=DK$6),5,IF($L13=1,2,1)),IF(AND($G13&gt;=DK$5,$G13&lt;=DK$6),IF($M13&gt;0,4,3),0)),IF(AND($D13&lt;=DK$6,$E13&gt;=DK$5),60,0)))</f>
        <v>0</v>
      </c>
      <c r="DL13" s="80">
        <f>IF(OR($A13="",NOT(ISNUMBER($G13))),"",IF(AND($F13&lt;=DL$6,$G13&gt;=DL$5),IF(DL$5&gt;$N13,5,$K13)*10+IF(AND($F13&gt;=DL$5,$F13&lt;=DL$6),IF(AND($G13&gt;=DL$5,$G13&lt;=DL$6),5,IF($L13=1,2,1)),IF(AND($G13&gt;=DL$5,$G13&lt;=DL$6),IF($M13&gt;0,4,3),0)),IF(AND($D13&lt;=DL$6,$E13&gt;=DL$5),60,0)))</f>
        <v>0</v>
      </c>
      <c r="DM13" s="80">
        <f>IF(OR($A13="",NOT(ISNUMBER($G13))),"",IF(AND($F13&lt;=DM$6,$G13&gt;=DM$5),IF(DM$5&gt;$N13,5,$K13)*10+IF(AND($F13&gt;=DM$5,$F13&lt;=DM$6),IF(AND($G13&gt;=DM$5,$G13&lt;=DM$6),5,IF($L13=1,2,1)),IF(AND($G13&gt;=DM$5,$G13&lt;=DM$6),IF($M13&gt;0,4,3),0)),IF(AND($D13&lt;=DM$6,$E13&gt;=DM$5),60,0)))</f>
        <v>0</v>
      </c>
      <c r="DN13" s="80">
        <f>IF(OR($A13="",NOT(ISNUMBER($G13))),"",IF(AND($F13&lt;=DN$6,$G13&gt;=DN$5),IF(DN$5&gt;$N13,5,$K13)*10+IF(AND($F13&gt;=DN$5,$F13&lt;=DN$6),IF(AND($G13&gt;=DN$5,$G13&lt;=DN$6),5,IF($L13=1,2,1)),IF(AND($G13&gt;=DN$5,$G13&lt;=DN$6),IF($M13&gt;0,4,3),0)),IF(AND($D13&lt;=DN$6,$E13&gt;=DN$5),60,0)))</f>
        <v>0</v>
      </c>
      <c r="DO13" s="80">
        <f>IF(OR($A13="",NOT(ISNUMBER($G13))),"",IF(AND($F13&lt;=DO$6,$G13&gt;=DO$5),IF(DO$5&gt;$N13,5,$K13)*10+IF(AND($F13&gt;=DO$5,$F13&lt;=DO$6),IF(AND($G13&gt;=DO$5,$G13&lt;=DO$6),5,IF($L13=1,2,1)),IF(AND($G13&gt;=DO$5,$G13&lt;=DO$6),IF($M13&gt;0,4,3),0)),IF(AND($D13&lt;=DO$6,$E13&gt;=DO$5),60,0)))</f>
        <v>0</v>
      </c>
      <c r="DP13" s="80">
        <f>IF(OR($A13="",NOT(ISNUMBER($G13))),"",IF(AND($F13&lt;=DP$6,$G13&gt;=DP$5),IF(DP$5&gt;$N13,5,$K13)*10+IF(AND($F13&gt;=DP$5,$F13&lt;=DP$6),IF(AND($G13&gt;=DP$5,$G13&lt;=DP$6),5,IF($L13=1,2,1)),IF(AND($G13&gt;=DP$5,$G13&lt;=DP$6),IF($M13&gt;0,4,3),0)),IF(AND($D13&lt;=DP$6,$E13&gt;=DP$5),60,0)))</f>
        <v>0</v>
      </c>
      <c r="DQ13" s="80">
        <f>IF(OR($A13="",NOT(ISNUMBER($G13))),"",IF(AND($F13&lt;=DQ$6,$G13&gt;=DQ$5),IF(DQ$5&gt;$N13,5,$K13)*10+IF(AND($F13&gt;=DQ$5,$F13&lt;=DQ$6),IF(AND($G13&gt;=DQ$5,$G13&lt;=DQ$6),5,IF($L13=1,2,1)),IF(AND($G13&gt;=DQ$5,$G13&lt;=DQ$6),IF($M13&gt;0,4,3),0)),IF(AND($D13&lt;=DQ$6,$E13&gt;=DQ$5),60,0)))</f>
        <v>0</v>
      </c>
      <c r="DR13" s="80">
        <f>IF(OR($A13="",NOT(ISNUMBER($G13))),"",IF(AND($F13&lt;=DR$6,$G13&gt;=DR$5),IF(DR$5&gt;$N13,5,$K13)*10+IF(AND($F13&gt;=DR$5,$F13&lt;=DR$6),IF(AND($G13&gt;=DR$5,$G13&lt;=DR$6),5,IF($L13=1,2,1)),IF(AND($G13&gt;=DR$5,$G13&lt;=DR$6),IF($M13&gt;0,4,3),0)),IF(AND($D13&lt;=DR$6,$E13&gt;=DR$5),60,0)))</f>
        <v>0</v>
      </c>
      <c r="DS13" s="80">
        <f>IF(OR($A13="",NOT(ISNUMBER($G13))),"",IF(AND($F13&lt;=DS$6,$G13&gt;=DS$5),IF(DS$5&gt;$N13,5,$K13)*10+IF(AND($F13&gt;=DS$5,$F13&lt;=DS$6),IF(AND($G13&gt;=DS$5,$G13&lt;=DS$6),5,IF($L13=1,2,1)),IF(AND($G13&gt;=DS$5,$G13&lt;=DS$6),IF($M13&gt;0,4,3),0)),IF(AND($D13&lt;=DS$6,$E13&gt;=DS$5),60,0)))</f>
        <v>0</v>
      </c>
      <c r="DT13" s="80">
        <f>IF(OR($A13="",NOT(ISNUMBER($G13))),"",IF(AND($F13&lt;=DT$6,$G13&gt;=DT$5),IF(DT$5&gt;$N13,5,$K13)*10+IF(AND($F13&gt;=DT$5,$F13&lt;=DT$6),IF(AND($G13&gt;=DT$5,$G13&lt;=DT$6),5,IF($L13=1,2,1)),IF(AND($G13&gt;=DT$5,$G13&lt;=DT$6),IF($M13&gt;0,4,3),0)),IF(AND($D13&lt;=DT$6,$E13&gt;=DT$5),60,0)))</f>
        <v>0</v>
      </c>
      <c r="DU13" s="80">
        <f>IF(OR($A13="",NOT(ISNUMBER($G13))),"",IF(AND($F13&lt;=DU$6,$G13&gt;=DU$5),IF(DU$5&gt;$N13,5,$K13)*10+IF(AND($F13&gt;=DU$5,$F13&lt;=DU$6),IF(AND($G13&gt;=DU$5,$G13&lt;=DU$6),5,IF($L13=1,2,1)),IF(AND($G13&gt;=DU$5,$G13&lt;=DU$6),IF($M13&gt;0,4,3),0)),IF(AND($D13&lt;=DU$6,$E13&gt;=DU$5),60,0)))</f>
        <v>0</v>
      </c>
      <c r="DV13" s="80">
        <f>IF(OR($A13="",NOT(ISNUMBER($G13))),"",IF(AND($F13&lt;=DV$6,$G13&gt;=DV$5),IF(DV$5&gt;$N13,5,$K13)*10+IF(AND($F13&gt;=DV$5,$F13&lt;=DV$6),IF(AND($G13&gt;=DV$5,$G13&lt;=DV$6),5,IF($L13=1,2,1)),IF(AND($G13&gt;=DV$5,$G13&lt;=DV$6),IF($M13&gt;0,4,3),0)),IF(AND($D13&lt;=DV$6,$E13&gt;=DV$5),60,0)))</f>
        <v>0</v>
      </c>
      <c r="DW13" s="80">
        <f>IF(OR($A13="",NOT(ISNUMBER($G13))),"",IF(AND($F13&lt;=DW$6,$G13&gt;=DW$5),IF(DW$5&gt;$N13,5,$K13)*10+IF(AND($F13&gt;=DW$5,$F13&lt;=DW$6),IF(AND($G13&gt;=DW$5,$G13&lt;=DW$6),5,IF($L13=1,2,1)),IF(AND($G13&gt;=DW$5,$G13&lt;=DW$6),IF($M13&gt;0,4,3),0)),IF(AND($D13&lt;=DW$6,$E13&gt;=DW$5),60,0)))</f>
        <v>0</v>
      </c>
      <c r="DX13" s="80">
        <f>IF(OR($A13="",NOT(ISNUMBER($G13))),"",IF(AND($F13&lt;=DX$6,$G13&gt;=DX$5),IF(DX$5&gt;$N13,5,$K13)*10+IF(AND($F13&gt;=DX$5,$F13&lt;=DX$6),IF(AND($G13&gt;=DX$5,$G13&lt;=DX$6),5,IF($L13=1,2,1)),IF(AND($G13&gt;=DX$5,$G13&lt;=DX$6),IF($M13&gt;0,4,3),0)),IF(AND($D13&lt;=DX$6,$E13&gt;=DX$5),60,0)))</f>
        <v>0</v>
      </c>
      <c r="DY13" s="80">
        <f>IF(OR($A13="",NOT(ISNUMBER($G13))),"",IF(AND($F13&lt;=DY$6,$G13&gt;=DY$5),IF(DY$5&gt;$N13,5,$K13)*10+IF(AND($F13&gt;=DY$5,$F13&lt;=DY$6),IF(AND($G13&gt;=DY$5,$G13&lt;=DY$6),5,IF($L13=1,2,1)),IF(AND($G13&gt;=DY$5,$G13&lt;=DY$6),IF($M13&gt;0,4,3),0)),IF(AND($D13&lt;=DY$6,$E13&gt;=DY$5),60,0)))</f>
        <v>0</v>
      </c>
      <c r="DZ13" s="80">
        <f>IF(OR($A13="",NOT(ISNUMBER($G13))),"",IF(AND($F13&lt;=DZ$6,$G13&gt;=DZ$5),IF(DZ$5&gt;$N13,5,$K13)*10+IF(AND($F13&gt;=DZ$5,$F13&lt;=DZ$6),IF(AND($G13&gt;=DZ$5,$G13&lt;=DZ$6),5,IF($L13=1,2,1)),IF(AND($G13&gt;=DZ$5,$G13&lt;=DZ$6),IF($M13&gt;0,4,3),0)),IF(AND($D13&lt;=DZ$6,$E13&gt;=DZ$5),60,0)))</f>
        <v>0</v>
      </c>
      <c r="EA13" s="80">
        <f>IF(OR($A13="",NOT(ISNUMBER($G13))),"",IF(AND($F13&lt;=EA$6,$G13&gt;=EA$5),IF(EA$5&gt;$N13,5,$K13)*10+IF(AND($F13&gt;=EA$5,$F13&lt;=EA$6),IF(AND($G13&gt;=EA$5,$G13&lt;=EA$6),5,IF($L13=1,2,1)),IF(AND($G13&gt;=EA$5,$G13&lt;=EA$6),IF($M13&gt;0,4,3),0)),IF(AND($D13&lt;=EA$6,$E13&gt;=EA$5),60,0)))</f>
        <v>0</v>
      </c>
      <c r="EB13" s="80">
        <f>IF(OR($A13="",NOT(ISNUMBER($G13))),"",IF(AND($F13&lt;=EB$6,$G13&gt;=EB$5),IF(EB$5&gt;$N13,5,$K13)*10+IF(AND($F13&gt;=EB$5,$F13&lt;=EB$6),IF(AND($G13&gt;=EB$5,$G13&lt;=EB$6),5,IF($L13=1,2,1)),IF(AND($G13&gt;=EB$5,$G13&lt;=EB$6),IF($M13&gt;0,4,3),0)),IF(AND($D13&lt;=EB$6,$E13&gt;=EB$5),60,0)))</f>
        <v>0</v>
      </c>
      <c r="EC13" s="80">
        <f>IF(OR($A13="",NOT(ISNUMBER($G13))),"",IF(AND($F13&lt;=EC$6,$G13&gt;=EC$5),IF(EC$5&gt;$N13,5,$K13)*10+IF(AND($F13&gt;=EC$5,$F13&lt;=EC$6),IF(AND($G13&gt;=EC$5,$G13&lt;=EC$6),5,IF($L13=1,2,1)),IF(AND($G13&gt;=EC$5,$G13&lt;=EC$6),IF($M13&gt;0,4,3),0)),IF(AND($D13&lt;=EC$6,$E13&gt;=EC$5),60,0)))</f>
        <v>0</v>
      </c>
      <c r="ED13" s="80">
        <f>IF(OR($A13="",NOT(ISNUMBER($G13))),"",IF(AND($F13&lt;=ED$6,$G13&gt;=ED$5),IF(ED$5&gt;$N13,5,$K13)*10+IF(AND($F13&gt;=ED$5,$F13&lt;=ED$6),IF(AND($G13&gt;=ED$5,$G13&lt;=ED$6),5,IF($L13=1,2,1)),IF(AND($G13&gt;=ED$5,$G13&lt;=ED$6),IF($M13&gt;0,4,3),0)),IF(AND($D13&lt;=ED$6,$E13&gt;=ED$5),60,0)))</f>
        <v>0</v>
      </c>
    </row>
    <row r="14" ht="18" customHeight="1">
      <c r="A14" s="52">
        <f>IF(Tasks!$B14="","",Tasks!$A14)</f>
        <v>4</v>
      </c>
      <c r="B14" s="78" t="str">
        <f>IF(Tasks!$B14="","",Tasks!$B14)</f>
        <v>REFLECTOR | Production (500 nos @ 35/day)</v>
      </c>
      <c r="C14" s="25" t="str">
        <f>IF($B14="","",IF(AND(Tasks!$D14="",Tasks!$G14=""),"-",IF(Tasks!$D14="","",Tasks!$D14&amp;IF(OR(Tasks!$E14="",Tasks!$E14="FS"),IF(N(Tasks!$F14)=0,"","FS"),Tasks!$E14)&amp;IF(N(Tasks!$F14)=0,"",IF(Tasks!$F14&gt;0,"+","")&amp;Tasks!$F14))&amp;IF(AND(Tasks!$D14&lt;&gt;"",Tasks!$G14&lt;&gt;""),", ","")&amp;IF(Tasks!$G14="","",Tasks!$G14&amp;IF(OR(Tasks!$H14="",Tasks!$H14="FS"),IF(N(Tasks!$I14)=0,"","FS"),Tasks!$H14)&amp;IF(N(Tasks!$I14)=0,"",IF(Tasks!$I14&gt;0,"+","")&amp;Tasks!$I14))))</f>
        <v>3</v>
      </c>
      <c r="D14" s="51">
        <f>IF(OR($B14="",Tasks!$Q14=""),"",Tasks!$Q14)</f>
        <v>46415.0</v>
      </c>
      <c r="E14" s="51">
        <f>IF(OR($B14="",Tasks!$R14=""),"",Tasks!$R14)</f>
        <v>46431.0</v>
      </c>
      <c r="F14" s="51">
        <f>IF(OR($B14="",Tasks!$S14=""),"",Tasks!$S14)</f>
        <v>46415.0</v>
      </c>
      <c r="G14" s="51">
        <f>IF(OR($B14="",Tasks!$T14=""),"",Tasks!$T14)</f>
        <v>46431.0</v>
      </c>
      <c r="H14" s="52" t="str">
        <f>IF($B14="","",Tasks!$AE14)</f>
        <v>Not Started</v>
      </c>
      <c r="I14" s="79">
        <f>IF($B14="","",Tasks!$AF14)</f>
        <v>0</v>
      </c>
      <c r="J14" s="53">
        <f>IF(OR($B14="",Tasks!$V14=""),"",Tasks!$V14)</f>
        <v>0</v>
      </c>
      <c r="K14" s="52">
        <f>IF($B14="","",Tasks!$AA14)</f>
        <v>3</v>
      </c>
      <c r="L14" s="52">
        <f>IF($B14="","",Tasks!$AB14)</f>
        <v>1</v>
      </c>
      <c r="M14" s="52">
        <f>IF($B14="","",Tasks!$Z14)</f>
        <v>1</v>
      </c>
      <c r="N14" s="52">
        <f>IF(OR($B14="",Tasks!$AG14=""),"",Tasks!$AG14)</f>
        <v>46431.0</v>
      </c>
      <c r="O14" s="80">
        <f>IF(OR($A14="",NOT(ISNUMBER($G14))),"",IF(AND($F14&lt;=O$6,$G14&gt;=O$5),IF(O$5&gt;$N14,5,$K14)*10+IF(AND($F14&gt;=O$5,$F14&lt;=O$6),IF(AND($G14&gt;=O$5,$G14&lt;=O$6),5,IF($L14=1,2,1)),IF(AND($G14&gt;=O$5,$G14&lt;=O$6),IF($M14&gt;0,4,3),0)),IF(AND($D14&lt;=O$6,$E14&gt;=O$5),60,0)))</f>
        <v>0</v>
      </c>
      <c r="P14" s="80">
        <f>IF(OR($A14="",NOT(ISNUMBER($G14))),"",IF(AND($F14&lt;=P$6,$G14&gt;=P$5),IF(P$5&gt;$N14,5,$K14)*10+IF(AND($F14&gt;=P$5,$F14&lt;=P$6),IF(AND($G14&gt;=P$5,$G14&lt;=P$6),5,IF($L14=1,2,1)),IF(AND($G14&gt;=P$5,$G14&lt;=P$6),IF($M14&gt;0,4,3),0)),IF(AND($D14&lt;=P$6,$E14&gt;=P$5),60,0)))</f>
        <v>0</v>
      </c>
      <c r="Q14" s="80">
        <f>IF(OR($A14="",NOT(ISNUMBER($G14))),"",IF(AND($F14&lt;=Q$6,$G14&gt;=Q$5),IF(Q$5&gt;$N14,5,$K14)*10+IF(AND($F14&gt;=Q$5,$F14&lt;=Q$6),IF(AND($G14&gt;=Q$5,$G14&lt;=Q$6),5,IF($L14=1,2,1)),IF(AND($G14&gt;=Q$5,$G14&lt;=Q$6),IF($M14&gt;0,4,3),0)),IF(AND($D14&lt;=Q$6,$E14&gt;=Q$5),60,0)))</f>
        <v>0</v>
      </c>
      <c r="R14" s="80">
        <f>IF(OR($A14="",NOT(ISNUMBER($G14))),"",IF(AND($F14&lt;=R$6,$G14&gt;=R$5),IF(R$5&gt;$N14,5,$K14)*10+IF(AND($F14&gt;=R$5,$F14&lt;=R$6),IF(AND($G14&gt;=R$5,$G14&lt;=R$6),5,IF($L14=1,2,1)),IF(AND($G14&gt;=R$5,$G14&lt;=R$6),IF($M14&gt;0,4,3),0)),IF(AND($D14&lt;=R$6,$E14&gt;=R$5),60,0)))</f>
        <v>0</v>
      </c>
      <c r="S14" s="80">
        <f>IF(OR($A14="",NOT(ISNUMBER($G14))),"",IF(AND($F14&lt;=S$6,$G14&gt;=S$5),IF(S$5&gt;$N14,5,$K14)*10+IF(AND($F14&gt;=S$5,$F14&lt;=S$6),IF(AND($G14&gt;=S$5,$G14&lt;=S$6),5,IF($L14=1,2,1)),IF(AND($G14&gt;=S$5,$G14&lt;=S$6),IF($M14&gt;0,4,3),0)),IF(AND($D14&lt;=S$6,$E14&gt;=S$5),60,0)))</f>
        <v>0</v>
      </c>
      <c r="T14" s="80">
        <f>IF(OR($A14="",NOT(ISNUMBER($G14))),"",IF(AND($F14&lt;=T$6,$G14&gt;=T$5),IF(T$5&gt;$N14,5,$K14)*10+IF(AND($F14&gt;=T$5,$F14&lt;=T$6),IF(AND($G14&gt;=T$5,$G14&lt;=T$6),5,IF($L14=1,2,1)),IF(AND($G14&gt;=T$5,$G14&lt;=T$6),IF($M14&gt;0,4,3),0)),IF(AND($D14&lt;=T$6,$E14&gt;=T$5),60,0)))</f>
        <v>0</v>
      </c>
      <c r="U14" s="80">
        <f>IF(OR($A14="",NOT(ISNUMBER($G14))),"",IF(AND($F14&lt;=U$6,$G14&gt;=U$5),IF(U$5&gt;$N14,5,$K14)*10+IF(AND($F14&gt;=U$5,$F14&lt;=U$6),IF(AND($G14&gt;=U$5,$G14&lt;=U$6),5,IF($L14=1,2,1)),IF(AND($G14&gt;=U$5,$G14&lt;=U$6),IF($M14&gt;0,4,3),0)),IF(AND($D14&lt;=U$6,$E14&gt;=U$5),60,0)))</f>
        <v>0</v>
      </c>
      <c r="V14" s="80">
        <f>IF(OR($A14="",NOT(ISNUMBER($G14))),"",IF(AND($F14&lt;=V$6,$G14&gt;=V$5),IF(V$5&gt;$N14,5,$K14)*10+IF(AND($F14&gt;=V$5,$F14&lt;=V$6),IF(AND($G14&gt;=V$5,$G14&lt;=V$6),5,IF($L14=1,2,1)),IF(AND($G14&gt;=V$5,$G14&lt;=V$6),IF($M14&gt;0,4,3),0)),IF(AND($D14&lt;=V$6,$E14&gt;=V$5),60,0)))</f>
        <v>0</v>
      </c>
      <c r="W14" s="80">
        <f>IF(OR($A14="",NOT(ISNUMBER($G14))),"",IF(AND($F14&lt;=W$6,$G14&gt;=W$5),IF(W$5&gt;$N14,5,$K14)*10+IF(AND($F14&gt;=W$5,$F14&lt;=W$6),IF(AND($G14&gt;=W$5,$G14&lt;=W$6),5,IF($L14=1,2,1)),IF(AND($G14&gt;=W$5,$G14&lt;=W$6),IF($M14&gt;0,4,3),0)),IF(AND($D14&lt;=W$6,$E14&gt;=W$5),60,0)))</f>
        <v>0</v>
      </c>
      <c r="X14" s="80">
        <f>IF(OR($A14="",NOT(ISNUMBER($G14))),"",IF(AND($F14&lt;=X$6,$G14&gt;=X$5),IF(X$5&gt;$N14,5,$K14)*10+IF(AND($F14&gt;=X$5,$F14&lt;=X$6),IF(AND($G14&gt;=X$5,$G14&lt;=X$6),5,IF($L14=1,2,1)),IF(AND($G14&gt;=X$5,$G14&lt;=X$6),IF($M14&gt;0,4,3),0)),IF(AND($D14&lt;=X$6,$E14&gt;=X$5),60,0)))</f>
        <v>0</v>
      </c>
      <c r="Y14" s="80">
        <f>IF(OR($A14="",NOT(ISNUMBER($G14))),"",IF(AND($F14&lt;=Y$6,$G14&gt;=Y$5),IF(Y$5&gt;$N14,5,$K14)*10+IF(AND($F14&gt;=Y$5,$F14&lt;=Y$6),IF(AND($G14&gt;=Y$5,$G14&lt;=Y$6),5,IF($L14=1,2,1)),IF(AND($G14&gt;=Y$5,$G14&lt;=Y$6),IF($M14&gt;0,4,3),0)),IF(AND($D14&lt;=Y$6,$E14&gt;=Y$5),60,0)))</f>
        <v>0</v>
      </c>
      <c r="Z14" s="80">
        <f>IF(OR($A14="",NOT(ISNUMBER($G14))),"",IF(AND($F14&lt;=Z$6,$G14&gt;=Z$5),IF(Z$5&gt;$N14,5,$K14)*10+IF(AND($F14&gt;=Z$5,$F14&lt;=Z$6),IF(AND($G14&gt;=Z$5,$G14&lt;=Z$6),5,IF($L14=1,2,1)),IF(AND($G14&gt;=Z$5,$G14&lt;=Z$6),IF($M14&gt;0,4,3),0)),IF(AND($D14&lt;=Z$6,$E14&gt;=Z$5),60,0)))</f>
        <v>0</v>
      </c>
      <c r="AA14" s="80">
        <f>IF(OR($A14="",NOT(ISNUMBER($G14))),"",IF(AND($F14&lt;=AA$6,$G14&gt;=AA$5),IF(AA$5&gt;$N14,5,$K14)*10+IF(AND($F14&gt;=AA$5,$F14&lt;=AA$6),IF(AND($G14&gt;=AA$5,$G14&lt;=AA$6),5,IF($L14=1,2,1)),IF(AND($G14&gt;=AA$5,$G14&lt;=AA$6),IF($M14&gt;0,4,3),0)),IF(AND($D14&lt;=AA$6,$E14&gt;=AA$5),60,0)))</f>
        <v>0</v>
      </c>
      <c r="AB14" s="80">
        <f>IF(OR($A14="",NOT(ISNUMBER($G14))),"",IF(AND($F14&lt;=AB$6,$G14&gt;=AB$5),IF(AB$5&gt;$N14,5,$K14)*10+IF(AND($F14&gt;=AB$5,$F14&lt;=AB$6),IF(AND($G14&gt;=AB$5,$G14&lt;=AB$6),5,IF($L14=1,2,1)),IF(AND($G14&gt;=AB$5,$G14&lt;=AB$6),IF($M14&gt;0,4,3),0)),IF(AND($D14&lt;=AB$6,$E14&gt;=AB$5),60,0)))</f>
        <v>0</v>
      </c>
      <c r="AC14" s="80">
        <f>IF(OR($A14="",NOT(ISNUMBER($G14))),"",IF(AND($F14&lt;=AC$6,$G14&gt;=AC$5),IF(AC$5&gt;$N14,5,$K14)*10+IF(AND($F14&gt;=AC$5,$F14&lt;=AC$6),IF(AND($G14&gt;=AC$5,$G14&lt;=AC$6),5,IF($L14=1,2,1)),IF(AND($G14&gt;=AC$5,$G14&lt;=AC$6),IF($M14&gt;0,4,3),0)),IF(AND($D14&lt;=AC$6,$E14&gt;=AC$5),60,0)))</f>
        <v>0</v>
      </c>
      <c r="AD14" s="80">
        <f>IF(OR($A14="",NOT(ISNUMBER($G14))),"",IF(AND($F14&lt;=AD$6,$G14&gt;=AD$5),IF(AD$5&gt;$N14,5,$K14)*10+IF(AND($F14&gt;=AD$5,$F14&lt;=AD$6),IF(AND($G14&gt;=AD$5,$G14&lt;=AD$6),5,IF($L14=1,2,1)),IF(AND($G14&gt;=AD$5,$G14&lt;=AD$6),IF($M14&gt;0,4,3),0)),IF(AND($D14&lt;=AD$6,$E14&gt;=AD$5),60,0)))</f>
        <v>32</v>
      </c>
      <c r="AE14" s="80">
        <f>IF(OR($A14="",NOT(ISNUMBER($G14))),"",IF(AND($F14&lt;=AE$6,$G14&gt;=AE$5),IF(AE$5&gt;$N14,5,$K14)*10+IF(AND($F14&gt;=AE$5,$F14&lt;=AE$6),IF(AND($G14&gt;=AE$5,$G14&lt;=AE$6),5,IF($L14=1,2,1)),IF(AND($G14&gt;=AE$5,$G14&lt;=AE$6),IF($M14&gt;0,4,3),0)),IF(AND($D14&lt;=AE$6,$E14&gt;=AE$5),60,0)))</f>
        <v>30</v>
      </c>
      <c r="AF14" s="80">
        <f>IF(OR($A14="",NOT(ISNUMBER($G14))),"",IF(AND($F14&lt;=AF$6,$G14&gt;=AF$5),IF(AF$5&gt;$N14,5,$K14)*10+IF(AND($F14&gt;=AF$5,$F14&lt;=AF$6),IF(AND($G14&gt;=AF$5,$G14&lt;=AF$6),5,IF($L14=1,2,1)),IF(AND($G14&gt;=AF$5,$G14&lt;=AF$6),IF($M14&gt;0,4,3),0)),IF(AND($D14&lt;=AF$6,$E14&gt;=AF$5),60,0)))</f>
        <v>34</v>
      </c>
      <c r="AG14" s="80">
        <f>IF(OR($A14="",NOT(ISNUMBER($G14))),"",IF(AND($F14&lt;=AG$6,$G14&gt;=AG$5),IF(AG$5&gt;$N14,5,$K14)*10+IF(AND($F14&gt;=AG$5,$F14&lt;=AG$6),IF(AND($G14&gt;=AG$5,$G14&lt;=AG$6),5,IF($L14=1,2,1)),IF(AND($G14&gt;=AG$5,$G14&lt;=AG$6),IF($M14&gt;0,4,3),0)),IF(AND($D14&lt;=AG$6,$E14&gt;=AG$5),60,0)))</f>
        <v>0</v>
      </c>
      <c r="AH14" s="80">
        <f>IF(OR($A14="",NOT(ISNUMBER($G14))),"",IF(AND($F14&lt;=AH$6,$G14&gt;=AH$5),IF(AH$5&gt;$N14,5,$K14)*10+IF(AND($F14&gt;=AH$5,$F14&lt;=AH$6),IF(AND($G14&gt;=AH$5,$G14&lt;=AH$6),5,IF($L14=1,2,1)),IF(AND($G14&gt;=AH$5,$G14&lt;=AH$6),IF($M14&gt;0,4,3),0)),IF(AND($D14&lt;=AH$6,$E14&gt;=AH$5),60,0)))</f>
        <v>0</v>
      </c>
      <c r="AI14" s="80">
        <f>IF(OR($A14="",NOT(ISNUMBER($G14))),"",IF(AND($F14&lt;=AI$6,$G14&gt;=AI$5),IF(AI$5&gt;$N14,5,$K14)*10+IF(AND($F14&gt;=AI$5,$F14&lt;=AI$6),IF(AND($G14&gt;=AI$5,$G14&lt;=AI$6),5,IF($L14=1,2,1)),IF(AND($G14&gt;=AI$5,$G14&lt;=AI$6),IF($M14&gt;0,4,3),0)),IF(AND($D14&lt;=AI$6,$E14&gt;=AI$5),60,0)))</f>
        <v>0</v>
      </c>
      <c r="AJ14" s="80">
        <f>IF(OR($A14="",NOT(ISNUMBER($G14))),"",IF(AND($F14&lt;=AJ$6,$G14&gt;=AJ$5),IF(AJ$5&gt;$N14,5,$K14)*10+IF(AND($F14&gt;=AJ$5,$F14&lt;=AJ$6),IF(AND($G14&gt;=AJ$5,$G14&lt;=AJ$6),5,IF($L14=1,2,1)),IF(AND($G14&gt;=AJ$5,$G14&lt;=AJ$6),IF($M14&gt;0,4,3),0)),IF(AND($D14&lt;=AJ$6,$E14&gt;=AJ$5),60,0)))</f>
        <v>0</v>
      </c>
      <c r="AK14" s="80">
        <f>IF(OR($A14="",NOT(ISNUMBER($G14))),"",IF(AND($F14&lt;=AK$6,$G14&gt;=AK$5),IF(AK$5&gt;$N14,5,$K14)*10+IF(AND($F14&gt;=AK$5,$F14&lt;=AK$6),IF(AND($G14&gt;=AK$5,$G14&lt;=AK$6),5,IF($L14=1,2,1)),IF(AND($G14&gt;=AK$5,$G14&lt;=AK$6),IF($M14&gt;0,4,3),0)),IF(AND($D14&lt;=AK$6,$E14&gt;=AK$5),60,0)))</f>
        <v>0</v>
      </c>
      <c r="AL14" s="80">
        <f>IF(OR($A14="",NOT(ISNUMBER($G14))),"",IF(AND($F14&lt;=AL$6,$G14&gt;=AL$5),IF(AL$5&gt;$N14,5,$K14)*10+IF(AND($F14&gt;=AL$5,$F14&lt;=AL$6),IF(AND($G14&gt;=AL$5,$G14&lt;=AL$6),5,IF($L14=1,2,1)),IF(AND($G14&gt;=AL$5,$G14&lt;=AL$6),IF($M14&gt;0,4,3),0)),IF(AND($D14&lt;=AL$6,$E14&gt;=AL$5),60,0)))</f>
        <v>0</v>
      </c>
      <c r="AM14" s="80">
        <f>IF(OR($A14="",NOT(ISNUMBER($G14))),"",IF(AND($F14&lt;=AM$6,$G14&gt;=AM$5),IF(AM$5&gt;$N14,5,$K14)*10+IF(AND($F14&gt;=AM$5,$F14&lt;=AM$6),IF(AND($G14&gt;=AM$5,$G14&lt;=AM$6),5,IF($L14=1,2,1)),IF(AND($G14&gt;=AM$5,$G14&lt;=AM$6),IF($M14&gt;0,4,3),0)),IF(AND($D14&lt;=AM$6,$E14&gt;=AM$5),60,0)))</f>
        <v>0</v>
      </c>
      <c r="AN14" s="80">
        <f>IF(OR($A14="",NOT(ISNUMBER($G14))),"",IF(AND($F14&lt;=AN$6,$G14&gt;=AN$5),IF(AN$5&gt;$N14,5,$K14)*10+IF(AND($F14&gt;=AN$5,$F14&lt;=AN$6),IF(AND($G14&gt;=AN$5,$G14&lt;=AN$6),5,IF($L14=1,2,1)),IF(AND($G14&gt;=AN$5,$G14&lt;=AN$6),IF($M14&gt;0,4,3),0)),IF(AND($D14&lt;=AN$6,$E14&gt;=AN$5),60,0)))</f>
        <v>0</v>
      </c>
      <c r="AO14" s="80">
        <f>IF(OR($A14="",NOT(ISNUMBER($G14))),"",IF(AND($F14&lt;=AO$6,$G14&gt;=AO$5),IF(AO$5&gt;$N14,5,$K14)*10+IF(AND($F14&gt;=AO$5,$F14&lt;=AO$6),IF(AND($G14&gt;=AO$5,$G14&lt;=AO$6),5,IF($L14=1,2,1)),IF(AND($G14&gt;=AO$5,$G14&lt;=AO$6),IF($M14&gt;0,4,3),0)),IF(AND($D14&lt;=AO$6,$E14&gt;=AO$5),60,0)))</f>
        <v>0</v>
      </c>
      <c r="AP14" s="80">
        <f>IF(OR($A14="",NOT(ISNUMBER($G14))),"",IF(AND($F14&lt;=AP$6,$G14&gt;=AP$5),IF(AP$5&gt;$N14,5,$K14)*10+IF(AND($F14&gt;=AP$5,$F14&lt;=AP$6),IF(AND($G14&gt;=AP$5,$G14&lt;=AP$6),5,IF($L14=1,2,1)),IF(AND($G14&gt;=AP$5,$G14&lt;=AP$6),IF($M14&gt;0,4,3),0)),IF(AND($D14&lt;=AP$6,$E14&gt;=AP$5),60,0)))</f>
        <v>0</v>
      </c>
      <c r="AQ14" s="80">
        <f>IF(OR($A14="",NOT(ISNUMBER($G14))),"",IF(AND($F14&lt;=AQ$6,$G14&gt;=AQ$5),IF(AQ$5&gt;$N14,5,$K14)*10+IF(AND($F14&gt;=AQ$5,$F14&lt;=AQ$6),IF(AND($G14&gt;=AQ$5,$G14&lt;=AQ$6),5,IF($L14=1,2,1)),IF(AND($G14&gt;=AQ$5,$G14&lt;=AQ$6),IF($M14&gt;0,4,3),0)),IF(AND($D14&lt;=AQ$6,$E14&gt;=AQ$5),60,0)))</f>
        <v>0</v>
      </c>
      <c r="AR14" s="80">
        <f>IF(OR($A14="",NOT(ISNUMBER($G14))),"",IF(AND($F14&lt;=AR$6,$G14&gt;=AR$5),IF(AR$5&gt;$N14,5,$K14)*10+IF(AND($F14&gt;=AR$5,$F14&lt;=AR$6),IF(AND($G14&gt;=AR$5,$G14&lt;=AR$6),5,IF($L14=1,2,1)),IF(AND($G14&gt;=AR$5,$G14&lt;=AR$6),IF($M14&gt;0,4,3),0)),IF(AND($D14&lt;=AR$6,$E14&gt;=AR$5),60,0)))</f>
        <v>0</v>
      </c>
      <c r="AS14" s="80">
        <f>IF(OR($A14="",NOT(ISNUMBER($G14))),"",IF(AND($F14&lt;=AS$6,$G14&gt;=AS$5),IF(AS$5&gt;$N14,5,$K14)*10+IF(AND($F14&gt;=AS$5,$F14&lt;=AS$6),IF(AND($G14&gt;=AS$5,$G14&lt;=AS$6),5,IF($L14=1,2,1)),IF(AND($G14&gt;=AS$5,$G14&lt;=AS$6),IF($M14&gt;0,4,3),0)),IF(AND($D14&lt;=AS$6,$E14&gt;=AS$5),60,0)))</f>
        <v>0</v>
      </c>
      <c r="AT14" s="80">
        <f>IF(OR($A14="",NOT(ISNUMBER($G14))),"",IF(AND($F14&lt;=AT$6,$G14&gt;=AT$5),IF(AT$5&gt;$N14,5,$K14)*10+IF(AND($F14&gt;=AT$5,$F14&lt;=AT$6),IF(AND($G14&gt;=AT$5,$G14&lt;=AT$6),5,IF($L14=1,2,1)),IF(AND($G14&gt;=AT$5,$G14&lt;=AT$6),IF($M14&gt;0,4,3),0)),IF(AND($D14&lt;=AT$6,$E14&gt;=AT$5),60,0)))</f>
        <v>0</v>
      </c>
      <c r="AU14" s="80">
        <f>IF(OR($A14="",NOT(ISNUMBER($G14))),"",IF(AND($F14&lt;=AU$6,$G14&gt;=AU$5),IF(AU$5&gt;$N14,5,$K14)*10+IF(AND($F14&gt;=AU$5,$F14&lt;=AU$6),IF(AND($G14&gt;=AU$5,$G14&lt;=AU$6),5,IF($L14=1,2,1)),IF(AND($G14&gt;=AU$5,$G14&lt;=AU$6),IF($M14&gt;0,4,3),0)),IF(AND($D14&lt;=AU$6,$E14&gt;=AU$5),60,0)))</f>
        <v>0</v>
      </c>
      <c r="AV14" s="80">
        <f>IF(OR($A14="",NOT(ISNUMBER($G14))),"",IF(AND($F14&lt;=AV$6,$G14&gt;=AV$5),IF(AV$5&gt;$N14,5,$K14)*10+IF(AND($F14&gt;=AV$5,$F14&lt;=AV$6),IF(AND($G14&gt;=AV$5,$G14&lt;=AV$6),5,IF($L14=1,2,1)),IF(AND($G14&gt;=AV$5,$G14&lt;=AV$6),IF($M14&gt;0,4,3),0)),IF(AND($D14&lt;=AV$6,$E14&gt;=AV$5),60,0)))</f>
        <v>0</v>
      </c>
      <c r="AW14" s="80">
        <f>IF(OR($A14="",NOT(ISNUMBER($G14))),"",IF(AND($F14&lt;=AW$6,$G14&gt;=AW$5),IF(AW$5&gt;$N14,5,$K14)*10+IF(AND($F14&gt;=AW$5,$F14&lt;=AW$6),IF(AND($G14&gt;=AW$5,$G14&lt;=AW$6),5,IF($L14=1,2,1)),IF(AND($G14&gt;=AW$5,$G14&lt;=AW$6),IF($M14&gt;0,4,3),0)),IF(AND($D14&lt;=AW$6,$E14&gt;=AW$5),60,0)))</f>
        <v>0</v>
      </c>
      <c r="AX14" s="80">
        <f>IF(OR($A14="",NOT(ISNUMBER($G14))),"",IF(AND($F14&lt;=AX$6,$G14&gt;=AX$5),IF(AX$5&gt;$N14,5,$K14)*10+IF(AND($F14&gt;=AX$5,$F14&lt;=AX$6),IF(AND($G14&gt;=AX$5,$G14&lt;=AX$6),5,IF($L14=1,2,1)),IF(AND($G14&gt;=AX$5,$G14&lt;=AX$6),IF($M14&gt;0,4,3),0)),IF(AND($D14&lt;=AX$6,$E14&gt;=AX$5),60,0)))</f>
        <v>0</v>
      </c>
      <c r="AY14" s="80">
        <f>IF(OR($A14="",NOT(ISNUMBER($G14))),"",IF(AND($F14&lt;=AY$6,$G14&gt;=AY$5),IF(AY$5&gt;$N14,5,$K14)*10+IF(AND($F14&gt;=AY$5,$F14&lt;=AY$6),IF(AND($G14&gt;=AY$5,$G14&lt;=AY$6),5,IF($L14=1,2,1)),IF(AND($G14&gt;=AY$5,$G14&lt;=AY$6),IF($M14&gt;0,4,3),0)),IF(AND($D14&lt;=AY$6,$E14&gt;=AY$5),60,0)))</f>
        <v>0</v>
      </c>
      <c r="AZ14" s="80">
        <f>IF(OR($A14="",NOT(ISNUMBER($G14))),"",IF(AND($F14&lt;=AZ$6,$G14&gt;=AZ$5),IF(AZ$5&gt;$N14,5,$K14)*10+IF(AND($F14&gt;=AZ$5,$F14&lt;=AZ$6),IF(AND($G14&gt;=AZ$5,$G14&lt;=AZ$6),5,IF($L14=1,2,1)),IF(AND($G14&gt;=AZ$5,$G14&lt;=AZ$6),IF($M14&gt;0,4,3),0)),IF(AND($D14&lt;=AZ$6,$E14&gt;=AZ$5),60,0)))</f>
        <v>0</v>
      </c>
      <c r="BA14" s="80">
        <f>IF(OR($A14="",NOT(ISNUMBER($G14))),"",IF(AND($F14&lt;=BA$6,$G14&gt;=BA$5),IF(BA$5&gt;$N14,5,$K14)*10+IF(AND($F14&gt;=BA$5,$F14&lt;=BA$6),IF(AND($G14&gt;=BA$5,$G14&lt;=BA$6),5,IF($L14=1,2,1)),IF(AND($G14&gt;=BA$5,$G14&lt;=BA$6),IF($M14&gt;0,4,3),0)),IF(AND($D14&lt;=BA$6,$E14&gt;=BA$5),60,0)))</f>
        <v>0</v>
      </c>
      <c r="BB14" s="80">
        <f>IF(OR($A14="",NOT(ISNUMBER($G14))),"",IF(AND($F14&lt;=BB$6,$G14&gt;=BB$5),IF(BB$5&gt;$N14,5,$K14)*10+IF(AND($F14&gt;=BB$5,$F14&lt;=BB$6),IF(AND($G14&gt;=BB$5,$G14&lt;=BB$6),5,IF($L14=1,2,1)),IF(AND($G14&gt;=BB$5,$G14&lt;=BB$6),IF($M14&gt;0,4,3),0)),IF(AND($D14&lt;=BB$6,$E14&gt;=BB$5),60,0)))</f>
        <v>0</v>
      </c>
      <c r="BC14" s="80">
        <f>IF(OR($A14="",NOT(ISNUMBER($G14))),"",IF(AND($F14&lt;=BC$6,$G14&gt;=BC$5),IF(BC$5&gt;$N14,5,$K14)*10+IF(AND($F14&gt;=BC$5,$F14&lt;=BC$6),IF(AND($G14&gt;=BC$5,$G14&lt;=BC$6),5,IF($L14=1,2,1)),IF(AND($G14&gt;=BC$5,$G14&lt;=BC$6),IF($M14&gt;0,4,3),0)),IF(AND($D14&lt;=BC$6,$E14&gt;=BC$5),60,0)))</f>
        <v>0</v>
      </c>
      <c r="BD14" s="80">
        <f>IF(OR($A14="",NOT(ISNUMBER($G14))),"",IF(AND($F14&lt;=BD$6,$G14&gt;=BD$5),IF(BD$5&gt;$N14,5,$K14)*10+IF(AND($F14&gt;=BD$5,$F14&lt;=BD$6),IF(AND($G14&gt;=BD$5,$G14&lt;=BD$6),5,IF($L14=1,2,1)),IF(AND($G14&gt;=BD$5,$G14&lt;=BD$6),IF($M14&gt;0,4,3),0)),IF(AND($D14&lt;=BD$6,$E14&gt;=BD$5),60,0)))</f>
        <v>0</v>
      </c>
      <c r="BE14" s="80">
        <f>IF(OR($A14="",NOT(ISNUMBER($G14))),"",IF(AND($F14&lt;=BE$6,$G14&gt;=BE$5),IF(BE$5&gt;$N14,5,$K14)*10+IF(AND($F14&gt;=BE$5,$F14&lt;=BE$6),IF(AND($G14&gt;=BE$5,$G14&lt;=BE$6),5,IF($L14=1,2,1)),IF(AND($G14&gt;=BE$5,$G14&lt;=BE$6),IF($M14&gt;0,4,3),0)),IF(AND($D14&lt;=BE$6,$E14&gt;=BE$5),60,0)))</f>
        <v>0</v>
      </c>
      <c r="BF14" s="80">
        <f>IF(OR($A14="",NOT(ISNUMBER($G14))),"",IF(AND($F14&lt;=BF$6,$G14&gt;=BF$5),IF(BF$5&gt;$N14,5,$K14)*10+IF(AND($F14&gt;=BF$5,$F14&lt;=BF$6),IF(AND($G14&gt;=BF$5,$G14&lt;=BF$6),5,IF($L14=1,2,1)),IF(AND($G14&gt;=BF$5,$G14&lt;=BF$6),IF($M14&gt;0,4,3),0)),IF(AND($D14&lt;=BF$6,$E14&gt;=BF$5),60,0)))</f>
        <v>0</v>
      </c>
      <c r="BG14" s="80">
        <f>IF(OR($A14="",NOT(ISNUMBER($G14))),"",IF(AND($F14&lt;=BG$6,$G14&gt;=BG$5),IF(BG$5&gt;$N14,5,$K14)*10+IF(AND($F14&gt;=BG$5,$F14&lt;=BG$6),IF(AND($G14&gt;=BG$5,$G14&lt;=BG$6),5,IF($L14=1,2,1)),IF(AND($G14&gt;=BG$5,$G14&lt;=BG$6),IF($M14&gt;0,4,3),0)),IF(AND($D14&lt;=BG$6,$E14&gt;=BG$5),60,0)))</f>
        <v>0</v>
      </c>
      <c r="BH14" s="80">
        <f>IF(OR($A14="",NOT(ISNUMBER($G14))),"",IF(AND($F14&lt;=BH$6,$G14&gt;=BH$5),IF(BH$5&gt;$N14,5,$K14)*10+IF(AND($F14&gt;=BH$5,$F14&lt;=BH$6),IF(AND($G14&gt;=BH$5,$G14&lt;=BH$6),5,IF($L14=1,2,1)),IF(AND($G14&gt;=BH$5,$G14&lt;=BH$6),IF($M14&gt;0,4,3),0)),IF(AND($D14&lt;=BH$6,$E14&gt;=BH$5),60,0)))</f>
        <v>0</v>
      </c>
      <c r="BI14" s="80">
        <f>IF(OR($A14="",NOT(ISNUMBER($G14))),"",IF(AND($F14&lt;=BI$6,$G14&gt;=BI$5),IF(BI$5&gt;$N14,5,$K14)*10+IF(AND($F14&gt;=BI$5,$F14&lt;=BI$6),IF(AND($G14&gt;=BI$5,$G14&lt;=BI$6),5,IF($L14=1,2,1)),IF(AND($G14&gt;=BI$5,$G14&lt;=BI$6),IF($M14&gt;0,4,3),0)),IF(AND($D14&lt;=BI$6,$E14&gt;=BI$5),60,0)))</f>
        <v>0</v>
      </c>
      <c r="BJ14" s="80">
        <f>IF(OR($A14="",NOT(ISNUMBER($G14))),"",IF(AND($F14&lt;=BJ$6,$G14&gt;=BJ$5),IF(BJ$5&gt;$N14,5,$K14)*10+IF(AND($F14&gt;=BJ$5,$F14&lt;=BJ$6),IF(AND($G14&gt;=BJ$5,$G14&lt;=BJ$6),5,IF($L14=1,2,1)),IF(AND($G14&gt;=BJ$5,$G14&lt;=BJ$6),IF($M14&gt;0,4,3),0)),IF(AND($D14&lt;=BJ$6,$E14&gt;=BJ$5),60,0)))</f>
        <v>0</v>
      </c>
      <c r="BK14" s="80">
        <f>IF(OR($A14="",NOT(ISNUMBER($G14))),"",IF(AND($F14&lt;=BK$6,$G14&gt;=BK$5),IF(BK$5&gt;$N14,5,$K14)*10+IF(AND($F14&gt;=BK$5,$F14&lt;=BK$6),IF(AND($G14&gt;=BK$5,$G14&lt;=BK$6),5,IF($L14=1,2,1)),IF(AND($G14&gt;=BK$5,$G14&lt;=BK$6),IF($M14&gt;0,4,3),0)),IF(AND($D14&lt;=BK$6,$E14&gt;=BK$5),60,0)))</f>
        <v>0</v>
      </c>
      <c r="BL14" s="80">
        <f>IF(OR($A14="",NOT(ISNUMBER($G14))),"",IF(AND($F14&lt;=BL$6,$G14&gt;=BL$5),IF(BL$5&gt;$N14,5,$K14)*10+IF(AND($F14&gt;=BL$5,$F14&lt;=BL$6),IF(AND($G14&gt;=BL$5,$G14&lt;=BL$6),5,IF($L14=1,2,1)),IF(AND($G14&gt;=BL$5,$G14&lt;=BL$6),IF($M14&gt;0,4,3),0)),IF(AND($D14&lt;=BL$6,$E14&gt;=BL$5),60,0)))</f>
        <v>0</v>
      </c>
      <c r="BM14" s="80">
        <f>IF(OR($A14="",NOT(ISNUMBER($G14))),"",IF(AND($F14&lt;=BM$6,$G14&gt;=BM$5),IF(BM$5&gt;$N14,5,$K14)*10+IF(AND($F14&gt;=BM$5,$F14&lt;=BM$6),IF(AND($G14&gt;=BM$5,$G14&lt;=BM$6),5,IF($L14=1,2,1)),IF(AND($G14&gt;=BM$5,$G14&lt;=BM$6),IF($M14&gt;0,4,3),0)),IF(AND($D14&lt;=BM$6,$E14&gt;=BM$5),60,0)))</f>
        <v>0</v>
      </c>
      <c r="BN14" s="80">
        <f>IF(OR($A14="",NOT(ISNUMBER($G14))),"",IF(AND($F14&lt;=BN$6,$G14&gt;=BN$5),IF(BN$5&gt;$N14,5,$K14)*10+IF(AND($F14&gt;=BN$5,$F14&lt;=BN$6),IF(AND($G14&gt;=BN$5,$G14&lt;=BN$6),5,IF($L14=1,2,1)),IF(AND($G14&gt;=BN$5,$G14&lt;=BN$6),IF($M14&gt;0,4,3),0)),IF(AND($D14&lt;=BN$6,$E14&gt;=BN$5),60,0)))</f>
        <v>0</v>
      </c>
      <c r="BO14" s="80">
        <f>IF(OR($A14="",NOT(ISNUMBER($G14))),"",IF(AND($F14&lt;=BO$6,$G14&gt;=BO$5),IF(BO$5&gt;$N14,5,$K14)*10+IF(AND($F14&gt;=BO$5,$F14&lt;=BO$6),IF(AND($G14&gt;=BO$5,$G14&lt;=BO$6),5,IF($L14=1,2,1)),IF(AND($G14&gt;=BO$5,$G14&lt;=BO$6),IF($M14&gt;0,4,3),0)),IF(AND($D14&lt;=BO$6,$E14&gt;=BO$5),60,0)))</f>
        <v>0</v>
      </c>
      <c r="BP14" s="80">
        <f>IF(OR($A14="",NOT(ISNUMBER($G14))),"",IF(AND($F14&lt;=BP$6,$G14&gt;=BP$5),IF(BP$5&gt;$N14,5,$K14)*10+IF(AND($F14&gt;=BP$5,$F14&lt;=BP$6),IF(AND($G14&gt;=BP$5,$G14&lt;=BP$6),5,IF($L14=1,2,1)),IF(AND($G14&gt;=BP$5,$G14&lt;=BP$6),IF($M14&gt;0,4,3),0)),IF(AND($D14&lt;=BP$6,$E14&gt;=BP$5),60,0)))</f>
        <v>0</v>
      </c>
      <c r="BQ14" s="80">
        <f>IF(OR($A14="",NOT(ISNUMBER($G14))),"",IF(AND($F14&lt;=BQ$6,$G14&gt;=BQ$5),IF(BQ$5&gt;$N14,5,$K14)*10+IF(AND($F14&gt;=BQ$5,$F14&lt;=BQ$6),IF(AND($G14&gt;=BQ$5,$G14&lt;=BQ$6),5,IF($L14=1,2,1)),IF(AND($G14&gt;=BQ$5,$G14&lt;=BQ$6),IF($M14&gt;0,4,3),0)),IF(AND($D14&lt;=BQ$6,$E14&gt;=BQ$5),60,0)))</f>
        <v>0</v>
      </c>
      <c r="BR14" s="80">
        <f>IF(OR($A14="",NOT(ISNUMBER($G14))),"",IF(AND($F14&lt;=BR$6,$G14&gt;=BR$5),IF(BR$5&gt;$N14,5,$K14)*10+IF(AND($F14&gt;=BR$5,$F14&lt;=BR$6),IF(AND($G14&gt;=BR$5,$G14&lt;=BR$6),5,IF($L14=1,2,1)),IF(AND($G14&gt;=BR$5,$G14&lt;=BR$6),IF($M14&gt;0,4,3),0)),IF(AND($D14&lt;=BR$6,$E14&gt;=BR$5),60,0)))</f>
        <v>0</v>
      </c>
      <c r="BS14" s="80">
        <f>IF(OR($A14="",NOT(ISNUMBER($G14))),"",IF(AND($F14&lt;=BS$6,$G14&gt;=BS$5),IF(BS$5&gt;$N14,5,$K14)*10+IF(AND($F14&gt;=BS$5,$F14&lt;=BS$6),IF(AND($G14&gt;=BS$5,$G14&lt;=BS$6),5,IF($L14=1,2,1)),IF(AND($G14&gt;=BS$5,$G14&lt;=BS$6),IF($M14&gt;0,4,3),0)),IF(AND($D14&lt;=BS$6,$E14&gt;=BS$5),60,0)))</f>
        <v>0</v>
      </c>
      <c r="BT14" s="80">
        <f>IF(OR($A14="",NOT(ISNUMBER($G14))),"",IF(AND($F14&lt;=BT$6,$G14&gt;=BT$5),IF(BT$5&gt;$N14,5,$K14)*10+IF(AND($F14&gt;=BT$5,$F14&lt;=BT$6),IF(AND($G14&gt;=BT$5,$G14&lt;=BT$6),5,IF($L14=1,2,1)),IF(AND($G14&gt;=BT$5,$G14&lt;=BT$6),IF($M14&gt;0,4,3),0)),IF(AND($D14&lt;=BT$6,$E14&gt;=BT$5),60,0)))</f>
        <v>0</v>
      </c>
      <c r="BU14" s="80">
        <f>IF(OR($A14="",NOT(ISNUMBER($G14))),"",IF(AND($F14&lt;=BU$6,$G14&gt;=BU$5),IF(BU$5&gt;$N14,5,$K14)*10+IF(AND($F14&gt;=BU$5,$F14&lt;=BU$6),IF(AND($G14&gt;=BU$5,$G14&lt;=BU$6),5,IF($L14=1,2,1)),IF(AND($G14&gt;=BU$5,$G14&lt;=BU$6),IF($M14&gt;0,4,3),0)),IF(AND($D14&lt;=BU$6,$E14&gt;=BU$5),60,0)))</f>
        <v>0</v>
      </c>
      <c r="BV14" s="80">
        <f>IF(OR($A14="",NOT(ISNUMBER($G14))),"",IF(AND($F14&lt;=BV$6,$G14&gt;=BV$5),IF(BV$5&gt;$N14,5,$K14)*10+IF(AND($F14&gt;=BV$5,$F14&lt;=BV$6),IF(AND($G14&gt;=BV$5,$G14&lt;=BV$6),5,IF($L14=1,2,1)),IF(AND($G14&gt;=BV$5,$G14&lt;=BV$6),IF($M14&gt;0,4,3),0)),IF(AND($D14&lt;=BV$6,$E14&gt;=BV$5),60,0)))</f>
        <v>0</v>
      </c>
      <c r="BW14" s="80">
        <f>IF(OR($A14="",NOT(ISNUMBER($G14))),"",IF(AND($F14&lt;=BW$6,$G14&gt;=BW$5),IF(BW$5&gt;$N14,5,$K14)*10+IF(AND($F14&gt;=BW$5,$F14&lt;=BW$6),IF(AND($G14&gt;=BW$5,$G14&lt;=BW$6),5,IF($L14=1,2,1)),IF(AND($G14&gt;=BW$5,$G14&lt;=BW$6),IF($M14&gt;0,4,3),0)),IF(AND($D14&lt;=BW$6,$E14&gt;=BW$5),60,0)))</f>
        <v>0</v>
      </c>
      <c r="BX14" s="80">
        <f>IF(OR($A14="",NOT(ISNUMBER($G14))),"",IF(AND($F14&lt;=BX$6,$G14&gt;=BX$5),IF(BX$5&gt;$N14,5,$K14)*10+IF(AND($F14&gt;=BX$5,$F14&lt;=BX$6),IF(AND($G14&gt;=BX$5,$G14&lt;=BX$6),5,IF($L14=1,2,1)),IF(AND($G14&gt;=BX$5,$G14&lt;=BX$6),IF($M14&gt;0,4,3),0)),IF(AND($D14&lt;=BX$6,$E14&gt;=BX$5),60,0)))</f>
        <v>0</v>
      </c>
      <c r="BY14" s="80">
        <f>IF(OR($A14="",NOT(ISNUMBER($G14))),"",IF(AND($F14&lt;=BY$6,$G14&gt;=BY$5),IF(BY$5&gt;$N14,5,$K14)*10+IF(AND($F14&gt;=BY$5,$F14&lt;=BY$6),IF(AND($G14&gt;=BY$5,$G14&lt;=BY$6),5,IF($L14=1,2,1)),IF(AND($G14&gt;=BY$5,$G14&lt;=BY$6),IF($M14&gt;0,4,3),0)),IF(AND($D14&lt;=BY$6,$E14&gt;=BY$5),60,0)))</f>
        <v>0</v>
      </c>
      <c r="BZ14" s="80">
        <f>IF(OR($A14="",NOT(ISNUMBER($G14))),"",IF(AND($F14&lt;=BZ$6,$G14&gt;=BZ$5),IF(BZ$5&gt;$N14,5,$K14)*10+IF(AND($F14&gt;=BZ$5,$F14&lt;=BZ$6),IF(AND($G14&gt;=BZ$5,$G14&lt;=BZ$6),5,IF($L14=1,2,1)),IF(AND($G14&gt;=BZ$5,$G14&lt;=BZ$6),IF($M14&gt;0,4,3),0)),IF(AND($D14&lt;=BZ$6,$E14&gt;=BZ$5),60,0)))</f>
        <v>0</v>
      </c>
      <c r="CA14" s="80">
        <f>IF(OR($A14="",NOT(ISNUMBER($G14))),"",IF(AND($F14&lt;=CA$6,$G14&gt;=CA$5),IF(CA$5&gt;$N14,5,$K14)*10+IF(AND($F14&gt;=CA$5,$F14&lt;=CA$6),IF(AND($G14&gt;=CA$5,$G14&lt;=CA$6),5,IF($L14=1,2,1)),IF(AND($G14&gt;=CA$5,$G14&lt;=CA$6),IF($M14&gt;0,4,3),0)),IF(AND($D14&lt;=CA$6,$E14&gt;=CA$5),60,0)))</f>
        <v>0</v>
      </c>
      <c r="CB14" s="80">
        <f>IF(OR($A14="",NOT(ISNUMBER($G14))),"",IF(AND($F14&lt;=CB$6,$G14&gt;=CB$5),IF(CB$5&gt;$N14,5,$K14)*10+IF(AND($F14&gt;=CB$5,$F14&lt;=CB$6),IF(AND($G14&gt;=CB$5,$G14&lt;=CB$6),5,IF($L14=1,2,1)),IF(AND($G14&gt;=CB$5,$G14&lt;=CB$6),IF($M14&gt;0,4,3),0)),IF(AND($D14&lt;=CB$6,$E14&gt;=CB$5),60,0)))</f>
        <v>0</v>
      </c>
      <c r="CC14" s="80">
        <f>IF(OR($A14="",NOT(ISNUMBER($G14))),"",IF(AND($F14&lt;=CC$6,$G14&gt;=CC$5),IF(CC$5&gt;$N14,5,$K14)*10+IF(AND($F14&gt;=CC$5,$F14&lt;=CC$6),IF(AND($G14&gt;=CC$5,$G14&lt;=CC$6),5,IF($L14=1,2,1)),IF(AND($G14&gt;=CC$5,$G14&lt;=CC$6),IF($M14&gt;0,4,3),0)),IF(AND($D14&lt;=CC$6,$E14&gt;=CC$5),60,0)))</f>
        <v>0</v>
      </c>
      <c r="CD14" s="80">
        <f>IF(OR($A14="",NOT(ISNUMBER($G14))),"",IF(AND($F14&lt;=CD$6,$G14&gt;=CD$5),IF(CD$5&gt;$N14,5,$K14)*10+IF(AND($F14&gt;=CD$5,$F14&lt;=CD$6),IF(AND($G14&gt;=CD$5,$G14&lt;=CD$6),5,IF($L14=1,2,1)),IF(AND($G14&gt;=CD$5,$G14&lt;=CD$6),IF($M14&gt;0,4,3),0)),IF(AND($D14&lt;=CD$6,$E14&gt;=CD$5),60,0)))</f>
        <v>0</v>
      </c>
      <c r="CE14" s="80">
        <f>IF(OR($A14="",NOT(ISNUMBER($G14))),"",IF(AND($F14&lt;=CE$6,$G14&gt;=CE$5),IF(CE$5&gt;$N14,5,$K14)*10+IF(AND($F14&gt;=CE$5,$F14&lt;=CE$6),IF(AND($G14&gt;=CE$5,$G14&lt;=CE$6),5,IF($L14=1,2,1)),IF(AND($G14&gt;=CE$5,$G14&lt;=CE$6),IF($M14&gt;0,4,3),0)),IF(AND($D14&lt;=CE$6,$E14&gt;=CE$5),60,0)))</f>
        <v>0</v>
      </c>
      <c r="CF14" s="80">
        <f>IF(OR($A14="",NOT(ISNUMBER($G14))),"",IF(AND($F14&lt;=CF$6,$G14&gt;=CF$5),IF(CF$5&gt;$N14,5,$K14)*10+IF(AND($F14&gt;=CF$5,$F14&lt;=CF$6),IF(AND($G14&gt;=CF$5,$G14&lt;=CF$6),5,IF($L14=1,2,1)),IF(AND($G14&gt;=CF$5,$G14&lt;=CF$6),IF($M14&gt;0,4,3),0)),IF(AND($D14&lt;=CF$6,$E14&gt;=CF$5),60,0)))</f>
        <v>0</v>
      </c>
      <c r="CG14" s="80">
        <f>IF(OR($A14="",NOT(ISNUMBER($G14))),"",IF(AND($F14&lt;=CG$6,$G14&gt;=CG$5),IF(CG$5&gt;$N14,5,$K14)*10+IF(AND($F14&gt;=CG$5,$F14&lt;=CG$6),IF(AND($G14&gt;=CG$5,$G14&lt;=CG$6),5,IF($L14=1,2,1)),IF(AND($G14&gt;=CG$5,$G14&lt;=CG$6),IF($M14&gt;0,4,3),0)),IF(AND($D14&lt;=CG$6,$E14&gt;=CG$5),60,0)))</f>
        <v>0</v>
      </c>
      <c r="CH14" s="80">
        <f>IF(OR($A14="",NOT(ISNUMBER($G14))),"",IF(AND($F14&lt;=CH$6,$G14&gt;=CH$5),IF(CH$5&gt;$N14,5,$K14)*10+IF(AND($F14&gt;=CH$5,$F14&lt;=CH$6),IF(AND($G14&gt;=CH$5,$G14&lt;=CH$6),5,IF($L14=1,2,1)),IF(AND($G14&gt;=CH$5,$G14&lt;=CH$6),IF($M14&gt;0,4,3),0)),IF(AND($D14&lt;=CH$6,$E14&gt;=CH$5),60,0)))</f>
        <v>0</v>
      </c>
      <c r="CI14" s="80">
        <f>IF(OR($A14="",NOT(ISNUMBER($G14))),"",IF(AND($F14&lt;=CI$6,$G14&gt;=CI$5),IF(CI$5&gt;$N14,5,$K14)*10+IF(AND($F14&gt;=CI$5,$F14&lt;=CI$6),IF(AND($G14&gt;=CI$5,$G14&lt;=CI$6),5,IF($L14=1,2,1)),IF(AND($G14&gt;=CI$5,$G14&lt;=CI$6),IF($M14&gt;0,4,3),0)),IF(AND($D14&lt;=CI$6,$E14&gt;=CI$5),60,0)))</f>
        <v>0</v>
      </c>
      <c r="CJ14" s="80">
        <f>IF(OR($A14="",NOT(ISNUMBER($G14))),"",IF(AND($F14&lt;=CJ$6,$G14&gt;=CJ$5),IF(CJ$5&gt;$N14,5,$K14)*10+IF(AND($F14&gt;=CJ$5,$F14&lt;=CJ$6),IF(AND($G14&gt;=CJ$5,$G14&lt;=CJ$6),5,IF($L14=1,2,1)),IF(AND($G14&gt;=CJ$5,$G14&lt;=CJ$6),IF($M14&gt;0,4,3),0)),IF(AND($D14&lt;=CJ$6,$E14&gt;=CJ$5),60,0)))</f>
        <v>0</v>
      </c>
      <c r="CK14" s="80">
        <f>IF(OR($A14="",NOT(ISNUMBER($G14))),"",IF(AND($F14&lt;=CK$6,$G14&gt;=CK$5),IF(CK$5&gt;$N14,5,$K14)*10+IF(AND($F14&gt;=CK$5,$F14&lt;=CK$6),IF(AND($G14&gt;=CK$5,$G14&lt;=CK$6),5,IF($L14=1,2,1)),IF(AND($G14&gt;=CK$5,$G14&lt;=CK$6),IF($M14&gt;0,4,3),0)),IF(AND($D14&lt;=CK$6,$E14&gt;=CK$5),60,0)))</f>
        <v>0</v>
      </c>
      <c r="CL14" s="80">
        <f>IF(OR($A14="",NOT(ISNUMBER($G14))),"",IF(AND($F14&lt;=CL$6,$G14&gt;=CL$5),IF(CL$5&gt;$N14,5,$K14)*10+IF(AND($F14&gt;=CL$5,$F14&lt;=CL$6),IF(AND($G14&gt;=CL$5,$G14&lt;=CL$6),5,IF($L14=1,2,1)),IF(AND($G14&gt;=CL$5,$G14&lt;=CL$6),IF($M14&gt;0,4,3),0)),IF(AND($D14&lt;=CL$6,$E14&gt;=CL$5),60,0)))</f>
        <v>0</v>
      </c>
      <c r="CM14" s="80">
        <f>IF(OR($A14="",NOT(ISNUMBER($G14))),"",IF(AND($F14&lt;=CM$6,$G14&gt;=CM$5),IF(CM$5&gt;$N14,5,$K14)*10+IF(AND($F14&gt;=CM$5,$F14&lt;=CM$6),IF(AND($G14&gt;=CM$5,$G14&lt;=CM$6),5,IF($L14=1,2,1)),IF(AND($G14&gt;=CM$5,$G14&lt;=CM$6),IF($M14&gt;0,4,3),0)),IF(AND($D14&lt;=CM$6,$E14&gt;=CM$5),60,0)))</f>
        <v>0</v>
      </c>
      <c r="CN14" s="80">
        <f>IF(OR($A14="",NOT(ISNUMBER($G14))),"",IF(AND($F14&lt;=CN$6,$G14&gt;=CN$5),IF(CN$5&gt;$N14,5,$K14)*10+IF(AND($F14&gt;=CN$5,$F14&lt;=CN$6),IF(AND($G14&gt;=CN$5,$G14&lt;=CN$6),5,IF($L14=1,2,1)),IF(AND($G14&gt;=CN$5,$G14&lt;=CN$6),IF($M14&gt;0,4,3),0)),IF(AND($D14&lt;=CN$6,$E14&gt;=CN$5),60,0)))</f>
        <v>0</v>
      </c>
      <c r="CO14" s="80">
        <f>IF(OR($A14="",NOT(ISNUMBER($G14))),"",IF(AND($F14&lt;=CO$6,$G14&gt;=CO$5),IF(CO$5&gt;$N14,5,$K14)*10+IF(AND($F14&gt;=CO$5,$F14&lt;=CO$6),IF(AND($G14&gt;=CO$5,$G14&lt;=CO$6),5,IF($L14=1,2,1)),IF(AND($G14&gt;=CO$5,$G14&lt;=CO$6),IF($M14&gt;0,4,3),0)),IF(AND($D14&lt;=CO$6,$E14&gt;=CO$5),60,0)))</f>
        <v>0</v>
      </c>
      <c r="CP14" s="80">
        <f>IF(OR($A14="",NOT(ISNUMBER($G14))),"",IF(AND($F14&lt;=CP$6,$G14&gt;=CP$5),IF(CP$5&gt;$N14,5,$K14)*10+IF(AND($F14&gt;=CP$5,$F14&lt;=CP$6),IF(AND($G14&gt;=CP$5,$G14&lt;=CP$6),5,IF($L14=1,2,1)),IF(AND($G14&gt;=CP$5,$G14&lt;=CP$6),IF($M14&gt;0,4,3),0)),IF(AND($D14&lt;=CP$6,$E14&gt;=CP$5),60,0)))</f>
        <v>0</v>
      </c>
      <c r="CQ14" s="80">
        <f>IF(OR($A14="",NOT(ISNUMBER($G14))),"",IF(AND($F14&lt;=CQ$6,$G14&gt;=CQ$5),IF(CQ$5&gt;$N14,5,$K14)*10+IF(AND($F14&gt;=CQ$5,$F14&lt;=CQ$6),IF(AND($G14&gt;=CQ$5,$G14&lt;=CQ$6),5,IF($L14=1,2,1)),IF(AND($G14&gt;=CQ$5,$G14&lt;=CQ$6),IF($M14&gt;0,4,3),0)),IF(AND($D14&lt;=CQ$6,$E14&gt;=CQ$5),60,0)))</f>
        <v>0</v>
      </c>
      <c r="CR14" s="80">
        <f>IF(OR($A14="",NOT(ISNUMBER($G14))),"",IF(AND($F14&lt;=CR$6,$G14&gt;=CR$5),IF(CR$5&gt;$N14,5,$K14)*10+IF(AND($F14&gt;=CR$5,$F14&lt;=CR$6),IF(AND($G14&gt;=CR$5,$G14&lt;=CR$6),5,IF($L14=1,2,1)),IF(AND($G14&gt;=CR$5,$G14&lt;=CR$6),IF($M14&gt;0,4,3),0)),IF(AND($D14&lt;=CR$6,$E14&gt;=CR$5),60,0)))</f>
        <v>0</v>
      </c>
      <c r="CS14" s="80">
        <f>IF(OR($A14="",NOT(ISNUMBER($G14))),"",IF(AND($F14&lt;=CS$6,$G14&gt;=CS$5),IF(CS$5&gt;$N14,5,$K14)*10+IF(AND($F14&gt;=CS$5,$F14&lt;=CS$6),IF(AND($G14&gt;=CS$5,$G14&lt;=CS$6),5,IF($L14=1,2,1)),IF(AND($G14&gt;=CS$5,$G14&lt;=CS$6),IF($M14&gt;0,4,3),0)),IF(AND($D14&lt;=CS$6,$E14&gt;=CS$5),60,0)))</f>
        <v>0</v>
      </c>
      <c r="CT14" s="80">
        <f>IF(OR($A14="",NOT(ISNUMBER($G14))),"",IF(AND($F14&lt;=CT$6,$G14&gt;=CT$5),IF(CT$5&gt;$N14,5,$K14)*10+IF(AND($F14&gt;=CT$5,$F14&lt;=CT$6),IF(AND($G14&gt;=CT$5,$G14&lt;=CT$6),5,IF($L14=1,2,1)),IF(AND($G14&gt;=CT$5,$G14&lt;=CT$6),IF($M14&gt;0,4,3),0)),IF(AND($D14&lt;=CT$6,$E14&gt;=CT$5),60,0)))</f>
        <v>0</v>
      </c>
      <c r="CU14" s="80">
        <f>IF(OR($A14="",NOT(ISNUMBER($G14))),"",IF(AND($F14&lt;=CU$6,$G14&gt;=CU$5),IF(CU$5&gt;$N14,5,$K14)*10+IF(AND($F14&gt;=CU$5,$F14&lt;=CU$6),IF(AND($G14&gt;=CU$5,$G14&lt;=CU$6),5,IF($L14=1,2,1)),IF(AND($G14&gt;=CU$5,$G14&lt;=CU$6),IF($M14&gt;0,4,3),0)),IF(AND($D14&lt;=CU$6,$E14&gt;=CU$5),60,0)))</f>
        <v>0</v>
      </c>
      <c r="CV14" s="80">
        <f>IF(OR($A14="",NOT(ISNUMBER($G14))),"",IF(AND($F14&lt;=CV$6,$G14&gt;=CV$5),IF(CV$5&gt;$N14,5,$K14)*10+IF(AND($F14&gt;=CV$5,$F14&lt;=CV$6),IF(AND($G14&gt;=CV$5,$G14&lt;=CV$6),5,IF($L14=1,2,1)),IF(AND($G14&gt;=CV$5,$G14&lt;=CV$6),IF($M14&gt;0,4,3),0)),IF(AND($D14&lt;=CV$6,$E14&gt;=CV$5),60,0)))</f>
        <v>0</v>
      </c>
      <c r="CW14" s="80">
        <f>IF(OR($A14="",NOT(ISNUMBER($G14))),"",IF(AND($F14&lt;=CW$6,$G14&gt;=CW$5),IF(CW$5&gt;$N14,5,$K14)*10+IF(AND($F14&gt;=CW$5,$F14&lt;=CW$6),IF(AND($G14&gt;=CW$5,$G14&lt;=CW$6),5,IF($L14=1,2,1)),IF(AND($G14&gt;=CW$5,$G14&lt;=CW$6),IF($M14&gt;0,4,3),0)),IF(AND($D14&lt;=CW$6,$E14&gt;=CW$5),60,0)))</f>
        <v>0</v>
      </c>
      <c r="CX14" s="80">
        <f>IF(OR($A14="",NOT(ISNUMBER($G14))),"",IF(AND($F14&lt;=CX$6,$G14&gt;=CX$5),IF(CX$5&gt;$N14,5,$K14)*10+IF(AND($F14&gt;=CX$5,$F14&lt;=CX$6),IF(AND($G14&gt;=CX$5,$G14&lt;=CX$6),5,IF($L14=1,2,1)),IF(AND($G14&gt;=CX$5,$G14&lt;=CX$6),IF($M14&gt;0,4,3),0)),IF(AND($D14&lt;=CX$6,$E14&gt;=CX$5),60,0)))</f>
        <v>0</v>
      </c>
      <c r="CY14" s="80">
        <f>IF(OR($A14="",NOT(ISNUMBER($G14))),"",IF(AND($F14&lt;=CY$6,$G14&gt;=CY$5),IF(CY$5&gt;$N14,5,$K14)*10+IF(AND($F14&gt;=CY$5,$F14&lt;=CY$6),IF(AND($G14&gt;=CY$5,$G14&lt;=CY$6),5,IF($L14=1,2,1)),IF(AND($G14&gt;=CY$5,$G14&lt;=CY$6),IF($M14&gt;0,4,3),0)),IF(AND($D14&lt;=CY$6,$E14&gt;=CY$5),60,0)))</f>
        <v>0</v>
      </c>
      <c r="CZ14" s="80">
        <f>IF(OR($A14="",NOT(ISNUMBER($G14))),"",IF(AND($F14&lt;=CZ$6,$G14&gt;=CZ$5),IF(CZ$5&gt;$N14,5,$K14)*10+IF(AND($F14&gt;=CZ$5,$F14&lt;=CZ$6),IF(AND($G14&gt;=CZ$5,$G14&lt;=CZ$6),5,IF($L14=1,2,1)),IF(AND($G14&gt;=CZ$5,$G14&lt;=CZ$6),IF($M14&gt;0,4,3),0)),IF(AND($D14&lt;=CZ$6,$E14&gt;=CZ$5),60,0)))</f>
        <v>0</v>
      </c>
      <c r="DA14" s="80">
        <f>IF(OR($A14="",NOT(ISNUMBER($G14))),"",IF(AND($F14&lt;=DA$6,$G14&gt;=DA$5),IF(DA$5&gt;$N14,5,$K14)*10+IF(AND($F14&gt;=DA$5,$F14&lt;=DA$6),IF(AND($G14&gt;=DA$5,$G14&lt;=DA$6),5,IF($L14=1,2,1)),IF(AND($G14&gt;=DA$5,$G14&lt;=DA$6),IF($M14&gt;0,4,3),0)),IF(AND($D14&lt;=DA$6,$E14&gt;=DA$5),60,0)))</f>
        <v>0</v>
      </c>
      <c r="DB14" s="80">
        <f>IF(OR($A14="",NOT(ISNUMBER($G14))),"",IF(AND($F14&lt;=DB$6,$G14&gt;=DB$5),IF(DB$5&gt;$N14,5,$K14)*10+IF(AND($F14&gt;=DB$5,$F14&lt;=DB$6),IF(AND($G14&gt;=DB$5,$G14&lt;=DB$6),5,IF($L14=1,2,1)),IF(AND($G14&gt;=DB$5,$G14&lt;=DB$6),IF($M14&gt;0,4,3),0)),IF(AND($D14&lt;=DB$6,$E14&gt;=DB$5),60,0)))</f>
        <v>0</v>
      </c>
      <c r="DC14" s="80">
        <f>IF(OR($A14="",NOT(ISNUMBER($G14))),"",IF(AND($F14&lt;=DC$6,$G14&gt;=DC$5),IF(DC$5&gt;$N14,5,$K14)*10+IF(AND($F14&gt;=DC$5,$F14&lt;=DC$6),IF(AND($G14&gt;=DC$5,$G14&lt;=DC$6),5,IF($L14=1,2,1)),IF(AND($G14&gt;=DC$5,$G14&lt;=DC$6),IF($M14&gt;0,4,3),0)),IF(AND($D14&lt;=DC$6,$E14&gt;=DC$5),60,0)))</f>
        <v>0</v>
      </c>
      <c r="DD14" s="80">
        <f>IF(OR($A14="",NOT(ISNUMBER($G14))),"",IF(AND($F14&lt;=DD$6,$G14&gt;=DD$5),IF(DD$5&gt;$N14,5,$K14)*10+IF(AND($F14&gt;=DD$5,$F14&lt;=DD$6),IF(AND($G14&gt;=DD$5,$G14&lt;=DD$6),5,IF($L14=1,2,1)),IF(AND($G14&gt;=DD$5,$G14&lt;=DD$6),IF($M14&gt;0,4,3),0)),IF(AND($D14&lt;=DD$6,$E14&gt;=DD$5),60,0)))</f>
        <v>0</v>
      </c>
      <c r="DE14" s="80">
        <f>IF(OR($A14="",NOT(ISNUMBER($G14))),"",IF(AND($F14&lt;=DE$6,$G14&gt;=DE$5),IF(DE$5&gt;$N14,5,$K14)*10+IF(AND($F14&gt;=DE$5,$F14&lt;=DE$6),IF(AND($G14&gt;=DE$5,$G14&lt;=DE$6),5,IF($L14=1,2,1)),IF(AND($G14&gt;=DE$5,$G14&lt;=DE$6),IF($M14&gt;0,4,3),0)),IF(AND($D14&lt;=DE$6,$E14&gt;=DE$5),60,0)))</f>
        <v>0</v>
      </c>
      <c r="DF14" s="80">
        <f>IF(OR($A14="",NOT(ISNUMBER($G14))),"",IF(AND($F14&lt;=DF$6,$G14&gt;=DF$5),IF(DF$5&gt;$N14,5,$K14)*10+IF(AND($F14&gt;=DF$5,$F14&lt;=DF$6),IF(AND($G14&gt;=DF$5,$G14&lt;=DF$6),5,IF($L14=1,2,1)),IF(AND($G14&gt;=DF$5,$G14&lt;=DF$6),IF($M14&gt;0,4,3),0)),IF(AND($D14&lt;=DF$6,$E14&gt;=DF$5),60,0)))</f>
        <v>0</v>
      </c>
      <c r="DG14" s="80">
        <f>IF(OR($A14="",NOT(ISNUMBER($G14))),"",IF(AND($F14&lt;=DG$6,$G14&gt;=DG$5),IF(DG$5&gt;$N14,5,$K14)*10+IF(AND($F14&gt;=DG$5,$F14&lt;=DG$6),IF(AND($G14&gt;=DG$5,$G14&lt;=DG$6),5,IF($L14=1,2,1)),IF(AND($G14&gt;=DG$5,$G14&lt;=DG$6),IF($M14&gt;0,4,3),0)),IF(AND($D14&lt;=DG$6,$E14&gt;=DG$5),60,0)))</f>
        <v>0</v>
      </c>
      <c r="DH14" s="80">
        <f>IF(OR($A14="",NOT(ISNUMBER($G14))),"",IF(AND($F14&lt;=DH$6,$G14&gt;=DH$5),IF(DH$5&gt;$N14,5,$K14)*10+IF(AND($F14&gt;=DH$5,$F14&lt;=DH$6),IF(AND($G14&gt;=DH$5,$G14&lt;=DH$6),5,IF($L14=1,2,1)),IF(AND($G14&gt;=DH$5,$G14&lt;=DH$6),IF($M14&gt;0,4,3),0)),IF(AND($D14&lt;=DH$6,$E14&gt;=DH$5),60,0)))</f>
        <v>0</v>
      </c>
      <c r="DI14" s="80">
        <f>IF(OR($A14="",NOT(ISNUMBER($G14))),"",IF(AND($F14&lt;=DI$6,$G14&gt;=DI$5),IF(DI$5&gt;$N14,5,$K14)*10+IF(AND($F14&gt;=DI$5,$F14&lt;=DI$6),IF(AND($G14&gt;=DI$5,$G14&lt;=DI$6),5,IF($L14=1,2,1)),IF(AND($G14&gt;=DI$5,$G14&lt;=DI$6),IF($M14&gt;0,4,3),0)),IF(AND($D14&lt;=DI$6,$E14&gt;=DI$5),60,0)))</f>
        <v>0</v>
      </c>
      <c r="DJ14" s="80">
        <f>IF(OR($A14="",NOT(ISNUMBER($G14))),"",IF(AND($F14&lt;=DJ$6,$G14&gt;=DJ$5),IF(DJ$5&gt;$N14,5,$K14)*10+IF(AND($F14&gt;=DJ$5,$F14&lt;=DJ$6),IF(AND($G14&gt;=DJ$5,$G14&lt;=DJ$6),5,IF($L14=1,2,1)),IF(AND($G14&gt;=DJ$5,$G14&lt;=DJ$6),IF($M14&gt;0,4,3),0)),IF(AND($D14&lt;=DJ$6,$E14&gt;=DJ$5),60,0)))</f>
        <v>0</v>
      </c>
      <c r="DK14" s="80">
        <f>IF(OR($A14="",NOT(ISNUMBER($G14))),"",IF(AND($F14&lt;=DK$6,$G14&gt;=DK$5),IF(DK$5&gt;$N14,5,$K14)*10+IF(AND($F14&gt;=DK$5,$F14&lt;=DK$6),IF(AND($G14&gt;=DK$5,$G14&lt;=DK$6),5,IF($L14=1,2,1)),IF(AND($G14&gt;=DK$5,$G14&lt;=DK$6),IF($M14&gt;0,4,3),0)),IF(AND($D14&lt;=DK$6,$E14&gt;=DK$5),60,0)))</f>
        <v>0</v>
      </c>
      <c r="DL14" s="80">
        <f>IF(OR($A14="",NOT(ISNUMBER($G14))),"",IF(AND($F14&lt;=DL$6,$G14&gt;=DL$5),IF(DL$5&gt;$N14,5,$K14)*10+IF(AND($F14&gt;=DL$5,$F14&lt;=DL$6),IF(AND($G14&gt;=DL$5,$G14&lt;=DL$6),5,IF($L14=1,2,1)),IF(AND($G14&gt;=DL$5,$G14&lt;=DL$6),IF($M14&gt;0,4,3),0)),IF(AND($D14&lt;=DL$6,$E14&gt;=DL$5),60,0)))</f>
        <v>0</v>
      </c>
      <c r="DM14" s="80">
        <f>IF(OR($A14="",NOT(ISNUMBER($G14))),"",IF(AND($F14&lt;=DM$6,$G14&gt;=DM$5),IF(DM$5&gt;$N14,5,$K14)*10+IF(AND($F14&gt;=DM$5,$F14&lt;=DM$6),IF(AND($G14&gt;=DM$5,$G14&lt;=DM$6),5,IF($L14=1,2,1)),IF(AND($G14&gt;=DM$5,$G14&lt;=DM$6),IF($M14&gt;0,4,3),0)),IF(AND($D14&lt;=DM$6,$E14&gt;=DM$5),60,0)))</f>
        <v>0</v>
      </c>
      <c r="DN14" s="80">
        <f>IF(OR($A14="",NOT(ISNUMBER($G14))),"",IF(AND($F14&lt;=DN$6,$G14&gt;=DN$5),IF(DN$5&gt;$N14,5,$K14)*10+IF(AND($F14&gt;=DN$5,$F14&lt;=DN$6),IF(AND($G14&gt;=DN$5,$G14&lt;=DN$6),5,IF($L14=1,2,1)),IF(AND($G14&gt;=DN$5,$G14&lt;=DN$6),IF($M14&gt;0,4,3),0)),IF(AND($D14&lt;=DN$6,$E14&gt;=DN$5),60,0)))</f>
        <v>0</v>
      </c>
      <c r="DO14" s="80">
        <f>IF(OR($A14="",NOT(ISNUMBER($G14))),"",IF(AND($F14&lt;=DO$6,$G14&gt;=DO$5),IF(DO$5&gt;$N14,5,$K14)*10+IF(AND($F14&gt;=DO$5,$F14&lt;=DO$6),IF(AND($G14&gt;=DO$5,$G14&lt;=DO$6),5,IF($L14=1,2,1)),IF(AND($G14&gt;=DO$5,$G14&lt;=DO$6),IF($M14&gt;0,4,3),0)),IF(AND($D14&lt;=DO$6,$E14&gt;=DO$5),60,0)))</f>
        <v>0</v>
      </c>
      <c r="DP14" s="80">
        <f>IF(OR($A14="",NOT(ISNUMBER($G14))),"",IF(AND($F14&lt;=DP$6,$G14&gt;=DP$5),IF(DP$5&gt;$N14,5,$K14)*10+IF(AND($F14&gt;=DP$5,$F14&lt;=DP$6),IF(AND($G14&gt;=DP$5,$G14&lt;=DP$6),5,IF($L14=1,2,1)),IF(AND($G14&gt;=DP$5,$G14&lt;=DP$6),IF($M14&gt;0,4,3),0)),IF(AND($D14&lt;=DP$6,$E14&gt;=DP$5),60,0)))</f>
        <v>0</v>
      </c>
      <c r="DQ14" s="80">
        <f>IF(OR($A14="",NOT(ISNUMBER($G14))),"",IF(AND($F14&lt;=DQ$6,$G14&gt;=DQ$5),IF(DQ$5&gt;$N14,5,$K14)*10+IF(AND($F14&gt;=DQ$5,$F14&lt;=DQ$6),IF(AND($G14&gt;=DQ$5,$G14&lt;=DQ$6),5,IF($L14=1,2,1)),IF(AND($G14&gt;=DQ$5,$G14&lt;=DQ$6),IF($M14&gt;0,4,3),0)),IF(AND($D14&lt;=DQ$6,$E14&gt;=DQ$5),60,0)))</f>
        <v>0</v>
      </c>
      <c r="DR14" s="80">
        <f>IF(OR($A14="",NOT(ISNUMBER($G14))),"",IF(AND($F14&lt;=DR$6,$G14&gt;=DR$5),IF(DR$5&gt;$N14,5,$K14)*10+IF(AND($F14&gt;=DR$5,$F14&lt;=DR$6),IF(AND($G14&gt;=DR$5,$G14&lt;=DR$6),5,IF($L14=1,2,1)),IF(AND($G14&gt;=DR$5,$G14&lt;=DR$6),IF($M14&gt;0,4,3),0)),IF(AND($D14&lt;=DR$6,$E14&gt;=DR$5),60,0)))</f>
        <v>0</v>
      </c>
      <c r="DS14" s="80">
        <f>IF(OR($A14="",NOT(ISNUMBER($G14))),"",IF(AND($F14&lt;=DS$6,$G14&gt;=DS$5),IF(DS$5&gt;$N14,5,$K14)*10+IF(AND($F14&gt;=DS$5,$F14&lt;=DS$6),IF(AND($G14&gt;=DS$5,$G14&lt;=DS$6),5,IF($L14=1,2,1)),IF(AND($G14&gt;=DS$5,$G14&lt;=DS$6),IF($M14&gt;0,4,3),0)),IF(AND($D14&lt;=DS$6,$E14&gt;=DS$5),60,0)))</f>
        <v>0</v>
      </c>
      <c r="DT14" s="80">
        <f>IF(OR($A14="",NOT(ISNUMBER($G14))),"",IF(AND($F14&lt;=DT$6,$G14&gt;=DT$5),IF(DT$5&gt;$N14,5,$K14)*10+IF(AND($F14&gt;=DT$5,$F14&lt;=DT$6),IF(AND($G14&gt;=DT$5,$G14&lt;=DT$6),5,IF($L14=1,2,1)),IF(AND($G14&gt;=DT$5,$G14&lt;=DT$6),IF($M14&gt;0,4,3),0)),IF(AND($D14&lt;=DT$6,$E14&gt;=DT$5),60,0)))</f>
        <v>0</v>
      </c>
      <c r="DU14" s="80">
        <f>IF(OR($A14="",NOT(ISNUMBER($G14))),"",IF(AND($F14&lt;=DU$6,$G14&gt;=DU$5),IF(DU$5&gt;$N14,5,$K14)*10+IF(AND($F14&gt;=DU$5,$F14&lt;=DU$6),IF(AND($G14&gt;=DU$5,$G14&lt;=DU$6),5,IF($L14=1,2,1)),IF(AND($G14&gt;=DU$5,$G14&lt;=DU$6),IF($M14&gt;0,4,3),0)),IF(AND($D14&lt;=DU$6,$E14&gt;=DU$5),60,0)))</f>
        <v>0</v>
      </c>
      <c r="DV14" s="80">
        <f>IF(OR($A14="",NOT(ISNUMBER($G14))),"",IF(AND($F14&lt;=DV$6,$G14&gt;=DV$5),IF(DV$5&gt;$N14,5,$K14)*10+IF(AND($F14&gt;=DV$5,$F14&lt;=DV$6),IF(AND($G14&gt;=DV$5,$G14&lt;=DV$6),5,IF($L14=1,2,1)),IF(AND($G14&gt;=DV$5,$G14&lt;=DV$6),IF($M14&gt;0,4,3),0)),IF(AND($D14&lt;=DV$6,$E14&gt;=DV$5),60,0)))</f>
        <v>0</v>
      </c>
      <c r="DW14" s="80">
        <f>IF(OR($A14="",NOT(ISNUMBER($G14))),"",IF(AND($F14&lt;=DW$6,$G14&gt;=DW$5),IF(DW$5&gt;$N14,5,$K14)*10+IF(AND($F14&gt;=DW$5,$F14&lt;=DW$6),IF(AND($G14&gt;=DW$5,$G14&lt;=DW$6),5,IF($L14=1,2,1)),IF(AND($G14&gt;=DW$5,$G14&lt;=DW$6),IF($M14&gt;0,4,3),0)),IF(AND($D14&lt;=DW$6,$E14&gt;=DW$5),60,0)))</f>
        <v>0</v>
      </c>
      <c r="DX14" s="80">
        <f>IF(OR($A14="",NOT(ISNUMBER($G14))),"",IF(AND($F14&lt;=DX$6,$G14&gt;=DX$5),IF(DX$5&gt;$N14,5,$K14)*10+IF(AND($F14&gt;=DX$5,$F14&lt;=DX$6),IF(AND($G14&gt;=DX$5,$G14&lt;=DX$6),5,IF($L14=1,2,1)),IF(AND($G14&gt;=DX$5,$G14&lt;=DX$6),IF($M14&gt;0,4,3),0)),IF(AND($D14&lt;=DX$6,$E14&gt;=DX$5),60,0)))</f>
        <v>0</v>
      </c>
      <c r="DY14" s="80">
        <f>IF(OR($A14="",NOT(ISNUMBER($G14))),"",IF(AND($F14&lt;=DY$6,$G14&gt;=DY$5),IF(DY$5&gt;$N14,5,$K14)*10+IF(AND($F14&gt;=DY$5,$F14&lt;=DY$6),IF(AND($G14&gt;=DY$5,$G14&lt;=DY$6),5,IF($L14=1,2,1)),IF(AND($G14&gt;=DY$5,$G14&lt;=DY$6),IF($M14&gt;0,4,3),0)),IF(AND($D14&lt;=DY$6,$E14&gt;=DY$5),60,0)))</f>
        <v>0</v>
      </c>
      <c r="DZ14" s="80">
        <f>IF(OR($A14="",NOT(ISNUMBER($G14))),"",IF(AND($F14&lt;=DZ$6,$G14&gt;=DZ$5),IF(DZ$5&gt;$N14,5,$K14)*10+IF(AND($F14&gt;=DZ$5,$F14&lt;=DZ$6),IF(AND($G14&gt;=DZ$5,$G14&lt;=DZ$6),5,IF($L14=1,2,1)),IF(AND($G14&gt;=DZ$5,$G14&lt;=DZ$6),IF($M14&gt;0,4,3),0)),IF(AND($D14&lt;=DZ$6,$E14&gt;=DZ$5),60,0)))</f>
        <v>0</v>
      </c>
      <c r="EA14" s="80">
        <f>IF(OR($A14="",NOT(ISNUMBER($G14))),"",IF(AND($F14&lt;=EA$6,$G14&gt;=EA$5),IF(EA$5&gt;$N14,5,$K14)*10+IF(AND($F14&gt;=EA$5,$F14&lt;=EA$6),IF(AND($G14&gt;=EA$5,$G14&lt;=EA$6),5,IF($L14=1,2,1)),IF(AND($G14&gt;=EA$5,$G14&lt;=EA$6),IF($M14&gt;0,4,3),0)),IF(AND($D14&lt;=EA$6,$E14&gt;=EA$5),60,0)))</f>
        <v>0</v>
      </c>
      <c r="EB14" s="80">
        <f>IF(OR($A14="",NOT(ISNUMBER($G14))),"",IF(AND($F14&lt;=EB$6,$G14&gt;=EB$5),IF(EB$5&gt;$N14,5,$K14)*10+IF(AND($F14&gt;=EB$5,$F14&lt;=EB$6),IF(AND($G14&gt;=EB$5,$G14&lt;=EB$6),5,IF($L14=1,2,1)),IF(AND($G14&gt;=EB$5,$G14&lt;=EB$6),IF($M14&gt;0,4,3),0)),IF(AND($D14&lt;=EB$6,$E14&gt;=EB$5),60,0)))</f>
        <v>0</v>
      </c>
      <c r="EC14" s="80">
        <f>IF(OR($A14="",NOT(ISNUMBER($G14))),"",IF(AND($F14&lt;=EC$6,$G14&gt;=EC$5),IF(EC$5&gt;$N14,5,$K14)*10+IF(AND($F14&gt;=EC$5,$F14&lt;=EC$6),IF(AND($G14&gt;=EC$5,$G14&lt;=EC$6),5,IF($L14=1,2,1)),IF(AND($G14&gt;=EC$5,$G14&lt;=EC$6),IF($M14&gt;0,4,3),0)),IF(AND($D14&lt;=EC$6,$E14&gt;=EC$5),60,0)))</f>
        <v>0</v>
      </c>
      <c r="ED14" s="80">
        <f>IF(OR($A14="",NOT(ISNUMBER($G14))),"",IF(AND($F14&lt;=ED$6,$G14&gt;=ED$5),IF(ED$5&gt;$N14,5,$K14)*10+IF(AND($F14&gt;=ED$5,$F14&lt;=ED$6),IF(AND($G14&gt;=ED$5,$G14&lt;=ED$6),5,IF($L14=1,2,1)),IF(AND($G14&gt;=ED$5,$G14&lt;=ED$6),IF($M14&gt;0,4,3),0)),IF(AND($D14&lt;=ED$6,$E14&gt;=ED$5),60,0)))</f>
        <v>0</v>
      </c>
    </row>
    <row r="15" ht="18" customHeight="1">
      <c r="A15" s="52">
        <f>IF(Tasks!$B15="","",Tasks!$A15)</f>
        <v>5</v>
      </c>
      <c r="B15" s="78" t="str">
        <f>IF(Tasks!$B15="","",Tasks!$B15)</f>
        <v>REFLECTOR | Finishing &amp; packing (35/day)</v>
      </c>
      <c r="C15" s="25" t="str">
        <f>IF($B15="","",IF(AND(Tasks!$D15="",Tasks!$G15=""),"-",IF(Tasks!$D15="","",Tasks!$D15&amp;IF(OR(Tasks!$E15="",Tasks!$E15="FS"),IF(N(Tasks!$F15)=0,"","FS"),Tasks!$E15)&amp;IF(N(Tasks!$F15)=0,"",IF(Tasks!$F15&gt;0,"+","")&amp;Tasks!$F15))&amp;IF(AND(Tasks!$D15&lt;&gt;"",Tasks!$G15&lt;&gt;""),", ","")&amp;IF(Tasks!$G15="","",Tasks!$G15&amp;IF(OR(Tasks!$H15="",Tasks!$H15="FS"),IF(N(Tasks!$I15)=0,"","FS"),Tasks!$H15)&amp;IF(N(Tasks!$I15)=0,"",IF(Tasks!$I15&gt;0,"+","")&amp;Tasks!$I15))))</f>
        <v>4</v>
      </c>
      <c r="D15" s="51">
        <f>IF(OR($B15="",Tasks!$Q15=""),"",Tasks!$Q15)</f>
        <v>46433.0</v>
      </c>
      <c r="E15" s="51">
        <f>IF(OR($B15="",Tasks!$R15=""),"",Tasks!$R15)</f>
        <v>46449.0</v>
      </c>
      <c r="F15" s="51">
        <f>IF(OR($B15="",Tasks!$S15=""),"",Tasks!$S15)</f>
        <v>46433.0</v>
      </c>
      <c r="G15" s="51">
        <f>IF(OR($B15="",Tasks!$T15=""),"",Tasks!$T15)</f>
        <v>46449.0</v>
      </c>
      <c r="H15" s="52" t="str">
        <f>IF($B15="","",Tasks!$AE15)</f>
        <v>Not Started</v>
      </c>
      <c r="I15" s="79">
        <f>IF($B15="","",Tasks!$AF15)</f>
        <v>0</v>
      </c>
      <c r="J15" s="53">
        <f>IF(OR($B15="",Tasks!$V15=""),"",Tasks!$V15)</f>
        <v>0</v>
      </c>
      <c r="K15" s="52">
        <f>IF($B15="","",Tasks!$AA15)</f>
        <v>3</v>
      </c>
      <c r="L15" s="52">
        <f>IF($B15="","",Tasks!$AB15)</f>
        <v>1</v>
      </c>
      <c r="M15" s="52">
        <f>IF($B15="","",Tasks!$Z15)</f>
        <v>2</v>
      </c>
      <c r="N15" s="52">
        <f>IF(OR($B15="",Tasks!$AG15=""),"",Tasks!$AG15)</f>
        <v>46449.0</v>
      </c>
      <c r="O15" s="80">
        <f>IF(OR($A15="",NOT(ISNUMBER($G15))),"",IF(AND($F15&lt;=O$6,$G15&gt;=O$5),IF(O$5&gt;$N15,5,$K15)*10+IF(AND($F15&gt;=O$5,$F15&lt;=O$6),IF(AND($G15&gt;=O$5,$G15&lt;=O$6),5,IF($L15=1,2,1)),IF(AND($G15&gt;=O$5,$G15&lt;=O$6),IF($M15&gt;0,4,3),0)),IF(AND($D15&lt;=O$6,$E15&gt;=O$5),60,0)))</f>
        <v>0</v>
      </c>
      <c r="P15" s="80">
        <f>IF(OR($A15="",NOT(ISNUMBER($G15))),"",IF(AND($F15&lt;=P$6,$G15&gt;=P$5),IF(P$5&gt;$N15,5,$K15)*10+IF(AND($F15&gt;=P$5,$F15&lt;=P$6),IF(AND($G15&gt;=P$5,$G15&lt;=P$6),5,IF($L15=1,2,1)),IF(AND($G15&gt;=P$5,$G15&lt;=P$6),IF($M15&gt;0,4,3),0)),IF(AND($D15&lt;=P$6,$E15&gt;=P$5),60,0)))</f>
        <v>0</v>
      </c>
      <c r="Q15" s="80">
        <f>IF(OR($A15="",NOT(ISNUMBER($G15))),"",IF(AND($F15&lt;=Q$6,$G15&gt;=Q$5),IF(Q$5&gt;$N15,5,$K15)*10+IF(AND($F15&gt;=Q$5,$F15&lt;=Q$6),IF(AND($G15&gt;=Q$5,$G15&lt;=Q$6),5,IF($L15=1,2,1)),IF(AND($G15&gt;=Q$5,$G15&lt;=Q$6),IF($M15&gt;0,4,3),0)),IF(AND($D15&lt;=Q$6,$E15&gt;=Q$5),60,0)))</f>
        <v>0</v>
      </c>
      <c r="R15" s="80">
        <f>IF(OR($A15="",NOT(ISNUMBER($G15))),"",IF(AND($F15&lt;=R$6,$G15&gt;=R$5),IF(R$5&gt;$N15,5,$K15)*10+IF(AND($F15&gt;=R$5,$F15&lt;=R$6),IF(AND($G15&gt;=R$5,$G15&lt;=R$6),5,IF($L15=1,2,1)),IF(AND($G15&gt;=R$5,$G15&lt;=R$6),IF($M15&gt;0,4,3),0)),IF(AND($D15&lt;=R$6,$E15&gt;=R$5),60,0)))</f>
        <v>0</v>
      </c>
      <c r="S15" s="80">
        <f>IF(OR($A15="",NOT(ISNUMBER($G15))),"",IF(AND($F15&lt;=S$6,$G15&gt;=S$5),IF(S$5&gt;$N15,5,$K15)*10+IF(AND($F15&gt;=S$5,$F15&lt;=S$6),IF(AND($G15&gt;=S$5,$G15&lt;=S$6),5,IF($L15=1,2,1)),IF(AND($G15&gt;=S$5,$G15&lt;=S$6),IF($M15&gt;0,4,3),0)),IF(AND($D15&lt;=S$6,$E15&gt;=S$5),60,0)))</f>
        <v>0</v>
      </c>
      <c r="T15" s="80">
        <f>IF(OR($A15="",NOT(ISNUMBER($G15))),"",IF(AND($F15&lt;=T$6,$G15&gt;=T$5),IF(T$5&gt;$N15,5,$K15)*10+IF(AND($F15&gt;=T$5,$F15&lt;=T$6),IF(AND($G15&gt;=T$5,$G15&lt;=T$6),5,IF($L15=1,2,1)),IF(AND($G15&gt;=T$5,$G15&lt;=T$6),IF($M15&gt;0,4,3),0)),IF(AND($D15&lt;=T$6,$E15&gt;=T$5),60,0)))</f>
        <v>0</v>
      </c>
      <c r="U15" s="80">
        <f>IF(OR($A15="",NOT(ISNUMBER($G15))),"",IF(AND($F15&lt;=U$6,$G15&gt;=U$5),IF(U$5&gt;$N15,5,$K15)*10+IF(AND($F15&gt;=U$5,$F15&lt;=U$6),IF(AND($G15&gt;=U$5,$G15&lt;=U$6),5,IF($L15=1,2,1)),IF(AND($G15&gt;=U$5,$G15&lt;=U$6),IF($M15&gt;0,4,3),0)),IF(AND($D15&lt;=U$6,$E15&gt;=U$5),60,0)))</f>
        <v>0</v>
      </c>
      <c r="V15" s="80">
        <f>IF(OR($A15="",NOT(ISNUMBER($G15))),"",IF(AND($F15&lt;=V$6,$G15&gt;=V$5),IF(V$5&gt;$N15,5,$K15)*10+IF(AND($F15&gt;=V$5,$F15&lt;=V$6),IF(AND($G15&gt;=V$5,$G15&lt;=V$6),5,IF($L15=1,2,1)),IF(AND($G15&gt;=V$5,$G15&lt;=V$6),IF($M15&gt;0,4,3),0)),IF(AND($D15&lt;=V$6,$E15&gt;=V$5),60,0)))</f>
        <v>0</v>
      </c>
      <c r="W15" s="80">
        <f>IF(OR($A15="",NOT(ISNUMBER($G15))),"",IF(AND($F15&lt;=W$6,$G15&gt;=W$5),IF(W$5&gt;$N15,5,$K15)*10+IF(AND($F15&gt;=W$5,$F15&lt;=W$6),IF(AND($G15&gt;=W$5,$G15&lt;=W$6),5,IF($L15=1,2,1)),IF(AND($G15&gt;=W$5,$G15&lt;=W$6),IF($M15&gt;0,4,3),0)),IF(AND($D15&lt;=W$6,$E15&gt;=W$5),60,0)))</f>
        <v>0</v>
      </c>
      <c r="X15" s="80">
        <f>IF(OR($A15="",NOT(ISNUMBER($G15))),"",IF(AND($F15&lt;=X$6,$G15&gt;=X$5),IF(X$5&gt;$N15,5,$K15)*10+IF(AND($F15&gt;=X$5,$F15&lt;=X$6),IF(AND($G15&gt;=X$5,$G15&lt;=X$6),5,IF($L15=1,2,1)),IF(AND($G15&gt;=X$5,$G15&lt;=X$6),IF($M15&gt;0,4,3),0)),IF(AND($D15&lt;=X$6,$E15&gt;=X$5),60,0)))</f>
        <v>0</v>
      </c>
      <c r="Y15" s="80">
        <f>IF(OR($A15="",NOT(ISNUMBER($G15))),"",IF(AND($F15&lt;=Y$6,$G15&gt;=Y$5),IF(Y$5&gt;$N15,5,$K15)*10+IF(AND($F15&gt;=Y$5,$F15&lt;=Y$6),IF(AND($G15&gt;=Y$5,$G15&lt;=Y$6),5,IF($L15=1,2,1)),IF(AND($G15&gt;=Y$5,$G15&lt;=Y$6),IF($M15&gt;0,4,3),0)),IF(AND($D15&lt;=Y$6,$E15&gt;=Y$5),60,0)))</f>
        <v>0</v>
      </c>
      <c r="Z15" s="80">
        <f>IF(OR($A15="",NOT(ISNUMBER($G15))),"",IF(AND($F15&lt;=Z$6,$G15&gt;=Z$5),IF(Z$5&gt;$N15,5,$K15)*10+IF(AND($F15&gt;=Z$5,$F15&lt;=Z$6),IF(AND($G15&gt;=Z$5,$G15&lt;=Z$6),5,IF($L15=1,2,1)),IF(AND($G15&gt;=Z$5,$G15&lt;=Z$6),IF($M15&gt;0,4,3),0)),IF(AND($D15&lt;=Z$6,$E15&gt;=Z$5),60,0)))</f>
        <v>0</v>
      </c>
      <c r="AA15" s="80">
        <f>IF(OR($A15="",NOT(ISNUMBER($G15))),"",IF(AND($F15&lt;=AA$6,$G15&gt;=AA$5),IF(AA$5&gt;$N15,5,$K15)*10+IF(AND($F15&gt;=AA$5,$F15&lt;=AA$6),IF(AND($G15&gt;=AA$5,$G15&lt;=AA$6),5,IF($L15=1,2,1)),IF(AND($G15&gt;=AA$5,$G15&lt;=AA$6),IF($M15&gt;0,4,3),0)),IF(AND($D15&lt;=AA$6,$E15&gt;=AA$5),60,0)))</f>
        <v>0</v>
      </c>
      <c r="AB15" s="80">
        <f>IF(OR($A15="",NOT(ISNUMBER($G15))),"",IF(AND($F15&lt;=AB$6,$G15&gt;=AB$5),IF(AB$5&gt;$N15,5,$K15)*10+IF(AND($F15&gt;=AB$5,$F15&lt;=AB$6),IF(AND($G15&gt;=AB$5,$G15&lt;=AB$6),5,IF($L15=1,2,1)),IF(AND($G15&gt;=AB$5,$G15&lt;=AB$6),IF($M15&gt;0,4,3),0)),IF(AND($D15&lt;=AB$6,$E15&gt;=AB$5),60,0)))</f>
        <v>0</v>
      </c>
      <c r="AC15" s="80">
        <f>IF(OR($A15="",NOT(ISNUMBER($G15))),"",IF(AND($F15&lt;=AC$6,$G15&gt;=AC$5),IF(AC$5&gt;$N15,5,$K15)*10+IF(AND($F15&gt;=AC$5,$F15&lt;=AC$6),IF(AND($G15&gt;=AC$5,$G15&lt;=AC$6),5,IF($L15=1,2,1)),IF(AND($G15&gt;=AC$5,$G15&lt;=AC$6),IF($M15&gt;0,4,3),0)),IF(AND($D15&lt;=AC$6,$E15&gt;=AC$5),60,0)))</f>
        <v>0</v>
      </c>
      <c r="AD15" s="80">
        <f>IF(OR($A15="",NOT(ISNUMBER($G15))),"",IF(AND($F15&lt;=AD$6,$G15&gt;=AD$5),IF(AD$5&gt;$N15,5,$K15)*10+IF(AND($F15&gt;=AD$5,$F15&lt;=AD$6),IF(AND($G15&gt;=AD$5,$G15&lt;=AD$6),5,IF($L15=1,2,1)),IF(AND($G15&gt;=AD$5,$G15&lt;=AD$6),IF($M15&gt;0,4,3),0)),IF(AND($D15&lt;=AD$6,$E15&gt;=AD$5),60,0)))</f>
        <v>0</v>
      </c>
      <c r="AE15" s="80">
        <f>IF(OR($A15="",NOT(ISNUMBER($G15))),"",IF(AND($F15&lt;=AE$6,$G15&gt;=AE$5),IF(AE$5&gt;$N15,5,$K15)*10+IF(AND($F15&gt;=AE$5,$F15&lt;=AE$6),IF(AND($G15&gt;=AE$5,$G15&lt;=AE$6),5,IF($L15=1,2,1)),IF(AND($G15&gt;=AE$5,$G15&lt;=AE$6),IF($M15&gt;0,4,3),0)),IF(AND($D15&lt;=AE$6,$E15&gt;=AE$5),60,0)))</f>
        <v>0</v>
      </c>
      <c r="AF15" s="80">
        <f>IF(OR($A15="",NOT(ISNUMBER($G15))),"",IF(AND($F15&lt;=AF$6,$G15&gt;=AF$5),IF(AF$5&gt;$N15,5,$K15)*10+IF(AND($F15&gt;=AF$5,$F15&lt;=AF$6),IF(AND($G15&gt;=AF$5,$G15&lt;=AF$6),5,IF($L15=1,2,1)),IF(AND($G15&gt;=AF$5,$G15&lt;=AF$6),IF($M15&gt;0,4,3),0)),IF(AND($D15&lt;=AF$6,$E15&gt;=AF$5),60,0)))</f>
        <v>0</v>
      </c>
      <c r="AG15" s="80">
        <f>IF(OR($A15="",NOT(ISNUMBER($G15))),"",IF(AND($F15&lt;=AG$6,$G15&gt;=AG$5),IF(AG$5&gt;$N15,5,$K15)*10+IF(AND($F15&gt;=AG$5,$F15&lt;=AG$6),IF(AND($G15&gt;=AG$5,$G15&lt;=AG$6),5,IF($L15=1,2,1)),IF(AND($G15&gt;=AG$5,$G15&lt;=AG$6),IF($M15&gt;0,4,3),0)),IF(AND($D15&lt;=AG$6,$E15&gt;=AG$5),60,0)))</f>
        <v>32</v>
      </c>
      <c r="AH15" s="80">
        <f>IF(OR($A15="",NOT(ISNUMBER($G15))),"",IF(AND($F15&lt;=AH$6,$G15&gt;=AH$5),IF(AH$5&gt;$N15,5,$K15)*10+IF(AND($F15&gt;=AH$5,$F15&lt;=AH$6),IF(AND($G15&gt;=AH$5,$G15&lt;=AH$6),5,IF($L15=1,2,1)),IF(AND($G15&gt;=AH$5,$G15&lt;=AH$6),IF($M15&gt;0,4,3),0)),IF(AND($D15&lt;=AH$6,$E15&gt;=AH$5),60,0)))</f>
        <v>30</v>
      </c>
      <c r="AI15" s="80">
        <f>IF(OR($A15="",NOT(ISNUMBER($G15))),"",IF(AND($F15&lt;=AI$6,$G15&gt;=AI$5),IF(AI$5&gt;$N15,5,$K15)*10+IF(AND($F15&gt;=AI$5,$F15&lt;=AI$6),IF(AND($G15&gt;=AI$5,$G15&lt;=AI$6),5,IF($L15=1,2,1)),IF(AND($G15&gt;=AI$5,$G15&lt;=AI$6),IF($M15&gt;0,4,3),0)),IF(AND($D15&lt;=AI$6,$E15&gt;=AI$5),60,0)))</f>
        <v>34</v>
      </c>
      <c r="AJ15" s="80">
        <f>IF(OR($A15="",NOT(ISNUMBER($G15))),"",IF(AND($F15&lt;=AJ$6,$G15&gt;=AJ$5),IF(AJ$5&gt;$N15,5,$K15)*10+IF(AND($F15&gt;=AJ$5,$F15&lt;=AJ$6),IF(AND($G15&gt;=AJ$5,$G15&lt;=AJ$6),5,IF($L15=1,2,1)),IF(AND($G15&gt;=AJ$5,$G15&lt;=AJ$6),IF($M15&gt;0,4,3),0)),IF(AND($D15&lt;=AJ$6,$E15&gt;=AJ$5),60,0)))</f>
        <v>0</v>
      </c>
      <c r="AK15" s="80">
        <f>IF(OR($A15="",NOT(ISNUMBER($G15))),"",IF(AND($F15&lt;=AK$6,$G15&gt;=AK$5),IF(AK$5&gt;$N15,5,$K15)*10+IF(AND($F15&gt;=AK$5,$F15&lt;=AK$6),IF(AND($G15&gt;=AK$5,$G15&lt;=AK$6),5,IF($L15=1,2,1)),IF(AND($G15&gt;=AK$5,$G15&lt;=AK$6),IF($M15&gt;0,4,3),0)),IF(AND($D15&lt;=AK$6,$E15&gt;=AK$5),60,0)))</f>
        <v>0</v>
      </c>
      <c r="AL15" s="80">
        <f>IF(OR($A15="",NOT(ISNUMBER($G15))),"",IF(AND($F15&lt;=AL$6,$G15&gt;=AL$5),IF(AL$5&gt;$N15,5,$K15)*10+IF(AND($F15&gt;=AL$5,$F15&lt;=AL$6),IF(AND($G15&gt;=AL$5,$G15&lt;=AL$6),5,IF($L15=1,2,1)),IF(AND($G15&gt;=AL$5,$G15&lt;=AL$6),IF($M15&gt;0,4,3),0)),IF(AND($D15&lt;=AL$6,$E15&gt;=AL$5),60,0)))</f>
        <v>0</v>
      </c>
      <c r="AM15" s="80">
        <f>IF(OR($A15="",NOT(ISNUMBER($G15))),"",IF(AND($F15&lt;=AM$6,$G15&gt;=AM$5),IF(AM$5&gt;$N15,5,$K15)*10+IF(AND($F15&gt;=AM$5,$F15&lt;=AM$6),IF(AND($G15&gt;=AM$5,$G15&lt;=AM$6),5,IF($L15=1,2,1)),IF(AND($G15&gt;=AM$5,$G15&lt;=AM$6),IF($M15&gt;0,4,3),0)),IF(AND($D15&lt;=AM$6,$E15&gt;=AM$5),60,0)))</f>
        <v>0</v>
      </c>
      <c r="AN15" s="80">
        <f>IF(OR($A15="",NOT(ISNUMBER($G15))),"",IF(AND($F15&lt;=AN$6,$G15&gt;=AN$5),IF(AN$5&gt;$N15,5,$K15)*10+IF(AND($F15&gt;=AN$5,$F15&lt;=AN$6),IF(AND($G15&gt;=AN$5,$G15&lt;=AN$6),5,IF($L15=1,2,1)),IF(AND($G15&gt;=AN$5,$G15&lt;=AN$6),IF($M15&gt;0,4,3),0)),IF(AND($D15&lt;=AN$6,$E15&gt;=AN$5),60,0)))</f>
        <v>0</v>
      </c>
      <c r="AO15" s="80">
        <f>IF(OR($A15="",NOT(ISNUMBER($G15))),"",IF(AND($F15&lt;=AO$6,$G15&gt;=AO$5),IF(AO$5&gt;$N15,5,$K15)*10+IF(AND($F15&gt;=AO$5,$F15&lt;=AO$6),IF(AND($G15&gt;=AO$5,$G15&lt;=AO$6),5,IF($L15=1,2,1)),IF(AND($G15&gt;=AO$5,$G15&lt;=AO$6),IF($M15&gt;0,4,3),0)),IF(AND($D15&lt;=AO$6,$E15&gt;=AO$5),60,0)))</f>
        <v>0</v>
      </c>
      <c r="AP15" s="80">
        <f>IF(OR($A15="",NOT(ISNUMBER($G15))),"",IF(AND($F15&lt;=AP$6,$G15&gt;=AP$5),IF(AP$5&gt;$N15,5,$K15)*10+IF(AND($F15&gt;=AP$5,$F15&lt;=AP$6),IF(AND($G15&gt;=AP$5,$G15&lt;=AP$6),5,IF($L15=1,2,1)),IF(AND($G15&gt;=AP$5,$G15&lt;=AP$6),IF($M15&gt;0,4,3),0)),IF(AND($D15&lt;=AP$6,$E15&gt;=AP$5),60,0)))</f>
        <v>0</v>
      </c>
      <c r="AQ15" s="80">
        <f>IF(OR($A15="",NOT(ISNUMBER($G15))),"",IF(AND($F15&lt;=AQ$6,$G15&gt;=AQ$5),IF(AQ$5&gt;$N15,5,$K15)*10+IF(AND($F15&gt;=AQ$5,$F15&lt;=AQ$6),IF(AND($G15&gt;=AQ$5,$G15&lt;=AQ$6),5,IF($L15=1,2,1)),IF(AND($G15&gt;=AQ$5,$G15&lt;=AQ$6),IF($M15&gt;0,4,3),0)),IF(AND($D15&lt;=AQ$6,$E15&gt;=AQ$5),60,0)))</f>
        <v>0</v>
      </c>
      <c r="AR15" s="80">
        <f>IF(OR($A15="",NOT(ISNUMBER($G15))),"",IF(AND($F15&lt;=AR$6,$G15&gt;=AR$5),IF(AR$5&gt;$N15,5,$K15)*10+IF(AND($F15&gt;=AR$5,$F15&lt;=AR$6),IF(AND($G15&gt;=AR$5,$G15&lt;=AR$6),5,IF($L15=1,2,1)),IF(AND($G15&gt;=AR$5,$G15&lt;=AR$6),IF($M15&gt;0,4,3),0)),IF(AND($D15&lt;=AR$6,$E15&gt;=AR$5),60,0)))</f>
        <v>0</v>
      </c>
      <c r="AS15" s="80">
        <f>IF(OR($A15="",NOT(ISNUMBER($G15))),"",IF(AND($F15&lt;=AS$6,$G15&gt;=AS$5),IF(AS$5&gt;$N15,5,$K15)*10+IF(AND($F15&gt;=AS$5,$F15&lt;=AS$6),IF(AND($G15&gt;=AS$5,$G15&lt;=AS$6),5,IF($L15=1,2,1)),IF(AND($G15&gt;=AS$5,$G15&lt;=AS$6),IF($M15&gt;0,4,3),0)),IF(AND($D15&lt;=AS$6,$E15&gt;=AS$5),60,0)))</f>
        <v>0</v>
      </c>
      <c r="AT15" s="80">
        <f>IF(OR($A15="",NOT(ISNUMBER($G15))),"",IF(AND($F15&lt;=AT$6,$G15&gt;=AT$5),IF(AT$5&gt;$N15,5,$K15)*10+IF(AND($F15&gt;=AT$5,$F15&lt;=AT$6),IF(AND($G15&gt;=AT$5,$G15&lt;=AT$6),5,IF($L15=1,2,1)),IF(AND($G15&gt;=AT$5,$G15&lt;=AT$6),IF($M15&gt;0,4,3),0)),IF(AND($D15&lt;=AT$6,$E15&gt;=AT$5),60,0)))</f>
        <v>0</v>
      </c>
      <c r="AU15" s="80">
        <f>IF(OR($A15="",NOT(ISNUMBER($G15))),"",IF(AND($F15&lt;=AU$6,$G15&gt;=AU$5),IF(AU$5&gt;$N15,5,$K15)*10+IF(AND($F15&gt;=AU$5,$F15&lt;=AU$6),IF(AND($G15&gt;=AU$5,$G15&lt;=AU$6),5,IF($L15=1,2,1)),IF(AND($G15&gt;=AU$5,$G15&lt;=AU$6),IF($M15&gt;0,4,3),0)),IF(AND($D15&lt;=AU$6,$E15&gt;=AU$5),60,0)))</f>
        <v>0</v>
      </c>
      <c r="AV15" s="80">
        <f>IF(OR($A15="",NOT(ISNUMBER($G15))),"",IF(AND($F15&lt;=AV$6,$G15&gt;=AV$5),IF(AV$5&gt;$N15,5,$K15)*10+IF(AND($F15&gt;=AV$5,$F15&lt;=AV$6),IF(AND($G15&gt;=AV$5,$G15&lt;=AV$6),5,IF($L15=1,2,1)),IF(AND($G15&gt;=AV$5,$G15&lt;=AV$6),IF($M15&gt;0,4,3),0)),IF(AND($D15&lt;=AV$6,$E15&gt;=AV$5),60,0)))</f>
        <v>0</v>
      </c>
      <c r="AW15" s="80">
        <f>IF(OR($A15="",NOT(ISNUMBER($G15))),"",IF(AND($F15&lt;=AW$6,$G15&gt;=AW$5),IF(AW$5&gt;$N15,5,$K15)*10+IF(AND($F15&gt;=AW$5,$F15&lt;=AW$6),IF(AND($G15&gt;=AW$5,$G15&lt;=AW$6),5,IF($L15=1,2,1)),IF(AND($G15&gt;=AW$5,$G15&lt;=AW$6),IF($M15&gt;0,4,3),0)),IF(AND($D15&lt;=AW$6,$E15&gt;=AW$5),60,0)))</f>
        <v>0</v>
      </c>
      <c r="AX15" s="80">
        <f>IF(OR($A15="",NOT(ISNUMBER($G15))),"",IF(AND($F15&lt;=AX$6,$G15&gt;=AX$5),IF(AX$5&gt;$N15,5,$K15)*10+IF(AND($F15&gt;=AX$5,$F15&lt;=AX$6),IF(AND($G15&gt;=AX$5,$G15&lt;=AX$6),5,IF($L15=1,2,1)),IF(AND($G15&gt;=AX$5,$G15&lt;=AX$6),IF($M15&gt;0,4,3),0)),IF(AND($D15&lt;=AX$6,$E15&gt;=AX$5),60,0)))</f>
        <v>0</v>
      </c>
      <c r="AY15" s="80">
        <f>IF(OR($A15="",NOT(ISNUMBER($G15))),"",IF(AND($F15&lt;=AY$6,$G15&gt;=AY$5),IF(AY$5&gt;$N15,5,$K15)*10+IF(AND($F15&gt;=AY$5,$F15&lt;=AY$6),IF(AND($G15&gt;=AY$5,$G15&lt;=AY$6),5,IF($L15=1,2,1)),IF(AND($G15&gt;=AY$5,$G15&lt;=AY$6),IF($M15&gt;0,4,3),0)),IF(AND($D15&lt;=AY$6,$E15&gt;=AY$5),60,0)))</f>
        <v>0</v>
      </c>
      <c r="AZ15" s="80">
        <f>IF(OR($A15="",NOT(ISNUMBER($G15))),"",IF(AND($F15&lt;=AZ$6,$G15&gt;=AZ$5),IF(AZ$5&gt;$N15,5,$K15)*10+IF(AND($F15&gt;=AZ$5,$F15&lt;=AZ$6),IF(AND($G15&gt;=AZ$5,$G15&lt;=AZ$6),5,IF($L15=1,2,1)),IF(AND($G15&gt;=AZ$5,$G15&lt;=AZ$6),IF($M15&gt;0,4,3),0)),IF(AND($D15&lt;=AZ$6,$E15&gt;=AZ$5),60,0)))</f>
        <v>0</v>
      </c>
      <c r="BA15" s="80">
        <f>IF(OR($A15="",NOT(ISNUMBER($G15))),"",IF(AND($F15&lt;=BA$6,$G15&gt;=BA$5),IF(BA$5&gt;$N15,5,$K15)*10+IF(AND($F15&gt;=BA$5,$F15&lt;=BA$6),IF(AND($G15&gt;=BA$5,$G15&lt;=BA$6),5,IF($L15=1,2,1)),IF(AND($G15&gt;=BA$5,$G15&lt;=BA$6),IF($M15&gt;0,4,3),0)),IF(AND($D15&lt;=BA$6,$E15&gt;=BA$5),60,0)))</f>
        <v>0</v>
      </c>
      <c r="BB15" s="80">
        <f>IF(OR($A15="",NOT(ISNUMBER($G15))),"",IF(AND($F15&lt;=BB$6,$G15&gt;=BB$5),IF(BB$5&gt;$N15,5,$K15)*10+IF(AND($F15&gt;=BB$5,$F15&lt;=BB$6),IF(AND($G15&gt;=BB$5,$G15&lt;=BB$6),5,IF($L15=1,2,1)),IF(AND($G15&gt;=BB$5,$G15&lt;=BB$6),IF($M15&gt;0,4,3),0)),IF(AND($D15&lt;=BB$6,$E15&gt;=BB$5),60,0)))</f>
        <v>0</v>
      </c>
      <c r="BC15" s="80">
        <f>IF(OR($A15="",NOT(ISNUMBER($G15))),"",IF(AND($F15&lt;=BC$6,$G15&gt;=BC$5),IF(BC$5&gt;$N15,5,$K15)*10+IF(AND($F15&gt;=BC$5,$F15&lt;=BC$6),IF(AND($G15&gt;=BC$5,$G15&lt;=BC$6),5,IF($L15=1,2,1)),IF(AND($G15&gt;=BC$5,$G15&lt;=BC$6),IF($M15&gt;0,4,3),0)),IF(AND($D15&lt;=BC$6,$E15&gt;=BC$5),60,0)))</f>
        <v>0</v>
      </c>
      <c r="BD15" s="80">
        <f>IF(OR($A15="",NOT(ISNUMBER($G15))),"",IF(AND($F15&lt;=BD$6,$G15&gt;=BD$5),IF(BD$5&gt;$N15,5,$K15)*10+IF(AND($F15&gt;=BD$5,$F15&lt;=BD$6),IF(AND($G15&gt;=BD$5,$G15&lt;=BD$6),5,IF($L15=1,2,1)),IF(AND($G15&gt;=BD$5,$G15&lt;=BD$6),IF($M15&gt;0,4,3),0)),IF(AND($D15&lt;=BD$6,$E15&gt;=BD$5),60,0)))</f>
        <v>0</v>
      </c>
      <c r="BE15" s="80">
        <f>IF(OR($A15="",NOT(ISNUMBER($G15))),"",IF(AND($F15&lt;=BE$6,$G15&gt;=BE$5),IF(BE$5&gt;$N15,5,$K15)*10+IF(AND($F15&gt;=BE$5,$F15&lt;=BE$6),IF(AND($G15&gt;=BE$5,$G15&lt;=BE$6),5,IF($L15=1,2,1)),IF(AND($G15&gt;=BE$5,$G15&lt;=BE$6),IF($M15&gt;0,4,3),0)),IF(AND($D15&lt;=BE$6,$E15&gt;=BE$5),60,0)))</f>
        <v>0</v>
      </c>
      <c r="BF15" s="80">
        <f>IF(OR($A15="",NOT(ISNUMBER($G15))),"",IF(AND($F15&lt;=BF$6,$G15&gt;=BF$5),IF(BF$5&gt;$N15,5,$K15)*10+IF(AND($F15&gt;=BF$5,$F15&lt;=BF$6),IF(AND($G15&gt;=BF$5,$G15&lt;=BF$6),5,IF($L15=1,2,1)),IF(AND($G15&gt;=BF$5,$G15&lt;=BF$6),IF($M15&gt;0,4,3),0)),IF(AND($D15&lt;=BF$6,$E15&gt;=BF$5),60,0)))</f>
        <v>0</v>
      </c>
      <c r="BG15" s="80">
        <f>IF(OR($A15="",NOT(ISNUMBER($G15))),"",IF(AND($F15&lt;=BG$6,$G15&gt;=BG$5),IF(BG$5&gt;$N15,5,$K15)*10+IF(AND($F15&gt;=BG$5,$F15&lt;=BG$6),IF(AND($G15&gt;=BG$5,$G15&lt;=BG$6),5,IF($L15=1,2,1)),IF(AND($G15&gt;=BG$5,$G15&lt;=BG$6),IF($M15&gt;0,4,3),0)),IF(AND($D15&lt;=BG$6,$E15&gt;=BG$5),60,0)))</f>
        <v>0</v>
      </c>
      <c r="BH15" s="80">
        <f>IF(OR($A15="",NOT(ISNUMBER($G15))),"",IF(AND($F15&lt;=BH$6,$G15&gt;=BH$5),IF(BH$5&gt;$N15,5,$K15)*10+IF(AND($F15&gt;=BH$5,$F15&lt;=BH$6),IF(AND($G15&gt;=BH$5,$G15&lt;=BH$6),5,IF($L15=1,2,1)),IF(AND($G15&gt;=BH$5,$G15&lt;=BH$6),IF($M15&gt;0,4,3),0)),IF(AND($D15&lt;=BH$6,$E15&gt;=BH$5),60,0)))</f>
        <v>0</v>
      </c>
      <c r="BI15" s="80">
        <f>IF(OR($A15="",NOT(ISNUMBER($G15))),"",IF(AND($F15&lt;=BI$6,$G15&gt;=BI$5),IF(BI$5&gt;$N15,5,$K15)*10+IF(AND($F15&gt;=BI$5,$F15&lt;=BI$6),IF(AND($G15&gt;=BI$5,$G15&lt;=BI$6),5,IF($L15=1,2,1)),IF(AND($G15&gt;=BI$5,$G15&lt;=BI$6),IF($M15&gt;0,4,3),0)),IF(AND($D15&lt;=BI$6,$E15&gt;=BI$5),60,0)))</f>
        <v>0</v>
      </c>
      <c r="BJ15" s="80">
        <f>IF(OR($A15="",NOT(ISNUMBER($G15))),"",IF(AND($F15&lt;=BJ$6,$G15&gt;=BJ$5),IF(BJ$5&gt;$N15,5,$K15)*10+IF(AND($F15&gt;=BJ$5,$F15&lt;=BJ$6),IF(AND($G15&gt;=BJ$5,$G15&lt;=BJ$6),5,IF($L15=1,2,1)),IF(AND($G15&gt;=BJ$5,$G15&lt;=BJ$6),IF($M15&gt;0,4,3),0)),IF(AND($D15&lt;=BJ$6,$E15&gt;=BJ$5),60,0)))</f>
        <v>0</v>
      </c>
      <c r="BK15" s="80">
        <f>IF(OR($A15="",NOT(ISNUMBER($G15))),"",IF(AND($F15&lt;=BK$6,$G15&gt;=BK$5),IF(BK$5&gt;$N15,5,$K15)*10+IF(AND($F15&gt;=BK$5,$F15&lt;=BK$6),IF(AND($G15&gt;=BK$5,$G15&lt;=BK$6),5,IF($L15=1,2,1)),IF(AND($G15&gt;=BK$5,$G15&lt;=BK$6),IF($M15&gt;0,4,3),0)),IF(AND($D15&lt;=BK$6,$E15&gt;=BK$5),60,0)))</f>
        <v>0</v>
      </c>
      <c r="BL15" s="80">
        <f>IF(OR($A15="",NOT(ISNUMBER($G15))),"",IF(AND($F15&lt;=BL$6,$G15&gt;=BL$5),IF(BL$5&gt;$N15,5,$K15)*10+IF(AND($F15&gt;=BL$5,$F15&lt;=BL$6),IF(AND($G15&gt;=BL$5,$G15&lt;=BL$6),5,IF($L15=1,2,1)),IF(AND($G15&gt;=BL$5,$G15&lt;=BL$6),IF($M15&gt;0,4,3),0)),IF(AND($D15&lt;=BL$6,$E15&gt;=BL$5),60,0)))</f>
        <v>0</v>
      </c>
      <c r="BM15" s="80">
        <f>IF(OR($A15="",NOT(ISNUMBER($G15))),"",IF(AND($F15&lt;=BM$6,$G15&gt;=BM$5),IF(BM$5&gt;$N15,5,$K15)*10+IF(AND($F15&gt;=BM$5,$F15&lt;=BM$6),IF(AND($G15&gt;=BM$5,$G15&lt;=BM$6),5,IF($L15=1,2,1)),IF(AND($G15&gt;=BM$5,$G15&lt;=BM$6),IF($M15&gt;0,4,3),0)),IF(AND($D15&lt;=BM$6,$E15&gt;=BM$5),60,0)))</f>
        <v>0</v>
      </c>
      <c r="BN15" s="80">
        <f>IF(OR($A15="",NOT(ISNUMBER($G15))),"",IF(AND($F15&lt;=BN$6,$G15&gt;=BN$5),IF(BN$5&gt;$N15,5,$K15)*10+IF(AND($F15&gt;=BN$5,$F15&lt;=BN$6),IF(AND($G15&gt;=BN$5,$G15&lt;=BN$6),5,IF($L15=1,2,1)),IF(AND($G15&gt;=BN$5,$G15&lt;=BN$6),IF($M15&gt;0,4,3),0)),IF(AND($D15&lt;=BN$6,$E15&gt;=BN$5),60,0)))</f>
        <v>0</v>
      </c>
      <c r="BO15" s="80">
        <f>IF(OR($A15="",NOT(ISNUMBER($G15))),"",IF(AND($F15&lt;=BO$6,$G15&gt;=BO$5),IF(BO$5&gt;$N15,5,$K15)*10+IF(AND($F15&gt;=BO$5,$F15&lt;=BO$6),IF(AND($G15&gt;=BO$5,$G15&lt;=BO$6),5,IF($L15=1,2,1)),IF(AND($G15&gt;=BO$5,$G15&lt;=BO$6),IF($M15&gt;0,4,3),0)),IF(AND($D15&lt;=BO$6,$E15&gt;=BO$5),60,0)))</f>
        <v>0</v>
      </c>
      <c r="BP15" s="80">
        <f>IF(OR($A15="",NOT(ISNUMBER($G15))),"",IF(AND($F15&lt;=BP$6,$G15&gt;=BP$5),IF(BP$5&gt;$N15,5,$K15)*10+IF(AND($F15&gt;=BP$5,$F15&lt;=BP$6),IF(AND($G15&gt;=BP$5,$G15&lt;=BP$6),5,IF($L15=1,2,1)),IF(AND($G15&gt;=BP$5,$G15&lt;=BP$6),IF($M15&gt;0,4,3),0)),IF(AND($D15&lt;=BP$6,$E15&gt;=BP$5),60,0)))</f>
        <v>0</v>
      </c>
      <c r="BQ15" s="80">
        <f>IF(OR($A15="",NOT(ISNUMBER($G15))),"",IF(AND($F15&lt;=BQ$6,$G15&gt;=BQ$5),IF(BQ$5&gt;$N15,5,$K15)*10+IF(AND($F15&gt;=BQ$5,$F15&lt;=BQ$6),IF(AND($G15&gt;=BQ$5,$G15&lt;=BQ$6),5,IF($L15=1,2,1)),IF(AND($G15&gt;=BQ$5,$G15&lt;=BQ$6),IF($M15&gt;0,4,3),0)),IF(AND($D15&lt;=BQ$6,$E15&gt;=BQ$5),60,0)))</f>
        <v>0</v>
      </c>
      <c r="BR15" s="80">
        <f>IF(OR($A15="",NOT(ISNUMBER($G15))),"",IF(AND($F15&lt;=BR$6,$G15&gt;=BR$5),IF(BR$5&gt;$N15,5,$K15)*10+IF(AND($F15&gt;=BR$5,$F15&lt;=BR$6),IF(AND($G15&gt;=BR$5,$G15&lt;=BR$6),5,IF($L15=1,2,1)),IF(AND($G15&gt;=BR$5,$G15&lt;=BR$6),IF($M15&gt;0,4,3),0)),IF(AND($D15&lt;=BR$6,$E15&gt;=BR$5),60,0)))</f>
        <v>0</v>
      </c>
      <c r="BS15" s="80">
        <f>IF(OR($A15="",NOT(ISNUMBER($G15))),"",IF(AND($F15&lt;=BS$6,$G15&gt;=BS$5),IF(BS$5&gt;$N15,5,$K15)*10+IF(AND($F15&gt;=BS$5,$F15&lt;=BS$6),IF(AND($G15&gt;=BS$5,$G15&lt;=BS$6),5,IF($L15=1,2,1)),IF(AND($G15&gt;=BS$5,$G15&lt;=BS$6),IF($M15&gt;0,4,3),0)),IF(AND($D15&lt;=BS$6,$E15&gt;=BS$5),60,0)))</f>
        <v>0</v>
      </c>
      <c r="BT15" s="80">
        <f>IF(OR($A15="",NOT(ISNUMBER($G15))),"",IF(AND($F15&lt;=BT$6,$G15&gt;=BT$5),IF(BT$5&gt;$N15,5,$K15)*10+IF(AND($F15&gt;=BT$5,$F15&lt;=BT$6),IF(AND($G15&gt;=BT$5,$G15&lt;=BT$6),5,IF($L15=1,2,1)),IF(AND($G15&gt;=BT$5,$G15&lt;=BT$6),IF($M15&gt;0,4,3),0)),IF(AND($D15&lt;=BT$6,$E15&gt;=BT$5),60,0)))</f>
        <v>0</v>
      </c>
      <c r="BU15" s="80">
        <f>IF(OR($A15="",NOT(ISNUMBER($G15))),"",IF(AND($F15&lt;=BU$6,$G15&gt;=BU$5),IF(BU$5&gt;$N15,5,$K15)*10+IF(AND($F15&gt;=BU$5,$F15&lt;=BU$6),IF(AND($G15&gt;=BU$5,$G15&lt;=BU$6),5,IF($L15=1,2,1)),IF(AND($G15&gt;=BU$5,$G15&lt;=BU$6),IF($M15&gt;0,4,3),0)),IF(AND($D15&lt;=BU$6,$E15&gt;=BU$5),60,0)))</f>
        <v>0</v>
      </c>
      <c r="BV15" s="80">
        <f>IF(OR($A15="",NOT(ISNUMBER($G15))),"",IF(AND($F15&lt;=BV$6,$G15&gt;=BV$5),IF(BV$5&gt;$N15,5,$K15)*10+IF(AND($F15&gt;=BV$5,$F15&lt;=BV$6),IF(AND($G15&gt;=BV$5,$G15&lt;=BV$6),5,IF($L15=1,2,1)),IF(AND($G15&gt;=BV$5,$G15&lt;=BV$6),IF($M15&gt;0,4,3),0)),IF(AND($D15&lt;=BV$6,$E15&gt;=BV$5),60,0)))</f>
        <v>0</v>
      </c>
      <c r="BW15" s="80">
        <f>IF(OR($A15="",NOT(ISNUMBER($G15))),"",IF(AND($F15&lt;=BW$6,$G15&gt;=BW$5),IF(BW$5&gt;$N15,5,$K15)*10+IF(AND($F15&gt;=BW$5,$F15&lt;=BW$6),IF(AND($G15&gt;=BW$5,$G15&lt;=BW$6),5,IF($L15=1,2,1)),IF(AND($G15&gt;=BW$5,$G15&lt;=BW$6),IF($M15&gt;0,4,3),0)),IF(AND($D15&lt;=BW$6,$E15&gt;=BW$5),60,0)))</f>
        <v>0</v>
      </c>
      <c r="BX15" s="80">
        <f>IF(OR($A15="",NOT(ISNUMBER($G15))),"",IF(AND($F15&lt;=BX$6,$G15&gt;=BX$5),IF(BX$5&gt;$N15,5,$K15)*10+IF(AND($F15&gt;=BX$5,$F15&lt;=BX$6),IF(AND($G15&gt;=BX$5,$G15&lt;=BX$6),5,IF($L15=1,2,1)),IF(AND($G15&gt;=BX$5,$G15&lt;=BX$6),IF($M15&gt;0,4,3),0)),IF(AND($D15&lt;=BX$6,$E15&gt;=BX$5),60,0)))</f>
        <v>0</v>
      </c>
      <c r="BY15" s="80">
        <f>IF(OR($A15="",NOT(ISNUMBER($G15))),"",IF(AND($F15&lt;=BY$6,$G15&gt;=BY$5),IF(BY$5&gt;$N15,5,$K15)*10+IF(AND($F15&gt;=BY$5,$F15&lt;=BY$6),IF(AND($G15&gt;=BY$5,$G15&lt;=BY$6),5,IF($L15=1,2,1)),IF(AND($G15&gt;=BY$5,$G15&lt;=BY$6),IF($M15&gt;0,4,3),0)),IF(AND($D15&lt;=BY$6,$E15&gt;=BY$5),60,0)))</f>
        <v>0</v>
      </c>
      <c r="BZ15" s="80">
        <f>IF(OR($A15="",NOT(ISNUMBER($G15))),"",IF(AND($F15&lt;=BZ$6,$G15&gt;=BZ$5),IF(BZ$5&gt;$N15,5,$K15)*10+IF(AND($F15&gt;=BZ$5,$F15&lt;=BZ$6),IF(AND($G15&gt;=BZ$5,$G15&lt;=BZ$6),5,IF($L15=1,2,1)),IF(AND($G15&gt;=BZ$5,$G15&lt;=BZ$6),IF($M15&gt;0,4,3),0)),IF(AND($D15&lt;=BZ$6,$E15&gt;=BZ$5),60,0)))</f>
        <v>0</v>
      </c>
      <c r="CA15" s="80">
        <f>IF(OR($A15="",NOT(ISNUMBER($G15))),"",IF(AND($F15&lt;=CA$6,$G15&gt;=CA$5),IF(CA$5&gt;$N15,5,$K15)*10+IF(AND($F15&gt;=CA$5,$F15&lt;=CA$6),IF(AND($G15&gt;=CA$5,$G15&lt;=CA$6),5,IF($L15=1,2,1)),IF(AND($G15&gt;=CA$5,$G15&lt;=CA$6),IF($M15&gt;0,4,3),0)),IF(AND($D15&lt;=CA$6,$E15&gt;=CA$5),60,0)))</f>
        <v>0</v>
      </c>
      <c r="CB15" s="80">
        <f>IF(OR($A15="",NOT(ISNUMBER($G15))),"",IF(AND($F15&lt;=CB$6,$G15&gt;=CB$5),IF(CB$5&gt;$N15,5,$K15)*10+IF(AND($F15&gt;=CB$5,$F15&lt;=CB$6),IF(AND($G15&gt;=CB$5,$G15&lt;=CB$6),5,IF($L15=1,2,1)),IF(AND($G15&gt;=CB$5,$G15&lt;=CB$6),IF($M15&gt;0,4,3),0)),IF(AND($D15&lt;=CB$6,$E15&gt;=CB$5),60,0)))</f>
        <v>0</v>
      </c>
      <c r="CC15" s="80">
        <f>IF(OR($A15="",NOT(ISNUMBER($G15))),"",IF(AND($F15&lt;=CC$6,$G15&gt;=CC$5),IF(CC$5&gt;$N15,5,$K15)*10+IF(AND($F15&gt;=CC$5,$F15&lt;=CC$6),IF(AND($G15&gt;=CC$5,$G15&lt;=CC$6),5,IF($L15=1,2,1)),IF(AND($G15&gt;=CC$5,$G15&lt;=CC$6),IF($M15&gt;0,4,3),0)),IF(AND($D15&lt;=CC$6,$E15&gt;=CC$5),60,0)))</f>
        <v>0</v>
      </c>
      <c r="CD15" s="80">
        <f>IF(OR($A15="",NOT(ISNUMBER($G15))),"",IF(AND($F15&lt;=CD$6,$G15&gt;=CD$5),IF(CD$5&gt;$N15,5,$K15)*10+IF(AND($F15&gt;=CD$5,$F15&lt;=CD$6),IF(AND($G15&gt;=CD$5,$G15&lt;=CD$6),5,IF($L15=1,2,1)),IF(AND($G15&gt;=CD$5,$G15&lt;=CD$6),IF($M15&gt;0,4,3),0)),IF(AND($D15&lt;=CD$6,$E15&gt;=CD$5),60,0)))</f>
        <v>0</v>
      </c>
      <c r="CE15" s="80">
        <f>IF(OR($A15="",NOT(ISNUMBER($G15))),"",IF(AND($F15&lt;=CE$6,$G15&gt;=CE$5),IF(CE$5&gt;$N15,5,$K15)*10+IF(AND($F15&gt;=CE$5,$F15&lt;=CE$6),IF(AND($G15&gt;=CE$5,$G15&lt;=CE$6),5,IF($L15=1,2,1)),IF(AND($G15&gt;=CE$5,$G15&lt;=CE$6),IF($M15&gt;0,4,3),0)),IF(AND($D15&lt;=CE$6,$E15&gt;=CE$5),60,0)))</f>
        <v>0</v>
      </c>
      <c r="CF15" s="80">
        <f>IF(OR($A15="",NOT(ISNUMBER($G15))),"",IF(AND($F15&lt;=CF$6,$G15&gt;=CF$5),IF(CF$5&gt;$N15,5,$K15)*10+IF(AND($F15&gt;=CF$5,$F15&lt;=CF$6),IF(AND($G15&gt;=CF$5,$G15&lt;=CF$6),5,IF($L15=1,2,1)),IF(AND($G15&gt;=CF$5,$G15&lt;=CF$6),IF($M15&gt;0,4,3),0)),IF(AND($D15&lt;=CF$6,$E15&gt;=CF$5),60,0)))</f>
        <v>0</v>
      </c>
      <c r="CG15" s="80">
        <f>IF(OR($A15="",NOT(ISNUMBER($G15))),"",IF(AND($F15&lt;=CG$6,$G15&gt;=CG$5),IF(CG$5&gt;$N15,5,$K15)*10+IF(AND($F15&gt;=CG$5,$F15&lt;=CG$6),IF(AND($G15&gt;=CG$5,$G15&lt;=CG$6),5,IF($L15=1,2,1)),IF(AND($G15&gt;=CG$5,$G15&lt;=CG$6),IF($M15&gt;0,4,3),0)),IF(AND($D15&lt;=CG$6,$E15&gt;=CG$5),60,0)))</f>
        <v>0</v>
      </c>
      <c r="CH15" s="80">
        <f>IF(OR($A15="",NOT(ISNUMBER($G15))),"",IF(AND($F15&lt;=CH$6,$G15&gt;=CH$5),IF(CH$5&gt;$N15,5,$K15)*10+IF(AND($F15&gt;=CH$5,$F15&lt;=CH$6),IF(AND($G15&gt;=CH$5,$G15&lt;=CH$6),5,IF($L15=1,2,1)),IF(AND($G15&gt;=CH$5,$G15&lt;=CH$6),IF($M15&gt;0,4,3),0)),IF(AND($D15&lt;=CH$6,$E15&gt;=CH$5),60,0)))</f>
        <v>0</v>
      </c>
      <c r="CI15" s="80">
        <f>IF(OR($A15="",NOT(ISNUMBER($G15))),"",IF(AND($F15&lt;=CI$6,$G15&gt;=CI$5),IF(CI$5&gt;$N15,5,$K15)*10+IF(AND($F15&gt;=CI$5,$F15&lt;=CI$6),IF(AND($G15&gt;=CI$5,$G15&lt;=CI$6),5,IF($L15=1,2,1)),IF(AND($G15&gt;=CI$5,$G15&lt;=CI$6),IF($M15&gt;0,4,3),0)),IF(AND($D15&lt;=CI$6,$E15&gt;=CI$5),60,0)))</f>
        <v>0</v>
      </c>
      <c r="CJ15" s="80">
        <f>IF(OR($A15="",NOT(ISNUMBER($G15))),"",IF(AND($F15&lt;=CJ$6,$G15&gt;=CJ$5),IF(CJ$5&gt;$N15,5,$K15)*10+IF(AND($F15&gt;=CJ$5,$F15&lt;=CJ$6),IF(AND($G15&gt;=CJ$5,$G15&lt;=CJ$6),5,IF($L15=1,2,1)),IF(AND($G15&gt;=CJ$5,$G15&lt;=CJ$6),IF($M15&gt;0,4,3),0)),IF(AND($D15&lt;=CJ$6,$E15&gt;=CJ$5),60,0)))</f>
        <v>0</v>
      </c>
      <c r="CK15" s="80">
        <f>IF(OR($A15="",NOT(ISNUMBER($G15))),"",IF(AND($F15&lt;=CK$6,$G15&gt;=CK$5),IF(CK$5&gt;$N15,5,$K15)*10+IF(AND($F15&gt;=CK$5,$F15&lt;=CK$6),IF(AND($G15&gt;=CK$5,$G15&lt;=CK$6),5,IF($L15=1,2,1)),IF(AND($G15&gt;=CK$5,$G15&lt;=CK$6),IF($M15&gt;0,4,3),0)),IF(AND($D15&lt;=CK$6,$E15&gt;=CK$5),60,0)))</f>
        <v>0</v>
      </c>
      <c r="CL15" s="80">
        <f>IF(OR($A15="",NOT(ISNUMBER($G15))),"",IF(AND($F15&lt;=CL$6,$G15&gt;=CL$5),IF(CL$5&gt;$N15,5,$K15)*10+IF(AND($F15&gt;=CL$5,$F15&lt;=CL$6),IF(AND($G15&gt;=CL$5,$G15&lt;=CL$6),5,IF($L15=1,2,1)),IF(AND($G15&gt;=CL$5,$G15&lt;=CL$6),IF($M15&gt;0,4,3),0)),IF(AND($D15&lt;=CL$6,$E15&gt;=CL$5),60,0)))</f>
        <v>0</v>
      </c>
      <c r="CM15" s="80">
        <f>IF(OR($A15="",NOT(ISNUMBER($G15))),"",IF(AND($F15&lt;=CM$6,$G15&gt;=CM$5),IF(CM$5&gt;$N15,5,$K15)*10+IF(AND($F15&gt;=CM$5,$F15&lt;=CM$6),IF(AND($G15&gt;=CM$5,$G15&lt;=CM$6),5,IF($L15=1,2,1)),IF(AND($G15&gt;=CM$5,$G15&lt;=CM$6),IF($M15&gt;0,4,3),0)),IF(AND($D15&lt;=CM$6,$E15&gt;=CM$5),60,0)))</f>
        <v>0</v>
      </c>
      <c r="CN15" s="80">
        <f>IF(OR($A15="",NOT(ISNUMBER($G15))),"",IF(AND($F15&lt;=CN$6,$G15&gt;=CN$5),IF(CN$5&gt;$N15,5,$K15)*10+IF(AND($F15&gt;=CN$5,$F15&lt;=CN$6),IF(AND($G15&gt;=CN$5,$G15&lt;=CN$6),5,IF($L15=1,2,1)),IF(AND($G15&gt;=CN$5,$G15&lt;=CN$6),IF($M15&gt;0,4,3),0)),IF(AND($D15&lt;=CN$6,$E15&gt;=CN$5),60,0)))</f>
        <v>0</v>
      </c>
      <c r="CO15" s="80">
        <f>IF(OR($A15="",NOT(ISNUMBER($G15))),"",IF(AND($F15&lt;=CO$6,$G15&gt;=CO$5),IF(CO$5&gt;$N15,5,$K15)*10+IF(AND($F15&gt;=CO$5,$F15&lt;=CO$6),IF(AND($G15&gt;=CO$5,$G15&lt;=CO$6),5,IF($L15=1,2,1)),IF(AND($G15&gt;=CO$5,$G15&lt;=CO$6),IF($M15&gt;0,4,3),0)),IF(AND($D15&lt;=CO$6,$E15&gt;=CO$5),60,0)))</f>
        <v>0</v>
      </c>
      <c r="CP15" s="80">
        <f>IF(OR($A15="",NOT(ISNUMBER($G15))),"",IF(AND($F15&lt;=CP$6,$G15&gt;=CP$5),IF(CP$5&gt;$N15,5,$K15)*10+IF(AND($F15&gt;=CP$5,$F15&lt;=CP$6),IF(AND($G15&gt;=CP$5,$G15&lt;=CP$6),5,IF($L15=1,2,1)),IF(AND($G15&gt;=CP$5,$G15&lt;=CP$6),IF($M15&gt;0,4,3),0)),IF(AND($D15&lt;=CP$6,$E15&gt;=CP$5),60,0)))</f>
        <v>0</v>
      </c>
      <c r="CQ15" s="80">
        <f>IF(OR($A15="",NOT(ISNUMBER($G15))),"",IF(AND($F15&lt;=CQ$6,$G15&gt;=CQ$5),IF(CQ$5&gt;$N15,5,$K15)*10+IF(AND($F15&gt;=CQ$5,$F15&lt;=CQ$6),IF(AND($G15&gt;=CQ$5,$G15&lt;=CQ$6),5,IF($L15=1,2,1)),IF(AND($G15&gt;=CQ$5,$G15&lt;=CQ$6),IF($M15&gt;0,4,3),0)),IF(AND($D15&lt;=CQ$6,$E15&gt;=CQ$5),60,0)))</f>
        <v>0</v>
      </c>
      <c r="CR15" s="80">
        <f>IF(OR($A15="",NOT(ISNUMBER($G15))),"",IF(AND($F15&lt;=CR$6,$G15&gt;=CR$5),IF(CR$5&gt;$N15,5,$K15)*10+IF(AND($F15&gt;=CR$5,$F15&lt;=CR$6),IF(AND($G15&gt;=CR$5,$G15&lt;=CR$6),5,IF($L15=1,2,1)),IF(AND($G15&gt;=CR$5,$G15&lt;=CR$6),IF($M15&gt;0,4,3),0)),IF(AND($D15&lt;=CR$6,$E15&gt;=CR$5),60,0)))</f>
        <v>0</v>
      </c>
      <c r="CS15" s="80">
        <f>IF(OR($A15="",NOT(ISNUMBER($G15))),"",IF(AND($F15&lt;=CS$6,$G15&gt;=CS$5),IF(CS$5&gt;$N15,5,$K15)*10+IF(AND($F15&gt;=CS$5,$F15&lt;=CS$6),IF(AND($G15&gt;=CS$5,$G15&lt;=CS$6),5,IF($L15=1,2,1)),IF(AND($G15&gt;=CS$5,$G15&lt;=CS$6),IF($M15&gt;0,4,3),0)),IF(AND($D15&lt;=CS$6,$E15&gt;=CS$5),60,0)))</f>
        <v>0</v>
      </c>
      <c r="CT15" s="80">
        <f>IF(OR($A15="",NOT(ISNUMBER($G15))),"",IF(AND($F15&lt;=CT$6,$G15&gt;=CT$5),IF(CT$5&gt;$N15,5,$K15)*10+IF(AND($F15&gt;=CT$5,$F15&lt;=CT$6),IF(AND($G15&gt;=CT$5,$G15&lt;=CT$6),5,IF($L15=1,2,1)),IF(AND($G15&gt;=CT$5,$G15&lt;=CT$6),IF($M15&gt;0,4,3),0)),IF(AND($D15&lt;=CT$6,$E15&gt;=CT$5),60,0)))</f>
        <v>0</v>
      </c>
      <c r="CU15" s="80">
        <f>IF(OR($A15="",NOT(ISNUMBER($G15))),"",IF(AND($F15&lt;=CU$6,$G15&gt;=CU$5),IF(CU$5&gt;$N15,5,$K15)*10+IF(AND($F15&gt;=CU$5,$F15&lt;=CU$6),IF(AND($G15&gt;=CU$5,$G15&lt;=CU$6),5,IF($L15=1,2,1)),IF(AND($G15&gt;=CU$5,$G15&lt;=CU$6),IF($M15&gt;0,4,3),0)),IF(AND($D15&lt;=CU$6,$E15&gt;=CU$5),60,0)))</f>
        <v>0</v>
      </c>
      <c r="CV15" s="80">
        <f>IF(OR($A15="",NOT(ISNUMBER($G15))),"",IF(AND($F15&lt;=CV$6,$G15&gt;=CV$5),IF(CV$5&gt;$N15,5,$K15)*10+IF(AND($F15&gt;=CV$5,$F15&lt;=CV$6),IF(AND($G15&gt;=CV$5,$G15&lt;=CV$6),5,IF($L15=1,2,1)),IF(AND($G15&gt;=CV$5,$G15&lt;=CV$6),IF($M15&gt;0,4,3),0)),IF(AND($D15&lt;=CV$6,$E15&gt;=CV$5),60,0)))</f>
        <v>0</v>
      </c>
      <c r="CW15" s="80">
        <f>IF(OR($A15="",NOT(ISNUMBER($G15))),"",IF(AND($F15&lt;=CW$6,$G15&gt;=CW$5),IF(CW$5&gt;$N15,5,$K15)*10+IF(AND($F15&gt;=CW$5,$F15&lt;=CW$6),IF(AND($G15&gt;=CW$5,$G15&lt;=CW$6),5,IF($L15=1,2,1)),IF(AND($G15&gt;=CW$5,$G15&lt;=CW$6),IF($M15&gt;0,4,3),0)),IF(AND($D15&lt;=CW$6,$E15&gt;=CW$5),60,0)))</f>
        <v>0</v>
      </c>
      <c r="CX15" s="80">
        <f>IF(OR($A15="",NOT(ISNUMBER($G15))),"",IF(AND($F15&lt;=CX$6,$G15&gt;=CX$5),IF(CX$5&gt;$N15,5,$K15)*10+IF(AND($F15&gt;=CX$5,$F15&lt;=CX$6),IF(AND($G15&gt;=CX$5,$G15&lt;=CX$6),5,IF($L15=1,2,1)),IF(AND($G15&gt;=CX$5,$G15&lt;=CX$6),IF($M15&gt;0,4,3),0)),IF(AND($D15&lt;=CX$6,$E15&gt;=CX$5),60,0)))</f>
        <v>0</v>
      </c>
      <c r="CY15" s="80">
        <f>IF(OR($A15="",NOT(ISNUMBER($G15))),"",IF(AND($F15&lt;=CY$6,$G15&gt;=CY$5),IF(CY$5&gt;$N15,5,$K15)*10+IF(AND($F15&gt;=CY$5,$F15&lt;=CY$6),IF(AND($G15&gt;=CY$5,$G15&lt;=CY$6),5,IF($L15=1,2,1)),IF(AND($G15&gt;=CY$5,$G15&lt;=CY$6),IF($M15&gt;0,4,3),0)),IF(AND($D15&lt;=CY$6,$E15&gt;=CY$5),60,0)))</f>
        <v>0</v>
      </c>
      <c r="CZ15" s="80">
        <f>IF(OR($A15="",NOT(ISNUMBER($G15))),"",IF(AND($F15&lt;=CZ$6,$G15&gt;=CZ$5),IF(CZ$5&gt;$N15,5,$K15)*10+IF(AND($F15&gt;=CZ$5,$F15&lt;=CZ$6),IF(AND($G15&gt;=CZ$5,$G15&lt;=CZ$6),5,IF($L15=1,2,1)),IF(AND($G15&gt;=CZ$5,$G15&lt;=CZ$6),IF($M15&gt;0,4,3),0)),IF(AND($D15&lt;=CZ$6,$E15&gt;=CZ$5),60,0)))</f>
        <v>0</v>
      </c>
      <c r="DA15" s="80">
        <f>IF(OR($A15="",NOT(ISNUMBER($G15))),"",IF(AND($F15&lt;=DA$6,$G15&gt;=DA$5),IF(DA$5&gt;$N15,5,$K15)*10+IF(AND($F15&gt;=DA$5,$F15&lt;=DA$6),IF(AND($G15&gt;=DA$5,$G15&lt;=DA$6),5,IF($L15=1,2,1)),IF(AND($G15&gt;=DA$5,$G15&lt;=DA$6),IF($M15&gt;0,4,3),0)),IF(AND($D15&lt;=DA$6,$E15&gt;=DA$5),60,0)))</f>
        <v>0</v>
      </c>
      <c r="DB15" s="80">
        <f>IF(OR($A15="",NOT(ISNUMBER($G15))),"",IF(AND($F15&lt;=DB$6,$G15&gt;=DB$5),IF(DB$5&gt;$N15,5,$K15)*10+IF(AND($F15&gt;=DB$5,$F15&lt;=DB$6),IF(AND($G15&gt;=DB$5,$G15&lt;=DB$6),5,IF($L15=1,2,1)),IF(AND($G15&gt;=DB$5,$G15&lt;=DB$6),IF($M15&gt;0,4,3),0)),IF(AND($D15&lt;=DB$6,$E15&gt;=DB$5),60,0)))</f>
        <v>0</v>
      </c>
      <c r="DC15" s="80">
        <f>IF(OR($A15="",NOT(ISNUMBER($G15))),"",IF(AND($F15&lt;=DC$6,$G15&gt;=DC$5),IF(DC$5&gt;$N15,5,$K15)*10+IF(AND($F15&gt;=DC$5,$F15&lt;=DC$6),IF(AND($G15&gt;=DC$5,$G15&lt;=DC$6),5,IF($L15=1,2,1)),IF(AND($G15&gt;=DC$5,$G15&lt;=DC$6),IF($M15&gt;0,4,3),0)),IF(AND($D15&lt;=DC$6,$E15&gt;=DC$5),60,0)))</f>
        <v>0</v>
      </c>
      <c r="DD15" s="80">
        <f>IF(OR($A15="",NOT(ISNUMBER($G15))),"",IF(AND($F15&lt;=DD$6,$G15&gt;=DD$5),IF(DD$5&gt;$N15,5,$K15)*10+IF(AND($F15&gt;=DD$5,$F15&lt;=DD$6),IF(AND($G15&gt;=DD$5,$G15&lt;=DD$6),5,IF($L15=1,2,1)),IF(AND($G15&gt;=DD$5,$G15&lt;=DD$6),IF($M15&gt;0,4,3),0)),IF(AND($D15&lt;=DD$6,$E15&gt;=DD$5),60,0)))</f>
        <v>0</v>
      </c>
      <c r="DE15" s="80">
        <f>IF(OR($A15="",NOT(ISNUMBER($G15))),"",IF(AND($F15&lt;=DE$6,$G15&gt;=DE$5),IF(DE$5&gt;$N15,5,$K15)*10+IF(AND($F15&gt;=DE$5,$F15&lt;=DE$6),IF(AND($G15&gt;=DE$5,$G15&lt;=DE$6),5,IF($L15=1,2,1)),IF(AND($G15&gt;=DE$5,$G15&lt;=DE$6),IF($M15&gt;0,4,3),0)),IF(AND($D15&lt;=DE$6,$E15&gt;=DE$5),60,0)))</f>
        <v>0</v>
      </c>
      <c r="DF15" s="80">
        <f>IF(OR($A15="",NOT(ISNUMBER($G15))),"",IF(AND($F15&lt;=DF$6,$G15&gt;=DF$5),IF(DF$5&gt;$N15,5,$K15)*10+IF(AND($F15&gt;=DF$5,$F15&lt;=DF$6),IF(AND($G15&gt;=DF$5,$G15&lt;=DF$6),5,IF($L15=1,2,1)),IF(AND($G15&gt;=DF$5,$G15&lt;=DF$6),IF($M15&gt;0,4,3),0)),IF(AND($D15&lt;=DF$6,$E15&gt;=DF$5),60,0)))</f>
        <v>0</v>
      </c>
      <c r="DG15" s="80">
        <f>IF(OR($A15="",NOT(ISNUMBER($G15))),"",IF(AND($F15&lt;=DG$6,$G15&gt;=DG$5),IF(DG$5&gt;$N15,5,$K15)*10+IF(AND($F15&gt;=DG$5,$F15&lt;=DG$6),IF(AND($G15&gt;=DG$5,$G15&lt;=DG$6),5,IF($L15=1,2,1)),IF(AND($G15&gt;=DG$5,$G15&lt;=DG$6),IF($M15&gt;0,4,3),0)),IF(AND($D15&lt;=DG$6,$E15&gt;=DG$5),60,0)))</f>
        <v>0</v>
      </c>
      <c r="DH15" s="80">
        <f>IF(OR($A15="",NOT(ISNUMBER($G15))),"",IF(AND($F15&lt;=DH$6,$G15&gt;=DH$5),IF(DH$5&gt;$N15,5,$K15)*10+IF(AND($F15&gt;=DH$5,$F15&lt;=DH$6),IF(AND($G15&gt;=DH$5,$G15&lt;=DH$6),5,IF($L15=1,2,1)),IF(AND($G15&gt;=DH$5,$G15&lt;=DH$6),IF($M15&gt;0,4,3),0)),IF(AND($D15&lt;=DH$6,$E15&gt;=DH$5),60,0)))</f>
        <v>0</v>
      </c>
      <c r="DI15" s="80">
        <f>IF(OR($A15="",NOT(ISNUMBER($G15))),"",IF(AND($F15&lt;=DI$6,$G15&gt;=DI$5),IF(DI$5&gt;$N15,5,$K15)*10+IF(AND($F15&gt;=DI$5,$F15&lt;=DI$6),IF(AND($G15&gt;=DI$5,$G15&lt;=DI$6),5,IF($L15=1,2,1)),IF(AND($G15&gt;=DI$5,$G15&lt;=DI$6),IF($M15&gt;0,4,3),0)),IF(AND($D15&lt;=DI$6,$E15&gt;=DI$5),60,0)))</f>
        <v>0</v>
      </c>
      <c r="DJ15" s="80">
        <f>IF(OR($A15="",NOT(ISNUMBER($G15))),"",IF(AND($F15&lt;=DJ$6,$G15&gt;=DJ$5),IF(DJ$5&gt;$N15,5,$K15)*10+IF(AND($F15&gt;=DJ$5,$F15&lt;=DJ$6),IF(AND($G15&gt;=DJ$5,$G15&lt;=DJ$6),5,IF($L15=1,2,1)),IF(AND($G15&gt;=DJ$5,$G15&lt;=DJ$6),IF($M15&gt;0,4,3),0)),IF(AND($D15&lt;=DJ$6,$E15&gt;=DJ$5),60,0)))</f>
        <v>0</v>
      </c>
      <c r="DK15" s="80">
        <f>IF(OR($A15="",NOT(ISNUMBER($G15))),"",IF(AND($F15&lt;=DK$6,$G15&gt;=DK$5),IF(DK$5&gt;$N15,5,$K15)*10+IF(AND($F15&gt;=DK$5,$F15&lt;=DK$6),IF(AND($G15&gt;=DK$5,$G15&lt;=DK$6),5,IF($L15=1,2,1)),IF(AND($G15&gt;=DK$5,$G15&lt;=DK$6),IF($M15&gt;0,4,3),0)),IF(AND($D15&lt;=DK$6,$E15&gt;=DK$5),60,0)))</f>
        <v>0</v>
      </c>
      <c r="DL15" s="80">
        <f>IF(OR($A15="",NOT(ISNUMBER($G15))),"",IF(AND($F15&lt;=DL$6,$G15&gt;=DL$5),IF(DL$5&gt;$N15,5,$K15)*10+IF(AND($F15&gt;=DL$5,$F15&lt;=DL$6),IF(AND($G15&gt;=DL$5,$G15&lt;=DL$6),5,IF($L15=1,2,1)),IF(AND($G15&gt;=DL$5,$G15&lt;=DL$6),IF($M15&gt;0,4,3),0)),IF(AND($D15&lt;=DL$6,$E15&gt;=DL$5),60,0)))</f>
        <v>0</v>
      </c>
      <c r="DM15" s="80">
        <f>IF(OR($A15="",NOT(ISNUMBER($G15))),"",IF(AND($F15&lt;=DM$6,$G15&gt;=DM$5),IF(DM$5&gt;$N15,5,$K15)*10+IF(AND($F15&gt;=DM$5,$F15&lt;=DM$6),IF(AND($G15&gt;=DM$5,$G15&lt;=DM$6),5,IF($L15=1,2,1)),IF(AND($G15&gt;=DM$5,$G15&lt;=DM$6),IF($M15&gt;0,4,3),0)),IF(AND($D15&lt;=DM$6,$E15&gt;=DM$5),60,0)))</f>
        <v>0</v>
      </c>
      <c r="DN15" s="80">
        <f>IF(OR($A15="",NOT(ISNUMBER($G15))),"",IF(AND($F15&lt;=DN$6,$G15&gt;=DN$5),IF(DN$5&gt;$N15,5,$K15)*10+IF(AND($F15&gt;=DN$5,$F15&lt;=DN$6),IF(AND($G15&gt;=DN$5,$G15&lt;=DN$6),5,IF($L15=1,2,1)),IF(AND($G15&gt;=DN$5,$G15&lt;=DN$6),IF($M15&gt;0,4,3),0)),IF(AND($D15&lt;=DN$6,$E15&gt;=DN$5),60,0)))</f>
        <v>0</v>
      </c>
      <c r="DO15" s="80">
        <f>IF(OR($A15="",NOT(ISNUMBER($G15))),"",IF(AND($F15&lt;=DO$6,$G15&gt;=DO$5),IF(DO$5&gt;$N15,5,$K15)*10+IF(AND($F15&gt;=DO$5,$F15&lt;=DO$6),IF(AND($G15&gt;=DO$5,$G15&lt;=DO$6),5,IF($L15=1,2,1)),IF(AND($G15&gt;=DO$5,$G15&lt;=DO$6),IF($M15&gt;0,4,3),0)),IF(AND($D15&lt;=DO$6,$E15&gt;=DO$5),60,0)))</f>
        <v>0</v>
      </c>
      <c r="DP15" s="80">
        <f>IF(OR($A15="",NOT(ISNUMBER($G15))),"",IF(AND($F15&lt;=DP$6,$G15&gt;=DP$5),IF(DP$5&gt;$N15,5,$K15)*10+IF(AND($F15&gt;=DP$5,$F15&lt;=DP$6),IF(AND($G15&gt;=DP$5,$G15&lt;=DP$6),5,IF($L15=1,2,1)),IF(AND($G15&gt;=DP$5,$G15&lt;=DP$6),IF($M15&gt;0,4,3),0)),IF(AND($D15&lt;=DP$6,$E15&gt;=DP$5),60,0)))</f>
        <v>0</v>
      </c>
      <c r="DQ15" s="80">
        <f>IF(OR($A15="",NOT(ISNUMBER($G15))),"",IF(AND($F15&lt;=DQ$6,$G15&gt;=DQ$5),IF(DQ$5&gt;$N15,5,$K15)*10+IF(AND($F15&gt;=DQ$5,$F15&lt;=DQ$6),IF(AND($G15&gt;=DQ$5,$G15&lt;=DQ$6),5,IF($L15=1,2,1)),IF(AND($G15&gt;=DQ$5,$G15&lt;=DQ$6),IF($M15&gt;0,4,3),0)),IF(AND($D15&lt;=DQ$6,$E15&gt;=DQ$5),60,0)))</f>
        <v>0</v>
      </c>
      <c r="DR15" s="80">
        <f>IF(OR($A15="",NOT(ISNUMBER($G15))),"",IF(AND($F15&lt;=DR$6,$G15&gt;=DR$5),IF(DR$5&gt;$N15,5,$K15)*10+IF(AND($F15&gt;=DR$5,$F15&lt;=DR$6),IF(AND($G15&gt;=DR$5,$G15&lt;=DR$6),5,IF($L15=1,2,1)),IF(AND($G15&gt;=DR$5,$G15&lt;=DR$6),IF($M15&gt;0,4,3),0)),IF(AND($D15&lt;=DR$6,$E15&gt;=DR$5),60,0)))</f>
        <v>0</v>
      </c>
      <c r="DS15" s="80">
        <f>IF(OR($A15="",NOT(ISNUMBER($G15))),"",IF(AND($F15&lt;=DS$6,$G15&gt;=DS$5),IF(DS$5&gt;$N15,5,$K15)*10+IF(AND($F15&gt;=DS$5,$F15&lt;=DS$6),IF(AND($G15&gt;=DS$5,$G15&lt;=DS$6),5,IF($L15=1,2,1)),IF(AND($G15&gt;=DS$5,$G15&lt;=DS$6),IF($M15&gt;0,4,3),0)),IF(AND($D15&lt;=DS$6,$E15&gt;=DS$5),60,0)))</f>
        <v>0</v>
      </c>
      <c r="DT15" s="80">
        <f>IF(OR($A15="",NOT(ISNUMBER($G15))),"",IF(AND($F15&lt;=DT$6,$G15&gt;=DT$5),IF(DT$5&gt;$N15,5,$K15)*10+IF(AND($F15&gt;=DT$5,$F15&lt;=DT$6),IF(AND($G15&gt;=DT$5,$G15&lt;=DT$6),5,IF($L15=1,2,1)),IF(AND($G15&gt;=DT$5,$G15&lt;=DT$6),IF($M15&gt;0,4,3),0)),IF(AND($D15&lt;=DT$6,$E15&gt;=DT$5),60,0)))</f>
        <v>0</v>
      </c>
      <c r="DU15" s="80">
        <f>IF(OR($A15="",NOT(ISNUMBER($G15))),"",IF(AND($F15&lt;=DU$6,$G15&gt;=DU$5),IF(DU$5&gt;$N15,5,$K15)*10+IF(AND($F15&gt;=DU$5,$F15&lt;=DU$6),IF(AND($G15&gt;=DU$5,$G15&lt;=DU$6),5,IF($L15=1,2,1)),IF(AND($G15&gt;=DU$5,$G15&lt;=DU$6),IF($M15&gt;0,4,3),0)),IF(AND($D15&lt;=DU$6,$E15&gt;=DU$5),60,0)))</f>
        <v>0</v>
      </c>
      <c r="DV15" s="80">
        <f>IF(OR($A15="",NOT(ISNUMBER($G15))),"",IF(AND($F15&lt;=DV$6,$G15&gt;=DV$5),IF(DV$5&gt;$N15,5,$K15)*10+IF(AND($F15&gt;=DV$5,$F15&lt;=DV$6),IF(AND($G15&gt;=DV$5,$G15&lt;=DV$6),5,IF($L15=1,2,1)),IF(AND($G15&gt;=DV$5,$G15&lt;=DV$6),IF($M15&gt;0,4,3),0)),IF(AND($D15&lt;=DV$6,$E15&gt;=DV$5),60,0)))</f>
        <v>0</v>
      </c>
      <c r="DW15" s="80">
        <f>IF(OR($A15="",NOT(ISNUMBER($G15))),"",IF(AND($F15&lt;=DW$6,$G15&gt;=DW$5),IF(DW$5&gt;$N15,5,$K15)*10+IF(AND($F15&gt;=DW$5,$F15&lt;=DW$6),IF(AND($G15&gt;=DW$5,$G15&lt;=DW$6),5,IF($L15=1,2,1)),IF(AND($G15&gt;=DW$5,$G15&lt;=DW$6),IF($M15&gt;0,4,3),0)),IF(AND($D15&lt;=DW$6,$E15&gt;=DW$5),60,0)))</f>
        <v>0</v>
      </c>
      <c r="DX15" s="80">
        <f>IF(OR($A15="",NOT(ISNUMBER($G15))),"",IF(AND($F15&lt;=DX$6,$G15&gt;=DX$5),IF(DX$5&gt;$N15,5,$K15)*10+IF(AND($F15&gt;=DX$5,$F15&lt;=DX$6),IF(AND($G15&gt;=DX$5,$G15&lt;=DX$6),5,IF($L15=1,2,1)),IF(AND($G15&gt;=DX$5,$G15&lt;=DX$6),IF($M15&gt;0,4,3),0)),IF(AND($D15&lt;=DX$6,$E15&gt;=DX$5),60,0)))</f>
        <v>0</v>
      </c>
      <c r="DY15" s="80">
        <f>IF(OR($A15="",NOT(ISNUMBER($G15))),"",IF(AND($F15&lt;=DY$6,$G15&gt;=DY$5),IF(DY$5&gt;$N15,5,$K15)*10+IF(AND($F15&gt;=DY$5,$F15&lt;=DY$6),IF(AND($G15&gt;=DY$5,$G15&lt;=DY$6),5,IF($L15=1,2,1)),IF(AND($G15&gt;=DY$5,$G15&lt;=DY$6),IF($M15&gt;0,4,3),0)),IF(AND($D15&lt;=DY$6,$E15&gt;=DY$5),60,0)))</f>
        <v>0</v>
      </c>
      <c r="DZ15" s="80">
        <f>IF(OR($A15="",NOT(ISNUMBER($G15))),"",IF(AND($F15&lt;=DZ$6,$G15&gt;=DZ$5),IF(DZ$5&gt;$N15,5,$K15)*10+IF(AND($F15&gt;=DZ$5,$F15&lt;=DZ$6),IF(AND($G15&gt;=DZ$5,$G15&lt;=DZ$6),5,IF($L15=1,2,1)),IF(AND($G15&gt;=DZ$5,$G15&lt;=DZ$6),IF($M15&gt;0,4,3),0)),IF(AND($D15&lt;=DZ$6,$E15&gt;=DZ$5),60,0)))</f>
        <v>0</v>
      </c>
      <c r="EA15" s="80">
        <f>IF(OR($A15="",NOT(ISNUMBER($G15))),"",IF(AND($F15&lt;=EA$6,$G15&gt;=EA$5),IF(EA$5&gt;$N15,5,$K15)*10+IF(AND($F15&gt;=EA$5,$F15&lt;=EA$6),IF(AND($G15&gt;=EA$5,$G15&lt;=EA$6),5,IF($L15=1,2,1)),IF(AND($G15&gt;=EA$5,$G15&lt;=EA$6),IF($M15&gt;0,4,3),0)),IF(AND($D15&lt;=EA$6,$E15&gt;=EA$5),60,0)))</f>
        <v>0</v>
      </c>
      <c r="EB15" s="80">
        <f>IF(OR($A15="",NOT(ISNUMBER($G15))),"",IF(AND($F15&lt;=EB$6,$G15&gt;=EB$5),IF(EB$5&gt;$N15,5,$K15)*10+IF(AND($F15&gt;=EB$5,$F15&lt;=EB$6),IF(AND($G15&gt;=EB$5,$G15&lt;=EB$6),5,IF($L15=1,2,1)),IF(AND($G15&gt;=EB$5,$G15&lt;=EB$6),IF($M15&gt;0,4,3),0)),IF(AND($D15&lt;=EB$6,$E15&gt;=EB$5),60,0)))</f>
        <v>0</v>
      </c>
      <c r="EC15" s="80">
        <f>IF(OR($A15="",NOT(ISNUMBER($G15))),"",IF(AND($F15&lt;=EC$6,$G15&gt;=EC$5),IF(EC$5&gt;$N15,5,$K15)*10+IF(AND($F15&gt;=EC$5,$F15&lt;=EC$6),IF(AND($G15&gt;=EC$5,$G15&lt;=EC$6),5,IF($L15=1,2,1)),IF(AND($G15&gt;=EC$5,$G15&lt;=EC$6),IF($M15&gt;0,4,3),0)),IF(AND($D15&lt;=EC$6,$E15&gt;=EC$5),60,0)))</f>
        <v>0</v>
      </c>
      <c r="ED15" s="80">
        <f>IF(OR($A15="",NOT(ISNUMBER($G15))),"",IF(AND($F15&lt;=ED$6,$G15&gt;=ED$5),IF(ED$5&gt;$N15,5,$K15)*10+IF(AND($F15&gt;=ED$5,$F15&lt;=ED$6),IF(AND($G15&gt;=ED$5,$G15&lt;=ED$6),5,IF($L15=1,2,1)),IF(AND($G15&gt;=ED$5,$G15&lt;=ED$6),IF($M15&gt;0,4,3),0)),IF(AND($D15&lt;=ED$6,$E15&gt;=ED$5),60,0)))</f>
        <v>0</v>
      </c>
    </row>
    <row r="16" ht="18" customHeight="1">
      <c r="A16" s="52">
        <f>IF(Tasks!$B16="","",Tasks!$A16)</f>
        <v>6</v>
      </c>
      <c r="B16" s="78" t="str">
        <f>IF(Tasks!$B16="","",Tasks!$B16)</f>
        <v>REFLECTOR | Dispatch – 8 vehicles (rolling)</v>
      </c>
      <c r="C16" s="25" t="str">
        <f>IF($B16="","",IF(AND(Tasks!$D16="",Tasks!$G16=""),"-",IF(Tasks!$D16="","",Tasks!$D16&amp;IF(OR(Tasks!$E16="",Tasks!$E16="FS"),IF(N(Tasks!$F16)=0,"","FS"),Tasks!$E16)&amp;IF(N(Tasks!$F16)=0,"",IF(Tasks!$F16&gt;0,"+","")&amp;Tasks!$F16))&amp;IF(AND(Tasks!$D16&lt;&gt;"",Tasks!$G16&lt;&gt;""),", ","")&amp;IF(Tasks!$G16="","",Tasks!$G16&amp;IF(OR(Tasks!$H16="",Tasks!$H16="FS"),IF(N(Tasks!$I16)=0,"","FS"),Tasks!$H16)&amp;IF(N(Tasks!$I16)=0,"",IF(Tasks!$I16&gt;0,"+","")&amp;Tasks!$I16))))</f>
        <v>5SS+2, 5FF+1</v>
      </c>
      <c r="D16" s="51">
        <f>IF(OR($B16="",Tasks!$Q16=""),"",Tasks!$Q16)</f>
        <v>46435.0</v>
      </c>
      <c r="E16" s="51">
        <f>IF(OR($B16="",Tasks!$R16=""),"",Tasks!$R16)</f>
        <v>46450.0</v>
      </c>
      <c r="F16" s="51">
        <f>IF(OR($B16="",Tasks!$S16=""),"",Tasks!$S16)</f>
        <v>46435.0</v>
      </c>
      <c r="G16" s="51">
        <f>IF(OR($B16="",Tasks!$T16=""),"",Tasks!$T16)</f>
        <v>46450.0</v>
      </c>
      <c r="H16" s="52" t="str">
        <f>IF($B16="","",Tasks!$AE16)</f>
        <v>Not Started</v>
      </c>
      <c r="I16" s="79">
        <f>IF($B16="","",Tasks!$AF16)</f>
        <v>0</v>
      </c>
      <c r="J16" s="53">
        <f>IF(OR($B16="",Tasks!$V16=""),"",Tasks!$V16)</f>
        <v>0</v>
      </c>
      <c r="K16" s="52">
        <f>IF($B16="","",Tasks!$AA16)</f>
        <v>3</v>
      </c>
      <c r="L16" s="52">
        <f>IF($B16="","",Tasks!$AB16)</f>
        <v>1</v>
      </c>
      <c r="M16" s="52">
        <f>IF($B16="","",Tasks!$Z16)</f>
        <v>0</v>
      </c>
      <c r="N16" s="52">
        <f>IF(OR($B16="",Tasks!$AG16=""),"",Tasks!$AG16)</f>
        <v>46450.0</v>
      </c>
      <c r="O16" s="80">
        <f>IF(OR($A16="",NOT(ISNUMBER($G16))),"",IF(AND($F16&lt;=O$6,$G16&gt;=O$5),IF(O$5&gt;$N16,5,$K16)*10+IF(AND($F16&gt;=O$5,$F16&lt;=O$6),IF(AND($G16&gt;=O$5,$G16&lt;=O$6),5,IF($L16=1,2,1)),IF(AND($G16&gt;=O$5,$G16&lt;=O$6),IF($M16&gt;0,4,3),0)),IF(AND($D16&lt;=O$6,$E16&gt;=O$5),60,0)))</f>
        <v>0</v>
      </c>
      <c r="P16" s="80">
        <f>IF(OR($A16="",NOT(ISNUMBER($G16))),"",IF(AND($F16&lt;=P$6,$G16&gt;=P$5),IF(P$5&gt;$N16,5,$K16)*10+IF(AND($F16&gt;=P$5,$F16&lt;=P$6),IF(AND($G16&gt;=P$5,$G16&lt;=P$6),5,IF($L16=1,2,1)),IF(AND($G16&gt;=P$5,$G16&lt;=P$6),IF($M16&gt;0,4,3),0)),IF(AND($D16&lt;=P$6,$E16&gt;=P$5),60,0)))</f>
        <v>0</v>
      </c>
      <c r="Q16" s="80">
        <f>IF(OR($A16="",NOT(ISNUMBER($G16))),"",IF(AND($F16&lt;=Q$6,$G16&gt;=Q$5),IF(Q$5&gt;$N16,5,$K16)*10+IF(AND($F16&gt;=Q$5,$F16&lt;=Q$6),IF(AND($G16&gt;=Q$5,$G16&lt;=Q$6),5,IF($L16=1,2,1)),IF(AND($G16&gt;=Q$5,$G16&lt;=Q$6),IF($M16&gt;0,4,3),0)),IF(AND($D16&lt;=Q$6,$E16&gt;=Q$5),60,0)))</f>
        <v>0</v>
      </c>
      <c r="R16" s="80">
        <f>IF(OR($A16="",NOT(ISNUMBER($G16))),"",IF(AND($F16&lt;=R$6,$G16&gt;=R$5),IF(R$5&gt;$N16,5,$K16)*10+IF(AND($F16&gt;=R$5,$F16&lt;=R$6),IF(AND($G16&gt;=R$5,$G16&lt;=R$6),5,IF($L16=1,2,1)),IF(AND($G16&gt;=R$5,$G16&lt;=R$6),IF($M16&gt;0,4,3),0)),IF(AND($D16&lt;=R$6,$E16&gt;=R$5),60,0)))</f>
        <v>0</v>
      </c>
      <c r="S16" s="80">
        <f>IF(OR($A16="",NOT(ISNUMBER($G16))),"",IF(AND($F16&lt;=S$6,$G16&gt;=S$5),IF(S$5&gt;$N16,5,$K16)*10+IF(AND($F16&gt;=S$5,$F16&lt;=S$6),IF(AND($G16&gt;=S$5,$G16&lt;=S$6),5,IF($L16=1,2,1)),IF(AND($G16&gt;=S$5,$G16&lt;=S$6),IF($M16&gt;0,4,3),0)),IF(AND($D16&lt;=S$6,$E16&gt;=S$5),60,0)))</f>
        <v>0</v>
      </c>
      <c r="T16" s="80">
        <f>IF(OR($A16="",NOT(ISNUMBER($G16))),"",IF(AND($F16&lt;=T$6,$G16&gt;=T$5),IF(T$5&gt;$N16,5,$K16)*10+IF(AND($F16&gt;=T$5,$F16&lt;=T$6),IF(AND($G16&gt;=T$5,$G16&lt;=T$6),5,IF($L16=1,2,1)),IF(AND($G16&gt;=T$5,$G16&lt;=T$6),IF($M16&gt;0,4,3),0)),IF(AND($D16&lt;=T$6,$E16&gt;=T$5),60,0)))</f>
        <v>0</v>
      </c>
      <c r="U16" s="80">
        <f>IF(OR($A16="",NOT(ISNUMBER($G16))),"",IF(AND($F16&lt;=U$6,$G16&gt;=U$5),IF(U$5&gt;$N16,5,$K16)*10+IF(AND($F16&gt;=U$5,$F16&lt;=U$6),IF(AND($G16&gt;=U$5,$G16&lt;=U$6),5,IF($L16=1,2,1)),IF(AND($G16&gt;=U$5,$G16&lt;=U$6),IF($M16&gt;0,4,3),0)),IF(AND($D16&lt;=U$6,$E16&gt;=U$5),60,0)))</f>
        <v>0</v>
      </c>
      <c r="V16" s="80">
        <f>IF(OR($A16="",NOT(ISNUMBER($G16))),"",IF(AND($F16&lt;=V$6,$G16&gt;=V$5),IF(V$5&gt;$N16,5,$K16)*10+IF(AND($F16&gt;=V$5,$F16&lt;=V$6),IF(AND($G16&gt;=V$5,$G16&lt;=V$6),5,IF($L16=1,2,1)),IF(AND($G16&gt;=V$5,$G16&lt;=V$6),IF($M16&gt;0,4,3),0)),IF(AND($D16&lt;=V$6,$E16&gt;=V$5),60,0)))</f>
        <v>0</v>
      </c>
      <c r="W16" s="80">
        <f>IF(OR($A16="",NOT(ISNUMBER($G16))),"",IF(AND($F16&lt;=W$6,$G16&gt;=W$5),IF(W$5&gt;$N16,5,$K16)*10+IF(AND($F16&gt;=W$5,$F16&lt;=W$6),IF(AND($G16&gt;=W$5,$G16&lt;=W$6),5,IF($L16=1,2,1)),IF(AND($G16&gt;=W$5,$G16&lt;=W$6),IF($M16&gt;0,4,3),0)),IF(AND($D16&lt;=W$6,$E16&gt;=W$5),60,0)))</f>
        <v>0</v>
      </c>
      <c r="X16" s="80">
        <f>IF(OR($A16="",NOT(ISNUMBER($G16))),"",IF(AND($F16&lt;=X$6,$G16&gt;=X$5),IF(X$5&gt;$N16,5,$K16)*10+IF(AND($F16&gt;=X$5,$F16&lt;=X$6),IF(AND($G16&gt;=X$5,$G16&lt;=X$6),5,IF($L16=1,2,1)),IF(AND($G16&gt;=X$5,$G16&lt;=X$6),IF($M16&gt;0,4,3),0)),IF(AND($D16&lt;=X$6,$E16&gt;=X$5),60,0)))</f>
        <v>0</v>
      </c>
      <c r="Y16" s="80">
        <f>IF(OR($A16="",NOT(ISNUMBER($G16))),"",IF(AND($F16&lt;=Y$6,$G16&gt;=Y$5),IF(Y$5&gt;$N16,5,$K16)*10+IF(AND($F16&gt;=Y$5,$F16&lt;=Y$6),IF(AND($G16&gt;=Y$5,$G16&lt;=Y$6),5,IF($L16=1,2,1)),IF(AND($G16&gt;=Y$5,$G16&lt;=Y$6),IF($M16&gt;0,4,3),0)),IF(AND($D16&lt;=Y$6,$E16&gt;=Y$5),60,0)))</f>
        <v>0</v>
      </c>
      <c r="Z16" s="80">
        <f>IF(OR($A16="",NOT(ISNUMBER($G16))),"",IF(AND($F16&lt;=Z$6,$G16&gt;=Z$5),IF(Z$5&gt;$N16,5,$K16)*10+IF(AND($F16&gt;=Z$5,$F16&lt;=Z$6),IF(AND($G16&gt;=Z$5,$G16&lt;=Z$6),5,IF($L16=1,2,1)),IF(AND($G16&gt;=Z$5,$G16&lt;=Z$6),IF($M16&gt;0,4,3),0)),IF(AND($D16&lt;=Z$6,$E16&gt;=Z$5),60,0)))</f>
        <v>0</v>
      </c>
      <c r="AA16" s="80">
        <f>IF(OR($A16="",NOT(ISNUMBER($G16))),"",IF(AND($F16&lt;=AA$6,$G16&gt;=AA$5),IF(AA$5&gt;$N16,5,$K16)*10+IF(AND($F16&gt;=AA$5,$F16&lt;=AA$6),IF(AND($G16&gt;=AA$5,$G16&lt;=AA$6),5,IF($L16=1,2,1)),IF(AND($G16&gt;=AA$5,$G16&lt;=AA$6),IF($M16&gt;0,4,3),0)),IF(AND($D16&lt;=AA$6,$E16&gt;=AA$5),60,0)))</f>
        <v>0</v>
      </c>
      <c r="AB16" s="80">
        <f>IF(OR($A16="",NOT(ISNUMBER($G16))),"",IF(AND($F16&lt;=AB$6,$G16&gt;=AB$5),IF(AB$5&gt;$N16,5,$K16)*10+IF(AND($F16&gt;=AB$5,$F16&lt;=AB$6),IF(AND($G16&gt;=AB$5,$G16&lt;=AB$6),5,IF($L16=1,2,1)),IF(AND($G16&gt;=AB$5,$G16&lt;=AB$6),IF($M16&gt;0,4,3),0)),IF(AND($D16&lt;=AB$6,$E16&gt;=AB$5),60,0)))</f>
        <v>0</v>
      </c>
      <c r="AC16" s="80">
        <f>IF(OR($A16="",NOT(ISNUMBER($G16))),"",IF(AND($F16&lt;=AC$6,$G16&gt;=AC$5),IF(AC$5&gt;$N16,5,$K16)*10+IF(AND($F16&gt;=AC$5,$F16&lt;=AC$6),IF(AND($G16&gt;=AC$5,$G16&lt;=AC$6),5,IF($L16=1,2,1)),IF(AND($G16&gt;=AC$5,$G16&lt;=AC$6),IF($M16&gt;0,4,3),0)),IF(AND($D16&lt;=AC$6,$E16&gt;=AC$5),60,0)))</f>
        <v>0</v>
      </c>
      <c r="AD16" s="80">
        <f>IF(OR($A16="",NOT(ISNUMBER($G16))),"",IF(AND($F16&lt;=AD$6,$G16&gt;=AD$5),IF(AD$5&gt;$N16,5,$K16)*10+IF(AND($F16&gt;=AD$5,$F16&lt;=AD$6),IF(AND($G16&gt;=AD$5,$G16&lt;=AD$6),5,IF($L16=1,2,1)),IF(AND($G16&gt;=AD$5,$G16&lt;=AD$6),IF($M16&gt;0,4,3),0)),IF(AND($D16&lt;=AD$6,$E16&gt;=AD$5),60,0)))</f>
        <v>0</v>
      </c>
      <c r="AE16" s="80">
        <f>IF(OR($A16="",NOT(ISNUMBER($G16))),"",IF(AND($F16&lt;=AE$6,$G16&gt;=AE$5),IF(AE$5&gt;$N16,5,$K16)*10+IF(AND($F16&gt;=AE$5,$F16&lt;=AE$6),IF(AND($G16&gt;=AE$5,$G16&lt;=AE$6),5,IF($L16=1,2,1)),IF(AND($G16&gt;=AE$5,$G16&lt;=AE$6),IF($M16&gt;0,4,3),0)),IF(AND($D16&lt;=AE$6,$E16&gt;=AE$5),60,0)))</f>
        <v>0</v>
      </c>
      <c r="AF16" s="80">
        <f>IF(OR($A16="",NOT(ISNUMBER($G16))),"",IF(AND($F16&lt;=AF$6,$G16&gt;=AF$5),IF(AF$5&gt;$N16,5,$K16)*10+IF(AND($F16&gt;=AF$5,$F16&lt;=AF$6),IF(AND($G16&gt;=AF$5,$G16&lt;=AF$6),5,IF($L16=1,2,1)),IF(AND($G16&gt;=AF$5,$G16&lt;=AF$6),IF($M16&gt;0,4,3),0)),IF(AND($D16&lt;=AF$6,$E16&gt;=AF$5),60,0)))</f>
        <v>0</v>
      </c>
      <c r="AG16" s="80">
        <f>IF(OR($A16="",NOT(ISNUMBER($G16))),"",IF(AND($F16&lt;=AG$6,$G16&gt;=AG$5),IF(AG$5&gt;$N16,5,$K16)*10+IF(AND($F16&gt;=AG$5,$F16&lt;=AG$6),IF(AND($G16&gt;=AG$5,$G16&lt;=AG$6),5,IF($L16=1,2,1)),IF(AND($G16&gt;=AG$5,$G16&lt;=AG$6),IF($M16&gt;0,4,3),0)),IF(AND($D16&lt;=AG$6,$E16&gt;=AG$5),60,0)))</f>
        <v>32</v>
      </c>
      <c r="AH16" s="80">
        <f>IF(OR($A16="",NOT(ISNUMBER($G16))),"",IF(AND($F16&lt;=AH$6,$G16&gt;=AH$5),IF(AH$5&gt;$N16,5,$K16)*10+IF(AND($F16&gt;=AH$5,$F16&lt;=AH$6),IF(AND($G16&gt;=AH$5,$G16&lt;=AH$6),5,IF($L16=1,2,1)),IF(AND($G16&gt;=AH$5,$G16&lt;=AH$6),IF($M16&gt;0,4,3),0)),IF(AND($D16&lt;=AH$6,$E16&gt;=AH$5),60,0)))</f>
        <v>30</v>
      </c>
      <c r="AI16" s="80">
        <f>IF(OR($A16="",NOT(ISNUMBER($G16))),"",IF(AND($F16&lt;=AI$6,$G16&gt;=AI$5),IF(AI$5&gt;$N16,5,$K16)*10+IF(AND($F16&gt;=AI$5,$F16&lt;=AI$6),IF(AND($G16&gt;=AI$5,$G16&lt;=AI$6),5,IF($L16=1,2,1)),IF(AND($G16&gt;=AI$5,$G16&lt;=AI$6),IF($M16&gt;0,4,3),0)),IF(AND($D16&lt;=AI$6,$E16&gt;=AI$5),60,0)))</f>
        <v>33</v>
      </c>
      <c r="AJ16" s="80">
        <f>IF(OR($A16="",NOT(ISNUMBER($G16))),"",IF(AND($F16&lt;=AJ$6,$G16&gt;=AJ$5),IF(AJ$5&gt;$N16,5,$K16)*10+IF(AND($F16&gt;=AJ$5,$F16&lt;=AJ$6),IF(AND($G16&gt;=AJ$5,$G16&lt;=AJ$6),5,IF($L16=1,2,1)),IF(AND($G16&gt;=AJ$5,$G16&lt;=AJ$6),IF($M16&gt;0,4,3),0)),IF(AND($D16&lt;=AJ$6,$E16&gt;=AJ$5),60,0)))</f>
        <v>0</v>
      </c>
      <c r="AK16" s="80">
        <f>IF(OR($A16="",NOT(ISNUMBER($G16))),"",IF(AND($F16&lt;=AK$6,$G16&gt;=AK$5),IF(AK$5&gt;$N16,5,$K16)*10+IF(AND($F16&gt;=AK$5,$F16&lt;=AK$6),IF(AND($G16&gt;=AK$5,$G16&lt;=AK$6),5,IF($L16=1,2,1)),IF(AND($G16&gt;=AK$5,$G16&lt;=AK$6),IF($M16&gt;0,4,3),0)),IF(AND($D16&lt;=AK$6,$E16&gt;=AK$5),60,0)))</f>
        <v>0</v>
      </c>
      <c r="AL16" s="80">
        <f>IF(OR($A16="",NOT(ISNUMBER($G16))),"",IF(AND($F16&lt;=AL$6,$G16&gt;=AL$5),IF(AL$5&gt;$N16,5,$K16)*10+IF(AND($F16&gt;=AL$5,$F16&lt;=AL$6),IF(AND($G16&gt;=AL$5,$G16&lt;=AL$6),5,IF($L16=1,2,1)),IF(AND($G16&gt;=AL$5,$G16&lt;=AL$6),IF($M16&gt;0,4,3),0)),IF(AND($D16&lt;=AL$6,$E16&gt;=AL$5),60,0)))</f>
        <v>0</v>
      </c>
      <c r="AM16" s="80">
        <f>IF(OR($A16="",NOT(ISNUMBER($G16))),"",IF(AND($F16&lt;=AM$6,$G16&gt;=AM$5),IF(AM$5&gt;$N16,5,$K16)*10+IF(AND($F16&gt;=AM$5,$F16&lt;=AM$6),IF(AND($G16&gt;=AM$5,$G16&lt;=AM$6),5,IF($L16=1,2,1)),IF(AND($G16&gt;=AM$5,$G16&lt;=AM$6),IF($M16&gt;0,4,3),0)),IF(AND($D16&lt;=AM$6,$E16&gt;=AM$5),60,0)))</f>
        <v>0</v>
      </c>
      <c r="AN16" s="80">
        <f>IF(OR($A16="",NOT(ISNUMBER($G16))),"",IF(AND($F16&lt;=AN$6,$G16&gt;=AN$5),IF(AN$5&gt;$N16,5,$K16)*10+IF(AND($F16&gt;=AN$5,$F16&lt;=AN$6),IF(AND($G16&gt;=AN$5,$G16&lt;=AN$6),5,IF($L16=1,2,1)),IF(AND($G16&gt;=AN$5,$G16&lt;=AN$6),IF($M16&gt;0,4,3),0)),IF(AND($D16&lt;=AN$6,$E16&gt;=AN$5),60,0)))</f>
        <v>0</v>
      </c>
      <c r="AO16" s="80">
        <f>IF(OR($A16="",NOT(ISNUMBER($G16))),"",IF(AND($F16&lt;=AO$6,$G16&gt;=AO$5),IF(AO$5&gt;$N16,5,$K16)*10+IF(AND($F16&gt;=AO$5,$F16&lt;=AO$6),IF(AND($G16&gt;=AO$5,$G16&lt;=AO$6),5,IF($L16=1,2,1)),IF(AND($G16&gt;=AO$5,$G16&lt;=AO$6),IF($M16&gt;0,4,3),0)),IF(AND($D16&lt;=AO$6,$E16&gt;=AO$5),60,0)))</f>
        <v>0</v>
      </c>
      <c r="AP16" s="80">
        <f>IF(OR($A16="",NOT(ISNUMBER($G16))),"",IF(AND($F16&lt;=AP$6,$G16&gt;=AP$5),IF(AP$5&gt;$N16,5,$K16)*10+IF(AND($F16&gt;=AP$5,$F16&lt;=AP$6),IF(AND($G16&gt;=AP$5,$G16&lt;=AP$6),5,IF($L16=1,2,1)),IF(AND($G16&gt;=AP$5,$G16&lt;=AP$6),IF($M16&gt;0,4,3),0)),IF(AND($D16&lt;=AP$6,$E16&gt;=AP$5),60,0)))</f>
        <v>0</v>
      </c>
      <c r="AQ16" s="80">
        <f>IF(OR($A16="",NOT(ISNUMBER($G16))),"",IF(AND($F16&lt;=AQ$6,$G16&gt;=AQ$5),IF(AQ$5&gt;$N16,5,$K16)*10+IF(AND($F16&gt;=AQ$5,$F16&lt;=AQ$6),IF(AND($G16&gt;=AQ$5,$G16&lt;=AQ$6),5,IF($L16=1,2,1)),IF(AND($G16&gt;=AQ$5,$G16&lt;=AQ$6),IF($M16&gt;0,4,3),0)),IF(AND($D16&lt;=AQ$6,$E16&gt;=AQ$5),60,0)))</f>
        <v>0</v>
      </c>
      <c r="AR16" s="80">
        <f>IF(OR($A16="",NOT(ISNUMBER($G16))),"",IF(AND($F16&lt;=AR$6,$G16&gt;=AR$5),IF(AR$5&gt;$N16,5,$K16)*10+IF(AND($F16&gt;=AR$5,$F16&lt;=AR$6),IF(AND($G16&gt;=AR$5,$G16&lt;=AR$6),5,IF($L16=1,2,1)),IF(AND($G16&gt;=AR$5,$G16&lt;=AR$6),IF($M16&gt;0,4,3),0)),IF(AND($D16&lt;=AR$6,$E16&gt;=AR$5),60,0)))</f>
        <v>0</v>
      </c>
      <c r="AS16" s="80">
        <f>IF(OR($A16="",NOT(ISNUMBER($G16))),"",IF(AND($F16&lt;=AS$6,$G16&gt;=AS$5),IF(AS$5&gt;$N16,5,$K16)*10+IF(AND($F16&gt;=AS$5,$F16&lt;=AS$6),IF(AND($G16&gt;=AS$5,$G16&lt;=AS$6),5,IF($L16=1,2,1)),IF(AND($G16&gt;=AS$5,$G16&lt;=AS$6),IF($M16&gt;0,4,3),0)),IF(AND($D16&lt;=AS$6,$E16&gt;=AS$5),60,0)))</f>
        <v>0</v>
      </c>
      <c r="AT16" s="80">
        <f>IF(OR($A16="",NOT(ISNUMBER($G16))),"",IF(AND($F16&lt;=AT$6,$G16&gt;=AT$5),IF(AT$5&gt;$N16,5,$K16)*10+IF(AND($F16&gt;=AT$5,$F16&lt;=AT$6),IF(AND($G16&gt;=AT$5,$G16&lt;=AT$6),5,IF($L16=1,2,1)),IF(AND($G16&gt;=AT$5,$G16&lt;=AT$6),IF($M16&gt;0,4,3),0)),IF(AND($D16&lt;=AT$6,$E16&gt;=AT$5),60,0)))</f>
        <v>0</v>
      </c>
      <c r="AU16" s="80">
        <f>IF(OR($A16="",NOT(ISNUMBER($G16))),"",IF(AND($F16&lt;=AU$6,$G16&gt;=AU$5),IF(AU$5&gt;$N16,5,$K16)*10+IF(AND($F16&gt;=AU$5,$F16&lt;=AU$6),IF(AND($G16&gt;=AU$5,$G16&lt;=AU$6),5,IF($L16=1,2,1)),IF(AND($G16&gt;=AU$5,$G16&lt;=AU$6),IF($M16&gt;0,4,3),0)),IF(AND($D16&lt;=AU$6,$E16&gt;=AU$5),60,0)))</f>
        <v>0</v>
      </c>
      <c r="AV16" s="80">
        <f>IF(OR($A16="",NOT(ISNUMBER($G16))),"",IF(AND($F16&lt;=AV$6,$G16&gt;=AV$5),IF(AV$5&gt;$N16,5,$K16)*10+IF(AND($F16&gt;=AV$5,$F16&lt;=AV$6),IF(AND($G16&gt;=AV$5,$G16&lt;=AV$6),5,IF($L16=1,2,1)),IF(AND($G16&gt;=AV$5,$G16&lt;=AV$6),IF($M16&gt;0,4,3),0)),IF(AND($D16&lt;=AV$6,$E16&gt;=AV$5),60,0)))</f>
        <v>0</v>
      </c>
      <c r="AW16" s="80">
        <f>IF(OR($A16="",NOT(ISNUMBER($G16))),"",IF(AND($F16&lt;=AW$6,$G16&gt;=AW$5),IF(AW$5&gt;$N16,5,$K16)*10+IF(AND($F16&gt;=AW$5,$F16&lt;=AW$6),IF(AND($G16&gt;=AW$5,$G16&lt;=AW$6),5,IF($L16=1,2,1)),IF(AND($G16&gt;=AW$5,$G16&lt;=AW$6),IF($M16&gt;0,4,3),0)),IF(AND($D16&lt;=AW$6,$E16&gt;=AW$5),60,0)))</f>
        <v>0</v>
      </c>
      <c r="AX16" s="80">
        <f>IF(OR($A16="",NOT(ISNUMBER($G16))),"",IF(AND($F16&lt;=AX$6,$G16&gt;=AX$5),IF(AX$5&gt;$N16,5,$K16)*10+IF(AND($F16&gt;=AX$5,$F16&lt;=AX$6),IF(AND($G16&gt;=AX$5,$G16&lt;=AX$6),5,IF($L16=1,2,1)),IF(AND($G16&gt;=AX$5,$G16&lt;=AX$6),IF($M16&gt;0,4,3),0)),IF(AND($D16&lt;=AX$6,$E16&gt;=AX$5),60,0)))</f>
        <v>0</v>
      </c>
      <c r="AY16" s="80">
        <f>IF(OR($A16="",NOT(ISNUMBER($G16))),"",IF(AND($F16&lt;=AY$6,$G16&gt;=AY$5),IF(AY$5&gt;$N16,5,$K16)*10+IF(AND($F16&gt;=AY$5,$F16&lt;=AY$6),IF(AND($G16&gt;=AY$5,$G16&lt;=AY$6),5,IF($L16=1,2,1)),IF(AND($G16&gt;=AY$5,$G16&lt;=AY$6),IF($M16&gt;0,4,3),0)),IF(AND($D16&lt;=AY$6,$E16&gt;=AY$5),60,0)))</f>
        <v>0</v>
      </c>
      <c r="AZ16" s="80">
        <f>IF(OR($A16="",NOT(ISNUMBER($G16))),"",IF(AND($F16&lt;=AZ$6,$G16&gt;=AZ$5),IF(AZ$5&gt;$N16,5,$K16)*10+IF(AND($F16&gt;=AZ$5,$F16&lt;=AZ$6),IF(AND($G16&gt;=AZ$5,$G16&lt;=AZ$6),5,IF($L16=1,2,1)),IF(AND($G16&gt;=AZ$5,$G16&lt;=AZ$6),IF($M16&gt;0,4,3),0)),IF(AND($D16&lt;=AZ$6,$E16&gt;=AZ$5),60,0)))</f>
        <v>0</v>
      </c>
      <c r="BA16" s="80">
        <f>IF(OR($A16="",NOT(ISNUMBER($G16))),"",IF(AND($F16&lt;=BA$6,$G16&gt;=BA$5),IF(BA$5&gt;$N16,5,$K16)*10+IF(AND($F16&gt;=BA$5,$F16&lt;=BA$6),IF(AND($G16&gt;=BA$5,$G16&lt;=BA$6),5,IF($L16=1,2,1)),IF(AND($G16&gt;=BA$5,$G16&lt;=BA$6),IF($M16&gt;0,4,3),0)),IF(AND($D16&lt;=BA$6,$E16&gt;=BA$5),60,0)))</f>
        <v>0</v>
      </c>
      <c r="BB16" s="80">
        <f>IF(OR($A16="",NOT(ISNUMBER($G16))),"",IF(AND($F16&lt;=BB$6,$G16&gt;=BB$5),IF(BB$5&gt;$N16,5,$K16)*10+IF(AND($F16&gt;=BB$5,$F16&lt;=BB$6),IF(AND($G16&gt;=BB$5,$G16&lt;=BB$6),5,IF($L16=1,2,1)),IF(AND($G16&gt;=BB$5,$G16&lt;=BB$6),IF($M16&gt;0,4,3),0)),IF(AND($D16&lt;=BB$6,$E16&gt;=BB$5),60,0)))</f>
        <v>0</v>
      </c>
      <c r="BC16" s="80">
        <f>IF(OR($A16="",NOT(ISNUMBER($G16))),"",IF(AND($F16&lt;=BC$6,$G16&gt;=BC$5),IF(BC$5&gt;$N16,5,$K16)*10+IF(AND($F16&gt;=BC$5,$F16&lt;=BC$6),IF(AND($G16&gt;=BC$5,$G16&lt;=BC$6),5,IF($L16=1,2,1)),IF(AND($G16&gt;=BC$5,$G16&lt;=BC$6),IF($M16&gt;0,4,3),0)),IF(AND($D16&lt;=BC$6,$E16&gt;=BC$5),60,0)))</f>
        <v>0</v>
      </c>
      <c r="BD16" s="80">
        <f>IF(OR($A16="",NOT(ISNUMBER($G16))),"",IF(AND($F16&lt;=BD$6,$G16&gt;=BD$5),IF(BD$5&gt;$N16,5,$K16)*10+IF(AND($F16&gt;=BD$5,$F16&lt;=BD$6),IF(AND($G16&gt;=BD$5,$G16&lt;=BD$6),5,IF($L16=1,2,1)),IF(AND($G16&gt;=BD$5,$G16&lt;=BD$6),IF($M16&gt;0,4,3),0)),IF(AND($D16&lt;=BD$6,$E16&gt;=BD$5),60,0)))</f>
        <v>0</v>
      </c>
      <c r="BE16" s="80">
        <f>IF(OR($A16="",NOT(ISNUMBER($G16))),"",IF(AND($F16&lt;=BE$6,$G16&gt;=BE$5),IF(BE$5&gt;$N16,5,$K16)*10+IF(AND($F16&gt;=BE$5,$F16&lt;=BE$6),IF(AND($G16&gt;=BE$5,$G16&lt;=BE$6),5,IF($L16=1,2,1)),IF(AND($G16&gt;=BE$5,$G16&lt;=BE$6),IF($M16&gt;0,4,3),0)),IF(AND($D16&lt;=BE$6,$E16&gt;=BE$5),60,0)))</f>
        <v>0</v>
      </c>
      <c r="BF16" s="80">
        <f>IF(OR($A16="",NOT(ISNUMBER($G16))),"",IF(AND($F16&lt;=BF$6,$G16&gt;=BF$5),IF(BF$5&gt;$N16,5,$K16)*10+IF(AND($F16&gt;=BF$5,$F16&lt;=BF$6),IF(AND($G16&gt;=BF$5,$G16&lt;=BF$6),5,IF($L16=1,2,1)),IF(AND($G16&gt;=BF$5,$G16&lt;=BF$6),IF($M16&gt;0,4,3),0)),IF(AND($D16&lt;=BF$6,$E16&gt;=BF$5),60,0)))</f>
        <v>0</v>
      </c>
      <c r="BG16" s="80">
        <f>IF(OR($A16="",NOT(ISNUMBER($G16))),"",IF(AND($F16&lt;=BG$6,$G16&gt;=BG$5),IF(BG$5&gt;$N16,5,$K16)*10+IF(AND($F16&gt;=BG$5,$F16&lt;=BG$6),IF(AND($G16&gt;=BG$5,$G16&lt;=BG$6),5,IF($L16=1,2,1)),IF(AND($G16&gt;=BG$5,$G16&lt;=BG$6),IF($M16&gt;0,4,3),0)),IF(AND($D16&lt;=BG$6,$E16&gt;=BG$5),60,0)))</f>
        <v>0</v>
      </c>
      <c r="BH16" s="80">
        <f>IF(OR($A16="",NOT(ISNUMBER($G16))),"",IF(AND($F16&lt;=BH$6,$G16&gt;=BH$5),IF(BH$5&gt;$N16,5,$K16)*10+IF(AND($F16&gt;=BH$5,$F16&lt;=BH$6),IF(AND($G16&gt;=BH$5,$G16&lt;=BH$6),5,IF($L16=1,2,1)),IF(AND($G16&gt;=BH$5,$G16&lt;=BH$6),IF($M16&gt;0,4,3),0)),IF(AND($D16&lt;=BH$6,$E16&gt;=BH$5),60,0)))</f>
        <v>0</v>
      </c>
      <c r="BI16" s="80">
        <f>IF(OR($A16="",NOT(ISNUMBER($G16))),"",IF(AND($F16&lt;=BI$6,$G16&gt;=BI$5),IF(BI$5&gt;$N16,5,$K16)*10+IF(AND($F16&gt;=BI$5,$F16&lt;=BI$6),IF(AND($G16&gt;=BI$5,$G16&lt;=BI$6),5,IF($L16=1,2,1)),IF(AND($G16&gt;=BI$5,$G16&lt;=BI$6),IF($M16&gt;0,4,3),0)),IF(AND($D16&lt;=BI$6,$E16&gt;=BI$5),60,0)))</f>
        <v>0</v>
      </c>
      <c r="BJ16" s="80">
        <f>IF(OR($A16="",NOT(ISNUMBER($G16))),"",IF(AND($F16&lt;=BJ$6,$G16&gt;=BJ$5),IF(BJ$5&gt;$N16,5,$K16)*10+IF(AND($F16&gt;=BJ$5,$F16&lt;=BJ$6),IF(AND($G16&gt;=BJ$5,$G16&lt;=BJ$6),5,IF($L16=1,2,1)),IF(AND($G16&gt;=BJ$5,$G16&lt;=BJ$6),IF($M16&gt;0,4,3),0)),IF(AND($D16&lt;=BJ$6,$E16&gt;=BJ$5),60,0)))</f>
        <v>0</v>
      </c>
      <c r="BK16" s="80">
        <f>IF(OR($A16="",NOT(ISNUMBER($G16))),"",IF(AND($F16&lt;=BK$6,$G16&gt;=BK$5),IF(BK$5&gt;$N16,5,$K16)*10+IF(AND($F16&gt;=BK$5,$F16&lt;=BK$6),IF(AND($G16&gt;=BK$5,$G16&lt;=BK$6),5,IF($L16=1,2,1)),IF(AND($G16&gt;=BK$5,$G16&lt;=BK$6),IF($M16&gt;0,4,3),0)),IF(AND($D16&lt;=BK$6,$E16&gt;=BK$5),60,0)))</f>
        <v>0</v>
      </c>
      <c r="BL16" s="80">
        <f>IF(OR($A16="",NOT(ISNUMBER($G16))),"",IF(AND($F16&lt;=BL$6,$G16&gt;=BL$5),IF(BL$5&gt;$N16,5,$K16)*10+IF(AND($F16&gt;=BL$5,$F16&lt;=BL$6),IF(AND($G16&gt;=BL$5,$G16&lt;=BL$6),5,IF($L16=1,2,1)),IF(AND($G16&gt;=BL$5,$G16&lt;=BL$6),IF($M16&gt;0,4,3),0)),IF(AND($D16&lt;=BL$6,$E16&gt;=BL$5),60,0)))</f>
        <v>0</v>
      </c>
      <c r="BM16" s="80">
        <f>IF(OR($A16="",NOT(ISNUMBER($G16))),"",IF(AND($F16&lt;=BM$6,$G16&gt;=BM$5),IF(BM$5&gt;$N16,5,$K16)*10+IF(AND($F16&gt;=BM$5,$F16&lt;=BM$6),IF(AND($G16&gt;=BM$5,$G16&lt;=BM$6),5,IF($L16=1,2,1)),IF(AND($G16&gt;=BM$5,$G16&lt;=BM$6),IF($M16&gt;0,4,3),0)),IF(AND($D16&lt;=BM$6,$E16&gt;=BM$5),60,0)))</f>
        <v>0</v>
      </c>
      <c r="BN16" s="80">
        <f>IF(OR($A16="",NOT(ISNUMBER($G16))),"",IF(AND($F16&lt;=BN$6,$G16&gt;=BN$5),IF(BN$5&gt;$N16,5,$K16)*10+IF(AND($F16&gt;=BN$5,$F16&lt;=BN$6),IF(AND($G16&gt;=BN$5,$G16&lt;=BN$6),5,IF($L16=1,2,1)),IF(AND($G16&gt;=BN$5,$G16&lt;=BN$6),IF($M16&gt;0,4,3),0)),IF(AND($D16&lt;=BN$6,$E16&gt;=BN$5),60,0)))</f>
        <v>0</v>
      </c>
      <c r="BO16" s="80">
        <f>IF(OR($A16="",NOT(ISNUMBER($G16))),"",IF(AND($F16&lt;=BO$6,$G16&gt;=BO$5),IF(BO$5&gt;$N16,5,$K16)*10+IF(AND($F16&gt;=BO$5,$F16&lt;=BO$6),IF(AND($G16&gt;=BO$5,$G16&lt;=BO$6),5,IF($L16=1,2,1)),IF(AND($G16&gt;=BO$5,$G16&lt;=BO$6),IF($M16&gt;0,4,3),0)),IF(AND($D16&lt;=BO$6,$E16&gt;=BO$5),60,0)))</f>
        <v>0</v>
      </c>
      <c r="BP16" s="80">
        <f>IF(OR($A16="",NOT(ISNUMBER($G16))),"",IF(AND($F16&lt;=BP$6,$G16&gt;=BP$5),IF(BP$5&gt;$N16,5,$K16)*10+IF(AND($F16&gt;=BP$5,$F16&lt;=BP$6),IF(AND($G16&gt;=BP$5,$G16&lt;=BP$6),5,IF($L16=1,2,1)),IF(AND($G16&gt;=BP$5,$G16&lt;=BP$6),IF($M16&gt;0,4,3),0)),IF(AND($D16&lt;=BP$6,$E16&gt;=BP$5),60,0)))</f>
        <v>0</v>
      </c>
      <c r="BQ16" s="80">
        <f>IF(OR($A16="",NOT(ISNUMBER($G16))),"",IF(AND($F16&lt;=BQ$6,$G16&gt;=BQ$5),IF(BQ$5&gt;$N16,5,$K16)*10+IF(AND($F16&gt;=BQ$5,$F16&lt;=BQ$6),IF(AND($G16&gt;=BQ$5,$G16&lt;=BQ$6),5,IF($L16=1,2,1)),IF(AND($G16&gt;=BQ$5,$G16&lt;=BQ$6),IF($M16&gt;0,4,3),0)),IF(AND($D16&lt;=BQ$6,$E16&gt;=BQ$5),60,0)))</f>
        <v>0</v>
      </c>
      <c r="BR16" s="80">
        <f>IF(OR($A16="",NOT(ISNUMBER($G16))),"",IF(AND($F16&lt;=BR$6,$G16&gt;=BR$5),IF(BR$5&gt;$N16,5,$K16)*10+IF(AND($F16&gt;=BR$5,$F16&lt;=BR$6),IF(AND($G16&gt;=BR$5,$G16&lt;=BR$6),5,IF($L16=1,2,1)),IF(AND($G16&gt;=BR$5,$G16&lt;=BR$6),IF($M16&gt;0,4,3),0)),IF(AND($D16&lt;=BR$6,$E16&gt;=BR$5),60,0)))</f>
        <v>0</v>
      </c>
      <c r="BS16" s="80">
        <f>IF(OR($A16="",NOT(ISNUMBER($G16))),"",IF(AND($F16&lt;=BS$6,$G16&gt;=BS$5),IF(BS$5&gt;$N16,5,$K16)*10+IF(AND($F16&gt;=BS$5,$F16&lt;=BS$6),IF(AND($G16&gt;=BS$5,$G16&lt;=BS$6),5,IF($L16=1,2,1)),IF(AND($G16&gt;=BS$5,$G16&lt;=BS$6),IF($M16&gt;0,4,3),0)),IF(AND($D16&lt;=BS$6,$E16&gt;=BS$5),60,0)))</f>
        <v>0</v>
      </c>
      <c r="BT16" s="80">
        <f>IF(OR($A16="",NOT(ISNUMBER($G16))),"",IF(AND($F16&lt;=BT$6,$G16&gt;=BT$5),IF(BT$5&gt;$N16,5,$K16)*10+IF(AND($F16&gt;=BT$5,$F16&lt;=BT$6),IF(AND($G16&gt;=BT$5,$G16&lt;=BT$6),5,IF($L16=1,2,1)),IF(AND($G16&gt;=BT$5,$G16&lt;=BT$6),IF($M16&gt;0,4,3),0)),IF(AND($D16&lt;=BT$6,$E16&gt;=BT$5),60,0)))</f>
        <v>0</v>
      </c>
      <c r="BU16" s="80">
        <f>IF(OR($A16="",NOT(ISNUMBER($G16))),"",IF(AND($F16&lt;=BU$6,$G16&gt;=BU$5),IF(BU$5&gt;$N16,5,$K16)*10+IF(AND($F16&gt;=BU$5,$F16&lt;=BU$6),IF(AND($G16&gt;=BU$5,$G16&lt;=BU$6),5,IF($L16=1,2,1)),IF(AND($G16&gt;=BU$5,$G16&lt;=BU$6),IF($M16&gt;0,4,3),0)),IF(AND($D16&lt;=BU$6,$E16&gt;=BU$5),60,0)))</f>
        <v>0</v>
      </c>
      <c r="BV16" s="80">
        <f>IF(OR($A16="",NOT(ISNUMBER($G16))),"",IF(AND($F16&lt;=BV$6,$G16&gt;=BV$5),IF(BV$5&gt;$N16,5,$K16)*10+IF(AND($F16&gt;=BV$5,$F16&lt;=BV$6),IF(AND($G16&gt;=BV$5,$G16&lt;=BV$6),5,IF($L16=1,2,1)),IF(AND($G16&gt;=BV$5,$G16&lt;=BV$6),IF($M16&gt;0,4,3),0)),IF(AND($D16&lt;=BV$6,$E16&gt;=BV$5),60,0)))</f>
        <v>0</v>
      </c>
      <c r="BW16" s="80">
        <f>IF(OR($A16="",NOT(ISNUMBER($G16))),"",IF(AND($F16&lt;=BW$6,$G16&gt;=BW$5),IF(BW$5&gt;$N16,5,$K16)*10+IF(AND($F16&gt;=BW$5,$F16&lt;=BW$6),IF(AND($G16&gt;=BW$5,$G16&lt;=BW$6),5,IF($L16=1,2,1)),IF(AND($G16&gt;=BW$5,$G16&lt;=BW$6),IF($M16&gt;0,4,3),0)),IF(AND($D16&lt;=BW$6,$E16&gt;=BW$5),60,0)))</f>
        <v>0</v>
      </c>
      <c r="BX16" s="80">
        <f>IF(OR($A16="",NOT(ISNUMBER($G16))),"",IF(AND($F16&lt;=BX$6,$G16&gt;=BX$5),IF(BX$5&gt;$N16,5,$K16)*10+IF(AND($F16&gt;=BX$5,$F16&lt;=BX$6),IF(AND($G16&gt;=BX$5,$G16&lt;=BX$6),5,IF($L16=1,2,1)),IF(AND($G16&gt;=BX$5,$G16&lt;=BX$6),IF($M16&gt;0,4,3),0)),IF(AND($D16&lt;=BX$6,$E16&gt;=BX$5),60,0)))</f>
        <v>0</v>
      </c>
      <c r="BY16" s="80">
        <f>IF(OR($A16="",NOT(ISNUMBER($G16))),"",IF(AND($F16&lt;=BY$6,$G16&gt;=BY$5),IF(BY$5&gt;$N16,5,$K16)*10+IF(AND($F16&gt;=BY$5,$F16&lt;=BY$6),IF(AND($G16&gt;=BY$5,$G16&lt;=BY$6),5,IF($L16=1,2,1)),IF(AND($G16&gt;=BY$5,$G16&lt;=BY$6),IF($M16&gt;0,4,3),0)),IF(AND($D16&lt;=BY$6,$E16&gt;=BY$5),60,0)))</f>
        <v>0</v>
      </c>
      <c r="BZ16" s="80">
        <f>IF(OR($A16="",NOT(ISNUMBER($G16))),"",IF(AND($F16&lt;=BZ$6,$G16&gt;=BZ$5),IF(BZ$5&gt;$N16,5,$K16)*10+IF(AND($F16&gt;=BZ$5,$F16&lt;=BZ$6),IF(AND($G16&gt;=BZ$5,$G16&lt;=BZ$6),5,IF($L16=1,2,1)),IF(AND($G16&gt;=BZ$5,$G16&lt;=BZ$6),IF($M16&gt;0,4,3),0)),IF(AND($D16&lt;=BZ$6,$E16&gt;=BZ$5),60,0)))</f>
        <v>0</v>
      </c>
      <c r="CA16" s="80">
        <f>IF(OR($A16="",NOT(ISNUMBER($G16))),"",IF(AND($F16&lt;=CA$6,$G16&gt;=CA$5),IF(CA$5&gt;$N16,5,$K16)*10+IF(AND($F16&gt;=CA$5,$F16&lt;=CA$6),IF(AND($G16&gt;=CA$5,$G16&lt;=CA$6),5,IF($L16=1,2,1)),IF(AND($G16&gt;=CA$5,$G16&lt;=CA$6),IF($M16&gt;0,4,3),0)),IF(AND($D16&lt;=CA$6,$E16&gt;=CA$5),60,0)))</f>
        <v>0</v>
      </c>
      <c r="CB16" s="80">
        <f>IF(OR($A16="",NOT(ISNUMBER($G16))),"",IF(AND($F16&lt;=CB$6,$G16&gt;=CB$5),IF(CB$5&gt;$N16,5,$K16)*10+IF(AND($F16&gt;=CB$5,$F16&lt;=CB$6),IF(AND($G16&gt;=CB$5,$G16&lt;=CB$6),5,IF($L16=1,2,1)),IF(AND($G16&gt;=CB$5,$G16&lt;=CB$6),IF($M16&gt;0,4,3),0)),IF(AND($D16&lt;=CB$6,$E16&gt;=CB$5),60,0)))</f>
        <v>0</v>
      </c>
      <c r="CC16" s="80">
        <f>IF(OR($A16="",NOT(ISNUMBER($G16))),"",IF(AND($F16&lt;=CC$6,$G16&gt;=CC$5),IF(CC$5&gt;$N16,5,$K16)*10+IF(AND($F16&gt;=CC$5,$F16&lt;=CC$6),IF(AND($G16&gt;=CC$5,$G16&lt;=CC$6),5,IF($L16=1,2,1)),IF(AND($G16&gt;=CC$5,$G16&lt;=CC$6),IF($M16&gt;0,4,3),0)),IF(AND($D16&lt;=CC$6,$E16&gt;=CC$5),60,0)))</f>
        <v>0</v>
      </c>
      <c r="CD16" s="80">
        <f>IF(OR($A16="",NOT(ISNUMBER($G16))),"",IF(AND($F16&lt;=CD$6,$G16&gt;=CD$5),IF(CD$5&gt;$N16,5,$K16)*10+IF(AND($F16&gt;=CD$5,$F16&lt;=CD$6),IF(AND($G16&gt;=CD$5,$G16&lt;=CD$6),5,IF($L16=1,2,1)),IF(AND($G16&gt;=CD$5,$G16&lt;=CD$6),IF($M16&gt;0,4,3),0)),IF(AND($D16&lt;=CD$6,$E16&gt;=CD$5),60,0)))</f>
        <v>0</v>
      </c>
      <c r="CE16" s="80">
        <f>IF(OR($A16="",NOT(ISNUMBER($G16))),"",IF(AND($F16&lt;=CE$6,$G16&gt;=CE$5),IF(CE$5&gt;$N16,5,$K16)*10+IF(AND($F16&gt;=CE$5,$F16&lt;=CE$6),IF(AND($G16&gt;=CE$5,$G16&lt;=CE$6),5,IF($L16=1,2,1)),IF(AND($G16&gt;=CE$5,$G16&lt;=CE$6),IF($M16&gt;0,4,3),0)),IF(AND($D16&lt;=CE$6,$E16&gt;=CE$5),60,0)))</f>
        <v>0</v>
      </c>
      <c r="CF16" s="80">
        <f>IF(OR($A16="",NOT(ISNUMBER($G16))),"",IF(AND($F16&lt;=CF$6,$G16&gt;=CF$5),IF(CF$5&gt;$N16,5,$K16)*10+IF(AND($F16&gt;=CF$5,$F16&lt;=CF$6),IF(AND($G16&gt;=CF$5,$G16&lt;=CF$6),5,IF($L16=1,2,1)),IF(AND($G16&gt;=CF$5,$G16&lt;=CF$6),IF($M16&gt;0,4,3),0)),IF(AND($D16&lt;=CF$6,$E16&gt;=CF$5),60,0)))</f>
        <v>0</v>
      </c>
      <c r="CG16" s="80">
        <f>IF(OR($A16="",NOT(ISNUMBER($G16))),"",IF(AND($F16&lt;=CG$6,$G16&gt;=CG$5),IF(CG$5&gt;$N16,5,$K16)*10+IF(AND($F16&gt;=CG$5,$F16&lt;=CG$6),IF(AND($G16&gt;=CG$5,$G16&lt;=CG$6),5,IF($L16=1,2,1)),IF(AND($G16&gt;=CG$5,$G16&lt;=CG$6),IF($M16&gt;0,4,3),0)),IF(AND($D16&lt;=CG$6,$E16&gt;=CG$5),60,0)))</f>
        <v>0</v>
      </c>
      <c r="CH16" s="80">
        <f>IF(OR($A16="",NOT(ISNUMBER($G16))),"",IF(AND($F16&lt;=CH$6,$G16&gt;=CH$5),IF(CH$5&gt;$N16,5,$K16)*10+IF(AND($F16&gt;=CH$5,$F16&lt;=CH$6),IF(AND($G16&gt;=CH$5,$G16&lt;=CH$6),5,IF($L16=1,2,1)),IF(AND($G16&gt;=CH$5,$G16&lt;=CH$6),IF($M16&gt;0,4,3),0)),IF(AND($D16&lt;=CH$6,$E16&gt;=CH$5),60,0)))</f>
        <v>0</v>
      </c>
      <c r="CI16" s="80">
        <f>IF(OR($A16="",NOT(ISNUMBER($G16))),"",IF(AND($F16&lt;=CI$6,$G16&gt;=CI$5),IF(CI$5&gt;$N16,5,$K16)*10+IF(AND($F16&gt;=CI$5,$F16&lt;=CI$6),IF(AND($G16&gt;=CI$5,$G16&lt;=CI$6),5,IF($L16=1,2,1)),IF(AND($G16&gt;=CI$5,$G16&lt;=CI$6),IF($M16&gt;0,4,3),0)),IF(AND($D16&lt;=CI$6,$E16&gt;=CI$5),60,0)))</f>
        <v>0</v>
      </c>
      <c r="CJ16" s="80">
        <f>IF(OR($A16="",NOT(ISNUMBER($G16))),"",IF(AND($F16&lt;=CJ$6,$G16&gt;=CJ$5),IF(CJ$5&gt;$N16,5,$K16)*10+IF(AND($F16&gt;=CJ$5,$F16&lt;=CJ$6),IF(AND($G16&gt;=CJ$5,$G16&lt;=CJ$6),5,IF($L16=1,2,1)),IF(AND($G16&gt;=CJ$5,$G16&lt;=CJ$6),IF($M16&gt;0,4,3),0)),IF(AND($D16&lt;=CJ$6,$E16&gt;=CJ$5),60,0)))</f>
        <v>0</v>
      </c>
      <c r="CK16" s="80">
        <f>IF(OR($A16="",NOT(ISNUMBER($G16))),"",IF(AND($F16&lt;=CK$6,$G16&gt;=CK$5),IF(CK$5&gt;$N16,5,$K16)*10+IF(AND($F16&gt;=CK$5,$F16&lt;=CK$6),IF(AND($G16&gt;=CK$5,$G16&lt;=CK$6),5,IF($L16=1,2,1)),IF(AND($G16&gt;=CK$5,$G16&lt;=CK$6),IF($M16&gt;0,4,3),0)),IF(AND($D16&lt;=CK$6,$E16&gt;=CK$5),60,0)))</f>
        <v>0</v>
      </c>
      <c r="CL16" s="80">
        <f>IF(OR($A16="",NOT(ISNUMBER($G16))),"",IF(AND($F16&lt;=CL$6,$G16&gt;=CL$5),IF(CL$5&gt;$N16,5,$K16)*10+IF(AND($F16&gt;=CL$5,$F16&lt;=CL$6),IF(AND($G16&gt;=CL$5,$G16&lt;=CL$6),5,IF($L16=1,2,1)),IF(AND($G16&gt;=CL$5,$G16&lt;=CL$6),IF($M16&gt;0,4,3),0)),IF(AND($D16&lt;=CL$6,$E16&gt;=CL$5),60,0)))</f>
        <v>0</v>
      </c>
      <c r="CM16" s="80">
        <f>IF(OR($A16="",NOT(ISNUMBER($G16))),"",IF(AND($F16&lt;=CM$6,$G16&gt;=CM$5),IF(CM$5&gt;$N16,5,$K16)*10+IF(AND($F16&gt;=CM$5,$F16&lt;=CM$6),IF(AND($G16&gt;=CM$5,$G16&lt;=CM$6),5,IF($L16=1,2,1)),IF(AND($G16&gt;=CM$5,$G16&lt;=CM$6),IF($M16&gt;0,4,3),0)),IF(AND($D16&lt;=CM$6,$E16&gt;=CM$5),60,0)))</f>
        <v>0</v>
      </c>
      <c r="CN16" s="80">
        <f>IF(OR($A16="",NOT(ISNUMBER($G16))),"",IF(AND($F16&lt;=CN$6,$G16&gt;=CN$5),IF(CN$5&gt;$N16,5,$K16)*10+IF(AND($F16&gt;=CN$5,$F16&lt;=CN$6),IF(AND($G16&gt;=CN$5,$G16&lt;=CN$6),5,IF($L16=1,2,1)),IF(AND($G16&gt;=CN$5,$G16&lt;=CN$6),IF($M16&gt;0,4,3),0)),IF(AND($D16&lt;=CN$6,$E16&gt;=CN$5),60,0)))</f>
        <v>0</v>
      </c>
      <c r="CO16" s="80">
        <f>IF(OR($A16="",NOT(ISNUMBER($G16))),"",IF(AND($F16&lt;=CO$6,$G16&gt;=CO$5),IF(CO$5&gt;$N16,5,$K16)*10+IF(AND($F16&gt;=CO$5,$F16&lt;=CO$6),IF(AND($G16&gt;=CO$5,$G16&lt;=CO$6),5,IF($L16=1,2,1)),IF(AND($G16&gt;=CO$5,$G16&lt;=CO$6),IF($M16&gt;0,4,3),0)),IF(AND($D16&lt;=CO$6,$E16&gt;=CO$5),60,0)))</f>
        <v>0</v>
      </c>
      <c r="CP16" s="80">
        <f>IF(OR($A16="",NOT(ISNUMBER($G16))),"",IF(AND($F16&lt;=CP$6,$G16&gt;=CP$5),IF(CP$5&gt;$N16,5,$K16)*10+IF(AND($F16&gt;=CP$5,$F16&lt;=CP$6),IF(AND($G16&gt;=CP$5,$G16&lt;=CP$6),5,IF($L16=1,2,1)),IF(AND($G16&gt;=CP$5,$G16&lt;=CP$6),IF($M16&gt;0,4,3),0)),IF(AND($D16&lt;=CP$6,$E16&gt;=CP$5),60,0)))</f>
        <v>0</v>
      </c>
      <c r="CQ16" s="80">
        <f>IF(OR($A16="",NOT(ISNUMBER($G16))),"",IF(AND($F16&lt;=CQ$6,$G16&gt;=CQ$5),IF(CQ$5&gt;$N16,5,$K16)*10+IF(AND($F16&gt;=CQ$5,$F16&lt;=CQ$6),IF(AND($G16&gt;=CQ$5,$G16&lt;=CQ$6),5,IF($L16=1,2,1)),IF(AND($G16&gt;=CQ$5,$G16&lt;=CQ$6),IF($M16&gt;0,4,3),0)),IF(AND($D16&lt;=CQ$6,$E16&gt;=CQ$5),60,0)))</f>
        <v>0</v>
      </c>
      <c r="CR16" s="80">
        <f>IF(OR($A16="",NOT(ISNUMBER($G16))),"",IF(AND($F16&lt;=CR$6,$G16&gt;=CR$5),IF(CR$5&gt;$N16,5,$K16)*10+IF(AND($F16&gt;=CR$5,$F16&lt;=CR$6),IF(AND($G16&gt;=CR$5,$G16&lt;=CR$6),5,IF($L16=1,2,1)),IF(AND($G16&gt;=CR$5,$G16&lt;=CR$6),IF($M16&gt;0,4,3),0)),IF(AND($D16&lt;=CR$6,$E16&gt;=CR$5),60,0)))</f>
        <v>0</v>
      </c>
      <c r="CS16" s="80">
        <f>IF(OR($A16="",NOT(ISNUMBER($G16))),"",IF(AND($F16&lt;=CS$6,$G16&gt;=CS$5),IF(CS$5&gt;$N16,5,$K16)*10+IF(AND($F16&gt;=CS$5,$F16&lt;=CS$6),IF(AND($G16&gt;=CS$5,$G16&lt;=CS$6),5,IF($L16=1,2,1)),IF(AND($G16&gt;=CS$5,$G16&lt;=CS$6),IF($M16&gt;0,4,3),0)),IF(AND($D16&lt;=CS$6,$E16&gt;=CS$5),60,0)))</f>
        <v>0</v>
      </c>
      <c r="CT16" s="80">
        <f>IF(OR($A16="",NOT(ISNUMBER($G16))),"",IF(AND($F16&lt;=CT$6,$G16&gt;=CT$5),IF(CT$5&gt;$N16,5,$K16)*10+IF(AND($F16&gt;=CT$5,$F16&lt;=CT$6),IF(AND($G16&gt;=CT$5,$G16&lt;=CT$6),5,IF($L16=1,2,1)),IF(AND($G16&gt;=CT$5,$G16&lt;=CT$6),IF($M16&gt;0,4,3),0)),IF(AND($D16&lt;=CT$6,$E16&gt;=CT$5),60,0)))</f>
        <v>0</v>
      </c>
      <c r="CU16" s="80">
        <f>IF(OR($A16="",NOT(ISNUMBER($G16))),"",IF(AND($F16&lt;=CU$6,$G16&gt;=CU$5),IF(CU$5&gt;$N16,5,$K16)*10+IF(AND($F16&gt;=CU$5,$F16&lt;=CU$6),IF(AND($G16&gt;=CU$5,$G16&lt;=CU$6),5,IF($L16=1,2,1)),IF(AND($G16&gt;=CU$5,$G16&lt;=CU$6),IF($M16&gt;0,4,3),0)),IF(AND($D16&lt;=CU$6,$E16&gt;=CU$5),60,0)))</f>
        <v>0</v>
      </c>
      <c r="CV16" s="80">
        <f>IF(OR($A16="",NOT(ISNUMBER($G16))),"",IF(AND($F16&lt;=CV$6,$G16&gt;=CV$5),IF(CV$5&gt;$N16,5,$K16)*10+IF(AND($F16&gt;=CV$5,$F16&lt;=CV$6),IF(AND($G16&gt;=CV$5,$G16&lt;=CV$6),5,IF($L16=1,2,1)),IF(AND($G16&gt;=CV$5,$G16&lt;=CV$6),IF($M16&gt;0,4,3),0)),IF(AND($D16&lt;=CV$6,$E16&gt;=CV$5),60,0)))</f>
        <v>0</v>
      </c>
      <c r="CW16" s="80">
        <f>IF(OR($A16="",NOT(ISNUMBER($G16))),"",IF(AND($F16&lt;=CW$6,$G16&gt;=CW$5),IF(CW$5&gt;$N16,5,$K16)*10+IF(AND($F16&gt;=CW$5,$F16&lt;=CW$6),IF(AND($G16&gt;=CW$5,$G16&lt;=CW$6),5,IF($L16=1,2,1)),IF(AND($G16&gt;=CW$5,$G16&lt;=CW$6),IF($M16&gt;0,4,3),0)),IF(AND($D16&lt;=CW$6,$E16&gt;=CW$5),60,0)))</f>
        <v>0</v>
      </c>
      <c r="CX16" s="80">
        <f>IF(OR($A16="",NOT(ISNUMBER($G16))),"",IF(AND($F16&lt;=CX$6,$G16&gt;=CX$5),IF(CX$5&gt;$N16,5,$K16)*10+IF(AND($F16&gt;=CX$5,$F16&lt;=CX$6),IF(AND($G16&gt;=CX$5,$G16&lt;=CX$6),5,IF($L16=1,2,1)),IF(AND($G16&gt;=CX$5,$G16&lt;=CX$6),IF($M16&gt;0,4,3),0)),IF(AND($D16&lt;=CX$6,$E16&gt;=CX$5),60,0)))</f>
        <v>0</v>
      </c>
      <c r="CY16" s="80">
        <f>IF(OR($A16="",NOT(ISNUMBER($G16))),"",IF(AND($F16&lt;=CY$6,$G16&gt;=CY$5),IF(CY$5&gt;$N16,5,$K16)*10+IF(AND($F16&gt;=CY$5,$F16&lt;=CY$6),IF(AND($G16&gt;=CY$5,$G16&lt;=CY$6),5,IF($L16=1,2,1)),IF(AND($G16&gt;=CY$5,$G16&lt;=CY$6),IF($M16&gt;0,4,3),0)),IF(AND($D16&lt;=CY$6,$E16&gt;=CY$5),60,0)))</f>
        <v>0</v>
      </c>
      <c r="CZ16" s="80">
        <f>IF(OR($A16="",NOT(ISNUMBER($G16))),"",IF(AND($F16&lt;=CZ$6,$G16&gt;=CZ$5),IF(CZ$5&gt;$N16,5,$K16)*10+IF(AND($F16&gt;=CZ$5,$F16&lt;=CZ$6),IF(AND($G16&gt;=CZ$5,$G16&lt;=CZ$6),5,IF($L16=1,2,1)),IF(AND($G16&gt;=CZ$5,$G16&lt;=CZ$6),IF($M16&gt;0,4,3),0)),IF(AND($D16&lt;=CZ$6,$E16&gt;=CZ$5),60,0)))</f>
        <v>0</v>
      </c>
      <c r="DA16" s="80">
        <f>IF(OR($A16="",NOT(ISNUMBER($G16))),"",IF(AND($F16&lt;=DA$6,$G16&gt;=DA$5),IF(DA$5&gt;$N16,5,$K16)*10+IF(AND($F16&gt;=DA$5,$F16&lt;=DA$6),IF(AND($G16&gt;=DA$5,$G16&lt;=DA$6),5,IF($L16=1,2,1)),IF(AND($G16&gt;=DA$5,$G16&lt;=DA$6),IF($M16&gt;0,4,3),0)),IF(AND($D16&lt;=DA$6,$E16&gt;=DA$5),60,0)))</f>
        <v>0</v>
      </c>
      <c r="DB16" s="80">
        <f>IF(OR($A16="",NOT(ISNUMBER($G16))),"",IF(AND($F16&lt;=DB$6,$G16&gt;=DB$5),IF(DB$5&gt;$N16,5,$K16)*10+IF(AND($F16&gt;=DB$5,$F16&lt;=DB$6),IF(AND($G16&gt;=DB$5,$G16&lt;=DB$6),5,IF($L16=1,2,1)),IF(AND($G16&gt;=DB$5,$G16&lt;=DB$6),IF($M16&gt;0,4,3),0)),IF(AND($D16&lt;=DB$6,$E16&gt;=DB$5),60,0)))</f>
        <v>0</v>
      </c>
      <c r="DC16" s="80">
        <f>IF(OR($A16="",NOT(ISNUMBER($G16))),"",IF(AND($F16&lt;=DC$6,$G16&gt;=DC$5),IF(DC$5&gt;$N16,5,$K16)*10+IF(AND($F16&gt;=DC$5,$F16&lt;=DC$6),IF(AND($G16&gt;=DC$5,$G16&lt;=DC$6),5,IF($L16=1,2,1)),IF(AND($G16&gt;=DC$5,$G16&lt;=DC$6),IF($M16&gt;0,4,3),0)),IF(AND($D16&lt;=DC$6,$E16&gt;=DC$5),60,0)))</f>
        <v>0</v>
      </c>
      <c r="DD16" s="80">
        <f>IF(OR($A16="",NOT(ISNUMBER($G16))),"",IF(AND($F16&lt;=DD$6,$G16&gt;=DD$5),IF(DD$5&gt;$N16,5,$K16)*10+IF(AND($F16&gt;=DD$5,$F16&lt;=DD$6),IF(AND($G16&gt;=DD$5,$G16&lt;=DD$6),5,IF($L16=1,2,1)),IF(AND($G16&gt;=DD$5,$G16&lt;=DD$6),IF($M16&gt;0,4,3),0)),IF(AND($D16&lt;=DD$6,$E16&gt;=DD$5),60,0)))</f>
        <v>0</v>
      </c>
      <c r="DE16" s="80">
        <f>IF(OR($A16="",NOT(ISNUMBER($G16))),"",IF(AND($F16&lt;=DE$6,$G16&gt;=DE$5),IF(DE$5&gt;$N16,5,$K16)*10+IF(AND($F16&gt;=DE$5,$F16&lt;=DE$6),IF(AND($G16&gt;=DE$5,$G16&lt;=DE$6),5,IF($L16=1,2,1)),IF(AND($G16&gt;=DE$5,$G16&lt;=DE$6),IF($M16&gt;0,4,3),0)),IF(AND($D16&lt;=DE$6,$E16&gt;=DE$5),60,0)))</f>
        <v>0</v>
      </c>
      <c r="DF16" s="80">
        <f>IF(OR($A16="",NOT(ISNUMBER($G16))),"",IF(AND($F16&lt;=DF$6,$G16&gt;=DF$5),IF(DF$5&gt;$N16,5,$K16)*10+IF(AND($F16&gt;=DF$5,$F16&lt;=DF$6),IF(AND($G16&gt;=DF$5,$G16&lt;=DF$6),5,IF($L16=1,2,1)),IF(AND($G16&gt;=DF$5,$G16&lt;=DF$6),IF($M16&gt;0,4,3),0)),IF(AND($D16&lt;=DF$6,$E16&gt;=DF$5),60,0)))</f>
        <v>0</v>
      </c>
      <c r="DG16" s="80">
        <f>IF(OR($A16="",NOT(ISNUMBER($G16))),"",IF(AND($F16&lt;=DG$6,$G16&gt;=DG$5),IF(DG$5&gt;$N16,5,$K16)*10+IF(AND($F16&gt;=DG$5,$F16&lt;=DG$6),IF(AND($G16&gt;=DG$5,$G16&lt;=DG$6),5,IF($L16=1,2,1)),IF(AND($G16&gt;=DG$5,$G16&lt;=DG$6),IF($M16&gt;0,4,3),0)),IF(AND($D16&lt;=DG$6,$E16&gt;=DG$5),60,0)))</f>
        <v>0</v>
      </c>
      <c r="DH16" s="80">
        <f>IF(OR($A16="",NOT(ISNUMBER($G16))),"",IF(AND($F16&lt;=DH$6,$G16&gt;=DH$5),IF(DH$5&gt;$N16,5,$K16)*10+IF(AND($F16&gt;=DH$5,$F16&lt;=DH$6),IF(AND($G16&gt;=DH$5,$G16&lt;=DH$6),5,IF($L16=1,2,1)),IF(AND($G16&gt;=DH$5,$G16&lt;=DH$6),IF($M16&gt;0,4,3),0)),IF(AND($D16&lt;=DH$6,$E16&gt;=DH$5),60,0)))</f>
        <v>0</v>
      </c>
      <c r="DI16" s="80">
        <f>IF(OR($A16="",NOT(ISNUMBER($G16))),"",IF(AND($F16&lt;=DI$6,$G16&gt;=DI$5),IF(DI$5&gt;$N16,5,$K16)*10+IF(AND($F16&gt;=DI$5,$F16&lt;=DI$6),IF(AND($G16&gt;=DI$5,$G16&lt;=DI$6),5,IF($L16=1,2,1)),IF(AND($G16&gt;=DI$5,$G16&lt;=DI$6),IF($M16&gt;0,4,3),0)),IF(AND($D16&lt;=DI$6,$E16&gt;=DI$5),60,0)))</f>
        <v>0</v>
      </c>
      <c r="DJ16" s="80">
        <f>IF(OR($A16="",NOT(ISNUMBER($G16))),"",IF(AND($F16&lt;=DJ$6,$G16&gt;=DJ$5),IF(DJ$5&gt;$N16,5,$K16)*10+IF(AND($F16&gt;=DJ$5,$F16&lt;=DJ$6),IF(AND($G16&gt;=DJ$5,$G16&lt;=DJ$6),5,IF($L16=1,2,1)),IF(AND($G16&gt;=DJ$5,$G16&lt;=DJ$6),IF($M16&gt;0,4,3),0)),IF(AND($D16&lt;=DJ$6,$E16&gt;=DJ$5),60,0)))</f>
        <v>0</v>
      </c>
      <c r="DK16" s="80">
        <f>IF(OR($A16="",NOT(ISNUMBER($G16))),"",IF(AND($F16&lt;=DK$6,$G16&gt;=DK$5),IF(DK$5&gt;$N16,5,$K16)*10+IF(AND($F16&gt;=DK$5,$F16&lt;=DK$6),IF(AND($G16&gt;=DK$5,$G16&lt;=DK$6),5,IF($L16=1,2,1)),IF(AND($G16&gt;=DK$5,$G16&lt;=DK$6),IF($M16&gt;0,4,3),0)),IF(AND($D16&lt;=DK$6,$E16&gt;=DK$5),60,0)))</f>
        <v>0</v>
      </c>
      <c r="DL16" s="80">
        <f>IF(OR($A16="",NOT(ISNUMBER($G16))),"",IF(AND($F16&lt;=DL$6,$G16&gt;=DL$5),IF(DL$5&gt;$N16,5,$K16)*10+IF(AND($F16&gt;=DL$5,$F16&lt;=DL$6),IF(AND($G16&gt;=DL$5,$G16&lt;=DL$6),5,IF($L16=1,2,1)),IF(AND($G16&gt;=DL$5,$G16&lt;=DL$6),IF($M16&gt;0,4,3),0)),IF(AND($D16&lt;=DL$6,$E16&gt;=DL$5),60,0)))</f>
        <v>0</v>
      </c>
      <c r="DM16" s="80">
        <f>IF(OR($A16="",NOT(ISNUMBER($G16))),"",IF(AND($F16&lt;=DM$6,$G16&gt;=DM$5),IF(DM$5&gt;$N16,5,$K16)*10+IF(AND($F16&gt;=DM$5,$F16&lt;=DM$6),IF(AND($G16&gt;=DM$5,$G16&lt;=DM$6),5,IF($L16=1,2,1)),IF(AND($G16&gt;=DM$5,$G16&lt;=DM$6),IF($M16&gt;0,4,3),0)),IF(AND($D16&lt;=DM$6,$E16&gt;=DM$5),60,0)))</f>
        <v>0</v>
      </c>
      <c r="DN16" s="80">
        <f>IF(OR($A16="",NOT(ISNUMBER($G16))),"",IF(AND($F16&lt;=DN$6,$G16&gt;=DN$5),IF(DN$5&gt;$N16,5,$K16)*10+IF(AND($F16&gt;=DN$5,$F16&lt;=DN$6),IF(AND($G16&gt;=DN$5,$G16&lt;=DN$6),5,IF($L16=1,2,1)),IF(AND($G16&gt;=DN$5,$G16&lt;=DN$6),IF($M16&gt;0,4,3),0)),IF(AND($D16&lt;=DN$6,$E16&gt;=DN$5),60,0)))</f>
        <v>0</v>
      </c>
      <c r="DO16" s="80">
        <f>IF(OR($A16="",NOT(ISNUMBER($G16))),"",IF(AND($F16&lt;=DO$6,$G16&gt;=DO$5),IF(DO$5&gt;$N16,5,$K16)*10+IF(AND($F16&gt;=DO$5,$F16&lt;=DO$6),IF(AND($G16&gt;=DO$5,$G16&lt;=DO$6),5,IF($L16=1,2,1)),IF(AND($G16&gt;=DO$5,$G16&lt;=DO$6),IF($M16&gt;0,4,3),0)),IF(AND($D16&lt;=DO$6,$E16&gt;=DO$5),60,0)))</f>
        <v>0</v>
      </c>
      <c r="DP16" s="80">
        <f>IF(OR($A16="",NOT(ISNUMBER($G16))),"",IF(AND($F16&lt;=DP$6,$G16&gt;=DP$5),IF(DP$5&gt;$N16,5,$K16)*10+IF(AND($F16&gt;=DP$5,$F16&lt;=DP$6),IF(AND($G16&gt;=DP$5,$G16&lt;=DP$6),5,IF($L16=1,2,1)),IF(AND($G16&gt;=DP$5,$G16&lt;=DP$6),IF($M16&gt;0,4,3),0)),IF(AND($D16&lt;=DP$6,$E16&gt;=DP$5),60,0)))</f>
        <v>0</v>
      </c>
      <c r="DQ16" s="80">
        <f>IF(OR($A16="",NOT(ISNUMBER($G16))),"",IF(AND($F16&lt;=DQ$6,$G16&gt;=DQ$5),IF(DQ$5&gt;$N16,5,$K16)*10+IF(AND($F16&gt;=DQ$5,$F16&lt;=DQ$6),IF(AND($G16&gt;=DQ$5,$G16&lt;=DQ$6),5,IF($L16=1,2,1)),IF(AND($G16&gt;=DQ$5,$G16&lt;=DQ$6),IF($M16&gt;0,4,3),0)),IF(AND($D16&lt;=DQ$6,$E16&gt;=DQ$5),60,0)))</f>
        <v>0</v>
      </c>
      <c r="DR16" s="80">
        <f>IF(OR($A16="",NOT(ISNUMBER($G16))),"",IF(AND($F16&lt;=DR$6,$G16&gt;=DR$5),IF(DR$5&gt;$N16,5,$K16)*10+IF(AND($F16&gt;=DR$5,$F16&lt;=DR$6),IF(AND($G16&gt;=DR$5,$G16&lt;=DR$6),5,IF($L16=1,2,1)),IF(AND($G16&gt;=DR$5,$G16&lt;=DR$6),IF($M16&gt;0,4,3),0)),IF(AND($D16&lt;=DR$6,$E16&gt;=DR$5),60,0)))</f>
        <v>0</v>
      </c>
      <c r="DS16" s="80">
        <f>IF(OR($A16="",NOT(ISNUMBER($G16))),"",IF(AND($F16&lt;=DS$6,$G16&gt;=DS$5),IF(DS$5&gt;$N16,5,$K16)*10+IF(AND($F16&gt;=DS$5,$F16&lt;=DS$6),IF(AND($G16&gt;=DS$5,$G16&lt;=DS$6),5,IF($L16=1,2,1)),IF(AND($G16&gt;=DS$5,$G16&lt;=DS$6),IF($M16&gt;0,4,3),0)),IF(AND($D16&lt;=DS$6,$E16&gt;=DS$5),60,0)))</f>
        <v>0</v>
      </c>
      <c r="DT16" s="80">
        <f>IF(OR($A16="",NOT(ISNUMBER($G16))),"",IF(AND($F16&lt;=DT$6,$G16&gt;=DT$5),IF(DT$5&gt;$N16,5,$K16)*10+IF(AND($F16&gt;=DT$5,$F16&lt;=DT$6),IF(AND($G16&gt;=DT$5,$G16&lt;=DT$6),5,IF($L16=1,2,1)),IF(AND($G16&gt;=DT$5,$G16&lt;=DT$6),IF($M16&gt;0,4,3),0)),IF(AND($D16&lt;=DT$6,$E16&gt;=DT$5),60,0)))</f>
        <v>0</v>
      </c>
      <c r="DU16" s="80">
        <f>IF(OR($A16="",NOT(ISNUMBER($G16))),"",IF(AND($F16&lt;=DU$6,$G16&gt;=DU$5),IF(DU$5&gt;$N16,5,$K16)*10+IF(AND($F16&gt;=DU$5,$F16&lt;=DU$6),IF(AND($G16&gt;=DU$5,$G16&lt;=DU$6),5,IF($L16=1,2,1)),IF(AND($G16&gt;=DU$5,$G16&lt;=DU$6),IF($M16&gt;0,4,3),0)),IF(AND($D16&lt;=DU$6,$E16&gt;=DU$5),60,0)))</f>
        <v>0</v>
      </c>
      <c r="DV16" s="80">
        <f>IF(OR($A16="",NOT(ISNUMBER($G16))),"",IF(AND($F16&lt;=DV$6,$G16&gt;=DV$5),IF(DV$5&gt;$N16,5,$K16)*10+IF(AND($F16&gt;=DV$5,$F16&lt;=DV$6),IF(AND($G16&gt;=DV$5,$G16&lt;=DV$6),5,IF($L16=1,2,1)),IF(AND($G16&gt;=DV$5,$G16&lt;=DV$6),IF($M16&gt;0,4,3),0)),IF(AND($D16&lt;=DV$6,$E16&gt;=DV$5),60,0)))</f>
        <v>0</v>
      </c>
      <c r="DW16" s="80">
        <f>IF(OR($A16="",NOT(ISNUMBER($G16))),"",IF(AND($F16&lt;=DW$6,$G16&gt;=DW$5),IF(DW$5&gt;$N16,5,$K16)*10+IF(AND($F16&gt;=DW$5,$F16&lt;=DW$6),IF(AND($G16&gt;=DW$5,$G16&lt;=DW$6),5,IF($L16=1,2,1)),IF(AND($G16&gt;=DW$5,$G16&lt;=DW$6),IF($M16&gt;0,4,3),0)),IF(AND($D16&lt;=DW$6,$E16&gt;=DW$5),60,0)))</f>
        <v>0</v>
      </c>
      <c r="DX16" s="80">
        <f>IF(OR($A16="",NOT(ISNUMBER($G16))),"",IF(AND($F16&lt;=DX$6,$G16&gt;=DX$5),IF(DX$5&gt;$N16,5,$K16)*10+IF(AND($F16&gt;=DX$5,$F16&lt;=DX$6),IF(AND($G16&gt;=DX$5,$G16&lt;=DX$6),5,IF($L16=1,2,1)),IF(AND($G16&gt;=DX$5,$G16&lt;=DX$6),IF($M16&gt;0,4,3),0)),IF(AND($D16&lt;=DX$6,$E16&gt;=DX$5),60,0)))</f>
        <v>0</v>
      </c>
      <c r="DY16" s="80">
        <f>IF(OR($A16="",NOT(ISNUMBER($G16))),"",IF(AND($F16&lt;=DY$6,$G16&gt;=DY$5),IF(DY$5&gt;$N16,5,$K16)*10+IF(AND($F16&gt;=DY$5,$F16&lt;=DY$6),IF(AND($G16&gt;=DY$5,$G16&lt;=DY$6),5,IF($L16=1,2,1)),IF(AND($G16&gt;=DY$5,$G16&lt;=DY$6),IF($M16&gt;0,4,3),0)),IF(AND($D16&lt;=DY$6,$E16&gt;=DY$5),60,0)))</f>
        <v>0</v>
      </c>
      <c r="DZ16" s="80">
        <f>IF(OR($A16="",NOT(ISNUMBER($G16))),"",IF(AND($F16&lt;=DZ$6,$G16&gt;=DZ$5),IF(DZ$5&gt;$N16,5,$K16)*10+IF(AND($F16&gt;=DZ$5,$F16&lt;=DZ$6),IF(AND($G16&gt;=DZ$5,$G16&lt;=DZ$6),5,IF($L16=1,2,1)),IF(AND($G16&gt;=DZ$5,$G16&lt;=DZ$6),IF($M16&gt;0,4,3),0)),IF(AND($D16&lt;=DZ$6,$E16&gt;=DZ$5),60,0)))</f>
        <v>0</v>
      </c>
      <c r="EA16" s="80">
        <f>IF(OR($A16="",NOT(ISNUMBER($G16))),"",IF(AND($F16&lt;=EA$6,$G16&gt;=EA$5),IF(EA$5&gt;$N16,5,$K16)*10+IF(AND($F16&gt;=EA$5,$F16&lt;=EA$6),IF(AND($G16&gt;=EA$5,$G16&lt;=EA$6),5,IF($L16=1,2,1)),IF(AND($G16&gt;=EA$5,$G16&lt;=EA$6),IF($M16&gt;0,4,3),0)),IF(AND($D16&lt;=EA$6,$E16&gt;=EA$5),60,0)))</f>
        <v>0</v>
      </c>
      <c r="EB16" s="80">
        <f>IF(OR($A16="",NOT(ISNUMBER($G16))),"",IF(AND($F16&lt;=EB$6,$G16&gt;=EB$5),IF(EB$5&gt;$N16,5,$K16)*10+IF(AND($F16&gt;=EB$5,$F16&lt;=EB$6),IF(AND($G16&gt;=EB$5,$G16&lt;=EB$6),5,IF($L16=1,2,1)),IF(AND($G16&gt;=EB$5,$G16&lt;=EB$6),IF($M16&gt;0,4,3),0)),IF(AND($D16&lt;=EB$6,$E16&gt;=EB$5),60,0)))</f>
        <v>0</v>
      </c>
      <c r="EC16" s="80">
        <f>IF(OR($A16="",NOT(ISNUMBER($G16))),"",IF(AND($F16&lt;=EC$6,$G16&gt;=EC$5),IF(EC$5&gt;$N16,5,$K16)*10+IF(AND($F16&gt;=EC$5,$F16&lt;=EC$6),IF(AND($G16&gt;=EC$5,$G16&lt;=EC$6),5,IF($L16=1,2,1)),IF(AND($G16&gt;=EC$5,$G16&lt;=EC$6),IF($M16&gt;0,4,3),0)),IF(AND($D16&lt;=EC$6,$E16&gt;=EC$5),60,0)))</f>
        <v>0</v>
      </c>
      <c r="ED16" s="80">
        <f>IF(OR($A16="",NOT(ISNUMBER($G16))),"",IF(AND($F16&lt;=ED$6,$G16&gt;=ED$5),IF(ED$5&gt;$N16,5,$K16)*10+IF(AND($F16&gt;=ED$5,$F16&lt;=ED$6),IF(AND($G16&gt;=ED$5,$G16&lt;=ED$6),5,IF($L16=1,2,1)),IF(AND($G16&gt;=ED$5,$G16&lt;=ED$6),IF($M16&gt;0,4,3),0)),IF(AND($D16&lt;=ED$6,$E16&gt;=ED$5),60,0)))</f>
        <v>0</v>
      </c>
    </row>
    <row r="17" ht="18" customHeight="1">
      <c r="A17" s="52">
        <f>IF(Tasks!$B17="","",Tasks!$A17)</f>
        <v>7</v>
      </c>
      <c r="B17" s="78" t="str">
        <f>IF(Tasks!$B17="","",Tasks!$B17)</f>
        <v>FEED | Finalize mold design (6 components)</v>
      </c>
      <c r="C17" s="25" t="str">
        <f>IF($B17="","",IF(AND(Tasks!$D17="",Tasks!$G17=""),"-",IF(Tasks!$D17="","",Tasks!$D17&amp;IF(OR(Tasks!$E17="",Tasks!$E17="FS"),IF(N(Tasks!$F17)=0,"","FS"),Tasks!$E17)&amp;IF(N(Tasks!$F17)=0,"",IF(Tasks!$F17&gt;0,"+","")&amp;Tasks!$F17))&amp;IF(AND(Tasks!$D17&lt;&gt;"",Tasks!$G17&lt;&gt;""),", ","")&amp;IF(Tasks!$G17="","",Tasks!$G17&amp;IF(OR(Tasks!$H17="",Tasks!$H17="FS"),IF(N(Tasks!$I17)=0,"","FS"),Tasks!$H17)&amp;IF(N(Tasks!$I17)=0,"",IF(Tasks!$I17&gt;0,"+","")&amp;Tasks!$I17))))</f>
        <v>-</v>
      </c>
      <c r="D17" s="51">
        <f>IF(OR($B17="",Tasks!$Q17=""),"",Tasks!$Q17)</f>
        <v>46310.0</v>
      </c>
      <c r="E17" s="51">
        <f>IF(OR($B17="",Tasks!$R17=""),"",Tasks!$R17)</f>
        <v>46328.0</v>
      </c>
      <c r="F17" s="51">
        <f>IF(OR($B17="",Tasks!$S17=""),"",Tasks!$S17)</f>
        <v>46310.0</v>
      </c>
      <c r="G17" s="51">
        <f>IF(OR($B17="",Tasks!$T17=""),"",Tasks!$T17)</f>
        <v>46328.0</v>
      </c>
      <c r="H17" s="52" t="str">
        <f>IF($B17="","",Tasks!$AE17)</f>
        <v>Not Started</v>
      </c>
      <c r="I17" s="79">
        <f>IF($B17="","",Tasks!$AF17)</f>
        <v>0</v>
      </c>
      <c r="J17" s="53">
        <f>IF(OR($B17="",Tasks!$V17=""),"",Tasks!$V17)</f>
        <v>0</v>
      </c>
      <c r="K17" s="52">
        <f>IF($B17="","",Tasks!$AA17)</f>
        <v>3</v>
      </c>
      <c r="L17" s="52">
        <f>IF($B17="","",Tasks!$AB17)</f>
        <v>0</v>
      </c>
      <c r="M17" s="52">
        <f>IF($B17="","",Tasks!$Z17)</f>
        <v>1</v>
      </c>
      <c r="N17" s="52">
        <f>IF(OR($B17="",Tasks!$AG17=""),"",Tasks!$AG17)</f>
        <v>46328.0</v>
      </c>
      <c r="O17" s="80">
        <f>IF(OR($A17="",NOT(ISNUMBER($G17))),"",IF(AND($F17&lt;=O$6,$G17&gt;=O$5),IF(O$5&gt;$N17,5,$K17)*10+IF(AND($F17&gt;=O$5,$F17&lt;=O$6),IF(AND($G17&gt;=O$5,$G17&lt;=O$6),5,IF($L17=1,2,1)),IF(AND($G17&gt;=O$5,$G17&lt;=O$6),IF($M17&gt;0,4,3),0)),IF(AND($D17&lt;=O$6,$E17&gt;=O$5),60,0)))</f>
        <v>31</v>
      </c>
      <c r="P17" s="80">
        <f>IF(OR($A17="",NOT(ISNUMBER($G17))),"",IF(AND($F17&lt;=P$6,$G17&gt;=P$5),IF(P$5&gt;$N17,5,$K17)*10+IF(AND($F17&gt;=P$5,$F17&lt;=P$6),IF(AND($G17&gt;=P$5,$G17&lt;=P$6),5,IF($L17=1,2,1)),IF(AND($G17&gt;=P$5,$G17&lt;=P$6),IF($M17&gt;0,4,3),0)),IF(AND($D17&lt;=P$6,$E17&gt;=P$5),60,0)))</f>
        <v>30</v>
      </c>
      <c r="Q17" s="80">
        <f>IF(OR($A17="",NOT(ISNUMBER($G17))),"",IF(AND($F17&lt;=Q$6,$G17&gt;=Q$5),IF(Q$5&gt;$N17,5,$K17)*10+IF(AND($F17&gt;=Q$5,$F17&lt;=Q$6),IF(AND($G17&gt;=Q$5,$G17&lt;=Q$6),5,IF($L17=1,2,1)),IF(AND($G17&gt;=Q$5,$G17&lt;=Q$6),IF($M17&gt;0,4,3),0)),IF(AND($D17&lt;=Q$6,$E17&gt;=Q$5),60,0)))</f>
        <v>30</v>
      </c>
      <c r="R17" s="80">
        <f>IF(OR($A17="",NOT(ISNUMBER($G17))),"",IF(AND($F17&lt;=R$6,$G17&gt;=R$5),IF(R$5&gt;$N17,5,$K17)*10+IF(AND($F17&gt;=R$5,$F17&lt;=R$6),IF(AND($G17&gt;=R$5,$G17&lt;=R$6),5,IF($L17=1,2,1)),IF(AND($G17&gt;=R$5,$G17&lt;=R$6),IF($M17&gt;0,4,3),0)),IF(AND($D17&lt;=R$6,$E17&gt;=R$5),60,0)))</f>
        <v>34</v>
      </c>
      <c r="S17" s="80">
        <f>IF(OR($A17="",NOT(ISNUMBER($G17))),"",IF(AND($F17&lt;=S$6,$G17&gt;=S$5),IF(S$5&gt;$N17,5,$K17)*10+IF(AND($F17&gt;=S$5,$F17&lt;=S$6),IF(AND($G17&gt;=S$5,$G17&lt;=S$6),5,IF($L17=1,2,1)),IF(AND($G17&gt;=S$5,$G17&lt;=S$6),IF($M17&gt;0,4,3),0)),IF(AND($D17&lt;=S$6,$E17&gt;=S$5),60,0)))</f>
        <v>0</v>
      </c>
      <c r="T17" s="80">
        <f>IF(OR($A17="",NOT(ISNUMBER($G17))),"",IF(AND($F17&lt;=T$6,$G17&gt;=T$5),IF(T$5&gt;$N17,5,$K17)*10+IF(AND($F17&gt;=T$5,$F17&lt;=T$6),IF(AND($G17&gt;=T$5,$G17&lt;=T$6),5,IF($L17=1,2,1)),IF(AND($G17&gt;=T$5,$G17&lt;=T$6),IF($M17&gt;0,4,3),0)),IF(AND($D17&lt;=T$6,$E17&gt;=T$5),60,0)))</f>
        <v>0</v>
      </c>
      <c r="U17" s="80">
        <f>IF(OR($A17="",NOT(ISNUMBER($G17))),"",IF(AND($F17&lt;=U$6,$G17&gt;=U$5),IF(U$5&gt;$N17,5,$K17)*10+IF(AND($F17&gt;=U$5,$F17&lt;=U$6),IF(AND($G17&gt;=U$5,$G17&lt;=U$6),5,IF($L17=1,2,1)),IF(AND($G17&gt;=U$5,$G17&lt;=U$6),IF($M17&gt;0,4,3),0)),IF(AND($D17&lt;=U$6,$E17&gt;=U$5),60,0)))</f>
        <v>0</v>
      </c>
      <c r="V17" s="80">
        <f>IF(OR($A17="",NOT(ISNUMBER($G17))),"",IF(AND($F17&lt;=V$6,$G17&gt;=V$5),IF(V$5&gt;$N17,5,$K17)*10+IF(AND($F17&gt;=V$5,$F17&lt;=V$6),IF(AND($G17&gt;=V$5,$G17&lt;=V$6),5,IF($L17=1,2,1)),IF(AND($G17&gt;=V$5,$G17&lt;=V$6),IF($M17&gt;0,4,3),0)),IF(AND($D17&lt;=V$6,$E17&gt;=V$5),60,0)))</f>
        <v>0</v>
      </c>
      <c r="W17" s="80">
        <f>IF(OR($A17="",NOT(ISNUMBER($G17))),"",IF(AND($F17&lt;=W$6,$G17&gt;=W$5),IF(W$5&gt;$N17,5,$K17)*10+IF(AND($F17&gt;=W$5,$F17&lt;=W$6),IF(AND($G17&gt;=W$5,$G17&lt;=W$6),5,IF($L17=1,2,1)),IF(AND($G17&gt;=W$5,$G17&lt;=W$6),IF($M17&gt;0,4,3),0)),IF(AND($D17&lt;=W$6,$E17&gt;=W$5),60,0)))</f>
        <v>0</v>
      </c>
      <c r="X17" s="80">
        <f>IF(OR($A17="",NOT(ISNUMBER($G17))),"",IF(AND($F17&lt;=X$6,$G17&gt;=X$5),IF(X$5&gt;$N17,5,$K17)*10+IF(AND($F17&gt;=X$5,$F17&lt;=X$6),IF(AND($G17&gt;=X$5,$G17&lt;=X$6),5,IF($L17=1,2,1)),IF(AND($G17&gt;=X$5,$G17&lt;=X$6),IF($M17&gt;0,4,3),0)),IF(AND($D17&lt;=X$6,$E17&gt;=X$5),60,0)))</f>
        <v>0</v>
      </c>
      <c r="Y17" s="80">
        <f>IF(OR($A17="",NOT(ISNUMBER($G17))),"",IF(AND($F17&lt;=Y$6,$G17&gt;=Y$5),IF(Y$5&gt;$N17,5,$K17)*10+IF(AND($F17&gt;=Y$5,$F17&lt;=Y$6),IF(AND($G17&gt;=Y$5,$G17&lt;=Y$6),5,IF($L17=1,2,1)),IF(AND($G17&gt;=Y$5,$G17&lt;=Y$6),IF($M17&gt;0,4,3),0)),IF(AND($D17&lt;=Y$6,$E17&gt;=Y$5),60,0)))</f>
        <v>0</v>
      </c>
      <c r="Z17" s="80">
        <f>IF(OR($A17="",NOT(ISNUMBER($G17))),"",IF(AND($F17&lt;=Z$6,$G17&gt;=Z$5),IF(Z$5&gt;$N17,5,$K17)*10+IF(AND($F17&gt;=Z$5,$F17&lt;=Z$6),IF(AND($G17&gt;=Z$5,$G17&lt;=Z$6),5,IF($L17=1,2,1)),IF(AND($G17&gt;=Z$5,$G17&lt;=Z$6),IF($M17&gt;0,4,3),0)),IF(AND($D17&lt;=Z$6,$E17&gt;=Z$5),60,0)))</f>
        <v>0</v>
      </c>
      <c r="AA17" s="80">
        <f>IF(OR($A17="",NOT(ISNUMBER($G17))),"",IF(AND($F17&lt;=AA$6,$G17&gt;=AA$5),IF(AA$5&gt;$N17,5,$K17)*10+IF(AND($F17&gt;=AA$5,$F17&lt;=AA$6),IF(AND($G17&gt;=AA$5,$G17&lt;=AA$6),5,IF($L17=1,2,1)),IF(AND($G17&gt;=AA$5,$G17&lt;=AA$6),IF($M17&gt;0,4,3),0)),IF(AND($D17&lt;=AA$6,$E17&gt;=AA$5),60,0)))</f>
        <v>0</v>
      </c>
      <c r="AB17" s="80">
        <f>IF(OR($A17="",NOT(ISNUMBER($G17))),"",IF(AND($F17&lt;=AB$6,$G17&gt;=AB$5),IF(AB$5&gt;$N17,5,$K17)*10+IF(AND($F17&gt;=AB$5,$F17&lt;=AB$6),IF(AND($G17&gt;=AB$5,$G17&lt;=AB$6),5,IF($L17=1,2,1)),IF(AND($G17&gt;=AB$5,$G17&lt;=AB$6),IF($M17&gt;0,4,3),0)),IF(AND($D17&lt;=AB$6,$E17&gt;=AB$5),60,0)))</f>
        <v>0</v>
      </c>
      <c r="AC17" s="80">
        <f>IF(OR($A17="",NOT(ISNUMBER($G17))),"",IF(AND($F17&lt;=AC$6,$G17&gt;=AC$5),IF(AC$5&gt;$N17,5,$K17)*10+IF(AND($F17&gt;=AC$5,$F17&lt;=AC$6),IF(AND($G17&gt;=AC$5,$G17&lt;=AC$6),5,IF($L17=1,2,1)),IF(AND($G17&gt;=AC$5,$G17&lt;=AC$6),IF($M17&gt;0,4,3),0)),IF(AND($D17&lt;=AC$6,$E17&gt;=AC$5),60,0)))</f>
        <v>0</v>
      </c>
      <c r="AD17" s="80">
        <f>IF(OR($A17="",NOT(ISNUMBER($G17))),"",IF(AND($F17&lt;=AD$6,$G17&gt;=AD$5),IF(AD$5&gt;$N17,5,$K17)*10+IF(AND($F17&gt;=AD$5,$F17&lt;=AD$6),IF(AND($G17&gt;=AD$5,$G17&lt;=AD$6),5,IF($L17=1,2,1)),IF(AND($G17&gt;=AD$5,$G17&lt;=AD$6),IF($M17&gt;0,4,3),0)),IF(AND($D17&lt;=AD$6,$E17&gt;=AD$5),60,0)))</f>
        <v>0</v>
      </c>
      <c r="AE17" s="80">
        <f>IF(OR($A17="",NOT(ISNUMBER($G17))),"",IF(AND($F17&lt;=AE$6,$G17&gt;=AE$5),IF(AE$5&gt;$N17,5,$K17)*10+IF(AND($F17&gt;=AE$5,$F17&lt;=AE$6),IF(AND($G17&gt;=AE$5,$G17&lt;=AE$6),5,IF($L17=1,2,1)),IF(AND($G17&gt;=AE$5,$G17&lt;=AE$6),IF($M17&gt;0,4,3),0)),IF(AND($D17&lt;=AE$6,$E17&gt;=AE$5),60,0)))</f>
        <v>0</v>
      </c>
      <c r="AF17" s="80">
        <f>IF(OR($A17="",NOT(ISNUMBER($G17))),"",IF(AND($F17&lt;=AF$6,$G17&gt;=AF$5),IF(AF$5&gt;$N17,5,$K17)*10+IF(AND($F17&gt;=AF$5,$F17&lt;=AF$6),IF(AND($G17&gt;=AF$5,$G17&lt;=AF$6),5,IF($L17=1,2,1)),IF(AND($G17&gt;=AF$5,$G17&lt;=AF$6),IF($M17&gt;0,4,3),0)),IF(AND($D17&lt;=AF$6,$E17&gt;=AF$5),60,0)))</f>
        <v>0</v>
      </c>
      <c r="AG17" s="80">
        <f>IF(OR($A17="",NOT(ISNUMBER($G17))),"",IF(AND($F17&lt;=AG$6,$G17&gt;=AG$5),IF(AG$5&gt;$N17,5,$K17)*10+IF(AND($F17&gt;=AG$5,$F17&lt;=AG$6),IF(AND($G17&gt;=AG$5,$G17&lt;=AG$6),5,IF($L17=1,2,1)),IF(AND($G17&gt;=AG$5,$G17&lt;=AG$6),IF($M17&gt;0,4,3),0)),IF(AND($D17&lt;=AG$6,$E17&gt;=AG$5),60,0)))</f>
        <v>0</v>
      </c>
      <c r="AH17" s="80">
        <f>IF(OR($A17="",NOT(ISNUMBER($G17))),"",IF(AND($F17&lt;=AH$6,$G17&gt;=AH$5),IF(AH$5&gt;$N17,5,$K17)*10+IF(AND($F17&gt;=AH$5,$F17&lt;=AH$6),IF(AND($G17&gt;=AH$5,$G17&lt;=AH$6),5,IF($L17=1,2,1)),IF(AND($G17&gt;=AH$5,$G17&lt;=AH$6),IF($M17&gt;0,4,3),0)),IF(AND($D17&lt;=AH$6,$E17&gt;=AH$5),60,0)))</f>
        <v>0</v>
      </c>
      <c r="AI17" s="80">
        <f>IF(OR($A17="",NOT(ISNUMBER($G17))),"",IF(AND($F17&lt;=AI$6,$G17&gt;=AI$5),IF(AI$5&gt;$N17,5,$K17)*10+IF(AND($F17&gt;=AI$5,$F17&lt;=AI$6),IF(AND($G17&gt;=AI$5,$G17&lt;=AI$6),5,IF($L17=1,2,1)),IF(AND($G17&gt;=AI$5,$G17&lt;=AI$6),IF($M17&gt;0,4,3),0)),IF(AND($D17&lt;=AI$6,$E17&gt;=AI$5),60,0)))</f>
        <v>0</v>
      </c>
      <c r="AJ17" s="80">
        <f>IF(OR($A17="",NOT(ISNUMBER($G17))),"",IF(AND($F17&lt;=AJ$6,$G17&gt;=AJ$5),IF(AJ$5&gt;$N17,5,$K17)*10+IF(AND($F17&gt;=AJ$5,$F17&lt;=AJ$6),IF(AND($G17&gt;=AJ$5,$G17&lt;=AJ$6),5,IF($L17=1,2,1)),IF(AND($G17&gt;=AJ$5,$G17&lt;=AJ$6),IF($M17&gt;0,4,3),0)),IF(AND($D17&lt;=AJ$6,$E17&gt;=AJ$5),60,0)))</f>
        <v>0</v>
      </c>
      <c r="AK17" s="80">
        <f>IF(OR($A17="",NOT(ISNUMBER($G17))),"",IF(AND($F17&lt;=AK$6,$G17&gt;=AK$5),IF(AK$5&gt;$N17,5,$K17)*10+IF(AND($F17&gt;=AK$5,$F17&lt;=AK$6),IF(AND($G17&gt;=AK$5,$G17&lt;=AK$6),5,IF($L17=1,2,1)),IF(AND($G17&gt;=AK$5,$G17&lt;=AK$6),IF($M17&gt;0,4,3),0)),IF(AND($D17&lt;=AK$6,$E17&gt;=AK$5),60,0)))</f>
        <v>0</v>
      </c>
      <c r="AL17" s="80">
        <f>IF(OR($A17="",NOT(ISNUMBER($G17))),"",IF(AND($F17&lt;=AL$6,$G17&gt;=AL$5),IF(AL$5&gt;$N17,5,$K17)*10+IF(AND($F17&gt;=AL$5,$F17&lt;=AL$6),IF(AND($G17&gt;=AL$5,$G17&lt;=AL$6),5,IF($L17=1,2,1)),IF(AND($G17&gt;=AL$5,$G17&lt;=AL$6),IF($M17&gt;0,4,3),0)),IF(AND($D17&lt;=AL$6,$E17&gt;=AL$5),60,0)))</f>
        <v>0</v>
      </c>
      <c r="AM17" s="80">
        <f>IF(OR($A17="",NOT(ISNUMBER($G17))),"",IF(AND($F17&lt;=AM$6,$G17&gt;=AM$5),IF(AM$5&gt;$N17,5,$K17)*10+IF(AND($F17&gt;=AM$5,$F17&lt;=AM$6),IF(AND($G17&gt;=AM$5,$G17&lt;=AM$6),5,IF($L17=1,2,1)),IF(AND($G17&gt;=AM$5,$G17&lt;=AM$6),IF($M17&gt;0,4,3),0)),IF(AND($D17&lt;=AM$6,$E17&gt;=AM$5),60,0)))</f>
        <v>0</v>
      </c>
      <c r="AN17" s="80">
        <f>IF(OR($A17="",NOT(ISNUMBER($G17))),"",IF(AND($F17&lt;=AN$6,$G17&gt;=AN$5),IF(AN$5&gt;$N17,5,$K17)*10+IF(AND($F17&gt;=AN$5,$F17&lt;=AN$6),IF(AND($G17&gt;=AN$5,$G17&lt;=AN$6),5,IF($L17=1,2,1)),IF(AND($G17&gt;=AN$5,$G17&lt;=AN$6),IF($M17&gt;0,4,3),0)),IF(AND($D17&lt;=AN$6,$E17&gt;=AN$5),60,0)))</f>
        <v>0</v>
      </c>
      <c r="AO17" s="80">
        <f>IF(OR($A17="",NOT(ISNUMBER($G17))),"",IF(AND($F17&lt;=AO$6,$G17&gt;=AO$5),IF(AO$5&gt;$N17,5,$K17)*10+IF(AND($F17&gt;=AO$5,$F17&lt;=AO$6),IF(AND($G17&gt;=AO$5,$G17&lt;=AO$6),5,IF($L17=1,2,1)),IF(AND($G17&gt;=AO$5,$G17&lt;=AO$6),IF($M17&gt;0,4,3),0)),IF(AND($D17&lt;=AO$6,$E17&gt;=AO$5),60,0)))</f>
        <v>0</v>
      </c>
      <c r="AP17" s="80">
        <f>IF(OR($A17="",NOT(ISNUMBER($G17))),"",IF(AND($F17&lt;=AP$6,$G17&gt;=AP$5),IF(AP$5&gt;$N17,5,$K17)*10+IF(AND($F17&gt;=AP$5,$F17&lt;=AP$6),IF(AND($G17&gt;=AP$5,$G17&lt;=AP$6),5,IF($L17=1,2,1)),IF(AND($G17&gt;=AP$5,$G17&lt;=AP$6),IF($M17&gt;0,4,3),0)),IF(AND($D17&lt;=AP$6,$E17&gt;=AP$5),60,0)))</f>
        <v>0</v>
      </c>
      <c r="AQ17" s="80">
        <f>IF(OR($A17="",NOT(ISNUMBER($G17))),"",IF(AND($F17&lt;=AQ$6,$G17&gt;=AQ$5),IF(AQ$5&gt;$N17,5,$K17)*10+IF(AND($F17&gt;=AQ$5,$F17&lt;=AQ$6),IF(AND($G17&gt;=AQ$5,$G17&lt;=AQ$6),5,IF($L17=1,2,1)),IF(AND($G17&gt;=AQ$5,$G17&lt;=AQ$6),IF($M17&gt;0,4,3),0)),IF(AND($D17&lt;=AQ$6,$E17&gt;=AQ$5),60,0)))</f>
        <v>0</v>
      </c>
      <c r="AR17" s="80">
        <f>IF(OR($A17="",NOT(ISNUMBER($G17))),"",IF(AND($F17&lt;=AR$6,$G17&gt;=AR$5),IF(AR$5&gt;$N17,5,$K17)*10+IF(AND($F17&gt;=AR$5,$F17&lt;=AR$6),IF(AND($G17&gt;=AR$5,$G17&lt;=AR$6),5,IF($L17=1,2,1)),IF(AND($G17&gt;=AR$5,$G17&lt;=AR$6),IF($M17&gt;0,4,3),0)),IF(AND($D17&lt;=AR$6,$E17&gt;=AR$5),60,0)))</f>
        <v>0</v>
      </c>
      <c r="AS17" s="80">
        <f>IF(OR($A17="",NOT(ISNUMBER($G17))),"",IF(AND($F17&lt;=AS$6,$G17&gt;=AS$5),IF(AS$5&gt;$N17,5,$K17)*10+IF(AND($F17&gt;=AS$5,$F17&lt;=AS$6),IF(AND($G17&gt;=AS$5,$G17&lt;=AS$6),5,IF($L17=1,2,1)),IF(AND($G17&gt;=AS$5,$G17&lt;=AS$6),IF($M17&gt;0,4,3),0)),IF(AND($D17&lt;=AS$6,$E17&gt;=AS$5),60,0)))</f>
        <v>0</v>
      </c>
      <c r="AT17" s="80">
        <f>IF(OR($A17="",NOT(ISNUMBER($G17))),"",IF(AND($F17&lt;=AT$6,$G17&gt;=AT$5),IF(AT$5&gt;$N17,5,$K17)*10+IF(AND($F17&gt;=AT$5,$F17&lt;=AT$6),IF(AND($G17&gt;=AT$5,$G17&lt;=AT$6),5,IF($L17=1,2,1)),IF(AND($G17&gt;=AT$5,$G17&lt;=AT$6),IF($M17&gt;0,4,3),0)),IF(AND($D17&lt;=AT$6,$E17&gt;=AT$5),60,0)))</f>
        <v>0</v>
      </c>
      <c r="AU17" s="80">
        <f>IF(OR($A17="",NOT(ISNUMBER($G17))),"",IF(AND($F17&lt;=AU$6,$G17&gt;=AU$5),IF(AU$5&gt;$N17,5,$K17)*10+IF(AND($F17&gt;=AU$5,$F17&lt;=AU$6),IF(AND($G17&gt;=AU$5,$G17&lt;=AU$6),5,IF($L17=1,2,1)),IF(AND($G17&gt;=AU$5,$G17&lt;=AU$6),IF($M17&gt;0,4,3),0)),IF(AND($D17&lt;=AU$6,$E17&gt;=AU$5),60,0)))</f>
        <v>0</v>
      </c>
      <c r="AV17" s="80">
        <f>IF(OR($A17="",NOT(ISNUMBER($G17))),"",IF(AND($F17&lt;=AV$6,$G17&gt;=AV$5),IF(AV$5&gt;$N17,5,$K17)*10+IF(AND($F17&gt;=AV$5,$F17&lt;=AV$6),IF(AND($G17&gt;=AV$5,$G17&lt;=AV$6),5,IF($L17=1,2,1)),IF(AND($G17&gt;=AV$5,$G17&lt;=AV$6),IF($M17&gt;0,4,3),0)),IF(AND($D17&lt;=AV$6,$E17&gt;=AV$5),60,0)))</f>
        <v>0</v>
      </c>
      <c r="AW17" s="80">
        <f>IF(OR($A17="",NOT(ISNUMBER($G17))),"",IF(AND($F17&lt;=AW$6,$G17&gt;=AW$5),IF(AW$5&gt;$N17,5,$K17)*10+IF(AND($F17&gt;=AW$5,$F17&lt;=AW$6),IF(AND($G17&gt;=AW$5,$G17&lt;=AW$6),5,IF($L17=1,2,1)),IF(AND($G17&gt;=AW$5,$G17&lt;=AW$6),IF($M17&gt;0,4,3),0)),IF(AND($D17&lt;=AW$6,$E17&gt;=AW$5),60,0)))</f>
        <v>0</v>
      </c>
      <c r="AX17" s="80">
        <f>IF(OR($A17="",NOT(ISNUMBER($G17))),"",IF(AND($F17&lt;=AX$6,$G17&gt;=AX$5),IF(AX$5&gt;$N17,5,$K17)*10+IF(AND($F17&gt;=AX$5,$F17&lt;=AX$6),IF(AND($G17&gt;=AX$5,$G17&lt;=AX$6),5,IF($L17=1,2,1)),IF(AND($G17&gt;=AX$5,$G17&lt;=AX$6),IF($M17&gt;0,4,3),0)),IF(AND($D17&lt;=AX$6,$E17&gt;=AX$5),60,0)))</f>
        <v>0</v>
      </c>
      <c r="AY17" s="80">
        <f>IF(OR($A17="",NOT(ISNUMBER($G17))),"",IF(AND($F17&lt;=AY$6,$G17&gt;=AY$5),IF(AY$5&gt;$N17,5,$K17)*10+IF(AND($F17&gt;=AY$5,$F17&lt;=AY$6),IF(AND($G17&gt;=AY$5,$G17&lt;=AY$6),5,IF($L17=1,2,1)),IF(AND($G17&gt;=AY$5,$G17&lt;=AY$6),IF($M17&gt;0,4,3),0)),IF(AND($D17&lt;=AY$6,$E17&gt;=AY$5),60,0)))</f>
        <v>0</v>
      </c>
      <c r="AZ17" s="80">
        <f>IF(OR($A17="",NOT(ISNUMBER($G17))),"",IF(AND($F17&lt;=AZ$6,$G17&gt;=AZ$5),IF(AZ$5&gt;$N17,5,$K17)*10+IF(AND($F17&gt;=AZ$5,$F17&lt;=AZ$6),IF(AND($G17&gt;=AZ$5,$G17&lt;=AZ$6),5,IF($L17=1,2,1)),IF(AND($G17&gt;=AZ$5,$G17&lt;=AZ$6),IF($M17&gt;0,4,3),0)),IF(AND($D17&lt;=AZ$6,$E17&gt;=AZ$5),60,0)))</f>
        <v>0</v>
      </c>
      <c r="BA17" s="80">
        <f>IF(OR($A17="",NOT(ISNUMBER($G17))),"",IF(AND($F17&lt;=BA$6,$G17&gt;=BA$5),IF(BA$5&gt;$N17,5,$K17)*10+IF(AND($F17&gt;=BA$5,$F17&lt;=BA$6),IF(AND($G17&gt;=BA$5,$G17&lt;=BA$6),5,IF($L17=1,2,1)),IF(AND($G17&gt;=BA$5,$G17&lt;=BA$6),IF($M17&gt;0,4,3),0)),IF(AND($D17&lt;=BA$6,$E17&gt;=BA$5),60,0)))</f>
        <v>0</v>
      </c>
      <c r="BB17" s="80">
        <f>IF(OR($A17="",NOT(ISNUMBER($G17))),"",IF(AND($F17&lt;=BB$6,$G17&gt;=BB$5),IF(BB$5&gt;$N17,5,$K17)*10+IF(AND($F17&gt;=BB$5,$F17&lt;=BB$6),IF(AND($G17&gt;=BB$5,$G17&lt;=BB$6),5,IF($L17=1,2,1)),IF(AND($G17&gt;=BB$5,$G17&lt;=BB$6),IF($M17&gt;0,4,3),0)),IF(AND($D17&lt;=BB$6,$E17&gt;=BB$5),60,0)))</f>
        <v>0</v>
      </c>
      <c r="BC17" s="80">
        <f>IF(OR($A17="",NOT(ISNUMBER($G17))),"",IF(AND($F17&lt;=BC$6,$G17&gt;=BC$5),IF(BC$5&gt;$N17,5,$K17)*10+IF(AND($F17&gt;=BC$5,$F17&lt;=BC$6),IF(AND($G17&gt;=BC$5,$G17&lt;=BC$6),5,IF($L17=1,2,1)),IF(AND($G17&gt;=BC$5,$G17&lt;=BC$6),IF($M17&gt;0,4,3),0)),IF(AND($D17&lt;=BC$6,$E17&gt;=BC$5),60,0)))</f>
        <v>0</v>
      </c>
      <c r="BD17" s="80">
        <f>IF(OR($A17="",NOT(ISNUMBER($G17))),"",IF(AND($F17&lt;=BD$6,$G17&gt;=BD$5),IF(BD$5&gt;$N17,5,$K17)*10+IF(AND($F17&gt;=BD$5,$F17&lt;=BD$6),IF(AND($G17&gt;=BD$5,$G17&lt;=BD$6),5,IF($L17=1,2,1)),IF(AND($G17&gt;=BD$5,$G17&lt;=BD$6),IF($M17&gt;0,4,3),0)),IF(AND($D17&lt;=BD$6,$E17&gt;=BD$5),60,0)))</f>
        <v>0</v>
      </c>
      <c r="BE17" s="80">
        <f>IF(OR($A17="",NOT(ISNUMBER($G17))),"",IF(AND($F17&lt;=BE$6,$G17&gt;=BE$5),IF(BE$5&gt;$N17,5,$K17)*10+IF(AND($F17&gt;=BE$5,$F17&lt;=BE$6),IF(AND($G17&gt;=BE$5,$G17&lt;=BE$6),5,IF($L17=1,2,1)),IF(AND($G17&gt;=BE$5,$G17&lt;=BE$6),IF($M17&gt;0,4,3),0)),IF(AND($D17&lt;=BE$6,$E17&gt;=BE$5),60,0)))</f>
        <v>0</v>
      </c>
      <c r="BF17" s="80">
        <f>IF(OR($A17="",NOT(ISNUMBER($G17))),"",IF(AND($F17&lt;=BF$6,$G17&gt;=BF$5),IF(BF$5&gt;$N17,5,$K17)*10+IF(AND($F17&gt;=BF$5,$F17&lt;=BF$6),IF(AND($G17&gt;=BF$5,$G17&lt;=BF$6),5,IF($L17=1,2,1)),IF(AND($G17&gt;=BF$5,$G17&lt;=BF$6),IF($M17&gt;0,4,3),0)),IF(AND($D17&lt;=BF$6,$E17&gt;=BF$5),60,0)))</f>
        <v>0</v>
      </c>
      <c r="BG17" s="80">
        <f>IF(OR($A17="",NOT(ISNUMBER($G17))),"",IF(AND($F17&lt;=BG$6,$G17&gt;=BG$5),IF(BG$5&gt;$N17,5,$K17)*10+IF(AND($F17&gt;=BG$5,$F17&lt;=BG$6),IF(AND($G17&gt;=BG$5,$G17&lt;=BG$6),5,IF($L17=1,2,1)),IF(AND($G17&gt;=BG$5,$G17&lt;=BG$6),IF($M17&gt;0,4,3),0)),IF(AND($D17&lt;=BG$6,$E17&gt;=BG$5),60,0)))</f>
        <v>0</v>
      </c>
      <c r="BH17" s="80">
        <f>IF(OR($A17="",NOT(ISNUMBER($G17))),"",IF(AND($F17&lt;=BH$6,$G17&gt;=BH$5),IF(BH$5&gt;$N17,5,$K17)*10+IF(AND($F17&gt;=BH$5,$F17&lt;=BH$6),IF(AND($G17&gt;=BH$5,$G17&lt;=BH$6),5,IF($L17=1,2,1)),IF(AND($G17&gt;=BH$5,$G17&lt;=BH$6),IF($M17&gt;0,4,3),0)),IF(AND($D17&lt;=BH$6,$E17&gt;=BH$5),60,0)))</f>
        <v>0</v>
      </c>
      <c r="BI17" s="80">
        <f>IF(OR($A17="",NOT(ISNUMBER($G17))),"",IF(AND($F17&lt;=BI$6,$G17&gt;=BI$5),IF(BI$5&gt;$N17,5,$K17)*10+IF(AND($F17&gt;=BI$5,$F17&lt;=BI$6),IF(AND($G17&gt;=BI$5,$G17&lt;=BI$6),5,IF($L17=1,2,1)),IF(AND($G17&gt;=BI$5,$G17&lt;=BI$6),IF($M17&gt;0,4,3),0)),IF(AND($D17&lt;=BI$6,$E17&gt;=BI$5),60,0)))</f>
        <v>0</v>
      </c>
      <c r="BJ17" s="80">
        <f>IF(OR($A17="",NOT(ISNUMBER($G17))),"",IF(AND($F17&lt;=BJ$6,$G17&gt;=BJ$5),IF(BJ$5&gt;$N17,5,$K17)*10+IF(AND($F17&gt;=BJ$5,$F17&lt;=BJ$6),IF(AND($G17&gt;=BJ$5,$G17&lt;=BJ$6),5,IF($L17=1,2,1)),IF(AND($G17&gt;=BJ$5,$G17&lt;=BJ$6),IF($M17&gt;0,4,3),0)),IF(AND($D17&lt;=BJ$6,$E17&gt;=BJ$5),60,0)))</f>
        <v>0</v>
      </c>
      <c r="BK17" s="80">
        <f>IF(OR($A17="",NOT(ISNUMBER($G17))),"",IF(AND($F17&lt;=BK$6,$G17&gt;=BK$5),IF(BK$5&gt;$N17,5,$K17)*10+IF(AND($F17&gt;=BK$5,$F17&lt;=BK$6),IF(AND($G17&gt;=BK$5,$G17&lt;=BK$6),5,IF($L17=1,2,1)),IF(AND($G17&gt;=BK$5,$G17&lt;=BK$6),IF($M17&gt;0,4,3),0)),IF(AND($D17&lt;=BK$6,$E17&gt;=BK$5),60,0)))</f>
        <v>0</v>
      </c>
      <c r="BL17" s="80">
        <f>IF(OR($A17="",NOT(ISNUMBER($G17))),"",IF(AND($F17&lt;=BL$6,$G17&gt;=BL$5),IF(BL$5&gt;$N17,5,$K17)*10+IF(AND($F17&gt;=BL$5,$F17&lt;=BL$6),IF(AND($G17&gt;=BL$5,$G17&lt;=BL$6),5,IF($L17=1,2,1)),IF(AND($G17&gt;=BL$5,$G17&lt;=BL$6),IF($M17&gt;0,4,3),0)),IF(AND($D17&lt;=BL$6,$E17&gt;=BL$5),60,0)))</f>
        <v>0</v>
      </c>
      <c r="BM17" s="80">
        <f>IF(OR($A17="",NOT(ISNUMBER($G17))),"",IF(AND($F17&lt;=BM$6,$G17&gt;=BM$5),IF(BM$5&gt;$N17,5,$K17)*10+IF(AND($F17&gt;=BM$5,$F17&lt;=BM$6),IF(AND($G17&gt;=BM$5,$G17&lt;=BM$6),5,IF($L17=1,2,1)),IF(AND($G17&gt;=BM$5,$G17&lt;=BM$6),IF($M17&gt;0,4,3),0)),IF(AND($D17&lt;=BM$6,$E17&gt;=BM$5),60,0)))</f>
        <v>0</v>
      </c>
      <c r="BN17" s="80">
        <f>IF(OR($A17="",NOT(ISNUMBER($G17))),"",IF(AND($F17&lt;=BN$6,$G17&gt;=BN$5),IF(BN$5&gt;$N17,5,$K17)*10+IF(AND($F17&gt;=BN$5,$F17&lt;=BN$6),IF(AND($G17&gt;=BN$5,$G17&lt;=BN$6),5,IF($L17=1,2,1)),IF(AND($G17&gt;=BN$5,$G17&lt;=BN$6),IF($M17&gt;0,4,3),0)),IF(AND($D17&lt;=BN$6,$E17&gt;=BN$5),60,0)))</f>
        <v>0</v>
      </c>
      <c r="BO17" s="80">
        <f>IF(OR($A17="",NOT(ISNUMBER($G17))),"",IF(AND($F17&lt;=BO$6,$G17&gt;=BO$5),IF(BO$5&gt;$N17,5,$K17)*10+IF(AND($F17&gt;=BO$5,$F17&lt;=BO$6),IF(AND($G17&gt;=BO$5,$G17&lt;=BO$6),5,IF($L17=1,2,1)),IF(AND($G17&gt;=BO$5,$G17&lt;=BO$6),IF($M17&gt;0,4,3),0)),IF(AND($D17&lt;=BO$6,$E17&gt;=BO$5),60,0)))</f>
        <v>0</v>
      </c>
      <c r="BP17" s="80">
        <f>IF(OR($A17="",NOT(ISNUMBER($G17))),"",IF(AND($F17&lt;=BP$6,$G17&gt;=BP$5),IF(BP$5&gt;$N17,5,$K17)*10+IF(AND($F17&gt;=BP$5,$F17&lt;=BP$6),IF(AND($G17&gt;=BP$5,$G17&lt;=BP$6),5,IF($L17=1,2,1)),IF(AND($G17&gt;=BP$5,$G17&lt;=BP$6),IF($M17&gt;0,4,3),0)),IF(AND($D17&lt;=BP$6,$E17&gt;=BP$5),60,0)))</f>
        <v>0</v>
      </c>
      <c r="BQ17" s="80">
        <f>IF(OR($A17="",NOT(ISNUMBER($G17))),"",IF(AND($F17&lt;=BQ$6,$G17&gt;=BQ$5),IF(BQ$5&gt;$N17,5,$K17)*10+IF(AND($F17&gt;=BQ$5,$F17&lt;=BQ$6),IF(AND($G17&gt;=BQ$5,$G17&lt;=BQ$6),5,IF($L17=1,2,1)),IF(AND($G17&gt;=BQ$5,$G17&lt;=BQ$6),IF($M17&gt;0,4,3),0)),IF(AND($D17&lt;=BQ$6,$E17&gt;=BQ$5),60,0)))</f>
        <v>0</v>
      </c>
      <c r="BR17" s="80">
        <f>IF(OR($A17="",NOT(ISNUMBER($G17))),"",IF(AND($F17&lt;=BR$6,$G17&gt;=BR$5),IF(BR$5&gt;$N17,5,$K17)*10+IF(AND($F17&gt;=BR$5,$F17&lt;=BR$6),IF(AND($G17&gt;=BR$5,$G17&lt;=BR$6),5,IF($L17=1,2,1)),IF(AND($G17&gt;=BR$5,$G17&lt;=BR$6),IF($M17&gt;0,4,3),0)),IF(AND($D17&lt;=BR$6,$E17&gt;=BR$5),60,0)))</f>
        <v>0</v>
      </c>
      <c r="BS17" s="80">
        <f>IF(OR($A17="",NOT(ISNUMBER($G17))),"",IF(AND($F17&lt;=BS$6,$G17&gt;=BS$5),IF(BS$5&gt;$N17,5,$K17)*10+IF(AND($F17&gt;=BS$5,$F17&lt;=BS$6),IF(AND($G17&gt;=BS$5,$G17&lt;=BS$6),5,IF($L17=1,2,1)),IF(AND($G17&gt;=BS$5,$G17&lt;=BS$6),IF($M17&gt;0,4,3),0)),IF(AND($D17&lt;=BS$6,$E17&gt;=BS$5),60,0)))</f>
        <v>0</v>
      </c>
      <c r="BT17" s="80">
        <f>IF(OR($A17="",NOT(ISNUMBER($G17))),"",IF(AND($F17&lt;=BT$6,$G17&gt;=BT$5),IF(BT$5&gt;$N17,5,$K17)*10+IF(AND($F17&gt;=BT$5,$F17&lt;=BT$6),IF(AND($G17&gt;=BT$5,$G17&lt;=BT$6),5,IF($L17=1,2,1)),IF(AND($G17&gt;=BT$5,$G17&lt;=BT$6),IF($M17&gt;0,4,3),0)),IF(AND($D17&lt;=BT$6,$E17&gt;=BT$5),60,0)))</f>
        <v>0</v>
      </c>
      <c r="BU17" s="80">
        <f>IF(OR($A17="",NOT(ISNUMBER($G17))),"",IF(AND($F17&lt;=BU$6,$G17&gt;=BU$5),IF(BU$5&gt;$N17,5,$K17)*10+IF(AND($F17&gt;=BU$5,$F17&lt;=BU$6),IF(AND($G17&gt;=BU$5,$G17&lt;=BU$6),5,IF($L17=1,2,1)),IF(AND($G17&gt;=BU$5,$G17&lt;=BU$6),IF($M17&gt;0,4,3),0)),IF(AND($D17&lt;=BU$6,$E17&gt;=BU$5),60,0)))</f>
        <v>0</v>
      </c>
      <c r="BV17" s="80">
        <f>IF(OR($A17="",NOT(ISNUMBER($G17))),"",IF(AND($F17&lt;=BV$6,$G17&gt;=BV$5),IF(BV$5&gt;$N17,5,$K17)*10+IF(AND($F17&gt;=BV$5,$F17&lt;=BV$6),IF(AND($G17&gt;=BV$5,$G17&lt;=BV$6),5,IF($L17=1,2,1)),IF(AND($G17&gt;=BV$5,$G17&lt;=BV$6),IF($M17&gt;0,4,3),0)),IF(AND($D17&lt;=BV$6,$E17&gt;=BV$5),60,0)))</f>
        <v>0</v>
      </c>
      <c r="BW17" s="80">
        <f>IF(OR($A17="",NOT(ISNUMBER($G17))),"",IF(AND($F17&lt;=BW$6,$G17&gt;=BW$5),IF(BW$5&gt;$N17,5,$K17)*10+IF(AND($F17&gt;=BW$5,$F17&lt;=BW$6),IF(AND($G17&gt;=BW$5,$G17&lt;=BW$6),5,IF($L17=1,2,1)),IF(AND($G17&gt;=BW$5,$G17&lt;=BW$6),IF($M17&gt;0,4,3),0)),IF(AND($D17&lt;=BW$6,$E17&gt;=BW$5),60,0)))</f>
        <v>0</v>
      </c>
      <c r="BX17" s="80">
        <f>IF(OR($A17="",NOT(ISNUMBER($G17))),"",IF(AND($F17&lt;=BX$6,$G17&gt;=BX$5),IF(BX$5&gt;$N17,5,$K17)*10+IF(AND($F17&gt;=BX$5,$F17&lt;=BX$6),IF(AND($G17&gt;=BX$5,$G17&lt;=BX$6),5,IF($L17=1,2,1)),IF(AND($G17&gt;=BX$5,$G17&lt;=BX$6),IF($M17&gt;0,4,3),0)),IF(AND($D17&lt;=BX$6,$E17&gt;=BX$5),60,0)))</f>
        <v>0</v>
      </c>
      <c r="BY17" s="80">
        <f>IF(OR($A17="",NOT(ISNUMBER($G17))),"",IF(AND($F17&lt;=BY$6,$G17&gt;=BY$5),IF(BY$5&gt;$N17,5,$K17)*10+IF(AND($F17&gt;=BY$5,$F17&lt;=BY$6),IF(AND($G17&gt;=BY$5,$G17&lt;=BY$6),5,IF($L17=1,2,1)),IF(AND($G17&gt;=BY$5,$G17&lt;=BY$6),IF($M17&gt;0,4,3),0)),IF(AND($D17&lt;=BY$6,$E17&gt;=BY$5),60,0)))</f>
        <v>0</v>
      </c>
      <c r="BZ17" s="80">
        <f>IF(OR($A17="",NOT(ISNUMBER($G17))),"",IF(AND($F17&lt;=BZ$6,$G17&gt;=BZ$5),IF(BZ$5&gt;$N17,5,$K17)*10+IF(AND($F17&gt;=BZ$5,$F17&lt;=BZ$6),IF(AND($G17&gt;=BZ$5,$G17&lt;=BZ$6),5,IF($L17=1,2,1)),IF(AND($G17&gt;=BZ$5,$G17&lt;=BZ$6),IF($M17&gt;0,4,3),0)),IF(AND($D17&lt;=BZ$6,$E17&gt;=BZ$5),60,0)))</f>
        <v>0</v>
      </c>
      <c r="CA17" s="80">
        <f>IF(OR($A17="",NOT(ISNUMBER($G17))),"",IF(AND($F17&lt;=CA$6,$G17&gt;=CA$5),IF(CA$5&gt;$N17,5,$K17)*10+IF(AND($F17&gt;=CA$5,$F17&lt;=CA$6),IF(AND($G17&gt;=CA$5,$G17&lt;=CA$6),5,IF($L17=1,2,1)),IF(AND($G17&gt;=CA$5,$G17&lt;=CA$6),IF($M17&gt;0,4,3),0)),IF(AND($D17&lt;=CA$6,$E17&gt;=CA$5),60,0)))</f>
        <v>0</v>
      </c>
      <c r="CB17" s="80">
        <f>IF(OR($A17="",NOT(ISNUMBER($G17))),"",IF(AND($F17&lt;=CB$6,$G17&gt;=CB$5),IF(CB$5&gt;$N17,5,$K17)*10+IF(AND($F17&gt;=CB$5,$F17&lt;=CB$6),IF(AND($G17&gt;=CB$5,$G17&lt;=CB$6),5,IF($L17=1,2,1)),IF(AND($G17&gt;=CB$5,$G17&lt;=CB$6),IF($M17&gt;0,4,3),0)),IF(AND($D17&lt;=CB$6,$E17&gt;=CB$5),60,0)))</f>
        <v>0</v>
      </c>
      <c r="CC17" s="80">
        <f>IF(OR($A17="",NOT(ISNUMBER($G17))),"",IF(AND($F17&lt;=CC$6,$G17&gt;=CC$5),IF(CC$5&gt;$N17,5,$K17)*10+IF(AND($F17&gt;=CC$5,$F17&lt;=CC$6),IF(AND($G17&gt;=CC$5,$G17&lt;=CC$6),5,IF($L17=1,2,1)),IF(AND($G17&gt;=CC$5,$G17&lt;=CC$6),IF($M17&gt;0,4,3),0)),IF(AND($D17&lt;=CC$6,$E17&gt;=CC$5),60,0)))</f>
        <v>0</v>
      </c>
      <c r="CD17" s="80">
        <f>IF(OR($A17="",NOT(ISNUMBER($G17))),"",IF(AND($F17&lt;=CD$6,$G17&gt;=CD$5),IF(CD$5&gt;$N17,5,$K17)*10+IF(AND($F17&gt;=CD$5,$F17&lt;=CD$6),IF(AND($G17&gt;=CD$5,$G17&lt;=CD$6),5,IF($L17=1,2,1)),IF(AND($G17&gt;=CD$5,$G17&lt;=CD$6),IF($M17&gt;0,4,3),0)),IF(AND($D17&lt;=CD$6,$E17&gt;=CD$5),60,0)))</f>
        <v>0</v>
      </c>
      <c r="CE17" s="80">
        <f>IF(OR($A17="",NOT(ISNUMBER($G17))),"",IF(AND($F17&lt;=CE$6,$G17&gt;=CE$5),IF(CE$5&gt;$N17,5,$K17)*10+IF(AND($F17&gt;=CE$5,$F17&lt;=CE$6),IF(AND($G17&gt;=CE$5,$G17&lt;=CE$6),5,IF($L17=1,2,1)),IF(AND($G17&gt;=CE$5,$G17&lt;=CE$6),IF($M17&gt;0,4,3),0)),IF(AND($D17&lt;=CE$6,$E17&gt;=CE$5),60,0)))</f>
        <v>0</v>
      </c>
      <c r="CF17" s="80">
        <f>IF(OR($A17="",NOT(ISNUMBER($G17))),"",IF(AND($F17&lt;=CF$6,$G17&gt;=CF$5),IF(CF$5&gt;$N17,5,$K17)*10+IF(AND($F17&gt;=CF$5,$F17&lt;=CF$6),IF(AND($G17&gt;=CF$5,$G17&lt;=CF$6),5,IF($L17=1,2,1)),IF(AND($G17&gt;=CF$5,$G17&lt;=CF$6),IF($M17&gt;0,4,3),0)),IF(AND($D17&lt;=CF$6,$E17&gt;=CF$5),60,0)))</f>
        <v>0</v>
      </c>
      <c r="CG17" s="80">
        <f>IF(OR($A17="",NOT(ISNUMBER($G17))),"",IF(AND($F17&lt;=CG$6,$G17&gt;=CG$5),IF(CG$5&gt;$N17,5,$K17)*10+IF(AND($F17&gt;=CG$5,$F17&lt;=CG$6),IF(AND($G17&gt;=CG$5,$G17&lt;=CG$6),5,IF($L17=1,2,1)),IF(AND($G17&gt;=CG$5,$G17&lt;=CG$6),IF($M17&gt;0,4,3),0)),IF(AND($D17&lt;=CG$6,$E17&gt;=CG$5),60,0)))</f>
        <v>0</v>
      </c>
      <c r="CH17" s="80">
        <f>IF(OR($A17="",NOT(ISNUMBER($G17))),"",IF(AND($F17&lt;=CH$6,$G17&gt;=CH$5),IF(CH$5&gt;$N17,5,$K17)*10+IF(AND($F17&gt;=CH$5,$F17&lt;=CH$6),IF(AND($G17&gt;=CH$5,$G17&lt;=CH$6),5,IF($L17=1,2,1)),IF(AND($G17&gt;=CH$5,$G17&lt;=CH$6),IF($M17&gt;0,4,3),0)),IF(AND($D17&lt;=CH$6,$E17&gt;=CH$5),60,0)))</f>
        <v>0</v>
      </c>
      <c r="CI17" s="80">
        <f>IF(OR($A17="",NOT(ISNUMBER($G17))),"",IF(AND($F17&lt;=CI$6,$G17&gt;=CI$5),IF(CI$5&gt;$N17,5,$K17)*10+IF(AND($F17&gt;=CI$5,$F17&lt;=CI$6),IF(AND($G17&gt;=CI$5,$G17&lt;=CI$6),5,IF($L17=1,2,1)),IF(AND($G17&gt;=CI$5,$G17&lt;=CI$6),IF($M17&gt;0,4,3),0)),IF(AND($D17&lt;=CI$6,$E17&gt;=CI$5),60,0)))</f>
        <v>0</v>
      </c>
      <c r="CJ17" s="80">
        <f>IF(OR($A17="",NOT(ISNUMBER($G17))),"",IF(AND($F17&lt;=CJ$6,$G17&gt;=CJ$5),IF(CJ$5&gt;$N17,5,$K17)*10+IF(AND($F17&gt;=CJ$5,$F17&lt;=CJ$6),IF(AND($G17&gt;=CJ$5,$G17&lt;=CJ$6),5,IF($L17=1,2,1)),IF(AND($G17&gt;=CJ$5,$G17&lt;=CJ$6),IF($M17&gt;0,4,3),0)),IF(AND($D17&lt;=CJ$6,$E17&gt;=CJ$5),60,0)))</f>
        <v>0</v>
      </c>
      <c r="CK17" s="80">
        <f>IF(OR($A17="",NOT(ISNUMBER($G17))),"",IF(AND($F17&lt;=CK$6,$G17&gt;=CK$5),IF(CK$5&gt;$N17,5,$K17)*10+IF(AND($F17&gt;=CK$5,$F17&lt;=CK$6),IF(AND($G17&gt;=CK$5,$G17&lt;=CK$6),5,IF($L17=1,2,1)),IF(AND($G17&gt;=CK$5,$G17&lt;=CK$6),IF($M17&gt;0,4,3),0)),IF(AND($D17&lt;=CK$6,$E17&gt;=CK$5),60,0)))</f>
        <v>0</v>
      </c>
      <c r="CL17" s="80">
        <f>IF(OR($A17="",NOT(ISNUMBER($G17))),"",IF(AND($F17&lt;=CL$6,$G17&gt;=CL$5),IF(CL$5&gt;$N17,5,$K17)*10+IF(AND($F17&gt;=CL$5,$F17&lt;=CL$6),IF(AND($G17&gt;=CL$5,$G17&lt;=CL$6),5,IF($L17=1,2,1)),IF(AND($G17&gt;=CL$5,$G17&lt;=CL$6),IF($M17&gt;0,4,3),0)),IF(AND($D17&lt;=CL$6,$E17&gt;=CL$5),60,0)))</f>
        <v>0</v>
      </c>
      <c r="CM17" s="80">
        <f>IF(OR($A17="",NOT(ISNUMBER($G17))),"",IF(AND($F17&lt;=CM$6,$G17&gt;=CM$5),IF(CM$5&gt;$N17,5,$K17)*10+IF(AND($F17&gt;=CM$5,$F17&lt;=CM$6),IF(AND($G17&gt;=CM$5,$G17&lt;=CM$6),5,IF($L17=1,2,1)),IF(AND($G17&gt;=CM$5,$G17&lt;=CM$6),IF($M17&gt;0,4,3),0)),IF(AND($D17&lt;=CM$6,$E17&gt;=CM$5),60,0)))</f>
        <v>0</v>
      </c>
      <c r="CN17" s="80">
        <f>IF(OR($A17="",NOT(ISNUMBER($G17))),"",IF(AND($F17&lt;=CN$6,$G17&gt;=CN$5),IF(CN$5&gt;$N17,5,$K17)*10+IF(AND($F17&gt;=CN$5,$F17&lt;=CN$6),IF(AND($G17&gt;=CN$5,$G17&lt;=CN$6),5,IF($L17=1,2,1)),IF(AND($G17&gt;=CN$5,$G17&lt;=CN$6),IF($M17&gt;0,4,3),0)),IF(AND($D17&lt;=CN$6,$E17&gt;=CN$5),60,0)))</f>
        <v>0</v>
      </c>
      <c r="CO17" s="80">
        <f>IF(OR($A17="",NOT(ISNUMBER($G17))),"",IF(AND($F17&lt;=CO$6,$G17&gt;=CO$5),IF(CO$5&gt;$N17,5,$K17)*10+IF(AND($F17&gt;=CO$5,$F17&lt;=CO$6),IF(AND($G17&gt;=CO$5,$G17&lt;=CO$6),5,IF($L17=1,2,1)),IF(AND($G17&gt;=CO$5,$G17&lt;=CO$6),IF($M17&gt;0,4,3),0)),IF(AND($D17&lt;=CO$6,$E17&gt;=CO$5),60,0)))</f>
        <v>0</v>
      </c>
      <c r="CP17" s="80">
        <f>IF(OR($A17="",NOT(ISNUMBER($G17))),"",IF(AND($F17&lt;=CP$6,$G17&gt;=CP$5),IF(CP$5&gt;$N17,5,$K17)*10+IF(AND($F17&gt;=CP$5,$F17&lt;=CP$6),IF(AND($G17&gt;=CP$5,$G17&lt;=CP$6),5,IF($L17=1,2,1)),IF(AND($G17&gt;=CP$5,$G17&lt;=CP$6),IF($M17&gt;0,4,3),0)),IF(AND($D17&lt;=CP$6,$E17&gt;=CP$5),60,0)))</f>
        <v>0</v>
      </c>
      <c r="CQ17" s="80">
        <f>IF(OR($A17="",NOT(ISNUMBER($G17))),"",IF(AND($F17&lt;=CQ$6,$G17&gt;=CQ$5),IF(CQ$5&gt;$N17,5,$K17)*10+IF(AND($F17&gt;=CQ$5,$F17&lt;=CQ$6),IF(AND($G17&gt;=CQ$5,$G17&lt;=CQ$6),5,IF($L17=1,2,1)),IF(AND($G17&gt;=CQ$5,$G17&lt;=CQ$6),IF($M17&gt;0,4,3),0)),IF(AND($D17&lt;=CQ$6,$E17&gt;=CQ$5),60,0)))</f>
        <v>0</v>
      </c>
      <c r="CR17" s="80">
        <f>IF(OR($A17="",NOT(ISNUMBER($G17))),"",IF(AND($F17&lt;=CR$6,$G17&gt;=CR$5),IF(CR$5&gt;$N17,5,$K17)*10+IF(AND($F17&gt;=CR$5,$F17&lt;=CR$6),IF(AND($G17&gt;=CR$5,$G17&lt;=CR$6),5,IF($L17=1,2,1)),IF(AND($G17&gt;=CR$5,$G17&lt;=CR$6),IF($M17&gt;0,4,3),0)),IF(AND($D17&lt;=CR$6,$E17&gt;=CR$5),60,0)))</f>
        <v>0</v>
      </c>
      <c r="CS17" s="80">
        <f>IF(OR($A17="",NOT(ISNUMBER($G17))),"",IF(AND($F17&lt;=CS$6,$G17&gt;=CS$5),IF(CS$5&gt;$N17,5,$K17)*10+IF(AND($F17&gt;=CS$5,$F17&lt;=CS$6),IF(AND($G17&gt;=CS$5,$G17&lt;=CS$6),5,IF($L17=1,2,1)),IF(AND($G17&gt;=CS$5,$G17&lt;=CS$6),IF($M17&gt;0,4,3),0)),IF(AND($D17&lt;=CS$6,$E17&gt;=CS$5),60,0)))</f>
        <v>0</v>
      </c>
      <c r="CT17" s="80">
        <f>IF(OR($A17="",NOT(ISNUMBER($G17))),"",IF(AND($F17&lt;=CT$6,$G17&gt;=CT$5),IF(CT$5&gt;$N17,5,$K17)*10+IF(AND($F17&gt;=CT$5,$F17&lt;=CT$6),IF(AND($G17&gt;=CT$5,$G17&lt;=CT$6),5,IF($L17=1,2,1)),IF(AND($G17&gt;=CT$5,$G17&lt;=CT$6),IF($M17&gt;0,4,3),0)),IF(AND($D17&lt;=CT$6,$E17&gt;=CT$5),60,0)))</f>
        <v>0</v>
      </c>
      <c r="CU17" s="80">
        <f>IF(OR($A17="",NOT(ISNUMBER($G17))),"",IF(AND($F17&lt;=CU$6,$G17&gt;=CU$5),IF(CU$5&gt;$N17,5,$K17)*10+IF(AND($F17&gt;=CU$5,$F17&lt;=CU$6),IF(AND($G17&gt;=CU$5,$G17&lt;=CU$6),5,IF($L17=1,2,1)),IF(AND($G17&gt;=CU$5,$G17&lt;=CU$6),IF($M17&gt;0,4,3),0)),IF(AND($D17&lt;=CU$6,$E17&gt;=CU$5),60,0)))</f>
        <v>0</v>
      </c>
      <c r="CV17" s="80">
        <f>IF(OR($A17="",NOT(ISNUMBER($G17))),"",IF(AND($F17&lt;=CV$6,$G17&gt;=CV$5),IF(CV$5&gt;$N17,5,$K17)*10+IF(AND($F17&gt;=CV$5,$F17&lt;=CV$6),IF(AND($G17&gt;=CV$5,$G17&lt;=CV$6),5,IF($L17=1,2,1)),IF(AND($G17&gt;=CV$5,$G17&lt;=CV$6),IF($M17&gt;0,4,3),0)),IF(AND($D17&lt;=CV$6,$E17&gt;=CV$5),60,0)))</f>
        <v>0</v>
      </c>
      <c r="CW17" s="80">
        <f>IF(OR($A17="",NOT(ISNUMBER($G17))),"",IF(AND($F17&lt;=CW$6,$G17&gt;=CW$5),IF(CW$5&gt;$N17,5,$K17)*10+IF(AND($F17&gt;=CW$5,$F17&lt;=CW$6),IF(AND($G17&gt;=CW$5,$G17&lt;=CW$6),5,IF($L17=1,2,1)),IF(AND($G17&gt;=CW$5,$G17&lt;=CW$6),IF($M17&gt;0,4,3),0)),IF(AND($D17&lt;=CW$6,$E17&gt;=CW$5),60,0)))</f>
        <v>0</v>
      </c>
      <c r="CX17" s="80">
        <f>IF(OR($A17="",NOT(ISNUMBER($G17))),"",IF(AND($F17&lt;=CX$6,$G17&gt;=CX$5),IF(CX$5&gt;$N17,5,$K17)*10+IF(AND($F17&gt;=CX$5,$F17&lt;=CX$6),IF(AND($G17&gt;=CX$5,$G17&lt;=CX$6),5,IF($L17=1,2,1)),IF(AND($G17&gt;=CX$5,$G17&lt;=CX$6),IF($M17&gt;0,4,3),0)),IF(AND($D17&lt;=CX$6,$E17&gt;=CX$5),60,0)))</f>
        <v>0</v>
      </c>
      <c r="CY17" s="80">
        <f>IF(OR($A17="",NOT(ISNUMBER($G17))),"",IF(AND($F17&lt;=CY$6,$G17&gt;=CY$5),IF(CY$5&gt;$N17,5,$K17)*10+IF(AND($F17&gt;=CY$5,$F17&lt;=CY$6),IF(AND($G17&gt;=CY$5,$G17&lt;=CY$6),5,IF($L17=1,2,1)),IF(AND($G17&gt;=CY$5,$G17&lt;=CY$6),IF($M17&gt;0,4,3),0)),IF(AND($D17&lt;=CY$6,$E17&gt;=CY$5),60,0)))</f>
        <v>0</v>
      </c>
      <c r="CZ17" s="80">
        <f>IF(OR($A17="",NOT(ISNUMBER($G17))),"",IF(AND($F17&lt;=CZ$6,$G17&gt;=CZ$5),IF(CZ$5&gt;$N17,5,$K17)*10+IF(AND($F17&gt;=CZ$5,$F17&lt;=CZ$6),IF(AND($G17&gt;=CZ$5,$G17&lt;=CZ$6),5,IF($L17=1,2,1)),IF(AND($G17&gt;=CZ$5,$G17&lt;=CZ$6),IF($M17&gt;0,4,3),0)),IF(AND($D17&lt;=CZ$6,$E17&gt;=CZ$5),60,0)))</f>
        <v>0</v>
      </c>
      <c r="DA17" s="80">
        <f>IF(OR($A17="",NOT(ISNUMBER($G17))),"",IF(AND($F17&lt;=DA$6,$G17&gt;=DA$5),IF(DA$5&gt;$N17,5,$K17)*10+IF(AND($F17&gt;=DA$5,$F17&lt;=DA$6),IF(AND($G17&gt;=DA$5,$G17&lt;=DA$6),5,IF($L17=1,2,1)),IF(AND($G17&gt;=DA$5,$G17&lt;=DA$6),IF($M17&gt;0,4,3),0)),IF(AND($D17&lt;=DA$6,$E17&gt;=DA$5),60,0)))</f>
        <v>0</v>
      </c>
      <c r="DB17" s="80">
        <f>IF(OR($A17="",NOT(ISNUMBER($G17))),"",IF(AND($F17&lt;=DB$6,$G17&gt;=DB$5),IF(DB$5&gt;$N17,5,$K17)*10+IF(AND($F17&gt;=DB$5,$F17&lt;=DB$6),IF(AND($G17&gt;=DB$5,$G17&lt;=DB$6),5,IF($L17=1,2,1)),IF(AND($G17&gt;=DB$5,$G17&lt;=DB$6),IF($M17&gt;0,4,3),0)),IF(AND($D17&lt;=DB$6,$E17&gt;=DB$5),60,0)))</f>
        <v>0</v>
      </c>
      <c r="DC17" s="80">
        <f>IF(OR($A17="",NOT(ISNUMBER($G17))),"",IF(AND($F17&lt;=DC$6,$G17&gt;=DC$5),IF(DC$5&gt;$N17,5,$K17)*10+IF(AND($F17&gt;=DC$5,$F17&lt;=DC$6),IF(AND($G17&gt;=DC$5,$G17&lt;=DC$6),5,IF($L17=1,2,1)),IF(AND($G17&gt;=DC$5,$G17&lt;=DC$6),IF($M17&gt;0,4,3),0)),IF(AND($D17&lt;=DC$6,$E17&gt;=DC$5),60,0)))</f>
        <v>0</v>
      </c>
      <c r="DD17" s="80">
        <f>IF(OR($A17="",NOT(ISNUMBER($G17))),"",IF(AND($F17&lt;=DD$6,$G17&gt;=DD$5),IF(DD$5&gt;$N17,5,$K17)*10+IF(AND($F17&gt;=DD$5,$F17&lt;=DD$6),IF(AND($G17&gt;=DD$5,$G17&lt;=DD$6),5,IF($L17=1,2,1)),IF(AND($G17&gt;=DD$5,$G17&lt;=DD$6),IF($M17&gt;0,4,3),0)),IF(AND($D17&lt;=DD$6,$E17&gt;=DD$5),60,0)))</f>
        <v>0</v>
      </c>
      <c r="DE17" s="80">
        <f>IF(OR($A17="",NOT(ISNUMBER($G17))),"",IF(AND($F17&lt;=DE$6,$G17&gt;=DE$5),IF(DE$5&gt;$N17,5,$K17)*10+IF(AND($F17&gt;=DE$5,$F17&lt;=DE$6),IF(AND($G17&gt;=DE$5,$G17&lt;=DE$6),5,IF($L17=1,2,1)),IF(AND($G17&gt;=DE$5,$G17&lt;=DE$6),IF($M17&gt;0,4,3),0)),IF(AND($D17&lt;=DE$6,$E17&gt;=DE$5),60,0)))</f>
        <v>0</v>
      </c>
      <c r="DF17" s="80">
        <f>IF(OR($A17="",NOT(ISNUMBER($G17))),"",IF(AND($F17&lt;=DF$6,$G17&gt;=DF$5),IF(DF$5&gt;$N17,5,$K17)*10+IF(AND($F17&gt;=DF$5,$F17&lt;=DF$6),IF(AND($G17&gt;=DF$5,$G17&lt;=DF$6),5,IF($L17=1,2,1)),IF(AND($G17&gt;=DF$5,$G17&lt;=DF$6),IF($M17&gt;0,4,3),0)),IF(AND($D17&lt;=DF$6,$E17&gt;=DF$5),60,0)))</f>
        <v>0</v>
      </c>
      <c r="DG17" s="80">
        <f>IF(OR($A17="",NOT(ISNUMBER($G17))),"",IF(AND($F17&lt;=DG$6,$G17&gt;=DG$5),IF(DG$5&gt;$N17,5,$K17)*10+IF(AND($F17&gt;=DG$5,$F17&lt;=DG$6),IF(AND($G17&gt;=DG$5,$G17&lt;=DG$6),5,IF($L17=1,2,1)),IF(AND($G17&gt;=DG$5,$G17&lt;=DG$6),IF($M17&gt;0,4,3),0)),IF(AND($D17&lt;=DG$6,$E17&gt;=DG$5),60,0)))</f>
        <v>0</v>
      </c>
      <c r="DH17" s="80">
        <f>IF(OR($A17="",NOT(ISNUMBER($G17))),"",IF(AND($F17&lt;=DH$6,$G17&gt;=DH$5),IF(DH$5&gt;$N17,5,$K17)*10+IF(AND($F17&gt;=DH$5,$F17&lt;=DH$6),IF(AND($G17&gt;=DH$5,$G17&lt;=DH$6),5,IF($L17=1,2,1)),IF(AND($G17&gt;=DH$5,$G17&lt;=DH$6),IF($M17&gt;0,4,3),0)),IF(AND($D17&lt;=DH$6,$E17&gt;=DH$5),60,0)))</f>
        <v>0</v>
      </c>
      <c r="DI17" s="80">
        <f>IF(OR($A17="",NOT(ISNUMBER($G17))),"",IF(AND($F17&lt;=DI$6,$G17&gt;=DI$5),IF(DI$5&gt;$N17,5,$K17)*10+IF(AND($F17&gt;=DI$5,$F17&lt;=DI$6),IF(AND($G17&gt;=DI$5,$G17&lt;=DI$6),5,IF($L17=1,2,1)),IF(AND($G17&gt;=DI$5,$G17&lt;=DI$6),IF($M17&gt;0,4,3),0)),IF(AND($D17&lt;=DI$6,$E17&gt;=DI$5),60,0)))</f>
        <v>0</v>
      </c>
      <c r="DJ17" s="80">
        <f>IF(OR($A17="",NOT(ISNUMBER($G17))),"",IF(AND($F17&lt;=DJ$6,$G17&gt;=DJ$5),IF(DJ$5&gt;$N17,5,$K17)*10+IF(AND($F17&gt;=DJ$5,$F17&lt;=DJ$6),IF(AND($G17&gt;=DJ$5,$G17&lt;=DJ$6),5,IF($L17=1,2,1)),IF(AND($G17&gt;=DJ$5,$G17&lt;=DJ$6),IF($M17&gt;0,4,3),0)),IF(AND($D17&lt;=DJ$6,$E17&gt;=DJ$5),60,0)))</f>
        <v>0</v>
      </c>
      <c r="DK17" s="80">
        <f>IF(OR($A17="",NOT(ISNUMBER($G17))),"",IF(AND($F17&lt;=DK$6,$G17&gt;=DK$5),IF(DK$5&gt;$N17,5,$K17)*10+IF(AND($F17&gt;=DK$5,$F17&lt;=DK$6),IF(AND($G17&gt;=DK$5,$G17&lt;=DK$6),5,IF($L17=1,2,1)),IF(AND($G17&gt;=DK$5,$G17&lt;=DK$6),IF($M17&gt;0,4,3),0)),IF(AND($D17&lt;=DK$6,$E17&gt;=DK$5),60,0)))</f>
        <v>0</v>
      </c>
      <c r="DL17" s="80">
        <f>IF(OR($A17="",NOT(ISNUMBER($G17))),"",IF(AND($F17&lt;=DL$6,$G17&gt;=DL$5),IF(DL$5&gt;$N17,5,$K17)*10+IF(AND($F17&gt;=DL$5,$F17&lt;=DL$6),IF(AND($G17&gt;=DL$5,$G17&lt;=DL$6),5,IF($L17=1,2,1)),IF(AND($G17&gt;=DL$5,$G17&lt;=DL$6),IF($M17&gt;0,4,3),0)),IF(AND($D17&lt;=DL$6,$E17&gt;=DL$5),60,0)))</f>
        <v>0</v>
      </c>
      <c r="DM17" s="80">
        <f>IF(OR($A17="",NOT(ISNUMBER($G17))),"",IF(AND($F17&lt;=DM$6,$G17&gt;=DM$5),IF(DM$5&gt;$N17,5,$K17)*10+IF(AND($F17&gt;=DM$5,$F17&lt;=DM$6),IF(AND($G17&gt;=DM$5,$G17&lt;=DM$6),5,IF($L17=1,2,1)),IF(AND($G17&gt;=DM$5,$G17&lt;=DM$6),IF($M17&gt;0,4,3),0)),IF(AND($D17&lt;=DM$6,$E17&gt;=DM$5),60,0)))</f>
        <v>0</v>
      </c>
      <c r="DN17" s="80">
        <f>IF(OR($A17="",NOT(ISNUMBER($G17))),"",IF(AND($F17&lt;=DN$6,$G17&gt;=DN$5),IF(DN$5&gt;$N17,5,$K17)*10+IF(AND($F17&gt;=DN$5,$F17&lt;=DN$6),IF(AND($G17&gt;=DN$5,$G17&lt;=DN$6),5,IF($L17=1,2,1)),IF(AND($G17&gt;=DN$5,$G17&lt;=DN$6),IF($M17&gt;0,4,3),0)),IF(AND($D17&lt;=DN$6,$E17&gt;=DN$5),60,0)))</f>
        <v>0</v>
      </c>
      <c r="DO17" s="80">
        <f>IF(OR($A17="",NOT(ISNUMBER($G17))),"",IF(AND($F17&lt;=DO$6,$G17&gt;=DO$5),IF(DO$5&gt;$N17,5,$K17)*10+IF(AND($F17&gt;=DO$5,$F17&lt;=DO$6),IF(AND($G17&gt;=DO$5,$G17&lt;=DO$6),5,IF($L17=1,2,1)),IF(AND($G17&gt;=DO$5,$G17&lt;=DO$6),IF($M17&gt;0,4,3),0)),IF(AND($D17&lt;=DO$6,$E17&gt;=DO$5),60,0)))</f>
        <v>0</v>
      </c>
      <c r="DP17" s="80">
        <f>IF(OR($A17="",NOT(ISNUMBER($G17))),"",IF(AND($F17&lt;=DP$6,$G17&gt;=DP$5),IF(DP$5&gt;$N17,5,$K17)*10+IF(AND($F17&gt;=DP$5,$F17&lt;=DP$6),IF(AND($G17&gt;=DP$5,$G17&lt;=DP$6),5,IF($L17=1,2,1)),IF(AND($G17&gt;=DP$5,$G17&lt;=DP$6),IF($M17&gt;0,4,3),0)),IF(AND($D17&lt;=DP$6,$E17&gt;=DP$5),60,0)))</f>
        <v>0</v>
      </c>
      <c r="DQ17" s="80">
        <f>IF(OR($A17="",NOT(ISNUMBER($G17))),"",IF(AND($F17&lt;=DQ$6,$G17&gt;=DQ$5),IF(DQ$5&gt;$N17,5,$K17)*10+IF(AND($F17&gt;=DQ$5,$F17&lt;=DQ$6),IF(AND($G17&gt;=DQ$5,$G17&lt;=DQ$6),5,IF($L17=1,2,1)),IF(AND($G17&gt;=DQ$5,$G17&lt;=DQ$6),IF($M17&gt;0,4,3),0)),IF(AND($D17&lt;=DQ$6,$E17&gt;=DQ$5),60,0)))</f>
        <v>0</v>
      </c>
      <c r="DR17" s="80">
        <f>IF(OR($A17="",NOT(ISNUMBER($G17))),"",IF(AND($F17&lt;=DR$6,$G17&gt;=DR$5),IF(DR$5&gt;$N17,5,$K17)*10+IF(AND($F17&gt;=DR$5,$F17&lt;=DR$6),IF(AND($G17&gt;=DR$5,$G17&lt;=DR$6),5,IF($L17=1,2,1)),IF(AND($G17&gt;=DR$5,$G17&lt;=DR$6),IF($M17&gt;0,4,3),0)),IF(AND($D17&lt;=DR$6,$E17&gt;=DR$5),60,0)))</f>
        <v>0</v>
      </c>
      <c r="DS17" s="80">
        <f>IF(OR($A17="",NOT(ISNUMBER($G17))),"",IF(AND($F17&lt;=DS$6,$G17&gt;=DS$5),IF(DS$5&gt;$N17,5,$K17)*10+IF(AND($F17&gt;=DS$5,$F17&lt;=DS$6),IF(AND($G17&gt;=DS$5,$G17&lt;=DS$6),5,IF($L17=1,2,1)),IF(AND($G17&gt;=DS$5,$G17&lt;=DS$6),IF($M17&gt;0,4,3),0)),IF(AND($D17&lt;=DS$6,$E17&gt;=DS$5),60,0)))</f>
        <v>0</v>
      </c>
      <c r="DT17" s="80">
        <f>IF(OR($A17="",NOT(ISNUMBER($G17))),"",IF(AND($F17&lt;=DT$6,$G17&gt;=DT$5),IF(DT$5&gt;$N17,5,$K17)*10+IF(AND($F17&gt;=DT$5,$F17&lt;=DT$6),IF(AND($G17&gt;=DT$5,$G17&lt;=DT$6),5,IF($L17=1,2,1)),IF(AND($G17&gt;=DT$5,$G17&lt;=DT$6),IF($M17&gt;0,4,3),0)),IF(AND($D17&lt;=DT$6,$E17&gt;=DT$5),60,0)))</f>
        <v>0</v>
      </c>
      <c r="DU17" s="80">
        <f>IF(OR($A17="",NOT(ISNUMBER($G17))),"",IF(AND($F17&lt;=DU$6,$G17&gt;=DU$5),IF(DU$5&gt;$N17,5,$K17)*10+IF(AND($F17&gt;=DU$5,$F17&lt;=DU$6),IF(AND($G17&gt;=DU$5,$G17&lt;=DU$6),5,IF($L17=1,2,1)),IF(AND($G17&gt;=DU$5,$G17&lt;=DU$6),IF($M17&gt;0,4,3),0)),IF(AND($D17&lt;=DU$6,$E17&gt;=DU$5),60,0)))</f>
        <v>0</v>
      </c>
      <c r="DV17" s="80">
        <f>IF(OR($A17="",NOT(ISNUMBER($G17))),"",IF(AND($F17&lt;=DV$6,$G17&gt;=DV$5),IF(DV$5&gt;$N17,5,$K17)*10+IF(AND($F17&gt;=DV$5,$F17&lt;=DV$6),IF(AND($G17&gt;=DV$5,$G17&lt;=DV$6),5,IF($L17=1,2,1)),IF(AND($G17&gt;=DV$5,$G17&lt;=DV$6),IF($M17&gt;0,4,3),0)),IF(AND($D17&lt;=DV$6,$E17&gt;=DV$5),60,0)))</f>
        <v>0</v>
      </c>
      <c r="DW17" s="80">
        <f>IF(OR($A17="",NOT(ISNUMBER($G17))),"",IF(AND($F17&lt;=DW$6,$G17&gt;=DW$5),IF(DW$5&gt;$N17,5,$K17)*10+IF(AND($F17&gt;=DW$5,$F17&lt;=DW$6),IF(AND($G17&gt;=DW$5,$G17&lt;=DW$6),5,IF($L17=1,2,1)),IF(AND($G17&gt;=DW$5,$G17&lt;=DW$6),IF($M17&gt;0,4,3),0)),IF(AND($D17&lt;=DW$6,$E17&gt;=DW$5),60,0)))</f>
        <v>0</v>
      </c>
      <c r="DX17" s="80">
        <f>IF(OR($A17="",NOT(ISNUMBER($G17))),"",IF(AND($F17&lt;=DX$6,$G17&gt;=DX$5),IF(DX$5&gt;$N17,5,$K17)*10+IF(AND($F17&gt;=DX$5,$F17&lt;=DX$6),IF(AND($G17&gt;=DX$5,$G17&lt;=DX$6),5,IF($L17=1,2,1)),IF(AND($G17&gt;=DX$5,$G17&lt;=DX$6),IF($M17&gt;0,4,3),0)),IF(AND($D17&lt;=DX$6,$E17&gt;=DX$5),60,0)))</f>
        <v>0</v>
      </c>
      <c r="DY17" s="80">
        <f>IF(OR($A17="",NOT(ISNUMBER($G17))),"",IF(AND($F17&lt;=DY$6,$G17&gt;=DY$5),IF(DY$5&gt;$N17,5,$K17)*10+IF(AND($F17&gt;=DY$5,$F17&lt;=DY$6),IF(AND($G17&gt;=DY$5,$G17&lt;=DY$6),5,IF($L17=1,2,1)),IF(AND($G17&gt;=DY$5,$G17&lt;=DY$6),IF($M17&gt;0,4,3),0)),IF(AND($D17&lt;=DY$6,$E17&gt;=DY$5),60,0)))</f>
        <v>0</v>
      </c>
      <c r="DZ17" s="80">
        <f>IF(OR($A17="",NOT(ISNUMBER($G17))),"",IF(AND($F17&lt;=DZ$6,$G17&gt;=DZ$5),IF(DZ$5&gt;$N17,5,$K17)*10+IF(AND($F17&gt;=DZ$5,$F17&lt;=DZ$6),IF(AND($G17&gt;=DZ$5,$G17&lt;=DZ$6),5,IF($L17=1,2,1)),IF(AND($G17&gt;=DZ$5,$G17&lt;=DZ$6),IF($M17&gt;0,4,3),0)),IF(AND($D17&lt;=DZ$6,$E17&gt;=DZ$5),60,0)))</f>
        <v>0</v>
      </c>
      <c r="EA17" s="80">
        <f>IF(OR($A17="",NOT(ISNUMBER($G17))),"",IF(AND($F17&lt;=EA$6,$G17&gt;=EA$5),IF(EA$5&gt;$N17,5,$K17)*10+IF(AND($F17&gt;=EA$5,$F17&lt;=EA$6),IF(AND($G17&gt;=EA$5,$G17&lt;=EA$6),5,IF($L17=1,2,1)),IF(AND($G17&gt;=EA$5,$G17&lt;=EA$6),IF($M17&gt;0,4,3),0)),IF(AND($D17&lt;=EA$6,$E17&gt;=EA$5),60,0)))</f>
        <v>0</v>
      </c>
      <c r="EB17" s="80">
        <f>IF(OR($A17="",NOT(ISNUMBER($G17))),"",IF(AND($F17&lt;=EB$6,$G17&gt;=EB$5),IF(EB$5&gt;$N17,5,$K17)*10+IF(AND($F17&gt;=EB$5,$F17&lt;=EB$6),IF(AND($G17&gt;=EB$5,$G17&lt;=EB$6),5,IF($L17=1,2,1)),IF(AND($G17&gt;=EB$5,$G17&lt;=EB$6),IF($M17&gt;0,4,3),0)),IF(AND($D17&lt;=EB$6,$E17&gt;=EB$5),60,0)))</f>
        <v>0</v>
      </c>
      <c r="EC17" s="80">
        <f>IF(OR($A17="",NOT(ISNUMBER($G17))),"",IF(AND($F17&lt;=EC$6,$G17&gt;=EC$5),IF(EC$5&gt;$N17,5,$K17)*10+IF(AND($F17&gt;=EC$5,$F17&lt;=EC$6),IF(AND($G17&gt;=EC$5,$G17&lt;=EC$6),5,IF($L17=1,2,1)),IF(AND($G17&gt;=EC$5,$G17&lt;=EC$6),IF($M17&gt;0,4,3),0)),IF(AND($D17&lt;=EC$6,$E17&gt;=EC$5),60,0)))</f>
        <v>0</v>
      </c>
      <c r="ED17" s="80">
        <f>IF(OR($A17="",NOT(ISNUMBER($G17))),"",IF(AND($F17&lt;=ED$6,$G17&gt;=ED$5),IF(ED$5&gt;$N17,5,$K17)*10+IF(AND($F17&gt;=ED$5,$F17&lt;=ED$6),IF(AND($G17&gt;=ED$5,$G17&lt;=ED$6),5,IF($L17=1,2,1)),IF(AND($G17&gt;=ED$5,$G17&lt;=ED$6),IF($M17&gt;0,4,3),0)),IF(AND($D17&lt;=ED$6,$E17&gt;=ED$5),60,0)))</f>
        <v>0</v>
      </c>
    </row>
    <row r="18" ht="18" customHeight="1">
      <c r="A18" s="52">
        <f>IF(Tasks!$B18="","",Tasks!$A18)</f>
        <v>8</v>
      </c>
      <c r="B18" s="78" t="str">
        <f>IF(Tasks!$B18="","",Tasks!$B18)</f>
        <v>FEED | Mold making – Round 1 (Horn, Splitter, Tx Filter)</v>
      </c>
      <c r="C18" s="25" t="str">
        <f>IF($B18="","",IF(AND(Tasks!$D18="",Tasks!$G18=""),"-",IF(Tasks!$D18="","",Tasks!$D18&amp;IF(OR(Tasks!$E18="",Tasks!$E18="FS"),IF(N(Tasks!$F18)=0,"","FS"),Tasks!$E18)&amp;IF(N(Tasks!$F18)=0,"",IF(Tasks!$F18&gt;0,"+","")&amp;Tasks!$F18))&amp;IF(AND(Tasks!$D18&lt;&gt;"",Tasks!$G18&lt;&gt;""),", ","")&amp;IF(Tasks!$G18="","",Tasks!$G18&amp;IF(OR(Tasks!$H18="",Tasks!$H18="FS"),IF(N(Tasks!$I18)=0,"","FS"),Tasks!$H18)&amp;IF(N(Tasks!$I18)=0,"",IF(Tasks!$I18&gt;0,"+","")&amp;Tasks!$I18))))</f>
        <v>7</v>
      </c>
      <c r="D18" s="51">
        <f>IF(OR($B18="",Tasks!$Q18=""),"",Tasks!$Q18)</f>
        <v>46329.0</v>
      </c>
      <c r="E18" s="51">
        <f>IF(OR($B18="",Tasks!$R18=""),"",Tasks!$R18)</f>
        <v>46367.0</v>
      </c>
      <c r="F18" s="51">
        <f>IF(OR($B18="",Tasks!$S18=""),"",Tasks!$S18)</f>
        <v>46329.0</v>
      </c>
      <c r="G18" s="51">
        <f>IF(OR($B18="",Tasks!$T18=""),"",Tasks!$T18)</f>
        <v>46367.0</v>
      </c>
      <c r="H18" s="52" t="str">
        <f>IF($B18="","",Tasks!$AE18)</f>
        <v>Not Started</v>
      </c>
      <c r="I18" s="79">
        <f>IF($B18="","",Tasks!$AF18)</f>
        <v>0</v>
      </c>
      <c r="J18" s="53">
        <f>IF(OR($B18="",Tasks!$V18=""),"",Tasks!$V18)</f>
        <v>0</v>
      </c>
      <c r="K18" s="52">
        <f>IF($B18="","",Tasks!$AA18)</f>
        <v>3</v>
      </c>
      <c r="L18" s="52">
        <f>IF($B18="","",Tasks!$AB18)</f>
        <v>1</v>
      </c>
      <c r="M18" s="52">
        <f>IF($B18="","",Tasks!$Z18)</f>
        <v>2</v>
      </c>
      <c r="N18" s="52">
        <f>IF(OR($B18="",Tasks!$AG18=""),"",Tasks!$AG18)</f>
        <v>46367.0</v>
      </c>
      <c r="O18" s="80">
        <f>IF(OR($A18="",NOT(ISNUMBER($G18))),"",IF(AND($F18&lt;=O$6,$G18&gt;=O$5),IF(O$5&gt;$N18,5,$K18)*10+IF(AND($F18&gt;=O$5,$F18&lt;=O$6),IF(AND($G18&gt;=O$5,$G18&lt;=O$6),5,IF($L18=1,2,1)),IF(AND($G18&gt;=O$5,$G18&lt;=O$6),IF($M18&gt;0,4,3),0)),IF(AND($D18&lt;=O$6,$E18&gt;=O$5),60,0)))</f>
        <v>0</v>
      </c>
      <c r="P18" s="80">
        <f>IF(OR($A18="",NOT(ISNUMBER($G18))),"",IF(AND($F18&lt;=P$6,$G18&gt;=P$5),IF(P$5&gt;$N18,5,$K18)*10+IF(AND($F18&gt;=P$5,$F18&lt;=P$6),IF(AND($G18&gt;=P$5,$G18&lt;=P$6),5,IF($L18=1,2,1)),IF(AND($G18&gt;=P$5,$G18&lt;=P$6),IF($M18&gt;0,4,3),0)),IF(AND($D18&lt;=P$6,$E18&gt;=P$5),60,0)))</f>
        <v>0</v>
      </c>
      <c r="Q18" s="80">
        <f>IF(OR($A18="",NOT(ISNUMBER($G18))),"",IF(AND($F18&lt;=Q$6,$G18&gt;=Q$5),IF(Q$5&gt;$N18,5,$K18)*10+IF(AND($F18&gt;=Q$5,$F18&lt;=Q$6),IF(AND($G18&gt;=Q$5,$G18&lt;=Q$6),5,IF($L18=1,2,1)),IF(AND($G18&gt;=Q$5,$G18&lt;=Q$6),IF($M18&gt;0,4,3),0)),IF(AND($D18&lt;=Q$6,$E18&gt;=Q$5),60,0)))</f>
        <v>0</v>
      </c>
      <c r="R18" s="80">
        <f>IF(OR($A18="",NOT(ISNUMBER($G18))),"",IF(AND($F18&lt;=R$6,$G18&gt;=R$5),IF(R$5&gt;$N18,5,$K18)*10+IF(AND($F18&gt;=R$5,$F18&lt;=R$6),IF(AND($G18&gt;=R$5,$G18&lt;=R$6),5,IF($L18=1,2,1)),IF(AND($G18&gt;=R$5,$G18&lt;=R$6),IF($M18&gt;0,4,3),0)),IF(AND($D18&lt;=R$6,$E18&gt;=R$5),60,0)))</f>
        <v>32</v>
      </c>
      <c r="S18" s="80">
        <f>IF(OR($A18="",NOT(ISNUMBER($G18))),"",IF(AND($F18&lt;=S$6,$G18&gt;=S$5),IF(S$5&gt;$N18,5,$K18)*10+IF(AND($F18&gt;=S$5,$F18&lt;=S$6),IF(AND($G18&gt;=S$5,$G18&lt;=S$6),5,IF($L18=1,2,1)),IF(AND($G18&gt;=S$5,$G18&lt;=S$6),IF($M18&gt;0,4,3),0)),IF(AND($D18&lt;=S$6,$E18&gt;=S$5),60,0)))</f>
        <v>30</v>
      </c>
      <c r="T18" s="80">
        <f>IF(OR($A18="",NOT(ISNUMBER($G18))),"",IF(AND($F18&lt;=T$6,$G18&gt;=T$5),IF(T$5&gt;$N18,5,$K18)*10+IF(AND($F18&gt;=T$5,$F18&lt;=T$6),IF(AND($G18&gt;=T$5,$G18&lt;=T$6),5,IF($L18=1,2,1)),IF(AND($G18&gt;=T$5,$G18&lt;=T$6),IF($M18&gt;0,4,3),0)),IF(AND($D18&lt;=T$6,$E18&gt;=T$5),60,0)))</f>
        <v>30</v>
      </c>
      <c r="U18" s="80">
        <f>IF(OR($A18="",NOT(ISNUMBER($G18))),"",IF(AND($F18&lt;=U$6,$G18&gt;=U$5),IF(U$5&gt;$N18,5,$K18)*10+IF(AND($F18&gt;=U$5,$F18&lt;=U$6),IF(AND($G18&gt;=U$5,$G18&lt;=U$6),5,IF($L18=1,2,1)),IF(AND($G18&gt;=U$5,$G18&lt;=U$6),IF($M18&gt;0,4,3),0)),IF(AND($D18&lt;=U$6,$E18&gt;=U$5),60,0)))</f>
        <v>30</v>
      </c>
      <c r="V18" s="80">
        <f>IF(OR($A18="",NOT(ISNUMBER($G18))),"",IF(AND($F18&lt;=V$6,$G18&gt;=V$5),IF(V$5&gt;$N18,5,$K18)*10+IF(AND($F18&gt;=V$5,$F18&lt;=V$6),IF(AND($G18&gt;=V$5,$G18&lt;=V$6),5,IF($L18=1,2,1)),IF(AND($G18&gt;=V$5,$G18&lt;=V$6),IF($M18&gt;0,4,3),0)),IF(AND($D18&lt;=V$6,$E18&gt;=V$5),60,0)))</f>
        <v>30</v>
      </c>
      <c r="W18" s="80">
        <f>IF(OR($A18="",NOT(ISNUMBER($G18))),"",IF(AND($F18&lt;=W$6,$G18&gt;=W$5),IF(W$5&gt;$N18,5,$K18)*10+IF(AND($F18&gt;=W$5,$F18&lt;=W$6),IF(AND($G18&gt;=W$5,$G18&lt;=W$6),5,IF($L18=1,2,1)),IF(AND($G18&gt;=W$5,$G18&lt;=W$6),IF($M18&gt;0,4,3),0)),IF(AND($D18&lt;=W$6,$E18&gt;=W$5),60,0)))</f>
        <v>34</v>
      </c>
      <c r="X18" s="80">
        <f>IF(OR($A18="",NOT(ISNUMBER($G18))),"",IF(AND($F18&lt;=X$6,$G18&gt;=X$5),IF(X$5&gt;$N18,5,$K18)*10+IF(AND($F18&gt;=X$5,$F18&lt;=X$6),IF(AND($G18&gt;=X$5,$G18&lt;=X$6),5,IF($L18=1,2,1)),IF(AND($G18&gt;=X$5,$G18&lt;=X$6),IF($M18&gt;0,4,3),0)),IF(AND($D18&lt;=X$6,$E18&gt;=X$5),60,0)))</f>
        <v>0</v>
      </c>
      <c r="Y18" s="80">
        <f>IF(OR($A18="",NOT(ISNUMBER($G18))),"",IF(AND($F18&lt;=Y$6,$G18&gt;=Y$5),IF(Y$5&gt;$N18,5,$K18)*10+IF(AND($F18&gt;=Y$5,$F18&lt;=Y$6),IF(AND($G18&gt;=Y$5,$G18&lt;=Y$6),5,IF($L18=1,2,1)),IF(AND($G18&gt;=Y$5,$G18&lt;=Y$6),IF($M18&gt;0,4,3),0)),IF(AND($D18&lt;=Y$6,$E18&gt;=Y$5),60,0)))</f>
        <v>0</v>
      </c>
      <c r="Z18" s="80">
        <f>IF(OR($A18="",NOT(ISNUMBER($G18))),"",IF(AND($F18&lt;=Z$6,$G18&gt;=Z$5),IF(Z$5&gt;$N18,5,$K18)*10+IF(AND($F18&gt;=Z$5,$F18&lt;=Z$6),IF(AND($G18&gt;=Z$5,$G18&lt;=Z$6),5,IF($L18=1,2,1)),IF(AND($G18&gt;=Z$5,$G18&lt;=Z$6),IF($M18&gt;0,4,3),0)),IF(AND($D18&lt;=Z$6,$E18&gt;=Z$5),60,0)))</f>
        <v>0</v>
      </c>
      <c r="AA18" s="80">
        <f>IF(OR($A18="",NOT(ISNUMBER($G18))),"",IF(AND($F18&lt;=AA$6,$G18&gt;=AA$5),IF(AA$5&gt;$N18,5,$K18)*10+IF(AND($F18&gt;=AA$5,$F18&lt;=AA$6),IF(AND($G18&gt;=AA$5,$G18&lt;=AA$6),5,IF($L18=1,2,1)),IF(AND($G18&gt;=AA$5,$G18&lt;=AA$6),IF($M18&gt;0,4,3),0)),IF(AND($D18&lt;=AA$6,$E18&gt;=AA$5),60,0)))</f>
        <v>0</v>
      </c>
      <c r="AB18" s="80">
        <f>IF(OR($A18="",NOT(ISNUMBER($G18))),"",IF(AND($F18&lt;=AB$6,$G18&gt;=AB$5),IF(AB$5&gt;$N18,5,$K18)*10+IF(AND($F18&gt;=AB$5,$F18&lt;=AB$6),IF(AND($G18&gt;=AB$5,$G18&lt;=AB$6),5,IF($L18=1,2,1)),IF(AND($G18&gt;=AB$5,$G18&lt;=AB$6),IF($M18&gt;0,4,3),0)),IF(AND($D18&lt;=AB$6,$E18&gt;=AB$5),60,0)))</f>
        <v>0</v>
      </c>
      <c r="AC18" s="80">
        <f>IF(OR($A18="",NOT(ISNUMBER($G18))),"",IF(AND($F18&lt;=AC$6,$G18&gt;=AC$5),IF(AC$5&gt;$N18,5,$K18)*10+IF(AND($F18&gt;=AC$5,$F18&lt;=AC$6),IF(AND($G18&gt;=AC$5,$G18&lt;=AC$6),5,IF($L18=1,2,1)),IF(AND($G18&gt;=AC$5,$G18&lt;=AC$6),IF($M18&gt;0,4,3),0)),IF(AND($D18&lt;=AC$6,$E18&gt;=AC$5),60,0)))</f>
        <v>0</v>
      </c>
      <c r="AD18" s="80">
        <f>IF(OR($A18="",NOT(ISNUMBER($G18))),"",IF(AND($F18&lt;=AD$6,$G18&gt;=AD$5),IF(AD$5&gt;$N18,5,$K18)*10+IF(AND($F18&gt;=AD$5,$F18&lt;=AD$6),IF(AND($G18&gt;=AD$5,$G18&lt;=AD$6),5,IF($L18=1,2,1)),IF(AND($G18&gt;=AD$5,$G18&lt;=AD$6),IF($M18&gt;0,4,3),0)),IF(AND($D18&lt;=AD$6,$E18&gt;=AD$5),60,0)))</f>
        <v>0</v>
      </c>
      <c r="AE18" s="80">
        <f>IF(OR($A18="",NOT(ISNUMBER($G18))),"",IF(AND($F18&lt;=AE$6,$G18&gt;=AE$5),IF(AE$5&gt;$N18,5,$K18)*10+IF(AND($F18&gt;=AE$5,$F18&lt;=AE$6),IF(AND($G18&gt;=AE$5,$G18&lt;=AE$6),5,IF($L18=1,2,1)),IF(AND($G18&gt;=AE$5,$G18&lt;=AE$6),IF($M18&gt;0,4,3),0)),IF(AND($D18&lt;=AE$6,$E18&gt;=AE$5),60,0)))</f>
        <v>0</v>
      </c>
      <c r="AF18" s="80">
        <f>IF(OR($A18="",NOT(ISNUMBER($G18))),"",IF(AND($F18&lt;=AF$6,$G18&gt;=AF$5),IF(AF$5&gt;$N18,5,$K18)*10+IF(AND($F18&gt;=AF$5,$F18&lt;=AF$6),IF(AND($G18&gt;=AF$5,$G18&lt;=AF$6),5,IF($L18=1,2,1)),IF(AND($G18&gt;=AF$5,$G18&lt;=AF$6),IF($M18&gt;0,4,3),0)),IF(AND($D18&lt;=AF$6,$E18&gt;=AF$5),60,0)))</f>
        <v>0</v>
      </c>
      <c r="AG18" s="80">
        <f>IF(OR($A18="",NOT(ISNUMBER($G18))),"",IF(AND($F18&lt;=AG$6,$G18&gt;=AG$5),IF(AG$5&gt;$N18,5,$K18)*10+IF(AND($F18&gt;=AG$5,$F18&lt;=AG$6),IF(AND($G18&gt;=AG$5,$G18&lt;=AG$6),5,IF($L18=1,2,1)),IF(AND($G18&gt;=AG$5,$G18&lt;=AG$6),IF($M18&gt;0,4,3),0)),IF(AND($D18&lt;=AG$6,$E18&gt;=AG$5),60,0)))</f>
        <v>0</v>
      </c>
      <c r="AH18" s="80">
        <f>IF(OR($A18="",NOT(ISNUMBER($G18))),"",IF(AND($F18&lt;=AH$6,$G18&gt;=AH$5),IF(AH$5&gt;$N18,5,$K18)*10+IF(AND($F18&gt;=AH$5,$F18&lt;=AH$6),IF(AND($G18&gt;=AH$5,$G18&lt;=AH$6),5,IF($L18=1,2,1)),IF(AND($G18&gt;=AH$5,$G18&lt;=AH$6),IF($M18&gt;0,4,3),0)),IF(AND($D18&lt;=AH$6,$E18&gt;=AH$5),60,0)))</f>
        <v>0</v>
      </c>
      <c r="AI18" s="80">
        <f>IF(OR($A18="",NOT(ISNUMBER($G18))),"",IF(AND($F18&lt;=AI$6,$G18&gt;=AI$5),IF(AI$5&gt;$N18,5,$K18)*10+IF(AND($F18&gt;=AI$5,$F18&lt;=AI$6),IF(AND($G18&gt;=AI$5,$G18&lt;=AI$6),5,IF($L18=1,2,1)),IF(AND($G18&gt;=AI$5,$G18&lt;=AI$6),IF($M18&gt;0,4,3),0)),IF(AND($D18&lt;=AI$6,$E18&gt;=AI$5),60,0)))</f>
        <v>0</v>
      </c>
      <c r="AJ18" s="80">
        <f>IF(OR($A18="",NOT(ISNUMBER($G18))),"",IF(AND($F18&lt;=AJ$6,$G18&gt;=AJ$5),IF(AJ$5&gt;$N18,5,$K18)*10+IF(AND($F18&gt;=AJ$5,$F18&lt;=AJ$6),IF(AND($G18&gt;=AJ$5,$G18&lt;=AJ$6),5,IF($L18=1,2,1)),IF(AND($G18&gt;=AJ$5,$G18&lt;=AJ$6),IF($M18&gt;0,4,3),0)),IF(AND($D18&lt;=AJ$6,$E18&gt;=AJ$5),60,0)))</f>
        <v>0</v>
      </c>
      <c r="AK18" s="80">
        <f>IF(OR($A18="",NOT(ISNUMBER($G18))),"",IF(AND($F18&lt;=AK$6,$G18&gt;=AK$5),IF(AK$5&gt;$N18,5,$K18)*10+IF(AND($F18&gt;=AK$5,$F18&lt;=AK$6),IF(AND($G18&gt;=AK$5,$G18&lt;=AK$6),5,IF($L18=1,2,1)),IF(AND($G18&gt;=AK$5,$G18&lt;=AK$6),IF($M18&gt;0,4,3),0)),IF(AND($D18&lt;=AK$6,$E18&gt;=AK$5),60,0)))</f>
        <v>0</v>
      </c>
      <c r="AL18" s="80">
        <f>IF(OR($A18="",NOT(ISNUMBER($G18))),"",IF(AND($F18&lt;=AL$6,$G18&gt;=AL$5),IF(AL$5&gt;$N18,5,$K18)*10+IF(AND($F18&gt;=AL$5,$F18&lt;=AL$6),IF(AND($G18&gt;=AL$5,$G18&lt;=AL$6),5,IF($L18=1,2,1)),IF(AND($G18&gt;=AL$5,$G18&lt;=AL$6),IF($M18&gt;0,4,3),0)),IF(AND($D18&lt;=AL$6,$E18&gt;=AL$5),60,0)))</f>
        <v>0</v>
      </c>
      <c r="AM18" s="80">
        <f>IF(OR($A18="",NOT(ISNUMBER($G18))),"",IF(AND($F18&lt;=AM$6,$G18&gt;=AM$5),IF(AM$5&gt;$N18,5,$K18)*10+IF(AND($F18&gt;=AM$5,$F18&lt;=AM$6),IF(AND($G18&gt;=AM$5,$G18&lt;=AM$6),5,IF($L18=1,2,1)),IF(AND($G18&gt;=AM$5,$G18&lt;=AM$6),IF($M18&gt;0,4,3),0)),IF(AND($D18&lt;=AM$6,$E18&gt;=AM$5),60,0)))</f>
        <v>0</v>
      </c>
      <c r="AN18" s="80">
        <f>IF(OR($A18="",NOT(ISNUMBER($G18))),"",IF(AND($F18&lt;=AN$6,$G18&gt;=AN$5),IF(AN$5&gt;$N18,5,$K18)*10+IF(AND($F18&gt;=AN$5,$F18&lt;=AN$6),IF(AND($G18&gt;=AN$5,$G18&lt;=AN$6),5,IF($L18=1,2,1)),IF(AND($G18&gt;=AN$5,$G18&lt;=AN$6),IF($M18&gt;0,4,3),0)),IF(AND($D18&lt;=AN$6,$E18&gt;=AN$5),60,0)))</f>
        <v>0</v>
      </c>
      <c r="AO18" s="80">
        <f>IF(OR($A18="",NOT(ISNUMBER($G18))),"",IF(AND($F18&lt;=AO$6,$G18&gt;=AO$5),IF(AO$5&gt;$N18,5,$K18)*10+IF(AND($F18&gt;=AO$5,$F18&lt;=AO$6),IF(AND($G18&gt;=AO$5,$G18&lt;=AO$6),5,IF($L18=1,2,1)),IF(AND($G18&gt;=AO$5,$G18&lt;=AO$6),IF($M18&gt;0,4,3),0)),IF(AND($D18&lt;=AO$6,$E18&gt;=AO$5),60,0)))</f>
        <v>0</v>
      </c>
      <c r="AP18" s="80">
        <f>IF(OR($A18="",NOT(ISNUMBER($G18))),"",IF(AND($F18&lt;=AP$6,$G18&gt;=AP$5),IF(AP$5&gt;$N18,5,$K18)*10+IF(AND($F18&gt;=AP$5,$F18&lt;=AP$6),IF(AND($G18&gt;=AP$5,$G18&lt;=AP$6),5,IF($L18=1,2,1)),IF(AND($G18&gt;=AP$5,$G18&lt;=AP$6),IF($M18&gt;0,4,3),0)),IF(AND($D18&lt;=AP$6,$E18&gt;=AP$5),60,0)))</f>
        <v>0</v>
      </c>
      <c r="AQ18" s="80">
        <f>IF(OR($A18="",NOT(ISNUMBER($G18))),"",IF(AND($F18&lt;=AQ$6,$G18&gt;=AQ$5),IF(AQ$5&gt;$N18,5,$K18)*10+IF(AND($F18&gt;=AQ$5,$F18&lt;=AQ$6),IF(AND($G18&gt;=AQ$5,$G18&lt;=AQ$6),5,IF($L18=1,2,1)),IF(AND($G18&gt;=AQ$5,$G18&lt;=AQ$6),IF($M18&gt;0,4,3),0)),IF(AND($D18&lt;=AQ$6,$E18&gt;=AQ$5),60,0)))</f>
        <v>0</v>
      </c>
      <c r="AR18" s="80">
        <f>IF(OR($A18="",NOT(ISNUMBER($G18))),"",IF(AND($F18&lt;=AR$6,$G18&gt;=AR$5),IF(AR$5&gt;$N18,5,$K18)*10+IF(AND($F18&gt;=AR$5,$F18&lt;=AR$6),IF(AND($G18&gt;=AR$5,$G18&lt;=AR$6),5,IF($L18=1,2,1)),IF(AND($G18&gt;=AR$5,$G18&lt;=AR$6),IF($M18&gt;0,4,3),0)),IF(AND($D18&lt;=AR$6,$E18&gt;=AR$5),60,0)))</f>
        <v>0</v>
      </c>
      <c r="AS18" s="80">
        <f>IF(OR($A18="",NOT(ISNUMBER($G18))),"",IF(AND($F18&lt;=AS$6,$G18&gt;=AS$5),IF(AS$5&gt;$N18,5,$K18)*10+IF(AND($F18&gt;=AS$5,$F18&lt;=AS$6),IF(AND($G18&gt;=AS$5,$G18&lt;=AS$6),5,IF($L18=1,2,1)),IF(AND($G18&gt;=AS$5,$G18&lt;=AS$6),IF($M18&gt;0,4,3),0)),IF(AND($D18&lt;=AS$6,$E18&gt;=AS$5),60,0)))</f>
        <v>0</v>
      </c>
      <c r="AT18" s="80">
        <f>IF(OR($A18="",NOT(ISNUMBER($G18))),"",IF(AND($F18&lt;=AT$6,$G18&gt;=AT$5),IF(AT$5&gt;$N18,5,$K18)*10+IF(AND($F18&gt;=AT$5,$F18&lt;=AT$6),IF(AND($G18&gt;=AT$5,$G18&lt;=AT$6),5,IF($L18=1,2,1)),IF(AND($G18&gt;=AT$5,$G18&lt;=AT$6),IF($M18&gt;0,4,3),0)),IF(AND($D18&lt;=AT$6,$E18&gt;=AT$5),60,0)))</f>
        <v>0</v>
      </c>
      <c r="AU18" s="80">
        <f>IF(OR($A18="",NOT(ISNUMBER($G18))),"",IF(AND($F18&lt;=AU$6,$G18&gt;=AU$5),IF(AU$5&gt;$N18,5,$K18)*10+IF(AND($F18&gt;=AU$5,$F18&lt;=AU$6),IF(AND($G18&gt;=AU$5,$G18&lt;=AU$6),5,IF($L18=1,2,1)),IF(AND($G18&gt;=AU$5,$G18&lt;=AU$6),IF($M18&gt;0,4,3),0)),IF(AND($D18&lt;=AU$6,$E18&gt;=AU$5),60,0)))</f>
        <v>0</v>
      </c>
      <c r="AV18" s="80">
        <f>IF(OR($A18="",NOT(ISNUMBER($G18))),"",IF(AND($F18&lt;=AV$6,$G18&gt;=AV$5),IF(AV$5&gt;$N18,5,$K18)*10+IF(AND($F18&gt;=AV$5,$F18&lt;=AV$6),IF(AND($G18&gt;=AV$5,$G18&lt;=AV$6),5,IF($L18=1,2,1)),IF(AND($G18&gt;=AV$5,$G18&lt;=AV$6),IF($M18&gt;0,4,3),0)),IF(AND($D18&lt;=AV$6,$E18&gt;=AV$5),60,0)))</f>
        <v>0</v>
      </c>
      <c r="AW18" s="80">
        <f>IF(OR($A18="",NOT(ISNUMBER($G18))),"",IF(AND($F18&lt;=AW$6,$G18&gt;=AW$5),IF(AW$5&gt;$N18,5,$K18)*10+IF(AND($F18&gt;=AW$5,$F18&lt;=AW$6),IF(AND($G18&gt;=AW$5,$G18&lt;=AW$6),5,IF($L18=1,2,1)),IF(AND($G18&gt;=AW$5,$G18&lt;=AW$6),IF($M18&gt;0,4,3),0)),IF(AND($D18&lt;=AW$6,$E18&gt;=AW$5),60,0)))</f>
        <v>0</v>
      </c>
      <c r="AX18" s="80">
        <f>IF(OR($A18="",NOT(ISNUMBER($G18))),"",IF(AND($F18&lt;=AX$6,$G18&gt;=AX$5),IF(AX$5&gt;$N18,5,$K18)*10+IF(AND($F18&gt;=AX$5,$F18&lt;=AX$6),IF(AND($G18&gt;=AX$5,$G18&lt;=AX$6),5,IF($L18=1,2,1)),IF(AND($G18&gt;=AX$5,$G18&lt;=AX$6),IF($M18&gt;0,4,3),0)),IF(AND($D18&lt;=AX$6,$E18&gt;=AX$5),60,0)))</f>
        <v>0</v>
      </c>
      <c r="AY18" s="80">
        <f>IF(OR($A18="",NOT(ISNUMBER($G18))),"",IF(AND($F18&lt;=AY$6,$G18&gt;=AY$5),IF(AY$5&gt;$N18,5,$K18)*10+IF(AND($F18&gt;=AY$5,$F18&lt;=AY$6),IF(AND($G18&gt;=AY$5,$G18&lt;=AY$6),5,IF($L18=1,2,1)),IF(AND($G18&gt;=AY$5,$G18&lt;=AY$6),IF($M18&gt;0,4,3),0)),IF(AND($D18&lt;=AY$6,$E18&gt;=AY$5),60,0)))</f>
        <v>0</v>
      </c>
      <c r="AZ18" s="80">
        <f>IF(OR($A18="",NOT(ISNUMBER($G18))),"",IF(AND($F18&lt;=AZ$6,$G18&gt;=AZ$5),IF(AZ$5&gt;$N18,5,$K18)*10+IF(AND($F18&gt;=AZ$5,$F18&lt;=AZ$6),IF(AND($G18&gt;=AZ$5,$G18&lt;=AZ$6),5,IF($L18=1,2,1)),IF(AND($G18&gt;=AZ$5,$G18&lt;=AZ$6),IF($M18&gt;0,4,3),0)),IF(AND($D18&lt;=AZ$6,$E18&gt;=AZ$5),60,0)))</f>
        <v>0</v>
      </c>
      <c r="BA18" s="80">
        <f>IF(OR($A18="",NOT(ISNUMBER($G18))),"",IF(AND($F18&lt;=BA$6,$G18&gt;=BA$5),IF(BA$5&gt;$N18,5,$K18)*10+IF(AND($F18&gt;=BA$5,$F18&lt;=BA$6),IF(AND($G18&gt;=BA$5,$G18&lt;=BA$6),5,IF($L18=1,2,1)),IF(AND($G18&gt;=BA$5,$G18&lt;=BA$6),IF($M18&gt;0,4,3),0)),IF(AND($D18&lt;=BA$6,$E18&gt;=BA$5),60,0)))</f>
        <v>0</v>
      </c>
      <c r="BB18" s="80">
        <f>IF(OR($A18="",NOT(ISNUMBER($G18))),"",IF(AND($F18&lt;=BB$6,$G18&gt;=BB$5),IF(BB$5&gt;$N18,5,$K18)*10+IF(AND($F18&gt;=BB$5,$F18&lt;=BB$6),IF(AND($G18&gt;=BB$5,$G18&lt;=BB$6),5,IF($L18=1,2,1)),IF(AND($G18&gt;=BB$5,$G18&lt;=BB$6),IF($M18&gt;0,4,3),0)),IF(AND($D18&lt;=BB$6,$E18&gt;=BB$5),60,0)))</f>
        <v>0</v>
      </c>
      <c r="BC18" s="80">
        <f>IF(OR($A18="",NOT(ISNUMBER($G18))),"",IF(AND($F18&lt;=BC$6,$G18&gt;=BC$5),IF(BC$5&gt;$N18,5,$K18)*10+IF(AND($F18&gt;=BC$5,$F18&lt;=BC$6),IF(AND($G18&gt;=BC$5,$G18&lt;=BC$6),5,IF($L18=1,2,1)),IF(AND($G18&gt;=BC$5,$G18&lt;=BC$6),IF($M18&gt;0,4,3),0)),IF(AND($D18&lt;=BC$6,$E18&gt;=BC$5),60,0)))</f>
        <v>0</v>
      </c>
      <c r="BD18" s="80">
        <f>IF(OR($A18="",NOT(ISNUMBER($G18))),"",IF(AND($F18&lt;=BD$6,$G18&gt;=BD$5),IF(BD$5&gt;$N18,5,$K18)*10+IF(AND($F18&gt;=BD$5,$F18&lt;=BD$6),IF(AND($G18&gt;=BD$5,$G18&lt;=BD$6),5,IF($L18=1,2,1)),IF(AND($G18&gt;=BD$5,$G18&lt;=BD$6),IF($M18&gt;0,4,3),0)),IF(AND($D18&lt;=BD$6,$E18&gt;=BD$5),60,0)))</f>
        <v>0</v>
      </c>
      <c r="BE18" s="80">
        <f>IF(OR($A18="",NOT(ISNUMBER($G18))),"",IF(AND($F18&lt;=BE$6,$G18&gt;=BE$5),IF(BE$5&gt;$N18,5,$K18)*10+IF(AND($F18&gt;=BE$5,$F18&lt;=BE$6),IF(AND($G18&gt;=BE$5,$G18&lt;=BE$6),5,IF($L18=1,2,1)),IF(AND($G18&gt;=BE$5,$G18&lt;=BE$6),IF($M18&gt;0,4,3),0)),IF(AND($D18&lt;=BE$6,$E18&gt;=BE$5),60,0)))</f>
        <v>0</v>
      </c>
      <c r="BF18" s="80">
        <f>IF(OR($A18="",NOT(ISNUMBER($G18))),"",IF(AND($F18&lt;=BF$6,$G18&gt;=BF$5),IF(BF$5&gt;$N18,5,$K18)*10+IF(AND($F18&gt;=BF$5,$F18&lt;=BF$6),IF(AND($G18&gt;=BF$5,$G18&lt;=BF$6),5,IF($L18=1,2,1)),IF(AND($G18&gt;=BF$5,$G18&lt;=BF$6),IF($M18&gt;0,4,3),0)),IF(AND($D18&lt;=BF$6,$E18&gt;=BF$5),60,0)))</f>
        <v>0</v>
      </c>
      <c r="BG18" s="80">
        <f>IF(OR($A18="",NOT(ISNUMBER($G18))),"",IF(AND($F18&lt;=BG$6,$G18&gt;=BG$5),IF(BG$5&gt;$N18,5,$K18)*10+IF(AND($F18&gt;=BG$5,$F18&lt;=BG$6),IF(AND($G18&gt;=BG$5,$G18&lt;=BG$6),5,IF($L18=1,2,1)),IF(AND($G18&gt;=BG$5,$G18&lt;=BG$6),IF($M18&gt;0,4,3),0)),IF(AND($D18&lt;=BG$6,$E18&gt;=BG$5),60,0)))</f>
        <v>0</v>
      </c>
      <c r="BH18" s="80">
        <f>IF(OR($A18="",NOT(ISNUMBER($G18))),"",IF(AND($F18&lt;=BH$6,$G18&gt;=BH$5),IF(BH$5&gt;$N18,5,$K18)*10+IF(AND($F18&gt;=BH$5,$F18&lt;=BH$6),IF(AND($G18&gt;=BH$5,$G18&lt;=BH$6),5,IF($L18=1,2,1)),IF(AND($G18&gt;=BH$5,$G18&lt;=BH$6),IF($M18&gt;0,4,3),0)),IF(AND($D18&lt;=BH$6,$E18&gt;=BH$5),60,0)))</f>
        <v>0</v>
      </c>
      <c r="BI18" s="80">
        <f>IF(OR($A18="",NOT(ISNUMBER($G18))),"",IF(AND($F18&lt;=BI$6,$G18&gt;=BI$5),IF(BI$5&gt;$N18,5,$K18)*10+IF(AND($F18&gt;=BI$5,$F18&lt;=BI$6),IF(AND($G18&gt;=BI$5,$G18&lt;=BI$6),5,IF($L18=1,2,1)),IF(AND($G18&gt;=BI$5,$G18&lt;=BI$6),IF($M18&gt;0,4,3),0)),IF(AND($D18&lt;=BI$6,$E18&gt;=BI$5),60,0)))</f>
        <v>0</v>
      </c>
      <c r="BJ18" s="80">
        <f>IF(OR($A18="",NOT(ISNUMBER($G18))),"",IF(AND($F18&lt;=BJ$6,$G18&gt;=BJ$5),IF(BJ$5&gt;$N18,5,$K18)*10+IF(AND($F18&gt;=BJ$5,$F18&lt;=BJ$6),IF(AND($G18&gt;=BJ$5,$G18&lt;=BJ$6),5,IF($L18=1,2,1)),IF(AND($G18&gt;=BJ$5,$G18&lt;=BJ$6),IF($M18&gt;0,4,3),0)),IF(AND($D18&lt;=BJ$6,$E18&gt;=BJ$5),60,0)))</f>
        <v>0</v>
      </c>
      <c r="BK18" s="80">
        <f>IF(OR($A18="",NOT(ISNUMBER($G18))),"",IF(AND($F18&lt;=BK$6,$G18&gt;=BK$5),IF(BK$5&gt;$N18,5,$K18)*10+IF(AND($F18&gt;=BK$5,$F18&lt;=BK$6),IF(AND($G18&gt;=BK$5,$G18&lt;=BK$6),5,IF($L18=1,2,1)),IF(AND($G18&gt;=BK$5,$G18&lt;=BK$6),IF($M18&gt;0,4,3),0)),IF(AND($D18&lt;=BK$6,$E18&gt;=BK$5),60,0)))</f>
        <v>0</v>
      </c>
      <c r="BL18" s="80">
        <f>IF(OR($A18="",NOT(ISNUMBER($G18))),"",IF(AND($F18&lt;=BL$6,$G18&gt;=BL$5),IF(BL$5&gt;$N18,5,$K18)*10+IF(AND($F18&gt;=BL$5,$F18&lt;=BL$6),IF(AND($G18&gt;=BL$5,$G18&lt;=BL$6),5,IF($L18=1,2,1)),IF(AND($G18&gt;=BL$5,$G18&lt;=BL$6),IF($M18&gt;0,4,3),0)),IF(AND($D18&lt;=BL$6,$E18&gt;=BL$5),60,0)))</f>
        <v>0</v>
      </c>
      <c r="BM18" s="80">
        <f>IF(OR($A18="",NOT(ISNUMBER($G18))),"",IF(AND($F18&lt;=BM$6,$G18&gt;=BM$5),IF(BM$5&gt;$N18,5,$K18)*10+IF(AND($F18&gt;=BM$5,$F18&lt;=BM$6),IF(AND($G18&gt;=BM$5,$G18&lt;=BM$6),5,IF($L18=1,2,1)),IF(AND($G18&gt;=BM$5,$G18&lt;=BM$6),IF($M18&gt;0,4,3),0)),IF(AND($D18&lt;=BM$6,$E18&gt;=BM$5),60,0)))</f>
        <v>0</v>
      </c>
      <c r="BN18" s="80">
        <f>IF(OR($A18="",NOT(ISNUMBER($G18))),"",IF(AND($F18&lt;=BN$6,$G18&gt;=BN$5),IF(BN$5&gt;$N18,5,$K18)*10+IF(AND($F18&gt;=BN$5,$F18&lt;=BN$6),IF(AND($G18&gt;=BN$5,$G18&lt;=BN$6),5,IF($L18=1,2,1)),IF(AND($G18&gt;=BN$5,$G18&lt;=BN$6),IF($M18&gt;0,4,3),0)),IF(AND($D18&lt;=BN$6,$E18&gt;=BN$5),60,0)))</f>
        <v>0</v>
      </c>
      <c r="BO18" s="80">
        <f>IF(OR($A18="",NOT(ISNUMBER($G18))),"",IF(AND($F18&lt;=BO$6,$G18&gt;=BO$5),IF(BO$5&gt;$N18,5,$K18)*10+IF(AND($F18&gt;=BO$5,$F18&lt;=BO$6),IF(AND($G18&gt;=BO$5,$G18&lt;=BO$6),5,IF($L18=1,2,1)),IF(AND($G18&gt;=BO$5,$G18&lt;=BO$6),IF($M18&gt;0,4,3),0)),IF(AND($D18&lt;=BO$6,$E18&gt;=BO$5),60,0)))</f>
        <v>0</v>
      </c>
      <c r="BP18" s="80">
        <f>IF(OR($A18="",NOT(ISNUMBER($G18))),"",IF(AND($F18&lt;=BP$6,$G18&gt;=BP$5),IF(BP$5&gt;$N18,5,$K18)*10+IF(AND($F18&gt;=BP$5,$F18&lt;=BP$6),IF(AND($G18&gt;=BP$5,$G18&lt;=BP$6),5,IF($L18=1,2,1)),IF(AND($G18&gt;=BP$5,$G18&lt;=BP$6),IF($M18&gt;0,4,3),0)),IF(AND($D18&lt;=BP$6,$E18&gt;=BP$5),60,0)))</f>
        <v>0</v>
      </c>
      <c r="BQ18" s="80">
        <f>IF(OR($A18="",NOT(ISNUMBER($G18))),"",IF(AND($F18&lt;=BQ$6,$G18&gt;=BQ$5),IF(BQ$5&gt;$N18,5,$K18)*10+IF(AND($F18&gt;=BQ$5,$F18&lt;=BQ$6),IF(AND($G18&gt;=BQ$5,$G18&lt;=BQ$6),5,IF($L18=1,2,1)),IF(AND($G18&gt;=BQ$5,$G18&lt;=BQ$6),IF($M18&gt;0,4,3),0)),IF(AND($D18&lt;=BQ$6,$E18&gt;=BQ$5),60,0)))</f>
        <v>0</v>
      </c>
      <c r="BR18" s="80">
        <f>IF(OR($A18="",NOT(ISNUMBER($G18))),"",IF(AND($F18&lt;=BR$6,$G18&gt;=BR$5),IF(BR$5&gt;$N18,5,$K18)*10+IF(AND($F18&gt;=BR$5,$F18&lt;=BR$6),IF(AND($G18&gt;=BR$5,$G18&lt;=BR$6),5,IF($L18=1,2,1)),IF(AND($G18&gt;=BR$5,$G18&lt;=BR$6),IF($M18&gt;0,4,3),0)),IF(AND($D18&lt;=BR$6,$E18&gt;=BR$5),60,0)))</f>
        <v>0</v>
      </c>
      <c r="BS18" s="80">
        <f>IF(OR($A18="",NOT(ISNUMBER($G18))),"",IF(AND($F18&lt;=BS$6,$G18&gt;=BS$5),IF(BS$5&gt;$N18,5,$K18)*10+IF(AND($F18&gt;=BS$5,$F18&lt;=BS$6),IF(AND($G18&gt;=BS$5,$G18&lt;=BS$6),5,IF($L18=1,2,1)),IF(AND($G18&gt;=BS$5,$G18&lt;=BS$6),IF($M18&gt;0,4,3),0)),IF(AND($D18&lt;=BS$6,$E18&gt;=BS$5),60,0)))</f>
        <v>0</v>
      </c>
      <c r="BT18" s="80">
        <f>IF(OR($A18="",NOT(ISNUMBER($G18))),"",IF(AND($F18&lt;=BT$6,$G18&gt;=BT$5),IF(BT$5&gt;$N18,5,$K18)*10+IF(AND($F18&gt;=BT$5,$F18&lt;=BT$6),IF(AND($G18&gt;=BT$5,$G18&lt;=BT$6),5,IF($L18=1,2,1)),IF(AND($G18&gt;=BT$5,$G18&lt;=BT$6),IF($M18&gt;0,4,3),0)),IF(AND($D18&lt;=BT$6,$E18&gt;=BT$5),60,0)))</f>
        <v>0</v>
      </c>
      <c r="BU18" s="80">
        <f>IF(OR($A18="",NOT(ISNUMBER($G18))),"",IF(AND($F18&lt;=BU$6,$G18&gt;=BU$5),IF(BU$5&gt;$N18,5,$K18)*10+IF(AND($F18&gt;=BU$5,$F18&lt;=BU$6),IF(AND($G18&gt;=BU$5,$G18&lt;=BU$6),5,IF($L18=1,2,1)),IF(AND($G18&gt;=BU$5,$G18&lt;=BU$6),IF($M18&gt;0,4,3),0)),IF(AND($D18&lt;=BU$6,$E18&gt;=BU$5),60,0)))</f>
        <v>0</v>
      </c>
      <c r="BV18" s="80">
        <f>IF(OR($A18="",NOT(ISNUMBER($G18))),"",IF(AND($F18&lt;=BV$6,$G18&gt;=BV$5),IF(BV$5&gt;$N18,5,$K18)*10+IF(AND($F18&gt;=BV$5,$F18&lt;=BV$6),IF(AND($G18&gt;=BV$5,$G18&lt;=BV$6),5,IF($L18=1,2,1)),IF(AND($G18&gt;=BV$5,$G18&lt;=BV$6),IF($M18&gt;0,4,3),0)),IF(AND($D18&lt;=BV$6,$E18&gt;=BV$5),60,0)))</f>
        <v>0</v>
      </c>
      <c r="BW18" s="80">
        <f>IF(OR($A18="",NOT(ISNUMBER($G18))),"",IF(AND($F18&lt;=BW$6,$G18&gt;=BW$5),IF(BW$5&gt;$N18,5,$K18)*10+IF(AND($F18&gt;=BW$5,$F18&lt;=BW$6),IF(AND($G18&gt;=BW$5,$G18&lt;=BW$6),5,IF($L18=1,2,1)),IF(AND($G18&gt;=BW$5,$G18&lt;=BW$6),IF($M18&gt;0,4,3),0)),IF(AND($D18&lt;=BW$6,$E18&gt;=BW$5),60,0)))</f>
        <v>0</v>
      </c>
      <c r="BX18" s="80">
        <f>IF(OR($A18="",NOT(ISNUMBER($G18))),"",IF(AND($F18&lt;=BX$6,$G18&gt;=BX$5),IF(BX$5&gt;$N18,5,$K18)*10+IF(AND($F18&gt;=BX$5,$F18&lt;=BX$6),IF(AND($G18&gt;=BX$5,$G18&lt;=BX$6),5,IF($L18=1,2,1)),IF(AND($G18&gt;=BX$5,$G18&lt;=BX$6),IF($M18&gt;0,4,3),0)),IF(AND($D18&lt;=BX$6,$E18&gt;=BX$5),60,0)))</f>
        <v>0</v>
      </c>
      <c r="BY18" s="80">
        <f>IF(OR($A18="",NOT(ISNUMBER($G18))),"",IF(AND($F18&lt;=BY$6,$G18&gt;=BY$5),IF(BY$5&gt;$N18,5,$K18)*10+IF(AND($F18&gt;=BY$5,$F18&lt;=BY$6),IF(AND($G18&gt;=BY$5,$G18&lt;=BY$6),5,IF($L18=1,2,1)),IF(AND($G18&gt;=BY$5,$G18&lt;=BY$6),IF($M18&gt;0,4,3),0)),IF(AND($D18&lt;=BY$6,$E18&gt;=BY$5),60,0)))</f>
        <v>0</v>
      </c>
      <c r="BZ18" s="80">
        <f>IF(OR($A18="",NOT(ISNUMBER($G18))),"",IF(AND($F18&lt;=BZ$6,$G18&gt;=BZ$5),IF(BZ$5&gt;$N18,5,$K18)*10+IF(AND($F18&gt;=BZ$5,$F18&lt;=BZ$6),IF(AND($G18&gt;=BZ$5,$G18&lt;=BZ$6),5,IF($L18=1,2,1)),IF(AND($G18&gt;=BZ$5,$G18&lt;=BZ$6),IF($M18&gt;0,4,3),0)),IF(AND($D18&lt;=BZ$6,$E18&gt;=BZ$5),60,0)))</f>
        <v>0</v>
      </c>
      <c r="CA18" s="80">
        <f>IF(OR($A18="",NOT(ISNUMBER($G18))),"",IF(AND($F18&lt;=CA$6,$G18&gt;=CA$5),IF(CA$5&gt;$N18,5,$K18)*10+IF(AND($F18&gt;=CA$5,$F18&lt;=CA$6),IF(AND($G18&gt;=CA$5,$G18&lt;=CA$6),5,IF($L18=1,2,1)),IF(AND($G18&gt;=CA$5,$G18&lt;=CA$6),IF($M18&gt;0,4,3),0)),IF(AND($D18&lt;=CA$6,$E18&gt;=CA$5),60,0)))</f>
        <v>0</v>
      </c>
      <c r="CB18" s="80">
        <f>IF(OR($A18="",NOT(ISNUMBER($G18))),"",IF(AND($F18&lt;=CB$6,$G18&gt;=CB$5),IF(CB$5&gt;$N18,5,$K18)*10+IF(AND($F18&gt;=CB$5,$F18&lt;=CB$6),IF(AND($G18&gt;=CB$5,$G18&lt;=CB$6),5,IF($L18=1,2,1)),IF(AND($G18&gt;=CB$5,$G18&lt;=CB$6),IF($M18&gt;0,4,3),0)),IF(AND($D18&lt;=CB$6,$E18&gt;=CB$5),60,0)))</f>
        <v>0</v>
      </c>
      <c r="CC18" s="80">
        <f>IF(OR($A18="",NOT(ISNUMBER($G18))),"",IF(AND($F18&lt;=CC$6,$G18&gt;=CC$5),IF(CC$5&gt;$N18,5,$K18)*10+IF(AND($F18&gt;=CC$5,$F18&lt;=CC$6),IF(AND($G18&gt;=CC$5,$G18&lt;=CC$6),5,IF($L18=1,2,1)),IF(AND($G18&gt;=CC$5,$G18&lt;=CC$6),IF($M18&gt;0,4,3),0)),IF(AND($D18&lt;=CC$6,$E18&gt;=CC$5),60,0)))</f>
        <v>0</v>
      </c>
      <c r="CD18" s="80">
        <f>IF(OR($A18="",NOT(ISNUMBER($G18))),"",IF(AND($F18&lt;=CD$6,$G18&gt;=CD$5),IF(CD$5&gt;$N18,5,$K18)*10+IF(AND($F18&gt;=CD$5,$F18&lt;=CD$6),IF(AND($G18&gt;=CD$5,$G18&lt;=CD$6),5,IF($L18=1,2,1)),IF(AND($G18&gt;=CD$5,$G18&lt;=CD$6),IF($M18&gt;0,4,3),0)),IF(AND($D18&lt;=CD$6,$E18&gt;=CD$5),60,0)))</f>
        <v>0</v>
      </c>
      <c r="CE18" s="80">
        <f>IF(OR($A18="",NOT(ISNUMBER($G18))),"",IF(AND($F18&lt;=CE$6,$G18&gt;=CE$5),IF(CE$5&gt;$N18,5,$K18)*10+IF(AND($F18&gt;=CE$5,$F18&lt;=CE$6),IF(AND($G18&gt;=CE$5,$G18&lt;=CE$6),5,IF($L18=1,2,1)),IF(AND($G18&gt;=CE$5,$G18&lt;=CE$6),IF($M18&gt;0,4,3),0)),IF(AND($D18&lt;=CE$6,$E18&gt;=CE$5),60,0)))</f>
        <v>0</v>
      </c>
      <c r="CF18" s="80">
        <f>IF(OR($A18="",NOT(ISNUMBER($G18))),"",IF(AND($F18&lt;=CF$6,$G18&gt;=CF$5),IF(CF$5&gt;$N18,5,$K18)*10+IF(AND($F18&gt;=CF$5,$F18&lt;=CF$6),IF(AND($G18&gt;=CF$5,$G18&lt;=CF$6),5,IF($L18=1,2,1)),IF(AND($G18&gt;=CF$5,$G18&lt;=CF$6),IF($M18&gt;0,4,3),0)),IF(AND($D18&lt;=CF$6,$E18&gt;=CF$5),60,0)))</f>
        <v>0</v>
      </c>
      <c r="CG18" s="80">
        <f>IF(OR($A18="",NOT(ISNUMBER($G18))),"",IF(AND($F18&lt;=CG$6,$G18&gt;=CG$5),IF(CG$5&gt;$N18,5,$K18)*10+IF(AND($F18&gt;=CG$5,$F18&lt;=CG$6),IF(AND($G18&gt;=CG$5,$G18&lt;=CG$6),5,IF($L18=1,2,1)),IF(AND($G18&gt;=CG$5,$G18&lt;=CG$6),IF($M18&gt;0,4,3),0)),IF(AND($D18&lt;=CG$6,$E18&gt;=CG$5),60,0)))</f>
        <v>0</v>
      </c>
      <c r="CH18" s="80">
        <f>IF(OR($A18="",NOT(ISNUMBER($G18))),"",IF(AND($F18&lt;=CH$6,$G18&gt;=CH$5),IF(CH$5&gt;$N18,5,$K18)*10+IF(AND($F18&gt;=CH$5,$F18&lt;=CH$6),IF(AND($G18&gt;=CH$5,$G18&lt;=CH$6),5,IF($L18=1,2,1)),IF(AND($G18&gt;=CH$5,$G18&lt;=CH$6),IF($M18&gt;0,4,3),0)),IF(AND($D18&lt;=CH$6,$E18&gt;=CH$5),60,0)))</f>
        <v>0</v>
      </c>
      <c r="CI18" s="80">
        <f>IF(OR($A18="",NOT(ISNUMBER($G18))),"",IF(AND($F18&lt;=CI$6,$G18&gt;=CI$5),IF(CI$5&gt;$N18,5,$K18)*10+IF(AND($F18&gt;=CI$5,$F18&lt;=CI$6),IF(AND($G18&gt;=CI$5,$G18&lt;=CI$6),5,IF($L18=1,2,1)),IF(AND($G18&gt;=CI$5,$G18&lt;=CI$6),IF($M18&gt;0,4,3),0)),IF(AND($D18&lt;=CI$6,$E18&gt;=CI$5),60,0)))</f>
        <v>0</v>
      </c>
      <c r="CJ18" s="80">
        <f>IF(OR($A18="",NOT(ISNUMBER($G18))),"",IF(AND($F18&lt;=CJ$6,$G18&gt;=CJ$5),IF(CJ$5&gt;$N18,5,$K18)*10+IF(AND($F18&gt;=CJ$5,$F18&lt;=CJ$6),IF(AND($G18&gt;=CJ$5,$G18&lt;=CJ$6),5,IF($L18=1,2,1)),IF(AND($G18&gt;=CJ$5,$G18&lt;=CJ$6),IF($M18&gt;0,4,3),0)),IF(AND($D18&lt;=CJ$6,$E18&gt;=CJ$5),60,0)))</f>
        <v>0</v>
      </c>
      <c r="CK18" s="80">
        <f>IF(OR($A18="",NOT(ISNUMBER($G18))),"",IF(AND($F18&lt;=CK$6,$G18&gt;=CK$5),IF(CK$5&gt;$N18,5,$K18)*10+IF(AND($F18&gt;=CK$5,$F18&lt;=CK$6),IF(AND($G18&gt;=CK$5,$G18&lt;=CK$6),5,IF($L18=1,2,1)),IF(AND($G18&gt;=CK$5,$G18&lt;=CK$6),IF($M18&gt;0,4,3),0)),IF(AND($D18&lt;=CK$6,$E18&gt;=CK$5),60,0)))</f>
        <v>0</v>
      </c>
      <c r="CL18" s="80">
        <f>IF(OR($A18="",NOT(ISNUMBER($G18))),"",IF(AND($F18&lt;=CL$6,$G18&gt;=CL$5),IF(CL$5&gt;$N18,5,$K18)*10+IF(AND($F18&gt;=CL$5,$F18&lt;=CL$6),IF(AND($G18&gt;=CL$5,$G18&lt;=CL$6),5,IF($L18=1,2,1)),IF(AND($G18&gt;=CL$5,$G18&lt;=CL$6),IF($M18&gt;0,4,3),0)),IF(AND($D18&lt;=CL$6,$E18&gt;=CL$5),60,0)))</f>
        <v>0</v>
      </c>
      <c r="CM18" s="80">
        <f>IF(OR($A18="",NOT(ISNUMBER($G18))),"",IF(AND($F18&lt;=CM$6,$G18&gt;=CM$5),IF(CM$5&gt;$N18,5,$K18)*10+IF(AND($F18&gt;=CM$5,$F18&lt;=CM$6),IF(AND($G18&gt;=CM$5,$G18&lt;=CM$6),5,IF($L18=1,2,1)),IF(AND($G18&gt;=CM$5,$G18&lt;=CM$6),IF($M18&gt;0,4,3),0)),IF(AND($D18&lt;=CM$6,$E18&gt;=CM$5),60,0)))</f>
        <v>0</v>
      </c>
      <c r="CN18" s="80">
        <f>IF(OR($A18="",NOT(ISNUMBER($G18))),"",IF(AND($F18&lt;=CN$6,$G18&gt;=CN$5),IF(CN$5&gt;$N18,5,$K18)*10+IF(AND($F18&gt;=CN$5,$F18&lt;=CN$6),IF(AND($G18&gt;=CN$5,$G18&lt;=CN$6),5,IF($L18=1,2,1)),IF(AND($G18&gt;=CN$5,$G18&lt;=CN$6),IF($M18&gt;0,4,3),0)),IF(AND($D18&lt;=CN$6,$E18&gt;=CN$5),60,0)))</f>
        <v>0</v>
      </c>
      <c r="CO18" s="80">
        <f>IF(OR($A18="",NOT(ISNUMBER($G18))),"",IF(AND($F18&lt;=CO$6,$G18&gt;=CO$5),IF(CO$5&gt;$N18,5,$K18)*10+IF(AND($F18&gt;=CO$5,$F18&lt;=CO$6),IF(AND($G18&gt;=CO$5,$G18&lt;=CO$6),5,IF($L18=1,2,1)),IF(AND($G18&gt;=CO$5,$G18&lt;=CO$6),IF($M18&gt;0,4,3),0)),IF(AND($D18&lt;=CO$6,$E18&gt;=CO$5),60,0)))</f>
        <v>0</v>
      </c>
      <c r="CP18" s="80">
        <f>IF(OR($A18="",NOT(ISNUMBER($G18))),"",IF(AND($F18&lt;=CP$6,$G18&gt;=CP$5),IF(CP$5&gt;$N18,5,$K18)*10+IF(AND($F18&gt;=CP$5,$F18&lt;=CP$6),IF(AND($G18&gt;=CP$5,$G18&lt;=CP$6),5,IF($L18=1,2,1)),IF(AND($G18&gt;=CP$5,$G18&lt;=CP$6),IF($M18&gt;0,4,3),0)),IF(AND($D18&lt;=CP$6,$E18&gt;=CP$5),60,0)))</f>
        <v>0</v>
      </c>
      <c r="CQ18" s="80">
        <f>IF(OR($A18="",NOT(ISNUMBER($G18))),"",IF(AND($F18&lt;=CQ$6,$G18&gt;=CQ$5),IF(CQ$5&gt;$N18,5,$K18)*10+IF(AND($F18&gt;=CQ$5,$F18&lt;=CQ$6),IF(AND($G18&gt;=CQ$5,$G18&lt;=CQ$6),5,IF($L18=1,2,1)),IF(AND($G18&gt;=CQ$5,$G18&lt;=CQ$6),IF($M18&gt;0,4,3),0)),IF(AND($D18&lt;=CQ$6,$E18&gt;=CQ$5),60,0)))</f>
        <v>0</v>
      </c>
      <c r="CR18" s="80">
        <f>IF(OR($A18="",NOT(ISNUMBER($G18))),"",IF(AND($F18&lt;=CR$6,$G18&gt;=CR$5),IF(CR$5&gt;$N18,5,$K18)*10+IF(AND($F18&gt;=CR$5,$F18&lt;=CR$6),IF(AND($G18&gt;=CR$5,$G18&lt;=CR$6),5,IF($L18=1,2,1)),IF(AND($G18&gt;=CR$5,$G18&lt;=CR$6),IF($M18&gt;0,4,3),0)),IF(AND($D18&lt;=CR$6,$E18&gt;=CR$5),60,0)))</f>
        <v>0</v>
      </c>
      <c r="CS18" s="80">
        <f>IF(OR($A18="",NOT(ISNUMBER($G18))),"",IF(AND($F18&lt;=CS$6,$G18&gt;=CS$5),IF(CS$5&gt;$N18,5,$K18)*10+IF(AND($F18&gt;=CS$5,$F18&lt;=CS$6),IF(AND($G18&gt;=CS$5,$G18&lt;=CS$6),5,IF($L18=1,2,1)),IF(AND($G18&gt;=CS$5,$G18&lt;=CS$6),IF($M18&gt;0,4,3),0)),IF(AND($D18&lt;=CS$6,$E18&gt;=CS$5),60,0)))</f>
        <v>0</v>
      </c>
      <c r="CT18" s="80">
        <f>IF(OR($A18="",NOT(ISNUMBER($G18))),"",IF(AND($F18&lt;=CT$6,$G18&gt;=CT$5),IF(CT$5&gt;$N18,5,$K18)*10+IF(AND($F18&gt;=CT$5,$F18&lt;=CT$6),IF(AND($G18&gt;=CT$5,$G18&lt;=CT$6),5,IF($L18=1,2,1)),IF(AND($G18&gt;=CT$5,$G18&lt;=CT$6),IF($M18&gt;0,4,3),0)),IF(AND($D18&lt;=CT$6,$E18&gt;=CT$5),60,0)))</f>
        <v>0</v>
      </c>
      <c r="CU18" s="80">
        <f>IF(OR($A18="",NOT(ISNUMBER($G18))),"",IF(AND($F18&lt;=CU$6,$G18&gt;=CU$5),IF(CU$5&gt;$N18,5,$K18)*10+IF(AND($F18&gt;=CU$5,$F18&lt;=CU$6),IF(AND($G18&gt;=CU$5,$G18&lt;=CU$6),5,IF($L18=1,2,1)),IF(AND($G18&gt;=CU$5,$G18&lt;=CU$6),IF($M18&gt;0,4,3),0)),IF(AND($D18&lt;=CU$6,$E18&gt;=CU$5),60,0)))</f>
        <v>0</v>
      </c>
      <c r="CV18" s="80">
        <f>IF(OR($A18="",NOT(ISNUMBER($G18))),"",IF(AND($F18&lt;=CV$6,$G18&gt;=CV$5),IF(CV$5&gt;$N18,5,$K18)*10+IF(AND($F18&gt;=CV$5,$F18&lt;=CV$6),IF(AND($G18&gt;=CV$5,$G18&lt;=CV$6),5,IF($L18=1,2,1)),IF(AND($G18&gt;=CV$5,$G18&lt;=CV$6),IF($M18&gt;0,4,3),0)),IF(AND($D18&lt;=CV$6,$E18&gt;=CV$5),60,0)))</f>
        <v>0</v>
      </c>
      <c r="CW18" s="80">
        <f>IF(OR($A18="",NOT(ISNUMBER($G18))),"",IF(AND($F18&lt;=CW$6,$G18&gt;=CW$5),IF(CW$5&gt;$N18,5,$K18)*10+IF(AND($F18&gt;=CW$5,$F18&lt;=CW$6),IF(AND($G18&gt;=CW$5,$G18&lt;=CW$6),5,IF($L18=1,2,1)),IF(AND($G18&gt;=CW$5,$G18&lt;=CW$6),IF($M18&gt;0,4,3),0)),IF(AND($D18&lt;=CW$6,$E18&gt;=CW$5),60,0)))</f>
        <v>0</v>
      </c>
      <c r="CX18" s="80">
        <f>IF(OR($A18="",NOT(ISNUMBER($G18))),"",IF(AND($F18&lt;=CX$6,$G18&gt;=CX$5),IF(CX$5&gt;$N18,5,$K18)*10+IF(AND($F18&gt;=CX$5,$F18&lt;=CX$6),IF(AND($G18&gt;=CX$5,$G18&lt;=CX$6),5,IF($L18=1,2,1)),IF(AND($G18&gt;=CX$5,$G18&lt;=CX$6),IF($M18&gt;0,4,3),0)),IF(AND($D18&lt;=CX$6,$E18&gt;=CX$5),60,0)))</f>
        <v>0</v>
      </c>
      <c r="CY18" s="80">
        <f>IF(OR($A18="",NOT(ISNUMBER($G18))),"",IF(AND($F18&lt;=CY$6,$G18&gt;=CY$5),IF(CY$5&gt;$N18,5,$K18)*10+IF(AND($F18&gt;=CY$5,$F18&lt;=CY$6),IF(AND($G18&gt;=CY$5,$G18&lt;=CY$6),5,IF($L18=1,2,1)),IF(AND($G18&gt;=CY$5,$G18&lt;=CY$6),IF($M18&gt;0,4,3),0)),IF(AND($D18&lt;=CY$6,$E18&gt;=CY$5),60,0)))</f>
        <v>0</v>
      </c>
      <c r="CZ18" s="80">
        <f>IF(OR($A18="",NOT(ISNUMBER($G18))),"",IF(AND($F18&lt;=CZ$6,$G18&gt;=CZ$5),IF(CZ$5&gt;$N18,5,$K18)*10+IF(AND($F18&gt;=CZ$5,$F18&lt;=CZ$6),IF(AND($G18&gt;=CZ$5,$G18&lt;=CZ$6),5,IF($L18=1,2,1)),IF(AND($G18&gt;=CZ$5,$G18&lt;=CZ$6),IF($M18&gt;0,4,3),0)),IF(AND($D18&lt;=CZ$6,$E18&gt;=CZ$5),60,0)))</f>
        <v>0</v>
      </c>
      <c r="DA18" s="80">
        <f>IF(OR($A18="",NOT(ISNUMBER($G18))),"",IF(AND($F18&lt;=DA$6,$G18&gt;=DA$5),IF(DA$5&gt;$N18,5,$K18)*10+IF(AND($F18&gt;=DA$5,$F18&lt;=DA$6),IF(AND($G18&gt;=DA$5,$G18&lt;=DA$6),5,IF($L18=1,2,1)),IF(AND($G18&gt;=DA$5,$G18&lt;=DA$6),IF($M18&gt;0,4,3),0)),IF(AND($D18&lt;=DA$6,$E18&gt;=DA$5),60,0)))</f>
        <v>0</v>
      </c>
      <c r="DB18" s="80">
        <f>IF(OR($A18="",NOT(ISNUMBER($G18))),"",IF(AND($F18&lt;=DB$6,$G18&gt;=DB$5),IF(DB$5&gt;$N18,5,$K18)*10+IF(AND($F18&gt;=DB$5,$F18&lt;=DB$6),IF(AND($G18&gt;=DB$5,$G18&lt;=DB$6),5,IF($L18=1,2,1)),IF(AND($G18&gt;=DB$5,$G18&lt;=DB$6),IF($M18&gt;0,4,3),0)),IF(AND($D18&lt;=DB$6,$E18&gt;=DB$5),60,0)))</f>
        <v>0</v>
      </c>
      <c r="DC18" s="80">
        <f>IF(OR($A18="",NOT(ISNUMBER($G18))),"",IF(AND($F18&lt;=DC$6,$G18&gt;=DC$5),IF(DC$5&gt;$N18,5,$K18)*10+IF(AND($F18&gt;=DC$5,$F18&lt;=DC$6),IF(AND($G18&gt;=DC$5,$G18&lt;=DC$6),5,IF($L18=1,2,1)),IF(AND($G18&gt;=DC$5,$G18&lt;=DC$6),IF($M18&gt;0,4,3),0)),IF(AND($D18&lt;=DC$6,$E18&gt;=DC$5),60,0)))</f>
        <v>0</v>
      </c>
      <c r="DD18" s="80">
        <f>IF(OR($A18="",NOT(ISNUMBER($G18))),"",IF(AND($F18&lt;=DD$6,$G18&gt;=DD$5),IF(DD$5&gt;$N18,5,$K18)*10+IF(AND($F18&gt;=DD$5,$F18&lt;=DD$6),IF(AND($G18&gt;=DD$5,$G18&lt;=DD$6),5,IF($L18=1,2,1)),IF(AND($G18&gt;=DD$5,$G18&lt;=DD$6),IF($M18&gt;0,4,3),0)),IF(AND($D18&lt;=DD$6,$E18&gt;=DD$5),60,0)))</f>
        <v>0</v>
      </c>
      <c r="DE18" s="80">
        <f>IF(OR($A18="",NOT(ISNUMBER($G18))),"",IF(AND($F18&lt;=DE$6,$G18&gt;=DE$5),IF(DE$5&gt;$N18,5,$K18)*10+IF(AND($F18&gt;=DE$5,$F18&lt;=DE$6),IF(AND($G18&gt;=DE$5,$G18&lt;=DE$6),5,IF($L18=1,2,1)),IF(AND($G18&gt;=DE$5,$G18&lt;=DE$6),IF($M18&gt;0,4,3),0)),IF(AND($D18&lt;=DE$6,$E18&gt;=DE$5),60,0)))</f>
        <v>0</v>
      </c>
      <c r="DF18" s="80">
        <f>IF(OR($A18="",NOT(ISNUMBER($G18))),"",IF(AND($F18&lt;=DF$6,$G18&gt;=DF$5),IF(DF$5&gt;$N18,5,$K18)*10+IF(AND($F18&gt;=DF$5,$F18&lt;=DF$6),IF(AND($G18&gt;=DF$5,$G18&lt;=DF$6),5,IF($L18=1,2,1)),IF(AND($G18&gt;=DF$5,$G18&lt;=DF$6),IF($M18&gt;0,4,3),0)),IF(AND($D18&lt;=DF$6,$E18&gt;=DF$5),60,0)))</f>
        <v>0</v>
      </c>
      <c r="DG18" s="80">
        <f>IF(OR($A18="",NOT(ISNUMBER($G18))),"",IF(AND($F18&lt;=DG$6,$G18&gt;=DG$5),IF(DG$5&gt;$N18,5,$K18)*10+IF(AND($F18&gt;=DG$5,$F18&lt;=DG$6),IF(AND($G18&gt;=DG$5,$G18&lt;=DG$6),5,IF($L18=1,2,1)),IF(AND($G18&gt;=DG$5,$G18&lt;=DG$6),IF($M18&gt;0,4,3),0)),IF(AND($D18&lt;=DG$6,$E18&gt;=DG$5),60,0)))</f>
        <v>0</v>
      </c>
      <c r="DH18" s="80">
        <f>IF(OR($A18="",NOT(ISNUMBER($G18))),"",IF(AND($F18&lt;=DH$6,$G18&gt;=DH$5),IF(DH$5&gt;$N18,5,$K18)*10+IF(AND($F18&gt;=DH$5,$F18&lt;=DH$6),IF(AND($G18&gt;=DH$5,$G18&lt;=DH$6),5,IF($L18=1,2,1)),IF(AND($G18&gt;=DH$5,$G18&lt;=DH$6),IF($M18&gt;0,4,3),0)),IF(AND($D18&lt;=DH$6,$E18&gt;=DH$5),60,0)))</f>
        <v>0</v>
      </c>
      <c r="DI18" s="80">
        <f>IF(OR($A18="",NOT(ISNUMBER($G18))),"",IF(AND($F18&lt;=DI$6,$G18&gt;=DI$5),IF(DI$5&gt;$N18,5,$K18)*10+IF(AND($F18&gt;=DI$5,$F18&lt;=DI$6),IF(AND($G18&gt;=DI$5,$G18&lt;=DI$6),5,IF($L18=1,2,1)),IF(AND($G18&gt;=DI$5,$G18&lt;=DI$6),IF($M18&gt;0,4,3),0)),IF(AND($D18&lt;=DI$6,$E18&gt;=DI$5),60,0)))</f>
        <v>0</v>
      </c>
      <c r="DJ18" s="80">
        <f>IF(OR($A18="",NOT(ISNUMBER($G18))),"",IF(AND($F18&lt;=DJ$6,$G18&gt;=DJ$5),IF(DJ$5&gt;$N18,5,$K18)*10+IF(AND($F18&gt;=DJ$5,$F18&lt;=DJ$6),IF(AND($G18&gt;=DJ$5,$G18&lt;=DJ$6),5,IF($L18=1,2,1)),IF(AND($G18&gt;=DJ$5,$G18&lt;=DJ$6),IF($M18&gt;0,4,3),0)),IF(AND($D18&lt;=DJ$6,$E18&gt;=DJ$5),60,0)))</f>
        <v>0</v>
      </c>
      <c r="DK18" s="80">
        <f>IF(OR($A18="",NOT(ISNUMBER($G18))),"",IF(AND($F18&lt;=DK$6,$G18&gt;=DK$5),IF(DK$5&gt;$N18,5,$K18)*10+IF(AND($F18&gt;=DK$5,$F18&lt;=DK$6),IF(AND($G18&gt;=DK$5,$G18&lt;=DK$6),5,IF($L18=1,2,1)),IF(AND($G18&gt;=DK$5,$G18&lt;=DK$6),IF($M18&gt;0,4,3),0)),IF(AND($D18&lt;=DK$6,$E18&gt;=DK$5),60,0)))</f>
        <v>0</v>
      </c>
      <c r="DL18" s="80">
        <f>IF(OR($A18="",NOT(ISNUMBER($G18))),"",IF(AND($F18&lt;=DL$6,$G18&gt;=DL$5),IF(DL$5&gt;$N18,5,$K18)*10+IF(AND($F18&gt;=DL$5,$F18&lt;=DL$6),IF(AND($G18&gt;=DL$5,$G18&lt;=DL$6),5,IF($L18=1,2,1)),IF(AND($G18&gt;=DL$5,$G18&lt;=DL$6),IF($M18&gt;0,4,3),0)),IF(AND($D18&lt;=DL$6,$E18&gt;=DL$5),60,0)))</f>
        <v>0</v>
      </c>
      <c r="DM18" s="80">
        <f>IF(OR($A18="",NOT(ISNUMBER($G18))),"",IF(AND($F18&lt;=DM$6,$G18&gt;=DM$5),IF(DM$5&gt;$N18,5,$K18)*10+IF(AND($F18&gt;=DM$5,$F18&lt;=DM$6),IF(AND($G18&gt;=DM$5,$G18&lt;=DM$6),5,IF($L18=1,2,1)),IF(AND($G18&gt;=DM$5,$G18&lt;=DM$6),IF($M18&gt;0,4,3),0)),IF(AND($D18&lt;=DM$6,$E18&gt;=DM$5),60,0)))</f>
        <v>0</v>
      </c>
      <c r="DN18" s="80">
        <f>IF(OR($A18="",NOT(ISNUMBER($G18))),"",IF(AND($F18&lt;=DN$6,$G18&gt;=DN$5),IF(DN$5&gt;$N18,5,$K18)*10+IF(AND($F18&gt;=DN$5,$F18&lt;=DN$6),IF(AND($G18&gt;=DN$5,$G18&lt;=DN$6),5,IF($L18=1,2,1)),IF(AND($G18&gt;=DN$5,$G18&lt;=DN$6),IF($M18&gt;0,4,3),0)),IF(AND($D18&lt;=DN$6,$E18&gt;=DN$5),60,0)))</f>
        <v>0</v>
      </c>
      <c r="DO18" s="80">
        <f>IF(OR($A18="",NOT(ISNUMBER($G18))),"",IF(AND($F18&lt;=DO$6,$G18&gt;=DO$5),IF(DO$5&gt;$N18,5,$K18)*10+IF(AND($F18&gt;=DO$5,$F18&lt;=DO$6),IF(AND($G18&gt;=DO$5,$G18&lt;=DO$6),5,IF($L18=1,2,1)),IF(AND($G18&gt;=DO$5,$G18&lt;=DO$6),IF($M18&gt;0,4,3),0)),IF(AND($D18&lt;=DO$6,$E18&gt;=DO$5),60,0)))</f>
        <v>0</v>
      </c>
      <c r="DP18" s="80">
        <f>IF(OR($A18="",NOT(ISNUMBER($G18))),"",IF(AND($F18&lt;=DP$6,$G18&gt;=DP$5),IF(DP$5&gt;$N18,5,$K18)*10+IF(AND($F18&gt;=DP$5,$F18&lt;=DP$6),IF(AND($G18&gt;=DP$5,$G18&lt;=DP$6),5,IF($L18=1,2,1)),IF(AND($G18&gt;=DP$5,$G18&lt;=DP$6),IF($M18&gt;0,4,3),0)),IF(AND($D18&lt;=DP$6,$E18&gt;=DP$5),60,0)))</f>
        <v>0</v>
      </c>
      <c r="DQ18" s="80">
        <f>IF(OR($A18="",NOT(ISNUMBER($G18))),"",IF(AND($F18&lt;=DQ$6,$G18&gt;=DQ$5),IF(DQ$5&gt;$N18,5,$K18)*10+IF(AND($F18&gt;=DQ$5,$F18&lt;=DQ$6),IF(AND($G18&gt;=DQ$5,$G18&lt;=DQ$6),5,IF($L18=1,2,1)),IF(AND($G18&gt;=DQ$5,$G18&lt;=DQ$6),IF($M18&gt;0,4,3),0)),IF(AND($D18&lt;=DQ$6,$E18&gt;=DQ$5),60,0)))</f>
        <v>0</v>
      </c>
      <c r="DR18" s="80">
        <f>IF(OR($A18="",NOT(ISNUMBER($G18))),"",IF(AND($F18&lt;=DR$6,$G18&gt;=DR$5),IF(DR$5&gt;$N18,5,$K18)*10+IF(AND($F18&gt;=DR$5,$F18&lt;=DR$6),IF(AND($G18&gt;=DR$5,$G18&lt;=DR$6),5,IF($L18=1,2,1)),IF(AND($G18&gt;=DR$5,$G18&lt;=DR$6),IF($M18&gt;0,4,3),0)),IF(AND($D18&lt;=DR$6,$E18&gt;=DR$5),60,0)))</f>
        <v>0</v>
      </c>
      <c r="DS18" s="80">
        <f>IF(OR($A18="",NOT(ISNUMBER($G18))),"",IF(AND($F18&lt;=DS$6,$G18&gt;=DS$5),IF(DS$5&gt;$N18,5,$K18)*10+IF(AND($F18&gt;=DS$5,$F18&lt;=DS$6),IF(AND($G18&gt;=DS$5,$G18&lt;=DS$6),5,IF($L18=1,2,1)),IF(AND($G18&gt;=DS$5,$G18&lt;=DS$6),IF($M18&gt;0,4,3),0)),IF(AND($D18&lt;=DS$6,$E18&gt;=DS$5),60,0)))</f>
        <v>0</v>
      </c>
      <c r="DT18" s="80">
        <f>IF(OR($A18="",NOT(ISNUMBER($G18))),"",IF(AND($F18&lt;=DT$6,$G18&gt;=DT$5),IF(DT$5&gt;$N18,5,$K18)*10+IF(AND($F18&gt;=DT$5,$F18&lt;=DT$6),IF(AND($G18&gt;=DT$5,$G18&lt;=DT$6),5,IF($L18=1,2,1)),IF(AND($G18&gt;=DT$5,$G18&lt;=DT$6),IF($M18&gt;0,4,3),0)),IF(AND($D18&lt;=DT$6,$E18&gt;=DT$5),60,0)))</f>
        <v>0</v>
      </c>
      <c r="DU18" s="80">
        <f>IF(OR($A18="",NOT(ISNUMBER($G18))),"",IF(AND($F18&lt;=DU$6,$G18&gt;=DU$5),IF(DU$5&gt;$N18,5,$K18)*10+IF(AND($F18&gt;=DU$5,$F18&lt;=DU$6),IF(AND($G18&gt;=DU$5,$G18&lt;=DU$6),5,IF($L18=1,2,1)),IF(AND($G18&gt;=DU$5,$G18&lt;=DU$6),IF($M18&gt;0,4,3),0)),IF(AND($D18&lt;=DU$6,$E18&gt;=DU$5),60,0)))</f>
        <v>0</v>
      </c>
      <c r="DV18" s="80">
        <f>IF(OR($A18="",NOT(ISNUMBER($G18))),"",IF(AND($F18&lt;=DV$6,$G18&gt;=DV$5),IF(DV$5&gt;$N18,5,$K18)*10+IF(AND($F18&gt;=DV$5,$F18&lt;=DV$6),IF(AND($G18&gt;=DV$5,$G18&lt;=DV$6),5,IF($L18=1,2,1)),IF(AND($G18&gt;=DV$5,$G18&lt;=DV$6),IF($M18&gt;0,4,3),0)),IF(AND($D18&lt;=DV$6,$E18&gt;=DV$5),60,0)))</f>
        <v>0</v>
      </c>
      <c r="DW18" s="80">
        <f>IF(OR($A18="",NOT(ISNUMBER($G18))),"",IF(AND($F18&lt;=DW$6,$G18&gt;=DW$5),IF(DW$5&gt;$N18,5,$K18)*10+IF(AND($F18&gt;=DW$5,$F18&lt;=DW$6),IF(AND($G18&gt;=DW$5,$G18&lt;=DW$6),5,IF($L18=1,2,1)),IF(AND($G18&gt;=DW$5,$G18&lt;=DW$6),IF($M18&gt;0,4,3),0)),IF(AND($D18&lt;=DW$6,$E18&gt;=DW$5),60,0)))</f>
        <v>0</v>
      </c>
      <c r="DX18" s="80">
        <f>IF(OR($A18="",NOT(ISNUMBER($G18))),"",IF(AND($F18&lt;=DX$6,$G18&gt;=DX$5),IF(DX$5&gt;$N18,5,$K18)*10+IF(AND($F18&gt;=DX$5,$F18&lt;=DX$6),IF(AND($G18&gt;=DX$5,$G18&lt;=DX$6),5,IF($L18=1,2,1)),IF(AND($G18&gt;=DX$5,$G18&lt;=DX$6),IF($M18&gt;0,4,3),0)),IF(AND($D18&lt;=DX$6,$E18&gt;=DX$5),60,0)))</f>
        <v>0</v>
      </c>
      <c r="DY18" s="80">
        <f>IF(OR($A18="",NOT(ISNUMBER($G18))),"",IF(AND($F18&lt;=DY$6,$G18&gt;=DY$5),IF(DY$5&gt;$N18,5,$K18)*10+IF(AND($F18&gt;=DY$5,$F18&lt;=DY$6),IF(AND($G18&gt;=DY$5,$G18&lt;=DY$6),5,IF($L18=1,2,1)),IF(AND($G18&gt;=DY$5,$G18&lt;=DY$6),IF($M18&gt;0,4,3),0)),IF(AND($D18&lt;=DY$6,$E18&gt;=DY$5),60,0)))</f>
        <v>0</v>
      </c>
      <c r="DZ18" s="80">
        <f>IF(OR($A18="",NOT(ISNUMBER($G18))),"",IF(AND($F18&lt;=DZ$6,$G18&gt;=DZ$5),IF(DZ$5&gt;$N18,5,$K18)*10+IF(AND($F18&gt;=DZ$5,$F18&lt;=DZ$6),IF(AND($G18&gt;=DZ$5,$G18&lt;=DZ$6),5,IF($L18=1,2,1)),IF(AND($G18&gt;=DZ$5,$G18&lt;=DZ$6),IF($M18&gt;0,4,3),0)),IF(AND($D18&lt;=DZ$6,$E18&gt;=DZ$5),60,0)))</f>
        <v>0</v>
      </c>
      <c r="EA18" s="80">
        <f>IF(OR($A18="",NOT(ISNUMBER($G18))),"",IF(AND($F18&lt;=EA$6,$G18&gt;=EA$5),IF(EA$5&gt;$N18,5,$K18)*10+IF(AND($F18&gt;=EA$5,$F18&lt;=EA$6),IF(AND($G18&gt;=EA$5,$G18&lt;=EA$6),5,IF($L18=1,2,1)),IF(AND($G18&gt;=EA$5,$G18&lt;=EA$6),IF($M18&gt;0,4,3),0)),IF(AND($D18&lt;=EA$6,$E18&gt;=EA$5),60,0)))</f>
        <v>0</v>
      </c>
      <c r="EB18" s="80">
        <f>IF(OR($A18="",NOT(ISNUMBER($G18))),"",IF(AND($F18&lt;=EB$6,$G18&gt;=EB$5),IF(EB$5&gt;$N18,5,$K18)*10+IF(AND($F18&gt;=EB$5,$F18&lt;=EB$6),IF(AND($G18&gt;=EB$5,$G18&lt;=EB$6),5,IF($L18=1,2,1)),IF(AND($G18&gt;=EB$5,$G18&lt;=EB$6),IF($M18&gt;0,4,3),0)),IF(AND($D18&lt;=EB$6,$E18&gt;=EB$5),60,0)))</f>
        <v>0</v>
      </c>
      <c r="EC18" s="80">
        <f>IF(OR($A18="",NOT(ISNUMBER($G18))),"",IF(AND($F18&lt;=EC$6,$G18&gt;=EC$5),IF(EC$5&gt;$N18,5,$K18)*10+IF(AND($F18&gt;=EC$5,$F18&lt;=EC$6),IF(AND($G18&gt;=EC$5,$G18&lt;=EC$6),5,IF($L18=1,2,1)),IF(AND($G18&gt;=EC$5,$G18&lt;=EC$6),IF($M18&gt;0,4,3),0)),IF(AND($D18&lt;=EC$6,$E18&gt;=EC$5),60,0)))</f>
        <v>0</v>
      </c>
      <c r="ED18" s="80">
        <f>IF(OR($A18="",NOT(ISNUMBER($G18))),"",IF(AND($F18&lt;=ED$6,$G18&gt;=ED$5),IF(ED$5&gt;$N18,5,$K18)*10+IF(AND($F18&gt;=ED$5,$F18&lt;=ED$6),IF(AND($G18&gt;=ED$5,$G18&lt;=ED$6),5,IF($L18=1,2,1)),IF(AND($G18&gt;=ED$5,$G18&lt;=ED$6),IF($M18&gt;0,4,3),0)),IF(AND($D18&lt;=ED$6,$E18&gt;=ED$5),60,0)))</f>
        <v>0</v>
      </c>
    </row>
    <row r="19" ht="18" customHeight="1">
      <c r="A19" s="52">
        <f>IF(Tasks!$B19="","",Tasks!$A19)</f>
        <v>9</v>
      </c>
      <c r="B19" s="78" t="str">
        <f>IF(Tasks!$B19="","",Tasks!$B19)</f>
        <v>FEED | Mold making – Round 2 (Rx Filter, Tx/Rx OMT)</v>
      </c>
      <c r="C19" s="25" t="str">
        <f>IF($B19="","",IF(AND(Tasks!$D19="",Tasks!$G19=""),"-",IF(Tasks!$D19="","",Tasks!$D19&amp;IF(OR(Tasks!$E19="",Tasks!$E19="FS"),IF(N(Tasks!$F19)=0,"","FS"),Tasks!$E19)&amp;IF(N(Tasks!$F19)=0,"",IF(Tasks!$F19&gt;0,"+","")&amp;Tasks!$F19))&amp;IF(AND(Tasks!$D19&lt;&gt;"",Tasks!$G19&lt;&gt;""),", ","")&amp;IF(Tasks!$G19="","",Tasks!$G19&amp;IF(OR(Tasks!$H19="",Tasks!$H19="FS"),IF(N(Tasks!$I19)=0,"","FS"),Tasks!$H19)&amp;IF(N(Tasks!$I19)=0,"",IF(Tasks!$I19&gt;0,"+","")&amp;Tasks!$I19))))</f>
        <v>8</v>
      </c>
      <c r="D19" s="51">
        <f>IF(OR($B19="",Tasks!$Q19=""),"",Tasks!$Q19)</f>
        <v>46368.0</v>
      </c>
      <c r="E19" s="51">
        <f>IF(OR($B19="",Tasks!$R19=""),"",Tasks!$R19)</f>
        <v>46403.0</v>
      </c>
      <c r="F19" s="51">
        <f>IF(OR($B19="",Tasks!$S19=""),"",Tasks!$S19)</f>
        <v>46368.0</v>
      </c>
      <c r="G19" s="51">
        <f>IF(OR($B19="",Tasks!$T19=""),"",Tasks!$T19)</f>
        <v>46403.0</v>
      </c>
      <c r="H19" s="52" t="str">
        <f>IF($B19="","",Tasks!$AE19)</f>
        <v>Not Started</v>
      </c>
      <c r="I19" s="79">
        <f>IF($B19="","",Tasks!$AF19)</f>
        <v>0</v>
      </c>
      <c r="J19" s="53">
        <f>IF(OR($B19="",Tasks!$V19=""),"",Tasks!$V19)</f>
        <v>0</v>
      </c>
      <c r="K19" s="52">
        <f>IF($B19="","",Tasks!$AA19)</f>
        <v>3</v>
      </c>
      <c r="L19" s="52">
        <f>IF($B19="","",Tasks!$AB19)</f>
        <v>1</v>
      </c>
      <c r="M19" s="52">
        <f>IF($B19="","",Tasks!$Z19)</f>
        <v>1</v>
      </c>
      <c r="N19" s="52">
        <f>IF(OR($B19="",Tasks!$AG19=""),"",Tasks!$AG19)</f>
        <v>46403.0</v>
      </c>
      <c r="O19" s="80">
        <f>IF(OR($A19="",NOT(ISNUMBER($G19))),"",IF(AND($F19&lt;=O$6,$G19&gt;=O$5),IF(O$5&gt;$N19,5,$K19)*10+IF(AND($F19&gt;=O$5,$F19&lt;=O$6),IF(AND($G19&gt;=O$5,$G19&lt;=O$6),5,IF($L19=1,2,1)),IF(AND($G19&gt;=O$5,$G19&lt;=O$6),IF($M19&gt;0,4,3),0)),IF(AND($D19&lt;=O$6,$E19&gt;=O$5),60,0)))</f>
        <v>0</v>
      </c>
      <c r="P19" s="80">
        <f>IF(OR($A19="",NOT(ISNUMBER($G19))),"",IF(AND($F19&lt;=P$6,$G19&gt;=P$5),IF(P$5&gt;$N19,5,$K19)*10+IF(AND($F19&gt;=P$5,$F19&lt;=P$6),IF(AND($G19&gt;=P$5,$G19&lt;=P$6),5,IF($L19=1,2,1)),IF(AND($G19&gt;=P$5,$G19&lt;=P$6),IF($M19&gt;0,4,3),0)),IF(AND($D19&lt;=P$6,$E19&gt;=P$5),60,0)))</f>
        <v>0</v>
      </c>
      <c r="Q19" s="80">
        <f>IF(OR($A19="",NOT(ISNUMBER($G19))),"",IF(AND($F19&lt;=Q$6,$G19&gt;=Q$5),IF(Q$5&gt;$N19,5,$K19)*10+IF(AND($F19&gt;=Q$5,$F19&lt;=Q$6),IF(AND($G19&gt;=Q$5,$G19&lt;=Q$6),5,IF($L19=1,2,1)),IF(AND($G19&gt;=Q$5,$G19&lt;=Q$6),IF($M19&gt;0,4,3),0)),IF(AND($D19&lt;=Q$6,$E19&gt;=Q$5),60,0)))</f>
        <v>0</v>
      </c>
      <c r="R19" s="80">
        <f>IF(OR($A19="",NOT(ISNUMBER($G19))),"",IF(AND($F19&lt;=R$6,$G19&gt;=R$5),IF(R$5&gt;$N19,5,$K19)*10+IF(AND($F19&gt;=R$5,$F19&lt;=R$6),IF(AND($G19&gt;=R$5,$G19&lt;=R$6),5,IF($L19=1,2,1)),IF(AND($G19&gt;=R$5,$G19&lt;=R$6),IF($M19&gt;0,4,3),0)),IF(AND($D19&lt;=R$6,$E19&gt;=R$5),60,0)))</f>
        <v>0</v>
      </c>
      <c r="S19" s="80">
        <f>IF(OR($A19="",NOT(ISNUMBER($G19))),"",IF(AND($F19&lt;=S$6,$G19&gt;=S$5),IF(S$5&gt;$N19,5,$K19)*10+IF(AND($F19&gt;=S$5,$F19&lt;=S$6),IF(AND($G19&gt;=S$5,$G19&lt;=S$6),5,IF($L19=1,2,1)),IF(AND($G19&gt;=S$5,$G19&lt;=S$6),IF($M19&gt;0,4,3),0)),IF(AND($D19&lt;=S$6,$E19&gt;=S$5),60,0)))</f>
        <v>0</v>
      </c>
      <c r="T19" s="80">
        <f>IF(OR($A19="",NOT(ISNUMBER($G19))),"",IF(AND($F19&lt;=T$6,$G19&gt;=T$5),IF(T$5&gt;$N19,5,$K19)*10+IF(AND($F19&gt;=T$5,$F19&lt;=T$6),IF(AND($G19&gt;=T$5,$G19&lt;=T$6),5,IF($L19=1,2,1)),IF(AND($G19&gt;=T$5,$G19&lt;=T$6),IF($M19&gt;0,4,3),0)),IF(AND($D19&lt;=T$6,$E19&gt;=T$5),60,0)))</f>
        <v>0</v>
      </c>
      <c r="U19" s="80">
        <f>IF(OR($A19="",NOT(ISNUMBER($G19))),"",IF(AND($F19&lt;=U$6,$G19&gt;=U$5),IF(U$5&gt;$N19,5,$K19)*10+IF(AND($F19&gt;=U$5,$F19&lt;=U$6),IF(AND($G19&gt;=U$5,$G19&lt;=U$6),5,IF($L19=1,2,1)),IF(AND($G19&gt;=U$5,$G19&lt;=U$6),IF($M19&gt;0,4,3),0)),IF(AND($D19&lt;=U$6,$E19&gt;=U$5),60,0)))</f>
        <v>0</v>
      </c>
      <c r="V19" s="80">
        <f>IF(OR($A19="",NOT(ISNUMBER($G19))),"",IF(AND($F19&lt;=V$6,$G19&gt;=V$5),IF(V$5&gt;$N19,5,$K19)*10+IF(AND($F19&gt;=V$5,$F19&lt;=V$6),IF(AND($G19&gt;=V$5,$G19&lt;=V$6),5,IF($L19=1,2,1)),IF(AND($G19&gt;=V$5,$G19&lt;=V$6),IF($M19&gt;0,4,3),0)),IF(AND($D19&lt;=V$6,$E19&gt;=V$5),60,0)))</f>
        <v>0</v>
      </c>
      <c r="W19" s="80">
        <f>IF(OR($A19="",NOT(ISNUMBER($G19))),"",IF(AND($F19&lt;=W$6,$G19&gt;=W$5),IF(W$5&gt;$N19,5,$K19)*10+IF(AND($F19&gt;=W$5,$F19&lt;=W$6),IF(AND($G19&gt;=W$5,$G19&lt;=W$6),5,IF($L19=1,2,1)),IF(AND($G19&gt;=W$5,$G19&lt;=W$6),IF($M19&gt;0,4,3),0)),IF(AND($D19&lt;=W$6,$E19&gt;=W$5),60,0)))</f>
        <v>32</v>
      </c>
      <c r="X19" s="80">
        <f>IF(OR($A19="",NOT(ISNUMBER($G19))),"",IF(AND($F19&lt;=X$6,$G19&gt;=X$5),IF(X$5&gt;$N19,5,$K19)*10+IF(AND($F19&gt;=X$5,$F19&lt;=X$6),IF(AND($G19&gt;=X$5,$G19&lt;=X$6),5,IF($L19=1,2,1)),IF(AND($G19&gt;=X$5,$G19&lt;=X$6),IF($M19&gt;0,4,3),0)),IF(AND($D19&lt;=X$6,$E19&gt;=X$5),60,0)))</f>
        <v>30</v>
      </c>
      <c r="Y19" s="80">
        <f>IF(OR($A19="",NOT(ISNUMBER($G19))),"",IF(AND($F19&lt;=Y$6,$G19&gt;=Y$5),IF(Y$5&gt;$N19,5,$K19)*10+IF(AND($F19&gt;=Y$5,$F19&lt;=Y$6),IF(AND($G19&gt;=Y$5,$G19&lt;=Y$6),5,IF($L19=1,2,1)),IF(AND($G19&gt;=Y$5,$G19&lt;=Y$6),IF($M19&gt;0,4,3),0)),IF(AND($D19&lt;=Y$6,$E19&gt;=Y$5),60,0)))</f>
        <v>30</v>
      </c>
      <c r="Z19" s="80">
        <f>IF(OR($A19="",NOT(ISNUMBER($G19))),"",IF(AND($F19&lt;=Z$6,$G19&gt;=Z$5),IF(Z$5&gt;$N19,5,$K19)*10+IF(AND($F19&gt;=Z$5,$F19&lt;=Z$6),IF(AND($G19&gt;=Z$5,$G19&lt;=Z$6),5,IF($L19=1,2,1)),IF(AND($G19&gt;=Z$5,$G19&lt;=Z$6),IF($M19&gt;0,4,3),0)),IF(AND($D19&lt;=Z$6,$E19&gt;=Z$5),60,0)))</f>
        <v>30</v>
      </c>
      <c r="AA19" s="80">
        <f>IF(OR($A19="",NOT(ISNUMBER($G19))),"",IF(AND($F19&lt;=AA$6,$G19&gt;=AA$5),IF(AA$5&gt;$N19,5,$K19)*10+IF(AND($F19&gt;=AA$5,$F19&lt;=AA$6),IF(AND($G19&gt;=AA$5,$G19&lt;=AA$6),5,IF($L19=1,2,1)),IF(AND($G19&gt;=AA$5,$G19&lt;=AA$6),IF($M19&gt;0,4,3),0)),IF(AND($D19&lt;=AA$6,$E19&gt;=AA$5),60,0)))</f>
        <v>30</v>
      </c>
      <c r="AB19" s="80">
        <f>IF(OR($A19="",NOT(ISNUMBER($G19))),"",IF(AND($F19&lt;=AB$6,$G19&gt;=AB$5),IF(AB$5&gt;$N19,5,$K19)*10+IF(AND($F19&gt;=AB$5,$F19&lt;=AB$6),IF(AND($G19&gt;=AB$5,$G19&lt;=AB$6),5,IF($L19=1,2,1)),IF(AND($G19&gt;=AB$5,$G19&lt;=AB$6),IF($M19&gt;0,4,3),0)),IF(AND($D19&lt;=AB$6,$E19&gt;=AB$5),60,0)))</f>
        <v>34</v>
      </c>
      <c r="AC19" s="80">
        <f>IF(OR($A19="",NOT(ISNUMBER($G19))),"",IF(AND($F19&lt;=AC$6,$G19&gt;=AC$5),IF(AC$5&gt;$N19,5,$K19)*10+IF(AND($F19&gt;=AC$5,$F19&lt;=AC$6),IF(AND($G19&gt;=AC$5,$G19&lt;=AC$6),5,IF($L19=1,2,1)),IF(AND($G19&gt;=AC$5,$G19&lt;=AC$6),IF($M19&gt;0,4,3),0)),IF(AND($D19&lt;=AC$6,$E19&gt;=AC$5),60,0)))</f>
        <v>0</v>
      </c>
      <c r="AD19" s="80">
        <f>IF(OR($A19="",NOT(ISNUMBER($G19))),"",IF(AND($F19&lt;=AD$6,$G19&gt;=AD$5),IF(AD$5&gt;$N19,5,$K19)*10+IF(AND($F19&gt;=AD$5,$F19&lt;=AD$6),IF(AND($G19&gt;=AD$5,$G19&lt;=AD$6),5,IF($L19=1,2,1)),IF(AND($G19&gt;=AD$5,$G19&lt;=AD$6),IF($M19&gt;0,4,3),0)),IF(AND($D19&lt;=AD$6,$E19&gt;=AD$5),60,0)))</f>
        <v>0</v>
      </c>
      <c r="AE19" s="80">
        <f>IF(OR($A19="",NOT(ISNUMBER($G19))),"",IF(AND($F19&lt;=AE$6,$G19&gt;=AE$5),IF(AE$5&gt;$N19,5,$K19)*10+IF(AND($F19&gt;=AE$5,$F19&lt;=AE$6),IF(AND($G19&gt;=AE$5,$G19&lt;=AE$6),5,IF($L19=1,2,1)),IF(AND($G19&gt;=AE$5,$G19&lt;=AE$6),IF($M19&gt;0,4,3),0)),IF(AND($D19&lt;=AE$6,$E19&gt;=AE$5),60,0)))</f>
        <v>0</v>
      </c>
      <c r="AF19" s="80">
        <f>IF(OR($A19="",NOT(ISNUMBER($G19))),"",IF(AND($F19&lt;=AF$6,$G19&gt;=AF$5),IF(AF$5&gt;$N19,5,$K19)*10+IF(AND($F19&gt;=AF$5,$F19&lt;=AF$6),IF(AND($G19&gt;=AF$5,$G19&lt;=AF$6),5,IF($L19=1,2,1)),IF(AND($G19&gt;=AF$5,$G19&lt;=AF$6),IF($M19&gt;0,4,3),0)),IF(AND($D19&lt;=AF$6,$E19&gt;=AF$5),60,0)))</f>
        <v>0</v>
      </c>
      <c r="AG19" s="80">
        <f>IF(OR($A19="",NOT(ISNUMBER($G19))),"",IF(AND($F19&lt;=AG$6,$G19&gt;=AG$5),IF(AG$5&gt;$N19,5,$K19)*10+IF(AND($F19&gt;=AG$5,$F19&lt;=AG$6),IF(AND($G19&gt;=AG$5,$G19&lt;=AG$6),5,IF($L19=1,2,1)),IF(AND($G19&gt;=AG$5,$G19&lt;=AG$6),IF($M19&gt;0,4,3),0)),IF(AND($D19&lt;=AG$6,$E19&gt;=AG$5),60,0)))</f>
        <v>0</v>
      </c>
      <c r="AH19" s="80">
        <f>IF(OR($A19="",NOT(ISNUMBER($G19))),"",IF(AND($F19&lt;=AH$6,$G19&gt;=AH$5),IF(AH$5&gt;$N19,5,$K19)*10+IF(AND($F19&gt;=AH$5,$F19&lt;=AH$6),IF(AND($G19&gt;=AH$5,$G19&lt;=AH$6),5,IF($L19=1,2,1)),IF(AND($G19&gt;=AH$5,$G19&lt;=AH$6),IF($M19&gt;0,4,3),0)),IF(AND($D19&lt;=AH$6,$E19&gt;=AH$5),60,0)))</f>
        <v>0</v>
      </c>
      <c r="AI19" s="80">
        <f>IF(OR($A19="",NOT(ISNUMBER($G19))),"",IF(AND($F19&lt;=AI$6,$G19&gt;=AI$5),IF(AI$5&gt;$N19,5,$K19)*10+IF(AND($F19&gt;=AI$5,$F19&lt;=AI$6),IF(AND($G19&gt;=AI$5,$G19&lt;=AI$6),5,IF($L19=1,2,1)),IF(AND($G19&gt;=AI$5,$G19&lt;=AI$6),IF($M19&gt;0,4,3),0)),IF(AND($D19&lt;=AI$6,$E19&gt;=AI$5),60,0)))</f>
        <v>0</v>
      </c>
      <c r="AJ19" s="80">
        <f>IF(OR($A19="",NOT(ISNUMBER($G19))),"",IF(AND($F19&lt;=AJ$6,$G19&gt;=AJ$5),IF(AJ$5&gt;$N19,5,$K19)*10+IF(AND($F19&gt;=AJ$5,$F19&lt;=AJ$6),IF(AND($G19&gt;=AJ$5,$G19&lt;=AJ$6),5,IF($L19=1,2,1)),IF(AND($G19&gt;=AJ$5,$G19&lt;=AJ$6),IF($M19&gt;0,4,3),0)),IF(AND($D19&lt;=AJ$6,$E19&gt;=AJ$5),60,0)))</f>
        <v>0</v>
      </c>
      <c r="AK19" s="80">
        <f>IF(OR($A19="",NOT(ISNUMBER($G19))),"",IF(AND($F19&lt;=AK$6,$G19&gt;=AK$5),IF(AK$5&gt;$N19,5,$K19)*10+IF(AND($F19&gt;=AK$5,$F19&lt;=AK$6),IF(AND($G19&gt;=AK$5,$G19&lt;=AK$6),5,IF($L19=1,2,1)),IF(AND($G19&gt;=AK$5,$G19&lt;=AK$6),IF($M19&gt;0,4,3),0)),IF(AND($D19&lt;=AK$6,$E19&gt;=AK$5),60,0)))</f>
        <v>0</v>
      </c>
      <c r="AL19" s="80">
        <f>IF(OR($A19="",NOT(ISNUMBER($G19))),"",IF(AND($F19&lt;=AL$6,$G19&gt;=AL$5),IF(AL$5&gt;$N19,5,$K19)*10+IF(AND($F19&gt;=AL$5,$F19&lt;=AL$6),IF(AND($G19&gt;=AL$5,$G19&lt;=AL$6),5,IF($L19=1,2,1)),IF(AND($G19&gt;=AL$5,$G19&lt;=AL$6),IF($M19&gt;0,4,3),0)),IF(AND($D19&lt;=AL$6,$E19&gt;=AL$5),60,0)))</f>
        <v>0</v>
      </c>
      <c r="AM19" s="80">
        <f>IF(OR($A19="",NOT(ISNUMBER($G19))),"",IF(AND($F19&lt;=AM$6,$G19&gt;=AM$5),IF(AM$5&gt;$N19,5,$K19)*10+IF(AND($F19&gt;=AM$5,$F19&lt;=AM$6),IF(AND($G19&gt;=AM$5,$G19&lt;=AM$6),5,IF($L19=1,2,1)),IF(AND($G19&gt;=AM$5,$G19&lt;=AM$6),IF($M19&gt;0,4,3),0)),IF(AND($D19&lt;=AM$6,$E19&gt;=AM$5),60,0)))</f>
        <v>0</v>
      </c>
      <c r="AN19" s="80">
        <f>IF(OR($A19="",NOT(ISNUMBER($G19))),"",IF(AND($F19&lt;=AN$6,$G19&gt;=AN$5),IF(AN$5&gt;$N19,5,$K19)*10+IF(AND($F19&gt;=AN$5,$F19&lt;=AN$6),IF(AND($G19&gt;=AN$5,$G19&lt;=AN$6),5,IF($L19=1,2,1)),IF(AND($G19&gt;=AN$5,$G19&lt;=AN$6),IF($M19&gt;0,4,3),0)),IF(AND($D19&lt;=AN$6,$E19&gt;=AN$5),60,0)))</f>
        <v>0</v>
      </c>
      <c r="AO19" s="80">
        <f>IF(OR($A19="",NOT(ISNUMBER($G19))),"",IF(AND($F19&lt;=AO$6,$G19&gt;=AO$5),IF(AO$5&gt;$N19,5,$K19)*10+IF(AND($F19&gt;=AO$5,$F19&lt;=AO$6),IF(AND($G19&gt;=AO$5,$G19&lt;=AO$6),5,IF($L19=1,2,1)),IF(AND($G19&gt;=AO$5,$G19&lt;=AO$6),IF($M19&gt;0,4,3),0)),IF(AND($D19&lt;=AO$6,$E19&gt;=AO$5),60,0)))</f>
        <v>0</v>
      </c>
      <c r="AP19" s="80">
        <f>IF(OR($A19="",NOT(ISNUMBER($G19))),"",IF(AND($F19&lt;=AP$6,$G19&gt;=AP$5),IF(AP$5&gt;$N19,5,$K19)*10+IF(AND($F19&gt;=AP$5,$F19&lt;=AP$6),IF(AND($G19&gt;=AP$5,$G19&lt;=AP$6),5,IF($L19=1,2,1)),IF(AND($G19&gt;=AP$5,$G19&lt;=AP$6),IF($M19&gt;0,4,3),0)),IF(AND($D19&lt;=AP$6,$E19&gt;=AP$5),60,0)))</f>
        <v>0</v>
      </c>
      <c r="AQ19" s="80">
        <f>IF(OR($A19="",NOT(ISNUMBER($G19))),"",IF(AND($F19&lt;=AQ$6,$G19&gt;=AQ$5),IF(AQ$5&gt;$N19,5,$K19)*10+IF(AND($F19&gt;=AQ$5,$F19&lt;=AQ$6),IF(AND($G19&gt;=AQ$5,$G19&lt;=AQ$6),5,IF($L19=1,2,1)),IF(AND($G19&gt;=AQ$5,$G19&lt;=AQ$6),IF($M19&gt;0,4,3),0)),IF(AND($D19&lt;=AQ$6,$E19&gt;=AQ$5),60,0)))</f>
        <v>0</v>
      </c>
      <c r="AR19" s="80">
        <f>IF(OR($A19="",NOT(ISNUMBER($G19))),"",IF(AND($F19&lt;=AR$6,$G19&gt;=AR$5),IF(AR$5&gt;$N19,5,$K19)*10+IF(AND($F19&gt;=AR$5,$F19&lt;=AR$6),IF(AND($G19&gt;=AR$5,$G19&lt;=AR$6),5,IF($L19=1,2,1)),IF(AND($G19&gt;=AR$5,$G19&lt;=AR$6),IF($M19&gt;0,4,3),0)),IF(AND($D19&lt;=AR$6,$E19&gt;=AR$5),60,0)))</f>
        <v>0</v>
      </c>
      <c r="AS19" s="80">
        <f>IF(OR($A19="",NOT(ISNUMBER($G19))),"",IF(AND($F19&lt;=AS$6,$G19&gt;=AS$5),IF(AS$5&gt;$N19,5,$K19)*10+IF(AND($F19&gt;=AS$5,$F19&lt;=AS$6),IF(AND($G19&gt;=AS$5,$G19&lt;=AS$6),5,IF($L19=1,2,1)),IF(AND($G19&gt;=AS$5,$G19&lt;=AS$6),IF($M19&gt;0,4,3),0)),IF(AND($D19&lt;=AS$6,$E19&gt;=AS$5),60,0)))</f>
        <v>0</v>
      </c>
      <c r="AT19" s="80">
        <f>IF(OR($A19="",NOT(ISNUMBER($G19))),"",IF(AND($F19&lt;=AT$6,$G19&gt;=AT$5),IF(AT$5&gt;$N19,5,$K19)*10+IF(AND($F19&gt;=AT$5,$F19&lt;=AT$6),IF(AND($G19&gt;=AT$5,$G19&lt;=AT$6),5,IF($L19=1,2,1)),IF(AND($G19&gt;=AT$5,$G19&lt;=AT$6),IF($M19&gt;0,4,3),0)),IF(AND($D19&lt;=AT$6,$E19&gt;=AT$5),60,0)))</f>
        <v>0</v>
      </c>
      <c r="AU19" s="80">
        <f>IF(OR($A19="",NOT(ISNUMBER($G19))),"",IF(AND($F19&lt;=AU$6,$G19&gt;=AU$5),IF(AU$5&gt;$N19,5,$K19)*10+IF(AND($F19&gt;=AU$5,$F19&lt;=AU$6),IF(AND($G19&gt;=AU$5,$G19&lt;=AU$6),5,IF($L19=1,2,1)),IF(AND($G19&gt;=AU$5,$G19&lt;=AU$6),IF($M19&gt;0,4,3),0)),IF(AND($D19&lt;=AU$6,$E19&gt;=AU$5),60,0)))</f>
        <v>0</v>
      </c>
      <c r="AV19" s="80">
        <f>IF(OR($A19="",NOT(ISNUMBER($G19))),"",IF(AND($F19&lt;=AV$6,$G19&gt;=AV$5),IF(AV$5&gt;$N19,5,$K19)*10+IF(AND($F19&gt;=AV$5,$F19&lt;=AV$6),IF(AND($G19&gt;=AV$5,$G19&lt;=AV$6),5,IF($L19=1,2,1)),IF(AND($G19&gt;=AV$5,$G19&lt;=AV$6),IF($M19&gt;0,4,3),0)),IF(AND($D19&lt;=AV$6,$E19&gt;=AV$5),60,0)))</f>
        <v>0</v>
      </c>
      <c r="AW19" s="80">
        <f>IF(OR($A19="",NOT(ISNUMBER($G19))),"",IF(AND($F19&lt;=AW$6,$G19&gt;=AW$5),IF(AW$5&gt;$N19,5,$K19)*10+IF(AND($F19&gt;=AW$5,$F19&lt;=AW$6),IF(AND($G19&gt;=AW$5,$G19&lt;=AW$6),5,IF($L19=1,2,1)),IF(AND($G19&gt;=AW$5,$G19&lt;=AW$6),IF($M19&gt;0,4,3),0)),IF(AND($D19&lt;=AW$6,$E19&gt;=AW$5),60,0)))</f>
        <v>0</v>
      </c>
      <c r="AX19" s="80">
        <f>IF(OR($A19="",NOT(ISNUMBER($G19))),"",IF(AND($F19&lt;=AX$6,$G19&gt;=AX$5),IF(AX$5&gt;$N19,5,$K19)*10+IF(AND($F19&gt;=AX$5,$F19&lt;=AX$6),IF(AND($G19&gt;=AX$5,$G19&lt;=AX$6),5,IF($L19=1,2,1)),IF(AND($G19&gt;=AX$5,$G19&lt;=AX$6),IF($M19&gt;0,4,3),0)),IF(AND($D19&lt;=AX$6,$E19&gt;=AX$5),60,0)))</f>
        <v>0</v>
      </c>
      <c r="AY19" s="80">
        <f>IF(OR($A19="",NOT(ISNUMBER($G19))),"",IF(AND($F19&lt;=AY$6,$G19&gt;=AY$5),IF(AY$5&gt;$N19,5,$K19)*10+IF(AND($F19&gt;=AY$5,$F19&lt;=AY$6),IF(AND($G19&gt;=AY$5,$G19&lt;=AY$6),5,IF($L19=1,2,1)),IF(AND($G19&gt;=AY$5,$G19&lt;=AY$6),IF($M19&gt;0,4,3),0)),IF(AND($D19&lt;=AY$6,$E19&gt;=AY$5),60,0)))</f>
        <v>0</v>
      </c>
      <c r="AZ19" s="80">
        <f>IF(OR($A19="",NOT(ISNUMBER($G19))),"",IF(AND($F19&lt;=AZ$6,$G19&gt;=AZ$5),IF(AZ$5&gt;$N19,5,$K19)*10+IF(AND($F19&gt;=AZ$5,$F19&lt;=AZ$6),IF(AND($G19&gt;=AZ$5,$G19&lt;=AZ$6),5,IF($L19=1,2,1)),IF(AND($G19&gt;=AZ$5,$G19&lt;=AZ$6),IF($M19&gt;0,4,3),0)),IF(AND($D19&lt;=AZ$6,$E19&gt;=AZ$5),60,0)))</f>
        <v>0</v>
      </c>
      <c r="BA19" s="80">
        <f>IF(OR($A19="",NOT(ISNUMBER($G19))),"",IF(AND($F19&lt;=BA$6,$G19&gt;=BA$5),IF(BA$5&gt;$N19,5,$K19)*10+IF(AND($F19&gt;=BA$5,$F19&lt;=BA$6),IF(AND($G19&gt;=BA$5,$G19&lt;=BA$6),5,IF($L19=1,2,1)),IF(AND($G19&gt;=BA$5,$G19&lt;=BA$6),IF($M19&gt;0,4,3),0)),IF(AND($D19&lt;=BA$6,$E19&gt;=BA$5),60,0)))</f>
        <v>0</v>
      </c>
      <c r="BB19" s="80">
        <f>IF(OR($A19="",NOT(ISNUMBER($G19))),"",IF(AND($F19&lt;=BB$6,$G19&gt;=BB$5),IF(BB$5&gt;$N19,5,$K19)*10+IF(AND($F19&gt;=BB$5,$F19&lt;=BB$6),IF(AND($G19&gt;=BB$5,$G19&lt;=BB$6),5,IF($L19=1,2,1)),IF(AND($G19&gt;=BB$5,$G19&lt;=BB$6),IF($M19&gt;0,4,3),0)),IF(AND($D19&lt;=BB$6,$E19&gt;=BB$5),60,0)))</f>
        <v>0</v>
      </c>
      <c r="BC19" s="80">
        <f>IF(OR($A19="",NOT(ISNUMBER($G19))),"",IF(AND($F19&lt;=BC$6,$G19&gt;=BC$5),IF(BC$5&gt;$N19,5,$K19)*10+IF(AND($F19&gt;=BC$5,$F19&lt;=BC$6),IF(AND($G19&gt;=BC$5,$G19&lt;=BC$6),5,IF($L19=1,2,1)),IF(AND($G19&gt;=BC$5,$G19&lt;=BC$6),IF($M19&gt;0,4,3),0)),IF(AND($D19&lt;=BC$6,$E19&gt;=BC$5),60,0)))</f>
        <v>0</v>
      </c>
      <c r="BD19" s="80">
        <f>IF(OR($A19="",NOT(ISNUMBER($G19))),"",IF(AND($F19&lt;=BD$6,$G19&gt;=BD$5),IF(BD$5&gt;$N19,5,$K19)*10+IF(AND($F19&gt;=BD$5,$F19&lt;=BD$6),IF(AND($G19&gt;=BD$5,$G19&lt;=BD$6),5,IF($L19=1,2,1)),IF(AND($G19&gt;=BD$5,$G19&lt;=BD$6),IF($M19&gt;0,4,3),0)),IF(AND($D19&lt;=BD$6,$E19&gt;=BD$5),60,0)))</f>
        <v>0</v>
      </c>
      <c r="BE19" s="80">
        <f>IF(OR($A19="",NOT(ISNUMBER($G19))),"",IF(AND($F19&lt;=BE$6,$G19&gt;=BE$5),IF(BE$5&gt;$N19,5,$K19)*10+IF(AND($F19&gt;=BE$5,$F19&lt;=BE$6),IF(AND($G19&gt;=BE$5,$G19&lt;=BE$6),5,IF($L19=1,2,1)),IF(AND($G19&gt;=BE$5,$G19&lt;=BE$6),IF($M19&gt;0,4,3),0)),IF(AND($D19&lt;=BE$6,$E19&gt;=BE$5),60,0)))</f>
        <v>0</v>
      </c>
      <c r="BF19" s="80">
        <f>IF(OR($A19="",NOT(ISNUMBER($G19))),"",IF(AND($F19&lt;=BF$6,$G19&gt;=BF$5),IF(BF$5&gt;$N19,5,$K19)*10+IF(AND($F19&gt;=BF$5,$F19&lt;=BF$6),IF(AND($G19&gt;=BF$5,$G19&lt;=BF$6),5,IF($L19=1,2,1)),IF(AND($G19&gt;=BF$5,$G19&lt;=BF$6),IF($M19&gt;0,4,3),0)),IF(AND($D19&lt;=BF$6,$E19&gt;=BF$5),60,0)))</f>
        <v>0</v>
      </c>
      <c r="BG19" s="80">
        <f>IF(OR($A19="",NOT(ISNUMBER($G19))),"",IF(AND($F19&lt;=BG$6,$G19&gt;=BG$5),IF(BG$5&gt;$N19,5,$K19)*10+IF(AND($F19&gt;=BG$5,$F19&lt;=BG$6),IF(AND($G19&gt;=BG$5,$G19&lt;=BG$6),5,IF($L19=1,2,1)),IF(AND($G19&gt;=BG$5,$G19&lt;=BG$6),IF($M19&gt;0,4,3),0)),IF(AND($D19&lt;=BG$6,$E19&gt;=BG$5),60,0)))</f>
        <v>0</v>
      </c>
      <c r="BH19" s="80">
        <f>IF(OR($A19="",NOT(ISNUMBER($G19))),"",IF(AND($F19&lt;=BH$6,$G19&gt;=BH$5),IF(BH$5&gt;$N19,5,$K19)*10+IF(AND($F19&gt;=BH$5,$F19&lt;=BH$6),IF(AND($G19&gt;=BH$5,$G19&lt;=BH$6),5,IF($L19=1,2,1)),IF(AND($G19&gt;=BH$5,$G19&lt;=BH$6),IF($M19&gt;0,4,3),0)),IF(AND($D19&lt;=BH$6,$E19&gt;=BH$5),60,0)))</f>
        <v>0</v>
      </c>
      <c r="BI19" s="80">
        <f>IF(OR($A19="",NOT(ISNUMBER($G19))),"",IF(AND($F19&lt;=BI$6,$G19&gt;=BI$5),IF(BI$5&gt;$N19,5,$K19)*10+IF(AND($F19&gt;=BI$5,$F19&lt;=BI$6),IF(AND($G19&gt;=BI$5,$G19&lt;=BI$6),5,IF($L19=1,2,1)),IF(AND($G19&gt;=BI$5,$G19&lt;=BI$6),IF($M19&gt;0,4,3),0)),IF(AND($D19&lt;=BI$6,$E19&gt;=BI$5),60,0)))</f>
        <v>0</v>
      </c>
      <c r="BJ19" s="80">
        <f>IF(OR($A19="",NOT(ISNUMBER($G19))),"",IF(AND($F19&lt;=BJ$6,$G19&gt;=BJ$5),IF(BJ$5&gt;$N19,5,$K19)*10+IF(AND($F19&gt;=BJ$5,$F19&lt;=BJ$6),IF(AND($G19&gt;=BJ$5,$G19&lt;=BJ$6),5,IF($L19=1,2,1)),IF(AND($G19&gt;=BJ$5,$G19&lt;=BJ$6),IF($M19&gt;0,4,3),0)),IF(AND($D19&lt;=BJ$6,$E19&gt;=BJ$5),60,0)))</f>
        <v>0</v>
      </c>
      <c r="BK19" s="80">
        <f>IF(OR($A19="",NOT(ISNUMBER($G19))),"",IF(AND($F19&lt;=BK$6,$G19&gt;=BK$5),IF(BK$5&gt;$N19,5,$K19)*10+IF(AND($F19&gt;=BK$5,$F19&lt;=BK$6),IF(AND($G19&gt;=BK$5,$G19&lt;=BK$6),5,IF($L19=1,2,1)),IF(AND($G19&gt;=BK$5,$G19&lt;=BK$6),IF($M19&gt;0,4,3),0)),IF(AND($D19&lt;=BK$6,$E19&gt;=BK$5),60,0)))</f>
        <v>0</v>
      </c>
      <c r="BL19" s="80">
        <f>IF(OR($A19="",NOT(ISNUMBER($G19))),"",IF(AND($F19&lt;=BL$6,$G19&gt;=BL$5),IF(BL$5&gt;$N19,5,$K19)*10+IF(AND($F19&gt;=BL$5,$F19&lt;=BL$6),IF(AND($G19&gt;=BL$5,$G19&lt;=BL$6),5,IF($L19=1,2,1)),IF(AND($G19&gt;=BL$5,$G19&lt;=BL$6),IF($M19&gt;0,4,3),0)),IF(AND($D19&lt;=BL$6,$E19&gt;=BL$5),60,0)))</f>
        <v>0</v>
      </c>
      <c r="BM19" s="80">
        <f>IF(OR($A19="",NOT(ISNUMBER($G19))),"",IF(AND($F19&lt;=BM$6,$G19&gt;=BM$5),IF(BM$5&gt;$N19,5,$K19)*10+IF(AND($F19&gt;=BM$5,$F19&lt;=BM$6),IF(AND($G19&gt;=BM$5,$G19&lt;=BM$6),5,IF($L19=1,2,1)),IF(AND($G19&gt;=BM$5,$G19&lt;=BM$6),IF($M19&gt;0,4,3),0)),IF(AND($D19&lt;=BM$6,$E19&gt;=BM$5),60,0)))</f>
        <v>0</v>
      </c>
      <c r="BN19" s="80">
        <f>IF(OR($A19="",NOT(ISNUMBER($G19))),"",IF(AND($F19&lt;=BN$6,$G19&gt;=BN$5),IF(BN$5&gt;$N19,5,$K19)*10+IF(AND($F19&gt;=BN$5,$F19&lt;=BN$6),IF(AND($G19&gt;=BN$5,$G19&lt;=BN$6),5,IF($L19=1,2,1)),IF(AND($G19&gt;=BN$5,$G19&lt;=BN$6),IF($M19&gt;0,4,3),0)),IF(AND($D19&lt;=BN$6,$E19&gt;=BN$5),60,0)))</f>
        <v>0</v>
      </c>
      <c r="BO19" s="80">
        <f>IF(OR($A19="",NOT(ISNUMBER($G19))),"",IF(AND($F19&lt;=BO$6,$G19&gt;=BO$5),IF(BO$5&gt;$N19,5,$K19)*10+IF(AND($F19&gt;=BO$5,$F19&lt;=BO$6),IF(AND($G19&gt;=BO$5,$G19&lt;=BO$6),5,IF($L19=1,2,1)),IF(AND($G19&gt;=BO$5,$G19&lt;=BO$6),IF($M19&gt;0,4,3),0)),IF(AND($D19&lt;=BO$6,$E19&gt;=BO$5),60,0)))</f>
        <v>0</v>
      </c>
      <c r="BP19" s="80">
        <f>IF(OR($A19="",NOT(ISNUMBER($G19))),"",IF(AND($F19&lt;=BP$6,$G19&gt;=BP$5),IF(BP$5&gt;$N19,5,$K19)*10+IF(AND($F19&gt;=BP$5,$F19&lt;=BP$6),IF(AND($G19&gt;=BP$5,$G19&lt;=BP$6),5,IF($L19=1,2,1)),IF(AND($G19&gt;=BP$5,$G19&lt;=BP$6),IF($M19&gt;0,4,3),0)),IF(AND($D19&lt;=BP$6,$E19&gt;=BP$5),60,0)))</f>
        <v>0</v>
      </c>
      <c r="BQ19" s="80">
        <f>IF(OR($A19="",NOT(ISNUMBER($G19))),"",IF(AND($F19&lt;=BQ$6,$G19&gt;=BQ$5),IF(BQ$5&gt;$N19,5,$K19)*10+IF(AND($F19&gt;=BQ$5,$F19&lt;=BQ$6),IF(AND($G19&gt;=BQ$5,$G19&lt;=BQ$6),5,IF($L19=1,2,1)),IF(AND($G19&gt;=BQ$5,$G19&lt;=BQ$6),IF($M19&gt;0,4,3),0)),IF(AND($D19&lt;=BQ$6,$E19&gt;=BQ$5),60,0)))</f>
        <v>0</v>
      </c>
      <c r="BR19" s="80">
        <f>IF(OR($A19="",NOT(ISNUMBER($G19))),"",IF(AND($F19&lt;=BR$6,$G19&gt;=BR$5),IF(BR$5&gt;$N19,5,$K19)*10+IF(AND($F19&gt;=BR$5,$F19&lt;=BR$6),IF(AND($G19&gt;=BR$5,$G19&lt;=BR$6),5,IF($L19=1,2,1)),IF(AND($G19&gt;=BR$5,$G19&lt;=BR$6),IF($M19&gt;0,4,3),0)),IF(AND($D19&lt;=BR$6,$E19&gt;=BR$5),60,0)))</f>
        <v>0</v>
      </c>
      <c r="BS19" s="80">
        <f>IF(OR($A19="",NOT(ISNUMBER($G19))),"",IF(AND($F19&lt;=BS$6,$G19&gt;=BS$5),IF(BS$5&gt;$N19,5,$K19)*10+IF(AND($F19&gt;=BS$5,$F19&lt;=BS$6),IF(AND($G19&gt;=BS$5,$G19&lt;=BS$6),5,IF($L19=1,2,1)),IF(AND($G19&gt;=BS$5,$G19&lt;=BS$6),IF($M19&gt;0,4,3),0)),IF(AND($D19&lt;=BS$6,$E19&gt;=BS$5),60,0)))</f>
        <v>0</v>
      </c>
      <c r="BT19" s="80">
        <f>IF(OR($A19="",NOT(ISNUMBER($G19))),"",IF(AND($F19&lt;=BT$6,$G19&gt;=BT$5),IF(BT$5&gt;$N19,5,$K19)*10+IF(AND($F19&gt;=BT$5,$F19&lt;=BT$6),IF(AND($G19&gt;=BT$5,$G19&lt;=BT$6),5,IF($L19=1,2,1)),IF(AND($G19&gt;=BT$5,$G19&lt;=BT$6),IF($M19&gt;0,4,3),0)),IF(AND($D19&lt;=BT$6,$E19&gt;=BT$5),60,0)))</f>
        <v>0</v>
      </c>
      <c r="BU19" s="80">
        <f>IF(OR($A19="",NOT(ISNUMBER($G19))),"",IF(AND($F19&lt;=BU$6,$G19&gt;=BU$5),IF(BU$5&gt;$N19,5,$K19)*10+IF(AND($F19&gt;=BU$5,$F19&lt;=BU$6),IF(AND($G19&gt;=BU$5,$G19&lt;=BU$6),5,IF($L19=1,2,1)),IF(AND($G19&gt;=BU$5,$G19&lt;=BU$6),IF($M19&gt;0,4,3),0)),IF(AND($D19&lt;=BU$6,$E19&gt;=BU$5),60,0)))</f>
        <v>0</v>
      </c>
      <c r="BV19" s="80">
        <f>IF(OR($A19="",NOT(ISNUMBER($G19))),"",IF(AND($F19&lt;=BV$6,$G19&gt;=BV$5),IF(BV$5&gt;$N19,5,$K19)*10+IF(AND($F19&gt;=BV$5,$F19&lt;=BV$6),IF(AND($G19&gt;=BV$5,$G19&lt;=BV$6),5,IF($L19=1,2,1)),IF(AND($G19&gt;=BV$5,$G19&lt;=BV$6),IF($M19&gt;0,4,3),0)),IF(AND($D19&lt;=BV$6,$E19&gt;=BV$5),60,0)))</f>
        <v>0</v>
      </c>
      <c r="BW19" s="80">
        <f>IF(OR($A19="",NOT(ISNUMBER($G19))),"",IF(AND($F19&lt;=BW$6,$G19&gt;=BW$5),IF(BW$5&gt;$N19,5,$K19)*10+IF(AND($F19&gt;=BW$5,$F19&lt;=BW$6),IF(AND($G19&gt;=BW$5,$G19&lt;=BW$6),5,IF($L19=1,2,1)),IF(AND($G19&gt;=BW$5,$G19&lt;=BW$6),IF($M19&gt;0,4,3),0)),IF(AND($D19&lt;=BW$6,$E19&gt;=BW$5),60,0)))</f>
        <v>0</v>
      </c>
      <c r="BX19" s="80">
        <f>IF(OR($A19="",NOT(ISNUMBER($G19))),"",IF(AND($F19&lt;=BX$6,$G19&gt;=BX$5),IF(BX$5&gt;$N19,5,$K19)*10+IF(AND($F19&gt;=BX$5,$F19&lt;=BX$6),IF(AND($G19&gt;=BX$5,$G19&lt;=BX$6),5,IF($L19=1,2,1)),IF(AND($G19&gt;=BX$5,$G19&lt;=BX$6),IF($M19&gt;0,4,3),0)),IF(AND($D19&lt;=BX$6,$E19&gt;=BX$5),60,0)))</f>
        <v>0</v>
      </c>
      <c r="BY19" s="80">
        <f>IF(OR($A19="",NOT(ISNUMBER($G19))),"",IF(AND($F19&lt;=BY$6,$G19&gt;=BY$5),IF(BY$5&gt;$N19,5,$K19)*10+IF(AND($F19&gt;=BY$5,$F19&lt;=BY$6),IF(AND($G19&gt;=BY$5,$G19&lt;=BY$6),5,IF($L19=1,2,1)),IF(AND($G19&gt;=BY$5,$G19&lt;=BY$6),IF($M19&gt;0,4,3),0)),IF(AND($D19&lt;=BY$6,$E19&gt;=BY$5),60,0)))</f>
        <v>0</v>
      </c>
      <c r="BZ19" s="80">
        <f>IF(OR($A19="",NOT(ISNUMBER($G19))),"",IF(AND($F19&lt;=BZ$6,$G19&gt;=BZ$5),IF(BZ$5&gt;$N19,5,$K19)*10+IF(AND($F19&gt;=BZ$5,$F19&lt;=BZ$6),IF(AND($G19&gt;=BZ$5,$G19&lt;=BZ$6),5,IF($L19=1,2,1)),IF(AND($G19&gt;=BZ$5,$G19&lt;=BZ$6),IF($M19&gt;0,4,3),0)),IF(AND($D19&lt;=BZ$6,$E19&gt;=BZ$5),60,0)))</f>
        <v>0</v>
      </c>
      <c r="CA19" s="80">
        <f>IF(OR($A19="",NOT(ISNUMBER($G19))),"",IF(AND($F19&lt;=CA$6,$G19&gt;=CA$5),IF(CA$5&gt;$N19,5,$K19)*10+IF(AND($F19&gt;=CA$5,$F19&lt;=CA$6),IF(AND($G19&gt;=CA$5,$G19&lt;=CA$6),5,IF($L19=1,2,1)),IF(AND($G19&gt;=CA$5,$G19&lt;=CA$6),IF($M19&gt;0,4,3),0)),IF(AND($D19&lt;=CA$6,$E19&gt;=CA$5),60,0)))</f>
        <v>0</v>
      </c>
      <c r="CB19" s="80">
        <f>IF(OR($A19="",NOT(ISNUMBER($G19))),"",IF(AND($F19&lt;=CB$6,$G19&gt;=CB$5),IF(CB$5&gt;$N19,5,$K19)*10+IF(AND($F19&gt;=CB$5,$F19&lt;=CB$6),IF(AND($G19&gt;=CB$5,$G19&lt;=CB$6),5,IF($L19=1,2,1)),IF(AND($G19&gt;=CB$5,$G19&lt;=CB$6),IF($M19&gt;0,4,3),0)),IF(AND($D19&lt;=CB$6,$E19&gt;=CB$5),60,0)))</f>
        <v>0</v>
      </c>
      <c r="CC19" s="80">
        <f>IF(OR($A19="",NOT(ISNUMBER($G19))),"",IF(AND($F19&lt;=CC$6,$G19&gt;=CC$5),IF(CC$5&gt;$N19,5,$K19)*10+IF(AND($F19&gt;=CC$5,$F19&lt;=CC$6),IF(AND($G19&gt;=CC$5,$G19&lt;=CC$6),5,IF($L19=1,2,1)),IF(AND($G19&gt;=CC$5,$G19&lt;=CC$6),IF($M19&gt;0,4,3),0)),IF(AND($D19&lt;=CC$6,$E19&gt;=CC$5),60,0)))</f>
        <v>0</v>
      </c>
      <c r="CD19" s="80">
        <f>IF(OR($A19="",NOT(ISNUMBER($G19))),"",IF(AND($F19&lt;=CD$6,$G19&gt;=CD$5),IF(CD$5&gt;$N19,5,$K19)*10+IF(AND($F19&gt;=CD$5,$F19&lt;=CD$6),IF(AND($G19&gt;=CD$5,$G19&lt;=CD$6),5,IF($L19=1,2,1)),IF(AND($G19&gt;=CD$5,$G19&lt;=CD$6),IF($M19&gt;0,4,3),0)),IF(AND($D19&lt;=CD$6,$E19&gt;=CD$5),60,0)))</f>
        <v>0</v>
      </c>
      <c r="CE19" s="80">
        <f>IF(OR($A19="",NOT(ISNUMBER($G19))),"",IF(AND($F19&lt;=CE$6,$G19&gt;=CE$5),IF(CE$5&gt;$N19,5,$K19)*10+IF(AND($F19&gt;=CE$5,$F19&lt;=CE$6),IF(AND($G19&gt;=CE$5,$G19&lt;=CE$6),5,IF($L19=1,2,1)),IF(AND($G19&gt;=CE$5,$G19&lt;=CE$6),IF($M19&gt;0,4,3),0)),IF(AND($D19&lt;=CE$6,$E19&gt;=CE$5),60,0)))</f>
        <v>0</v>
      </c>
      <c r="CF19" s="80">
        <f>IF(OR($A19="",NOT(ISNUMBER($G19))),"",IF(AND($F19&lt;=CF$6,$G19&gt;=CF$5),IF(CF$5&gt;$N19,5,$K19)*10+IF(AND($F19&gt;=CF$5,$F19&lt;=CF$6),IF(AND($G19&gt;=CF$5,$G19&lt;=CF$6),5,IF($L19=1,2,1)),IF(AND($G19&gt;=CF$5,$G19&lt;=CF$6),IF($M19&gt;0,4,3),0)),IF(AND($D19&lt;=CF$6,$E19&gt;=CF$5),60,0)))</f>
        <v>0</v>
      </c>
      <c r="CG19" s="80">
        <f>IF(OR($A19="",NOT(ISNUMBER($G19))),"",IF(AND($F19&lt;=CG$6,$G19&gt;=CG$5),IF(CG$5&gt;$N19,5,$K19)*10+IF(AND($F19&gt;=CG$5,$F19&lt;=CG$6),IF(AND($G19&gt;=CG$5,$G19&lt;=CG$6),5,IF($L19=1,2,1)),IF(AND($G19&gt;=CG$5,$G19&lt;=CG$6),IF($M19&gt;0,4,3),0)),IF(AND($D19&lt;=CG$6,$E19&gt;=CG$5),60,0)))</f>
        <v>0</v>
      </c>
      <c r="CH19" s="80">
        <f>IF(OR($A19="",NOT(ISNUMBER($G19))),"",IF(AND($F19&lt;=CH$6,$G19&gt;=CH$5),IF(CH$5&gt;$N19,5,$K19)*10+IF(AND($F19&gt;=CH$5,$F19&lt;=CH$6),IF(AND($G19&gt;=CH$5,$G19&lt;=CH$6),5,IF($L19=1,2,1)),IF(AND($G19&gt;=CH$5,$G19&lt;=CH$6),IF($M19&gt;0,4,3),0)),IF(AND($D19&lt;=CH$6,$E19&gt;=CH$5),60,0)))</f>
        <v>0</v>
      </c>
      <c r="CI19" s="80">
        <f>IF(OR($A19="",NOT(ISNUMBER($G19))),"",IF(AND($F19&lt;=CI$6,$G19&gt;=CI$5),IF(CI$5&gt;$N19,5,$K19)*10+IF(AND($F19&gt;=CI$5,$F19&lt;=CI$6),IF(AND($G19&gt;=CI$5,$G19&lt;=CI$6),5,IF($L19=1,2,1)),IF(AND($G19&gt;=CI$5,$G19&lt;=CI$6),IF($M19&gt;0,4,3),0)),IF(AND($D19&lt;=CI$6,$E19&gt;=CI$5),60,0)))</f>
        <v>0</v>
      </c>
      <c r="CJ19" s="80">
        <f>IF(OR($A19="",NOT(ISNUMBER($G19))),"",IF(AND($F19&lt;=CJ$6,$G19&gt;=CJ$5),IF(CJ$5&gt;$N19,5,$K19)*10+IF(AND($F19&gt;=CJ$5,$F19&lt;=CJ$6),IF(AND($G19&gt;=CJ$5,$G19&lt;=CJ$6),5,IF($L19=1,2,1)),IF(AND($G19&gt;=CJ$5,$G19&lt;=CJ$6),IF($M19&gt;0,4,3),0)),IF(AND($D19&lt;=CJ$6,$E19&gt;=CJ$5),60,0)))</f>
        <v>0</v>
      </c>
      <c r="CK19" s="80">
        <f>IF(OR($A19="",NOT(ISNUMBER($G19))),"",IF(AND($F19&lt;=CK$6,$G19&gt;=CK$5),IF(CK$5&gt;$N19,5,$K19)*10+IF(AND($F19&gt;=CK$5,$F19&lt;=CK$6),IF(AND($G19&gt;=CK$5,$G19&lt;=CK$6),5,IF($L19=1,2,1)),IF(AND($G19&gt;=CK$5,$G19&lt;=CK$6),IF($M19&gt;0,4,3),0)),IF(AND($D19&lt;=CK$6,$E19&gt;=CK$5),60,0)))</f>
        <v>0</v>
      </c>
      <c r="CL19" s="80">
        <f>IF(OR($A19="",NOT(ISNUMBER($G19))),"",IF(AND($F19&lt;=CL$6,$G19&gt;=CL$5),IF(CL$5&gt;$N19,5,$K19)*10+IF(AND($F19&gt;=CL$5,$F19&lt;=CL$6),IF(AND($G19&gt;=CL$5,$G19&lt;=CL$6),5,IF($L19=1,2,1)),IF(AND($G19&gt;=CL$5,$G19&lt;=CL$6),IF($M19&gt;0,4,3),0)),IF(AND($D19&lt;=CL$6,$E19&gt;=CL$5),60,0)))</f>
        <v>0</v>
      </c>
      <c r="CM19" s="80">
        <f>IF(OR($A19="",NOT(ISNUMBER($G19))),"",IF(AND($F19&lt;=CM$6,$G19&gt;=CM$5),IF(CM$5&gt;$N19,5,$K19)*10+IF(AND($F19&gt;=CM$5,$F19&lt;=CM$6),IF(AND($G19&gt;=CM$5,$G19&lt;=CM$6),5,IF($L19=1,2,1)),IF(AND($G19&gt;=CM$5,$G19&lt;=CM$6),IF($M19&gt;0,4,3),0)),IF(AND($D19&lt;=CM$6,$E19&gt;=CM$5),60,0)))</f>
        <v>0</v>
      </c>
      <c r="CN19" s="80">
        <f>IF(OR($A19="",NOT(ISNUMBER($G19))),"",IF(AND($F19&lt;=CN$6,$G19&gt;=CN$5),IF(CN$5&gt;$N19,5,$K19)*10+IF(AND($F19&gt;=CN$5,$F19&lt;=CN$6),IF(AND($G19&gt;=CN$5,$G19&lt;=CN$6),5,IF($L19=1,2,1)),IF(AND($G19&gt;=CN$5,$G19&lt;=CN$6),IF($M19&gt;0,4,3),0)),IF(AND($D19&lt;=CN$6,$E19&gt;=CN$5),60,0)))</f>
        <v>0</v>
      </c>
      <c r="CO19" s="80">
        <f>IF(OR($A19="",NOT(ISNUMBER($G19))),"",IF(AND($F19&lt;=CO$6,$G19&gt;=CO$5),IF(CO$5&gt;$N19,5,$K19)*10+IF(AND($F19&gt;=CO$5,$F19&lt;=CO$6),IF(AND($G19&gt;=CO$5,$G19&lt;=CO$6),5,IF($L19=1,2,1)),IF(AND($G19&gt;=CO$5,$G19&lt;=CO$6),IF($M19&gt;0,4,3),0)),IF(AND($D19&lt;=CO$6,$E19&gt;=CO$5),60,0)))</f>
        <v>0</v>
      </c>
      <c r="CP19" s="80">
        <f>IF(OR($A19="",NOT(ISNUMBER($G19))),"",IF(AND($F19&lt;=CP$6,$G19&gt;=CP$5),IF(CP$5&gt;$N19,5,$K19)*10+IF(AND($F19&gt;=CP$5,$F19&lt;=CP$6),IF(AND($G19&gt;=CP$5,$G19&lt;=CP$6),5,IF($L19=1,2,1)),IF(AND($G19&gt;=CP$5,$G19&lt;=CP$6),IF($M19&gt;0,4,3),0)),IF(AND($D19&lt;=CP$6,$E19&gt;=CP$5),60,0)))</f>
        <v>0</v>
      </c>
      <c r="CQ19" s="80">
        <f>IF(OR($A19="",NOT(ISNUMBER($G19))),"",IF(AND($F19&lt;=CQ$6,$G19&gt;=CQ$5),IF(CQ$5&gt;$N19,5,$K19)*10+IF(AND($F19&gt;=CQ$5,$F19&lt;=CQ$6),IF(AND($G19&gt;=CQ$5,$G19&lt;=CQ$6),5,IF($L19=1,2,1)),IF(AND($G19&gt;=CQ$5,$G19&lt;=CQ$6),IF($M19&gt;0,4,3),0)),IF(AND($D19&lt;=CQ$6,$E19&gt;=CQ$5),60,0)))</f>
        <v>0</v>
      </c>
      <c r="CR19" s="80">
        <f>IF(OR($A19="",NOT(ISNUMBER($G19))),"",IF(AND($F19&lt;=CR$6,$G19&gt;=CR$5),IF(CR$5&gt;$N19,5,$K19)*10+IF(AND($F19&gt;=CR$5,$F19&lt;=CR$6),IF(AND($G19&gt;=CR$5,$G19&lt;=CR$6),5,IF($L19=1,2,1)),IF(AND($G19&gt;=CR$5,$G19&lt;=CR$6),IF($M19&gt;0,4,3),0)),IF(AND($D19&lt;=CR$6,$E19&gt;=CR$5),60,0)))</f>
        <v>0</v>
      </c>
      <c r="CS19" s="80">
        <f>IF(OR($A19="",NOT(ISNUMBER($G19))),"",IF(AND($F19&lt;=CS$6,$G19&gt;=CS$5),IF(CS$5&gt;$N19,5,$K19)*10+IF(AND($F19&gt;=CS$5,$F19&lt;=CS$6),IF(AND($G19&gt;=CS$5,$G19&lt;=CS$6),5,IF($L19=1,2,1)),IF(AND($G19&gt;=CS$5,$G19&lt;=CS$6),IF($M19&gt;0,4,3),0)),IF(AND($D19&lt;=CS$6,$E19&gt;=CS$5),60,0)))</f>
        <v>0</v>
      </c>
      <c r="CT19" s="80">
        <f>IF(OR($A19="",NOT(ISNUMBER($G19))),"",IF(AND($F19&lt;=CT$6,$G19&gt;=CT$5),IF(CT$5&gt;$N19,5,$K19)*10+IF(AND($F19&gt;=CT$5,$F19&lt;=CT$6),IF(AND($G19&gt;=CT$5,$G19&lt;=CT$6),5,IF($L19=1,2,1)),IF(AND($G19&gt;=CT$5,$G19&lt;=CT$6),IF($M19&gt;0,4,3),0)),IF(AND($D19&lt;=CT$6,$E19&gt;=CT$5),60,0)))</f>
        <v>0</v>
      </c>
      <c r="CU19" s="80">
        <f>IF(OR($A19="",NOT(ISNUMBER($G19))),"",IF(AND($F19&lt;=CU$6,$G19&gt;=CU$5),IF(CU$5&gt;$N19,5,$K19)*10+IF(AND($F19&gt;=CU$5,$F19&lt;=CU$6),IF(AND($G19&gt;=CU$5,$G19&lt;=CU$6),5,IF($L19=1,2,1)),IF(AND($G19&gt;=CU$5,$G19&lt;=CU$6),IF($M19&gt;0,4,3),0)),IF(AND($D19&lt;=CU$6,$E19&gt;=CU$5),60,0)))</f>
        <v>0</v>
      </c>
      <c r="CV19" s="80">
        <f>IF(OR($A19="",NOT(ISNUMBER($G19))),"",IF(AND($F19&lt;=CV$6,$G19&gt;=CV$5),IF(CV$5&gt;$N19,5,$K19)*10+IF(AND($F19&gt;=CV$5,$F19&lt;=CV$6),IF(AND($G19&gt;=CV$5,$G19&lt;=CV$6),5,IF($L19=1,2,1)),IF(AND($G19&gt;=CV$5,$G19&lt;=CV$6),IF($M19&gt;0,4,3),0)),IF(AND($D19&lt;=CV$6,$E19&gt;=CV$5),60,0)))</f>
        <v>0</v>
      </c>
      <c r="CW19" s="80">
        <f>IF(OR($A19="",NOT(ISNUMBER($G19))),"",IF(AND($F19&lt;=CW$6,$G19&gt;=CW$5),IF(CW$5&gt;$N19,5,$K19)*10+IF(AND($F19&gt;=CW$5,$F19&lt;=CW$6),IF(AND($G19&gt;=CW$5,$G19&lt;=CW$6),5,IF($L19=1,2,1)),IF(AND($G19&gt;=CW$5,$G19&lt;=CW$6),IF($M19&gt;0,4,3),0)),IF(AND($D19&lt;=CW$6,$E19&gt;=CW$5),60,0)))</f>
        <v>0</v>
      </c>
      <c r="CX19" s="80">
        <f>IF(OR($A19="",NOT(ISNUMBER($G19))),"",IF(AND($F19&lt;=CX$6,$G19&gt;=CX$5),IF(CX$5&gt;$N19,5,$K19)*10+IF(AND($F19&gt;=CX$5,$F19&lt;=CX$6),IF(AND($G19&gt;=CX$5,$G19&lt;=CX$6),5,IF($L19=1,2,1)),IF(AND($G19&gt;=CX$5,$G19&lt;=CX$6),IF($M19&gt;0,4,3),0)),IF(AND($D19&lt;=CX$6,$E19&gt;=CX$5),60,0)))</f>
        <v>0</v>
      </c>
      <c r="CY19" s="80">
        <f>IF(OR($A19="",NOT(ISNUMBER($G19))),"",IF(AND($F19&lt;=CY$6,$G19&gt;=CY$5),IF(CY$5&gt;$N19,5,$K19)*10+IF(AND($F19&gt;=CY$5,$F19&lt;=CY$6),IF(AND($G19&gt;=CY$5,$G19&lt;=CY$6),5,IF($L19=1,2,1)),IF(AND($G19&gt;=CY$5,$G19&lt;=CY$6),IF($M19&gt;0,4,3),0)),IF(AND($D19&lt;=CY$6,$E19&gt;=CY$5),60,0)))</f>
        <v>0</v>
      </c>
      <c r="CZ19" s="80">
        <f>IF(OR($A19="",NOT(ISNUMBER($G19))),"",IF(AND($F19&lt;=CZ$6,$G19&gt;=CZ$5),IF(CZ$5&gt;$N19,5,$K19)*10+IF(AND($F19&gt;=CZ$5,$F19&lt;=CZ$6),IF(AND($G19&gt;=CZ$5,$G19&lt;=CZ$6),5,IF($L19=1,2,1)),IF(AND($G19&gt;=CZ$5,$G19&lt;=CZ$6),IF($M19&gt;0,4,3),0)),IF(AND($D19&lt;=CZ$6,$E19&gt;=CZ$5),60,0)))</f>
        <v>0</v>
      </c>
      <c r="DA19" s="80">
        <f>IF(OR($A19="",NOT(ISNUMBER($G19))),"",IF(AND($F19&lt;=DA$6,$G19&gt;=DA$5),IF(DA$5&gt;$N19,5,$K19)*10+IF(AND($F19&gt;=DA$5,$F19&lt;=DA$6),IF(AND($G19&gt;=DA$5,$G19&lt;=DA$6),5,IF($L19=1,2,1)),IF(AND($G19&gt;=DA$5,$G19&lt;=DA$6),IF($M19&gt;0,4,3),0)),IF(AND($D19&lt;=DA$6,$E19&gt;=DA$5),60,0)))</f>
        <v>0</v>
      </c>
      <c r="DB19" s="80">
        <f>IF(OR($A19="",NOT(ISNUMBER($G19))),"",IF(AND($F19&lt;=DB$6,$G19&gt;=DB$5),IF(DB$5&gt;$N19,5,$K19)*10+IF(AND($F19&gt;=DB$5,$F19&lt;=DB$6),IF(AND($G19&gt;=DB$5,$G19&lt;=DB$6),5,IF($L19=1,2,1)),IF(AND($G19&gt;=DB$5,$G19&lt;=DB$6),IF($M19&gt;0,4,3),0)),IF(AND($D19&lt;=DB$6,$E19&gt;=DB$5),60,0)))</f>
        <v>0</v>
      </c>
      <c r="DC19" s="80">
        <f>IF(OR($A19="",NOT(ISNUMBER($G19))),"",IF(AND($F19&lt;=DC$6,$G19&gt;=DC$5),IF(DC$5&gt;$N19,5,$K19)*10+IF(AND($F19&gt;=DC$5,$F19&lt;=DC$6),IF(AND($G19&gt;=DC$5,$G19&lt;=DC$6),5,IF($L19=1,2,1)),IF(AND($G19&gt;=DC$5,$G19&lt;=DC$6),IF($M19&gt;0,4,3),0)),IF(AND($D19&lt;=DC$6,$E19&gt;=DC$5),60,0)))</f>
        <v>0</v>
      </c>
      <c r="DD19" s="80">
        <f>IF(OR($A19="",NOT(ISNUMBER($G19))),"",IF(AND($F19&lt;=DD$6,$G19&gt;=DD$5),IF(DD$5&gt;$N19,5,$K19)*10+IF(AND($F19&gt;=DD$5,$F19&lt;=DD$6),IF(AND($G19&gt;=DD$5,$G19&lt;=DD$6),5,IF($L19=1,2,1)),IF(AND($G19&gt;=DD$5,$G19&lt;=DD$6),IF($M19&gt;0,4,3),0)),IF(AND($D19&lt;=DD$6,$E19&gt;=DD$5),60,0)))</f>
        <v>0</v>
      </c>
      <c r="DE19" s="80">
        <f>IF(OR($A19="",NOT(ISNUMBER($G19))),"",IF(AND($F19&lt;=DE$6,$G19&gt;=DE$5),IF(DE$5&gt;$N19,5,$K19)*10+IF(AND($F19&gt;=DE$5,$F19&lt;=DE$6),IF(AND($G19&gt;=DE$5,$G19&lt;=DE$6),5,IF($L19=1,2,1)),IF(AND($G19&gt;=DE$5,$G19&lt;=DE$6),IF($M19&gt;0,4,3),0)),IF(AND($D19&lt;=DE$6,$E19&gt;=DE$5),60,0)))</f>
        <v>0</v>
      </c>
      <c r="DF19" s="80">
        <f>IF(OR($A19="",NOT(ISNUMBER($G19))),"",IF(AND($F19&lt;=DF$6,$G19&gt;=DF$5),IF(DF$5&gt;$N19,5,$K19)*10+IF(AND($F19&gt;=DF$5,$F19&lt;=DF$6),IF(AND($G19&gt;=DF$5,$G19&lt;=DF$6),5,IF($L19=1,2,1)),IF(AND($G19&gt;=DF$5,$G19&lt;=DF$6),IF($M19&gt;0,4,3),0)),IF(AND($D19&lt;=DF$6,$E19&gt;=DF$5),60,0)))</f>
        <v>0</v>
      </c>
      <c r="DG19" s="80">
        <f>IF(OR($A19="",NOT(ISNUMBER($G19))),"",IF(AND($F19&lt;=DG$6,$G19&gt;=DG$5),IF(DG$5&gt;$N19,5,$K19)*10+IF(AND($F19&gt;=DG$5,$F19&lt;=DG$6),IF(AND($G19&gt;=DG$5,$G19&lt;=DG$6),5,IF($L19=1,2,1)),IF(AND($G19&gt;=DG$5,$G19&lt;=DG$6),IF($M19&gt;0,4,3),0)),IF(AND($D19&lt;=DG$6,$E19&gt;=DG$5),60,0)))</f>
        <v>0</v>
      </c>
      <c r="DH19" s="80">
        <f>IF(OR($A19="",NOT(ISNUMBER($G19))),"",IF(AND($F19&lt;=DH$6,$G19&gt;=DH$5),IF(DH$5&gt;$N19,5,$K19)*10+IF(AND($F19&gt;=DH$5,$F19&lt;=DH$6),IF(AND($G19&gt;=DH$5,$G19&lt;=DH$6),5,IF($L19=1,2,1)),IF(AND($G19&gt;=DH$5,$G19&lt;=DH$6),IF($M19&gt;0,4,3),0)),IF(AND($D19&lt;=DH$6,$E19&gt;=DH$5),60,0)))</f>
        <v>0</v>
      </c>
      <c r="DI19" s="80">
        <f>IF(OR($A19="",NOT(ISNUMBER($G19))),"",IF(AND($F19&lt;=DI$6,$G19&gt;=DI$5),IF(DI$5&gt;$N19,5,$K19)*10+IF(AND($F19&gt;=DI$5,$F19&lt;=DI$6),IF(AND($G19&gt;=DI$5,$G19&lt;=DI$6),5,IF($L19=1,2,1)),IF(AND($G19&gt;=DI$5,$G19&lt;=DI$6),IF($M19&gt;0,4,3),0)),IF(AND($D19&lt;=DI$6,$E19&gt;=DI$5),60,0)))</f>
        <v>0</v>
      </c>
      <c r="DJ19" s="80">
        <f>IF(OR($A19="",NOT(ISNUMBER($G19))),"",IF(AND($F19&lt;=DJ$6,$G19&gt;=DJ$5),IF(DJ$5&gt;$N19,5,$K19)*10+IF(AND($F19&gt;=DJ$5,$F19&lt;=DJ$6),IF(AND($G19&gt;=DJ$5,$G19&lt;=DJ$6),5,IF($L19=1,2,1)),IF(AND($G19&gt;=DJ$5,$G19&lt;=DJ$6),IF($M19&gt;0,4,3),0)),IF(AND($D19&lt;=DJ$6,$E19&gt;=DJ$5),60,0)))</f>
        <v>0</v>
      </c>
      <c r="DK19" s="80">
        <f>IF(OR($A19="",NOT(ISNUMBER($G19))),"",IF(AND($F19&lt;=DK$6,$G19&gt;=DK$5),IF(DK$5&gt;$N19,5,$K19)*10+IF(AND($F19&gt;=DK$5,$F19&lt;=DK$6),IF(AND($G19&gt;=DK$5,$G19&lt;=DK$6),5,IF($L19=1,2,1)),IF(AND($G19&gt;=DK$5,$G19&lt;=DK$6),IF($M19&gt;0,4,3),0)),IF(AND($D19&lt;=DK$6,$E19&gt;=DK$5),60,0)))</f>
        <v>0</v>
      </c>
      <c r="DL19" s="80">
        <f>IF(OR($A19="",NOT(ISNUMBER($G19))),"",IF(AND($F19&lt;=DL$6,$G19&gt;=DL$5),IF(DL$5&gt;$N19,5,$K19)*10+IF(AND($F19&gt;=DL$5,$F19&lt;=DL$6),IF(AND($G19&gt;=DL$5,$G19&lt;=DL$6),5,IF($L19=1,2,1)),IF(AND($G19&gt;=DL$5,$G19&lt;=DL$6),IF($M19&gt;0,4,3),0)),IF(AND($D19&lt;=DL$6,$E19&gt;=DL$5),60,0)))</f>
        <v>0</v>
      </c>
      <c r="DM19" s="80">
        <f>IF(OR($A19="",NOT(ISNUMBER($G19))),"",IF(AND($F19&lt;=DM$6,$G19&gt;=DM$5),IF(DM$5&gt;$N19,5,$K19)*10+IF(AND($F19&gt;=DM$5,$F19&lt;=DM$6),IF(AND($G19&gt;=DM$5,$G19&lt;=DM$6),5,IF($L19=1,2,1)),IF(AND($G19&gt;=DM$5,$G19&lt;=DM$6),IF($M19&gt;0,4,3),0)),IF(AND($D19&lt;=DM$6,$E19&gt;=DM$5),60,0)))</f>
        <v>0</v>
      </c>
      <c r="DN19" s="80">
        <f>IF(OR($A19="",NOT(ISNUMBER($G19))),"",IF(AND($F19&lt;=DN$6,$G19&gt;=DN$5),IF(DN$5&gt;$N19,5,$K19)*10+IF(AND($F19&gt;=DN$5,$F19&lt;=DN$6),IF(AND($G19&gt;=DN$5,$G19&lt;=DN$6),5,IF($L19=1,2,1)),IF(AND($G19&gt;=DN$5,$G19&lt;=DN$6),IF($M19&gt;0,4,3),0)),IF(AND($D19&lt;=DN$6,$E19&gt;=DN$5),60,0)))</f>
        <v>0</v>
      </c>
      <c r="DO19" s="80">
        <f>IF(OR($A19="",NOT(ISNUMBER($G19))),"",IF(AND($F19&lt;=DO$6,$G19&gt;=DO$5),IF(DO$5&gt;$N19,5,$K19)*10+IF(AND($F19&gt;=DO$5,$F19&lt;=DO$6),IF(AND($G19&gt;=DO$5,$G19&lt;=DO$6),5,IF($L19=1,2,1)),IF(AND($G19&gt;=DO$5,$G19&lt;=DO$6),IF($M19&gt;0,4,3),0)),IF(AND($D19&lt;=DO$6,$E19&gt;=DO$5),60,0)))</f>
        <v>0</v>
      </c>
      <c r="DP19" s="80">
        <f>IF(OR($A19="",NOT(ISNUMBER($G19))),"",IF(AND($F19&lt;=DP$6,$G19&gt;=DP$5),IF(DP$5&gt;$N19,5,$K19)*10+IF(AND($F19&gt;=DP$5,$F19&lt;=DP$6),IF(AND($G19&gt;=DP$5,$G19&lt;=DP$6),5,IF($L19=1,2,1)),IF(AND($G19&gt;=DP$5,$G19&lt;=DP$6),IF($M19&gt;0,4,3),0)),IF(AND($D19&lt;=DP$6,$E19&gt;=DP$5),60,0)))</f>
        <v>0</v>
      </c>
      <c r="DQ19" s="80">
        <f>IF(OR($A19="",NOT(ISNUMBER($G19))),"",IF(AND($F19&lt;=DQ$6,$G19&gt;=DQ$5),IF(DQ$5&gt;$N19,5,$K19)*10+IF(AND($F19&gt;=DQ$5,$F19&lt;=DQ$6),IF(AND($G19&gt;=DQ$5,$G19&lt;=DQ$6),5,IF($L19=1,2,1)),IF(AND($G19&gt;=DQ$5,$G19&lt;=DQ$6),IF($M19&gt;0,4,3),0)),IF(AND($D19&lt;=DQ$6,$E19&gt;=DQ$5),60,0)))</f>
        <v>0</v>
      </c>
      <c r="DR19" s="80">
        <f>IF(OR($A19="",NOT(ISNUMBER($G19))),"",IF(AND($F19&lt;=DR$6,$G19&gt;=DR$5),IF(DR$5&gt;$N19,5,$K19)*10+IF(AND($F19&gt;=DR$5,$F19&lt;=DR$6),IF(AND($G19&gt;=DR$5,$G19&lt;=DR$6),5,IF($L19=1,2,1)),IF(AND($G19&gt;=DR$5,$G19&lt;=DR$6),IF($M19&gt;0,4,3),0)),IF(AND($D19&lt;=DR$6,$E19&gt;=DR$5),60,0)))</f>
        <v>0</v>
      </c>
      <c r="DS19" s="80">
        <f>IF(OR($A19="",NOT(ISNUMBER($G19))),"",IF(AND($F19&lt;=DS$6,$G19&gt;=DS$5),IF(DS$5&gt;$N19,5,$K19)*10+IF(AND($F19&gt;=DS$5,$F19&lt;=DS$6),IF(AND($G19&gt;=DS$5,$G19&lt;=DS$6),5,IF($L19=1,2,1)),IF(AND($G19&gt;=DS$5,$G19&lt;=DS$6),IF($M19&gt;0,4,3),0)),IF(AND($D19&lt;=DS$6,$E19&gt;=DS$5),60,0)))</f>
        <v>0</v>
      </c>
      <c r="DT19" s="80">
        <f>IF(OR($A19="",NOT(ISNUMBER($G19))),"",IF(AND($F19&lt;=DT$6,$G19&gt;=DT$5),IF(DT$5&gt;$N19,5,$K19)*10+IF(AND($F19&gt;=DT$5,$F19&lt;=DT$6),IF(AND($G19&gt;=DT$5,$G19&lt;=DT$6),5,IF($L19=1,2,1)),IF(AND($G19&gt;=DT$5,$G19&lt;=DT$6),IF($M19&gt;0,4,3),0)),IF(AND($D19&lt;=DT$6,$E19&gt;=DT$5),60,0)))</f>
        <v>0</v>
      </c>
      <c r="DU19" s="80">
        <f>IF(OR($A19="",NOT(ISNUMBER($G19))),"",IF(AND($F19&lt;=DU$6,$G19&gt;=DU$5),IF(DU$5&gt;$N19,5,$K19)*10+IF(AND($F19&gt;=DU$5,$F19&lt;=DU$6),IF(AND($G19&gt;=DU$5,$G19&lt;=DU$6),5,IF($L19=1,2,1)),IF(AND($G19&gt;=DU$5,$G19&lt;=DU$6),IF($M19&gt;0,4,3),0)),IF(AND($D19&lt;=DU$6,$E19&gt;=DU$5),60,0)))</f>
        <v>0</v>
      </c>
      <c r="DV19" s="80">
        <f>IF(OR($A19="",NOT(ISNUMBER($G19))),"",IF(AND($F19&lt;=DV$6,$G19&gt;=DV$5),IF(DV$5&gt;$N19,5,$K19)*10+IF(AND($F19&gt;=DV$5,$F19&lt;=DV$6),IF(AND($G19&gt;=DV$5,$G19&lt;=DV$6),5,IF($L19=1,2,1)),IF(AND($G19&gt;=DV$5,$G19&lt;=DV$6),IF($M19&gt;0,4,3),0)),IF(AND($D19&lt;=DV$6,$E19&gt;=DV$5),60,0)))</f>
        <v>0</v>
      </c>
      <c r="DW19" s="80">
        <f>IF(OR($A19="",NOT(ISNUMBER($G19))),"",IF(AND($F19&lt;=DW$6,$G19&gt;=DW$5),IF(DW$5&gt;$N19,5,$K19)*10+IF(AND($F19&gt;=DW$5,$F19&lt;=DW$6),IF(AND($G19&gt;=DW$5,$G19&lt;=DW$6),5,IF($L19=1,2,1)),IF(AND($G19&gt;=DW$5,$G19&lt;=DW$6),IF($M19&gt;0,4,3),0)),IF(AND($D19&lt;=DW$6,$E19&gt;=DW$5),60,0)))</f>
        <v>0</v>
      </c>
      <c r="DX19" s="80">
        <f>IF(OR($A19="",NOT(ISNUMBER($G19))),"",IF(AND($F19&lt;=DX$6,$G19&gt;=DX$5),IF(DX$5&gt;$N19,5,$K19)*10+IF(AND($F19&gt;=DX$5,$F19&lt;=DX$6),IF(AND($G19&gt;=DX$5,$G19&lt;=DX$6),5,IF($L19=1,2,1)),IF(AND($G19&gt;=DX$5,$G19&lt;=DX$6),IF($M19&gt;0,4,3),0)),IF(AND($D19&lt;=DX$6,$E19&gt;=DX$5),60,0)))</f>
        <v>0</v>
      </c>
      <c r="DY19" s="80">
        <f>IF(OR($A19="",NOT(ISNUMBER($G19))),"",IF(AND($F19&lt;=DY$6,$G19&gt;=DY$5),IF(DY$5&gt;$N19,5,$K19)*10+IF(AND($F19&gt;=DY$5,$F19&lt;=DY$6),IF(AND($G19&gt;=DY$5,$G19&lt;=DY$6),5,IF($L19=1,2,1)),IF(AND($G19&gt;=DY$5,$G19&lt;=DY$6),IF($M19&gt;0,4,3),0)),IF(AND($D19&lt;=DY$6,$E19&gt;=DY$5),60,0)))</f>
        <v>0</v>
      </c>
      <c r="DZ19" s="80">
        <f>IF(OR($A19="",NOT(ISNUMBER($G19))),"",IF(AND($F19&lt;=DZ$6,$G19&gt;=DZ$5),IF(DZ$5&gt;$N19,5,$K19)*10+IF(AND($F19&gt;=DZ$5,$F19&lt;=DZ$6),IF(AND($G19&gt;=DZ$5,$G19&lt;=DZ$6),5,IF($L19=1,2,1)),IF(AND($G19&gt;=DZ$5,$G19&lt;=DZ$6),IF($M19&gt;0,4,3),0)),IF(AND($D19&lt;=DZ$6,$E19&gt;=DZ$5),60,0)))</f>
        <v>0</v>
      </c>
      <c r="EA19" s="80">
        <f>IF(OR($A19="",NOT(ISNUMBER($G19))),"",IF(AND($F19&lt;=EA$6,$G19&gt;=EA$5),IF(EA$5&gt;$N19,5,$K19)*10+IF(AND($F19&gt;=EA$5,$F19&lt;=EA$6),IF(AND($G19&gt;=EA$5,$G19&lt;=EA$6),5,IF($L19=1,2,1)),IF(AND($G19&gt;=EA$5,$G19&lt;=EA$6),IF($M19&gt;0,4,3),0)),IF(AND($D19&lt;=EA$6,$E19&gt;=EA$5),60,0)))</f>
        <v>0</v>
      </c>
      <c r="EB19" s="80">
        <f>IF(OR($A19="",NOT(ISNUMBER($G19))),"",IF(AND($F19&lt;=EB$6,$G19&gt;=EB$5),IF(EB$5&gt;$N19,5,$K19)*10+IF(AND($F19&gt;=EB$5,$F19&lt;=EB$6),IF(AND($G19&gt;=EB$5,$G19&lt;=EB$6),5,IF($L19=1,2,1)),IF(AND($G19&gt;=EB$5,$G19&lt;=EB$6),IF($M19&gt;0,4,3),0)),IF(AND($D19&lt;=EB$6,$E19&gt;=EB$5),60,0)))</f>
        <v>0</v>
      </c>
      <c r="EC19" s="80">
        <f>IF(OR($A19="",NOT(ISNUMBER($G19))),"",IF(AND($F19&lt;=EC$6,$G19&gt;=EC$5),IF(EC$5&gt;$N19,5,$K19)*10+IF(AND($F19&gt;=EC$5,$F19&lt;=EC$6),IF(AND($G19&gt;=EC$5,$G19&lt;=EC$6),5,IF($L19=1,2,1)),IF(AND($G19&gt;=EC$5,$G19&lt;=EC$6),IF($M19&gt;0,4,3),0)),IF(AND($D19&lt;=EC$6,$E19&gt;=EC$5),60,0)))</f>
        <v>0</v>
      </c>
      <c r="ED19" s="80">
        <f>IF(OR($A19="",NOT(ISNUMBER($G19))),"",IF(AND($F19&lt;=ED$6,$G19&gt;=ED$5),IF(ED$5&gt;$N19,5,$K19)*10+IF(AND($F19&gt;=ED$5,$F19&lt;=ED$6),IF(AND($G19&gt;=ED$5,$G19&lt;=ED$6),5,IF($L19=1,2,1)),IF(AND($G19&gt;=ED$5,$G19&lt;=ED$6),IF($M19&gt;0,4,3),0)),IF(AND($D19&lt;=ED$6,$E19&gt;=ED$5),60,0)))</f>
        <v>0</v>
      </c>
    </row>
    <row r="20" ht="18" customHeight="1">
      <c r="A20" s="52">
        <f>IF(Tasks!$B20="","",Tasks!$A20)</f>
        <v>10</v>
      </c>
      <c r="B20" s="78" t="str">
        <f>IF(Tasks!$B20="","",Tasks!$B20)</f>
        <v>FEED | Molding – Round-1 components (1,500 nos)</v>
      </c>
      <c r="C20" s="25" t="str">
        <f>IF($B20="","",IF(AND(Tasks!$D20="",Tasks!$G20=""),"-",IF(Tasks!$D20="","",Tasks!$D20&amp;IF(OR(Tasks!$E20="",Tasks!$E20="FS"),IF(N(Tasks!$F20)=0,"","FS"),Tasks!$E20)&amp;IF(N(Tasks!$F20)=0,"",IF(Tasks!$F20&gt;0,"+","")&amp;Tasks!$F20))&amp;IF(AND(Tasks!$D20&lt;&gt;"",Tasks!$G20&lt;&gt;""),", ","")&amp;IF(Tasks!$G20="","",Tasks!$G20&amp;IF(OR(Tasks!$H20="",Tasks!$H20="FS"),IF(N(Tasks!$I20)=0,"","FS"),Tasks!$H20)&amp;IF(N(Tasks!$I20)=0,"",IF(Tasks!$I20&gt;0,"+","")&amp;Tasks!$I20))))</f>
        <v>8</v>
      </c>
      <c r="D20" s="51">
        <f>IF(OR($B20="",Tasks!$Q20=""),"",Tasks!$Q20)</f>
        <v>46368.0</v>
      </c>
      <c r="E20" s="51">
        <f>IF(OR($B20="",Tasks!$R20=""),"",Tasks!$R20)</f>
        <v>46372.0</v>
      </c>
      <c r="F20" s="51">
        <f>IF(OR($B20="",Tasks!$S20=""),"",Tasks!$S20)</f>
        <v>46368.0</v>
      </c>
      <c r="G20" s="51">
        <f>IF(OR($B20="",Tasks!$T20=""),"",Tasks!$T20)</f>
        <v>46372.0</v>
      </c>
      <c r="H20" s="52" t="str">
        <f>IF($B20="","",Tasks!$AE20)</f>
        <v>Not Started</v>
      </c>
      <c r="I20" s="79">
        <f>IF($B20="","",Tasks!$AF20)</f>
        <v>0</v>
      </c>
      <c r="J20" s="53">
        <f>IF(OR($B20="",Tasks!$V20=""),"",Tasks!$V20)</f>
        <v>0</v>
      </c>
      <c r="K20" s="52">
        <f>IF($B20="","",Tasks!$AA20)</f>
        <v>3</v>
      </c>
      <c r="L20" s="52">
        <f>IF($B20="","",Tasks!$AB20)</f>
        <v>1</v>
      </c>
      <c r="M20" s="52">
        <f>IF($B20="","",Tasks!$Z20)</f>
        <v>2</v>
      </c>
      <c r="N20" s="52">
        <f>IF(OR($B20="",Tasks!$AG20=""),"",Tasks!$AG20)</f>
        <v>46372.0</v>
      </c>
      <c r="O20" s="80">
        <f>IF(OR($A20="",NOT(ISNUMBER($G20))),"",IF(AND($F20&lt;=O$6,$G20&gt;=O$5),IF(O$5&gt;$N20,5,$K20)*10+IF(AND($F20&gt;=O$5,$F20&lt;=O$6),IF(AND($G20&gt;=O$5,$G20&lt;=O$6),5,IF($L20=1,2,1)),IF(AND($G20&gt;=O$5,$G20&lt;=O$6),IF($M20&gt;0,4,3),0)),IF(AND($D20&lt;=O$6,$E20&gt;=O$5),60,0)))</f>
        <v>0</v>
      </c>
      <c r="P20" s="80">
        <f>IF(OR($A20="",NOT(ISNUMBER($G20))),"",IF(AND($F20&lt;=P$6,$G20&gt;=P$5),IF(P$5&gt;$N20,5,$K20)*10+IF(AND($F20&gt;=P$5,$F20&lt;=P$6),IF(AND($G20&gt;=P$5,$G20&lt;=P$6),5,IF($L20=1,2,1)),IF(AND($G20&gt;=P$5,$G20&lt;=P$6),IF($M20&gt;0,4,3),0)),IF(AND($D20&lt;=P$6,$E20&gt;=P$5),60,0)))</f>
        <v>0</v>
      </c>
      <c r="Q20" s="80">
        <f>IF(OR($A20="",NOT(ISNUMBER($G20))),"",IF(AND($F20&lt;=Q$6,$G20&gt;=Q$5),IF(Q$5&gt;$N20,5,$K20)*10+IF(AND($F20&gt;=Q$5,$F20&lt;=Q$6),IF(AND($G20&gt;=Q$5,$G20&lt;=Q$6),5,IF($L20=1,2,1)),IF(AND($G20&gt;=Q$5,$G20&lt;=Q$6),IF($M20&gt;0,4,3),0)),IF(AND($D20&lt;=Q$6,$E20&gt;=Q$5),60,0)))</f>
        <v>0</v>
      </c>
      <c r="R20" s="80">
        <f>IF(OR($A20="",NOT(ISNUMBER($G20))),"",IF(AND($F20&lt;=R$6,$G20&gt;=R$5),IF(R$5&gt;$N20,5,$K20)*10+IF(AND($F20&gt;=R$5,$F20&lt;=R$6),IF(AND($G20&gt;=R$5,$G20&lt;=R$6),5,IF($L20=1,2,1)),IF(AND($G20&gt;=R$5,$G20&lt;=R$6),IF($M20&gt;0,4,3),0)),IF(AND($D20&lt;=R$6,$E20&gt;=R$5),60,0)))</f>
        <v>0</v>
      </c>
      <c r="S20" s="80">
        <f>IF(OR($A20="",NOT(ISNUMBER($G20))),"",IF(AND($F20&lt;=S$6,$G20&gt;=S$5),IF(S$5&gt;$N20,5,$K20)*10+IF(AND($F20&gt;=S$5,$F20&lt;=S$6),IF(AND($G20&gt;=S$5,$G20&lt;=S$6),5,IF($L20=1,2,1)),IF(AND($G20&gt;=S$5,$G20&lt;=S$6),IF($M20&gt;0,4,3),0)),IF(AND($D20&lt;=S$6,$E20&gt;=S$5),60,0)))</f>
        <v>0</v>
      </c>
      <c r="T20" s="80">
        <f>IF(OR($A20="",NOT(ISNUMBER($G20))),"",IF(AND($F20&lt;=T$6,$G20&gt;=T$5),IF(T$5&gt;$N20,5,$K20)*10+IF(AND($F20&gt;=T$5,$F20&lt;=T$6),IF(AND($G20&gt;=T$5,$G20&lt;=T$6),5,IF($L20=1,2,1)),IF(AND($G20&gt;=T$5,$G20&lt;=T$6),IF($M20&gt;0,4,3),0)),IF(AND($D20&lt;=T$6,$E20&gt;=T$5),60,0)))</f>
        <v>0</v>
      </c>
      <c r="U20" s="80">
        <f>IF(OR($A20="",NOT(ISNUMBER($G20))),"",IF(AND($F20&lt;=U$6,$G20&gt;=U$5),IF(U$5&gt;$N20,5,$K20)*10+IF(AND($F20&gt;=U$5,$F20&lt;=U$6),IF(AND($G20&gt;=U$5,$G20&lt;=U$6),5,IF($L20=1,2,1)),IF(AND($G20&gt;=U$5,$G20&lt;=U$6),IF($M20&gt;0,4,3),0)),IF(AND($D20&lt;=U$6,$E20&gt;=U$5),60,0)))</f>
        <v>0</v>
      </c>
      <c r="V20" s="80">
        <f>IF(OR($A20="",NOT(ISNUMBER($G20))),"",IF(AND($F20&lt;=V$6,$G20&gt;=V$5),IF(V$5&gt;$N20,5,$K20)*10+IF(AND($F20&gt;=V$5,$F20&lt;=V$6),IF(AND($G20&gt;=V$5,$G20&lt;=V$6),5,IF($L20=1,2,1)),IF(AND($G20&gt;=V$5,$G20&lt;=V$6),IF($M20&gt;0,4,3),0)),IF(AND($D20&lt;=V$6,$E20&gt;=V$5),60,0)))</f>
        <v>0</v>
      </c>
      <c r="W20" s="80">
        <f>IF(OR($A20="",NOT(ISNUMBER($G20))),"",IF(AND($F20&lt;=W$6,$G20&gt;=W$5),IF(W$5&gt;$N20,5,$K20)*10+IF(AND($F20&gt;=W$5,$F20&lt;=W$6),IF(AND($G20&gt;=W$5,$G20&lt;=W$6),5,IF($L20=1,2,1)),IF(AND($G20&gt;=W$5,$G20&lt;=W$6),IF($M20&gt;0,4,3),0)),IF(AND($D20&lt;=W$6,$E20&gt;=W$5),60,0)))</f>
        <v>32</v>
      </c>
      <c r="X20" s="80">
        <f>IF(OR($A20="",NOT(ISNUMBER($G20))),"",IF(AND($F20&lt;=X$6,$G20&gt;=X$5),IF(X$5&gt;$N20,5,$K20)*10+IF(AND($F20&gt;=X$5,$F20&lt;=X$6),IF(AND($G20&gt;=X$5,$G20&lt;=X$6),5,IF($L20=1,2,1)),IF(AND($G20&gt;=X$5,$G20&lt;=X$6),IF($M20&gt;0,4,3),0)),IF(AND($D20&lt;=X$6,$E20&gt;=X$5),60,0)))</f>
        <v>34</v>
      </c>
      <c r="Y20" s="80">
        <f>IF(OR($A20="",NOT(ISNUMBER($G20))),"",IF(AND($F20&lt;=Y$6,$G20&gt;=Y$5),IF(Y$5&gt;$N20,5,$K20)*10+IF(AND($F20&gt;=Y$5,$F20&lt;=Y$6),IF(AND($G20&gt;=Y$5,$G20&lt;=Y$6),5,IF($L20=1,2,1)),IF(AND($G20&gt;=Y$5,$G20&lt;=Y$6),IF($M20&gt;0,4,3),0)),IF(AND($D20&lt;=Y$6,$E20&gt;=Y$5),60,0)))</f>
        <v>0</v>
      </c>
      <c r="Z20" s="80">
        <f>IF(OR($A20="",NOT(ISNUMBER($G20))),"",IF(AND($F20&lt;=Z$6,$G20&gt;=Z$5),IF(Z$5&gt;$N20,5,$K20)*10+IF(AND($F20&gt;=Z$5,$F20&lt;=Z$6),IF(AND($G20&gt;=Z$5,$G20&lt;=Z$6),5,IF($L20=1,2,1)),IF(AND($G20&gt;=Z$5,$G20&lt;=Z$6),IF($M20&gt;0,4,3),0)),IF(AND($D20&lt;=Z$6,$E20&gt;=Z$5),60,0)))</f>
        <v>0</v>
      </c>
      <c r="AA20" s="80">
        <f>IF(OR($A20="",NOT(ISNUMBER($G20))),"",IF(AND($F20&lt;=AA$6,$G20&gt;=AA$5),IF(AA$5&gt;$N20,5,$K20)*10+IF(AND($F20&gt;=AA$5,$F20&lt;=AA$6),IF(AND($G20&gt;=AA$5,$G20&lt;=AA$6),5,IF($L20=1,2,1)),IF(AND($G20&gt;=AA$5,$G20&lt;=AA$6),IF($M20&gt;0,4,3),0)),IF(AND($D20&lt;=AA$6,$E20&gt;=AA$5),60,0)))</f>
        <v>0</v>
      </c>
      <c r="AB20" s="80">
        <f>IF(OR($A20="",NOT(ISNUMBER($G20))),"",IF(AND($F20&lt;=AB$6,$G20&gt;=AB$5),IF(AB$5&gt;$N20,5,$K20)*10+IF(AND($F20&gt;=AB$5,$F20&lt;=AB$6),IF(AND($G20&gt;=AB$5,$G20&lt;=AB$6),5,IF($L20=1,2,1)),IF(AND($G20&gt;=AB$5,$G20&lt;=AB$6),IF($M20&gt;0,4,3),0)),IF(AND($D20&lt;=AB$6,$E20&gt;=AB$5),60,0)))</f>
        <v>0</v>
      </c>
      <c r="AC20" s="80">
        <f>IF(OR($A20="",NOT(ISNUMBER($G20))),"",IF(AND($F20&lt;=AC$6,$G20&gt;=AC$5),IF(AC$5&gt;$N20,5,$K20)*10+IF(AND($F20&gt;=AC$5,$F20&lt;=AC$6),IF(AND($G20&gt;=AC$5,$G20&lt;=AC$6),5,IF($L20=1,2,1)),IF(AND($G20&gt;=AC$5,$G20&lt;=AC$6),IF($M20&gt;0,4,3),0)),IF(AND($D20&lt;=AC$6,$E20&gt;=AC$5),60,0)))</f>
        <v>0</v>
      </c>
      <c r="AD20" s="80">
        <f>IF(OR($A20="",NOT(ISNUMBER($G20))),"",IF(AND($F20&lt;=AD$6,$G20&gt;=AD$5),IF(AD$5&gt;$N20,5,$K20)*10+IF(AND($F20&gt;=AD$5,$F20&lt;=AD$6),IF(AND($G20&gt;=AD$5,$G20&lt;=AD$6),5,IF($L20=1,2,1)),IF(AND($G20&gt;=AD$5,$G20&lt;=AD$6),IF($M20&gt;0,4,3),0)),IF(AND($D20&lt;=AD$6,$E20&gt;=AD$5),60,0)))</f>
        <v>0</v>
      </c>
      <c r="AE20" s="80">
        <f>IF(OR($A20="",NOT(ISNUMBER($G20))),"",IF(AND($F20&lt;=AE$6,$G20&gt;=AE$5),IF(AE$5&gt;$N20,5,$K20)*10+IF(AND($F20&gt;=AE$5,$F20&lt;=AE$6),IF(AND($G20&gt;=AE$5,$G20&lt;=AE$6),5,IF($L20=1,2,1)),IF(AND($G20&gt;=AE$5,$G20&lt;=AE$6),IF($M20&gt;0,4,3),0)),IF(AND($D20&lt;=AE$6,$E20&gt;=AE$5),60,0)))</f>
        <v>0</v>
      </c>
      <c r="AF20" s="80">
        <f>IF(OR($A20="",NOT(ISNUMBER($G20))),"",IF(AND($F20&lt;=AF$6,$G20&gt;=AF$5),IF(AF$5&gt;$N20,5,$K20)*10+IF(AND($F20&gt;=AF$5,$F20&lt;=AF$6),IF(AND($G20&gt;=AF$5,$G20&lt;=AF$6),5,IF($L20=1,2,1)),IF(AND($G20&gt;=AF$5,$G20&lt;=AF$6),IF($M20&gt;0,4,3),0)),IF(AND($D20&lt;=AF$6,$E20&gt;=AF$5),60,0)))</f>
        <v>0</v>
      </c>
      <c r="AG20" s="80">
        <f>IF(OR($A20="",NOT(ISNUMBER($G20))),"",IF(AND($F20&lt;=AG$6,$G20&gt;=AG$5),IF(AG$5&gt;$N20,5,$K20)*10+IF(AND($F20&gt;=AG$5,$F20&lt;=AG$6),IF(AND($G20&gt;=AG$5,$G20&lt;=AG$6),5,IF($L20=1,2,1)),IF(AND($G20&gt;=AG$5,$G20&lt;=AG$6),IF($M20&gt;0,4,3),0)),IF(AND($D20&lt;=AG$6,$E20&gt;=AG$5),60,0)))</f>
        <v>0</v>
      </c>
      <c r="AH20" s="80">
        <f>IF(OR($A20="",NOT(ISNUMBER($G20))),"",IF(AND($F20&lt;=AH$6,$G20&gt;=AH$5),IF(AH$5&gt;$N20,5,$K20)*10+IF(AND($F20&gt;=AH$5,$F20&lt;=AH$6),IF(AND($G20&gt;=AH$5,$G20&lt;=AH$6),5,IF($L20=1,2,1)),IF(AND($G20&gt;=AH$5,$G20&lt;=AH$6),IF($M20&gt;0,4,3),0)),IF(AND($D20&lt;=AH$6,$E20&gt;=AH$5),60,0)))</f>
        <v>0</v>
      </c>
      <c r="AI20" s="80">
        <f>IF(OR($A20="",NOT(ISNUMBER($G20))),"",IF(AND($F20&lt;=AI$6,$G20&gt;=AI$5),IF(AI$5&gt;$N20,5,$K20)*10+IF(AND($F20&gt;=AI$5,$F20&lt;=AI$6),IF(AND($G20&gt;=AI$5,$G20&lt;=AI$6),5,IF($L20=1,2,1)),IF(AND($G20&gt;=AI$5,$G20&lt;=AI$6),IF($M20&gt;0,4,3),0)),IF(AND($D20&lt;=AI$6,$E20&gt;=AI$5),60,0)))</f>
        <v>0</v>
      </c>
      <c r="AJ20" s="80">
        <f>IF(OR($A20="",NOT(ISNUMBER($G20))),"",IF(AND($F20&lt;=AJ$6,$G20&gt;=AJ$5),IF(AJ$5&gt;$N20,5,$K20)*10+IF(AND($F20&gt;=AJ$5,$F20&lt;=AJ$6),IF(AND($G20&gt;=AJ$5,$G20&lt;=AJ$6),5,IF($L20=1,2,1)),IF(AND($G20&gt;=AJ$5,$G20&lt;=AJ$6),IF($M20&gt;0,4,3),0)),IF(AND($D20&lt;=AJ$6,$E20&gt;=AJ$5),60,0)))</f>
        <v>0</v>
      </c>
      <c r="AK20" s="80">
        <f>IF(OR($A20="",NOT(ISNUMBER($G20))),"",IF(AND($F20&lt;=AK$6,$G20&gt;=AK$5),IF(AK$5&gt;$N20,5,$K20)*10+IF(AND($F20&gt;=AK$5,$F20&lt;=AK$6),IF(AND($G20&gt;=AK$5,$G20&lt;=AK$6),5,IF($L20=1,2,1)),IF(AND($G20&gt;=AK$5,$G20&lt;=AK$6),IF($M20&gt;0,4,3),0)),IF(AND($D20&lt;=AK$6,$E20&gt;=AK$5),60,0)))</f>
        <v>0</v>
      </c>
      <c r="AL20" s="80">
        <f>IF(OR($A20="",NOT(ISNUMBER($G20))),"",IF(AND($F20&lt;=AL$6,$G20&gt;=AL$5),IF(AL$5&gt;$N20,5,$K20)*10+IF(AND($F20&gt;=AL$5,$F20&lt;=AL$6),IF(AND($G20&gt;=AL$5,$G20&lt;=AL$6),5,IF($L20=1,2,1)),IF(AND($G20&gt;=AL$5,$G20&lt;=AL$6),IF($M20&gt;0,4,3),0)),IF(AND($D20&lt;=AL$6,$E20&gt;=AL$5),60,0)))</f>
        <v>0</v>
      </c>
      <c r="AM20" s="80">
        <f>IF(OR($A20="",NOT(ISNUMBER($G20))),"",IF(AND($F20&lt;=AM$6,$G20&gt;=AM$5),IF(AM$5&gt;$N20,5,$K20)*10+IF(AND($F20&gt;=AM$5,$F20&lt;=AM$6),IF(AND($G20&gt;=AM$5,$G20&lt;=AM$6),5,IF($L20=1,2,1)),IF(AND($G20&gt;=AM$5,$G20&lt;=AM$6),IF($M20&gt;0,4,3),0)),IF(AND($D20&lt;=AM$6,$E20&gt;=AM$5),60,0)))</f>
        <v>0</v>
      </c>
      <c r="AN20" s="80">
        <f>IF(OR($A20="",NOT(ISNUMBER($G20))),"",IF(AND($F20&lt;=AN$6,$G20&gt;=AN$5),IF(AN$5&gt;$N20,5,$K20)*10+IF(AND($F20&gt;=AN$5,$F20&lt;=AN$6),IF(AND($G20&gt;=AN$5,$G20&lt;=AN$6),5,IF($L20=1,2,1)),IF(AND($G20&gt;=AN$5,$G20&lt;=AN$6),IF($M20&gt;0,4,3),0)),IF(AND($D20&lt;=AN$6,$E20&gt;=AN$5),60,0)))</f>
        <v>0</v>
      </c>
      <c r="AO20" s="80">
        <f>IF(OR($A20="",NOT(ISNUMBER($G20))),"",IF(AND($F20&lt;=AO$6,$G20&gt;=AO$5),IF(AO$5&gt;$N20,5,$K20)*10+IF(AND($F20&gt;=AO$5,$F20&lt;=AO$6),IF(AND($G20&gt;=AO$5,$G20&lt;=AO$6),5,IF($L20=1,2,1)),IF(AND($G20&gt;=AO$5,$G20&lt;=AO$6),IF($M20&gt;0,4,3),0)),IF(AND($D20&lt;=AO$6,$E20&gt;=AO$5),60,0)))</f>
        <v>0</v>
      </c>
      <c r="AP20" s="80">
        <f>IF(OR($A20="",NOT(ISNUMBER($G20))),"",IF(AND($F20&lt;=AP$6,$G20&gt;=AP$5),IF(AP$5&gt;$N20,5,$K20)*10+IF(AND($F20&gt;=AP$5,$F20&lt;=AP$6),IF(AND($G20&gt;=AP$5,$G20&lt;=AP$6),5,IF($L20=1,2,1)),IF(AND($G20&gt;=AP$5,$G20&lt;=AP$6),IF($M20&gt;0,4,3),0)),IF(AND($D20&lt;=AP$6,$E20&gt;=AP$5),60,0)))</f>
        <v>0</v>
      </c>
      <c r="AQ20" s="80">
        <f>IF(OR($A20="",NOT(ISNUMBER($G20))),"",IF(AND($F20&lt;=AQ$6,$G20&gt;=AQ$5),IF(AQ$5&gt;$N20,5,$K20)*10+IF(AND($F20&gt;=AQ$5,$F20&lt;=AQ$6),IF(AND($G20&gt;=AQ$5,$G20&lt;=AQ$6),5,IF($L20=1,2,1)),IF(AND($G20&gt;=AQ$5,$G20&lt;=AQ$6),IF($M20&gt;0,4,3),0)),IF(AND($D20&lt;=AQ$6,$E20&gt;=AQ$5),60,0)))</f>
        <v>0</v>
      </c>
      <c r="AR20" s="80">
        <f>IF(OR($A20="",NOT(ISNUMBER($G20))),"",IF(AND($F20&lt;=AR$6,$G20&gt;=AR$5),IF(AR$5&gt;$N20,5,$K20)*10+IF(AND($F20&gt;=AR$5,$F20&lt;=AR$6),IF(AND($G20&gt;=AR$5,$G20&lt;=AR$6),5,IF($L20=1,2,1)),IF(AND($G20&gt;=AR$5,$G20&lt;=AR$6),IF($M20&gt;0,4,3),0)),IF(AND($D20&lt;=AR$6,$E20&gt;=AR$5),60,0)))</f>
        <v>0</v>
      </c>
      <c r="AS20" s="80">
        <f>IF(OR($A20="",NOT(ISNUMBER($G20))),"",IF(AND($F20&lt;=AS$6,$G20&gt;=AS$5),IF(AS$5&gt;$N20,5,$K20)*10+IF(AND($F20&gt;=AS$5,$F20&lt;=AS$6),IF(AND($G20&gt;=AS$5,$G20&lt;=AS$6),5,IF($L20=1,2,1)),IF(AND($G20&gt;=AS$5,$G20&lt;=AS$6),IF($M20&gt;0,4,3),0)),IF(AND($D20&lt;=AS$6,$E20&gt;=AS$5),60,0)))</f>
        <v>0</v>
      </c>
      <c r="AT20" s="80">
        <f>IF(OR($A20="",NOT(ISNUMBER($G20))),"",IF(AND($F20&lt;=AT$6,$G20&gt;=AT$5),IF(AT$5&gt;$N20,5,$K20)*10+IF(AND($F20&gt;=AT$5,$F20&lt;=AT$6),IF(AND($G20&gt;=AT$5,$G20&lt;=AT$6),5,IF($L20=1,2,1)),IF(AND($G20&gt;=AT$5,$G20&lt;=AT$6),IF($M20&gt;0,4,3),0)),IF(AND($D20&lt;=AT$6,$E20&gt;=AT$5),60,0)))</f>
        <v>0</v>
      </c>
      <c r="AU20" s="80">
        <f>IF(OR($A20="",NOT(ISNUMBER($G20))),"",IF(AND($F20&lt;=AU$6,$G20&gt;=AU$5),IF(AU$5&gt;$N20,5,$K20)*10+IF(AND($F20&gt;=AU$5,$F20&lt;=AU$6),IF(AND($G20&gt;=AU$5,$G20&lt;=AU$6),5,IF($L20=1,2,1)),IF(AND($G20&gt;=AU$5,$G20&lt;=AU$6),IF($M20&gt;0,4,3),0)),IF(AND($D20&lt;=AU$6,$E20&gt;=AU$5),60,0)))</f>
        <v>0</v>
      </c>
      <c r="AV20" s="80">
        <f>IF(OR($A20="",NOT(ISNUMBER($G20))),"",IF(AND($F20&lt;=AV$6,$G20&gt;=AV$5),IF(AV$5&gt;$N20,5,$K20)*10+IF(AND($F20&gt;=AV$5,$F20&lt;=AV$6),IF(AND($G20&gt;=AV$5,$G20&lt;=AV$6),5,IF($L20=1,2,1)),IF(AND($G20&gt;=AV$5,$G20&lt;=AV$6),IF($M20&gt;0,4,3),0)),IF(AND($D20&lt;=AV$6,$E20&gt;=AV$5),60,0)))</f>
        <v>0</v>
      </c>
      <c r="AW20" s="80">
        <f>IF(OR($A20="",NOT(ISNUMBER($G20))),"",IF(AND($F20&lt;=AW$6,$G20&gt;=AW$5),IF(AW$5&gt;$N20,5,$K20)*10+IF(AND($F20&gt;=AW$5,$F20&lt;=AW$6),IF(AND($G20&gt;=AW$5,$G20&lt;=AW$6),5,IF($L20=1,2,1)),IF(AND($G20&gt;=AW$5,$G20&lt;=AW$6),IF($M20&gt;0,4,3),0)),IF(AND($D20&lt;=AW$6,$E20&gt;=AW$5),60,0)))</f>
        <v>0</v>
      </c>
      <c r="AX20" s="80">
        <f>IF(OR($A20="",NOT(ISNUMBER($G20))),"",IF(AND($F20&lt;=AX$6,$G20&gt;=AX$5),IF(AX$5&gt;$N20,5,$K20)*10+IF(AND($F20&gt;=AX$5,$F20&lt;=AX$6),IF(AND($G20&gt;=AX$5,$G20&lt;=AX$6),5,IF($L20=1,2,1)),IF(AND($G20&gt;=AX$5,$G20&lt;=AX$6),IF($M20&gt;0,4,3),0)),IF(AND($D20&lt;=AX$6,$E20&gt;=AX$5),60,0)))</f>
        <v>0</v>
      </c>
      <c r="AY20" s="80">
        <f>IF(OR($A20="",NOT(ISNUMBER($G20))),"",IF(AND($F20&lt;=AY$6,$G20&gt;=AY$5),IF(AY$5&gt;$N20,5,$K20)*10+IF(AND($F20&gt;=AY$5,$F20&lt;=AY$6),IF(AND($G20&gt;=AY$5,$G20&lt;=AY$6),5,IF($L20=1,2,1)),IF(AND($G20&gt;=AY$5,$G20&lt;=AY$6),IF($M20&gt;0,4,3),0)),IF(AND($D20&lt;=AY$6,$E20&gt;=AY$5),60,0)))</f>
        <v>0</v>
      </c>
      <c r="AZ20" s="80">
        <f>IF(OR($A20="",NOT(ISNUMBER($G20))),"",IF(AND($F20&lt;=AZ$6,$G20&gt;=AZ$5),IF(AZ$5&gt;$N20,5,$K20)*10+IF(AND($F20&gt;=AZ$5,$F20&lt;=AZ$6),IF(AND($G20&gt;=AZ$5,$G20&lt;=AZ$6),5,IF($L20=1,2,1)),IF(AND($G20&gt;=AZ$5,$G20&lt;=AZ$6),IF($M20&gt;0,4,3),0)),IF(AND($D20&lt;=AZ$6,$E20&gt;=AZ$5),60,0)))</f>
        <v>0</v>
      </c>
      <c r="BA20" s="80">
        <f>IF(OR($A20="",NOT(ISNUMBER($G20))),"",IF(AND($F20&lt;=BA$6,$G20&gt;=BA$5),IF(BA$5&gt;$N20,5,$K20)*10+IF(AND($F20&gt;=BA$5,$F20&lt;=BA$6),IF(AND($G20&gt;=BA$5,$G20&lt;=BA$6),5,IF($L20=1,2,1)),IF(AND($G20&gt;=BA$5,$G20&lt;=BA$6),IF($M20&gt;0,4,3),0)),IF(AND($D20&lt;=BA$6,$E20&gt;=BA$5),60,0)))</f>
        <v>0</v>
      </c>
      <c r="BB20" s="80">
        <f>IF(OR($A20="",NOT(ISNUMBER($G20))),"",IF(AND($F20&lt;=BB$6,$G20&gt;=BB$5),IF(BB$5&gt;$N20,5,$K20)*10+IF(AND($F20&gt;=BB$5,$F20&lt;=BB$6),IF(AND($G20&gt;=BB$5,$G20&lt;=BB$6),5,IF($L20=1,2,1)),IF(AND($G20&gt;=BB$5,$G20&lt;=BB$6),IF($M20&gt;0,4,3),0)),IF(AND($D20&lt;=BB$6,$E20&gt;=BB$5),60,0)))</f>
        <v>0</v>
      </c>
      <c r="BC20" s="80">
        <f>IF(OR($A20="",NOT(ISNUMBER($G20))),"",IF(AND($F20&lt;=BC$6,$G20&gt;=BC$5),IF(BC$5&gt;$N20,5,$K20)*10+IF(AND($F20&gt;=BC$5,$F20&lt;=BC$6),IF(AND($G20&gt;=BC$5,$G20&lt;=BC$6),5,IF($L20=1,2,1)),IF(AND($G20&gt;=BC$5,$G20&lt;=BC$6),IF($M20&gt;0,4,3),0)),IF(AND($D20&lt;=BC$6,$E20&gt;=BC$5),60,0)))</f>
        <v>0</v>
      </c>
      <c r="BD20" s="80">
        <f>IF(OR($A20="",NOT(ISNUMBER($G20))),"",IF(AND($F20&lt;=BD$6,$G20&gt;=BD$5),IF(BD$5&gt;$N20,5,$K20)*10+IF(AND($F20&gt;=BD$5,$F20&lt;=BD$6),IF(AND($G20&gt;=BD$5,$G20&lt;=BD$6),5,IF($L20=1,2,1)),IF(AND($G20&gt;=BD$5,$G20&lt;=BD$6),IF($M20&gt;0,4,3),0)),IF(AND($D20&lt;=BD$6,$E20&gt;=BD$5),60,0)))</f>
        <v>0</v>
      </c>
      <c r="BE20" s="80">
        <f>IF(OR($A20="",NOT(ISNUMBER($G20))),"",IF(AND($F20&lt;=BE$6,$G20&gt;=BE$5),IF(BE$5&gt;$N20,5,$K20)*10+IF(AND($F20&gt;=BE$5,$F20&lt;=BE$6),IF(AND($G20&gt;=BE$5,$G20&lt;=BE$6),5,IF($L20=1,2,1)),IF(AND($G20&gt;=BE$5,$G20&lt;=BE$6),IF($M20&gt;0,4,3),0)),IF(AND($D20&lt;=BE$6,$E20&gt;=BE$5),60,0)))</f>
        <v>0</v>
      </c>
      <c r="BF20" s="80">
        <f>IF(OR($A20="",NOT(ISNUMBER($G20))),"",IF(AND($F20&lt;=BF$6,$G20&gt;=BF$5),IF(BF$5&gt;$N20,5,$K20)*10+IF(AND($F20&gt;=BF$5,$F20&lt;=BF$6),IF(AND($G20&gt;=BF$5,$G20&lt;=BF$6),5,IF($L20=1,2,1)),IF(AND($G20&gt;=BF$5,$G20&lt;=BF$6),IF($M20&gt;0,4,3),0)),IF(AND($D20&lt;=BF$6,$E20&gt;=BF$5),60,0)))</f>
        <v>0</v>
      </c>
      <c r="BG20" s="80">
        <f>IF(OR($A20="",NOT(ISNUMBER($G20))),"",IF(AND($F20&lt;=BG$6,$G20&gt;=BG$5),IF(BG$5&gt;$N20,5,$K20)*10+IF(AND($F20&gt;=BG$5,$F20&lt;=BG$6),IF(AND($G20&gt;=BG$5,$G20&lt;=BG$6),5,IF($L20=1,2,1)),IF(AND($G20&gt;=BG$5,$G20&lt;=BG$6),IF($M20&gt;0,4,3),0)),IF(AND($D20&lt;=BG$6,$E20&gt;=BG$5),60,0)))</f>
        <v>0</v>
      </c>
      <c r="BH20" s="80">
        <f>IF(OR($A20="",NOT(ISNUMBER($G20))),"",IF(AND($F20&lt;=BH$6,$G20&gt;=BH$5),IF(BH$5&gt;$N20,5,$K20)*10+IF(AND($F20&gt;=BH$5,$F20&lt;=BH$6),IF(AND($G20&gt;=BH$5,$G20&lt;=BH$6),5,IF($L20=1,2,1)),IF(AND($G20&gt;=BH$5,$G20&lt;=BH$6),IF($M20&gt;0,4,3),0)),IF(AND($D20&lt;=BH$6,$E20&gt;=BH$5),60,0)))</f>
        <v>0</v>
      </c>
      <c r="BI20" s="80">
        <f>IF(OR($A20="",NOT(ISNUMBER($G20))),"",IF(AND($F20&lt;=BI$6,$G20&gt;=BI$5),IF(BI$5&gt;$N20,5,$K20)*10+IF(AND($F20&gt;=BI$5,$F20&lt;=BI$6),IF(AND($G20&gt;=BI$5,$G20&lt;=BI$6),5,IF($L20=1,2,1)),IF(AND($G20&gt;=BI$5,$G20&lt;=BI$6),IF($M20&gt;0,4,3),0)),IF(AND($D20&lt;=BI$6,$E20&gt;=BI$5),60,0)))</f>
        <v>0</v>
      </c>
      <c r="BJ20" s="80">
        <f>IF(OR($A20="",NOT(ISNUMBER($G20))),"",IF(AND($F20&lt;=BJ$6,$G20&gt;=BJ$5),IF(BJ$5&gt;$N20,5,$K20)*10+IF(AND($F20&gt;=BJ$5,$F20&lt;=BJ$6),IF(AND($G20&gt;=BJ$5,$G20&lt;=BJ$6),5,IF($L20=1,2,1)),IF(AND($G20&gt;=BJ$5,$G20&lt;=BJ$6),IF($M20&gt;0,4,3),0)),IF(AND($D20&lt;=BJ$6,$E20&gt;=BJ$5),60,0)))</f>
        <v>0</v>
      </c>
      <c r="BK20" s="80">
        <f>IF(OR($A20="",NOT(ISNUMBER($G20))),"",IF(AND($F20&lt;=BK$6,$G20&gt;=BK$5),IF(BK$5&gt;$N20,5,$K20)*10+IF(AND($F20&gt;=BK$5,$F20&lt;=BK$6),IF(AND($G20&gt;=BK$5,$G20&lt;=BK$6),5,IF($L20=1,2,1)),IF(AND($G20&gt;=BK$5,$G20&lt;=BK$6),IF($M20&gt;0,4,3),0)),IF(AND($D20&lt;=BK$6,$E20&gt;=BK$5),60,0)))</f>
        <v>0</v>
      </c>
      <c r="BL20" s="80">
        <f>IF(OR($A20="",NOT(ISNUMBER($G20))),"",IF(AND($F20&lt;=BL$6,$G20&gt;=BL$5),IF(BL$5&gt;$N20,5,$K20)*10+IF(AND($F20&gt;=BL$5,$F20&lt;=BL$6),IF(AND($G20&gt;=BL$5,$G20&lt;=BL$6),5,IF($L20=1,2,1)),IF(AND($G20&gt;=BL$5,$G20&lt;=BL$6),IF($M20&gt;0,4,3),0)),IF(AND($D20&lt;=BL$6,$E20&gt;=BL$5),60,0)))</f>
        <v>0</v>
      </c>
      <c r="BM20" s="80">
        <f>IF(OR($A20="",NOT(ISNUMBER($G20))),"",IF(AND($F20&lt;=BM$6,$G20&gt;=BM$5),IF(BM$5&gt;$N20,5,$K20)*10+IF(AND($F20&gt;=BM$5,$F20&lt;=BM$6),IF(AND($G20&gt;=BM$5,$G20&lt;=BM$6),5,IF($L20=1,2,1)),IF(AND($G20&gt;=BM$5,$G20&lt;=BM$6),IF($M20&gt;0,4,3),0)),IF(AND($D20&lt;=BM$6,$E20&gt;=BM$5),60,0)))</f>
        <v>0</v>
      </c>
      <c r="BN20" s="80">
        <f>IF(OR($A20="",NOT(ISNUMBER($G20))),"",IF(AND($F20&lt;=BN$6,$G20&gt;=BN$5),IF(BN$5&gt;$N20,5,$K20)*10+IF(AND($F20&gt;=BN$5,$F20&lt;=BN$6),IF(AND($G20&gt;=BN$5,$G20&lt;=BN$6),5,IF($L20=1,2,1)),IF(AND($G20&gt;=BN$5,$G20&lt;=BN$6),IF($M20&gt;0,4,3),0)),IF(AND($D20&lt;=BN$6,$E20&gt;=BN$5),60,0)))</f>
        <v>0</v>
      </c>
      <c r="BO20" s="80">
        <f>IF(OR($A20="",NOT(ISNUMBER($G20))),"",IF(AND($F20&lt;=BO$6,$G20&gt;=BO$5),IF(BO$5&gt;$N20,5,$K20)*10+IF(AND($F20&gt;=BO$5,$F20&lt;=BO$6),IF(AND($G20&gt;=BO$5,$G20&lt;=BO$6),5,IF($L20=1,2,1)),IF(AND($G20&gt;=BO$5,$G20&lt;=BO$6),IF($M20&gt;0,4,3),0)),IF(AND($D20&lt;=BO$6,$E20&gt;=BO$5),60,0)))</f>
        <v>0</v>
      </c>
      <c r="BP20" s="80">
        <f>IF(OR($A20="",NOT(ISNUMBER($G20))),"",IF(AND($F20&lt;=BP$6,$G20&gt;=BP$5),IF(BP$5&gt;$N20,5,$K20)*10+IF(AND($F20&gt;=BP$5,$F20&lt;=BP$6),IF(AND($G20&gt;=BP$5,$G20&lt;=BP$6),5,IF($L20=1,2,1)),IF(AND($G20&gt;=BP$5,$G20&lt;=BP$6),IF($M20&gt;0,4,3),0)),IF(AND($D20&lt;=BP$6,$E20&gt;=BP$5),60,0)))</f>
        <v>0</v>
      </c>
      <c r="BQ20" s="80">
        <f>IF(OR($A20="",NOT(ISNUMBER($G20))),"",IF(AND($F20&lt;=BQ$6,$G20&gt;=BQ$5),IF(BQ$5&gt;$N20,5,$K20)*10+IF(AND($F20&gt;=BQ$5,$F20&lt;=BQ$6),IF(AND($G20&gt;=BQ$5,$G20&lt;=BQ$6),5,IF($L20=1,2,1)),IF(AND($G20&gt;=BQ$5,$G20&lt;=BQ$6),IF($M20&gt;0,4,3),0)),IF(AND($D20&lt;=BQ$6,$E20&gt;=BQ$5),60,0)))</f>
        <v>0</v>
      </c>
      <c r="BR20" s="80">
        <f>IF(OR($A20="",NOT(ISNUMBER($G20))),"",IF(AND($F20&lt;=BR$6,$G20&gt;=BR$5),IF(BR$5&gt;$N20,5,$K20)*10+IF(AND($F20&gt;=BR$5,$F20&lt;=BR$6),IF(AND($G20&gt;=BR$5,$G20&lt;=BR$6),5,IF($L20=1,2,1)),IF(AND($G20&gt;=BR$5,$G20&lt;=BR$6),IF($M20&gt;0,4,3),0)),IF(AND($D20&lt;=BR$6,$E20&gt;=BR$5),60,0)))</f>
        <v>0</v>
      </c>
      <c r="BS20" s="80">
        <f>IF(OR($A20="",NOT(ISNUMBER($G20))),"",IF(AND($F20&lt;=BS$6,$G20&gt;=BS$5),IF(BS$5&gt;$N20,5,$K20)*10+IF(AND($F20&gt;=BS$5,$F20&lt;=BS$6),IF(AND($G20&gt;=BS$5,$G20&lt;=BS$6),5,IF($L20=1,2,1)),IF(AND($G20&gt;=BS$5,$G20&lt;=BS$6),IF($M20&gt;0,4,3),0)),IF(AND($D20&lt;=BS$6,$E20&gt;=BS$5),60,0)))</f>
        <v>0</v>
      </c>
      <c r="BT20" s="80">
        <f>IF(OR($A20="",NOT(ISNUMBER($G20))),"",IF(AND($F20&lt;=BT$6,$G20&gt;=BT$5),IF(BT$5&gt;$N20,5,$K20)*10+IF(AND($F20&gt;=BT$5,$F20&lt;=BT$6),IF(AND($G20&gt;=BT$5,$G20&lt;=BT$6),5,IF($L20=1,2,1)),IF(AND($G20&gt;=BT$5,$G20&lt;=BT$6),IF($M20&gt;0,4,3),0)),IF(AND($D20&lt;=BT$6,$E20&gt;=BT$5),60,0)))</f>
        <v>0</v>
      </c>
      <c r="BU20" s="80">
        <f>IF(OR($A20="",NOT(ISNUMBER($G20))),"",IF(AND($F20&lt;=BU$6,$G20&gt;=BU$5),IF(BU$5&gt;$N20,5,$K20)*10+IF(AND($F20&gt;=BU$5,$F20&lt;=BU$6),IF(AND($G20&gt;=BU$5,$G20&lt;=BU$6),5,IF($L20=1,2,1)),IF(AND($G20&gt;=BU$5,$G20&lt;=BU$6),IF($M20&gt;0,4,3),0)),IF(AND($D20&lt;=BU$6,$E20&gt;=BU$5),60,0)))</f>
        <v>0</v>
      </c>
      <c r="BV20" s="80">
        <f>IF(OR($A20="",NOT(ISNUMBER($G20))),"",IF(AND($F20&lt;=BV$6,$G20&gt;=BV$5),IF(BV$5&gt;$N20,5,$K20)*10+IF(AND($F20&gt;=BV$5,$F20&lt;=BV$6),IF(AND($G20&gt;=BV$5,$G20&lt;=BV$6),5,IF($L20=1,2,1)),IF(AND($G20&gt;=BV$5,$G20&lt;=BV$6),IF($M20&gt;0,4,3),0)),IF(AND($D20&lt;=BV$6,$E20&gt;=BV$5),60,0)))</f>
        <v>0</v>
      </c>
      <c r="BW20" s="80">
        <f>IF(OR($A20="",NOT(ISNUMBER($G20))),"",IF(AND($F20&lt;=BW$6,$G20&gt;=BW$5),IF(BW$5&gt;$N20,5,$K20)*10+IF(AND($F20&gt;=BW$5,$F20&lt;=BW$6),IF(AND($G20&gt;=BW$5,$G20&lt;=BW$6),5,IF($L20=1,2,1)),IF(AND($G20&gt;=BW$5,$G20&lt;=BW$6),IF($M20&gt;0,4,3),0)),IF(AND($D20&lt;=BW$6,$E20&gt;=BW$5),60,0)))</f>
        <v>0</v>
      </c>
      <c r="BX20" s="80">
        <f>IF(OR($A20="",NOT(ISNUMBER($G20))),"",IF(AND($F20&lt;=BX$6,$G20&gt;=BX$5),IF(BX$5&gt;$N20,5,$K20)*10+IF(AND($F20&gt;=BX$5,$F20&lt;=BX$6),IF(AND($G20&gt;=BX$5,$G20&lt;=BX$6),5,IF($L20=1,2,1)),IF(AND($G20&gt;=BX$5,$G20&lt;=BX$6),IF($M20&gt;0,4,3),0)),IF(AND($D20&lt;=BX$6,$E20&gt;=BX$5),60,0)))</f>
        <v>0</v>
      </c>
      <c r="BY20" s="80">
        <f>IF(OR($A20="",NOT(ISNUMBER($G20))),"",IF(AND($F20&lt;=BY$6,$G20&gt;=BY$5),IF(BY$5&gt;$N20,5,$K20)*10+IF(AND($F20&gt;=BY$5,$F20&lt;=BY$6),IF(AND($G20&gt;=BY$5,$G20&lt;=BY$6),5,IF($L20=1,2,1)),IF(AND($G20&gt;=BY$5,$G20&lt;=BY$6),IF($M20&gt;0,4,3),0)),IF(AND($D20&lt;=BY$6,$E20&gt;=BY$5),60,0)))</f>
        <v>0</v>
      </c>
      <c r="BZ20" s="80">
        <f>IF(OR($A20="",NOT(ISNUMBER($G20))),"",IF(AND($F20&lt;=BZ$6,$G20&gt;=BZ$5),IF(BZ$5&gt;$N20,5,$K20)*10+IF(AND($F20&gt;=BZ$5,$F20&lt;=BZ$6),IF(AND($G20&gt;=BZ$5,$G20&lt;=BZ$6),5,IF($L20=1,2,1)),IF(AND($G20&gt;=BZ$5,$G20&lt;=BZ$6),IF($M20&gt;0,4,3),0)),IF(AND($D20&lt;=BZ$6,$E20&gt;=BZ$5),60,0)))</f>
        <v>0</v>
      </c>
      <c r="CA20" s="80">
        <f>IF(OR($A20="",NOT(ISNUMBER($G20))),"",IF(AND($F20&lt;=CA$6,$G20&gt;=CA$5),IF(CA$5&gt;$N20,5,$K20)*10+IF(AND($F20&gt;=CA$5,$F20&lt;=CA$6),IF(AND($G20&gt;=CA$5,$G20&lt;=CA$6),5,IF($L20=1,2,1)),IF(AND($G20&gt;=CA$5,$G20&lt;=CA$6),IF($M20&gt;0,4,3),0)),IF(AND($D20&lt;=CA$6,$E20&gt;=CA$5),60,0)))</f>
        <v>0</v>
      </c>
      <c r="CB20" s="80">
        <f>IF(OR($A20="",NOT(ISNUMBER($G20))),"",IF(AND($F20&lt;=CB$6,$G20&gt;=CB$5),IF(CB$5&gt;$N20,5,$K20)*10+IF(AND($F20&gt;=CB$5,$F20&lt;=CB$6),IF(AND($G20&gt;=CB$5,$G20&lt;=CB$6),5,IF($L20=1,2,1)),IF(AND($G20&gt;=CB$5,$G20&lt;=CB$6),IF($M20&gt;0,4,3),0)),IF(AND($D20&lt;=CB$6,$E20&gt;=CB$5),60,0)))</f>
        <v>0</v>
      </c>
      <c r="CC20" s="80">
        <f>IF(OR($A20="",NOT(ISNUMBER($G20))),"",IF(AND($F20&lt;=CC$6,$G20&gt;=CC$5),IF(CC$5&gt;$N20,5,$K20)*10+IF(AND($F20&gt;=CC$5,$F20&lt;=CC$6),IF(AND($G20&gt;=CC$5,$G20&lt;=CC$6),5,IF($L20=1,2,1)),IF(AND($G20&gt;=CC$5,$G20&lt;=CC$6),IF($M20&gt;0,4,3),0)),IF(AND($D20&lt;=CC$6,$E20&gt;=CC$5),60,0)))</f>
        <v>0</v>
      </c>
      <c r="CD20" s="80">
        <f>IF(OR($A20="",NOT(ISNUMBER($G20))),"",IF(AND($F20&lt;=CD$6,$G20&gt;=CD$5),IF(CD$5&gt;$N20,5,$K20)*10+IF(AND($F20&gt;=CD$5,$F20&lt;=CD$6),IF(AND($G20&gt;=CD$5,$G20&lt;=CD$6),5,IF($L20=1,2,1)),IF(AND($G20&gt;=CD$5,$G20&lt;=CD$6),IF($M20&gt;0,4,3),0)),IF(AND($D20&lt;=CD$6,$E20&gt;=CD$5),60,0)))</f>
        <v>0</v>
      </c>
      <c r="CE20" s="80">
        <f>IF(OR($A20="",NOT(ISNUMBER($G20))),"",IF(AND($F20&lt;=CE$6,$G20&gt;=CE$5),IF(CE$5&gt;$N20,5,$K20)*10+IF(AND($F20&gt;=CE$5,$F20&lt;=CE$6),IF(AND($G20&gt;=CE$5,$G20&lt;=CE$6),5,IF($L20=1,2,1)),IF(AND($G20&gt;=CE$5,$G20&lt;=CE$6),IF($M20&gt;0,4,3),0)),IF(AND($D20&lt;=CE$6,$E20&gt;=CE$5),60,0)))</f>
        <v>0</v>
      </c>
      <c r="CF20" s="80">
        <f>IF(OR($A20="",NOT(ISNUMBER($G20))),"",IF(AND($F20&lt;=CF$6,$G20&gt;=CF$5),IF(CF$5&gt;$N20,5,$K20)*10+IF(AND($F20&gt;=CF$5,$F20&lt;=CF$6),IF(AND($G20&gt;=CF$5,$G20&lt;=CF$6),5,IF($L20=1,2,1)),IF(AND($G20&gt;=CF$5,$G20&lt;=CF$6),IF($M20&gt;0,4,3),0)),IF(AND($D20&lt;=CF$6,$E20&gt;=CF$5),60,0)))</f>
        <v>0</v>
      </c>
      <c r="CG20" s="80">
        <f>IF(OR($A20="",NOT(ISNUMBER($G20))),"",IF(AND($F20&lt;=CG$6,$G20&gt;=CG$5),IF(CG$5&gt;$N20,5,$K20)*10+IF(AND($F20&gt;=CG$5,$F20&lt;=CG$6),IF(AND($G20&gt;=CG$5,$G20&lt;=CG$6),5,IF($L20=1,2,1)),IF(AND($G20&gt;=CG$5,$G20&lt;=CG$6),IF($M20&gt;0,4,3),0)),IF(AND($D20&lt;=CG$6,$E20&gt;=CG$5),60,0)))</f>
        <v>0</v>
      </c>
      <c r="CH20" s="80">
        <f>IF(OR($A20="",NOT(ISNUMBER($G20))),"",IF(AND($F20&lt;=CH$6,$G20&gt;=CH$5),IF(CH$5&gt;$N20,5,$K20)*10+IF(AND($F20&gt;=CH$5,$F20&lt;=CH$6),IF(AND($G20&gt;=CH$5,$G20&lt;=CH$6),5,IF($L20=1,2,1)),IF(AND($G20&gt;=CH$5,$G20&lt;=CH$6),IF($M20&gt;0,4,3),0)),IF(AND($D20&lt;=CH$6,$E20&gt;=CH$5),60,0)))</f>
        <v>0</v>
      </c>
      <c r="CI20" s="80">
        <f>IF(OR($A20="",NOT(ISNUMBER($G20))),"",IF(AND($F20&lt;=CI$6,$G20&gt;=CI$5),IF(CI$5&gt;$N20,5,$K20)*10+IF(AND($F20&gt;=CI$5,$F20&lt;=CI$6),IF(AND($G20&gt;=CI$5,$G20&lt;=CI$6),5,IF($L20=1,2,1)),IF(AND($G20&gt;=CI$5,$G20&lt;=CI$6),IF($M20&gt;0,4,3),0)),IF(AND($D20&lt;=CI$6,$E20&gt;=CI$5),60,0)))</f>
        <v>0</v>
      </c>
      <c r="CJ20" s="80">
        <f>IF(OR($A20="",NOT(ISNUMBER($G20))),"",IF(AND($F20&lt;=CJ$6,$G20&gt;=CJ$5),IF(CJ$5&gt;$N20,5,$K20)*10+IF(AND($F20&gt;=CJ$5,$F20&lt;=CJ$6),IF(AND($G20&gt;=CJ$5,$G20&lt;=CJ$6),5,IF($L20=1,2,1)),IF(AND($G20&gt;=CJ$5,$G20&lt;=CJ$6),IF($M20&gt;0,4,3),0)),IF(AND($D20&lt;=CJ$6,$E20&gt;=CJ$5),60,0)))</f>
        <v>0</v>
      </c>
      <c r="CK20" s="80">
        <f>IF(OR($A20="",NOT(ISNUMBER($G20))),"",IF(AND($F20&lt;=CK$6,$G20&gt;=CK$5),IF(CK$5&gt;$N20,5,$K20)*10+IF(AND($F20&gt;=CK$5,$F20&lt;=CK$6),IF(AND($G20&gt;=CK$5,$G20&lt;=CK$6),5,IF($L20=1,2,1)),IF(AND($G20&gt;=CK$5,$G20&lt;=CK$6),IF($M20&gt;0,4,3),0)),IF(AND($D20&lt;=CK$6,$E20&gt;=CK$5),60,0)))</f>
        <v>0</v>
      </c>
      <c r="CL20" s="80">
        <f>IF(OR($A20="",NOT(ISNUMBER($G20))),"",IF(AND($F20&lt;=CL$6,$G20&gt;=CL$5),IF(CL$5&gt;$N20,5,$K20)*10+IF(AND($F20&gt;=CL$5,$F20&lt;=CL$6),IF(AND($G20&gt;=CL$5,$G20&lt;=CL$6),5,IF($L20=1,2,1)),IF(AND($G20&gt;=CL$5,$G20&lt;=CL$6),IF($M20&gt;0,4,3),0)),IF(AND($D20&lt;=CL$6,$E20&gt;=CL$5),60,0)))</f>
        <v>0</v>
      </c>
      <c r="CM20" s="80">
        <f>IF(OR($A20="",NOT(ISNUMBER($G20))),"",IF(AND($F20&lt;=CM$6,$G20&gt;=CM$5),IF(CM$5&gt;$N20,5,$K20)*10+IF(AND($F20&gt;=CM$5,$F20&lt;=CM$6),IF(AND($G20&gt;=CM$5,$G20&lt;=CM$6),5,IF($L20=1,2,1)),IF(AND($G20&gt;=CM$5,$G20&lt;=CM$6),IF($M20&gt;0,4,3),0)),IF(AND($D20&lt;=CM$6,$E20&gt;=CM$5),60,0)))</f>
        <v>0</v>
      </c>
      <c r="CN20" s="80">
        <f>IF(OR($A20="",NOT(ISNUMBER($G20))),"",IF(AND($F20&lt;=CN$6,$G20&gt;=CN$5),IF(CN$5&gt;$N20,5,$K20)*10+IF(AND($F20&gt;=CN$5,$F20&lt;=CN$6),IF(AND($G20&gt;=CN$5,$G20&lt;=CN$6),5,IF($L20=1,2,1)),IF(AND($G20&gt;=CN$5,$G20&lt;=CN$6),IF($M20&gt;0,4,3),0)),IF(AND($D20&lt;=CN$6,$E20&gt;=CN$5),60,0)))</f>
        <v>0</v>
      </c>
      <c r="CO20" s="80">
        <f>IF(OR($A20="",NOT(ISNUMBER($G20))),"",IF(AND($F20&lt;=CO$6,$G20&gt;=CO$5),IF(CO$5&gt;$N20,5,$K20)*10+IF(AND($F20&gt;=CO$5,$F20&lt;=CO$6),IF(AND($G20&gt;=CO$5,$G20&lt;=CO$6),5,IF($L20=1,2,1)),IF(AND($G20&gt;=CO$5,$G20&lt;=CO$6),IF($M20&gt;0,4,3),0)),IF(AND($D20&lt;=CO$6,$E20&gt;=CO$5),60,0)))</f>
        <v>0</v>
      </c>
      <c r="CP20" s="80">
        <f>IF(OR($A20="",NOT(ISNUMBER($G20))),"",IF(AND($F20&lt;=CP$6,$G20&gt;=CP$5),IF(CP$5&gt;$N20,5,$K20)*10+IF(AND($F20&gt;=CP$5,$F20&lt;=CP$6),IF(AND($G20&gt;=CP$5,$G20&lt;=CP$6),5,IF($L20=1,2,1)),IF(AND($G20&gt;=CP$5,$G20&lt;=CP$6),IF($M20&gt;0,4,3),0)),IF(AND($D20&lt;=CP$6,$E20&gt;=CP$5),60,0)))</f>
        <v>0</v>
      </c>
      <c r="CQ20" s="80">
        <f>IF(OR($A20="",NOT(ISNUMBER($G20))),"",IF(AND($F20&lt;=CQ$6,$G20&gt;=CQ$5),IF(CQ$5&gt;$N20,5,$K20)*10+IF(AND($F20&gt;=CQ$5,$F20&lt;=CQ$6),IF(AND($G20&gt;=CQ$5,$G20&lt;=CQ$6),5,IF($L20=1,2,1)),IF(AND($G20&gt;=CQ$5,$G20&lt;=CQ$6),IF($M20&gt;0,4,3),0)),IF(AND($D20&lt;=CQ$6,$E20&gt;=CQ$5),60,0)))</f>
        <v>0</v>
      </c>
      <c r="CR20" s="80">
        <f>IF(OR($A20="",NOT(ISNUMBER($G20))),"",IF(AND($F20&lt;=CR$6,$G20&gt;=CR$5),IF(CR$5&gt;$N20,5,$K20)*10+IF(AND($F20&gt;=CR$5,$F20&lt;=CR$6),IF(AND($G20&gt;=CR$5,$G20&lt;=CR$6),5,IF($L20=1,2,1)),IF(AND($G20&gt;=CR$5,$G20&lt;=CR$6),IF($M20&gt;0,4,3),0)),IF(AND($D20&lt;=CR$6,$E20&gt;=CR$5),60,0)))</f>
        <v>0</v>
      </c>
      <c r="CS20" s="80">
        <f>IF(OR($A20="",NOT(ISNUMBER($G20))),"",IF(AND($F20&lt;=CS$6,$G20&gt;=CS$5),IF(CS$5&gt;$N20,5,$K20)*10+IF(AND($F20&gt;=CS$5,$F20&lt;=CS$6),IF(AND($G20&gt;=CS$5,$G20&lt;=CS$6),5,IF($L20=1,2,1)),IF(AND($G20&gt;=CS$5,$G20&lt;=CS$6),IF($M20&gt;0,4,3),0)),IF(AND($D20&lt;=CS$6,$E20&gt;=CS$5),60,0)))</f>
        <v>0</v>
      </c>
      <c r="CT20" s="80">
        <f>IF(OR($A20="",NOT(ISNUMBER($G20))),"",IF(AND($F20&lt;=CT$6,$G20&gt;=CT$5),IF(CT$5&gt;$N20,5,$K20)*10+IF(AND($F20&gt;=CT$5,$F20&lt;=CT$6),IF(AND($G20&gt;=CT$5,$G20&lt;=CT$6),5,IF($L20=1,2,1)),IF(AND($G20&gt;=CT$5,$G20&lt;=CT$6),IF($M20&gt;0,4,3),0)),IF(AND($D20&lt;=CT$6,$E20&gt;=CT$5),60,0)))</f>
        <v>0</v>
      </c>
      <c r="CU20" s="80">
        <f>IF(OR($A20="",NOT(ISNUMBER($G20))),"",IF(AND($F20&lt;=CU$6,$G20&gt;=CU$5),IF(CU$5&gt;$N20,5,$K20)*10+IF(AND($F20&gt;=CU$5,$F20&lt;=CU$6),IF(AND($G20&gt;=CU$5,$G20&lt;=CU$6),5,IF($L20=1,2,1)),IF(AND($G20&gt;=CU$5,$G20&lt;=CU$6),IF($M20&gt;0,4,3),0)),IF(AND($D20&lt;=CU$6,$E20&gt;=CU$5),60,0)))</f>
        <v>0</v>
      </c>
      <c r="CV20" s="80">
        <f>IF(OR($A20="",NOT(ISNUMBER($G20))),"",IF(AND($F20&lt;=CV$6,$G20&gt;=CV$5),IF(CV$5&gt;$N20,5,$K20)*10+IF(AND($F20&gt;=CV$5,$F20&lt;=CV$6),IF(AND($G20&gt;=CV$5,$G20&lt;=CV$6),5,IF($L20=1,2,1)),IF(AND($G20&gt;=CV$5,$G20&lt;=CV$6),IF($M20&gt;0,4,3),0)),IF(AND($D20&lt;=CV$6,$E20&gt;=CV$5),60,0)))</f>
        <v>0</v>
      </c>
      <c r="CW20" s="80">
        <f>IF(OR($A20="",NOT(ISNUMBER($G20))),"",IF(AND($F20&lt;=CW$6,$G20&gt;=CW$5),IF(CW$5&gt;$N20,5,$K20)*10+IF(AND($F20&gt;=CW$5,$F20&lt;=CW$6),IF(AND($G20&gt;=CW$5,$G20&lt;=CW$6),5,IF($L20=1,2,1)),IF(AND($G20&gt;=CW$5,$G20&lt;=CW$6),IF($M20&gt;0,4,3),0)),IF(AND($D20&lt;=CW$6,$E20&gt;=CW$5),60,0)))</f>
        <v>0</v>
      </c>
      <c r="CX20" s="80">
        <f>IF(OR($A20="",NOT(ISNUMBER($G20))),"",IF(AND($F20&lt;=CX$6,$G20&gt;=CX$5),IF(CX$5&gt;$N20,5,$K20)*10+IF(AND($F20&gt;=CX$5,$F20&lt;=CX$6),IF(AND($G20&gt;=CX$5,$G20&lt;=CX$6),5,IF($L20=1,2,1)),IF(AND($G20&gt;=CX$5,$G20&lt;=CX$6),IF($M20&gt;0,4,3),0)),IF(AND($D20&lt;=CX$6,$E20&gt;=CX$5),60,0)))</f>
        <v>0</v>
      </c>
      <c r="CY20" s="80">
        <f>IF(OR($A20="",NOT(ISNUMBER($G20))),"",IF(AND($F20&lt;=CY$6,$G20&gt;=CY$5),IF(CY$5&gt;$N20,5,$K20)*10+IF(AND($F20&gt;=CY$5,$F20&lt;=CY$6),IF(AND($G20&gt;=CY$5,$G20&lt;=CY$6),5,IF($L20=1,2,1)),IF(AND($G20&gt;=CY$5,$G20&lt;=CY$6),IF($M20&gt;0,4,3),0)),IF(AND($D20&lt;=CY$6,$E20&gt;=CY$5),60,0)))</f>
        <v>0</v>
      </c>
      <c r="CZ20" s="80">
        <f>IF(OR($A20="",NOT(ISNUMBER($G20))),"",IF(AND($F20&lt;=CZ$6,$G20&gt;=CZ$5),IF(CZ$5&gt;$N20,5,$K20)*10+IF(AND($F20&gt;=CZ$5,$F20&lt;=CZ$6),IF(AND($G20&gt;=CZ$5,$G20&lt;=CZ$6),5,IF($L20=1,2,1)),IF(AND($G20&gt;=CZ$5,$G20&lt;=CZ$6),IF($M20&gt;0,4,3),0)),IF(AND($D20&lt;=CZ$6,$E20&gt;=CZ$5),60,0)))</f>
        <v>0</v>
      </c>
      <c r="DA20" s="80">
        <f>IF(OR($A20="",NOT(ISNUMBER($G20))),"",IF(AND($F20&lt;=DA$6,$G20&gt;=DA$5),IF(DA$5&gt;$N20,5,$K20)*10+IF(AND($F20&gt;=DA$5,$F20&lt;=DA$6),IF(AND($G20&gt;=DA$5,$G20&lt;=DA$6),5,IF($L20=1,2,1)),IF(AND($G20&gt;=DA$5,$G20&lt;=DA$6),IF($M20&gt;0,4,3),0)),IF(AND($D20&lt;=DA$6,$E20&gt;=DA$5),60,0)))</f>
        <v>0</v>
      </c>
      <c r="DB20" s="80">
        <f>IF(OR($A20="",NOT(ISNUMBER($G20))),"",IF(AND($F20&lt;=DB$6,$G20&gt;=DB$5),IF(DB$5&gt;$N20,5,$K20)*10+IF(AND($F20&gt;=DB$5,$F20&lt;=DB$6),IF(AND($G20&gt;=DB$5,$G20&lt;=DB$6),5,IF($L20=1,2,1)),IF(AND($G20&gt;=DB$5,$G20&lt;=DB$6),IF($M20&gt;0,4,3),0)),IF(AND($D20&lt;=DB$6,$E20&gt;=DB$5),60,0)))</f>
        <v>0</v>
      </c>
      <c r="DC20" s="80">
        <f>IF(OR($A20="",NOT(ISNUMBER($G20))),"",IF(AND($F20&lt;=DC$6,$G20&gt;=DC$5),IF(DC$5&gt;$N20,5,$K20)*10+IF(AND($F20&gt;=DC$5,$F20&lt;=DC$6),IF(AND($G20&gt;=DC$5,$G20&lt;=DC$6),5,IF($L20=1,2,1)),IF(AND($G20&gt;=DC$5,$G20&lt;=DC$6),IF($M20&gt;0,4,3),0)),IF(AND($D20&lt;=DC$6,$E20&gt;=DC$5),60,0)))</f>
        <v>0</v>
      </c>
      <c r="DD20" s="80">
        <f>IF(OR($A20="",NOT(ISNUMBER($G20))),"",IF(AND($F20&lt;=DD$6,$G20&gt;=DD$5),IF(DD$5&gt;$N20,5,$K20)*10+IF(AND($F20&gt;=DD$5,$F20&lt;=DD$6),IF(AND($G20&gt;=DD$5,$G20&lt;=DD$6),5,IF($L20=1,2,1)),IF(AND($G20&gt;=DD$5,$G20&lt;=DD$6),IF($M20&gt;0,4,3),0)),IF(AND($D20&lt;=DD$6,$E20&gt;=DD$5),60,0)))</f>
        <v>0</v>
      </c>
      <c r="DE20" s="80">
        <f>IF(OR($A20="",NOT(ISNUMBER($G20))),"",IF(AND($F20&lt;=DE$6,$G20&gt;=DE$5),IF(DE$5&gt;$N20,5,$K20)*10+IF(AND($F20&gt;=DE$5,$F20&lt;=DE$6),IF(AND($G20&gt;=DE$5,$G20&lt;=DE$6),5,IF($L20=1,2,1)),IF(AND($G20&gt;=DE$5,$G20&lt;=DE$6),IF($M20&gt;0,4,3),0)),IF(AND($D20&lt;=DE$6,$E20&gt;=DE$5),60,0)))</f>
        <v>0</v>
      </c>
      <c r="DF20" s="80">
        <f>IF(OR($A20="",NOT(ISNUMBER($G20))),"",IF(AND($F20&lt;=DF$6,$G20&gt;=DF$5),IF(DF$5&gt;$N20,5,$K20)*10+IF(AND($F20&gt;=DF$5,$F20&lt;=DF$6),IF(AND($G20&gt;=DF$5,$G20&lt;=DF$6),5,IF($L20=1,2,1)),IF(AND($G20&gt;=DF$5,$G20&lt;=DF$6),IF($M20&gt;0,4,3),0)),IF(AND($D20&lt;=DF$6,$E20&gt;=DF$5),60,0)))</f>
        <v>0</v>
      </c>
      <c r="DG20" s="80">
        <f>IF(OR($A20="",NOT(ISNUMBER($G20))),"",IF(AND($F20&lt;=DG$6,$G20&gt;=DG$5),IF(DG$5&gt;$N20,5,$K20)*10+IF(AND($F20&gt;=DG$5,$F20&lt;=DG$6),IF(AND($G20&gt;=DG$5,$G20&lt;=DG$6),5,IF($L20=1,2,1)),IF(AND($G20&gt;=DG$5,$G20&lt;=DG$6),IF($M20&gt;0,4,3),0)),IF(AND($D20&lt;=DG$6,$E20&gt;=DG$5),60,0)))</f>
        <v>0</v>
      </c>
      <c r="DH20" s="80">
        <f>IF(OR($A20="",NOT(ISNUMBER($G20))),"",IF(AND($F20&lt;=DH$6,$G20&gt;=DH$5),IF(DH$5&gt;$N20,5,$K20)*10+IF(AND($F20&gt;=DH$5,$F20&lt;=DH$6),IF(AND($G20&gt;=DH$5,$G20&lt;=DH$6),5,IF($L20=1,2,1)),IF(AND($G20&gt;=DH$5,$G20&lt;=DH$6),IF($M20&gt;0,4,3),0)),IF(AND($D20&lt;=DH$6,$E20&gt;=DH$5),60,0)))</f>
        <v>0</v>
      </c>
      <c r="DI20" s="80">
        <f>IF(OR($A20="",NOT(ISNUMBER($G20))),"",IF(AND($F20&lt;=DI$6,$G20&gt;=DI$5),IF(DI$5&gt;$N20,5,$K20)*10+IF(AND($F20&gt;=DI$5,$F20&lt;=DI$6),IF(AND($G20&gt;=DI$5,$G20&lt;=DI$6),5,IF($L20=1,2,1)),IF(AND($G20&gt;=DI$5,$G20&lt;=DI$6),IF($M20&gt;0,4,3),0)),IF(AND($D20&lt;=DI$6,$E20&gt;=DI$5),60,0)))</f>
        <v>0</v>
      </c>
      <c r="DJ20" s="80">
        <f>IF(OR($A20="",NOT(ISNUMBER($G20))),"",IF(AND($F20&lt;=DJ$6,$G20&gt;=DJ$5),IF(DJ$5&gt;$N20,5,$K20)*10+IF(AND($F20&gt;=DJ$5,$F20&lt;=DJ$6),IF(AND($G20&gt;=DJ$5,$G20&lt;=DJ$6),5,IF($L20=1,2,1)),IF(AND($G20&gt;=DJ$5,$G20&lt;=DJ$6),IF($M20&gt;0,4,3),0)),IF(AND($D20&lt;=DJ$6,$E20&gt;=DJ$5),60,0)))</f>
        <v>0</v>
      </c>
      <c r="DK20" s="80">
        <f>IF(OR($A20="",NOT(ISNUMBER($G20))),"",IF(AND($F20&lt;=DK$6,$G20&gt;=DK$5),IF(DK$5&gt;$N20,5,$K20)*10+IF(AND($F20&gt;=DK$5,$F20&lt;=DK$6),IF(AND($G20&gt;=DK$5,$G20&lt;=DK$6),5,IF($L20=1,2,1)),IF(AND($G20&gt;=DK$5,$G20&lt;=DK$6),IF($M20&gt;0,4,3),0)),IF(AND($D20&lt;=DK$6,$E20&gt;=DK$5),60,0)))</f>
        <v>0</v>
      </c>
      <c r="DL20" s="80">
        <f>IF(OR($A20="",NOT(ISNUMBER($G20))),"",IF(AND($F20&lt;=DL$6,$G20&gt;=DL$5),IF(DL$5&gt;$N20,5,$K20)*10+IF(AND($F20&gt;=DL$5,$F20&lt;=DL$6),IF(AND($G20&gt;=DL$5,$G20&lt;=DL$6),5,IF($L20=1,2,1)),IF(AND($G20&gt;=DL$5,$G20&lt;=DL$6),IF($M20&gt;0,4,3),0)),IF(AND($D20&lt;=DL$6,$E20&gt;=DL$5),60,0)))</f>
        <v>0</v>
      </c>
      <c r="DM20" s="80">
        <f>IF(OR($A20="",NOT(ISNUMBER($G20))),"",IF(AND($F20&lt;=DM$6,$G20&gt;=DM$5),IF(DM$5&gt;$N20,5,$K20)*10+IF(AND($F20&gt;=DM$5,$F20&lt;=DM$6),IF(AND($G20&gt;=DM$5,$G20&lt;=DM$6),5,IF($L20=1,2,1)),IF(AND($G20&gt;=DM$5,$G20&lt;=DM$6),IF($M20&gt;0,4,3),0)),IF(AND($D20&lt;=DM$6,$E20&gt;=DM$5),60,0)))</f>
        <v>0</v>
      </c>
      <c r="DN20" s="80">
        <f>IF(OR($A20="",NOT(ISNUMBER($G20))),"",IF(AND($F20&lt;=DN$6,$G20&gt;=DN$5),IF(DN$5&gt;$N20,5,$K20)*10+IF(AND($F20&gt;=DN$5,$F20&lt;=DN$6),IF(AND($G20&gt;=DN$5,$G20&lt;=DN$6),5,IF($L20=1,2,1)),IF(AND($G20&gt;=DN$5,$G20&lt;=DN$6),IF($M20&gt;0,4,3),0)),IF(AND($D20&lt;=DN$6,$E20&gt;=DN$5),60,0)))</f>
        <v>0</v>
      </c>
      <c r="DO20" s="80">
        <f>IF(OR($A20="",NOT(ISNUMBER($G20))),"",IF(AND($F20&lt;=DO$6,$G20&gt;=DO$5),IF(DO$5&gt;$N20,5,$K20)*10+IF(AND($F20&gt;=DO$5,$F20&lt;=DO$6),IF(AND($G20&gt;=DO$5,$G20&lt;=DO$6),5,IF($L20=1,2,1)),IF(AND($G20&gt;=DO$5,$G20&lt;=DO$6),IF($M20&gt;0,4,3),0)),IF(AND($D20&lt;=DO$6,$E20&gt;=DO$5),60,0)))</f>
        <v>0</v>
      </c>
      <c r="DP20" s="80">
        <f>IF(OR($A20="",NOT(ISNUMBER($G20))),"",IF(AND($F20&lt;=DP$6,$G20&gt;=DP$5),IF(DP$5&gt;$N20,5,$K20)*10+IF(AND($F20&gt;=DP$5,$F20&lt;=DP$6),IF(AND($G20&gt;=DP$5,$G20&lt;=DP$6),5,IF($L20=1,2,1)),IF(AND($G20&gt;=DP$5,$G20&lt;=DP$6),IF($M20&gt;0,4,3),0)),IF(AND($D20&lt;=DP$6,$E20&gt;=DP$5),60,0)))</f>
        <v>0</v>
      </c>
      <c r="DQ20" s="80">
        <f>IF(OR($A20="",NOT(ISNUMBER($G20))),"",IF(AND($F20&lt;=DQ$6,$G20&gt;=DQ$5),IF(DQ$5&gt;$N20,5,$K20)*10+IF(AND($F20&gt;=DQ$5,$F20&lt;=DQ$6),IF(AND($G20&gt;=DQ$5,$G20&lt;=DQ$6),5,IF($L20=1,2,1)),IF(AND($G20&gt;=DQ$5,$G20&lt;=DQ$6),IF($M20&gt;0,4,3),0)),IF(AND($D20&lt;=DQ$6,$E20&gt;=DQ$5),60,0)))</f>
        <v>0</v>
      </c>
      <c r="DR20" s="80">
        <f>IF(OR($A20="",NOT(ISNUMBER($G20))),"",IF(AND($F20&lt;=DR$6,$G20&gt;=DR$5),IF(DR$5&gt;$N20,5,$K20)*10+IF(AND($F20&gt;=DR$5,$F20&lt;=DR$6),IF(AND($G20&gt;=DR$5,$G20&lt;=DR$6),5,IF($L20=1,2,1)),IF(AND($G20&gt;=DR$5,$G20&lt;=DR$6),IF($M20&gt;0,4,3),0)),IF(AND($D20&lt;=DR$6,$E20&gt;=DR$5),60,0)))</f>
        <v>0</v>
      </c>
      <c r="DS20" s="80">
        <f>IF(OR($A20="",NOT(ISNUMBER($G20))),"",IF(AND($F20&lt;=DS$6,$G20&gt;=DS$5),IF(DS$5&gt;$N20,5,$K20)*10+IF(AND($F20&gt;=DS$5,$F20&lt;=DS$6),IF(AND($G20&gt;=DS$5,$G20&lt;=DS$6),5,IF($L20=1,2,1)),IF(AND($G20&gt;=DS$5,$G20&lt;=DS$6),IF($M20&gt;0,4,3),0)),IF(AND($D20&lt;=DS$6,$E20&gt;=DS$5),60,0)))</f>
        <v>0</v>
      </c>
      <c r="DT20" s="80">
        <f>IF(OR($A20="",NOT(ISNUMBER($G20))),"",IF(AND($F20&lt;=DT$6,$G20&gt;=DT$5),IF(DT$5&gt;$N20,5,$K20)*10+IF(AND($F20&gt;=DT$5,$F20&lt;=DT$6),IF(AND($G20&gt;=DT$5,$G20&lt;=DT$6),5,IF($L20=1,2,1)),IF(AND($G20&gt;=DT$5,$G20&lt;=DT$6),IF($M20&gt;0,4,3),0)),IF(AND($D20&lt;=DT$6,$E20&gt;=DT$5),60,0)))</f>
        <v>0</v>
      </c>
      <c r="DU20" s="80">
        <f>IF(OR($A20="",NOT(ISNUMBER($G20))),"",IF(AND($F20&lt;=DU$6,$G20&gt;=DU$5),IF(DU$5&gt;$N20,5,$K20)*10+IF(AND($F20&gt;=DU$5,$F20&lt;=DU$6),IF(AND($G20&gt;=DU$5,$G20&lt;=DU$6),5,IF($L20=1,2,1)),IF(AND($G20&gt;=DU$5,$G20&lt;=DU$6),IF($M20&gt;0,4,3),0)),IF(AND($D20&lt;=DU$6,$E20&gt;=DU$5),60,0)))</f>
        <v>0</v>
      </c>
      <c r="DV20" s="80">
        <f>IF(OR($A20="",NOT(ISNUMBER($G20))),"",IF(AND($F20&lt;=DV$6,$G20&gt;=DV$5),IF(DV$5&gt;$N20,5,$K20)*10+IF(AND($F20&gt;=DV$5,$F20&lt;=DV$6),IF(AND($G20&gt;=DV$5,$G20&lt;=DV$6),5,IF($L20=1,2,1)),IF(AND($G20&gt;=DV$5,$G20&lt;=DV$6),IF($M20&gt;0,4,3),0)),IF(AND($D20&lt;=DV$6,$E20&gt;=DV$5),60,0)))</f>
        <v>0</v>
      </c>
      <c r="DW20" s="80">
        <f>IF(OR($A20="",NOT(ISNUMBER($G20))),"",IF(AND($F20&lt;=DW$6,$G20&gt;=DW$5),IF(DW$5&gt;$N20,5,$K20)*10+IF(AND($F20&gt;=DW$5,$F20&lt;=DW$6),IF(AND($G20&gt;=DW$5,$G20&lt;=DW$6),5,IF($L20=1,2,1)),IF(AND($G20&gt;=DW$5,$G20&lt;=DW$6),IF($M20&gt;0,4,3),0)),IF(AND($D20&lt;=DW$6,$E20&gt;=DW$5),60,0)))</f>
        <v>0</v>
      </c>
      <c r="DX20" s="80">
        <f>IF(OR($A20="",NOT(ISNUMBER($G20))),"",IF(AND($F20&lt;=DX$6,$G20&gt;=DX$5),IF(DX$5&gt;$N20,5,$K20)*10+IF(AND($F20&gt;=DX$5,$F20&lt;=DX$6),IF(AND($G20&gt;=DX$5,$G20&lt;=DX$6),5,IF($L20=1,2,1)),IF(AND($G20&gt;=DX$5,$G20&lt;=DX$6),IF($M20&gt;0,4,3),0)),IF(AND($D20&lt;=DX$6,$E20&gt;=DX$5),60,0)))</f>
        <v>0</v>
      </c>
      <c r="DY20" s="80">
        <f>IF(OR($A20="",NOT(ISNUMBER($G20))),"",IF(AND($F20&lt;=DY$6,$G20&gt;=DY$5),IF(DY$5&gt;$N20,5,$K20)*10+IF(AND($F20&gt;=DY$5,$F20&lt;=DY$6),IF(AND($G20&gt;=DY$5,$G20&lt;=DY$6),5,IF($L20=1,2,1)),IF(AND($G20&gt;=DY$5,$G20&lt;=DY$6),IF($M20&gt;0,4,3),0)),IF(AND($D20&lt;=DY$6,$E20&gt;=DY$5),60,0)))</f>
        <v>0</v>
      </c>
      <c r="DZ20" s="80">
        <f>IF(OR($A20="",NOT(ISNUMBER($G20))),"",IF(AND($F20&lt;=DZ$6,$G20&gt;=DZ$5),IF(DZ$5&gt;$N20,5,$K20)*10+IF(AND($F20&gt;=DZ$5,$F20&lt;=DZ$6),IF(AND($G20&gt;=DZ$5,$G20&lt;=DZ$6),5,IF($L20=1,2,1)),IF(AND($G20&gt;=DZ$5,$G20&lt;=DZ$6),IF($M20&gt;0,4,3),0)),IF(AND($D20&lt;=DZ$6,$E20&gt;=DZ$5),60,0)))</f>
        <v>0</v>
      </c>
      <c r="EA20" s="80">
        <f>IF(OR($A20="",NOT(ISNUMBER($G20))),"",IF(AND($F20&lt;=EA$6,$G20&gt;=EA$5),IF(EA$5&gt;$N20,5,$K20)*10+IF(AND($F20&gt;=EA$5,$F20&lt;=EA$6),IF(AND($G20&gt;=EA$5,$G20&lt;=EA$6),5,IF($L20=1,2,1)),IF(AND($G20&gt;=EA$5,$G20&lt;=EA$6),IF($M20&gt;0,4,3),0)),IF(AND($D20&lt;=EA$6,$E20&gt;=EA$5),60,0)))</f>
        <v>0</v>
      </c>
      <c r="EB20" s="80">
        <f>IF(OR($A20="",NOT(ISNUMBER($G20))),"",IF(AND($F20&lt;=EB$6,$G20&gt;=EB$5),IF(EB$5&gt;$N20,5,$K20)*10+IF(AND($F20&gt;=EB$5,$F20&lt;=EB$6),IF(AND($G20&gt;=EB$5,$G20&lt;=EB$6),5,IF($L20=1,2,1)),IF(AND($G20&gt;=EB$5,$G20&lt;=EB$6),IF($M20&gt;0,4,3),0)),IF(AND($D20&lt;=EB$6,$E20&gt;=EB$5),60,0)))</f>
        <v>0</v>
      </c>
      <c r="EC20" s="80">
        <f>IF(OR($A20="",NOT(ISNUMBER($G20))),"",IF(AND($F20&lt;=EC$6,$G20&gt;=EC$5),IF(EC$5&gt;$N20,5,$K20)*10+IF(AND($F20&gt;=EC$5,$F20&lt;=EC$6),IF(AND($G20&gt;=EC$5,$G20&lt;=EC$6),5,IF($L20=1,2,1)),IF(AND($G20&gt;=EC$5,$G20&lt;=EC$6),IF($M20&gt;0,4,3),0)),IF(AND($D20&lt;=EC$6,$E20&gt;=EC$5),60,0)))</f>
        <v>0</v>
      </c>
      <c r="ED20" s="80">
        <f>IF(OR($A20="",NOT(ISNUMBER($G20))),"",IF(AND($F20&lt;=ED$6,$G20&gt;=ED$5),IF(ED$5&gt;$N20,5,$K20)*10+IF(AND($F20&gt;=ED$5,$F20&lt;=ED$6),IF(AND($G20&gt;=ED$5,$G20&lt;=ED$6),5,IF($L20=1,2,1)),IF(AND($G20&gt;=ED$5,$G20&lt;=ED$6),IF($M20&gt;0,4,3),0)),IF(AND($D20&lt;=ED$6,$E20&gt;=ED$5),60,0)))</f>
        <v>0</v>
      </c>
    </row>
    <row r="21" ht="18" customHeight="1">
      <c r="A21" s="52">
        <f>IF(Tasks!$B21="","",Tasks!$A21)</f>
        <v>11</v>
      </c>
      <c r="B21" s="78" t="str">
        <f>IF(Tasks!$B21="","",Tasks!$B21)</f>
        <v>FEED | Molding – Round-2 components (1,500 nos)</v>
      </c>
      <c r="C21" s="25" t="str">
        <f>IF($B21="","",IF(AND(Tasks!$D21="",Tasks!$G21=""),"-",IF(Tasks!$D21="","",Tasks!$D21&amp;IF(OR(Tasks!$E21="",Tasks!$E21="FS"),IF(N(Tasks!$F21)=0,"","FS"),Tasks!$E21)&amp;IF(N(Tasks!$F21)=0,"",IF(Tasks!$F21&gt;0,"+","")&amp;Tasks!$F21))&amp;IF(AND(Tasks!$D21&lt;&gt;"",Tasks!$G21&lt;&gt;""),", ","")&amp;IF(Tasks!$G21="","",Tasks!$G21&amp;IF(OR(Tasks!$H21="",Tasks!$H21="FS"),IF(N(Tasks!$I21)=0,"","FS"),Tasks!$H21)&amp;IF(N(Tasks!$I21)=0,"",IF(Tasks!$I21&gt;0,"+","")&amp;Tasks!$I21))))</f>
        <v>9, 10</v>
      </c>
      <c r="D21" s="51">
        <f>IF(OR($B21="",Tasks!$Q21=""),"",Tasks!$Q21)</f>
        <v>46405.0</v>
      </c>
      <c r="E21" s="51">
        <f>IF(OR($B21="",Tasks!$R21=""),"",Tasks!$R21)</f>
        <v>46408.0</v>
      </c>
      <c r="F21" s="51">
        <f>IF(OR($B21="",Tasks!$S21=""),"",Tasks!$S21)</f>
        <v>46405.0</v>
      </c>
      <c r="G21" s="51">
        <f>IF(OR($B21="",Tasks!$T21=""),"",Tasks!$T21)</f>
        <v>46408.0</v>
      </c>
      <c r="H21" s="52" t="str">
        <f>IF($B21="","",Tasks!$AE21)</f>
        <v>Not Started</v>
      </c>
      <c r="I21" s="79">
        <f>IF($B21="","",Tasks!$AF21)</f>
        <v>0</v>
      </c>
      <c r="J21" s="53">
        <f>IF(OR($B21="",Tasks!$V21=""),"",Tasks!$V21)</f>
        <v>0</v>
      </c>
      <c r="K21" s="52">
        <f>IF($B21="","",Tasks!$AA21)</f>
        <v>3</v>
      </c>
      <c r="L21" s="52">
        <f>IF($B21="","",Tasks!$AB21)</f>
        <v>1</v>
      </c>
      <c r="M21" s="52">
        <f>IF($B21="","",Tasks!$Z21)</f>
        <v>1</v>
      </c>
      <c r="N21" s="52">
        <f>IF(OR($B21="",Tasks!$AG21=""),"",Tasks!$AG21)</f>
        <v>46408.0</v>
      </c>
      <c r="O21" s="80">
        <f>IF(OR($A21="",NOT(ISNUMBER($G21))),"",IF(AND($F21&lt;=O$6,$G21&gt;=O$5),IF(O$5&gt;$N21,5,$K21)*10+IF(AND($F21&gt;=O$5,$F21&lt;=O$6),IF(AND($G21&gt;=O$5,$G21&lt;=O$6),5,IF($L21=1,2,1)),IF(AND($G21&gt;=O$5,$G21&lt;=O$6),IF($M21&gt;0,4,3),0)),IF(AND($D21&lt;=O$6,$E21&gt;=O$5),60,0)))</f>
        <v>0</v>
      </c>
      <c r="P21" s="80">
        <f>IF(OR($A21="",NOT(ISNUMBER($G21))),"",IF(AND($F21&lt;=P$6,$G21&gt;=P$5),IF(P$5&gt;$N21,5,$K21)*10+IF(AND($F21&gt;=P$5,$F21&lt;=P$6),IF(AND($G21&gt;=P$5,$G21&lt;=P$6),5,IF($L21=1,2,1)),IF(AND($G21&gt;=P$5,$G21&lt;=P$6),IF($M21&gt;0,4,3),0)),IF(AND($D21&lt;=P$6,$E21&gt;=P$5),60,0)))</f>
        <v>0</v>
      </c>
      <c r="Q21" s="80">
        <f>IF(OR($A21="",NOT(ISNUMBER($G21))),"",IF(AND($F21&lt;=Q$6,$G21&gt;=Q$5),IF(Q$5&gt;$N21,5,$K21)*10+IF(AND($F21&gt;=Q$5,$F21&lt;=Q$6),IF(AND($G21&gt;=Q$5,$G21&lt;=Q$6),5,IF($L21=1,2,1)),IF(AND($G21&gt;=Q$5,$G21&lt;=Q$6),IF($M21&gt;0,4,3),0)),IF(AND($D21&lt;=Q$6,$E21&gt;=Q$5),60,0)))</f>
        <v>0</v>
      </c>
      <c r="R21" s="80">
        <f>IF(OR($A21="",NOT(ISNUMBER($G21))),"",IF(AND($F21&lt;=R$6,$G21&gt;=R$5),IF(R$5&gt;$N21,5,$K21)*10+IF(AND($F21&gt;=R$5,$F21&lt;=R$6),IF(AND($G21&gt;=R$5,$G21&lt;=R$6),5,IF($L21=1,2,1)),IF(AND($G21&gt;=R$5,$G21&lt;=R$6),IF($M21&gt;0,4,3),0)),IF(AND($D21&lt;=R$6,$E21&gt;=R$5),60,0)))</f>
        <v>0</v>
      </c>
      <c r="S21" s="80">
        <f>IF(OR($A21="",NOT(ISNUMBER($G21))),"",IF(AND($F21&lt;=S$6,$G21&gt;=S$5),IF(S$5&gt;$N21,5,$K21)*10+IF(AND($F21&gt;=S$5,$F21&lt;=S$6),IF(AND($G21&gt;=S$5,$G21&lt;=S$6),5,IF($L21=1,2,1)),IF(AND($G21&gt;=S$5,$G21&lt;=S$6),IF($M21&gt;0,4,3),0)),IF(AND($D21&lt;=S$6,$E21&gt;=S$5),60,0)))</f>
        <v>0</v>
      </c>
      <c r="T21" s="80">
        <f>IF(OR($A21="",NOT(ISNUMBER($G21))),"",IF(AND($F21&lt;=T$6,$G21&gt;=T$5),IF(T$5&gt;$N21,5,$K21)*10+IF(AND($F21&gt;=T$5,$F21&lt;=T$6),IF(AND($G21&gt;=T$5,$G21&lt;=T$6),5,IF($L21=1,2,1)),IF(AND($G21&gt;=T$5,$G21&lt;=T$6),IF($M21&gt;0,4,3),0)),IF(AND($D21&lt;=T$6,$E21&gt;=T$5),60,0)))</f>
        <v>0</v>
      </c>
      <c r="U21" s="80">
        <f>IF(OR($A21="",NOT(ISNUMBER($G21))),"",IF(AND($F21&lt;=U$6,$G21&gt;=U$5),IF(U$5&gt;$N21,5,$K21)*10+IF(AND($F21&gt;=U$5,$F21&lt;=U$6),IF(AND($G21&gt;=U$5,$G21&lt;=U$6),5,IF($L21=1,2,1)),IF(AND($G21&gt;=U$5,$G21&lt;=U$6),IF($M21&gt;0,4,3),0)),IF(AND($D21&lt;=U$6,$E21&gt;=U$5),60,0)))</f>
        <v>0</v>
      </c>
      <c r="V21" s="80">
        <f>IF(OR($A21="",NOT(ISNUMBER($G21))),"",IF(AND($F21&lt;=V$6,$G21&gt;=V$5),IF(V$5&gt;$N21,5,$K21)*10+IF(AND($F21&gt;=V$5,$F21&lt;=V$6),IF(AND($G21&gt;=V$5,$G21&lt;=V$6),5,IF($L21=1,2,1)),IF(AND($G21&gt;=V$5,$G21&lt;=V$6),IF($M21&gt;0,4,3),0)),IF(AND($D21&lt;=V$6,$E21&gt;=V$5),60,0)))</f>
        <v>0</v>
      </c>
      <c r="W21" s="80">
        <f>IF(OR($A21="",NOT(ISNUMBER($G21))),"",IF(AND($F21&lt;=W$6,$G21&gt;=W$5),IF(W$5&gt;$N21,5,$K21)*10+IF(AND($F21&gt;=W$5,$F21&lt;=W$6),IF(AND($G21&gt;=W$5,$G21&lt;=W$6),5,IF($L21=1,2,1)),IF(AND($G21&gt;=W$5,$G21&lt;=W$6),IF($M21&gt;0,4,3),0)),IF(AND($D21&lt;=W$6,$E21&gt;=W$5),60,0)))</f>
        <v>0</v>
      </c>
      <c r="X21" s="80">
        <f>IF(OR($A21="",NOT(ISNUMBER($G21))),"",IF(AND($F21&lt;=X$6,$G21&gt;=X$5),IF(X$5&gt;$N21,5,$K21)*10+IF(AND($F21&gt;=X$5,$F21&lt;=X$6),IF(AND($G21&gt;=X$5,$G21&lt;=X$6),5,IF($L21=1,2,1)),IF(AND($G21&gt;=X$5,$G21&lt;=X$6),IF($M21&gt;0,4,3),0)),IF(AND($D21&lt;=X$6,$E21&gt;=X$5),60,0)))</f>
        <v>0</v>
      </c>
      <c r="Y21" s="80">
        <f>IF(OR($A21="",NOT(ISNUMBER($G21))),"",IF(AND($F21&lt;=Y$6,$G21&gt;=Y$5),IF(Y$5&gt;$N21,5,$K21)*10+IF(AND($F21&gt;=Y$5,$F21&lt;=Y$6),IF(AND($G21&gt;=Y$5,$G21&lt;=Y$6),5,IF($L21=1,2,1)),IF(AND($G21&gt;=Y$5,$G21&lt;=Y$6),IF($M21&gt;0,4,3),0)),IF(AND($D21&lt;=Y$6,$E21&gt;=Y$5),60,0)))</f>
        <v>0</v>
      </c>
      <c r="Z21" s="80">
        <f>IF(OR($A21="",NOT(ISNUMBER($G21))),"",IF(AND($F21&lt;=Z$6,$G21&gt;=Z$5),IF(Z$5&gt;$N21,5,$K21)*10+IF(AND($F21&gt;=Z$5,$F21&lt;=Z$6),IF(AND($G21&gt;=Z$5,$G21&lt;=Z$6),5,IF($L21=1,2,1)),IF(AND($G21&gt;=Z$5,$G21&lt;=Z$6),IF($M21&gt;0,4,3),0)),IF(AND($D21&lt;=Z$6,$E21&gt;=Z$5),60,0)))</f>
        <v>0</v>
      </c>
      <c r="AA21" s="80">
        <f>IF(OR($A21="",NOT(ISNUMBER($G21))),"",IF(AND($F21&lt;=AA$6,$G21&gt;=AA$5),IF(AA$5&gt;$N21,5,$K21)*10+IF(AND($F21&gt;=AA$5,$F21&lt;=AA$6),IF(AND($G21&gt;=AA$5,$G21&lt;=AA$6),5,IF($L21=1,2,1)),IF(AND($G21&gt;=AA$5,$G21&lt;=AA$6),IF($M21&gt;0,4,3),0)),IF(AND($D21&lt;=AA$6,$E21&gt;=AA$5),60,0)))</f>
        <v>0</v>
      </c>
      <c r="AB21" s="80">
        <f>IF(OR($A21="",NOT(ISNUMBER($G21))),"",IF(AND($F21&lt;=AB$6,$G21&gt;=AB$5),IF(AB$5&gt;$N21,5,$K21)*10+IF(AND($F21&gt;=AB$5,$F21&lt;=AB$6),IF(AND($G21&gt;=AB$5,$G21&lt;=AB$6),5,IF($L21=1,2,1)),IF(AND($G21&gt;=AB$5,$G21&lt;=AB$6),IF($M21&gt;0,4,3),0)),IF(AND($D21&lt;=AB$6,$E21&gt;=AB$5),60,0)))</f>
        <v>0</v>
      </c>
      <c r="AC21" s="80">
        <f>IF(OR($A21="",NOT(ISNUMBER($G21))),"",IF(AND($F21&lt;=AC$6,$G21&gt;=AC$5),IF(AC$5&gt;$N21,5,$K21)*10+IF(AND($F21&gt;=AC$5,$F21&lt;=AC$6),IF(AND($G21&gt;=AC$5,$G21&lt;=AC$6),5,IF($L21=1,2,1)),IF(AND($G21&gt;=AC$5,$G21&lt;=AC$6),IF($M21&gt;0,4,3),0)),IF(AND($D21&lt;=AC$6,$E21&gt;=AC$5),60,0)))</f>
        <v>35</v>
      </c>
      <c r="AD21" s="80">
        <f>IF(OR($A21="",NOT(ISNUMBER($G21))),"",IF(AND($F21&lt;=AD$6,$G21&gt;=AD$5),IF(AD$5&gt;$N21,5,$K21)*10+IF(AND($F21&gt;=AD$5,$F21&lt;=AD$6),IF(AND($G21&gt;=AD$5,$G21&lt;=AD$6),5,IF($L21=1,2,1)),IF(AND($G21&gt;=AD$5,$G21&lt;=AD$6),IF($M21&gt;0,4,3),0)),IF(AND($D21&lt;=AD$6,$E21&gt;=AD$5),60,0)))</f>
        <v>0</v>
      </c>
      <c r="AE21" s="80">
        <f>IF(OR($A21="",NOT(ISNUMBER($G21))),"",IF(AND($F21&lt;=AE$6,$G21&gt;=AE$5),IF(AE$5&gt;$N21,5,$K21)*10+IF(AND($F21&gt;=AE$5,$F21&lt;=AE$6),IF(AND($G21&gt;=AE$5,$G21&lt;=AE$6),5,IF($L21=1,2,1)),IF(AND($G21&gt;=AE$5,$G21&lt;=AE$6),IF($M21&gt;0,4,3),0)),IF(AND($D21&lt;=AE$6,$E21&gt;=AE$5),60,0)))</f>
        <v>0</v>
      </c>
      <c r="AF21" s="80">
        <f>IF(OR($A21="",NOT(ISNUMBER($G21))),"",IF(AND($F21&lt;=AF$6,$G21&gt;=AF$5),IF(AF$5&gt;$N21,5,$K21)*10+IF(AND($F21&gt;=AF$5,$F21&lt;=AF$6),IF(AND($G21&gt;=AF$5,$G21&lt;=AF$6),5,IF($L21=1,2,1)),IF(AND($G21&gt;=AF$5,$G21&lt;=AF$6),IF($M21&gt;0,4,3),0)),IF(AND($D21&lt;=AF$6,$E21&gt;=AF$5),60,0)))</f>
        <v>0</v>
      </c>
      <c r="AG21" s="80">
        <f>IF(OR($A21="",NOT(ISNUMBER($G21))),"",IF(AND($F21&lt;=AG$6,$G21&gt;=AG$5),IF(AG$5&gt;$N21,5,$K21)*10+IF(AND($F21&gt;=AG$5,$F21&lt;=AG$6),IF(AND($G21&gt;=AG$5,$G21&lt;=AG$6),5,IF($L21=1,2,1)),IF(AND($G21&gt;=AG$5,$G21&lt;=AG$6),IF($M21&gt;0,4,3),0)),IF(AND($D21&lt;=AG$6,$E21&gt;=AG$5),60,0)))</f>
        <v>0</v>
      </c>
      <c r="AH21" s="80">
        <f>IF(OR($A21="",NOT(ISNUMBER($G21))),"",IF(AND($F21&lt;=AH$6,$G21&gt;=AH$5),IF(AH$5&gt;$N21,5,$K21)*10+IF(AND($F21&gt;=AH$5,$F21&lt;=AH$6),IF(AND($G21&gt;=AH$5,$G21&lt;=AH$6),5,IF($L21=1,2,1)),IF(AND($G21&gt;=AH$5,$G21&lt;=AH$6),IF($M21&gt;0,4,3),0)),IF(AND($D21&lt;=AH$6,$E21&gt;=AH$5),60,0)))</f>
        <v>0</v>
      </c>
      <c r="AI21" s="80">
        <f>IF(OR($A21="",NOT(ISNUMBER($G21))),"",IF(AND($F21&lt;=AI$6,$G21&gt;=AI$5),IF(AI$5&gt;$N21,5,$K21)*10+IF(AND($F21&gt;=AI$5,$F21&lt;=AI$6),IF(AND($G21&gt;=AI$5,$G21&lt;=AI$6),5,IF($L21=1,2,1)),IF(AND($G21&gt;=AI$5,$G21&lt;=AI$6),IF($M21&gt;0,4,3),0)),IF(AND($D21&lt;=AI$6,$E21&gt;=AI$5),60,0)))</f>
        <v>0</v>
      </c>
      <c r="AJ21" s="80">
        <f>IF(OR($A21="",NOT(ISNUMBER($G21))),"",IF(AND($F21&lt;=AJ$6,$G21&gt;=AJ$5),IF(AJ$5&gt;$N21,5,$K21)*10+IF(AND($F21&gt;=AJ$5,$F21&lt;=AJ$6),IF(AND($G21&gt;=AJ$5,$G21&lt;=AJ$6),5,IF($L21=1,2,1)),IF(AND($G21&gt;=AJ$5,$G21&lt;=AJ$6),IF($M21&gt;0,4,3),0)),IF(AND($D21&lt;=AJ$6,$E21&gt;=AJ$5),60,0)))</f>
        <v>0</v>
      </c>
      <c r="AK21" s="80">
        <f>IF(OR($A21="",NOT(ISNUMBER($G21))),"",IF(AND($F21&lt;=AK$6,$G21&gt;=AK$5),IF(AK$5&gt;$N21,5,$K21)*10+IF(AND($F21&gt;=AK$5,$F21&lt;=AK$6),IF(AND($G21&gt;=AK$5,$G21&lt;=AK$6),5,IF($L21=1,2,1)),IF(AND($G21&gt;=AK$5,$G21&lt;=AK$6),IF($M21&gt;0,4,3),0)),IF(AND($D21&lt;=AK$6,$E21&gt;=AK$5),60,0)))</f>
        <v>0</v>
      </c>
      <c r="AL21" s="80">
        <f>IF(OR($A21="",NOT(ISNUMBER($G21))),"",IF(AND($F21&lt;=AL$6,$G21&gt;=AL$5),IF(AL$5&gt;$N21,5,$K21)*10+IF(AND($F21&gt;=AL$5,$F21&lt;=AL$6),IF(AND($G21&gt;=AL$5,$G21&lt;=AL$6),5,IF($L21=1,2,1)),IF(AND($G21&gt;=AL$5,$G21&lt;=AL$6),IF($M21&gt;0,4,3),0)),IF(AND($D21&lt;=AL$6,$E21&gt;=AL$5),60,0)))</f>
        <v>0</v>
      </c>
      <c r="AM21" s="80">
        <f>IF(OR($A21="",NOT(ISNUMBER($G21))),"",IF(AND($F21&lt;=AM$6,$G21&gt;=AM$5),IF(AM$5&gt;$N21,5,$K21)*10+IF(AND($F21&gt;=AM$5,$F21&lt;=AM$6),IF(AND($G21&gt;=AM$5,$G21&lt;=AM$6),5,IF($L21=1,2,1)),IF(AND($G21&gt;=AM$5,$G21&lt;=AM$6),IF($M21&gt;0,4,3),0)),IF(AND($D21&lt;=AM$6,$E21&gt;=AM$5),60,0)))</f>
        <v>0</v>
      </c>
      <c r="AN21" s="80">
        <f>IF(OR($A21="",NOT(ISNUMBER($G21))),"",IF(AND($F21&lt;=AN$6,$G21&gt;=AN$5),IF(AN$5&gt;$N21,5,$K21)*10+IF(AND($F21&gt;=AN$5,$F21&lt;=AN$6),IF(AND($G21&gt;=AN$5,$G21&lt;=AN$6),5,IF($L21=1,2,1)),IF(AND($G21&gt;=AN$5,$G21&lt;=AN$6),IF($M21&gt;0,4,3),0)),IF(AND($D21&lt;=AN$6,$E21&gt;=AN$5),60,0)))</f>
        <v>0</v>
      </c>
      <c r="AO21" s="80">
        <f>IF(OR($A21="",NOT(ISNUMBER($G21))),"",IF(AND($F21&lt;=AO$6,$G21&gt;=AO$5),IF(AO$5&gt;$N21,5,$K21)*10+IF(AND($F21&gt;=AO$5,$F21&lt;=AO$6),IF(AND($G21&gt;=AO$5,$G21&lt;=AO$6),5,IF($L21=1,2,1)),IF(AND($G21&gt;=AO$5,$G21&lt;=AO$6),IF($M21&gt;0,4,3),0)),IF(AND($D21&lt;=AO$6,$E21&gt;=AO$5),60,0)))</f>
        <v>0</v>
      </c>
      <c r="AP21" s="80">
        <f>IF(OR($A21="",NOT(ISNUMBER($G21))),"",IF(AND($F21&lt;=AP$6,$G21&gt;=AP$5),IF(AP$5&gt;$N21,5,$K21)*10+IF(AND($F21&gt;=AP$5,$F21&lt;=AP$6),IF(AND($G21&gt;=AP$5,$G21&lt;=AP$6),5,IF($L21=1,2,1)),IF(AND($G21&gt;=AP$5,$G21&lt;=AP$6),IF($M21&gt;0,4,3),0)),IF(AND($D21&lt;=AP$6,$E21&gt;=AP$5),60,0)))</f>
        <v>0</v>
      </c>
      <c r="AQ21" s="80">
        <f>IF(OR($A21="",NOT(ISNUMBER($G21))),"",IF(AND($F21&lt;=AQ$6,$G21&gt;=AQ$5),IF(AQ$5&gt;$N21,5,$K21)*10+IF(AND($F21&gt;=AQ$5,$F21&lt;=AQ$6),IF(AND($G21&gt;=AQ$5,$G21&lt;=AQ$6),5,IF($L21=1,2,1)),IF(AND($G21&gt;=AQ$5,$G21&lt;=AQ$6),IF($M21&gt;0,4,3),0)),IF(AND($D21&lt;=AQ$6,$E21&gt;=AQ$5),60,0)))</f>
        <v>0</v>
      </c>
      <c r="AR21" s="80">
        <f>IF(OR($A21="",NOT(ISNUMBER($G21))),"",IF(AND($F21&lt;=AR$6,$G21&gt;=AR$5),IF(AR$5&gt;$N21,5,$K21)*10+IF(AND($F21&gt;=AR$5,$F21&lt;=AR$6),IF(AND($G21&gt;=AR$5,$G21&lt;=AR$6),5,IF($L21=1,2,1)),IF(AND($G21&gt;=AR$5,$G21&lt;=AR$6),IF($M21&gt;0,4,3),0)),IF(AND($D21&lt;=AR$6,$E21&gt;=AR$5),60,0)))</f>
        <v>0</v>
      </c>
      <c r="AS21" s="80">
        <f>IF(OR($A21="",NOT(ISNUMBER($G21))),"",IF(AND($F21&lt;=AS$6,$G21&gt;=AS$5),IF(AS$5&gt;$N21,5,$K21)*10+IF(AND($F21&gt;=AS$5,$F21&lt;=AS$6),IF(AND($G21&gt;=AS$5,$G21&lt;=AS$6),5,IF($L21=1,2,1)),IF(AND($G21&gt;=AS$5,$G21&lt;=AS$6),IF($M21&gt;0,4,3),0)),IF(AND($D21&lt;=AS$6,$E21&gt;=AS$5),60,0)))</f>
        <v>0</v>
      </c>
      <c r="AT21" s="80">
        <f>IF(OR($A21="",NOT(ISNUMBER($G21))),"",IF(AND($F21&lt;=AT$6,$G21&gt;=AT$5),IF(AT$5&gt;$N21,5,$K21)*10+IF(AND($F21&gt;=AT$5,$F21&lt;=AT$6),IF(AND($G21&gt;=AT$5,$G21&lt;=AT$6),5,IF($L21=1,2,1)),IF(AND($G21&gt;=AT$5,$G21&lt;=AT$6),IF($M21&gt;0,4,3),0)),IF(AND($D21&lt;=AT$6,$E21&gt;=AT$5),60,0)))</f>
        <v>0</v>
      </c>
      <c r="AU21" s="80">
        <f>IF(OR($A21="",NOT(ISNUMBER($G21))),"",IF(AND($F21&lt;=AU$6,$G21&gt;=AU$5),IF(AU$5&gt;$N21,5,$K21)*10+IF(AND($F21&gt;=AU$5,$F21&lt;=AU$6),IF(AND($G21&gt;=AU$5,$G21&lt;=AU$6),5,IF($L21=1,2,1)),IF(AND($G21&gt;=AU$5,$G21&lt;=AU$6),IF($M21&gt;0,4,3),0)),IF(AND($D21&lt;=AU$6,$E21&gt;=AU$5),60,0)))</f>
        <v>0</v>
      </c>
      <c r="AV21" s="80">
        <f>IF(OR($A21="",NOT(ISNUMBER($G21))),"",IF(AND($F21&lt;=AV$6,$G21&gt;=AV$5),IF(AV$5&gt;$N21,5,$K21)*10+IF(AND($F21&gt;=AV$5,$F21&lt;=AV$6),IF(AND($G21&gt;=AV$5,$G21&lt;=AV$6),5,IF($L21=1,2,1)),IF(AND($G21&gt;=AV$5,$G21&lt;=AV$6),IF($M21&gt;0,4,3),0)),IF(AND($D21&lt;=AV$6,$E21&gt;=AV$5),60,0)))</f>
        <v>0</v>
      </c>
      <c r="AW21" s="80">
        <f>IF(OR($A21="",NOT(ISNUMBER($G21))),"",IF(AND($F21&lt;=AW$6,$G21&gt;=AW$5),IF(AW$5&gt;$N21,5,$K21)*10+IF(AND($F21&gt;=AW$5,$F21&lt;=AW$6),IF(AND($G21&gt;=AW$5,$G21&lt;=AW$6),5,IF($L21=1,2,1)),IF(AND($G21&gt;=AW$5,$G21&lt;=AW$6),IF($M21&gt;0,4,3),0)),IF(AND($D21&lt;=AW$6,$E21&gt;=AW$5),60,0)))</f>
        <v>0</v>
      </c>
      <c r="AX21" s="80">
        <f>IF(OR($A21="",NOT(ISNUMBER($G21))),"",IF(AND($F21&lt;=AX$6,$G21&gt;=AX$5),IF(AX$5&gt;$N21,5,$K21)*10+IF(AND($F21&gt;=AX$5,$F21&lt;=AX$6),IF(AND($G21&gt;=AX$5,$G21&lt;=AX$6),5,IF($L21=1,2,1)),IF(AND($G21&gt;=AX$5,$G21&lt;=AX$6),IF($M21&gt;0,4,3),0)),IF(AND($D21&lt;=AX$6,$E21&gt;=AX$5),60,0)))</f>
        <v>0</v>
      </c>
      <c r="AY21" s="80">
        <f>IF(OR($A21="",NOT(ISNUMBER($G21))),"",IF(AND($F21&lt;=AY$6,$G21&gt;=AY$5),IF(AY$5&gt;$N21,5,$K21)*10+IF(AND($F21&gt;=AY$5,$F21&lt;=AY$6),IF(AND($G21&gt;=AY$5,$G21&lt;=AY$6),5,IF($L21=1,2,1)),IF(AND($G21&gt;=AY$5,$G21&lt;=AY$6),IF($M21&gt;0,4,3),0)),IF(AND($D21&lt;=AY$6,$E21&gt;=AY$5),60,0)))</f>
        <v>0</v>
      </c>
      <c r="AZ21" s="80">
        <f>IF(OR($A21="",NOT(ISNUMBER($G21))),"",IF(AND($F21&lt;=AZ$6,$G21&gt;=AZ$5),IF(AZ$5&gt;$N21,5,$K21)*10+IF(AND($F21&gt;=AZ$5,$F21&lt;=AZ$6),IF(AND($G21&gt;=AZ$5,$G21&lt;=AZ$6),5,IF($L21=1,2,1)),IF(AND($G21&gt;=AZ$5,$G21&lt;=AZ$6),IF($M21&gt;0,4,3),0)),IF(AND($D21&lt;=AZ$6,$E21&gt;=AZ$5),60,0)))</f>
        <v>0</v>
      </c>
      <c r="BA21" s="80">
        <f>IF(OR($A21="",NOT(ISNUMBER($G21))),"",IF(AND($F21&lt;=BA$6,$G21&gt;=BA$5),IF(BA$5&gt;$N21,5,$K21)*10+IF(AND($F21&gt;=BA$5,$F21&lt;=BA$6),IF(AND($G21&gt;=BA$5,$G21&lt;=BA$6),5,IF($L21=1,2,1)),IF(AND($G21&gt;=BA$5,$G21&lt;=BA$6),IF($M21&gt;0,4,3),0)),IF(AND($D21&lt;=BA$6,$E21&gt;=BA$5),60,0)))</f>
        <v>0</v>
      </c>
      <c r="BB21" s="80">
        <f>IF(OR($A21="",NOT(ISNUMBER($G21))),"",IF(AND($F21&lt;=BB$6,$G21&gt;=BB$5),IF(BB$5&gt;$N21,5,$K21)*10+IF(AND($F21&gt;=BB$5,$F21&lt;=BB$6),IF(AND($G21&gt;=BB$5,$G21&lt;=BB$6),5,IF($L21=1,2,1)),IF(AND($G21&gt;=BB$5,$G21&lt;=BB$6),IF($M21&gt;0,4,3),0)),IF(AND($D21&lt;=BB$6,$E21&gt;=BB$5),60,0)))</f>
        <v>0</v>
      </c>
      <c r="BC21" s="80">
        <f>IF(OR($A21="",NOT(ISNUMBER($G21))),"",IF(AND($F21&lt;=BC$6,$G21&gt;=BC$5),IF(BC$5&gt;$N21,5,$K21)*10+IF(AND($F21&gt;=BC$5,$F21&lt;=BC$6),IF(AND($G21&gt;=BC$5,$G21&lt;=BC$6),5,IF($L21=1,2,1)),IF(AND($G21&gt;=BC$5,$G21&lt;=BC$6),IF($M21&gt;0,4,3),0)),IF(AND($D21&lt;=BC$6,$E21&gt;=BC$5),60,0)))</f>
        <v>0</v>
      </c>
      <c r="BD21" s="80">
        <f>IF(OR($A21="",NOT(ISNUMBER($G21))),"",IF(AND($F21&lt;=BD$6,$G21&gt;=BD$5),IF(BD$5&gt;$N21,5,$K21)*10+IF(AND($F21&gt;=BD$5,$F21&lt;=BD$6),IF(AND($G21&gt;=BD$5,$G21&lt;=BD$6),5,IF($L21=1,2,1)),IF(AND($G21&gt;=BD$5,$G21&lt;=BD$6),IF($M21&gt;0,4,3),0)),IF(AND($D21&lt;=BD$6,$E21&gt;=BD$5),60,0)))</f>
        <v>0</v>
      </c>
      <c r="BE21" s="80">
        <f>IF(OR($A21="",NOT(ISNUMBER($G21))),"",IF(AND($F21&lt;=BE$6,$G21&gt;=BE$5),IF(BE$5&gt;$N21,5,$K21)*10+IF(AND($F21&gt;=BE$5,$F21&lt;=BE$6),IF(AND($G21&gt;=BE$5,$G21&lt;=BE$6),5,IF($L21=1,2,1)),IF(AND($G21&gt;=BE$5,$G21&lt;=BE$6),IF($M21&gt;0,4,3),0)),IF(AND($D21&lt;=BE$6,$E21&gt;=BE$5),60,0)))</f>
        <v>0</v>
      </c>
      <c r="BF21" s="80">
        <f>IF(OR($A21="",NOT(ISNUMBER($G21))),"",IF(AND($F21&lt;=BF$6,$G21&gt;=BF$5),IF(BF$5&gt;$N21,5,$K21)*10+IF(AND($F21&gt;=BF$5,$F21&lt;=BF$6),IF(AND($G21&gt;=BF$5,$G21&lt;=BF$6),5,IF($L21=1,2,1)),IF(AND($G21&gt;=BF$5,$G21&lt;=BF$6),IF($M21&gt;0,4,3),0)),IF(AND($D21&lt;=BF$6,$E21&gt;=BF$5),60,0)))</f>
        <v>0</v>
      </c>
      <c r="BG21" s="80">
        <f>IF(OR($A21="",NOT(ISNUMBER($G21))),"",IF(AND($F21&lt;=BG$6,$G21&gt;=BG$5),IF(BG$5&gt;$N21,5,$K21)*10+IF(AND($F21&gt;=BG$5,$F21&lt;=BG$6),IF(AND($G21&gt;=BG$5,$G21&lt;=BG$6),5,IF($L21=1,2,1)),IF(AND($G21&gt;=BG$5,$G21&lt;=BG$6),IF($M21&gt;0,4,3),0)),IF(AND($D21&lt;=BG$6,$E21&gt;=BG$5),60,0)))</f>
        <v>0</v>
      </c>
      <c r="BH21" s="80">
        <f>IF(OR($A21="",NOT(ISNUMBER($G21))),"",IF(AND($F21&lt;=BH$6,$G21&gt;=BH$5),IF(BH$5&gt;$N21,5,$K21)*10+IF(AND($F21&gt;=BH$5,$F21&lt;=BH$6),IF(AND($G21&gt;=BH$5,$G21&lt;=BH$6),5,IF($L21=1,2,1)),IF(AND($G21&gt;=BH$5,$G21&lt;=BH$6),IF($M21&gt;0,4,3),0)),IF(AND($D21&lt;=BH$6,$E21&gt;=BH$5),60,0)))</f>
        <v>0</v>
      </c>
      <c r="BI21" s="80">
        <f>IF(OR($A21="",NOT(ISNUMBER($G21))),"",IF(AND($F21&lt;=BI$6,$G21&gt;=BI$5),IF(BI$5&gt;$N21,5,$K21)*10+IF(AND($F21&gt;=BI$5,$F21&lt;=BI$6),IF(AND($G21&gt;=BI$5,$G21&lt;=BI$6),5,IF($L21=1,2,1)),IF(AND($G21&gt;=BI$5,$G21&lt;=BI$6),IF($M21&gt;0,4,3),0)),IF(AND($D21&lt;=BI$6,$E21&gt;=BI$5),60,0)))</f>
        <v>0</v>
      </c>
      <c r="BJ21" s="80">
        <f>IF(OR($A21="",NOT(ISNUMBER($G21))),"",IF(AND($F21&lt;=BJ$6,$G21&gt;=BJ$5),IF(BJ$5&gt;$N21,5,$K21)*10+IF(AND($F21&gt;=BJ$5,$F21&lt;=BJ$6),IF(AND($G21&gt;=BJ$5,$G21&lt;=BJ$6),5,IF($L21=1,2,1)),IF(AND($G21&gt;=BJ$5,$G21&lt;=BJ$6),IF($M21&gt;0,4,3),0)),IF(AND($D21&lt;=BJ$6,$E21&gt;=BJ$5),60,0)))</f>
        <v>0</v>
      </c>
      <c r="BK21" s="80">
        <f>IF(OR($A21="",NOT(ISNUMBER($G21))),"",IF(AND($F21&lt;=BK$6,$G21&gt;=BK$5),IF(BK$5&gt;$N21,5,$K21)*10+IF(AND($F21&gt;=BK$5,$F21&lt;=BK$6),IF(AND($G21&gt;=BK$5,$G21&lt;=BK$6),5,IF($L21=1,2,1)),IF(AND($G21&gt;=BK$5,$G21&lt;=BK$6),IF($M21&gt;0,4,3),0)),IF(AND($D21&lt;=BK$6,$E21&gt;=BK$5),60,0)))</f>
        <v>0</v>
      </c>
      <c r="BL21" s="80">
        <f>IF(OR($A21="",NOT(ISNUMBER($G21))),"",IF(AND($F21&lt;=BL$6,$G21&gt;=BL$5),IF(BL$5&gt;$N21,5,$K21)*10+IF(AND($F21&gt;=BL$5,$F21&lt;=BL$6),IF(AND($G21&gt;=BL$5,$G21&lt;=BL$6),5,IF($L21=1,2,1)),IF(AND($G21&gt;=BL$5,$G21&lt;=BL$6),IF($M21&gt;0,4,3),0)),IF(AND($D21&lt;=BL$6,$E21&gt;=BL$5),60,0)))</f>
        <v>0</v>
      </c>
      <c r="BM21" s="80">
        <f>IF(OR($A21="",NOT(ISNUMBER($G21))),"",IF(AND($F21&lt;=BM$6,$G21&gt;=BM$5),IF(BM$5&gt;$N21,5,$K21)*10+IF(AND($F21&gt;=BM$5,$F21&lt;=BM$6),IF(AND($G21&gt;=BM$5,$G21&lt;=BM$6),5,IF($L21=1,2,1)),IF(AND($G21&gt;=BM$5,$G21&lt;=BM$6),IF($M21&gt;0,4,3),0)),IF(AND($D21&lt;=BM$6,$E21&gt;=BM$5),60,0)))</f>
        <v>0</v>
      </c>
      <c r="BN21" s="80">
        <f>IF(OR($A21="",NOT(ISNUMBER($G21))),"",IF(AND($F21&lt;=BN$6,$G21&gt;=BN$5),IF(BN$5&gt;$N21,5,$K21)*10+IF(AND($F21&gt;=BN$5,$F21&lt;=BN$6),IF(AND($G21&gt;=BN$5,$G21&lt;=BN$6),5,IF($L21=1,2,1)),IF(AND($G21&gt;=BN$5,$G21&lt;=BN$6),IF($M21&gt;0,4,3),0)),IF(AND($D21&lt;=BN$6,$E21&gt;=BN$5),60,0)))</f>
        <v>0</v>
      </c>
      <c r="BO21" s="80">
        <f>IF(OR($A21="",NOT(ISNUMBER($G21))),"",IF(AND($F21&lt;=BO$6,$G21&gt;=BO$5),IF(BO$5&gt;$N21,5,$K21)*10+IF(AND($F21&gt;=BO$5,$F21&lt;=BO$6),IF(AND($G21&gt;=BO$5,$G21&lt;=BO$6),5,IF($L21=1,2,1)),IF(AND($G21&gt;=BO$5,$G21&lt;=BO$6),IF($M21&gt;0,4,3),0)),IF(AND($D21&lt;=BO$6,$E21&gt;=BO$5),60,0)))</f>
        <v>0</v>
      </c>
      <c r="BP21" s="80">
        <f>IF(OR($A21="",NOT(ISNUMBER($G21))),"",IF(AND($F21&lt;=BP$6,$G21&gt;=BP$5),IF(BP$5&gt;$N21,5,$K21)*10+IF(AND($F21&gt;=BP$5,$F21&lt;=BP$6),IF(AND($G21&gt;=BP$5,$G21&lt;=BP$6),5,IF($L21=1,2,1)),IF(AND($G21&gt;=BP$5,$G21&lt;=BP$6),IF($M21&gt;0,4,3),0)),IF(AND($D21&lt;=BP$6,$E21&gt;=BP$5),60,0)))</f>
        <v>0</v>
      </c>
      <c r="BQ21" s="80">
        <f>IF(OR($A21="",NOT(ISNUMBER($G21))),"",IF(AND($F21&lt;=BQ$6,$G21&gt;=BQ$5),IF(BQ$5&gt;$N21,5,$K21)*10+IF(AND($F21&gt;=BQ$5,$F21&lt;=BQ$6),IF(AND($G21&gt;=BQ$5,$G21&lt;=BQ$6),5,IF($L21=1,2,1)),IF(AND($G21&gt;=BQ$5,$G21&lt;=BQ$6),IF($M21&gt;0,4,3),0)),IF(AND($D21&lt;=BQ$6,$E21&gt;=BQ$5),60,0)))</f>
        <v>0</v>
      </c>
      <c r="BR21" s="80">
        <f>IF(OR($A21="",NOT(ISNUMBER($G21))),"",IF(AND($F21&lt;=BR$6,$G21&gt;=BR$5),IF(BR$5&gt;$N21,5,$K21)*10+IF(AND($F21&gt;=BR$5,$F21&lt;=BR$6),IF(AND($G21&gt;=BR$5,$G21&lt;=BR$6),5,IF($L21=1,2,1)),IF(AND($G21&gt;=BR$5,$G21&lt;=BR$6),IF($M21&gt;0,4,3),0)),IF(AND($D21&lt;=BR$6,$E21&gt;=BR$5),60,0)))</f>
        <v>0</v>
      </c>
      <c r="BS21" s="80">
        <f>IF(OR($A21="",NOT(ISNUMBER($G21))),"",IF(AND($F21&lt;=BS$6,$G21&gt;=BS$5),IF(BS$5&gt;$N21,5,$K21)*10+IF(AND($F21&gt;=BS$5,$F21&lt;=BS$6),IF(AND($G21&gt;=BS$5,$G21&lt;=BS$6),5,IF($L21=1,2,1)),IF(AND($G21&gt;=BS$5,$G21&lt;=BS$6),IF($M21&gt;0,4,3),0)),IF(AND($D21&lt;=BS$6,$E21&gt;=BS$5),60,0)))</f>
        <v>0</v>
      </c>
      <c r="BT21" s="80">
        <f>IF(OR($A21="",NOT(ISNUMBER($G21))),"",IF(AND($F21&lt;=BT$6,$G21&gt;=BT$5),IF(BT$5&gt;$N21,5,$K21)*10+IF(AND($F21&gt;=BT$5,$F21&lt;=BT$6),IF(AND($G21&gt;=BT$5,$G21&lt;=BT$6),5,IF($L21=1,2,1)),IF(AND($G21&gt;=BT$5,$G21&lt;=BT$6),IF($M21&gt;0,4,3),0)),IF(AND($D21&lt;=BT$6,$E21&gt;=BT$5),60,0)))</f>
        <v>0</v>
      </c>
      <c r="BU21" s="80">
        <f>IF(OR($A21="",NOT(ISNUMBER($G21))),"",IF(AND($F21&lt;=BU$6,$G21&gt;=BU$5),IF(BU$5&gt;$N21,5,$K21)*10+IF(AND($F21&gt;=BU$5,$F21&lt;=BU$6),IF(AND($G21&gt;=BU$5,$G21&lt;=BU$6),5,IF($L21=1,2,1)),IF(AND($G21&gt;=BU$5,$G21&lt;=BU$6),IF($M21&gt;0,4,3),0)),IF(AND($D21&lt;=BU$6,$E21&gt;=BU$5),60,0)))</f>
        <v>0</v>
      </c>
      <c r="BV21" s="80">
        <f>IF(OR($A21="",NOT(ISNUMBER($G21))),"",IF(AND($F21&lt;=BV$6,$G21&gt;=BV$5),IF(BV$5&gt;$N21,5,$K21)*10+IF(AND($F21&gt;=BV$5,$F21&lt;=BV$6),IF(AND($G21&gt;=BV$5,$G21&lt;=BV$6),5,IF($L21=1,2,1)),IF(AND($G21&gt;=BV$5,$G21&lt;=BV$6),IF($M21&gt;0,4,3),0)),IF(AND($D21&lt;=BV$6,$E21&gt;=BV$5),60,0)))</f>
        <v>0</v>
      </c>
      <c r="BW21" s="80">
        <f>IF(OR($A21="",NOT(ISNUMBER($G21))),"",IF(AND($F21&lt;=BW$6,$G21&gt;=BW$5),IF(BW$5&gt;$N21,5,$K21)*10+IF(AND($F21&gt;=BW$5,$F21&lt;=BW$6),IF(AND($G21&gt;=BW$5,$G21&lt;=BW$6),5,IF($L21=1,2,1)),IF(AND($G21&gt;=BW$5,$G21&lt;=BW$6),IF($M21&gt;0,4,3),0)),IF(AND($D21&lt;=BW$6,$E21&gt;=BW$5),60,0)))</f>
        <v>0</v>
      </c>
      <c r="BX21" s="80">
        <f>IF(OR($A21="",NOT(ISNUMBER($G21))),"",IF(AND($F21&lt;=BX$6,$G21&gt;=BX$5),IF(BX$5&gt;$N21,5,$K21)*10+IF(AND($F21&gt;=BX$5,$F21&lt;=BX$6),IF(AND($G21&gt;=BX$5,$G21&lt;=BX$6),5,IF($L21=1,2,1)),IF(AND($G21&gt;=BX$5,$G21&lt;=BX$6),IF($M21&gt;0,4,3),0)),IF(AND($D21&lt;=BX$6,$E21&gt;=BX$5),60,0)))</f>
        <v>0</v>
      </c>
      <c r="BY21" s="80">
        <f>IF(OR($A21="",NOT(ISNUMBER($G21))),"",IF(AND($F21&lt;=BY$6,$G21&gt;=BY$5),IF(BY$5&gt;$N21,5,$K21)*10+IF(AND($F21&gt;=BY$5,$F21&lt;=BY$6),IF(AND($G21&gt;=BY$5,$G21&lt;=BY$6),5,IF($L21=1,2,1)),IF(AND($G21&gt;=BY$5,$G21&lt;=BY$6),IF($M21&gt;0,4,3),0)),IF(AND($D21&lt;=BY$6,$E21&gt;=BY$5),60,0)))</f>
        <v>0</v>
      </c>
      <c r="BZ21" s="80">
        <f>IF(OR($A21="",NOT(ISNUMBER($G21))),"",IF(AND($F21&lt;=BZ$6,$G21&gt;=BZ$5),IF(BZ$5&gt;$N21,5,$K21)*10+IF(AND($F21&gt;=BZ$5,$F21&lt;=BZ$6),IF(AND($G21&gt;=BZ$5,$G21&lt;=BZ$6),5,IF($L21=1,2,1)),IF(AND($G21&gt;=BZ$5,$G21&lt;=BZ$6),IF($M21&gt;0,4,3),0)),IF(AND($D21&lt;=BZ$6,$E21&gt;=BZ$5),60,0)))</f>
        <v>0</v>
      </c>
      <c r="CA21" s="80">
        <f>IF(OR($A21="",NOT(ISNUMBER($G21))),"",IF(AND($F21&lt;=CA$6,$G21&gt;=CA$5),IF(CA$5&gt;$N21,5,$K21)*10+IF(AND($F21&gt;=CA$5,$F21&lt;=CA$6),IF(AND($G21&gt;=CA$5,$G21&lt;=CA$6),5,IF($L21=1,2,1)),IF(AND($G21&gt;=CA$5,$G21&lt;=CA$6),IF($M21&gt;0,4,3),0)),IF(AND($D21&lt;=CA$6,$E21&gt;=CA$5),60,0)))</f>
        <v>0</v>
      </c>
      <c r="CB21" s="80">
        <f>IF(OR($A21="",NOT(ISNUMBER($G21))),"",IF(AND($F21&lt;=CB$6,$G21&gt;=CB$5),IF(CB$5&gt;$N21,5,$K21)*10+IF(AND($F21&gt;=CB$5,$F21&lt;=CB$6),IF(AND($G21&gt;=CB$5,$G21&lt;=CB$6),5,IF($L21=1,2,1)),IF(AND($G21&gt;=CB$5,$G21&lt;=CB$6),IF($M21&gt;0,4,3),0)),IF(AND($D21&lt;=CB$6,$E21&gt;=CB$5),60,0)))</f>
        <v>0</v>
      </c>
      <c r="CC21" s="80">
        <f>IF(OR($A21="",NOT(ISNUMBER($G21))),"",IF(AND($F21&lt;=CC$6,$G21&gt;=CC$5),IF(CC$5&gt;$N21,5,$K21)*10+IF(AND($F21&gt;=CC$5,$F21&lt;=CC$6),IF(AND($G21&gt;=CC$5,$G21&lt;=CC$6),5,IF($L21=1,2,1)),IF(AND($G21&gt;=CC$5,$G21&lt;=CC$6),IF($M21&gt;0,4,3),0)),IF(AND($D21&lt;=CC$6,$E21&gt;=CC$5),60,0)))</f>
        <v>0</v>
      </c>
      <c r="CD21" s="80">
        <f>IF(OR($A21="",NOT(ISNUMBER($G21))),"",IF(AND($F21&lt;=CD$6,$G21&gt;=CD$5),IF(CD$5&gt;$N21,5,$K21)*10+IF(AND($F21&gt;=CD$5,$F21&lt;=CD$6),IF(AND($G21&gt;=CD$5,$G21&lt;=CD$6),5,IF($L21=1,2,1)),IF(AND($G21&gt;=CD$5,$G21&lt;=CD$6),IF($M21&gt;0,4,3),0)),IF(AND($D21&lt;=CD$6,$E21&gt;=CD$5),60,0)))</f>
        <v>0</v>
      </c>
      <c r="CE21" s="80">
        <f>IF(OR($A21="",NOT(ISNUMBER($G21))),"",IF(AND($F21&lt;=CE$6,$G21&gt;=CE$5),IF(CE$5&gt;$N21,5,$K21)*10+IF(AND($F21&gt;=CE$5,$F21&lt;=CE$6),IF(AND($G21&gt;=CE$5,$G21&lt;=CE$6),5,IF($L21=1,2,1)),IF(AND($G21&gt;=CE$5,$G21&lt;=CE$6),IF($M21&gt;0,4,3),0)),IF(AND($D21&lt;=CE$6,$E21&gt;=CE$5),60,0)))</f>
        <v>0</v>
      </c>
      <c r="CF21" s="80">
        <f>IF(OR($A21="",NOT(ISNUMBER($G21))),"",IF(AND($F21&lt;=CF$6,$G21&gt;=CF$5),IF(CF$5&gt;$N21,5,$K21)*10+IF(AND($F21&gt;=CF$5,$F21&lt;=CF$6),IF(AND($G21&gt;=CF$5,$G21&lt;=CF$6),5,IF($L21=1,2,1)),IF(AND($G21&gt;=CF$5,$G21&lt;=CF$6),IF($M21&gt;0,4,3),0)),IF(AND($D21&lt;=CF$6,$E21&gt;=CF$5),60,0)))</f>
        <v>0</v>
      </c>
      <c r="CG21" s="80">
        <f>IF(OR($A21="",NOT(ISNUMBER($G21))),"",IF(AND($F21&lt;=CG$6,$G21&gt;=CG$5),IF(CG$5&gt;$N21,5,$K21)*10+IF(AND($F21&gt;=CG$5,$F21&lt;=CG$6),IF(AND($G21&gt;=CG$5,$G21&lt;=CG$6),5,IF($L21=1,2,1)),IF(AND($G21&gt;=CG$5,$G21&lt;=CG$6),IF($M21&gt;0,4,3),0)),IF(AND($D21&lt;=CG$6,$E21&gt;=CG$5),60,0)))</f>
        <v>0</v>
      </c>
      <c r="CH21" s="80">
        <f>IF(OR($A21="",NOT(ISNUMBER($G21))),"",IF(AND($F21&lt;=CH$6,$G21&gt;=CH$5),IF(CH$5&gt;$N21,5,$K21)*10+IF(AND($F21&gt;=CH$5,$F21&lt;=CH$6),IF(AND($G21&gt;=CH$5,$G21&lt;=CH$6),5,IF($L21=1,2,1)),IF(AND($G21&gt;=CH$5,$G21&lt;=CH$6),IF($M21&gt;0,4,3),0)),IF(AND($D21&lt;=CH$6,$E21&gt;=CH$5),60,0)))</f>
        <v>0</v>
      </c>
      <c r="CI21" s="80">
        <f>IF(OR($A21="",NOT(ISNUMBER($G21))),"",IF(AND($F21&lt;=CI$6,$G21&gt;=CI$5),IF(CI$5&gt;$N21,5,$K21)*10+IF(AND($F21&gt;=CI$5,$F21&lt;=CI$6),IF(AND($G21&gt;=CI$5,$G21&lt;=CI$6),5,IF($L21=1,2,1)),IF(AND($G21&gt;=CI$5,$G21&lt;=CI$6),IF($M21&gt;0,4,3),0)),IF(AND($D21&lt;=CI$6,$E21&gt;=CI$5),60,0)))</f>
        <v>0</v>
      </c>
      <c r="CJ21" s="80">
        <f>IF(OR($A21="",NOT(ISNUMBER($G21))),"",IF(AND($F21&lt;=CJ$6,$G21&gt;=CJ$5),IF(CJ$5&gt;$N21,5,$K21)*10+IF(AND($F21&gt;=CJ$5,$F21&lt;=CJ$6),IF(AND($G21&gt;=CJ$5,$G21&lt;=CJ$6),5,IF($L21=1,2,1)),IF(AND($G21&gt;=CJ$5,$G21&lt;=CJ$6),IF($M21&gt;0,4,3),0)),IF(AND($D21&lt;=CJ$6,$E21&gt;=CJ$5),60,0)))</f>
        <v>0</v>
      </c>
      <c r="CK21" s="80">
        <f>IF(OR($A21="",NOT(ISNUMBER($G21))),"",IF(AND($F21&lt;=CK$6,$G21&gt;=CK$5),IF(CK$5&gt;$N21,5,$K21)*10+IF(AND($F21&gt;=CK$5,$F21&lt;=CK$6),IF(AND($G21&gt;=CK$5,$G21&lt;=CK$6),5,IF($L21=1,2,1)),IF(AND($G21&gt;=CK$5,$G21&lt;=CK$6),IF($M21&gt;0,4,3),0)),IF(AND($D21&lt;=CK$6,$E21&gt;=CK$5),60,0)))</f>
        <v>0</v>
      </c>
      <c r="CL21" s="80">
        <f>IF(OR($A21="",NOT(ISNUMBER($G21))),"",IF(AND($F21&lt;=CL$6,$G21&gt;=CL$5),IF(CL$5&gt;$N21,5,$K21)*10+IF(AND($F21&gt;=CL$5,$F21&lt;=CL$6),IF(AND($G21&gt;=CL$5,$G21&lt;=CL$6),5,IF($L21=1,2,1)),IF(AND($G21&gt;=CL$5,$G21&lt;=CL$6),IF($M21&gt;0,4,3),0)),IF(AND($D21&lt;=CL$6,$E21&gt;=CL$5),60,0)))</f>
        <v>0</v>
      </c>
      <c r="CM21" s="80">
        <f>IF(OR($A21="",NOT(ISNUMBER($G21))),"",IF(AND($F21&lt;=CM$6,$G21&gt;=CM$5),IF(CM$5&gt;$N21,5,$K21)*10+IF(AND($F21&gt;=CM$5,$F21&lt;=CM$6),IF(AND($G21&gt;=CM$5,$G21&lt;=CM$6),5,IF($L21=1,2,1)),IF(AND($G21&gt;=CM$5,$G21&lt;=CM$6),IF($M21&gt;0,4,3),0)),IF(AND($D21&lt;=CM$6,$E21&gt;=CM$5),60,0)))</f>
        <v>0</v>
      </c>
      <c r="CN21" s="80">
        <f>IF(OR($A21="",NOT(ISNUMBER($G21))),"",IF(AND($F21&lt;=CN$6,$G21&gt;=CN$5),IF(CN$5&gt;$N21,5,$K21)*10+IF(AND($F21&gt;=CN$5,$F21&lt;=CN$6),IF(AND($G21&gt;=CN$5,$G21&lt;=CN$6),5,IF($L21=1,2,1)),IF(AND($G21&gt;=CN$5,$G21&lt;=CN$6),IF($M21&gt;0,4,3),0)),IF(AND($D21&lt;=CN$6,$E21&gt;=CN$5),60,0)))</f>
        <v>0</v>
      </c>
      <c r="CO21" s="80">
        <f>IF(OR($A21="",NOT(ISNUMBER($G21))),"",IF(AND($F21&lt;=CO$6,$G21&gt;=CO$5),IF(CO$5&gt;$N21,5,$K21)*10+IF(AND($F21&gt;=CO$5,$F21&lt;=CO$6),IF(AND($G21&gt;=CO$5,$G21&lt;=CO$6),5,IF($L21=1,2,1)),IF(AND($G21&gt;=CO$5,$G21&lt;=CO$6),IF($M21&gt;0,4,3),0)),IF(AND($D21&lt;=CO$6,$E21&gt;=CO$5),60,0)))</f>
        <v>0</v>
      </c>
      <c r="CP21" s="80">
        <f>IF(OR($A21="",NOT(ISNUMBER($G21))),"",IF(AND($F21&lt;=CP$6,$G21&gt;=CP$5),IF(CP$5&gt;$N21,5,$K21)*10+IF(AND($F21&gt;=CP$5,$F21&lt;=CP$6),IF(AND($G21&gt;=CP$5,$G21&lt;=CP$6),5,IF($L21=1,2,1)),IF(AND($G21&gt;=CP$5,$G21&lt;=CP$6),IF($M21&gt;0,4,3),0)),IF(AND($D21&lt;=CP$6,$E21&gt;=CP$5),60,0)))</f>
        <v>0</v>
      </c>
      <c r="CQ21" s="80">
        <f>IF(OR($A21="",NOT(ISNUMBER($G21))),"",IF(AND($F21&lt;=CQ$6,$G21&gt;=CQ$5),IF(CQ$5&gt;$N21,5,$K21)*10+IF(AND($F21&gt;=CQ$5,$F21&lt;=CQ$6),IF(AND($G21&gt;=CQ$5,$G21&lt;=CQ$6),5,IF($L21=1,2,1)),IF(AND($G21&gt;=CQ$5,$G21&lt;=CQ$6),IF($M21&gt;0,4,3),0)),IF(AND($D21&lt;=CQ$6,$E21&gt;=CQ$5),60,0)))</f>
        <v>0</v>
      </c>
      <c r="CR21" s="80">
        <f>IF(OR($A21="",NOT(ISNUMBER($G21))),"",IF(AND($F21&lt;=CR$6,$G21&gt;=CR$5),IF(CR$5&gt;$N21,5,$K21)*10+IF(AND($F21&gt;=CR$5,$F21&lt;=CR$6),IF(AND($G21&gt;=CR$5,$G21&lt;=CR$6),5,IF($L21=1,2,1)),IF(AND($G21&gt;=CR$5,$G21&lt;=CR$6),IF($M21&gt;0,4,3),0)),IF(AND($D21&lt;=CR$6,$E21&gt;=CR$5),60,0)))</f>
        <v>0</v>
      </c>
      <c r="CS21" s="80">
        <f>IF(OR($A21="",NOT(ISNUMBER($G21))),"",IF(AND($F21&lt;=CS$6,$G21&gt;=CS$5),IF(CS$5&gt;$N21,5,$K21)*10+IF(AND($F21&gt;=CS$5,$F21&lt;=CS$6),IF(AND($G21&gt;=CS$5,$G21&lt;=CS$6),5,IF($L21=1,2,1)),IF(AND($G21&gt;=CS$5,$G21&lt;=CS$6),IF($M21&gt;0,4,3),0)),IF(AND($D21&lt;=CS$6,$E21&gt;=CS$5),60,0)))</f>
        <v>0</v>
      </c>
      <c r="CT21" s="80">
        <f>IF(OR($A21="",NOT(ISNUMBER($G21))),"",IF(AND($F21&lt;=CT$6,$G21&gt;=CT$5),IF(CT$5&gt;$N21,5,$K21)*10+IF(AND($F21&gt;=CT$5,$F21&lt;=CT$6),IF(AND($G21&gt;=CT$5,$G21&lt;=CT$6),5,IF($L21=1,2,1)),IF(AND($G21&gt;=CT$5,$G21&lt;=CT$6),IF($M21&gt;0,4,3),0)),IF(AND($D21&lt;=CT$6,$E21&gt;=CT$5),60,0)))</f>
        <v>0</v>
      </c>
      <c r="CU21" s="80">
        <f>IF(OR($A21="",NOT(ISNUMBER($G21))),"",IF(AND($F21&lt;=CU$6,$G21&gt;=CU$5),IF(CU$5&gt;$N21,5,$K21)*10+IF(AND($F21&gt;=CU$5,$F21&lt;=CU$6),IF(AND($G21&gt;=CU$5,$G21&lt;=CU$6),5,IF($L21=1,2,1)),IF(AND($G21&gt;=CU$5,$G21&lt;=CU$6),IF($M21&gt;0,4,3),0)),IF(AND($D21&lt;=CU$6,$E21&gt;=CU$5),60,0)))</f>
        <v>0</v>
      </c>
      <c r="CV21" s="80">
        <f>IF(OR($A21="",NOT(ISNUMBER($G21))),"",IF(AND($F21&lt;=CV$6,$G21&gt;=CV$5),IF(CV$5&gt;$N21,5,$K21)*10+IF(AND($F21&gt;=CV$5,$F21&lt;=CV$6),IF(AND($G21&gt;=CV$5,$G21&lt;=CV$6),5,IF($L21=1,2,1)),IF(AND($G21&gt;=CV$5,$G21&lt;=CV$6),IF($M21&gt;0,4,3),0)),IF(AND($D21&lt;=CV$6,$E21&gt;=CV$5),60,0)))</f>
        <v>0</v>
      </c>
      <c r="CW21" s="80">
        <f>IF(OR($A21="",NOT(ISNUMBER($G21))),"",IF(AND($F21&lt;=CW$6,$G21&gt;=CW$5),IF(CW$5&gt;$N21,5,$K21)*10+IF(AND($F21&gt;=CW$5,$F21&lt;=CW$6),IF(AND($G21&gt;=CW$5,$G21&lt;=CW$6),5,IF($L21=1,2,1)),IF(AND($G21&gt;=CW$5,$G21&lt;=CW$6),IF($M21&gt;0,4,3),0)),IF(AND($D21&lt;=CW$6,$E21&gt;=CW$5),60,0)))</f>
        <v>0</v>
      </c>
      <c r="CX21" s="80">
        <f>IF(OR($A21="",NOT(ISNUMBER($G21))),"",IF(AND($F21&lt;=CX$6,$G21&gt;=CX$5),IF(CX$5&gt;$N21,5,$K21)*10+IF(AND($F21&gt;=CX$5,$F21&lt;=CX$6),IF(AND($G21&gt;=CX$5,$G21&lt;=CX$6),5,IF($L21=1,2,1)),IF(AND($G21&gt;=CX$5,$G21&lt;=CX$6),IF($M21&gt;0,4,3),0)),IF(AND($D21&lt;=CX$6,$E21&gt;=CX$5),60,0)))</f>
        <v>0</v>
      </c>
      <c r="CY21" s="80">
        <f>IF(OR($A21="",NOT(ISNUMBER($G21))),"",IF(AND($F21&lt;=CY$6,$G21&gt;=CY$5),IF(CY$5&gt;$N21,5,$K21)*10+IF(AND($F21&gt;=CY$5,$F21&lt;=CY$6),IF(AND($G21&gt;=CY$5,$G21&lt;=CY$6),5,IF($L21=1,2,1)),IF(AND($G21&gt;=CY$5,$G21&lt;=CY$6),IF($M21&gt;0,4,3),0)),IF(AND($D21&lt;=CY$6,$E21&gt;=CY$5),60,0)))</f>
        <v>0</v>
      </c>
      <c r="CZ21" s="80">
        <f>IF(OR($A21="",NOT(ISNUMBER($G21))),"",IF(AND($F21&lt;=CZ$6,$G21&gt;=CZ$5),IF(CZ$5&gt;$N21,5,$K21)*10+IF(AND($F21&gt;=CZ$5,$F21&lt;=CZ$6),IF(AND($G21&gt;=CZ$5,$G21&lt;=CZ$6),5,IF($L21=1,2,1)),IF(AND($G21&gt;=CZ$5,$G21&lt;=CZ$6),IF($M21&gt;0,4,3),0)),IF(AND($D21&lt;=CZ$6,$E21&gt;=CZ$5),60,0)))</f>
        <v>0</v>
      </c>
      <c r="DA21" s="80">
        <f>IF(OR($A21="",NOT(ISNUMBER($G21))),"",IF(AND($F21&lt;=DA$6,$G21&gt;=DA$5),IF(DA$5&gt;$N21,5,$K21)*10+IF(AND($F21&gt;=DA$5,$F21&lt;=DA$6),IF(AND($G21&gt;=DA$5,$G21&lt;=DA$6),5,IF($L21=1,2,1)),IF(AND($G21&gt;=DA$5,$G21&lt;=DA$6),IF($M21&gt;0,4,3),0)),IF(AND($D21&lt;=DA$6,$E21&gt;=DA$5),60,0)))</f>
        <v>0</v>
      </c>
      <c r="DB21" s="80">
        <f>IF(OR($A21="",NOT(ISNUMBER($G21))),"",IF(AND($F21&lt;=DB$6,$G21&gt;=DB$5),IF(DB$5&gt;$N21,5,$K21)*10+IF(AND($F21&gt;=DB$5,$F21&lt;=DB$6),IF(AND($G21&gt;=DB$5,$G21&lt;=DB$6),5,IF($L21=1,2,1)),IF(AND($G21&gt;=DB$5,$G21&lt;=DB$6),IF($M21&gt;0,4,3),0)),IF(AND($D21&lt;=DB$6,$E21&gt;=DB$5),60,0)))</f>
        <v>0</v>
      </c>
      <c r="DC21" s="80">
        <f>IF(OR($A21="",NOT(ISNUMBER($G21))),"",IF(AND($F21&lt;=DC$6,$G21&gt;=DC$5),IF(DC$5&gt;$N21,5,$K21)*10+IF(AND($F21&gt;=DC$5,$F21&lt;=DC$6),IF(AND($G21&gt;=DC$5,$G21&lt;=DC$6),5,IF($L21=1,2,1)),IF(AND($G21&gt;=DC$5,$G21&lt;=DC$6),IF($M21&gt;0,4,3),0)),IF(AND($D21&lt;=DC$6,$E21&gt;=DC$5),60,0)))</f>
        <v>0</v>
      </c>
      <c r="DD21" s="80">
        <f>IF(OR($A21="",NOT(ISNUMBER($G21))),"",IF(AND($F21&lt;=DD$6,$G21&gt;=DD$5),IF(DD$5&gt;$N21,5,$K21)*10+IF(AND($F21&gt;=DD$5,$F21&lt;=DD$6),IF(AND($G21&gt;=DD$5,$G21&lt;=DD$6),5,IF($L21=1,2,1)),IF(AND($G21&gt;=DD$5,$G21&lt;=DD$6),IF($M21&gt;0,4,3),0)),IF(AND($D21&lt;=DD$6,$E21&gt;=DD$5),60,0)))</f>
        <v>0</v>
      </c>
      <c r="DE21" s="80">
        <f>IF(OR($A21="",NOT(ISNUMBER($G21))),"",IF(AND($F21&lt;=DE$6,$G21&gt;=DE$5),IF(DE$5&gt;$N21,5,$K21)*10+IF(AND($F21&gt;=DE$5,$F21&lt;=DE$6),IF(AND($G21&gt;=DE$5,$G21&lt;=DE$6),5,IF($L21=1,2,1)),IF(AND($G21&gt;=DE$5,$G21&lt;=DE$6),IF($M21&gt;0,4,3),0)),IF(AND($D21&lt;=DE$6,$E21&gt;=DE$5),60,0)))</f>
        <v>0</v>
      </c>
      <c r="DF21" s="80">
        <f>IF(OR($A21="",NOT(ISNUMBER($G21))),"",IF(AND($F21&lt;=DF$6,$G21&gt;=DF$5),IF(DF$5&gt;$N21,5,$K21)*10+IF(AND($F21&gt;=DF$5,$F21&lt;=DF$6),IF(AND($G21&gt;=DF$5,$G21&lt;=DF$6),5,IF($L21=1,2,1)),IF(AND($G21&gt;=DF$5,$G21&lt;=DF$6),IF($M21&gt;0,4,3),0)),IF(AND($D21&lt;=DF$6,$E21&gt;=DF$5),60,0)))</f>
        <v>0</v>
      </c>
      <c r="DG21" s="80">
        <f>IF(OR($A21="",NOT(ISNUMBER($G21))),"",IF(AND($F21&lt;=DG$6,$G21&gt;=DG$5),IF(DG$5&gt;$N21,5,$K21)*10+IF(AND($F21&gt;=DG$5,$F21&lt;=DG$6),IF(AND($G21&gt;=DG$5,$G21&lt;=DG$6),5,IF($L21=1,2,1)),IF(AND($G21&gt;=DG$5,$G21&lt;=DG$6),IF($M21&gt;0,4,3),0)),IF(AND($D21&lt;=DG$6,$E21&gt;=DG$5),60,0)))</f>
        <v>0</v>
      </c>
      <c r="DH21" s="80">
        <f>IF(OR($A21="",NOT(ISNUMBER($G21))),"",IF(AND($F21&lt;=DH$6,$G21&gt;=DH$5),IF(DH$5&gt;$N21,5,$K21)*10+IF(AND($F21&gt;=DH$5,$F21&lt;=DH$6),IF(AND($G21&gt;=DH$5,$G21&lt;=DH$6),5,IF($L21=1,2,1)),IF(AND($G21&gt;=DH$5,$G21&lt;=DH$6),IF($M21&gt;0,4,3),0)),IF(AND($D21&lt;=DH$6,$E21&gt;=DH$5),60,0)))</f>
        <v>0</v>
      </c>
      <c r="DI21" s="80">
        <f>IF(OR($A21="",NOT(ISNUMBER($G21))),"",IF(AND($F21&lt;=DI$6,$G21&gt;=DI$5),IF(DI$5&gt;$N21,5,$K21)*10+IF(AND($F21&gt;=DI$5,$F21&lt;=DI$6),IF(AND($G21&gt;=DI$5,$G21&lt;=DI$6),5,IF($L21=1,2,1)),IF(AND($G21&gt;=DI$5,$G21&lt;=DI$6),IF($M21&gt;0,4,3),0)),IF(AND($D21&lt;=DI$6,$E21&gt;=DI$5),60,0)))</f>
        <v>0</v>
      </c>
      <c r="DJ21" s="80">
        <f>IF(OR($A21="",NOT(ISNUMBER($G21))),"",IF(AND($F21&lt;=DJ$6,$G21&gt;=DJ$5),IF(DJ$5&gt;$N21,5,$K21)*10+IF(AND($F21&gt;=DJ$5,$F21&lt;=DJ$6),IF(AND($G21&gt;=DJ$5,$G21&lt;=DJ$6),5,IF($L21=1,2,1)),IF(AND($G21&gt;=DJ$5,$G21&lt;=DJ$6),IF($M21&gt;0,4,3),0)),IF(AND($D21&lt;=DJ$6,$E21&gt;=DJ$5),60,0)))</f>
        <v>0</v>
      </c>
      <c r="DK21" s="80">
        <f>IF(OR($A21="",NOT(ISNUMBER($G21))),"",IF(AND($F21&lt;=DK$6,$G21&gt;=DK$5),IF(DK$5&gt;$N21,5,$K21)*10+IF(AND($F21&gt;=DK$5,$F21&lt;=DK$6),IF(AND($G21&gt;=DK$5,$G21&lt;=DK$6),5,IF($L21=1,2,1)),IF(AND($G21&gt;=DK$5,$G21&lt;=DK$6),IF($M21&gt;0,4,3),0)),IF(AND($D21&lt;=DK$6,$E21&gt;=DK$5),60,0)))</f>
        <v>0</v>
      </c>
      <c r="DL21" s="80">
        <f>IF(OR($A21="",NOT(ISNUMBER($G21))),"",IF(AND($F21&lt;=DL$6,$G21&gt;=DL$5),IF(DL$5&gt;$N21,5,$K21)*10+IF(AND($F21&gt;=DL$5,$F21&lt;=DL$6),IF(AND($G21&gt;=DL$5,$G21&lt;=DL$6),5,IF($L21=1,2,1)),IF(AND($G21&gt;=DL$5,$G21&lt;=DL$6),IF($M21&gt;0,4,3),0)),IF(AND($D21&lt;=DL$6,$E21&gt;=DL$5),60,0)))</f>
        <v>0</v>
      </c>
      <c r="DM21" s="80">
        <f>IF(OR($A21="",NOT(ISNUMBER($G21))),"",IF(AND($F21&lt;=DM$6,$G21&gt;=DM$5),IF(DM$5&gt;$N21,5,$K21)*10+IF(AND($F21&gt;=DM$5,$F21&lt;=DM$6),IF(AND($G21&gt;=DM$5,$G21&lt;=DM$6),5,IF($L21=1,2,1)),IF(AND($G21&gt;=DM$5,$G21&lt;=DM$6),IF($M21&gt;0,4,3),0)),IF(AND($D21&lt;=DM$6,$E21&gt;=DM$5),60,0)))</f>
        <v>0</v>
      </c>
      <c r="DN21" s="80">
        <f>IF(OR($A21="",NOT(ISNUMBER($G21))),"",IF(AND($F21&lt;=DN$6,$G21&gt;=DN$5),IF(DN$5&gt;$N21,5,$K21)*10+IF(AND($F21&gt;=DN$5,$F21&lt;=DN$6),IF(AND($G21&gt;=DN$5,$G21&lt;=DN$6),5,IF($L21=1,2,1)),IF(AND($G21&gt;=DN$5,$G21&lt;=DN$6),IF($M21&gt;0,4,3),0)),IF(AND($D21&lt;=DN$6,$E21&gt;=DN$5),60,0)))</f>
        <v>0</v>
      </c>
      <c r="DO21" s="80">
        <f>IF(OR($A21="",NOT(ISNUMBER($G21))),"",IF(AND($F21&lt;=DO$6,$G21&gt;=DO$5),IF(DO$5&gt;$N21,5,$K21)*10+IF(AND($F21&gt;=DO$5,$F21&lt;=DO$6),IF(AND($G21&gt;=DO$5,$G21&lt;=DO$6),5,IF($L21=1,2,1)),IF(AND($G21&gt;=DO$5,$G21&lt;=DO$6),IF($M21&gt;0,4,3),0)),IF(AND($D21&lt;=DO$6,$E21&gt;=DO$5),60,0)))</f>
        <v>0</v>
      </c>
      <c r="DP21" s="80">
        <f>IF(OR($A21="",NOT(ISNUMBER($G21))),"",IF(AND($F21&lt;=DP$6,$G21&gt;=DP$5),IF(DP$5&gt;$N21,5,$K21)*10+IF(AND($F21&gt;=DP$5,$F21&lt;=DP$6),IF(AND($G21&gt;=DP$5,$G21&lt;=DP$6),5,IF($L21=1,2,1)),IF(AND($G21&gt;=DP$5,$G21&lt;=DP$6),IF($M21&gt;0,4,3),0)),IF(AND($D21&lt;=DP$6,$E21&gt;=DP$5),60,0)))</f>
        <v>0</v>
      </c>
      <c r="DQ21" s="80">
        <f>IF(OR($A21="",NOT(ISNUMBER($G21))),"",IF(AND($F21&lt;=DQ$6,$G21&gt;=DQ$5),IF(DQ$5&gt;$N21,5,$K21)*10+IF(AND($F21&gt;=DQ$5,$F21&lt;=DQ$6),IF(AND($G21&gt;=DQ$5,$G21&lt;=DQ$6),5,IF($L21=1,2,1)),IF(AND($G21&gt;=DQ$5,$G21&lt;=DQ$6),IF($M21&gt;0,4,3),0)),IF(AND($D21&lt;=DQ$6,$E21&gt;=DQ$5),60,0)))</f>
        <v>0</v>
      </c>
      <c r="DR21" s="80">
        <f>IF(OR($A21="",NOT(ISNUMBER($G21))),"",IF(AND($F21&lt;=DR$6,$G21&gt;=DR$5),IF(DR$5&gt;$N21,5,$K21)*10+IF(AND($F21&gt;=DR$5,$F21&lt;=DR$6),IF(AND($G21&gt;=DR$5,$G21&lt;=DR$6),5,IF($L21=1,2,1)),IF(AND($G21&gt;=DR$5,$G21&lt;=DR$6),IF($M21&gt;0,4,3),0)),IF(AND($D21&lt;=DR$6,$E21&gt;=DR$5),60,0)))</f>
        <v>0</v>
      </c>
      <c r="DS21" s="80">
        <f>IF(OR($A21="",NOT(ISNUMBER($G21))),"",IF(AND($F21&lt;=DS$6,$G21&gt;=DS$5),IF(DS$5&gt;$N21,5,$K21)*10+IF(AND($F21&gt;=DS$5,$F21&lt;=DS$6),IF(AND($G21&gt;=DS$5,$G21&lt;=DS$6),5,IF($L21=1,2,1)),IF(AND($G21&gt;=DS$5,$G21&lt;=DS$6),IF($M21&gt;0,4,3),0)),IF(AND($D21&lt;=DS$6,$E21&gt;=DS$5),60,0)))</f>
        <v>0</v>
      </c>
      <c r="DT21" s="80">
        <f>IF(OR($A21="",NOT(ISNUMBER($G21))),"",IF(AND($F21&lt;=DT$6,$G21&gt;=DT$5),IF(DT$5&gt;$N21,5,$K21)*10+IF(AND($F21&gt;=DT$5,$F21&lt;=DT$6),IF(AND($G21&gt;=DT$5,$G21&lt;=DT$6),5,IF($L21=1,2,1)),IF(AND($G21&gt;=DT$5,$G21&lt;=DT$6),IF($M21&gt;0,4,3),0)),IF(AND($D21&lt;=DT$6,$E21&gt;=DT$5),60,0)))</f>
        <v>0</v>
      </c>
      <c r="DU21" s="80">
        <f>IF(OR($A21="",NOT(ISNUMBER($G21))),"",IF(AND($F21&lt;=DU$6,$G21&gt;=DU$5),IF(DU$5&gt;$N21,5,$K21)*10+IF(AND($F21&gt;=DU$5,$F21&lt;=DU$6),IF(AND($G21&gt;=DU$5,$G21&lt;=DU$6),5,IF($L21=1,2,1)),IF(AND($G21&gt;=DU$5,$G21&lt;=DU$6),IF($M21&gt;0,4,3),0)),IF(AND($D21&lt;=DU$6,$E21&gt;=DU$5),60,0)))</f>
        <v>0</v>
      </c>
      <c r="DV21" s="80">
        <f>IF(OR($A21="",NOT(ISNUMBER($G21))),"",IF(AND($F21&lt;=DV$6,$G21&gt;=DV$5),IF(DV$5&gt;$N21,5,$K21)*10+IF(AND($F21&gt;=DV$5,$F21&lt;=DV$6),IF(AND($G21&gt;=DV$5,$G21&lt;=DV$6),5,IF($L21=1,2,1)),IF(AND($G21&gt;=DV$5,$G21&lt;=DV$6),IF($M21&gt;0,4,3),0)),IF(AND($D21&lt;=DV$6,$E21&gt;=DV$5),60,0)))</f>
        <v>0</v>
      </c>
      <c r="DW21" s="80">
        <f>IF(OR($A21="",NOT(ISNUMBER($G21))),"",IF(AND($F21&lt;=DW$6,$G21&gt;=DW$5),IF(DW$5&gt;$N21,5,$K21)*10+IF(AND($F21&gt;=DW$5,$F21&lt;=DW$6),IF(AND($G21&gt;=DW$5,$G21&lt;=DW$6),5,IF($L21=1,2,1)),IF(AND($G21&gt;=DW$5,$G21&lt;=DW$6),IF($M21&gt;0,4,3),0)),IF(AND($D21&lt;=DW$6,$E21&gt;=DW$5),60,0)))</f>
        <v>0</v>
      </c>
      <c r="DX21" s="80">
        <f>IF(OR($A21="",NOT(ISNUMBER($G21))),"",IF(AND($F21&lt;=DX$6,$G21&gt;=DX$5),IF(DX$5&gt;$N21,5,$K21)*10+IF(AND($F21&gt;=DX$5,$F21&lt;=DX$6),IF(AND($G21&gt;=DX$5,$G21&lt;=DX$6),5,IF($L21=1,2,1)),IF(AND($G21&gt;=DX$5,$G21&lt;=DX$6),IF($M21&gt;0,4,3),0)),IF(AND($D21&lt;=DX$6,$E21&gt;=DX$5),60,0)))</f>
        <v>0</v>
      </c>
      <c r="DY21" s="80">
        <f>IF(OR($A21="",NOT(ISNUMBER($G21))),"",IF(AND($F21&lt;=DY$6,$G21&gt;=DY$5),IF(DY$5&gt;$N21,5,$K21)*10+IF(AND($F21&gt;=DY$5,$F21&lt;=DY$6),IF(AND($G21&gt;=DY$5,$G21&lt;=DY$6),5,IF($L21=1,2,1)),IF(AND($G21&gt;=DY$5,$G21&lt;=DY$6),IF($M21&gt;0,4,3),0)),IF(AND($D21&lt;=DY$6,$E21&gt;=DY$5),60,0)))</f>
        <v>0</v>
      </c>
      <c r="DZ21" s="80">
        <f>IF(OR($A21="",NOT(ISNUMBER($G21))),"",IF(AND($F21&lt;=DZ$6,$G21&gt;=DZ$5),IF(DZ$5&gt;$N21,5,$K21)*10+IF(AND($F21&gt;=DZ$5,$F21&lt;=DZ$6),IF(AND($G21&gt;=DZ$5,$G21&lt;=DZ$6),5,IF($L21=1,2,1)),IF(AND($G21&gt;=DZ$5,$G21&lt;=DZ$6),IF($M21&gt;0,4,3),0)),IF(AND($D21&lt;=DZ$6,$E21&gt;=DZ$5),60,0)))</f>
        <v>0</v>
      </c>
      <c r="EA21" s="80">
        <f>IF(OR($A21="",NOT(ISNUMBER($G21))),"",IF(AND($F21&lt;=EA$6,$G21&gt;=EA$5),IF(EA$5&gt;$N21,5,$K21)*10+IF(AND($F21&gt;=EA$5,$F21&lt;=EA$6),IF(AND($G21&gt;=EA$5,$G21&lt;=EA$6),5,IF($L21=1,2,1)),IF(AND($G21&gt;=EA$5,$G21&lt;=EA$6),IF($M21&gt;0,4,3),0)),IF(AND($D21&lt;=EA$6,$E21&gt;=EA$5),60,0)))</f>
        <v>0</v>
      </c>
      <c r="EB21" s="80">
        <f>IF(OR($A21="",NOT(ISNUMBER($G21))),"",IF(AND($F21&lt;=EB$6,$G21&gt;=EB$5),IF(EB$5&gt;$N21,5,$K21)*10+IF(AND($F21&gt;=EB$5,$F21&lt;=EB$6),IF(AND($G21&gt;=EB$5,$G21&lt;=EB$6),5,IF($L21=1,2,1)),IF(AND($G21&gt;=EB$5,$G21&lt;=EB$6),IF($M21&gt;0,4,3),0)),IF(AND($D21&lt;=EB$6,$E21&gt;=EB$5),60,0)))</f>
        <v>0</v>
      </c>
      <c r="EC21" s="80">
        <f>IF(OR($A21="",NOT(ISNUMBER($G21))),"",IF(AND($F21&lt;=EC$6,$G21&gt;=EC$5),IF(EC$5&gt;$N21,5,$K21)*10+IF(AND($F21&gt;=EC$5,$F21&lt;=EC$6),IF(AND($G21&gt;=EC$5,$G21&lt;=EC$6),5,IF($L21=1,2,1)),IF(AND($G21&gt;=EC$5,$G21&lt;=EC$6),IF($M21&gt;0,4,3),0)),IF(AND($D21&lt;=EC$6,$E21&gt;=EC$5),60,0)))</f>
        <v>0</v>
      </c>
      <c r="ED21" s="80">
        <f>IF(OR($A21="",NOT(ISNUMBER($G21))),"",IF(AND($F21&lt;=ED$6,$G21&gt;=ED$5),IF(ED$5&gt;$N21,5,$K21)*10+IF(AND($F21&gt;=ED$5,$F21&lt;=ED$6),IF(AND($G21&gt;=ED$5,$G21&lt;=ED$6),5,IF($L21=1,2,1)),IF(AND($G21&gt;=ED$5,$G21&lt;=ED$6),IF($M21&gt;0,4,3),0)),IF(AND($D21&lt;=ED$6,$E21&gt;=ED$5),60,0)))</f>
        <v>0</v>
      </c>
    </row>
    <row r="22" ht="18" customHeight="1">
      <c r="A22" s="52">
        <f>IF(Tasks!$B22="","",Tasks!$A22)</f>
        <v>12</v>
      </c>
      <c r="B22" s="78" t="str">
        <f>IF(Tasks!$B22="","",Tasks!$B22)</f>
        <v>FEED | Machining – Round 1, Batch 1 (750 nos)</v>
      </c>
      <c r="C22" s="25" t="str">
        <f>IF($B22="","",IF(AND(Tasks!$D22="",Tasks!$G22=""),"-",IF(Tasks!$D22="","",Tasks!$D22&amp;IF(OR(Tasks!$E22="",Tasks!$E22="FS"),IF(N(Tasks!$F22)=0,"","FS"),Tasks!$E22)&amp;IF(N(Tasks!$F22)=0,"",IF(Tasks!$F22&gt;0,"+","")&amp;Tasks!$F22))&amp;IF(AND(Tasks!$D22&lt;&gt;"",Tasks!$G22&lt;&gt;""),", ","")&amp;IF(Tasks!$G22="","",Tasks!$G22&amp;IF(OR(Tasks!$H22="",Tasks!$H22="FS"),IF(N(Tasks!$I22)=0,"","FS"),Tasks!$H22)&amp;IF(N(Tasks!$I22)=0,"",IF(Tasks!$I22&gt;0,"+","")&amp;Tasks!$I22))))</f>
        <v>10</v>
      </c>
      <c r="D22" s="51">
        <f>IF(OR($B22="",Tasks!$Q22=""),"",Tasks!$Q22)</f>
        <v>46373.0</v>
      </c>
      <c r="E22" s="51">
        <f>IF(OR($B22="",Tasks!$R22=""),"",Tasks!$R22)</f>
        <v>46391.0</v>
      </c>
      <c r="F22" s="51">
        <f>IF(OR($B22="",Tasks!$S22=""),"",Tasks!$S22)</f>
        <v>46373.0</v>
      </c>
      <c r="G22" s="51">
        <f>IF(OR($B22="",Tasks!$T22=""),"",Tasks!$T22)</f>
        <v>46391.0</v>
      </c>
      <c r="H22" s="52" t="str">
        <f>IF($B22="","",Tasks!$AE22)</f>
        <v>Not Started</v>
      </c>
      <c r="I22" s="79">
        <f>IF($B22="","",Tasks!$AF22)</f>
        <v>0</v>
      </c>
      <c r="J22" s="53">
        <f>IF(OR($B22="",Tasks!$V22=""),"",Tasks!$V22)</f>
        <v>0</v>
      </c>
      <c r="K22" s="52">
        <f>IF($B22="","",Tasks!$AA22)</f>
        <v>3</v>
      </c>
      <c r="L22" s="52">
        <f>IF($B22="","",Tasks!$AB22)</f>
        <v>1</v>
      </c>
      <c r="M22" s="52">
        <f>IF($B22="","",Tasks!$Z22)</f>
        <v>1</v>
      </c>
      <c r="N22" s="52">
        <f>IF(OR($B22="",Tasks!$AG22=""),"",Tasks!$AG22)</f>
        <v>46391.0</v>
      </c>
      <c r="O22" s="80">
        <f>IF(OR($A22="",NOT(ISNUMBER($G22))),"",IF(AND($F22&lt;=O$6,$G22&gt;=O$5),IF(O$5&gt;$N22,5,$K22)*10+IF(AND($F22&gt;=O$5,$F22&lt;=O$6),IF(AND($G22&gt;=O$5,$G22&lt;=O$6),5,IF($L22=1,2,1)),IF(AND($G22&gt;=O$5,$G22&lt;=O$6),IF($M22&gt;0,4,3),0)),IF(AND($D22&lt;=O$6,$E22&gt;=O$5),60,0)))</f>
        <v>0</v>
      </c>
      <c r="P22" s="80">
        <f>IF(OR($A22="",NOT(ISNUMBER($G22))),"",IF(AND($F22&lt;=P$6,$G22&gt;=P$5),IF(P$5&gt;$N22,5,$K22)*10+IF(AND($F22&gt;=P$5,$F22&lt;=P$6),IF(AND($G22&gt;=P$5,$G22&lt;=P$6),5,IF($L22=1,2,1)),IF(AND($G22&gt;=P$5,$G22&lt;=P$6),IF($M22&gt;0,4,3),0)),IF(AND($D22&lt;=P$6,$E22&gt;=P$5),60,0)))</f>
        <v>0</v>
      </c>
      <c r="Q22" s="80">
        <f>IF(OR($A22="",NOT(ISNUMBER($G22))),"",IF(AND($F22&lt;=Q$6,$G22&gt;=Q$5),IF(Q$5&gt;$N22,5,$K22)*10+IF(AND($F22&gt;=Q$5,$F22&lt;=Q$6),IF(AND($G22&gt;=Q$5,$G22&lt;=Q$6),5,IF($L22=1,2,1)),IF(AND($G22&gt;=Q$5,$G22&lt;=Q$6),IF($M22&gt;0,4,3),0)),IF(AND($D22&lt;=Q$6,$E22&gt;=Q$5),60,0)))</f>
        <v>0</v>
      </c>
      <c r="R22" s="80">
        <f>IF(OR($A22="",NOT(ISNUMBER($G22))),"",IF(AND($F22&lt;=R$6,$G22&gt;=R$5),IF(R$5&gt;$N22,5,$K22)*10+IF(AND($F22&gt;=R$5,$F22&lt;=R$6),IF(AND($G22&gt;=R$5,$G22&lt;=R$6),5,IF($L22=1,2,1)),IF(AND($G22&gt;=R$5,$G22&lt;=R$6),IF($M22&gt;0,4,3),0)),IF(AND($D22&lt;=R$6,$E22&gt;=R$5),60,0)))</f>
        <v>0</v>
      </c>
      <c r="S22" s="80">
        <f>IF(OR($A22="",NOT(ISNUMBER($G22))),"",IF(AND($F22&lt;=S$6,$G22&gt;=S$5),IF(S$5&gt;$N22,5,$K22)*10+IF(AND($F22&gt;=S$5,$F22&lt;=S$6),IF(AND($G22&gt;=S$5,$G22&lt;=S$6),5,IF($L22=1,2,1)),IF(AND($G22&gt;=S$5,$G22&lt;=S$6),IF($M22&gt;0,4,3),0)),IF(AND($D22&lt;=S$6,$E22&gt;=S$5),60,0)))</f>
        <v>0</v>
      </c>
      <c r="T22" s="80">
        <f>IF(OR($A22="",NOT(ISNUMBER($G22))),"",IF(AND($F22&lt;=T$6,$G22&gt;=T$5),IF(T$5&gt;$N22,5,$K22)*10+IF(AND($F22&gt;=T$5,$F22&lt;=T$6),IF(AND($G22&gt;=T$5,$G22&lt;=T$6),5,IF($L22=1,2,1)),IF(AND($G22&gt;=T$5,$G22&lt;=T$6),IF($M22&gt;0,4,3),0)),IF(AND($D22&lt;=T$6,$E22&gt;=T$5),60,0)))</f>
        <v>0</v>
      </c>
      <c r="U22" s="80">
        <f>IF(OR($A22="",NOT(ISNUMBER($G22))),"",IF(AND($F22&lt;=U$6,$G22&gt;=U$5),IF(U$5&gt;$N22,5,$K22)*10+IF(AND($F22&gt;=U$5,$F22&lt;=U$6),IF(AND($G22&gt;=U$5,$G22&lt;=U$6),5,IF($L22=1,2,1)),IF(AND($G22&gt;=U$5,$G22&lt;=U$6),IF($M22&gt;0,4,3),0)),IF(AND($D22&lt;=U$6,$E22&gt;=U$5),60,0)))</f>
        <v>0</v>
      </c>
      <c r="V22" s="80">
        <f>IF(OR($A22="",NOT(ISNUMBER($G22))),"",IF(AND($F22&lt;=V$6,$G22&gt;=V$5),IF(V$5&gt;$N22,5,$K22)*10+IF(AND($F22&gt;=V$5,$F22&lt;=V$6),IF(AND($G22&gt;=V$5,$G22&lt;=V$6),5,IF($L22=1,2,1)),IF(AND($G22&gt;=V$5,$G22&lt;=V$6),IF($M22&gt;0,4,3),0)),IF(AND($D22&lt;=V$6,$E22&gt;=V$5),60,0)))</f>
        <v>0</v>
      </c>
      <c r="W22" s="80">
        <f>IF(OR($A22="",NOT(ISNUMBER($G22))),"",IF(AND($F22&lt;=W$6,$G22&gt;=W$5),IF(W$5&gt;$N22,5,$K22)*10+IF(AND($F22&gt;=W$5,$F22&lt;=W$6),IF(AND($G22&gt;=W$5,$G22&lt;=W$6),5,IF($L22=1,2,1)),IF(AND($G22&gt;=W$5,$G22&lt;=W$6),IF($M22&gt;0,4,3),0)),IF(AND($D22&lt;=W$6,$E22&gt;=W$5),60,0)))</f>
        <v>0</v>
      </c>
      <c r="X22" s="80">
        <f>IF(OR($A22="",NOT(ISNUMBER($G22))),"",IF(AND($F22&lt;=X$6,$G22&gt;=X$5),IF(X$5&gt;$N22,5,$K22)*10+IF(AND($F22&gt;=X$5,$F22&lt;=X$6),IF(AND($G22&gt;=X$5,$G22&lt;=X$6),5,IF($L22=1,2,1)),IF(AND($G22&gt;=X$5,$G22&lt;=X$6),IF($M22&gt;0,4,3),0)),IF(AND($D22&lt;=X$6,$E22&gt;=X$5),60,0)))</f>
        <v>32</v>
      </c>
      <c r="Y22" s="80">
        <f>IF(OR($A22="",NOT(ISNUMBER($G22))),"",IF(AND($F22&lt;=Y$6,$G22&gt;=Y$5),IF(Y$5&gt;$N22,5,$K22)*10+IF(AND($F22&gt;=Y$5,$F22&lt;=Y$6),IF(AND($G22&gt;=Y$5,$G22&lt;=Y$6),5,IF($L22=1,2,1)),IF(AND($G22&gt;=Y$5,$G22&lt;=Y$6),IF($M22&gt;0,4,3),0)),IF(AND($D22&lt;=Y$6,$E22&gt;=Y$5),60,0)))</f>
        <v>30</v>
      </c>
      <c r="Z22" s="80">
        <f>IF(OR($A22="",NOT(ISNUMBER($G22))),"",IF(AND($F22&lt;=Z$6,$G22&gt;=Z$5),IF(Z$5&gt;$N22,5,$K22)*10+IF(AND($F22&gt;=Z$5,$F22&lt;=Z$6),IF(AND($G22&gt;=Z$5,$G22&lt;=Z$6),5,IF($L22=1,2,1)),IF(AND($G22&gt;=Z$5,$G22&lt;=Z$6),IF($M22&gt;0,4,3),0)),IF(AND($D22&lt;=Z$6,$E22&gt;=Z$5),60,0)))</f>
        <v>30</v>
      </c>
      <c r="AA22" s="80">
        <f>IF(OR($A22="",NOT(ISNUMBER($G22))),"",IF(AND($F22&lt;=AA$6,$G22&gt;=AA$5),IF(AA$5&gt;$N22,5,$K22)*10+IF(AND($F22&gt;=AA$5,$F22&lt;=AA$6),IF(AND($G22&gt;=AA$5,$G22&lt;=AA$6),5,IF($L22=1,2,1)),IF(AND($G22&gt;=AA$5,$G22&lt;=AA$6),IF($M22&gt;0,4,3),0)),IF(AND($D22&lt;=AA$6,$E22&gt;=AA$5),60,0)))</f>
        <v>34</v>
      </c>
      <c r="AB22" s="80">
        <f>IF(OR($A22="",NOT(ISNUMBER($G22))),"",IF(AND($F22&lt;=AB$6,$G22&gt;=AB$5),IF(AB$5&gt;$N22,5,$K22)*10+IF(AND($F22&gt;=AB$5,$F22&lt;=AB$6),IF(AND($G22&gt;=AB$5,$G22&lt;=AB$6),5,IF($L22=1,2,1)),IF(AND($G22&gt;=AB$5,$G22&lt;=AB$6),IF($M22&gt;0,4,3),0)),IF(AND($D22&lt;=AB$6,$E22&gt;=AB$5),60,0)))</f>
        <v>0</v>
      </c>
      <c r="AC22" s="80">
        <f>IF(OR($A22="",NOT(ISNUMBER($G22))),"",IF(AND($F22&lt;=AC$6,$G22&gt;=AC$5),IF(AC$5&gt;$N22,5,$K22)*10+IF(AND($F22&gt;=AC$5,$F22&lt;=AC$6),IF(AND($G22&gt;=AC$5,$G22&lt;=AC$6),5,IF($L22=1,2,1)),IF(AND($G22&gt;=AC$5,$G22&lt;=AC$6),IF($M22&gt;0,4,3),0)),IF(AND($D22&lt;=AC$6,$E22&gt;=AC$5),60,0)))</f>
        <v>0</v>
      </c>
      <c r="AD22" s="80">
        <f>IF(OR($A22="",NOT(ISNUMBER($G22))),"",IF(AND($F22&lt;=AD$6,$G22&gt;=AD$5),IF(AD$5&gt;$N22,5,$K22)*10+IF(AND($F22&gt;=AD$5,$F22&lt;=AD$6),IF(AND($G22&gt;=AD$5,$G22&lt;=AD$6),5,IF($L22=1,2,1)),IF(AND($G22&gt;=AD$5,$G22&lt;=AD$6),IF($M22&gt;0,4,3),0)),IF(AND($D22&lt;=AD$6,$E22&gt;=AD$5),60,0)))</f>
        <v>0</v>
      </c>
      <c r="AE22" s="80">
        <f>IF(OR($A22="",NOT(ISNUMBER($G22))),"",IF(AND($F22&lt;=AE$6,$G22&gt;=AE$5),IF(AE$5&gt;$N22,5,$K22)*10+IF(AND($F22&gt;=AE$5,$F22&lt;=AE$6),IF(AND($G22&gt;=AE$5,$G22&lt;=AE$6),5,IF($L22=1,2,1)),IF(AND($G22&gt;=AE$5,$G22&lt;=AE$6),IF($M22&gt;0,4,3),0)),IF(AND($D22&lt;=AE$6,$E22&gt;=AE$5),60,0)))</f>
        <v>0</v>
      </c>
      <c r="AF22" s="80">
        <f>IF(OR($A22="",NOT(ISNUMBER($G22))),"",IF(AND($F22&lt;=AF$6,$G22&gt;=AF$5),IF(AF$5&gt;$N22,5,$K22)*10+IF(AND($F22&gt;=AF$5,$F22&lt;=AF$6),IF(AND($G22&gt;=AF$5,$G22&lt;=AF$6),5,IF($L22=1,2,1)),IF(AND($G22&gt;=AF$5,$G22&lt;=AF$6),IF($M22&gt;0,4,3),0)),IF(AND($D22&lt;=AF$6,$E22&gt;=AF$5),60,0)))</f>
        <v>0</v>
      </c>
      <c r="AG22" s="80">
        <f>IF(OR($A22="",NOT(ISNUMBER($G22))),"",IF(AND($F22&lt;=AG$6,$G22&gt;=AG$5),IF(AG$5&gt;$N22,5,$K22)*10+IF(AND($F22&gt;=AG$5,$F22&lt;=AG$6),IF(AND($G22&gt;=AG$5,$G22&lt;=AG$6),5,IF($L22=1,2,1)),IF(AND($G22&gt;=AG$5,$G22&lt;=AG$6),IF($M22&gt;0,4,3),0)),IF(AND($D22&lt;=AG$6,$E22&gt;=AG$5),60,0)))</f>
        <v>0</v>
      </c>
      <c r="AH22" s="80">
        <f>IF(OR($A22="",NOT(ISNUMBER($G22))),"",IF(AND($F22&lt;=AH$6,$G22&gt;=AH$5),IF(AH$5&gt;$N22,5,$K22)*10+IF(AND($F22&gt;=AH$5,$F22&lt;=AH$6),IF(AND($G22&gt;=AH$5,$G22&lt;=AH$6),5,IF($L22=1,2,1)),IF(AND($G22&gt;=AH$5,$G22&lt;=AH$6),IF($M22&gt;0,4,3),0)),IF(AND($D22&lt;=AH$6,$E22&gt;=AH$5),60,0)))</f>
        <v>0</v>
      </c>
      <c r="AI22" s="80">
        <f>IF(OR($A22="",NOT(ISNUMBER($G22))),"",IF(AND($F22&lt;=AI$6,$G22&gt;=AI$5),IF(AI$5&gt;$N22,5,$K22)*10+IF(AND($F22&gt;=AI$5,$F22&lt;=AI$6),IF(AND($G22&gt;=AI$5,$G22&lt;=AI$6),5,IF($L22=1,2,1)),IF(AND($G22&gt;=AI$5,$G22&lt;=AI$6),IF($M22&gt;0,4,3),0)),IF(AND($D22&lt;=AI$6,$E22&gt;=AI$5),60,0)))</f>
        <v>0</v>
      </c>
      <c r="AJ22" s="80">
        <f>IF(OR($A22="",NOT(ISNUMBER($G22))),"",IF(AND($F22&lt;=AJ$6,$G22&gt;=AJ$5),IF(AJ$5&gt;$N22,5,$K22)*10+IF(AND($F22&gt;=AJ$5,$F22&lt;=AJ$6),IF(AND($G22&gt;=AJ$5,$G22&lt;=AJ$6),5,IF($L22=1,2,1)),IF(AND($G22&gt;=AJ$5,$G22&lt;=AJ$6),IF($M22&gt;0,4,3),0)),IF(AND($D22&lt;=AJ$6,$E22&gt;=AJ$5),60,0)))</f>
        <v>0</v>
      </c>
      <c r="AK22" s="80">
        <f>IF(OR($A22="",NOT(ISNUMBER($G22))),"",IF(AND($F22&lt;=AK$6,$G22&gt;=AK$5),IF(AK$5&gt;$N22,5,$K22)*10+IF(AND($F22&gt;=AK$5,$F22&lt;=AK$6),IF(AND($G22&gt;=AK$5,$G22&lt;=AK$6),5,IF($L22=1,2,1)),IF(AND($G22&gt;=AK$5,$G22&lt;=AK$6),IF($M22&gt;0,4,3),0)),IF(AND($D22&lt;=AK$6,$E22&gt;=AK$5),60,0)))</f>
        <v>0</v>
      </c>
      <c r="AL22" s="80">
        <f>IF(OR($A22="",NOT(ISNUMBER($G22))),"",IF(AND($F22&lt;=AL$6,$G22&gt;=AL$5),IF(AL$5&gt;$N22,5,$K22)*10+IF(AND($F22&gt;=AL$5,$F22&lt;=AL$6),IF(AND($G22&gt;=AL$5,$G22&lt;=AL$6),5,IF($L22=1,2,1)),IF(AND($G22&gt;=AL$5,$G22&lt;=AL$6),IF($M22&gt;0,4,3),0)),IF(AND($D22&lt;=AL$6,$E22&gt;=AL$5),60,0)))</f>
        <v>0</v>
      </c>
      <c r="AM22" s="80">
        <f>IF(OR($A22="",NOT(ISNUMBER($G22))),"",IF(AND($F22&lt;=AM$6,$G22&gt;=AM$5),IF(AM$5&gt;$N22,5,$K22)*10+IF(AND($F22&gt;=AM$5,$F22&lt;=AM$6),IF(AND($G22&gt;=AM$5,$G22&lt;=AM$6),5,IF($L22=1,2,1)),IF(AND($G22&gt;=AM$5,$G22&lt;=AM$6),IF($M22&gt;0,4,3),0)),IF(AND($D22&lt;=AM$6,$E22&gt;=AM$5),60,0)))</f>
        <v>0</v>
      </c>
      <c r="AN22" s="80">
        <f>IF(OR($A22="",NOT(ISNUMBER($G22))),"",IF(AND($F22&lt;=AN$6,$G22&gt;=AN$5),IF(AN$5&gt;$N22,5,$K22)*10+IF(AND($F22&gt;=AN$5,$F22&lt;=AN$6),IF(AND($G22&gt;=AN$5,$G22&lt;=AN$6),5,IF($L22=1,2,1)),IF(AND($G22&gt;=AN$5,$G22&lt;=AN$6),IF($M22&gt;0,4,3),0)),IF(AND($D22&lt;=AN$6,$E22&gt;=AN$5),60,0)))</f>
        <v>0</v>
      </c>
      <c r="AO22" s="80">
        <f>IF(OR($A22="",NOT(ISNUMBER($G22))),"",IF(AND($F22&lt;=AO$6,$G22&gt;=AO$5),IF(AO$5&gt;$N22,5,$K22)*10+IF(AND($F22&gt;=AO$5,$F22&lt;=AO$6),IF(AND($G22&gt;=AO$5,$G22&lt;=AO$6),5,IF($L22=1,2,1)),IF(AND($G22&gt;=AO$5,$G22&lt;=AO$6),IF($M22&gt;0,4,3),0)),IF(AND($D22&lt;=AO$6,$E22&gt;=AO$5),60,0)))</f>
        <v>0</v>
      </c>
      <c r="AP22" s="80">
        <f>IF(OR($A22="",NOT(ISNUMBER($G22))),"",IF(AND($F22&lt;=AP$6,$G22&gt;=AP$5),IF(AP$5&gt;$N22,5,$K22)*10+IF(AND($F22&gt;=AP$5,$F22&lt;=AP$6),IF(AND($G22&gt;=AP$5,$G22&lt;=AP$6),5,IF($L22=1,2,1)),IF(AND($G22&gt;=AP$5,$G22&lt;=AP$6),IF($M22&gt;0,4,3),0)),IF(AND($D22&lt;=AP$6,$E22&gt;=AP$5),60,0)))</f>
        <v>0</v>
      </c>
      <c r="AQ22" s="80">
        <f>IF(OR($A22="",NOT(ISNUMBER($G22))),"",IF(AND($F22&lt;=AQ$6,$G22&gt;=AQ$5),IF(AQ$5&gt;$N22,5,$K22)*10+IF(AND($F22&gt;=AQ$5,$F22&lt;=AQ$6),IF(AND($G22&gt;=AQ$5,$G22&lt;=AQ$6),5,IF($L22=1,2,1)),IF(AND($G22&gt;=AQ$5,$G22&lt;=AQ$6),IF($M22&gt;0,4,3),0)),IF(AND($D22&lt;=AQ$6,$E22&gt;=AQ$5),60,0)))</f>
        <v>0</v>
      </c>
      <c r="AR22" s="80">
        <f>IF(OR($A22="",NOT(ISNUMBER($G22))),"",IF(AND($F22&lt;=AR$6,$G22&gt;=AR$5),IF(AR$5&gt;$N22,5,$K22)*10+IF(AND($F22&gt;=AR$5,$F22&lt;=AR$6),IF(AND($G22&gt;=AR$5,$G22&lt;=AR$6),5,IF($L22=1,2,1)),IF(AND($G22&gt;=AR$5,$G22&lt;=AR$6),IF($M22&gt;0,4,3),0)),IF(AND($D22&lt;=AR$6,$E22&gt;=AR$5),60,0)))</f>
        <v>0</v>
      </c>
      <c r="AS22" s="80">
        <f>IF(OR($A22="",NOT(ISNUMBER($G22))),"",IF(AND($F22&lt;=AS$6,$G22&gt;=AS$5),IF(AS$5&gt;$N22,5,$K22)*10+IF(AND($F22&gt;=AS$5,$F22&lt;=AS$6),IF(AND($G22&gt;=AS$5,$G22&lt;=AS$6),5,IF($L22=1,2,1)),IF(AND($G22&gt;=AS$5,$G22&lt;=AS$6),IF($M22&gt;0,4,3),0)),IF(AND($D22&lt;=AS$6,$E22&gt;=AS$5),60,0)))</f>
        <v>0</v>
      </c>
      <c r="AT22" s="80">
        <f>IF(OR($A22="",NOT(ISNUMBER($G22))),"",IF(AND($F22&lt;=AT$6,$G22&gt;=AT$5),IF(AT$5&gt;$N22,5,$K22)*10+IF(AND($F22&gt;=AT$5,$F22&lt;=AT$6),IF(AND($G22&gt;=AT$5,$G22&lt;=AT$6),5,IF($L22=1,2,1)),IF(AND($G22&gt;=AT$5,$G22&lt;=AT$6),IF($M22&gt;0,4,3),0)),IF(AND($D22&lt;=AT$6,$E22&gt;=AT$5),60,0)))</f>
        <v>0</v>
      </c>
      <c r="AU22" s="80">
        <f>IF(OR($A22="",NOT(ISNUMBER($G22))),"",IF(AND($F22&lt;=AU$6,$G22&gt;=AU$5),IF(AU$5&gt;$N22,5,$K22)*10+IF(AND($F22&gt;=AU$5,$F22&lt;=AU$6),IF(AND($G22&gt;=AU$5,$G22&lt;=AU$6),5,IF($L22=1,2,1)),IF(AND($G22&gt;=AU$5,$G22&lt;=AU$6),IF($M22&gt;0,4,3),0)),IF(AND($D22&lt;=AU$6,$E22&gt;=AU$5),60,0)))</f>
        <v>0</v>
      </c>
      <c r="AV22" s="80">
        <f>IF(OR($A22="",NOT(ISNUMBER($G22))),"",IF(AND($F22&lt;=AV$6,$G22&gt;=AV$5),IF(AV$5&gt;$N22,5,$K22)*10+IF(AND($F22&gt;=AV$5,$F22&lt;=AV$6),IF(AND($G22&gt;=AV$5,$G22&lt;=AV$6),5,IF($L22=1,2,1)),IF(AND($G22&gt;=AV$5,$G22&lt;=AV$6),IF($M22&gt;0,4,3),0)),IF(AND($D22&lt;=AV$6,$E22&gt;=AV$5),60,0)))</f>
        <v>0</v>
      </c>
      <c r="AW22" s="80">
        <f>IF(OR($A22="",NOT(ISNUMBER($G22))),"",IF(AND($F22&lt;=AW$6,$G22&gt;=AW$5),IF(AW$5&gt;$N22,5,$K22)*10+IF(AND($F22&gt;=AW$5,$F22&lt;=AW$6),IF(AND($G22&gt;=AW$5,$G22&lt;=AW$6),5,IF($L22=1,2,1)),IF(AND($G22&gt;=AW$5,$G22&lt;=AW$6),IF($M22&gt;0,4,3),0)),IF(AND($D22&lt;=AW$6,$E22&gt;=AW$5),60,0)))</f>
        <v>0</v>
      </c>
      <c r="AX22" s="80">
        <f>IF(OR($A22="",NOT(ISNUMBER($G22))),"",IF(AND($F22&lt;=AX$6,$G22&gt;=AX$5),IF(AX$5&gt;$N22,5,$K22)*10+IF(AND($F22&gt;=AX$5,$F22&lt;=AX$6),IF(AND($G22&gt;=AX$5,$G22&lt;=AX$6),5,IF($L22=1,2,1)),IF(AND($G22&gt;=AX$5,$G22&lt;=AX$6),IF($M22&gt;0,4,3),0)),IF(AND($D22&lt;=AX$6,$E22&gt;=AX$5),60,0)))</f>
        <v>0</v>
      </c>
      <c r="AY22" s="80">
        <f>IF(OR($A22="",NOT(ISNUMBER($G22))),"",IF(AND($F22&lt;=AY$6,$G22&gt;=AY$5),IF(AY$5&gt;$N22,5,$K22)*10+IF(AND($F22&gt;=AY$5,$F22&lt;=AY$6),IF(AND($G22&gt;=AY$5,$G22&lt;=AY$6),5,IF($L22=1,2,1)),IF(AND($G22&gt;=AY$5,$G22&lt;=AY$6),IF($M22&gt;0,4,3),0)),IF(AND($D22&lt;=AY$6,$E22&gt;=AY$5),60,0)))</f>
        <v>0</v>
      </c>
      <c r="AZ22" s="80">
        <f>IF(OR($A22="",NOT(ISNUMBER($G22))),"",IF(AND($F22&lt;=AZ$6,$G22&gt;=AZ$5),IF(AZ$5&gt;$N22,5,$K22)*10+IF(AND($F22&gt;=AZ$5,$F22&lt;=AZ$6),IF(AND($G22&gt;=AZ$5,$G22&lt;=AZ$6),5,IF($L22=1,2,1)),IF(AND($G22&gt;=AZ$5,$G22&lt;=AZ$6),IF($M22&gt;0,4,3),0)),IF(AND($D22&lt;=AZ$6,$E22&gt;=AZ$5),60,0)))</f>
        <v>0</v>
      </c>
      <c r="BA22" s="80">
        <f>IF(OR($A22="",NOT(ISNUMBER($G22))),"",IF(AND($F22&lt;=BA$6,$G22&gt;=BA$5),IF(BA$5&gt;$N22,5,$K22)*10+IF(AND($F22&gt;=BA$5,$F22&lt;=BA$6),IF(AND($G22&gt;=BA$5,$G22&lt;=BA$6),5,IF($L22=1,2,1)),IF(AND($G22&gt;=BA$5,$G22&lt;=BA$6),IF($M22&gt;0,4,3),0)),IF(AND($D22&lt;=BA$6,$E22&gt;=BA$5),60,0)))</f>
        <v>0</v>
      </c>
      <c r="BB22" s="80">
        <f>IF(OR($A22="",NOT(ISNUMBER($G22))),"",IF(AND($F22&lt;=BB$6,$G22&gt;=BB$5),IF(BB$5&gt;$N22,5,$K22)*10+IF(AND($F22&gt;=BB$5,$F22&lt;=BB$6),IF(AND($G22&gt;=BB$5,$G22&lt;=BB$6),5,IF($L22=1,2,1)),IF(AND($G22&gt;=BB$5,$G22&lt;=BB$6),IF($M22&gt;0,4,3),0)),IF(AND($D22&lt;=BB$6,$E22&gt;=BB$5),60,0)))</f>
        <v>0</v>
      </c>
      <c r="BC22" s="80">
        <f>IF(OR($A22="",NOT(ISNUMBER($G22))),"",IF(AND($F22&lt;=BC$6,$G22&gt;=BC$5),IF(BC$5&gt;$N22,5,$K22)*10+IF(AND($F22&gt;=BC$5,$F22&lt;=BC$6),IF(AND($G22&gt;=BC$5,$G22&lt;=BC$6),5,IF($L22=1,2,1)),IF(AND($G22&gt;=BC$5,$G22&lt;=BC$6),IF($M22&gt;0,4,3),0)),IF(AND($D22&lt;=BC$6,$E22&gt;=BC$5),60,0)))</f>
        <v>0</v>
      </c>
      <c r="BD22" s="80">
        <f>IF(OR($A22="",NOT(ISNUMBER($G22))),"",IF(AND($F22&lt;=BD$6,$G22&gt;=BD$5),IF(BD$5&gt;$N22,5,$K22)*10+IF(AND($F22&gt;=BD$5,$F22&lt;=BD$6),IF(AND($G22&gt;=BD$5,$G22&lt;=BD$6),5,IF($L22=1,2,1)),IF(AND($G22&gt;=BD$5,$G22&lt;=BD$6),IF($M22&gt;0,4,3),0)),IF(AND($D22&lt;=BD$6,$E22&gt;=BD$5),60,0)))</f>
        <v>0</v>
      </c>
      <c r="BE22" s="80">
        <f>IF(OR($A22="",NOT(ISNUMBER($G22))),"",IF(AND($F22&lt;=BE$6,$G22&gt;=BE$5),IF(BE$5&gt;$N22,5,$K22)*10+IF(AND($F22&gt;=BE$5,$F22&lt;=BE$6),IF(AND($G22&gt;=BE$5,$G22&lt;=BE$6),5,IF($L22=1,2,1)),IF(AND($G22&gt;=BE$5,$G22&lt;=BE$6),IF($M22&gt;0,4,3),0)),IF(AND($D22&lt;=BE$6,$E22&gt;=BE$5),60,0)))</f>
        <v>0</v>
      </c>
      <c r="BF22" s="80">
        <f>IF(OR($A22="",NOT(ISNUMBER($G22))),"",IF(AND($F22&lt;=BF$6,$G22&gt;=BF$5),IF(BF$5&gt;$N22,5,$K22)*10+IF(AND($F22&gt;=BF$5,$F22&lt;=BF$6),IF(AND($G22&gt;=BF$5,$G22&lt;=BF$6),5,IF($L22=1,2,1)),IF(AND($G22&gt;=BF$5,$G22&lt;=BF$6),IF($M22&gt;0,4,3),0)),IF(AND($D22&lt;=BF$6,$E22&gt;=BF$5),60,0)))</f>
        <v>0</v>
      </c>
      <c r="BG22" s="80">
        <f>IF(OR($A22="",NOT(ISNUMBER($G22))),"",IF(AND($F22&lt;=BG$6,$G22&gt;=BG$5),IF(BG$5&gt;$N22,5,$K22)*10+IF(AND($F22&gt;=BG$5,$F22&lt;=BG$6),IF(AND($G22&gt;=BG$5,$G22&lt;=BG$6),5,IF($L22=1,2,1)),IF(AND($G22&gt;=BG$5,$G22&lt;=BG$6),IF($M22&gt;0,4,3),0)),IF(AND($D22&lt;=BG$6,$E22&gt;=BG$5),60,0)))</f>
        <v>0</v>
      </c>
      <c r="BH22" s="80">
        <f>IF(OR($A22="",NOT(ISNUMBER($G22))),"",IF(AND($F22&lt;=BH$6,$G22&gt;=BH$5),IF(BH$5&gt;$N22,5,$K22)*10+IF(AND($F22&gt;=BH$5,$F22&lt;=BH$6),IF(AND($G22&gt;=BH$5,$G22&lt;=BH$6),5,IF($L22=1,2,1)),IF(AND($G22&gt;=BH$5,$G22&lt;=BH$6),IF($M22&gt;0,4,3),0)),IF(AND($D22&lt;=BH$6,$E22&gt;=BH$5),60,0)))</f>
        <v>0</v>
      </c>
      <c r="BI22" s="80">
        <f>IF(OR($A22="",NOT(ISNUMBER($G22))),"",IF(AND($F22&lt;=BI$6,$G22&gt;=BI$5),IF(BI$5&gt;$N22,5,$K22)*10+IF(AND($F22&gt;=BI$5,$F22&lt;=BI$6),IF(AND($G22&gt;=BI$5,$G22&lt;=BI$6),5,IF($L22=1,2,1)),IF(AND($G22&gt;=BI$5,$G22&lt;=BI$6),IF($M22&gt;0,4,3),0)),IF(AND($D22&lt;=BI$6,$E22&gt;=BI$5),60,0)))</f>
        <v>0</v>
      </c>
      <c r="BJ22" s="80">
        <f>IF(OR($A22="",NOT(ISNUMBER($G22))),"",IF(AND($F22&lt;=BJ$6,$G22&gt;=BJ$5),IF(BJ$5&gt;$N22,5,$K22)*10+IF(AND($F22&gt;=BJ$5,$F22&lt;=BJ$6),IF(AND($G22&gt;=BJ$5,$G22&lt;=BJ$6),5,IF($L22=1,2,1)),IF(AND($G22&gt;=BJ$5,$G22&lt;=BJ$6),IF($M22&gt;0,4,3),0)),IF(AND($D22&lt;=BJ$6,$E22&gt;=BJ$5),60,0)))</f>
        <v>0</v>
      </c>
      <c r="BK22" s="80">
        <f>IF(OR($A22="",NOT(ISNUMBER($G22))),"",IF(AND($F22&lt;=BK$6,$G22&gt;=BK$5),IF(BK$5&gt;$N22,5,$K22)*10+IF(AND($F22&gt;=BK$5,$F22&lt;=BK$6),IF(AND($G22&gt;=BK$5,$G22&lt;=BK$6),5,IF($L22=1,2,1)),IF(AND($G22&gt;=BK$5,$G22&lt;=BK$6),IF($M22&gt;0,4,3),0)),IF(AND($D22&lt;=BK$6,$E22&gt;=BK$5),60,0)))</f>
        <v>0</v>
      </c>
      <c r="BL22" s="80">
        <f>IF(OR($A22="",NOT(ISNUMBER($G22))),"",IF(AND($F22&lt;=BL$6,$G22&gt;=BL$5),IF(BL$5&gt;$N22,5,$K22)*10+IF(AND($F22&gt;=BL$5,$F22&lt;=BL$6),IF(AND($G22&gt;=BL$5,$G22&lt;=BL$6),5,IF($L22=1,2,1)),IF(AND($G22&gt;=BL$5,$G22&lt;=BL$6),IF($M22&gt;0,4,3),0)),IF(AND($D22&lt;=BL$6,$E22&gt;=BL$5),60,0)))</f>
        <v>0</v>
      </c>
      <c r="BM22" s="80">
        <f>IF(OR($A22="",NOT(ISNUMBER($G22))),"",IF(AND($F22&lt;=BM$6,$G22&gt;=BM$5),IF(BM$5&gt;$N22,5,$K22)*10+IF(AND($F22&gt;=BM$5,$F22&lt;=BM$6),IF(AND($G22&gt;=BM$5,$G22&lt;=BM$6),5,IF($L22=1,2,1)),IF(AND($G22&gt;=BM$5,$G22&lt;=BM$6),IF($M22&gt;0,4,3),0)),IF(AND($D22&lt;=BM$6,$E22&gt;=BM$5),60,0)))</f>
        <v>0</v>
      </c>
      <c r="BN22" s="80">
        <f>IF(OR($A22="",NOT(ISNUMBER($G22))),"",IF(AND($F22&lt;=BN$6,$G22&gt;=BN$5),IF(BN$5&gt;$N22,5,$K22)*10+IF(AND($F22&gt;=BN$5,$F22&lt;=BN$6),IF(AND($G22&gt;=BN$5,$G22&lt;=BN$6),5,IF($L22=1,2,1)),IF(AND($G22&gt;=BN$5,$G22&lt;=BN$6),IF($M22&gt;0,4,3),0)),IF(AND($D22&lt;=BN$6,$E22&gt;=BN$5),60,0)))</f>
        <v>0</v>
      </c>
      <c r="BO22" s="80">
        <f>IF(OR($A22="",NOT(ISNUMBER($G22))),"",IF(AND($F22&lt;=BO$6,$G22&gt;=BO$5),IF(BO$5&gt;$N22,5,$K22)*10+IF(AND($F22&gt;=BO$5,$F22&lt;=BO$6),IF(AND($G22&gt;=BO$5,$G22&lt;=BO$6),5,IF($L22=1,2,1)),IF(AND($G22&gt;=BO$5,$G22&lt;=BO$6),IF($M22&gt;0,4,3),0)),IF(AND($D22&lt;=BO$6,$E22&gt;=BO$5),60,0)))</f>
        <v>0</v>
      </c>
      <c r="BP22" s="80">
        <f>IF(OR($A22="",NOT(ISNUMBER($G22))),"",IF(AND($F22&lt;=BP$6,$G22&gt;=BP$5),IF(BP$5&gt;$N22,5,$K22)*10+IF(AND($F22&gt;=BP$5,$F22&lt;=BP$6),IF(AND($G22&gt;=BP$5,$G22&lt;=BP$6),5,IF($L22=1,2,1)),IF(AND($G22&gt;=BP$5,$G22&lt;=BP$6),IF($M22&gt;0,4,3),0)),IF(AND($D22&lt;=BP$6,$E22&gt;=BP$5),60,0)))</f>
        <v>0</v>
      </c>
      <c r="BQ22" s="80">
        <f>IF(OR($A22="",NOT(ISNUMBER($G22))),"",IF(AND($F22&lt;=BQ$6,$G22&gt;=BQ$5),IF(BQ$5&gt;$N22,5,$K22)*10+IF(AND($F22&gt;=BQ$5,$F22&lt;=BQ$6),IF(AND($G22&gt;=BQ$5,$G22&lt;=BQ$6),5,IF($L22=1,2,1)),IF(AND($G22&gt;=BQ$5,$G22&lt;=BQ$6),IF($M22&gt;0,4,3),0)),IF(AND($D22&lt;=BQ$6,$E22&gt;=BQ$5),60,0)))</f>
        <v>0</v>
      </c>
      <c r="BR22" s="80">
        <f>IF(OR($A22="",NOT(ISNUMBER($G22))),"",IF(AND($F22&lt;=BR$6,$G22&gt;=BR$5),IF(BR$5&gt;$N22,5,$K22)*10+IF(AND($F22&gt;=BR$5,$F22&lt;=BR$6),IF(AND($G22&gt;=BR$5,$G22&lt;=BR$6),5,IF($L22=1,2,1)),IF(AND($G22&gt;=BR$5,$G22&lt;=BR$6),IF($M22&gt;0,4,3),0)),IF(AND($D22&lt;=BR$6,$E22&gt;=BR$5),60,0)))</f>
        <v>0</v>
      </c>
      <c r="BS22" s="80">
        <f>IF(OR($A22="",NOT(ISNUMBER($G22))),"",IF(AND($F22&lt;=BS$6,$G22&gt;=BS$5),IF(BS$5&gt;$N22,5,$K22)*10+IF(AND($F22&gt;=BS$5,$F22&lt;=BS$6),IF(AND($G22&gt;=BS$5,$G22&lt;=BS$6),5,IF($L22=1,2,1)),IF(AND($G22&gt;=BS$5,$G22&lt;=BS$6),IF($M22&gt;0,4,3),0)),IF(AND($D22&lt;=BS$6,$E22&gt;=BS$5),60,0)))</f>
        <v>0</v>
      </c>
      <c r="BT22" s="80">
        <f>IF(OR($A22="",NOT(ISNUMBER($G22))),"",IF(AND($F22&lt;=BT$6,$G22&gt;=BT$5),IF(BT$5&gt;$N22,5,$K22)*10+IF(AND($F22&gt;=BT$5,$F22&lt;=BT$6),IF(AND($G22&gt;=BT$5,$G22&lt;=BT$6),5,IF($L22=1,2,1)),IF(AND($G22&gt;=BT$5,$G22&lt;=BT$6),IF($M22&gt;0,4,3),0)),IF(AND($D22&lt;=BT$6,$E22&gt;=BT$5),60,0)))</f>
        <v>0</v>
      </c>
      <c r="BU22" s="80">
        <f>IF(OR($A22="",NOT(ISNUMBER($G22))),"",IF(AND($F22&lt;=BU$6,$G22&gt;=BU$5),IF(BU$5&gt;$N22,5,$K22)*10+IF(AND($F22&gt;=BU$5,$F22&lt;=BU$6),IF(AND($G22&gt;=BU$5,$G22&lt;=BU$6),5,IF($L22=1,2,1)),IF(AND($G22&gt;=BU$5,$G22&lt;=BU$6),IF($M22&gt;0,4,3),0)),IF(AND($D22&lt;=BU$6,$E22&gt;=BU$5),60,0)))</f>
        <v>0</v>
      </c>
      <c r="BV22" s="80">
        <f>IF(OR($A22="",NOT(ISNUMBER($G22))),"",IF(AND($F22&lt;=BV$6,$G22&gt;=BV$5),IF(BV$5&gt;$N22,5,$K22)*10+IF(AND($F22&gt;=BV$5,$F22&lt;=BV$6),IF(AND($G22&gt;=BV$5,$G22&lt;=BV$6),5,IF($L22=1,2,1)),IF(AND($G22&gt;=BV$5,$G22&lt;=BV$6),IF($M22&gt;0,4,3),0)),IF(AND($D22&lt;=BV$6,$E22&gt;=BV$5),60,0)))</f>
        <v>0</v>
      </c>
      <c r="BW22" s="80">
        <f>IF(OR($A22="",NOT(ISNUMBER($G22))),"",IF(AND($F22&lt;=BW$6,$G22&gt;=BW$5),IF(BW$5&gt;$N22,5,$K22)*10+IF(AND($F22&gt;=BW$5,$F22&lt;=BW$6),IF(AND($G22&gt;=BW$5,$G22&lt;=BW$6),5,IF($L22=1,2,1)),IF(AND($G22&gt;=BW$5,$G22&lt;=BW$6),IF($M22&gt;0,4,3),0)),IF(AND($D22&lt;=BW$6,$E22&gt;=BW$5),60,0)))</f>
        <v>0</v>
      </c>
      <c r="BX22" s="80">
        <f>IF(OR($A22="",NOT(ISNUMBER($G22))),"",IF(AND($F22&lt;=BX$6,$G22&gt;=BX$5),IF(BX$5&gt;$N22,5,$K22)*10+IF(AND($F22&gt;=BX$5,$F22&lt;=BX$6),IF(AND($G22&gt;=BX$5,$G22&lt;=BX$6),5,IF($L22=1,2,1)),IF(AND($G22&gt;=BX$5,$G22&lt;=BX$6),IF($M22&gt;0,4,3),0)),IF(AND($D22&lt;=BX$6,$E22&gt;=BX$5),60,0)))</f>
        <v>0</v>
      </c>
      <c r="BY22" s="80">
        <f>IF(OR($A22="",NOT(ISNUMBER($G22))),"",IF(AND($F22&lt;=BY$6,$G22&gt;=BY$5),IF(BY$5&gt;$N22,5,$K22)*10+IF(AND($F22&gt;=BY$5,$F22&lt;=BY$6),IF(AND($G22&gt;=BY$5,$G22&lt;=BY$6),5,IF($L22=1,2,1)),IF(AND($G22&gt;=BY$5,$G22&lt;=BY$6),IF($M22&gt;0,4,3),0)),IF(AND($D22&lt;=BY$6,$E22&gt;=BY$5),60,0)))</f>
        <v>0</v>
      </c>
      <c r="BZ22" s="80">
        <f>IF(OR($A22="",NOT(ISNUMBER($G22))),"",IF(AND($F22&lt;=BZ$6,$G22&gt;=BZ$5),IF(BZ$5&gt;$N22,5,$K22)*10+IF(AND($F22&gt;=BZ$5,$F22&lt;=BZ$6),IF(AND($G22&gt;=BZ$5,$G22&lt;=BZ$6),5,IF($L22=1,2,1)),IF(AND($G22&gt;=BZ$5,$G22&lt;=BZ$6),IF($M22&gt;0,4,3),0)),IF(AND($D22&lt;=BZ$6,$E22&gt;=BZ$5),60,0)))</f>
        <v>0</v>
      </c>
      <c r="CA22" s="80">
        <f>IF(OR($A22="",NOT(ISNUMBER($G22))),"",IF(AND($F22&lt;=CA$6,$G22&gt;=CA$5),IF(CA$5&gt;$N22,5,$K22)*10+IF(AND($F22&gt;=CA$5,$F22&lt;=CA$6),IF(AND($G22&gt;=CA$5,$G22&lt;=CA$6),5,IF($L22=1,2,1)),IF(AND($G22&gt;=CA$5,$G22&lt;=CA$6),IF($M22&gt;0,4,3),0)),IF(AND($D22&lt;=CA$6,$E22&gt;=CA$5),60,0)))</f>
        <v>0</v>
      </c>
      <c r="CB22" s="80">
        <f>IF(OR($A22="",NOT(ISNUMBER($G22))),"",IF(AND($F22&lt;=CB$6,$G22&gt;=CB$5),IF(CB$5&gt;$N22,5,$K22)*10+IF(AND($F22&gt;=CB$5,$F22&lt;=CB$6),IF(AND($G22&gt;=CB$5,$G22&lt;=CB$6),5,IF($L22=1,2,1)),IF(AND($G22&gt;=CB$5,$G22&lt;=CB$6),IF($M22&gt;0,4,3),0)),IF(AND($D22&lt;=CB$6,$E22&gt;=CB$5),60,0)))</f>
        <v>0</v>
      </c>
      <c r="CC22" s="80">
        <f>IF(OR($A22="",NOT(ISNUMBER($G22))),"",IF(AND($F22&lt;=CC$6,$G22&gt;=CC$5),IF(CC$5&gt;$N22,5,$K22)*10+IF(AND($F22&gt;=CC$5,$F22&lt;=CC$6),IF(AND($G22&gt;=CC$5,$G22&lt;=CC$6),5,IF($L22=1,2,1)),IF(AND($G22&gt;=CC$5,$G22&lt;=CC$6),IF($M22&gt;0,4,3),0)),IF(AND($D22&lt;=CC$6,$E22&gt;=CC$5),60,0)))</f>
        <v>0</v>
      </c>
      <c r="CD22" s="80">
        <f>IF(OR($A22="",NOT(ISNUMBER($G22))),"",IF(AND($F22&lt;=CD$6,$G22&gt;=CD$5),IF(CD$5&gt;$N22,5,$K22)*10+IF(AND($F22&gt;=CD$5,$F22&lt;=CD$6),IF(AND($G22&gt;=CD$5,$G22&lt;=CD$6),5,IF($L22=1,2,1)),IF(AND($G22&gt;=CD$5,$G22&lt;=CD$6),IF($M22&gt;0,4,3),0)),IF(AND($D22&lt;=CD$6,$E22&gt;=CD$5),60,0)))</f>
        <v>0</v>
      </c>
      <c r="CE22" s="80">
        <f>IF(OR($A22="",NOT(ISNUMBER($G22))),"",IF(AND($F22&lt;=CE$6,$G22&gt;=CE$5),IF(CE$5&gt;$N22,5,$K22)*10+IF(AND($F22&gt;=CE$5,$F22&lt;=CE$6),IF(AND($G22&gt;=CE$5,$G22&lt;=CE$6),5,IF($L22=1,2,1)),IF(AND($G22&gt;=CE$5,$G22&lt;=CE$6),IF($M22&gt;0,4,3),0)),IF(AND($D22&lt;=CE$6,$E22&gt;=CE$5),60,0)))</f>
        <v>0</v>
      </c>
      <c r="CF22" s="80">
        <f>IF(OR($A22="",NOT(ISNUMBER($G22))),"",IF(AND($F22&lt;=CF$6,$G22&gt;=CF$5),IF(CF$5&gt;$N22,5,$K22)*10+IF(AND($F22&gt;=CF$5,$F22&lt;=CF$6),IF(AND($G22&gt;=CF$5,$G22&lt;=CF$6),5,IF($L22=1,2,1)),IF(AND($G22&gt;=CF$5,$G22&lt;=CF$6),IF($M22&gt;0,4,3),0)),IF(AND($D22&lt;=CF$6,$E22&gt;=CF$5),60,0)))</f>
        <v>0</v>
      </c>
      <c r="CG22" s="80">
        <f>IF(OR($A22="",NOT(ISNUMBER($G22))),"",IF(AND($F22&lt;=CG$6,$G22&gt;=CG$5),IF(CG$5&gt;$N22,5,$K22)*10+IF(AND($F22&gt;=CG$5,$F22&lt;=CG$6),IF(AND($G22&gt;=CG$5,$G22&lt;=CG$6),5,IF($L22=1,2,1)),IF(AND($G22&gt;=CG$5,$G22&lt;=CG$6),IF($M22&gt;0,4,3),0)),IF(AND($D22&lt;=CG$6,$E22&gt;=CG$5),60,0)))</f>
        <v>0</v>
      </c>
      <c r="CH22" s="80">
        <f>IF(OR($A22="",NOT(ISNUMBER($G22))),"",IF(AND($F22&lt;=CH$6,$G22&gt;=CH$5),IF(CH$5&gt;$N22,5,$K22)*10+IF(AND($F22&gt;=CH$5,$F22&lt;=CH$6),IF(AND($G22&gt;=CH$5,$G22&lt;=CH$6),5,IF($L22=1,2,1)),IF(AND($G22&gt;=CH$5,$G22&lt;=CH$6),IF($M22&gt;0,4,3),0)),IF(AND($D22&lt;=CH$6,$E22&gt;=CH$5),60,0)))</f>
        <v>0</v>
      </c>
      <c r="CI22" s="80">
        <f>IF(OR($A22="",NOT(ISNUMBER($G22))),"",IF(AND($F22&lt;=CI$6,$G22&gt;=CI$5),IF(CI$5&gt;$N22,5,$K22)*10+IF(AND($F22&gt;=CI$5,$F22&lt;=CI$6),IF(AND($G22&gt;=CI$5,$G22&lt;=CI$6),5,IF($L22=1,2,1)),IF(AND($G22&gt;=CI$5,$G22&lt;=CI$6),IF($M22&gt;0,4,3),0)),IF(AND($D22&lt;=CI$6,$E22&gt;=CI$5),60,0)))</f>
        <v>0</v>
      </c>
      <c r="CJ22" s="80">
        <f>IF(OR($A22="",NOT(ISNUMBER($G22))),"",IF(AND($F22&lt;=CJ$6,$G22&gt;=CJ$5),IF(CJ$5&gt;$N22,5,$K22)*10+IF(AND($F22&gt;=CJ$5,$F22&lt;=CJ$6),IF(AND($G22&gt;=CJ$5,$G22&lt;=CJ$6),5,IF($L22=1,2,1)),IF(AND($G22&gt;=CJ$5,$G22&lt;=CJ$6),IF($M22&gt;0,4,3),0)),IF(AND($D22&lt;=CJ$6,$E22&gt;=CJ$5),60,0)))</f>
        <v>0</v>
      </c>
      <c r="CK22" s="80">
        <f>IF(OR($A22="",NOT(ISNUMBER($G22))),"",IF(AND($F22&lt;=CK$6,$G22&gt;=CK$5),IF(CK$5&gt;$N22,5,$K22)*10+IF(AND($F22&gt;=CK$5,$F22&lt;=CK$6),IF(AND($G22&gt;=CK$5,$G22&lt;=CK$6),5,IF($L22=1,2,1)),IF(AND($G22&gt;=CK$5,$G22&lt;=CK$6),IF($M22&gt;0,4,3),0)),IF(AND($D22&lt;=CK$6,$E22&gt;=CK$5),60,0)))</f>
        <v>0</v>
      </c>
      <c r="CL22" s="80">
        <f>IF(OR($A22="",NOT(ISNUMBER($G22))),"",IF(AND($F22&lt;=CL$6,$G22&gt;=CL$5),IF(CL$5&gt;$N22,5,$K22)*10+IF(AND($F22&gt;=CL$5,$F22&lt;=CL$6),IF(AND($G22&gt;=CL$5,$G22&lt;=CL$6),5,IF($L22=1,2,1)),IF(AND($G22&gt;=CL$5,$G22&lt;=CL$6),IF($M22&gt;0,4,3),0)),IF(AND($D22&lt;=CL$6,$E22&gt;=CL$5),60,0)))</f>
        <v>0</v>
      </c>
      <c r="CM22" s="80">
        <f>IF(OR($A22="",NOT(ISNUMBER($G22))),"",IF(AND($F22&lt;=CM$6,$G22&gt;=CM$5),IF(CM$5&gt;$N22,5,$K22)*10+IF(AND($F22&gt;=CM$5,$F22&lt;=CM$6),IF(AND($G22&gt;=CM$5,$G22&lt;=CM$6),5,IF($L22=1,2,1)),IF(AND($G22&gt;=CM$5,$G22&lt;=CM$6),IF($M22&gt;0,4,3),0)),IF(AND($D22&lt;=CM$6,$E22&gt;=CM$5),60,0)))</f>
        <v>0</v>
      </c>
      <c r="CN22" s="80">
        <f>IF(OR($A22="",NOT(ISNUMBER($G22))),"",IF(AND($F22&lt;=CN$6,$G22&gt;=CN$5),IF(CN$5&gt;$N22,5,$K22)*10+IF(AND($F22&gt;=CN$5,$F22&lt;=CN$6),IF(AND($G22&gt;=CN$5,$G22&lt;=CN$6),5,IF($L22=1,2,1)),IF(AND($G22&gt;=CN$5,$G22&lt;=CN$6),IF($M22&gt;0,4,3),0)),IF(AND($D22&lt;=CN$6,$E22&gt;=CN$5),60,0)))</f>
        <v>0</v>
      </c>
      <c r="CO22" s="80">
        <f>IF(OR($A22="",NOT(ISNUMBER($G22))),"",IF(AND($F22&lt;=CO$6,$G22&gt;=CO$5),IF(CO$5&gt;$N22,5,$K22)*10+IF(AND($F22&gt;=CO$5,$F22&lt;=CO$6),IF(AND($G22&gt;=CO$5,$G22&lt;=CO$6),5,IF($L22=1,2,1)),IF(AND($G22&gt;=CO$5,$G22&lt;=CO$6),IF($M22&gt;0,4,3),0)),IF(AND($D22&lt;=CO$6,$E22&gt;=CO$5),60,0)))</f>
        <v>0</v>
      </c>
      <c r="CP22" s="80">
        <f>IF(OR($A22="",NOT(ISNUMBER($G22))),"",IF(AND($F22&lt;=CP$6,$G22&gt;=CP$5),IF(CP$5&gt;$N22,5,$K22)*10+IF(AND($F22&gt;=CP$5,$F22&lt;=CP$6),IF(AND($G22&gt;=CP$5,$G22&lt;=CP$6),5,IF($L22=1,2,1)),IF(AND($G22&gt;=CP$5,$G22&lt;=CP$6),IF($M22&gt;0,4,3),0)),IF(AND($D22&lt;=CP$6,$E22&gt;=CP$5),60,0)))</f>
        <v>0</v>
      </c>
      <c r="CQ22" s="80">
        <f>IF(OR($A22="",NOT(ISNUMBER($G22))),"",IF(AND($F22&lt;=CQ$6,$G22&gt;=CQ$5),IF(CQ$5&gt;$N22,5,$K22)*10+IF(AND($F22&gt;=CQ$5,$F22&lt;=CQ$6),IF(AND($G22&gt;=CQ$5,$G22&lt;=CQ$6),5,IF($L22=1,2,1)),IF(AND($G22&gt;=CQ$5,$G22&lt;=CQ$6),IF($M22&gt;0,4,3),0)),IF(AND($D22&lt;=CQ$6,$E22&gt;=CQ$5),60,0)))</f>
        <v>0</v>
      </c>
      <c r="CR22" s="80">
        <f>IF(OR($A22="",NOT(ISNUMBER($G22))),"",IF(AND($F22&lt;=CR$6,$G22&gt;=CR$5),IF(CR$5&gt;$N22,5,$K22)*10+IF(AND($F22&gt;=CR$5,$F22&lt;=CR$6),IF(AND($G22&gt;=CR$5,$G22&lt;=CR$6),5,IF($L22=1,2,1)),IF(AND($G22&gt;=CR$5,$G22&lt;=CR$6),IF($M22&gt;0,4,3),0)),IF(AND($D22&lt;=CR$6,$E22&gt;=CR$5),60,0)))</f>
        <v>0</v>
      </c>
      <c r="CS22" s="80">
        <f>IF(OR($A22="",NOT(ISNUMBER($G22))),"",IF(AND($F22&lt;=CS$6,$G22&gt;=CS$5),IF(CS$5&gt;$N22,5,$K22)*10+IF(AND($F22&gt;=CS$5,$F22&lt;=CS$6),IF(AND($G22&gt;=CS$5,$G22&lt;=CS$6),5,IF($L22=1,2,1)),IF(AND($G22&gt;=CS$5,$G22&lt;=CS$6),IF($M22&gt;0,4,3),0)),IF(AND($D22&lt;=CS$6,$E22&gt;=CS$5),60,0)))</f>
        <v>0</v>
      </c>
      <c r="CT22" s="80">
        <f>IF(OR($A22="",NOT(ISNUMBER($G22))),"",IF(AND($F22&lt;=CT$6,$G22&gt;=CT$5),IF(CT$5&gt;$N22,5,$K22)*10+IF(AND($F22&gt;=CT$5,$F22&lt;=CT$6),IF(AND($G22&gt;=CT$5,$G22&lt;=CT$6),5,IF($L22=1,2,1)),IF(AND($G22&gt;=CT$5,$G22&lt;=CT$6),IF($M22&gt;0,4,3),0)),IF(AND($D22&lt;=CT$6,$E22&gt;=CT$5),60,0)))</f>
        <v>0</v>
      </c>
      <c r="CU22" s="80">
        <f>IF(OR($A22="",NOT(ISNUMBER($G22))),"",IF(AND($F22&lt;=CU$6,$G22&gt;=CU$5),IF(CU$5&gt;$N22,5,$K22)*10+IF(AND($F22&gt;=CU$5,$F22&lt;=CU$6),IF(AND($G22&gt;=CU$5,$G22&lt;=CU$6),5,IF($L22=1,2,1)),IF(AND($G22&gt;=CU$5,$G22&lt;=CU$6),IF($M22&gt;0,4,3),0)),IF(AND($D22&lt;=CU$6,$E22&gt;=CU$5),60,0)))</f>
        <v>0</v>
      </c>
      <c r="CV22" s="80">
        <f>IF(OR($A22="",NOT(ISNUMBER($G22))),"",IF(AND($F22&lt;=CV$6,$G22&gt;=CV$5),IF(CV$5&gt;$N22,5,$K22)*10+IF(AND($F22&gt;=CV$5,$F22&lt;=CV$6),IF(AND($G22&gt;=CV$5,$G22&lt;=CV$6),5,IF($L22=1,2,1)),IF(AND($G22&gt;=CV$5,$G22&lt;=CV$6),IF($M22&gt;0,4,3),0)),IF(AND($D22&lt;=CV$6,$E22&gt;=CV$5),60,0)))</f>
        <v>0</v>
      </c>
      <c r="CW22" s="80">
        <f>IF(OR($A22="",NOT(ISNUMBER($G22))),"",IF(AND($F22&lt;=CW$6,$G22&gt;=CW$5),IF(CW$5&gt;$N22,5,$K22)*10+IF(AND($F22&gt;=CW$5,$F22&lt;=CW$6),IF(AND($G22&gt;=CW$5,$G22&lt;=CW$6),5,IF($L22=1,2,1)),IF(AND($G22&gt;=CW$5,$G22&lt;=CW$6),IF($M22&gt;0,4,3),0)),IF(AND($D22&lt;=CW$6,$E22&gt;=CW$5),60,0)))</f>
        <v>0</v>
      </c>
      <c r="CX22" s="80">
        <f>IF(OR($A22="",NOT(ISNUMBER($G22))),"",IF(AND($F22&lt;=CX$6,$G22&gt;=CX$5),IF(CX$5&gt;$N22,5,$K22)*10+IF(AND($F22&gt;=CX$5,$F22&lt;=CX$6),IF(AND($G22&gt;=CX$5,$G22&lt;=CX$6),5,IF($L22=1,2,1)),IF(AND($G22&gt;=CX$5,$G22&lt;=CX$6),IF($M22&gt;0,4,3),0)),IF(AND($D22&lt;=CX$6,$E22&gt;=CX$5),60,0)))</f>
        <v>0</v>
      </c>
      <c r="CY22" s="80">
        <f>IF(OR($A22="",NOT(ISNUMBER($G22))),"",IF(AND($F22&lt;=CY$6,$G22&gt;=CY$5),IF(CY$5&gt;$N22,5,$K22)*10+IF(AND($F22&gt;=CY$5,$F22&lt;=CY$6),IF(AND($G22&gt;=CY$5,$G22&lt;=CY$6),5,IF($L22=1,2,1)),IF(AND($G22&gt;=CY$5,$G22&lt;=CY$6),IF($M22&gt;0,4,3),0)),IF(AND($D22&lt;=CY$6,$E22&gt;=CY$5),60,0)))</f>
        <v>0</v>
      </c>
      <c r="CZ22" s="80">
        <f>IF(OR($A22="",NOT(ISNUMBER($G22))),"",IF(AND($F22&lt;=CZ$6,$G22&gt;=CZ$5),IF(CZ$5&gt;$N22,5,$K22)*10+IF(AND($F22&gt;=CZ$5,$F22&lt;=CZ$6),IF(AND($G22&gt;=CZ$5,$G22&lt;=CZ$6),5,IF($L22=1,2,1)),IF(AND($G22&gt;=CZ$5,$G22&lt;=CZ$6),IF($M22&gt;0,4,3),0)),IF(AND($D22&lt;=CZ$6,$E22&gt;=CZ$5),60,0)))</f>
        <v>0</v>
      </c>
      <c r="DA22" s="80">
        <f>IF(OR($A22="",NOT(ISNUMBER($G22))),"",IF(AND($F22&lt;=DA$6,$G22&gt;=DA$5),IF(DA$5&gt;$N22,5,$K22)*10+IF(AND($F22&gt;=DA$5,$F22&lt;=DA$6),IF(AND($G22&gt;=DA$5,$G22&lt;=DA$6),5,IF($L22=1,2,1)),IF(AND($G22&gt;=DA$5,$G22&lt;=DA$6),IF($M22&gt;0,4,3),0)),IF(AND($D22&lt;=DA$6,$E22&gt;=DA$5),60,0)))</f>
        <v>0</v>
      </c>
      <c r="DB22" s="80">
        <f>IF(OR($A22="",NOT(ISNUMBER($G22))),"",IF(AND($F22&lt;=DB$6,$G22&gt;=DB$5),IF(DB$5&gt;$N22,5,$K22)*10+IF(AND($F22&gt;=DB$5,$F22&lt;=DB$6),IF(AND($G22&gt;=DB$5,$G22&lt;=DB$6),5,IF($L22=1,2,1)),IF(AND($G22&gt;=DB$5,$G22&lt;=DB$6),IF($M22&gt;0,4,3),0)),IF(AND($D22&lt;=DB$6,$E22&gt;=DB$5),60,0)))</f>
        <v>0</v>
      </c>
      <c r="DC22" s="80">
        <f>IF(OR($A22="",NOT(ISNUMBER($G22))),"",IF(AND($F22&lt;=DC$6,$G22&gt;=DC$5),IF(DC$5&gt;$N22,5,$K22)*10+IF(AND($F22&gt;=DC$5,$F22&lt;=DC$6),IF(AND($G22&gt;=DC$5,$G22&lt;=DC$6),5,IF($L22=1,2,1)),IF(AND($G22&gt;=DC$5,$G22&lt;=DC$6),IF($M22&gt;0,4,3),0)),IF(AND($D22&lt;=DC$6,$E22&gt;=DC$5),60,0)))</f>
        <v>0</v>
      </c>
      <c r="DD22" s="80">
        <f>IF(OR($A22="",NOT(ISNUMBER($G22))),"",IF(AND($F22&lt;=DD$6,$G22&gt;=DD$5),IF(DD$5&gt;$N22,5,$K22)*10+IF(AND($F22&gt;=DD$5,$F22&lt;=DD$6),IF(AND($G22&gt;=DD$5,$G22&lt;=DD$6),5,IF($L22=1,2,1)),IF(AND($G22&gt;=DD$5,$G22&lt;=DD$6),IF($M22&gt;0,4,3),0)),IF(AND($D22&lt;=DD$6,$E22&gt;=DD$5),60,0)))</f>
        <v>0</v>
      </c>
      <c r="DE22" s="80">
        <f>IF(OR($A22="",NOT(ISNUMBER($G22))),"",IF(AND($F22&lt;=DE$6,$G22&gt;=DE$5),IF(DE$5&gt;$N22,5,$K22)*10+IF(AND($F22&gt;=DE$5,$F22&lt;=DE$6),IF(AND($G22&gt;=DE$5,$G22&lt;=DE$6),5,IF($L22=1,2,1)),IF(AND($G22&gt;=DE$5,$G22&lt;=DE$6),IF($M22&gt;0,4,3),0)),IF(AND($D22&lt;=DE$6,$E22&gt;=DE$5),60,0)))</f>
        <v>0</v>
      </c>
      <c r="DF22" s="80">
        <f>IF(OR($A22="",NOT(ISNUMBER($G22))),"",IF(AND($F22&lt;=DF$6,$G22&gt;=DF$5),IF(DF$5&gt;$N22,5,$K22)*10+IF(AND($F22&gt;=DF$5,$F22&lt;=DF$6),IF(AND($G22&gt;=DF$5,$G22&lt;=DF$6),5,IF($L22=1,2,1)),IF(AND($G22&gt;=DF$5,$G22&lt;=DF$6),IF($M22&gt;0,4,3),0)),IF(AND($D22&lt;=DF$6,$E22&gt;=DF$5),60,0)))</f>
        <v>0</v>
      </c>
      <c r="DG22" s="80">
        <f>IF(OR($A22="",NOT(ISNUMBER($G22))),"",IF(AND($F22&lt;=DG$6,$G22&gt;=DG$5),IF(DG$5&gt;$N22,5,$K22)*10+IF(AND($F22&gt;=DG$5,$F22&lt;=DG$6),IF(AND($G22&gt;=DG$5,$G22&lt;=DG$6),5,IF($L22=1,2,1)),IF(AND($G22&gt;=DG$5,$G22&lt;=DG$6),IF($M22&gt;0,4,3),0)),IF(AND($D22&lt;=DG$6,$E22&gt;=DG$5),60,0)))</f>
        <v>0</v>
      </c>
      <c r="DH22" s="80">
        <f>IF(OR($A22="",NOT(ISNUMBER($G22))),"",IF(AND($F22&lt;=DH$6,$G22&gt;=DH$5),IF(DH$5&gt;$N22,5,$K22)*10+IF(AND($F22&gt;=DH$5,$F22&lt;=DH$6),IF(AND($G22&gt;=DH$5,$G22&lt;=DH$6),5,IF($L22=1,2,1)),IF(AND($G22&gt;=DH$5,$G22&lt;=DH$6),IF($M22&gt;0,4,3),0)),IF(AND($D22&lt;=DH$6,$E22&gt;=DH$5),60,0)))</f>
        <v>0</v>
      </c>
      <c r="DI22" s="80">
        <f>IF(OR($A22="",NOT(ISNUMBER($G22))),"",IF(AND($F22&lt;=DI$6,$G22&gt;=DI$5),IF(DI$5&gt;$N22,5,$K22)*10+IF(AND($F22&gt;=DI$5,$F22&lt;=DI$6),IF(AND($G22&gt;=DI$5,$G22&lt;=DI$6),5,IF($L22=1,2,1)),IF(AND($G22&gt;=DI$5,$G22&lt;=DI$6),IF($M22&gt;0,4,3),0)),IF(AND($D22&lt;=DI$6,$E22&gt;=DI$5),60,0)))</f>
        <v>0</v>
      </c>
      <c r="DJ22" s="80">
        <f>IF(OR($A22="",NOT(ISNUMBER($G22))),"",IF(AND($F22&lt;=DJ$6,$G22&gt;=DJ$5),IF(DJ$5&gt;$N22,5,$K22)*10+IF(AND($F22&gt;=DJ$5,$F22&lt;=DJ$6),IF(AND($G22&gt;=DJ$5,$G22&lt;=DJ$6),5,IF($L22=1,2,1)),IF(AND($G22&gt;=DJ$5,$G22&lt;=DJ$6),IF($M22&gt;0,4,3),0)),IF(AND($D22&lt;=DJ$6,$E22&gt;=DJ$5),60,0)))</f>
        <v>0</v>
      </c>
      <c r="DK22" s="80">
        <f>IF(OR($A22="",NOT(ISNUMBER($G22))),"",IF(AND($F22&lt;=DK$6,$G22&gt;=DK$5),IF(DK$5&gt;$N22,5,$K22)*10+IF(AND($F22&gt;=DK$5,$F22&lt;=DK$6),IF(AND($G22&gt;=DK$5,$G22&lt;=DK$6),5,IF($L22=1,2,1)),IF(AND($G22&gt;=DK$5,$G22&lt;=DK$6),IF($M22&gt;0,4,3),0)),IF(AND($D22&lt;=DK$6,$E22&gt;=DK$5),60,0)))</f>
        <v>0</v>
      </c>
      <c r="DL22" s="80">
        <f>IF(OR($A22="",NOT(ISNUMBER($G22))),"",IF(AND($F22&lt;=DL$6,$G22&gt;=DL$5),IF(DL$5&gt;$N22,5,$K22)*10+IF(AND($F22&gt;=DL$5,$F22&lt;=DL$6),IF(AND($G22&gt;=DL$5,$G22&lt;=DL$6),5,IF($L22=1,2,1)),IF(AND($G22&gt;=DL$5,$G22&lt;=DL$6),IF($M22&gt;0,4,3),0)),IF(AND($D22&lt;=DL$6,$E22&gt;=DL$5),60,0)))</f>
        <v>0</v>
      </c>
      <c r="DM22" s="80">
        <f>IF(OR($A22="",NOT(ISNUMBER($G22))),"",IF(AND($F22&lt;=DM$6,$G22&gt;=DM$5),IF(DM$5&gt;$N22,5,$K22)*10+IF(AND($F22&gt;=DM$5,$F22&lt;=DM$6),IF(AND($G22&gt;=DM$5,$G22&lt;=DM$6),5,IF($L22=1,2,1)),IF(AND($G22&gt;=DM$5,$G22&lt;=DM$6),IF($M22&gt;0,4,3),0)),IF(AND($D22&lt;=DM$6,$E22&gt;=DM$5),60,0)))</f>
        <v>0</v>
      </c>
      <c r="DN22" s="80">
        <f>IF(OR($A22="",NOT(ISNUMBER($G22))),"",IF(AND($F22&lt;=DN$6,$G22&gt;=DN$5),IF(DN$5&gt;$N22,5,$K22)*10+IF(AND($F22&gt;=DN$5,$F22&lt;=DN$6),IF(AND($G22&gt;=DN$5,$G22&lt;=DN$6),5,IF($L22=1,2,1)),IF(AND($G22&gt;=DN$5,$G22&lt;=DN$6),IF($M22&gt;0,4,3),0)),IF(AND($D22&lt;=DN$6,$E22&gt;=DN$5),60,0)))</f>
        <v>0</v>
      </c>
      <c r="DO22" s="80">
        <f>IF(OR($A22="",NOT(ISNUMBER($G22))),"",IF(AND($F22&lt;=DO$6,$G22&gt;=DO$5),IF(DO$5&gt;$N22,5,$K22)*10+IF(AND($F22&gt;=DO$5,$F22&lt;=DO$6),IF(AND($G22&gt;=DO$5,$G22&lt;=DO$6),5,IF($L22=1,2,1)),IF(AND($G22&gt;=DO$5,$G22&lt;=DO$6),IF($M22&gt;0,4,3),0)),IF(AND($D22&lt;=DO$6,$E22&gt;=DO$5),60,0)))</f>
        <v>0</v>
      </c>
      <c r="DP22" s="80">
        <f>IF(OR($A22="",NOT(ISNUMBER($G22))),"",IF(AND($F22&lt;=DP$6,$G22&gt;=DP$5),IF(DP$5&gt;$N22,5,$K22)*10+IF(AND($F22&gt;=DP$5,$F22&lt;=DP$6),IF(AND($G22&gt;=DP$5,$G22&lt;=DP$6),5,IF($L22=1,2,1)),IF(AND($G22&gt;=DP$5,$G22&lt;=DP$6),IF($M22&gt;0,4,3),0)),IF(AND($D22&lt;=DP$6,$E22&gt;=DP$5),60,0)))</f>
        <v>0</v>
      </c>
      <c r="DQ22" s="80">
        <f>IF(OR($A22="",NOT(ISNUMBER($G22))),"",IF(AND($F22&lt;=DQ$6,$G22&gt;=DQ$5),IF(DQ$5&gt;$N22,5,$K22)*10+IF(AND($F22&gt;=DQ$5,$F22&lt;=DQ$6),IF(AND($G22&gt;=DQ$5,$G22&lt;=DQ$6),5,IF($L22=1,2,1)),IF(AND($G22&gt;=DQ$5,$G22&lt;=DQ$6),IF($M22&gt;0,4,3),0)),IF(AND($D22&lt;=DQ$6,$E22&gt;=DQ$5),60,0)))</f>
        <v>0</v>
      </c>
      <c r="DR22" s="80">
        <f>IF(OR($A22="",NOT(ISNUMBER($G22))),"",IF(AND($F22&lt;=DR$6,$G22&gt;=DR$5),IF(DR$5&gt;$N22,5,$K22)*10+IF(AND($F22&gt;=DR$5,$F22&lt;=DR$6),IF(AND($G22&gt;=DR$5,$G22&lt;=DR$6),5,IF($L22=1,2,1)),IF(AND($G22&gt;=DR$5,$G22&lt;=DR$6),IF($M22&gt;0,4,3),0)),IF(AND($D22&lt;=DR$6,$E22&gt;=DR$5),60,0)))</f>
        <v>0</v>
      </c>
      <c r="DS22" s="80">
        <f>IF(OR($A22="",NOT(ISNUMBER($G22))),"",IF(AND($F22&lt;=DS$6,$G22&gt;=DS$5),IF(DS$5&gt;$N22,5,$K22)*10+IF(AND($F22&gt;=DS$5,$F22&lt;=DS$6),IF(AND($G22&gt;=DS$5,$G22&lt;=DS$6),5,IF($L22=1,2,1)),IF(AND($G22&gt;=DS$5,$G22&lt;=DS$6),IF($M22&gt;0,4,3),0)),IF(AND($D22&lt;=DS$6,$E22&gt;=DS$5),60,0)))</f>
        <v>0</v>
      </c>
      <c r="DT22" s="80">
        <f>IF(OR($A22="",NOT(ISNUMBER($G22))),"",IF(AND($F22&lt;=DT$6,$G22&gt;=DT$5),IF(DT$5&gt;$N22,5,$K22)*10+IF(AND($F22&gt;=DT$5,$F22&lt;=DT$6),IF(AND($G22&gt;=DT$5,$G22&lt;=DT$6),5,IF($L22=1,2,1)),IF(AND($G22&gt;=DT$5,$G22&lt;=DT$6),IF($M22&gt;0,4,3),0)),IF(AND($D22&lt;=DT$6,$E22&gt;=DT$5),60,0)))</f>
        <v>0</v>
      </c>
      <c r="DU22" s="80">
        <f>IF(OR($A22="",NOT(ISNUMBER($G22))),"",IF(AND($F22&lt;=DU$6,$G22&gt;=DU$5),IF(DU$5&gt;$N22,5,$K22)*10+IF(AND($F22&gt;=DU$5,$F22&lt;=DU$6),IF(AND($G22&gt;=DU$5,$G22&lt;=DU$6),5,IF($L22=1,2,1)),IF(AND($G22&gt;=DU$5,$G22&lt;=DU$6),IF($M22&gt;0,4,3),0)),IF(AND($D22&lt;=DU$6,$E22&gt;=DU$5),60,0)))</f>
        <v>0</v>
      </c>
      <c r="DV22" s="80">
        <f>IF(OR($A22="",NOT(ISNUMBER($G22))),"",IF(AND($F22&lt;=DV$6,$G22&gt;=DV$5),IF(DV$5&gt;$N22,5,$K22)*10+IF(AND($F22&gt;=DV$5,$F22&lt;=DV$6),IF(AND($G22&gt;=DV$5,$G22&lt;=DV$6),5,IF($L22=1,2,1)),IF(AND($G22&gt;=DV$5,$G22&lt;=DV$6),IF($M22&gt;0,4,3),0)),IF(AND($D22&lt;=DV$6,$E22&gt;=DV$5),60,0)))</f>
        <v>0</v>
      </c>
      <c r="DW22" s="80">
        <f>IF(OR($A22="",NOT(ISNUMBER($G22))),"",IF(AND($F22&lt;=DW$6,$G22&gt;=DW$5),IF(DW$5&gt;$N22,5,$K22)*10+IF(AND($F22&gt;=DW$5,$F22&lt;=DW$6),IF(AND($G22&gt;=DW$5,$G22&lt;=DW$6),5,IF($L22=1,2,1)),IF(AND($G22&gt;=DW$5,$G22&lt;=DW$6),IF($M22&gt;0,4,3),0)),IF(AND($D22&lt;=DW$6,$E22&gt;=DW$5),60,0)))</f>
        <v>0</v>
      </c>
      <c r="DX22" s="80">
        <f>IF(OR($A22="",NOT(ISNUMBER($G22))),"",IF(AND($F22&lt;=DX$6,$G22&gt;=DX$5),IF(DX$5&gt;$N22,5,$K22)*10+IF(AND($F22&gt;=DX$5,$F22&lt;=DX$6),IF(AND($G22&gt;=DX$5,$G22&lt;=DX$6),5,IF($L22=1,2,1)),IF(AND($G22&gt;=DX$5,$G22&lt;=DX$6),IF($M22&gt;0,4,3),0)),IF(AND($D22&lt;=DX$6,$E22&gt;=DX$5),60,0)))</f>
        <v>0</v>
      </c>
      <c r="DY22" s="80">
        <f>IF(OR($A22="",NOT(ISNUMBER($G22))),"",IF(AND($F22&lt;=DY$6,$G22&gt;=DY$5),IF(DY$5&gt;$N22,5,$K22)*10+IF(AND($F22&gt;=DY$5,$F22&lt;=DY$6),IF(AND($G22&gt;=DY$5,$G22&lt;=DY$6),5,IF($L22=1,2,1)),IF(AND($G22&gt;=DY$5,$G22&lt;=DY$6),IF($M22&gt;0,4,3),0)),IF(AND($D22&lt;=DY$6,$E22&gt;=DY$5),60,0)))</f>
        <v>0</v>
      </c>
      <c r="DZ22" s="80">
        <f>IF(OR($A22="",NOT(ISNUMBER($G22))),"",IF(AND($F22&lt;=DZ$6,$G22&gt;=DZ$5),IF(DZ$5&gt;$N22,5,$K22)*10+IF(AND($F22&gt;=DZ$5,$F22&lt;=DZ$6),IF(AND($G22&gt;=DZ$5,$G22&lt;=DZ$6),5,IF($L22=1,2,1)),IF(AND($G22&gt;=DZ$5,$G22&lt;=DZ$6),IF($M22&gt;0,4,3),0)),IF(AND($D22&lt;=DZ$6,$E22&gt;=DZ$5),60,0)))</f>
        <v>0</v>
      </c>
      <c r="EA22" s="80">
        <f>IF(OR($A22="",NOT(ISNUMBER($G22))),"",IF(AND($F22&lt;=EA$6,$G22&gt;=EA$5),IF(EA$5&gt;$N22,5,$K22)*10+IF(AND($F22&gt;=EA$5,$F22&lt;=EA$6),IF(AND($G22&gt;=EA$5,$G22&lt;=EA$6),5,IF($L22=1,2,1)),IF(AND($G22&gt;=EA$5,$G22&lt;=EA$6),IF($M22&gt;0,4,3),0)),IF(AND($D22&lt;=EA$6,$E22&gt;=EA$5),60,0)))</f>
        <v>0</v>
      </c>
      <c r="EB22" s="80">
        <f>IF(OR($A22="",NOT(ISNUMBER($G22))),"",IF(AND($F22&lt;=EB$6,$G22&gt;=EB$5),IF(EB$5&gt;$N22,5,$K22)*10+IF(AND($F22&gt;=EB$5,$F22&lt;=EB$6),IF(AND($G22&gt;=EB$5,$G22&lt;=EB$6),5,IF($L22=1,2,1)),IF(AND($G22&gt;=EB$5,$G22&lt;=EB$6),IF($M22&gt;0,4,3),0)),IF(AND($D22&lt;=EB$6,$E22&gt;=EB$5),60,0)))</f>
        <v>0</v>
      </c>
      <c r="EC22" s="80">
        <f>IF(OR($A22="",NOT(ISNUMBER($G22))),"",IF(AND($F22&lt;=EC$6,$G22&gt;=EC$5),IF(EC$5&gt;$N22,5,$K22)*10+IF(AND($F22&gt;=EC$5,$F22&lt;=EC$6),IF(AND($G22&gt;=EC$5,$G22&lt;=EC$6),5,IF($L22=1,2,1)),IF(AND($G22&gt;=EC$5,$G22&lt;=EC$6),IF($M22&gt;0,4,3),0)),IF(AND($D22&lt;=EC$6,$E22&gt;=EC$5),60,0)))</f>
        <v>0</v>
      </c>
      <c r="ED22" s="80">
        <f>IF(OR($A22="",NOT(ISNUMBER($G22))),"",IF(AND($F22&lt;=ED$6,$G22&gt;=ED$5),IF(ED$5&gt;$N22,5,$K22)*10+IF(AND($F22&gt;=ED$5,$F22&lt;=ED$6),IF(AND($G22&gt;=ED$5,$G22&lt;=ED$6),5,IF($L22=1,2,1)),IF(AND($G22&gt;=ED$5,$G22&lt;=ED$6),IF($M22&gt;0,4,3),0)),IF(AND($D22&lt;=ED$6,$E22&gt;=ED$5),60,0)))</f>
        <v>0</v>
      </c>
    </row>
    <row r="23" ht="18" customHeight="1">
      <c r="A23" s="52">
        <f>IF(Tasks!$B23="","",Tasks!$A23)</f>
        <v>13</v>
      </c>
      <c r="B23" s="78" t="str">
        <f>IF(Tasks!$B23="","",Tasks!$B23)</f>
        <v>FEED | Machining – Round 1, Batch 2 (750 nos)</v>
      </c>
      <c r="C23" s="25" t="str">
        <f>IF($B23="","",IF(AND(Tasks!$D23="",Tasks!$G23=""),"-",IF(Tasks!$D23="","",Tasks!$D23&amp;IF(OR(Tasks!$E23="",Tasks!$E23="FS"),IF(N(Tasks!$F23)=0,"","FS"),Tasks!$E23)&amp;IF(N(Tasks!$F23)=0,"",IF(Tasks!$F23&gt;0,"+","")&amp;Tasks!$F23))&amp;IF(AND(Tasks!$D23&lt;&gt;"",Tasks!$G23&lt;&gt;""),", ","")&amp;IF(Tasks!$G23="","",Tasks!$G23&amp;IF(OR(Tasks!$H23="",Tasks!$H23="FS"),IF(N(Tasks!$I23)=0,"","FS"),Tasks!$H23)&amp;IF(N(Tasks!$I23)=0,"",IF(Tasks!$I23&gt;0,"+","")&amp;Tasks!$I23))))</f>
        <v>12</v>
      </c>
      <c r="D23" s="51">
        <f>IF(OR($B23="",Tasks!$Q23=""),"",Tasks!$Q23)</f>
        <v>46392.0</v>
      </c>
      <c r="E23" s="51">
        <f>IF(OR($B23="",Tasks!$R23=""),"",Tasks!$R23)</f>
        <v>46408.0</v>
      </c>
      <c r="F23" s="51">
        <f>IF(OR($B23="",Tasks!$S23=""),"",Tasks!$S23)</f>
        <v>46392.0</v>
      </c>
      <c r="G23" s="51">
        <f>IF(OR($B23="",Tasks!$T23=""),"",Tasks!$T23)</f>
        <v>46408.0</v>
      </c>
      <c r="H23" s="52" t="str">
        <f>IF($B23="","",Tasks!$AE23)</f>
        <v>Not Started</v>
      </c>
      <c r="I23" s="79">
        <f>IF($B23="","",Tasks!$AF23)</f>
        <v>0</v>
      </c>
      <c r="J23" s="53">
        <f>IF(OR($B23="",Tasks!$V23=""),"",Tasks!$V23)</f>
        <v>0</v>
      </c>
      <c r="K23" s="52">
        <f>IF($B23="","",Tasks!$AA23)</f>
        <v>3</v>
      </c>
      <c r="L23" s="52">
        <f>IF($B23="","",Tasks!$AB23)</f>
        <v>1</v>
      </c>
      <c r="M23" s="52">
        <f>IF($B23="","",Tasks!$Z23)</f>
        <v>1</v>
      </c>
      <c r="N23" s="52">
        <f>IF(OR($B23="",Tasks!$AG23=""),"",Tasks!$AG23)</f>
        <v>46408.0</v>
      </c>
      <c r="O23" s="80">
        <f>IF(OR($A23="",NOT(ISNUMBER($G23))),"",IF(AND($F23&lt;=O$6,$G23&gt;=O$5),IF(O$5&gt;$N23,5,$K23)*10+IF(AND($F23&gt;=O$5,$F23&lt;=O$6),IF(AND($G23&gt;=O$5,$G23&lt;=O$6),5,IF($L23=1,2,1)),IF(AND($G23&gt;=O$5,$G23&lt;=O$6),IF($M23&gt;0,4,3),0)),IF(AND($D23&lt;=O$6,$E23&gt;=O$5),60,0)))</f>
        <v>0</v>
      </c>
      <c r="P23" s="80">
        <f>IF(OR($A23="",NOT(ISNUMBER($G23))),"",IF(AND($F23&lt;=P$6,$G23&gt;=P$5),IF(P$5&gt;$N23,5,$K23)*10+IF(AND($F23&gt;=P$5,$F23&lt;=P$6),IF(AND($G23&gt;=P$5,$G23&lt;=P$6),5,IF($L23=1,2,1)),IF(AND($G23&gt;=P$5,$G23&lt;=P$6),IF($M23&gt;0,4,3),0)),IF(AND($D23&lt;=P$6,$E23&gt;=P$5),60,0)))</f>
        <v>0</v>
      </c>
      <c r="Q23" s="80">
        <f>IF(OR($A23="",NOT(ISNUMBER($G23))),"",IF(AND($F23&lt;=Q$6,$G23&gt;=Q$5),IF(Q$5&gt;$N23,5,$K23)*10+IF(AND($F23&gt;=Q$5,$F23&lt;=Q$6),IF(AND($G23&gt;=Q$5,$G23&lt;=Q$6),5,IF($L23=1,2,1)),IF(AND($G23&gt;=Q$5,$G23&lt;=Q$6),IF($M23&gt;0,4,3),0)),IF(AND($D23&lt;=Q$6,$E23&gt;=Q$5),60,0)))</f>
        <v>0</v>
      </c>
      <c r="R23" s="80">
        <f>IF(OR($A23="",NOT(ISNUMBER($G23))),"",IF(AND($F23&lt;=R$6,$G23&gt;=R$5),IF(R$5&gt;$N23,5,$K23)*10+IF(AND($F23&gt;=R$5,$F23&lt;=R$6),IF(AND($G23&gt;=R$5,$G23&lt;=R$6),5,IF($L23=1,2,1)),IF(AND($G23&gt;=R$5,$G23&lt;=R$6),IF($M23&gt;0,4,3),0)),IF(AND($D23&lt;=R$6,$E23&gt;=R$5),60,0)))</f>
        <v>0</v>
      </c>
      <c r="S23" s="80">
        <f>IF(OR($A23="",NOT(ISNUMBER($G23))),"",IF(AND($F23&lt;=S$6,$G23&gt;=S$5),IF(S$5&gt;$N23,5,$K23)*10+IF(AND($F23&gt;=S$5,$F23&lt;=S$6),IF(AND($G23&gt;=S$5,$G23&lt;=S$6),5,IF($L23=1,2,1)),IF(AND($G23&gt;=S$5,$G23&lt;=S$6),IF($M23&gt;0,4,3),0)),IF(AND($D23&lt;=S$6,$E23&gt;=S$5),60,0)))</f>
        <v>0</v>
      </c>
      <c r="T23" s="80">
        <f>IF(OR($A23="",NOT(ISNUMBER($G23))),"",IF(AND($F23&lt;=T$6,$G23&gt;=T$5),IF(T$5&gt;$N23,5,$K23)*10+IF(AND($F23&gt;=T$5,$F23&lt;=T$6),IF(AND($G23&gt;=T$5,$G23&lt;=T$6),5,IF($L23=1,2,1)),IF(AND($G23&gt;=T$5,$G23&lt;=T$6),IF($M23&gt;0,4,3),0)),IF(AND($D23&lt;=T$6,$E23&gt;=T$5),60,0)))</f>
        <v>0</v>
      </c>
      <c r="U23" s="80">
        <f>IF(OR($A23="",NOT(ISNUMBER($G23))),"",IF(AND($F23&lt;=U$6,$G23&gt;=U$5),IF(U$5&gt;$N23,5,$K23)*10+IF(AND($F23&gt;=U$5,$F23&lt;=U$6),IF(AND($G23&gt;=U$5,$G23&lt;=U$6),5,IF($L23=1,2,1)),IF(AND($G23&gt;=U$5,$G23&lt;=U$6),IF($M23&gt;0,4,3),0)),IF(AND($D23&lt;=U$6,$E23&gt;=U$5),60,0)))</f>
        <v>0</v>
      </c>
      <c r="V23" s="80">
        <f>IF(OR($A23="",NOT(ISNUMBER($G23))),"",IF(AND($F23&lt;=V$6,$G23&gt;=V$5),IF(V$5&gt;$N23,5,$K23)*10+IF(AND($F23&gt;=V$5,$F23&lt;=V$6),IF(AND($G23&gt;=V$5,$G23&lt;=V$6),5,IF($L23=1,2,1)),IF(AND($G23&gt;=V$5,$G23&lt;=V$6),IF($M23&gt;0,4,3),0)),IF(AND($D23&lt;=V$6,$E23&gt;=V$5),60,0)))</f>
        <v>0</v>
      </c>
      <c r="W23" s="80">
        <f>IF(OR($A23="",NOT(ISNUMBER($G23))),"",IF(AND($F23&lt;=W$6,$G23&gt;=W$5),IF(W$5&gt;$N23,5,$K23)*10+IF(AND($F23&gt;=W$5,$F23&lt;=W$6),IF(AND($G23&gt;=W$5,$G23&lt;=W$6),5,IF($L23=1,2,1)),IF(AND($G23&gt;=W$5,$G23&lt;=W$6),IF($M23&gt;0,4,3),0)),IF(AND($D23&lt;=W$6,$E23&gt;=W$5),60,0)))</f>
        <v>0</v>
      </c>
      <c r="X23" s="80">
        <f>IF(OR($A23="",NOT(ISNUMBER($G23))),"",IF(AND($F23&lt;=X$6,$G23&gt;=X$5),IF(X$5&gt;$N23,5,$K23)*10+IF(AND($F23&gt;=X$5,$F23&lt;=X$6),IF(AND($G23&gt;=X$5,$G23&lt;=X$6),5,IF($L23=1,2,1)),IF(AND($G23&gt;=X$5,$G23&lt;=X$6),IF($M23&gt;0,4,3),0)),IF(AND($D23&lt;=X$6,$E23&gt;=X$5),60,0)))</f>
        <v>0</v>
      </c>
      <c r="Y23" s="80">
        <f>IF(OR($A23="",NOT(ISNUMBER($G23))),"",IF(AND($F23&lt;=Y$6,$G23&gt;=Y$5),IF(Y$5&gt;$N23,5,$K23)*10+IF(AND($F23&gt;=Y$5,$F23&lt;=Y$6),IF(AND($G23&gt;=Y$5,$G23&lt;=Y$6),5,IF($L23=1,2,1)),IF(AND($G23&gt;=Y$5,$G23&lt;=Y$6),IF($M23&gt;0,4,3),0)),IF(AND($D23&lt;=Y$6,$E23&gt;=Y$5),60,0)))</f>
        <v>0</v>
      </c>
      <c r="Z23" s="80">
        <f>IF(OR($A23="",NOT(ISNUMBER($G23))),"",IF(AND($F23&lt;=Z$6,$G23&gt;=Z$5),IF(Z$5&gt;$N23,5,$K23)*10+IF(AND($F23&gt;=Z$5,$F23&lt;=Z$6),IF(AND($G23&gt;=Z$5,$G23&lt;=Z$6),5,IF($L23=1,2,1)),IF(AND($G23&gt;=Z$5,$G23&lt;=Z$6),IF($M23&gt;0,4,3),0)),IF(AND($D23&lt;=Z$6,$E23&gt;=Z$5),60,0)))</f>
        <v>0</v>
      </c>
      <c r="AA23" s="80">
        <f>IF(OR($A23="",NOT(ISNUMBER($G23))),"",IF(AND($F23&lt;=AA$6,$G23&gt;=AA$5),IF(AA$5&gt;$N23,5,$K23)*10+IF(AND($F23&gt;=AA$5,$F23&lt;=AA$6),IF(AND($G23&gt;=AA$5,$G23&lt;=AA$6),5,IF($L23=1,2,1)),IF(AND($G23&gt;=AA$5,$G23&lt;=AA$6),IF($M23&gt;0,4,3),0)),IF(AND($D23&lt;=AA$6,$E23&gt;=AA$5),60,0)))</f>
        <v>32</v>
      </c>
      <c r="AB23" s="80">
        <f>IF(OR($A23="",NOT(ISNUMBER($G23))),"",IF(AND($F23&lt;=AB$6,$G23&gt;=AB$5),IF(AB$5&gt;$N23,5,$K23)*10+IF(AND($F23&gt;=AB$5,$F23&lt;=AB$6),IF(AND($G23&gt;=AB$5,$G23&lt;=AB$6),5,IF($L23=1,2,1)),IF(AND($G23&gt;=AB$5,$G23&lt;=AB$6),IF($M23&gt;0,4,3),0)),IF(AND($D23&lt;=AB$6,$E23&gt;=AB$5),60,0)))</f>
        <v>30</v>
      </c>
      <c r="AC23" s="80">
        <f>IF(OR($A23="",NOT(ISNUMBER($G23))),"",IF(AND($F23&lt;=AC$6,$G23&gt;=AC$5),IF(AC$5&gt;$N23,5,$K23)*10+IF(AND($F23&gt;=AC$5,$F23&lt;=AC$6),IF(AND($G23&gt;=AC$5,$G23&lt;=AC$6),5,IF($L23=1,2,1)),IF(AND($G23&gt;=AC$5,$G23&lt;=AC$6),IF($M23&gt;0,4,3),0)),IF(AND($D23&lt;=AC$6,$E23&gt;=AC$5),60,0)))</f>
        <v>34</v>
      </c>
      <c r="AD23" s="80">
        <f>IF(OR($A23="",NOT(ISNUMBER($G23))),"",IF(AND($F23&lt;=AD$6,$G23&gt;=AD$5),IF(AD$5&gt;$N23,5,$K23)*10+IF(AND($F23&gt;=AD$5,$F23&lt;=AD$6),IF(AND($G23&gt;=AD$5,$G23&lt;=AD$6),5,IF($L23=1,2,1)),IF(AND($G23&gt;=AD$5,$G23&lt;=AD$6),IF($M23&gt;0,4,3),0)),IF(AND($D23&lt;=AD$6,$E23&gt;=AD$5),60,0)))</f>
        <v>0</v>
      </c>
      <c r="AE23" s="80">
        <f>IF(OR($A23="",NOT(ISNUMBER($G23))),"",IF(AND($F23&lt;=AE$6,$G23&gt;=AE$5),IF(AE$5&gt;$N23,5,$K23)*10+IF(AND($F23&gt;=AE$5,$F23&lt;=AE$6),IF(AND($G23&gt;=AE$5,$G23&lt;=AE$6),5,IF($L23=1,2,1)),IF(AND($G23&gt;=AE$5,$G23&lt;=AE$6),IF($M23&gt;0,4,3),0)),IF(AND($D23&lt;=AE$6,$E23&gt;=AE$5),60,0)))</f>
        <v>0</v>
      </c>
      <c r="AF23" s="80">
        <f>IF(OR($A23="",NOT(ISNUMBER($G23))),"",IF(AND($F23&lt;=AF$6,$G23&gt;=AF$5),IF(AF$5&gt;$N23,5,$K23)*10+IF(AND($F23&gt;=AF$5,$F23&lt;=AF$6),IF(AND($G23&gt;=AF$5,$G23&lt;=AF$6),5,IF($L23=1,2,1)),IF(AND($G23&gt;=AF$5,$G23&lt;=AF$6),IF($M23&gt;0,4,3),0)),IF(AND($D23&lt;=AF$6,$E23&gt;=AF$5),60,0)))</f>
        <v>0</v>
      </c>
      <c r="AG23" s="80">
        <f>IF(OR($A23="",NOT(ISNUMBER($G23))),"",IF(AND($F23&lt;=AG$6,$G23&gt;=AG$5),IF(AG$5&gt;$N23,5,$K23)*10+IF(AND($F23&gt;=AG$5,$F23&lt;=AG$6),IF(AND($G23&gt;=AG$5,$G23&lt;=AG$6),5,IF($L23=1,2,1)),IF(AND($G23&gt;=AG$5,$G23&lt;=AG$6),IF($M23&gt;0,4,3),0)),IF(AND($D23&lt;=AG$6,$E23&gt;=AG$5),60,0)))</f>
        <v>0</v>
      </c>
      <c r="AH23" s="80">
        <f>IF(OR($A23="",NOT(ISNUMBER($G23))),"",IF(AND($F23&lt;=AH$6,$G23&gt;=AH$5),IF(AH$5&gt;$N23,5,$K23)*10+IF(AND($F23&gt;=AH$5,$F23&lt;=AH$6),IF(AND($G23&gt;=AH$5,$G23&lt;=AH$6),5,IF($L23=1,2,1)),IF(AND($G23&gt;=AH$5,$G23&lt;=AH$6),IF($M23&gt;0,4,3),0)),IF(AND($D23&lt;=AH$6,$E23&gt;=AH$5),60,0)))</f>
        <v>0</v>
      </c>
      <c r="AI23" s="80">
        <f>IF(OR($A23="",NOT(ISNUMBER($G23))),"",IF(AND($F23&lt;=AI$6,$G23&gt;=AI$5),IF(AI$5&gt;$N23,5,$K23)*10+IF(AND($F23&gt;=AI$5,$F23&lt;=AI$6),IF(AND($G23&gt;=AI$5,$G23&lt;=AI$6),5,IF($L23=1,2,1)),IF(AND($G23&gt;=AI$5,$G23&lt;=AI$6),IF($M23&gt;0,4,3),0)),IF(AND($D23&lt;=AI$6,$E23&gt;=AI$5),60,0)))</f>
        <v>0</v>
      </c>
      <c r="AJ23" s="80">
        <f>IF(OR($A23="",NOT(ISNUMBER($G23))),"",IF(AND($F23&lt;=AJ$6,$G23&gt;=AJ$5),IF(AJ$5&gt;$N23,5,$K23)*10+IF(AND($F23&gt;=AJ$5,$F23&lt;=AJ$6),IF(AND($G23&gt;=AJ$5,$G23&lt;=AJ$6),5,IF($L23=1,2,1)),IF(AND($G23&gt;=AJ$5,$G23&lt;=AJ$6),IF($M23&gt;0,4,3),0)),IF(AND($D23&lt;=AJ$6,$E23&gt;=AJ$5),60,0)))</f>
        <v>0</v>
      </c>
      <c r="AK23" s="80">
        <f>IF(OR($A23="",NOT(ISNUMBER($G23))),"",IF(AND($F23&lt;=AK$6,$G23&gt;=AK$5),IF(AK$5&gt;$N23,5,$K23)*10+IF(AND($F23&gt;=AK$5,$F23&lt;=AK$6),IF(AND($G23&gt;=AK$5,$G23&lt;=AK$6),5,IF($L23=1,2,1)),IF(AND($G23&gt;=AK$5,$G23&lt;=AK$6),IF($M23&gt;0,4,3),0)),IF(AND($D23&lt;=AK$6,$E23&gt;=AK$5),60,0)))</f>
        <v>0</v>
      </c>
      <c r="AL23" s="80">
        <f>IF(OR($A23="",NOT(ISNUMBER($G23))),"",IF(AND($F23&lt;=AL$6,$G23&gt;=AL$5),IF(AL$5&gt;$N23,5,$K23)*10+IF(AND($F23&gt;=AL$5,$F23&lt;=AL$6),IF(AND($G23&gt;=AL$5,$G23&lt;=AL$6),5,IF($L23=1,2,1)),IF(AND($G23&gt;=AL$5,$G23&lt;=AL$6),IF($M23&gt;0,4,3),0)),IF(AND($D23&lt;=AL$6,$E23&gt;=AL$5),60,0)))</f>
        <v>0</v>
      </c>
      <c r="AM23" s="80">
        <f>IF(OR($A23="",NOT(ISNUMBER($G23))),"",IF(AND($F23&lt;=AM$6,$G23&gt;=AM$5),IF(AM$5&gt;$N23,5,$K23)*10+IF(AND($F23&gt;=AM$5,$F23&lt;=AM$6),IF(AND($G23&gt;=AM$5,$G23&lt;=AM$6),5,IF($L23=1,2,1)),IF(AND($G23&gt;=AM$5,$G23&lt;=AM$6),IF($M23&gt;0,4,3),0)),IF(AND($D23&lt;=AM$6,$E23&gt;=AM$5),60,0)))</f>
        <v>0</v>
      </c>
      <c r="AN23" s="80">
        <f>IF(OR($A23="",NOT(ISNUMBER($G23))),"",IF(AND($F23&lt;=AN$6,$G23&gt;=AN$5),IF(AN$5&gt;$N23,5,$K23)*10+IF(AND($F23&gt;=AN$5,$F23&lt;=AN$6),IF(AND($G23&gt;=AN$5,$G23&lt;=AN$6),5,IF($L23=1,2,1)),IF(AND($G23&gt;=AN$5,$G23&lt;=AN$6),IF($M23&gt;0,4,3),0)),IF(AND($D23&lt;=AN$6,$E23&gt;=AN$5),60,0)))</f>
        <v>0</v>
      </c>
      <c r="AO23" s="80">
        <f>IF(OR($A23="",NOT(ISNUMBER($G23))),"",IF(AND($F23&lt;=AO$6,$G23&gt;=AO$5),IF(AO$5&gt;$N23,5,$K23)*10+IF(AND($F23&gt;=AO$5,$F23&lt;=AO$6),IF(AND($G23&gt;=AO$5,$G23&lt;=AO$6),5,IF($L23=1,2,1)),IF(AND($G23&gt;=AO$5,$G23&lt;=AO$6),IF($M23&gt;0,4,3),0)),IF(AND($D23&lt;=AO$6,$E23&gt;=AO$5),60,0)))</f>
        <v>0</v>
      </c>
      <c r="AP23" s="80">
        <f>IF(OR($A23="",NOT(ISNUMBER($G23))),"",IF(AND($F23&lt;=AP$6,$G23&gt;=AP$5),IF(AP$5&gt;$N23,5,$K23)*10+IF(AND($F23&gt;=AP$5,$F23&lt;=AP$6),IF(AND($G23&gt;=AP$5,$G23&lt;=AP$6),5,IF($L23=1,2,1)),IF(AND($G23&gt;=AP$5,$G23&lt;=AP$6),IF($M23&gt;0,4,3),0)),IF(AND($D23&lt;=AP$6,$E23&gt;=AP$5),60,0)))</f>
        <v>0</v>
      </c>
      <c r="AQ23" s="80">
        <f>IF(OR($A23="",NOT(ISNUMBER($G23))),"",IF(AND($F23&lt;=AQ$6,$G23&gt;=AQ$5),IF(AQ$5&gt;$N23,5,$K23)*10+IF(AND($F23&gt;=AQ$5,$F23&lt;=AQ$6),IF(AND($G23&gt;=AQ$5,$G23&lt;=AQ$6),5,IF($L23=1,2,1)),IF(AND($G23&gt;=AQ$5,$G23&lt;=AQ$6),IF($M23&gt;0,4,3),0)),IF(AND($D23&lt;=AQ$6,$E23&gt;=AQ$5),60,0)))</f>
        <v>0</v>
      </c>
      <c r="AR23" s="80">
        <f>IF(OR($A23="",NOT(ISNUMBER($G23))),"",IF(AND($F23&lt;=AR$6,$G23&gt;=AR$5),IF(AR$5&gt;$N23,5,$K23)*10+IF(AND($F23&gt;=AR$5,$F23&lt;=AR$6),IF(AND($G23&gt;=AR$5,$G23&lt;=AR$6),5,IF($L23=1,2,1)),IF(AND($G23&gt;=AR$5,$G23&lt;=AR$6),IF($M23&gt;0,4,3),0)),IF(AND($D23&lt;=AR$6,$E23&gt;=AR$5),60,0)))</f>
        <v>0</v>
      </c>
      <c r="AS23" s="80">
        <f>IF(OR($A23="",NOT(ISNUMBER($G23))),"",IF(AND($F23&lt;=AS$6,$G23&gt;=AS$5),IF(AS$5&gt;$N23,5,$K23)*10+IF(AND($F23&gt;=AS$5,$F23&lt;=AS$6),IF(AND($G23&gt;=AS$5,$G23&lt;=AS$6),5,IF($L23=1,2,1)),IF(AND($G23&gt;=AS$5,$G23&lt;=AS$6),IF($M23&gt;0,4,3),0)),IF(AND($D23&lt;=AS$6,$E23&gt;=AS$5),60,0)))</f>
        <v>0</v>
      </c>
      <c r="AT23" s="80">
        <f>IF(OR($A23="",NOT(ISNUMBER($G23))),"",IF(AND($F23&lt;=AT$6,$G23&gt;=AT$5),IF(AT$5&gt;$N23,5,$K23)*10+IF(AND($F23&gt;=AT$5,$F23&lt;=AT$6),IF(AND($G23&gt;=AT$5,$G23&lt;=AT$6),5,IF($L23=1,2,1)),IF(AND($G23&gt;=AT$5,$G23&lt;=AT$6),IF($M23&gt;0,4,3),0)),IF(AND($D23&lt;=AT$6,$E23&gt;=AT$5),60,0)))</f>
        <v>0</v>
      </c>
      <c r="AU23" s="80">
        <f>IF(OR($A23="",NOT(ISNUMBER($G23))),"",IF(AND($F23&lt;=AU$6,$G23&gt;=AU$5),IF(AU$5&gt;$N23,5,$K23)*10+IF(AND($F23&gt;=AU$5,$F23&lt;=AU$6),IF(AND($G23&gt;=AU$5,$G23&lt;=AU$6),5,IF($L23=1,2,1)),IF(AND($G23&gt;=AU$5,$G23&lt;=AU$6),IF($M23&gt;0,4,3),0)),IF(AND($D23&lt;=AU$6,$E23&gt;=AU$5),60,0)))</f>
        <v>0</v>
      </c>
      <c r="AV23" s="80">
        <f>IF(OR($A23="",NOT(ISNUMBER($G23))),"",IF(AND($F23&lt;=AV$6,$G23&gt;=AV$5),IF(AV$5&gt;$N23,5,$K23)*10+IF(AND($F23&gt;=AV$5,$F23&lt;=AV$6),IF(AND($G23&gt;=AV$5,$G23&lt;=AV$6),5,IF($L23=1,2,1)),IF(AND($G23&gt;=AV$5,$G23&lt;=AV$6),IF($M23&gt;0,4,3),0)),IF(AND($D23&lt;=AV$6,$E23&gt;=AV$5),60,0)))</f>
        <v>0</v>
      </c>
      <c r="AW23" s="80">
        <f>IF(OR($A23="",NOT(ISNUMBER($G23))),"",IF(AND($F23&lt;=AW$6,$G23&gt;=AW$5),IF(AW$5&gt;$N23,5,$K23)*10+IF(AND($F23&gt;=AW$5,$F23&lt;=AW$6),IF(AND($G23&gt;=AW$5,$G23&lt;=AW$6),5,IF($L23=1,2,1)),IF(AND($G23&gt;=AW$5,$G23&lt;=AW$6),IF($M23&gt;0,4,3),0)),IF(AND($D23&lt;=AW$6,$E23&gt;=AW$5),60,0)))</f>
        <v>0</v>
      </c>
      <c r="AX23" s="80">
        <f>IF(OR($A23="",NOT(ISNUMBER($G23))),"",IF(AND($F23&lt;=AX$6,$G23&gt;=AX$5),IF(AX$5&gt;$N23,5,$K23)*10+IF(AND($F23&gt;=AX$5,$F23&lt;=AX$6),IF(AND($G23&gt;=AX$5,$G23&lt;=AX$6),5,IF($L23=1,2,1)),IF(AND($G23&gt;=AX$5,$G23&lt;=AX$6),IF($M23&gt;0,4,3),0)),IF(AND($D23&lt;=AX$6,$E23&gt;=AX$5),60,0)))</f>
        <v>0</v>
      </c>
      <c r="AY23" s="80">
        <f>IF(OR($A23="",NOT(ISNUMBER($G23))),"",IF(AND($F23&lt;=AY$6,$G23&gt;=AY$5),IF(AY$5&gt;$N23,5,$K23)*10+IF(AND($F23&gt;=AY$5,$F23&lt;=AY$6),IF(AND($G23&gt;=AY$5,$G23&lt;=AY$6),5,IF($L23=1,2,1)),IF(AND($G23&gt;=AY$5,$G23&lt;=AY$6),IF($M23&gt;0,4,3),0)),IF(AND($D23&lt;=AY$6,$E23&gt;=AY$5),60,0)))</f>
        <v>0</v>
      </c>
      <c r="AZ23" s="80">
        <f>IF(OR($A23="",NOT(ISNUMBER($G23))),"",IF(AND($F23&lt;=AZ$6,$G23&gt;=AZ$5),IF(AZ$5&gt;$N23,5,$K23)*10+IF(AND($F23&gt;=AZ$5,$F23&lt;=AZ$6),IF(AND($G23&gt;=AZ$5,$G23&lt;=AZ$6),5,IF($L23=1,2,1)),IF(AND($G23&gt;=AZ$5,$G23&lt;=AZ$6),IF($M23&gt;0,4,3),0)),IF(AND($D23&lt;=AZ$6,$E23&gt;=AZ$5),60,0)))</f>
        <v>0</v>
      </c>
      <c r="BA23" s="80">
        <f>IF(OR($A23="",NOT(ISNUMBER($G23))),"",IF(AND($F23&lt;=BA$6,$G23&gt;=BA$5),IF(BA$5&gt;$N23,5,$K23)*10+IF(AND($F23&gt;=BA$5,$F23&lt;=BA$6),IF(AND($G23&gt;=BA$5,$G23&lt;=BA$6),5,IF($L23=1,2,1)),IF(AND($G23&gt;=BA$5,$G23&lt;=BA$6),IF($M23&gt;0,4,3),0)),IF(AND($D23&lt;=BA$6,$E23&gt;=BA$5),60,0)))</f>
        <v>0</v>
      </c>
      <c r="BB23" s="80">
        <f>IF(OR($A23="",NOT(ISNUMBER($G23))),"",IF(AND($F23&lt;=BB$6,$G23&gt;=BB$5),IF(BB$5&gt;$N23,5,$K23)*10+IF(AND($F23&gt;=BB$5,$F23&lt;=BB$6),IF(AND($G23&gt;=BB$5,$G23&lt;=BB$6),5,IF($L23=1,2,1)),IF(AND($G23&gt;=BB$5,$G23&lt;=BB$6),IF($M23&gt;0,4,3),0)),IF(AND($D23&lt;=BB$6,$E23&gt;=BB$5),60,0)))</f>
        <v>0</v>
      </c>
      <c r="BC23" s="80">
        <f>IF(OR($A23="",NOT(ISNUMBER($G23))),"",IF(AND($F23&lt;=BC$6,$G23&gt;=BC$5),IF(BC$5&gt;$N23,5,$K23)*10+IF(AND($F23&gt;=BC$5,$F23&lt;=BC$6),IF(AND($G23&gt;=BC$5,$G23&lt;=BC$6),5,IF($L23=1,2,1)),IF(AND($G23&gt;=BC$5,$G23&lt;=BC$6),IF($M23&gt;0,4,3),0)),IF(AND($D23&lt;=BC$6,$E23&gt;=BC$5),60,0)))</f>
        <v>0</v>
      </c>
      <c r="BD23" s="80">
        <f>IF(OR($A23="",NOT(ISNUMBER($G23))),"",IF(AND($F23&lt;=BD$6,$G23&gt;=BD$5),IF(BD$5&gt;$N23,5,$K23)*10+IF(AND($F23&gt;=BD$5,$F23&lt;=BD$6),IF(AND($G23&gt;=BD$5,$G23&lt;=BD$6),5,IF($L23=1,2,1)),IF(AND($G23&gt;=BD$5,$G23&lt;=BD$6),IF($M23&gt;0,4,3),0)),IF(AND($D23&lt;=BD$6,$E23&gt;=BD$5),60,0)))</f>
        <v>0</v>
      </c>
      <c r="BE23" s="80">
        <f>IF(OR($A23="",NOT(ISNUMBER($G23))),"",IF(AND($F23&lt;=BE$6,$G23&gt;=BE$5),IF(BE$5&gt;$N23,5,$K23)*10+IF(AND($F23&gt;=BE$5,$F23&lt;=BE$6),IF(AND($G23&gt;=BE$5,$G23&lt;=BE$6),5,IF($L23=1,2,1)),IF(AND($G23&gt;=BE$5,$G23&lt;=BE$6),IF($M23&gt;0,4,3),0)),IF(AND($D23&lt;=BE$6,$E23&gt;=BE$5),60,0)))</f>
        <v>0</v>
      </c>
      <c r="BF23" s="80">
        <f>IF(OR($A23="",NOT(ISNUMBER($G23))),"",IF(AND($F23&lt;=BF$6,$G23&gt;=BF$5),IF(BF$5&gt;$N23,5,$K23)*10+IF(AND($F23&gt;=BF$5,$F23&lt;=BF$6),IF(AND($G23&gt;=BF$5,$G23&lt;=BF$6),5,IF($L23=1,2,1)),IF(AND($G23&gt;=BF$5,$G23&lt;=BF$6),IF($M23&gt;0,4,3),0)),IF(AND($D23&lt;=BF$6,$E23&gt;=BF$5),60,0)))</f>
        <v>0</v>
      </c>
      <c r="BG23" s="80">
        <f>IF(OR($A23="",NOT(ISNUMBER($G23))),"",IF(AND($F23&lt;=BG$6,$G23&gt;=BG$5),IF(BG$5&gt;$N23,5,$K23)*10+IF(AND($F23&gt;=BG$5,$F23&lt;=BG$6),IF(AND($G23&gt;=BG$5,$G23&lt;=BG$6),5,IF($L23=1,2,1)),IF(AND($G23&gt;=BG$5,$G23&lt;=BG$6),IF($M23&gt;0,4,3),0)),IF(AND($D23&lt;=BG$6,$E23&gt;=BG$5),60,0)))</f>
        <v>0</v>
      </c>
      <c r="BH23" s="80">
        <f>IF(OR($A23="",NOT(ISNUMBER($G23))),"",IF(AND($F23&lt;=BH$6,$G23&gt;=BH$5),IF(BH$5&gt;$N23,5,$K23)*10+IF(AND($F23&gt;=BH$5,$F23&lt;=BH$6),IF(AND($G23&gt;=BH$5,$G23&lt;=BH$6),5,IF($L23=1,2,1)),IF(AND($G23&gt;=BH$5,$G23&lt;=BH$6),IF($M23&gt;0,4,3),0)),IF(AND($D23&lt;=BH$6,$E23&gt;=BH$5),60,0)))</f>
        <v>0</v>
      </c>
      <c r="BI23" s="80">
        <f>IF(OR($A23="",NOT(ISNUMBER($G23))),"",IF(AND($F23&lt;=BI$6,$G23&gt;=BI$5),IF(BI$5&gt;$N23,5,$K23)*10+IF(AND($F23&gt;=BI$5,$F23&lt;=BI$6),IF(AND($G23&gt;=BI$5,$G23&lt;=BI$6),5,IF($L23=1,2,1)),IF(AND($G23&gt;=BI$5,$G23&lt;=BI$6),IF($M23&gt;0,4,3),0)),IF(AND($D23&lt;=BI$6,$E23&gt;=BI$5),60,0)))</f>
        <v>0</v>
      </c>
      <c r="BJ23" s="80">
        <f>IF(OR($A23="",NOT(ISNUMBER($G23))),"",IF(AND($F23&lt;=BJ$6,$G23&gt;=BJ$5),IF(BJ$5&gt;$N23,5,$K23)*10+IF(AND($F23&gt;=BJ$5,$F23&lt;=BJ$6),IF(AND($G23&gt;=BJ$5,$G23&lt;=BJ$6),5,IF($L23=1,2,1)),IF(AND($G23&gt;=BJ$5,$G23&lt;=BJ$6),IF($M23&gt;0,4,3),0)),IF(AND($D23&lt;=BJ$6,$E23&gt;=BJ$5),60,0)))</f>
        <v>0</v>
      </c>
      <c r="BK23" s="80">
        <f>IF(OR($A23="",NOT(ISNUMBER($G23))),"",IF(AND($F23&lt;=BK$6,$G23&gt;=BK$5),IF(BK$5&gt;$N23,5,$K23)*10+IF(AND($F23&gt;=BK$5,$F23&lt;=BK$6),IF(AND($G23&gt;=BK$5,$G23&lt;=BK$6),5,IF($L23=1,2,1)),IF(AND($G23&gt;=BK$5,$G23&lt;=BK$6),IF($M23&gt;0,4,3),0)),IF(AND($D23&lt;=BK$6,$E23&gt;=BK$5),60,0)))</f>
        <v>0</v>
      </c>
      <c r="BL23" s="80">
        <f>IF(OR($A23="",NOT(ISNUMBER($G23))),"",IF(AND($F23&lt;=BL$6,$G23&gt;=BL$5),IF(BL$5&gt;$N23,5,$K23)*10+IF(AND($F23&gt;=BL$5,$F23&lt;=BL$6),IF(AND($G23&gt;=BL$5,$G23&lt;=BL$6),5,IF($L23=1,2,1)),IF(AND($G23&gt;=BL$5,$G23&lt;=BL$6),IF($M23&gt;0,4,3),0)),IF(AND($D23&lt;=BL$6,$E23&gt;=BL$5),60,0)))</f>
        <v>0</v>
      </c>
      <c r="BM23" s="80">
        <f>IF(OR($A23="",NOT(ISNUMBER($G23))),"",IF(AND($F23&lt;=BM$6,$G23&gt;=BM$5),IF(BM$5&gt;$N23,5,$K23)*10+IF(AND($F23&gt;=BM$5,$F23&lt;=BM$6),IF(AND($G23&gt;=BM$5,$G23&lt;=BM$6),5,IF($L23=1,2,1)),IF(AND($G23&gt;=BM$5,$G23&lt;=BM$6),IF($M23&gt;0,4,3),0)),IF(AND($D23&lt;=BM$6,$E23&gt;=BM$5),60,0)))</f>
        <v>0</v>
      </c>
      <c r="BN23" s="80">
        <f>IF(OR($A23="",NOT(ISNUMBER($G23))),"",IF(AND($F23&lt;=BN$6,$G23&gt;=BN$5),IF(BN$5&gt;$N23,5,$K23)*10+IF(AND($F23&gt;=BN$5,$F23&lt;=BN$6),IF(AND($G23&gt;=BN$5,$G23&lt;=BN$6),5,IF($L23=1,2,1)),IF(AND($G23&gt;=BN$5,$G23&lt;=BN$6),IF($M23&gt;0,4,3),0)),IF(AND($D23&lt;=BN$6,$E23&gt;=BN$5),60,0)))</f>
        <v>0</v>
      </c>
      <c r="BO23" s="80">
        <f>IF(OR($A23="",NOT(ISNUMBER($G23))),"",IF(AND($F23&lt;=BO$6,$G23&gt;=BO$5),IF(BO$5&gt;$N23,5,$K23)*10+IF(AND($F23&gt;=BO$5,$F23&lt;=BO$6),IF(AND($G23&gt;=BO$5,$G23&lt;=BO$6),5,IF($L23=1,2,1)),IF(AND($G23&gt;=BO$5,$G23&lt;=BO$6),IF($M23&gt;0,4,3),0)),IF(AND($D23&lt;=BO$6,$E23&gt;=BO$5),60,0)))</f>
        <v>0</v>
      </c>
      <c r="BP23" s="80">
        <f>IF(OR($A23="",NOT(ISNUMBER($G23))),"",IF(AND($F23&lt;=BP$6,$G23&gt;=BP$5),IF(BP$5&gt;$N23,5,$K23)*10+IF(AND($F23&gt;=BP$5,$F23&lt;=BP$6),IF(AND($G23&gt;=BP$5,$G23&lt;=BP$6),5,IF($L23=1,2,1)),IF(AND($G23&gt;=BP$5,$G23&lt;=BP$6),IF($M23&gt;0,4,3),0)),IF(AND($D23&lt;=BP$6,$E23&gt;=BP$5),60,0)))</f>
        <v>0</v>
      </c>
      <c r="BQ23" s="80">
        <f>IF(OR($A23="",NOT(ISNUMBER($G23))),"",IF(AND($F23&lt;=BQ$6,$G23&gt;=BQ$5),IF(BQ$5&gt;$N23,5,$K23)*10+IF(AND($F23&gt;=BQ$5,$F23&lt;=BQ$6),IF(AND($G23&gt;=BQ$5,$G23&lt;=BQ$6),5,IF($L23=1,2,1)),IF(AND($G23&gt;=BQ$5,$G23&lt;=BQ$6),IF($M23&gt;0,4,3),0)),IF(AND($D23&lt;=BQ$6,$E23&gt;=BQ$5),60,0)))</f>
        <v>0</v>
      </c>
      <c r="BR23" s="80">
        <f>IF(OR($A23="",NOT(ISNUMBER($G23))),"",IF(AND($F23&lt;=BR$6,$G23&gt;=BR$5),IF(BR$5&gt;$N23,5,$K23)*10+IF(AND($F23&gt;=BR$5,$F23&lt;=BR$6),IF(AND($G23&gt;=BR$5,$G23&lt;=BR$6),5,IF($L23=1,2,1)),IF(AND($G23&gt;=BR$5,$G23&lt;=BR$6),IF($M23&gt;0,4,3),0)),IF(AND($D23&lt;=BR$6,$E23&gt;=BR$5),60,0)))</f>
        <v>0</v>
      </c>
      <c r="BS23" s="80">
        <f>IF(OR($A23="",NOT(ISNUMBER($G23))),"",IF(AND($F23&lt;=BS$6,$G23&gt;=BS$5),IF(BS$5&gt;$N23,5,$K23)*10+IF(AND($F23&gt;=BS$5,$F23&lt;=BS$6),IF(AND($G23&gt;=BS$5,$G23&lt;=BS$6),5,IF($L23=1,2,1)),IF(AND($G23&gt;=BS$5,$G23&lt;=BS$6),IF($M23&gt;0,4,3),0)),IF(AND($D23&lt;=BS$6,$E23&gt;=BS$5),60,0)))</f>
        <v>0</v>
      </c>
      <c r="BT23" s="80">
        <f>IF(OR($A23="",NOT(ISNUMBER($G23))),"",IF(AND($F23&lt;=BT$6,$G23&gt;=BT$5),IF(BT$5&gt;$N23,5,$K23)*10+IF(AND($F23&gt;=BT$5,$F23&lt;=BT$6),IF(AND($G23&gt;=BT$5,$G23&lt;=BT$6),5,IF($L23=1,2,1)),IF(AND($G23&gt;=BT$5,$G23&lt;=BT$6),IF($M23&gt;0,4,3),0)),IF(AND($D23&lt;=BT$6,$E23&gt;=BT$5),60,0)))</f>
        <v>0</v>
      </c>
      <c r="BU23" s="80">
        <f>IF(OR($A23="",NOT(ISNUMBER($G23))),"",IF(AND($F23&lt;=BU$6,$G23&gt;=BU$5),IF(BU$5&gt;$N23,5,$K23)*10+IF(AND($F23&gt;=BU$5,$F23&lt;=BU$6),IF(AND($G23&gt;=BU$5,$G23&lt;=BU$6),5,IF($L23=1,2,1)),IF(AND($G23&gt;=BU$5,$G23&lt;=BU$6),IF($M23&gt;0,4,3),0)),IF(AND($D23&lt;=BU$6,$E23&gt;=BU$5),60,0)))</f>
        <v>0</v>
      </c>
      <c r="BV23" s="80">
        <f>IF(OR($A23="",NOT(ISNUMBER($G23))),"",IF(AND($F23&lt;=BV$6,$G23&gt;=BV$5),IF(BV$5&gt;$N23,5,$K23)*10+IF(AND($F23&gt;=BV$5,$F23&lt;=BV$6),IF(AND($G23&gt;=BV$5,$G23&lt;=BV$6),5,IF($L23=1,2,1)),IF(AND($G23&gt;=BV$5,$G23&lt;=BV$6),IF($M23&gt;0,4,3),0)),IF(AND($D23&lt;=BV$6,$E23&gt;=BV$5),60,0)))</f>
        <v>0</v>
      </c>
      <c r="BW23" s="80">
        <f>IF(OR($A23="",NOT(ISNUMBER($G23))),"",IF(AND($F23&lt;=BW$6,$G23&gt;=BW$5),IF(BW$5&gt;$N23,5,$K23)*10+IF(AND($F23&gt;=BW$5,$F23&lt;=BW$6),IF(AND($G23&gt;=BW$5,$G23&lt;=BW$6),5,IF($L23=1,2,1)),IF(AND($G23&gt;=BW$5,$G23&lt;=BW$6),IF($M23&gt;0,4,3),0)),IF(AND($D23&lt;=BW$6,$E23&gt;=BW$5),60,0)))</f>
        <v>0</v>
      </c>
      <c r="BX23" s="80">
        <f>IF(OR($A23="",NOT(ISNUMBER($G23))),"",IF(AND($F23&lt;=BX$6,$G23&gt;=BX$5),IF(BX$5&gt;$N23,5,$K23)*10+IF(AND($F23&gt;=BX$5,$F23&lt;=BX$6),IF(AND($G23&gt;=BX$5,$G23&lt;=BX$6),5,IF($L23=1,2,1)),IF(AND($G23&gt;=BX$5,$G23&lt;=BX$6),IF($M23&gt;0,4,3),0)),IF(AND($D23&lt;=BX$6,$E23&gt;=BX$5),60,0)))</f>
        <v>0</v>
      </c>
      <c r="BY23" s="80">
        <f>IF(OR($A23="",NOT(ISNUMBER($G23))),"",IF(AND($F23&lt;=BY$6,$G23&gt;=BY$5),IF(BY$5&gt;$N23,5,$K23)*10+IF(AND($F23&gt;=BY$5,$F23&lt;=BY$6),IF(AND($G23&gt;=BY$5,$G23&lt;=BY$6),5,IF($L23=1,2,1)),IF(AND($G23&gt;=BY$5,$G23&lt;=BY$6),IF($M23&gt;0,4,3),0)),IF(AND($D23&lt;=BY$6,$E23&gt;=BY$5),60,0)))</f>
        <v>0</v>
      </c>
      <c r="BZ23" s="80">
        <f>IF(OR($A23="",NOT(ISNUMBER($G23))),"",IF(AND($F23&lt;=BZ$6,$G23&gt;=BZ$5),IF(BZ$5&gt;$N23,5,$K23)*10+IF(AND($F23&gt;=BZ$5,$F23&lt;=BZ$6),IF(AND($G23&gt;=BZ$5,$G23&lt;=BZ$6),5,IF($L23=1,2,1)),IF(AND($G23&gt;=BZ$5,$G23&lt;=BZ$6),IF($M23&gt;0,4,3),0)),IF(AND($D23&lt;=BZ$6,$E23&gt;=BZ$5),60,0)))</f>
        <v>0</v>
      </c>
      <c r="CA23" s="80">
        <f>IF(OR($A23="",NOT(ISNUMBER($G23))),"",IF(AND($F23&lt;=CA$6,$G23&gt;=CA$5),IF(CA$5&gt;$N23,5,$K23)*10+IF(AND($F23&gt;=CA$5,$F23&lt;=CA$6),IF(AND($G23&gt;=CA$5,$G23&lt;=CA$6),5,IF($L23=1,2,1)),IF(AND($G23&gt;=CA$5,$G23&lt;=CA$6),IF($M23&gt;0,4,3),0)),IF(AND($D23&lt;=CA$6,$E23&gt;=CA$5),60,0)))</f>
        <v>0</v>
      </c>
      <c r="CB23" s="80">
        <f>IF(OR($A23="",NOT(ISNUMBER($G23))),"",IF(AND($F23&lt;=CB$6,$G23&gt;=CB$5),IF(CB$5&gt;$N23,5,$K23)*10+IF(AND($F23&gt;=CB$5,$F23&lt;=CB$6),IF(AND($G23&gt;=CB$5,$G23&lt;=CB$6),5,IF($L23=1,2,1)),IF(AND($G23&gt;=CB$5,$G23&lt;=CB$6),IF($M23&gt;0,4,3),0)),IF(AND($D23&lt;=CB$6,$E23&gt;=CB$5),60,0)))</f>
        <v>0</v>
      </c>
      <c r="CC23" s="80">
        <f>IF(OR($A23="",NOT(ISNUMBER($G23))),"",IF(AND($F23&lt;=CC$6,$G23&gt;=CC$5),IF(CC$5&gt;$N23,5,$K23)*10+IF(AND($F23&gt;=CC$5,$F23&lt;=CC$6),IF(AND($G23&gt;=CC$5,$G23&lt;=CC$6),5,IF($L23=1,2,1)),IF(AND($G23&gt;=CC$5,$G23&lt;=CC$6),IF($M23&gt;0,4,3),0)),IF(AND($D23&lt;=CC$6,$E23&gt;=CC$5),60,0)))</f>
        <v>0</v>
      </c>
      <c r="CD23" s="80">
        <f>IF(OR($A23="",NOT(ISNUMBER($G23))),"",IF(AND($F23&lt;=CD$6,$G23&gt;=CD$5),IF(CD$5&gt;$N23,5,$K23)*10+IF(AND($F23&gt;=CD$5,$F23&lt;=CD$6),IF(AND($G23&gt;=CD$5,$G23&lt;=CD$6),5,IF($L23=1,2,1)),IF(AND($G23&gt;=CD$5,$G23&lt;=CD$6),IF($M23&gt;0,4,3),0)),IF(AND($D23&lt;=CD$6,$E23&gt;=CD$5),60,0)))</f>
        <v>0</v>
      </c>
      <c r="CE23" s="80">
        <f>IF(OR($A23="",NOT(ISNUMBER($G23))),"",IF(AND($F23&lt;=CE$6,$G23&gt;=CE$5),IF(CE$5&gt;$N23,5,$K23)*10+IF(AND($F23&gt;=CE$5,$F23&lt;=CE$6),IF(AND($G23&gt;=CE$5,$G23&lt;=CE$6),5,IF($L23=1,2,1)),IF(AND($G23&gt;=CE$5,$G23&lt;=CE$6),IF($M23&gt;0,4,3),0)),IF(AND($D23&lt;=CE$6,$E23&gt;=CE$5),60,0)))</f>
        <v>0</v>
      </c>
      <c r="CF23" s="80">
        <f>IF(OR($A23="",NOT(ISNUMBER($G23))),"",IF(AND($F23&lt;=CF$6,$G23&gt;=CF$5),IF(CF$5&gt;$N23,5,$K23)*10+IF(AND($F23&gt;=CF$5,$F23&lt;=CF$6),IF(AND($G23&gt;=CF$5,$G23&lt;=CF$6),5,IF($L23=1,2,1)),IF(AND($G23&gt;=CF$5,$G23&lt;=CF$6),IF($M23&gt;0,4,3),0)),IF(AND($D23&lt;=CF$6,$E23&gt;=CF$5),60,0)))</f>
        <v>0</v>
      </c>
      <c r="CG23" s="80">
        <f>IF(OR($A23="",NOT(ISNUMBER($G23))),"",IF(AND($F23&lt;=CG$6,$G23&gt;=CG$5),IF(CG$5&gt;$N23,5,$K23)*10+IF(AND($F23&gt;=CG$5,$F23&lt;=CG$6),IF(AND($G23&gt;=CG$5,$G23&lt;=CG$6),5,IF($L23=1,2,1)),IF(AND($G23&gt;=CG$5,$G23&lt;=CG$6),IF($M23&gt;0,4,3),0)),IF(AND($D23&lt;=CG$6,$E23&gt;=CG$5),60,0)))</f>
        <v>0</v>
      </c>
      <c r="CH23" s="80">
        <f>IF(OR($A23="",NOT(ISNUMBER($G23))),"",IF(AND($F23&lt;=CH$6,$G23&gt;=CH$5),IF(CH$5&gt;$N23,5,$K23)*10+IF(AND($F23&gt;=CH$5,$F23&lt;=CH$6),IF(AND($G23&gt;=CH$5,$G23&lt;=CH$6),5,IF($L23=1,2,1)),IF(AND($G23&gt;=CH$5,$G23&lt;=CH$6),IF($M23&gt;0,4,3),0)),IF(AND($D23&lt;=CH$6,$E23&gt;=CH$5),60,0)))</f>
        <v>0</v>
      </c>
      <c r="CI23" s="80">
        <f>IF(OR($A23="",NOT(ISNUMBER($G23))),"",IF(AND($F23&lt;=CI$6,$G23&gt;=CI$5),IF(CI$5&gt;$N23,5,$K23)*10+IF(AND($F23&gt;=CI$5,$F23&lt;=CI$6),IF(AND($G23&gt;=CI$5,$G23&lt;=CI$6),5,IF($L23=1,2,1)),IF(AND($G23&gt;=CI$5,$G23&lt;=CI$6),IF($M23&gt;0,4,3),0)),IF(AND($D23&lt;=CI$6,$E23&gt;=CI$5),60,0)))</f>
        <v>0</v>
      </c>
      <c r="CJ23" s="80">
        <f>IF(OR($A23="",NOT(ISNUMBER($G23))),"",IF(AND($F23&lt;=CJ$6,$G23&gt;=CJ$5),IF(CJ$5&gt;$N23,5,$K23)*10+IF(AND($F23&gt;=CJ$5,$F23&lt;=CJ$6),IF(AND($G23&gt;=CJ$5,$G23&lt;=CJ$6),5,IF($L23=1,2,1)),IF(AND($G23&gt;=CJ$5,$G23&lt;=CJ$6),IF($M23&gt;0,4,3),0)),IF(AND($D23&lt;=CJ$6,$E23&gt;=CJ$5),60,0)))</f>
        <v>0</v>
      </c>
      <c r="CK23" s="80">
        <f>IF(OR($A23="",NOT(ISNUMBER($G23))),"",IF(AND($F23&lt;=CK$6,$G23&gt;=CK$5),IF(CK$5&gt;$N23,5,$K23)*10+IF(AND($F23&gt;=CK$5,$F23&lt;=CK$6),IF(AND($G23&gt;=CK$5,$G23&lt;=CK$6),5,IF($L23=1,2,1)),IF(AND($G23&gt;=CK$5,$G23&lt;=CK$6),IF($M23&gt;0,4,3),0)),IF(AND($D23&lt;=CK$6,$E23&gt;=CK$5),60,0)))</f>
        <v>0</v>
      </c>
      <c r="CL23" s="80">
        <f>IF(OR($A23="",NOT(ISNUMBER($G23))),"",IF(AND($F23&lt;=CL$6,$G23&gt;=CL$5),IF(CL$5&gt;$N23,5,$K23)*10+IF(AND($F23&gt;=CL$5,$F23&lt;=CL$6),IF(AND($G23&gt;=CL$5,$G23&lt;=CL$6),5,IF($L23=1,2,1)),IF(AND($G23&gt;=CL$5,$G23&lt;=CL$6),IF($M23&gt;0,4,3),0)),IF(AND($D23&lt;=CL$6,$E23&gt;=CL$5),60,0)))</f>
        <v>0</v>
      </c>
      <c r="CM23" s="80">
        <f>IF(OR($A23="",NOT(ISNUMBER($G23))),"",IF(AND($F23&lt;=CM$6,$G23&gt;=CM$5),IF(CM$5&gt;$N23,5,$K23)*10+IF(AND($F23&gt;=CM$5,$F23&lt;=CM$6),IF(AND($G23&gt;=CM$5,$G23&lt;=CM$6),5,IF($L23=1,2,1)),IF(AND($G23&gt;=CM$5,$G23&lt;=CM$6),IF($M23&gt;0,4,3),0)),IF(AND($D23&lt;=CM$6,$E23&gt;=CM$5),60,0)))</f>
        <v>0</v>
      </c>
      <c r="CN23" s="80">
        <f>IF(OR($A23="",NOT(ISNUMBER($G23))),"",IF(AND($F23&lt;=CN$6,$G23&gt;=CN$5),IF(CN$5&gt;$N23,5,$K23)*10+IF(AND($F23&gt;=CN$5,$F23&lt;=CN$6),IF(AND($G23&gt;=CN$5,$G23&lt;=CN$6),5,IF($L23=1,2,1)),IF(AND($G23&gt;=CN$5,$G23&lt;=CN$6),IF($M23&gt;0,4,3),0)),IF(AND($D23&lt;=CN$6,$E23&gt;=CN$5),60,0)))</f>
        <v>0</v>
      </c>
      <c r="CO23" s="80">
        <f>IF(OR($A23="",NOT(ISNUMBER($G23))),"",IF(AND($F23&lt;=CO$6,$G23&gt;=CO$5),IF(CO$5&gt;$N23,5,$K23)*10+IF(AND($F23&gt;=CO$5,$F23&lt;=CO$6),IF(AND($G23&gt;=CO$5,$G23&lt;=CO$6),5,IF($L23=1,2,1)),IF(AND($G23&gt;=CO$5,$G23&lt;=CO$6),IF($M23&gt;0,4,3),0)),IF(AND($D23&lt;=CO$6,$E23&gt;=CO$5),60,0)))</f>
        <v>0</v>
      </c>
      <c r="CP23" s="80">
        <f>IF(OR($A23="",NOT(ISNUMBER($G23))),"",IF(AND($F23&lt;=CP$6,$G23&gt;=CP$5),IF(CP$5&gt;$N23,5,$K23)*10+IF(AND($F23&gt;=CP$5,$F23&lt;=CP$6),IF(AND($G23&gt;=CP$5,$G23&lt;=CP$6),5,IF($L23=1,2,1)),IF(AND($G23&gt;=CP$5,$G23&lt;=CP$6),IF($M23&gt;0,4,3),0)),IF(AND($D23&lt;=CP$6,$E23&gt;=CP$5),60,0)))</f>
        <v>0</v>
      </c>
      <c r="CQ23" s="80">
        <f>IF(OR($A23="",NOT(ISNUMBER($G23))),"",IF(AND($F23&lt;=CQ$6,$G23&gt;=CQ$5),IF(CQ$5&gt;$N23,5,$K23)*10+IF(AND($F23&gt;=CQ$5,$F23&lt;=CQ$6),IF(AND($G23&gt;=CQ$5,$G23&lt;=CQ$6),5,IF($L23=1,2,1)),IF(AND($G23&gt;=CQ$5,$G23&lt;=CQ$6),IF($M23&gt;0,4,3),0)),IF(AND($D23&lt;=CQ$6,$E23&gt;=CQ$5),60,0)))</f>
        <v>0</v>
      </c>
      <c r="CR23" s="80">
        <f>IF(OR($A23="",NOT(ISNUMBER($G23))),"",IF(AND($F23&lt;=CR$6,$G23&gt;=CR$5),IF(CR$5&gt;$N23,5,$K23)*10+IF(AND($F23&gt;=CR$5,$F23&lt;=CR$6),IF(AND($G23&gt;=CR$5,$G23&lt;=CR$6),5,IF($L23=1,2,1)),IF(AND($G23&gt;=CR$5,$G23&lt;=CR$6),IF($M23&gt;0,4,3),0)),IF(AND($D23&lt;=CR$6,$E23&gt;=CR$5),60,0)))</f>
        <v>0</v>
      </c>
      <c r="CS23" s="80">
        <f>IF(OR($A23="",NOT(ISNUMBER($G23))),"",IF(AND($F23&lt;=CS$6,$G23&gt;=CS$5),IF(CS$5&gt;$N23,5,$K23)*10+IF(AND($F23&gt;=CS$5,$F23&lt;=CS$6),IF(AND($G23&gt;=CS$5,$G23&lt;=CS$6),5,IF($L23=1,2,1)),IF(AND($G23&gt;=CS$5,$G23&lt;=CS$6),IF($M23&gt;0,4,3),0)),IF(AND($D23&lt;=CS$6,$E23&gt;=CS$5),60,0)))</f>
        <v>0</v>
      </c>
      <c r="CT23" s="80">
        <f>IF(OR($A23="",NOT(ISNUMBER($G23))),"",IF(AND($F23&lt;=CT$6,$G23&gt;=CT$5),IF(CT$5&gt;$N23,5,$K23)*10+IF(AND($F23&gt;=CT$5,$F23&lt;=CT$6),IF(AND($G23&gt;=CT$5,$G23&lt;=CT$6),5,IF($L23=1,2,1)),IF(AND($G23&gt;=CT$5,$G23&lt;=CT$6),IF($M23&gt;0,4,3),0)),IF(AND($D23&lt;=CT$6,$E23&gt;=CT$5),60,0)))</f>
        <v>0</v>
      </c>
      <c r="CU23" s="80">
        <f>IF(OR($A23="",NOT(ISNUMBER($G23))),"",IF(AND($F23&lt;=CU$6,$G23&gt;=CU$5),IF(CU$5&gt;$N23,5,$K23)*10+IF(AND($F23&gt;=CU$5,$F23&lt;=CU$6),IF(AND($G23&gt;=CU$5,$G23&lt;=CU$6),5,IF($L23=1,2,1)),IF(AND($G23&gt;=CU$5,$G23&lt;=CU$6),IF($M23&gt;0,4,3),0)),IF(AND($D23&lt;=CU$6,$E23&gt;=CU$5),60,0)))</f>
        <v>0</v>
      </c>
      <c r="CV23" s="80">
        <f>IF(OR($A23="",NOT(ISNUMBER($G23))),"",IF(AND($F23&lt;=CV$6,$G23&gt;=CV$5),IF(CV$5&gt;$N23,5,$K23)*10+IF(AND($F23&gt;=CV$5,$F23&lt;=CV$6),IF(AND($G23&gt;=CV$5,$G23&lt;=CV$6),5,IF($L23=1,2,1)),IF(AND($G23&gt;=CV$5,$G23&lt;=CV$6),IF($M23&gt;0,4,3),0)),IF(AND($D23&lt;=CV$6,$E23&gt;=CV$5),60,0)))</f>
        <v>0</v>
      </c>
      <c r="CW23" s="80">
        <f>IF(OR($A23="",NOT(ISNUMBER($G23))),"",IF(AND($F23&lt;=CW$6,$G23&gt;=CW$5),IF(CW$5&gt;$N23,5,$K23)*10+IF(AND($F23&gt;=CW$5,$F23&lt;=CW$6),IF(AND($G23&gt;=CW$5,$G23&lt;=CW$6),5,IF($L23=1,2,1)),IF(AND($G23&gt;=CW$5,$G23&lt;=CW$6),IF($M23&gt;0,4,3),0)),IF(AND($D23&lt;=CW$6,$E23&gt;=CW$5),60,0)))</f>
        <v>0</v>
      </c>
      <c r="CX23" s="80">
        <f>IF(OR($A23="",NOT(ISNUMBER($G23))),"",IF(AND($F23&lt;=CX$6,$G23&gt;=CX$5),IF(CX$5&gt;$N23,5,$K23)*10+IF(AND($F23&gt;=CX$5,$F23&lt;=CX$6),IF(AND($G23&gt;=CX$5,$G23&lt;=CX$6),5,IF($L23=1,2,1)),IF(AND($G23&gt;=CX$5,$G23&lt;=CX$6),IF($M23&gt;0,4,3),0)),IF(AND($D23&lt;=CX$6,$E23&gt;=CX$5),60,0)))</f>
        <v>0</v>
      </c>
      <c r="CY23" s="80">
        <f>IF(OR($A23="",NOT(ISNUMBER($G23))),"",IF(AND($F23&lt;=CY$6,$G23&gt;=CY$5),IF(CY$5&gt;$N23,5,$K23)*10+IF(AND($F23&gt;=CY$5,$F23&lt;=CY$6),IF(AND($G23&gt;=CY$5,$G23&lt;=CY$6),5,IF($L23=1,2,1)),IF(AND($G23&gt;=CY$5,$G23&lt;=CY$6),IF($M23&gt;0,4,3),0)),IF(AND($D23&lt;=CY$6,$E23&gt;=CY$5),60,0)))</f>
        <v>0</v>
      </c>
      <c r="CZ23" s="80">
        <f>IF(OR($A23="",NOT(ISNUMBER($G23))),"",IF(AND($F23&lt;=CZ$6,$G23&gt;=CZ$5),IF(CZ$5&gt;$N23,5,$K23)*10+IF(AND($F23&gt;=CZ$5,$F23&lt;=CZ$6),IF(AND($G23&gt;=CZ$5,$G23&lt;=CZ$6),5,IF($L23=1,2,1)),IF(AND($G23&gt;=CZ$5,$G23&lt;=CZ$6),IF($M23&gt;0,4,3),0)),IF(AND($D23&lt;=CZ$6,$E23&gt;=CZ$5),60,0)))</f>
        <v>0</v>
      </c>
      <c r="DA23" s="80">
        <f>IF(OR($A23="",NOT(ISNUMBER($G23))),"",IF(AND($F23&lt;=DA$6,$G23&gt;=DA$5),IF(DA$5&gt;$N23,5,$K23)*10+IF(AND($F23&gt;=DA$5,$F23&lt;=DA$6),IF(AND($G23&gt;=DA$5,$G23&lt;=DA$6),5,IF($L23=1,2,1)),IF(AND($G23&gt;=DA$5,$G23&lt;=DA$6),IF($M23&gt;0,4,3),0)),IF(AND($D23&lt;=DA$6,$E23&gt;=DA$5),60,0)))</f>
        <v>0</v>
      </c>
      <c r="DB23" s="80">
        <f>IF(OR($A23="",NOT(ISNUMBER($G23))),"",IF(AND($F23&lt;=DB$6,$G23&gt;=DB$5),IF(DB$5&gt;$N23,5,$K23)*10+IF(AND($F23&gt;=DB$5,$F23&lt;=DB$6),IF(AND($G23&gt;=DB$5,$G23&lt;=DB$6),5,IF($L23=1,2,1)),IF(AND($G23&gt;=DB$5,$G23&lt;=DB$6),IF($M23&gt;0,4,3),0)),IF(AND($D23&lt;=DB$6,$E23&gt;=DB$5),60,0)))</f>
        <v>0</v>
      </c>
      <c r="DC23" s="80">
        <f>IF(OR($A23="",NOT(ISNUMBER($G23))),"",IF(AND($F23&lt;=DC$6,$G23&gt;=DC$5),IF(DC$5&gt;$N23,5,$K23)*10+IF(AND($F23&gt;=DC$5,$F23&lt;=DC$6),IF(AND($G23&gt;=DC$5,$G23&lt;=DC$6),5,IF($L23=1,2,1)),IF(AND($G23&gt;=DC$5,$G23&lt;=DC$6),IF($M23&gt;0,4,3),0)),IF(AND($D23&lt;=DC$6,$E23&gt;=DC$5),60,0)))</f>
        <v>0</v>
      </c>
      <c r="DD23" s="80">
        <f>IF(OR($A23="",NOT(ISNUMBER($G23))),"",IF(AND($F23&lt;=DD$6,$G23&gt;=DD$5),IF(DD$5&gt;$N23,5,$K23)*10+IF(AND($F23&gt;=DD$5,$F23&lt;=DD$6),IF(AND($G23&gt;=DD$5,$G23&lt;=DD$6),5,IF($L23=1,2,1)),IF(AND($G23&gt;=DD$5,$G23&lt;=DD$6),IF($M23&gt;0,4,3),0)),IF(AND($D23&lt;=DD$6,$E23&gt;=DD$5),60,0)))</f>
        <v>0</v>
      </c>
      <c r="DE23" s="80">
        <f>IF(OR($A23="",NOT(ISNUMBER($G23))),"",IF(AND($F23&lt;=DE$6,$G23&gt;=DE$5),IF(DE$5&gt;$N23,5,$K23)*10+IF(AND($F23&gt;=DE$5,$F23&lt;=DE$6),IF(AND($G23&gt;=DE$5,$G23&lt;=DE$6),5,IF($L23=1,2,1)),IF(AND($G23&gt;=DE$5,$G23&lt;=DE$6),IF($M23&gt;0,4,3),0)),IF(AND($D23&lt;=DE$6,$E23&gt;=DE$5),60,0)))</f>
        <v>0</v>
      </c>
      <c r="DF23" s="80">
        <f>IF(OR($A23="",NOT(ISNUMBER($G23))),"",IF(AND($F23&lt;=DF$6,$G23&gt;=DF$5),IF(DF$5&gt;$N23,5,$K23)*10+IF(AND($F23&gt;=DF$5,$F23&lt;=DF$6),IF(AND($G23&gt;=DF$5,$G23&lt;=DF$6),5,IF($L23=1,2,1)),IF(AND($G23&gt;=DF$5,$G23&lt;=DF$6),IF($M23&gt;0,4,3),0)),IF(AND($D23&lt;=DF$6,$E23&gt;=DF$5),60,0)))</f>
        <v>0</v>
      </c>
      <c r="DG23" s="80">
        <f>IF(OR($A23="",NOT(ISNUMBER($G23))),"",IF(AND($F23&lt;=DG$6,$G23&gt;=DG$5),IF(DG$5&gt;$N23,5,$K23)*10+IF(AND($F23&gt;=DG$5,$F23&lt;=DG$6),IF(AND($G23&gt;=DG$5,$G23&lt;=DG$6),5,IF($L23=1,2,1)),IF(AND($G23&gt;=DG$5,$G23&lt;=DG$6),IF($M23&gt;0,4,3),0)),IF(AND($D23&lt;=DG$6,$E23&gt;=DG$5),60,0)))</f>
        <v>0</v>
      </c>
      <c r="DH23" s="80">
        <f>IF(OR($A23="",NOT(ISNUMBER($G23))),"",IF(AND($F23&lt;=DH$6,$G23&gt;=DH$5),IF(DH$5&gt;$N23,5,$K23)*10+IF(AND($F23&gt;=DH$5,$F23&lt;=DH$6),IF(AND($G23&gt;=DH$5,$G23&lt;=DH$6),5,IF($L23=1,2,1)),IF(AND($G23&gt;=DH$5,$G23&lt;=DH$6),IF($M23&gt;0,4,3),0)),IF(AND($D23&lt;=DH$6,$E23&gt;=DH$5),60,0)))</f>
        <v>0</v>
      </c>
      <c r="DI23" s="80">
        <f>IF(OR($A23="",NOT(ISNUMBER($G23))),"",IF(AND($F23&lt;=DI$6,$G23&gt;=DI$5),IF(DI$5&gt;$N23,5,$K23)*10+IF(AND($F23&gt;=DI$5,$F23&lt;=DI$6),IF(AND($G23&gt;=DI$5,$G23&lt;=DI$6),5,IF($L23=1,2,1)),IF(AND($G23&gt;=DI$5,$G23&lt;=DI$6),IF($M23&gt;0,4,3),0)),IF(AND($D23&lt;=DI$6,$E23&gt;=DI$5),60,0)))</f>
        <v>0</v>
      </c>
      <c r="DJ23" s="80">
        <f>IF(OR($A23="",NOT(ISNUMBER($G23))),"",IF(AND($F23&lt;=DJ$6,$G23&gt;=DJ$5),IF(DJ$5&gt;$N23,5,$K23)*10+IF(AND($F23&gt;=DJ$5,$F23&lt;=DJ$6),IF(AND($G23&gt;=DJ$5,$G23&lt;=DJ$6),5,IF($L23=1,2,1)),IF(AND($G23&gt;=DJ$5,$G23&lt;=DJ$6),IF($M23&gt;0,4,3),0)),IF(AND($D23&lt;=DJ$6,$E23&gt;=DJ$5),60,0)))</f>
        <v>0</v>
      </c>
      <c r="DK23" s="80">
        <f>IF(OR($A23="",NOT(ISNUMBER($G23))),"",IF(AND($F23&lt;=DK$6,$G23&gt;=DK$5),IF(DK$5&gt;$N23,5,$K23)*10+IF(AND($F23&gt;=DK$5,$F23&lt;=DK$6),IF(AND($G23&gt;=DK$5,$G23&lt;=DK$6),5,IF($L23=1,2,1)),IF(AND($G23&gt;=DK$5,$G23&lt;=DK$6),IF($M23&gt;0,4,3),0)),IF(AND($D23&lt;=DK$6,$E23&gt;=DK$5),60,0)))</f>
        <v>0</v>
      </c>
      <c r="DL23" s="80">
        <f>IF(OR($A23="",NOT(ISNUMBER($G23))),"",IF(AND($F23&lt;=DL$6,$G23&gt;=DL$5),IF(DL$5&gt;$N23,5,$K23)*10+IF(AND($F23&gt;=DL$5,$F23&lt;=DL$6),IF(AND($G23&gt;=DL$5,$G23&lt;=DL$6),5,IF($L23=1,2,1)),IF(AND($G23&gt;=DL$5,$G23&lt;=DL$6),IF($M23&gt;0,4,3),0)),IF(AND($D23&lt;=DL$6,$E23&gt;=DL$5),60,0)))</f>
        <v>0</v>
      </c>
      <c r="DM23" s="80">
        <f>IF(OR($A23="",NOT(ISNUMBER($G23))),"",IF(AND($F23&lt;=DM$6,$G23&gt;=DM$5),IF(DM$5&gt;$N23,5,$K23)*10+IF(AND($F23&gt;=DM$5,$F23&lt;=DM$6),IF(AND($G23&gt;=DM$5,$G23&lt;=DM$6),5,IF($L23=1,2,1)),IF(AND($G23&gt;=DM$5,$G23&lt;=DM$6),IF($M23&gt;0,4,3),0)),IF(AND($D23&lt;=DM$6,$E23&gt;=DM$5),60,0)))</f>
        <v>0</v>
      </c>
      <c r="DN23" s="80">
        <f>IF(OR($A23="",NOT(ISNUMBER($G23))),"",IF(AND($F23&lt;=DN$6,$G23&gt;=DN$5),IF(DN$5&gt;$N23,5,$K23)*10+IF(AND($F23&gt;=DN$5,$F23&lt;=DN$6),IF(AND($G23&gt;=DN$5,$G23&lt;=DN$6),5,IF($L23=1,2,1)),IF(AND($G23&gt;=DN$5,$G23&lt;=DN$6),IF($M23&gt;0,4,3),0)),IF(AND($D23&lt;=DN$6,$E23&gt;=DN$5),60,0)))</f>
        <v>0</v>
      </c>
      <c r="DO23" s="80">
        <f>IF(OR($A23="",NOT(ISNUMBER($G23))),"",IF(AND($F23&lt;=DO$6,$G23&gt;=DO$5),IF(DO$5&gt;$N23,5,$K23)*10+IF(AND($F23&gt;=DO$5,$F23&lt;=DO$6),IF(AND($G23&gt;=DO$5,$G23&lt;=DO$6),5,IF($L23=1,2,1)),IF(AND($G23&gt;=DO$5,$G23&lt;=DO$6),IF($M23&gt;0,4,3),0)),IF(AND($D23&lt;=DO$6,$E23&gt;=DO$5),60,0)))</f>
        <v>0</v>
      </c>
      <c r="DP23" s="80">
        <f>IF(OR($A23="",NOT(ISNUMBER($G23))),"",IF(AND($F23&lt;=DP$6,$G23&gt;=DP$5),IF(DP$5&gt;$N23,5,$K23)*10+IF(AND($F23&gt;=DP$5,$F23&lt;=DP$6),IF(AND($G23&gt;=DP$5,$G23&lt;=DP$6),5,IF($L23=1,2,1)),IF(AND($G23&gt;=DP$5,$G23&lt;=DP$6),IF($M23&gt;0,4,3),0)),IF(AND($D23&lt;=DP$6,$E23&gt;=DP$5),60,0)))</f>
        <v>0</v>
      </c>
      <c r="DQ23" s="80">
        <f>IF(OR($A23="",NOT(ISNUMBER($G23))),"",IF(AND($F23&lt;=DQ$6,$G23&gt;=DQ$5),IF(DQ$5&gt;$N23,5,$K23)*10+IF(AND($F23&gt;=DQ$5,$F23&lt;=DQ$6),IF(AND($G23&gt;=DQ$5,$G23&lt;=DQ$6),5,IF($L23=1,2,1)),IF(AND($G23&gt;=DQ$5,$G23&lt;=DQ$6),IF($M23&gt;0,4,3),0)),IF(AND($D23&lt;=DQ$6,$E23&gt;=DQ$5),60,0)))</f>
        <v>0</v>
      </c>
      <c r="DR23" s="80">
        <f>IF(OR($A23="",NOT(ISNUMBER($G23))),"",IF(AND($F23&lt;=DR$6,$G23&gt;=DR$5),IF(DR$5&gt;$N23,5,$K23)*10+IF(AND($F23&gt;=DR$5,$F23&lt;=DR$6),IF(AND($G23&gt;=DR$5,$G23&lt;=DR$6),5,IF($L23=1,2,1)),IF(AND($G23&gt;=DR$5,$G23&lt;=DR$6),IF($M23&gt;0,4,3),0)),IF(AND($D23&lt;=DR$6,$E23&gt;=DR$5),60,0)))</f>
        <v>0</v>
      </c>
      <c r="DS23" s="80">
        <f>IF(OR($A23="",NOT(ISNUMBER($G23))),"",IF(AND($F23&lt;=DS$6,$G23&gt;=DS$5),IF(DS$5&gt;$N23,5,$K23)*10+IF(AND($F23&gt;=DS$5,$F23&lt;=DS$6),IF(AND($G23&gt;=DS$5,$G23&lt;=DS$6),5,IF($L23=1,2,1)),IF(AND($G23&gt;=DS$5,$G23&lt;=DS$6),IF($M23&gt;0,4,3),0)),IF(AND($D23&lt;=DS$6,$E23&gt;=DS$5),60,0)))</f>
        <v>0</v>
      </c>
      <c r="DT23" s="80">
        <f>IF(OR($A23="",NOT(ISNUMBER($G23))),"",IF(AND($F23&lt;=DT$6,$G23&gt;=DT$5),IF(DT$5&gt;$N23,5,$K23)*10+IF(AND($F23&gt;=DT$5,$F23&lt;=DT$6),IF(AND($G23&gt;=DT$5,$G23&lt;=DT$6),5,IF($L23=1,2,1)),IF(AND($G23&gt;=DT$5,$G23&lt;=DT$6),IF($M23&gt;0,4,3),0)),IF(AND($D23&lt;=DT$6,$E23&gt;=DT$5),60,0)))</f>
        <v>0</v>
      </c>
      <c r="DU23" s="80">
        <f>IF(OR($A23="",NOT(ISNUMBER($G23))),"",IF(AND($F23&lt;=DU$6,$G23&gt;=DU$5),IF(DU$5&gt;$N23,5,$K23)*10+IF(AND($F23&gt;=DU$5,$F23&lt;=DU$6),IF(AND($G23&gt;=DU$5,$G23&lt;=DU$6),5,IF($L23=1,2,1)),IF(AND($G23&gt;=DU$5,$G23&lt;=DU$6),IF($M23&gt;0,4,3),0)),IF(AND($D23&lt;=DU$6,$E23&gt;=DU$5),60,0)))</f>
        <v>0</v>
      </c>
      <c r="DV23" s="80">
        <f>IF(OR($A23="",NOT(ISNUMBER($G23))),"",IF(AND($F23&lt;=DV$6,$G23&gt;=DV$5),IF(DV$5&gt;$N23,5,$K23)*10+IF(AND($F23&gt;=DV$5,$F23&lt;=DV$6),IF(AND($G23&gt;=DV$5,$G23&lt;=DV$6),5,IF($L23=1,2,1)),IF(AND($G23&gt;=DV$5,$G23&lt;=DV$6),IF($M23&gt;0,4,3),0)),IF(AND($D23&lt;=DV$6,$E23&gt;=DV$5),60,0)))</f>
        <v>0</v>
      </c>
      <c r="DW23" s="80">
        <f>IF(OR($A23="",NOT(ISNUMBER($G23))),"",IF(AND($F23&lt;=DW$6,$G23&gt;=DW$5),IF(DW$5&gt;$N23,5,$K23)*10+IF(AND($F23&gt;=DW$5,$F23&lt;=DW$6),IF(AND($G23&gt;=DW$5,$G23&lt;=DW$6),5,IF($L23=1,2,1)),IF(AND($G23&gt;=DW$5,$G23&lt;=DW$6),IF($M23&gt;0,4,3),0)),IF(AND($D23&lt;=DW$6,$E23&gt;=DW$5),60,0)))</f>
        <v>0</v>
      </c>
      <c r="DX23" s="80">
        <f>IF(OR($A23="",NOT(ISNUMBER($G23))),"",IF(AND($F23&lt;=DX$6,$G23&gt;=DX$5),IF(DX$5&gt;$N23,5,$K23)*10+IF(AND($F23&gt;=DX$5,$F23&lt;=DX$6),IF(AND($G23&gt;=DX$5,$G23&lt;=DX$6),5,IF($L23=1,2,1)),IF(AND($G23&gt;=DX$5,$G23&lt;=DX$6),IF($M23&gt;0,4,3),0)),IF(AND($D23&lt;=DX$6,$E23&gt;=DX$5),60,0)))</f>
        <v>0</v>
      </c>
      <c r="DY23" s="80">
        <f>IF(OR($A23="",NOT(ISNUMBER($G23))),"",IF(AND($F23&lt;=DY$6,$G23&gt;=DY$5),IF(DY$5&gt;$N23,5,$K23)*10+IF(AND($F23&gt;=DY$5,$F23&lt;=DY$6),IF(AND($G23&gt;=DY$5,$G23&lt;=DY$6),5,IF($L23=1,2,1)),IF(AND($G23&gt;=DY$5,$G23&lt;=DY$6),IF($M23&gt;0,4,3),0)),IF(AND($D23&lt;=DY$6,$E23&gt;=DY$5),60,0)))</f>
        <v>0</v>
      </c>
      <c r="DZ23" s="80">
        <f>IF(OR($A23="",NOT(ISNUMBER($G23))),"",IF(AND($F23&lt;=DZ$6,$G23&gt;=DZ$5),IF(DZ$5&gt;$N23,5,$K23)*10+IF(AND($F23&gt;=DZ$5,$F23&lt;=DZ$6),IF(AND($G23&gt;=DZ$5,$G23&lt;=DZ$6),5,IF($L23=1,2,1)),IF(AND($G23&gt;=DZ$5,$G23&lt;=DZ$6),IF($M23&gt;0,4,3),0)),IF(AND($D23&lt;=DZ$6,$E23&gt;=DZ$5),60,0)))</f>
        <v>0</v>
      </c>
      <c r="EA23" s="80">
        <f>IF(OR($A23="",NOT(ISNUMBER($G23))),"",IF(AND($F23&lt;=EA$6,$G23&gt;=EA$5),IF(EA$5&gt;$N23,5,$K23)*10+IF(AND($F23&gt;=EA$5,$F23&lt;=EA$6),IF(AND($G23&gt;=EA$5,$G23&lt;=EA$6),5,IF($L23=1,2,1)),IF(AND($G23&gt;=EA$5,$G23&lt;=EA$6),IF($M23&gt;0,4,3),0)),IF(AND($D23&lt;=EA$6,$E23&gt;=EA$5),60,0)))</f>
        <v>0</v>
      </c>
      <c r="EB23" s="80">
        <f>IF(OR($A23="",NOT(ISNUMBER($G23))),"",IF(AND($F23&lt;=EB$6,$G23&gt;=EB$5),IF(EB$5&gt;$N23,5,$K23)*10+IF(AND($F23&gt;=EB$5,$F23&lt;=EB$6),IF(AND($G23&gt;=EB$5,$G23&lt;=EB$6),5,IF($L23=1,2,1)),IF(AND($G23&gt;=EB$5,$G23&lt;=EB$6),IF($M23&gt;0,4,3),0)),IF(AND($D23&lt;=EB$6,$E23&gt;=EB$5),60,0)))</f>
        <v>0</v>
      </c>
      <c r="EC23" s="80">
        <f>IF(OR($A23="",NOT(ISNUMBER($G23))),"",IF(AND($F23&lt;=EC$6,$G23&gt;=EC$5),IF(EC$5&gt;$N23,5,$K23)*10+IF(AND($F23&gt;=EC$5,$F23&lt;=EC$6),IF(AND($G23&gt;=EC$5,$G23&lt;=EC$6),5,IF($L23=1,2,1)),IF(AND($G23&gt;=EC$5,$G23&lt;=EC$6),IF($M23&gt;0,4,3),0)),IF(AND($D23&lt;=EC$6,$E23&gt;=EC$5),60,0)))</f>
        <v>0</v>
      </c>
      <c r="ED23" s="80">
        <f>IF(OR($A23="",NOT(ISNUMBER($G23))),"",IF(AND($F23&lt;=ED$6,$G23&gt;=ED$5),IF(ED$5&gt;$N23,5,$K23)*10+IF(AND($F23&gt;=ED$5,$F23&lt;=ED$6),IF(AND($G23&gt;=ED$5,$G23&lt;=ED$6),5,IF($L23=1,2,1)),IF(AND($G23&gt;=ED$5,$G23&lt;=ED$6),IF($M23&gt;0,4,3),0)),IF(AND($D23&lt;=ED$6,$E23&gt;=ED$5),60,0)))</f>
        <v>0</v>
      </c>
    </row>
    <row r="24" ht="18" customHeight="1">
      <c r="A24" s="52">
        <f>IF(Tasks!$B24="","",Tasks!$A24)</f>
        <v>14</v>
      </c>
      <c r="B24" s="78" t="str">
        <f>IF(Tasks!$B24="","",Tasks!$B24)</f>
        <v>FEED | Machining – Round 2, Batch 1 (750 nos)</v>
      </c>
      <c r="C24" s="25" t="str">
        <f>IF($B24="","",IF(AND(Tasks!$D24="",Tasks!$G24=""),"-",IF(Tasks!$D24="","",Tasks!$D24&amp;IF(OR(Tasks!$E24="",Tasks!$E24="FS"),IF(N(Tasks!$F24)=0,"","FS"),Tasks!$E24)&amp;IF(N(Tasks!$F24)=0,"",IF(Tasks!$F24&gt;0,"+","")&amp;Tasks!$F24))&amp;IF(AND(Tasks!$D24&lt;&gt;"",Tasks!$G24&lt;&gt;""),", ","")&amp;IF(Tasks!$G24="","",Tasks!$G24&amp;IF(OR(Tasks!$H24="",Tasks!$H24="FS"),IF(N(Tasks!$I24)=0,"","FS"),Tasks!$H24)&amp;IF(N(Tasks!$I24)=0,"",IF(Tasks!$I24&gt;0,"+","")&amp;Tasks!$I24))))</f>
        <v>11, 13</v>
      </c>
      <c r="D24" s="51">
        <f>IF(OR($B24="",Tasks!$Q24=""),"",Tasks!$Q24)</f>
        <v>46409.0</v>
      </c>
      <c r="E24" s="51">
        <f>IF(OR($B24="",Tasks!$R24=""),"",Tasks!$R24)</f>
        <v>46426.0</v>
      </c>
      <c r="F24" s="51">
        <f>IF(OR($B24="",Tasks!$S24=""),"",Tasks!$S24)</f>
        <v>46409.0</v>
      </c>
      <c r="G24" s="51">
        <f>IF(OR($B24="",Tasks!$T24=""),"",Tasks!$T24)</f>
        <v>46426.0</v>
      </c>
      <c r="H24" s="52" t="str">
        <f>IF($B24="","",Tasks!$AE24)</f>
        <v>Not Started</v>
      </c>
      <c r="I24" s="79">
        <f>IF($B24="","",Tasks!$AF24)</f>
        <v>0</v>
      </c>
      <c r="J24" s="53">
        <f>IF(OR($B24="",Tasks!$V24=""),"",Tasks!$V24)</f>
        <v>0</v>
      </c>
      <c r="K24" s="52">
        <f>IF($B24="","",Tasks!$AA24)</f>
        <v>3</v>
      </c>
      <c r="L24" s="52">
        <f>IF($B24="","",Tasks!$AB24)</f>
        <v>1</v>
      </c>
      <c r="M24" s="52">
        <f>IF($B24="","",Tasks!$Z24)</f>
        <v>2</v>
      </c>
      <c r="N24" s="52">
        <f>IF(OR($B24="",Tasks!$AG24=""),"",Tasks!$AG24)</f>
        <v>46426.0</v>
      </c>
      <c r="O24" s="80">
        <f>IF(OR($A24="",NOT(ISNUMBER($G24))),"",IF(AND($F24&lt;=O$6,$G24&gt;=O$5),IF(O$5&gt;$N24,5,$K24)*10+IF(AND($F24&gt;=O$5,$F24&lt;=O$6),IF(AND($G24&gt;=O$5,$G24&lt;=O$6),5,IF($L24=1,2,1)),IF(AND($G24&gt;=O$5,$G24&lt;=O$6),IF($M24&gt;0,4,3),0)),IF(AND($D24&lt;=O$6,$E24&gt;=O$5),60,0)))</f>
        <v>0</v>
      </c>
      <c r="P24" s="80">
        <f>IF(OR($A24="",NOT(ISNUMBER($G24))),"",IF(AND($F24&lt;=P$6,$G24&gt;=P$5),IF(P$5&gt;$N24,5,$K24)*10+IF(AND($F24&gt;=P$5,$F24&lt;=P$6),IF(AND($G24&gt;=P$5,$G24&lt;=P$6),5,IF($L24=1,2,1)),IF(AND($G24&gt;=P$5,$G24&lt;=P$6),IF($M24&gt;0,4,3),0)),IF(AND($D24&lt;=P$6,$E24&gt;=P$5),60,0)))</f>
        <v>0</v>
      </c>
      <c r="Q24" s="80">
        <f>IF(OR($A24="",NOT(ISNUMBER($G24))),"",IF(AND($F24&lt;=Q$6,$G24&gt;=Q$5),IF(Q$5&gt;$N24,5,$K24)*10+IF(AND($F24&gt;=Q$5,$F24&lt;=Q$6),IF(AND($G24&gt;=Q$5,$G24&lt;=Q$6),5,IF($L24=1,2,1)),IF(AND($G24&gt;=Q$5,$G24&lt;=Q$6),IF($M24&gt;0,4,3),0)),IF(AND($D24&lt;=Q$6,$E24&gt;=Q$5),60,0)))</f>
        <v>0</v>
      </c>
      <c r="R24" s="80">
        <f>IF(OR($A24="",NOT(ISNUMBER($G24))),"",IF(AND($F24&lt;=R$6,$G24&gt;=R$5),IF(R$5&gt;$N24,5,$K24)*10+IF(AND($F24&gt;=R$5,$F24&lt;=R$6),IF(AND($G24&gt;=R$5,$G24&lt;=R$6),5,IF($L24=1,2,1)),IF(AND($G24&gt;=R$5,$G24&lt;=R$6),IF($M24&gt;0,4,3),0)),IF(AND($D24&lt;=R$6,$E24&gt;=R$5),60,0)))</f>
        <v>0</v>
      </c>
      <c r="S24" s="80">
        <f>IF(OR($A24="",NOT(ISNUMBER($G24))),"",IF(AND($F24&lt;=S$6,$G24&gt;=S$5),IF(S$5&gt;$N24,5,$K24)*10+IF(AND($F24&gt;=S$5,$F24&lt;=S$6),IF(AND($G24&gt;=S$5,$G24&lt;=S$6),5,IF($L24=1,2,1)),IF(AND($G24&gt;=S$5,$G24&lt;=S$6),IF($M24&gt;0,4,3),0)),IF(AND($D24&lt;=S$6,$E24&gt;=S$5),60,0)))</f>
        <v>0</v>
      </c>
      <c r="T24" s="80">
        <f>IF(OR($A24="",NOT(ISNUMBER($G24))),"",IF(AND($F24&lt;=T$6,$G24&gt;=T$5),IF(T$5&gt;$N24,5,$K24)*10+IF(AND($F24&gt;=T$5,$F24&lt;=T$6),IF(AND($G24&gt;=T$5,$G24&lt;=T$6),5,IF($L24=1,2,1)),IF(AND($G24&gt;=T$5,$G24&lt;=T$6),IF($M24&gt;0,4,3),0)),IF(AND($D24&lt;=T$6,$E24&gt;=T$5),60,0)))</f>
        <v>0</v>
      </c>
      <c r="U24" s="80">
        <f>IF(OR($A24="",NOT(ISNUMBER($G24))),"",IF(AND($F24&lt;=U$6,$G24&gt;=U$5),IF(U$5&gt;$N24,5,$K24)*10+IF(AND($F24&gt;=U$5,$F24&lt;=U$6),IF(AND($G24&gt;=U$5,$G24&lt;=U$6),5,IF($L24=1,2,1)),IF(AND($G24&gt;=U$5,$G24&lt;=U$6),IF($M24&gt;0,4,3),0)),IF(AND($D24&lt;=U$6,$E24&gt;=U$5),60,0)))</f>
        <v>0</v>
      </c>
      <c r="V24" s="80">
        <f>IF(OR($A24="",NOT(ISNUMBER($G24))),"",IF(AND($F24&lt;=V$6,$G24&gt;=V$5),IF(V$5&gt;$N24,5,$K24)*10+IF(AND($F24&gt;=V$5,$F24&lt;=V$6),IF(AND($G24&gt;=V$5,$G24&lt;=V$6),5,IF($L24=1,2,1)),IF(AND($G24&gt;=V$5,$G24&lt;=V$6),IF($M24&gt;0,4,3),0)),IF(AND($D24&lt;=V$6,$E24&gt;=V$5),60,0)))</f>
        <v>0</v>
      </c>
      <c r="W24" s="80">
        <f>IF(OR($A24="",NOT(ISNUMBER($G24))),"",IF(AND($F24&lt;=W$6,$G24&gt;=W$5),IF(W$5&gt;$N24,5,$K24)*10+IF(AND($F24&gt;=W$5,$F24&lt;=W$6),IF(AND($G24&gt;=W$5,$G24&lt;=W$6),5,IF($L24=1,2,1)),IF(AND($G24&gt;=W$5,$G24&lt;=W$6),IF($M24&gt;0,4,3),0)),IF(AND($D24&lt;=W$6,$E24&gt;=W$5),60,0)))</f>
        <v>0</v>
      </c>
      <c r="X24" s="80">
        <f>IF(OR($A24="",NOT(ISNUMBER($G24))),"",IF(AND($F24&lt;=X$6,$G24&gt;=X$5),IF(X$5&gt;$N24,5,$K24)*10+IF(AND($F24&gt;=X$5,$F24&lt;=X$6),IF(AND($G24&gt;=X$5,$G24&lt;=X$6),5,IF($L24=1,2,1)),IF(AND($G24&gt;=X$5,$G24&lt;=X$6),IF($M24&gt;0,4,3),0)),IF(AND($D24&lt;=X$6,$E24&gt;=X$5),60,0)))</f>
        <v>0</v>
      </c>
      <c r="Y24" s="80">
        <f>IF(OR($A24="",NOT(ISNUMBER($G24))),"",IF(AND($F24&lt;=Y$6,$G24&gt;=Y$5),IF(Y$5&gt;$N24,5,$K24)*10+IF(AND($F24&gt;=Y$5,$F24&lt;=Y$6),IF(AND($G24&gt;=Y$5,$G24&lt;=Y$6),5,IF($L24=1,2,1)),IF(AND($G24&gt;=Y$5,$G24&lt;=Y$6),IF($M24&gt;0,4,3),0)),IF(AND($D24&lt;=Y$6,$E24&gt;=Y$5),60,0)))</f>
        <v>0</v>
      </c>
      <c r="Z24" s="80">
        <f>IF(OR($A24="",NOT(ISNUMBER($G24))),"",IF(AND($F24&lt;=Z$6,$G24&gt;=Z$5),IF(Z$5&gt;$N24,5,$K24)*10+IF(AND($F24&gt;=Z$5,$F24&lt;=Z$6),IF(AND($G24&gt;=Z$5,$G24&lt;=Z$6),5,IF($L24=1,2,1)),IF(AND($G24&gt;=Z$5,$G24&lt;=Z$6),IF($M24&gt;0,4,3),0)),IF(AND($D24&lt;=Z$6,$E24&gt;=Z$5),60,0)))</f>
        <v>0</v>
      </c>
      <c r="AA24" s="80">
        <f>IF(OR($A24="",NOT(ISNUMBER($G24))),"",IF(AND($F24&lt;=AA$6,$G24&gt;=AA$5),IF(AA$5&gt;$N24,5,$K24)*10+IF(AND($F24&gt;=AA$5,$F24&lt;=AA$6),IF(AND($G24&gt;=AA$5,$G24&lt;=AA$6),5,IF($L24=1,2,1)),IF(AND($G24&gt;=AA$5,$G24&lt;=AA$6),IF($M24&gt;0,4,3),0)),IF(AND($D24&lt;=AA$6,$E24&gt;=AA$5),60,0)))</f>
        <v>0</v>
      </c>
      <c r="AB24" s="80">
        <f>IF(OR($A24="",NOT(ISNUMBER($G24))),"",IF(AND($F24&lt;=AB$6,$G24&gt;=AB$5),IF(AB$5&gt;$N24,5,$K24)*10+IF(AND($F24&gt;=AB$5,$F24&lt;=AB$6),IF(AND($G24&gt;=AB$5,$G24&lt;=AB$6),5,IF($L24=1,2,1)),IF(AND($G24&gt;=AB$5,$G24&lt;=AB$6),IF($M24&gt;0,4,3),0)),IF(AND($D24&lt;=AB$6,$E24&gt;=AB$5),60,0)))</f>
        <v>0</v>
      </c>
      <c r="AC24" s="80">
        <f>IF(OR($A24="",NOT(ISNUMBER($G24))),"",IF(AND($F24&lt;=AC$6,$G24&gt;=AC$5),IF(AC$5&gt;$N24,5,$K24)*10+IF(AND($F24&gt;=AC$5,$F24&lt;=AC$6),IF(AND($G24&gt;=AC$5,$G24&lt;=AC$6),5,IF($L24=1,2,1)),IF(AND($G24&gt;=AC$5,$G24&lt;=AC$6),IF($M24&gt;0,4,3),0)),IF(AND($D24&lt;=AC$6,$E24&gt;=AC$5),60,0)))</f>
        <v>32</v>
      </c>
      <c r="AD24" s="80">
        <f>IF(OR($A24="",NOT(ISNUMBER($G24))),"",IF(AND($F24&lt;=AD$6,$G24&gt;=AD$5),IF(AD$5&gt;$N24,5,$K24)*10+IF(AND($F24&gt;=AD$5,$F24&lt;=AD$6),IF(AND($G24&gt;=AD$5,$G24&lt;=AD$6),5,IF($L24=1,2,1)),IF(AND($G24&gt;=AD$5,$G24&lt;=AD$6),IF($M24&gt;0,4,3),0)),IF(AND($D24&lt;=AD$6,$E24&gt;=AD$5),60,0)))</f>
        <v>30</v>
      </c>
      <c r="AE24" s="80">
        <f>IF(OR($A24="",NOT(ISNUMBER($G24))),"",IF(AND($F24&lt;=AE$6,$G24&gt;=AE$5),IF(AE$5&gt;$N24,5,$K24)*10+IF(AND($F24&gt;=AE$5,$F24&lt;=AE$6),IF(AND($G24&gt;=AE$5,$G24&lt;=AE$6),5,IF($L24=1,2,1)),IF(AND($G24&gt;=AE$5,$G24&lt;=AE$6),IF($M24&gt;0,4,3),0)),IF(AND($D24&lt;=AE$6,$E24&gt;=AE$5),60,0)))</f>
        <v>30</v>
      </c>
      <c r="AF24" s="80">
        <f>IF(OR($A24="",NOT(ISNUMBER($G24))),"",IF(AND($F24&lt;=AF$6,$G24&gt;=AF$5),IF(AF$5&gt;$N24,5,$K24)*10+IF(AND($F24&gt;=AF$5,$F24&lt;=AF$6),IF(AND($G24&gt;=AF$5,$G24&lt;=AF$6),5,IF($L24=1,2,1)),IF(AND($G24&gt;=AF$5,$G24&lt;=AF$6),IF($M24&gt;0,4,3),0)),IF(AND($D24&lt;=AF$6,$E24&gt;=AF$5),60,0)))</f>
        <v>34</v>
      </c>
      <c r="AG24" s="80">
        <f>IF(OR($A24="",NOT(ISNUMBER($G24))),"",IF(AND($F24&lt;=AG$6,$G24&gt;=AG$5),IF(AG$5&gt;$N24,5,$K24)*10+IF(AND($F24&gt;=AG$5,$F24&lt;=AG$6),IF(AND($G24&gt;=AG$5,$G24&lt;=AG$6),5,IF($L24=1,2,1)),IF(AND($G24&gt;=AG$5,$G24&lt;=AG$6),IF($M24&gt;0,4,3),0)),IF(AND($D24&lt;=AG$6,$E24&gt;=AG$5),60,0)))</f>
        <v>0</v>
      </c>
      <c r="AH24" s="80">
        <f>IF(OR($A24="",NOT(ISNUMBER($G24))),"",IF(AND($F24&lt;=AH$6,$G24&gt;=AH$5),IF(AH$5&gt;$N24,5,$K24)*10+IF(AND($F24&gt;=AH$5,$F24&lt;=AH$6),IF(AND($G24&gt;=AH$5,$G24&lt;=AH$6),5,IF($L24=1,2,1)),IF(AND($G24&gt;=AH$5,$G24&lt;=AH$6),IF($M24&gt;0,4,3),0)),IF(AND($D24&lt;=AH$6,$E24&gt;=AH$5),60,0)))</f>
        <v>0</v>
      </c>
      <c r="AI24" s="80">
        <f>IF(OR($A24="",NOT(ISNUMBER($G24))),"",IF(AND($F24&lt;=AI$6,$G24&gt;=AI$5),IF(AI$5&gt;$N24,5,$K24)*10+IF(AND($F24&gt;=AI$5,$F24&lt;=AI$6),IF(AND($G24&gt;=AI$5,$G24&lt;=AI$6),5,IF($L24=1,2,1)),IF(AND($G24&gt;=AI$5,$G24&lt;=AI$6),IF($M24&gt;0,4,3),0)),IF(AND($D24&lt;=AI$6,$E24&gt;=AI$5),60,0)))</f>
        <v>0</v>
      </c>
      <c r="AJ24" s="80">
        <f>IF(OR($A24="",NOT(ISNUMBER($G24))),"",IF(AND($F24&lt;=AJ$6,$G24&gt;=AJ$5),IF(AJ$5&gt;$N24,5,$K24)*10+IF(AND($F24&gt;=AJ$5,$F24&lt;=AJ$6),IF(AND($G24&gt;=AJ$5,$G24&lt;=AJ$6),5,IF($L24=1,2,1)),IF(AND($G24&gt;=AJ$5,$G24&lt;=AJ$6),IF($M24&gt;0,4,3),0)),IF(AND($D24&lt;=AJ$6,$E24&gt;=AJ$5),60,0)))</f>
        <v>0</v>
      </c>
      <c r="AK24" s="80">
        <f>IF(OR($A24="",NOT(ISNUMBER($G24))),"",IF(AND($F24&lt;=AK$6,$G24&gt;=AK$5),IF(AK$5&gt;$N24,5,$K24)*10+IF(AND($F24&gt;=AK$5,$F24&lt;=AK$6),IF(AND($G24&gt;=AK$5,$G24&lt;=AK$6),5,IF($L24=1,2,1)),IF(AND($G24&gt;=AK$5,$G24&lt;=AK$6),IF($M24&gt;0,4,3),0)),IF(AND($D24&lt;=AK$6,$E24&gt;=AK$5),60,0)))</f>
        <v>0</v>
      </c>
      <c r="AL24" s="80">
        <f>IF(OR($A24="",NOT(ISNUMBER($G24))),"",IF(AND($F24&lt;=AL$6,$G24&gt;=AL$5),IF(AL$5&gt;$N24,5,$K24)*10+IF(AND($F24&gt;=AL$5,$F24&lt;=AL$6),IF(AND($G24&gt;=AL$5,$G24&lt;=AL$6),5,IF($L24=1,2,1)),IF(AND($G24&gt;=AL$5,$G24&lt;=AL$6),IF($M24&gt;0,4,3),0)),IF(AND($D24&lt;=AL$6,$E24&gt;=AL$5),60,0)))</f>
        <v>0</v>
      </c>
      <c r="AM24" s="80">
        <f>IF(OR($A24="",NOT(ISNUMBER($G24))),"",IF(AND($F24&lt;=AM$6,$G24&gt;=AM$5),IF(AM$5&gt;$N24,5,$K24)*10+IF(AND($F24&gt;=AM$5,$F24&lt;=AM$6),IF(AND($G24&gt;=AM$5,$G24&lt;=AM$6),5,IF($L24=1,2,1)),IF(AND($G24&gt;=AM$5,$G24&lt;=AM$6),IF($M24&gt;0,4,3),0)),IF(AND($D24&lt;=AM$6,$E24&gt;=AM$5),60,0)))</f>
        <v>0</v>
      </c>
      <c r="AN24" s="80">
        <f>IF(OR($A24="",NOT(ISNUMBER($G24))),"",IF(AND($F24&lt;=AN$6,$G24&gt;=AN$5),IF(AN$5&gt;$N24,5,$K24)*10+IF(AND($F24&gt;=AN$5,$F24&lt;=AN$6),IF(AND($G24&gt;=AN$5,$G24&lt;=AN$6),5,IF($L24=1,2,1)),IF(AND($G24&gt;=AN$5,$G24&lt;=AN$6),IF($M24&gt;0,4,3),0)),IF(AND($D24&lt;=AN$6,$E24&gt;=AN$5),60,0)))</f>
        <v>0</v>
      </c>
      <c r="AO24" s="80">
        <f>IF(OR($A24="",NOT(ISNUMBER($G24))),"",IF(AND($F24&lt;=AO$6,$G24&gt;=AO$5),IF(AO$5&gt;$N24,5,$K24)*10+IF(AND($F24&gt;=AO$5,$F24&lt;=AO$6),IF(AND($G24&gt;=AO$5,$G24&lt;=AO$6),5,IF($L24=1,2,1)),IF(AND($G24&gt;=AO$5,$G24&lt;=AO$6),IF($M24&gt;0,4,3),0)),IF(AND($D24&lt;=AO$6,$E24&gt;=AO$5),60,0)))</f>
        <v>0</v>
      </c>
      <c r="AP24" s="80">
        <f>IF(OR($A24="",NOT(ISNUMBER($G24))),"",IF(AND($F24&lt;=AP$6,$G24&gt;=AP$5),IF(AP$5&gt;$N24,5,$K24)*10+IF(AND($F24&gt;=AP$5,$F24&lt;=AP$6),IF(AND($G24&gt;=AP$5,$G24&lt;=AP$6),5,IF($L24=1,2,1)),IF(AND($G24&gt;=AP$5,$G24&lt;=AP$6),IF($M24&gt;0,4,3),0)),IF(AND($D24&lt;=AP$6,$E24&gt;=AP$5),60,0)))</f>
        <v>0</v>
      </c>
      <c r="AQ24" s="80">
        <f>IF(OR($A24="",NOT(ISNUMBER($G24))),"",IF(AND($F24&lt;=AQ$6,$G24&gt;=AQ$5),IF(AQ$5&gt;$N24,5,$K24)*10+IF(AND($F24&gt;=AQ$5,$F24&lt;=AQ$6),IF(AND($G24&gt;=AQ$5,$G24&lt;=AQ$6),5,IF($L24=1,2,1)),IF(AND($G24&gt;=AQ$5,$G24&lt;=AQ$6),IF($M24&gt;0,4,3),0)),IF(AND($D24&lt;=AQ$6,$E24&gt;=AQ$5),60,0)))</f>
        <v>0</v>
      </c>
      <c r="AR24" s="80">
        <f>IF(OR($A24="",NOT(ISNUMBER($G24))),"",IF(AND($F24&lt;=AR$6,$G24&gt;=AR$5),IF(AR$5&gt;$N24,5,$K24)*10+IF(AND($F24&gt;=AR$5,$F24&lt;=AR$6),IF(AND($G24&gt;=AR$5,$G24&lt;=AR$6),5,IF($L24=1,2,1)),IF(AND($G24&gt;=AR$5,$G24&lt;=AR$6),IF($M24&gt;0,4,3),0)),IF(AND($D24&lt;=AR$6,$E24&gt;=AR$5),60,0)))</f>
        <v>0</v>
      </c>
      <c r="AS24" s="80">
        <f>IF(OR($A24="",NOT(ISNUMBER($G24))),"",IF(AND($F24&lt;=AS$6,$G24&gt;=AS$5),IF(AS$5&gt;$N24,5,$K24)*10+IF(AND($F24&gt;=AS$5,$F24&lt;=AS$6),IF(AND($G24&gt;=AS$5,$G24&lt;=AS$6),5,IF($L24=1,2,1)),IF(AND($G24&gt;=AS$5,$G24&lt;=AS$6),IF($M24&gt;0,4,3),0)),IF(AND($D24&lt;=AS$6,$E24&gt;=AS$5),60,0)))</f>
        <v>0</v>
      </c>
      <c r="AT24" s="80">
        <f>IF(OR($A24="",NOT(ISNUMBER($G24))),"",IF(AND($F24&lt;=AT$6,$G24&gt;=AT$5),IF(AT$5&gt;$N24,5,$K24)*10+IF(AND($F24&gt;=AT$5,$F24&lt;=AT$6),IF(AND($G24&gt;=AT$5,$G24&lt;=AT$6),5,IF($L24=1,2,1)),IF(AND($G24&gt;=AT$5,$G24&lt;=AT$6),IF($M24&gt;0,4,3),0)),IF(AND($D24&lt;=AT$6,$E24&gt;=AT$5),60,0)))</f>
        <v>0</v>
      </c>
      <c r="AU24" s="80">
        <f>IF(OR($A24="",NOT(ISNUMBER($G24))),"",IF(AND($F24&lt;=AU$6,$G24&gt;=AU$5),IF(AU$5&gt;$N24,5,$K24)*10+IF(AND($F24&gt;=AU$5,$F24&lt;=AU$6),IF(AND($G24&gt;=AU$5,$G24&lt;=AU$6),5,IF($L24=1,2,1)),IF(AND($G24&gt;=AU$5,$G24&lt;=AU$6),IF($M24&gt;0,4,3),0)),IF(AND($D24&lt;=AU$6,$E24&gt;=AU$5),60,0)))</f>
        <v>0</v>
      </c>
      <c r="AV24" s="80">
        <f>IF(OR($A24="",NOT(ISNUMBER($G24))),"",IF(AND($F24&lt;=AV$6,$G24&gt;=AV$5),IF(AV$5&gt;$N24,5,$K24)*10+IF(AND($F24&gt;=AV$5,$F24&lt;=AV$6),IF(AND($G24&gt;=AV$5,$G24&lt;=AV$6),5,IF($L24=1,2,1)),IF(AND($G24&gt;=AV$5,$G24&lt;=AV$6),IF($M24&gt;0,4,3),0)),IF(AND($D24&lt;=AV$6,$E24&gt;=AV$5),60,0)))</f>
        <v>0</v>
      </c>
      <c r="AW24" s="80">
        <f>IF(OR($A24="",NOT(ISNUMBER($G24))),"",IF(AND($F24&lt;=AW$6,$G24&gt;=AW$5),IF(AW$5&gt;$N24,5,$K24)*10+IF(AND($F24&gt;=AW$5,$F24&lt;=AW$6),IF(AND($G24&gt;=AW$5,$G24&lt;=AW$6),5,IF($L24=1,2,1)),IF(AND($G24&gt;=AW$5,$G24&lt;=AW$6),IF($M24&gt;0,4,3),0)),IF(AND($D24&lt;=AW$6,$E24&gt;=AW$5),60,0)))</f>
        <v>0</v>
      </c>
      <c r="AX24" s="80">
        <f>IF(OR($A24="",NOT(ISNUMBER($G24))),"",IF(AND($F24&lt;=AX$6,$G24&gt;=AX$5),IF(AX$5&gt;$N24,5,$K24)*10+IF(AND($F24&gt;=AX$5,$F24&lt;=AX$6),IF(AND($G24&gt;=AX$5,$G24&lt;=AX$6),5,IF($L24=1,2,1)),IF(AND($G24&gt;=AX$5,$G24&lt;=AX$6),IF($M24&gt;0,4,3),0)),IF(AND($D24&lt;=AX$6,$E24&gt;=AX$5),60,0)))</f>
        <v>0</v>
      </c>
      <c r="AY24" s="80">
        <f>IF(OR($A24="",NOT(ISNUMBER($G24))),"",IF(AND($F24&lt;=AY$6,$G24&gt;=AY$5),IF(AY$5&gt;$N24,5,$K24)*10+IF(AND($F24&gt;=AY$5,$F24&lt;=AY$6),IF(AND($G24&gt;=AY$5,$G24&lt;=AY$6),5,IF($L24=1,2,1)),IF(AND($G24&gt;=AY$5,$G24&lt;=AY$6),IF($M24&gt;0,4,3),0)),IF(AND($D24&lt;=AY$6,$E24&gt;=AY$5),60,0)))</f>
        <v>0</v>
      </c>
      <c r="AZ24" s="80">
        <f>IF(OR($A24="",NOT(ISNUMBER($G24))),"",IF(AND($F24&lt;=AZ$6,$G24&gt;=AZ$5),IF(AZ$5&gt;$N24,5,$K24)*10+IF(AND($F24&gt;=AZ$5,$F24&lt;=AZ$6),IF(AND($G24&gt;=AZ$5,$G24&lt;=AZ$6),5,IF($L24=1,2,1)),IF(AND($G24&gt;=AZ$5,$G24&lt;=AZ$6),IF($M24&gt;0,4,3),0)),IF(AND($D24&lt;=AZ$6,$E24&gt;=AZ$5),60,0)))</f>
        <v>0</v>
      </c>
      <c r="BA24" s="80">
        <f>IF(OR($A24="",NOT(ISNUMBER($G24))),"",IF(AND($F24&lt;=BA$6,$G24&gt;=BA$5),IF(BA$5&gt;$N24,5,$K24)*10+IF(AND($F24&gt;=BA$5,$F24&lt;=BA$6),IF(AND($G24&gt;=BA$5,$G24&lt;=BA$6),5,IF($L24=1,2,1)),IF(AND($G24&gt;=BA$5,$G24&lt;=BA$6),IF($M24&gt;0,4,3),0)),IF(AND($D24&lt;=BA$6,$E24&gt;=BA$5),60,0)))</f>
        <v>0</v>
      </c>
      <c r="BB24" s="80">
        <f>IF(OR($A24="",NOT(ISNUMBER($G24))),"",IF(AND($F24&lt;=BB$6,$G24&gt;=BB$5),IF(BB$5&gt;$N24,5,$K24)*10+IF(AND($F24&gt;=BB$5,$F24&lt;=BB$6),IF(AND($G24&gt;=BB$5,$G24&lt;=BB$6),5,IF($L24=1,2,1)),IF(AND($G24&gt;=BB$5,$G24&lt;=BB$6),IF($M24&gt;0,4,3),0)),IF(AND($D24&lt;=BB$6,$E24&gt;=BB$5),60,0)))</f>
        <v>0</v>
      </c>
      <c r="BC24" s="80">
        <f>IF(OR($A24="",NOT(ISNUMBER($G24))),"",IF(AND($F24&lt;=BC$6,$G24&gt;=BC$5),IF(BC$5&gt;$N24,5,$K24)*10+IF(AND($F24&gt;=BC$5,$F24&lt;=BC$6),IF(AND($G24&gt;=BC$5,$G24&lt;=BC$6),5,IF($L24=1,2,1)),IF(AND($G24&gt;=BC$5,$G24&lt;=BC$6),IF($M24&gt;0,4,3),0)),IF(AND($D24&lt;=BC$6,$E24&gt;=BC$5),60,0)))</f>
        <v>0</v>
      </c>
      <c r="BD24" s="80">
        <f>IF(OR($A24="",NOT(ISNUMBER($G24))),"",IF(AND($F24&lt;=BD$6,$G24&gt;=BD$5),IF(BD$5&gt;$N24,5,$K24)*10+IF(AND($F24&gt;=BD$5,$F24&lt;=BD$6),IF(AND($G24&gt;=BD$5,$G24&lt;=BD$6),5,IF($L24=1,2,1)),IF(AND($G24&gt;=BD$5,$G24&lt;=BD$6),IF($M24&gt;0,4,3),0)),IF(AND($D24&lt;=BD$6,$E24&gt;=BD$5),60,0)))</f>
        <v>0</v>
      </c>
      <c r="BE24" s="80">
        <f>IF(OR($A24="",NOT(ISNUMBER($G24))),"",IF(AND($F24&lt;=BE$6,$G24&gt;=BE$5),IF(BE$5&gt;$N24,5,$K24)*10+IF(AND($F24&gt;=BE$5,$F24&lt;=BE$6),IF(AND($G24&gt;=BE$5,$G24&lt;=BE$6),5,IF($L24=1,2,1)),IF(AND($G24&gt;=BE$5,$G24&lt;=BE$6),IF($M24&gt;0,4,3),0)),IF(AND($D24&lt;=BE$6,$E24&gt;=BE$5),60,0)))</f>
        <v>0</v>
      </c>
      <c r="BF24" s="80">
        <f>IF(OR($A24="",NOT(ISNUMBER($G24))),"",IF(AND($F24&lt;=BF$6,$G24&gt;=BF$5),IF(BF$5&gt;$N24,5,$K24)*10+IF(AND($F24&gt;=BF$5,$F24&lt;=BF$6),IF(AND($G24&gt;=BF$5,$G24&lt;=BF$6),5,IF($L24=1,2,1)),IF(AND($G24&gt;=BF$5,$G24&lt;=BF$6),IF($M24&gt;0,4,3),0)),IF(AND($D24&lt;=BF$6,$E24&gt;=BF$5),60,0)))</f>
        <v>0</v>
      </c>
      <c r="BG24" s="80">
        <f>IF(OR($A24="",NOT(ISNUMBER($G24))),"",IF(AND($F24&lt;=BG$6,$G24&gt;=BG$5),IF(BG$5&gt;$N24,5,$K24)*10+IF(AND($F24&gt;=BG$5,$F24&lt;=BG$6),IF(AND($G24&gt;=BG$5,$G24&lt;=BG$6),5,IF($L24=1,2,1)),IF(AND($G24&gt;=BG$5,$G24&lt;=BG$6),IF($M24&gt;0,4,3),0)),IF(AND($D24&lt;=BG$6,$E24&gt;=BG$5),60,0)))</f>
        <v>0</v>
      </c>
      <c r="BH24" s="80">
        <f>IF(OR($A24="",NOT(ISNUMBER($G24))),"",IF(AND($F24&lt;=BH$6,$G24&gt;=BH$5),IF(BH$5&gt;$N24,5,$K24)*10+IF(AND($F24&gt;=BH$5,$F24&lt;=BH$6),IF(AND($G24&gt;=BH$5,$G24&lt;=BH$6),5,IF($L24=1,2,1)),IF(AND($G24&gt;=BH$5,$G24&lt;=BH$6),IF($M24&gt;0,4,3),0)),IF(AND($D24&lt;=BH$6,$E24&gt;=BH$5),60,0)))</f>
        <v>0</v>
      </c>
      <c r="BI24" s="80">
        <f>IF(OR($A24="",NOT(ISNUMBER($G24))),"",IF(AND($F24&lt;=BI$6,$G24&gt;=BI$5),IF(BI$5&gt;$N24,5,$K24)*10+IF(AND($F24&gt;=BI$5,$F24&lt;=BI$6),IF(AND($G24&gt;=BI$5,$G24&lt;=BI$6),5,IF($L24=1,2,1)),IF(AND($G24&gt;=BI$5,$G24&lt;=BI$6),IF($M24&gt;0,4,3),0)),IF(AND($D24&lt;=BI$6,$E24&gt;=BI$5),60,0)))</f>
        <v>0</v>
      </c>
      <c r="BJ24" s="80">
        <f>IF(OR($A24="",NOT(ISNUMBER($G24))),"",IF(AND($F24&lt;=BJ$6,$G24&gt;=BJ$5),IF(BJ$5&gt;$N24,5,$K24)*10+IF(AND($F24&gt;=BJ$5,$F24&lt;=BJ$6),IF(AND($G24&gt;=BJ$5,$G24&lt;=BJ$6),5,IF($L24=1,2,1)),IF(AND($G24&gt;=BJ$5,$G24&lt;=BJ$6),IF($M24&gt;0,4,3),0)),IF(AND($D24&lt;=BJ$6,$E24&gt;=BJ$5),60,0)))</f>
        <v>0</v>
      </c>
      <c r="BK24" s="80">
        <f>IF(OR($A24="",NOT(ISNUMBER($G24))),"",IF(AND($F24&lt;=BK$6,$G24&gt;=BK$5),IF(BK$5&gt;$N24,5,$K24)*10+IF(AND($F24&gt;=BK$5,$F24&lt;=BK$6),IF(AND($G24&gt;=BK$5,$G24&lt;=BK$6),5,IF($L24=1,2,1)),IF(AND($G24&gt;=BK$5,$G24&lt;=BK$6),IF($M24&gt;0,4,3),0)),IF(AND($D24&lt;=BK$6,$E24&gt;=BK$5),60,0)))</f>
        <v>0</v>
      </c>
      <c r="BL24" s="80">
        <f>IF(OR($A24="",NOT(ISNUMBER($G24))),"",IF(AND($F24&lt;=BL$6,$G24&gt;=BL$5),IF(BL$5&gt;$N24,5,$K24)*10+IF(AND($F24&gt;=BL$5,$F24&lt;=BL$6),IF(AND($G24&gt;=BL$5,$G24&lt;=BL$6),5,IF($L24=1,2,1)),IF(AND($G24&gt;=BL$5,$G24&lt;=BL$6),IF($M24&gt;0,4,3),0)),IF(AND($D24&lt;=BL$6,$E24&gt;=BL$5),60,0)))</f>
        <v>0</v>
      </c>
      <c r="BM24" s="80">
        <f>IF(OR($A24="",NOT(ISNUMBER($G24))),"",IF(AND($F24&lt;=BM$6,$G24&gt;=BM$5),IF(BM$5&gt;$N24,5,$K24)*10+IF(AND($F24&gt;=BM$5,$F24&lt;=BM$6),IF(AND($G24&gt;=BM$5,$G24&lt;=BM$6),5,IF($L24=1,2,1)),IF(AND($G24&gt;=BM$5,$G24&lt;=BM$6),IF($M24&gt;0,4,3),0)),IF(AND($D24&lt;=BM$6,$E24&gt;=BM$5),60,0)))</f>
        <v>0</v>
      </c>
      <c r="BN24" s="80">
        <f>IF(OR($A24="",NOT(ISNUMBER($G24))),"",IF(AND($F24&lt;=BN$6,$G24&gt;=BN$5),IF(BN$5&gt;$N24,5,$K24)*10+IF(AND($F24&gt;=BN$5,$F24&lt;=BN$6),IF(AND($G24&gt;=BN$5,$G24&lt;=BN$6),5,IF($L24=1,2,1)),IF(AND($G24&gt;=BN$5,$G24&lt;=BN$6),IF($M24&gt;0,4,3),0)),IF(AND($D24&lt;=BN$6,$E24&gt;=BN$5),60,0)))</f>
        <v>0</v>
      </c>
      <c r="BO24" s="80">
        <f>IF(OR($A24="",NOT(ISNUMBER($G24))),"",IF(AND($F24&lt;=BO$6,$G24&gt;=BO$5),IF(BO$5&gt;$N24,5,$K24)*10+IF(AND($F24&gt;=BO$5,$F24&lt;=BO$6),IF(AND($G24&gt;=BO$5,$G24&lt;=BO$6),5,IF($L24=1,2,1)),IF(AND($G24&gt;=BO$5,$G24&lt;=BO$6),IF($M24&gt;0,4,3),0)),IF(AND($D24&lt;=BO$6,$E24&gt;=BO$5),60,0)))</f>
        <v>0</v>
      </c>
      <c r="BP24" s="80">
        <f>IF(OR($A24="",NOT(ISNUMBER($G24))),"",IF(AND($F24&lt;=BP$6,$G24&gt;=BP$5),IF(BP$5&gt;$N24,5,$K24)*10+IF(AND($F24&gt;=BP$5,$F24&lt;=BP$6),IF(AND($G24&gt;=BP$5,$G24&lt;=BP$6),5,IF($L24=1,2,1)),IF(AND($G24&gt;=BP$5,$G24&lt;=BP$6),IF($M24&gt;0,4,3),0)),IF(AND($D24&lt;=BP$6,$E24&gt;=BP$5),60,0)))</f>
        <v>0</v>
      </c>
      <c r="BQ24" s="80">
        <f>IF(OR($A24="",NOT(ISNUMBER($G24))),"",IF(AND($F24&lt;=BQ$6,$G24&gt;=BQ$5),IF(BQ$5&gt;$N24,5,$K24)*10+IF(AND($F24&gt;=BQ$5,$F24&lt;=BQ$6),IF(AND($G24&gt;=BQ$5,$G24&lt;=BQ$6),5,IF($L24=1,2,1)),IF(AND($G24&gt;=BQ$5,$G24&lt;=BQ$6),IF($M24&gt;0,4,3),0)),IF(AND($D24&lt;=BQ$6,$E24&gt;=BQ$5),60,0)))</f>
        <v>0</v>
      </c>
      <c r="BR24" s="80">
        <f>IF(OR($A24="",NOT(ISNUMBER($G24))),"",IF(AND($F24&lt;=BR$6,$G24&gt;=BR$5),IF(BR$5&gt;$N24,5,$K24)*10+IF(AND($F24&gt;=BR$5,$F24&lt;=BR$6),IF(AND($G24&gt;=BR$5,$G24&lt;=BR$6),5,IF($L24=1,2,1)),IF(AND($G24&gt;=BR$5,$G24&lt;=BR$6),IF($M24&gt;0,4,3),0)),IF(AND($D24&lt;=BR$6,$E24&gt;=BR$5),60,0)))</f>
        <v>0</v>
      </c>
      <c r="BS24" s="80">
        <f>IF(OR($A24="",NOT(ISNUMBER($G24))),"",IF(AND($F24&lt;=BS$6,$G24&gt;=BS$5),IF(BS$5&gt;$N24,5,$K24)*10+IF(AND($F24&gt;=BS$5,$F24&lt;=BS$6),IF(AND($G24&gt;=BS$5,$G24&lt;=BS$6),5,IF($L24=1,2,1)),IF(AND($G24&gt;=BS$5,$G24&lt;=BS$6),IF($M24&gt;0,4,3),0)),IF(AND($D24&lt;=BS$6,$E24&gt;=BS$5),60,0)))</f>
        <v>0</v>
      </c>
      <c r="BT24" s="80">
        <f>IF(OR($A24="",NOT(ISNUMBER($G24))),"",IF(AND($F24&lt;=BT$6,$G24&gt;=BT$5),IF(BT$5&gt;$N24,5,$K24)*10+IF(AND($F24&gt;=BT$5,$F24&lt;=BT$6),IF(AND($G24&gt;=BT$5,$G24&lt;=BT$6),5,IF($L24=1,2,1)),IF(AND($G24&gt;=BT$5,$G24&lt;=BT$6),IF($M24&gt;0,4,3),0)),IF(AND($D24&lt;=BT$6,$E24&gt;=BT$5),60,0)))</f>
        <v>0</v>
      </c>
      <c r="BU24" s="80">
        <f>IF(OR($A24="",NOT(ISNUMBER($G24))),"",IF(AND($F24&lt;=BU$6,$G24&gt;=BU$5),IF(BU$5&gt;$N24,5,$K24)*10+IF(AND($F24&gt;=BU$5,$F24&lt;=BU$6),IF(AND($G24&gt;=BU$5,$G24&lt;=BU$6),5,IF($L24=1,2,1)),IF(AND($G24&gt;=BU$5,$G24&lt;=BU$6),IF($M24&gt;0,4,3),0)),IF(AND($D24&lt;=BU$6,$E24&gt;=BU$5),60,0)))</f>
        <v>0</v>
      </c>
      <c r="BV24" s="80">
        <f>IF(OR($A24="",NOT(ISNUMBER($G24))),"",IF(AND($F24&lt;=BV$6,$G24&gt;=BV$5),IF(BV$5&gt;$N24,5,$K24)*10+IF(AND($F24&gt;=BV$5,$F24&lt;=BV$6),IF(AND($G24&gt;=BV$5,$G24&lt;=BV$6),5,IF($L24=1,2,1)),IF(AND($G24&gt;=BV$5,$G24&lt;=BV$6),IF($M24&gt;0,4,3),0)),IF(AND($D24&lt;=BV$6,$E24&gt;=BV$5),60,0)))</f>
        <v>0</v>
      </c>
      <c r="BW24" s="80">
        <f>IF(OR($A24="",NOT(ISNUMBER($G24))),"",IF(AND($F24&lt;=BW$6,$G24&gt;=BW$5),IF(BW$5&gt;$N24,5,$K24)*10+IF(AND($F24&gt;=BW$5,$F24&lt;=BW$6),IF(AND($G24&gt;=BW$5,$G24&lt;=BW$6),5,IF($L24=1,2,1)),IF(AND($G24&gt;=BW$5,$G24&lt;=BW$6),IF($M24&gt;0,4,3),0)),IF(AND($D24&lt;=BW$6,$E24&gt;=BW$5),60,0)))</f>
        <v>0</v>
      </c>
      <c r="BX24" s="80">
        <f>IF(OR($A24="",NOT(ISNUMBER($G24))),"",IF(AND($F24&lt;=BX$6,$G24&gt;=BX$5),IF(BX$5&gt;$N24,5,$K24)*10+IF(AND($F24&gt;=BX$5,$F24&lt;=BX$6),IF(AND($G24&gt;=BX$5,$G24&lt;=BX$6),5,IF($L24=1,2,1)),IF(AND($G24&gt;=BX$5,$G24&lt;=BX$6),IF($M24&gt;0,4,3),0)),IF(AND($D24&lt;=BX$6,$E24&gt;=BX$5),60,0)))</f>
        <v>0</v>
      </c>
      <c r="BY24" s="80">
        <f>IF(OR($A24="",NOT(ISNUMBER($G24))),"",IF(AND($F24&lt;=BY$6,$G24&gt;=BY$5),IF(BY$5&gt;$N24,5,$K24)*10+IF(AND($F24&gt;=BY$5,$F24&lt;=BY$6),IF(AND($G24&gt;=BY$5,$G24&lt;=BY$6),5,IF($L24=1,2,1)),IF(AND($G24&gt;=BY$5,$G24&lt;=BY$6),IF($M24&gt;0,4,3),0)),IF(AND($D24&lt;=BY$6,$E24&gt;=BY$5),60,0)))</f>
        <v>0</v>
      </c>
      <c r="BZ24" s="80">
        <f>IF(OR($A24="",NOT(ISNUMBER($G24))),"",IF(AND($F24&lt;=BZ$6,$G24&gt;=BZ$5),IF(BZ$5&gt;$N24,5,$K24)*10+IF(AND($F24&gt;=BZ$5,$F24&lt;=BZ$6),IF(AND($G24&gt;=BZ$5,$G24&lt;=BZ$6),5,IF($L24=1,2,1)),IF(AND($G24&gt;=BZ$5,$G24&lt;=BZ$6),IF($M24&gt;0,4,3),0)),IF(AND($D24&lt;=BZ$6,$E24&gt;=BZ$5),60,0)))</f>
        <v>0</v>
      </c>
      <c r="CA24" s="80">
        <f>IF(OR($A24="",NOT(ISNUMBER($G24))),"",IF(AND($F24&lt;=CA$6,$G24&gt;=CA$5),IF(CA$5&gt;$N24,5,$K24)*10+IF(AND($F24&gt;=CA$5,$F24&lt;=CA$6),IF(AND($G24&gt;=CA$5,$G24&lt;=CA$6),5,IF($L24=1,2,1)),IF(AND($G24&gt;=CA$5,$G24&lt;=CA$6),IF($M24&gt;0,4,3),0)),IF(AND($D24&lt;=CA$6,$E24&gt;=CA$5),60,0)))</f>
        <v>0</v>
      </c>
      <c r="CB24" s="80">
        <f>IF(OR($A24="",NOT(ISNUMBER($G24))),"",IF(AND($F24&lt;=CB$6,$G24&gt;=CB$5),IF(CB$5&gt;$N24,5,$K24)*10+IF(AND($F24&gt;=CB$5,$F24&lt;=CB$6),IF(AND($G24&gt;=CB$5,$G24&lt;=CB$6),5,IF($L24=1,2,1)),IF(AND($G24&gt;=CB$5,$G24&lt;=CB$6),IF($M24&gt;0,4,3),0)),IF(AND($D24&lt;=CB$6,$E24&gt;=CB$5),60,0)))</f>
        <v>0</v>
      </c>
      <c r="CC24" s="80">
        <f>IF(OR($A24="",NOT(ISNUMBER($G24))),"",IF(AND($F24&lt;=CC$6,$G24&gt;=CC$5),IF(CC$5&gt;$N24,5,$K24)*10+IF(AND($F24&gt;=CC$5,$F24&lt;=CC$6),IF(AND($G24&gt;=CC$5,$G24&lt;=CC$6),5,IF($L24=1,2,1)),IF(AND($G24&gt;=CC$5,$G24&lt;=CC$6),IF($M24&gt;0,4,3),0)),IF(AND($D24&lt;=CC$6,$E24&gt;=CC$5),60,0)))</f>
        <v>0</v>
      </c>
      <c r="CD24" s="80">
        <f>IF(OR($A24="",NOT(ISNUMBER($G24))),"",IF(AND($F24&lt;=CD$6,$G24&gt;=CD$5),IF(CD$5&gt;$N24,5,$K24)*10+IF(AND($F24&gt;=CD$5,$F24&lt;=CD$6),IF(AND($G24&gt;=CD$5,$G24&lt;=CD$6),5,IF($L24=1,2,1)),IF(AND($G24&gt;=CD$5,$G24&lt;=CD$6),IF($M24&gt;0,4,3),0)),IF(AND($D24&lt;=CD$6,$E24&gt;=CD$5),60,0)))</f>
        <v>0</v>
      </c>
      <c r="CE24" s="80">
        <f>IF(OR($A24="",NOT(ISNUMBER($G24))),"",IF(AND($F24&lt;=CE$6,$G24&gt;=CE$5),IF(CE$5&gt;$N24,5,$K24)*10+IF(AND($F24&gt;=CE$5,$F24&lt;=CE$6),IF(AND($G24&gt;=CE$5,$G24&lt;=CE$6),5,IF($L24=1,2,1)),IF(AND($G24&gt;=CE$5,$G24&lt;=CE$6),IF($M24&gt;0,4,3),0)),IF(AND($D24&lt;=CE$6,$E24&gt;=CE$5),60,0)))</f>
        <v>0</v>
      </c>
      <c r="CF24" s="80">
        <f>IF(OR($A24="",NOT(ISNUMBER($G24))),"",IF(AND($F24&lt;=CF$6,$G24&gt;=CF$5),IF(CF$5&gt;$N24,5,$K24)*10+IF(AND($F24&gt;=CF$5,$F24&lt;=CF$6),IF(AND($G24&gt;=CF$5,$G24&lt;=CF$6),5,IF($L24=1,2,1)),IF(AND($G24&gt;=CF$5,$G24&lt;=CF$6),IF($M24&gt;0,4,3),0)),IF(AND($D24&lt;=CF$6,$E24&gt;=CF$5),60,0)))</f>
        <v>0</v>
      </c>
      <c r="CG24" s="80">
        <f>IF(OR($A24="",NOT(ISNUMBER($G24))),"",IF(AND($F24&lt;=CG$6,$G24&gt;=CG$5),IF(CG$5&gt;$N24,5,$K24)*10+IF(AND($F24&gt;=CG$5,$F24&lt;=CG$6),IF(AND($G24&gt;=CG$5,$G24&lt;=CG$6),5,IF($L24=1,2,1)),IF(AND($G24&gt;=CG$5,$G24&lt;=CG$6),IF($M24&gt;0,4,3),0)),IF(AND($D24&lt;=CG$6,$E24&gt;=CG$5),60,0)))</f>
        <v>0</v>
      </c>
      <c r="CH24" s="80">
        <f>IF(OR($A24="",NOT(ISNUMBER($G24))),"",IF(AND($F24&lt;=CH$6,$G24&gt;=CH$5),IF(CH$5&gt;$N24,5,$K24)*10+IF(AND($F24&gt;=CH$5,$F24&lt;=CH$6),IF(AND($G24&gt;=CH$5,$G24&lt;=CH$6),5,IF($L24=1,2,1)),IF(AND($G24&gt;=CH$5,$G24&lt;=CH$6),IF($M24&gt;0,4,3),0)),IF(AND($D24&lt;=CH$6,$E24&gt;=CH$5),60,0)))</f>
        <v>0</v>
      </c>
      <c r="CI24" s="80">
        <f>IF(OR($A24="",NOT(ISNUMBER($G24))),"",IF(AND($F24&lt;=CI$6,$G24&gt;=CI$5),IF(CI$5&gt;$N24,5,$K24)*10+IF(AND($F24&gt;=CI$5,$F24&lt;=CI$6),IF(AND($G24&gt;=CI$5,$G24&lt;=CI$6),5,IF($L24=1,2,1)),IF(AND($G24&gt;=CI$5,$G24&lt;=CI$6),IF($M24&gt;0,4,3),0)),IF(AND($D24&lt;=CI$6,$E24&gt;=CI$5),60,0)))</f>
        <v>0</v>
      </c>
      <c r="CJ24" s="80">
        <f>IF(OR($A24="",NOT(ISNUMBER($G24))),"",IF(AND($F24&lt;=CJ$6,$G24&gt;=CJ$5),IF(CJ$5&gt;$N24,5,$K24)*10+IF(AND($F24&gt;=CJ$5,$F24&lt;=CJ$6),IF(AND($G24&gt;=CJ$5,$G24&lt;=CJ$6),5,IF($L24=1,2,1)),IF(AND($G24&gt;=CJ$5,$G24&lt;=CJ$6),IF($M24&gt;0,4,3),0)),IF(AND($D24&lt;=CJ$6,$E24&gt;=CJ$5),60,0)))</f>
        <v>0</v>
      </c>
      <c r="CK24" s="80">
        <f>IF(OR($A24="",NOT(ISNUMBER($G24))),"",IF(AND($F24&lt;=CK$6,$G24&gt;=CK$5),IF(CK$5&gt;$N24,5,$K24)*10+IF(AND($F24&gt;=CK$5,$F24&lt;=CK$6),IF(AND($G24&gt;=CK$5,$G24&lt;=CK$6),5,IF($L24=1,2,1)),IF(AND($G24&gt;=CK$5,$G24&lt;=CK$6),IF($M24&gt;0,4,3),0)),IF(AND($D24&lt;=CK$6,$E24&gt;=CK$5),60,0)))</f>
        <v>0</v>
      </c>
      <c r="CL24" s="80">
        <f>IF(OR($A24="",NOT(ISNUMBER($G24))),"",IF(AND($F24&lt;=CL$6,$G24&gt;=CL$5),IF(CL$5&gt;$N24,5,$K24)*10+IF(AND($F24&gt;=CL$5,$F24&lt;=CL$6),IF(AND($G24&gt;=CL$5,$G24&lt;=CL$6),5,IF($L24=1,2,1)),IF(AND($G24&gt;=CL$5,$G24&lt;=CL$6),IF($M24&gt;0,4,3),0)),IF(AND($D24&lt;=CL$6,$E24&gt;=CL$5),60,0)))</f>
        <v>0</v>
      </c>
      <c r="CM24" s="80">
        <f>IF(OR($A24="",NOT(ISNUMBER($G24))),"",IF(AND($F24&lt;=CM$6,$G24&gt;=CM$5),IF(CM$5&gt;$N24,5,$K24)*10+IF(AND($F24&gt;=CM$5,$F24&lt;=CM$6),IF(AND($G24&gt;=CM$5,$G24&lt;=CM$6),5,IF($L24=1,2,1)),IF(AND($G24&gt;=CM$5,$G24&lt;=CM$6),IF($M24&gt;0,4,3),0)),IF(AND($D24&lt;=CM$6,$E24&gt;=CM$5),60,0)))</f>
        <v>0</v>
      </c>
      <c r="CN24" s="80">
        <f>IF(OR($A24="",NOT(ISNUMBER($G24))),"",IF(AND($F24&lt;=CN$6,$G24&gt;=CN$5),IF(CN$5&gt;$N24,5,$K24)*10+IF(AND($F24&gt;=CN$5,$F24&lt;=CN$6),IF(AND($G24&gt;=CN$5,$G24&lt;=CN$6),5,IF($L24=1,2,1)),IF(AND($G24&gt;=CN$5,$G24&lt;=CN$6),IF($M24&gt;0,4,3),0)),IF(AND($D24&lt;=CN$6,$E24&gt;=CN$5),60,0)))</f>
        <v>0</v>
      </c>
      <c r="CO24" s="80">
        <f>IF(OR($A24="",NOT(ISNUMBER($G24))),"",IF(AND($F24&lt;=CO$6,$G24&gt;=CO$5),IF(CO$5&gt;$N24,5,$K24)*10+IF(AND($F24&gt;=CO$5,$F24&lt;=CO$6),IF(AND($G24&gt;=CO$5,$G24&lt;=CO$6),5,IF($L24=1,2,1)),IF(AND($G24&gt;=CO$5,$G24&lt;=CO$6),IF($M24&gt;0,4,3),0)),IF(AND($D24&lt;=CO$6,$E24&gt;=CO$5),60,0)))</f>
        <v>0</v>
      </c>
      <c r="CP24" s="80">
        <f>IF(OR($A24="",NOT(ISNUMBER($G24))),"",IF(AND($F24&lt;=CP$6,$G24&gt;=CP$5),IF(CP$5&gt;$N24,5,$K24)*10+IF(AND($F24&gt;=CP$5,$F24&lt;=CP$6),IF(AND($G24&gt;=CP$5,$G24&lt;=CP$6),5,IF($L24=1,2,1)),IF(AND($G24&gt;=CP$5,$G24&lt;=CP$6),IF($M24&gt;0,4,3),0)),IF(AND($D24&lt;=CP$6,$E24&gt;=CP$5),60,0)))</f>
        <v>0</v>
      </c>
      <c r="CQ24" s="80">
        <f>IF(OR($A24="",NOT(ISNUMBER($G24))),"",IF(AND($F24&lt;=CQ$6,$G24&gt;=CQ$5),IF(CQ$5&gt;$N24,5,$K24)*10+IF(AND($F24&gt;=CQ$5,$F24&lt;=CQ$6),IF(AND($G24&gt;=CQ$5,$G24&lt;=CQ$6),5,IF($L24=1,2,1)),IF(AND($G24&gt;=CQ$5,$G24&lt;=CQ$6),IF($M24&gt;0,4,3),0)),IF(AND($D24&lt;=CQ$6,$E24&gt;=CQ$5),60,0)))</f>
        <v>0</v>
      </c>
      <c r="CR24" s="80">
        <f>IF(OR($A24="",NOT(ISNUMBER($G24))),"",IF(AND($F24&lt;=CR$6,$G24&gt;=CR$5),IF(CR$5&gt;$N24,5,$K24)*10+IF(AND($F24&gt;=CR$5,$F24&lt;=CR$6),IF(AND($G24&gt;=CR$5,$G24&lt;=CR$6),5,IF($L24=1,2,1)),IF(AND($G24&gt;=CR$5,$G24&lt;=CR$6),IF($M24&gt;0,4,3),0)),IF(AND($D24&lt;=CR$6,$E24&gt;=CR$5),60,0)))</f>
        <v>0</v>
      </c>
      <c r="CS24" s="80">
        <f>IF(OR($A24="",NOT(ISNUMBER($G24))),"",IF(AND($F24&lt;=CS$6,$G24&gt;=CS$5),IF(CS$5&gt;$N24,5,$K24)*10+IF(AND($F24&gt;=CS$5,$F24&lt;=CS$6),IF(AND($G24&gt;=CS$5,$G24&lt;=CS$6),5,IF($L24=1,2,1)),IF(AND($G24&gt;=CS$5,$G24&lt;=CS$6),IF($M24&gt;0,4,3),0)),IF(AND($D24&lt;=CS$6,$E24&gt;=CS$5),60,0)))</f>
        <v>0</v>
      </c>
      <c r="CT24" s="80">
        <f>IF(OR($A24="",NOT(ISNUMBER($G24))),"",IF(AND($F24&lt;=CT$6,$G24&gt;=CT$5),IF(CT$5&gt;$N24,5,$K24)*10+IF(AND($F24&gt;=CT$5,$F24&lt;=CT$6),IF(AND($G24&gt;=CT$5,$G24&lt;=CT$6),5,IF($L24=1,2,1)),IF(AND($G24&gt;=CT$5,$G24&lt;=CT$6),IF($M24&gt;0,4,3),0)),IF(AND($D24&lt;=CT$6,$E24&gt;=CT$5),60,0)))</f>
        <v>0</v>
      </c>
      <c r="CU24" s="80">
        <f>IF(OR($A24="",NOT(ISNUMBER($G24))),"",IF(AND($F24&lt;=CU$6,$G24&gt;=CU$5),IF(CU$5&gt;$N24,5,$K24)*10+IF(AND($F24&gt;=CU$5,$F24&lt;=CU$6),IF(AND($G24&gt;=CU$5,$G24&lt;=CU$6),5,IF($L24=1,2,1)),IF(AND($G24&gt;=CU$5,$G24&lt;=CU$6),IF($M24&gt;0,4,3),0)),IF(AND($D24&lt;=CU$6,$E24&gt;=CU$5),60,0)))</f>
        <v>0</v>
      </c>
      <c r="CV24" s="80">
        <f>IF(OR($A24="",NOT(ISNUMBER($G24))),"",IF(AND($F24&lt;=CV$6,$G24&gt;=CV$5),IF(CV$5&gt;$N24,5,$K24)*10+IF(AND($F24&gt;=CV$5,$F24&lt;=CV$6),IF(AND($G24&gt;=CV$5,$G24&lt;=CV$6),5,IF($L24=1,2,1)),IF(AND($G24&gt;=CV$5,$G24&lt;=CV$6),IF($M24&gt;0,4,3),0)),IF(AND($D24&lt;=CV$6,$E24&gt;=CV$5),60,0)))</f>
        <v>0</v>
      </c>
      <c r="CW24" s="80">
        <f>IF(OR($A24="",NOT(ISNUMBER($G24))),"",IF(AND($F24&lt;=CW$6,$G24&gt;=CW$5),IF(CW$5&gt;$N24,5,$K24)*10+IF(AND($F24&gt;=CW$5,$F24&lt;=CW$6),IF(AND($G24&gt;=CW$5,$G24&lt;=CW$6),5,IF($L24=1,2,1)),IF(AND($G24&gt;=CW$5,$G24&lt;=CW$6),IF($M24&gt;0,4,3),0)),IF(AND($D24&lt;=CW$6,$E24&gt;=CW$5),60,0)))</f>
        <v>0</v>
      </c>
      <c r="CX24" s="80">
        <f>IF(OR($A24="",NOT(ISNUMBER($G24))),"",IF(AND($F24&lt;=CX$6,$G24&gt;=CX$5),IF(CX$5&gt;$N24,5,$K24)*10+IF(AND($F24&gt;=CX$5,$F24&lt;=CX$6),IF(AND($G24&gt;=CX$5,$G24&lt;=CX$6),5,IF($L24=1,2,1)),IF(AND($G24&gt;=CX$5,$G24&lt;=CX$6),IF($M24&gt;0,4,3),0)),IF(AND($D24&lt;=CX$6,$E24&gt;=CX$5),60,0)))</f>
        <v>0</v>
      </c>
      <c r="CY24" s="80">
        <f>IF(OR($A24="",NOT(ISNUMBER($G24))),"",IF(AND($F24&lt;=CY$6,$G24&gt;=CY$5),IF(CY$5&gt;$N24,5,$K24)*10+IF(AND($F24&gt;=CY$5,$F24&lt;=CY$6),IF(AND($G24&gt;=CY$5,$G24&lt;=CY$6),5,IF($L24=1,2,1)),IF(AND($G24&gt;=CY$5,$G24&lt;=CY$6),IF($M24&gt;0,4,3),0)),IF(AND($D24&lt;=CY$6,$E24&gt;=CY$5),60,0)))</f>
        <v>0</v>
      </c>
      <c r="CZ24" s="80">
        <f>IF(OR($A24="",NOT(ISNUMBER($G24))),"",IF(AND($F24&lt;=CZ$6,$G24&gt;=CZ$5),IF(CZ$5&gt;$N24,5,$K24)*10+IF(AND($F24&gt;=CZ$5,$F24&lt;=CZ$6),IF(AND($G24&gt;=CZ$5,$G24&lt;=CZ$6),5,IF($L24=1,2,1)),IF(AND($G24&gt;=CZ$5,$G24&lt;=CZ$6),IF($M24&gt;0,4,3),0)),IF(AND($D24&lt;=CZ$6,$E24&gt;=CZ$5),60,0)))</f>
        <v>0</v>
      </c>
      <c r="DA24" s="80">
        <f>IF(OR($A24="",NOT(ISNUMBER($G24))),"",IF(AND($F24&lt;=DA$6,$G24&gt;=DA$5),IF(DA$5&gt;$N24,5,$K24)*10+IF(AND($F24&gt;=DA$5,$F24&lt;=DA$6),IF(AND($G24&gt;=DA$5,$G24&lt;=DA$6),5,IF($L24=1,2,1)),IF(AND($G24&gt;=DA$5,$G24&lt;=DA$6),IF($M24&gt;0,4,3),0)),IF(AND($D24&lt;=DA$6,$E24&gt;=DA$5),60,0)))</f>
        <v>0</v>
      </c>
      <c r="DB24" s="80">
        <f>IF(OR($A24="",NOT(ISNUMBER($G24))),"",IF(AND($F24&lt;=DB$6,$G24&gt;=DB$5),IF(DB$5&gt;$N24,5,$K24)*10+IF(AND($F24&gt;=DB$5,$F24&lt;=DB$6),IF(AND($G24&gt;=DB$5,$G24&lt;=DB$6),5,IF($L24=1,2,1)),IF(AND($G24&gt;=DB$5,$G24&lt;=DB$6),IF($M24&gt;0,4,3),0)),IF(AND($D24&lt;=DB$6,$E24&gt;=DB$5),60,0)))</f>
        <v>0</v>
      </c>
      <c r="DC24" s="80">
        <f>IF(OR($A24="",NOT(ISNUMBER($G24))),"",IF(AND($F24&lt;=DC$6,$G24&gt;=DC$5),IF(DC$5&gt;$N24,5,$K24)*10+IF(AND($F24&gt;=DC$5,$F24&lt;=DC$6),IF(AND($G24&gt;=DC$5,$G24&lt;=DC$6),5,IF($L24=1,2,1)),IF(AND($G24&gt;=DC$5,$G24&lt;=DC$6),IF($M24&gt;0,4,3),0)),IF(AND($D24&lt;=DC$6,$E24&gt;=DC$5),60,0)))</f>
        <v>0</v>
      </c>
      <c r="DD24" s="80">
        <f>IF(OR($A24="",NOT(ISNUMBER($G24))),"",IF(AND($F24&lt;=DD$6,$G24&gt;=DD$5),IF(DD$5&gt;$N24,5,$K24)*10+IF(AND($F24&gt;=DD$5,$F24&lt;=DD$6),IF(AND($G24&gt;=DD$5,$G24&lt;=DD$6),5,IF($L24=1,2,1)),IF(AND($G24&gt;=DD$5,$G24&lt;=DD$6),IF($M24&gt;0,4,3),0)),IF(AND($D24&lt;=DD$6,$E24&gt;=DD$5),60,0)))</f>
        <v>0</v>
      </c>
      <c r="DE24" s="80">
        <f>IF(OR($A24="",NOT(ISNUMBER($G24))),"",IF(AND($F24&lt;=DE$6,$G24&gt;=DE$5),IF(DE$5&gt;$N24,5,$K24)*10+IF(AND($F24&gt;=DE$5,$F24&lt;=DE$6),IF(AND($G24&gt;=DE$5,$G24&lt;=DE$6),5,IF($L24=1,2,1)),IF(AND($G24&gt;=DE$5,$G24&lt;=DE$6),IF($M24&gt;0,4,3),0)),IF(AND($D24&lt;=DE$6,$E24&gt;=DE$5),60,0)))</f>
        <v>0</v>
      </c>
      <c r="DF24" s="80">
        <f>IF(OR($A24="",NOT(ISNUMBER($G24))),"",IF(AND($F24&lt;=DF$6,$G24&gt;=DF$5),IF(DF$5&gt;$N24,5,$K24)*10+IF(AND($F24&gt;=DF$5,$F24&lt;=DF$6),IF(AND($G24&gt;=DF$5,$G24&lt;=DF$6),5,IF($L24=1,2,1)),IF(AND($G24&gt;=DF$5,$G24&lt;=DF$6),IF($M24&gt;0,4,3),0)),IF(AND($D24&lt;=DF$6,$E24&gt;=DF$5),60,0)))</f>
        <v>0</v>
      </c>
      <c r="DG24" s="80">
        <f>IF(OR($A24="",NOT(ISNUMBER($G24))),"",IF(AND($F24&lt;=DG$6,$G24&gt;=DG$5),IF(DG$5&gt;$N24,5,$K24)*10+IF(AND($F24&gt;=DG$5,$F24&lt;=DG$6),IF(AND($G24&gt;=DG$5,$G24&lt;=DG$6),5,IF($L24=1,2,1)),IF(AND($G24&gt;=DG$5,$G24&lt;=DG$6),IF($M24&gt;0,4,3),0)),IF(AND($D24&lt;=DG$6,$E24&gt;=DG$5),60,0)))</f>
        <v>0</v>
      </c>
      <c r="DH24" s="80">
        <f>IF(OR($A24="",NOT(ISNUMBER($G24))),"",IF(AND($F24&lt;=DH$6,$G24&gt;=DH$5),IF(DH$5&gt;$N24,5,$K24)*10+IF(AND($F24&gt;=DH$5,$F24&lt;=DH$6),IF(AND($G24&gt;=DH$5,$G24&lt;=DH$6),5,IF($L24=1,2,1)),IF(AND($G24&gt;=DH$5,$G24&lt;=DH$6),IF($M24&gt;0,4,3),0)),IF(AND($D24&lt;=DH$6,$E24&gt;=DH$5),60,0)))</f>
        <v>0</v>
      </c>
      <c r="DI24" s="80">
        <f>IF(OR($A24="",NOT(ISNUMBER($G24))),"",IF(AND($F24&lt;=DI$6,$G24&gt;=DI$5),IF(DI$5&gt;$N24,5,$K24)*10+IF(AND($F24&gt;=DI$5,$F24&lt;=DI$6),IF(AND($G24&gt;=DI$5,$G24&lt;=DI$6),5,IF($L24=1,2,1)),IF(AND($G24&gt;=DI$5,$G24&lt;=DI$6),IF($M24&gt;0,4,3),0)),IF(AND($D24&lt;=DI$6,$E24&gt;=DI$5),60,0)))</f>
        <v>0</v>
      </c>
      <c r="DJ24" s="80">
        <f>IF(OR($A24="",NOT(ISNUMBER($G24))),"",IF(AND($F24&lt;=DJ$6,$G24&gt;=DJ$5),IF(DJ$5&gt;$N24,5,$K24)*10+IF(AND($F24&gt;=DJ$5,$F24&lt;=DJ$6),IF(AND($G24&gt;=DJ$5,$G24&lt;=DJ$6),5,IF($L24=1,2,1)),IF(AND($G24&gt;=DJ$5,$G24&lt;=DJ$6),IF($M24&gt;0,4,3),0)),IF(AND($D24&lt;=DJ$6,$E24&gt;=DJ$5),60,0)))</f>
        <v>0</v>
      </c>
      <c r="DK24" s="80">
        <f>IF(OR($A24="",NOT(ISNUMBER($G24))),"",IF(AND($F24&lt;=DK$6,$G24&gt;=DK$5),IF(DK$5&gt;$N24,5,$K24)*10+IF(AND($F24&gt;=DK$5,$F24&lt;=DK$6),IF(AND($G24&gt;=DK$5,$G24&lt;=DK$6),5,IF($L24=1,2,1)),IF(AND($G24&gt;=DK$5,$G24&lt;=DK$6),IF($M24&gt;0,4,3),0)),IF(AND($D24&lt;=DK$6,$E24&gt;=DK$5),60,0)))</f>
        <v>0</v>
      </c>
      <c r="DL24" s="80">
        <f>IF(OR($A24="",NOT(ISNUMBER($G24))),"",IF(AND($F24&lt;=DL$6,$G24&gt;=DL$5),IF(DL$5&gt;$N24,5,$K24)*10+IF(AND($F24&gt;=DL$5,$F24&lt;=DL$6),IF(AND($G24&gt;=DL$5,$G24&lt;=DL$6),5,IF($L24=1,2,1)),IF(AND($G24&gt;=DL$5,$G24&lt;=DL$6),IF($M24&gt;0,4,3),0)),IF(AND($D24&lt;=DL$6,$E24&gt;=DL$5),60,0)))</f>
        <v>0</v>
      </c>
      <c r="DM24" s="80">
        <f>IF(OR($A24="",NOT(ISNUMBER($G24))),"",IF(AND($F24&lt;=DM$6,$G24&gt;=DM$5),IF(DM$5&gt;$N24,5,$K24)*10+IF(AND($F24&gt;=DM$5,$F24&lt;=DM$6),IF(AND($G24&gt;=DM$5,$G24&lt;=DM$6),5,IF($L24=1,2,1)),IF(AND($G24&gt;=DM$5,$G24&lt;=DM$6),IF($M24&gt;0,4,3),0)),IF(AND($D24&lt;=DM$6,$E24&gt;=DM$5),60,0)))</f>
        <v>0</v>
      </c>
      <c r="DN24" s="80">
        <f>IF(OR($A24="",NOT(ISNUMBER($G24))),"",IF(AND($F24&lt;=DN$6,$G24&gt;=DN$5),IF(DN$5&gt;$N24,5,$K24)*10+IF(AND($F24&gt;=DN$5,$F24&lt;=DN$6),IF(AND($G24&gt;=DN$5,$G24&lt;=DN$6),5,IF($L24=1,2,1)),IF(AND($G24&gt;=DN$5,$G24&lt;=DN$6),IF($M24&gt;0,4,3),0)),IF(AND($D24&lt;=DN$6,$E24&gt;=DN$5),60,0)))</f>
        <v>0</v>
      </c>
      <c r="DO24" s="80">
        <f>IF(OR($A24="",NOT(ISNUMBER($G24))),"",IF(AND($F24&lt;=DO$6,$G24&gt;=DO$5),IF(DO$5&gt;$N24,5,$K24)*10+IF(AND($F24&gt;=DO$5,$F24&lt;=DO$6),IF(AND($G24&gt;=DO$5,$G24&lt;=DO$6),5,IF($L24=1,2,1)),IF(AND($G24&gt;=DO$5,$G24&lt;=DO$6),IF($M24&gt;0,4,3),0)),IF(AND($D24&lt;=DO$6,$E24&gt;=DO$5),60,0)))</f>
        <v>0</v>
      </c>
      <c r="DP24" s="80">
        <f>IF(OR($A24="",NOT(ISNUMBER($G24))),"",IF(AND($F24&lt;=DP$6,$G24&gt;=DP$5),IF(DP$5&gt;$N24,5,$K24)*10+IF(AND($F24&gt;=DP$5,$F24&lt;=DP$6),IF(AND($G24&gt;=DP$5,$G24&lt;=DP$6),5,IF($L24=1,2,1)),IF(AND($G24&gt;=DP$5,$G24&lt;=DP$6),IF($M24&gt;0,4,3),0)),IF(AND($D24&lt;=DP$6,$E24&gt;=DP$5),60,0)))</f>
        <v>0</v>
      </c>
      <c r="DQ24" s="80">
        <f>IF(OR($A24="",NOT(ISNUMBER($G24))),"",IF(AND($F24&lt;=DQ$6,$G24&gt;=DQ$5),IF(DQ$5&gt;$N24,5,$K24)*10+IF(AND($F24&gt;=DQ$5,$F24&lt;=DQ$6),IF(AND($G24&gt;=DQ$5,$G24&lt;=DQ$6),5,IF($L24=1,2,1)),IF(AND($G24&gt;=DQ$5,$G24&lt;=DQ$6),IF($M24&gt;0,4,3),0)),IF(AND($D24&lt;=DQ$6,$E24&gt;=DQ$5),60,0)))</f>
        <v>0</v>
      </c>
      <c r="DR24" s="80">
        <f>IF(OR($A24="",NOT(ISNUMBER($G24))),"",IF(AND($F24&lt;=DR$6,$G24&gt;=DR$5),IF(DR$5&gt;$N24,5,$K24)*10+IF(AND($F24&gt;=DR$5,$F24&lt;=DR$6),IF(AND($G24&gt;=DR$5,$G24&lt;=DR$6),5,IF($L24=1,2,1)),IF(AND($G24&gt;=DR$5,$G24&lt;=DR$6),IF($M24&gt;0,4,3),0)),IF(AND($D24&lt;=DR$6,$E24&gt;=DR$5),60,0)))</f>
        <v>0</v>
      </c>
      <c r="DS24" s="80">
        <f>IF(OR($A24="",NOT(ISNUMBER($G24))),"",IF(AND($F24&lt;=DS$6,$G24&gt;=DS$5),IF(DS$5&gt;$N24,5,$K24)*10+IF(AND($F24&gt;=DS$5,$F24&lt;=DS$6),IF(AND($G24&gt;=DS$5,$G24&lt;=DS$6),5,IF($L24=1,2,1)),IF(AND($G24&gt;=DS$5,$G24&lt;=DS$6),IF($M24&gt;0,4,3),0)),IF(AND($D24&lt;=DS$6,$E24&gt;=DS$5),60,0)))</f>
        <v>0</v>
      </c>
      <c r="DT24" s="80">
        <f>IF(OR($A24="",NOT(ISNUMBER($G24))),"",IF(AND($F24&lt;=DT$6,$G24&gt;=DT$5),IF(DT$5&gt;$N24,5,$K24)*10+IF(AND($F24&gt;=DT$5,$F24&lt;=DT$6),IF(AND($G24&gt;=DT$5,$G24&lt;=DT$6),5,IF($L24=1,2,1)),IF(AND($G24&gt;=DT$5,$G24&lt;=DT$6),IF($M24&gt;0,4,3),0)),IF(AND($D24&lt;=DT$6,$E24&gt;=DT$5),60,0)))</f>
        <v>0</v>
      </c>
      <c r="DU24" s="80">
        <f>IF(OR($A24="",NOT(ISNUMBER($G24))),"",IF(AND($F24&lt;=DU$6,$G24&gt;=DU$5),IF(DU$5&gt;$N24,5,$K24)*10+IF(AND($F24&gt;=DU$5,$F24&lt;=DU$6),IF(AND($G24&gt;=DU$5,$G24&lt;=DU$6),5,IF($L24=1,2,1)),IF(AND($G24&gt;=DU$5,$G24&lt;=DU$6),IF($M24&gt;0,4,3),0)),IF(AND($D24&lt;=DU$6,$E24&gt;=DU$5),60,0)))</f>
        <v>0</v>
      </c>
      <c r="DV24" s="80">
        <f>IF(OR($A24="",NOT(ISNUMBER($G24))),"",IF(AND($F24&lt;=DV$6,$G24&gt;=DV$5),IF(DV$5&gt;$N24,5,$K24)*10+IF(AND($F24&gt;=DV$5,$F24&lt;=DV$6),IF(AND($G24&gt;=DV$5,$G24&lt;=DV$6),5,IF($L24=1,2,1)),IF(AND($G24&gt;=DV$5,$G24&lt;=DV$6),IF($M24&gt;0,4,3),0)),IF(AND($D24&lt;=DV$6,$E24&gt;=DV$5),60,0)))</f>
        <v>0</v>
      </c>
      <c r="DW24" s="80">
        <f>IF(OR($A24="",NOT(ISNUMBER($G24))),"",IF(AND($F24&lt;=DW$6,$G24&gt;=DW$5),IF(DW$5&gt;$N24,5,$K24)*10+IF(AND($F24&gt;=DW$5,$F24&lt;=DW$6),IF(AND($G24&gt;=DW$5,$G24&lt;=DW$6),5,IF($L24=1,2,1)),IF(AND($G24&gt;=DW$5,$G24&lt;=DW$6),IF($M24&gt;0,4,3),0)),IF(AND($D24&lt;=DW$6,$E24&gt;=DW$5),60,0)))</f>
        <v>0</v>
      </c>
      <c r="DX24" s="80">
        <f>IF(OR($A24="",NOT(ISNUMBER($G24))),"",IF(AND($F24&lt;=DX$6,$G24&gt;=DX$5),IF(DX$5&gt;$N24,5,$K24)*10+IF(AND($F24&gt;=DX$5,$F24&lt;=DX$6),IF(AND($G24&gt;=DX$5,$G24&lt;=DX$6),5,IF($L24=1,2,1)),IF(AND($G24&gt;=DX$5,$G24&lt;=DX$6),IF($M24&gt;0,4,3),0)),IF(AND($D24&lt;=DX$6,$E24&gt;=DX$5),60,0)))</f>
        <v>0</v>
      </c>
      <c r="DY24" s="80">
        <f>IF(OR($A24="",NOT(ISNUMBER($G24))),"",IF(AND($F24&lt;=DY$6,$G24&gt;=DY$5),IF(DY$5&gt;$N24,5,$K24)*10+IF(AND($F24&gt;=DY$5,$F24&lt;=DY$6),IF(AND($G24&gt;=DY$5,$G24&lt;=DY$6),5,IF($L24=1,2,1)),IF(AND($G24&gt;=DY$5,$G24&lt;=DY$6),IF($M24&gt;0,4,3),0)),IF(AND($D24&lt;=DY$6,$E24&gt;=DY$5),60,0)))</f>
        <v>0</v>
      </c>
      <c r="DZ24" s="80">
        <f>IF(OR($A24="",NOT(ISNUMBER($G24))),"",IF(AND($F24&lt;=DZ$6,$G24&gt;=DZ$5),IF(DZ$5&gt;$N24,5,$K24)*10+IF(AND($F24&gt;=DZ$5,$F24&lt;=DZ$6),IF(AND($G24&gt;=DZ$5,$G24&lt;=DZ$6),5,IF($L24=1,2,1)),IF(AND($G24&gt;=DZ$5,$G24&lt;=DZ$6),IF($M24&gt;0,4,3),0)),IF(AND($D24&lt;=DZ$6,$E24&gt;=DZ$5),60,0)))</f>
        <v>0</v>
      </c>
      <c r="EA24" s="80">
        <f>IF(OR($A24="",NOT(ISNUMBER($G24))),"",IF(AND($F24&lt;=EA$6,$G24&gt;=EA$5),IF(EA$5&gt;$N24,5,$K24)*10+IF(AND($F24&gt;=EA$5,$F24&lt;=EA$6),IF(AND($G24&gt;=EA$5,$G24&lt;=EA$6),5,IF($L24=1,2,1)),IF(AND($G24&gt;=EA$5,$G24&lt;=EA$6),IF($M24&gt;0,4,3),0)),IF(AND($D24&lt;=EA$6,$E24&gt;=EA$5),60,0)))</f>
        <v>0</v>
      </c>
      <c r="EB24" s="80">
        <f>IF(OR($A24="",NOT(ISNUMBER($G24))),"",IF(AND($F24&lt;=EB$6,$G24&gt;=EB$5),IF(EB$5&gt;$N24,5,$K24)*10+IF(AND($F24&gt;=EB$5,$F24&lt;=EB$6),IF(AND($G24&gt;=EB$5,$G24&lt;=EB$6),5,IF($L24=1,2,1)),IF(AND($G24&gt;=EB$5,$G24&lt;=EB$6),IF($M24&gt;0,4,3),0)),IF(AND($D24&lt;=EB$6,$E24&gt;=EB$5),60,0)))</f>
        <v>0</v>
      </c>
      <c r="EC24" s="80">
        <f>IF(OR($A24="",NOT(ISNUMBER($G24))),"",IF(AND($F24&lt;=EC$6,$G24&gt;=EC$5),IF(EC$5&gt;$N24,5,$K24)*10+IF(AND($F24&gt;=EC$5,$F24&lt;=EC$6),IF(AND($G24&gt;=EC$5,$G24&lt;=EC$6),5,IF($L24=1,2,1)),IF(AND($G24&gt;=EC$5,$G24&lt;=EC$6),IF($M24&gt;0,4,3),0)),IF(AND($D24&lt;=EC$6,$E24&gt;=EC$5),60,0)))</f>
        <v>0</v>
      </c>
      <c r="ED24" s="80">
        <f>IF(OR($A24="",NOT(ISNUMBER($G24))),"",IF(AND($F24&lt;=ED$6,$G24&gt;=ED$5),IF(ED$5&gt;$N24,5,$K24)*10+IF(AND($F24&gt;=ED$5,$F24&lt;=ED$6),IF(AND($G24&gt;=ED$5,$G24&lt;=ED$6),5,IF($L24=1,2,1)),IF(AND($G24&gt;=ED$5,$G24&lt;=ED$6),IF($M24&gt;0,4,3),0)),IF(AND($D24&lt;=ED$6,$E24&gt;=ED$5),60,0)))</f>
        <v>0</v>
      </c>
    </row>
    <row r="25" ht="18" customHeight="1">
      <c r="A25" s="52">
        <f>IF(Tasks!$B25="","",Tasks!$A25)</f>
        <v>15</v>
      </c>
      <c r="B25" s="78" t="str">
        <f>IF(Tasks!$B25="","",Tasks!$B25)</f>
        <v>FEED | Machining – Round 2, Batch 2 (750 nos)</v>
      </c>
      <c r="C25" s="25" t="str">
        <f>IF($B25="","",IF(AND(Tasks!$D25="",Tasks!$G25=""),"-",IF(Tasks!$D25="","",Tasks!$D25&amp;IF(OR(Tasks!$E25="",Tasks!$E25="FS"),IF(N(Tasks!$F25)=0,"","FS"),Tasks!$E25)&amp;IF(N(Tasks!$F25)=0,"",IF(Tasks!$F25&gt;0,"+","")&amp;Tasks!$F25))&amp;IF(AND(Tasks!$D25&lt;&gt;"",Tasks!$G25&lt;&gt;""),", ","")&amp;IF(Tasks!$G25="","",Tasks!$G25&amp;IF(OR(Tasks!$H25="",Tasks!$H25="FS"),IF(N(Tasks!$I25)=0,"","FS"),Tasks!$H25)&amp;IF(N(Tasks!$I25)=0,"",IF(Tasks!$I25&gt;0,"+","")&amp;Tasks!$I25))))</f>
        <v>14</v>
      </c>
      <c r="D25" s="51">
        <f>IF(OR($B25="",Tasks!$Q25=""),"",Tasks!$Q25)</f>
        <v>46427.0</v>
      </c>
      <c r="E25" s="51">
        <f>IF(OR($B25="",Tasks!$R25=""),"",Tasks!$R25)</f>
        <v>46443.0</v>
      </c>
      <c r="F25" s="51">
        <f>IF(OR($B25="",Tasks!$S25=""),"",Tasks!$S25)</f>
        <v>46427.0</v>
      </c>
      <c r="G25" s="51">
        <f>IF(OR($B25="",Tasks!$T25=""),"",Tasks!$T25)</f>
        <v>46443.0</v>
      </c>
      <c r="H25" s="52" t="str">
        <f>IF($B25="","",Tasks!$AE25)</f>
        <v>Not Started</v>
      </c>
      <c r="I25" s="79">
        <f>IF($B25="","",Tasks!$AF25)</f>
        <v>0</v>
      </c>
      <c r="J25" s="53">
        <f>IF(OR($B25="",Tasks!$V25=""),"",Tasks!$V25)</f>
        <v>0</v>
      </c>
      <c r="K25" s="52">
        <f>IF($B25="","",Tasks!$AA25)</f>
        <v>3</v>
      </c>
      <c r="L25" s="52">
        <f>IF($B25="","",Tasks!$AB25)</f>
        <v>1</v>
      </c>
      <c r="M25" s="52">
        <f>IF($B25="","",Tasks!$Z25)</f>
        <v>1</v>
      </c>
      <c r="N25" s="52">
        <f>IF(OR($B25="",Tasks!$AG25=""),"",Tasks!$AG25)</f>
        <v>46443.0</v>
      </c>
      <c r="O25" s="80">
        <f>IF(OR($A25="",NOT(ISNUMBER($G25))),"",IF(AND($F25&lt;=O$6,$G25&gt;=O$5),IF(O$5&gt;$N25,5,$K25)*10+IF(AND($F25&gt;=O$5,$F25&lt;=O$6),IF(AND($G25&gt;=O$5,$G25&lt;=O$6),5,IF($L25=1,2,1)),IF(AND($G25&gt;=O$5,$G25&lt;=O$6),IF($M25&gt;0,4,3),0)),IF(AND($D25&lt;=O$6,$E25&gt;=O$5),60,0)))</f>
        <v>0</v>
      </c>
      <c r="P25" s="80">
        <f>IF(OR($A25="",NOT(ISNUMBER($G25))),"",IF(AND($F25&lt;=P$6,$G25&gt;=P$5),IF(P$5&gt;$N25,5,$K25)*10+IF(AND($F25&gt;=P$5,$F25&lt;=P$6),IF(AND($G25&gt;=P$5,$G25&lt;=P$6),5,IF($L25=1,2,1)),IF(AND($G25&gt;=P$5,$G25&lt;=P$6),IF($M25&gt;0,4,3),0)),IF(AND($D25&lt;=P$6,$E25&gt;=P$5),60,0)))</f>
        <v>0</v>
      </c>
      <c r="Q25" s="80">
        <f>IF(OR($A25="",NOT(ISNUMBER($G25))),"",IF(AND($F25&lt;=Q$6,$G25&gt;=Q$5),IF(Q$5&gt;$N25,5,$K25)*10+IF(AND($F25&gt;=Q$5,$F25&lt;=Q$6),IF(AND($G25&gt;=Q$5,$G25&lt;=Q$6),5,IF($L25=1,2,1)),IF(AND($G25&gt;=Q$5,$G25&lt;=Q$6),IF($M25&gt;0,4,3),0)),IF(AND($D25&lt;=Q$6,$E25&gt;=Q$5),60,0)))</f>
        <v>0</v>
      </c>
      <c r="R25" s="80">
        <f>IF(OR($A25="",NOT(ISNUMBER($G25))),"",IF(AND($F25&lt;=R$6,$G25&gt;=R$5),IF(R$5&gt;$N25,5,$K25)*10+IF(AND($F25&gt;=R$5,$F25&lt;=R$6),IF(AND($G25&gt;=R$5,$G25&lt;=R$6),5,IF($L25=1,2,1)),IF(AND($G25&gt;=R$5,$G25&lt;=R$6),IF($M25&gt;0,4,3),0)),IF(AND($D25&lt;=R$6,$E25&gt;=R$5),60,0)))</f>
        <v>0</v>
      </c>
      <c r="S25" s="80">
        <f>IF(OR($A25="",NOT(ISNUMBER($G25))),"",IF(AND($F25&lt;=S$6,$G25&gt;=S$5),IF(S$5&gt;$N25,5,$K25)*10+IF(AND($F25&gt;=S$5,$F25&lt;=S$6),IF(AND($G25&gt;=S$5,$G25&lt;=S$6),5,IF($L25=1,2,1)),IF(AND($G25&gt;=S$5,$G25&lt;=S$6),IF($M25&gt;0,4,3),0)),IF(AND($D25&lt;=S$6,$E25&gt;=S$5),60,0)))</f>
        <v>0</v>
      </c>
      <c r="T25" s="80">
        <f>IF(OR($A25="",NOT(ISNUMBER($G25))),"",IF(AND($F25&lt;=T$6,$G25&gt;=T$5),IF(T$5&gt;$N25,5,$K25)*10+IF(AND($F25&gt;=T$5,$F25&lt;=T$6),IF(AND($G25&gt;=T$5,$G25&lt;=T$6),5,IF($L25=1,2,1)),IF(AND($G25&gt;=T$5,$G25&lt;=T$6),IF($M25&gt;0,4,3),0)),IF(AND($D25&lt;=T$6,$E25&gt;=T$5),60,0)))</f>
        <v>0</v>
      </c>
      <c r="U25" s="80">
        <f>IF(OR($A25="",NOT(ISNUMBER($G25))),"",IF(AND($F25&lt;=U$6,$G25&gt;=U$5),IF(U$5&gt;$N25,5,$K25)*10+IF(AND($F25&gt;=U$5,$F25&lt;=U$6),IF(AND($G25&gt;=U$5,$G25&lt;=U$6),5,IF($L25=1,2,1)),IF(AND($G25&gt;=U$5,$G25&lt;=U$6),IF($M25&gt;0,4,3),0)),IF(AND($D25&lt;=U$6,$E25&gt;=U$5),60,0)))</f>
        <v>0</v>
      </c>
      <c r="V25" s="80">
        <f>IF(OR($A25="",NOT(ISNUMBER($G25))),"",IF(AND($F25&lt;=V$6,$G25&gt;=V$5),IF(V$5&gt;$N25,5,$K25)*10+IF(AND($F25&gt;=V$5,$F25&lt;=V$6),IF(AND($G25&gt;=V$5,$G25&lt;=V$6),5,IF($L25=1,2,1)),IF(AND($G25&gt;=V$5,$G25&lt;=V$6),IF($M25&gt;0,4,3),0)),IF(AND($D25&lt;=V$6,$E25&gt;=V$5),60,0)))</f>
        <v>0</v>
      </c>
      <c r="W25" s="80">
        <f>IF(OR($A25="",NOT(ISNUMBER($G25))),"",IF(AND($F25&lt;=W$6,$G25&gt;=W$5),IF(W$5&gt;$N25,5,$K25)*10+IF(AND($F25&gt;=W$5,$F25&lt;=W$6),IF(AND($G25&gt;=W$5,$G25&lt;=W$6),5,IF($L25=1,2,1)),IF(AND($G25&gt;=W$5,$G25&lt;=W$6),IF($M25&gt;0,4,3),0)),IF(AND($D25&lt;=W$6,$E25&gt;=W$5),60,0)))</f>
        <v>0</v>
      </c>
      <c r="X25" s="80">
        <f>IF(OR($A25="",NOT(ISNUMBER($G25))),"",IF(AND($F25&lt;=X$6,$G25&gt;=X$5),IF(X$5&gt;$N25,5,$K25)*10+IF(AND($F25&gt;=X$5,$F25&lt;=X$6),IF(AND($G25&gt;=X$5,$G25&lt;=X$6),5,IF($L25=1,2,1)),IF(AND($G25&gt;=X$5,$G25&lt;=X$6),IF($M25&gt;0,4,3),0)),IF(AND($D25&lt;=X$6,$E25&gt;=X$5),60,0)))</f>
        <v>0</v>
      </c>
      <c r="Y25" s="80">
        <f>IF(OR($A25="",NOT(ISNUMBER($G25))),"",IF(AND($F25&lt;=Y$6,$G25&gt;=Y$5),IF(Y$5&gt;$N25,5,$K25)*10+IF(AND($F25&gt;=Y$5,$F25&lt;=Y$6),IF(AND($G25&gt;=Y$5,$G25&lt;=Y$6),5,IF($L25=1,2,1)),IF(AND($G25&gt;=Y$5,$G25&lt;=Y$6),IF($M25&gt;0,4,3),0)),IF(AND($D25&lt;=Y$6,$E25&gt;=Y$5),60,0)))</f>
        <v>0</v>
      </c>
      <c r="Z25" s="80">
        <f>IF(OR($A25="",NOT(ISNUMBER($G25))),"",IF(AND($F25&lt;=Z$6,$G25&gt;=Z$5),IF(Z$5&gt;$N25,5,$K25)*10+IF(AND($F25&gt;=Z$5,$F25&lt;=Z$6),IF(AND($G25&gt;=Z$5,$G25&lt;=Z$6),5,IF($L25=1,2,1)),IF(AND($G25&gt;=Z$5,$G25&lt;=Z$6),IF($M25&gt;0,4,3),0)),IF(AND($D25&lt;=Z$6,$E25&gt;=Z$5),60,0)))</f>
        <v>0</v>
      </c>
      <c r="AA25" s="80">
        <f>IF(OR($A25="",NOT(ISNUMBER($G25))),"",IF(AND($F25&lt;=AA$6,$G25&gt;=AA$5),IF(AA$5&gt;$N25,5,$K25)*10+IF(AND($F25&gt;=AA$5,$F25&lt;=AA$6),IF(AND($G25&gt;=AA$5,$G25&lt;=AA$6),5,IF($L25=1,2,1)),IF(AND($G25&gt;=AA$5,$G25&lt;=AA$6),IF($M25&gt;0,4,3),0)),IF(AND($D25&lt;=AA$6,$E25&gt;=AA$5),60,0)))</f>
        <v>0</v>
      </c>
      <c r="AB25" s="80">
        <f>IF(OR($A25="",NOT(ISNUMBER($G25))),"",IF(AND($F25&lt;=AB$6,$G25&gt;=AB$5),IF(AB$5&gt;$N25,5,$K25)*10+IF(AND($F25&gt;=AB$5,$F25&lt;=AB$6),IF(AND($G25&gt;=AB$5,$G25&lt;=AB$6),5,IF($L25=1,2,1)),IF(AND($G25&gt;=AB$5,$G25&lt;=AB$6),IF($M25&gt;0,4,3),0)),IF(AND($D25&lt;=AB$6,$E25&gt;=AB$5),60,0)))</f>
        <v>0</v>
      </c>
      <c r="AC25" s="80">
        <f>IF(OR($A25="",NOT(ISNUMBER($G25))),"",IF(AND($F25&lt;=AC$6,$G25&gt;=AC$5),IF(AC$5&gt;$N25,5,$K25)*10+IF(AND($F25&gt;=AC$5,$F25&lt;=AC$6),IF(AND($G25&gt;=AC$5,$G25&lt;=AC$6),5,IF($L25=1,2,1)),IF(AND($G25&gt;=AC$5,$G25&lt;=AC$6),IF($M25&gt;0,4,3),0)),IF(AND($D25&lt;=AC$6,$E25&gt;=AC$5),60,0)))</f>
        <v>0</v>
      </c>
      <c r="AD25" s="80">
        <f>IF(OR($A25="",NOT(ISNUMBER($G25))),"",IF(AND($F25&lt;=AD$6,$G25&gt;=AD$5),IF(AD$5&gt;$N25,5,$K25)*10+IF(AND($F25&gt;=AD$5,$F25&lt;=AD$6),IF(AND($G25&gt;=AD$5,$G25&lt;=AD$6),5,IF($L25=1,2,1)),IF(AND($G25&gt;=AD$5,$G25&lt;=AD$6),IF($M25&gt;0,4,3),0)),IF(AND($D25&lt;=AD$6,$E25&gt;=AD$5),60,0)))</f>
        <v>0</v>
      </c>
      <c r="AE25" s="80">
        <f>IF(OR($A25="",NOT(ISNUMBER($G25))),"",IF(AND($F25&lt;=AE$6,$G25&gt;=AE$5),IF(AE$5&gt;$N25,5,$K25)*10+IF(AND($F25&gt;=AE$5,$F25&lt;=AE$6),IF(AND($G25&gt;=AE$5,$G25&lt;=AE$6),5,IF($L25=1,2,1)),IF(AND($G25&gt;=AE$5,$G25&lt;=AE$6),IF($M25&gt;0,4,3),0)),IF(AND($D25&lt;=AE$6,$E25&gt;=AE$5),60,0)))</f>
        <v>0</v>
      </c>
      <c r="AF25" s="80">
        <f>IF(OR($A25="",NOT(ISNUMBER($G25))),"",IF(AND($F25&lt;=AF$6,$G25&gt;=AF$5),IF(AF$5&gt;$N25,5,$K25)*10+IF(AND($F25&gt;=AF$5,$F25&lt;=AF$6),IF(AND($G25&gt;=AF$5,$G25&lt;=AF$6),5,IF($L25=1,2,1)),IF(AND($G25&gt;=AF$5,$G25&lt;=AF$6),IF($M25&gt;0,4,3),0)),IF(AND($D25&lt;=AF$6,$E25&gt;=AF$5),60,0)))</f>
        <v>32</v>
      </c>
      <c r="AG25" s="80">
        <f>IF(OR($A25="",NOT(ISNUMBER($G25))),"",IF(AND($F25&lt;=AG$6,$G25&gt;=AG$5),IF(AG$5&gt;$N25,5,$K25)*10+IF(AND($F25&gt;=AG$5,$F25&lt;=AG$6),IF(AND($G25&gt;=AG$5,$G25&lt;=AG$6),5,IF($L25=1,2,1)),IF(AND($G25&gt;=AG$5,$G25&lt;=AG$6),IF($M25&gt;0,4,3),0)),IF(AND($D25&lt;=AG$6,$E25&gt;=AG$5),60,0)))</f>
        <v>30</v>
      </c>
      <c r="AH25" s="80">
        <f>IF(OR($A25="",NOT(ISNUMBER($G25))),"",IF(AND($F25&lt;=AH$6,$G25&gt;=AH$5),IF(AH$5&gt;$N25,5,$K25)*10+IF(AND($F25&gt;=AH$5,$F25&lt;=AH$6),IF(AND($G25&gt;=AH$5,$G25&lt;=AH$6),5,IF($L25=1,2,1)),IF(AND($G25&gt;=AH$5,$G25&lt;=AH$6),IF($M25&gt;0,4,3),0)),IF(AND($D25&lt;=AH$6,$E25&gt;=AH$5),60,0)))</f>
        <v>34</v>
      </c>
      <c r="AI25" s="80">
        <f>IF(OR($A25="",NOT(ISNUMBER($G25))),"",IF(AND($F25&lt;=AI$6,$G25&gt;=AI$5),IF(AI$5&gt;$N25,5,$K25)*10+IF(AND($F25&gt;=AI$5,$F25&lt;=AI$6),IF(AND($G25&gt;=AI$5,$G25&lt;=AI$6),5,IF($L25=1,2,1)),IF(AND($G25&gt;=AI$5,$G25&lt;=AI$6),IF($M25&gt;0,4,3),0)),IF(AND($D25&lt;=AI$6,$E25&gt;=AI$5),60,0)))</f>
        <v>0</v>
      </c>
      <c r="AJ25" s="80">
        <f>IF(OR($A25="",NOT(ISNUMBER($G25))),"",IF(AND($F25&lt;=AJ$6,$G25&gt;=AJ$5),IF(AJ$5&gt;$N25,5,$K25)*10+IF(AND($F25&gt;=AJ$5,$F25&lt;=AJ$6),IF(AND($G25&gt;=AJ$5,$G25&lt;=AJ$6),5,IF($L25=1,2,1)),IF(AND($G25&gt;=AJ$5,$G25&lt;=AJ$6),IF($M25&gt;0,4,3),0)),IF(AND($D25&lt;=AJ$6,$E25&gt;=AJ$5),60,0)))</f>
        <v>0</v>
      </c>
      <c r="AK25" s="80">
        <f>IF(OR($A25="",NOT(ISNUMBER($G25))),"",IF(AND($F25&lt;=AK$6,$G25&gt;=AK$5),IF(AK$5&gt;$N25,5,$K25)*10+IF(AND($F25&gt;=AK$5,$F25&lt;=AK$6),IF(AND($G25&gt;=AK$5,$G25&lt;=AK$6),5,IF($L25=1,2,1)),IF(AND($G25&gt;=AK$5,$G25&lt;=AK$6),IF($M25&gt;0,4,3),0)),IF(AND($D25&lt;=AK$6,$E25&gt;=AK$5),60,0)))</f>
        <v>0</v>
      </c>
      <c r="AL25" s="80">
        <f>IF(OR($A25="",NOT(ISNUMBER($G25))),"",IF(AND($F25&lt;=AL$6,$G25&gt;=AL$5),IF(AL$5&gt;$N25,5,$K25)*10+IF(AND($F25&gt;=AL$5,$F25&lt;=AL$6),IF(AND($G25&gt;=AL$5,$G25&lt;=AL$6),5,IF($L25=1,2,1)),IF(AND($G25&gt;=AL$5,$G25&lt;=AL$6),IF($M25&gt;0,4,3),0)),IF(AND($D25&lt;=AL$6,$E25&gt;=AL$5),60,0)))</f>
        <v>0</v>
      </c>
      <c r="AM25" s="80">
        <f>IF(OR($A25="",NOT(ISNUMBER($G25))),"",IF(AND($F25&lt;=AM$6,$G25&gt;=AM$5),IF(AM$5&gt;$N25,5,$K25)*10+IF(AND($F25&gt;=AM$5,$F25&lt;=AM$6),IF(AND($G25&gt;=AM$5,$G25&lt;=AM$6),5,IF($L25=1,2,1)),IF(AND($G25&gt;=AM$5,$G25&lt;=AM$6),IF($M25&gt;0,4,3),0)),IF(AND($D25&lt;=AM$6,$E25&gt;=AM$5),60,0)))</f>
        <v>0</v>
      </c>
      <c r="AN25" s="80">
        <f>IF(OR($A25="",NOT(ISNUMBER($G25))),"",IF(AND($F25&lt;=AN$6,$G25&gt;=AN$5),IF(AN$5&gt;$N25,5,$K25)*10+IF(AND($F25&gt;=AN$5,$F25&lt;=AN$6),IF(AND($G25&gt;=AN$5,$G25&lt;=AN$6),5,IF($L25=1,2,1)),IF(AND($G25&gt;=AN$5,$G25&lt;=AN$6),IF($M25&gt;0,4,3),0)),IF(AND($D25&lt;=AN$6,$E25&gt;=AN$5),60,0)))</f>
        <v>0</v>
      </c>
      <c r="AO25" s="80">
        <f>IF(OR($A25="",NOT(ISNUMBER($G25))),"",IF(AND($F25&lt;=AO$6,$G25&gt;=AO$5),IF(AO$5&gt;$N25,5,$K25)*10+IF(AND($F25&gt;=AO$5,$F25&lt;=AO$6),IF(AND($G25&gt;=AO$5,$G25&lt;=AO$6),5,IF($L25=1,2,1)),IF(AND($G25&gt;=AO$5,$G25&lt;=AO$6),IF($M25&gt;0,4,3),0)),IF(AND($D25&lt;=AO$6,$E25&gt;=AO$5),60,0)))</f>
        <v>0</v>
      </c>
      <c r="AP25" s="80">
        <f>IF(OR($A25="",NOT(ISNUMBER($G25))),"",IF(AND($F25&lt;=AP$6,$G25&gt;=AP$5),IF(AP$5&gt;$N25,5,$K25)*10+IF(AND($F25&gt;=AP$5,$F25&lt;=AP$6),IF(AND($G25&gt;=AP$5,$G25&lt;=AP$6),5,IF($L25=1,2,1)),IF(AND($G25&gt;=AP$5,$G25&lt;=AP$6),IF($M25&gt;0,4,3),0)),IF(AND($D25&lt;=AP$6,$E25&gt;=AP$5),60,0)))</f>
        <v>0</v>
      </c>
      <c r="AQ25" s="80">
        <f>IF(OR($A25="",NOT(ISNUMBER($G25))),"",IF(AND($F25&lt;=AQ$6,$G25&gt;=AQ$5),IF(AQ$5&gt;$N25,5,$K25)*10+IF(AND($F25&gt;=AQ$5,$F25&lt;=AQ$6),IF(AND($G25&gt;=AQ$5,$G25&lt;=AQ$6),5,IF($L25=1,2,1)),IF(AND($G25&gt;=AQ$5,$G25&lt;=AQ$6),IF($M25&gt;0,4,3),0)),IF(AND($D25&lt;=AQ$6,$E25&gt;=AQ$5),60,0)))</f>
        <v>0</v>
      </c>
      <c r="AR25" s="80">
        <f>IF(OR($A25="",NOT(ISNUMBER($G25))),"",IF(AND($F25&lt;=AR$6,$G25&gt;=AR$5),IF(AR$5&gt;$N25,5,$K25)*10+IF(AND($F25&gt;=AR$5,$F25&lt;=AR$6),IF(AND($G25&gt;=AR$5,$G25&lt;=AR$6),5,IF($L25=1,2,1)),IF(AND($G25&gt;=AR$5,$G25&lt;=AR$6),IF($M25&gt;0,4,3),0)),IF(AND($D25&lt;=AR$6,$E25&gt;=AR$5),60,0)))</f>
        <v>0</v>
      </c>
      <c r="AS25" s="80">
        <f>IF(OR($A25="",NOT(ISNUMBER($G25))),"",IF(AND($F25&lt;=AS$6,$G25&gt;=AS$5),IF(AS$5&gt;$N25,5,$K25)*10+IF(AND($F25&gt;=AS$5,$F25&lt;=AS$6),IF(AND($G25&gt;=AS$5,$G25&lt;=AS$6),5,IF($L25=1,2,1)),IF(AND($G25&gt;=AS$5,$G25&lt;=AS$6),IF($M25&gt;0,4,3),0)),IF(AND($D25&lt;=AS$6,$E25&gt;=AS$5),60,0)))</f>
        <v>0</v>
      </c>
      <c r="AT25" s="80">
        <f>IF(OR($A25="",NOT(ISNUMBER($G25))),"",IF(AND($F25&lt;=AT$6,$G25&gt;=AT$5),IF(AT$5&gt;$N25,5,$K25)*10+IF(AND($F25&gt;=AT$5,$F25&lt;=AT$6),IF(AND($G25&gt;=AT$5,$G25&lt;=AT$6),5,IF($L25=1,2,1)),IF(AND($G25&gt;=AT$5,$G25&lt;=AT$6),IF($M25&gt;0,4,3),0)),IF(AND($D25&lt;=AT$6,$E25&gt;=AT$5),60,0)))</f>
        <v>0</v>
      </c>
      <c r="AU25" s="80">
        <f>IF(OR($A25="",NOT(ISNUMBER($G25))),"",IF(AND($F25&lt;=AU$6,$G25&gt;=AU$5),IF(AU$5&gt;$N25,5,$K25)*10+IF(AND($F25&gt;=AU$5,$F25&lt;=AU$6),IF(AND($G25&gt;=AU$5,$G25&lt;=AU$6),5,IF($L25=1,2,1)),IF(AND($G25&gt;=AU$5,$G25&lt;=AU$6),IF($M25&gt;0,4,3),0)),IF(AND($D25&lt;=AU$6,$E25&gt;=AU$5),60,0)))</f>
        <v>0</v>
      </c>
      <c r="AV25" s="80">
        <f>IF(OR($A25="",NOT(ISNUMBER($G25))),"",IF(AND($F25&lt;=AV$6,$G25&gt;=AV$5),IF(AV$5&gt;$N25,5,$K25)*10+IF(AND($F25&gt;=AV$5,$F25&lt;=AV$6),IF(AND($G25&gt;=AV$5,$G25&lt;=AV$6),5,IF($L25=1,2,1)),IF(AND($G25&gt;=AV$5,$G25&lt;=AV$6),IF($M25&gt;0,4,3),0)),IF(AND($D25&lt;=AV$6,$E25&gt;=AV$5),60,0)))</f>
        <v>0</v>
      </c>
      <c r="AW25" s="80">
        <f>IF(OR($A25="",NOT(ISNUMBER($G25))),"",IF(AND($F25&lt;=AW$6,$G25&gt;=AW$5),IF(AW$5&gt;$N25,5,$K25)*10+IF(AND($F25&gt;=AW$5,$F25&lt;=AW$6),IF(AND($G25&gt;=AW$5,$G25&lt;=AW$6),5,IF($L25=1,2,1)),IF(AND($G25&gt;=AW$5,$G25&lt;=AW$6),IF($M25&gt;0,4,3),0)),IF(AND($D25&lt;=AW$6,$E25&gt;=AW$5),60,0)))</f>
        <v>0</v>
      </c>
      <c r="AX25" s="80">
        <f>IF(OR($A25="",NOT(ISNUMBER($G25))),"",IF(AND($F25&lt;=AX$6,$G25&gt;=AX$5),IF(AX$5&gt;$N25,5,$K25)*10+IF(AND($F25&gt;=AX$5,$F25&lt;=AX$6),IF(AND($G25&gt;=AX$5,$G25&lt;=AX$6),5,IF($L25=1,2,1)),IF(AND($G25&gt;=AX$5,$G25&lt;=AX$6),IF($M25&gt;0,4,3),0)),IF(AND($D25&lt;=AX$6,$E25&gt;=AX$5),60,0)))</f>
        <v>0</v>
      </c>
      <c r="AY25" s="80">
        <f>IF(OR($A25="",NOT(ISNUMBER($G25))),"",IF(AND($F25&lt;=AY$6,$G25&gt;=AY$5),IF(AY$5&gt;$N25,5,$K25)*10+IF(AND($F25&gt;=AY$5,$F25&lt;=AY$6),IF(AND($G25&gt;=AY$5,$G25&lt;=AY$6),5,IF($L25=1,2,1)),IF(AND($G25&gt;=AY$5,$G25&lt;=AY$6),IF($M25&gt;0,4,3),0)),IF(AND($D25&lt;=AY$6,$E25&gt;=AY$5),60,0)))</f>
        <v>0</v>
      </c>
      <c r="AZ25" s="80">
        <f>IF(OR($A25="",NOT(ISNUMBER($G25))),"",IF(AND($F25&lt;=AZ$6,$G25&gt;=AZ$5),IF(AZ$5&gt;$N25,5,$K25)*10+IF(AND($F25&gt;=AZ$5,$F25&lt;=AZ$6),IF(AND($G25&gt;=AZ$5,$G25&lt;=AZ$6),5,IF($L25=1,2,1)),IF(AND($G25&gt;=AZ$5,$G25&lt;=AZ$6),IF($M25&gt;0,4,3),0)),IF(AND($D25&lt;=AZ$6,$E25&gt;=AZ$5),60,0)))</f>
        <v>0</v>
      </c>
      <c r="BA25" s="80">
        <f>IF(OR($A25="",NOT(ISNUMBER($G25))),"",IF(AND($F25&lt;=BA$6,$G25&gt;=BA$5),IF(BA$5&gt;$N25,5,$K25)*10+IF(AND($F25&gt;=BA$5,$F25&lt;=BA$6),IF(AND($G25&gt;=BA$5,$G25&lt;=BA$6),5,IF($L25=1,2,1)),IF(AND($G25&gt;=BA$5,$G25&lt;=BA$6),IF($M25&gt;0,4,3),0)),IF(AND($D25&lt;=BA$6,$E25&gt;=BA$5),60,0)))</f>
        <v>0</v>
      </c>
      <c r="BB25" s="80">
        <f>IF(OR($A25="",NOT(ISNUMBER($G25))),"",IF(AND($F25&lt;=BB$6,$G25&gt;=BB$5),IF(BB$5&gt;$N25,5,$K25)*10+IF(AND($F25&gt;=BB$5,$F25&lt;=BB$6),IF(AND($G25&gt;=BB$5,$G25&lt;=BB$6),5,IF($L25=1,2,1)),IF(AND($G25&gt;=BB$5,$G25&lt;=BB$6),IF($M25&gt;0,4,3),0)),IF(AND($D25&lt;=BB$6,$E25&gt;=BB$5),60,0)))</f>
        <v>0</v>
      </c>
      <c r="BC25" s="80">
        <f>IF(OR($A25="",NOT(ISNUMBER($G25))),"",IF(AND($F25&lt;=BC$6,$G25&gt;=BC$5),IF(BC$5&gt;$N25,5,$K25)*10+IF(AND($F25&gt;=BC$5,$F25&lt;=BC$6),IF(AND($G25&gt;=BC$5,$G25&lt;=BC$6),5,IF($L25=1,2,1)),IF(AND($G25&gt;=BC$5,$G25&lt;=BC$6),IF($M25&gt;0,4,3),0)),IF(AND($D25&lt;=BC$6,$E25&gt;=BC$5),60,0)))</f>
        <v>0</v>
      </c>
      <c r="BD25" s="80">
        <f>IF(OR($A25="",NOT(ISNUMBER($G25))),"",IF(AND($F25&lt;=BD$6,$G25&gt;=BD$5),IF(BD$5&gt;$N25,5,$K25)*10+IF(AND($F25&gt;=BD$5,$F25&lt;=BD$6),IF(AND($G25&gt;=BD$5,$G25&lt;=BD$6),5,IF($L25=1,2,1)),IF(AND($G25&gt;=BD$5,$G25&lt;=BD$6),IF($M25&gt;0,4,3),0)),IF(AND($D25&lt;=BD$6,$E25&gt;=BD$5),60,0)))</f>
        <v>0</v>
      </c>
      <c r="BE25" s="80">
        <f>IF(OR($A25="",NOT(ISNUMBER($G25))),"",IF(AND($F25&lt;=BE$6,$G25&gt;=BE$5),IF(BE$5&gt;$N25,5,$K25)*10+IF(AND($F25&gt;=BE$5,$F25&lt;=BE$6),IF(AND($G25&gt;=BE$5,$G25&lt;=BE$6),5,IF($L25=1,2,1)),IF(AND($G25&gt;=BE$5,$G25&lt;=BE$6),IF($M25&gt;0,4,3),0)),IF(AND($D25&lt;=BE$6,$E25&gt;=BE$5),60,0)))</f>
        <v>0</v>
      </c>
      <c r="BF25" s="80">
        <f>IF(OR($A25="",NOT(ISNUMBER($G25))),"",IF(AND($F25&lt;=BF$6,$G25&gt;=BF$5),IF(BF$5&gt;$N25,5,$K25)*10+IF(AND($F25&gt;=BF$5,$F25&lt;=BF$6),IF(AND($G25&gt;=BF$5,$G25&lt;=BF$6),5,IF($L25=1,2,1)),IF(AND($G25&gt;=BF$5,$G25&lt;=BF$6),IF($M25&gt;0,4,3),0)),IF(AND($D25&lt;=BF$6,$E25&gt;=BF$5),60,0)))</f>
        <v>0</v>
      </c>
      <c r="BG25" s="80">
        <f>IF(OR($A25="",NOT(ISNUMBER($G25))),"",IF(AND($F25&lt;=BG$6,$G25&gt;=BG$5),IF(BG$5&gt;$N25,5,$K25)*10+IF(AND($F25&gt;=BG$5,$F25&lt;=BG$6),IF(AND($G25&gt;=BG$5,$G25&lt;=BG$6),5,IF($L25=1,2,1)),IF(AND($G25&gt;=BG$5,$G25&lt;=BG$6),IF($M25&gt;0,4,3),0)),IF(AND($D25&lt;=BG$6,$E25&gt;=BG$5),60,0)))</f>
        <v>0</v>
      </c>
      <c r="BH25" s="80">
        <f>IF(OR($A25="",NOT(ISNUMBER($G25))),"",IF(AND($F25&lt;=BH$6,$G25&gt;=BH$5),IF(BH$5&gt;$N25,5,$K25)*10+IF(AND($F25&gt;=BH$5,$F25&lt;=BH$6),IF(AND($G25&gt;=BH$5,$G25&lt;=BH$6),5,IF($L25=1,2,1)),IF(AND($G25&gt;=BH$5,$G25&lt;=BH$6),IF($M25&gt;0,4,3),0)),IF(AND($D25&lt;=BH$6,$E25&gt;=BH$5),60,0)))</f>
        <v>0</v>
      </c>
      <c r="BI25" s="80">
        <f>IF(OR($A25="",NOT(ISNUMBER($G25))),"",IF(AND($F25&lt;=BI$6,$G25&gt;=BI$5),IF(BI$5&gt;$N25,5,$K25)*10+IF(AND($F25&gt;=BI$5,$F25&lt;=BI$6),IF(AND($G25&gt;=BI$5,$G25&lt;=BI$6),5,IF($L25=1,2,1)),IF(AND($G25&gt;=BI$5,$G25&lt;=BI$6),IF($M25&gt;0,4,3),0)),IF(AND($D25&lt;=BI$6,$E25&gt;=BI$5),60,0)))</f>
        <v>0</v>
      </c>
      <c r="BJ25" s="80">
        <f>IF(OR($A25="",NOT(ISNUMBER($G25))),"",IF(AND($F25&lt;=BJ$6,$G25&gt;=BJ$5),IF(BJ$5&gt;$N25,5,$K25)*10+IF(AND($F25&gt;=BJ$5,$F25&lt;=BJ$6),IF(AND($G25&gt;=BJ$5,$G25&lt;=BJ$6),5,IF($L25=1,2,1)),IF(AND($G25&gt;=BJ$5,$G25&lt;=BJ$6),IF($M25&gt;0,4,3),0)),IF(AND($D25&lt;=BJ$6,$E25&gt;=BJ$5),60,0)))</f>
        <v>0</v>
      </c>
      <c r="BK25" s="80">
        <f>IF(OR($A25="",NOT(ISNUMBER($G25))),"",IF(AND($F25&lt;=BK$6,$G25&gt;=BK$5),IF(BK$5&gt;$N25,5,$K25)*10+IF(AND($F25&gt;=BK$5,$F25&lt;=BK$6),IF(AND($G25&gt;=BK$5,$G25&lt;=BK$6),5,IF($L25=1,2,1)),IF(AND($G25&gt;=BK$5,$G25&lt;=BK$6),IF($M25&gt;0,4,3),0)),IF(AND($D25&lt;=BK$6,$E25&gt;=BK$5),60,0)))</f>
        <v>0</v>
      </c>
      <c r="BL25" s="80">
        <f>IF(OR($A25="",NOT(ISNUMBER($G25))),"",IF(AND($F25&lt;=BL$6,$G25&gt;=BL$5),IF(BL$5&gt;$N25,5,$K25)*10+IF(AND($F25&gt;=BL$5,$F25&lt;=BL$6),IF(AND($G25&gt;=BL$5,$G25&lt;=BL$6),5,IF($L25=1,2,1)),IF(AND($G25&gt;=BL$5,$G25&lt;=BL$6),IF($M25&gt;0,4,3),0)),IF(AND($D25&lt;=BL$6,$E25&gt;=BL$5),60,0)))</f>
        <v>0</v>
      </c>
      <c r="BM25" s="80">
        <f>IF(OR($A25="",NOT(ISNUMBER($G25))),"",IF(AND($F25&lt;=BM$6,$G25&gt;=BM$5),IF(BM$5&gt;$N25,5,$K25)*10+IF(AND($F25&gt;=BM$5,$F25&lt;=BM$6),IF(AND($G25&gt;=BM$5,$G25&lt;=BM$6),5,IF($L25=1,2,1)),IF(AND($G25&gt;=BM$5,$G25&lt;=BM$6),IF($M25&gt;0,4,3),0)),IF(AND($D25&lt;=BM$6,$E25&gt;=BM$5),60,0)))</f>
        <v>0</v>
      </c>
      <c r="BN25" s="80">
        <f>IF(OR($A25="",NOT(ISNUMBER($G25))),"",IF(AND($F25&lt;=BN$6,$G25&gt;=BN$5),IF(BN$5&gt;$N25,5,$K25)*10+IF(AND($F25&gt;=BN$5,$F25&lt;=BN$6),IF(AND($G25&gt;=BN$5,$G25&lt;=BN$6),5,IF($L25=1,2,1)),IF(AND($G25&gt;=BN$5,$G25&lt;=BN$6),IF($M25&gt;0,4,3),0)),IF(AND($D25&lt;=BN$6,$E25&gt;=BN$5),60,0)))</f>
        <v>0</v>
      </c>
      <c r="BO25" s="80">
        <f>IF(OR($A25="",NOT(ISNUMBER($G25))),"",IF(AND($F25&lt;=BO$6,$G25&gt;=BO$5),IF(BO$5&gt;$N25,5,$K25)*10+IF(AND($F25&gt;=BO$5,$F25&lt;=BO$6),IF(AND($G25&gt;=BO$5,$G25&lt;=BO$6),5,IF($L25=1,2,1)),IF(AND($G25&gt;=BO$5,$G25&lt;=BO$6),IF($M25&gt;0,4,3),0)),IF(AND($D25&lt;=BO$6,$E25&gt;=BO$5),60,0)))</f>
        <v>0</v>
      </c>
      <c r="BP25" s="80">
        <f>IF(OR($A25="",NOT(ISNUMBER($G25))),"",IF(AND($F25&lt;=BP$6,$G25&gt;=BP$5),IF(BP$5&gt;$N25,5,$K25)*10+IF(AND($F25&gt;=BP$5,$F25&lt;=BP$6),IF(AND($G25&gt;=BP$5,$G25&lt;=BP$6),5,IF($L25=1,2,1)),IF(AND($G25&gt;=BP$5,$G25&lt;=BP$6),IF($M25&gt;0,4,3),0)),IF(AND($D25&lt;=BP$6,$E25&gt;=BP$5),60,0)))</f>
        <v>0</v>
      </c>
      <c r="BQ25" s="80">
        <f>IF(OR($A25="",NOT(ISNUMBER($G25))),"",IF(AND($F25&lt;=BQ$6,$G25&gt;=BQ$5),IF(BQ$5&gt;$N25,5,$K25)*10+IF(AND($F25&gt;=BQ$5,$F25&lt;=BQ$6),IF(AND($G25&gt;=BQ$5,$G25&lt;=BQ$6),5,IF($L25=1,2,1)),IF(AND($G25&gt;=BQ$5,$G25&lt;=BQ$6),IF($M25&gt;0,4,3),0)),IF(AND($D25&lt;=BQ$6,$E25&gt;=BQ$5),60,0)))</f>
        <v>0</v>
      </c>
      <c r="BR25" s="80">
        <f>IF(OR($A25="",NOT(ISNUMBER($G25))),"",IF(AND($F25&lt;=BR$6,$G25&gt;=BR$5),IF(BR$5&gt;$N25,5,$K25)*10+IF(AND($F25&gt;=BR$5,$F25&lt;=BR$6),IF(AND($G25&gt;=BR$5,$G25&lt;=BR$6),5,IF($L25=1,2,1)),IF(AND($G25&gt;=BR$5,$G25&lt;=BR$6),IF($M25&gt;0,4,3),0)),IF(AND($D25&lt;=BR$6,$E25&gt;=BR$5),60,0)))</f>
        <v>0</v>
      </c>
      <c r="BS25" s="80">
        <f>IF(OR($A25="",NOT(ISNUMBER($G25))),"",IF(AND($F25&lt;=BS$6,$G25&gt;=BS$5),IF(BS$5&gt;$N25,5,$K25)*10+IF(AND($F25&gt;=BS$5,$F25&lt;=BS$6),IF(AND($G25&gt;=BS$5,$G25&lt;=BS$6),5,IF($L25=1,2,1)),IF(AND($G25&gt;=BS$5,$G25&lt;=BS$6),IF($M25&gt;0,4,3),0)),IF(AND($D25&lt;=BS$6,$E25&gt;=BS$5),60,0)))</f>
        <v>0</v>
      </c>
      <c r="BT25" s="80">
        <f>IF(OR($A25="",NOT(ISNUMBER($G25))),"",IF(AND($F25&lt;=BT$6,$G25&gt;=BT$5),IF(BT$5&gt;$N25,5,$K25)*10+IF(AND($F25&gt;=BT$5,$F25&lt;=BT$6),IF(AND($G25&gt;=BT$5,$G25&lt;=BT$6),5,IF($L25=1,2,1)),IF(AND($G25&gt;=BT$5,$G25&lt;=BT$6),IF($M25&gt;0,4,3),0)),IF(AND($D25&lt;=BT$6,$E25&gt;=BT$5),60,0)))</f>
        <v>0</v>
      </c>
      <c r="BU25" s="80">
        <f>IF(OR($A25="",NOT(ISNUMBER($G25))),"",IF(AND($F25&lt;=BU$6,$G25&gt;=BU$5),IF(BU$5&gt;$N25,5,$K25)*10+IF(AND($F25&gt;=BU$5,$F25&lt;=BU$6),IF(AND($G25&gt;=BU$5,$G25&lt;=BU$6),5,IF($L25=1,2,1)),IF(AND($G25&gt;=BU$5,$G25&lt;=BU$6),IF($M25&gt;0,4,3),0)),IF(AND($D25&lt;=BU$6,$E25&gt;=BU$5),60,0)))</f>
        <v>0</v>
      </c>
      <c r="BV25" s="80">
        <f>IF(OR($A25="",NOT(ISNUMBER($G25))),"",IF(AND($F25&lt;=BV$6,$G25&gt;=BV$5),IF(BV$5&gt;$N25,5,$K25)*10+IF(AND($F25&gt;=BV$5,$F25&lt;=BV$6),IF(AND($G25&gt;=BV$5,$G25&lt;=BV$6),5,IF($L25=1,2,1)),IF(AND($G25&gt;=BV$5,$G25&lt;=BV$6),IF($M25&gt;0,4,3),0)),IF(AND($D25&lt;=BV$6,$E25&gt;=BV$5),60,0)))</f>
        <v>0</v>
      </c>
      <c r="BW25" s="80">
        <f>IF(OR($A25="",NOT(ISNUMBER($G25))),"",IF(AND($F25&lt;=BW$6,$G25&gt;=BW$5),IF(BW$5&gt;$N25,5,$K25)*10+IF(AND($F25&gt;=BW$5,$F25&lt;=BW$6),IF(AND($G25&gt;=BW$5,$G25&lt;=BW$6),5,IF($L25=1,2,1)),IF(AND($G25&gt;=BW$5,$G25&lt;=BW$6),IF($M25&gt;0,4,3),0)),IF(AND($D25&lt;=BW$6,$E25&gt;=BW$5),60,0)))</f>
        <v>0</v>
      </c>
      <c r="BX25" s="80">
        <f>IF(OR($A25="",NOT(ISNUMBER($G25))),"",IF(AND($F25&lt;=BX$6,$G25&gt;=BX$5),IF(BX$5&gt;$N25,5,$K25)*10+IF(AND($F25&gt;=BX$5,$F25&lt;=BX$6),IF(AND($G25&gt;=BX$5,$G25&lt;=BX$6),5,IF($L25=1,2,1)),IF(AND($G25&gt;=BX$5,$G25&lt;=BX$6),IF($M25&gt;0,4,3),0)),IF(AND($D25&lt;=BX$6,$E25&gt;=BX$5),60,0)))</f>
        <v>0</v>
      </c>
      <c r="BY25" s="80">
        <f>IF(OR($A25="",NOT(ISNUMBER($G25))),"",IF(AND($F25&lt;=BY$6,$G25&gt;=BY$5),IF(BY$5&gt;$N25,5,$K25)*10+IF(AND($F25&gt;=BY$5,$F25&lt;=BY$6),IF(AND($G25&gt;=BY$5,$G25&lt;=BY$6),5,IF($L25=1,2,1)),IF(AND($G25&gt;=BY$5,$G25&lt;=BY$6),IF($M25&gt;0,4,3),0)),IF(AND($D25&lt;=BY$6,$E25&gt;=BY$5),60,0)))</f>
        <v>0</v>
      </c>
      <c r="BZ25" s="80">
        <f>IF(OR($A25="",NOT(ISNUMBER($G25))),"",IF(AND($F25&lt;=BZ$6,$G25&gt;=BZ$5),IF(BZ$5&gt;$N25,5,$K25)*10+IF(AND($F25&gt;=BZ$5,$F25&lt;=BZ$6),IF(AND($G25&gt;=BZ$5,$G25&lt;=BZ$6),5,IF($L25=1,2,1)),IF(AND($G25&gt;=BZ$5,$G25&lt;=BZ$6),IF($M25&gt;0,4,3),0)),IF(AND($D25&lt;=BZ$6,$E25&gt;=BZ$5),60,0)))</f>
        <v>0</v>
      </c>
      <c r="CA25" s="80">
        <f>IF(OR($A25="",NOT(ISNUMBER($G25))),"",IF(AND($F25&lt;=CA$6,$G25&gt;=CA$5),IF(CA$5&gt;$N25,5,$K25)*10+IF(AND($F25&gt;=CA$5,$F25&lt;=CA$6),IF(AND($G25&gt;=CA$5,$G25&lt;=CA$6),5,IF($L25=1,2,1)),IF(AND($G25&gt;=CA$5,$G25&lt;=CA$6),IF($M25&gt;0,4,3),0)),IF(AND($D25&lt;=CA$6,$E25&gt;=CA$5),60,0)))</f>
        <v>0</v>
      </c>
      <c r="CB25" s="80">
        <f>IF(OR($A25="",NOT(ISNUMBER($G25))),"",IF(AND($F25&lt;=CB$6,$G25&gt;=CB$5),IF(CB$5&gt;$N25,5,$K25)*10+IF(AND($F25&gt;=CB$5,$F25&lt;=CB$6),IF(AND($G25&gt;=CB$5,$G25&lt;=CB$6),5,IF($L25=1,2,1)),IF(AND($G25&gt;=CB$5,$G25&lt;=CB$6),IF($M25&gt;0,4,3),0)),IF(AND($D25&lt;=CB$6,$E25&gt;=CB$5),60,0)))</f>
        <v>0</v>
      </c>
      <c r="CC25" s="80">
        <f>IF(OR($A25="",NOT(ISNUMBER($G25))),"",IF(AND($F25&lt;=CC$6,$G25&gt;=CC$5),IF(CC$5&gt;$N25,5,$K25)*10+IF(AND($F25&gt;=CC$5,$F25&lt;=CC$6),IF(AND($G25&gt;=CC$5,$G25&lt;=CC$6),5,IF($L25=1,2,1)),IF(AND($G25&gt;=CC$5,$G25&lt;=CC$6),IF($M25&gt;0,4,3),0)),IF(AND($D25&lt;=CC$6,$E25&gt;=CC$5),60,0)))</f>
        <v>0</v>
      </c>
      <c r="CD25" s="80">
        <f>IF(OR($A25="",NOT(ISNUMBER($G25))),"",IF(AND($F25&lt;=CD$6,$G25&gt;=CD$5),IF(CD$5&gt;$N25,5,$K25)*10+IF(AND($F25&gt;=CD$5,$F25&lt;=CD$6),IF(AND($G25&gt;=CD$5,$G25&lt;=CD$6),5,IF($L25=1,2,1)),IF(AND($G25&gt;=CD$5,$G25&lt;=CD$6),IF($M25&gt;0,4,3),0)),IF(AND($D25&lt;=CD$6,$E25&gt;=CD$5),60,0)))</f>
        <v>0</v>
      </c>
      <c r="CE25" s="80">
        <f>IF(OR($A25="",NOT(ISNUMBER($G25))),"",IF(AND($F25&lt;=CE$6,$G25&gt;=CE$5),IF(CE$5&gt;$N25,5,$K25)*10+IF(AND($F25&gt;=CE$5,$F25&lt;=CE$6),IF(AND($G25&gt;=CE$5,$G25&lt;=CE$6),5,IF($L25=1,2,1)),IF(AND($G25&gt;=CE$5,$G25&lt;=CE$6),IF($M25&gt;0,4,3),0)),IF(AND($D25&lt;=CE$6,$E25&gt;=CE$5),60,0)))</f>
        <v>0</v>
      </c>
      <c r="CF25" s="80">
        <f>IF(OR($A25="",NOT(ISNUMBER($G25))),"",IF(AND($F25&lt;=CF$6,$G25&gt;=CF$5),IF(CF$5&gt;$N25,5,$K25)*10+IF(AND($F25&gt;=CF$5,$F25&lt;=CF$6),IF(AND($G25&gt;=CF$5,$G25&lt;=CF$6),5,IF($L25=1,2,1)),IF(AND($G25&gt;=CF$5,$G25&lt;=CF$6),IF($M25&gt;0,4,3),0)),IF(AND($D25&lt;=CF$6,$E25&gt;=CF$5),60,0)))</f>
        <v>0</v>
      </c>
      <c r="CG25" s="80">
        <f>IF(OR($A25="",NOT(ISNUMBER($G25))),"",IF(AND($F25&lt;=CG$6,$G25&gt;=CG$5),IF(CG$5&gt;$N25,5,$K25)*10+IF(AND($F25&gt;=CG$5,$F25&lt;=CG$6),IF(AND($G25&gt;=CG$5,$G25&lt;=CG$6),5,IF($L25=1,2,1)),IF(AND($G25&gt;=CG$5,$G25&lt;=CG$6),IF($M25&gt;0,4,3),0)),IF(AND($D25&lt;=CG$6,$E25&gt;=CG$5),60,0)))</f>
        <v>0</v>
      </c>
      <c r="CH25" s="80">
        <f>IF(OR($A25="",NOT(ISNUMBER($G25))),"",IF(AND($F25&lt;=CH$6,$G25&gt;=CH$5),IF(CH$5&gt;$N25,5,$K25)*10+IF(AND($F25&gt;=CH$5,$F25&lt;=CH$6),IF(AND($G25&gt;=CH$5,$G25&lt;=CH$6),5,IF($L25=1,2,1)),IF(AND($G25&gt;=CH$5,$G25&lt;=CH$6),IF($M25&gt;0,4,3),0)),IF(AND($D25&lt;=CH$6,$E25&gt;=CH$5),60,0)))</f>
        <v>0</v>
      </c>
      <c r="CI25" s="80">
        <f>IF(OR($A25="",NOT(ISNUMBER($G25))),"",IF(AND($F25&lt;=CI$6,$G25&gt;=CI$5),IF(CI$5&gt;$N25,5,$K25)*10+IF(AND($F25&gt;=CI$5,$F25&lt;=CI$6),IF(AND($G25&gt;=CI$5,$G25&lt;=CI$6),5,IF($L25=1,2,1)),IF(AND($G25&gt;=CI$5,$G25&lt;=CI$6),IF($M25&gt;0,4,3),0)),IF(AND($D25&lt;=CI$6,$E25&gt;=CI$5),60,0)))</f>
        <v>0</v>
      </c>
      <c r="CJ25" s="80">
        <f>IF(OR($A25="",NOT(ISNUMBER($G25))),"",IF(AND($F25&lt;=CJ$6,$G25&gt;=CJ$5),IF(CJ$5&gt;$N25,5,$K25)*10+IF(AND($F25&gt;=CJ$5,$F25&lt;=CJ$6),IF(AND($G25&gt;=CJ$5,$G25&lt;=CJ$6),5,IF($L25=1,2,1)),IF(AND($G25&gt;=CJ$5,$G25&lt;=CJ$6),IF($M25&gt;0,4,3),0)),IF(AND($D25&lt;=CJ$6,$E25&gt;=CJ$5),60,0)))</f>
        <v>0</v>
      </c>
      <c r="CK25" s="80">
        <f>IF(OR($A25="",NOT(ISNUMBER($G25))),"",IF(AND($F25&lt;=CK$6,$G25&gt;=CK$5),IF(CK$5&gt;$N25,5,$K25)*10+IF(AND($F25&gt;=CK$5,$F25&lt;=CK$6),IF(AND($G25&gt;=CK$5,$G25&lt;=CK$6),5,IF($L25=1,2,1)),IF(AND($G25&gt;=CK$5,$G25&lt;=CK$6),IF($M25&gt;0,4,3),0)),IF(AND($D25&lt;=CK$6,$E25&gt;=CK$5),60,0)))</f>
        <v>0</v>
      </c>
      <c r="CL25" s="80">
        <f>IF(OR($A25="",NOT(ISNUMBER($G25))),"",IF(AND($F25&lt;=CL$6,$G25&gt;=CL$5),IF(CL$5&gt;$N25,5,$K25)*10+IF(AND($F25&gt;=CL$5,$F25&lt;=CL$6),IF(AND($G25&gt;=CL$5,$G25&lt;=CL$6),5,IF($L25=1,2,1)),IF(AND($G25&gt;=CL$5,$G25&lt;=CL$6),IF($M25&gt;0,4,3),0)),IF(AND($D25&lt;=CL$6,$E25&gt;=CL$5),60,0)))</f>
        <v>0</v>
      </c>
      <c r="CM25" s="80">
        <f>IF(OR($A25="",NOT(ISNUMBER($G25))),"",IF(AND($F25&lt;=CM$6,$G25&gt;=CM$5),IF(CM$5&gt;$N25,5,$K25)*10+IF(AND($F25&gt;=CM$5,$F25&lt;=CM$6),IF(AND($G25&gt;=CM$5,$G25&lt;=CM$6),5,IF($L25=1,2,1)),IF(AND($G25&gt;=CM$5,$G25&lt;=CM$6),IF($M25&gt;0,4,3),0)),IF(AND($D25&lt;=CM$6,$E25&gt;=CM$5),60,0)))</f>
        <v>0</v>
      </c>
      <c r="CN25" s="80">
        <f>IF(OR($A25="",NOT(ISNUMBER($G25))),"",IF(AND($F25&lt;=CN$6,$G25&gt;=CN$5),IF(CN$5&gt;$N25,5,$K25)*10+IF(AND($F25&gt;=CN$5,$F25&lt;=CN$6),IF(AND($G25&gt;=CN$5,$G25&lt;=CN$6),5,IF($L25=1,2,1)),IF(AND($G25&gt;=CN$5,$G25&lt;=CN$6),IF($M25&gt;0,4,3),0)),IF(AND($D25&lt;=CN$6,$E25&gt;=CN$5),60,0)))</f>
        <v>0</v>
      </c>
      <c r="CO25" s="80">
        <f>IF(OR($A25="",NOT(ISNUMBER($G25))),"",IF(AND($F25&lt;=CO$6,$G25&gt;=CO$5),IF(CO$5&gt;$N25,5,$K25)*10+IF(AND($F25&gt;=CO$5,$F25&lt;=CO$6),IF(AND($G25&gt;=CO$5,$G25&lt;=CO$6),5,IF($L25=1,2,1)),IF(AND($G25&gt;=CO$5,$G25&lt;=CO$6),IF($M25&gt;0,4,3),0)),IF(AND($D25&lt;=CO$6,$E25&gt;=CO$5),60,0)))</f>
        <v>0</v>
      </c>
      <c r="CP25" s="80">
        <f>IF(OR($A25="",NOT(ISNUMBER($G25))),"",IF(AND($F25&lt;=CP$6,$G25&gt;=CP$5),IF(CP$5&gt;$N25,5,$K25)*10+IF(AND($F25&gt;=CP$5,$F25&lt;=CP$6),IF(AND($G25&gt;=CP$5,$G25&lt;=CP$6),5,IF($L25=1,2,1)),IF(AND($G25&gt;=CP$5,$G25&lt;=CP$6),IF($M25&gt;0,4,3),0)),IF(AND($D25&lt;=CP$6,$E25&gt;=CP$5),60,0)))</f>
        <v>0</v>
      </c>
      <c r="CQ25" s="80">
        <f>IF(OR($A25="",NOT(ISNUMBER($G25))),"",IF(AND($F25&lt;=CQ$6,$G25&gt;=CQ$5),IF(CQ$5&gt;$N25,5,$K25)*10+IF(AND($F25&gt;=CQ$5,$F25&lt;=CQ$6),IF(AND($G25&gt;=CQ$5,$G25&lt;=CQ$6),5,IF($L25=1,2,1)),IF(AND($G25&gt;=CQ$5,$G25&lt;=CQ$6),IF($M25&gt;0,4,3),0)),IF(AND($D25&lt;=CQ$6,$E25&gt;=CQ$5),60,0)))</f>
        <v>0</v>
      </c>
      <c r="CR25" s="80">
        <f>IF(OR($A25="",NOT(ISNUMBER($G25))),"",IF(AND($F25&lt;=CR$6,$G25&gt;=CR$5),IF(CR$5&gt;$N25,5,$K25)*10+IF(AND($F25&gt;=CR$5,$F25&lt;=CR$6),IF(AND($G25&gt;=CR$5,$G25&lt;=CR$6),5,IF($L25=1,2,1)),IF(AND($G25&gt;=CR$5,$G25&lt;=CR$6),IF($M25&gt;0,4,3),0)),IF(AND($D25&lt;=CR$6,$E25&gt;=CR$5),60,0)))</f>
        <v>0</v>
      </c>
      <c r="CS25" s="80">
        <f>IF(OR($A25="",NOT(ISNUMBER($G25))),"",IF(AND($F25&lt;=CS$6,$G25&gt;=CS$5),IF(CS$5&gt;$N25,5,$K25)*10+IF(AND($F25&gt;=CS$5,$F25&lt;=CS$6),IF(AND($G25&gt;=CS$5,$G25&lt;=CS$6),5,IF($L25=1,2,1)),IF(AND($G25&gt;=CS$5,$G25&lt;=CS$6),IF($M25&gt;0,4,3),0)),IF(AND($D25&lt;=CS$6,$E25&gt;=CS$5),60,0)))</f>
        <v>0</v>
      </c>
      <c r="CT25" s="80">
        <f>IF(OR($A25="",NOT(ISNUMBER($G25))),"",IF(AND($F25&lt;=CT$6,$G25&gt;=CT$5),IF(CT$5&gt;$N25,5,$K25)*10+IF(AND($F25&gt;=CT$5,$F25&lt;=CT$6),IF(AND($G25&gt;=CT$5,$G25&lt;=CT$6),5,IF($L25=1,2,1)),IF(AND($G25&gt;=CT$5,$G25&lt;=CT$6),IF($M25&gt;0,4,3),0)),IF(AND($D25&lt;=CT$6,$E25&gt;=CT$5),60,0)))</f>
        <v>0</v>
      </c>
      <c r="CU25" s="80">
        <f>IF(OR($A25="",NOT(ISNUMBER($G25))),"",IF(AND($F25&lt;=CU$6,$G25&gt;=CU$5),IF(CU$5&gt;$N25,5,$K25)*10+IF(AND($F25&gt;=CU$5,$F25&lt;=CU$6),IF(AND($G25&gt;=CU$5,$G25&lt;=CU$6),5,IF($L25=1,2,1)),IF(AND($G25&gt;=CU$5,$G25&lt;=CU$6),IF($M25&gt;0,4,3),0)),IF(AND($D25&lt;=CU$6,$E25&gt;=CU$5),60,0)))</f>
        <v>0</v>
      </c>
      <c r="CV25" s="80">
        <f>IF(OR($A25="",NOT(ISNUMBER($G25))),"",IF(AND($F25&lt;=CV$6,$G25&gt;=CV$5),IF(CV$5&gt;$N25,5,$K25)*10+IF(AND($F25&gt;=CV$5,$F25&lt;=CV$6),IF(AND($G25&gt;=CV$5,$G25&lt;=CV$6),5,IF($L25=1,2,1)),IF(AND($G25&gt;=CV$5,$G25&lt;=CV$6),IF($M25&gt;0,4,3),0)),IF(AND($D25&lt;=CV$6,$E25&gt;=CV$5),60,0)))</f>
        <v>0</v>
      </c>
      <c r="CW25" s="80">
        <f>IF(OR($A25="",NOT(ISNUMBER($G25))),"",IF(AND($F25&lt;=CW$6,$G25&gt;=CW$5),IF(CW$5&gt;$N25,5,$K25)*10+IF(AND($F25&gt;=CW$5,$F25&lt;=CW$6),IF(AND($G25&gt;=CW$5,$G25&lt;=CW$6),5,IF($L25=1,2,1)),IF(AND($G25&gt;=CW$5,$G25&lt;=CW$6),IF($M25&gt;0,4,3),0)),IF(AND($D25&lt;=CW$6,$E25&gt;=CW$5),60,0)))</f>
        <v>0</v>
      </c>
      <c r="CX25" s="80">
        <f>IF(OR($A25="",NOT(ISNUMBER($G25))),"",IF(AND($F25&lt;=CX$6,$G25&gt;=CX$5),IF(CX$5&gt;$N25,5,$K25)*10+IF(AND($F25&gt;=CX$5,$F25&lt;=CX$6),IF(AND($G25&gt;=CX$5,$G25&lt;=CX$6),5,IF($L25=1,2,1)),IF(AND($G25&gt;=CX$5,$G25&lt;=CX$6),IF($M25&gt;0,4,3),0)),IF(AND($D25&lt;=CX$6,$E25&gt;=CX$5),60,0)))</f>
        <v>0</v>
      </c>
      <c r="CY25" s="80">
        <f>IF(OR($A25="",NOT(ISNUMBER($G25))),"",IF(AND($F25&lt;=CY$6,$G25&gt;=CY$5),IF(CY$5&gt;$N25,5,$K25)*10+IF(AND($F25&gt;=CY$5,$F25&lt;=CY$6),IF(AND($G25&gt;=CY$5,$G25&lt;=CY$6),5,IF($L25=1,2,1)),IF(AND($G25&gt;=CY$5,$G25&lt;=CY$6),IF($M25&gt;0,4,3),0)),IF(AND($D25&lt;=CY$6,$E25&gt;=CY$5),60,0)))</f>
        <v>0</v>
      </c>
      <c r="CZ25" s="80">
        <f>IF(OR($A25="",NOT(ISNUMBER($G25))),"",IF(AND($F25&lt;=CZ$6,$G25&gt;=CZ$5),IF(CZ$5&gt;$N25,5,$K25)*10+IF(AND($F25&gt;=CZ$5,$F25&lt;=CZ$6),IF(AND($G25&gt;=CZ$5,$G25&lt;=CZ$6),5,IF($L25=1,2,1)),IF(AND($G25&gt;=CZ$5,$G25&lt;=CZ$6),IF($M25&gt;0,4,3),0)),IF(AND($D25&lt;=CZ$6,$E25&gt;=CZ$5),60,0)))</f>
        <v>0</v>
      </c>
      <c r="DA25" s="80">
        <f>IF(OR($A25="",NOT(ISNUMBER($G25))),"",IF(AND($F25&lt;=DA$6,$G25&gt;=DA$5),IF(DA$5&gt;$N25,5,$K25)*10+IF(AND($F25&gt;=DA$5,$F25&lt;=DA$6),IF(AND($G25&gt;=DA$5,$G25&lt;=DA$6),5,IF($L25=1,2,1)),IF(AND($G25&gt;=DA$5,$G25&lt;=DA$6),IF($M25&gt;0,4,3),0)),IF(AND($D25&lt;=DA$6,$E25&gt;=DA$5),60,0)))</f>
        <v>0</v>
      </c>
      <c r="DB25" s="80">
        <f>IF(OR($A25="",NOT(ISNUMBER($G25))),"",IF(AND($F25&lt;=DB$6,$G25&gt;=DB$5),IF(DB$5&gt;$N25,5,$K25)*10+IF(AND($F25&gt;=DB$5,$F25&lt;=DB$6),IF(AND($G25&gt;=DB$5,$G25&lt;=DB$6),5,IF($L25=1,2,1)),IF(AND($G25&gt;=DB$5,$G25&lt;=DB$6),IF($M25&gt;0,4,3),0)),IF(AND($D25&lt;=DB$6,$E25&gt;=DB$5),60,0)))</f>
        <v>0</v>
      </c>
      <c r="DC25" s="80">
        <f>IF(OR($A25="",NOT(ISNUMBER($G25))),"",IF(AND($F25&lt;=DC$6,$G25&gt;=DC$5),IF(DC$5&gt;$N25,5,$K25)*10+IF(AND($F25&gt;=DC$5,$F25&lt;=DC$6),IF(AND($G25&gt;=DC$5,$G25&lt;=DC$6),5,IF($L25=1,2,1)),IF(AND($G25&gt;=DC$5,$G25&lt;=DC$6),IF($M25&gt;0,4,3),0)),IF(AND($D25&lt;=DC$6,$E25&gt;=DC$5),60,0)))</f>
        <v>0</v>
      </c>
      <c r="DD25" s="80">
        <f>IF(OR($A25="",NOT(ISNUMBER($G25))),"",IF(AND($F25&lt;=DD$6,$G25&gt;=DD$5),IF(DD$5&gt;$N25,5,$K25)*10+IF(AND($F25&gt;=DD$5,$F25&lt;=DD$6),IF(AND($G25&gt;=DD$5,$G25&lt;=DD$6),5,IF($L25=1,2,1)),IF(AND($G25&gt;=DD$5,$G25&lt;=DD$6),IF($M25&gt;0,4,3),0)),IF(AND($D25&lt;=DD$6,$E25&gt;=DD$5),60,0)))</f>
        <v>0</v>
      </c>
      <c r="DE25" s="80">
        <f>IF(OR($A25="",NOT(ISNUMBER($G25))),"",IF(AND($F25&lt;=DE$6,$G25&gt;=DE$5),IF(DE$5&gt;$N25,5,$K25)*10+IF(AND($F25&gt;=DE$5,$F25&lt;=DE$6),IF(AND($G25&gt;=DE$5,$G25&lt;=DE$6),5,IF($L25=1,2,1)),IF(AND($G25&gt;=DE$5,$G25&lt;=DE$6),IF($M25&gt;0,4,3),0)),IF(AND($D25&lt;=DE$6,$E25&gt;=DE$5),60,0)))</f>
        <v>0</v>
      </c>
      <c r="DF25" s="80">
        <f>IF(OR($A25="",NOT(ISNUMBER($G25))),"",IF(AND($F25&lt;=DF$6,$G25&gt;=DF$5),IF(DF$5&gt;$N25,5,$K25)*10+IF(AND($F25&gt;=DF$5,$F25&lt;=DF$6),IF(AND($G25&gt;=DF$5,$G25&lt;=DF$6),5,IF($L25=1,2,1)),IF(AND($G25&gt;=DF$5,$G25&lt;=DF$6),IF($M25&gt;0,4,3),0)),IF(AND($D25&lt;=DF$6,$E25&gt;=DF$5),60,0)))</f>
        <v>0</v>
      </c>
      <c r="DG25" s="80">
        <f>IF(OR($A25="",NOT(ISNUMBER($G25))),"",IF(AND($F25&lt;=DG$6,$G25&gt;=DG$5),IF(DG$5&gt;$N25,5,$K25)*10+IF(AND($F25&gt;=DG$5,$F25&lt;=DG$6),IF(AND($G25&gt;=DG$5,$G25&lt;=DG$6),5,IF($L25=1,2,1)),IF(AND($G25&gt;=DG$5,$G25&lt;=DG$6),IF($M25&gt;0,4,3),0)),IF(AND($D25&lt;=DG$6,$E25&gt;=DG$5),60,0)))</f>
        <v>0</v>
      </c>
      <c r="DH25" s="80">
        <f>IF(OR($A25="",NOT(ISNUMBER($G25))),"",IF(AND($F25&lt;=DH$6,$G25&gt;=DH$5),IF(DH$5&gt;$N25,5,$K25)*10+IF(AND($F25&gt;=DH$5,$F25&lt;=DH$6),IF(AND($G25&gt;=DH$5,$G25&lt;=DH$6),5,IF($L25=1,2,1)),IF(AND($G25&gt;=DH$5,$G25&lt;=DH$6),IF($M25&gt;0,4,3),0)),IF(AND($D25&lt;=DH$6,$E25&gt;=DH$5),60,0)))</f>
        <v>0</v>
      </c>
      <c r="DI25" s="80">
        <f>IF(OR($A25="",NOT(ISNUMBER($G25))),"",IF(AND($F25&lt;=DI$6,$G25&gt;=DI$5),IF(DI$5&gt;$N25,5,$K25)*10+IF(AND($F25&gt;=DI$5,$F25&lt;=DI$6),IF(AND($G25&gt;=DI$5,$G25&lt;=DI$6),5,IF($L25=1,2,1)),IF(AND($G25&gt;=DI$5,$G25&lt;=DI$6),IF($M25&gt;0,4,3),0)),IF(AND($D25&lt;=DI$6,$E25&gt;=DI$5),60,0)))</f>
        <v>0</v>
      </c>
      <c r="DJ25" s="80">
        <f>IF(OR($A25="",NOT(ISNUMBER($G25))),"",IF(AND($F25&lt;=DJ$6,$G25&gt;=DJ$5),IF(DJ$5&gt;$N25,5,$K25)*10+IF(AND($F25&gt;=DJ$5,$F25&lt;=DJ$6),IF(AND($G25&gt;=DJ$5,$G25&lt;=DJ$6),5,IF($L25=1,2,1)),IF(AND($G25&gt;=DJ$5,$G25&lt;=DJ$6),IF($M25&gt;0,4,3),0)),IF(AND($D25&lt;=DJ$6,$E25&gt;=DJ$5),60,0)))</f>
        <v>0</v>
      </c>
      <c r="DK25" s="80">
        <f>IF(OR($A25="",NOT(ISNUMBER($G25))),"",IF(AND($F25&lt;=DK$6,$G25&gt;=DK$5),IF(DK$5&gt;$N25,5,$K25)*10+IF(AND($F25&gt;=DK$5,$F25&lt;=DK$6),IF(AND($G25&gt;=DK$5,$G25&lt;=DK$6),5,IF($L25=1,2,1)),IF(AND($G25&gt;=DK$5,$G25&lt;=DK$6),IF($M25&gt;0,4,3),0)),IF(AND($D25&lt;=DK$6,$E25&gt;=DK$5),60,0)))</f>
        <v>0</v>
      </c>
      <c r="DL25" s="80">
        <f>IF(OR($A25="",NOT(ISNUMBER($G25))),"",IF(AND($F25&lt;=DL$6,$G25&gt;=DL$5),IF(DL$5&gt;$N25,5,$K25)*10+IF(AND($F25&gt;=DL$5,$F25&lt;=DL$6),IF(AND($G25&gt;=DL$5,$G25&lt;=DL$6),5,IF($L25=1,2,1)),IF(AND($G25&gt;=DL$5,$G25&lt;=DL$6),IF($M25&gt;0,4,3),0)),IF(AND($D25&lt;=DL$6,$E25&gt;=DL$5),60,0)))</f>
        <v>0</v>
      </c>
      <c r="DM25" s="80">
        <f>IF(OR($A25="",NOT(ISNUMBER($G25))),"",IF(AND($F25&lt;=DM$6,$G25&gt;=DM$5),IF(DM$5&gt;$N25,5,$K25)*10+IF(AND($F25&gt;=DM$5,$F25&lt;=DM$6),IF(AND($G25&gt;=DM$5,$G25&lt;=DM$6),5,IF($L25=1,2,1)),IF(AND($G25&gt;=DM$5,$G25&lt;=DM$6),IF($M25&gt;0,4,3),0)),IF(AND($D25&lt;=DM$6,$E25&gt;=DM$5),60,0)))</f>
        <v>0</v>
      </c>
      <c r="DN25" s="80">
        <f>IF(OR($A25="",NOT(ISNUMBER($G25))),"",IF(AND($F25&lt;=DN$6,$G25&gt;=DN$5),IF(DN$5&gt;$N25,5,$K25)*10+IF(AND($F25&gt;=DN$5,$F25&lt;=DN$6),IF(AND($G25&gt;=DN$5,$G25&lt;=DN$6),5,IF($L25=1,2,1)),IF(AND($G25&gt;=DN$5,$G25&lt;=DN$6),IF($M25&gt;0,4,3),0)),IF(AND($D25&lt;=DN$6,$E25&gt;=DN$5),60,0)))</f>
        <v>0</v>
      </c>
      <c r="DO25" s="80">
        <f>IF(OR($A25="",NOT(ISNUMBER($G25))),"",IF(AND($F25&lt;=DO$6,$G25&gt;=DO$5),IF(DO$5&gt;$N25,5,$K25)*10+IF(AND($F25&gt;=DO$5,$F25&lt;=DO$6),IF(AND($G25&gt;=DO$5,$G25&lt;=DO$6),5,IF($L25=1,2,1)),IF(AND($G25&gt;=DO$5,$G25&lt;=DO$6),IF($M25&gt;0,4,3),0)),IF(AND($D25&lt;=DO$6,$E25&gt;=DO$5),60,0)))</f>
        <v>0</v>
      </c>
      <c r="DP25" s="80">
        <f>IF(OR($A25="",NOT(ISNUMBER($G25))),"",IF(AND($F25&lt;=DP$6,$G25&gt;=DP$5),IF(DP$5&gt;$N25,5,$K25)*10+IF(AND($F25&gt;=DP$5,$F25&lt;=DP$6),IF(AND($G25&gt;=DP$5,$G25&lt;=DP$6),5,IF($L25=1,2,1)),IF(AND($G25&gt;=DP$5,$G25&lt;=DP$6),IF($M25&gt;0,4,3),0)),IF(AND($D25&lt;=DP$6,$E25&gt;=DP$5),60,0)))</f>
        <v>0</v>
      </c>
      <c r="DQ25" s="80">
        <f>IF(OR($A25="",NOT(ISNUMBER($G25))),"",IF(AND($F25&lt;=DQ$6,$G25&gt;=DQ$5),IF(DQ$5&gt;$N25,5,$K25)*10+IF(AND($F25&gt;=DQ$5,$F25&lt;=DQ$6),IF(AND($G25&gt;=DQ$5,$G25&lt;=DQ$6),5,IF($L25=1,2,1)),IF(AND($G25&gt;=DQ$5,$G25&lt;=DQ$6),IF($M25&gt;0,4,3),0)),IF(AND($D25&lt;=DQ$6,$E25&gt;=DQ$5),60,0)))</f>
        <v>0</v>
      </c>
      <c r="DR25" s="80">
        <f>IF(OR($A25="",NOT(ISNUMBER($G25))),"",IF(AND($F25&lt;=DR$6,$G25&gt;=DR$5),IF(DR$5&gt;$N25,5,$K25)*10+IF(AND($F25&gt;=DR$5,$F25&lt;=DR$6),IF(AND($G25&gt;=DR$5,$G25&lt;=DR$6),5,IF($L25=1,2,1)),IF(AND($G25&gt;=DR$5,$G25&lt;=DR$6),IF($M25&gt;0,4,3),0)),IF(AND($D25&lt;=DR$6,$E25&gt;=DR$5),60,0)))</f>
        <v>0</v>
      </c>
      <c r="DS25" s="80">
        <f>IF(OR($A25="",NOT(ISNUMBER($G25))),"",IF(AND($F25&lt;=DS$6,$G25&gt;=DS$5),IF(DS$5&gt;$N25,5,$K25)*10+IF(AND($F25&gt;=DS$5,$F25&lt;=DS$6),IF(AND($G25&gt;=DS$5,$G25&lt;=DS$6),5,IF($L25=1,2,1)),IF(AND($G25&gt;=DS$5,$G25&lt;=DS$6),IF($M25&gt;0,4,3),0)),IF(AND($D25&lt;=DS$6,$E25&gt;=DS$5),60,0)))</f>
        <v>0</v>
      </c>
      <c r="DT25" s="80">
        <f>IF(OR($A25="",NOT(ISNUMBER($G25))),"",IF(AND($F25&lt;=DT$6,$G25&gt;=DT$5),IF(DT$5&gt;$N25,5,$K25)*10+IF(AND($F25&gt;=DT$5,$F25&lt;=DT$6),IF(AND($G25&gt;=DT$5,$G25&lt;=DT$6),5,IF($L25=1,2,1)),IF(AND($G25&gt;=DT$5,$G25&lt;=DT$6),IF($M25&gt;0,4,3),0)),IF(AND($D25&lt;=DT$6,$E25&gt;=DT$5),60,0)))</f>
        <v>0</v>
      </c>
      <c r="DU25" s="80">
        <f>IF(OR($A25="",NOT(ISNUMBER($G25))),"",IF(AND($F25&lt;=DU$6,$G25&gt;=DU$5),IF(DU$5&gt;$N25,5,$K25)*10+IF(AND($F25&gt;=DU$5,$F25&lt;=DU$6),IF(AND($G25&gt;=DU$5,$G25&lt;=DU$6),5,IF($L25=1,2,1)),IF(AND($G25&gt;=DU$5,$G25&lt;=DU$6),IF($M25&gt;0,4,3),0)),IF(AND($D25&lt;=DU$6,$E25&gt;=DU$5),60,0)))</f>
        <v>0</v>
      </c>
      <c r="DV25" s="80">
        <f>IF(OR($A25="",NOT(ISNUMBER($G25))),"",IF(AND($F25&lt;=DV$6,$G25&gt;=DV$5),IF(DV$5&gt;$N25,5,$K25)*10+IF(AND($F25&gt;=DV$5,$F25&lt;=DV$6),IF(AND($G25&gt;=DV$5,$G25&lt;=DV$6),5,IF($L25=1,2,1)),IF(AND($G25&gt;=DV$5,$G25&lt;=DV$6),IF($M25&gt;0,4,3),0)),IF(AND($D25&lt;=DV$6,$E25&gt;=DV$5),60,0)))</f>
        <v>0</v>
      </c>
      <c r="DW25" s="80">
        <f>IF(OR($A25="",NOT(ISNUMBER($G25))),"",IF(AND($F25&lt;=DW$6,$G25&gt;=DW$5),IF(DW$5&gt;$N25,5,$K25)*10+IF(AND($F25&gt;=DW$5,$F25&lt;=DW$6),IF(AND($G25&gt;=DW$5,$G25&lt;=DW$6),5,IF($L25=1,2,1)),IF(AND($G25&gt;=DW$5,$G25&lt;=DW$6),IF($M25&gt;0,4,3),0)),IF(AND($D25&lt;=DW$6,$E25&gt;=DW$5),60,0)))</f>
        <v>0</v>
      </c>
      <c r="DX25" s="80">
        <f>IF(OR($A25="",NOT(ISNUMBER($G25))),"",IF(AND($F25&lt;=DX$6,$G25&gt;=DX$5),IF(DX$5&gt;$N25,5,$K25)*10+IF(AND($F25&gt;=DX$5,$F25&lt;=DX$6),IF(AND($G25&gt;=DX$5,$G25&lt;=DX$6),5,IF($L25=1,2,1)),IF(AND($G25&gt;=DX$5,$G25&lt;=DX$6),IF($M25&gt;0,4,3),0)),IF(AND($D25&lt;=DX$6,$E25&gt;=DX$5),60,0)))</f>
        <v>0</v>
      </c>
      <c r="DY25" s="80">
        <f>IF(OR($A25="",NOT(ISNUMBER($G25))),"",IF(AND($F25&lt;=DY$6,$G25&gt;=DY$5),IF(DY$5&gt;$N25,5,$K25)*10+IF(AND($F25&gt;=DY$5,$F25&lt;=DY$6),IF(AND($G25&gt;=DY$5,$G25&lt;=DY$6),5,IF($L25=1,2,1)),IF(AND($G25&gt;=DY$5,$G25&lt;=DY$6),IF($M25&gt;0,4,3),0)),IF(AND($D25&lt;=DY$6,$E25&gt;=DY$5),60,0)))</f>
        <v>0</v>
      </c>
      <c r="DZ25" s="80">
        <f>IF(OR($A25="",NOT(ISNUMBER($G25))),"",IF(AND($F25&lt;=DZ$6,$G25&gt;=DZ$5),IF(DZ$5&gt;$N25,5,$K25)*10+IF(AND($F25&gt;=DZ$5,$F25&lt;=DZ$6),IF(AND($G25&gt;=DZ$5,$G25&lt;=DZ$6),5,IF($L25=1,2,1)),IF(AND($G25&gt;=DZ$5,$G25&lt;=DZ$6),IF($M25&gt;0,4,3),0)),IF(AND($D25&lt;=DZ$6,$E25&gt;=DZ$5),60,0)))</f>
        <v>0</v>
      </c>
      <c r="EA25" s="80">
        <f>IF(OR($A25="",NOT(ISNUMBER($G25))),"",IF(AND($F25&lt;=EA$6,$G25&gt;=EA$5),IF(EA$5&gt;$N25,5,$K25)*10+IF(AND($F25&gt;=EA$5,$F25&lt;=EA$6),IF(AND($G25&gt;=EA$5,$G25&lt;=EA$6),5,IF($L25=1,2,1)),IF(AND($G25&gt;=EA$5,$G25&lt;=EA$6),IF($M25&gt;0,4,3),0)),IF(AND($D25&lt;=EA$6,$E25&gt;=EA$5),60,0)))</f>
        <v>0</v>
      </c>
      <c r="EB25" s="80">
        <f>IF(OR($A25="",NOT(ISNUMBER($G25))),"",IF(AND($F25&lt;=EB$6,$G25&gt;=EB$5),IF(EB$5&gt;$N25,5,$K25)*10+IF(AND($F25&gt;=EB$5,$F25&lt;=EB$6),IF(AND($G25&gt;=EB$5,$G25&lt;=EB$6),5,IF($L25=1,2,1)),IF(AND($G25&gt;=EB$5,$G25&lt;=EB$6),IF($M25&gt;0,4,3),0)),IF(AND($D25&lt;=EB$6,$E25&gt;=EB$5),60,0)))</f>
        <v>0</v>
      </c>
      <c r="EC25" s="80">
        <f>IF(OR($A25="",NOT(ISNUMBER($G25))),"",IF(AND($F25&lt;=EC$6,$G25&gt;=EC$5),IF(EC$5&gt;$N25,5,$K25)*10+IF(AND($F25&gt;=EC$5,$F25&lt;=EC$6),IF(AND($G25&gt;=EC$5,$G25&lt;=EC$6),5,IF($L25=1,2,1)),IF(AND($G25&gt;=EC$5,$G25&lt;=EC$6),IF($M25&gt;0,4,3),0)),IF(AND($D25&lt;=EC$6,$E25&gt;=EC$5),60,0)))</f>
        <v>0</v>
      </c>
      <c r="ED25" s="80">
        <f>IF(OR($A25="",NOT(ISNUMBER($G25))),"",IF(AND($F25&lt;=ED$6,$G25&gt;=ED$5),IF(ED$5&gt;$N25,5,$K25)*10+IF(AND($F25&gt;=ED$5,$F25&lt;=ED$6),IF(AND($G25&gt;=ED$5,$G25&lt;=ED$6),5,IF($L25=1,2,1)),IF(AND($G25&gt;=ED$5,$G25&lt;=ED$6),IF($M25&gt;0,4,3),0)),IF(AND($D25&lt;=ED$6,$E25&gt;=ED$5),60,0)))</f>
        <v>0</v>
      </c>
    </row>
    <row r="26" ht="18" customHeight="1">
      <c r="A26" s="52">
        <f>IF(Tasks!$B26="","",Tasks!$A26)</f>
        <v>16</v>
      </c>
      <c r="B26" s="78" t="str">
        <f>IF(Tasks!$B26="","",Tasks!$B26)</f>
        <v>FEED | Transport Batch 1 (250 sets) to finishing site</v>
      </c>
      <c r="C26" s="25" t="str">
        <f>IF($B26="","",IF(AND(Tasks!$D26="",Tasks!$G26=""),"-",IF(Tasks!$D26="","",Tasks!$D26&amp;IF(OR(Tasks!$E26="",Tasks!$E26="FS"),IF(N(Tasks!$F26)=0,"","FS"),Tasks!$E26)&amp;IF(N(Tasks!$F26)=0,"",IF(Tasks!$F26&gt;0,"+","")&amp;Tasks!$F26))&amp;IF(AND(Tasks!$D26&lt;&gt;"",Tasks!$G26&lt;&gt;""),", ","")&amp;IF(Tasks!$G26="","",Tasks!$G26&amp;IF(OR(Tasks!$H26="",Tasks!$H26="FS"),IF(N(Tasks!$I26)=0,"","FS"),Tasks!$H26)&amp;IF(N(Tasks!$I26)=0,"",IF(Tasks!$I26&gt;0,"+","")&amp;Tasks!$I26))))</f>
        <v>14</v>
      </c>
      <c r="D26" s="51">
        <f>IF(OR($B26="",Tasks!$Q26=""),"",Tasks!$Q26)</f>
        <v>46427.0</v>
      </c>
      <c r="E26" s="51">
        <f>IF(OR($B26="",Tasks!$R26=""),"",Tasks!$R26)</f>
        <v>46427.0</v>
      </c>
      <c r="F26" s="51">
        <f>IF(OR($B26="",Tasks!$S26=""),"",Tasks!$S26)</f>
        <v>46427.0</v>
      </c>
      <c r="G26" s="51">
        <f>IF(OR($B26="",Tasks!$T26=""),"",Tasks!$T26)</f>
        <v>46427.0</v>
      </c>
      <c r="H26" s="52" t="str">
        <f>IF($B26="","",Tasks!$AE26)</f>
        <v>Not Started</v>
      </c>
      <c r="I26" s="79">
        <f>IF($B26="","",Tasks!$AF26)</f>
        <v>0</v>
      </c>
      <c r="J26" s="53">
        <f>IF(OR($B26="",Tasks!$V26=""),"",Tasks!$V26)</f>
        <v>0</v>
      </c>
      <c r="K26" s="52">
        <f>IF($B26="","",Tasks!$AA26)</f>
        <v>3</v>
      </c>
      <c r="L26" s="52">
        <f>IF($B26="","",Tasks!$AB26)</f>
        <v>1</v>
      </c>
      <c r="M26" s="52">
        <f>IF($B26="","",Tasks!$Z26)</f>
        <v>1</v>
      </c>
      <c r="N26" s="52">
        <f>IF(OR($B26="",Tasks!$AG26=""),"",Tasks!$AG26)</f>
        <v>46427.0</v>
      </c>
      <c r="O26" s="80">
        <f>IF(OR($A26="",NOT(ISNUMBER($G26))),"",IF(AND($F26&lt;=O$6,$G26&gt;=O$5),IF(O$5&gt;$N26,5,$K26)*10+IF(AND($F26&gt;=O$5,$F26&lt;=O$6),IF(AND($G26&gt;=O$5,$G26&lt;=O$6),5,IF($L26=1,2,1)),IF(AND($G26&gt;=O$5,$G26&lt;=O$6),IF($M26&gt;0,4,3),0)),IF(AND($D26&lt;=O$6,$E26&gt;=O$5),60,0)))</f>
        <v>0</v>
      </c>
      <c r="P26" s="80">
        <f>IF(OR($A26="",NOT(ISNUMBER($G26))),"",IF(AND($F26&lt;=P$6,$G26&gt;=P$5),IF(P$5&gt;$N26,5,$K26)*10+IF(AND($F26&gt;=P$5,$F26&lt;=P$6),IF(AND($G26&gt;=P$5,$G26&lt;=P$6),5,IF($L26=1,2,1)),IF(AND($G26&gt;=P$5,$G26&lt;=P$6),IF($M26&gt;0,4,3),0)),IF(AND($D26&lt;=P$6,$E26&gt;=P$5),60,0)))</f>
        <v>0</v>
      </c>
      <c r="Q26" s="80">
        <f>IF(OR($A26="",NOT(ISNUMBER($G26))),"",IF(AND($F26&lt;=Q$6,$G26&gt;=Q$5),IF(Q$5&gt;$N26,5,$K26)*10+IF(AND($F26&gt;=Q$5,$F26&lt;=Q$6),IF(AND($G26&gt;=Q$5,$G26&lt;=Q$6),5,IF($L26=1,2,1)),IF(AND($G26&gt;=Q$5,$G26&lt;=Q$6),IF($M26&gt;0,4,3),0)),IF(AND($D26&lt;=Q$6,$E26&gt;=Q$5),60,0)))</f>
        <v>0</v>
      </c>
      <c r="R26" s="80">
        <f>IF(OR($A26="",NOT(ISNUMBER($G26))),"",IF(AND($F26&lt;=R$6,$G26&gt;=R$5),IF(R$5&gt;$N26,5,$K26)*10+IF(AND($F26&gt;=R$5,$F26&lt;=R$6),IF(AND($G26&gt;=R$5,$G26&lt;=R$6),5,IF($L26=1,2,1)),IF(AND($G26&gt;=R$5,$G26&lt;=R$6),IF($M26&gt;0,4,3),0)),IF(AND($D26&lt;=R$6,$E26&gt;=R$5),60,0)))</f>
        <v>0</v>
      </c>
      <c r="S26" s="80">
        <f>IF(OR($A26="",NOT(ISNUMBER($G26))),"",IF(AND($F26&lt;=S$6,$G26&gt;=S$5),IF(S$5&gt;$N26,5,$K26)*10+IF(AND($F26&gt;=S$5,$F26&lt;=S$6),IF(AND($G26&gt;=S$5,$G26&lt;=S$6),5,IF($L26=1,2,1)),IF(AND($G26&gt;=S$5,$G26&lt;=S$6),IF($M26&gt;0,4,3),0)),IF(AND($D26&lt;=S$6,$E26&gt;=S$5),60,0)))</f>
        <v>0</v>
      </c>
      <c r="T26" s="80">
        <f>IF(OR($A26="",NOT(ISNUMBER($G26))),"",IF(AND($F26&lt;=T$6,$G26&gt;=T$5),IF(T$5&gt;$N26,5,$K26)*10+IF(AND($F26&gt;=T$5,$F26&lt;=T$6),IF(AND($G26&gt;=T$5,$G26&lt;=T$6),5,IF($L26=1,2,1)),IF(AND($G26&gt;=T$5,$G26&lt;=T$6),IF($M26&gt;0,4,3),0)),IF(AND($D26&lt;=T$6,$E26&gt;=T$5),60,0)))</f>
        <v>0</v>
      </c>
      <c r="U26" s="80">
        <f>IF(OR($A26="",NOT(ISNUMBER($G26))),"",IF(AND($F26&lt;=U$6,$G26&gt;=U$5),IF(U$5&gt;$N26,5,$K26)*10+IF(AND($F26&gt;=U$5,$F26&lt;=U$6),IF(AND($G26&gt;=U$5,$G26&lt;=U$6),5,IF($L26=1,2,1)),IF(AND($G26&gt;=U$5,$G26&lt;=U$6),IF($M26&gt;0,4,3),0)),IF(AND($D26&lt;=U$6,$E26&gt;=U$5),60,0)))</f>
        <v>0</v>
      </c>
      <c r="V26" s="80">
        <f>IF(OR($A26="",NOT(ISNUMBER($G26))),"",IF(AND($F26&lt;=V$6,$G26&gt;=V$5),IF(V$5&gt;$N26,5,$K26)*10+IF(AND($F26&gt;=V$5,$F26&lt;=V$6),IF(AND($G26&gt;=V$5,$G26&lt;=V$6),5,IF($L26=1,2,1)),IF(AND($G26&gt;=V$5,$G26&lt;=V$6),IF($M26&gt;0,4,3),0)),IF(AND($D26&lt;=V$6,$E26&gt;=V$5),60,0)))</f>
        <v>0</v>
      </c>
      <c r="W26" s="80">
        <f>IF(OR($A26="",NOT(ISNUMBER($G26))),"",IF(AND($F26&lt;=W$6,$G26&gt;=W$5),IF(W$5&gt;$N26,5,$K26)*10+IF(AND($F26&gt;=W$5,$F26&lt;=W$6),IF(AND($G26&gt;=W$5,$G26&lt;=W$6),5,IF($L26=1,2,1)),IF(AND($G26&gt;=W$5,$G26&lt;=W$6),IF($M26&gt;0,4,3),0)),IF(AND($D26&lt;=W$6,$E26&gt;=W$5),60,0)))</f>
        <v>0</v>
      </c>
      <c r="X26" s="80">
        <f>IF(OR($A26="",NOT(ISNUMBER($G26))),"",IF(AND($F26&lt;=X$6,$G26&gt;=X$5),IF(X$5&gt;$N26,5,$K26)*10+IF(AND($F26&gt;=X$5,$F26&lt;=X$6),IF(AND($G26&gt;=X$5,$G26&lt;=X$6),5,IF($L26=1,2,1)),IF(AND($G26&gt;=X$5,$G26&lt;=X$6),IF($M26&gt;0,4,3),0)),IF(AND($D26&lt;=X$6,$E26&gt;=X$5),60,0)))</f>
        <v>0</v>
      </c>
      <c r="Y26" s="80">
        <f>IF(OR($A26="",NOT(ISNUMBER($G26))),"",IF(AND($F26&lt;=Y$6,$G26&gt;=Y$5),IF(Y$5&gt;$N26,5,$K26)*10+IF(AND($F26&gt;=Y$5,$F26&lt;=Y$6),IF(AND($G26&gt;=Y$5,$G26&lt;=Y$6),5,IF($L26=1,2,1)),IF(AND($G26&gt;=Y$5,$G26&lt;=Y$6),IF($M26&gt;0,4,3),0)),IF(AND($D26&lt;=Y$6,$E26&gt;=Y$5),60,0)))</f>
        <v>0</v>
      </c>
      <c r="Z26" s="80">
        <f>IF(OR($A26="",NOT(ISNUMBER($G26))),"",IF(AND($F26&lt;=Z$6,$G26&gt;=Z$5),IF(Z$5&gt;$N26,5,$K26)*10+IF(AND($F26&gt;=Z$5,$F26&lt;=Z$6),IF(AND($G26&gt;=Z$5,$G26&lt;=Z$6),5,IF($L26=1,2,1)),IF(AND($G26&gt;=Z$5,$G26&lt;=Z$6),IF($M26&gt;0,4,3),0)),IF(AND($D26&lt;=Z$6,$E26&gt;=Z$5),60,0)))</f>
        <v>0</v>
      </c>
      <c r="AA26" s="80">
        <f>IF(OR($A26="",NOT(ISNUMBER($G26))),"",IF(AND($F26&lt;=AA$6,$G26&gt;=AA$5),IF(AA$5&gt;$N26,5,$K26)*10+IF(AND($F26&gt;=AA$5,$F26&lt;=AA$6),IF(AND($G26&gt;=AA$5,$G26&lt;=AA$6),5,IF($L26=1,2,1)),IF(AND($G26&gt;=AA$5,$G26&lt;=AA$6),IF($M26&gt;0,4,3),0)),IF(AND($D26&lt;=AA$6,$E26&gt;=AA$5),60,0)))</f>
        <v>0</v>
      </c>
      <c r="AB26" s="80">
        <f>IF(OR($A26="",NOT(ISNUMBER($G26))),"",IF(AND($F26&lt;=AB$6,$G26&gt;=AB$5),IF(AB$5&gt;$N26,5,$K26)*10+IF(AND($F26&gt;=AB$5,$F26&lt;=AB$6),IF(AND($G26&gt;=AB$5,$G26&lt;=AB$6),5,IF($L26=1,2,1)),IF(AND($G26&gt;=AB$5,$G26&lt;=AB$6),IF($M26&gt;0,4,3),0)),IF(AND($D26&lt;=AB$6,$E26&gt;=AB$5),60,0)))</f>
        <v>0</v>
      </c>
      <c r="AC26" s="80">
        <f>IF(OR($A26="",NOT(ISNUMBER($G26))),"",IF(AND($F26&lt;=AC$6,$G26&gt;=AC$5),IF(AC$5&gt;$N26,5,$K26)*10+IF(AND($F26&gt;=AC$5,$F26&lt;=AC$6),IF(AND($G26&gt;=AC$5,$G26&lt;=AC$6),5,IF($L26=1,2,1)),IF(AND($G26&gt;=AC$5,$G26&lt;=AC$6),IF($M26&gt;0,4,3),0)),IF(AND($D26&lt;=AC$6,$E26&gt;=AC$5),60,0)))</f>
        <v>0</v>
      </c>
      <c r="AD26" s="80">
        <f>IF(OR($A26="",NOT(ISNUMBER($G26))),"",IF(AND($F26&lt;=AD$6,$G26&gt;=AD$5),IF(AD$5&gt;$N26,5,$K26)*10+IF(AND($F26&gt;=AD$5,$F26&lt;=AD$6),IF(AND($G26&gt;=AD$5,$G26&lt;=AD$6),5,IF($L26=1,2,1)),IF(AND($G26&gt;=AD$5,$G26&lt;=AD$6),IF($M26&gt;0,4,3),0)),IF(AND($D26&lt;=AD$6,$E26&gt;=AD$5),60,0)))</f>
        <v>0</v>
      </c>
      <c r="AE26" s="80">
        <f>IF(OR($A26="",NOT(ISNUMBER($G26))),"",IF(AND($F26&lt;=AE$6,$G26&gt;=AE$5),IF(AE$5&gt;$N26,5,$K26)*10+IF(AND($F26&gt;=AE$5,$F26&lt;=AE$6),IF(AND($G26&gt;=AE$5,$G26&lt;=AE$6),5,IF($L26=1,2,1)),IF(AND($G26&gt;=AE$5,$G26&lt;=AE$6),IF($M26&gt;0,4,3),0)),IF(AND($D26&lt;=AE$6,$E26&gt;=AE$5),60,0)))</f>
        <v>0</v>
      </c>
      <c r="AF26" s="80">
        <f>IF(OR($A26="",NOT(ISNUMBER($G26))),"",IF(AND($F26&lt;=AF$6,$G26&gt;=AF$5),IF(AF$5&gt;$N26,5,$K26)*10+IF(AND($F26&gt;=AF$5,$F26&lt;=AF$6),IF(AND($G26&gt;=AF$5,$G26&lt;=AF$6),5,IF($L26=1,2,1)),IF(AND($G26&gt;=AF$5,$G26&lt;=AF$6),IF($M26&gt;0,4,3),0)),IF(AND($D26&lt;=AF$6,$E26&gt;=AF$5),60,0)))</f>
        <v>35</v>
      </c>
      <c r="AG26" s="80">
        <f>IF(OR($A26="",NOT(ISNUMBER($G26))),"",IF(AND($F26&lt;=AG$6,$G26&gt;=AG$5),IF(AG$5&gt;$N26,5,$K26)*10+IF(AND($F26&gt;=AG$5,$F26&lt;=AG$6),IF(AND($G26&gt;=AG$5,$G26&lt;=AG$6),5,IF($L26=1,2,1)),IF(AND($G26&gt;=AG$5,$G26&lt;=AG$6),IF($M26&gt;0,4,3),0)),IF(AND($D26&lt;=AG$6,$E26&gt;=AG$5),60,0)))</f>
        <v>0</v>
      </c>
      <c r="AH26" s="80">
        <f>IF(OR($A26="",NOT(ISNUMBER($G26))),"",IF(AND($F26&lt;=AH$6,$G26&gt;=AH$5),IF(AH$5&gt;$N26,5,$K26)*10+IF(AND($F26&gt;=AH$5,$F26&lt;=AH$6),IF(AND($G26&gt;=AH$5,$G26&lt;=AH$6),5,IF($L26=1,2,1)),IF(AND($G26&gt;=AH$5,$G26&lt;=AH$6),IF($M26&gt;0,4,3),0)),IF(AND($D26&lt;=AH$6,$E26&gt;=AH$5),60,0)))</f>
        <v>0</v>
      </c>
      <c r="AI26" s="80">
        <f>IF(OR($A26="",NOT(ISNUMBER($G26))),"",IF(AND($F26&lt;=AI$6,$G26&gt;=AI$5),IF(AI$5&gt;$N26,5,$K26)*10+IF(AND($F26&gt;=AI$5,$F26&lt;=AI$6),IF(AND($G26&gt;=AI$5,$G26&lt;=AI$6),5,IF($L26=1,2,1)),IF(AND($G26&gt;=AI$5,$G26&lt;=AI$6),IF($M26&gt;0,4,3),0)),IF(AND($D26&lt;=AI$6,$E26&gt;=AI$5),60,0)))</f>
        <v>0</v>
      </c>
      <c r="AJ26" s="80">
        <f>IF(OR($A26="",NOT(ISNUMBER($G26))),"",IF(AND($F26&lt;=AJ$6,$G26&gt;=AJ$5),IF(AJ$5&gt;$N26,5,$K26)*10+IF(AND($F26&gt;=AJ$5,$F26&lt;=AJ$6),IF(AND($G26&gt;=AJ$5,$G26&lt;=AJ$6),5,IF($L26=1,2,1)),IF(AND($G26&gt;=AJ$5,$G26&lt;=AJ$6),IF($M26&gt;0,4,3),0)),IF(AND($D26&lt;=AJ$6,$E26&gt;=AJ$5),60,0)))</f>
        <v>0</v>
      </c>
      <c r="AK26" s="80">
        <f>IF(OR($A26="",NOT(ISNUMBER($G26))),"",IF(AND($F26&lt;=AK$6,$G26&gt;=AK$5),IF(AK$5&gt;$N26,5,$K26)*10+IF(AND($F26&gt;=AK$5,$F26&lt;=AK$6),IF(AND($G26&gt;=AK$5,$G26&lt;=AK$6),5,IF($L26=1,2,1)),IF(AND($G26&gt;=AK$5,$G26&lt;=AK$6),IF($M26&gt;0,4,3),0)),IF(AND($D26&lt;=AK$6,$E26&gt;=AK$5),60,0)))</f>
        <v>0</v>
      </c>
      <c r="AL26" s="80">
        <f>IF(OR($A26="",NOT(ISNUMBER($G26))),"",IF(AND($F26&lt;=AL$6,$G26&gt;=AL$5),IF(AL$5&gt;$N26,5,$K26)*10+IF(AND($F26&gt;=AL$5,$F26&lt;=AL$6),IF(AND($G26&gt;=AL$5,$G26&lt;=AL$6),5,IF($L26=1,2,1)),IF(AND($G26&gt;=AL$5,$G26&lt;=AL$6),IF($M26&gt;0,4,3),0)),IF(AND($D26&lt;=AL$6,$E26&gt;=AL$5),60,0)))</f>
        <v>0</v>
      </c>
      <c r="AM26" s="80">
        <f>IF(OR($A26="",NOT(ISNUMBER($G26))),"",IF(AND($F26&lt;=AM$6,$G26&gt;=AM$5),IF(AM$5&gt;$N26,5,$K26)*10+IF(AND($F26&gt;=AM$5,$F26&lt;=AM$6),IF(AND($G26&gt;=AM$5,$G26&lt;=AM$6),5,IF($L26=1,2,1)),IF(AND($G26&gt;=AM$5,$G26&lt;=AM$6),IF($M26&gt;0,4,3),0)),IF(AND($D26&lt;=AM$6,$E26&gt;=AM$5),60,0)))</f>
        <v>0</v>
      </c>
      <c r="AN26" s="80">
        <f>IF(OR($A26="",NOT(ISNUMBER($G26))),"",IF(AND($F26&lt;=AN$6,$G26&gt;=AN$5),IF(AN$5&gt;$N26,5,$K26)*10+IF(AND($F26&gt;=AN$5,$F26&lt;=AN$6),IF(AND($G26&gt;=AN$5,$G26&lt;=AN$6),5,IF($L26=1,2,1)),IF(AND($G26&gt;=AN$5,$G26&lt;=AN$6),IF($M26&gt;0,4,3),0)),IF(AND($D26&lt;=AN$6,$E26&gt;=AN$5),60,0)))</f>
        <v>0</v>
      </c>
      <c r="AO26" s="80">
        <f>IF(OR($A26="",NOT(ISNUMBER($G26))),"",IF(AND($F26&lt;=AO$6,$G26&gt;=AO$5),IF(AO$5&gt;$N26,5,$K26)*10+IF(AND($F26&gt;=AO$5,$F26&lt;=AO$6),IF(AND($G26&gt;=AO$5,$G26&lt;=AO$6),5,IF($L26=1,2,1)),IF(AND($G26&gt;=AO$5,$G26&lt;=AO$6),IF($M26&gt;0,4,3),0)),IF(AND($D26&lt;=AO$6,$E26&gt;=AO$5),60,0)))</f>
        <v>0</v>
      </c>
      <c r="AP26" s="80">
        <f>IF(OR($A26="",NOT(ISNUMBER($G26))),"",IF(AND($F26&lt;=AP$6,$G26&gt;=AP$5),IF(AP$5&gt;$N26,5,$K26)*10+IF(AND($F26&gt;=AP$5,$F26&lt;=AP$6),IF(AND($G26&gt;=AP$5,$G26&lt;=AP$6),5,IF($L26=1,2,1)),IF(AND($G26&gt;=AP$5,$G26&lt;=AP$6),IF($M26&gt;0,4,3),0)),IF(AND($D26&lt;=AP$6,$E26&gt;=AP$5),60,0)))</f>
        <v>0</v>
      </c>
      <c r="AQ26" s="80">
        <f>IF(OR($A26="",NOT(ISNUMBER($G26))),"",IF(AND($F26&lt;=AQ$6,$G26&gt;=AQ$5),IF(AQ$5&gt;$N26,5,$K26)*10+IF(AND($F26&gt;=AQ$5,$F26&lt;=AQ$6),IF(AND($G26&gt;=AQ$5,$G26&lt;=AQ$6),5,IF($L26=1,2,1)),IF(AND($G26&gt;=AQ$5,$G26&lt;=AQ$6),IF($M26&gt;0,4,3),0)),IF(AND($D26&lt;=AQ$6,$E26&gt;=AQ$5),60,0)))</f>
        <v>0</v>
      </c>
      <c r="AR26" s="80">
        <f>IF(OR($A26="",NOT(ISNUMBER($G26))),"",IF(AND($F26&lt;=AR$6,$G26&gt;=AR$5),IF(AR$5&gt;$N26,5,$K26)*10+IF(AND($F26&gt;=AR$5,$F26&lt;=AR$6),IF(AND($G26&gt;=AR$5,$G26&lt;=AR$6),5,IF($L26=1,2,1)),IF(AND($G26&gt;=AR$5,$G26&lt;=AR$6),IF($M26&gt;0,4,3),0)),IF(AND($D26&lt;=AR$6,$E26&gt;=AR$5),60,0)))</f>
        <v>0</v>
      </c>
      <c r="AS26" s="80">
        <f>IF(OR($A26="",NOT(ISNUMBER($G26))),"",IF(AND($F26&lt;=AS$6,$G26&gt;=AS$5),IF(AS$5&gt;$N26,5,$K26)*10+IF(AND($F26&gt;=AS$5,$F26&lt;=AS$6),IF(AND($G26&gt;=AS$5,$G26&lt;=AS$6),5,IF($L26=1,2,1)),IF(AND($G26&gt;=AS$5,$G26&lt;=AS$6),IF($M26&gt;0,4,3),0)),IF(AND($D26&lt;=AS$6,$E26&gt;=AS$5),60,0)))</f>
        <v>0</v>
      </c>
      <c r="AT26" s="80">
        <f>IF(OR($A26="",NOT(ISNUMBER($G26))),"",IF(AND($F26&lt;=AT$6,$G26&gt;=AT$5),IF(AT$5&gt;$N26,5,$K26)*10+IF(AND($F26&gt;=AT$5,$F26&lt;=AT$6),IF(AND($G26&gt;=AT$5,$G26&lt;=AT$6),5,IF($L26=1,2,1)),IF(AND($G26&gt;=AT$5,$G26&lt;=AT$6),IF($M26&gt;0,4,3),0)),IF(AND($D26&lt;=AT$6,$E26&gt;=AT$5),60,0)))</f>
        <v>0</v>
      </c>
      <c r="AU26" s="80">
        <f>IF(OR($A26="",NOT(ISNUMBER($G26))),"",IF(AND($F26&lt;=AU$6,$G26&gt;=AU$5),IF(AU$5&gt;$N26,5,$K26)*10+IF(AND($F26&gt;=AU$5,$F26&lt;=AU$6),IF(AND($G26&gt;=AU$5,$G26&lt;=AU$6),5,IF($L26=1,2,1)),IF(AND($G26&gt;=AU$5,$G26&lt;=AU$6),IF($M26&gt;0,4,3),0)),IF(AND($D26&lt;=AU$6,$E26&gt;=AU$5),60,0)))</f>
        <v>0</v>
      </c>
      <c r="AV26" s="80">
        <f>IF(OR($A26="",NOT(ISNUMBER($G26))),"",IF(AND($F26&lt;=AV$6,$G26&gt;=AV$5),IF(AV$5&gt;$N26,5,$K26)*10+IF(AND($F26&gt;=AV$5,$F26&lt;=AV$6),IF(AND($G26&gt;=AV$5,$G26&lt;=AV$6),5,IF($L26=1,2,1)),IF(AND($G26&gt;=AV$5,$G26&lt;=AV$6),IF($M26&gt;0,4,3),0)),IF(AND($D26&lt;=AV$6,$E26&gt;=AV$5),60,0)))</f>
        <v>0</v>
      </c>
      <c r="AW26" s="80">
        <f>IF(OR($A26="",NOT(ISNUMBER($G26))),"",IF(AND($F26&lt;=AW$6,$G26&gt;=AW$5),IF(AW$5&gt;$N26,5,$K26)*10+IF(AND($F26&gt;=AW$5,$F26&lt;=AW$6),IF(AND($G26&gt;=AW$5,$G26&lt;=AW$6),5,IF($L26=1,2,1)),IF(AND($G26&gt;=AW$5,$G26&lt;=AW$6),IF($M26&gt;0,4,3),0)),IF(AND($D26&lt;=AW$6,$E26&gt;=AW$5),60,0)))</f>
        <v>0</v>
      </c>
      <c r="AX26" s="80">
        <f>IF(OR($A26="",NOT(ISNUMBER($G26))),"",IF(AND($F26&lt;=AX$6,$G26&gt;=AX$5),IF(AX$5&gt;$N26,5,$K26)*10+IF(AND($F26&gt;=AX$5,$F26&lt;=AX$6),IF(AND($G26&gt;=AX$5,$G26&lt;=AX$6),5,IF($L26=1,2,1)),IF(AND($G26&gt;=AX$5,$G26&lt;=AX$6),IF($M26&gt;0,4,3),0)),IF(AND($D26&lt;=AX$6,$E26&gt;=AX$5),60,0)))</f>
        <v>0</v>
      </c>
      <c r="AY26" s="80">
        <f>IF(OR($A26="",NOT(ISNUMBER($G26))),"",IF(AND($F26&lt;=AY$6,$G26&gt;=AY$5),IF(AY$5&gt;$N26,5,$K26)*10+IF(AND($F26&gt;=AY$5,$F26&lt;=AY$6),IF(AND($G26&gt;=AY$5,$G26&lt;=AY$6),5,IF($L26=1,2,1)),IF(AND($G26&gt;=AY$5,$G26&lt;=AY$6),IF($M26&gt;0,4,3),0)),IF(AND($D26&lt;=AY$6,$E26&gt;=AY$5),60,0)))</f>
        <v>0</v>
      </c>
      <c r="AZ26" s="80">
        <f>IF(OR($A26="",NOT(ISNUMBER($G26))),"",IF(AND($F26&lt;=AZ$6,$G26&gt;=AZ$5),IF(AZ$5&gt;$N26,5,$K26)*10+IF(AND($F26&gt;=AZ$5,$F26&lt;=AZ$6),IF(AND($G26&gt;=AZ$5,$G26&lt;=AZ$6),5,IF($L26=1,2,1)),IF(AND($G26&gt;=AZ$5,$G26&lt;=AZ$6),IF($M26&gt;0,4,3),0)),IF(AND($D26&lt;=AZ$6,$E26&gt;=AZ$5),60,0)))</f>
        <v>0</v>
      </c>
      <c r="BA26" s="80">
        <f>IF(OR($A26="",NOT(ISNUMBER($G26))),"",IF(AND($F26&lt;=BA$6,$G26&gt;=BA$5),IF(BA$5&gt;$N26,5,$K26)*10+IF(AND($F26&gt;=BA$5,$F26&lt;=BA$6),IF(AND($G26&gt;=BA$5,$G26&lt;=BA$6),5,IF($L26=1,2,1)),IF(AND($G26&gt;=BA$5,$G26&lt;=BA$6),IF($M26&gt;0,4,3),0)),IF(AND($D26&lt;=BA$6,$E26&gt;=BA$5),60,0)))</f>
        <v>0</v>
      </c>
      <c r="BB26" s="80">
        <f>IF(OR($A26="",NOT(ISNUMBER($G26))),"",IF(AND($F26&lt;=BB$6,$G26&gt;=BB$5),IF(BB$5&gt;$N26,5,$K26)*10+IF(AND($F26&gt;=BB$5,$F26&lt;=BB$6),IF(AND($G26&gt;=BB$5,$G26&lt;=BB$6),5,IF($L26=1,2,1)),IF(AND($G26&gt;=BB$5,$G26&lt;=BB$6),IF($M26&gt;0,4,3),0)),IF(AND($D26&lt;=BB$6,$E26&gt;=BB$5),60,0)))</f>
        <v>0</v>
      </c>
      <c r="BC26" s="80">
        <f>IF(OR($A26="",NOT(ISNUMBER($G26))),"",IF(AND($F26&lt;=BC$6,$G26&gt;=BC$5),IF(BC$5&gt;$N26,5,$K26)*10+IF(AND($F26&gt;=BC$5,$F26&lt;=BC$6),IF(AND($G26&gt;=BC$5,$G26&lt;=BC$6),5,IF($L26=1,2,1)),IF(AND($G26&gt;=BC$5,$G26&lt;=BC$6),IF($M26&gt;0,4,3),0)),IF(AND($D26&lt;=BC$6,$E26&gt;=BC$5),60,0)))</f>
        <v>0</v>
      </c>
      <c r="BD26" s="80">
        <f>IF(OR($A26="",NOT(ISNUMBER($G26))),"",IF(AND($F26&lt;=BD$6,$G26&gt;=BD$5),IF(BD$5&gt;$N26,5,$K26)*10+IF(AND($F26&gt;=BD$5,$F26&lt;=BD$6),IF(AND($G26&gt;=BD$5,$G26&lt;=BD$6),5,IF($L26=1,2,1)),IF(AND($G26&gt;=BD$5,$G26&lt;=BD$6),IF($M26&gt;0,4,3),0)),IF(AND($D26&lt;=BD$6,$E26&gt;=BD$5),60,0)))</f>
        <v>0</v>
      </c>
      <c r="BE26" s="80">
        <f>IF(OR($A26="",NOT(ISNUMBER($G26))),"",IF(AND($F26&lt;=BE$6,$G26&gt;=BE$5),IF(BE$5&gt;$N26,5,$K26)*10+IF(AND($F26&gt;=BE$5,$F26&lt;=BE$6),IF(AND($G26&gt;=BE$5,$G26&lt;=BE$6),5,IF($L26=1,2,1)),IF(AND($G26&gt;=BE$5,$G26&lt;=BE$6),IF($M26&gt;0,4,3),0)),IF(AND($D26&lt;=BE$6,$E26&gt;=BE$5),60,0)))</f>
        <v>0</v>
      </c>
      <c r="BF26" s="80">
        <f>IF(OR($A26="",NOT(ISNUMBER($G26))),"",IF(AND($F26&lt;=BF$6,$G26&gt;=BF$5),IF(BF$5&gt;$N26,5,$K26)*10+IF(AND($F26&gt;=BF$5,$F26&lt;=BF$6),IF(AND($G26&gt;=BF$5,$G26&lt;=BF$6),5,IF($L26=1,2,1)),IF(AND($G26&gt;=BF$5,$G26&lt;=BF$6),IF($M26&gt;0,4,3),0)),IF(AND($D26&lt;=BF$6,$E26&gt;=BF$5),60,0)))</f>
        <v>0</v>
      </c>
      <c r="BG26" s="80">
        <f>IF(OR($A26="",NOT(ISNUMBER($G26))),"",IF(AND($F26&lt;=BG$6,$G26&gt;=BG$5),IF(BG$5&gt;$N26,5,$K26)*10+IF(AND($F26&gt;=BG$5,$F26&lt;=BG$6),IF(AND($G26&gt;=BG$5,$G26&lt;=BG$6),5,IF($L26=1,2,1)),IF(AND($G26&gt;=BG$5,$G26&lt;=BG$6),IF($M26&gt;0,4,3),0)),IF(AND($D26&lt;=BG$6,$E26&gt;=BG$5),60,0)))</f>
        <v>0</v>
      </c>
      <c r="BH26" s="80">
        <f>IF(OR($A26="",NOT(ISNUMBER($G26))),"",IF(AND($F26&lt;=BH$6,$G26&gt;=BH$5),IF(BH$5&gt;$N26,5,$K26)*10+IF(AND($F26&gt;=BH$5,$F26&lt;=BH$6),IF(AND($G26&gt;=BH$5,$G26&lt;=BH$6),5,IF($L26=1,2,1)),IF(AND($G26&gt;=BH$5,$G26&lt;=BH$6),IF($M26&gt;0,4,3),0)),IF(AND($D26&lt;=BH$6,$E26&gt;=BH$5),60,0)))</f>
        <v>0</v>
      </c>
      <c r="BI26" s="80">
        <f>IF(OR($A26="",NOT(ISNUMBER($G26))),"",IF(AND($F26&lt;=BI$6,$G26&gt;=BI$5),IF(BI$5&gt;$N26,5,$K26)*10+IF(AND($F26&gt;=BI$5,$F26&lt;=BI$6),IF(AND($G26&gt;=BI$5,$G26&lt;=BI$6),5,IF($L26=1,2,1)),IF(AND($G26&gt;=BI$5,$G26&lt;=BI$6),IF($M26&gt;0,4,3),0)),IF(AND($D26&lt;=BI$6,$E26&gt;=BI$5),60,0)))</f>
        <v>0</v>
      </c>
      <c r="BJ26" s="80">
        <f>IF(OR($A26="",NOT(ISNUMBER($G26))),"",IF(AND($F26&lt;=BJ$6,$G26&gt;=BJ$5),IF(BJ$5&gt;$N26,5,$K26)*10+IF(AND($F26&gt;=BJ$5,$F26&lt;=BJ$6),IF(AND($G26&gt;=BJ$5,$G26&lt;=BJ$6),5,IF($L26=1,2,1)),IF(AND($G26&gt;=BJ$5,$G26&lt;=BJ$6),IF($M26&gt;0,4,3),0)),IF(AND($D26&lt;=BJ$6,$E26&gt;=BJ$5),60,0)))</f>
        <v>0</v>
      </c>
      <c r="BK26" s="80">
        <f>IF(OR($A26="",NOT(ISNUMBER($G26))),"",IF(AND($F26&lt;=BK$6,$G26&gt;=BK$5),IF(BK$5&gt;$N26,5,$K26)*10+IF(AND($F26&gt;=BK$5,$F26&lt;=BK$6),IF(AND($G26&gt;=BK$5,$G26&lt;=BK$6),5,IF($L26=1,2,1)),IF(AND($G26&gt;=BK$5,$G26&lt;=BK$6),IF($M26&gt;0,4,3),0)),IF(AND($D26&lt;=BK$6,$E26&gt;=BK$5),60,0)))</f>
        <v>0</v>
      </c>
      <c r="BL26" s="80">
        <f>IF(OR($A26="",NOT(ISNUMBER($G26))),"",IF(AND($F26&lt;=BL$6,$G26&gt;=BL$5),IF(BL$5&gt;$N26,5,$K26)*10+IF(AND($F26&gt;=BL$5,$F26&lt;=BL$6),IF(AND($G26&gt;=BL$5,$G26&lt;=BL$6),5,IF($L26=1,2,1)),IF(AND($G26&gt;=BL$5,$G26&lt;=BL$6),IF($M26&gt;0,4,3),0)),IF(AND($D26&lt;=BL$6,$E26&gt;=BL$5),60,0)))</f>
        <v>0</v>
      </c>
      <c r="BM26" s="80">
        <f>IF(OR($A26="",NOT(ISNUMBER($G26))),"",IF(AND($F26&lt;=BM$6,$G26&gt;=BM$5),IF(BM$5&gt;$N26,5,$K26)*10+IF(AND($F26&gt;=BM$5,$F26&lt;=BM$6),IF(AND($G26&gt;=BM$5,$G26&lt;=BM$6),5,IF($L26=1,2,1)),IF(AND($G26&gt;=BM$5,$G26&lt;=BM$6),IF($M26&gt;0,4,3),0)),IF(AND($D26&lt;=BM$6,$E26&gt;=BM$5),60,0)))</f>
        <v>0</v>
      </c>
      <c r="BN26" s="80">
        <f>IF(OR($A26="",NOT(ISNUMBER($G26))),"",IF(AND($F26&lt;=BN$6,$G26&gt;=BN$5),IF(BN$5&gt;$N26,5,$K26)*10+IF(AND($F26&gt;=BN$5,$F26&lt;=BN$6),IF(AND($G26&gt;=BN$5,$G26&lt;=BN$6),5,IF($L26=1,2,1)),IF(AND($G26&gt;=BN$5,$G26&lt;=BN$6),IF($M26&gt;0,4,3),0)),IF(AND($D26&lt;=BN$6,$E26&gt;=BN$5),60,0)))</f>
        <v>0</v>
      </c>
      <c r="BO26" s="80">
        <f>IF(OR($A26="",NOT(ISNUMBER($G26))),"",IF(AND($F26&lt;=BO$6,$G26&gt;=BO$5),IF(BO$5&gt;$N26,5,$K26)*10+IF(AND($F26&gt;=BO$5,$F26&lt;=BO$6),IF(AND($G26&gt;=BO$5,$G26&lt;=BO$6),5,IF($L26=1,2,1)),IF(AND($G26&gt;=BO$5,$G26&lt;=BO$6),IF($M26&gt;0,4,3),0)),IF(AND($D26&lt;=BO$6,$E26&gt;=BO$5),60,0)))</f>
        <v>0</v>
      </c>
      <c r="BP26" s="80">
        <f>IF(OR($A26="",NOT(ISNUMBER($G26))),"",IF(AND($F26&lt;=BP$6,$G26&gt;=BP$5),IF(BP$5&gt;$N26,5,$K26)*10+IF(AND($F26&gt;=BP$5,$F26&lt;=BP$6),IF(AND($G26&gt;=BP$5,$G26&lt;=BP$6),5,IF($L26=1,2,1)),IF(AND($G26&gt;=BP$5,$G26&lt;=BP$6),IF($M26&gt;0,4,3),0)),IF(AND($D26&lt;=BP$6,$E26&gt;=BP$5),60,0)))</f>
        <v>0</v>
      </c>
      <c r="BQ26" s="80">
        <f>IF(OR($A26="",NOT(ISNUMBER($G26))),"",IF(AND($F26&lt;=BQ$6,$G26&gt;=BQ$5),IF(BQ$5&gt;$N26,5,$K26)*10+IF(AND($F26&gt;=BQ$5,$F26&lt;=BQ$6),IF(AND($G26&gt;=BQ$5,$G26&lt;=BQ$6),5,IF($L26=1,2,1)),IF(AND($G26&gt;=BQ$5,$G26&lt;=BQ$6),IF($M26&gt;0,4,3),0)),IF(AND($D26&lt;=BQ$6,$E26&gt;=BQ$5),60,0)))</f>
        <v>0</v>
      </c>
      <c r="BR26" s="80">
        <f>IF(OR($A26="",NOT(ISNUMBER($G26))),"",IF(AND($F26&lt;=BR$6,$G26&gt;=BR$5),IF(BR$5&gt;$N26,5,$K26)*10+IF(AND($F26&gt;=BR$5,$F26&lt;=BR$6),IF(AND($G26&gt;=BR$5,$G26&lt;=BR$6),5,IF($L26=1,2,1)),IF(AND($G26&gt;=BR$5,$G26&lt;=BR$6),IF($M26&gt;0,4,3),0)),IF(AND($D26&lt;=BR$6,$E26&gt;=BR$5),60,0)))</f>
        <v>0</v>
      </c>
      <c r="BS26" s="80">
        <f>IF(OR($A26="",NOT(ISNUMBER($G26))),"",IF(AND($F26&lt;=BS$6,$G26&gt;=BS$5),IF(BS$5&gt;$N26,5,$K26)*10+IF(AND($F26&gt;=BS$5,$F26&lt;=BS$6),IF(AND($G26&gt;=BS$5,$G26&lt;=BS$6),5,IF($L26=1,2,1)),IF(AND($G26&gt;=BS$5,$G26&lt;=BS$6),IF($M26&gt;0,4,3),0)),IF(AND($D26&lt;=BS$6,$E26&gt;=BS$5),60,0)))</f>
        <v>0</v>
      </c>
      <c r="BT26" s="80">
        <f>IF(OR($A26="",NOT(ISNUMBER($G26))),"",IF(AND($F26&lt;=BT$6,$G26&gt;=BT$5),IF(BT$5&gt;$N26,5,$K26)*10+IF(AND($F26&gt;=BT$5,$F26&lt;=BT$6),IF(AND($G26&gt;=BT$5,$G26&lt;=BT$6),5,IF($L26=1,2,1)),IF(AND($G26&gt;=BT$5,$G26&lt;=BT$6),IF($M26&gt;0,4,3),0)),IF(AND($D26&lt;=BT$6,$E26&gt;=BT$5),60,0)))</f>
        <v>0</v>
      </c>
      <c r="BU26" s="80">
        <f>IF(OR($A26="",NOT(ISNUMBER($G26))),"",IF(AND($F26&lt;=BU$6,$G26&gt;=BU$5),IF(BU$5&gt;$N26,5,$K26)*10+IF(AND($F26&gt;=BU$5,$F26&lt;=BU$6),IF(AND($G26&gt;=BU$5,$G26&lt;=BU$6),5,IF($L26=1,2,1)),IF(AND($G26&gt;=BU$5,$G26&lt;=BU$6),IF($M26&gt;0,4,3),0)),IF(AND($D26&lt;=BU$6,$E26&gt;=BU$5),60,0)))</f>
        <v>0</v>
      </c>
      <c r="BV26" s="80">
        <f>IF(OR($A26="",NOT(ISNUMBER($G26))),"",IF(AND($F26&lt;=BV$6,$G26&gt;=BV$5),IF(BV$5&gt;$N26,5,$K26)*10+IF(AND($F26&gt;=BV$5,$F26&lt;=BV$6),IF(AND($G26&gt;=BV$5,$G26&lt;=BV$6),5,IF($L26=1,2,1)),IF(AND($G26&gt;=BV$5,$G26&lt;=BV$6),IF($M26&gt;0,4,3),0)),IF(AND($D26&lt;=BV$6,$E26&gt;=BV$5),60,0)))</f>
        <v>0</v>
      </c>
      <c r="BW26" s="80">
        <f>IF(OR($A26="",NOT(ISNUMBER($G26))),"",IF(AND($F26&lt;=BW$6,$G26&gt;=BW$5),IF(BW$5&gt;$N26,5,$K26)*10+IF(AND($F26&gt;=BW$5,$F26&lt;=BW$6),IF(AND($G26&gt;=BW$5,$G26&lt;=BW$6),5,IF($L26=1,2,1)),IF(AND($G26&gt;=BW$5,$G26&lt;=BW$6),IF($M26&gt;0,4,3),0)),IF(AND($D26&lt;=BW$6,$E26&gt;=BW$5),60,0)))</f>
        <v>0</v>
      </c>
      <c r="BX26" s="80">
        <f>IF(OR($A26="",NOT(ISNUMBER($G26))),"",IF(AND($F26&lt;=BX$6,$G26&gt;=BX$5),IF(BX$5&gt;$N26,5,$K26)*10+IF(AND($F26&gt;=BX$5,$F26&lt;=BX$6),IF(AND($G26&gt;=BX$5,$G26&lt;=BX$6),5,IF($L26=1,2,1)),IF(AND($G26&gt;=BX$5,$G26&lt;=BX$6),IF($M26&gt;0,4,3),0)),IF(AND($D26&lt;=BX$6,$E26&gt;=BX$5),60,0)))</f>
        <v>0</v>
      </c>
      <c r="BY26" s="80">
        <f>IF(OR($A26="",NOT(ISNUMBER($G26))),"",IF(AND($F26&lt;=BY$6,$G26&gt;=BY$5),IF(BY$5&gt;$N26,5,$K26)*10+IF(AND($F26&gt;=BY$5,$F26&lt;=BY$6),IF(AND($G26&gt;=BY$5,$G26&lt;=BY$6),5,IF($L26=1,2,1)),IF(AND($G26&gt;=BY$5,$G26&lt;=BY$6),IF($M26&gt;0,4,3),0)),IF(AND($D26&lt;=BY$6,$E26&gt;=BY$5),60,0)))</f>
        <v>0</v>
      </c>
      <c r="BZ26" s="80">
        <f>IF(OR($A26="",NOT(ISNUMBER($G26))),"",IF(AND($F26&lt;=BZ$6,$G26&gt;=BZ$5),IF(BZ$5&gt;$N26,5,$K26)*10+IF(AND($F26&gt;=BZ$5,$F26&lt;=BZ$6),IF(AND($G26&gt;=BZ$5,$G26&lt;=BZ$6),5,IF($L26=1,2,1)),IF(AND($G26&gt;=BZ$5,$G26&lt;=BZ$6),IF($M26&gt;0,4,3),0)),IF(AND($D26&lt;=BZ$6,$E26&gt;=BZ$5),60,0)))</f>
        <v>0</v>
      </c>
      <c r="CA26" s="80">
        <f>IF(OR($A26="",NOT(ISNUMBER($G26))),"",IF(AND($F26&lt;=CA$6,$G26&gt;=CA$5),IF(CA$5&gt;$N26,5,$K26)*10+IF(AND($F26&gt;=CA$5,$F26&lt;=CA$6),IF(AND($G26&gt;=CA$5,$G26&lt;=CA$6),5,IF($L26=1,2,1)),IF(AND($G26&gt;=CA$5,$G26&lt;=CA$6),IF($M26&gt;0,4,3),0)),IF(AND($D26&lt;=CA$6,$E26&gt;=CA$5),60,0)))</f>
        <v>0</v>
      </c>
      <c r="CB26" s="80">
        <f>IF(OR($A26="",NOT(ISNUMBER($G26))),"",IF(AND($F26&lt;=CB$6,$G26&gt;=CB$5),IF(CB$5&gt;$N26,5,$K26)*10+IF(AND($F26&gt;=CB$5,$F26&lt;=CB$6),IF(AND($G26&gt;=CB$5,$G26&lt;=CB$6),5,IF($L26=1,2,1)),IF(AND($G26&gt;=CB$5,$G26&lt;=CB$6),IF($M26&gt;0,4,3),0)),IF(AND($D26&lt;=CB$6,$E26&gt;=CB$5),60,0)))</f>
        <v>0</v>
      </c>
      <c r="CC26" s="80">
        <f>IF(OR($A26="",NOT(ISNUMBER($G26))),"",IF(AND($F26&lt;=CC$6,$G26&gt;=CC$5),IF(CC$5&gt;$N26,5,$K26)*10+IF(AND($F26&gt;=CC$5,$F26&lt;=CC$6),IF(AND($G26&gt;=CC$5,$G26&lt;=CC$6),5,IF($L26=1,2,1)),IF(AND($G26&gt;=CC$5,$G26&lt;=CC$6),IF($M26&gt;0,4,3),0)),IF(AND($D26&lt;=CC$6,$E26&gt;=CC$5),60,0)))</f>
        <v>0</v>
      </c>
      <c r="CD26" s="80">
        <f>IF(OR($A26="",NOT(ISNUMBER($G26))),"",IF(AND($F26&lt;=CD$6,$G26&gt;=CD$5),IF(CD$5&gt;$N26,5,$K26)*10+IF(AND($F26&gt;=CD$5,$F26&lt;=CD$6),IF(AND($G26&gt;=CD$5,$G26&lt;=CD$6),5,IF($L26=1,2,1)),IF(AND($G26&gt;=CD$5,$G26&lt;=CD$6),IF($M26&gt;0,4,3),0)),IF(AND($D26&lt;=CD$6,$E26&gt;=CD$5),60,0)))</f>
        <v>0</v>
      </c>
      <c r="CE26" s="80">
        <f>IF(OR($A26="",NOT(ISNUMBER($G26))),"",IF(AND($F26&lt;=CE$6,$G26&gt;=CE$5),IF(CE$5&gt;$N26,5,$K26)*10+IF(AND($F26&gt;=CE$5,$F26&lt;=CE$6),IF(AND($G26&gt;=CE$5,$G26&lt;=CE$6),5,IF($L26=1,2,1)),IF(AND($G26&gt;=CE$5,$G26&lt;=CE$6),IF($M26&gt;0,4,3),0)),IF(AND($D26&lt;=CE$6,$E26&gt;=CE$5),60,0)))</f>
        <v>0</v>
      </c>
      <c r="CF26" s="80">
        <f>IF(OR($A26="",NOT(ISNUMBER($G26))),"",IF(AND($F26&lt;=CF$6,$G26&gt;=CF$5),IF(CF$5&gt;$N26,5,$K26)*10+IF(AND($F26&gt;=CF$5,$F26&lt;=CF$6),IF(AND($G26&gt;=CF$5,$G26&lt;=CF$6),5,IF($L26=1,2,1)),IF(AND($G26&gt;=CF$5,$G26&lt;=CF$6),IF($M26&gt;0,4,3),0)),IF(AND($D26&lt;=CF$6,$E26&gt;=CF$5),60,0)))</f>
        <v>0</v>
      </c>
      <c r="CG26" s="80">
        <f>IF(OR($A26="",NOT(ISNUMBER($G26))),"",IF(AND($F26&lt;=CG$6,$G26&gt;=CG$5),IF(CG$5&gt;$N26,5,$K26)*10+IF(AND($F26&gt;=CG$5,$F26&lt;=CG$6),IF(AND($G26&gt;=CG$5,$G26&lt;=CG$6),5,IF($L26=1,2,1)),IF(AND($G26&gt;=CG$5,$G26&lt;=CG$6),IF($M26&gt;0,4,3),0)),IF(AND($D26&lt;=CG$6,$E26&gt;=CG$5),60,0)))</f>
        <v>0</v>
      </c>
      <c r="CH26" s="80">
        <f>IF(OR($A26="",NOT(ISNUMBER($G26))),"",IF(AND($F26&lt;=CH$6,$G26&gt;=CH$5),IF(CH$5&gt;$N26,5,$K26)*10+IF(AND($F26&gt;=CH$5,$F26&lt;=CH$6),IF(AND($G26&gt;=CH$5,$G26&lt;=CH$6),5,IF($L26=1,2,1)),IF(AND($G26&gt;=CH$5,$G26&lt;=CH$6),IF($M26&gt;0,4,3),0)),IF(AND($D26&lt;=CH$6,$E26&gt;=CH$5),60,0)))</f>
        <v>0</v>
      </c>
      <c r="CI26" s="80">
        <f>IF(OR($A26="",NOT(ISNUMBER($G26))),"",IF(AND($F26&lt;=CI$6,$G26&gt;=CI$5),IF(CI$5&gt;$N26,5,$K26)*10+IF(AND($F26&gt;=CI$5,$F26&lt;=CI$6),IF(AND($G26&gt;=CI$5,$G26&lt;=CI$6),5,IF($L26=1,2,1)),IF(AND($G26&gt;=CI$5,$G26&lt;=CI$6),IF($M26&gt;0,4,3),0)),IF(AND($D26&lt;=CI$6,$E26&gt;=CI$5),60,0)))</f>
        <v>0</v>
      </c>
      <c r="CJ26" s="80">
        <f>IF(OR($A26="",NOT(ISNUMBER($G26))),"",IF(AND($F26&lt;=CJ$6,$G26&gt;=CJ$5),IF(CJ$5&gt;$N26,5,$K26)*10+IF(AND($F26&gt;=CJ$5,$F26&lt;=CJ$6),IF(AND($G26&gt;=CJ$5,$G26&lt;=CJ$6),5,IF($L26=1,2,1)),IF(AND($G26&gt;=CJ$5,$G26&lt;=CJ$6),IF($M26&gt;0,4,3),0)),IF(AND($D26&lt;=CJ$6,$E26&gt;=CJ$5),60,0)))</f>
        <v>0</v>
      </c>
      <c r="CK26" s="80">
        <f>IF(OR($A26="",NOT(ISNUMBER($G26))),"",IF(AND($F26&lt;=CK$6,$G26&gt;=CK$5),IF(CK$5&gt;$N26,5,$K26)*10+IF(AND($F26&gt;=CK$5,$F26&lt;=CK$6),IF(AND($G26&gt;=CK$5,$G26&lt;=CK$6),5,IF($L26=1,2,1)),IF(AND($G26&gt;=CK$5,$G26&lt;=CK$6),IF($M26&gt;0,4,3),0)),IF(AND($D26&lt;=CK$6,$E26&gt;=CK$5),60,0)))</f>
        <v>0</v>
      </c>
      <c r="CL26" s="80">
        <f>IF(OR($A26="",NOT(ISNUMBER($G26))),"",IF(AND($F26&lt;=CL$6,$G26&gt;=CL$5),IF(CL$5&gt;$N26,5,$K26)*10+IF(AND($F26&gt;=CL$5,$F26&lt;=CL$6),IF(AND($G26&gt;=CL$5,$G26&lt;=CL$6),5,IF($L26=1,2,1)),IF(AND($G26&gt;=CL$5,$G26&lt;=CL$6),IF($M26&gt;0,4,3),0)),IF(AND($D26&lt;=CL$6,$E26&gt;=CL$5),60,0)))</f>
        <v>0</v>
      </c>
      <c r="CM26" s="80">
        <f>IF(OR($A26="",NOT(ISNUMBER($G26))),"",IF(AND($F26&lt;=CM$6,$G26&gt;=CM$5),IF(CM$5&gt;$N26,5,$K26)*10+IF(AND($F26&gt;=CM$5,$F26&lt;=CM$6),IF(AND($G26&gt;=CM$5,$G26&lt;=CM$6),5,IF($L26=1,2,1)),IF(AND($G26&gt;=CM$5,$G26&lt;=CM$6),IF($M26&gt;0,4,3),0)),IF(AND($D26&lt;=CM$6,$E26&gt;=CM$5),60,0)))</f>
        <v>0</v>
      </c>
      <c r="CN26" s="80">
        <f>IF(OR($A26="",NOT(ISNUMBER($G26))),"",IF(AND($F26&lt;=CN$6,$G26&gt;=CN$5),IF(CN$5&gt;$N26,5,$K26)*10+IF(AND($F26&gt;=CN$5,$F26&lt;=CN$6),IF(AND($G26&gt;=CN$5,$G26&lt;=CN$6),5,IF($L26=1,2,1)),IF(AND($G26&gt;=CN$5,$G26&lt;=CN$6),IF($M26&gt;0,4,3),0)),IF(AND($D26&lt;=CN$6,$E26&gt;=CN$5),60,0)))</f>
        <v>0</v>
      </c>
      <c r="CO26" s="80">
        <f>IF(OR($A26="",NOT(ISNUMBER($G26))),"",IF(AND($F26&lt;=CO$6,$G26&gt;=CO$5),IF(CO$5&gt;$N26,5,$K26)*10+IF(AND($F26&gt;=CO$5,$F26&lt;=CO$6),IF(AND($G26&gt;=CO$5,$G26&lt;=CO$6),5,IF($L26=1,2,1)),IF(AND($G26&gt;=CO$5,$G26&lt;=CO$6),IF($M26&gt;0,4,3),0)),IF(AND($D26&lt;=CO$6,$E26&gt;=CO$5),60,0)))</f>
        <v>0</v>
      </c>
      <c r="CP26" s="80">
        <f>IF(OR($A26="",NOT(ISNUMBER($G26))),"",IF(AND($F26&lt;=CP$6,$G26&gt;=CP$5),IF(CP$5&gt;$N26,5,$K26)*10+IF(AND($F26&gt;=CP$5,$F26&lt;=CP$6),IF(AND($G26&gt;=CP$5,$G26&lt;=CP$6),5,IF($L26=1,2,1)),IF(AND($G26&gt;=CP$5,$G26&lt;=CP$6),IF($M26&gt;0,4,3),0)),IF(AND($D26&lt;=CP$6,$E26&gt;=CP$5),60,0)))</f>
        <v>0</v>
      </c>
      <c r="CQ26" s="80">
        <f>IF(OR($A26="",NOT(ISNUMBER($G26))),"",IF(AND($F26&lt;=CQ$6,$G26&gt;=CQ$5),IF(CQ$5&gt;$N26,5,$K26)*10+IF(AND($F26&gt;=CQ$5,$F26&lt;=CQ$6),IF(AND($G26&gt;=CQ$5,$G26&lt;=CQ$6),5,IF($L26=1,2,1)),IF(AND($G26&gt;=CQ$5,$G26&lt;=CQ$6),IF($M26&gt;0,4,3),0)),IF(AND($D26&lt;=CQ$6,$E26&gt;=CQ$5),60,0)))</f>
        <v>0</v>
      </c>
      <c r="CR26" s="80">
        <f>IF(OR($A26="",NOT(ISNUMBER($G26))),"",IF(AND($F26&lt;=CR$6,$G26&gt;=CR$5),IF(CR$5&gt;$N26,5,$K26)*10+IF(AND($F26&gt;=CR$5,$F26&lt;=CR$6),IF(AND($G26&gt;=CR$5,$G26&lt;=CR$6),5,IF($L26=1,2,1)),IF(AND($G26&gt;=CR$5,$G26&lt;=CR$6),IF($M26&gt;0,4,3),0)),IF(AND($D26&lt;=CR$6,$E26&gt;=CR$5),60,0)))</f>
        <v>0</v>
      </c>
      <c r="CS26" s="80">
        <f>IF(OR($A26="",NOT(ISNUMBER($G26))),"",IF(AND($F26&lt;=CS$6,$G26&gt;=CS$5),IF(CS$5&gt;$N26,5,$K26)*10+IF(AND($F26&gt;=CS$5,$F26&lt;=CS$6),IF(AND($G26&gt;=CS$5,$G26&lt;=CS$6),5,IF($L26=1,2,1)),IF(AND($G26&gt;=CS$5,$G26&lt;=CS$6),IF($M26&gt;0,4,3),0)),IF(AND($D26&lt;=CS$6,$E26&gt;=CS$5),60,0)))</f>
        <v>0</v>
      </c>
      <c r="CT26" s="80">
        <f>IF(OR($A26="",NOT(ISNUMBER($G26))),"",IF(AND($F26&lt;=CT$6,$G26&gt;=CT$5),IF(CT$5&gt;$N26,5,$K26)*10+IF(AND($F26&gt;=CT$5,$F26&lt;=CT$6),IF(AND($G26&gt;=CT$5,$G26&lt;=CT$6),5,IF($L26=1,2,1)),IF(AND($G26&gt;=CT$5,$G26&lt;=CT$6),IF($M26&gt;0,4,3),0)),IF(AND($D26&lt;=CT$6,$E26&gt;=CT$5),60,0)))</f>
        <v>0</v>
      </c>
      <c r="CU26" s="80">
        <f>IF(OR($A26="",NOT(ISNUMBER($G26))),"",IF(AND($F26&lt;=CU$6,$G26&gt;=CU$5),IF(CU$5&gt;$N26,5,$K26)*10+IF(AND($F26&gt;=CU$5,$F26&lt;=CU$6),IF(AND($G26&gt;=CU$5,$G26&lt;=CU$6),5,IF($L26=1,2,1)),IF(AND($G26&gt;=CU$5,$G26&lt;=CU$6),IF($M26&gt;0,4,3),0)),IF(AND($D26&lt;=CU$6,$E26&gt;=CU$5),60,0)))</f>
        <v>0</v>
      </c>
      <c r="CV26" s="80">
        <f>IF(OR($A26="",NOT(ISNUMBER($G26))),"",IF(AND($F26&lt;=CV$6,$G26&gt;=CV$5),IF(CV$5&gt;$N26,5,$K26)*10+IF(AND($F26&gt;=CV$5,$F26&lt;=CV$6),IF(AND($G26&gt;=CV$5,$G26&lt;=CV$6),5,IF($L26=1,2,1)),IF(AND($G26&gt;=CV$5,$G26&lt;=CV$6),IF($M26&gt;0,4,3),0)),IF(AND($D26&lt;=CV$6,$E26&gt;=CV$5),60,0)))</f>
        <v>0</v>
      </c>
      <c r="CW26" s="80">
        <f>IF(OR($A26="",NOT(ISNUMBER($G26))),"",IF(AND($F26&lt;=CW$6,$G26&gt;=CW$5),IF(CW$5&gt;$N26,5,$K26)*10+IF(AND($F26&gt;=CW$5,$F26&lt;=CW$6),IF(AND($G26&gt;=CW$5,$G26&lt;=CW$6),5,IF($L26=1,2,1)),IF(AND($G26&gt;=CW$5,$G26&lt;=CW$6),IF($M26&gt;0,4,3),0)),IF(AND($D26&lt;=CW$6,$E26&gt;=CW$5),60,0)))</f>
        <v>0</v>
      </c>
      <c r="CX26" s="80">
        <f>IF(OR($A26="",NOT(ISNUMBER($G26))),"",IF(AND($F26&lt;=CX$6,$G26&gt;=CX$5),IF(CX$5&gt;$N26,5,$K26)*10+IF(AND($F26&gt;=CX$5,$F26&lt;=CX$6),IF(AND($G26&gt;=CX$5,$G26&lt;=CX$6),5,IF($L26=1,2,1)),IF(AND($G26&gt;=CX$5,$G26&lt;=CX$6),IF($M26&gt;0,4,3),0)),IF(AND($D26&lt;=CX$6,$E26&gt;=CX$5),60,0)))</f>
        <v>0</v>
      </c>
      <c r="CY26" s="80">
        <f>IF(OR($A26="",NOT(ISNUMBER($G26))),"",IF(AND($F26&lt;=CY$6,$G26&gt;=CY$5),IF(CY$5&gt;$N26,5,$K26)*10+IF(AND($F26&gt;=CY$5,$F26&lt;=CY$6),IF(AND($G26&gt;=CY$5,$G26&lt;=CY$6),5,IF($L26=1,2,1)),IF(AND($G26&gt;=CY$5,$G26&lt;=CY$6),IF($M26&gt;0,4,3),0)),IF(AND($D26&lt;=CY$6,$E26&gt;=CY$5),60,0)))</f>
        <v>0</v>
      </c>
      <c r="CZ26" s="80">
        <f>IF(OR($A26="",NOT(ISNUMBER($G26))),"",IF(AND($F26&lt;=CZ$6,$G26&gt;=CZ$5),IF(CZ$5&gt;$N26,5,$K26)*10+IF(AND($F26&gt;=CZ$5,$F26&lt;=CZ$6),IF(AND($G26&gt;=CZ$5,$G26&lt;=CZ$6),5,IF($L26=1,2,1)),IF(AND($G26&gt;=CZ$5,$G26&lt;=CZ$6),IF($M26&gt;0,4,3),0)),IF(AND($D26&lt;=CZ$6,$E26&gt;=CZ$5),60,0)))</f>
        <v>0</v>
      </c>
      <c r="DA26" s="80">
        <f>IF(OR($A26="",NOT(ISNUMBER($G26))),"",IF(AND($F26&lt;=DA$6,$G26&gt;=DA$5),IF(DA$5&gt;$N26,5,$K26)*10+IF(AND($F26&gt;=DA$5,$F26&lt;=DA$6),IF(AND($G26&gt;=DA$5,$G26&lt;=DA$6),5,IF($L26=1,2,1)),IF(AND($G26&gt;=DA$5,$G26&lt;=DA$6),IF($M26&gt;0,4,3),0)),IF(AND($D26&lt;=DA$6,$E26&gt;=DA$5),60,0)))</f>
        <v>0</v>
      </c>
      <c r="DB26" s="80">
        <f>IF(OR($A26="",NOT(ISNUMBER($G26))),"",IF(AND($F26&lt;=DB$6,$G26&gt;=DB$5),IF(DB$5&gt;$N26,5,$K26)*10+IF(AND($F26&gt;=DB$5,$F26&lt;=DB$6),IF(AND($G26&gt;=DB$5,$G26&lt;=DB$6),5,IF($L26=1,2,1)),IF(AND($G26&gt;=DB$5,$G26&lt;=DB$6),IF($M26&gt;0,4,3),0)),IF(AND($D26&lt;=DB$6,$E26&gt;=DB$5),60,0)))</f>
        <v>0</v>
      </c>
      <c r="DC26" s="80">
        <f>IF(OR($A26="",NOT(ISNUMBER($G26))),"",IF(AND($F26&lt;=DC$6,$G26&gt;=DC$5),IF(DC$5&gt;$N26,5,$K26)*10+IF(AND($F26&gt;=DC$5,$F26&lt;=DC$6),IF(AND($G26&gt;=DC$5,$G26&lt;=DC$6),5,IF($L26=1,2,1)),IF(AND($G26&gt;=DC$5,$G26&lt;=DC$6),IF($M26&gt;0,4,3),0)),IF(AND($D26&lt;=DC$6,$E26&gt;=DC$5),60,0)))</f>
        <v>0</v>
      </c>
      <c r="DD26" s="80">
        <f>IF(OR($A26="",NOT(ISNUMBER($G26))),"",IF(AND($F26&lt;=DD$6,$G26&gt;=DD$5),IF(DD$5&gt;$N26,5,$K26)*10+IF(AND($F26&gt;=DD$5,$F26&lt;=DD$6),IF(AND($G26&gt;=DD$5,$G26&lt;=DD$6),5,IF($L26=1,2,1)),IF(AND($G26&gt;=DD$5,$G26&lt;=DD$6),IF($M26&gt;0,4,3),0)),IF(AND($D26&lt;=DD$6,$E26&gt;=DD$5),60,0)))</f>
        <v>0</v>
      </c>
      <c r="DE26" s="80">
        <f>IF(OR($A26="",NOT(ISNUMBER($G26))),"",IF(AND($F26&lt;=DE$6,$G26&gt;=DE$5),IF(DE$5&gt;$N26,5,$K26)*10+IF(AND($F26&gt;=DE$5,$F26&lt;=DE$6),IF(AND($G26&gt;=DE$5,$G26&lt;=DE$6),5,IF($L26=1,2,1)),IF(AND($G26&gt;=DE$5,$G26&lt;=DE$6),IF($M26&gt;0,4,3),0)),IF(AND($D26&lt;=DE$6,$E26&gt;=DE$5),60,0)))</f>
        <v>0</v>
      </c>
      <c r="DF26" s="80">
        <f>IF(OR($A26="",NOT(ISNUMBER($G26))),"",IF(AND($F26&lt;=DF$6,$G26&gt;=DF$5),IF(DF$5&gt;$N26,5,$K26)*10+IF(AND($F26&gt;=DF$5,$F26&lt;=DF$6),IF(AND($G26&gt;=DF$5,$G26&lt;=DF$6),5,IF($L26=1,2,1)),IF(AND($G26&gt;=DF$5,$G26&lt;=DF$6),IF($M26&gt;0,4,3),0)),IF(AND($D26&lt;=DF$6,$E26&gt;=DF$5),60,0)))</f>
        <v>0</v>
      </c>
      <c r="DG26" s="80">
        <f>IF(OR($A26="",NOT(ISNUMBER($G26))),"",IF(AND($F26&lt;=DG$6,$G26&gt;=DG$5),IF(DG$5&gt;$N26,5,$K26)*10+IF(AND($F26&gt;=DG$5,$F26&lt;=DG$6),IF(AND($G26&gt;=DG$5,$G26&lt;=DG$6),5,IF($L26=1,2,1)),IF(AND($G26&gt;=DG$5,$G26&lt;=DG$6),IF($M26&gt;0,4,3),0)),IF(AND($D26&lt;=DG$6,$E26&gt;=DG$5),60,0)))</f>
        <v>0</v>
      </c>
      <c r="DH26" s="80">
        <f>IF(OR($A26="",NOT(ISNUMBER($G26))),"",IF(AND($F26&lt;=DH$6,$G26&gt;=DH$5),IF(DH$5&gt;$N26,5,$K26)*10+IF(AND($F26&gt;=DH$5,$F26&lt;=DH$6),IF(AND($G26&gt;=DH$5,$G26&lt;=DH$6),5,IF($L26=1,2,1)),IF(AND($G26&gt;=DH$5,$G26&lt;=DH$6),IF($M26&gt;0,4,3),0)),IF(AND($D26&lt;=DH$6,$E26&gt;=DH$5),60,0)))</f>
        <v>0</v>
      </c>
      <c r="DI26" s="80">
        <f>IF(OR($A26="",NOT(ISNUMBER($G26))),"",IF(AND($F26&lt;=DI$6,$G26&gt;=DI$5),IF(DI$5&gt;$N26,5,$K26)*10+IF(AND($F26&gt;=DI$5,$F26&lt;=DI$6),IF(AND($G26&gt;=DI$5,$G26&lt;=DI$6),5,IF($L26=1,2,1)),IF(AND($G26&gt;=DI$5,$G26&lt;=DI$6),IF($M26&gt;0,4,3),0)),IF(AND($D26&lt;=DI$6,$E26&gt;=DI$5),60,0)))</f>
        <v>0</v>
      </c>
      <c r="DJ26" s="80">
        <f>IF(OR($A26="",NOT(ISNUMBER($G26))),"",IF(AND($F26&lt;=DJ$6,$G26&gt;=DJ$5),IF(DJ$5&gt;$N26,5,$K26)*10+IF(AND($F26&gt;=DJ$5,$F26&lt;=DJ$6),IF(AND($G26&gt;=DJ$5,$G26&lt;=DJ$6),5,IF($L26=1,2,1)),IF(AND($G26&gt;=DJ$5,$G26&lt;=DJ$6),IF($M26&gt;0,4,3),0)),IF(AND($D26&lt;=DJ$6,$E26&gt;=DJ$5),60,0)))</f>
        <v>0</v>
      </c>
      <c r="DK26" s="80">
        <f>IF(OR($A26="",NOT(ISNUMBER($G26))),"",IF(AND($F26&lt;=DK$6,$G26&gt;=DK$5),IF(DK$5&gt;$N26,5,$K26)*10+IF(AND($F26&gt;=DK$5,$F26&lt;=DK$6),IF(AND($G26&gt;=DK$5,$G26&lt;=DK$6),5,IF($L26=1,2,1)),IF(AND($G26&gt;=DK$5,$G26&lt;=DK$6),IF($M26&gt;0,4,3),0)),IF(AND($D26&lt;=DK$6,$E26&gt;=DK$5),60,0)))</f>
        <v>0</v>
      </c>
      <c r="DL26" s="80">
        <f>IF(OR($A26="",NOT(ISNUMBER($G26))),"",IF(AND($F26&lt;=DL$6,$G26&gt;=DL$5),IF(DL$5&gt;$N26,5,$K26)*10+IF(AND($F26&gt;=DL$5,$F26&lt;=DL$6),IF(AND($G26&gt;=DL$5,$G26&lt;=DL$6),5,IF($L26=1,2,1)),IF(AND($G26&gt;=DL$5,$G26&lt;=DL$6),IF($M26&gt;0,4,3),0)),IF(AND($D26&lt;=DL$6,$E26&gt;=DL$5),60,0)))</f>
        <v>0</v>
      </c>
      <c r="DM26" s="80">
        <f>IF(OR($A26="",NOT(ISNUMBER($G26))),"",IF(AND($F26&lt;=DM$6,$G26&gt;=DM$5),IF(DM$5&gt;$N26,5,$K26)*10+IF(AND($F26&gt;=DM$5,$F26&lt;=DM$6),IF(AND($G26&gt;=DM$5,$G26&lt;=DM$6),5,IF($L26=1,2,1)),IF(AND($G26&gt;=DM$5,$G26&lt;=DM$6),IF($M26&gt;0,4,3),0)),IF(AND($D26&lt;=DM$6,$E26&gt;=DM$5),60,0)))</f>
        <v>0</v>
      </c>
      <c r="DN26" s="80">
        <f>IF(OR($A26="",NOT(ISNUMBER($G26))),"",IF(AND($F26&lt;=DN$6,$G26&gt;=DN$5),IF(DN$5&gt;$N26,5,$K26)*10+IF(AND($F26&gt;=DN$5,$F26&lt;=DN$6),IF(AND($G26&gt;=DN$5,$G26&lt;=DN$6),5,IF($L26=1,2,1)),IF(AND($G26&gt;=DN$5,$G26&lt;=DN$6),IF($M26&gt;0,4,3),0)),IF(AND($D26&lt;=DN$6,$E26&gt;=DN$5),60,0)))</f>
        <v>0</v>
      </c>
      <c r="DO26" s="80">
        <f>IF(OR($A26="",NOT(ISNUMBER($G26))),"",IF(AND($F26&lt;=DO$6,$G26&gt;=DO$5),IF(DO$5&gt;$N26,5,$K26)*10+IF(AND($F26&gt;=DO$5,$F26&lt;=DO$6),IF(AND($G26&gt;=DO$5,$G26&lt;=DO$6),5,IF($L26=1,2,1)),IF(AND($G26&gt;=DO$5,$G26&lt;=DO$6),IF($M26&gt;0,4,3),0)),IF(AND($D26&lt;=DO$6,$E26&gt;=DO$5),60,0)))</f>
        <v>0</v>
      </c>
      <c r="DP26" s="80">
        <f>IF(OR($A26="",NOT(ISNUMBER($G26))),"",IF(AND($F26&lt;=DP$6,$G26&gt;=DP$5),IF(DP$5&gt;$N26,5,$K26)*10+IF(AND($F26&gt;=DP$5,$F26&lt;=DP$6),IF(AND($G26&gt;=DP$5,$G26&lt;=DP$6),5,IF($L26=1,2,1)),IF(AND($G26&gt;=DP$5,$G26&lt;=DP$6),IF($M26&gt;0,4,3),0)),IF(AND($D26&lt;=DP$6,$E26&gt;=DP$5),60,0)))</f>
        <v>0</v>
      </c>
      <c r="DQ26" s="80">
        <f>IF(OR($A26="",NOT(ISNUMBER($G26))),"",IF(AND($F26&lt;=DQ$6,$G26&gt;=DQ$5),IF(DQ$5&gt;$N26,5,$K26)*10+IF(AND($F26&gt;=DQ$5,$F26&lt;=DQ$6),IF(AND($G26&gt;=DQ$5,$G26&lt;=DQ$6),5,IF($L26=1,2,1)),IF(AND($G26&gt;=DQ$5,$G26&lt;=DQ$6),IF($M26&gt;0,4,3),0)),IF(AND($D26&lt;=DQ$6,$E26&gt;=DQ$5),60,0)))</f>
        <v>0</v>
      </c>
      <c r="DR26" s="80">
        <f>IF(OR($A26="",NOT(ISNUMBER($G26))),"",IF(AND($F26&lt;=DR$6,$G26&gt;=DR$5),IF(DR$5&gt;$N26,5,$K26)*10+IF(AND($F26&gt;=DR$5,$F26&lt;=DR$6),IF(AND($G26&gt;=DR$5,$G26&lt;=DR$6),5,IF($L26=1,2,1)),IF(AND($G26&gt;=DR$5,$G26&lt;=DR$6),IF($M26&gt;0,4,3),0)),IF(AND($D26&lt;=DR$6,$E26&gt;=DR$5),60,0)))</f>
        <v>0</v>
      </c>
      <c r="DS26" s="80">
        <f>IF(OR($A26="",NOT(ISNUMBER($G26))),"",IF(AND($F26&lt;=DS$6,$G26&gt;=DS$5),IF(DS$5&gt;$N26,5,$K26)*10+IF(AND($F26&gt;=DS$5,$F26&lt;=DS$6),IF(AND($G26&gt;=DS$5,$G26&lt;=DS$6),5,IF($L26=1,2,1)),IF(AND($G26&gt;=DS$5,$G26&lt;=DS$6),IF($M26&gt;0,4,3),0)),IF(AND($D26&lt;=DS$6,$E26&gt;=DS$5),60,0)))</f>
        <v>0</v>
      </c>
      <c r="DT26" s="80">
        <f>IF(OR($A26="",NOT(ISNUMBER($G26))),"",IF(AND($F26&lt;=DT$6,$G26&gt;=DT$5),IF(DT$5&gt;$N26,5,$K26)*10+IF(AND($F26&gt;=DT$5,$F26&lt;=DT$6),IF(AND($G26&gt;=DT$5,$G26&lt;=DT$6),5,IF($L26=1,2,1)),IF(AND($G26&gt;=DT$5,$G26&lt;=DT$6),IF($M26&gt;0,4,3),0)),IF(AND($D26&lt;=DT$6,$E26&gt;=DT$5),60,0)))</f>
        <v>0</v>
      </c>
      <c r="DU26" s="80">
        <f>IF(OR($A26="",NOT(ISNUMBER($G26))),"",IF(AND($F26&lt;=DU$6,$G26&gt;=DU$5),IF(DU$5&gt;$N26,5,$K26)*10+IF(AND($F26&gt;=DU$5,$F26&lt;=DU$6),IF(AND($G26&gt;=DU$5,$G26&lt;=DU$6),5,IF($L26=1,2,1)),IF(AND($G26&gt;=DU$5,$G26&lt;=DU$6),IF($M26&gt;0,4,3),0)),IF(AND($D26&lt;=DU$6,$E26&gt;=DU$5),60,0)))</f>
        <v>0</v>
      </c>
      <c r="DV26" s="80">
        <f>IF(OR($A26="",NOT(ISNUMBER($G26))),"",IF(AND($F26&lt;=DV$6,$G26&gt;=DV$5),IF(DV$5&gt;$N26,5,$K26)*10+IF(AND($F26&gt;=DV$5,$F26&lt;=DV$6),IF(AND($G26&gt;=DV$5,$G26&lt;=DV$6),5,IF($L26=1,2,1)),IF(AND($G26&gt;=DV$5,$G26&lt;=DV$6),IF($M26&gt;0,4,3),0)),IF(AND($D26&lt;=DV$6,$E26&gt;=DV$5),60,0)))</f>
        <v>0</v>
      </c>
      <c r="DW26" s="80">
        <f>IF(OR($A26="",NOT(ISNUMBER($G26))),"",IF(AND($F26&lt;=DW$6,$G26&gt;=DW$5),IF(DW$5&gt;$N26,5,$K26)*10+IF(AND($F26&gt;=DW$5,$F26&lt;=DW$6),IF(AND($G26&gt;=DW$5,$G26&lt;=DW$6),5,IF($L26=1,2,1)),IF(AND($G26&gt;=DW$5,$G26&lt;=DW$6),IF($M26&gt;0,4,3),0)),IF(AND($D26&lt;=DW$6,$E26&gt;=DW$5),60,0)))</f>
        <v>0</v>
      </c>
      <c r="DX26" s="80">
        <f>IF(OR($A26="",NOT(ISNUMBER($G26))),"",IF(AND($F26&lt;=DX$6,$G26&gt;=DX$5),IF(DX$5&gt;$N26,5,$K26)*10+IF(AND($F26&gt;=DX$5,$F26&lt;=DX$6),IF(AND($G26&gt;=DX$5,$G26&lt;=DX$6),5,IF($L26=1,2,1)),IF(AND($G26&gt;=DX$5,$G26&lt;=DX$6),IF($M26&gt;0,4,3),0)),IF(AND($D26&lt;=DX$6,$E26&gt;=DX$5),60,0)))</f>
        <v>0</v>
      </c>
      <c r="DY26" s="80">
        <f>IF(OR($A26="",NOT(ISNUMBER($G26))),"",IF(AND($F26&lt;=DY$6,$G26&gt;=DY$5),IF(DY$5&gt;$N26,5,$K26)*10+IF(AND($F26&gt;=DY$5,$F26&lt;=DY$6),IF(AND($G26&gt;=DY$5,$G26&lt;=DY$6),5,IF($L26=1,2,1)),IF(AND($G26&gt;=DY$5,$G26&lt;=DY$6),IF($M26&gt;0,4,3),0)),IF(AND($D26&lt;=DY$6,$E26&gt;=DY$5),60,0)))</f>
        <v>0</v>
      </c>
      <c r="DZ26" s="80">
        <f>IF(OR($A26="",NOT(ISNUMBER($G26))),"",IF(AND($F26&lt;=DZ$6,$G26&gt;=DZ$5),IF(DZ$5&gt;$N26,5,$K26)*10+IF(AND($F26&gt;=DZ$5,$F26&lt;=DZ$6),IF(AND($G26&gt;=DZ$5,$G26&lt;=DZ$6),5,IF($L26=1,2,1)),IF(AND($G26&gt;=DZ$5,$G26&lt;=DZ$6),IF($M26&gt;0,4,3),0)),IF(AND($D26&lt;=DZ$6,$E26&gt;=DZ$5),60,0)))</f>
        <v>0</v>
      </c>
      <c r="EA26" s="80">
        <f>IF(OR($A26="",NOT(ISNUMBER($G26))),"",IF(AND($F26&lt;=EA$6,$G26&gt;=EA$5),IF(EA$5&gt;$N26,5,$K26)*10+IF(AND($F26&gt;=EA$5,$F26&lt;=EA$6),IF(AND($G26&gt;=EA$5,$G26&lt;=EA$6),5,IF($L26=1,2,1)),IF(AND($G26&gt;=EA$5,$G26&lt;=EA$6),IF($M26&gt;0,4,3),0)),IF(AND($D26&lt;=EA$6,$E26&gt;=EA$5),60,0)))</f>
        <v>0</v>
      </c>
      <c r="EB26" s="80">
        <f>IF(OR($A26="",NOT(ISNUMBER($G26))),"",IF(AND($F26&lt;=EB$6,$G26&gt;=EB$5),IF(EB$5&gt;$N26,5,$K26)*10+IF(AND($F26&gt;=EB$5,$F26&lt;=EB$6),IF(AND($G26&gt;=EB$5,$G26&lt;=EB$6),5,IF($L26=1,2,1)),IF(AND($G26&gt;=EB$5,$G26&lt;=EB$6),IF($M26&gt;0,4,3),0)),IF(AND($D26&lt;=EB$6,$E26&gt;=EB$5),60,0)))</f>
        <v>0</v>
      </c>
      <c r="EC26" s="80">
        <f>IF(OR($A26="",NOT(ISNUMBER($G26))),"",IF(AND($F26&lt;=EC$6,$G26&gt;=EC$5),IF(EC$5&gt;$N26,5,$K26)*10+IF(AND($F26&gt;=EC$5,$F26&lt;=EC$6),IF(AND($G26&gt;=EC$5,$G26&lt;=EC$6),5,IF($L26=1,2,1)),IF(AND($G26&gt;=EC$5,$G26&lt;=EC$6),IF($M26&gt;0,4,3),0)),IF(AND($D26&lt;=EC$6,$E26&gt;=EC$5),60,0)))</f>
        <v>0</v>
      </c>
      <c r="ED26" s="80">
        <f>IF(OR($A26="",NOT(ISNUMBER($G26))),"",IF(AND($F26&lt;=ED$6,$G26&gt;=ED$5),IF(ED$5&gt;$N26,5,$K26)*10+IF(AND($F26&gt;=ED$5,$F26&lt;=ED$6),IF(AND($G26&gt;=ED$5,$G26&lt;=ED$6),5,IF($L26=1,2,1)),IF(AND($G26&gt;=ED$5,$G26&lt;=ED$6),IF($M26&gt;0,4,3),0)),IF(AND($D26&lt;=ED$6,$E26&gt;=ED$5),60,0)))</f>
        <v>0</v>
      </c>
    </row>
    <row r="27" ht="18" customHeight="1">
      <c r="A27" s="52">
        <f>IF(Tasks!$B27="","",Tasks!$A27)</f>
        <v>17</v>
      </c>
      <c r="B27" s="78" t="str">
        <f>IF(Tasks!$B27="","",Tasks!$B27)</f>
        <v>FEED | Finishing – Batch 1 (1,500 components)</v>
      </c>
      <c r="C27" s="25" t="str">
        <f>IF($B27="","",IF(AND(Tasks!$D27="",Tasks!$G27=""),"-",IF(Tasks!$D27="","",Tasks!$D27&amp;IF(OR(Tasks!$E27="",Tasks!$E27="FS"),IF(N(Tasks!$F27)=0,"","FS"),Tasks!$E27)&amp;IF(N(Tasks!$F27)=0,"",IF(Tasks!$F27&gt;0,"+","")&amp;Tasks!$F27))&amp;IF(AND(Tasks!$D27&lt;&gt;"",Tasks!$G27&lt;&gt;""),", ","")&amp;IF(Tasks!$G27="","",Tasks!$G27&amp;IF(OR(Tasks!$H27="",Tasks!$H27="FS"),IF(N(Tasks!$I27)=0,"","FS"),Tasks!$H27)&amp;IF(N(Tasks!$I27)=0,"",IF(Tasks!$I27&gt;0,"+","")&amp;Tasks!$I27))))</f>
        <v>16</v>
      </c>
      <c r="D27" s="51">
        <f>IF(OR($B27="",Tasks!$Q27=""),"",Tasks!$Q27)</f>
        <v>46428.0</v>
      </c>
      <c r="E27" s="51">
        <f>IF(OR($B27="",Tasks!$R27=""),"",Tasks!$R27)</f>
        <v>46456.0</v>
      </c>
      <c r="F27" s="51">
        <f>IF(OR($B27="",Tasks!$S27=""),"",Tasks!$S27)</f>
        <v>46428.0</v>
      </c>
      <c r="G27" s="51">
        <f>IF(OR($B27="",Tasks!$T27=""),"",Tasks!$T27)</f>
        <v>46456.0</v>
      </c>
      <c r="H27" s="52" t="str">
        <f>IF($B27="","",Tasks!$AE27)</f>
        <v>Not Started</v>
      </c>
      <c r="I27" s="79">
        <f>IF($B27="","",Tasks!$AF27)</f>
        <v>0</v>
      </c>
      <c r="J27" s="53">
        <f>IF(OR($B27="",Tasks!$V27=""),"",Tasks!$V27)</f>
        <v>0</v>
      </c>
      <c r="K27" s="52">
        <f>IF($B27="","",Tasks!$AA27)</f>
        <v>3</v>
      </c>
      <c r="L27" s="52">
        <f>IF($B27="","",Tasks!$AB27)</f>
        <v>1</v>
      </c>
      <c r="M27" s="52">
        <f>IF($B27="","",Tasks!$Z27)</f>
        <v>2</v>
      </c>
      <c r="N27" s="52">
        <f>IF(OR($B27="",Tasks!$AG27=""),"",Tasks!$AG27)</f>
        <v>46456.0</v>
      </c>
      <c r="O27" s="80">
        <f>IF(OR($A27="",NOT(ISNUMBER($G27))),"",IF(AND($F27&lt;=O$6,$G27&gt;=O$5),IF(O$5&gt;$N27,5,$K27)*10+IF(AND($F27&gt;=O$5,$F27&lt;=O$6),IF(AND($G27&gt;=O$5,$G27&lt;=O$6),5,IF($L27=1,2,1)),IF(AND($G27&gt;=O$5,$G27&lt;=O$6),IF($M27&gt;0,4,3),0)),IF(AND($D27&lt;=O$6,$E27&gt;=O$5),60,0)))</f>
        <v>0</v>
      </c>
      <c r="P27" s="80">
        <f>IF(OR($A27="",NOT(ISNUMBER($G27))),"",IF(AND($F27&lt;=P$6,$G27&gt;=P$5),IF(P$5&gt;$N27,5,$K27)*10+IF(AND($F27&gt;=P$5,$F27&lt;=P$6),IF(AND($G27&gt;=P$5,$G27&lt;=P$6),5,IF($L27=1,2,1)),IF(AND($G27&gt;=P$5,$G27&lt;=P$6),IF($M27&gt;0,4,3),0)),IF(AND($D27&lt;=P$6,$E27&gt;=P$5),60,0)))</f>
        <v>0</v>
      </c>
      <c r="Q27" s="80">
        <f>IF(OR($A27="",NOT(ISNUMBER($G27))),"",IF(AND($F27&lt;=Q$6,$G27&gt;=Q$5),IF(Q$5&gt;$N27,5,$K27)*10+IF(AND($F27&gt;=Q$5,$F27&lt;=Q$6),IF(AND($G27&gt;=Q$5,$G27&lt;=Q$6),5,IF($L27=1,2,1)),IF(AND($G27&gt;=Q$5,$G27&lt;=Q$6),IF($M27&gt;0,4,3),0)),IF(AND($D27&lt;=Q$6,$E27&gt;=Q$5),60,0)))</f>
        <v>0</v>
      </c>
      <c r="R27" s="80">
        <f>IF(OR($A27="",NOT(ISNUMBER($G27))),"",IF(AND($F27&lt;=R$6,$G27&gt;=R$5),IF(R$5&gt;$N27,5,$K27)*10+IF(AND($F27&gt;=R$5,$F27&lt;=R$6),IF(AND($G27&gt;=R$5,$G27&lt;=R$6),5,IF($L27=1,2,1)),IF(AND($G27&gt;=R$5,$G27&lt;=R$6),IF($M27&gt;0,4,3),0)),IF(AND($D27&lt;=R$6,$E27&gt;=R$5),60,0)))</f>
        <v>0</v>
      </c>
      <c r="S27" s="80">
        <f>IF(OR($A27="",NOT(ISNUMBER($G27))),"",IF(AND($F27&lt;=S$6,$G27&gt;=S$5),IF(S$5&gt;$N27,5,$K27)*10+IF(AND($F27&gt;=S$5,$F27&lt;=S$6),IF(AND($G27&gt;=S$5,$G27&lt;=S$6),5,IF($L27=1,2,1)),IF(AND($G27&gt;=S$5,$G27&lt;=S$6),IF($M27&gt;0,4,3),0)),IF(AND($D27&lt;=S$6,$E27&gt;=S$5),60,0)))</f>
        <v>0</v>
      </c>
      <c r="T27" s="80">
        <f>IF(OR($A27="",NOT(ISNUMBER($G27))),"",IF(AND($F27&lt;=T$6,$G27&gt;=T$5),IF(T$5&gt;$N27,5,$K27)*10+IF(AND($F27&gt;=T$5,$F27&lt;=T$6),IF(AND($G27&gt;=T$5,$G27&lt;=T$6),5,IF($L27=1,2,1)),IF(AND($G27&gt;=T$5,$G27&lt;=T$6),IF($M27&gt;0,4,3),0)),IF(AND($D27&lt;=T$6,$E27&gt;=T$5),60,0)))</f>
        <v>0</v>
      </c>
      <c r="U27" s="80">
        <f>IF(OR($A27="",NOT(ISNUMBER($G27))),"",IF(AND($F27&lt;=U$6,$G27&gt;=U$5),IF(U$5&gt;$N27,5,$K27)*10+IF(AND($F27&gt;=U$5,$F27&lt;=U$6),IF(AND($G27&gt;=U$5,$G27&lt;=U$6),5,IF($L27=1,2,1)),IF(AND($G27&gt;=U$5,$G27&lt;=U$6),IF($M27&gt;0,4,3),0)),IF(AND($D27&lt;=U$6,$E27&gt;=U$5),60,0)))</f>
        <v>0</v>
      </c>
      <c r="V27" s="80">
        <f>IF(OR($A27="",NOT(ISNUMBER($G27))),"",IF(AND($F27&lt;=V$6,$G27&gt;=V$5),IF(V$5&gt;$N27,5,$K27)*10+IF(AND($F27&gt;=V$5,$F27&lt;=V$6),IF(AND($G27&gt;=V$5,$G27&lt;=V$6),5,IF($L27=1,2,1)),IF(AND($G27&gt;=V$5,$G27&lt;=V$6),IF($M27&gt;0,4,3),0)),IF(AND($D27&lt;=V$6,$E27&gt;=V$5),60,0)))</f>
        <v>0</v>
      </c>
      <c r="W27" s="80">
        <f>IF(OR($A27="",NOT(ISNUMBER($G27))),"",IF(AND($F27&lt;=W$6,$G27&gt;=W$5),IF(W$5&gt;$N27,5,$K27)*10+IF(AND($F27&gt;=W$5,$F27&lt;=W$6),IF(AND($G27&gt;=W$5,$G27&lt;=W$6),5,IF($L27=1,2,1)),IF(AND($G27&gt;=W$5,$G27&lt;=W$6),IF($M27&gt;0,4,3),0)),IF(AND($D27&lt;=W$6,$E27&gt;=W$5),60,0)))</f>
        <v>0</v>
      </c>
      <c r="X27" s="80">
        <f>IF(OR($A27="",NOT(ISNUMBER($G27))),"",IF(AND($F27&lt;=X$6,$G27&gt;=X$5),IF(X$5&gt;$N27,5,$K27)*10+IF(AND($F27&gt;=X$5,$F27&lt;=X$6),IF(AND($G27&gt;=X$5,$G27&lt;=X$6),5,IF($L27=1,2,1)),IF(AND($G27&gt;=X$5,$G27&lt;=X$6),IF($M27&gt;0,4,3),0)),IF(AND($D27&lt;=X$6,$E27&gt;=X$5),60,0)))</f>
        <v>0</v>
      </c>
      <c r="Y27" s="80">
        <f>IF(OR($A27="",NOT(ISNUMBER($G27))),"",IF(AND($F27&lt;=Y$6,$G27&gt;=Y$5),IF(Y$5&gt;$N27,5,$K27)*10+IF(AND($F27&gt;=Y$5,$F27&lt;=Y$6),IF(AND($G27&gt;=Y$5,$G27&lt;=Y$6),5,IF($L27=1,2,1)),IF(AND($G27&gt;=Y$5,$G27&lt;=Y$6),IF($M27&gt;0,4,3),0)),IF(AND($D27&lt;=Y$6,$E27&gt;=Y$5),60,0)))</f>
        <v>0</v>
      </c>
      <c r="Z27" s="80">
        <f>IF(OR($A27="",NOT(ISNUMBER($G27))),"",IF(AND($F27&lt;=Z$6,$G27&gt;=Z$5),IF(Z$5&gt;$N27,5,$K27)*10+IF(AND($F27&gt;=Z$5,$F27&lt;=Z$6),IF(AND($G27&gt;=Z$5,$G27&lt;=Z$6),5,IF($L27=1,2,1)),IF(AND($G27&gt;=Z$5,$G27&lt;=Z$6),IF($M27&gt;0,4,3),0)),IF(AND($D27&lt;=Z$6,$E27&gt;=Z$5),60,0)))</f>
        <v>0</v>
      </c>
      <c r="AA27" s="80">
        <f>IF(OR($A27="",NOT(ISNUMBER($G27))),"",IF(AND($F27&lt;=AA$6,$G27&gt;=AA$5),IF(AA$5&gt;$N27,5,$K27)*10+IF(AND($F27&gt;=AA$5,$F27&lt;=AA$6),IF(AND($G27&gt;=AA$5,$G27&lt;=AA$6),5,IF($L27=1,2,1)),IF(AND($G27&gt;=AA$5,$G27&lt;=AA$6),IF($M27&gt;0,4,3),0)),IF(AND($D27&lt;=AA$6,$E27&gt;=AA$5),60,0)))</f>
        <v>0</v>
      </c>
      <c r="AB27" s="80">
        <f>IF(OR($A27="",NOT(ISNUMBER($G27))),"",IF(AND($F27&lt;=AB$6,$G27&gt;=AB$5),IF(AB$5&gt;$N27,5,$K27)*10+IF(AND($F27&gt;=AB$5,$F27&lt;=AB$6),IF(AND($G27&gt;=AB$5,$G27&lt;=AB$6),5,IF($L27=1,2,1)),IF(AND($G27&gt;=AB$5,$G27&lt;=AB$6),IF($M27&gt;0,4,3),0)),IF(AND($D27&lt;=AB$6,$E27&gt;=AB$5),60,0)))</f>
        <v>0</v>
      </c>
      <c r="AC27" s="80">
        <f>IF(OR($A27="",NOT(ISNUMBER($G27))),"",IF(AND($F27&lt;=AC$6,$G27&gt;=AC$5),IF(AC$5&gt;$N27,5,$K27)*10+IF(AND($F27&gt;=AC$5,$F27&lt;=AC$6),IF(AND($G27&gt;=AC$5,$G27&lt;=AC$6),5,IF($L27=1,2,1)),IF(AND($G27&gt;=AC$5,$G27&lt;=AC$6),IF($M27&gt;0,4,3),0)),IF(AND($D27&lt;=AC$6,$E27&gt;=AC$5),60,0)))</f>
        <v>0</v>
      </c>
      <c r="AD27" s="80">
        <f>IF(OR($A27="",NOT(ISNUMBER($G27))),"",IF(AND($F27&lt;=AD$6,$G27&gt;=AD$5),IF(AD$5&gt;$N27,5,$K27)*10+IF(AND($F27&gt;=AD$5,$F27&lt;=AD$6),IF(AND($G27&gt;=AD$5,$G27&lt;=AD$6),5,IF($L27=1,2,1)),IF(AND($G27&gt;=AD$5,$G27&lt;=AD$6),IF($M27&gt;0,4,3),0)),IF(AND($D27&lt;=AD$6,$E27&gt;=AD$5),60,0)))</f>
        <v>0</v>
      </c>
      <c r="AE27" s="80">
        <f>IF(OR($A27="",NOT(ISNUMBER($G27))),"",IF(AND($F27&lt;=AE$6,$G27&gt;=AE$5),IF(AE$5&gt;$N27,5,$K27)*10+IF(AND($F27&gt;=AE$5,$F27&lt;=AE$6),IF(AND($G27&gt;=AE$5,$G27&lt;=AE$6),5,IF($L27=1,2,1)),IF(AND($G27&gt;=AE$5,$G27&lt;=AE$6),IF($M27&gt;0,4,3),0)),IF(AND($D27&lt;=AE$6,$E27&gt;=AE$5),60,0)))</f>
        <v>0</v>
      </c>
      <c r="AF27" s="80">
        <f>IF(OR($A27="",NOT(ISNUMBER($G27))),"",IF(AND($F27&lt;=AF$6,$G27&gt;=AF$5),IF(AF$5&gt;$N27,5,$K27)*10+IF(AND($F27&gt;=AF$5,$F27&lt;=AF$6),IF(AND($G27&gt;=AF$5,$G27&lt;=AF$6),5,IF($L27=1,2,1)),IF(AND($G27&gt;=AF$5,$G27&lt;=AF$6),IF($M27&gt;0,4,3),0)),IF(AND($D27&lt;=AF$6,$E27&gt;=AF$5),60,0)))</f>
        <v>32</v>
      </c>
      <c r="AG27" s="80">
        <f>IF(OR($A27="",NOT(ISNUMBER($G27))),"",IF(AND($F27&lt;=AG$6,$G27&gt;=AG$5),IF(AG$5&gt;$N27,5,$K27)*10+IF(AND($F27&gt;=AG$5,$F27&lt;=AG$6),IF(AND($G27&gt;=AG$5,$G27&lt;=AG$6),5,IF($L27=1,2,1)),IF(AND($G27&gt;=AG$5,$G27&lt;=AG$6),IF($M27&gt;0,4,3),0)),IF(AND($D27&lt;=AG$6,$E27&gt;=AG$5),60,0)))</f>
        <v>30</v>
      </c>
      <c r="AH27" s="80">
        <f>IF(OR($A27="",NOT(ISNUMBER($G27))),"",IF(AND($F27&lt;=AH$6,$G27&gt;=AH$5),IF(AH$5&gt;$N27,5,$K27)*10+IF(AND($F27&gt;=AH$5,$F27&lt;=AH$6),IF(AND($G27&gt;=AH$5,$G27&lt;=AH$6),5,IF($L27=1,2,1)),IF(AND($G27&gt;=AH$5,$G27&lt;=AH$6),IF($M27&gt;0,4,3),0)),IF(AND($D27&lt;=AH$6,$E27&gt;=AH$5),60,0)))</f>
        <v>30</v>
      </c>
      <c r="AI27" s="80">
        <f>IF(OR($A27="",NOT(ISNUMBER($G27))),"",IF(AND($F27&lt;=AI$6,$G27&gt;=AI$5),IF(AI$5&gt;$N27,5,$K27)*10+IF(AND($F27&gt;=AI$5,$F27&lt;=AI$6),IF(AND($G27&gt;=AI$5,$G27&lt;=AI$6),5,IF($L27=1,2,1)),IF(AND($G27&gt;=AI$5,$G27&lt;=AI$6),IF($M27&gt;0,4,3),0)),IF(AND($D27&lt;=AI$6,$E27&gt;=AI$5),60,0)))</f>
        <v>30</v>
      </c>
      <c r="AJ27" s="80">
        <f>IF(OR($A27="",NOT(ISNUMBER($G27))),"",IF(AND($F27&lt;=AJ$6,$G27&gt;=AJ$5),IF(AJ$5&gt;$N27,5,$K27)*10+IF(AND($F27&gt;=AJ$5,$F27&lt;=AJ$6),IF(AND($G27&gt;=AJ$5,$G27&lt;=AJ$6),5,IF($L27=1,2,1)),IF(AND($G27&gt;=AJ$5,$G27&lt;=AJ$6),IF($M27&gt;0,4,3),0)),IF(AND($D27&lt;=AJ$6,$E27&gt;=AJ$5),60,0)))</f>
        <v>34</v>
      </c>
      <c r="AK27" s="80">
        <f>IF(OR($A27="",NOT(ISNUMBER($G27))),"",IF(AND($F27&lt;=AK$6,$G27&gt;=AK$5),IF(AK$5&gt;$N27,5,$K27)*10+IF(AND($F27&gt;=AK$5,$F27&lt;=AK$6),IF(AND($G27&gt;=AK$5,$G27&lt;=AK$6),5,IF($L27=1,2,1)),IF(AND($G27&gt;=AK$5,$G27&lt;=AK$6),IF($M27&gt;0,4,3),0)),IF(AND($D27&lt;=AK$6,$E27&gt;=AK$5),60,0)))</f>
        <v>0</v>
      </c>
      <c r="AL27" s="80">
        <f>IF(OR($A27="",NOT(ISNUMBER($G27))),"",IF(AND($F27&lt;=AL$6,$G27&gt;=AL$5),IF(AL$5&gt;$N27,5,$K27)*10+IF(AND($F27&gt;=AL$5,$F27&lt;=AL$6),IF(AND($G27&gt;=AL$5,$G27&lt;=AL$6),5,IF($L27=1,2,1)),IF(AND($G27&gt;=AL$5,$G27&lt;=AL$6),IF($M27&gt;0,4,3),0)),IF(AND($D27&lt;=AL$6,$E27&gt;=AL$5),60,0)))</f>
        <v>0</v>
      </c>
      <c r="AM27" s="80">
        <f>IF(OR($A27="",NOT(ISNUMBER($G27))),"",IF(AND($F27&lt;=AM$6,$G27&gt;=AM$5),IF(AM$5&gt;$N27,5,$K27)*10+IF(AND($F27&gt;=AM$5,$F27&lt;=AM$6),IF(AND($G27&gt;=AM$5,$G27&lt;=AM$6),5,IF($L27=1,2,1)),IF(AND($G27&gt;=AM$5,$G27&lt;=AM$6),IF($M27&gt;0,4,3),0)),IF(AND($D27&lt;=AM$6,$E27&gt;=AM$5),60,0)))</f>
        <v>0</v>
      </c>
      <c r="AN27" s="80">
        <f>IF(OR($A27="",NOT(ISNUMBER($G27))),"",IF(AND($F27&lt;=AN$6,$G27&gt;=AN$5),IF(AN$5&gt;$N27,5,$K27)*10+IF(AND($F27&gt;=AN$5,$F27&lt;=AN$6),IF(AND($G27&gt;=AN$5,$G27&lt;=AN$6),5,IF($L27=1,2,1)),IF(AND($G27&gt;=AN$5,$G27&lt;=AN$6),IF($M27&gt;0,4,3),0)),IF(AND($D27&lt;=AN$6,$E27&gt;=AN$5),60,0)))</f>
        <v>0</v>
      </c>
      <c r="AO27" s="80">
        <f>IF(OR($A27="",NOT(ISNUMBER($G27))),"",IF(AND($F27&lt;=AO$6,$G27&gt;=AO$5),IF(AO$5&gt;$N27,5,$K27)*10+IF(AND($F27&gt;=AO$5,$F27&lt;=AO$6),IF(AND($G27&gt;=AO$5,$G27&lt;=AO$6),5,IF($L27=1,2,1)),IF(AND($G27&gt;=AO$5,$G27&lt;=AO$6),IF($M27&gt;0,4,3),0)),IF(AND($D27&lt;=AO$6,$E27&gt;=AO$5),60,0)))</f>
        <v>0</v>
      </c>
      <c r="AP27" s="80">
        <f>IF(OR($A27="",NOT(ISNUMBER($G27))),"",IF(AND($F27&lt;=AP$6,$G27&gt;=AP$5),IF(AP$5&gt;$N27,5,$K27)*10+IF(AND($F27&gt;=AP$5,$F27&lt;=AP$6),IF(AND($G27&gt;=AP$5,$G27&lt;=AP$6),5,IF($L27=1,2,1)),IF(AND($G27&gt;=AP$5,$G27&lt;=AP$6),IF($M27&gt;0,4,3),0)),IF(AND($D27&lt;=AP$6,$E27&gt;=AP$5),60,0)))</f>
        <v>0</v>
      </c>
      <c r="AQ27" s="80">
        <f>IF(OR($A27="",NOT(ISNUMBER($G27))),"",IF(AND($F27&lt;=AQ$6,$G27&gt;=AQ$5),IF(AQ$5&gt;$N27,5,$K27)*10+IF(AND($F27&gt;=AQ$5,$F27&lt;=AQ$6),IF(AND($G27&gt;=AQ$5,$G27&lt;=AQ$6),5,IF($L27=1,2,1)),IF(AND($G27&gt;=AQ$5,$G27&lt;=AQ$6),IF($M27&gt;0,4,3),0)),IF(AND($D27&lt;=AQ$6,$E27&gt;=AQ$5),60,0)))</f>
        <v>0</v>
      </c>
      <c r="AR27" s="80">
        <f>IF(OR($A27="",NOT(ISNUMBER($G27))),"",IF(AND($F27&lt;=AR$6,$G27&gt;=AR$5),IF(AR$5&gt;$N27,5,$K27)*10+IF(AND($F27&gt;=AR$5,$F27&lt;=AR$6),IF(AND($G27&gt;=AR$5,$G27&lt;=AR$6),5,IF($L27=1,2,1)),IF(AND($G27&gt;=AR$5,$G27&lt;=AR$6),IF($M27&gt;0,4,3),0)),IF(AND($D27&lt;=AR$6,$E27&gt;=AR$5),60,0)))</f>
        <v>0</v>
      </c>
      <c r="AS27" s="80">
        <f>IF(OR($A27="",NOT(ISNUMBER($G27))),"",IF(AND($F27&lt;=AS$6,$G27&gt;=AS$5),IF(AS$5&gt;$N27,5,$K27)*10+IF(AND($F27&gt;=AS$5,$F27&lt;=AS$6),IF(AND($G27&gt;=AS$5,$G27&lt;=AS$6),5,IF($L27=1,2,1)),IF(AND($G27&gt;=AS$5,$G27&lt;=AS$6),IF($M27&gt;0,4,3),0)),IF(AND($D27&lt;=AS$6,$E27&gt;=AS$5),60,0)))</f>
        <v>0</v>
      </c>
      <c r="AT27" s="80">
        <f>IF(OR($A27="",NOT(ISNUMBER($G27))),"",IF(AND($F27&lt;=AT$6,$G27&gt;=AT$5),IF(AT$5&gt;$N27,5,$K27)*10+IF(AND($F27&gt;=AT$5,$F27&lt;=AT$6),IF(AND($G27&gt;=AT$5,$G27&lt;=AT$6),5,IF($L27=1,2,1)),IF(AND($G27&gt;=AT$5,$G27&lt;=AT$6),IF($M27&gt;0,4,3),0)),IF(AND($D27&lt;=AT$6,$E27&gt;=AT$5),60,0)))</f>
        <v>0</v>
      </c>
      <c r="AU27" s="80">
        <f>IF(OR($A27="",NOT(ISNUMBER($G27))),"",IF(AND($F27&lt;=AU$6,$G27&gt;=AU$5),IF(AU$5&gt;$N27,5,$K27)*10+IF(AND($F27&gt;=AU$5,$F27&lt;=AU$6),IF(AND($G27&gt;=AU$5,$G27&lt;=AU$6),5,IF($L27=1,2,1)),IF(AND($G27&gt;=AU$5,$G27&lt;=AU$6),IF($M27&gt;0,4,3),0)),IF(AND($D27&lt;=AU$6,$E27&gt;=AU$5),60,0)))</f>
        <v>0</v>
      </c>
      <c r="AV27" s="80">
        <f>IF(OR($A27="",NOT(ISNUMBER($G27))),"",IF(AND($F27&lt;=AV$6,$G27&gt;=AV$5),IF(AV$5&gt;$N27,5,$K27)*10+IF(AND($F27&gt;=AV$5,$F27&lt;=AV$6),IF(AND($G27&gt;=AV$5,$G27&lt;=AV$6),5,IF($L27=1,2,1)),IF(AND($G27&gt;=AV$5,$G27&lt;=AV$6),IF($M27&gt;0,4,3),0)),IF(AND($D27&lt;=AV$6,$E27&gt;=AV$5),60,0)))</f>
        <v>0</v>
      </c>
      <c r="AW27" s="80">
        <f>IF(OR($A27="",NOT(ISNUMBER($G27))),"",IF(AND($F27&lt;=AW$6,$G27&gt;=AW$5),IF(AW$5&gt;$N27,5,$K27)*10+IF(AND($F27&gt;=AW$5,$F27&lt;=AW$6),IF(AND($G27&gt;=AW$5,$G27&lt;=AW$6),5,IF($L27=1,2,1)),IF(AND($G27&gt;=AW$5,$G27&lt;=AW$6),IF($M27&gt;0,4,3),0)),IF(AND($D27&lt;=AW$6,$E27&gt;=AW$5),60,0)))</f>
        <v>0</v>
      </c>
      <c r="AX27" s="80">
        <f>IF(OR($A27="",NOT(ISNUMBER($G27))),"",IF(AND($F27&lt;=AX$6,$G27&gt;=AX$5),IF(AX$5&gt;$N27,5,$K27)*10+IF(AND($F27&gt;=AX$5,$F27&lt;=AX$6),IF(AND($G27&gt;=AX$5,$G27&lt;=AX$6),5,IF($L27=1,2,1)),IF(AND($G27&gt;=AX$5,$G27&lt;=AX$6),IF($M27&gt;0,4,3),0)),IF(AND($D27&lt;=AX$6,$E27&gt;=AX$5),60,0)))</f>
        <v>0</v>
      </c>
      <c r="AY27" s="80">
        <f>IF(OR($A27="",NOT(ISNUMBER($G27))),"",IF(AND($F27&lt;=AY$6,$G27&gt;=AY$5),IF(AY$5&gt;$N27,5,$K27)*10+IF(AND($F27&gt;=AY$5,$F27&lt;=AY$6),IF(AND($G27&gt;=AY$5,$G27&lt;=AY$6),5,IF($L27=1,2,1)),IF(AND($G27&gt;=AY$5,$G27&lt;=AY$6),IF($M27&gt;0,4,3),0)),IF(AND($D27&lt;=AY$6,$E27&gt;=AY$5),60,0)))</f>
        <v>0</v>
      </c>
      <c r="AZ27" s="80">
        <f>IF(OR($A27="",NOT(ISNUMBER($G27))),"",IF(AND($F27&lt;=AZ$6,$G27&gt;=AZ$5),IF(AZ$5&gt;$N27,5,$K27)*10+IF(AND($F27&gt;=AZ$5,$F27&lt;=AZ$6),IF(AND($G27&gt;=AZ$5,$G27&lt;=AZ$6),5,IF($L27=1,2,1)),IF(AND($G27&gt;=AZ$5,$G27&lt;=AZ$6),IF($M27&gt;0,4,3),0)),IF(AND($D27&lt;=AZ$6,$E27&gt;=AZ$5),60,0)))</f>
        <v>0</v>
      </c>
      <c r="BA27" s="80">
        <f>IF(OR($A27="",NOT(ISNUMBER($G27))),"",IF(AND($F27&lt;=BA$6,$G27&gt;=BA$5),IF(BA$5&gt;$N27,5,$K27)*10+IF(AND($F27&gt;=BA$5,$F27&lt;=BA$6),IF(AND($G27&gt;=BA$5,$G27&lt;=BA$6),5,IF($L27=1,2,1)),IF(AND($G27&gt;=BA$5,$G27&lt;=BA$6),IF($M27&gt;0,4,3),0)),IF(AND($D27&lt;=BA$6,$E27&gt;=BA$5),60,0)))</f>
        <v>0</v>
      </c>
      <c r="BB27" s="80">
        <f>IF(OR($A27="",NOT(ISNUMBER($G27))),"",IF(AND($F27&lt;=BB$6,$G27&gt;=BB$5),IF(BB$5&gt;$N27,5,$K27)*10+IF(AND($F27&gt;=BB$5,$F27&lt;=BB$6),IF(AND($G27&gt;=BB$5,$G27&lt;=BB$6),5,IF($L27=1,2,1)),IF(AND($G27&gt;=BB$5,$G27&lt;=BB$6),IF($M27&gt;0,4,3),0)),IF(AND($D27&lt;=BB$6,$E27&gt;=BB$5),60,0)))</f>
        <v>0</v>
      </c>
      <c r="BC27" s="80">
        <f>IF(OR($A27="",NOT(ISNUMBER($G27))),"",IF(AND($F27&lt;=BC$6,$G27&gt;=BC$5),IF(BC$5&gt;$N27,5,$K27)*10+IF(AND($F27&gt;=BC$5,$F27&lt;=BC$6),IF(AND($G27&gt;=BC$5,$G27&lt;=BC$6),5,IF($L27=1,2,1)),IF(AND($G27&gt;=BC$5,$G27&lt;=BC$6),IF($M27&gt;0,4,3),0)),IF(AND($D27&lt;=BC$6,$E27&gt;=BC$5),60,0)))</f>
        <v>0</v>
      </c>
      <c r="BD27" s="80">
        <f>IF(OR($A27="",NOT(ISNUMBER($G27))),"",IF(AND($F27&lt;=BD$6,$G27&gt;=BD$5),IF(BD$5&gt;$N27,5,$K27)*10+IF(AND($F27&gt;=BD$5,$F27&lt;=BD$6),IF(AND($G27&gt;=BD$5,$G27&lt;=BD$6),5,IF($L27=1,2,1)),IF(AND($G27&gt;=BD$5,$G27&lt;=BD$6),IF($M27&gt;0,4,3),0)),IF(AND($D27&lt;=BD$6,$E27&gt;=BD$5),60,0)))</f>
        <v>0</v>
      </c>
      <c r="BE27" s="80">
        <f>IF(OR($A27="",NOT(ISNUMBER($G27))),"",IF(AND($F27&lt;=BE$6,$G27&gt;=BE$5),IF(BE$5&gt;$N27,5,$K27)*10+IF(AND($F27&gt;=BE$5,$F27&lt;=BE$6),IF(AND($G27&gt;=BE$5,$G27&lt;=BE$6),5,IF($L27=1,2,1)),IF(AND($G27&gt;=BE$5,$G27&lt;=BE$6),IF($M27&gt;0,4,3),0)),IF(AND($D27&lt;=BE$6,$E27&gt;=BE$5),60,0)))</f>
        <v>0</v>
      </c>
      <c r="BF27" s="80">
        <f>IF(OR($A27="",NOT(ISNUMBER($G27))),"",IF(AND($F27&lt;=BF$6,$G27&gt;=BF$5),IF(BF$5&gt;$N27,5,$K27)*10+IF(AND($F27&gt;=BF$5,$F27&lt;=BF$6),IF(AND($G27&gt;=BF$5,$G27&lt;=BF$6),5,IF($L27=1,2,1)),IF(AND($G27&gt;=BF$5,$G27&lt;=BF$6),IF($M27&gt;0,4,3),0)),IF(AND($D27&lt;=BF$6,$E27&gt;=BF$5),60,0)))</f>
        <v>0</v>
      </c>
      <c r="BG27" s="80">
        <f>IF(OR($A27="",NOT(ISNUMBER($G27))),"",IF(AND($F27&lt;=BG$6,$G27&gt;=BG$5),IF(BG$5&gt;$N27,5,$K27)*10+IF(AND($F27&gt;=BG$5,$F27&lt;=BG$6),IF(AND($G27&gt;=BG$5,$G27&lt;=BG$6),5,IF($L27=1,2,1)),IF(AND($G27&gt;=BG$5,$G27&lt;=BG$6),IF($M27&gt;0,4,3),0)),IF(AND($D27&lt;=BG$6,$E27&gt;=BG$5),60,0)))</f>
        <v>0</v>
      </c>
      <c r="BH27" s="80">
        <f>IF(OR($A27="",NOT(ISNUMBER($G27))),"",IF(AND($F27&lt;=BH$6,$G27&gt;=BH$5),IF(BH$5&gt;$N27,5,$K27)*10+IF(AND($F27&gt;=BH$5,$F27&lt;=BH$6),IF(AND($G27&gt;=BH$5,$G27&lt;=BH$6),5,IF($L27=1,2,1)),IF(AND($G27&gt;=BH$5,$G27&lt;=BH$6),IF($M27&gt;0,4,3),0)),IF(AND($D27&lt;=BH$6,$E27&gt;=BH$5),60,0)))</f>
        <v>0</v>
      </c>
      <c r="BI27" s="80">
        <f>IF(OR($A27="",NOT(ISNUMBER($G27))),"",IF(AND($F27&lt;=BI$6,$G27&gt;=BI$5),IF(BI$5&gt;$N27,5,$K27)*10+IF(AND($F27&gt;=BI$5,$F27&lt;=BI$6),IF(AND($G27&gt;=BI$5,$G27&lt;=BI$6),5,IF($L27=1,2,1)),IF(AND($G27&gt;=BI$5,$G27&lt;=BI$6),IF($M27&gt;0,4,3),0)),IF(AND($D27&lt;=BI$6,$E27&gt;=BI$5),60,0)))</f>
        <v>0</v>
      </c>
      <c r="BJ27" s="80">
        <f>IF(OR($A27="",NOT(ISNUMBER($G27))),"",IF(AND($F27&lt;=BJ$6,$G27&gt;=BJ$5),IF(BJ$5&gt;$N27,5,$K27)*10+IF(AND($F27&gt;=BJ$5,$F27&lt;=BJ$6),IF(AND($G27&gt;=BJ$5,$G27&lt;=BJ$6),5,IF($L27=1,2,1)),IF(AND($G27&gt;=BJ$5,$G27&lt;=BJ$6),IF($M27&gt;0,4,3),0)),IF(AND($D27&lt;=BJ$6,$E27&gt;=BJ$5),60,0)))</f>
        <v>0</v>
      </c>
      <c r="BK27" s="80">
        <f>IF(OR($A27="",NOT(ISNUMBER($G27))),"",IF(AND($F27&lt;=BK$6,$G27&gt;=BK$5),IF(BK$5&gt;$N27,5,$K27)*10+IF(AND($F27&gt;=BK$5,$F27&lt;=BK$6),IF(AND($G27&gt;=BK$5,$G27&lt;=BK$6),5,IF($L27=1,2,1)),IF(AND($G27&gt;=BK$5,$G27&lt;=BK$6),IF($M27&gt;0,4,3),0)),IF(AND($D27&lt;=BK$6,$E27&gt;=BK$5),60,0)))</f>
        <v>0</v>
      </c>
      <c r="BL27" s="80">
        <f>IF(OR($A27="",NOT(ISNUMBER($G27))),"",IF(AND($F27&lt;=BL$6,$G27&gt;=BL$5),IF(BL$5&gt;$N27,5,$K27)*10+IF(AND($F27&gt;=BL$5,$F27&lt;=BL$6),IF(AND($G27&gt;=BL$5,$G27&lt;=BL$6),5,IF($L27=1,2,1)),IF(AND($G27&gt;=BL$5,$G27&lt;=BL$6),IF($M27&gt;0,4,3),0)),IF(AND($D27&lt;=BL$6,$E27&gt;=BL$5),60,0)))</f>
        <v>0</v>
      </c>
      <c r="BM27" s="80">
        <f>IF(OR($A27="",NOT(ISNUMBER($G27))),"",IF(AND($F27&lt;=BM$6,$G27&gt;=BM$5),IF(BM$5&gt;$N27,5,$K27)*10+IF(AND($F27&gt;=BM$5,$F27&lt;=BM$6),IF(AND($G27&gt;=BM$5,$G27&lt;=BM$6),5,IF($L27=1,2,1)),IF(AND($G27&gt;=BM$5,$G27&lt;=BM$6),IF($M27&gt;0,4,3),0)),IF(AND($D27&lt;=BM$6,$E27&gt;=BM$5),60,0)))</f>
        <v>0</v>
      </c>
      <c r="BN27" s="80">
        <f>IF(OR($A27="",NOT(ISNUMBER($G27))),"",IF(AND($F27&lt;=BN$6,$G27&gt;=BN$5),IF(BN$5&gt;$N27,5,$K27)*10+IF(AND($F27&gt;=BN$5,$F27&lt;=BN$6),IF(AND($G27&gt;=BN$5,$G27&lt;=BN$6),5,IF($L27=1,2,1)),IF(AND($G27&gt;=BN$5,$G27&lt;=BN$6),IF($M27&gt;0,4,3),0)),IF(AND($D27&lt;=BN$6,$E27&gt;=BN$5),60,0)))</f>
        <v>0</v>
      </c>
      <c r="BO27" s="80">
        <f>IF(OR($A27="",NOT(ISNUMBER($G27))),"",IF(AND($F27&lt;=BO$6,$G27&gt;=BO$5),IF(BO$5&gt;$N27,5,$K27)*10+IF(AND($F27&gt;=BO$5,$F27&lt;=BO$6),IF(AND($G27&gt;=BO$5,$G27&lt;=BO$6),5,IF($L27=1,2,1)),IF(AND($G27&gt;=BO$5,$G27&lt;=BO$6),IF($M27&gt;0,4,3),0)),IF(AND($D27&lt;=BO$6,$E27&gt;=BO$5),60,0)))</f>
        <v>0</v>
      </c>
      <c r="BP27" s="80">
        <f>IF(OR($A27="",NOT(ISNUMBER($G27))),"",IF(AND($F27&lt;=BP$6,$G27&gt;=BP$5),IF(BP$5&gt;$N27,5,$K27)*10+IF(AND($F27&gt;=BP$5,$F27&lt;=BP$6),IF(AND($G27&gt;=BP$5,$G27&lt;=BP$6),5,IF($L27=1,2,1)),IF(AND($G27&gt;=BP$5,$G27&lt;=BP$6),IF($M27&gt;0,4,3),0)),IF(AND($D27&lt;=BP$6,$E27&gt;=BP$5),60,0)))</f>
        <v>0</v>
      </c>
      <c r="BQ27" s="80">
        <f>IF(OR($A27="",NOT(ISNUMBER($G27))),"",IF(AND($F27&lt;=BQ$6,$G27&gt;=BQ$5),IF(BQ$5&gt;$N27,5,$K27)*10+IF(AND($F27&gt;=BQ$5,$F27&lt;=BQ$6),IF(AND($G27&gt;=BQ$5,$G27&lt;=BQ$6),5,IF($L27=1,2,1)),IF(AND($G27&gt;=BQ$5,$G27&lt;=BQ$6),IF($M27&gt;0,4,3),0)),IF(AND($D27&lt;=BQ$6,$E27&gt;=BQ$5),60,0)))</f>
        <v>0</v>
      </c>
      <c r="BR27" s="80">
        <f>IF(OR($A27="",NOT(ISNUMBER($G27))),"",IF(AND($F27&lt;=BR$6,$G27&gt;=BR$5),IF(BR$5&gt;$N27,5,$K27)*10+IF(AND($F27&gt;=BR$5,$F27&lt;=BR$6),IF(AND($G27&gt;=BR$5,$G27&lt;=BR$6),5,IF($L27=1,2,1)),IF(AND($G27&gt;=BR$5,$G27&lt;=BR$6),IF($M27&gt;0,4,3),0)),IF(AND($D27&lt;=BR$6,$E27&gt;=BR$5),60,0)))</f>
        <v>0</v>
      </c>
      <c r="BS27" s="80">
        <f>IF(OR($A27="",NOT(ISNUMBER($G27))),"",IF(AND($F27&lt;=BS$6,$G27&gt;=BS$5),IF(BS$5&gt;$N27,5,$K27)*10+IF(AND($F27&gt;=BS$5,$F27&lt;=BS$6),IF(AND($G27&gt;=BS$5,$G27&lt;=BS$6),5,IF($L27=1,2,1)),IF(AND($G27&gt;=BS$5,$G27&lt;=BS$6),IF($M27&gt;0,4,3),0)),IF(AND($D27&lt;=BS$6,$E27&gt;=BS$5),60,0)))</f>
        <v>0</v>
      </c>
      <c r="BT27" s="80">
        <f>IF(OR($A27="",NOT(ISNUMBER($G27))),"",IF(AND($F27&lt;=BT$6,$G27&gt;=BT$5),IF(BT$5&gt;$N27,5,$K27)*10+IF(AND($F27&gt;=BT$5,$F27&lt;=BT$6),IF(AND($G27&gt;=BT$5,$G27&lt;=BT$6),5,IF($L27=1,2,1)),IF(AND($G27&gt;=BT$5,$G27&lt;=BT$6),IF($M27&gt;0,4,3),0)),IF(AND($D27&lt;=BT$6,$E27&gt;=BT$5),60,0)))</f>
        <v>0</v>
      </c>
      <c r="BU27" s="80">
        <f>IF(OR($A27="",NOT(ISNUMBER($G27))),"",IF(AND($F27&lt;=BU$6,$G27&gt;=BU$5),IF(BU$5&gt;$N27,5,$K27)*10+IF(AND($F27&gt;=BU$5,$F27&lt;=BU$6),IF(AND($G27&gt;=BU$5,$G27&lt;=BU$6),5,IF($L27=1,2,1)),IF(AND($G27&gt;=BU$5,$G27&lt;=BU$6),IF($M27&gt;0,4,3),0)),IF(AND($D27&lt;=BU$6,$E27&gt;=BU$5),60,0)))</f>
        <v>0</v>
      </c>
      <c r="BV27" s="80">
        <f>IF(OR($A27="",NOT(ISNUMBER($G27))),"",IF(AND($F27&lt;=BV$6,$G27&gt;=BV$5),IF(BV$5&gt;$N27,5,$K27)*10+IF(AND($F27&gt;=BV$5,$F27&lt;=BV$6),IF(AND($G27&gt;=BV$5,$G27&lt;=BV$6),5,IF($L27=1,2,1)),IF(AND($G27&gt;=BV$5,$G27&lt;=BV$6),IF($M27&gt;0,4,3),0)),IF(AND($D27&lt;=BV$6,$E27&gt;=BV$5),60,0)))</f>
        <v>0</v>
      </c>
      <c r="BW27" s="80">
        <f>IF(OR($A27="",NOT(ISNUMBER($G27))),"",IF(AND($F27&lt;=BW$6,$G27&gt;=BW$5),IF(BW$5&gt;$N27,5,$K27)*10+IF(AND($F27&gt;=BW$5,$F27&lt;=BW$6),IF(AND($G27&gt;=BW$5,$G27&lt;=BW$6),5,IF($L27=1,2,1)),IF(AND($G27&gt;=BW$5,$G27&lt;=BW$6),IF($M27&gt;0,4,3),0)),IF(AND($D27&lt;=BW$6,$E27&gt;=BW$5),60,0)))</f>
        <v>0</v>
      </c>
      <c r="BX27" s="80">
        <f>IF(OR($A27="",NOT(ISNUMBER($G27))),"",IF(AND($F27&lt;=BX$6,$G27&gt;=BX$5),IF(BX$5&gt;$N27,5,$K27)*10+IF(AND($F27&gt;=BX$5,$F27&lt;=BX$6),IF(AND($G27&gt;=BX$5,$G27&lt;=BX$6),5,IF($L27=1,2,1)),IF(AND($G27&gt;=BX$5,$G27&lt;=BX$6),IF($M27&gt;0,4,3),0)),IF(AND($D27&lt;=BX$6,$E27&gt;=BX$5),60,0)))</f>
        <v>0</v>
      </c>
      <c r="BY27" s="80">
        <f>IF(OR($A27="",NOT(ISNUMBER($G27))),"",IF(AND($F27&lt;=BY$6,$G27&gt;=BY$5),IF(BY$5&gt;$N27,5,$K27)*10+IF(AND($F27&gt;=BY$5,$F27&lt;=BY$6),IF(AND($G27&gt;=BY$5,$G27&lt;=BY$6),5,IF($L27=1,2,1)),IF(AND($G27&gt;=BY$5,$G27&lt;=BY$6),IF($M27&gt;0,4,3),0)),IF(AND($D27&lt;=BY$6,$E27&gt;=BY$5),60,0)))</f>
        <v>0</v>
      </c>
      <c r="BZ27" s="80">
        <f>IF(OR($A27="",NOT(ISNUMBER($G27))),"",IF(AND($F27&lt;=BZ$6,$G27&gt;=BZ$5),IF(BZ$5&gt;$N27,5,$K27)*10+IF(AND($F27&gt;=BZ$5,$F27&lt;=BZ$6),IF(AND($G27&gt;=BZ$5,$G27&lt;=BZ$6),5,IF($L27=1,2,1)),IF(AND($G27&gt;=BZ$5,$G27&lt;=BZ$6),IF($M27&gt;0,4,3),0)),IF(AND($D27&lt;=BZ$6,$E27&gt;=BZ$5),60,0)))</f>
        <v>0</v>
      </c>
      <c r="CA27" s="80">
        <f>IF(OR($A27="",NOT(ISNUMBER($G27))),"",IF(AND($F27&lt;=CA$6,$G27&gt;=CA$5),IF(CA$5&gt;$N27,5,$K27)*10+IF(AND($F27&gt;=CA$5,$F27&lt;=CA$6),IF(AND($G27&gt;=CA$5,$G27&lt;=CA$6),5,IF($L27=1,2,1)),IF(AND($G27&gt;=CA$5,$G27&lt;=CA$6),IF($M27&gt;0,4,3),0)),IF(AND($D27&lt;=CA$6,$E27&gt;=CA$5),60,0)))</f>
        <v>0</v>
      </c>
      <c r="CB27" s="80">
        <f>IF(OR($A27="",NOT(ISNUMBER($G27))),"",IF(AND($F27&lt;=CB$6,$G27&gt;=CB$5),IF(CB$5&gt;$N27,5,$K27)*10+IF(AND($F27&gt;=CB$5,$F27&lt;=CB$6),IF(AND($G27&gt;=CB$5,$G27&lt;=CB$6),5,IF($L27=1,2,1)),IF(AND($G27&gt;=CB$5,$G27&lt;=CB$6),IF($M27&gt;0,4,3),0)),IF(AND($D27&lt;=CB$6,$E27&gt;=CB$5),60,0)))</f>
        <v>0</v>
      </c>
      <c r="CC27" s="80">
        <f>IF(OR($A27="",NOT(ISNUMBER($G27))),"",IF(AND($F27&lt;=CC$6,$G27&gt;=CC$5),IF(CC$5&gt;$N27,5,$K27)*10+IF(AND($F27&gt;=CC$5,$F27&lt;=CC$6),IF(AND($G27&gt;=CC$5,$G27&lt;=CC$6),5,IF($L27=1,2,1)),IF(AND($G27&gt;=CC$5,$G27&lt;=CC$6),IF($M27&gt;0,4,3),0)),IF(AND($D27&lt;=CC$6,$E27&gt;=CC$5),60,0)))</f>
        <v>0</v>
      </c>
      <c r="CD27" s="80">
        <f>IF(OR($A27="",NOT(ISNUMBER($G27))),"",IF(AND($F27&lt;=CD$6,$G27&gt;=CD$5),IF(CD$5&gt;$N27,5,$K27)*10+IF(AND($F27&gt;=CD$5,$F27&lt;=CD$6),IF(AND($G27&gt;=CD$5,$G27&lt;=CD$6),5,IF($L27=1,2,1)),IF(AND($G27&gt;=CD$5,$G27&lt;=CD$6),IF($M27&gt;0,4,3),0)),IF(AND($D27&lt;=CD$6,$E27&gt;=CD$5),60,0)))</f>
        <v>0</v>
      </c>
      <c r="CE27" s="80">
        <f>IF(OR($A27="",NOT(ISNUMBER($G27))),"",IF(AND($F27&lt;=CE$6,$G27&gt;=CE$5),IF(CE$5&gt;$N27,5,$K27)*10+IF(AND($F27&gt;=CE$5,$F27&lt;=CE$6),IF(AND($G27&gt;=CE$5,$G27&lt;=CE$6),5,IF($L27=1,2,1)),IF(AND($G27&gt;=CE$5,$G27&lt;=CE$6),IF($M27&gt;0,4,3),0)),IF(AND($D27&lt;=CE$6,$E27&gt;=CE$5),60,0)))</f>
        <v>0</v>
      </c>
      <c r="CF27" s="80">
        <f>IF(OR($A27="",NOT(ISNUMBER($G27))),"",IF(AND($F27&lt;=CF$6,$G27&gt;=CF$5),IF(CF$5&gt;$N27,5,$K27)*10+IF(AND($F27&gt;=CF$5,$F27&lt;=CF$6),IF(AND($G27&gt;=CF$5,$G27&lt;=CF$6),5,IF($L27=1,2,1)),IF(AND($G27&gt;=CF$5,$G27&lt;=CF$6),IF($M27&gt;0,4,3),0)),IF(AND($D27&lt;=CF$6,$E27&gt;=CF$5),60,0)))</f>
        <v>0</v>
      </c>
      <c r="CG27" s="80">
        <f>IF(OR($A27="",NOT(ISNUMBER($G27))),"",IF(AND($F27&lt;=CG$6,$G27&gt;=CG$5),IF(CG$5&gt;$N27,5,$K27)*10+IF(AND($F27&gt;=CG$5,$F27&lt;=CG$6),IF(AND($G27&gt;=CG$5,$G27&lt;=CG$6),5,IF($L27=1,2,1)),IF(AND($G27&gt;=CG$5,$G27&lt;=CG$6),IF($M27&gt;0,4,3),0)),IF(AND($D27&lt;=CG$6,$E27&gt;=CG$5),60,0)))</f>
        <v>0</v>
      </c>
      <c r="CH27" s="80">
        <f>IF(OR($A27="",NOT(ISNUMBER($G27))),"",IF(AND($F27&lt;=CH$6,$G27&gt;=CH$5),IF(CH$5&gt;$N27,5,$K27)*10+IF(AND($F27&gt;=CH$5,$F27&lt;=CH$6),IF(AND($G27&gt;=CH$5,$G27&lt;=CH$6),5,IF($L27=1,2,1)),IF(AND($G27&gt;=CH$5,$G27&lt;=CH$6),IF($M27&gt;0,4,3),0)),IF(AND($D27&lt;=CH$6,$E27&gt;=CH$5),60,0)))</f>
        <v>0</v>
      </c>
      <c r="CI27" s="80">
        <f>IF(OR($A27="",NOT(ISNUMBER($G27))),"",IF(AND($F27&lt;=CI$6,$G27&gt;=CI$5),IF(CI$5&gt;$N27,5,$K27)*10+IF(AND($F27&gt;=CI$5,$F27&lt;=CI$6),IF(AND($G27&gt;=CI$5,$G27&lt;=CI$6),5,IF($L27=1,2,1)),IF(AND($G27&gt;=CI$5,$G27&lt;=CI$6),IF($M27&gt;0,4,3),0)),IF(AND($D27&lt;=CI$6,$E27&gt;=CI$5),60,0)))</f>
        <v>0</v>
      </c>
      <c r="CJ27" s="80">
        <f>IF(OR($A27="",NOT(ISNUMBER($G27))),"",IF(AND($F27&lt;=CJ$6,$G27&gt;=CJ$5),IF(CJ$5&gt;$N27,5,$K27)*10+IF(AND($F27&gt;=CJ$5,$F27&lt;=CJ$6),IF(AND($G27&gt;=CJ$5,$G27&lt;=CJ$6),5,IF($L27=1,2,1)),IF(AND($G27&gt;=CJ$5,$G27&lt;=CJ$6),IF($M27&gt;0,4,3),0)),IF(AND($D27&lt;=CJ$6,$E27&gt;=CJ$5),60,0)))</f>
        <v>0</v>
      </c>
      <c r="CK27" s="80">
        <f>IF(OR($A27="",NOT(ISNUMBER($G27))),"",IF(AND($F27&lt;=CK$6,$G27&gt;=CK$5),IF(CK$5&gt;$N27,5,$K27)*10+IF(AND($F27&gt;=CK$5,$F27&lt;=CK$6),IF(AND($G27&gt;=CK$5,$G27&lt;=CK$6),5,IF($L27=1,2,1)),IF(AND($G27&gt;=CK$5,$G27&lt;=CK$6),IF($M27&gt;0,4,3),0)),IF(AND($D27&lt;=CK$6,$E27&gt;=CK$5),60,0)))</f>
        <v>0</v>
      </c>
      <c r="CL27" s="80">
        <f>IF(OR($A27="",NOT(ISNUMBER($G27))),"",IF(AND($F27&lt;=CL$6,$G27&gt;=CL$5),IF(CL$5&gt;$N27,5,$K27)*10+IF(AND($F27&gt;=CL$5,$F27&lt;=CL$6),IF(AND($G27&gt;=CL$5,$G27&lt;=CL$6),5,IF($L27=1,2,1)),IF(AND($G27&gt;=CL$5,$G27&lt;=CL$6),IF($M27&gt;0,4,3),0)),IF(AND($D27&lt;=CL$6,$E27&gt;=CL$5),60,0)))</f>
        <v>0</v>
      </c>
      <c r="CM27" s="80">
        <f>IF(OR($A27="",NOT(ISNUMBER($G27))),"",IF(AND($F27&lt;=CM$6,$G27&gt;=CM$5),IF(CM$5&gt;$N27,5,$K27)*10+IF(AND($F27&gt;=CM$5,$F27&lt;=CM$6),IF(AND($G27&gt;=CM$5,$G27&lt;=CM$6),5,IF($L27=1,2,1)),IF(AND($G27&gt;=CM$5,$G27&lt;=CM$6),IF($M27&gt;0,4,3),0)),IF(AND($D27&lt;=CM$6,$E27&gt;=CM$5),60,0)))</f>
        <v>0</v>
      </c>
      <c r="CN27" s="80">
        <f>IF(OR($A27="",NOT(ISNUMBER($G27))),"",IF(AND($F27&lt;=CN$6,$G27&gt;=CN$5),IF(CN$5&gt;$N27,5,$K27)*10+IF(AND($F27&gt;=CN$5,$F27&lt;=CN$6),IF(AND($G27&gt;=CN$5,$G27&lt;=CN$6),5,IF($L27=1,2,1)),IF(AND($G27&gt;=CN$5,$G27&lt;=CN$6),IF($M27&gt;0,4,3),0)),IF(AND($D27&lt;=CN$6,$E27&gt;=CN$5),60,0)))</f>
        <v>0</v>
      </c>
      <c r="CO27" s="80">
        <f>IF(OR($A27="",NOT(ISNUMBER($G27))),"",IF(AND($F27&lt;=CO$6,$G27&gt;=CO$5),IF(CO$5&gt;$N27,5,$K27)*10+IF(AND($F27&gt;=CO$5,$F27&lt;=CO$6),IF(AND($G27&gt;=CO$5,$G27&lt;=CO$6),5,IF($L27=1,2,1)),IF(AND($G27&gt;=CO$5,$G27&lt;=CO$6),IF($M27&gt;0,4,3),0)),IF(AND($D27&lt;=CO$6,$E27&gt;=CO$5),60,0)))</f>
        <v>0</v>
      </c>
      <c r="CP27" s="80">
        <f>IF(OR($A27="",NOT(ISNUMBER($G27))),"",IF(AND($F27&lt;=CP$6,$G27&gt;=CP$5),IF(CP$5&gt;$N27,5,$K27)*10+IF(AND($F27&gt;=CP$5,$F27&lt;=CP$6),IF(AND($G27&gt;=CP$5,$G27&lt;=CP$6),5,IF($L27=1,2,1)),IF(AND($G27&gt;=CP$5,$G27&lt;=CP$6),IF($M27&gt;0,4,3),0)),IF(AND($D27&lt;=CP$6,$E27&gt;=CP$5),60,0)))</f>
        <v>0</v>
      </c>
      <c r="CQ27" s="80">
        <f>IF(OR($A27="",NOT(ISNUMBER($G27))),"",IF(AND($F27&lt;=CQ$6,$G27&gt;=CQ$5),IF(CQ$5&gt;$N27,5,$K27)*10+IF(AND($F27&gt;=CQ$5,$F27&lt;=CQ$6),IF(AND($G27&gt;=CQ$5,$G27&lt;=CQ$6),5,IF($L27=1,2,1)),IF(AND($G27&gt;=CQ$5,$G27&lt;=CQ$6),IF($M27&gt;0,4,3),0)),IF(AND($D27&lt;=CQ$6,$E27&gt;=CQ$5),60,0)))</f>
        <v>0</v>
      </c>
      <c r="CR27" s="80">
        <f>IF(OR($A27="",NOT(ISNUMBER($G27))),"",IF(AND($F27&lt;=CR$6,$G27&gt;=CR$5),IF(CR$5&gt;$N27,5,$K27)*10+IF(AND($F27&gt;=CR$5,$F27&lt;=CR$6),IF(AND($G27&gt;=CR$5,$G27&lt;=CR$6),5,IF($L27=1,2,1)),IF(AND($G27&gt;=CR$5,$G27&lt;=CR$6),IF($M27&gt;0,4,3),0)),IF(AND($D27&lt;=CR$6,$E27&gt;=CR$5),60,0)))</f>
        <v>0</v>
      </c>
      <c r="CS27" s="80">
        <f>IF(OR($A27="",NOT(ISNUMBER($G27))),"",IF(AND($F27&lt;=CS$6,$G27&gt;=CS$5),IF(CS$5&gt;$N27,5,$K27)*10+IF(AND($F27&gt;=CS$5,$F27&lt;=CS$6),IF(AND($G27&gt;=CS$5,$G27&lt;=CS$6),5,IF($L27=1,2,1)),IF(AND($G27&gt;=CS$5,$G27&lt;=CS$6),IF($M27&gt;0,4,3),0)),IF(AND($D27&lt;=CS$6,$E27&gt;=CS$5),60,0)))</f>
        <v>0</v>
      </c>
      <c r="CT27" s="80">
        <f>IF(OR($A27="",NOT(ISNUMBER($G27))),"",IF(AND($F27&lt;=CT$6,$G27&gt;=CT$5),IF(CT$5&gt;$N27,5,$K27)*10+IF(AND($F27&gt;=CT$5,$F27&lt;=CT$6),IF(AND($G27&gt;=CT$5,$G27&lt;=CT$6),5,IF($L27=1,2,1)),IF(AND($G27&gt;=CT$5,$G27&lt;=CT$6),IF($M27&gt;0,4,3),0)),IF(AND($D27&lt;=CT$6,$E27&gt;=CT$5),60,0)))</f>
        <v>0</v>
      </c>
      <c r="CU27" s="80">
        <f>IF(OR($A27="",NOT(ISNUMBER($G27))),"",IF(AND($F27&lt;=CU$6,$G27&gt;=CU$5),IF(CU$5&gt;$N27,5,$K27)*10+IF(AND($F27&gt;=CU$5,$F27&lt;=CU$6),IF(AND($G27&gt;=CU$5,$G27&lt;=CU$6),5,IF($L27=1,2,1)),IF(AND($G27&gt;=CU$5,$G27&lt;=CU$6),IF($M27&gt;0,4,3),0)),IF(AND($D27&lt;=CU$6,$E27&gt;=CU$5),60,0)))</f>
        <v>0</v>
      </c>
      <c r="CV27" s="80">
        <f>IF(OR($A27="",NOT(ISNUMBER($G27))),"",IF(AND($F27&lt;=CV$6,$G27&gt;=CV$5),IF(CV$5&gt;$N27,5,$K27)*10+IF(AND($F27&gt;=CV$5,$F27&lt;=CV$6),IF(AND($G27&gt;=CV$5,$G27&lt;=CV$6),5,IF($L27=1,2,1)),IF(AND($G27&gt;=CV$5,$G27&lt;=CV$6),IF($M27&gt;0,4,3),0)),IF(AND($D27&lt;=CV$6,$E27&gt;=CV$5),60,0)))</f>
        <v>0</v>
      </c>
      <c r="CW27" s="80">
        <f>IF(OR($A27="",NOT(ISNUMBER($G27))),"",IF(AND($F27&lt;=CW$6,$G27&gt;=CW$5),IF(CW$5&gt;$N27,5,$K27)*10+IF(AND($F27&gt;=CW$5,$F27&lt;=CW$6),IF(AND($G27&gt;=CW$5,$G27&lt;=CW$6),5,IF($L27=1,2,1)),IF(AND($G27&gt;=CW$5,$G27&lt;=CW$6),IF($M27&gt;0,4,3),0)),IF(AND($D27&lt;=CW$6,$E27&gt;=CW$5),60,0)))</f>
        <v>0</v>
      </c>
      <c r="CX27" s="80">
        <f>IF(OR($A27="",NOT(ISNUMBER($G27))),"",IF(AND($F27&lt;=CX$6,$G27&gt;=CX$5),IF(CX$5&gt;$N27,5,$K27)*10+IF(AND($F27&gt;=CX$5,$F27&lt;=CX$6),IF(AND($G27&gt;=CX$5,$G27&lt;=CX$6),5,IF($L27=1,2,1)),IF(AND($G27&gt;=CX$5,$G27&lt;=CX$6),IF($M27&gt;0,4,3),0)),IF(AND($D27&lt;=CX$6,$E27&gt;=CX$5),60,0)))</f>
        <v>0</v>
      </c>
      <c r="CY27" s="80">
        <f>IF(OR($A27="",NOT(ISNUMBER($G27))),"",IF(AND($F27&lt;=CY$6,$G27&gt;=CY$5),IF(CY$5&gt;$N27,5,$K27)*10+IF(AND($F27&gt;=CY$5,$F27&lt;=CY$6),IF(AND($G27&gt;=CY$5,$G27&lt;=CY$6),5,IF($L27=1,2,1)),IF(AND($G27&gt;=CY$5,$G27&lt;=CY$6),IF($M27&gt;0,4,3),0)),IF(AND($D27&lt;=CY$6,$E27&gt;=CY$5),60,0)))</f>
        <v>0</v>
      </c>
      <c r="CZ27" s="80">
        <f>IF(OR($A27="",NOT(ISNUMBER($G27))),"",IF(AND($F27&lt;=CZ$6,$G27&gt;=CZ$5),IF(CZ$5&gt;$N27,5,$K27)*10+IF(AND($F27&gt;=CZ$5,$F27&lt;=CZ$6),IF(AND($G27&gt;=CZ$5,$G27&lt;=CZ$6),5,IF($L27=1,2,1)),IF(AND($G27&gt;=CZ$5,$G27&lt;=CZ$6),IF($M27&gt;0,4,3),0)),IF(AND($D27&lt;=CZ$6,$E27&gt;=CZ$5),60,0)))</f>
        <v>0</v>
      </c>
      <c r="DA27" s="80">
        <f>IF(OR($A27="",NOT(ISNUMBER($G27))),"",IF(AND($F27&lt;=DA$6,$G27&gt;=DA$5),IF(DA$5&gt;$N27,5,$K27)*10+IF(AND($F27&gt;=DA$5,$F27&lt;=DA$6),IF(AND($G27&gt;=DA$5,$G27&lt;=DA$6),5,IF($L27=1,2,1)),IF(AND($G27&gt;=DA$5,$G27&lt;=DA$6),IF($M27&gt;0,4,3),0)),IF(AND($D27&lt;=DA$6,$E27&gt;=DA$5),60,0)))</f>
        <v>0</v>
      </c>
      <c r="DB27" s="80">
        <f>IF(OR($A27="",NOT(ISNUMBER($G27))),"",IF(AND($F27&lt;=DB$6,$G27&gt;=DB$5),IF(DB$5&gt;$N27,5,$K27)*10+IF(AND($F27&gt;=DB$5,$F27&lt;=DB$6),IF(AND($G27&gt;=DB$5,$G27&lt;=DB$6),5,IF($L27=1,2,1)),IF(AND($G27&gt;=DB$5,$G27&lt;=DB$6),IF($M27&gt;0,4,3),0)),IF(AND($D27&lt;=DB$6,$E27&gt;=DB$5),60,0)))</f>
        <v>0</v>
      </c>
      <c r="DC27" s="80">
        <f>IF(OR($A27="",NOT(ISNUMBER($G27))),"",IF(AND($F27&lt;=DC$6,$G27&gt;=DC$5),IF(DC$5&gt;$N27,5,$K27)*10+IF(AND($F27&gt;=DC$5,$F27&lt;=DC$6),IF(AND($G27&gt;=DC$5,$G27&lt;=DC$6),5,IF($L27=1,2,1)),IF(AND($G27&gt;=DC$5,$G27&lt;=DC$6),IF($M27&gt;0,4,3),0)),IF(AND($D27&lt;=DC$6,$E27&gt;=DC$5),60,0)))</f>
        <v>0</v>
      </c>
      <c r="DD27" s="80">
        <f>IF(OR($A27="",NOT(ISNUMBER($G27))),"",IF(AND($F27&lt;=DD$6,$G27&gt;=DD$5),IF(DD$5&gt;$N27,5,$K27)*10+IF(AND($F27&gt;=DD$5,$F27&lt;=DD$6),IF(AND($G27&gt;=DD$5,$G27&lt;=DD$6),5,IF($L27=1,2,1)),IF(AND($G27&gt;=DD$5,$G27&lt;=DD$6),IF($M27&gt;0,4,3),0)),IF(AND($D27&lt;=DD$6,$E27&gt;=DD$5),60,0)))</f>
        <v>0</v>
      </c>
      <c r="DE27" s="80">
        <f>IF(OR($A27="",NOT(ISNUMBER($G27))),"",IF(AND($F27&lt;=DE$6,$G27&gt;=DE$5),IF(DE$5&gt;$N27,5,$K27)*10+IF(AND($F27&gt;=DE$5,$F27&lt;=DE$6),IF(AND($G27&gt;=DE$5,$G27&lt;=DE$6),5,IF($L27=1,2,1)),IF(AND($G27&gt;=DE$5,$G27&lt;=DE$6),IF($M27&gt;0,4,3),0)),IF(AND($D27&lt;=DE$6,$E27&gt;=DE$5),60,0)))</f>
        <v>0</v>
      </c>
      <c r="DF27" s="80">
        <f>IF(OR($A27="",NOT(ISNUMBER($G27))),"",IF(AND($F27&lt;=DF$6,$G27&gt;=DF$5),IF(DF$5&gt;$N27,5,$K27)*10+IF(AND($F27&gt;=DF$5,$F27&lt;=DF$6),IF(AND($G27&gt;=DF$5,$G27&lt;=DF$6),5,IF($L27=1,2,1)),IF(AND($G27&gt;=DF$5,$G27&lt;=DF$6),IF($M27&gt;0,4,3),0)),IF(AND($D27&lt;=DF$6,$E27&gt;=DF$5),60,0)))</f>
        <v>0</v>
      </c>
      <c r="DG27" s="80">
        <f>IF(OR($A27="",NOT(ISNUMBER($G27))),"",IF(AND($F27&lt;=DG$6,$G27&gt;=DG$5),IF(DG$5&gt;$N27,5,$K27)*10+IF(AND($F27&gt;=DG$5,$F27&lt;=DG$6),IF(AND($G27&gt;=DG$5,$G27&lt;=DG$6),5,IF($L27=1,2,1)),IF(AND($G27&gt;=DG$5,$G27&lt;=DG$6),IF($M27&gt;0,4,3),0)),IF(AND($D27&lt;=DG$6,$E27&gt;=DG$5),60,0)))</f>
        <v>0</v>
      </c>
      <c r="DH27" s="80">
        <f>IF(OR($A27="",NOT(ISNUMBER($G27))),"",IF(AND($F27&lt;=DH$6,$G27&gt;=DH$5),IF(DH$5&gt;$N27,5,$K27)*10+IF(AND($F27&gt;=DH$5,$F27&lt;=DH$6),IF(AND($G27&gt;=DH$5,$G27&lt;=DH$6),5,IF($L27=1,2,1)),IF(AND($G27&gt;=DH$5,$G27&lt;=DH$6),IF($M27&gt;0,4,3),0)),IF(AND($D27&lt;=DH$6,$E27&gt;=DH$5),60,0)))</f>
        <v>0</v>
      </c>
      <c r="DI27" s="80">
        <f>IF(OR($A27="",NOT(ISNUMBER($G27))),"",IF(AND($F27&lt;=DI$6,$G27&gt;=DI$5),IF(DI$5&gt;$N27,5,$K27)*10+IF(AND($F27&gt;=DI$5,$F27&lt;=DI$6),IF(AND($G27&gt;=DI$5,$G27&lt;=DI$6),5,IF($L27=1,2,1)),IF(AND($G27&gt;=DI$5,$G27&lt;=DI$6),IF($M27&gt;0,4,3),0)),IF(AND($D27&lt;=DI$6,$E27&gt;=DI$5),60,0)))</f>
        <v>0</v>
      </c>
      <c r="DJ27" s="80">
        <f>IF(OR($A27="",NOT(ISNUMBER($G27))),"",IF(AND($F27&lt;=DJ$6,$G27&gt;=DJ$5),IF(DJ$5&gt;$N27,5,$K27)*10+IF(AND($F27&gt;=DJ$5,$F27&lt;=DJ$6),IF(AND($G27&gt;=DJ$5,$G27&lt;=DJ$6),5,IF($L27=1,2,1)),IF(AND($G27&gt;=DJ$5,$G27&lt;=DJ$6),IF($M27&gt;0,4,3),0)),IF(AND($D27&lt;=DJ$6,$E27&gt;=DJ$5),60,0)))</f>
        <v>0</v>
      </c>
      <c r="DK27" s="80">
        <f>IF(OR($A27="",NOT(ISNUMBER($G27))),"",IF(AND($F27&lt;=DK$6,$G27&gt;=DK$5),IF(DK$5&gt;$N27,5,$K27)*10+IF(AND($F27&gt;=DK$5,$F27&lt;=DK$6),IF(AND($G27&gt;=DK$5,$G27&lt;=DK$6),5,IF($L27=1,2,1)),IF(AND($G27&gt;=DK$5,$G27&lt;=DK$6),IF($M27&gt;0,4,3),0)),IF(AND($D27&lt;=DK$6,$E27&gt;=DK$5),60,0)))</f>
        <v>0</v>
      </c>
      <c r="DL27" s="80">
        <f>IF(OR($A27="",NOT(ISNUMBER($G27))),"",IF(AND($F27&lt;=DL$6,$G27&gt;=DL$5),IF(DL$5&gt;$N27,5,$K27)*10+IF(AND($F27&gt;=DL$5,$F27&lt;=DL$6),IF(AND($G27&gt;=DL$5,$G27&lt;=DL$6),5,IF($L27=1,2,1)),IF(AND($G27&gt;=DL$5,$G27&lt;=DL$6),IF($M27&gt;0,4,3),0)),IF(AND($D27&lt;=DL$6,$E27&gt;=DL$5),60,0)))</f>
        <v>0</v>
      </c>
      <c r="DM27" s="80">
        <f>IF(OR($A27="",NOT(ISNUMBER($G27))),"",IF(AND($F27&lt;=DM$6,$G27&gt;=DM$5),IF(DM$5&gt;$N27,5,$K27)*10+IF(AND($F27&gt;=DM$5,$F27&lt;=DM$6),IF(AND($G27&gt;=DM$5,$G27&lt;=DM$6),5,IF($L27=1,2,1)),IF(AND($G27&gt;=DM$5,$G27&lt;=DM$6),IF($M27&gt;0,4,3),0)),IF(AND($D27&lt;=DM$6,$E27&gt;=DM$5),60,0)))</f>
        <v>0</v>
      </c>
      <c r="DN27" s="80">
        <f>IF(OR($A27="",NOT(ISNUMBER($G27))),"",IF(AND($F27&lt;=DN$6,$G27&gt;=DN$5),IF(DN$5&gt;$N27,5,$K27)*10+IF(AND($F27&gt;=DN$5,$F27&lt;=DN$6),IF(AND($G27&gt;=DN$5,$G27&lt;=DN$6),5,IF($L27=1,2,1)),IF(AND($G27&gt;=DN$5,$G27&lt;=DN$6),IF($M27&gt;0,4,3),0)),IF(AND($D27&lt;=DN$6,$E27&gt;=DN$5),60,0)))</f>
        <v>0</v>
      </c>
      <c r="DO27" s="80">
        <f>IF(OR($A27="",NOT(ISNUMBER($G27))),"",IF(AND($F27&lt;=DO$6,$G27&gt;=DO$5),IF(DO$5&gt;$N27,5,$K27)*10+IF(AND($F27&gt;=DO$5,$F27&lt;=DO$6),IF(AND($G27&gt;=DO$5,$G27&lt;=DO$6),5,IF($L27=1,2,1)),IF(AND($G27&gt;=DO$5,$G27&lt;=DO$6),IF($M27&gt;0,4,3),0)),IF(AND($D27&lt;=DO$6,$E27&gt;=DO$5),60,0)))</f>
        <v>0</v>
      </c>
      <c r="DP27" s="80">
        <f>IF(OR($A27="",NOT(ISNUMBER($G27))),"",IF(AND($F27&lt;=DP$6,$G27&gt;=DP$5),IF(DP$5&gt;$N27,5,$K27)*10+IF(AND($F27&gt;=DP$5,$F27&lt;=DP$6),IF(AND($G27&gt;=DP$5,$G27&lt;=DP$6),5,IF($L27=1,2,1)),IF(AND($G27&gt;=DP$5,$G27&lt;=DP$6),IF($M27&gt;0,4,3),0)),IF(AND($D27&lt;=DP$6,$E27&gt;=DP$5),60,0)))</f>
        <v>0</v>
      </c>
      <c r="DQ27" s="80">
        <f>IF(OR($A27="",NOT(ISNUMBER($G27))),"",IF(AND($F27&lt;=DQ$6,$G27&gt;=DQ$5),IF(DQ$5&gt;$N27,5,$K27)*10+IF(AND($F27&gt;=DQ$5,$F27&lt;=DQ$6),IF(AND($G27&gt;=DQ$5,$G27&lt;=DQ$6),5,IF($L27=1,2,1)),IF(AND($G27&gt;=DQ$5,$G27&lt;=DQ$6),IF($M27&gt;0,4,3),0)),IF(AND($D27&lt;=DQ$6,$E27&gt;=DQ$5),60,0)))</f>
        <v>0</v>
      </c>
      <c r="DR27" s="80">
        <f>IF(OR($A27="",NOT(ISNUMBER($G27))),"",IF(AND($F27&lt;=DR$6,$G27&gt;=DR$5),IF(DR$5&gt;$N27,5,$K27)*10+IF(AND($F27&gt;=DR$5,$F27&lt;=DR$6),IF(AND($G27&gt;=DR$5,$G27&lt;=DR$6),5,IF($L27=1,2,1)),IF(AND($G27&gt;=DR$5,$G27&lt;=DR$6),IF($M27&gt;0,4,3),0)),IF(AND($D27&lt;=DR$6,$E27&gt;=DR$5),60,0)))</f>
        <v>0</v>
      </c>
      <c r="DS27" s="80">
        <f>IF(OR($A27="",NOT(ISNUMBER($G27))),"",IF(AND($F27&lt;=DS$6,$G27&gt;=DS$5),IF(DS$5&gt;$N27,5,$K27)*10+IF(AND($F27&gt;=DS$5,$F27&lt;=DS$6),IF(AND($G27&gt;=DS$5,$G27&lt;=DS$6),5,IF($L27=1,2,1)),IF(AND($G27&gt;=DS$5,$G27&lt;=DS$6),IF($M27&gt;0,4,3),0)),IF(AND($D27&lt;=DS$6,$E27&gt;=DS$5),60,0)))</f>
        <v>0</v>
      </c>
      <c r="DT27" s="80">
        <f>IF(OR($A27="",NOT(ISNUMBER($G27))),"",IF(AND($F27&lt;=DT$6,$G27&gt;=DT$5),IF(DT$5&gt;$N27,5,$K27)*10+IF(AND($F27&gt;=DT$5,$F27&lt;=DT$6),IF(AND($G27&gt;=DT$5,$G27&lt;=DT$6),5,IF($L27=1,2,1)),IF(AND($G27&gt;=DT$5,$G27&lt;=DT$6),IF($M27&gt;0,4,3),0)),IF(AND($D27&lt;=DT$6,$E27&gt;=DT$5),60,0)))</f>
        <v>0</v>
      </c>
      <c r="DU27" s="80">
        <f>IF(OR($A27="",NOT(ISNUMBER($G27))),"",IF(AND($F27&lt;=DU$6,$G27&gt;=DU$5),IF(DU$5&gt;$N27,5,$K27)*10+IF(AND($F27&gt;=DU$5,$F27&lt;=DU$6),IF(AND($G27&gt;=DU$5,$G27&lt;=DU$6),5,IF($L27=1,2,1)),IF(AND($G27&gt;=DU$5,$G27&lt;=DU$6),IF($M27&gt;0,4,3),0)),IF(AND($D27&lt;=DU$6,$E27&gt;=DU$5),60,0)))</f>
        <v>0</v>
      </c>
      <c r="DV27" s="80">
        <f>IF(OR($A27="",NOT(ISNUMBER($G27))),"",IF(AND($F27&lt;=DV$6,$G27&gt;=DV$5),IF(DV$5&gt;$N27,5,$K27)*10+IF(AND($F27&gt;=DV$5,$F27&lt;=DV$6),IF(AND($G27&gt;=DV$5,$G27&lt;=DV$6),5,IF($L27=1,2,1)),IF(AND($G27&gt;=DV$5,$G27&lt;=DV$6),IF($M27&gt;0,4,3),0)),IF(AND($D27&lt;=DV$6,$E27&gt;=DV$5),60,0)))</f>
        <v>0</v>
      </c>
      <c r="DW27" s="80">
        <f>IF(OR($A27="",NOT(ISNUMBER($G27))),"",IF(AND($F27&lt;=DW$6,$G27&gt;=DW$5),IF(DW$5&gt;$N27,5,$K27)*10+IF(AND($F27&gt;=DW$5,$F27&lt;=DW$6),IF(AND($G27&gt;=DW$5,$G27&lt;=DW$6),5,IF($L27=1,2,1)),IF(AND($G27&gt;=DW$5,$G27&lt;=DW$6),IF($M27&gt;0,4,3),0)),IF(AND($D27&lt;=DW$6,$E27&gt;=DW$5),60,0)))</f>
        <v>0</v>
      </c>
      <c r="DX27" s="80">
        <f>IF(OR($A27="",NOT(ISNUMBER($G27))),"",IF(AND($F27&lt;=DX$6,$G27&gt;=DX$5),IF(DX$5&gt;$N27,5,$K27)*10+IF(AND($F27&gt;=DX$5,$F27&lt;=DX$6),IF(AND($G27&gt;=DX$5,$G27&lt;=DX$6),5,IF($L27=1,2,1)),IF(AND($G27&gt;=DX$5,$G27&lt;=DX$6),IF($M27&gt;0,4,3),0)),IF(AND($D27&lt;=DX$6,$E27&gt;=DX$5),60,0)))</f>
        <v>0</v>
      </c>
      <c r="DY27" s="80">
        <f>IF(OR($A27="",NOT(ISNUMBER($G27))),"",IF(AND($F27&lt;=DY$6,$G27&gt;=DY$5),IF(DY$5&gt;$N27,5,$K27)*10+IF(AND($F27&gt;=DY$5,$F27&lt;=DY$6),IF(AND($G27&gt;=DY$5,$G27&lt;=DY$6),5,IF($L27=1,2,1)),IF(AND($G27&gt;=DY$5,$G27&lt;=DY$6),IF($M27&gt;0,4,3),0)),IF(AND($D27&lt;=DY$6,$E27&gt;=DY$5),60,0)))</f>
        <v>0</v>
      </c>
      <c r="DZ27" s="80">
        <f>IF(OR($A27="",NOT(ISNUMBER($G27))),"",IF(AND($F27&lt;=DZ$6,$G27&gt;=DZ$5),IF(DZ$5&gt;$N27,5,$K27)*10+IF(AND($F27&gt;=DZ$5,$F27&lt;=DZ$6),IF(AND($G27&gt;=DZ$5,$G27&lt;=DZ$6),5,IF($L27=1,2,1)),IF(AND($G27&gt;=DZ$5,$G27&lt;=DZ$6),IF($M27&gt;0,4,3),0)),IF(AND($D27&lt;=DZ$6,$E27&gt;=DZ$5),60,0)))</f>
        <v>0</v>
      </c>
      <c r="EA27" s="80">
        <f>IF(OR($A27="",NOT(ISNUMBER($G27))),"",IF(AND($F27&lt;=EA$6,$G27&gt;=EA$5),IF(EA$5&gt;$N27,5,$K27)*10+IF(AND($F27&gt;=EA$5,$F27&lt;=EA$6),IF(AND($G27&gt;=EA$5,$G27&lt;=EA$6),5,IF($L27=1,2,1)),IF(AND($G27&gt;=EA$5,$G27&lt;=EA$6),IF($M27&gt;0,4,3),0)),IF(AND($D27&lt;=EA$6,$E27&gt;=EA$5),60,0)))</f>
        <v>0</v>
      </c>
      <c r="EB27" s="80">
        <f>IF(OR($A27="",NOT(ISNUMBER($G27))),"",IF(AND($F27&lt;=EB$6,$G27&gt;=EB$5),IF(EB$5&gt;$N27,5,$K27)*10+IF(AND($F27&gt;=EB$5,$F27&lt;=EB$6),IF(AND($G27&gt;=EB$5,$G27&lt;=EB$6),5,IF($L27=1,2,1)),IF(AND($G27&gt;=EB$5,$G27&lt;=EB$6),IF($M27&gt;0,4,3),0)),IF(AND($D27&lt;=EB$6,$E27&gt;=EB$5),60,0)))</f>
        <v>0</v>
      </c>
      <c r="EC27" s="80">
        <f>IF(OR($A27="",NOT(ISNUMBER($G27))),"",IF(AND($F27&lt;=EC$6,$G27&gt;=EC$5),IF(EC$5&gt;$N27,5,$K27)*10+IF(AND($F27&gt;=EC$5,$F27&lt;=EC$6),IF(AND($G27&gt;=EC$5,$G27&lt;=EC$6),5,IF($L27=1,2,1)),IF(AND($G27&gt;=EC$5,$G27&lt;=EC$6),IF($M27&gt;0,4,3),0)),IF(AND($D27&lt;=EC$6,$E27&gt;=EC$5),60,0)))</f>
        <v>0</v>
      </c>
      <c r="ED27" s="80">
        <f>IF(OR($A27="",NOT(ISNUMBER($G27))),"",IF(AND($F27&lt;=ED$6,$G27&gt;=ED$5),IF(ED$5&gt;$N27,5,$K27)*10+IF(AND($F27&gt;=ED$5,$F27&lt;=ED$6),IF(AND($G27&gt;=ED$5,$G27&lt;=ED$6),5,IF($L27=1,2,1)),IF(AND($G27&gt;=ED$5,$G27&lt;=ED$6),IF($M27&gt;0,4,3),0)),IF(AND($D27&lt;=ED$6,$E27&gt;=ED$5),60,0)))</f>
        <v>0</v>
      </c>
    </row>
    <row r="28" ht="18" customHeight="1">
      <c r="A28" s="52">
        <f>IF(Tasks!$B28="","",Tasks!$A28)</f>
        <v>18</v>
      </c>
      <c r="B28" s="78" t="str">
        <f>IF(Tasks!$B28="","",Tasks!$B28)</f>
        <v>FEED | Assembly &amp; testing – Batch 1 (250 sets)</v>
      </c>
      <c r="C28" s="25" t="str">
        <f>IF($B28="","",IF(AND(Tasks!$D28="",Tasks!$G28=""),"-",IF(Tasks!$D28="","",Tasks!$D28&amp;IF(OR(Tasks!$E28="",Tasks!$E28="FS"),IF(N(Tasks!$F28)=0,"","FS"),Tasks!$E28)&amp;IF(N(Tasks!$F28)=0,"",IF(Tasks!$F28&gt;0,"+","")&amp;Tasks!$F28))&amp;IF(AND(Tasks!$D28&lt;&gt;"",Tasks!$G28&lt;&gt;""),", ","")&amp;IF(Tasks!$G28="","",Tasks!$G28&amp;IF(OR(Tasks!$H28="",Tasks!$H28="FS"),IF(N(Tasks!$I28)=0,"","FS"),Tasks!$H28)&amp;IF(N(Tasks!$I28)=0,"",IF(Tasks!$I28&gt;0,"+","")&amp;Tasks!$I28))))</f>
        <v>17</v>
      </c>
      <c r="D28" s="51">
        <f>IF(OR($B28="",Tasks!$Q28=""),"",Tasks!$Q28)</f>
        <v>46457.0</v>
      </c>
      <c r="E28" s="51">
        <f>IF(OR($B28="",Tasks!$R28=""),"",Tasks!$R28)</f>
        <v>46466.0</v>
      </c>
      <c r="F28" s="51">
        <f>IF(OR($B28="",Tasks!$S28=""),"",Tasks!$S28)</f>
        <v>46457.0</v>
      </c>
      <c r="G28" s="51">
        <f>IF(OR($B28="",Tasks!$T28=""),"",Tasks!$T28)</f>
        <v>46466.0</v>
      </c>
      <c r="H28" s="52" t="str">
        <f>IF($B28="","",Tasks!$AE28)</f>
        <v>Not Started</v>
      </c>
      <c r="I28" s="79">
        <f>IF($B28="","",Tasks!$AF28)</f>
        <v>0</v>
      </c>
      <c r="J28" s="53">
        <f>IF(OR($B28="",Tasks!$V28=""),"",Tasks!$V28)</f>
        <v>0</v>
      </c>
      <c r="K28" s="52">
        <f>IF($B28="","",Tasks!$AA28)</f>
        <v>3</v>
      </c>
      <c r="L28" s="52">
        <f>IF($B28="","",Tasks!$AB28)</f>
        <v>1</v>
      </c>
      <c r="M28" s="52">
        <f>IF($B28="","",Tasks!$Z28)</f>
        <v>2</v>
      </c>
      <c r="N28" s="52">
        <f>IF(OR($B28="",Tasks!$AG28=""),"",Tasks!$AG28)</f>
        <v>46466.0</v>
      </c>
      <c r="O28" s="80">
        <f>IF(OR($A28="",NOT(ISNUMBER($G28))),"",IF(AND($F28&lt;=O$6,$G28&gt;=O$5),IF(O$5&gt;$N28,5,$K28)*10+IF(AND($F28&gt;=O$5,$F28&lt;=O$6),IF(AND($G28&gt;=O$5,$G28&lt;=O$6),5,IF($L28=1,2,1)),IF(AND($G28&gt;=O$5,$G28&lt;=O$6),IF($M28&gt;0,4,3),0)),IF(AND($D28&lt;=O$6,$E28&gt;=O$5),60,0)))</f>
        <v>0</v>
      </c>
      <c r="P28" s="80">
        <f>IF(OR($A28="",NOT(ISNUMBER($G28))),"",IF(AND($F28&lt;=P$6,$G28&gt;=P$5),IF(P$5&gt;$N28,5,$K28)*10+IF(AND($F28&gt;=P$5,$F28&lt;=P$6),IF(AND($G28&gt;=P$5,$G28&lt;=P$6),5,IF($L28=1,2,1)),IF(AND($G28&gt;=P$5,$G28&lt;=P$6),IF($M28&gt;0,4,3),0)),IF(AND($D28&lt;=P$6,$E28&gt;=P$5),60,0)))</f>
        <v>0</v>
      </c>
      <c r="Q28" s="80">
        <f>IF(OR($A28="",NOT(ISNUMBER($G28))),"",IF(AND($F28&lt;=Q$6,$G28&gt;=Q$5),IF(Q$5&gt;$N28,5,$K28)*10+IF(AND($F28&gt;=Q$5,$F28&lt;=Q$6),IF(AND($G28&gt;=Q$5,$G28&lt;=Q$6),5,IF($L28=1,2,1)),IF(AND($G28&gt;=Q$5,$G28&lt;=Q$6),IF($M28&gt;0,4,3),0)),IF(AND($D28&lt;=Q$6,$E28&gt;=Q$5),60,0)))</f>
        <v>0</v>
      </c>
      <c r="R28" s="80">
        <f>IF(OR($A28="",NOT(ISNUMBER($G28))),"",IF(AND($F28&lt;=R$6,$G28&gt;=R$5),IF(R$5&gt;$N28,5,$K28)*10+IF(AND($F28&gt;=R$5,$F28&lt;=R$6),IF(AND($G28&gt;=R$5,$G28&lt;=R$6),5,IF($L28=1,2,1)),IF(AND($G28&gt;=R$5,$G28&lt;=R$6),IF($M28&gt;0,4,3),0)),IF(AND($D28&lt;=R$6,$E28&gt;=R$5),60,0)))</f>
        <v>0</v>
      </c>
      <c r="S28" s="80">
        <f>IF(OR($A28="",NOT(ISNUMBER($G28))),"",IF(AND($F28&lt;=S$6,$G28&gt;=S$5),IF(S$5&gt;$N28,5,$K28)*10+IF(AND($F28&gt;=S$5,$F28&lt;=S$6),IF(AND($G28&gt;=S$5,$G28&lt;=S$6),5,IF($L28=1,2,1)),IF(AND($G28&gt;=S$5,$G28&lt;=S$6),IF($M28&gt;0,4,3),0)),IF(AND($D28&lt;=S$6,$E28&gt;=S$5),60,0)))</f>
        <v>0</v>
      </c>
      <c r="T28" s="80">
        <f>IF(OR($A28="",NOT(ISNUMBER($G28))),"",IF(AND($F28&lt;=T$6,$G28&gt;=T$5),IF(T$5&gt;$N28,5,$K28)*10+IF(AND($F28&gt;=T$5,$F28&lt;=T$6),IF(AND($G28&gt;=T$5,$G28&lt;=T$6),5,IF($L28=1,2,1)),IF(AND($G28&gt;=T$5,$G28&lt;=T$6),IF($M28&gt;0,4,3),0)),IF(AND($D28&lt;=T$6,$E28&gt;=T$5),60,0)))</f>
        <v>0</v>
      </c>
      <c r="U28" s="80">
        <f>IF(OR($A28="",NOT(ISNUMBER($G28))),"",IF(AND($F28&lt;=U$6,$G28&gt;=U$5),IF(U$5&gt;$N28,5,$K28)*10+IF(AND($F28&gt;=U$5,$F28&lt;=U$6),IF(AND($G28&gt;=U$5,$G28&lt;=U$6),5,IF($L28=1,2,1)),IF(AND($G28&gt;=U$5,$G28&lt;=U$6),IF($M28&gt;0,4,3),0)),IF(AND($D28&lt;=U$6,$E28&gt;=U$5),60,0)))</f>
        <v>0</v>
      </c>
      <c r="V28" s="80">
        <f>IF(OR($A28="",NOT(ISNUMBER($G28))),"",IF(AND($F28&lt;=V$6,$G28&gt;=V$5),IF(V$5&gt;$N28,5,$K28)*10+IF(AND($F28&gt;=V$5,$F28&lt;=V$6),IF(AND($G28&gt;=V$5,$G28&lt;=V$6),5,IF($L28=1,2,1)),IF(AND($G28&gt;=V$5,$G28&lt;=V$6),IF($M28&gt;0,4,3),0)),IF(AND($D28&lt;=V$6,$E28&gt;=V$5),60,0)))</f>
        <v>0</v>
      </c>
      <c r="W28" s="80">
        <f>IF(OR($A28="",NOT(ISNUMBER($G28))),"",IF(AND($F28&lt;=W$6,$G28&gt;=W$5),IF(W$5&gt;$N28,5,$K28)*10+IF(AND($F28&gt;=W$5,$F28&lt;=W$6),IF(AND($G28&gt;=W$5,$G28&lt;=W$6),5,IF($L28=1,2,1)),IF(AND($G28&gt;=W$5,$G28&lt;=W$6),IF($M28&gt;0,4,3),0)),IF(AND($D28&lt;=W$6,$E28&gt;=W$5),60,0)))</f>
        <v>0</v>
      </c>
      <c r="X28" s="80">
        <f>IF(OR($A28="",NOT(ISNUMBER($G28))),"",IF(AND($F28&lt;=X$6,$G28&gt;=X$5),IF(X$5&gt;$N28,5,$K28)*10+IF(AND($F28&gt;=X$5,$F28&lt;=X$6),IF(AND($G28&gt;=X$5,$G28&lt;=X$6),5,IF($L28=1,2,1)),IF(AND($G28&gt;=X$5,$G28&lt;=X$6),IF($M28&gt;0,4,3),0)),IF(AND($D28&lt;=X$6,$E28&gt;=X$5),60,0)))</f>
        <v>0</v>
      </c>
      <c r="Y28" s="80">
        <f>IF(OR($A28="",NOT(ISNUMBER($G28))),"",IF(AND($F28&lt;=Y$6,$G28&gt;=Y$5),IF(Y$5&gt;$N28,5,$K28)*10+IF(AND($F28&gt;=Y$5,$F28&lt;=Y$6),IF(AND($G28&gt;=Y$5,$G28&lt;=Y$6),5,IF($L28=1,2,1)),IF(AND($G28&gt;=Y$5,$G28&lt;=Y$6),IF($M28&gt;0,4,3),0)),IF(AND($D28&lt;=Y$6,$E28&gt;=Y$5),60,0)))</f>
        <v>0</v>
      </c>
      <c r="Z28" s="80">
        <f>IF(OR($A28="",NOT(ISNUMBER($G28))),"",IF(AND($F28&lt;=Z$6,$G28&gt;=Z$5),IF(Z$5&gt;$N28,5,$K28)*10+IF(AND($F28&gt;=Z$5,$F28&lt;=Z$6),IF(AND($G28&gt;=Z$5,$G28&lt;=Z$6),5,IF($L28=1,2,1)),IF(AND($G28&gt;=Z$5,$G28&lt;=Z$6),IF($M28&gt;0,4,3),0)),IF(AND($D28&lt;=Z$6,$E28&gt;=Z$5),60,0)))</f>
        <v>0</v>
      </c>
      <c r="AA28" s="80">
        <f>IF(OR($A28="",NOT(ISNUMBER($G28))),"",IF(AND($F28&lt;=AA$6,$G28&gt;=AA$5),IF(AA$5&gt;$N28,5,$K28)*10+IF(AND($F28&gt;=AA$5,$F28&lt;=AA$6),IF(AND($G28&gt;=AA$5,$G28&lt;=AA$6),5,IF($L28=1,2,1)),IF(AND($G28&gt;=AA$5,$G28&lt;=AA$6),IF($M28&gt;0,4,3),0)),IF(AND($D28&lt;=AA$6,$E28&gt;=AA$5),60,0)))</f>
        <v>0</v>
      </c>
      <c r="AB28" s="80">
        <f>IF(OR($A28="",NOT(ISNUMBER($G28))),"",IF(AND($F28&lt;=AB$6,$G28&gt;=AB$5),IF(AB$5&gt;$N28,5,$K28)*10+IF(AND($F28&gt;=AB$5,$F28&lt;=AB$6),IF(AND($G28&gt;=AB$5,$G28&lt;=AB$6),5,IF($L28=1,2,1)),IF(AND($G28&gt;=AB$5,$G28&lt;=AB$6),IF($M28&gt;0,4,3),0)),IF(AND($D28&lt;=AB$6,$E28&gt;=AB$5),60,0)))</f>
        <v>0</v>
      </c>
      <c r="AC28" s="80">
        <f>IF(OR($A28="",NOT(ISNUMBER($G28))),"",IF(AND($F28&lt;=AC$6,$G28&gt;=AC$5),IF(AC$5&gt;$N28,5,$K28)*10+IF(AND($F28&gt;=AC$5,$F28&lt;=AC$6),IF(AND($G28&gt;=AC$5,$G28&lt;=AC$6),5,IF($L28=1,2,1)),IF(AND($G28&gt;=AC$5,$G28&lt;=AC$6),IF($M28&gt;0,4,3),0)),IF(AND($D28&lt;=AC$6,$E28&gt;=AC$5),60,0)))</f>
        <v>0</v>
      </c>
      <c r="AD28" s="80">
        <f>IF(OR($A28="",NOT(ISNUMBER($G28))),"",IF(AND($F28&lt;=AD$6,$G28&gt;=AD$5),IF(AD$5&gt;$N28,5,$K28)*10+IF(AND($F28&gt;=AD$5,$F28&lt;=AD$6),IF(AND($G28&gt;=AD$5,$G28&lt;=AD$6),5,IF($L28=1,2,1)),IF(AND($G28&gt;=AD$5,$G28&lt;=AD$6),IF($M28&gt;0,4,3),0)),IF(AND($D28&lt;=AD$6,$E28&gt;=AD$5),60,0)))</f>
        <v>0</v>
      </c>
      <c r="AE28" s="80">
        <f>IF(OR($A28="",NOT(ISNUMBER($G28))),"",IF(AND($F28&lt;=AE$6,$G28&gt;=AE$5),IF(AE$5&gt;$N28,5,$K28)*10+IF(AND($F28&gt;=AE$5,$F28&lt;=AE$6),IF(AND($G28&gt;=AE$5,$G28&lt;=AE$6),5,IF($L28=1,2,1)),IF(AND($G28&gt;=AE$5,$G28&lt;=AE$6),IF($M28&gt;0,4,3),0)),IF(AND($D28&lt;=AE$6,$E28&gt;=AE$5),60,0)))</f>
        <v>0</v>
      </c>
      <c r="AF28" s="80">
        <f>IF(OR($A28="",NOT(ISNUMBER($G28))),"",IF(AND($F28&lt;=AF$6,$G28&gt;=AF$5),IF(AF$5&gt;$N28,5,$K28)*10+IF(AND($F28&gt;=AF$5,$F28&lt;=AF$6),IF(AND($G28&gt;=AF$5,$G28&lt;=AF$6),5,IF($L28=1,2,1)),IF(AND($G28&gt;=AF$5,$G28&lt;=AF$6),IF($M28&gt;0,4,3),0)),IF(AND($D28&lt;=AF$6,$E28&gt;=AF$5),60,0)))</f>
        <v>0</v>
      </c>
      <c r="AG28" s="80">
        <f>IF(OR($A28="",NOT(ISNUMBER($G28))),"",IF(AND($F28&lt;=AG$6,$G28&gt;=AG$5),IF(AG$5&gt;$N28,5,$K28)*10+IF(AND($F28&gt;=AG$5,$F28&lt;=AG$6),IF(AND($G28&gt;=AG$5,$G28&lt;=AG$6),5,IF($L28=1,2,1)),IF(AND($G28&gt;=AG$5,$G28&lt;=AG$6),IF($M28&gt;0,4,3),0)),IF(AND($D28&lt;=AG$6,$E28&gt;=AG$5),60,0)))</f>
        <v>0</v>
      </c>
      <c r="AH28" s="80">
        <f>IF(OR($A28="",NOT(ISNUMBER($G28))),"",IF(AND($F28&lt;=AH$6,$G28&gt;=AH$5),IF(AH$5&gt;$N28,5,$K28)*10+IF(AND($F28&gt;=AH$5,$F28&lt;=AH$6),IF(AND($G28&gt;=AH$5,$G28&lt;=AH$6),5,IF($L28=1,2,1)),IF(AND($G28&gt;=AH$5,$G28&lt;=AH$6),IF($M28&gt;0,4,3),0)),IF(AND($D28&lt;=AH$6,$E28&gt;=AH$5),60,0)))</f>
        <v>0</v>
      </c>
      <c r="AI28" s="80">
        <f>IF(OR($A28="",NOT(ISNUMBER($G28))),"",IF(AND($F28&lt;=AI$6,$G28&gt;=AI$5),IF(AI$5&gt;$N28,5,$K28)*10+IF(AND($F28&gt;=AI$5,$F28&lt;=AI$6),IF(AND($G28&gt;=AI$5,$G28&lt;=AI$6),5,IF($L28=1,2,1)),IF(AND($G28&gt;=AI$5,$G28&lt;=AI$6),IF($M28&gt;0,4,3),0)),IF(AND($D28&lt;=AI$6,$E28&gt;=AI$5),60,0)))</f>
        <v>0</v>
      </c>
      <c r="AJ28" s="80">
        <f>IF(OR($A28="",NOT(ISNUMBER($G28))),"",IF(AND($F28&lt;=AJ$6,$G28&gt;=AJ$5),IF(AJ$5&gt;$N28,5,$K28)*10+IF(AND($F28&gt;=AJ$5,$F28&lt;=AJ$6),IF(AND($G28&gt;=AJ$5,$G28&lt;=AJ$6),5,IF($L28=1,2,1)),IF(AND($G28&gt;=AJ$5,$G28&lt;=AJ$6),IF($M28&gt;0,4,3),0)),IF(AND($D28&lt;=AJ$6,$E28&gt;=AJ$5),60,0)))</f>
        <v>32</v>
      </c>
      <c r="AK28" s="80">
        <f>IF(OR($A28="",NOT(ISNUMBER($G28))),"",IF(AND($F28&lt;=AK$6,$G28&gt;=AK$5),IF(AK$5&gt;$N28,5,$K28)*10+IF(AND($F28&gt;=AK$5,$F28&lt;=AK$6),IF(AND($G28&gt;=AK$5,$G28&lt;=AK$6),5,IF($L28=1,2,1)),IF(AND($G28&gt;=AK$5,$G28&lt;=AK$6),IF($M28&gt;0,4,3),0)),IF(AND($D28&lt;=AK$6,$E28&gt;=AK$5),60,0)))</f>
        <v>34</v>
      </c>
      <c r="AL28" s="80">
        <f>IF(OR($A28="",NOT(ISNUMBER($G28))),"",IF(AND($F28&lt;=AL$6,$G28&gt;=AL$5),IF(AL$5&gt;$N28,5,$K28)*10+IF(AND($F28&gt;=AL$5,$F28&lt;=AL$6),IF(AND($G28&gt;=AL$5,$G28&lt;=AL$6),5,IF($L28=1,2,1)),IF(AND($G28&gt;=AL$5,$G28&lt;=AL$6),IF($M28&gt;0,4,3),0)),IF(AND($D28&lt;=AL$6,$E28&gt;=AL$5),60,0)))</f>
        <v>0</v>
      </c>
      <c r="AM28" s="80">
        <f>IF(OR($A28="",NOT(ISNUMBER($G28))),"",IF(AND($F28&lt;=AM$6,$G28&gt;=AM$5),IF(AM$5&gt;$N28,5,$K28)*10+IF(AND($F28&gt;=AM$5,$F28&lt;=AM$6),IF(AND($G28&gt;=AM$5,$G28&lt;=AM$6),5,IF($L28=1,2,1)),IF(AND($G28&gt;=AM$5,$G28&lt;=AM$6),IF($M28&gt;0,4,3),0)),IF(AND($D28&lt;=AM$6,$E28&gt;=AM$5),60,0)))</f>
        <v>0</v>
      </c>
      <c r="AN28" s="80">
        <f>IF(OR($A28="",NOT(ISNUMBER($G28))),"",IF(AND($F28&lt;=AN$6,$G28&gt;=AN$5),IF(AN$5&gt;$N28,5,$K28)*10+IF(AND($F28&gt;=AN$5,$F28&lt;=AN$6),IF(AND($G28&gt;=AN$5,$G28&lt;=AN$6),5,IF($L28=1,2,1)),IF(AND($G28&gt;=AN$5,$G28&lt;=AN$6),IF($M28&gt;0,4,3),0)),IF(AND($D28&lt;=AN$6,$E28&gt;=AN$5),60,0)))</f>
        <v>0</v>
      </c>
      <c r="AO28" s="80">
        <f>IF(OR($A28="",NOT(ISNUMBER($G28))),"",IF(AND($F28&lt;=AO$6,$G28&gt;=AO$5),IF(AO$5&gt;$N28,5,$K28)*10+IF(AND($F28&gt;=AO$5,$F28&lt;=AO$6),IF(AND($G28&gt;=AO$5,$G28&lt;=AO$6),5,IF($L28=1,2,1)),IF(AND($G28&gt;=AO$5,$G28&lt;=AO$6),IF($M28&gt;0,4,3),0)),IF(AND($D28&lt;=AO$6,$E28&gt;=AO$5),60,0)))</f>
        <v>0</v>
      </c>
      <c r="AP28" s="80">
        <f>IF(OR($A28="",NOT(ISNUMBER($G28))),"",IF(AND($F28&lt;=AP$6,$G28&gt;=AP$5),IF(AP$5&gt;$N28,5,$K28)*10+IF(AND($F28&gt;=AP$5,$F28&lt;=AP$6),IF(AND($G28&gt;=AP$5,$G28&lt;=AP$6),5,IF($L28=1,2,1)),IF(AND($G28&gt;=AP$5,$G28&lt;=AP$6),IF($M28&gt;0,4,3),0)),IF(AND($D28&lt;=AP$6,$E28&gt;=AP$5),60,0)))</f>
        <v>0</v>
      </c>
      <c r="AQ28" s="80">
        <f>IF(OR($A28="",NOT(ISNUMBER($G28))),"",IF(AND($F28&lt;=AQ$6,$G28&gt;=AQ$5),IF(AQ$5&gt;$N28,5,$K28)*10+IF(AND($F28&gt;=AQ$5,$F28&lt;=AQ$6),IF(AND($G28&gt;=AQ$5,$G28&lt;=AQ$6),5,IF($L28=1,2,1)),IF(AND($G28&gt;=AQ$5,$G28&lt;=AQ$6),IF($M28&gt;0,4,3),0)),IF(AND($D28&lt;=AQ$6,$E28&gt;=AQ$5),60,0)))</f>
        <v>0</v>
      </c>
      <c r="AR28" s="80">
        <f>IF(OR($A28="",NOT(ISNUMBER($G28))),"",IF(AND($F28&lt;=AR$6,$G28&gt;=AR$5),IF(AR$5&gt;$N28,5,$K28)*10+IF(AND($F28&gt;=AR$5,$F28&lt;=AR$6),IF(AND($G28&gt;=AR$5,$G28&lt;=AR$6),5,IF($L28=1,2,1)),IF(AND($G28&gt;=AR$5,$G28&lt;=AR$6),IF($M28&gt;0,4,3),0)),IF(AND($D28&lt;=AR$6,$E28&gt;=AR$5),60,0)))</f>
        <v>0</v>
      </c>
      <c r="AS28" s="80">
        <f>IF(OR($A28="",NOT(ISNUMBER($G28))),"",IF(AND($F28&lt;=AS$6,$G28&gt;=AS$5),IF(AS$5&gt;$N28,5,$K28)*10+IF(AND($F28&gt;=AS$5,$F28&lt;=AS$6),IF(AND($G28&gt;=AS$5,$G28&lt;=AS$6),5,IF($L28=1,2,1)),IF(AND($G28&gt;=AS$5,$G28&lt;=AS$6),IF($M28&gt;0,4,3),0)),IF(AND($D28&lt;=AS$6,$E28&gt;=AS$5),60,0)))</f>
        <v>0</v>
      </c>
      <c r="AT28" s="80">
        <f>IF(OR($A28="",NOT(ISNUMBER($G28))),"",IF(AND($F28&lt;=AT$6,$G28&gt;=AT$5),IF(AT$5&gt;$N28,5,$K28)*10+IF(AND($F28&gt;=AT$5,$F28&lt;=AT$6),IF(AND($G28&gt;=AT$5,$G28&lt;=AT$6),5,IF($L28=1,2,1)),IF(AND($G28&gt;=AT$5,$G28&lt;=AT$6),IF($M28&gt;0,4,3),0)),IF(AND($D28&lt;=AT$6,$E28&gt;=AT$5),60,0)))</f>
        <v>0</v>
      </c>
      <c r="AU28" s="80">
        <f>IF(OR($A28="",NOT(ISNUMBER($G28))),"",IF(AND($F28&lt;=AU$6,$G28&gt;=AU$5),IF(AU$5&gt;$N28,5,$K28)*10+IF(AND($F28&gt;=AU$5,$F28&lt;=AU$6),IF(AND($G28&gt;=AU$5,$G28&lt;=AU$6),5,IF($L28=1,2,1)),IF(AND($G28&gt;=AU$5,$G28&lt;=AU$6),IF($M28&gt;0,4,3),0)),IF(AND($D28&lt;=AU$6,$E28&gt;=AU$5),60,0)))</f>
        <v>0</v>
      </c>
      <c r="AV28" s="80">
        <f>IF(OR($A28="",NOT(ISNUMBER($G28))),"",IF(AND($F28&lt;=AV$6,$G28&gt;=AV$5),IF(AV$5&gt;$N28,5,$K28)*10+IF(AND($F28&gt;=AV$5,$F28&lt;=AV$6),IF(AND($G28&gt;=AV$5,$G28&lt;=AV$6),5,IF($L28=1,2,1)),IF(AND($G28&gt;=AV$5,$G28&lt;=AV$6),IF($M28&gt;0,4,3),0)),IF(AND($D28&lt;=AV$6,$E28&gt;=AV$5),60,0)))</f>
        <v>0</v>
      </c>
      <c r="AW28" s="80">
        <f>IF(OR($A28="",NOT(ISNUMBER($G28))),"",IF(AND($F28&lt;=AW$6,$G28&gt;=AW$5),IF(AW$5&gt;$N28,5,$K28)*10+IF(AND($F28&gt;=AW$5,$F28&lt;=AW$6),IF(AND($G28&gt;=AW$5,$G28&lt;=AW$6),5,IF($L28=1,2,1)),IF(AND($G28&gt;=AW$5,$G28&lt;=AW$6),IF($M28&gt;0,4,3),0)),IF(AND($D28&lt;=AW$6,$E28&gt;=AW$5),60,0)))</f>
        <v>0</v>
      </c>
      <c r="AX28" s="80">
        <f>IF(OR($A28="",NOT(ISNUMBER($G28))),"",IF(AND($F28&lt;=AX$6,$G28&gt;=AX$5),IF(AX$5&gt;$N28,5,$K28)*10+IF(AND($F28&gt;=AX$5,$F28&lt;=AX$6),IF(AND($G28&gt;=AX$5,$G28&lt;=AX$6),5,IF($L28=1,2,1)),IF(AND($G28&gt;=AX$5,$G28&lt;=AX$6),IF($M28&gt;0,4,3),0)),IF(AND($D28&lt;=AX$6,$E28&gt;=AX$5),60,0)))</f>
        <v>0</v>
      </c>
      <c r="AY28" s="80">
        <f>IF(OR($A28="",NOT(ISNUMBER($G28))),"",IF(AND($F28&lt;=AY$6,$G28&gt;=AY$5),IF(AY$5&gt;$N28,5,$K28)*10+IF(AND($F28&gt;=AY$5,$F28&lt;=AY$6),IF(AND($G28&gt;=AY$5,$G28&lt;=AY$6),5,IF($L28=1,2,1)),IF(AND($G28&gt;=AY$5,$G28&lt;=AY$6),IF($M28&gt;0,4,3),0)),IF(AND($D28&lt;=AY$6,$E28&gt;=AY$5),60,0)))</f>
        <v>0</v>
      </c>
      <c r="AZ28" s="80">
        <f>IF(OR($A28="",NOT(ISNUMBER($G28))),"",IF(AND($F28&lt;=AZ$6,$G28&gt;=AZ$5),IF(AZ$5&gt;$N28,5,$K28)*10+IF(AND($F28&gt;=AZ$5,$F28&lt;=AZ$6),IF(AND($G28&gt;=AZ$5,$G28&lt;=AZ$6),5,IF($L28=1,2,1)),IF(AND($G28&gt;=AZ$5,$G28&lt;=AZ$6),IF($M28&gt;0,4,3),0)),IF(AND($D28&lt;=AZ$6,$E28&gt;=AZ$5),60,0)))</f>
        <v>0</v>
      </c>
      <c r="BA28" s="80">
        <f>IF(OR($A28="",NOT(ISNUMBER($G28))),"",IF(AND($F28&lt;=BA$6,$G28&gt;=BA$5),IF(BA$5&gt;$N28,5,$K28)*10+IF(AND($F28&gt;=BA$5,$F28&lt;=BA$6),IF(AND($G28&gt;=BA$5,$G28&lt;=BA$6),5,IF($L28=1,2,1)),IF(AND($G28&gt;=BA$5,$G28&lt;=BA$6),IF($M28&gt;0,4,3),0)),IF(AND($D28&lt;=BA$6,$E28&gt;=BA$5),60,0)))</f>
        <v>0</v>
      </c>
      <c r="BB28" s="80">
        <f>IF(OR($A28="",NOT(ISNUMBER($G28))),"",IF(AND($F28&lt;=BB$6,$G28&gt;=BB$5),IF(BB$5&gt;$N28,5,$K28)*10+IF(AND($F28&gt;=BB$5,$F28&lt;=BB$6),IF(AND($G28&gt;=BB$5,$G28&lt;=BB$6),5,IF($L28=1,2,1)),IF(AND($G28&gt;=BB$5,$G28&lt;=BB$6),IF($M28&gt;0,4,3),0)),IF(AND($D28&lt;=BB$6,$E28&gt;=BB$5),60,0)))</f>
        <v>0</v>
      </c>
      <c r="BC28" s="80">
        <f>IF(OR($A28="",NOT(ISNUMBER($G28))),"",IF(AND($F28&lt;=BC$6,$G28&gt;=BC$5),IF(BC$5&gt;$N28,5,$K28)*10+IF(AND($F28&gt;=BC$5,$F28&lt;=BC$6),IF(AND($G28&gt;=BC$5,$G28&lt;=BC$6),5,IF($L28=1,2,1)),IF(AND($G28&gt;=BC$5,$G28&lt;=BC$6),IF($M28&gt;0,4,3),0)),IF(AND($D28&lt;=BC$6,$E28&gt;=BC$5),60,0)))</f>
        <v>0</v>
      </c>
      <c r="BD28" s="80">
        <f>IF(OR($A28="",NOT(ISNUMBER($G28))),"",IF(AND($F28&lt;=BD$6,$G28&gt;=BD$5),IF(BD$5&gt;$N28,5,$K28)*10+IF(AND($F28&gt;=BD$5,$F28&lt;=BD$6),IF(AND($G28&gt;=BD$5,$G28&lt;=BD$6),5,IF($L28=1,2,1)),IF(AND($G28&gt;=BD$5,$G28&lt;=BD$6),IF($M28&gt;0,4,3),0)),IF(AND($D28&lt;=BD$6,$E28&gt;=BD$5),60,0)))</f>
        <v>0</v>
      </c>
      <c r="BE28" s="80">
        <f>IF(OR($A28="",NOT(ISNUMBER($G28))),"",IF(AND($F28&lt;=BE$6,$G28&gt;=BE$5),IF(BE$5&gt;$N28,5,$K28)*10+IF(AND($F28&gt;=BE$5,$F28&lt;=BE$6),IF(AND($G28&gt;=BE$5,$G28&lt;=BE$6),5,IF($L28=1,2,1)),IF(AND($G28&gt;=BE$5,$G28&lt;=BE$6),IF($M28&gt;0,4,3),0)),IF(AND($D28&lt;=BE$6,$E28&gt;=BE$5),60,0)))</f>
        <v>0</v>
      </c>
      <c r="BF28" s="80">
        <f>IF(OR($A28="",NOT(ISNUMBER($G28))),"",IF(AND($F28&lt;=BF$6,$G28&gt;=BF$5),IF(BF$5&gt;$N28,5,$K28)*10+IF(AND($F28&gt;=BF$5,$F28&lt;=BF$6),IF(AND($G28&gt;=BF$5,$G28&lt;=BF$6),5,IF($L28=1,2,1)),IF(AND($G28&gt;=BF$5,$G28&lt;=BF$6),IF($M28&gt;0,4,3),0)),IF(AND($D28&lt;=BF$6,$E28&gt;=BF$5),60,0)))</f>
        <v>0</v>
      </c>
      <c r="BG28" s="80">
        <f>IF(OR($A28="",NOT(ISNUMBER($G28))),"",IF(AND($F28&lt;=BG$6,$G28&gt;=BG$5),IF(BG$5&gt;$N28,5,$K28)*10+IF(AND($F28&gt;=BG$5,$F28&lt;=BG$6),IF(AND($G28&gt;=BG$5,$G28&lt;=BG$6),5,IF($L28=1,2,1)),IF(AND($G28&gt;=BG$5,$G28&lt;=BG$6),IF($M28&gt;0,4,3),0)),IF(AND($D28&lt;=BG$6,$E28&gt;=BG$5),60,0)))</f>
        <v>0</v>
      </c>
      <c r="BH28" s="80">
        <f>IF(OR($A28="",NOT(ISNUMBER($G28))),"",IF(AND($F28&lt;=BH$6,$G28&gt;=BH$5),IF(BH$5&gt;$N28,5,$K28)*10+IF(AND($F28&gt;=BH$5,$F28&lt;=BH$6),IF(AND($G28&gt;=BH$5,$G28&lt;=BH$6),5,IF($L28=1,2,1)),IF(AND($G28&gt;=BH$5,$G28&lt;=BH$6),IF($M28&gt;0,4,3),0)),IF(AND($D28&lt;=BH$6,$E28&gt;=BH$5),60,0)))</f>
        <v>0</v>
      </c>
      <c r="BI28" s="80">
        <f>IF(OR($A28="",NOT(ISNUMBER($G28))),"",IF(AND($F28&lt;=BI$6,$G28&gt;=BI$5),IF(BI$5&gt;$N28,5,$K28)*10+IF(AND($F28&gt;=BI$5,$F28&lt;=BI$6),IF(AND($G28&gt;=BI$5,$G28&lt;=BI$6),5,IF($L28=1,2,1)),IF(AND($G28&gt;=BI$5,$G28&lt;=BI$6),IF($M28&gt;0,4,3),0)),IF(AND($D28&lt;=BI$6,$E28&gt;=BI$5),60,0)))</f>
        <v>0</v>
      </c>
      <c r="BJ28" s="80">
        <f>IF(OR($A28="",NOT(ISNUMBER($G28))),"",IF(AND($F28&lt;=BJ$6,$G28&gt;=BJ$5),IF(BJ$5&gt;$N28,5,$K28)*10+IF(AND($F28&gt;=BJ$5,$F28&lt;=BJ$6),IF(AND($G28&gt;=BJ$5,$G28&lt;=BJ$6),5,IF($L28=1,2,1)),IF(AND($G28&gt;=BJ$5,$G28&lt;=BJ$6),IF($M28&gt;0,4,3),0)),IF(AND($D28&lt;=BJ$6,$E28&gt;=BJ$5),60,0)))</f>
        <v>0</v>
      </c>
      <c r="BK28" s="80">
        <f>IF(OR($A28="",NOT(ISNUMBER($G28))),"",IF(AND($F28&lt;=BK$6,$G28&gt;=BK$5),IF(BK$5&gt;$N28,5,$K28)*10+IF(AND($F28&gt;=BK$5,$F28&lt;=BK$6),IF(AND($G28&gt;=BK$5,$G28&lt;=BK$6),5,IF($L28=1,2,1)),IF(AND($G28&gt;=BK$5,$G28&lt;=BK$6),IF($M28&gt;0,4,3),0)),IF(AND($D28&lt;=BK$6,$E28&gt;=BK$5),60,0)))</f>
        <v>0</v>
      </c>
      <c r="BL28" s="80">
        <f>IF(OR($A28="",NOT(ISNUMBER($G28))),"",IF(AND($F28&lt;=BL$6,$G28&gt;=BL$5),IF(BL$5&gt;$N28,5,$K28)*10+IF(AND($F28&gt;=BL$5,$F28&lt;=BL$6),IF(AND($G28&gt;=BL$5,$G28&lt;=BL$6),5,IF($L28=1,2,1)),IF(AND($G28&gt;=BL$5,$G28&lt;=BL$6),IF($M28&gt;0,4,3),0)),IF(AND($D28&lt;=BL$6,$E28&gt;=BL$5),60,0)))</f>
        <v>0</v>
      </c>
      <c r="BM28" s="80">
        <f>IF(OR($A28="",NOT(ISNUMBER($G28))),"",IF(AND($F28&lt;=BM$6,$G28&gt;=BM$5),IF(BM$5&gt;$N28,5,$K28)*10+IF(AND($F28&gt;=BM$5,$F28&lt;=BM$6),IF(AND($G28&gt;=BM$5,$G28&lt;=BM$6),5,IF($L28=1,2,1)),IF(AND($G28&gt;=BM$5,$G28&lt;=BM$6),IF($M28&gt;0,4,3),0)),IF(AND($D28&lt;=BM$6,$E28&gt;=BM$5),60,0)))</f>
        <v>0</v>
      </c>
      <c r="BN28" s="80">
        <f>IF(OR($A28="",NOT(ISNUMBER($G28))),"",IF(AND($F28&lt;=BN$6,$G28&gt;=BN$5),IF(BN$5&gt;$N28,5,$K28)*10+IF(AND($F28&gt;=BN$5,$F28&lt;=BN$6),IF(AND($G28&gt;=BN$5,$G28&lt;=BN$6),5,IF($L28=1,2,1)),IF(AND($G28&gt;=BN$5,$G28&lt;=BN$6),IF($M28&gt;0,4,3),0)),IF(AND($D28&lt;=BN$6,$E28&gt;=BN$5),60,0)))</f>
        <v>0</v>
      </c>
      <c r="BO28" s="80">
        <f>IF(OR($A28="",NOT(ISNUMBER($G28))),"",IF(AND($F28&lt;=BO$6,$G28&gt;=BO$5),IF(BO$5&gt;$N28,5,$K28)*10+IF(AND($F28&gt;=BO$5,$F28&lt;=BO$6),IF(AND($G28&gt;=BO$5,$G28&lt;=BO$6),5,IF($L28=1,2,1)),IF(AND($G28&gt;=BO$5,$G28&lt;=BO$6),IF($M28&gt;0,4,3),0)),IF(AND($D28&lt;=BO$6,$E28&gt;=BO$5),60,0)))</f>
        <v>0</v>
      </c>
      <c r="BP28" s="80">
        <f>IF(OR($A28="",NOT(ISNUMBER($G28))),"",IF(AND($F28&lt;=BP$6,$G28&gt;=BP$5),IF(BP$5&gt;$N28,5,$K28)*10+IF(AND($F28&gt;=BP$5,$F28&lt;=BP$6),IF(AND($G28&gt;=BP$5,$G28&lt;=BP$6),5,IF($L28=1,2,1)),IF(AND($G28&gt;=BP$5,$G28&lt;=BP$6),IF($M28&gt;0,4,3),0)),IF(AND($D28&lt;=BP$6,$E28&gt;=BP$5),60,0)))</f>
        <v>0</v>
      </c>
      <c r="BQ28" s="80">
        <f>IF(OR($A28="",NOT(ISNUMBER($G28))),"",IF(AND($F28&lt;=BQ$6,$G28&gt;=BQ$5),IF(BQ$5&gt;$N28,5,$K28)*10+IF(AND($F28&gt;=BQ$5,$F28&lt;=BQ$6),IF(AND($G28&gt;=BQ$5,$G28&lt;=BQ$6),5,IF($L28=1,2,1)),IF(AND($G28&gt;=BQ$5,$G28&lt;=BQ$6),IF($M28&gt;0,4,3),0)),IF(AND($D28&lt;=BQ$6,$E28&gt;=BQ$5),60,0)))</f>
        <v>0</v>
      </c>
      <c r="BR28" s="80">
        <f>IF(OR($A28="",NOT(ISNUMBER($G28))),"",IF(AND($F28&lt;=BR$6,$G28&gt;=BR$5),IF(BR$5&gt;$N28,5,$K28)*10+IF(AND($F28&gt;=BR$5,$F28&lt;=BR$6),IF(AND($G28&gt;=BR$5,$G28&lt;=BR$6),5,IF($L28=1,2,1)),IF(AND($G28&gt;=BR$5,$G28&lt;=BR$6),IF($M28&gt;0,4,3),0)),IF(AND($D28&lt;=BR$6,$E28&gt;=BR$5),60,0)))</f>
        <v>0</v>
      </c>
      <c r="BS28" s="80">
        <f>IF(OR($A28="",NOT(ISNUMBER($G28))),"",IF(AND($F28&lt;=BS$6,$G28&gt;=BS$5),IF(BS$5&gt;$N28,5,$K28)*10+IF(AND($F28&gt;=BS$5,$F28&lt;=BS$6),IF(AND($G28&gt;=BS$5,$G28&lt;=BS$6),5,IF($L28=1,2,1)),IF(AND($G28&gt;=BS$5,$G28&lt;=BS$6),IF($M28&gt;0,4,3),0)),IF(AND($D28&lt;=BS$6,$E28&gt;=BS$5),60,0)))</f>
        <v>0</v>
      </c>
      <c r="BT28" s="80">
        <f>IF(OR($A28="",NOT(ISNUMBER($G28))),"",IF(AND($F28&lt;=BT$6,$G28&gt;=BT$5),IF(BT$5&gt;$N28,5,$K28)*10+IF(AND($F28&gt;=BT$5,$F28&lt;=BT$6),IF(AND($G28&gt;=BT$5,$G28&lt;=BT$6),5,IF($L28=1,2,1)),IF(AND($G28&gt;=BT$5,$G28&lt;=BT$6),IF($M28&gt;0,4,3),0)),IF(AND($D28&lt;=BT$6,$E28&gt;=BT$5),60,0)))</f>
        <v>0</v>
      </c>
      <c r="BU28" s="80">
        <f>IF(OR($A28="",NOT(ISNUMBER($G28))),"",IF(AND($F28&lt;=BU$6,$G28&gt;=BU$5),IF(BU$5&gt;$N28,5,$K28)*10+IF(AND($F28&gt;=BU$5,$F28&lt;=BU$6),IF(AND($G28&gt;=BU$5,$G28&lt;=BU$6),5,IF($L28=1,2,1)),IF(AND($G28&gt;=BU$5,$G28&lt;=BU$6),IF($M28&gt;0,4,3),0)),IF(AND($D28&lt;=BU$6,$E28&gt;=BU$5),60,0)))</f>
        <v>0</v>
      </c>
      <c r="BV28" s="80">
        <f>IF(OR($A28="",NOT(ISNUMBER($G28))),"",IF(AND($F28&lt;=BV$6,$G28&gt;=BV$5),IF(BV$5&gt;$N28,5,$K28)*10+IF(AND($F28&gt;=BV$5,$F28&lt;=BV$6),IF(AND($G28&gt;=BV$5,$G28&lt;=BV$6),5,IF($L28=1,2,1)),IF(AND($G28&gt;=BV$5,$G28&lt;=BV$6),IF($M28&gt;0,4,3),0)),IF(AND($D28&lt;=BV$6,$E28&gt;=BV$5),60,0)))</f>
        <v>0</v>
      </c>
      <c r="BW28" s="80">
        <f>IF(OR($A28="",NOT(ISNUMBER($G28))),"",IF(AND($F28&lt;=BW$6,$G28&gt;=BW$5),IF(BW$5&gt;$N28,5,$K28)*10+IF(AND($F28&gt;=BW$5,$F28&lt;=BW$6),IF(AND($G28&gt;=BW$5,$G28&lt;=BW$6),5,IF($L28=1,2,1)),IF(AND($G28&gt;=BW$5,$G28&lt;=BW$6),IF($M28&gt;0,4,3),0)),IF(AND($D28&lt;=BW$6,$E28&gt;=BW$5),60,0)))</f>
        <v>0</v>
      </c>
      <c r="BX28" s="80">
        <f>IF(OR($A28="",NOT(ISNUMBER($G28))),"",IF(AND($F28&lt;=BX$6,$G28&gt;=BX$5),IF(BX$5&gt;$N28,5,$K28)*10+IF(AND($F28&gt;=BX$5,$F28&lt;=BX$6),IF(AND($G28&gt;=BX$5,$G28&lt;=BX$6),5,IF($L28=1,2,1)),IF(AND($G28&gt;=BX$5,$G28&lt;=BX$6),IF($M28&gt;0,4,3),0)),IF(AND($D28&lt;=BX$6,$E28&gt;=BX$5),60,0)))</f>
        <v>0</v>
      </c>
      <c r="BY28" s="80">
        <f>IF(OR($A28="",NOT(ISNUMBER($G28))),"",IF(AND($F28&lt;=BY$6,$G28&gt;=BY$5),IF(BY$5&gt;$N28,5,$K28)*10+IF(AND($F28&gt;=BY$5,$F28&lt;=BY$6),IF(AND($G28&gt;=BY$5,$G28&lt;=BY$6),5,IF($L28=1,2,1)),IF(AND($G28&gt;=BY$5,$G28&lt;=BY$6),IF($M28&gt;0,4,3),0)),IF(AND($D28&lt;=BY$6,$E28&gt;=BY$5),60,0)))</f>
        <v>0</v>
      </c>
      <c r="BZ28" s="80">
        <f>IF(OR($A28="",NOT(ISNUMBER($G28))),"",IF(AND($F28&lt;=BZ$6,$G28&gt;=BZ$5),IF(BZ$5&gt;$N28,5,$K28)*10+IF(AND($F28&gt;=BZ$5,$F28&lt;=BZ$6),IF(AND($G28&gt;=BZ$5,$G28&lt;=BZ$6),5,IF($L28=1,2,1)),IF(AND($G28&gt;=BZ$5,$G28&lt;=BZ$6),IF($M28&gt;0,4,3),0)),IF(AND($D28&lt;=BZ$6,$E28&gt;=BZ$5),60,0)))</f>
        <v>0</v>
      </c>
      <c r="CA28" s="80">
        <f>IF(OR($A28="",NOT(ISNUMBER($G28))),"",IF(AND($F28&lt;=CA$6,$G28&gt;=CA$5),IF(CA$5&gt;$N28,5,$K28)*10+IF(AND($F28&gt;=CA$5,$F28&lt;=CA$6),IF(AND($G28&gt;=CA$5,$G28&lt;=CA$6),5,IF($L28=1,2,1)),IF(AND($G28&gt;=CA$5,$G28&lt;=CA$6),IF($M28&gt;0,4,3),0)),IF(AND($D28&lt;=CA$6,$E28&gt;=CA$5),60,0)))</f>
        <v>0</v>
      </c>
      <c r="CB28" s="80">
        <f>IF(OR($A28="",NOT(ISNUMBER($G28))),"",IF(AND($F28&lt;=CB$6,$G28&gt;=CB$5),IF(CB$5&gt;$N28,5,$K28)*10+IF(AND($F28&gt;=CB$5,$F28&lt;=CB$6),IF(AND($G28&gt;=CB$5,$G28&lt;=CB$6),5,IF($L28=1,2,1)),IF(AND($G28&gt;=CB$5,$G28&lt;=CB$6),IF($M28&gt;0,4,3),0)),IF(AND($D28&lt;=CB$6,$E28&gt;=CB$5),60,0)))</f>
        <v>0</v>
      </c>
      <c r="CC28" s="80">
        <f>IF(OR($A28="",NOT(ISNUMBER($G28))),"",IF(AND($F28&lt;=CC$6,$G28&gt;=CC$5),IF(CC$5&gt;$N28,5,$K28)*10+IF(AND($F28&gt;=CC$5,$F28&lt;=CC$6),IF(AND($G28&gt;=CC$5,$G28&lt;=CC$6),5,IF($L28=1,2,1)),IF(AND($G28&gt;=CC$5,$G28&lt;=CC$6),IF($M28&gt;0,4,3),0)),IF(AND($D28&lt;=CC$6,$E28&gt;=CC$5),60,0)))</f>
        <v>0</v>
      </c>
      <c r="CD28" s="80">
        <f>IF(OR($A28="",NOT(ISNUMBER($G28))),"",IF(AND($F28&lt;=CD$6,$G28&gt;=CD$5),IF(CD$5&gt;$N28,5,$K28)*10+IF(AND($F28&gt;=CD$5,$F28&lt;=CD$6),IF(AND($G28&gt;=CD$5,$G28&lt;=CD$6),5,IF($L28=1,2,1)),IF(AND($G28&gt;=CD$5,$G28&lt;=CD$6),IF($M28&gt;0,4,3),0)),IF(AND($D28&lt;=CD$6,$E28&gt;=CD$5),60,0)))</f>
        <v>0</v>
      </c>
      <c r="CE28" s="80">
        <f>IF(OR($A28="",NOT(ISNUMBER($G28))),"",IF(AND($F28&lt;=CE$6,$G28&gt;=CE$5),IF(CE$5&gt;$N28,5,$K28)*10+IF(AND($F28&gt;=CE$5,$F28&lt;=CE$6),IF(AND($G28&gt;=CE$5,$G28&lt;=CE$6),5,IF($L28=1,2,1)),IF(AND($G28&gt;=CE$5,$G28&lt;=CE$6),IF($M28&gt;0,4,3),0)),IF(AND($D28&lt;=CE$6,$E28&gt;=CE$5),60,0)))</f>
        <v>0</v>
      </c>
      <c r="CF28" s="80">
        <f>IF(OR($A28="",NOT(ISNUMBER($G28))),"",IF(AND($F28&lt;=CF$6,$G28&gt;=CF$5),IF(CF$5&gt;$N28,5,$K28)*10+IF(AND($F28&gt;=CF$5,$F28&lt;=CF$6),IF(AND($G28&gt;=CF$5,$G28&lt;=CF$6),5,IF($L28=1,2,1)),IF(AND($G28&gt;=CF$5,$G28&lt;=CF$6),IF($M28&gt;0,4,3),0)),IF(AND($D28&lt;=CF$6,$E28&gt;=CF$5),60,0)))</f>
        <v>0</v>
      </c>
      <c r="CG28" s="80">
        <f>IF(OR($A28="",NOT(ISNUMBER($G28))),"",IF(AND($F28&lt;=CG$6,$G28&gt;=CG$5),IF(CG$5&gt;$N28,5,$K28)*10+IF(AND($F28&gt;=CG$5,$F28&lt;=CG$6),IF(AND($G28&gt;=CG$5,$G28&lt;=CG$6),5,IF($L28=1,2,1)),IF(AND($G28&gt;=CG$5,$G28&lt;=CG$6),IF($M28&gt;0,4,3),0)),IF(AND($D28&lt;=CG$6,$E28&gt;=CG$5),60,0)))</f>
        <v>0</v>
      </c>
      <c r="CH28" s="80">
        <f>IF(OR($A28="",NOT(ISNUMBER($G28))),"",IF(AND($F28&lt;=CH$6,$G28&gt;=CH$5),IF(CH$5&gt;$N28,5,$K28)*10+IF(AND($F28&gt;=CH$5,$F28&lt;=CH$6),IF(AND($G28&gt;=CH$5,$G28&lt;=CH$6),5,IF($L28=1,2,1)),IF(AND($G28&gt;=CH$5,$G28&lt;=CH$6),IF($M28&gt;0,4,3),0)),IF(AND($D28&lt;=CH$6,$E28&gt;=CH$5),60,0)))</f>
        <v>0</v>
      </c>
      <c r="CI28" s="80">
        <f>IF(OR($A28="",NOT(ISNUMBER($G28))),"",IF(AND($F28&lt;=CI$6,$G28&gt;=CI$5),IF(CI$5&gt;$N28,5,$K28)*10+IF(AND($F28&gt;=CI$5,$F28&lt;=CI$6),IF(AND($G28&gt;=CI$5,$G28&lt;=CI$6),5,IF($L28=1,2,1)),IF(AND($G28&gt;=CI$5,$G28&lt;=CI$6),IF($M28&gt;0,4,3),0)),IF(AND($D28&lt;=CI$6,$E28&gt;=CI$5),60,0)))</f>
        <v>0</v>
      </c>
      <c r="CJ28" s="80">
        <f>IF(OR($A28="",NOT(ISNUMBER($G28))),"",IF(AND($F28&lt;=CJ$6,$G28&gt;=CJ$5),IF(CJ$5&gt;$N28,5,$K28)*10+IF(AND($F28&gt;=CJ$5,$F28&lt;=CJ$6),IF(AND($G28&gt;=CJ$5,$G28&lt;=CJ$6),5,IF($L28=1,2,1)),IF(AND($G28&gt;=CJ$5,$G28&lt;=CJ$6),IF($M28&gt;0,4,3),0)),IF(AND($D28&lt;=CJ$6,$E28&gt;=CJ$5),60,0)))</f>
        <v>0</v>
      </c>
      <c r="CK28" s="80">
        <f>IF(OR($A28="",NOT(ISNUMBER($G28))),"",IF(AND($F28&lt;=CK$6,$G28&gt;=CK$5),IF(CK$5&gt;$N28,5,$K28)*10+IF(AND($F28&gt;=CK$5,$F28&lt;=CK$6),IF(AND($G28&gt;=CK$5,$G28&lt;=CK$6),5,IF($L28=1,2,1)),IF(AND($G28&gt;=CK$5,$G28&lt;=CK$6),IF($M28&gt;0,4,3),0)),IF(AND($D28&lt;=CK$6,$E28&gt;=CK$5),60,0)))</f>
        <v>0</v>
      </c>
      <c r="CL28" s="80">
        <f>IF(OR($A28="",NOT(ISNUMBER($G28))),"",IF(AND($F28&lt;=CL$6,$G28&gt;=CL$5),IF(CL$5&gt;$N28,5,$K28)*10+IF(AND($F28&gt;=CL$5,$F28&lt;=CL$6),IF(AND($G28&gt;=CL$5,$G28&lt;=CL$6),5,IF($L28=1,2,1)),IF(AND($G28&gt;=CL$5,$G28&lt;=CL$6),IF($M28&gt;0,4,3),0)),IF(AND($D28&lt;=CL$6,$E28&gt;=CL$5),60,0)))</f>
        <v>0</v>
      </c>
      <c r="CM28" s="80">
        <f>IF(OR($A28="",NOT(ISNUMBER($G28))),"",IF(AND($F28&lt;=CM$6,$G28&gt;=CM$5),IF(CM$5&gt;$N28,5,$K28)*10+IF(AND($F28&gt;=CM$5,$F28&lt;=CM$6),IF(AND($G28&gt;=CM$5,$G28&lt;=CM$6),5,IF($L28=1,2,1)),IF(AND($G28&gt;=CM$5,$G28&lt;=CM$6),IF($M28&gt;0,4,3),0)),IF(AND($D28&lt;=CM$6,$E28&gt;=CM$5),60,0)))</f>
        <v>0</v>
      </c>
      <c r="CN28" s="80">
        <f>IF(OR($A28="",NOT(ISNUMBER($G28))),"",IF(AND($F28&lt;=CN$6,$G28&gt;=CN$5),IF(CN$5&gt;$N28,5,$K28)*10+IF(AND($F28&gt;=CN$5,$F28&lt;=CN$6),IF(AND($G28&gt;=CN$5,$G28&lt;=CN$6),5,IF($L28=1,2,1)),IF(AND($G28&gt;=CN$5,$G28&lt;=CN$6),IF($M28&gt;0,4,3),0)),IF(AND($D28&lt;=CN$6,$E28&gt;=CN$5),60,0)))</f>
        <v>0</v>
      </c>
      <c r="CO28" s="80">
        <f>IF(OR($A28="",NOT(ISNUMBER($G28))),"",IF(AND($F28&lt;=CO$6,$G28&gt;=CO$5),IF(CO$5&gt;$N28,5,$K28)*10+IF(AND($F28&gt;=CO$5,$F28&lt;=CO$6),IF(AND($G28&gt;=CO$5,$G28&lt;=CO$6),5,IF($L28=1,2,1)),IF(AND($G28&gt;=CO$5,$G28&lt;=CO$6),IF($M28&gt;0,4,3),0)),IF(AND($D28&lt;=CO$6,$E28&gt;=CO$5),60,0)))</f>
        <v>0</v>
      </c>
      <c r="CP28" s="80">
        <f>IF(OR($A28="",NOT(ISNUMBER($G28))),"",IF(AND($F28&lt;=CP$6,$G28&gt;=CP$5),IF(CP$5&gt;$N28,5,$K28)*10+IF(AND($F28&gt;=CP$5,$F28&lt;=CP$6),IF(AND($G28&gt;=CP$5,$G28&lt;=CP$6),5,IF($L28=1,2,1)),IF(AND($G28&gt;=CP$5,$G28&lt;=CP$6),IF($M28&gt;0,4,3),0)),IF(AND($D28&lt;=CP$6,$E28&gt;=CP$5),60,0)))</f>
        <v>0</v>
      </c>
      <c r="CQ28" s="80">
        <f>IF(OR($A28="",NOT(ISNUMBER($G28))),"",IF(AND($F28&lt;=CQ$6,$G28&gt;=CQ$5),IF(CQ$5&gt;$N28,5,$K28)*10+IF(AND($F28&gt;=CQ$5,$F28&lt;=CQ$6),IF(AND($G28&gt;=CQ$5,$G28&lt;=CQ$6),5,IF($L28=1,2,1)),IF(AND($G28&gt;=CQ$5,$G28&lt;=CQ$6),IF($M28&gt;0,4,3),0)),IF(AND($D28&lt;=CQ$6,$E28&gt;=CQ$5),60,0)))</f>
        <v>0</v>
      </c>
      <c r="CR28" s="80">
        <f>IF(OR($A28="",NOT(ISNUMBER($G28))),"",IF(AND($F28&lt;=CR$6,$G28&gt;=CR$5),IF(CR$5&gt;$N28,5,$K28)*10+IF(AND($F28&gt;=CR$5,$F28&lt;=CR$6),IF(AND($G28&gt;=CR$5,$G28&lt;=CR$6),5,IF($L28=1,2,1)),IF(AND($G28&gt;=CR$5,$G28&lt;=CR$6),IF($M28&gt;0,4,3),0)),IF(AND($D28&lt;=CR$6,$E28&gt;=CR$5),60,0)))</f>
        <v>0</v>
      </c>
      <c r="CS28" s="80">
        <f>IF(OR($A28="",NOT(ISNUMBER($G28))),"",IF(AND($F28&lt;=CS$6,$G28&gt;=CS$5),IF(CS$5&gt;$N28,5,$K28)*10+IF(AND($F28&gt;=CS$5,$F28&lt;=CS$6),IF(AND($G28&gt;=CS$5,$G28&lt;=CS$6),5,IF($L28=1,2,1)),IF(AND($G28&gt;=CS$5,$G28&lt;=CS$6),IF($M28&gt;0,4,3),0)),IF(AND($D28&lt;=CS$6,$E28&gt;=CS$5),60,0)))</f>
        <v>0</v>
      </c>
      <c r="CT28" s="80">
        <f>IF(OR($A28="",NOT(ISNUMBER($G28))),"",IF(AND($F28&lt;=CT$6,$G28&gt;=CT$5),IF(CT$5&gt;$N28,5,$K28)*10+IF(AND($F28&gt;=CT$5,$F28&lt;=CT$6),IF(AND($G28&gt;=CT$5,$G28&lt;=CT$6),5,IF($L28=1,2,1)),IF(AND($G28&gt;=CT$5,$G28&lt;=CT$6),IF($M28&gt;0,4,3),0)),IF(AND($D28&lt;=CT$6,$E28&gt;=CT$5),60,0)))</f>
        <v>0</v>
      </c>
      <c r="CU28" s="80">
        <f>IF(OR($A28="",NOT(ISNUMBER($G28))),"",IF(AND($F28&lt;=CU$6,$G28&gt;=CU$5),IF(CU$5&gt;$N28,5,$K28)*10+IF(AND($F28&gt;=CU$5,$F28&lt;=CU$6),IF(AND($G28&gt;=CU$5,$G28&lt;=CU$6),5,IF($L28=1,2,1)),IF(AND($G28&gt;=CU$5,$G28&lt;=CU$6),IF($M28&gt;0,4,3),0)),IF(AND($D28&lt;=CU$6,$E28&gt;=CU$5),60,0)))</f>
        <v>0</v>
      </c>
      <c r="CV28" s="80">
        <f>IF(OR($A28="",NOT(ISNUMBER($G28))),"",IF(AND($F28&lt;=CV$6,$G28&gt;=CV$5),IF(CV$5&gt;$N28,5,$K28)*10+IF(AND($F28&gt;=CV$5,$F28&lt;=CV$6),IF(AND($G28&gt;=CV$5,$G28&lt;=CV$6),5,IF($L28=1,2,1)),IF(AND($G28&gt;=CV$5,$G28&lt;=CV$6),IF($M28&gt;0,4,3),0)),IF(AND($D28&lt;=CV$6,$E28&gt;=CV$5),60,0)))</f>
        <v>0</v>
      </c>
      <c r="CW28" s="80">
        <f>IF(OR($A28="",NOT(ISNUMBER($G28))),"",IF(AND($F28&lt;=CW$6,$G28&gt;=CW$5),IF(CW$5&gt;$N28,5,$K28)*10+IF(AND($F28&gt;=CW$5,$F28&lt;=CW$6),IF(AND($G28&gt;=CW$5,$G28&lt;=CW$6),5,IF($L28=1,2,1)),IF(AND($G28&gt;=CW$5,$G28&lt;=CW$6),IF($M28&gt;0,4,3),0)),IF(AND($D28&lt;=CW$6,$E28&gt;=CW$5),60,0)))</f>
        <v>0</v>
      </c>
      <c r="CX28" s="80">
        <f>IF(OR($A28="",NOT(ISNUMBER($G28))),"",IF(AND($F28&lt;=CX$6,$G28&gt;=CX$5),IF(CX$5&gt;$N28,5,$K28)*10+IF(AND($F28&gt;=CX$5,$F28&lt;=CX$6),IF(AND($G28&gt;=CX$5,$G28&lt;=CX$6),5,IF($L28=1,2,1)),IF(AND($G28&gt;=CX$5,$G28&lt;=CX$6),IF($M28&gt;0,4,3),0)),IF(AND($D28&lt;=CX$6,$E28&gt;=CX$5),60,0)))</f>
        <v>0</v>
      </c>
      <c r="CY28" s="80">
        <f>IF(OR($A28="",NOT(ISNUMBER($G28))),"",IF(AND($F28&lt;=CY$6,$G28&gt;=CY$5),IF(CY$5&gt;$N28,5,$K28)*10+IF(AND($F28&gt;=CY$5,$F28&lt;=CY$6),IF(AND($G28&gt;=CY$5,$G28&lt;=CY$6),5,IF($L28=1,2,1)),IF(AND($G28&gt;=CY$5,$G28&lt;=CY$6),IF($M28&gt;0,4,3),0)),IF(AND($D28&lt;=CY$6,$E28&gt;=CY$5),60,0)))</f>
        <v>0</v>
      </c>
      <c r="CZ28" s="80">
        <f>IF(OR($A28="",NOT(ISNUMBER($G28))),"",IF(AND($F28&lt;=CZ$6,$G28&gt;=CZ$5),IF(CZ$5&gt;$N28,5,$K28)*10+IF(AND($F28&gt;=CZ$5,$F28&lt;=CZ$6),IF(AND($G28&gt;=CZ$5,$G28&lt;=CZ$6),5,IF($L28=1,2,1)),IF(AND($G28&gt;=CZ$5,$G28&lt;=CZ$6),IF($M28&gt;0,4,3),0)),IF(AND($D28&lt;=CZ$6,$E28&gt;=CZ$5),60,0)))</f>
        <v>0</v>
      </c>
      <c r="DA28" s="80">
        <f>IF(OR($A28="",NOT(ISNUMBER($G28))),"",IF(AND($F28&lt;=DA$6,$G28&gt;=DA$5),IF(DA$5&gt;$N28,5,$K28)*10+IF(AND($F28&gt;=DA$5,$F28&lt;=DA$6),IF(AND($G28&gt;=DA$5,$G28&lt;=DA$6),5,IF($L28=1,2,1)),IF(AND($G28&gt;=DA$5,$G28&lt;=DA$6),IF($M28&gt;0,4,3),0)),IF(AND($D28&lt;=DA$6,$E28&gt;=DA$5),60,0)))</f>
        <v>0</v>
      </c>
      <c r="DB28" s="80">
        <f>IF(OR($A28="",NOT(ISNUMBER($G28))),"",IF(AND($F28&lt;=DB$6,$G28&gt;=DB$5),IF(DB$5&gt;$N28,5,$K28)*10+IF(AND($F28&gt;=DB$5,$F28&lt;=DB$6),IF(AND($G28&gt;=DB$5,$G28&lt;=DB$6),5,IF($L28=1,2,1)),IF(AND($G28&gt;=DB$5,$G28&lt;=DB$6),IF($M28&gt;0,4,3),0)),IF(AND($D28&lt;=DB$6,$E28&gt;=DB$5),60,0)))</f>
        <v>0</v>
      </c>
      <c r="DC28" s="80">
        <f>IF(OR($A28="",NOT(ISNUMBER($G28))),"",IF(AND($F28&lt;=DC$6,$G28&gt;=DC$5),IF(DC$5&gt;$N28,5,$K28)*10+IF(AND($F28&gt;=DC$5,$F28&lt;=DC$6),IF(AND($G28&gt;=DC$5,$G28&lt;=DC$6),5,IF($L28=1,2,1)),IF(AND($G28&gt;=DC$5,$G28&lt;=DC$6),IF($M28&gt;0,4,3),0)),IF(AND($D28&lt;=DC$6,$E28&gt;=DC$5),60,0)))</f>
        <v>0</v>
      </c>
      <c r="DD28" s="80">
        <f>IF(OR($A28="",NOT(ISNUMBER($G28))),"",IF(AND($F28&lt;=DD$6,$G28&gt;=DD$5),IF(DD$5&gt;$N28,5,$K28)*10+IF(AND($F28&gt;=DD$5,$F28&lt;=DD$6),IF(AND($G28&gt;=DD$5,$G28&lt;=DD$6),5,IF($L28=1,2,1)),IF(AND($G28&gt;=DD$5,$G28&lt;=DD$6),IF($M28&gt;0,4,3),0)),IF(AND($D28&lt;=DD$6,$E28&gt;=DD$5),60,0)))</f>
        <v>0</v>
      </c>
      <c r="DE28" s="80">
        <f>IF(OR($A28="",NOT(ISNUMBER($G28))),"",IF(AND($F28&lt;=DE$6,$G28&gt;=DE$5),IF(DE$5&gt;$N28,5,$K28)*10+IF(AND($F28&gt;=DE$5,$F28&lt;=DE$6),IF(AND($G28&gt;=DE$5,$G28&lt;=DE$6),5,IF($L28=1,2,1)),IF(AND($G28&gt;=DE$5,$G28&lt;=DE$6),IF($M28&gt;0,4,3),0)),IF(AND($D28&lt;=DE$6,$E28&gt;=DE$5),60,0)))</f>
        <v>0</v>
      </c>
      <c r="DF28" s="80">
        <f>IF(OR($A28="",NOT(ISNUMBER($G28))),"",IF(AND($F28&lt;=DF$6,$G28&gt;=DF$5),IF(DF$5&gt;$N28,5,$K28)*10+IF(AND($F28&gt;=DF$5,$F28&lt;=DF$6),IF(AND($G28&gt;=DF$5,$G28&lt;=DF$6),5,IF($L28=1,2,1)),IF(AND($G28&gt;=DF$5,$G28&lt;=DF$6),IF($M28&gt;0,4,3),0)),IF(AND($D28&lt;=DF$6,$E28&gt;=DF$5),60,0)))</f>
        <v>0</v>
      </c>
      <c r="DG28" s="80">
        <f>IF(OR($A28="",NOT(ISNUMBER($G28))),"",IF(AND($F28&lt;=DG$6,$G28&gt;=DG$5),IF(DG$5&gt;$N28,5,$K28)*10+IF(AND($F28&gt;=DG$5,$F28&lt;=DG$6),IF(AND($G28&gt;=DG$5,$G28&lt;=DG$6),5,IF($L28=1,2,1)),IF(AND($G28&gt;=DG$5,$G28&lt;=DG$6),IF($M28&gt;0,4,3),0)),IF(AND($D28&lt;=DG$6,$E28&gt;=DG$5),60,0)))</f>
        <v>0</v>
      </c>
      <c r="DH28" s="80">
        <f>IF(OR($A28="",NOT(ISNUMBER($G28))),"",IF(AND($F28&lt;=DH$6,$G28&gt;=DH$5),IF(DH$5&gt;$N28,5,$K28)*10+IF(AND($F28&gt;=DH$5,$F28&lt;=DH$6),IF(AND($G28&gt;=DH$5,$G28&lt;=DH$6),5,IF($L28=1,2,1)),IF(AND($G28&gt;=DH$5,$G28&lt;=DH$6),IF($M28&gt;0,4,3),0)),IF(AND($D28&lt;=DH$6,$E28&gt;=DH$5),60,0)))</f>
        <v>0</v>
      </c>
      <c r="DI28" s="80">
        <f>IF(OR($A28="",NOT(ISNUMBER($G28))),"",IF(AND($F28&lt;=DI$6,$G28&gt;=DI$5),IF(DI$5&gt;$N28,5,$K28)*10+IF(AND($F28&gt;=DI$5,$F28&lt;=DI$6),IF(AND($G28&gt;=DI$5,$G28&lt;=DI$6),5,IF($L28=1,2,1)),IF(AND($G28&gt;=DI$5,$G28&lt;=DI$6),IF($M28&gt;0,4,3),0)),IF(AND($D28&lt;=DI$6,$E28&gt;=DI$5),60,0)))</f>
        <v>0</v>
      </c>
      <c r="DJ28" s="80">
        <f>IF(OR($A28="",NOT(ISNUMBER($G28))),"",IF(AND($F28&lt;=DJ$6,$G28&gt;=DJ$5),IF(DJ$5&gt;$N28,5,$K28)*10+IF(AND($F28&gt;=DJ$5,$F28&lt;=DJ$6),IF(AND($G28&gt;=DJ$5,$G28&lt;=DJ$6),5,IF($L28=1,2,1)),IF(AND($G28&gt;=DJ$5,$G28&lt;=DJ$6),IF($M28&gt;0,4,3),0)),IF(AND($D28&lt;=DJ$6,$E28&gt;=DJ$5),60,0)))</f>
        <v>0</v>
      </c>
      <c r="DK28" s="80">
        <f>IF(OR($A28="",NOT(ISNUMBER($G28))),"",IF(AND($F28&lt;=DK$6,$G28&gt;=DK$5),IF(DK$5&gt;$N28,5,$K28)*10+IF(AND($F28&gt;=DK$5,$F28&lt;=DK$6),IF(AND($G28&gt;=DK$5,$G28&lt;=DK$6),5,IF($L28=1,2,1)),IF(AND($G28&gt;=DK$5,$G28&lt;=DK$6),IF($M28&gt;0,4,3),0)),IF(AND($D28&lt;=DK$6,$E28&gt;=DK$5),60,0)))</f>
        <v>0</v>
      </c>
      <c r="DL28" s="80">
        <f>IF(OR($A28="",NOT(ISNUMBER($G28))),"",IF(AND($F28&lt;=DL$6,$G28&gt;=DL$5),IF(DL$5&gt;$N28,5,$K28)*10+IF(AND($F28&gt;=DL$5,$F28&lt;=DL$6),IF(AND($G28&gt;=DL$5,$G28&lt;=DL$6),5,IF($L28=1,2,1)),IF(AND($G28&gt;=DL$5,$G28&lt;=DL$6),IF($M28&gt;0,4,3),0)),IF(AND($D28&lt;=DL$6,$E28&gt;=DL$5),60,0)))</f>
        <v>0</v>
      </c>
      <c r="DM28" s="80">
        <f>IF(OR($A28="",NOT(ISNUMBER($G28))),"",IF(AND($F28&lt;=DM$6,$G28&gt;=DM$5),IF(DM$5&gt;$N28,5,$K28)*10+IF(AND($F28&gt;=DM$5,$F28&lt;=DM$6),IF(AND($G28&gt;=DM$5,$G28&lt;=DM$6),5,IF($L28=1,2,1)),IF(AND($G28&gt;=DM$5,$G28&lt;=DM$6),IF($M28&gt;0,4,3),0)),IF(AND($D28&lt;=DM$6,$E28&gt;=DM$5),60,0)))</f>
        <v>0</v>
      </c>
      <c r="DN28" s="80">
        <f>IF(OR($A28="",NOT(ISNUMBER($G28))),"",IF(AND($F28&lt;=DN$6,$G28&gt;=DN$5),IF(DN$5&gt;$N28,5,$K28)*10+IF(AND($F28&gt;=DN$5,$F28&lt;=DN$6),IF(AND($G28&gt;=DN$5,$G28&lt;=DN$6),5,IF($L28=1,2,1)),IF(AND($G28&gt;=DN$5,$G28&lt;=DN$6),IF($M28&gt;0,4,3),0)),IF(AND($D28&lt;=DN$6,$E28&gt;=DN$5),60,0)))</f>
        <v>0</v>
      </c>
      <c r="DO28" s="80">
        <f>IF(OR($A28="",NOT(ISNUMBER($G28))),"",IF(AND($F28&lt;=DO$6,$G28&gt;=DO$5),IF(DO$5&gt;$N28,5,$K28)*10+IF(AND($F28&gt;=DO$5,$F28&lt;=DO$6),IF(AND($G28&gt;=DO$5,$G28&lt;=DO$6),5,IF($L28=1,2,1)),IF(AND($G28&gt;=DO$5,$G28&lt;=DO$6),IF($M28&gt;0,4,3),0)),IF(AND($D28&lt;=DO$6,$E28&gt;=DO$5),60,0)))</f>
        <v>0</v>
      </c>
      <c r="DP28" s="80">
        <f>IF(OR($A28="",NOT(ISNUMBER($G28))),"",IF(AND($F28&lt;=DP$6,$G28&gt;=DP$5),IF(DP$5&gt;$N28,5,$K28)*10+IF(AND($F28&gt;=DP$5,$F28&lt;=DP$6),IF(AND($G28&gt;=DP$5,$G28&lt;=DP$6),5,IF($L28=1,2,1)),IF(AND($G28&gt;=DP$5,$G28&lt;=DP$6),IF($M28&gt;0,4,3),0)),IF(AND($D28&lt;=DP$6,$E28&gt;=DP$5),60,0)))</f>
        <v>0</v>
      </c>
      <c r="DQ28" s="80">
        <f>IF(OR($A28="",NOT(ISNUMBER($G28))),"",IF(AND($F28&lt;=DQ$6,$G28&gt;=DQ$5),IF(DQ$5&gt;$N28,5,$K28)*10+IF(AND($F28&gt;=DQ$5,$F28&lt;=DQ$6),IF(AND($G28&gt;=DQ$5,$G28&lt;=DQ$6),5,IF($L28=1,2,1)),IF(AND($G28&gt;=DQ$5,$G28&lt;=DQ$6),IF($M28&gt;0,4,3),0)),IF(AND($D28&lt;=DQ$6,$E28&gt;=DQ$5),60,0)))</f>
        <v>0</v>
      </c>
      <c r="DR28" s="80">
        <f>IF(OR($A28="",NOT(ISNUMBER($G28))),"",IF(AND($F28&lt;=DR$6,$G28&gt;=DR$5),IF(DR$5&gt;$N28,5,$K28)*10+IF(AND($F28&gt;=DR$5,$F28&lt;=DR$6),IF(AND($G28&gt;=DR$5,$G28&lt;=DR$6),5,IF($L28=1,2,1)),IF(AND($G28&gt;=DR$5,$G28&lt;=DR$6),IF($M28&gt;0,4,3),0)),IF(AND($D28&lt;=DR$6,$E28&gt;=DR$5),60,0)))</f>
        <v>0</v>
      </c>
      <c r="DS28" s="80">
        <f>IF(OR($A28="",NOT(ISNUMBER($G28))),"",IF(AND($F28&lt;=DS$6,$G28&gt;=DS$5),IF(DS$5&gt;$N28,5,$K28)*10+IF(AND($F28&gt;=DS$5,$F28&lt;=DS$6),IF(AND($G28&gt;=DS$5,$G28&lt;=DS$6),5,IF($L28=1,2,1)),IF(AND($G28&gt;=DS$5,$G28&lt;=DS$6),IF($M28&gt;0,4,3),0)),IF(AND($D28&lt;=DS$6,$E28&gt;=DS$5),60,0)))</f>
        <v>0</v>
      </c>
      <c r="DT28" s="80">
        <f>IF(OR($A28="",NOT(ISNUMBER($G28))),"",IF(AND($F28&lt;=DT$6,$G28&gt;=DT$5),IF(DT$5&gt;$N28,5,$K28)*10+IF(AND($F28&gt;=DT$5,$F28&lt;=DT$6),IF(AND($G28&gt;=DT$5,$G28&lt;=DT$6),5,IF($L28=1,2,1)),IF(AND($G28&gt;=DT$5,$G28&lt;=DT$6),IF($M28&gt;0,4,3),0)),IF(AND($D28&lt;=DT$6,$E28&gt;=DT$5),60,0)))</f>
        <v>0</v>
      </c>
      <c r="DU28" s="80">
        <f>IF(OR($A28="",NOT(ISNUMBER($G28))),"",IF(AND($F28&lt;=DU$6,$G28&gt;=DU$5),IF(DU$5&gt;$N28,5,$K28)*10+IF(AND($F28&gt;=DU$5,$F28&lt;=DU$6),IF(AND($G28&gt;=DU$5,$G28&lt;=DU$6),5,IF($L28=1,2,1)),IF(AND($G28&gt;=DU$5,$G28&lt;=DU$6),IF($M28&gt;0,4,3),0)),IF(AND($D28&lt;=DU$6,$E28&gt;=DU$5),60,0)))</f>
        <v>0</v>
      </c>
      <c r="DV28" s="80">
        <f>IF(OR($A28="",NOT(ISNUMBER($G28))),"",IF(AND($F28&lt;=DV$6,$G28&gt;=DV$5),IF(DV$5&gt;$N28,5,$K28)*10+IF(AND($F28&gt;=DV$5,$F28&lt;=DV$6),IF(AND($G28&gt;=DV$5,$G28&lt;=DV$6),5,IF($L28=1,2,1)),IF(AND($G28&gt;=DV$5,$G28&lt;=DV$6),IF($M28&gt;0,4,3),0)),IF(AND($D28&lt;=DV$6,$E28&gt;=DV$5),60,0)))</f>
        <v>0</v>
      </c>
      <c r="DW28" s="80">
        <f>IF(OR($A28="",NOT(ISNUMBER($G28))),"",IF(AND($F28&lt;=DW$6,$G28&gt;=DW$5),IF(DW$5&gt;$N28,5,$K28)*10+IF(AND($F28&gt;=DW$5,$F28&lt;=DW$6),IF(AND($G28&gt;=DW$5,$G28&lt;=DW$6),5,IF($L28=1,2,1)),IF(AND($G28&gt;=DW$5,$G28&lt;=DW$6),IF($M28&gt;0,4,3),0)),IF(AND($D28&lt;=DW$6,$E28&gt;=DW$5),60,0)))</f>
        <v>0</v>
      </c>
      <c r="DX28" s="80">
        <f>IF(OR($A28="",NOT(ISNUMBER($G28))),"",IF(AND($F28&lt;=DX$6,$G28&gt;=DX$5),IF(DX$5&gt;$N28,5,$K28)*10+IF(AND($F28&gt;=DX$5,$F28&lt;=DX$6),IF(AND($G28&gt;=DX$5,$G28&lt;=DX$6),5,IF($L28=1,2,1)),IF(AND($G28&gt;=DX$5,$G28&lt;=DX$6),IF($M28&gt;0,4,3),0)),IF(AND($D28&lt;=DX$6,$E28&gt;=DX$5),60,0)))</f>
        <v>0</v>
      </c>
      <c r="DY28" s="80">
        <f>IF(OR($A28="",NOT(ISNUMBER($G28))),"",IF(AND($F28&lt;=DY$6,$G28&gt;=DY$5),IF(DY$5&gt;$N28,5,$K28)*10+IF(AND($F28&gt;=DY$5,$F28&lt;=DY$6),IF(AND($G28&gt;=DY$5,$G28&lt;=DY$6),5,IF($L28=1,2,1)),IF(AND($G28&gt;=DY$5,$G28&lt;=DY$6),IF($M28&gt;0,4,3),0)),IF(AND($D28&lt;=DY$6,$E28&gt;=DY$5),60,0)))</f>
        <v>0</v>
      </c>
      <c r="DZ28" s="80">
        <f>IF(OR($A28="",NOT(ISNUMBER($G28))),"",IF(AND($F28&lt;=DZ$6,$G28&gt;=DZ$5),IF(DZ$5&gt;$N28,5,$K28)*10+IF(AND($F28&gt;=DZ$5,$F28&lt;=DZ$6),IF(AND($G28&gt;=DZ$5,$G28&lt;=DZ$6),5,IF($L28=1,2,1)),IF(AND($G28&gt;=DZ$5,$G28&lt;=DZ$6),IF($M28&gt;0,4,3),0)),IF(AND($D28&lt;=DZ$6,$E28&gt;=DZ$5),60,0)))</f>
        <v>0</v>
      </c>
      <c r="EA28" s="80">
        <f>IF(OR($A28="",NOT(ISNUMBER($G28))),"",IF(AND($F28&lt;=EA$6,$G28&gt;=EA$5),IF(EA$5&gt;$N28,5,$K28)*10+IF(AND($F28&gt;=EA$5,$F28&lt;=EA$6),IF(AND($G28&gt;=EA$5,$G28&lt;=EA$6),5,IF($L28=1,2,1)),IF(AND($G28&gt;=EA$5,$G28&lt;=EA$6),IF($M28&gt;0,4,3),0)),IF(AND($D28&lt;=EA$6,$E28&gt;=EA$5),60,0)))</f>
        <v>0</v>
      </c>
      <c r="EB28" s="80">
        <f>IF(OR($A28="",NOT(ISNUMBER($G28))),"",IF(AND($F28&lt;=EB$6,$G28&gt;=EB$5),IF(EB$5&gt;$N28,5,$K28)*10+IF(AND($F28&gt;=EB$5,$F28&lt;=EB$6),IF(AND($G28&gt;=EB$5,$G28&lt;=EB$6),5,IF($L28=1,2,1)),IF(AND($G28&gt;=EB$5,$G28&lt;=EB$6),IF($M28&gt;0,4,3),0)),IF(AND($D28&lt;=EB$6,$E28&gt;=EB$5),60,0)))</f>
        <v>0</v>
      </c>
      <c r="EC28" s="80">
        <f>IF(OR($A28="",NOT(ISNUMBER($G28))),"",IF(AND($F28&lt;=EC$6,$G28&gt;=EC$5),IF(EC$5&gt;$N28,5,$K28)*10+IF(AND($F28&gt;=EC$5,$F28&lt;=EC$6),IF(AND($G28&gt;=EC$5,$G28&lt;=EC$6),5,IF($L28=1,2,1)),IF(AND($G28&gt;=EC$5,$G28&lt;=EC$6),IF($M28&gt;0,4,3),0)),IF(AND($D28&lt;=EC$6,$E28&gt;=EC$5),60,0)))</f>
        <v>0</v>
      </c>
      <c r="ED28" s="80">
        <f>IF(OR($A28="",NOT(ISNUMBER($G28))),"",IF(AND($F28&lt;=ED$6,$G28&gt;=ED$5),IF(ED$5&gt;$N28,5,$K28)*10+IF(AND($F28&gt;=ED$5,$F28&lt;=ED$6),IF(AND($G28&gt;=ED$5,$G28&lt;=ED$6),5,IF($L28=1,2,1)),IF(AND($G28&gt;=ED$5,$G28&lt;=ED$6),IF($M28&gt;0,4,3),0)),IF(AND($D28&lt;=ED$6,$E28&gt;=ED$5),60,0)))</f>
        <v>0</v>
      </c>
    </row>
    <row r="29" ht="18" customHeight="1">
      <c r="A29" s="52">
        <f>IF(Tasks!$B29="","",Tasks!$A29)</f>
        <v>19</v>
      </c>
      <c r="B29" s="78" t="str">
        <f>IF(Tasks!$B29="","",Tasks!$B29)</f>
        <v>FEED | Packing – Batch 1 (100/day)</v>
      </c>
      <c r="C29" s="25" t="str">
        <f>IF($B29="","",IF(AND(Tasks!$D29="",Tasks!$G29=""),"-",IF(Tasks!$D29="","",Tasks!$D29&amp;IF(OR(Tasks!$E29="",Tasks!$E29="FS"),IF(N(Tasks!$F29)=0,"","FS"),Tasks!$E29)&amp;IF(N(Tasks!$F29)=0,"",IF(Tasks!$F29&gt;0,"+","")&amp;Tasks!$F29))&amp;IF(AND(Tasks!$D29&lt;&gt;"",Tasks!$G29&lt;&gt;""),", ","")&amp;IF(Tasks!$G29="","",Tasks!$G29&amp;IF(OR(Tasks!$H29="",Tasks!$H29="FS"),IF(N(Tasks!$I29)=0,"","FS"),Tasks!$H29)&amp;IF(N(Tasks!$I29)=0,"",IF(Tasks!$I29&gt;0,"+","")&amp;Tasks!$I29))))</f>
        <v>18</v>
      </c>
      <c r="D29" s="51">
        <f>IF(OR($B29="",Tasks!$Q29=""),"",Tasks!$Q29)</f>
        <v>46468.0</v>
      </c>
      <c r="E29" s="51">
        <f>IF(OR($B29="",Tasks!$R29=""),"",Tasks!$R29)</f>
        <v>46470.0</v>
      </c>
      <c r="F29" s="51">
        <f>IF(OR($B29="",Tasks!$S29=""),"",Tasks!$S29)</f>
        <v>46468.0</v>
      </c>
      <c r="G29" s="51">
        <f>IF(OR($B29="",Tasks!$T29=""),"",Tasks!$T29)</f>
        <v>46470.0</v>
      </c>
      <c r="H29" s="52" t="str">
        <f>IF($B29="","",Tasks!$AE29)</f>
        <v>Not Started</v>
      </c>
      <c r="I29" s="79">
        <f>IF($B29="","",Tasks!$AF29)</f>
        <v>0</v>
      </c>
      <c r="J29" s="53">
        <f>IF(OR($B29="",Tasks!$V29=""),"",Tasks!$V29)</f>
        <v>0</v>
      </c>
      <c r="K29" s="52">
        <f>IF($B29="","",Tasks!$AA29)</f>
        <v>3</v>
      </c>
      <c r="L29" s="52">
        <f>IF($B29="","",Tasks!$AB29)</f>
        <v>1</v>
      </c>
      <c r="M29" s="52">
        <f>IF($B29="","",Tasks!$Z29)</f>
        <v>2</v>
      </c>
      <c r="N29" s="52">
        <f>IF(OR($B29="",Tasks!$AG29=""),"",Tasks!$AG29)</f>
        <v>46470.0</v>
      </c>
      <c r="O29" s="80">
        <f>IF(OR($A29="",NOT(ISNUMBER($G29))),"",IF(AND($F29&lt;=O$6,$G29&gt;=O$5),IF(O$5&gt;$N29,5,$K29)*10+IF(AND($F29&gt;=O$5,$F29&lt;=O$6),IF(AND($G29&gt;=O$5,$G29&lt;=O$6),5,IF($L29=1,2,1)),IF(AND($G29&gt;=O$5,$G29&lt;=O$6),IF($M29&gt;0,4,3),0)),IF(AND($D29&lt;=O$6,$E29&gt;=O$5),60,0)))</f>
        <v>0</v>
      </c>
      <c r="P29" s="80">
        <f>IF(OR($A29="",NOT(ISNUMBER($G29))),"",IF(AND($F29&lt;=P$6,$G29&gt;=P$5),IF(P$5&gt;$N29,5,$K29)*10+IF(AND($F29&gt;=P$5,$F29&lt;=P$6),IF(AND($G29&gt;=P$5,$G29&lt;=P$6),5,IF($L29=1,2,1)),IF(AND($G29&gt;=P$5,$G29&lt;=P$6),IF($M29&gt;0,4,3),0)),IF(AND($D29&lt;=P$6,$E29&gt;=P$5),60,0)))</f>
        <v>0</v>
      </c>
      <c r="Q29" s="80">
        <f>IF(OR($A29="",NOT(ISNUMBER($G29))),"",IF(AND($F29&lt;=Q$6,$G29&gt;=Q$5),IF(Q$5&gt;$N29,5,$K29)*10+IF(AND($F29&gt;=Q$5,$F29&lt;=Q$6),IF(AND($G29&gt;=Q$5,$G29&lt;=Q$6),5,IF($L29=1,2,1)),IF(AND($G29&gt;=Q$5,$G29&lt;=Q$6),IF($M29&gt;0,4,3),0)),IF(AND($D29&lt;=Q$6,$E29&gt;=Q$5),60,0)))</f>
        <v>0</v>
      </c>
      <c r="R29" s="80">
        <f>IF(OR($A29="",NOT(ISNUMBER($G29))),"",IF(AND($F29&lt;=R$6,$G29&gt;=R$5),IF(R$5&gt;$N29,5,$K29)*10+IF(AND($F29&gt;=R$5,$F29&lt;=R$6),IF(AND($G29&gt;=R$5,$G29&lt;=R$6),5,IF($L29=1,2,1)),IF(AND($G29&gt;=R$5,$G29&lt;=R$6),IF($M29&gt;0,4,3),0)),IF(AND($D29&lt;=R$6,$E29&gt;=R$5),60,0)))</f>
        <v>0</v>
      </c>
      <c r="S29" s="80">
        <f>IF(OR($A29="",NOT(ISNUMBER($G29))),"",IF(AND($F29&lt;=S$6,$G29&gt;=S$5),IF(S$5&gt;$N29,5,$K29)*10+IF(AND($F29&gt;=S$5,$F29&lt;=S$6),IF(AND($G29&gt;=S$5,$G29&lt;=S$6),5,IF($L29=1,2,1)),IF(AND($G29&gt;=S$5,$G29&lt;=S$6),IF($M29&gt;0,4,3),0)),IF(AND($D29&lt;=S$6,$E29&gt;=S$5),60,0)))</f>
        <v>0</v>
      </c>
      <c r="T29" s="80">
        <f>IF(OR($A29="",NOT(ISNUMBER($G29))),"",IF(AND($F29&lt;=T$6,$G29&gt;=T$5),IF(T$5&gt;$N29,5,$K29)*10+IF(AND($F29&gt;=T$5,$F29&lt;=T$6),IF(AND($G29&gt;=T$5,$G29&lt;=T$6),5,IF($L29=1,2,1)),IF(AND($G29&gt;=T$5,$G29&lt;=T$6),IF($M29&gt;0,4,3),0)),IF(AND($D29&lt;=T$6,$E29&gt;=T$5),60,0)))</f>
        <v>0</v>
      </c>
      <c r="U29" s="80">
        <f>IF(OR($A29="",NOT(ISNUMBER($G29))),"",IF(AND($F29&lt;=U$6,$G29&gt;=U$5),IF(U$5&gt;$N29,5,$K29)*10+IF(AND($F29&gt;=U$5,$F29&lt;=U$6),IF(AND($G29&gt;=U$5,$G29&lt;=U$6),5,IF($L29=1,2,1)),IF(AND($G29&gt;=U$5,$G29&lt;=U$6),IF($M29&gt;0,4,3),0)),IF(AND($D29&lt;=U$6,$E29&gt;=U$5),60,0)))</f>
        <v>0</v>
      </c>
      <c r="V29" s="80">
        <f>IF(OR($A29="",NOT(ISNUMBER($G29))),"",IF(AND($F29&lt;=V$6,$G29&gt;=V$5),IF(V$5&gt;$N29,5,$K29)*10+IF(AND($F29&gt;=V$5,$F29&lt;=V$6),IF(AND($G29&gt;=V$5,$G29&lt;=V$6),5,IF($L29=1,2,1)),IF(AND($G29&gt;=V$5,$G29&lt;=V$6),IF($M29&gt;0,4,3),0)),IF(AND($D29&lt;=V$6,$E29&gt;=V$5),60,0)))</f>
        <v>0</v>
      </c>
      <c r="W29" s="80">
        <f>IF(OR($A29="",NOT(ISNUMBER($G29))),"",IF(AND($F29&lt;=W$6,$G29&gt;=W$5),IF(W$5&gt;$N29,5,$K29)*10+IF(AND($F29&gt;=W$5,$F29&lt;=W$6),IF(AND($G29&gt;=W$5,$G29&lt;=W$6),5,IF($L29=1,2,1)),IF(AND($G29&gt;=W$5,$G29&lt;=W$6),IF($M29&gt;0,4,3),0)),IF(AND($D29&lt;=W$6,$E29&gt;=W$5),60,0)))</f>
        <v>0</v>
      </c>
      <c r="X29" s="80">
        <f>IF(OR($A29="",NOT(ISNUMBER($G29))),"",IF(AND($F29&lt;=X$6,$G29&gt;=X$5),IF(X$5&gt;$N29,5,$K29)*10+IF(AND($F29&gt;=X$5,$F29&lt;=X$6),IF(AND($G29&gt;=X$5,$G29&lt;=X$6),5,IF($L29=1,2,1)),IF(AND($G29&gt;=X$5,$G29&lt;=X$6),IF($M29&gt;0,4,3),0)),IF(AND($D29&lt;=X$6,$E29&gt;=X$5),60,0)))</f>
        <v>0</v>
      </c>
      <c r="Y29" s="80">
        <f>IF(OR($A29="",NOT(ISNUMBER($G29))),"",IF(AND($F29&lt;=Y$6,$G29&gt;=Y$5),IF(Y$5&gt;$N29,5,$K29)*10+IF(AND($F29&gt;=Y$5,$F29&lt;=Y$6),IF(AND($G29&gt;=Y$5,$G29&lt;=Y$6),5,IF($L29=1,2,1)),IF(AND($G29&gt;=Y$5,$G29&lt;=Y$6),IF($M29&gt;0,4,3),0)),IF(AND($D29&lt;=Y$6,$E29&gt;=Y$5),60,0)))</f>
        <v>0</v>
      </c>
      <c r="Z29" s="80">
        <f>IF(OR($A29="",NOT(ISNUMBER($G29))),"",IF(AND($F29&lt;=Z$6,$G29&gt;=Z$5),IF(Z$5&gt;$N29,5,$K29)*10+IF(AND($F29&gt;=Z$5,$F29&lt;=Z$6),IF(AND($G29&gt;=Z$5,$G29&lt;=Z$6),5,IF($L29=1,2,1)),IF(AND($G29&gt;=Z$5,$G29&lt;=Z$6),IF($M29&gt;0,4,3),0)),IF(AND($D29&lt;=Z$6,$E29&gt;=Z$5),60,0)))</f>
        <v>0</v>
      </c>
      <c r="AA29" s="80">
        <f>IF(OR($A29="",NOT(ISNUMBER($G29))),"",IF(AND($F29&lt;=AA$6,$G29&gt;=AA$5),IF(AA$5&gt;$N29,5,$K29)*10+IF(AND($F29&gt;=AA$5,$F29&lt;=AA$6),IF(AND($G29&gt;=AA$5,$G29&lt;=AA$6),5,IF($L29=1,2,1)),IF(AND($G29&gt;=AA$5,$G29&lt;=AA$6),IF($M29&gt;0,4,3),0)),IF(AND($D29&lt;=AA$6,$E29&gt;=AA$5),60,0)))</f>
        <v>0</v>
      </c>
      <c r="AB29" s="80">
        <f>IF(OR($A29="",NOT(ISNUMBER($G29))),"",IF(AND($F29&lt;=AB$6,$G29&gt;=AB$5),IF(AB$5&gt;$N29,5,$K29)*10+IF(AND($F29&gt;=AB$5,$F29&lt;=AB$6),IF(AND($G29&gt;=AB$5,$G29&lt;=AB$6),5,IF($L29=1,2,1)),IF(AND($G29&gt;=AB$5,$G29&lt;=AB$6),IF($M29&gt;0,4,3),0)),IF(AND($D29&lt;=AB$6,$E29&gt;=AB$5),60,0)))</f>
        <v>0</v>
      </c>
      <c r="AC29" s="80">
        <f>IF(OR($A29="",NOT(ISNUMBER($G29))),"",IF(AND($F29&lt;=AC$6,$G29&gt;=AC$5),IF(AC$5&gt;$N29,5,$K29)*10+IF(AND($F29&gt;=AC$5,$F29&lt;=AC$6),IF(AND($G29&gt;=AC$5,$G29&lt;=AC$6),5,IF($L29=1,2,1)),IF(AND($G29&gt;=AC$5,$G29&lt;=AC$6),IF($M29&gt;0,4,3),0)),IF(AND($D29&lt;=AC$6,$E29&gt;=AC$5),60,0)))</f>
        <v>0</v>
      </c>
      <c r="AD29" s="80">
        <f>IF(OR($A29="",NOT(ISNUMBER($G29))),"",IF(AND($F29&lt;=AD$6,$G29&gt;=AD$5),IF(AD$5&gt;$N29,5,$K29)*10+IF(AND($F29&gt;=AD$5,$F29&lt;=AD$6),IF(AND($G29&gt;=AD$5,$G29&lt;=AD$6),5,IF($L29=1,2,1)),IF(AND($G29&gt;=AD$5,$G29&lt;=AD$6),IF($M29&gt;0,4,3),0)),IF(AND($D29&lt;=AD$6,$E29&gt;=AD$5),60,0)))</f>
        <v>0</v>
      </c>
      <c r="AE29" s="80">
        <f>IF(OR($A29="",NOT(ISNUMBER($G29))),"",IF(AND($F29&lt;=AE$6,$G29&gt;=AE$5),IF(AE$5&gt;$N29,5,$K29)*10+IF(AND($F29&gt;=AE$5,$F29&lt;=AE$6),IF(AND($G29&gt;=AE$5,$G29&lt;=AE$6),5,IF($L29=1,2,1)),IF(AND($G29&gt;=AE$5,$G29&lt;=AE$6),IF($M29&gt;0,4,3),0)),IF(AND($D29&lt;=AE$6,$E29&gt;=AE$5),60,0)))</f>
        <v>0</v>
      </c>
      <c r="AF29" s="80">
        <f>IF(OR($A29="",NOT(ISNUMBER($G29))),"",IF(AND($F29&lt;=AF$6,$G29&gt;=AF$5),IF(AF$5&gt;$N29,5,$K29)*10+IF(AND($F29&gt;=AF$5,$F29&lt;=AF$6),IF(AND($G29&gt;=AF$5,$G29&lt;=AF$6),5,IF($L29=1,2,1)),IF(AND($G29&gt;=AF$5,$G29&lt;=AF$6),IF($M29&gt;0,4,3),0)),IF(AND($D29&lt;=AF$6,$E29&gt;=AF$5),60,0)))</f>
        <v>0</v>
      </c>
      <c r="AG29" s="80">
        <f>IF(OR($A29="",NOT(ISNUMBER($G29))),"",IF(AND($F29&lt;=AG$6,$G29&gt;=AG$5),IF(AG$5&gt;$N29,5,$K29)*10+IF(AND($F29&gt;=AG$5,$F29&lt;=AG$6),IF(AND($G29&gt;=AG$5,$G29&lt;=AG$6),5,IF($L29=1,2,1)),IF(AND($G29&gt;=AG$5,$G29&lt;=AG$6),IF($M29&gt;0,4,3),0)),IF(AND($D29&lt;=AG$6,$E29&gt;=AG$5),60,0)))</f>
        <v>0</v>
      </c>
      <c r="AH29" s="80">
        <f>IF(OR($A29="",NOT(ISNUMBER($G29))),"",IF(AND($F29&lt;=AH$6,$G29&gt;=AH$5),IF(AH$5&gt;$N29,5,$K29)*10+IF(AND($F29&gt;=AH$5,$F29&lt;=AH$6),IF(AND($G29&gt;=AH$5,$G29&lt;=AH$6),5,IF($L29=1,2,1)),IF(AND($G29&gt;=AH$5,$G29&lt;=AH$6),IF($M29&gt;0,4,3),0)),IF(AND($D29&lt;=AH$6,$E29&gt;=AH$5),60,0)))</f>
        <v>0</v>
      </c>
      <c r="AI29" s="80">
        <f>IF(OR($A29="",NOT(ISNUMBER($G29))),"",IF(AND($F29&lt;=AI$6,$G29&gt;=AI$5),IF(AI$5&gt;$N29,5,$K29)*10+IF(AND($F29&gt;=AI$5,$F29&lt;=AI$6),IF(AND($G29&gt;=AI$5,$G29&lt;=AI$6),5,IF($L29=1,2,1)),IF(AND($G29&gt;=AI$5,$G29&lt;=AI$6),IF($M29&gt;0,4,3),0)),IF(AND($D29&lt;=AI$6,$E29&gt;=AI$5),60,0)))</f>
        <v>0</v>
      </c>
      <c r="AJ29" s="80">
        <f>IF(OR($A29="",NOT(ISNUMBER($G29))),"",IF(AND($F29&lt;=AJ$6,$G29&gt;=AJ$5),IF(AJ$5&gt;$N29,5,$K29)*10+IF(AND($F29&gt;=AJ$5,$F29&lt;=AJ$6),IF(AND($G29&gt;=AJ$5,$G29&lt;=AJ$6),5,IF($L29=1,2,1)),IF(AND($G29&gt;=AJ$5,$G29&lt;=AJ$6),IF($M29&gt;0,4,3),0)),IF(AND($D29&lt;=AJ$6,$E29&gt;=AJ$5),60,0)))</f>
        <v>0</v>
      </c>
      <c r="AK29" s="80">
        <f>IF(OR($A29="",NOT(ISNUMBER($G29))),"",IF(AND($F29&lt;=AK$6,$G29&gt;=AK$5),IF(AK$5&gt;$N29,5,$K29)*10+IF(AND($F29&gt;=AK$5,$F29&lt;=AK$6),IF(AND($G29&gt;=AK$5,$G29&lt;=AK$6),5,IF($L29=1,2,1)),IF(AND($G29&gt;=AK$5,$G29&lt;=AK$6),IF($M29&gt;0,4,3),0)),IF(AND($D29&lt;=AK$6,$E29&gt;=AK$5),60,0)))</f>
        <v>0</v>
      </c>
      <c r="AL29" s="80">
        <f>IF(OR($A29="",NOT(ISNUMBER($G29))),"",IF(AND($F29&lt;=AL$6,$G29&gt;=AL$5),IF(AL$5&gt;$N29,5,$K29)*10+IF(AND($F29&gt;=AL$5,$F29&lt;=AL$6),IF(AND($G29&gt;=AL$5,$G29&lt;=AL$6),5,IF($L29=1,2,1)),IF(AND($G29&gt;=AL$5,$G29&lt;=AL$6),IF($M29&gt;0,4,3),0)),IF(AND($D29&lt;=AL$6,$E29&gt;=AL$5),60,0)))</f>
        <v>35</v>
      </c>
      <c r="AM29" s="80">
        <f>IF(OR($A29="",NOT(ISNUMBER($G29))),"",IF(AND($F29&lt;=AM$6,$G29&gt;=AM$5),IF(AM$5&gt;$N29,5,$K29)*10+IF(AND($F29&gt;=AM$5,$F29&lt;=AM$6),IF(AND($G29&gt;=AM$5,$G29&lt;=AM$6),5,IF($L29=1,2,1)),IF(AND($G29&gt;=AM$5,$G29&lt;=AM$6),IF($M29&gt;0,4,3),0)),IF(AND($D29&lt;=AM$6,$E29&gt;=AM$5),60,0)))</f>
        <v>0</v>
      </c>
      <c r="AN29" s="80">
        <f>IF(OR($A29="",NOT(ISNUMBER($G29))),"",IF(AND($F29&lt;=AN$6,$G29&gt;=AN$5),IF(AN$5&gt;$N29,5,$K29)*10+IF(AND($F29&gt;=AN$5,$F29&lt;=AN$6),IF(AND($G29&gt;=AN$5,$G29&lt;=AN$6),5,IF($L29=1,2,1)),IF(AND($G29&gt;=AN$5,$G29&lt;=AN$6),IF($M29&gt;0,4,3),0)),IF(AND($D29&lt;=AN$6,$E29&gt;=AN$5),60,0)))</f>
        <v>0</v>
      </c>
      <c r="AO29" s="80">
        <f>IF(OR($A29="",NOT(ISNUMBER($G29))),"",IF(AND($F29&lt;=AO$6,$G29&gt;=AO$5),IF(AO$5&gt;$N29,5,$K29)*10+IF(AND($F29&gt;=AO$5,$F29&lt;=AO$6),IF(AND($G29&gt;=AO$5,$G29&lt;=AO$6),5,IF($L29=1,2,1)),IF(AND($G29&gt;=AO$5,$G29&lt;=AO$6),IF($M29&gt;0,4,3),0)),IF(AND($D29&lt;=AO$6,$E29&gt;=AO$5),60,0)))</f>
        <v>0</v>
      </c>
      <c r="AP29" s="80">
        <f>IF(OR($A29="",NOT(ISNUMBER($G29))),"",IF(AND($F29&lt;=AP$6,$G29&gt;=AP$5),IF(AP$5&gt;$N29,5,$K29)*10+IF(AND($F29&gt;=AP$5,$F29&lt;=AP$6),IF(AND($G29&gt;=AP$5,$G29&lt;=AP$6),5,IF($L29=1,2,1)),IF(AND($G29&gt;=AP$5,$G29&lt;=AP$6),IF($M29&gt;0,4,3),0)),IF(AND($D29&lt;=AP$6,$E29&gt;=AP$5),60,0)))</f>
        <v>0</v>
      </c>
      <c r="AQ29" s="80">
        <f>IF(OR($A29="",NOT(ISNUMBER($G29))),"",IF(AND($F29&lt;=AQ$6,$G29&gt;=AQ$5),IF(AQ$5&gt;$N29,5,$K29)*10+IF(AND($F29&gt;=AQ$5,$F29&lt;=AQ$6),IF(AND($G29&gt;=AQ$5,$G29&lt;=AQ$6),5,IF($L29=1,2,1)),IF(AND($G29&gt;=AQ$5,$G29&lt;=AQ$6),IF($M29&gt;0,4,3),0)),IF(AND($D29&lt;=AQ$6,$E29&gt;=AQ$5),60,0)))</f>
        <v>0</v>
      </c>
      <c r="AR29" s="80">
        <f>IF(OR($A29="",NOT(ISNUMBER($G29))),"",IF(AND($F29&lt;=AR$6,$G29&gt;=AR$5),IF(AR$5&gt;$N29,5,$K29)*10+IF(AND($F29&gt;=AR$5,$F29&lt;=AR$6),IF(AND($G29&gt;=AR$5,$G29&lt;=AR$6),5,IF($L29=1,2,1)),IF(AND($G29&gt;=AR$5,$G29&lt;=AR$6),IF($M29&gt;0,4,3),0)),IF(AND($D29&lt;=AR$6,$E29&gt;=AR$5),60,0)))</f>
        <v>0</v>
      </c>
      <c r="AS29" s="80">
        <f>IF(OR($A29="",NOT(ISNUMBER($G29))),"",IF(AND($F29&lt;=AS$6,$G29&gt;=AS$5),IF(AS$5&gt;$N29,5,$K29)*10+IF(AND($F29&gt;=AS$5,$F29&lt;=AS$6),IF(AND($G29&gt;=AS$5,$G29&lt;=AS$6),5,IF($L29=1,2,1)),IF(AND($G29&gt;=AS$5,$G29&lt;=AS$6),IF($M29&gt;0,4,3),0)),IF(AND($D29&lt;=AS$6,$E29&gt;=AS$5),60,0)))</f>
        <v>0</v>
      </c>
      <c r="AT29" s="80">
        <f>IF(OR($A29="",NOT(ISNUMBER($G29))),"",IF(AND($F29&lt;=AT$6,$G29&gt;=AT$5),IF(AT$5&gt;$N29,5,$K29)*10+IF(AND($F29&gt;=AT$5,$F29&lt;=AT$6),IF(AND($G29&gt;=AT$5,$G29&lt;=AT$6),5,IF($L29=1,2,1)),IF(AND($G29&gt;=AT$5,$G29&lt;=AT$6),IF($M29&gt;0,4,3),0)),IF(AND($D29&lt;=AT$6,$E29&gt;=AT$5),60,0)))</f>
        <v>0</v>
      </c>
      <c r="AU29" s="80">
        <f>IF(OR($A29="",NOT(ISNUMBER($G29))),"",IF(AND($F29&lt;=AU$6,$G29&gt;=AU$5),IF(AU$5&gt;$N29,5,$K29)*10+IF(AND($F29&gt;=AU$5,$F29&lt;=AU$6),IF(AND($G29&gt;=AU$5,$G29&lt;=AU$6),5,IF($L29=1,2,1)),IF(AND($G29&gt;=AU$5,$G29&lt;=AU$6),IF($M29&gt;0,4,3),0)),IF(AND($D29&lt;=AU$6,$E29&gt;=AU$5),60,0)))</f>
        <v>0</v>
      </c>
      <c r="AV29" s="80">
        <f>IF(OR($A29="",NOT(ISNUMBER($G29))),"",IF(AND($F29&lt;=AV$6,$G29&gt;=AV$5),IF(AV$5&gt;$N29,5,$K29)*10+IF(AND($F29&gt;=AV$5,$F29&lt;=AV$6),IF(AND($G29&gt;=AV$5,$G29&lt;=AV$6),5,IF($L29=1,2,1)),IF(AND($G29&gt;=AV$5,$G29&lt;=AV$6),IF($M29&gt;0,4,3),0)),IF(AND($D29&lt;=AV$6,$E29&gt;=AV$5),60,0)))</f>
        <v>0</v>
      </c>
      <c r="AW29" s="80">
        <f>IF(OR($A29="",NOT(ISNUMBER($G29))),"",IF(AND($F29&lt;=AW$6,$G29&gt;=AW$5),IF(AW$5&gt;$N29,5,$K29)*10+IF(AND($F29&gt;=AW$5,$F29&lt;=AW$6),IF(AND($G29&gt;=AW$5,$G29&lt;=AW$6),5,IF($L29=1,2,1)),IF(AND($G29&gt;=AW$5,$G29&lt;=AW$6),IF($M29&gt;0,4,3),0)),IF(AND($D29&lt;=AW$6,$E29&gt;=AW$5),60,0)))</f>
        <v>0</v>
      </c>
      <c r="AX29" s="80">
        <f>IF(OR($A29="",NOT(ISNUMBER($G29))),"",IF(AND($F29&lt;=AX$6,$G29&gt;=AX$5),IF(AX$5&gt;$N29,5,$K29)*10+IF(AND($F29&gt;=AX$5,$F29&lt;=AX$6),IF(AND($G29&gt;=AX$5,$G29&lt;=AX$6),5,IF($L29=1,2,1)),IF(AND($G29&gt;=AX$5,$G29&lt;=AX$6),IF($M29&gt;0,4,3),0)),IF(AND($D29&lt;=AX$6,$E29&gt;=AX$5),60,0)))</f>
        <v>0</v>
      </c>
      <c r="AY29" s="80">
        <f>IF(OR($A29="",NOT(ISNUMBER($G29))),"",IF(AND($F29&lt;=AY$6,$G29&gt;=AY$5),IF(AY$5&gt;$N29,5,$K29)*10+IF(AND($F29&gt;=AY$5,$F29&lt;=AY$6),IF(AND($G29&gt;=AY$5,$G29&lt;=AY$6),5,IF($L29=1,2,1)),IF(AND($G29&gt;=AY$5,$G29&lt;=AY$6),IF($M29&gt;0,4,3),0)),IF(AND($D29&lt;=AY$6,$E29&gt;=AY$5),60,0)))</f>
        <v>0</v>
      </c>
      <c r="AZ29" s="80">
        <f>IF(OR($A29="",NOT(ISNUMBER($G29))),"",IF(AND($F29&lt;=AZ$6,$G29&gt;=AZ$5),IF(AZ$5&gt;$N29,5,$K29)*10+IF(AND($F29&gt;=AZ$5,$F29&lt;=AZ$6),IF(AND($G29&gt;=AZ$5,$G29&lt;=AZ$6),5,IF($L29=1,2,1)),IF(AND($G29&gt;=AZ$5,$G29&lt;=AZ$6),IF($M29&gt;0,4,3),0)),IF(AND($D29&lt;=AZ$6,$E29&gt;=AZ$5),60,0)))</f>
        <v>0</v>
      </c>
      <c r="BA29" s="80">
        <f>IF(OR($A29="",NOT(ISNUMBER($G29))),"",IF(AND($F29&lt;=BA$6,$G29&gt;=BA$5),IF(BA$5&gt;$N29,5,$K29)*10+IF(AND($F29&gt;=BA$5,$F29&lt;=BA$6),IF(AND($G29&gt;=BA$5,$G29&lt;=BA$6),5,IF($L29=1,2,1)),IF(AND($G29&gt;=BA$5,$G29&lt;=BA$6),IF($M29&gt;0,4,3),0)),IF(AND($D29&lt;=BA$6,$E29&gt;=BA$5),60,0)))</f>
        <v>0</v>
      </c>
      <c r="BB29" s="80">
        <f>IF(OR($A29="",NOT(ISNUMBER($G29))),"",IF(AND($F29&lt;=BB$6,$G29&gt;=BB$5),IF(BB$5&gt;$N29,5,$K29)*10+IF(AND($F29&gt;=BB$5,$F29&lt;=BB$6),IF(AND($G29&gt;=BB$5,$G29&lt;=BB$6),5,IF($L29=1,2,1)),IF(AND($G29&gt;=BB$5,$G29&lt;=BB$6),IF($M29&gt;0,4,3),0)),IF(AND($D29&lt;=BB$6,$E29&gt;=BB$5),60,0)))</f>
        <v>0</v>
      </c>
      <c r="BC29" s="80">
        <f>IF(OR($A29="",NOT(ISNUMBER($G29))),"",IF(AND($F29&lt;=BC$6,$G29&gt;=BC$5),IF(BC$5&gt;$N29,5,$K29)*10+IF(AND($F29&gt;=BC$5,$F29&lt;=BC$6),IF(AND($G29&gt;=BC$5,$G29&lt;=BC$6),5,IF($L29=1,2,1)),IF(AND($G29&gt;=BC$5,$G29&lt;=BC$6),IF($M29&gt;0,4,3),0)),IF(AND($D29&lt;=BC$6,$E29&gt;=BC$5),60,0)))</f>
        <v>0</v>
      </c>
      <c r="BD29" s="80">
        <f>IF(OR($A29="",NOT(ISNUMBER($G29))),"",IF(AND($F29&lt;=BD$6,$G29&gt;=BD$5),IF(BD$5&gt;$N29,5,$K29)*10+IF(AND($F29&gt;=BD$5,$F29&lt;=BD$6),IF(AND($G29&gt;=BD$5,$G29&lt;=BD$6),5,IF($L29=1,2,1)),IF(AND($G29&gt;=BD$5,$G29&lt;=BD$6),IF($M29&gt;0,4,3),0)),IF(AND($D29&lt;=BD$6,$E29&gt;=BD$5),60,0)))</f>
        <v>0</v>
      </c>
      <c r="BE29" s="80">
        <f>IF(OR($A29="",NOT(ISNUMBER($G29))),"",IF(AND($F29&lt;=BE$6,$G29&gt;=BE$5),IF(BE$5&gt;$N29,5,$K29)*10+IF(AND($F29&gt;=BE$5,$F29&lt;=BE$6),IF(AND($G29&gt;=BE$5,$G29&lt;=BE$6),5,IF($L29=1,2,1)),IF(AND($G29&gt;=BE$5,$G29&lt;=BE$6),IF($M29&gt;0,4,3),0)),IF(AND($D29&lt;=BE$6,$E29&gt;=BE$5),60,0)))</f>
        <v>0</v>
      </c>
      <c r="BF29" s="80">
        <f>IF(OR($A29="",NOT(ISNUMBER($G29))),"",IF(AND($F29&lt;=BF$6,$G29&gt;=BF$5),IF(BF$5&gt;$N29,5,$K29)*10+IF(AND($F29&gt;=BF$5,$F29&lt;=BF$6),IF(AND($G29&gt;=BF$5,$G29&lt;=BF$6),5,IF($L29=1,2,1)),IF(AND($G29&gt;=BF$5,$G29&lt;=BF$6),IF($M29&gt;0,4,3),0)),IF(AND($D29&lt;=BF$6,$E29&gt;=BF$5),60,0)))</f>
        <v>0</v>
      </c>
      <c r="BG29" s="80">
        <f>IF(OR($A29="",NOT(ISNUMBER($G29))),"",IF(AND($F29&lt;=BG$6,$G29&gt;=BG$5),IF(BG$5&gt;$N29,5,$K29)*10+IF(AND($F29&gt;=BG$5,$F29&lt;=BG$6),IF(AND($G29&gt;=BG$5,$G29&lt;=BG$6),5,IF($L29=1,2,1)),IF(AND($G29&gt;=BG$5,$G29&lt;=BG$6),IF($M29&gt;0,4,3),0)),IF(AND($D29&lt;=BG$6,$E29&gt;=BG$5),60,0)))</f>
        <v>0</v>
      </c>
      <c r="BH29" s="80">
        <f>IF(OR($A29="",NOT(ISNUMBER($G29))),"",IF(AND($F29&lt;=BH$6,$G29&gt;=BH$5),IF(BH$5&gt;$N29,5,$K29)*10+IF(AND($F29&gt;=BH$5,$F29&lt;=BH$6),IF(AND($G29&gt;=BH$5,$G29&lt;=BH$6),5,IF($L29=1,2,1)),IF(AND($G29&gt;=BH$5,$G29&lt;=BH$6),IF($M29&gt;0,4,3),0)),IF(AND($D29&lt;=BH$6,$E29&gt;=BH$5),60,0)))</f>
        <v>0</v>
      </c>
      <c r="BI29" s="80">
        <f>IF(OR($A29="",NOT(ISNUMBER($G29))),"",IF(AND($F29&lt;=BI$6,$G29&gt;=BI$5),IF(BI$5&gt;$N29,5,$K29)*10+IF(AND($F29&gt;=BI$5,$F29&lt;=BI$6),IF(AND($G29&gt;=BI$5,$G29&lt;=BI$6),5,IF($L29=1,2,1)),IF(AND($G29&gt;=BI$5,$G29&lt;=BI$6),IF($M29&gt;0,4,3),0)),IF(AND($D29&lt;=BI$6,$E29&gt;=BI$5),60,0)))</f>
        <v>0</v>
      </c>
      <c r="BJ29" s="80">
        <f>IF(OR($A29="",NOT(ISNUMBER($G29))),"",IF(AND($F29&lt;=BJ$6,$G29&gt;=BJ$5),IF(BJ$5&gt;$N29,5,$K29)*10+IF(AND($F29&gt;=BJ$5,$F29&lt;=BJ$6),IF(AND($G29&gt;=BJ$5,$G29&lt;=BJ$6),5,IF($L29=1,2,1)),IF(AND($G29&gt;=BJ$5,$G29&lt;=BJ$6),IF($M29&gt;0,4,3),0)),IF(AND($D29&lt;=BJ$6,$E29&gt;=BJ$5),60,0)))</f>
        <v>0</v>
      </c>
      <c r="BK29" s="80">
        <f>IF(OR($A29="",NOT(ISNUMBER($G29))),"",IF(AND($F29&lt;=BK$6,$G29&gt;=BK$5),IF(BK$5&gt;$N29,5,$K29)*10+IF(AND($F29&gt;=BK$5,$F29&lt;=BK$6),IF(AND($G29&gt;=BK$5,$G29&lt;=BK$6),5,IF($L29=1,2,1)),IF(AND($G29&gt;=BK$5,$G29&lt;=BK$6),IF($M29&gt;0,4,3),0)),IF(AND($D29&lt;=BK$6,$E29&gt;=BK$5),60,0)))</f>
        <v>0</v>
      </c>
      <c r="BL29" s="80">
        <f>IF(OR($A29="",NOT(ISNUMBER($G29))),"",IF(AND($F29&lt;=BL$6,$G29&gt;=BL$5),IF(BL$5&gt;$N29,5,$K29)*10+IF(AND($F29&gt;=BL$5,$F29&lt;=BL$6),IF(AND($G29&gt;=BL$5,$G29&lt;=BL$6),5,IF($L29=1,2,1)),IF(AND($G29&gt;=BL$5,$G29&lt;=BL$6),IF($M29&gt;0,4,3),0)),IF(AND($D29&lt;=BL$6,$E29&gt;=BL$5),60,0)))</f>
        <v>0</v>
      </c>
      <c r="BM29" s="80">
        <f>IF(OR($A29="",NOT(ISNUMBER($G29))),"",IF(AND($F29&lt;=BM$6,$G29&gt;=BM$5),IF(BM$5&gt;$N29,5,$K29)*10+IF(AND($F29&gt;=BM$5,$F29&lt;=BM$6),IF(AND($G29&gt;=BM$5,$G29&lt;=BM$6),5,IF($L29=1,2,1)),IF(AND($G29&gt;=BM$5,$G29&lt;=BM$6),IF($M29&gt;0,4,3),0)),IF(AND($D29&lt;=BM$6,$E29&gt;=BM$5),60,0)))</f>
        <v>0</v>
      </c>
      <c r="BN29" s="80">
        <f>IF(OR($A29="",NOT(ISNUMBER($G29))),"",IF(AND($F29&lt;=BN$6,$G29&gt;=BN$5),IF(BN$5&gt;$N29,5,$K29)*10+IF(AND($F29&gt;=BN$5,$F29&lt;=BN$6),IF(AND($G29&gt;=BN$5,$G29&lt;=BN$6),5,IF($L29=1,2,1)),IF(AND($G29&gt;=BN$5,$G29&lt;=BN$6),IF($M29&gt;0,4,3),0)),IF(AND($D29&lt;=BN$6,$E29&gt;=BN$5),60,0)))</f>
        <v>0</v>
      </c>
      <c r="BO29" s="80">
        <f>IF(OR($A29="",NOT(ISNUMBER($G29))),"",IF(AND($F29&lt;=BO$6,$G29&gt;=BO$5),IF(BO$5&gt;$N29,5,$K29)*10+IF(AND($F29&gt;=BO$5,$F29&lt;=BO$6),IF(AND($G29&gt;=BO$5,$G29&lt;=BO$6),5,IF($L29=1,2,1)),IF(AND($G29&gt;=BO$5,$G29&lt;=BO$6),IF($M29&gt;0,4,3),0)),IF(AND($D29&lt;=BO$6,$E29&gt;=BO$5),60,0)))</f>
        <v>0</v>
      </c>
      <c r="BP29" s="80">
        <f>IF(OR($A29="",NOT(ISNUMBER($G29))),"",IF(AND($F29&lt;=BP$6,$G29&gt;=BP$5),IF(BP$5&gt;$N29,5,$K29)*10+IF(AND($F29&gt;=BP$5,$F29&lt;=BP$6),IF(AND($G29&gt;=BP$5,$G29&lt;=BP$6),5,IF($L29=1,2,1)),IF(AND($G29&gt;=BP$5,$G29&lt;=BP$6),IF($M29&gt;0,4,3),0)),IF(AND($D29&lt;=BP$6,$E29&gt;=BP$5),60,0)))</f>
        <v>0</v>
      </c>
      <c r="BQ29" s="80">
        <f>IF(OR($A29="",NOT(ISNUMBER($G29))),"",IF(AND($F29&lt;=BQ$6,$G29&gt;=BQ$5),IF(BQ$5&gt;$N29,5,$K29)*10+IF(AND($F29&gt;=BQ$5,$F29&lt;=BQ$6),IF(AND($G29&gt;=BQ$5,$G29&lt;=BQ$6),5,IF($L29=1,2,1)),IF(AND($G29&gt;=BQ$5,$G29&lt;=BQ$6),IF($M29&gt;0,4,3),0)),IF(AND($D29&lt;=BQ$6,$E29&gt;=BQ$5),60,0)))</f>
        <v>0</v>
      </c>
      <c r="BR29" s="80">
        <f>IF(OR($A29="",NOT(ISNUMBER($G29))),"",IF(AND($F29&lt;=BR$6,$G29&gt;=BR$5),IF(BR$5&gt;$N29,5,$K29)*10+IF(AND($F29&gt;=BR$5,$F29&lt;=BR$6),IF(AND($G29&gt;=BR$5,$G29&lt;=BR$6),5,IF($L29=1,2,1)),IF(AND($G29&gt;=BR$5,$G29&lt;=BR$6),IF($M29&gt;0,4,3),0)),IF(AND($D29&lt;=BR$6,$E29&gt;=BR$5),60,0)))</f>
        <v>0</v>
      </c>
      <c r="BS29" s="80">
        <f>IF(OR($A29="",NOT(ISNUMBER($G29))),"",IF(AND($F29&lt;=BS$6,$G29&gt;=BS$5),IF(BS$5&gt;$N29,5,$K29)*10+IF(AND($F29&gt;=BS$5,$F29&lt;=BS$6),IF(AND($G29&gt;=BS$5,$G29&lt;=BS$6),5,IF($L29=1,2,1)),IF(AND($G29&gt;=BS$5,$G29&lt;=BS$6),IF($M29&gt;0,4,3),0)),IF(AND($D29&lt;=BS$6,$E29&gt;=BS$5),60,0)))</f>
        <v>0</v>
      </c>
      <c r="BT29" s="80">
        <f>IF(OR($A29="",NOT(ISNUMBER($G29))),"",IF(AND($F29&lt;=BT$6,$G29&gt;=BT$5),IF(BT$5&gt;$N29,5,$K29)*10+IF(AND($F29&gt;=BT$5,$F29&lt;=BT$6),IF(AND($G29&gt;=BT$5,$G29&lt;=BT$6),5,IF($L29=1,2,1)),IF(AND($G29&gt;=BT$5,$G29&lt;=BT$6),IF($M29&gt;0,4,3),0)),IF(AND($D29&lt;=BT$6,$E29&gt;=BT$5),60,0)))</f>
        <v>0</v>
      </c>
      <c r="BU29" s="80">
        <f>IF(OR($A29="",NOT(ISNUMBER($G29))),"",IF(AND($F29&lt;=BU$6,$G29&gt;=BU$5),IF(BU$5&gt;$N29,5,$K29)*10+IF(AND($F29&gt;=BU$5,$F29&lt;=BU$6),IF(AND($G29&gt;=BU$5,$G29&lt;=BU$6),5,IF($L29=1,2,1)),IF(AND($G29&gt;=BU$5,$G29&lt;=BU$6),IF($M29&gt;0,4,3),0)),IF(AND($D29&lt;=BU$6,$E29&gt;=BU$5),60,0)))</f>
        <v>0</v>
      </c>
      <c r="BV29" s="80">
        <f>IF(OR($A29="",NOT(ISNUMBER($G29))),"",IF(AND($F29&lt;=BV$6,$G29&gt;=BV$5),IF(BV$5&gt;$N29,5,$K29)*10+IF(AND($F29&gt;=BV$5,$F29&lt;=BV$6),IF(AND($G29&gt;=BV$5,$G29&lt;=BV$6),5,IF($L29=1,2,1)),IF(AND($G29&gt;=BV$5,$G29&lt;=BV$6),IF($M29&gt;0,4,3),0)),IF(AND($D29&lt;=BV$6,$E29&gt;=BV$5),60,0)))</f>
        <v>0</v>
      </c>
      <c r="BW29" s="80">
        <f>IF(OR($A29="",NOT(ISNUMBER($G29))),"",IF(AND($F29&lt;=BW$6,$G29&gt;=BW$5),IF(BW$5&gt;$N29,5,$K29)*10+IF(AND($F29&gt;=BW$5,$F29&lt;=BW$6),IF(AND($G29&gt;=BW$5,$G29&lt;=BW$6),5,IF($L29=1,2,1)),IF(AND($G29&gt;=BW$5,$G29&lt;=BW$6),IF($M29&gt;0,4,3),0)),IF(AND($D29&lt;=BW$6,$E29&gt;=BW$5),60,0)))</f>
        <v>0</v>
      </c>
      <c r="BX29" s="80">
        <f>IF(OR($A29="",NOT(ISNUMBER($G29))),"",IF(AND($F29&lt;=BX$6,$G29&gt;=BX$5),IF(BX$5&gt;$N29,5,$K29)*10+IF(AND($F29&gt;=BX$5,$F29&lt;=BX$6),IF(AND($G29&gt;=BX$5,$G29&lt;=BX$6),5,IF($L29=1,2,1)),IF(AND($G29&gt;=BX$5,$G29&lt;=BX$6),IF($M29&gt;0,4,3),0)),IF(AND($D29&lt;=BX$6,$E29&gt;=BX$5),60,0)))</f>
        <v>0</v>
      </c>
      <c r="BY29" s="80">
        <f>IF(OR($A29="",NOT(ISNUMBER($G29))),"",IF(AND($F29&lt;=BY$6,$G29&gt;=BY$5),IF(BY$5&gt;$N29,5,$K29)*10+IF(AND($F29&gt;=BY$5,$F29&lt;=BY$6),IF(AND($G29&gt;=BY$5,$G29&lt;=BY$6),5,IF($L29=1,2,1)),IF(AND($G29&gt;=BY$5,$G29&lt;=BY$6),IF($M29&gt;0,4,3),0)),IF(AND($D29&lt;=BY$6,$E29&gt;=BY$5),60,0)))</f>
        <v>0</v>
      </c>
      <c r="BZ29" s="80">
        <f>IF(OR($A29="",NOT(ISNUMBER($G29))),"",IF(AND($F29&lt;=BZ$6,$G29&gt;=BZ$5),IF(BZ$5&gt;$N29,5,$K29)*10+IF(AND($F29&gt;=BZ$5,$F29&lt;=BZ$6),IF(AND($G29&gt;=BZ$5,$G29&lt;=BZ$6),5,IF($L29=1,2,1)),IF(AND($G29&gt;=BZ$5,$G29&lt;=BZ$6),IF($M29&gt;0,4,3),0)),IF(AND($D29&lt;=BZ$6,$E29&gt;=BZ$5),60,0)))</f>
        <v>0</v>
      </c>
      <c r="CA29" s="80">
        <f>IF(OR($A29="",NOT(ISNUMBER($G29))),"",IF(AND($F29&lt;=CA$6,$G29&gt;=CA$5),IF(CA$5&gt;$N29,5,$K29)*10+IF(AND($F29&gt;=CA$5,$F29&lt;=CA$6),IF(AND($G29&gt;=CA$5,$G29&lt;=CA$6),5,IF($L29=1,2,1)),IF(AND($G29&gt;=CA$5,$G29&lt;=CA$6),IF($M29&gt;0,4,3),0)),IF(AND($D29&lt;=CA$6,$E29&gt;=CA$5),60,0)))</f>
        <v>0</v>
      </c>
      <c r="CB29" s="80">
        <f>IF(OR($A29="",NOT(ISNUMBER($G29))),"",IF(AND($F29&lt;=CB$6,$G29&gt;=CB$5),IF(CB$5&gt;$N29,5,$K29)*10+IF(AND($F29&gt;=CB$5,$F29&lt;=CB$6),IF(AND($G29&gt;=CB$5,$G29&lt;=CB$6),5,IF($L29=1,2,1)),IF(AND($G29&gt;=CB$5,$G29&lt;=CB$6),IF($M29&gt;0,4,3),0)),IF(AND($D29&lt;=CB$6,$E29&gt;=CB$5),60,0)))</f>
        <v>0</v>
      </c>
      <c r="CC29" s="80">
        <f>IF(OR($A29="",NOT(ISNUMBER($G29))),"",IF(AND($F29&lt;=CC$6,$G29&gt;=CC$5),IF(CC$5&gt;$N29,5,$K29)*10+IF(AND($F29&gt;=CC$5,$F29&lt;=CC$6),IF(AND($G29&gt;=CC$5,$G29&lt;=CC$6),5,IF($L29=1,2,1)),IF(AND($G29&gt;=CC$5,$G29&lt;=CC$6),IF($M29&gt;0,4,3),0)),IF(AND($D29&lt;=CC$6,$E29&gt;=CC$5),60,0)))</f>
        <v>0</v>
      </c>
      <c r="CD29" s="80">
        <f>IF(OR($A29="",NOT(ISNUMBER($G29))),"",IF(AND($F29&lt;=CD$6,$G29&gt;=CD$5),IF(CD$5&gt;$N29,5,$K29)*10+IF(AND($F29&gt;=CD$5,$F29&lt;=CD$6),IF(AND($G29&gt;=CD$5,$G29&lt;=CD$6),5,IF($L29=1,2,1)),IF(AND($G29&gt;=CD$5,$G29&lt;=CD$6),IF($M29&gt;0,4,3),0)),IF(AND($D29&lt;=CD$6,$E29&gt;=CD$5),60,0)))</f>
        <v>0</v>
      </c>
      <c r="CE29" s="80">
        <f>IF(OR($A29="",NOT(ISNUMBER($G29))),"",IF(AND($F29&lt;=CE$6,$G29&gt;=CE$5),IF(CE$5&gt;$N29,5,$K29)*10+IF(AND($F29&gt;=CE$5,$F29&lt;=CE$6),IF(AND($G29&gt;=CE$5,$G29&lt;=CE$6),5,IF($L29=1,2,1)),IF(AND($G29&gt;=CE$5,$G29&lt;=CE$6),IF($M29&gt;0,4,3),0)),IF(AND($D29&lt;=CE$6,$E29&gt;=CE$5),60,0)))</f>
        <v>0</v>
      </c>
      <c r="CF29" s="80">
        <f>IF(OR($A29="",NOT(ISNUMBER($G29))),"",IF(AND($F29&lt;=CF$6,$G29&gt;=CF$5),IF(CF$5&gt;$N29,5,$K29)*10+IF(AND($F29&gt;=CF$5,$F29&lt;=CF$6),IF(AND($G29&gt;=CF$5,$G29&lt;=CF$6),5,IF($L29=1,2,1)),IF(AND($G29&gt;=CF$5,$G29&lt;=CF$6),IF($M29&gt;0,4,3),0)),IF(AND($D29&lt;=CF$6,$E29&gt;=CF$5),60,0)))</f>
        <v>0</v>
      </c>
      <c r="CG29" s="80">
        <f>IF(OR($A29="",NOT(ISNUMBER($G29))),"",IF(AND($F29&lt;=CG$6,$G29&gt;=CG$5),IF(CG$5&gt;$N29,5,$K29)*10+IF(AND($F29&gt;=CG$5,$F29&lt;=CG$6),IF(AND($G29&gt;=CG$5,$G29&lt;=CG$6),5,IF($L29=1,2,1)),IF(AND($G29&gt;=CG$5,$G29&lt;=CG$6),IF($M29&gt;0,4,3),0)),IF(AND($D29&lt;=CG$6,$E29&gt;=CG$5),60,0)))</f>
        <v>0</v>
      </c>
      <c r="CH29" s="80">
        <f>IF(OR($A29="",NOT(ISNUMBER($G29))),"",IF(AND($F29&lt;=CH$6,$G29&gt;=CH$5),IF(CH$5&gt;$N29,5,$K29)*10+IF(AND($F29&gt;=CH$5,$F29&lt;=CH$6),IF(AND($G29&gt;=CH$5,$G29&lt;=CH$6),5,IF($L29=1,2,1)),IF(AND($G29&gt;=CH$5,$G29&lt;=CH$6),IF($M29&gt;0,4,3),0)),IF(AND($D29&lt;=CH$6,$E29&gt;=CH$5),60,0)))</f>
        <v>0</v>
      </c>
      <c r="CI29" s="80">
        <f>IF(OR($A29="",NOT(ISNUMBER($G29))),"",IF(AND($F29&lt;=CI$6,$G29&gt;=CI$5),IF(CI$5&gt;$N29,5,$K29)*10+IF(AND($F29&gt;=CI$5,$F29&lt;=CI$6),IF(AND($G29&gt;=CI$5,$G29&lt;=CI$6),5,IF($L29=1,2,1)),IF(AND($G29&gt;=CI$5,$G29&lt;=CI$6),IF($M29&gt;0,4,3),0)),IF(AND($D29&lt;=CI$6,$E29&gt;=CI$5),60,0)))</f>
        <v>0</v>
      </c>
      <c r="CJ29" s="80">
        <f>IF(OR($A29="",NOT(ISNUMBER($G29))),"",IF(AND($F29&lt;=CJ$6,$G29&gt;=CJ$5),IF(CJ$5&gt;$N29,5,$K29)*10+IF(AND($F29&gt;=CJ$5,$F29&lt;=CJ$6),IF(AND($G29&gt;=CJ$5,$G29&lt;=CJ$6),5,IF($L29=1,2,1)),IF(AND($G29&gt;=CJ$5,$G29&lt;=CJ$6),IF($M29&gt;0,4,3),0)),IF(AND($D29&lt;=CJ$6,$E29&gt;=CJ$5),60,0)))</f>
        <v>0</v>
      </c>
      <c r="CK29" s="80">
        <f>IF(OR($A29="",NOT(ISNUMBER($G29))),"",IF(AND($F29&lt;=CK$6,$G29&gt;=CK$5),IF(CK$5&gt;$N29,5,$K29)*10+IF(AND($F29&gt;=CK$5,$F29&lt;=CK$6),IF(AND($G29&gt;=CK$5,$G29&lt;=CK$6),5,IF($L29=1,2,1)),IF(AND($G29&gt;=CK$5,$G29&lt;=CK$6),IF($M29&gt;0,4,3),0)),IF(AND($D29&lt;=CK$6,$E29&gt;=CK$5),60,0)))</f>
        <v>0</v>
      </c>
      <c r="CL29" s="80">
        <f>IF(OR($A29="",NOT(ISNUMBER($G29))),"",IF(AND($F29&lt;=CL$6,$G29&gt;=CL$5),IF(CL$5&gt;$N29,5,$K29)*10+IF(AND($F29&gt;=CL$5,$F29&lt;=CL$6),IF(AND($G29&gt;=CL$5,$G29&lt;=CL$6),5,IF($L29=1,2,1)),IF(AND($G29&gt;=CL$5,$G29&lt;=CL$6),IF($M29&gt;0,4,3),0)),IF(AND($D29&lt;=CL$6,$E29&gt;=CL$5),60,0)))</f>
        <v>0</v>
      </c>
      <c r="CM29" s="80">
        <f>IF(OR($A29="",NOT(ISNUMBER($G29))),"",IF(AND($F29&lt;=CM$6,$G29&gt;=CM$5),IF(CM$5&gt;$N29,5,$K29)*10+IF(AND($F29&gt;=CM$5,$F29&lt;=CM$6),IF(AND($G29&gt;=CM$5,$G29&lt;=CM$6),5,IF($L29=1,2,1)),IF(AND($G29&gt;=CM$5,$G29&lt;=CM$6),IF($M29&gt;0,4,3),0)),IF(AND($D29&lt;=CM$6,$E29&gt;=CM$5),60,0)))</f>
        <v>0</v>
      </c>
      <c r="CN29" s="80">
        <f>IF(OR($A29="",NOT(ISNUMBER($G29))),"",IF(AND($F29&lt;=CN$6,$G29&gt;=CN$5),IF(CN$5&gt;$N29,5,$K29)*10+IF(AND($F29&gt;=CN$5,$F29&lt;=CN$6),IF(AND($G29&gt;=CN$5,$G29&lt;=CN$6),5,IF($L29=1,2,1)),IF(AND($G29&gt;=CN$5,$G29&lt;=CN$6),IF($M29&gt;0,4,3),0)),IF(AND($D29&lt;=CN$6,$E29&gt;=CN$5),60,0)))</f>
        <v>0</v>
      </c>
      <c r="CO29" s="80">
        <f>IF(OR($A29="",NOT(ISNUMBER($G29))),"",IF(AND($F29&lt;=CO$6,$G29&gt;=CO$5),IF(CO$5&gt;$N29,5,$K29)*10+IF(AND($F29&gt;=CO$5,$F29&lt;=CO$6),IF(AND($G29&gt;=CO$5,$G29&lt;=CO$6),5,IF($L29=1,2,1)),IF(AND($G29&gt;=CO$5,$G29&lt;=CO$6),IF($M29&gt;0,4,3),0)),IF(AND($D29&lt;=CO$6,$E29&gt;=CO$5),60,0)))</f>
        <v>0</v>
      </c>
      <c r="CP29" s="80">
        <f>IF(OR($A29="",NOT(ISNUMBER($G29))),"",IF(AND($F29&lt;=CP$6,$G29&gt;=CP$5),IF(CP$5&gt;$N29,5,$K29)*10+IF(AND($F29&gt;=CP$5,$F29&lt;=CP$6),IF(AND($G29&gt;=CP$5,$G29&lt;=CP$6),5,IF($L29=1,2,1)),IF(AND($G29&gt;=CP$5,$G29&lt;=CP$6),IF($M29&gt;0,4,3),0)),IF(AND($D29&lt;=CP$6,$E29&gt;=CP$5),60,0)))</f>
        <v>0</v>
      </c>
      <c r="CQ29" s="80">
        <f>IF(OR($A29="",NOT(ISNUMBER($G29))),"",IF(AND($F29&lt;=CQ$6,$G29&gt;=CQ$5),IF(CQ$5&gt;$N29,5,$K29)*10+IF(AND($F29&gt;=CQ$5,$F29&lt;=CQ$6),IF(AND($G29&gt;=CQ$5,$G29&lt;=CQ$6),5,IF($L29=1,2,1)),IF(AND($G29&gt;=CQ$5,$G29&lt;=CQ$6),IF($M29&gt;0,4,3),0)),IF(AND($D29&lt;=CQ$6,$E29&gt;=CQ$5),60,0)))</f>
        <v>0</v>
      </c>
      <c r="CR29" s="80">
        <f>IF(OR($A29="",NOT(ISNUMBER($G29))),"",IF(AND($F29&lt;=CR$6,$G29&gt;=CR$5),IF(CR$5&gt;$N29,5,$K29)*10+IF(AND($F29&gt;=CR$5,$F29&lt;=CR$6),IF(AND($G29&gt;=CR$5,$G29&lt;=CR$6),5,IF($L29=1,2,1)),IF(AND($G29&gt;=CR$5,$G29&lt;=CR$6),IF($M29&gt;0,4,3),0)),IF(AND($D29&lt;=CR$6,$E29&gt;=CR$5),60,0)))</f>
        <v>0</v>
      </c>
      <c r="CS29" s="80">
        <f>IF(OR($A29="",NOT(ISNUMBER($G29))),"",IF(AND($F29&lt;=CS$6,$G29&gt;=CS$5),IF(CS$5&gt;$N29,5,$K29)*10+IF(AND($F29&gt;=CS$5,$F29&lt;=CS$6),IF(AND($G29&gt;=CS$5,$G29&lt;=CS$6),5,IF($L29=1,2,1)),IF(AND($G29&gt;=CS$5,$G29&lt;=CS$6),IF($M29&gt;0,4,3),0)),IF(AND($D29&lt;=CS$6,$E29&gt;=CS$5),60,0)))</f>
        <v>0</v>
      </c>
      <c r="CT29" s="80">
        <f>IF(OR($A29="",NOT(ISNUMBER($G29))),"",IF(AND($F29&lt;=CT$6,$G29&gt;=CT$5),IF(CT$5&gt;$N29,5,$K29)*10+IF(AND($F29&gt;=CT$5,$F29&lt;=CT$6),IF(AND($G29&gt;=CT$5,$G29&lt;=CT$6),5,IF($L29=1,2,1)),IF(AND($G29&gt;=CT$5,$G29&lt;=CT$6),IF($M29&gt;0,4,3),0)),IF(AND($D29&lt;=CT$6,$E29&gt;=CT$5),60,0)))</f>
        <v>0</v>
      </c>
      <c r="CU29" s="80">
        <f>IF(OR($A29="",NOT(ISNUMBER($G29))),"",IF(AND($F29&lt;=CU$6,$G29&gt;=CU$5),IF(CU$5&gt;$N29,5,$K29)*10+IF(AND($F29&gt;=CU$5,$F29&lt;=CU$6),IF(AND($G29&gt;=CU$5,$G29&lt;=CU$6),5,IF($L29=1,2,1)),IF(AND($G29&gt;=CU$5,$G29&lt;=CU$6),IF($M29&gt;0,4,3),0)),IF(AND($D29&lt;=CU$6,$E29&gt;=CU$5),60,0)))</f>
        <v>0</v>
      </c>
      <c r="CV29" s="80">
        <f>IF(OR($A29="",NOT(ISNUMBER($G29))),"",IF(AND($F29&lt;=CV$6,$G29&gt;=CV$5),IF(CV$5&gt;$N29,5,$K29)*10+IF(AND($F29&gt;=CV$5,$F29&lt;=CV$6),IF(AND($G29&gt;=CV$5,$G29&lt;=CV$6),5,IF($L29=1,2,1)),IF(AND($G29&gt;=CV$5,$G29&lt;=CV$6),IF($M29&gt;0,4,3),0)),IF(AND($D29&lt;=CV$6,$E29&gt;=CV$5),60,0)))</f>
        <v>0</v>
      </c>
      <c r="CW29" s="80">
        <f>IF(OR($A29="",NOT(ISNUMBER($G29))),"",IF(AND($F29&lt;=CW$6,$G29&gt;=CW$5),IF(CW$5&gt;$N29,5,$K29)*10+IF(AND($F29&gt;=CW$5,$F29&lt;=CW$6),IF(AND($G29&gt;=CW$5,$G29&lt;=CW$6),5,IF($L29=1,2,1)),IF(AND($G29&gt;=CW$5,$G29&lt;=CW$6),IF($M29&gt;0,4,3),0)),IF(AND($D29&lt;=CW$6,$E29&gt;=CW$5),60,0)))</f>
        <v>0</v>
      </c>
      <c r="CX29" s="80">
        <f>IF(OR($A29="",NOT(ISNUMBER($G29))),"",IF(AND($F29&lt;=CX$6,$G29&gt;=CX$5),IF(CX$5&gt;$N29,5,$K29)*10+IF(AND($F29&gt;=CX$5,$F29&lt;=CX$6),IF(AND($G29&gt;=CX$5,$G29&lt;=CX$6),5,IF($L29=1,2,1)),IF(AND($G29&gt;=CX$5,$G29&lt;=CX$6),IF($M29&gt;0,4,3),0)),IF(AND($D29&lt;=CX$6,$E29&gt;=CX$5),60,0)))</f>
        <v>0</v>
      </c>
      <c r="CY29" s="80">
        <f>IF(OR($A29="",NOT(ISNUMBER($G29))),"",IF(AND($F29&lt;=CY$6,$G29&gt;=CY$5),IF(CY$5&gt;$N29,5,$K29)*10+IF(AND($F29&gt;=CY$5,$F29&lt;=CY$6),IF(AND($G29&gt;=CY$5,$G29&lt;=CY$6),5,IF($L29=1,2,1)),IF(AND($G29&gt;=CY$5,$G29&lt;=CY$6),IF($M29&gt;0,4,3),0)),IF(AND($D29&lt;=CY$6,$E29&gt;=CY$5),60,0)))</f>
        <v>0</v>
      </c>
      <c r="CZ29" s="80">
        <f>IF(OR($A29="",NOT(ISNUMBER($G29))),"",IF(AND($F29&lt;=CZ$6,$G29&gt;=CZ$5),IF(CZ$5&gt;$N29,5,$K29)*10+IF(AND($F29&gt;=CZ$5,$F29&lt;=CZ$6),IF(AND($G29&gt;=CZ$5,$G29&lt;=CZ$6),5,IF($L29=1,2,1)),IF(AND($G29&gt;=CZ$5,$G29&lt;=CZ$6),IF($M29&gt;0,4,3),0)),IF(AND($D29&lt;=CZ$6,$E29&gt;=CZ$5),60,0)))</f>
        <v>0</v>
      </c>
      <c r="DA29" s="80">
        <f>IF(OR($A29="",NOT(ISNUMBER($G29))),"",IF(AND($F29&lt;=DA$6,$G29&gt;=DA$5),IF(DA$5&gt;$N29,5,$K29)*10+IF(AND($F29&gt;=DA$5,$F29&lt;=DA$6),IF(AND($G29&gt;=DA$5,$G29&lt;=DA$6),5,IF($L29=1,2,1)),IF(AND($G29&gt;=DA$5,$G29&lt;=DA$6),IF($M29&gt;0,4,3),0)),IF(AND($D29&lt;=DA$6,$E29&gt;=DA$5),60,0)))</f>
        <v>0</v>
      </c>
      <c r="DB29" s="80">
        <f>IF(OR($A29="",NOT(ISNUMBER($G29))),"",IF(AND($F29&lt;=DB$6,$G29&gt;=DB$5),IF(DB$5&gt;$N29,5,$K29)*10+IF(AND($F29&gt;=DB$5,$F29&lt;=DB$6),IF(AND($G29&gt;=DB$5,$G29&lt;=DB$6),5,IF($L29=1,2,1)),IF(AND($G29&gt;=DB$5,$G29&lt;=DB$6),IF($M29&gt;0,4,3),0)),IF(AND($D29&lt;=DB$6,$E29&gt;=DB$5),60,0)))</f>
        <v>0</v>
      </c>
      <c r="DC29" s="80">
        <f>IF(OR($A29="",NOT(ISNUMBER($G29))),"",IF(AND($F29&lt;=DC$6,$G29&gt;=DC$5),IF(DC$5&gt;$N29,5,$K29)*10+IF(AND($F29&gt;=DC$5,$F29&lt;=DC$6),IF(AND($G29&gt;=DC$5,$G29&lt;=DC$6),5,IF($L29=1,2,1)),IF(AND($G29&gt;=DC$5,$G29&lt;=DC$6),IF($M29&gt;0,4,3),0)),IF(AND($D29&lt;=DC$6,$E29&gt;=DC$5),60,0)))</f>
        <v>0</v>
      </c>
      <c r="DD29" s="80">
        <f>IF(OR($A29="",NOT(ISNUMBER($G29))),"",IF(AND($F29&lt;=DD$6,$G29&gt;=DD$5),IF(DD$5&gt;$N29,5,$K29)*10+IF(AND($F29&gt;=DD$5,$F29&lt;=DD$6),IF(AND($G29&gt;=DD$5,$G29&lt;=DD$6),5,IF($L29=1,2,1)),IF(AND($G29&gt;=DD$5,$G29&lt;=DD$6),IF($M29&gt;0,4,3),0)),IF(AND($D29&lt;=DD$6,$E29&gt;=DD$5),60,0)))</f>
        <v>0</v>
      </c>
      <c r="DE29" s="80">
        <f>IF(OR($A29="",NOT(ISNUMBER($G29))),"",IF(AND($F29&lt;=DE$6,$G29&gt;=DE$5),IF(DE$5&gt;$N29,5,$K29)*10+IF(AND($F29&gt;=DE$5,$F29&lt;=DE$6),IF(AND($G29&gt;=DE$5,$G29&lt;=DE$6),5,IF($L29=1,2,1)),IF(AND($G29&gt;=DE$5,$G29&lt;=DE$6),IF($M29&gt;0,4,3),0)),IF(AND($D29&lt;=DE$6,$E29&gt;=DE$5),60,0)))</f>
        <v>0</v>
      </c>
      <c r="DF29" s="80">
        <f>IF(OR($A29="",NOT(ISNUMBER($G29))),"",IF(AND($F29&lt;=DF$6,$G29&gt;=DF$5),IF(DF$5&gt;$N29,5,$K29)*10+IF(AND($F29&gt;=DF$5,$F29&lt;=DF$6),IF(AND($G29&gt;=DF$5,$G29&lt;=DF$6),5,IF($L29=1,2,1)),IF(AND($G29&gt;=DF$5,$G29&lt;=DF$6),IF($M29&gt;0,4,3),0)),IF(AND($D29&lt;=DF$6,$E29&gt;=DF$5),60,0)))</f>
        <v>0</v>
      </c>
      <c r="DG29" s="80">
        <f>IF(OR($A29="",NOT(ISNUMBER($G29))),"",IF(AND($F29&lt;=DG$6,$G29&gt;=DG$5),IF(DG$5&gt;$N29,5,$K29)*10+IF(AND($F29&gt;=DG$5,$F29&lt;=DG$6),IF(AND($G29&gt;=DG$5,$G29&lt;=DG$6),5,IF($L29=1,2,1)),IF(AND($G29&gt;=DG$5,$G29&lt;=DG$6),IF($M29&gt;0,4,3),0)),IF(AND($D29&lt;=DG$6,$E29&gt;=DG$5),60,0)))</f>
        <v>0</v>
      </c>
      <c r="DH29" s="80">
        <f>IF(OR($A29="",NOT(ISNUMBER($G29))),"",IF(AND($F29&lt;=DH$6,$G29&gt;=DH$5),IF(DH$5&gt;$N29,5,$K29)*10+IF(AND($F29&gt;=DH$5,$F29&lt;=DH$6),IF(AND($G29&gt;=DH$5,$G29&lt;=DH$6),5,IF($L29=1,2,1)),IF(AND($G29&gt;=DH$5,$G29&lt;=DH$6),IF($M29&gt;0,4,3),0)),IF(AND($D29&lt;=DH$6,$E29&gt;=DH$5),60,0)))</f>
        <v>0</v>
      </c>
      <c r="DI29" s="80">
        <f>IF(OR($A29="",NOT(ISNUMBER($G29))),"",IF(AND($F29&lt;=DI$6,$G29&gt;=DI$5),IF(DI$5&gt;$N29,5,$K29)*10+IF(AND($F29&gt;=DI$5,$F29&lt;=DI$6),IF(AND($G29&gt;=DI$5,$G29&lt;=DI$6),5,IF($L29=1,2,1)),IF(AND($G29&gt;=DI$5,$G29&lt;=DI$6),IF($M29&gt;0,4,3),0)),IF(AND($D29&lt;=DI$6,$E29&gt;=DI$5),60,0)))</f>
        <v>0</v>
      </c>
      <c r="DJ29" s="80">
        <f>IF(OR($A29="",NOT(ISNUMBER($G29))),"",IF(AND($F29&lt;=DJ$6,$G29&gt;=DJ$5),IF(DJ$5&gt;$N29,5,$K29)*10+IF(AND($F29&gt;=DJ$5,$F29&lt;=DJ$6),IF(AND($G29&gt;=DJ$5,$G29&lt;=DJ$6),5,IF($L29=1,2,1)),IF(AND($G29&gt;=DJ$5,$G29&lt;=DJ$6),IF($M29&gt;0,4,3),0)),IF(AND($D29&lt;=DJ$6,$E29&gt;=DJ$5),60,0)))</f>
        <v>0</v>
      </c>
      <c r="DK29" s="80">
        <f>IF(OR($A29="",NOT(ISNUMBER($G29))),"",IF(AND($F29&lt;=DK$6,$G29&gt;=DK$5),IF(DK$5&gt;$N29,5,$K29)*10+IF(AND($F29&gt;=DK$5,$F29&lt;=DK$6),IF(AND($G29&gt;=DK$5,$G29&lt;=DK$6),5,IF($L29=1,2,1)),IF(AND($G29&gt;=DK$5,$G29&lt;=DK$6),IF($M29&gt;0,4,3),0)),IF(AND($D29&lt;=DK$6,$E29&gt;=DK$5),60,0)))</f>
        <v>0</v>
      </c>
      <c r="DL29" s="80">
        <f>IF(OR($A29="",NOT(ISNUMBER($G29))),"",IF(AND($F29&lt;=DL$6,$G29&gt;=DL$5),IF(DL$5&gt;$N29,5,$K29)*10+IF(AND($F29&gt;=DL$5,$F29&lt;=DL$6),IF(AND($G29&gt;=DL$5,$G29&lt;=DL$6),5,IF($L29=1,2,1)),IF(AND($G29&gt;=DL$5,$G29&lt;=DL$6),IF($M29&gt;0,4,3),0)),IF(AND($D29&lt;=DL$6,$E29&gt;=DL$5),60,0)))</f>
        <v>0</v>
      </c>
      <c r="DM29" s="80">
        <f>IF(OR($A29="",NOT(ISNUMBER($G29))),"",IF(AND($F29&lt;=DM$6,$G29&gt;=DM$5),IF(DM$5&gt;$N29,5,$K29)*10+IF(AND($F29&gt;=DM$5,$F29&lt;=DM$6),IF(AND($G29&gt;=DM$5,$G29&lt;=DM$6),5,IF($L29=1,2,1)),IF(AND($G29&gt;=DM$5,$G29&lt;=DM$6),IF($M29&gt;0,4,3),0)),IF(AND($D29&lt;=DM$6,$E29&gt;=DM$5),60,0)))</f>
        <v>0</v>
      </c>
      <c r="DN29" s="80">
        <f>IF(OR($A29="",NOT(ISNUMBER($G29))),"",IF(AND($F29&lt;=DN$6,$G29&gt;=DN$5),IF(DN$5&gt;$N29,5,$K29)*10+IF(AND($F29&gt;=DN$5,$F29&lt;=DN$6),IF(AND($G29&gt;=DN$5,$G29&lt;=DN$6),5,IF($L29=1,2,1)),IF(AND($G29&gt;=DN$5,$G29&lt;=DN$6),IF($M29&gt;0,4,3),0)),IF(AND($D29&lt;=DN$6,$E29&gt;=DN$5),60,0)))</f>
        <v>0</v>
      </c>
      <c r="DO29" s="80">
        <f>IF(OR($A29="",NOT(ISNUMBER($G29))),"",IF(AND($F29&lt;=DO$6,$G29&gt;=DO$5),IF(DO$5&gt;$N29,5,$K29)*10+IF(AND($F29&gt;=DO$5,$F29&lt;=DO$6),IF(AND($G29&gt;=DO$5,$G29&lt;=DO$6),5,IF($L29=1,2,1)),IF(AND($G29&gt;=DO$5,$G29&lt;=DO$6),IF($M29&gt;0,4,3),0)),IF(AND($D29&lt;=DO$6,$E29&gt;=DO$5),60,0)))</f>
        <v>0</v>
      </c>
      <c r="DP29" s="80">
        <f>IF(OR($A29="",NOT(ISNUMBER($G29))),"",IF(AND($F29&lt;=DP$6,$G29&gt;=DP$5),IF(DP$5&gt;$N29,5,$K29)*10+IF(AND($F29&gt;=DP$5,$F29&lt;=DP$6),IF(AND($G29&gt;=DP$5,$G29&lt;=DP$6),5,IF($L29=1,2,1)),IF(AND($G29&gt;=DP$5,$G29&lt;=DP$6),IF($M29&gt;0,4,3),0)),IF(AND($D29&lt;=DP$6,$E29&gt;=DP$5),60,0)))</f>
        <v>0</v>
      </c>
      <c r="DQ29" s="80">
        <f>IF(OR($A29="",NOT(ISNUMBER($G29))),"",IF(AND($F29&lt;=DQ$6,$G29&gt;=DQ$5),IF(DQ$5&gt;$N29,5,$K29)*10+IF(AND($F29&gt;=DQ$5,$F29&lt;=DQ$6),IF(AND($G29&gt;=DQ$5,$G29&lt;=DQ$6),5,IF($L29=1,2,1)),IF(AND($G29&gt;=DQ$5,$G29&lt;=DQ$6),IF($M29&gt;0,4,3),0)),IF(AND($D29&lt;=DQ$6,$E29&gt;=DQ$5),60,0)))</f>
        <v>0</v>
      </c>
      <c r="DR29" s="80">
        <f>IF(OR($A29="",NOT(ISNUMBER($G29))),"",IF(AND($F29&lt;=DR$6,$G29&gt;=DR$5),IF(DR$5&gt;$N29,5,$K29)*10+IF(AND($F29&gt;=DR$5,$F29&lt;=DR$6),IF(AND($G29&gt;=DR$5,$G29&lt;=DR$6),5,IF($L29=1,2,1)),IF(AND($G29&gt;=DR$5,$G29&lt;=DR$6),IF($M29&gt;0,4,3),0)),IF(AND($D29&lt;=DR$6,$E29&gt;=DR$5),60,0)))</f>
        <v>0</v>
      </c>
      <c r="DS29" s="80">
        <f>IF(OR($A29="",NOT(ISNUMBER($G29))),"",IF(AND($F29&lt;=DS$6,$G29&gt;=DS$5),IF(DS$5&gt;$N29,5,$K29)*10+IF(AND($F29&gt;=DS$5,$F29&lt;=DS$6),IF(AND($G29&gt;=DS$5,$G29&lt;=DS$6),5,IF($L29=1,2,1)),IF(AND($G29&gt;=DS$5,$G29&lt;=DS$6),IF($M29&gt;0,4,3),0)),IF(AND($D29&lt;=DS$6,$E29&gt;=DS$5),60,0)))</f>
        <v>0</v>
      </c>
      <c r="DT29" s="80">
        <f>IF(OR($A29="",NOT(ISNUMBER($G29))),"",IF(AND($F29&lt;=DT$6,$G29&gt;=DT$5),IF(DT$5&gt;$N29,5,$K29)*10+IF(AND($F29&gt;=DT$5,$F29&lt;=DT$6),IF(AND($G29&gt;=DT$5,$G29&lt;=DT$6),5,IF($L29=1,2,1)),IF(AND($G29&gt;=DT$5,$G29&lt;=DT$6),IF($M29&gt;0,4,3),0)),IF(AND($D29&lt;=DT$6,$E29&gt;=DT$5),60,0)))</f>
        <v>0</v>
      </c>
      <c r="DU29" s="80">
        <f>IF(OR($A29="",NOT(ISNUMBER($G29))),"",IF(AND($F29&lt;=DU$6,$G29&gt;=DU$5),IF(DU$5&gt;$N29,5,$K29)*10+IF(AND($F29&gt;=DU$5,$F29&lt;=DU$6),IF(AND($G29&gt;=DU$5,$G29&lt;=DU$6),5,IF($L29=1,2,1)),IF(AND($G29&gt;=DU$5,$G29&lt;=DU$6),IF($M29&gt;0,4,3),0)),IF(AND($D29&lt;=DU$6,$E29&gt;=DU$5),60,0)))</f>
        <v>0</v>
      </c>
      <c r="DV29" s="80">
        <f>IF(OR($A29="",NOT(ISNUMBER($G29))),"",IF(AND($F29&lt;=DV$6,$G29&gt;=DV$5),IF(DV$5&gt;$N29,5,$K29)*10+IF(AND($F29&gt;=DV$5,$F29&lt;=DV$6),IF(AND($G29&gt;=DV$5,$G29&lt;=DV$6),5,IF($L29=1,2,1)),IF(AND($G29&gt;=DV$5,$G29&lt;=DV$6),IF($M29&gt;0,4,3),0)),IF(AND($D29&lt;=DV$6,$E29&gt;=DV$5),60,0)))</f>
        <v>0</v>
      </c>
      <c r="DW29" s="80">
        <f>IF(OR($A29="",NOT(ISNUMBER($G29))),"",IF(AND($F29&lt;=DW$6,$G29&gt;=DW$5),IF(DW$5&gt;$N29,5,$K29)*10+IF(AND($F29&gt;=DW$5,$F29&lt;=DW$6),IF(AND($G29&gt;=DW$5,$G29&lt;=DW$6),5,IF($L29=1,2,1)),IF(AND($G29&gt;=DW$5,$G29&lt;=DW$6),IF($M29&gt;0,4,3),0)),IF(AND($D29&lt;=DW$6,$E29&gt;=DW$5),60,0)))</f>
        <v>0</v>
      </c>
      <c r="DX29" s="80">
        <f>IF(OR($A29="",NOT(ISNUMBER($G29))),"",IF(AND($F29&lt;=DX$6,$G29&gt;=DX$5),IF(DX$5&gt;$N29,5,$K29)*10+IF(AND($F29&gt;=DX$5,$F29&lt;=DX$6),IF(AND($G29&gt;=DX$5,$G29&lt;=DX$6),5,IF($L29=1,2,1)),IF(AND($G29&gt;=DX$5,$G29&lt;=DX$6),IF($M29&gt;0,4,3),0)),IF(AND($D29&lt;=DX$6,$E29&gt;=DX$5),60,0)))</f>
        <v>0</v>
      </c>
      <c r="DY29" s="80">
        <f>IF(OR($A29="",NOT(ISNUMBER($G29))),"",IF(AND($F29&lt;=DY$6,$G29&gt;=DY$5),IF(DY$5&gt;$N29,5,$K29)*10+IF(AND($F29&gt;=DY$5,$F29&lt;=DY$6),IF(AND($G29&gt;=DY$5,$G29&lt;=DY$6),5,IF($L29=1,2,1)),IF(AND($G29&gt;=DY$5,$G29&lt;=DY$6),IF($M29&gt;0,4,3),0)),IF(AND($D29&lt;=DY$6,$E29&gt;=DY$5),60,0)))</f>
        <v>0</v>
      </c>
      <c r="DZ29" s="80">
        <f>IF(OR($A29="",NOT(ISNUMBER($G29))),"",IF(AND($F29&lt;=DZ$6,$G29&gt;=DZ$5),IF(DZ$5&gt;$N29,5,$K29)*10+IF(AND($F29&gt;=DZ$5,$F29&lt;=DZ$6),IF(AND($G29&gt;=DZ$5,$G29&lt;=DZ$6),5,IF($L29=1,2,1)),IF(AND($G29&gt;=DZ$5,$G29&lt;=DZ$6),IF($M29&gt;0,4,3),0)),IF(AND($D29&lt;=DZ$6,$E29&gt;=DZ$5),60,0)))</f>
        <v>0</v>
      </c>
      <c r="EA29" s="80">
        <f>IF(OR($A29="",NOT(ISNUMBER($G29))),"",IF(AND($F29&lt;=EA$6,$G29&gt;=EA$5),IF(EA$5&gt;$N29,5,$K29)*10+IF(AND($F29&gt;=EA$5,$F29&lt;=EA$6),IF(AND($G29&gt;=EA$5,$G29&lt;=EA$6),5,IF($L29=1,2,1)),IF(AND($G29&gt;=EA$5,$G29&lt;=EA$6),IF($M29&gt;0,4,3),0)),IF(AND($D29&lt;=EA$6,$E29&gt;=EA$5),60,0)))</f>
        <v>0</v>
      </c>
      <c r="EB29" s="80">
        <f>IF(OR($A29="",NOT(ISNUMBER($G29))),"",IF(AND($F29&lt;=EB$6,$G29&gt;=EB$5),IF(EB$5&gt;$N29,5,$K29)*10+IF(AND($F29&gt;=EB$5,$F29&lt;=EB$6),IF(AND($G29&gt;=EB$5,$G29&lt;=EB$6),5,IF($L29=1,2,1)),IF(AND($G29&gt;=EB$5,$G29&lt;=EB$6),IF($M29&gt;0,4,3),0)),IF(AND($D29&lt;=EB$6,$E29&gt;=EB$5),60,0)))</f>
        <v>0</v>
      </c>
      <c r="EC29" s="80">
        <f>IF(OR($A29="",NOT(ISNUMBER($G29))),"",IF(AND($F29&lt;=EC$6,$G29&gt;=EC$5),IF(EC$5&gt;$N29,5,$K29)*10+IF(AND($F29&gt;=EC$5,$F29&lt;=EC$6),IF(AND($G29&gt;=EC$5,$G29&lt;=EC$6),5,IF($L29=1,2,1)),IF(AND($G29&gt;=EC$5,$G29&lt;=EC$6),IF($M29&gt;0,4,3),0)),IF(AND($D29&lt;=EC$6,$E29&gt;=EC$5),60,0)))</f>
        <v>0</v>
      </c>
      <c r="ED29" s="80">
        <f>IF(OR($A29="",NOT(ISNUMBER($G29))),"",IF(AND($F29&lt;=ED$6,$G29&gt;=ED$5),IF(ED$5&gt;$N29,5,$K29)*10+IF(AND($F29&gt;=ED$5,$F29&lt;=ED$6),IF(AND($G29&gt;=ED$5,$G29&lt;=ED$6),5,IF($L29=1,2,1)),IF(AND($G29&gt;=ED$5,$G29&lt;=ED$6),IF($M29&gt;0,4,3),0)),IF(AND($D29&lt;=ED$6,$E29&gt;=ED$5),60,0)))</f>
        <v>0</v>
      </c>
    </row>
    <row r="30" ht="18" customHeight="1">
      <c r="A30" s="52">
        <f>IF(Tasks!$B30="","",Tasks!$A30)</f>
        <v>20</v>
      </c>
      <c r="B30" s="78" t="str">
        <f>IF(Tasks!$B30="","",Tasks!$B30)</f>
        <v>FEED | Dispatch – Vehicle 1 (150 sets)</v>
      </c>
      <c r="C30" s="25" t="str">
        <f>IF($B30="","",IF(AND(Tasks!$D30="",Tasks!$G30=""),"-",IF(Tasks!$D30="","",Tasks!$D30&amp;IF(OR(Tasks!$E30="",Tasks!$E30="FS"),IF(N(Tasks!$F30)=0,"","FS"),Tasks!$E30)&amp;IF(N(Tasks!$F30)=0,"",IF(Tasks!$F30&gt;0,"+","")&amp;Tasks!$F30))&amp;IF(AND(Tasks!$D30&lt;&gt;"",Tasks!$G30&lt;&gt;""),", ","")&amp;IF(Tasks!$G30="","",Tasks!$G30&amp;IF(OR(Tasks!$H30="",Tasks!$H30="FS"),IF(N(Tasks!$I30)=0,"","FS"),Tasks!$H30)&amp;IF(N(Tasks!$I30)=0,"",IF(Tasks!$I30&gt;0,"+","")&amp;Tasks!$I30))))</f>
        <v>19SS+2</v>
      </c>
      <c r="D30" s="51">
        <f>IF(OR($B30="",Tasks!$Q30=""),"",Tasks!$Q30)</f>
        <v>46470.0</v>
      </c>
      <c r="E30" s="51">
        <f>IF(OR($B30="",Tasks!$R30=""),"",Tasks!$R30)</f>
        <v>46470.0</v>
      </c>
      <c r="F30" s="51">
        <f>IF(OR($B30="",Tasks!$S30=""),"",Tasks!$S30)</f>
        <v>46470.0</v>
      </c>
      <c r="G30" s="51">
        <f>IF(OR($B30="",Tasks!$T30=""),"",Tasks!$T30)</f>
        <v>46470.0</v>
      </c>
      <c r="H30" s="52" t="str">
        <f>IF($B30="","",Tasks!$AE30)</f>
        <v>Not Started</v>
      </c>
      <c r="I30" s="79">
        <f>IF($B30="","",Tasks!$AF30)</f>
        <v>0</v>
      </c>
      <c r="J30" s="53">
        <f>IF(OR($B30="",Tasks!$V30=""),"",Tasks!$V30)</f>
        <v>0</v>
      </c>
      <c r="K30" s="52">
        <f>IF($B30="","",Tasks!$AA30)</f>
        <v>3</v>
      </c>
      <c r="L30" s="52">
        <f>IF($B30="","",Tasks!$AB30)</f>
        <v>1</v>
      </c>
      <c r="M30" s="52">
        <f>IF($B30="","",Tasks!$Z30)</f>
        <v>0</v>
      </c>
      <c r="N30" s="52">
        <f>IF(OR($B30="",Tasks!$AG30=""),"",Tasks!$AG30)</f>
        <v>46470.0</v>
      </c>
      <c r="O30" s="80">
        <f>IF(OR($A30="",NOT(ISNUMBER($G30))),"",IF(AND($F30&lt;=O$6,$G30&gt;=O$5),IF(O$5&gt;$N30,5,$K30)*10+IF(AND($F30&gt;=O$5,$F30&lt;=O$6),IF(AND($G30&gt;=O$5,$G30&lt;=O$6),5,IF($L30=1,2,1)),IF(AND($G30&gt;=O$5,$G30&lt;=O$6),IF($M30&gt;0,4,3),0)),IF(AND($D30&lt;=O$6,$E30&gt;=O$5),60,0)))</f>
        <v>0</v>
      </c>
      <c r="P30" s="80">
        <f>IF(OR($A30="",NOT(ISNUMBER($G30))),"",IF(AND($F30&lt;=P$6,$G30&gt;=P$5),IF(P$5&gt;$N30,5,$K30)*10+IF(AND($F30&gt;=P$5,$F30&lt;=P$6),IF(AND($G30&gt;=P$5,$G30&lt;=P$6),5,IF($L30=1,2,1)),IF(AND($G30&gt;=P$5,$G30&lt;=P$6),IF($M30&gt;0,4,3),0)),IF(AND($D30&lt;=P$6,$E30&gt;=P$5),60,0)))</f>
        <v>0</v>
      </c>
      <c r="Q30" s="80">
        <f>IF(OR($A30="",NOT(ISNUMBER($G30))),"",IF(AND($F30&lt;=Q$6,$G30&gt;=Q$5),IF(Q$5&gt;$N30,5,$K30)*10+IF(AND($F30&gt;=Q$5,$F30&lt;=Q$6),IF(AND($G30&gt;=Q$5,$G30&lt;=Q$6),5,IF($L30=1,2,1)),IF(AND($G30&gt;=Q$5,$G30&lt;=Q$6),IF($M30&gt;0,4,3),0)),IF(AND($D30&lt;=Q$6,$E30&gt;=Q$5),60,0)))</f>
        <v>0</v>
      </c>
      <c r="R30" s="80">
        <f>IF(OR($A30="",NOT(ISNUMBER($G30))),"",IF(AND($F30&lt;=R$6,$G30&gt;=R$5),IF(R$5&gt;$N30,5,$K30)*10+IF(AND($F30&gt;=R$5,$F30&lt;=R$6),IF(AND($G30&gt;=R$5,$G30&lt;=R$6),5,IF($L30=1,2,1)),IF(AND($G30&gt;=R$5,$G30&lt;=R$6),IF($M30&gt;0,4,3),0)),IF(AND($D30&lt;=R$6,$E30&gt;=R$5),60,0)))</f>
        <v>0</v>
      </c>
      <c r="S30" s="80">
        <f>IF(OR($A30="",NOT(ISNUMBER($G30))),"",IF(AND($F30&lt;=S$6,$G30&gt;=S$5),IF(S$5&gt;$N30,5,$K30)*10+IF(AND($F30&gt;=S$5,$F30&lt;=S$6),IF(AND($G30&gt;=S$5,$G30&lt;=S$6),5,IF($L30=1,2,1)),IF(AND($G30&gt;=S$5,$G30&lt;=S$6),IF($M30&gt;0,4,3),0)),IF(AND($D30&lt;=S$6,$E30&gt;=S$5),60,0)))</f>
        <v>0</v>
      </c>
      <c r="T30" s="80">
        <f>IF(OR($A30="",NOT(ISNUMBER($G30))),"",IF(AND($F30&lt;=T$6,$G30&gt;=T$5),IF(T$5&gt;$N30,5,$K30)*10+IF(AND($F30&gt;=T$5,$F30&lt;=T$6),IF(AND($G30&gt;=T$5,$G30&lt;=T$6),5,IF($L30=1,2,1)),IF(AND($G30&gt;=T$5,$G30&lt;=T$6),IF($M30&gt;0,4,3),0)),IF(AND($D30&lt;=T$6,$E30&gt;=T$5),60,0)))</f>
        <v>0</v>
      </c>
      <c r="U30" s="80">
        <f>IF(OR($A30="",NOT(ISNUMBER($G30))),"",IF(AND($F30&lt;=U$6,$G30&gt;=U$5),IF(U$5&gt;$N30,5,$K30)*10+IF(AND($F30&gt;=U$5,$F30&lt;=U$6),IF(AND($G30&gt;=U$5,$G30&lt;=U$6),5,IF($L30=1,2,1)),IF(AND($G30&gt;=U$5,$G30&lt;=U$6),IF($M30&gt;0,4,3),0)),IF(AND($D30&lt;=U$6,$E30&gt;=U$5),60,0)))</f>
        <v>0</v>
      </c>
      <c r="V30" s="80">
        <f>IF(OR($A30="",NOT(ISNUMBER($G30))),"",IF(AND($F30&lt;=V$6,$G30&gt;=V$5),IF(V$5&gt;$N30,5,$K30)*10+IF(AND($F30&gt;=V$5,$F30&lt;=V$6),IF(AND($G30&gt;=V$5,$G30&lt;=V$6),5,IF($L30=1,2,1)),IF(AND($G30&gt;=V$5,$G30&lt;=V$6),IF($M30&gt;0,4,3),0)),IF(AND($D30&lt;=V$6,$E30&gt;=V$5),60,0)))</f>
        <v>0</v>
      </c>
      <c r="W30" s="80">
        <f>IF(OR($A30="",NOT(ISNUMBER($G30))),"",IF(AND($F30&lt;=W$6,$G30&gt;=W$5),IF(W$5&gt;$N30,5,$K30)*10+IF(AND($F30&gt;=W$5,$F30&lt;=W$6),IF(AND($G30&gt;=W$5,$G30&lt;=W$6),5,IF($L30=1,2,1)),IF(AND($G30&gt;=W$5,$G30&lt;=W$6),IF($M30&gt;0,4,3),0)),IF(AND($D30&lt;=W$6,$E30&gt;=W$5),60,0)))</f>
        <v>0</v>
      </c>
      <c r="X30" s="80">
        <f>IF(OR($A30="",NOT(ISNUMBER($G30))),"",IF(AND($F30&lt;=X$6,$G30&gt;=X$5),IF(X$5&gt;$N30,5,$K30)*10+IF(AND($F30&gt;=X$5,$F30&lt;=X$6),IF(AND($G30&gt;=X$5,$G30&lt;=X$6),5,IF($L30=1,2,1)),IF(AND($G30&gt;=X$5,$G30&lt;=X$6),IF($M30&gt;0,4,3),0)),IF(AND($D30&lt;=X$6,$E30&gt;=X$5),60,0)))</f>
        <v>0</v>
      </c>
      <c r="Y30" s="80">
        <f>IF(OR($A30="",NOT(ISNUMBER($G30))),"",IF(AND($F30&lt;=Y$6,$G30&gt;=Y$5),IF(Y$5&gt;$N30,5,$K30)*10+IF(AND($F30&gt;=Y$5,$F30&lt;=Y$6),IF(AND($G30&gt;=Y$5,$G30&lt;=Y$6),5,IF($L30=1,2,1)),IF(AND($G30&gt;=Y$5,$G30&lt;=Y$6),IF($M30&gt;0,4,3),0)),IF(AND($D30&lt;=Y$6,$E30&gt;=Y$5),60,0)))</f>
        <v>0</v>
      </c>
      <c r="Z30" s="80">
        <f>IF(OR($A30="",NOT(ISNUMBER($G30))),"",IF(AND($F30&lt;=Z$6,$G30&gt;=Z$5),IF(Z$5&gt;$N30,5,$K30)*10+IF(AND($F30&gt;=Z$5,$F30&lt;=Z$6),IF(AND($G30&gt;=Z$5,$G30&lt;=Z$6),5,IF($L30=1,2,1)),IF(AND($G30&gt;=Z$5,$G30&lt;=Z$6),IF($M30&gt;0,4,3),0)),IF(AND($D30&lt;=Z$6,$E30&gt;=Z$5),60,0)))</f>
        <v>0</v>
      </c>
      <c r="AA30" s="80">
        <f>IF(OR($A30="",NOT(ISNUMBER($G30))),"",IF(AND($F30&lt;=AA$6,$G30&gt;=AA$5),IF(AA$5&gt;$N30,5,$K30)*10+IF(AND($F30&gt;=AA$5,$F30&lt;=AA$6),IF(AND($G30&gt;=AA$5,$G30&lt;=AA$6),5,IF($L30=1,2,1)),IF(AND($G30&gt;=AA$5,$G30&lt;=AA$6),IF($M30&gt;0,4,3),0)),IF(AND($D30&lt;=AA$6,$E30&gt;=AA$5),60,0)))</f>
        <v>0</v>
      </c>
      <c r="AB30" s="80">
        <f>IF(OR($A30="",NOT(ISNUMBER($G30))),"",IF(AND($F30&lt;=AB$6,$G30&gt;=AB$5),IF(AB$5&gt;$N30,5,$K30)*10+IF(AND($F30&gt;=AB$5,$F30&lt;=AB$6),IF(AND($G30&gt;=AB$5,$G30&lt;=AB$6),5,IF($L30=1,2,1)),IF(AND($G30&gt;=AB$5,$G30&lt;=AB$6),IF($M30&gt;0,4,3),0)),IF(AND($D30&lt;=AB$6,$E30&gt;=AB$5),60,0)))</f>
        <v>0</v>
      </c>
      <c r="AC30" s="80">
        <f>IF(OR($A30="",NOT(ISNUMBER($G30))),"",IF(AND($F30&lt;=AC$6,$G30&gt;=AC$5),IF(AC$5&gt;$N30,5,$K30)*10+IF(AND($F30&gt;=AC$5,$F30&lt;=AC$6),IF(AND($G30&gt;=AC$5,$G30&lt;=AC$6),5,IF($L30=1,2,1)),IF(AND($G30&gt;=AC$5,$G30&lt;=AC$6),IF($M30&gt;0,4,3),0)),IF(AND($D30&lt;=AC$6,$E30&gt;=AC$5),60,0)))</f>
        <v>0</v>
      </c>
      <c r="AD30" s="80">
        <f>IF(OR($A30="",NOT(ISNUMBER($G30))),"",IF(AND($F30&lt;=AD$6,$G30&gt;=AD$5),IF(AD$5&gt;$N30,5,$K30)*10+IF(AND($F30&gt;=AD$5,$F30&lt;=AD$6),IF(AND($G30&gt;=AD$5,$G30&lt;=AD$6),5,IF($L30=1,2,1)),IF(AND($G30&gt;=AD$5,$G30&lt;=AD$6),IF($M30&gt;0,4,3),0)),IF(AND($D30&lt;=AD$6,$E30&gt;=AD$5),60,0)))</f>
        <v>0</v>
      </c>
      <c r="AE30" s="80">
        <f>IF(OR($A30="",NOT(ISNUMBER($G30))),"",IF(AND($F30&lt;=AE$6,$G30&gt;=AE$5),IF(AE$5&gt;$N30,5,$K30)*10+IF(AND($F30&gt;=AE$5,$F30&lt;=AE$6),IF(AND($G30&gt;=AE$5,$G30&lt;=AE$6),5,IF($L30=1,2,1)),IF(AND($G30&gt;=AE$5,$G30&lt;=AE$6),IF($M30&gt;0,4,3),0)),IF(AND($D30&lt;=AE$6,$E30&gt;=AE$5),60,0)))</f>
        <v>0</v>
      </c>
      <c r="AF30" s="80">
        <f>IF(OR($A30="",NOT(ISNUMBER($G30))),"",IF(AND($F30&lt;=AF$6,$G30&gt;=AF$5),IF(AF$5&gt;$N30,5,$K30)*10+IF(AND($F30&gt;=AF$5,$F30&lt;=AF$6),IF(AND($G30&gt;=AF$5,$G30&lt;=AF$6),5,IF($L30=1,2,1)),IF(AND($G30&gt;=AF$5,$G30&lt;=AF$6),IF($M30&gt;0,4,3),0)),IF(AND($D30&lt;=AF$6,$E30&gt;=AF$5),60,0)))</f>
        <v>0</v>
      </c>
      <c r="AG30" s="80">
        <f>IF(OR($A30="",NOT(ISNUMBER($G30))),"",IF(AND($F30&lt;=AG$6,$G30&gt;=AG$5),IF(AG$5&gt;$N30,5,$K30)*10+IF(AND($F30&gt;=AG$5,$F30&lt;=AG$6),IF(AND($G30&gt;=AG$5,$G30&lt;=AG$6),5,IF($L30=1,2,1)),IF(AND($G30&gt;=AG$5,$G30&lt;=AG$6),IF($M30&gt;0,4,3),0)),IF(AND($D30&lt;=AG$6,$E30&gt;=AG$5),60,0)))</f>
        <v>0</v>
      </c>
      <c r="AH30" s="80">
        <f>IF(OR($A30="",NOT(ISNUMBER($G30))),"",IF(AND($F30&lt;=AH$6,$G30&gt;=AH$5),IF(AH$5&gt;$N30,5,$K30)*10+IF(AND($F30&gt;=AH$5,$F30&lt;=AH$6),IF(AND($G30&gt;=AH$5,$G30&lt;=AH$6),5,IF($L30=1,2,1)),IF(AND($G30&gt;=AH$5,$G30&lt;=AH$6),IF($M30&gt;0,4,3),0)),IF(AND($D30&lt;=AH$6,$E30&gt;=AH$5),60,0)))</f>
        <v>0</v>
      </c>
      <c r="AI30" s="80">
        <f>IF(OR($A30="",NOT(ISNUMBER($G30))),"",IF(AND($F30&lt;=AI$6,$G30&gt;=AI$5),IF(AI$5&gt;$N30,5,$K30)*10+IF(AND($F30&gt;=AI$5,$F30&lt;=AI$6),IF(AND($G30&gt;=AI$5,$G30&lt;=AI$6),5,IF($L30=1,2,1)),IF(AND($G30&gt;=AI$5,$G30&lt;=AI$6),IF($M30&gt;0,4,3),0)),IF(AND($D30&lt;=AI$6,$E30&gt;=AI$5),60,0)))</f>
        <v>0</v>
      </c>
      <c r="AJ30" s="80">
        <f>IF(OR($A30="",NOT(ISNUMBER($G30))),"",IF(AND($F30&lt;=AJ$6,$G30&gt;=AJ$5),IF(AJ$5&gt;$N30,5,$K30)*10+IF(AND($F30&gt;=AJ$5,$F30&lt;=AJ$6),IF(AND($G30&gt;=AJ$5,$G30&lt;=AJ$6),5,IF($L30=1,2,1)),IF(AND($G30&gt;=AJ$5,$G30&lt;=AJ$6),IF($M30&gt;0,4,3),0)),IF(AND($D30&lt;=AJ$6,$E30&gt;=AJ$5),60,0)))</f>
        <v>0</v>
      </c>
      <c r="AK30" s="80">
        <f>IF(OR($A30="",NOT(ISNUMBER($G30))),"",IF(AND($F30&lt;=AK$6,$G30&gt;=AK$5),IF(AK$5&gt;$N30,5,$K30)*10+IF(AND($F30&gt;=AK$5,$F30&lt;=AK$6),IF(AND($G30&gt;=AK$5,$G30&lt;=AK$6),5,IF($L30=1,2,1)),IF(AND($G30&gt;=AK$5,$G30&lt;=AK$6),IF($M30&gt;0,4,3),0)),IF(AND($D30&lt;=AK$6,$E30&gt;=AK$5),60,0)))</f>
        <v>0</v>
      </c>
      <c r="AL30" s="80">
        <f>IF(OR($A30="",NOT(ISNUMBER($G30))),"",IF(AND($F30&lt;=AL$6,$G30&gt;=AL$5),IF(AL$5&gt;$N30,5,$K30)*10+IF(AND($F30&gt;=AL$5,$F30&lt;=AL$6),IF(AND($G30&gt;=AL$5,$G30&lt;=AL$6),5,IF($L30=1,2,1)),IF(AND($G30&gt;=AL$5,$G30&lt;=AL$6),IF($M30&gt;0,4,3),0)),IF(AND($D30&lt;=AL$6,$E30&gt;=AL$5),60,0)))</f>
        <v>35</v>
      </c>
      <c r="AM30" s="80">
        <f>IF(OR($A30="",NOT(ISNUMBER($G30))),"",IF(AND($F30&lt;=AM$6,$G30&gt;=AM$5),IF(AM$5&gt;$N30,5,$K30)*10+IF(AND($F30&gt;=AM$5,$F30&lt;=AM$6),IF(AND($G30&gt;=AM$5,$G30&lt;=AM$6),5,IF($L30=1,2,1)),IF(AND($G30&gt;=AM$5,$G30&lt;=AM$6),IF($M30&gt;0,4,3),0)),IF(AND($D30&lt;=AM$6,$E30&gt;=AM$5),60,0)))</f>
        <v>0</v>
      </c>
      <c r="AN30" s="80">
        <f>IF(OR($A30="",NOT(ISNUMBER($G30))),"",IF(AND($F30&lt;=AN$6,$G30&gt;=AN$5),IF(AN$5&gt;$N30,5,$K30)*10+IF(AND($F30&gt;=AN$5,$F30&lt;=AN$6),IF(AND($G30&gt;=AN$5,$G30&lt;=AN$6),5,IF($L30=1,2,1)),IF(AND($G30&gt;=AN$5,$G30&lt;=AN$6),IF($M30&gt;0,4,3),0)),IF(AND($D30&lt;=AN$6,$E30&gt;=AN$5),60,0)))</f>
        <v>0</v>
      </c>
      <c r="AO30" s="80">
        <f>IF(OR($A30="",NOT(ISNUMBER($G30))),"",IF(AND($F30&lt;=AO$6,$G30&gt;=AO$5),IF(AO$5&gt;$N30,5,$K30)*10+IF(AND($F30&gt;=AO$5,$F30&lt;=AO$6),IF(AND($G30&gt;=AO$5,$G30&lt;=AO$6),5,IF($L30=1,2,1)),IF(AND($G30&gt;=AO$5,$G30&lt;=AO$6),IF($M30&gt;0,4,3),0)),IF(AND($D30&lt;=AO$6,$E30&gt;=AO$5),60,0)))</f>
        <v>0</v>
      </c>
      <c r="AP30" s="80">
        <f>IF(OR($A30="",NOT(ISNUMBER($G30))),"",IF(AND($F30&lt;=AP$6,$G30&gt;=AP$5),IF(AP$5&gt;$N30,5,$K30)*10+IF(AND($F30&gt;=AP$5,$F30&lt;=AP$6),IF(AND($G30&gt;=AP$5,$G30&lt;=AP$6),5,IF($L30=1,2,1)),IF(AND($G30&gt;=AP$5,$G30&lt;=AP$6),IF($M30&gt;0,4,3),0)),IF(AND($D30&lt;=AP$6,$E30&gt;=AP$5),60,0)))</f>
        <v>0</v>
      </c>
      <c r="AQ30" s="80">
        <f>IF(OR($A30="",NOT(ISNUMBER($G30))),"",IF(AND($F30&lt;=AQ$6,$G30&gt;=AQ$5),IF(AQ$5&gt;$N30,5,$K30)*10+IF(AND($F30&gt;=AQ$5,$F30&lt;=AQ$6),IF(AND($G30&gt;=AQ$5,$G30&lt;=AQ$6),5,IF($L30=1,2,1)),IF(AND($G30&gt;=AQ$5,$G30&lt;=AQ$6),IF($M30&gt;0,4,3),0)),IF(AND($D30&lt;=AQ$6,$E30&gt;=AQ$5),60,0)))</f>
        <v>0</v>
      </c>
      <c r="AR30" s="80">
        <f>IF(OR($A30="",NOT(ISNUMBER($G30))),"",IF(AND($F30&lt;=AR$6,$G30&gt;=AR$5),IF(AR$5&gt;$N30,5,$K30)*10+IF(AND($F30&gt;=AR$5,$F30&lt;=AR$6),IF(AND($G30&gt;=AR$5,$G30&lt;=AR$6),5,IF($L30=1,2,1)),IF(AND($G30&gt;=AR$5,$G30&lt;=AR$6),IF($M30&gt;0,4,3),0)),IF(AND($D30&lt;=AR$6,$E30&gt;=AR$5),60,0)))</f>
        <v>0</v>
      </c>
      <c r="AS30" s="80">
        <f>IF(OR($A30="",NOT(ISNUMBER($G30))),"",IF(AND($F30&lt;=AS$6,$G30&gt;=AS$5),IF(AS$5&gt;$N30,5,$K30)*10+IF(AND($F30&gt;=AS$5,$F30&lt;=AS$6),IF(AND($G30&gt;=AS$5,$G30&lt;=AS$6),5,IF($L30=1,2,1)),IF(AND($G30&gt;=AS$5,$G30&lt;=AS$6),IF($M30&gt;0,4,3),0)),IF(AND($D30&lt;=AS$6,$E30&gt;=AS$5),60,0)))</f>
        <v>0</v>
      </c>
      <c r="AT30" s="80">
        <f>IF(OR($A30="",NOT(ISNUMBER($G30))),"",IF(AND($F30&lt;=AT$6,$G30&gt;=AT$5),IF(AT$5&gt;$N30,5,$K30)*10+IF(AND($F30&gt;=AT$5,$F30&lt;=AT$6),IF(AND($G30&gt;=AT$5,$G30&lt;=AT$6),5,IF($L30=1,2,1)),IF(AND($G30&gt;=AT$5,$G30&lt;=AT$6),IF($M30&gt;0,4,3),0)),IF(AND($D30&lt;=AT$6,$E30&gt;=AT$5),60,0)))</f>
        <v>0</v>
      </c>
      <c r="AU30" s="80">
        <f>IF(OR($A30="",NOT(ISNUMBER($G30))),"",IF(AND($F30&lt;=AU$6,$G30&gt;=AU$5),IF(AU$5&gt;$N30,5,$K30)*10+IF(AND($F30&gt;=AU$5,$F30&lt;=AU$6),IF(AND($G30&gt;=AU$5,$G30&lt;=AU$6),5,IF($L30=1,2,1)),IF(AND($G30&gt;=AU$5,$G30&lt;=AU$6),IF($M30&gt;0,4,3),0)),IF(AND($D30&lt;=AU$6,$E30&gt;=AU$5),60,0)))</f>
        <v>0</v>
      </c>
      <c r="AV30" s="80">
        <f>IF(OR($A30="",NOT(ISNUMBER($G30))),"",IF(AND($F30&lt;=AV$6,$G30&gt;=AV$5),IF(AV$5&gt;$N30,5,$K30)*10+IF(AND($F30&gt;=AV$5,$F30&lt;=AV$6),IF(AND($G30&gt;=AV$5,$G30&lt;=AV$6),5,IF($L30=1,2,1)),IF(AND($G30&gt;=AV$5,$G30&lt;=AV$6),IF($M30&gt;0,4,3),0)),IF(AND($D30&lt;=AV$6,$E30&gt;=AV$5),60,0)))</f>
        <v>0</v>
      </c>
      <c r="AW30" s="80">
        <f>IF(OR($A30="",NOT(ISNUMBER($G30))),"",IF(AND($F30&lt;=AW$6,$G30&gt;=AW$5),IF(AW$5&gt;$N30,5,$K30)*10+IF(AND($F30&gt;=AW$5,$F30&lt;=AW$6),IF(AND($G30&gt;=AW$5,$G30&lt;=AW$6),5,IF($L30=1,2,1)),IF(AND($G30&gt;=AW$5,$G30&lt;=AW$6),IF($M30&gt;0,4,3),0)),IF(AND($D30&lt;=AW$6,$E30&gt;=AW$5),60,0)))</f>
        <v>0</v>
      </c>
      <c r="AX30" s="80">
        <f>IF(OR($A30="",NOT(ISNUMBER($G30))),"",IF(AND($F30&lt;=AX$6,$G30&gt;=AX$5),IF(AX$5&gt;$N30,5,$K30)*10+IF(AND($F30&gt;=AX$5,$F30&lt;=AX$6),IF(AND($G30&gt;=AX$5,$G30&lt;=AX$6),5,IF($L30=1,2,1)),IF(AND($G30&gt;=AX$5,$G30&lt;=AX$6),IF($M30&gt;0,4,3),0)),IF(AND($D30&lt;=AX$6,$E30&gt;=AX$5),60,0)))</f>
        <v>0</v>
      </c>
      <c r="AY30" s="80">
        <f>IF(OR($A30="",NOT(ISNUMBER($G30))),"",IF(AND($F30&lt;=AY$6,$G30&gt;=AY$5),IF(AY$5&gt;$N30,5,$K30)*10+IF(AND($F30&gt;=AY$5,$F30&lt;=AY$6),IF(AND($G30&gt;=AY$5,$G30&lt;=AY$6),5,IF($L30=1,2,1)),IF(AND($G30&gt;=AY$5,$G30&lt;=AY$6),IF($M30&gt;0,4,3),0)),IF(AND($D30&lt;=AY$6,$E30&gt;=AY$5),60,0)))</f>
        <v>0</v>
      </c>
      <c r="AZ30" s="80">
        <f>IF(OR($A30="",NOT(ISNUMBER($G30))),"",IF(AND($F30&lt;=AZ$6,$G30&gt;=AZ$5),IF(AZ$5&gt;$N30,5,$K30)*10+IF(AND($F30&gt;=AZ$5,$F30&lt;=AZ$6),IF(AND($G30&gt;=AZ$5,$G30&lt;=AZ$6),5,IF($L30=1,2,1)),IF(AND($G30&gt;=AZ$5,$G30&lt;=AZ$6),IF($M30&gt;0,4,3),0)),IF(AND($D30&lt;=AZ$6,$E30&gt;=AZ$5),60,0)))</f>
        <v>0</v>
      </c>
      <c r="BA30" s="80">
        <f>IF(OR($A30="",NOT(ISNUMBER($G30))),"",IF(AND($F30&lt;=BA$6,$G30&gt;=BA$5),IF(BA$5&gt;$N30,5,$K30)*10+IF(AND($F30&gt;=BA$5,$F30&lt;=BA$6),IF(AND($G30&gt;=BA$5,$G30&lt;=BA$6),5,IF($L30=1,2,1)),IF(AND($G30&gt;=BA$5,$G30&lt;=BA$6),IF($M30&gt;0,4,3),0)),IF(AND($D30&lt;=BA$6,$E30&gt;=BA$5),60,0)))</f>
        <v>0</v>
      </c>
      <c r="BB30" s="80">
        <f>IF(OR($A30="",NOT(ISNUMBER($G30))),"",IF(AND($F30&lt;=BB$6,$G30&gt;=BB$5),IF(BB$5&gt;$N30,5,$K30)*10+IF(AND($F30&gt;=BB$5,$F30&lt;=BB$6),IF(AND($G30&gt;=BB$5,$G30&lt;=BB$6),5,IF($L30=1,2,1)),IF(AND($G30&gt;=BB$5,$G30&lt;=BB$6),IF($M30&gt;0,4,3),0)),IF(AND($D30&lt;=BB$6,$E30&gt;=BB$5),60,0)))</f>
        <v>0</v>
      </c>
      <c r="BC30" s="80">
        <f>IF(OR($A30="",NOT(ISNUMBER($G30))),"",IF(AND($F30&lt;=BC$6,$G30&gt;=BC$5),IF(BC$5&gt;$N30,5,$K30)*10+IF(AND($F30&gt;=BC$5,$F30&lt;=BC$6),IF(AND($G30&gt;=BC$5,$G30&lt;=BC$6),5,IF($L30=1,2,1)),IF(AND($G30&gt;=BC$5,$G30&lt;=BC$6),IF($M30&gt;0,4,3),0)),IF(AND($D30&lt;=BC$6,$E30&gt;=BC$5),60,0)))</f>
        <v>0</v>
      </c>
      <c r="BD30" s="80">
        <f>IF(OR($A30="",NOT(ISNUMBER($G30))),"",IF(AND($F30&lt;=BD$6,$G30&gt;=BD$5),IF(BD$5&gt;$N30,5,$K30)*10+IF(AND($F30&gt;=BD$5,$F30&lt;=BD$6),IF(AND($G30&gt;=BD$5,$G30&lt;=BD$6),5,IF($L30=1,2,1)),IF(AND($G30&gt;=BD$5,$G30&lt;=BD$6),IF($M30&gt;0,4,3),0)),IF(AND($D30&lt;=BD$6,$E30&gt;=BD$5),60,0)))</f>
        <v>0</v>
      </c>
      <c r="BE30" s="80">
        <f>IF(OR($A30="",NOT(ISNUMBER($G30))),"",IF(AND($F30&lt;=BE$6,$G30&gt;=BE$5),IF(BE$5&gt;$N30,5,$K30)*10+IF(AND($F30&gt;=BE$5,$F30&lt;=BE$6),IF(AND($G30&gt;=BE$5,$G30&lt;=BE$6),5,IF($L30=1,2,1)),IF(AND($G30&gt;=BE$5,$G30&lt;=BE$6),IF($M30&gt;0,4,3),0)),IF(AND($D30&lt;=BE$6,$E30&gt;=BE$5),60,0)))</f>
        <v>0</v>
      </c>
      <c r="BF30" s="80">
        <f>IF(OR($A30="",NOT(ISNUMBER($G30))),"",IF(AND($F30&lt;=BF$6,$G30&gt;=BF$5),IF(BF$5&gt;$N30,5,$K30)*10+IF(AND($F30&gt;=BF$5,$F30&lt;=BF$6),IF(AND($G30&gt;=BF$5,$G30&lt;=BF$6),5,IF($L30=1,2,1)),IF(AND($G30&gt;=BF$5,$G30&lt;=BF$6),IF($M30&gt;0,4,3),0)),IF(AND($D30&lt;=BF$6,$E30&gt;=BF$5),60,0)))</f>
        <v>0</v>
      </c>
      <c r="BG30" s="80">
        <f>IF(OR($A30="",NOT(ISNUMBER($G30))),"",IF(AND($F30&lt;=BG$6,$G30&gt;=BG$5),IF(BG$5&gt;$N30,5,$K30)*10+IF(AND($F30&gt;=BG$5,$F30&lt;=BG$6),IF(AND($G30&gt;=BG$5,$G30&lt;=BG$6),5,IF($L30=1,2,1)),IF(AND($G30&gt;=BG$5,$G30&lt;=BG$6),IF($M30&gt;0,4,3),0)),IF(AND($D30&lt;=BG$6,$E30&gt;=BG$5),60,0)))</f>
        <v>0</v>
      </c>
      <c r="BH30" s="80">
        <f>IF(OR($A30="",NOT(ISNUMBER($G30))),"",IF(AND($F30&lt;=BH$6,$G30&gt;=BH$5),IF(BH$5&gt;$N30,5,$K30)*10+IF(AND($F30&gt;=BH$5,$F30&lt;=BH$6),IF(AND($G30&gt;=BH$5,$G30&lt;=BH$6),5,IF($L30=1,2,1)),IF(AND($G30&gt;=BH$5,$G30&lt;=BH$6),IF($M30&gt;0,4,3),0)),IF(AND($D30&lt;=BH$6,$E30&gt;=BH$5),60,0)))</f>
        <v>0</v>
      </c>
      <c r="BI30" s="80">
        <f>IF(OR($A30="",NOT(ISNUMBER($G30))),"",IF(AND($F30&lt;=BI$6,$G30&gt;=BI$5),IF(BI$5&gt;$N30,5,$K30)*10+IF(AND($F30&gt;=BI$5,$F30&lt;=BI$6),IF(AND($G30&gt;=BI$5,$G30&lt;=BI$6),5,IF($L30=1,2,1)),IF(AND($G30&gt;=BI$5,$G30&lt;=BI$6),IF($M30&gt;0,4,3),0)),IF(AND($D30&lt;=BI$6,$E30&gt;=BI$5),60,0)))</f>
        <v>0</v>
      </c>
      <c r="BJ30" s="80">
        <f>IF(OR($A30="",NOT(ISNUMBER($G30))),"",IF(AND($F30&lt;=BJ$6,$G30&gt;=BJ$5),IF(BJ$5&gt;$N30,5,$K30)*10+IF(AND($F30&gt;=BJ$5,$F30&lt;=BJ$6),IF(AND($G30&gt;=BJ$5,$G30&lt;=BJ$6),5,IF($L30=1,2,1)),IF(AND($G30&gt;=BJ$5,$G30&lt;=BJ$6),IF($M30&gt;0,4,3),0)),IF(AND($D30&lt;=BJ$6,$E30&gt;=BJ$5),60,0)))</f>
        <v>0</v>
      </c>
      <c r="BK30" s="80">
        <f>IF(OR($A30="",NOT(ISNUMBER($G30))),"",IF(AND($F30&lt;=BK$6,$G30&gt;=BK$5),IF(BK$5&gt;$N30,5,$K30)*10+IF(AND($F30&gt;=BK$5,$F30&lt;=BK$6),IF(AND($G30&gt;=BK$5,$G30&lt;=BK$6),5,IF($L30=1,2,1)),IF(AND($G30&gt;=BK$5,$G30&lt;=BK$6),IF($M30&gt;0,4,3),0)),IF(AND($D30&lt;=BK$6,$E30&gt;=BK$5),60,0)))</f>
        <v>0</v>
      </c>
      <c r="BL30" s="80">
        <f>IF(OR($A30="",NOT(ISNUMBER($G30))),"",IF(AND($F30&lt;=BL$6,$G30&gt;=BL$5),IF(BL$5&gt;$N30,5,$K30)*10+IF(AND($F30&gt;=BL$5,$F30&lt;=BL$6),IF(AND($G30&gt;=BL$5,$G30&lt;=BL$6),5,IF($L30=1,2,1)),IF(AND($G30&gt;=BL$5,$G30&lt;=BL$6),IF($M30&gt;0,4,3),0)),IF(AND($D30&lt;=BL$6,$E30&gt;=BL$5),60,0)))</f>
        <v>0</v>
      </c>
      <c r="BM30" s="80">
        <f>IF(OR($A30="",NOT(ISNUMBER($G30))),"",IF(AND($F30&lt;=BM$6,$G30&gt;=BM$5),IF(BM$5&gt;$N30,5,$K30)*10+IF(AND($F30&gt;=BM$5,$F30&lt;=BM$6),IF(AND($G30&gt;=BM$5,$G30&lt;=BM$6),5,IF($L30=1,2,1)),IF(AND($G30&gt;=BM$5,$G30&lt;=BM$6),IF($M30&gt;0,4,3),0)),IF(AND($D30&lt;=BM$6,$E30&gt;=BM$5),60,0)))</f>
        <v>0</v>
      </c>
      <c r="BN30" s="80">
        <f>IF(OR($A30="",NOT(ISNUMBER($G30))),"",IF(AND($F30&lt;=BN$6,$G30&gt;=BN$5),IF(BN$5&gt;$N30,5,$K30)*10+IF(AND($F30&gt;=BN$5,$F30&lt;=BN$6),IF(AND($G30&gt;=BN$5,$G30&lt;=BN$6),5,IF($L30=1,2,1)),IF(AND($G30&gt;=BN$5,$G30&lt;=BN$6),IF($M30&gt;0,4,3),0)),IF(AND($D30&lt;=BN$6,$E30&gt;=BN$5),60,0)))</f>
        <v>0</v>
      </c>
      <c r="BO30" s="80">
        <f>IF(OR($A30="",NOT(ISNUMBER($G30))),"",IF(AND($F30&lt;=BO$6,$G30&gt;=BO$5),IF(BO$5&gt;$N30,5,$K30)*10+IF(AND($F30&gt;=BO$5,$F30&lt;=BO$6),IF(AND($G30&gt;=BO$5,$G30&lt;=BO$6),5,IF($L30=1,2,1)),IF(AND($G30&gt;=BO$5,$G30&lt;=BO$6),IF($M30&gt;0,4,3),0)),IF(AND($D30&lt;=BO$6,$E30&gt;=BO$5),60,0)))</f>
        <v>0</v>
      </c>
      <c r="BP30" s="80">
        <f>IF(OR($A30="",NOT(ISNUMBER($G30))),"",IF(AND($F30&lt;=BP$6,$G30&gt;=BP$5),IF(BP$5&gt;$N30,5,$K30)*10+IF(AND($F30&gt;=BP$5,$F30&lt;=BP$6),IF(AND($G30&gt;=BP$5,$G30&lt;=BP$6),5,IF($L30=1,2,1)),IF(AND($G30&gt;=BP$5,$G30&lt;=BP$6),IF($M30&gt;0,4,3),0)),IF(AND($D30&lt;=BP$6,$E30&gt;=BP$5),60,0)))</f>
        <v>0</v>
      </c>
      <c r="BQ30" s="80">
        <f>IF(OR($A30="",NOT(ISNUMBER($G30))),"",IF(AND($F30&lt;=BQ$6,$G30&gt;=BQ$5),IF(BQ$5&gt;$N30,5,$K30)*10+IF(AND($F30&gt;=BQ$5,$F30&lt;=BQ$6),IF(AND($G30&gt;=BQ$5,$G30&lt;=BQ$6),5,IF($L30=1,2,1)),IF(AND($G30&gt;=BQ$5,$G30&lt;=BQ$6),IF($M30&gt;0,4,3),0)),IF(AND($D30&lt;=BQ$6,$E30&gt;=BQ$5),60,0)))</f>
        <v>0</v>
      </c>
      <c r="BR30" s="80">
        <f>IF(OR($A30="",NOT(ISNUMBER($G30))),"",IF(AND($F30&lt;=BR$6,$G30&gt;=BR$5),IF(BR$5&gt;$N30,5,$K30)*10+IF(AND($F30&gt;=BR$5,$F30&lt;=BR$6),IF(AND($G30&gt;=BR$5,$G30&lt;=BR$6),5,IF($L30=1,2,1)),IF(AND($G30&gt;=BR$5,$G30&lt;=BR$6),IF($M30&gt;0,4,3),0)),IF(AND($D30&lt;=BR$6,$E30&gt;=BR$5),60,0)))</f>
        <v>0</v>
      </c>
      <c r="BS30" s="80">
        <f>IF(OR($A30="",NOT(ISNUMBER($G30))),"",IF(AND($F30&lt;=BS$6,$G30&gt;=BS$5),IF(BS$5&gt;$N30,5,$K30)*10+IF(AND($F30&gt;=BS$5,$F30&lt;=BS$6),IF(AND($G30&gt;=BS$5,$G30&lt;=BS$6),5,IF($L30=1,2,1)),IF(AND($G30&gt;=BS$5,$G30&lt;=BS$6),IF($M30&gt;0,4,3),0)),IF(AND($D30&lt;=BS$6,$E30&gt;=BS$5),60,0)))</f>
        <v>0</v>
      </c>
      <c r="BT30" s="80">
        <f>IF(OR($A30="",NOT(ISNUMBER($G30))),"",IF(AND($F30&lt;=BT$6,$G30&gt;=BT$5),IF(BT$5&gt;$N30,5,$K30)*10+IF(AND($F30&gt;=BT$5,$F30&lt;=BT$6),IF(AND($G30&gt;=BT$5,$G30&lt;=BT$6),5,IF($L30=1,2,1)),IF(AND($G30&gt;=BT$5,$G30&lt;=BT$6),IF($M30&gt;0,4,3),0)),IF(AND($D30&lt;=BT$6,$E30&gt;=BT$5),60,0)))</f>
        <v>0</v>
      </c>
      <c r="BU30" s="80">
        <f>IF(OR($A30="",NOT(ISNUMBER($G30))),"",IF(AND($F30&lt;=BU$6,$G30&gt;=BU$5),IF(BU$5&gt;$N30,5,$K30)*10+IF(AND($F30&gt;=BU$5,$F30&lt;=BU$6),IF(AND($G30&gt;=BU$5,$G30&lt;=BU$6),5,IF($L30=1,2,1)),IF(AND($G30&gt;=BU$5,$G30&lt;=BU$6),IF($M30&gt;0,4,3),0)),IF(AND($D30&lt;=BU$6,$E30&gt;=BU$5),60,0)))</f>
        <v>0</v>
      </c>
      <c r="BV30" s="80">
        <f>IF(OR($A30="",NOT(ISNUMBER($G30))),"",IF(AND($F30&lt;=BV$6,$G30&gt;=BV$5),IF(BV$5&gt;$N30,5,$K30)*10+IF(AND($F30&gt;=BV$5,$F30&lt;=BV$6),IF(AND($G30&gt;=BV$5,$G30&lt;=BV$6),5,IF($L30=1,2,1)),IF(AND($G30&gt;=BV$5,$G30&lt;=BV$6),IF($M30&gt;0,4,3),0)),IF(AND($D30&lt;=BV$6,$E30&gt;=BV$5),60,0)))</f>
        <v>0</v>
      </c>
      <c r="BW30" s="80">
        <f>IF(OR($A30="",NOT(ISNUMBER($G30))),"",IF(AND($F30&lt;=BW$6,$G30&gt;=BW$5),IF(BW$5&gt;$N30,5,$K30)*10+IF(AND($F30&gt;=BW$5,$F30&lt;=BW$6),IF(AND($G30&gt;=BW$5,$G30&lt;=BW$6),5,IF($L30=1,2,1)),IF(AND($G30&gt;=BW$5,$G30&lt;=BW$6),IF($M30&gt;0,4,3),0)),IF(AND($D30&lt;=BW$6,$E30&gt;=BW$5),60,0)))</f>
        <v>0</v>
      </c>
      <c r="BX30" s="80">
        <f>IF(OR($A30="",NOT(ISNUMBER($G30))),"",IF(AND($F30&lt;=BX$6,$G30&gt;=BX$5),IF(BX$5&gt;$N30,5,$K30)*10+IF(AND($F30&gt;=BX$5,$F30&lt;=BX$6),IF(AND($G30&gt;=BX$5,$G30&lt;=BX$6),5,IF($L30=1,2,1)),IF(AND($G30&gt;=BX$5,$G30&lt;=BX$6),IF($M30&gt;0,4,3),0)),IF(AND($D30&lt;=BX$6,$E30&gt;=BX$5),60,0)))</f>
        <v>0</v>
      </c>
      <c r="BY30" s="80">
        <f>IF(OR($A30="",NOT(ISNUMBER($G30))),"",IF(AND($F30&lt;=BY$6,$G30&gt;=BY$5),IF(BY$5&gt;$N30,5,$K30)*10+IF(AND($F30&gt;=BY$5,$F30&lt;=BY$6),IF(AND($G30&gt;=BY$5,$G30&lt;=BY$6),5,IF($L30=1,2,1)),IF(AND($G30&gt;=BY$5,$G30&lt;=BY$6),IF($M30&gt;0,4,3),0)),IF(AND($D30&lt;=BY$6,$E30&gt;=BY$5),60,0)))</f>
        <v>0</v>
      </c>
      <c r="BZ30" s="80">
        <f>IF(OR($A30="",NOT(ISNUMBER($G30))),"",IF(AND($F30&lt;=BZ$6,$G30&gt;=BZ$5),IF(BZ$5&gt;$N30,5,$K30)*10+IF(AND($F30&gt;=BZ$5,$F30&lt;=BZ$6),IF(AND($G30&gt;=BZ$5,$G30&lt;=BZ$6),5,IF($L30=1,2,1)),IF(AND($G30&gt;=BZ$5,$G30&lt;=BZ$6),IF($M30&gt;0,4,3),0)),IF(AND($D30&lt;=BZ$6,$E30&gt;=BZ$5),60,0)))</f>
        <v>0</v>
      </c>
      <c r="CA30" s="80">
        <f>IF(OR($A30="",NOT(ISNUMBER($G30))),"",IF(AND($F30&lt;=CA$6,$G30&gt;=CA$5),IF(CA$5&gt;$N30,5,$K30)*10+IF(AND($F30&gt;=CA$5,$F30&lt;=CA$6),IF(AND($G30&gt;=CA$5,$G30&lt;=CA$6),5,IF($L30=1,2,1)),IF(AND($G30&gt;=CA$5,$G30&lt;=CA$6),IF($M30&gt;0,4,3),0)),IF(AND($D30&lt;=CA$6,$E30&gt;=CA$5),60,0)))</f>
        <v>0</v>
      </c>
      <c r="CB30" s="80">
        <f>IF(OR($A30="",NOT(ISNUMBER($G30))),"",IF(AND($F30&lt;=CB$6,$G30&gt;=CB$5),IF(CB$5&gt;$N30,5,$K30)*10+IF(AND($F30&gt;=CB$5,$F30&lt;=CB$6),IF(AND($G30&gt;=CB$5,$G30&lt;=CB$6),5,IF($L30=1,2,1)),IF(AND($G30&gt;=CB$5,$G30&lt;=CB$6),IF($M30&gt;0,4,3),0)),IF(AND($D30&lt;=CB$6,$E30&gt;=CB$5),60,0)))</f>
        <v>0</v>
      </c>
      <c r="CC30" s="80">
        <f>IF(OR($A30="",NOT(ISNUMBER($G30))),"",IF(AND($F30&lt;=CC$6,$G30&gt;=CC$5),IF(CC$5&gt;$N30,5,$K30)*10+IF(AND($F30&gt;=CC$5,$F30&lt;=CC$6),IF(AND($G30&gt;=CC$5,$G30&lt;=CC$6),5,IF($L30=1,2,1)),IF(AND($G30&gt;=CC$5,$G30&lt;=CC$6),IF($M30&gt;0,4,3),0)),IF(AND($D30&lt;=CC$6,$E30&gt;=CC$5),60,0)))</f>
        <v>0</v>
      </c>
      <c r="CD30" s="80">
        <f>IF(OR($A30="",NOT(ISNUMBER($G30))),"",IF(AND($F30&lt;=CD$6,$G30&gt;=CD$5),IF(CD$5&gt;$N30,5,$K30)*10+IF(AND($F30&gt;=CD$5,$F30&lt;=CD$6),IF(AND($G30&gt;=CD$5,$G30&lt;=CD$6),5,IF($L30=1,2,1)),IF(AND($G30&gt;=CD$5,$G30&lt;=CD$6),IF($M30&gt;0,4,3),0)),IF(AND($D30&lt;=CD$6,$E30&gt;=CD$5),60,0)))</f>
        <v>0</v>
      </c>
      <c r="CE30" s="80">
        <f>IF(OR($A30="",NOT(ISNUMBER($G30))),"",IF(AND($F30&lt;=CE$6,$G30&gt;=CE$5),IF(CE$5&gt;$N30,5,$K30)*10+IF(AND($F30&gt;=CE$5,$F30&lt;=CE$6),IF(AND($G30&gt;=CE$5,$G30&lt;=CE$6),5,IF($L30=1,2,1)),IF(AND($G30&gt;=CE$5,$G30&lt;=CE$6),IF($M30&gt;0,4,3),0)),IF(AND($D30&lt;=CE$6,$E30&gt;=CE$5),60,0)))</f>
        <v>0</v>
      </c>
      <c r="CF30" s="80">
        <f>IF(OR($A30="",NOT(ISNUMBER($G30))),"",IF(AND($F30&lt;=CF$6,$G30&gt;=CF$5),IF(CF$5&gt;$N30,5,$K30)*10+IF(AND($F30&gt;=CF$5,$F30&lt;=CF$6),IF(AND($G30&gt;=CF$5,$G30&lt;=CF$6),5,IF($L30=1,2,1)),IF(AND($G30&gt;=CF$5,$G30&lt;=CF$6),IF($M30&gt;0,4,3),0)),IF(AND($D30&lt;=CF$6,$E30&gt;=CF$5),60,0)))</f>
        <v>0</v>
      </c>
      <c r="CG30" s="80">
        <f>IF(OR($A30="",NOT(ISNUMBER($G30))),"",IF(AND($F30&lt;=CG$6,$G30&gt;=CG$5),IF(CG$5&gt;$N30,5,$K30)*10+IF(AND($F30&gt;=CG$5,$F30&lt;=CG$6),IF(AND($G30&gt;=CG$5,$G30&lt;=CG$6),5,IF($L30=1,2,1)),IF(AND($G30&gt;=CG$5,$G30&lt;=CG$6),IF($M30&gt;0,4,3),0)),IF(AND($D30&lt;=CG$6,$E30&gt;=CG$5),60,0)))</f>
        <v>0</v>
      </c>
      <c r="CH30" s="80">
        <f>IF(OR($A30="",NOT(ISNUMBER($G30))),"",IF(AND($F30&lt;=CH$6,$G30&gt;=CH$5),IF(CH$5&gt;$N30,5,$K30)*10+IF(AND($F30&gt;=CH$5,$F30&lt;=CH$6),IF(AND($G30&gt;=CH$5,$G30&lt;=CH$6),5,IF($L30=1,2,1)),IF(AND($G30&gt;=CH$5,$G30&lt;=CH$6),IF($M30&gt;0,4,3),0)),IF(AND($D30&lt;=CH$6,$E30&gt;=CH$5),60,0)))</f>
        <v>0</v>
      </c>
      <c r="CI30" s="80">
        <f>IF(OR($A30="",NOT(ISNUMBER($G30))),"",IF(AND($F30&lt;=CI$6,$G30&gt;=CI$5),IF(CI$5&gt;$N30,5,$K30)*10+IF(AND($F30&gt;=CI$5,$F30&lt;=CI$6),IF(AND($G30&gt;=CI$5,$G30&lt;=CI$6),5,IF($L30=1,2,1)),IF(AND($G30&gt;=CI$5,$G30&lt;=CI$6),IF($M30&gt;0,4,3),0)),IF(AND($D30&lt;=CI$6,$E30&gt;=CI$5),60,0)))</f>
        <v>0</v>
      </c>
      <c r="CJ30" s="80">
        <f>IF(OR($A30="",NOT(ISNUMBER($G30))),"",IF(AND($F30&lt;=CJ$6,$G30&gt;=CJ$5),IF(CJ$5&gt;$N30,5,$K30)*10+IF(AND($F30&gt;=CJ$5,$F30&lt;=CJ$6),IF(AND($G30&gt;=CJ$5,$G30&lt;=CJ$6),5,IF($L30=1,2,1)),IF(AND($G30&gt;=CJ$5,$G30&lt;=CJ$6),IF($M30&gt;0,4,3),0)),IF(AND($D30&lt;=CJ$6,$E30&gt;=CJ$5),60,0)))</f>
        <v>0</v>
      </c>
      <c r="CK30" s="80">
        <f>IF(OR($A30="",NOT(ISNUMBER($G30))),"",IF(AND($F30&lt;=CK$6,$G30&gt;=CK$5),IF(CK$5&gt;$N30,5,$K30)*10+IF(AND($F30&gt;=CK$5,$F30&lt;=CK$6),IF(AND($G30&gt;=CK$5,$G30&lt;=CK$6),5,IF($L30=1,2,1)),IF(AND($G30&gt;=CK$5,$G30&lt;=CK$6),IF($M30&gt;0,4,3),0)),IF(AND($D30&lt;=CK$6,$E30&gt;=CK$5),60,0)))</f>
        <v>0</v>
      </c>
      <c r="CL30" s="80">
        <f>IF(OR($A30="",NOT(ISNUMBER($G30))),"",IF(AND($F30&lt;=CL$6,$G30&gt;=CL$5),IF(CL$5&gt;$N30,5,$K30)*10+IF(AND($F30&gt;=CL$5,$F30&lt;=CL$6),IF(AND($G30&gt;=CL$5,$G30&lt;=CL$6),5,IF($L30=1,2,1)),IF(AND($G30&gt;=CL$5,$G30&lt;=CL$6),IF($M30&gt;0,4,3),0)),IF(AND($D30&lt;=CL$6,$E30&gt;=CL$5),60,0)))</f>
        <v>0</v>
      </c>
      <c r="CM30" s="80">
        <f>IF(OR($A30="",NOT(ISNUMBER($G30))),"",IF(AND($F30&lt;=CM$6,$G30&gt;=CM$5),IF(CM$5&gt;$N30,5,$K30)*10+IF(AND($F30&gt;=CM$5,$F30&lt;=CM$6),IF(AND($G30&gt;=CM$5,$G30&lt;=CM$6),5,IF($L30=1,2,1)),IF(AND($G30&gt;=CM$5,$G30&lt;=CM$6),IF($M30&gt;0,4,3),0)),IF(AND($D30&lt;=CM$6,$E30&gt;=CM$5),60,0)))</f>
        <v>0</v>
      </c>
      <c r="CN30" s="80">
        <f>IF(OR($A30="",NOT(ISNUMBER($G30))),"",IF(AND($F30&lt;=CN$6,$G30&gt;=CN$5),IF(CN$5&gt;$N30,5,$K30)*10+IF(AND($F30&gt;=CN$5,$F30&lt;=CN$6),IF(AND($G30&gt;=CN$5,$G30&lt;=CN$6),5,IF($L30=1,2,1)),IF(AND($G30&gt;=CN$5,$G30&lt;=CN$6),IF($M30&gt;0,4,3),0)),IF(AND($D30&lt;=CN$6,$E30&gt;=CN$5),60,0)))</f>
        <v>0</v>
      </c>
      <c r="CO30" s="80">
        <f>IF(OR($A30="",NOT(ISNUMBER($G30))),"",IF(AND($F30&lt;=CO$6,$G30&gt;=CO$5),IF(CO$5&gt;$N30,5,$K30)*10+IF(AND($F30&gt;=CO$5,$F30&lt;=CO$6),IF(AND($G30&gt;=CO$5,$G30&lt;=CO$6),5,IF($L30=1,2,1)),IF(AND($G30&gt;=CO$5,$G30&lt;=CO$6),IF($M30&gt;0,4,3),0)),IF(AND($D30&lt;=CO$6,$E30&gt;=CO$5),60,0)))</f>
        <v>0</v>
      </c>
      <c r="CP30" s="80">
        <f>IF(OR($A30="",NOT(ISNUMBER($G30))),"",IF(AND($F30&lt;=CP$6,$G30&gt;=CP$5),IF(CP$5&gt;$N30,5,$K30)*10+IF(AND($F30&gt;=CP$5,$F30&lt;=CP$6),IF(AND($G30&gt;=CP$5,$G30&lt;=CP$6),5,IF($L30=1,2,1)),IF(AND($G30&gt;=CP$5,$G30&lt;=CP$6),IF($M30&gt;0,4,3),0)),IF(AND($D30&lt;=CP$6,$E30&gt;=CP$5),60,0)))</f>
        <v>0</v>
      </c>
      <c r="CQ30" s="80">
        <f>IF(OR($A30="",NOT(ISNUMBER($G30))),"",IF(AND($F30&lt;=CQ$6,$G30&gt;=CQ$5),IF(CQ$5&gt;$N30,5,$K30)*10+IF(AND($F30&gt;=CQ$5,$F30&lt;=CQ$6),IF(AND($G30&gt;=CQ$5,$G30&lt;=CQ$6),5,IF($L30=1,2,1)),IF(AND($G30&gt;=CQ$5,$G30&lt;=CQ$6),IF($M30&gt;0,4,3),0)),IF(AND($D30&lt;=CQ$6,$E30&gt;=CQ$5),60,0)))</f>
        <v>0</v>
      </c>
      <c r="CR30" s="80">
        <f>IF(OR($A30="",NOT(ISNUMBER($G30))),"",IF(AND($F30&lt;=CR$6,$G30&gt;=CR$5),IF(CR$5&gt;$N30,5,$K30)*10+IF(AND($F30&gt;=CR$5,$F30&lt;=CR$6),IF(AND($G30&gt;=CR$5,$G30&lt;=CR$6),5,IF($L30=1,2,1)),IF(AND($G30&gt;=CR$5,$G30&lt;=CR$6),IF($M30&gt;0,4,3),0)),IF(AND($D30&lt;=CR$6,$E30&gt;=CR$5),60,0)))</f>
        <v>0</v>
      </c>
      <c r="CS30" s="80">
        <f>IF(OR($A30="",NOT(ISNUMBER($G30))),"",IF(AND($F30&lt;=CS$6,$G30&gt;=CS$5),IF(CS$5&gt;$N30,5,$K30)*10+IF(AND($F30&gt;=CS$5,$F30&lt;=CS$6),IF(AND($G30&gt;=CS$5,$G30&lt;=CS$6),5,IF($L30=1,2,1)),IF(AND($G30&gt;=CS$5,$G30&lt;=CS$6),IF($M30&gt;0,4,3),0)),IF(AND($D30&lt;=CS$6,$E30&gt;=CS$5),60,0)))</f>
        <v>0</v>
      </c>
      <c r="CT30" s="80">
        <f>IF(OR($A30="",NOT(ISNUMBER($G30))),"",IF(AND($F30&lt;=CT$6,$G30&gt;=CT$5),IF(CT$5&gt;$N30,5,$K30)*10+IF(AND($F30&gt;=CT$5,$F30&lt;=CT$6),IF(AND($G30&gt;=CT$5,$G30&lt;=CT$6),5,IF($L30=1,2,1)),IF(AND($G30&gt;=CT$5,$G30&lt;=CT$6),IF($M30&gt;0,4,3),0)),IF(AND($D30&lt;=CT$6,$E30&gt;=CT$5),60,0)))</f>
        <v>0</v>
      </c>
      <c r="CU30" s="80">
        <f>IF(OR($A30="",NOT(ISNUMBER($G30))),"",IF(AND($F30&lt;=CU$6,$G30&gt;=CU$5),IF(CU$5&gt;$N30,5,$K30)*10+IF(AND($F30&gt;=CU$5,$F30&lt;=CU$6),IF(AND($G30&gt;=CU$5,$G30&lt;=CU$6),5,IF($L30=1,2,1)),IF(AND($G30&gt;=CU$5,$G30&lt;=CU$6),IF($M30&gt;0,4,3),0)),IF(AND($D30&lt;=CU$6,$E30&gt;=CU$5),60,0)))</f>
        <v>0</v>
      </c>
      <c r="CV30" s="80">
        <f>IF(OR($A30="",NOT(ISNUMBER($G30))),"",IF(AND($F30&lt;=CV$6,$G30&gt;=CV$5),IF(CV$5&gt;$N30,5,$K30)*10+IF(AND($F30&gt;=CV$5,$F30&lt;=CV$6),IF(AND($G30&gt;=CV$5,$G30&lt;=CV$6),5,IF($L30=1,2,1)),IF(AND($G30&gt;=CV$5,$G30&lt;=CV$6),IF($M30&gt;0,4,3),0)),IF(AND($D30&lt;=CV$6,$E30&gt;=CV$5),60,0)))</f>
        <v>0</v>
      </c>
      <c r="CW30" s="80">
        <f>IF(OR($A30="",NOT(ISNUMBER($G30))),"",IF(AND($F30&lt;=CW$6,$G30&gt;=CW$5),IF(CW$5&gt;$N30,5,$K30)*10+IF(AND($F30&gt;=CW$5,$F30&lt;=CW$6),IF(AND($G30&gt;=CW$5,$G30&lt;=CW$6),5,IF($L30=1,2,1)),IF(AND($G30&gt;=CW$5,$G30&lt;=CW$6),IF($M30&gt;0,4,3),0)),IF(AND($D30&lt;=CW$6,$E30&gt;=CW$5),60,0)))</f>
        <v>0</v>
      </c>
      <c r="CX30" s="80">
        <f>IF(OR($A30="",NOT(ISNUMBER($G30))),"",IF(AND($F30&lt;=CX$6,$G30&gt;=CX$5),IF(CX$5&gt;$N30,5,$K30)*10+IF(AND($F30&gt;=CX$5,$F30&lt;=CX$6),IF(AND($G30&gt;=CX$5,$G30&lt;=CX$6),5,IF($L30=1,2,1)),IF(AND($G30&gt;=CX$5,$G30&lt;=CX$6),IF($M30&gt;0,4,3),0)),IF(AND($D30&lt;=CX$6,$E30&gt;=CX$5),60,0)))</f>
        <v>0</v>
      </c>
      <c r="CY30" s="80">
        <f>IF(OR($A30="",NOT(ISNUMBER($G30))),"",IF(AND($F30&lt;=CY$6,$G30&gt;=CY$5),IF(CY$5&gt;$N30,5,$K30)*10+IF(AND($F30&gt;=CY$5,$F30&lt;=CY$6),IF(AND($G30&gt;=CY$5,$G30&lt;=CY$6),5,IF($L30=1,2,1)),IF(AND($G30&gt;=CY$5,$G30&lt;=CY$6),IF($M30&gt;0,4,3),0)),IF(AND($D30&lt;=CY$6,$E30&gt;=CY$5),60,0)))</f>
        <v>0</v>
      </c>
      <c r="CZ30" s="80">
        <f>IF(OR($A30="",NOT(ISNUMBER($G30))),"",IF(AND($F30&lt;=CZ$6,$G30&gt;=CZ$5),IF(CZ$5&gt;$N30,5,$K30)*10+IF(AND($F30&gt;=CZ$5,$F30&lt;=CZ$6),IF(AND($G30&gt;=CZ$5,$G30&lt;=CZ$6),5,IF($L30=1,2,1)),IF(AND($G30&gt;=CZ$5,$G30&lt;=CZ$6),IF($M30&gt;0,4,3),0)),IF(AND($D30&lt;=CZ$6,$E30&gt;=CZ$5),60,0)))</f>
        <v>0</v>
      </c>
      <c r="DA30" s="80">
        <f>IF(OR($A30="",NOT(ISNUMBER($G30))),"",IF(AND($F30&lt;=DA$6,$G30&gt;=DA$5),IF(DA$5&gt;$N30,5,$K30)*10+IF(AND($F30&gt;=DA$5,$F30&lt;=DA$6),IF(AND($G30&gt;=DA$5,$G30&lt;=DA$6),5,IF($L30=1,2,1)),IF(AND($G30&gt;=DA$5,$G30&lt;=DA$6),IF($M30&gt;0,4,3),0)),IF(AND($D30&lt;=DA$6,$E30&gt;=DA$5),60,0)))</f>
        <v>0</v>
      </c>
      <c r="DB30" s="80">
        <f>IF(OR($A30="",NOT(ISNUMBER($G30))),"",IF(AND($F30&lt;=DB$6,$G30&gt;=DB$5),IF(DB$5&gt;$N30,5,$K30)*10+IF(AND($F30&gt;=DB$5,$F30&lt;=DB$6),IF(AND($G30&gt;=DB$5,$G30&lt;=DB$6),5,IF($L30=1,2,1)),IF(AND($G30&gt;=DB$5,$G30&lt;=DB$6),IF($M30&gt;0,4,3),0)),IF(AND($D30&lt;=DB$6,$E30&gt;=DB$5),60,0)))</f>
        <v>0</v>
      </c>
      <c r="DC30" s="80">
        <f>IF(OR($A30="",NOT(ISNUMBER($G30))),"",IF(AND($F30&lt;=DC$6,$G30&gt;=DC$5),IF(DC$5&gt;$N30,5,$K30)*10+IF(AND($F30&gt;=DC$5,$F30&lt;=DC$6),IF(AND($G30&gt;=DC$5,$G30&lt;=DC$6),5,IF($L30=1,2,1)),IF(AND($G30&gt;=DC$5,$G30&lt;=DC$6),IF($M30&gt;0,4,3),0)),IF(AND($D30&lt;=DC$6,$E30&gt;=DC$5),60,0)))</f>
        <v>0</v>
      </c>
      <c r="DD30" s="80">
        <f>IF(OR($A30="",NOT(ISNUMBER($G30))),"",IF(AND($F30&lt;=DD$6,$G30&gt;=DD$5),IF(DD$5&gt;$N30,5,$K30)*10+IF(AND($F30&gt;=DD$5,$F30&lt;=DD$6),IF(AND($G30&gt;=DD$5,$G30&lt;=DD$6),5,IF($L30=1,2,1)),IF(AND($G30&gt;=DD$5,$G30&lt;=DD$6),IF($M30&gt;0,4,3),0)),IF(AND($D30&lt;=DD$6,$E30&gt;=DD$5),60,0)))</f>
        <v>0</v>
      </c>
      <c r="DE30" s="80">
        <f>IF(OR($A30="",NOT(ISNUMBER($G30))),"",IF(AND($F30&lt;=DE$6,$G30&gt;=DE$5),IF(DE$5&gt;$N30,5,$K30)*10+IF(AND($F30&gt;=DE$5,$F30&lt;=DE$6),IF(AND($G30&gt;=DE$5,$G30&lt;=DE$6),5,IF($L30=1,2,1)),IF(AND($G30&gt;=DE$5,$G30&lt;=DE$6),IF($M30&gt;0,4,3),0)),IF(AND($D30&lt;=DE$6,$E30&gt;=DE$5),60,0)))</f>
        <v>0</v>
      </c>
      <c r="DF30" s="80">
        <f>IF(OR($A30="",NOT(ISNUMBER($G30))),"",IF(AND($F30&lt;=DF$6,$G30&gt;=DF$5),IF(DF$5&gt;$N30,5,$K30)*10+IF(AND($F30&gt;=DF$5,$F30&lt;=DF$6),IF(AND($G30&gt;=DF$5,$G30&lt;=DF$6),5,IF($L30=1,2,1)),IF(AND($G30&gt;=DF$5,$G30&lt;=DF$6),IF($M30&gt;0,4,3),0)),IF(AND($D30&lt;=DF$6,$E30&gt;=DF$5),60,0)))</f>
        <v>0</v>
      </c>
      <c r="DG30" s="80">
        <f>IF(OR($A30="",NOT(ISNUMBER($G30))),"",IF(AND($F30&lt;=DG$6,$G30&gt;=DG$5),IF(DG$5&gt;$N30,5,$K30)*10+IF(AND($F30&gt;=DG$5,$F30&lt;=DG$6),IF(AND($G30&gt;=DG$5,$G30&lt;=DG$6),5,IF($L30=1,2,1)),IF(AND($G30&gt;=DG$5,$G30&lt;=DG$6),IF($M30&gt;0,4,3),0)),IF(AND($D30&lt;=DG$6,$E30&gt;=DG$5),60,0)))</f>
        <v>0</v>
      </c>
      <c r="DH30" s="80">
        <f>IF(OR($A30="",NOT(ISNUMBER($G30))),"",IF(AND($F30&lt;=DH$6,$G30&gt;=DH$5),IF(DH$5&gt;$N30,5,$K30)*10+IF(AND($F30&gt;=DH$5,$F30&lt;=DH$6),IF(AND($G30&gt;=DH$5,$G30&lt;=DH$6),5,IF($L30=1,2,1)),IF(AND($G30&gt;=DH$5,$G30&lt;=DH$6),IF($M30&gt;0,4,3),0)),IF(AND($D30&lt;=DH$6,$E30&gt;=DH$5),60,0)))</f>
        <v>0</v>
      </c>
      <c r="DI30" s="80">
        <f>IF(OR($A30="",NOT(ISNUMBER($G30))),"",IF(AND($F30&lt;=DI$6,$G30&gt;=DI$5),IF(DI$5&gt;$N30,5,$K30)*10+IF(AND($F30&gt;=DI$5,$F30&lt;=DI$6),IF(AND($G30&gt;=DI$5,$G30&lt;=DI$6),5,IF($L30=1,2,1)),IF(AND($G30&gt;=DI$5,$G30&lt;=DI$6),IF($M30&gt;0,4,3),0)),IF(AND($D30&lt;=DI$6,$E30&gt;=DI$5),60,0)))</f>
        <v>0</v>
      </c>
      <c r="DJ30" s="80">
        <f>IF(OR($A30="",NOT(ISNUMBER($G30))),"",IF(AND($F30&lt;=DJ$6,$G30&gt;=DJ$5),IF(DJ$5&gt;$N30,5,$K30)*10+IF(AND($F30&gt;=DJ$5,$F30&lt;=DJ$6),IF(AND($G30&gt;=DJ$5,$G30&lt;=DJ$6),5,IF($L30=1,2,1)),IF(AND($G30&gt;=DJ$5,$G30&lt;=DJ$6),IF($M30&gt;0,4,3),0)),IF(AND($D30&lt;=DJ$6,$E30&gt;=DJ$5),60,0)))</f>
        <v>0</v>
      </c>
      <c r="DK30" s="80">
        <f>IF(OR($A30="",NOT(ISNUMBER($G30))),"",IF(AND($F30&lt;=DK$6,$G30&gt;=DK$5),IF(DK$5&gt;$N30,5,$K30)*10+IF(AND($F30&gt;=DK$5,$F30&lt;=DK$6),IF(AND($G30&gt;=DK$5,$G30&lt;=DK$6),5,IF($L30=1,2,1)),IF(AND($G30&gt;=DK$5,$G30&lt;=DK$6),IF($M30&gt;0,4,3),0)),IF(AND($D30&lt;=DK$6,$E30&gt;=DK$5),60,0)))</f>
        <v>0</v>
      </c>
      <c r="DL30" s="80">
        <f>IF(OR($A30="",NOT(ISNUMBER($G30))),"",IF(AND($F30&lt;=DL$6,$G30&gt;=DL$5),IF(DL$5&gt;$N30,5,$K30)*10+IF(AND($F30&gt;=DL$5,$F30&lt;=DL$6),IF(AND($G30&gt;=DL$5,$G30&lt;=DL$6),5,IF($L30=1,2,1)),IF(AND($G30&gt;=DL$5,$G30&lt;=DL$6),IF($M30&gt;0,4,3),0)),IF(AND($D30&lt;=DL$6,$E30&gt;=DL$5),60,0)))</f>
        <v>0</v>
      </c>
      <c r="DM30" s="80">
        <f>IF(OR($A30="",NOT(ISNUMBER($G30))),"",IF(AND($F30&lt;=DM$6,$G30&gt;=DM$5),IF(DM$5&gt;$N30,5,$K30)*10+IF(AND($F30&gt;=DM$5,$F30&lt;=DM$6),IF(AND($G30&gt;=DM$5,$G30&lt;=DM$6),5,IF($L30=1,2,1)),IF(AND($G30&gt;=DM$5,$G30&lt;=DM$6),IF($M30&gt;0,4,3),0)),IF(AND($D30&lt;=DM$6,$E30&gt;=DM$5),60,0)))</f>
        <v>0</v>
      </c>
      <c r="DN30" s="80">
        <f>IF(OR($A30="",NOT(ISNUMBER($G30))),"",IF(AND($F30&lt;=DN$6,$G30&gt;=DN$5),IF(DN$5&gt;$N30,5,$K30)*10+IF(AND($F30&gt;=DN$5,$F30&lt;=DN$6),IF(AND($G30&gt;=DN$5,$G30&lt;=DN$6),5,IF($L30=1,2,1)),IF(AND($G30&gt;=DN$5,$G30&lt;=DN$6),IF($M30&gt;0,4,3),0)),IF(AND($D30&lt;=DN$6,$E30&gt;=DN$5),60,0)))</f>
        <v>0</v>
      </c>
      <c r="DO30" s="80">
        <f>IF(OR($A30="",NOT(ISNUMBER($G30))),"",IF(AND($F30&lt;=DO$6,$G30&gt;=DO$5),IF(DO$5&gt;$N30,5,$K30)*10+IF(AND($F30&gt;=DO$5,$F30&lt;=DO$6),IF(AND($G30&gt;=DO$5,$G30&lt;=DO$6),5,IF($L30=1,2,1)),IF(AND($G30&gt;=DO$5,$G30&lt;=DO$6),IF($M30&gt;0,4,3),0)),IF(AND($D30&lt;=DO$6,$E30&gt;=DO$5),60,0)))</f>
        <v>0</v>
      </c>
      <c r="DP30" s="80">
        <f>IF(OR($A30="",NOT(ISNUMBER($G30))),"",IF(AND($F30&lt;=DP$6,$G30&gt;=DP$5),IF(DP$5&gt;$N30,5,$K30)*10+IF(AND($F30&gt;=DP$5,$F30&lt;=DP$6),IF(AND($G30&gt;=DP$5,$G30&lt;=DP$6),5,IF($L30=1,2,1)),IF(AND($G30&gt;=DP$5,$G30&lt;=DP$6),IF($M30&gt;0,4,3),0)),IF(AND($D30&lt;=DP$6,$E30&gt;=DP$5),60,0)))</f>
        <v>0</v>
      </c>
      <c r="DQ30" s="80">
        <f>IF(OR($A30="",NOT(ISNUMBER($G30))),"",IF(AND($F30&lt;=DQ$6,$G30&gt;=DQ$5),IF(DQ$5&gt;$N30,5,$K30)*10+IF(AND($F30&gt;=DQ$5,$F30&lt;=DQ$6),IF(AND($G30&gt;=DQ$5,$G30&lt;=DQ$6),5,IF($L30=1,2,1)),IF(AND($G30&gt;=DQ$5,$G30&lt;=DQ$6),IF($M30&gt;0,4,3),0)),IF(AND($D30&lt;=DQ$6,$E30&gt;=DQ$5),60,0)))</f>
        <v>0</v>
      </c>
      <c r="DR30" s="80">
        <f>IF(OR($A30="",NOT(ISNUMBER($G30))),"",IF(AND($F30&lt;=DR$6,$G30&gt;=DR$5),IF(DR$5&gt;$N30,5,$K30)*10+IF(AND($F30&gt;=DR$5,$F30&lt;=DR$6),IF(AND($G30&gt;=DR$5,$G30&lt;=DR$6),5,IF($L30=1,2,1)),IF(AND($G30&gt;=DR$5,$G30&lt;=DR$6),IF($M30&gt;0,4,3),0)),IF(AND($D30&lt;=DR$6,$E30&gt;=DR$5),60,0)))</f>
        <v>0</v>
      </c>
      <c r="DS30" s="80">
        <f>IF(OR($A30="",NOT(ISNUMBER($G30))),"",IF(AND($F30&lt;=DS$6,$G30&gt;=DS$5),IF(DS$5&gt;$N30,5,$K30)*10+IF(AND($F30&gt;=DS$5,$F30&lt;=DS$6),IF(AND($G30&gt;=DS$5,$G30&lt;=DS$6),5,IF($L30=1,2,1)),IF(AND($G30&gt;=DS$5,$G30&lt;=DS$6),IF($M30&gt;0,4,3),0)),IF(AND($D30&lt;=DS$6,$E30&gt;=DS$5),60,0)))</f>
        <v>0</v>
      </c>
      <c r="DT30" s="80">
        <f>IF(OR($A30="",NOT(ISNUMBER($G30))),"",IF(AND($F30&lt;=DT$6,$G30&gt;=DT$5),IF(DT$5&gt;$N30,5,$K30)*10+IF(AND($F30&gt;=DT$5,$F30&lt;=DT$6),IF(AND($G30&gt;=DT$5,$G30&lt;=DT$6),5,IF($L30=1,2,1)),IF(AND($G30&gt;=DT$5,$G30&lt;=DT$6),IF($M30&gt;0,4,3),0)),IF(AND($D30&lt;=DT$6,$E30&gt;=DT$5),60,0)))</f>
        <v>0</v>
      </c>
      <c r="DU30" s="80">
        <f>IF(OR($A30="",NOT(ISNUMBER($G30))),"",IF(AND($F30&lt;=DU$6,$G30&gt;=DU$5),IF(DU$5&gt;$N30,5,$K30)*10+IF(AND($F30&gt;=DU$5,$F30&lt;=DU$6),IF(AND($G30&gt;=DU$5,$G30&lt;=DU$6),5,IF($L30=1,2,1)),IF(AND($G30&gt;=DU$5,$G30&lt;=DU$6),IF($M30&gt;0,4,3),0)),IF(AND($D30&lt;=DU$6,$E30&gt;=DU$5),60,0)))</f>
        <v>0</v>
      </c>
      <c r="DV30" s="80">
        <f>IF(OR($A30="",NOT(ISNUMBER($G30))),"",IF(AND($F30&lt;=DV$6,$G30&gt;=DV$5),IF(DV$5&gt;$N30,5,$K30)*10+IF(AND($F30&gt;=DV$5,$F30&lt;=DV$6),IF(AND($G30&gt;=DV$5,$G30&lt;=DV$6),5,IF($L30=1,2,1)),IF(AND($G30&gt;=DV$5,$G30&lt;=DV$6),IF($M30&gt;0,4,3),0)),IF(AND($D30&lt;=DV$6,$E30&gt;=DV$5),60,0)))</f>
        <v>0</v>
      </c>
      <c r="DW30" s="80">
        <f>IF(OR($A30="",NOT(ISNUMBER($G30))),"",IF(AND($F30&lt;=DW$6,$G30&gt;=DW$5),IF(DW$5&gt;$N30,5,$K30)*10+IF(AND($F30&gt;=DW$5,$F30&lt;=DW$6),IF(AND($G30&gt;=DW$5,$G30&lt;=DW$6),5,IF($L30=1,2,1)),IF(AND($G30&gt;=DW$5,$G30&lt;=DW$6),IF($M30&gt;0,4,3),0)),IF(AND($D30&lt;=DW$6,$E30&gt;=DW$5),60,0)))</f>
        <v>0</v>
      </c>
      <c r="DX30" s="80">
        <f>IF(OR($A30="",NOT(ISNUMBER($G30))),"",IF(AND($F30&lt;=DX$6,$G30&gt;=DX$5),IF(DX$5&gt;$N30,5,$K30)*10+IF(AND($F30&gt;=DX$5,$F30&lt;=DX$6),IF(AND($G30&gt;=DX$5,$G30&lt;=DX$6),5,IF($L30=1,2,1)),IF(AND($G30&gt;=DX$5,$G30&lt;=DX$6),IF($M30&gt;0,4,3),0)),IF(AND($D30&lt;=DX$6,$E30&gt;=DX$5),60,0)))</f>
        <v>0</v>
      </c>
      <c r="DY30" s="80">
        <f>IF(OR($A30="",NOT(ISNUMBER($G30))),"",IF(AND($F30&lt;=DY$6,$G30&gt;=DY$5),IF(DY$5&gt;$N30,5,$K30)*10+IF(AND($F30&gt;=DY$5,$F30&lt;=DY$6),IF(AND($G30&gt;=DY$5,$G30&lt;=DY$6),5,IF($L30=1,2,1)),IF(AND($G30&gt;=DY$5,$G30&lt;=DY$6),IF($M30&gt;0,4,3),0)),IF(AND($D30&lt;=DY$6,$E30&gt;=DY$5),60,0)))</f>
        <v>0</v>
      </c>
      <c r="DZ30" s="80">
        <f>IF(OR($A30="",NOT(ISNUMBER($G30))),"",IF(AND($F30&lt;=DZ$6,$G30&gt;=DZ$5),IF(DZ$5&gt;$N30,5,$K30)*10+IF(AND($F30&gt;=DZ$5,$F30&lt;=DZ$6),IF(AND($G30&gt;=DZ$5,$G30&lt;=DZ$6),5,IF($L30=1,2,1)),IF(AND($G30&gt;=DZ$5,$G30&lt;=DZ$6),IF($M30&gt;0,4,3),0)),IF(AND($D30&lt;=DZ$6,$E30&gt;=DZ$5),60,0)))</f>
        <v>0</v>
      </c>
      <c r="EA30" s="80">
        <f>IF(OR($A30="",NOT(ISNUMBER($G30))),"",IF(AND($F30&lt;=EA$6,$G30&gt;=EA$5),IF(EA$5&gt;$N30,5,$K30)*10+IF(AND($F30&gt;=EA$5,$F30&lt;=EA$6),IF(AND($G30&gt;=EA$5,$G30&lt;=EA$6),5,IF($L30=1,2,1)),IF(AND($G30&gt;=EA$5,$G30&lt;=EA$6),IF($M30&gt;0,4,3),0)),IF(AND($D30&lt;=EA$6,$E30&gt;=EA$5),60,0)))</f>
        <v>0</v>
      </c>
      <c r="EB30" s="80">
        <f>IF(OR($A30="",NOT(ISNUMBER($G30))),"",IF(AND($F30&lt;=EB$6,$G30&gt;=EB$5),IF(EB$5&gt;$N30,5,$K30)*10+IF(AND($F30&gt;=EB$5,$F30&lt;=EB$6),IF(AND($G30&gt;=EB$5,$G30&lt;=EB$6),5,IF($L30=1,2,1)),IF(AND($G30&gt;=EB$5,$G30&lt;=EB$6),IF($M30&gt;0,4,3),0)),IF(AND($D30&lt;=EB$6,$E30&gt;=EB$5),60,0)))</f>
        <v>0</v>
      </c>
      <c r="EC30" s="80">
        <f>IF(OR($A30="",NOT(ISNUMBER($G30))),"",IF(AND($F30&lt;=EC$6,$G30&gt;=EC$5),IF(EC$5&gt;$N30,5,$K30)*10+IF(AND($F30&gt;=EC$5,$F30&lt;=EC$6),IF(AND($G30&gt;=EC$5,$G30&lt;=EC$6),5,IF($L30=1,2,1)),IF(AND($G30&gt;=EC$5,$G30&lt;=EC$6),IF($M30&gt;0,4,3),0)),IF(AND($D30&lt;=EC$6,$E30&gt;=EC$5),60,0)))</f>
        <v>0</v>
      </c>
      <c r="ED30" s="80">
        <f>IF(OR($A30="",NOT(ISNUMBER($G30))),"",IF(AND($F30&lt;=ED$6,$G30&gt;=ED$5),IF(ED$5&gt;$N30,5,$K30)*10+IF(AND($F30&gt;=ED$5,$F30&lt;=ED$6),IF(AND($G30&gt;=ED$5,$G30&lt;=ED$6),5,IF($L30=1,2,1)),IF(AND($G30&gt;=ED$5,$G30&lt;=ED$6),IF($M30&gt;0,4,3),0)),IF(AND($D30&lt;=ED$6,$E30&gt;=ED$5),60,0)))</f>
        <v>0</v>
      </c>
    </row>
    <row r="31" ht="18" customHeight="1">
      <c r="A31" s="52">
        <f>IF(Tasks!$B31="","",Tasks!$A31)</f>
        <v>21</v>
      </c>
      <c r="B31" s="78" t="str">
        <f>IF(Tasks!$B31="","",Tasks!$B31)</f>
        <v>FEED | Transport Batch 2 (250 sets)</v>
      </c>
      <c r="C31" s="25" t="str">
        <f>IF($B31="","",IF(AND(Tasks!$D31="",Tasks!$G31=""),"-",IF(Tasks!$D31="","",Tasks!$D31&amp;IF(OR(Tasks!$E31="",Tasks!$E31="FS"),IF(N(Tasks!$F31)=0,"","FS"),Tasks!$E31)&amp;IF(N(Tasks!$F31)=0,"",IF(Tasks!$F31&gt;0,"+","")&amp;Tasks!$F31))&amp;IF(AND(Tasks!$D31&lt;&gt;"",Tasks!$G31&lt;&gt;""),", ","")&amp;IF(Tasks!$G31="","",Tasks!$G31&amp;IF(OR(Tasks!$H31="",Tasks!$H31="FS"),IF(N(Tasks!$I31)=0,"","FS"),Tasks!$H31)&amp;IF(N(Tasks!$I31)=0,"",IF(Tasks!$I31&gt;0,"+","")&amp;Tasks!$I31))))</f>
        <v>15</v>
      </c>
      <c r="D31" s="51">
        <f>IF(OR($B31="",Tasks!$Q31=""),"",Tasks!$Q31)</f>
        <v>46444.0</v>
      </c>
      <c r="E31" s="51">
        <f>IF(OR($B31="",Tasks!$R31=""),"",Tasks!$R31)</f>
        <v>46444.0</v>
      </c>
      <c r="F31" s="51">
        <f>IF(OR($B31="",Tasks!$S31=""),"",Tasks!$S31)</f>
        <v>46444.0</v>
      </c>
      <c r="G31" s="51">
        <f>IF(OR($B31="",Tasks!$T31=""),"",Tasks!$T31)</f>
        <v>46444.0</v>
      </c>
      <c r="H31" s="52" t="str">
        <f>IF($B31="","",Tasks!$AE31)</f>
        <v>Not Started</v>
      </c>
      <c r="I31" s="79">
        <f>IF($B31="","",Tasks!$AF31)</f>
        <v>0</v>
      </c>
      <c r="J31" s="53">
        <f>IF(OR($B31="",Tasks!$V31=""),"",Tasks!$V31)</f>
        <v>0</v>
      </c>
      <c r="K31" s="52">
        <f>IF($B31="","",Tasks!$AA31)</f>
        <v>3</v>
      </c>
      <c r="L31" s="52">
        <f>IF($B31="","",Tasks!$AB31)</f>
        <v>1</v>
      </c>
      <c r="M31" s="52">
        <f>IF($B31="","",Tasks!$Z31)</f>
        <v>1</v>
      </c>
      <c r="N31" s="52">
        <f>IF(OR($B31="",Tasks!$AG31=""),"",Tasks!$AG31)</f>
        <v>46444.0</v>
      </c>
      <c r="O31" s="80">
        <f>IF(OR($A31="",NOT(ISNUMBER($G31))),"",IF(AND($F31&lt;=O$6,$G31&gt;=O$5),IF(O$5&gt;$N31,5,$K31)*10+IF(AND($F31&gt;=O$5,$F31&lt;=O$6),IF(AND($G31&gt;=O$5,$G31&lt;=O$6),5,IF($L31=1,2,1)),IF(AND($G31&gt;=O$5,$G31&lt;=O$6),IF($M31&gt;0,4,3),0)),IF(AND($D31&lt;=O$6,$E31&gt;=O$5),60,0)))</f>
        <v>0</v>
      </c>
      <c r="P31" s="80">
        <f>IF(OR($A31="",NOT(ISNUMBER($G31))),"",IF(AND($F31&lt;=P$6,$G31&gt;=P$5),IF(P$5&gt;$N31,5,$K31)*10+IF(AND($F31&gt;=P$5,$F31&lt;=P$6),IF(AND($G31&gt;=P$5,$G31&lt;=P$6),5,IF($L31=1,2,1)),IF(AND($G31&gt;=P$5,$G31&lt;=P$6),IF($M31&gt;0,4,3),0)),IF(AND($D31&lt;=P$6,$E31&gt;=P$5),60,0)))</f>
        <v>0</v>
      </c>
      <c r="Q31" s="80">
        <f>IF(OR($A31="",NOT(ISNUMBER($G31))),"",IF(AND($F31&lt;=Q$6,$G31&gt;=Q$5),IF(Q$5&gt;$N31,5,$K31)*10+IF(AND($F31&gt;=Q$5,$F31&lt;=Q$6),IF(AND($G31&gt;=Q$5,$G31&lt;=Q$6),5,IF($L31=1,2,1)),IF(AND($G31&gt;=Q$5,$G31&lt;=Q$6),IF($M31&gt;0,4,3),0)),IF(AND($D31&lt;=Q$6,$E31&gt;=Q$5),60,0)))</f>
        <v>0</v>
      </c>
      <c r="R31" s="80">
        <f>IF(OR($A31="",NOT(ISNUMBER($G31))),"",IF(AND($F31&lt;=R$6,$G31&gt;=R$5),IF(R$5&gt;$N31,5,$K31)*10+IF(AND($F31&gt;=R$5,$F31&lt;=R$6),IF(AND($G31&gt;=R$5,$G31&lt;=R$6),5,IF($L31=1,2,1)),IF(AND($G31&gt;=R$5,$G31&lt;=R$6),IF($M31&gt;0,4,3),0)),IF(AND($D31&lt;=R$6,$E31&gt;=R$5),60,0)))</f>
        <v>0</v>
      </c>
      <c r="S31" s="80">
        <f>IF(OR($A31="",NOT(ISNUMBER($G31))),"",IF(AND($F31&lt;=S$6,$G31&gt;=S$5),IF(S$5&gt;$N31,5,$K31)*10+IF(AND($F31&gt;=S$5,$F31&lt;=S$6),IF(AND($G31&gt;=S$5,$G31&lt;=S$6),5,IF($L31=1,2,1)),IF(AND($G31&gt;=S$5,$G31&lt;=S$6),IF($M31&gt;0,4,3),0)),IF(AND($D31&lt;=S$6,$E31&gt;=S$5),60,0)))</f>
        <v>0</v>
      </c>
      <c r="T31" s="80">
        <f>IF(OR($A31="",NOT(ISNUMBER($G31))),"",IF(AND($F31&lt;=T$6,$G31&gt;=T$5),IF(T$5&gt;$N31,5,$K31)*10+IF(AND($F31&gt;=T$5,$F31&lt;=T$6),IF(AND($G31&gt;=T$5,$G31&lt;=T$6),5,IF($L31=1,2,1)),IF(AND($G31&gt;=T$5,$G31&lt;=T$6),IF($M31&gt;0,4,3),0)),IF(AND($D31&lt;=T$6,$E31&gt;=T$5),60,0)))</f>
        <v>0</v>
      </c>
      <c r="U31" s="80">
        <f>IF(OR($A31="",NOT(ISNUMBER($G31))),"",IF(AND($F31&lt;=U$6,$G31&gt;=U$5),IF(U$5&gt;$N31,5,$K31)*10+IF(AND($F31&gt;=U$5,$F31&lt;=U$6),IF(AND($G31&gt;=U$5,$G31&lt;=U$6),5,IF($L31=1,2,1)),IF(AND($G31&gt;=U$5,$G31&lt;=U$6),IF($M31&gt;0,4,3),0)),IF(AND($D31&lt;=U$6,$E31&gt;=U$5),60,0)))</f>
        <v>0</v>
      </c>
      <c r="V31" s="80">
        <f>IF(OR($A31="",NOT(ISNUMBER($G31))),"",IF(AND($F31&lt;=V$6,$G31&gt;=V$5),IF(V$5&gt;$N31,5,$K31)*10+IF(AND($F31&gt;=V$5,$F31&lt;=V$6),IF(AND($G31&gt;=V$5,$G31&lt;=V$6),5,IF($L31=1,2,1)),IF(AND($G31&gt;=V$5,$G31&lt;=V$6),IF($M31&gt;0,4,3),0)),IF(AND($D31&lt;=V$6,$E31&gt;=V$5),60,0)))</f>
        <v>0</v>
      </c>
      <c r="W31" s="80">
        <f>IF(OR($A31="",NOT(ISNUMBER($G31))),"",IF(AND($F31&lt;=W$6,$G31&gt;=W$5),IF(W$5&gt;$N31,5,$K31)*10+IF(AND($F31&gt;=W$5,$F31&lt;=W$6),IF(AND($G31&gt;=W$5,$G31&lt;=W$6),5,IF($L31=1,2,1)),IF(AND($G31&gt;=W$5,$G31&lt;=W$6),IF($M31&gt;0,4,3),0)),IF(AND($D31&lt;=W$6,$E31&gt;=W$5),60,0)))</f>
        <v>0</v>
      </c>
      <c r="X31" s="80">
        <f>IF(OR($A31="",NOT(ISNUMBER($G31))),"",IF(AND($F31&lt;=X$6,$G31&gt;=X$5),IF(X$5&gt;$N31,5,$K31)*10+IF(AND($F31&gt;=X$5,$F31&lt;=X$6),IF(AND($G31&gt;=X$5,$G31&lt;=X$6),5,IF($L31=1,2,1)),IF(AND($G31&gt;=X$5,$G31&lt;=X$6),IF($M31&gt;0,4,3),0)),IF(AND($D31&lt;=X$6,$E31&gt;=X$5),60,0)))</f>
        <v>0</v>
      </c>
      <c r="Y31" s="80">
        <f>IF(OR($A31="",NOT(ISNUMBER($G31))),"",IF(AND($F31&lt;=Y$6,$G31&gt;=Y$5),IF(Y$5&gt;$N31,5,$K31)*10+IF(AND($F31&gt;=Y$5,$F31&lt;=Y$6),IF(AND($G31&gt;=Y$5,$G31&lt;=Y$6),5,IF($L31=1,2,1)),IF(AND($G31&gt;=Y$5,$G31&lt;=Y$6),IF($M31&gt;0,4,3),0)),IF(AND($D31&lt;=Y$6,$E31&gt;=Y$5),60,0)))</f>
        <v>0</v>
      </c>
      <c r="Z31" s="80">
        <f>IF(OR($A31="",NOT(ISNUMBER($G31))),"",IF(AND($F31&lt;=Z$6,$G31&gt;=Z$5),IF(Z$5&gt;$N31,5,$K31)*10+IF(AND($F31&gt;=Z$5,$F31&lt;=Z$6),IF(AND($G31&gt;=Z$5,$G31&lt;=Z$6),5,IF($L31=1,2,1)),IF(AND($G31&gt;=Z$5,$G31&lt;=Z$6),IF($M31&gt;0,4,3),0)),IF(AND($D31&lt;=Z$6,$E31&gt;=Z$5),60,0)))</f>
        <v>0</v>
      </c>
      <c r="AA31" s="80">
        <f>IF(OR($A31="",NOT(ISNUMBER($G31))),"",IF(AND($F31&lt;=AA$6,$G31&gt;=AA$5),IF(AA$5&gt;$N31,5,$K31)*10+IF(AND($F31&gt;=AA$5,$F31&lt;=AA$6),IF(AND($G31&gt;=AA$5,$G31&lt;=AA$6),5,IF($L31=1,2,1)),IF(AND($G31&gt;=AA$5,$G31&lt;=AA$6),IF($M31&gt;0,4,3),0)),IF(AND($D31&lt;=AA$6,$E31&gt;=AA$5),60,0)))</f>
        <v>0</v>
      </c>
      <c r="AB31" s="80">
        <f>IF(OR($A31="",NOT(ISNUMBER($G31))),"",IF(AND($F31&lt;=AB$6,$G31&gt;=AB$5),IF(AB$5&gt;$N31,5,$K31)*10+IF(AND($F31&gt;=AB$5,$F31&lt;=AB$6),IF(AND($G31&gt;=AB$5,$G31&lt;=AB$6),5,IF($L31=1,2,1)),IF(AND($G31&gt;=AB$5,$G31&lt;=AB$6),IF($M31&gt;0,4,3),0)),IF(AND($D31&lt;=AB$6,$E31&gt;=AB$5),60,0)))</f>
        <v>0</v>
      </c>
      <c r="AC31" s="80">
        <f>IF(OR($A31="",NOT(ISNUMBER($G31))),"",IF(AND($F31&lt;=AC$6,$G31&gt;=AC$5),IF(AC$5&gt;$N31,5,$K31)*10+IF(AND($F31&gt;=AC$5,$F31&lt;=AC$6),IF(AND($G31&gt;=AC$5,$G31&lt;=AC$6),5,IF($L31=1,2,1)),IF(AND($G31&gt;=AC$5,$G31&lt;=AC$6),IF($M31&gt;0,4,3),0)),IF(AND($D31&lt;=AC$6,$E31&gt;=AC$5),60,0)))</f>
        <v>0</v>
      </c>
      <c r="AD31" s="80">
        <f>IF(OR($A31="",NOT(ISNUMBER($G31))),"",IF(AND($F31&lt;=AD$6,$G31&gt;=AD$5),IF(AD$5&gt;$N31,5,$K31)*10+IF(AND($F31&gt;=AD$5,$F31&lt;=AD$6),IF(AND($G31&gt;=AD$5,$G31&lt;=AD$6),5,IF($L31=1,2,1)),IF(AND($G31&gt;=AD$5,$G31&lt;=AD$6),IF($M31&gt;0,4,3),0)),IF(AND($D31&lt;=AD$6,$E31&gt;=AD$5),60,0)))</f>
        <v>0</v>
      </c>
      <c r="AE31" s="80">
        <f>IF(OR($A31="",NOT(ISNUMBER($G31))),"",IF(AND($F31&lt;=AE$6,$G31&gt;=AE$5),IF(AE$5&gt;$N31,5,$K31)*10+IF(AND($F31&gt;=AE$5,$F31&lt;=AE$6),IF(AND($G31&gt;=AE$5,$G31&lt;=AE$6),5,IF($L31=1,2,1)),IF(AND($G31&gt;=AE$5,$G31&lt;=AE$6),IF($M31&gt;0,4,3),0)),IF(AND($D31&lt;=AE$6,$E31&gt;=AE$5),60,0)))</f>
        <v>0</v>
      </c>
      <c r="AF31" s="80">
        <f>IF(OR($A31="",NOT(ISNUMBER($G31))),"",IF(AND($F31&lt;=AF$6,$G31&gt;=AF$5),IF(AF$5&gt;$N31,5,$K31)*10+IF(AND($F31&gt;=AF$5,$F31&lt;=AF$6),IF(AND($G31&gt;=AF$5,$G31&lt;=AF$6),5,IF($L31=1,2,1)),IF(AND($G31&gt;=AF$5,$G31&lt;=AF$6),IF($M31&gt;0,4,3),0)),IF(AND($D31&lt;=AF$6,$E31&gt;=AF$5),60,0)))</f>
        <v>0</v>
      </c>
      <c r="AG31" s="80">
        <f>IF(OR($A31="",NOT(ISNUMBER($G31))),"",IF(AND($F31&lt;=AG$6,$G31&gt;=AG$5),IF(AG$5&gt;$N31,5,$K31)*10+IF(AND($F31&gt;=AG$5,$F31&lt;=AG$6),IF(AND($G31&gt;=AG$5,$G31&lt;=AG$6),5,IF($L31=1,2,1)),IF(AND($G31&gt;=AG$5,$G31&lt;=AG$6),IF($M31&gt;0,4,3),0)),IF(AND($D31&lt;=AG$6,$E31&gt;=AG$5),60,0)))</f>
        <v>0</v>
      </c>
      <c r="AH31" s="80">
        <f>IF(OR($A31="",NOT(ISNUMBER($G31))),"",IF(AND($F31&lt;=AH$6,$G31&gt;=AH$5),IF(AH$5&gt;$N31,5,$K31)*10+IF(AND($F31&gt;=AH$5,$F31&lt;=AH$6),IF(AND($G31&gt;=AH$5,$G31&lt;=AH$6),5,IF($L31=1,2,1)),IF(AND($G31&gt;=AH$5,$G31&lt;=AH$6),IF($M31&gt;0,4,3),0)),IF(AND($D31&lt;=AH$6,$E31&gt;=AH$5),60,0)))</f>
        <v>35</v>
      </c>
      <c r="AI31" s="80">
        <f>IF(OR($A31="",NOT(ISNUMBER($G31))),"",IF(AND($F31&lt;=AI$6,$G31&gt;=AI$5),IF(AI$5&gt;$N31,5,$K31)*10+IF(AND($F31&gt;=AI$5,$F31&lt;=AI$6),IF(AND($G31&gt;=AI$5,$G31&lt;=AI$6),5,IF($L31=1,2,1)),IF(AND($G31&gt;=AI$5,$G31&lt;=AI$6),IF($M31&gt;0,4,3),0)),IF(AND($D31&lt;=AI$6,$E31&gt;=AI$5),60,0)))</f>
        <v>0</v>
      </c>
      <c r="AJ31" s="80">
        <f>IF(OR($A31="",NOT(ISNUMBER($G31))),"",IF(AND($F31&lt;=AJ$6,$G31&gt;=AJ$5),IF(AJ$5&gt;$N31,5,$K31)*10+IF(AND($F31&gt;=AJ$5,$F31&lt;=AJ$6),IF(AND($G31&gt;=AJ$5,$G31&lt;=AJ$6),5,IF($L31=1,2,1)),IF(AND($G31&gt;=AJ$5,$G31&lt;=AJ$6),IF($M31&gt;0,4,3),0)),IF(AND($D31&lt;=AJ$6,$E31&gt;=AJ$5),60,0)))</f>
        <v>0</v>
      </c>
      <c r="AK31" s="80">
        <f>IF(OR($A31="",NOT(ISNUMBER($G31))),"",IF(AND($F31&lt;=AK$6,$G31&gt;=AK$5),IF(AK$5&gt;$N31,5,$K31)*10+IF(AND($F31&gt;=AK$5,$F31&lt;=AK$6),IF(AND($G31&gt;=AK$5,$G31&lt;=AK$6),5,IF($L31=1,2,1)),IF(AND($G31&gt;=AK$5,$G31&lt;=AK$6),IF($M31&gt;0,4,3),0)),IF(AND($D31&lt;=AK$6,$E31&gt;=AK$5),60,0)))</f>
        <v>0</v>
      </c>
      <c r="AL31" s="80">
        <f>IF(OR($A31="",NOT(ISNUMBER($G31))),"",IF(AND($F31&lt;=AL$6,$G31&gt;=AL$5),IF(AL$5&gt;$N31,5,$K31)*10+IF(AND($F31&gt;=AL$5,$F31&lt;=AL$6),IF(AND($G31&gt;=AL$5,$G31&lt;=AL$6),5,IF($L31=1,2,1)),IF(AND($G31&gt;=AL$5,$G31&lt;=AL$6),IF($M31&gt;0,4,3),0)),IF(AND($D31&lt;=AL$6,$E31&gt;=AL$5),60,0)))</f>
        <v>0</v>
      </c>
      <c r="AM31" s="80">
        <f>IF(OR($A31="",NOT(ISNUMBER($G31))),"",IF(AND($F31&lt;=AM$6,$G31&gt;=AM$5),IF(AM$5&gt;$N31,5,$K31)*10+IF(AND($F31&gt;=AM$5,$F31&lt;=AM$6),IF(AND($G31&gt;=AM$5,$G31&lt;=AM$6),5,IF($L31=1,2,1)),IF(AND($G31&gt;=AM$5,$G31&lt;=AM$6),IF($M31&gt;0,4,3),0)),IF(AND($D31&lt;=AM$6,$E31&gt;=AM$5),60,0)))</f>
        <v>0</v>
      </c>
      <c r="AN31" s="80">
        <f>IF(OR($A31="",NOT(ISNUMBER($G31))),"",IF(AND($F31&lt;=AN$6,$G31&gt;=AN$5),IF(AN$5&gt;$N31,5,$K31)*10+IF(AND($F31&gt;=AN$5,$F31&lt;=AN$6),IF(AND($G31&gt;=AN$5,$G31&lt;=AN$6),5,IF($L31=1,2,1)),IF(AND($G31&gt;=AN$5,$G31&lt;=AN$6),IF($M31&gt;0,4,3),0)),IF(AND($D31&lt;=AN$6,$E31&gt;=AN$5),60,0)))</f>
        <v>0</v>
      </c>
      <c r="AO31" s="80">
        <f>IF(OR($A31="",NOT(ISNUMBER($G31))),"",IF(AND($F31&lt;=AO$6,$G31&gt;=AO$5),IF(AO$5&gt;$N31,5,$K31)*10+IF(AND($F31&gt;=AO$5,$F31&lt;=AO$6),IF(AND($G31&gt;=AO$5,$G31&lt;=AO$6),5,IF($L31=1,2,1)),IF(AND($G31&gt;=AO$5,$G31&lt;=AO$6),IF($M31&gt;0,4,3),0)),IF(AND($D31&lt;=AO$6,$E31&gt;=AO$5),60,0)))</f>
        <v>0</v>
      </c>
      <c r="AP31" s="80">
        <f>IF(OR($A31="",NOT(ISNUMBER($G31))),"",IF(AND($F31&lt;=AP$6,$G31&gt;=AP$5),IF(AP$5&gt;$N31,5,$K31)*10+IF(AND($F31&gt;=AP$5,$F31&lt;=AP$6),IF(AND($G31&gt;=AP$5,$G31&lt;=AP$6),5,IF($L31=1,2,1)),IF(AND($G31&gt;=AP$5,$G31&lt;=AP$6),IF($M31&gt;0,4,3),0)),IF(AND($D31&lt;=AP$6,$E31&gt;=AP$5),60,0)))</f>
        <v>0</v>
      </c>
      <c r="AQ31" s="80">
        <f>IF(OR($A31="",NOT(ISNUMBER($G31))),"",IF(AND($F31&lt;=AQ$6,$G31&gt;=AQ$5),IF(AQ$5&gt;$N31,5,$K31)*10+IF(AND($F31&gt;=AQ$5,$F31&lt;=AQ$6),IF(AND($G31&gt;=AQ$5,$G31&lt;=AQ$6),5,IF($L31=1,2,1)),IF(AND($G31&gt;=AQ$5,$G31&lt;=AQ$6),IF($M31&gt;0,4,3),0)),IF(AND($D31&lt;=AQ$6,$E31&gt;=AQ$5),60,0)))</f>
        <v>0</v>
      </c>
      <c r="AR31" s="80">
        <f>IF(OR($A31="",NOT(ISNUMBER($G31))),"",IF(AND($F31&lt;=AR$6,$G31&gt;=AR$5),IF(AR$5&gt;$N31,5,$K31)*10+IF(AND($F31&gt;=AR$5,$F31&lt;=AR$6),IF(AND($G31&gt;=AR$5,$G31&lt;=AR$6),5,IF($L31=1,2,1)),IF(AND($G31&gt;=AR$5,$G31&lt;=AR$6),IF($M31&gt;0,4,3),0)),IF(AND($D31&lt;=AR$6,$E31&gt;=AR$5),60,0)))</f>
        <v>0</v>
      </c>
      <c r="AS31" s="80">
        <f>IF(OR($A31="",NOT(ISNUMBER($G31))),"",IF(AND($F31&lt;=AS$6,$G31&gt;=AS$5),IF(AS$5&gt;$N31,5,$K31)*10+IF(AND($F31&gt;=AS$5,$F31&lt;=AS$6),IF(AND($G31&gt;=AS$5,$G31&lt;=AS$6),5,IF($L31=1,2,1)),IF(AND($G31&gt;=AS$5,$G31&lt;=AS$6),IF($M31&gt;0,4,3),0)),IF(AND($D31&lt;=AS$6,$E31&gt;=AS$5),60,0)))</f>
        <v>0</v>
      </c>
      <c r="AT31" s="80">
        <f>IF(OR($A31="",NOT(ISNUMBER($G31))),"",IF(AND($F31&lt;=AT$6,$G31&gt;=AT$5),IF(AT$5&gt;$N31,5,$K31)*10+IF(AND($F31&gt;=AT$5,$F31&lt;=AT$6),IF(AND($G31&gt;=AT$5,$G31&lt;=AT$6),5,IF($L31=1,2,1)),IF(AND($G31&gt;=AT$5,$G31&lt;=AT$6),IF($M31&gt;0,4,3),0)),IF(AND($D31&lt;=AT$6,$E31&gt;=AT$5),60,0)))</f>
        <v>0</v>
      </c>
      <c r="AU31" s="80">
        <f>IF(OR($A31="",NOT(ISNUMBER($G31))),"",IF(AND($F31&lt;=AU$6,$G31&gt;=AU$5),IF(AU$5&gt;$N31,5,$K31)*10+IF(AND($F31&gt;=AU$5,$F31&lt;=AU$6),IF(AND($G31&gt;=AU$5,$G31&lt;=AU$6),5,IF($L31=1,2,1)),IF(AND($G31&gt;=AU$5,$G31&lt;=AU$6),IF($M31&gt;0,4,3),0)),IF(AND($D31&lt;=AU$6,$E31&gt;=AU$5),60,0)))</f>
        <v>0</v>
      </c>
      <c r="AV31" s="80">
        <f>IF(OR($A31="",NOT(ISNUMBER($G31))),"",IF(AND($F31&lt;=AV$6,$G31&gt;=AV$5),IF(AV$5&gt;$N31,5,$K31)*10+IF(AND($F31&gt;=AV$5,$F31&lt;=AV$6),IF(AND($G31&gt;=AV$5,$G31&lt;=AV$6),5,IF($L31=1,2,1)),IF(AND($G31&gt;=AV$5,$G31&lt;=AV$6),IF($M31&gt;0,4,3),0)),IF(AND($D31&lt;=AV$6,$E31&gt;=AV$5),60,0)))</f>
        <v>0</v>
      </c>
      <c r="AW31" s="80">
        <f>IF(OR($A31="",NOT(ISNUMBER($G31))),"",IF(AND($F31&lt;=AW$6,$G31&gt;=AW$5),IF(AW$5&gt;$N31,5,$K31)*10+IF(AND($F31&gt;=AW$5,$F31&lt;=AW$6),IF(AND($G31&gt;=AW$5,$G31&lt;=AW$6),5,IF($L31=1,2,1)),IF(AND($G31&gt;=AW$5,$G31&lt;=AW$6),IF($M31&gt;0,4,3),0)),IF(AND($D31&lt;=AW$6,$E31&gt;=AW$5),60,0)))</f>
        <v>0</v>
      </c>
      <c r="AX31" s="80">
        <f>IF(OR($A31="",NOT(ISNUMBER($G31))),"",IF(AND($F31&lt;=AX$6,$G31&gt;=AX$5),IF(AX$5&gt;$N31,5,$K31)*10+IF(AND($F31&gt;=AX$5,$F31&lt;=AX$6),IF(AND($G31&gt;=AX$5,$G31&lt;=AX$6),5,IF($L31=1,2,1)),IF(AND($G31&gt;=AX$5,$G31&lt;=AX$6),IF($M31&gt;0,4,3),0)),IF(AND($D31&lt;=AX$6,$E31&gt;=AX$5),60,0)))</f>
        <v>0</v>
      </c>
      <c r="AY31" s="80">
        <f>IF(OR($A31="",NOT(ISNUMBER($G31))),"",IF(AND($F31&lt;=AY$6,$G31&gt;=AY$5),IF(AY$5&gt;$N31,5,$K31)*10+IF(AND($F31&gt;=AY$5,$F31&lt;=AY$6),IF(AND($G31&gt;=AY$5,$G31&lt;=AY$6),5,IF($L31=1,2,1)),IF(AND($G31&gt;=AY$5,$G31&lt;=AY$6),IF($M31&gt;0,4,3),0)),IF(AND($D31&lt;=AY$6,$E31&gt;=AY$5),60,0)))</f>
        <v>0</v>
      </c>
      <c r="AZ31" s="80">
        <f>IF(OR($A31="",NOT(ISNUMBER($G31))),"",IF(AND($F31&lt;=AZ$6,$G31&gt;=AZ$5),IF(AZ$5&gt;$N31,5,$K31)*10+IF(AND($F31&gt;=AZ$5,$F31&lt;=AZ$6),IF(AND($G31&gt;=AZ$5,$G31&lt;=AZ$6),5,IF($L31=1,2,1)),IF(AND($G31&gt;=AZ$5,$G31&lt;=AZ$6),IF($M31&gt;0,4,3),0)),IF(AND($D31&lt;=AZ$6,$E31&gt;=AZ$5),60,0)))</f>
        <v>0</v>
      </c>
      <c r="BA31" s="80">
        <f>IF(OR($A31="",NOT(ISNUMBER($G31))),"",IF(AND($F31&lt;=BA$6,$G31&gt;=BA$5),IF(BA$5&gt;$N31,5,$K31)*10+IF(AND($F31&gt;=BA$5,$F31&lt;=BA$6),IF(AND($G31&gt;=BA$5,$G31&lt;=BA$6),5,IF($L31=1,2,1)),IF(AND($G31&gt;=BA$5,$G31&lt;=BA$6),IF($M31&gt;0,4,3),0)),IF(AND($D31&lt;=BA$6,$E31&gt;=BA$5),60,0)))</f>
        <v>0</v>
      </c>
      <c r="BB31" s="80">
        <f>IF(OR($A31="",NOT(ISNUMBER($G31))),"",IF(AND($F31&lt;=BB$6,$G31&gt;=BB$5),IF(BB$5&gt;$N31,5,$K31)*10+IF(AND($F31&gt;=BB$5,$F31&lt;=BB$6),IF(AND($G31&gt;=BB$5,$G31&lt;=BB$6),5,IF($L31=1,2,1)),IF(AND($G31&gt;=BB$5,$G31&lt;=BB$6),IF($M31&gt;0,4,3),0)),IF(AND($D31&lt;=BB$6,$E31&gt;=BB$5),60,0)))</f>
        <v>0</v>
      </c>
      <c r="BC31" s="80">
        <f>IF(OR($A31="",NOT(ISNUMBER($G31))),"",IF(AND($F31&lt;=BC$6,$G31&gt;=BC$5),IF(BC$5&gt;$N31,5,$K31)*10+IF(AND($F31&gt;=BC$5,$F31&lt;=BC$6),IF(AND($G31&gt;=BC$5,$G31&lt;=BC$6),5,IF($L31=1,2,1)),IF(AND($G31&gt;=BC$5,$G31&lt;=BC$6),IF($M31&gt;0,4,3),0)),IF(AND($D31&lt;=BC$6,$E31&gt;=BC$5),60,0)))</f>
        <v>0</v>
      </c>
      <c r="BD31" s="80">
        <f>IF(OR($A31="",NOT(ISNUMBER($G31))),"",IF(AND($F31&lt;=BD$6,$G31&gt;=BD$5),IF(BD$5&gt;$N31,5,$K31)*10+IF(AND($F31&gt;=BD$5,$F31&lt;=BD$6),IF(AND($G31&gt;=BD$5,$G31&lt;=BD$6),5,IF($L31=1,2,1)),IF(AND($G31&gt;=BD$5,$G31&lt;=BD$6),IF($M31&gt;0,4,3),0)),IF(AND($D31&lt;=BD$6,$E31&gt;=BD$5),60,0)))</f>
        <v>0</v>
      </c>
      <c r="BE31" s="80">
        <f>IF(OR($A31="",NOT(ISNUMBER($G31))),"",IF(AND($F31&lt;=BE$6,$G31&gt;=BE$5),IF(BE$5&gt;$N31,5,$K31)*10+IF(AND($F31&gt;=BE$5,$F31&lt;=BE$6),IF(AND($G31&gt;=BE$5,$G31&lt;=BE$6),5,IF($L31=1,2,1)),IF(AND($G31&gt;=BE$5,$G31&lt;=BE$6),IF($M31&gt;0,4,3),0)),IF(AND($D31&lt;=BE$6,$E31&gt;=BE$5),60,0)))</f>
        <v>0</v>
      </c>
      <c r="BF31" s="80">
        <f>IF(OR($A31="",NOT(ISNUMBER($G31))),"",IF(AND($F31&lt;=BF$6,$G31&gt;=BF$5),IF(BF$5&gt;$N31,5,$K31)*10+IF(AND($F31&gt;=BF$5,$F31&lt;=BF$6),IF(AND($G31&gt;=BF$5,$G31&lt;=BF$6),5,IF($L31=1,2,1)),IF(AND($G31&gt;=BF$5,$G31&lt;=BF$6),IF($M31&gt;0,4,3),0)),IF(AND($D31&lt;=BF$6,$E31&gt;=BF$5),60,0)))</f>
        <v>0</v>
      </c>
      <c r="BG31" s="80">
        <f>IF(OR($A31="",NOT(ISNUMBER($G31))),"",IF(AND($F31&lt;=BG$6,$G31&gt;=BG$5),IF(BG$5&gt;$N31,5,$K31)*10+IF(AND($F31&gt;=BG$5,$F31&lt;=BG$6),IF(AND($G31&gt;=BG$5,$G31&lt;=BG$6),5,IF($L31=1,2,1)),IF(AND($G31&gt;=BG$5,$G31&lt;=BG$6),IF($M31&gt;0,4,3),0)),IF(AND($D31&lt;=BG$6,$E31&gt;=BG$5),60,0)))</f>
        <v>0</v>
      </c>
      <c r="BH31" s="80">
        <f>IF(OR($A31="",NOT(ISNUMBER($G31))),"",IF(AND($F31&lt;=BH$6,$G31&gt;=BH$5),IF(BH$5&gt;$N31,5,$K31)*10+IF(AND($F31&gt;=BH$5,$F31&lt;=BH$6),IF(AND($G31&gt;=BH$5,$G31&lt;=BH$6),5,IF($L31=1,2,1)),IF(AND($G31&gt;=BH$5,$G31&lt;=BH$6),IF($M31&gt;0,4,3),0)),IF(AND($D31&lt;=BH$6,$E31&gt;=BH$5),60,0)))</f>
        <v>0</v>
      </c>
      <c r="BI31" s="80">
        <f>IF(OR($A31="",NOT(ISNUMBER($G31))),"",IF(AND($F31&lt;=BI$6,$G31&gt;=BI$5),IF(BI$5&gt;$N31,5,$K31)*10+IF(AND($F31&gt;=BI$5,$F31&lt;=BI$6),IF(AND($G31&gt;=BI$5,$G31&lt;=BI$6),5,IF($L31=1,2,1)),IF(AND($G31&gt;=BI$5,$G31&lt;=BI$6),IF($M31&gt;0,4,3),0)),IF(AND($D31&lt;=BI$6,$E31&gt;=BI$5),60,0)))</f>
        <v>0</v>
      </c>
      <c r="BJ31" s="80">
        <f>IF(OR($A31="",NOT(ISNUMBER($G31))),"",IF(AND($F31&lt;=BJ$6,$G31&gt;=BJ$5),IF(BJ$5&gt;$N31,5,$K31)*10+IF(AND($F31&gt;=BJ$5,$F31&lt;=BJ$6),IF(AND($G31&gt;=BJ$5,$G31&lt;=BJ$6),5,IF($L31=1,2,1)),IF(AND($G31&gt;=BJ$5,$G31&lt;=BJ$6),IF($M31&gt;0,4,3),0)),IF(AND($D31&lt;=BJ$6,$E31&gt;=BJ$5),60,0)))</f>
        <v>0</v>
      </c>
      <c r="BK31" s="80">
        <f>IF(OR($A31="",NOT(ISNUMBER($G31))),"",IF(AND($F31&lt;=BK$6,$G31&gt;=BK$5),IF(BK$5&gt;$N31,5,$K31)*10+IF(AND($F31&gt;=BK$5,$F31&lt;=BK$6),IF(AND($G31&gt;=BK$5,$G31&lt;=BK$6),5,IF($L31=1,2,1)),IF(AND($G31&gt;=BK$5,$G31&lt;=BK$6),IF($M31&gt;0,4,3),0)),IF(AND($D31&lt;=BK$6,$E31&gt;=BK$5),60,0)))</f>
        <v>0</v>
      </c>
      <c r="BL31" s="80">
        <f>IF(OR($A31="",NOT(ISNUMBER($G31))),"",IF(AND($F31&lt;=BL$6,$G31&gt;=BL$5),IF(BL$5&gt;$N31,5,$K31)*10+IF(AND($F31&gt;=BL$5,$F31&lt;=BL$6),IF(AND($G31&gt;=BL$5,$G31&lt;=BL$6),5,IF($L31=1,2,1)),IF(AND($G31&gt;=BL$5,$G31&lt;=BL$6),IF($M31&gt;0,4,3),0)),IF(AND($D31&lt;=BL$6,$E31&gt;=BL$5),60,0)))</f>
        <v>0</v>
      </c>
      <c r="BM31" s="80">
        <f>IF(OR($A31="",NOT(ISNUMBER($G31))),"",IF(AND($F31&lt;=BM$6,$G31&gt;=BM$5),IF(BM$5&gt;$N31,5,$K31)*10+IF(AND($F31&gt;=BM$5,$F31&lt;=BM$6),IF(AND($G31&gt;=BM$5,$G31&lt;=BM$6),5,IF($L31=1,2,1)),IF(AND($G31&gt;=BM$5,$G31&lt;=BM$6),IF($M31&gt;0,4,3),0)),IF(AND($D31&lt;=BM$6,$E31&gt;=BM$5),60,0)))</f>
        <v>0</v>
      </c>
      <c r="BN31" s="80">
        <f>IF(OR($A31="",NOT(ISNUMBER($G31))),"",IF(AND($F31&lt;=BN$6,$G31&gt;=BN$5),IF(BN$5&gt;$N31,5,$K31)*10+IF(AND($F31&gt;=BN$5,$F31&lt;=BN$6),IF(AND($G31&gt;=BN$5,$G31&lt;=BN$6),5,IF($L31=1,2,1)),IF(AND($G31&gt;=BN$5,$G31&lt;=BN$6),IF($M31&gt;0,4,3),0)),IF(AND($D31&lt;=BN$6,$E31&gt;=BN$5),60,0)))</f>
        <v>0</v>
      </c>
      <c r="BO31" s="80">
        <f>IF(OR($A31="",NOT(ISNUMBER($G31))),"",IF(AND($F31&lt;=BO$6,$G31&gt;=BO$5),IF(BO$5&gt;$N31,5,$K31)*10+IF(AND($F31&gt;=BO$5,$F31&lt;=BO$6),IF(AND($G31&gt;=BO$5,$G31&lt;=BO$6),5,IF($L31=1,2,1)),IF(AND($G31&gt;=BO$5,$G31&lt;=BO$6),IF($M31&gt;0,4,3),0)),IF(AND($D31&lt;=BO$6,$E31&gt;=BO$5),60,0)))</f>
        <v>0</v>
      </c>
      <c r="BP31" s="80">
        <f>IF(OR($A31="",NOT(ISNUMBER($G31))),"",IF(AND($F31&lt;=BP$6,$G31&gt;=BP$5),IF(BP$5&gt;$N31,5,$K31)*10+IF(AND($F31&gt;=BP$5,$F31&lt;=BP$6),IF(AND($G31&gt;=BP$5,$G31&lt;=BP$6),5,IF($L31=1,2,1)),IF(AND($G31&gt;=BP$5,$G31&lt;=BP$6),IF($M31&gt;0,4,3),0)),IF(AND($D31&lt;=BP$6,$E31&gt;=BP$5),60,0)))</f>
        <v>0</v>
      </c>
      <c r="BQ31" s="80">
        <f>IF(OR($A31="",NOT(ISNUMBER($G31))),"",IF(AND($F31&lt;=BQ$6,$G31&gt;=BQ$5),IF(BQ$5&gt;$N31,5,$K31)*10+IF(AND($F31&gt;=BQ$5,$F31&lt;=BQ$6),IF(AND($G31&gt;=BQ$5,$G31&lt;=BQ$6),5,IF($L31=1,2,1)),IF(AND($G31&gt;=BQ$5,$G31&lt;=BQ$6),IF($M31&gt;0,4,3),0)),IF(AND($D31&lt;=BQ$6,$E31&gt;=BQ$5),60,0)))</f>
        <v>0</v>
      </c>
      <c r="BR31" s="80">
        <f>IF(OR($A31="",NOT(ISNUMBER($G31))),"",IF(AND($F31&lt;=BR$6,$G31&gt;=BR$5),IF(BR$5&gt;$N31,5,$K31)*10+IF(AND($F31&gt;=BR$5,$F31&lt;=BR$6),IF(AND($G31&gt;=BR$5,$G31&lt;=BR$6),5,IF($L31=1,2,1)),IF(AND($G31&gt;=BR$5,$G31&lt;=BR$6),IF($M31&gt;0,4,3),0)),IF(AND($D31&lt;=BR$6,$E31&gt;=BR$5),60,0)))</f>
        <v>0</v>
      </c>
      <c r="BS31" s="80">
        <f>IF(OR($A31="",NOT(ISNUMBER($G31))),"",IF(AND($F31&lt;=BS$6,$G31&gt;=BS$5),IF(BS$5&gt;$N31,5,$K31)*10+IF(AND($F31&gt;=BS$5,$F31&lt;=BS$6),IF(AND($G31&gt;=BS$5,$G31&lt;=BS$6),5,IF($L31=1,2,1)),IF(AND($G31&gt;=BS$5,$G31&lt;=BS$6),IF($M31&gt;0,4,3),0)),IF(AND($D31&lt;=BS$6,$E31&gt;=BS$5),60,0)))</f>
        <v>0</v>
      </c>
      <c r="BT31" s="80">
        <f>IF(OR($A31="",NOT(ISNUMBER($G31))),"",IF(AND($F31&lt;=BT$6,$G31&gt;=BT$5),IF(BT$5&gt;$N31,5,$K31)*10+IF(AND($F31&gt;=BT$5,$F31&lt;=BT$6),IF(AND($G31&gt;=BT$5,$G31&lt;=BT$6),5,IF($L31=1,2,1)),IF(AND($G31&gt;=BT$5,$G31&lt;=BT$6),IF($M31&gt;0,4,3),0)),IF(AND($D31&lt;=BT$6,$E31&gt;=BT$5),60,0)))</f>
        <v>0</v>
      </c>
      <c r="BU31" s="80">
        <f>IF(OR($A31="",NOT(ISNUMBER($G31))),"",IF(AND($F31&lt;=BU$6,$G31&gt;=BU$5),IF(BU$5&gt;$N31,5,$K31)*10+IF(AND($F31&gt;=BU$5,$F31&lt;=BU$6),IF(AND($G31&gt;=BU$5,$G31&lt;=BU$6),5,IF($L31=1,2,1)),IF(AND($G31&gt;=BU$5,$G31&lt;=BU$6),IF($M31&gt;0,4,3),0)),IF(AND($D31&lt;=BU$6,$E31&gt;=BU$5),60,0)))</f>
        <v>0</v>
      </c>
      <c r="BV31" s="80">
        <f>IF(OR($A31="",NOT(ISNUMBER($G31))),"",IF(AND($F31&lt;=BV$6,$G31&gt;=BV$5),IF(BV$5&gt;$N31,5,$K31)*10+IF(AND($F31&gt;=BV$5,$F31&lt;=BV$6),IF(AND($G31&gt;=BV$5,$G31&lt;=BV$6),5,IF($L31=1,2,1)),IF(AND($G31&gt;=BV$5,$G31&lt;=BV$6),IF($M31&gt;0,4,3),0)),IF(AND($D31&lt;=BV$6,$E31&gt;=BV$5),60,0)))</f>
        <v>0</v>
      </c>
      <c r="BW31" s="80">
        <f>IF(OR($A31="",NOT(ISNUMBER($G31))),"",IF(AND($F31&lt;=BW$6,$G31&gt;=BW$5),IF(BW$5&gt;$N31,5,$K31)*10+IF(AND($F31&gt;=BW$5,$F31&lt;=BW$6),IF(AND($G31&gt;=BW$5,$G31&lt;=BW$6),5,IF($L31=1,2,1)),IF(AND($G31&gt;=BW$5,$G31&lt;=BW$6),IF($M31&gt;0,4,3),0)),IF(AND($D31&lt;=BW$6,$E31&gt;=BW$5),60,0)))</f>
        <v>0</v>
      </c>
      <c r="BX31" s="80">
        <f>IF(OR($A31="",NOT(ISNUMBER($G31))),"",IF(AND($F31&lt;=BX$6,$G31&gt;=BX$5),IF(BX$5&gt;$N31,5,$K31)*10+IF(AND($F31&gt;=BX$5,$F31&lt;=BX$6),IF(AND($G31&gt;=BX$5,$G31&lt;=BX$6),5,IF($L31=1,2,1)),IF(AND($G31&gt;=BX$5,$G31&lt;=BX$6),IF($M31&gt;0,4,3),0)),IF(AND($D31&lt;=BX$6,$E31&gt;=BX$5),60,0)))</f>
        <v>0</v>
      </c>
      <c r="BY31" s="80">
        <f>IF(OR($A31="",NOT(ISNUMBER($G31))),"",IF(AND($F31&lt;=BY$6,$G31&gt;=BY$5),IF(BY$5&gt;$N31,5,$K31)*10+IF(AND($F31&gt;=BY$5,$F31&lt;=BY$6),IF(AND($G31&gt;=BY$5,$G31&lt;=BY$6),5,IF($L31=1,2,1)),IF(AND($G31&gt;=BY$5,$G31&lt;=BY$6),IF($M31&gt;0,4,3),0)),IF(AND($D31&lt;=BY$6,$E31&gt;=BY$5),60,0)))</f>
        <v>0</v>
      </c>
      <c r="BZ31" s="80">
        <f>IF(OR($A31="",NOT(ISNUMBER($G31))),"",IF(AND($F31&lt;=BZ$6,$G31&gt;=BZ$5),IF(BZ$5&gt;$N31,5,$K31)*10+IF(AND($F31&gt;=BZ$5,$F31&lt;=BZ$6),IF(AND($G31&gt;=BZ$5,$G31&lt;=BZ$6),5,IF($L31=1,2,1)),IF(AND($G31&gt;=BZ$5,$G31&lt;=BZ$6),IF($M31&gt;0,4,3),0)),IF(AND($D31&lt;=BZ$6,$E31&gt;=BZ$5),60,0)))</f>
        <v>0</v>
      </c>
      <c r="CA31" s="80">
        <f>IF(OR($A31="",NOT(ISNUMBER($G31))),"",IF(AND($F31&lt;=CA$6,$G31&gt;=CA$5),IF(CA$5&gt;$N31,5,$K31)*10+IF(AND($F31&gt;=CA$5,$F31&lt;=CA$6),IF(AND($G31&gt;=CA$5,$G31&lt;=CA$6),5,IF($L31=1,2,1)),IF(AND($G31&gt;=CA$5,$G31&lt;=CA$6),IF($M31&gt;0,4,3),0)),IF(AND($D31&lt;=CA$6,$E31&gt;=CA$5),60,0)))</f>
        <v>0</v>
      </c>
      <c r="CB31" s="80">
        <f>IF(OR($A31="",NOT(ISNUMBER($G31))),"",IF(AND($F31&lt;=CB$6,$G31&gt;=CB$5),IF(CB$5&gt;$N31,5,$K31)*10+IF(AND($F31&gt;=CB$5,$F31&lt;=CB$6),IF(AND($G31&gt;=CB$5,$G31&lt;=CB$6),5,IF($L31=1,2,1)),IF(AND($G31&gt;=CB$5,$G31&lt;=CB$6),IF($M31&gt;0,4,3),0)),IF(AND($D31&lt;=CB$6,$E31&gt;=CB$5),60,0)))</f>
        <v>0</v>
      </c>
      <c r="CC31" s="80">
        <f>IF(OR($A31="",NOT(ISNUMBER($G31))),"",IF(AND($F31&lt;=CC$6,$G31&gt;=CC$5),IF(CC$5&gt;$N31,5,$K31)*10+IF(AND($F31&gt;=CC$5,$F31&lt;=CC$6),IF(AND($G31&gt;=CC$5,$G31&lt;=CC$6),5,IF($L31=1,2,1)),IF(AND($G31&gt;=CC$5,$G31&lt;=CC$6),IF($M31&gt;0,4,3),0)),IF(AND($D31&lt;=CC$6,$E31&gt;=CC$5),60,0)))</f>
        <v>0</v>
      </c>
      <c r="CD31" s="80">
        <f>IF(OR($A31="",NOT(ISNUMBER($G31))),"",IF(AND($F31&lt;=CD$6,$G31&gt;=CD$5),IF(CD$5&gt;$N31,5,$K31)*10+IF(AND($F31&gt;=CD$5,$F31&lt;=CD$6),IF(AND($G31&gt;=CD$5,$G31&lt;=CD$6),5,IF($L31=1,2,1)),IF(AND($G31&gt;=CD$5,$G31&lt;=CD$6),IF($M31&gt;0,4,3),0)),IF(AND($D31&lt;=CD$6,$E31&gt;=CD$5),60,0)))</f>
        <v>0</v>
      </c>
      <c r="CE31" s="80">
        <f>IF(OR($A31="",NOT(ISNUMBER($G31))),"",IF(AND($F31&lt;=CE$6,$G31&gt;=CE$5),IF(CE$5&gt;$N31,5,$K31)*10+IF(AND($F31&gt;=CE$5,$F31&lt;=CE$6),IF(AND($G31&gt;=CE$5,$G31&lt;=CE$6),5,IF($L31=1,2,1)),IF(AND($G31&gt;=CE$5,$G31&lt;=CE$6),IF($M31&gt;0,4,3),0)),IF(AND($D31&lt;=CE$6,$E31&gt;=CE$5),60,0)))</f>
        <v>0</v>
      </c>
      <c r="CF31" s="80">
        <f>IF(OR($A31="",NOT(ISNUMBER($G31))),"",IF(AND($F31&lt;=CF$6,$G31&gt;=CF$5),IF(CF$5&gt;$N31,5,$K31)*10+IF(AND($F31&gt;=CF$5,$F31&lt;=CF$6),IF(AND($G31&gt;=CF$5,$G31&lt;=CF$6),5,IF($L31=1,2,1)),IF(AND($G31&gt;=CF$5,$G31&lt;=CF$6),IF($M31&gt;0,4,3),0)),IF(AND($D31&lt;=CF$6,$E31&gt;=CF$5),60,0)))</f>
        <v>0</v>
      </c>
      <c r="CG31" s="80">
        <f>IF(OR($A31="",NOT(ISNUMBER($G31))),"",IF(AND($F31&lt;=CG$6,$G31&gt;=CG$5),IF(CG$5&gt;$N31,5,$K31)*10+IF(AND($F31&gt;=CG$5,$F31&lt;=CG$6),IF(AND($G31&gt;=CG$5,$G31&lt;=CG$6),5,IF($L31=1,2,1)),IF(AND($G31&gt;=CG$5,$G31&lt;=CG$6),IF($M31&gt;0,4,3),0)),IF(AND($D31&lt;=CG$6,$E31&gt;=CG$5),60,0)))</f>
        <v>0</v>
      </c>
      <c r="CH31" s="80">
        <f>IF(OR($A31="",NOT(ISNUMBER($G31))),"",IF(AND($F31&lt;=CH$6,$G31&gt;=CH$5),IF(CH$5&gt;$N31,5,$K31)*10+IF(AND($F31&gt;=CH$5,$F31&lt;=CH$6),IF(AND($G31&gt;=CH$5,$G31&lt;=CH$6),5,IF($L31=1,2,1)),IF(AND($G31&gt;=CH$5,$G31&lt;=CH$6),IF($M31&gt;0,4,3),0)),IF(AND($D31&lt;=CH$6,$E31&gt;=CH$5),60,0)))</f>
        <v>0</v>
      </c>
      <c r="CI31" s="80">
        <f>IF(OR($A31="",NOT(ISNUMBER($G31))),"",IF(AND($F31&lt;=CI$6,$G31&gt;=CI$5),IF(CI$5&gt;$N31,5,$K31)*10+IF(AND($F31&gt;=CI$5,$F31&lt;=CI$6),IF(AND($G31&gt;=CI$5,$G31&lt;=CI$6),5,IF($L31=1,2,1)),IF(AND($G31&gt;=CI$5,$G31&lt;=CI$6),IF($M31&gt;0,4,3),0)),IF(AND($D31&lt;=CI$6,$E31&gt;=CI$5),60,0)))</f>
        <v>0</v>
      </c>
      <c r="CJ31" s="80">
        <f>IF(OR($A31="",NOT(ISNUMBER($G31))),"",IF(AND($F31&lt;=CJ$6,$G31&gt;=CJ$5),IF(CJ$5&gt;$N31,5,$K31)*10+IF(AND($F31&gt;=CJ$5,$F31&lt;=CJ$6),IF(AND($G31&gt;=CJ$5,$G31&lt;=CJ$6),5,IF($L31=1,2,1)),IF(AND($G31&gt;=CJ$5,$G31&lt;=CJ$6),IF($M31&gt;0,4,3),0)),IF(AND($D31&lt;=CJ$6,$E31&gt;=CJ$5),60,0)))</f>
        <v>0</v>
      </c>
      <c r="CK31" s="80">
        <f>IF(OR($A31="",NOT(ISNUMBER($G31))),"",IF(AND($F31&lt;=CK$6,$G31&gt;=CK$5),IF(CK$5&gt;$N31,5,$K31)*10+IF(AND($F31&gt;=CK$5,$F31&lt;=CK$6),IF(AND($G31&gt;=CK$5,$G31&lt;=CK$6),5,IF($L31=1,2,1)),IF(AND($G31&gt;=CK$5,$G31&lt;=CK$6),IF($M31&gt;0,4,3),0)),IF(AND($D31&lt;=CK$6,$E31&gt;=CK$5),60,0)))</f>
        <v>0</v>
      </c>
      <c r="CL31" s="80">
        <f>IF(OR($A31="",NOT(ISNUMBER($G31))),"",IF(AND($F31&lt;=CL$6,$G31&gt;=CL$5),IF(CL$5&gt;$N31,5,$K31)*10+IF(AND($F31&gt;=CL$5,$F31&lt;=CL$6),IF(AND($G31&gt;=CL$5,$G31&lt;=CL$6),5,IF($L31=1,2,1)),IF(AND($G31&gt;=CL$5,$G31&lt;=CL$6),IF($M31&gt;0,4,3),0)),IF(AND($D31&lt;=CL$6,$E31&gt;=CL$5),60,0)))</f>
        <v>0</v>
      </c>
      <c r="CM31" s="80">
        <f>IF(OR($A31="",NOT(ISNUMBER($G31))),"",IF(AND($F31&lt;=CM$6,$G31&gt;=CM$5),IF(CM$5&gt;$N31,5,$K31)*10+IF(AND($F31&gt;=CM$5,$F31&lt;=CM$6),IF(AND($G31&gt;=CM$5,$G31&lt;=CM$6),5,IF($L31=1,2,1)),IF(AND($G31&gt;=CM$5,$G31&lt;=CM$6),IF($M31&gt;0,4,3),0)),IF(AND($D31&lt;=CM$6,$E31&gt;=CM$5),60,0)))</f>
        <v>0</v>
      </c>
      <c r="CN31" s="80">
        <f>IF(OR($A31="",NOT(ISNUMBER($G31))),"",IF(AND($F31&lt;=CN$6,$G31&gt;=CN$5),IF(CN$5&gt;$N31,5,$K31)*10+IF(AND($F31&gt;=CN$5,$F31&lt;=CN$6),IF(AND($G31&gt;=CN$5,$G31&lt;=CN$6),5,IF($L31=1,2,1)),IF(AND($G31&gt;=CN$5,$G31&lt;=CN$6),IF($M31&gt;0,4,3),0)),IF(AND($D31&lt;=CN$6,$E31&gt;=CN$5),60,0)))</f>
        <v>0</v>
      </c>
      <c r="CO31" s="80">
        <f>IF(OR($A31="",NOT(ISNUMBER($G31))),"",IF(AND($F31&lt;=CO$6,$G31&gt;=CO$5),IF(CO$5&gt;$N31,5,$K31)*10+IF(AND($F31&gt;=CO$5,$F31&lt;=CO$6),IF(AND($G31&gt;=CO$5,$G31&lt;=CO$6),5,IF($L31=1,2,1)),IF(AND($G31&gt;=CO$5,$G31&lt;=CO$6),IF($M31&gt;0,4,3),0)),IF(AND($D31&lt;=CO$6,$E31&gt;=CO$5),60,0)))</f>
        <v>0</v>
      </c>
      <c r="CP31" s="80">
        <f>IF(OR($A31="",NOT(ISNUMBER($G31))),"",IF(AND($F31&lt;=CP$6,$G31&gt;=CP$5),IF(CP$5&gt;$N31,5,$K31)*10+IF(AND($F31&gt;=CP$5,$F31&lt;=CP$6),IF(AND($G31&gt;=CP$5,$G31&lt;=CP$6),5,IF($L31=1,2,1)),IF(AND($G31&gt;=CP$5,$G31&lt;=CP$6),IF($M31&gt;0,4,3),0)),IF(AND($D31&lt;=CP$6,$E31&gt;=CP$5),60,0)))</f>
        <v>0</v>
      </c>
      <c r="CQ31" s="80">
        <f>IF(OR($A31="",NOT(ISNUMBER($G31))),"",IF(AND($F31&lt;=CQ$6,$G31&gt;=CQ$5),IF(CQ$5&gt;$N31,5,$K31)*10+IF(AND($F31&gt;=CQ$5,$F31&lt;=CQ$6),IF(AND($G31&gt;=CQ$5,$G31&lt;=CQ$6),5,IF($L31=1,2,1)),IF(AND($G31&gt;=CQ$5,$G31&lt;=CQ$6),IF($M31&gt;0,4,3),0)),IF(AND($D31&lt;=CQ$6,$E31&gt;=CQ$5),60,0)))</f>
        <v>0</v>
      </c>
      <c r="CR31" s="80">
        <f>IF(OR($A31="",NOT(ISNUMBER($G31))),"",IF(AND($F31&lt;=CR$6,$G31&gt;=CR$5),IF(CR$5&gt;$N31,5,$K31)*10+IF(AND($F31&gt;=CR$5,$F31&lt;=CR$6),IF(AND($G31&gt;=CR$5,$G31&lt;=CR$6),5,IF($L31=1,2,1)),IF(AND($G31&gt;=CR$5,$G31&lt;=CR$6),IF($M31&gt;0,4,3),0)),IF(AND($D31&lt;=CR$6,$E31&gt;=CR$5),60,0)))</f>
        <v>0</v>
      </c>
      <c r="CS31" s="80">
        <f>IF(OR($A31="",NOT(ISNUMBER($G31))),"",IF(AND($F31&lt;=CS$6,$G31&gt;=CS$5),IF(CS$5&gt;$N31,5,$K31)*10+IF(AND($F31&gt;=CS$5,$F31&lt;=CS$6),IF(AND($G31&gt;=CS$5,$G31&lt;=CS$6),5,IF($L31=1,2,1)),IF(AND($G31&gt;=CS$5,$G31&lt;=CS$6),IF($M31&gt;0,4,3),0)),IF(AND($D31&lt;=CS$6,$E31&gt;=CS$5),60,0)))</f>
        <v>0</v>
      </c>
      <c r="CT31" s="80">
        <f>IF(OR($A31="",NOT(ISNUMBER($G31))),"",IF(AND($F31&lt;=CT$6,$G31&gt;=CT$5),IF(CT$5&gt;$N31,5,$K31)*10+IF(AND($F31&gt;=CT$5,$F31&lt;=CT$6),IF(AND($G31&gt;=CT$5,$G31&lt;=CT$6),5,IF($L31=1,2,1)),IF(AND($G31&gt;=CT$5,$G31&lt;=CT$6),IF($M31&gt;0,4,3),0)),IF(AND($D31&lt;=CT$6,$E31&gt;=CT$5),60,0)))</f>
        <v>0</v>
      </c>
      <c r="CU31" s="80">
        <f>IF(OR($A31="",NOT(ISNUMBER($G31))),"",IF(AND($F31&lt;=CU$6,$G31&gt;=CU$5),IF(CU$5&gt;$N31,5,$K31)*10+IF(AND($F31&gt;=CU$5,$F31&lt;=CU$6),IF(AND($G31&gt;=CU$5,$G31&lt;=CU$6),5,IF($L31=1,2,1)),IF(AND($G31&gt;=CU$5,$G31&lt;=CU$6),IF($M31&gt;0,4,3),0)),IF(AND($D31&lt;=CU$6,$E31&gt;=CU$5),60,0)))</f>
        <v>0</v>
      </c>
      <c r="CV31" s="80">
        <f>IF(OR($A31="",NOT(ISNUMBER($G31))),"",IF(AND($F31&lt;=CV$6,$G31&gt;=CV$5),IF(CV$5&gt;$N31,5,$K31)*10+IF(AND($F31&gt;=CV$5,$F31&lt;=CV$6),IF(AND($G31&gt;=CV$5,$G31&lt;=CV$6),5,IF($L31=1,2,1)),IF(AND($G31&gt;=CV$5,$G31&lt;=CV$6),IF($M31&gt;0,4,3),0)),IF(AND($D31&lt;=CV$6,$E31&gt;=CV$5),60,0)))</f>
        <v>0</v>
      </c>
      <c r="CW31" s="80">
        <f>IF(OR($A31="",NOT(ISNUMBER($G31))),"",IF(AND($F31&lt;=CW$6,$G31&gt;=CW$5),IF(CW$5&gt;$N31,5,$K31)*10+IF(AND($F31&gt;=CW$5,$F31&lt;=CW$6),IF(AND($G31&gt;=CW$5,$G31&lt;=CW$6),5,IF($L31=1,2,1)),IF(AND($G31&gt;=CW$5,$G31&lt;=CW$6),IF($M31&gt;0,4,3),0)),IF(AND($D31&lt;=CW$6,$E31&gt;=CW$5),60,0)))</f>
        <v>0</v>
      </c>
      <c r="CX31" s="80">
        <f>IF(OR($A31="",NOT(ISNUMBER($G31))),"",IF(AND($F31&lt;=CX$6,$G31&gt;=CX$5),IF(CX$5&gt;$N31,5,$K31)*10+IF(AND($F31&gt;=CX$5,$F31&lt;=CX$6),IF(AND($G31&gt;=CX$5,$G31&lt;=CX$6),5,IF($L31=1,2,1)),IF(AND($G31&gt;=CX$5,$G31&lt;=CX$6),IF($M31&gt;0,4,3),0)),IF(AND($D31&lt;=CX$6,$E31&gt;=CX$5),60,0)))</f>
        <v>0</v>
      </c>
      <c r="CY31" s="80">
        <f>IF(OR($A31="",NOT(ISNUMBER($G31))),"",IF(AND($F31&lt;=CY$6,$G31&gt;=CY$5),IF(CY$5&gt;$N31,5,$K31)*10+IF(AND($F31&gt;=CY$5,$F31&lt;=CY$6),IF(AND($G31&gt;=CY$5,$G31&lt;=CY$6),5,IF($L31=1,2,1)),IF(AND($G31&gt;=CY$5,$G31&lt;=CY$6),IF($M31&gt;0,4,3),0)),IF(AND($D31&lt;=CY$6,$E31&gt;=CY$5),60,0)))</f>
        <v>0</v>
      </c>
      <c r="CZ31" s="80">
        <f>IF(OR($A31="",NOT(ISNUMBER($G31))),"",IF(AND($F31&lt;=CZ$6,$G31&gt;=CZ$5),IF(CZ$5&gt;$N31,5,$K31)*10+IF(AND($F31&gt;=CZ$5,$F31&lt;=CZ$6),IF(AND($G31&gt;=CZ$5,$G31&lt;=CZ$6),5,IF($L31=1,2,1)),IF(AND($G31&gt;=CZ$5,$G31&lt;=CZ$6),IF($M31&gt;0,4,3),0)),IF(AND($D31&lt;=CZ$6,$E31&gt;=CZ$5),60,0)))</f>
        <v>0</v>
      </c>
      <c r="DA31" s="80">
        <f>IF(OR($A31="",NOT(ISNUMBER($G31))),"",IF(AND($F31&lt;=DA$6,$G31&gt;=DA$5),IF(DA$5&gt;$N31,5,$K31)*10+IF(AND($F31&gt;=DA$5,$F31&lt;=DA$6),IF(AND($G31&gt;=DA$5,$G31&lt;=DA$6),5,IF($L31=1,2,1)),IF(AND($G31&gt;=DA$5,$G31&lt;=DA$6),IF($M31&gt;0,4,3),0)),IF(AND($D31&lt;=DA$6,$E31&gt;=DA$5),60,0)))</f>
        <v>0</v>
      </c>
      <c r="DB31" s="80">
        <f>IF(OR($A31="",NOT(ISNUMBER($G31))),"",IF(AND($F31&lt;=DB$6,$G31&gt;=DB$5),IF(DB$5&gt;$N31,5,$K31)*10+IF(AND($F31&gt;=DB$5,$F31&lt;=DB$6),IF(AND($G31&gt;=DB$5,$G31&lt;=DB$6),5,IF($L31=1,2,1)),IF(AND($G31&gt;=DB$5,$G31&lt;=DB$6),IF($M31&gt;0,4,3),0)),IF(AND($D31&lt;=DB$6,$E31&gt;=DB$5),60,0)))</f>
        <v>0</v>
      </c>
      <c r="DC31" s="80">
        <f>IF(OR($A31="",NOT(ISNUMBER($G31))),"",IF(AND($F31&lt;=DC$6,$G31&gt;=DC$5),IF(DC$5&gt;$N31,5,$K31)*10+IF(AND($F31&gt;=DC$5,$F31&lt;=DC$6),IF(AND($G31&gt;=DC$5,$G31&lt;=DC$6),5,IF($L31=1,2,1)),IF(AND($G31&gt;=DC$5,$G31&lt;=DC$6),IF($M31&gt;0,4,3),0)),IF(AND($D31&lt;=DC$6,$E31&gt;=DC$5),60,0)))</f>
        <v>0</v>
      </c>
      <c r="DD31" s="80">
        <f>IF(OR($A31="",NOT(ISNUMBER($G31))),"",IF(AND($F31&lt;=DD$6,$G31&gt;=DD$5),IF(DD$5&gt;$N31,5,$K31)*10+IF(AND($F31&gt;=DD$5,$F31&lt;=DD$6),IF(AND($G31&gt;=DD$5,$G31&lt;=DD$6),5,IF($L31=1,2,1)),IF(AND($G31&gt;=DD$5,$G31&lt;=DD$6),IF($M31&gt;0,4,3),0)),IF(AND($D31&lt;=DD$6,$E31&gt;=DD$5),60,0)))</f>
        <v>0</v>
      </c>
      <c r="DE31" s="80">
        <f>IF(OR($A31="",NOT(ISNUMBER($G31))),"",IF(AND($F31&lt;=DE$6,$G31&gt;=DE$5),IF(DE$5&gt;$N31,5,$K31)*10+IF(AND($F31&gt;=DE$5,$F31&lt;=DE$6),IF(AND($G31&gt;=DE$5,$G31&lt;=DE$6),5,IF($L31=1,2,1)),IF(AND($G31&gt;=DE$5,$G31&lt;=DE$6),IF($M31&gt;0,4,3),0)),IF(AND($D31&lt;=DE$6,$E31&gt;=DE$5),60,0)))</f>
        <v>0</v>
      </c>
      <c r="DF31" s="80">
        <f>IF(OR($A31="",NOT(ISNUMBER($G31))),"",IF(AND($F31&lt;=DF$6,$G31&gt;=DF$5),IF(DF$5&gt;$N31,5,$K31)*10+IF(AND($F31&gt;=DF$5,$F31&lt;=DF$6),IF(AND($G31&gt;=DF$5,$G31&lt;=DF$6),5,IF($L31=1,2,1)),IF(AND($G31&gt;=DF$5,$G31&lt;=DF$6),IF($M31&gt;0,4,3),0)),IF(AND($D31&lt;=DF$6,$E31&gt;=DF$5),60,0)))</f>
        <v>0</v>
      </c>
      <c r="DG31" s="80">
        <f>IF(OR($A31="",NOT(ISNUMBER($G31))),"",IF(AND($F31&lt;=DG$6,$G31&gt;=DG$5),IF(DG$5&gt;$N31,5,$K31)*10+IF(AND($F31&gt;=DG$5,$F31&lt;=DG$6),IF(AND($G31&gt;=DG$5,$G31&lt;=DG$6),5,IF($L31=1,2,1)),IF(AND($G31&gt;=DG$5,$G31&lt;=DG$6),IF($M31&gt;0,4,3),0)),IF(AND($D31&lt;=DG$6,$E31&gt;=DG$5),60,0)))</f>
        <v>0</v>
      </c>
      <c r="DH31" s="80">
        <f>IF(OR($A31="",NOT(ISNUMBER($G31))),"",IF(AND($F31&lt;=DH$6,$G31&gt;=DH$5),IF(DH$5&gt;$N31,5,$K31)*10+IF(AND($F31&gt;=DH$5,$F31&lt;=DH$6),IF(AND($G31&gt;=DH$5,$G31&lt;=DH$6),5,IF($L31=1,2,1)),IF(AND($G31&gt;=DH$5,$G31&lt;=DH$6),IF($M31&gt;0,4,3),0)),IF(AND($D31&lt;=DH$6,$E31&gt;=DH$5),60,0)))</f>
        <v>0</v>
      </c>
      <c r="DI31" s="80">
        <f>IF(OR($A31="",NOT(ISNUMBER($G31))),"",IF(AND($F31&lt;=DI$6,$G31&gt;=DI$5),IF(DI$5&gt;$N31,5,$K31)*10+IF(AND($F31&gt;=DI$5,$F31&lt;=DI$6),IF(AND($G31&gt;=DI$5,$G31&lt;=DI$6),5,IF($L31=1,2,1)),IF(AND($G31&gt;=DI$5,$G31&lt;=DI$6),IF($M31&gt;0,4,3),0)),IF(AND($D31&lt;=DI$6,$E31&gt;=DI$5),60,0)))</f>
        <v>0</v>
      </c>
      <c r="DJ31" s="80">
        <f>IF(OR($A31="",NOT(ISNUMBER($G31))),"",IF(AND($F31&lt;=DJ$6,$G31&gt;=DJ$5),IF(DJ$5&gt;$N31,5,$K31)*10+IF(AND($F31&gt;=DJ$5,$F31&lt;=DJ$6),IF(AND($G31&gt;=DJ$5,$G31&lt;=DJ$6),5,IF($L31=1,2,1)),IF(AND($G31&gt;=DJ$5,$G31&lt;=DJ$6),IF($M31&gt;0,4,3),0)),IF(AND($D31&lt;=DJ$6,$E31&gt;=DJ$5),60,0)))</f>
        <v>0</v>
      </c>
      <c r="DK31" s="80">
        <f>IF(OR($A31="",NOT(ISNUMBER($G31))),"",IF(AND($F31&lt;=DK$6,$G31&gt;=DK$5),IF(DK$5&gt;$N31,5,$K31)*10+IF(AND($F31&gt;=DK$5,$F31&lt;=DK$6),IF(AND($G31&gt;=DK$5,$G31&lt;=DK$6),5,IF($L31=1,2,1)),IF(AND($G31&gt;=DK$5,$G31&lt;=DK$6),IF($M31&gt;0,4,3),0)),IF(AND($D31&lt;=DK$6,$E31&gt;=DK$5),60,0)))</f>
        <v>0</v>
      </c>
      <c r="DL31" s="80">
        <f>IF(OR($A31="",NOT(ISNUMBER($G31))),"",IF(AND($F31&lt;=DL$6,$G31&gt;=DL$5),IF(DL$5&gt;$N31,5,$K31)*10+IF(AND($F31&gt;=DL$5,$F31&lt;=DL$6),IF(AND($G31&gt;=DL$5,$G31&lt;=DL$6),5,IF($L31=1,2,1)),IF(AND($G31&gt;=DL$5,$G31&lt;=DL$6),IF($M31&gt;0,4,3),0)),IF(AND($D31&lt;=DL$6,$E31&gt;=DL$5),60,0)))</f>
        <v>0</v>
      </c>
      <c r="DM31" s="80">
        <f>IF(OR($A31="",NOT(ISNUMBER($G31))),"",IF(AND($F31&lt;=DM$6,$G31&gt;=DM$5),IF(DM$5&gt;$N31,5,$K31)*10+IF(AND($F31&gt;=DM$5,$F31&lt;=DM$6),IF(AND($G31&gt;=DM$5,$G31&lt;=DM$6),5,IF($L31=1,2,1)),IF(AND($G31&gt;=DM$5,$G31&lt;=DM$6),IF($M31&gt;0,4,3),0)),IF(AND($D31&lt;=DM$6,$E31&gt;=DM$5),60,0)))</f>
        <v>0</v>
      </c>
      <c r="DN31" s="80">
        <f>IF(OR($A31="",NOT(ISNUMBER($G31))),"",IF(AND($F31&lt;=DN$6,$G31&gt;=DN$5),IF(DN$5&gt;$N31,5,$K31)*10+IF(AND($F31&gt;=DN$5,$F31&lt;=DN$6),IF(AND($G31&gt;=DN$5,$G31&lt;=DN$6),5,IF($L31=1,2,1)),IF(AND($G31&gt;=DN$5,$G31&lt;=DN$6),IF($M31&gt;0,4,3),0)),IF(AND($D31&lt;=DN$6,$E31&gt;=DN$5),60,0)))</f>
        <v>0</v>
      </c>
      <c r="DO31" s="80">
        <f>IF(OR($A31="",NOT(ISNUMBER($G31))),"",IF(AND($F31&lt;=DO$6,$G31&gt;=DO$5),IF(DO$5&gt;$N31,5,$K31)*10+IF(AND($F31&gt;=DO$5,$F31&lt;=DO$6),IF(AND($G31&gt;=DO$5,$G31&lt;=DO$6),5,IF($L31=1,2,1)),IF(AND($G31&gt;=DO$5,$G31&lt;=DO$6),IF($M31&gt;0,4,3),0)),IF(AND($D31&lt;=DO$6,$E31&gt;=DO$5),60,0)))</f>
        <v>0</v>
      </c>
      <c r="DP31" s="80">
        <f>IF(OR($A31="",NOT(ISNUMBER($G31))),"",IF(AND($F31&lt;=DP$6,$G31&gt;=DP$5),IF(DP$5&gt;$N31,5,$K31)*10+IF(AND($F31&gt;=DP$5,$F31&lt;=DP$6),IF(AND($G31&gt;=DP$5,$G31&lt;=DP$6),5,IF($L31=1,2,1)),IF(AND($G31&gt;=DP$5,$G31&lt;=DP$6),IF($M31&gt;0,4,3),0)),IF(AND($D31&lt;=DP$6,$E31&gt;=DP$5),60,0)))</f>
        <v>0</v>
      </c>
      <c r="DQ31" s="80">
        <f>IF(OR($A31="",NOT(ISNUMBER($G31))),"",IF(AND($F31&lt;=DQ$6,$G31&gt;=DQ$5),IF(DQ$5&gt;$N31,5,$K31)*10+IF(AND($F31&gt;=DQ$5,$F31&lt;=DQ$6),IF(AND($G31&gt;=DQ$5,$G31&lt;=DQ$6),5,IF($L31=1,2,1)),IF(AND($G31&gt;=DQ$5,$G31&lt;=DQ$6),IF($M31&gt;0,4,3),0)),IF(AND($D31&lt;=DQ$6,$E31&gt;=DQ$5),60,0)))</f>
        <v>0</v>
      </c>
      <c r="DR31" s="80">
        <f>IF(OR($A31="",NOT(ISNUMBER($G31))),"",IF(AND($F31&lt;=DR$6,$G31&gt;=DR$5),IF(DR$5&gt;$N31,5,$K31)*10+IF(AND($F31&gt;=DR$5,$F31&lt;=DR$6),IF(AND($G31&gt;=DR$5,$G31&lt;=DR$6),5,IF($L31=1,2,1)),IF(AND($G31&gt;=DR$5,$G31&lt;=DR$6),IF($M31&gt;0,4,3),0)),IF(AND($D31&lt;=DR$6,$E31&gt;=DR$5),60,0)))</f>
        <v>0</v>
      </c>
      <c r="DS31" s="80">
        <f>IF(OR($A31="",NOT(ISNUMBER($G31))),"",IF(AND($F31&lt;=DS$6,$G31&gt;=DS$5),IF(DS$5&gt;$N31,5,$K31)*10+IF(AND($F31&gt;=DS$5,$F31&lt;=DS$6),IF(AND($G31&gt;=DS$5,$G31&lt;=DS$6),5,IF($L31=1,2,1)),IF(AND($G31&gt;=DS$5,$G31&lt;=DS$6),IF($M31&gt;0,4,3),0)),IF(AND($D31&lt;=DS$6,$E31&gt;=DS$5),60,0)))</f>
        <v>0</v>
      </c>
      <c r="DT31" s="80">
        <f>IF(OR($A31="",NOT(ISNUMBER($G31))),"",IF(AND($F31&lt;=DT$6,$G31&gt;=DT$5),IF(DT$5&gt;$N31,5,$K31)*10+IF(AND($F31&gt;=DT$5,$F31&lt;=DT$6),IF(AND($G31&gt;=DT$5,$G31&lt;=DT$6),5,IF($L31=1,2,1)),IF(AND($G31&gt;=DT$5,$G31&lt;=DT$6),IF($M31&gt;0,4,3),0)),IF(AND($D31&lt;=DT$6,$E31&gt;=DT$5),60,0)))</f>
        <v>0</v>
      </c>
      <c r="DU31" s="80">
        <f>IF(OR($A31="",NOT(ISNUMBER($G31))),"",IF(AND($F31&lt;=DU$6,$G31&gt;=DU$5),IF(DU$5&gt;$N31,5,$K31)*10+IF(AND($F31&gt;=DU$5,$F31&lt;=DU$6),IF(AND($G31&gt;=DU$5,$G31&lt;=DU$6),5,IF($L31=1,2,1)),IF(AND($G31&gt;=DU$5,$G31&lt;=DU$6),IF($M31&gt;0,4,3),0)),IF(AND($D31&lt;=DU$6,$E31&gt;=DU$5),60,0)))</f>
        <v>0</v>
      </c>
      <c r="DV31" s="80">
        <f>IF(OR($A31="",NOT(ISNUMBER($G31))),"",IF(AND($F31&lt;=DV$6,$G31&gt;=DV$5),IF(DV$5&gt;$N31,5,$K31)*10+IF(AND($F31&gt;=DV$5,$F31&lt;=DV$6),IF(AND($G31&gt;=DV$5,$G31&lt;=DV$6),5,IF($L31=1,2,1)),IF(AND($G31&gt;=DV$5,$G31&lt;=DV$6),IF($M31&gt;0,4,3),0)),IF(AND($D31&lt;=DV$6,$E31&gt;=DV$5),60,0)))</f>
        <v>0</v>
      </c>
      <c r="DW31" s="80">
        <f>IF(OR($A31="",NOT(ISNUMBER($G31))),"",IF(AND($F31&lt;=DW$6,$G31&gt;=DW$5),IF(DW$5&gt;$N31,5,$K31)*10+IF(AND($F31&gt;=DW$5,$F31&lt;=DW$6),IF(AND($G31&gt;=DW$5,$G31&lt;=DW$6),5,IF($L31=1,2,1)),IF(AND($G31&gt;=DW$5,$G31&lt;=DW$6),IF($M31&gt;0,4,3),0)),IF(AND($D31&lt;=DW$6,$E31&gt;=DW$5),60,0)))</f>
        <v>0</v>
      </c>
      <c r="DX31" s="80">
        <f>IF(OR($A31="",NOT(ISNUMBER($G31))),"",IF(AND($F31&lt;=DX$6,$G31&gt;=DX$5),IF(DX$5&gt;$N31,5,$K31)*10+IF(AND($F31&gt;=DX$5,$F31&lt;=DX$6),IF(AND($G31&gt;=DX$5,$G31&lt;=DX$6),5,IF($L31=1,2,1)),IF(AND($G31&gt;=DX$5,$G31&lt;=DX$6),IF($M31&gt;0,4,3),0)),IF(AND($D31&lt;=DX$6,$E31&gt;=DX$5),60,0)))</f>
        <v>0</v>
      </c>
      <c r="DY31" s="80">
        <f>IF(OR($A31="",NOT(ISNUMBER($G31))),"",IF(AND($F31&lt;=DY$6,$G31&gt;=DY$5),IF(DY$5&gt;$N31,5,$K31)*10+IF(AND($F31&gt;=DY$5,$F31&lt;=DY$6),IF(AND($G31&gt;=DY$5,$G31&lt;=DY$6),5,IF($L31=1,2,1)),IF(AND($G31&gt;=DY$5,$G31&lt;=DY$6),IF($M31&gt;0,4,3),0)),IF(AND($D31&lt;=DY$6,$E31&gt;=DY$5),60,0)))</f>
        <v>0</v>
      </c>
      <c r="DZ31" s="80">
        <f>IF(OR($A31="",NOT(ISNUMBER($G31))),"",IF(AND($F31&lt;=DZ$6,$G31&gt;=DZ$5),IF(DZ$5&gt;$N31,5,$K31)*10+IF(AND($F31&gt;=DZ$5,$F31&lt;=DZ$6),IF(AND($G31&gt;=DZ$5,$G31&lt;=DZ$6),5,IF($L31=1,2,1)),IF(AND($G31&gt;=DZ$5,$G31&lt;=DZ$6),IF($M31&gt;0,4,3),0)),IF(AND($D31&lt;=DZ$6,$E31&gt;=DZ$5),60,0)))</f>
        <v>0</v>
      </c>
      <c r="EA31" s="80">
        <f>IF(OR($A31="",NOT(ISNUMBER($G31))),"",IF(AND($F31&lt;=EA$6,$G31&gt;=EA$5),IF(EA$5&gt;$N31,5,$K31)*10+IF(AND($F31&gt;=EA$5,$F31&lt;=EA$6),IF(AND($G31&gt;=EA$5,$G31&lt;=EA$6),5,IF($L31=1,2,1)),IF(AND($G31&gt;=EA$5,$G31&lt;=EA$6),IF($M31&gt;0,4,3),0)),IF(AND($D31&lt;=EA$6,$E31&gt;=EA$5),60,0)))</f>
        <v>0</v>
      </c>
      <c r="EB31" s="80">
        <f>IF(OR($A31="",NOT(ISNUMBER($G31))),"",IF(AND($F31&lt;=EB$6,$G31&gt;=EB$5),IF(EB$5&gt;$N31,5,$K31)*10+IF(AND($F31&gt;=EB$5,$F31&lt;=EB$6),IF(AND($G31&gt;=EB$5,$G31&lt;=EB$6),5,IF($L31=1,2,1)),IF(AND($G31&gt;=EB$5,$G31&lt;=EB$6),IF($M31&gt;0,4,3),0)),IF(AND($D31&lt;=EB$6,$E31&gt;=EB$5),60,0)))</f>
        <v>0</v>
      </c>
      <c r="EC31" s="80">
        <f>IF(OR($A31="",NOT(ISNUMBER($G31))),"",IF(AND($F31&lt;=EC$6,$G31&gt;=EC$5),IF(EC$5&gt;$N31,5,$K31)*10+IF(AND($F31&gt;=EC$5,$F31&lt;=EC$6),IF(AND($G31&gt;=EC$5,$G31&lt;=EC$6),5,IF($L31=1,2,1)),IF(AND($G31&gt;=EC$5,$G31&lt;=EC$6),IF($M31&gt;0,4,3),0)),IF(AND($D31&lt;=EC$6,$E31&gt;=EC$5),60,0)))</f>
        <v>0</v>
      </c>
      <c r="ED31" s="80">
        <f>IF(OR($A31="",NOT(ISNUMBER($G31))),"",IF(AND($F31&lt;=ED$6,$G31&gt;=ED$5),IF(ED$5&gt;$N31,5,$K31)*10+IF(AND($F31&gt;=ED$5,$F31&lt;=ED$6),IF(AND($G31&gt;=ED$5,$G31&lt;=ED$6),5,IF($L31=1,2,1)),IF(AND($G31&gt;=ED$5,$G31&lt;=ED$6),IF($M31&gt;0,4,3),0)),IF(AND($D31&lt;=ED$6,$E31&gt;=ED$5),60,0)))</f>
        <v>0</v>
      </c>
    </row>
    <row r="32" ht="18" customHeight="1">
      <c r="A32" s="52">
        <f>IF(Tasks!$B32="","",Tasks!$A32)</f>
        <v>22</v>
      </c>
      <c r="B32" s="78" t="str">
        <f>IF(Tasks!$B32="","",Tasks!$B32)</f>
        <v>FEED | Finishing – Batch 2 (1,500 components)</v>
      </c>
      <c r="C32" s="25" t="str">
        <f>IF($B32="","",IF(AND(Tasks!$D32="",Tasks!$G32=""),"-",IF(Tasks!$D32="","",Tasks!$D32&amp;IF(OR(Tasks!$E32="",Tasks!$E32="FS"),IF(N(Tasks!$F32)=0,"","FS"),Tasks!$E32)&amp;IF(N(Tasks!$F32)=0,"",IF(Tasks!$F32&gt;0,"+","")&amp;Tasks!$F32))&amp;IF(AND(Tasks!$D32&lt;&gt;"",Tasks!$G32&lt;&gt;""),", ","")&amp;IF(Tasks!$G32="","",Tasks!$G32&amp;IF(OR(Tasks!$H32="",Tasks!$H32="FS"),IF(N(Tasks!$I32)=0,"","FS"),Tasks!$H32)&amp;IF(N(Tasks!$I32)=0,"",IF(Tasks!$I32&gt;0,"+","")&amp;Tasks!$I32))))</f>
        <v>21, 17</v>
      </c>
      <c r="D32" s="51">
        <f>IF(OR($B32="",Tasks!$Q32=""),"",Tasks!$Q32)</f>
        <v>46457.0</v>
      </c>
      <c r="E32" s="51">
        <f>IF(OR($B32="",Tasks!$R32=""),"",Tasks!$R32)</f>
        <v>46485.0</v>
      </c>
      <c r="F32" s="51">
        <f>IF(OR($B32="",Tasks!$S32=""),"",Tasks!$S32)</f>
        <v>46457.0</v>
      </c>
      <c r="G32" s="51">
        <f>IF(OR($B32="",Tasks!$T32=""),"",Tasks!$T32)</f>
        <v>46485.0</v>
      </c>
      <c r="H32" s="52" t="str">
        <f>IF($B32="","",Tasks!$AE32)</f>
        <v>Not Started</v>
      </c>
      <c r="I32" s="79">
        <f>IF($B32="","",Tasks!$AF32)</f>
        <v>0</v>
      </c>
      <c r="J32" s="53">
        <f>IF(OR($B32="",Tasks!$V32=""),"",Tasks!$V32)</f>
        <v>0</v>
      </c>
      <c r="K32" s="52">
        <f>IF($B32="","",Tasks!$AA32)</f>
        <v>3</v>
      </c>
      <c r="L32" s="52">
        <f>IF($B32="","",Tasks!$AB32)</f>
        <v>1</v>
      </c>
      <c r="M32" s="52">
        <f>IF($B32="","",Tasks!$Z32)</f>
        <v>1</v>
      </c>
      <c r="N32" s="52">
        <f>IF(OR($B32="",Tasks!$AG32=""),"",Tasks!$AG32)</f>
        <v>46485.0</v>
      </c>
      <c r="O32" s="80">
        <f>IF(OR($A32="",NOT(ISNUMBER($G32))),"",IF(AND($F32&lt;=O$6,$G32&gt;=O$5),IF(O$5&gt;$N32,5,$K32)*10+IF(AND($F32&gt;=O$5,$F32&lt;=O$6),IF(AND($G32&gt;=O$5,$G32&lt;=O$6),5,IF($L32=1,2,1)),IF(AND($G32&gt;=O$5,$G32&lt;=O$6),IF($M32&gt;0,4,3),0)),IF(AND($D32&lt;=O$6,$E32&gt;=O$5),60,0)))</f>
        <v>0</v>
      </c>
      <c r="P32" s="80">
        <f>IF(OR($A32="",NOT(ISNUMBER($G32))),"",IF(AND($F32&lt;=P$6,$G32&gt;=P$5),IF(P$5&gt;$N32,5,$K32)*10+IF(AND($F32&gt;=P$5,$F32&lt;=P$6),IF(AND($G32&gt;=P$5,$G32&lt;=P$6),5,IF($L32=1,2,1)),IF(AND($G32&gt;=P$5,$G32&lt;=P$6),IF($M32&gt;0,4,3),0)),IF(AND($D32&lt;=P$6,$E32&gt;=P$5),60,0)))</f>
        <v>0</v>
      </c>
      <c r="Q32" s="80">
        <f>IF(OR($A32="",NOT(ISNUMBER($G32))),"",IF(AND($F32&lt;=Q$6,$G32&gt;=Q$5),IF(Q$5&gt;$N32,5,$K32)*10+IF(AND($F32&gt;=Q$5,$F32&lt;=Q$6),IF(AND($G32&gt;=Q$5,$G32&lt;=Q$6),5,IF($L32=1,2,1)),IF(AND($G32&gt;=Q$5,$G32&lt;=Q$6),IF($M32&gt;0,4,3),0)),IF(AND($D32&lt;=Q$6,$E32&gt;=Q$5),60,0)))</f>
        <v>0</v>
      </c>
      <c r="R32" s="80">
        <f>IF(OR($A32="",NOT(ISNUMBER($G32))),"",IF(AND($F32&lt;=R$6,$G32&gt;=R$5),IF(R$5&gt;$N32,5,$K32)*10+IF(AND($F32&gt;=R$5,$F32&lt;=R$6),IF(AND($G32&gt;=R$5,$G32&lt;=R$6),5,IF($L32=1,2,1)),IF(AND($G32&gt;=R$5,$G32&lt;=R$6),IF($M32&gt;0,4,3),0)),IF(AND($D32&lt;=R$6,$E32&gt;=R$5),60,0)))</f>
        <v>0</v>
      </c>
      <c r="S32" s="80">
        <f>IF(OR($A32="",NOT(ISNUMBER($G32))),"",IF(AND($F32&lt;=S$6,$G32&gt;=S$5),IF(S$5&gt;$N32,5,$K32)*10+IF(AND($F32&gt;=S$5,$F32&lt;=S$6),IF(AND($G32&gt;=S$5,$G32&lt;=S$6),5,IF($L32=1,2,1)),IF(AND($G32&gt;=S$5,$G32&lt;=S$6),IF($M32&gt;0,4,3),0)),IF(AND($D32&lt;=S$6,$E32&gt;=S$5),60,0)))</f>
        <v>0</v>
      </c>
      <c r="T32" s="80">
        <f>IF(OR($A32="",NOT(ISNUMBER($G32))),"",IF(AND($F32&lt;=T$6,$G32&gt;=T$5),IF(T$5&gt;$N32,5,$K32)*10+IF(AND($F32&gt;=T$5,$F32&lt;=T$6),IF(AND($G32&gt;=T$5,$G32&lt;=T$6),5,IF($L32=1,2,1)),IF(AND($G32&gt;=T$5,$G32&lt;=T$6),IF($M32&gt;0,4,3),0)),IF(AND($D32&lt;=T$6,$E32&gt;=T$5),60,0)))</f>
        <v>0</v>
      </c>
      <c r="U32" s="80">
        <f>IF(OR($A32="",NOT(ISNUMBER($G32))),"",IF(AND($F32&lt;=U$6,$G32&gt;=U$5),IF(U$5&gt;$N32,5,$K32)*10+IF(AND($F32&gt;=U$5,$F32&lt;=U$6),IF(AND($G32&gt;=U$5,$G32&lt;=U$6),5,IF($L32=1,2,1)),IF(AND($G32&gt;=U$5,$G32&lt;=U$6),IF($M32&gt;0,4,3),0)),IF(AND($D32&lt;=U$6,$E32&gt;=U$5),60,0)))</f>
        <v>0</v>
      </c>
      <c r="V32" s="80">
        <f>IF(OR($A32="",NOT(ISNUMBER($G32))),"",IF(AND($F32&lt;=V$6,$G32&gt;=V$5),IF(V$5&gt;$N32,5,$K32)*10+IF(AND($F32&gt;=V$5,$F32&lt;=V$6),IF(AND($G32&gt;=V$5,$G32&lt;=V$6),5,IF($L32=1,2,1)),IF(AND($G32&gt;=V$5,$G32&lt;=V$6),IF($M32&gt;0,4,3),0)),IF(AND($D32&lt;=V$6,$E32&gt;=V$5),60,0)))</f>
        <v>0</v>
      </c>
      <c r="W32" s="80">
        <f>IF(OR($A32="",NOT(ISNUMBER($G32))),"",IF(AND($F32&lt;=W$6,$G32&gt;=W$5),IF(W$5&gt;$N32,5,$K32)*10+IF(AND($F32&gt;=W$5,$F32&lt;=W$6),IF(AND($G32&gt;=W$5,$G32&lt;=W$6),5,IF($L32=1,2,1)),IF(AND($G32&gt;=W$5,$G32&lt;=W$6),IF($M32&gt;0,4,3),0)),IF(AND($D32&lt;=W$6,$E32&gt;=W$5),60,0)))</f>
        <v>0</v>
      </c>
      <c r="X32" s="80">
        <f>IF(OR($A32="",NOT(ISNUMBER($G32))),"",IF(AND($F32&lt;=X$6,$G32&gt;=X$5),IF(X$5&gt;$N32,5,$K32)*10+IF(AND($F32&gt;=X$5,$F32&lt;=X$6),IF(AND($G32&gt;=X$5,$G32&lt;=X$6),5,IF($L32=1,2,1)),IF(AND($G32&gt;=X$5,$G32&lt;=X$6),IF($M32&gt;0,4,3),0)),IF(AND($D32&lt;=X$6,$E32&gt;=X$5),60,0)))</f>
        <v>0</v>
      </c>
      <c r="Y32" s="80">
        <f>IF(OR($A32="",NOT(ISNUMBER($G32))),"",IF(AND($F32&lt;=Y$6,$G32&gt;=Y$5),IF(Y$5&gt;$N32,5,$K32)*10+IF(AND($F32&gt;=Y$5,$F32&lt;=Y$6),IF(AND($G32&gt;=Y$5,$G32&lt;=Y$6),5,IF($L32=1,2,1)),IF(AND($G32&gt;=Y$5,$G32&lt;=Y$6),IF($M32&gt;0,4,3),0)),IF(AND($D32&lt;=Y$6,$E32&gt;=Y$5),60,0)))</f>
        <v>0</v>
      </c>
      <c r="Z32" s="80">
        <f>IF(OR($A32="",NOT(ISNUMBER($G32))),"",IF(AND($F32&lt;=Z$6,$G32&gt;=Z$5),IF(Z$5&gt;$N32,5,$K32)*10+IF(AND($F32&gt;=Z$5,$F32&lt;=Z$6),IF(AND($G32&gt;=Z$5,$G32&lt;=Z$6),5,IF($L32=1,2,1)),IF(AND($G32&gt;=Z$5,$G32&lt;=Z$6),IF($M32&gt;0,4,3),0)),IF(AND($D32&lt;=Z$6,$E32&gt;=Z$5),60,0)))</f>
        <v>0</v>
      </c>
      <c r="AA32" s="80">
        <f>IF(OR($A32="",NOT(ISNUMBER($G32))),"",IF(AND($F32&lt;=AA$6,$G32&gt;=AA$5),IF(AA$5&gt;$N32,5,$K32)*10+IF(AND($F32&gt;=AA$5,$F32&lt;=AA$6),IF(AND($G32&gt;=AA$5,$G32&lt;=AA$6),5,IF($L32=1,2,1)),IF(AND($G32&gt;=AA$5,$G32&lt;=AA$6),IF($M32&gt;0,4,3),0)),IF(AND($D32&lt;=AA$6,$E32&gt;=AA$5),60,0)))</f>
        <v>0</v>
      </c>
      <c r="AB32" s="80">
        <f>IF(OR($A32="",NOT(ISNUMBER($G32))),"",IF(AND($F32&lt;=AB$6,$G32&gt;=AB$5),IF(AB$5&gt;$N32,5,$K32)*10+IF(AND($F32&gt;=AB$5,$F32&lt;=AB$6),IF(AND($G32&gt;=AB$5,$G32&lt;=AB$6),5,IF($L32=1,2,1)),IF(AND($G32&gt;=AB$5,$G32&lt;=AB$6),IF($M32&gt;0,4,3),0)),IF(AND($D32&lt;=AB$6,$E32&gt;=AB$5),60,0)))</f>
        <v>0</v>
      </c>
      <c r="AC32" s="80">
        <f>IF(OR($A32="",NOT(ISNUMBER($G32))),"",IF(AND($F32&lt;=AC$6,$G32&gt;=AC$5),IF(AC$5&gt;$N32,5,$K32)*10+IF(AND($F32&gt;=AC$5,$F32&lt;=AC$6),IF(AND($G32&gt;=AC$5,$G32&lt;=AC$6),5,IF($L32=1,2,1)),IF(AND($G32&gt;=AC$5,$G32&lt;=AC$6),IF($M32&gt;0,4,3),0)),IF(AND($D32&lt;=AC$6,$E32&gt;=AC$5),60,0)))</f>
        <v>0</v>
      </c>
      <c r="AD32" s="80">
        <f>IF(OR($A32="",NOT(ISNUMBER($G32))),"",IF(AND($F32&lt;=AD$6,$G32&gt;=AD$5),IF(AD$5&gt;$N32,5,$K32)*10+IF(AND($F32&gt;=AD$5,$F32&lt;=AD$6),IF(AND($G32&gt;=AD$5,$G32&lt;=AD$6),5,IF($L32=1,2,1)),IF(AND($G32&gt;=AD$5,$G32&lt;=AD$6),IF($M32&gt;0,4,3),0)),IF(AND($D32&lt;=AD$6,$E32&gt;=AD$5),60,0)))</f>
        <v>0</v>
      </c>
      <c r="AE32" s="80">
        <f>IF(OR($A32="",NOT(ISNUMBER($G32))),"",IF(AND($F32&lt;=AE$6,$G32&gt;=AE$5),IF(AE$5&gt;$N32,5,$K32)*10+IF(AND($F32&gt;=AE$5,$F32&lt;=AE$6),IF(AND($G32&gt;=AE$5,$G32&lt;=AE$6),5,IF($L32=1,2,1)),IF(AND($G32&gt;=AE$5,$G32&lt;=AE$6),IF($M32&gt;0,4,3),0)),IF(AND($D32&lt;=AE$6,$E32&gt;=AE$5),60,0)))</f>
        <v>0</v>
      </c>
      <c r="AF32" s="80">
        <f>IF(OR($A32="",NOT(ISNUMBER($G32))),"",IF(AND($F32&lt;=AF$6,$G32&gt;=AF$5),IF(AF$5&gt;$N32,5,$K32)*10+IF(AND($F32&gt;=AF$5,$F32&lt;=AF$6),IF(AND($G32&gt;=AF$5,$G32&lt;=AF$6),5,IF($L32=1,2,1)),IF(AND($G32&gt;=AF$5,$G32&lt;=AF$6),IF($M32&gt;0,4,3),0)),IF(AND($D32&lt;=AF$6,$E32&gt;=AF$5),60,0)))</f>
        <v>0</v>
      </c>
      <c r="AG32" s="80">
        <f>IF(OR($A32="",NOT(ISNUMBER($G32))),"",IF(AND($F32&lt;=AG$6,$G32&gt;=AG$5),IF(AG$5&gt;$N32,5,$K32)*10+IF(AND($F32&gt;=AG$5,$F32&lt;=AG$6),IF(AND($G32&gt;=AG$5,$G32&lt;=AG$6),5,IF($L32=1,2,1)),IF(AND($G32&gt;=AG$5,$G32&lt;=AG$6),IF($M32&gt;0,4,3),0)),IF(AND($D32&lt;=AG$6,$E32&gt;=AG$5),60,0)))</f>
        <v>0</v>
      </c>
      <c r="AH32" s="80">
        <f>IF(OR($A32="",NOT(ISNUMBER($G32))),"",IF(AND($F32&lt;=AH$6,$G32&gt;=AH$5),IF(AH$5&gt;$N32,5,$K32)*10+IF(AND($F32&gt;=AH$5,$F32&lt;=AH$6),IF(AND($G32&gt;=AH$5,$G32&lt;=AH$6),5,IF($L32=1,2,1)),IF(AND($G32&gt;=AH$5,$G32&lt;=AH$6),IF($M32&gt;0,4,3),0)),IF(AND($D32&lt;=AH$6,$E32&gt;=AH$5),60,0)))</f>
        <v>0</v>
      </c>
      <c r="AI32" s="80">
        <f>IF(OR($A32="",NOT(ISNUMBER($G32))),"",IF(AND($F32&lt;=AI$6,$G32&gt;=AI$5),IF(AI$5&gt;$N32,5,$K32)*10+IF(AND($F32&gt;=AI$5,$F32&lt;=AI$6),IF(AND($G32&gt;=AI$5,$G32&lt;=AI$6),5,IF($L32=1,2,1)),IF(AND($G32&gt;=AI$5,$G32&lt;=AI$6),IF($M32&gt;0,4,3),0)),IF(AND($D32&lt;=AI$6,$E32&gt;=AI$5),60,0)))</f>
        <v>0</v>
      </c>
      <c r="AJ32" s="80">
        <f>IF(OR($A32="",NOT(ISNUMBER($G32))),"",IF(AND($F32&lt;=AJ$6,$G32&gt;=AJ$5),IF(AJ$5&gt;$N32,5,$K32)*10+IF(AND($F32&gt;=AJ$5,$F32&lt;=AJ$6),IF(AND($G32&gt;=AJ$5,$G32&lt;=AJ$6),5,IF($L32=1,2,1)),IF(AND($G32&gt;=AJ$5,$G32&lt;=AJ$6),IF($M32&gt;0,4,3),0)),IF(AND($D32&lt;=AJ$6,$E32&gt;=AJ$5),60,0)))</f>
        <v>32</v>
      </c>
      <c r="AK32" s="80">
        <f>IF(OR($A32="",NOT(ISNUMBER($G32))),"",IF(AND($F32&lt;=AK$6,$G32&gt;=AK$5),IF(AK$5&gt;$N32,5,$K32)*10+IF(AND($F32&gt;=AK$5,$F32&lt;=AK$6),IF(AND($G32&gt;=AK$5,$G32&lt;=AK$6),5,IF($L32=1,2,1)),IF(AND($G32&gt;=AK$5,$G32&lt;=AK$6),IF($M32&gt;0,4,3),0)),IF(AND($D32&lt;=AK$6,$E32&gt;=AK$5),60,0)))</f>
        <v>30</v>
      </c>
      <c r="AL32" s="80">
        <f>IF(OR($A32="",NOT(ISNUMBER($G32))),"",IF(AND($F32&lt;=AL$6,$G32&gt;=AL$5),IF(AL$5&gt;$N32,5,$K32)*10+IF(AND($F32&gt;=AL$5,$F32&lt;=AL$6),IF(AND($G32&gt;=AL$5,$G32&lt;=AL$6),5,IF($L32=1,2,1)),IF(AND($G32&gt;=AL$5,$G32&lt;=AL$6),IF($M32&gt;0,4,3),0)),IF(AND($D32&lt;=AL$6,$E32&gt;=AL$5),60,0)))</f>
        <v>30</v>
      </c>
      <c r="AM32" s="80">
        <f>IF(OR($A32="",NOT(ISNUMBER($G32))),"",IF(AND($F32&lt;=AM$6,$G32&gt;=AM$5),IF(AM$5&gt;$N32,5,$K32)*10+IF(AND($F32&gt;=AM$5,$F32&lt;=AM$6),IF(AND($G32&gt;=AM$5,$G32&lt;=AM$6),5,IF($L32=1,2,1)),IF(AND($G32&gt;=AM$5,$G32&lt;=AM$6),IF($M32&gt;0,4,3),0)),IF(AND($D32&lt;=AM$6,$E32&gt;=AM$5),60,0)))</f>
        <v>30</v>
      </c>
      <c r="AN32" s="80">
        <f>IF(OR($A32="",NOT(ISNUMBER($G32))),"",IF(AND($F32&lt;=AN$6,$G32&gt;=AN$5),IF(AN$5&gt;$N32,5,$K32)*10+IF(AND($F32&gt;=AN$5,$F32&lt;=AN$6),IF(AND($G32&gt;=AN$5,$G32&lt;=AN$6),5,IF($L32=1,2,1)),IF(AND($G32&gt;=AN$5,$G32&lt;=AN$6),IF($M32&gt;0,4,3),0)),IF(AND($D32&lt;=AN$6,$E32&gt;=AN$5),60,0)))</f>
        <v>34</v>
      </c>
      <c r="AO32" s="80">
        <f>IF(OR($A32="",NOT(ISNUMBER($G32))),"",IF(AND($F32&lt;=AO$6,$G32&gt;=AO$5),IF(AO$5&gt;$N32,5,$K32)*10+IF(AND($F32&gt;=AO$5,$F32&lt;=AO$6),IF(AND($G32&gt;=AO$5,$G32&lt;=AO$6),5,IF($L32=1,2,1)),IF(AND($G32&gt;=AO$5,$G32&lt;=AO$6),IF($M32&gt;0,4,3),0)),IF(AND($D32&lt;=AO$6,$E32&gt;=AO$5),60,0)))</f>
        <v>0</v>
      </c>
      <c r="AP32" s="80">
        <f>IF(OR($A32="",NOT(ISNUMBER($G32))),"",IF(AND($F32&lt;=AP$6,$G32&gt;=AP$5),IF(AP$5&gt;$N32,5,$K32)*10+IF(AND($F32&gt;=AP$5,$F32&lt;=AP$6),IF(AND($G32&gt;=AP$5,$G32&lt;=AP$6),5,IF($L32=1,2,1)),IF(AND($G32&gt;=AP$5,$G32&lt;=AP$6),IF($M32&gt;0,4,3),0)),IF(AND($D32&lt;=AP$6,$E32&gt;=AP$5),60,0)))</f>
        <v>0</v>
      </c>
      <c r="AQ32" s="80">
        <f>IF(OR($A32="",NOT(ISNUMBER($G32))),"",IF(AND($F32&lt;=AQ$6,$G32&gt;=AQ$5),IF(AQ$5&gt;$N32,5,$K32)*10+IF(AND($F32&gt;=AQ$5,$F32&lt;=AQ$6),IF(AND($G32&gt;=AQ$5,$G32&lt;=AQ$6),5,IF($L32=1,2,1)),IF(AND($G32&gt;=AQ$5,$G32&lt;=AQ$6),IF($M32&gt;0,4,3),0)),IF(AND($D32&lt;=AQ$6,$E32&gt;=AQ$5),60,0)))</f>
        <v>0</v>
      </c>
      <c r="AR32" s="80">
        <f>IF(OR($A32="",NOT(ISNUMBER($G32))),"",IF(AND($F32&lt;=AR$6,$G32&gt;=AR$5),IF(AR$5&gt;$N32,5,$K32)*10+IF(AND($F32&gt;=AR$5,$F32&lt;=AR$6),IF(AND($G32&gt;=AR$5,$G32&lt;=AR$6),5,IF($L32=1,2,1)),IF(AND($G32&gt;=AR$5,$G32&lt;=AR$6),IF($M32&gt;0,4,3),0)),IF(AND($D32&lt;=AR$6,$E32&gt;=AR$5),60,0)))</f>
        <v>0</v>
      </c>
      <c r="AS32" s="80">
        <f>IF(OR($A32="",NOT(ISNUMBER($G32))),"",IF(AND($F32&lt;=AS$6,$G32&gt;=AS$5),IF(AS$5&gt;$N32,5,$K32)*10+IF(AND($F32&gt;=AS$5,$F32&lt;=AS$6),IF(AND($G32&gt;=AS$5,$G32&lt;=AS$6),5,IF($L32=1,2,1)),IF(AND($G32&gt;=AS$5,$G32&lt;=AS$6),IF($M32&gt;0,4,3),0)),IF(AND($D32&lt;=AS$6,$E32&gt;=AS$5),60,0)))</f>
        <v>0</v>
      </c>
      <c r="AT32" s="80">
        <f>IF(OR($A32="",NOT(ISNUMBER($G32))),"",IF(AND($F32&lt;=AT$6,$G32&gt;=AT$5),IF(AT$5&gt;$N32,5,$K32)*10+IF(AND($F32&gt;=AT$5,$F32&lt;=AT$6),IF(AND($G32&gt;=AT$5,$G32&lt;=AT$6),5,IF($L32=1,2,1)),IF(AND($G32&gt;=AT$5,$G32&lt;=AT$6),IF($M32&gt;0,4,3),0)),IF(AND($D32&lt;=AT$6,$E32&gt;=AT$5),60,0)))</f>
        <v>0</v>
      </c>
      <c r="AU32" s="80">
        <f>IF(OR($A32="",NOT(ISNUMBER($G32))),"",IF(AND($F32&lt;=AU$6,$G32&gt;=AU$5),IF(AU$5&gt;$N32,5,$K32)*10+IF(AND($F32&gt;=AU$5,$F32&lt;=AU$6),IF(AND($G32&gt;=AU$5,$G32&lt;=AU$6),5,IF($L32=1,2,1)),IF(AND($G32&gt;=AU$5,$G32&lt;=AU$6),IF($M32&gt;0,4,3),0)),IF(AND($D32&lt;=AU$6,$E32&gt;=AU$5),60,0)))</f>
        <v>0</v>
      </c>
      <c r="AV32" s="80">
        <f>IF(OR($A32="",NOT(ISNUMBER($G32))),"",IF(AND($F32&lt;=AV$6,$G32&gt;=AV$5),IF(AV$5&gt;$N32,5,$K32)*10+IF(AND($F32&gt;=AV$5,$F32&lt;=AV$6),IF(AND($G32&gt;=AV$5,$G32&lt;=AV$6),5,IF($L32=1,2,1)),IF(AND($G32&gt;=AV$5,$G32&lt;=AV$6),IF($M32&gt;0,4,3),0)),IF(AND($D32&lt;=AV$6,$E32&gt;=AV$5),60,0)))</f>
        <v>0</v>
      </c>
      <c r="AW32" s="80">
        <f>IF(OR($A32="",NOT(ISNUMBER($G32))),"",IF(AND($F32&lt;=AW$6,$G32&gt;=AW$5),IF(AW$5&gt;$N32,5,$K32)*10+IF(AND($F32&gt;=AW$5,$F32&lt;=AW$6),IF(AND($G32&gt;=AW$5,$G32&lt;=AW$6),5,IF($L32=1,2,1)),IF(AND($G32&gt;=AW$5,$G32&lt;=AW$6),IF($M32&gt;0,4,3),0)),IF(AND($D32&lt;=AW$6,$E32&gt;=AW$5),60,0)))</f>
        <v>0</v>
      </c>
      <c r="AX32" s="80">
        <f>IF(OR($A32="",NOT(ISNUMBER($G32))),"",IF(AND($F32&lt;=AX$6,$G32&gt;=AX$5),IF(AX$5&gt;$N32,5,$K32)*10+IF(AND($F32&gt;=AX$5,$F32&lt;=AX$6),IF(AND($G32&gt;=AX$5,$G32&lt;=AX$6),5,IF($L32=1,2,1)),IF(AND($G32&gt;=AX$5,$G32&lt;=AX$6),IF($M32&gt;0,4,3),0)),IF(AND($D32&lt;=AX$6,$E32&gt;=AX$5),60,0)))</f>
        <v>0</v>
      </c>
      <c r="AY32" s="80">
        <f>IF(OR($A32="",NOT(ISNUMBER($G32))),"",IF(AND($F32&lt;=AY$6,$G32&gt;=AY$5),IF(AY$5&gt;$N32,5,$K32)*10+IF(AND($F32&gt;=AY$5,$F32&lt;=AY$6),IF(AND($G32&gt;=AY$5,$G32&lt;=AY$6),5,IF($L32=1,2,1)),IF(AND($G32&gt;=AY$5,$G32&lt;=AY$6),IF($M32&gt;0,4,3),0)),IF(AND($D32&lt;=AY$6,$E32&gt;=AY$5),60,0)))</f>
        <v>0</v>
      </c>
      <c r="AZ32" s="80">
        <f>IF(OR($A32="",NOT(ISNUMBER($G32))),"",IF(AND($F32&lt;=AZ$6,$G32&gt;=AZ$5),IF(AZ$5&gt;$N32,5,$K32)*10+IF(AND($F32&gt;=AZ$5,$F32&lt;=AZ$6),IF(AND($G32&gt;=AZ$5,$G32&lt;=AZ$6),5,IF($L32=1,2,1)),IF(AND($G32&gt;=AZ$5,$G32&lt;=AZ$6),IF($M32&gt;0,4,3),0)),IF(AND($D32&lt;=AZ$6,$E32&gt;=AZ$5),60,0)))</f>
        <v>0</v>
      </c>
      <c r="BA32" s="80">
        <f>IF(OR($A32="",NOT(ISNUMBER($G32))),"",IF(AND($F32&lt;=BA$6,$G32&gt;=BA$5),IF(BA$5&gt;$N32,5,$K32)*10+IF(AND($F32&gt;=BA$5,$F32&lt;=BA$6),IF(AND($G32&gt;=BA$5,$G32&lt;=BA$6),5,IF($L32=1,2,1)),IF(AND($G32&gt;=BA$5,$G32&lt;=BA$6),IF($M32&gt;0,4,3),0)),IF(AND($D32&lt;=BA$6,$E32&gt;=BA$5),60,0)))</f>
        <v>0</v>
      </c>
      <c r="BB32" s="80">
        <f>IF(OR($A32="",NOT(ISNUMBER($G32))),"",IF(AND($F32&lt;=BB$6,$G32&gt;=BB$5),IF(BB$5&gt;$N32,5,$K32)*10+IF(AND($F32&gt;=BB$5,$F32&lt;=BB$6),IF(AND($G32&gt;=BB$5,$G32&lt;=BB$6),5,IF($L32=1,2,1)),IF(AND($G32&gt;=BB$5,$G32&lt;=BB$6),IF($M32&gt;0,4,3),0)),IF(AND($D32&lt;=BB$6,$E32&gt;=BB$5),60,0)))</f>
        <v>0</v>
      </c>
      <c r="BC32" s="80">
        <f>IF(OR($A32="",NOT(ISNUMBER($G32))),"",IF(AND($F32&lt;=BC$6,$G32&gt;=BC$5),IF(BC$5&gt;$N32,5,$K32)*10+IF(AND($F32&gt;=BC$5,$F32&lt;=BC$6),IF(AND($G32&gt;=BC$5,$G32&lt;=BC$6),5,IF($L32=1,2,1)),IF(AND($G32&gt;=BC$5,$G32&lt;=BC$6),IF($M32&gt;0,4,3),0)),IF(AND($D32&lt;=BC$6,$E32&gt;=BC$5),60,0)))</f>
        <v>0</v>
      </c>
      <c r="BD32" s="80">
        <f>IF(OR($A32="",NOT(ISNUMBER($G32))),"",IF(AND($F32&lt;=BD$6,$G32&gt;=BD$5),IF(BD$5&gt;$N32,5,$K32)*10+IF(AND($F32&gt;=BD$5,$F32&lt;=BD$6),IF(AND($G32&gt;=BD$5,$G32&lt;=BD$6),5,IF($L32=1,2,1)),IF(AND($G32&gt;=BD$5,$G32&lt;=BD$6),IF($M32&gt;0,4,3),0)),IF(AND($D32&lt;=BD$6,$E32&gt;=BD$5),60,0)))</f>
        <v>0</v>
      </c>
      <c r="BE32" s="80">
        <f>IF(OR($A32="",NOT(ISNUMBER($G32))),"",IF(AND($F32&lt;=BE$6,$G32&gt;=BE$5),IF(BE$5&gt;$N32,5,$K32)*10+IF(AND($F32&gt;=BE$5,$F32&lt;=BE$6),IF(AND($G32&gt;=BE$5,$G32&lt;=BE$6),5,IF($L32=1,2,1)),IF(AND($G32&gt;=BE$5,$G32&lt;=BE$6),IF($M32&gt;0,4,3),0)),IF(AND($D32&lt;=BE$6,$E32&gt;=BE$5),60,0)))</f>
        <v>0</v>
      </c>
      <c r="BF32" s="80">
        <f>IF(OR($A32="",NOT(ISNUMBER($G32))),"",IF(AND($F32&lt;=BF$6,$G32&gt;=BF$5),IF(BF$5&gt;$N32,5,$K32)*10+IF(AND($F32&gt;=BF$5,$F32&lt;=BF$6),IF(AND($G32&gt;=BF$5,$G32&lt;=BF$6),5,IF($L32=1,2,1)),IF(AND($G32&gt;=BF$5,$G32&lt;=BF$6),IF($M32&gt;0,4,3),0)),IF(AND($D32&lt;=BF$6,$E32&gt;=BF$5),60,0)))</f>
        <v>0</v>
      </c>
      <c r="BG32" s="80">
        <f>IF(OR($A32="",NOT(ISNUMBER($G32))),"",IF(AND($F32&lt;=BG$6,$G32&gt;=BG$5),IF(BG$5&gt;$N32,5,$K32)*10+IF(AND($F32&gt;=BG$5,$F32&lt;=BG$6),IF(AND($G32&gt;=BG$5,$G32&lt;=BG$6),5,IF($L32=1,2,1)),IF(AND($G32&gt;=BG$5,$G32&lt;=BG$6),IF($M32&gt;0,4,3),0)),IF(AND($D32&lt;=BG$6,$E32&gt;=BG$5),60,0)))</f>
        <v>0</v>
      </c>
      <c r="BH32" s="80">
        <f>IF(OR($A32="",NOT(ISNUMBER($G32))),"",IF(AND($F32&lt;=BH$6,$G32&gt;=BH$5),IF(BH$5&gt;$N32,5,$K32)*10+IF(AND($F32&gt;=BH$5,$F32&lt;=BH$6),IF(AND($G32&gt;=BH$5,$G32&lt;=BH$6),5,IF($L32=1,2,1)),IF(AND($G32&gt;=BH$5,$G32&lt;=BH$6),IF($M32&gt;0,4,3),0)),IF(AND($D32&lt;=BH$6,$E32&gt;=BH$5),60,0)))</f>
        <v>0</v>
      </c>
      <c r="BI32" s="80">
        <f>IF(OR($A32="",NOT(ISNUMBER($G32))),"",IF(AND($F32&lt;=BI$6,$G32&gt;=BI$5),IF(BI$5&gt;$N32,5,$K32)*10+IF(AND($F32&gt;=BI$5,$F32&lt;=BI$6),IF(AND($G32&gt;=BI$5,$G32&lt;=BI$6),5,IF($L32=1,2,1)),IF(AND($G32&gt;=BI$5,$G32&lt;=BI$6),IF($M32&gt;0,4,3),0)),IF(AND($D32&lt;=BI$6,$E32&gt;=BI$5),60,0)))</f>
        <v>0</v>
      </c>
      <c r="BJ32" s="80">
        <f>IF(OR($A32="",NOT(ISNUMBER($G32))),"",IF(AND($F32&lt;=BJ$6,$G32&gt;=BJ$5),IF(BJ$5&gt;$N32,5,$K32)*10+IF(AND($F32&gt;=BJ$5,$F32&lt;=BJ$6),IF(AND($G32&gt;=BJ$5,$G32&lt;=BJ$6),5,IF($L32=1,2,1)),IF(AND($G32&gt;=BJ$5,$G32&lt;=BJ$6),IF($M32&gt;0,4,3),0)),IF(AND($D32&lt;=BJ$6,$E32&gt;=BJ$5),60,0)))</f>
        <v>0</v>
      </c>
      <c r="BK32" s="80">
        <f>IF(OR($A32="",NOT(ISNUMBER($G32))),"",IF(AND($F32&lt;=BK$6,$G32&gt;=BK$5),IF(BK$5&gt;$N32,5,$K32)*10+IF(AND($F32&gt;=BK$5,$F32&lt;=BK$6),IF(AND($G32&gt;=BK$5,$G32&lt;=BK$6),5,IF($L32=1,2,1)),IF(AND($G32&gt;=BK$5,$G32&lt;=BK$6),IF($M32&gt;0,4,3),0)),IF(AND($D32&lt;=BK$6,$E32&gt;=BK$5),60,0)))</f>
        <v>0</v>
      </c>
      <c r="BL32" s="80">
        <f>IF(OR($A32="",NOT(ISNUMBER($G32))),"",IF(AND($F32&lt;=BL$6,$G32&gt;=BL$5),IF(BL$5&gt;$N32,5,$K32)*10+IF(AND($F32&gt;=BL$5,$F32&lt;=BL$6),IF(AND($G32&gt;=BL$5,$G32&lt;=BL$6),5,IF($L32=1,2,1)),IF(AND($G32&gt;=BL$5,$G32&lt;=BL$6),IF($M32&gt;0,4,3),0)),IF(AND($D32&lt;=BL$6,$E32&gt;=BL$5),60,0)))</f>
        <v>0</v>
      </c>
      <c r="BM32" s="80">
        <f>IF(OR($A32="",NOT(ISNUMBER($G32))),"",IF(AND($F32&lt;=BM$6,$G32&gt;=BM$5),IF(BM$5&gt;$N32,5,$K32)*10+IF(AND($F32&gt;=BM$5,$F32&lt;=BM$6),IF(AND($G32&gt;=BM$5,$G32&lt;=BM$6),5,IF($L32=1,2,1)),IF(AND($G32&gt;=BM$5,$G32&lt;=BM$6),IF($M32&gt;0,4,3),0)),IF(AND($D32&lt;=BM$6,$E32&gt;=BM$5),60,0)))</f>
        <v>0</v>
      </c>
      <c r="BN32" s="80">
        <f>IF(OR($A32="",NOT(ISNUMBER($G32))),"",IF(AND($F32&lt;=BN$6,$G32&gt;=BN$5),IF(BN$5&gt;$N32,5,$K32)*10+IF(AND($F32&gt;=BN$5,$F32&lt;=BN$6),IF(AND($G32&gt;=BN$5,$G32&lt;=BN$6),5,IF($L32=1,2,1)),IF(AND($G32&gt;=BN$5,$G32&lt;=BN$6),IF($M32&gt;0,4,3),0)),IF(AND($D32&lt;=BN$6,$E32&gt;=BN$5),60,0)))</f>
        <v>0</v>
      </c>
      <c r="BO32" s="80">
        <f>IF(OR($A32="",NOT(ISNUMBER($G32))),"",IF(AND($F32&lt;=BO$6,$G32&gt;=BO$5),IF(BO$5&gt;$N32,5,$K32)*10+IF(AND($F32&gt;=BO$5,$F32&lt;=BO$6),IF(AND($G32&gt;=BO$5,$G32&lt;=BO$6),5,IF($L32=1,2,1)),IF(AND($G32&gt;=BO$5,$G32&lt;=BO$6),IF($M32&gt;0,4,3),0)),IF(AND($D32&lt;=BO$6,$E32&gt;=BO$5),60,0)))</f>
        <v>0</v>
      </c>
      <c r="BP32" s="80">
        <f>IF(OR($A32="",NOT(ISNUMBER($G32))),"",IF(AND($F32&lt;=BP$6,$G32&gt;=BP$5),IF(BP$5&gt;$N32,5,$K32)*10+IF(AND($F32&gt;=BP$5,$F32&lt;=BP$6),IF(AND($G32&gt;=BP$5,$G32&lt;=BP$6),5,IF($L32=1,2,1)),IF(AND($G32&gt;=BP$5,$G32&lt;=BP$6),IF($M32&gt;0,4,3),0)),IF(AND($D32&lt;=BP$6,$E32&gt;=BP$5),60,0)))</f>
        <v>0</v>
      </c>
      <c r="BQ32" s="80">
        <f>IF(OR($A32="",NOT(ISNUMBER($G32))),"",IF(AND($F32&lt;=BQ$6,$G32&gt;=BQ$5),IF(BQ$5&gt;$N32,5,$K32)*10+IF(AND($F32&gt;=BQ$5,$F32&lt;=BQ$6),IF(AND($G32&gt;=BQ$5,$G32&lt;=BQ$6),5,IF($L32=1,2,1)),IF(AND($G32&gt;=BQ$5,$G32&lt;=BQ$6),IF($M32&gt;0,4,3),0)),IF(AND($D32&lt;=BQ$6,$E32&gt;=BQ$5),60,0)))</f>
        <v>0</v>
      </c>
      <c r="BR32" s="80">
        <f>IF(OR($A32="",NOT(ISNUMBER($G32))),"",IF(AND($F32&lt;=BR$6,$G32&gt;=BR$5),IF(BR$5&gt;$N32,5,$K32)*10+IF(AND($F32&gt;=BR$5,$F32&lt;=BR$6),IF(AND($G32&gt;=BR$5,$G32&lt;=BR$6),5,IF($L32=1,2,1)),IF(AND($G32&gt;=BR$5,$G32&lt;=BR$6),IF($M32&gt;0,4,3),0)),IF(AND($D32&lt;=BR$6,$E32&gt;=BR$5),60,0)))</f>
        <v>0</v>
      </c>
      <c r="BS32" s="80">
        <f>IF(OR($A32="",NOT(ISNUMBER($G32))),"",IF(AND($F32&lt;=BS$6,$G32&gt;=BS$5),IF(BS$5&gt;$N32,5,$K32)*10+IF(AND($F32&gt;=BS$5,$F32&lt;=BS$6),IF(AND($G32&gt;=BS$5,$G32&lt;=BS$6),5,IF($L32=1,2,1)),IF(AND($G32&gt;=BS$5,$G32&lt;=BS$6),IF($M32&gt;0,4,3),0)),IF(AND($D32&lt;=BS$6,$E32&gt;=BS$5),60,0)))</f>
        <v>0</v>
      </c>
      <c r="BT32" s="80">
        <f>IF(OR($A32="",NOT(ISNUMBER($G32))),"",IF(AND($F32&lt;=BT$6,$G32&gt;=BT$5),IF(BT$5&gt;$N32,5,$K32)*10+IF(AND($F32&gt;=BT$5,$F32&lt;=BT$6),IF(AND($G32&gt;=BT$5,$G32&lt;=BT$6),5,IF($L32=1,2,1)),IF(AND($G32&gt;=BT$5,$G32&lt;=BT$6),IF($M32&gt;0,4,3),0)),IF(AND($D32&lt;=BT$6,$E32&gt;=BT$5),60,0)))</f>
        <v>0</v>
      </c>
      <c r="BU32" s="80">
        <f>IF(OR($A32="",NOT(ISNUMBER($G32))),"",IF(AND($F32&lt;=BU$6,$G32&gt;=BU$5),IF(BU$5&gt;$N32,5,$K32)*10+IF(AND($F32&gt;=BU$5,$F32&lt;=BU$6),IF(AND($G32&gt;=BU$5,$G32&lt;=BU$6),5,IF($L32=1,2,1)),IF(AND($G32&gt;=BU$5,$G32&lt;=BU$6),IF($M32&gt;0,4,3),0)),IF(AND($D32&lt;=BU$6,$E32&gt;=BU$5),60,0)))</f>
        <v>0</v>
      </c>
      <c r="BV32" s="80">
        <f>IF(OR($A32="",NOT(ISNUMBER($G32))),"",IF(AND($F32&lt;=BV$6,$G32&gt;=BV$5),IF(BV$5&gt;$N32,5,$K32)*10+IF(AND($F32&gt;=BV$5,$F32&lt;=BV$6),IF(AND($G32&gt;=BV$5,$G32&lt;=BV$6),5,IF($L32=1,2,1)),IF(AND($G32&gt;=BV$5,$G32&lt;=BV$6),IF($M32&gt;0,4,3),0)),IF(AND($D32&lt;=BV$6,$E32&gt;=BV$5),60,0)))</f>
        <v>0</v>
      </c>
      <c r="BW32" s="80">
        <f>IF(OR($A32="",NOT(ISNUMBER($G32))),"",IF(AND($F32&lt;=BW$6,$G32&gt;=BW$5),IF(BW$5&gt;$N32,5,$K32)*10+IF(AND($F32&gt;=BW$5,$F32&lt;=BW$6),IF(AND($G32&gt;=BW$5,$G32&lt;=BW$6),5,IF($L32=1,2,1)),IF(AND($G32&gt;=BW$5,$G32&lt;=BW$6),IF($M32&gt;0,4,3),0)),IF(AND($D32&lt;=BW$6,$E32&gt;=BW$5),60,0)))</f>
        <v>0</v>
      </c>
      <c r="BX32" s="80">
        <f>IF(OR($A32="",NOT(ISNUMBER($G32))),"",IF(AND($F32&lt;=BX$6,$G32&gt;=BX$5),IF(BX$5&gt;$N32,5,$K32)*10+IF(AND($F32&gt;=BX$5,$F32&lt;=BX$6),IF(AND($G32&gt;=BX$5,$G32&lt;=BX$6),5,IF($L32=1,2,1)),IF(AND($G32&gt;=BX$5,$G32&lt;=BX$6),IF($M32&gt;0,4,3),0)),IF(AND($D32&lt;=BX$6,$E32&gt;=BX$5),60,0)))</f>
        <v>0</v>
      </c>
      <c r="BY32" s="80">
        <f>IF(OR($A32="",NOT(ISNUMBER($G32))),"",IF(AND($F32&lt;=BY$6,$G32&gt;=BY$5),IF(BY$5&gt;$N32,5,$K32)*10+IF(AND($F32&gt;=BY$5,$F32&lt;=BY$6),IF(AND($G32&gt;=BY$5,$G32&lt;=BY$6),5,IF($L32=1,2,1)),IF(AND($G32&gt;=BY$5,$G32&lt;=BY$6),IF($M32&gt;0,4,3),0)),IF(AND($D32&lt;=BY$6,$E32&gt;=BY$5),60,0)))</f>
        <v>0</v>
      </c>
      <c r="BZ32" s="80">
        <f>IF(OR($A32="",NOT(ISNUMBER($G32))),"",IF(AND($F32&lt;=BZ$6,$G32&gt;=BZ$5),IF(BZ$5&gt;$N32,5,$K32)*10+IF(AND($F32&gt;=BZ$5,$F32&lt;=BZ$6),IF(AND($G32&gt;=BZ$5,$G32&lt;=BZ$6),5,IF($L32=1,2,1)),IF(AND($G32&gt;=BZ$5,$G32&lt;=BZ$6),IF($M32&gt;0,4,3),0)),IF(AND($D32&lt;=BZ$6,$E32&gt;=BZ$5),60,0)))</f>
        <v>0</v>
      </c>
      <c r="CA32" s="80">
        <f>IF(OR($A32="",NOT(ISNUMBER($G32))),"",IF(AND($F32&lt;=CA$6,$G32&gt;=CA$5),IF(CA$5&gt;$N32,5,$K32)*10+IF(AND($F32&gt;=CA$5,$F32&lt;=CA$6),IF(AND($G32&gt;=CA$5,$G32&lt;=CA$6),5,IF($L32=1,2,1)),IF(AND($G32&gt;=CA$5,$G32&lt;=CA$6),IF($M32&gt;0,4,3),0)),IF(AND($D32&lt;=CA$6,$E32&gt;=CA$5),60,0)))</f>
        <v>0</v>
      </c>
      <c r="CB32" s="80">
        <f>IF(OR($A32="",NOT(ISNUMBER($G32))),"",IF(AND($F32&lt;=CB$6,$G32&gt;=CB$5),IF(CB$5&gt;$N32,5,$K32)*10+IF(AND($F32&gt;=CB$5,$F32&lt;=CB$6),IF(AND($G32&gt;=CB$5,$G32&lt;=CB$6),5,IF($L32=1,2,1)),IF(AND($G32&gt;=CB$5,$G32&lt;=CB$6),IF($M32&gt;0,4,3),0)),IF(AND($D32&lt;=CB$6,$E32&gt;=CB$5),60,0)))</f>
        <v>0</v>
      </c>
      <c r="CC32" s="80">
        <f>IF(OR($A32="",NOT(ISNUMBER($G32))),"",IF(AND($F32&lt;=CC$6,$G32&gt;=CC$5),IF(CC$5&gt;$N32,5,$K32)*10+IF(AND($F32&gt;=CC$5,$F32&lt;=CC$6),IF(AND($G32&gt;=CC$5,$G32&lt;=CC$6),5,IF($L32=1,2,1)),IF(AND($G32&gt;=CC$5,$G32&lt;=CC$6),IF($M32&gt;0,4,3),0)),IF(AND($D32&lt;=CC$6,$E32&gt;=CC$5),60,0)))</f>
        <v>0</v>
      </c>
      <c r="CD32" s="80">
        <f>IF(OR($A32="",NOT(ISNUMBER($G32))),"",IF(AND($F32&lt;=CD$6,$G32&gt;=CD$5),IF(CD$5&gt;$N32,5,$K32)*10+IF(AND($F32&gt;=CD$5,$F32&lt;=CD$6),IF(AND($G32&gt;=CD$5,$G32&lt;=CD$6),5,IF($L32=1,2,1)),IF(AND($G32&gt;=CD$5,$G32&lt;=CD$6),IF($M32&gt;0,4,3),0)),IF(AND($D32&lt;=CD$6,$E32&gt;=CD$5),60,0)))</f>
        <v>0</v>
      </c>
      <c r="CE32" s="80">
        <f>IF(OR($A32="",NOT(ISNUMBER($G32))),"",IF(AND($F32&lt;=CE$6,$G32&gt;=CE$5),IF(CE$5&gt;$N32,5,$K32)*10+IF(AND($F32&gt;=CE$5,$F32&lt;=CE$6),IF(AND($G32&gt;=CE$5,$G32&lt;=CE$6),5,IF($L32=1,2,1)),IF(AND($G32&gt;=CE$5,$G32&lt;=CE$6),IF($M32&gt;0,4,3),0)),IF(AND($D32&lt;=CE$6,$E32&gt;=CE$5),60,0)))</f>
        <v>0</v>
      </c>
      <c r="CF32" s="80">
        <f>IF(OR($A32="",NOT(ISNUMBER($G32))),"",IF(AND($F32&lt;=CF$6,$G32&gt;=CF$5),IF(CF$5&gt;$N32,5,$K32)*10+IF(AND($F32&gt;=CF$5,$F32&lt;=CF$6),IF(AND($G32&gt;=CF$5,$G32&lt;=CF$6),5,IF($L32=1,2,1)),IF(AND($G32&gt;=CF$5,$G32&lt;=CF$6),IF($M32&gt;0,4,3),0)),IF(AND($D32&lt;=CF$6,$E32&gt;=CF$5),60,0)))</f>
        <v>0</v>
      </c>
      <c r="CG32" s="80">
        <f>IF(OR($A32="",NOT(ISNUMBER($G32))),"",IF(AND($F32&lt;=CG$6,$G32&gt;=CG$5),IF(CG$5&gt;$N32,5,$K32)*10+IF(AND($F32&gt;=CG$5,$F32&lt;=CG$6),IF(AND($G32&gt;=CG$5,$G32&lt;=CG$6),5,IF($L32=1,2,1)),IF(AND($G32&gt;=CG$5,$G32&lt;=CG$6),IF($M32&gt;0,4,3),0)),IF(AND($D32&lt;=CG$6,$E32&gt;=CG$5),60,0)))</f>
        <v>0</v>
      </c>
      <c r="CH32" s="80">
        <f>IF(OR($A32="",NOT(ISNUMBER($G32))),"",IF(AND($F32&lt;=CH$6,$G32&gt;=CH$5),IF(CH$5&gt;$N32,5,$K32)*10+IF(AND($F32&gt;=CH$5,$F32&lt;=CH$6),IF(AND($G32&gt;=CH$5,$G32&lt;=CH$6),5,IF($L32=1,2,1)),IF(AND($G32&gt;=CH$5,$G32&lt;=CH$6),IF($M32&gt;0,4,3),0)),IF(AND($D32&lt;=CH$6,$E32&gt;=CH$5),60,0)))</f>
        <v>0</v>
      </c>
      <c r="CI32" s="80">
        <f>IF(OR($A32="",NOT(ISNUMBER($G32))),"",IF(AND($F32&lt;=CI$6,$G32&gt;=CI$5),IF(CI$5&gt;$N32,5,$K32)*10+IF(AND($F32&gt;=CI$5,$F32&lt;=CI$6),IF(AND($G32&gt;=CI$5,$G32&lt;=CI$6),5,IF($L32=1,2,1)),IF(AND($G32&gt;=CI$5,$G32&lt;=CI$6),IF($M32&gt;0,4,3),0)),IF(AND($D32&lt;=CI$6,$E32&gt;=CI$5),60,0)))</f>
        <v>0</v>
      </c>
      <c r="CJ32" s="80">
        <f>IF(OR($A32="",NOT(ISNUMBER($G32))),"",IF(AND($F32&lt;=CJ$6,$G32&gt;=CJ$5),IF(CJ$5&gt;$N32,5,$K32)*10+IF(AND($F32&gt;=CJ$5,$F32&lt;=CJ$6),IF(AND($G32&gt;=CJ$5,$G32&lt;=CJ$6),5,IF($L32=1,2,1)),IF(AND($G32&gt;=CJ$5,$G32&lt;=CJ$6),IF($M32&gt;0,4,3),0)),IF(AND($D32&lt;=CJ$6,$E32&gt;=CJ$5),60,0)))</f>
        <v>0</v>
      </c>
      <c r="CK32" s="80">
        <f>IF(OR($A32="",NOT(ISNUMBER($G32))),"",IF(AND($F32&lt;=CK$6,$G32&gt;=CK$5),IF(CK$5&gt;$N32,5,$K32)*10+IF(AND($F32&gt;=CK$5,$F32&lt;=CK$6),IF(AND($G32&gt;=CK$5,$G32&lt;=CK$6),5,IF($L32=1,2,1)),IF(AND($G32&gt;=CK$5,$G32&lt;=CK$6),IF($M32&gt;0,4,3),0)),IF(AND($D32&lt;=CK$6,$E32&gt;=CK$5),60,0)))</f>
        <v>0</v>
      </c>
      <c r="CL32" s="80">
        <f>IF(OR($A32="",NOT(ISNUMBER($G32))),"",IF(AND($F32&lt;=CL$6,$G32&gt;=CL$5),IF(CL$5&gt;$N32,5,$K32)*10+IF(AND($F32&gt;=CL$5,$F32&lt;=CL$6),IF(AND($G32&gt;=CL$5,$G32&lt;=CL$6),5,IF($L32=1,2,1)),IF(AND($G32&gt;=CL$5,$G32&lt;=CL$6),IF($M32&gt;0,4,3),0)),IF(AND($D32&lt;=CL$6,$E32&gt;=CL$5),60,0)))</f>
        <v>0</v>
      </c>
      <c r="CM32" s="80">
        <f>IF(OR($A32="",NOT(ISNUMBER($G32))),"",IF(AND($F32&lt;=CM$6,$G32&gt;=CM$5),IF(CM$5&gt;$N32,5,$K32)*10+IF(AND($F32&gt;=CM$5,$F32&lt;=CM$6),IF(AND($G32&gt;=CM$5,$G32&lt;=CM$6),5,IF($L32=1,2,1)),IF(AND($G32&gt;=CM$5,$G32&lt;=CM$6),IF($M32&gt;0,4,3),0)),IF(AND($D32&lt;=CM$6,$E32&gt;=CM$5),60,0)))</f>
        <v>0</v>
      </c>
      <c r="CN32" s="80">
        <f>IF(OR($A32="",NOT(ISNUMBER($G32))),"",IF(AND($F32&lt;=CN$6,$G32&gt;=CN$5),IF(CN$5&gt;$N32,5,$K32)*10+IF(AND($F32&gt;=CN$5,$F32&lt;=CN$6),IF(AND($G32&gt;=CN$5,$G32&lt;=CN$6),5,IF($L32=1,2,1)),IF(AND($G32&gt;=CN$5,$G32&lt;=CN$6),IF($M32&gt;0,4,3),0)),IF(AND($D32&lt;=CN$6,$E32&gt;=CN$5),60,0)))</f>
        <v>0</v>
      </c>
      <c r="CO32" s="80">
        <f>IF(OR($A32="",NOT(ISNUMBER($G32))),"",IF(AND($F32&lt;=CO$6,$G32&gt;=CO$5),IF(CO$5&gt;$N32,5,$K32)*10+IF(AND($F32&gt;=CO$5,$F32&lt;=CO$6),IF(AND($G32&gt;=CO$5,$G32&lt;=CO$6),5,IF($L32=1,2,1)),IF(AND($G32&gt;=CO$5,$G32&lt;=CO$6),IF($M32&gt;0,4,3),0)),IF(AND($D32&lt;=CO$6,$E32&gt;=CO$5),60,0)))</f>
        <v>0</v>
      </c>
      <c r="CP32" s="80">
        <f>IF(OR($A32="",NOT(ISNUMBER($G32))),"",IF(AND($F32&lt;=CP$6,$G32&gt;=CP$5),IF(CP$5&gt;$N32,5,$K32)*10+IF(AND($F32&gt;=CP$5,$F32&lt;=CP$6),IF(AND($G32&gt;=CP$5,$G32&lt;=CP$6),5,IF($L32=1,2,1)),IF(AND($G32&gt;=CP$5,$G32&lt;=CP$6),IF($M32&gt;0,4,3),0)),IF(AND($D32&lt;=CP$6,$E32&gt;=CP$5),60,0)))</f>
        <v>0</v>
      </c>
      <c r="CQ32" s="80">
        <f>IF(OR($A32="",NOT(ISNUMBER($G32))),"",IF(AND($F32&lt;=CQ$6,$G32&gt;=CQ$5),IF(CQ$5&gt;$N32,5,$K32)*10+IF(AND($F32&gt;=CQ$5,$F32&lt;=CQ$6),IF(AND($G32&gt;=CQ$5,$G32&lt;=CQ$6),5,IF($L32=1,2,1)),IF(AND($G32&gt;=CQ$5,$G32&lt;=CQ$6),IF($M32&gt;0,4,3),0)),IF(AND($D32&lt;=CQ$6,$E32&gt;=CQ$5),60,0)))</f>
        <v>0</v>
      </c>
      <c r="CR32" s="80">
        <f>IF(OR($A32="",NOT(ISNUMBER($G32))),"",IF(AND($F32&lt;=CR$6,$G32&gt;=CR$5),IF(CR$5&gt;$N32,5,$K32)*10+IF(AND($F32&gt;=CR$5,$F32&lt;=CR$6),IF(AND($G32&gt;=CR$5,$G32&lt;=CR$6),5,IF($L32=1,2,1)),IF(AND($G32&gt;=CR$5,$G32&lt;=CR$6),IF($M32&gt;0,4,3),0)),IF(AND($D32&lt;=CR$6,$E32&gt;=CR$5),60,0)))</f>
        <v>0</v>
      </c>
      <c r="CS32" s="80">
        <f>IF(OR($A32="",NOT(ISNUMBER($G32))),"",IF(AND($F32&lt;=CS$6,$G32&gt;=CS$5),IF(CS$5&gt;$N32,5,$K32)*10+IF(AND($F32&gt;=CS$5,$F32&lt;=CS$6),IF(AND($G32&gt;=CS$5,$G32&lt;=CS$6),5,IF($L32=1,2,1)),IF(AND($G32&gt;=CS$5,$G32&lt;=CS$6),IF($M32&gt;0,4,3),0)),IF(AND($D32&lt;=CS$6,$E32&gt;=CS$5),60,0)))</f>
        <v>0</v>
      </c>
      <c r="CT32" s="80">
        <f>IF(OR($A32="",NOT(ISNUMBER($G32))),"",IF(AND($F32&lt;=CT$6,$G32&gt;=CT$5),IF(CT$5&gt;$N32,5,$K32)*10+IF(AND($F32&gt;=CT$5,$F32&lt;=CT$6),IF(AND($G32&gt;=CT$5,$G32&lt;=CT$6),5,IF($L32=1,2,1)),IF(AND($G32&gt;=CT$5,$G32&lt;=CT$6),IF($M32&gt;0,4,3),0)),IF(AND($D32&lt;=CT$6,$E32&gt;=CT$5),60,0)))</f>
        <v>0</v>
      </c>
      <c r="CU32" s="80">
        <f>IF(OR($A32="",NOT(ISNUMBER($G32))),"",IF(AND($F32&lt;=CU$6,$G32&gt;=CU$5),IF(CU$5&gt;$N32,5,$K32)*10+IF(AND($F32&gt;=CU$5,$F32&lt;=CU$6),IF(AND($G32&gt;=CU$5,$G32&lt;=CU$6),5,IF($L32=1,2,1)),IF(AND($G32&gt;=CU$5,$G32&lt;=CU$6),IF($M32&gt;0,4,3),0)),IF(AND($D32&lt;=CU$6,$E32&gt;=CU$5),60,0)))</f>
        <v>0</v>
      </c>
      <c r="CV32" s="80">
        <f>IF(OR($A32="",NOT(ISNUMBER($G32))),"",IF(AND($F32&lt;=CV$6,$G32&gt;=CV$5),IF(CV$5&gt;$N32,5,$K32)*10+IF(AND($F32&gt;=CV$5,$F32&lt;=CV$6),IF(AND($G32&gt;=CV$5,$G32&lt;=CV$6),5,IF($L32=1,2,1)),IF(AND($G32&gt;=CV$5,$G32&lt;=CV$6),IF($M32&gt;0,4,3),0)),IF(AND($D32&lt;=CV$6,$E32&gt;=CV$5),60,0)))</f>
        <v>0</v>
      </c>
      <c r="CW32" s="80">
        <f>IF(OR($A32="",NOT(ISNUMBER($G32))),"",IF(AND($F32&lt;=CW$6,$G32&gt;=CW$5),IF(CW$5&gt;$N32,5,$K32)*10+IF(AND($F32&gt;=CW$5,$F32&lt;=CW$6),IF(AND($G32&gt;=CW$5,$G32&lt;=CW$6),5,IF($L32=1,2,1)),IF(AND($G32&gt;=CW$5,$G32&lt;=CW$6),IF($M32&gt;0,4,3),0)),IF(AND($D32&lt;=CW$6,$E32&gt;=CW$5),60,0)))</f>
        <v>0</v>
      </c>
      <c r="CX32" s="80">
        <f>IF(OR($A32="",NOT(ISNUMBER($G32))),"",IF(AND($F32&lt;=CX$6,$G32&gt;=CX$5),IF(CX$5&gt;$N32,5,$K32)*10+IF(AND($F32&gt;=CX$5,$F32&lt;=CX$6),IF(AND($G32&gt;=CX$5,$G32&lt;=CX$6),5,IF($L32=1,2,1)),IF(AND($G32&gt;=CX$5,$G32&lt;=CX$6),IF($M32&gt;0,4,3),0)),IF(AND($D32&lt;=CX$6,$E32&gt;=CX$5),60,0)))</f>
        <v>0</v>
      </c>
      <c r="CY32" s="80">
        <f>IF(OR($A32="",NOT(ISNUMBER($G32))),"",IF(AND($F32&lt;=CY$6,$G32&gt;=CY$5),IF(CY$5&gt;$N32,5,$K32)*10+IF(AND($F32&gt;=CY$5,$F32&lt;=CY$6),IF(AND($G32&gt;=CY$5,$G32&lt;=CY$6),5,IF($L32=1,2,1)),IF(AND($G32&gt;=CY$5,$G32&lt;=CY$6),IF($M32&gt;0,4,3),0)),IF(AND($D32&lt;=CY$6,$E32&gt;=CY$5),60,0)))</f>
        <v>0</v>
      </c>
      <c r="CZ32" s="80">
        <f>IF(OR($A32="",NOT(ISNUMBER($G32))),"",IF(AND($F32&lt;=CZ$6,$G32&gt;=CZ$5),IF(CZ$5&gt;$N32,5,$K32)*10+IF(AND($F32&gt;=CZ$5,$F32&lt;=CZ$6),IF(AND($G32&gt;=CZ$5,$G32&lt;=CZ$6),5,IF($L32=1,2,1)),IF(AND($G32&gt;=CZ$5,$G32&lt;=CZ$6),IF($M32&gt;0,4,3),0)),IF(AND($D32&lt;=CZ$6,$E32&gt;=CZ$5),60,0)))</f>
        <v>0</v>
      </c>
      <c r="DA32" s="80">
        <f>IF(OR($A32="",NOT(ISNUMBER($G32))),"",IF(AND($F32&lt;=DA$6,$G32&gt;=DA$5),IF(DA$5&gt;$N32,5,$K32)*10+IF(AND($F32&gt;=DA$5,$F32&lt;=DA$6),IF(AND($G32&gt;=DA$5,$G32&lt;=DA$6),5,IF($L32=1,2,1)),IF(AND($G32&gt;=DA$5,$G32&lt;=DA$6),IF($M32&gt;0,4,3),0)),IF(AND($D32&lt;=DA$6,$E32&gt;=DA$5),60,0)))</f>
        <v>0</v>
      </c>
      <c r="DB32" s="80">
        <f>IF(OR($A32="",NOT(ISNUMBER($G32))),"",IF(AND($F32&lt;=DB$6,$G32&gt;=DB$5),IF(DB$5&gt;$N32,5,$K32)*10+IF(AND($F32&gt;=DB$5,$F32&lt;=DB$6),IF(AND($G32&gt;=DB$5,$G32&lt;=DB$6),5,IF($L32=1,2,1)),IF(AND($G32&gt;=DB$5,$G32&lt;=DB$6),IF($M32&gt;0,4,3),0)),IF(AND($D32&lt;=DB$6,$E32&gt;=DB$5),60,0)))</f>
        <v>0</v>
      </c>
      <c r="DC32" s="80">
        <f>IF(OR($A32="",NOT(ISNUMBER($G32))),"",IF(AND($F32&lt;=DC$6,$G32&gt;=DC$5),IF(DC$5&gt;$N32,5,$K32)*10+IF(AND($F32&gt;=DC$5,$F32&lt;=DC$6),IF(AND($G32&gt;=DC$5,$G32&lt;=DC$6),5,IF($L32=1,2,1)),IF(AND($G32&gt;=DC$5,$G32&lt;=DC$6),IF($M32&gt;0,4,3),0)),IF(AND($D32&lt;=DC$6,$E32&gt;=DC$5),60,0)))</f>
        <v>0</v>
      </c>
      <c r="DD32" s="80">
        <f>IF(OR($A32="",NOT(ISNUMBER($G32))),"",IF(AND($F32&lt;=DD$6,$G32&gt;=DD$5),IF(DD$5&gt;$N32,5,$K32)*10+IF(AND($F32&gt;=DD$5,$F32&lt;=DD$6),IF(AND($G32&gt;=DD$5,$G32&lt;=DD$6),5,IF($L32=1,2,1)),IF(AND($G32&gt;=DD$5,$G32&lt;=DD$6),IF($M32&gt;0,4,3),0)),IF(AND($D32&lt;=DD$6,$E32&gt;=DD$5),60,0)))</f>
        <v>0</v>
      </c>
      <c r="DE32" s="80">
        <f>IF(OR($A32="",NOT(ISNUMBER($G32))),"",IF(AND($F32&lt;=DE$6,$G32&gt;=DE$5),IF(DE$5&gt;$N32,5,$K32)*10+IF(AND($F32&gt;=DE$5,$F32&lt;=DE$6),IF(AND($G32&gt;=DE$5,$G32&lt;=DE$6),5,IF($L32=1,2,1)),IF(AND($G32&gt;=DE$5,$G32&lt;=DE$6),IF($M32&gt;0,4,3),0)),IF(AND($D32&lt;=DE$6,$E32&gt;=DE$5),60,0)))</f>
        <v>0</v>
      </c>
      <c r="DF32" s="80">
        <f>IF(OR($A32="",NOT(ISNUMBER($G32))),"",IF(AND($F32&lt;=DF$6,$G32&gt;=DF$5),IF(DF$5&gt;$N32,5,$K32)*10+IF(AND($F32&gt;=DF$5,$F32&lt;=DF$6),IF(AND($G32&gt;=DF$5,$G32&lt;=DF$6),5,IF($L32=1,2,1)),IF(AND($G32&gt;=DF$5,$G32&lt;=DF$6),IF($M32&gt;0,4,3),0)),IF(AND($D32&lt;=DF$6,$E32&gt;=DF$5),60,0)))</f>
        <v>0</v>
      </c>
      <c r="DG32" s="80">
        <f>IF(OR($A32="",NOT(ISNUMBER($G32))),"",IF(AND($F32&lt;=DG$6,$G32&gt;=DG$5),IF(DG$5&gt;$N32,5,$K32)*10+IF(AND($F32&gt;=DG$5,$F32&lt;=DG$6),IF(AND($G32&gt;=DG$5,$G32&lt;=DG$6),5,IF($L32=1,2,1)),IF(AND($G32&gt;=DG$5,$G32&lt;=DG$6),IF($M32&gt;0,4,3),0)),IF(AND($D32&lt;=DG$6,$E32&gt;=DG$5),60,0)))</f>
        <v>0</v>
      </c>
      <c r="DH32" s="80">
        <f>IF(OR($A32="",NOT(ISNUMBER($G32))),"",IF(AND($F32&lt;=DH$6,$G32&gt;=DH$5),IF(DH$5&gt;$N32,5,$K32)*10+IF(AND($F32&gt;=DH$5,$F32&lt;=DH$6),IF(AND($G32&gt;=DH$5,$G32&lt;=DH$6),5,IF($L32=1,2,1)),IF(AND($G32&gt;=DH$5,$G32&lt;=DH$6),IF($M32&gt;0,4,3),0)),IF(AND($D32&lt;=DH$6,$E32&gt;=DH$5),60,0)))</f>
        <v>0</v>
      </c>
      <c r="DI32" s="80">
        <f>IF(OR($A32="",NOT(ISNUMBER($G32))),"",IF(AND($F32&lt;=DI$6,$G32&gt;=DI$5),IF(DI$5&gt;$N32,5,$K32)*10+IF(AND($F32&gt;=DI$5,$F32&lt;=DI$6),IF(AND($G32&gt;=DI$5,$G32&lt;=DI$6),5,IF($L32=1,2,1)),IF(AND($G32&gt;=DI$5,$G32&lt;=DI$6),IF($M32&gt;0,4,3),0)),IF(AND($D32&lt;=DI$6,$E32&gt;=DI$5),60,0)))</f>
        <v>0</v>
      </c>
      <c r="DJ32" s="80">
        <f>IF(OR($A32="",NOT(ISNUMBER($G32))),"",IF(AND($F32&lt;=DJ$6,$G32&gt;=DJ$5),IF(DJ$5&gt;$N32,5,$K32)*10+IF(AND($F32&gt;=DJ$5,$F32&lt;=DJ$6),IF(AND($G32&gt;=DJ$5,$G32&lt;=DJ$6),5,IF($L32=1,2,1)),IF(AND($G32&gt;=DJ$5,$G32&lt;=DJ$6),IF($M32&gt;0,4,3),0)),IF(AND($D32&lt;=DJ$6,$E32&gt;=DJ$5),60,0)))</f>
        <v>0</v>
      </c>
      <c r="DK32" s="80">
        <f>IF(OR($A32="",NOT(ISNUMBER($G32))),"",IF(AND($F32&lt;=DK$6,$G32&gt;=DK$5),IF(DK$5&gt;$N32,5,$K32)*10+IF(AND($F32&gt;=DK$5,$F32&lt;=DK$6),IF(AND($G32&gt;=DK$5,$G32&lt;=DK$6),5,IF($L32=1,2,1)),IF(AND($G32&gt;=DK$5,$G32&lt;=DK$6),IF($M32&gt;0,4,3),0)),IF(AND($D32&lt;=DK$6,$E32&gt;=DK$5),60,0)))</f>
        <v>0</v>
      </c>
      <c r="DL32" s="80">
        <f>IF(OR($A32="",NOT(ISNUMBER($G32))),"",IF(AND($F32&lt;=DL$6,$G32&gt;=DL$5),IF(DL$5&gt;$N32,5,$K32)*10+IF(AND($F32&gt;=DL$5,$F32&lt;=DL$6),IF(AND($G32&gt;=DL$5,$G32&lt;=DL$6),5,IF($L32=1,2,1)),IF(AND($G32&gt;=DL$5,$G32&lt;=DL$6),IF($M32&gt;0,4,3),0)),IF(AND($D32&lt;=DL$6,$E32&gt;=DL$5),60,0)))</f>
        <v>0</v>
      </c>
      <c r="DM32" s="80">
        <f>IF(OR($A32="",NOT(ISNUMBER($G32))),"",IF(AND($F32&lt;=DM$6,$G32&gt;=DM$5),IF(DM$5&gt;$N32,5,$K32)*10+IF(AND($F32&gt;=DM$5,$F32&lt;=DM$6),IF(AND($G32&gt;=DM$5,$G32&lt;=DM$6),5,IF($L32=1,2,1)),IF(AND($G32&gt;=DM$5,$G32&lt;=DM$6),IF($M32&gt;0,4,3),0)),IF(AND($D32&lt;=DM$6,$E32&gt;=DM$5),60,0)))</f>
        <v>0</v>
      </c>
      <c r="DN32" s="80">
        <f>IF(OR($A32="",NOT(ISNUMBER($G32))),"",IF(AND($F32&lt;=DN$6,$G32&gt;=DN$5),IF(DN$5&gt;$N32,5,$K32)*10+IF(AND($F32&gt;=DN$5,$F32&lt;=DN$6),IF(AND($G32&gt;=DN$5,$G32&lt;=DN$6),5,IF($L32=1,2,1)),IF(AND($G32&gt;=DN$5,$G32&lt;=DN$6),IF($M32&gt;0,4,3),0)),IF(AND($D32&lt;=DN$6,$E32&gt;=DN$5),60,0)))</f>
        <v>0</v>
      </c>
      <c r="DO32" s="80">
        <f>IF(OR($A32="",NOT(ISNUMBER($G32))),"",IF(AND($F32&lt;=DO$6,$G32&gt;=DO$5),IF(DO$5&gt;$N32,5,$K32)*10+IF(AND($F32&gt;=DO$5,$F32&lt;=DO$6),IF(AND($G32&gt;=DO$5,$G32&lt;=DO$6),5,IF($L32=1,2,1)),IF(AND($G32&gt;=DO$5,$G32&lt;=DO$6),IF($M32&gt;0,4,3),0)),IF(AND($D32&lt;=DO$6,$E32&gt;=DO$5),60,0)))</f>
        <v>0</v>
      </c>
      <c r="DP32" s="80">
        <f>IF(OR($A32="",NOT(ISNUMBER($G32))),"",IF(AND($F32&lt;=DP$6,$G32&gt;=DP$5),IF(DP$5&gt;$N32,5,$K32)*10+IF(AND($F32&gt;=DP$5,$F32&lt;=DP$6),IF(AND($G32&gt;=DP$5,$G32&lt;=DP$6),5,IF($L32=1,2,1)),IF(AND($G32&gt;=DP$5,$G32&lt;=DP$6),IF($M32&gt;0,4,3),0)),IF(AND($D32&lt;=DP$6,$E32&gt;=DP$5),60,0)))</f>
        <v>0</v>
      </c>
      <c r="DQ32" s="80">
        <f>IF(OR($A32="",NOT(ISNUMBER($G32))),"",IF(AND($F32&lt;=DQ$6,$G32&gt;=DQ$5),IF(DQ$5&gt;$N32,5,$K32)*10+IF(AND($F32&gt;=DQ$5,$F32&lt;=DQ$6),IF(AND($G32&gt;=DQ$5,$G32&lt;=DQ$6),5,IF($L32=1,2,1)),IF(AND($G32&gt;=DQ$5,$G32&lt;=DQ$6),IF($M32&gt;0,4,3),0)),IF(AND($D32&lt;=DQ$6,$E32&gt;=DQ$5),60,0)))</f>
        <v>0</v>
      </c>
      <c r="DR32" s="80">
        <f>IF(OR($A32="",NOT(ISNUMBER($G32))),"",IF(AND($F32&lt;=DR$6,$G32&gt;=DR$5),IF(DR$5&gt;$N32,5,$K32)*10+IF(AND($F32&gt;=DR$5,$F32&lt;=DR$6),IF(AND($G32&gt;=DR$5,$G32&lt;=DR$6),5,IF($L32=1,2,1)),IF(AND($G32&gt;=DR$5,$G32&lt;=DR$6),IF($M32&gt;0,4,3),0)),IF(AND($D32&lt;=DR$6,$E32&gt;=DR$5),60,0)))</f>
        <v>0</v>
      </c>
      <c r="DS32" s="80">
        <f>IF(OR($A32="",NOT(ISNUMBER($G32))),"",IF(AND($F32&lt;=DS$6,$G32&gt;=DS$5),IF(DS$5&gt;$N32,5,$K32)*10+IF(AND($F32&gt;=DS$5,$F32&lt;=DS$6),IF(AND($G32&gt;=DS$5,$G32&lt;=DS$6),5,IF($L32=1,2,1)),IF(AND($G32&gt;=DS$5,$G32&lt;=DS$6),IF($M32&gt;0,4,3),0)),IF(AND($D32&lt;=DS$6,$E32&gt;=DS$5),60,0)))</f>
        <v>0</v>
      </c>
      <c r="DT32" s="80">
        <f>IF(OR($A32="",NOT(ISNUMBER($G32))),"",IF(AND($F32&lt;=DT$6,$G32&gt;=DT$5),IF(DT$5&gt;$N32,5,$K32)*10+IF(AND($F32&gt;=DT$5,$F32&lt;=DT$6),IF(AND($G32&gt;=DT$5,$G32&lt;=DT$6),5,IF($L32=1,2,1)),IF(AND($G32&gt;=DT$5,$G32&lt;=DT$6),IF($M32&gt;0,4,3),0)),IF(AND($D32&lt;=DT$6,$E32&gt;=DT$5),60,0)))</f>
        <v>0</v>
      </c>
      <c r="DU32" s="80">
        <f>IF(OR($A32="",NOT(ISNUMBER($G32))),"",IF(AND($F32&lt;=DU$6,$G32&gt;=DU$5),IF(DU$5&gt;$N32,5,$K32)*10+IF(AND($F32&gt;=DU$5,$F32&lt;=DU$6),IF(AND($G32&gt;=DU$5,$G32&lt;=DU$6),5,IF($L32=1,2,1)),IF(AND($G32&gt;=DU$5,$G32&lt;=DU$6),IF($M32&gt;0,4,3),0)),IF(AND($D32&lt;=DU$6,$E32&gt;=DU$5),60,0)))</f>
        <v>0</v>
      </c>
      <c r="DV32" s="80">
        <f>IF(OR($A32="",NOT(ISNUMBER($G32))),"",IF(AND($F32&lt;=DV$6,$G32&gt;=DV$5),IF(DV$5&gt;$N32,5,$K32)*10+IF(AND($F32&gt;=DV$5,$F32&lt;=DV$6),IF(AND($G32&gt;=DV$5,$G32&lt;=DV$6),5,IF($L32=1,2,1)),IF(AND($G32&gt;=DV$5,$G32&lt;=DV$6),IF($M32&gt;0,4,3),0)),IF(AND($D32&lt;=DV$6,$E32&gt;=DV$5),60,0)))</f>
        <v>0</v>
      </c>
      <c r="DW32" s="80">
        <f>IF(OR($A32="",NOT(ISNUMBER($G32))),"",IF(AND($F32&lt;=DW$6,$G32&gt;=DW$5),IF(DW$5&gt;$N32,5,$K32)*10+IF(AND($F32&gt;=DW$5,$F32&lt;=DW$6),IF(AND($G32&gt;=DW$5,$G32&lt;=DW$6),5,IF($L32=1,2,1)),IF(AND($G32&gt;=DW$5,$G32&lt;=DW$6),IF($M32&gt;0,4,3),0)),IF(AND($D32&lt;=DW$6,$E32&gt;=DW$5),60,0)))</f>
        <v>0</v>
      </c>
      <c r="DX32" s="80">
        <f>IF(OR($A32="",NOT(ISNUMBER($G32))),"",IF(AND($F32&lt;=DX$6,$G32&gt;=DX$5),IF(DX$5&gt;$N32,5,$K32)*10+IF(AND($F32&gt;=DX$5,$F32&lt;=DX$6),IF(AND($G32&gt;=DX$5,$G32&lt;=DX$6),5,IF($L32=1,2,1)),IF(AND($G32&gt;=DX$5,$G32&lt;=DX$6),IF($M32&gt;0,4,3),0)),IF(AND($D32&lt;=DX$6,$E32&gt;=DX$5),60,0)))</f>
        <v>0</v>
      </c>
      <c r="DY32" s="80">
        <f>IF(OR($A32="",NOT(ISNUMBER($G32))),"",IF(AND($F32&lt;=DY$6,$G32&gt;=DY$5),IF(DY$5&gt;$N32,5,$K32)*10+IF(AND($F32&gt;=DY$5,$F32&lt;=DY$6),IF(AND($G32&gt;=DY$5,$G32&lt;=DY$6),5,IF($L32=1,2,1)),IF(AND($G32&gt;=DY$5,$G32&lt;=DY$6),IF($M32&gt;0,4,3),0)),IF(AND($D32&lt;=DY$6,$E32&gt;=DY$5),60,0)))</f>
        <v>0</v>
      </c>
      <c r="DZ32" s="80">
        <f>IF(OR($A32="",NOT(ISNUMBER($G32))),"",IF(AND($F32&lt;=DZ$6,$G32&gt;=DZ$5),IF(DZ$5&gt;$N32,5,$K32)*10+IF(AND($F32&gt;=DZ$5,$F32&lt;=DZ$6),IF(AND($G32&gt;=DZ$5,$G32&lt;=DZ$6),5,IF($L32=1,2,1)),IF(AND($G32&gt;=DZ$5,$G32&lt;=DZ$6),IF($M32&gt;0,4,3),0)),IF(AND($D32&lt;=DZ$6,$E32&gt;=DZ$5),60,0)))</f>
        <v>0</v>
      </c>
      <c r="EA32" s="80">
        <f>IF(OR($A32="",NOT(ISNUMBER($G32))),"",IF(AND($F32&lt;=EA$6,$G32&gt;=EA$5),IF(EA$5&gt;$N32,5,$K32)*10+IF(AND($F32&gt;=EA$5,$F32&lt;=EA$6),IF(AND($G32&gt;=EA$5,$G32&lt;=EA$6),5,IF($L32=1,2,1)),IF(AND($G32&gt;=EA$5,$G32&lt;=EA$6),IF($M32&gt;0,4,3),0)),IF(AND($D32&lt;=EA$6,$E32&gt;=EA$5),60,0)))</f>
        <v>0</v>
      </c>
      <c r="EB32" s="80">
        <f>IF(OR($A32="",NOT(ISNUMBER($G32))),"",IF(AND($F32&lt;=EB$6,$G32&gt;=EB$5),IF(EB$5&gt;$N32,5,$K32)*10+IF(AND($F32&gt;=EB$5,$F32&lt;=EB$6),IF(AND($G32&gt;=EB$5,$G32&lt;=EB$6),5,IF($L32=1,2,1)),IF(AND($G32&gt;=EB$5,$G32&lt;=EB$6),IF($M32&gt;0,4,3),0)),IF(AND($D32&lt;=EB$6,$E32&gt;=EB$5),60,0)))</f>
        <v>0</v>
      </c>
      <c r="EC32" s="80">
        <f>IF(OR($A32="",NOT(ISNUMBER($G32))),"",IF(AND($F32&lt;=EC$6,$G32&gt;=EC$5),IF(EC$5&gt;$N32,5,$K32)*10+IF(AND($F32&gt;=EC$5,$F32&lt;=EC$6),IF(AND($G32&gt;=EC$5,$G32&lt;=EC$6),5,IF($L32=1,2,1)),IF(AND($G32&gt;=EC$5,$G32&lt;=EC$6),IF($M32&gt;0,4,3),0)),IF(AND($D32&lt;=EC$6,$E32&gt;=EC$5),60,0)))</f>
        <v>0</v>
      </c>
      <c r="ED32" s="80">
        <f>IF(OR($A32="",NOT(ISNUMBER($G32))),"",IF(AND($F32&lt;=ED$6,$G32&gt;=ED$5),IF(ED$5&gt;$N32,5,$K32)*10+IF(AND($F32&gt;=ED$5,$F32&lt;=ED$6),IF(AND($G32&gt;=ED$5,$G32&lt;=ED$6),5,IF($L32=1,2,1)),IF(AND($G32&gt;=ED$5,$G32&lt;=ED$6),IF($M32&gt;0,4,3),0)),IF(AND($D32&lt;=ED$6,$E32&gt;=ED$5),60,0)))</f>
        <v>0</v>
      </c>
    </row>
    <row r="33" ht="18" customHeight="1">
      <c r="A33" s="52">
        <f>IF(Tasks!$B33="","",Tasks!$A33)</f>
        <v>23</v>
      </c>
      <c r="B33" s="78" t="str">
        <f>IF(Tasks!$B33="","",Tasks!$B33)</f>
        <v>FEED | Assembly &amp; testing – Batch 2 (250 sets)</v>
      </c>
      <c r="C33" s="25" t="str">
        <f>IF($B33="","",IF(AND(Tasks!$D33="",Tasks!$G33=""),"-",IF(Tasks!$D33="","",Tasks!$D33&amp;IF(OR(Tasks!$E33="",Tasks!$E33="FS"),IF(N(Tasks!$F33)=0,"","FS"),Tasks!$E33)&amp;IF(N(Tasks!$F33)=0,"",IF(Tasks!$F33&gt;0,"+","")&amp;Tasks!$F33))&amp;IF(AND(Tasks!$D33&lt;&gt;"",Tasks!$G33&lt;&gt;""),", ","")&amp;IF(Tasks!$G33="","",Tasks!$G33&amp;IF(OR(Tasks!$H33="",Tasks!$H33="FS"),IF(N(Tasks!$I33)=0,"","FS"),Tasks!$H33)&amp;IF(N(Tasks!$I33)=0,"",IF(Tasks!$I33&gt;0,"+","")&amp;Tasks!$I33))))</f>
        <v>22, 18</v>
      </c>
      <c r="D33" s="51">
        <f>IF(OR($B33="",Tasks!$Q33=""),"",Tasks!$Q33)</f>
        <v>46486.0</v>
      </c>
      <c r="E33" s="51">
        <f>IF(OR($B33="",Tasks!$R33=""),"",Tasks!$R33)</f>
        <v>46496.0</v>
      </c>
      <c r="F33" s="51">
        <f>IF(OR($B33="",Tasks!$S33=""),"",Tasks!$S33)</f>
        <v>46486.0</v>
      </c>
      <c r="G33" s="51">
        <f>IF(OR($B33="",Tasks!$T33=""),"",Tasks!$T33)</f>
        <v>46496.0</v>
      </c>
      <c r="H33" s="52" t="str">
        <f>IF($B33="","",Tasks!$AE33)</f>
        <v>Not Started</v>
      </c>
      <c r="I33" s="79">
        <f>IF($B33="","",Tasks!$AF33)</f>
        <v>0</v>
      </c>
      <c r="J33" s="53">
        <f>IF(OR($B33="",Tasks!$V33=""),"",Tasks!$V33)</f>
        <v>0</v>
      </c>
      <c r="K33" s="52">
        <f>IF($B33="","",Tasks!$AA33)</f>
        <v>3</v>
      </c>
      <c r="L33" s="52">
        <f>IF($B33="","",Tasks!$AB33)</f>
        <v>1</v>
      </c>
      <c r="M33" s="52">
        <f>IF($B33="","",Tasks!$Z33)</f>
        <v>1</v>
      </c>
      <c r="N33" s="52">
        <f>IF(OR($B33="",Tasks!$AG33=""),"",Tasks!$AG33)</f>
        <v>46496.0</v>
      </c>
      <c r="O33" s="80">
        <f>IF(OR($A33="",NOT(ISNUMBER($G33))),"",IF(AND($F33&lt;=O$6,$G33&gt;=O$5),IF(O$5&gt;$N33,5,$K33)*10+IF(AND($F33&gt;=O$5,$F33&lt;=O$6),IF(AND($G33&gt;=O$5,$G33&lt;=O$6),5,IF($L33=1,2,1)),IF(AND($G33&gt;=O$5,$G33&lt;=O$6),IF($M33&gt;0,4,3),0)),IF(AND($D33&lt;=O$6,$E33&gt;=O$5),60,0)))</f>
        <v>0</v>
      </c>
      <c r="P33" s="80">
        <f>IF(OR($A33="",NOT(ISNUMBER($G33))),"",IF(AND($F33&lt;=P$6,$G33&gt;=P$5),IF(P$5&gt;$N33,5,$K33)*10+IF(AND($F33&gt;=P$5,$F33&lt;=P$6),IF(AND($G33&gt;=P$5,$G33&lt;=P$6),5,IF($L33=1,2,1)),IF(AND($G33&gt;=P$5,$G33&lt;=P$6),IF($M33&gt;0,4,3),0)),IF(AND($D33&lt;=P$6,$E33&gt;=P$5),60,0)))</f>
        <v>0</v>
      </c>
      <c r="Q33" s="80">
        <f>IF(OR($A33="",NOT(ISNUMBER($G33))),"",IF(AND($F33&lt;=Q$6,$G33&gt;=Q$5),IF(Q$5&gt;$N33,5,$K33)*10+IF(AND($F33&gt;=Q$5,$F33&lt;=Q$6),IF(AND($G33&gt;=Q$5,$G33&lt;=Q$6),5,IF($L33=1,2,1)),IF(AND($G33&gt;=Q$5,$G33&lt;=Q$6),IF($M33&gt;0,4,3),0)),IF(AND($D33&lt;=Q$6,$E33&gt;=Q$5),60,0)))</f>
        <v>0</v>
      </c>
      <c r="R33" s="80">
        <f>IF(OR($A33="",NOT(ISNUMBER($G33))),"",IF(AND($F33&lt;=R$6,$G33&gt;=R$5),IF(R$5&gt;$N33,5,$K33)*10+IF(AND($F33&gt;=R$5,$F33&lt;=R$6),IF(AND($G33&gt;=R$5,$G33&lt;=R$6),5,IF($L33=1,2,1)),IF(AND($G33&gt;=R$5,$G33&lt;=R$6),IF($M33&gt;0,4,3),0)),IF(AND($D33&lt;=R$6,$E33&gt;=R$5),60,0)))</f>
        <v>0</v>
      </c>
      <c r="S33" s="80">
        <f>IF(OR($A33="",NOT(ISNUMBER($G33))),"",IF(AND($F33&lt;=S$6,$G33&gt;=S$5),IF(S$5&gt;$N33,5,$K33)*10+IF(AND($F33&gt;=S$5,$F33&lt;=S$6),IF(AND($G33&gt;=S$5,$G33&lt;=S$6),5,IF($L33=1,2,1)),IF(AND($G33&gt;=S$5,$G33&lt;=S$6),IF($M33&gt;0,4,3),0)),IF(AND($D33&lt;=S$6,$E33&gt;=S$5),60,0)))</f>
        <v>0</v>
      </c>
      <c r="T33" s="80">
        <f>IF(OR($A33="",NOT(ISNUMBER($G33))),"",IF(AND($F33&lt;=T$6,$G33&gt;=T$5),IF(T$5&gt;$N33,5,$K33)*10+IF(AND($F33&gt;=T$5,$F33&lt;=T$6),IF(AND($G33&gt;=T$5,$G33&lt;=T$6),5,IF($L33=1,2,1)),IF(AND($G33&gt;=T$5,$G33&lt;=T$6),IF($M33&gt;0,4,3),0)),IF(AND($D33&lt;=T$6,$E33&gt;=T$5),60,0)))</f>
        <v>0</v>
      </c>
      <c r="U33" s="80">
        <f>IF(OR($A33="",NOT(ISNUMBER($G33))),"",IF(AND($F33&lt;=U$6,$G33&gt;=U$5),IF(U$5&gt;$N33,5,$K33)*10+IF(AND($F33&gt;=U$5,$F33&lt;=U$6),IF(AND($G33&gt;=U$5,$G33&lt;=U$6),5,IF($L33=1,2,1)),IF(AND($G33&gt;=U$5,$G33&lt;=U$6),IF($M33&gt;0,4,3),0)),IF(AND($D33&lt;=U$6,$E33&gt;=U$5),60,0)))</f>
        <v>0</v>
      </c>
      <c r="V33" s="80">
        <f>IF(OR($A33="",NOT(ISNUMBER($G33))),"",IF(AND($F33&lt;=V$6,$G33&gt;=V$5),IF(V$5&gt;$N33,5,$K33)*10+IF(AND($F33&gt;=V$5,$F33&lt;=V$6),IF(AND($G33&gt;=V$5,$G33&lt;=V$6),5,IF($L33=1,2,1)),IF(AND($G33&gt;=V$5,$G33&lt;=V$6),IF($M33&gt;0,4,3),0)),IF(AND($D33&lt;=V$6,$E33&gt;=V$5),60,0)))</f>
        <v>0</v>
      </c>
      <c r="W33" s="80">
        <f>IF(OR($A33="",NOT(ISNUMBER($G33))),"",IF(AND($F33&lt;=W$6,$G33&gt;=W$5),IF(W$5&gt;$N33,5,$K33)*10+IF(AND($F33&gt;=W$5,$F33&lt;=W$6),IF(AND($G33&gt;=W$5,$G33&lt;=W$6),5,IF($L33=1,2,1)),IF(AND($G33&gt;=W$5,$G33&lt;=W$6),IF($M33&gt;0,4,3),0)),IF(AND($D33&lt;=W$6,$E33&gt;=W$5),60,0)))</f>
        <v>0</v>
      </c>
      <c r="X33" s="80">
        <f>IF(OR($A33="",NOT(ISNUMBER($G33))),"",IF(AND($F33&lt;=X$6,$G33&gt;=X$5),IF(X$5&gt;$N33,5,$K33)*10+IF(AND($F33&gt;=X$5,$F33&lt;=X$6),IF(AND($G33&gt;=X$5,$G33&lt;=X$6),5,IF($L33=1,2,1)),IF(AND($G33&gt;=X$5,$G33&lt;=X$6),IF($M33&gt;0,4,3),0)),IF(AND($D33&lt;=X$6,$E33&gt;=X$5),60,0)))</f>
        <v>0</v>
      </c>
      <c r="Y33" s="80">
        <f>IF(OR($A33="",NOT(ISNUMBER($G33))),"",IF(AND($F33&lt;=Y$6,$G33&gt;=Y$5),IF(Y$5&gt;$N33,5,$K33)*10+IF(AND($F33&gt;=Y$5,$F33&lt;=Y$6),IF(AND($G33&gt;=Y$5,$G33&lt;=Y$6),5,IF($L33=1,2,1)),IF(AND($G33&gt;=Y$5,$G33&lt;=Y$6),IF($M33&gt;0,4,3),0)),IF(AND($D33&lt;=Y$6,$E33&gt;=Y$5),60,0)))</f>
        <v>0</v>
      </c>
      <c r="Z33" s="80">
        <f>IF(OR($A33="",NOT(ISNUMBER($G33))),"",IF(AND($F33&lt;=Z$6,$G33&gt;=Z$5),IF(Z$5&gt;$N33,5,$K33)*10+IF(AND($F33&gt;=Z$5,$F33&lt;=Z$6),IF(AND($G33&gt;=Z$5,$G33&lt;=Z$6),5,IF($L33=1,2,1)),IF(AND($G33&gt;=Z$5,$G33&lt;=Z$6),IF($M33&gt;0,4,3),0)),IF(AND($D33&lt;=Z$6,$E33&gt;=Z$5),60,0)))</f>
        <v>0</v>
      </c>
      <c r="AA33" s="80">
        <f>IF(OR($A33="",NOT(ISNUMBER($G33))),"",IF(AND($F33&lt;=AA$6,$G33&gt;=AA$5),IF(AA$5&gt;$N33,5,$K33)*10+IF(AND($F33&gt;=AA$5,$F33&lt;=AA$6),IF(AND($G33&gt;=AA$5,$G33&lt;=AA$6),5,IF($L33=1,2,1)),IF(AND($G33&gt;=AA$5,$G33&lt;=AA$6),IF($M33&gt;0,4,3),0)),IF(AND($D33&lt;=AA$6,$E33&gt;=AA$5),60,0)))</f>
        <v>0</v>
      </c>
      <c r="AB33" s="80">
        <f>IF(OR($A33="",NOT(ISNUMBER($G33))),"",IF(AND($F33&lt;=AB$6,$G33&gt;=AB$5),IF(AB$5&gt;$N33,5,$K33)*10+IF(AND($F33&gt;=AB$5,$F33&lt;=AB$6),IF(AND($G33&gt;=AB$5,$G33&lt;=AB$6),5,IF($L33=1,2,1)),IF(AND($G33&gt;=AB$5,$G33&lt;=AB$6),IF($M33&gt;0,4,3),0)),IF(AND($D33&lt;=AB$6,$E33&gt;=AB$5),60,0)))</f>
        <v>0</v>
      </c>
      <c r="AC33" s="80">
        <f>IF(OR($A33="",NOT(ISNUMBER($G33))),"",IF(AND($F33&lt;=AC$6,$G33&gt;=AC$5),IF(AC$5&gt;$N33,5,$K33)*10+IF(AND($F33&gt;=AC$5,$F33&lt;=AC$6),IF(AND($G33&gt;=AC$5,$G33&lt;=AC$6),5,IF($L33=1,2,1)),IF(AND($G33&gt;=AC$5,$G33&lt;=AC$6),IF($M33&gt;0,4,3),0)),IF(AND($D33&lt;=AC$6,$E33&gt;=AC$5),60,0)))</f>
        <v>0</v>
      </c>
      <c r="AD33" s="80">
        <f>IF(OR($A33="",NOT(ISNUMBER($G33))),"",IF(AND($F33&lt;=AD$6,$G33&gt;=AD$5),IF(AD$5&gt;$N33,5,$K33)*10+IF(AND($F33&gt;=AD$5,$F33&lt;=AD$6),IF(AND($G33&gt;=AD$5,$G33&lt;=AD$6),5,IF($L33=1,2,1)),IF(AND($G33&gt;=AD$5,$G33&lt;=AD$6),IF($M33&gt;0,4,3),0)),IF(AND($D33&lt;=AD$6,$E33&gt;=AD$5),60,0)))</f>
        <v>0</v>
      </c>
      <c r="AE33" s="80">
        <f>IF(OR($A33="",NOT(ISNUMBER($G33))),"",IF(AND($F33&lt;=AE$6,$G33&gt;=AE$5),IF(AE$5&gt;$N33,5,$K33)*10+IF(AND($F33&gt;=AE$5,$F33&lt;=AE$6),IF(AND($G33&gt;=AE$5,$G33&lt;=AE$6),5,IF($L33=1,2,1)),IF(AND($G33&gt;=AE$5,$G33&lt;=AE$6),IF($M33&gt;0,4,3),0)),IF(AND($D33&lt;=AE$6,$E33&gt;=AE$5),60,0)))</f>
        <v>0</v>
      </c>
      <c r="AF33" s="80">
        <f>IF(OR($A33="",NOT(ISNUMBER($G33))),"",IF(AND($F33&lt;=AF$6,$G33&gt;=AF$5),IF(AF$5&gt;$N33,5,$K33)*10+IF(AND($F33&gt;=AF$5,$F33&lt;=AF$6),IF(AND($G33&gt;=AF$5,$G33&lt;=AF$6),5,IF($L33=1,2,1)),IF(AND($G33&gt;=AF$5,$G33&lt;=AF$6),IF($M33&gt;0,4,3),0)),IF(AND($D33&lt;=AF$6,$E33&gt;=AF$5),60,0)))</f>
        <v>0</v>
      </c>
      <c r="AG33" s="80">
        <f>IF(OR($A33="",NOT(ISNUMBER($G33))),"",IF(AND($F33&lt;=AG$6,$G33&gt;=AG$5),IF(AG$5&gt;$N33,5,$K33)*10+IF(AND($F33&gt;=AG$5,$F33&lt;=AG$6),IF(AND($G33&gt;=AG$5,$G33&lt;=AG$6),5,IF($L33=1,2,1)),IF(AND($G33&gt;=AG$5,$G33&lt;=AG$6),IF($M33&gt;0,4,3),0)),IF(AND($D33&lt;=AG$6,$E33&gt;=AG$5),60,0)))</f>
        <v>0</v>
      </c>
      <c r="AH33" s="80">
        <f>IF(OR($A33="",NOT(ISNUMBER($G33))),"",IF(AND($F33&lt;=AH$6,$G33&gt;=AH$5),IF(AH$5&gt;$N33,5,$K33)*10+IF(AND($F33&gt;=AH$5,$F33&lt;=AH$6),IF(AND($G33&gt;=AH$5,$G33&lt;=AH$6),5,IF($L33=1,2,1)),IF(AND($G33&gt;=AH$5,$G33&lt;=AH$6),IF($M33&gt;0,4,3),0)),IF(AND($D33&lt;=AH$6,$E33&gt;=AH$5),60,0)))</f>
        <v>0</v>
      </c>
      <c r="AI33" s="80">
        <f>IF(OR($A33="",NOT(ISNUMBER($G33))),"",IF(AND($F33&lt;=AI$6,$G33&gt;=AI$5),IF(AI$5&gt;$N33,5,$K33)*10+IF(AND($F33&gt;=AI$5,$F33&lt;=AI$6),IF(AND($G33&gt;=AI$5,$G33&lt;=AI$6),5,IF($L33=1,2,1)),IF(AND($G33&gt;=AI$5,$G33&lt;=AI$6),IF($M33&gt;0,4,3),0)),IF(AND($D33&lt;=AI$6,$E33&gt;=AI$5),60,0)))</f>
        <v>0</v>
      </c>
      <c r="AJ33" s="80">
        <f>IF(OR($A33="",NOT(ISNUMBER($G33))),"",IF(AND($F33&lt;=AJ$6,$G33&gt;=AJ$5),IF(AJ$5&gt;$N33,5,$K33)*10+IF(AND($F33&gt;=AJ$5,$F33&lt;=AJ$6),IF(AND($G33&gt;=AJ$5,$G33&lt;=AJ$6),5,IF($L33=1,2,1)),IF(AND($G33&gt;=AJ$5,$G33&lt;=AJ$6),IF($M33&gt;0,4,3),0)),IF(AND($D33&lt;=AJ$6,$E33&gt;=AJ$5),60,0)))</f>
        <v>0</v>
      </c>
      <c r="AK33" s="80">
        <f>IF(OR($A33="",NOT(ISNUMBER($G33))),"",IF(AND($F33&lt;=AK$6,$G33&gt;=AK$5),IF(AK$5&gt;$N33,5,$K33)*10+IF(AND($F33&gt;=AK$5,$F33&lt;=AK$6),IF(AND($G33&gt;=AK$5,$G33&lt;=AK$6),5,IF($L33=1,2,1)),IF(AND($G33&gt;=AK$5,$G33&lt;=AK$6),IF($M33&gt;0,4,3),0)),IF(AND($D33&lt;=AK$6,$E33&gt;=AK$5),60,0)))</f>
        <v>0</v>
      </c>
      <c r="AL33" s="80">
        <f>IF(OR($A33="",NOT(ISNUMBER($G33))),"",IF(AND($F33&lt;=AL$6,$G33&gt;=AL$5),IF(AL$5&gt;$N33,5,$K33)*10+IF(AND($F33&gt;=AL$5,$F33&lt;=AL$6),IF(AND($G33&gt;=AL$5,$G33&lt;=AL$6),5,IF($L33=1,2,1)),IF(AND($G33&gt;=AL$5,$G33&lt;=AL$6),IF($M33&gt;0,4,3),0)),IF(AND($D33&lt;=AL$6,$E33&gt;=AL$5),60,0)))</f>
        <v>0</v>
      </c>
      <c r="AM33" s="80">
        <f>IF(OR($A33="",NOT(ISNUMBER($G33))),"",IF(AND($F33&lt;=AM$6,$G33&gt;=AM$5),IF(AM$5&gt;$N33,5,$K33)*10+IF(AND($F33&gt;=AM$5,$F33&lt;=AM$6),IF(AND($G33&gt;=AM$5,$G33&lt;=AM$6),5,IF($L33=1,2,1)),IF(AND($G33&gt;=AM$5,$G33&lt;=AM$6),IF($M33&gt;0,4,3),0)),IF(AND($D33&lt;=AM$6,$E33&gt;=AM$5),60,0)))</f>
        <v>0</v>
      </c>
      <c r="AN33" s="80">
        <f>IF(OR($A33="",NOT(ISNUMBER($G33))),"",IF(AND($F33&lt;=AN$6,$G33&gt;=AN$5),IF(AN$5&gt;$N33,5,$K33)*10+IF(AND($F33&gt;=AN$5,$F33&lt;=AN$6),IF(AND($G33&gt;=AN$5,$G33&lt;=AN$6),5,IF($L33=1,2,1)),IF(AND($G33&gt;=AN$5,$G33&lt;=AN$6),IF($M33&gt;0,4,3),0)),IF(AND($D33&lt;=AN$6,$E33&gt;=AN$5),60,0)))</f>
        <v>32</v>
      </c>
      <c r="AO33" s="80">
        <f>IF(OR($A33="",NOT(ISNUMBER($G33))),"",IF(AND($F33&lt;=AO$6,$G33&gt;=AO$5),IF(AO$5&gt;$N33,5,$K33)*10+IF(AND($F33&gt;=AO$5,$F33&lt;=AO$6),IF(AND($G33&gt;=AO$5,$G33&lt;=AO$6),5,IF($L33=1,2,1)),IF(AND($G33&gt;=AO$5,$G33&lt;=AO$6),IF($M33&gt;0,4,3),0)),IF(AND($D33&lt;=AO$6,$E33&gt;=AO$5),60,0)))</f>
        <v>30</v>
      </c>
      <c r="AP33" s="80">
        <f>IF(OR($A33="",NOT(ISNUMBER($G33))),"",IF(AND($F33&lt;=AP$6,$G33&gt;=AP$5),IF(AP$5&gt;$N33,5,$K33)*10+IF(AND($F33&gt;=AP$5,$F33&lt;=AP$6),IF(AND($G33&gt;=AP$5,$G33&lt;=AP$6),5,IF($L33=1,2,1)),IF(AND($G33&gt;=AP$5,$G33&lt;=AP$6),IF($M33&gt;0,4,3),0)),IF(AND($D33&lt;=AP$6,$E33&gt;=AP$5),60,0)))</f>
        <v>34</v>
      </c>
      <c r="AQ33" s="80">
        <f>IF(OR($A33="",NOT(ISNUMBER($G33))),"",IF(AND($F33&lt;=AQ$6,$G33&gt;=AQ$5),IF(AQ$5&gt;$N33,5,$K33)*10+IF(AND($F33&gt;=AQ$5,$F33&lt;=AQ$6),IF(AND($G33&gt;=AQ$5,$G33&lt;=AQ$6),5,IF($L33=1,2,1)),IF(AND($G33&gt;=AQ$5,$G33&lt;=AQ$6),IF($M33&gt;0,4,3),0)),IF(AND($D33&lt;=AQ$6,$E33&gt;=AQ$5),60,0)))</f>
        <v>0</v>
      </c>
      <c r="AR33" s="80">
        <f>IF(OR($A33="",NOT(ISNUMBER($G33))),"",IF(AND($F33&lt;=AR$6,$G33&gt;=AR$5),IF(AR$5&gt;$N33,5,$K33)*10+IF(AND($F33&gt;=AR$5,$F33&lt;=AR$6),IF(AND($G33&gt;=AR$5,$G33&lt;=AR$6),5,IF($L33=1,2,1)),IF(AND($G33&gt;=AR$5,$G33&lt;=AR$6),IF($M33&gt;0,4,3),0)),IF(AND($D33&lt;=AR$6,$E33&gt;=AR$5),60,0)))</f>
        <v>0</v>
      </c>
      <c r="AS33" s="80">
        <f>IF(OR($A33="",NOT(ISNUMBER($G33))),"",IF(AND($F33&lt;=AS$6,$G33&gt;=AS$5),IF(AS$5&gt;$N33,5,$K33)*10+IF(AND($F33&gt;=AS$5,$F33&lt;=AS$6),IF(AND($G33&gt;=AS$5,$G33&lt;=AS$6),5,IF($L33=1,2,1)),IF(AND($G33&gt;=AS$5,$G33&lt;=AS$6),IF($M33&gt;0,4,3),0)),IF(AND($D33&lt;=AS$6,$E33&gt;=AS$5),60,0)))</f>
        <v>0</v>
      </c>
      <c r="AT33" s="80">
        <f>IF(OR($A33="",NOT(ISNUMBER($G33))),"",IF(AND($F33&lt;=AT$6,$G33&gt;=AT$5),IF(AT$5&gt;$N33,5,$K33)*10+IF(AND($F33&gt;=AT$5,$F33&lt;=AT$6),IF(AND($G33&gt;=AT$5,$G33&lt;=AT$6),5,IF($L33=1,2,1)),IF(AND($G33&gt;=AT$5,$G33&lt;=AT$6),IF($M33&gt;0,4,3),0)),IF(AND($D33&lt;=AT$6,$E33&gt;=AT$5),60,0)))</f>
        <v>0</v>
      </c>
      <c r="AU33" s="80">
        <f>IF(OR($A33="",NOT(ISNUMBER($G33))),"",IF(AND($F33&lt;=AU$6,$G33&gt;=AU$5),IF(AU$5&gt;$N33,5,$K33)*10+IF(AND($F33&gt;=AU$5,$F33&lt;=AU$6),IF(AND($G33&gt;=AU$5,$G33&lt;=AU$6),5,IF($L33=1,2,1)),IF(AND($G33&gt;=AU$5,$G33&lt;=AU$6),IF($M33&gt;0,4,3),0)),IF(AND($D33&lt;=AU$6,$E33&gt;=AU$5),60,0)))</f>
        <v>0</v>
      </c>
      <c r="AV33" s="80">
        <f>IF(OR($A33="",NOT(ISNUMBER($G33))),"",IF(AND($F33&lt;=AV$6,$G33&gt;=AV$5),IF(AV$5&gt;$N33,5,$K33)*10+IF(AND($F33&gt;=AV$5,$F33&lt;=AV$6),IF(AND($G33&gt;=AV$5,$G33&lt;=AV$6),5,IF($L33=1,2,1)),IF(AND($G33&gt;=AV$5,$G33&lt;=AV$6),IF($M33&gt;0,4,3),0)),IF(AND($D33&lt;=AV$6,$E33&gt;=AV$5),60,0)))</f>
        <v>0</v>
      </c>
      <c r="AW33" s="80">
        <f>IF(OR($A33="",NOT(ISNUMBER($G33))),"",IF(AND($F33&lt;=AW$6,$G33&gt;=AW$5),IF(AW$5&gt;$N33,5,$K33)*10+IF(AND($F33&gt;=AW$5,$F33&lt;=AW$6),IF(AND($G33&gt;=AW$5,$G33&lt;=AW$6),5,IF($L33=1,2,1)),IF(AND($G33&gt;=AW$5,$G33&lt;=AW$6),IF($M33&gt;0,4,3),0)),IF(AND($D33&lt;=AW$6,$E33&gt;=AW$5),60,0)))</f>
        <v>0</v>
      </c>
      <c r="AX33" s="80">
        <f>IF(OR($A33="",NOT(ISNUMBER($G33))),"",IF(AND($F33&lt;=AX$6,$G33&gt;=AX$5),IF(AX$5&gt;$N33,5,$K33)*10+IF(AND($F33&gt;=AX$5,$F33&lt;=AX$6),IF(AND($G33&gt;=AX$5,$G33&lt;=AX$6),5,IF($L33=1,2,1)),IF(AND($G33&gt;=AX$5,$G33&lt;=AX$6),IF($M33&gt;0,4,3),0)),IF(AND($D33&lt;=AX$6,$E33&gt;=AX$5),60,0)))</f>
        <v>0</v>
      </c>
      <c r="AY33" s="80">
        <f>IF(OR($A33="",NOT(ISNUMBER($G33))),"",IF(AND($F33&lt;=AY$6,$G33&gt;=AY$5),IF(AY$5&gt;$N33,5,$K33)*10+IF(AND($F33&gt;=AY$5,$F33&lt;=AY$6),IF(AND($G33&gt;=AY$5,$G33&lt;=AY$6),5,IF($L33=1,2,1)),IF(AND($G33&gt;=AY$5,$G33&lt;=AY$6),IF($M33&gt;0,4,3),0)),IF(AND($D33&lt;=AY$6,$E33&gt;=AY$5),60,0)))</f>
        <v>0</v>
      </c>
      <c r="AZ33" s="80">
        <f>IF(OR($A33="",NOT(ISNUMBER($G33))),"",IF(AND($F33&lt;=AZ$6,$G33&gt;=AZ$5),IF(AZ$5&gt;$N33,5,$K33)*10+IF(AND($F33&gt;=AZ$5,$F33&lt;=AZ$6),IF(AND($G33&gt;=AZ$5,$G33&lt;=AZ$6),5,IF($L33=1,2,1)),IF(AND($G33&gt;=AZ$5,$G33&lt;=AZ$6),IF($M33&gt;0,4,3),0)),IF(AND($D33&lt;=AZ$6,$E33&gt;=AZ$5),60,0)))</f>
        <v>0</v>
      </c>
      <c r="BA33" s="80">
        <f>IF(OR($A33="",NOT(ISNUMBER($G33))),"",IF(AND($F33&lt;=BA$6,$G33&gt;=BA$5),IF(BA$5&gt;$N33,5,$K33)*10+IF(AND($F33&gt;=BA$5,$F33&lt;=BA$6),IF(AND($G33&gt;=BA$5,$G33&lt;=BA$6),5,IF($L33=1,2,1)),IF(AND($G33&gt;=BA$5,$G33&lt;=BA$6),IF($M33&gt;0,4,3),0)),IF(AND($D33&lt;=BA$6,$E33&gt;=BA$5),60,0)))</f>
        <v>0</v>
      </c>
      <c r="BB33" s="80">
        <f>IF(OR($A33="",NOT(ISNUMBER($G33))),"",IF(AND($F33&lt;=BB$6,$G33&gt;=BB$5),IF(BB$5&gt;$N33,5,$K33)*10+IF(AND($F33&gt;=BB$5,$F33&lt;=BB$6),IF(AND($G33&gt;=BB$5,$G33&lt;=BB$6),5,IF($L33=1,2,1)),IF(AND($G33&gt;=BB$5,$G33&lt;=BB$6),IF($M33&gt;0,4,3),0)),IF(AND($D33&lt;=BB$6,$E33&gt;=BB$5),60,0)))</f>
        <v>0</v>
      </c>
      <c r="BC33" s="80">
        <f>IF(OR($A33="",NOT(ISNUMBER($G33))),"",IF(AND($F33&lt;=BC$6,$G33&gt;=BC$5),IF(BC$5&gt;$N33,5,$K33)*10+IF(AND($F33&gt;=BC$5,$F33&lt;=BC$6),IF(AND($G33&gt;=BC$5,$G33&lt;=BC$6),5,IF($L33=1,2,1)),IF(AND($G33&gt;=BC$5,$G33&lt;=BC$6),IF($M33&gt;0,4,3),0)),IF(AND($D33&lt;=BC$6,$E33&gt;=BC$5),60,0)))</f>
        <v>0</v>
      </c>
      <c r="BD33" s="80">
        <f>IF(OR($A33="",NOT(ISNUMBER($G33))),"",IF(AND($F33&lt;=BD$6,$G33&gt;=BD$5),IF(BD$5&gt;$N33,5,$K33)*10+IF(AND($F33&gt;=BD$5,$F33&lt;=BD$6),IF(AND($G33&gt;=BD$5,$G33&lt;=BD$6),5,IF($L33=1,2,1)),IF(AND($G33&gt;=BD$5,$G33&lt;=BD$6),IF($M33&gt;0,4,3),0)),IF(AND($D33&lt;=BD$6,$E33&gt;=BD$5),60,0)))</f>
        <v>0</v>
      </c>
      <c r="BE33" s="80">
        <f>IF(OR($A33="",NOT(ISNUMBER($G33))),"",IF(AND($F33&lt;=BE$6,$G33&gt;=BE$5),IF(BE$5&gt;$N33,5,$K33)*10+IF(AND($F33&gt;=BE$5,$F33&lt;=BE$6),IF(AND($G33&gt;=BE$5,$G33&lt;=BE$6),5,IF($L33=1,2,1)),IF(AND($G33&gt;=BE$5,$G33&lt;=BE$6),IF($M33&gt;0,4,3),0)),IF(AND($D33&lt;=BE$6,$E33&gt;=BE$5),60,0)))</f>
        <v>0</v>
      </c>
      <c r="BF33" s="80">
        <f>IF(OR($A33="",NOT(ISNUMBER($G33))),"",IF(AND($F33&lt;=BF$6,$G33&gt;=BF$5),IF(BF$5&gt;$N33,5,$K33)*10+IF(AND($F33&gt;=BF$5,$F33&lt;=BF$6),IF(AND($G33&gt;=BF$5,$G33&lt;=BF$6),5,IF($L33=1,2,1)),IF(AND($G33&gt;=BF$5,$G33&lt;=BF$6),IF($M33&gt;0,4,3),0)),IF(AND($D33&lt;=BF$6,$E33&gt;=BF$5),60,0)))</f>
        <v>0</v>
      </c>
      <c r="BG33" s="80">
        <f>IF(OR($A33="",NOT(ISNUMBER($G33))),"",IF(AND($F33&lt;=BG$6,$G33&gt;=BG$5),IF(BG$5&gt;$N33,5,$K33)*10+IF(AND($F33&gt;=BG$5,$F33&lt;=BG$6),IF(AND($G33&gt;=BG$5,$G33&lt;=BG$6),5,IF($L33=1,2,1)),IF(AND($G33&gt;=BG$5,$G33&lt;=BG$6),IF($M33&gt;0,4,3),0)),IF(AND($D33&lt;=BG$6,$E33&gt;=BG$5),60,0)))</f>
        <v>0</v>
      </c>
      <c r="BH33" s="80">
        <f>IF(OR($A33="",NOT(ISNUMBER($G33))),"",IF(AND($F33&lt;=BH$6,$G33&gt;=BH$5),IF(BH$5&gt;$N33,5,$K33)*10+IF(AND($F33&gt;=BH$5,$F33&lt;=BH$6),IF(AND($G33&gt;=BH$5,$G33&lt;=BH$6),5,IF($L33=1,2,1)),IF(AND($G33&gt;=BH$5,$G33&lt;=BH$6),IF($M33&gt;0,4,3),0)),IF(AND($D33&lt;=BH$6,$E33&gt;=BH$5),60,0)))</f>
        <v>0</v>
      </c>
      <c r="BI33" s="80">
        <f>IF(OR($A33="",NOT(ISNUMBER($G33))),"",IF(AND($F33&lt;=BI$6,$G33&gt;=BI$5),IF(BI$5&gt;$N33,5,$K33)*10+IF(AND($F33&gt;=BI$5,$F33&lt;=BI$6),IF(AND($G33&gt;=BI$5,$G33&lt;=BI$6),5,IF($L33=1,2,1)),IF(AND($G33&gt;=BI$5,$G33&lt;=BI$6),IF($M33&gt;0,4,3),0)),IF(AND($D33&lt;=BI$6,$E33&gt;=BI$5),60,0)))</f>
        <v>0</v>
      </c>
      <c r="BJ33" s="80">
        <f>IF(OR($A33="",NOT(ISNUMBER($G33))),"",IF(AND($F33&lt;=BJ$6,$G33&gt;=BJ$5),IF(BJ$5&gt;$N33,5,$K33)*10+IF(AND($F33&gt;=BJ$5,$F33&lt;=BJ$6),IF(AND($G33&gt;=BJ$5,$G33&lt;=BJ$6),5,IF($L33=1,2,1)),IF(AND($G33&gt;=BJ$5,$G33&lt;=BJ$6),IF($M33&gt;0,4,3),0)),IF(AND($D33&lt;=BJ$6,$E33&gt;=BJ$5),60,0)))</f>
        <v>0</v>
      </c>
      <c r="BK33" s="80">
        <f>IF(OR($A33="",NOT(ISNUMBER($G33))),"",IF(AND($F33&lt;=BK$6,$G33&gt;=BK$5),IF(BK$5&gt;$N33,5,$K33)*10+IF(AND($F33&gt;=BK$5,$F33&lt;=BK$6),IF(AND($G33&gt;=BK$5,$G33&lt;=BK$6),5,IF($L33=1,2,1)),IF(AND($G33&gt;=BK$5,$G33&lt;=BK$6),IF($M33&gt;0,4,3),0)),IF(AND($D33&lt;=BK$6,$E33&gt;=BK$5),60,0)))</f>
        <v>0</v>
      </c>
      <c r="BL33" s="80">
        <f>IF(OR($A33="",NOT(ISNUMBER($G33))),"",IF(AND($F33&lt;=BL$6,$G33&gt;=BL$5),IF(BL$5&gt;$N33,5,$K33)*10+IF(AND($F33&gt;=BL$5,$F33&lt;=BL$6),IF(AND($G33&gt;=BL$5,$G33&lt;=BL$6),5,IF($L33=1,2,1)),IF(AND($G33&gt;=BL$5,$G33&lt;=BL$6),IF($M33&gt;0,4,3),0)),IF(AND($D33&lt;=BL$6,$E33&gt;=BL$5),60,0)))</f>
        <v>0</v>
      </c>
      <c r="BM33" s="80">
        <f>IF(OR($A33="",NOT(ISNUMBER($G33))),"",IF(AND($F33&lt;=BM$6,$G33&gt;=BM$5),IF(BM$5&gt;$N33,5,$K33)*10+IF(AND($F33&gt;=BM$5,$F33&lt;=BM$6),IF(AND($G33&gt;=BM$5,$G33&lt;=BM$6),5,IF($L33=1,2,1)),IF(AND($G33&gt;=BM$5,$G33&lt;=BM$6),IF($M33&gt;0,4,3),0)),IF(AND($D33&lt;=BM$6,$E33&gt;=BM$5),60,0)))</f>
        <v>0</v>
      </c>
      <c r="BN33" s="80">
        <f>IF(OR($A33="",NOT(ISNUMBER($G33))),"",IF(AND($F33&lt;=BN$6,$G33&gt;=BN$5),IF(BN$5&gt;$N33,5,$K33)*10+IF(AND($F33&gt;=BN$5,$F33&lt;=BN$6),IF(AND($G33&gt;=BN$5,$G33&lt;=BN$6),5,IF($L33=1,2,1)),IF(AND($G33&gt;=BN$5,$G33&lt;=BN$6),IF($M33&gt;0,4,3),0)),IF(AND($D33&lt;=BN$6,$E33&gt;=BN$5),60,0)))</f>
        <v>0</v>
      </c>
      <c r="BO33" s="80">
        <f>IF(OR($A33="",NOT(ISNUMBER($G33))),"",IF(AND($F33&lt;=BO$6,$G33&gt;=BO$5),IF(BO$5&gt;$N33,5,$K33)*10+IF(AND($F33&gt;=BO$5,$F33&lt;=BO$6),IF(AND($G33&gt;=BO$5,$G33&lt;=BO$6),5,IF($L33=1,2,1)),IF(AND($G33&gt;=BO$5,$G33&lt;=BO$6),IF($M33&gt;0,4,3),0)),IF(AND($D33&lt;=BO$6,$E33&gt;=BO$5),60,0)))</f>
        <v>0</v>
      </c>
      <c r="BP33" s="80">
        <f>IF(OR($A33="",NOT(ISNUMBER($G33))),"",IF(AND($F33&lt;=BP$6,$G33&gt;=BP$5),IF(BP$5&gt;$N33,5,$K33)*10+IF(AND($F33&gt;=BP$5,$F33&lt;=BP$6),IF(AND($G33&gt;=BP$5,$G33&lt;=BP$6),5,IF($L33=1,2,1)),IF(AND($G33&gt;=BP$5,$G33&lt;=BP$6),IF($M33&gt;0,4,3),0)),IF(AND($D33&lt;=BP$6,$E33&gt;=BP$5),60,0)))</f>
        <v>0</v>
      </c>
      <c r="BQ33" s="80">
        <f>IF(OR($A33="",NOT(ISNUMBER($G33))),"",IF(AND($F33&lt;=BQ$6,$G33&gt;=BQ$5),IF(BQ$5&gt;$N33,5,$K33)*10+IF(AND($F33&gt;=BQ$5,$F33&lt;=BQ$6),IF(AND($G33&gt;=BQ$5,$G33&lt;=BQ$6),5,IF($L33=1,2,1)),IF(AND($G33&gt;=BQ$5,$G33&lt;=BQ$6),IF($M33&gt;0,4,3),0)),IF(AND($D33&lt;=BQ$6,$E33&gt;=BQ$5),60,0)))</f>
        <v>0</v>
      </c>
      <c r="BR33" s="80">
        <f>IF(OR($A33="",NOT(ISNUMBER($G33))),"",IF(AND($F33&lt;=BR$6,$G33&gt;=BR$5),IF(BR$5&gt;$N33,5,$K33)*10+IF(AND($F33&gt;=BR$5,$F33&lt;=BR$6),IF(AND($G33&gt;=BR$5,$G33&lt;=BR$6),5,IF($L33=1,2,1)),IF(AND($G33&gt;=BR$5,$G33&lt;=BR$6),IF($M33&gt;0,4,3),0)),IF(AND($D33&lt;=BR$6,$E33&gt;=BR$5),60,0)))</f>
        <v>0</v>
      </c>
      <c r="BS33" s="80">
        <f>IF(OR($A33="",NOT(ISNUMBER($G33))),"",IF(AND($F33&lt;=BS$6,$G33&gt;=BS$5),IF(BS$5&gt;$N33,5,$K33)*10+IF(AND($F33&gt;=BS$5,$F33&lt;=BS$6),IF(AND($G33&gt;=BS$5,$G33&lt;=BS$6),5,IF($L33=1,2,1)),IF(AND($G33&gt;=BS$5,$G33&lt;=BS$6),IF($M33&gt;0,4,3),0)),IF(AND($D33&lt;=BS$6,$E33&gt;=BS$5),60,0)))</f>
        <v>0</v>
      </c>
      <c r="BT33" s="80">
        <f>IF(OR($A33="",NOT(ISNUMBER($G33))),"",IF(AND($F33&lt;=BT$6,$G33&gt;=BT$5),IF(BT$5&gt;$N33,5,$K33)*10+IF(AND($F33&gt;=BT$5,$F33&lt;=BT$6),IF(AND($G33&gt;=BT$5,$G33&lt;=BT$6),5,IF($L33=1,2,1)),IF(AND($G33&gt;=BT$5,$G33&lt;=BT$6),IF($M33&gt;0,4,3),0)),IF(AND($D33&lt;=BT$6,$E33&gt;=BT$5),60,0)))</f>
        <v>0</v>
      </c>
      <c r="BU33" s="80">
        <f>IF(OR($A33="",NOT(ISNUMBER($G33))),"",IF(AND($F33&lt;=BU$6,$G33&gt;=BU$5),IF(BU$5&gt;$N33,5,$K33)*10+IF(AND($F33&gt;=BU$5,$F33&lt;=BU$6),IF(AND($G33&gt;=BU$5,$G33&lt;=BU$6),5,IF($L33=1,2,1)),IF(AND($G33&gt;=BU$5,$G33&lt;=BU$6),IF($M33&gt;0,4,3),0)),IF(AND($D33&lt;=BU$6,$E33&gt;=BU$5),60,0)))</f>
        <v>0</v>
      </c>
      <c r="BV33" s="80">
        <f>IF(OR($A33="",NOT(ISNUMBER($G33))),"",IF(AND($F33&lt;=BV$6,$G33&gt;=BV$5),IF(BV$5&gt;$N33,5,$K33)*10+IF(AND($F33&gt;=BV$5,$F33&lt;=BV$6),IF(AND($G33&gt;=BV$5,$G33&lt;=BV$6),5,IF($L33=1,2,1)),IF(AND($G33&gt;=BV$5,$G33&lt;=BV$6),IF($M33&gt;0,4,3),0)),IF(AND($D33&lt;=BV$6,$E33&gt;=BV$5),60,0)))</f>
        <v>0</v>
      </c>
      <c r="BW33" s="80">
        <f>IF(OR($A33="",NOT(ISNUMBER($G33))),"",IF(AND($F33&lt;=BW$6,$G33&gt;=BW$5),IF(BW$5&gt;$N33,5,$K33)*10+IF(AND($F33&gt;=BW$5,$F33&lt;=BW$6),IF(AND($G33&gt;=BW$5,$G33&lt;=BW$6),5,IF($L33=1,2,1)),IF(AND($G33&gt;=BW$5,$G33&lt;=BW$6),IF($M33&gt;0,4,3),0)),IF(AND($D33&lt;=BW$6,$E33&gt;=BW$5),60,0)))</f>
        <v>0</v>
      </c>
      <c r="BX33" s="80">
        <f>IF(OR($A33="",NOT(ISNUMBER($G33))),"",IF(AND($F33&lt;=BX$6,$G33&gt;=BX$5),IF(BX$5&gt;$N33,5,$K33)*10+IF(AND($F33&gt;=BX$5,$F33&lt;=BX$6),IF(AND($G33&gt;=BX$5,$G33&lt;=BX$6),5,IF($L33=1,2,1)),IF(AND($G33&gt;=BX$5,$G33&lt;=BX$6),IF($M33&gt;0,4,3),0)),IF(AND($D33&lt;=BX$6,$E33&gt;=BX$5),60,0)))</f>
        <v>0</v>
      </c>
      <c r="BY33" s="80">
        <f>IF(OR($A33="",NOT(ISNUMBER($G33))),"",IF(AND($F33&lt;=BY$6,$G33&gt;=BY$5),IF(BY$5&gt;$N33,5,$K33)*10+IF(AND($F33&gt;=BY$5,$F33&lt;=BY$6),IF(AND($G33&gt;=BY$5,$G33&lt;=BY$6),5,IF($L33=1,2,1)),IF(AND($G33&gt;=BY$5,$G33&lt;=BY$6),IF($M33&gt;0,4,3),0)),IF(AND($D33&lt;=BY$6,$E33&gt;=BY$5),60,0)))</f>
        <v>0</v>
      </c>
      <c r="BZ33" s="80">
        <f>IF(OR($A33="",NOT(ISNUMBER($G33))),"",IF(AND($F33&lt;=BZ$6,$G33&gt;=BZ$5),IF(BZ$5&gt;$N33,5,$K33)*10+IF(AND($F33&gt;=BZ$5,$F33&lt;=BZ$6),IF(AND($G33&gt;=BZ$5,$G33&lt;=BZ$6),5,IF($L33=1,2,1)),IF(AND($G33&gt;=BZ$5,$G33&lt;=BZ$6),IF($M33&gt;0,4,3),0)),IF(AND($D33&lt;=BZ$6,$E33&gt;=BZ$5),60,0)))</f>
        <v>0</v>
      </c>
      <c r="CA33" s="80">
        <f>IF(OR($A33="",NOT(ISNUMBER($G33))),"",IF(AND($F33&lt;=CA$6,$G33&gt;=CA$5),IF(CA$5&gt;$N33,5,$K33)*10+IF(AND($F33&gt;=CA$5,$F33&lt;=CA$6),IF(AND($G33&gt;=CA$5,$G33&lt;=CA$6),5,IF($L33=1,2,1)),IF(AND($G33&gt;=CA$5,$G33&lt;=CA$6),IF($M33&gt;0,4,3),0)),IF(AND($D33&lt;=CA$6,$E33&gt;=CA$5),60,0)))</f>
        <v>0</v>
      </c>
      <c r="CB33" s="80">
        <f>IF(OR($A33="",NOT(ISNUMBER($G33))),"",IF(AND($F33&lt;=CB$6,$G33&gt;=CB$5),IF(CB$5&gt;$N33,5,$K33)*10+IF(AND($F33&gt;=CB$5,$F33&lt;=CB$6),IF(AND($G33&gt;=CB$5,$G33&lt;=CB$6),5,IF($L33=1,2,1)),IF(AND($G33&gt;=CB$5,$G33&lt;=CB$6),IF($M33&gt;0,4,3),0)),IF(AND($D33&lt;=CB$6,$E33&gt;=CB$5),60,0)))</f>
        <v>0</v>
      </c>
      <c r="CC33" s="80">
        <f>IF(OR($A33="",NOT(ISNUMBER($G33))),"",IF(AND($F33&lt;=CC$6,$G33&gt;=CC$5),IF(CC$5&gt;$N33,5,$K33)*10+IF(AND($F33&gt;=CC$5,$F33&lt;=CC$6),IF(AND($G33&gt;=CC$5,$G33&lt;=CC$6),5,IF($L33=1,2,1)),IF(AND($G33&gt;=CC$5,$G33&lt;=CC$6),IF($M33&gt;0,4,3),0)),IF(AND($D33&lt;=CC$6,$E33&gt;=CC$5),60,0)))</f>
        <v>0</v>
      </c>
      <c r="CD33" s="80">
        <f>IF(OR($A33="",NOT(ISNUMBER($G33))),"",IF(AND($F33&lt;=CD$6,$G33&gt;=CD$5),IF(CD$5&gt;$N33,5,$K33)*10+IF(AND($F33&gt;=CD$5,$F33&lt;=CD$6),IF(AND($G33&gt;=CD$5,$G33&lt;=CD$6),5,IF($L33=1,2,1)),IF(AND($G33&gt;=CD$5,$G33&lt;=CD$6),IF($M33&gt;0,4,3),0)),IF(AND($D33&lt;=CD$6,$E33&gt;=CD$5),60,0)))</f>
        <v>0</v>
      </c>
      <c r="CE33" s="80">
        <f>IF(OR($A33="",NOT(ISNUMBER($G33))),"",IF(AND($F33&lt;=CE$6,$G33&gt;=CE$5),IF(CE$5&gt;$N33,5,$K33)*10+IF(AND($F33&gt;=CE$5,$F33&lt;=CE$6),IF(AND($G33&gt;=CE$5,$G33&lt;=CE$6),5,IF($L33=1,2,1)),IF(AND($G33&gt;=CE$5,$G33&lt;=CE$6),IF($M33&gt;0,4,3),0)),IF(AND($D33&lt;=CE$6,$E33&gt;=CE$5),60,0)))</f>
        <v>0</v>
      </c>
      <c r="CF33" s="80">
        <f>IF(OR($A33="",NOT(ISNUMBER($G33))),"",IF(AND($F33&lt;=CF$6,$G33&gt;=CF$5),IF(CF$5&gt;$N33,5,$K33)*10+IF(AND($F33&gt;=CF$5,$F33&lt;=CF$6),IF(AND($G33&gt;=CF$5,$G33&lt;=CF$6),5,IF($L33=1,2,1)),IF(AND($G33&gt;=CF$5,$G33&lt;=CF$6),IF($M33&gt;0,4,3),0)),IF(AND($D33&lt;=CF$6,$E33&gt;=CF$5),60,0)))</f>
        <v>0</v>
      </c>
      <c r="CG33" s="80">
        <f>IF(OR($A33="",NOT(ISNUMBER($G33))),"",IF(AND($F33&lt;=CG$6,$G33&gt;=CG$5),IF(CG$5&gt;$N33,5,$K33)*10+IF(AND($F33&gt;=CG$5,$F33&lt;=CG$6),IF(AND($G33&gt;=CG$5,$G33&lt;=CG$6),5,IF($L33=1,2,1)),IF(AND($G33&gt;=CG$5,$G33&lt;=CG$6),IF($M33&gt;0,4,3),0)),IF(AND($D33&lt;=CG$6,$E33&gt;=CG$5),60,0)))</f>
        <v>0</v>
      </c>
      <c r="CH33" s="80">
        <f>IF(OR($A33="",NOT(ISNUMBER($G33))),"",IF(AND($F33&lt;=CH$6,$G33&gt;=CH$5),IF(CH$5&gt;$N33,5,$K33)*10+IF(AND($F33&gt;=CH$5,$F33&lt;=CH$6),IF(AND($G33&gt;=CH$5,$G33&lt;=CH$6),5,IF($L33=1,2,1)),IF(AND($G33&gt;=CH$5,$G33&lt;=CH$6),IF($M33&gt;0,4,3),0)),IF(AND($D33&lt;=CH$6,$E33&gt;=CH$5),60,0)))</f>
        <v>0</v>
      </c>
      <c r="CI33" s="80">
        <f>IF(OR($A33="",NOT(ISNUMBER($G33))),"",IF(AND($F33&lt;=CI$6,$G33&gt;=CI$5),IF(CI$5&gt;$N33,5,$K33)*10+IF(AND($F33&gt;=CI$5,$F33&lt;=CI$6),IF(AND($G33&gt;=CI$5,$G33&lt;=CI$6),5,IF($L33=1,2,1)),IF(AND($G33&gt;=CI$5,$G33&lt;=CI$6),IF($M33&gt;0,4,3),0)),IF(AND($D33&lt;=CI$6,$E33&gt;=CI$5),60,0)))</f>
        <v>0</v>
      </c>
      <c r="CJ33" s="80">
        <f>IF(OR($A33="",NOT(ISNUMBER($G33))),"",IF(AND($F33&lt;=CJ$6,$G33&gt;=CJ$5),IF(CJ$5&gt;$N33,5,$K33)*10+IF(AND($F33&gt;=CJ$5,$F33&lt;=CJ$6),IF(AND($G33&gt;=CJ$5,$G33&lt;=CJ$6),5,IF($L33=1,2,1)),IF(AND($G33&gt;=CJ$5,$G33&lt;=CJ$6),IF($M33&gt;0,4,3),0)),IF(AND($D33&lt;=CJ$6,$E33&gt;=CJ$5),60,0)))</f>
        <v>0</v>
      </c>
      <c r="CK33" s="80">
        <f>IF(OR($A33="",NOT(ISNUMBER($G33))),"",IF(AND($F33&lt;=CK$6,$G33&gt;=CK$5),IF(CK$5&gt;$N33,5,$K33)*10+IF(AND($F33&gt;=CK$5,$F33&lt;=CK$6),IF(AND($G33&gt;=CK$5,$G33&lt;=CK$6),5,IF($L33=1,2,1)),IF(AND($G33&gt;=CK$5,$G33&lt;=CK$6),IF($M33&gt;0,4,3),0)),IF(AND($D33&lt;=CK$6,$E33&gt;=CK$5),60,0)))</f>
        <v>0</v>
      </c>
      <c r="CL33" s="80">
        <f>IF(OR($A33="",NOT(ISNUMBER($G33))),"",IF(AND($F33&lt;=CL$6,$G33&gt;=CL$5),IF(CL$5&gt;$N33,5,$K33)*10+IF(AND($F33&gt;=CL$5,$F33&lt;=CL$6),IF(AND($G33&gt;=CL$5,$G33&lt;=CL$6),5,IF($L33=1,2,1)),IF(AND($G33&gt;=CL$5,$G33&lt;=CL$6),IF($M33&gt;0,4,3),0)),IF(AND($D33&lt;=CL$6,$E33&gt;=CL$5),60,0)))</f>
        <v>0</v>
      </c>
      <c r="CM33" s="80">
        <f>IF(OR($A33="",NOT(ISNUMBER($G33))),"",IF(AND($F33&lt;=CM$6,$G33&gt;=CM$5),IF(CM$5&gt;$N33,5,$K33)*10+IF(AND($F33&gt;=CM$5,$F33&lt;=CM$6),IF(AND($G33&gt;=CM$5,$G33&lt;=CM$6),5,IF($L33=1,2,1)),IF(AND($G33&gt;=CM$5,$G33&lt;=CM$6),IF($M33&gt;0,4,3),0)),IF(AND($D33&lt;=CM$6,$E33&gt;=CM$5),60,0)))</f>
        <v>0</v>
      </c>
      <c r="CN33" s="80">
        <f>IF(OR($A33="",NOT(ISNUMBER($G33))),"",IF(AND($F33&lt;=CN$6,$G33&gt;=CN$5),IF(CN$5&gt;$N33,5,$K33)*10+IF(AND($F33&gt;=CN$5,$F33&lt;=CN$6),IF(AND($G33&gt;=CN$5,$G33&lt;=CN$6),5,IF($L33=1,2,1)),IF(AND($G33&gt;=CN$5,$G33&lt;=CN$6),IF($M33&gt;0,4,3),0)),IF(AND($D33&lt;=CN$6,$E33&gt;=CN$5),60,0)))</f>
        <v>0</v>
      </c>
      <c r="CO33" s="80">
        <f>IF(OR($A33="",NOT(ISNUMBER($G33))),"",IF(AND($F33&lt;=CO$6,$G33&gt;=CO$5),IF(CO$5&gt;$N33,5,$K33)*10+IF(AND($F33&gt;=CO$5,$F33&lt;=CO$6),IF(AND($G33&gt;=CO$5,$G33&lt;=CO$6),5,IF($L33=1,2,1)),IF(AND($G33&gt;=CO$5,$G33&lt;=CO$6),IF($M33&gt;0,4,3),0)),IF(AND($D33&lt;=CO$6,$E33&gt;=CO$5),60,0)))</f>
        <v>0</v>
      </c>
      <c r="CP33" s="80">
        <f>IF(OR($A33="",NOT(ISNUMBER($G33))),"",IF(AND($F33&lt;=CP$6,$G33&gt;=CP$5),IF(CP$5&gt;$N33,5,$K33)*10+IF(AND($F33&gt;=CP$5,$F33&lt;=CP$6),IF(AND($G33&gt;=CP$5,$G33&lt;=CP$6),5,IF($L33=1,2,1)),IF(AND($G33&gt;=CP$5,$G33&lt;=CP$6),IF($M33&gt;0,4,3),0)),IF(AND($D33&lt;=CP$6,$E33&gt;=CP$5),60,0)))</f>
        <v>0</v>
      </c>
      <c r="CQ33" s="80">
        <f>IF(OR($A33="",NOT(ISNUMBER($G33))),"",IF(AND($F33&lt;=CQ$6,$G33&gt;=CQ$5),IF(CQ$5&gt;$N33,5,$K33)*10+IF(AND($F33&gt;=CQ$5,$F33&lt;=CQ$6),IF(AND($G33&gt;=CQ$5,$G33&lt;=CQ$6),5,IF($L33=1,2,1)),IF(AND($G33&gt;=CQ$5,$G33&lt;=CQ$6),IF($M33&gt;0,4,3),0)),IF(AND($D33&lt;=CQ$6,$E33&gt;=CQ$5),60,0)))</f>
        <v>0</v>
      </c>
      <c r="CR33" s="80">
        <f>IF(OR($A33="",NOT(ISNUMBER($G33))),"",IF(AND($F33&lt;=CR$6,$G33&gt;=CR$5),IF(CR$5&gt;$N33,5,$K33)*10+IF(AND($F33&gt;=CR$5,$F33&lt;=CR$6),IF(AND($G33&gt;=CR$5,$G33&lt;=CR$6),5,IF($L33=1,2,1)),IF(AND($G33&gt;=CR$5,$G33&lt;=CR$6),IF($M33&gt;0,4,3),0)),IF(AND($D33&lt;=CR$6,$E33&gt;=CR$5),60,0)))</f>
        <v>0</v>
      </c>
      <c r="CS33" s="80">
        <f>IF(OR($A33="",NOT(ISNUMBER($G33))),"",IF(AND($F33&lt;=CS$6,$G33&gt;=CS$5),IF(CS$5&gt;$N33,5,$K33)*10+IF(AND($F33&gt;=CS$5,$F33&lt;=CS$6),IF(AND($G33&gt;=CS$5,$G33&lt;=CS$6),5,IF($L33=1,2,1)),IF(AND($G33&gt;=CS$5,$G33&lt;=CS$6),IF($M33&gt;0,4,3),0)),IF(AND($D33&lt;=CS$6,$E33&gt;=CS$5),60,0)))</f>
        <v>0</v>
      </c>
      <c r="CT33" s="80">
        <f>IF(OR($A33="",NOT(ISNUMBER($G33))),"",IF(AND($F33&lt;=CT$6,$G33&gt;=CT$5),IF(CT$5&gt;$N33,5,$K33)*10+IF(AND($F33&gt;=CT$5,$F33&lt;=CT$6),IF(AND($G33&gt;=CT$5,$G33&lt;=CT$6),5,IF($L33=1,2,1)),IF(AND($G33&gt;=CT$5,$G33&lt;=CT$6),IF($M33&gt;0,4,3),0)),IF(AND($D33&lt;=CT$6,$E33&gt;=CT$5),60,0)))</f>
        <v>0</v>
      </c>
      <c r="CU33" s="80">
        <f>IF(OR($A33="",NOT(ISNUMBER($G33))),"",IF(AND($F33&lt;=CU$6,$G33&gt;=CU$5),IF(CU$5&gt;$N33,5,$K33)*10+IF(AND($F33&gt;=CU$5,$F33&lt;=CU$6),IF(AND($G33&gt;=CU$5,$G33&lt;=CU$6),5,IF($L33=1,2,1)),IF(AND($G33&gt;=CU$5,$G33&lt;=CU$6),IF($M33&gt;0,4,3),0)),IF(AND($D33&lt;=CU$6,$E33&gt;=CU$5),60,0)))</f>
        <v>0</v>
      </c>
      <c r="CV33" s="80">
        <f>IF(OR($A33="",NOT(ISNUMBER($G33))),"",IF(AND($F33&lt;=CV$6,$G33&gt;=CV$5),IF(CV$5&gt;$N33,5,$K33)*10+IF(AND($F33&gt;=CV$5,$F33&lt;=CV$6),IF(AND($G33&gt;=CV$5,$G33&lt;=CV$6),5,IF($L33=1,2,1)),IF(AND($G33&gt;=CV$5,$G33&lt;=CV$6),IF($M33&gt;0,4,3),0)),IF(AND($D33&lt;=CV$6,$E33&gt;=CV$5),60,0)))</f>
        <v>0</v>
      </c>
      <c r="CW33" s="80">
        <f>IF(OR($A33="",NOT(ISNUMBER($G33))),"",IF(AND($F33&lt;=CW$6,$G33&gt;=CW$5),IF(CW$5&gt;$N33,5,$K33)*10+IF(AND($F33&gt;=CW$5,$F33&lt;=CW$6),IF(AND($G33&gt;=CW$5,$G33&lt;=CW$6),5,IF($L33=1,2,1)),IF(AND($G33&gt;=CW$5,$G33&lt;=CW$6),IF($M33&gt;0,4,3),0)),IF(AND($D33&lt;=CW$6,$E33&gt;=CW$5),60,0)))</f>
        <v>0</v>
      </c>
      <c r="CX33" s="80">
        <f>IF(OR($A33="",NOT(ISNUMBER($G33))),"",IF(AND($F33&lt;=CX$6,$G33&gt;=CX$5),IF(CX$5&gt;$N33,5,$K33)*10+IF(AND($F33&gt;=CX$5,$F33&lt;=CX$6),IF(AND($G33&gt;=CX$5,$G33&lt;=CX$6),5,IF($L33=1,2,1)),IF(AND($G33&gt;=CX$5,$G33&lt;=CX$6),IF($M33&gt;0,4,3),0)),IF(AND($D33&lt;=CX$6,$E33&gt;=CX$5),60,0)))</f>
        <v>0</v>
      </c>
      <c r="CY33" s="80">
        <f>IF(OR($A33="",NOT(ISNUMBER($G33))),"",IF(AND($F33&lt;=CY$6,$G33&gt;=CY$5),IF(CY$5&gt;$N33,5,$K33)*10+IF(AND($F33&gt;=CY$5,$F33&lt;=CY$6),IF(AND($G33&gt;=CY$5,$G33&lt;=CY$6),5,IF($L33=1,2,1)),IF(AND($G33&gt;=CY$5,$G33&lt;=CY$6),IF($M33&gt;0,4,3),0)),IF(AND($D33&lt;=CY$6,$E33&gt;=CY$5),60,0)))</f>
        <v>0</v>
      </c>
      <c r="CZ33" s="80">
        <f>IF(OR($A33="",NOT(ISNUMBER($G33))),"",IF(AND($F33&lt;=CZ$6,$G33&gt;=CZ$5),IF(CZ$5&gt;$N33,5,$K33)*10+IF(AND($F33&gt;=CZ$5,$F33&lt;=CZ$6),IF(AND($G33&gt;=CZ$5,$G33&lt;=CZ$6),5,IF($L33=1,2,1)),IF(AND($G33&gt;=CZ$5,$G33&lt;=CZ$6),IF($M33&gt;0,4,3),0)),IF(AND($D33&lt;=CZ$6,$E33&gt;=CZ$5),60,0)))</f>
        <v>0</v>
      </c>
      <c r="DA33" s="80">
        <f>IF(OR($A33="",NOT(ISNUMBER($G33))),"",IF(AND($F33&lt;=DA$6,$G33&gt;=DA$5),IF(DA$5&gt;$N33,5,$K33)*10+IF(AND($F33&gt;=DA$5,$F33&lt;=DA$6),IF(AND($G33&gt;=DA$5,$G33&lt;=DA$6),5,IF($L33=1,2,1)),IF(AND($G33&gt;=DA$5,$G33&lt;=DA$6),IF($M33&gt;0,4,3),0)),IF(AND($D33&lt;=DA$6,$E33&gt;=DA$5),60,0)))</f>
        <v>0</v>
      </c>
      <c r="DB33" s="80">
        <f>IF(OR($A33="",NOT(ISNUMBER($G33))),"",IF(AND($F33&lt;=DB$6,$G33&gt;=DB$5),IF(DB$5&gt;$N33,5,$K33)*10+IF(AND($F33&gt;=DB$5,$F33&lt;=DB$6),IF(AND($G33&gt;=DB$5,$G33&lt;=DB$6),5,IF($L33=1,2,1)),IF(AND($G33&gt;=DB$5,$G33&lt;=DB$6),IF($M33&gt;0,4,3),0)),IF(AND($D33&lt;=DB$6,$E33&gt;=DB$5),60,0)))</f>
        <v>0</v>
      </c>
      <c r="DC33" s="80">
        <f>IF(OR($A33="",NOT(ISNUMBER($G33))),"",IF(AND($F33&lt;=DC$6,$G33&gt;=DC$5),IF(DC$5&gt;$N33,5,$K33)*10+IF(AND($F33&gt;=DC$5,$F33&lt;=DC$6),IF(AND($G33&gt;=DC$5,$G33&lt;=DC$6),5,IF($L33=1,2,1)),IF(AND($G33&gt;=DC$5,$G33&lt;=DC$6),IF($M33&gt;0,4,3),0)),IF(AND($D33&lt;=DC$6,$E33&gt;=DC$5),60,0)))</f>
        <v>0</v>
      </c>
      <c r="DD33" s="80">
        <f>IF(OR($A33="",NOT(ISNUMBER($G33))),"",IF(AND($F33&lt;=DD$6,$G33&gt;=DD$5),IF(DD$5&gt;$N33,5,$K33)*10+IF(AND($F33&gt;=DD$5,$F33&lt;=DD$6),IF(AND($G33&gt;=DD$5,$G33&lt;=DD$6),5,IF($L33=1,2,1)),IF(AND($G33&gt;=DD$5,$G33&lt;=DD$6),IF($M33&gt;0,4,3),0)),IF(AND($D33&lt;=DD$6,$E33&gt;=DD$5),60,0)))</f>
        <v>0</v>
      </c>
      <c r="DE33" s="80">
        <f>IF(OR($A33="",NOT(ISNUMBER($G33))),"",IF(AND($F33&lt;=DE$6,$G33&gt;=DE$5),IF(DE$5&gt;$N33,5,$K33)*10+IF(AND($F33&gt;=DE$5,$F33&lt;=DE$6),IF(AND($G33&gt;=DE$5,$G33&lt;=DE$6),5,IF($L33=1,2,1)),IF(AND($G33&gt;=DE$5,$G33&lt;=DE$6),IF($M33&gt;0,4,3),0)),IF(AND($D33&lt;=DE$6,$E33&gt;=DE$5),60,0)))</f>
        <v>0</v>
      </c>
      <c r="DF33" s="80">
        <f>IF(OR($A33="",NOT(ISNUMBER($G33))),"",IF(AND($F33&lt;=DF$6,$G33&gt;=DF$5),IF(DF$5&gt;$N33,5,$K33)*10+IF(AND($F33&gt;=DF$5,$F33&lt;=DF$6),IF(AND($G33&gt;=DF$5,$G33&lt;=DF$6),5,IF($L33=1,2,1)),IF(AND($G33&gt;=DF$5,$G33&lt;=DF$6),IF($M33&gt;0,4,3),0)),IF(AND($D33&lt;=DF$6,$E33&gt;=DF$5),60,0)))</f>
        <v>0</v>
      </c>
      <c r="DG33" s="80">
        <f>IF(OR($A33="",NOT(ISNUMBER($G33))),"",IF(AND($F33&lt;=DG$6,$G33&gt;=DG$5),IF(DG$5&gt;$N33,5,$K33)*10+IF(AND($F33&gt;=DG$5,$F33&lt;=DG$6),IF(AND($G33&gt;=DG$5,$G33&lt;=DG$6),5,IF($L33=1,2,1)),IF(AND($G33&gt;=DG$5,$G33&lt;=DG$6),IF($M33&gt;0,4,3),0)),IF(AND($D33&lt;=DG$6,$E33&gt;=DG$5),60,0)))</f>
        <v>0</v>
      </c>
      <c r="DH33" s="80">
        <f>IF(OR($A33="",NOT(ISNUMBER($G33))),"",IF(AND($F33&lt;=DH$6,$G33&gt;=DH$5),IF(DH$5&gt;$N33,5,$K33)*10+IF(AND($F33&gt;=DH$5,$F33&lt;=DH$6),IF(AND($G33&gt;=DH$5,$G33&lt;=DH$6),5,IF($L33=1,2,1)),IF(AND($G33&gt;=DH$5,$G33&lt;=DH$6),IF($M33&gt;0,4,3),0)),IF(AND($D33&lt;=DH$6,$E33&gt;=DH$5),60,0)))</f>
        <v>0</v>
      </c>
      <c r="DI33" s="80">
        <f>IF(OR($A33="",NOT(ISNUMBER($G33))),"",IF(AND($F33&lt;=DI$6,$G33&gt;=DI$5),IF(DI$5&gt;$N33,5,$K33)*10+IF(AND($F33&gt;=DI$5,$F33&lt;=DI$6),IF(AND($G33&gt;=DI$5,$G33&lt;=DI$6),5,IF($L33=1,2,1)),IF(AND($G33&gt;=DI$5,$G33&lt;=DI$6),IF($M33&gt;0,4,3),0)),IF(AND($D33&lt;=DI$6,$E33&gt;=DI$5),60,0)))</f>
        <v>0</v>
      </c>
      <c r="DJ33" s="80">
        <f>IF(OR($A33="",NOT(ISNUMBER($G33))),"",IF(AND($F33&lt;=DJ$6,$G33&gt;=DJ$5),IF(DJ$5&gt;$N33,5,$K33)*10+IF(AND($F33&gt;=DJ$5,$F33&lt;=DJ$6),IF(AND($G33&gt;=DJ$5,$G33&lt;=DJ$6),5,IF($L33=1,2,1)),IF(AND($G33&gt;=DJ$5,$G33&lt;=DJ$6),IF($M33&gt;0,4,3),0)),IF(AND($D33&lt;=DJ$6,$E33&gt;=DJ$5),60,0)))</f>
        <v>0</v>
      </c>
      <c r="DK33" s="80">
        <f>IF(OR($A33="",NOT(ISNUMBER($G33))),"",IF(AND($F33&lt;=DK$6,$G33&gt;=DK$5),IF(DK$5&gt;$N33,5,$K33)*10+IF(AND($F33&gt;=DK$5,$F33&lt;=DK$6),IF(AND($G33&gt;=DK$5,$G33&lt;=DK$6),5,IF($L33=1,2,1)),IF(AND($G33&gt;=DK$5,$G33&lt;=DK$6),IF($M33&gt;0,4,3),0)),IF(AND($D33&lt;=DK$6,$E33&gt;=DK$5),60,0)))</f>
        <v>0</v>
      </c>
      <c r="DL33" s="80">
        <f>IF(OR($A33="",NOT(ISNUMBER($G33))),"",IF(AND($F33&lt;=DL$6,$G33&gt;=DL$5),IF(DL$5&gt;$N33,5,$K33)*10+IF(AND($F33&gt;=DL$5,$F33&lt;=DL$6),IF(AND($G33&gt;=DL$5,$G33&lt;=DL$6),5,IF($L33=1,2,1)),IF(AND($G33&gt;=DL$5,$G33&lt;=DL$6),IF($M33&gt;0,4,3),0)),IF(AND($D33&lt;=DL$6,$E33&gt;=DL$5),60,0)))</f>
        <v>0</v>
      </c>
      <c r="DM33" s="80">
        <f>IF(OR($A33="",NOT(ISNUMBER($G33))),"",IF(AND($F33&lt;=DM$6,$G33&gt;=DM$5),IF(DM$5&gt;$N33,5,$K33)*10+IF(AND($F33&gt;=DM$5,$F33&lt;=DM$6),IF(AND($G33&gt;=DM$5,$G33&lt;=DM$6),5,IF($L33=1,2,1)),IF(AND($G33&gt;=DM$5,$G33&lt;=DM$6),IF($M33&gt;0,4,3),0)),IF(AND($D33&lt;=DM$6,$E33&gt;=DM$5),60,0)))</f>
        <v>0</v>
      </c>
      <c r="DN33" s="80">
        <f>IF(OR($A33="",NOT(ISNUMBER($G33))),"",IF(AND($F33&lt;=DN$6,$G33&gt;=DN$5),IF(DN$5&gt;$N33,5,$K33)*10+IF(AND($F33&gt;=DN$5,$F33&lt;=DN$6),IF(AND($G33&gt;=DN$5,$G33&lt;=DN$6),5,IF($L33=1,2,1)),IF(AND($G33&gt;=DN$5,$G33&lt;=DN$6),IF($M33&gt;0,4,3),0)),IF(AND($D33&lt;=DN$6,$E33&gt;=DN$5),60,0)))</f>
        <v>0</v>
      </c>
      <c r="DO33" s="80">
        <f>IF(OR($A33="",NOT(ISNUMBER($G33))),"",IF(AND($F33&lt;=DO$6,$G33&gt;=DO$5),IF(DO$5&gt;$N33,5,$K33)*10+IF(AND($F33&gt;=DO$5,$F33&lt;=DO$6),IF(AND($G33&gt;=DO$5,$G33&lt;=DO$6),5,IF($L33=1,2,1)),IF(AND($G33&gt;=DO$5,$G33&lt;=DO$6),IF($M33&gt;0,4,3),0)),IF(AND($D33&lt;=DO$6,$E33&gt;=DO$5),60,0)))</f>
        <v>0</v>
      </c>
      <c r="DP33" s="80">
        <f>IF(OR($A33="",NOT(ISNUMBER($G33))),"",IF(AND($F33&lt;=DP$6,$G33&gt;=DP$5),IF(DP$5&gt;$N33,5,$K33)*10+IF(AND($F33&gt;=DP$5,$F33&lt;=DP$6),IF(AND($G33&gt;=DP$5,$G33&lt;=DP$6),5,IF($L33=1,2,1)),IF(AND($G33&gt;=DP$5,$G33&lt;=DP$6),IF($M33&gt;0,4,3),0)),IF(AND($D33&lt;=DP$6,$E33&gt;=DP$5),60,0)))</f>
        <v>0</v>
      </c>
      <c r="DQ33" s="80">
        <f>IF(OR($A33="",NOT(ISNUMBER($G33))),"",IF(AND($F33&lt;=DQ$6,$G33&gt;=DQ$5),IF(DQ$5&gt;$N33,5,$K33)*10+IF(AND($F33&gt;=DQ$5,$F33&lt;=DQ$6),IF(AND($G33&gt;=DQ$5,$G33&lt;=DQ$6),5,IF($L33=1,2,1)),IF(AND($G33&gt;=DQ$5,$G33&lt;=DQ$6),IF($M33&gt;0,4,3),0)),IF(AND($D33&lt;=DQ$6,$E33&gt;=DQ$5),60,0)))</f>
        <v>0</v>
      </c>
      <c r="DR33" s="80">
        <f>IF(OR($A33="",NOT(ISNUMBER($G33))),"",IF(AND($F33&lt;=DR$6,$G33&gt;=DR$5),IF(DR$5&gt;$N33,5,$K33)*10+IF(AND($F33&gt;=DR$5,$F33&lt;=DR$6),IF(AND($G33&gt;=DR$5,$G33&lt;=DR$6),5,IF($L33=1,2,1)),IF(AND($G33&gt;=DR$5,$G33&lt;=DR$6),IF($M33&gt;0,4,3),0)),IF(AND($D33&lt;=DR$6,$E33&gt;=DR$5),60,0)))</f>
        <v>0</v>
      </c>
      <c r="DS33" s="80">
        <f>IF(OR($A33="",NOT(ISNUMBER($G33))),"",IF(AND($F33&lt;=DS$6,$G33&gt;=DS$5),IF(DS$5&gt;$N33,5,$K33)*10+IF(AND($F33&gt;=DS$5,$F33&lt;=DS$6),IF(AND($G33&gt;=DS$5,$G33&lt;=DS$6),5,IF($L33=1,2,1)),IF(AND($G33&gt;=DS$5,$G33&lt;=DS$6),IF($M33&gt;0,4,3),0)),IF(AND($D33&lt;=DS$6,$E33&gt;=DS$5),60,0)))</f>
        <v>0</v>
      </c>
      <c r="DT33" s="80">
        <f>IF(OR($A33="",NOT(ISNUMBER($G33))),"",IF(AND($F33&lt;=DT$6,$G33&gt;=DT$5),IF(DT$5&gt;$N33,5,$K33)*10+IF(AND($F33&gt;=DT$5,$F33&lt;=DT$6),IF(AND($G33&gt;=DT$5,$G33&lt;=DT$6),5,IF($L33=1,2,1)),IF(AND($G33&gt;=DT$5,$G33&lt;=DT$6),IF($M33&gt;0,4,3),0)),IF(AND($D33&lt;=DT$6,$E33&gt;=DT$5),60,0)))</f>
        <v>0</v>
      </c>
      <c r="DU33" s="80">
        <f>IF(OR($A33="",NOT(ISNUMBER($G33))),"",IF(AND($F33&lt;=DU$6,$G33&gt;=DU$5),IF(DU$5&gt;$N33,5,$K33)*10+IF(AND($F33&gt;=DU$5,$F33&lt;=DU$6),IF(AND($G33&gt;=DU$5,$G33&lt;=DU$6),5,IF($L33=1,2,1)),IF(AND($G33&gt;=DU$5,$G33&lt;=DU$6),IF($M33&gt;0,4,3),0)),IF(AND($D33&lt;=DU$6,$E33&gt;=DU$5),60,0)))</f>
        <v>0</v>
      </c>
      <c r="DV33" s="80">
        <f>IF(OR($A33="",NOT(ISNUMBER($G33))),"",IF(AND($F33&lt;=DV$6,$G33&gt;=DV$5),IF(DV$5&gt;$N33,5,$K33)*10+IF(AND($F33&gt;=DV$5,$F33&lt;=DV$6),IF(AND($G33&gt;=DV$5,$G33&lt;=DV$6),5,IF($L33=1,2,1)),IF(AND($G33&gt;=DV$5,$G33&lt;=DV$6),IF($M33&gt;0,4,3),0)),IF(AND($D33&lt;=DV$6,$E33&gt;=DV$5),60,0)))</f>
        <v>0</v>
      </c>
      <c r="DW33" s="80">
        <f>IF(OR($A33="",NOT(ISNUMBER($G33))),"",IF(AND($F33&lt;=DW$6,$G33&gt;=DW$5),IF(DW$5&gt;$N33,5,$K33)*10+IF(AND($F33&gt;=DW$5,$F33&lt;=DW$6),IF(AND($G33&gt;=DW$5,$G33&lt;=DW$6),5,IF($L33=1,2,1)),IF(AND($G33&gt;=DW$5,$G33&lt;=DW$6),IF($M33&gt;0,4,3),0)),IF(AND($D33&lt;=DW$6,$E33&gt;=DW$5),60,0)))</f>
        <v>0</v>
      </c>
      <c r="DX33" s="80">
        <f>IF(OR($A33="",NOT(ISNUMBER($G33))),"",IF(AND($F33&lt;=DX$6,$G33&gt;=DX$5),IF(DX$5&gt;$N33,5,$K33)*10+IF(AND($F33&gt;=DX$5,$F33&lt;=DX$6),IF(AND($G33&gt;=DX$5,$G33&lt;=DX$6),5,IF($L33=1,2,1)),IF(AND($G33&gt;=DX$5,$G33&lt;=DX$6),IF($M33&gt;0,4,3),0)),IF(AND($D33&lt;=DX$6,$E33&gt;=DX$5),60,0)))</f>
        <v>0</v>
      </c>
      <c r="DY33" s="80">
        <f>IF(OR($A33="",NOT(ISNUMBER($G33))),"",IF(AND($F33&lt;=DY$6,$G33&gt;=DY$5),IF(DY$5&gt;$N33,5,$K33)*10+IF(AND($F33&gt;=DY$5,$F33&lt;=DY$6),IF(AND($G33&gt;=DY$5,$G33&lt;=DY$6),5,IF($L33=1,2,1)),IF(AND($G33&gt;=DY$5,$G33&lt;=DY$6),IF($M33&gt;0,4,3),0)),IF(AND($D33&lt;=DY$6,$E33&gt;=DY$5),60,0)))</f>
        <v>0</v>
      </c>
      <c r="DZ33" s="80">
        <f>IF(OR($A33="",NOT(ISNUMBER($G33))),"",IF(AND($F33&lt;=DZ$6,$G33&gt;=DZ$5),IF(DZ$5&gt;$N33,5,$K33)*10+IF(AND($F33&gt;=DZ$5,$F33&lt;=DZ$6),IF(AND($G33&gt;=DZ$5,$G33&lt;=DZ$6),5,IF($L33=1,2,1)),IF(AND($G33&gt;=DZ$5,$G33&lt;=DZ$6),IF($M33&gt;0,4,3),0)),IF(AND($D33&lt;=DZ$6,$E33&gt;=DZ$5),60,0)))</f>
        <v>0</v>
      </c>
      <c r="EA33" s="80">
        <f>IF(OR($A33="",NOT(ISNUMBER($G33))),"",IF(AND($F33&lt;=EA$6,$G33&gt;=EA$5),IF(EA$5&gt;$N33,5,$K33)*10+IF(AND($F33&gt;=EA$5,$F33&lt;=EA$6),IF(AND($G33&gt;=EA$5,$G33&lt;=EA$6),5,IF($L33=1,2,1)),IF(AND($G33&gt;=EA$5,$G33&lt;=EA$6),IF($M33&gt;0,4,3),0)),IF(AND($D33&lt;=EA$6,$E33&gt;=EA$5),60,0)))</f>
        <v>0</v>
      </c>
      <c r="EB33" s="80">
        <f>IF(OR($A33="",NOT(ISNUMBER($G33))),"",IF(AND($F33&lt;=EB$6,$G33&gt;=EB$5),IF(EB$5&gt;$N33,5,$K33)*10+IF(AND($F33&gt;=EB$5,$F33&lt;=EB$6),IF(AND($G33&gt;=EB$5,$G33&lt;=EB$6),5,IF($L33=1,2,1)),IF(AND($G33&gt;=EB$5,$G33&lt;=EB$6),IF($M33&gt;0,4,3),0)),IF(AND($D33&lt;=EB$6,$E33&gt;=EB$5),60,0)))</f>
        <v>0</v>
      </c>
      <c r="EC33" s="80">
        <f>IF(OR($A33="",NOT(ISNUMBER($G33))),"",IF(AND($F33&lt;=EC$6,$G33&gt;=EC$5),IF(EC$5&gt;$N33,5,$K33)*10+IF(AND($F33&gt;=EC$5,$F33&lt;=EC$6),IF(AND($G33&gt;=EC$5,$G33&lt;=EC$6),5,IF($L33=1,2,1)),IF(AND($G33&gt;=EC$5,$G33&lt;=EC$6),IF($M33&gt;0,4,3),0)),IF(AND($D33&lt;=EC$6,$E33&gt;=EC$5),60,0)))</f>
        <v>0</v>
      </c>
      <c r="ED33" s="80">
        <f>IF(OR($A33="",NOT(ISNUMBER($G33))),"",IF(AND($F33&lt;=ED$6,$G33&gt;=ED$5),IF(ED$5&gt;$N33,5,$K33)*10+IF(AND($F33&gt;=ED$5,$F33&lt;=ED$6),IF(AND($G33&gt;=ED$5,$G33&lt;=ED$6),5,IF($L33=1,2,1)),IF(AND($G33&gt;=ED$5,$G33&lt;=ED$6),IF($M33&gt;0,4,3),0)),IF(AND($D33&lt;=ED$6,$E33&gt;=ED$5),60,0)))</f>
        <v>0</v>
      </c>
    </row>
    <row r="34" ht="18" customHeight="1">
      <c r="A34" s="52">
        <f>IF(Tasks!$B34="","",Tasks!$A34)</f>
        <v>24</v>
      </c>
      <c r="B34" s="78" t="str">
        <f>IF(Tasks!$B34="","",Tasks!$B34)</f>
        <v>FEED | Packing – Batch 2 (100/day)</v>
      </c>
      <c r="C34" s="25" t="str">
        <f>IF($B34="","",IF(AND(Tasks!$D34="",Tasks!$G34=""),"-",IF(Tasks!$D34="","",Tasks!$D34&amp;IF(OR(Tasks!$E34="",Tasks!$E34="FS"),IF(N(Tasks!$F34)=0,"","FS"),Tasks!$E34)&amp;IF(N(Tasks!$F34)=0,"",IF(Tasks!$F34&gt;0,"+","")&amp;Tasks!$F34))&amp;IF(AND(Tasks!$D34&lt;&gt;"",Tasks!$G34&lt;&gt;""),", ","")&amp;IF(Tasks!$G34="","",Tasks!$G34&amp;IF(OR(Tasks!$H34="",Tasks!$H34="FS"),IF(N(Tasks!$I34)=0,"","FS"),Tasks!$H34)&amp;IF(N(Tasks!$I34)=0,"",IF(Tasks!$I34&gt;0,"+","")&amp;Tasks!$I34))))</f>
        <v>23, 19</v>
      </c>
      <c r="D34" s="51">
        <f>IF(OR($B34="",Tasks!$Q34=""),"",Tasks!$Q34)</f>
        <v>46497.0</v>
      </c>
      <c r="E34" s="51">
        <f>IF(OR($B34="",Tasks!$R34=""),"",Tasks!$R34)</f>
        <v>46499.0</v>
      </c>
      <c r="F34" s="51">
        <f>IF(OR($B34="",Tasks!$S34=""),"",Tasks!$S34)</f>
        <v>46497.0</v>
      </c>
      <c r="G34" s="51">
        <f>IF(OR($B34="",Tasks!$T34=""),"",Tasks!$T34)</f>
        <v>46499.0</v>
      </c>
      <c r="H34" s="52" t="str">
        <f>IF($B34="","",Tasks!$AE34)</f>
        <v>Not Started</v>
      </c>
      <c r="I34" s="79">
        <f>IF($B34="","",Tasks!$AF34)</f>
        <v>0</v>
      </c>
      <c r="J34" s="53">
        <f>IF(OR($B34="",Tasks!$V34=""),"",Tasks!$V34)</f>
        <v>0</v>
      </c>
      <c r="K34" s="52">
        <f>IF($B34="","",Tasks!$AA34)</f>
        <v>3</v>
      </c>
      <c r="L34" s="52">
        <f>IF($B34="","",Tasks!$AB34)</f>
        <v>1</v>
      </c>
      <c r="M34" s="52">
        <f>IF($B34="","",Tasks!$Z34)</f>
        <v>2</v>
      </c>
      <c r="N34" s="52">
        <f>IF(OR($B34="",Tasks!$AG34=""),"",Tasks!$AG34)</f>
        <v>46499.0</v>
      </c>
      <c r="O34" s="80">
        <f>IF(OR($A34="",NOT(ISNUMBER($G34))),"",IF(AND($F34&lt;=O$6,$G34&gt;=O$5),IF(O$5&gt;$N34,5,$K34)*10+IF(AND($F34&gt;=O$5,$F34&lt;=O$6),IF(AND($G34&gt;=O$5,$G34&lt;=O$6),5,IF($L34=1,2,1)),IF(AND($G34&gt;=O$5,$G34&lt;=O$6),IF($M34&gt;0,4,3),0)),IF(AND($D34&lt;=O$6,$E34&gt;=O$5),60,0)))</f>
        <v>0</v>
      </c>
      <c r="P34" s="80">
        <f>IF(OR($A34="",NOT(ISNUMBER($G34))),"",IF(AND($F34&lt;=P$6,$G34&gt;=P$5),IF(P$5&gt;$N34,5,$K34)*10+IF(AND($F34&gt;=P$5,$F34&lt;=P$6),IF(AND($G34&gt;=P$5,$G34&lt;=P$6),5,IF($L34=1,2,1)),IF(AND($G34&gt;=P$5,$G34&lt;=P$6),IF($M34&gt;0,4,3),0)),IF(AND($D34&lt;=P$6,$E34&gt;=P$5),60,0)))</f>
        <v>0</v>
      </c>
      <c r="Q34" s="80">
        <f>IF(OR($A34="",NOT(ISNUMBER($G34))),"",IF(AND($F34&lt;=Q$6,$G34&gt;=Q$5),IF(Q$5&gt;$N34,5,$K34)*10+IF(AND($F34&gt;=Q$5,$F34&lt;=Q$6),IF(AND($G34&gt;=Q$5,$G34&lt;=Q$6),5,IF($L34=1,2,1)),IF(AND($G34&gt;=Q$5,$G34&lt;=Q$6),IF($M34&gt;0,4,3),0)),IF(AND($D34&lt;=Q$6,$E34&gt;=Q$5),60,0)))</f>
        <v>0</v>
      </c>
      <c r="R34" s="80">
        <f>IF(OR($A34="",NOT(ISNUMBER($G34))),"",IF(AND($F34&lt;=R$6,$G34&gt;=R$5),IF(R$5&gt;$N34,5,$K34)*10+IF(AND($F34&gt;=R$5,$F34&lt;=R$6),IF(AND($G34&gt;=R$5,$G34&lt;=R$6),5,IF($L34=1,2,1)),IF(AND($G34&gt;=R$5,$G34&lt;=R$6),IF($M34&gt;0,4,3),0)),IF(AND($D34&lt;=R$6,$E34&gt;=R$5),60,0)))</f>
        <v>0</v>
      </c>
      <c r="S34" s="80">
        <f>IF(OR($A34="",NOT(ISNUMBER($G34))),"",IF(AND($F34&lt;=S$6,$G34&gt;=S$5),IF(S$5&gt;$N34,5,$K34)*10+IF(AND($F34&gt;=S$5,$F34&lt;=S$6),IF(AND($G34&gt;=S$5,$G34&lt;=S$6),5,IF($L34=1,2,1)),IF(AND($G34&gt;=S$5,$G34&lt;=S$6),IF($M34&gt;0,4,3),0)),IF(AND($D34&lt;=S$6,$E34&gt;=S$5),60,0)))</f>
        <v>0</v>
      </c>
      <c r="T34" s="80">
        <f>IF(OR($A34="",NOT(ISNUMBER($G34))),"",IF(AND($F34&lt;=T$6,$G34&gt;=T$5),IF(T$5&gt;$N34,5,$K34)*10+IF(AND($F34&gt;=T$5,$F34&lt;=T$6),IF(AND($G34&gt;=T$5,$G34&lt;=T$6),5,IF($L34=1,2,1)),IF(AND($G34&gt;=T$5,$G34&lt;=T$6),IF($M34&gt;0,4,3),0)),IF(AND($D34&lt;=T$6,$E34&gt;=T$5),60,0)))</f>
        <v>0</v>
      </c>
      <c r="U34" s="80">
        <f>IF(OR($A34="",NOT(ISNUMBER($G34))),"",IF(AND($F34&lt;=U$6,$G34&gt;=U$5),IF(U$5&gt;$N34,5,$K34)*10+IF(AND($F34&gt;=U$5,$F34&lt;=U$6),IF(AND($G34&gt;=U$5,$G34&lt;=U$6),5,IF($L34=1,2,1)),IF(AND($G34&gt;=U$5,$G34&lt;=U$6),IF($M34&gt;0,4,3),0)),IF(AND($D34&lt;=U$6,$E34&gt;=U$5),60,0)))</f>
        <v>0</v>
      </c>
      <c r="V34" s="80">
        <f>IF(OR($A34="",NOT(ISNUMBER($G34))),"",IF(AND($F34&lt;=V$6,$G34&gt;=V$5),IF(V$5&gt;$N34,5,$K34)*10+IF(AND($F34&gt;=V$5,$F34&lt;=V$6),IF(AND($G34&gt;=V$5,$G34&lt;=V$6),5,IF($L34=1,2,1)),IF(AND($G34&gt;=V$5,$G34&lt;=V$6),IF($M34&gt;0,4,3),0)),IF(AND($D34&lt;=V$6,$E34&gt;=V$5),60,0)))</f>
        <v>0</v>
      </c>
      <c r="W34" s="80">
        <f>IF(OR($A34="",NOT(ISNUMBER($G34))),"",IF(AND($F34&lt;=W$6,$G34&gt;=W$5),IF(W$5&gt;$N34,5,$K34)*10+IF(AND($F34&gt;=W$5,$F34&lt;=W$6),IF(AND($G34&gt;=W$5,$G34&lt;=W$6),5,IF($L34=1,2,1)),IF(AND($G34&gt;=W$5,$G34&lt;=W$6),IF($M34&gt;0,4,3),0)),IF(AND($D34&lt;=W$6,$E34&gt;=W$5),60,0)))</f>
        <v>0</v>
      </c>
      <c r="X34" s="80">
        <f>IF(OR($A34="",NOT(ISNUMBER($G34))),"",IF(AND($F34&lt;=X$6,$G34&gt;=X$5),IF(X$5&gt;$N34,5,$K34)*10+IF(AND($F34&gt;=X$5,$F34&lt;=X$6),IF(AND($G34&gt;=X$5,$G34&lt;=X$6),5,IF($L34=1,2,1)),IF(AND($G34&gt;=X$5,$G34&lt;=X$6),IF($M34&gt;0,4,3),0)),IF(AND($D34&lt;=X$6,$E34&gt;=X$5),60,0)))</f>
        <v>0</v>
      </c>
      <c r="Y34" s="80">
        <f>IF(OR($A34="",NOT(ISNUMBER($G34))),"",IF(AND($F34&lt;=Y$6,$G34&gt;=Y$5),IF(Y$5&gt;$N34,5,$K34)*10+IF(AND($F34&gt;=Y$5,$F34&lt;=Y$6),IF(AND($G34&gt;=Y$5,$G34&lt;=Y$6),5,IF($L34=1,2,1)),IF(AND($G34&gt;=Y$5,$G34&lt;=Y$6),IF($M34&gt;0,4,3),0)),IF(AND($D34&lt;=Y$6,$E34&gt;=Y$5),60,0)))</f>
        <v>0</v>
      </c>
      <c r="Z34" s="80">
        <f>IF(OR($A34="",NOT(ISNUMBER($G34))),"",IF(AND($F34&lt;=Z$6,$G34&gt;=Z$5),IF(Z$5&gt;$N34,5,$K34)*10+IF(AND($F34&gt;=Z$5,$F34&lt;=Z$6),IF(AND($G34&gt;=Z$5,$G34&lt;=Z$6),5,IF($L34=1,2,1)),IF(AND($G34&gt;=Z$5,$G34&lt;=Z$6),IF($M34&gt;0,4,3),0)),IF(AND($D34&lt;=Z$6,$E34&gt;=Z$5),60,0)))</f>
        <v>0</v>
      </c>
      <c r="AA34" s="80">
        <f>IF(OR($A34="",NOT(ISNUMBER($G34))),"",IF(AND($F34&lt;=AA$6,$G34&gt;=AA$5),IF(AA$5&gt;$N34,5,$K34)*10+IF(AND($F34&gt;=AA$5,$F34&lt;=AA$6),IF(AND($G34&gt;=AA$5,$G34&lt;=AA$6),5,IF($L34=1,2,1)),IF(AND($G34&gt;=AA$5,$G34&lt;=AA$6),IF($M34&gt;0,4,3),0)),IF(AND($D34&lt;=AA$6,$E34&gt;=AA$5),60,0)))</f>
        <v>0</v>
      </c>
      <c r="AB34" s="80">
        <f>IF(OR($A34="",NOT(ISNUMBER($G34))),"",IF(AND($F34&lt;=AB$6,$G34&gt;=AB$5),IF(AB$5&gt;$N34,5,$K34)*10+IF(AND($F34&gt;=AB$5,$F34&lt;=AB$6),IF(AND($G34&gt;=AB$5,$G34&lt;=AB$6),5,IF($L34=1,2,1)),IF(AND($G34&gt;=AB$5,$G34&lt;=AB$6),IF($M34&gt;0,4,3),0)),IF(AND($D34&lt;=AB$6,$E34&gt;=AB$5),60,0)))</f>
        <v>0</v>
      </c>
      <c r="AC34" s="80">
        <f>IF(OR($A34="",NOT(ISNUMBER($G34))),"",IF(AND($F34&lt;=AC$6,$G34&gt;=AC$5),IF(AC$5&gt;$N34,5,$K34)*10+IF(AND($F34&gt;=AC$5,$F34&lt;=AC$6),IF(AND($G34&gt;=AC$5,$G34&lt;=AC$6),5,IF($L34=1,2,1)),IF(AND($G34&gt;=AC$5,$G34&lt;=AC$6),IF($M34&gt;0,4,3),0)),IF(AND($D34&lt;=AC$6,$E34&gt;=AC$5),60,0)))</f>
        <v>0</v>
      </c>
      <c r="AD34" s="80">
        <f>IF(OR($A34="",NOT(ISNUMBER($G34))),"",IF(AND($F34&lt;=AD$6,$G34&gt;=AD$5),IF(AD$5&gt;$N34,5,$K34)*10+IF(AND($F34&gt;=AD$5,$F34&lt;=AD$6),IF(AND($G34&gt;=AD$5,$G34&lt;=AD$6),5,IF($L34=1,2,1)),IF(AND($G34&gt;=AD$5,$G34&lt;=AD$6),IF($M34&gt;0,4,3),0)),IF(AND($D34&lt;=AD$6,$E34&gt;=AD$5),60,0)))</f>
        <v>0</v>
      </c>
      <c r="AE34" s="80">
        <f>IF(OR($A34="",NOT(ISNUMBER($G34))),"",IF(AND($F34&lt;=AE$6,$G34&gt;=AE$5),IF(AE$5&gt;$N34,5,$K34)*10+IF(AND($F34&gt;=AE$5,$F34&lt;=AE$6),IF(AND($G34&gt;=AE$5,$G34&lt;=AE$6),5,IF($L34=1,2,1)),IF(AND($G34&gt;=AE$5,$G34&lt;=AE$6),IF($M34&gt;0,4,3),0)),IF(AND($D34&lt;=AE$6,$E34&gt;=AE$5),60,0)))</f>
        <v>0</v>
      </c>
      <c r="AF34" s="80">
        <f>IF(OR($A34="",NOT(ISNUMBER($G34))),"",IF(AND($F34&lt;=AF$6,$G34&gt;=AF$5),IF(AF$5&gt;$N34,5,$K34)*10+IF(AND($F34&gt;=AF$5,$F34&lt;=AF$6),IF(AND($G34&gt;=AF$5,$G34&lt;=AF$6),5,IF($L34=1,2,1)),IF(AND($G34&gt;=AF$5,$G34&lt;=AF$6),IF($M34&gt;0,4,3),0)),IF(AND($D34&lt;=AF$6,$E34&gt;=AF$5),60,0)))</f>
        <v>0</v>
      </c>
      <c r="AG34" s="80">
        <f>IF(OR($A34="",NOT(ISNUMBER($G34))),"",IF(AND($F34&lt;=AG$6,$G34&gt;=AG$5),IF(AG$5&gt;$N34,5,$K34)*10+IF(AND($F34&gt;=AG$5,$F34&lt;=AG$6),IF(AND($G34&gt;=AG$5,$G34&lt;=AG$6),5,IF($L34=1,2,1)),IF(AND($G34&gt;=AG$5,$G34&lt;=AG$6),IF($M34&gt;0,4,3),0)),IF(AND($D34&lt;=AG$6,$E34&gt;=AG$5),60,0)))</f>
        <v>0</v>
      </c>
      <c r="AH34" s="80">
        <f>IF(OR($A34="",NOT(ISNUMBER($G34))),"",IF(AND($F34&lt;=AH$6,$G34&gt;=AH$5),IF(AH$5&gt;$N34,5,$K34)*10+IF(AND($F34&gt;=AH$5,$F34&lt;=AH$6),IF(AND($G34&gt;=AH$5,$G34&lt;=AH$6),5,IF($L34=1,2,1)),IF(AND($G34&gt;=AH$5,$G34&lt;=AH$6),IF($M34&gt;0,4,3),0)),IF(AND($D34&lt;=AH$6,$E34&gt;=AH$5),60,0)))</f>
        <v>0</v>
      </c>
      <c r="AI34" s="80">
        <f>IF(OR($A34="",NOT(ISNUMBER($G34))),"",IF(AND($F34&lt;=AI$6,$G34&gt;=AI$5),IF(AI$5&gt;$N34,5,$K34)*10+IF(AND($F34&gt;=AI$5,$F34&lt;=AI$6),IF(AND($G34&gt;=AI$5,$G34&lt;=AI$6),5,IF($L34=1,2,1)),IF(AND($G34&gt;=AI$5,$G34&lt;=AI$6),IF($M34&gt;0,4,3),0)),IF(AND($D34&lt;=AI$6,$E34&gt;=AI$5),60,0)))</f>
        <v>0</v>
      </c>
      <c r="AJ34" s="80">
        <f>IF(OR($A34="",NOT(ISNUMBER($G34))),"",IF(AND($F34&lt;=AJ$6,$G34&gt;=AJ$5),IF(AJ$5&gt;$N34,5,$K34)*10+IF(AND($F34&gt;=AJ$5,$F34&lt;=AJ$6),IF(AND($G34&gt;=AJ$5,$G34&lt;=AJ$6),5,IF($L34=1,2,1)),IF(AND($G34&gt;=AJ$5,$G34&lt;=AJ$6),IF($M34&gt;0,4,3),0)),IF(AND($D34&lt;=AJ$6,$E34&gt;=AJ$5),60,0)))</f>
        <v>0</v>
      </c>
      <c r="AK34" s="80">
        <f>IF(OR($A34="",NOT(ISNUMBER($G34))),"",IF(AND($F34&lt;=AK$6,$G34&gt;=AK$5),IF(AK$5&gt;$N34,5,$K34)*10+IF(AND($F34&gt;=AK$5,$F34&lt;=AK$6),IF(AND($G34&gt;=AK$5,$G34&lt;=AK$6),5,IF($L34=1,2,1)),IF(AND($G34&gt;=AK$5,$G34&lt;=AK$6),IF($M34&gt;0,4,3),0)),IF(AND($D34&lt;=AK$6,$E34&gt;=AK$5),60,0)))</f>
        <v>0</v>
      </c>
      <c r="AL34" s="80">
        <f>IF(OR($A34="",NOT(ISNUMBER($G34))),"",IF(AND($F34&lt;=AL$6,$G34&gt;=AL$5),IF(AL$5&gt;$N34,5,$K34)*10+IF(AND($F34&gt;=AL$5,$F34&lt;=AL$6),IF(AND($G34&gt;=AL$5,$G34&lt;=AL$6),5,IF($L34=1,2,1)),IF(AND($G34&gt;=AL$5,$G34&lt;=AL$6),IF($M34&gt;0,4,3),0)),IF(AND($D34&lt;=AL$6,$E34&gt;=AL$5),60,0)))</f>
        <v>0</v>
      </c>
      <c r="AM34" s="80">
        <f>IF(OR($A34="",NOT(ISNUMBER($G34))),"",IF(AND($F34&lt;=AM$6,$G34&gt;=AM$5),IF(AM$5&gt;$N34,5,$K34)*10+IF(AND($F34&gt;=AM$5,$F34&lt;=AM$6),IF(AND($G34&gt;=AM$5,$G34&lt;=AM$6),5,IF($L34=1,2,1)),IF(AND($G34&gt;=AM$5,$G34&lt;=AM$6),IF($M34&gt;0,4,3),0)),IF(AND($D34&lt;=AM$6,$E34&gt;=AM$5),60,0)))</f>
        <v>0</v>
      </c>
      <c r="AN34" s="80">
        <f>IF(OR($A34="",NOT(ISNUMBER($G34))),"",IF(AND($F34&lt;=AN$6,$G34&gt;=AN$5),IF(AN$5&gt;$N34,5,$K34)*10+IF(AND($F34&gt;=AN$5,$F34&lt;=AN$6),IF(AND($G34&gt;=AN$5,$G34&lt;=AN$6),5,IF($L34=1,2,1)),IF(AND($G34&gt;=AN$5,$G34&lt;=AN$6),IF($M34&gt;0,4,3),0)),IF(AND($D34&lt;=AN$6,$E34&gt;=AN$5),60,0)))</f>
        <v>0</v>
      </c>
      <c r="AO34" s="80">
        <f>IF(OR($A34="",NOT(ISNUMBER($G34))),"",IF(AND($F34&lt;=AO$6,$G34&gt;=AO$5),IF(AO$5&gt;$N34,5,$K34)*10+IF(AND($F34&gt;=AO$5,$F34&lt;=AO$6),IF(AND($G34&gt;=AO$5,$G34&lt;=AO$6),5,IF($L34=1,2,1)),IF(AND($G34&gt;=AO$5,$G34&lt;=AO$6),IF($M34&gt;0,4,3),0)),IF(AND($D34&lt;=AO$6,$E34&gt;=AO$5),60,0)))</f>
        <v>0</v>
      </c>
      <c r="AP34" s="80">
        <f>IF(OR($A34="",NOT(ISNUMBER($G34))),"",IF(AND($F34&lt;=AP$6,$G34&gt;=AP$5),IF(AP$5&gt;$N34,5,$K34)*10+IF(AND($F34&gt;=AP$5,$F34&lt;=AP$6),IF(AND($G34&gt;=AP$5,$G34&lt;=AP$6),5,IF($L34=1,2,1)),IF(AND($G34&gt;=AP$5,$G34&lt;=AP$6),IF($M34&gt;0,4,3),0)),IF(AND($D34&lt;=AP$6,$E34&gt;=AP$5),60,0)))</f>
        <v>35</v>
      </c>
      <c r="AQ34" s="80">
        <f>IF(OR($A34="",NOT(ISNUMBER($G34))),"",IF(AND($F34&lt;=AQ$6,$G34&gt;=AQ$5),IF(AQ$5&gt;$N34,5,$K34)*10+IF(AND($F34&gt;=AQ$5,$F34&lt;=AQ$6),IF(AND($G34&gt;=AQ$5,$G34&lt;=AQ$6),5,IF($L34=1,2,1)),IF(AND($G34&gt;=AQ$5,$G34&lt;=AQ$6),IF($M34&gt;0,4,3),0)),IF(AND($D34&lt;=AQ$6,$E34&gt;=AQ$5),60,0)))</f>
        <v>0</v>
      </c>
      <c r="AR34" s="80">
        <f>IF(OR($A34="",NOT(ISNUMBER($G34))),"",IF(AND($F34&lt;=AR$6,$G34&gt;=AR$5),IF(AR$5&gt;$N34,5,$K34)*10+IF(AND($F34&gt;=AR$5,$F34&lt;=AR$6),IF(AND($G34&gt;=AR$5,$G34&lt;=AR$6),5,IF($L34=1,2,1)),IF(AND($G34&gt;=AR$5,$G34&lt;=AR$6),IF($M34&gt;0,4,3),0)),IF(AND($D34&lt;=AR$6,$E34&gt;=AR$5),60,0)))</f>
        <v>0</v>
      </c>
      <c r="AS34" s="80">
        <f>IF(OR($A34="",NOT(ISNUMBER($G34))),"",IF(AND($F34&lt;=AS$6,$G34&gt;=AS$5),IF(AS$5&gt;$N34,5,$K34)*10+IF(AND($F34&gt;=AS$5,$F34&lt;=AS$6),IF(AND($G34&gt;=AS$5,$G34&lt;=AS$6),5,IF($L34=1,2,1)),IF(AND($G34&gt;=AS$5,$G34&lt;=AS$6),IF($M34&gt;0,4,3),0)),IF(AND($D34&lt;=AS$6,$E34&gt;=AS$5),60,0)))</f>
        <v>0</v>
      </c>
      <c r="AT34" s="80">
        <f>IF(OR($A34="",NOT(ISNUMBER($G34))),"",IF(AND($F34&lt;=AT$6,$G34&gt;=AT$5),IF(AT$5&gt;$N34,5,$K34)*10+IF(AND($F34&gt;=AT$5,$F34&lt;=AT$6),IF(AND($G34&gt;=AT$5,$G34&lt;=AT$6),5,IF($L34=1,2,1)),IF(AND($G34&gt;=AT$5,$G34&lt;=AT$6),IF($M34&gt;0,4,3),0)),IF(AND($D34&lt;=AT$6,$E34&gt;=AT$5),60,0)))</f>
        <v>0</v>
      </c>
      <c r="AU34" s="80">
        <f>IF(OR($A34="",NOT(ISNUMBER($G34))),"",IF(AND($F34&lt;=AU$6,$G34&gt;=AU$5),IF(AU$5&gt;$N34,5,$K34)*10+IF(AND($F34&gt;=AU$5,$F34&lt;=AU$6),IF(AND($G34&gt;=AU$5,$G34&lt;=AU$6),5,IF($L34=1,2,1)),IF(AND($G34&gt;=AU$5,$G34&lt;=AU$6),IF($M34&gt;0,4,3),0)),IF(AND($D34&lt;=AU$6,$E34&gt;=AU$5),60,0)))</f>
        <v>0</v>
      </c>
      <c r="AV34" s="80">
        <f>IF(OR($A34="",NOT(ISNUMBER($G34))),"",IF(AND($F34&lt;=AV$6,$G34&gt;=AV$5),IF(AV$5&gt;$N34,5,$K34)*10+IF(AND($F34&gt;=AV$5,$F34&lt;=AV$6),IF(AND($G34&gt;=AV$5,$G34&lt;=AV$6),5,IF($L34=1,2,1)),IF(AND($G34&gt;=AV$5,$G34&lt;=AV$6),IF($M34&gt;0,4,3),0)),IF(AND($D34&lt;=AV$6,$E34&gt;=AV$5),60,0)))</f>
        <v>0</v>
      </c>
      <c r="AW34" s="80">
        <f>IF(OR($A34="",NOT(ISNUMBER($G34))),"",IF(AND($F34&lt;=AW$6,$G34&gt;=AW$5),IF(AW$5&gt;$N34,5,$K34)*10+IF(AND($F34&gt;=AW$5,$F34&lt;=AW$6),IF(AND($G34&gt;=AW$5,$G34&lt;=AW$6),5,IF($L34=1,2,1)),IF(AND($G34&gt;=AW$5,$G34&lt;=AW$6),IF($M34&gt;0,4,3),0)),IF(AND($D34&lt;=AW$6,$E34&gt;=AW$5),60,0)))</f>
        <v>0</v>
      </c>
      <c r="AX34" s="80">
        <f>IF(OR($A34="",NOT(ISNUMBER($G34))),"",IF(AND($F34&lt;=AX$6,$G34&gt;=AX$5),IF(AX$5&gt;$N34,5,$K34)*10+IF(AND($F34&gt;=AX$5,$F34&lt;=AX$6),IF(AND($G34&gt;=AX$5,$G34&lt;=AX$6),5,IF($L34=1,2,1)),IF(AND($G34&gt;=AX$5,$G34&lt;=AX$6),IF($M34&gt;0,4,3),0)),IF(AND($D34&lt;=AX$6,$E34&gt;=AX$5),60,0)))</f>
        <v>0</v>
      </c>
      <c r="AY34" s="80">
        <f>IF(OR($A34="",NOT(ISNUMBER($G34))),"",IF(AND($F34&lt;=AY$6,$G34&gt;=AY$5),IF(AY$5&gt;$N34,5,$K34)*10+IF(AND($F34&gt;=AY$5,$F34&lt;=AY$6),IF(AND($G34&gt;=AY$5,$G34&lt;=AY$6),5,IF($L34=1,2,1)),IF(AND($G34&gt;=AY$5,$G34&lt;=AY$6),IF($M34&gt;0,4,3),0)),IF(AND($D34&lt;=AY$6,$E34&gt;=AY$5),60,0)))</f>
        <v>0</v>
      </c>
      <c r="AZ34" s="80">
        <f>IF(OR($A34="",NOT(ISNUMBER($G34))),"",IF(AND($F34&lt;=AZ$6,$G34&gt;=AZ$5),IF(AZ$5&gt;$N34,5,$K34)*10+IF(AND($F34&gt;=AZ$5,$F34&lt;=AZ$6),IF(AND($G34&gt;=AZ$5,$G34&lt;=AZ$6),5,IF($L34=1,2,1)),IF(AND($G34&gt;=AZ$5,$G34&lt;=AZ$6),IF($M34&gt;0,4,3),0)),IF(AND($D34&lt;=AZ$6,$E34&gt;=AZ$5),60,0)))</f>
        <v>0</v>
      </c>
      <c r="BA34" s="80">
        <f>IF(OR($A34="",NOT(ISNUMBER($G34))),"",IF(AND($F34&lt;=BA$6,$G34&gt;=BA$5),IF(BA$5&gt;$N34,5,$K34)*10+IF(AND($F34&gt;=BA$5,$F34&lt;=BA$6),IF(AND($G34&gt;=BA$5,$G34&lt;=BA$6),5,IF($L34=1,2,1)),IF(AND($G34&gt;=BA$5,$G34&lt;=BA$6),IF($M34&gt;0,4,3),0)),IF(AND($D34&lt;=BA$6,$E34&gt;=BA$5),60,0)))</f>
        <v>0</v>
      </c>
      <c r="BB34" s="80">
        <f>IF(OR($A34="",NOT(ISNUMBER($G34))),"",IF(AND($F34&lt;=BB$6,$G34&gt;=BB$5),IF(BB$5&gt;$N34,5,$K34)*10+IF(AND($F34&gt;=BB$5,$F34&lt;=BB$6),IF(AND($G34&gt;=BB$5,$G34&lt;=BB$6),5,IF($L34=1,2,1)),IF(AND($G34&gt;=BB$5,$G34&lt;=BB$6),IF($M34&gt;0,4,3),0)),IF(AND($D34&lt;=BB$6,$E34&gt;=BB$5),60,0)))</f>
        <v>0</v>
      </c>
      <c r="BC34" s="80">
        <f>IF(OR($A34="",NOT(ISNUMBER($G34))),"",IF(AND($F34&lt;=BC$6,$G34&gt;=BC$5),IF(BC$5&gt;$N34,5,$K34)*10+IF(AND($F34&gt;=BC$5,$F34&lt;=BC$6),IF(AND($G34&gt;=BC$5,$G34&lt;=BC$6),5,IF($L34=1,2,1)),IF(AND($G34&gt;=BC$5,$G34&lt;=BC$6),IF($M34&gt;0,4,3),0)),IF(AND($D34&lt;=BC$6,$E34&gt;=BC$5),60,0)))</f>
        <v>0</v>
      </c>
      <c r="BD34" s="80">
        <f>IF(OR($A34="",NOT(ISNUMBER($G34))),"",IF(AND($F34&lt;=BD$6,$G34&gt;=BD$5),IF(BD$5&gt;$N34,5,$K34)*10+IF(AND($F34&gt;=BD$5,$F34&lt;=BD$6),IF(AND($G34&gt;=BD$5,$G34&lt;=BD$6),5,IF($L34=1,2,1)),IF(AND($G34&gt;=BD$5,$G34&lt;=BD$6),IF($M34&gt;0,4,3),0)),IF(AND($D34&lt;=BD$6,$E34&gt;=BD$5),60,0)))</f>
        <v>0</v>
      </c>
      <c r="BE34" s="80">
        <f>IF(OR($A34="",NOT(ISNUMBER($G34))),"",IF(AND($F34&lt;=BE$6,$G34&gt;=BE$5),IF(BE$5&gt;$N34,5,$K34)*10+IF(AND($F34&gt;=BE$5,$F34&lt;=BE$6),IF(AND($G34&gt;=BE$5,$G34&lt;=BE$6),5,IF($L34=1,2,1)),IF(AND($G34&gt;=BE$5,$G34&lt;=BE$6),IF($M34&gt;0,4,3),0)),IF(AND($D34&lt;=BE$6,$E34&gt;=BE$5),60,0)))</f>
        <v>0</v>
      </c>
      <c r="BF34" s="80">
        <f>IF(OR($A34="",NOT(ISNUMBER($G34))),"",IF(AND($F34&lt;=BF$6,$G34&gt;=BF$5),IF(BF$5&gt;$N34,5,$K34)*10+IF(AND($F34&gt;=BF$5,$F34&lt;=BF$6),IF(AND($G34&gt;=BF$5,$G34&lt;=BF$6),5,IF($L34=1,2,1)),IF(AND($G34&gt;=BF$5,$G34&lt;=BF$6),IF($M34&gt;0,4,3),0)),IF(AND($D34&lt;=BF$6,$E34&gt;=BF$5),60,0)))</f>
        <v>0</v>
      </c>
      <c r="BG34" s="80">
        <f>IF(OR($A34="",NOT(ISNUMBER($G34))),"",IF(AND($F34&lt;=BG$6,$G34&gt;=BG$5),IF(BG$5&gt;$N34,5,$K34)*10+IF(AND($F34&gt;=BG$5,$F34&lt;=BG$6),IF(AND($G34&gt;=BG$5,$G34&lt;=BG$6),5,IF($L34=1,2,1)),IF(AND($G34&gt;=BG$5,$G34&lt;=BG$6),IF($M34&gt;0,4,3),0)),IF(AND($D34&lt;=BG$6,$E34&gt;=BG$5),60,0)))</f>
        <v>0</v>
      </c>
      <c r="BH34" s="80">
        <f>IF(OR($A34="",NOT(ISNUMBER($G34))),"",IF(AND($F34&lt;=BH$6,$G34&gt;=BH$5),IF(BH$5&gt;$N34,5,$K34)*10+IF(AND($F34&gt;=BH$5,$F34&lt;=BH$6),IF(AND($G34&gt;=BH$5,$G34&lt;=BH$6),5,IF($L34=1,2,1)),IF(AND($G34&gt;=BH$5,$G34&lt;=BH$6),IF($M34&gt;0,4,3),0)),IF(AND($D34&lt;=BH$6,$E34&gt;=BH$5),60,0)))</f>
        <v>0</v>
      </c>
      <c r="BI34" s="80">
        <f>IF(OR($A34="",NOT(ISNUMBER($G34))),"",IF(AND($F34&lt;=BI$6,$G34&gt;=BI$5),IF(BI$5&gt;$N34,5,$K34)*10+IF(AND($F34&gt;=BI$5,$F34&lt;=BI$6),IF(AND($G34&gt;=BI$5,$G34&lt;=BI$6),5,IF($L34=1,2,1)),IF(AND($G34&gt;=BI$5,$G34&lt;=BI$6),IF($M34&gt;0,4,3),0)),IF(AND($D34&lt;=BI$6,$E34&gt;=BI$5),60,0)))</f>
        <v>0</v>
      </c>
      <c r="BJ34" s="80">
        <f>IF(OR($A34="",NOT(ISNUMBER($G34))),"",IF(AND($F34&lt;=BJ$6,$G34&gt;=BJ$5),IF(BJ$5&gt;$N34,5,$K34)*10+IF(AND($F34&gt;=BJ$5,$F34&lt;=BJ$6),IF(AND($G34&gt;=BJ$5,$G34&lt;=BJ$6),5,IF($L34=1,2,1)),IF(AND($G34&gt;=BJ$5,$G34&lt;=BJ$6),IF($M34&gt;0,4,3),0)),IF(AND($D34&lt;=BJ$6,$E34&gt;=BJ$5),60,0)))</f>
        <v>0</v>
      </c>
      <c r="BK34" s="80">
        <f>IF(OR($A34="",NOT(ISNUMBER($G34))),"",IF(AND($F34&lt;=BK$6,$G34&gt;=BK$5),IF(BK$5&gt;$N34,5,$K34)*10+IF(AND($F34&gt;=BK$5,$F34&lt;=BK$6),IF(AND($G34&gt;=BK$5,$G34&lt;=BK$6),5,IF($L34=1,2,1)),IF(AND($G34&gt;=BK$5,$G34&lt;=BK$6),IF($M34&gt;0,4,3),0)),IF(AND($D34&lt;=BK$6,$E34&gt;=BK$5),60,0)))</f>
        <v>0</v>
      </c>
      <c r="BL34" s="80">
        <f>IF(OR($A34="",NOT(ISNUMBER($G34))),"",IF(AND($F34&lt;=BL$6,$G34&gt;=BL$5),IF(BL$5&gt;$N34,5,$K34)*10+IF(AND($F34&gt;=BL$5,$F34&lt;=BL$6),IF(AND($G34&gt;=BL$5,$G34&lt;=BL$6),5,IF($L34=1,2,1)),IF(AND($G34&gt;=BL$5,$G34&lt;=BL$6),IF($M34&gt;0,4,3),0)),IF(AND($D34&lt;=BL$6,$E34&gt;=BL$5),60,0)))</f>
        <v>0</v>
      </c>
      <c r="BM34" s="80">
        <f>IF(OR($A34="",NOT(ISNUMBER($G34))),"",IF(AND($F34&lt;=BM$6,$G34&gt;=BM$5),IF(BM$5&gt;$N34,5,$K34)*10+IF(AND($F34&gt;=BM$5,$F34&lt;=BM$6),IF(AND($G34&gt;=BM$5,$G34&lt;=BM$6),5,IF($L34=1,2,1)),IF(AND($G34&gt;=BM$5,$G34&lt;=BM$6),IF($M34&gt;0,4,3),0)),IF(AND($D34&lt;=BM$6,$E34&gt;=BM$5),60,0)))</f>
        <v>0</v>
      </c>
      <c r="BN34" s="80">
        <f>IF(OR($A34="",NOT(ISNUMBER($G34))),"",IF(AND($F34&lt;=BN$6,$G34&gt;=BN$5),IF(BN$5&gt;$N34,5,$K34)*10+IF(AND($F34&gt;=BN$5,$F34&lt;=BN$6),IF(AND($G34&gt;=BN$5,$G34&lt;=BN$6),5,IF($L34=1,2,1)),IF(AND($G34&gt;=BN$5,$G34&lt;=BN$6),IF($M34&gt;0,4,3),0)),IF(AND($D34&lt;=BN$6,$E34&gt;=BN$5),60,0)))</f>
        <v>0</v>
      </c>
      <c r="BO34" s="80">
        <f>IF(OR($A34="",NOT(ISNUMBER($G34))),"",IF(AND($F34&lt;=BO$6,$G34&gt;=BO$5),IF(BO$5&gt;$N34,5,$K34)*10+IF(AND($F34&gt;=BO$5,$F34&lt;=BO$6),IF(AND($G34&gt;=BO$5,$G34&lt;=BO$6),5,IF($L34=1,2,1)),IF(AND($G34&gt;=BO$5,$G34&lt;=BO$6),IF($M34&gt;0,4,3),0)),IF(AND($D34&lt;=BO$6,$E34&gt;=BO$5),60,0)))</f>
        <v>0</v>
      </c>
      <c r="BP34" s="80">
        <f>IF(OR($A34="",NOT(ISNUMBER($G34))),"",IF(AND($F34&lt;=BP$6,$G34&gt;=BP$5),IF(BP$5&gt;$N34,5,$K34)*10+IF(AND($F34&gt;=BP$5,$F34&lt;=BP$6),IF(AND($G34&gt;=BP$5,$G34&lt;=BP$6),5,IF($L34=1,2,1)),IF(AND($G34&gt;=BP$5,$G34&lt;=BP$6),IF($M34&gt;0,4,3),0)),IF(AND($D34&lt;=BP$6,$E34&gt;=BP$5),60,0)))</f>
        <v>0</v>
      </c>
      <c r="BQ34" s="80">
        <f>IF(OR($A34="",NOT(ISNUMBER($G34))),"",IF(AND($F34&lt;=BQ$6,$G34&gt;=BQ$5),IF(BQ$5&gt;$N34,5,$K34)*10+IF(AND($F34&gt;=BQ$5,$F34&lt;=BQ$6),IF(AND($G34&gt;=BQ$5,$G34&lt;=BQ$6),5,IF($L34=1,2,1)),IF(AND($G34&gt;=BQ$5,$G34&lt;=BQ$6),IF($M34&gt;0,4,3),0)),IF(AND($D34&lt;=BQ$6,$E34&gt;=BQ$5),60,0)))</f>
        <v>0</v>
      </c>
      <c r="BR34" s="80">
        <f>IF(OR($A34="",NOT(ISNUMBER($G34))),"",IF(AND($F34&lt;=BR$6,$G34&gt;=BR$5),IF(BR$5&gt;$N34,5,$K34)*10+IF(AND($F34&gt;=BR$5,$F34&lt;=BR$6),IF(AND($G34&gt;=BR$5,$G34&lt;=BR$6),5,IF($L34=1,2,1)),IF(AND($G34&gt;=BR$5,$G34&lt;=BR$6),IF($M34&gt;0,4,3),0)),IF(AND($D34&lt;=BR$6,$E34&gt;=BR$5),60,0)))</f>
        <v>0</v>
      </c>
      <c r="BS34" s="80">
        <f>IF(OR($A34="",NOT(ISNUMBER($G34))),"",IF(AND($F34&lt;=BS$6,$G34&gt;=BS$5),IF(BS$5&gt;$N34,5,$K34)*10+IF(AND($F34&gt;=BS$5,$F34&lt;=BS$6),IF(AND($G34&gt;=BS$5,$G34&lt;=BS$6),5,IF($L34=1,2,1)),IF(AND($G34&gt;=BS$5,$G34&lt;=BS$6),IF($M34&gt;0,4,3),0)),IF(AND($D34&lt;=BS$6,$E34&gt;=BS$5),60,0)))</f>
        <v>0</v>
      </c>
      <c r="BT34" s="80">
        <f>IF(OR($A34="",NOT(ISNUMBER($G34))),"",IF(AND($F34&lt;=BT$6,$G34&gt;=BT$5),IF(BT$5&gt;$N34,5,$K34)*10+IF(AND($F34&gt;=BT$5,$F34&lt;=BT$6),IF(AND($G34&gt;=BT$5,$G34&lt;=BT$6),5,IF($L34=1,2,1)),IF(AND($G34&gt;=BT$5,$G34&lt;=BT$6),IF($M34&gt;0,4,3),0)),IF(AND($D34&lt;=BT$6,$E34&gt;=BT$5),60,0)))</f>
        <v>0</v>
      </c>
      <c r="BU34" s="80">
        <f>IF(OR($A34="",NOT(ISNUMBER($G34))),"",IF(AND($F34&lt;=BU$6,$G34&gt;=BU$5),IF(BU$5&gt;$N34,5,$K34)*10+IF(AND($F34&gt;=BU$5,$F34&lt;=BU$6),IF(AND($G34&gt;=BU$5,$G34&lt;=BU$6),5,IF($L34=1,2,1)),IF(AND($G34&gt;=BU$5,$G34&lt;=BU$6),IF($M34&gt;0,4,3),0)),IF(AND($D34&lt;=BU$6,$E34&gt;=BU$5),60,0)))</f>
        <v>0</v>
      </c>
      <c r="BV34" s="80">
        <f>IF(OR($A34="",NOT(ISNUMBER($G34))),"",IF(AND($F34&lt;=BV$6,$G34&gt;=BV$5),IF(BV$5&gt;$N34,5,$K34)*10+IF(AND($F34&gt;=BV$5,$F34&lt;=BV$6),IF(AND($G34&gt;=BV$5,$G34&lt;=BV$6),5,IF($L34=1,2,1)),IF(AND($G34&gt;=BV$5,$G34&lt;=BV$6),IF($M34&gt;0,4,3),0)),IF(AND($D34&lt;=BV$6,$E34&gt;=BV$5),60,0)))</f>
        <v>0</v>
      </c>
      <c r="BW34" s="80">
        <f>IF(OR($A34="",NOT(ISNUMBER($G34))),"",IF(AND($F34&lt;=BW$6,$G34&gt;=BW$5),IF(BW$5&gt;$N34,5,$K34)*10+IF(AND($F34&gt;=BW$5,$F34&lt;=BW$6),IF(AND($G34&gt;=BW$5,$G34&lt;=BW$6),5,IF($L34=1,2,1)),IF(AND($G34&gt;=BW$5,$G34&lt;=BW$6),IF($M34&gt;0,4,3),0)),IF(AND($D34&lt;=BW$6,$E34&gt;=BW$5),60,0)))</f>
        <v>0</v>
      </c>
      <c r="BX34" s="80">
        <f>IF(OR($A34="",NOT(ISNUMBER($G34))),"",IF(AND($F34&lt;=BX$6,$G34&gt;=BX$5),IF(BX$5&gt;$N34,5,$K34)*10+IF(AND($F34&gt;=BX$5,$F34&lt;=BX$6),IF(AND($G34&gt;=BX$5,$G34&lt;=BX$6),5,IF($L34=1,2,1)),IF(AND($G34&gt;=BX$5,$G34&lt;=BX$6),IF($M34&gt;0,4,3),0)),IF(AND($D34&lt;=BX$6,$E34&gt;=BX$5),60,0)))</f>
        <v>0</v>
      </c>
      <c r="BY34" s="80">
        <f>IF(OR($A34="",NOT(ISNUMBER($G34))),"",IF(AND($F34&lt;=BY$6,$G34&gt;=BY$5),IF(BY$5&gt;$N34,5,$K34)*10+IF(AND($F34&gt;=BY$5,$F34&lt;=BY$6),IF(AND($G34&gt;=BY$5,$G34&lt;=BY$6),5,IF($L34=1,2,1)),IF(AND($G34&gt;=BY$5,$G34&lt;=BY$6),IF($M34&gt;0,4,3),0)),IF(AND($D34&lt;=BY$6,$E34&gt;=BY$5),60,0)))</f>
        <v>0</v>
      </c>
      <c r="BZ34" s="80">
        <f>IF(OR($A34="",NOT(ISNUMBER($G34))),"",IF(AND($F34&lt;=BZ$6,$G34&gt;=BZ$5),IF(BZ$5&gt;$N34,5,$K34)*10+IF(AND($F34&gt;=BZ$5,$F34&lt;=BZ$6),IF(AND($G34&gt;=BZ$5,$G34&lt;=BZ$6),5,IF($L34=1,2,1)),IF(AND($G34&gt;=BZ$5,$G34&lt;=BZ$6),IF($M34&gt;0,4,3),0)),IF(AND($D34&lt;=BZ$6,$E34&gt;=BZ$5),60,0)))</f>
        <v>0</v>
      </c>
      <c r="CA34" s="80">
        <f>IF(OR($A34="",NOT(ISNUMBER($G34))),"",IF(AND($F34&lt;=CA$6,$G34&gt;=CA$5),IF(CA$5&gt;$N34,5,$K34)*10+IF(AND($F34&gt;=CA$5,$F34&lt;=CA$6),IF(AND($G34&gt;=CA$5,$G34&lt;=CA$6),5,IF($L34=1,2,1)),IF(AND($G34&gt;=CA$5,$G34&lt;=CA$6),IF($M34&gt;0,4,3),0)),IF(AND($D34&lt;=CA$6,$E34&gt;=CA$5),60,0)))</f>
        <v>0</v>
      </c>
      <c r="CB34" s="80">
        <f>IF(OR($A34="",NOT(ISNUMBER($G34))),"",IF(AND($F34&lt;=CB$6,$G34&gt;=CB$5),IF(CB$5&gt;$N34,5,$K34)*10+IF(AND($F34&gt;=CB$5,$F34&lt;=CB$6),IF(AND($G34&gt;=CB$5,$G34&lt;=CB$6),5,IF($L34=1,2,1)),IF(AND($G34&gt;=CB$5,$G34&lt;=CB$6),IF($M34&gt;0,4,3),0)),IF(AND($D34&lt;=CB$6,$E34&gt;=CB$5),60,0)))</f>
        <v>0</v>
      </c>
      <c r="CC34" s="80">
        <f>IF(OR($A34="",NOT(ISNUMBER($G34))),"",IF(AND($F34&lt;=CC$6,$G34&gt;=CC$5),IF(CC$5&gt;$N34,5,$K34)*10+IF(AND($F34&gt;=CC$5,$F34&lt;=CC$6),IF(AND($G34&gt;=CC$5,$G34&lt;=CC$6),5,IF($L34=1,2,1)),IF(AND($G34&gt;=CC$5,$G34&lt;=CC$6),IF($M34&gt;0,4,3),0)),IF(AND($D34&lt;=CC$6,$E34&gt;=CC$5),60,0)))</f>
        <v>0</v>
      </c>
      <c r="CD34" s="80">
        <f>IF(OR($A34="",NOT(ISNUMBER($G34))),"",IF(AND($F34&lt;=CD$6,$G34&gt;=CD$5),IF(CD$5&gt;$N34,5,$K34)*10+IF(AND($F34&gt;=CD$5,$F34&lt;=CD$6),IF(AND($G34&gt;=CD$5,$G34&lt;=CD$6),5,IF($L34=1,2,1)),IF(AND($G34&gt;=CD$5,$G34&lt;=CD$6),IF($M34&gt;0,4,3),0)),IF(AND($D34&lt;=CD$6,$E34&gt;=CD$5),60,0)))</f>
        <v>0</v>
      </c>
      <c r="CE34" s="80">
        <f>IF(OR($A34="",NOT(ISNUMBER($G34))),"",IF(AND($F34&lt;=CE$6,$G34&gt;=CE$5),IF(CE$5&gt;$N34,5,$K34)*10+IF(AND($F34&gt;=CE$5,$F34&lt;=CE$6),IF(AND($G34&gt;=CE$5,$G34&lt;=CE$6),5,IF($L34=1,2,1)),IF(AND($G34&gt;=CE$5,$G34&lt;=CE$6),IF($M34&gt;0,4,3),0)),IF(AND($D34&lt;=CE$6,$E34&gt;=CE$5),60,0)))</f>
        <v>0</v>
      </c>
      <c r="CF34" s="80">
        <f>IF(OR($A34="",NOT(ISNUMBER($G34))),"",IF(AND($F34&lt;=CF$6,$G34&gt;=CF$5),IF(CF$5&gt;$N34,5,$K34)*10+IF(AND($F34&gt;=CF$5,$F34&lt;=CF$6),IF(AND($G34&gt;=CF$5,$G34&lt;=CF$6),5,IF($L34=1,2,1)),IF(AND($G34&gt;=CF$5,$G34&lt;=CF$6),IF($M34&gt;0,4,3),0)),IF(AND($D34&lt;=CF$6,$E34&gt;=CF$5),60,0)))</f>
        <v>0</v>
      </c>
      <c r="CG34" s="80">
        <f>IF(OR($A34="",NOT(ISNUMBER($G34))),"",IF(AND($F34&lt;=CG$6,$G34&gt;=CG$5),IF(CG$5&gt;$N34,5,$K34)*10+IF(AND($F34&gt;=CG$5,$F34&lt;=CG$6),IF(AND($G34&gt;=CG$5,$G34&lt;=CG$6),5,IF($L34=1,2,1)),IF(AND($G34&gt;=CG$5,$G34&lt;=CG$6),IF($M34&gt;0,4,3),0)),IF(AND($D34&lt;=CG$6,$E34&gt;=CG$5),60,0)))</f>
        <v>0</v>
      </c>
      <c r="CH34" s="80">
        <f>IF(OR($A34="",NOT(ISNUMBER($G34))),"",IF(AND($F34&lt;=CH$6,$G34&gt;=CH$5),IF(CH$5&gt;$N34,5,$K34)*10+IF(AND($F34&gt;=CH$5,$F34&lt;=CH$6),IF(AND($G34&gt;=CH$5,$G34&lt;=CH$6),5,IF($L34=1,2,1)),IF(AND($G34&gt;=CH$5,$G34&lt;=CH$6),IF($M34&gt;0,4,3),0)),IF(AND($D34&lt;=CH$6,$E34&gt;=CH$5),60,0)))</f>
        <v>0</v>
      </c>
      <c r="CI34" s="80">
        <f>IF(OR($A34="",NOT(ISNUMBER($G34))),"",IF(AND($F34&lt;=CI$6,$G34&gt;=CI$5),IF(CI$5&gt;$N34,5,$K34)*10+IF(AND($F34&gt;=CI$5,$F34&lt;=CI$6),IF(AND($G34&gt;=CI$5,$G34&lt;=CI$6),5,IF($L34=1,2,1)),IF(AND($G34&gt;=CI$5,$G34&lt;=CI$6),IF($M34&gt;0,4,3),0)),IF(AND($D34&lt;=CI$6,$E34&gt;=CI$5),60,0)))</f>
        <v>0</v>
      </c>
      <c r="CJ34" s="80">
        <f>IF(OR($A34="",NOT(ISNUMBER($G34))),"",IF(AND($F34&lt;=CJ$6,$G34&gt;=CJ$5),IF(CJ$5&gt;$N34,5,$K34)*10+IF(AND($F34&gt;=CJ$5,$F34&lt;=CJ$6),IF(AND($G34&gt;=CJ$5,$G34&lt;=CJ$6),5,IF($L34=1,2,1)),IF(AND($G34&gt;=CJ$5,$G34&lt;=CJ$6),IF($M34&gt;0,4,3),0)),IF(AND($D34&lt;=CJ$6,$E34&gt;=CJ$5),60,0)))</f>
        <v>0</v>
      </c>
      <c r="CK34" s="80">
        <f>IF(OR($A34="",NOT(ISNUMBER($G34))),"",IF(AND($F34&lt;=CK$6,$G34&gt;=CK$5),IF(CK$5&gt;$N34,5,$K34)*10+IF(AND($F34&gt;=CK$5,$F34&lt;=CK$6),IF(AND($G34&gt;=CK$5,$G34&lt;=CK$6),5,IF($L34=1,2,1)),IF(AND($G34&gt;=CK$5,$G34&lt;=CK$6),IF($M34&gt;0,4,3),0)),IF(AND($D34&lt;=CK$6,$E34&gt;=CK$5),60,0)))</f>
        <v>0</v>
      </c>
      <c r="CL34" s="80">
        <f>IF(OR($A34="",NOT(ISNUMBER($G34))),"",IF(AND($F34&lt;=CL$6,$G34&gt;=CL$5),IF(CL$5&gt;$N34,5,$K34)*10+IF(AND($F34&gt;=CL$5,$F34&lt;=CL$6),IF(AND($G34&gt;=CL$5,$G34&lt;=CL$6),5,IF($L34=1,2,1)),IF(AND($G34&gt;=CL$5,$G34&lt;=CL$6),IF($M34&gt;0,4,3),0)),IF(AND($D34&lt;=CL$6,$E34&gt;=CL$5),60,0)))</f>
        <v>0</v>
      </c>
      <c r="CM34" s="80">
        <f>IF(OR($A34="",NOT(ISNUMBER($G34))),"",IF(AND($F34&lt;=CM$6,$G34&gt;=CM$5),IF(CM$5&gt;$N34,5,$K34)*10+IF(AND($F34&gt;=CM$5,$F34&lt;=CM$6),IF(AND($G34&gt;=CM$5,$G34&lt;=CM$6),5,IF($L34=1,2,1)),IF(AND($G34&gt;=CM$5,$G34&lt;=CM$6),IF($M34&gt;0,4,3),0)),IF(AND($D34&lt;=CM$6,$E34&gt;=CM$5),60,0)))</f>
        <v>0</v>
      </c>
      <c r="CN34" s="80">
        <f>IF(OR($A34="",NOT(ISNUMBER($G34))),"",IF(AND($F34&lt;=CN$6,$G34&gt;=CN$5),IF(CN$5&gt;$N34,5,$K34)*10+IF(AND($F34&gt;=CN$5,$F34&lt;=CN$6),IF(AND($G34&gt;=CN$5,$G34&lt;=CN$6),5,IF($L34=1,2,1)),IF(AND($G34&gt;=CN$5,$G34&lt;=CN$6),IF($M34&gt;0,4,3),0)),IF(AND($D34&lt;=CN$6,$E34&gt;=CN$5),60,0)))</f>
        <v>0</v>
      </c>
      <c r="CO34" s="80">
        <f>IF(OR($A34="",NOT(ISNUMBER($G34))),"",IF(AND($F34&lt;=CO$6,$G34&gt;=CO$5),IF(CO$5&gt;$N34,5,$K34)*10+IF(AND($F34&gt;=CO$5,$F34&lt;=CO$6),IF(AND($G34&gt;=CO$5,$G34&lt;=CO$6),5,IF($L34=1,2,1)),IF(AND($G34&gt;=CO$5,$G34&lt;=CO$6),IF($M34&gt;0,4,3),0)),IF(AND($D34&lt;=CO$6,$E34&gt;=CO$5),60,0)))</f>
        <v>0</v>
      </c>
      <c r="CP34" s="80">
        <f>IF(OR($A34="",NOT(ISNUMBER($G34))),"",IF(AND($F34&lt;=CP$6,$G34&gt;=CP$5),IF(CP$5&gt;$N34,5,$K34)*10+IF(AND($F34&gt;=CP$5,$F34&lt;=CP$6),IF(AND($G34&gt;=CP$5,$G34&lt;=CP$6),5,IF($L34=1,2,1)),IF(AND($G34&gt;=CP$5,$G34&lt;=CP$6),IF($M34&gt;0,4,3),0)),IF(AND($D34&lt;=CP$6,$E34&gt;=CP$5),60,0)))</f>
        <v>0</v>
      </c>
      <c r="CQ34" s="80">
        <f>IF(OR($A34="",NOT(ISNUMBER($G34))),"",IF(AND($F34&lt;=CQ$6,$G34&gt;=CQ$5),IF(CQ$5&gt;$N34,5,$K34)*10+IF(AND($F34&gt;=CQ$5,$F34&lt;=CQ$6),IF(AND($G34&gt;=CQ$5,$G34&lt;=CQ$6),5,IF($L34=1,2,1)),IF(AND($G34&gt;=CQ$5,$G34&lt;=CQ$6),IF($M34&gt;0,4,3),0)),IF(AND($D34&lt;=CQ$6,$E34&gt;=CQ$5),60,0)))</f>
        <v>0</v>
      </c>
      <c r="CR34" s="80">
        <f>IF(OR($A34="",NOT(ISNUMBER($G34))),"",IF(AND($F34&lt;=CR$6,$G34&gt;=CR$5),IF(CR$5&gt;$N34,5,$K34)*10+IF(AND($F34&gt;=CR$5,$F34&lt;=CR$6),IF(AND($G34&gt;=CR$5,$G34&lt;=CR$6),5,IF($L34=1,2,1)),IF(AND($G34&gt;=CR$5,$G34&lt;=CR$6),IF($M34&gt;0,4,3),0)),IF(AND($D34&lt;=CR$6,$E34&gt;=CR$5),60,0)))</f>
        <v>0</v>
      </c>
      <c r="CS34" s="80">
        <f>IF(OR($A34="",NOT(ISNUMBER($G34))),"",IF(AND($F34&lt;=CS$6,$G34&gt;=CS$5),IF(CS$5&gt;$N34,5,$K34)*10+IF(AND($F34&gt;=CS$5,$F34&lt;=CS$6),IF(AND($G34&gt;=CS$5,$G34&lt;=CS$6),5,IF($L34=1,2,1)),IF(AND($G34&gt;=CS$5,$G34&lt;=CS$6),IF($M34&gt;0,4,3),0)),IF(AND($D34&lt;=CS$6,$E34&gt;=CS$5),60,0)))</f>
        <v>0</v>
      </c>
      <c r="CT34" s="80">
        <f>IF(OR($A34="",NOT(ISNUMBER($G34))),"",IF(AND($F34&lt;=CT$6,$G34&gt;=CT$5),IF(CT$5&gt;$N34,5,$K34)*10+IF(AND($F34&gt;=CT$5,$F34&lt;=CT$6),IF(AND($G34&gt;=CT$5,$G34&lt;=CT$6),5,IF($L34=1,2,1)),IF(AND($G34&gt;=CT$5,$G34&lt;=CT$6),IF($M34&gt;0,4,3),0)),IF(AND($D34&lt;=CT$6,$E34&gt;=CT$5),60,0)))</f>
        <v>0</v>
      </c>
      <c r="CU34" s="80">
        <f>IF(OR($A34="",NOT(ISNUMBER($G34))),"",IF(AND($F34&lt;=CU$6,$G34&gt;=CU$5),IF(CU$5&gt;$N34,5,$K34)*10+IF(AND($F34&gt;=CU$5,$F34&lt;=CU$6),IF(AND($G34&gt;=CU$5,$G34&lt;=CU$6),5,IF($L34=1,2,1)),IF(AND($G34&gt;=CU$5,$G34&lt;=CU$6),IF($M34&gt;0,4,3),0)),IF(AND($D34&lt;=CU$6,$E34&gt;=CU$5),60,0)))</f>
        <v>0</v>
      </c>
      <c r="CV34" s="80">
        <f>IF(OR($A34="",NOT(ISNUMBER($G34))),"",IF(AND($F34&lt;=CV$6,$G34&gt;=CV$5),IF(CV$5&gt;$N34,5,$K34)*10+IF(AND($F34&gt;=CV$5,$F34&lt;=CV$6),IF(AND($G34&gt;=CV$5,$G34&lt;=CV$6),5,IF($L34=1,2,1)),IF(AND($G34&gt;=CV$5,$G34&lt;=CV$6),IF($M34&gt;0,4,3),0)),IF(AND($D34&lt;=CV$6,$E34&gt;=CV$5),60,0)))</f>
        <v>0</v>
      </c>
      <c r="CW34" s="80">
        <f>IF(OR($A34="",NOT(ISNUMBER($G34))),"",IF(AND($F34&lt;=CW$6,$G34&gt;=CW$5),IF(CW$5&gt;$N34,5,$K34)*10+IF(AND($F34&gt;=CW$5,$F34&lt;=CW$6),IF(AND($G34&gt;=CW$5,$G34&lt;=CW$6),5,IF($L34=1,2,1)),IF(AND($G34&gt;=CW$5,$G34&lt;=CW$6),IF($M34&gt;0,4,3),0)),IF(AND($D34&lt;=CW$6,$E34&gt;=CW$5),60,0)))</f>
        <v>0</v>
      </c>
      <c r="CX34" s="80">
        <f>IF(OR($A34="",NOT(ISNUMBER($G34))),"",IF(AND($F34&lt;=CX$6,$G34&gt;=CX$5),IF(CX$5&gt;$N34,5,$K34)*10+IF(AND($F34&gt;=CX$5,$F34&lt;=CX$6),IF(AND($G34&gt;=CX$5,$G34&lt;=CX$6),5,IF($L34=1,2,1)),IF(AND($G34&gt;=CX$5,$G34&lt;=CX$6),IF($M34&gt;0,4,3),0)),IF(AND($D34&lt;=CX$6,$E34&gt;=CX$5),60,0)))</f>
        <v>0</v>
      </c>
      <c r="CY34" s="80">
        <f>IF(OR($A34="",NOT(ISNUMBER($G34))),"",IF(AND($F34&lt;=CY$6,$G34&gt;=CY$5),IF(CY$5&gt;$N34,5,$K34)*10+IF(AND($F34&gt;=CY$5,$F34&lt;=CY$6),IF(AND($G34&gt;=CY$5,$G34&lt;=CY$6),5,IF($L34=1,2,1)),IF(AND($G34&gt;=CY$5,$G34&lt;=CY$6),IF($M34&gt;0,4,3),0)),IF(AND($D34&lt;=CY$6,$E34&gt;=CY$5),60,0)))</f>
        <v>0</v>
      </c>
      <c r="CZ34" s="80">
        <f>IF(OR($A34="",NOT(ISNUMBER($G34))),"",IF(AND($F34&lt;=CZ$6,$G34&gt;=CZ$5),IF(CZ$5&gt;$N34,5,$K34)*10+IF(AND($F34&gt;=CZ$5,$F34&lt;=CZ$6),IF(AND($G34&gt;=CZ$5,$G34&lt;=CZ$6),5,IF($L34=1,2,1)),IF(AND($G34&gt;=CZ$5,$G34&lt;=CZ$6),IF($M34&gt;0,4,3),0)),IF(AND($D34&lt;=CZ$6,$E34&gt;=CZ$5),60,0)))</f>
        <v>0</v>
      </c>
      <c r="DA34" s="80">
        <f>IF(OR($A34="",NOT(ISNUMBER($G34))),"",IF(AND($F34&lt;=DA$6,$G34&gt;=DA$5),IF(DA$5&gt;$N34,5,$K34)*10+IF(AND($F34&gt;=DA$5,$F34&lt;=DA$6),IF(AND($G34&gt;=DA$5,$G34&lt;=DA$6),5,IF($L34=1,2,1)),IF(AND($G34&gt;=DA$5,$G34&lt;=DA$6),IF($M34&gt;0,4,3),0)),IF(AND($D34&lt;=DA$6,$E34&gt;=DA$5),60,0)))</f>
        <v>0</v>
      </c>
      <c r="DB34" s="80">
        <f>IF(OR($A34="",NOT(ISNUMBER($G34))),"",IF(AND($F34&lt;=DB$6,$G34&gt;=DB$5),IF(DB$5&gt;$N34,5,$K34)*10+IF(AND($F34&gt;=DB$5,$F34&lt;=DB$6),IF(AND($G34&gt;=DB$5,$G34&lt;=DB$6),5,IF($L34=1,2,1)),IF(AND($G34&gt;=DB$5,$G34&lt;=DB$6),IF($M34&gt;0,4,3),0)),IF(AND($D34&lt;=DB$6,$E34&gt;=DB$5),60,0)))</f>
        <v>0</v>
      </c>
      <c r="DC34" s="80">
        <f>IF(OR($A34="",NOT(ISNUMBER($G34))),"",IF(AND($F34&lt;=DC$6,$G34&gt;=DC$5),IF(DC$5&gt;$N34,5,$K34)*10+IF(AND($F34&gt;=DC$5,$F34&lt;=DC$6),IF(AND($G34&gt;=DC$5,$G34&lt;=DC$6),5,IF($L34=1,2,1)),IF(AND($G34&gt;=DC$5,$G34&lt;=DC$6),IF($M34&gt;0,4,3),0)),IF(AND($D34&lt;=DC$6,$E34&gt;=DC$5),60,0)))</f>
        <v>0</v>
      </c>
      <c r="DD34" s="80">
        <f>IF(OR($A34="",NOT(ISNUMBER($G34))),"",IF(AND($F34&lt;=DD$6,$G34&gt;=DD$5),IF(DD$5&gt;$N34,5,$K34)*10+IF(AND($F34&gt;=DD$5,$F34&lt;=DD$6),IF(AND($G34&gt;=DD$5,$G34&lt;=DD$6),5,IF($L34=1,2,1)),IF(AND($G34&gt;=DD$5,$G34&lt;=DD$6),IF($M34&gt;0,4,3),0)),IF(AND($D34&lt;=DD$6,$E34&gt;=DD$5),60,0)))</f>
        <v>0</v>
      </c>
      <c r="DE34" s="80">
        <f>IF(OR($A34="",NOT(ISNUMBER($G34))),"",IF(AND($F34&lt;=DE$6,$G34&gt;=DE$5),IF(DE$5&gt;$N34,5,$K34)*10+IF(AND($F34&gt;=DE$5,$F34&lt;=DE$6),IF(AND($G34&gt;=DE$5,$G34&lt;=DE$6),5,IF($L34=1,2,1)),IF(AND($G34&gt;=DE$5,$G34&lt;=DE$6),IF($M34&gt;0,4,3),0)),IF(AND($D34&lt;=DE$6,$E34&gt;=DE$5),60,0)))</f>
        <v>0</v>
      </c>
      <c r="DF34" s="80">
        <f>IF(OR($A34="",NOT(ISNUMBER($G34))),"",IF(AND($F34&lt;=DF$6,$G34&gt;=DF$5),IF(DF$5&gt;$N34,5,$K34)*10+IF(AND($F34&gt;=DF$5,$F34&lt;=DF$6),IF(AND($G34&gt;=DF$5,$G34&lt;=DF$6),5,IF($L34=1,2,1)),IF(AND($G34&gt;=DF$5,$G34&lt;=DF$6),IF($M34&gt;0,4,3),0)),IF(AND($D34&lt;=DF$6,$E34&gt;=DF$5),60,0)))</f>
        <v>0</v>
      </c>
      <c r="DG34" s="80">
        <f>IF(OR($A34="",NOT(ISNUMBER($G34))),"",IF(AND($F34&lt;=DG$6,$G34&gt;=DG$5),IF(DG$5&gt;$N34,5,$K34)*10+IF(AND($F34&gt;=DG$5,$F34&lt;=DG$6),IF(AND($G34&gt;=DG$5,$G34&lt;=DG$6),5,IF($L34=1,2,1)),IF(AND($G34&gt;=DG$5,$G34&lt;=DG$6),IF($M34&gt;0,4,3),0)),IF(AND($D34&lt;=DG$6,$E34&gt;=DG$5),60,0)))</f>
        <v>0</v>
      </c>
      <c r="DH34" s="80">
        <f>IF(OR($A34="",NOT(ISNUMBER($G34))),"",IF(AND($F34&lt;=DH$6,$G34&gt;=DH$5),IF(DH$5&gt;$N34,5,$K34)*10+IF(AND($F34&gt;=DH$5,$F34&lt;=DH$6),IF(AND($G34&gt;=DH$5,$G34&lt;=DH$6),5,IF($L34=1,2,1)),IF(AND($G34&gt;=DH$5,$G34&lt;=DH$6),IF($M34&gt;0,4,3),0)),IF(AND($D34&lt;=DH$6,$E34&gt;=DH$5),60,0)))</f>
        <v>0</v>
      </c>
      <c r="DI34" s="80">
        <f>IF(OR($A34="",NOT(ISNUMBER($G34))),"",IF(AND($F34&lt;=DI$6,$G34&gt;=DI$5),IF(DI$5&gt;$N34,5,$K34)*10+IF(AND($F34&gt;=DI$5,$F34&lt;=DI$6),IF(AND($G34&gt;=DI$5,$G34&lt;=DI$6),5,IF($L34=1,2,1)),IF(AND($G34&gt;=DI$5,$G34&lt;=DI$6),IF($M34&gt;0,4,3),0)),IF(AND($D34&lt;=DI$6,$E34&gt;=DI$5),60,0)))</f>
        <v>0</v>
      </c>
      <c r="DJ34" s="80">
        <f>IF(OR($A34="",NOT(ISNUMBER($G34))),"",IF(AND($F34&lt;=DJ$6,$G34&gt;=DJ$5),IF(DJ$5&gt;$N34,5,$K34)*10+IF(AND($F34&gt;=DJ$5,$F34&lt;=DJ$6),IF(AND($G34&gt;=DJ$5,$G34&lt;=DJ$6),5,IF($L34=1,2,1)),IF(AND($G34&gt;=DJ$5,$G34&lt;=DJ$6),IF($M34&gt;0,4,3),0)),IF(AND($D34&lt;=DJ$6,$E34&gt;=DJ$5),60,0)))</f>
        <v>0</v>
      </c>
      <c r="DK34" s="80">
        <f>IF(OR($A34="",NOT(ISNUMBER($G34))),"",IF(AND($F34&lt;=DK$6,$G34&gt;=DK$5),IF(DK$5&gt;$N34,5,$K34)*10+IF(AND($F34&gt;=DK$5,$F34&lt;=DK$6),IF(AND($G34&gt;=DK$5,$G34&lt;=DK$6),5,IF($L34=1,2,1)),IF(AND($G34&gt;=DK$5,$G34&lt;=DK$6),IF($M34&gt;0,4,3),0)),IF(AND($D34&lt;=DK$6,$E34&gt;=DK$5),60,0)))</f>
        <v>0</v>
      </c>
      <c r="DL34" s="80">
        <f>IF(OR($A34="",NOT(ISNUMBER($G34))),"",IF(AND($F34&lt;=DL$6,$G34&gt;=DL$5),IF(DL$5&gt;$N34,5,$K34)*10+IF(AND($F34&gt;=DL$5,$F34&lt;=DL$6),IF(AND($G34&gt;=DL$5,$G34&lt;=DL$6),5,IF($L34=1,2,1)),IF(AND($G34&gt;=DL$5,$G34&lt;=DL$6),IF($M34&gt;0,4,3),0)),IF(AND($D34&lt;=DL$6,$E34&gt;=DL$5),60,0)))</f>
        <v>0</v>
      </c>
      <c r="DM34" s="80">
        <f>IF(OR($A34="",NOT(ISNUMBER($G34))),"",IF(AND($F34&lt;=DM$6,$G34&gt;=DM$5),IF(DM$5&gt;$N34,5,$K34)*10+IF(AND($F34&gt;=DM$5,$F34&lt;=DM$6),IF(AND($G34&gt;=DM$5,$G34&lt;=DM$6),5,IF($L34=1,2,1)),IF(AND($G34&gt;=DM$5,$G34&lt;=DM$6),IF($M34&gt;0,4,3),0)),IF(AND($D34&lt;=DM$6,$E34&gt;=DM$5),60,0)))</f>
        <v>0</v>
      </c>
      <c r="DN34" s="80">
        <f>IF(OR($A34="",NOT(ISNUMBER($G34))),"",IF(AND($F34&lt;=DN$6,$G34&gt;=DN$5),IF(DN$5&gt;$N34,5,$K34)*10+IF(AND($F34&gt;=DN$5,$F34&lt;=DN$6),IF(AND($G34&gt;=DN$5,$G34&lt;=DN$6),5,IF($L34=1,2,1)),IF(AND($G34&gt;=DN$5,$G34&lt;=DN$6),IF($M34&gt;0,4,3),0)),IF(AND($D34&lt;=DN$6,$E34&gt;=DN$5),60,0)))</f>
        <v>0</v>
      </c>
      <c r="DO34" s="80">
        <f>IF(OR($A34="",NOT(ISNUMBER($G34))),"",IF(AND($F34&lt;=DO$6,$G34&gt;=DO$5),IF(DO$5&gt;$N34,5,$K34)*10+IF(AND($F34&gt;=DO$5,$F34&lt;=DO$6),IF(AND($G34&gt;=DO$5,$G34&lt;=DO$6),5,IF($L34=1,2,1)),IF(AND($G34&gt;=DO$5,$G34&lt;=DO$6),IF($M34&gt;0,4,3),0)),IF(AND($D34&lt;=DO$6,$E34&gt;=DO$5),60,0)))</f>
        <v>0</v>
      </c>
      <c r="DP34" s="80">
        <f>IF(OR($A34="",NOT(ISNUMBER($G34))),"",IF(AND($F34&lt;=DP$6,$G34&gt;=DP$5),IF(DP$5&gt;$N34,5,$K34)*10+IF(AND($F34&gt;=DP$5,$F34&lt;=DP$6),IF(AND($G34&gt;=DP$5,$G34&lt;=DP$6),5,IF($L34=1,2,1)),IF(AND($G34&gt;=DP$5,$G34&lt;=DP$6),IF($M34&gt;0,4,3),0)),IF(AND($D34&lt;=DP$6,$E34&gt;=DP$5),60,0)))</f>
        <v>0</v>
      </c>
      <c r="DQ34" s="80">
        <f>IF(OR($A34="",NOT(ISNUMBER($G34))),"",IF(AND($F34&lt;=DQ$6,$G34&gt;=DQ$5),IF(DQ$5&gt;$N34,5,$K34)*10+IF(AND($F34&gt;=DQ$5,$F34&lt;=DQ$6),IF(AND($G34&gt;=DQ$5,$G34&lt;=DQ$6),5,IF($L34=1,2,1)),IF(AND($G34&gt;=DQ$5,$G34&lt;=DQ$6),IF($M34&gt;0,4,3),0)),IF(AND($D34&lt;=DQ$6,$E34&gt;=DQ$5),60,0)))</f>
        <v>0</v>
      </c>
      <c r="DR34" s="80">
        <f>IF(OR($A34="",NOT(ISNUMBER($G34))),"",IF(AND($F34&lt;=DR$6,$G34&gt;=DR$5),IF(DR$5&gt;$N34,5,$K34)*10+IF(AND($F34&gt;=DR$5,$F34&lt;=DR$6),IF(AND($G34&gt;=DR$5,$G34&lt;=DR$6),5,IF($L34=1,2,1)),IF(AND($G34&gt;=DR$5,$G34&lt;=DR$6),IF($M34&gt;0,4,3),0)),IF(AND($D34&lt;=DR$6,$E34&gt;=DR$5),60,0)))</f>
        <v>0</v>
      </c>
      <c r="DS34" s="80">
        <f>IF(OR($A34="",NOT(ISNUMBER($G34))),"",IF(AND($F34&lt;=DS$6,$G34&gt;=DS$5),IF(DS$5&gt;$N34,5,$K34)*10+IF(AND($F34&gt;=DS$5,$F34&lt;=DS$6),IF(AND($G34&gt;=DS$5,$G34&lt;=DS$6),5,IF($L34=1,2,1)),IF(AND($G34&gt;=DS$5,$G34&lt;=DS$6),IF($M34&gt;0,4,3),0)),IF(AND($D34&lt;=DS$6,$E34&gt;=DS$5),60,0)))</f>
        <v>0</v>
      </c>
      <c r="DT34" s="80">
        <f>IF(OR($A34="",NOT(ISNUMBER($G34))),"",IF(AND($F34&lt;=DT$6,$G34&gt;=DT$5),IF(DT$5&gt;$N34,5,$K34)*10+IF(AND($F34&gt;=DT$5,$F34&lt;=DT$6),IF(AND($G34&gt;=DT$5,$G34&lt;=DT$6),5,IF($L34=1,2,1)),IF(AND($G34&gt;=DT$5,$G34&lt;=DT$6),IF($M34&gt;0,4,3),0)),IF(AND($D34&lt;=DT$6,$E34&gt;=DT$5),60,0)))</f>
        <v>0</v>
      </c>
      <c r="DU34" s="80">
        <f>IF(OR($A34="",NOT(ISNUMBER($G34))),"",IF(AND($F34&lt;=DU$6,$G34&gt;=DU$5),IF(DU$5&gt;$N34,5,$K34)*10+IF(AND($F34&gt;=DU$5,$F34&lt;=DU$6),IF(AND($G34&gt;=DU$5,$G34&lt;=DU$6),5,IF($L34=1,2,1)),IF(AND($G34&gt;=DU$5,$G34&lt;=DU$6),IF($M34&gt;0,4,3),0)),IF(AND($D34&lt;=DU$6,$E34&gt;=DU$5),60,0)))</f>
        <v>0</v>
      </c>
      <c r="DV34" s="80">
        <f>IF(OR($A34="",NOT(ISNUMBER($G34))),"",IF(AND($F34&lt;=DV$6,$G34&gt;=DV$5),IF(DV$5&gt;$N34,5,$K34)*10+IF(AND($F34&gt;=DV$5,$F34&lt;=DV$6),IF(AND($G34&gt;=DV$5,$G34&lt;=DV$6),5,IF($L34=1,2,1)),IF(AND($G34&gt;=DV$5,$G34&lt;=DV$6),IF($M34&gt;0,4,3),0)),IF(AND($D34&lt;=DV$6,$E34&gt;=DV$5),60,0)))</f>
        <v>0</v>
      </c>
      <c r="DW34" s="80">
        <f>IF(OR($A34="",NOT(ISNUMBER($G34))),"",IF(AND($F34&lt;=DW$6,$G34&gt;=DW$5),IF(DW$5&gt;$N34,5,$K34)*10+IF(AND($F34&gt;=DW$5,$F34&lt;=DW$6),IF(AND($G34&gt;=DW$5,$G34&lt;=DW$6),5,IF($L34=1,2,1)),IF(AND($G34&gt;=DW$5,$G34&lt;=DW$6),IF($M34&gt;0,4,3),0)),IF(AND($D34&lt;=DW$6,$E34&gt;=DW$5),60,0)))</f>
        <v>0</v>
      </c>
      <c r="DX34" s="80">
        <f>IF(OR($A34="",NOT(ISNUMBER($G34))),"",IF(AND($F34&lt;=DX$6,$G34&gt;=DX$5),IF(DX$5&gt;$N34,5,$K34)*10+IF(AND($F34&gt;=DX$5,$F34&lt;=DX$6),IF(AND($G34&gt;=DX$5,$G34&lt;=DX$6),5,IF($L34=1,2,1)),IF(AND($G34&gt;=DX$5,$G34&lt;=DX$6),IF($M34&gt;0,4,3),0)),IF(AND($D34&lt;=DX$6,$E34&gt;=DX$5),60,0)))</f>
        <v>0</v>
      </c>
      <c r="DY34" s="80">
        <f>IF(OR($A34="",NOT(ISNUMBER($G34))),"",IF(AND($F34&lt;=DY$6,$G34&gt;=DY$5),IF(DY$5&gt;$N34,5,$K34)*10+IF(AND($F34&gt;=DY$5,$F34&lt;=DY$6),IF(AND($G34&gt;=DY$5,$G34&lt;=DY$6),5,IF($L34=1,2,1)),IF(AND($G34&gt;=DY$5,$G34&lt;=DY$6),IF($M34&gt;0,4,3),0)),IF(AND($D34&lt;=DY$6,$E34&gt;=DY$5),60,0)))</f>
        <v>0</v>
      </c>
      <c r="DZ34" s="80">
        <f>IF(OR($A34="",NOT(ISNUMBER($G34))),"",IF(AND($F34&lt;=DZ$6,$G34&gt;=DZ$5),IF(DZ$5&gt;$N34,5,$K34)*10+IF(AND($F34&gt;=DZ$5,$F34&lt;=DZ$6),IF(AND($G34&gt;=DZ$5,$G34&lt;=DZ$6),5,IF($L34=1,2,1)),IF(AND($G34&gt;=DZ$5,$G34&lt;=DZ$6),IF($M34&gt;0,4,3),0)),IF(AND($D34&lt;=DZ$6,$E34&gt;=DZ$5),60,0)))</f>
        <v>0</v>
      </c>
      <c r="EA34" s="80">
        <f>IF(OR($A34="",NOT(ISNUMBER($G34))),"",IF(AND($F34&lt;=EA$6,$G34&gt;=EA$5),IF(EA$5&gt;$N34,5,$K34)*10+IF(AND($F34&gt;=EA$5,$F34&lt;=EA$6),IF(AND($G34&gt;=EA$5,$G34&lt;=EA$6),5,IF($L34=1,2,1)),IF(AND($G34&gt;=EA$5,$G34&lt;=EA$6),IF($M34&gt;0,4,3),0)),IF(AND($D34&lt;=EA$6,$E34&gt;=EA$5),60,0)))</f>
        <v>0</v>
      </c>
      <c r="EB34" s="80">
        <f>IF(OR($A34="",NOT(ISNUMBER($G34))),"",IF(AND($F34&lt;=EB$6,$G34&gt;=EB$5),IF(EB$5&gt;$N34,5,$K34)*10+IF(AND($F34&gt;=EB$5,$F34&lt;=EB$6),IF(AND($G34&gt;=EB$5,$G34&lt;=EB$6),5,IF($L34=1,2,1)),IF(AND($G34&gt;=EB$5,$G34&lt;=EB$6),IF($M34&gt;0,4,3),0)),IF(AND($D34&lt;=EB$6,$E34&gt;=EB$5),60,0)))</f>
        <v>0</v>
      </c>
      <c r="EC34" s="80">
        <f>IF(OR($A34="",NOT(ISNUMBER($G34))),"",IF(AND($F34&lt;=EC$6,$G34&gt;=EC$5),IF(EC$5&gt;$N34,5,$K34)*10+IF(AND($F34&gt;=EC$5,$F34&lt;=EC$6),IF(AND($G34&gt;=EC$5,$G34&lt;=EC$6),5,IF($L34=1,2,1)),IF(AND($G34&gt;=EC$5,$G34&lt;=EC$6),IF($M34&gt;0,4,3),0)),IF(AND($D34&lt;=EC$6,$E34&gt;=EC$5),60,0)))</f>
        <v>0</v>
      </c>
      <c r="ED34" s="80">
        <f>IF(OR($A34="",NOT(ISNUMBER($G34))),"",IF(AND($F34&lt;=ED$6,$G34&gt;=ED$5),IF(ED$5&gt;$N34,5,$K34)*10+IF(AND($F34&gt;=ED$5,$F34&lt;=ED$6),IF(AND($G34&gt;=ED$5,$G34&lt;=ED$6),5,IF($L34=1,2,1)),IF(AND($G34&gt;=ED$5,$G34&lt;=ED$6),IF($M34&gt;0,4,3),0)),IF(AND($D34&lt;=ED$6,$E34&gt;=ED$5),60,0)))</f>
        <v>0</v>
      </c>
    </row>
    <row r="35" ht="18" customHeight="1">
      <c r="A35" s="52">
        <f>IF(Tasks!$B35="","",Tasks!$A35)</f>
        <v>25</v>
      </c>
      <c r="B35" s="78" t="str">
        <f>IF(Tasks!$B35="","",Tasks!$B35)</f>
        <v>FEED | Dispatch – Vehicles 2-4 (rolling)</v>
      </c>
      <c r="C35" s="25" t="str">
        <f>IF($B35="","",IF(AND(Tasks!$D35="",Tasks!$G35=""),"-",IF(Tasks!$D35="","",Tasks!$D35&amp;IF(OR(Tasks!$E35="",Tasks!$E35="FS"),IF(N(Tasks!$F35)=0,"","FS"),Tasks!$E35)&amp;IF(N(Tasks!$F35)=0,"",IF(Tasks!$F35&gt;0,"+","")&amp;Tasks!$F35))&amp;IF(AND(Tasks!$D35&lt;&gt;"",Tasks!$G35&lt;&gt;""),", ","")&amp;IF(Tasks!$G35="","",Tasks!$G35&amp;IF(OR(Tasks!$H35="",Tasks!$H35="FS"),IF(N(Tasks!$I35)=0,"","FS"),Tasks!$H35)&amp;IF(N(Tasks!$I35)=0,"",IF(Tasks!$I35&gt;0,"+","")&amp;Tasks!$I35))))</f>
        <v>24SS+1, 24FF+1</v>
      </c>
      <c r="D35" s="51">
        <f>IF(OR($B35="",Tasks!$Q35=""),"",Tasks!$Q35)</f>
        <v>46498.0</v>
      </c>
      <c r="E35" s="51">
        <f>IF(OR($B35="",Tasks!$R35=""),"",Tasks!$R35)</f>
        <v>46500.0</v>
      </c>
      <c r="F35" s="51">
        <f>IF(OR($B35="",Tasks!$S35=""),"",Tasks!$S35)</f>
        <v>46498.0</v>
      </c>
      <c r="G35" s="51">
        <f>IF(OR($B35="",Tasks!$T35=""),"",Tasks!$T35)</f>
        <v>46500.0</v>
      </c>
      <c r="H35" s="52" t="str">
        <f>IF($B35="","",Tasks!$AE35)</f>
        <v>Not Started</v>
      </c>
      <c r="I35" s="79">
        <f>IF($B35="","",Tasks!$AF35)</f>
        <v>0</v>
      </c>
      <c r="J35" s="53">
        <f>IF(OR($B35="",Tasks!$V35=""),"",Tasks!$V35)</f>
        <v>0</v>
      </c>
      <c r="K35" s="52">
        <f>IF($B35="","",Tasks!$AA35)</f>
        <v>3</v>
      </c>
      <c r="L35" s="52">
        <f>IF($B35="","",Tasks!$AB35)</f>
        <v>1</v>
      </c>
      <c r="M35" s="52">
        <f>IF($B35="","",Tasks!$Z35)</f>
        <v>0</v>
      </c>
      <c r="N35" s="52">
        <f>IF(OR($B35="",Tasks!$AG35=""),"",Tasks!$AG35)</f>
        <v>46500.0</v>
      </c>
      <c r="O35" s="80">
        <f>IF(OR($A35="",NOT(ISNUMBER($G35))),"",IF(AND($F35&lt;=O$6,$G35&gt;=O$5),IF(O$5&gt;$N35,5,$K35)*10+IF(AND($F35&gt;=O$5,$F35&lt;=O$6),IF(AND($G35&gt;=O$5,$G35&lt;=O$6),5,IF($L35=1,2,1)),IF(AND($G35&gt;=O$5,$G35&lt;=O$6),IF($M35&gt;0,4,3),0)),IF(AND($D35&lt;=O$6,$E35&gt;=O$5),60,0)))</f>
        <v>0</v>
      </c>
      <c r="P35" s="80">
        <f>IF(OR($A35="",NOT(ISNUMBER($G35))),"",IF(AND($F35&lt;=P$6,$G35&gt;=P$5),IF(P$5&gt;$N35,5,$K35)*10+IF(AND($F35&gt;=P$5,$F35&lt;=P$6),IF(AND($G35&gt;=P$5,$G35&lt;=P$6),5,IF($L35=1,2,1)),IF(AND($G35&gt;=P$5,$G35&lt;=P$6),IF($M35&gt;0,4,3),0)),IF(AND($D35&lt;=P$6,$E35&gt;=P$5),60,0)))</f>
        <v>0</v>
      </c>
      <c r="Q35" s="80">
        <f>IF(OR($A35="",NOT(ISNUMBER($G35))),"",IF(AND($F35&lt;=Q$6,$G35&gt;=Q$5),IF(Q$5&gt;$N35,5,$K35)*10+IF(AND($F35&gt;=Q$5,$F35&lt;=Q$6),IF(AND($G35&gt;=Q$5,$G35&lt;=Q$6),5,IF($L35=1,2,1)),IF(AND($G35&gt;=Q$5,$G35&lt;=Q$6),IF($M35&gt;0,4,3),0)),IF(AND($D35&lt;=Q$6,$E35&gt;=Q$5),60,0)))</f>
        <v>0</v>
      </c>
      <c r="R35" s="80">
        <f>IF(OR($A35="",NOT(ISNUMBER($G35))),"",IF(AND($F35&lt;=R$6,$G35&gt;=R$5),IF(R$5&gt;$N35,5,$K35)*10+IF(AND($F35&gt;=R$5,$F35&lt;=R$6),IF(AND($G35&gt;=R$5,$G35&lt;=R$6),5,IF($L35=1,2,1)),IF(AND($G35&gt;=R$5,$G35&lt;=R$6),IF($M35&gt;0,4,3),0)),IF(AND($D35&lt;=R$6,$E35&gt;=R$5),60,0)))</f>
        <v>0</v>
      </c>
      <c r="S35" s="80">
        <f>IF(OR($A35="",NOT(ISNUMBER($G35))),"",IF(AND($F35&lt;=S$6,$G35&gt;=S$5),IF(S$5&gt;$N35,5,$K35)*10+IF(AND($F35&gt;=S$5,$F35&lt;=S$6),IF(AND($G35&gt;=S$5,$G35&lt;=S$6),5,IF($L35=1,2,1)),IF(AND($G35&gt;=S$5,$G35&lt;=S$6),IF($M35&gt;0,4,3),0)),IF(AND($D35&lt;=S$6,$E35&gt;=S$5),60,0)))</f>
        <v>0</v>
      </c>
      <c r="T35" s="80">
        <f>IF(OR($A35="",NOT(ISNUMBER($G35))),"",IF(AND($F35&lt;=T$6,$G35&gt;=T$5),IF(T$5&gt;$N35,5,$K35)*10+IF(AND($F35&gt;=T$5,$F35&lt;=T$6),IF(AND($G35&gt;=T$5,$G35&lt;=T$6),5,IF($L35=1,2,1)),IF(AND($G35&gt;=T$5,$G35&lt;=T$6),IF($M35&gt;0,4,3),0)),IF(AND($D35&lt;=T$6,$E35&gt;=T$5),60,0)))</f>
        <v>0</v>
      </c>
      <c r="U35" s="80">
        <f>IF(OR($A35="",NOT(ISNUMBER($G35))),"",IF(AND($F35&lt;=U$6,$G35&gt;=U$5),IF(U$5&gt;$N35,5,$K35)*10+IF(AND($F35&gt;=U$5,$F35&lt;=U$6),IF(AND($G35&gt;=U$5,$G35&lt;=U$6),5,IF($L35=1,2,1)),IF(AND($G35&gt;=U$5,$G35&lt;=U$6),IF($M35&gt;0,4,3),0)),IF(AND($D35&lt;=U$6,$E35&gt;=U$5),60,0)))</f>
        <v>0</v>
      </c>
      <c r="V35" s="80">
        <f>IF(OR($A35="",NOT(ISNUMBER($G35))),"",IF(AND($F35&lt;=V$6,$G35&gt;=V$5),IF(V$5&gt;$N35,5,$K35)*10+IF(AND($F35&gt;=V$5,$F35&lt;=V$6),IF(AND($G35&gt;=V$5,$G35&lt;=V$6),5,IF($L35=1,2,1)),IF(AND($G35&gt;=V$5,$G35&lt;=V$6),IF($M35&gt;0,4,3),0)),IF(AND($D35&lt;=V$6,$E35&gt;=V$5),60,0)))</f>
        <v>0</v>
      </c>
      <c r="W35" s="80">
        <f>IF(OR($A35="",NOT(ISNUMBER($G35))),"",IF(AND($F35&lt;=W$6,$G35&gt;=W$5),IF(W$5&gt;$N35,5,$K35)*10+IF(AND($F35&gt;=W$5,$F35&lt;=W$6),IF(AND($G35&gt;=W$5,$G35&lt;=W$6),5,IF($L35=1,2,1)),IF(AND($G35&gt;=W$5,$G35&lt;=W$6),IF($M35&gt;0,4,3),0)),IF(AND($D35&lt;=W$6,$E35&gt;=W$5),60,0)))</f>
        <v>0</v>
      </c>
      <c r="X35" s="80">
        <f>IF(OR($A35="",NOT(ISNUMBER($G35))),"",IF(AND($F35&lt;=X$6,$G35&gt;=X$5),IF(X$5&gt;$N35,5,$K35)*10+IF(AND($F35&gt;=X$5,$F35&lt;=X$6),IF(AND($G35&gt;=X$5,$G35&lt;=X$6),5,IF($L35=1,2,1)),IF(AND($G35&gt;=X$5,$G35&lt;=X$6),IF($M35&gt;0,4,3),0)),IF(AND($D35&lt;=X$6,$E35&gt;=X$5),60,0)))</f>
        <v>0</v>
      </c>
      <c r="Y35" s="80">
        <f>IF(OR($A35="",NOT(ISNUMBER($G35))),"",IF(AND($F35&lt;=Y$6,$G35&gt;=Y$5),IF(Y$5&gt;$N35,5,$K35)*10+IF(AND($F35&gt;=Y$5,$F35&lt;=Y$6),IF(AND($G35&gt;=Y$5,$G35&lt;=Y$6),5,IF($L35=1,2,1)),IF(AND($G35&gt;=Y$5,$G35&lt;=Y$6),IF($M35&gt;0,4,3),0)),IF(AND($D35&lt;=Y$6,$E35&gt;=Y$5),60,0)))</f>
        <v>0</v>
      </c>
      <c r="Z35" s="80">
        <f>IF(OR($A35="",NOT(ISNUMBER($G35))),"",IF(AND($F35&lt;=Z$6,$G35&gt;=Z$5),IF(Z$5&gt;$N35,5,$K35)*10+IF(AND($F35&gt;=Z$5,$F35&lt;=Z$6),IF(AND($G35&gt;=Z$5,$G35&lt;=Z$6),5,IF($L35=1,2,1)),IF(AND($G35&gt;=Z$5,$G35&lt;=Z$6),IF($M35&gt;0,4,3),0)),IF(AND($D35&lt;=Z$6,$E35&gt;=Z$5),60,0)))</f>
        <v>0</v>
      </c>
      <c r="AA35" s="80">
        <f>IF(OR($A35="",NOT(ISNUMBER($G35))),"",IF(AND($F35&lt;=AA$6,$G35&gt;=AA$5),IF(AA$5&gt;$N35,5,$K35)*10+IF(AND($F35&gt;=AA$5,$F35&lt;=AA$6),IF(AND($G35&gt;=AA$5,$G35&lt;=AA$6),5,IF($L35=1,2,1)),IF(AND($G35&gt;=AA$5,$G35&lt;=AA$6),IF($M35&gt;0,4,3),0)),IF(AND($D35&lt;=AA$6,$E35&gt;=AA$5),60,0)))</f>
        <v>0</v>
      </c>
      <c r="AB35" s="80">
        <f>IF(OR($A35="",NOT(ISNUMBER($G35))),"",IF(AND($F35&lt;=AB$6,$G35&gt;=AB$5),IF(AB$5&gt;$N35,5,$K35)*10+IF(AND($F35&gt;=AB$5,$F35&lt;=AB$6),IF(AND($G35&gt;=AB$5,$G35&lt;=AB$6),5,IF($L35=1,2,1)),IF(AND($G35&gt;=AB$5,$G35&lt;=AB$6),IF($M35&gt;0,4,3),0)),IF(AND($D35&lt;=AB$6,$E35&gt;=AB$5),60,0)))</f>
        <v>0</v>
      </c>
      <c r="AC35" s="80">
        <f>IF(OR($A35="",NOT(ISNUMBER($G35))),"",IF(AND($F35&lt;=AC$6,$G35&gt;=AC$5),IF(AC$5&gt;$N35,5,$K35)*10+IF(AND($F35&gt;=AC$5,$F35&lt;=AC$6),IF(AND($G35&gt;=AC$5,$G35&lt;=AC$6),5,IF($L35=1,2,1)),IF(AND($G35&gt;=AC$5,$G35&lt;=AC$6),IF($M35&gt;0,4,3),0)),IF(AND($D35&lt;=AC$6,$E35&gt;=AC$5),60,0)))</f>
        <v>0</v>
      </c>
      <c r="AD35" s="80">
        <f>IF(OR($A35="",NOT(ISNUMBER($G35))),"",IF(AND($F35&lt;=AD$6,$G35&gt;=AD$5),IF(AD$5&gt;$N35,5,$K35)*10+IF(AND($F35&gt;=AD$5,$F35&lt;=AD$6),IF(AND($G35&gt;=AD$5,$G35&lt;=AD$6),5,IF($L35=1,2,1)),IF(AND($G35&gt;=AD$5,$G35&lt;=AD$6),IF($M35&gt;0,4,3),0)),IF(AND($D35&lt;=AD$6,$E35&gt;=AD$5),60,0)))</f>
        <v>0</v>
      </c>
      <c r="AE35" s="80">
        <f>IF(OR($A35="",NOT(ISNUMBER($G35))),"",IF(AND($F35&lt;=AE$6,$G35&gt;=AE$5),IF(AE$5&gt;$N35,5,$K35)*10+IF(AND($F35&gt;=AE$5,$F35&lt;=AE$6),IF(AND($G35&gt;=AE$5,$G35&lt;=AE$6),5,IF($L35=1,2,1)),IF(AND($G35&gt;=AE$5,$G35&lt;=AE$6),IF($M35&gt;0,4,3),0)),IF(AND($D35&lt;=AE$6,$E35&gt;=AE$5),60,0)))</f>
        <v>0</v>
      </c>
      <c r="AF35" s="80">
        <f>IF(OR($A35="",NOT(ISNUMBER($G35))),"",IF(AND($F35&lt;=AF$6,$G35&gt;=AF$5),IF(AF$5&gt;$N35,5,$K35)*10+IF(AND($F35&gt;=AF$5,$F35&lt;=AF$6),IF(AND($G35&gt;=AF$5,$G35&lt;=AF$6),5,IF($L35=1,2,1)),IF(AND($G35&gt;=AF$5,$G35&lt;=AF$6),IF($M35&gt;0,4,3),0)),IF(AND($D35&lt;=AF$6,$E35&gt;=AF$5),60,0)))</f>
        <v>0</v>
      </c>
      <c r="AG35" s="80">
        <f>IF(OR($A35="",NOT(ISNUMBER($G35))),"",IF(AND($F35&lt;=AG$6,$G35&gt;=AG$5),IF(AG$5&gt;$N35,5,$K35)*10+IF(AND($F35&gt;=AG$5,$F35&lt;=AG$6),IF(AND($G35&gt;=AG$5,$G35&lt;=AG$6),5,IF($L35=1,2,1)),IF(AND($G35&gt;=AG$5,$G35&lt;=AG$6),IF($M35&gt;0,4,3),0)),IF(AND($D35&lt;=AG$6,$E35&gt;=AG$5),60,0)))</f>
        <v>0</v>
      </c>
      <c r="AH35" s="80">
        <f>IF(OR($A35="",NOT(ISNUMBER($G35))),"",IF(AND($F35&lt;=AH$6,$G35&gt;=AH$5),IF(AH$5&gt;$N35,5,$K35)*10+IF(AND($F35&gt;=AH$5,$F35&lt;=AH$6),IF(AND($G35&gt;=AH$5,$G35&lt;=AH$6),5,IF($L35=1,2,1)),IF(AND($G35&gt;=AH$5,$G35&lt;=AH$6),IF($M35&gt;0,4,3),0)),IF(AND($D35&lt;=AH$6,$E35&gt;=AH$5),60,0)))</f>
        <v>0</v>
      </c>
      <c r="AI35" s="80">
        <f>IF(OR($A35="",NOT(ISNUMBER($G35))),"",IF(AND($F35&lt;=AI$6,$G35&gt;=AI$5),IF(AI$5&gt;$N35,5,$K35)*10+IF(AND($F35&gt;=AI$5,$F35&lt;=AI$6),IF(AND($G35&gt;=AI$5,$G35&lt;=AI$6),5,IF($L35=1,2,1)),IF(AND($G35&gt;=AI$5,$G35&lt;=AI$6),IF($M35&gt;0,4,3),0)),IF(AND($D35&lt;=AI$6,$E35&gt;=AI$5),60,0)))</f>
        <v>0</v>
      </c>
      <c r="AJ35" s="80">
        <f>IF(OR($A35="",NOT(ISNUMBER($G35))),"",IF(AND($F35&lt;=AJ$6,$G35&gt;=AJ$5),IF(AJ$5&gt;$N35,5,$K35)*10+IF(AND($F35&gt;=AJ$5,$F35&lt;=AJ$6),IF(AND($G35&gt;=AJ$5,$G35&lt;=AJ$6),5,IF($L35=1,2,1)),IF(AND($G35&gt;=AJ$5,$G35&lt;=AJ$6),IF($M35&gt;0,4,3),0)),IF(AND($D35&lt;=AJ$6,$E35&gt;=AJ$5),60,0)))</f>
        <v>0</v>
      </c>
      <c r="AK35" s="80">
        <f>IF(OR($A35="",NOT(ISNUMBER($G35))),"",IF(AND($F35&lt;=AK$6,$G35&gt;=AK$5),IF(AK$5&gt;$N35,5,$K35)*10+IF(AND($F35&gt;=AK$5,$F35&lt;=AK$6),IF(AND($G35&gt;=AK$5,$G35&lt;=AK$6),5,IF($L35=1,2,1)),IF(AND($G35&gt;=AK$5,$G35&lt;=AK$6),IF($M35&gt;0,4,3),0)),IF(AND($D35&lt;=AK$6,$E35&gt;=AK$5),60,0)))</f>
        <v>0</v>
      </c>
      <c r="AL35" s="80">
        <f>IF(OR($A35="",NOT(ISNUMBER($G35))),"",IF(AND($F35&lt;=AL$6,$G35&gt;=AL$5),IF(AL$5&gt;$N35,5,$K35)*10+IF(AND($F35&gt;=AL$5,$F35&lt;=AL$6),IF(AND($G35&gt;=AL$5,$G35&lt;=AL$6),5,IF($L35=1,2,1)),IF(AND($G35&gt;=AL$5,$G35&lt;=AL$6),IF($M35&gt;0,4,3),0)),IF(AND($D35&lt;=AL$6,$E35&gt;=AL$5),60,0)))</f>
        <v>0</v>
      </c>
      <c r="AM35" s="80">
        <f>IF(OR($A35="",NOT(ISNUMBER($G35))),"",IF(AND($F35&lt;=AM$6,$G35&gt;=AM$5),IF(AM$5&gt;$N35,5,$K35)*10+IF(AND($F35&gt;=AM$5,$F35&lt;=AM$6),IF(AND($G35&gt;=AM$5,$G35&lt;=AM$6),5,IF($L35=1,2,1)),IF(AND($G35&gt;=AM$5,$G35&lt;=AM$6),IF($M35&gt;0,4,3),0)),IF(AND($D35&lt;=AM$6,$E35&gt;=AM$5),60,0)))</f>
        <v>0</v>
      </c>
      <c r="AN35" s="80">
        <f>IF(OR($A35="",NOT(ISNUMBER($G35))),"",IF(AND($F35&lt;=AN$6,$G35&gt;=AN$5),IF(AN$5&gt;$N35,5,$K35)*10+IF(AND($F35&gt;=AN$5,$F35&lt;=AN$6),IF(AND($G35&gt;=AN$5,$G35&lt;=AN$6),5,IF($L35=1,2,1)),IF(AND($G35&gt;=AN$5,$G35&lt;=AN$6),IF($M35&gt;0,4,3),0)),IF(AND($D35&lt;=AN$6,$E35&gt;=AN$5),60,0)))</f>
        <v>0</v>
      </c>
      <c r="AO35" s="80">
        <f>IF(OR($A35="",NOT(ISNUMBER($G35))),"",IF(AND($F35&lt;=AO$6,$G35&gt;=AO$5),IF(AO$5&gt;$N35,5,$K35)*10+IF(AND($F35&gt;=AO$5,$F35&lt;=AO$6),IF(AND($G35&gt;=AO$5,$G35&lt;=AO$6),5,IF($L35=1,2,1)),IF(AND($G35&gt;=AO$5,$G35&lt;=AO$6),IF($M35&gt;0,4,3),0)),IF(AND($D35&lt;=AO$6,$E35&gt;=AO$5),60,0)))</f>
        <v>0</v>
      </c>
      <c r="AP35" s="80">
        <f>IF(OR($A35="",NOT(ISNUMBER($G35))),"",IF(AND($F35&lt;=AP$6,$G35&gt;=AP$5),IF(AP$5&gt;$N35,5,$K35)*10+IF(AND($F35&gt;=AP$5,$F35&lt;=AP$6),IF(AND($G35&gt;=AP$5,$G35&lt;=AP$6),5,IF($L35=1,2,1)),IF(AND($G35&gt;=AP$5,$G35&lt;=AP$6),IF($M35&gt;0,4,3),0)),IF(AND($D35&lt;=AP$6,$E35&gt;=AP$5),60,0)))</f>
        <v>35</v>
      </c>
      <c r="AQ35" s="80">
        <f>IF(OR($A35="",NOT(ISNUMBER($G35))),"",IF(AND($F35&lt;=AQ$6,$G35&gt;=AQ$5),IF(AQ$5&gt;$N35,5,$K35)*10+IF(AND($F35&gt;=AQ$5,$F35&lt;=AQ$6),IF(AND($G35&gt;=AQ$5,$G35&lt;=AQ$6),5,IF($L35=1,2,1)),IF(AND($G35&gt;=AQ$5,$G35&lt;=AQ$6),IF($M35&gt;0,4,3),0)),IF(AND($D35&lt;=AQ$6,$E35&gt;=AQ$5),60,0)))</f>
        <v>0</v>
      </c>
      <c r="AR35" s="80">
        <f>IF(OR($A35="",NOT(ISNUMBER($G35))),"",IF(AND($F35&lt;=AR$6,$G35&gt;=AR$5),IF(AR$5&gt;$N35,5,$K35)*10+IF(AND($F35&gt;=AR$5,$F35&lt;=AR$6),IF(AND($G35&gt;=AR$5,$G35&lt;=AR$6),5,IF($L35=1,2,1)),IF(AND($G35&gt;=AR$5,$G35&lt;=AR$6),IF($M35&gt;0,4,3),0)),IF(AND($D35&lt;=AR$6,$E35&gt;=AR$5),60,0)))</f>
        <v>0</v>
      </c>
      <c r="AS35" s="80">
        <f>IF(OR($A35="",NOT(ISNUMBER($G35))),"",IF(AND($F35&lt;=AS$6,$G35&gt;=AS$5),IF(AS$5&gt;$N35,5,$K35)*10+IF(AND($F35&gt;=AS$5,$F35&lt;=AS$6),IF(AND($G35&gt;=AS$5,$G35&lt;=AS$6),5,IF($L35=1,2,1)),IF(AND($G35&gt;=AS$5,$G35&lt;=AS$6),IF($M35&gt;0,4,3),0)),IF(AND($D35&lt;=AS$6,$E35&gt;=AS$5),60,0)))</f>
        <v>0</v>
      </c>
      <c r="AT35" s="80">
        <f>IF(OR($A35="",NOT(ISNUMBER($G35))),"",IF(AND($F35&lt;=AT$6,$G35&gt;=AT$5),IF(AT$5&gt;$N35,5,$K35)*10+IF(AND($F35&gt;=AT$5,$F35&lt;=AT$6),IF(AND($G35&gt;=AT$5,$G35&lt;=AT$6),5,IF($L35=1,2,1)),IF(AND($G35&gt;=AT$5,$G35&lt;=AT$6),IF($M35&gt;0,4,3),0)),IF(AND($D35&lt;=AT$6,$E35&gt;=AT$5),60,0)))</f>
        <v>0</v>
      </c>
      <c r="AU35" s="80">
        <f>IF(OR($A35="",NOT(ISNUMBER($G35))),"",IF(AND($F35&lt;=AU$6,$G35&gt;=AU$5),IF(AU$5&gt;$N35,5,$K35)*10+IF(AND($F35&gt;=AU$5,$F35&lt;=AU$6),IF(AND($G35&gt;=AU$5,$G35&lt;=AU$6),5,IF($L35=1,2,1)),IF(AND($G35&gt;=AU$5,$G35&lt;=AU$6),IF($M35&gt;0,4,3),0)),IF(AND($D35&lt;=AU$6,$E35&gt;=AU$5),60,0)))</f>
        <v>0</v>
      </c>
      <c r="AV35" s="80">
        <f>IF(OR($A35="",NOT(ISNUMBER($G35))),"",IF(AND($F35&lt;=AV$6,$G35&gt;=AV$5),IF(AV$5&gt;$N35,5,$K35)*10+IF(AND($F35&gt;=AV$5,$F35&lt;=AV$6),IF(AND($G35&gt;=AV$5,$G35&lt;=AV$6),5,IF($L35=1,2,1)),IF(AND($G35&gt;=AV$5,$G35&lt;=AV$6),IF($M35&gt;0,4,3),0)),IF(AND($D35&lt;=AV$6,$E35&gt;=AV$5),60,0)))</f>
        <v>0</v>
      </c>
      <c r="AW35" s="80">
        <f>IF(OR($A35="",NOT(ISNUMBER($G35))),"",IF(AND($F35&lt;=AW$6,$G35&gt;=AW$5),IF(AW$5&gt;$N35,5,$K35)*10+IF(AND($F35&gt;=AW$5,$F35&lt;=AW$6),IF(AND($G35&gt;=AW$5,$G35&lt;=AW$6),5,IF($L35=1,2,1)),IF(AND($G35&gt;=AW$5,$G35&lt;=AW$6),IF($M35&gt;0,4,3),0)),IF(AND($D35&lt;=AW$6,$E35&gt;=AW$5),60,0)))</f>
        <v>0</v>
      </c>
      <c r="AX35" s="80">
        <f>IF(OR($A35="",NOT(ISNUMBER($G35))),"",IF(AND($F35&lt;=AX$6,$G35&gt;=AX$5),IF(AX$5&gt;$N35,5,$K35)*10+IF(AND($F35&gt;=AX$5,$F35&lt;=AX$6),IF(AND($G35&gt;=AX$5,$G35&lt;=AX$6),5,IF($L35=1,2,1)),IF(AND($G35&gt;=AX$5,$G35&lt;=AX$6),IF($M35&gt;0,4,3),0)),IF(AND($D35&lt;=AX$6,$E35&gt;=AX$5),60,0)))</f>
        <v>0</v>
      </c>
      <c r="AY35" s="80">
        <f>IF(OR($A35="",NOT(ISNUMBER($G35))),"",IF(AND($F35&lt;=AY$6,$G35&gt;=AY$5),IF(AY$5&gt;$N35,5,$K35)*10+IF(AND($F35&gt;=AY$5,$F35&lt;=AY$6),IF(AND($G35&gt;=AY$5,$G35&lt;=AY$6),5,IF($L35=1,2,1)),IF(AND($G35&gt;=AY$5,$G35&lt;=AY$6),IF($M35&gt;0,4,3),0)),IF(AND($D35&lt;=AY$6,$E35&gt;=AY$5),60,0)))</f>
        <v>0</v>
      </c>
      <c r="AZ35" s="80">
        <f>IF(OR($A35="",NOT(ISNUMBER($G35))),"",IF(AND($F35&lt;=AZ$6,$G35&gt;=AZ$5),IF(AZ$5&gt;$N35,5,$K35)*10+IF(AND($F35&gt;=AZ$5,$F35&lt;=AZ$6),IF(AND($G35&gt;=AZ$5,$G35&lt;=AZ$6),5,IF($L35=1,2,1)),IF(AND($G35&gt;=AZ$5,$G35&lt;=AZ$6),IF($M35&gt;0,4,3),0)),IF(AND($D35&lt;=AZ$6,$E35&gt;=AZ$5),60,0)))</f>
        <v>0</v>
      </c>
      <c r="BA35" s="80">
        <f>IF(OR($A35="",NOT(ISNUMBER($G35))),"",IF(AND($F35&lt;=BA$6,$G35&gt;=BA$5),IF(BA$5&gt;$N35,5,$K35)*10+IF(AND($F35&gt;=BA$5,$F35&lt;=BA$6),IF(AND($G35&gt;=BA$5,$G35&lt;=BA$6),5,IF($L35=1,2,1)),IF(AND($G35&gt;=BA$5,$G35&lt;=BA$6),IF($M35&gt;0,4,3),0)),IF(AND($D35&lt;=BA$6,$E35&gt;=BA$5),60,0)))</f>
        <v>0</v>
      </c>
      <c r="BB35" s="80">
        <f>IF(OR($A35="",NOT(ISNUMBER($G35))),"",IF(AND($F35&lt;=BB$6,$G35&gt;=BB$5),IF(BB$5&gt;$N35,5,$K35)*10+IF(AND($F35&gt;=BB$5,$F35&lt;=BB$6),IF(AND($G35&gt;=BB$5,$G35&lt;=BB$6),5,IF($L35=1,2,1)),IF(AND($G35&gt;=BB$5,$G35&lt;=BB$6),IF($M35&gt;0,4,3),0)),IF(AND($D35&lt;=BB$6,$E35&gt;=BB$5),60,0)))</f>
        <v>0</v>
      </c>
      <c r="BC35" s="80">
        <f>IF(OR($A35="",NOT(ISNUMBER($G35))),"",IF(AND($F35&lt;=BC$6,$G35&gt;=BC$5),IF(BC$5&gt;$N35,5,$K35)*10+IF(AND($F35&gt;=BC$5,$F35&lt;=BC$6),IF(AND($G35&gt;=BC$5,$G35&lt;=BC$6),5,IF($L35=1,2,1)),IF(AND($G35&gt;=BC$5,$G35&lt;=BC$6),IF($M35&gt;0,4,3),0)),IF(AND($D35&lt;=BC$6,$E35&gt;=BC$5),60,0)))</f>
        <v>0</v>
      </c>
      <c r="BD35" s="80">
        <f>IF(OR($A35="",NOT(ISNUMBER($G35))),"",IF(AND($F35&lt;=BD$6,$G35&gt;=BD$5),IF(BD$5&gt;$N35,5,$K35)*10+IF(AND($F35&gt;=BD$5,$F35&lt;=BD$6),IF(AND($G35&gt;=BD$5,$G35&lt;=BD$6),5,IF($L35=1,2,1)),IF(AND($G35&gt;=BD$5,$G35&lt;=BD$6),IF($M35&gt;0,4,3),0)),IF(AND($D35&lt;=BD$6,$E35&gt;=BD$5),60,0)))</f>
        <v>0</v>
      </c>
      <c r="BE35" s="80">
        <f>IF(OR($A35="",NOT(ISNUMBER($G35))),"",IF(AND($F35&lt;=BE$6,$G35&gt;=BE$5),IF(BE$5&gt;$N35,5,$K35)*10+IF(AND($F35&gt;=BE$5,$F35&lt;=BE$6),IF(AND($G35&gt;=BE$5,$G35&lt;=BE$6),5,IF($L35=1,2,1)),IF(AND($G35&gt;=BE$5,$G35&lt;=BE$6),IF($M35&gt;0,4,3),0)),IF(AND($D35&lt;=BE$6,$E35&gt;=BE$5),60,0)))</f>
        <v>0</v>
      </c>
      <c r="BF35" s="80">
        <f>IF(OR($A35="",NOT(ISNUMBER($G35))),"",IF(AND($F35&lt;=BF$6,$G35&gt;=BF$5),IF(BF$5&gt;$N35,5,$K35)*10+IF(AND($F35&gt;=BF$5,$F35&lt;=BF$6),IF(AND($G35&gt;=BF$5,$G35&lt;=BF$6),5,IF($L35=1,2,1)),IF(AND($G35&gt;=BF$5,$G35&lt;=BF$6),IF($M35&gt;0,4,3),0)),IF(AND($D35&lt;=BF$6,$E35&gt;=BF$5),60,0)))</f>
        <v>0</v>
      </c>
      <c r="BG35" s="80">
        <f>IF(OR($A35="",NOT(ISNUMBER($G35))),"",IF(AND($F35&lt;=BG$6,$G35&gt;=BG$5),IF(BG$5&gt;$N35,5,$K35)*10+IF(AND($F35&gt;=BG$5,$F35&lt;=BG$6),IF(AND($G35&gt;=BG$5,$G35&lt;=BG$6),5,IF($L35=1,2,1)),IF(AND($G35&gt;=BG$5,$G35&lt;=BG$6),IF($M35&gt;0,4,3),0)),IF(AND($D35&lt;=BG$6,$E35&gt;=BG$5),60,0)))</f>
        <v>0</v>
      </c>
      <c r="BH35" s="80">
        <f>IF(OR($A35="",NOT(ISNUMBER($G35))),"",IF(AND($F35&lt;=BH$6,$G35&gt;=BH$5),IF(BH$5&gt;$N35,5,$K35)*10+IF(AND($F35&gt;=BH$5,$F35&lt;=BH$6),IF(AND($G35&gt;=BH$5,$G35&lt;=BH$6),5,IF($L35=1,2,1)),IF(AND($G35&gt;=BH$5,$G35&lt;=BH$6),IF($M35&gt;0,4,3),0)),IF(AND($D35&lt;=BH$6,$E35&gt;=BH$5),60,0)))</f>
        <v>0</v>
      </c>
      <c r="BI35" s="80">
        <f>IF(OR($A35="",NOT(ISNUMBER($G35))),"",IF(AND($F35&lt;=BI$6,$G35&gt;=BI$5),IF(BI$5&gt;$N35,5,$K35)*10+IF(AND($F35&gt;=BI$5,$F35&lt;=BI$6),IF(AND($G35&gt;=BI$5,$G35&lt;=BI$6),5,IF($L35=1,2,1)),IF(AND($G35&gt;=BI$5,$G35&lt;=BI$6),IF($M35&gt;0,4,3),0)),IF(AND($D35&lt;=BI$6,$E35&gt;=BI$5),60,0)))</f>
        <v>0</v>
      </c>
      <c r="BJ35" s="80">
        <f>IF(OR($A35="",NOT(ISNUMBER($G35))),"",IF(AND($F35&lt;=BJ$6,$G35&gt;=BJ$5),IF(BJ$5&gt;$N35,5,$K35)*10+IF(AND($F35&gt;=BJ$5,$F35&lt;=BJ$6),IF(AND($G35&gt;=BJ$5,$G35&lt;=BJ$6),5,IF($L35=1,2,1)),IF(AND($G35&gt;=BJ$5,$G35&lt;=BJ$6),IF($M35&gt;0,4,3),0)),IF(AND($D35&lt;=BJ$6,$E35&gt;=BJ$5),60,0)))</f>
        <v>0</v>
      </c>
      <c r="BK35" s="80">
        <f>IF(OR($A35="",NOT(ISNUMBER($G35))),"",IF(AND($F35&lt;=BK$6,$G35&gt;=BK$5),IF(BK$5&gt;$N35,5,$K35)*10+IF(AND($F35&gt;=BK$5,$F35&lt;=BK$6),IF(AND($G35&gt;=BK$5,$G35&lt;=BK$6),5,IF($L35=1,2,1)),IF(AND($G35&gt;=BK$5,$G35&lt;=BK$6),IF($M35&gt;0,4,3),0)),IF(AND($D35&lt;=BK$6,$E35&gt;=BK$5),60,0)))</f>
        <v>0</v>
      </c>
      <c r="BL35" s="80">
        <f>IF(OR($A35="",NOT(ISNUMBER($G35))),"",IF(AND($F35&lt;=BL$6,$G35&gt;=BL$5),IF(BL$5&gt;$N35,5,$K35)*10+IF(AND($F35&gt;=BL$5,$F35&lt;=BL$6),IF(AND($G35&gt;=BL$5,$G35&lt;=BL$6),5,IF($L35=1,2,1)),IF(AND($G35&gt;=BL$5,$G35&lt;=BL$6),IF($M35&gt;0,4,3),0)),IF(AND($D35&lt;=BL$6,$E35&gt;=BL$5),60,0)))</f>
        <v>0</v>
      </c>
      <c r="BM35" s="80">
        <f>IF(OR($A35="",NOT(ISNUMBER($G35))),"",IF(AND($F35&lt;=BM$6,$G35&gt;=BM$5),IF(BM$5&gt;$N35,5,$K35)*10+IF(AND($F35&gt;=BM$5,$F35&lt;=BM$6),IF(AND($G35&gt;=BM$5,$G35&lt;=BM$6),5,IF($L35=1,2,1)),IF(AND($G35&gt;=BM$5,$G35&lt;=BM$6),IF($M35&gt;0,4,3),0)),IF(AND($D35&lt;=BM$6,$E35&gt;=BM$5),60,0)))</f>
        <v>0</v>
      </c>
      <c r="BN35" s="80">
        <f>IF(OR($A35="",NOT(ISNUMBER($G35))),"",IF(AND($F35&lt;=BN$6,$G35&gt;=BN$5),IF(BN$5&gt;$N35,5,$K35)*10+IF(AND($F35&gt;=BN$5,$F35&lt;=BN$6),IF(AND($G35&gt;=BN$5,$G35&lt;=BN$6),5,IF($L35=1,2,1)),IF(AND($G35&gt;=BN$5,$G35&lt;=BN$6),IF($M35&gt;0,4,3),0)),IF(AND($D35&lt;=BN$6,$E35&gt;=BN$5),60,0)))</f>
        <v>0</v>
      </c>
      <c r="BO35" s="80">
        <f>IF(OR($A35="",NOT(ISNUMBER($G35))),"",IF(AND($F35&lt;=BO$6,$G35&gt;=BO$5),IF(BO$5&gt;$N35,5,$K35)*10+IF(AND($F35&gt;=BO$5,$F35&lt;=BO$6),IF(AND($G35&gt;=BO$5,$G35&lt;=BO$6),5,IF($L35=1,2,1)),IF(AND($G35&gt;=BO$5,$G35&lt;=BO$6),IF($M35&gt;0,4,3),0)),IF(AND($D35&lt;=BO$6,$E35&gt;=BO$5),60,0)))</f>
        <v>0</v>
      </c>
      <c r="BP35" s="80">
        <f>IF(OR($A35="",NOT(ISNUMBER($G35))),"",IF(AND($F35&lt;=BP$6,$G35&gt;=BP$5),IF(BP$5&gt;$N35,5,$K35)*10+IF(AND($F35&gt;=BP$5,$F35&lt;=BP$6),IF(AND($G35&gt;=BP$5,$G35&lt;=BP$6),5,IF($L35=1,2,1)),IF(AND($G35&gt;=BP$5,$G35&lt;=BP$6),IF($M35&gt;0,4,3),0)),IF(AND($D35&lt;=BP$6,$E35&gt;=BP$5),60,0)))</f>
        <v>0</v>
      </c>
      <c r="BQ35" s="80">
        <f>IF(OR($A35="",NOT(ISNUMBER($G35))),"",IF(AND($F35&lt;=BQ$6,$G35&gt;=BQ$5),IF(BQ$5&gt;$N35,5,$K35)*10+IF(AND($F35&gt;=BQ$5,$F35&lt;=BQ$6),IF(AND($G35&gt;=BQ$5,$G35&lt;=BQ$6),5,IF($L35=1,2,1)),IF(AND($G35&gt;=BQ$5,$G35&lt;=BQ$6),IF($M35&gt;0,4,3),0)),IF(AND($D35&lt;=BQ$6,$E35&gt;=BQ$5),60,0)))</f>
        <v>0</v>
      </c>
      <c r="BR35" s="80">
        <f>IF(OR($A35="",NOT(ISNUMBER($G35))),"",IF(AND($F35&lt;=BR$6,$G35&gt;=BR$5),IF(BR$5&gt;$N35,5,$K35)*10+IF(AND($F35&gt;=BR$5,$F35&lt;=BR$6),IF(AND($G35&gt;=BR$5,$G35&lt;=BR$6),5,IF($L35=1,2,1)),IF(AND($G35&gt;=BR$5,$G35&lt;=BR$6),IF($M35&gt;0,4,3),0)),IF(AND($D35&lt;=BR$6,$E35&gt;=BR$5),60,0)))</f>
        <v>0</v>
      </c>
      <c r="BS35" s="80">
        <f>IF(OR($A35="",NOT(ISNUMBER($G35))),"",IF(AND($F35&lt;=BS$6,$G35&gt;=BS$5),IF(BS$5&gt;$N35,5,$K35)*10+IF(AND($F35&gt;=BS$5,$F35&lt;=BS$6),IF(AND($G35&gt;=BS$5,$G35&lt;=BS$6),5,IF($L35=1,2,1)),IF(AND($G35&gt;=BS$5,$G35&lt;=BS$6),IF($M35&gt;0,4,3),0)),IF(AND($D35&lt;=BS$6,$E35&gt;=BS$5),60,0)))</f>
        <v>0</v>
      </c>
      <c r="BT35" s="80">
        <f>IF(OR($A35="",NOT(ISNUMBER($G35))),"",IF(AND($F35&lt;=BT$6,$G35&gt;=BT$5),IF(BT$5&gt;$N35,5,$K35)*10+IF(AND($F35&gt;=BT$5,$F35&lt;=BT$6),IF(AND($G35&gt;=BT$5,$G35&lt;=BT$6),5,IF($L35=1,2,1)),IF(AND($G35&gt;=BT$5,$G35&lt;=BT$6),IF($M35&gt;0,4,3),0)),IF(AND($D35&lt;=BT$6,$E35&gt;=BT$5),60,0)))</f>
        <v>0</v>
      </c>
      <c r="BU35" s="80">
        <f>IF(OR($A35="",NOT(ISNUMBER($G35))),"",IF(AND($F35&lt;=BU$6,$G35&gt;=BU$5),IF(BU$5&gt;$N35,5,$K35)*10+IF(AND($F35&gt;=BU$5,$F35&lt;=BU$6),IF(AND($G35&gt;=BU$5,$G35&lt;=BU$6),5,IF($L35=1,2,1)),IF(AND($G35&gt;=BU$5,$G35&lt;=BU$6),IF($M35&gt;0,4,3),0)),IF(AND($D35&lt;=BU$6,$E35&gt;=BU$5),60,0)))</f>
        <v>0</v>
      </c>
      <c r="BV35" s="80">
        <f>IF(OR($A35="",NOT(ISNUMBER($G35))),"",IF(AND($F35&lt;=BV$6,$G35&gt;=BV$5),IF(BV$5&gt;$N35,5,$K35)*10+IF(AND($F35&gt;=BV$5,$F35&lt;=BV$6),IF(AND($G35&gt;=BV$5,$G35&lt;=BV$6),5,IF($L35=1,2,1)),IF(AND($G35&gt;=BV$5,$G35&lt;=BV$6),IF($M35&gt;0,4,3),0)),IF(AND($D35&lt;=BV$6,$E35&gt;=BV$5),60,0)))</f>
        <v>0</v>
      </c>
      <c r="BW35" s="80">
        <f>IF(OR($A35="",NOT(ISNUMBER($G35))),"",IF(AND($F35&lt;=BW$6,$G35&gt;=BW$5),IF(BW$5&gt;$N35,5,$K35)*10+IF(AND($F35&gt;=BW$5,$F35&lt;=BW$6),IF(AND($G35&gt;=BW$5,$G35&lt;=BW$6),5,IF($L35=1,2,1)),IF(AND($G35&gt;=BW$5,$G35&lt;=BW$6),IF($M35&gt;0,4,3),0)),IF(AND($D35&lt;=BW$6,$E35&gt;=BW$5),60,0)))</f>
        <v>0</v>
      </c>
      <c r="BX35" s="80">
        <f>IF(OR($A35="",NOT(ISNUMBER($G35))),"",IF(AND($F35&lt;=BX$6,$G35&gt;=BX$5),IF(BX$5&gt;$N35,5,$K35)*10+IF(AND($F35&gt;=BX$5,$F35&lt;=BX$6),IF(AND($G35&gt;=BX$5,$G35&lt;=BX$6),5,IF($L35=1,2,1)),IF(AND($G35&gt;=BX$5,$G35&lt;=BX$6),IF($M35&gt;0,4,3),0)),IF(AND($D35&lt;=BX$6,$E35&gt;=BX$5),60,0)))</f>
        <v>0</v>
      </c>
      <c r="BY35" s="80">
        <f>IF(OR($A35="",NOT(ISNUMBER($G35))),"",IF(AND($F35&lt;=BY$6,$G35&gt;=BY$5),IF(BY$5&gt;$N35,5,$K35)*10+IF(AND($F35&gt;=BY$5,$F35&lt;=BY$6),IF(AND($G35&gt;=BY$5,$G35&lt;=BY$6),5,IF($L35=1,2,1)),IF(AND($G35&gt;=BY$5,$G35&lt;=BY$6),IF($M35&gt;0,4,3),0)),IF(AND($D35&lt;=BY$6,$E35&gt;=BY$5),60,0)))</f>
        <v>0</v>
      </c>
      <c r="BZ35" s="80">
        <f>IF(OR($A35="",NOT(ISNUMBER($G35))),"",IF(AND($F35&lt;=BZ$6,$G35&gt;=BZ$5),IF(BZ$5&gt;$N35,5,$K35)*10+IF(AND($F35&gt;=BZ$5,$F35&lt;=BZ$6),IF(AND($G35&gt;=BZ$5,$G35&lt;=BZ$6),5,IF($L35=1,2,1)),IF(AND($G35&gt;=BZ$5,$G35&lt;=BZ$6),IF($M35&gt;0,4,3),0)),IF(AND($D35&lt;=BZ$6,$E35&gt;=BZ$5),60,0)))</f>
        <v>0</v>
      </c>
      <c r="CA35" s="80">
        <f>IF(OR($A35="",NOT(ISNUMBER($G35))),"",IF(AND($F35&lt;=CA$6,$G35&gt;=CA$5),IF(CA$5&gt;$N35,5,$K35)*10+IF(AND($F35&gt;=CA$5,$F35&lt;=CA$6),IF(AND($G35&gt;=CA$5,$G35&lt;=CA$6),5,IF($L35=1,2,1)),IF(AND($G35&gt;=CA$5,$G35&lt;=CA$6),IF($M35&gt;0,4,3),0)),IF(AND($D35&lt;=CA$6,$E35&gt;=CA$5),60,0)))</f>
        <v>0</v>
      </c>
      <c r="CB35" s="80">
        <f>IF(OR($A35="",NOT(ISNUMBER($G35))),"",IF(AND($F35&lt;=CB$6,$G35&gt;=CB$5),IF(CB$5&gt;$N35,5,$K35)*10+IF(AND($F35&gt;=CB$5,$F35&lt;=CB$6),IF(AND($G35&gt;=CB$5,$G35&lt;=CB$6),5,IF($L35=1,2,1)),IF(AND($G35&gt;=CB$5,$G35&lt;=CB$6),IF($M35&gt;0,4,3),0)),IF(AND($D35&lt;=CB$6,$E35&gt;=CB$5),60,0)))</f>
        <v>0</v>
      </c>
      <c r="CC35" s="80">
        <f>IF(OR($A35="",NOT(ISNUMBER($G35))),"",IF(AND($F35&lt;=CC$6,$G35&gt;=CC$5),IF(CC$5&gt;$N35,5,$K35)*10+IF(AND($F35&gt;=CC$5,$F35&lt;=CC$6),IF(AND($G35&gt;=CC$5,$G35&lt;=CC$6),5,IF($L35=1,2,1)),IF(AND($G35&gt;=CC$5,$G35&lt;=CC$6),IF($M35&gt;0,4,3),0)),IF(AND($D35&lt;=CC$6,$E35&gt;=CC$5),60,0)))</f>
        <v>0</v>
      </c>
      <c r="CD35" s="80">
        <f>IF(OR($A35="",NOT(ISNUMBER($G35))),"",IF(AND($F35&lt;=CD$6,$G35&gt;=CD$5),IF(CD$5&gt;$N35,5,$K35)*10+IF(AND($F35&gt;=CD$5,$F35&lt;=CD$6),IF(AND($G35&gt;=CD$5,$G35&lt;=CD$6),5,IF($L35=1,2,1)),IF(AND($G35&gt;=CD$5,$G35&lt;=CD$6),IF($M35&gt;0,4,3),0)),IF(AND($D35&lt;=CD$6,$E35&gt;=CD$5),60,0)))</f>
        <v>0</v>
      </c>
      <c r="CE35" s="80">
        <f>IF(OR($A35="",NOT(ISNUMBER($G35))),"",IF(AND($F35&lt;=CE$6,$G35&gt;=CE$5),IF(CE$5&gt;$N35,5,$K35)*10+IF(AND($F35&gt;=CE$5,$F35&lt;=CE$6),IF(AND($G35&gt;=CE$5,$G35&lt;=CE$6),5,IF($L35=1,2,1)),IF(AND($G35&gt;=CE$5,$G35&lt;=CE$6),IF($M35&gt;0,4,3),0)),IF(AND($D35&lt;=CE$6,$E35&gt;=CE$5),60,0)))</f>
        <v>0</v>
      </c>
      <c r="CF35" s="80">
        <f>IF(OR($A35="",NOT(ISNUMBER($G35))),"",IF(AND($F35&lt;=CF$6,$G35&gt;=CF$5),IF(CF$5&gt;$N35,5,$K35)*10+IF(AND($F35&gt;=CF$5,$F35&lt;=CF$6),IF(AND($G35&gt;=CF$5,$G35&lt;=CF$6),5,IF($L35=1,2,1)),IF(AND($G35&gt;=CF$5,$G35&lt;=CF$6),IF($M35&gt;0,4,3),0)),IF(AND($D35&lt;=CF$6,$E35&gt;=CF$5),60,0)))</f>
        <v>0</v>
      </c>
      <c r="CG35" s="80">
        <f>IF(OR($A35="",NOT(ISNUMBER($G35))),"",IF(AND($F35&lt;=CG$6,$G35&gt;=CG$5),IF(CG$5&gt;$N35,5,$K35)*10+IF(AND($F35&gt;=CG$5,$F35&lt;=CG$6),IF(AND($G35&gt;=CG$5,$G35&lt;=CG$6),5,IF($L35=1,2,1)),IF(AND($G35&gt;=CG$5,$G35&lt;=CG$6),IF($M35&gt;0,4,3),0)),IF(AND($D35&lt;=CG$6,$E35&gt;=CG$5),60,0)))</f>
        <v>0</v>
      </c>
      <c r="CH35" s="80">
        <f>IF(OR($A35="",NOT(ISNUMBER($G35))),"",IF(AND($F35&lt;=CH$6,$G35&gt;=CH$5),IF(CH$5&gt;$N35,5,$K35)*10+IF(AND($F35&gt;=CH$5,$F35&lt;=CH$6),IF(AND($G35&gt;=CH$5,$G35&lt;=CH$6),5,IF($L35=1,2,1)),IF(AND($G35&gt;=CH$5,$G35&lt;=CH$6),IF($M35&gt;0,4,3),0)),IF(AND($D35&lt;=CH$6,$E35&gt;=CH$5),60,0)))</f>
        <v>0</v>
      </c>
      <c r="CI35" s="80">
        <f>IF(OR($A35="",NOT(ISNUMBER($G35))),"",IF(AND($F35&lt;=CI$6,$G35&gt;=CI$5),IF(CI$5&gt;$N35,5,$K35)*10+IF(AND($F35&gt;=CI$5,$F35&lt;=CI$6),IF(AND($G35&gt;=CI$5,$G35&lt;=CI$6),5,IF($L35=1,2,1)),IF(AND($G35&gt;=CI$5,$G35&lt;=CI$6),IF($M35&gt;0,4,3),0)),IF(AND($D35&lt;=CI$6,$E35&gt;=CI$5),60,0)))</f>
        <v>0</v>
      </c>
      <c r="CJ35" s="80">
        <f>IF(OR($A35="",NOT(ISNUMBER($G35))),"",IF(AND($F35&lt;=CJ$6,$G35&gt;=CJ$5),IF(CJ$5&gt;$N35,5,$K35)*10+IF(AND($F35&gt;=CJ$5,$F35&lt;=CJ$6),IF(AND($G35&gt;=CJ$5,$G35&lt;=CJ$6),5,IF($L35=1,2,1)),IF(AND($G35&gt;=CJ$5,$G35&lt;=CJ$6),IF($M35&gt;0,4,3),0)),IF(AND($D35&lt;=CJ$6,$E35&gt;=CJ$5),60,0)))</f>
        <v>0</v>
      </c>
      <c r="CK35" s="80">
        <f>IF(OR($A35="",NOT(ISNUMBER($G35))),"",IF(AND($F35&lt;=CK$6,$G35&gt;=CK$5),IF(CK$5&gt;$N35,5,$K35)*10+IF(AND($F35&gt;=CK$5,$F35&lt;=CK$6),IF(AND($G35&gt;=CK$5,$G35&lt;=CK$6),5,IF($L35=1,2,1)),IF(AND($G35&gt;=CK$5,$G35&lt;=CK$6),IF($M35&gt;0,4,3),0)),IF(AND($D35&lt;=CK$6,$E35&gt;=CK$5),60,0)))</f>
        <v>0</v>
      </c>
      <c r="CL35" s="80">
        <f>IF(OR($A35="",NOT(ISNUMBER($G35))),"",IF(AND($F35&lt;=CL$6,$G35&gt;=CL$5),IF(CL$5&gt;$N35,5,$K35)*10+IF(AND($F35&gt;=CL$5,$F35&lt;=CL$6),IF(AND($G35&gt;=CL$5,$G35&lt;=CL$6),5,IF($L35=1,2,1)),IF(AND($G35&gt;=CL$5,$G35&lt;=CL$6),IF($M35&gt;0,4,3),0)),IF(AND($D35&lt;=CL$6,$E35&gt;=CL$5),60,0)))</f>
        <v>0</v>
      </c>
      <c r="CM35" s="80">
        <f>IF(OR($A35="",NOT(ISNUMBER($G35))),"",IF(AND($F35&lt;=CM$6,$G35&gt;=CM$5),IF(CM$5&gt;$N35,5,$K35)*10+IF(AND($F35&gt;=CM$5,$F35&lt;=CM$6),IF(AND($G35&gt;=CM$5,$G35&lt;=CM$6),5,IF($L35=1,2,1)),IF(AND($G35&gt;=CM$5,$G35&lt;=CM$6),IF($M35&gt;0,4,3),0)),IF(AND($D35&lt;=CM$6,$E35&gt;=CM$5),60,0)))</f>
        <v>0</v>
      </c>
      <c r="CN35" s="80">
        <f>IF(OR($A35="",NOT(ISNUMBER($G35))),"",IF(AND($F35&lt;=CN$6,$G35&gt;=CN$5),IF(CN$5&gt;$N35,5,$K35)*10+IF(AND($F35&gt;=CN$5,$F35&lt;=CN$6),IF(AND($G35&gt;=CN$5,$G35&lt;=CN$6),5,IF($L35=1,2,1)),IF(AND($G35&gt;=CN$5,$G35&lt;=CN$6),IF($M35&gt;0,4,3),0)),IF(AND($D35&lt;=CN$6,$E35&gt;=CN$5),60,0)))</f>
        <v>0</v>
      </c>
      <c r="CO35" s="80">
        <f>IF(OR($A35="",NOT(ISNUMBER($G35))),"",IF(AND($F35&lt;=CO$6,$G35&gt;=CO$5),IF(CO$5&gt;$N35,5,$K35)*10+IF(AND($F35&gt;=CO$5,$F35&lt;=CO$6),IF(AND($G35&gt;=CO$5,$G35&lt;=CO$6),5,IF($L35=1,2,1)),IF(AND($G35&gt;=CO$5,$G35&lt;=CO$6),IF($M35&gt;0,4,3),0)),IF(AND($D35&lt;=CO$6,$E35&gt;=CO$5),60,0)))</f>
        <v>0</v>
      </c>
      <c r="CP35" s="80">
        <f>IF(OR($A35="",NOT(ISNUMBER($G35))),"",IF(AND($F35&lt;=CP$6,$G35&gt;=CP$5),IF(CP$5&gt;$N35,5,$K35)*10+IF(AND($F35&gt;=CP$5,$F35&lt;=CP$6),IF(AND($G35&gt;=CP$5,$G35&lt;=CP$6),5,IF($L35=1,2,1)),IF(AND($G35&gt;=CP$5,$G35&lt;=CP$6),IF($M35&gt;0,4,3),0)),IF(AND($D35&lt;=CP$6,$E35&gt;=CP$5),60,0)))</f>
        <v>0</v>
      </c>
      <c r="CQ35" s="80">
        <f>IF(OR($A35="",NOT(ISNUMBER($G35))),"",IF(AND($F35&lt;=CQ$6,$G35&gt;=CQ$5),IF(CQ$5&gt;$N35,5,$K35)*10+IF(AND($F35&gt;=CQ$5,$F35&lt;=CQ$6),IF(AND($G35&gt;=CQ$5,$G35&lt;=CQ$6),5,IF($L35=1,2,1)),IF(AND($G35&gt;=CQ$5,$G35&lt;=CQ$6),IF($M35&gt;0,4,3),0)),IF(AND($D35&lt;=CQ$6,$E35&gt;=CQ$5),60,0)))</f>
        <v>0</v>
      </c>
      <c r="CR35" s="80">
        <f>IF(OR($A35="",NOT(ISNUMBER($G35))),"",IF(AND($F35&lt;=CR$6,$G35&gt;=CR$5),IF(CR$5&gt;$N35,5,$K35)*10+IF(AND($F35&gt;=CR$5,$F35&lt;=CR$6),IF(AND($G35&gt;=CR$5,$G35&lt;=CR$6),5,IF($L35=1,2,1)),IF(AND($G35&gt;=CR$5,$G35&lt;=CR$6),IF($M35&gt;0,4,3),0)),IF(AND($D35&lt;=CR$6,$E35&gt;=CR$5),60,0)))</f>
        <v>0</v>
      </c>
      <c r="CS35" s="80">
        <f>IF(OR($A35="",NOT(ISNUMBER($G35))),"",IF(AND($F35&lt;=CS$6,$G35&gt;=CS$5),IF(CS$5&gt;$N35,5,$K35)*10+IF(AND($F35&gt;=CS$5,$F35&lt;=CS$6),IF(AND($G35&gt;=CS$5,$G35&lt;=CS$6),5,IF($L35=1,2,1)),IF(AND($G35&gt;=CS$5,$G35&lt;=CS$6),IF($M35&gt;0,4,3),0)),IF(AND($D35&lt;=CS$6,$E35&gt;=CS$5),60,0)))</f>
        <v>0</v>
      </c>
      <c r="CT35" s="80">
        <f>IF(OR($A35="",NOT(ISNUMBER($G35))),"",IF(AND($F35&lt;=CT$6,$G35&gt;=CT$5),IF(CT$5&gt;$N35,5,$K35)*10+IF(AND($F35&gt;=CT$5,$F35&lt;=CT$6),IF(AND($G35&gt;=CT$5,$G35&lt;=CT$6),5,IF($L35=1,2,1)),IF(AND($G35&gt;=CT$5,$G35&lt;=CT$6),IF($M35&gt;0,4,3),0)),IF(AND($D35&lt;=CT$6,$E35&gt;=CT$5),60,0)))</f>
        <v>0</v>
      </c>
      <c r="CU35" s="80">
        <f>IF(OR($A35="",NOT(ISNUMBER($G35))),"",IF(AND($F35&lt;=CU$6,$G35&gt;=CU$5),IF(CU$5&gt;$N35,5,$K35)*10+IF(AND($F35&gt;=CU$5,$F35&lt;=CU$6),IF(AND($G35&gt;=CU$5,$G35&lt;=CU$6),5,IF($L35=1,2,1)),IF(AND($G35&gt;=CU$5,$G35&lt;=CU$6),IF($M35&gt;0,4,3),0)),IF(AND($D35&lt;=CU$6,$E35&gt;=CU$5),60,0)))</f>
        <v>0</v>
      </c>
      <c r="CV35" s="80">
        <f>IF(OR($A35="",NOT(ISNUMBER($G35))),"",IF(AND($F35&lt;=CV$6,$G35&gt;=CV$5),IF(CV$5&gt;$N35,5,$K35)*10+IF(AND($F35&gt;=CV$5,$F35&lt;=CV$6),IF(AND($G35&gt;=CV$5,$G35&lt;=CV$6),5,IF($L35=1,2,1)),IF(AND($G35&gt;=CV$5,$G35&lt;=CV$6),IF($M35&gt;0,4,3),0)),IF(AND($D35&lt;=CV$6,$E35&gt;=CV$5),60,0)))</f>
        <v>0</v>
      </c>
      <c r="CW35" s="80">
        <f>IF(OR($A35="",NOT(ISNUMBER($G35))),"",IF(AND($F35&lt;=CW$6,$G35&gt;=CW$5),IF(CW$5&gt;$N35,5,$K35)*10+IF(AND($F35&gt;=CW$5,$F35&lt;=CW$6),IF(AND($G35&gt;=CW$5,$G35&lt;=CW$6),5,IF($L35=1,2,1)),IF(AND($G35&gt;=CW$5,$G35&lt;=CW$6),IF($M35&gt;0,4,3),0)),IF(AND($D35&lt;=CW$6,$E35&gt;=CW$5),60,0)))</f>
        <v>0</v>
      </c>
      <c r="CX35" s="80">
        <f>IF(OR($A35="",NOT(ISNUMBER($G35))),"",IF(AND($F35&lt;=CX$6,$G35&gt;=CX$5),IF(CX$5&gt;$N35,5,$K35)*10+IF(AND($F35&gt;=CX$5,$F35&lt;=CX$6),IF(AND($G35&gt;=CX$5,$G35&lt;=CX$6),5,IF($L35=1,2,1)),IF(AND($G35&gt;=CX$5,$G35&lt;=CX$6),IF($M35&gt;0,4,3),0)),IF(AND($D35&lt;=CX$6,$E35&gt;=CX$5),60,0)))</f>
        <v>0</v>
      </c>
      <c r="CY35" s="80">
        <f>IF(OR($A35="",NOT(ISNUMBER($G35))),"",IF(AND($F35&lt;=CY$6,$G35&gt;=CY$5),IF(CY$5&gt;$N35,5,$K35)*10+IF(AND($F35&gt;=CY$5,$F35&lt;=CY$6),IF(AND($G35&gt;=CY$5,$G35&lt;=CY$6),5,IF($L35=1,2,1)),IF(AND($G35&gt;=CY$5,$G35&lt;=CY$6),IF($M35&gt;0,4,3),0)),IF(AND($D35&lt;=CY$6,$E35&gt;=CY$5),60,0)))</f>
        <v>0</v>
      </c>
      <c r="CZ35" s="80">
        <f>IF(OR($A35="",NOT(ISNUMBER($G35))),"",IF(AND($F35&lt;=CZ$6,$G35&gt;=CZ$5),IF(CZ$5&gt;$N35,5,$K35)*10+IF(AND($F35&gt;=CZ$5,$F35&lt;=CZ$6),IF(AND($G35&gt;=CZ$5,$G35&lt;=CZ$6),5,IF($L35=1,2,1)),IF(AND($G35&gt;=CZ$5,$G35&lt;=CZ$6),IF($M35&gt;0,4,3),0)),IF(AND($D35&lt;=CZ$6,$E35&gt;=CZ$5),60,0)))</f>
        <v>0</v>
      </c>
      <c r="DA35" s="80">
        <f>IF(OR($A35="",NOT(ISNUMBER($G35))),"",IF(AND($F35&lt;=DA$6,$G35&gt;=DA$5),IF(DA$5&gt;$N35,5,$K35)*10+IF(AND($F35&gt;=DA$5,$F35&lt;=DA$6),IF(AND($G35&gt;=DA$5,$G35&lt;=DA$6),5,IF($L35=1,2,1)),IF(AND($G35&gt;=DA$5,$G35&lt;=DA$6),IF($M35&gt;0,4,3),0)),IF(AND($D35&lt;=DA$6,$E35&gt;=DA$5),60,0)))</f>
        <v>0</v>
      </c>
      <c r="DB35" s="80">
        <f>IF(OR($A35="",NOT(ISNUMBER($G35))),"",IF(AND($F35&lt;=DB$6,$G35&gt;=DB$5),IF(DB$5&gt;$N35,5,$K35)*10+IF(AND($F35&gt;=DB$5,$F35&lt;=DB$6),IF(AND($G35&gt;=DB$5,$G35&lt;=DB$6),5,IF($L35=1,2,1)),IF(AND($G35&gt;=DB$5,$G35&lt;=DB$6),IF($M35&gt;0,4,3),0)),IF(AND($D35&lt;=DB$6,$E35&gt;=DB$5),60,0)))</f>
        <v>0</v>
      </c>
      <c r="DC35" s="80">
        <f>IF(OR($A35="",NOT(ISNUMBER($G35))),"",IF(AND($F35&lt;=DC$6,$G35&gt;=DC$5),IF(DC$5&gt;$N35,5,$K35)*10+IF(AND($F35&gt;=DC$5,$F35&lt;=DC$6),IF(AND($G35&gt;=DC$5,$G35&lt;=DC$6),5,IF($L35=1,2,1)),IF(AND($G35&gt;=DC$5,$G35&lt;=DC$6),IF($M35&gt;0,4,3),0)),IF(AND($D35&lt;=DC$6,$E35&gt;=DC$5),60,0)))</f>
        <v>0</v>
      </c>
      <c r="DD35" s="80">
        <f>IF(OR($A35="",NOT(ISNUMBER($G35))),"",IF(AND($F35&lt;=DD$6,$G35&gt;=DD$5),IF(DD$5&gt;$N35,5,$K35)*10+IF(AND($F35&gt;=DD$5,$F35&lt;=DD$6),IF(AND($G35&gt;=DD$5,$G35&lt;=DD$6),5,IF($L35=1,2,1)),IF(AND($G35&gt;=DD$5,$G35&lt;=DD$6),IF($M35&gt;0,4,3),0)),IF(AND($D35&lt;=DD$6,$E35&gt;=DD$5),60,0)))</f>
        <v>0</v>
      </c>
      <c r="DE35" s="80">
        <f>IF(OR($A35="",NOT(ISNUMBER($G35))),"",IF(AND($F35&lt;=DE$6,$G35&gt;=DE$5),IF(DE$5&gt;$N35,5,$K35)*10+IF(AND($F35&gt;=DE$5,$F35&lt;=DE$6),IF(AND($G35&gt;=DE$5,$G35&lt;=DE$6),5,IF($L35=1,2,1)),IF(AND($G35&gt;=DE$5,$G35&lt;=DE$6),IF($M35&gt;0,4,3),0)),IF(AND($D35&lt;=DE$6,$E35&gt;=DE$5),60,0)))</f>
        <v>0</v>
      </c>
      <c r="DF35" s="80">
        <f>IF(OR($A35="",NOT(ISNUMBER($G35))),"",IF(AND($F35&lt;=DF$6,$G35&gt;=DF$5),IF(DF$5&gt;$N35,5,$K35)*10+IF(AND($F35&gt;=DF$5,$F35&lt;=DF$6),IF(AND($G35&gt;=DF$5,$G35&lt;=DF$6),5,IF($L35=1,2,1)),IF(AND($G35&gt;=DF$5,$G35&lt;=DF$6),IF($M35&gt;0,4,3),0)),IF(AND($D35&lt;=DF$6,$E35&gt;=DF$5),60,0)))</f>
        <v>0</v>
      </c>
      <c r="DG35" s="80">
        <f>IF(OR($A35="",NOT(ISNUMBER($G35))),"",IF(AND($F35&lt;=DG$6,$G35&gt;=DG$5),IF(DG$5&gt;$N35,5,$K35)*10+IF(AND($F35&gt;=DG$5,$F35&lt;=DG$6),IF(AND($G35&gt;=DG$5,$G35&lt;=DG$6),5,IF($L35=1,2,1)),IF(AND($G35&gt;=DG$5,$G35&lt;=DG$6),IF($M35&gt;0,4,3),0)),IF(AND($D35&lt;=DG$6,$E35&gt;=DG$5),60,0)))</f>
        <v>0</v>
      </c>
      <c r="DH35" s="80">
        <f>IF(OR($A35="",NOT(ISNUMBER($G35))),"",IF(AND($F35&lt;=DH$6,$G35&gt;=DH$5),IF(DH$5&gt;$N35,5,$K35)*10+IF(AND($F35&gt;=DH$5,$F35&lt;=DH$6),IF(AND($G35&gt;=DH$5,$G35&lt;=DH$6),5,IF($L35=1,2,1)),IF(AND($G35&gt;=DH$5,$G35&lt;=DH$6),IF($M35&gt;0,4,3),0)),IF(AND($D35&lt;=DH$6,$E35&gt;=DH$5),60,0)))</f>
        <v>0</v>
      </c>
      <c r="DI35" s="80">
        <f>IF(OR($A35="",NOT(ISNUMBER($G35))),"",IF(AND($F35&lt;=DI$6,$G35&gt;=DI$5),IF(DI$5&gt;$N35,5,$K35)*10+IF(AND($F35&gt;=DI$5,$F35&lt;=DI$6),IF(AND($G35&gt;=DI$5,$G35&lt;=DI$6),5,IF($L35=1,2,1)),IF(AND($G35&gt;=DI$5,$G35&lt;=DI$6),IF($M35&gt;0,4,3),0)),IF(AND($D35&lt;=DI$6,$E35&gt;=DI$5),60,0)))</f>
        <v>0</v>
      </c>
      <c r="DJ35" s="80">
        <f>IF(OR($A35="",NOT(ISNUMBER($G35))),"",IF(AND($F35&lt;=DJ$6,$G35&gt;=DJ$5),IF(DJ$5&gt;$N35,5,$K35)*10+IF(AND($F35&gt;=DJ$5,$F35&lt;=DJ$6),IF(AND($G35&gt;=DJ$5,$G35&lt;=DJ$6),5,IF($L35=1,2,1)),IF(AND($G35&gt;=DJ$5,$G35&lt;=DJ$6),IF($M35&gt;0,4,3),0)),IF(AND($D35&lt;=DJ$6,$E35&gt;=DJ$5),60,0)))</f>
        <v>0</v>
      </c>
      <c r="DK35" s="80">
        <f>IF(OR($A35="",NOT(ISNUMBER($G35))),"",IF(AND($F35&lt;=DK$6,$G35&gt;=DK$5),IF(DK$5&gt;$N35,5,$K35)*10+IF(AND($F35&gt;=DK$5,$F35&lt;=DK$6),IF(AND($G35&gt;=DK$5,$G35&lt;=DK$6),5,IF($L35=1,2,1)),IF(AND($G35&gt;=DK$5,$G35&lt;=DK$6),IF($M35&gt;0,4,3),0)),IF(AND($D35&lt;=DK$6,$E35&gt;=DK$5),60,0)))</f>
        <v>0</v>
      </c>
      <c r="DL35" s="80">
        <f>IF(OR($A35="",NOT(ISNUMBER($G35))),"",IF(AND($F35&lt;=DL$6,$G35&gt;=DL$5),IF(DL$5&gt;$N35,5,$K35)*10+IF(AND($F35&gt;=DL$5,$F35&lt;=DL$6),IF(AND($G35&gt;=DL$5,$G35&lt;=DL$6),5,IF($L35=1,2,1)),IF(AND($G35&gt;=DL$5,$G35&lt;=DL$6),IF($M35&gt;0,4,3),0)),IF(AND($D35&lt;=DL$6,$E35&gt;=DL$5),60,0)))</f>
        <v>0</v>
      </c>
      <c r="DM35" s="80">
        <f>IF(OR($A35="",NOT(ISNUMBER($G35))),"",IF(AND($F35&lt;=DM$6,$G35&gt;=DM$5),IF(DM$5&gt;$N35,5,$K35)*10+IF(AND($F35&gt;=DM$5,$F35&lt;=DM$6),IF(AND($G35&gt;=DM$5,$G35&lt;=DM$6),5,IF($L35=1,2,1)),IF(AND($G35&gt;=DM$5,$G35&lt;=DM$6),IF($M35&gt;0,4,3),0)),IF(AND($D35&lt;=DM$6,$E35&gt;=DM$5),60,0)))</f>
        <v>0</v>
      </c>
      <c r="DN35" s="80">
        <f>IF(OR($A35="",NOT(ISNUMBER($G35))),"",IF(AND($F35&lt;=DN$6,$G35&gt;=DN$5),IF(DN$5&gt;$N35,5,$K35)*10+IF(AND($F35&gt;=DN$5,$F35&lt;=DN$6),IF(AND($G35&gt;=DN$5,$G35&lt;=DN$6),5,IF($L35=1,2,1)),IF(AND($G35&gt;=DN$5,$G35&lt;=DN$6),IF($M35&gt;0,4,3),0)),IF(AND($D35&lt;=DN$6,$E35&gt;=DN$5),60,0)))</f>
        <v>0</v>
      </c>
      <c r="DO35" s="80">
        <f>IF(OR($A35="",NOT(ISNUMBER($G35))),"",IF(AND($F35&lt;=DO$6,$G35&gt;=DO$5),IF(DO$5&gt;$N35,5,$K35)*10+IF(AND($F35&gt;=DO$5,$F35&lt;=DO$6),IF(AND($G35&gt;=DO$5,$G35&lt;=DO$6),5,IF($L35=1,2,1)),IF(AND($G35&gt;=DO$5,$G35&lt;=DO$6),IF($M35&gt;0,4,3),0)),IF(AND($D35&lt;=DO$6,$E35&gt;=DO$5),60,0)))</f>
        <v>0</v>
      </c>
      <c r="DP35" s="80">
        <f>IF(OR($A35="",NOT(ISNUMBER($G35))),"",IF(AND($F35&lt;=DP$6,$G35&gt;=DP$5),IF(DP$5&gt;$N35,5,$K35)*10+IF(AND($F35&gt;=DP$5,$F35&lt;=DP$6),IF(AND($G35&gt;=DP$5,$G35&lt;=DP$6),5,IF($L35=1,2,1)),IF(AND($G35&gt;=DP$5,$G35&lt;=DP$6),IF($M35&gt;0,4,3),0)),IF(AND($D35&lt;=DP$6,$E35&gt;=DP$5),60,0)))</f>
        <v>0</v>
      </c>
      <c r="DQ35" s="80">
        <f>IF(OR($A35="",NOT(ISNUMBER($G35))),"",IF(AND($F35&lt;=DQ$6,$G35&gt;=DQ$5),IF(DQ$5&gt;$N35,5,$K35)*10+IF(AND($F35&gt;=DQ$5,$F35&lt;=DQ$6),IF(AND($G35&gt;=DQ$5,$G35&lt;=DQ$6),5,IF($L35=1,2,1)),IF(AND($G35&gt;=DQ$5,$G35&lt;=DQ$6),IF($M35&gt;0,4,3),0)),IF(AND($D35&lt;=DQ$6,$E35&gt;=DQ$5),60,0)))</f>
        <v>0</v>
      </c>
      <c r="DR35" s="80">
        <f>IF(OR($A35="",NOT(ISNUMBER($G35))),"",IF(AND($F35&lt;=DR$6,$G35&gt;=DR$5),IF(DR$5&gt;$N35,5,$K35)*10+IF(AND($F35&gt;=DR$5,$F35&lt;=DR$6),IF(AND($G35&gt;=DR$5,$G35&lt;=DR$6),5,IF($L35=1,2,1)),IF(AND($G35&gt;=DR$5,$G35&lt;=DR$6),IF($M35&gt;0,4,3),0)),IF(AND($D35&lt;=DR$6,$E35&gt;=DR$5),60,0)))</f>
        <v>0</v>
      </c>
      <c r="DS35" s="80">
        <f>IF(OR($A35="",NOT(ISNUMBER($G35))),"",IF(AND($F35&lt;=DS$6,$G35&gt;=DS$5),IF(DS$5&gt;$N35,5,$K35)*10+IF(AND($F35&gt;=DS$5,$F35&lt;=DS$6),IF(AND($G35&gt;=DS$5,$G35&lt;=DS$6),5,IF($L35=1,2,1)),IF(AND($G35&gt;=DS$5,$G35&lt;=DS$6),IF($M35&gt;0,4,3),0)),IF(AND($D35&lt;=DS$6,$E35&gt;=DS$5),60,0)))</f>
        <v>0</v>
      </c>
      <c r="DT35" s="80">
        <f>IF(OR($A35="",NOT(ISNUMBER($G35))),"",IF(AND($F35&lt;=DT$6,$G35&gt;=DT$5),IF(DT$5&gt;$N35,5,$K35)*10+IF(AND($F35&gt;=DT$5,$F35&lt;=DT$6),IF(AND($G35&gt;=DT$5,$G35&lt;=DT$6),5,IF($L35=1,2,1)),IF(AND($G35&gt;=DT$5,$G35&lt;=DT$6),IF($M35&gt;0,4,3),0)),IF(AND($D35&lt;=DT$6,$E35&gt;=DT$5),60,0)))</f>
        <v>0</v>
      </c>
      <c r="DU35" s="80">
        <f>IF(OR($A35="",NOT(ISNUMBER($G35))),"",IF(AND($F35&lt;=DU$6,$G35&gt;=DU$5),IF(DU$5&gt;$N35,5,$K35)*10+IF(AND($F35&gt;=DU$5,$F35&lt;=DU$6),IF(AND($G35&gt;=DU$5,$G35&lt;=DU$6),5,IF($L35=1,2,1)),IF(AND($G35&gt;=DU$5,$G35&lt;=DU$6),IF($M35&gt;0,4,3),0)),IF(AND($D35&lt;=DU$6,$E35&gt;=DU$5),60,0)))</f>
        <v>0</v>
      </c>
      <c r="DV35" s="80">
        <f>IF(OR($A35="",NOT(ISNUMBER($G35))),"",IF(AND($F35&lt;=DV$6,$G35&gt;=DV$5),IF(DV$5&gt;$N35,5,$K35)*10+IF(AND($F35&gt;=DV$5,$F35&lt;=DV$6),IF(AND($G35&gt;=DV$5,$G35&lt;=DV$6),5,IF($L35=1,2,1)),IF(AND($G35&gt;=DV$5,$G35&lt;=DV$6),IF($M35&gt;0,4,3),0)),IF(AND($D35&lt;=DV$6,$E35&gt;=DV$5),60,0)))</f>
        <v>0</v>
      </c>
      <c r="DW35" s="80">
        <f>IF(OR($A35="",NOT(ISNUMBER($G35))),"",IF(AND($F35&lt;=DW$6,$G35&gt;=DW$5),IF(DW$5&gt;$N35,5,$K35)*10+IF(AND($F35&gt;=DW$5,$F35&lt;=DW$6),IF(AND($G35&gt;=DW$5,$G35&lt;=DW$6),5,IF($L35=1,2,1)),IF(AND($G35&gt;=DW$5,$G35&lt;=DW$6),IF($M35&gt;0,4,3),0)),IF(AND($D35&lt;=DW$6,$E35&gt;=DW$5),60,0)))</f>
        <v>0</v>
      </c>
      <c r="DX35" s="80">
        <f>IF(OR($A35="",NOT(ISNUMBER($G35))),"",IF(AND($F35&lt;=DX$6,$G35&gt;=DX$5),IF(DX$5&gt;$N35,5,$K35)*10+IF(AND($F35&gt;=DX$5,$F35&lt;=DX$6),IF(AND($G35&gt;=DX$5,$G35&lt;=DX$6),5,IF($L35=1,2,1)),IF(AND($G35&gt;=DX$5,$G35&lt;=DX$6),IF($M35&gt;0,4,3),0)),IF(AND($D35&lt;=DX$6,$E35&gt;=DX$5),60,0)))</f>
        <v>0</v>
      </c>
      <c r="DY35" s="80">
        <f>IF(OR($A35="",NOT(ISNUMBER($G35))),"",IF(AND($F35&lt;=DY$6,$G35&gt;=DY$5),IF(DY$5&gt;$N35,5,$K35)*10+IF(AND($F35&gt;=DY$5,$F35&lt;=DY$6),IF(AND($G35&gt;=DY$5,$G35&lt;=DY$6),5,IF($L35=1,2,1)),IF(AND($G35&gt;=DY$5,$G35&lt;=DY$6),IF($M35&gt;0,4,3),0)),IF(AND($D35&lt;=DY$6,$E35&gt;=DY$5),60,0)))</f>
        <v>0</v>
      </c>
      <c r="DZ35" s="80">
        <f>IF(OR($A35="",NOT(ISNUMBER($G35))),"",IF(AND($F35&lt;=DZ$6,$G35&gt;=DZ$5),IF(DZ$5&gt;$N35,5,$K35)*10+IF(AND($F35&gt;=DZ$5,$F35&lt;=DZ$6),IF(AND($G35&gt;=DZ$5,$G35&lt;=DZ$6),5,IF($L35=1,2,1)),IF(AND($G35&gt;=DZ$5,$G35&lt;=DZ$6),IF($M35&gt;0,4,3),0)),IF(AND($D35&lt;=DZ$6,$E35&gt;=DZ$5),60,0)))</f>
        <v>0</v>
      </c>
      <c r="EA35" s="80">
        <f>IF(OR($A35="",NOT(ISNUMBER($G35))),"",IF(AND($F35&lt;=EA$6,$G35&gt;=EA$5),IF(EA$5&gt;$N35,5,$K35)*10+IF(AND($F35&gt;=EA$5,$F35&lt;=EA$6),IF(AND($G35&gt;=EA$5,$G35&lt;=EA$6),5,IF($L35=1,2,1)),IF(AND($G35&gt;=EA$5,$G35&lt;=EA$6),IF($M35&gt;0,4,3),0)),IF(AND($D35&lt;=EA$6,$E35&gt;=EA$5),60,0)))</f>
        <v>0</v>
      </c>
      <c r="EB35" s="80">
        <f>IF(OR($A35="",NOT(ISNUMBER($G35))),"",IF(AND($F35&lt;=EB$6,$G35&gt;=EB$5),IF(EB$5&gt;$N35,5,$K35)*10+IF(AND($F35&gt;=EB$5,$F35&lt;=EB$6),IF(AND($G35&gt;=EB$5,$G35&lt;=EB$6),5,IF($L35=1,2,1)),IF(AND($G35&gt;=EB$5,$G35&lt;=EB$6),IF($M35&gt;0,4,3),0)),IF(AND($D35&lt;=EB$6,$E35&gt;=EB$5),60,0)))</f>
        <v>0</v>
      </c>
      <c r="EC35" s="80">
        <f>IF(OR($A35="",NOT(ISNUMBER($G35))),"",IF(AND($F35&lt;=EC$6,$G35&gt;=EC$5),IF(EC$5&gt;$N35,5,$K35)*10+IF(AND($F35&gt;=EC$5,$F35&lt;=EC$6),IF(AND($G35&gt;=EC$5,$G35&lt;=EC$6),5,IF($L35=1,2,1)),IF(AND($G35&gt;=EC$5,$G35&lt;=EC$6),IF($M35&gt;0,4,3),0)),IF(AND($D35&lt;=EC$6,$E35&gt;=EC$5),60,0)))</f>
        <v>0</v>
      </c>
      <c r="ED35" s="80">
        <f>IF(OR($A35="",NOT(ISNUMBER($G35))),"",IF(AND($F35&lt;=ED$6,$G35&gt;=ED$5),IF(ED$5&gt;$N35,5,$K35)*10+IF(AND($F35&gt;=ED$5,$F35&lt;=ED$6),IF(AND($G35&gt;=ED$5,$G35&lt;=ED$6),5,IF($L35=1,2,1)),IF(AND($G35&gt;=ED$5,$G35&lt;=ED$6),IF($M35&gt;0,4,3),0)),IF(AND($D35&lt;=ED$6,$E35&gt;=ED$5),60,0)))</f>
        <v>0</v>
      </c>
    </row>
    <row r="36" ht="18" customHeight="1">
      <c r="A36" s="52">
        <f>IF(Tasks!$B36="","",Tasks!$A36)</f>
        <v>26</v>
      </c>
      <c r="B36" s="78" t="str">
        <f>IF(Tasks!$B36="","",Tasks!$B36)</f>
        <v>METAL | Finalize manufacturing drawings</v>
      </c>
      <c r="C36" s="25" t="str">
        <f>IF($B36="","",IF(AND(Tasks!$D36="",Tasks!$G36=""),"-",IF(Tasks!$D36="","",Tasks!$D36&amp;IF(OR(Tasks!$E36="",Tasks!$E36="FS"),IF(N(Tasks!$F36)=0,"","FS"),Tasks!$E36)&amp;IF(N(Tasks!$F36)=0,"",IF(Tasks!$F36&gt;0,"+","")&amp;Tasks!$F36))&amp;IF(AND(Tasks!$D36&lt;&gt;"",Tasks!$G36&lt;&gt;""),", ","")&amp;IF(Tasks!$G36="","",Tasks!$G36&amp;IF(OR(Tasks!$H36="",Tasks!$H36="FS"),IF(N(Tasks!$I36)=0,"","FS"),Tasks!$H36)&amp;IF(N(Tasks!$I36)=0,"",IF(Tasks!$I36&gt;0,"+","")&amp;Tasks!$I36))))</f>
        <v>-</v>
      </c>
      <c r="D36" s="51">
        <f>IF(OR($B36="",Tasks!$Q36=""),"",Tasks!$Q36)</f>
        <v>46310.0</v>
      </c>
      <c r="E36" s="51">
        <f>IF(OR($B36="",Tasks!$R36=""),"",Tasks!$R36)</f>
        <v>46324.0</v>
      </c>
      <c r="F36" s="51">
        <f>IF(OR($B36="",Tasks!$S36=""),"",Tasks!$S36)</f>
        <v>46310.0</v>
      </c>
      <c r="G36" s="51">
        <f>IF(OR($B36="",Tasks!$T36=""),"",Tasks!$T36)</f>
        <v>46324.0</v>
      </c>
      <c r="H36" s="52" t="str">
        <f>IF($B36="","",Tasks!$AE36)</f>
        <v>Not Started</v>
      </c>
      <c r="I36" s="79">
        <f>IF($B36="","",Tasks!$AF36)</f>
        <v>0</v>
      </c>
      <c r="J36" s="53">
        <f>IF(OR($B36="",Tasks!$V36=""),"",Tasks!$V36)</f>
        <v>0</v>
      </c>
      <c r="K36" s="52">
        <f>IF($B36="","",Tasks!$AA36)</f>
        <v>3</v>
      </c>
      <c r="L36" s="52">
        <f>IF($B36="","",Tasks!$AB36)</f>
        <v>0</v>
      </c>
      <c r="M36" s="52">
        <f>IF($B36="","",Tasks!$Z36)</f>
        <v>1</v>
      </c>
      <c r="N36" s="52">
        <f>IF(OR($B36="",Tasks!$AG36=""),"",Tasks!$AG36)</f>
        <v>46324.0</v>
      </c>
      <c r="O36" s="80">
        <f>IF(OR($A36="",NOT(ISNUMBER($G36))),"",IF(AND($F36&lt;=O$6,$G36&gt;=O$5),IF(O$5&gt;$N36,5,$K36)*10+IF(AND($F36&gt;=O$5,$F36&lt;=O$6),IF(AND($G36&gt;=O$5,$G36&lt;=O$6),5,IF($L36=1,2,1)),IF(AND($G36&gt;=O$5,$G36&lt;=O$6),IF($M36&gt;0,4,3),0)),IF(AND($D36&lt;=O$6,$E36&gt;=O$5),60,0)))</f>
        <v>31</v>
      </c>
      <c r="P36" s="80">
        <f>IF(OR($A36="",NOT(ISNUMBER($G36))),"",IF(AND($F36&lt;=P$6,$G36&gt;=P$5),IF(P$5&gt;$N36,5,$K36)*10+IF(AND($F36&gt;=P$5,$F36&lt;=P$6),IF(AND($G36&gt;=P$5,$G36&lt;=P$6),5,IF($L36=1,2,1)),IF(AND($G36&gt;=P$5,$G36&lt;=P$6),IF($M36&gt;0,4,3),0)),IF(AND($D36&lt;=P$6,$E36&gt;=P$5),60,0)))</f>
        <v>30</v>
      </c>
      <c r="Q36" s="80">
        <f>IF(OR($A36="",NOT(ISNUMBER($G36))),"",IF(AND($F36&lt;=Q$6,$G36&gt;=Q$5),IF(Q$5&gt;$N36,5,$K36)*10+IF(AND($F36&gt;=Q$5,$F36&lt;=Q$6),IF(AND($G36&gt;=Q$5,$G36&lt;=Q$6),5,IF($L36=1,2,1)),IF(AND($G36&gt;=Q$5,$G36&lt;=Q$6),IF($M36&gt;0,4,3),0)),IF(AND($D36&lt;=Q$6,$E36&gt;=Q$5),60,0)))</f>
        <v>34</v>
      </c>
      <c r="R36" s="80">
        <f>IF(OR($A36="",NOT(ISNUMBER($G36))),"",IF(AND($F36&lt;=R$6,$G36&gt;=R$5),IF(R$5&gt;$N36,5,$K36)*10+IF(AND($F36&gt;=R$5,$F36&lt;=R$6),IF(AND($G36&gt;=R$5,$G36&lt;=R$6),5,IF($L36=1,2,1)),IF(AND($G36&gt;=R$5,$G36&lt;=R$6),IF($M36&gt;0,4,3),0)),IF(AND($D36&lt;=R$6,$E36&gt;=R$5),60,0)))</f>
        <v>0</v>
      </c>
      <c r="S36" s="80">
        <f>IF(OR($A36="",NOT(ISNUMBER($G36))),"",IF(AND($F36&lt;=S$6,$G36&gt;=S$5),IF(S$5&gt;$N36,5,$K36)*10+IF(AND($F36&gt;=S$5,$F36&lt;=S$6),IF(AND($G36&gt;=S$5,$G36&lt;=S$6),5,IF($L36=1,2,1)),IF(AND($G36&gt;=S$5,$G36&lt;=S$6),IF($M36&gt;0,4,3),0)),IF(AND($D36&lt;=S$6,$E36&gt;=S$5),60,0)))</f>
        <v>0</v>
      </c>
      <c r="T36" s="80">
        <f>IF(OR($A36="",NOT(ISNUMBER($G36))),"",IF(AND($F36&lt;=T$6,$G36&gt;=T$5),IF(T$5&gt;$N36,5,$K36)*10+IF(AND($F36&gt;=T$5,$F36&lt;=T$6),IF(AND($G36&gt;=T$5,$G36&lt;=T$6),5,IF($L36=1,2,1)),IF(AND($G36&gt;=T$5,$G36&lt;=T$6),IF($M36&gt;0,4,3),0)),IF(AND($D36&lt;=T$6,$E36&gt;=T$5),60,0)))</f>
        <v>0</v>
      </c>
      <c r="U36" s="80">
        <f>IF(OR($A36="",NOT(ISNUMBER($G36))),"",IF(AND($F36&lt;=U$6,$G36&gt;=U$5),IF(U$5&gt;$N36,5,$K36)*10+IF(AND($F36&gt;=U$5,$F36&lt;=U$6),IF(AND($G36&gt;=U$5,$G36&lt;=U$6),5,IF($L36=1,2,1)),IF(AND($G36&gt;=U$5,$G36&lt;=U$6),IF($M36&gt;0,4,3),0)),IF(AND($D36&lt;=U$6,$E36&gt;=U$5),60,0)))</f>
        <v>0</v>
      </c>
      <c r="V36" s="80">
        <f>IF(OR($A36="",NOT(ISNUMBER($G36))),"",IF(AND($F36&lt;=V$6,$G36&gt;=V$5),IF(V$5&gt;$N36,5,$K36)*10+IF(AND($F36&gt;=V$5,$F36&lt;=V$6),IF(AND($G36&gt;=V$5,$G36&lt;=V$6),5,IF($L36=1,2,1)),IF(AND($G36&gt;=V$5,$G36&lt;=V$6),IF($M36&gt;0,4,3),0)),IF(AND($D36&lt;=V$6,$E36&gt;=V$5),60,0)))</f>
        <v>0</v>
      </c>
      <c r="W36" s="80">
        <f>IF(OR($A36="",NOT(ISNUMBER($G36))),"",IF(AND($F36&lt;=W$6,$G36&gt;=W$5),IF(W$5&gt;$N36,5,$K36)*10+IF(AND($F36&gt;=W$5,$F36&lt;=W$6),IF(AND($G36&gt;=W$5,$G36&lt;=W$6),5,IF($L36=1,2,1)),IF(AND($G36&gt;=W$5,$G36&lt;=W$6),IF($M36&gt;0,4,3),0)),IF(AND($D36&lt;=W$6,$E36&gt;=W$5),60,0)))</f>
        <v>0</v>
      </c>
      <c r="X36" s="80">
        <f>IF(OR($A36="",NOT(ISNUMBER($G36))),"",IF(AND($F36&lt;=X$6,$G36&gt;=X$5),IF(X$5&gt;$N36,5,$K36)*10+IF(AND($F36&gt;=X$5,$F36&lt;=X$6),IF(AND($G36&gt;=X$5,$G36&lt;=X$6),5,IF($L36=1,2,1)),IF(AND($G36&gt;=X$5,$G36&lt;=X$6),IF($M36&gt;0,4,3),0)),IF(AND($D36&lt;=X$6,$E36&gt;=X$5),60,0)))</f>
        <v>0</v>
      </c>
      <c r="Y36" s="80">
        <f>IF(OR($A36="",NOT(ISNUMBER($G36))),"",IF(AND($F36&lt;=Y$6,$G36&gt;=Y$5),IF(Y$5&gt;$N36,5,$K36)*10+IF(AND($F36&gt;=Y$5,$F36&lt;=Y$6),IF(AND($G36&gt;=Y$5,$G36&lt;=Y$6),5,IF($L36=1,2,1)),IF(AND($G36&gt;=Y$5,$G36&lt;=Y$6),IF($M36&gt;0,4,3),0)),IF(AND($D36&lt;=Y$6,$E36&gt;=Y$5),60,0)))</f>
        <v>0</v>
      </c>
      <c r="Z36" s="80">
        <f>IF(OR($A36="",NOT(ISNUMBER($G36))),"",IF(AND($F36&lt;=Z$6,$G36&gt;=Z$5),IF(Z$5&gt;$N36,5,$K36)*10+IF(AND($F36&gt;=Z$5,$F36&lt;=Z$6),IF(AND($G36&gt;=Z$5,$G36&lt;=Z$6),5,IF($L36=1,2,1)),IF(AND($G36&gt;=Z$5,$G36&lt;=Z$6),IF($M36&gt;0,4,3),0)),IF(AND($D36&lt;=Z$6,$E36&gt;=Z$5),60,0)))</f>
        <v>0</v>
      </c>
      <c r="AA36" s="80">
        <f>IF(OR($A36="",NOT(ISNUMBER($G36))),"",IF(AND($F36&lt;=AA$6,$G36&gt;=AA$5),IF(AA$5&gt;$N36,5,$K36)*10+IF(AND($F36&gt;=AA$5,$F36&lt;=AA$6),IF(AND($G36&gt;=AA$5,$G36&lt;=AA$6),5,IF($L36=1,2,1)),IF(AND($G36&gt;=AA$5,$G36&lt;=AA$6),IF($M36&gt;0,4,3),0)),IF(AND($D36&lt;=AA$6,$E36&gt;=AA$5),60,0)))</f>
        <v>0</v>
      </c>
      <c r="AB36" s="80">
        <f>IF(OR($A36="",NOT(ISNUMBER($G36))),"",IF(AND($F36&lt;=AB$6,$G36&gt;=AB$5),IF(AB$5&gt;$N36,5,$K36)*10+IF(AND($F36&gt;=AB$5,$F36&lt;=AB$6),IF(AND($G36&gt;=AB$5,$G36&lt;=AB$6),5,IF($L36=1,2,1)),IF(AND($G36&gt;=AB$5,$G36&lt;=AB$6),IF($M36&gt;0,4,3),0)),IF(AND($D36&lt;=AB$6,$E36&gt;=AB$5),60,0)))</f>
        <v>0</v>
      </c>
      <c r="AC36" s="80">
        <f>IF(OR($A36="",NOT(ISNUMBER($G36))),"",IF(AND($F36&lt;=AC$6,$G36&gt;=AC$5),IF(AC$5&gt;$N36,5,$K36)*10+IF(AND($F36&gt;=AC$5,$F36&lt;=AC$6),IF(AND($G36&gt;=AC$5,$G36&lt;=AC$6),5,IF($L36=1,2,1)),IF(AND($G36&gt;=AC$5,$G36&lt;=AC$6),IF($M36&gt;0,4,3),0)),IF(AND($D36&lt;=AC$6,$E36&gt;=AC$5),60,0)))</f>
        <v>0</v>
      </c>
      <c r="AD36" s="80">
        <f>IF(OR($A36="",NOT(ISNUMBER($G36))),"",IF(AND($F36&lt;=AD$6,$G36&gt;=AD$5),IF(AD$5&gt;$N36,5,$K36)*10+IF(AND($F36&gt;=AD$5,$F36&lt;=AD$6),IF(AND($G36&gt;=AD$5,$G36&lt;=AD$6),5,IF($L36=1,2,1)),IF(AND($G36&gt;=AD$5,$G36&lt;=AD$6),IF($M36&gt;0,4,3),0)),IF(AND($D36&lt;=AD$6,$E36&gt;=AD$5),60,0)))</f>
        <v>0</v>
      </c>
      <c r="AE36" s="80">
        <f>IF(OR($A36="",NOT(ISNUMBER($G36))),"",IF(AND($F36&lt;=AE$6,$G36&gt;=AE$5),IF(AE$5&gt;$N36,5,$K36)*10+IF(AND($F36&gt;=AE$5,$F36&lt;=AE$6),IF(AND($G36&gt;=AE$5,$G36&lt;=AE$6),5,IF($L36=1,2,1)),IF(AND($G36&gt;=AE$5,$G36&lt;=AE$6),IF($M36&gt;0,4,3),0)),IF(AND($D36&lt;=AE$6,$E36&gt;=AE$5),60,0)))</f>
        <v>0</v>
      </c>
      <c r="AF36" s="80">
        <f>IF(OR($A36="",NOT(ISNUMBER($G36))),"",IF(AND($F36&lt;=AF$6,$G36&gt;=AF$5),IF(AF$5&gt;$N36,5,$K36)*10+IF(AND($F36&gt;=AF$5,$F36&lt;=AF$6),IF(AND($G36&gt;=AF$5,$G36&lt;=AF$6),5,IF($L36=1,2,1)),IF(AND($G36&gt;=AF$5,$G36&lt;=AF$6),IF($M36&gt;0,4,3),0)),IF(AND($D36&lt;=AF$6,$E36&gt;=AF$5),60,0)))</f>
        <v>0</v>
      </c>
      <c r="AG36" s="80">
        <f>IF(OR($A36="",NOT(ISNUMBER($G36))),"",IF(AND($F36&lt;=AG$6,$G36&gt;=AG$5),IF(AG$5&gt;$N36,5,$K36)*10+IF(AND($F36&gt;=AG$5,$F36&lt;=AG$6),IF(AND($G36&gt;=AG$5,$G36&lt;=AG$6),5,IF($L36=1,2,1)),IF(AND($G36&gt;=AG$5,$G36&lt;=AG$6),IF($M36&gt;0,4,3),0)),IF(AND($D36&lt;=AG$6,$E36&gt;=AG$5),60,0)))</f>
        <v>0</v>
      </c>
      <c r="AH36" s="80">
        <f>IF(OR($A36="",NOT(ISNUMBER($G36))),"",IF(AND($F36&lt;=AH$6,$G36&gt;=AH$5),IF(AH$5&gt;$N36,5,$K36)*10+IF(AND($F36&gt;=AH$5,$F36&lt;=AH$6),IF(AND($G36&gt;=AH$5,$G36&lt;=AH$6),5,IF($L36=1,2,1)),IF(AND($G36&gt;=AH$5,$G36&lt;=AH$6),IF($M36&gt;0,4,3),0)),IF(AND($D36&lt;=AH$6,$E36&gt;=AH$5),60,0)))</f>
        <v>0</v>
      </c>
      <c r="AI36" s="80">
        <f>IF(OR($A36="",NOT(ISNUMBER($G36))),"",IF(AND($F36&lt;=AI$6,$G36&gt;=AI$5),IF(AI$5&gt;$N36,5,$K36)*10+IF(AND($F36&gt;=AI$5,$F36&lt;=AI$6),IF(AND($G36&gt;=AI$5,$G36&lt;=AI$6),5,IF($L36=1,2,1)),IF(AND($G36&gt;=AI$5,$G36&lt;=AI$6),IF($M36&gt;0,4,3),0)),IF(AND($D36&lt;=AI$6,$E36&gt;=AI$5),60,0)))</f>
        <v>0</v>
      </c>
      <c r="AJ36" s="80">
        <f>IF(OR($A36="",NOT(ISNUMBER($G36))),"",IF(AND($F36&lt;=AJ$6,$G36&gt;=AJ$5),IF(AJ$5&gt;$N36,5,$K36)*10+IF(AND($F36&gt;=AJ$5,$F36&lt;=AJ$6),IF(AND($G36&gt;=AJ$5,$G36&lt;=AJ$6),5,IF($L36=1,2,1)),IF(AND($G36&gt;=AJ$5,$G36&lt;=AJ$6),IF($M36&gt;0,4,3),0)),IF(AND($D36&lt;=AJ$6,$E36&gt;=AJ$5),60,0)))</f>
        <v>0</v>
      </c>
      <c r="AK36" s="80">
        <f>IF(OR($A36="",NOT(ISNUMBER($G36))),"",IF(AND($F36&lt;=AK$6,$G36&gt;=AK$5),IF(AK$5&gt;$N36,5,$K36)*10+IF(AND($F36&gt;=AK$5,$F36&lt;=AK$6),IF(AND($G36&gt;=AK$5,$G36&lt;=AK$6),5,IF($L36=1,2,1)),IF(AND($G36&gt;=AK$5,$G36&lt;=AK$6),IF($M36&gt;0,4,3),0)),IF(AND($D36&lt;=AK$6,$E36&gt;=AK$5),60,0)))</f>
        <v>0</v>
      </c>
      <c r="AL36" s="80">
        <f>IF(OR($A36="",NOT(ISNUMBER($G36))),"",IF(AND($F36&lt;=AL$6,$G36&gt;=AL$5),IF(AL$5&gt;$N36,5,$K36)*10+IF(AND($F36&gt;=AL$5,$F36&lt;=AL$6),IF(AND($G36&gt;=AL$5,$G36&lt;=AL$6),5,IF($L36=1,2,1)),IF(AND($G36&gt;=AL$5,$G36&lt;=AL$6),IF($M36&gt;0,4,3),0)),IF(AND($D36&lt;=AL$6,$E36&gt;=AL$5),60,0)))</f>
        <v>0</v>
      </c>
      <c r="AM36" s="80">
        <f>IF(OR($A36="",NOT(ISNUMBER($G36))),"",IF(AND($F36&lt;=AM$6,$G36&gt;=AM$5),IF(AM$5&gt;$N36,5,$K36)*10+IF(AND($F36&gt;=AM$5,$F36&lt;=AM$6),IF(AND($G36&gt;=AM$5,$G36&lt;=AM$6),5,IF($L36=1,2,1)),IF(AND($G36&gt;=AM$5,$G36&lt;=AM$6),IF($M36&gt;0,4,3),0)),IF(AND($D36&lt;=AM$6,$E36&gt;=AM$5),60,0)))</f>
        <v>0</v>
      </c>
      <c r="AN36" s="80">
        <f>IF(OR($A36="",NOT(ISNUMBER($G36))),"",IF(AND($F36&lt;=AN$6,$G36&gt;=AN$5),IF(AN$5&gt;$N36,5,$K36)*10+IF(AND($F36&gt;=AN$5,$F36&lt;=AN$6),IF(AND($G36&gt;=AN$5,$G36&lt;=AN$6),5,IF($L36=1,2,1)),IF(AND($G36&gt;=AN$5,$G36&lt;=AN$6),IF($M36&gt;0,4,3),0)),IF(AND($D36&lt;=AN$6,$E36&gt;=AN$5),60,0)))</f>
        <v>0</v>
      </c>
      <c r="AO36" s="80">
        <f>IF(OR($A36="",NOT(ISNUMBER($G36))),"",IF(AND($F36&lt;=AO$6,$G36&gt;=AO$5),IF(AO$5&gt;$N36,5,$K36)*10+IF(AND($F36&gt;=AO$5,$F36&lt;=AO$6),IF(AND($G36&gt;=AO$5,$G36&lt;=AO$6),5,IF($L36=1,2,1)),IF(AND($G36&gt;=AO$5,$G36&lt;=AO$6),IF($M36&gt;0,4,3),0)),IF(AND($D36&lt;=AO$6,$E36&gt;=AO$5),60,0)))</f>
        <v>0</v>
      </c>
      <c r="AP36" s="80">
        <f>IF(OR($A36="",NOT(ISNUMBER($G36))),"",IF(AND($F36&lt;=AP$6,$G36&gt;=AP$5),IF(AP$5&gt;$N36,5,$K36)*10+IF(AND($F36&gt;=AP$5,$F36&lt;=AP$6),IF(AND($G36&gt;=AP$5,$G36&lt;=AP$6),5,IF($L36=1,2,1)),IF(AND($G36&gt;=AP$5,$G36&lt;=AP$6),IF($M36&gt;0,4,3),0)),IF(AND($D36&lt;=AP$6,$E36&gt;=AP$5),60,0)))</f>
        <v>0</v>
      </c>
      <c r="AQ36" s="80">
        <f>IF(OR($A36="",NOT(ISNUMBER($G36))),"",IF(AND($F36&lt;=AQ$6,$G36&gt;=AQ$5),IF(AQ$5&gt;$N36,5,$K36)*10+IF(AND($F36&gt;=AQ$5,$F36&lt;=AQ$6),IF(AND($G36&gt;=AQ$5,$G36&lt;=AQ$6),5,IF($L36=1,2,1)),IF(AND($G36&gt;=AQ$5,$G36&lt;=AQ$6),IF($M36&gt;0,4,3),0)),IF(AND($D36&lt;=AQ$6,$E36&gt;=AQ$5),60,0)))</f>
        <v>0</v>
      </c>
      <c r="AR36" s="80">
        <f>IF(OR($A36="",NOT(ISNUMBER($G36))),"",IF(AND($F36&lt;=AR$6,$G36&gt;=AR$5),IF(AR$5&gt;$N36,5,$K36)*10+IF(AND($F36&gt;=AR$5,$F36&lt;=AR$6),IF(AND($G36&gt;=AR$5,$G36&lt;=AR$6),5,IF($L36=1,2,1)),IF(AND($G36&gt;=AR$5,$G36&lt;=AR$6),IF($M36&gt;0,4,3),0)),IF(AND($D36&lt;=AR$6,$E36&gt;=AR$5),60,0)))</f>
        <v>0</v>
      </c>
      <c r="AS36" s="80">
        <f>IF(OR($A36="",NOT(ISNUMBER($G36))),"",IF(AND($F36&lt;=AS$6,$G36&gt;=AS$5),IF(AS$5&gt;$N36,5,$K36)*10+IF(AND($F36&gt;=AS$5,$F36&lt;=AS$6),IF(AND($G36&gt;=AS$5,$G36&lt;=AS$6),5,IF($L36=1,2,1)),IF(AND($G36&gt;=AS$5,$G36&lt;=AS$6),IF($M36&gt;0,4,3),0)),IF(AND($D36&lt;=AS$6,$E36&gt;=AS$5),60,0)))</f>
        <v>0</v>
      </c>
      <c r="AT36" s="80">
        <f>IF(OR($A36="",NOT(ISNUMBER($G36))),"",IF(AND($F36&lt;=AT$6,$G36&gt;=AT$5),IF(AT$5&gt;$N36,5,$K36)*10+IF(AND($F36&gt;=AT$5,$F36&lt;=AT$6),IF(AND($G36&gt;=AT$5,$G36&lt;=AT$6),5,IF($L36=1,2,1)),IF(AND($G36&gt;=AT$5,$G36&lt;=AT$6),IF($M36&gt;0,4,3),0)),IF(AND($D36&lt;=AT$6,$E36&gt;=AT$5),60,0)))</f>
        <v>0</v>
      </c>
      <c r="AU36" s="80">
        <f>IF(OR($A36="",NOT(ISNUMBER($G36))),"",IF(AND($F36&lt;=AU$6,$G36&gt;=AU$5),IF(AU$5&gt;$N36,5,$K36)*10+IF(AND($F36&gt;=AU$5,$F36&lt;=AU$6),IF(AND($G36&gt;=AU$5,$G36&lt;=AU$6),5,IF($L36=1,2,1)),IF(AND($G36&gt;=AU$5,$G36&lt;=AU$6),IF($M36&gt;0,4,3),0)),IF(AND($D36&lt;=AU$6,$E36&gt;=AU$5),60,0)))</f>
        <v>0</v>
      </c>
      <c r="AV36" s="80">
        <f>IF(OR($A36="",NOT(ISNUMBER($G36))),"",IF(AND($F36&lt;=AV$6,$G36&gt;=AV$5),IF(AV$5&gt;$N36,5,$K36)*10+IF(AND($F36&gt;=AV$5,$F36&lt;=AV$6),IF(AND($G36&gt;=AV$5,$G36&lt;=AV$6),5,IF($L36=1,2,1)),IF(AND($G36&gt;=AV$5,$G36&lt;=AV$6),IF($M36&gt;0,4,3),0)),IF(AND($D36&lt;=AV$6,$E36&gt;=AV$5),60,0)))</f>
        <v>0</v>
      </c>
      <c r="AW36" s="80">
        <f>IF(OR($A36="",NOT(ISNUMBER($G36))),"",IF(AND($F36&lt;=AW$6,$G36&gt;=AW$5),IF(AW$5&gt;$N36,5,$K36)*10+IF(AND($F36&gt;=AW$5,$F36&lt;=AW$6),IF(AND($G36&gt;=AW$5,$G36&lt;=AW$6),5,IF($L36=1,2,1)),IF(AND($G36&gt;=AW$5,$G36&lt;=AW$6),IF($M36&gt;0,4,3),0)),IF(AND($D36&lt;=AW$6,$E36&gt;=AW$5),60,0)))</f>
        <v>0</v>
      </c>
      <c r="AX36" s="80">
        <f>IF(OR($A36="",NOT(ISNUMBER($G36))),"",IF(AND($F36&lt;=AX$6,$G36&gt;=AX$5),IF(AX$5&gt;$N36,5,$K36)*10+IF(AND($F36&gt;=AX$5,$F36&lt;=AX$6),IF(AND($G36&gt;=AX$5,$G36&lt;=AX$6),5,IF($L36=1,2,1)),IF(AND($G36&gt;=AX$5,$G36&lt;=AX$6),IF($M36&gt;0,4,3),0)),IF(AND($D36&lt;=AX$6,$E36&gt;=AX$5),60,0)))</f>
        <v>0</v>
      </c>
      <c r="AY36" s="80">
        <f>IF(OR($A36="",NOT(ISNUMBER($G36))),"",IF(AND($F36&lt;=AY$6,$G36&gt;=AY$5),IF(AY$5&gt;$N36,5,$K36)*10+IF(AND($F36&gt;=AY$5,$F36&lt;=AY$6),IF(AND($G36&gt;=AY$5,$G36&lt;=AY$6),5,IF($L36=1,2,1)),IF(AND($G36&gt;=AY$5,$G36&lt;=AY$6),IF($M36&gt;0,4,3),0)),IF(AND($D36&lt;=AY$6,$E36&gt;=AY$5),60,0)))</f>
        <v>0</v>
      </c>
      <c r="AZ36" s="80">
        <f>IF(OR($A36="",NOT(ISNUMBER($G36))),"",IF(AND($F36&lt;=AZ$6,$G36&gt;=AZ$5),IF(AZ$5&gt;$N36,5,$K36)*10+IF(AND($F36&gt;=AZ$5,$F36&lt;=AZ$6),IF(AND($G36&gt;=AZ$5,$G36&lt;=AZ$6),5,IF($L36=1,2,1)),IF(AND($G36&gt;=AZ$5,$G36&lt;=AZ$6),IF($M36&gt;0,4,3),0)),IF(AND($D36&lt;=AZ$6,$E36&gt;=AZ$5),60,0)))</f>
        <v>0</v>
      </c>
      <c r="BA36" s="80">
        <f>IF(OR($A36="",NOT(ISNUMBER($G36))),"",IF(AND($F36&lt;=BA$6,$G36&gt;=BA$5),IF(BA$5&gt;$N36,5,$K36)*10+IF(AND($F36&gt;=BA$5,$F36&lt;=BA$6),IF(AND($G36&gt;=BA$5,$G36&lt;=BA$6),5,IF($L36=1,2,1)),IF(AND($G36&gt;=BA$5,$G36&lt;=BA$6),IF($M36&gt;0,4,3),0)),IF(AND($D36&lt;=BA$6,$E36&gt;=BA$5),60,0)))</f>
        <v>0</v>
      </c>
      <c r="BB36" s="80">
        <f>IF(OR($A36="",NOT(ISNUMBER($G36))),"",IF(AND($F36&lt;=BB$6,$G36&gt;=BB$5),IF(BB$5&gt;$N36,5,$K36)*10+IF(AND($F36&gt;=BB$5,$F36&lt;=BB$6),IF(AND($G36&gt;=BB$5,$G36&lt;=BB$6),5,IF($L36=1,2,1)),IF(AND($G36&gt;=BB$5,$G36&lt;=BB$6),IF($M36&gt;0,4,3),0)),IF(AND($D36&lt;=BB$6,$E36&gt;=BB$5),60,0)))</f>
        <v>0</v>
      </c>
      <c r="BC36" s="80">
        <f>IF(OR($A36="",NOT(ISNUMBER($G36))),"",IF(AND($F36&lt;=BC$6,$G36&gt;=BC$5),IF(BC$5&gt;$N36,5,$K36)*10+IF(AND($F36&gt;=BC$5,$F36&lt;=BC$6),IF(AND($G36&gt;=BC$5,$G36&lt;=BC$6),5,IF($L36=1,2,1)),IF(AND($G36&gt;=BC$5,$G36&lt;=BC$6),IF($M36&gt;0,4,3),0)),IF(AND($D36&lt;=BC$6,$E36&gt;=BC$5),60,0)))</f>
        <v>0</v>
      </c>
      <c r="BD36" s="80">
        <f>IF(OR($A36="",NOT(ISNUMBER($G36))),"",IF(AND($F36&lt;=BD$6,$G36&gt;=BD$5),IF(BD$5&gt;$N36,5,$K36)*10+IF(AND($F36&gt;=BD$5,$F36&lt;=BD$6),IF(AND($G36&gt;=BD$5,$G36&lt;=BD$6),5,IF($L36=1,2,1)),IF(AND($G36&gt;=BD$5,$G36&lt;=BD$6),IF($M36&gt;0,4,3),0)),IF(AND($D36&lt;=BD$6,$E36&gt;=BD$5),60,0)))</f>
        <v>0</v>
      </c>
      <c r="BE36" s="80">
        <f>IF(OR($A36="",NOT(ISNUMBER($G36))),"",IF(AND($F36&lt;=BE$6,$G36&gt;=BE$5),IF(BE$5&gt;$N36,5,$K36)*10+IF(AND($F36&gt;=BE$5,$F36&lt;=BE$6),IF(AND($G36&gt;=BE$5,$G36&lt;=BE$6),5,IF($L36=1,2,1)),IF(AND($G36&gt;=BE$5,$G36&lt;=BE$6),IF($M36&gt;0,4,3),0)),IF(AND($D36&lt;=BE$6,$E36&gt;=BE$5),60,0)))</f>
        <v>0</v>
      </c>
      <c r="BF36" s="80">
        <f>IF(OR($A36="",NOT(ISNUMBER($G36))),"",IF(AND($F36&lt;=BF$6,$G36&gt;=BF$5),IF(BF$5&gt;$N36,5,$K36)*10+IF(AND($F36&gt;=BF$5,$F36&lt;=BF$6),IF(AND($G36&gt;=BF$5,$G36&lt;=BF$6),5,IF($L36=1,2,1)),IF(AND($G36&gt;=BF$5,$G36&lt;=BF$6),IF($M36&gt;0,4,3),0)),IF(AND($D36&lt;=BF$6,$E36&gt;=BF$5),60,0)))</f>
        <v>0</v>
      </c>
      <c r="BG36" s="80">
        <f>IF(OR($A36="",NOT(ISNUMBER($G36))),"",IF(AND($F36&lt;=BG$6,$G36&gt;=BG$5),IF(BG$5&gt;$N36,5,$K36)*10+IF(AND($F36&gt;=BG$5,$F36&lt;=BG$6),IF(AND($G36&gt;=BG$5,$G36&lt;=BG$6),5,IF($L36=1,2,1)),IF(AND($G36&gt;=BG$5,$G36&lt;=BG$6),IF($M36&gt;0,4,3),0)),IF(AND($D36&lt;=BG$6,$E36&gt;=BG$5),60,0)))</f>
        <v>0</v>
      </c>
      <c r="BH36" s="80">
        <f>IF(OR($A36="",NOT(ISNUMBER($G36))),"",IF(AND($F36&lt;=BH$6,$G36&gt;=BH$5),IF(BH$5&gt;$N36,5,$K36)*10+IF(AND($F36&gt;=BH$5,$F36&lt;=BH$6),IF(AND($G36&gt;=BH$5,$G36&lt;=BH$6),5,IF($L36=1,2,1)),IF(AND($G36&gt;=BH$5,$G36&lt;=BH$6),IF($M36&gt;0,4,3),0)),IF(AND($D36&lt;=BH$6,$E36&gt;=BH$5),60,0)))</f>
        <v>0</v>
      </c>
      <c r="BI36" s="80">
        <f>IF(OR($A36="",NOT(ISNUMBER($G36))),"",IF(AND($F36&lt;=BI$6,$G36&gt;=BI$5),IF(BI$5&gt;$N36,5,$K36)*10+IF(AND($F36&gt;=BI$5,$F36&lt;=BI$6),IF(AND($G36&gt;=BI$5,$G36&lt;=BI$6),5,IF($L36=1,2,1)),IF(AND($G36&gt;=BI$5,$G36&lt;=BI$6),IF($M36&gt;0,4,3),0)),IF(AND($D36&lt;=BI$6,$E36&gt;=BI$5),60,0)))</f>
        <v>0</v>
      </c>
      <c r="BJ36" s="80">
        <f>IF(OR($A36="",NOT(ISNUMBER($G36))),"",IF(AND($F36&lt;=BJ$6,$G36&gt;=BJ$5),IF(BJ$5&gt;$N36,5,$K36)*10+IF(AND($F36&gt;=BJ$5,$F36&lt;=BJ$6),IF(AND($G36&gt;=BJ$5,$G36&lt;=BJ$6),5,IF($L36=1,2,1)),IF(AND($G36&gt;=BJ$5,$G36&lt;=BJ$6),IF($M36&gt;0,4,3),0)),IF(AND($D36&lt;=BJ$6,$E36&gt;=BJ$5),60,0)))</f>
        <v>0</v>
      </c>
      <c r="BK36" s="80">
        <f>IF(OR($A36="",NOT(ISNUMBER($G36))),"",IF(AND($F36&lt;=BK$6,$G36&gt;=BK$5),IF(BK$5&gt;$N36,5,$K36)*10+IF(AND($F36&gt;=BK$5,$F36&lt;=BK$6),IF(AND($G36&gt;=BK$5,$G36&lt;=BK$6),5,IF($L36=1,2,1)),IF(AND($G36&gt;=BK$5,$G36&lt;=BK$6),IF($M36&gt;0,4,3),0)),IF(AND($D36&lt;=BK$6,$E36&gt;=BK$5),60,0)))</f>
        <v>0</v>
      </c>
      <c r="BL36" s="80">
        <f>IF(OR($A36="",NOT(ISNUMBER($G36))),"",IF(AND($F36&lt;=BL$6,$G36&gt;=BL$5),IF(BL$5&gt;$N36,5,$K36)*10+IF(AND($F36&gt;=BL$5,$F36&lt;=BL$6),IF(AND($G36&gt;=BL$5,$G36&lt;=BL$6),5,IF($L36=1,2,1)),IF(AND($G36&gt;=BL$5,$G36&lt;=BL$6),IF($M36&gt;0,4,3),0)),IF(AND($D36&lt;=BL$6,$E36&gt;=BL$5),60,0)))</f>
        <v>0</v>
      </c>
      <c r="BM36" s="80">
        <f>IF(OR($A36="",NOT(ISNUMBER($G36))),"",IF(AND($F36&lt;=BM$6,$G36&gt;=BM$5),IF(BM$5&gt;$N36,5,$K36)*10+IF(AND($F36&gt;=BM$5,$F36&lt;=BM$6),IF(AND($G36&gt;=BM$5,$G36&lt;=BM$6),5,IF($L36=1,2,1)),IF(AND($G36&gt;=BM$5,$G36&lt;=BM$6),IF($M36&gt;0,4,3),0)),IF(AND($D36&lt;=BM$6,$E36&gt;=BM$5),60,0)))</f>
        <v>0</v>
      </c>
      <c r="BN36" s="80">
        <f>IF(OR($A36="",NOT(ISNUMBER($G36))),"",IF(AND($F36&lt;=BN$6,$G36&gt;=BN$5),IF(BN$5&gt;$N36,5,$K36)*10+IF(AND($F36&gt;=BN$5,$F36&lt;=BN$6),IF(AND($G36&gt;=BN$5,$G36&lt;=BN$6),5,IF($L36=1,2,1)),IF(AND($G36&gt;=BN$5,$G36&lt;=BN$6),IF($M36&gt;0,4,3),0)),IF(AND($D36&lt;=BN$6,$E36&gt;=BN$5),60,0)))</f>
        <v>0</v>
      </c>
      <c r="BO36" s="80">
        <f>IF(OR($A36="",NOT(ISNUMBER($G36))),"",IF(AND($F36&lt;=BO$6,$G36&gt;=BO$5),IF(BO$5&gt;$N36,5,$K36)*10+IF(AND($F36&gt;=BO$5,$F36&lt;=BO$6),IF(AND($G36&gt;=BO$5,$G36&lt;=BO$6),5,IF($L36=1,2,1)),IF(AND($G36&gt;=BO$5,$G36&lt;=BO$6),IF($M36&gt;0,4,3),0)),IF(AND($D36&lt;=BO$6,$E36&gt;=BO$5),60,0)))</f>
        <v>0</v>
      </c>
      <c r="BP36" s="80">
        <f>IF(OR($A36="",NOT(ISNUMBER($G36))),"",IF(AND($F36&lt;=BP$6,$G36&gt;=BP$5),IF(BP$5&gt;$N36,5,$K36)*10+IF(AND($F36&gt;=BP$5,$F36&lt;=BP$6),IF(AND($G36&gt;=BP$5,$G36&lt;=BP$6),5,IF($L36=1,2,1)),IF(AND($G36&gt;=BP$5,$G36&lt;=BP$6),IF($M36&gt;0,4,3),0)),IF(AND($D36&lt;=BP$6,$E36&gt;=BP$5),60,0)))</f>
        <v>0</v>
      </c>
      <c r="BQ36" s="80">
        <f>IF(OR($A36="",NOT(ISNUMBER($G36))),"",IF(AND($F36&lt;=BQ$6,$G36&gt;=BQ$5),IF(BQ$5&gt;$N36,5,$K36)*10+IF(AND($F36&gt;=BQ$5,$F36&lt;=BQ$6),IF(AND($G36&gt;=BQ$5,$G36&lt;=BQ$6),5,IF($L36=1,2,1)),IF(AND($G36&gt;=BQ$5,$G36&lt;=BQ$6),IF($M36&gt;0,4,3),0)),IF(AND($D36&lt;=BQ$6,$E36&gt;=BQ$5),60,0)))</f>
        <v>0</v>
      </c>
      <c r="BR36" s="80">
        <f>IF(OR($A36="",NOT(ISNUMBER($G36))),"",IF(AND($F36&lt;=BR$6,$G36&gt;=BR$5),IF(BR$5&gt;$N36,5,$K36)*10+IF(AND($F36&gt;=BR$5,$F36&lt;=BR$6),IF(AND($G36&gt;=BR$5,$G36&lt;=BR$6),5,IF($L36=1,2,1)),IF(AND($G36&gt;=BR$5,$G36&lt;=BR$6),IF($M36&gt;0,4,3),0)),IF(AND($D36&lt;=BR$6,$E36&gt;=BR$5),60,0)))</f>
        <v>0</v>
      </c>
      <c r="BS36" s="80">
        <f>IF(OR($A36="",NOT(ISNUMBER($G36))),"",IF(AND($F36&lt;=BS$6,$G36&gt;=BS$5),IF(BS$5&gt;$N36,5,$K36)*10+IF(AND($F36&gt;=BS$5,$F36&lt;=BS$6),IF(AND($G36&gt;=BS$5,$G36&lt;=BS$6),5,IF($L36=1,2,1)),IF(AND($G36&gt;=BS$5,$G36&lt;=BS$6),IF($M36&gt;0,4,3),0)),IF(AND($D36&lt;=BS$6,$E36&gt;=BS$5),60,0)))</f>
        <v>0</v>
      </c>
      <c r="BT36" s="80">
        <f>IF(OR($A36="",NOT(ISNUMBER($G36))),"",IF(AND($F36&lt;=BT$6,$G36&gt;=BT$5),IF(BT$5&gt;$N36,5,$K36)*10+IF(AND($F36&gt;=BT$5,$F36&lt;=BT$6),IF(AND($G36&gt;=BT$5,$G36&lt;=BT$6),5,IF($L36=1,2,1)),IF(AND($G36&gt;=BT$5,$G36&lt;=BT$6),IF($M36&gt;0,4,3),0)),IF(AND($D36&lt;=BT$6,$E36&gt;=BT$5),60,0)))</f>
        <v>0</v>
      </c>
      <c r="BU36" s="80">
        <f>IF(OR($A36="",NOT(ISNUMBER($G36))),"",IF(AND($F36&lt;=BU$6,$G36&gt;=BU$5),IF(BU$5&gt;$N36,5,$K36)*10+IF(AND($F36&gt;=BU$5,$F36&lt;=BU$6),IF(AND($G36&gt;=BU$5,$G36&lt;=BU$6),5,IF($L36=1,2,1)),IF(AND($G36&gt;=BU$5,$G36&lt;=BU$6),IF($M36&gt;0,4,3),0)),IF(AND($D36&lt;=BU$6,$E36&gt;=BU$5),60,0)))</f>
        <v>0</v>
      </c>
      <c r="BV36" s="80">
        <f>IF(OR($A36="",NOT(ISNUMBER($G36))),"",IF(AND($F36&lt;=BV$6,$G36&gt;=BV$5),IF(BV$5&gt;$N36,5,$K36)*10+IF(AND($F36&gt;=BV$5,$F36&lt;=BV$6),IF(AND($G36&gt;=BV$5,$G36&lt;=BV$6),5,IF($L36=1,2,1)),IF(AND($G36&gt;=BV$5,$G36&lt;=BV$6),IF($M36&gt;0,4,3),0)),IF(AND($D36&lt;=BV$6,$E36&gt;=BV$5),60,0)))</f>
        <v>0</v>
      </c>
      <c r="BW36" s="80">
        <f>IF(OR($A36="",NOT(ISNUMBER($G36))),"",IF(AND($F36&lt;=BW$6,$G36&gt;=BW$5),IF(BW$5&gt;$N36,5,$K36)*10+IF(AND($F36&gt;=BW$5,$F36&lt;=BW$6),IF(AND($G36&gt;=BW$5,$G36&lt;=BW$6),5,IF($L36=1,2,1)),IF(AND($G36&gt;=BW$5,$G36&lt;=BW$6),IF($M36&gt;0,4,3),0)),IF(AND($D36&lt;=BW$6,$E36&gt;=BW$5),60,0)))</f>
        <v>0</v>
      </c>
      <c r="BX36" s="80">
        <f>IF(OR($A36="",NOT(ISNUMBER($G36))),"",IF(AND($F36&lt;=BX$6,$G36&gt;=BX$5),IF(BX$5&gt;$N36,5,$K36)*10+IF(AND($F36&gt;=BX$5,$F36&lt;=BX$6),IF(AND($G36&gt;=BX$5,$G36&lt;=BX$6),5,IF($L36=1,2,1)),IF(AND($G36&gt;=BX$5,$G36&lt;=BX$6),IF($M36&gt;0,4,3),0)),IF(AND($D36&lt;=BX$6,$E36&gt;=BX$5),60,0)))</f>
        <v>0</v>
      </c>
      <c r="BY36" s="80">
        <f>IF(OR($A36="",NOT(ISNUMBER($G36))),"",IF(AND($F36&lt;=BY$6,$G36&gt;=BY$5),IF(BY$5&gt;$N36,5,$K36)*10+IF(AND($F36&gt;=BY$5,$F36&lt;=BY$6),IF(AND($G36&gt;=BY$5,$G36&lt;=BY$6),5,IF($L36=1,2,1)),IF(AND($G36&gt;=BY$5,$G36&lt;=BY$6),IF($M36&gt;0,4,3),0)),IF(AND($D36&lt;=BY$6,$E36&gt;=BY$5),60,0)))</f>
        <v>0</v>
      </c>
      <c r="BZ36" s="80">
        <f>IF(OR($A36="",NOT(ISNUMBER($G36))),"",IF(AND($F36&lt;=BZ$6,$G36&gt;=BZ$5),IF(BZ$5&gt;$N36,5,$K36)*10+IF(AND($F36&gt;=BZ$5,$F36&lt;=BZ$6),IF(AND($G36&gt;=BZ$5,$G36&lt;=BZ$6),5,IF($L36=1,2,1)),IF(AND($G36&gt;=BZ$5,$G36&lt;=BZ$6),IF($M36&gt;0,4,3),0)),IF(AND($D36&lt;=BZ$6,$E36&gt;=BZ$5),60,0)))</f>
        <v>0</v>
      </c>
      <c r="CA36" s="80">
        <f>IF(OR($A36="",NOT(ISNUMBER($G36))),"",IF(AND($F36&lt;=CA$6,$G36&gt;=CA$5),IF(CA$5&gt;$N36,5,$K36)*10+IF(AND($F36&gt;=CA$5,$F36&lt;=CA$6),IF(AND($G36&gt;=CA$5,$G36&lt;=CA$6),5,IF($L36=1,2,1)),IF(AND($G36&gt;=CA$5,$G36&lt;=CA$6),IF($M36&gt;0,4,3),0)),IF(AND($D36&lt;=CA$6,$E36&gt;=CA$5),60,0)))</f>
        <v>0</v>
      </c>
      <c r="CB36" s="80">
        <f>IF(OR($A36="",NOT(ISNUMBER($G36))),"",IF(AND($F36&lt;=CB$6,$G36&gt;=CB$5),IF(CB$5&gt;$N36,5,$K36)*10+IF(AND($F36&gt;=CB$5,$F36&lt;=CB$6),IF(AND($G36&gt;=CB$5,$G36&lt;=CB$6),5,IF($L36=1,2,1)),IF(AND($G36&gt;=CB$5,$G36&lt;=CB$6),IF($M36&gt;0,4,3),0)),IF(AND($D36&lt;=CB$6,$E36&gt;=CB$5),60,0)))</f>
        <v>0</v>
      </c>
      <c r="CC36" s="80">
        <f>IF(OR($A36="",NOT(ISNUMBER($G36))),"",IF(AND($F36&lt;=CC$6,$G36&gt;=CC$5),IF(CC$5&gt;$N36,5,$K36)*10+IF(AND($F36&gt;=CC$5,$F36&lt;=CC$6),IF(AND($G36&gt;=CC$5,$G36&lt;=CC$6),5,IF($L36=1,2,1)),IF(AND($G36&gt;=CC$5,$G36&lt;=CC$6),IF($M36&gt;0,4,3),0)),IF(AND($D36&lt;=CC$6,$E36&gt;=CC$5),60,0)))</f>
        <v>0</v>
      </c>
      <c r="CD36" s="80">
        <f>IF(OR($A36="",NOT(ISNUMBER($G36))),"",IF(AND($F36&lt;=CD$6,$G36&gt;=CD$5),IF(CD$5&gt;$N36,5,$K36)*10+IF(AND($F36&gt;=CD$5,$F36&lt;=CD$6),IF(AND($G36&gt;=CD$5,$G36&lt;=CD$6),5,IF($L36=1,2,1)),IF(AND($G36&gt;=CD$5,$G36&lt;=CD$6),IF($M36&gt;0,4,3),0)),IF(AND($D36&lt;=CD$6,$E36&gt;=CD$5),60,0)))</f>
        <v>0</v>
      </c>
      <c r="CE36" s="80">
        <f>IF(OR($A36="",NOT(ISNUMBER($G36))),"",IF(AND($F36&lt;=CE$6,$G36&gt;=CE$5),IF(CE$5&gt;$N36,5,$K36)*10+IF(AND($F36&gt;=CE$5,$F36&lt;=CE$6),IF(AND($G36&gt;=CE$5,$G36&lt;=CE$6),5,IF($L36=1,2,1)),IF(AND($G36&gt;=CE$5,$G36&lt;=CE$6),IF($M36&gt;0,4,3),0)),IF(AND($D36&lt;=CE$6,$E36&gt;=CE$5),60,0)))</f>
        <v>0</v>
      </c>
      <c r="CF36" s="80">
        <f>IF(OR($A36="",NOT(ISNUMBER($G36))),"",IF(AND($F36&lt;=CF$6,$G36&gt;=CF$5),IF(CF$5&gt;$N36,5,$K36)*10+IF(AND($F36&gt;=CF$5,$F36&lt;=CF$6),IF(AND($G36&gt;=CF$5,$G36&lt;=CF$6),5,IF($L36=1,2,1)),IF(AND($G36&gt;=CF$5,$G36&lt;=CF$6),IF($M36&gt;0,4,3),0)),IF(AND($D36&lt;=CF$6,$E36&gt;=CF$5),60,0)))</f>
        <v>0</v>
      </c>
      <c r="CG36" s="80">
        <f>IF(OR($A36="",NOT(ISNUMBER($G36))),"",IF(AND($F36&lt;=CG$6,$G36&gt;=CG$5),IF(CG$5&gt;$N36,5,$K36)*10+IF(AND($F36&gt;=CG$5,$F36&lt;=CG$6),IF(AND($G36&gt;=CG$5,$G36&lt;=CG$6),5,IF($L36=1,2,1)),IF(AND($G36&gt;=CG$5,$G36&lt;=CG$6),IF($M36&gt;0,4,3),0)),IF(AND($D36&lt;=CG$6,$E36&gt;=CG$5),60,0)))</f>
        <v>0</v>
      </c>
      <c r="CH36" s="80">
        <f>IF(OR($A36="",NOT(ISNUMBER($G36))),"",IF(AND($F36&lt;=CH$6,$G36&gt;=CH$5),IF(CH$5&gt;$N36,5,$K36)*10+IF(AND($F36&gt;=CH$5,$F36&lt;=CH$6),IF(AND($G36&gt;=CH$5,$G36&lt;=CH$6),5,IF($L36=1,2,1)),IF(AND($G36&gt;=CH$5,$G36&lt;=CH$6),IF($M36&gt;0,4,3),0)),IF(AND($D36&lt;=CH$6,$E36&gt;=CH$5),60,0)))</f>
        <v>0</v>
      </c>
      <c r="CI36" s="80">
        <f>IF(OR($A36="",NOT(ISNUMBER($G36))),"",IF(AND($F36&lt;=CI$6,$G36&gt;=CI$5),IF(CI$5&gt;$N36,5,$K36)*10+IF(AND($F36&gt;=CI$5,$F36&lt;=CI$6),IF(AND($G36&gt;=CI$5,$G36&lt;=CI$6),5,IF($L36=1,2,1)),IF(AND($G36&gt;=CI$5,$G36&lt;=CI$6),IF($M36&gt;0,4,3),0)),IF(AND($D36&lt;=CI$6,$E36&gt;=CI$5),60,0)))</f>
        <v>0</v>
      </c>
      <c r="CJ36" s="80">
        <f>IF(OR($A36="",NOT(ISNUMBER($G36))),"",IF(AND($F36&lt;=CJ$6,$G36&gt;=CJ$5),IF(CJ$5&gt;$N36,5,$K36)*10+IF(AND($F36&gt;=CJ$5,$F36&lt;=CJ$6),IF(AND($G36&gt;=CJ$5,$G36&lt;=CJ$6),5,IF($L36=1,2,1)),IF(AND($G36&gt;=CJ$5,$G36&lt;=CJ$6),IF($M36&gt;0,4,3),0)),IF(AND($D36&lt;=CJ$6,$E36&gt;=CJ$5),60,0)))</f>
        <v>0</v>
      </c>
      <c r="CK36" s="80">
        <f>IF(OR($A36="",NOT(ISNUMBER($G36))),"",IF(AND($F36&lt;=CK$6,$G36&gt;=CK$5),IF(CK$5&gt;$N36,5,$K36)*10+IF(AND($F36&gt;=CK$5,$F36&lt;=CK$6),IF(AND($G36&gt;=CK$5,$G36&lt;=CK$6),5,IF($L36=1,2,1)),IF(AND($G36&gt;=CK$5,$G36&lt;=CK$6),IF($M36&gt;0,4,3),0)),IF(AND($D36&lt;=CK$6,$E36&gt;=CK$5),60,0)))</f>
        <v>0</v>
      </c>
      <c r="CL36" s="80">
        <f>IF(OR($A36="",NOT(ISNUMBER($G36))),"",IF(AND($F36&lt;=CL$6,$G36&gt;=CL$5),IF(CL$5&gt;$N36,5,$K36)*10+IF(AND($F36&gt;=CL$5,$F36&lt;=CL$6),IF(AND($G36&gt;=CL$5,$G36&lt;=CL$6),5,IF($L36=1,2,1)),IF(AND($G36&gt;=CL$5,$G36&lt;=CL$6),IF($M36&gt;0,4,3),0)),IF(AND($D36&lt;=CL$6,$E36&gt;=CL$5),60,0)))</f>
        <v>0</v>
      </c>
      <c r="CM36" s="80">
        <f>IF(OR($A36="",NOT(ISNUMBER($G36))),"",IF(AND($F36&lt;=CM$6,$G36&gt;=CM$5),IF(CM$5&gt;$N36,5,$K36)*10+IF(AND($F36&gt;=CM$5,$F36&lt;=CM$6),IF(AND($G36&gt;=CM$5,$G36&lt;=CM$6),5,IF($L36=1,2,1)),IF(AND($G36&gt;=CM$5,$G36&lt;=CM$6),IF($M36&gt;0,4,3),0)),IF(AND($D36&lt;=CM$6,$E36&gt;=CM$5),60,0)))</f>
        <v>0</v>
      </c>
      <c r="CN36" s="80">
        <f>IF(OR($A36="",NOT(ISNUMBER($G36))),"",IF(AND($F36&lt;=CN$6,$G36&gt;=CN$5),IF(CN$5&gt;$N36,5,$K36)*10+IF(AND($F36&gt;=CN$5,$F36&lt;=CN$6),IF(AND($G36&gt;=CN$5,$G36&lt;=CN$6),5,IF($L36=1,2,1)),IF(AND($G36&gt;=CN$5,$G36&lt;=CN$6),IF($M36&gt;0,4,3),0)),IF(AND($D36&lt;=CN$6,$E36&gt;=CN$5),60,0)))</f>
        <v>0</v>
      </c>
      <c r="CO36" s="80">
        <f>IF(OR($A36="",NOT(ISNUMBER($G36))),"",IF(AND($F36&lt;=CO$6,$G36&gt;=CO$5),IF(CO$5&gt;$N36,5,$K36)*10+IF(AND($F36&gt;=CO$5,$F36&lt;=CO$6),IF(AND($G36&gt;=CO$5,$G36&lt;=CO$6),5,IF($L36=1,2,1)),IF(AND($G36&gt;=CO$5,$G36&lt;=CO$6),IF($M36&gt;0,4,3),0)),IF(AND($D36&lt;=CO$6,$E36&gt;=CO$5),60,0)))</f>
        <v>0</v>
      </c>
      <c r="CP36" s="80">
        <f>IF(OR($A36="",NOT(ISNUMBER($G36))),"",IF(AND($F36&lt;=CP$6,$G36&gt;=CP$5),IF(CP$5&gt;$N36,5,$K36)*10+IF(AND($F36&gt;=CP$5,$F36&lt;=CP$6),IF(AND($G36&gt;=CP$5,$G36&lt;=CP$6),5,IF($L36=1,2,1)),IF(AND($G36&gt;=CP$5,$G36&lt;=CP$6),IF($M36&gt;0,4,3),0)),IF(AND($D36&lt;=CP$6,$E36&gt;=CP$5),60,0)))</f>
        <v>0</v>
      </c>
      <c r="CQ36" s="80">
        <f>IF(OR($A36="",NOT(ISNUMBER($G36))),"",IF(AND($F36&lt;=CQ$6,$G36&gt;=CQ$5),IF(CQ$5&gt;$N36,5,$K36)*10+IF(AND($F36&gt;=CQ$5,$F36&lt;=CQ$6),IF(AND($G36&gt;=CQ$5,$G36&lt;=CQ$6),5,IF($L36=1,2,1)),IF(AND($G36&gt;=CQ$5,$G36&lt;=CQ$6),IF($M36&gt;0,4,3),0)),IF(AND($D36&lt;=CQ$6,$E36&gt;=CQ$5),60,0)))</f>
        <v>0</v>
      </c>
      <c r="CR36" s="80">
        <f>IF(OR($A36="",NOT(ISNUMBER($G36))),"",IF(AND($F36&lt;=CR$6,$G36&gt;=CR$5),IF(CR$5&gt;$N36,5,$K36)*10+IF(AND($F36&gt;=CR$5,$F36&lt;=CR$6),IF(AND($G36&gt;=CR$5,$G36&lt;=CR$6),5,IF($L36=1,2,1)),IF(AND($G36&gt;=CR$5,$G36&lt;=CR$6),IF($M36&gt;0,4,3),0)),IF(AND($D36&lt;=CR$6,$E36&gt;=CR$5),60,0)))</f>
        <v>0</v>
      </c>
      <c r="CS36" s="80">
        <f>IF(OR($A36="",NOT(ISNUMBER($G36))),"",IF(AND($F36&lt;=CS$6,$G36&gt;=CS$5),IF(CS$5&gt;$N36,5,$K36)*10+IF(AND($F36&gt;=CS$5,$F36&lt;=CS$6),IF(AND($G36&gt;=CS$5,$G36&lt;=CS$6),5,IF($L36=1,2,1)),IF(AND($G36&gt;=CS$5,$G36&lt;=CS$6),IF($M36&gt;0,4,3),0)),IF(AND($D36&lt;=CS$6,$E36&gt;=CS$5),60,0)))</f>
        <v>0</v>
      </c>
      <c r="CT36" s="80">
        <f>IF(OR($A36="",NOT(ISNUMBER($G36))),"",IF(AND($F36&lt;=CT$6,$G36&gt;=CT$5),IF(CT$5&gt;$N36,5,$K36)*10+IF(AND($F36&gt;=CT$5,$F36&lt;=CT$6),IF(AND($G36&gt;=CT$5,$G36&lt;=CT$6),5,IF($L36=1,2,1)),IF(AND($G36&gt;=CT$5,$G36&lt;=CT$6),IF($M36&gt;0,4,3),0)),IF(AND($D36&lt;=CT$6,$E36&gt;=CT$5),60,0)))</f>
        <v>0</v>
      </c>
      <c r="CU36" s="80">
        <f>IF(OR($A36="",NOT(ISNUMBER($G36))),"",IF(AND($F36&lt;=CU$6,$G36&gt;=CU$5),IF(CU$5&gt;$N36,5,$K36)*10+IF(AND($F36&gt;=CU$5,$F36&lt;=CU$6),IF(AND($G36&gt;=CU$5,$G36&lt;=CU$6),5,IF($L36=1,2,1)),IF(AND($G36&gt;=CU$5,$G36&lt;=CU$6),IF($M36&gt;0,4,3),0)),IF(AND($D36&lt;=CU$6,$E36&gt;=CU$5),60,0)))</f>
        <v>0</v>
      </c>
      <c r="CV36" s="80">
        <f>IF(OR($A36="",NOT(ISNUMBER($G36))),"",IF(AND($F36&lt;=CV$6,$G36&gt;=CV$5),IF(CV$5&gt;$N36,5,$K36)*10+IF(AND($F36&gt;=CV$5,$F36&lt;=CV$6),IF(AND($G36&gt;=CV$5,$G36&lt;=CV$6),5,IF($L36=1,2,1)),IF(AND($G36&gt;=CV$5,$G36&lt;=CV$6),IF($M36&gt;0,4,3),0)),IF(AND($D36&lt;=CV$6,$E36&gt;=CV$5),60,0)))</f>
        <v>0</v>
      </c>
      <c r="CW36" s="80">
        <f>IF(OR($A36="",NOT(ISNUMBER($G36))),"",IF(AND($F36&lt;=CW$6,$G36&gt;=CW$5),IF(CW$5&gt;$N36,5,$K36)*10+IF(AND($F36&gt;=CW$5,$F36&lt;=CW$6),IF(AND($G36&gt;=CW$5,$G36&lt;=CW$6),5,IF($L36=1,2,1)),IF(AND($G36&gt;=CW$5,$G36&lt;=CW$6),IF($M36&gt;0,4,3),0)),IF(AND($D36&lt;=CW$6,$E36&gt;=CW$5),60,0)))</f>
        <v>0</v>
      </c>
      <c r="CX36" s="80">
        <f>IF(OR($A36="",NOT(ISNUMBER($G36))),"",IF(AND($F36&lt;=CX$6,$G36&gt;=CX$5),IF(CX$5&gt;$N36,5,$K36)*10+IF(AND($F36&gt;=CX$5,$F36&lt;=CX$6),IF(AND($G36&gt;=CX$5,$G36&lt;=CX$6),5,IF($L36=1,2,1)),IF(AND($G36&gt;=CX$5,$G36&lt;=CX$6),IF($M36&gt;0,4,3),0)),IF(AND($D36&lt;=CX$6,$E36&gt;=CX$5),60,0)))</f>
        <v>0</v>
      </c>
      <c r="CY36" s="80">
        <f>IF(OR($A36="",NOT(ISNUMBER($G36))),"",IF(AND($F36&lt;=CY$6,$G36&gt;=CY$5),IF(CY$5&gt;$N36,5,$K36)*10+IF(AND($F36&gt;=CY$5,$F36&lt;=CY$6),IF(AND($G36&gt;=CY$5,$G36&lt;=CY$6),5,IF($L36=1,2,1)),IF(AND($G36&gt;=CY$5,$G36&lt;=CY$6),IF($M36&gt;0,4,3),0)),IF(AND($D36&lt;=CY$6,$E36&gt;=CY$5),60,0)))</f>
        <v>0</v>
      </c>
      <c r="CZ36" s="80">
        <f>IF(OR($A36="",NOT(ISNUMBER($G36))),"",IF(AND($F36&lt;=CZ$6,$G36&gt;=CZ$5),IF(CZ$5&gt;$N36,5,$K36)*10+IF(AND($F36&gt;=CZ$5,$F36&lt;=CZ$6),IF(AND($G36&gt;=CZ$5,$G36&lt;=CZ$6),5,IF($L36=1,2,1)),IF(AND($G36&gt;=CZ$5,$G36&lt;=CZ$6),IF($M36&gt;0,4,3),0)),IF(AND($D36&lt;=CZ$6,$E36&gt;=CZ$5),60,0)))</f>
        <v>0</v>
      </c>
      <c r="DA36" s="80">
        <f>IF(OR($A36="",NOT(ISNUMBER($G36))),"",IF(AND($F36&lt;=DA$6,$G36&gt;=DA$5),IF(DA$5&gt;$N36,5,$K36)*10+IF(AND($F36&gt;=DA$5,$F36&lt;=DA$6),IF(AND($G36&gt;=DA$5,$G36&lt;=DA$6),5,IF($L36=1,2,1)),IF(AND($G36&gt;=DA$5,$G36&lt;=DA$6),IF($M36&gt;0,4,3),0)),IF(AND($D36&lt;=DA$6,$E36&gt;=DA$5),60,0)))</f>
        <v>0</v>
      </c>
      <c r="DB36" s="80">
        <f>IF(OR($A36="",NOT(ISNUMBER($G36))),"",IF(AND($F36&lt;=DB$6,$G36&gt;=DB$5),IF(DB$5&gt;$N36,5,$K36)*10+IF(AND($F36&gt;=DB$5,$F36&lt;=DB$6),IF(AND($G36&gt;=DB$5,$G36&lt;=DB$6),5,IF($L36=1,2,1)),IF(AND($G36&gt;=DB$5,$G36&lt;=DB$6),IF($M36&gt;0,4,3),0)),IF(AND($D36&lt;=DB$6,$E36&gt;=DB$5),60,0)))</f>
        <v>0</v>
      </c>
      <c r="DC36" s="80">
        <f>IF(OR($A36="",NOT(ISNUMBER($G36))),"",IF(AND($F36&lt;=DC$6,$G36&gt;=DC$5),IF(DC$5&gt;$N36,5,$K36)*10+IF(AND($F36&gt;=DC$5,$F36&lt;=DC$6),IF(AND($G36&gt;=DC$5,$G36&lt;=DC$6),5,IF($L36=1,2,1)),IF(AND($G36&gt;=DC$5,$G36&lt;=DC$6),IF($M36&gt;0,4,3),0)),IF(AND($D36&lt;=DC$6,$E36&gt;=DC$5),60,0)))</f>
        <v>0</v>
      </c>
      <c r="DD36" s="80">
        <f>IF(OR($A36="",NOT(ISNUMBER($G36))),"",IF(AND($F36&lt;=DD$6,$G36&gt;=DD$5),IF(DD$5&gt;$N36,5,$K36)*10+IF(AND($F36&gt;=DD$5,$F36&lt;=DD$6),IF(AND($G36&gt;=DD$5,$G36&lt;=DD$6),5,IF($L36=1,2,1)),IF(AND($G36&gt;=DD$5,$G36&lt;=DD$6),IF($M36&gt;0,4,3),0)),IF(AND($D36&lt;=DD$6,$E36&gt;=DD$5),60,0)))</f>
        <v>0</v>
      </c>
      <c r="DE36" s="80">
        <f>IF(OR($A36="",NOT(ISNUMBER($G36))),"",IF(AND($F36&lt;=DE$6,$G36&gt;=DE$5),IF(DE$5&gt;$N36,5,$K36)*10+IF(AND($F36&gt;=DE$5,$F36&lt;=DE$6),IF(AND($G36&gt;=DE$5,$G36&lt;=DE$6),5,IF($L36=1,2,1)),IF(AND($G36&gt;=DE$5,$G36&lt;=DE$6),IF($M36&gt;0,4,3),0)),IF(AND($D36&lt;=DE$6,$E36&gt;=DE$5),60,0)))</f>
        <v>0</v>
      </c>
      <c r="DF36" s="80">
        <f>IF(OR($A36="",NOT(ISNUMBER($G36))),"",IF(AND($F36&lt;=DF$6,$G36&gt;=DF$5),IF(DF$5&gt;$N36,5,$K36)*10+IF(AND($F36&gt;=DF$5,$F36&lt;=DF$6),IF(AND($G36&gt;=DF$5,$G36&lt;=DF$6),5,IF($L36=1,2,1)),IF(AND($G36&gt;=DF$5,$G36&lt;=DF$6),IF($M36&gt;0,4,3),0)),IF(AND($D36&lt;=DF$6,$E36&gt;=DF$5),60,0)))</f>
        <v>0</v>
      </c>
      <c r="DG36" s="80">
        <f>IF(OR($A36="",NOT(ISNUMBER($G36))),"",IF(AND($F36&lt;=DG$6,$G36&gt;=DG$5),IF(DG$5&gt;$N36,5,$K36)*10+IF(AND($F36&gt;=DG$5,$F36&lt;=DG$6),IF(AND($G36&gt;=DG$5,$G36&lt;=DG$6),5,IF($L36=1,2,1)),IF(AND($G36&gt;=DG$5,$G36&lt;=DG$6),IF($M36&gt;0,4,3),0)),IF(AND($D36&lt;=DG$6,$E36&gt;=DG$5),60,0)))</f>
        <v>0</v>
      </c>
      <c r="DH36" s="80">
        <f>IF(OR($A36="",NOT(ISNUMBER($G36))),"",IF(AND($F36&lt;=DH$6,$G36&gt;=DH$5),IF(DH$5&gt;$N36,5,$K36)*10+IF(AND($F36&gt;=DH$5,$F36&lt;=DH$6),IF(AND($G36&gt;=DH$5,$G36&lt;=DH$6),5,IF($L36=1,2,1)),IF(AND($G36&gt;=DH$5,$G36&lt;=DH$6),IF($M36&gt;0,4,3),0)),IF(AND($D36&lt;=DH$6,$E36&gt;=DH$5),60,0)))</f>
        <v>0</v>
      </c>
      <c r="DI36" s="80">
        <f>IF(OR($A36="",NOT(ISNUMBER($G36))),"",IF(AND($F36&lt;=DI$6,$G36&gt;=DI$5),IF(DI$5&gt;$N36,5,$K36)*10+IF(AND($F36&gt;=DI$5,$F36&lt;=DI$6),IF(AND($G36&gt;=DI$5,$G36&lt;=DI$6),5,IF($L36=1,2,1)),IF(AND($G36&gt;=DI$5,$G36&lt;=DI$6),IF($M36&gt;0,4,3),0)),IF(AND($D36&lt;=DI$6,$E36&gt;=DI$5),60,0)))</f>
        <v>0</v>
      </c>
      <c r="DJ36" s="80">
        <f>IF(OR($A36="",NOT(ISNUMBER($G36))),"",IF(AND($F36&lt;=DJ$6,$G36&gt;=DJ$5),IF(DJ$5&gt;$N36,5,$K36)*10+IF(AND($F36&gt;=DJ$5,$F36&lt;=DJ$6),IF(AND($G36&gt;=DJ$5,$G36&lt;=DJ$6),5,IF($L36=1,2,1)),IF(AND($G36&gt;=DJ$5,$G36&lt;=DJ$6),IF($M36&gt;0,4,3),0)),IF(AND($D36&lt;=DJ$6,$E36&gt;=DJ$5),60,0)))</f>
        <v>0</v>
      </c>
      <c r="DK36" s="80">
        <f>IF(OR($A36="",NOT(ISNUMBER($G36))),"",IF(AND($F36&lt;=DK$6,$G36&gt;=DK$5),IF(DK$5&gt;$N36,5,$K36)*10+IF(AND($F36&gt;=DK$5,$F36&lt;=DK$6),IF(AND($G36&gt;=DK$5,$G36&lt;=DK$6),5,IF($L36=1,2,1)),IF(AND($G36&gt;=DK$5,$G36&lt;=DK$6),IF($M36&gt;0,4,3),0)),IF(AND($D36&lt;=DK$6,$E36&gt;=DK$5),60,0)))</f>
        <v>0</v>
      </c>
      <c r="DL36" s="80">
        <f>IF(OR($A36="",NOT(ISNUMBER($G36))),"",IF(AND($F36&lt;=DL$6,$G36&gt;=DL$5),IF(DL$5&gt;$N36,5,$K36)*10+IF(AND($F36&gt;=DL$5,$F36&lt;=DL$6),IF(AND($G36&gt;=DL$5,$G36&lt;=DL$6),5,IF($L36=1,2,1)),IF(AND($G36&gt;=DL$5,$G36&lt;=DL$6),IF($M36&gt;0,4,3),0)),IF(AND($D36&lt;=DL$6,$E36&gt;=DL$5),60,0)))</f>
        <v>0</v>
      </c>
      <c r="DM36" s="80">
        <f>IF(OR($A36="",NOT(ISNUMBER($G36))),"",IF(AND($F36&lt;=DM$6,$G36&gt;=DM$5),IF(DM$5&gt;$N36,5,$K36)*10+IF(AND($F36&gt;=DM$5,$F36&lt;=DM$6),IF(AND($G36&gt;=DM$5,$G36&lt;=DM$6),5,IF($L36=1,2,1)),IF(AND($G36&gt;=DM$5,$G36&lt;=DM$6),IF($M36&gt;0,4,3),0)),IF(AND($D36&lt;=DM$6,$E36&gt;=DM$5),60,0)))</f>
        <v>0</v>
      </c>
      <c r="DN36" s="80">
        <f>IF(OR($A36="",NOT(ISNUMBER($G36))),"",IF(AND($F36&lt;=DN$6,$G36&gt;=DN$5),IF(DN$5&gt;$N36,5,$K36)*10+IF(AND($F36&gt;=DN$5,$F36&lt;=DN$6),IF(AND($G36&gt;=DN$5,$G36&lt;=DN$6),5,IF($L36=1,2,1)),IF(AND($G36&gt;=DN$5,$G36&lt;=DN$6),IF($M36&gt;0,4,3),0)),IF(AND($D36&lt;=DN$6,$E36&gt;=DN$5),60,0)))</f>
        <v>0</v>
      </c>
      <c r="DO36" s="80">
        <f>IF(OR($A36="",NOT(ISNUMBER($G36))),"",IF(AND($F36&lt;=DO$6,$G36&gt;=DO$5),IF(DO$5&gt;$N36,5,$K36)*10+IF(AND($F36&gt;=DO$5,$F36&lt;=DO$6),IF(AND($G36&gt;=DO$5,$G36&lt;=DO$6),5,IF($L36=1,2,1)),IF(AND($G36&gt;=DO$5,$G36&lt;=DO$6),IF($M36&gt;0,4,3),0)),IF(AND($D36&lt;=DO$6,$E36&gt;=DO$5),60,0)))</f>
        <v>0</v>
      </c>
      <c r="DP36" s="80">
        <f>IF(OR($A36="",NOT(ISNUMBER($G36))),"",IF(AND($F36&lt;=DP$6,$G36&gt;=DP$5),IF(DP$5&gt;$N36,5,$K36)*10+IF(AND($F36&gt;=DP$5,$F36&lt;=DP$6),IF(AND($G36&gt;=DP$5,$G36&lt;=DP$6),5,IF($L36=1,2,1)),IF(AND($G36&gt;=DP$5,$G36&lt;=DP$6),IF($M36&gt;0,4,3),0)),IF(AND($D36&lt;=DP$6,$E36&gt;=DP$5),60,0)))</f>
        <v>0</v>
      </c>
      <c r="DQ36" s="80">
        <f>IF(OR($A36="",NOT(ISNUMBER($G36))),"",IF(AND($F36&lt;=DQ$6,$G36&gt;=DQ$5),IF(DQ$5&gt;$N36,5,$K36)*10+IF(AND($F36&gt;=DQ$5,$F36&lt;=DQ$6),IF(AND($G36&gt;=DQ$5,$G36&lt;=DQ$6),5,IF($L36=1,2,1)),IF(AND($G36&gt;=DQ$5,$G36&lt;=DQ$6),IF($M36&gt;0,4,3),0)),IF(AND($D36&lt;=DQ$6,$E36&gt;=DQ$5),60,0)))</f>
        <v>0</v>
      </c>
      <c r="DR36" s="80">
        <f>IF(OR($A36="",NOT(ISNUMBER($G36))),"",IF(AND($F36&lt;=DR$6,$G36&gt;=DR$5),IF(DR$5&gt;$N36,5,$K36)*10+IF(AND($F36&gt;=DR$5,$F36&lt;=DR$6),IF(AND($G36&gt;=DR$5,$G36&lt;=DR$6),5,IF($L36=1,2,1)),IF(AND($G36&gt;=DR$5,$G36&lt;=DR$6),IF($M36&gt;0,4,3),0)),IF(AND($D36&lt;=DR$6,$E36&gt;=DR$5),60,0)))</f>
        <v>0</v>
      </c>
      <c r="DS36" s="80">
        <f>IF(OR($A36="",NOT(ISNUMBER($G36))),"",IF(AND($F36&lt;=DS$6,$G36&gt;=DS$5),IF(DS$5&gt;$N36,5,$K36)*10+IF(AND($F36&gt;=DS$5,$F36&lt;=DS$6),IF(AND($G36&gt;=DS$5,$G36&lt;=DS$6),5,IF($L36=1,2,1)),IF(AND($G36&gt;=DS$5,$G36&lt;=DS$6),IF($M36&gt;0,4,3),0)),IF(AND($D36&lt;=DS$6,$E36&gt;=DS$5),60,0)))</f>
        <v>0</v>
      </c>
      <c r="DT36" s="80">
        <f>IF(OR($A36="",NOT(ISNUMBER($G36))),"",IF(AND($F36&lt;=DT$6,$G36&gt;=DT$5),IF(DT$5&gt;$N36,5,$K36)*10+IF(AND($F36&gt;=DT$5,$F36&lt;=DT$6),IF(AND($G36&gt;=DT$5,$G36&lt;=DT$6),5,IF($L36=1,2,1)),IF(AND($G36&gt;=DT$5,$G36&lt;=DT$6),IF($M36&gt;0,4,3),0)),IF(AND($D36&lt;=DT$6,$E36&gt;=DT$5),60,0)))</f>
        <v>0</v>
      </c>
      <c r="DU36" s="80">
        <f>IF(OR($A36="",NOT(ISNUMBER($G36))),"",IF(AND($F36&lt;=DU$6,$G36&gt;=DU$5),IF(DU$5&gt;$N36,5,$K36)*10+IF(AND($F36&gt;=DU$5,$F36&lt;=DU$6),IF(AND($G36&gt;=DU$5,$G36&lt;=DU$6),5,IF($L36=1,2,1)),IF(AND($G36&gt;=DU$5,$G36&lt;=DU$6),IF($M36&gt;0,4,3),0)),IF(AND($D36&lt;=DU$6,$E36&gt;=DU$5),60,0)))</f>
        <v>0</v>
      </c>
      <c r="DV36" s="80">
        <f>IF(OR($A36="",NOT(ISNUMBER($G36))),"",IF(AND($F36&lt;=DV$6,$G36&gt;=DV$5),IF(DV$5&gt;$N36,5,$K36)*10+IF(AND($F36&gt;=DV$5,$F36&lt;=DV$6),IF(AND($G36&gt;=DV$5,$G36&lt;=DV$6),5,IF($L36=1,2,1)),IF(AND($G36&gt;=DV$5,$G36&lt;=DV$6),IF($M36&gt;0,4,3),0)),IF(AND($D36&lt;=DV$6,$E36&gt;=DV$5),60,0)))</f>
        <v>0</v>
      </c>
      <c r="DW36" s="80">
        <f>IF(OR($A36="",NOT(ISNUMBER($G36))),"",IF(AND($F36&lt;=DW$6,$G36&gt;=DW$5),IF(DW$5&gt;$N36,5,$K36)*10+IF(AND($F36&gt;=DW$5,$F36&lt;=DW$6),IF(AND($G36&gt;=DW$5,$G36&lt;=DW$6),5,IF($L36=1,2,1)),IF(AND($G36&gt;=DW$5,$G36&lt;=DW$6),IF($M36&gt;0,4,3),0)),IF(AND($D36&lt;=DW$6,$E36&gt;=DW$5),60,0)))</f>
        <v>0</v>
      </c>
      <c r="DX36" s="80">
        <f>IF(OR($A36="",NOT(ISNUMBER($G36))),"",IF(AND($F36&lt;=DX$6,$G36&gt;=DX$5),IF(DX$5&gt;$N36,5,$K36)*10+IF(AND($F36&gt;=DX$5,$F36&lt;=DX$6),IF(AND($G36&gt;=DX$5,$G36&lt;=DX$6),5,IF($L36=1,2,1)),IF(AND($G36&gt;=DX$5,$G36&lt;=DX$6),IF($M36&gt;0,4,3),0)),IF(AND($D36&lt;=DX$6,$E36&gt;=DX$5),60,0)))</f>
        <v>0</v>
      </c>
      <c r="DY36" s="80">
        <f>IF(OR($A36="",NOT(ISNUMBER($G36))),"",IF(AND($F36&lt;=DY$6,$G36&gt;=DY$5),IF(DY$5&gt;$N36,5,$K36)*10+IF(AND($F36&gt;=DY$5,$F36&lt;=DY$6),IF(AND($G36&gt;=DY$5,$G36&lt;=DY$6),5,IF($L36=1,2,1)),IF(AND($G36&gt;=DY$5,$G36&lt;=DY$6),IF($M36&gt;0,4,3),0)),IF(AND($D36&lt;=DY$6,$E36&gt;=DY$5),60,0)))</f>
        <v>0</v>
      </c>
      <c r="DZ36" s="80">
        <f>IF(OR($A36="",NOT(ISNUMBER($G36))),"",IF(AND($F36&lt;=DZ$6,$G36&gt;=DZ$5),IF(DZ$5&gt;$N36,5,$K36)*10+IF(AND($F36&gt;=DZ$5,$F36&lt;=DZ$6),IF(AND($G36&gt;=DZ$5,$G36&lt;=DZ$6),5,IF($L36=1,2,1)),IF(AND($G36&gt;=DZ$5,$G36&lt;=DZ$6),IF($M36&gt;0,4,3),0)),IF(AND($D36&lt;=DZ$6,$E36&gt;=DZ$5),60,0)))</f>
        <v>0</v>
      </c>
      <c r="EA36" s="80">
        <f>IF(OR($A36="",NOT(ISNUMBER($G36))),"",IF(AND($F36&lt;=EA$6,$G36&gt;=EA$5),IF(EA$5&gt;$N36,5,$K36)*10+IF(AND($F36&gt;=EA$5,$F36&lt;=EA$6),IF(AND($G36&gt;=EA$5,$G36&lt;=EA$6),5,IF($L36=1,2,1)),IF(AND($G36&gt;=EA$5,$G36&lt;=EA$6),IF($M36&gt;0,4,3),0)),IF(AND($D36&lt;=EA$6,$E36&gt;=EA$5),60,0)))</f>
        <v>0</v>
      </c>
      <c r="EB36" s="80">
        <f>IF(OR($A36="",NOT(ISNUMBER($G36))),"",IF(AND($F36&lt;=EB$6,$G36&gt;=EB$5),IF(EB$5&gt;$N36,5,$K36)*10+IF(AND($F36&gt;=EB$5,$F36&lt;=EB$6),IF(AND($G36&gt;=EB$5,$G36&lt;=EB$6),5,IF($L36=1,2,1)),IF(AND($G36&gt;=EB$5,$G36&lt;=EB$6),IF($M36&gt;0,4,3),0)),IF(AND($D36&lt;=EB$6,$E36&gt;=EB$5),60,0)))</f>
        <v>0</v>
      </c>
      <c r="EC36" s="80">
        <f>IF(OR($A36="",NOT(ISNUMBER($G36))),"",IF(AND($F36&lt;=EC$6,$G36&gt;=EC$5),IF(EC$5&gt;$N36,5,$K36)*10+IF(AND($F36&gt;=EC$5,$F36&lt;=EC$6),IF(AND($G36&gt;=EC$5,$G36&lt;=EC$6),5,IF($L36=1,2,1)),IF(AND($G36&gt;=EC$5,$G36&lt;=EC$6),IF($M36&gt;0,4,3),0)),IF(AND($D36&lt;=EC$6,$E36&gt;=EC$5),60,0)))</f>
        <v>0</v>
      </c>
      <c r="ED36" s="80">
        <f>IF(OR($A36="",NOT(ISNUMBER($G36))),"",IF(AND($F36&lt;=ED$6,$G36&gt;=ED$5),IF(ED$5&gt;$N36,5,$K36)*10+IF(AND($F36&gt;=ED$5,$F36&lt;=ED$6),IF(AND($G36&gt;=ED$5,$G36&lt;=ED$6),5,IF($L36=1,2,1)),IF(AND($G36&gt;=ED$5,$G36&lt;=ED$6),IF($M36&gt;0,4,3),0)),IF(AND($D36&lt;=ED$6,$E36&gt;=ED$5),60,0)))</f>
        <v>0</v>
      </c>
    </row>
    <row r="37" ht="18" customHeight="1">
      <c r="A37" s="52">
        <f>IF(Tasks!$B37="","",Tasks!$A37)</f>
        <v>27</v>
      </c>
      <c r="B37" s="78" t="str">
        <f>IF(Tasks!$B37="","",Tasks!$B37)</f>
        <v>METAL | Manufacture all components</v>
      </c>
      <c r="C37" s="25" t="str">
        <f>IF($B37="","",IF(AND(Tasks!$D37="",Tasks!$G37=""),"-",IF(Tasks!$D37="","",Tasks!$D37&amp;IF(OR(Tasks!$E37="",Tasks!$E37="FS"),IF(N(Tasks!$F37)=0,"","FS"),Tasks!$E37)&amp;IF(N(Tasks!$F37)=0,"",IF(Tasks!$F37&gt;0,"+","")&amp;Tasks!$F37))&amp;IF(AND(Tasks!$D37&lt;&gt;"",Tasks!$G37&lt;&gt;""),", ","")&amp;IF(Tasks!$G37="","",Tasks!$G37&amp;IF(OR(Tasks!$H37="",Tasks!$H37="FS"),IF(N(Tasks!$I37)=0,"","FS"),Tasks!$H37)&amp;IF(N(Tasks!$I37)=0,"",IF(Tasks!$I37&gt;0,"+","")&amp;Tasks!$I37))))</f>
        <v>26</v>
      </c>
      <c r="D37" s="51">
        <f>IF(OR($B37="",Tasks!$Q37=""),"",Tasks!$Q37)</f>
        <v>46325.0</v>
      </c>
      <c r="E37" s="51">
        <f>IF(OR($B37="",Tasks!$R37=""),"",Tasks!$R37)</f>
        <v>46381.0</v>
      </c>
      <c r="F37" s="51">
        <f>IF(OR($B37="",Tasks!$S37=""),"",Tasks!$S37)</f>
        <v>46325.0</v>
      </c>
      <c r="G37" s="51">
        <f>IF(OR($B37="",Tasks!$T37=""),"",Tasks!$T37)</f>
        <v>46381.0</v>
      </c>
      <c r="H37" s="52" t="str">
        <f>IF($B37="","",Tasks!$AE37)</f>
        <v>Not Started</v>
      </c>
      <c r="I37" s="79">
        <f>IF($B37="","",Tasks!$AF37)</f>
        <v>0</v>
      </c>
      <c r="J37" s="53">
        <f>IF(OR($B37="",Tasks!$V37=""),"",Tasks!$V37)</f>
        <v>0</v>
      </c>
      <c r="K37" s="52">
        <f>IF($B37="","",Tasks!$AA37)</f>
        <v>3</v>
      </c>
      <c r="L37" s="52">
        <f>IF($B37="","",Tasks!$AB37)</f>
        <v>1</v>
      </c>
      <c r="M37" s="52">
        <f>IF($B37="","",Tasks!$Z37)</f>
        <v>1</v>
      </c>
      <c r="N37" s="52">
        <f>IF(OR($B37="",Tasks!$AG37=""),"",Tasks!$AG37)</f>
        <v>46381.0</v>
      </c>
      <c r="O37" s="80">
        <f>IF(OR($A37="",NOT(ISNUMBER($G37))),"",IF(AND($F37&lt;=O$6,$G37&gt;=O$5),IF(O$5&gt;$N37,5,$K37)*10+IF(AND($F37&gt;=O$5,$F37&lt;=O$6),IF(AND($G37&gt;=O$5,$G37&lt;=O$6),5,IF($L37=1,2,1)),IF(AND($G37&gt;=O$5,$G37&lt;=O$6),IF($M37&gt;0,4,3),0)),IF(AND($D37&lt;=O$6,$E37&gt;=O$5),60,0)))</f>
        <v>0</v>
      </c>
      <c r="P37" s="80">
        <f>IF(OR($A37="",NOT(ISNUMBER($G37))),"",IF(AND($F37&lt;=P$6,$G37&gt;=P$5),IF(P$5&gt;$N37,5,$K37)*10+IF(AND($F37&gt;=P$5,$F37&lt;=P$6),IF(AND($G37&gt;=P$5,$G37&lt;=P$6),5,IF($L37=1,2,1)),IF(AND($G37&gt;=P$5,$G37&lt;=P$6),IF($M37&gt;0,4,3),0)),IF(AND($D37&lt;=P$6,$E37&gt;=P$5),60,0)))</f>
        <v>0</v>
      </c>
      <c r="Q37" s="80">
        <f>IF(OR($A37="",NOT(ISNUMBER($G37))),"",IF(AND($F37&lt;=Q$6,$G37&gt;=Q$5),IF(Q$5&gt;$N37,5,$K37)*10+IF(AND($F37&gt;=Q$5,$F37&lt;=Q$6),IF(AND($G37&gt;=Q$5,$G37&lt;=Q$6),5,IF($L37=1,2,1)),IF(AND($G37&gt;=Q$5,$G37&lt;=Q$6),IF($M37&gt;0,4,3),0)),IF(AND($D37&lt;=Q$6,$E37&gt;=Q$5),60,0)))</f>
        <v>32</v>
      </c>
      <c r="R37" s="80">
        <f>IF(OR($A37="",NOT(ISNUMBER($G37))),"",IF(AND($F37&lt;=R$6,$G37&gt;=R$5),IF(R$5&gt;$N37,5,$K37)*10+IF(AND($F37&gt;=R$5,$F37&lt;=R$6),IF(AND($G37&gt;=R$5,$G37&lt;=R$6),5,IF($L37=1,2,1)),IF(AND($G37&gt;=R$5,$G37&lt;=R$6),IF($M37&gt;0,4,3),0)),IF(AND($D37&lt;=R$6,$E37&gt;=R$5),60,0)))</f>
        <v>30</v>
      </c>
      <c r="S37" s="80">
        <f>IF(OR($A37="",NOT(ISNUMBER($G37))),"",IF(AND($F37&lt;=S$6,$G37&gt;=S$5),IF(S$5&gt;$N37,5,$K37)*10+IF(AND($F37&gt;=S$5,$F37&lt;=S$6),IF(AND($G37&gt;=S$5,$G37&lt;=S$6),5,IF($L37=1,2,1)),IF(AND($G37&gt;=S$5,$G37&lt;=S$6),IF($M37&gt;0,4,3),0)),IF(AND($D37&lt;=S$6,$E37&gt;=S$5),60,0)))</f>
        <v>30</v>
      </c>
      <c r="T37" s="80">
        <f>IF(OR($A37="",NOT(ISNUMBER($G37))),"",IF(AND($F37&lt;=T$6,$G37&gt;=T$5),IF(T$5&gt;$N37,5,$K37)*10+IF(AND($F37&gt;=T$5,$F37&lt;=T$6),IF(AND($G37&gt;=T$5,$G37&lt;=T$6),5,IF($L37=1,2,1)),IF(AND($G37&gt;=T$5,$G37&lt;=T$6),IF($M37&gt;0,4,3),0)),IF(AND($D37&lt;=T$6,$E37&gt;=T$5),60,0)))</f>
        <v>30</v>
      </c>
      <c r="U37" s="80">
        <f>IF(OR($A37="",NOT(ISNUMBER($G37))),"",IF(AND($F37&lt;=U$6,$G37&gt;=U$5),IF(U$5&gt;$N37,5,$K37)*10+IF(AND($F37&gt;=U$5,$F37&lt;=U$6),IF(AND($G37&gt;=U$5,$G37&lt;=U$6),5,IF($L37=1,2,1)),IF(AND($G37&gt;=U$5,$G37&lt;=U$6),IF($M37&gt;0,4,3),0)),IF(AND($D37&lt;=U$6,$E37&gt;=U$5),60,0)))</f>
        <v>30</v>
      </c>
      <c r="V37" s="80">
        <f>IF(OR($A37="",NOT(ISNUMBER($G37))),"",IF(AND($F37&lt;=V$6,$G37&gt;=V$5),IF(V$5&gt;$N37,5,$K37)*10+IF(AND($F37&gt;=V$5,$F37&lt;=V$6),IF(AND($G37&gt;=V$5,$G37&lt;=V$6),5,IF($L37=1,2,1)),IF(AND($G37&gt;=V$5,$G37&lt;=V$6),IF($M37&gt;0,4,3),0)),IF(AND($D37&lt;=V$6,$E37&gt;=V$5),60,0)))</f>
        <v>30</v>
      </c>
      <c r="W37" s="80">
        <f>IF(OR($A37="",NOT(ISNUMBER($G37))),"",IF(AND($F37&lt;=W$6,$G37&gt;=W$5),IF(W$5&gt;$N37,5,$K37)*10+IF(AND($F37&gt;=W$5,$F37&lt;=W$6),IF(AND($G37&gt;=W$5,$G37&lt;=W$6),5,IF($L37=1,2,1)),IF(AND($G37&gt;=W$5,$G37&lt;=W$6),IF($M37&gt;0,4,3),0)),IF(AND($D37&lt;=W$6,$E37&gt;=W$5),60,0)))</f>
        <v>30</v>
      </c>
      <c r="X37" s="80">
        <f>IF(OR($A37="",NOT(ISNUMBER($G37))),"",IF(AND($F37&lt;=X$6,$G37&gt;=X$5),IF(X$5&gt;$N37,5,$K37)*10+IF(AND($F37&gt;=X$5,$F37&lt;=X$6),IF(AND($G37&gt;=X$5,$G37&lt;=X$6),5,IF($L37=1,2,1)),IF(AND($G37&gt;=X$5,$G37&lt;=X$6),IF($M37&gt;0,4,3),0)),IF(AND($D37&lt;=X$6,$E37&gt;=X$5),60,0)))</f>
        <v>30</v>
      </c>
      <c r="Y37" s="80">
        <f>IF(OR($A37="",NOT(ISNUMBER($G37))),"",IF(AND($F37&lt;=Y$6,$G37&gt;=Y$5),IF(Y$5&gt;$N37,5,$K37)*10+IF(AND($F37&gt;=Y$5,$F37&lt;=Y$6),IF(AND($G37&gt;=Y$5,$G37&lt;=Y$6),5,IF($L37=1,2,1)),IF(AND($G37&gt;=Y$5,$G37&lt;=Y$6),IF($M37&gt;0,4,3),0)),IF(AND($D37&lt;=Y$6,$E37&gt;=Y$5),60,0)))</f>
        <v>34</v>
      </c>
      <c r="Z37" s="80">
        <f>IF(OR($A37="",NOT(ISNUMBER($G37))),"",IF(AND($F37&lt;=Z$6,$G37&gt;=Z$5),IF(Z$5&gt;$N37,5,$K37)*10+IF(AND($F37&gt;=Z$5,$F37&lt;=Z$6),IF(AND($G37&gt;=Z$5,$G37&lt;=Z$6),5,IF($L37=1,2,1)),IF(AND($G37&gt;=Z$5,$G37&lt;=Z$6),IF($M37&gt;0,4,3),0)),IF(AND($D37&lt;=Z$6,$E37&gt;=Z$5),60,0)))</f>
        <v>0</v>
      </c>
      <c r="AA37" s="80">
        <f>IF(OR($A37="",NOT(ISNUMBER($G37))),"",IF(AND($F37&lt;=AA$6,$G37&gt;=AA$5),IF(AA$5&gt;$N37,5,$K37)*10+IF(AND($F37&gt;=AA$5,$F37&lt;=AA$6),IF(AND($G37&gt;=AA$5,$G37&lt;=AA$6),5,IF($L37=1,2,1)),IF(AND($G37&gt;=AA$5,$G37&lt;=AA$6),IF($M37&gt;0,4,3),0)),IF(AND($D37&lt;=AA$6,$E37&gt;=AA$5),60,0)))</f>
        <v>0</v>
      </c>
      <c r="AB37" s="80">
        <f>IF(OR($A37="",NOT(ISNUMBER($G37))),"",IF(AND($F37&lt;=AB$6,$G37&gt;=AB$5),IF(AB$5&gt;$N37,5,$K37)*10+IF(AND($F37&gt;=AB$5,$F37&lt;=AB$6),IF(AND($G37&gt;=AB$5,$G37&lt;=AB$6),5,IF($L37=1,2,1)),IF(AND($G37&gt;=AB$5,$G37&lt;=AB$6),IF($M37&gt;0,4,3),0)),IF(AND($D37&lt;=AB$6,$E37&gt;=AB$5),60,0)))</f>
        <v>0</v>
      </c>
      <c r="AC37" s="80">
        <f>IF(OR($A37="",NOT(ISNUMBER($G37))),"",IF(AND($F37&lt;=AC$6,$G37&gt;=AC$5),IF(AC$5&gt;$N37,5,$K37)*10+IF(AND($F37&gt;=AC$5,$F37&lt;=AC$6),IF(AND($G37&gt;=AC$5,$G37&lt;=AC$6),5,IF($L37=1,2,1)),IF(AND($G37&gt;=AC$5,$G37&lt;=AC$6),IF($M37&gt;0,4,3),0)),IF(AND($D37&lt;=AC$6,$E37&gt;=AC$5),60,0)))</f>
        <v>0</v>
      </c>
      <c r="AD37" s="80">
        <f>IF(OR($A37="",NOT(ISNUMBER($G37))),"",IF(AND($F37&lt;=AD$6,$G37&gt;=AD$5),IF(AD$5&gt;$N37,5,$K37)*10+IF(AND($F37&gt;=AD$5,$F37&lt;=AD$6),IF(AND($G37&gt;=AD$5,$G37&lt;=AD$6),5,IF($L37=1,2,1)),IF(AND($G37&gt;=AD$5,$G37&lt;=AD$6),IF($M37&gt;0,4,3),0)),IF(AND($D37&lt;=AD$6,$E37&gt;=AD$5),60,0)))</f>
        <v>0</v>
      </c>
      <c r="AE37" s="80">
        <f>IF(OR($A37="",NOT(ISNUMBER($G37))),"",IF(AND($F37&lt;=AE$6,$G37&gt;=AE$5),IF(AE$5&gt;$N37,5,$K37)*10+IF(AND($F37&gt;=AE$5,$F37&lt;=AE$6),IF(AND($G37&gt;=AE$5,$G37&lt;=AE$6),5,IF($L37=1,2,1)),IF(AND($G37&gt;=AE$5,$G37&lt;=AE$6),IF($M37&gt;0,4,3),0)),IF(AND($D37&lt;=AE$6,$E37&gt;=AE$5),60,0)))</f>
        <v>0</v>
      </c>
      <c r="AF37" s="80">
        <f>IF(OR($A37="",NOT(ISNUMBER($G37))),"",IF(AND($F37&lt;=AF$6,$G37&gt;=AF$5),IF(AF$5&gt;$N37,5,$K37)*10+IF(AND($F37&gt;=AF$5,$F37&lt;=AF$6),IF(AND($G37&gt;=AF$5,$G37&lt;=AF$6),5,IF($L37=1,2,1)),IF(AND($G37&gt;=AF$5,$G37&lt;=AF$6),IF($M37&gt;0,4,3),0)),IF(AND($D37&lt;=AF$6,$E37&gt;=AF$5),60,0)))</f>
        <v>0</v>
      </c>
      <c r="AG37" s="80">
        <f>IF(OR($A37="",NOT(ISNUMBER($G37))),"",IF(AND($F37&lt;=AG$6,$G37&gt;=AG$5),IF(AG$5&gt;$N37,5,$K37)*10+IF(AND($F37&gt;=AG$5,$F37&lt;=AG$6),IF(AND($G37&gt;=AG$5,$G37&lt;=AG$6),5,IF($L37=1,2,1)),IF(AND($G37&gt;=AG$5,$G37&lt;=AG$6),IF($M37&gt;0,4,3),0)),IF(AND($D37&lt;=AG$6,$E37&gt;=AG$5),60,0)))</f>
        <v>0</v>
      </c>
      <c r="AH37" s="80">
        <f>IF(OR($A37="",NOT(ISNUMBER($G37))),"",IF(AND($F37&lt;=AH$6,$G37&gt;=AH$5),IF(AH$5&gt;$N37,5,$K37)*10+IF(AND($F37&gt;=AH$5,$F37&lt;=AH$6),IF(AND($G37&gt;=AH$5,$G37&lt;=AH$6),5,IF($L37=1,2,1)),IF(AND($G37&gt;=AH$5,$G37&lt;=AH$6),IF($M37&gt;0,4,3),0)),IF(AND($D37&lt;=AH$6,$E37&gt;=AH$5),60,0)))</f>
        <v>0</v>
      </c>
      <c r="AI37" s="80">
        <f>IF(OR($A37="",NOT(ISNUMBER($G37))),"",IF(AND($F37&lt;=AI$6,$G37&gt;=AI$5),IF(AI$5&gt;$N37,5,$K37)*10+IF(AND($F37&gt;=AI$5,$F37&lt;=AI$6),IF(AND($G37&gt;=AI$5,$G37&lt;=AI$6),5,IF($L37=1,2,1)),IF(AND($G37&gt;=AI$5,$G37&lt;=AI$6),IF($M37&gt;0,4,3),0)),IF(AND($D37&lt;=AI$6,$E37&gt;=AI$5),60,0)))</f>
        <v>0</v>
      </c>
      <c r="AJ37" s="80">
        <f>IF(OR($A37="",NOT(ISNUMBER($G37))),"",IF(AND($F37&lt;=AJ$6,$G37&gt;=AJ$5),IF(AJ$5&gt;$N37,5,$K37)*10+IF(AND($F37&gt;=AJ$5,$F37&lt;=AJ$6),IF(AND($G37&gt;=AJ$5,$G37&lt;=AJ$6),5,IF($L37=1,2,1)),IF(AND($G37&gt;=AJ$5,$G37&lt;=AJ$6),IF($M37&gt;0,4,3),0)),IF(AND($D37&lt;=AJ$6,$E37&gt;=AJ$5),60,0)))</f>
        <v>0</v>
      </c>
      <c r="AK37" s="80">
        <f>IF(OR($A37="",NOT(ISNUMBER($G37))),"",IF(AND($F37&lt;=AK$6,$G37&gt;=AK$5),IF(AK$5&gt;$N37,5,$K37)*10+IF(AND($F37&gt;=AK$5,$F37&lt;=AK$6),IF(AND($G37&gt;=AK$5,$G37&lt;=AK$6),5,IF($L37=1,2,1)),IF(AND($G37&gt;=AK$5,$G37&lt;=AK$6),IF($M37&gt;0,4,3),0)),IF(AND($D37&lt;=AK$6,$E37&gt;=AK$5),60,0)))</f>
        <v>0</v>
      </c>
      <c r="AL37" s="80">
        <f>IF(OR($A37="",NOT(ISNUMBER($G37))),"",IF(AND($F37&lt;=AL$6,$G37&gt;=AL$5),IF(AL$5&gt;$N37,5,$K37)*10+IF(AND($F37&gt;=AL$5,$F37&lt;=AL$6),IF(AND($G37&gt;=AL$5,$G37&lt;=AL$6),5,IF($L37=1,2,1)),IF(AND($G37&gt;=AL$5,$G37&lt;=AL$6),IF($M37&gt;0,4,3),0)),IF(AND($D37&lt;=AL$6,$E37&gt;=AL$5),60,0)))</f>
        <v>0</v>
      </c>
      <c r="AM37" s="80">
        <f>IF(OR($A37="",NOT(ISNUMBER($G37))),"",IF(AND($F37&lt;=AM$6,$G37&gt;=AM$5),IF(AM$5&gt;$N37,5,$K37)*10+IF(AND($F37&gt;=AM$5,$F37&lt;=AM$6),IF(AND($G37&gt;=AM$5,$G37&lt;=AM$6),5,IF($L37=1,2,1)),IF(AND($G37&gt;=AM$5,$G37&lt;=AM$6),IF($M37&gt;0,4,3),0)),IF(AND($D37&lt;=AM$6,$E37&gt;=AM$5),60,0)))</f>
        <v>0</v>
      </c>
      <c r="AN37" s="80">
        <f>IF(OR($A37="",NOT(ISNUMBER($G37))),"",IF(AND($F37&lt;=AN$6,$G37&gt;=AN$5),IF(AN$5&gt;$N37,5,$K37)*10+IF(AND($F37&gt;=AN$5,$F37&lt;=AN$6),IF(AND($G37&gt;=AN$5,$G37&lt;=AN$6),5,IF($L37=1,2,1)),IF(AND($G37&gt;=AN$5,$G37&lt;=AN$6),IF($M37&gt;0,4,3),0)),IF(AND($D37&lt;=AN$6,$E37&gt;=AN$5),60,0)))</f>
        <v>0</v>
      </c>
      <c r="AO37" s="80">
        <f>IF(OR($A37="",NOT(ISNUMBER($G37))),"",IF(AND($F37&lt;=AO$6,$G37&gt;=AO$5),IF(AO$5&gt;$N37,5,$K37)*10+IF(AND($F37&gt;=AO$5,$F37&lt;=AO$6),IF(AND($G37&gt;=AO$5,$G37&lt;=AO$6),5,IF($L37=1,2,1)),IF(AND($G37&gt;=AO$5,$G37&lt;=AO$6),IF($M37&gt;0,4,3),0)),IF(AND($D37&lt;=AO$6,$E37&gt;=AO$5),60,0)))</f>
        <v>0</v>
      </c>
      <c r="AP37" s="80">
        <f>IF(OR($A37="",NOT(ISNUMBER($G37))),"",IF(AND($F37&lt;=AP$6,$G37&gt;=AP$5),IF(AP$5&gt;$N37,5,$K37)*10+IF(AND($F37&gt;=AP$5,$F37&lt;=AP$6),IF(AND($G37&gt;=AP$5,$G37&lt;=AP$6),5,IF($L37=1,2,1)),IF(AND($G37&gt;=AP$5,$G37&lt;=AP$6),IF($M37&gt;0,4,3),0)),IF(AND($D37&lt;=AP$6,$E37&gt;=AP$5),60,0)))</f>
        <v>0</v>
      </c>
      <c r="AQ37" s="80">
        <f>IF(OR($A37="",NOT(ISNUMBER($G37))),"",IF(AND($F37&lt;=AQ$6,$G37&gt;=AQ$5),IF(AQ$5&gt;$N37,5,$K37)*10+IF(AND($F37&gt;=AQ$5,$F37&lt;=AQ$6),IF(AND($G37&gt;=AQ$5,$G37&lt;=AQ$6),5,IF($L37=1,2,1)),IF(AND($G37&gt;=AQ$5,$G37&lt;=AQ$6),IF($M37&gt;0,4,3),0)),IF(AND($D37&lt;=AQ$6,$E37&gt;=AQ$5),60,0)))</f>
        <v>0</v>
      </c>
      <c r="AR37" s="80">
        <f>IF(OR($A37="",NOT(ISNUMBER($G37))),"",IF(AND($F37&lt;=AR$6,$G37&gt;=AR$5),IF(AR$5&gt;$N37,5,$K37)*10+IF(AND($F37&gt;=AR$5,$F37&lt;=AR$6),IF(AND($G37&gt;=AR$5,$G37&lt;=AR$6),5,IF($L37=1,2,1)),IF(AND($G37&gt;=AR$5,$G37&lt;=AR$6),IF($M37&gt;0,4,3),0)),IF(AND($D37&lt;=AR$6,$E37&gt;=AR$5),60,0)))</f>
        <v>0</v>
      </c>
      <c r="AS37" s="80">
        <f>IF(OR($A37="",NOT(ISNUMBER($G37))),"",IF(AND($F37&lt;=AS$6,$G37&gt;=AS$5),IF(AS$5&gt;$N37,5,$K37)*10+IF(AND($F37&gt;=AS$5,$F37&lt;=AS$6),IF(AND($G37&gt;=AS$5,$G37&lt;=AS$6),5,IF($L37=1,2,1)),IF(AND($G37&gt;=AS$5,$G37&lt;=AS$6),IF($M37&gt;0,4,3),0)),IF(AND($D37&lt;=AS$6,$E37&gt;=AS$5),60,0)))</f>
        <v>0</v>
      </c>
      <c r="AT37" s="80">
        <f>IF(OR($A37="",NOT(ISNUMBER($G37))),"",IF(AND($F37&lt;=AT$6,$G37&gt;=AT$5),IF(AT$5&gt;$N37,5,$K37)*10+IF(AND($F37&gt;=AT$5,$F37&lt;=AT$6),IF(AND($G37&gt;=AT$5,$G37&lt;=AT$6),5,IF($L37=1,2,1)),IF(AND($G37&gt;=AT$5,$G37&lt;=AT$6),IF($M37&gt;0,4,3),0)),IF(AND($D37&lt;=AT$6,$E37&gt;=AT$5),60,0)))</f>
        <v>0</v>
      </c>
      <c r="AU37" s="80">
        <f>IF(OR($A37="",NOT(ISNUMBER($G37))),"",IF(AND($F37&lt;=AU$6,$G37&gt;=AU$5),IF(AU$5&gt;$N37,5,$K37)*10+IF(AND($F37&gt;=AU$5,$F37&lt;=AU$6),IF(AND($G37&gt;=AU$5,$G37&lt;=AU$6),5,IF($L37=1,2,1)),IF(AND($G37&gt;=AU$5,$G37&lt;=AU$6),IF($M37&gt;0,4,3),0)),IF(AND($D37&lt;=AU$6,$E37&gt;=AU$5),60,0)))</f>
        <v>0</v>
      </c>
      <c r="AV37" s="80">
        <f>IF(OR($A37="",NOT(ISNUMBER($G37))),"",IF(AND($F37&lt;=AV$6,$G37&gt;=AV$5),IF(AV$5&gt;$N37,5,$K37)*10+IF(AND($F37&gt;=AV$5,$F37&lt;=AV$6),IF(AND($G37&gt;=AV$5,$G37&lt;=AV$6),5,IF($L37=1,2,1)),IF(AND($G37&gt;=AV$5,$G37&lt;=AV$6),IF($M37&gt;0,4,3),0)),IF(AND($D37&lt;=AV$6,$E37&gt;=AV$5),60,0)))</f>
        <v>0</v>
      </c>
      <c r="AW37" s="80">
        <f>IF(OR($A37="",NOT(ISNUMBER($G37))),"",IF(AND($F37&lt;=AW$6,$G37&gt;=AW$5),IF(AW$5&gt;$N37,5,$K37)*10+IF(AND($F37&gt;=AW$5,$F37&lt;=AW$6),IF(AND($G37&gt;=AW$5,$G37&lt;=AW$6),5,IF($L37=1,2,1)),IF(AND($G37&gt;=AW$5,$G37&lt;=AW$6),IF($M37&gt;0,4,3),0)),IF(AND($D37&lt;=AW$6,$E37&gt;=AW$5),60,0)))</f>
        <v>0</v>
      </c>
      <c r="AX37" s="80">
        <f>IF(OR($A37="",NOT(ISNUMBER($G37))),"",IF(AND($F37&lt;=AX$6,$G37&gt;=AX$5),IF(AX$5&gt;$N37,5,$K37)*10+IF(AND($F37&gt;=AX$5,$F37&lt;=AX$6),IF(AND($G37&gt;=AX$5,$G37&lt;=AX$6),5,IF($L37=1,2,1)),IF(AND($G37&gt;=AX$5,$G37&lt;=AX$6),IF($M37&gt;0,4,3),0)),IF(AND($D37&lt;=AX$6,$E37&gt;=AX$5),60,0)))</f>
        <v>0</v>
      </c>
      <c r="AY37" s="80">
        <f>IF(OR($A37="",NOT(ISNUMBER($G37))),"",IF(AND($F37&lt;=AY$6,$G37&gt;=AY$5),IF(AY$5&gt;$N37,5,$K37)*10+IF(AND($F37&gt;=AY$5,$F37&lt;=AY$6),IF(AND($G37&gt;=AY$5,$G37&lt;=AY$6),5,IF($L37=1,2,1)),IF(AND($G37&gt;=AY$5,$G37&lt;=AY$6),IF($M37&gt;0,4,3),0)),IF(AND($D37&lt;=AY$6,$E37&gt;=AY$5),60,0)))</f>
        <v>0</v>
      </c>
      <c r="AZ37" s="80">
        <f>IF(OR($A37="",NOT(ISNUMBER($G37))),"",IF(AND($F37&lt;=AZ$6,$G37&gt;=AZ$5),IF(AZ$5&gt;$N37,5,$K37)*10+IF(AND($F37&gt;=AZ$5,$F37&lt;=AZ$6),IF(AND($G37&gt;=AZ$5,$G37&lt;=AZ$6),5,IF($L37=1,2,1)),IF(AND($G37&gt;=AZ$5,$G37&lt;=AZ$6),IF($M37&gt;0,4,3),0)),IF(AND($D37&lt;=AZ$6,$E37&gt;=AZ$5),60,0)))</f>
        <v>0</v>
      </c>
      <c r="BA37" s="80">
        <f>IF(OR($A37="",NOT(ISNUMBER($G37))),"",IF(AND($F37&lt;=BA$6,$G37&gt;=BA$5),IF(BA$5&gt;$N37,5,$K37)*10+IF(AND($F37&gt;=BA$5,$F37&lt;=BA$6),IF(AND($G37&gt;=BA$5,$G37&lt;=BA$6),5,IF($L37=1,2,1)),IF(AND($G37&gt;=BA$5,$G37&lt;=BA$6),IF($M37&gt;0,4,3),0)),IF(AND($D37&lt;=BA$6,$E37&gt;=BA$5),60,0)))</f>
        <v>0</v>
      </c>
      <c r="BB37" s="80">
        <f>IF(OR($A37="",NOT(ISNUMBER($G37))),"",IF(AND($F37&lt;=BB$6,$G37&gt;=BB$5),IF(BB$5&gt;$N37,5,$K37)*10+IF(AND($F37&gt;=BB$5,$F37&lt;=BB$6),IF(AND($G37&gt;=BB$5,$G37&lt;=BB$6),5,IF($L37=1,2,1)),IF(AND($G37&gt;=BB$5,$G37&lt;=BB$6),IF($M37&gt;0,4,3),0)),IF(AND($D37&lt;=BB$6,$E37&gt;=BB$5),60,0)))</f>
        <v>0</v>
      </c>
      <c r="BC37" s="80">
        <f>IF(OR($A37="",NOT(ISNUMBER($G37))),"",IF(AND($F37&lt;=BC$6,$G37&gt;=BC$5),IF(BC$5&gt;$N37,5,$K37)*10+IF(AND($F37&gt;=BC$5,$F37&lt;=BC$6),IF(AND($G37&gt;=BC$5,$G37&lt;=BC$6),5,IF($L37=1,2,1)),IF(AND($G37&gt;=BC$5,$G37&lt;=BC$6),IF($M37&gt;0,4,3),0)),IF(AND($D37&lt;=BC$6,$E37&gt;=BC$5),60,0)))</f>
        <v>0</v>
      </c>
      <c r="BD37" s="80">
        <f>IF(OR($A37="",NOT(ISNUMBER($G37))),"",IF(AND($F37&lt;=BD$6,$G37&gt;=BD$5),IF(BD$5&gt;$N37,5,$K37)*10+IF(AND($F37&gt;=BD$5,$F37&lt;=BD$6),IF(AND($G37&gt;=BD$5,$G37&lt;=BD$6),5,IF($L37=1,2,1)),IF(AND($G37&gt;=BD$5,$G37&lt;=BD$6),IF($M37&gt;0,4,3),0)),IF(AND($D37&lt;=BD$6,$E37&gt;=BD$5),60,0)))</f>
        <v>0</v>
      </c>
      <c r="BE37" s="80">
        <f>IF(OR($A37="",NOT(ISNUMBER($G37))),"",IF(AND($F37&lt;=BE$6,$G37&gt;=BE$5),IF(BE$5&gt;$N37,5,$K37)*10+IF(AND($F37&gt;=BE$5,$F37&lt;=BE$6),IF(AND($G37&gt;=BE$5,$G37&lt;=BE$6),5,IF($L37=1,2,1)),IF(AND($G37&gt;=BE$5,$G37&lt;=BE$6),IF($M37&gt;0,4,3),0)),IF(AND($D37&lt;=BE$6,$E37&gt;=BE$5),60,0)))</f>
        <v>0</v>
      </c>
      <c r="BF37" s="80">
        <f>IF(OR($A37="",NOT(ISNUMBER($G37))),"",IF(AND($F37&lt;=BF$6,$G37&gt;=BF$5),IF(BF$5&gt;$N37,5,$K37)*10+IF(AND($F37&gt;=BF$5,$F37&lt;=BF$6),IF(AND($G37&gt;=BF$5,$G37&lt;=BF$6),5,IF($L37=1,2,1)),IF(AND($G37&gt;=BF$5,$G37&lt;=BF$6),IF($M37&gt;0,4,3),0)),IF(AND($D37&lt;=BF$6,$E37&gt;=BF$5),60,0)))</f>
        <v>0</v>
      </c>
      <c r="BG37" s="80">
        <f>IF(OR($A37="",NOT(ISNUMBER($G37))),"",IF(AND($F37&lt;=BG$6,$G37&gt;=BG$5),IF(BG$5&gt;$N37,5,$K37)*10+IF(AND($F37&gt;=BG$5,$F37&lt;=BG$6),IF(AND($G37&gt;=BG$5,$G37&lt;=BG$6),5,IF($L37=1,2,1)),IF(AND($G37&gt;=BG$5,$G37&lt;=BG$6),IF($M37&gt;0,4,3),0)),IF(AND($D37&lt;=BG$6,$E37&gt;=BG$5),60,0)))</f>
        <v>0</v>
      </c>
      <c r="BH37" s="80">
        <f>IF(OR($A37="",NOT(ISNUMBER($G37))),"",IF(AND($F37&lt;=BH$6,$G37&gt;=BH$5),IF(BH$5&gt;$N37,5,$K37)*10+IF(AND($F37&gt;=BH$5,$F37&lt;=BH$6),IF(AND($G37&gt;=BH$5,$G37&lt;=BH$6),5,IF($L37=1,2,1)),IF(AND($G37&gt;=BH$5,$G37&lt;=BH$6),IF($M37&gt;0,4,3),0)),IF(AND($D37&lt;=BH$6,$E37&gt;=BH$5),60,0)))</f>
        <v>0</v>
      </c>
      <c r="BI37" s="80">
        <f>IF(OR($A37="",NOT(ISNUMBER($G37))),"",IF(AND($F37&lt;=BI$6,$G37&gt;=BI$5),IF(BI$5&gt;$N37,5,$K37)*10+IF(AND($F37&gt;=BI$5,$F37&lt;=BI$6),IF(AND($G37&gt;=BI$5,$G37&lt;=BI$6),5,IF($L37=1,2,1)),IF(AND($G37&gt;=BI$5,$G37&lt;=BI$6),IF($M37&gt;0,4,3),0)),IF(AND($D37&lt;=BI$6,$E37&gt;=BI$5),60,0)))</f>
        <v>0</v>
      </c>
      <c r="BJ37" s="80">
        <f>IF(OR($A37="",NOT(ISNUMBER($G37))),"",IF(AND($F37&lt;=BJ$6,$G37&gt;=BJ$5),IF(BJ$5&gt;$N37,5,$K37)*10+IF(AND($F37&gt;=BJ$5,$F37&lt;=BJ$6),IF(AND($G37&gt;=BJ$5,$G37&lt;=BJ$6),5,IF($L37=1,2,1)),IF(AND($G37&gt;=BJ$5,$G37&lt;=BJ$6),IF($M37&gt;0,4,3),0)),IF(AND($D37&lt;=BJ$6,$E37&gt;=BJ$5),60,0)))</f>
        <v>0</v>
      </c>
      <c r="BK37" s="80">
        <f>IF(OR($A37="",NOT(ISNUMBER($G37))),"",IF(AND($F37&lt;=BK$6,$G37&gt;=BK$5),IF(BK$5&gt;$N37,5,$K37)*10+IF(AND($F37&gt;=BK$5,$F37&lt;=BK$6),IF(AND($G37&gt;=BK$5,$G37&lt;=BK$6),5,IF($L37=1,2,1)),IF(AND($G37&gt;=BK$5,$G37&lt;=BK$6),IF($M37&gt;0,4,3),0)),IF(AND($D37&lt;=BK$6,$E37&gt;=BK$5),60,0)))</f>
        <v>0</v>
      </c>
      <c r="BL37" s="80">
        <f>IF(OR($A37="",NOT(ISNUMBER($G37))),"",IF(AND($F37&lt;=BL$6,$G37&gt;=BL$5),IF(BL$5&gt;$N37,5,$K37)*10+IF(AND($F37&gt;=BL$5,$F37&lt;=BL$6),IF(AND($G37&gt;=BL$5,$G37&lt;=BL$6),5,IF($L37=1,2,1)),IF(AND($G37&gt;=BL$5,$G37&lt;=BL$6),IF($M37&gt;0,4,3),0)),IF(AND($D37&lt;=BL$6,$E37&gt;=BL$5),60,0)))</f>
        <v>0</v>
      </c>
      <c r="BM37" s="80">
        <f>IF(OR($A37="",NOT(ISNUMBER($G37))),"",IF(AND($F37&lt;=BM$6,$G37&gt;=BM$5),IF(BM$5&gt;$N37,5,$K37)*10+IF(AND($F37&gt;=BM$5,$F37&lt;=BM$6),IF(AND($G37&gt;=BM$5,$G37&lt;=BM$6),5,IF($L37=1,2,1)),IF(AND($G37&gt;=BM$5,$G37&lt;=BM$6),IF($M37&gt;0,4,3),0)),IF(AND($D37&lt;=BM$6,$E37&gt;=BM$5),60,0)))</f>
        <v>0</v>
      </c>
      <c r="BN37" s="80">
        <f>IF(OR($A37="",NOT(ISNUMBER($G37))),"",IF(AND($F37&lt;=BN$6,$G37&gt;=BN$5),IF(BN$5&gt;$N37,5,$K37)*10+IF(AND($F37&gt;=BN$5,$F37&lt;=BN$6),IF(AND($G37&gt;=BN$5,$G37&lt;=BN$6),5,IF($L37=1,2,1)),IF(AND($G37&gt;=BN$5,$G37&lt;=BN$6),IF($M37&gt;0,4,3),0)),IF(AND($D37&lt;=BN$6,$E37&gt;=BN$5),60,0)))</f>
        <v>0</v>
      </c>
      <c r="BO37" s="80">
        <f>IF(OR($A37="",NOT(ISNUMBER($G37))),"",IF(AND($F37&lt;=BO$6,$G37&gt;=BO$5),IF(BO$5&gt;$N37,5,$K37)*10+IF(AND($F37&gt;=BO$5,$F37&lt;=BO$6),IF(AND($G37&gt;=BO$5,$G37&lt;=BO$6),5,IF($L37=1,2,1)),IF(AND($G37&gt;=BO$5,$G37&lt;=BO$6),IF($M37&gt;0,4,3),0)),IF(AND($D37&lt;=BO$6,$E37&gt;=BO$5),60,0)))</f>
        <v>0</v>
      </c>
      <c r="BP37" s="80">
        <f>IF(OR($A37="",NOT(ISNUMBER($G37))),"",IF(AND($F37&lt;=BP$6,$G37&gt;=BP$5),IF(BP$5&gt;$N37,5,$K37)*10+IF(AND($F37&gt;=BP$5,$F37&lt;=BP$6),IF(AND($G37&gt;=BP$5,$G37&lt;=BP$6),5,IF($L37=1,2,1)),IF(AND($G37&gt;=BP$5,$G37&lt;=BP$6),IF($M37&gt;0,4,3),0)),IF(AND($D37&lt;=BP$6,$E37&gt;=BP$5),60,0)))</f>
        <v>0</v>
      </c>
      <c r="BQ37" s="80">
        <f>IF(OR($A37="",NOT(ISNUMBER($G37))),"",IF(AND($F37&lt;=BQ$6,$G37&gt;=BQ$5),IF(BQ$5&gt;$N37,5,$K37)*10+IF(AND($F37&gt;=BQ$5,$F37&lt;=BQ$6),IF(AND($G37&gt;=BQ$5,$G37&lt;=BQ$6),5,IF($L37=1,2,1)),IF(AND($G37&gt;=BQ$5,$G37&lt;=BQ$6),IF($M37&gt;0,4,3),0)),IF(AND($D37&lt;=BQ$6,$E37&gt;=BQ$5),60,0)))</f>
        <v>0</v>
      </c>
      <c r="BR37" s="80">
        <f>IF(OR($A37="",NOT(ISNUMBER($G37))),"",IF(AND($F37&lt;=BR$6,$G37&gt;=BR$5),IF(BR$5&gt;$N37,5,$K37)*10+IF(AND($F37&gt;=BR$5,$F37&lt;=BR$6),IF(AND($G37&gt;=BR$5,$G37&lt;=BR$6),5,IF($L37=1,2,1)),IF(AND($G37&gt;=BR$5,$G37&lt;=BR$6),IF($M37&gt;0,4,3),0)),IF(AND($D37&lt;=BR$6,$E37&gt;=BR$5),60,0)))</f>
        <v>0</v>
      </c>
      <c r="BS37" s="80">
        <f>IF(OR($A37="",NOT(ISNUMBER($G37))),"",IF(AND($F37&lt;=BS$6,$G37&gt;=BS$5),IF(BS$5&gt;$N37,5,$K37)*10+IF(AND($F37&gt;=BS$5,$F37&lt;=BS$6),IF(AND($G37&gt;=BS$5,$G37&lt;=BS$6),5,IF($L37=1,2,1)),IF(AND($G37&gt;=BS$5,$G37&lt;=BS$6),IF($M37&gt;0,4,3),0)),IF(AND($D37&lt;=BS$6,$E37&gt;=BS$5),60,0)))</f>
        <v>0</v>
      </c>
      <c r="BT37" s="80">
        <f>IF(OR($A37="",NOT(ISNUMBER($G37))),"",IF(AND($F37&lt;=BT$6,$G37&gt;=BT$5),IF(BT$5&gt;$N37,5,$K37)*10+IF(AND($F37&gt;=BT$5,$F37&lt;=BT$6),IF(AND($G37&gt;=BT$5,$G37&lt;=BT$6),5,IF($L37=1,2,1)),IF(AND($G37&gt;=BT$5,$G37&lt;=BT$6),IF($M37&gt;0,4,3),0)),IF(AND($D37&lt;=BT$6,$E37&gt;=BT$5),60,0)))</f>
        <v>0</v>
      </c>
      <c r="BU37" s="80">
        <f>IF(OR($A37="",NOT(ISNUMBER($G37))),"",IF(AND($F37&lt;=BU$6,$G37&gt;=BU$5),IF(BU$5&gt;$N37,5,$K37)*10+IF(AND($F37&gt;=BU$5,$F37&lt;=BU$6),IF(AND($G37&gt;=BU$5,$G37&lt;=BU$6),5,IF($L37=1,2,1)),IF(AND($G37&gt;=BU$5,$G37&lt;=BU$6),IF($M37&gt;0,4,3),0)),IF(AND($D37&lt;=BU$6,$E37&gt;=BU$5),60,0)))</f>
        <v>0</v>
      </c>
      <c r="BV37" s="80">
        <f>IF(OR($A37="",NOT(ISNUMBER($G37))),"",IF(AND($F37&lt;=BV$6,$G37&gt;=BV$5),IF(BV$5&gt;$N37,5,$K37)*10+IF(AND($F37&gt;=BV$5,$F37&lt;=BV$6),IF(AND($G37&gt;=BV$5,$G37&lt;=BV$6),5,IF($L37=1,2,1)),IF(AND($G37&gt;=BV$5,$G37&lt;=BV$6),IF($M37&gt;0,4,3),0)),IF(AND($D37&lt;=BV$6,$E37&gt;=BV$5),60,0)))</f>
        <v>0</v>
      </c>
      <c r="BW37" s="80">
        <f>IF(OR($A37="",NOT(ISNUMBER($G37))),"",IF(AND($F37&lt;=BW$6,$G37&gt;=BW$5),IF(BW$5&gt;$N37,5,$K37)*10+IF(AND($F37&gt;=BW$5,$F37&lt;=BW$6),IF(AND($G37&gt;=BW$5,$G37&lt;=BW$6),5,IF($L37=1,2,1)),IF(AND($G37&gt;=BW$5,$G37&lt;=BW$6),IF($M37&gt;0,4,3),0)),IF(AND($D37&lt;=BW$6,$E37&gt;=BW$5),60,0)))</f>
        <v>0</v>
      </c>
      <c r="BX37" s="80">
        <f>IF(OR($A37="",NOT(ISNUMBER($G37))),"",IF(AND($F37&lt;=BX$6,$G37&gt;=BX$5),IF(BX$5&gt;$N37,5,$K37)*10+IF(AND($F37&gt;=BX$5,$F37&lt;=BX$6),IF(AND($G37&gt;=BX$5,$G37&lt;=BX$6),5,IF($L37=1,2,1)),IF(AND($G37&gt;=BX$5,$G37&lt;=BX$6),IF($M37&gt;0,4,3),0)),IF(AND($D37&lt;=BX$6,$E37&gt;=BX$5),60,0)))</f>
        <v>0</v>
      </c>
      <c r="BY37" s="80">
        <f>IF(OR($A37="",NOT(ISNUMBER($G37))),"",IF(AND($F37&lt;=BY$6,$G37&gt;=BY$5),IF(BY$5&gt;$N37,5,$K37)*10+IF(AND($F37&gt;=BY$5,$F37&lt;=BY$6),IF(AND($G37&gt;=BY$5,$G37&lt;=BY$6),5,IF($L37=1,2,1)),IF(AND($G37&gt;=BY$5,$G37&lt;=BY$6),IF($M37&gt;0,4,3),0)),IF(AND($D37&lt;=BY$6,$E37&gt;=BY$5),60,0)))</f>
        <v>0</v>
      </c>
      <c r="BZ37" s="80">
        <f>IF(OR($A37="",NOT(ISNUMBER($G37))),"",IF(AND($F37&lt;=BZ$6,$G37&gt;=BZ$5),IF(BZ$5&gt;$N37,5,$K37)*10+IF(AND($F37&gt;=BZ$5,$F37&lt;=BZ$6),IF(AND($G37&gt;=BZ$5,$G37&lt;=BZ$6),5,IF($L37=1,2,1)),IF(AND($G37&gt;=BZ$5,$G37&lt;=BZ$6),IF($M37&gt;0,4,3),0)),IF(AND($D37&lt;=BZ$6,$E37&gt;=BZ$5),60,0)))</f>
        <v>0</v>
      </c>
      <c r="CA37" s="80">
        <f>IF(OR($A37="",NOT(ISNUMBER($G37))),"",IF(AND($F37&lt;=CA$6,$G37&gt;=CA$5),IF(CA$5&gt;$N37,5,$K37)*10+IF(AND($F37&gt;=CA$5,$F37&lt;=CA$6),IF(AND($G37&gt;=CA$5,$G37&lt;=CA$6),5,IF($L37=1,2,1)),IF(AND($G37&gt;=CA$5,$G37&lt;=CA$6),IF($M37&gt;0,4,3),0)),IF(AND($D37&lt;=CA$6,$E37&gt;=CA$5),60,0)))</f>
        <v>0</v>
      </c>
      <c r="CB37" s="80">
        <f>IF(OR($A37="",NOT(ISNUMBER($G37))),"",IF(AND($F37&lt;=CB$6,$G37&gt;=CB$5),IF(CB$5&gt;$N37,5,$K37)*10+IF(AND($F37&gt;=CB$5,$F37&lt;=CB$6),IF(AND($G37&gt;=CB$5,$G37&lt;=CB$6),5,IF($L37=1,2,1)),IF(AND($G37&gt;=CB$5,$G37&lt;=CB$6),IF($M37&gt;0,4,3),0)),IF(AND($D37&lt;=CB$6,$E37&gt;=CB$5),60,0)))</f>
        <v>0</v>
      </c>
      <c r="CC37" s="80">
        <f>IF(OR($A37="",NOT(ISNUMBER($G37))),"",IF(AND($F37&lt;=CC$6,$G37&gt;=CC$5),IF(CC$5&gt;$N37,5,$K37)*10+IF(AND($F37&gt;=CC$5,$F37&lt;=CC$6),IF(AND($G37&gt;=CC$5,$G37&lt;=CC$6),5,IF($L37=1,2,1)),IF(AND($G37&gt;=CC$5,$G37&lt;=CC$6),IF($M37&gt;0,4,3),0)),IF(AND($D37&lt;=CC$6,$E37&gt;=CC$5),60,0)))</f>
        <v>0</v>
      </c>
      <c r="CD37" s="80">
        <f>IF(OR($A37="",NOT(ISNUMBER($G37))),"",IF(AND($F37&lt;=CD$6,$G37&gt;=CD$5),IF(CD$5&gt;$N37,5,$K37)*10+IF(AND($F37&gt;=CD$5,$F37&lt;=CD$6),IF(AND($G37&gt;=CD$5,$G37&lt;=CD$6),5,IF($L37=1,2,1)),IF(AND($G37&gt;=CD$5,$G37&lt;=CD$6),IF($M37&gt;0,4,3),0)),IF(AND($D37&lt;=CD$6,$E37&gt;=CD$5),60,0)))</f>
        <v>0</v>
      </c>
      <c r="CE37" s="80">
        <f>IF(OR($A37="",NOT(ISNUMBER($G37))),"",IF(AND($F37&lt;=CE$6,$G37&gt;=CE$5),IF(CE$5&gt;$N37,5,$K37)*10+IF(AND($F37&gt;=CE$5,$F37&lt;=CE$6),IF(AND($G37&gt;=CE$5,$G37&lt;=CE$6),5,IF($L37=1,2,1)),IF(AND($G37&gt;=CE$5,$G37&lt;=CE$6),IF($M37&gt;0,4,3),0)),IF(AND($D37&lt;=CE$6,$E37&gt;=CE$5),60,0)))</f>
        <v>0</v>
      </c>
      <c r="CF37" s="80">
        <f>IF(OR($A37="",NOT(ISNUMBER($G37))),"",IF(AND($F37&lt;=CF$6,$G37&gt;=CF$5),IF(CF$5&gt;$N37,5,$K37)*10+IF(AND($F37&gt;=CF$5,$F37&lt;=CF$6),IF(AND($G37&gt;=CF$5,$G37&lt;=CF$6),5,IF($L37=1,2,1)),IF(AND($G37&gt;=CF$5,$G37&lt;=CF$6),IF($M37&gt;0,4,3),0)),IF(AND($D37&lt;=CF$6,$E37&gt;=CF$5),60,0)))</f>
        <v>0</v>
      </c>
      <c r="CG37" s="80">
        <f>IF(OR($A37="",NOT(ISNUMBER($G37))),"",IF(AND($F37&lt;=CG$6,$G37&gt;=CG$5),IF(CG$5&gt;$N37,5,$K37)*10+IF(AND($F37&gt;=CG$5,$F37&lt;=CG$6),IF(AND($G37&gt;=CG$5,$G37&lt;=CG$6),5,IF($L37=1,2,1)),IF(AND($G37&gt;=CG$5,$G37&lt;=CG$6),IF($M37&gt;0,4,3),0)),IF(AND($D37&lt;=CG$6,$E37&gt;=CG$5),60,0)))</f>
        <v>0</v>
      </c>
      <c r="CH37" s="80">
        <f>IF(OR($A37="",NOT(ISNUMBER($G37))),"",IF(AND($F37&lt;=CH$6,$G37&gt;=CH$5),IF(CH$5&gt;$N37,5,$K37)*10+IF(AND($F37&gt;=CH$5,$F37&lt;=CH$6),IF(AND($G37&gt;=CH$5,$G37&lt;=CH$6),5,IF($L37=1,2,1)),IF(AND($G37&gt;=CH$5,$G37&lt;=CH$6),IF($M37&gt;0,4,3),0)),IF(AND($D37&lt;=CH$6,$E37&gt;=CH$5),60,0)))</f>
        <v>0</v>
      </c>
      <c r="CI37" s="80">
        <f>IF(OR($A37="",NOT(ISNUMBER($G37))),"",IF(AND($F37&lt;=CI$6,$G37&gt;=CI$5),IF(CI$5&gt;$N37,5,$K37)*10+IF(AND($F37&gt;=CI$5,$F37&lt;=CI$6),IF(AND($G37&gt;=CI$5,$G37&lt;=CI$6),5,IF($L37=1,2,1)),IF(AND($G37&gt;=CI$5,$G37&lt;=CI$6),IF($M37&gt;0,4,3),0)),IF(AND($D37&lt;=CI$6,$E37&gt;=CI$5),60,0)))</f>
        <v>0</v>
      </c>
      <c r="CJ37" s="80">
        <f>IF(OR($A37="",NOT(ISNUMBER($G37))),"",IF(AND($F37&lt;=CJ$6,$G37&gt;=CJ$5),IF(CJ$5&gt;$N37,5,$K37)*10+IF(AND($F37&gt;=CJ$5,$F37&lt;=CJ$6),IF(AND($G37&gt;=CJ$5,$G37&lt;=CJ$6),5,IF($L37=1,2,1)),IF(AND($G37&gt;=CJ$5,$G37&lt;=CJ$6),IF($M37&gt;0,4,3),0)),IF(AND($D37&lt;=CJ$6,$E37&gt;=CJ$5),60,0)))</f>
        <v>0</v>
      </c>
      <c r="CK37" s="80">
        <f>IF(OR($A37="",NOT(ISNUMBER($G37))),"",IF(AND($F37&lt;=CK$6,$G37&gt;=CK$5),IF(CK$5&gt;$N37,5,$K37)*10+IF(AND($F37&gt;=CK$5,$F37&lt;=CK$6),IF(AND($G37&gt;=CK$5,$G37&lt;=CK$6),5,IF($L37=1,2,1)),IF(AND($G37&gt;=CK$5,$G37&lt;=CK$6),IF($M37&gt;0,4,3),0)),IF(AND($D37&lt;=CK$6,$E37&gt;=CK$5),60,0)))</f>
        <v>0</v>
      </c>
      <c r="CL37" s="80">
        <f>IF(OR($A37="",NOT(ISNUMBER($G37))),"",IF(AND($F37&lt;=CL$6,$G37&gt;=CL$5),IF(CL$5&gt;$N37,5,$K37)*10+IF(AND($F37&gt;=CL$5,$F37&lt;=CL$6),IF(AND($G37&gt;=CL$5,$G37&lt;=CL$6),5,IF($L37=1,2,1)),IF(AND($G37&gt;=CL$5,$G37&lt;=CL$6),IF($M37&gt;0,4,3),0)),IF(AND($D37&lt;=CL$6,$E37&gt;=CL$5),60,0)))</f>
        <v>0</v>
      </c>
      <c r="CM37" s="80">
        <f>IF(OR($A37="",NOT(ISNUMBER($G37))),"",IF(AND($F37&lt;=CM$6,$G37&gt;=CM$5),IF(CM$5&gt;$N37,5,$K37)*10+IF(AND($F37&gt;=CM$5,$F37&lt;=CM$6),IF(AND($G37&gt;=CM$5,$G37&lt;=CM$6),5,IF($L37=1,2,1)),IF(AND($G37&gt;=CM$5,$G37&lt;=CM$6),IF($M37&gt;0,4,3),0)),IF(AND($D37&lt;=CM$6,$E37&gt;=CM$5),60,0)))</f>
        <v>0</v>
      </c>
      <c r="CN37" s="80">
        <f>IF(OR($A37="",NOT(ISNUMBER($G37))),"",IF(AND($F37&lt;=CN$6,$G37&gt;=CN$5),IF(CN$5&gt;$N37,5,$K37)*10+IF(AND($F37&gt;=CN$5,$F37&lt;=CN$6),IF(AND($G37&gt;=CN$5,$G37&lt;=CN$6),5,IF($L37=1,2,1)),IF(AND($G37&gt;=CN$5,$G37&lt;=CN$6),IF($M37&gt;0,4,3),0)),IF(AND($D37&lt;=CN$6,$E37&gt;=CN$5),60,0)))</f>
        <v>0</v>
      </c>
      <c r="CO37" s="80">
        <f>IF(OR($A37="",NOT(ISNUMBER($G37))),"",IF(AND($F37&lt;=CO$6,$G37&gt;=CO$5),IF(CO$5&gt;$N37,5,$K37)*10+IF(AND($F37&gt;=CO$5,$F37&lt;=CO$6),IF(AND($G37&gt;=CO$5,$G37&lt;=CO$6),5,IF($L37=1,2,1)),IF(AND($G37&gt;=CO$5,$G37&lt;=CO$6),IF($M37&gt;0,4,3),0)),IF(AND($D37&lt;=CO$6,$E37&gt;=CO$5),60,0)))</f>
        <v>0</v>
      </c>
      <c r="CP37" s="80">
        <f>IF(OR($A37="",NOT(ISNUMBER($G37))),"",IF(AND($F37&lt;=CP$6,$G37&gt;=CP$5),IF(CP$5&gt;$N37,5,$K37)*10+IF(AND($F37&gt;=CP$5,$F37&lt;=CP$6),IF(AND($G37&gt;=CP$5,$G37&lt;=CP$6),5,IF($L37=1,2,1)),IF(AND($G37&gt;=CP$5,$G37&lt;=CP$6),IF($M37&gt;0,4,3),0)),IF(AND($D37&lt;=CP$6,$E37&gt;=CP$5),60,0)))</f>
        <v>0</v>
      </c>
      <c r="CQ37" s="80">
        <f>IF(OR($A37="",NOT(ISNUMBER($G37))),"",IF(AND($F37&lt;=CQ$6,$G37&gt;=CQ$5),IF(CQ$5&gt;$N37,5,$K37)*10+IF(AND($F37&gt;=CQ$5,$F37&lt;=CQ$6),IF(AND($G37&gt;=CQ$5,$G37&lt;=CQ$6),5,IF($L37=1,2,1)),IF(AND($G37&gt;=CQ$5,$G37&lt;=CQ$6),IF($M37&gt;0,4,3),0)),IF(AND($D37&lt;=CQ$6,$E37&gt;=CQ$5),60,0)))</f>
        <v>0</v>
      </c>
      <c r="CR37" s="80">
        <f>IF(OR($A37="",NOT(ISNUMBER($G37))),"",IF(AND($F37&lt;=CR$6,$G37&gt;=CR$5),IF(CR$5&gt;$N37,5,$K37)*10+IF(AND($F37&gt;=CR$5,$F37&lt;=CR$6),IF(AND($G37&gt;=CR$5,$G37&lt;=CR$6),5,IF($L37=1,2,1)),IF(AND($G37&gt;=CR$5,$G37&lt;=CR$6),IF($M37&gt;0,4,3),0)),IF(AND($D37&lt;=CR$6,$E37&gt;=CR$5),60,0)))</f>
        <v>0</v>
      </c>
      <c r="CS37" s="80">
        <f>IF(OR($A37="",NOT(ISNUMBER($G37))),"",IF(AND($F37&lt;=CS$6,$G37&gt;=CS$5),IF(CS$5&gt;$N37,5,$K37)*10+IF(AND($F37&gt;=CS$5,$F37&lt;=CS$6),IF(AND($G37&gt;=CS$5,$G37&lt;=CS$6),5,IF($L37=1,2,1)),IF(AND($G37&gt;=CS$5,$G37&lt;=CS$6),IF($M37&gt;0,4,3),0)),IF(AND($D37&lt;=CS$6,$E37&gt;=CS$5),60,0)))</f>
        <v>0</v>
      </c>
      <c r="CT37" s="80">
        <f>IF(OR($A37="",NOT(ISNUMBER($G37))),"",IF(AND($F37&lt;=CT$6,$G37&gt;=CT$5),IF(CT$5&gt;$N37,5,$K37)*10+IF(AND($F37&gt;=CT$5,$F37&lt;=CT$6),IF(AND($G37&gt;=CT$5,$G37&lt;=CT$6),5,IF($L37=1,2,1)),IF(AND($G37&gt;=CT$5,$G37&lt;=CT$6),IF($M37&gt;0,4,3),0)),IF(AND($D37&lt;=CT$6,$E37&gt;=CT$5),60,0)))</f>
        <v>0</v>
      </c>
      <c r="CU37" s="80">
        <f>IF(OR($A37="",NOT(ISNUMBER($G37))),"",IF(AND($F37&lt;=CU$6,$G37&gt;=CU$5),IF(CU$5&gt;$N37,5,$K37)*10+IF(AND($F37&gt;=CU$5,$F37&lt;=CU$6),IF(AND($G37&gt;=CU$5,$G37&lt;=CU$6),5,IF($L37=1,2,1)),IF(AND($G37&gt;=CU$5,$G37&lt;=CU$6),IF($M37&gt;0,4,3),0)),IF(AND($D37&lt;=CU$6,$E37&gt;=CU$5),60,0)))</f>
        <v>0</v>
      </c>
      <c r="CV37" s="80">
        <f>IF(OR($A37="",NOT(ISNUMBER($G37))),"",IF(AND($F37&lt;=CV$6,$G37&gt;=CV$5),IF(CV$5&gt;$N37,5,$K37)*10+IF(AND($F37&gt;=CV$5,$F37&lt;=CV$6),IF(AND($G37&gt;=CV$5,$G37&lt;=CV$6),5,IF($L37=1,2,1)),IF(AND($G37&gt;=CV$5,$G37&lt;=CV$6),IF($M37&gt;0,4,3),0)),IF(AND($D37&lt;=CV$6,$E37&gt;=CV$5),60,0)))</f>
        <v>0</v>
      </c>
      <c r="CW37" s="80">
        <f>IF(OR($A37="",NOT(ISNUMBER($G37))),"",IF(AND($F37&lt;=CW$6,$G37&gt;=CW$5),IF(CW$5&gt;$N37,5,$K37)*10+IF(AND($F37&gt;=CW$5,$F37&lt;=CW$6),IF(AND($G37&gt;=CW$5,$G37&lt;=CW$6),5,IF($L37=1,2,1)),IF(AND($G37&gt;=CW$5,$G37&lt;=CW$6),IF($M37&gt;0,4,3),0)),IF(AND($D37&lt;=CW$6,$E37&gt;=CW$5),60,0)))</f>
        <v>0</v>
      </c>
      <c r="CX37" s="80">
        <f>IF(OR($A37="",NOT(ISNUMBER($G37))),"",IF(AND($F37&lt;=CX$6,$G37&gt;=CX$5),IF(CX$5&gt;$N37,5,$K37)*10+IF(AND($F37&gt;=CX$5,$F37&lt;=CX$6),IF(AND($G37&gt;=CX$5,$G37&lt;=CX$6),5,IF($L37=1,2,1)),IF(AND($G37&gt;=CX$5,$G37&lt;=CX$6),IF($M37&gt;0,4,3),0)),IF(AND($D37&lt;=CX$6,$E37&gt;=CX$5),60,0)))</f>
        <v>0</v>
      </c>
      <c r="CY37" s="80">
        <f>IF(OR($A37="",NOT(ISNUMBER($G37))),"",IF(AND($F37&lt;=CY$6,$G37&gt;=CY$5),IF(CY$5&gt;$N37,5,$K37)*10+IF(AND($F37&gt;=CY$5,$F37&lt;=CY$6),IF(AND($G37&gt;=CY$5,$G37&lt;=CY$6),5,IF($L37=1,2,1)),IF(AND($G37&gt;=CY$5,$G37&lt;=CY$6),IF($M37&gt;0,4,3),0)),IF(AND($D37&lt;=CY$6,$E37&gt;=CY$5),60,0)))</f>
        <v>0</v>
      </c>
      <c r="CZ37" s="80">
        <f>IF(OR($A37="",NOT(ISNUMBER($G37))),"",IF(AND($F37&lt;=CZ$6,$G37&gt;=CZ$5),IF(CZ$5&gt;$N37,5,$K37)*10+IF(AND($F37&gt;=CZ$5,$F37&lt;=CZ$6),IF(AND($G37&gt;=CZ$5,$G37&lt;=CZ$6),5,IF($L37=1,2,1)),IF(AND($G37&gt;=CZ$5,$G37&lt;=CZ$6),IF($M37&gt;0,4,3),0)),IF(AND($D37&lt;=CZ$6,$E37&gt;=CZ$5),60,0)))</f>
        <v>0</v>
      </c>
      <c r="DA37" s="80">
        <f>IF(OR($A37="",NOT(ISNUMBER($G37))),"",IF(AND($F37&lt;=DA$6,$G37&gt;=DA$5),IF(DA$5&gt;$N37,5,$K37)*10+IF(AND($F37&gt;=DA$5,$F37&lt;=DA$6),IF(AND($G37&gt;=DA$5,$G37&lt;=DA$6),5,IF($L37=1,2,1)),IF(AND($G37&gt;=DA$5,$G37&lt;=DA$6),IF($M37&gt;0,4,3),0)),IF(AND($D37&lt;=DA$6,$E37&gt;=DA$5),60,0)))</f>
        <v>0</v>
      </c>
      <c r="DB37" s="80">
        <f>IF(OR($A37="",NOT(ISNUMBER($G37))),"",IF(AND($F37&lt;=DB$6,$G37&gt;=DB$5),IF(DB$5&gt;$N37,5,$K37)*10+IF(AND($F37&gt;=DB$5,$F37&lt;=DB$6),IF(AND($G37&gt;=DB$5,$G37&lt;=DB$6),5,IF($L37=1,2,1)),IF(AND($G37&gt;=DB$5,$G37&lt;=DB$6),IF($M37&gt;0,4,3),0)),IF(AND($D37&lt;=DB$6,$E37&gt;=DB$5),60,0)))</f>
        <v>0</v>
      </c>
      <c r="DC37" s="80">
        <f>IF(OR($A37="",NOT(ISNUMBER($G37))),"",IF(AND($F37&lt;=DC$6,$G37&gt;=DC$5),IF(DC$5&gt;$N37,5,$K37)*10+IF(AND($F37&gt;=DC$5,$F37&lt;=DC$6),IF(AND($G37&gt;=DC$5,$G37&lt;=DC$6),5,IF($L37=1,2,1)),IF(AND($G37&gt;=DC$5,$G37&lt;=DC$6),IF($M37&gt;0,4,3),0)),IF(AND($D37&lt;=DC$6,$E37&gt;=DC$5),60,0)))</f>
        <v>0</v>
      </c>
      <c r="DD37" s="80">
        <f>IF(OR($A37="",NOT(ISNUMBER($G37))),"",IF(AND($F37&lt;=DD$6,$G37&gt;=DD$5),IF(DD$5&gt;$N37,5,$K37)*10+IF(AND($F37&gt;=DD$5,$F37&lt;=DD$6),IF(AND($G37&gt;=DD$5,$G37&lt;=DD$6),5,IF($L37=1,2,1)),IF(AND($G37&gt;=DD$5,$G37&lt;=DD$6),IF($M37&gt;0,4,3),0)),IF(AND($D37&lt;=DD$6,$E37&gt;=DD$5),60,0)))</f>
        <v>0</v>
      </c>
      <c r="DE37" s="80">
        <f>IF(OR($A37="",NOT(ISNUMBER($G37))),"",IF(AND($F37&lt;=DE$6,$G37&gt;=DE$5),IF(DE$5&gt;$N37,5,$K37)*10+IF(AND($F37&gt;=DE$5,$F37&lt;=DE$6),IF(AND($G37&gt;=DE$5,$G37&lt;=DE$6),5,IF($L37=1,2,1)),IF(AND($G37&gt;=DE$5,$G37&lt;=DE$6),IF($M37&gt;0,4,3),0)),IF(AND($D37&lt;=DE$6,$E37&gt;=DE$5),60,0)))</f>
        <v>0</v>
      </c>
      <c r="DF37" s="80">
        <f>IF(OR($A37="",NOT(ISNUMBER($G37))),"",IF(AND($F37&lt;=DF$6,$G37&gt;=DF$5),IF(DF$5&gt;$N37,5,$K37)*10+IF(AND($F37&gt;=DF$5,$F37&lt;=DF$6),IF(AND($G37&gt;=DF$5,$G37&lt;=DF$6),5,IF($L37=1,2,1)),IF(AND($G37&gt;=DF$5,$G37&lt;=DF$6),IF($M37&gt;0,4,3),0)),IF(AND($D37&lt;=DF$6,$E37&gt;=DF$5),60,0)))</f>
        <v>0</v>
      </c>
      <c r="DG37" s="80">
        <f>IF(OR($A37="",NOT(ISNUMBER($G37))),"",IF(AND($F37&lt;=DG$6,$G37&gt;=DG$5),IF(DG$5&gt;$N37,5,$K37)*10+IF(AND($F37&gt;=DG$5,$F37&lt;=DG$6),IF(AND($G37&gt;=DG$5,$G37&lt;=DG$6),5,IF($L37=1,2,1)),IF(AND($G37&gt;=DG$5,$G37&lt;=DG$6),IF($M37&gt;0,4,3),0)),IF(AND($D37&lt;=DG$6,$E37&gt;=DG$5),60,0)))</f>
        <v>0</v>
      </c>
      <c r="DH37" s="80">
        <f>IF(OR($A37="",NOT(ISNUMBER($G37))),"",IF(AND($F37&lt;=DH$6,$G37&gt;=DH$5),IF(DH$5&gt;$N37,5,$K37)*10+IF(AND($F37&gt;=DH$5,$F37&lt;=DH$6),IF(AND($G37&gt;=DH$5,$G37&lt;=DH$6),5,IF($L37=1,2,1)),IF(AND($G37&gt;=DH$5,$G37&lt;=DH$6),IF($M37&gt;0,4,3),0)),IF(AND($D37&lt;=DH$6,$E37&gt;=DH$5),60,0)))</f>
        <v>0</v>
      </c>
      <c r="DI37" s="80">
        <f>IF(OR($A37="",NOT(ISNUMBER($G37))),"",IF(AND($F37&lt;=DI$6,$G37&gt;=DI$5),IF(DI$5&gt;$N37,5,$K37)*10+IF(AND($F37&gt;=DI$5,$F37&lt;=DI$6),IF(AND($G37&gt;=DI$5,$G37&lt;=DI$6),5,IF($L37=1,2,1)),IF(AND($G37&gt;=DI$5,$G37&lt;=DI$6),IF($M37&gt;0,4,3),0)),IF(AND($D37&lt;=DI$6,$E37&gt;=DI$5),60,0)))</f>
        <v>0</v>
      </c>
      <c r="DJ37" s="80">
        <f>IF(OR($A37="",NOT(ISNUMBER($G37))),"",IF(AND($F37&lt;=DJ$6,$G37&gt;=DJ$5),IF(DJ$5&gt;$N37,5,$K37)*10+IF(AND($F37&gt;=DJ$5,$F37&lt;=DJ$6),IF(AND($G37&gt;=DJ$5,$G37&lt;=DJ$6),5,IF($L37=1,2,1)),IF(AND($G37&gt;=DJ$5,$G37&lt;=DJ$6),IF($M37&gt;0,4,3),0)),IF(AND($D37&lt;=DJ$6,$E37&gt;=DJ$5),60,0)))</f>
        <v>0</v>
      </c>
      <c r="DK37" s="80">
        <f>IF(OR($A37="",NOT(ISNUMBER($G37))),"",IF(AND($F37&lt;=DK$6,$G37&gt;=DK$5),IF(DK$5&gt;$N37,5,$K37)*10+IF(AND($F37&gt;=DK$5,$F37&lt;=DK$6),IF(AND($G37&gt;=DK$5,$G37&lt;=DK$6),5,IF($L37=1,2,1)),IF(AND($G37&gt;=DK$5,$G37&lt;=DK$6),IF($M37&gt;0,4,3),0)),IF(AND($D37&lt;=DK$6,$E37&gt;=DK$5),60,0)))</f>
        <v>0</v>
      </c>
      <c r="DL37" s="80">
        <f>IF(OR($A37="",NOT(ISNUMBER($G37))),"",IF(AND($F37&lt;=DL$6,$G37&gt;=DL$5),IF(DL$5&gt;$N37,5,$K37)*10+IF(AND($F37&gt;=DL$5,$F37&lt;=DL$6),IF(AND($G37&gt;=DL$5,$G37&lt;=DL$6),5,IF($L37=1,2,1)),IF(AND($G37&gt;=DL$5,$G37&lt;=DL$6),IF($M37&gt;0,4,3),0)),IF(AND($D37&lt;=DL$6,$E37&gt;=DL$5),60,0)))</f>
        <v>0</v>
      </c>
      <c r="DM37" s="80">
        <f>IF(OR($A37="",NOT(ISNUMBER($G37))),"",IF(AND($F37&lt;=DM$6,$G37&gt;=DM$5),IF(DM$5&gt;$N37,5,$K37)*10+IF(AND($F37&gt;=DM$5,$F37&lt;=DM$6),IF(AND($G37&gt;=DM$5,$G37&lt;=DM$6),5,IF($L37=1,2,1)),IF(AND($G37&gt;=DM$5,$G37&lt;=DM$6),IF($M37&gt;0,4,3),0)),IF(AND($D37&lt;=DM$6,$E37&gt;=DM$5),60,0)))</f>
        <v>0</v>
      </c>
      <c r="DN37" s="80">
        <f>IF(OR($A37="",NOT(ISNUMBER($G37))),"",IF(AND($F37&lt;=DN$6,$G37&gt;=DN$5),IF(DN$5&gt;$N37,5,$K37)*10+IF(AND($F37&gt;=DN$5,$F37&lt;=DN$6),IF(AND($G37&gt;=DN$5,$G37&lt;=DN$6),5,IF($L37=1,2,1)),IF(AND($G37&gt;=DN$5,$G37&lt;=DN$6),IF($M37&gt;0,4,3),0)),IF(AND($D37&lt;=DN$6,$E37&gt;=DN$5),60,0)))</f>
        <v>0</v>
      </c>
      <c r="DO37" s="80">
        <f>IF(OR($A37="",NOT(ISNUMBER($G37))),"",IF(AND($F37&lt;=DO$6,$G37&gt;=DO$5),IF(DO$5&gt;$N37,5,$K37)*10+IF(AND($F37&gt;=DO$5,$F37&lt;=DO$6),IF(AND($G37&gt;=DO$5,$G37&lt;=DO$6),5,IF($L37=1,2,1)),IF(AND($G37&gt;=DO$5,$G37&lt;=DO$6),IF($M37&gt;0,4,3),0)),IF(AND($D37&lt;=DO$6,$E37&gt;=DO$5),60,0)))</f>
        <v>0</v>
      </c>
      <c r="DP37" s="80">
        <f>IF(OR($A37="",NOT(ISNUMBER($G37))),"",IF(AND($F37&lt;=DP$6,$G37&gt;=DP$5),IF(DP$5&gt;$N37,5,$K37)*10+IF(AND($F37&gt;=DP$5,$F37&lt;=DP$6),IF(AND($G37&gt;=DP$5,$G37&lt;=DP$6),5,IF($L37=1,2,1)),IF(AND($G37&gt;=DP$5,$G37&lt;=DP$6),IF($M37&gt;0,4,3),0)),IF(AND($D37&lt;=DP$6,$E37&gt;=DP$5),60,0)))</f>
        <v>0</v>
      </c>
      <c r="DQ37" s="80">
        <f>IF(OR($A37="",NOT(ISNUMBER($G37))),"",IF(AND($F37&lt;=DQ$6,$G37&gt;=DQ$5),IF(DQ$5&gt;$N37,5,$K37)*10+IF(AND($F37&gt;=DQ$5,$F37&lt;=DQ$6),IF(AND($G37&gt;=DQ$5,$G37&lt;=DQ$6),5,IF($L37=1,2,1)),IF(AND($G37&gt;=DQ$5,$G37&lt;=DQ$6),IF($M37&gt;0,4,3),0)),IF(AND($D37&lt;=DQ$6,$E37&gt;=DQ$5),60,0)))</f>
        <v>0</v>
      </c>
      <c r="DR37" s="80">
        <f>IF(OR($A37="",NOT(ISNUMBER($G37))),"",IF(AND($F37&lt;=DR$6,$G37&gt;=DR$5),IF(DR$5&gt;$N37,5,$K37)*10+IF(AND($F37&gt;=DR$5,$F37&lt;=DR$6),IF(AND($G37&gt;=DR$5,$G37&lt;=DR$6),5,IF($L37=1,2,1)),IF(AND($G37&gt;=DR$5,$G37&lt;=DR$6),IF($M37&gt;0,4,3),0)),IF(AND($D37&lt;=DR$6,$E37&gt;=DR$5),60,0)))</f>
        <v>0</v>
      </c>
      <c r="DS37" s="80">
        <f>IF(OR($A37="",NOT(ISNUMBER($G37))),"",IF(AND($F37&lt;=DS$6,$G37&gt;=DS$5),IF(DS$5&gt;$N37,5,$K37)*10+IF(AND($F37&gt;=DS$5,$F37&lt;=DS$6),IF(AND($G37&gt;=DS$5,$G37&lt;=DS$6),5,IF($L37=1,2,1)),IF(AND($G37&gt;=DS$5,$G37&lt;=DS$6),IF($M37&gt;0,4,3),0)),IF(AND($D37&lt;=DS$6,$E37&gt;=DS$5),60,0)))</f>
        <v>0</v>
      </c>
      <c r="DT37" s="80">
        <f>IF(OR($A37="",NOT(ISNUMBER($G37))),"",IF(AND($F37&lt;=DT$6,$G37&gt;=DT$5),IF(DT$5&gt;$N37,5,$K37)*10+IF(AND($F37&gt;=DT$5,$F37&lt;=DT$6),IF(AND($G37&gt;=DT$5,$G37&lt;=DT$6),5,IF($L37=1,2,1)),IF(AND($G37&gt;=DT$5,$G37&lt;=DT$6),IF($M37&gt;0,4,3),0)),IF(AND($D37&lt;=DT$6,$E37&gt;=DT$5),60,0)))</f>
        <v>0</v>
      </c>
      <c r="DU37" s="80">
        <f>IF(OR($A37="",NOT(ISNUMBER($G37))),"",IF(AND($F37&lt;=DU$6,$G37&gt;=DU$5),IF(DU$5&gt;$N37,5,$K37)*10+IF(AND($F37&gt;=DU$5,$F37&lt;=DU$6),IF(AND($G37&gt;=DU$5,$G37&lt;=DU$6),5,IF($L37=1,2,1)),IF(AND($G37&gt;=DU$5,$G37&lt;=DU$6),IF($M37&gt;0,4,3),0)),IF(AND($D37&lt;=DU$6,$E37&gt;=DU$5),60,0)))</f>
        <v>0</v>
      </c>
      <c r="DV37" s="80">
        <f>IF(OR($A37="",NOT(ISNUMBER($G37))),"",IF(AND($F37&lt;=DV$6,$G37&gt;=DV$5),IF(DV$5&gt;$N37,5,$K37)*10+IF(AND($F37&gt;=DV$5,$F37&lt;=DV$6),IF(AND($G37&gt;=DV$5,$G37&lt;=DV$6),5,IF($L37=1,2,1)),IF(AND($G37&gt;=DV$5,$G37&lt;=DV$6),IF($M37&gt;0,4,3),0)),IF(AND($D37&lt;=DV$6,$E37&gt;=DV$5),60,0)))</f>
        <v>0</v>
      </c>
      <c r="DW37" s="80">
        <f>IF(OR($A37="",NOT(ISNUMBER($G37))),"",IF(AND($F37&lt;=DW$6,$G37&gt;=DW$5),IF(DW$5&gt;$N37,5,$K37)*10+IF(AND($F37&gt;=DW$5,$F37&lt;=DW$6),IF(AND($G37&gt;=DW$5,$G37&lt;=DW$6),5,IF($L37=1,2,1)),IF(AND($G37&gt;=DW$5,$G37&lt;=DW$6),IF($M37&gt;0,4,3),0)),IF(AND($D37&lt;=DW$6,$E37&gt;=DW$5),60,0)))</f>
        <v>0</v>
      </c>
      <c r="DX37" s="80">
        <f>IF(OR($A37="",NOT(ISNUMBER($G37))),"",IF(AND($F37&lt;=DX$6,$G37&gt;=DX$5),IF(DX$5&gt;$N37,5,$K37)*10+IF(AND($F37&gt;=DX$5,$F37&lt;=DX$6),IF(AND($G37&gt;=DX$5,$G37&lt;=DX$6),5,IF($L37=1,2,1)),IF(AND($G37&gt;=DX$5,$G37&lt;=DX$6),IF($M37&gt;0,4,3),0)),IF(AND($D37&lt;=DX$6,$E37&gt;=DX$5),60,0)))</f>
        <v>0</v>
      </c>
      <c r="DY37" s="80">
        <f>IF(OR($A37="",NOT(ISNUMBER($G37))),"",IF(AND($F37&lt;=DY$6,$G37&gt;=DY$5),IF(DY$5&gt;$N37,5,$K37)*10+IF(AND($F37&gt;=DY$5,$F37&lt;=DY$6),IF(AND($G37&gt;=DY$5,$G37&lt;=DY$6),5,IF($L37=1,2,1)),IF(AND($G37&gt;=DY$5,$G37&lt;=DY$6),IF($M37&gt;0,4,3),0)),IF(AND($D37&lt;=DY$6,$E37&gt;=DY$5),60,0)))</f>
        <v>0</v>
      </c>
      <c r="DZ37" s="80">
        <f>IF(OR($A37="",NOT(ISNUMBER($G37))),"",IF(AND($F37&lt;=DZ$6,$G37&gt;=DZ$5),IF(DZ$5&gt;$N37,5,$K37)*10+IF(AND($F37&gt;=DZ$5,$F37&lt;=DZ$6),IF(AND($G37&gt;=DZ$5,$G37&lt;=DZ$6),5,IF($L37=1,2,1)),IF(AND($G37&gt;=DZ$5,$G37&lt;=DZ$6),IF($M37&gt;0,4,3),0)),IF(AND($D37&lt;=DZ$6,$E37&gt;=DZ$5),60,0)))</f>
        <v>0</v>
      </c>
      <c r="EA37" s="80">
        <f>IF(OR($A37="",NOT(ISNUMBER($G37))),"",IF(AND($F37&lt;=EA$6,$G37&gt;=EA$5),IF(EA$5&gt;$N37,5,$K37)*10+IF(AND($F37&gt;=EA$5,$F37&lt;=EA$6),IF(AND($G37&gt;=EA$5,$G37&lt;=EA$6),5,IF($L37=1,2,1)),IF(AND($G37&gt;=EA$5,$G37&lt;=EA$6),IF($M37&gt;0,4,3),0)),IF(AND($D37&lt;=EA$6,$E37&gt;=EA$5),60,0)))</f>
        <v>0</v>
      </c>
      <c r="EB37" s="80">
        <f>IF(OR($A37="",NOT(ISNUMBER($G37))),"",IF(AND($F37&lt;=EB$6,$G37&gt;=EB$5),IF(EB$5&gt;$N37,5,$K37)*10+IF(AND($F37&gt;=EB$5,$F37&lt;=EB$6),IF(AND($G37&gt;=EB$5,$G37&lt;=EB$6),5,IF($L37=1,2,1)),IF(AND($G37&gt;=EB$5,$G37&lt;=EB$6),IF($M37&gt;0,4,3),0)),IF(AND($D37&lt;=EB$6,$E37&gt;=EB$5),60,0)))</f>
        <v>0</v>
      </c>
      <c r="EC37" s="80">
        <f>IF(OR($A37="",NOT(ISNUMBER($G37))),"",IF(AND($F37&lt;=EC$6,$G37&gt;=EC$5),IF(EC$5&gt;$N37,5,$K37)*10+IF(AND($F37&gt;=EC$5,$F37&lt;=EC$6),IF(AND($G37&gt;=EC$5,$G37&lt;=EC$6),5,IF($L37=1,2,1)),IF(AND($G37&gt;=EC$5,$G37&lt;=EC$6),IF($M37&gt;0,4,3),0)),IF(AND($D37&lt;=EC$6,$E37&gt;=EC$5),60,0)))</f>
        <v>0</v>
      </c>
      <c r="ED37" s="80">
        <f>IF(OR($A37="",NOT(ISNUMBER($G37))),"",IF(AND($F37&lt;=ED$6,$G37&gt;=ED$5),IF(ED$5&gt;$N37,5,$K37)*10+IF(AND($F37&gt;=ED$5,$F37&lt;=ED$6),IF(AND($G37&gt;=ED$5,$G37&lt;=ED$6),5,IF($L37=1,2,1)),IF(AND($G37&gt;=ED$5,$G37&lt;=ED$6),IF($M37&gt;0,4,3),0)),IF(AND($D37&lt;=ED$6,$E37&gt;=ED$5),60,0)))</f>
        <v>0</v>
      </c>
    </row>
    <row r="38" ht="18" customHeight="1">
      <c r="A38" s="52">
        <f>IF(Tasks!$B38="","",Tasks!$A38)</f>
        <v>28</v>
      </c>
      <c r="B38" s="78" t="str">
        <f>IF(Tasks!$B38="","",Tasks!$B38)</f>
        <v>METAL | Powder coating all components</v>
      </c>
      <c r="C38" s="25" t="str">
        <f>IF($B38="","",IF(AND(Tasks!$D38="",Tasks!$G38=""),"-",IF(Tasks!$D38="","",Tasks!$D38&amp;IF(OR(Tasks!$E38="",Tasks!$E38="FS"),IF(N(Tasks!$F38)=0,"","FS"),Tasks!$E38)&amp;IF(N(Tasks!$F38)=0,"",IF(Tasks!$F38&gt;0,"+","")&amp;Tasks!$F38))&amp;IF(AND(Tasks!$D38&lt;&gt;"",Tasks!$G38&lt;&gt;""),", ","")&amp;IF(Tasks!$G38="","",Tasks!$G38&amp;IF(OR(Tasks!$H38="",Tasks!$H38="FS"),IF(N(Tasks!$I38)=0,"","FS"),Tasks!$H38)&amp;IF(N(Tasks!$I38)=0,"",IF(Tasks!$I38&gt;0,"+","")&amp;Tasks!$I38))))</f>
        <v>27</v>
      </c>
      <c r="D38" s="51">
        <f>IF(OR($B38="",Tasks!$Q38=""),"",Tasks!$Q38)</f>
        <v>46382.0</v>
      </c>
      <c r="E38" s="51">
        <f>IF(OR($B38="",Tasks!$R38=""),"",Tasks!$R38)</f>
        <v>46394.0</v>
      </c>
      <c r="F38" s="51">
        <f>IF(OR($B38="",Tasks!$S38=""),"",Tasks!$S38)</f>
        <v>46382.0</v>
      </c>
      <c r="G38" s="51">
        <f>IF(OR($B38="",Tasks!$T38=""),"",Tasks!$T38)</f>
        <v>46394.0</v>
      </c>
      <c r="H38" s="52" t="str">
        <f>IF($B38="","",Tasks!$AE38)</f>
        <v>Not Started</v>
      </c>
      <c r="I38" s="79">
        <f>IF($B38="","",Tasks!$AF38)</f>
        <v>0</v>
      </c>
      <c r="J38" s="53">
        <f>IF(OR($B38="",Tasks!$V38=""),"",Tasks!$V38)</f>
        <v>0</v>
      </c>
      <c r="K38" s="52">
        <f>IF($B38="","",Tasks!$AA38)</f>
        <v>3</v>
      </c>
      <c r="L38" s="52">
        <f>IF($B38="","",Tasks!$AB38)</f>
        <v>1</v>
      </c>
      <c r="M38" s="52">
        <f>IF($B38="","",Tasks!$Z38)</f>
        <v>1</v>
      </c>
      <c r="N38" s="52">
        <f>IF(OR($B38="",Tasks!$AG38=""),"",Tasks!$AG38)</f>
        <v>46394.0</v>
      </c>
      <c r="O38" s="80">
        <f>IF(OR($A38="",NOT(ISNUMBER($G38))),"",IF(AND($F38&lt;=O$6,$G38&gt;=O$5),IF(O$5&gt;$N38,5,$K38)*10+IF(AND($F38&gt;=O$5,$F38&lt;=O$6),IF(AND($G38&gt;=O$5,$G38&lt;=O$6),5,IF($L38=1,2,1)),IF(AND($G38&gt;=O$5,$G38&lt;=O$6),IF($M38&gt;0,4,3),0)),IF(AND($D38&lt;=O$6,$E38&gt;=O$5),60,0)))</f>
        <v>0</v>
      </c>
      <c r="P38" s="80">
        <f>IF(OR($A38="",NOT(ISNUMBER($G38))),"",IF(AND($F38&lt;=P$6,$G38&gt;=P$5),IF(P$5&gt;$N38,5,$K38)*10+IF(AND($F38&gt;=P$5,$F38&lt;=P$6),IF(AND($G38&gt;=P$5,$G38&lt;=P$6),5,IF($L38=1,2,1)),IF(AND($G38&gt;=P$5,$G38&lt;=P$6),IF($M38&gt;0,4,3),0)),IF(AND($D38&lt;=P$6,$E38&gt;=P$5),60,0)))</f>
        <v>0</v>
      </c>
      <c r="Q38" s="80">
        <f>IF(OR($A38="",NOT(ISNUMBER($G38))),"",IF(AND($F38&lt;=Q$6,$G38&gt;=Q$5),IF(Q$5&gt;$N38,5,$K38)*10+IF(AND($F38&gt;=Q$5,$F38&lt;=Q$6),IF(AND($G38&gt;=Q$5,$G38&lt;=Q$6),5,IF($L38=1,2,1)),IF(AND($G38&gt;=Q$5,$G38&lt;=Q$6),IF($M38&gt;0,4,3),0)),IF(AND($D38&lt;=Q$6,$E38&gt;=Q$5),60,0)))</f>
        <v>0</v>
      </c>
      <c r="R38" s="80">
        <f>IF(OR($A38="",NOT(ISNUMBER($G38))),"",IF(AND($F38&lt;=R$6,$G38&gt;=R$5),IF(R$5&gt;$N38,5,$K38)*10+IF(AND($F38&gt;=R$5,$F38&lt;=R$6),IF(AND($G38&gt;=R$5,$G38&lt;=R$6),5,IF($L38=1,2,1)),IF(AND($G38&gt;=R$5,$G38&lt;=R$6),IF($M38&gt;0,4,3),0)),IF(AND($D38&lt;=R$6,$E38&gt;=R$5),60,0)))</f>
        <v>0</v>
      </c>
      <c r="S38" s="80">
        <f>IF(OR($A38="",NOT(ISNUMBER($G38))),"",IF(AND($F38&lt;=S$6,$G38&gt;=S$5),IF(S$5&gt;$N38,5,$K38)*10+IF(AND($F38&gt;=S$5,$F38&lt;=S$6),IF(AND($G38&gt;=S$5,$G38&lt;=S$6),5,IF($L38=1,2,1)),IF(AND($G38&gt;=S$5,$G38&lt;=S$6),IF($M38&gt;0,4,3),0)),IF(AND($D38&lt;=S$6,$E38&gt;=S$5),60,0)))</f>
        <v>0</v>
      </c>
      <c r="T38" s="80">
        <f>IF(OR($A38="",NOT(ISNUMBER($G38))),"",IF(AND($F38&lt;=T$6,$G38&gt;=T$5),IF(T$5&gt;$N38,5,$K38)*10+IF(AND($F38&gt;=T$5,$F38&lt;=T$6),IF(AND($G38&gt;=T$5,$G38&lt;=T$6),5,IF($L38=1,2,1)),IF(AND($G38&gt;=T$5,$G38&lt;=T$6),IF($M38&gt;0,4,3),0)),IF(AND($D38&lt;=T$6,$E38&gt;=T$5),60,0)))</f>
        <v>0</v>
      </c>
      <c r="U38" s="80">
        <f>IF(OR($A38="",NOT(ISNUMBER($G38))),"",IF(AND($F38&lt;=U$6,$G38&gt;=U$5),IF(U$5&gt;$N38,5,$K38)*10+IF(AND($F38&gt;=U$5,$F38&lt;=U$6),IF(AND($G38&gt;=U$5,$G38&lt;=U$6),5,IF($L38=1,2,1)),IF(AND($G38&gt;=U$5,$G38&lt;=U$6),IF($M38&gt;0,4,3),0)),IF(AND($D38&lt;=U$6,$E38&gt;=U$5),60,0)))</f>
        <v>0</v>
      </c>
      <c r="V38" s="80">
        <f>IF(OR($A38="",NOT(ISNUMBER($G38))),"",IF(AND($F38&lt;=V$6,$G38&gt;=V$5),IF(V$5&gt;$N38,5,$K38)*10+IF(AND($F38&gt;=V$5,$F38&lt;=V$6),IF(AND($G38&gt;=V$5,$G38&lt;=V$6),5,IF($L38=1,2,1)),IF(AND($G38&gt;=V$5,$G38&lt;=V$6),IF($M38&gt;0,4,3),0)),IF(AND($D38&lt;=V$6,$E38&gt;=V$5),60,0)))</f>
        <v>0</v>
      </c>
      <c r="W38" s="80">
        <f>IF(OR($A38="",NOT(ISNUMBER($G38))),"",IF(AND($F38&lt;=W$6,$G38&gt;=W$5),IF(W$5&gt;$N38,5,$K38)*10+IF(AND($F38&gt;=W$5,$F38&lt;=W$6),IF(AND($G38&gt;=W$5,$G38&lt;=W$6),5,IF($L38=1,2,1)),IF(AND($G38&gt;=W$5,$G38&lt;=W$6),IF($M38&gt;0,4,3),0)),IF(AND($D38&lt;=W$6,$E38&gt;=W$5),60,0)))</f>
        <v>0</v>
      </c>
      <c r="X38" s="80">
        <f>IF(OR($A38="",NOT(ISNUMBER($G38))),"",IF(AND($F38&lt;=X$6,$G38&gt;=X$5),IF(X$5&gt;$N38,5,$K38)*10+IF(AND($F38&gt;=X$5,$F38&lt;=X$6),IF(AND($G38&gt;=X$5,$G38&lt;=X$6),5,IF($L38=1,2,1)),IF(AND($G38&gt;=X$5,$G38&lt;=X$6),IF($M38&gt;0,4,3),0)),IF(AND($D38&lt;=X$6,$E38&gt;=X$5),60,0)))</f>
        <v>0</v>
      </c>
      <c r="Y38" s="80">
        <f>IF(OR($A38="",NOT(ISNUMBER($G38))),"",IF(AND($F38&lt;=Y$6,$G38&gt;=Y$5),IF(Y$5&gt;$N38,5,$K38)*10+IF(AND($F38&gt;=Y$5,$F38&lt;=Y$6),IF(AND($G38&gt;=Y$5,$G38&lt;=Y$6),5,IF($L38=1,2,1)),IF(AND($G38&gt;=Y$5,$G38&lt;=Y$6),IF($M38&gt;0,4,3),0)),IF(AND($D38&lt;=Y$6,$E38&gt;=Y$5),60,0)))</f>
        <v>32</v>
      </c>
      <c r="Z38" s="80">
        <f>IF(OR($A38="",NOT(ISNUMBER($G38))),"",IF(AND($F38&lt;=Z$6,$G38&gt;=Z$5),IF(Z$5&gt;$N38,5,$K38)*10+IF(AND($F38&gt;=Z$5,$F38&lt;=Z$6),IF(AND($G38&gt;=Z$5,$G38&lt;=Z$6),5,IF($L38=1,2,1)),IF(AND($G38&gt;=Z$5,$G38&lt;=Z$6),IF($M38&gt;0,4,3),0)),IF(AND($D38&lt;=Z$6,$E38&gt;=Z$5),60,0)))</f>
        <v>30</v>
      </c>
      <c r="AA38" s="80">
        <f>IF(OR($A38="",NOT(ISNUMBER($G38))),"",IF(AND($F38&lt;=AA$6,$G38&gt;=AA$5),IF(AA$5&gt;$N38,5,$K38)*10+IF(AND($F38&gt;=AA$5,$F38&lt;=AA$6),IF(AND($G38&gt;=AA$5,$G38&lt;=AA$6),5,IF($L38=1,2,1)),IF(AND($G38&gt;=AA$5,$G38&lt;=AA$6),IF($M38&gt;0,4,3),0)),IF(AND($D38&lt;=AA$6,$E38&gt;=AA$5),60,0)))</f>
        <v>34</v>
      </c>
      <c r="AB38" s="80">
        <f>IF(OR($A38="",NOT(ISNUMBER($G38))),"",IF(AND($F38&lt;=AB$6,$G38&gt;=AB$5),IF(AB$5&gt;$N38,5,$K38)*10+IF(AND($F38&gt;=AB$5,$F38&lt;=AB$6),IF(AND($G38&gt;=AB$5,$G38&lt;=AB$6),5,IF($L38=1,2,1)),IF(AND($G38&gt;=AB$5,$G38&lt;=AB$6),IF($M38&gt;0,4,3),0)),IF(AND($D38&lt;=AB$6,$E38&gt;=AB$5),60,0)))</f>
        <v>0</v>
      </c>
      <c r="AC38" s="80">
        <f>IF(OR($A38="",NOT(ISNUMBER($G38))),"",IF(AND($F38&lt;=AC$6,$G38&gt;=AC$5),IF(AC$5&gt;$N38,5,$K38)*10+IF(AND($F38&gt;=AC$5,$F38&lt;=AC$6),IF(AND($G38&gt;=AC$5,$G38&lt;=AC$6),5,IF($L38=1,2,1)),IF(AND($G38&gt;=AC$5,$G38&lt;=AC$6),IF($M38&gt;0,4,3),0)),IF(AND($D38&lt;=AC$6,$E38&gt;=AC$5),60,0)))</f>
        <v>0</v>
      </c>
      <c r="AD38" s="80">
        <f>IF(OR($A38="",NOT(ISNUMBER($G38))),"",IF(AND($F38&lt;=AD$6,$G38&gt;=AD$5),IF(AD$5&gt;$N38,5,$K38)*10+IF(AND($F38&gt;=AD$5,$F38&lt;=AD$6),IF(AND($G38&gt;=AD$5,$G38&lt;=AD$6),5,IF($L38=1,2,1)),IF(AND($G38&gt;=AD$5,$G38&lt;=AD$6),IF($M38&gt;0,4,3),0)),IF(AND($D38&lt;=AD$6,$E38&gt;=AD$5),60,0)))</f>
        <v>0</v>
      </c>
      <c r="AE38" s="80">
        <f>IF(OR($A38="",NOT(ISNUMBER($G38))),"",IF(AND($F38&lt;=AE$6,$G38&gt;=AE$5),IF(AE$5&gt;$N38,5,$K38)*10+IF(AND($F38&gt;=AE$5,$F38&lt;=AE$6),IF(AND($G38&gt;=AE$5,$G38&lt;=AE$6),5,IF($L38=1,2,1)),IF(AND($G38&gt;=AE$5,$G38&lt;=AE$6),IF($M38&gt;0,4,3),0)),IF(AND($D38&lt;=AE$6,$E38&gt;=AE$5),60,0)))</f>
        <v>0</v>
      </c>
      <c r="AF38" s="80">
        <f>IF(OR($A38="",NOT(ISNUMBER($G38))),"",IF(AND($F38&lt;=AF$6,$G38&gt;=AF$5),IF(AF$5&gt;$N38,5,$K38)*10+IF(AND($F38&gt;=AF$5,$F38&lt;=AF$6),IF(AND($G38&gt;=AF$5,$G38&lt;=AF$6),5,IF($L38=1,2,1)),IF(AND($G38&gt;=AF$5,$G38&lt;=AF$6),IF($M38&gt;0,4,3),0)),IF(AND($D38&lt;=AF$6,$E38&gt;=AF$5),60,0)))</f>
        <v>0</v>
      </c>
      <c r="AG38" s="80">
        <f>IF(OR($A38="",NOT(ISNUMBER($G38))),"",IF(AND($F38&lt;=AG$6,$G38&gt;=AG$5),IF(AG$5&gt;$N38,5,$K38)*10+IF(AND($F38&gt;=AG$5,$F38&lt;=AG$6),IF(AND($G38&gt;=AG$5,$G38&lt;=AG$6),5,IF($L38=1,2,1)),IF(AND($G38&gt;=AG$5,$G38&lt;=AG$6),IF($M38&gt;0,4,3),0)),IF(AND($D38&lt;=AG$6,$E38&gt;=AG$5),60,0)))</f>
        <v>0</v>
      </c>
      <c r="AH38" s="80">
        <f>IF(OR($A38="",NOT(ISNUMBER($G38))),"",IF(AND($F38&lt;=AH$6,$G38&gt;=AH$5),IF(AH$5&gt;$N38,5,$K38)*10+IF(AND($F38&gt;=AH$5,$F38&lt;=AH$6),IF(AND($G38&gt;=AH$5,$G38&lt;=AH$6),5,IF($L38=1,2,1)),IF(AND($G38&gt;=AH$5,$G38&lt;=AH$6),IF($M38&gt;0,4,3),0)),IF(AND($D38&lt;=AH$6,$E38&gt;=AH$5),60,0)))</f>
        <v>0</v>
      </c>
      <c r="AI38" s="80">
        <f>IF(OR($A38="",NOT(ISNUMBER($G38))),"",IF(AND($F38&lt;=AI$6,$G38&gt;=AI$5),IF(AI$5&gt;$N38,5,$K38)*10+IF(AND($F38&gt;=AI$5,$F38&lt;=AI$6),IF(AND($G38&gt;=AI$5,$G38&lt;=AI$6),5,IF($L38=1,2,1)),IF(AND($G38&gt;=AI$5,$G38&lt;=AI$6),IF($M38&gt;0,4,3),0)),IF(AND($D38&lt;=AI$6,$E38&gt;=AI$5),60,0)))</f>
        <v>0</v>
      </c>
      <c r="AJ38" s="80">
        <f>IF(OR($A38="",NOT(ISNUMBER($G38))),"",IF(AND($F38&lt;=AJ$6,$G38&gt;=AJ$5),IF(AJ$5&gt;$N38,5,$K38)*10+IF(AND($F38&gt;=AJ$5,$F38&lt;=AJ$6),IF(AND($G38&gt;=AJ$5,$G38&lt;=AJ$6),5,IF($L38=1,2,1)),IF(AND($G38&gt;=AJ$5,$G38&lt;=AJ$6),IF($M38&gt;0,4,3),0)),IF(AND($D38&lt;=AJ$6,$E38&gt;=AJ$5),60,0)))</f>
        <v>0</v>
      </c>
      <c r="AK38" s="80">
        <f>IF(OR($A38="",NOT(ISNUMBER($G38))),"",IF(AND($F38&lt;=AK$6,$G38&gt;=AK$5),IF(AK$5&gt;$N38,5,$K38)*10+IF(AND($F38&gt;=AK$5,$F38&lt;=AK$6),IF(AND($G38&gt;=AK$5,$G38&lt;=AK$6),5,IF($L38=1,2,1)),IF(AND($G38&gt;=AK$5,$G38&lt;=AK$6),IF($M38&gt;0,4,3),0)),IF(AND($D38&lt;=AK$6,$E38&gt;=AK$5),60,0)))</f>
        <v>0</v>
      </c>
      <c r="AL38" s="80">
        <f>IF(OR($A38="",NOT(ISNUMBER($G38))),"",IF(AND($F38&lt;=AL$6,$G38&gt;=AL$5),IF(AL$5&gt;$N38,5,$K38)*10+IF(AND($F38&gt;=AL$5,$F38&lt;=AL$6),IF(AND($G38&gt;=AL$5,$G38&lt;=AL$6),5,IF($L38=1,2,1)),IF(AND($G38&gt;=AL$5,$G38&lt;=AL$6),IF($M38&gt;0,4,3),0)),IF(AND($D38&lt;=AL$6,$E38&gt;=AL$5),60,0)))</f>
        <v>0</v>
      </c>
      <c r="AM38" s="80">
        <f>IF(OR($A38="",NOT(ISNUMBER($G38))),"",IF(AND($F38&lt;=AM$6,$G38&gt;=AM$5),IF(AM$5&gt;$N38,5,$K38)*10+IF(AND($F38&gt;=AM$5,$F38&lt;=AM$6),IF(AND($G38&gt;=AM$5,$G38&lt;=AM$6),5,IF($L38=1,2,1)),IF(AND($G38&gt;=AM$5,$G38&lt;=AM$6),IF($M38&gt;0,4,3),0)),IF(AND($D38&lt;=AM$6,$E38&gt;=AM$5),60,0)))</f>
        <v>0</v>
      </c>
      <c r="AN38" s="80">
        <f>IF(OR($A38="",NOT(ISNUMBER($G38))),"",IF(AND($F38&lt;=AN$6,$G38&gt;=AN$5),IF(AN$5&gt;$N38,5,$K38)*10+IF(AND($F38&gt;=AN$5,$F38&lt;=AN$6),IF(AND($G38&gt;=AN$5,$G38&lt;=AN$6),5,IF($L38=1,2,1)),IF(AND($G38&gt;=AN$5,$G38&lt;=AN$6),IF($M38&gt;0,4,3),0)),IF(AND($D38&lt;=AN$6,$E38&gt;=AN$5),60,0)))</f>
        <v>0</v>
      </c>
      <c r="AO38" s="80">
        <f>IF(OR($A38="",NOT(ISNUMBER($G38))),"",IF(AND($F38&lt;=AO$6,$G38&gt;=AO$5),IF(AO$5&gt;$N38,5,$K38)*10+IF(AND($F38&gt;=AO$5,$F38&lt;=AO$6),IF(AND($G38&gt;=AO$5,$G38&lt;=AO$6),5,IF($L38=1,2,1)),IF(AND($G38&gt;=AO$5,$G38&lt;=AO$6),IF($M38&gt;0,4,3),0)),IF(AND($D38&lt;=AO$6,$E38&gt;=AO$5),60,0)))</f>
        <v>0</v>
      </c>
      <c r="AP38" s="80">
        <f>IF(OR($A38="",NOT(ISNUMBER($G38))),"",IF(AND($F38&lt;=AP$6,$G38&gt;=AP$5),IF(AP$5&gt;$N38,5,$K38)*10+IF(AND($F38&gt;=AP$5,$F38&lt;=AP$6),IF(AND($G38&gt;=AP$5,$G38&lt;=AP$6),5,IF($L38=1,2,1)),IF(AND($G38&gt;=AP$5,$G38&lt;=AP$6),IF($M38&gt;0,4,3),0)),IF(AND($D38&lt;=AP$6,$E38&gt;=AP$5),60,0)))</f>
        <v>0</v>
      </c>
      <c r="AQ38" s="80">
        <f>IF(OR($A38="",NOT(ISNUMBER($G38))),"",IF(AND($F38&lt;=AQ$6,$G38&gt;=AQ$5),IF(AQ$5&gt;$N38,5,$K38)*10+IF(AND($F38&gt;=AQ$5,$F38&lt;=AQ$6),IF(AND($G38&gt;=AQ$5,$G38&lt;=AQ$6),5,IF($L38=1,2,1)),IF(AND($G38&gt;=AQ$5,$G38&lt;=AQ$6),IF($M38&gt;0,4,3),0)),IF(AND($D38&lt;=AQ$6,$E38&gt;=AQ$5),60,0)))</f>
        <v>0</v>
      </c>
      <c r="AR38" s="80">
        <f>IF(OR($A38="",NOT(ISNUMBER($G38))),"",IF(AND($F38&lt;=AR$6,$G38&gt;=AR$5),IF(AR$5&gt;$N38,5,$K38)*10+IF(AND($F38&gt;=AR$5,$F38&lt;=AR$6),IF(AND($G38&gt;=AR$5,$G38&lt;=AR$6),5,IF($L38=1,2,1)),IF(AND($G38&gt;=AR$5,$G38&lt;=AR$6),IF($M38&gt;0,4,3),0)),IF(AND($D38&lt;=AR$6,$E38&gt;=AR$5),60,0)))</f>
        <v>0</v>
      </c>
      <c r="AS38" s="80">
        <f>IF(OR($A38="",NOT(ISNUMBER($G38))),"",IF(AND($F38&lt;=AS$6,$G38&gt;=AS$5),IF(AS$5&gt;$N38,5,$K38)*10+IF(AND($F38&gt;=AS$5,$F38&lt;=AS$6),IF(AND($G38&gt;=AS$5,$G38&lt;=AS$6),5,IF($L38=1,2,1)),IF(AND($G38&gt;=AS$5,$G38&lt;=AS$6),IF($M38&gt;0,4,3),0)),IF(AND($D38&lt;=AS$6,$E38&gt;=AS$5),60,0)))</f>
        <v>0</v>
      </c>
      <c r="AT38" s="80">
        <f>IF(OR($A38="",NOT(ISNUMBER($G38))),"",IF(AND($F38&lt;=AT$6,$G38&gt;=AT$5),IF(AT$5&gt;$N38,5,$K38)*10+IF(AND($F38&gt;=AT$5,$F38&lt;=AT$6),IF(AND($G38&gt;=AT$5,$G38&lt;=AT$6),5,IF($L38=1,2,1)),IF(AND($G38&gt;=AT$5,$G38&lt;=AT$6),IF($M38&gt;0,4,3),0)),IF(AND($D38&lt;=AT$6,$E38&gt;=AT$5),60,0)))</f>
        <v>0</v>
      </c>
      <c r="AU38" s="80">
        <f>IF(OR($A38="",NOT(ISNUMBER($G38))),"",IF(AND($F38&lt;=AU$6,$G38&gt;=AU$5),IF(AU$5&gt;$N38,5,$K38)*10+IF(AND($F38&gt;=AU$5,$F38&lt;=AU$6),IF(AND($G38&gt;=AU$5,$G38&lt;=AU$6),5,IF($L38=1,2,1)),IF(AND($G38&gt;=AU$5,$G38&lt;=AU$6),IF($M38&gt;0,4,3),0)),IF(AND($D38&lt;=AU$6,$E38&gt;=AU$5),60,0)))</f>
        <v>0</v>
      </c>
      <c r="AV38" s="80">
        <f>IF(OR($A38="",NOT(ISNUMBER($G38))),"",IF(AND($F38&lt;=AV$6,$G38&gt;=AV$5),IF(AV$5&gt;$N38,5,$K38)*10+IF(AND($F38&gt;=AV$5,$F38&lt;=AV$6),IF(AND($G38&gt;=AV$5,$G38&lt;=AV$6),5,IF($L38=1,2,1)),IF(AND($G38&gt;=AV$5,$G38&lt;=AV$6),IF($M38&gt;0,4,3),0)),IF(AND($D38&lt;=AV$6,$E38&gt;=AV$5),60,0)))</f>
        <v>0</v>
      </c>
      <c r="AW38" s="80">
        <f>IF(OR($A38="",NOT(ISNUMBER($G38))),"",IF(AND($F38&lt;=AW$6,$G38&gt;=AW$5),IF(AW$5&gt;$N38,5,$K38)*10+IF(AND($F38&gt;=AW$5,$F38&lt;=AW$6),IF(AND($G38&gt;=AW$5,$G38&lt;=AW$6),5,IF($L38=1,2,1)),IF(AND($G38&gt;=AW$5,$G38&lt;=AW$6),IF($M38&gt;0,4,3),0)),IF(AND($D38&lt;=AW$6,$E38&gt;=AW$5),60,0)))</f>
        <v>0</v>
      </c>
      <c r="AX38" s="80">
        <f>IF(OR($A38="",NOT(ISNUMBER($G38))),"",IF(AND($F38&lt;=AX$6,$G38&gt;=AX$5),IF(AX$5&gt;$N38,5,$K38)*10+IF(AND($F38&gt;=AX$5,$F38&lt;=AX$6),IF(AND($G38&gt;=AX$5,$G38&lt;=AX$6),5,IF($L38=1,2,1)),IF(AND($G38&gt;=AX$5,$G38&lt;=AX$6),IF($M38&gt;0,4,3),0)),IF(AND($D38&lt;=AX$6,$E38&gt;=AX$5),60,0)))</f>
        <v>0</v>
      </c>
      <c r="AY38" s="80">
        <f>IF(OR($A38="",NOT(ISNUMBER($G38))),"",IF(AND($F38&lt;=AY$6,$G38&gt;=AY$5),IF(AY$5&gt;$N38,5,$K38)*10+IF(AND($F38&gt;=AY$5,$F38&lt;=AY$6),IF(AND($G38&gt;=AY$5,$G38&lt;=AY$6),5,IF($L38=1,2,1)),IF(AND($G38&gt;=AY$5,$G38&lt;=AY$6),IF($M38&gt;0,4,3),0)),IF(AND($D38&lt;=AY$6,$E38&gt;=AY$5),60,0)))</f>
        <v>0</v>
      </c>
      <c r="AZ38" s="80">
        <f>IF(OR($A38="",NOT(ISNUMBER($G38))),"",IF(AND($F38&lt;=AZ$6,$G38&gt;=AZ$5),IF(AZ$5&gt;$N38,5,$K38)*10+IF(AND($F38&gt;=AZ$5,$F38&lt;=AZ$6),IF(AND($G38&gt;=AZ$5,$G38&lt;=AZ$6),5,IF($L38=1,2,1)),IF(AND($G38&gt;=AZ$5,$G38&lt;=AZ$6),IF($M38&gt;0,4,3),0)),IF(AND($D38&lt;=AZ$6,$E38&gt;=AZ$5),60,0)))</f>
        <v>0</v>
      </c>
      <c r="BA38" s="80">
        <f>IF(OR($A38="",NOT(ISNUMBER($G38))),"",IF(AND($F38&lt;=BA$6,$G38&gt;=BA$5),IF(BA$5&gt;$N38,5,$K38)*10+IF(AND($F38&gt;=BA$5,$F38&lt;=BA$6),IF(AND($G38&gt;=BA$5,$G38&lt;=BA$6),5,IF($L38=1,2,1)),IF(AND($G38&gt;=BA$5,$G38&lt;=BA$6),IF($M38&gt;0,4,3),0)),IF(AND($D38&lt;=BA$6,$E38&gt;=BA$5),60,0)))</f>
        <v>0</v>
      </c>
      <c r="BB38" s="80">
        <f>IF(OR($A38="",NOT(ISNUMBER($G38))),"",IF(AND($F38&lt;=BB$6,$G38&gt;=BB$5),IF(BB$5&gt;$N38,5,$K38)*10+IF(AND($F38&gt;=BB$5,$F38&lt;=BB$6),IF(AND($G38&gt;=BB$5,$G38&lt;=BB$6),5,IF($L38=1,2,1)),IF(AND($G38&gt;=BB$5,$G38&lt;=BB$6),IF($M38&gt;0,4,3),0)),IF(AND($D38&lt;=BB$6,$E38&gt;=BB$5),60,0)))</f>
        <v>0</v>
      </c>
      <c r="BC38" s="80">
        <f>IF(OR($A38="",NOT(ISNUMBER($G38))),"",IF(AND($F38&lt;=BC$6,$G38&gt;=BC$5),IF(BC$5&gt;$N38,5,$K38)*10+IF(AND($F38&gt;=BC$5,$F38&lt;=BC$6),IF(AND($G38&gt;=BC$5,$G38&lt;=BC$6),5,IF($L38=1,2,1)),IF(AND($G38&gt;=BC$5,$G38&lt;=BC$6),IF($M38&gt;0,4,3),0)),IF(AND($D38&lt;=BC$6,$E38&gt;=BC$5),60,0)))</f>
        <v>0</v>
      </c>
      <c r="BD38" s="80">
        <f>IF(OR($A38="",NOT(ISNUMBER($G38))),"",IF(AND($F38&lt;=BD$6,$G38&gt;=BD$5),IF(BD$5&gt;$N38,5,$K38)*10+IF(AND($F38&gt;=BD$5,$F38&lt;=BD$6),IF(AND($G38&gt;=BD$5,$G38&lt;=BD$6),5,IF($L38=1,2,1)),IF(AND($G38&gt;=BD$5,$G38&lt;=BD$6),IF($M38&gt;0,4,3),0)),IF(AND($D38&lt;=BD$6,$E38&gt;=BD$5),60,0)))</f>
        <v>0</v>
      </c>
      <c r="BE38" s="80">
        <f>IF(OR($A38="",NOT(ISNUMBER($G38))),"",IF(AND($F38&lt;=BE$6,$G38&gt;=BE$5),IF(BE$5&gt;$N38,5,$K38)*10+IF(AND($F38&gt;=BE$5,$F38&lt;=BE$6),IF(AND($G38&gt;=BE$5,$G38&lt;=BE$6),5,IF($L38=1,2,1)),IF(AND($G38&gt;=BE$5,$G38&lt;=BE$6),IF($M38&gt;0,4,3),0)),IF(AND($D38&lt;=BE$6,$E38&gt;=BE$5),60,0)))</f>
        <v>0</v>
      </c>
      <c r="BF38" s="80">
        <f>IF(OR($A38="",NOT(ISNUMBER($G38))),"",IF(AND($F38&lt;=BF$6,$G38&gt;=BF$5),IF(BF$5&gt;$N38,5,$K38)*10+IF(AND($F38&gt;=BF$5,$F38&lt;=BF$6),IF(AND($G38&gt;=BF$5,$G38&lt;=BF$6),5,IF($L38=1,2,1)),IF(AND($G38&gt;=BF$5,$G38&lt;=BF$6),IF($M38&gt;0,4,3),0)),IF(AND($D38&lt;=BF$6,$E38&gt;=BF$5),60,0)))</f>
        <v>0</v>
      </c>
      <c r="BG38" s="80">
        <f>IF(OR($A38="",NOT(ISNUMBER($G38))),"",IF(AND($F38&lt;=BG$6,$G38&gt;=BG$5),IF(BG$5&gt;$N38,5,$K38)*10+IF(AND($F38&gt;=BG$5,$F38&lt;=BG$6),IF(AND($G38&gt;=BG$5,$G38&lt;=BG$6),5,IF($L38=1,2,1)),IF(AND($G38&gt;=BG$5,$G38&lt;=BG$6),IF($M38&gt;0,4,3),0)),IF(AND($D38&lt;=BG$6,$E38&gt;=BG$5),60,0)))</f>
        <v>0</v>
      </c>
      <c r="BH38" s="80">
        <f>IF(OR($A38="",NOT(ISNUMBER($G38))),"",IF(AND($F38&lt;=BH$6,$G38&gt;=BH$5),IF(BH$5&gt;$N38,5,$K38)*10+IF(AND($F38&gt;=BH$5,$F38&lt;=BH$6),IF(AND($G38&gt;=BH$5,$G38&lt;=BH$6),5,IF($L38=1,2,1)),IF(AND($G38&gt;=BH$5,$G38&lt;=BH$6),IF($M38&gt;0,4,3),0)),IF(AND($D38&lt;=BH$6,$E38&gt;=BH$5),60,0)))</f>
        <v>0</v>
      </c>
      <c r="BI38" s="80">
        <f>IF(OR($A38="",NOT(ISNUMBER($G38))),"",IF(AND($F38&lt;=BI$6,$G38&gt;=BI$5),IF(BI$5&gt;$N38,5,$K38)*10+IF(AND($F38&gt;=BI$5,$F38&lt;=BI$6),IF(AND($G38&gt;=BI$5,$G38&lt;=BI$6),5,IF($L38=1,2,1)),IF(AND($G38&gt;=BI$5,$G38&lt;=BI$6),IF($M38&gt;0,4,3),0)),IF(AND($D38&lt;=BI$6,$E38&gt;=BI$5),60,0)))</f>
        <v>0</v>
      </c>
      <c r="BJ38" s="80">
        <f>IF(OR($A38="",NOT(ISNUMBER($G38))),"",IF(AND($F38&lt;=BJ$6,$G38&gt;=BJ$5),IF(BJ$5&gt;$N38,5,$K38)*10+IF(AND($F38&gt;=BJ$5,$F38&lt;=BJ$6),IF(AND($G38&gt;=BJ$5,$G38&lt;=BJ$6),5,IF($L38=1,2,1)),IF(AND($G38&gt;=BJ$5,$G38&lt;=BJ$6),IF($M38&gt;0,4,3),0)),IF(AND($D38&lt;=BJ$6,$E38&gt;=BJ$5),60,0)))</f>
        <v>0</v>
      </c>
      <c r="BK38" s="80">
        <f>IF(OR($A38="",NOT(ISNUMBER($G38))),"",IF(AND($F38&lt;=BK$6,$G38&gt;=BK$5),IF(BK$5&gt;$N38,5,$K38)*10+IF(AND($F38&gt;=BK$5,$F38&lt;=BK$6),IF(AND($G38&gt;=BK$5,$G38&lt;=BK$6),5,IF($L38=1,2,1)),IF(AND($G38&gt;=BK$5,$G38&lt;=BK$6),IF($M38&gt;0,4,3),0)),IF(AND($D38&lt;=BK$6,$E38&gt;=BK$5),60,0)))</f>
        <v>0</v>
      </c>
      <c r="BL38" s="80">
        <f>IF(OR($A38="",NOT(ISNUMBER($G38))),"",IF(AND($F38&lt;=BL$6,$G38&gt;=BL$5),IF(BL$5&gt;$N38,5,$K38)*10+IF(AND($F38&gt;=BL$5,$F38&lt;=BL$6),IF(AND($G38&gt;=BL$5,$G38&lt;=BL$6),5,IF($L38=1,2,1)),IF(AND($G38&gt;=BL$5,$G38&lt;=BL$6),IF($M38&gt;0,4,3),0)),IF(AND($D38&lt;=BL$6,$E38&gt;=BL$5),60,0)))</f>
        <v>0</v>
      </c>
      <c r="BM38" s="80">
        <f>IF(OR($A38="",NOT(ISNUMBER($G38))),"",IF(AND($F38&lt;=BM$6,$G38&gt;=BM$5),IF(BM$5&gt;$N38,5,$K38)*10+IF(AND($F38&gt;=BM$5,$F38&lt;=BM$6),IF(AND($G38&gt;=BM$5,$G38&lt;=BM$6),5,IF($L38=1,2,1)),IF(AND($G38&gt;=BM$5,$G38&lt;=BM$6),IF($M38&gt;0,4,3),0)),IF(AND($D38&lt;=BM$6,$E38&gt;=BM$5),60,0)))</f>
        <v>0</v>
      </c>
      <c r="BN38" s="80">
        <f>IF(OR($A38="",NOT(ISNUMBER($G38))),"",IF(AND($F38&lt;=BN$6,$G38&gt;=BN$5),IF(BN$5&gt;$N38,5,$K38)*10+IF(AND($F38&gt;=BN$5,$F38&lt;=BN$6),IF(AND($G38&gt;=BN$5,$G38&lt;=BN$6),5,IF($L38=1,2,1)),IF(AND($G38&gt;=BN$5,$G38&lt;=BN$6),IF($M38&gt;0,4,3),0)),IF(AND($D38&lt;=BN$6,$E38&gt;=BN$5),60,0)))</f>
        <v>0</v>
      </c>
      <c r="BO38" s="80">
        <f>IF(OR($A38="",NOT(ISNUMBER($G38))),"",IF(AND($F38&lt;=BO$6,$G38&gt;=BO$5),IF(BO$5&gt;$N38,5,$K38)*10+IF(AND($F38&gt;=BO$5,$F38&lt;=BO$6),IF(AND($G38&gt;=BO$5,$G38&lt;=BO$6),5,IF($L38=1,2,1)),IF(AND($G38&gt;=BO$5,$G38&lt;=BO$6),IF($M38&gt;0,4,3),0)),IF(AND($D38&lt;=BO$6,$E38&gt;=BO$5),60,0)))</f>
        <v>0</v>
      </c>
      <c r="BP38" s="80">
        <f>IF(OR($A38="",NOT(ISNUMBER($G38))),"",IF(AND($F38&lt;=BP$6,$G38&gt;=BP$5),IF(BP$5&gt;$N38,5,$K38)*10+IF(AND($F38&gt;=BP$5,$F38&lt;=BP$6),IF(AND($G38&gt;=BP$5,$G38&lt;=BP$6),5,IF($L38=1,2,1)),IF(AND($G38&gt;=BP$5,$G38&lt;=BP$6),IF($M38&gt;0,4,3),0)),IF(AND($D38&lt;=BP$6,$E38&gt;=BP$5),60,0)))</f>
        <v>0</v>
      </c>
      <c r="BQ38" s="80">
        <f>IF(OR($A38="",NOT(ISNUMBER($G38))),"",IF(AND($F38&lt;=BQ$6,$G38&gt;=BQ$5),IF(BQ$5&gt;$N38,5,$K38)*10+IF(AND($F38&gt;=BQ$5,$F38&lt;=BQ$6),IF(AND($G38&gt;=BQ$5,$G38&lt;=BQ$6),5,IF($L38=1,2,1)),IF(AND($G38&gt;=BQ$5,$G38&lt;=BQ$6),IF($M38&gt;0,4,3),0)),IF(AND($D38&lt;=BQ$6,$E38&gt;=BQ$5),60,0)))</f>
        <v>0</v>
      </c>
      <c r="BR38" s="80">
        <f>IF(OR($A38="",NOT(ISNUMBER($G38))),"",IF(AND($F38&lt;=BR$6,$G38&gt;=BR$5),IF(BR$5&gt;$N38,5,$K38)*10+IF(AND($F38&gt;=BR$5,$F38&lt;=BR$6),IF(AND($G38&gt;=BR$5,$G38&lt;=BR$6),5,IF($L38=1,2,1)),IF(AND($G38&gt;=BR$5,$G38&lt;=BR$6),IF($M38&gt;0,4,3),0)),IF(AND($D38&lt;=BR$6,$E38&gt;=BR$5),60,0)))</f>
        <v>0</v>
      </c>
      <c r="BS38" s="80">
        <f>IF(OR($A38="",NOT(ISNUMBER($G38))),"",IF(AND($F38&lt;=BS$6,$G38&gt;=BS$5),IF(BS$5&gt;$N38,5,$K38)*10+IF(AND($F38&gt;=BS$5,$F38&lt;=BS$6),IF(AND($G38&gt;=BS$5,$G38&lt;=BS$6),5,IF($L38=1,2,1)),IF(AND($G38&gt;=BS$5,$G38&lt;=BS$6),IF($M38&gt;0,4,3),0)),IF(AND($D38&lt;=BS$6,$E38&gt;=BS$5),60,0)))</f>
        <v>0</v>
      </c>
      <c r="BT38" s="80">
        <f>IF(OR($A38="",NOT(ISNUMBER($G38))),"",IF(AND($F38&lt;=BT$6,$G38&gt;=BT$5),IF(BT$5&gt;$N38,5,$K38)*10+IF(AND($F38&gt;=BT$5,$F38&lt;=BT$6),IF(AND($G38&gt;=BT$5,$G38&lt;=BT$6),5,IF($L38=1,2,1)),IF(AND($G38&gt;=BT$5,$G38&lt;=BT$6),IF($M38&gt;0,4,3),0)),IF(AND($D38&lt;=BT$6,$E38&gt;=BT$5),60,0)))</f>
        <v>0</v>
      </c>
      <c r="BU38" s="80">
        <f>IF(OR($A38="",NOT(ISNUMBER($G38))),"",IF(AND($F38&lt;=BU$6,$G38&gt;=BU$5),IF(BU$5&gt;$N38,5,$K38)*10+IF(AND($F38&gt;=BU$5,$F38&lt;=BU$6),IF(AND($G38&gt;=BU$5,$G38&lt;=BU$6),5,IF($L38=1,2,1)),IF(AND($G38&gt;=BU$5,$G38&lt;=BU$6),IF($M38&gt;0,4,3),0)),IF(AND($D38&lt;=BU$6,$E38&gt;=BU$5),60,0)))</f>
        <v>0</v>
      </c>
      <c r="BV38" s="80">
        <f>IF(OR($A38="",NOT(ISNUMBER($G38))),"",IF(AND($F38&lt;=BV$6,$G38&gt;=BV$5),IF(BV$5&gt;$N38,5,$K38)*10+IF(AND($F38&gt;=BV$5,$F38&lt;=BV$6),IF(AND($G38&gt;=BV$5,$G38&lt;=BV$6),5,IF($L38=1,2,1)),IF(AND($G38&gt;=BV$5,$G38&lt;=BV$6),IF($M38&gt;0,4,3),0)),IF(AND($D38&lt;=BV$6,$E38&gt;=BV$5),60,0)))</f>
        <v>0</v>
      </c>
      <c r="BW38" s="80">
        <f>IF(OR($A38="",NOT(ISNUMBER($G38))),"",IF(AND($F38&lt;=BW$6,$G38&gt;=BW$5),IF(BW$5&gt;$N38,5,$K38)*10+IF(AND($F38&gt;=BW$5,$F38&lt;=BW$6),IF(AND($G38&gt;=BW$5,$G38&lt;=BW$6),5,IF($L38=1,2,1)),IF(AND($G38&gt;=BW$5,$G38&lt;=BW$6),IF($M38&gt;0,4,3),0)),IF(AND($D38&lt;=BW$6,$E38&gt;=BW$5),60,0)))</f>
        <v>0</v>
      </c>
      <c r="BX38" s="80">
        <f>IF(OR($A38="",NOT(ISNUMBER($G38))),"",IF(AND($F38&lt;=BX$6,$G38&gt;=BX$5),IF(BX$5&gt;$N38,5,$K38)*10+IF(AND($F38&gt;=BX$5,$F38&lt;=BX$6),IF(AND($G38&gt;=BX$5,$G38&lt;=BX$6),5,IF($L38=1,2,1)),IF(AND($G38&gt;=BX$5,$G38&lt;=BX$6),IF($M38&gt;0,4,3),0)),IF(AND($D38&lt;=BX$6,$E38&gt;=BX$5),60,0)))</f>
        <v>0</v>
      </c>
      <c r="BY38" s="80">
        <f>IF(OR($A38="",NOT(ISNUMBER($G38))),"",IF(AND($F38&lt;=BY$6,$G38&gt;=BY$5),IF(BY$5&gt;$N38,5,$K38)*10+IF(AND($F38&gt;=BY$5,$F38&lt;=BY$6),IF(AND($G38&gt;=BY$5,$G38&lt;=BY$6),5,IF($L38=1,2,1)),IF(AND($G38&gt;=BY$5,$G38&lt;=BY$6),IF($M38&gt;0,4,3),0)),IF(AND($D38&lt;=BY$6,$E38&gt;=BY$5),60,0)))</f>
        <v>0</v>
      </c>
      <c r="BZ38" s="80">
        <f>IF(OR($A38="",NOT(ISNUMBER($G38))),"",IF(AND($F38&lt;=BZ$6,$G38&gt;=BZ$5),IF(BZ$5&gt;$N38,5,$K38)*10+IF(AND($F38&gt;=BZ$5,$F38&lt;=BZ$6),IF(AND($G38&gt;=BZ$5,$G38&lt;=BZ$6),5,IF($L38=1,2,1)),IF(AND($G38&gt;=BZ$5,$G38&lt;=BZ$6),IF($M38&gt;0,4,3),0)),IF(AND($D38&lt;=BZ$6,$E38&gt;=BZ$5),60,0)))</f>
        <v>0</v>
      </c>
      <c r="CA38" s="80">
        <f>IF(OR($A38="",NOT(ISNUMBER($G38))),"",IF(AND($F38&lt;=CA$6,$G38&gt;=CA$5),IF(CA$5&gt;$N38,5,$K38)*10+IF(AND($F38&gt;=CA$5,$F38&lt;=CA$6),IF(AND($G38&gt;=CA$5,$G38&lt;=CA$6),5,IF($L38=1,2,1)),IF(AND($G38&gt;=CA$5,$G38&lt;=CA$6),IF($M38&gt;0,4,3),0)),IF(AND($D38&lt;=CA$6,$E38&gt;=CA$5),60,0)))</f>
        <v>0</v>
      </c>
      <c r="CB38" s="80">
        <f>IF(OR($A38="",NOT(ISNUMBER($G38))),"",IF(AND($F38&lt;=CB$6,$G38&gt;=CB$5),IF(CB$5&gt;$N38,5,$K38)*10+IF(AND($F38&gt;=CB$5,$F38&lt;=CB$6),IF(AND($G38&gt;=CB$5,$G38&lt;=CB$6),5,IF($L38=1,2,1)),IF(AND($G38&gt;=CB$5,$G38&lt;=CB$6),IF($M38&gt;0,4,3),0)),IF(AND($D38&lt;=CB$6,$E38&gt;=CB$5),60,0)))</f>
        <v>0</v>
      </c>
      <c r="CC38" s="80">
        <f>IF(OR($A38="",NOT(ISNUMBER($G38))),"",IF(AND($F38&lt;=CC$6,$G38&gt;=CC$5),IF(CC$5&gt;$N38,5,$K38)*10+IF(AND($F38&gt;=CC$5,$F38&lt;=CC$6),IF(AND($G38&gt;=CC$5,$G38&lt;=CC$6),5,IF($L38=1,2,1)),IF(AND($G38&gt;=CC$5,$G38&lt;=CC$6),IF($M38&gt;0,4,3),0)),IF(AND($D38&lt;=CC$6,$E38&gt;=CC$5),60,0)))</f>
        <v>0</v>
      </c>
      <c r="CD38" s="80">
        <f>IF(OR($A38="",NOT(ISNUMBER($G38))),"",IF(AND($F38&lt;=CD$6,$G38&gt;=CD$5),IF(CD$5&gt;$N38,5,$K38)*10+IF(AND($F38&gt;=CD$5,$F38&lt;=CD$6),IF(AND($G38&gt;=CD$5,$G38&lt;=CD$6),5,IF($L38=1,2,1)),IF(AND($G38&gt;=CD$5,$G38&lt;=CD$6),IF($M38&gt;0,4,3),0)),IF(AND($D38&lt;=CD$6,$E38&gt;=CD$5),60,0)))</f>
        <v>0</v>
      </c>
      <c r="CE38" s="80">
        <f>IF(OR($A38="",NOT(ISNUMBER($G38))),"",IF(AND($F38&lt;=CE$6,$G38&gt;=CE$5),IF(CE$5&gt;$N38,5,$K38)*10+IF(AND($F38&gt;=CE$5,$F38&lt;=CE$6),IF(AND($G38&gt;=CE$5,$G38&lt;=CE$6),5,IF($L38=1,2,1)),IF(AND($G38&gt;=CE$5,$G38&lt;=CE$6),IF($M38&gt;0,4,3),0)),IF(AND($D38&lt;=CE$6,$E38&gt;=CE$5),60,0)))</f>
        <v>0</v>
      </c>
      <c r="CF38" s="80">
        <f>IF(OR($A38="",NOT(ISNUMBER($G38))),"",IF(AND($F38&lt;=CF$6,$G38&gt;=CF$5),IF(CF$5&gt;$N38,5,$K38)*10+IF(AND($F38&gt;=CF$5,$F38&lt;=CF$6),IF(AND($G38&gt;=CF$5,$G38&lt;=CF$6),5,IF($L38=1,2,1)),IF(AND($G38&gt;=CF$5,$G38&lt;=CF$6),IF($M38&gt;0,4,3),0)),IF(AND($D38&lt;=CF$6,$E38&gt;=CF$5),60,0)))</f>
        <v>0</v>
      </c>
      <c r="CG38" s="80">
        <f>IF(OR($A38="",NOT(ISNUMBER($G38))),"",IF(AND($F38&lt;=CG$6,$G38&gt;=CG$5),IF(CG$5&gt;$N38,5,$K38)*10+IF(AND($F38&gt;=CG$5,$F38&lt;=CG$6),IF(AND($G38&gt;=CG$5,$G38&lt;=CG$6),5,IF($L38=1,2,1)),IF(AND($G38&gt;=CG$5,$G38&lt;=CG$6),IF($M38&gt;0,4,3),0)),IF(AND($D38&lt;=CG$6,$E38&gt;=CG$5),60,0)))</f>
        <v>0</v>
      </c>
      <c r="CH38" s="80">
        <f>IF(OR($A38="",NOT(ISNUMBER($G38))),"",IF(AND($F38&lt;=CH$6,$G38&gt;=CH$5),IF(CH$5&gt;$N38,5,$K38)*10+IF(AND($F38&gt;=CH$5,$F38&lt;=CH$6),IF(AND($G38&gt;=CH$5,$G38&lt;=CH$6),5,IF($L38=1,2,1)),IF(AND($G38&gt;=CH$5,$G38&lt;=CH$6),IF($M38&gt;0,4,3),0)),IF(AND($D38&lt;=CH$6,$E38&gt;=CH$5),60,0)))</f>
        <v>0</v>
      </c>
      <c r="CI38" s="80">
        <f>IF(OR($A38="",NOT(ISNUMBER($G38))),"",IF(AND($F38&lt;=CI$6,$G38&gt;=CI$5),IF(CI$5&gt;$N38,5,$K38)*10+IF(AND($F38&gt;=CI$5,$F38&lt;=CI$6),IF(AND($G38&gt;=CI$5,$G38&lt;=CI$6),5,IF($L38=1,2,1)),IF(AND($G38&gt;=CI$5,$G38&lt;=CI$6),IF($M38&gt;0,4,3),0)),IF(AND($D38&lt;=CI$6,$E38&gt;=CI$5),60,0)))</f>
        <v>0</v>
      </c>
      <c r="CJ38" s="80">
        <f>IF(OR($A38="",NOT(ISNUMBER($G38))),"",IF(AND($F38&lt;=CJ$6,$G38&gt;=CJ$5),IF(CJ$5&gt;$N38,5,$K38)*10+IF(AND($F38&gt;=CJ$5,$F38&lt;=CJ$6),IF(AND($G38&gt;=CJ$5,$G38&lt;=CJ$6),5,IF($L38=1,2,1)),IF(AND($G38&gt;=CJ$5,$G38&lt;=CJ$6),IF($M38&gt;0,4,3),0)),IF(AND($D38&lt;=CJ$6,$E38&gt;=CJ$5),60,0)))</f>
        <v>0</v>
      </c>
      <c r="CK38" s="80">
        <f>IF(OR($A38="",NOT(ISNUMBER($G38))),"",IF(AND($F38&lt;=CK$6,$G38&gt;=CK$5),IF(CK$5&gt;$N38,5,$K38)*10+IF(AND($F38&gt;=CK$5,$F38&lt;=CK$6),IF(AND($G38&gt;=CK$5,$G38&lt;=CK$6),5,IF($L38=1,2,1)),IF(AND($G38&gt;=CK$5,$G38&lt;=CK$6),IF($M38&gt;0,4,3),0)),IF(AND($D38&lt;=CK$6,$E38&gt;=CK$5),60,0)))</f>
        <v>0</v>
      </c>
      <c r="CL38" s="80">
        <f>IF(OR($A38="",NOT(ISNUMBER($G38))),"",IF(AND($F38&lt;=CL$6,$G38&gt;=CL$5),IF(CL$5&gt;$N38,5,$K38)*10+IF(AND($F38&gt;=CL$5,$F38&lt;=CL$6),IF(AND($G38&gt;=CL$5,$G38&lt;=CL$6),5,IF($L38=1,2,1)),IF(AND($G38&gt;=CL$5,$G38&lt;=CL$6),IF($M38&gt;0,4,3),0)),IF(AND($D38&lt;=CL$6,$E38&gt;=CL$5),60,0)))</f>
        <v>0</v>
      </c>
      <c r="CM38" s="80">
        <f>IF(OR($A38="",NOT(ISNUMBER($G38))),"",IF(AND($F38&lt;=CM$6,$G38&gt;=CM$5),IF(CM$5&gt;$N38,5,$K38)*10+IF(AND($F38&gt;=CM$5,$F38&lt;=CM$6),IF(AND($G38&gt;=CM$5,$G38&lt;=CM$6),5,IF($L38=1,2,1)),IF(AND($G38&gt;=CM$5,$G38&lt;=CM$6),IF($M38&gt;0,4,3),0)),IF(AND($D38&lt;=CM$6,$E38&gt;=CM$5),60,0)))</f>
        <v>0</v>
      </c>
      <c r="CN38" s="80">
        <f>IF(OR($A38="",NOT(ISNUMBER($G38))),"",IF(AND($F38&lt;=CN$6,$G38&gt;=CN$5),IF(CN$5&gt;$N38,5,$K38)*10+IF(AND($F38&gt;=CN$5,$F38&lt;=CN$6),IF(AND($G38&gt;=CN$5,$G38&lt;=CN$6),5,IF($L38=1,2,1)),IF(AND($G38&gt;=CN$5,$G38&lt;=CN$6),IF($M38&gt;0,4,3),0)),IF(AND($D38&lt;=CN$6,$E38&gt;=CN$5),60,0)))</f>
        <v>0</v>
      </c>
      <c r="CO38" s="80">
        <f>IF(OR($A38="",NOT(ISNUMBER($G38))),"",IF(AND($F38&lt;=CO$6,$G38&gt;=CO$5),IF(CO$5&gt;$N38,5,$K38)*10+IF(AND($F38&gt;=CO$5,$F38&lt;=CO$6),IF(AND($G38&gt;=CO$5,$G38&lt;=CO$6),5,IF($L38=1,2,1)),IF(AND($G38&gt;=CO$5,$G38&lt;=CO$6),IF($M38&gt;0,4,3),0)),IF(AND($D38&lt;=CO$6,$E38&gt;=CO$5),60,0)))</f>
        <v>0</v>
      </c>
      <c r="CP38" s="80">
        <f>IF(OR($A38="",NOT(ISNUMBER($G38))),"",IF(AND($F38&lt;=CP$6,$G38&gt;=CP$5),IF(CP$5&gt;$N38,5,$K38)*10+IF(AND($F38&gt;=CP$5,$F38&lt;=CP$6),IF(AND($G38&gt;=CP$5,$G38&lt;=CP$6),5,IF($L38=1,2,1)),IF(AND($G38&gt;=CP$5,$G38&lt;=CP$6),IF($M38&gt;0,4,3),0)),IF(AND($D38&lt;=CP$6,$E38&gt;=CP$5),60,0)))</f>
        <v>0</v>
      </c>
      <c r="CQ38" s="80">
        <f>IF(OR($A38="",NOT(ISNUMBER($G38))),"",IF(AND($F38&lt;=CQ$6,$G38&gt;=CQ$5),IF(CQ$5&gt;$N38,5,$K38)*10+IF(AND($F38&gt;=CQ$5,$F38&lt;=CQ$6),IF(AND($G38&gt;=CQ$5,$G38&lt;=CQ$6),5,IF($L38=1,2,1)),IF(AND($G38&gt;=CQ$5,$G38&lt;=CQ$6),IF($M38&gt;0,4,3),0)),IF(AND($D38&lt;=CQ$6,$E38&gt;=CQ$5),60,0)))</f>
        <v>0</v>
      </c>
      <c r="CR38" s="80">
        <f>IF(OR($A38="",NOT(ISNUMBER($G38))),"",IF(AND($F38&lt;=CR$6,$G38&gt;=CR$5),IF(CR$5&gt;$N38,5,$K38)*10+IF(AND($F38&gt;=CR$5,$F38&lt;=CR$6),IF(AND($G38&gt;=CR$5,$G38&lt;=CR$6),5,IF($L38=1,2,1)),IF(AND($G38&gt;=CR$5,$G38&lt;=CR$6),IF($M38&gt;0,4,3),0)),IF(AND($D38&lt;=CR$6,$E38&gt;=CR$5),60,0)))</f>
        <v>0</v>
      </c>
      <c r="CS38" s="80">
        <f>IF(OR($A38="",NOT(ISNUMBER($G38))),"",IF(AND($F38&lt;=CS$6,$G38&gt;=CS$5),IF(CS$5&gt;$N38,5,$K38)*10+IF(AND($F38&gt;=CS$5,$F38&lt;=CS$6),IF(AND($G38&gt;=CS$5,$G38&lt;=CS$6),5,IF($L38=1,2,1)),IF(AND($G38&gt;=CS$5,$G38&lt;=CS$6),IF($M38&gt;0,4,3),0)),IF(AND($D38&lt;=CS$6,$E38&gt;=CS$5),60,0)))</f>
        <v>0</v>
      </c>
      <c r="CT38" s="80">
        <f>IF(OR($A38="",NOT(ISNUMBER($G38))),"",IF(AND($F38&lt;=CT$6,$G38&gt;=CT$5),IF(CT$5&gt;$N38,5,$K38)*10+IF(AND($F38&gt;=CT$5,$F38&lt;=CT$6),IF(AND($G38&gt;=CT$5,$G38&lt;=CT$6),5,IF($L38=1,2,1)),IF(AND($G38&gt;=CT$5,$G38&lt;=CT$6),IF($M38&gt;0,4,3),0)),IF(AND($D38&lt;=CT$6,$E38&gt;=CT$5),60,0)))</f>
        <v>0</v>
      </c>
      <c r="CU38" s="80">
        <f>IF(OR($A38="",NOT(ISNUMBER($G38))),"",IF(AND($F38&lt;=CU$6,$G38&gt;=CU$5),IF(CU$5&gt;$N38,5,$K38)*10+IF(AND($F38&gt;=CU$5,$F38&lt;=CU$6),IF(AND($G38&gt;=CU$5,$G38&lt;=CU$6),5,IF($L38=1,2,1)),IF(AND($G38&gt;=CU$5,$G38&lt;=CU$6),IF($M38&gt;0,4,3),0)),IF(AND($D38&lt;=CU$6,$E38&gt;=CU$5),60,0)))</f>
        <v>0</v>
      </c>
      <c r="CV38" s="80">
        <f>IF(OR($A38="",NOT(ISNUMBER($G38))),"",IF(AND($F38&lt;=CV$6,$G38&gt;=CV$5),IF(CV$5&gt;$N38,5,$K38)*10+IF(AND($F38&gt;=CV$5,$F38&lt;=CV$6),IF(AND($G38&gt;=CV$5,$G38&lt;=CV$6),5,IF($L38=1,2,1)),IF(AND($G38&gt;=CV$5,$G38&lt;=CV$6),IF($M38&gt;0,4,3),0)),IF(AND($D38&lt;=CV$6,$E38&gt;=CV$5),60,0)))</f>
        <v>0</v>
      </c>
      <c r="CW38" s="80">
        <f>IF(OR($A38="",NOT(ISNUMBER($G38))),"",IF(AND($F38&lt;=CW$6,$G38&gt;=CW$5),IF(CW$5&gt;$N38,5,$K38)*10+IF(AND($F38&gt;=CW$5,$F38&lt;=CW$6),IF(AND($G38&gt;=CW$5,$G38&lt;=CW$6),5,IF($L38=1,2,1)),IF(AND($G38&gt;=CW$5,$G38&lt;=CW$6),IF($M38&gt;0,4,3),0)),IF(AND($D38&lt;=CW$6,$E38&gt;=CW$5),60,0)))</f>
        <v>0</v>
      </c>
      <c r="CX38" s="80">
        <f>IF(OR($A38="",NOT(ISNUMBER($G38))),"",IF(AND($F38&lt;=CX$6,$G38&gt;=CX$5),IF(CX$5&gt;$N38,5,$K38)*10+IF(AND($F38&gt;=CX$5,$F38&lt;=CX$6),IF(AND($G38&gt;=CX$5,$G38&lt;=CX$6),5,IF($L38=1,2,1)),IF(AND($G38&gt;=CX$5,$G38&lt;=CX$6),IF($M38&gt;0,4,3),0)),IF(AND($D38&lt;=CX$6,$E38&gt;=CX$5),60,0)))</f>
        <v>0</v>
      </c>
      <c r="CY38" s="80">
        <f>IF(OR($A38="",NOT(ISNUMBER($G38))),"",IF(AND($F38&lt;=CY$6,$G38&gt;=CY$5),IF(CY$5&gt;$N38,5,$K38)*10+IF(AND($F38&gt;=CY$5,$F38&lt;=CY$6),IF(AND($G38&gt;=CY$5,$G38&lt;=CY$6),5,IF($L38=1,2,1)),IF(AND($G38&gt;=CY$5,$G38&lt;=CY$6),IF($M38&gt;0,4,3),0)),IF(AND($D38&lt;=CY$6,$E38&gt;=CY$5),60,0)))</f>
        <v>0</v>
      </c>
      <c r="CZ38" s="80">
        <f>IF(OR($A38="",NOT(ISNUMBER($G38))),"",IF(AND($F38&lt;=CZ$6,$G38&gt;=CZ$5),IF(CZ$5&gt;$N38,5,$K38)*10+IF(AND($F38&gt;=CZ$5,$F38&lt;=CZ$6),IF(AND($G38&gt;=CZ$5,$G38&lt;=CZ$6),5,IF($L38=1,2,1)),IF(AND($G38&gt;=CZ$5,$G38&lt;=CZ$6),IF($M38&gt;0,4,3),0)),IF(AND($D38&lt;=CZ$6,$E38&gt;=CZ$5),60,0)))</f>
        <v>0</v>
      </c>
      <c r="DA38" s="80">
        <f>IF(OR($A38="",NOT(ISNUMBER($G38))),"",IF(AND($F38&lt;=DA$6,$G38&gt;=DA$5),IF(DA$5&gt;$N38,5,$K38)*10+IF(AND($F38&gt;=DA$5,$F38&lt;=DA$6),IF(AND($G38&gt;=DA$5,$G38&lt;=DA$6),5,IF($L38=1,2,1)),IF(AND($G38&gt;=DA$5,$G38&lt;=DA$6),IF($M38&gt;0,4,3),0)),IF(AND($D38&lt;=DA$6,$E38&gt;=DA$5),60,0)))</f>
        <v>0</v>
      </c>
      <c r="DB38" s="80">
        <f>IF(OR($A38="",NOT(ISNUMBER($G38))),"",IF(AND($F38&lt;=DB$6,$G38&gt;=DB$5),IF(DB$5&gt;$N38,5,$K38)*10+IF(AND($F38&gt;=DB$5,$F38&lt;=DB$6),IF(AND($G38&gt;=DB$5,$G38&lt;=DB$6),5,IF($L38=1,2,1)),IF(AND($G38&gt;=DB$5,$G38&lt;=DB$6),IF($M38&gt;0,4,3),0)),IF(AND($D38&lt;=DB$6,$E38&gt;=DB$5),60,0)))</f>
        <v>0</v>
      </c>
      <c r="DC38" s="80">
        <f>IF(OR($A38="",NOT(ISNUMBER($G38))),"",IF(AND($F38&lt;=DC$6,$G38&gt;=DC$5),IF(DC$5&gt;$N38,5,$K38)*10+IF(AND($F38&gt;=DC$5,$F38&lt;=DC$6),IF(AND($G38&gt;=DC$5,$G38&lt;=DC$6),5,IF($L38=1,2,1)),IF(AND($G38&gt;=DC$5,$G38&lt;=DC$6),IF($M38&gt;0,4,3),0)),IF(AND($D38&lt;=DC$6,$E38&gt;=DC$5),60,0)))</f>
        <v>0</v>
      </c>
      <c r="DD38" s="80">
        <f>IF(OR($A38="",NOT(ISNUMBER($G38))),"",IF(AND($F38&lt;=DD$6,$G38&gt;=DD$5),IF(DD$5&gt;$N38,5,$K38)*10+IF(AND($F38&gt;=DD$5,$F38&lt;=DD$6),IF(AND($G38&gt;=DD$5,$G38&lt;=DD$6),5,IF($L38=1,2,1)),IF(AND($G38&gt;=DD$5,$G38&lt;=DD$6),IF($M38&gt;0,4,3),0)),IF(AND($D38&lt;=DD$6,$E38&gt;=DD$5),60,0)))</f>
        <v>0</v>
      </c>
      <c r="DE38" s="80">
        <f>IF(OR($A38="",NOT(ISNUMBER($G38))),"",IF(AND($F38&lt;=DE$6,$G38&gt;=DE$5),IF(DE$5&gt;$N38,5,$K38)*10+IF(AND($F38&gt;=DE$5,$F38&lt;=DE$6),IF(AND($G38&gt;=DE$5,$G38&lt;=DE$6),5,IF($L38=1,2,1)),IF(AND($G38&gt;=DE$5,$G38&lt;=DE$6),IF($M38&gt;0,4,3),0)),IF(AND($D38&lt;=DE$6,$E38&gt;=DE$5),60,0)))</f>
        <v>0</v>
      </c>
      <c r="DF38" s="80">
        <f>IF(OR($A38="",NOT(ISNUMBER($G38))),"",IF(AND($F38&lt;=DF$6,$G38&gt;=DF$5),IF(DF$5&gt;$N38,5,$K38)*10+IF(AND($F38&gt;=DF$5,$F38&lt;=DF$6),IF(AND($G38&gt;=DF$5,$G38&lt;=DF$6),5,IF($L38=1,2,1)),IF(AND($G38&gt;=DF$5,$G38&lt;=DF$6),IF($M38&gt;0,4,3),0)),IF(AND($D38&lt;=DF$6,$E38&gt;=DF$5),60,0)))</f>
        <v>0</v>
      </c>
      <c r="DG38" s="80">
        <f>IF(OR($A38="",NOT(ISNUMBER($G38))),"",IF(AND($F38&lt;=DG$6,$G38&gt;=DG$5),IF(DG$5&gt;$N38,5,$K38)*10+IF(AND($F38&gt;=DG$5,$F38&lt;=DG$6),IF(AND($G38&gt;=DG$5,$G38&lt;=DG$6),5,IF($L38=1,2,1)),IF(AND($G38&gt;=DG$5,$G38&lt;=DG$6),IF($M38&gt;0,4,3),0)),IF(AND($D38&lt;=DG$6,$E38&gt;=DG$5),60,0)))</f>
        <v>0</v>
      </c>
      <c r="DH38" s="80">
        <f>IF(OR($A38="",NOT(ISNUMBER($G38))),"",IF(AND($F38&lt;=DH$6,$G38&gt;=DH$5),IF(DH$5&gt;$N38,5,$K38)*10+IF(AND($F38&gt;=DH$5,$F38&lt;=DH$6),IF(AND($G38&gt;=DH$5,$G38&lt;=DH$6),5,IF($L38=1,2,1)),IF(AND($G38&gt;=DH$5,$G38&lt;=DH$6),IF($M38&gt;0,4,3),0)),IF(AND($D38&lt;=DH$6,$E38&gt;=DH$5),60,0)))</f>
        <v>0</v>
      </c>
      <c r="DI38" s="80">
        <f>IF(OR($A38="",NOT(ISNUMBER($G38))),"",IF(AND($F38&lt;=DI$6,$G38&gt;=DI$5),IF(DI$5&gt;$N38,5,$K38)*10+IF(AND($F38&gt;=DI$5,$F38&lt;=DI$6),IF(AND($G38&gt;=DI$5,$G38&lt;=DI$6),5,IF($L38=1,2,1)),IF(AND($G38&gt;=DI$5,$G38&lt;=DI$6),IF($M38&gt;0,4,3),0)),IF(AND($D38&lt;=DI$6,$E38&gt;=DI$5),60,0)))</f>
        <v>0</v>
      </c>
      <c r="DJ38" s="80">
        <f>IF(OR($A38="",NOT(ISNUMBER($G38))),"",IF(AND($F38&lt;=DJ$6,$G38&gt;=DJ$5),IF(DJ$5&gt;$N38,5,$K38)*10+IF(AND($F38&gt;=DJ$5,$F38&lt;=DJ$6),IF(AND($G38&gt;=DJ$5,$G38&lt;=DJ$6),5,IF($L38=1,2,1)),IF(AND($G38&gt;=DJ$5,$G38&lt;=DJ$6),IF($M38&gt;0,4,3),0)),IF(AND($D38&lt;=DJ$6,$E38&gt;=DJ$5),60,0)))</f>
        <v>0</v>
      </c>
      <c r="DK38" s="80">
        <f>IF(OR($A38="",NOT(ISNUMBER($G38))),"",IF(AND($F38&lt;=DK$6,$G38&gt;=DK$5),IF(DK$5&gt;$N38,5,$K38)*10+IF(AND($F38&gt;=DK$5,$F38&lt;=DK$6),IF(AND($G38&gt;=DK$5,$G38&lt;=DK$6),5,IF($L38=1,2,1)),IF(AND($G38&gt;=DK$5,$G38&lt;=DK$6),IF($M38&gt;0,4,3),0)),IF(AND($D38&lt;=DK$6,$E38&gt;=DK$5),60,0)))</f>
        <v>0</v>
      </c>
      <c r="DL38" s="80">
        <f>IF(OR($A38="",NOT(ISNUMBER($G38))),"",IF(AND($F38&lt;=DL$6,$G38&gt;=DL$5),IF(DL$5&gt;$N38,5,$K38)*10+IF(AND($F38&gt;=DL$5,$F38&lt;=DL$6),IF(AND($G38&gt;=DL$5,$G38&lt;=DL$6),5,IF($L38=1,2,1)),IF(AND($G38&gt;=DL$5,$G38&lt;=DL$6),IF($M38&gt;0,4,3),0)),IF(AND($D38&lt;=DL$6,$E38&gt;=DL$5),60,0)))</f>
        <v>0</v>
      </c>
      <c r="DM38" s="80">
        <f>IF(OR($A38="",NOT(ISNUMBER($G38))),"",IF(AND($F38&lt;=DM$6,$G38&gt;=DM$5),IF(DM$5&gt;$N38,5,$K38)*10+IF(AND($F38&gt;=DM$5,$F38&lt;=DM$6),IF(AND($G38&gt;=DM$5,$G38&lt;=DM$6),5,IF($L38=1,2,1)),IF(AND($G38&gt;=DM$5,$G38&lt;=DM$6),IF($M38&gt;0,4,3),0)),IF(AND($D38&lt;=DM$6,$E38&gt;=DM$5),60,0)))</f>
        <v>0</v>
      </c>
      <c r="DN38" s="80">
        <f>IF(OR($A38="",NOT(ISNUMBER($G38))),"",IF(AND($F38&lt;=DN$6,$G38&gt;=DN$5),IF(DN$5&gt;$N38,5,$K38)*10+IF(AND($F38&gt;=DN$5,$F38&lt;=DN$6),IF(AND($G38&gt;=DN$5,$G38&lt;=DN$6),5,IF($L38=1,2,1)),IF(AND($G38&gt;=DN$5,$G38&lt;=DN$6),IF($M38&gt;0,4,3),0)),IF(AND($D38&lt;=DN$6,$E38&gt;=DN$5),60,0)))</f>
        <v>0</v>
      </c>
      <c r="DO38" s="80">
        <f>IF(OR($A38="",NOT(ISNUMBER($G38))),"",IF(AND($F38&lt;=DO$6,$G38&gt;=DO$5),IF(DO$5&gt;$N38,5,$K38)*10+IF(AND($F38&gt;=DO$5,$F38&lt;=DO$6),IF(AND($G38&gt;=DO$5,$G38&lt;=DO$6),5,IF($L38=1,2,1)),IF(AND($G38&gt;=DO$5,$G38&lt;=DO$6),IF($M38&gt;0,4,3),0)),IF(AND($D38&lt;=DO$6,$E38&gt;=DO$5),60,0)))</f>
        <v>0</v>
      </c>
      <c r="DP38" s="80">
        <f>IF(OR($A38="",NOT(ISNUMBER($G38))),"",IF(AND($F38&lt;=DP$6,$G38&gt;=DP$5),IF(DP$5&gt;$N38,5,$K38)*10+IF(AND($F38&gt;=DP$5,$F38&lt;=DP$6),IF(AND($G38&gt;=DP$5,$G38&lt;=DP$6),5,IF($L38=1,2,1)),IF(AND($G38&gt;=DP$5,$G38&lt;=DP$6),IF($M38&gt;0,4,3),0)),IF(AND($D38&lt;=DP$6,$E38&gt;=DP$5),60,0)))</f>
        <v>0</v>
      </c>
      <c r="DQ38" s="80">
        <f>IF(OR($A38="",NOT(ISNUMBER($G38))),"",IF(AND($F38&lt;=DQ$6,$G38&gt;=DQ$5),IF(DQ$5&gt;$N38,5,$K38)*10+IF(AND($F38&gt;=DQ$5,$F38&lt;=DQ$6),IF(AND($G38&gt;=DQ$5,$G38&lt;=DQ$6),5,IF($L38=1,2,1)),IF(AND($G38&gt;=DQ$5,$G38&lt;=DQ$6),IF($M38&gt;0,4,3),0)),IF(AND($D38&lt;=DQ$6,$E38&gt;=DQ$5),60,0)))</f>
        <v>0</v>
      </c>
      <c r="DR38" s="80">
        <f>IF(OR($A38="",NOT(ISNUMBER($G38))),"",IF(AND($F38&lt;=DR$6,$G38&gt;=DR$5),IF(DR$5&gt;$N38,5,$K38)*10+IF(AND($F38&gt;=DR$5,$F38&lt;=DR$6),IF(AND($G38&gt;=DR$5,$G38&lt;=DR$6),5,IF($L38=1,2,1)),IF(AND($G38&gt;=DR$5,$G38&lt;=DR$6),IF($M38&gt;0,4,3),0)),IF(AND($D38&lt;=DR$6,$E38&gt;=DR$5),60,0)))</f>
        <v>0</v>
      </c>
      <c r="DS38" s="80">
        <f>IF(OR($A38="",NOT(ISNUMBER($G38))),"",IF(AND($F38&lt;=DS$6,$G38&gt;=DS$5),IF(DS$5&gt;$N38,5,$K38)*10+IF(AND($F38&gt;=DS$5,$F38&lt;=DS$6),IF(AND($G38&gt;=DS$5,$G38&lt;=DS$6),5,IF($L38=1,2,1)),IF(AND($G38&gt;=DS$5,$G38&lt;=DS$6),IF($M38&gt;0,4,3),0)),IF(AND($D38&lt;=DS$6,$E38&gt;=DS$5),60,0)))</f>
        <v>0</v>
      </c>
      <c r="DT38" s="80">
        <f>IF(OR($A38="",NOT(ISNUMBER($G38))),"",IF(AND($F38&lt;=DT$6,$G38&gt;=DT$5),IF(DT$5&gt;$N38,5,$K38)*10+IF(AND($F38&gt;=DT$5,$F38&lt;=DT$6),IF(AND($G38&gt;=DT$5,$G38&lt;=DT$6),5,IF($L38=1,2,1)),IF(AND($G38&gt;=DT$5,$G38&lt;=DT$6),IF($M38&gt;0,4,3),0)),IF(AND($D38&lt;=DT$6,$E38&gt;=DT$5),60,0)))</f>
        <v>0</v>
      </c>
      <c r="DU38" s="80">
        <f>IF(OR($A38="",NOT(ISNUMBER($G38))),"",IF(AND($F38&lt;=DU$6,$G38&gt;=DU$5),IF(DU$5&gt;$N38,5,$K38)*10+IF(AND($F38&gt;=DU$5,$F38&lt;=DU$6),IF(AND($G38&gt;=DU$5,$G38&lt;=DU$6),5,IF($L38=1,2,1)),IF(AND($G38&gt;=DU$5,$G38&lt;=DU$6),IF($M38&gt;0,4,3),0)),IF(AND($D38&lt;=DU$6,$E38&gt;=DU$5),60,0)))</f>
        <v>0</v>
      </c>
      <c r="DV38" s="80">
        <f>IF(OR($A38="",NOT(ISNUMBER($G38))),"",IF(AND($F38&lt;=DV$6,$G38&gt;=DV$5),IF(DV$5&gt;$N38,5,$K38)*10+IF(AND($F38&gt;=DV$5,$F38&lt;=DV$6),IF(AND($G38&gt;=DV$5,$G38&lt;=DV$6),5,IF($L38=1,2,1)),IF(AND($G38&gt;=DV$5,$G38&lt;=DV$6),IF($M38&gt;0,4,3),0)),IF(AND($D38&lt;=DV$6,$E38&gt;=DV$5),60,0)))</f>
        <v>0</v>
      </c>
      <c r="DW38" s="80">
        <f>IF(OR($A38="",NOT(ISNUMBER($G38))),"",IF(AND($F38&lt;=DW$6,$G38&gt;=DW$5),IF(DW$5&gt;$N38,5,$K38)*10+IF(AND($F38&gt;=DW$5,$F38&lt;=DW$6),IF(AND($G38&gt;=DW$5,$G38&lt;=DW$6),5,IF($L38=1,2,1)),IF(AND($G38&gt;=DW$5,$G38&lt;=DW$6),IF($M38&gt;0,4,3),0)),IF(AND($D38&lt;=DW$6,$E38&gt;=DW$5),60,0)))</f>
        <v>0</v>
      </c>
      <c r="DX38" s="80">
        <f>IF(OR($A38="",NOT(ISNUMBER($G38))),"",IF(AND($F38&lt;=DX$6,$G38&gt;=DX$5),IF(DX$5&gt;$N38,5,$K38)*10+IF(AND($F38&gt;=DX$5,$F38&lt;=DX$6),IF(AND($G38&gt;=DX$5,$G38&lt;=DX$6),5,IF($L38=1,2,1)),IF(AND($G38&gt;=DX$5,$G38&lt;=DX$6),IF($M38&gt;0,4,3),0)),IF(AND($D38&lt;=DX$6,$E38&gt;=DX$5),60,0)))</f>
        <v>0</v>
      </c>
      <c r="DY38" s="80">
        <f>IF(OR($A38="",NOT(ISNUMBER($G38))),"",IF(AND($F38&lt;=DY$6,$G38&gt;=DY$5),IF(DY$5&gt;$N38,5,$K38)*10+IF(AND($F38&gt;=DY$5,$F38&lt;=DY$6),IF(AND($G38&gt;=DY$5,$G38&lt;=DY$6),5,IF($L38=1,2,1)),IF(AND($G38&gt;=DY$5,$G38&lt;=DY$6),IF($M38&gt;0,4,3),0)),IF(AND($D38&lt;=DY$6,$E38&gt;=DY$5),60,0)))</f>
        <v>0</v>
      </c>
      <c r="DZ38" s="80">
        <f>IF(OR($A38="",NOT(ISNUMBER($G38))),"",IF(AND($F38&lt;=DZ$6,$G38&gt;=DZ$5),IF(DZ$5&gt;$N38,5,$K38)*10+IF(AND($F38&gt;=DZ$5,$F38&lt;=DZ$6),IF(AND($G38&gt;=DZ$5,$G38&lt;=DZ$6),5,IF($L38=1,2,1)),IF(AND($G38&gt;=DZ$5,$G38&lt;=DZ$6),IF($M38&gt;0,4,3),0)),IF(AND($D38&lt;=DZ$6,$E38&gt;=DZ$5),60,0)))</f>
        <v>0</v>
      </c>
      <c r="EA38" s="80">
        <f>IF(OR($A38="",NOT(ISNUMBER($G38))),"",IF(AND($F38&lt;=EA$6,$G38&gt;=EA$5),IF(EA$5&gt;$N38,5,$K38)*10+IF(AND($F38&gt;=EA$5,$F38&lt;=EA$6),IF(AND($G38&gt;=EA$5,$G38&lt;=EA$6),5,IF($L38=1,2,1)),IF(AND($G38&gt;=EA$5,$G38&lt;=EA$6),IF($M38&gt;0,4,3),0)),IF(AND($D38&lt;=EA$6,$E38&gt;=EA$5),60,0)))</f>
        <v>0</v>
      </c>
      <c r="EB38" s="80">
        <f>IF(OR($A38="",NOT(ISNUMBER($G38))),"",IF(AND($F38&lt;=EB$6,$G38&gt;=EB$5),IF(EB$5&gt;$N38,5,$K38)*10+IF(AND($F38&gt;=EB$5,$F38&lt;=EB$6),IF(AND($G38&gt;=EB$5,$G38&lt;=EB$6),5,IF($L38=1,2,1)),IF(AND($G38&gt;=EB$5,$G38&lt;=EB$6),IF($M38&gt;0,4,3),0)),IF(AND($D38&lt;=EB$6,$E38&gt;=EB$5),60,0)))</f>
        <v>0</v>
      </c>
      <c r="EC38" s="80">
        <f>IF(OR($A38="",NOT(ISNUMBER($G38))),"",IF(AND($F38&lt;=EC$6,$G38&gt;=EC$5),IF(EC$5&gt;$N38,5,$K38)*10+IF(AND($F38&gt;=EC$5,$F38&lt;=EC$6),IF(AND($G38&gt;=EC$5,$G38&lt;=EC$6),5,IF($L38=1,2,1)),IF(AND($G38&gt;=EC$5,$G38&lt;=EC$6),IF($M38&gt;0,4,3),0)),IF(AND($D38&lt;=EC$6,$E38&gt;=EC$5),60,0)))</f>
        <v>0</v>
      </c>
      <c r="ED38" s="80">
        <f>IF(OR($A38="",NOT(ISNUMBER($G38))),"",IF(AND($F38&lt;=ED$6,$G38&gt;=ED$5),IF(ED$5&gt;$N38,5,$K38)*10+IF(AND($F38&gt;=ED$5,$F38&lt;=ED$6),IF(AND($G38&gt;=ED$5,$G38&lt;=ED$6),5,IF($L38=1,2,1)),IF(AND($G38&gt;=ED$5,$G38&lt;=ED$6),IF($M38&gt;0,4,3),0)),IF(AND($D38&lt;=ED$6,$E38&gt;=ED$5),60,0)))</f>
        <v>0</v>
      </c>
    </row>
    <row r="39" ht="18" customHeight="1">
      <c r="A39" s="52">
        <f>IF(Tasks!$B39="","",Tasks!$A39)</f>
        <v>29</v>
      </c>
      <c r="B39" s="78" t="str">
        <f>IF(Tasks!$B39="","",Tasks!$B39)</f>
        <v>METAL | Assembly &amp; packing (75 sets/day)</v>
      </c>
      <c r="C39" s="25" t="str">
        <f>IF($B39="","",IF(AND(Tasks!$D39="",Tasks!$G39=""),"-",IF(Tasks!$D39="","",Tasks!$D39&amp;IF(OR(Tasks!$E39="",Tasks!$E39="FS"),IF(N(Tasks!$F39)=0,"","FS"),Tasks!$E39)&amp;IF(N(Tasks!$F39)=0,"",IF(Tasks!$F39&gt;0,"+","")&amp;Tasks!$F39))&amp;IF(AND(Tasks!$D39&lt;&gt;"",Tasks!$G39&lt;&gt;""),", ","")&amp;IF(Tasks!$G39="","",Tasks!$G39&amp;IF(OR(Tasks!$H39="",Tasks!$H39="FS"),IF(N(Tasks!$I39)=0,"","FS"),Tasks!$H39)&amp;IF(N(Tasks!$I39)=0,"",IF(Tasks!$I39&gt;0,"+","")&amp;Tasks!$I39))))</f>
        <v>28</v>
      </c>
      <c r="D39" s="51">
        <f>IF(OR($B39="",Tasks!$Q39=""),"",Tasks!$Q39)</f>
        <v>46395.0</v>
      </c>
      <c r="E39" s="51">
        <f>IF(OR($B39="",Tasks!$R39=""),"",Tasks!$R39)</f>
        <v>46402.0</v>
      </c>
      <c r="F39" s="51">
        <f>IF(OR($B39="",Tasks!$S39=""),"",Tasks!$S39)</f>
        <v>46395.0</v>
      </c>
      <c r="G39" s="51">
        <f>IF(OR($B39="",Tasks!$T39=""),"",Tasks!$T39)</f>
        <v>46402.0</v>
      </c>
      <c r="H39" s="52" t="str">
        <f>IF($B39="","",Tasks!$AE39)</f>
        <v>Not Started</v>
      </c>
      <c r="I39" s="79">
        <f>IF($B39="","",Tasks!$AF39)</f>
        <v>0</v>
      </c>
      <c r="J39" s="53">
        <f>IF(OR($B39="",Tasks!$V39=""),"",Tasks!$V39)</f>
        <v>0</v>
      </c>
      <c r="K39" s="52">
        <f>IF($B39="","",Tasks!$AA39)</f>
        <v>3</v>
      </c>
      <c r="L39" s="52">
        <f>IF($B39="","",Tasks!$AB39)</f>
        <v>1</v>
      </c>
      <c r="M39" s="52">
        <f>IF($B39="","",Tasks!$Z39)</f>
        <v>2</v>
      </c>
      <c r="N39" s="52">
        <f>IF(OR($B39="",Tasks!$AG39=""),"",Tasks!$AG39)</f>
        <v>46402.0</v>
      </c>
      <c r="O39" s="80">
        <f>IF(OR($A39="",NOT(ISNUMBER($G39))),"",IF(AND($F39&lt;=O$6,$G39&gt;=O$5),IF(O$5&gt;$N39,5,$K39)*10+IF(AND($F39&gt;=O$5,$F39&lt;=O$6),IF(AND($G39&gt;=O$5,$G39&lt;=O$6),5,IF($L39=1,2,1)),IF(AND($G39&gt;=O$5,$G39&lt;=O$6),IF($M39&gt;0,4,3),0)),IF(AND($D39&lt;=O$6,$E39&gt;=O$5),60,0)))</f>
        <v>0</v>
      </c>
      <c r="P39" s="80">
        <f>IF(OR($A39="",NOT(ISNUMBER($G39))),"",IF(AND($F39&lt;=P$6,$G39&gt;=P$5),IF(P$5&gt;$N39,5,$K39)*10+IF(AND($F39&gt;=P$5,$F39&lt;=P$6),IF(AND($G39&gt;=P$5,$G39&lt;=P$6),5,IF($L39=1,2,1)),IF(AND($G39&gt;=P$5,$G39&lt;=P$6),IF($M39&gt;0,4,3),0)),IF(AND($D39&lt;=P$6,$E39&gt;=P$5),60,0)))</f>
        <v>0</v>
      </c>
      <c r="Q39" s="80">
        <f>IF(OR($A39="",NOT(ISNUMBER($G39))),"",IF(AND($F39&lt;=Q$6,$G39&gt;=Q$5),IF(Q$5&gt;$N39,5,$K39)*10+IF(AND($F39&gt;=Q$5,$F39&lt;=Q$6),IF(AND($G39&gt;=Q$5,$G39&lt;=Q$6),5,IF($L39=1,2,1)),IF(AND($G39&gt;=Q$5,$G39&lt;=Q$6),IF($M39&gt;0,4,3),0)),IF(AND($D39&lt;=Q$6,$E39&gt;=Q$5),60,0)))</f>
        <v>0</v>
      </c>
      <c r="R39" s="80">
        <f>IF(OR($A39="",NOT(ISNUMBER($G39))),"",IF(AND($F39&lt;=R$6,$G39&gt;=R$5),IF(R$5&gt;$N39,5,$K39)*10+IF(AND($F39&gt;=R$5,$F39&lt;=R$6),IF(AND($G39&gt;=R$5,$G39&lt;=R$6),5,IF($L39=1,2,1)),IF(AND($G39&gt;=R$5,$G39&lt;=R$6),IF($M39&gt;0,4,3),0)),IF(AND($D39&lt;=R$6,$E39&gt;=R$5),60,0)))</f>
        <v>0</v>
      </c>
      <c r="S39" s="80">
        <f>IF(OR($A39="",NOT(ISNUMBER($G39))),"",IF(AND($F39&lt;=S$6,$G39&gt;=S$5),IF(S$5&gt;$N39,5,$K39)*10+IF(AND($F39&gt;=S$5,$F39&lt;=S$6),IF(AND($G39&gt;=S$5,$G39&lt;=S$6),5,IF($L39=1,2,1)),IF(AND($G39&gt;=S$5,$G39&lt;=S$6),IF($M39&gt;0,4,3),0)),IF(AND($D39&lt;=S$6,$E39&gt;=S$5),60,0)))</f>
        <v>0</v>
      </c>
      <c r="T39" s="80">
        <f>IF(OR($A39="",NOT(ISNUMBER($G39))),"",IF(AND($F39&lt;=T$6,$G39&gt;=T$5),IF(T$5&gt;$N39,5,$K39)*10+IF(AND($F39&gt;=T$5,$F39&lt;=T$6),IF(AND($G39&gt;=T$5,$G39&lt;=T$6),5,IF($L39=1,2,1)),IF(AND($G39&gt;=T$5,$G39&lt;=T$6),IF($M39&gt;0,4,3),0)),IF(AND($D39&lt;=T$6,$E39&gt;=T$5),60,0)))</f>
        <v>0</v>
      </c>
      <c r="U39" s="80">
        <f>IF(OR($A39="",NOT(ISNUMBER($G39))),"",IF(AND($F39&lt;=U$6,$G39&gt;=U$5),IF(U$5&gt;$N39,5,$K39)*10+IF(AND($F39&gt;=U$5,$F39&lt;=U$6),IF(AND($G39&gt;=U$5,$G39&lt;=U$6),5,IF($L39=1,2,1)),IF(AND($G39&gt;=U$5,$G39&lt;=U$6),IF($M39&gt;0,4,3),0)),IF(AND($D39&lt;=U$6,$E39&gt;=U$5),60,0)))</f>
        <v>0</v>
      </c>
      <c r="V39" s="80">
        <f>IF(OR($A39="",NOT(ISNUMBER($G39))),"",IF(AND($F39&lt;=V$6,$G39&gt;=V$5),IF(V$5&gt;$N39,5,$K39)*10+IF(AND($F39&gt;=V$5,$F39&lt;=V$6),IF(AND($G39&gt;=V$5,$G39&lt;=V$6),5,IF($L39=1,2,1)),IF(AND($G39&gt;=V$5,$G39&lt;=V$6),IF($M39&gt;0,4,3),0)),IF(AND($D39&lt;=V$6,$E39&gt;=V$5),60,0)))</f>
        <v>0</v>
      </c>
      <c r="W39" s="80">
        <f>IF(OR($A39="",NOT(ISNUMBER($G39))),"",IF(AND($F39&lt;=W$6,$G39&gt;=W$5),IF(W$5&gt;$N39,5,$K39)*10+IF(AND($F39&gt;=W$5,$F39&lt;=W$6),IF(AND($G39&gt;=W$5,$G39&lt;=W$6),5,IF($L39=1,2,1)),IF(AND($G39&gt;=W$5,$G39&lt;=W$6),IF($M39&gt;0,4,3),0)),IF(AND($D39&lt;=W$6,$E39&gt;=W$5),60,0)))</f>
        <v>0</v>
      </c>
      <c r="X39" s="80">
        <f>IF(OR($A39="",NOT(ISNUMBER($G39))),"",IF(AND($F39&lt;=X$6,$G39&gt;=X$5),IF(X$5&gt;$N39,5,$K39)*10+IF(AND($F39&gt;=X$5,$F39&lt;=X$6),IF(AND($G39&gt;=X$5,$G39&lt;=X$6),5,IF($L39=1,2,1)),IF(AND($G39&gt;=X$5,$G39&lt;=X$6),IF($M39&gt;0,4,3),0)),IF(AND($D39&lt;=X$6,$E39&gt;=X$5),60,0)))</f>
        <v>0</v>
      </c>
      <c r="Y39" s="80">
        <f>IF(OR($A39="",NOT(ISNUMBER($G39))),"",IF(AND($F39&lt;=Y$6,$G39&gt;=Y$5),IF(Y$5&gt;$N39,5,$K39)*10+IF(AND($F39&gt;=Y$5,$F39&lt;=Y$6),IF(AND($G39&gt;=Y$5,$G39&lt;=Y$6),5,IF($L39=1,2,1)),IF(AND($G39&gt;=Y$5,$G39&lt;=Y$6),IF($M39&gt;0,4,3),0)),IF(AND($D39&lt;=Y$6,$E39&gt;=Y$5),60,0)))</f>
        <v>0</v>
      </c>
      <c r="Z39" s="80">
        <f>IF(OR($A39="",NOT(ISNUMBER($G39))),"",IF(AND($F39&lt;=Z$6,$G39&gt;=Z$5),IF(Z$5&gt;$N39,5,$K39)*10+IF(AND($F39&gt;=Z$5,$F39&lt;=Z$6),IF(AND($G39&gt;=Z$5,$G39&lt;=Z$6),5,IF($L39=1,2,1)),IF(AND($G39&gt;=Z$5,$G39&lt;=Z$6),IF($M39&gt;0,4,3),0)),IF(AND($D39&lt;=Z$6,$E39&gt;=Z$5),60,0)))</f>
        <v>0</v>
      </c>
      <c r="AA39" s="80">
        <f>IF(OR($A39="",NOT(ISNUMBER($G39))),"",IF(AND($F39&lt;=AA$6,$G39&gt;=AA$5),IF(AA$5&gt;$N39,5,$K39)*10+IF(AND($F39&gt;=AA$5,$F39&lt;=AA$6),IF(AND($G39&gt;=AA$5,$G39&lt;=AA$6),5,IF($L39=1,2,1)),IF(AND($G39&gt;=AA$5,$G39&lt;=AA$6),IF($M39&gt;0,4,3),0)),IF(AND($D39&lt;=AA$6,$E39&gt;=AA$5),60,0)))</f>
        <v>32</v>
      </c>
      <c r="AB39" s="80">
        <f>IF(OR($A39="",NOT(ISNUMBER($G39))),"",IF(AND($F39&lt;=AB$6,$G39&gt;=AB$5),IF(AB$5&gt;$N39,5,$K39)*10+IF(AND($F39&gt;=AB$5,$F39&lt;=AB$6),IF(AND($G39&gt;=AB$5,$G39&lt;=AB$6),5,IF($L39=1,2,1)),IF(AND($G39&gt;=AB$5,$G39&lt;=AB$6),IF($M39&gt;0,4,3),0)),IF(AND($D39&lt;=AB$6,$E39&gt;=AB$5),60,0)))</f>
        <v>34</v>
      </c>
      <c r="AC39" s="80">
        <f>IF(OR($A39="",NOT(ISNUMBER($G39))),"",IF(AND($F39&lt;=AC$6,$G39&gt;=AC$5),IF(AC$5&gt;$N39,5,$K39)*10+IF(AND($F39&gt;=AC$5,$F39&lt;=AC$6),IF(AND($G39&gt;=AC$5,$G39&lt;=AC$6),5,IF($L39=1,2,1)),IF(AND($G39&gt;=AC$5,$G39&lt;=AC$6),IF($M39&gt;0,4,3),0)),IF(AND($D39&lt;=AC$6,$E39&gt;=AC$5),60,0)))</f>
        <v>0</v>
      </c>
      <c r="AD39" s="80">
        <f>IF(OR($A39="",NOT(ISNUMBER($G39))),"",IF(AND($F39&lt;=AD$6,$G39&gt;=AD$5),IF(AD$5&gt;$N39,5,$K39)*10+IF(AND($F39&gt;=AD$5,$F39&lt;=AD$6),IF(AND($G39&gt;=AD$5,$G39&lt;=AD$6),5,IF($L39=1,2,1)),IF(AND($G39&gt;=AD$5,$G39&lt;=AD$6),IF($M39&gt;0,4,3),0)),IF(AND($D39&lt;=AD$6,$E39&gt;=AD$5),60,0)))</f>
        <v>0</v>
      </c>
      <c r="AE39" s="80">
        <f>IF(OR($A39="",NOT(ISNUMBER($G39))),"",IF(AND($F39&lt;=AE$6,$G39&gt;=AE$5),IF(AE$5&gt;$N39,5,$K39)*10+IF(AND($F39&gt;=AE$5,$F39&lt;=AE$6),IF(AND($G39&gt;=AE$5,$G39&lt;=AE$6),5,IF($L39=1,2,1)),IF(AND($G39&gt;=AE$5,$G39&lt;=AE$6),IF($M39&gt;0,4,3),0)),IF(AND($D39&lt;=AE$6,$E39&gt;=AE$5),60,0)))</f>
        <v>0</v>
      </c>
      <c r="AF39" s="80">
        <f>IF(OR($A39="",NOT(ISNUMBER($G39))),"",IF(AND($F39&lt;=AF$6,$G39&gt;=AF$5),IF(AF$5&gt;$N39,5,$K39)*10+IF(AND($F39&gt;=AF$5,$F39&lt;=AF$6),IF(AND($G39&gt;=AF$5,$G39&lt;=AF$6),5,IF($L39=1,2,1)),IF(AND($G39&gt;=AF$5,$G39&lt;=AF$6),IF($M39&gt;0,4,3),0)),IF(AND($D39&lt;=AF$6,$E39&gt;=AF$5),60,0)))</f>
        <v>0</v>
      </c>
      <c r="AG39" s="80">
        <f>IF(OR($A39="",NOT(ISNUMBER($G39))),"",IF(AND($F39&lt;=AG$6,$G39&gt;=AG$5),IF(AG$5&gt;$N39,5,$K39)*10+IF(AND($F39&gt;=AG$5,$F39&lt;=AG$6),IF(AND($G39&gt;=AG$5,$G39&lt;=AG$6),5,IF($L39=1,2,1)),IF(AND($G39&gt;=AG$5,$G39&lt;=AG$6),IF($M39&gt;0,4,3),0)),IF(AND($D39&lt;=AG$6,$E39&gt;=AG$5),60,0)))</f>
        <v>0</v>
      </c>
      <c r="AH39" s="80">
        <f>IF(OR($A39="",NOT(ISNUMBER($G39))),"",IF(AND($F39&lt;=AH$6,$G39&gt;=AH$5),IF(AH$5&gt;$N39,5,$K39)*10+IF(AND($F39&gt;=AH$5,$F39&lt;=AH$6),IF(AND($G39&gt;=AH$5,$G39&lt;=AH$6),5,IF($L39=1,2,1)),IF(AND($G39&gt;=AH$5,$G39&lt;=AH$6),IF($M39&gt;0,4,3),0)),IF(AND($D39&lt;=AH$6,$E39&gt;=AH$5),60,0)))</f>
        <v>0</v>
      </c>
      <c r="AI39" s="80">
        <f>IF(OR($A39="",NOT(ISNUMBER($G39))),"",IF(AND($F39&lt;=AI$6,$G39&gt;=AI$5),IF(AI$5&gt;$N39,5,$K39)*10+IF(AND($F39&gt;=AI$5,$F39&lt;=AI$6),IF(AND($G39&gt;=AI$5,$G39&lt;=AI$6),5,IF($L39=1,2,1)),IF(AND($G39&gt;=AI$5,$G39&lt;=AI$6),IF($M39&gt;0,4,3),0)),IF(AND($D39&lt;=AI$6,$E39&gt;=AI$5),60,0)))</f>
        <v>0</v>
      </c>
      <c r="AJ39" s="80">
        <f>IF(OR($A39="",NOT(ISNUMBER($G39))),"",IF(AND($F39&lt;=AJ$6,$G39&gt;=AJ$5),IF(AJ$5&gt;$N39,5,$K39)*10+IF(AND($F39&gt;=AJ$5,$F39&lt;=AJ$6),IF(AND($G39&gt;=AJ$5,$G39&lt;=AJ$6),5,IF($L39=1,2,1)),IF(AND($G39&gt;=AJ$5,$G39&lt;=AJ$6),IF($M39&gt;0,4,3),0)),IF(AND($D39&lt;=AJ$6,$E39&gt;=AJ$5),60,0)))</f>
        <v>0</v>
      </c>
      <c r="AK39" s="80">
        <f>IF(OR($A39="",NOT(ISNUMBER($G39))),"",IF(AND($F39&lt;=AK$6,$G39&gt;=AK$5),IF(AK$5&gt;$N39,5,$K39)*10+IF(AND($F39&gt;=AK$5,$F39&lt;=AK$6),IF(AND($G39&gt;=AK$5,$G39&lt;=AK$6),5,IF($L39=1,2,1)),IF(AND($G39&gt;=AK$5,$G39&lt;=AK$6),IF($M39&gt;0,4,3),0)),IF(AND($D39&lt;=AK$6,$E39&gt;=AK$5),60,0)))</f>
        <v>0</v>
      </c>
      <c r="AL39" s="80">
        <f>IF(OR($A39="",NOT(ISNUMBER($G39))),"",IF(AND($F39&lt;=AL$6,$G39&gt;=AL$5),IF(AL$5&gt;$N39,5,$K39)*10+IF(AND($F39&gt;=AL$5,$F39&lt;=AL$6),IF(AND($G39&gt;=AL$5,$G39&lt;=AL$6),5,IF($L39=1,2,1)),IF(AND($G39&gt;=AL$5,$G39&lt;=AL$6),IF($M39&gt;0,4,3),0)),IF(AND($D39&lt;=AL$6,$E39&gt;=AL$5),60,0)))</f>
        <v>0</v>
      </c>
      <c r="AM39" s="80">
        <f>IF(OR($A39="",NOT(ISNUMBER($G39))),"",IF(AND($F39&lt;=AM$6,$G39&gt;=AM$5),IF(AM$5&gt;$N39,5,$K39)*10+IF(AND($F39&gt;=AM$5,$F39&lt;=AM$6),IF(AND($G39&gt;=AM$5,$G39&lt;=AM$6),5,IF($L39=1,2,1)),IF(AND($G39&gt;=AM$5,$G39&lt;=AM$6),IF($M39&gt;0,4,3),0)),IF(AND($D39&lt;=AM$6,$E39&gt;=AM$5),60,0)))</f>
        <v>0</v>
      </c>
      <c r="AN39" s="80">
        <f>IF(OR($A39="",NOT(ISNUMBER($G39))),"",IF(AND($F39&lt;=AN$6,$G39&gt;=AN$5),IF(AN$5&gt;$N39,5,$K39)*10+IF(AND($F39&gt;=AN$5,$F39&lt;=AN$6),IF(AND($G39&gt;=AN$5,$G39&lt;=AN$6),5,IF($L39=1,2,1)),IF(AND($G39&gt;=AN$5,$G39&lt;=AN$6),IF($M39&gt;0,4,3),0)),IF(AND($D39&lt;=AN$6,$E39&gt;=AN$5),60,0)))</f>
        <v>0</v>
      </c>
      <c r="AO39" s="80">
        <f>IF(OR($A39="",NOT(ISNUMBER($G39))),"",IF(AND($F39&lt;=AO$6,$G39&gt;=AO$5),IF(AO$5&gt;$N39,5,$K39)*10+IF(AND($F39&gt;=AO$5,$F39&lt;=AO$6),IF(AND($G39&gt;=AO$5,$G39&lt;=AO$6),5,IF($L39=1,2,1)),IF(AND($G39&gt;=AO$5,$G39&lt;=AO$6),IF($M39&gt;0,4,3),0)),IF(AND($D39&lt;=AO$6,$E39&gt;=AO$5),60,0)))</f>
        <v>0</v>
      </c>
      <c r="AP39" s="80">
        <f>IF(OR($A39="",NOT(ISNUMBER($G39))),"",IF(AND($F39&lt;=AP$6,$G39&gt;=AP$5),IF(AP$5&gt;$N39,5,$K39)*10+IF(AND($F39&gt;=AP$5,$F39&lt;=AP$6),IF(AND($G39&gt;=AP$5,$G39&lt;=AP$6),5,IF($L39=1,2,1)),IF(AND($G39&gt;=AP$5,$G39&lt;=AP$6),IF($M39&gt;0,4,3),0)),IF(AND($D39&lt;=AP$6,$E39&gt;=AP$5),60,0)))</f>
        <v>0</v>
      </c>
      <c r="AQ39" s="80">
        <f>IF(OR($A39="",NOT(ISNUMBER($G39))),"",IF(AND($F39&lt;=AQ$6,$G39&gt;=AQ$5),IF(AQ$5&gt;$N39,5,$K39)*10+IF(AND($F39&gt;=AQ$5,$F39&lt;=AQ$6),IF(AND($G39&gt;=AQ$5,$G39&lt;=AQ$6),5,IF($L39=1,2,1)),IF(AND($G39&gt;=AQ$5,$G39&lt;=AQ$6),IF($M39&gt;0,4,3),0)),IF(AND($D39&lt;=AQ$6,$E39&gt;=AQ$5),60,0)))</f>
        <v>0</v>
      </c>
      <c r="AR39" s="80">
        <f>IF(OR($A39="",NOT(ISNUMBER($G39))),"",IF(AND($F39&lt;=AR$6,$G39&gt;=AR$5),IF(AR$5&gt;$N39,5,$K39)*10+IF(AND($F39&gt;=AR$5,$F39&lt;=AR$6),IF(AND($G39&gt;=AR$5,$G39&lt;=AR$6),5,IF($L39=1,2,1)),IF(AND($G39&gt;=AR$5,$G39&lt;=AR$6),IF($M39&gt;0,4,3),0)),IF(AND($D39&lt;=AR$6,$E39&gt;=AR$5),60,0)))</f>
        <v>0</v>
      </c>
      <c r="AS39" s="80">
        <f>IF(OR($A39="",NOT(ISNUMBER($G39))),"",IF(AND($F39&lt;=AS$6,$G39&gt;=AS$5),IF(AS$5&gt;$N39,5,$K39)*10+IF(AND($F39&gt;=AS$5,$F39&lt;=AS$6),IF(AND($G39&gt;=AS$5,$G39&lt;=AS$6),5,IF($L39=1,2,1)),IF(AND($G39&gt;=AS$5,$G39&lt;=AS$6),IF($M39&gt;0,4,3),0)),IF(AND($D39&lt;=AS$6,$E39&gt;=AS$5),60,0)))</f>
        <v>0</v>
      </c>
      <c r="AT39" s="80">
        <f>IF(OR($A39="",NOT(ISNUMBER($G39))),"",IF(AND($F39&lt;=AT$6,$G39&gt;=AT$5),IF(AT$5&gt;$N39,5,$K39)*10+IF(AND($F39&gt;=AT$5,$F39&lt;=AT$6),IF(AND($G39&gt;=AT$5,$G39&lt;=AT$6),5,IF($L39=1,2,1)),IF(AND($G39&gt;=AT$5,$G39&lt;=AT$6),IF($M39&gt;0,4,3),0)),IF(AND($D39&lt;=AT$6,$E39&gt;=AT$5),60,0)))</f>
        <v>0</v>
      </c>
      <c r="AU39" s="80">
        <f>IF(OR($A39="",NOT(ISNUMBER($G39))),"",IF(AND($F39&lt;=AU$6,$G39&gt;=AU$5),IF(AU$5&gt;$N39,5,$K39)*10+IF(AND($F39&gt;=AU$5,$F39&lt;=AU$6),IF(AND($G39&gt;=AU$5,$G39&lt;=AU$6),5,IF($L39=1,2,1)),IF(AND($G39&gt;=AU$5,$G39&lt;=AU$6),IF($M39&gt;0,4,3),0)),IF(AND($D39&lt;=AU$6,$E39&gt;=AU$5),60,0)))</f>
        <v>0</v>
      </c>
      <c r="AV39" s="80">
        <f>IF(OR($A39="",NOT(ISNUMBER($G39))),"",IF(AND($F39&lt;=AV$6,$G39&gt;=AV$5),IF(AV$5&gt;$N39,5,$K39)*10+IF(AND($F39&gt;=AV$5,$F39&lt;=AV$6),IF(AND($G39&gt;=AV$5,$G39&lt;=AV$6),5,IF($L39=1,2,1)),IF(AND($G39&gt;=AV$5,$G39&lt;=AV$6),IF($M39&gt;0,4,3),0)),IF(AND($D39&lt;=AV$6,$E39&gt;=AV$5),60,0)))</f>
        <v>0</v>
      </c>
      <c r="AW39" s="80">
        <f>IF(OR($A39="",NOT(ISNUMBER($G39))),"",IF(AND($F39&lt;=AW$6,$G39&gt;=AW$5),IF(AW$5&gt;$N39,5,$K39)*10+IF(AND($F39&gt;=AW$5,$F39&lt;=AW$6),IF(AND($G39&gt;=AW$5,$G39&lt;=AW$6),5,IF($L39=1,2,1)),IF(AND($G39&gt;=AW$5,$G39&lt;=AW$6),IF($M39&gt;0,4,3),0)),IF(AND($D39&lt;=AW$6,$E39&gt;=AW$5),60,0)))</f>
        <v>0</v>
      </c>
      <c r="AX39" s="80">
        <f>IF(OR($A39="",NOT(ISNUMBER($G39))),"",IF(AND($F39&lt;=AX$6,$G39&gt;=AX$5),IF(AX$5&gt;$N39,5,$K39)*10+IF(AND($F39&gt;=AX$5,$F39&lt;=AX$6),IF(AND($G39&gt;=AX$5,$G39&lt;=AX$6),5,IF($L39=1,2,1)),IF(AND($G39&gt;=AX$5,$G39&lt;=AX$6),IF($M39&gt;0,4,3),0)),IF(AND($D39&lt;=AX$6,$E39&gt;=AX$5),60,0)))</f>
        <v>0</v>
      </c>
      <c r="AY39" s="80">
        <f>IF(OR($A39="",NOT(ISNUMBER($G39))),"",IF(AND($F39&lt;=AY$6,$G39&gt;=AY$5),IF(AY$5&gt;$N39,5,$K39)*10+IF(AND($F39&gt;=AY$5,$F39&lt;=AY$6),IF(AND($G39&gt;=AY$5,$G39&lt;=AY$6),5,IF($L39=1,2,1)),IF(AND($G39&gt;=AY$5,$G39&lt;=AY$6),IF($M39&gt;0,4,3),0)),IF(AND($D39&lt;=AY$6,$E39&gt;=AY$5),60,0)))</f>
        <v>0</v>
      </c>
      <c r="AZ39" s="80">
        <f>IF(OR($A39="",NOT(ISNUMBER($G39))),"",IF(AND($F39&lt;=AZ$6,$G39&gt;=AZ$5),IF(AZ$5&gt;$N39,5,$K39)*10+IF(AND($F39&gt;=AZ$5,$F39&lt;=AZ$6),IF(AND($G39&gt;=AZ$5,$G39&lt;=AZ$6),5,IF($L39=1,2,1)),IF(AND($G39&gt;=AZ$5,$G39&lt;=AZ$6),IF($M39&gt;0,4,3),0)),IF(AND($D39&lt;=AZ$6,$E39&gt;=AZ$5),60,0)))</f>
        <v>0</v>
      </c>
      <c r="BA39" s="80">
        <f>IF(OR($A39="",NOT(ISNUMBER($G39))),"",IF(AND($F39&lt;=BA$6,$G39&gt;=BA$5),IF(BA$5&gt;$N39,5,$K39)*10+IF(AND($F39&gt;=BA$5,$F39&lt;=BA$6),IF(AND($G39&gt;=BA$5,$G39&lt;=BA$6),5,IF($L39=1,2,1)),IF(AND($G39&gt;=BA$5,$G39&lt;=BA$6),IF($M39&gt;0,4,3),0)),IF(AND($D39&lt;=BA$6,$E39&gt;=BA$5),60,0)))</f>
        <v>0</v>
      </c>
      <c r="BB39" s="80">
        <f>IF(OR($A39="",NOT(ISNUMBER($G39))),"",IF(AND($F39&lt;=BB$6,$G39&gt;=BB$5),IF(BB$5&gt;$N39,5,$K39)*10+IF(AND($F39&gt;=BB$5,$F39&lt;=BB$6),IF(AND($G39&gt;=BB$5,$G39&lt;=BB$6),5,IF($L39=1,2,1)),IF(AND($G39&gt;=BB$5,$G39&lt;=BB$6),IF($M39&gt;0,4,3),0)),IF(AND($D39&lt;=BB$6,$E39&gt;=BB$5),60,0)))</f>
        <v>0</v>
      </c>
      <c r="BC39" s="80">
        <f>IF(OR($A39="",NOT(ISNUMBER($G39))),"",IF(AND($F39&lt;=BC$6,$G39&gt;=BC$5),IF(BC$5&gt;$N39,5,$K39)*10+IF(AND($F39&gt;=BC$5,$F39&lt;=BC$6),IF(AND($G39&gt;=BC$5,$G39&lt;=BC$6),5,IF($L39=1,2,1)),IF(AND($G39&gt;=BC$5,$G39&lt;=BC$6),IF($M39&gt;0,4,3),0)),IF(AND($D39&lt;=BC$6,$E39&gt;=BC$5),60,0)))</f>
        <v>0</v>
      </c>
      <c r="BD39" s="80">
        <f>IF(OR($A39="",NOT(ISNUMBER($G39))),"",IF(AND($F39&lt;=BD$6,$G39&gt;=BD$5),IF(BD$5&gt;$N39,5,$K39)*10+IF(AND($F39&gt;=BD$5,$F39&lt;=BD$6),IF(AND($G39&gt;=BD$5,$G39&lt;=BD$6),5,IF($L39=1,2,1)),IF(AND($G39&gt;=BD$5,$G39&lt;=BD$6),IF($M39&gt;0,4,3),0)),IF(AND($D39&lt;=BD$6,$E39&gt;=BD$5),60,0)))</f>
        <v>0</v>
      </c>
      <c r="BE39" s="80">
        <f>IF(OR($A39="",NOT(ISNUMBER($G39))),"",IF(AND($F39&lt;=BE$6,$G39&gt;=BE$5),IF(BE$5&gt;$N39,5,$K39)*10+IF(AND($F39&gt;=BE$5,$F39&lt;=BE$6),IF(AND($G39&gt;=BE$5,$G39&lt;=BE$6),5,IF($L39=1,2,1)),IF(AND($G39&gt;=BE$5,$G39&lt;=BE$6),IF($M39&gt;0,4,3),0)),IF(AND($D39&lt;=BE$6,$E39&gt;=BE$5),60,0)))</f>
        <v>0</v>
      </c>
      <c r="BF39" s="80">
        <f>IF(OR($A39="",NOT(ISNUMBER($G39))),"",IF(AND($F39&lt;=BF$6,$G39&gt;=BF$5),IF(BF$5&gt;$N39,5,$K39)*10+IF(AND($F39&gt;=BF$5,$F39&lt;=BF$6),IF(AND($G39&gt;=BF$5,$G39&lt;=BF$6),5,IF($L39=1,2,1)),IF(AND($G39&gt;=BF$5,$G39&lt;=BF$6),IF($M39&gt;0,4,3),0)),IF(AND($D39&lt;=BF$6,$E39&gt;=BF$5),60,0)))</f>
        <v>0</v>
      </c>
      <c r="BG39" s="80">
        <f>IF(OR($A39="",NOT(ISNUMBER($G39))),"",IF(AND($F39&lt;=BG$6,$G39&gt;=BG$5),IF(BG$5&gt;$N39,5,$K39)*10+IF(AND($F39&gt;=BG$5,$F39&lt;=BG$6),IF(AND($G39&gt;=BG$5,$G39&lt;=BG$6),5,IF($L39=1,2,1)),IF(AND($G39&gt;=BG$5,$G39&lt;=BG$6),IF($M39&gt;0,4,3),0)),IF(AND($D39&lt;=BG$6,$E39&gt;=BG$5),60,0)))</f>
        <v>0</v>
      </c>
      <c r="BH39" s="80">
        <f>IF(OR($A39="",NOT(ISNUMBER($G39))),"",IF(AND($F39&lt;=BH$6,$G39&gt;=BH$5),IF(BH$5&gt;$N39,5,$K39)*10+IF(AND($F39&gt;=BH$5,$F39&lt;=BH$6),IF(AND($G39&gt;=BH$5,$G39&lt;=BH$6),5,IF($L39=1,2,1)),IF(AND($G39&gt;=BH$5,$G39&lt;=BH$6),IF($M39&gt;0,4,3),0)),IF(AND($D39&lt;=BH$6,$E39&gt;=BH$5),60,0)))</f>
        <v>0</v>
      </c>
      <c r="BI39" s="80">
        <f>IF(OR($A39="",NOT(ISNUMBER($G39))),"",IF(AND($F39&lt;=BI$6,$G39&gt;=BI$5),IF(BI$5&gt;$N39,5,$K39)*10+IF(AND($F39&gt;=BI$5,$F39&lt;=BI$6),IF(AND($G39&gt;=BI$5,$G39&lt;=BI$6),5,IF($L39=1,2,1)),IF(AND($G39&gt;=BI$5,$G39&lt;=BI$6),IF($M39&gt;0,4,3),0)),IF(AND($D39&lt;=BI$6,$E39&gt;=BI$5),60,0)))</f>
        <v>0</v>
      </c>
      <c r="BJ39" s="80">
        <f>IF(OR($A39="",NOT(ISNUMBER($G39))),"",IF(AND($F39&lt;=BJ$6,$G39&gt;=BJ$5),IF(BJ$5&gt;$N39,5,$K39)*10+IF(AND($F39&gt;=BJ$5,$F39&lt;=BJ$6),IF(AND($G39&gt;=BJ$5,$G39&lt;=BJ$6),5,IF($L39=1,2,1)),IF(AND($G39&gt;=BJ$5,$G39&lt;=BJ$6),IF($M39&gt;0,4,3),0)),IF(AND($D39&lt;=BJ$6,$E39&gt;=BJ$5),60,0)))</f>
        <v>0</v>
      </c>
      <c r="BK39" s="80">
        <f>IF(OR($A39="",NOT(ISNUMBER($G39))),"",IF(AND($F39&lt;=BK$6,$G39&gt;=BK$5),IF(BK$5&gt;$N39,5,$K39)*10+IF(AND($F39&gt;=BK$5,$F39&lt;=BK$6),IF(AND($G39&gt;=BK$5,$G39&lt;=BK$6),5,IF($L39=1,2,1)),IF(AND($G39&gt;=BK$5,$G39&lt;=BK$6),IF($M39&gt;0,4,3),0)),IF(AND($D39&lt;=BK$6,$E39&gt;=BK$5),60,0)))</f>
        <v>0</v>
      </c>
      <c r="BL39" s="80">
        <f>IF(OR($A39="",NOT(ISNUMBER($G39))),"",IF(AND($F39&lt;=BL$6,$G39&gt;=BL$5),IF(BL$5&gt;$N39,5,$K39)*10+IF(AND($F39&gt;=BL$5,$F39&lt;=BL$6),IF(AND($G39&gt;=BL$5,$G39&lt;=BL$6),5,IF($L39=1,2,1)),IF(AND($G39&gt;=BL$5,$G39&lt;=BL$6),IF($M39&gt;0,4,3),0)),IF(AND($D39&lt;=BL$6,$E39&gt;=BL$5),60,0)))</f>
        <v>0</v>
      </c>
      <c r="BM39" s="80">
        <f>IF(OR($A39="",NOT(ISNUMBER($G39))),"",IF(AND($F39&lt;=BM$6,$G39&gt;=BM$5),IF(BM$5&gt;$N39,5,$K39)*10+IF(AND($F39&gt;=BM$5,$F39&lt;=BM$6),IF(AND($G39&gt;=BM$5,$G39&lt;=BM$6),5,IF($L39=1,2,1)),IF(AND($G39&gt;=BM$5,$G39&lt;=BM$6),IF($M39&gt;0,4,3),0)),IF(AND($D39&lt;=BM$6,$E39&gt;=BM$5),60,0)))</f>
        <v>0</v>
      </c>
      <c r="BN39" s="80">
        <f>IF(OR($A39="",NOT(ISNUMBER($G39))),"",IF(AND($F39&lt;=BN$6,$G39&gt;=BN$5),IF(BN$5&gt;$N39,5,$K39)*10+IF(AND($F39&gt;=BN$5,$F39&lt;=BN$6),IF(AND($G39&gt;=BN$5,$G39&lt;=BN$6),5,IF($L39=1,2,1)),IF(AND($G39&gt;=BN$5,$G39&lt;=BN$6),IF($M39&gt;0,4,3),0)),IF(AND($D39&lt;=BN$6,$E39&gt;=BN$5),60,0)))</f>
        <v>0</v>
      </c>
      <c r="BO39" s="80">
        <f>IF(OR($A39="",NOT(ISNUMBER($G39))),"",IF(AND($F39&lt;=BO$6,$G39&gt;=BO$5),IF(BO$5&gt;$N39,5,$K39)*10+IF(AND($F39&gt;=BO$5,$F39&lt;=BO$6),IF(AND($G39&gt;=BO$5,$G39&lt;=BO$6),5,IF($L39=1,2,1)),IF(AND($G39&gt;=BO$5,$G39&lt;=BO$6),IF($M39&gt;0,4,3),0)),IF(AND($D39&lt;=BO$6,$E39&gt;=BO$5),60,0)))</f>
        <v>0</v>
      </c>
      <c r="BP39" s="80">
        <f>IF(OR($A39="",NOT(ISNUMBER($G39))),"",IF(AND($F39&lt;=BP$6,$G39&gt;=BP$5),IF(BP$5&gt;$N39,5,$K39)*10+IF(AND($F39&gt;=BP$5,$F39&lt;=BP$6),IF(AND($G39&gt;=BP$5,$G39&lt;=BP$6),5,IF($L39=1,2,1)),IF(AND($G39&gt;=BP$5,$G39&lt;=BP$6),IF($M39&gt;0,4,3),0)),IF(AND($D39&lt;=BP$6,$E39&gt;=BP$5),60,0)))</f>
        <v>0</v>
      </c>
      <c r="BQ39" s="80">
        <f>IF(OR($A39="",NOT(ISNUMBER($G39))),"",IF(AND($F39&lt;=BQ$6,$G39&gt;=BQ$5),IF(BQ$5&gt;$N39,5,$K39)*10+IF(AND($F39&gt;=BQ$5,$F39&lt;=BQ$6),IF(AND($G39&gt;=BQ$5,$G39&lt;=BQ$6),5,IF($L39=1,2,1)),IF(AND($G39&gt;=BQ$5,$G39&lt;=BQ$6),IF($M39&gt;0,4,3),0)),IF(AND($D39&lt;=BQ$6,$E39&gt;=BQ$5),60,0)))</f>
        <v>0</v>
      </c>
      <c r="BR39" s="80">
        <f>IF(OR($A39="",NOT(ISNUMBER($G39))),"",IF(AND($F39&lt;=BR$6,$G39&gt;=BR$5),IF(BR$5&gt;$N39,5,$K39)*10+IF(AND($F39&gt;=BR$5,$F39&lt;=BR$6),IF(AND($G39&gt;=BR$5,$G39&lt;=BR$6),5,IF($L39=1,2,1)),IF(AND($G39&gt;=BR$5,$G39&lt;=BR$6),IF($M39&gt;0,4,3),0)),IF(AND($D39&lt;=BR$6,$E39&gt;=BR$5),60,0)))</f>
        <v>0</v>
      </c>
      <c r="BS39" s="80">
        <f>IF(OR($A39="",NOT(ISNUMBER($G39))),"",IF(AND($F39&lt;=BS$6,$G39&gt;=BS$5),IF(BS$5&gt;$N39,5,$K39)*10+IF(AND($F39&gt;=BS$5,$F39&lt;=BS$6),IF(AND($G39&gt;=BS$5,$G39&lt;=BS$6),5,IF($L39=1,2,1)),IF(AND($G39&gt;=BS$5,$G39&lt;=BS$6),IF($M39&gt;0,4,3),0)),IF(AND($D39&lt;=BS$6,$E39&gt;=BS$5),60,0)))</f>
        <v>0</v>
      </c>
      <c r="BT39" s="80">
        <f>IF(OR($A39="",NOT(ISNUMBER($G39))),"",IF(AND($F39&lt;=BT$6,$G39&gt;=BT$5),IF(BT$5&gt;$N39,5,$K39)*10+IF(AND($F39&gt;=BT$5,$F39&lt;=BT$6),IF(AND($G39&gt;=BT$5,$G39&lt;=BT$6),5,IF($L39=1,2,1)),IF(AND($G39&gt;=BT$5,$G39&lt;=BT$6),IF($M39&gt;0,4,3),0)),IF(AND($D39&lt;=BT$6,$E39&gt;=BT$5),60,0)))</f>
        <v>0</v>
      </c>
      <c r="BU39" s="80">
        <f>IF(OR($A39="",NOT(ISNUMBER($G39))),"",IF(AND($F39&lt;=BU$6,$G39&gt;=BU$5),IF(BU$5&gt;$N39,5,$K39)*10+IF(AND($F39&gt;=BU$5,$F39&lt;=BU$6),IF(AND($G39&gt;=BU$5,$G39&lt;=BU$6),5,IF($L39=1,2,1)),IF(AND($G39&gt;=BU$5,$G39&lt;=BU$6),IF($M39&gt;0,4,3),0)),IF(AND($D39&lt;=BU$6,$E39&gt;=BU$5),60,0)))</f>
        <v>0</v>
      </c>
      <c r="BV39" s="80">
        <f>IF(OR($A39="",NOT(ISNUMBER($G39))),"",IF(AND($F39&lt;=BV$6,$G39&gt;=BV$5),IF(BV$5&gt;$N39,5,$K39)*10+IF(AND($F39&gt;=BV$5,$F39&lt;=BV$6),IF(AND($G39&gt;=BV$5,$G39&lt;=BV$6),5,IF($L39=1,2,1)),IF(AND($G39&gt;=BV$5,$G39&lt;=BV$6),IF($M39&gt;0,4,3),0)),IF(AND($D39&lt;=BV$6,$E39&gt;=BV$5),60,0)))</f>
        <v>0</v>
      </c>
      <c r="BW39" s="80">
        <f>IF(OR($A39="",NOT(ISNUMBER($G39))),"",IF(AND($F39&lt;=BW$6,$G39&gt;=BW$5),IF(BW$5&gt;$N39,5,$K39)*10+IF(AND($F39&gt;=BW$5,$F39&lt;=BW$6),IF(AND($G39&gt;=BW$5,$G39&lt;=BW$6),5,IF($L39=1,2,1)),IF(AND($G39&gt;=BW$5,$G39&lt;=BW$6),IF($M39&gt;0,4,3),0)),IF(AND($D39&lt;=BW$6,$E39&gt;=BW$5),60,0)))</f>
        <v>0</v>
      </c>
      <c r="BX39" s="80">
        <f>IF(OR($A39="",NOT(ISNUMBER($G39))),"",IF(AND($F39&lt;=BX$6,$G39&gt;=BX$5),IF(BX$5&gt;$N39,5,$K39)*10+IF(AND($F39&gt;=BX$5,$F39&lt;=BX$6),IF(AND($G39&gt;=BX$5,$G39&lt;=BX$6),5,IF($L39=1,2,1)),IF(AND($G39&gt;=BX$5,$G39&lt;=BX$6),IF($M39&gt;0,4,3),0)),IF(AND($D39&lt;=BX$6,$E39&gt;=BX$5),60,0)))</f>
        <v>0</v>
      </c>
      <c r="BY39" s="80">
        <f>IF(OR($A39="",NOT(ISNUMBER($G39))),"",IF(AND($F39&lt;=BY$6,$G39&gt;=BY$5),IF(BY$5&gt;$N39,5,$K39)*10+IF(AND($F39&gt;=BY$5,$F39&lt;=BY$6),IF(AND($G39&gt;=BY$5,$G39&lt;=BY$6),5,IF($L39=1,2,1)),IF(AND($G39&gt;=BY$5,$G39&lt;=BY$6),IF($M39&gt;0,4,3),0)),IF(AND($D39&lt;=BY$6,$E39&gt;=BY$5),60,0)))</f>
        <v>0</v>
      </c>
      <c r="BZ39" s="80">
        <f>IF(OR($A39="",NOT(ISNUMBER($G39))),"",IF(AND($F39&lt;=BZ$6,$G39&gt;=BZ$5),IF(BZ$5&gt;$N39,5,$K39)*10+IF(AND($F39&gt;=BZ$5,$F39&lt;=BZ$6),IF(AND($G39&gt;=BZ$5,$G39&lt;=BZ$6),5,IF($L39=1,2,1)),IF(AND($G39&gt;=BZ$5,$G39&lt;=BZ$6),IF($M39&gt;0,4,3),0)),IF(AND($D39&lt;=BZ$6,$E39&gt;=BZ$5),60,0)))</f>
        <v>0</v>
      </c>
      <c r="CA39" s="80">
        <f>IF(OR($A39="",NOT(ISNUMBER($G39))),"",IF(AND($F39&lt;=CA$6,$G39&gt;=CA$5),IF(CA$5&gt;$N39,5,$K39)*10+IF(AND($F39&gt;=CA$5,$F39&lt;=CA$6),IF(AND($G39&gt;=CA$5,$G39&lt;=CA$6),5,IF($L39=1,2,1)),IF(AND($G39&gt;=CA$5,$G39&lt;=CA$6),IF($M39&gt;0,4,3),0)),IF(AND($D39&lt;=CA$6,$E39&gt;=CA$5),60,0)))</f>
        <v>0</v>
      </c>
      <c r="CB39" s="80">
        <f>IF(OR($A39="",NOT(ISNUMBER($G39))),"",IF(AND($F39&lt;=CB$6,$G39&gt;=CB$5),IF(CB$5&gt;$N39,5,$K39)*10+IF(AND($F39&gt;=CB$5,$F39&lt;=CB$6),IF(AND($G39&gt;=CB$5,$G39&lt;=CB$6),5,IF($L39=1,2,1)),IF(AND($G39&gt;=CB$5,$G39&lt;=CB$6),IF($M39&gt;0,4,3),0)),IF(AND($D39&lt;=CB$6,$E39&gt;=CB$5),60,0)))</f>
        <v>0</v>
      </c>
      <c r="CC39" s="80">
        <f>IF(OR($A39="",NOT(ISNUMBER($G39))),"",IF(AND($F39&lt;=CC$6,$G39&gt;=CC$5),IF(CC$5&gt;$N39,5,$K39)*10+IF(AND($F39&gt;=CC$5,$F39&lt;=CC$6),IF(AND($G39&gt;=CC$5,$G39&lt;=CC$6),5,IF($L39=1,2,1)),IF(AND($G39&gt;=CC$5,$G39&lt;=CC$6),IF($M39&gt;0,4,3),0)),IF(AND($D39&lt;=CC$6,$E39&gt;=CC$5),60,0)))</f>
        <v>0</v>
      </c>
      <c r="CD39" s="80">
        <f>IF(OR($A39="",NOT(ISNUMBER($G39))),"",IF(AND($F39&lt;=CD$6,$G39&gt;=CD$5),IF(CD$5&gt;$N39,5,$K39)*10+IF(AND($F39&gt;=CD$5,$F39&lt;=CD$6),IF(AND($G39&gt;=CD$5,$G39&lt;=CD$6),5,IF($L39=1,2,1)),IF(AND($G39&gt;=CD$5,$G39&lt;=CD$6),IF($M39&gt;0,4,3),0)),IF(AND($D39&lt;=CD$6,$E39&gt;=CD$5),60,0)))</f>
        <v>0</v>
      </c>
      <c r="CE39" s="80">
        <f>IF(OR($A39="",NOT(ISNUMBER($G39))),"",IF(AND($F39&lt;=CE$6,$G39&gt;=CE$5),IF(CE$5&gt;$N39,5,$K39)*10+IF(AND($F39&gt;=CE$5,$F39&lt;=CE$6),IF(AND($G39&gt;=CE$5,$G39&lt;=CE$6),5,IF($L39=1,2,1)),IF(AND($G39&gt;=CE$5,$G39&lt;=CE$6),IF($M39&gt;0,4,3),0)),IF(AND($D39&lt;=CE$6,$E39&gt;=CE$5),60,0)))</f>
        <v>0</v>
      </c>
      <c r="CF39" s="80">
        <f>IF(OR($A39="",NOT(ISNUMBER($G39))),"",IF(AND($F39&lt;=CF$6,$G39&gt;=CF$5),IF(CF$5&gt;$N39,5,$K39)*10+IF(AND($F39&gt;=CF$5,$F39&lt;=CF$6),IF(AND($G39&gt;=CF$5,$G39&lt;=CF$6),5,IF($L39=1,2,1)),IF(AND($G39&gt;=CF$5,$G39&lt;=CF$6),IF($M39&gt;0,4,3),0)),IF(AND($D39&lt;=CF$6,$E39&gt;=CF$5),60,0)))</f>
        <v>0</v>
      </c>
      <c r="CG39" s="80">
        <f>IF(OR($A39="",NOT(ISNUMBER($G39))),"",IF(AND($F39&lt;=CG$6,$G39&gt;=CG$5),IF(CG$5&gt;$N39,5,$K39)*10+IF(AND($F39&gt;=CG$5,$F39&lt;=CG$6),IF(AND($G39&gt;=CG$5,$G39&lt;=CG$6),5,IF($L39=1,2,1)),IF(AND($G39&gt;=CG$5,$G39&lt;=CG$6),IF($M39&gt;0,4,3),0)),IF(AND($D39&lt;=CG$6,$E39&gt;=CG$5),60,0)))</f>
        <v>0</v>
      </c>
      <c r="CH39" s="80">
        <f>IF(OR($A39="",NOT(ISNUMBER($G39))),"",IF(AND($F39&lt;=CH$6,$G39&gt;=CH$5),IF(CH$5&gt;$N39,5,$K39)*10+IF(AND($F39&gt;=CH$5,$F39&lt;=CH$6),IF(AND($G39&gt;=CH$5,$G39&lt;=CH$6),5,IF($L39=1,2,1)),IF(AND($G39&gt;=CH$5,$G39&lt;=CH$6),IF($M39&gt;0,4,3),0)),IF(AND($D39&lt;=CH$6,$E39&gt;=CH$5),60,0)))</f>
        <v>0</v>
      </c>
      <c r="CI39" s="80">
        <f>IF(OR($A39="",NOT(ISNUMBER($G39))),"",IF(AND($F39&lt;=CI$6,$G39&gt;=CI$5),IF(CI$5&gt;$N39,5,$K39)*10+IF(AND($F39&gt;=CI$5,$F39&lt;=CI$6),IF(AND($G39&gt;=CI$5,$G39&lt;=CI$6),5,IF($L39=1,2,1)),IF(AND($G39&gt;=CI$5,$G39&lt;=CI$6),IF($M39&gt;0,4,3),0)),IF(AND($D39&lt;=CI$6,$E39&gt;=CI$5),60,0)))</f>
        <v>0</v>
      </c>
      <c r="CJ39" s="80">
        <f>IF(OR($A39="",NOT(ISNUMBER($G39))),"",IF(AND($F39&lt;=CJ$6,$G39&gt;=CJ$5),IF(CJ$5&gt;$N39,5,$K39)*10+IF(AND($F39&gt;=CJ$5,$F39&lt;=CJ$6),IF(AND($G39&gt;=CJ$5,$G39&lt;=CJ$6),5,IF($L39=1,2,1)),IF(AND($G39&gt;=CJ$5,$G39&lt;=CJ$6),IF($M39&gt;0,4,3),0)),IF(AND($D39&lt;=CJ$6,$E39&gt;=CJ$5),60,0)))</f>
        <v>0</v>
      </c>
      <c r="CK39" s="80">
        <f>IF(OR($A39="",NOT(ISNUMBER($G39))),"",IF(AND($F39&lt;=CK$6,$G39&gt;=CK$5),IF(CK$5&gt;$N39,5,$K39)*10+IF(AND($F39&gt;=CK$5,$F39&lt;=CK$6),IF(AND($G39&gt;=CK$5,$G39&lt;=CK$6),5,IF($L39=1,2,1)),IF(AND($G39&gt;=CK$5,$G39&lt;=CK$6),IF($M39&gt;0,4,3),0)),IF(AND($D39&lt;=CK$6,$E39&gt;=CK$5),60,0)))</f>
        <v>0</v>
      </c>
      <c r="CL39" s="80">
        <f>IF(OR($A39="",NOT(ISNUMBER($G39))),"",IF(AND($F39&lt;=CL$6,$G39&gt;=CL$5),IF(CL$5&gt;$N39,5,$K39)*10+IF(AND($F39&gt;=CL$5,$F39&lt;=CL$6),IF(AND($G39&gt;=CL$5,$G39&lt;=CL$6),5,IF($L39=1,2,1)),IF(AND($G39&gt;=CL$5,$G39&lt;=CL$6),IF($M39&gt;0,4,3),0)),IF(AND($D39&lt;=CL$6,$E39&gt;=CL$5),60,0)))</f>
        <v>0</v>
      </c>
      <c r="CM39" s="80">
        <f>IF(OR($A39="",NOT(ISNUMBER($G39))),"",IF(AND($F39&lt;=CM$6,$G39&gt;=CM$5),IF(CM$5&gt;$N39,5,$K39)*10+IF(AND($F39&gt;=CM$5,$F39&lt;=CM$6),IF(AND($G39&gt;=CM$5,$G39&lt;=CM$6),5,IF($L39=1,2,1)),IF(AND($G39&gt;=CM$5,$G39&lt;=CM$6),IF($M39&gt;0,4,3),0)),IF(AND($D39&lt;=CM$6,$E39&gt;=CM$5),60,0)))</f>
        <v>0</v>
      </c>
      <c r="CN39" s="80">
        <f>IF(OR($A39="",NOT(ISNUMBER($G39))),"",IF(AND($F39&lt;=CN$6,$G39&gt;=CN$5),IF(CN$5&gt;$N39,5,$K39)*10+IF(AND($F39&gt;=CN$5,$F39&lt;=CN$6),IF(AND($G39&gt;=CN$5,$G39&lt;=CN$6),5,IF($L39=1,2,1)),IF(AND($G39&gt;=CN$5,$G39&lt;=CN$6),IF($M39&gt;0,4,3),0)),IF(AND($D39&lt;=CN$6,$E39&gt;=CN$5),60,0)))</f>
        <v>0</v>
      </c>
      <c r="CO39" s="80">
        <f>IF(OR($A39="",NOT(ISNUMBER($G39))),"",IF(AND($F39&lt;=CO$6,$G39&gt;=CO$5),IF(CO$5&gt;$N39,5,$K39)*10+IF(AND($F39&gt;=CO$5,$F39&lt;=CO$6),IF(AND($G39&gt;=CO$5,$G39&lt;=CO$6),5,IF($L39=1,2,1)),IF(AND($G39&gt;=CO$5,$G39&lt;=CO$6),IF($M39&gt;0,4,3),0)),IF(AND($D39&lt;=CO$6,$E39&gt;=CO$5),60,0)))</f>
        <v>0</v>
      </c>
      <c r="CP39" s="80">
        <f>IF(OR($A39="",NOT(ISNUMBER($G39))),"",IF(AND($F39&lt;=CP$6,$G39&gt;=CP$5),IF(CP$5&gt;$N39,5,$K39)*10+IF(AND($F39&gt;=CP$5,$F39&lt;=CP$6),IF(AND($G39&gt;=CP$5,$G39&lt;=CP$6),5,IF($L39=1,2,1)),IF(AND($G39&gt;=CP$5,$G39&lt;=CP$6),IF($M39&gt;0,4,3),0)),IF(AND($D39&lt;=CP$6,$E39&gt;=CP$5),60,0)))</f>
        <v>0</v>
      </c>
      <c r="CQ39" s="80">
        <f>IF(OR($A39="",NOT(ISNUMBER($G39))),"",IF(AND($F39&lt;=CQ$6,$G39&gt;=CQ$5),IF(CQ$5&gt;$N39,5,$K39)*10+IF(AND($F39&gt;=CQ$5,$F39&lt;=CQ$6),IF(AND($G39&gt;=CQ$5,$G39&lt;=CQ$6),5,IF($L39=1,2,1)),IF(AND($G39&gt;=CQ$5,$G39&lt;=CQ$6),IF($M39&gt;0,4,3),0)),IF(AND($D39&lt;=CQ$6,$E39&gt;=CQ$5),60,0)))</f>
        <v>0</v>
      </c>
      <c r="CR39" s="80">
        <f>IF(OR($A39="",NOT(ISNUMBER($G39))),"",IF(AND($F39&lt;=CR$6,$G39&gt;=CR$5),IF(CR$5&gt;$N39,5,$K39)*10+IF(AND($F39&gt;=CR$5,$F39&lt;=CR$6),IF(AND($G39&gt;=CR$5,$G39&lt;=CR$6),5,IF($L39=1,2,1)),IF(AND($G39&gt;=CR$5,$G39&lt;=CR$6),IF($M39&gt;0,4,3),0)),IF(AND($D39&lt;=CR$6,$E39&gt;=CR$5),60,0)))</f>
        <v>0</v>
      </c>
      <c r="CS39" s="80">
        <f>IF(OR($A39="",NOT(ISNUMBER($G39))),"",IF(AND($F39&lt;=CS$6,$G39&gt;=CS$5),IF(CS$5&gt;$N39,5,$K39)*10+IF(AND($F39&gt;=CS$5,$F39&lt;=CS$6),IF(AND($G39&gt;=CS$5,$G39&lt;=CS$6),5,IF($L39=1,2,1)),IF(AND($G39&gt;=CS$5,$G39&lt;=CS$6),IF($M39&gt;0,4,3),0)),IF(AND($D39&lt;=CS$6,$E39&gt;=CS$5),60,0)))</f>
        <v>0</v>
      </c>
      <c r="CT39" s="80">
        <f>IF(OR($A39="",NOT(ISNUMBER($G39))),"",IF(AND($F39&lt;=CT$6,$G39&gt;=CT$5),IF(CT$5&gt;$N39,5,$K39)*10+IF(AND($F39&gt;=CT$5,$F39&lt;=CT$6),IF(AND($G39&gt;=CT$5,$G39&lt;=CT$6),5,IF($L39=1,2,1)),IF(AND($G39&gt;=CT$5,$G39&lt;=CT$6),IF($M39&gt;0,4,3),0)),IF(AND($D39&lt;=CT$6,$E39&gt;=CT$5),60,0)))</f>
        <v>0</v>
      </c>
      <c r="CU39" s="80">
        <f>IF(OR($A39="",NOT(ISNUMBER($G39))),"",IF(AND($F39&lt;=CU$6,$G39&gt;=CU$5),IF(CU$5&gt;$N39,5,$K39)*10+IF(AND($F39&gt;=CU$5,$F39&lt;=CU$6),IF(AND($G39&gt;=CU$5,$G39&lt;=CU$6),5,IF($L39=1,2,1)),IF(AND($G39&gt;=CU$5,$G39&lt;=CU$6),IF($M39&gt;0,4,3),0)),IF(AND($D39&lt;=CU$6,$E39&gt;=CU$5),60,0)))</f>
        <v>0</v>
      </c>
      <c r="CV39" s="80">
        <f>IF(OR($A39="",NOT(ISNUMBER($G39))),"",IF(AND($F39&lt;=CV$6,$G39&gt;=CV$5),IF(CV$5&gt;$N39,5,$K39)*10+IF(AND($F39&gt;=CV$5,$F39&lt;=CV$6),IF(AND($G39&gt;=CV$5,$G39&lt;=CV$6),5,IF($L39=1,2,1)),IF(AND($G39&gt;=CV$5,$G39&lt;=CV$6),IF($M39&gt;0,4,3),0)),IF(AND($D39&lt;=CV$6,$E39&gt;=CV$5),60,0)))</f>
        <v>0</v>
      </c>
      <c r="CW39" s="80">
        <f>IF(OR($A39="",NOT(ISNUMBER($G39))),"",IF(AND($F39&lt;=CW$6,$G39&gt;=CW$5),IF(CW$5&gt;$N39,5,$K39)*10+IF(AND($F39&gt;=CW$5,$F39&lt;=CW$6),IF(AND($G39&gt;=CW$5,$G39&lt;=CW$6),5,IF($L39=1,2,1)),IF(AND($G39&gt;=CW$5,$G39&lt;=CW$6),IF($M39&gt;0,4,3),0)),IF(AND($D39&lt;=CW$6,$E39&gt;=CW$5),60,0)))</f>
        <v>0</v>
      </c>
      <c r="CX39" s="80">
        <f>IF(OR($A39="",NOT(ISNUMBER($G39))),"",IF(AND($F39&lt;=CX$6,$G39&gt;=CX$5),IF(CX$5&gt;$N39,5,$K39)*10+IF(AND($F39&gt;=CX$5,$F39&lt;=CX$6),IF(AND($G39&gt;=CX$5,$G39&lt;=CX$6),5,IF($L39=1,2,1)),IF(AND($G39&gt;=CX$5,$G39&lt;=CX$6),IF($M39&gt;0,4,3),0)),IF(AND($D39&lt;=CX$6,$E39&gt;=CX$5),60,0)))</f>
        <v>0</v>
      </c>
      <c r="CY39" s="80">
        <f>IF(OR($A39="",NOT(ISNUMBER($G39))),"",IF(AND($F39&lt;=CY$6,$G39&gt;=CY$5),IF(CY$5&gt;$N39,5,$K39)*10+IF(AND($F39&gt;=CY$5,$F39&lt;=CY$6),IF(AND($G39&gt;=CY$5,$G39&lt;=CY$6),5,IF($L39=1,2,1)),IF(AND($G39&gt;=CY$5,$G39&lt;=CY$6),IF($M39&gt;0,4,3),0)),IF(AND($D39&lt;=CY$6,$E39&gt;=CY$5),60,0)))</f>
        <v>0</v>
      </c>
      <c r="CZ39" s="80">
        <f>IF(OR($A39="",NOT(ISNUMBER($G39))),"",IF(AND($F39&lt;=CZ$6,$G39&gt;=CZ$5),IF(CZ$5&gt;$N39,5,$K39)*10+IF(AND($F39&gt;=CZ$5,$F39&lt;=CZ$6),IF(AND($G39&gt;=CZ$5,$G39&lt;=CZ$6),5,IF($L39=1,2,1)),IF(AND($G39&gt;=CZ$5,$G39&lt;=CZ$6),IF($M39&gt;0,4,3),0)),IF(AND($D39&lt;=CZ$6,$E39&gt;=CZ$5),60,0)))</f>
        <v>0</v>
      </c>
      <c r="DA39" s="80">
        <f>IF(OR($A39="",NOT(ISNUMBER($G39))),"",IF(AND($F39&lt;=DA$6,$G39&gt;=DA$5),IF(DA$5&gt;$N39,5,$K39)*10+IF(AND($F39&gt;=DA$5,$F39&lt;=DA$6),IF(AND($G39&gt;=DA$5,$G39&lt;=DA$6),5,IF($L39=1,2,1)),IF(AND($G39&gt;=DA$5,$G39&lt;=DA$6),IF($M39&gt;0,4,3),0)),IF(AND($D39&lt;=DA$6,$E39&gt;=DA$5),60,0)))</f>
        <v>0</v>
      </c>
      <c r="DB39" s="80">
        <f>IF(OR($A39="",NOT(ISNUMBER($G39))),"",IF(AND($F39&lt;=DB$6,$G39&gt;=DB$5),IF(DB$5&gt;$N39,5,$K39)*10+IF(AND($F39&gt;=DB$5,$F39&lt;=DB$6),IF(AND($G39&gt;=DB$5,$G39&lt;=DB$6),5,IF($L39=1,2,1)),IF(AND($G39&gt;=DB$5,$G39&lt;=DB$6),IF($M39&gt;0,4,3),0)),IF(AND($D39&lt;=DB$6,$E39&gt;=DB$5),60,0)))</f>
        <v>0</v>
      </c>
      <c r="DC39" s="80">
        <f>IF(OR($A39="",NOT(ISNUMBER($G39))),"",IF(AND($F39&lt;=DC$6,$G39&gt;=DC$5),IF(DC$5&gt;$N39,5,$K39)*10+IF(AND($F39&gt;=DC$5,$F39&lt;=DC$6),IF(AND($G39&gt;=DC$5,$G39&lt;=DC$6),5,IF($L39=1,2,1)),IF(AND($G39&gt;=DC$5,$G39&lt;=DC$6),IF($M39&gt;0,4,3),0)),IF(AND($D39&lt;=DC$6,$E39&gt;=DC$5),60,0)))</f>
        <v>0</v>
      </c>
      <c r="DD39" s="80">
        <f>IF(OR($A39="",NOT(ISNUMBER($G39))),"",IF(AND($F39&lt;=DD$6,$G39&gt;=DD$5),IF(DD$5&gt;$N39,5,$K39)*10+IF(AND($F39&gt;=DD$5,$F39&lt;=DD$6),IF(AND($G39&gt;=DD$5,$G39&lt;=DD$6),5,IF($L39=1,2,1)),IF(AND($G39&gt;=DD$5,$G39&lt;=DD$6),IF($M39&gt;0,4,3),0)),IF(AND($D39&lt;=DD$6,$E39&gt;=DD$5),60,0)))</f>
        <v>0</v>
      </c>
      <c r="DE39" s="80">
        <f>IF(OR($A39="",NOT(ISNUMBER($G39))),"",IF(AND($F39&lt;=DE$6,$G39&gt;=DE$5),IF(DE$5&gt;$N39,5,$K39)*10+IF(AND($F39&gt;=DE$5,$F39&lt;=DE$6),IF(AND($G39&gt;=DE$5,$G39&lt;=DE$6),5,IF($L39=1,2,1)),IF(AND($G39&gt;=DE$5,$G39&lt;=DE$6),IF($M39&gt;0,4,3),0)),IF(AND($D39&lt;=DE$6,$E39&gt;=DE$5),60,0)))</f>
        <v>0</v>
      </c>
      <c r="DF39" s="80">
        <f>IF(OR($A39="",NOT(ISNUMBER($G39))),"",IF(AND($F39&lt;=DF$6,$G39&gt;=DF$5),IF(DF$5&gt;$N39,5,$K39)*10+IF(AND($F39&gt;=DF$5,$F39&lt;=DF$6),IF(AND($G39&gt;=DF$5,$G39&lt;=DF$6),5,IF($L39=1,2,1)),IF(AND($G39&gt;=DF$5,$G39&lt;=DF$6),IF($M39&gt;0,4,3),0)),IF(AND($D39&lt;=DF$6,$E39&gt;=DF$5),60,0)))</f>
        <v>0</v>
      </c>
      <c r="DG39" s="80">
        <f>IF(OR($A39="",NOT(ISNUMBER($G39))),"",IF(AND($F39&lt;=DG$6,$G39&gt;=DG$5),IF(DG$5&gt;$N39,5,$K39)*10+IF(AND($F39&gt;=DG$5,$F39&lt;=DG$6),IF(AND($G39&gt;=DG$5,$G39&lt;=DG$6),5,IF($L39=1,2,1)),IF(AND($G39&gt;=DG$5,$G39&lt;=DG$6),IF($M39&gt;0,4,3),0)),IF(AND($D39&lt;=DG$6,$E39&gt;=DG$5),60,0)))</f>
        <v>0</v>
      </c>
      <c r="DH39" s="80">
        <f>IF(OR($A39="",NOT(ISNUMBER($G39))),"",IF(AND($F39&lt;=DH$6,$G39&gt;=DH$5),IF(DH$5&gt;$N39,5,$K39)*10+IF(AND($F39&gt;=DH$5,$F39&lt;=DH$6),IF(AND($G39&gt;=DH$5,$G39&lt;=DH$6),5,IF($L39=1,2,1)),IF(AND($G39&gt;=DH$5,$G39&lt;=DH$6),IF($M39&gt;0,4,3),0)),IF(AND($D39&lt;=DH$6,$E39&gt;=DH$5),60,0)))</f>
        <v>0</v>
      </c>
      <c r="DI39" s="80">
        <f>IF(OR($A39="",NOT(ISNUMBER($G39))),"",IF(AND($F39&lt;=DI$6,$G39&gt;=DI$5),IF(DI$5&gt;$N39,5,$K39)*10+IF(AND($F39&gt;=DI$5,$F39&lt;=DI$6),IF(AND($G39&gt;=DI$5,$G39&lt;=DI$6),5,IF($L39=1,2,1)),IF(AND($G39&gt;=DI$5,$G39&lt;=DI$6),IF($M39&gt;0,4,3),0)),IF(AND($D39&lt;=DI$6,$E39&gt;=DI$5),60,0)))</f>
        <v>0</v>
      </c>
      <c r="DJ39" s="80">
        <f>IF(OR($A39="",NOT(ISNUMBER($G39))),"",IF(AND($F39&lt;=DJ$6,$G39&gt;=DJ$5),IF(DJ$5&gt;$N39,5,$K39)*10+IF(AND($F39&gt;=DJ$5,$F39&lt;=DJ$6),IF(AND($G39&gt;=DJ$5,$G39&lt;=DJ$6),5,IF($L39=1,2,1)),IF(AND($G39&gt;=DJ$5,$G39&lt;=DJ$6),IF($M39&gt;0,4,3),0)),IF(AND($D39&lt;=DJ$6,$E39&gt;=DJ$5),60,0)))</f>
        <v>0</v>
      </c>
      <c r="DK39" s="80">
        <f>IF(OR($A39="",NOT(ISNUMBER($G39))),"",IF(AND($F39&lt;=DK$6,$G39&gt;=DK$5),IF(DK$5&gt;$N39,5,$K39)*10+IF(AND($F39&gt;=DK$5,$F39&lt;=DK$6),IF(AND($G39&gt;=DK$5,$G39&lt;=DK$6),5,IF($L39=1,2,1)),IF(AND($G39&gt;=DK$5,$G39&lt;=DK$6),IF($M39&gt;0,4,3),0)),IF(AND($D39&lt;=DK$6,$E39&gt;=DK$5),60,0)))</f>
        <v>0</v>
      </c>
      <c r="DL39" s="80">
        <f>IF(OR($A39="",NOT(ISNUMBER($G39))),"",IF(AND($F39&lt;=DL$6,$G39&gt;=DL$5),IF(DL$5&gt;$N39,5,$K39)*10+IF(AND($F39&gt;=DL$5,$F39&lt;=DL$6),IF(AND($G39&gt;=DL$5,$G39&lt;=DL$6),5,IF($L39=1,2,1)),IF(AND($G39&gt;=DL$5,$G39&lt;=DL$6),IF($M39&gt;0,4,3),0)),IF(AND($D39&lt;=DL$6,$E39&gt;=DL$5),60,0)))</f>
        <v>0</v>
      </c>
      <c r="DM39" s="80">
        <f>IF(OR($A39="",NOT(ISNUMBER($G39))),"",IF(AND($F39&lt;=DM$6,$G39&gt;=DM$5),IF(DM$5&gt;$N39,5,$K39)*10+IF(AND($F39&gt;=DM$5,$F39&lt;=DM$6),IF(AND($G39&gt;=DM$5,$G39&lt;=DM$6),5,IF($L39=1,2,1)),IF(AND($G39&gt;=DM$5,$G39&lt;=DM$6),IF($M39&gt;0,4,3),0)),IF(AND($D39&lt;=DM$6,$E39&gt;=DM$5),60,0)))</f>
        <v>0</v>
      </c>
      <c r="DN39" s="80">
        <f>IF(OR($A39="",NOT(ISNUMBER($G39))),"",IF(AND($F39&lt;=DN$6,$G39&gt;=DN$5),IF(DN$5&gt;$N39,5,$K39)*10+IF(AND($F39&gt;=DN$5,$F39&lt;=DN$6),IF(AND($G39&gt;=DN$5,$G39&lt;=DN$6),5,IF($L39=1,2,1)),IF(AND($G39&gt;=DN$5,$G39&lt;=DN$6),IF($M39&gt;0,4,3),0)),IF(AND($D39&lt;=DN$6,$E39&gt;=DN$5),60,0)))</f>
        <v>0</v>
      </c>
      <c r="DO39" s="80">
        <f>IF(OR($A39="",NOT(ISNUMBER($G39))),"",IF(AND($F39&lt;=DO$6,$G39&gt;=DO$5),IF(DO$5&gt;$N39,5,$K39)*10+IF(AND($F39&gt;=DO$5,$F39&lt;=DO$6),IF(AND($G39&gt;=DO$5,$G39&lt;=DO$6),5,IF($L39=1,2,1)),IF(AND($G39&gt;=DO$5,$G39&lt;=DO$6),IF($M39&gt;0,4,3),0)),IF(AND($D39&lt;=DO$6,$E39&gt;=DO$5),60,0)))</f>
        <v>0</v>
      </c>
      <c r="DP39" s="80">
        <f>IF(OR($A39="",NOT(ISNUMBER($G39))),"",IF(AND($F39&lt;=DP$6,$G39&gt;=DP$5),IF(DP$5&gt;$N39,5,$K39)*10+IF(AND($F39&gt;=DP$5,$F39&lt;=DP$6),IF(AND($G39&gt;=DP$5,$G39&lt;=DP$6),5,IF($L39=1,2,1)),IF(AND($G39&gt;=DP$5,$G39&lt;=DP$6),IF($M39&gt;0,4,3),0)),IF(AND($D39&lt;=DP$6,$E39&gt;=DP$5),60,0)))</f>
        <v>0</v>
      </c>
      <c r="DQ39" s="80">
        <f>IF(OR($A39="",NOT(ISNUMBER($G39))),"",IF(AND($F39&lt;=DQ$6,$G39&gt;=DQ$5),IF(DQ$5&gt;$N39,5,$K39)*10+IF(AND($F39&gt;=DQ$5,$F39&lt;=DQ$6),IF(AND($G39&gt;=DQ$5,$G39&lt;=DQ$6),5,IF($L39=1,2,1)),IF(AND($G39&gt;=DQ$5,$G39&lt;=DQ$6),IF($M39&gt;0,4,3),0)),IF(AND($D39&lt;=DQ$6,$E39&gt;=DQ$5),60,0)))</f>
        <v>0</v>
      </c>
      <c r="DR39" s="80">
        <f>IF(OR($A39="",NOT(ISNUMBER($G39))),"",IF(AND($F39&lt;=DR$6,$G39&gt;=DR$5),IF(DR$5&gt;$N39,5,$K39)*10+IF(AND($F39&gt;=DR$5,$F39&lt;=DR$6),IF(AND($G39&gt;=DR$5,$G39&lt;=DR$6),5,IF($L39=1,2,1)),IF(AND($G39&gt;=DR$5,$G39&lt;=DR$6),IF($M39&gt;0,4,3),0)),IF(AND($D39&lt;=DR$6,$E39&gt;=DR$5),60,0)))</f>
        <v>0</v>
      </c>
      <c r="DS39" s="80">
        <f>IF(OR($A39="",NOT(ISNUMBER($G39))),"",IF(AND($F39&lt;=DS$6,$G39&gt;=DS$5),IF(DS$5&gt;$N39,5,$K39)*10+IF(AND($F39&gt;=DS$5,$F39&lt;=DS$6),IF(AND($G39&gt;=DS$5,$G39&lt;=DS$6),5,IF($L39=1,2,1)),IF(AND($G39&gt;=DS$5,$G39&lt;=DS$6),IF($M39&gt;0,4,3),0)),IF(AND($D39&lt;=DS$6,$E39&gt;=DS$5),60,0)))</f>
        <v>0</v>
      </c>
      <c r="DT39" s="80">
        <f>IF(OR($A39="",NOT(ISNUMBER($G39))),"",IF(AND($F39&lt;=DT$6,$G39&gt;=DT$5),IF(DT$5&gt;$N39,5,$K39)*10+IF(AND($F39&gt;=DT$5,$F39&lt;=DT$6),IF(AND($G39&gt;=DT$5,$G39&lt;=DT$6),5,IF($L39=1,2,1)),IF(AND($G39&gt;=DT$5,$G39&lt;=DT$6),IF($M39&gt;0,4,3),0)),IF(AND($D39&lt;=DT$6,$E39&gt;=DT$5),60,0)))</f>
        <v>0</v>
      </c>
      <c r="DU39" s="80">
        <f>IF(OR($A39="",NOT(ISNUMBER($G39))),"",IF(AND($F39&lt;=DU$6,$G39&gt;=DU$5),IF(DU$5&gt;$N39,5,$K39)*10+IF(AND($F39&gt;=DU$5,$F39&lt;=DU$6),IF(AND($G39&gt;=DU$5,$G39&lt;=DU$6),5,IF($L39=1,2,1)),IF(AND($G39&gt;=DU$5,$G39&lt;=DU$6),IF($M39&gt;0,4,3),0)),IF(AND($D39&lt;=DU$6,$E39&gt;=DU$5),60,0)))</f>
        <v>0</v>
      </c>
      <c r="DV39" s="80">
        <f>IF(OR($A39="",NOT(ISNUMBER($G39))),"",IF(AND($F39&lt;=DV$6,$G39&gt;=DV$5),IF(DV$5&gt;$N39,5,$K39)*10+IF(AND($F39&gt;=DV$5,$F39&lt;=DV$6),IF(AND($G39&gt;=DV$5,$G39&lt;=DV$6),5,IF($L39=1,2,1)),IF(AND($G39&gt;=DV$5,$G39&lt;=DV$6),IF($M39&gt;0,4,3),0)),IF(AND($D39&lt;=DV$6,$E39&gt;=DV$5),60,0)))</f>
        <v>0</v>
      </c>
      <c r="DW39" s="80">
        <f>IF(OR($A39="",NOT(ISNUMBER($G39))),"",IF(AND($F39&lt;=DW$6,$G39&gt;=DW$5),IF(DW$5&gt;$N39,5,$K39)*10+IF(AND($F39&gt;=DW$5,$F39&lt;=DW$6),IF(AND($G39&gt;=DW$5,$G39&lt;=DW$6),5,IF($L39=1,2,1)),IF(AND($G39&gt;=DW$5,$G39&lt;=DW$6),IF($M39&gt;0,4,3),0)),IF(AND($D39&lt;=DW$6,$E39&gt;=DW$5),60,0)))</f>
        <v>0</v>
      </c>
      <c r="DX39" s="80">
        <f>IF(OR($A39="",NOT(ISNUMBER($G39))),"",IF(AND($F39&lt;=DX$6,$G39&gt;=DX$5),IF(DX$5&gt;$N39,5,$K39)*10+IF(AND($F39&gt;=DX$5,$F39&lt;=DX$6),IF(AND($G39&gt;=DX$5,$G39&lt;=DX$6),5,IF($L39=1,2,1)),IF(AND($G39&gt;=DX$5,$G39&lt;=DX$6),IF($M39&gt;0,4,3),0)),IF(AND($D39&lt;=DX$6,$E39&gt;=DX$5),60,0)))</f>
        <v>0</v>
      </c>
      <c r="DY39" s="80">
        <f>IF(OR($A39="",NOT(ISNUMBER($G39))),"",IF(AND($F39&lt;=DY$6,$G39&gt;=DY$5),IF(DY$5&gt;$N39,5,$K39)*10+IF(AND($F39&gt;=DY$5,$F39&lt;=DY$6),IF(AND($G39&gt;=DY$5,$G39&lt;=DY$6),5,IF($L39=1,2,1)),IF(AND($G39&gt;=DY$5,$G39&lt;=DY$6),IF($M39&gt;0,4,3),0)),IF(AND($D39&lt;=DY$6,$E39&gt;=DY$5),60,0)))</f>
        <v>0</v>
      </c>
      <c r="DZ39" s="80">
        <f>IF(OR($A39="",NOT(ISNUMBER($G39))),"",IF(AND($F39&lt;=DZ$6,$G39&gt;=DZ$5),IF(DZ$5&gt;$N39,5,$K39)*10+IF(AND($F39&gt;=DZ$5,$F39&lt;=DZ$6),IF(AND($G39&gt;=DZ$5,$G39&lt;=DZ$6),5,IF($L39=1,2,1)),IF(AND($G39&gt;=DZ$5,$G39&lt;=DZ$6),IF($M39&gt;0,4,3),0)),IF(AND($D39&lt;=DZ$6,$E39&gt;=DZ$5),60,0)))</f>
        <v>0</v>
      </c>
      <c r="EA39" s="80">
        <f>IF(OR($A39="",NOT(ISNUMBER($G39))),"",IF(AND($F39&lt;=EA$6,$G39&gt;=EA$5),IF(EA$5&gt;$N39,5,$K39)*10+IF(AND($F39&gt;=EA$5,$F39&lt;=EA$6),IF(AND($G39&gt;=EA$5,$G39&lt;=EA$6),5,IF($L39=1,2,1)),IF(AND($G39&gt;=EA$5,$G39&lt;=EA$6),IF($M39&gt;0,4,3),0)),IF(AND($D39&lt;=EA$6,$E39&gt;=EA$5),60,0)))</f>
        <v>0</v>
      </c>
      <c r="EB39" s="80">
        <f>IF(OR($A39="",NOT(ISNUMBER($G39))),"",IF(AND($F39&lt;=EB$6,$G39&gt;=EB$5),IF(EB$5&gt;$N39,5,$K39)*10+IF(AND($F39&gt;=EB$5,$F39&lt;=EB$6),IF(AND($G39&gt;=EB$5,$G39&lt;=EB$6),5,IF($L39=1,2,1)),IF(AND($G39&gt;=EB$5,$G39&lt;=EB$6),IF($M39&gt;0,4,3),0)),IF(AND($D39&lt;=EB$6,$E39&gt;=EB$5),60,0)))</f>
        <v>0</v>
      </c>
      <c r="EC39" s="80">
        <f>IF(OR($A39="",NOT(ISNUMBER($G39))),"",IF(AND($F39&lt;=EC$6,$G39&gt;=EC$5),IF(EC$5&gt;$N39,5,$K39)*10+IF(AND($F39&gt;=EC$5,$F39&lt;=EC$6),IF(AND($G39&gt;=EC$5,$G39&lt;=EC$6),5,IF($L39=1,2,1)),IF(AND($G39&gt;=EC$5,$G39&lt;=EC$6),IF($M39&gt;0,4,3),0)),IF(AND($D39&lt;=EC$6,$E39&gt;=EC$5),60,0)))</f>
        <v>0</v>
      </c>
      <c r="ED39" s="80">
        <f>IF(OR($A39="",NOT(ISNUMBER($G39))),"",IF(AND($F39&lt;=ED$6,$G39&gt;=ED$5),IF(ED$5&gt;$N39,5,$K39)*10+IF(AND($F39&gt;=ED$5,$F39&lt;=ED$6),IF(AND($G39&gt;=ED$5,$G39&lt;=ED$6),5,IF($L39=1,2,1)),IF(AND($G39&gt;=ED$5,$G39&lt;=ED$6),IF($M39&gt;0,4,3),0)),IF(AND($D39&lt;=ED$6,$E39&gt;=ED$5),60,0)))</f>
        <v>0</v>
      </c>
    </row>
    <row r="40" ht="18" customHeight="1">
      <c r="A40" s="52">
        <f>IF(Tasks!$B40="","",Tasks!$A40)</f>
        <v>30</v>
      </c>
      <c r="B40" s="78" t="str">
        <f>IF(Tasks!$B40="","",Tasks!$B40)</f>
        <v>METAL | Dispatch – 10 vehicles (rolling)</v>
      </c>
      <c r="C40" s="25" t="str">
        <f>IF($B40="","",IF(AND(Tasks!$D40="",Tasks!$G40=""),"-",IF(Tasks!$D40="","",Tasks!$D40&amp;IF(OR(Tasks!$E40="",Tasks!$E40="FS"),IF(N(Tasks!$F40)=0,"","FS"),Tasks!$E40)&amp;IF(N(Tasks!$F40)=0,"",IF(Tasks!$F40&gt;0,"+","")&amp;Tasks!$F40))&amp;IF(AND(Tasks!$D40&lt;&gt;"",Tasks!$G40&lt;&gt;""),", ","")&amp;IF(Tasks!$G40="","",Tasks!$G40&amp;IF(OR(Tasks!$H40="",Tasks!$H40="FS"),IF(N(Tasks!$I40)=0,"","FS"),Tasks!$H40)&amp;IF(N(Tasks!$I40)=0,"",IF(Tasks!$I40&gt;0,"+","")&amp;Tasks!$I40))))</f>
        <v>29SS+1, 29FF+1</v>
      </c>
      <c r="D40" s="51">
        <f>IF(OR($B40="",Tasks!$Q40=""),"",Tasks!$Q40)</f>
        <v>46396.0</v>
      </c>
      <c r="E40" s="51">
        <f>IF(OR($B40="",Tasks!$R40=""),"",Tasks!$R40)</f>
        <v>46403.0</v>
      </c>
      <c r="F40" s="51">
        <f>IF(OR($B40="",Tasks!$S40=""),"",Tasks!$S40)</f>
        <v>46396.0</v>
      </c>
      <c r="G40" s="51">
        <f>IF(OR($B40="",Tasks!$T40=""),"",Tasks!$T40)</f>
        <v>46403.0</v>
      </c>
      <c r="H40" s="52" t="str">
        <f>IF($B40="","",Tasks!$AE40)</f>
        <v>Not Started</v>
      </c>
      <c r="I40" s="79">
        <f>IF($B40="","",Tasks!$AF40)</f>
        <v>0</v>
      </c>
      <c r="J40" s="53">
        <f>IF(OR($B40="",Tasks!$V40=""),"",Tasks!$V40)</f>
        <v>0</v>
      </c>
      <c r="K40" s="52">
        <f>IF($B40="","",Tasks!$AA40)</f>
        <v>3</v>
      </c>
      <c r="L40" s="52">
        <f>IF($B40="","",Tasks!$AB40)</f>
        <v>1</v>
      </c>
      <c r="M40" s="52">
        <f>IF($B40="","",Tasks!$Z40)</f>
        <v>0</v>
      </c>
      <c r="N40" s="52">
        <f>IF(OR($B40="",Tasks!$AG40=""),"",Tasks!$AG40)</f>
        <v>46403.0</v>
      </c>
      <c r="O40" s="80">
        <f>IF(OR($A40="",NOT(ISNUMBER($G40))),"",IF(AND($F40&lt;=O$6,$G40&gt;=O$5),IF(O$5&gt;$N40,5,$K40)*10+IF(AND($F40&gt;=O$5,$F40&lt;=O$6),IF(AND($G40&gt;=O$5,$G40&lt;=O$6),5,IF($L40=1,2,1)),IF(AND($G40&gt;=O$5,$G40&lt;=O$6),IF($M40&gt;0,4,3),0)),IF(AND($D40&lt;=O$6,$E40&gt;=O$5),60,0)))</f>
        <v>0</v>
      </c>
      <c r="P40" s="80">
        <f>IF(OR($A40="",NOT(ISNUMBER($G40))),"",IF(AND($F40&lt;=P$6,$G40&gt;=P$5),IF(P$5&gt;$N40,5,$K40)*10+IF(AND($F40&gt;=P$5,$F40&lt;=P$6),IF(AND($G40&gt;=P$5,$G40&lt;=P$6),5,IF($L40=1,2,1)),IF(AND($G40&gt;=P$5,$G40&lt;=P$6),IF($M40&gt;0,4,3),0)),IF(AND($D40&lt;=P$6,$E40&gt;=P$5),60,0)))</f>
        <v>0</v>
      </c>
      <c r="Q40" s="80">
        <f>IF(OR($A40="",NOT(ISNUMBER($G40))),"",IF(AND($F40&lt;=Q$6,$G40&gt;=Q$5),IF(Q$5&gt;$N40,5,$K40)*10+IF(AND($F40&gt;=Q$5,$F40&lt;=Q$6),IF(AND($G40&gt;=Q$5,$G40&lt;=Q$6),5,IF($L40=1,2,1)),IF(AND($G40&gt;=Q$5,$G40&lt;=Q$6),IF($M40&gt;0,4,3),0)),IF(AND($D40&lt;=Q$6,$E40&gt;=Q$5),60,0)))</f>
        <v>0</v>
      </c>
      <c r="R40" s="80">
        <f>IF(OR($A40="",NOT(ISNUMBER($G40))),"",IF(AND($F40&lt;=R$6,$G40&gt;=R$5),IF(R$5&gt;$N40,5,$K40)*10+IF(AND($F40&gt;=R$5,$F40&lt;=R$6),IF(AND($G40&gt;=R$5,$G40&lt;=R$6),5,IF($L40=1,2,1)),IF(AND($G40&gt;=R$5,$G40&lt;=R$6),IF($M40&gt;0,4,3),0)),IF(AND($D40&lt;=R$6,$E40&gt;=R$5),60,0)))</f>
        <v>0</v>
      </c>
      <c r="S40" s="80">
        <f>IF(OR($A40="",NOT(ISNUMBER($G40))),"",IF(AND($F40&lt;=S$6,$G40&gt;=S$5),IF(S$5&gt;$N40,5,$K40)*10+IF(AND($F40&gt;=S$5,$F40&lt;=S$6),IF(AND($G40&gt;=S$5,$G40&lt;=S$6),5,IF($L40=1,2,1)),IF(AND($G40&gt;=S$5,$G40&lt;=S$6),IF($M40&gt;0,4,3),0)),IF(AND($D40&lt;=S$6,$E40&gt;=S$5),60,0)))</f>
        <v>0</v>
      </c>
      <c r="T40" s="80">
        <f>IF(OR($A40="",NOT(ISNUMBER($G40))),"",IF(AND($F40&lt;=T$6,$G40&gt;=T$5),IF(T$5&gt;$N40,5,$K40)*10+IF(AND($F40&gt;=T$5,$F40&lt;=T$6),IF(AND($G40&gt;=T$5,$G40&lt;=T$6),5,IF($L40=1,2,1)),IF(AND($G40&gt;=T$5,$G40&lt;=T$6),IF($M40&gt;0,4,3),0)),IF(AND($D40&lt;=T$6,$E40&gt;=T$5),60,0)))</f>
        <v>0</v>
      </c>
      <c r="U40" s="80">
        <f>IF(OR($A40="",NOT(ISNUMBER($G40))),"",IF(AND($F40&lt;=U$6,$G40&gt;=U$5),IF(U$5&gt;$N40,5,$K40)*10+IF(AND($F40&gt;=U$5,$F40&lt;=U$6),IF(AND($G40&gt;=U$5,$G40&lt;=U$6),5,IF($L40=1,2,1)),IF(AND($G40&gt;=U$5,$G40&lt;=U$6),IF($M40&gt;0,4,3),0)),IF(AND($D40&lt;=U$6,$E40&gt;=U$5),60,0)))</f>
        <v>0</v>
      </c>
      <c r="V40" s="80">
        <f>IF(OR($A40="",NOT(ISNUMBER($G40))),"",IF(AND($F40&lt;=V$6,$G40&gt;=V$5),IF(V$5&gt;$N40,5,$K40)*10+IF(AND($F40&gt;=V$5,$F40&lt;=V$6),IF(AND($G40&gt;=V$5,$G40&lt;=V$6),5,IF($L40=1,2,1)),IF(AND($G40&gt;=V$5,$G40&lt;=V$6),IF($M40&gt;0,4,3),0)),IF(AND($D40&lt;=V$6,$E40&gt;=V$5),60,0)))</f>
        <v>0</v>
      </c>
      <c r="W40" s="80">
        <f>IF(OR($A40="",NOT(ISNUMBER($G40))),"",IF(AND($F40&lt;=W$6,$G40&gt;=W$5),IF(W$5&gt;$N40,5,$K40)*10+IF(AND($F40&gt;=W$5,$F40&lt;=W$6),IF(AND($G40&gt;=W$5,$G40&lt;=W$6),5,IF($L40=1,2,1)),IF(AND($G40&gt;=W$5,$G40&lt;=W$6),IF($M40&gt;0,4,3),0)),IF(AND($D40&lt;=W$6,$E40&gt;=W$5),60,0)))</f>
        <v>0</v>
      </c>
      <c r="X40" s="80">
        <f>IF(OR($A40="",NOT(ISNUMBER($G40))),"",IF(AND($F40&lt;=X$6,$G40&gt;=X$5),IF(X$5&gt;$N40,5,$K40)*10+IF(AND($F40&gt;=X$5,$F40&lt;=X$6),IF(AND($G40&gt;=X$5,$G40&lt;=X$6),5,IF($L40=1,2,1)),IF(AND($G40&gt;=X$5,$G40&lt;=X$6),IF($M40&gt;0,4,3),0)),IF(AND($D40&lt;=X$6,$E40&gt;=X$5),60,0)))</f>
        <v>0</v>
      </c>
      <c r="Y40" s="80">
        <f>IF(OR($A40="",NOT(ISNUMBER($G40))),"",IF(AND($F40&lt;=Y$6,$G40&gt;=Y$5),IF(Y$5&gt;$N40,5,$K40)*10+IF(AND($F40&gt;=Y$5,$F40&lt;=Y$6),IF(AND($G40&gt;=Y$5,$G40&lt;=Y$6),5,IF($L40=1,2,1)),IF(AND($G40&gt;=Y$5,$G40&lt;=Y$6),IF($M40&gt;0,4,3),0)),IF(AND($D40&lt;=Y$6,$E40&gt;=Y$5),60,0)))</f>
        <v>0</v>
      </c>
      <c r="Z40" s="80">
        <f>IF(OR($A40="",NOT(ISNUMBER($G40))),"",IF(AND($F40&lt;=Z$6,$G40&gt;=Z$5),IF(Z$5&gt;$N40,5,$K40)*10+IF(AND($F40&gt;=Z$5,$F40&lt;=Z$6),IF(AND($G40&gt;=Z$5,$G40&lt;=Z$6),5,IF($L40=1,2,1)),IF(AND($G40&gt;=Z$5,$G40&lt;=Z$6),IF($M40&gt;0,4,3),0)),IF(AND($D40&lt;=Z$6,$E40&gt;=Z$5),60,0)))</f>
        <v>0</v>
      </c>
      <c r="AA40" s="80">
        <f>IF(OR($A40="",NOT(ISNUMBER($G40))),"",IF(AND($F40&lt;=AA$6,$G40&gt;=AA$5),IF(AA$5&gt;$N40,5,$K40)*10+IF(AND($F40&gt;=AA$5,$F40&lt;=AA$6),IF(AND($G40&gt;=AA$5,$G40&lt;=AA$6),5,IF($L40=1,2,1)),IF(AND($G40&gt;=AA$5,$G40&lt;=AA$6),IF($M40&gt;0,4,3),0)),IF(AND($D40&lt;=AA$6,$E40&gt;=AA$5),60,0)))</f>
        <v>32</v>
      </c>
      <c r="AB40" s="80">
        <f>IF(OR($A40="",NOT(ISNUMBER($G40))),"",IF(AND($F40&lt;=AB$6,$G40&gt;=AB$5),IF(AB$5&gt;$N40,5,$K40)*10+IF(AND($F40&gt;=AB$5,$F40&lt;=AB$6),IF(AND($G40&gt;=AB$5,$G40&lt;=AB$6),5,IF($L40=1,2,1)),IF(AND($G40&gt;=AB$5,$G40&lt;=AB$6),IF($M40&gt;0,4,3),0)),IF(AND($D40&lt;=AB$6,$E40&gt;=AB$5),60,0)))</f>
        <v>33</v>
      </c>
      <c r="AC40" s="80">
        <f>IF(OR($A40="",NOT(ISNUMBER($G40))),"",IF(AND($F40&lt;=AC$6,$G40&gt;=AC$5),IF(AC$5&gt;$N40,5,$K40)*10+IF(AND($F40&gt;=AC$5,$F40&lt;=AC$6),IF(AND($G40&gt;=AC$5,$G40&lt;=AC$6),5,IF($L40=1,2,1)),IF(AND($G40&gt;=AC$5,$G40&lt;=AC$6),IF($M40&gt;0,4,3),0)),IF(AND($D40&lt;=AC$6,$E40&gt;=AC$5),60,0)))</f>
        <v>0</v>
      </c>
      <c r="AD40" s="80">
        <f>IF(OR($A40="",NOT(ISNUMBER($G40))),"",IF(AND($F40&lt;=AD$6,$G40&gt;=AD$5),IF(AD$5&gt;$N40,5,$K40)*10+IF(AND($F40&gt;=AD$5,$F40&lt;=AD$6),IF(AND($G40&gt;=AD$5,$G40&lt;=AD$6),5,IF($L40=1,2,1)),IF(AND($G40&gt;=AD$5,$G40&lt;=AD$6),IF($M40&gt;0,4,3),0)),IF(AND($D40&lt;=AD$6,$E40&gt;=AD$5),60,0)))</f>
        <v>0</v>
      </c>
      <c r="AE40" s="80">
        <f>IF(OR($A40="",NOT(ISNUMBER($G40))),"",IF(AND($F40&lt;=AE$6,$G40&gt;=AE$5),IF(AE$5&gt;$N40,5,$K40)*10+IF(AND($F40&gt;=AE$5,$F40&lt;=AE$6),IF(AND($G40&gt;=AE$5,$G40&lt;=AE$6),5,IF($L40=1,2,1)),IF(AND($G40&gt;=AE$5,$G40&lt;=AE$6),IF($M40&gt;0,4,3),0)),IF(AND($D40&lt;=AE$6,$E40&gt;=AE$5),60,0)))</f>
        <v>0</v>
      </c>
      <c r="AF40" s="80">
        <f>IF(OR($A40="",NOT(ISNUMBER($G40))),"",IF(AND($F40&lt;=AF$6,$G40&gt;=AF$5),IF(AF$5&gt;$N40,5,$K40)*10+IF(AND($F40&gt;=AF$5,$F40&lt;=AF$6),IF(AND($G40&gt;=AF$5,$G40&lt;=AF$6),5,IF($L40=1,2,1)),IF(AND($G40&gt;=AF$5,$G40&lt;=AF$6),IF($M40&gt;0,4,3),0)),IF(AND($D40&lt;=AF$6,$E40&gt;=AF$5),60,0)))</f>
        <v>0</v>
      </c>
      <c r="AG40" s="80">
        <f>IF(OR($A40="",NOT(ISNUMBER($G40))),"",IF(AND($F40&lt;=AG$6,$G40&gt;=AG$5),IF(AG$5&gt;$N40,5,$K40)*10+IF(AND($F40&gt;=AG$5,$F40&lt;=AG$6),IF(AND($G40&gt;=AG$5,$G40&lt;=AG$6),5,IF($L40=1,2,1)),IF(AND($G40&gt;=AG$5,$G40&lt;=AG$6),IF($M40&gt;0,4,3),0)),IF(AND($D40&lt;=AG$6,$E40&gt;=AG$5),60,0)))</f>
        <v>0</v>
      </c>
      <c r="AH40" s="80">
        <f>IF(OR($A40="",NOT(ISNUMBER($G40))),"",IF(AND($F40&lt;=AH$6,$G40&gt;=AH$5),IF(AH$5&gt;$N40,5,$K40)*10+IF(AND($F40&gt;=AH$5,$F40&lt;=AH$6),IF(AND($G40&gt;=AH$5,$G40&lt;=AH$6),5,IF($L40=1,2,1)),IF(AND($G40&gt;=AH$5,$G40&lt;=AH$6),IF($M40&gt;0,4,3),0)),IF(AND($D40&lt;=AH$6,$E40&gt;=AH$5),60,0)))</f>
        <v>0</v>
      </c>
      <c r="AI40" s="80">
        <f>IF(OR($A40="",NOT(ISNUMBER($G40))),"",IF(AND($F40&lt;=AI$6,$G40&gt;=AI$5),IF(AI$5&gt;$N40,5,$K40)*10+IF(AND($F40&gt;=AI$5,$F40&lt;=AI$6),IF(AND($G40&gt;=AI$5,$G40&lt;=AI$6),5,IF($L40=1,2,1)),IF(AND($G40&gt;=AI$5,$G40&lt;=AI$6),IF($M40&gt;0,4,3),0)),IF(AND($D40&lt;=AI$6,$E40&gt;=AI$5),60,0)))</f>
        <v>0</v>
      </c>
      <c r="AJ40" s="80">
        <f>IF(OR($A40="",NOT(ISNUMBER($G40))),"",IF(AND($F40&lt;=AJ$6,$G40&gt;=AJ$5),IF(AJ$5&gt;$N40,5,$K40)*10+IF(AND($F40&gt;=AJ$5,$F40&lt;=AJ$6),IF(AND($G40&gt;=AJ$5,$G40&lt;=AJ$6),5,IF($L40=1,2,1)),IF(AND($G40&gt;=AJ$5,$G40&lt;=AJ$6),IF($M40&gt;0,4,3),0)),IF(AND($D40&lt;=AJ$6,$E40&gt;=AJ$5),60,0)))</f>
        <v>0</v>
      </c>
      <c r="AK40" s="80">
        <f>IF(OR($A40="",NOT(ISNUMBER($G40))),"",IF(AND($F40&lt;=AK$6,$G40&gt;=AK$5),IF(AK$5&gt;$N40,5,$K40)*10+IF(AND($F40&gt;=AK$5,$F40&lt;=AK$6),IF(AND($G40&gt;=AK$5,$G40&lt;=AK$6),5,IF($L40=1,2,1)),IF(AND($G40&gt;=AK$5,$G40&lt;=AK$6),IF($M40&gt;0,4,3),0)),IF(AND($D40&lt;=AK$6,$E40&gt;=AK$5),60,0)))</f>
        <v>0</v>
      </c>
      <c r="AL40" s="80">
        <f>IF(OR($A40="",NOT(ISNUMBER($G40))),"",IF(AND($F40&lt;=AL$6,$G40&gt;=AL$5),IF(AL$5&gt;$N40,5,$K40)*10+IF(AND($F40&gt;=AL$5,$F40&lt;=AL$6),IF(AND($G40&gt;=AL$5,$G40&lt;=AL$6),5,IF($L40=1,2,1)),IF(AND($G40&gt;=AL$5,$G40&lt;=AL$6),IF($M40&gt;0,4,3),0)),IF(AND($D40&lt;=AL$6,$E40&gt;=AL$5),60,0)))</f>
        <v>0</v>
      </c>
      <c r="AM40" s="80">
        <f>IF(OR($A40="",NOT(ISNUMBER($G40))),"",IF(AND($F40&lt;=AM$6,$G40&gt;=AM$5),IF(AM$5&gt;$N40,5,$K40)*10+IF(AND($F40&gt;=AM$5,$F40&lt;=AM$6),IF(AND($G40&gt;=AM$5,$G40&lt;=AM$6),5,IF($L40=1,2,1)),IF(AND($G40&gt;=AM$5,$G40&lt;=AM$6),IF($M40&gt;0,4,3),0)),IF(AND($D40&lt;=AM$6,$E40&gt;=AM$5),60,0)))</f>
        <v>0</v>
      </c>
      <c r="AN40" s="80">
        <f>IF(OR($A40="",NOT(ISNUMBER($G40))),"",IF(AND($F40&lt;=AN$6,$G40&gt;=AN$5),IF(AN$5&gt;$N40,5,$K40)*10+IF(AND($F40&gt;=AN$5,$F40&lt;=AN$6),IF(AND($G40&gt;=AN$5,$G40&lt;=AN$6),5,IF($L40=1,2,1)),IF(AND($G40&gt;=AN$5,$G40&lt;=AN$6),IF($M40&gt;0,4,3),0)),IF(AND($D40&lt;=AN$6,$E40&gt;=AN$5),60,0)))</f>
        <v>0</v>
      </c>
      <c r="AO40" s="80">
        <f>IF(OR($A40="",NOT(ISNUMBER($G40))),"",IF(AND($F40&lt;=AO$6,$G40&gt;=AO$5),IF(AO$5&gt;$N40,5,$K40)*10+IF(AND($F40&gt;=AO$5,$F40&lt;=AO$6),IF(AND($G40&gt;=AO$5,$G40&lt;=AO$6),5,IF($L40=1,2,1)),IF(AND($G40&gt;=AO$5,$G40&lt;=AO$6),IF($M40&gt;0,4,3),0)),IF(AND($D40&lt;=AO$6,$E40&gt;=AO$5),60,0)))</f>
        <v>0</v>
      </c>
      <c r="AP40" s="80">
        <f>IF(OR($A40="",NOT(ISNUMBER($G40))),"",IF(AND($F40&lt;=AP$6,$G40&gt;=AP$5),IF(AP$5&gt;$N40,5,$K40)*10+IF(AND($F40&gt;=AP$5,$F40&lt;=AP$6),IF(AND($G40&gt;=AP$5,$G40&lt;=AP$6),5,IF($L40=1,2,1)),IF(AND($G40&gt;=AP$5,$G40&lt;=AP$6),IF($M40&gt;0,4,3),0)),IF(AND($D40&lt;=AP$6,$E40&gt;=AP$5),60,0)))</f>
        <v>0</v>
      </c>
      <c r="AQ40" s="80">
        <f>IF(OR($A40="",NOT(ISNUMBER($G40))),"",IF(AND($F40&lt;=AQ$6,$G40&gt;=AQ$5),IF(AQ$5&gt;$N40,5,$K40)*10+IF(AND($F40&gt;=AQ$5,$F40&lt;=AQ$6),IF(AND($G40&gt;=AQ$5,$G40&lt;=AQ$6),5,IF($L40=1,2,1)),IF(AND($G40&gt;=AQ$5,$G40&lt;=AQ$6),IF($M40&gt;0,4,3),0)),IF(AND($D40&lt;=AQ$6,$E40&gt;=AQ$5),60,0)))</f>
        <v>0</v>
      </c>
      <c r="AR40" s="80">
        <f>IF(OR($A40="",NOT(ISNUMBER($G40))),"",IF(AND($F40&lt;=AR$6,$G40&gt;=AR$5),IF(AR$5&gt;$N40,5,$K40)*10+IF(AND($F40&gt;=AR$5,$F40&lt;=AR$6),IF(AND($G40&gt;=AR$5,$G40&lt;=AR$6),5,IF($L40=1,2,1)),IF(AND($G40&gt;=AR$5,$G40&lt;=AR$6),IF($M40&gt;0,4,3),0)),IF(AND($D40&lt;=AR$6,$E40&gt;=AR$5),60,0)))</f>
        <v>0</v>
      </c>
      <c r="AS40" s="80">
        <f>IF(OR($A40="",NOT(ISNUMBER($G40))),"",IF(AND($F40&lt;=AS$6,$G40&gt;=AS$5),IF(AS$5&gt;$N40,5,$K40)*10+IF(AND($F40&gt;=AS$5,$F40&lt;=AS$6),IF(AND($G40&gt;=AS$5,$G40&lt;=AS$6),5,IF($L40=1,2,1)),IF(AND($G40&gt;=AS$5,$G40&lt;=AS$6),IF($M40&gt;0,4,3),0)),IF(AND($D40&lt;=AS$6,$E40&gt;=AS$5),60,0)))</f>
        <v>0</v>
      </c>
      <c r="AT40" s="80">
        <f>IF(OR($A40="",NOT(ISNUMBER($G40))),"",IF(AND($F40&lt;=AT$6,$G40&gt;=AT$5),IF(AT$5&gt;$N40,5,$K40)*10+IF(AND($F40&gt;=AT$5,$F40&lt;=AT$6),IF(AND($G40&gt;=AT$5,$G40&lt;=AT$6),5,IF($L40=1,2,1)),IF(AND($G40&gt;=AT$5,$G40&lt;=AT$6),IF($M40&gt;0,4,3),0)),IF(AND($D40&lt;=AT$6,$E40&gt;=AT$5),60,0)))</f>
        <v>0</v>
      </c>
      <c r="AU40" s="80">
        <f>IF(OR($A40="",NOT(ISNUMBER($G40))),"",IF(AND($F40&lt;=AU$6,$G40&gt;=AU$5),IF(AU$5&gt;$N40,5,$K40)*10+IF(AND($F40&gt;=AU$5,$F40&lt;=AU$6),IF(AND($G40&gt;=AU$5,$G40&lt;=AU$6),5,IF($L40=1,2,1)),IF(AND($G40&gt;=AU$5,$G40&lt;=AU$6),IF($M40&gt;0,4,3),0)),IF(AND($D40&lt;=AU$6,$E40&gt;=AU$5),60,0)))</f>
        <v>0</v>
      </c>
      <c r="AV40" s="80">
        <f>IF(OR($A40="",NOT(ISNUMBER($G40))),"",IF(AND($F40&lt;=AV$6,$G40&gt;=AV$5),IF(AV$5&gt;$N40,5,$K40)*10+IF(AND($F40&gt;=AV$5,$F40&lt;=AV$6),IF(AND($G40&gt;=AV$5,$G40&lt;=AV$6),5,IF($L40=1,2,1)),IF(AND($G40&gt;=AV$5,$G40&lt;=AV$6),IF($M40&gt;0,4,3),0)),IF(AND($D40&lt;=AV$6,$E40&gt;=AV$5),60,0)))</f>
        <v>0</v>
      </c>
      <c r="AW40" s="80">
        <f>IF(OR($A40="",NOT(ISNUMBER($G40))),"",IF(AND($F40&lt;=AW$6,$G40&gt;=AW$5),IF(AW$5&gt;$N40,5,$K40)*10+IF(AND($F40&gt;=AW$5,$F40&lt;=AW$6),IF(AND($G40&gt;=AW$5,$G40&lt;=AW$6),5,IF($L40=1,2,1)),IF(AND($G40&gt;=AW$5,$G40&lt;=AW$6),IF($M40&gt;0,4,3),0)),IF(AND($D40&lt;=AW$6,$E40&gt;=AW$5),60,0)))</f>
        <v>0</v>
      </c>
      <c r="AX40" s="80">
        <f>IF(OR($A40="",NOT(ISNUMBER($G40))),"",IF(AND($F40&lt;=AX$6,$G40&gt;=AX$5),IF(AX$5&gt;$N40,5,$K40)*10+IF(AND($F40&gt;=AX$5,$F40&lt;=AX$6),IF(AND($G40&gt;=AX$5,$G40&lt;=AX$6),5,IF($L40=1,2,1)),IF(AND($G40&gt;=AX$5,$G40&lt;=AX$6),IF($M40&gt;0,4,3),0)),IF(AND($D40&lt;=AX$6,$E40&gt;=AX$5),60,0)))</f>
        <v>0</v>
      </c>
      <c r="AY40" s="80">
        <f>IF(OR($A40="",NOT(ISNUMBER($G40))),"",IF(AND($F40&lt;=AY$6,$G40&gt;=AY$5),IF(AY$5&gt;$N40,5,$K40)*10+IF(AND($F40&gt;=AY$5,$F40&lt;=AY$6),IF(AND($G40&gt;=AY$5,$G40&lt;=AY$6),5,IF($L40=1,2,1)),IF(AND($G40&gt;=AY$5,$G40&lt;=AY$6),IF($M40&gt;0,4,3),0)),IF(AND($D40&lt;=AY$6,$E40&gt;=AY$5),60,0)))</f>
        <v>0</v>
      </c>
      <c r="AZ40" s="80">
        <f>IF(OR($A40="",NOT(ISNUMBER($G40))),"",IF(AND($F40&lt;=AZ$6,$G40&gt;=AZ$5),IF(AZ$5&gt;$N40,5,$K40)*10+IF(AND($F40&gt;=AZ$5,$F40&lt;=AZ$6),IF(AND($G40&gt;=AZ$5,$G40&lt;=AZ$6),5,IF($L40=1,2,1)),IF(AND($G40&gt;=AZ$5,$G40&lt;=AZ$6),IF($M40&gt;0,4,3),0)),IF(AND($D40&lt;=AZ$6,$E40&gt;=AZ$5),60,0)))</f>
        <v>0</v>
      </c>
      <c r="BA40" s="80">
        <f>IF(OR($A40="",NOT(ISNUMBER($G40))),"",IF(AND($F40&lt;=BA$6,$G40&gt;=BA$5),IF(BA$5&gt;$N40,5,$K40)*10+IF(AND($F40&gt;=BA$5,$F40&lt;=BA$6),IF(AND($G40&gt;=BA$5,$G40&lt;=BA$6),5,IF($L40=1,2,1)),IF(AND($G40&gt;=BA$5,$G40&lt;=BA$6),IF($M40&gt;0,4,3),0)),IF(AND($D40&lt;=BA$6,$E40&gt;=BA$5),60,0)))</f>
        <v>0</v>
      </c>
      <c r="BB40" s="80">
        <f>IF(OR($A40="",NOT(ISNUMBER($G40))),"",IF(AND($F40&lt;=BB$6,$G40&gt;=BB$5),IF(BB$5&gt;$N40,5,$K40)*10+IF(AND($F40&gt;=BB$5,$F40&lt;=BB$6),IF(AND($G40&gt;=BB$5,$G40&lt;=BB$6),5,IF($L40=1,2,1)),IF(AND($G40&gt;=BB$5,$G40&lt;=BB$6),IF($M40&gt;0,4,3),0)),IF(AND($D40&lt;=BB$6,$E40&gt;=BB$5),60,0)))</f>
        <v>0</v>
      </c>
      <c r="BC40" s="80">
        <f>IF(OR($A40="",NOT(ISNUMBER($G40))),"",IF(AND($F40&lt;=BC$6,$G40&gt;=BC$5),IF(BC$5&gt;$N40,5,$K40)*10+IF(AND($F40&gt;=BC$5,$F40&lt;=BC$6),IF(AND($G40&gt;=BC$5,$G40&lt;=BC$6),5,IF($L40=1,2,1)),IF(AND($G40&gt;=BC$5,$G40&lt;=BC$6),IF($M40&gt;0,4,3),0)),IF(AND($D40&lt;=BC$6,$E40&gt;=BC$5),60,0)))</f>
        <v>0</v>
      </c>
      <c r="BD40" s="80">
        <f>IF(OR($A40="",NOT(ISNUMBER($G40))),"",IF(AND($F40&lt;=BD$6,$G40&gt;=BD$5),IF(BD$5&gt;$N40,5,$K40)*10+IF(AND($F40&gt;=BD$5,$F40&lt;=BD$6),IF(AND($G40&gt;=BD$5,$G40&lt;=BD$6),5,IF($L40=1,2,1)),IF(AND($G40&gt;=BD$5,$G40&lt;=BD$6),IF($M40&gt;0,4,3),0)),IF(AND($D40&lt;=BD$6,$E40&gt;=BD$5),60,0)))</f>
        <v>0</v>
      </c>
      <c r="BE40" s="80">
        <f>IF(OR($A40="",NOT(ISNUMBER($G40))),"",IF(AND($F40&lt;=BE$6,$G40&gt;=BE$5),IF(BE$5&gt;$N40,5,$K40)*10+IF(AND($F40&gt;=BE$5,$F40&lt;=BE$6),IF(AND($G40&gt;=BE$5,$G40&lt;=BE$6),5,IF($L40=1,2,1)),IF(AND($G40&gt;=BE$5,$G40&lt;=BE$6),IF($M40&gt;0,4,3),0)),IF(AND($D40&lt;=BE$6,$E40&gt;=BE$5),60,0)))</f>
        <v>0</v>
      </c>
      <c r="BF40" s="80">
        <f>IF(OR($A40="",NOT(ISNUMBER($G40))),"",IF(AND($F40&lt;=BF$6,$G40&gt;=BF$5),IF(BF$5&gt;$N40,5,$K40)*10+IF(AND($F40&gt;=BF$5,$F40&lt;=BF$6),IF(AND($G40&gt;=BF$5,$G40&lt;=BF$6),5,IF($L40=1,2,1)),IF(AND($G40&gt;=BF$5,$G40&lt;=BF$6),IF($M40&gt;0,4,3),0)),IF(AND($D40&lt;=BF$6,$E40&gt;=BF$5),60,0)))</f>
        <v>0</v>
      </c>
      <c r="BG40" s="80">
        <f>IF(OR($A40="",NOT(ISNUMBER($G40))),"",IF(AND($F40&lt;=BG$6,$G40&gt;=BG$5),IF(BG$5&gt;$N40,5,$K40)*10+IF(AND($F40&gt;=BG$5,$F40&lt;=BG$6),IF(AND($G40&gt;=BG$5,$G40&lt;=BG$6),5,IF($L40=1,2,1)),IF(AND($G40&gt;=BG$5,$G40&lt;=BG$6),IF($M40&gt;0,4,3),0)),IF(AND($D40&lt;=BG$6,$E40&gt;=BG$5),60,0)))</f>
        <v>0</v>
      </c>
      <c r="BH40" s="80">
        <f>IF(OR($A40="",NOT(ISNUMBER($G40))),"",IF(AND($F40&lt;=BH$6,$G40&gt;=BH$5),IF(BH$5&gt;$N40,5,$K40)*10+IF(AND($F40&gt;=BH$5,$F40&lt;=BH$6),IF(AND($G40&gt;=BH$5,$G40&lt;=BH$6),5,IF($L40=1,2,1)),IF(AND($G40&gt;=BH$5,$G40&lt;=BH$6),IF($M40&gt;0,4,3),0)),IF(AND($D40&lt;=BH$6,$E40&gt;=BH$5),60,0)))</f>
        <v>0</v>
      </c>
      <c r="BI40" s="80">
        <f>IF(OR($A40="",NOT(ISNUMBER($G40))),"",IF(AND($F40&lt;=BI$6,$G40&gt;=BI$5),IF(BI$5&gt;$N40,5,$K40)*10+IF(AND($F40&gt;=BI$5,$F40&lt;=BI$6),IF(AND($G40&gt;=BI$5,$G40&lt;=BI$6),5,IF($L40=1,2,1)),IF(AND($G40&gt;=BI$5,$G40&lt;=BI$6),IF($M40&gt;0,4,3),0)),IF(AND($D40&lt;=BI$6,$E40&gt;=BI$5),60,0)))</f>
        <v>0</v>
      </c>
      <c r="BJ40" s="80">
        <f>IF(OR($A40="",NOT(ISNUMBER($G40))),"",IF(AND($F40&lt;=BJ$6,$G40&gt;=BJ$5),IF(BJ$5&gt;$N40,5,$K40)*10+IF(AND($F40&gt;=BJ$5,$F40&lt;=BJ$6),IF(AND($G40&gt;=BJ$5,$G40&lt;=BJ$6),5,IF($L40=1,2,1)),IF(AND($G40&gt;=BJ$5,$G40&lt;=BJ$6),IF($M40&gt;0,4,3),0)),IF(AND($D40&lt;=BJ$6,$E40&gt;=BJ$5),60,0)))</f>
        <v>0</v>
      </c>
      <c r="BK40" s="80">
        <f>IF(OR($A40="",NOT(ISNUMBER($G40))),"",IF(AND($F40&lt;=BK$6,$G40&gt;=BK$5),IF(BK$5&gt;$N40,5,$K40)*10+IF(AND($F40&gt;=BK$5,$F40&lt;=BK$6),IF(AND($G40&gt;=BK$5,$G40&lt;=BK$6),5,IF($L40=1,2,1)),IF(AND($G40&gt;=BK$5,$G40&lt;=BK$6),IF($M40&gt;0,4,3),0)),IF(AND($D40&lt;=BK$6,$E40&gt;=BK$5),60,0)))</f>
        <v>0</v>
      </c>
      <c r="BL40" s="80">
        <f>IF(OR($A40="",NOT(ISNUMBER($G40))),"",IF(AND($F40&lt;=BL$6,$G40&gt;=BL$5),IF(BL$5&gt;$N40,5,$K40)*10+IF(AND($F40&gt;=BL$5,$F40&lt;=BL$6),IF(AND($G40&gt;=BL$5,$G40&lt;=BL$6),5,IF($L40=1,2,1)),IF(AND($G40&gt;=BL$5,$G40&lt;=BL$6),IF($M40&gt;0,4,3),0)),IF(AND($D40&lt;=BL$6,$E40&gt;=BL$5),60,0)))</f>
        <v>0</v>
      </c>
      <c r="BM40" s="80">
        <f>IF(OR($A40="",NOT(ISNUMBER($G40))),"",IF(AND($F40&lt;=BM$6,$G40&gt;=BM$5),IF(BM$5&gt;$N40,5,$K40)*10+IF(AND($F40&gt;=BM$5,$F40&lt;=BM$6),IF(AND($G40&gt;=BM$5,$G40&lt;=BM$6),5,IF($L40=1,2,1)),IF(AND($G40&gt;=BM$5,$G40&lt;=BM$6),IF($M40&gt;0,4,3),0)),IF(AND($D40&lt;=BM$6,$E40&gt;=BM$5),60,0)))</f>
        <v>0</v>
      </c>
      <c r="BN40" s="80">
        <f>IF(OR($A40="",NOT(ISNUMBER($G40))),"",IF(AND($F40&lt;=BN$6,$G40&gt;=BN$5),IF(BN$5&gt;$N40,5,$K40)*10+IF(AND($F40&gt;=BN$5,$F40&lt;=BN$6),IF(AND($G40&gt;=BN$5,$G40&lt;=BN$6),5,IF($L40=1,2,1)),IF(AND($G40&gt;=BN$5,$G40&lt;=BN$6),IF($M40&gt;0,4,3),0)),IF(AND($D40&lt;=BN$6,$E40&gt;=BN$5),60,0)))</f>
        <v>0</v>
      </c>
      <c r="BO40" s="80">
        <f>IF(OR($A40="",NOT(ISNUMBER($G40))),"",IF(AND($F40&lt;=BO$6,$G40&gt;=BO$5),IF(BO$5&gt;$N40,5,$K40)*10+IF(AND($F40&gt;=BO$5,$F40&lt;=BO$6),IF(AND($G40&gt;=BO$5,$G40&lt;=BO$6),5,IF($L40=1,2,1)),IF(AND($G40&gt;=BO$5,$G40&lt;=BO$6),IF($M40&gt;0,4,3),0)),IF(AND($D40&lt;=BO$6,$E40&gt;=BO$5),60,0)))</f>
        <v>0</v>
      </c>
      <c r="BP40" s="80">
        <f>IF(OR($A40="",NOT(ISNUMBER($G40))),"",IF(AND($F40&lt;=BP$6,$G40&gt;=BP$5),IF(BP$5&gt;$N40,5,$K40)*10+IF(AND($F40&gt;=BP$5,$F40&lt;=BP$6),IF(AND($G40&gt;=BP$5,$G40&lt;=BP$6),5,IF($L40=1,2,1)),IF(AND($G40&gt;=BP$5,$G40&lt;=BP$6),IF($M40&gt;0,4,3),0)),IF(AND($D40&lt;=BP$6,$E40&gt;=BP$5),60,0)))</f>
        <v>0</v>
      </c>
      <c r="BQ40" s="80">
        <f>IF(OR($A40="",NOT(ISNUMBER($G40))),"",IF(AND($F40&lt;=BQ$6,$G40&gt;=BQ$5),IF(BQ$5&gt;$N40,5,$K40)*10+IF(AND($F40&gt;=BQ$5,$F40&lt;=BQ$6),IF(AND($G40&gt;=BQ$5,$G40&lt;=BQ$6),5,IF($L40=1,2,1)),IF(AND($G40&gt;=BQ$5,$G40&lt;=BQ$6),IF($M40&gt;0,4,3),0)),IF(AND($D40&lt;=BQ$6,$E40&gt;=BQ$5),60,0)))</f>
        <v>0</v>
      </c>
      <c r="BR40" s="80">
        <f>IF(OR($A40="",NOT(ISNUMBER($G40))),"",IF(AND($F40&lt;=BR$6,$G40&gt;=BR$5),IF(BR$5&gt;$N40,5,$K40)*10+IF(AND($F40&gt;=BR$5,$F40&lt;=BR$6),IF(AND($G40&gt;=BR$5,$G40&lt;=BR$6),5,IF($L40=1,2,1)),IF(AND($G40&gt;=BR$5,$G40&lt;=BR$6),IF($M40&gt;0,4,3),0)),IF(AND($D40&lt;=BR$6,$E40&gt;=BR$5),60,0)))</f>
        <v>0</v>
      </c>
      <c r="BS40" s="80">
        <f>IF(OR($A40="",NOT(ISNUMBER($G40))),"",IF(AND($F40&lt;=BS$6,$G40&gt;=BS$5),IF(BS$5&gt;$N40,5,$K40)*10+IF(AND($F40&gt;=BS$5,$F40&lt;=BS$6),IF(AND($G40&gt;=BS$5,$G40&lt;=BS$6),5,IF($L40=1,2,1)),IF(AND($G40&gt;=BS$5,$G40&lt;=BS$6),IF($M40&gt;0,4,3),0)),IF(AND($D40&lt;=BS$6,$E40&gt;=BS$5),60,0)))</f>
        <v>0</v>
      </c>
      <c r="BT40" s="80">
        <f>IF(OR($A40="",NOT(ISNUMBER($G40))),"",IF(AND($F40&lt;=BT$6,$G40&gt;=BT$5),IF(BT$5&gt;$N40,5,$K40)*10+IF(AND($F40&gt;=BT$5,$F40&lt;=BT$6),IF(AND($G40&gt;=BT$5,$G40&lt;=BT$6),5,IF($L40=1,2,1)),IF(AND($G40&gt;=BT$5,$G40&lt;=BT$6),IF($M40&gt;0,4,3),0)),IF(AND($D40&lt;=BT$6,$E40&gt;=BT$5),60,0)))</f>
        <v>0</v>
      </c>
      <c r="BU40" s="80">
        <f>IF(OR($A40="",NOT(ISNUMBER($G40))),"",IF(AND($F40&lt;=BU$6,$G40&gt;=BU$5),IF(BU$5&gt;$N40,5,$K40)*10+IF(AND($F40&gt;=BU$5,$F40&lt;=BU$6),IF(AND($G40&gt;=BU$5,$G40&lt;=BU$6),5,IF($L40=1,2,1)),IF(AND($G40&gt;=BU$5,$G40&lt;=BU$6),IF($M40&gt;0,4,3),0)),IF(AND($D40&lt;=BU$6,$E40&gt;=BU$5),60,0)))</f>
        <v>0</v>
      </c>
      <c r="BV40" s="80">
        <f>IF(OR($A40="",NOT(ISNUMBER($G40))),"",IF(AND($F40&lt;=BV$6,$G40&gt;=BV$5),IF(BV$5&gt;$N40,5,$K40)*10+IF(AND($F40&gt;=BV$5,$F40&lt;=BV$6),IF(AND($G40&gt;=BV$5,$G40&lt;=BV$6),5,IF($L40=1,2,1)),IF(AND($G40&gt;=BV$5,$G40&lt;=BV$6),IF($M40&gt;0,4,3),0)),IF(AND($D40&lt;=BV$6,$E40&gt;=BV$5),60,0)))</f>
        <v>0</v>
      </c>
      <c r="BW40" s="80">
        <f>IF(OR($A40="",NOT(ISNUMBER($G40))),"",IF(AND($F40&lt;=BW$6,$G40&gt;=BW$5),IF(BW$5&gt;$N40,5,$K40)*10+IF(AND($F40&gt;=BW$5,$F40&lt;=BW$6),IF(AND($G40&gt;=BW$5,$G40&lt;=BW$6),5,IF($L40=1,2,1)),IF(AND($G40&gt;=BW$5,$G40&lt;=BW$6),IF($M40&gt;0,4,3),0)),IF(AND($D40&lt;=BW$6,$E40&gt;=BW$5),60,0)))</f>
        <v>0</v>
      </c>
      <c r="BX40" s="80">
        <f>IF(OR($A40="",NOT(ISNUMBER($G40))),"",IF(AND($F40&lt;=BX$6,$G40&gt;=BX$5),IF(BX$5&gt;$N40,5,$K40)*10+IF(AND($F40&gt;=BX$5,$F40&lt;=BX$6),IF(AND($G40&gt;=BX$5,$G40&lt;=BX$6),5,IF($L40=1,2,1)),IF(AND($G40&gt;=BX$5,$G40&lt;=BX$6),IF($M40&gt;0,4,3),0)),IF(AND($D40&lt;=BX$6,$E40&gt;=BX$5),60,0)))</f>
        <v>0</v>
      </c>
      <c r="BY40" s="80">
        <f>IF(OR($A40="",NOT(ISNUMBER($G40))),"",IF(AND($F40&lt;=BY$6,$G40&gt;=BY$5),IF(BY$5&gt;$N40,5,$K40)*10+IF(AND($F40&gt;=BY$5,$F40&lt;=BY$6),IF(AND($G40&gt;=BY$5,$G40&lt;=BY$6),5,IF($L40=1,2,1)),IF(AND($G40&gt;=BY$5,$G40&lt;=BY$6),IF($M40&gt;0,4,3),0)),IF(AND($D40&lt;=BY$6,$E40&gt;=BY$5),60,0)))</f>
        <v>0</v>
      </c>
      <c r="BZ40" s="80">
        <f>IF(OR($A40="",NOT(ISNUMBER($G40))),"",IF(AND($F40&lt;=BZ$6,$G40&gt;=BZ$5),IF(BZ$5&gt;$N40,5,$K40)*10+IF(AND($F40&gt;=BZ$5,$F40&lt;=BZ$6),IF(AND($G40&gt;=BZ$5,$G40&lt;=BZ$6),5,IF($L40=1,2,1)),IF(AND($G40&gt;=BZ$5,$G40&lt;=BZ$6),IF($M40&gt;0,4,3),0)),IF(AND($D40&lt;=BZ$6,$E40&gt;=BZ$5),60,0)))</f>
        <v>0</v>
      </c>
      <c r="CA40" s="80">
        <f>IF(OR($A40="",NOT(ISNUMBER($G40))),"",IF(AND($F40&lt;=CA$6,$G40&gt;=CA$5),IF(CA$5&gt;$N40,5,$K40)*10+IF(AND($F40&gt;=CA$5,$F40&lt;=CA$6),IF(AND($G40&gt;=CA$5,$G40&lt;=CA$6),5,IF($L40=1,2,1)),IF(AND($G40&gt;=CA$5,$G40&lt;=CA$6),IF($M40&gt;0,4,3),0)),IF(AND($D40&lt;=CA$6,$E40&gt;=CA$5),60,0)))</f>
        <v>0</v>
      </c>
      <c r="CB40" s="80">
        <f>IF(OR($A40="",NOT(ISNUMBER($G40))),"",IF(AND($F40&lt;=CB$6,$G40&gt;=CB$5),IF(CB$5&gt;$N40,5,$K40)*10+IF(AND($F40&gt;=CB$5,$F40&lt;=CB$6),IF(AND($G40&gt;=CB$5,$G40&lt;=CB$6),5,IF($L40=1,2,1)),IF(AND($G40&gt;=CB$5,$G40&lt;=CB$6),IF($M40&gt;0,4,3),0)),IF(AND($D40&lt;=CB$6,$E40&gt;=CB$5),60,0)))</f>
        <v>0</v>
      </c>
      <c r="CC40" s="80">
        <f>IF(OR($A40="",NOT(ISNUMBER($G40))),"",IF(AND($F40&lt;=CC$6,$G40&gt;=CC$5),IF(CC$5&gt;$N40,5,$K40)*10+IF(AND($F40&gt;=CC$5,$F40&lt;=CC$6),IF(AND($G40&gt;=CC$5,$G40&lt;=CC$6),5,IF($L40=1,2,1)),IF(AND($G40&gt;=CC$5,$G40&lt;=CC$6),IF($M40&gt;0,4,3),0)),IF(AND($D40&lt;=CC$6,$E40&gt;=CC$5),60,0)))</f>
        <v>0</v>
      </c>
      <c r="CD40" s="80">
        <f>IF(OR($A40="",NOT(ISNUMBER($G40))),"",IF(AND($F40&lt;=CD$6,$G40&gt;=CD$5),IF(CD$5&gt;$N40,5,$K40)*10+IF(AND($F40&gt;=CD$5,$F40&lt;=CD$6),IF(AND($G40&gt;=CD$5,$G40&lt;=CD$6),5,IF($L40=1,2,1)),IF(AND($G40&gt;=CD$5,$G40&lt;=CD$6),IF($M40&gt;0,4,3),0)),IF(AND($D40&lt;=CD$6,$E40&gt;=CD$5),60,0)))</f>
        <v>0</v>
      </c>
      <c r="CE40" s="80">
        <f>IF(OR($A40="",NOT(ISNUMBER($G40))),"",IF(AND($F40&lt;=CE$6,$G40&gt;=CE$5),IF(CE$5&gt;$N40,5,$K40)*10+IF(AND($F40&gt;=CE$5,$F40&lt;=CE$6),IF(AND($G40&gt;=CE$5,$G40&lt;=CE$6),5,IF($L40=1,2,1)),IF(AND($G40&gt;=CE$5,$G40&lt;=CE$6),IF($M40&gt;0,4,3),0)),IF(AND($D40&lt;=CE$6,$E40&gt;=CE$5),60,0)))</f>
        <v>0</v>
      </c>
      <c r="CF40" s="80">
        <f>IF(OR($A40="",NOT(ISNUMBER($G40))),"",IF(AND($F40&lt;=CF$6,$G40&gt;=CF$5),IF(CF$5&gt;$N40,5,$K40)*10+IF(AND($F40&gt;=CF$5,$F40&lt;=CF$6),IF(AND($G40&gt;=CF$5,$G40&lt;=CF$6),5,IF($L40=1,2,1)),IF(AND($G40&gt;=CF$5,$G40&lt;=CF$6),IF($M40&gt;0,4,3),0)),IF(AND($D40&lt;=CF$6,$E40&gt;=CF$5),60,0)))</f>
        <v>0</v>
      </c>
      <c r="CG40" s="80">
        <f>IF(OR($A40="",NOT(ISNUMBER($G40))),"",IF(AND($F40&lt;=CG$6,$G40&gt;=CG$5),IF(CG$5&gt;$N40,5,$K40)*10+IF(AND($F40&gt;=CG$5,$F40&lt;=CG$6),IF(AND($G40&gt;=CG$5,$G40&lt;=CG$6),5,IF($L40=1,2,1)),IF(AND($G40&gt;=CG$5,$G40&lt;=CG$6),IF($M40&gt;0,4,3),0)),IF(AND($D40&lt;=CG$6,$E40&gt;=CG$5),60,0)))</f>
        <v>0</v>
      </c>
      <c r="CH40" s="80">
        <f>IF(OR($A40="",NOT(ISNUMBER($G40))),"",IF(AND($F40&lt;=CH$6,$G40&gt;=CH$5),IF(CH$5&gt;$N40,5,$K40)*10+IF(AND($F40&gt;=CH$5,$F40&lt;=CH$6),IF(AND($G40&gt;=CH$5,$G40&lt;=CH$6),5,IF($L40=1,2,1)),IF(AND($G40&gt;=CH$5,$G40&lt;=CH$6),IF($M40&gt;0,4,3),0)),IF(AND($D40&lt;=CH$6,$E40&gt;=CH$5),60,0)))</f>
        <v>0</v>
      </c>
      <c r="CI40" s="80">
        <f>IF(OR($A40="",NOT(ISNUMBER($G40))),"",IF(AND($F40&lt;=CI$6,$G40&gt;=CI$5),IF(CI$5&gt;$N40,5,$K40)*10+IF(AND($F40&gt;=CI$5,$F40&lt;=CI$6),IF(AND($G40&gt;=CI$5,$G40&lt;=CI$6),5,IF($L40=1,2,1)),IF(AND($G40&gt;=CI$5,$G40&lt;=CI$6),IF($M40&gt;0,4,3),0)),IF(AND($D40&lt;=CI$6,$E40&gt;=CI$5),60,0)))</f>
        <v>0</v>
      </c>
      <c r="CJ40" s="80">
        <f>IF(OR($A40="",NOT(ISNUMBER($G40))),"",IF(AND($F40&lt;=CJ$6,$G40&gt;=CJ$5),IF(CJ$5&gt;$N40,5,$K40)*10+IF(AND($F40&gt;=CJ$5,$F40&lt;=CJ$6),IF(AND($G40&gt;=CJ$5,$G40&lt;=CJ$6),5,IF($L40=1,2,1)),IF(AND($G40&gt;=CJ$5,$G40&lt;=CJ$6),IF($M40&gt;0,4,3),0)),IF(AND($D40&lt;=CJ$6,$E40&gt;=CJ$5),60,0)))</f>
        <v>0</v>
      </c>
      <c r="CK40" s="80">
        <f>IF(OR($A40="",NOT(ISNUMBER($G40))),"",IF(AND($F40&lt;=CK$6,$G40&gt;=CK$5),IF(CK$5&gt;$N40,5,$K40)*10+IF(AND($F40&gt;=CK$5,$F40&lt;=CK$6),IF(AND($G40&gt;=CK$5,$G40&lt;=CK$6),5,IF($L40=1,2,1)),IF(AND($G40&gt;=CK$5,$G40&lt;=CK$6),IF($M40&gt;0,4,3),0)),IF(AND($D40&lt;=CK$6,$E40&gt;=CK$5),60,0)))</f>
        <v>0</v>
      </c>
      <c r="CL40" s="80">
        <f>IF(OR($A40="",NOT(ISNUMBER($G40))),"",IF(AND($F40&lt;=CL$6,$G40&gt;=CL$5),IF(CL$5&gt;$N40,5,$K40)*10+IF(AND($F40&gt;=CL$5,$F40&lt;=CL$6),IF(AND($G40&gt;=CL$5,$G40&lt;=CL$6),5,IF($L40=1,2,1)),IF(AND($G40&gt;=CL$5,$G40&lt;=CL$6),IF($M40&gt;0,4,3),0)),IF(AND($D40&lt;=CL$6,$E40&gt;=CL$5),60,0)))</f>
        <v>0</v>
      </c>
      <c r="CM40" s="80">
        <f>IF(OR($A40="",NOT(ISNUMBER($G40))),"",IF(AND($F40&lt;=CM$6,$G40&gt;=CM$5),IF(CM$5&gt;$N40,5,$K40)*10+IF(AND($F40&gt;=CM$5,$F40&lt;=CM$6),IF(AND($G40&gt;=CM$5,$G40&lt;=CM$6),5,IF($L40=1,2,1)),IF(AND($G40&gt;=CM$5,$G40&lt;=CM$6),IF($M40&gt;0,4,3),0)),IF(AND($D40&lt;=CM$6,$E40&gt;=CM$5),60,0)))</f>
        <v>0</v>
      </c>
      <c r="CN40" s="80">
        <f>IF(OR($A40="",NOT(ISNUMBER($G40))),"",IF(AND($F40&lt;=CN$6,$G40&gt;=CN$5),IF(CN$5&gt;$N40,5,$K40)*10+IF(AND($F40&gt;=CN$5,$F40&lt;=CN$6),IF(AND($G40&gt;=CN$5,$G40&lt;=CN$6),5,IF($L40=1,2,1)),IF(AND($G40&gt;=CN$5,$G40&lt;=CN$6),IF($M40&gt;0,4,3),0)),IF(AND($D40&lt;=CN$6,$E40&gt;=CN$5),60,0)))</f>
        <v>0</v>
      </c>
      <c r="CO40" s="80">
        <f>IF(OR($A40="",NOT(ISNUMBER($G40))),"",IF(AND($F40&lt;=CO$6,$G40&gt;=CO$5),IF(CO$5&gt;$N40,5,$K40)*10+IF(AND($F40&gt;=CO$5,$F40&lt;=CO$6),IF(AND($G40&gt;=CO$5,$G40&lt;=CO$6),5,IF($L40=1,2,1)),IF(AND($G40&gt;=CO$5,$G40&lt;=CO$6),IF($M40&gt;0,4,3),0)),IF(AND($D40&lt;=CO$6,$E40&gt;=CO$5),60,0)))</f>
        <v>0</v>
      </c>
      <c r="CP40" s="80">
        <f>IF(OR($A40="",NOT(ISNUMBER($G40))),"",IF(AND($F40&lt;=CP$6,$G40&gt;=CP$5),IF(CP$5&gt;$N40,5,$K40)*10+IF(AND($F40&gt;=CP$5,$F40&lt;=CP$6),IF(AND($G40&gt;=CP$5,$G40&lt;=CP$6),5,IF($L40=1,2,1)),IF(AND($G40&gt;=CP$5,$G40&lt;=CP$6),IF($M40&gt;0,4,3),0)),IF(AND($D40&lt;=CP$6,$E40&gt;=CP$5),60,0)))</f>
        <v>0</v>
      </c>
      <c r="CQ40" s="80">
        <f>IF(OR($A40="",NOT(ISNUMBER($G40))),"",IF(AND($F40&lt;=CQ$6,$G40&gt;=CQ$5),IF(CQ$5&gt;$N40,5,$K40)*10+IF(AND($F40&gt;=CQ$5,$F40&lt;=CQ$6),IF(AND($G40&gt;=CQ$5,$G40&lt;=CQ$6),5,IF($L40=1,2,1)),IF(AND($G40&gt;=CQ$5,$G40&lt;=CQ$6),IF($M40&gt;0,4,3),0)),IF(AND($D40&lt;=CQ$6,$E40&gt;=CQ$5),60,0)))</f>
        <v>0</v>
      </c>
      <c r="CR40" s="80">
        <f>IF(OR($A40="",NOT(ISNUMBER($G40))),"",IF(AND($F40&lt;=CR$6,$G40&gt;=CR$5),IF(CR$5&gt;$N40,5,$K40)*10+IF(AND($F40&gt;=CR$5,$F40&lt;=CR$6),IF(AND($G40&gt;=CR$5,$G40&lt;=CR$6),5,IF($L40=1,2,1)),IF(AND($G40&gt;=CR$5,$G40&lt;=CR$6),IF($M40&gt;0,4,3),0)),IF(AND($D40&lt;=CR$6,$E40&gt;=CR$5),60,0)))</f>
        <v>0</v>
      </c>
      <c r="CS40" s="80">
        <f>IF(OR($A40="",NOT(ISNUMBER($G40))),"",IF(AND($F40&lt;=CS$6,$G40&gt;=CS$5),IF(CS$5&gt;$N40,5,$K40)*10+IF(AND($F40&gt;=CS$5,$F40&lt;=CS$6),IF(AND($G40&gt;=CS$5,$G40&lt;=CS$6),5,IF($L40=1,2,1)),IF(AND($G40&gt;=CS$5,$G40&lt;=CS$6),IF($M40&gt;0,4,3),0)),IF(AND($D40&lt;=CS$6,$E40&gt;=CS$5),60,0)))</f>
        <v>0</v>
      </c>
      <c r="CT40" s="80">
        <f>IF(OR($A40="",NOT(ISNUMBER($G40))),"",IF(AND($F40&lt;=CT$6,$G40&gt;=CT$5),IF(CT$5&gt;$N40,5,$K40)*10+IF(AND($F40&gt;=CT$5,$F40&lt;=CT$6),IF(AND($G40&gt;=CT$5,$G40&lt;=CT$6),5,IF($L40=1,2,1)),IF(AND($G40&gt;=CT$5,$G40&lt;=CT$6),IF($M40&gt;0,4,3),0)),IF(AND($D40&lt;=CT$6,$E40&gt;=CT$5),60,0)))</f>
        <v>0</v>
      </c>
      <c r="CU40" s="80">
        <f>IF(OR($A40="",NOT(ISNUMBER($G40))),"",IF(AND($F40&lt;=CU$6,$G40&gt;=CU$5),IF(CU$5&gt;$N40,5,$K40)*10+IF(AND($F40&gt;=CU$5,$F40&lt;=CU$6),IF(AND($G40&gt;=CU$5,$G40&lt;=CU$6),5,IF($L40=1,2,1)),IF(AND($G40&gt;=CU$5,$G40&lt;=CU$6),IF($M40&gt;0,4,3),0)),IF(AND($D40&lt;=CU$6,$E40&gt;=CU$5),60,0)))</f>
        <v>0</v>
      </c>
      <c r="CV40" s="80">
        <f>IF(OR($A40="",NOT(ISNUMBER($G40))),"",IF(AND($F40&lt;=CV$6,$G40&gt;=CV$5),IF(CV$5&gt;$N40,5,$K40)*10+IF(AND($F40&gt;=CV$5,$F40&lt;=CV$6),IF(AND($G40&gt;=CV$5,$G40&lt;=CV$6),5,IF($L40=1,2,1)),IF(AND($G40&gt;=CV$5,$G40&lt;=CV$6),IF($M40&gt;0,4,3),0)),IF(AND($D40&lt;=CV$6,$E40&gt;=CV$5),60,0)))</f>
        <v>0</v>
      </c>
      <c r="CW40" s="80">
        <f>IF(OR($A40="",NOT(ISNUMBER($G40))),"",IF(AND($F40&lt;=CW$6,$G40&gt;=CW$5),IF(CW$5&gt;$N40,5,$K40)*10+IF(AND($F40&gt;=CW$5,$F40&lt;=CW$6),IF(AND($G40&gt;=CW$5,$G40&lt;=CW$6),5,IF($L40=1,2,1)),IF(AND($G40&gt;=CW$5,$G40&lt;=CW$6),IF($M40&gt;0,4,3),0)),IF(AND($D40&lt;=CW$6,$E40&gt;=CW$5),60,0)))</f>
        <v>0</v>
      </c>
      <c r="CX40" s="80">
        <f>IF(OR($A40="",NOT(ISNUMBER($G40))),"",IF(AND($F40&lt;=CX$6,$G40&gt;=CX$5),IF(CX$5&gt;$N40,5,$K40)*10+IF(AND($F40&gt;=CX$5,$F40&lt;=CX$6),IF(AND($G40&gt;=CX$5,$G40&lt;=CX$6),5,IF($L40=1,2,1)),IF(AND($G40&gt;=CX$5,$G40&lt;=CX$6),IF($M40&gt;0,4,3),0)),IF(AND($D40&lt;=CX$6,$E40&gt;=CX$5),60,0)))</f>
        <v>0</v>
      </c>
      <c r="CY40" s="80">
        <f>IF(OR($A40="",NOT(ISNUMBER($G40))),"",IF(AND($F40&lt;=CY$6,$G40&gt;=CY$5),IF(CY$5&gt;$N40,5,$K40)*10+IF(AND($F40&gt;=CY$5,$F40&lt;=CY$6),IF(AND($G40&gt;=CY$5,$G40&lt;=CY$6),5,IF($L40=1,2,1)),IF(AND($G40&gt;=CY$5,$G40&lt;=CY$6),IF($M40&gt;0,4,3),0)),IF(AND($D40&lt;=CY$6,$E40&gt;=CY$5),60,0)))</f>
        <v>0</v>
      </c>
      <c r="CZ40" s="80">
        <f>IF(OR($A40="",NOT(ISNUMBER($G40))),"",IF(AND($F40&lt;=CZ$6,$G40&gt;=CZ$5),IF(CZ$5&gt;$N40,5,$K40)*10+IF(AND($F40&gt;=CZ$5,$F40&lt;=CZ$6),IF(AND($G40&gt;=CZ$5,$G40&lt;=CZ$6),5,IF($L40=1,2,1)),IF(AND($G40&gt;=CZ$5,$G40&lt;=CZ$6),IF($M40&gt;0,4,3),0)),IF(AND($D40&lt;=CZ$6,$E40&gt;=CZ$5),60,0)))</f>
        <v>0</v>
      </c>
      <c r="DA40" s="80">
        <f>IF(OR($A40="",NOT(ISNUMBER($G40))),"",IF(AND($F40&lt;=DA$6,$G40&gt;=DA$5),IF(DA$5&gt;$N40,5,$K40)*10+IF(AND($F40&gt;=DA$5,$F40&lt;=DA$6),IF(AND($G40&gt;=DA$5,$G40&lt;=DA$6),5,IF($L40=1,2,1)),IF(AND($G40&gt;=DA$5,$G40&lt;=DA$6),IF($M40&gt;0,4,3),0)),IF(AND($D40&lt;=DA$6,$E40&gt;=DA$5),60,0)))</f>
        <v>0</v>
      </c>
      <c r="DB40" s="80">
        <f>IF(OR($A40="",NOT(ISNUMBER($G40))),"",IF(AND($F40&lt;=DB$6,$G40&gt;=DB$5),IF(DB$5&gt;$N40,5,$K40)*10+IF(AND($F40&gt;=DB$5,$F40&lt;=DB$6),IF(AND($G40&gt;=DB$5,$G40&lt;=DB$6),5,IF($L40=1,2,1)),IF(AND($G40&gt;=DB$5,$G40&lt;=DB$6),IF($M40&gt;0,4,3),0)),IF(AND($D40&lt;=DB$6,$E40&gt;=DB$5),60,0)))</f>
        <v>0</v>
      </c>
      <c r="DC40" s="80">
        <f>IF(OR($A40="",NOT(ISNUMBER($G40))),"",IF(AND($F40&lt;=DC$6,$G40&gt;=DC$5),IF(DC$5&gt;$N40,5,$K40)*10+IF(AND($F40&gt;=DC$5,$F40&lt;=DC$6),IF(AND($G40&gt;=DC$5,$G40&lt;=DC$6),5,IF($L40=1,2,1)),IF(AND($G40&gt;=DC$5,$G40&lt;=DC$6),IF($M40&gt;0,4,3),0)),IF(AND($D40&lt;=DC$6,$E40&gt;=DC$5),60,0)))</f>
        <v>0</v>
      </c>
      <c r="DD40" s="80">
        <f>IF(OR($A40="",NOT(ISNUMBER($G40))),"",IF(AND($F40&lt;=DD$6,$G40&gt;=DD$5),IF(DD$5&gt;$N40,5,$K40)*10+IF(AND($F40&gt;=DD$5,$F40&lt;=DD$6),IF(AND($G40&gt;=DD$5,$G40&lt;=DD$6),5,IF($L40=1,2,1)),IF(AND($G40&gt;=DD$5,$G40&lt;=DD$6),IF($M40&gt;0,4,3),0)),IF(AND($D40&lt;=DD$6,$E40&gt;=DD$5),60,0)))</f>
        <v>0</v>
      </c>
      <c r="DE40" s="80">
        <f>IF(OR($A40="",NOT(ISNUMBER($G40))),"",IF(AND($F40&lt;=DE$6,$G40&gt;=DE$5),IF(DE$5&gt;$N40,5,$K40)*10+IF(AND($F40&gt;=DE$5,$F40&lt;=DE$6),IF(AND($G40&gt;=DE$5,$G40&lt;=DE$6),5,IF($L40=1,2,1)),IF(AND($G40&gt;=DE$5,$G40&lt;=DE$6),IF($M40&gt;0,4,3),0)),IF(AND($D40&lt;=DE$6,$E40&gt;=DE$5),60,0)))</f>
        <v>0</v>
      </c>
      <c r="DF40" s="80">
        <f>IF(OR($A40="",NOT(ISNUMBER($G40))),"",IF(AND($F40&lt;=DF$6,$G40&gt;=DF$5),IF(DF$5&gt;$N40,5,$K40)*10+IF(AND($F40&gt;=DF$5,$F40&lt;=DF$6),IF(AND($G40&gt;=DF$5,$G40&lt;=DF$6),5,IF($L40=1,2,1)),IF(AND($G40&gt;=DF$5,$G40&lt;=DF$6),IF($M40&gt;0,4,3),0)),IF(AND($D40&lt;=DF$6,$E40&gt;=DF$5),60,0)))</f>
        <v>0</v>
      </c>
      <c r="DG40" s="80">
        <f>IF(OR($A40="",NOT(ISNUMBER($G40))),"",IF(AND($F40&lt;=DG$6,$G40&gt;=DG$5),IF(DG$5&gt;$N40,5,$K40)*10+IF(AND($F40&gt;=DG$5,$F40&lt;=DG$6),IF(AND($G40&gt;=DG$5,$G40&lt;=DG$6),5,IF($L40=1,2,1)),IF(AND($G40&gt;=DG$5,$G40&lt;=DG$6),IF($M40&gt;0,4,3),0)),IF(AND($D40&lt;=DG$6,$E40&gt;=DG$5),60,0)))</f>
        <v>0</v>
      </c>
      <c r="DH40" s="80">
        <f>IF(OR($A40="",NOT(ISNUMBER($G40))),"",IF(AND($F40&lt;=DH$6,$G40&gt;=DH$5),IF(DH$5&gt;$N40,5,$K40)*10+IF(AND($F40&gt;=DH$5,$F40&lt;=DH$6),IF(AND($G40&gt;=DH$5,$G40&lt;=DH$6),5,IF($L40=1,2,1)),IF(AND($G40&gt;=DH$5,$G40&lt;=DH$6),IF($M40&gt;0,4,3),0)),IF(AND($D40&lt;=DH$6,$E40&gt;=DH$5),60,0)))</f>
        <v>0</v>
      </c>
      <c r="DI40" s="80">
        <f>IF(OR($A40="",NOT(ISNUMBER($G40))),"",IF(AND($F40&lt;=DI$6,$G40&gt;=DI$5),IF(DI$5&gt;$N40,5,$K40)*10+IF(AND($F40&gt;=DI$5,$F40&lt;=DI$6),IF(AND($G40&gt;=DI$5,$G40&lt;=DI$6),5,IF($L40=1,2,1)),IF(AND($G40&gt;=DI$5,$G40&lt;=DI$6),IF($M40&gt;0,4,3),0)),IF(AND($D40&lt;=DI$6,$E40&gt;=DI$5),60,0)))</f>
        <v>0</v>
      </c>
      <c r="DJ40" s="80">
        <f>IF(OR($A40="",NOT(ISNUMBER($G40))),"",IF(AND($F40&lt;=DJ$6,$G40&gt;=DJ$5),IF(DJ$5&gt;$N40,5,$K40)*10+IF(AND($F40&gt;=DJ$5,$F40&lt;=DJ$6),IF(AND($G40&gt;=DJ$5,$G40&lt;=DJ$6),5,IF($L40=1,2,1)),IF(AND($G40&gt;=DJ$5,$G40&lt;=DJ$6),IF($M40&gt;0,4,3),0)),IF(AND($D40&lt;=DJ$6,$E40&gt;=DJ$5),60,0)))</f>
        <v>0</v>
      </c>
      <c r="DK40" s="80">
        <f>IF(OR($A40="",NOT(ISNUMBER($G40))),"",IF(AND($F40&lt;=DK$6,$G40&gt;=DK$5),IF(DK$5&gt;$N40,5,$K40)*10+IF(AND($F40&gt;=DK$5,$F40&lt;=DK$6),IF(AND($G40&gt;=DK$5,$G40&lt;=DK$6),5,IF($L40=1,2,1)),IF(AND($G40&gt;=DK$5,$G40&lt;=DK$6),IF($M40&gt;0,4,3),0)),IF(AND($D40&lt;=DK$6,$E40&gt;=DK$5),60,0)))</f>
        <v>0</v>
      </c>
      <c r="DL40" s="80">
        <f>IF(OR($A40="",NOT(ISNUMBER($G40))),"",IF(AND($F40&lt;=DL$6,$G40&gt;=DL$5),IF(DL$5&gt;$N40,5,$K40)*10+IF(AND($F40&gt;=DL$5,$F40&lt;=DL$6),IF(AND($G40&gt;=DL$5,$G40&lt;=DL$6),5,IF($L40=1,2,1)),IF(AND($G40&gt;=DL$5,$G40&lt;=DL$6),IF($M40&gt;0,4,3),0)),IF(AND($D40&lt;=DL$6,$E40&gt;=DL$5),60,0)))</f>
        <v>0</v>
      </c>
      <c r="DM40" s="80">
        <f>IF(OR($A40="",NOT(ISNUMBER($G40))),"",IF(AND($F40&lt;=DM$6,$G40&gt;=DM$5),IF(DM$5&gt;$N40,5,$K40)*10+IF(AND($F40&gt;=DM$5,$F40&lt;=DM$6),IF(AND($G40&gt;=DM$5,$G40&lt;=DM$6),5,IF($L40=1,2,1)),IF(AND($G40&gt;=DM$5,$G40&lt;=DM$6),IF($M40&gt;0,4,3),0)),IF(AND($D40&lt;=DM$6,$E40&gt;=DM$5),60,0)))</f>
        <v>0</v>
      </c>
      <c r="DN40" s="80">
        <f>IF(OR($A40="",NOT(ISNUMBER($G40))),"",IF(AND($F40&lt;=DN$6,$G40&gt;=DN$5),IF(DN$5&gt;$N40,5,$K40)*10+IF(AND($F40&gt;=DN$5,$F40&lt;=DN$6),IF(AND($G40&gt;=DN$5,$G40&lt;=DN$6),5,IF($L40=1,2,1)),IF(AND($G40&gt;=DN$5,$G40&lt;=DN$6),IF($M40&gt;0,4,3),0)),IF(AND($D40&lt;=DN$6,$E40&gt;=DN$5),60,0)))</f>
        <v>0</v>
      </c>
      <c r="DO40" s="80">
        <f>IF(OR($A40="",NOT(ISNUMBER($G40))),"",IF(AND($F40&lt;=DO$6,$G40&gt;=DO$5),IF(DO$5&gt;$N40,5,$K40)*10+IF(AND($F40&gt;=DO$5,$F40&lt;=DO$6),IF(AND($G40&gt;=DO$5,$G40&lt;=DO$6),5,IF($L40=1,2,1)),IF(AND($G40&gt;=DO$5,$G40&lt;=DO$6),IF($M40&gt;0,4,3),0)),IF(AND($D40&lt;=DO$6,$E40&gt;=DO$5),60,0)))</f>
        <v>0</v>
      </c>
      <c r="DP40" s="80">
        <f>IF(OR($A40="",NOT(ISNUMBER($G40))),"",IF(AND($F40&lt;=DP$6,$G40&gt;=DP$5),IF(DP$5&gt;$N40,5,$K40)*10+IF(AND($F40&gt;=DP$5,$F40&lt;=DP$6),IF(AND($G40&gt;=DP$5,$G40&lt;=DP$6),5,IF($L40=1,2,1)),IF(AND($G40&gt;=DP$5,$G40&lt;=DP$6),IF($M40&gt;0,4,3),0)),IF(AND($D40&lt;=DP$6,$E40&gt;=DP$5),60,0)))</f>
        <v>0</v>
      </c>
      <c r="DQ40" s="80">
        <f>IF(OR($A40="",NOT(ISNUMBER($G40))),"",IF(AND($F40&lt;=DQ$6,$G40&gt;=DQ$5),IF(DQ$5&gt;$N40,5,$K40)*10+IF(AND($F40&gt;=DQ$5,$F40&lt;=DQ$6),IF(AND($G40&gt;=DQ$5,$G40&lt;=DQ$6),5,IF($L40=1,2,1)),IF(AND($G40&gt;=DQ$5,$G40&lt;=DQ$6),IF($M40&gt;0,4,3),0)),IF(AND($D40&lt;=DQ$6,$E40&gt;=DQ$5),60,0)))</f>
        <v>0</v>
      </c>
      <c r="DR40" s="80">
        <f>IF(OR($A40="",NOT(ISNUMBER($G40))),"",IF(AND($F40&lt;=DR$6,$G40&gt;=DR$5),IF(DR$5&gt;$N40,5,$K40)*10+IF(AND($F40&gt;=DR$5,$F40&lt;=DR$6),IF(AND($G40&gt;=DR$5,$G40&lt;=DR$6),5,IF($L40=1,2,1)),IF(AND($G40&gt;=DR$5,$G40&lt;=DR$6),IF($M40&gt;0,4,3),0)),IF(AND($D40&lt;=DR$6,$E40&gt;=DR$5),60,0)))</f>
        <v>0</v>
      </c>
      <c r="DS40" s="80">
        <f>IF(OR($A40="",NOT(ISNUMBER($G40))),"",IF(AND($F40&lt;=DS$6,$G40&gt;=DS$5),IF(DS$5&gt;$N40,5,$K40)*10+IF(AND($F40&gt;=DS$5,$F40&lt;=DS$6),IF(AND($G40&gt;=DS$5,$G40&lt;=DS$6),5,IF($L40=1,2,1)),IF(AND($G40&gt;=DS$5,$G40&lt;=DS$6),IF($M40&gt;0,4,3),0)),IF(AND($D40&lt;=DS$6,$E40&gt;=DS$5),60,0)))</f>
        <v>0</v>
      </c>
      <c r="DT40" s="80">
        <f>IF(OR($A40="",NOT(ISNUMBER($G40))),"",IF(AND($F40&lt;=DT$6,$G40&gt;=DT$5),IF(DT$5&gt;$N40,5,$K40)*10+IF(AND($F40&gt;=DT$5,$F40&lt;=DT$6),IF(AND($G40&gt;=DT$5,$G40&lt;=DT$6),5,IF($L40=1,2,1)),IF(AND($G40&gt;=DT$5,$G40&lt;=DT$6),IF($M40&gt;0,4,3),0)),IF(AND($D40&lt;=DT$6,$E40&gt;=DT$5),60,0)))</f>
        <v>0</v>
      </c>
      <c r="DU40" s="80">
        <f>IF(OR($A40="",NOT(ISNUMBER($G40))),"",IF(AND($F40&lt;=DU$6,$G40&gt;=DU$5),IF(DU$5&gt;$N40,5,$K40)*10+IF(AND($F40&gt;=DU$5,$F40&lt;=DU$6),IF(AND($G40&gt;=DU$5,$G40&lt;=DU$6),5,IF($L40=1,2,1)),IF(AND($G40&gt;=DU$5,$G40&lt;=DU$6),IF($M40&gt;0,4,3),0)),IF(AND($D40&lt;=DU$6,$E40&gt;=DU$5),60,0)))</f>
        <v>0</v>
      </c>
      <c r="DV40" s="80">
        <f>IF(OR($A40="",NOT(ISNUMBER($G40))),"",IF(AND($F40&lt;=DV$6,$G40&gt;=DV$5),IF(DV$5&gt;$N40,5,$K40)*10+IF(AND($F40&gt;=DV$5,$F40&lt;=DV$6),IF(AND($G40&gt;=DV$5,$G40&lt;=DV$6),5,IF($L40=1,2,1)),IF(AND($G40&gt;=DV$5,$G40&lt;=DV$6),IF($M40&gt;0,4,3),0)),IF(AND($D40&lt;=DV$6,$E40&gt;=DV$5),60,0)))</f>
        <v>0</v>
      </c>
      <c r="DW40" s="80">
        <f>IF(OR($A40="",NOT(ISNUMBER($G40))),"",IF(AND($F40&lt;=DW$6,$G40&gt;=DW$5),IF(DW$5&gt;$N40,5,$K40)*10+IF(AND($F40&gt;=DW$5,$F40&lt;=DW$6),IF(AND($G40&gt;=DW$5,$G40&lt;=DW$6),5,IF($L40=1,2,1)),IF(AND($G40&gt;=DW$5,$G40&lt;=DW$6),IF($M40&gt;0,4,3),0)),IF(AND($D40&lt;=DW$6,$E40&gt;=DW$5),60,0)))</f>
        <v>0</v>
      </c>
      <c r="DX40" s="80">
        <f>IF(OR($A40="",NOT(ISNUMBER($G40))),"",IF(AND($F40&lt;=DX$6,$G40&gt;=DX$5),IF(DX$5&gt;$N40,5,$K40)*10+IF(AND($F40&gt;=DX$5,$F40&lt;=DX$6),IF(AND($G40&gt;=DX$5,$G40&lt;=DX$6),5,IF($L40=1,2,1)),IF(AND($G40&gt;=DX$5,$G40&lt;=DX$6),IF($M40&gt;0,4,3),0)),IF(AND($D40&lt;=DX$6,$E40&gt;=DX$5),60,0)))</f>
        <v>0</v>
      </c>
      <c r="DY40" s="80">
        <f>IF(OR($A40="",NOT(ISNUMBER($G40))),"",IF(AND($F40&lt;=DY$6,$G40&gt;=DY$5),IF(DY$5&gt;$N40,5,$K40)*10+IF(AND($F40&gt;=DY$5,$F40&lt;=DY$6),IF(AND($G40&gt;=DY$5,$G40&lt;=DY$6),5,IF($L40=1,2,1)),IF(AND($G40&gt;=DY$5,$G40&lt;=DY$6),IF($M40&gt;0,4,3),0)),IF(AND($D40&lt;=DY$6,$E40&gt;=DY$5),60,0)))</f>
        <v>0</v>
      </c>
      <c r="DZ40" s="80">
        <f>IF(OR($A40="",NOT(ISNUMBER($G40))),"",IF(AND($F40&lt;=DZ$6,$G40&gt;=DZ$5),IF(DZ$5&gt;$N40,5,$K40)*10+IF(AND($F40&gt;=DZ$5,$F40&lt;=DZ$6),IF(AND($G40&gt;=DZ$5,$G40&lt;=DZ$6),5,IF($L40=1,2,1)),IF(AND($G40&gt;=DZ$5,$G40&lt;=DZ$6),IF($M40&gt;0,4,3),0)),IF(AND($D40&lt;=DZ$6,$E40&gt;=DZ$5),60,0)))</f>
        <v>0</v>
      </c>
      <c r="EA40" s="80">
        <f>IF(OR($A40="",NOT(ISNUMBER($G40))),"",IF(AND($F40&lt;=EA$6,$G40&gt;=EA$5),IF(EA$5&gt;$N40,5,$K40)*10+IF(AND($F40&gt;=EA$5,$F40&lt;=EA$6),IF(AND($G40&gt;=EA$5,$G40&lt;=EA$6),5,IF($L40=1,2,1)),IF(AND($G40&gt;=EA$5,$G40&lt;=EA$6),IF($M40&gt;0,4,3),0)),IF(AND($D40&lt;=EA$6,$E40&gt;=EA$5),60,0)))</f>
        <v>0</v>
      </c>
      <c r="EB40" s="80">
        <f>IF(OR($A40="",NOT(ISNUMBER($G40))),"",IF(AND($F40&lt;=EB$6,$G40&gt;=EB$5),IF(EB$5&gt;$N40,5,$K40)*10+IF(AND($F40&gt;=EB$5,$F40&lt;=EB$6),IF(AND($G40&gt;=EB$5,$G40&lt;=EB$6),5,IF($L40=1,2,1)),IF(AND($G40&gt;=EB$5,$G40&lt;=EB$6),IF($M40&gt;0,4,3),0)),IF(AND($D40&lt;=EB$6,$E40&gt;=EB$5),60,0)))</f>
        <v>0</v>
      </c>
      <c r="EC40" s="80">
        <f>IF(OR($A40="",NOT(ISNUMBER($G40))),"",IF(AND($F40&lt;=EC$6,$G40&gt;=EC$5),IF(EC$5&gt;$N40,5,$K40)*10+IF(AND($F40&gt;=EC$5,$F40&lt;=EC$6),IF(AND($G40&gt;=EC$5,$G40&lt;=EC$6),5,IF($L40=1,2,1)),IF(AND($G40&gt;=EC$5,$G40&lt;=EC$6),IF($M40&gt;0,4,3),0)),IF(AND($D40&lt;=EC$6,$E40&gt;=EC$5),60,0)))</f>
        <v>0</v>
      </c>
      <c r="ED40" s="80">
        <f>IF(OR($A40="",NOT(ISNUMBER($G40))),"",IF(AND($F40&lt;=ED$6,$G40&gt;=ED$5),IF(ED$5&gt;$N40,5,$K40)*10+IF(AND($F40&gt;=ED$5,$F40&lt;=ED$6),IF(AND($G40&gt;=ED$5,$G40&lt;=ED$6),5,IF($L40=1,2,1)),IF(AND($G40&gt;=ED$5,$G40&lt;=ED$6),IF($M40&gt;0,4,3),0)),IF(AND($D40&lt;=ED$6,$E40&gt;=ED$5),60,0)))</f>
        <v>0</v>
      </c>
    </row>
    <row r="41" ht="18" customHeight="1">
      <c r="A41" s="52" t="str">
        <f>IF(Tasks!$B41="","",Tasks!$A41)</f>
        <v/>
      </c>
      <c r="B41" s="78" t="str">
        <f>IF(Tasks!$B41="","",Tasks!$B41)</f>
        <v/>
      </c>
      <c r="C41" s="25" t="str">
        <f>IF($B41="","",IF(AND(Tasks!$D41="",Tasks!$G41=""),"-",IF(Tasks!$D41="","",Tasks!$D41&amp;IF(OR(Tasks!$E41="",Tasks!$E41="FS"),IF(N(Tasks!$F41)=0,"","FS"),Tasks!$E41)&amp;IF(N(Tasks!$F41)=0,"",IF(Tasks!$F41&gt;0,"+","")&amp;Tasks!$F41))&amp;IF(AND(Tasks!$D41&lt;&gt;"",Tasks!$G41&lt;&gt;""),", ","")&amp;IF(Tasks!$G41="","",Tasks!$G41&amp;IF(OR(Tasks!$H41="",Tasks!$H41="FS"),IF(N(Tasks!$I41)=0,"","FS"),Tasks!$H41)&amp;IF(N(Tasks!$I41)=0,"",IF(Tasks!$I41&gt;0,"+","")&amp;Tasks!$I41))))</f>
        <v/>
      </c>
      <c r="D41" s="51" t="str">
        <f>IF(OR($B41="",Tasks!$Q41=""),"",Tasks!$Q41)</f>
        <v/>
      </c>
      <c r="E41" s="51" t="str">
        <f>IF(OR($B41="",Tasks!$R41=""),"",Tasks!$R41)</f>
        <v/>
      </c>
      <c r="F41" s="51" t="str">
        <f>IF(OR($B41="",Tasks!$S41=""),"",Tasks!$S41)</f>
        <v/>
      </c>
      <c r="G41" s="51" t="str">
        <f>IF(OR($B41="",Tasks!$T41=""),"",Tasks!$T41)</f>
        <v/>
      </c>
      <c r="H41" s="52" t="str">
        <f>IF($B41="","",Tasks!$AE41)</f>
        <v/>
      </c>
      <c r="I41" s="79" t="str">
        <f>IF($B41="","",Tasks!$AF41)</f>
        <v/>
      </c>
      <c r="J41" s="53" t="str">
        <f>IF(OR($B41="",Tasks!$V41=""),"",Tasks!$V41)</f>
        <v/>
      </c>
      <c r="K41" s="52" t="str">
        <f>IF($B41="","",Tasks!$AA41)</f>
        <v/>
      </c>
      <c r="L41" s="52" t="str">
        <f>IF($B41="","",Tasks!$AB41)</f>
        <v/>
      </c>
      <c r="M41" s="52" t="str">
        <f>IF($B41="","",Tasks!$Z41)</f>
        <v/>
      </c>
      <c r="N41" s="52" t="str">
        <f>IF(OR($B41="",Tasks!$AG41=""),"",Tasks!$AG41)</f>
        <v/>
      </c>
      <c r="O41" s="80" t="str">
        <f>IF(OR($A41="",NOT(ISNUMBER($G41))),"",IF(AND($F41&lt;=O$6,$G41&gt;=O$5),IF(O$5&gt;$N41,5,$K41)*10+IF(AND($F41&gt;=O$5,$F41&lt;=O$6),IF(AND($G41&gt;=O$5,$G41&lt;=O$6),5,IF($L41=1,2,1)),IF(AND($G41&gt;=O$5,$G41&lt;=O$6),IF($M41&gt;0,4,3),0)),IF(AND($D41&lt;=O$6,$E41&gt;=O$5),60,0)))</f>
        <v/>
      </c>
      <c r="P41" s="80" t="str">
        <f>IF(OR($A41="",NOT(ISNUMBER($G41))),"",IF(AND($F41&lt;=P$6,$G41&gt;=P$5),IF(P$5&gt;$N41,5,$K41)*10+IF(AND($F41&gt;=P$5,$F41&lt;=P$6),IF(AND($G41&gt;=P$5,$G41&lt;=P$6),5,IF($L41=1,2,1)),IF(AND($G41&gt;=P$5,$G41&lt;=P$6),IF($M41&gt;0,4,3),0)),IF(AND($D41&lt;=P$6,$E41&gt;=P$5),60,0)))</f>
        <v/>
      </c>
      <c r="Q41" s="80" t="str">
        <f>IF(OR($A41="",NOT(ISNUMBER($G41))),"",IF(AND($F41&lt;=Q$6,$G41&gt;=Q$5),IF(Q$5&gt;$N41,5,$K41)*10+IF(AND($F41&gt;=Q$5,$F41&lt;=Q$6),IF(AND($G41&gt;=Q$5,$G41&lt;=Q$6),5,IF($L41=1,2,1)),IF(AND($G41&gt;=Q$5,$G41&lt;=Q$6),IF($M41&gt;0,4,3),0)),IF(AND($D41&lt;=Q$6,$E41&gt;=Q$5),60,0)))</f>
        <v/>
      </c>
      <c r="R41" s="80" t="str">
        <f>IF(OR($A41="",NOT(ISNUMBER($G41))),"",IF(AND($F41&lt;=R$6,$G41&gt;=R$5),IF(R$5&gt;$N41,5,$K41)*10+IF(AND($F41&gt;=R$5,$F41&lt;=R$6),IF(AND($G41&gt;=R$5,$G41&lt;=R$6),5,IF($L41=1,2,1)),IF(AND($G41&gt;=R$5,$G41&lt;=R$6),IF($M41&gt;0,4,3),0)),IF(AND($D41&lt;=R$6,$E41&gt;=R$5),60,0)))</f>
        <v/>
      </c>
      <c r="S41" s="80" t="str">
        <f>IF(OR($A41="",NOT(ISNUMBER($G41))),"",IF(AND($F41&lt;=S$6,$G41&gt;=S$5),IF(S$5&gt;$N41,5,$K41)*10+IF(AND($F41&gt;=S$5,$F41&lt;=S$6),IF(AND($G41&gt;=S$5,$G41&lt;=S$6),5,IF($L41=1,2,1)),IF(AND($G41&gt;=S$5,$G41&lt;=S$6),IF($M41&gt;0,4,3),0)),IF(AND($D41&lt;=S$6,$E41&gt;=S$5),60,0)))</f>
        <v/>
      </c>
      <c r="T41" s="80" t="str">
        <f>IF(OR($A41="",NOT(ISNUMBER($G41))),"",IF(AND($F41&lt;=T$6,$G41&gt;=T$5),IF(T$5&gt;$N41,5,$K41)*10+IF(AND($F41&gt;=T$5,$F41&lt;=T$6),IF(AND($G41&gt;=T$5,$G41&lt;=T$6),5,IF($L41=1,2,1)),IF(AND($G41&gt;=T$5,$G41&lt;=T$6),IF($M41&gt;0,4,3),0)),IF(AND($D41&lt;=T$6,$E41&gt;=T$5),60,0)))</f>
        <v/>
      </c>
      <c r="U41" s="80" t="str">
        <f>IF(OR($A41="",NOT(ISNUMBER($G41))),"",IF(AND($F41&lt;=U$6,$G41&gt;=U$5),IF(U$5&gt;$N41,5,$K41)*10+IF(AND($F41&gt;=U$5,$F41&lt;=U$6),IF(AND($G41&gt;=U$5,$G41&lt;=U$6),5,IF($L41=1,2,1)),IF(AND($G41&gt;=U$5,$G41&lt;=U$6),IF($M41&gt;0,4,3),0)),IF(AND($D41&lt;=U$6,$E41&gt;=U$5),60,0)))</f>
        <v/>
      </c>
      <c r="V41" s="80" t="str">
        <f>IF(OR($A41="",NOT(ISNUMBER($G41))),"",IF(AND($F41&lt;=V$6,$G41&gt;=V$5),IF(V$5&gt;$N41,5,$K41)*10+IF(AND($F41&gt;=V$5,$F41&lt;=V$6),IF(AND($G41&gt;=V$5,$G41&lt;=V$6),5,IF($L41=1,2,1)),IF(AND($G41&gt;=V$5,$G41&lt;=V$6),IF($M41&gt;0,4,3),0)),IF(AND($D41&lt;=V$6,$E41&gt;=V$5),60,0)))</f>
        <v/>
      </c>
      <c r="W41" s="80" t="str">
        <f>IF(OR($A41="",NOT(ISNUMBER($G41))),"",IF(AND($F41&lt;=W$6,$G41&gt;=W$5),IF(W$5&gt;$N41,5,$K41)*10+IF(AND($F41&gt;=W$5,$F41&lt;=W$6),IF(AND($G41&gt;=W$5,$G41&lt;=W$6),5,IF($L41=1,2,1)),IF(AND($G41&gt;=W$5,$G41&lt;=W$6),IF($M41&gt;0,4,3),0)),IF(AND($D41&lt;=W$6,$E41&gt;=W$5),60,0)))</f>
        <v/>
      </c>
      <c r="X41" s="80" t="str">
        <f>IF(OR($A41="",NOT(ISNUMBER($G41))),"",IF(AND($F41&lt;=X$6,$G41&gt;=X$5),IF(X$5&gt;$N41,5,$K41)*10+IF(AND($F41&gt;=X$5,$F41&lt;=X$6),IF(AND($G41&gt;=X$5,$G41&lt;=X$6),5,IF($L41=1,2,1)),IF(AND($G41&gt;=X$5,$G41&lt;=X$6),IF($M41&gt;0,4,3),0)),IF(AND($D41&lt;=X$6,$E41&gt;=X$5),60,0)))</f>
        <v/>
      </c>
      <c r="Y41" s="80" t="str">
        <f>IF(OR($A41="",NOT(ISNUMBER($G41))),"",IF(AND($F41&lt;=Y$6,$G41&gt;=Y$5),IF(Y$5&gt;$N41,5,$K41)*10+IF(AND($F41&gt;=Y$5,$F41&lt;=Y$6),IF(AND($G41&gt;=Y$5,$G41&lt;=Y$6),5,IF($L41=1,2,1)),IF(AND($G41&gt;=Y$5,$G41&lt;=Y$6),IF($M41&gt;0,4,3),0)),IF(AND($D41&lt;=Y$6,$E41&gt;=Y$5),60,0)))</f>
        <v/>
      </c>
      <c r="Z41" s="80" t="str">
        <f>IF(OR($A41="",NOT(ISNUMBER($G41))),"",IF(AND($F41&lt;=Z$6,$G41&gt;=Z$5),IF(Z$5&gt;$N41,5,$K41)*10+IF(AND($F41&gt;=Z$5,$F41&lt;=Z$6),IF(AND($G41&gt;=Z$5,$G41&lt;=Z$6),5,IF($L41=1,2,1)),IF(AND($G41&gt;=Z$5,$G41&lt;=Z$6),IF($M41&gt;0,4,3),0)),IF(AND($D41&lt;=Z$6,$E41&gt;=Z$5),60,0)))</f>
        <v/>
      </c>
      <c r="AA41" s="80" t="str">
        <f>IF(OR($A41="",NOT(ISNUMBER($G41))),"",IF(AND($F41&lt;=AA$6,$G41&gt;=AA$5),IF(AA$5&gt;$N41,5,$K41)*10+IF(AND($F41&gt;=AA$5,$F41&lt;=AA$6),IF(AND($G41&gt;=AA$5,$G41&lt;=AA$6),5,IF($L41=1,2,1)),IF(AND($G41&gt;=AA$5,$G41&lt;=AA$6),IF($M41&gt;0,4,3),0)),IF(AND($D41&lt;=AA$6,$E41&gt;=AA$5),60,0)))</f>
        <v/>
      </c>
      <c r="AB41" s="80" t="str">
        <f>IF(OR($A41="",NOT(ISNUMBER($G41))),"",IF(AND($F41&lt;=AB$6,$G41&gt;=AB$5),IF(AB$5&gt;$N41,5,$K41)*10+IF(AND($F41&gt;=AB$5,$F41&lt;=AB$6),IF(AND($G41&gt;=AB$5,$G41&lt;=AB$6),5,IF($L41=1,2,1)),IF(AND($G41&gt;=AB$5,$G41&lt;=AB$6),IF($M41&gt;0,4,3),0)),IF(AND($D41&lt;=AB$6,$E41&gt;=AB$5),60,0)))</f>
        <v/>
      </c>
      <c r="AC41" s="80" t="str">
        <f>IF(OR($A41="",NOT(ISNUMBER($G41))),"",IF(AND($F41&lt;=AC$6,$G41&gt;=AC$5),IF(AC$5&gt;$N41,5,$K41)*10+IF(AND($F41&gt;=AC$5,$F41&lt;=AC$6),IF(AND($G41&gt;=AC$5,$G41&lt;=AC$6),5,IF($L41=1,2,1)),IF(AND($G41&gt;=AC$5,$G41&lt;=AC$6),IF($M41&gt;0,4,3),0)),IF(AND($D41&lt;=AC$6,$E41&gt;=AC$5),60,0)))</f>
        <v/>
      </c>
      <c r="AD41" s="80" t="str">
        <f>IF(OR($A41="",NOT(ISNUMBER($G41))),"",IF(AND($F41&lt;=AD$6,$G41&gt;=AD$5),IF(AD$5&gt;$N41,5,$K41)*10+IF(AND($F41&gt;=AD$5,$F41&lt;=AD$6),IF(AND($G41&gt;=AD$5,$G41&lt;=AD$6),5,IF($L41=1,2,1)),IF(AND($G41&gt;=AD$5,$G41&lt;=AD$6),IF($M41&gt;0,4,3),0)),IF(AND($D41&lt;=AD$6,$E41&gt;=AD$5),60,0)))</f>
        <v/>
      </c>
      <c r="AE41" s="80" t="str">
        <f>IF(OR($A41="",NOT(ISNUMBER($G41))),"",IF(AND($F41&lt;=AE$6,$G41&gt;=AE$5),IF(AE$5&gt;$N41,5,$K41)*10+IF(AND($F41&gt;=AE$5,$F41&lt;=AE$6),IF(AND($G41&gt;=AE$5,$G41&lt;=AE$6),5,IF($L41=1,2,1)),IF(AND($G41&gt;=AE$5,$G41&lt;=AE$6),IF($M41&gt;0,4,3),0)),IF(AND($D41&lt;=AE$6,$E41&gt;=AE$5),60,0)))</f>
        <v/>
      </c>
      <c r="AF41" s="80" t="str">
        <f>IF(OR($A41="",NOT(ISNUMBER($G41))),"",IF(AND($F41&lt;=AF$6,$G41&gt;=AF$5),IF(AF$5&gt;$N41,5,$K41)*10+IF(AND($F41&gt;=AF$5,$F41&lt;=AF$6),IF(AND($G41&gt;=AF$5,$G41&lt;=AF$6),5,IF($L41=1,2,1)),IF(AND($G41&gt;=AF$5,$G41&lt;=AF$6),IF($M41&gt;0,4,3),0)),IF(AND($D41&lt;=AF$6,$E41&gt;=AF$5),60,0)))</f>
        <v/>
      </c>
      <c r="AG41" s="80" t="str">
        <f>IF(OR($A41="",NOT(ISNUMBER($G41))),"",IF(AND($F41&lt;=AG$6,$G41&gt;=AG$5),IF(AG$5&gt;$N41,5,$K41)*10+IF(AND($F41&gt;=AG$5,$F41&lt;=AG$6),IF(AND($G41&gt;=AG$5,$G41&lt;=AG$6),5,IF($L41=1,2,1)),IF(AND($G41&gt;=AG$5,$G41&lt;=AG$6),IF($M41&gt;0,4,3),0)),IF(AND($D41&lt;=AG$6,$E41&gt;=AG$5),60,0)))</f>
        <v/>
      </c>
      <c r="AH41" s="80" t="str">
        <f>IF(OR($A41="",NOT(ISNUMBER($G41))),"",IF(AND($F41&lt;=AH$6,$G41&gt;=AH$5),IF(AH$5&gt;$N41,5,$K41)*10+IF(AND($F41&gt;=AH$5,$F41&lt;=AH$6),IF(AND($G41&gt;=AH$5,$G41&lt;=AH$6),5,IF($L41=1,2,1)),IF(AND($G41&gt;=AH$5,$G41&lt;=AH$6),IF($M41&gt;0,4,3),0)),IF(AND($D41&lt;=AH$6,$E41&gt;=AH$5),60,0)))</f>
        <v/>
      </c>
      <c r="AI41" s="80" t="str">
        <f>IF(OR($A41="",NOT(ISNUMBER($G41))),"",IF(AND($F41&lt;=AI$6,$G41&gt;=AI$5),IF(AI$5&gt;$N41,5,$K41)*10+IF(AND($F41&gt;=AI$5,$F41&lt;=AI$6),IF(AND($G41&gt;=AI$5,$G41&lt;=AI$6),5,IF($L41=1,2,1)),IF(AND($G41&gt;=AI$5,$G41&lt;=AI$6),IF($M41&gt;0,4,3),0)),IF(AND($D41&lt;=AI$6,$E41&gt;=AI$5),60,0)))</f>
        <v/>
      </c>
      <c r="AJ41" s="80" t="str">
        <f>IF(OR($A41="",NOT(ISNUMBER($G41))),"",IF(AND($F41&lt;=AJ$6,$G41&gt;=AJ$5),IF(AJ$5&gt;$N41,5,$K41)*10+IF(AND($F41&gt;=AJ$5,$F41&lt;=AJ$6),IF(AND($G41&gt;=AJ$5,$G41&lt;=AJ$6),5,IF($L41=1,2,1)),IF(AND($G41&gt;=AJ$5,$G41&lt;=AJ$6),IF($M41&gt;0,4,3),0)),IF(AND($D41&lt;=AJ$6,$E41&gt;=AJ$5),60,0)))</f>
        <v/>
      </c>
      <c r="AK41" s="80" t="str">
        <f>IF(OR($A41="",NOT(ISNUMBER($G41))),"",IF(AND($F41&lt;=AK$6,$G41&gt;=AK$5),IF(AK$5&gt;$N41,5,$K41)*10+IF(AND($F41&gt;=AK$5,$F41&lt;=AK$6),IF(AND($G41&gt;=AK$5,$G41&lt;=AK$6),5,IF($L41=1,2,1)),IF(AND($G41&gt;=AK$5,$G41&lt;=AK$6),IF($M41&gt;0,4,3),0)),IF(AND($D41&lt;=AK$6,$E41&gt;=AK$5),60,0)))</f>
        <v/>
      </c>
      <c r="AL41" s="80" t="str">
        <f>IF(OR($A41="",NOT(ISNUMBER($G41))),"",IF(AND($F41&lt;=AL$6,$G41&gt;=AL$5),IF(AL$5&gt;$N41,5,$K41)*10+IF(AND($F41&gt;=AL$5,$F41&lt;=AL$6),IF(AND($G41&gt;=AL$5,$G41&lt;=AL$6),5,IF($L41=1,2,1)),IF(AND($G41&gt;=AL$5,$G41&lt;=AL$6),IF($M41&gt;0,4,3),0)),IF(AND($D41&lt;=AL$6,$E41&gt;=AL$5),60,0)))</f>
        <v/>
      </c>
      <c r="AM41" s="80" t="str">
        <f>IF(OR($A41="",NOT(ISNUMBER($G41))),"",IF(AND($F41&lt;=AM$6,$G41&gt;=AM$5),IF(AM$5&gt;$N41,5,$K41)*10+IF(AND($F41&gt;=AM$5,$F41&lt;=AM$6),IF(AND($G41&gt;=AM$5,$G41&lt;=AM$6),5,IF($L41=1,2,1)),IF(AND($G41&gt;=AM$5,$G41&lt;=AM$6),IF($M41&gt;0,4,3),0)),IF(AND($D41&lt;=AM$6,$E41&gt;=AM$5),60,0)))</f>
        <v/>
      </c>
      <c r="AN41" s="80" t="str">
        <f>IF(OR($A41="",NOT(ISNUMBER($G41))),"",IF(AND($F41&lt;=AN$6,$G41&gt;=AN$5),IF(AN$5&gt;$N41,5,$K41)*10+IF(AND($F41&gt;=AN$5,$F41&lt;=AN$6),IF(AND($G41&gt;=AN$5,$G41&lt;=AN$6),5,IF($L41=1,2,1)),IF(AND($G41&gt;=AN$5,$G41&lt;=AN$6),IF($M41&gt;0,4,3),0)),IF(AND($D41&lt;=AN$6,$E41&gt;=AN$5),60,0)))</f>
        <v/>
      </c>
      <c r="AO41" s="80" t="str">
        <f>IF(OR($A41="",NOT(ISNUMBER($G41))),"",IF(AND($F41&lt;=AO$6,$G41&gt;=AO$5),IF(AO$5&gt;$N41,5,$K41)*10+IF(AND($F41&gt;=AO$5,$F41&lt;=AO$6),IF(AND($G41&gt;=AO$5,$G41&lt;=AO$6),5,IF($L41=1,2,1)),IF(AND($G41&gt;=AO$5,$G41&lt;=AO$6),IF($M41&gt;0,4,3),0)),IF(AND($D41&lt;=AO$6,$E41&gt;=AO$5),60,0)))</f>
        <v/>
      </c>
      <c r="AP41" s="80" t="str">
        <f>IF(OR($A41="",NOT(ISNUMBER($G41))),"",IF(AND($F41&lt;=AP$6,$G41&gt;=AP$5),IF(AP$5&gt;$N41,5,$K41)*10+IF(AND($F41&gt;=AP$5,$F41&lt;=AP$6),IF(AND($G41&gt;=AP$5,$G41&lt;=AP$6),5,IF($L41=1,2,1)),IF(AND($G41&gt;=AP$5,$G41&lt;=AP$6),IF($M41&gt;0,4,3),0)),IF(AND($D41&lt;=AP$6,$E41&gt;=AP$5),60,0)))</f>
        <v/>
      </c>
      <c r="AQ41" s="80" t="str">
        <f>IF(OR($A41="",NOT(ISNUMBER($G41))),"",IF(AND($F41&lt;=AQ$6,$G41&gt;=AQ$5),IF(AQ$5&gt;$N41,5,$K41)*10+IF(AND($F41&gt;=AQ$5,$F41&lt;=AQ$6),IF(AND($G41&gt;=AQ$5,$G41&lt;=AQ$6),5,IF($L41=1,2,1)),IF(AND($G41&gt;=AQ$5,$G41&lt;=AQ$6),IF($M41&gt;0,4,3),0)),IF(AND($D41&lt;=AQ$6,$E41&gt;=AQ$5),60,0)))</f>
        <v/>
      </c>
      <c r="AR41" s="80" t="str">
        <f>IF(OR($A41="",NOT(ISNUMBER($G41))),"",IF(AND($F41&lt;=AR$6,$G41&gt;=AR$5),IF(AR$5&gt;$N41,5,$K41)*10+IF(AND($F41&gt;=AR$5,$F41&lt;=AR$6),IF(AND($G41&gt;=AR$5,$G41&lt;=AR$6),5,IF($L41=1,2,1)),IF(AND($G41&gt;=AR$5,$G41&lt;=AR$6),IF($M41&gt;0,4,3),0)),IF(AND($D41&lt;=AR$6,$E41&gt;=AR$5),60,0)))</f>
        <v/>
      </c>
      <c r="AS41" s="80" t="str">
        <f>IF(OR($A41="",NOT(ISNUMBER($G41))),"",IF(AND($F41&lt;=AS$6,$G41&gt;=AS$5),IF(AS$5&gt;$N41,5,$K41)*10+IF(AND($F41&gt;=AS$5,$F41&lt;=AS$6),IF(AND($G41&gt;=AS$5,$G41&lt;=AS$6),5,IF($L41=1,2,1)),IF(AND($G41&gt;=AS$5,$G41&lt;=AS$6),IF($M41&gt;0,4,3),0)),IF(AND($D41&lt;=AS$6,$E41&gt;=AS$5),60,0)))</f>
        <v/>
      </c>
      <c r="AT41" s="80" t="str">
        <f>IF(OR($A41="",NOT(ISNUMBER($G41))),"",IF(AND($F41&lt;=AT$6,$G41&gt;=AT$5),IF(AT$5&gt;$N41,5,$K41)*10+IF(AND($F41&gt;=AT$5,$F41&lt;=AT$6),IF(AND($G41&gt;=AT$5,$G41&lt;=AT$6),5,IF($L41=1,2,1)),IF(AND($G41&gt;=AT$5,$G41&lt;=AT$6),IF($M41&gt;0,4,3),0)),IF(AND($D41&lt;=AT$6,$E41&gt;=AT$5),60,0)))</f>
        <v/>
      </c>
      <c r="AU41" s="80" t="str">
        <f>IF(OR($A41="",NOT(ISNUMBER($G41))),"",IF(AND($F41&lt;=AU$6,$G41&gt;=AU$5),IF(AU$5&gt;$N41,5,$K41)*10+IF(AND($F41&gt;=AU$5,$F41&lt;=AU$6),IF(AND($G41&gt;=AU$5,$G41&lt;=AU$6),5,IF($L41=1,2,1)),IF(AND($G41&gt;=AU$5,$G41&lt;=AU$6),IF($M41&gt;0,4,3),0)),IF(AND($D41&lt;=AU$6,$E41&gt;=AU$5),60,0)))</f>
        <v/>
      </c>
      <c r="AV41" s="80" t="str">
        <f>IF(OR($A41="",NOT(ISNUMBER($G41))),"",IF(AND($F41&lt;=AV$6,$G41&gt;=AV$5),IF(AV$5&gt;$N41,5,$K41)*10+IF(AND($F41&gt;=AV$5,$F41&lt;=AV$6),IF(AND($G41&gt;=AV$5,$G41&lt;=AV$6),5,IF($L41=1,2,1)),IF(AND($G41&gt;=AV$5,$G41&lt;=AV$6),IF($M41&gt;0,4,3),0)),IF(AND($D41&lt;=AV$6,$E41&gt;=AV$5),60,0)))</f>
        <v/>
      </c>
      <c r="AW41" s="80" t="str">
        <f>IF(OR($A41="",NOT(ISNUMBER($G41))),"",IF(AND($F41&lt;=AW$6,$G41&gt;=AW$5),IF(AW$5&gt;$N41,5,$K41)*10+IF(AND($F41&gt;=AW$5,$F41&lt;=AW$6),IF(AND($G41&gt;=AW$5,$G41&lt;=AW$6),5,IF($L41=1,2,1)),IF(AND($G41&gt;=AW$5,$G41&lt;=AW$6),IF($M41&gt;0,4,3),0)),IF(AND($D41&lt;=AW$6,$E41&gt;=AW$5),60,0)))</f>
        <v/>
      </c>
      <c r="AX41" s="80" t="str">
        <f>IF(OR($A41="",NOT(ISNUMBER($G41))),"",IF(AND($F41&lt;=AX$6,$G41&gt;=AX$5),IF(AX$5&gt;$N41,5,$K41)*10+IF(AND($F41&gt;=AX$5,$F41&lt;=AX$6),IF(AND($G41&gt;=AX$5,$G41&lt;=AX$6),5,IF($L41=1,2,1)),IF(AND($G41&gt;=AX$5,$G41&lt;=AX$6),IF($M41&gt;0,4,3),0)),IF(AND($D41&lt;=AX$6,$E41&gt;=AX$5),60,0)))</f>
        <v/>
      </c>
      <c r="AY41" s="80" t="str">
        <f>IF(OR($A41="",NOT(ISNUMBER($G41))),"",IF(AND($F41&lt;=AY$6,$G41&gt;=AY$5),IF(AY$5&gt;$N41,5,$K41)*10+IF(AND($F41&gt;=AY$5,$F41&lt;=AY$6),IF(AND($G41&gt;=AY$5,$G41&lt;=AY$6),5,IF($L41=1,2,1)),IF(AND($G41&gt;=AY$5,$G41&lt;=AY$6),IF($M41&gt;0,4,3),0)),IF(AND($D41&lt;=AY$6,$E41&gt;=AY$5),60,0)))</f>
        <v/>
      </c>
      <c r="AZ41" s="80" t="str">
        <f>IF(OR($A41="",NOT(ISNUMBER($G41))),"",IF(AND($F41&lt;=AZ$6,$G41&gt;=AZ$5),IF(AZ$5&gt;$N41,5,$K41)*10+IF(AND($F41&gt;=AZ$5,$F41&lt;=AZ$6),IF(AND($G41&gt;=AZ$5,$G41&lt;=AZ$6),5,IF($L41=1,2,1)),IF(AND($G41&gt;=AZ$5,$G41&lt;=AZ$6),IF($M41&gt;0,4,3),0)),IF(AND($D41&lt;=AZ$6,$E41&gt;=AZ$5),60,0)))</f>
        <v/>
      </c>
      <c r="BA41" s="80" t="str">
        <f>IF(OR($A41="",NOT(ISNUMBER($G41))),"",IF(AND($F41&lt;=BA$6,$G41&gt;=BA$5),IF(BA$5&gt;$N41,5,$K41)*10+IF(AND($F41&gt;=BA$5,$F41&lt;=BA$6),IF(AND($G41&gt;=BA$5,$G41&lt;=BA$6),5,IF($L41=1,2,1)),IF(AND($G41&gt;=BA$5,$G41&lt;=BA$6),IF($M41&gt;0,4,3),0)),IF(AND($D41&lt;=BA$6,$E41&gt;=BA$5),60,0)))</f>
        <v/>
      </c>
      <c r="BB41" s="80" t="str">
        <f>IF(OR($A41="",NOT(ISNUMBER($G41))),"",IF(AND($F41&lt;=BB$6,$G41&gt;=BB$5),IF(BB$5&gt;$N41,5,$K41)*10+IF(AND($F41&gt;=BB$5,$F41&lt;=BB$6),IF(AND($G41&gt;=BB$5,$G41&lt;=BB$6),5,IF($L41=1,2,1)),IF(AND($G41&gt;=BB$5,$G41&lt;=BB$6),IF($M41&gt;0,4,3),0)),IF(AND($D41&lt;=BB$6,$E41&gt;=BB$5),60,0)))</f>
        <v/>
      </c>
      <c r="BC41" s="80" t="str">
        <f>IF(OR($A41="",NOT(ISNUMBER($G41))),"",IF(AND($F41&lt;=BC$6,$G41&gt;=BC$5),IF(BC$5&gt;$N41,5,$K41)*10+IF(AND($F41&gt;=BC$5,$F41&lt;=BC$6),IF(AND($G41&gt;=BC$5,$G41&lt;=BC$6),5,IF($L41=1,2,1)),IF(AND($G41&gt;=BC$5,$G41&lt;=BC$6),IF($M41&gt;0,4,3),0)),IF(AND($D41&lt;=BC$6,$E41&gt;=BC$5),60,0)))</f>
        <v/>
      </c>
      <c r="BD41" s="80" t="str">
        <f>IF(OR($A41="",NOT(ISNUMBER($G41))),"",IF(AND($F41&lt;=BD$6,$G41&gt;=BD$5),IF(BD$5&gt;$N41,5,$K41)*10+IF(AND($F41&gt;=BD$5,$F41&lt;=BD$6),IF(AND($G41&gt;=BD$5,$G41&lt;=BD$6),5,IF($L41=1,2,1)),IF(AND($G41&gt;=BD$5,$G41&lt;=BD$6),IF($M41&gt;0,4,3),0)),IF(AND($D41&lt;=BD$6,$E41&gt;=BD$5),60,0)))</f>
        <v/>
      </c>
      <c r="BE41" s="80" t="str">
        <f>IF(OR($A41="",NOT(ISNUMBER($G41))),"",IF(AND($F41&lt;=BE$6,$G41&gt;=BE$5),IF(BE$5&gt;$N41,5,$K41)*10+IF(AND($F41&gt;=BE$5,$F41&lt;=BE$6),IF(AND($G41&gt;=BE$5,$G41&lt;=BE$6),5,IF($L41=1,2,1)),IF(AND($G41&gt;=BE$5,$G41&lt;=BE$6),IF($M41&gt;0,4,3),0)),IF(AND($D41&lt;=BE$6,$E41&gt;=BE$5),60,0)))</f>
        <v/>
      </c>
      <c r="BF41" s="80" t="str">
        <f>IF(OR($A41="",NOT(ISNUMBER($G41))),"",IF(AND($F41&lt;=BF$6,$G41&gt;=BF$5),IF(BF$5&gt;$N41,5,$K41)*10+IF(AND($F41&gt;=BF$5,$F41&lt;=BF$6),IF(AND($G41&gt;=BF$5,$G41&lt;=BF$6),5,IF($L41=1,2,1)),IF(AND($G41&gt;=BF$5,$G41&lt;=BF$6),IF($M41&gt;0,4,3),0)),IF(AND($D41&lt;=BF$6,$E41&gt;=BF$5),60,0)))</f>
        <v/>
      </c>
      <c r="BG41" s="80" t="str">
        <f>IF(OR($A41="",NOT(ISNUMBER($G41))),"",IF(AND($F41&lt;=BG$6,$G41&gt;=BG$5),IF(BG$5&gt;$N41,5,$K41)*10+IF(AND($F41&gt;=BG$5,$F41&lt;=BG$6),IF(AND($G41&gt;=BG$5,$G41&lt;=BG$6),5,IF($L41=1,2,1)),IF(AND($G41&gt;=BG$5,$G41&lt;=BG$6),IF($M41&gt;0,4,3),0)),IF(AND($D41&lt;=BG$6,$E41&gt;=BG$5),60,0)))</f>
        <v/>
      </c>
      <c r="BH41" s="80" t="str">
        <f>IF(OR($A41="",NOT(ISNUMBER($G41))),"",IF(AND($F41&lt;=BH$6,$G41&gt;=BH$5),IF(BH$5&gt;$N41,5,$K41)*10+IF(AND($F41&gt;=BH$5,$F41&lt;=BH$6),IF(AND($G41&gt;=BH$5,$G41&lt;=BH$6),5,IF($L41=1,2,1)),IF(AND($G41&gt;=BH$5,$G41&lt;=BH$6),IF($M41&gt;0,4,3),0)),IF(AND($D41&lt;=BH$6,$E41&gt;=BH$5),60,0)))</f>
        <v/>
      </c>
      <c r="BI41" s="80" t="str">
        <f>IF(OR($A41="",NOT(ISNUMBER($G41))),"",IF(AND($F41&lt;=BI$6,$G41&gt;=BI$5),IF(BI$5&gt;$N41,5,$K41)*10+IF(AND($F41&gt;=BI$5,$F41&lt;=BI$6),IF(AND($G41&gt;=BI$5,$G41&lt;=BI$6),5,IF($L41=1,2,1)),IF(AND($G41&gt;=BI$5,$G41&lt;=BI$6),IF($M41&gt;0,4,3),0)),IF(AND($D41&lt;=BI$6,$E41&gt;=BI$5),60,0)))</f>
        <v/>
      </c>
      <c r="BJ41" s="80" t="str">
        <f>IF(OR($A41="",NOT(ISNUMBER($G41))),"",IF(AND($F41&lt;=BJ$6,$G41&gt;=BJ$5),IF(BJ$5&gt;$N41,5,$K41)*10+IF(AND($F41&gt;=BJ$5,$F41&lt;=BJ$6),IF(AND($G41&gt;=BJ$5,$G41&lt;=BJ$6),5,IF($L41=1,2,1)),IF(AND($G41&gt;=BJ$5,$G41&lt;=BJ$6),IF($M41&gt;0,4,3),0)),IF(AND($D41&lt;=BJ$6,$E41&gt;=BJ$5),60,0)))</f>
        <v/>
      </c>
      <c r="BK41" s="80" t="str">
        <f>IF(OR($A41="",NOT(ISNUMBER($G41))),"",IF(AND($F41&lt;=BK$6,$G41&gt;=BK$5),IF(BK$5&gt;$N41,5,$K41)*10+IF(AND($F41&gt;=BK$5,$F41&lt;=BK$6),IF(AND($G41&gt;=BK$5,$G41&lt;=BK$6),5,IF($L41=1,2,1)),IF(AND($G41&gt;=BK$5,$G41&lt;=BK$6),IF($M41&gt;0,4,3),0)),IF(AND($D41&lt;=BK$6,$E41&gt;=BK$5),60,0)))</f>
        <v/>
      </c>
      <c r="BL41" s="80" t="str">
        <f>IF(OR($A41="",NOT(ISNUMBER($G41))),"",IF(AND($F41&lt;=BL$6,$G41&gt;=BL$5),IF(BL$5&gt;$N41,5,$K41)*10+IF(AND($F41&gt;=BL$5,$F41&lt;=BL$6),IF(AND($G41&gt;=BL$5,$G41&lt;=BL$6),5,IF($L41=1,2,1)),IF(AND($G41&gt;=BL$5,$G41&lt;=BL$6),IF($M41&gt;0,4,3),0)),IF(AND($D41&lt;=BL$6,$E41&gt;=BL$5),60,0)))</f>
        <v/>
      </c>
      <c r="BM41" s="80" t="str">
        <f>IF(OR($A41="",NOT(ISNUMBER($G41))),"",IF(AND($F41&lt;=BM$6,$G41&gt;=BM$5),IF(BM$5&gt;$N41,5,$K41)*10+IF(AND($F41&gt;=BM$5,$F41&lt;=BM$6),IF(AND($G41&gt;=BM$5,$G41&lt;=BM$6),5,IF($L41=1,2,1)),IF(AND($G41&gt;=BM$5,$G41&lt;=BM$6),IF($M41&gt;0,4,3),0)),IF(AND($D41&lt;=BM$6,$E41&gt;=BM$5),60,0)))</f>
        <v/>
      </c>
      <c r="BN41" s="80" t="str">
        <f>IF(OR($A41="",NOT(ISNUMBER($G41))),"",IF(AND($F41&lt;=BN$6,$G41&gt;=BN$5),IF(BN$5&gt;$N41,5,$K41)*10+IF(AND($F41&gt;=BN$5,$F41&lt;=BN$6),IF(AND($G41&gt;=BN$5,$G41&lt;=BN$6),5,IF($L41=1,2,1)),IF(AND($G41&gt;=BN$5,$G41&lt;=BN$6),IF($M41&gt;0,4,3),0)),IF(AND($D41&lt;=BN$6,$E41&gt;=BN$5),60,0)))</f>
        <v/>
      </c>
      <c r="BO41" s="80" t="str">
        <f>IF(OR($A41="",NOT(ISNUMBER($G41))),"",IF(AND($F41&lt;=BO$6,$G41&gt;=BO$5),IF(BO$5&gt;$N41,5,$K41)*10+IF(AND($F41&gt;=BO$5,$F41&lt;=BO$6),IF(AND($G41&gt;=BO$5,$G41&lt;=BO$6),5,IF($L41=1,2,1)),IF(AND($G41&gt;=BO$5,$G41&lt;=BO$6),IF($M41&gt;0,4,3),0)),IF(AND($D41&lt;=BO$6,$E41&gt;=BO$5),60,0)))</f>
        <v/>
      </c>
      <c r="BP41" s="80" t="str">
        <f>IF(OR($A41="",NOT(ISNUMBER($G41))),"",IF(AND($F41&lt;=BP$6,$G41&gt;=BP$5),IF(BP$5&gt;$N41,5,$K41)*10+IF(AND($F41&gt;=BP$5,$F41&lt;=BP$6),IF(AND($G41&gt;=BP$5,$G41&lt;=BP$6),5,IF($L41=1,2,1)),IF(AND($G41&gt;=BP$5,$G41&lt;=BP$6),IF($M41&gt;0,4,3),0)),IF(AND($D41&lt;=BP$6,$E41&gt;=BP$5),60,0)))</f>
        <v/>
      </c>
      <c r="BQ41" s="80" t="str">
        <f>IF(OR($A41="",NOT(ISNUMBER($G41))),"",IF(AND($F41&lt;=BQ$6,$G41&gt;=BQ$5),IF(BQ$5&gt;$N41,5,$K41)*10+IF(AND($F41&gt;=BQ$5,$F41&lt;=BQ$6),IF(AND($G41&gt;=BQ$5,$G41&lt;=BQ$6),5,IF($L41=1,2,1)),IF(AND($G41&gt;=BQ$5,$G41&lt;=BQ$6),IF($M41&gt;0,4,3),0)),IF(AND($D41&lt;=BQ$6,$E41&gt;=BQ$5),60,0)))</f>
        <v/>
      </c>
      <c r="BR41" s="80" t="str">
        <f>IF(OR($A41="",NOT(ISNUMBER($G41))),"",IF(AND($F41&lt;=BR$6,$G41&gt;=BR$5),IF(BR$5&gt;$N41,5,$K41)*10+IF(AND($F41&gt;=BR$5,$F41&lt;=BR$6),IF(AND($G41&gt;=BR$5,$G41&lt;=BR$6),5,IF($L41=1,2,1)),IF(AND($G41&gt;=BR$5,$G41&lt;=BR$6),IF($M41&gt;0,4,3),0)),IF(AND($D41&lt;=BR$6,$E41&gt;=BR$5),60,0)))</f>
        <v/>
      </c>
      <c r="BS41" s="80" t="str">
        <f>IF(OR($A41="",NOT(ISNUMBER($G41))),"",IF(AND($F41&lt;=BS$6,$G41&gt;=BS$5),IF(BS$5&gt;$N41,5,$K41)*10+IF(AND($F41&gt;=BS$5,$F41&lt;=BS$6),IF(AND($G41&gt;=BS$5,$G41&lt;=BS$6),5,IF($L41=1,2,1)),IF(AND($G41&gt;=BS$5,$G41&lt;=BS$6),IF($M41&gt;0,4,3),0)),IF(AND($D41&lt;=BS$6,$E41&gt;=BS$5),60,0)))</f>
        <v/>
      </c>
      <c r="BT41" s="80" t="str">
        <f>IF(OR($A41="",NOT(ISNUMBER($G41))),"",IF(AND($F41&lt;=BT$6,$G41&gt;=BT$5),IF(BT$5&gt;$N41,5,$K41)*10+IF(AND($F41&gt;=BT$5,$F41&lt;=BT$6),IF(AND($G41&gt;=BT$5,$G41&lt;=BT$6),5,IF($L41=1,2,1)),IF(AND($G41&gt;=BT$5,$G41&lt;=BT$6),IF($M41&gt;0,4,3),0)),IF(AND($D41&lt;=BT$6,$E41&gt;=BT$5),60,0)))</f>
        <v/>
      </c>
      <c r="BU41" s="80" t="str">
        <f>IF(OR($A41="",NOT(ISNUMBER($G41))),"",IF(AND($F41&lt;=BU$6,$G41&gt;=BU$5),IF(BU$5&gt;$N41,5,$K41)*10+IF(AND($F41&gt;=BU$5,$F41&lt;=BU$6),IF(AND($G41&gt;=BU$5,$G41&lt;=BU$6),5,IF($L41=1,2,1)),IF(AND($G41&gt;=BU$5,$G41&lt;=BU$6),IF($M41&gt;0,4,3),0)),IF(AND($D41&lt;=BU$6,$E41&gt;=BU$5),60,0)))</f>
        <v/>
      </c>
      <c r="BV41" s="80" t="str">
        <f>IF(OR($A41="",NOT(ISNUMBER($G41))),"",IF(AND($F41&lt;=BV$6,$G41&gt;=BV$5),IF(BV$5&gt;$N41,5,$K41)*10+IF(AND($F41&gt;=BV$5,$F41&lt;=BV$6),IF(AND($G41&gt;=BV$5,$G41&lt;=BV$6),5,IF($L41=1,2,1)),IF(AND($G41&gt;=BV$5,$G41&lt;=BV$6),IF($M41&gt;0,4,3),0)),IF(AND($D41&lt;=BV$6,$E41&gt;=BV$5),60,0)))</f>
        <v/>
      </c>
      <c r="BW41" s="80" t="str">
        <f>IF(OR($A41="",NOT(ISNUMBER($G41))),"",IF(AND($F41&lt;=BW$6,$G41&gt;=BW$5),IF(BW$5&gt;$N41,5,$K41)*10+IF(AND($F41&gt;=BW$5,$F41&lt;=BW$6),IF(AND($G41&gt;=BW$5,$G41&lt;=BW$6),5,IF($L41=1,2,1)),IF(AND($G41&gt;=BW$5,$G41&lt;=BW$6),IF($M41&gt;0,4,3),0)),IF(AND($D41&lt;=BW$6,$E41&gt;=BW$5),60,0)))</f>
        <v/>
      </c>
      <c r="BX41" s="80" t="str">
        <f>IF(OR($A41="",NOT(ISNUMBER($G41))),"",IF(AND($F41&lt;=BX$6,$G41&gt;=BX$5),IF(BX$5&gt;$N41,5,$K41)*10+IF(AND($F41&gt;=BX$5,$F41&lt;=BX$6),IF(AND($G41&gt;=BX$5,$G41&lt;=BX$6),5,IF($L41=1,2,1)),IF(AND($G41&gt;=BX$5,$G41&lt;=BX$6),IF($M41&gt;0,4,3),0)),IF(AND($D41&lt;=BX$6,$E41&gt;=BX$5),60,0)))</f>
        <v/>
      </c>
      <c r="BY41" s="80" t="str">
        <f>IF(OR($A41="",NOT(ISNUMBER($G41))),"",IF(AND($F41&lt;=BY$6,$G41&gt;=BY$5),IF(BY$5&gt;$N41,5,$K41)*10+IF(AND($F41&gt;=BY$5,$F41&lt;=BY$6),IF(AND($G41&gt;=BY$5,$G41&lt;=BY$6),5,IF($L41=1,2,1)),IF(AND($G41&gt;=BY$5,$G41&lt;=BY$6),IF($M41&gt;0,4,3),0)),IF(AND($D41&lt;=BY$6,$E41&gt;=BY$5),60,0)))</f>
        <v/>
      </c>
      <c r="BZ41" s="80" t="str">
        <f>IF(OR($A41="",NOT(ISNUMBER($G41))),"",IF(AND($F41&lt;=BZ$6,$G41&gt;=BZ$5),IF(BZ$5&gt;$N41,5,$K41)*10+IF(AND($F41&gt;=BZ$5,$F41&lt;=BZ$6),IF(AND($G41&gt;=BZ$5,$G41&lt;=BZ$6),5,IF($L41=1,2,1)),IF(AND($G41&gt;=BZ$5,$G41&lt;=BZ$6),IF($M41&gt;0,4,3),0)),IF(AND($D41&lt;=BZ$6,$E41&gt;=BZ$5),60,0)))</f>
        <v/>
      </c>
      <c r="CA41" s="80" t="str">
        <f>IF(OR($A41="",NOT(ISNUMBER($G41))),"",IF(AND($F41&lt;=CA$6,$G41&gt;=CA$5),IF(CA$5&gt;$N41,5,$K41)*10+IF(AND($F41&gt;=CA$5,$F41&lt;=CA$6),IF(AND($G41&gt;=CA$5,$G41&lt;=CA$6),5,IF($L41=1,2,1)),IF(AND($G41&gt;=CA$5,$G41&lt;=CA$6),IF($M41&gt;0,4,3),0)),IF(AND($D41&lt;=CA$6,$E41&gt;=CA$5),60,0)))</f>
        <v/>
      </c>
      <c r="CB41" s="80" t="str">
        <f>IF(OR($A41="",NOT(ISNUMBER($G41))),"",IF(AND($F41&lt;=CB$6,$G41&gt;=CB$5),IF(CB$5&gt;$N41,5,$K41)*10+IF(AND($F41&gt;=CB$5,$F41&lt;=CB$6),IF(AND($G41&gt;=CB$5,$G41&lt;=CB$6),5,IF($L41=1,2,1)),IF(AND($G41&gt;=CB$5,$G41&lt;=CB$6),IF($M41&gt;0,4,3),0)),IF(AND($D41&lt;=CB$6,$E41&gt;=CB$5),60,0)))</f>
        <v/>
      </c>
      <c r="CC41" s="80" t="str">
        <f>IF(OR($A41="",NOT(ISNUMBER($G41))),"",IF(AND($F41&lt;=CC$6,$G41&gt;=CC$5),IF(CC$5&gt;$N41,5,$K41)*10+IF(AND($F41&gt;=CC$5,$F41&lt;=CC$6),IF(AND($G41&gt;=CC$5,$G41&lt;=CC$6),5,IF($L41=1,2,1)),IF(AND($G41&gt;=CC$5,$G41&lt;=CC$6),IF($M41&gt;0,4,3),0)),IF(AND($D41&lt;=CC$6,$E41&gt;=CC$5),60,0)))</f>
        <v/>
      </c>
      <c r="CD41" s="80" t="str">
        <f>IF(OR($A41="",NOT(ISNUMBER($G41))),"",IF(AND($F41&lt;=CD$6,$G41&gt;=CD$5),IF(CD$5&gt;$N41,5,$K41)*10+IF(AND($F41&gt;=CD$5,$F41&lt;=CD$6),IF(AND($G41&gt;=CD$5,$G41&lt;=CD$6),5,IF($L41=1,2,1)),IF(AND($G41&gt;=CD$5,$G41&lt;=CD$6),IF($M41&gt;0,4,3),0)),IF(AND($D41&lt;=CD$6,$E41&gt;=CD$5),60,0)))</f>
        <v/>
      </c>
      <c r="CE41" s="80" t="str">
        <f>IF(OR($A41="",NOT(ISNUMBER($G41))),"",IF(AND($F41&lt;=CE$6,$G41&gt;=CE$5),IF(CE$5&gt;$N41,5,$K41)*10+IF(AND($F41&gt;=CE$5,$F41&lt;=CE$6),IF(AND($G41&gt;=CE$5,$G41&lt;=CE$6),5,IF($L41=1,2,1)),IF(AND($G41&gt;=CE$5,$G41&lt;=CE$6),IF($M41&gt;0,4,3),0)),IF(AND($D41&lt;=CE$6,$E41&gt;=CE$5),60,0)))</f>
        <v/>
      </c>
      <c r="CF41" s="80" t="str">
        <f>IF(OR($A41="",NOT(ISNUMBER($G41))),"",IF(AND($F41&lt;=CF$6,$G41&gt;=CF$5),IF(CF$5&gt;$N41,5,$K41)*10+IF(AND($F41&gt;=CF$5,$F41&lt;=CF$6),IF(AND($G41&gt;=CF$5,$G41&lt;=CF$6),5,IF($L41=1,2,1)),IF(AND($G41&gt;=CF$5,$G41&lt;=CF$6),IF($M41&gt;0,4,3),0)),IF(AND($D41&lt;=CF$6,$E41&gt;=CF$5),60,0)))</f>
        <v/>
      </c>
      <c r="CG41" s="80" t="str">
        <f>IF(OR($A41="",NOT(ISNUMBER($G41))),"",IF(AND($F41&lt;=CG$6,$G41&gt;=CG$5),IF(CG$5&gt;$N41,5,$K41)*10+IF(AND($F41&gt;=CG$5,$F41&lt;=CG$6),IF(AND($G41&gt;=CG$5,$G41&lt;=CG$6),5,IF($L41=1,2,1)),IF(AND($G41&gt;=CG$5,$G41&lt;=CG$6),IF($M41&gt;0,4,3),0)),IF(AND($D41&lt;=CG$6,$E41&gt;=CG$5),60,0)))</f>
        <v/>
      </c>
      <c r="CH41" s="80" t="str">
        <f>IF(OR($A41="",NOT(ISNUMBER($G41))),"",IF(AND($F41&lt;=CH$6,$G41&gt;=CH$5),IF(CH$5&gt;$N41,5,$K41)*10+IF(AND($F41&gt;=CH$5,$F41&lt;=CH$6),IF(AND($G41&gt;=CH$5,$G41&lt;=CH$6),5,IF($L41=1,2,1)),IF(AND($G41&gt;=CH$5,$G41&lt;=CH$6),IF($M41&gt;0,4,3),0)),IF(AND($D41&lt;=CH$6,$E41&gt;=CH$5),60,0)))</f>
        <v/>
      </c>
      <c r="CI41" s="80" t="str">
        <f>IF(OR($A41="",NOT(ISNUMBER($G41))),"",IF(AND($F41&lt;=CI$6,$G41&gt;=CI$5),IF(CI$5&gt;$N41,5,$K41)*10+IF(AND($F41&gt;=CI$5,$F41&lt;=CI$6),IF(AND($G41&gt;=CI$5,$G41&lt;=CI$6),5,IF($L41=1,2,1)),IF(AND($G41&gt;=CI$5,$G41&lt;=CI$6),IF($M41&gt;0,4,3),0)),IF(AND($D41&lt;=CI$6,$E41&gt;=CI$5),60,0)))</f>
        <v/>
      </c>
      <c r="CJ41" s="80" t="str">
        <f>IF(OR($A41="",NOT(ISNUMBER($G41))),"",IF(AND($F41&lt;=CJ$6,$G41&gt;=CJ$5),IF(CJ$5&gt;$N41,5,$K41)*10+IF(AND($F41&gt;=CJ$5,$F41&lt;=CJ$6),IF(AND($G41&gt;=CJ$5,$G41&lt;=CJ$6),5,IF($L41=1,2,1)),IF(AND($G41&gt;=CJ$5,$G41&lt;=CJ$6),IF($M41&gt;0,4,3),0)),IF(AND($D41&lt;=CJ$6,$E41&gt;=CJ$5),60,0)))</f>
        <v/>
      </c>
      <c r="CK41" s="80" t="str">
        <f>IF(OR($A41="",NOT(ISNUMBER($G41))),"",IF(AND($F41&lt;=CK$6,$G41&gt;=CK$5),IF(CK$5&gt;$N41,5,$K41)*10+IF(AND($F41&gt;=CK$5,$F41&lt;=CK$6),IF(AND($G41&gt;=CK$5,$G41&lt;=CK$6),5,IF($L41=1,2,1)),IF(AND($G41&gt;=CK$5,$G41&lt;=CK$6),IF($M41&gt;0,4,3),0)),IF(AND($D41&lt;=CK$6,$E41&gt;=CK$5),60,0)))</f>
        <v/>
      </c>
      <c r="CL41" s="80" t="str">
        <f>IF(OR($A41="",NOT(ISNUMBER($G41))),"",IF(AND($F41&lt;=CL$6,$G41&gt;=CL$5),IF(CL$5&gt;$N41,5,$K41)*10+IF(AND($F41&gt;=CL$5,$F41&lt;=CL$6),IF(AND($G41&gt;=CL$5,$G41&lt;=CL$6),5,IF($L41=1,2,1)),IF(AND($G41&gt;=CL$5,$G41&lt;=CL$6),IF($M41&gt;0,4,3),0)),IF(AND($D41&lt;=CL$6,$E41&gt;=CL$5),60,0)))</f>
        <v/>
      </c>
      <c r="CM41" s="80" t="str">
        <f>IF(OR($A41="",NOT(ISNUMBER($G41))),"",IF(AND($F41&lt;=CM$6,$G41&gt;=CM$5),IF(CM$5&gt;$N41,5,$K41)*10+IF(AND($F41&gt;=CM$5,$F41&lt;=CM$6),IF(AND($G41&gt;=CM$5,$G41&lt;=CM$6),5,IF($L41=1,2,1)),IF(AND($G41&gt;=CM$5,$G41&lt;=CM$6),IF($M41&gt;0,4,3),0)),IF(AND($D41&lt;=CM$6,$E41&gt;=CM$5),60,0)))</f>
        <v/>
      </c>
      <c r="CN41" s="80" t="str">
        <f>IF(OR($A41="",NOT(ISNUMBER($G41))),"",IF(AND($F41&lt;=CN$6,$G41&gt;=CN$5),IF(CN$5&gt;$N41,5,$K41)*10+IF(AND($F41&gt;=CN$5,$F41&lt;=CN$6),IF(AND($G41&gt;=CN$5,$G41&lt;=CN$6),5,IF($L41=1,2,1)),IF(AND($G41&gt;=CN$5,$G41&lt;=CN$6),IF($M41&gt;0,4,3),0)),IF(AND($D41&lt;=CN$6,$E41&gt;=CN$5),60,0)))</f>
        <v/>
      </c>
      <c r="CO41" s="80" t="str">
        <f>IF(OR($A41="",NOT(ISNUMBER($G41))),"",IF(AND($F41&lt;=CO$6,$G41&gt;=CO$5),IF(CO$5&gt;$N41,5,$K41)*10+IF(AND($F41&gt;=CO$5,$F41&lt;=CO$6),IF(AND($G41&gt;=CO$5,$G41&lt;=CO$6),5,IF($L41=1,2,1)),IF(AND($G41&gt;=CO$5,$G41&lt;=CO$6),IF($M41&gt;0,4,3),0)),IF(AND($D41&lt;=CO$6,$E41&gt;=CO$5),60,0)))</f>
        <v/>
      </c>
      <c r="CP41" s="80" t="str">
        <f>IF(OR($A41="",NOT(ISNUMBER($G41))),"",IF(AND($F41&lt;=CP$6,$G41&gt;=CP$5),IF(CP$5&gt;$N41,5,$K41)*10+IF(AND($F41&gt;=CP$5,$F41&lt;=CP$6),IF(AND($G41&gt;=CP$5,$G41&lt;=CP$6),5,IF($L41=1,2,1)),IF(AND($G41&gt;=CP$5,$G41&lt;=CP$6),IF($M41&gt;0,4,3),0)),IF(AND($D41&lt;=CP$6,$E41&gt;=CP$5),60,0)))</f>
        <v/>
      </c>
      <c r="CQ41" s="80" t="str">
        <f>IF(OR($A41="",NOT(ISNUMBER($G41))),"",IF(AND($F41&lt;=CQ$6,$G41&gt;=CQ$5),IF(CQ$5&gt;$N41,5,$K41)*10+IF(AND($F41&gt;=CQ$5,$F41&lt;=CQ$6),IF(AND($G41&gt;=CQ$5,$G41&lt;=CQ$6),5,IF($L41=1,2,1)),IF(AND($G41&gt;=CQ$5,$G41&lt;=CQ$6),IF($M41&gt;0,4,3),0)),IF(AND($D41&lt;=CQ$6,$E41&gt;=CQ$5),60,0)))</f>
        <v/>
      </c>
      <c r="CR41" s="80" t="str">
        <f>IF(OR($A41="",NOT(ISNUMBER($G41))),"",IF(AND($F41&lt;=CR$6,$G41&gt;=CR$5),IF(CR$5&gt;$N41,5,$K41)*10+IF(AND($F41&gt;=CR$5,$F41&lt;=CR$6),IF(AND($G41&gt;=CR$5,$G41&lt;=CR$6),5,IF($L41=1,2,1)),IF(AND($G41&gt;=CR$5,$G41&lt;=CR$6),IF($M41&gt;0,4,3),0)),IF(AND($D41&lt;=CR$6,$E41&gt;=CR$5),60,0)))</f>
        <v/>
      </c>
      <c r="CS41" s="80" t="str">
        <f>IF(OR($A41="",NOT(ISNUMBER($G41))),"",IF(AND($F41&lt;=CS$6,$G41&gt;=CS$5),IF(CS$5&gt;$N41,5,$K41)*10+IF(AND($F41&gt;=CS$5,$F41&lt;=CS$6),IF(AND($G41&gt;=CS$5,$G41&lt;=CS$6),5,IF($L41=1,2,1)),IF(AND($G41&gt;=CS$5,$G41&lt;=CS$6),IF($M41&gt;0,4,3),0)),IF(AND($D41&lt;=CS$6,$E41&gt;=CS$5),60,0)))</f>
        <v/>
      </c>
      <c r="CT41" s="80" t="str">
        <f>IF(OR($A41="",NOT(ISNUMBER($G41))),"",IF(AND($F41&lt;=CT$6,$G41&gt;=CT$5),IF(CT$5&gt;$N41,5,$K41)*10+IF(AND($F41&gt;=CT$5,$F41&lt;=CT$6),IF(AND($G41&gt;=CT$5,$G41&lt;=CT$6),5,IF($L41=1,2,1)),IF(AND($G41&gt;=CT$5,$G41&lt;=CT$6),IF($M41&gt;0,4,3),0)),IF(AND($D41&lt;=CT$6,$E41&gt;=CT$5),60,0)))</f>
        <v/>
      </c>
      <c r="CU41" s="80" t="str">
        <f>IF(OR($A41="",NOT(ISNUMBER($G41))),"",IF(AND($F41&lt;=CU$6,$G41&gt;=CU$5),IF(CU$5&gt;$N41,5,$K41)*10+IF(AND($F41&gt;=CU$5,$F41&lt;=CU$6),IF(AND($G41&gt;=CU$5,$G41&lt;=CU$6),5,IF($L41=1,2,1)),IF(AND($G41&gt;=CU$5,$G41&lt;=CU$6),IF($M41&gt;0,4,3),0)),IF(AND($D41&lt;=CU$6,$E41&gt;=CU$5),60,0)))</f>
        <v/>
      </c>
      <c r="CV41" s="80" t="str">
        <f>IF(OR($A41="",NOT(ISNUMBER($G41))),"",IF(AND($F41&lt;=CV$6,$G41&gt;=CV$5),IF(CV$5&gt;$N41,5,$K41)*10+IF(AND($F41&gt;=CV$5,$F41&lt;=CV$6),IF(AND($G41&gt;=CV$5,$G41&lt;=CV$6),5,IF($L41=1,2,1)),IF(AND($G41&gt;=CV$5,$G41&lt;=CV$6),IF($M41&gt;0,4,3),0)),IF(AND($D41&lt;=CV$6,$E41&gt;=CV$5),60,0)))</f>
        <v/>
      </c>
      <c r="CW41" s="80" t="str">
        <f>IF(OR($A41="",NOT(ISNUMBER($G41))),"",IF(AND($F41&lt;=CW$6,$G41&gt;=CW$5),IF(CW$5&gt;$N41,5,$K41)*10+IF(AND($F41&gt;=CW$5,$F41&lt;=CW$6),IF(AND($G41&gt;=CW$5,$G41&lt;=CW$6),5,IF($L41=1,2,1)),IF(AND($G41&gt;=CW$5,$G41&lt;=CW$6),IF($M41&gt;0,4,3),0)),IF(AND($D41&lt;=CW$6,$E41&gt;=CW$5),60,0)))</f>
        <v/>
      </c>
      <c r="CX41" s="80" t="str">
        <f>IF(OR($A41="",NOT(ISNUMBER($G41))),"",IF(AND($F41&lt;=CX$6,$G41&gt;=CX$5),IF(CX$5&gt;$N41,5,$K41)*10+IF(AND($F41&gt;=CX$5,$F41&lt;=CX$6),IF(AND($G41&gt;=CX$5,$G41&lt;=CX$6),5,IF($L41=1,2,1)),IF(AND($G41&gt;=CX$5,$G41&lt;=CX$6),IF($M41&gt;0,4,3),0)),IF(AND($D41&lt;=CX$6,$E41&gt;=CX$5),60,0)))</f>
        <v/>
      </c>
      <c r="CY41" s="80" t="str">
        <f>IF(OR($A41="",NOT(ISNUMBER($G41))),"",IF(AND($F41&lt;=CY$6,$G41&gt;=CY$5),IF(CY$5&gt;$N41,5,$K41)*10+IF(AND($F41&gt;=CY$5,$F41&lt;=CY$6),IF(AND($G41&gt;=CY$5,$G41&lt;=CY$6),5,IF($L41=1,2,1)),IF(AND($G41&gt;=CY$5,$G41&lt;=CY$6),IF($M41&gt;0,4,3),0)),IF(AND($D41&lt;=CY$6,$E41&gt;=CY$5),60,0)))</f>
        <v/>
      </c>
      <c r="CZ41" s="80" t="str">
        <f>IF(OR($A41="",NOT(ISNUMBER($G41))),"",IF(AND($F41&lt;=CZ$6,$G41&gt;=CZ$5),IF(CZ$5&gt;$N41,5,$K41)*10+IF(AND($F41&gt;=CZ$5,$F41&lt;=CZ$6),IF(AND($G41&gt;=CZ$5,$G41&lt;=CZ$6),5,IF($L41=1,2,1)),IF(AND($G41&gt;=CZ$5,$G41&lt;=CZ$6),IF($M41&gt;0,4,3),0)),IF(AND($D41&lt;=CZ$6,$E41&gt;=CZ$5),60,0)))</f>
        <v/>
      </c>
      <c r="DA41" s="80" t="str">
        <f>IF(OR($A41="",NOT(ISNUMBER($G41))),"",IF(AND($F41&lt;=DA$6,$G41&gt;=DA$5),IF(DA$5&gt;$N41,5,$K41)*10+IF(AND($F41&gt;=DA$5,$F41&lt;=DA$6),IF(AND($G41&gt;=DA$5,$G41&lt;=DA$6),5,IF($L41=1,2,1)),IF(AND($G41&gt;=DA$5,$G41&lt;=DA$6),IF($M41&gt;0,4,3),0)),IF(AND($D41&lt;=DA$6,$E41&gt;=DA$5),60,0)))</f>
        <v/>
      </c>
      <c r="DB41" s="80" t="str">
        <f>IF(OR($A41="",NOT(ISNUMBER($G41))),"",IF(AND($F41&lt;=DB$6,$G41&gt;=DB$5),IF(DB$5&gt;$N41,5,$K41)*10+IF(AND($F41&gt;=DB$5,$F41&lt;=DB$6),IF(AND($G41&gt;=DB$5,$G41&lt;=DB$6),5,IF($L41=1,2,1)),IF(AND($G41&gt;=DB$5,$G41&lt;=DB$6),IF($M41&gt;0,4,3),0)),IF(AND($D41&lt;=DB$6,$E41&gt;=DB$5),60,0)))</f>
        <v/>
      </c>
      <c r="DC41" s="80" t="str">
        <f>IF(OR($A41="",NOT(ISNUMBER($G41))),"",IF(AND($F41&lt;=DC$6,$G41&gt;=DC$5),IF(DC$5&gt;$N41,5,$K41)*10+IF(AND($F41&gt;=DC$5,$F41&lt;=DC$6),IF(AND($G41&gt;=DC$5,$G41&lt;=DC$6),5,IF($L41=1,2,1)),IF(AND($G41&gt;=DC$5,$G41&lt;=DC$6),IF($M41&gt;0,4,3),0)),IF(AND($D41&lt;=DC$6,$E41&gt;=DC$5),60,0)))</f>
        <v/>
      </c>
      <c r="DD41" s="80" t="str">
        <f>IF(OR($A41="",NOT(ISNUMBER($G41))),"",IF(AND($F41&lt;=DD$6,$G41&gt;=DD$5),IF(DD$5&gt;$N41,5,$K41)*10+IF(AND($F41&gt;=DD$5,$F41&lt;=DD$6),IF(AND($G41&gt;=DD$5,$G41&lt;=DD$6),5,IF($L41=1,2,1)),IF(AND($G41&gt;=DD$5,$G41&lt;=DD$6),IF($M41&gt;0,4,3),0)),IF(AND($D41&lt;=DD$6,$E41&gt;=DD$5),60,0)))</f>
        <v/>
      </c>
      <c r="DE41" s="80" t="str">
        <f>IF(OR($A41="",NOT(ISNUMBER($G41))),"",IF(AND($F41&lt;=DE$6,$G41&gt;=DE$5),IF(DE$5&gt;$N41,5,$K41)*10+IF(AND($F41&gt;=DE$5,$F41&lt;=DE$6),IF(AND($G41&gt;=DE$5,$G41&lt;=DE$6),5,IF($L41=1,2,1)),IF(AND($G41&gt;=DE$5,$G41&lt;=DE$6),IF($M41&gt;0,4,3),0)),IF(AND($D41&lt;=DE$6,$E41&gt;=DE$5),60,0)))</f>
        <v/>
      </c>
      <c r="DF41" s="80" t="str">
        <f>IF(OR($A41="",NOT(ISNUMBER($G41))),"",IF(AND($F41&lt;=DF$6,$G41&gt;=DF$5),IF(DF$5&gt;$N41,5,$K41)*10+IF(AND($F41&gt;=DF$5,$F41&lt;=DF$6),IF(AND($G41&gt;=DF$5,$G41&lt;=DF$6),5,IF($L41=1,2,1)),IF(AND($G41&gt;=DF$5,$G41&lt;=DF$6),IF($M41&gt;0,4,3),0)),IF(AND($D41&lt;=DF$6,$E41&gt;=DF$5),60,0)))</f>
        <v/>
      </c>
      <c r="DG41" s="80" t="str">
        <f>IF(OR($A41="",NOT(ISNUMBER($G41))),"",IF(AND($F41&lt;=DG$6,$G41&gt;=DG$5),IF(DG$5&gt;$N41,5,$K41)*10+IF(AND($F41&gt;=DG$5,$F41&lt;=DG$6),IF(AND($G41&gt;=DG$5,$G41&lt;=DG$6),5,IF($L41=1,2,1)),IF(AND($G41&gt;=DG$5,$G41&lt;=DG$6),IF($M41&gt;0,4,3),0)),IF(AND($D41&lt;=DG$6,$E41&gt;=DG$5),60,0)))</f>
        <v/>
      </c>
      <c r="DH41" s="80" t="str">
        <f>IF(OR($A41="",NOT(ISNUMBER($G41))),"",IF(AND($F41&lt;=DH$6,$G41&gt;=DH$5),IF(DH$5&gt;$N41,5,$K41)*10+IF(AND($F41&gt;=DH$5,$F41&lt;=DH$6),IF(AND($G41&gt;=DH$5,$G41&lt;=DH$6),5,IF($L41=1,2,1)),IF(AND($G41&gt;=DH$5,$G41&lt;=DH$6),IF($M41&gt;0,4,3),0)),IF(AND($D41&lt;=DH$6,$E41&gt;=DH$5),60,0)))</f>
        <v/>
      </c>
      <c r="DI41" s="80" t="str">
        <f>IF(OR($A41="",NOT(ISNUMBER($G41))),"",IF(AND($F41&lt;=DI$6,$G41&gt;=DI$5),IF(DI$5&gt;$N41,5,$K41)*10+IF(AND($F41&gt;=DI$5,$F41&lt;=DI$6),IF(AND($G41&gt;=DI$5,$G41&lt;=DI$6),5,IF($L41=1,2,1)),IF(AND($G41&gt;=DI$5,$G41&lt;=DI$6),IF($M41&gt;0,4,3),0)),IF(AND($D41&lt;=DI$6,$E41&gt;=DI$5),60,0)))</f>
        <v/>
      </c>
      <c r="DJ41" s="80" t="str">
        <f>IF(OR($A41="",NOT(ISNUMBER($G41))),"",IF(AND($F41&lt;=DJ$6,$G41&gt;=DJ$5),IF(DJ$5&gt;$N41,5,$K41)*10+IF(AND($F41&gt;=DJ$5,$F41&lt;=DJ$6),IF(AND($G41&gt;=DJ$5,$G41&lt;=DJ$6),5,IF($L41=1,2,1)),IF(AND($G41&gt;=DJ$5,$G41&lt;=DJ$6),IF($M41&gt;0,4,3),0)),IF(AND($D41&lt;=DJ$6,$E41&gt;=DJ$5),60,0)))</f>
        <v/>
      </c>
      <c r="DK41" s="80" t="str">
        <f>IF(OR($A41="",NOT(ISNUMBER($G41))),"",IF(AND($F41&lt;=DK$6,$G41&gt;=DK$5),IF(DK$5&gt;$N41,5,$K41)*10+IF(AND($F41&gt;=DK$5,$F41&lt;=DK$6),IF(AND($G41&gt;=DK$5,$G41&lt;=DK$6),5,IF($L41=1,2,1)),IF(AND($G41&gt;=DK$5,$G41&lt;=DK$6),IF($M41&gt;0,4,3),0)),IF(AND($D41&lt;=DK$6,$E41&gt;=DK$5),60,0)))</f>
        <v/>
      </c>
      <c r="DL41" s="80" t="str">
        <f>IF(OR($A41="",NOT(ISNUMBER($G41))),"",IF(AND($F41&lt;=DL$6,$G41&gt;=DL$5),IF(DL$5&gt;$N41,5,$K41)*10+IF(AND($F41&gt;=DL$5,$F41&lt;=DL$6),IF(AND($G41&gt;=DL$5,$G41&lt;=DL$6),5,IF($L41=1,2,1)),IF(AND($G41&gt;=DL$5,$G41&lt;=DL$6),IF($M41&gt;0,4,3),0)),IF(AND($D41&lt;=DL$6,$E41&gt;=DL$5),60,0)))</f>
        <v/>
      </c>
      <c r="DM41" s="80" t="str">
        <f>IF(OR($A41="",NOT(ISNUMBER($G41))),"",IF(AND($F41&lt;=DM$6,$G41&gt;=DM$5),IF(DM$5&gt;$N41,5,$K41)*10+IF(AND($F41&gt;=DM$5,$F41&lt;=DM$6),IF(AND($G41&gt;=DM$5,$G41&lt;=DM$6),5,IF($L41=1,2,1)),IF(AND($G41&gt;=DM$5,$G41&lt;=DM$6),IF($M41&gt;0,4,3),0)),IF(AND($D41&lt;=DM$6,$E41&gt;=DM$5),60,0)))</f>
        <v/>
      </c>
      <c r="DN41" s="80" t="str">
        <f>IF(OR($A41="",NOT(ISNUMBER($G41))),"",IF(AND($F41&lt;=DN$6,$G41&gt;=DN$5),IF(DN$5&gt;$N41,5,$K41)*10+IF(AND($F41&gt;=DN$5,$F41&lt;=DN$6),IF(AND($G41&gt;=DN$5,$G41&lt;=DN$6),5,IF($L41=1,2,1)),IF(AND($G41&gt;=DN$5,$G41&lt;=DN$6),IF($M41&gt;0,4,3),0)),IF(AND($D41&lt;=DN$6,$E41&gt;=DN$5),60,0)))</f>
        <v/>
      </c>
      <c r="DO41" s="80" t="str">
        <f>IF(OR($A41="",NOT(ISNUMBER($G41))),"",IF(AND($F41&lt;=DO$6,$G41&gt;=DO$5),IF(DO$5&gt;$N41,5,$K41)*10+IF(AND($F41&gt;=DO$5,$F41&lt;=DO$6),IF(AND($G41&gt;=DO$5,$G41&lt;=DO$6),5,IF($L41=1,2,1)),IF(AND($G41&gt;=DO$5,$G41&lt;=DO$6),IF($M41&gt;0,4,3),0)),IF(AND($D41&lt;=DO$6,$E41&gt;=DO$5),60,0)))</f>
        <v/>
      </c>
      <c r="DP41" s="80" t="str">
        <f>IF(OR($A41="",NOT(ISNUMBER($G41))),"",IF(AND($F41&lt;=DP$6,$G41&gt;=DP$5),IF(DP$5&gt;$N41,5,$K41)*10+IF(AND($F41&gt;=DP$5,$F41&lt;=DP$6),IF(AND($G41&gt;=DP$5,$G41&lt;=DP$6),5,IF($L41=1,2,1)),IF(AND($G41&gt;=DP$5,$G41&lt;=DP$6),IF($M41&gt;0,4,3),0)),IF(AND($D41&lt;=DP$6,$E41&gt;=DP$5),60,0)))</f>
        <v/>
      </c>
      <c r="DQ41" s="80" t="str">
        <f>IF(OR($A41="",NOT(ISNUMBER($G41))),"",IF(AND($F41&lt;=DQ$6,$G41&gt;=DQ$5),IF(DQ$5&gt;$N41,5,$K41)*10+IF(AND($F41&gt;=DQ$5,$F41&lt;=DQ$6),IF(AND($G41&gt;=DQ$5,$G41&lt;=DQ$6),5,IF($L41=1,2,1)),IF(AND($G41&gt;=DQ$5,$G41&lt;=DQ$6),IF($M41&gt;0,4,3),0)),IF(AND($D41&lt;=DQ$6,$E41&gt;=DQ$5),60,0)))</f>
        <v/>
      </c>
      <c r="DR41" s="80" t="str">
        <f>IF(OR($A41="",NOT(ISNUMBER($G41))),"",IF(AND($F41&lt;=DR$6,$G41&gt;=DR$5),IF(DR$5&gt;$N41,5,$K41)*10+IF(AND($F41&gt;=DR$5,$F41&lt;=DR$6),IF(AND($G41&gt;=DR$5,$G41&lt;=DR$6),5,IF($L41=1,2,1)),IF(AND($G41&gt;=DR$5,$G41&lt;=DR$6),IF($M41&gt;0,4,3),0)),IF(AND($D41&lt;=DR$6,$E41&gt;=DR$5),60,0)))</f>
        <v/>
      </c>
      <c r="DS41" s="80" t="str">
        <f>IF(OR($A41="",NOT(ISNUMBER($G41))),"",IF(AND($F41&lt;=DS$6,$G41&gt;=DS$5),IF(DS$5&gt;$N41,5,$K41)*10+IF(AND($F41&gt;=DS$5,$F41&lt;=DS$6),IF(AND($G41&gt;=DS$5,$G41&lt;=DS$6),5,IF($L41=1,2,1)),IF(AND($G41&gt;=DS$5,$G41&lt;=DS$6),IF($M41&gt;0,4,3),0)),IF(AND($D41&lt;=DS$6,$E41&gt;=DS$5),60,0)))</f>
        <v/>
      </c>
      <c r="DT41" s="80" t="str">
        <f>IF(OR($A41="",NOT(ISNUMBER($G41))),"",IF(AND($F41&lt;=DT$6,$G41&gt;=DT$5),IF(DT$5&gt;$N41,5,$K41)*10+IF(AND($F41&gt;=DT$5,$F41&lt;=DT$6),IF(AND($G41&gt;=DT$5,$G41&lt;=DT$6),5,IF($L41=1,2,1)),IF(AND($G41&gt;=DT$5,$G41&lt;=DT$6),IF($M41&gt;0,4,3),0)),IF(AND($D41&lt;=DT$6,$E41&gt;=DT$5),60,0)))</f>
        <v/>
      </c>
      <c r="DU41" s="80" t="str">
        <f>IF(OR($A41="",NOT(ISNUMBER($G41))),"",IF(AND($F41&lt;=DU$6,$G41&gt;=DU$5),IF(DU$5&gt;$N41,5,$K41)*10+IF(AND($F41&gt;=DU$5,$F41&lt;=DU$6),IF(AND($G41&gt;=DU$5,$G41&lt;=DU$6),5,IF($L41=1,2,1)),IF(AND($G41&gt;=DU$5,$G41&lt;=DU$6),IF($M41&gt;0,4,3),0)),IF(AND($D41&lt;=DU$6,$E41&gt;=DU$5),60,0)))</f>
        <v/>
      </c>
      <c r="DV41" s="80" t="str">
        <f>IF(OR($A41="",NOT(ISNUMBER($G41))),"",IF(AND($F41&lt;=DV$6,$G41&gt;=DV$5),IF(DV$5&gt;$N41,5,$K41)*10+IF(AND($F41&gt;=DV$5,$F41&lt;=DV$6),IF(AND($G41&gt;=DV$5,$G41&lt;=DV$6),5,IF($L41=1,2,1)),IF(AND($G41&gt;=DV$5,$G41&lt;=DV$6),IF($M41&gt;0,4,3),0)),IF(AND($D41&lt;=DV$6,$E41&gt;=DV$5),60,0)))</f>
        <v/>
      </c>
      <c r="DW41" s="80" t="str">
        <f>IF(OR($A41="",NOT(ISNUMBER($G41))),"",IF(AND($F41&lt;=DW$6,$G41&gt;=DW$5),IF(DW$5&gt;$N41,5,$K41)*10+IF(AND($F41&gt;=DW$5,$F41&lt;=DW$6),IF(AND($G41&gt;=DW$5,$G41&lt;=DW$6),5,IF($L41=1,2,1)),IF(AND($G41&gt;=DW$5,$G41&lt;=DW$6),IF($M41&gt;0,4,3),0)),IF(AND($D41&lt;=DW$6,$E41&gt;=DW$5),60,0)))</f>
        <v/>
      </c>
      <c r="DX41" s="80" t="str">
        <f>IF(OR($A41="",NOT(ISNUMBER($G41))),"",IF(AND($F41&lt;=DX$6,$G41&gt;=DX$5),IF(DX$5&gt;$N41,5,$K41)*10+IF(AND($F41&gt;=DX$5,$F41&lt;=DX$6),IF(AND($G41&gt;=DX$5,$G41&lt;=DX$6),5,IF($L41=1,2,1)),IF(AND($G41&gt;=DX$5,$G41&lt;=DX$6),IF($M41&gt;0,4,3),0)),IF(AND($D41&lt;=DX$6,$E41&gt;=DX$5),60,0)))</f>
        <v/>
      </c>
      <c r="DY41" s="80" t="str">
        <f>IF(OR($A41="",NOT(ISNUMBER($G41))),"",IF(AND($F41&lt;=DY$6,$G41&gt;=DY$5),IF(DY$5&gt;$N41,5,$K41)*10+IF(AND($F41&gt;=DY$5,$F41&lt;=DY$6),IF(AND($G41&gt;=DY$5,$G41&lt;=DY$6),5,IF($L41=1,2,1)),IF(AND($G41&gt;=DY$5,$G41&lt;=DY$6),IF($M41&gt;0,4,3),0)),IF(AND($D41&lt;=DY$6,$E41&gt;=DY$5),60,0)))</f>
        <v/>
      </c>
      <c r="DZ41" s="80" t="str">
        <f>IF(OR($A41="",NOT(ISNUMBER($G41))),"",IF(AND($F41&lt;=DZ$6,$G41&gt;=DZ$5),IF(DZ$5&gt;$N41,5,$K41)*10+IF(AND($F41&gt;=DZ$5,$F41&lt;=DZ$6),IF(AND($G41&gt;=DZ$5,$G41&lt;=DZ$6),5,IF($L41=1,2,1)),IF(AND($G41&gt;=DZ$5,$G41&lt;=DZ$6),IF($M41&gt;0,4,3),0)),IF(AND($D41&lt;=DZ$6,$E41&gt;=DZ$5),60,0)))</f>
        <v/>
      </c>
      <c r="EA41" s="80" t="str">
        <f>IF(OR($A41="",NOT(ISNUMBER($G41))),"",IF(AND($F41&lt;=EA$6,$G41&gt;=EA$5),IF(EA$5&gt;$N41,5,$K41)*10+IF(AND($F41&gt;=EA$5,$F41&lt;=EA$6),IF(AND($G41&gt;=EA$5,$G41&lt;=EA$6),5,IF($L41=1,2,1)),IF(AND($G41&gt;=EA$5,$G41&lt;=EA$6),IF($M41&gt;0,4,3),0)),IF(AND($D41&lt;=EA$6,$E41&gt;=EA$5),60,0)))</f>
        <v/>
      </c>
      <c r="EB41" s="80" t="str">
        <f>IF(OR($A41="",NOT(ISNUMBER($G41))),"",IF(AND($F41&lt;=EB$6,$G41&gt;=EB$5),IF(EB$5&gt;$N41,5,$K41)*10+IF(AND($F41&gt;=EB$5,$F41&lt;=EB$6),IF(AND($G41&gt;=EB$5,$G41&lt;=EB$6),5,IF($L41=1,2,1)),IF(AND($G41&gt;=EB$5,$G41&lt;=EB$6),IF($M41&gt;0,4,3),0)),IF(AND($D41&lt;=EB$6,$E41&gt;=EB$5),60,0)))</f>
        <v/>
      </c>
      <c r="EC41" s="80" t="str">
        <f>IF(OR($A41="",NOT(ISNUMBER($G41))),"",IF(AND($F41&lt;=EC$6,$G41&gt;=EC$5),IF(EC$5&gt;$N41,5,$K41)*10+IF(AND($F41&gt;=EC$5,$F41&lt;=EC$6),IF(AND($G41&gt;=EC$5,$G41&lt;=EC$6),5,IF($L41=1,2,1)),IF(AND($G41&gt;=EC$5,$G41&lt;=EC$6),IF($M41&gt;0,4,3),0)),IF(AND($D41&lt;=EC$6,$E41&gt;=EC$5),60,0)))</f>
        <v/>
      </c>
      <c r="ED41" s="80" t="str">
        <f>IF(OR($A41="",NOT(ISNUMBER($G41))),"",IF(AND($F41&lt;=ED$6,$G41&gt;=ED$5),IF(ED$5&gt;$N41,5,$K41)*10+IF(AND($F41&gt;=ED$5,$F41&lt;=ED$6),IF(AND($G41&gt;=ED$5,$G41&lt;=ED$6),5,IF($L41=1,2,1)),IF(AND($G41&gt;=ED$5,$G41&lt;=ED$6),IF($M41&gt;0,4,3),0)),IF(AND($D41&lt;=ED$6,$E41&gt;=ED$5),60,0)))</f>
        <v/>
      </c>
    </row>
    <row r="42" ht="18" customHeight="1">
      <c r="A42" s="52" t="str">
        <f>IF(Tasks!$B42="","",Tasks!$A42)</f>
        <v/>
      </c>
      <c r="B42" s="78" t="str">
        <f>IF(Tasks!$B42="","",Tasks!$B42)</f>
        <v/>
      </c>
      <c r="C42" s="25" t="str">
        <f>IF($B42="","",IF(AND(Tasks!$D42="",Tasks!$G42=""),"-",IF(Tasks!$D42="","",Tasks!$D42&amp;IF(OR(Tasks!$E42="",Tasks!$E42="FS"),IF(N(Tasks!$F42)=0,"","FS"),Tasks!$E42)&amp;IF(N(Tasks!$F42)=0,"",IF(Tasks!$F42&gt;0,"+","")&amp;Tasks!$F42))&amp;IF(AND(Tasks!$D42&lt;&gt;"",Tasks!$G42&lt;&gt;""),", ","")&amp;IF(Tasks!$G42="","",Tasks!$G42&amp;IF(OR(Tasks!$H42="",Tasks!$H42="FS"),IF(N(Tasks!$I42)=0,"","FS"),Tasks!$H42)&amp;IF(N(Tasks!$I42)=0,"",IF(Tasks!$I42&gt;0,"+","")&amp;Tasks!$I42))))</f>
        <v/>
      </c>
      <c r="D42" s="51" t="str">
        <f>IF(OR($B42="",Tasks!$Q42=""),"",Tasks!$Q42)</f>
        <v/>
      </c>
      <c r="E42" s="51" t="str">
        <f>IF(OR($B42="",Tasks!$R42=""),"",Tasks!$R42)</f>
        <v/>
      </c>
      <c r="F42" s="51" t="str">
        <f>IF(OR($B42="",Tasks!$S42=""),"",Tasks!$S42)</f>
        <v/>
      </c>
      <c r="G42" s="51" t="str">
        <f>IF(OR($B42="",Tasks!$T42=""),"",Tasks!$T42)</f>
        <v/>
      </c>
      <c r="H42" s="52" t="str">
        <f>IF($B42="","",Tasks!$AE42)</f>
        <v/>
      </c>
      <c r="I42" s="79" t="str">
        <f>IF($B42="","",Tasks!$AF42)</f>
        <v/>
      </c>
      <c r="J42" s="53" t="str">
        <f>IF(OR($B42="",Tasks!$V42=""),"",Tasks!$V42)</f>
        <v/>
      </c>
      <c r="K42" s="52" t="str">
        <f>IF($B42="","",Tasks!$AA42)</f>
        <v/>
      </c>
      <c r="L42" s="52" t="str">
        <f>IF($B42="","",Tasks!$AB42)</f>
        <v/>
      </c>
      <c r="M42" s="52" t="str">
        <f>IF($B42="","",Tasks!$Z42)</f>
        <v/>
      </c>
      <c r="N42" s="52" t="str">
        <f>IF(OR($B42="",Tasks!$AG42=""),"",Tasks!$AG42)</f>
        <v/>
      </c>
      <c r="O42" s="80" t="str">
        <f>IF(OR($A42="",NOT(ISNUMBER($G42))),"",IF(AND($F42&lt;=O$6,$G42&gt;=O$5),IF(O$5&gt;$N42,5,$K42)*10+IF(AND($F42&gt;=O$5,$F42&lt;=O$6),IF(AND($G42&gt;=O$5,$G42&lt;=O$6),5,IF($L42=1,2,1)),IF(AND($G42&gt;=O$5,$G42&lt;=O$6),IF($M42&gt;0,4,3),0)),IF(AND($D42&lt;=O$6,$E42&gt;=O$5),60,0)))</f>
        <v/>
      </c>
      <c r="P42" s="80" t="str">
        <f>IF(OR($A42="",NOT(ISNUMBER($G42))),"",IF(AND($F42&lt;=P$6,$G42&gt;=P$5),IF(P$5&gt;$N42,5,$K42)*10+IF(AND($F42&gt;=P$5,$F42&lt;=P$6),IF(AND($G42&gt;=P$5,$G42&lt;=P$6),5,IF($L42=1,2,1)),IF(AND($G42&gt;=P$5,$G42&lt;=P$6),IF($M42&gt;0,4,3),0)),IF(AND($D42&lt;=P$6,$E42&gt;=P$5),60,0)))</f>
        <v/>
      </c>
      <c r="Q42" s="80" t="str">
        <f>IF(OR($A42="",NOT(ISNUMBER($G42))),"",IF(AND($F42&lt;=Q$6,$G42&gt;=Q$5),IF(Q$5&gt;$N42,5,$K42)*10+IF(AND($F42&gt;=Q$5,$F42&lt;=Q$6),IF(AND($G42&gt;=Q$5,$G42&lt;=Q$6),5,IF($L42=1,2,1)),IF(AND($G42&gt;=Q$5,$G42&lt;=Q$6),IF($M42&gt;0,4,3),0)),IF(AND($D42&lt;=Q$6,$E42&gt;=Q$5),60,0)))</f>
        <v/>
      </c>
      <c r="R42" s="80" t="str">
        <f>IF(OR($A42="",NOT(ISNUMBER($G42))),"",IF(AND($F42&lt;=R$6,$G42&gt;=R$5),IF(R$5&gt;$N42,5,$K42)*10+IF(AND($F42&gt;=R$5,$F42&lt;=R$6),IF(AND($G42&gt;=R$5,$G42&lt;=R$6),5,IF($L42=1,2,1)),IF(AND($G42&gt;=R$5,$G42&lt;=R$6),IF($M42&gt;0,4,3),0)),IF(AND($D42&lt;=R$6,$E42&gt;=R$5),60,0)))</f>
        <v/>
      </c>
      <c r="S42" s="80" t="str">
        <f>IF(OR($A42="",NOT(ISNUMBER($G42))),"",IF(AND($F42&lt;=S$6,$G42&gt;=S$5),IF(S$5&gt;$N42,5,$K42)*10+IF(AND($F42&gt;=S$5,$F42&lt;=S$6),IF(AND($G42&gt;=S$5,$G42&lt;=S$6),5,IF($L42=1,2,1)),IF(AND($G42&gt;=S$5,$G42&lt;=S$6),IF($M42&gt;0,4,3),0)),IF(AND($D42&lt;=S$6,$E42&gt;=S$5),60,0)))</f>
        <v/>
      </c>
      <c r="T42" s="80" t="str">
        <f>IF(OR($A42="",NOT(ISNUMBER($G42))),"",IF(AND($F42&lt;=T$6,$G42&gt;=T$5),IF(T$5&gt;$N42,5,$K42)*10+IF(AND($F42&gt;=T$5,$F42&lt;=T$6),IF(AND($G42&gt;=T$5,$G42&lt;=T$6),5,IF($L42=1,2,1)),IF(AND($G42&gt;=T$5,$G42&lt;=T$6),IF($M42&gt;0,4,3),0)),IF(AND($D42&lt;=T$6,$E42&gt;=T$5),60,0)))</f>
        <v/>
      </c>
      <c r="U42" s="80" t="str">
        <f>IF(OR($A42="",NOT(ISNUMBER($G42))),"",IF(AND($F42&lt;=U$6,$G42&gt;=U$5),IF(U$5&gt;$N42,5,$K42)*10+IF(AND($F42&gt;=U$5,$F42&lt;=U$6),IF(AND($G42&gt;=U$5,$G42&lt;=U$6),5,IF($L42=1,2,1)),IF(AND($G42&gt;=U$5,$G42&lt;=U$6),IF($M42&gt;0,4,3),0)),IF(AND($D42&lt;=U$6,$E42&gt;=U$5),60,0)))</f>
        <v/>
      </c>
      <c r="V42" s="80" t="str">
        <f>IF(OR($A42="",NOT(ISNUMBER($G42))),"",IF(AND($F42&lt;=V$6,$G42&gt;=V$5),IF(V$5&gt;$N42,5,$K42)*10+IF(AND($F42&gt;=V$5,$F42&lt;=V$6),IF(AND($G42&gt;=V$5,$G42&lt;=V$6),5,IF($L42=1,2,1)),IF(AND($G42&gt;=V$5,$G42&lt;=V$6),IF($M42&gt;0,4,3),0)),IF(AND($D42&lt;=V$6,$E42&gt;=V$5),60,0)))</f>
        <v/>
      </c>
      <c r="W42" s="80" t="str">
        <f>IF(OR($A42="",NOT(ISNUMBER($G42))),"",IF(AND($F42&lt;=W$6,$G42&gt;=W$5),IF(W$5&gt;$N42,5,$K42)*10+IF(AND($F42&gt;=W$5,$F42&lt;=W$6),IF(AND($G42&gt;=W$5,$G42&lt;=W$6),5,IF($L42=1,2,1)),IF(AND($G42&gt;=W$5,$G42&lt;=W$6),IF($M42&gt;0,4,3),0)),IF(AND($D42&lt;=W$6,$E42&gt;=W$5),60,0)))</f>
        <v/>
      </c>
      <c r="X42" s="80" t="str">
        <f>IF(OR($A42="",NOT(ISNUMBER($G42))),"",IF(AND($F42&lt;=X$6,$G42&gt;=X$5),IF(X$5&gt;$N42,5,$K42)*10+IF(AND($F42&gt;=X$5,$F42&lt;=X$6),IF(AND($G42&gt;=X$5,$G42&lt;=X$6),5,IF($L42=1,2,1)),IF(AND($G42&gt;=X$5,$G42&lt;=X$6),IF($M42&gt;0,4,3),0)),IF(AND($D42&lt;=X$6,$E42&gt;=X$5),60,0)))</f>
        <v/>
      </c>
      <c r="Y42" s="80" t="str">
        <f>IF(OR($A42="",NOT(ISNUMBER($G42))),"",IF(AND($F42&lt;=Y$6,$G42&gt;=Y$5),IF(Y$5&gt;$N42,5,$K42)*10+IF(AND($F42&gt;=Y$5,$F42&lt;=Y$6),IF(AND($G42&gt;=Y$5,$G42&lt;=Y$6),5,IF($L42=1,2,1)),IF(AND($G42&gt;=Y$5,$G42&lt;=Y$6),IF($M42&gt;0,4,3),0)),IF(AND($D42&lt;=Y$6,$E42&gt;=Y$5),60,0)))</f>
        <v/>
      </c>
      <c r="Z42" s="80" t="str">
        <f>IF(OR($A42="",NOT(ISNUMBER($G42))),"",IF(AND($F42&lt;=Z$6,$G42&gt;=Z$5),IF(Z$5&gt;$N42,5,$K42)*10+IF(AND($F42&gt;=Z$5,$F42&lt;=Z$6),IF(AND($G42&gt;=Z$5,$G42&lt;=Z$6),5,IF($L42=1,2,1)),IF(AND($G42&gt;=Z$5,$G42&lt;=Z$6),IF($M42&gt;0,4,3),0)),IF(AND($D42&lt;=Z$6,$E42&gt;=Z$5),60,0)))</f>
        <v/>
      </c>
      <c r="AA42" s="80" t="str">
        <f>IF(OR($A42="",NOT(ISNUMBER($G42))),"",IF(AND($F42&lt;=AA$6,$G42&gt;=AA$5),IF(AA$5&gt;$N42,5,$K42)*10+IF(AND($F42&gt;=AA$5,$F42&lt;=AA$6),IF(AND($G42&gt;=AA$5,$G42&lt;=AA$6),5,IF($L42=1,2,1)),IF(AND($G42&gt;=AA$5,$G42&lt;=AA$6),IF($M42&gt;0,4,3),0)),IF(AND($D42&lt;=AA$6,$E42&gt;=AA$5),60,0)))</f>
        <v/>
      </c>
      <c r="AB42" s="80" t="str">
        <f>IF(OR($A42="",NOT(ISNUMBER($G42))),"",IF(AND($F42&lt;=AB$6,$G42&gt;=AB$5),IF(AB$5&gt;$N42,5,$K42)*10+IF(AND($F42&gt;=AB$5,$F42&lt;=AB$6),IF(AND($G42&gt;=AB$5,$G42&lt;=AB$6),5,IF($L42=1,2,1)),IF(AND($G42&gt;=AB$5,$G42&lt;=AB$6),IF($M42&gt;0,4,3),0)),IF(AND($D42&lt;=AB$6,$E42&gt;=AB$5),60,0)))</f>
        <v/>
      </c>
      <c r="AC42" s="80" t="str">
        <f>IF(OR($A42="",NOT(ISNUMBER($G42))),"",IF(AND($F42&lt;=AC$6,$G42&gt;=AC$5),IF(AC$5&gt;$N42,5,$K42)*10+IF(AND($F42&gt;=AC$5,$F42&lt;=AC$6),IF(AND($G42&gt;=AC$5,$G42&lt;=AC$6),5,IF($L42=1,2,1)),IF(AND($G42&gt;=AC$5,$G42&lt;=AC$6),IF($M42&gt;0,4,3),0)),IF(AND($D42&lt;=AC$6,$E42&gt;=AC$5),60,0)))</f>
        <v/>
      </c>
      <c r="AD42" s="80" t="str">
        <f>IF(OR($A42="",NOT(ISNUMBER($G42))),"",IF(AND($F42&lt;=AD$6,$G42&gt;=AD$5),IF(AD$5&gt;$N42,5,$K42)*10+IF(AND($F42&gt;=AD$5,$F42&lt;=AD$6),IF(AND($G42&gt;=AD$5,$G42&lt;=AD$6),5,IF($L42=1,2,1)),IF(AND($G42&gt;=AD$5,$G42&lt;=AD$6),IF($M42&gt;0,4,3),0)),IF(AND($D42&lt;=AD$6,$E42&gt;=AD$5),60,0)))</f>
        <v/>
      </c>
      <c r="AE42" s="80" t="str">
        <f>IF(OR($A42="",NOT(ISNUMBER($G42))),"",IF(AND($F42&lt;=AE$6,$G42&gt;=AE$5),IF(AE$5&gt;$N42,5,$K42)*10+IF(AND($F42&gt;=AE$5,$F42&lt;=AE$6),IF(AND($G42&gt;=AE$5,$G42&lt;=AE$6),5,IF($L42=1,2,1)),IF(AND($G42&gt;=AE$5,$G42&lt;=AE$6),IF($M42&gt;0,4,3),0)),IF(AND($D42&lt;=AE$6,$E42&gt;=AE$5),60,0)))</f>
        <v/>
      </c>
      <c r="AF42" s="80" t="str">
        <f>IF(OR($A42="",NOT(ISNUMBER($G42))),"",IF(AND($F42&lt;=AF$6,$G42&gt;=AF$5),IF(AF$5&gt;$N42,5,$K42)*10+IF(AND($F42&gt;=AF$5,$F42&lt;=AF$6),IF(AND($G42&gt;=AF$5,$G42&lt;=AF$6),5,IF($L42=1,2,1)),IF(AND($G42&gt;=AF$5,$G42&lt;=AF$6),IF($M42&gt;0,4,3),0)),IF(AND($D42&lt;=AF$6,$E42&gt;=AF$5),60,0)))</f>
        <v/>
      </c>
      <c r="AG42" s="80" t="str">
        <f>IF(OR($A42="",NOT(ISNUMBER($G42))),"",IF(AND($F42&lt;=AG$6,$G42&gt;=AG$5),IF(AG$5&gt;$N42,5,$K42)*10+IF(AND($F42&gt;=AG$5,$F42&lt;=AG$6),IF(AND($G42&gt;=AG$5,$G42&lt;=AG$6),5,IF($L42=1,2,1)),IF(AND($G42&gt;=AG$5,$G42&lt;=AG$6),IF($M42&gt;0,4,3),0)),IF(AND($D42&lt;=AG$6,$E42&gt;=AG$5),60,0)))</f>
        <v/>
      </c>
      <c r="AH42" s="80" t="str">
        <f>IF(OR($A42="",NOT(ISNUMBER($G42))),"",IF(AND($F42&lt;=AH$6,$G42&gt;=AH$5),IF(AH$5&gt;$N42,5,$K42)*10+IF(AND($F42&gt;=AH$5,$F42&lt;=AH$6),IF(AND($G42&gt;=AH$5,$G42&lt;=AH$6),5,IF($L42=1,2,1)),IF(AND($G42&gt;=AH$5,$G42&lt;=AH$6),IF($M42&gt;0,4,3),0)),IF(AND($D42&lt;=AH$6,$E42&gt;=AH$5),60,0)))</f>
        <v/>
      </c>
      <c r="AI42" s="80" t="str">
        <f>IF(OR($A42="",NOT(ISNUMBER($G42))),"",IF(AND($F42&lt;=AI$6,$G42&gt;=AI$5),IF(AI$5&gt;$N42,5,$K42)*10+IF(AND($F42&gt;=AI$5,$F42&lt;=AI$6),IF(AND($G42&gt;=AI$5,$G42&lt;=AI$6),5,IF($L42=1,2,1)),IF(AND($G42&gt;=AI$5,$G42&lt;=AI$6),IF($M42&gt;0,4,3),0)),IF(AND($D42&lt;=AI$6,$E42&gt;=AI$5),60,0)))</f>
        <v/>
      </c>
      <c r="AJ42" s="80" t="str">
        <f>IF(OR($A42="",NOT(ISNUMBER($G42))),"",IF(AND($F42&lt;=AJ$6,$G42&gt;=AJ$5),IF(AJ$5&gt;$N42,5,$K42)*10+IF(AND($F42&gt;=AJ$5,$F42&lt;=AJ$6),IF(AND($G42&gt;=AJ$5,$G42&lt;=AJ$6),5,IF($L42=1,2,1)),IF(AND($G42&gt;=AJ$5,$G42&lt;=AJ$6),IF($M42&gt;0,4,3),0)),IF(AND($D42&lt;=AJ$6,$E42&gt;=AJ$5),60,0)))</f>
        <v/>
      </c>
      <c r="AK42" s="80" t="str">
        <f>IF(OR($A42="",NOT(ISNUMBER($G42))),"",IF(AND($F42&lt;=AK$6,$G42&gt;=AK$5),IF(AK$5&gt;$N42,5,$K42)*10+IF(AND($F42&gt;=AK$5,$F42&lt;=AK$6),IF(AND($G42&gt;=AK$5,$G42&lt;=AK$6),5,IF($L42=1,2,1)),IF(AND($G42&gt;=AK$5,$G42&lt;=AK$6),IF($M42&gt;0,4,3),0)),IF(AND($D42&lt;=AK$6,$E42&gt;=AK$5),60,0)))</f>
        <v/>
      </c>
      <c r="AL42" s="80" t="str">
        <f>IF(OR($A42="",NOT(ISNUMBER($G42))),"",IF(AND($F42&lt;=AL$6,$G42&gt;=AL$5),IF(AL$5&gt;$N42,5,$K42)*10+IF(AND($F42&gt;=AL$5,$F42&lt;=AL$6),IF(AND($G42&gt;=AL$5,$G42&lt;=AL$6),5,IF($L42=1,2,1)),IF(AND($G42&gt;=AL$5,$G42&lt;=AL$6),IF($M42&gt;0,4,3),0)),IF(AND($D42&lt;=AL$6,$E42&gt;=AL$5),60,0)))</f>
        <v/>
      </c>
      <c r="AM42" s="80" t="str">
        <f>IF(OR($A42="",NOT(ISNUMBER($G42))),"",IF(AND($F42&lt;=AM$6,$G42&gt;=AM$5),IF(AM$5&gt;$N42,5,$K42)*10+IF(AND($F42&gt;=AM$5,$F42&lt;=AM$6),IF(AND($G42&gt;=AM$5,$G42&lt;=AM$6),5,IF($L42=1,2,1)),IF(AND($G42&gt;=AM$5,$G42&lt;=AM$6),IF($M42&gt;0,4,3),0)),IF(AND($D42&lt;=AM$6,$E42&gt;=AM$5),60,0)))</f>
        <v/>
      </c>
      <c r="AN42" s="80" t="str">
        <f>IF(OR($A42="",NOT(ISNUMBER($G42))),"",IF(AND($F42&lt;=AN$6,$G42&gt;=AN$5),IF(AN$5&gt;$N42,5,$K42)*10+IF(AND($F42&gt;=AN$5,$F42&lt;=AN$6),IF(AND($G42&gt;=AN$5,$G42&lt;=AN$6),5,IF($L42=1,2,1)),IF(AND($G42&gt;=AN$5,$G42&lt;=AN$6),IF($M42&gt;0,4,3),0)),IF(AND($D42&lt;=AN$6,$E42&gt;=AN$5),60,0)))</f>
        <v/>
      </c>
      <c r="AO42" s="80" t="str">
        <f>IF(OR($A42="",NOT(ISNUMBER($G42))),"",IF(AND($F42&lt;=AO$6,$G42&gt;=AO$5),IF(AO$5&gt;$N42,5,$K42)*10+IF(AND($F42&gt;=AO$5,$F42&lt;=AO$6),IF(AND($G42&gt;=AO$5,$G42&lt;=AO$6),5,IF($L42=1,2,1)),IF(AND($G42&gt;=AO$5,$G42&lt;=AO$6),IF($M42&gt;0,4,3),0)),IF(AND($D42&lt;=AO$6,$E42&gt;=AO$5),60,0)))</f>
        <v/>
      </c>
      <c r="AP42" s="80" t="str">
        <f>IF(OR($A42="",NOT(ISNUMBER($G42))),"",IF(AND($F42&lt;=AP$6,$G42&gt;=AP$5),IF(AP$5&gt;$N42,5,$K42)*10+IF(AND($F42&gt;=AP$5,$F42&lt;=AP$6),IF(AND($G42&gt;=AP$5,$G42&lt;=AP$6),5,IF($L42=1,2,1)),IF(AND($G42&gt;=AP$5,$G42&lt;=AP$6),IF($M42&gt;0,4,3),0)),IF(AND($D42&lt;=AP$6,$E42&gt;=AP$5),60,0)))</f>
        <v/>
      </c>
      <c r="AQ42" s="80" t="str">
        <f>IF(OR($A42="",NOT(ISNUMBER($G42))),"",IF(AND($F42&lt;=AQ$6,$G42&gt;=AQ$5),IF(AQ$5&gt;$N42,5,$K42)*10+IF(AND($F42&gt;=AQ$5,$F42&lt;=AQ$6),IF(AND($G42&gt;=AQ$5,$G42&lt;=AQ$6),5,IF($L42=1,2,1)),IF(AND($G42&gt;=AQ$5,$G42&lt;=AQ$6),IF($M42&gt;0,4,3),0)),IF(AND($D42&lt;=AQ$6,$E42&gt;=AQ$5),60,0)))</f>
        <v/>
      </c>
      <c r="AR42" s="80" t="str">
        <f>IF(OR($A42="",NOT(ISNUMBER($G42))),"",IF(AND($F42&lt;=AR$6,$G42&gt;=AR$5),IF(AR$5&gt;$N42,5,$K42)*10+IF(AND($F42&gt;=AR$5,$F42&lt;=AR$6),IF(AND($G42&gt;=AR$5,$G42&lt;=AR$6),5,IF($L42=1,2,1)),IF(AND($G42&gt;=AR$5,$G42&lt;=AR$6),IF($M42&gt;0,4,3),0)),IF(AND($D42&lt;=AR$6,$E42&gt;=AR$5),60,0)))</f>
        <v/>
      </c>
      <c r="AS42" s="80" t="str">
        <f>IF(OR($A42="",NOT(ISNUMBER($G42))),"",IF(AND($F42&lt;=AS$6,$G42&gt;=AS$5),IF(AS$5&gt;$N42,5,$K42)*10+IF(AND($F42&gt;=AS$5,$F42&lt;=AS$6),IF(AND($G42&gt;=AS$5,$G42&lt;=AS$6),5,IF($L42=1,2,1)),IF(AND($G42&gt;=AS$5,$G42&lt;=AS$6),IF($M42&gt;0,4,3),0)),IF(AND($D42&lt;=AS$6,$E42&gt;=AS$5),60,0)))</f>
        <v/>
      </c>
      <c r="AT42" s="80" t="str">
        <f>IF(OR($A42="",NOT(ISNUMBER($G42))),"",IF(AND($F42&lt;=AT$6,$G42&gt;=AT$5),IF(AT$5&gt;$N42,5,$K42)*10+IF(AND($F42&gt;=AT$5,$F42&lt;=AT$6),IF(AND($G42&gt;=AT$5,$G42&lt;=AT$6),5,IF($L42=1,2,1)),IF(AND($G42&gt;=AT$5,$G42&lt;=AT$6),IF($M42&gt;0,4,3),0)),IF(AND($D42&lt;=AT$6,$E42&gt;=AT$5),60,0)))</f>
        <v/>
      </c>
      <c r="AU42" s="80" t="str">
        <f>IF(OR($A42="",NOT(ISNUMBER($G42))),"",IF(AND($F42&lt;=AU$6,$G42&gt;=AU$5),IF(AU$5&gt;$N42,5,$K42)*10+IF(AND($F42&gt;=AU$5,$F42&lt;=AU$6),IF(AND($G42&gt;=AU$5,$G42&lt;=AU$6),5,IF($L42=1,2,1)),IF(AND($G42&gt;=AU$5,$G42&lt;=AU$6),IF($M42&gt;0,4,3),0)),IF(AND($D42&lt;=AU$6,$E42&gt;=AU$5),60,0)))</f>
        <v/>
      </c>
      <c r="AV42" s="80" t="str">
        <f>IF(OR($A42="",NOT(ISNUMBER($G42))),"",IF(AND($F42&lt;=AV$6,$G42&gt;=AV$5),IF(AV$5&gt;$N42,5,$K42)*10+IF(AND($F42&gt;=AV$5,$F42&lt;=AV$6),IF(AND($G42&gt;=AV$5,$G42&lt;=AV$6),5,IF($L42=1,2,1)),IF(AND($G42&gt;=AV$5,$G42&lt;=AV$6),IF($M42&gt;0,4,3),0)),IF(AND($D42&lt;=AV$6,$E42&gt;=AV$5),60,0)))</f>
        <v/>
      </c>
      <c r="AW42" s="80" t="str">
        <f>IF(OR($A42="",NOT(ISNUMBER($G42))),"",IF(AND($F42&lt;=AW$6,$G42&gt;=AW$5),IF(AW$5&gt;$N42,5,$K42)*10+IF(AND($F42&gt;=AW$5,$F42&lt;=AW$6),IF(AND($G42&gt;=AW$5,$G42&lt;=AW$6),5,IF($L42=1,2,1)),IF(AND($G42&gt;=AW$5,$G42&lt;=AW$6),IF($M42&gt;0,4,3),0)),IF(AND($D42&lt;=AW$6,$E42&gt;=AW$5),60,0)))</f>
        <v/>
      </c>
      <c r="AX42" s="80" t="str">
        <f>IF(OR($A42="",NOT(ISNUMBER($G42))),"",IF(AND($F42&lt;=AX$6,$G42&gt;=AX$5),IF(AX$5&gt;$N42,5,$K42)*10+IF(AND($F42&gt;=AX$5,$F42&lt;=AX$6),IF(AND($G42&gt;=AX$5,$G42&lt;=AX$6),5,IF($L42=1,2,1)),IF(AND($G42&gt;=AX$5,$G42&lt;=AX$6),IF($M42&gt;0,4,3),0)),IF(AND($D42&lt;=AX$6,$E42&gt;=AX$5),60,0)))</f>
        <v/>
      </c>
      <c r="AY42" s="80" t="str">
        <f>IF(OR($A42="",NOT(ISNUMBER($G42))),"",IF(AND($F42&lt;=AY$6,$G42&gt;=AY$5),IF(AY$5&gt;$N42,5,$K42)*10+IF(AND($F42&gt;=AY$5,$F42&lt;=AY$6),IF(AND($G42&gt;=AY$5,$G42&lt;=AY$6),5,IF($L42=1,2,1)),IF(AND($G42&gt;=AY$5,$G42&lt;=AY$6),IF($M42&gt;0,4,3),0)),IF(AND($D42&lt;=AY$6,$E42&gt;=AY$5),60,0)))</f>
        <v/>
      </c>
      <c r="AZ42" s="80" t="str">
        <f>IF(OR($A42="",NOT(ISNUMBER($G42))),"",IF(AND($F42&lt;=AZ$6,$G42&gt;=AZ$5),IF(AZ$5&gt;$N42,5,$K42)*10+IF(AND($F42&gt;=AZ$5,$F42&lt;=AZ$6),IF(AND($G42&gt;=AZ$5,$G42&lt;=AZ$6),5,IF($L42=1,2,1)),IF(AND($G42&gt;=AZ$5,$G42&lt;=AZ$6),IF($M42&gt;0,4,3),0)),IF(AND($D42&lt;=AZ$6,$E42&gt;=AZ$5),60,0)))</f>
        <v/>
      </c>
      <c r="BA42" s="80" t="str">
        <f>IF(OR($A42="",NOT(ISNUMBER($G42))),"",IF(AND($F42&lt;=BA$6,$G42&gt;=BA$5),IF(BA$5&gt;$N42,5,$K42)*10+IF(AND($F42&gt;=BA$5,$F42&lt;=BA$6),IF(AND($G42&gt;=BA$5,$G42&lt;=BA$6),5,IF($L42=1,2,1)),IF(AND($G42&gt;=BA$5,$G42&lt;=BA$6),IF($M42&gt;0,4,3),0)),IF(AND($D42&lt;=BA$6,$E42&gt;=BA$5),60,0)))</f>
        <v/>
      </c>
      <c r="BB42" s="80" t="str">
        <f>IF(OR($A42="",NOT(ISNUMBER($G42))),"",IF(AND($F42&lt;=BB$6,$G42&gt;=BB$5),IF(BB$5&gt;$N42,5,$K42)*10+IF(AND($F42&gt;=BB$5,$F42&lt;=BB$6),IF(AND($G42&gt;=BB$5,$G42&lt;=BB$6),5,IF($L42=1,2,1)),IF(AND($G42&gt;=BB$5,$G42&lt;=BB$6),IF($M42&gt;0,4,3),0)),IF(AND($D42&lt;=BB$6,$E42&gt;=BB$5),60,0)))</f>
        <v/>
      </c>
      <c r="BC42" s="80" t="str">
        <f>IF(OR($A42="",NOT(ISNUMBER($G42))),"",IF(AND($F42&lt;=BC$6,$G42&gt;=BC$5),IF(BC$5&gt;$N42,5,$K42)*10+IF(AND($F42&gt;=BC$5,$F42&lt;=BC$6),IF(AND($G42&gt;=BC$5,$G42&lt;=BC$6),5,IF($L42=1,2,1)),IF(AND($G42&gt;=BC$5,$G42&lt;=BC$6),IF($M42&gt;0,4,3),0)),IF(AND($D42&lt;=BC$6,$E42&gt;=BC$5),60,0)))</f>
        <v/>
      </c>
      <c r="BD42" s="80" t="str">
        <f>IF(OR($A42="",NOT(ISNUMBER($G42))),"",IF(AND($F42&lt;=BD$6,$G42&gt;=BD$5),IF(BD$5&gt;$N42,5,$K42)*10+IF(AND($F42&gt;=BD$5,$F42&lt;=BD$6),IF(AND($G42&gt;=BD$5,$G42&lt;=BD$6),5,IF($L42=1,2,1)),IF(AND($G42&gt;=BD$5,$G42&lt;=BD$6),IF($M42&gt;0,4,3),0)),IF(AND($D42&lt;=BD$6,$E42&gt;=BD$5),60,0)))</f>
        <v/>
      </c>
      <c r="BE42" s="80" t="str">
        <f>IF(OR($A42="",NOT(ISNUMBER($G42))),"",IF(AND($F42&lt;=BE$6,$G42&gt;=BE$5),IF(BE$5&gt;$N42,5,$K42)*10+IF(AND($F42&gt;=BE$5,$F42&lt;=BE$6),IF(AND($G42&gt;=BE$5,$G42&lt;=BE$6),5,IF($L42=1,2,1)),IF(AND($G42&gt;=BE$5,$G42&lt;=BE$6),IF($M42&gt;0,4,3),0)),IF(AND($D42&lt;=BE$6,$E42&gt;=BE$5),60,0)))</f>
        <v/>
      </c>
      <c r="BF42" s="80" t="str">
        <f>IF(OR($A42="",NOT(ISNUMBER($G42))),"",IF(AND($F42&lt;=BF$6,$G42&gt;=BF$5),IF(BF$5&gt;$N42,5,$K42)*10+IF(AND($F42&gt;=BF$5,$F42&lt;=BF$6),IF(AND($G42&gt;=BF$5,$G42&lt;=BF$6),5,IF($L42=1,2,1)),IF(AND($G42&gt;=BF$5,$G42&lt;=BF$6),IF($M42&gt;0,4,3),0)),IF(AND($D42&lt;=BF$6,$E42&gt;=BF$5),60,0)))</f>
        <v/>
      </c>
      <c r="BG42" s="80" t="str">
        <f>IF(OR($A42="",NOT(ISNUMBER($G42))),"",IF(AND($F42&lt;=BG$6,$G42&gt;=BG$5),IF(BG$5&gt;$N42,5,$K42)*10+IF(AND($F42&gt;=BG$5,$F42&lt;=BG$6),IF(AND($G42&gt;=BG$5,$G42&lt;=BG$6),5,IF($L42=1,2,1)),IF(AND($G42&gt;=BG$5,$G42&lt;=BG$6),IF($M42&gt;0,4,3),0)),IF(AND($D42&lt;=BG$6,$E42&gt;=BG$5),60,0)))</f>
        <v/>
      </c>
      <c r="BH42" s="80" t="str">
        <f>IF(OR($A42="",NOT(ISNUMBER($G42))),"",IF(AND($F42&lt;=BH$6,$G42&gt;=BH$5),IF(BH$5&gt;$N42,5,$K42)*10+IF(AND($F42&gt;=BH$5,$F42&lt;=BH$6),IF(AND($G42&gt;=BH$5,$G42&lt;=BH$6),5,IF($L42=1,2,1)),IF(AND($G42&gt;=BH$5,$G42&lt;=BH$6),IF($M42&gt;0,4,3),0)),IF(AND($D42&lt;=BH$6,$E42&gt;=BH$5),60,0)))</f>
        <v/>
      </c>
      <c r="BI42" s="80" t="str">
        <f>IF(OR($A42="",NOT(ISNUMBER($G42))),"",IF(AND($F42&lt;=BI$6,$G42&gt;=BI$5),IF(BI$5&gt;$N42,5,$K42)*10+IF(AND($F42&gt;=BI$5,$F42&lt;=BI$6),IF(AND($G42&gt;=BI$5,$G42&lt;=BI$6),5,IF($L42=1,2,1)),IF(AND($G42&gt;=BI$5,$G42&lt;=BI$6),IF($M42&gt;0,4,3),0)),IF(AND($D42&lt;=BI$6,$E42&gt;=BI$5),60,0)))</f>
        <v/>
      </c>
      <c r="BJ42" s="80" t="str">
        <f>IF(OR($A42="",NOT(ISNUMBER($G42))),"",IF(AND($F42&lt;=BJ$6,$G42&gt;=BJ$5),IF(BJ$5&gt;$N42,5,$K42)*10+IF(AND($F42&gt;=BJ$5,$F42&lt;=BJ$6),IF(AND($G42&gt;=BJ$5,$G42&lt;=BJ$6),5,IF($L42=1,2,1)),IF(AND($G42&gt;=BJ$5,$G42&lt;=BJ$6),IF($M42&gt;0,4,3),0)),IF(AND($D42&lt;=BJ$6,$E42&gt;=BJ$5),60,0)))</f>
        <v/>
      </c>
      <c r="BK42" s="80" t="str">
        <f>IF(OR($A42="",NOT(ISNUMBER($G42))),"",IF(AND($F42&lt;=BK$6,$G42&gt;=BK$5),IF(BK$5&gt;$N42,5,$K42)*10+IF(AND($F42&gt;=BK$5,$F42&lt;=BK$6),IF(AND($G42&gt;=BK$5,$G42&lt;=BK$6),5,IF($L42=1,2,1)),IF(AND($G42&gt;=BK$5,$G42&lt;=BK$6),IF($M42&gt;0,4,3),0)),IF(AND($D42&lt;=BK$6,$E42&gt;=BK$5),60,0)))</f>
        <v/>
      </c>
      <c r="BL42" s="80" t="str">
        <f>IF(OR($A42="",NOT(ISNUMBER($G42))),"",IF(AND($F42&lt;=BL$6,$G42&gt;=BL$5),IF(BL$5&gt;$N42,5,$K42)*10+IF(AND($F42&gt;=BL$5,$F42&lt;=BL$6),IF(AND($G42&gt;=BL$5,$G42&lt;=BL$6),5,IF($L42=1,2,1)),IF(AND($G42&gt;=BL$5,$G42&lt;=BL$6),IF($M42&gt;0,4,3),0)),IF(AND($D42&lt;=BL$6,$E42&gt;=BL$5),60,0)))</f>
        <v/>
      </c>
      <c r="BM42" s="80" t="str">
        <f>IF(OR($A42="",NOT(ISNUMBER($G42))),"",IF(AND($F42&lt;=BM$6,$G42&gt;=BM$5),IF(BM$5&gt;$N42,5,$K42)*10+IF(AND($F42&gt;=BM$5,$F42&lt;=BM$6),IF(AND($G42&gt;=BM$5,$G42&lt;=BM$6),5,IF($L42=1,2,1)),IF(AND($G42&gt;=BM$5,$G42&lt;=BM$6),IF($M42&gt;0,4,3),0)),IF(AND($D42&lt;=BM$6,$E42&gt;=BM$5),60,0)))</f>
        <v/>
      </c>
      <c r="BN42" s="80" t="str">
        <f>IF(OR($A42="",NOT(ISNUMBER($G42))),"",IF(AND($F42&lt;=BN$6,$G42&gt;=BN$5),IF(BN$5&gt;$N42,5,$K42)*10+IF(AND($F42&gt;=BN$5,$F42&lt;=BN$6),IF(AND($G42&gt;=BN$5,$G42&lt;=BN$6),5,IF($L42=1,2,1)),IF(AND($G42&gt;=BN$5,$G42&lt;=BN$6),IF($M42&gt;0,4,3),0)),IF(AND($D42&lt;=BN$6,$E42&gt;=BN$5),60,0)))</f>
        <v/>
      </c>
      <c r="BO42" s="80" t="str">
        <f>IF(OR($A42="",NOT(ISNUMBER($G42))),"",IF(AND($F42&lt;=BO$6,$G42&gt;=BO$5),IF(BO$5&gt;$N42,5,$K42)*10+IF(AND($F42&gt;=BO$5,$F42&lt;=BO$6),IF(AND($G42&gt;=BO$5,$G42&lt;=BO$6),5,IF($L42=1,2,1)),IF(AND($G42&gt;=BO$5,$G42&lt;=BO$6),IF($M42&gt;0,4,3),0)),IF(AND($D42&lt;=BO$6,$E42&gt;=BO$5),60,0)))</f>
        <v/>
      </c>
      <c r="BP42" s="80" t="str">
        <f>IF(OR($A42="",NOT(ISNUMBER($G42))),"",IF(AND($F42&lt;=BP$6,$G42&gt;=BP$5),IF(BP$5&gt;$N42,5,$K42)*10+IF(AND($F42&gt;=BP$5,$F42&lt;=BP$6),IF(AND($G42&gt;=BP$5,$G42&lt;=BP$6),5,IF($L42=1,2,1)),IF(AND($G42&gt;=BP$5,$G42&lt;=BP$6),IF($M42&gt;0,4,3),0)),IF(AND($D42&lt;=BP$6,$E42&gt;=BP$5),60,0)))</f>
        <v/>
      </c>
      <c r="BQ42" s="80" t="str">
        <f>IF(OR($A42="",NOT(ISNUMBER($G42))),"",IF(AND($F42&lt;=BQ$6,$G42&gt;=BQ$5),IF(BQ$5&gt;$N42,5,$K42)*10+IF(AND($F42&gt;=BQ$5,$F42&lt;=BQ$6),IF(AND($G42&gt;=BQ$5,$G42&lt;=BQ$6),5,IF($L42=1,2,1)),IF(AND($G42&gt;=BQ$5,$G42&lt;=BQ$6),IF($M42&gt;0,4,3),0)),IF(AND($D42&lt;=BQ$6,$E42&gt;=BQ$5),60,0)))</f>
        <v/>
      </c>
      <c r="BR42" s="80" t="str">
        <f>IF(OR($A42="",NOT(ISNUMBER($G42))),"",IF(AND($F42&lt;=BR$6,$G42&gt;=BR$5),IF(BR$5&gt;$N42,5,$K42)*10+IF(AND($F42&gt;=BR$5,$F42&lt;=BR$6),IF(AND($G42&gt;=BR$5,$G42&lt;=BR$6),5,IF($L42=1,2,1)),IF(AND($G42&gt;=BR$5,$G42&lt;=BR$6),IF($M42&gt;0,4,3),0)),IF(AND($D42&lt;=BR$6,$E42&gt;=BR$5),60,0)))</f>
        <v/>
      </c>
      <c r="BS42" s="80" t="str">
        <f>IF(OR($A42="",NOT(ISNUMBER($G42))),"",IF(AND($F42&lt;=BS$6,$G42&gt;=BS$5),IF(BS$5&gt;$N42,5,$K42)*10+IF(AND($F42&gt;=BS$5,$F42&lt;=BS$6),IF(AND($G42&gt;=BS$5,$G42&lt;=BS$6),5,IF($L42=1,2,1)),IF(AND($G42&gt;=BS$5,$G42&lt;=BS$6),IF($M42&gt;0,4,3),0)),IF(AND($D42&lt;=BS$6,$E42&gt;=BS$5),60,0)))</f>
        <v/>
      </c>
      <c r="BT42" s="80" t="str">
        <f>IF(OR($A42="",NOT(ISNUMBER($G42))),"",IF(AND($F42&lt;=BT$6,$G42&gt;=BT$5),IF(BT$5&gt;$N42,5,$K42)*10+IF(AND($F42&gt;=BT$5,$F42&lt;=BT$6),IF(AND($G42&gt;=BT$5,$G42&lt;=BT$6),5,IF($L42=1,2,1)),IF(AND($G42&gt;=BT$5,$G42&lt;=BT$6),IF($M42&gt;0,4,3),0)),IF(AND($D42&lt;=BT$6,$E42&gt;=BT$5),60,0)))</f>
        <v/>
      </c>
      <c r="BU42" s="80" t="str">
        <f>IF(OR($A42="",NOT(ISNUMBER($G42))),"",IF(AND($F42&lt;=BU$6,$G42&gt;=BU$5),IF(BU$5&gt;$N42,5,$K42)*10+IF(AND($F42&gt;=BU$5,$F42&lt;=BU$6),IF(AND($G42&gt;=BU$5,$G42&lt;=BU$6),5,IF($L42=1,2,1)),IF(AND($G42&gt;=BU$5,$G42&lt;=BU$6),IF($M42&gt;0,4,3),0)),IF(AND($D42&lt;=BU$6,$E42&gt;=BU$5),60,0)))</f>
        <v/>
      </c>
      <c r="BV42" s="80" t="str">
        <f>IF(OR($A42="",NOT(ISNUMBER($G42))),"",IF(AND($F42&lt;=BV$6,$G42&gt;=BV$5),IF(BV$5&gt;$N42,5,$K42)*10+IF(AND($F42&gt;=BV$5,$F42&lt;=BV$6),IF(AND($G42&gt;=BV$5,$G42&lt;=BV$6),5,IF($L42=1,2,1)),IF(AND($G42&gt;=BV$5,$G42&lt;=BV$6),IF($M42&gt;0,4,3),0)),IF(AND($D42&lt;=BV$6,$E42&gt;=BV$5),60,0)))</f>
        <v/>
      </c>
      <c r="BW42" s="80" t="str">
        <f>IF(OR($A42="",NOT(ISNUMBER($G42))),"",IF(AND($F42&lt;=BW$6,$G42&gt;=BW$5),IF(BW$5&gt;$N42,5,$K42)*10+IF(AND($F42&gt;=BW$5,$F42&lt;=BW$6),IF(AND($G42&gt;=BW$5,$G42&lt;=BW$6),5,IF($L42=1,2,1)),IF(AND($G42&gt;=BW$5,$G42&lt;=BW$6),IF($M42&gt;0,4,3),0)),IF(AND($D42&lt;=BW$6,$E42&gt;=BW$5),60,0)))</f>
        <v/>
      </c>
      <c r="BX42" s="80" t="str">
        <f>IF(OR($A42="",NOT(ISNUMBER($G42))),"",IF(AND($F42&lt;=BX$6,$G42&gt;=BX$5),IF(BX$5&gt;$N42,5,$K42)*10+IF(AND($F42&gt;=BX$5,$F42&lt;=BX$6),IF(AND($G42&gt;=BX$5,$G42&lt;=BX$6),5,IF($L42=1,2,1)),IF(AND($G42&gt;=BX$5,$G42&lt;=BX$6),IF($M42&gt;0,4,3),0)),IF(AND($D42&lt;=BX$6,$E42&gt;=BX$5),60,0)))</f>
        <v/>
      </c>
      <c r="BY42" s="80" t="str">
        <f>IF(OR($A42="",NOT(ISNUMBER($G42))),"",IF(AND($F42&lt;=BY$6,$G42&gt;=BY$5),IF(BY$5&gt;$N42,5,$K42)*10+IF(AND($F42&gt;=BY$5,$F42&lt;=BY$6),IF(AND($G42&gt;=BY$5,$G42&lt;=BY$6),5,IF($L42=1,2,1)),IF(AND($G42&gt;=BY$5,$G42&lt;=BY$6),IF($M42&gt;0,4,3),0)),IF(AND($D42&lt;=BY$6,$E42&gt;=BY$5),60,0)))</f>
        <v/>
      </c>
      <c r="BZ42" s="80" t="str">
        <f>IF(OR($A42="",NOT(ISNUMBER($G42))),"",IF(AND($F42&lt;=BZ$6,$G42&gt;=BZ$5),IF(BZ$5&gt;$N42,5,$K42)*10+IF(AND($F42&gt;=BZ$5,$F42&lt;=BZ$6),IF(AND($G42&gt;=BZ$5,$G42&lt;=BZ$6),5,IF($L42=1,2,1)),IF(AND($G42&gt;=BZ$5,$G42&lt;=BZ$6),IF($M42&gt;0,4,3),0)),IF(AND($D42&lt;=BZ$6,$E42&gt;=BZ$5),60,0)))</f>
        <v/>
      </c>
      <c r="CA42" s="80" t="str">
        <f>IF(OR($A42="",NOT(ISNUMBER($G42))),"",IF(AND($F42&lt;=CA$6,$G42&gt;=CA$5),IF(CA$5&gt;$N42,5,$K42)*10+IF(AND($F42&gt;=CA$5,$F42&lt;=CA$6),IF(AND($G42&gt;=CA$5,$G42&lt;=CA$6),5,IF($L42=1,2,1)),IF(AND($G42&gt;=CA$5,$G42&lt;=CA$6),IF($M42&gt;0,4,3),0)),IF(AND($D42&lt;=CA$6,$E42&gt;=CA$5),60,0)))</f>
        <v/>
      </c>
      <c r="CB42" s="80" t="str">
        <f>IF(OR($A42="",NOT(ISNUMBER($G42))),"",IF(AND($F42&lt;=CB$6,$G42&gt;=CB$5),IF(CB$5&gt;$N42,5,$K42)*10+IF(AND($F42&gt;=CB$5,$F42&lt;=CB$6),IF(AND($G42&gt;=CB$5,$G42&lt;=CB$6),5,IF($L42=1,2,1)),IF(AND($G42&gt;=CB$5,$G42&lt;=CB$6),IF($M42&gt;0,4,3),0)),IF(AND($D42&lt;=CB$6,$E42&gt;=CB$5),60,0)))</f>
        <v/>
      </c>
      <c r="CC42" s="80" t="str">
        <f>IF(OR($A42="",NOT(ISNUMBER($G42))),"",IF(AND($F42&lt;=CC$6,$G42&gt;=CC$5),IF(CC$5&gt;$N42,5,$K42)*10+IF(AND($F42&gt;=CC$5,$F42&lt;=CC$6),IF(AND($G42&gt;=CC$5,$G42&lt;=CC$6),5,IF($L42=1,2,1)),IF(AND($G42&gt;=CC$5,$G42&lt;=CC$6),IF($M42&gt;0,4,3),0)),IF(AND($D42&lt;=CC$6,$E42&gt;=CC$5),60,0)))</f>
        <v/>
      </c>
      <c r="CD42" s="80" t="str">
        <f>IF(OR($A42="",NOT(ISNUMBER($G42))),"",IF(AND($F42&lt;=CD$6,$G42&gt;=CD$5),IF(CD$5&gt;$N42,5,$K42)*10+IF(AND($F42&gt;=CD$5,$F42&lt;=CD$6),IF(AND($G42&gt;=CD$5,$G42&lt;=CD$6),5,IF($L42=1,2,1)),IF(AND($G42&gt;=CD$5,$G42&lt;=CD$6),IF($M42&gt;0,4,3),0)),IF(AND($D42&lt;=CD$6,$E42&gt;=CD$5),60,0)))</f>
        <v/>
      </c>
      <c r="CE42" s="80" t="str">
        <f>IF(OR($A42="",NOT(ISNUMBER($G42))),"",IF(AND($F42&lt;=CE$6,$G42&gt;=CE$5),IF(CE$5&gt;$N42,5,$K42)*10+IF(AND($F42&gt;=CE$5,$F42&lt;=CE$6),IF(AND($G42&gt;=CE$5,$G42&lt;=CE$6),5,IF($L42=1,2,1)),IF(AND($G42&gt;=CE$5,$G42&lt;=CE$6),IF($M42&gt;0,4,3),0)),IF(AND($D42&lt;=CE$6,$E42&gt;=CE$5),60,0)))</f>
        <v/>
      </c>
      <c r="CF42" s="80" t="str">
        <f>IF(OR($A42="",NOT(ISNUMBER($G42))),"",IF(AND($F42&lt;=CF$6,$G42&gt;=CF$5),IF(CF$5&gt;$N42,5,$K42)*10+IF(AND($F42&gt;=CF$5,$F42&lt;=CF$6),IF(AND($G42&gt;=CF$5,$G42&lt;=CF$6),5,IF($L42=1,2,1)),IF(AND($G42&gt;=CF$5,$G42&lt;=CF$6),IF($M42&gt;0,4,3),0)),IF(AND($D42&lt;=CF$6,$E42&gt;=CF$5),60,0)))</f>
        <v/>
      </c>
      <c r="CG42" s="80" t="str">
        <f>IF(OR($A42="",NOT(ISNUMBER($G42))),"",IF(AND($F42&lt;=CG$6,$G42&gt;=CG$5),IF(CG$5&gt;$N42,5,$K42)*10+IF(AND($F42&gt;=CG$5,$F42&lt;=CG$6),IF(AND($G42&gt;=CG$5,$G42&lt;=CG$6),5,IF($L42=1,2,1)),IF(AND($G42&gt;=CG$5,$G42&lt;=CG$6),IF($M42&gt;0,4,3),0)),IF(AND($D42&lt;=CG$6,$E42&gt;=CG$5),60,0)))</f>
        <v/>
      </c>
      <c r="CH42" s="80" t="str">
        <f>IF(OR($A42="",NOT(ISNUMBER($G42))),"",IF(AND($F42&lt;=CH$6,$G42&gt;=CH$5),IF(CH$5&gt;$N42,5,$K42)*10+IF(AND($F42&gt;=CH$5,$F42&lt;=CH$6),IF(AND($G42&gt;=CH$5,$G42&lt;=CH$6),5,IF($L42=1,2,1)),IF(AND($G42&gt;=CH$5,$G42&lt;=CH$6),IF($M42&gt;0,4,3),0)),IF(AND($D42&lt;=CH$6,$E42&gt;=CH$5),60,0)))</f>
        <v/>
      </c>
      <c r="CI42" s="80" t="str">
        <f>IF(OR($A42="",NOT(ISNUMBER($G42))),"",IF(AND($F42&lt;=CI$6,$G42&gt;=CI$5),IF(CI$5&gt;$N42,5,$K42)*10+IF(AND($F42&gt;=CI$5,$F42&lt;=CI$6),IF(AND($G42&gt;=CI$5,$G42&lt;=CI$6),5,IF($L42=1,2,1)),IF(AND($G42&gt;=CI$5,$G42&lt;=CI$6),IF($M42&gt;0,4,3),0)),IF(AND($D42&lt;=CI$6,$E42&gt;=CI$5),60,0)))</f>
        <v/>
      </c>
      <c r="CJ42" s="80" t="str">
        <f>IF(OR($A42="",NOT(ISNUMBER($G42))),"",IF(AND($F42&lt;=CJ$6,$G42&gt;=CJ$5),IF(CJ$5&gt;$N42,5,$K42)*10+IF(AND($F42&gt;=CJ$5,$F42&lt;=CJ$6),IF(AND($G42&gt;=CJ$5,$G42&lt;=CJ$6),5,IF($L42=1,2,1)),IF(AND($G42&gt;=CJ$5,$G42&lt;=CJ$6),IF($M42&gt;0,4,3),0)),IF(AND($D42&lt;=CJ$6,$E42&gt;=CJ$5),60,0)))</f>
        <v/>
      </c>
      <c r="CK42" s="80" t="str">
        <f>IF(OR($A42="",NOT(ISNUMBER($G42))),"",IF(AND($F42&lt;=CK$6,$G42&gt;=CK$5),IF(CK$5&gt;$N42,5,$K42)*10+IF(AND($F42&gt;=CK$5,$F42&lt;=CK$6),IF(AND($G42&gt;=CK$5,$G42&lt;=CK$6),5,IF($L42=1,2,1)),IF(AND($G42&gt;=CK$5,$G42&lt;=CK$6),IF($M42&gt;0,4,3),0)),IF(AND($D42&lt;=CK$6,$E42&gt;=CK$5),60,0)))</f>
        <v/>
      </c>
      <c r="CL42" s="80" t="str">
        <f>IF(OR($A42="",NOT(ISNUMBER($G42))),"",IF(AND($F42&lt;=CL$6,$G42&gt;=CL$5),IF(CL$5&gt;$N42,5,$K42)*10+IF(AND($F42&gt;=CL$5,$F42&lt;=CL$6),IF(AND($G42&gt;=CL$5,$G42&lt;=CL$6),5,IF($L42=1,2,1)),IF(AND($G42&gt;=CL$5,$G42&lt;=CL$6),IF($M42&gt;0,4,3),0)),IF(AND($D42&lt;=CL$6,$E42&gt;=CL$5),60,0)))</f>
        <v/>
      </c>
      <c r="CM42" s="80" t="str">
        <f>IF(OR($A42="",NOT(ISNUMBER($G42))),"",IF(AND($F42&lt;=CM$6,$G42&gt;=CM$5),IF(CM$5&gt;$N42,5,$K42)*10+IF(AND($F42&gt;=CM$5,$F42&lt;=CM$6),IF(AND($G42&gt;=CM$5,$G42&lt;=CM$6),5,IF($L42=1,2,1)),IF(AND($G42&gt;=CM$5,$G42&lt;=CM$6),IF($M42&gt;0,4,3),0)),IF(AND($D42&lt;=CM$6,$E42&gt;=CM$5),60,0)))</f>
        <v/>
      </c>
      <c r="CN42" s="80" t="str">
        <f>IF(OR($A42="",NOT(ISNUMBER($G42))),"",IF(AND($F42&lt;=CN$6,$G42&gt;=CN$5),IF(CN$5&gt;$N42,5,$K42)*10+IF(AND($F42&gt;=CN$5,$F42&lt;=CN$6),IF(AND($G42&gt;=CN$5,$G42&lt;=CN$6),5,IF($L42=1,2,1)),IF(AND($G42&gt;=CN$5,$G42&lt;=CN$6),IF($M42&gt;0,4,3),0)),IF(AND($D42&lt;=CN$6,$E42&gt;=CN$5),60,0)))</f>
        <v/>
      </c>
      <c r="CO42" s="80" t="str">
        <f>IF(OR($A42="",NOT(ISNUMBER($G42))),"",IF(AND($F42&lt;=CO$6,$G42&gt;=CO$5),IF(CO$5&gt;$N42,5,$K42)*10+IF(AND($F42&gt;=CO$5,$F42&lt;=CO$6),IF(AND($G42&gt;=CO$5,$G42&lt;=CO$6),5,IF($L42=1,2,1)),IF(AND($G42&gt;=CO$5,$G42&lt;=CO$6),IF($M42&gt;0,4,3),0)),IF(AND($D42&lt;=CO$6,$E42&gt;=CO$5),60,0)))</f>
        <v/>
      </c>
      <c r="CP42" s="80" t="str">
        <f>IF(OR($A42="",NOT(ISNUMBER($G42))),"",IF(AND($F42&lt;=CP$6,$G42&gt;=CP$5),IF(CP$5&gt;$N42,5,$K42)*10+IF(AND($F42&gt;=CP$5,$F42&lt;=CP$6),IF(AND($G42&gt;=CP$5,$G42&lt;=CP$6),5,IF($L42=1,2,1)),IF(AND($G42&gt;=CP$5,$G42&lt;=CP$6),IF($M42&gt;0,4,3),0)),IF(AND($D42&lt;=CP$6,$E42&gt;=CP$5),60,0)))</f>
        <v/>
      </c>
      <c r="CQ42" s="80" t="str">
        <f>IF(OR($A42="",NOT(ISNUMBER($G42))),"",IF(AND($F42&lt;=CQ$6,$G42&gt;=CQ$5),IF(CQ$5&gt;$N42,5,$K42)*10+IF(AND($F42&gt;=CQ$5,$F42&lt;=CQ$6),IF(AND($G42&gt;=CQ$5,$G42&lt;=CQ$6),5,IF($L42=1,2,1)),IF(AND($G42&gt;=CQ$5,$G42&lt;=CQ$6),IF($M42&gt;0,4,3),0)),IF(AND($D42&lt;=CQ$6,$E42&gt;=CQ$5),60,0)))</f>
        <v/>
      </c>
      <c r="CR42" s="80" t="str">
        <f>IF(OR($A42="",NOT(ISNUMBER($G42))),"",IF(AND($F42&lt;=CR$6,$G42&gt;=CR$5),IF(CR$5&gt;$N42,5,$K42)*10+IF(AND($F42&gt;=CR$5,$F42&lt;=CR$6),IF(AND($G42&gt;=CR$5,$G42&lt;=CR$6),5,IF($L42=1,2,1)),IF(AND($G42&gt;=CR$5,$G42&lt;=CR$6),IF($M42&gt;0,4,3),0)),IF(AND($D42&lt;=CR$6,$E42&gt;=CR$5),60,0)))</f>
        <v/>
      </c>
      <c r="CS42" s="80" t="str">
        <f>IF(OR($A42="",NOT(ISNUMBER($G42))),"",IF(AND($F42&lt;=CS$6,$G42&gt;=CS$5),IF(CS$5&gt;$N42,5,$K42)*10+IF(AND($F42&gt;=CS$5,$F42&lt;=CS$6),IF(AND($G42&gt;=CS$5,$G42&lt;=CS$6),5,IF($L42=1,2,1)),IF(AND($G42&gt;=CS$5,$G42&lt;=CS$6),IF($M42&gt;0,4,3),0)),IF(AND($D42&lt;=CS$6,$E42&gt;=CS$5),60,0)))</f>
        <v/>
      </c>
      <c r="CT42" s="80" t="str">
        <f>IF(OR($A42="",NOT(ISNUMBER($G42))),"",IF(AND($F42&lt;=CT$6,$G42&gt;=CT$5),IF(CT$5&gt;$N42,5,$K42)*10+IF(AND($F42&gt;=CT$5,$F42&lt;=CT$6),IF(AND($G42&gt;=CT$5,$G42&lt;=CT$6),5,IF($L42=1,2,1)),IF(AND($G42&gt;=CT$5,$G42&lt;=CT$6),IF($M42&gt;0,4,3),0)),IF(AND($D42&lt;=CT$6,$E42&gt;=CT$5),60,0)))</f>
        <v/>
      </c>
      <c r="CU42" s="80" t="str">
        <f>IF(OR($A42="",NOT(ISNUMBER($G42))),"",IF(AND($F42&lt;=CU$6,$G42&gt;=CU$5),IF(CU$5&gt;$N42,5,$K42)*10+IF(AND($F42&gt;=CU$5,$F42&lt;=CU$6),IF(AND($G42&gt;=CU$5,$G42&lt;=CU$6),5,IF($L42=1,2,1)),IF(AND($G42&gt;=CU$5,$G42&lt;=CU$6),IF($M42&gt;0,4,3),0)),IF(AND($D42&lt;=CU$6,$E42&gt;=CU$5),60,0)))</f>
        <v/>
      </c>
      <c r="CV42" s="80" t="str">
        <f>IF(OR($A42="",NOT(ISNUMBER($G42))),"",IF(AND($F42&lt;=CV$6,$G42&gt;=CV$5),IF(CV$5&gt;$N42,5,$K42)*10+IF(AND($F42&gt;=CV$5,$F42&lt;=CV$6),IF(AND($G42&gt;=CV$5,$G42&lt;=CV$6),5,IF($L42=1,2,1)),IF(AND($G42&gt;=CV$5,$G42&lt;=CV$6),IF($M42&gt;0,4,3),0)),IF(AND($D42&lt;=CV$6,$E42&gt;=CV$5),60,0)))</f>
        <v/>
      </c>
      <c r="CW42" s="80" t="str">
        <f>IF(OR($A42="",NOT(ISNUMBER($G42))),"",IF(AND($F42&lt;=CW$6,$G42&gt;=CW$5),IF(CW$5&gt;$N42,5,$K42)*10+IF(AND($F42&gt;=CW$5,$F42&lt;=CW$6),IF(AND($G42&gt;=CW$5,$G42&lt;=CW$6),5,IF($L42=1,2,1)),IF(AND($G42&gt;=CW$5,$G42&lt;=CW$6),IF($M42&gt;0,4,3),0)),IF(AND($D42&lt;=CW$6,$E42&gt;=CW$5),60,0)))</f>
        <v/>
      </c>
      <c r="CX42" s="80" t="str">
        <f>IF(OR($A42="",NOT(ISNUMBER($G42))),"",IF(AND($F42&lt;=CX$6,$G42&gt;=CX$5),IF(CX$5&gt;$N42,5,$K42)*10+IF(AND($F42&gt;=CX$5,$F42&lt;=CX$6),IF(AND($G42&gt;=CX$5,$G42&lt;=CX$6),5,IF($L42=1,2,1)),IF(AND($G42&gt;=CX$5,$G42&lt;=CX$6),IF($M42&gt;0,4,3),0)),IF(AND($D42&lt;=CX$6,$E42&gt;=CX$5),60,0)))</f>
        <v/>
      </c>
      <c r="CY42" s="80" t="str">
        <f>IF(OR($A42="",NOT(ISNUMBER($G42))),"",IF(AND($F42&lt;=CY$6,$G42&gt;=CY$5),IF(CY$5&gt;$N42,5,$K42)*10+IF(AND($F42&gt;=CY$5,$F42&lt;=CY$6),IF(AND($G42&gt;=CY$5,$G42&lt;=CY$6),5,IF($L42=1,2,1)),IF(AND($G42&gt;=CY$5,$G42&lt;=CY$6),IF($M42&gt;0,4,3),0)),IF(AND($D42&lt;=CY$6,$E42&gt;=CY$5),60,0)))</f>
        <v/>
      </c>
      <c r="CZ42" s="80" t="str">
        <f>IF(OR($A42="",NOT(ISNUMBER($G42))),"",IF(AND($F42&lt;=CZ$6,$G42&gt;=CZ$5),IF(CZ$5&gt;$N42,5,$K42)*10+IF(AND($F42&gt;=CZ$5,$F42&lt;=CZ$6),IF(AND($G42&gt;=CZ$5,$G42&lt;=CZ$6),5,IF($L42=1,2,1)),IF(AND($G42&gt;=CZ$5,$G42&lt;=CZ$6),IF($M42&gt;0,4,3),0)),IF(AND($D42&lt;=CZ$6,$E42&gt;=CZ$5),60,0)))</f>
        <v/>
      </c>
      <c r="DA42" s="80" t="str">
        <f>IF(OR($A42="",NOT(ISNUMBER($G42))),"",IF(AND($F42&lt;=DA$6,$G42&gt;=DA$5),IF(DA$5&gt;$N42,5,$K42)*10+IF(AND($F42&gt;=DA$5,$F42&lt;=DA$6),IF(AND($G42&gt;=DA$5,$G42&lt;=DA$6),5,IF($L42=1,2,1)),IF(AND($G42&gt;=DA$5,$G42&lt;=DA$6),IF($M42&gt;0,4,3),0)),IF(AND($D42&lt;=DA$6,$E42&gt;=DA$5),60,0)))</f>
        <v/>
      </c>
      <c r="DB42" s="80" t="str">
        <f>IF(OR($A42="",NOT(ISNUMBER($G42))),"",IF(AND($F42&lt;=DB$6,$G42&gt;=DB$5),IF(DB$5&gt;$N42,5,$K42)*10+IF(AND($F42&gt;=DB$5,$F42&lt;=DB$6),IF(AND($G42&gt;=DB$5,$G42&lt;=DB$6),5,IF($L42=1,2,1)),IF(AND($G42&gt;=DB$5,$G42&lt;=DB$6),IF($M42&gt;0,4,3),0)),IF(AND($D42&lt;=DB$6,$E42&gt;=DB$5),60,0)))</f>
        <v/>
      </c>
      <c r="DC42" s="80" t="str">
        <f>IF(OR($A42="",NOT(ISNUMBER($G42))),"",IF(AND($F42&lt;=DC$6,$G42&gt;=DC$5),IF(DC$5&gt;$N42,5,$K42)*10+IF(AND($F42&gt;=DC$5,$F42&lt;=DC$6),IF(AND($G42&gt;=DC$5,$G42&lt;=DC$6),5,IF($L42=1,2,1)),IF(AND($G42&gt;=DC$5,$G42&lt;=DC$6),IF($M42&gt;0,4,3),0)),IF(AND($D42&lt;=DC$6,$E42&gt;=DC$5),60,0)))</f>
        <v/>
      </c>
      <c r="DD42" s="80" t="str">
        <f>IF(OR($A42="",NOT(ISNUMBER($G42))),"",IF(AND($F42&lt;=DD$6,$G42&gt;=DD$5),IF(DD$5&gt;$N42,5,$K42)*10+IF(AND($F42&gt;=DD$5,$F42&lt;=DD$6),IF(AND($G42&gt;=DD$5,$G42&lt;=DD$6),5,IF($L42=1,2,1)),IF(AND($G42&gt;=DD$5,$G42&lt;=DD$6),IF($M42&gt;0,4,3),0)),IF(AND($D42&lt;=DD$6,$E42&gt;=DD$5),60,0)))</f>
        <v/>
      </c>
      <c r="DE42" s="80" t="str">
        <f>IF(OR($A42="",NOT(ISNUMBER($G42))),"",IF(AND($F42&lt;=DE$6,$G42&gt;=DE$5),IF(DE$5&gt;$N42,5,$K42)*10+IF(AND($F42&gt;=DE$5,$F42&lt;=DE$6),IF(AND($G42&gt;=DE$5,$G42&lt;=DE$6),5,IF($L42=1,2,1)),IF(AND($G42&gt;=DE$5,$G42&lt;=DE$6),IF($M42&gt;0,4,3),0)),IF(AND($D42&lt;=DE$6,$E42&gt;=DE$5),60,0)))</f>
        <v/>
      </c>
      <c r="DF42" s="80" t="str">
        <f>IF(OR($A42="",NOT(ISNUMBER($G42))),"",IF(AND($F42&lt;=DF$6,$G42&gt;=DF$5),IF(DF$5&gt;$N42,5,$K42)*10+IF(AND($F42&gt;=DF$5,$F42&lt;=DF$6),IF(AND($G42&gt;=DF$5,$G42&lt;=DF$6),5,IF($L42=1,2,1)),IF(AND($G42&gt;=DF$5,$G42&lt;=DF$6),IF($M42&gt;0,4,3),0)),IF(AND($D42&lt;=DF$6,$E42&gt;=DF$5),60,0)))</f>
        <v/>
      </c>
      <c r="DG42" s="80" t="str">
        <f>IF(OR($A42="",NOT(ISNUMBER($G42))),"",IF(AND($F42&lt;=DG$6,$G42&gt;=DG$5),IF(DG$5&gt;$N42,5,$K42)*10+IF(AND($F42&gt;=DG$5,$F42&lt;=DG$6),IF(AND($G42&gt;=DG$5,$G42&lt;=DG$6),5,IF($L42=1,2,1)),IF(AND($G42&gt;=DG$5,$G42&lt;=DG$6),IF($M42&gt;0,4,3),0)),IF(AND($D42&lt;=DG$6,$E42&gt;=DG$5),60,0)))</f>
        <v/>
      </c>
      <c r="DH42" s="80" t="str">
        <f>IF(OR($A42="",NOT(ISNUMBER($G42))),"",IF(AND($F42&lt;=DH$6,$G42&gt;=DH$5),IF(DH$5&gt;$N42,5,$K42)*10+IF(AND($F42&gt;=DH$5,$F42&lt;=DH$6),IF(AND($G42&gt;=DH$5,$G42&lt;=DH$6),5,IF($L42=1,2,1)),IF(AND($G42&gt;=DH$5,$G42&lt;=DH$6),IF($M42&gt;0,4,3),0)),IF(AND($D42&lt;=DH$6,$E42&gt;=DH$5),60,0)))</f>
        <v/>
      </c>
      <c r="DI42" s="80" t="str">
        <f>IF(OR($A42="",NOT(ISNUMBER($G42))),"",IF(AND($F42&lt;=DI$6,$G42&gt;=DI$5),IF(DI$5&gt;$N42,5,$K42)*10+IF(AND($F42&gt;=DI$5,$F42&lt;=DI$6),IF(AND($G42&gt;=DI$5,$G42&lt;=DI$6),5,IF($L42=1,2,1)),IF(AND($G42&gt;=DI$5,$G42&lt;=DI$6),IF($M42&gt;0,4,3),0)),IF(AND($D42&lt;=DI$6,$E42&gt;=DI$5),60,0)))</f>
        <v/>
      </c>
      <c r="DJ42" s="80" t="str">
        <f>IF(OR($A42="",NOT(ISNUMBER($G42))),"",IF(AND($F42&lt;=DJ$6,$G42&gt;=DJ$5),IF(DJ$5&gt;$N42,5,$K42)*10+IF(AND($F42&gt;=DJ$5,$F42&lt;=DJ$6),IF(AND($G42&gt;=DJ$5,$G42&lt;=DJ$6),5,IF($L42=1,2,1)),IF(AND($G42&gt;=DJ$5,$G42&lt;=DJ$6),IF($M42&gt;0,4,3),0)),IF(AND($D42&lt;=DJ$6,$E42&gt;=DJ$5),60,0)))</f>
        <v/>
      </c>
      <c r="DK42" s="80" t="str">
        <f>IF(OR($A42="",NOT(ISNUMBER($G42))),"",IF(AND($F42&lt;=DK$6,$G42&gt;=DK$5),IF(DK$5&gt;$N42,5,$K42)*10+IF(AND($F42&gt;=DK$5,$F42&lt;=DK$6),IF(AND($G42&gt;=DK$5,$G42&lt;=DK$6),5,IF($L42=1,2,1)),IF(AND($G42&gt;=DK$5,$G42&lt;=DK$6),IF($M42&gt;0,4,3),0)),IF(AND($D42&lt;=DK$6,$E42&gt;=DK$5),60,0)))</f>
        <v/>
      </c>
      <c r="DL42" s="80" t="str">
        <f>IF(OR($A42="",NOT(ISNUMBER($G42))),"",IF(AND($F42&lt;=DL$6,$G42&gt;=DL$5),IF(DL$5&gt;$N42,5,$K42)*10+IF(AND($F42&gt;=DL$5,$F42&lt;=DL$6),IF(AND($G42&gt;=DL$5,$G42&lt;=DL$6),5,IF($L42=1,2,1)),IF(AND($G42&gt;=DL$5,$G42&lt;=DL$6),IF($M42&gt;0,4,3),0)),IF(AND($D42&lt;=DL$6,$E42&gt;=DL$5),60,0)))</f>
        <v/>
      </c>
      <c r="DM42" s="80" t="str">
        <f>IF(OR($A42="",NOT(ISNUMBER($G42))),"",IF(AND($F42&lt;=DM$6,$G42&gt;=DM$5),IF(DM$5&gt;$N42,5,$K42)*10+IF(AND($F42&gt;=DM$5,$F42&lt;=DM$6),IF(AND($G42&gt;=DM$5,$G42&lt;=DM$6),5,IF($L42=1,2,1)),IF(AND($G42&gt;=DM$5,$G42&lt;=DM$6),IF($M42&gt;0,4,3),0)),IF(AND($D42&lt;=DM$6,$E42&gt;=DM$5),60,0)))</f>
        <v/>
      </c>
      <c r="DN42" s="80" t="str">
        <f>IF(OR($A42="",NOT(ISNUMBER($G42))),"",IF(AND($F42&lt;=DN$6,$G42&gt;=DN$5),IF(DN$5&gt;$N42,5,$K42)*10+IF(AND($F42&gt;=DN$5,$F42&lt;=DN$6),IF(AND($G42&gt;=DN$5,$G42&lt;=DN$6),5,IF($L42=1,2,1)),IF(AND($G42&gt;=DN$5,$G42&lt;=DN$6),IF($M42&gt;0,4,3),0)),IF(AND($D42&lt;=DN$6,$E42&gt;=DN$5),60,0)))</f>
        <v/>
      </c>
      <c r="DO42" s="80" t="str">
        <f>IF(OR($A42="",NOT(ISNUMBER($G42))),"",IF(AND($F42&lt;=DO$6,$G42&gt;=DO$5),IF(DO$5&gt;$N42,5,$K42)*10+IF(AND($F42&gt;=DO$5,$F42&lt;=DO$6),IF(AND($G42&gt;=DO$5,$G42&lt;=DO$6),5,IF($L42=1,2,1)),IF(AND($G42&gt;=DO$5,$G42&lt;=DO$6),IF($M42&gt;0,4,3),0)),IF(AND($D42&lt;=DO$6,$E42&gt;=DO$5),60,0)))</f>
        <v/>
      </c>
      <c r="DP42" s="80" t="str">
        <f>IF(OR($A42="",NOT(ISNUMBER($G42))),"",IF(AND($F42&lt;=DP$6,$G42&gt;=DP$5),IF(DP$5&gt;$N42,5,$K42)*10+IF(AND($F42&gt;=DP$5,$F42&lt;=DP$6),IF(AND($G42&gt;=DP$5,$G42&lt;=DP$6),5,IF($L42=1,2,1)),IF(AND($G42&gt;=DP$5,$G42&lt;=DP$6),IF($M42&gt;0,4,3),0)),IF(AND($D42&lt;=DP$6,$E42&gt;=DP$5),60,0)))</f>
        <v/>
      </c>
      <c r="DQ42" s="80" t="str">
        <f>IF(OR($A42="",NOT(ISNUMBER($G42))),"",IF(AND($F42&lt;=DQ$6,$G42&gt;=DQ$5),IF(DQ$5&gt;$N42,5,$K42)*10+IF(AND($F42&gt;=DQ$5,$F42&lt;=DQ$6),IF(AND($G42&gt;=DQ$5,$G42&lt;=DQ$6),5,IF($L42=1,2,1)),IF(AND($G42&gt;=DQ$5,$G42&lt;=DQ$6),IF($M42&gt;0,4,3),0)),IF(AND($D42&lt;=DQ$6,$E42&gt;=DQ$5),60,0)))</f>
        <v/>
      </c>
      <c r="DR42" s="80" t="str">
        <f>IF(OR($A42="",NOT(ISNUMBER($G42))),"",IF(AND($F42&lt;=DR$6,$G42&gt;=DR$5),IF(DR$5&gt;$N42,5,$K42)*10+IF(AND($F42&gt;=DR$5,$F42&lt;=DR$6),IF(AND($G42&gt;=DR$5,$G42&lt;=DR$6),5,IF($L42=1,2,1)),IF(AND($G42&gt;=DR$5,$G42&lt;=DR$6),IF($M42&gt;0,4,3),0)),IF(AND($D42&lt;=DR$6,$E42&gt;=DR$5),60,0)))</f>
        <v/>
      </c>
      <c r="DS42" s="80" t="str">
        <f>IF(OR($A42="",NOT(ISNUMBER($G42))),"",IF(AND($F42&lt;=DS$6,$G42&gt;=DS$5),IF(DS$5&gt;$N42,5,$K42)*10+IF(AND($F42&gt;=DS$5,$F42&lt;=DS$6),IF(AND($G42&gt;=DS$5,$G42&lt;=DS$6),5,IF($L42=1,2,1)),IF(AND($G42&gt;=DS$5,$G42&lt;=DS$6),IF($M42&gt;0,4,3),0)),IF(AND($D42&lt;=DS$6,$E42&gt;=DS$5),60,0)))</f>
        <v/>
      </c>
      <c r="DT42" s="80" t="str">
        <f>IF(OR($A42="",NOT(ISNUMBER($G42))),"",IF(AND($F42&lt;=DT$6,$G42&gt;=DT$5),IF(DT$5&gt;$N42,5,$K42)*10+IF(AND($F42&gt;=DT$5,$F42&lt;=DT$6),IF(AND($G42&gt;=DT$5,$G42&lt;=DT$6),5,IF($L42=1,2,1)),IF(AND($G42&gt;=DT$5,$G42&lt;=DT$6),IF($M42&gt;0,4,3),0)),IF(AND($D42&lt;=DT$6,$E42&gt;=DT$5),60,0)))</f>
        <v/>
      </c>
      <c r="DU42" s="80" t="str">
        <f>IF(OR($A42="",NOT(ISNUMBER($G42))),"",IF(AND($F42&lt;=DU$6,$G42&gt;=DU$5),IF(DU$5&gt;$N42,5,$K42)*10+IF(AND($F42&gt;=DU$5,$F42&lt;=DU$6),IF(AND($G42&gt;=DU$5,$G42&lt;=DU$6),5,IF($L42=1,2,1)),IF(AND($G42&gt;=DU$5,$G42&lt;=DU$6),IF($M42&gt;0,4,3),0)),IF(AND($D42&lt;=DU$6,$E42&gt;=DU$5),60,0)))</f>
        <v/>
      </c>
      <c r="DV42" s="80" t="str">
        <f>IF(OR($A42="",NOT(ISNUMBER($G42))),"",IF(AND($F42&lt;=DV$6,$G42&gt;=DV$5),IF(DV$5&gt;$N42,5,$K42)*10+IF(AND($F42&gt;=DV$5,$F42&lt;=DV$6),IF(AND($G42&gt;=DV$5,$G42&lt;=DV$6),5,IF($L42=1,2,1)),IF(AND($G42&gt;=DV$5,$G42&lt;=DV$6),IF($M42&gt;0,4,3),0)),IF(AND($D42&lt;=DV$6,$E42&gt;=DV$5),60,0)))</f>
        <v/>
      </c>
      <c r="DW42" s="80" t="str">
        <f>IF(OR($A42="",NOT(ISNUMBER($G42))),"",IF(AND($F42&lt;=DW$6,$G42&gt;=DW$5),IF(DW$5&gt;$N42,5,$K42)*10+IF(AND($F42&gt;=DW$5,$F42&lt;=DW$6),IF(AND($G42&gt;=DW$5,$G42&lt;=DW$6),5,IF($L42=1,2,1)),IF(AND($G42&gt;=DW$5,$G42&lt;=DW$6),IF($M42&gt;0,4,3),0)),IF(AND($D42&lt;=DW$6,$E42&gt;=DW$5),60,0)))</f>
        <v/>
      </c>
      <c r="DX42" s="80" t="str">
        <f>IF(OR($A42="",NOT(ISNUMBER($G42))),"",IF(AND($F42&lt;=DX$6,$G42&gt;=DX$5),IF(DX$5&gt;$N42,5,$K42)*10+IF(AND($F42&gt;=DX$5,$F42&lt;=DX$6),IF(AND($G42&gt;=DX$5,$G42&lt;=DX$6),5,IF($L42=1,2,1)),IF(AND($G42&gt;=DX$5,$G42&lt;=DX$6),IF($M42&gt;0,4,3),0)),IF(AND($D42&lt;=DX$6,$E42&gt;=DX$5),60,0)))</f>
        <v/>
      </c>
      <c r="DY42" s="80" t="str">
        <f>IF(OR($A42="",NOT(ISNUMBER($G42))),"",IF(AND($F42&lt;=DY$6,$G42&gt;=DY$5),IF(DY$5&gt;$N42,5,$K42)*10+IF(AND($F42&gt;=DY$5,$F42&lt;=DY$6),IF(AND($G42&gt;=DY$5,$G42&lt;=DY$6),5,IF($L42=1,2,1)),IF(AND($G42&gt;=DY$5,$G42&lt;=DY$6),IF($M42&gt;0,4,3),0)),IF(AND($D42&lt;=DY$6,$E42&gt;=DY$5),60,0)))</f>
        <v/>
      </c>
      <c r="DZ42" s="80" t="str">
        <f>IF(OR($A42="",NOT(ISNUMBER($G42))),"",IF(AND($F42&lt;=DZ$6,$G42&gt;=DZ$5),IF(DZ$5&gt;$N42,5,$K42)*10+IF(AND($F42&gt;=DZ$5,$F42&lt;=DZ$6),IF(AND($G42&gt;=DZ$5,$G42&lt;=DZ$6),5,IF($L42=1,2,1)),IF(AND($G42&gt;=DZ$5,$G42&lt;=DZ$6),IF($M42&gt;0,4,3),0)),IF(AND($D42&lt;=DZ$6,$E42&gt;=DZ$5),60,0)))</f>
        <v/>
      </c>
      <c r="EA42" s="80" t="str">
        <f>IF(OR($A42="",NOT(ISNUMBER($G42))),"",IF(AND($F42&lt;=EA$6,$G42&gt;=EA$5),IF(EA$5&gt;$N42,5,$K42)*10+IF(AND($F42&gt;=EA$5,$F42&lt;=EA$6),IF(AND($G42&gt;=EA$5,$G42&lt;=EA$6),5,IF($L42=1,2,1)),IF(AND($G42&gt;=EA$5,$G42&lt;=EA$6),IF($M42&gt;0,4,3),0)),IF(AND($D42&lt;=EA$6,$E42&gt;=EA$5),60,0)))</f>
        <v/>
      </c>
      <c r="EB42" s="80" t="str">
        <f>IF(OR($A42="",NOT(ISNUMBER($G42))),"",IF(AND($F42&lt;=EB$6,$G42&gt;=EB$5),IF(EB$5&gt;$N42,5,$K42)*10+IF(AND($F42&gt;=EB$5,$F42&lt;=EB$6),IF(AND($G42&gt;=EB$5,$G42&lt;=EB$6),5,IF($L42=1,2,1)),IF(AND($G42&gt;=EB$5,$G42&lt;=EB$6),IF($M42&gt;0,4,3),0)),IF(AND($D42&lt;=EB$6,$E42&gt;=EB$5),60,0)))</f>
        <v/>
      </c>
      <c r="EC42" s="80" t="str">
        <f>IF(OR($A42="",NOT(ISNUMBER($G42))),"",IF(AND($F42&lt;=EC$6,$G42&gt;=EC$5),IF(EC$5&gt;$N42,5,$K42)*10+IF(AND($F42&gt;=EC$5,$F42&lt;=EC$6),IF(AND($G42&gt;=EC$5,$G42&lt;=EC$6),5,IF($L42=1,2,1)),IF(AND($G42&gt;=EC$5,$G42&lt;=EC$6),IF($M42&gt;0,4,3),0)),IF(AND($D42&lt;=EC$6,$E42&gt;=EC$5),60,0)))</f>
        <v/>
      </c>
      <c r="ED42" s="80" t="str">
        <f>IF(OR($A42="",NOT(ISNUMBER($G42))),"",IF(AND($F42&lt;=ED$6,$G42&gt;=ED$5),IF(ED$5&gt;$N42,5,$K42)*10+IF(AND($F42&gt;=ED$5,$F42&lt;=ED$6),IF(AND($G42&gt;=ED$5,$G42&lt;=ED$6),5,IF($L42=1,2,1)),IF(AND($G42&gt;=ED$5,$G42&lt;=ED$6),IF($M42&gt;0,4,3),0)),IF(AND($D42&lt;=ED$6,$E42&gt;=ED$5),60,0)))</f>
        <v/>
      </c>
    </row>
    <row r="43" ht="18" customHeight="1">
      <c r="A43" s="52" t="str">
        <f>IF(Tasks!$B43="","",Tasks!$A43)</f>
        <v/>
      </c>
      <c r="B43" s="78" t="str">
        <f>IF(Tasks!$B43="","",Tasks!$B43)</f>
        <v/>
      </c>
      <c r="C43" s="25" t="str">
        <f>IF($B43="","",IF(AND(Tasks!$D43="",Tasks!$G43=""),"-",IF(Tasks!$D43="","",Tasks!$D43&amp;IF(OR(Tasks!$E43="",Tasks!$E43="FS"),IF(N(Tasks!$F43)=0,"","FS"),Tasks!$E43)&amp;IF(N(Tasks!$F43)=0,"",IF(Tasks!$F43&gt;0,"+","")&amp;Tasks!$F43))&amp;IF(AND(Tasks!$D43&lt;&gt;"",Tasks!$G43&lt;&gt;""),", ","")&amp;IF(Tasks!$G43="","",Tasks!$G43&amp;IF(OR(Tasks!$H43="",Tasks!$H43="FS"),IF(N(Tasks!$I43)=0,"","FS"),Tasks!$H43)&amp;IF(N(Tasks!$I43)=0,"",IF(Tasks!$I43&gt;0,"+","")&amp;Tasks!$I43))))</f>
        <v/>
      </c>
      <c r="D43" s="51" t="str">
        <f>IF(OR($B43="",Tasks!$Q43=""),"",Tasks!$Q43)</f>
        <v/>
      </c>
      <c r="E43" s="51" t="str">
        <f>IF(OR($B43="",Tasks!$R43=""),"",Tasks!$R43)</f>
        <v/>
      </c>
      <c r="F43" s="51" t="str">
        <f>IF(OR($B43="",Tasks!$S43=""),"",Tasks!$S43)</f>
        <v/>
      </c>
      <c r="G43" s="51" t="str">
        <f>IF(OR($B43="",Tasks!$T43=""),"",Tasks!$T43)</f>
        <v/>
      </c>
      <c r="H43" s="52" t="str">
        <f>IF($B43="","",Tasks!$AE43)</f>
        <v/>
      </c>
      <c r="I43" s="79" t="str">
        <f>IF($B43="","",Tasks!$AF43)</f>
        <v/>
      </c>
      <c r="J43" s="53" t="str">
        <f>IF(OR($B43="",Tasks!$V43=""),"",Tasks!$V43)</f>
        <v/>
      </c>
      <c r="K43" s="52" t="str">
        <f>IF($B43="","",Tasks!$AA43)</f>
        <v/>
      </c>
      <c r="L43" s="52" t="str">
        <f>IF($B43="","",Tasks!$AB43)</f>
        <v/>
      </c>
      <c r="M43" s="52" t="str">
        <f>IF($B43="","",Tasks!$Z43)</f>
        <v/>
      </c>
      <c r="N43" s="52" t="str">
        <f>IF(OR($B43="",Tasks!$AG43=""),"",Tasks!$AG43)</f>
        <v/>
      </c>
      <c r="O43" s="80" t="str">
        <f>IF(OR($A43="",NOT(ISNUMBER($G43))),"",IF(AND($F43&lt;=O$6,$G43&gt;=O$5),IF(O$5&gt;$N43,5,$K43)*10+IF(AND($F43&gt;=O$5,$F43&lt;=O$6),IF(AND($G43&gt;=O$5,$G43&lt;=O$6),5,IF($L43=1,2,1)),IF(AND($G43&gt;=O$5,$G43&lt;=O$6),IF($M43&gt;0,4,3),0)),IF(AND($D43&lt;=O$6,$E43&gt;=O$5),60,0)))</f>
        <v/>
      </c>
      <c r="P43" s="80" t="str">
        <f>IF(OR($A43="",NOT(ISNUMBER($G43))),"",IF(AND($F43&lt;=P$6,$G43&gt;=P$5),IF(P$5&gt;$N43,5,$K43)*10+IF(AND($F43&gt;=P$5,$F43&lt;=P$6),IF(AND($G43&gt;=P$5,$G43&lt;=P$6),5,IF($L43=1,2,1)),IF(AND($G43&gt;=P$5,$G43&lt;=P$6),IF($M43&gt;0,4,3),0)),IF(AND($D43&lt;=P$6,$E43&gt;=P$5),60,0)))</f>
        <v/>
      </c>
      <c r="Q43" s="80" t="str">
        <f>IF(OR($A43="",NOT(ISNUMBER($G43))),"",IF(AND($F43&lt;=Q$6,$G43&gt;=Q$5),IF(Q$5&gt;$N43,5,$K43)*10+IF(AND($F43&gt;=Q$5,$F43&lt;=Q$6),IF(AND($G43&gt;=Q$5,$G43&lt;=Q$6),5,IF($L43=1,2,1)),IF(AND($G43&gt;=Q$5,$G43&lt;=Q$6),IF($M43&gt;0,4,3),0)),IF(AND($D43&lt;=Q$6,$E43&gt;=Q$5),60,0)))</f>
        <v/>
      </c>
      <c r="R43" s="80" t="str">
        <f>IF(OR($A43="",NOT(ISNUMBER($G43))),"",IF(AND($F43&lt;=R$6,$G43&gt;=R$5),IF(R$5&gt;$N43,5,$K43)*10+IF(AND($F43&gt;=R$5,$F43&lt;=R$6),IF(AND($G43&gt;=R$5,$G43&lt;=R$6),5,IF($L43=1,2,1)),IF(AND($G43&gt;=R$5,$G43&lt;=R$6),IF($M43&gt;0,4,3),0)),IF(AND($D43&lt;=R$6,$E43&gt;=R$5),60,0)))</f>
        <v/>
      </c>
      <c r="S43" s="80" t="str">
        <f>IF(OR($A43="",NOT(ISNUMBER($G43))),"",IF(AND($F43&lt;=S$6,$G43&gt;=S$5),IF(S$5&gt;$N43,5,$K43)*10+IF(AND($F43&gt;=S$5,$F43&lt;=S$6),IF(AND($G43&gt;=S$5,$G43&lt;=S$6),5,IF($L43=1,2,1)),IF(AND($G43&gt;=S$5,$G43&lt;=S$6),IF($M43&gt;0,4,3),0)),IF(AND($D43&lt;=S$6,$E43&gt;=S$5),60,0)))</f>
        <v/>
      </c>
      <c r="T43" s="80" t="str">
        <f>IF(OR($A43="",NOT(ISNUMBER($G43))),"",IF(AND($F43&lt;=T$6,$G43&gt;=T$5),IF(T$5&gt;$N43,5,$K43)*10+IF(AND($F43&gt;=T$5,$F43&lt;=T$6),IF(AND($G43&gt;=T$5,$G43&lt;=T$6),5,IF($L43=1,2,1)),IF(AND($G43&gt;=T$5,$G43&lt;=T$6),IF($M43&gt;0,4,3),0)),IF(AND($D43&lt;=T$6,$E43&gt;=T$5),60,0)))</f>
        <v/>
      </c>
      <c r="U43" s="80" t="str">
        <f>IF(OR($A43="",NOT(ISNUMBER($G43))),"",IF(AND($F43&lt;=U$6,$G43&gt;=U$5),IF(U$5&gt;$N43,5,$K43)*10+IF(AND($F43&gt;=U$5,$F43&lt;=U$6),IF(AND($G43&gt;=U$5,$G43&lt;=U$6),5,IF($L43=1,2,1)),IF(AND($G43&gt;=U$5,$G43&lt;=U$6),IF($M43&gt;0,4,3),0)),IF(AND($D43&lt;=U$6,$E43&gt;=U$5),60,0)))</f>
        <v/>
      </c>
      <c r="V43" s="80" t="str">
        <f>IF(OR($A43="",NOT(ISNUMBER($G43))),"",IF(AND($F43&lt;=V$6,$G43&gt;=V$5),IF(V$5&gt;$N43,5,$K43)*10+IF(AND($F43&gt;=V$5,$F43&lt;=V$6),IF(AND($G43&gt;=V$5,$G43&lt;=V$6),5,IF($L43=1,2,1)),IF(AND($G43&gt;=V$5,$G43&lt;=V$6),IF($M43&gt;0,4,3),0)),IF(AND($D43&lt;=V$6,$E43&gt;=V$5),60,0)))</f>
        <v/>
      </c>
      <c r="W43" s="80" t="str">
        <f>IF(OR($A43="",NOT(ISNUMBER($G43))),"",IF(AND($F43&lt;=W$6,$G43&gt;=W$5),IF(W$5&gt;$N43,5,$K43)*10+IF(AND($F43&gt;=W$5,$F43&lt;=W$6),IF(AND($G43&gt;=W$5,$G43&lt;=W$6),5,IF($L43=1,2,1)),IF(AND($G43&gt;=W$5,$G43&lt;=W$6),IF($M43&gt;0,4,3),0)),IF(AND($D43&lt;=W$6,$E43&gt;=W$5),60,0)))</f>
        <v/>
      </c>
      <c r="X43" s="80" t="str">
        <f>IF(OR($A43="",NOT(ISNUMBER($G43))),"",IF(AND($F43&lt;=X$6,$G43&gt;=X$5),IF(X$5&gt;$N43,5,$K43)*10+IF(AND($F43&gt;=X$5,$F43&lt;=X$6),IF(AND($G43&gt;=X$5,$G43&lt;=X$6),5,IF($L43=1,2,1)),IF(AND($G43&gt;=X$5,$G43&lt;=X$6),IF($M43&gt;0,4,3),0)),IF(AND($D43&lt;=X$6,$E43&gt;=X$5),60,0)))</f>
        <v/>
      </c>
      <c r="Y43" s="80" t="str">
        <f>IF(OR($A43="",NOT(ISNUMBER($G43))),"",IF(AND($F43&lt;=Y$6,$G43&gt;=Y$5),IF(Y$5&gt;$N43,5,$K43)*10+IF(AND($F43&gt;=Y$5,$F43&lt;=Y$6),IF(AND($G43&gt;=Y$5,$G43&lt;=Y$6),5,IF($L43=1,2,1)),IF(AND($G43&gt;=Y$5,$G43&lt;=Y$6),IF($M43&gt;0,4,3),0)),IF(AND($D43&lt;=Y$6,$E43&gt;=Y$5),60,0)))</f>
        <v/>
      </c>
      <c r="Z43" s="80" t="str">
        <f>IF(OR($A43="",NOT(ISNUMBER($G43))),"",IF(AND($F43&lt;=Z$6,$G43&gt;=Z$5),IF(Z$5&gt;$N43,5,$K43)*10+IF(AND($F43&gt;=Z$5,$F43&lt;=Z$6),IF(AND($G43&gt;=Z$5,$G43&lt;=Z$6),5,IF($L43=1,2,1)),IF(AND($G43&gt;=Z$5,$G43&lt;=Z$6),IF($M43&gt;0,4,3),0)),IF(AND($D43&lt;=Z$6,$E43&gt;=Z$5),60,0)))</f>
        <v/>
      </c>
      <c r="AA43" s="80" t="str">
        <f>IF(OR($A43="",NOT(ISNUMBER($G43))),"",IF(AND($F43&lt;=AA$6,$G43&gt;=AA$5),IF(AA$5&gt;$N43,5,$K43)*10+IF(AND($F43&gt;=AA$5,$F43&lt;=AA$6),IF(AND($G43&gt;=AA$5,$G43&lt;=AA$6),5,IF($L43=1,2,1)),IF(AND($G43&gt;=AA$5,$G43&lt;=AA$6),IF($M43&gt;0,4,3),0)),IF(AND($D43&lt;=AA$6,$E43&gt;=AA$5),60,0)))</f>
        <v/>
      </c>
      <c r="AB43" s="80" t="str">
        <f>IF(OR($A43="",NOT(ISNUMBER($G43))),"",IF(AND($F43&lt;=AB$6,$G43&gt;=AB$5),IF(AB$5&gt;$N43,5,$K43)*10+IF(AND($F43&gt;=AB$5,$F43&lt;=AB$6),IF(AND($G43&gt;=AB$5,$G43&lt;=AB$6),5,IF($L43=1,2,1)),IF(AND($G43&gt;=AB$5,$G43&lt;=AB$6),IF($M43&gt;0,4,3),0)),IF(AND($D43&lt;=AB$6,$E43&gt;=AB$5),60,0)))</f>
        <v/>
      </c>
      <c r="AC43" s="80" t="str">
        <f>IF(OR($A43="",NOT(ISNUMBER($G43))),"",IF(AND($F43&lt;=AC$6,$G43&gt;=AC$5),IF(AC$5&gt;$N43,5,$K43)*10+IF(AND($F43&gt;=AC$5,$F43&lt;=AC$6),IF(AND($G43&gt;=AC$5,$G43&lt;=AC$6),5,IF($L43=1,2,1)),IF(AND($G43&gt;=AC$5,$G43&lt;=AC$6),IF($M43&gt;0,4,3),0)),IF(AND($D43&lt;=AC$6,$E43&gt;=AC$5),60,0)))</f>
        <v/>
      </c>
      <c r="AD43" s="80" t="str">
        <f>IF(OR($A43="",NOT(ISNUMBER($G43))),"",IF(AND($F43&lt;=AD$6,$G43&gt;=AD$5),IF(AD$5&gt;$N43,5,$K43)*10+IF(AND($F43&gt;=AD$5,$F43&lt;=AD$6),IF(AND($G43&gt;=AD$5,$G43&lt;=AD$6),5,IF($L43=1,2,1)),IF(AND($G43&gt;=AD$5,$G43&lt;=AD$6),IF($M43&gt;0,4,3),0)),IF(AND($D43&lt;=AD$6,$E43&gt;=AD$5),60,0)))</f>
        <v/>
      </c>
      <c r="AE43" s="80" t="str">
        <f>IF(OR($A43="",NOT(ISNUMBER($G43))),"",IF(AND($F43&lt;=AE$6,$G43&gt;=AE$5),IF(AE$5&gt;$N43,5,$K43)*10+IF(AND($F43&gt;=AE$5,$F43&lt;=AE$6),IF(AND($G43&gt;=AE$5,$G43&lt;=AE$6),5,IF($L43=1,2,1)),IF(AND($G43&gt;=AE$5,$G43&lt;=AE$6),IF($M43&gt;0,4,3),0)),IF(AND($D43&lt;=AE$6,$E43&gt;=AE$5),60,0)))</f>
        <v/>
      </c>
      <c r="AF43" s="80" t="str">
        <f>IF(OR($A43="",NOT(ISNUMBER($G43))),"",IF(AND($F43&lt;=AF$6,$G43&gt;=AF$5),IF(AF$5&gt;$N43,5,$K43)*10+IF(AND($F43&gt;=AF$5,$F43&lt;=AF$6),IF(AND($G43&gt;=AF$5,$G43&lt;=AF$6),5,IF($L43=1,2,1)),IF(AND($G43&gt;=AF$5,$G43&lt;=AF$6),IF($M43&gt;0,4,3),0)),IF(AND($D43&lt;=AF$6,$E43&gt;=AF$5),60,0)))</f>
        <v/>
      </c>
      <c r="AG43" s="80" t="str">
        <f>IF(OR($A43="",NOT(ISNUMBER($G43))),"",IF(AND($F43&lt;=AG$6,$G43&gt;=AG$5),IF(AG$5&gt;$N43,5,$K43)*10+IF(AND($F43&gt;=AG$5,$F43&lt;=AG$6),IF(AND($G43&gt;=AG$5,$G43&lt;=AG$6),5,IF($L43=1,2,1)),IF(AND($G43&gt;=AG$5,$G43&lt;=AG$6),IF($M43&gt;0,4,3),0)),IF(AND($D43&lt;=AG$6,$E43&gt;=AG$5),60,0)))</f>
        <v/>
      </c>
      <c r="AH43" s="80" t="str">
        <f>IF(OR($A43="",NOT(ISNUMBER($G43))),"",IF(AND($F43&lt;=AH$6,$G43&gt;=AH$5),IF(AH$5&gt;$N43,5,$K43)*10+IF(AND($F43&gt;=AH$5,$F43&lt;=AH$6),IF(AND($G43&gt;=AH$5,$G43&lt;=AH$6),5,IF($L43=1,2,1)),IF(AND($G43&gt;=AH$5,$G43&lt;=AH$6),IF($M43&gt;0,4,3),0)),IF(AND($D43&lt;=AH$6,$E43&gt;=AH$5),60,0)))</f>
        <v/>
      </c>
      <c r="AI43" s="80" t="str">
        <f>IF(OR($A43="",NOT(ISNUMBER($G43))),"",IF(AND($F43&lt;=AI$6,$G43&gt;=AI$5),IF(AI$5&gt;$N43,5,$K43)*10+IF(AND($F43&gt;=AI$5,$F43&lt;=AI$6),IF(AND($G43&gt;=AI$5,$G43&lt;=AI$6),5,IF($L43=1,2,1)),IF(AND($G43&gt;=AI$5,$G43&lt;=AI$6),IF($M43&gt;0,4,3),0)),IF(AND($D43&lt;=AI$6,$E43&gt;=AI$5),60,0)))</f>
        <v/>
      </c>
      <c r="AJ43" s="80" t="str">
        <f>IF(OR($A43="",NOT(ISNUMBER($G43))),"",IF(AND($F43&lt;=AJ$6,$G43&gt;=AJ$5),IF(AJ$5&gt;$N43,5,$K43)*10+IF(AND($F43&gt;=AJ$5,$F43&lt;=AJ$6),IF(AND($G43&gt;=AJ$5,$G43&lt;=AJ$6),5,IF($L43=1,2,1)),IF(AND($G43&gt;=AJ$5,$G43&lt;=AJ$6),IF($M43&gt;0,4,3),0)),IF(AND($D43&lt;=AJ$6,$E43&gt;=AJ$5),60,0)))</f>
        <v/>
      </c>
      <c r="AK43" s="80" t="str">
        <f>IF(OR($A43="",NOT(ISNUMBER($G43))),"",IF(AND($F43&lt;=AK$6,$G43&gt;=AK$5),IF(AK$5&gt;$N43,5,$K43)*10+IF(AND($F43&gt;=AK$5,$F43&lt;=AK$6),IF(AND($G43&gt;=AK$5,$G43&lt;=AK$6),5,IF($L43=1,2,1)),IF(AND($G43&gt;=AK$5,$G43&lt;=AK$6),IF($M43&gt;0,4,3),0)),IF(AND($D43&lt;=AK$6,$E43&gt;=AK$5),60,0)))</f>
        <v/>
      </c>
      <c r="AL43" s="80" t="str">
        <f>IF(OR($A43="",NOT(ISNUMBER($G43))),"",IF(AND($F43&lt;=AL$6,$G43&gt;=AL$5),IF(AL$5&gt;$N43,5,$K43)*10+IF(AND($F43&gt;=AL$5,$F43&lt;=AL$6),IF(AND($G43&gt;=AL$5,$G43&lt;=AL$6),5,IF($L43=1,2,1)),IF(AND($G43&gt;=AL$5,$G43&lt;=AL$6),IF($M43&gt;0,4,3),0)),IF(AND($D43&lt;=AL$6,$E43&gt;=AL$5),60,0)))</f>
        <v/>
      </c>
      <c r="AM43" s="80" t="str">
        <f>IF(OR($A43="",NOT(ISNUMBER($G43))),"",IF(AND($F43&lt;=AM$6,$G43&gt;=AM$5),IF(AM$5&gt;$N43,5,$K43)*10+IF(AND($F43&gt;=AM$5,$F43&lt;=AM$6),IF(AND($G43&gt;=AM$5,$G43&lt;=AM$6),5,IF($L43=1,2,1)),IF(AND($G43&gt;=AM$5,$G43&lt;=AM$6),IF($M43&gt;0,4,3),0)),IF(AND($D43&lt;=AM$6,$E43&gt;=AM$5),60,0)))</f>
        <v/>
      </c>
      <c r="AN43" s="80" t="str">
        <f>IF(OR($A43="",NOT(ISNUMBER($G43))),"",IF(AND($F43&lt;=AN$6,$G43&gt;=AN$5),IF(AN$5&gt;$N43,5,$K43)*10+IF(AND($F43&gt;=AN$5,$F43&lt;=AN$6),IF(AND($G43&gt;=AN$5,$G43&lt;=AN$6),5,IF($L43=1,2,1)),IF(AND($G43&gt;=AN$5,$G43&lt;=AN$6),IF($M43&gt;0,4,3),0)),IF(AND($D43&lt;=AN$6,$E43&gt;=AN$5),60,0)))</f>
        <v/>
      </c>
      <c r="AO43" s="80" t="str">
        <f>IF(OR($A43="",NOT(ISNUMBER($G43))),"",IF(AND($F43&lt;=AO$6,$G43&gt;=AO$5),IF(AO$5&gt;$N43,5,$K43)*10+IF(AND($F43&gt;=AO$5,$F43&lt;=AO$6),IF(AND($G43&gt;=AO$5,$G43&lt;=AO$6),5,IF($L43=1,2,1)),IF(AND($G43&gt;=AO$5,$G43&lt;=AO$6),IF($M43&gt;0,4,3),0)),IF(AND($D43&lt;=AO$6,$E43&gt;=AO$5),60,0)))</f>
        <v/>
      </c>
      <c r="AP43" s="80" t="str">
        <f>IF(OR($A43="",NOT(ISNUMBER($G43))),"",IF(AND($F43&lt;=AP$6,$G43&gt;=AP$5),IF(AP$5&gt;$N43,5,$K43)*10+IF(AND($F43&gt;=AP$5,$F43&lt;=AP$6),IF(AND($G43&gt;=AP$5,$G43&lt;=AP$6),5,IF($L43=1,2,1)),IF(AND($G43&gt;=AP$5,$G43&lt;=AP$6),IF($M43&gt;0,4,3),0)),IF(AND($D43&lt;=AP$6,$E43&gt;=AP$5),60,0)))</f>
        <v/>
      </c>
      <c r="AQ43" s="80" t="str">
        <f>IF(OR($A43="",NOT(ISNUMBER($G43))),"",IF(AND($F43&lt;=AQ$6,$G43&gt;=AQ$5),IF(AQ$5&gt;$N43,5,$K43)*10+IF(AND($F43&gt;=AQ$5,$F43&lt;=AQ$6),IF(AND($G43&gt;=AQ$5,$G43&lt;=AQ$6),5,IF($L43=1,2,1)),IF(AND($G43&gt;=AQ$5,$G43&lt;=AQ$6),IF($M43&gt;0,4,3),0)),IF(AND($D43&lt;=AQ$6,$E43&gt;=AQ$5),60,0)))</f>
        <v/>
      </c>
      <c r="AR43" s="80" t="str">
        <f>IF(OR($A43="",NOT(ISNUMBER($G43))),"",IF(AND($F43&lt;=AR$6,$G43&gt;=AR$5),IF(AR$5&gt;$N43,5,$K43)*10+IF(AND($F43&gt;=AR$5,$F43&lt;=AR$6),IF(AND($G43&gt;=AR$5,$G43&lt;=AR$6),5,IF($L43=1,2,1)),IF(AND($G43&gt;=AR$5,$G43&lt;=AR$6),IF($M43&gt;0,4,3),0)),IF(AND($D43&lt;=AR$6,$E43&gt;=AR$5),60,0)))</f>
        <v/>
      </c>
      <c r="AS43" s="80" t="str">
        <f>IF(OR($A43="",NOT(ISNUMBER($G43))),"",IF(AND($F43&lt;=AS$6,$G43&gt;=AS$5),IF(AS$5&gt;$N43,5,$K43)*10+IF(AND($F43&gt;=AS$5,$F43&lt;=AS$6),IF(AND($G43&gt;=AS$5,$G43&lt;=AS$6),5,IF($L43=1,2,1)),IF(AND($G43&gt;=AS$5,$G43&lt;=AS$6),IF($M43&gt;0,4,3),0)),IF(AND($D43&lt;=AS$6,$E43&gt;=AS$5),60,0)))</f>
        <v/>
      </c>
      <c r="AT43" s="80" t="str">
        <f>IF(OR($A43="",NOT(ISNUMBER($G43))),"",IF(AND($F43&lt;=AT$6,$G43&gt;=AT$5),IF(AT$5&gt;$N43,5,$K43)*10+IF(AND($F43&gt;=AT$5,$F43&lt;=AT$6),IF(AND($G43&gt;=AT$5,$G43&lt;=AT$6),5,IF($L43=1,2,1)),IF(AND($G43&gt;=AT$5,$G43&lt;=AT$6),IF($M43&gt;0,4,3),0)),IF(AND($D43&lt;=AT$6,$E43&gt;=AT$5),60,0)))</f>
        <v/>
      </c>
      <c r="AU43" s="80" t="str">
        <f>IF(OR($A43="",NOT(ISNUMBER($G43))),"",IF(AND($F43&lt;=AU$6,$G43&gt;=AU$5),IF(AU$5&gt;$N43,5,$K43)*10+IF(AND($F43&gt;=AU$5,$F43&lt;=AU$6),IF(AND($G43&gt;=AU$5,$G43&lt;=AU$6),5,IF($L43=1,2,1)),IF(AND($G43&gt;=AU$5,$G43&lt;=AU$6),IF($M43&gt;0,4,3),0)),IF(AND($D43&lt;=AU$6,$E43&gt;=AU$5),60,0)))</f>
        <v/>
      </c>
      <c r="AV43" s="80" t="str">
        <f>IF(OR($A43="",NOT(ISNUMBER($G43))),"",IF(AND($F43&lt;=AV$6,$G43&gt;=AV$5),IF(AV$5&gt;$N43,5,$K43)*10+IF(AND($F43&gt;=AV$5,$F43&lt;=AV$6),IF(AND($G43&gt;=AV$5,$G43&lt;=AV$6),5,IF($L43=1,2,1)),IF(AND($G43&gt;=AV$5,$G43&lt;=AV$6),IF($M43&gt;0,4,3),0)),IF(AND($D43&lt;=AV$6,$E43&gt;=AV$5),60,0)))</f>
        <v/>
      </c>
      <c r="AW43" s="80" t="str">
        <f>IF(OR($A43="",NOT(ISNUMBER($G43))),"",IF(AND($F43&lt;=AW$6,$G43&gt;=AW$5),IF(AW$5&gt;$N43,5,$K43)*10+IF(AND($F43&gt;=AW$5,$F43&lt;=AW$6),IF(AND($G43&gt;=AW$5,$G43&lt;=AW$6),5,IF($L43=1,2,1)),IF(AND($G43&gt;=AW$5,$G43&lt;=AW$6),IF($M43&gt;0,4,3),0)),IF(AND($D43&lt;=AW$6,$E43&gt;=AW$5),60,0)))</f>
        <v/>
      </c>
      <c r="AX43" s="80" t="str">
        <f>IF(OR($A43="",NOT(ISNUMBER($G43))),"",IF(AND($F43&lt;=AX$6,$G43&gt;=AX$5),IF(AX$5&gt;$N43,5,$K43)*10+IF(AND($F43&gt;=AX$5,$F43&lt;=AX$6),IF(AND($G43&gt;=AX$5,$G43&lt;=AX$6),5,IF($L43=1,2,1)),IF(AND($G43&gt;=AX$5,$G43&lt;=AX$6),IF($M43&gt;0,4,3),0)),IF(AND($D43&lt;=AX$6,$E43&gt;=AX$5),60,0)))</f>
        <v/>
      </c>
      <c r="AY43" s="80" t="str">
        <f>IF(OR($A43="",NOT(ISNUMBER($G43))),"",IF(AND($F43&lt;=AY$6,$G43&gt;=AY$5),IF(AY$5&gt;$N43,5,$K43)*10+IF(AND($F43&gt;=AY$5,$F43&lt;=AY$6),IF(AND($G43&gt;=AY$5,$G43&lt;=AY$6),5,IF($L43=1,2,1)),IF(AND($G43&gt;=AY$5,$G43&lt;=AY$6),IF($M43&gt;0,4,3),0)),IF(AND($D43&lt;=AY$6,$E43&gt;=AY$5),60,0)))</f>
        <v/>
      </c>
      <c r="AZ43" s="80" t="str">
        <f>IF(OR($A43="",NOT(ISNUMBER($G43))),"",IF(AND($F43&lt;=AZ$6,$G43&gt;=AZ$5),IF(AZ$5&gt;$N43,5,$K43)*10+IF(AND($F43&gt;=AZ$5,$F43&lt;=AZ$6),IF(AND($G43&gt;=AZ$5,$G43&lt;=AZ$6),5,IF($L43=1,2,1)),IF(AND($G43&gt;=AZ$5,$G43&lt;=AZ$6),IF($M43&gt;0,4,3),0)),IF(AND($D43&lt;=AZ$6,$E43&gt;=AZ$5),60,0)))</f>
        <v/>
      </c>
      <c r="BA43" s="80" t="str">
        <f>IF(OR($A43="",NOT(ISNUMBER($G43))),"",IF(AND($F43&lt;=BA$6,$G43&gt;=BA$5),IF(BA$5&gt;$N43,5,$K43)*10+IF(AND($F43&gt;=BA$5,$F43&lt;=BA$6),IF(AND($G43&gt;=BA$5,$G43&lt;=BA$6),5,IF($L43=1,2,1)),IF(AND($G43&gt;=BA$5,$G43&lt;=BA$6),IF($M43&gt;0,4,3),0)),IF(AND($D43&lt;=BA$6,$E43&gt;=BA$5),60,0)))</f>
        <v/>
      </c>
      <c r="BB43" s="80" t="str">
        <f>IF(OR($A43="",NOT(ISNUMBER($G43))),"",IF(AND($F43&lt;=BB$6,$G43&gt;=BB$5),IF(BB$5&gt;$N43,5,$K43)*10+IF(AND($F43&gt;=BB$5,$F43&lt;=BB$6),IF(AND($G43&gt;=BB$5,$G43&lt;=BB$6),5,IF($L43=1,2,1)),IF(AND($G43&gt;=BB$5,$G43&lt;=BB$6),IF($M43&gt;0,4,3),0)),IF(AND($D43&lt;=BB$6,$E43&gt;=BB$5),60,0)))</f>
        <v/>
      </c>
      <c r="BC43" s="80" t="str">
        <f>IF(OR($A43="",NOT(ISNUMBER($G43))),"",IF(AND($F43&lt;=BC$6,$G43&gt;=BC$5),IF(BC$5&gt;$N43,5,$K43)*10+IF(AND($F43&gt;=BC$5,$F43&lt;=BC$6),IF(AND($G43&gt;=BC$5,$G43&lt;=BC$6),5,IF($L43=1,2,1)),IF(AND($G43&gt;=BC$5,$G43&lt;=BC$6),IF($M43&gt;0,4,3),0)),IF(AND($D43&lt;=BC$6,$E43&gt;=BC$5),60,0)))</f>
        <v/>
      </c>
      <c r="BD43" s="80" t="str">
        <f>IF(OR($A43="",NOT(ISNUMBER($G43))),"",IF(AND($F43&lt;=BD$6,$G43&gt;=BD$5),IF(BD$5&gt;$N43,5,$K43)*10+IF(AND($F43&gt;=BD$5,$F43&lt;=BD$6),IF(AND($G43&gt;=BD$5,$G43&lt;=BD$6),5,IF($L43=1,2,1)),IF(AND($G43&gt;=BD$5,$G43&lt;=BD$6),IF($M43&gt;0,4,3),0)),IF(AND($D43&lt;=BD$6,$E43&gt;=BD$5),60,0)))</f>
        <v/>
      </c>
      <c r="BE43" s="80" t="str">
        <f>IF(OR($A43="",NOT(ISNUMBER($G43))),"",IF(AND($F43&lt;=BE$6,$G43&gt;=BE$5),IF(BE$5&gt;$N43,5,$K43)*10+IF(AND($F43&gt;=BE$5,$F43&lt;=BE$6),IF(AND($G43&gt;=BE$5,$G43&lt;=BE$6),5,IF($L43=1,2,1)),IF(AND($G43&gt;=BE$5,$G43&lt;=BE$6),IF($M43&gt;0,4,3),0)),IF(AND($D43&lt;=BE$6,$E43&gt;=BE$5),60,0)))</f>
        <v/>
      </c>
      <c r="BF43" s="80" t="str">
        <f>IF(OR($A43="",NOT(ISNUMBER($G43))),"",IF(AND($F43&lt;=BF$6,$G43&gt;=BF$5),IF(BF$5&gt;$N43,5,$K43)*10+IF(AND($F43&gt;=BF$5,$F43&lt;=BF$6),IF(AND($G43&gt;=BF$5,$G43&lt;=BF$6),5,IF($L43=1,2,1)),IF(AND($G43&gt;=BF$5,$G43&lt;=BF$6),IF($M43&gt;0,4,3),0)),IF(AND($D43&lt;=BF$6,$E43&gt;=BF$5),60,0)))</f>
        <v/>
      </c>
      <c r="BG43" s="80" t="str">
        <f>IF(OR($A43="",NOT(ISNUMBER($G43))),"",IF(AND($F43&lt;=BG$6,$G43&gt;=BG$5),IF(BG$5&gt;$N43,5,$K43)*10+IF(AND($F43&gt;=BG$5,$F43&lt;=BG$6),IF(AND($G43&gt;=BG$5,$G43&lt;=BG$6),5,IF($L43=1,2,1)),IF(AND($G43&gt;=BG$5,$G43&lt;=BG$6),IF($M43&gt;0,4,3),0)),IF(AND($D43&lt;=BG$6,$E43&gt;=BG$5),60,0)))</f>
        <v/>
      </c>
      <c r="BH43" s="80" t="str">
        <f>IF(OR($A43="",NOT(ISNUMBER($G43))),"",IF(AND($F43&lt;=BH$6,$G43&gt;=BH$5),IF(BH$5&gt;$N43,5,$K43)*10+IF(AND($F43&gt;=BH$5,$F43&lt;=BH$6),IF(AND($G43&gt;=BH$5,$G43&lt;=BH$6),5,IF($L43=1,2,1)),IF(AND($G43&gt;=BH$5,$G43&lt;=BH$6),IF($M43&gt;0,4,3),0)),IF(AND($D43&lt;=BH$6,$E43&gt;=BH$5),60,0)))</f>
        <v/>
      </c>
      <c r="BI43" s="80" t="str">
        <f>IF(OR($A43="",NOT(ISNUMBER($G43))),"",IF(AND($F43&lt;=BI$6,$G43&gt;=BI$5),IF(BI$5&gt;$N43,5,$K43)*10+IF(AND($F43&gt;=BI$5,$F43&lt;=BI$6),IF(AND($G43&gt;=BI$5,$G43&lt;=BI$6),5,IF($L43=1,2,1)),IF(AND($G43&gt;=BI$5,$G43&lt;=BI$6),IF($M43&gt;0,4,3),0)),IF(AND($D43&lt;=BI$6,$E43&gt;=BI$5),60,0)))</f>
        <v/>
      </c>
      <c r="BJ43" s="80" t="str">
        <f>IF(OR($A43="",NOT(ISNUMBER($G43))),"",IF(AND($F43&lt;=BJ$6,$G43&gt;=BJ$5),IF(BJ$5&gt;$N43,5,$K43)*10+IF(AND($F43&gt;=BJ$5,$F43&lt;=BJ$6),IF(AND($G43&gt;=BJ$5,$G43&lt;=BJ$6),5,IF($L43=1,2,1)),IF(AND($G43&gt;=BJ$5,$G43&lt;=BJ$6),IF($M43&gt;0,4,3),0)),IF(AND($D43&lt;=BJ$6,$E43&gt;=BJ$5),60,0)))</f>
        <v/>
      </c>
      <c r="BK43" s="80" t="str">
        <f>IF(OR($A43="",NOT(ISNUMBER($G43))),"",IF(AND($F43&lt;=BK$6,$G43&gt;=BK$5),IF(BK$5&gt;$N43,5,$K43)*10+IF(AND($F43&gt;=BK$5,$F43&lt;=BK$6),IF(AND($G43&gt;=BK$5,$G43&lt;=BK$6),5,IF($L43=1,2,1)),IF(AND($G43&gt;=BK$5,$G43&lt;=BK$6),IF($M43&gt;0,4,3),0)),IF(AND($D43&lt;=BK$6,$E43&gt;=BK$5),60,0)))</f>
        <v/>
      </c>
      <c r="BL43" s="80" t="str">
        <f>IF(OR($A43="",NOT(ISNUMBER($G43))),"",IF(AND($F43&lt;=BL$6,$G43&gt;=BL$5),IF(BL$5&gt;$N43,5,$K43)*10+IF(AND($F43&gt;=BL$5,$F43&lt;=BL$6),IF(AND($G43&gt;=BL$5,$G43&lt;=BL$6),5,IF($L43=1,2,1)),IF(AND($G43&gt;=BL$5,$G43&lt;=BL$6),IF($M43&gt;0,4,3),0)),IF(AND($D43&lt;=BL$6,$E43&gt;=BL$5),60,0)))</f>
        <v/>
      </c>
      <c r="BM43" s="80" t="str">
        <f>IF(OR($A43="",NOT(ISNUMBER($G43))),"",IF(AND($F43&lt;=BM$6,$G43&gt;=BM$5),IF(BM$5&gt;$N43,5,$K43)*10+IF(AND($F43&gt;=BM$5,$F43&lt;=BM$6),IF(AND($G43&gt;=BM$5,$G43&lt;=BM$6),5,IF($L43=1,2,1)),IF(AND($G43&gt;=BM$5,$G43&lt;=BM$6),IF($M43&gt;0,4,3),0)),IF(AND($D43&lt;=BM$6,$E43&gt;=BM$5),60,0)))</f>
        <v/>
      </c>
      <c r="BN43" s="80" t="str">
        <f>IF(OR($A43="",NOT(ISNUMBER($G43))),"",IF(AND($F43&lt;=BN$6,$G43&gt;=BN$5),IF(BN$5&gt;$N43,5,$K43)*10+IF(AND($F43&gt;=BN$5,$F43&lt;=BN$6),IF(AND($G43&gt;=BN$5,$G43&lt;=BN$6),5,IF($L43=1,2,1)),IF(AND($G43&gt;=BN$5,$G43&lt;=BN$6),IF($M43&gt;0,4,3),0)),IF(AND($D43&lt;=BN$6,$E43&gt;=BN$5),60,0)))</f>
        <v/>
      </c>
      <c r="BO43" s="80" t="str">
        <f>IF(OR($A43="",NOT(ISNUMBER($G43))),"",IF(AND($F43&lt;=BO$6,$G43&gt;=BO$5),IF(BO$5&gt;$N43,5,$K43)*10+IF(AND($F43&gt;=BO$5,$F43&lt;=BO$6),IF(AND($G43&gt;=BO$5,$G43&lt;=BO$6),5,IF($L43=1,2,1)),IF(AND($G43&gt;=BO$5,$G43&lt;=BO$6),IF($M43&gt;0,4,3),0)),IF(AND($D43&lt;=BO$6,$E43&gt;=BO$5),60,0)))</f>
        <v/>
      </c>
      <c r="BP43" s="80" t="str">
        <f>IF(OR($A43="",NOT(ISNUMBER($G43))),"",IF(AND($F43&lt;=BP$6,$G43&gt;=BP$5),IF(BP$5&gt;$N43,5,$K43)*10+IF(AND($F43&gt;=BP$5,$F43&lt;=BP$6),IF(AND($G43&gt;=BP$5,$G43&lt;=BP$6),5,IF($L43=1,2,1)),IF(AND($G43&gt;=BP$5,$G43&lt;=BP$6),IF($M43&gt;0,4,3),0)),IF(AND($D43&lt;=BP$6,$E43&gt;=BP$5),60,0)))</f>
        <v/>
      </c>
      <c r="BQ43" s="80" t="str">
        <f>IF(OR($A43="",NOT(ISNUMBER($G43))),"",IF(AND($F43&lt;=BQ$6,$G43&gt;=BQ$5),IF(BQ$5&gt;$N43,5,$K43)*10+IF(AND($F43&gt;=BQ$5,$F43&lt;=BQ$6),IF(AND($G43&gt;=BQ$5,$G43&lt;=BQ$6),5,IF($L43=1,2,1)),IF(AND($G43&gt;=BQ$5,$G43&lt;=BQ$6),IF($M43&gt;0,4,3),0)),IF(AND($D43&lt;=BQ$6,$E43&gt;=BQ$5),60,0)))</f>
        <v/>
      </c>
      <c r="BR43" s="80" t="str">
        <f>IF(OR($A43="",NOT(ISNUMBER($G43))),"",IF(AND($F43&lt;=BR$6,$G43&gt;=BR$5),IF(BR$5&gt;$N43,5,$K43)*10+IF(AND($F43&gt;=BR$5,$F43&lt;=BR$6),IF(AND($G43&gt;=BR$5,$G43&lt;=BR$6),5,IF($L43=1,2,1)),IF(AND($G43&gt;=BR$5,$G43&lt;=BR$6),IF($M43&gt;0,4,3),0)),IF(AND($D43&lt;=BR$6,$E43&gt;=BR$5),60,0)))</f>
        <v/>
      </c>
      <c r="BS43" s="80" t="str">
        <f>IF(OR($A43="",NOT(ISNUMBER($G43))),"",IF(AND($F43&lt;=BS$6,$G43&gt;=BS$5),IF(BS$5&gt;$N43,5,$K43)*10+IF(AND($F43&gt;=BS$5,$F43&lt;=BS$6),IF(AND($G43&gt;=BS$5,$G43&lt;=BS$6),5,IF($L43=1,2,1)),IF(AND($G43&gt;=BS$5,$G43&lt;=BS$6),IF($M43&gt;0,4,3),0)),IF(AND($D43&lt;=BS$6,$E43&gt;=BS$5),60,0)))</f>
        <v/>
      </c>
      <c r="BT43" s="80" t="str">
        <f>IF(OR($A43="",NOT(ISNUMBER($G43))),"",IF(AND($F43&lt;=BT$6,$G43&gt;=BT$5),IF(BT$5&gt;$N43,5,$K43)*10+IF(AND($F43&gt;=BT$5,$F43&lt;=BT$6),IF(AND($G43&gt;=BT$5,$G43&lt;=BT$6),5,IF($L43=1,2,1)),IF(AND($G43&gt;=BT$5,$G43&lt;=BT$6),IF($M43&gt;0,4,3),0)),IF(AND($D43&lt;=BT$6,$E43&gt;=BT$5),60,0)))</f>
        <v/>
      </c>
      <c r="BU43" s="80" t="str">
        <f>IF(OR($A43="",NOT(ISNUMBER($G43))),"",IF(AND($F43&lt;=BU$6,$G43&gt;=BU$5),IF(BU$5&gt;$N43,5,$K43)*10+IF(AND($F43&gt;=BU$5,$F43&lt;=BU$6),IF(AND($G43&gt;=BU$5,$G43&lt;=BU$6),5,IF($L43=1,2,1)),IF(AND($G43&gt;=BU$5,$G43&lt;=BU$6),IF($M43&gt;0,4,3),0)),IF(AND($D43&lt;=BU$6,$E43&gt;=BU$5),60,0)))</f>
        <v/>
      </c>
      <c r="BV43" s="80" t="str">
        <f>IF(OR($A43="",NOT(ISNUMBER($G43))),"",IF(AND($F43&lt;=BV$6,$G43&gt;=BV$5),IF(BV$5&gt;$N43,5,$K43)*10+IF(AND($F43&gt;=BV$5,$F43&lt;=BV$6),IF(AND($G43&gt;=BV$5,$G43&lt;=BV$6),5,IF($L43=1,2,1)),IF(AND($G43&gt;=BV$5,$G43&lt;=BV$6),IF($M43&gt;0,4,3),0)),IF(AND($D43&lt;=BV$6,$E43&gt;=BV$5),60,0)))</f>
        <v/>
      </c>
      <c r="BW43" s="80" t="str">
        <f>IF(OR($A43="",NOT(ISNUMBER($G43))),"",IF(AND($F43&lt;=BW$6,$G43&gt;=BW$5),IF(BW$5&gt;$N43,5,$K43)*10+IF(AND($F43&gt;=BW$5,$F43&lt;=BW$6),IF(AND($G43&gt;=BW$5,$G43&lt;=BW$6),5,IF($L43=1,2,1)),IF(AND($G43&gt;=BW$5,$G43&lt;=BW$6),IF($M43&gt;0,4,3),0)),IF(AND($D43&lt;=BW$6,$E43&gt;=BW$5),60,0)))</f>
        <v/>
      </c>
      <c r="BX43" s="80" t="str">
        <f>IF(OR($A43="",NOT(ISNUMBER($G43))),"",IF(AND($F43&lt;=BX$6,$G43&gt;=BX$5),IF(BX$5&gt;$N43,5,$K43)*10+IF(AND($F43&gt;=BX$5,$F43&lt;=BX$6),IF(AND($G43&gt;=BX$5,$G43&lt;=BX$6),5,IF($L43=1,2,1)),IF(AND($G43&gt;=BX$5,$G43&lt;=BX$6),IF($M43&gt;0,4,3),0)),IF(AND($D43&lt;=BX$6,$E43&gt;=BX$5),60,0)))</f>
        <v/>
      </c>
      <c r="BY43" s="80" t="str">
        <f>IF(OR($A43="",NOT(ISNUMBER($G43))),"",IF(AND($F43&lt;=BY$6,$G43&gt;=BY$5),IF(BY$5&gt;$N43,5,$K43)*10+IF(AND($F43&gt;=BY$5,$F43&lt;=BY$6),IF(AND($G43&gt;=BY$5,$G43&lt;=BY$6),5,IF($L43=1,2,1)),IF(AND($G43&gt;=BY$5,$G43&lt;=BY$6),IF($M43&gt;0,4,3),0)),IF(AND($D43&lt;=BY$6,$E43&gt;=BY$5),60,0)))</f>
        <v/>
      </c>
      <c r="BZ43" s="80" t="str">
        <f>IF(OR($A43="",NOT(ISNUMBER($G43))),"",IF(AND($F43&lt;=BZ$6,$G43&gt;=BZ$5),IF(BZ$5&gt;$N43,5,$K43)*10+IF(AND($F43&gt;=BZ$5,$F43&lt;=BZ$6),IF(AND($G43&gt;=BZ$5,$G43&lt;=BZ$6),5,IF($L43=1,2,1)),IF(AND($G43&gt;=BZ$5,$G43&lt;=BZ$6),IF($M43&gt;0,4,3),0)),IF(AND($D43&lt;=BZ$6,$E43&gt;=BZ$5),60,0)))</f>
        <v/>
      </c>
      <c r="CA43" s="80" t="str">
        <f>IF(OR($A43="",NOT(ISNUMBER($G43))),"",IF(AND($F43&lt;=CA$6,$G43&gt;=CA$5),IF(CA$5&gt;$N43,5,$K43)*10+IF(AND($F43&gt;=CA$5,$F43&lt;=CA$6),IF(AND($G43&gt;=CA$5,$G43&lt;=CA$6),5,IF($L43=1,2,1)),IF(AND($G43&gt;=CA$5,$G43&lt;=CA$6),IF($M43&gt;0,4,3),0)),IF(AND($D43&lt;=CA$6,$E43&gt;=CA$5),60,0)))</f>
        <v/>
      </c>
      <c r="CB43" s="80" t="str">
        <f>IF(OR($A43="",NOT(ISNUMBER($G43))),"",IF(AND($F43&lt;=CB$6,$G43&gt;=CB$5),IF(CB$5&gt;$N43,5,$K43)*10+IF(AND($F43&gt;=CB$5,$F43&lt;=CB$6),IF(AND($G43&gt;=CB$5,$G43&lt;=CB$6),5,IF($L43=1,2,1)),IF(AND($G43&gt;=CB$5,$G43&lt;=CB$6),IF($M43&gt;0,4,3),0)),IF(AND($D43&lt;=CB$6,$E43&gt;=CB$5),60,0)))</f>
        <v/>
      </c>
      <c r="CC43" s="80" t="str">
        <f>IF(OR($A43="",NOT(ISNUMBER($G43))),"",IF(AND($F43&lt;=CC$6,$G43&gt;=CC$5),IF(CC$5&gt;$N43,5,$K43)*10+IF(AND($F43&gt;=CC$5,$F43&lt;=CC$6),IF(AND($G43&gt;=CC$5,$G43&lt;=CC$6),5,IF($L43=1,2,1)),IF(AND($G43&gt;=CC$5,$G43&lt;=CC$6),IF($M43&gt;0,4,3),0)),IF(AND($D43&lt;=CC$6,$E43&gt;=CC$5),60,0)))</f>
        <v/>
      </c>
      <c r="CD43" s="80" t="str">
        <f>IF(OR($A43="",NOT(ISNUMBER($G43))),"",IF(AND($F43&lt;=CD$6,$G43&gt;=CD$5),IF(CD$5&gt;$N43,5,$K43)*10+IF(AND($F43&gt;=CD$5,$F43&lt;=CD$6),IF(AND($G43&gt;=CD$5,$G43&lt;=CD$6),5,IF($L43=1,2,1)),IF(AND($G43&gt;=CD$5,$G43&lt;=CD$6),IF($M43&gt;0,4,3),0)),IF(AND($D43&lt;=CD$6,$E43&gt;=CD$5),60,0)))</f>
        <v/>
      </c>
      <c r="CE43" s="80" t="str">
        <f>IF(OR($A43="",NOT(ISNUMBER($G43))),"",IF(AND($F43&lt;=CE$6,$G43&gt;=CE$5),IF(CE$5&gt;$N43,5,$K43)*10+IF(AND($F43&gt;=CE$5,$F43&lt;=CE$6),IF(AND($G43&gt;=CE$5,$G43&lt;=CE$6),5,IF($L43=1,2,1)),IF(AND($G43&gt;=CE$5,$G43&lt;=CE$6),IF($M43&gt;0,4,3),0)),IF(AND($D43&lt;=CE$6,$E43&gt;=CE$5),60,0)))</f>
        <v/>
      </c>
      <c r="CF43" s="80" t="str">
        <f>IF(OR($A43="",NOT(ISNUMBER($G43))),"",IF(AND($F43&lt;=CF$6,$G43&gt;=CF$5),IF(CF$5&gt;$N43,5,$K43)*10+IF(AND($F43&gt;=CF$5,$F43&lt;=CF$6),IF(AND($G43&gt;=CF$5,$G43&lt;=CF$6),5,IF($L43=1,2,1)),IF(AND($G43&gt;=CF$5,$G43&lt;=CF$6),IF($M43&gt;0,4,3),0)),IF(AND($D43&lt;=CF$6,$E43&gt;=CF$5),60,0)))</f>
        <v/>
      </c>
      <c r="CG43" s="80" t="str">
        <f>IF(OR($A43="",NOT(ISNUMBER($G43))),"",IF(AND($F43&lt;=CG$6,$G43&gt;=CG$5),IF(CG$5&gt;$N43,5,$K43)*10+IF(AND($F43&gt;=CG$5,$F43&lt;=CG$6),IF(AND($G43&gt;=CG$5,$G43&lt;=CG$6),5,IF($L43=1,2,1)),IF(AND($G43&gt;=CG$5,$G43&lt;=CG$6),IF($M43&gt;0,4,3),0)),IF(AND($D43&lt;=CG$6,$E43&gt;=CG$5),60,0)))</f>
        <v/>
      </c>
      <c r="CH43" s="80" t="str">
        <f>IF(OR($A43="",NOT(ISNUMBER($G43))),"",IF(AND($F43&lt;=CH$6,$G43&gt;=CH$5),IF(CH$5&gt;$N43,5,$K43)*10+IF(AND($F43&gt;=CH$5,$F43&lt;=CH$6),IF(AND($G43&gt;=CH$5,$G43&lt;=CH$6),5,IF($L43=1,2,1)),IF(AND($G43&gt;=CH$5,$G43&lt;=CH$6),IF($M43&gt;0,4,3),0)),IF(AND($D43&lt;=CH$6,$E43&gt;=CH$5),60,0)))</f>
        <v/>
      </c>
      <c r="CI43" s="80" t="str">
        <f>IF(OR($A43="",NOT(ISNUMBER($G43))),"",IF(AND($F43&lt;=CI$6,$G43&gt;=CI$5),IF(CI$5&gt;$N43,5,$K43)*10+IF(AND($F43&gt;=CI$5,$F43&lt;=CI$6),IF(AND($G43&gt;=CI$5,$G43&lt;=CI$6),5,IF($L43=1,2,1)),IF(AND($G43&gt;=CI$5,$G43&lt;=CI$6),IF($M43&gt;0,4,3),0)),IF(AND($D43&lt;=CI$6,$E43&gt;=CI$5),60,0)))</f>
        <v/>
      </c>
      <c r="CJ43" s="80" t="str">
        <f>IF(OR($A43="",NOT(ISNUMBER($G43))),"",IF(AND($F43&lt;=CJ$6,$G43&gt;=CJ$5),IF(CJ$5&gt;$N43,5,$K43)*10+IF(AND($F43&gt;=CJ$5,$F43&lt;=CJ$6),IF(AND($G43&gt;=CJ$5,$G43&lt;=CJ$6),5,IF($L43=1,2,1)),IF(AND($G43&gt;=CJ$5,$G43&lt;=CJ$6),IF($M43&gt;0,4,3),0)),IF(AND($D43&lt;=CJ$6,$E43&gt;=CJ$5),60,0)))</f>
        <v/>
      </c>
      <c r="CK43" s="80" t="str">
        <f>IF(OR($A43="",NOT(ISNUMBER($G43))),"",IF(AND($F43&lt;=CK$6,$G43&gt;=CK$5),IF(CK$5&gt;$N43,5,$K43)*10+IF(AND($F43&gt;=CK$5,$F43&lt;=CK$6),IF(AND($G43&gt;=CK$5,$G43&lt;=CK$6),5,IF($L43=1,2,1)),IF(AND($G43&gt;=CK$5,$G43&lt;=CK$6),IF($M43&gt;0,4,3),0)),IF(AND($D43&lt;=CK$6,$E43&gt;=CK$5),60,0)))</f>
        <v/>
      </c>
      <c r="CL43" s="80" t="str">
        <f>IF(OR($A43="",NOT(ISNUMBER($G43))),"",IF(AND($F43&lt;=CL$6,$G43&gt;=CL$5),IF(CL$5&gt;$N43,5,$K43)*10+IF(AND($F43&gt;=CL$5,$F43&lt;=CL$6),IF(AND($G43&gt;=CL$5,$G43&lt;=CL$6),5,IF($L43=1,2,1)),IF(AND($G43&gt;=CL$5,$G43&lt;=CL$6),IF($M43&gt;0,4,3),0)),IF(AND($D43&lt;=CL$6,$E43&gt;=CL$5),60,0)))</f>
        <v/>
      </c>
      <c r="CM43" s="80" t="str">
        <f>IF(OR($A43="",NOT(ISNUMBER($G43))),"",IF(AND($F43&lt;=CM$6,$G43&gt;=CM$5),IF(CM$5&gt;$N43,5,$K43)*10+IF(AND($F43&gt;=CM$5,$F43&lt;=CM$6),IF(AND($G43&gt;=CM$5,$G43&lt;=CM$6),5,IF($L43=1,2,1)),IF(AND($G43&gt;=CM$5,$G43&lt;=CM$6),IF($M43&gt;0,4,3),0)),IF(AND($D43&lt;=CM$6,$E43&gt;=CM$5),60,0)))</f>
        <v/>
      </c>
      <c r="CN43" s="80" t="str">
        <f>IF(OR($A43="",NOT(ISNUMBER($G43))),"",IF(AND($F43&lt;=CN$6,$G43&gt;=CN$5),IF(CN$5&gt;$N43,5,$K43)*10+IF(AND($F43&gt;=CN$5,$F43&lt;=CN$6),IF(AND($G43&gt;=CN$5,$G43&lt;=CN$6),5,IF($L43=1,2,1)),IF(AND($G43&gt;=CN$5,$G43&lt;=CN$6),IF($M43&gt;0,4,3),0)),IF(AND($D43&lt;=CN$6,$E43&gt;=CN$5),60,0)))</f>
        <v/>
      </c>
      <c r="CO43" s="80" t="str">
        <f>IF(OR($A43="",NOT(ISNUMBER($G43))),"",IF(AND($F43&lt;=CO$6,$G43&gt;=CO$5),IF(CO$5&gt;$N43,5,$K43)*10+IF(AND($F43&gt;=CO$5,$F43&lt;=CO$6),IF(AND($G43&gt;=CO$5,$G43&lt;=CO$6),5,IF($L43=1,2,1)),IF(AND($G43&gt;=CO$5,$G43&lt;=CO$6),IF($M43&gt;0,4,3),0)),IF(AND($D43&lt;=CO$6,$E43&gt;=CO$5),60,0)))</f>
        <v/>
      </c>
      <c r="CP43" s="80" t="str">
        <f>IF(OR($A43="",NOT(ISNUMBER($G43))),"",IF(AND($F43&lt;=CP$6,$G43&gt;=CP$5),IF(CP$5&gt;$N43,5,$K43)*10+IF(AND($F43&gt;=CP$5,$F43&lt;=CP$6),IF(AND($G43&gt;=CP$5,$G43&lt;=CP$6),5,IF($L43=1,2,1)),IF(AND($G43&gt;=CP$5,$G43&lt;=CP$6),IF($M43&gt;0,4,3),0)),IF(AND($D43&lt;=CP$6,$E43&gt;=CP$5),60,0)))</f>
        <v/>
      </c>
      <c r="CQ43" s="80" t="str">
        <f>IF(OR($A43="",NOT(ISNUMBER($G43))),"",IF(AND($F43&lt;=CQ$6,$G43&gt;=CQ$5),IF(CQ$5&gt;$N43,5,$K43)*10+IF(AND($F43&gt;=CQ$5,$F43&lt;=CQ$6),IF(AND($G43&gt;=CQ$5,$G43&lt;=CQ$6),5,IF($L43=1,2,1)),IF(AND($G43&gt;=CQ$5,$G43&lt;=CQ$6),IF($M43&gt;0,4,3),0)),IF(AND($D43&lt;=CQ$6,$E43&gt;=CQ$5),60,0)))</f>
        <v/>
      </c>
      <c r="CR43" s="80" t="str">
        <f>IF(OR($A43="",NOT(ISNUMBER($G43))),"",IF(AND($F43&lt;=CR$6,$G43&gt;=CR$5),IF(CR$5&gt;$N43,5,$K43)*10+IF(AND($F43&gt;=CR$5,$F43&lt;=CR$6),IF(AND($G43&gt;=CR$5,$G43&lt;=CR$6),5,IF($L43=1,2,1)),IF(AND($G43&gt;=CR$5,$G43&lt;=CR$6),IF($M43&gt;0,4,3),0)),IF(AND($D43&lt;=CR$6,$E43&gt;=CR$5),60,0)))</f>
        <v/>
      </c>
      <c r="CS43" s="80" t="str">
        <f>IF(OR($A43="",NOT(ISNUMBER($G43))),"",IF(AND($F43&lt;=CS$6,$G43&gt;=CS$5),IF(CS$5&gt;$N43,5,$K43)*10+IF(AND($F43&gt;=CS$5,$F43&lt;=CS$6),IF(AND($G43&gt;=CS$5,$G43&lt;=CS$6),5,IF($L43=1,2,1)),IF(AND($G43&gt;=CS$5,$G43&lt;=CS$6),IF($M43&gt;0,4,3),0)),IF(AND($D43&lt;=CS$6,$E43&gt;=CS$5),60,0)))</f>
        <v/>
      </c>
      <c r="CT43" s="80" t="str">
        <f>IF(OR($A43="",NOT(ISNUMBER($G43))),"",IF(AND($F43&lt;=CT$6,$G43&gt;=CT$5),IF(CT$5&gt;$N43,5,$K43)*10+IF(AND($F43&gt;=CT$5,$F43&lt;=CT$6),IF(AND($G43&gt;=CT$5,$G43&lt;=CT$6),5,IF($L43=1,2,1)),IF(AND($G43&gt;=CT$5,$G43&lt;=CT$6),IF($M43&gt;0,4,3),0)),IF(AND($D43&lt;=CT$6,$E43&gt;=CT$5),60,0)))</f>
        <v/>
      </c>
      <c r="CU43" s="80" t="str">
        <f>IF(OR($A43="",NOT(ISNUMBER($G43))),"",IF(AND($F43&lt;=CU$6,$G43&gt;=CU$5),IF(CU$5&gt;$N43,5,$K43)*10+IF(AND($F43&gt;=CU$5,$F43&lt;=CU$6),IF(AND($G43&gt;=CU$5,$G43&lt;=CU$6),5,IF($L43=1,2,1)),IF(AND($G43&gt;=CU$5,$G43&lt;=CU$6),IF($M43&gt;0,4,3),0)),IF(AND($D43&lt;=CU$6,$E43&gt;=CU$5),60,0)))</f>
        <v/>
      </c>
      <c r="CV43" s="80" t="str">
        <f>IF(OR($A43="",NOT(ISNUMBER($G43))),"",IF(AND($F43&lt;=CV$6,$G43&gt;=CV$5),IF(CV$5&gt;$N43,5,$K43)*10+IF(AND($F43&gt;=CV$5,$F43&lt;=CV$6),IF(AND($G43&gt;=CV$5,$G43&lt;=CV$6),5,IF($L43=1,2,1)),IF(AND($G43&gt;=CV$5,$G43&lt;=CV$6),IF($M43&gt;0,4,3),0)),IF(AND($D43&lt;=CV$6,$E43&gt;=CV$5),60,0)))</f>
        <v/>
      </c>
      <c r="CW43" s="80" t="str">
        <f>IF(OR($A43="",NOT(ISNUMBER($G43))),"",IF(AND($F43&lt;=CW$6,$G43&gt;=CW$5),IF(CW$5&gt;$N43,5,$K43)*10+IF(AND($F43&gt;=CW$5,$F43&lt;=CW$6),IF(AND($G43&gt;=CW$5,$G43&lt;=CW$6),5,IF($L43=1,2,1)),IF(AND($G43&gt;=CW$5,$G43&lt;=CW$6),IF($M43&gt;0,4,3),0)),IF(AND($D43&lt;=CW$6,$E43&gt;=CW$5),60,0)))</f>
        <v/>
      </c>
      <c r="CX43" s="80" t="str">
        <f>IF(OR($A43="",NOT(ISNUMBER($G43))),"",IF(AND($F43&lt;=CX$6,$G43&gt;=CX$5),IF(CX$5&gt;$N43,5,$K43)*10+IF(AND($F43&gt;=CX$5,$F43&lt;=CX$6),IF(AND($G43&gt;=CX$5,$G43&lt;=CX$6),5,IF($L43=1,2,1)),IF(AND($G43&gt;=CX$5,$G43&lt;=CX$6),IF($M43&gt;0,4,3),0)),IF(AND($D43&lt;=CX$6,$E43&gt;=CX$5),60,0)))</f>
        <v/>
      </c>
      <c r="CY43" s="80" t="str">
        <f>IF(OR($A43="",NOT(ISNUMBER($G43))),"",IF(AND($F43&lt;=CY$6,$G43&gt;=CY$5),IF(CY$5&gt;$N43,5,$K43)*10+IF(AND($F43&gt;=CY$5,$F43&lt;=CY$6),IF(AND($G43&gt;=CY$5,$G43&lt;=CY$6),5,IF($L43=1,2,1)),IF(AND($G43&gt;=CY$5,$G43&lt;=CY$6),IF($M43&gt;0,4,3),0)),IF(AND($D43&lt;=CY$6,$E43&gt;=CY$5),60,0)))</f>
        <v/>
      </c>
      <c r="CZ43" s="80" t="str">
        <f>IF(OR($A43="",NOT(ISNUMBER($G43))),"",IF(AND($F43&lt;=CZ$6,$G43&gt;=CZ$5),IF(CZ$5&gt;$N43,5,$K43)*10+IF(AND($F43&gt;=CZ$5,$F43&lt;=CZ$6),IF(AND($G43&gt;=CZ$5,$G43&lt;=CZ$6),5,IF($L43=1,2,1)),IF(AND($G43&gt;=CZ$5,$G43&lt;=CZ$6),IF($M43&gt;0,4,3),0)),IF(AND($D43&lt;=CZ$6,$E43&gt;=CZ$5),60,0)))</f>
        <v/>
      </c>
      <c r="DA43" s="80" t="str">
        <f>IF(OR($A43="",NOT(ISNUMBER($G43))),"",IF(AND($F43&lt;=DA$6,$G43&gt;=DA$5),IF(DA$5&gt;$N43,5,$K43)*10+IF(AND($F43&gt;=DA$5,$F43&lt;=DA$6),IF(AND($G43&gt;=DA$5,$G43&lt;=DA$6),5,IF($L43=1,2,1)),IF(AND($G43&gt;=DA$5,$G43&lt;=DA$6),IF($M43&gt;0,4,3),0)),IF(AND($D43&lt;=DA$6,$E43&gt;=DA$5),60,0)))</f>
        <v/>
      </c>
      <c r="DB43" s="80" t="str">
        <f>IF(OR($A43="",NOT(ISNUMBER($G43))),"",IF(AND($F43&lt;=DB$6,$G43&gt;=DB$5),IF(DB$5&gt;$N43,5,$K43)*10+IF(AND($F43&gt;=DB$5,$F43&lt;=DB$6),IF(AND($G43&gt;=DB$5,$G43&lt;=DB$6),5,IF($L43=1,2,1)),IF(AND($G43&gt;=DB$5,$G43&lt;=DB$6),IF($M43&gt;0,4,3),0)),IF(AND($D43&lt;=DB$6,$E43&gt;=DB$5),60,0)))</f>
        <v/>
      </c>
      <c r="DC43" s="80" t="str">
        <f>IF(OR($A43="",NOT(ISNUMBER($G43))),"",IF(AND($F43&lt;=DC$6,$G43&gt;=DC$5),IF(DC$5&gt;$N43,5,$K43)*10+IF(AND($F43&gt;=DC$5,$F43&lt;=DC$6),IF(AND($G43&gt;=DC$5,$G43&lt;=DC$6),5,IF($L43=1,2,1)),IF(AND($G43&gt;=DC$5,$G43&lt;=DC$6),IF($M43&gt;0,4,3),0)),IF(AND($D43&lt;=DC$6,$E43&gt;=DC$5),60,0)))</f>
        <v/>
      </c>
      <c r="DD43" s="80" t="str">
        <f>IF(OR($A43="",NOT(ISNUMBER($G43))),"",IF(AND($F43&lt;=DD$6,$G43&gt;=DD$5),IF(DD$5&gt;$N43,5,$K43)*10+IF(AND($F43&gt;=DD$5,$F43&lt;=DD$6),IF(AND($G43&gt;=DD$5,$G43&lt;=DD$6),5,IF($L43=1,2,1)),IF(AND($G43&gt;=DD$5,$G43&lt;=DD$6),IF($M43&gt;0,4,3),0)),IF(AND($D43&lt;=DD$6,$E43&gt;=DD$5),60,0)))</f>
        <v/>
      </c>
      <c r="DE43" s="80" t="str">
        <f>IF(OR($A43="",NOT(ISNUMBER($G43))),"",IF(AND($F43&lt;=DE$6,$G43&gt;=DE$5),IF(DE$5&gt;$N43,5,$K43)*10+IF(AND($F43&gt;=DE$5,$F43&lt;=DE$6),IF(AND($G43&gt;=DE$5,$G43&lt;=DE$6),5,IF($L43=1,2,1)),IF(AND($G43&gt;=DE$5,$G43&lt;=DE$6),IF($M43&gt;0,4,3),0)),IF(AND($D43&lt;=DE$6,$E43&gt;=DE$5),60,0)))</f>
        <v/>
      </c>
      <c r="DF43" s="80" t="str">
        <f>IF(OR($A43="",NOT(ISNUMBER($G43))),"",IF(AND($F43&lt;=DF$6,$G43&gt;=DF$5),IF(DF$5&gt;$N43,5,$K43)*10+IF(AND($F43&gt;=DF$5,$F43&lt;=DF$6),IF(AND($G43&gt;=DF$5,$G43&lt;=DF$6),5,IF($L43=1,2,1)),IF(AND($G43&gt;=DF$5,$G43&lt;=DF$6),IF($M43&gt;0,4,3),0)),IF(AND($D43&lt;=DF$6,$E43&gt;=DF$5),60,0)))</f>
        <v/>
      </c>
      <c r="DG43" s="80" t="str">
        <f>IF(OR($A43="",NOT(ISNUMBER($G43))),"",IF(AND($F43&lt;=DG$6,$G43&gt;=DG$5),IF(DG$5&gt;$N43,5,$K43)*10+IF(AND($F43&gt;=DG$5,$F43&lt;=DG$6),IF(AND($G43&gt;=DG$5,$G43&lt;=DG$6),5,IF($L43=1,2,1)),IF(AND($G43&gt;=DG$5,$G43&lt;=DG$6),IF($M43&gt;0,4,3),0)),IF(AND($D43&lt;=DG$6,$E43&gt;=DG$5),60,0)))</f>
        <v/>
      </c>
      <c r="DH43" s="80" t="str">
        <f>IF(OR($A43="",NOT(ISNUMBER($G43))),"",IF(AND($F43&lt;=DH$6,$G43&gt;=DH$5),IF(DH$5&gt;$N43,5,$K43)*10+IF(AND($F43&gt;=DH$5,$F43&lt;=DH$6),IF(AND($G43&gt;=DH$5,$G43&lt;=DH$6),5,IF($L43=1,2,1)),IF(AND($G43&gt;=DH$5,$G43&lt;=DH$6),IF($M43&gt;0,4,3),0)),IF(AND($D43&lt;=DH$6,$E43&gt;=DH$5),60,0)))</f>
        <v/>
      </c>
      <c r="DI43" s="80" t="str">
        <f>IF(OR($A43="",NOT(ISNUMBER($G43))),"",IF(AND($F43&lt;=DI$6,$G43&gt;=DI$5),IF(DI$5&gt;$N43,5,$K43)*10+IF(AND($F43&gt;=DI$5,$F43&lt;=DI$6),IF(AND($G43&gt;=DI$5,$G43&lt;=DI$6),5,IF($L43=1,2,1)),IF(AND($G43&gt;=DI$5,$G43&lt;=DI$6),IF($M43&gt;0,4,3),0)),IF(AND($D43&lt;=DI$6,$E43&gt;=DI$5),60,0)))</f>
        <v/>
      </c>
      <c r="DJ43" s="80" t="str">
        <f>IF(OR($A43="",NOT(ISNUMBER($G43))),"",IF(AND($F43&lt;=DJ$6,$G43&gt;=DJ$5),IF(DJ$5&gt;$N43,5,$K43)*10+IF(AND($F43&gt;=DJ$5,$F43&lt;=DJ$6),IF(AND($G43&gt;=DJ$5,$G43&lt;=DJ$6),5,IF($L43=1,2,1)),IF(AND($G43&gt;=DJ$5,$G43&lt;=DJ$6),IF($M43&gt;0,4,3),0)),IF(AND($D43&lt;=DJ$6,$E43&gt;=DJ$5),60,0)))</f>
        <v/>
      </c>
      <c r="DK43" s="80" t="str">
        <f>IF(OR($A43="",NOT(ISNUMBER($G43))),"",IF(AND($F43&lt;=DK$6,$G43&gt;=DK$5),IF(DK$5&gt;$N43,5,$K43)*10+IF(AND($F43&gt;=DK$5,$F43&lt;=DK$6),IF(AND($G43&gt;=DK$5,$G43&lt;=DK$6),5,IF($L43=1,2,1)),IF(AND($G43&gt;=DK$5,$G43&lt;=DK$6),IF($M43&gt;0,4,3),0)),IF(AND($D43&lt;=DK$6,$E43&gt;=DK$5),60,0)))</f>
        <v/>
      </c>
      <c r="DL43" s="80" t="str">
        <f>IF(OR($A43="",NOT(ISNUMBER($G43))),"",IF(AND($F43&lt;=DL$6,$G43&gt;=DL$5),IF(DL$5&gt;$N43,5,$K43)*10+IF(AND($F43&gt;=DL$5,$F43&lt;=DL$6),IF(AND($G43&gt;=DL$5,$G43&lt;=DL$6),5,IF($L43=1,2,1)),IF(AND($G43&gt;=DL$5,$G43&lt;=DL$6),IF($M43&gt;0,4,3),0)),IF(AND($D43&lt;=DL$6,$E43&gt;=DL$5),60,0)))</f>
        <v/>
      </c>
      <c r="DM43" s="80" t="str">
        <f>IF(OR($A43="",NOT(ISNUMBER($G43))),"",IF(AND($F43&lt;=DM$6,$G43&gt;=DM$5),IF(DM$5&gt;$N43,5,$K43)*10+IF(AND($F43&gt;=DM$5,$F43&lt;=DM$6),IF(AND($G43&gt;=DM$5,$G43&lt;=DM$6),5,IF($L43=1,2,1)),IF(AND($G43&gt;=DM$5,$G43&lt;=DM$6),IF($M43&gt;0,4,3),0)),IF(AND($D43&lt;=DM$6,$E43&gt;=DM$5),60,0)))</f>
        <v/>
      </c>
      <c r="DN43" s="80" t="str">
        <f>IF(OR($A43="",NOT(ISNUMBER($G43))),"",IF(AND($F43&lt;=DN$6,$G43&gt;=DN$5),IF(DN$5&gt;$N43,5,$K43)*10+IF(AND($F43&gt;=DN$5,$F43&lt;=DN$6),IF(AND($G43&gt;=DN$5,$G43&lt;=DN$6),5,IF($L43=1,2,1)),IF(AND($G43&gt;=DN$5,$G43&lt;=DN$6),IF($M43&gt;0,4,3),0)),IF(AND($D43&lt;=DN$6,$E43&gt;=DN$5),60,0)))</f>
        <v/>
      </c>
      <c r="DO43" s="80" t="str">
        <f>IF(OR($A43="",NOT(ISNUMBER($G43))),"",IF(AND($F43&lt;=DO$6,$G43&gt;=DO$5),IF(DO$5&gt;$N43,5,$K43)*10+IF(AND($F43&gt;=DO$5,$F43&lt;=DO$6),IF(AND($G43&gt;=DO$5,$G43&lt;=DO$6),5,IF($L43=1,2,1)),IF(AND($G43&gt;=DO$5,$G43&lt;=DO$6),IF($M43&gt;0,4,3),0)),IF(AND($D43&lt;=DO$6,$E43&gt;=DO$5),60,0)))</f>
        <v/>
      </c>
      <c r="DP43" s="80" t="str">
        <f>IF(OR($A43="",NOT(ISNUMBER($G43))),"",IF(AND($F43&lt;=DP$6,$G43&gt;=DP$5),IF(DP$5&gt;$N43,5,$K43)*10+IF(AND($F43&gt;=DP$5,$F43&lt;=DP$6),IF(AND($G43&gt;=DP$5,$G43&lt;=DP$6),5,IF($L43=1,2,1)),IF(AND($G43&gt;=DP$5,$G43&lt;=DP$6),IF($M43&gt;0,4,3),0)),IF(AND($D43&lt;=DP$6,$E43&gt;=DP$5),60,0)))</f>
        <v/>
      </c>
      <c r="DQ43" s="80" t="str">
        <f>IF(OR($A43="",NOT(ISNUMBER($G43))),"",IF(AND($F43&lt;=DQ$6,$G43&gt;=DQ$5),IF(DQ$5&gt;$N43,5,$K43)*10+IF(AND($F43&gt;=DQ$5,$F43&lt;=DQ$6),IF(AND($G43&gt;=DQ$5,$G43&lt;=DQ$6),5,IF($L43=1,2,1)),IF(AND($G43&gt;=DQ$5,$G43&lt;=DQ$6),IF($M43&gt;0,4,3),0)),IF(AND($D43&lt;=DQ$6,$E43&gt;=DQ$5),60,0)))</f>
        <v/>
      </c>
      <c r="DR43" s="80" t="str">
        <f>IF(OR($A43="",NOT(ISNUMBER($G43))),"",IF(AND($F43&lt;=DR$6,$G43&gt;=DR$5),IF(DR$5&gt;$N43,5,$K43)*10+IF(AND($F43&gt;=DR$5,$F43&lt;=DR$6),IF(AND($G43&gt;=DR$5,$G43&lt;=DR$6),5,IF($L43=1,2,1)),IF(AND($G43&gt;=DR$5,$G43&lt;=DR$6),IF($M43&gt;0,4,3),0)),IF(AND($D43&lt;=DR$6,$E43&gt;=DR$5),60,0)))</f>
        <v/>
      </c>
      <c r="DS43" s="80" t="str">
        <f>IF(OR($A43="",NOT(ISNUMBER($G43))),"",IF(AND($F43&lt;=DS$6,$G43&gt;=DS$5),IF(DS$5&gt;$N43,5,$K43)*10+IF(AND($F43&gt;=DS$5,$F43&lt;=DS$6),IF(AND($G43&gt;=DS$5,$G43&lt;=DS$6),5,IF($L43=1,2,1)),IF(AND($G43&gt;=DS$5,$G43&lt;=DS$6),IF($M43&gt;0,4,3),0)),IF(AND($D43&lt;=DS$6,$E43&gt;=DS$5),60,0)))</f>
        <v/>
      </c>
      <c r="DT43" s="80" t="str">
        <f>IF(OR($A43="",NOT(ISNUMBER($G43))),"",IF(AND($F43&lt;=DT$6,$G43&gt;=DT$5),IF(DT$5&gt;$N43,5,$K43)*10+IF(AND($F43&gt;=DT$5,$F43&lt;=DT$6),IF(AND($G43&gt;=DT$5,$G43&lt;=DT$6),5,IF($L43=1,2,1)),IF(AND($G43&gt;=DT$5,$G43&lt;=DT$6),IF($M43&gt;0,4,3),0)),IF(AND($D43&lt;=DT$6,$E43&gt;=DT$5),60,0)))</f>
        <v/>
      </c>
      <c r="DU43" s="80" t="str">
        <f>IF(OR($A43="",NOT(ISNUMBER($G43))),"",IF(AND($F43&lt;=DU$6,$G43&gt;=DU$5),IF(DU$5&gt;$N43,5,$K43)*10+IF(AND($F43&gt;=DU$5,$F43&lt;=DU$6),IF(AND($G43&gt;=DU$5,$G43&lt;=DU$6),5,IF($L43=1,2,1)),IF(AND($G43&gt;=DU$5,$G43&lt;=DU$6),IF($M43&gt;0,4,3),0)),IF(AND($D43&lt;=DU$6,$E43&gt;=DU$5),60,0)))</f>
        <v/>
      </c>
      <c r="DV43" s="80" t="str">
        <f>IF(OR($A43="",NOT(ISNUMBER($G43))),"",IF(AND($F43&lt;=DV$6,$G43&gt;=DV$5),IF(DV$5&gt;$N43,5,$K43)*10+IF(AND($F43&gt;=DV$5,$F43&lt;=DV$6),IF(AND($G43&gt;=DV$5,$G43&lt;=DV$6),5,IF($L43=1,2,1)),IF(AND($G43&gt;=DV$5,$G43&lt;=DV$6),IF($M43&gt;0,4,3),0)),IF(AND($D43&lt;=DV$6,$E43&gt;=DV$5),60,0)))</f>
        <v/>
      </c>
      <c r="DW43" s="80" t="str">
        <f>IF(OR($A43="",NOT(ISNUMBER($G43))),"",IF(AND($F43&lt;=DW$6,$G43&gt;=DW$5),IF(DW$5&gt;$N43,5,$K43)*10+IF(AND($F43&gt;=DW$5,$F43&lt;=DW$6),IF(AND($G43&gt;=DW$5,$G43&lt;=DW$6),5,IF($L43=1,2,1)),IF(AND($G43&gt;=DW$5,$G43&lt;=DW$6),IF($M43&gt;0,4,3),0)),IF(AND($D43&lt;=DW$6,$E43&gt;=DW$5),60,0)))</f>
        <v/>
      </c>
      <c r="DX43" s="80" t="str">
        <f>IF(OR($A43="",NOT(ISNUMBER($G43))),"",IF(AND($F43&lt;=DX$6,$G43&gt;=DX$5),IF(DX$5&gt;$N43,5,$K43)*10+IF(AND($F43&gt;=DX$5,$F43&lt;=DX$6),IF(AND($G43&gt;=DX$5,$G43&lt;=DX$6),5,IF($L43=1,2,1)),IF(AND($G43&gt;=DX$5,$G43&lt;=DX$6),IF($M43&gt;0,4,3),0)),IF(AND($D43&lt;=DX$6,$E43&gt;=DX$5),60,0)))</f>
        <v/>
      </c>
      <c r="DY43" s="80" t="str">
        <f>IF(OR($A43="",NOT(ISNUMBER($G43))),"",IF(AND($F43&lt;=DY$6,$G43&gt;=DY$5),IF(DY$5&gt;$N43,5,$K43)*10+IF(AND($F43&gt;=DY$5,$F43&lt;=DY$6),IF(AND($G43&gt;=DY$5,$G43&lt;=DY$6),5,IF($L43=1,2,1)),IF(AND($G43&gt;=DY$5,$G43&lt;=DY$6),IF($M43&gt;0,4,3),0)),IF(AND($D43&lt;=DY$6,$E43&gt;=DY$5),60,0)))</f>
        <v/>
      </c>
      <c r="DZ43" s="80" t="str">
        <f>IF(OR($A43="",NOT(ISNUMBER($G43))),"",IF(AND($F43&lt;=DZ$6,$G43&gt;=DZ$5),IF(DZ$5&gt;$N43,5,$K43)*10+IF(AND($F43&gt;=DZ$5,$F43&lt;=DZ$6),IF(AND($G43&gt;=DZ$5,$G43&lt;=DZ$6),5,IF($L43=1,2,1)),IF(AND($G43&gt;=DZ$5,$G43&lt;=DZ$6),IF($M43&gt;0,4,3),0)),IF(AND($D43&lt;=DZ$6,$E43&gt;=DZ$5),60,0)))</f>
        <v/>
      </c>
      <c r="EA43" s="80" t="str">
        <f>IF(OR($A43="",NOT(ISNUMBER($G43))),"",IF(AND($F43&lt;=EA$6,$G43&gt;=EA$5),IF(EA$5&gt;$N43,5,$K43)*10+IF(AND($F43&gt;=EA$5,$F43&lt;=EA$6),IF(AND($G43&gt;=EA$5,$G43&lt;=EA$6),5,IF($L43=1,2,1)),IF(AND($G43&gt;=EA$5,$G43&lt;=EA$6),IF($M43&gt;0,4,3),0)),IF(AND($D43&lt;=EA$6,$E43&gt;=EA$5),60,0)))</f>
        <v/>
      </c>
      <c r="EB43" s="80" t="str">
        <f>IF(OR($A43="",NOT(ISNUMBER($G43))),"",IF(AND($F43&lt;=EB$6,$G43&gt;=EB$5),IF(EB$5&gt;$N43,5,$K43)*10+IF(AND($F43&gt;=EB$5,$F43&lt;=EB$6),IF(AND($G43&gt;=EB$5,$G43&lt;=EB$6),5,IF($L43=1,2,1)),IF(AND($G43&gt;=EB$5,$G43&lt;=EB$6),IF($M43&gt;0,4,3),0)),IF(AND($D43&lt;=EB$6,$E43&gt;=EB$5),60,0)))</f>
        <v/>
      </c>
      <c r="EC43" s="80" t="str">
        <f>IF(OR($A43="",NOT(ISNUMBER($G43))),"",IF(AND($F43&lt;=EC$6,$G43&gt;=EC$5),IF(EC$5&gt;$N43,5,$K43)*10+IF(AND($F43&gt;=EC$5,$F43&lt;=EC$6),IF(AND($G43&gt;=EC$5,$G43&lt;=EC$6),5,IF($L43=1,2,1)),IF(AND($G43&gt;=EC$5,$G43&lt;=EC$6),IF($M43&gt;0,4,3),0)),IF(AND($D43&lt;=EC$6,$E43&gt;=EC$5),60,0)))</f>
        <v/>
      </c>
      <c r="ED43" s="80" t="str">
        <f>IF(OR($A43="",NOT(ISNUMBER($G43))),"",IF(AND($F43&lt;=ED$6,$G43&gt;=ED$5),IF(ED$5&gt;$N43,5,$K43)*10+IF(AND($F43&gt;=ED$5,$F43&lt;=ED$6),IF(AND($G43&gt;=ED$5,$G43&lt;=ED$6),5,IF($L43=1,2,1)),IF(AND($G43&gt;=ED$5,$G43&lt;=ED$6),IF($M43&gt;0,4,3),0)),IF(AND($D43&lt;=ED$6,$E43&gt;=ED$5),60,0)))</f>
        <v/>
      </c>
    </row>
    <row r="44" ht="18" customHeight="1">
      <c r="A44" s="52" t="str">
        <f>IF(Tasks!$B44="","",Tasks!$A44)</f>
        <v/>
      </c>
      <c r="B44" s="78" t="str">
        <f>IF(Tasks!$B44="","",Tasks!$B44)</f>
        <v/>
      </c>
      <c r="C44" s="25" t="str">
        <f>IF($B44="","",IF(AND(Tasks!$D44="",Tasks!$G44=""),"-",IF(Tasks!$D44="","",Tasks!$D44&amp;IF(OR(Tasks!$E44="",Tasks!$E44="FS"),IF(N(Tasks!$F44)=0,"","FS"),Tasks!$E44)&amp;IF(N(Tasks!$F44)=0,"",IF(Tasks!$F44&gt;0,"+","")&amp;Tasks!$F44))&amp;IF(AND(Tasks!$D44&lt;&gt;"",Tasks!$G44&lt;&gt;""),", ","")&amp;IF(Tasks!$G44="","",Tasks!$G44&amp;IF(OR(Tasks!$H44="",Tasks!$H44="FS"),IF(N(Tasks!$I44)=0,"","FS"),Tasks!$H44)&amp;IF(N(Tasks!$I44)=0,"",IF(Tasks!$I44&gt;0,"+","")&amp;Tasks!$I44))))</f>
        <v/>
      </c>
      <c r="D44" s="51" t="str">
        <f>IF(OR($B44="",Tasks!$Q44=""),"",Tasks!$Q44)</f>
        <v/>
      </c>
      <c r="E44" s="51" t="str">
        <f>IF(OR($B44="",Tasks!$R44=""),"",Tasks!$R44)</f>
        <v/>
      </c>
      <c r="F44" s="51" t="str">
        <f>IF(OR($B44="",Tasks!$S44=""),"",Tasks!$S44)</f>
        <v/>
      </c>
      <c r="G44" s="51" t="str">
        <f>IF(OR($B44="",Tasks!$T44=""),"",Tasks!$T44)</f>
        <v/>
      </c>
      <c r="H44" s="52" t="str">
        <f>IF($B44="","",Tasks!$AE44)</f>
        <v/>
      </c>
      <c r="I44" s="79" t="str">
        <f>IF($B44="","",Tasks!$AF44)</f>
        <v/>
      </c>
      <c r="J44" s="53" t="str">
        <f>IF(OR($B44="",Tasks!$V44=""),"",Tasks!$V44)</f>
        <v/>
      </c>
      <c r="K44" s="52" t="str">
        <f>IF($B44="","",Tasks!$AA44)</f>
        <v/>
      </c>
      <c r="L44" s="52" t="str">
        <f>IF($B44="","",Tasks!$AB44)</f>
        <v/>
      </c>
      <c r="M44" s="52" t="str">
        <f>IF($B44="","",Tasks!$Z44)</f>
        <v/>
      </c>
      <c r="N44" s="52" t="str">
        <f>IF(OR($B44="",Tasks!$AG44=""),"",Tasks!$AG44)</f>
        <v/>
      </c>
      <c r="O44" s="80" t="str">
        <f>IF(OR($A44="",NOT(ISNUMBER($G44))),"",IF(AND($F44&lt;=O$6,$G44&gt;=O$5),IF(O$5&gt;$N44,5,$K44)*10+IF(AND($F44&gt;=O$5,$F44&lt;=O$6),IF(AND($G44&gt;=O$5,$G44&lt;=O$6),5,IF($L44=1,2,1)),IF(AND($G44&gt;=O$5,$G44&lt;=O$6),IF($M44&gt;0,4,3),0)),IF(AND($D44&lt;=O$6,$E44&gt;=O$5),60,0)))</f>
        <v/>
      </c>
      <c r="P44" s="80" t="str">
        <f>IF(OR($A44="",NOT(ISNUMBER($G44))),"",IF(AND($F44&lt;=P$6,$G44&gt;=P$5),IF(P$5&gt;$N44,5,$K44)*10+IF(AND($F44&gt;=P$5,$F44&lt;=P$6),IF(AND($G44&gt;=P$5,$G44&lt;=P$6),5,IF($L44=1,2,1)),IF(AND($G44&gt;=P$5,$G44&lt;=P$6),IF($M44&gt;0,4,3),0)),IF(AND($D44&lt;=P$6,$E44&gt;=P$5),60,0)))</f>
        <v/>
      </c>
      <c r="Q44" s="80" t="str">
        <f>IF(OR($A44="",NOT(ISNUMBER($G44))),"",IF(AND($F44&lt;=Q$6,$G44&gt;=Q$5),IF(Q$5&gt;$N44,5,$K44)*10+IF(AND($F44&gt;=Q$5,$F44&lt;=Q$6),IF(AND($G44&gt;=Q$5,$G44&lt;=Q$6),5,IF($L44=1,2,1)),IF(AND($G44&gt;=Q$5,$G44&lt;=Q$6),IF($M44&gt;0,4,3),0)),IF(AND($D44&lt;=Q$6,$E44&gt;=Q$5),60,0)))</f>
        <v/>
      </c>
      <c r="R44" s="80" t="str">
        <f>IF(OR($A44="",NOT(ISNUMBER($G44))),"",IF(AND($F44&lt;=R$6,$G44&gt;=R$5),IF(R$5&gt;$N44,5,$K44)*10+IF(AND($F44&gt;=R$5,$F44&lt;=R$6),IF(AND($G44&gt;=R$5,$G44&lt;=R$6),5,IF($L44=1,2,1)),IF(AND($G44&gt;=R$5,$G44&lt;=R$6),IF($M44&gt;0,4,3),0)),IF(AND($D44&lt;=R$6,$E44&gt;=R$5),60,0)))</f>
        <v/>
      </c>
      <c r="S44" s="80" t="str">
        <f>IF(OR($A44="",NOT(ISNUMBER($G44))),"",IF(AND($F44&lt;=S$6,$G44&gt;=S$5),IF(S$5&gt;$N44,5,$K44)*10+IF(AND($F44&gt;=S$5,$F44&lt;=S$6),IF(AND($G44&gt;=S$5,$G44&lt;=S$6),5,IF($L44=1,2,1)),IF(AND($G44&gt;=S$5,$G44&lt;=S$6),IF($M44&gt;0,4,3),0)),IF(AND($D44&lt;=S$6,$E44&gt;=S$5),60,0)))</f>
        <v/>
      </c>
      <c r="T44" s="80" t="str">
        <f>IF(OR($A44="",NOT(ISNUMBER($G44))),"",IF(AND($F44&lt;=T$6,$G44&gt;=T$5),IF(T$5&gt;$N44,5,$K44)*10+IF(AND($F44&gt;=T$5,$F44&lt;=T$6),IF(AND($G44&gt;=T$5,$G44&lt;=T$6),5,IF($L44=1,2,1)),IF(AND($G44&gt;=T$5,$G44&lt;=T$6),IF($M44&gt;0,4,3),0)),IF(AND($D44&lt;=T$6,$E44&gt;=T$5),60,0)))</f>
        <v/>
      </c>
      <c r="U44" s="80" t="str">
        <f>IF(OR($A44="",NOT(ISNUMBER($G44))),"",IF(AND($F44&lt;=U$6,$G44&gt;=U$5),IF(U$5&gt;$N44,5,$K44)*10+IF(AND($F44&gt;=U$5,$F44&lt;=U$6),IF(AND($G44&gt;=U$5,$G44&lt;=U$6),5,IF($L44=1,2,1)),IF(AND($G44&gt;=U$5,$G44&lt;=U$6),IF($M44&gt;0,4,3),0)),IF(AND($D44&lt;=U$6,$E44&gt;=U$5),60,0)))</f>
        <v/>
      </c>
      <c r="V44" s="80" t="str">
        <f>IF(OR($A44="",NOT(ISNUMBER($G44))),"",IF(AND($F44&lt;=V$6,$G44&gt;=V$5),IF(V$5&gt;$N44,5,$K44)*10+IF(AND($F44&gt;=V$5,$F44&lt;=V$6),IF(AND($G44&gt;=V$5,$G44&lt;=V$6),5,IF($L44=1,2,1)),IF(AND($G44&gt;=V$5,$G44&lt;=V$6),IF($M44&gt;0,4,3),0)),IF(AND($D44&lt;=V$6,$E44&gt;=V$5),60,0)))</f>
        <v/>
      </c>
      <c r="W44" s="80" t="str">
        <f>IF(OR($A44="",NOT(ISNUMBER($G44))),"",IF(AND($F44&lt;=W$6,$G44&gt;=W$5),IF(W$5&gt;$N44,5,$K44)*10+IF(AND($F44&gt;=W$5,$F44&lt;=W$6),IF(AND($G44&gt;=W$5,$G44&lt;=W$6),5,IF($L44=1,2,1)),IF(AND($G44&gt;=W$5,$G44&lt;=W$6),IF($M44&gt;0,4,3),0)),IF(AND($D44&lt;=W$6,$E44&gt;=W$5),60,0)))</f>
        <v/>
      </c>
      <c r="X44" s="80" t="str">
        <f>IF(OR($A44="",NOT(ISNUMBER($G44))),"",IF(AND($F44&lt;=X$6,$G44&gt;=X$5),IF(X$5&gt;$N44,5,$K44)*10+IF(AND($F44&gt;=X$5,$F44&lt;=X$6),IF(AND($G44&gt;=X$5,$G44&lt;=X$6),5,IF($L44=1,2,1)),IF(AND($G44&gt;=X$5,$G44&lt;=X$6),IF($M44&gt;0,4,3),0)),IF(AND($D44&lt;=X$6,$E44&gt;=X$5),60,0)))</f>
        <v/>
      </c>
      <c r="Y44" s="80" t="str">
        <f>IF(OR($A44="",NOT(ISNUMBER($G44))),"",IF(AND($F44&lt;=Y$6,$G44&gt;=Y$5),IF(Y$5&gt;$N44,5,$K44)*10+IF(AND($F44&gt;=Y$5,$F44&lt;=Y$6),IF(AND($G44&gt;=Y$5,$G44&lt;=Y$6),5,IF($L44=1,2,1)),IF(AND($G44&gt;=Y$5,$G44&lt;=Y$6),IF($M44&gt;0,4,3),0)),IF(AND($D44&lt;=Y$6,$E44&gt;=Y$5),60,0)))</f>
        <v/>
      </c>
      <c r="Z44" s="80" t="str">
        <f>IF(OR($A44="",NOT(ISNUMBER($G44))),"",IF(AND($F44&lt;=Z$6,$G44&gt;=Z$5),IF(Z$5&gt;$N44,5,$K44)*10+IF(AND($F44&gt;=Z$5,$F44&lt;=Z$6),IF(AND($G44&gt;=Z$5,$G44&lt;=Z$6),5,IF($L44=1,2,1)),IF(AND($G44&gt;=Z$5,$G44&lt;=Z$6),IF($M44&gt;0,4,3),0)),IF(AND($D44&lt;=Z$6,$E44&gt;=Z$5),60,0)))</f>
        <v/>
      </c>
      <c r="AA44" s="80" t="str">
        <f>IF(OR($A44="",NOT(ISNUMBER($G44))),"",IF(AND($F44&lt;=AA$6,$G44&gt;=AA$5),IF(AA$5&gt;$N44,5,$K44)*10+IF(AND($F44&gt;=AA$5,$F44&lt;=AA$6),IF(AND($G44&gt;=AA$5,$G44&lt;=AA$6),5,IF($L44=1,2,1)),IF(AND($G44&gt;=AA$5,$G44&lt;=AA$6),IF($M44&gt;0,4,3),0)),IF(AND($D44&lt;=AA$6,$E44&gt;=AA$5),60,0)))</f>
        <v/>
      </c>
      <c r="AB44" s="80" t="str">
        <f>IF(OR($A44="",NOT(ISNUMBER($G44))),"",IF(AND($F44&lt;=AB$6,$G44&gt;=AB$5),IF(AB$5&gt;$N44,5,$K44)*10+IF(AND($F44&gt;=AB$5,$F44&lt;=AB$6),IF(AND($G44&gt;=AB$5,$G44&lt;=AB$6),5,IF($L44=1,2,1)),IF(AND($G44&gt;=AB$5,$G44&lt;=AB$6),IF($M44&gt;0,4,3),0)),IF(AND($D44&lt;=AB$6,$E44&gt;=AB$5),60,0)))</f>
        <v/>
      </c>
      <c r="AC44" s="80" t="str">
        <f>IF(OR($A44="",NOT(ISNUMBER($G44))),"",IF(AND($F44&lt;=AC$6,$G44&gt;=AC$5),IF(AC$5&gt;$N44,5,$K44)*10+IF(AND($F44&gt;=AC$5,$F44&lt;=AC$6),IF(AND($G44&gt;=AC$5,$G44&lt;=AC$6),5,IF($L44=1,2,1)),IF(AND($G44&gt;=AC$5,$G44&lt;=AC$6),IF($M44&gt;0,4,3),0)),IF(AND($D44&lt;=AC$6,$E44&gt;=AC$5),60,0)))</f>
        <v/>
      </c>
      <c r="AD44" s="80" t="str">
        <f>IF(OR($A44="",NOT(ISNUMBER($G44))),"",IF(AND($F44&lt;=AD$6,$G44&gt;=AD$5),IF(AD$5&gt;$N44,5,$K44)*10+IF(AND($F44&gt;=AD$5,$F44&lt;=AD$6),IF(AND($G44&gt;=AD$5,$G44&lt;=AD$6),5,IF($L44=1,2,1)),IF(AND($G44&gt;=AD$5,$G44&lt;=AD$6),IF($M44&gt;0,4,3),0)),IF(AND($D44&lt;=AD$6,$E44&gt;=AD$5),60,0)))</f>
        <v/>
      </c>
      <c r="AE44" s="80" t="str">
        <f>IF(OR($A44="",NOT(ISNUMBER($G44))),"",IF(AND($F44&lt;=AE$6,$G44&gt;=AE$5),IF(AE$5&gt;$N44,5,$K44)*10+IF(AND($F44&gt;=AE$5,$F44&lt;=AE$6),IF(AND($G44&gt;=AE$5,$G44&lt;=AE$6),5,IF($L44=1,2,1)),IF(AND($G44&gt;=AE$5,$G44&lt;=AE$6),IF($M44&gt;0,4,3),0)),IF(AND($D44&lt;=AE$6,$E44&gt;=AE$5),60,0)))</f>
        <v/>
      </c>
      <c r="AF44" s="80" t="str">
        <f>IF(OR($A44="",NOT(ISNUMBER($G44))),"",IF(AND($F44&lt;=AF$6,$G44&gt;=AF$5),IF(AF$5&gt;$N44,5,$K44)*10+IF(AND($F44&gt;=AF$5,$F44&lt;=AF$6),IF(AND($G44&gt;=AF$5,$G44&lt;=AF$6),5,IF($L44=1,2,1)),IF(AND($G44&gt;=AF$5,$G44&lt;=AF$6),IF($M44&gt;0,4,3),0)),IF(AND($D44&lt;=AF$6,$E44&gt;=AF$5),60,0)))</f>
        <v/>
      </c>
      <c r="AG44" s="80" t="str">
        <f>IF(OR($A44="",NOT(ISNUMBER($G44))),"",IF(AND($F44&lt;=AG$6,$G44&gt;=AG$5),IF(AG$5&gt;$N44,5,$K44)*10+IF(AND($F44&gt;=AG$5,$F44&lt;=AG$6),IF(AND($G44&gt;=AG$5,$G44&lt;=AG$6),5,IF($L44=1,2,1)),IF(AND($G44&gt;=AG$5,$G44&lt;=AG$6),IF($M44&gt;0,4,3),0)),IF(AND($D44&lt;=AG$6,$E44&gt;=AG$5),60,0)))</f>
        <v/>
      </c>
      <c r="AH44" s="80" t="str">
        <f>IF(OR($A44="",NOT(ISNUMBER($G44))),"",IF(AND($F44&lt;=AH$6,$G44&gt;=AH$5),IF(AH$5&gt;$N44,5,$K44)*10+IF(AND($F44&gt;=AH$5,$F44&lt;=AH$6),IF(AND($G44&gt;=AH$5,$G44&lt;=AH$6),5,IF($L44=1,2,1)),IF(AND($G44&gt;=AH$5,$G44&lt;=AH$6),IF($M44&gt;0,4,3),0)),IF(AND($D44&lt;=AH$6,$E44&gt;=AH$5),60,0)))</f>
        <v/>
      </c>
      <c r="AI44" s="80" t="str">
        <f>IF(OR($A44="",NOT(ISNUMBER($G44))),"",IF(AND($F44&lt;=AI$6,$G44&gt;=AI$5),IF(AI$5&gt;$N44,5,$K44)*10+IF(AND($F44&gt;=AI$5,$F44&lt;=AI$6),IF(AND($G44&gt;=AI$5,$G44&lt;=AI$6),5,IF($L44=1,2,1)),IF(AND($G44&gt;=AI$5,$G44&lt;=AI$6),IF($M44&gt;0,4,3),0)),IF(AND($D44&lt;=AI$6,$E44&gt;=AI$5),60,0)))</f>
        <v/>
      </c>
      <c r="AJ44" s="80" t="str">
        <f>IF(OR($A44="",NOT(ISNUMBER($G44))),"",IF(AND($F44&lt;=AJ$6,$G44&gt;=AJ$5),IF(AJ$5&gt;$N44,5,$K44)*10+IF(AND($F44&gt;=AJ$5,$F44&lt;=AJ$6),IF(AND($G44&gt;=AJ$5,$G44&lt;=AJ$6),5,IF($L44=1,2,1)),IF(AND($G44&gt;=AJ$5,$G44&lt;=AJ$6),IF($M44&gt;0,4,3),0)),IF(AND($D44&lt;=AJ$6,$E44&gt;=AJ$5),60,0)))</f>
        <v/>
      </c>
      <c r="AK44" s="80" t="str">
        <f>IF(OR($A44="",NOT(ISNUMBER($G44))),"",IF(AND($F44&lt;=AK$6,$G44&gt;=AK$5),IF(AK$5&gt;$N44,5,$K44)*10+IF(AND($F44&gt;=AK$5,$F44&lt;=AK$6),IF(AND($G44&gt;=AK$5,$G44&lt;=AK$6),5,IF($L44=1,2,1)),IF(AND($G44&gt;=AK$5,$G44&lt;=AK$6),IF($M44&gt;0,4,3),0)),IF(AND($D44&lt;=AK$6,$E44&gt;=AK$5),60,0)))</f>
        <v/>
      </c>
      <c r="AL44" s="80" t="str">
        <f>IF(OR($A44="",NOT(ISNUMBER($G44))),"",IF(AND($F44&lt;=AL$6,$G44&gt;=AL$5),IF(AL$5&gt;$N44,5,$K44)*10+IF(AND($F44&gt;=AL$5,$F44&lt;=AL$6),IF(AND($G44&gt;=AL$5,$G44&lt;=AL$6),5,IF($L44=1,2,1)),IF(AND($G44&gt;=AL$5,$G44&lt;=AL$6),IF($M44&gt;0,4,3),0)),IF(AND($D44&lt;=AL$6,$E44&gt;=AL$5),60,0)))</f>
        <v/>
      </c>
      <c r="AM44" s="80" t="str">
        <f>IF(OR($A44="",NOT(ISNUMBER($G44))),"",IF(AND($F44&lt;=AM$6,$G44&gt;=AM$5),IF(AM$5&gt;$N44,5,$K44)*10+IF(AND($F44&gt;=AM$5,$F44&lt;=AM$6),IF(AND($G44&gt;=AM$5,$G44&lt;=AM$6),5,IF($L44=1,2,1)),IF(AND($G44&gt;=AM$5,$G44&lt;=AM$6),IF($M44&gt;0,4,3),0)),IF(AND($D44&lt;=AM$6,$E44&gt;=AM$5),60,0)))</f>
        <v/>
      </c>
      <c r="AN44" s="80" t="str">
        <f>IF(OR($A44="",NOT(ISNUMBER($G44))),"",IF(AND($F44&lt;=AN$6,$G44&gt;=AN$5),IF(AN$5&gt;$N44,5,$K44)*10+IF(AND($F44&gt;=AN$5,$F44&lt;=AN$6),IF(AND($G44&gt;=AN$5,$G44&lt;=AN$6),5,IF($L44=1,2,1)),IF(AND($G44&gt;=AN$5,$G44&lt;=AN$6),IF($M44&gt;0,4,3),0)),IF(AND($D44&lt;=AN$6,$E44&gt;=AN$5),60,0)))</f>
        <v/>
      </c>
      <c r="AO44" s="80" t="str">
        <f>IF(OR($A44="",NOT(ISNUMBER($G44))),"",IF(AND($F44&lt;=AO$6,$G44&gt;=AO$5),IF(AO$5&gt;$N44,5,$K44)*10+IF(AND($F44&gt;=AO$5,$F44&lt;=AO$6),IF(AND($G44&gt;=AO$5,$G44&lt;=AO$6),5,IF($L44=1,2,1)),IF(AND($G44&gt;=AO$5,$G44&lt;=AO$6),IF($M44&gt;0,4,3),0)),IF(AND($D44&lt;=AO$6,$E44&gt;=AO$5),60,0)))</f>
        <v/>
      </c>
      <c r="AP44" s="80" t="str">
        <f>IF(OR($A44="",NOT(ISNUMBER($G44))),"",IF(AND($F44&lt;=AP$6,$G44&gt;=AP$5),IF(AP$5&gt;$N44,5,$K44)*10+IF(AND($F44&gt;=AP$5,$F44&lt;=AP$6),IF(AND($G44&gt;=AP$5,$G44&lt;=AP$6),5,IF($L44=1,2,1)),IF(AND($G44&gt;=AP$5,$G44&lt;=AP$6),IF($M44&gt;0,4,3),0)),IF(AND($D44&lt;=AP$6,$E44&gt;=AP$5),60,0)))</f>
        <v/>
      </c>
      <c r="AQ44" s="80" t="str">
        <f>IF(OR($A44="",NOT(ISNUMBER($G44))),"",IF(AND($F44&lt;=AQ$6,$G44&gt;=AQ$5),IF(AQ$5&gt;$N44,5,$K44)*10+IF(AND($F44&gt;=AQ$5,$F44&lt;=AQ$6),IF(AND($G44&gt;=AQ$5,$G44&lt;=AQ$6),5,IF($L44=1,2,1)),IF(AND($G44&gt;=AQ$5,$G44&lt;=AQ$6),IF($M44&gt;0,4,3),0)),IF(AND($D44&lt;=AQ$6,$E44&gt;=AQ$5),60,0)))</f>
        <v/>
      </c>
      <c r="AR44" s="80" t="str">
        <f>IF(OR($A44="",NOT(ISNUMBER($G44))),"",IF(AND($F44&lt;=AR$6,$G44&gt;=AR$5),IF(AR$5&gt;$N44,5,$K44)*10+IF(AND($F44&gt;=AR$5,$F44&lt;=AR$6),IF(AND($G44&gt;=AR$5,$G44&lt;=AR$6),5,IF($L44=1,2,1)),IF(AND($G44&gt;=AR$5,$G44&lt;=AR$6),IF($M44&gt;0,4,3),0)),IF(AND($D44&lt;=AR$6,$E44&gt;=AR$5),60,0)))</f>
        <v/>
      </c>
      <c r="AS44" s="80" t="str">
        <f>IF(OR($A44="",NOT(ISNUMBER($G44))),"",IF(AND($F44&lt;=AS$6,$G44&gt;=AS$5),IF(AS$5&gt;$N44,5,$K44)*10+IF(AND($F44&gt;=AS$5,$F44&lt;=AS$6),IF(AND($G44&gt;=AS$5,$G44&lt;=AS$6),5,IF($L44=1,2,1)),IF(AND($G44&gt;=AS$5,$G44&lt;=AS$6),IF($M44&gt;0,4,3),0)),IF(AND($D44&lt;=AS$6,$E44&gt;=AS$5),60,0)))</f>
        <v/>
      </c>
      <c r="AT44" s="80" t="str">
        <f>IF(OR($A44="",NOT(ISNUMBER($G44))),"",IF(AND($F44&lt;=AT$6,$G44&gt;=AT$5),IF(AT$5&gt;$N44,5,$K44)*10+IF(AND($F44&gt;=AT$5,$F44&lt;=AT$6),IF(AND($G44&gt;=AT$5,$G44&lt;=AT$6),5,IF($L44=1,2,1)),IF(AND($G44&gt;=AT$5,$G44&lt;=AT$6),IF($M44&gt;0,4,3),0)),IF(AND($D44&lt;=AT$6,$E44&gt;=AT$5),60,0)))</f>
        <v/>
      </c>
      <c r="AU44" s="80" t="str">
        <f>IF(OR($A44="",NOT(ISNUMBER($G44))),"",IF(AND($F44&lt;=AU$6,$G44&gt;=AU$5),IF(AU$5&gt;$N44,5,$K44)*10+IF(AND($F44&gt;=AU$5,$F44&lt;=AU$6),IF(AND($G44&gt;=AU$5,$G44&lt;=AU$6),5,IF($L44=1,2,1)),IF(AND($G44&gt;=AU$5,$G44&lt;=AU$6),IF($M44&gt;0,4,3),0)),IF(AND($D44&lt;=AU$6,$E44&gt;=AU$5),60,0)))</f>
        <v/>
      </c>
      <c r="AV44" s="80" t="str">
        <f>IF(OR($A44="",NOT(ISNUMBER($G44))),"",IF(AND($F44&lt;=AV$6,$G44&gt;=AV$5),IF(AV$5&gt;$N44,5,$K44)*10+IF(AND($F44&gt;=AV$5,$F44&lt;=AV$6),IF(AND($G44&gt;=AV$5,$G44&lt;=AV$6),5,IF($L44=1,2,1)),IF(AND($G44&gt;=AV$5,$G44&lt;=AV$6),IF($M44&gt;0,4,3),0)),IF(AND($D44&lt;=AV$6,$E44&gt;=AV$5),60,0)))</f>
        <v/>
      </c>
      <c r="AW44" s="80" t="str">
        <f>IF(OR($A44="",NOT(ISNUMBER($G44))),"",IF(AND($F44&lt;=AW$6,$G44&gt;=AW$5),IF(AW$5&gt;$N44,5,$K44)*10+IF(AND($F44&gt;=AW$5,$F44&lt;=AW$6),IF(AND($G44&gt;=AW$5,$G44&lt;=AW$6),5,IF($L44=1,2,1)),IF(AND($G44&gt;=AW$5,$G44&lt;=AW$6),IF($M44&gt;0,4,3),0)),IF(AND($D44&lt;=AW$6,$E44&gt;=AW$5),60,0)))</f>
        <v/>
      </c>
      <c r="AX44" s="80" t="str">
        <f>IF(OR($A44="",NOT(ISNUMBER($G44))),"",IF(AND($F44&lt;=AX$6,$G44&gt;=AX$5),IF(AX$5&gt;$N44,5,$K44)*10+IF(AND($F44&gt;=AX$5,$F44&lt;=AX$6),IF(AND($G44&gt;=AX$5,$G44&lt;=AX$6),5,IF($L44=1,2,1)),IF(AND($G44&gt;=AX$5,$G44&lt;=AX$6),IF($M44&gt;0,4,3),0)),IF(AND($D44&lt;=AX$6,$E44&gt;=AX$5),60,0)))</f>
        <v/>
      </c>
      <c r="AY44" s="80" t="str">
        <f>IF(OR($A44="",NOT(ISNUMBER($G44))),"",IF(AND($F44&lt;=AY$6,$G44&gt;=AY$5),IF(AY$5&gt;$N44,5,$K44)*10+IF(AND($F44&gt;=AY$5,$F44&lt;=AY$6),IF(AND($G44&gt;=AY$5,$G44&lt;=AY$6),5,IF($L44=1,2,1)),IF(AND($G44&gt;=AY$5,$G44&lt;=AY$6),IF($M44&gt;0,4,3),0)),IF(AND($D44&lt;=AY$6,$E44&gt;=AY$5),60,0)))</f>
        <v/>
      </c>
      <c r="AZ44" s="80" t="str">
        <f>IF(OR($A44="",NOT(ISNUMBER($G44))),"",IF(AND($F44&lt;=AZ$6,$G44&gt;=AZ$5),IF(AZ$5&gt;$N44,5,$K44)*10+IF(AND($F44&gt;=AZ$5,$F44&lt;=AZ$6),IF(AND($G44&gt;=AZ$5,$G44&lt;=AZ$6),5,IF($L44=1,2,1)),IF(AND($G44&gt;=AZ$5,$G44&lt;=AZ$6),IF($M44&gt;0,4,3),0)),IF(AND($D44&lt;=AZ$6,$E44&gt;=AZ$5),60,0)))</f>
        <v/>
      </c>
      <c r="BA44" s="80" t="str">
        <f>IF(OR($A44="",NOT(ISNUMBER($G44))),"",IF(AND($F44&lt;=BA$6,$G44&gt;=BA$5),IF(BA$5&gt;$N44,5,$K44)*10+IF(AND($F44&gt;=BA$5,$F44&lt;=BA$6),IF(AND($G44&gt;=BA$5,$G44&lt;=BA$6),5,IF($L44=1,2,1)),IF(AND($G44&gt;=BA$5,$G44&lt;=BA$6),IF($M44&gt;0,4,3),0)),IF(AND($D44&lt;=BA$6,$E44&gt;=BA$5),60,0)))</f>
        <v/>
      </c>
      <c r="BB44" s="80" t="str">
        <f>IF(OR($A44="",NOT(ISNUMBER($G44))),"",IF(AND($F44&lt;=BB$6,$G44&gt;=BB$5),IF(BB$5&gt;$N44,5,$K44)*10+IF(AND($F44&gt;=BB$5,$F44&lt;=BB$6),IF(AND($G44&gt;=BB$5,$G44&lt;=BB$6),5,IF($L44=1,2,1)),IF(AND($G44&gt;=BB$5,$G44&lt;=BB$6),IF($M44&gt;0,4,3),0)),IF(AND($D44&lt;=BB$6,$E44&gt;=BB$5),60,0)))</f>
        <v/>
      </c>
      <c r="BC44" s="80" t="str">
        <f>IF(OR($A44="",NOT(ISNUMBER($G44))),"",IF(AND($F44&lt;=BC$6,$G44&gt;=BC$5),IF(BC$5&gt;$N44,5,$K44)*10+IF(AND($F44&gt;=BC$5,$F44&lt;=BC$6),IF(AND($G44&gt;=BC$5,$G44&lt;=BC$6),5,IF($L44=1,2,1)),IF(AND($G44&gt;=BC$5,$G44&lt;=BC$6),IF($M44&gt;0,4,3),0)),IF(AND($D44&lt;=BC$6,$E44&gt;=BC$5),60,0)))</f>
        <v/>
      </c>
      <c r="BD44" s="80" t="str">
        <f>IF(OR($A44="",NOT(ISNUMBER($G44))),"",IF(AND($F44&lt;=BD$6,$G44&gt;=BD$5),IF(BD$5&gt;$N44,5,$K44)*10+IF(AND($F44&gt;=BD$5,$F44&lt;=BD$6),IF(AND($G44&gt;=BD$5,$G44&lt;=BD$6),5,IF($L44=1,2,1)),IF(AND($G44&gt;=BD$5,$G44&lt;=BD$6),IF($M44&gt;0,4,3),0)),IF(AND($D44&lt;=BD$6,$E44&gt;=BD$5),60,0)))</f>
        <v/>
      </c>
      <c r="BE44" s="80" t="str">
        <f>IF(OR($A44="",NOT(ISNUMBER($G44))),"",IF(AND($F44&lt;=BE$6,$G44&gt;=BE$5),IF(BE$5&gt;$N44,5,$K44)*10+IF(AND($F44&gt;=BE$5,$F44&lt;=BE$6),IF(AND($G44&gt;=BE$5,$G44&lt;=BE$6),5,IF($L44=1,2,1)),IF(AND($G44&gt;=BE$5,$G44&lt;=BE$6),IF($M44&gt;0,4,3),0)),IF(AND($D44&lt;=BE$6,$E44&gt;=BE$5),60,0)))</f>
        <v/>
      </c>
      <c r="BF44" s="80" t="str">
        <f>IF(OR($A44="",NOT(ISNUMBER($G44))),"",IF(AND($F44&lt;=BF$6,$G44&gt;=BF$5),IF(BF$5&gt;$N44,5,$K44)*10+IF(AND($F44&gt;=BF$5,$F44&lt;=BF$6),IF(AND($G44&gt;=BF$5,$G44&lt;=BF$6),5,IF($L44=1,2,1)),IF(AND($G44&gt;=BF$5,$G44&lt;=BF$6),IF($M44&gt;0,4,3),0)),IF(AND($D44&lt;=BF$6,$E44&gt;=BF$5),60,0)))</f>
        <v/>
      </c>
      <c r="BG44" s="80" t="str">
        <f>IF(OR($A44="",NOT(ISNUMBER($G44))),"",IF(AND($F44&lt;=BG$6,$G44&gt;=BG$5),IF(BG$5&gt;$N44,5,$K44)*10+IF(AND($F44&gt;=BG$5,$F44&lt;=BG$6),IF(AND($G44&gt;=BG$5,$G44&lt;=BG$6),5,IF($L44=1,2,1)),IF(AND($G44&gt;=BG$5,$G44&lt;=BG$6),IF($M44&gt;0,4,3),0)),IF(AND($D44&lt;=BG$6,$E44&gt;=BG$5),60,0)))</f>
        <v/>
      </c>
      <c r="BH44" s="80" t="str">
        <f>IF(OR($A44="",NOT(ISNUMBER($G44))),"",IF(AND($F44&lt;=BH$6,$G44&gt;=BH$5),IF(BH$5&gt;$N44,5,$K44)*10+IF(AND($F44&gt;=BH$5,$F44&lt;=BH$6),IF(AND($G44&gt;=BH$5,$G44&lt;=BH$6),5,IF($L44=1,2,1)),IF(AND($G44&gt;=BH$5,$G44&lt;=BH$6),IF($M44&gt;0,4,3),0)),IF(AND($D44&lt;=BH$6,$E44&gt;=BH$5),60,0)))</f>
        <v/>
      </c>
      <c r="BI44" s="80" t="str">
        <f>IF(OR($A44="",NOT(ISNUMBER($G44))),"",IF(AND($F44&lt;=BI$6,$G44&gt;=BI$5),IF(BI$5&gt;$N44,5,$K44)*10+IF(AND($F44&gt;=BI$5,$F44&lt;=BI$6),IF(AND($G44&gt;=BI$5,$G44&lt;=BI$6),5,IF($L44=1,2,1)),IF(AND($G44&gt;=BI$5,$G44&lt;=BI$6),IF($M44&gt;0,4,3),0)),IF(AND($D44&lt;=BI$6,$E44&gt;=BI$5),60,0)))</f>
        <v/>
      </c>
      <c r="BJ44" s="80" t="str">
        <f>IF(OR($A44="",NOT(ISNUMBER($G44))),"",IF(AND($F44&lt;=BJ$6,$G44&gt;=BJ$5),IF(BJ$5&gt;$N44,5,$K44)*10+IF(AND($F44&gt;=BJ$5,$F44&lt;=BJ$6),IF(AND($G44&gt;=BJ$5,$G44&lt;=BJ$6),5,IF($L44=1,2,1)),IF(AND($G44&gt;=BJ$5,$G44&lt;=BJ$6),IF($M44&gt;0,4,3),0)),IF(AND($D44&lt;=BJ$6,$E44&gt;=BJ$5),60,0)))</f>
        <v/>
      </c>
      <c r="BK44" s="80" t="str">
        <f>IF(OR($A44="",NOT(ISNUMBER($G44))),"",IF(AND($F44&lt;=BK$6,$G44&gt;=BK$5),IF(BK$5&gt;$N44,5,$K44)*10+IF(AND($F44&gt;=BK$5,$F44&lt;=BK$6),IF(AND($G44&gt;=BK$5,$G44&lt;=BK$6),5,IF($L44=1,2,1)),IF(AND($G44&gt;=BK$5,$G44&lt;=BK$6),IF($M44&gt;0,4,3),0)),IF(AND($D44&lt;=BK$6,$E44&gt;=BK$5),60,0)))</f>
        <v/>
      </c>
      <c r="BL44" s="80" t="str">
        <f>IF(OR($A44="",NOT(ISNUMBER($G44))),"",IF(AND($F44&lt;=BL$6,$G44&gt;=BL$5),IF(BL$5&gt;$N44,5,$K44)*10+IF(AND($F44&gt;=BL$5,$F44&lt;=BL$6),IF(AND($G44&gt;=BL$5,$G44&lt;=BL$6),5,IF($L44=1,2,1)),IF(AND($G44&gt;=BL$5,$G44&lt;=BL$6),IF($M44&gt;0,4,3),0)),IF(AND($D44&lt;=BL$6,$E44&gt;=BL$5),60,0)))</f>
        <v/>
      </c>
      <c r="BM44" s="80" t="str">
        <f>IF(OR($A44="",NOT(ISNUMBER($G44))),"",IF(AND($F44&lt;=BM$6,$G44&gt;=BM$5),IF(BM$5&gt;$N44,5,$K44)*10+IF(AND($F44&gt;=BM$5,$F44&lt;=BM$6),IF(AND($G44&gt;=BM$5,$G44&lt;=BM$6),5,IF($L44=1,2,1)),IF(AND($G44&gt;=BM$5,$G44&lt;=BM$6),IF($M44&gt;0,4,3),0)),IF(AND($D44&lt;=BM$6,$E44&gt;=BM$5),60,0)))</f>
        <v/>
      </c>
      <c r="BN44" s="80" t="str">
        <f>IF(OR($A44="",NOT(ISNUMBER($G44))),"",IF(AND($F44&lt;=BN$6,$G44&gt;=BN$5),IF(BN$5&gt;$N44,5,$K44)*10+IF(AND($F44&gt;=BN$5,$F44&lt;=BN$6),IF(AND($G44&gt;=BN$5,$G44&lt;=BN$6),5,IF($L44=1,2,1)),IF(AND($G44&gt;=BN$5,$G44&lt;=BN$6),IF($M44&gt;0,4,3),0)),IF(AND($D44&lt;=BN$6,$E44&gt;=BN$5),60,0)))</f>
        <v/>
      </c>
      <c r="BO44" s="80" t="str">
        <f>IF(OR($A44="",NOT(ISNUMBER($G44))),"",IF(AND($F44&lt;=BO$6,$G44&gt;=BO$5),IF(BO$5&gt;$N44,5,$K44)*10+IF(AND($F44&gt;=BO$5,$F44&lt;=BO$6),IF(AND($G44&gt;=BO$5,$G44&lt;=BO$6),5,IF($L44=1,2,1)),IF(AND($G44&gt;=BO$5,$G44&lt;=BO$6),IF($M44&gt;0,4,3),0)),IF(AND($D44&lt;=BO$6,$E44&gt;=BO$5),60,0)))</f>
        <v/>
      </c>
      <c r="BP44" s="80" t="str">
        <f>IF(OR($A44="",NOT(ISNUMBER($G44))),"",IF(AND($F44&lt;=BP$6,$G44&gt;=BP$5),IF(BP$5&gt;$N44,5,$K44)*10+IF(AND($F44&gt;=BP$5,$F44&lt;=BP$6),IF(AND($G44&gt;=BP$5,$G44&lt;=BP$6),5,IF($L44=1,2,1)),IF(AND($G44&gt;=BP$5,$G44&lt;=BP$6),IF($M44&gt;0,4,3),0)),IF(AND($D44&lt;=BP$6,$E44&gt;=BP$5),60,0)))</f>
        <v/>
      </c>
      <c r="BQ44" s="80" t="str">
        <f>IF(OR($A44="",NOT(ISNUMBER($G44))),"",IF(AND($F44&lt;=BQ$6,$G44&gt;=BQ$5),IF(BQ$5&gt;$N44,5,$K44)*10+IF(AND($F44&gt;=BQ$5,$F44&lt;=BQ$6),IF(AND($G44&gt;=BQ$5,$G44&lt;=BQ$6),5,IF($L44=1,2,1)),IF(AND($G44&gt;=BQ$5,$G44&lt;=BQ$6),IF($M44&gt;0,4,3),0)),IF(AND($D44&lt;=BQ$6,$E44&gt;=BQ$5),60,0)))</f>
        <v/>
      </c>
      <c r="BR44" s="80" t="str">
        <f>IF(OR($A44="",NOT(ISNUMBER($G44))),"",IF(AND($F44&lt;=BR$6,$G44&gt;=BR$5),IF(BR$5&gt;$N44,5,$K44)*10+IF(AND($F44&gt;=BR$5,$F44&lt;=BR$6),IF(AND($G44&gt;=BR$5,$G44&lt;=BR$6),5,IF($L44=1,2,1)),IF(AND($G44&gt;=BR$5,$G44&lt;=BR$6),IF($M44&gt;0,4,3),0)),IF(AND($D44&lt;=BR$6,$E44&gt;=BR$5),60,0)))</f>
        <v/>
      </c>
      <c r="BS44" s="80" t="str">
        <f>IF(OR($A44="",NOT(ISNUMBER($G44))),"",IF(AND($F44&lt;=BS$6,$G44&gt;=BS$5),IF(BS$5&gt;$N44,5,$K44)*10+IF(AND($F44&gt;=BS$5,$F44&lt;=BS$6),IF(AND($G44&gt;=BS$5,$G44&lt;=BS$6),5,IF($L44=1,2,1)),IF(AND($G44&gt;=BS$5,$G44&lt;=BS$6),IF($M44&gt;0,4,3),0)),IF(AND($D44&lt;=BS$6,$E44&gt;=BS$5),60,0)))</f>
        <v/>
      </c>
      <c r="BT44" s="80" t="str">
        <f>IF(OR($A44="",NOT(ISNUMBER($G44))),"",IF(AND($F44&lt;=BT$6,$G44&gt;=BT$5),IF(BT$5&gt;$N44,5,$K44)*10+IF(AND($F44&gt;=BT$5,$F44&lt;=BT$6),IF(AND($G44&gt;=BT$5,$G44&lt;=BT$6),5,IF($L44=1,2,1)),IF(AND($G44&gt;=BT$5,$G44&lt;=BT$6),IF($M44&gt;0,4,3),0)),IF(AND($D44&lt;=BT$6,$E44&gt;=BT$5),60,0)))</f>
        <v/>
      </c>
      <c r="BU44" s="80" t="str">
        <f>IF(OR($A44="",NOT(ISNUMBER($G44))),"",IF(AND($F44&lt;=BU$6,$G44&gt;=BU$5),IF(BU$5&gt;$N44,5,$K44)*10+IF(AND($F44&gt;=BU$5,$F44&lt;=BU$6),IF(AND($G44&gt;=BU$5,$G44&lt;=BU$6),5,IF($L44=1,2,1)),IF(AND($G44&gt;=BU$5,$G44&lt;=BU$6),IF($M44&gt;0,4,3),0)),IF(AND($D44&lt;=BU$6,$E44&gt;=BU$5),60,0)))</f>
        <v/>
      </c>
      <c r="BV44" s="80" t="str">
        <f>IF(OR($A44="",NOT(ISNUMBER($G44))),"",IF(AND($F44&lt;=BV$6,$G44&gt;=BV$5),IF(BV$5&gt;$N44,5,$K44)*10+IF(AND($F44&gt;=BV$5,$F44&lt;=BV$6),IF(AND($G44&gt;=BV$5,$G44&lt;=BV$6),5,IF($L44=1,2,1)),IF(AND($G44&gt;=BV$5,$G44&lt;=BV$6),IF($M44&gt;0,4,3),0)),IF(AND($D44&lt;=BV$6,$E44&gt;=BV$5),60,0)))</f>
        <v/>
      </c>
      <c r="BW44" s="80" t="str">
        <f>IF(OR($A44="",NOT(ISNUMBER($G44))),"",IF(AND($F44&lt;=BW$6,$G44&gt;=BW$5),IF(BW$5&gt;$N44,5,$K44)*10+IF(AND($F44&gt;=BW$5,$F44&lt;=BW$6),IF(AND($G44&gt;=BW$5,$G44&lt;=BW$6),5,IF($L44=1,2,1)),IF(AND($G44&gt;=BW$5,$G44&lt;=BW$6),IF($M44&gt;0,4,3),0)),IF(AND($D44&lt;=BW$6,$E44&gt;=BW$5),60,0)))</f>
        <v/>
      </c>
      <c r="BX44" s="80" t="str">
        <f>IF(OR($A44="",NOT(ISNUMBER($G44))),"",IF(AND($F44&lt;=BX$6,$G44&gt;=BX$5),IF(BX$5&gt;$N44,5,$K44)*10+IF(AND($F44&gt;=BX$5,$F44&lt;=BX$6),IF(AND($G44&gt;=BX$5,$G44&lt;=BX$6),5,IF($L44=1,2,1)),IF(AND($G44&gt;=BX$5,$G44&lt;=BX$6),IF($M44&gt;0,4,3),0)),IF(AND($D44&lt;=BX$6,$E44&gt;=BX$5),60,0)))</f>
        <v/>
      </c>
      <c r="BY44" s="80" t="str">
        <f>IF(OR($A44="",NOT(ISNUMBER($G44))),"",IF(AND($F44&lt;=BY$6,$G44&gt;=BY$5),IF(BY$5&gt;$N44,5,$K44)*10+IF(AND($F44&gt;=BY$5,$F44&lt;=BY$6),IF(AND($G44&gt;=BY$5,$G44&lt;=BY$6),5,IF($L44=1,2,1)),IF(AND($G44&gt;=BY$5,$G44&lt;=BY$6),IF($M44&gt;0,4,3),0)),IF(AND($D44&lt;=BY$6,$E44&gt;=BY$5),60,0)))</f>
        <v/>
      </c>
      <c r="BZ44" s="80" t="str">
        <f>IF(OR($A44="",NOT(ISNUMBER($G44))),"",IF(AND($F44&lt;=BZ$6,$G44&gt;=BZ$5),IF(BZ$5&gt;$N44,5,$K44)*10+IF(AND($F44&gt;=BZ$5,$F44&lt;=BZ$6),IF(AND($G44&gt;=BZ$5,$G44&lt;=BZ$6),5,IF($L44=1,2,1)),IF(AND($G44&gt;=BZ$5,$G44&lt;=BZ$6),IF($M44&gt;0,4,3),0)),IF(AND($D44&lt;=BZ$6,$E44&gt;=BZ$5),60,0)))</f>
        <v/>
      </c>
      <c r="CA44" s="80" t="str">
        <f>IF(OR($A44="",NOT(ISNUMBER($G44))),"",IF(AND($F44&lt;=CA$6,$G44&gt;=CA$5),IF(CA$5&gt;$N44,5,$K44)*10+IF(AND($F44&gt;=CA$5,$F44&lt;=CA$6),IF(AND($G44&gt;=CA$5,$G44&lt;=CA$6),5,IF($L44=1,2,1)),IF(AND($G44&gt;=CA$5,$G44&lt;=CA$6),IF($M44&gt;0,4,3),0)),IF(AND($D44&lt;=CA$6,$E44&gt;=CA$5),60,0)))</f>
        <v/>
      </c>
      <c r="CB44" s="80" t="str">
        <f>IF(OR($A44="",NOT(ISNUMBER($G44))),"",IF(AND($F44&lt;=CB$6,$G44&gt;=CB$5),IF(CB$5&gt;$N44,5,$K44)*10+IF(AND($F44&gt;=CB$5,$F44&lt;=CB$6),IF(AND($G44&gt;=CB$5,$G44&lt;=CB$6),5,IF($L44=1,2,1)),IF(AND($G44&gt;=CB$5,$G44&lt;=CB$6),IF($M44&gt;0,4,3),0)),IF(AND($D44&lt;=CB$6,$E44&gt;=CB$5),60,0)))</f>
        <v/>
      </c>
      <c r="CC44" s="80" t="str">
        <f>IF(OR($A44="",NOT(ISNUMBER($G44))),"",IF(AND($F44&lt;=CC$6,$G44&gt;=CC$5),IF(CC$5&gt;$N44,5,$K44)*10+IF(AND($F44&gt;=CC$5,$F44&lt;=CC$6),IF(AND($G44&gt;=CC$5,$G44&lt;=CC$6),5,IF($L44=1,2,1)),IF(AND($G44&gt;=CC$5,$G44&lt;=CC$6),IF($M44&gt;0,4,3),0)),IF(AND($D44&lt;=CC$6,$E44&gt;=CC$5),60,0)))</f>
        <v/>
      </c>
      <c r="CD44" s="80" t="str">
        <f>IF(OR($A44="",NOT(ISNUMBER($G44))),"",IF(AND($F44&lt;=CD$6,$G44&gt;=CD$5),IF(CD$5&gt;$N44,5,$K44)*10+IF(AND($F44&gt;=CD$5,$F44&lt;=CD$6),IF(AND($G44&gt;=CD$5,$G44&lt;=CD$6),5,IF($L44=1,2,1)),IF(AND($G44&gt;=CD$5,$G44&lt;=CD$6),IF($M44&gt;0,4,3),0)),IF(AND($D44&lt;=CD$6,$E44&gt;=CD$5),60,0)))</f>
        <v/>
      </c>
      <c r="CE44" s="80" t="str">
        <f>IF(OR($A44="",NOT(ISNUMBER($G44))),"",IF(AND($F44&lt;=CE$6,$G44&gt;=CE$5),IF(CE$5&gt;$N44,5,$K44)*10+IF(AND($F44&gt;=CE$5,$F44&lt;=CE$6),IF(AND($G44&gt;=CE$5,$G44&lt;=CE$6),5,IF($L44=1,2,1)),IF(AND($G44&gt;=CE$5,$G44&lt;=CE$6),IF($M44&gt;0,4,3),0)),IF(AND($D44&lt;=CE$6,$E44&gt;=CE$5),60,0)))</f>
        <v/>
      </c>
      <c r="CF44" s="80" t="str">
        <f>IF(OR($A44="",NOT(ISNUMBER($G44))),"",IF(AND($F44&lt;=CF$6,$G44&gt;=CF$5),IF(CF$5&gt;$N44,5,$K44)*10+IF(AND($F44&gt;=CF$5,$F44&lt;=CF$6),IF(AND($G44&gt;=CF$5,$G44&lt;=CF$6),5,IF($L44=1,2,1)),IF(AND($G44&gt;=CF$5,$G44&lt;=CF$6),IF($M44&gt;0,4,3),0)),IF(AND($D44&lt;=CF$6,$E44&gt;=CF$5),60,0)))</f>
        <v/>
      </c>
      <c r="CG44" s="80" t="str">
        <f>IF(OR($A44="",NOT(ISNUMBER($G44))),"",IF(AND($F44&lt;=CG$6,$G44&gt;=CG$5),IF(CG$5&gt;$N44,5,$K44)*10+IF(AND($F44&gt;=CG$5,$F44&lt;=CG$6),IF(AND($G44&gt;=CG$5,$G44&lt;=CG$6),5,IF($L44=1,2,1)),IF(AND($G44&gt;=CG$5,$G44&lt;=CG$6),IF($M44&gt;0,4,3),0)),IF(AND($D44&lt;=CG$6,$E44&gt;=CG$5),60,0)))</f>
        <v/>
      </c>
      <c r="CH44" s="80" t="str">
        <f>IF(OR($A44="",NOT(ISNUMBER($G44))),"",IF(AND($F44&lt;=CH$6,$G44&gt;=CH$5),IF(CH$5&gt;$N44,5,$K44)*10+IF(AND($F44&gt;=CH$5,$F44&lt;=CH$6),IF(AND($G44&gt;=CH$5,$G44&lt;=CH$6),5,IF($L44=1,2,1)),IF(AND($G44&gt;=CH$5,$G44&lt;=CH$6),IF($M44&gt;0,4,3),0)),IF(AND($D44&lt;=CH$6,$E44&gt;=CH$5),60,0)))</f>
        <v/>
      </c>
      <c r="CI44" s="80" t="str">
        <f>IF(OR($A44="",NOT(ISNUMBER($G44))),"",IF(AND($F44&lt;=CI$6,$G44&gt;=CI$5),IF(CI$5&gt;$N44,5,$K44)*10+IF(AND($F44&gt;=CI$5,$F44&lt;=CI$6),IF(AND($G44&gt;=CI$5,$G44&lt;=CI$6),5,IF($L44=1,2,1)),IF(AND($G44&gt;=CI$5,$G44&lt;=CI$6),IF($M44&gt;0,4,3),0)),IF(AND($D44&lt;=CI$6,$E44&gt;=CI$5),60,0)))</f>
        <v/>
      </c>
      <c r="CJ44" s="80" t="str">
        <f>IF(OR($A44="",NOT(ISNUMBER($G44))),"",IF(AND($F44&lt;=CJ$6,$G44&gt;=CJ$5),IF(CJ$5&gt;$N44,5,$K44)*10+IF(AND($F44&gt;=CJ$5,$F44&lt;=CJ$6),IF(AND($G44&gt;=CJ$5,$G44&lt;=CJ$6),5,IF($L44=1,2,1)),IF(AND($G44&gt;=CJ$5,$G44&lt;=CJ$6),IF($M44&gt;0,4,3),0)),IF(AND($D44&lt;=CJ$6,$E44&gt;=CJ$5),60,0)))</f>
        <v/>
      </c>
      <c r="CK44" s="80" t="str">
        <f>IF(OR($A44="",NOT(ISNUMBER($G44))),"",IF(AND($F44&lt;=CK$6,$G44&gt;=CK$5),IF(CK$5&gt;$N44,5,$K44)*10+IF(AND($F44&gt;=CK$5,$F44&lt;=CK$6),IF(AND($G44&gt;=CK$5,$G44&lt;=CK$6),5,IF($L44=1,2,1)),IF(AND($G44&gt;=CK$5,$G44&lt;=CK$6),IF($M44&gt;0,4,3),0)),IF(AND($D44&lt;=CK$6,$E44&gt;=CK$5),60,0)))</f>
        <v/>
      </c>
      <c r="CL44" s="80" t="str">
        <f>IF(OR($A44="",NOT(ISNUMBER($G44))),"",IF(AND($F44&lt;=CL$6,$G44&gt;=CL$5),IF(CL$5&gt;$N44,5,$K44)*10+IF(AND($F44&gt;=CL$5,$F44&lt;=CL$6),IF(AND($G44&gt;=CL$5,$G44&lt;=CL$6),5,IF($L44=1,2,1)),IF(AND($G44&gt;=CL$5,$G44&lt;=CL$6),IF($M44&gt;0,4,3),0)),IF(AND($D44&lt;=CL$6,$E44&gt;=CL$5),60,0)))</f>
        <v/>
      </c>
      <c r="CM44" s="80" t="str">
        <f>IF(OR($A44="",NOT(ISNUMBER($G44))),"",IF(AND($F44&lt;=CM$6,$G44&gt;=CM$5),IF(CM$5&gt;$N44,5,$K44)*10+IF(AND($F44&gt;=CM$5,$F44&lt;=CM$6),IF(AND($G44&gt;=CM$5,$G44&lt;=CM$6),5,IF($L44=1,2,1)),IF(AND($G44&gt;=CM$5,$G44&lt;=CM$6),IF($M44&gt;0,4,3),0)),IF(AND($D44&lt;=CM$6,$E44&gt;=CM$5),60,0)))</f>
        <v/>
      </c>
      <c r="CN44" s="80" t="str">
        <f>IF(OR($A44="",NOT(ISNUMBER($G44))),"",IF(AND($F44&lt;=CN$6,$G44&gt;=CN$5),IF(CN$5&gt;$N44,5,$K44)*10+IF(AND($F44&gt;=CN$5,$F44&lt;=CN$6),IF(AND($G44&gt;=CN$5,$G44&lt;=CN$6),5,IF($L44=1,2,1)),IF(AND($G44&gt;=CN$5,$G44&lt;=CN$6),IF($M44&gt;0,4,3),0)),IF(AND($D44&lt;=CN$6,$E44&gt;=CN$5),60,0)))</f>
        <v/>
      </c>
      <c r="CO44" s="80" t="str">
        <f>IF(OR($A44="",NOT(ISNUMBER($G44))),"",IF(AND($F44&lt;=CO$6,$G44&gt;=CO$5),IF(CO$5&gt;$N44,5,$K44)*10+IF(AND($F44&gt;=CO$5,$F44&lt;=CO$6),IF(AND($G44&gt;=CO$5,$G44&lt;=CO$6),5,IF($L44=1,2,1)),IF(AND($G44&gt;=CO$5,$G44&lt;=CO$6),IF($M44&gt;0,4,3),0)),IF(AND($D44&lt;=CO$6,$E44&gt;=CO$5),60,0)))</f>
        <v/>
      </c>
      <c r="CP44" s="80" t="str">
        <f>IF(OR($A44="",NOT(ISNUMBER($G44))),"",IF(AND($F44&lt;=CP$6,$G44&gt;=CP$5),IF(CP$5&gt;$N44,5,$K44)*10+IF(AND($F44&gt;=CP$5,$F44&lt;=CP$6),IF(AND($G44&gt;=CP$5,$G44&lt;=CP$6),5,IF($L44=1,2,1)),IF(AND($G44&gt;=CP$5,$G44&lt;=CP$6),IF($M44&gt;0,4,3),0)),IF(AND($D44&lt;=CP$6,$E44&gt;=CP$5),60,0)))</f>
        <v/>
      </c>
      <c r="CQ44" s="80" t="str">
        <f>IF(OR($A44="",NOT(ISNUMBER($G44))),"",IF(AND($F44&lt;=CQ$6,$G44&gt;=CQ$5),IF(CQ$5&gt;$N44,5,$K44)*10+IF(AND($F44&gt;=CQ$5,$F44&lt;=CQ$6),IF(AND($G44&gt;=CQ$5,$G44&lt;=CQ$6),5,IF($L44=1,2,1)),IF(AND($G44&gt;=CQ$5,$G44&lt;=CQ$6),IF($M44&gt;0,4,3),0)),IF(AND($D44&lt;=CQ$6,$E44&gt;=CQ$5),60,0)))</f>
        <v/>
      </c>
      <c r="CR44" s="80" t="str">
        <f>IF(OR($A44="",NOT(ISNUMBER($G44))),"",IF(AND($F44&lt;=CR$6,$G44&gt;=CR$5),IF(CR$5&gt;$N44,5,$K44)*10+IF(AND($F44&gt;=CR$5,$F44&lt;=CR$6),IF(AND($G44&gt;=CR$5,$G44&lt;=CR$6),5,IF($L44=1,2,1)),IF(AND($G44&gt;=CR$5,$G44&lt;=CR$6),IF($M44&gt;0,4,3),0)),IF(AND($D44&lt;=CR$6,$E44&gt;=CR$5),60,0)))</f>
        <v/>
      </c>
      <c r="CS44" s="80" t="str">
        <f>IF(OR($A44="",NOT(ISNUMBER($G44))),"",IF(AND($F44&lt;=CS$6,$G44&gt;=CS$5),IF(CS$5&gt;$N44,5,$K44)*10+IF(AND($F44&gt;=CS$5,$F44&lt;=CS$6),IF(AND($G44&gt;=CS$5,$G44&lt;=CS$6),5,IF($L44=1,2,1)),IF(AND($G44&gt;=CS$5,$G44&lt;=CS$6),IF($M44&gt;0,4,3),0)),IF(AND($D44&lt;=CS$6,$E44&gt;=CS$5),60,0)))</f>
        <v/>
      </c>
      <c r="CT44" s="80" t="str">
        <f>IF(OR($A44="",NOT(ISNUMBER($G44))),"",IF(AND($F44&lt;=CT$6,$G44&gt;=CT$5),IF(CT$5&gt;$N44,5,$K44)*10+IF(AND($F44&gt;=CT$5,$F44&lt;=CT$6),IF(AND($G44&gt;=CT$5,$G44&lt;=CT$6),5,IF($L44=1,2,1)),IF(AND($G44&gt;=CT$5,$G44&lt;=CT$6),IF($M44&gt;0,4,3),0)),IF(AND($D44&lt;=CT$6,$E44&gt;=CT$5),60,0)))</f>
        <v/>
      </c>
      <c r="CU44" s="80" t="str">
        <f>IF(OR($A44="",NOT(ISNUMBER($G44))),"",IF(AND($F44&lt;=CU$6,$G44&gt;=CU$5),IF(CU$5&gt;$N44,5,$K44)*10+IF(AND($F44&gt;=CU$5,$F44&lt;=CU$6),IF(AND($G44&gt;=CU$5,$G44&lt;=CU$6),5,IF($L44=1,2,1)),IF(AND($G44&gt;=CU$5,$G44&lt;=CU$6),IF($M44&gt;0,4,3),0)),IF(AND($D44&lt;=CU$6,$E44&gt;=CU$5),60,0)))</f>
        <v/>
      </c>
      <c r="CV44" s="80" t="str">
        <f>IF(OR($A44="",NOT(ISNUMBER($G44))),"",IF(AND($F44&lt;=CV$6,$G44&gt;=CV$5),IF(CV$5&gt;$N44,5,$K44)*10+IF(AND($F44&gt;=CV$5,$F44&lt;=CV$6),IF(AND($G44&gt;=CV$5,$G44&lt;=CV$6),5,IF($L44=1,2,1)),IF(AND($G44&gt;=CV$5,$G44&lt;=CV$6),IF($M44&gt;0,4,3),0)),IF(AND($D44&lt;=CV$6,$E44&gt;=CV$5),60,0)))</f>
        <v/>
      </c>
      <c r="CW44" s="80" t="str">
        <f>IF(OR($A44="",NOT(ISNUMBER($G44))),"",IF(AND($F44&lt;=CW$6,$G44&gt;=CW$5),IF(CW$5&gt;$N44,5,$K44)*10+IF(AND($F44&gt;=CW$5,$F44&lt;=CW$6),IF(AND($G44&gt;=CW$5,$G44&lt;=CW$6),5,IF($L44=1,2,1)),IF(AND($G44&gt;=CW$5,$G44&lt;=CW$6),IF($M44&gt;0,4,3),0)),IF(AND($D44&lt;=CW$6,$E44&gt;=CW$5),60,0)))</f>
        <v/>
      </c>
      <c r="CX44" s="80" t="str">
        <f>IF(OR($A44="",NOT(ISNUMBER($G44))),"",IF(AND($F44&lt;=CX$6,$G44&gt;=CX$5),IF(CX$5&gt;$N44,5,$K44)*10+IF(AND($F44&gt;=CX$5,$F44&lt;=CX$6),IF(AND($G44&gt;=CX$5,$G44&lt;=CX$6),5,IF($L44=1,2,1)),IF(AND($G44&gt;=CX$5,$G44&lt;=CX$6),IF($M44&gt;0,4,3),0)),IF(AND($D44&lt;=CX$6,$E44&gt;=CX$5),60,0)))</f>
        <v/>
      </c>
      <c r="CY44" s="80" t="str">
        <f>IF(OR($A44="",NOT(ISNUMBER($G44))),"",IF(AND($F44&lt;=CY$6,$G44&gt;=CY$5),IF(CY$5&gt;$N44,5,$K44)*10+IF(AND($F44&gt;=CY$5,$F44&lt;=CY$6),IF(AND($G44&gt;=CY$5,$G44&lt;=CY$6),5,IF($L44=1,2,1)),IF(AND($G44&gt;=CY$5,$G44&lt;=CY$6),IF($M44&gt;0,4,3),0)),IF(AND($D44&lt;=CY$6,$E44&gt;=CY$5),60,0)))</f>
        <v/>
      </c>
      <c r="CZ44" s="80" t="str">
        <f>IF(OR($A44="",NOT(ISNUMBER($G44))),"",IF(AND($F44&lt;=CZ$6,$G44&gt;=CZ$5),IF(CZ$5&gt;$N44,5,$K44)*10+IF(AND($F44&gt;=CZ$5,$F44&lt;=CZ$6),IF(AND($G44&gt;=CZ$5,$G44&lt;=CZ$6),5,IF($L44=1,2,1)),IF(AND($G44&gt;=CZ$5,$G44&lt;=CZ$6),IF($M44&gt;0,4,3),0)),IF(AND($D44&lt;=CZ$6,$E44&gt;=CZ$5),60,0)))</f>
        <v/>
      </c>
      <c r="DA44" s="80" t="str">
        <f>IF(OR($A44="",NOT(ISNUMBER($G44))),"",IF(AND($F44&lt;=DA$6,$G44&gt;=DA$5),IF(DA$5&gt;$N44,5,$K44)*10+IF(AND($F44&gt;=DA$5,$F44&lt;=DA$6),IF(AND($G44&gt;=DA$5,$G44&lt;=DA$6),5,IF($L44=1,2,1)),IF(AND($G44&gt;=DA$5,$G44&lt;=DA$6),IF($M44&gt;0,4,3),0)),IF(AND($D44&lt;=DA$6,$E44&gt;=DA$5),60,0)))</f>
        <v/>
      </c>
      <c r="DB44" s="80" t="str">
        <f>IF(OR($A44="",NOT(ISNUMBER($G44))),"",IF(AND($F44&lt;=DB$6,$G44&gt;=DB$5),IF(DB$5&gt;$N44,5,$K44)*10+IF(AND($F44&gt;=DB$5,$F44&lt;=DB$6),IF(AND($G44&gt;=DB$5,$G44&lt;=DB$6),5,IF($L44=1,2,1)),IF(AND($G44&gt;=DB$5,$G44&lt;=DB$6),IF($M44&gt;0,4,3),0)),IF(AND($D44&lt;=DB$6,$E44&gt;=DB$5),60,0)))</f>
        <v/>
      </c>
      <c r="DC44" s="80" t="str">
        <f>IF(OR($A44="",NOT(ISNUMBER($G44))),"",IF(AND($F44&lt;=DC$6,$G44&gt;=DC$5),IF(DC$5&gt;$N44,5,$K44)*10+IF(AND($F44&gt;=DC$5,$F44&lt;=DC$6),IF(AND($G44&gt;=DC$5,$G44&lt;=DC$6),5,IF($L44=1,2,1)),IF(AND($G44&gt;=DC$5,$G44&lt;=DC$6),IF($M44&gt;0,4,3),0)),IF(AND($D44&lt;=DC$6,$E44&gt;=DC$5),60,0)))</f>
        <v/>
      </c>
      <c r="DD44" s="80" t="str">
        <f>IF(OR($A44="",NOT(ISNUMBER($G44))),"",IF(AND($F44&lt;=DD$6,$G44&gt;=DD$5),IF(DD$5&gt;$N44,5,$K44)*10+IF(AND($F44&gt;=DD$5,$F44&lt;=DD$6),IF(AND($G44&gt;=DD$5,$G44&lt;=DD$6),5,IF($L44=1,2,1)),IF(AND($G44&gt;=DD$5,$G44&lt;=DD$6),IF($M44&gt;0,4,3),0)),IF(AND($D44&lt;=DD$6,$E44&gt;=DD$5),60,0)))</f>
        <v/>
      </c>
      <c r="DE44" s="80" t="str">
        <f>IF(OR($A44="",NOT(ISNUMBER($G44))),"",IF(AND($F44&lt;=DE$6,$G44&gt;=DE$5),IF(DE$5&gt;$N44,5,$K44)*10+IF(AND($F44&gt;=DE$5,$F44&lt;=DE$6),IF(AND($G44&gt;=DE$5,$G44&lt;=DE$6),5,IF($L44=1,2,1)),IF(AND($G44&gt;=DE$5,$G44&lt;=DE$6),IF($M44&gt;0,4,3),0)),IF(AND($D44&lt;=DE$6,$E44&gt;=DE$5),60,0)))</f>
        <v/>
      </c>
      <c r="DF44" s="80" t="str">
        <f>IF(OR($A44="",NOT(ISNUMBER($G44))),"",IF(AND($F44&lt;=DF$6,$G44&gt;=DF$5),IF(DF$5&gt;$N44,5,$K44)*10+IF(AND($F44&gt;=DF$5,$F44&lt;=DF$6),IF(AND($G44&gt;=DF$5,$G44&lt;=DF$6),5,IF($L44=1,2,1)),IF(AND($G44&gt;=DF$5,$G44&lt;=DF$6),IF($M44&gt;0,4,3),0)),IF(AND($D44&lt;=DF$6,$E44&gt;=DF$5),60,0)))</f>
        <v/>
      </c>
      <c r="DG44" s="80" t="str">
        <f>IF(OR($A44="",NOT(ISNUMBER($G44))),"",IF(AND($F44&lt;=DG$6,$G44&gt;=DG$5),IF(DG$5&gt;$N44,5,$K44)*10+IF(AND($F44&gt;=DG$5,$F44&lt;=DG$6),IF(AND($G44&gt;=DG$5,$G44&lt;=DG$6),5,IF($L44=1,2,1)),IF(AND($G44&gt;=DG$5,$G44&lt;=DG$6),IF($M44&gt;0,4,3),0)),IF(AND($D44&lt;=DG$6,$E44&gt;=DG$5),60,0)))</f>
        <v/>
      </c>
      <c r="DH44" s="80" t="str">
        <f>IF(OR($A44="",NOT(ISNUMBER($G44))),"",IF(AND($F44&lt;=DH$6,$G44&gt;=DH$5),IF(DH$5&gt;$N44,5,$K44)*10+IF(AND($F44&gt;=DH$5,$F44&lt;=DH$6),IF(AND($G44&gt;=DH$5,$G44&lt;=DH$6),5,IF($L44=1,2,1)),IF(AND($G44&gt;=DH$5,$G44&lt;=DH$6),IF($M44&gt;0,4,3),0)),IF(AND($D44&lt;=DH$6,$E44&gt;=DH$5),60,0)))</f>
        <v/>
      </c>
      <c r="DI44" s="80" t="str">
        <f>IF(OR($A44="",NOT(ISNUMBER($G44))),"",IF(AND($F44&lt;=DI$6,$G44&gt;=DI$5),IF(DI$5&gt;$N44,5,$K44)*10+IF(AND($F44&gt;=DI$5,$F44&lt;=DI$6),IF(AND($G44&gt;=DI$5,$G44&lt;=DI$6),5,IF($L44=1,2,1)),IF(AND($G44&gt;=DI$5,$G44&lt;=DI$6),IF($M44&gt;0,4,3),0)),IF(AND($D44&lt;=DI$6,$E44&gt;=DI$5),60,0)))</f>
        <v/>
      </c>
      <c r="DJ44" s="80" t="str">
        <f>IF(OR($A44="",NOT(ISNUMBER($G44))),"",IF(AND($F44&lt;=DJ$6,$G44&gt;=DJ$5),IF(DJ$5&gt;$N44,5,$K44)*10+IF(AND($F44&gt;=DJ$5,$F44&lt;=DJ$6),IF(AND($G44&gt;=DJ$5,$G44&lt;=DJ$6),5,IF($L44=1,2,1)),IF(AND($G44&gt;=DJ$5,$G44&lt;=DJ$6),IF($M44&gt;0,4,3),0)),IF(AND($D44&lt;=DJ$6,$E44&gt;=DJ$5),60,0)))</f>
        <v/>
      </c>
      <c r="DK44" s="80" t="str">
        <f>IF(OR($A44="",NOT(ISNUMBER($G44))),"",IF(AND($F44&lt;=DK$6,$G44&gt;=DK$5),IF(DK$5&gt;$N44,5,$K44)*10+IF(AND($F44&gt;=DK$5,$F44&lt;=DK$6),IF(AND($G44&gt;=DK$5,$G44&lt;=DK$6),5,IF($L44=1,2,1)),IF(AND($G44&gt;=DK$5,$G44&lt;=DK$6),IF($M44&gt;0,4,3),0)),IF(AND($D44&lt;=DK$6,$E44&gt;=DK$5),60,0)))</f>
        <v/>
      </c>
      <c r="DL44" s="80" t="str">
        <f>IF(OR($A44="",NOT(ISNUMBER($G44))),"",IF(AND($F44&lt;=DL$6,$G44&gt;=DL$5),IF(DL$5&gt;$N44,5,$K44)*10+IF(AND($F44&gt;=DL$5,$F44&lt;=DL$6),IF(AND($G44&gt;=DL$5,$G44&lt;=DL$6),5,IF($L44=1,2,1)),IF(AND($G44&gt;=DL$5,$G44&lt;=DL$6),IF($M44&gt;0,4,3),0)),IF(AND($D44&lt;=DL$6,$E44&gt;=DL$5),60,0)))</f>
        <v/>
      </c>
      <c r="DM44" s="80" t="str">
        <f>IF(OR($A44="",NOT(ISNUMBER($G44))),"",IF(AND($F44&lt;=DM$6,$G44&gt;=DM$5),IF(DM$5&gt;$N44,5,$K44)*10+IF(AND($F44&gt;=DM$5,$F44&lt;=DM$6),IF(AND($G44&gt;=DM$5,$G44&lt;=DM$6),5,IF($L44=1,2,1)),IF(AND($G44&gt;=DM$5,$G44&lt;=DM$6),IF($M44&gt;0,4,3),0)),IF(AND($D44&lt;=DM$6,$E44&gt;=DM$5),60,0)))</f>
        <v/>
      </c>
      <c r="DN44" s="80" t="str">
        <f>IF(OR($A44="",NOT(ISNUMBER($G44))),"",IF(AND($F44&lt;=DN$6,$G44&gt;=DN$5),IF(DN$5&gt;$N44,5,$K44)*10+IF(AND($F44&gt;=DN$5,$F44&lt;=DN$6),IF(AND($G44&gt;=DN$5,$G44&lt;=DN$6),5,IF($L44=1,2,1)),IF(AND($G44&gt;=DN$5,$G44&lt;=DN$6),IF($M44&gt;0,4,3),0)),IF(AND($D44&lt;=DN$6,$E44&gt;=DN$5),60,0)))</f>
        <v/>
      </c>
      <c r="DO44" s="80" t="str">
        <f>IF(OR($A44="",NOT(ISNUMBER($G44))),"",IF(AND($F44&lt;=DO$6,$G44&gt;=DO$5),IF(DO$5&gt;$N44,5,$K44)*10+IF(AND($F44&gt;=DO$5,$F44&lt;=DO$6),IF(AND($G44&gt;=DO$5,$G44&lt;=DO$6),5,IF($L44=1,2,1)),IF(AND($G44&gt;=DO$5,$G44&lt;=DO$6),IF($M44&gt;0,4,3),0)),IF(AND($D44&lt;=DO$6,$E44&gt;=DO$5),60,0)))</f>
        <v/>
      </c>
      <c r="DP44" s="80" t="str">
        <f>IF(OR($A44="",NOT(ISNUMBER($G44))),"",IF(AND($F44&lt;=DP$6,$G44&gt;=DP$5),IF(DP$5&gt;$N44,5,$K44)*10+IF(AND($F44&gt;=DP$5,$F44&lt;=DP$6),IF(AND($G44&gt;=DP$5,$G44&lt;=DP$6),5,IF($L44=1,2,1)),IF(AND($G44&gt;=DP$5,$G44&lt;=DP$6),IF($M44&gt;0,4,3),0)),IF(AND($D44&lt;=DP$6,$E44&gt;=DP$5),60,0)))</f>
        <v/>
      </c>
      <c r="DQ44" s="80" t="str">
        <f>IF(OR($A44="",NOT(ISNUMBER($G44))),"",IF(AND($F44&lt;=DQ$6,$G44&gt;=DQ$5),IF(DQ$5&gt;$N44,5,$K44)*10+IF(AND($F44&gt;=DQ$5,$F44&lt;=DQ$6),IF(AND($G44&gt;=DQ$5,$G44&lt;=DQ$6),5,IF($L44=1,2,1)),IF(AND($G44&gt;=DQ$5,$G44&lt;=DQ$6),IF($M44&gt;0,4,3),0)),IF(AND($D44&lt;=DQ$6,$E44&gt;=DQ$5),60,0)))</f>
        <v/>
      </c>
      <c r="DR44" s="80" t="str">
        <f>IF(OR($A44="",NOT(ISNUMBER($G44))),"",IF(AND($F44&lt;=DR$6,$G44&gt;=DR$5),IF(DR$5&gt;$N44,5,$K44)*10+IF(AND($F44&gt;=DR$5,$F44&lt;=DR$6),IF(AND($G44&gt;=DR$5,$G44&lt;=DR$6),5,IF($L44=1,2,1)),IF(AND($G44&gt;=DR$5,$G44&lt;=DR$6),IF($M44&gt;0,4,3),0)),IF(AND($D44&lt;=DR$6,$E44&gt;=DR$5),60,0)))</f>
        <v/>
      </c>
      <c r="DS44" s="80" t="str">
        <f>IF(OR($A44="",NOT(ISNUMBER($G44))),"",IF(AND($F44&lt;=DS$6,$G44&gt;=DS$5),IF(DS$5&gt;$N44,5,$K44)*10+IF(AND($F44&gt;=DS$5,$F44&lt;=DS$6),IF(AND($G44&gt;=DS$5,$G44&lt;=DS$6),5,IF($L44=1,2,1)),IF(AND($G44&gt;=DS$5,$G44&lt;=DS$6),IF($M44&gt;0,4,3),0)),IF(AND($D44&lt;=DS$6,$E44&gt;=DS$5),60,0)))</f>
        <v/>
      </c>
      <c r="DT44" s="80" t="str">
        <f>IF(OR($A44="",NOT(ISNUMBER($G44))),"",IF(AND($F44&lt;=DT$6,$G44&gt;=DT$5),IF(DT$5&gt;$N44,5,$K44)*10+IF(AND($F44&gt;=DT$5,$F44&lt;=DT$6),IF(AND($G44&gt;=DT$5,$G44&lt;=DT$6),5,IF($L44=1,2,1)),IF(AND($G44&gt;=DT$5,$G44&lt;=DT$6),IF($M44&gt;0,4,3),0)),IF(AND($D44&lt;=DT$6,$E44&gt;=DT$5),60,0)))</f>
        <v/>
      </c>
      <c r="DU44" s="80" t="str">
        <f>IF(OR($A44="",NOT(ISNUMBER($G44))),"",IF(AND($F44&lt;=DU$6,$G44&gt;=DU$5),IF(DU$5&gt;$N44,5,$K44)*10+IF(AND($F44&gt;=DU$5,$F44&lt;=DU$6),IF(AND($G44&gt;=DU$5,$G44&lt;=DU$6),5,IF($L44=1,2,1)),IF(AND($G44&gt;=DU$5,$G44&lt;=DU$6),IF($M44&gt;0,4,3),0)),IF(AND($D44&lt;=DU$6,$E44&gt;=DU$5),60,0)))</f>
        <v/>
      </c>
      <c r="DV44" s="80" t="str">
        <f>IF(OR($A44="",NOT(ISNUMBER($G44))),"",IF(AND($F44&lt;=DV$6,$G44&gt;=DV$5),IF(DV$5&gt;$N44,5,$K44)*10+IF(AND($F44&gt;=DV$5,$F44&lt;=DV$6),IF(AND($G44&gt;=DV$5,$G44&lt;=DV$6),5,IF($L44=1,2,1)),IF(AND($G44&gt;=DV$5,$G44&lt;=DV$6),IF($M44&gt;0,4,3),0)),IF(AND($D44&lt;=DV$6,$E44&gt;=DV$5),60,0)))</f>
        <v/>
      </c>
      <c r="DW44" s="80" t="str">
        <f>IF(OR($A44="",NOT(ISNUMBER($G44))),"",IF(AND($F44&lt;=DW$6,$G44&gt;=DW$5),IF(DW$5&gt;$N44,5,$K44)*10+IF(AND($F44&gt;=DW$5,$F44&lt;=DW$6),IF(AND($G44&gt;=DW$5,$G44&lt;=DW$6),5,IF($L44=1,2,1)),IF(AND($G44&gt;=DW$5,$G44&lt;=DW$6),IF($M44&gt;0,4,3),0)),IF(AND($D44&lt;=DW$6,$E44&gt;=DW$5),60,0)))</f>
        <v/>
      </c>
      <c r="DX44" s="80" t="str">
        <f>IF(OR($A44="",NOT(ISNUMBER($G44))),"",IF(AND($F44&lt;=DX$6,$G44&gt;=DX$5),IF(DX$5&gt;$N44,5,$K44)*10+IF(AND($F44&gt;=DX$5,$F44&lt;=DX$6),IF(AND($G44&gt;=DX$5,$G44&lt;=DX$6),5,IF($L44=1,2,1)),IF(AND($G44&gt;=DX$5,$G44&lt;=DX$6),IF($M44&gt;0,4,3),0)),IF(AND($D44&lt;=DX$6,$E44&gt;=DX$5),60,0)))</f>
        <v/>
      </c>
      <c r="DY44" s="80" t="str">
        <f>IF(OR($A44="",NOT(ISNUMBER($G44))),"",IF(AND($F44&lt;=DY$6,$G44&gt;=DY$5),IF(DY$5&gt;$N44,5,$K44)*10+IF(AND($F44&gt;=DY$5,$F44&lt;=DY$6),IF(AND($G44&gt;=DY$5,$G44&lt;=DY$6),5,IF($L44=1,2,1)),IF(AND($G44&gt;=DY$5,$G44&lt;=DY$6),IF($M44&gt;0,4,3),0)),IF(AND($D44&lt;=DY$6,$E44&gt;=DY$5),60,0)))</f>
        <v/>
      </c>
      <c r="DZ44" s="80" t="str">
        <f>IF(OR($A44="",NOT(ISNUMBER($G44))),"",IF(AND($F44&lt;=DZ$6,$G44&gt;=DZ$5),IF(DZ$5&gt;$N44,5,$K44)*10+IF(AND($F44&gt;=DZ$5,$F44&lt;=DZ$6),IF(AND($G44&gt;=DZ$5,$G44&lt;=DZ$6),5,IF($L44=1,2,1)),IF(AND($G44&gt;=DZ$5,$G44&lt;=DZ$6),IF($M44&gt;0,4,3),0)),IF(AND($D44&lt;=DZ$6,$E44&gt;=DZ$5),60,0)))</f>
        <v/>
      </c>
      <c r="EA44" s="80" t="str">
        <f>IF(OR($A44="",NOT(ISNUMBER($G44))),"",IF(AND($F44&lt;=EA$6,$G44&gt;=EA$5),IF(EA$5&gt;$N44,5,$K44)*10+IF(AND($F44&gt;=EA$5,$F44&lt;=EA$6),IF(AND($G44&gt;=EA$5,$G44&lt;=EA$6),5,IF($L44=1,2,1)),IF(AND($G44&gt;=EA$5,$G44&lt;=EA$6),IF($M44&gt;0,4,3),0)),IF(AND($D44&lt;=EA$6,$E44&gt;=EA$5),60,0)))</f>
        <v/>
      </c>
      <c r="EB44" s="80" t="str">
        <f>IF(OR($A44="",NOT(ISNUMBER($G44))),"",IF(AND($F44&lt;=EB$6,$G44&gt;=EB$5),IF(EB$5&gt;$N44,5,$K44)*10+IF(AND($F44&gt;=EB$5,$F44&lt;=EB$6),IF(AND($G44&gt;=EB$5,$G44&lt;=EB$6),5,IF($L44=1,2,1)),IF(AND($G44&gt;=EB$5,$G44&lt;=EB$6),IF($M44&gt;0,4,3),0)),IF(AND($D44&lt;=EB$6,$E44&gt;=EB$5),60,0)))</f>
        <v/>
      </c>
      <c r="EC44" s="80" t="str">
        <f>IF(OR($A44="",NOT(ISNUMBER($G44))),"",IF(AND($F44&lt;=EC$6,$G44&gt;=EC$5),IF(EC$5&gt;$N44,5,$K44)*10+IF(AND($F44&gt;=EC$5,$F44&lt;=EC$6),IF(AND($G44&gt;=EC$5,$G44&lt;=EC$6),5,IF($L44=1,2,1)),IF(AND($G44&gt;=EC$5,$G44&lt;=EC$6),IF($M44&gt;0,4,3),0)),IF(AND($D44&lt;=EC$6,$E44&gt;=EC$5),60,0)))</f>
        <v/>
      </c>
      <c r="ED44" s="80" t="str">
        <f>IF(OR($A44="",NOT(ISNUMBER($G44))),"",IF(AND($F44&lt;=ED$6,$G44&gt;=ED$5),IF(ED$5&gt;$N44,5,$K44)*10+IF(AND($F44&gt;=ED$5,$F44&lt;=ED$6),IF(AND($G44&gt;=ED$5,$G44&lt;=ED$6),5,IF($L44=1,2,1)),IF(AND($G44&gt;=ED$5,$G44&lt;=ED$6),IF($M44&gt;0,4,3),0)),IF(AND($D44&lt;=ED$6,$E44&gt;=ED$5),60,0)))</f>
        <v/>
      </c>
    </row>
    <row r="45" ht="18" customHeight="1">
      <c r="A45" s="52" t="str">
        <f>IF(Tasks!$B45="","",Tasks!$A45)</f>
        <v/>
      </c>
      <c r="B45" s="78" t="str">
        <f>IF(Tasks!$B45="","",Tasks!$B45)</f>
        <v/>
      </c>
      <c r="C45" s="25" t="str">
        <f>IF($B45="","",IF(AND(Tasks!$D45="",Tasks!$G45=""),"-",IF(Tasks!$D45="","",Tasks!$D45&amp;IF(OR(Tasks!$E45="",Tasks!$E45="FS"),IF(N(Tasks!$F45)=0,"","FS"),Tasks!$E45)&amp;IF(N(Tasks!$F45)=0,"",IF(Tasks!$F45&gt;0,"+","")&amp;Tasks!$F45))&amp;IF(AND(Tasks!$D45&lt;&gt;"",Tasks!$G45&lt;&gt;""),", ","")&amp;IF(Tasks!$G45="","",Tasks!$G45&amp;IF(OR(Tasks!$H45="",Tasks!$H45="FS"),IF(N(Tasks!$I45)=0,"","FS"),Tasks!$H45)&amp;IF(N(Tasks!$I45)=0,"",IF(Tasks!$I45&gt;0,"+","")&amp;Tasks!$I45))))</f>
        <v/>
      </c>
      <c r="D45" s="51" t="str">
        <f>IF(OR($B45="",Tasks!$Q45=""),"",Tasks!$Q45)</f>
        <v/>
      </c>
      <c r="E45" s="51" t="str">
        <f>IF(OR($B45="",Tasks!$R45=""),"",Tasks!$R45)</f>
        <v/>
      </c>
      <c r="F45" s="51" t="str">
        <f>IF(OR($B45="",Tasks!$S45=""),"",Tasks!$S45)</f>
        <v/>
      </c>
      <c r="G45" s="51" t="str">
        <f>IF(OR($B45="",Tasks!$T45=""),"",Tasks!$T45)</f>
        <v/>
      </c>
      <c r="H45" s="52" t="str">
        <f>IF($B45="","",Tasks!$AE45)</f>
        <v/>
      </c>
      <c r="I45" s="79" t="str">
        <f>IF($B45="","",Tasks!$AF45)</f>
        <v/>
      </c>
      <c r="J45" s="53" t="str">
        <f>IF(OR($B45="",Tasks!$V45=""),"",Tasks!$V45)</f>
        <v/>
      </c>
      <c r="K45" s="52" t="str">
        <f>IF($B45="","",Tasks!$AA45)</f>
        <v/>
      </c>
      <c r="L45" s="52" t="str">
        <f>IF($B45="","",Tasks!$AB45)</f>
        <v/>
      </c>
      <c r="M45" s="52" t="str">
        <f>IF($B45="","",Tasks!$Z45)</f>
        <v/>
      </c>
      <c r="N45" s="52" t="str">
        <f>IF(OR($B45="",Tasks!$AG45=""),"",Tasks!$AG45)</f>
        <v/>
      </c>
      <c r="O45" s="80" t="str">
        <f>IF(OR($A45="",NOT(ISNUMBER($G45))),"",IF(AND($F45&lt;=O$6,$G45&gt;=O$5),IF(O$5&gt;$N45,5,$K45)*10+IF(AND($F45&gt;=O$5,$F45&lt;=O$6),IF(AND($G45&gt;=O$5,$G45&lt;=O$6),5,IF($L45=1,2,1)),IF(AND($G45&gt;=O$5,$G45&lt;=O$6),IF($M45&gt;0,4,3),0)),IF(AND($D45&lt;=O$6,$E45&gt;=O$5),60,0)))</f>
        <v/>
      </c>
      <c r="P45" s="80" t="str">
        <f>IF(OR($A45="",NOT(ISNUMBER($G45))),"",IF(AND($F45&lt;=P$6,$G45&gt;=P$5),IF(P$5&gt;$N45,5,$K45)*10+IF(AND($F45&gt;=P$5,$F45&lt;=P$6),IF(AND($G45&gt;=P$5,$G45&lt;=P$6),5,IF($L45=1,2,1)),IF(AND($G45&gt;=P$5,$G45&lt;=P$6),IF($M45&gt;0,4,3),0)),IF(AND($D45&lt;=P$6,$E45&gt;=P$5),60,0)))</f>
        <v/>
      </c>
      <c r="Q45" s="80" t="str">
        <f>IF(OR($A45="",NOT(ISNUMBER($G45))),"",IF(AND($F45&lt;=Q$6,$G45&gt;=Q$5),IF(Q$5&gt;$N45,5,$K45)*10+IF(AND($F45&gt;=Q$5,$F45&lt;=Q$6),IF(AND($G45&gt;=Q$5,$G45&lt;=Q$6),5,IF($L45=1,2,1)),IF(AND($G45&gt;=Q$5,$G45&lt;=Q$6),IF($M45&gt;0,4,3),0)),IF(AND($D45&lt;=Q$6,$E45&gt;=Q$5),60,0)))</f>
        <v/>
      </c>
      <c r="R45" s="80" t="str">
        <f>IF(OR($A45="",NOT(ISNUMBER($G45))),"",IF(AND($F45&lt;=R$6,$G45&gt;=R$5),IF(R$5&gt;$N45,5,$K45)*10+IF(AND($F45&gt;=R$5,$F45&lt;=R$6),IF(AND($G45&gt;=R$5,$G45&lt;=R$6),5,IF($L45=1,2,1)),IF(AND($G45&gt;=R$5,$G45&lt;=R$6),IF($M45&gt;0,4,3),0)),IF(AND($D45&lt;=R$6,$E45&gt;=R$5),60,0)))</f>
        <v/>
      </c>
      <c r="S45" s="80" t="str">
        <f>IF(OR($A45="",NOT(ISNUMBER($G45))),"",IF(AND($F45&lt;=S$6,$G45&gt;=S$5),IF(S$5&gt;$N45,5,$K45)*10+IF(AND($F45&gt;=S$5,$F45&lt;=S$6),IF(AND($G45&gt;=S$5,$G45&lt;=S$6),5,IF($L45=1,2,1)),IF(AND($G45&gt;=S$5,$G45&lt;=S$6),IF($M45&gt;0,4,3),0)),IF(AND($D45&lt;=S$6,$E45&gt;=S$5),60,0)))</f>
        <v/>
      </c>
      <c r="T45" s="80" t="str">
        <f>IF(OR($A45="",NOT(ISNUMBER($G45))),"",IF(AND($F45&lt;=T$6,$G45&gt;=T$5),IF(T$5&gt;$N45,5,$K45)*10+IF(AND($F45&gt;=T$5,$F45&lt;=T$6),IF(AND($G45&gt;=T$5,$G45&lt;=T$6),5,IF($L45=1,2,1)),IF(AND($G45&gt;=T$5,$G45&lt;=T$6),IF($M45&gt;0,4,3),0)),IF(AND($D45&lt;=T$6,$E45&gt;=T$5),60,0)))</f>
        <v/>
      </c>
      <c r="U45" s="80" t="str">
        <f>IF(OR($A45="",NOT(ISNUMBER($G45))),"",IF(AND($F45&lt;=U$6,$G45&gt;=U$5),IF(U$5&gt;$N45,5,$K45)*10+IF(AND($F45&gt;=U$5,$F45&lt;=U$6),IF(AND($G45&gt;=U$5,$G45&lt;=U$6),5,IF($L45=1,2,1)),IF(AND($G45&gt;=U$5,$G45&lt;=U$6),IF($M45&gt;0,4,3),0)),IF(AND($D45&lt;=U$6,$E45&gt;=U$5),60,0)))</f>
        <v/>
      </c>
      <c r="V45" s="80" t="str">
        <f>IF(OR($A45="",NOT(ISNUMBER($G45))),"",IF(AND($F45&lt;=V$6,$G45&gt;=V$5),IF(V$5&gt;$N45,5,$K45)*10+IF(AND($F45&gt;=V$5,$F45&lt;=V$6),IF(AND($G45&gt;=V$5,$G45&lt;=V$6),5,IF($L45=1,2,1)),IF(AND($G45&gt;=V$5,$G45&lt;=V$6),IF($M45&gt;0,4,3),0)),IF(AND($D45&lt;=V$6,$E45&gt;=V$5),60,0)))</f>
        <v/>
      </c>
      <c r="W45" s="80" t="str">
        <f>IF(OR($A45="",NOT(ISNUMBER($G45))),"",IF(AND($F45&lt;=W$6,$G45&gt;=W$5),IF(W$5&gt;$N45,5,$K45)*10+IF(AND($F45&gt;=W$5,$F45&lt;=W$6),IF(AND($G45&gt;=W$5,$G45&lt;=W$6),5,IF($L45=1,2,1)),IF(AND($G45&gt;=W$5,$G45&lt;=W$6),IF($M45&gt;0,4,3),0)),IF(AND($D45&lt;=W$6,$E45&gt;=W$5),60,0)))</f>
        <v/>
      </c>
      <c r="X45" s="80" t="str">
        <f>IF(OR($A45="",NOT(ISNUMBER($G45))),"",IF(AND($F45&lt;=X$6,$G45&gt;=X$5),IF(X$5&gt;$N45,5,$K45)*10+IF(AND($F45&gt;=X$5,$F45&lt;=X$6),IF(AND($G45&gt;=X$5,$G45&lt;=X$6),5,IF($L45=1,2,1)),IF(AND($G45&gt;=X$5,$G45&lt;=X$6),IF($M45&gt;0,4,3),0)),IF(AND($D45&lt;=X$6,$E45&gt;=X$5),60,0)))</f>
        <v/>
      </c>
      <c r="Y45" s="80" t="str">
        <f>IF(OR($A45="",NOT(ISNUMBER($G45))),"",IF(AND($F45&lt;=Y$6,$G45&gt;=Y$5),IF(Y$5&gt;$N45,5,$K45)*10+IF(AND($F45&gt;=Y$5,$F45&lt;=Y$6),IF(AND($G45&gt;=Y$5,$G45&lt;=Y$6),5,IF($L45=1,2,1)),IF(AND($G45&gt;=Y$5,$G45&lt;=Y$6),IF($M45&gt;0,4,3),0)),IF(AND($D45&lt;=Y$6,$E45&gt;=Y$5),60,0)))</f>
        <v/>
      </c>
      <c r="Z45" s="80" t="str">
        <f>IF(OR($A45="",NOT(ISNUMBER($G45))),"",IF(AND($F45&lt;=Z$6,$G45&gt;=Z$5),IF(Z$5&gt;$N45,5,$K45)*10+IF(AND($F45&gt;=Z$5,$F45&lt;=Z$6),IF(AND($G45&gt;=Z$5,$G45&lt;=Z$6),5,IF($L45=1,2,1)),IF(AND($G45&gt;=Z$5,$G45&lt;=Z$6),IF($M45&gt;0,4,3),0)),IF(AND($D45&lt;=Z$6,$E45&gt;=Z$5),60,0)))</f>
        <v/>
      </c>
      <c r="AA45" s="80" t="str">
        <f>IF(OR($A45="",NOT(ISNUMBER($G45))),"",IF(AND($F45&lt;=AA$6,$G45&gt;=AA$5),IF(AA$5&gt;$N45,5,$K45)*10+IF(AND($F45&gt;=AA$5,$F45&lt;=AA$6),IF(AND($G45&gt;=AA$5,$G45&lt;=AA$6),5,IF($L45=1,2,1)),IF(AND($G45&gt;=AA$5,$G45&lt;=AA$6),IF($M45&gt;0,4,3),0)),IF(AND($D45&lt;=AA$6,$E45&gt;=AA$5),60,0)))</f>
        <v/>
      </c>
      <c r="AB45" s="80" t="str">
        <f>IF(OR($A45="",NOT(ISNUMBER($G45))),"",IF(AND($F45&lt;=AB$6,$G45&gt;=AB$5),IF(AB$5&gt;$N45,5,$K45)*10+IF(AND($F45&gt;=AB$5,$F45&lt;=AB$6),IF(AND($G45&gt;=AB$5,$G45&lt;=AB$6),5,IF($L45=1,2,1)),IF(AND($G45&gt;=AB$5,$G45&lt;=AB$6),IF($M45&gt;0,4,3),0)),IF(AND($D45&lt;=AB$6,$E45&gt;=AB$5),60,0)))</f>
        <v/>
      </c>
      <c r="AC45" s="80" t="str">
        <f>IF(OR($A45="",NOT(ISNUMBER($G45))),"",IF(AND($F45&lt;=AC$6,$G45&gt;=AC$5),IF(AC$5&gt;$N45,5,$K45)*10+IF(AND($F45&gt;=AC$5,$F45&lt;=AC$6),IF(AND($G45&gt;=AC$5,$G45&lt;=AC$6),5,IF($L45=1,2,1)),IF(AND($G45&gt;=AC$5,$G45&lt;=AC$6),IF($M45&gt;0,4,3),0)),IF(AND($D45&lt;=AC$6,$E45&gt;=AC$5),60,0)))</f>
        <v/>
      </c>
      <c r="AD45" s="80" t="str">
        <f>IF(OR($A45="",NOT(ISNUMBER($G45))),"",IF(AND($F45&lt;=AD$6,$G45&gt;=AD$5),IF(AD$5&gt;$N45,5,$K45)*10+IF(AND($F45&gt;=AD$5,$F45&lt;=AD$6),IF(AND($G45&gt;=AD$5,$G45&lt;=AD$6),5,IF($L45=1,2,1)),IF(AND($G45&gt;=AD$5,$G45&lt;=AD$6),IF($M45&gt;0,4,3),0)),IF(AND($D45&lt;=AD$6,$E45&gt;=AD$5),60,0)))</f>
        <v/>
      </c>
      <c r="AE45" s="80" t="str">
        <f>IF(OR($A45="",NOT(ISNUMBER($G45))),"",IF(AND($F45&lt;=AE$6,$G45&gt;=AE$5),IF(AE$5&gt;$N45,5,$K45)*10+IF(AND($F45&gt;=AE$5,$F45&lt;=AE$6),IF(AND($G45&gt;=AE$5,$G45&lt;=AE$6),5,IF($L45=1,2,1)),IF(AND($G45&gt;=AE$5,$G45&lt;=AE$6),IF($M45&gt;0,4,3),0)),IF(AND($D45&lt;=AE$6,$E45&gt;=AE$5),60,0)))</f>
        <v/>
      </c>
      <c r="AF45" s="80" t="str">
        <f>IF(OR($A45="",NOT(ISNUMBER($G45))),"",IF(AND($F45&lt;=AF$6,$G45&gt;=AF$5),IF(AF$5&gt;$N45,5,$K45)*10+IF(AND($F45&gt;=AF$5,$F45&lt;=AF$6),IF(AND($G45&gt;=AF$5,$G45&lt;=AF$6),5,IF($L45=1,2,1)),IF(AND($G45&gt;=AF$5,$G45&lt;=AF$6),IF($M45&gt;0,4,3),0)),IF(AND($D45&lt;=AF$6,$E45&gt;=AF$5),60,0)))</f>
        <v/>
      </c>
      <c r="AG45" s="80" t="str">
        <f>IF(OR($A45="",NOT(ISNUMBER($G45))),"",IF(AND($F45&lt;=AG$6,$G45&gt;=AG$5),IF(AG$5&gt;$N45,5,$K45)*10+IF(AND($F45&gt;=AG$5,$F45&lt;=AG$6),IF(AND($G45&gt;=AG$5,$G45&lt;=AG$6),5,IF($L45=1,2,1)),IF(AND($G45&gt;=AG$5,$G45&lt;=AG$6),IF($M45&gt;0,4,3),0)),IF(AND($D45&lt;=AG$6,$E45&gt;=AG$5),60,0)))</f>
        <v/>
      </c>
      <c r="AH45" s="80" t="str">
        <f>IF(OR($A45="",NOT(ISNUMBER($G45))),"",IF(AND($F45&lt;=AH$6,$G45&gt;=AH$5),IF(AH$5&gt;$N45,5,$K45)*10+IF(AND($F45&gt;=AH$5,$F45&lt;=AH$6),IF(AND($G45&gt;=AH$5,$G45&lt;=AH$6),5,IF($L45=1,2,1)),IF(AND($G45&gt;=AH$5,$G45&lt;=AH$6),IF($M45&gt;0,4,3),0)),IF(AND($D45&lt;=AH$6,$E45&gt;=AH$5),60,0)))</f>
        <v/>
      </c>
      <c r="AI45" s="80" t="str">
        <f>IF(OR($A45="",NOT(ISNUMBER($G45))),"",IF(AND($F45&lt;=AI$6,$G45&gt;=AI$5),IF(AI$5&gt;$N45,5,$K45)*10+IF(AND($F45&gt;=AI$5,$F45&lt;=AI$6),IF(AND($G45&gt;=AI$5,$G45&lt;=AI$6),5,IF($L45=1,2,1)),IF(AND($G45&gt;=AI$5,$G45&lt;=AI$6),IF($M45&gt;0,4,3),0)),IF(AND($D45&lt;=AI$6,$E45&gt;=AI$5),60,0)))</f>
        <v/>
      </c>
      <c r="AJ45" s="80" t="str">
        <f>IF(OR($A45="",NOT(ISNUMBER($G45))),"",IF(AND($F45&lt;=AJ$6,$G45&gt;=AJ$5),IF(AJ$5&gt;$N45,5,$K45)*10+IF(AND($F45&gt;=AJ$5,$F45&lt;=AJ$6),IF(AND($G45&gt;=AJ$5,$G45&lt;=AJ$6),5,IF($L45=1,2,1)),IF(AND($G45&gt;=AJ$5,$G45&lt;=AJ$6),IF($M45&gt;0,4,3),0)),IF(AND($D45&lt;=AJ$6,$E45&gt;=AJ$5),60,0)))</f>
        <v/>
      </c>
      <c r="AK45" s="80" t="str">
        <f>IF(OR($A45="",NOT(ISNUMBER($G45))),"",IF(AND($F45&lt;=AK$6,$G45&gt;=AK$5),IF(AK$5&gt;$N45,5,$K45)*10+IF(AND($F45&gt;=AK$5,$F45&lt;=AK$6),IF(AND($G45&gt;=AK$5,$G45&lt;=AK$6),5,IF($L45=1,2,1)),IF(AND($G45&gt;=AK$5,$G45&lt;=AK$6),IF($M45&gt;0,4,3),0)),IF(AND($D45&lt;=AK$6,$E45&gt;=AK$5),60,0)))</f>
        <v/>
      </c>
      <c r="AL45" s="80" t="str">
        <f>IF(OR($A45="",NOT(ISNUMBER($G45))),"",IF(AND($F45&lt;=AL$6,$G45&gt;=AL$5),IF(AL$5&gt;$N45,5,$K45)*10+IF(AND($F45&gt;=AL$5,$F45&lt;=AL$6),IF(AND($G45&gt;=AL$5,$G45&lt;=AL$6),5,IF($L45=1,2,1)),IF(AND($G45&gt;=AL$5,$G45&lt;=AL$6),IF($M45&gt;0,4,3),0)),IF(AND($D45&lt;=AL$6,$E45&gt;=AL$5),60,0)))</f>
        <v/>
      </c>
      <c r="AM45" s="80" t="str">
        <f>IF(OR($A45="",NOT(ISNUMBER($G45))),"",IF(AND($F45&lt;=AM$6,$G45&gt;=AM$5),IF(AM$5&gt;$N45,5,$K45)*10+IF(AND($F45&gt;=AM$5,$F45&lt;=AM$6),IF(AND($G45&gt;=AM$5,$G45&lt;=AM$6),5,IF($L45=1,2,1)),IF(AND($G45&gt;=AM$5,$G45&lt;=AM$6),IF($M45&gt;0,4,3),0)),IF(AND($D45&lt;=AM$6,$E45&gt;=AM$5),60,0)))</f>
        <v/>
      </c>
      <c r="AN45" s="80" t="str">
        <f>IF(OR($A45="",NOT(ISNUMBER($G45))),"",IF(AND($F45&lt;=AN$6,$G45&gt;=AN$5),IF(AN$5&gt;$N45,5,$K45)*10+IF(AND($F45&gt;=AN$5,$F45&lt;=AN$6),IF(AND($G45&gt;=AN$5,$G45&lt;=AN$6),5,IF($L45=1,2,1)),IF(AND($G45&gt;=AN$5,$G45&lt;=AN$6),IF($M45&gt;0,4,3),0)),IF(AND($D45&lt;=AN$6,$E45&gt;=AN$5),60,0)))</f>
        <v/>
      </c>
      <c r="AO45" s="80" t="str">
        <f>IF(OR($A45="",NOT(ISNUMBER($G45))),"",IF(AND($F45&lt;=AO$6,$G45&gt;=AO$5),IF(AO$5&gt;$N45,5,$K45)*10+IF(AND($F45&gt;=AO$5,$F45&lt;=AO$6),IF(AND($G45&gt;=AO$5,$G45&lt;=AO$6),5,IF($L45=1,2,1)),IF(AND($G45&gt;=AO$5,$G45&lt;=AO$6),IF($M45&gt;0,4,3),0)),IF(AND($D45&lt;=AO$6,$E45&gt;=AO$5),60,0)))</f>
        <v/>
      </c>
      <c r="AP45" s="80" t="str">
        <f>IF(OR($A45="",NOT(ISNUMBER($G45))),"",IF(AND($F45&lt;=AP$6,$G45&gt;=AP$5),IF(AP$5&gt;$N45,5,$K45)*10+IF(AND($F45&gt;=AP$5,$F45&lt;=AP$6),IF(AND($G45&gt;=AP$5,$G45&lt;=AP$6),5,IF($L45=1,2,1)),IF(AND($G45&gt;=AP$5,$G45&lt;=AP$6),IF($M45&gt;0,4,3),0)),IF(AND($D45&lt;=AP$6,$E45&gt;=AP$5),60,0)))</f>
        <v/>
      </c>
      <c r="AQ45" s="80" t="str">
        <f>IF(OR($A45="",NOT(ISNUMBER($G45))),"",IF(AND($F45&lt;=AQ$6,$G45&gt;=AQ$5),IF(AQ$5&gt;$N45,5,$K45)*10+IF(AND($F45&gt;=AQ$5,$F45&lt;=AQ$6),IF(AND($G45&gt;=AQ$5,$G45&lt;=AQ$6),5,IF($L45=1,2,1)),IF(AND($G45&gt;=AQ$5,$G45&lt;=AQ$6),IF($M45&gt;0,4,3),0)),IF(AND($D45&lt;=AQ$6,$E45&gt;=AQ$5),60,0)))</f>
        <v/>
      </c>
      <c r="AR45" s="80" t="str">
        <f>IF(OR($A45="",NOT(ISNUMBER($G45))),"",IF(AND($F45&lt;=AR$6,$G45&gt;=AR$5),IF(AR$5&gt;$N45,5,$K45)*10+IF(AND($F45&gt;=AR$5,$F45&lt;=AR$6),IF(AND($G45&gt;=AR$5,$G45&lt;=AR$6),5,IF($L45=1,2,1)),IF(AND($G45&gt;=AR$5,$G45&lt;=AR$6),IF($M45&gt;0,4,3),0)),IF(AND($D45&lt;=AR$6,$E45&gt;=AR$5),60,0)))</f>
        <v/>
      </c>
      <c r="AS45" s="80" t="str">
        <f>IF(OR($A45="",NOT(ISNUMBER($G45))),"",IF(AND($F45&lt;=AS$6,$G45&gt;=AS$5),IF(AS$5&gt;$N45,5,$K45)*10+IF(AND($F45&gt;=AS$5,$F45&lt;=AS$6),IF(AND($G45&gt;=AS$5,$G45&lt;=AS$6),5,IF($L45=1,2,1)),IF(AND($G45&gt;=AS$5,$G45&lt;=AS$6),IF($M45&gt;0,4,3),0)),IF(AND($D45&lt;=AS$6,$E45&gt;=AS$5),60,0)))</f>
        <v/>
      </c>
      <c r="AT45" s="80" t="str">
        <f>IF(OR($A45="",NOT(ISNUMBER($G45))),"",IF(AND($F45&lt;=AT$6,$G45&gt;=AT$5),IF(AT$5&gt;$N45,5,$K45)*10+IF(AND($F45&gt;=AT$5,$F45&lt;=AT$6),IF(AND($G45&gt;=AT$5,$G45&lt;=AT$6),5,IF($L45=1,2,1)),IF(AND($G45&gt;=AT$5,$G45&lt;=AT$6),IF($M45&gt;0,4,3),0)),IF(AND($D45&lt;=AT$6,$E45&gt;=AT$5),60,0)))</f>
        <v/>
      </c>
      <c r="AU45" s="80" t="str">
        <f>IF(OR($A45="",NOT(ISNUMBER($G45))),"",IF(AND($F45&lt;=AU$6,$G45&gt;=AU$5),IF(AU$5&gt;$N45,5,$K45)*10+IF(AND($F45&gt;=AU$5,$F45&lt;=AU$6),IF(AND($G45&gt;=AU$5,$G45&lt;=AU$6),5,IF($L45=1,2,1)),IF(AND($G45&gt;=AU$5,$G45&lt;=AU$6),IF($M45&gt;0,4,3),0)),IF(AND($D45&lt;=AU$6,$E45&gt;=AU$5),60,0)))</f>
        <v/>
      </c>
      <c r="AV45" s="80" t="str">
        <f>IF(OR($A45="",NOT(ISNUMBER($G45))),"",IF(AND($F45&lt;=AV$6,$G45&gt;=AV$5),IF(AV$5&gt;$N45,5,$K45)*10+IF(AND($F45&gt;=AV$5,$F45&lt;=AV$6),IF(AND($G45&gt;=AV$5,$G45&lt;=AV$6),5,IF($L45=1,2,1)),IF(AND($G45&gt;=AV$5,$G45&lt;=AV$6),IF($M45&gt;0,4,3),0)),IF(AND($D45&lt;=AV$6,$E45&gt;=AV$5),60,0)))</f>
        <v/>
      </c>
      <c r="AW45" s="80" t="str">
        <f>IF(OR($A45="",NOT(ISNUMBER($G45))),"",IF(AND($F45&lt;=AW$6,$G45&gt;=AW$5),IF(AW$5&gt;$N45,5,$K45)*10+IF(AND($F45&gt;=AW$5,$F45&lt;=AW$6),IF(AND($G45&gt;=AW$5,$G45&lt;=AW$6),5,IF($L45=1,2,1)),IF(AND($G45&gt;=AW$5,$G45&lt;=AW$6),IF($M45&gt;0,4,3),0)),IF(AND($D45&lt;=AW$6,$E45&gt;=AW$5),60,0)))</f>
        <v/>
      </c>
      <c r="AX45" s="80" t="str">
        <f>IF(OR($A45="",NOT(ISNUMBER($G45))),"",IF(AND($F45&lt;=AX$6,$G45&gt;=AX$5),IF(AX$5&gt;$N45,5,$K45)*10+IF(AND($F45&gt;=AX$5,$F45&lt;=AX$6),IF(AND($G45&gt;=AX$5,$G45&lt;=AX$6),5,IF($L45=1,2,1)),IF(AND($G45&gt;=AX$5,$G45&lt;=AX$6),IF($M45&gt;0,4,3),0)),IF(AND($D45&lt;=AX$6,$E45&gt;=AX$5),60,0)))</f>
        <v/>
      </c>
      <c r="AY45" s="80" t="str">
        <f>IF(OR($A45="",NOT(ISNUMBER($G45))),"",IF(AND($F45&lt;=AY$6,$G45&gt;=AY$5),IF(AY$5&gt;$N45,5,$K45)*10+IF(AND($F45&gt;=AY$5,$F45&lt;=AY$6),IF(AND($G45&gt;=AY$5,$G45&lt;=AY$6),5,IF($L45=1,2,1)),IF(AND($G45&gt;=AY$5,$G45&lt;=AY$6),IF($M45&gt;0,4,3),0)),IF(AND($D45&lt;=AY$6,$E45&gt;=AY$5),60,0)))</f>
        <v/>
      </c>
      <c r="AZ45" s="80" t="str">
        <f>IF(OR($A45="",NOT(ISNUMBER($G45))),"",IF(AND($F45&lt;=AZ$6,$G45&gt;=AZ$5),IF(AZ$5&gt;$N45,5,$K45)*10+IF(AND($F45&gt;=AZ$5,$F45&lt;=AZ$6),IF(AND($G45&gt;=AZ$5,$G45&lt;=AZ$6),5,IF($L45=1,2,1)),IF(AND($G45&gt;=AZ$5,$G45&lt;=AZ$6),IF($M45&gt;0,4,3),0)),IF(AND($D45&lt;=AZ$6,$E45&gt;=AZ$5),60,0)))</f>
        <v/>
      </c>
      <c r="BA45" s="80" t="str">
        <f>IF(OR($A45="",NOT(ISNUMBER($G45))),"",IF(AND($F45&lt;=BA$6,$G45&gt;=BA$5),IF(BA$5&gt;$N45,5,$K45)*10+IF(AND($F45&gt;=BA$5,$F45&lt;=BA$6),IF(AND($G45&gt;=BA$5,$G45&lt;=BA$6),5,IF($L45=1,2,1)),IF(AND($G45&gt;=BA$5,$G45&lt;=BA$6),IF($M45&gt;0,4,3),0)),IF(AND($D45&lt;=BA$6,$E45&gt;=BA$5),60,0)))</f>
        <v/>
      </c>
      <c r="BB45" s="80" t="str">
        <f>IF(OR($A45="",NOT(ISNUMBER($G45))),"",IF(AND($F45&lt;=BB$6,$G45&gt;=BB$5),IF(BB$5&gt;$N45,5,$K45)*10+IF(AND($F45&gt;=BB$5,$F45&lt;=BB$6),IF(AND($G45&gt;=BB$5,$G45&lt;=BB$6),5,IF($L45=1,2,1)),IF(AND($G45&gt;=BB$5,$G45&lt;=BB$6),IF($M45&gt;0,4,3),0)),IF(AND($D45&lt;=BB$6,$E45&gt;=BB$5),60,0)))</f>
        <v/>
      </c>
      <c r="BC45" s="80" t="str">
        <f>IF(OR($A45="",NOT(ISNUMBER($G45))),"",IF(AND($F45&lt;=BC$6,$G45&gt;=BC$5),IF(BC$5&gt;$N45,5,$K45)*10+IF(AND($F45&gt;=BC$5,$F45&lt;=BC$6),IF(AND($G45&gt;=BC$5,$G45&lt;=BC$6),5,IF($L45=1,2,1)),IF(AND($G45&gt;=BC$5,$G45&lt;=BC$6),IF($M45&gt;0,4,3),0)),IF(AND($D45&lt;=BC$6,$E45&gt;=BC$5),60,0)))</f>
        <v/>
      </c>
      <c r="BD45" s="80" t="str">
        <f>IF(OR($A45="",NOT(ISNUMBER($G45))),"",IF(AND($F45&lt;=BD$6,$G45&gt;=BD$5),IF(BD$5&gt;$N45,5,$K45)*10+IF(AND($F45&gt;=BD$5,$F45&lt;=BD$6),IF(AND($G45&gt;=BD$5,$G45&lt;=BD$6),5,IF($L45=1,2,1)),IF(AND($G45&gt;=BD$5,$G45&lt;=BD$6),IF($M45&gt;0,4,3),0)),IF(AND($D45&lt;=BD$6,$E45&gt;=BD$5),60,0)))</f>
        <v/>
      </c>
      <c r="BE45" s="80" t="str">
        <f>IF(OR($A45="",NOT(ISNUMBER($G45))),"",IF(AND($F45&lt;=BE$6,$G45&gt;=BE$5),IF(BE$5&gt;$N45,5,$K45)*10+IF(AND($F45&gt;=BE$5,$F45&lt;=BE$6),IF(AND($G45&gt;=BE$5,$G45&lt;=BE$6),5,IF($L45=1,2,1)),IF(AND($G45&gt;=BE$5,$G45&lt;=BE$6),IF($M45&gt;0,4,3),0)),IF(AND($D45&lt;=BE$6,$E45&gt;=BE$5),60,0)))</f>
        <v/>
      </c>
      <c r="BF45" s="80" t="str">
        <f>IF(OR($A45="",NOT(ISNUMBER($G45))),"",IF(AND($F45&lt;=BF$6,$G45&gt;=BF$5),IF(BF$5&gt;$N45,5,$K45)*10+IF(AND($F45&gt;=BF$5,$F45&lt;=BF$6),IF(AND($G45&gt;=BF$5,$G45&lt;=BF$6),5,IF($L45=1,2,1)),IF(AND($G45&gt;=BF$5,$G45&lt;=BF$6),IF($M45&gt;0,4,3),0)),IF(AND($D45&lt;=BF$6,$E45&gt;=BF$5),60,0)))</f>
        <v/>
      </c>
      <c r="BG45" s="80" t="str">
        <f>IF(OR($A45="",NOT(ISNUMBER($G45))),"",IF(AND($F45&lt;=BG$6,$G45&gt;=BG$5),IF(BG$5&gt;$N45,5,$K45)*10+IF(AND($F45&gt;=BG$5,$F45&lt;=BG$6),IF(AND($G45&gt;=BG$5,$G45&lt;=BG$6),5,IF($L45=1,2,1)),IF(AND($G45&gt;=BG$5,$G45&lt;=BG$6),IF($M45&gt;0,4,3),0)),IF(AND($D45&lt;=BG$6,$E45&gt;=BG$5),60,0)))</f>
        <v/>
      </c>
      <c r="BH45" s="80" t="str">
        <f>IF(OR($A45="",NOT(ISNUMBER($G45))),"",IF(AND($F45&lt;=BH$6,$G45&gt;=BH$5),IF(BH$5&gt;$N45,5,$K45)*10+IF(AND($F45&gt;=BH$5,$F45&lt;=BH$6),IF(AND($G45&gt;=BH$5,$G45&lt;=BH$6),5,IF($L45=1,2,1)),IF(AND($G45&gt;=BH$5,$G45&lt;=BH$6),IF($M45&gt;0,4,3),0)),IF(AND($D45&lt;=BH$6,$E45&gt;=BH$5),60,0)))</f>
        <v/>
      </c>
      <c r="BI45" s="80" t="str">
        <f>IF(OR($A45="",NOT(ISNUMBER($G45))),"",IF(AND($F45&lt;=BI$6,$G45&gt;=BI$5),IF(BI$5&gt;$N45,5,$K45)*10+IF(AND($F45&gt;=BI$5,$F45&lt;=BI$6),IF(AND($G45&gt;=BI$5,$G45&lt;=BI$6),5,IF($L45=1,2,1)),IF(AND($G45&gt;=BI$5,$G45&lt;=BI$6),IF($M45&gt;0,4,3),0)),IF(AND($D45&lt;=BI$6,$E45&gt;=BI$5),60,0)))</f>
        <v/>
      </c>
      <c r="BJ45" s="80" t="str">
        <f>IF(OR($A45="",NOT(ISNUMBER($G45))),"",IF(AND($F45&lt;=BJ$6,$G45&gt;=BJ$5),IF(BJ$5&gt;$N45,5,$K45)*10+IF(AND($F45&gt;=BJ$5,$F45&lt;=BJ$6),IF(AND($G45&gt;=BJ$5,$G45&lt;=BJ$6),5,IF($L45=1,2,1)),IF(AND($G45&gt;=BJ$5,$G45&lt;=BJ$6),IF($M45&gt;0,4,3),0)),IF(AND($D45&lt;=BJ$6,$E45&gt;=BJ$5),60,0)))</f>
        <v/>
      </c>
      <c r="BK45" s="80" t="str">
        <f>IF(OR($A45="",NOT(ISNUMBER($G45))),"",IF(AND($F45&lt;=BK$6,$G45&gt;=BK$5),IF(BK$5&gt;$N45,5,$K45)*10+IF(AND($F45&gt;=BK$5,$F45&lt;=BK$6),IF(AND($G45&gt;=BK$5,$G45&lt;=BK$6),5,IF($L45=1,2,1)),IF(AND($G45&gt;=BK$5,$G45&lt;=BK$6),IF($M45&gt;0,4,3),0)),IF(AND($D45&lt;=BK$6,$E45&gt;=BK$5),60,0)))</f>
        <v/>
      </c>
      <c r="BL45" s="80" t="str">
        <f>IF(OR($A45="",NOT(ISNUMBER($G45))),"",IF(AND($F45&lt;=BL$6,$G45&gt;=BL$5),IF(BL$5&gt;$N45,5,$K45)*10+IF(AND($F45&gt;=BL$5,$F45&lt;=BL$6),IF(AND($G45&gt;=BL$5,$G45&lt;=BL$6),5,IF($L45=1,2,1)),IF(AND($G45&gt;=BL$5,$G45&lt;=BL$6),IF($M45&gt;0,4,3),0)),IF(AND($D45&lt;=BL$6,$E45&gt;=BL$5),60,0)))</f>
        <v/>
      </c>
      <c r="BM45" s="80" t="str">
        <f>IF(OR($A45="",NOT(ISNUMBER($G45))),"",IF(AND($F45&lt;=BM$6,$G45&gt;=BM$5),IF(BM$5&gt;$N45,5,$K45)*10+IF(AND($F45&gt;=BM$5,$F45&lt;=BM$6),IF(AND($G45&gt;=BM$5,$G45&lt;=BM$6),5,IF($L45=1,2,1)),IF(AND($G45&gt;=BM$5,$G45&lt;=BM$6),IF($M45&gt;0,4,3),0)),IF(AND($D45&lt;=BM$6,$E45&gt;=BM$5),60,0)))</f>
        <v/>
      </c>
      <c r="BN45" s="80" t="str">
        <f>IF(OR($A45="",NOT(ISNUMBER($G45))),"",IF(AND($F45&lt;=BN$6,$G45&gt;=BN$5),IF(BN$5&gt;$N45,5,$K45)*10+IF(AND($F45&gt;=BN$5,$F45&lt;=BN$6),IF(AND($G45&gt;=BN$5,$G45&lt;=BN$6),5,IF($L45=1,2,1)),IF(AND($G45&gt;=BN$5,$G45&lt;=BN$6),IF($M45&gt;0,4,3),0)),IF(AND($D45&lt;=BN$6,$E45&gt;=BN$5),60,0)))</f>
        <v/>
      </c>
      <c r="BO45" s="80" t="str">
        <f>IF(OR($A45="",NOT(ISNUMBER($G45))),"",IF(AND($F45&lt;=BO$6,$G45&gt;=BO$5),IF(BO$5&gt;$N45,5,$K45)*10+IF(AND($F45&gt;=BO$5,$F45&lt;=BO$6),IF(AND($G45&gt;=BO$5,$G45&lt;=BO$6),5,IF($L45=1,2,1)),IF(AND($G45&gt;=BO$5,$G45&lt;=BO$6),IF($M45&gt;0,4,3),0)),IF(AND($D45&lt;=BO$6,$E45&gt;=BO$5),60,0)))</f>
        <v/>
      </c>
      <c r="BP45" s="80" t="str">
        <f>IF(OR($A45="",NOT(ISNUMBER($G45))),"",IF(AND($F45&lt;=BP$6,$G45&gt;=BP$5),IF(BP$5&gt;$N45,5,$K45)*10+IF(AND($F45&gt;=BP$5,$F45&lt;=BP$6),IF(AND($G45&gt;=BP$5,$G45&lt;=BP$6),5,IF($L45=1,2,1)),IF(AND($G45&gt;=BP$5,$G45&lt;=BP$6),IF($M45&gt;0,4,3),0)),IF(AND($D45&lt;=BP$6,$E45&gt;=BP$5),60,0)))</f>
        <v/>
      </c>
      <c r="BQ45" s="80" t="str">
        <f>IF(OR($A45="",NOT(ISNUMBER($G45))),"",IF(AND($F45&lt;=BQ$6,$G45&gt;=BQ$5),IF(BQ$5&gt;$N45,5,$K45)*10+IF(AND($F45&gt;=BQ$5,$F45&lt;=BQ$6),IF(AND($G45&gt;=BQ$5,$G45&lt;=BQ$6),5,IF($L45=1,2,1)),IF(AND($G45&gt;=BQ$5,$G45&lt;=BQ$6),IF($M45&gt;0,4,3),0)),IF(AND($D45&lt;=BQ$6,$E45&gt;=BQ$5),60,0)))</f>
        <v/>
      </c>
      <c r="BR45" s="80" t="str">
        <f>IF(OR($A45="",NOT(ISNUMBER($G45))),"",IF(AND($F45&lt;=BR$6,$G45&gt;=BR$5),IF(BR$5&gt;$N45,5,$K45)*10+IF(AND($F45&gt;=BR$5,$F45&lt;=BR$6),IF(AND($G45&gt;=BR$5,$G45&lt;=BR$6),5,IF($L45=1,2,1)),IF(AND($G45&gt;=BR$5,$G45&lt;=BR$6),IF($M45&gt;0,4,3),0)),IF(AND($D45&lt;=BR$6,$E45&gt;=BR$5),60,0)))</f>
        <v/>
      </c>
      <c r="BS45" s="80" t="str">
        <f>IF(OR($A45="",NOT(ISNUMBER($G45))),"",IF(AND($F45&lt;=BS$6,$G45&gt;=BS$5),IF(BS$5&gt;$N45,5,$K45)*10+IF(AND($F45&gt;=BS$5,$F45&lt;=BS$6),IF(AND($G45&gt;=BS$5,$G45&lt;=BS$6),5,IF($L45=1,2,1)),IF(AND($G45&gt;=BS$5,$G45&lt;=BS$6),IF($M45&gt;0,4,3),0)),IF(AND($D45&lt;=BS$6,$E45&gt;=BS$5),60,0)))</f>
        <v/>
      </c>
      <c r="BT45" s="80" t="str">
        <f>IF(OR($A45="",NOT(ISNUMBER($G45))),"",IF(AND($F45&lt;=BT$6,$G45&gt;=BT$5),IF(BT$5&gt;$N45,5,$K45)*10+IF(AND($F45&gt;=BT$5,$F45&lt;=BT$6),IF(AND($G45&gt;=BT$5,$G45&lt;=BT$6),5,IF($L45=1,2,1)),IF(AND($G45&gt;=BT$5,$G45&lt;=BT$6),IF($M45&gt;0,4,3),0)),IF(AND($D45&lt;=BT$6,$E45&gt;=BT$5),60,0)))</f>
        <v/>
      </c>
      <c r="BU45" s="80" t="str">
        <f>IF(OR($A45="",NOT(ISNUMBER($G45))),"",IF(AND($F45&lt;=BU$6,$G45&gt;=BU$5),IF(BU$5&gt;$N45,5,$K45)*10+IF(AND($F45&gt;=BU$5,$F45&lt;=BU$6),IF(AND($G45&gt;=BU$5,$G45&lt;=BU$6),5,IF($L45=1,2,1)),IF(AND($G45&gt;=BU$5,$G45&lt;=BU$6),IF($M45&gt;0,4,3),0)),IF(AND($D45&lt;=BU$6,$E45&gt;=BU$5),60,0)))</f>
        <v/>
      </c>
      <c r="BV45" s="80" t="str">
        <f>IF(OR($A45="",NOT(ISNUMBER($G45))),"",IF(AND($F45&lt;=BV$6,$G45&gt;=BV$5),IF(BV$5&gt;$N45,5,$K45)*10+IF(AND($F45&gt;=BV$5,$F45&lt;=BV$6),IF(AND($G45&gt;=BV$5,$G45&lt;=BV$6),5,IF($L45=1,2,1)),IF(AND($G45&gt;=BV$5,$G45&lt;=BV$6),IF($M45&gt;0,4,3),0)),IF(AND($D45&lt;=BV$6,$E45&gt;=BV$5),60,0)))</f>
        <v/>
      </c>
      <c r="BW45" s="80" t="str">
        <f>IF(OR($A45="",NOT(ISNUMBER($G45))),"",IF(AND($F45&lt;=BW$6,$G45&gt;=BW$5),IF(BW$5&gt;$N45,5,$K45)*10+IF(AND($F45&gt;=BW$5,$F45&lt;=BW$6),IF(AND($G45&gt;=BW$5,$G45&lt;=BW$6),5,IF($L45=1,2,1)),IF(AND($G45&gt;=BW$5,$G45&lt;=BW$6),IF($M45&gt;0,4,3),0)),IF(AND($D45&lt;=BW$6,$E45&gt;=BW$5),60,0)))</f>
        <v/>
      </c>
      <c r="BX45" s="80" t="str">
        <f>IF(OR($A45="",NOT(ISNUMBER($G45))),"",IF(AND($F45&lt;=BX$6,$G45&gt;=BX$5),IF(BX$5&gt;$N45,5,$K45)*10+IF(AND($F45&gt;=BX$5,$F45&lt;=BX$6),IF(AND($G45&gt;=BX$5,$G45&lt;=BX$6),5,IF($L45=1,2,1)),IF(AND($G45&gt;=BX$5,$G45&lt;=BX$6),IF($M45&gt;0,4,3),0)),IF(AND($D45&lt;=BX$6,$E45&gt;=BX$5),60,0)))</f>
        <v/>
      </c>
      <c r="BY45" s="80" t="str">
        <f>IF(OR($A45="",NOT(ISNUMBER($G45))),"",IF(AND($F45&lt;=BY$6,$G45&gt;=BY$5),IF(BY$5&gt;$N45,5,$K45)*10+IF(AND($F45&gt;=BY$5,$F45&lt;=BY$6),IF(AND($G45&gt;=BY$5,$G45&lt;=BY$6),5,IF($L45=1,2,1)),IF(AND($G45&gt;=BY$5,$G45&lt;=BY$6),IF($M45&gt;0,4,3),0)),IF(AND($D45&lt;=BY$6,$E45&gt;=BY$5),60,0)))</f>
        <v/>
      </c>
      <c r="BZ45" s="80" t="str">
        <f>IF(OR($A45="",NOT(ISNUMBER($G45))),"",IF(AND($F45&lt;=BZ$6,$G45&gt;=BZ$5),IF(BZ$5&gt;$N45,5,$K45)*10+IF(AND($F45&gt;=BZ$5,$F45&lt;=BZ$6),IF(AND($G45&gt;=BZ$5,$G45&lt;=BZ$6),5,IF($L45=1,2,1)),IF(AND($G45&gt;=BZ$5,$G45&lt;=BZ$6),IF($M45&gt;0,4,3),0)),IF(AND($D45&lt;=BZ$6,$E45&gt;=BZ$5),60,0)))</f>
        <v/>
      </c>
      <c r="CA45" s="80" t="str">
        <f>IF(OR($A45="",NOT(ISNUMBER($G45))),"",IF(AND($F45&lt;=CA$6,$G45&gt;=CA$5),IF(CA$5&gt;$N45,5,$K45)*10+IF(AND($F45&gt;=CA$5,$F45&lt;=CA$6),IF(AND($G45&gt;=CA$5,$G45&lt;=CA$6),5,IF($L45=1,2,1)),IF(AND($G45&gt;=CA$5,$G45&lt;=CA$6),IF($M45&gt;0,4,3),0)),IF(AND($D45&lt;=CA$6,$E45&gt;=CA$5),60,0)))</f>
        <v/>
      </c>
      <c r="CB45" s="80" t="str">
        <f>IF(OR($A45="",NOT(ISNUMBER($G45))),"",IF(AND($F45&lt;=CB$6,$G45&gt;=CB$5),IF(CB$5&gt;$N45,5,$K45)*10+IF(AND($F45&gt;=CB$5,$F45&lt;=CB$6),IF(AND($G45&gt;=CB$5,$G45&lt;=CB$6),5,IF($L45=1,2,1)),IF(AND($G45&gt;=CB$5,$G45&lt;=CB$6),IF($M45&gt;0,4,3),0)),IF(AND($D45&lt;=CB$6,$E45&gt;=CB$5),60,0)))</f>
        <v/>
      </c>
      <c r="CC45" s="80" t="str">
        <f>IF(OR($A45="",NOT(ISNUMBER($G45))),"",IF(AND($F45&lt;=CC$6,$G45&gt;=CC$5),IF(CC$5&gt;$N45,5,$K45)*10+IF(AND($F45&gt;=CC$5,$F45&lt;=CC$6),IF(AND($G45&gt;=CC$5,$G45&lt;=CC$6),5,IF($L45=1,2,1)),IF(AND($G45&gt;=CC$5,$G45&lt;=CC$6),IF($M45&gt;0,4,3),0)),IF(AND($D45&lt;=CC$6,$E45&gt;=CC$5),60,0)))</f>
        <v/>
      </c>
      <c r="CD45" s="80" t="str">
        <f>IF(OR($A45="",NOT(ISNUMBER($G45))),"",IF(AND($F45&lt;=CD$6,$G45&gt;=CD$5),IF(CD$5&gt;$N45,5,$K45)*10+IF(AND($F45&gt;=CD$5,$F45&lt;=CD$6),IF(AND($G45&gt;=CD$5,$G45&lt;=CD$6),5,IF($L45=1,2,1)),IF(AND($G45&gt;=CD$5,$G45&lt;=CD$6),IF($M45&gt;0,4,3),0)),IF(AND($D45&lt;=CD$6,$E45&gt;=CD$5),60,0)))</f>
        <v/>
      </c>
      <c r="CE45" s="80" t="str">
        <f>IF(OR($A45="",NOT(ISNUMBER($G45))),"",IF(AND($F45&lt;=CE$6,$G45&gt;=CE$5),IF(CE$5&gt;$N45,5,$K45)*10+IF(AND($F45&gt;=CE$5,$F45&lt;=CE$6),IF(AND($G45&gt;=CE$5,$G45&lt;=CE$6),5,IF($L45=1,2,1)),IF(AND($G45&gt;=CE$5,$G45&lt;=CE$6),IF($M45&gt;0,4,3),0)),IF(AND($D45&lt;=CE$6,$E45&gt;=CE$5),60,0)))</f>
        <v/>
      </c>
      <c r="CF45" s="80" t="str">
        <f>IF(OR($A45="",NOT(ISNUMBER($G45))),"",IF(AND($F45&lt;=CF$6,$G45&gt;=CF$5),IF(CF$5&gt;$N45,5,$K45)*10+IF(AND($F45&gt;=CF$5,$F45&lt;=CF$6),IF(AND($G45&gt;=CF$5,$G45&lt;=CF$6),5,IF($L45=1,2,1)),IF(AND($G45&gt;=CF$5,$G45&lt;=CF$6),IF($M45&gt;0,4,3),0)),IF(AND($D45&lt;=CF$6,$E45&gt;=CF$5),60,0)))</f>
        <v/>
      </c>
      <c r="CG45" s="80" t="str">
        <f>IF(OR($A45="",NOT(ISNUMBER($G45))),"",IF(AND($F45&lt;=CG$6,$G45&gt;=CG$5),IF(CG$5&gt;$N45,5,$K45)*10+IF(AND($F45&gt;=CG$5,$F45&lt;=CG$6),IF(AND($G45&gt;=CG$5,$G45&lt;=CG$6),5,IF($L45=1,2,1)),IF(AND($G45&gt;=CG$5,$G45&lt;=CG$6),IF($M45&gt;0,4,3),0)),IF(AND($D45&lt;=CG$6,$E45&gt;=CG$5),60,0)))</f>
        <v/>
      </c>
      <c r="CH45" s="80" t="str">
        <f>IF(OR($A45="",NOT(ISNUMBER($G45))),"",IF(AND($F45&lt;=CH$6,$G45&gt;=CH$5),IF(CH$5&gt;$N45,5,$K45)*10+IF(AND($F45&gt;=CH$5,$F45&lt;=CH$6),IF(AND($G45&gt;=CH$5,$G45&lt;=CH$6),5,IF($L45=1,2,1)),IF(AND($G45&gt;=CH$5,$G45&lt;=CH$6),IF($M45&gt;0,4,3),0)),IF(AND($D45&lt;=CH$6,$E45&gt;=CH$5),60,0)))</f>
        <v/>
      </c>
      <c r="CI45" s="80" t="str">
        <f>IF(OR($A45="",NOT(ISNUMBER($G45))),"",IF(AND($F45&lt;=CI$6,$G45&gt;=CI$5),IF(CI$5&gt;$N45,5,$K45)*10+IF(AND($F45&gt;=CI$5,$F45&lt;=CI$6),IF(AND($G45&gt;=CI$5,$G45&lt;=CI$6),5,IF($L45=1,2,1)),IF(AND($G45&gt;=CI$5,$G45&lt;=CI$6),IF($M45&gt;0,4,3),0)),IF(AND($D45&lt;=CI$6,$E45&gt;=CI$5),60,0)))</f>
        <v/>
      </c>
      <c r="CJ45" s="80" t="str">
        <f>IF(OR($A45="",NOT(ISNUMBER($G45))),"",IF(AND($F45&lt;=CJ$6,$G45&gt;=CJ$5),IF(CJ$5&gt;$N45,5,$K45)*10+IF(AND($F45&gt;=CJ$5,$F45&lt;=CJ$6),IF(AND($G45&gt;=CJ$5,$G45&lt;=CJ$6),5,IF($L45=1,2,1)),IF(AND($G45&gt;=CJ$5,$G45&lt;=CJ$6),IF($M45&gt;0,4,3),0)),IF(AND($D45&lt;=CJ$6,$E45&gt;=CJ$5),60,0)))</f>
        <v/>
      </c>
      <c r="CK45" s="80" t="str">
        <f>IF(OR($A45="",NOT(ISNUMBER($G45))),"",IF(AND($F45&lt;=CK$6,$G45&gt;=CK$5),IF(CK$5&gt;$N45,5,$K45)*10+IF(AND($F45&gt;=CK$5,$F45&lt;=CK$6),IF(AND($G45&gt;=CK$5,$G45&lt;=CK$6),5,IF($L45=1,2,1)),IF(AND($G45&gt;=CK$5,$G45&lt;=CK$6),IF($M45&gt;0,4,3),0)),IF(AND($D45&lt;=CK$6,$E45&gt;=CK$5),60,0)))</f>
        <v/>
      </c>
      <c r="CL45" s="80" t="str">
        <f>IF(OR($A45="",NOT(ISNUMBER($G45))),"",IF(AND($F45&lt;=CL$6,$G45&gt;=CL$5),IF(CL$5&gt;$N45,5,$K45)*10+IF(AND($F45&gt;=CL$5,$F45&lt;=CL$6),IF(AND($G45&gt;=CL$5,$G45&lt;=CL$6),5,IF($L45=1,2,1)),IF(AND($G45&gt;=CL$5,$G45&lt;=CL$6),IF($M45&gt;0,4,3),0)),IF(AND($D45&lt;=CL$6,$E45&gt;=CL$5),60,0)))</f>
        <v/>
      </c>
      <c r="CM45" s="80" t="str">
        <f>IF(OR($A45="",NOT(ISNUMBER($G45))),"",IF(AND($F45&lt;=CM$6,$G45&gt;=CM$5),IF(CM$5&gt;$N45,5,$K45)*10+IF(AND($F45&gt;=CM$5,$F45&lt;=CM$6),IF(AND($G45&gt;=CM$5,$G45&lt;=CM$6),5,IF($L45=1,2,1)),IF(AND($G45&gt;=CM$5,$G45&lt;=CM$6),IF($M45&gt;0,4,3),0)),IF(AND($D45&lt;=CM$6,$E45&gt;=CM$5),60,0)))</f>
        <v/>
      </c>
      <c r="CN45" s="80" t="str">
        <f>IF(OR($A45="",NOT(ISNUMBER($G45))),"",IF(AND($F45&lt;=CN$6,$G45&gt;=CN$5),IF(CN$5&gt;$N45,5,$K45)*10+IF(AND($F45&gt;=CN$5,$F45&lt;=CN$6),IF(AND($G45&gt;=CN$5,$G45&lt;=CN$6),5,IF($L45=1,2,1)),IF(AND($G45&gt;=CN$5,$G45&lt;=CN$6),IF($M45&gt;0,4,3),0)),IF(AND($D45&lt;=CN$6,$E45&gt;=CN$5),60,0)))</f>
        <v/>
      </c>
      <c r="CO45" s="80" t="str">
        <f>IF(OR($A45="",NOT(ISNUMBER($G45))),"",IF(AND($F45&lt;=CO$6,$G45&gt;=CO$5),IF(CO$5&gt;$N45,5,$K45)*10+IF(AND($F45&gt;=CO$5,$F45&lt;=CO$6),IF(AND($G45&gt;=CO$5,$G45&lt;=CO$6),5,IF($L45=1,2,1)),IF(AND($G45&gt;=CO$5,$G45&lt;=CO$6),IF($M45&gt;0,4,3),0)),IF(AND($D45&lt;=CO$6,$E45&gt;=CO$5),60,0)))</f>
        <v/>
      </c>
      <c r="CP45" s="80" t="str">
        <f>IF(OR($A45="",NOT(ISNUMBER($G45))),"",IF(AND($F45&lt;=CP$6,$G45&gt;=CP$5),IF(CP$5&gt;$N45,5,$K45)*10+IF(AND($F45&gt;=CP$5,$F45&lt;=CP$6),IF(AND($G45&gt;=CP$5,$G45&lt;=CP$6),5,IF($L45=1,2,1)),IF(AND($G45&gt;=CP$5,$G45&lt;=CP$6),IF($M45&gt;0,4,3),0)),IF(AND($D45&lt;=CP$6,$E45&gt;=CP$5),60,0)))</f>
        <v/>
      </c>
      <c r="CQ45" s="80" t="str">
        <f>IF(OR($A45="",NOT(ISNUMBER($G45))),"",IF(AND($F45&lt;=CQ$6,$G45&gt;=CQ$5),IF(CQ$5&gt;$N45,5,$K45)*10+IF(AND($F45&gt;=CQ$5,$F45&lt;=CQ$6),IF(AND($G45&gt;=CQ$5,$G45&lt;=CQ$6),5,IF($L45=1,2,1)),IF(AND($G45&gt;=CQ$5,$G45&lt;=CQ$6),IF($M45&gt;0,4,3),0)),IF(AND($D45&lt;=CQ$6,$E45&gt;=CQ$5),60,0)))</f>
        <v/>
      </c>
      <c r="CR45" s="80" t="str">
        <f>IF(OR($A45="",NOT(ISNUMBER($G45))),"",IF(AND($F45&lt;=CR$6,$G45&gt;=CR$5),IF(CR$5&gt;$N45,5,$K45)*10+IF(AND($F45&gt;=CR$5,$F45&lt;=CR$6),IF(AND($G45&gt;=CR$5,$G45&lt;=CR$6),5,IF($L45=1,2,1)),IF(AND($G45&gt;=CR$5,$G45&lt;=CR$6),IF($M45&gt;0,4,3),0)),IF(AND($D45&lt;=CR$6,$E45&gt;=CR$5),60,0)))</f>
        <v/>
      </c>
      <c r="CS45" s="80" t="str">
        <f>IF(OR($A45="",NOT(ISNUMBER($G45))),"",IF(AND($F45&lt;=CS$6,$G45&gt;=CS$5),IF(CS$5&gt;$N45,5,$K45)*10+IF(AND($F45&gt;=CS$5,$F45&lt;=CS$6),IF(AND($G45&gt;=CS$5,$G45&lt;=CS$6),5,IF($L45=1,2,1)),IF(AND($G45&gt;=CS$5,$G45&lt;=CS$6),IF($M45&gt;0,4,3),0)),IF(AND($D45&lt;=CS$6,$E45&gt;=CS$5),60,0)))</f>
        <v/>
      </c>
      <c r="CT45" s="80" t="str">
        <f>IF(OR($A45="",NOT(ISNUMBER($G45))),"",IF(AND($F45&lt;=CT$6,$G45&gt;=CT$5),IF(CT$5&gt;$N45,5,$K45)*10+IF(AND($F45&gt;=CT$5,$F45&lt;=CT$6),IF(AND($G45&gt;=CT$5,$G45&lt;=CT$6),5,IF($L45=1,2,1)),IF(AND($G45&gt;=CT$5,$G45&lt;=CT$6),IF($M45&gt;0,4,3),0)),IF(AND($D45&lt;=CT$6,$E45&gt;=CT$5),60,0)))</f>
        <v/>
      </c>
      <c r="CU45" s="80" t="str">
        <f>IF(OR($A45="",NOT(ISNUMBER($G45))),"",IF(AND($F45&lt;=CU$6,$G45&gt;=CU$5),IF(CU$5&gt;$N45,5,$K45)*10+IF(AND($F45&gt;=CU$5,$F45&lt;=CU$6),IF(AND($G45&gt;=CU$5,$G45&lt;=CU$6),5,IF($L45=1,2,1)),IF(AND($G45&gt;=CU$5,$G45&lt;=CU$6),IF($M45&gt;0,4,3),0)),IF(AND($D45&lt;=CU$6,$E45&gt;=CU$5),60,0)))</f>
        <v/>
      </c>
      <c r="CV45" s="80" t="str">
        <f>IF(OR($A45="",NOT(ISNUMBER($G45))),"",IF(AND($F45&lt;=CV$6,$G45&gt;=CV$5),IF(CV$5&gt;$N45,5,$K45)*10+IF(AND($F45&gt;=CV$5,$F45&lt;=CV$6),IF(AND($G45&gt;=CV$5,$G45&lt;=CV$6),5,IF($L45=1,2,1)),IF(AND($G45&gt;=CV$5,$G45&lt;=CV$6),IF($M45&gt;0,4,3),0)),IF(AND($D45&lt;=CV$6,$E45&gt;=CV$5),60,0)))</f>
        <v/>
      </c>
      <c r="CW45" s="80" t="str">
        <f>IF(OR($A45="",NOT(ISNUMBER($G45))),"",IF(AND($F45&lt;=CW$6,$G45&gt;=CW$5),IF(CW$5&gt;$N45,5,$K45)*10+IF(AND($F45&gt;=CW$5,$F45&lt;=CW$6),IF(AND($G45&gt;=CW$5,$G45&lt;=CW$6),5,IF($L45=1,2,1)),IF(AND($G45&gt;=CW$5,$G45&lt;=CW$6),IF($M45&gt;0,4,3),0)),IF(AND($D45&lt;=CW$6,$E45&gt;=CW$5),60,0)))</f>
        <v/>
      </c>
      <c r="CX45" s="80" t="str">
        <f>IF(OR($A45="",NOT(ISNUMBER($G45))),"",IF(AND($F45&lt;=CX$6,$G45&gt;=CX$5),IF(CX$5&gt;$N45,5,$K45)*10+IF(AND($F45&gt;=CX$5,$F45&lt;=CX$6),IF(AND($G45&gt;=CX$5,$G45&lt;=CX$6),5,IF($L45=1,2,1)),IF(AND($G45&gt;=CX$5,$G45&lt;=CX$6),IF($M45&gt;0,4,3),0)),IF(AND($D45&lt;=CX$6,$E45&gt;=CX$5),60,0)))</f>
        <v/>
      </c>
      <c r="CY45" s="80" t="str">
        <f>IF(OR($A45="",NOT(ISNUMBER($G45))),"",IF(AND($F45&lt;=CY$6,$G45&gt;=CY$5),IF(CY$5&gt;$N45,5,$K45)*10+IF(AND($F45&gt;=CY$5,$F45&lt;=CY$6),IF(AND($G45&gt;=CY$5,$G45&lt;=CY$6),5,IF($L45=1,2,1)),IF(AND($G45&gt;=CY$5,$G45&lt;=CY$6),IF($M45&gt;0,4,3),0)),IF(AND($D45&lt;=CY$6,$E45&gt;=CY$5),60,0)))</f>
        <v/>
      </c>
      <c r="CZ45" s="80" t="str">
        <f>IF(OR($A45="",NOT(ISNUMBER($G45))),"",IF(AND($F45&lt;=CZ$6,$G45&gt;=CZ$5),IF(CZ$5&gt;$N45,5,$K45)*10+IF(AND($F45&gt;=CZ$5,$F45&lt;=CZ$6),IF(AND($G45&gt;=CZ$5,$G45&lt;=CZ$6),5,IF($L45=1,2,1)),IF(AND($G45&gt;=CZ$5,$G45&lt;=CZ$6),IF($M45&gt;0,4,3),0)),IF(AND($D45&lt;=CZ$6,$E45&gt;=CZ$5),60,0)))</f>
        <v/>
      </c>
      <c r="DA45" s="80" t="str">
        <f>IF(OR($A45="",NOT(ISNUMBER($G45))),"",IF(AND($F45&lt;=DA$6,$G45&gt;=DA$5),IF(DA$5&gt;$N45,5,$K45)*10+IF(AND($F45&gt;=DA$5,$F45&lt;=DA$6),IF(AND($G45&gt;=DA$5,$G45&lt;=DA$6),5,IF($L45=1,2,1)),IF(AND($G45&gt;=DA$5,$G45&lt;=DA$6),IF($M45&gt;0,4,3),0)),IF(AND($D45&lt;=DA$6,$E45&gt;=DA$5),60,0)))</f>
        <v/>
      </c>
      <c r="DB45" s="80" t="str">
        <f>IF(OR($A45="",NOT(ISNUMBER($G45))),"",IF(AND($F45&lt;=DB$6,$G45&gt;=DB$5),IF(DB$5&gt;$N45,5,$K45)*10+IF(AND($F45&gt;=DB$5,$F45&lt;=DB$6),IF(AND($G45&gt;=DB$5,$G45&lt;=DB$6),5,IF($L45=1,2,1)),IF(AND($G45&gt;=DB$5,$G45&lt;=DB$6),IF($M45&gt;0,4,3),0)),IF(AND($D45&lt;=DB$6,$E45&gt;=DB$5),60,0)))</f>
        <v/>
      </c>
      <c r="DC45" s="80" t="str">
        <f>IF(OR($A45="",NOT(ISNUMBER($G45))),"",IF(AND($F45&lt;=DC$6,$G45&gt;=DC$5),IF(DC$5&gt;$N45,5,$K45)*10+IF(AND($F45&gt;=DC$5,$F45&lt;=DC$6),IF(AND($G45&gt;=DC$5,$G45&lt;=DC$6),5,IF($L45=1,2,1)),IF(AND($G45&gt;=DC$5,$G45&lt;=DC$6),IF($M45&gt;0,4,3),0)),IF(AND($D45&lt;=DC$6,$E45&gt;=DC$5),60,0)))</f>
        <v/>
      </c>
      <c r="DD45" s="80" t="str">
        <f>IF(OR($A45="",NOT(ISNUMBER($G45))),"",IF(AND($F45&lt;=DD$6,$G45&gt;=DD$5),IF(DD$5&gt;$N45,5,$K45)*10+IF(AND($F45&gt;=DD$5,$F45&lt;=DD$6),IF(AND($G45&gt;=DD$5,$G45&lt;=DD$6),5,IF($L45=1,2,1)),IF(AND($G45&gt;=DD$5,$G45&lt;=DD$6),IF($M45&gt;0,4,3),0)),IF(AND($D45&lt;=DD$6,$E45&gt;=DD$5),60,0)))</f>
        <v/>
      </c>
      <c r="DE45" s="80" t="str">
        <f>IF(OR($A45="",NOT(ISNUMBER($G45))),"",IF(AND($F45&lt;=DE$6,$G45&gt;=DE$5),IF(DE$5&gt;$N45,5,$K45)*10+IF(AND($F45&gt;=DE$5,$F45&lt;=DE$6),IF(AND($G45&gt;=DE$5,$G45&lt;=DE$6),5,IF($L45=1,2,1)),IF(AND($G45&gt;=DE$5,$G45&lt;=DE$6),IF($M45&gt;0,4,3),0)),IF(AND($D45&lt;=DE$6,$E45&gt;=DE$5),60,0)))</f>
        <v/>
      </c>
      <c r="DF45" s="80" t="str">
        <f>IF(OR($A45="",NOT(ISNUMBER($G45))),"",IF(AND($F45&lt;=DF$6,$G45&gt;=DF$5),IF(DF$5&gt;$N45,5,$K45)*10+IF(AND($F45&gt;=DF$5,$F45&lt;=DF$6),IF(AND($G45&gt;=DF$5,$G45&lt;=DF$6),5,IF($L45=1,2,1)),IF(AND($G45&gt;=DF$5,$G45&lt;=DF$6),IF($M45&gt;0,4,3),0)),IF(AND($D45&lt;=DF$6,$E45&gt;=DF$5),60,0)))</f>
        <v/>
      </c>
      <c r="DG45" s="80" t="str">
        <f>IF(OR($A45="",NOT(ISNUMBER($G45))),"",IF(AND($F45&lt;=DG$6,$G45&gt;=DG$5),IF(DG$5&gt;$N45,5,$K45)*10+IF(AND($F45&gt;=DG$5,$F45&lt;=DG$6),IF(AND($G45&gt;=DG$5,$G45&lt;=DG$6),5,IF($L45=1,2,1)),IF(AND($G45&gt;=DG$5,$G45&lt;=DG$6),IF($M45&gt;0,4,3),0)),IF(AND($D45&lt;=DG$6,$E45&gt;=DG$5),60,0)))</f>
        <v/>
      </c>
      <c r="DH45" s="80" t="str">
        <f>IF(OR($A45="",NOT(ISNUMBER($G45))),"",IF(AND($F45&lt;=DH$6,$G45&gt;=DH$5),IF(DH$5&gt;$N45,5,$K45)*10+IF(AND($F45&gt;=DH$5,$F45&lt;=DH$6),IF(AND($G45&gt;=DH$5,$G45&lt;=DH$6),5,IF($L45=1,2,1)),IF(AND($G45&gt;=DH$5,$G45&lt;=DH$6),IF($M45&gt;0,4,3),0)),IF(AND($D45&lt;=DH$6,$E45&gt;=DH$5),60,0)))</f>
        <v/>
      </c>
      <c r="DI45" s="80" t="str">
        <f>IF(OR($A45="",NOT(ISNUMBER($G45))),"",IF(AND($F45&lt;=DI$6,$G45&gt;=DI$5),IF(DI$5&gt;$N45,5,$K45)*10+IF(AND($F45&gt;=DI$5,$F45&lt;=DI$6),IF(AND($G45&gt;=DI$5,$G45&lt;=DI$6),5,IF($L45=1,2,1)),IF(AND($G45&gt;=DI$5,$G45&lt;=DI$6),IF($M45&gt;0,4,3),0)),IF(AND($D45&lt;=DI$6,$E45&gt;=DI$5),60,0)))</f>
        <v/>
      </c>
      <c r="DJ45" s="80" t="str">
        <f>IF(OR($A45="",NOT(ISNUMBER($G45))),"",IF(AND($F45&lt;=DJ$6,$G45&gt;=DJ$5),IF(DJ$5&gt;$N45,5,$K45)*10+IF(AND($F45&gt;=DJ$5,$F45&lt;=DJ$6),IF(AND($G45&gt;=DJ$5,$G45&lt;=DJ$6),5,IF($L45=1,2,1)),IF(AND($G45&gt;=DJ$5,$G45&lt;=DJ$6),IF($M45&gt;0,4,3),0)),IF(AND($D45&lt;=DJ$6,$E45&gt;=DJ$5),60,0)))</f>
        <v/>
      </c>
      <c r="DK45" s="80" t="str">
        <f>IF(OR($A45="",NOT(ISNUMBER($G45))),"",IF(AND($F45&lt;=DK$6,$G45&gt;=DK$5),IF(DK$5&gt;$N45,5,$K45)*10+IF(AND($F45&gt;=DK$5,$F45&lt;=DK$6),IF(AND($G45&gt;=DK$5,$G45&lt;=DK$6),5,IF($L45=1,2,1)),IF(AND($G45&gt;=DK$5,$G45&lt;=DK$6),IF($M45&gt;0,4,3),0)),IF(AND($D45&lt;=DK$6,$E45&gt;=DK$5),60,0)))</f>
        <v/>
      </c>
      <c r="DL45" s="80" t="str">
        <f>IF(OR($A45="",NOT(ISNUMBER($G45))),"",IF(AND($F45&lt;=DL$6,$G45&gt;=DL$5),IF(DL$5&gt;$N45,5,$K45)*10+IF(AND($F45&gt;=DL$5,$F45&lt;=DL$6),IF(AND($G45&gt;=DL$5,$G45&lt;=DL$6),5,IF($L45=1,2,1)),IF(AND($G45&gt;=DL$5,$G45&lt;=DL$6),IF($M45&gt;0,4,3),0)),IF(AND($D45&lt;=DL$6,$E45&gt;=DL$5),60,0)))</f>
        <v/>
      </c>
      <c r="DM45" s="80" t="str">
        <f>IF(OR($A45="",NOT(ISNUMBER($G45))),"",IF(AND($F45&lt;=DM$6,$G45&gt;=DM$5),IF(DM$5&gt;$N45,5,$K45)*10+IF(AND($F45&gt;=DM$5,$F45&lt;=DM$6),IF(AND($G45&gt;=DM$5,$G45&lt;=DM$6),5,IF($L45=1,2,1)),IF(AND($G45&gt;=DM$5,$G45&lt;=DM$6),IF($M45&gt;0,4,3),0)),IF(AND($D45&lt;=DM$6,$E45&gt;=DM$5),60,0)))</f>
        <v/>
      </c>
      <c r="DN45" s="80" t="str">
        <f>IF(OR($A45="",NOT(ISNUMBER($G45))),"",IF(AND($F45&lt;=DN$6,$G45&gt;=DN$5),IF(DN$5&gt;$N45,5,$K45)*10+IF(AND($F45&gt;=DN$5,$F45&lt;=DN$6),IF(AND($G45&gt;=DN$5,$G45&lt;=DN$6),5,IF($L45=1,2,1)),IF(AND($G45&gt;=DN$5,$G45&lt;=DN$6),IF($M45&gt;0,4,3),0)),IF(AND($D45&lt;=DN$6,$E45&gt;=DN$5),60,0)))</f>
        <v/>
      </c>
      <c r="DO45" s="80" t="str">
        <f>IF(OR($A45="",NOT(ISNUMBER($G45))),"",IF(AND($F45&lt;=DO$6,$G45&gt;=DO$5),IF(DO$5&gt;$N45,5,$K45)*10+IF(AND($F45&gt;=DO$5,$F45&lt;=DO$6),IF(AND($G45&gt;=DO$5,$G45&lt;=DO$6),5,IF($L45=1,2,1)),IF(AND($G45&gt;=DO$5,$G45&lt;=DO$6),IF($M45&gt;0,4,3),0)),IF(AND($D45&lt;=DO$6,$E45&gt;=DO$5),60,0)))</f>
        <v/>
      </c>
      <c r="DP45" s="80" t="str">
        <f>IF(OR($A45="",NOT(ISNUMBER($G45))),"",IF(AND($F45&lt;=DP$6,$G45&gt;=DP$5),IF(DP$5&gt;$N45,5,$K45)*10+IF(AND($F45&gt;=DP$5,$F45&lt;=DP$6),IF(AND($G45&gt;=DP$5,$G45&lt;=DP$6),5,IF($L45=1,2,1)),IF(AND($G45&gt;=DP$5,$G45&lt;=DP$6),IF($M45&gt;0,4,3),0)),IF(AND($D45&lt;=DP$6,$E45&gt;=DP$5),60,0)))</f>
        <v/>
      </c>
      <c r="DQ45" s="80" t="str">
        <f>IF(OR($A45="",NOT(ISNUMBER($G45))),"",IF(AND($F45&lt;=DQ$6,$G45&gt;=DQ$5),IF(DQ$5&gt;$N45,5,$K45)*10+IF(AND($F45&gt;=DQ$5,$F45&lt;=DQ$6),IF(AND($G45&gt;=DQ$5,$G45&lt;=DQ$6),5,IF($L45=1,2,1)),IF(AND($G45&gt;=DQ$5,$G45&lt;=DQ$6),IF($M45&gt;0,4,3),0)),IF(AND($D45&lt;=DQ$6,$E45&gt;=DQ$5),60,0)))</f>
        <v/>
      </c>
      <c r="DR45" s="80" t="str">
        <f>IF(OR($A45="",NOT(ISNUMBER($G45))),"",IF(AND($F45&lt;=DR$6,$G45&gt;=DR$5),IF(DR$5&gt;$N45,5,$K45)*10+IF(AND($F45&gt;=DR$5,$F45&lt;=DR$6),IF(AND($G45&gt;=DR$5,$G45&lt;=DR$6),5,IF($L45=1,2,1)),IF(AND($G45&gt;=DR$5,$G45&lt;=DR$6),IF($M45&gt;0,4,3),0)),IF(AND($D45&lt;=DR$6,$E45&gt;=DR$5),60,0)))</f>
        <v/>
      </c>
      <c r="DS45" s="80" t="str">
        <f>IF(OR($A45="",NOT(ISNUMBER($G45))),"",IF(AND($F45&lt;=DS$6,$G45&gt;=DS$5),IF(DS$5&gt;$N45,5,$K45)*10+IF(AND($F45&gt;=DS$5,$F45&lt;=DS$6),IF(AND($G45&gt;=DS$5,$G45&lt;=DS$6),5,IF($L45=1,2,1)),IF(AND($G45&gt;=DS$5,$G45&lt;=DS$6),IF($M45&gt;0,4,3),0)),IF(AND($D45&lt;=DS$6,$E45&gt;=DS$5),60,0)))</f>
        <v/>
      </c>
      <c r="DT45" s="80" t="str">
        <f>IF(OR($A45="",NOT(ISNUMBER($G45))),"",IF(AND($F45&lt;=DT$6,$G45&gt;=DT$5),IF(DT$5&gt;$N45,5,$K45)*10+IF(AND($F45&gt;=DT$5,$F45&lt;=DT$6),IF(AND($G45&gt;=DT$5,$G45&lt;=DT$6),5,IF($L45=1,2,1)),IF(AND($G45&gt;=DT$5,$G45&lt;=DT$6),IF($M45&gt;0,4,3),0)),IF(AND($D45&lt;=DT$6,$E45&gt;=DT$5),60,0)))</f>
        <v/>
      </c>
      <c r="DU45" s="80" t="str">
        <f>IF(OR($A45="",NOT(ISNUMBER($G45))),"",IF(AND($F45&lt;=DU$6,$G45&gt;=DU$5),IF(DU$5&gt;$N45,5,$K45)*10+IF(AND($F45&gt;=DU$5,$F45&lt;=DU$6),IF(AND($G45&gt;=DU$5,$G45&lt;=DU$6),5,IF($L45=1,2,1)),IF(AND($G45&gt;=DU$5,$G45&lt;=DU$6),IF($M45&gt;0,4,3),0)),IF(AND($D45&lt;=DU$6,$E45&gt;=DU$5),60,0)))</f>
        <v/>
      </c>
      <c r="DV45" s="80" t="str">
        <f>IF(OR($A45="",NOT(ISNUMBER($G45))),"",IF(AND($F45&lt;=DV$6,$G45&gt;=DV$5),IF(DV$5&gt;$N45,5,$K45)*10+IF(AND($F45&gt;=DV$5,$F45&lt;=DV$6),IF(AND($G45&gt;=DV$5,$G45&lt;=DV$6),5,IF($L45=1,2,1)),IF(AND($G45&gt;=DV$5,$G45&lt;=DV$6),IF($M45&gt;0,4,3),0)),IF(AND($D45&lt;=DV$6,$E45&gt;=DV$5),60,0)))</f>
        <v/>
      </c>
      <c r="DW45" s="80" t="str">
        <f>IF(OR($A45="",NOT(ISNUMBER($G45))),"",IF(AND($F45&lt;=DW$6,$G45&gt;=DW$5),IF(DW$5&gt;$N45,5,$K45)*10+IF(AND($F45&gt;=DW$5,$F45&lt;=DW$6),IF(AND($G45&gt;=DW$5,$G45&lt;=DW$6),5,IF($L45=1,2,1)),IF(AND($G45&gt;=DW$5,$G45&lt;=DW$6),IF($M45&gt;0,4,3),0)),IF(AND($D45&lt;=DW$6,$E45&gt;=DW$5),60,0)))</f>
        <v/>
      </c>
      <c r="DX45" s="80" t="str">
        <f>IF(OR($A45="",NOT(ISNUMBER($G45))),"",IF(AND($F45&lt;=DX$6,$G45&gt;=DX$5),IF(DX$5&gt;$N45,5,$K45)*10+IF(AND($F45&gt;=DX$5,$F45&lt;=DX$6),IF(AND($G45&gt;=DX$5,$G45&lt;=DX$6),5,IF($L45=1,2,1)),IF(AND($G45&gt;=DX$5,$G45&lt;=DX$6),IF($M45&gt;0,4,3),0)),IF(AND($D45&lt;=DX$6,$E45&gt;=DX$5),60,0)))</f>
        <v/>
      </c>
      <c r="DY45" s="80" t="str">
        <f>IF(OR($A45="",NOT(ISNUMBER($G45))),"",IF(AND($F45&lt;=DY$6,$G45&gt;=DY$5),IF(DY$5&gt;$N45,5,$K45)*10+IF(AND($F45&gt;=DY$5,$F45&lt;=DY$6),IF(AND($G45&gt;=DY$5,$G45&lt;=DY$6),5,IF($L45=1,2,1)),IF(AND($G45&gt;=DY$5,$G45&lt;=DY$6),IF($M45&gt;0,4,3),0)),IF(AND($D45&lt;=DY$6,$E45&gt;=DY$5),60,0)))</f>
        <v/>
      </c>
      <c r="DZ45" s="80" t="str">
        <f>IF(OR($A45="",NOT(ISNUMBER($G45))),"",IF(AND($F45&lt;=DZ$6,$G45&gt;=DZ$5),IF(DZ$5&gt;$N45,5,$K45)*10+IF(AND($F45&gt;=DZ$5,$F45&lt;=DZ$6),IF(AND($G45&gt;=DZ$5,$G45&lt;=DZ$6),5,IF($L45=1,2,1)),IF(AND($G45&gt;=DZ$5,$G45&lt;=DZ$6),IF($M45&gt;0,4,3),0)),IF(AND($D45&lt;=DZ$6,$E45&gt;=DZ$5),60,0)))</f>
        <v/>
      </c>
      <c r="EA45" s="80" t="str">
        <f>IF(OR($A45="",NOT(ISNUMBER($G45))),"",IF(AND($F45&lt;=EA$6,$G45&gt;=EA$5),IF(EA$5&gt;$N45,5,$K45)*10+IF(AND($F45&gt;=EA$5,$F45&lt;=EA$6),IF(AND($G45&gt;=EA$5,$G45&lt;=EA$6),5,IF($L45=1,2,1)),IF(AND($G45&gt;=EA$5,$G45&lt;=EA$6),IF($M45&gt;0,4,3),0)),IF(AND($D45&lt;=EA$6,$E45&gt;=EA$5),60,0)))</f>
        <v/>
      </c>
      <c r="EB45" s="80" t="str">
        <f>IF(OR($A45="",NOT(ISNUMBER($G45))),"",IF(AND($F45&lt;=EB$6,$G45&gt;=EB$5),IF(EB$5&gt;$N45,5,$K45)*10+IF(AND($F45&gt;=EB$5,$F45&lt;=EB$6),IF(AND($G45&gt;=EB$5,$G45&lt;=EB$6),5,IF($L45=1,2,1)),IF(AND($G45&gt;=EB$5,$G45&lt;=EB$6),IF($M45&gt;0,4,3),0)),IF(AND($D45&lt;=EB$6,$E45&gt;=EB$5),60,0)))</f>
        <v/>
      </c>
      <c r="EC45" s="80" t="str">
        <f>IF(OR($A45="",NOT(ISNUMBER($G45))),"",IF(AND($F45&lt;=EC$6,$G45&gt;=EC$5),IF(EC$5&gt;$N45,5,$K45)*10+IF(AND($F45&gt;=EC$5,$F45&lt;=EC$6),IF(AND($G45&gt;=EC$5,$G45&lt;=EC$6),5,IF($L45=1,2,1)),IF(AND($G45&gt;=EC$5,$G45&lt;=EC$6),IF($M45&gt;0,4,3),0)),IF(AND($D45&lt;=EC$6,$E45&gt;=EC$5),60,0)))</f>
        <v/>
      </c>
      <c r="ED45" s="80" t="str">
        <f>IF(OR($A45="",NOT(ISNUMBER($G45))),"",IF(AND($F45&lt;=ED$6,$G45&gt;=ED$5),IF(ED$5&gt;$N45,5,$K45)*10+IF(AND($F45&gt;=ED$5,$F45&lt;=ED$6),IF(AND($G45&gt;=ED$5,$G45&lt;=ED$6),5,IF($L45=1,2,1)),IF(AND($G45&gt;=ED$5,$G45&lt;=ED$6),IF($M45&gt;0,4,3),0)),IF(AND($D45&lt;=ED$6,$E45&gt;=ED$5),60,0)))</f>
        <v/>
      </c>
    </row>
    <row r="46" ht="18" customHeight="1">
      <c r="A46" s="52" t="str">
        <f>IF(Tasks!$B46="","",Tasks!$A46)</f>
        <v/>
      </c>
      <c r="B46" s="78" t="str">
        <f>IF(Tasks!$B46="","",Tasks!$B46)</f>
        <v/>
      </c>
      <c r="C46" s="25" t="str">
        <f>IF($B46="","",IF(AND(Tasks!$D46="",Tasks!$G46=""),"-",IF(Tasks!$D46="","",Tasks!$D46&amp;IF(OR(Tasks!$E46="",Tasks!$E46="FS"),IF(N(Tasks!$F46)=0,"","FS"),Tasks!$E46)&amp;IF(N(Tasks!$F46)=0,"",IF(Tasks!$F46&gt;0,"+","")&amp;Tasks!$F46))&amp;IF(AND(Tasks!$D46&lt;&gt;"",Tasks!$G46&lt;&gt;""),", ","")&amp;IF(Tasks!$G46="","",Tasks!$G46&amp;IF(OR(Tasks!$H46="",Tasks!$H46="FS"),IF(N(Tasks!$I46)=0,"","FS"),Tasks!$H46)&amp;IF(N(Tasks!$I46)=0,"",IF(Tasks!$I46&gt;0,"+","")&amp;Tasks!$I46))))</f>
        <v/>
      </c>
      <c r="D46" s="51" t="str">
        <f>IF(OR($B46="",Tasks!$Q46=""),"",Tasks!$Q46)</f>
        <v/>
      </c>
      <c r="E46" s="51" t="str">
        <f>IF(OR($B46="",Tasks!$R46=""),"",Tasks!$R46)</f>
        <v/>
      </c>
      <c r="F46" s="51" t="str">
        <f>IF(OR($B46="",Tasks!$S46=""),"",Tasks!$S46)</f>
        <v/>
      </c>
      <c r="G46" s="51" t="str">
        <f>IF(OR($B46="",Tasks!$T46=""),"",Tasks!$T46)</f>
        <v/>
      </c>
      <c r="H46" s="52" t="str">
        <f>IF($B46="","",Tasks!$AE46)</f>
        <v/>
      </c>
      <c r="I46" s="79" t="str">
        <f>IF($B46="","",Tasks!$AF46)</f>
        <v/>
      </c>
      <c r="J46" s="53" t="str">
        <f>IF(OR($B46="",Tasks!$V46=""),"",Tasks!$V46)</f>
        <v/>
      </c>
      <c r="K46" s="52" t="str">
        <f>IF($B46="","",Tasks!$AA46)</f>
        <v/>
      </c>
      <c r="L46" s="52" t="str">
        <f>IF($B46="","",Tasks!$AB46)</f>
        <v/>
      </c>
      <c r="M46" s="52" t="str">
        <f>IF($B46="","",Tasks!$Z46)</f>
        <v/>
      </c>
      <c r="N46" s="52" t="str">
        <f>IF(OR($B46="",Tasks!$AG46=""),"",Tasks!$AG46)</f>
        <v/>
      </c>
      <c r="O46" s="80" t="str">
        <f>IF(OR($A46="",NOT(ISNUMBER($G46))),"",IF(AND($F46&lt;=O$6,$G46&gt;=O$5),IF(O$5&gt;$N46,5,$K46)*10+IF(AND($F46&gt;=O$5,$F46&lt;=O$6),IF(AND($G46&gt;=O$5,$G46&lt;=O$6),5,IF($L46=1,2,1)),IF(AND($G46&gt;=O$5,$G46&lt;=O$6),IF($M46&gt;0,4,3),0)),IF(AND($D46&lt;=O$6,$E46&gt;=O$5),60,0)))</f>
        <v/>
      </c>
      <c r="P46" s="80" t="str">
        <f>IF(OR($A46="",NOT(ISNUMBER($G46))),"",IF(AND($F46&lt;=P$6,$G46&gt;=P$5),IF(P$5&gt;$N46,5,$K46)*10+IF(AND($F46&gt;=P$5,$F46&lt;=P$6),IF(AND($G46&gt;=P$5,$G46&lt;=P$6),5,IF($L46=1,2,1)),IF(AND($G46&gt;=P$5,$G46&lt;=P$6),IF($M46&gt;0,4,3),0)),IF(AND($D46&lt;=P$6,$E46&gt;=P$5),60,0)))</f>
        <v/>
      </c>
      <c r="Q46" s="80" t="str">
        <f>IF(OR($A46="",NOT(ISNUMBER($G46))),"",IF(AND($F46&lt;=Q$6,$G46&gt;=Q$5),IF(Q$5&gt;$N46,5,$K46)*10+IF(AND($F46&gt;=Q$5,$F46&lt;=Q$6),IF(AND($G46&gt;=Q$5,$G46&lt;=Q$6),5,IF($L46=1,2,1)),IF(AND($G46&gt;=Q$5,$G46&lt;=Q$6),IF($M46&gt;0,4,3),0)),IF(AND($D46&lt;=Q$6,$E46&gt;=Q$5),60,0)))</f>
        <v/>
      </c>
      <c r="R46" s="80" t="str">
        <f>IF(OR($A46="",NOT(ISNUMBER($G46))),"",IF(AND($F46&lt;=R$6,$G46&gt;=R$5),IF(R$5&gt;$N46,5,$K46)*10+IF(AND($F46&gt;=R$5,$F46&lt;=R$6),IF(AND($G46&gt;=R$5,$G46&lt;=R$6),5,IF($L46=1,2,1)),IF(AND($G46&gt;=R$5,$G46&lt;=R$6),IF($M46&gt;0,4,3),0)),IF(AND($D46&lt;=R$6,$E46&gt;=R$5),60,0)))</f>
        <v/>
      </c>
      <c r="S46" s="80" t="str">
        <f>IF(OR($A46="",NOT(ISNUMBER($G46))),"",IF(AND($F46&lt;=S$6,$G46&gt;=S$5),IF(S$5&gt;$N46,5,$K46)*10+IF(AND($F46&gt;=S$5,$F46&lt;=S$6),IF(AND($G46&gt;=S$5,$G46&lt;=S$6),5,IF($L46=1,2,1)),IF(AND($G46&gt;=S$5,$G46&lt;=S$6),IF($M46&gt;0,4,3),0)),IF(AND($D46&lt;=S$6,$E46&gt;=S$5),60,0)))</f>
        <v/>
      </c>
      <c r="T46" s="80" t="str">
        <f>IF(OR($A46="",NOT(ISNUMBER($G46))),"",IF(AND($F46&lt;=T$6,$G46&gt;=T$5),IF(T$5&gt;$N46,5,$K46)*10+IF(AND($F46&gt;=T$5,$F46&lt;=T$6),IF(AND($G46&gt;=T$5,$G46&lt;=T$6),5,IF($L46=1,2,1)),IF(AND($G46&gt;=T$5,$G46&lt;=T$6),IF($M46&gt;0,4,3),0)),IF(AND($D46&lt;=T$6,$E46&gt;=T$5),60,0)))</f>
        <v/>
      </c>
      <c r="U46" s="80" t="str">
        <f>IF(OR($A46="",NOT(ISNUMBER($G46))),"",IF(AND($F46&lt;=U$6,$G46&gt;=U$5),IF(U$5&gt;$N46,5,$K46)*10+IF(AND($F46&gt;=U$5,$F46&lt;=U$6),IF(AND($G46&gt;=U$5,$G46&lt;=U$6),5,IF($L46=1,2,1)),IF(AND($G46&gt;=U$5,$G46&lt;=U$6),IF($M46&gt;0,4,3),0)),IF(AND($D46&lt;=U$6,$E46&gt;=U$5),60,0)))</f>
        <v/>
      </c>
      <c r="V46" s="80" t="str">
        <f>IF(OR($A46="",NOT(ISNUMBER($G46))),"",IF(AND($F46&lt;=V$6,$G46&gt;=V$5),IF(V$5&gt;$N46,5,$K46)*10+IF(AND($F46&gt;=V$5,$F46&lt;=V$6),IF(AND($G46&gt;=V$5,$G46&lt;=V$6),5,IF($L46=1,2,1)),IF(AND($G46&gt;=V$5,$G46&lt;=V$6),IF($M46&gt;0,4,3),0)),IF(AND($D46&lt;=V$6,$E46&gt;=V$5),60,0)))</f>
        <v/>
      </c>
      <c r="W46" s="80" t="str">
        <f>IF(OR($A46="",NOT(ISNUMBER($G46))),"",IF(AND($F46&lt;=W$6,$G46&gt;=W$5),IF(W$5&gt;$N46,5,$K46)*10+IF(AND($F46&gt;=W$5,$F46&lt;=W$6),IF(AND($G46&gt;=W$5,$G46&lt;=W$6),5,IF($L46=1,2,1)),IF(AND($G46&gt;=W$5,$G46&lt;=W$6),IF($M46&gt;0,4,3),0)),IF(AND($D46&lt;=W$6,$E46&gt;=W$5),60,0)))</f>
        <v/>
      </c>
      <c r="X46" s="80" t="str">
        <f>IF(OR($A46="",NOT(ISNUMBER($G46))),"",IF(AND($F46&lt;=X$6,$G46&gt;=X$5),IF(X$5&gt;$N46,5,$K46)*10+IF(AND($F46&gt;=X$5,$F46&lt;=X$6),IF(AND($G46&gt;=X$5,$G46&lt;=X$6),5,IF($L46=1,2,1)),IF(AND($G46&gt;=X$5,$G46&lt;=X$6),IF($M46&gt;0,4,3),0)),IF(AND($D46&lt;=X$6,$E46&gt;=X$5),60,0)))</f>
        <v/>
      </c>
      <c r="Y46" s="80" t="str">
        <f>IF(OR($A46="",NOT(ISNUMBER($G46))),"",IF(AND($F46&lt;=Y$6,$G46&gt;=Y$5),IF(Y$5&gt;$N46,5,$K46)*10+IF(AND($F46&gt;=Y$5,$F46&lt;=Y$6),IF(AND($G46&gt;=Y$5,$G46&lt;=Y$6),5,IF($L46=1,2,1)),IF(AND($G46&gt;=Y$5,$G46&lt;=Y$6),IF($M46&gt;0,4,3),0)),IF(AND($D46&lt;=Y$6,$E46&gt;=Y$5),60,0)))</f>
        <v/>
      </c>
      <c r="Z46" s="80" t="str">
        <f>IF(OR($A46="",NOT(ISNUMBER($G46))),"",IF(AND($F46&lt;=Z$6,$G46&gt;=Z$5),IF(Z$5&gt;$N46,5,$K46)*10+IF(AND($F46&gt;=Z$5,$F46&lt;=Z$6),IF(AND($G46&gt;=Z$5,$G46&lt;=Z$6),5,IF($L46=1,2,1)),IF(AND($G46&gt;=Z$5,$G46&lt;=Z$6),IF($M46&gt;0,4,3),0)),IF(AND($D46&lt;=Z$6,$E46&gt;=Z$5),60,0)))</f>
        <v/>
      </c>
      <c r="AA46" s="80" t="str">
        <f>IF(OR($A46="",NOT(ISNUMBER($G46))),"",IF(AND($F46&lt;=AA$6,$G46&gt;=AA$5),IF(AA$5&gt;$N46,5,$K46)*10+IF(AND($F46&gt;=AA$5,$F46&lt;=AA$6),IF(AND($G46&gt;=AA$5,$G46&lt;=AA$6),5,IF($L46=1,2,1)),IF(AND($G46&gt;=AA$5,$G46&lt;=AA$6),IF($M46&gt;0,4,3),0)),IF(AND($D46&lt;=AA$6,$E46&gt;=AA$5),60,0)))</f>
        <v/>
      </c>
      <c r="AB46" s="80" t="str">
        <f>IF(OR($A46="",NOT(ISNUMBER($G46))),"",IF(AND($F46&lt;=AB$6,$G46&gt;=AB$5),IF(AB$5&gt;$N46,5,$K46)*10+IF(AND($F46&gt;=AB$5,$F46&lt;=AB$6),IF(AND($G46&gt;=AB$5,$G46&lt;=AB$6),5,IF($L46=1,2,1)),IF(AND($G46&gt;=AB$5,$G46&lt;=AB$6),IF($M46&gt;0,4,3),0)),IF(AND($D46&lt;=AB$6,$E46&gt;=AB$5),60,0)))</f>
        <v/>
      </c>
      <c r="AC46" s="80" t="str">
        <f>IF(OR($A46="",NOT(ISNUMBER($G46))),"",IF(AND($F46&lt;=AC$6,$G46&gt;=AC$5),IF(AC$5&gt;$N46,5,$K46)*10+IF(AND($F46&gt;=AC$5,$F46&lt;=AC$6),IF(AND($G46&gt;=AC$5,$G46&lt;=AC$6),5,IF($L46=1,2,1)),IF(AND($G46&gt;=AC$5,$G46&lt;=AC$6),IF($M46&gt;0,4,3),0)),IF(AND($D46&lt;=AC$6,$E46&gt;=AC$5),60,0)))</f>
        <v/>
      </c>
      <c r="AD46" s="80" t="str">
        <f>IF(OR($A46="",NOT(ISNUMBER($G46))),"",IF(AND($F46&lt;=AD$6,$G46&gt;=AD$5),IF(AD$5&gt;$N46,5,$K46)*10+IF(AND($F46&gt;=AD$5,$F46&lt;=AD$6),IF(AND($G46&gt;=AD$5,$G46&lt;=AD$6),5,IF($L46=1,2,1)),IF(AND($G46&gt;=AD$5,$G46&lt;=AD$6),IF($M46&gt;0,4,3),0)),IF(AND($D46&lt;=AD$6,$E46&gt;=AD$5),60,0)))</f>
        <v/>
      </c>
      <c r="AE46" s="80" t="str">
        <f>IF(OR($A46="",NOT(ISNUMBER($G46))),"",IF(AND($F46&lt;=AE$6,$G46&gt;=AE$5),IF(AE$5&gt;$N46,5,$K46)*10+IF(AND($F46&gt;=AE$5,$F46&lt;=AE$6),IF(AND($G46&gt;=AE$5,$G46&lt;=AE$6),5,IF($L46=1,2,1)),IF(AND($G46&gt;=AE$5,$G46&lt;=AE$6),IF($M46&gt;0,4,3),0)),IF(AND($D46&lt;=AE$6,$E46&gt;=AE$5),60,0)))</f>
        <v/>
      </c>
      <c r="AF46" s="80" t="str">
        <f>IF(OR($A46="",NOT(ISNUMBER($G46))),"",IF(AND($F46&lt;=AF$6,$G46&gt;=AF$5),IF(AF$5&gt;$N46,5,$K46)*10+IF(AND($F46&gt;=AF$5,$F46&lt;=AF$6),IF(AND($G46&gt;=AF$5,$G46&lt;=AF$6),5,IF($L46=1,2,1)),IF(AND($G46&gt;=AF$5,$G46&lt;=AF$6),IF($M46&gt;0,4,3),0)),IF(AND($D46&lt;=AF$6,$E46&gt;=AF$5),60,0)))</f>
        <v/>
      </c>
      <c r="AG46" s="80" t="str">
        <f>IF(OR($A46="",NOT(ISNUMBER($G46))),"",IF(AND($F46&lt;=AG$6,$G46&gt;=AG$5),IF(AG$5&gt;$N46,5,$K46)*10+IF(AND($F46&gt;=AG$5,$F46&lt;=AG$6),IF(AND($G46&gt;=AG$5,$G46&lt;=AG$6),5,IF($L46=1,2,1)),IF(AND($G46&gt;=AG$5,$G46&lt;=AG$6),IF($M46&gt;0,4,3),0)),IF(AND($D46&lt;=AG$6,$E46&gt;=AG$5),60,0)))</f>
        <v/>
      </c>
      <c r="AH46" s="80" t="str">
        <f>IF(OR($A46="",NOT(ISNUMBER($G46))),"",IF(AND($F46&lt;=AH$6,$G46&gt;=AH$5),IF(AH$5&gt;$N46,5,$K46)*10+IF(AND($F46&gt;=AH$5,$F46&lt;=AH$6),IF(AND($G46&gt;=AH$5,$G46&lt;=AH$6),5,IF($L46=1,2,1)),IF(AND($G46&gt;=AH$5,$G46&lt;=AH$6),IF($M46&gt;0,4,3),0)),IF(AND($D46&lt;=AH$6,$E46&gt;=AH$5),60,0)))</f>
        <v/>
      </c>
      <c r="AI46" s="80" t="str">
        <f>IF(OR($A46="",NOT(ISNUMBER($G46))),"",IF(AND($F46&lt;=AI$6,$G46&gt;=AI$5),IF(AI$5&gt;$N46,5,$K46)*10+IF(AND($F46&gt;=AI$5,$F46&lt;=AI$6),IF(AND($G46&gt;=AI$5,$G46&lt;=AI$6),5,IF($L46=1,2,1)),IF(AND($G46&gt;=AI$5,$G46&lt;=AI$6),IF($M46&gt;0,4,3),0)),IF(AND($D46&lt;=AI$6,$E46&gt;=AI$5),60,0)))</f>
        <v/>
      </c>
      <c r="AJ46" s="80" t="str">
        <f>IF(OR($A46="",NOT(ISNUMBER($G46))),"",IF(AND($F46&lt;=AJ$6,$G46&gt;=AJ$5),IF(AJ$5&gt;$N46,5,$K46)*10+IF(AND($F46&gt;=AJ$5,$F46&lt;=AJ$6),IF(AND($G46&gt;=AJ$5,$G46&lt;=AJ$6),5,IF($L46=1,2,1)),IF(AND($G46&gt;=AJ$5,$G46&lt;=AJ$6),IF($M46&gt;0,4,3),0)),IF(AND($D46&lt;=AJ$6,$E46&gt;=AJ$5),60,0)))</f>
        <v/>
      </c>
      <c r="AK46" s="80" t="str">
        <f>IF(OR($A46="",NOT(ISNUMBER($G46))),"",IF(AND($F46&lt;=AK$6,$G46&gt;=AK$5),IF(AK$5&gt;$N46,5,$K46)*10+IF(AND($F46&gt;=AK$5,$F46&lt;=AK$6),IF(AND($G46&gt;=AK$5,$G46&lt;=AK$6),5,IF($L46=1,2,1)),IF(AND($G46&gt;=AK$5,$G46&lt;=AK$6),IF($M46&gt;0,4,3),0)),IF(AND($D46&lt;=AK$6,$E46&gt;=AK$5),60,0)))</f>
        <v/>
      </c>
      <c r="AL46" s="80" t="str">
        <f>IF(OR($A46="",NOT(ISNUMBER($G46))),"",IF(AND($F46&lt;=AL$6,$G46&gt;=AL$5),IF(AL$5&gt;$N46,5,$K46)*10+IF(AND($F46&gt;=AL$5,$F46&lt;=AL$6),IF(AND($G46&gt;=AL$5,$G46&lt;=AL$6),5,IF($L46=1,2,1)),IF(AND($G46&gt;=AL$5,$G46&lt;=AL$6),IF($M46&gt;0,4,3),0)),IF(AND($D46&lt;=AL$6,$E46&gt;=AL$5),60,0)))</f>
        <v/>
      </c>
      <c r="AM46" s="80" t="str">
        <f>IF(OR($A46="",NOT(ISNUMBER($G46))),"",IF(AND($F46&lt;=AM$6,$G46&gt;=AM$5),IF(AM$5&gt;$N46,5,$K46)*10+IF(AND($F46&gt;=AM$5,$F46&lt;=AM$6),IF(AND($G46&gt;=AM$5,$G46&lt;=AM$6),5,IF($L46=1,2,1)),IF(AND($G46&gt;=AM$5,$G46&lt;=AM$6),IF($M46&gt;0,4,3),0)),IF(AND($D46&lt;=AM$6,$E46&gt;=AM$5),60,0)))</f>
        <v/>
      </c>
      <c r="AN46" s="80" t="str">
        <f>IF(OR($A46="",NOT(ISNUMBER($G46))),"",IF(AND($F46&lt;=AN$6,$G46&gt;=AN$5),IF(AN$5&gt;$N46,5,$K46)*10+IF(AND($F46&gt;=AN$5,$F46&lt;=AN$6),IF(AND($G46&gt;=AN$5,$G46&lt;=AN$6),5,IF($L46=1,2,1)),IF(AND($G46&gt;=AN$5,$G46&lt;=AN$6),IF($M46&gt;0,4,3),0)),IF(AND($D46&lt;=AN$6,$E46&gt;=AN$5),60,0)))</f>
        <v/>
      </c>
      <c r="AO46" s="80" t="str">
        <f>IF(OR($A46="",NOT(ISNUMBER($G46))),"",IF(AND($F46&lt;=AO$6,$G46&gt;=AO$5),IF(AO$5&gt;$N46,5,$K46)*10+IF(AND($F46&gt;=AO$5,$F46&lt;=AO$6),IF(AND($G46&gt;=AO$5,$G46&lt;=AO$6),5,IF($L46=1,2,1)),IF(AND($G46&gt;=AO$5,$G46&lt;=AO$6),IF($M46&gt;0,4,3),0)),IF(AND($D46&lt;=AO$6,$E46&gt;=AO$5),60,0)))</f>
        <v/>
      </c>
      <c r="AP46" s="80" t="str">
        <f>IF(OR($A46="",NOT(ISNUMBER($G46))),"",IF(AND($F46&lt;=AP$6,$G46&gt;=AP$5),IF(AP$5&gt;$N46,5,$K46)*10+IF(AND($F46&gt;=AP$5,$F46&lt;=AP$6),IF(AND($G46&gt;=AP$5,$G46&lt;=AP$6),5,IF($L46=1,2,1)),IF(AND($G46&gt;=AP$5,$G46&lt;=AP$6),IF($M46&gt;0,4,3),0)),IF(AND($D46&lt;=AP$6,$E46&gt;=AP$5),60,0)))</f>
        <v/>
      </c>
      <c r="AQ46" s="80" t="str">
        <f>IF(OR($A46="",NOT(ISNUMBER($G46))),"",IF(AND($F46&lt;=AQ$6,$G46&gt;=AQ$5),IF(AQ$5&gt;$N46,5,$K46)*10+IF(AND($F46&gt;=AQ$5,$F46&lt;=AQ$6),IF(AND($G46&gt;=AQ$5,$G46&lt;=AQ$6),5,IF($L46=1,2,1)),IF(AND($G46&gt;=AQ$5,$G46&lt;=AQ$6),IF($M46&gt;0,4,3),0)),IF(AND($D46&lt;=AQ$6,$E46&gt;=AQ$5),60,0)))</f>
        <v/>
      </c>
      <c r="AR46" s="80" t="str">
        <f>IF(OR($A46="",NOT(ISNUMBER($G46))),"",IF(AND($F46&lt;=AR$6,$G46&gt;=AR$5),IF(AR$5&gt;$N46,5,$K46)*10+IF(AND($F46&gt;=AR$5,$F46&lt;=AR$6),IF(AND($G46&gt;=AR$5,$G46&lt;=AR$6),5,IF($L46=1,2,1)),IF(AND($G46&gt;=AR$5,$G46&lt;=AR$6),IF($M46&gt;0,4,3),0)),IF(AND($D46&lt;=AR$6,$E46&gt;=AR$5),60,0)))</f>
        <v/>
      </c>
      <c r="AS46" s="80" t="str">
        <f>IF(OR($A46="",NOT(ISNUMBER($G46))),"",IF(AND($F46&lt;=AS$6,$G46&gt;=AS$5),IF(AS$5&gt;$N46,5,$K46)*10+IF(AND($F46&gt;=AS$5,$F46&lt;=AS$6),IF(AND($G46&gt;=AS$5,$G46&lt;=AS$6),5,IF($L46=1,2,1)),IF(AND($G46&gt;=AS$5,$G46&lt;=AS$6),IF($M46&gt;0,4,3),0)),IF(AND($D46&lt;=AS$6,$E46&gt;=AS$5),60,0)))</f>
        <v/>
      </c>
      <c r="AT46" s="80" t="str">
        <f>IF(OR($A46="",NOT(ISNUMBER($G46))),"",IF(AND($F46&lt;=AT$6,$G46&gt;=AT$5),IF(AT$5&gt;$N46,5,$K46)*10+IF(AND($F46&gt;=AT$5,$F46&lt;=AT$6),IF(AND($G46&gt;=AT$5,$G46&lt;=AT$6),5,IF($L46=1,2,1)),IF(AND($G46&gt;=AT$5,$G46&lt;=AT$6),IF($M46&gt;0,4,3),0)),IF(AND($D46&lt;=AT$6,$E46&gt;=AT$5),60,0)))</f>
        <v/>
      </c>
      <c r="AU46" s="80" t="str">
        <f>IF(OR($A46="",NOT(ISNUMBER($G46))),"",IF(AND($F46&lt;=AU$6,$G46&gt;=AU$5),IF(AU$5&gt;$N46,5,$K46)*10+IF(AND($F46&gt;=AU$5,$F46&lt;=AU$6),IF(AND($G46&gt;=AU$5,$G46&lt;=AU$6),5,IF($L46=1,2,1)),IF(AND($G46&gt;=AU$5,$G46&lt;=AU$6),IF($M46&gt;0,4,3),0)),IF(AND($D46&lt;=AU$6,$E46&gt;=AU$5),60,0)))</f>
        <v/>
      </c>
      <c r="AV46" s="80" t="str">
        <f>IF(OR($A46="",NOT(ISNUMBER($G46))),"",IF(AND($F46&lt;=AV$6,$G46&gt;=AV$5),IF(AV$5&gt;$N46,5,$K46)*10+IF(AND($F46&gt;=AV$5,$F46&lt;=AV$6),IF(AND($G46&gt;=AV$5,$G46&lt;=AV$6),5,IF($L46=1,2,1)),IF(AND($G46&gt;=AV$5,$G46&lt;=AV$6),IF($M46&gt;0,4,3),0)),IF(AND($D46&lt;=AV$6,$E46&gt;=AV$5),60,0)))</f>
        <v/>
      </c>
      <c r="AW46" s="80" t="str">
        <f>IF(OR($A46="",NOT(ISNUMBER($G46))),"",IF(AND($F46&lt;=AW$6,$G46&gt;=AW$5),IF(AW$5&gt;$N46,5,$K46)*10+IF(AND($F46&gt;=AW$5,$F46&lt;=AW$6),IF(AND($G46&gt;=AW$5,$G46&lt;=AW$6),5,IF($L46=1,2,1)),IF(AND($G46&gt;=AW$5,$G46&lt;=AW$6),IF($M46&gt;0,4,3),0)),IF(AND($D46&lt;=AW$6,$E46&gt;=AW$5),60,0)))</f>
        <v/>
      </c>
      <c r="AX46" s="80" t="str">
        <f>IF(OR($A46="",NOT(ISNUMBER($G46))),"",IF(AND($F46&lt;=AX$6,$G46&gt;=AX$5),IF(AX$5&gt;$N46,5,$K46)*10+IF(AND($F46&gt;=AX$5,$F46&lt;=AX$6),IF(AND($G46&gt;=AX$5,$G46&lt;=AX$6),5,IF($L46=1,2,1)),IF(AND($G46&gt;=AX$5,$G46&lt;=AX$6),IF($M46&gt;0,4,3),0)),IF(AND($D46&lt;=AX$6,$E46&gt;=AX$5),60,0)))</f>
        <v/>
      </c>
      <c r="AY46" s="80" t="str">
        <f>IF(OR($A46="",NOT(ISNUMBER($G46))),"",IF(AND($F46&lt;=AY$6,$G46&gt;=AY$5),IF(AY$5&gt;$N46,5,$K46)*10+IF(AND($F46&gt;=AY$5,$F46&lt;=AY$6),IF(AND($G46&gt;=AY$5,$G46&lt;=AY$6),5,IF($L46=1,2,1)),IF(AND($G46&gt;=AY$5,$G46&lt;=AY$6),IF($M46&gt;0,4,3),0)),IF(AND($D46&lt;=AY$6,$E46&gt;=AY$5),60,0)))</f>
        <v/>
      </c>
      <c r="AZ46" s="80" t="str">
        <f>IF(OR($A46="",NOT(ISNUMBER($G46))),"",IF(AND($F46&lt;=AZ$6,$G46&gt;=AZ$5),IF(AZ$5&gt;$N46,5,$K46)*10+IF(AND($F46&gt;=AZ$5,$F46&lt;=AZ$6),IF(AND($G46&gt;=AZ$5,$G46&lt;=AZ$6),5,IF($L46=1,2,1)),IF(AND($G46&gt;=AZ$5,$G46&lt;=AZ$6),IF($M46&gt;0,4,3),0)),IF(AND($D46&lt;=AZ$6,$E46&gt;=AZ$5),60,0)))</f>
        <v/>
      </c>
      <c r="BA46" s="80" t="str">
        <f>IF(OR($A46="",NOT(ISNUMBER($G46))),"",IF(AND($F46&lt;=BA$6,$G46&gt;=BA$5),IF(BA$5&gt;$N46,5,$K46)*10+IF(AND($F46&gt;=BA$5,$F46&lt;=BA$6),IF(AND($G46&gt;=BA$5,$G46&lt;=BA$6),5,IF($L46=1,2,1)),IF(AND($G46&gt;=BA$5,$G46&lt;=BA$6),IF($M46&gt;0,4,3),0)),IF(AND($D46&lt;=BA$6,$E46&gt;=BA$5),60,0)))</f>
        <v/>
      </c>
      <c r="BB46" s="80" t="str">
        <f>IF(OR($A46="",NOT(ISNUMBER($G46))),"",IF(AND($F46&lt;=BB$6,$G46&gt;=BB$5),IF(BB$5&gt;$N46,5,$K46)*10+IF(AND($F46&gt;=BB$5,$F46&lt;=BB$6),IF(AND($G46&gt;=BB$5,$G46&lt;=BB$6),5,IF($L46=1,2,1)),IF(AND($G46&gt;=BB$5,$G46&lt;=BB$6),IF($M46&gt;0,4,3),0)),IF(AND($D46&lt;=BB$6,$E46&gt;=BB$5),60,0)))</f>
        <v/>
      </c>
      <c r="BC46" s="80" t="str">
        <f>IF(OR($A46="",NOT(ISNUMBER($G46))),"",IF(AND($F46&lt;=BC$6,$G46&gt;=BC$5),IF(BC$5&gt;$N46,5,$K46)*10+IF(AND($F46&gt;=BC$5,$F46&lt;=BC$6),IF(AND($G46&gt;=BC$5,$G46&lt;=BC$6),5,IF($L46=1,2,1)),IF(AND($G46&gt;=BC$5,$G46&lt;=BC$6),IF($M46&gt;0,4,3),0)),IF(AND($D46&lt;=BC$6,$E46&gt;=BC$5),60,0)))</f>
        <v/>
      </c>
      <c r="BD46" s="80" t="str">
        <f>IF(OR($A46="",NOT(ISNUMBER($G46))),"",IF(AND($F46&lt;=BD$6,$G46&gt;=BD$5),IF(BD$5&gt;$N46,5,$K46)*10+IF(AND($F46&gt;=BD$5,$F46&lt;=BD$6),IF(AND($G46&gt;=BD$5,$G46&lt;=BD$6),5,IF($L46=1,2,1)),IF(AND($G46&gt;=BD$5,$G46&lt;=BD$6),IF($M46&gt;0,4,3),0)),IF(AND($D46&lt;=BD$6,$E46&gt;=BD$5),60,0)))</f>
        <v/>
      </c>
      <c r="BE46" s="80" t="str">
        <f>IF(OR($A46="",NOT(ISNUMBER($G46))),"",IF(AND($F46&lt;=BE$6,$G46&gt;=BE$5),IF(BE$5&gt;$N46,5,$K46)*10+IF(AND($F46&gt;=BE$5,$F46&lt;=BE$6),IF(AND($G46&gt;=BE$5,$G46&lt;=BE$6),5,IF($L46=1,2,1)),IF(AND($G46&gt;=BE$5,$G46&lt;=BE$6),IF($M46&gt;0,4,3),0)),IF(AND($D46&lt;=BE$6,$E46&gt;=BE$5),60,0)))</f>
        <v/>
      </c>
      <c r="BF46" s="80" t="str">
        <f>IF(OR($A46="",NOT(ISNUMBER($G46))),"",IF(AND($F46&lt;=BF$6,$G46&gt;=BF$5),IF(BF$5&gt;$N46,5,$K46)*10+IF(AND($F46&gt;=BF$5,$F46&lt;=BF$6),IF(AND($G46&gt;=BF$5,$G46&lt;=BF$6),5,IF($L46=1,2,1)),IF(AND($G46&gt;=BF$5,$G46&lt;=BF$6),IF($M46&gt;0,4,3),0)),IF(AND($D46&lt;=BF$6,$E46&gt;=BF$5),60,0)))</f>
        <v/>
      </c>
      <c r="BG46" s="80" t="str">
        <f>IF(OR($A46="",NOT(ISNUMBER($G46))),"",IF(AND($F46&lt;=BG$6,$G46&gt;=BG$5),IF(BG$5&gt;$N46,5,$K46)*10+IF(AND($F46&gt;=BG$5,$F46&lt;=BG$6),IF(AND($G46&gt;=BG$5,$G46&lt;=BG$6),5,IF($L46=1,2,1)),IF(AND($G46&gt;=BG$5,$G46&lt;=BG$6),IF($M46&gt;0,4,3),0)),IF(AND($D46&lt;=BG$6,$E46&gt;=BG$5),60,0)))</f>
        <v/>
      </c>
      <c r="BH46" s="80" t="str">
        <f>IF(OR($A46="",NOT(ISNUMBER($G46))),"",IF(AND($F46&lt;=BH$6,$G46&gt;=BH$5),IF(BH$5&gt;$N46,5,$K46)*10+IF(AND($F46&gt;=BH$5,$F46&lt;=BH$6),IF(AND($G46&gt;=BH$5,$G46&lt;=BH$6),5,IF($L46=1,2,1)),IF(AND($G46&gt;=BH$5,$G46&lt;=BH$6),IF($M46&gt;0,4,3),0)),IF(AND($D46&lt;=BH$6,$E46&gt;=BH$5),60,0)))</f>
        <v/>
      </c>
      <c r="BI46" s="80" t="str">
        <f>IF(OR($A46="",NOT(ISNUMBER($G46))),"",IF(AND($F46&lt;=BI$6,$G46&gt;=BI$5),IF(BI$5&gt;$N46,5,$K46)*10+IF(AND($F46&gt;=BI$5,$F46&lt;=BI$6),IF(AND($G46&gt;=BI$5,$G46&lt;=BI$6),5,IF($L46=1,2,1)),IF(AND($G46&gt;=BI$5,$G46&lt;=BI$6),IF($M46&gt;0,4,3),0)),IF(AND($D46&lt;=BI$6,$E46&gt;=BI$5),60,0)))</f>
        <v/>
      </c>
      <c r="BJ46" s="80" t="str">
        <f>IF(OR($A46="",NOT(ISNUMBER($G46))),"",IF(AND($F46&lt;=BJ$6,$G46&gt;=BJ$5),IF(BJ$5&gt;$N46,5,$K46)*10+IF(AND($F46&gt;=BJ$5,$F46&lt;=BJ$6),IF(AND($G46&gt;=BJ$5,$G46&lt;=BJ$6),5,IF($L46=1,2,1)),IF(AND($G46&gt;=BJ$5,$G46&lt;=BJ$6),IF($M46&gt;0,4,3),0)),IF(AND($D46&lt;=BJ$6,$E46&gt;=BJ$5),60,0)))</f>
        <v/>
      </c>
      <c r="BK46" s="80" t="str">
        <f>IF(OR($A46="",NOT(ISNUMBER($G46))),"",IF(AND($F46&lt;=BK$6,$G46&gt;=BK$5),IF(BK$5&gt;$N46,5,$K46)*10+IF(AND($F46&gt;=BK$5,$F46&lt;=BK$6),IF(AND($G46&gt;=BK$5,$G46&lt;=BK$6),5,IF($L46=1,2,1)),IF(AND($G46&gt;=BK$5,$G46&lt;=BK$6),IF($M46&gt;0,4,3),0)),IF(AND($D46&lt;=BK$6,$E46&gt;=BK$5),60,0)))</f>
        <v/>
      </c>
      <c r="BL46" s="80" t="str">
        <f>IF(OR($A46="",NOT(ISNUMBER($G46))),"",IF(AND($F46&lt;=BL$6,$G46&gt;=BL$5),IF(BL$5&gt;$N46,5,$K46)*10+IF(AND($F46&gt;=BL$5,$F46&lt;=BL$6),IF(AND($G46&gt;=BL$5,$G46&lt;=BL$6),5,IF($L46=1,2,1)),IF(AND($G46&gt;=BL$5,$G46&lt;=BL$6),IF($M46&gt;0,4,3),0)),IF(AND($D46&lt;=BL$6,$E46&gt;=BL$5),60,0)))</f>
        <v/>
      </c>
      <c r="BM46" s="80" t="str">
        <f>IF(OR($A46="",NOT(ISNUMBER($G46))),"",IF(AND($F46&lt;=BM$6,$G46&gt;=BM$5),IF(BM$5&gt;$N46,5,$K46)*10+IF(AND($F46&gt;=BM$5,$F46&lt;=BM$6),IF(AND($G46&gt;=BM$5,$G46&lt;=BM$6),5,IF($L46=1,2,1)),IF(AND($G46&gt;=BM$5,$G46&lt;=BM$6),IF($M46&gt;0,4,3),0)),IF(AND($D46&lt;=BM$6,$E46&gt;=BM$5),60,0)))</f>
        <v/>
      </c>
      <c r="BN46" s="80" t="str">
        <f>IF(OR($A46="",NOT(ISNUMBER($G46))),"",IF(AND($F46&lt;=BN$6,$G46&gt;=BN$5),IF(BN$5&gt;$N46,5,$K46)*10+IF(AND($F46&gt;=BN$5,$F46&lt;=BN$6),IF(AND($G46&gt;=BN$5,$G46&lt;=BN$6),5,IF($L46=1,2,1)),IF(AND($G46&gt;=BN$5,$G46&lt;=BN$6),IF($M46&gt;0,4,3),0)),IF(AND($D46&lt;=BN$6,$E46&gt;=BN$5),60,0)))</f>
        <v/>
      </c>
      <c r="BO46" s="80" t="str">
        <f>IF(OR($A46="",NOT(ISNUMBER($G46))),"",IF(AND($F46&lt;=BO$6,$G46&gt;=BO$5),IF(BO$5&gt;$N46,5,$K46)*10+IF(AND($F46&gt;=BO$5,$F46&lt;=BO$6),IF(AND($G46&gt;=BO$5,$G46&lt;=BO$6),5,IF($L46=1,2,1)),IF(AND($G46&gt;=BO$5,$G46&lt;=BO$6),IF($M46&gt;0,4,3),0)),IF(AND($D46&lt;=BO$6,$E46&gt;=BO$5),60,0)))</f>
        <v/>
      </c>
      <c r="BP46" s="80" t="str">
        <f>IF(OR($A46="",NOT(ISNUMBER($G46))),"",IF(AND($F46&lt;=BP$6,$G46&gt;=BP$5),IF(BP$5&gt;$N46,5,$K46)*10+IF(AND($F46&gt;=BP$5,$F46&lt;=BP$6),IF(AND($G46&gt;=BP$5,$G46&lt;=BP$6),5,IF($L46=1,2,1)),IF(AND($G46&gt;=BP$5,$G46&lt;=BP$6),IF($M46&gt;0,4,3),0)),IF(AND($D46&lt;=BP$6,$E46&gt;=BP$5),60,0)))</f>
        <v/>
      </c>
      <c r="BQ46" s="80" t="str">
        <f>IF(OR($A46="",NOT(ISNUMBER($G46))),"",IF(AND($F46&lt;=BQ$6,$G46&gt;=BQ$5),IF(BQ$5&gt;$N46,5,$K46)*10+IF(AND($F46&gt;=BQ$5,$F46&lt;=BQ$6),IF(AND($G46&gt;=BQ$5,$G46&lt;=BQ$6),5,IF($L46=1,2,1)),IF(AND($G46&gt;=BQ$5,$G46&lt;=BQ$6),IF($M46&gt;0,4,3),0)),IF(AND($D46&lt;=BQ$6,$E46&gt;=BQ$5),60,0)))</f>
        <v/>
      </c>
      <c r="BR46" s="80" t="str">
        <f>IF(OR($A46="",NOT(ISNUMBER($G46))),"",IF(AND($F46&lt;=BR$6,$G46&gt;=BR$5),IF(BR$5&gt;$N46,5,$K46)*10+IF(AND($F46&gt;=BR$5,$F46&lt;=BR$6),IF(AND($G46&gt;=BR$5,$G46&lt;=BR$6),5,IF($L46=1,2,1)),IF(AND($G46&gt;=BR$5,$G46&lt;=BR$6),IF($M46&gt;0,4,3),0)),IF(AND($D46&lt;=BR$6,$E46&gt;=BR$5),60,0)))</f>
        <v/>
      </c>
      <c r="BS46" s="80" t="str">
        <f>IF(OR($A46="",NOT(ISNUMBER($G46))),"",IF(AND($F46&lt;=BS$6,$G46&gt;=BS$5),IF(BS$5&gt;$N46,5,$K46)*10+IF(AND($F46&gt;=BS$5,$F46&lt;=BS$6),IF(AND($G46&gt;=BS$5,$G46&lt;=BS$6),5,IF($L46=1,2,1)),IF(AND($G46&gt;=BS$5,$G46&lt;=BS$6),IF($M46&gt;0,4,3),0)),IF(AND($D46&lt;=BS$6,$E46&gt;=BS$5),60,0)))</f>
        <v/>
      </c>
      <c r="BT46" s="80" t="str">
        <f>IF(OR($A46="",NOT(ISNUMBER($G46))),"",IF(AND($F46&lt;=BT$6,$G46&gt;=BT$5),IF(BT$5&gt;$N46,5,$K46)*10+IF(AND($F46&gt;=BT$5,$F46&lt;=BT$6),IF(AND($G46&gt;=BT$5,$G46&lt;=BT$6),5,IF($L46=1,2,1)),IF(AND($G46&gt;=BT$5,$G46&lt;=BT$6),IF($M46&gt;0,4,3),0)),IF(AND($D46&lt;=BT$6,$E46&gt;=BT$5),60,0)))</f>
        <v/>
      </c>
      <c r="BU46" s="80" t="str">
        <f>IF(OR($A46="",NOT(ISNUMBER($G46))),"",IF(AND($F46&lt;=BU$6,$G46&gt;=BU$5),IF(BU$5&gt;$N46,5,$K46)*10+IF(AND($F46&gt;=BU$5,$F46&lt;=BU$6),IF(AND($G46&gt;=BU$5,$G46&lt;=BU$6),5,IF($L46=1,2,1)),IF(AND($G46&gt;=BU$5,$G46&lt;=BU$6),IF($M46&gt;0,4,3),0)),IF(AND($D46&lt;=BU$6,$E46&gt;=BU$5),60,0)))</f>
        <v/>
      </c>
      <c r="BV46" s="80" t="str">
        <f>IF(OR($A46="",NOT(ISNUMBER($G46))),"",IF(AND($F46&lt;=BV$6,$G46&gt;=BV$5),IF(BV$5&gt;$N46,5,$K46)*10+IF(AND($F46&gt;=BV$5,$F46&lt;=BV$6),IF(AND($G46&gt;=BV$5,$G46&lt;=BV$6),5,IF($L46=1,2,1)),IF(AND($G46&gt;=BV$5,$G46&lt;=BV$6),IF($M46&gt;0,4,3),0)),IF(AND($D46&lt;=BV$6,$E46&gt;=BV$5),60,0)))</f>
        <v/>
      </c>
      <c r="BW46" s="80" t="str">
        <f>IF(OR($A46="",NOT(ISNUMBER($G46))),"",IF(AND($F46&lt;=BW$6,$G46&gt;=BW$5),IF(BW$5&gt;$N46,5,$K46)*10+IF(AND($F46&gt;=BW$5,$F46&lt;=BW$6),IF(AND($G46&gt;=BW$5,$G46&lt;=BW$6),5,IF($L46=1,2,1)),IF(AND($G46&gt;=BW$5,$G46&lt;=BW$6),IF($M46&gt;0,4,3),0)),IF(AND($D46&lt;=BW$6,$E46&gt;=BW$5),60,0)))</f>
        <v/>
      </c>
      <c r="BX46" s="80" t="str">
        <f>IF(OR($A46="",NOT(ISNUMBER($G46))),"",IF(AND($F46&lt;=BX$6,$G46&gt;=BX$5),IF(BX$5&gt;$N46,5,$K46)*10+IF(AND($F46&gt;=BX$5,$F46&lt;=BX$6),IF(AND($G46&gt;=BX$5,$G46&lt;=BX$6),5,IF($L46=1,2,1)),IF(AND($G46&gt;=BX$5,$G46&lt;=BX$6),IF($M46&gt;0,4,3),0)),IF(AND($D46&lt;=BX$6,$E46&gt;=BX$5),60,0)))</f>
        <v/>
      </c>
      <c r="BY46" s="80" t="str">
        <f>IF(OR($A46="",NOT(ISNUMBER($G46))),"",IF(AND($F46&lt;=BY$6,$G46&gt;=BY$5),IF(BY$5&gt;$N46,5,$K46)*10+IF(AND($F46&gt;=BY$5,$F46&lt;=BY$6),IF(AND($G46&gt;=BY$5,$G46&lt;=BY$6),5,IF($L46=1,2,1)),IF(AND($G46&gt;=BY$5,$G46&lt;=BY$6),IF($M46&gt;0,4,3),0)),IF(AND($D46&lt;=BY$6,$E46&gt;=BY$5),60,0)))</f>
        <v/>
      </c>
      <c r="BZ46" s="80" t="str">
        <f>IF(OR($A46="",NOT(ISNUMBER($G46))),"",IF(AND($F46&lt;=BZ$6,$G46&gt;=BZ$5),IF(BZ$5&gt;$N46,5,$K46)*10+IF(AND($F46&gt;=BZ$5,$F46&lt;=BZ$6),IF(AND($G46&gt;=BZ$5,$G46&lt;=BZ$6),5,IF($L46=1,2,1)),IF(AND($G46&gt;=BZ$5,$G46&lt;=BZ$6),IF($M46&gt;0,4,3),0)),IF(AND($D46&lt;=BZ$6,$E46&gt;=BZ$5),60,0)))</f>
        <v/>
      </c>
      <c r="CA46" s="80" t="str">
        <f>IF(OR($A46="",NOT(ISNUMBER($G46))),"",IF(AND($F46&lt;=CA$6,$G46&gt;=CA$5),IF(CA$5&gt;$N46,5,$K46)*10+IF(AND($F46&gt;=CA$5,$F46&lt;=CA$6),IF(AND($G46&gt;=CA$5,$G46&lt;=CA$6),5,IF($L46=1,2,1)),IF(AND($G46&gt;=CA$5,$G46&lt;=CA$6),IF($M46&gt;0,4,3),0)),IF(AND($D46&lt;=CA$6,$E46&gt;=CA$5),60,0)))</f>
        <v/>
      </c>
      <c r="CB46" s="80" t="str">
        <f>IF(OR($A46="",NOT(ISNUMBER($G46))),"",IF(AND($F46&lt;=CB$6,$G46&gt;=CB$5),IF(CB$5&gt;$N46,5,$K46)*10+IF(AND($F46&gt;=CB$5,$F46&lt;=CB$6),IF(AND($G46&gt;=CB$5,$G46&lt;=CB$6),5,IF($L46=1,2,1)),IF(AND($G46&gt;=CB$5,$G46&lt;=CB$6),IF($M46&gt;0,4,3),0)),IF(AND($D46&lt;=CB$6,$E46&gt;=CB$5),60,0)))</f>
        <v/>
      </c>
      <c r="CC46" s="80" t="str">
        <f>IF(OR($A46="",NOT(ISNUMBER($G46))),"",IF(AND($F46&lt;=CC$6,$G46&gt;=CC$5),IF(CC$5&gt;$N46,5,$K46)*10+IF(AND($F46&gt;=CC$5,$F46&lt;=CC$6),IF(AND($G46&gt;=CC$5,$G46&lt;=CC$6),5,IF($L46=1,2,1)),IF(AND($G46&gt;=CC$5,$G46&lt;=CC$6),IF($M46&gt;0,4,3),0)),IF(AND($D46&lt;=CC$6,$E46&gt;=CC$5),60,0)))</f>
        <v/>
      </c>
      <c r="CD46" s="80" t="str">
        <f>IF(OR($A46="",NOT(ISNUMBER($G46))),"",IF(AND($F46&lt;=CD$6,$G46&gt;=CD$5),IF(CD$5&gt;$N46,5,$K46)*10+IF(AND($F46&gt;=CD$5,$F46&lt;=CD$6),IF(AND($G46&gt;=CD$5,$G46&lt;=CD$6),5,IF($L46=1,2,1)),IF(AND($G46&gt;=CD$5,$G46&lt;=CD$6),IF($M46&gt;0,4,3),0)),IF(AND($D46&lt;=CD$6,$E46&gt;=CD$5),60,0)))</f>
        <v/>
      </c>
      <c r="CE46" s="80" t="str">
        <f>IF(OR($A46="",NOT(ISNUMBER($G46))),"",IF(AND($F46&lt;=CE$6,$G46&gt;=CE$5),IF(CE$5&gt;$N46,5,$K46)*10+IF(AND($F46&gt;=CE$5,$F46&lt;=CE$6),IF(AND($G46&gt;=CE$5,$G46&lt;=CE$6),5,IF($L46=1,2,1)),IF(AND($G46&gt;=CE$5,$G46&lt;=CE$6),IF($M46&gt;0,4,3),0)),IF(AND($D46&lt;=CE$6,$E46&gt;=CE$5),60,0)))</f>
        <v/>
      </c>
      <c r="CF46" s="80" t="str">
        <f>IF(OR($A46="",NOT(ISNUMBER($G46))),"",IF(AND($F46&lt;=CF$6,$G46&gt;=CF$5),IF(CF$5&gt;$N46,5,$K46)*10+IF(AND($F46&gt;=CF$5,$F46&lt;=CF$6),IF(AND($G46&gt;=CF$5,$G46&lt;=CF$6),5,IF($L46=1,2,1)),IF(AND($G46&gt;=CF$5,$G46&lt;=CF$6),IF($M46&gt;0,4,3),0)),IF(AND($D46&lt;=CF$6,$E46&gt;=CF$5),60,0)))</f>
        <v/>
      </c>
      <c r="CG46" s="80" t="str">
        <f>IF(OR($A46="",NOT(ISNUMBER($G46))),"",IF(AND($F46&lt;=CG$6,$G46&gt;=CG$5),IF(CG$5&gt;$N46,5,$K46)*10+IF(AND($F46&gt;=CG$5,$F46&lt;=CG$6),IF(AND($G46&gt;=CG$5,$G46&lt;=CG$6),5,IF($L46=1,2,1)),IF(AND($G46&gt;=CG$5,$G46&lt;=CG$6),IF($M46&gt;0,4,3),0)),IF(AND($D46&lt;=CG$6,$E46&gt;=CG$5),60,0)))</f>
        <v/>
      </c>
      <c r="CH46" s="80" t="str">
        <f>IF(OR($A46="",NOT(ISNUMBER($G46))),"",IF(AND($F46&lt;=CH$6,$G46&gt;=CH$5),IF(CH$5&gt;$N46,5,$K46)*10+IF(AND($F46&gt;=CH$5,$F46&lt;=CH$6),IF(AND($G46&gt;=CH$5,$G46&lt;=CH$6),5,IF($L46=1,2,1)),IF(AND($G46&gt;=CH$5,$G46&lt;=CH$6),IF($M46&gt;0,4,3),0)),IF(AND($D46&lt;=CH$6,$E46&gt;=CH$5),60,0)))</f>
        <v/>
      </c>
      <c r="CI46" s="80" t="str">
        <f>IF(OR($A46="",NOT(ISNUMBER($G46))),"",IF(AND($F46&lt;=CI$6,$G46&gt;=CI$5),IF(CI$5&gt;$N46,5,$K46)*10+IF(AND($F46&gt;=CI$5,$F46&lt;=CI$6),IF(AND($G46&gt;=CI$5,$G46&lt;=CI$6),5,IF($L46=1,2,1)),IF(AND($G46&gt;=CI$5,$G46&lt;=CI$6),IF($M46&gt;0,4,3),0)),IF(AND($D46&lt;=CI$6,$E46&gt;=CI$5),60,0)))</f>
        <v/>
      </c>
      <c r="CJ46" s="80" t="str">
        <f>IF(OR($A46="",NOT(ISNUMBER($G46))),"",IF(AND($F46&lt;=CJ$6,$G46&gt;=CJ$5),IF(CJ$5&gt;$N46,5,$K46)*10+IF(AND($F46&gt;=CJ$5,$F46&lt;=CJ$6),IF(AND($G46&gt;=CJ$5,$G46&lt;=CJ$6),5,IF($L46=1,2,1)),IF(AND($G46&gt;=CJ$5,$G46&lt;=CJ$6),IF($M46&gt;0,4,3),0)),IF(AND($D46&lt;=CJ$6,$E46&gt;=CJ$5),60,0)))</f>
        <v/>
      </c>
      <c r="CK46" s="80" t="str">
        <f>IF(OR($A46="",NOT(ISNUMBER($G46))),"",IF(AND($F46&lt;=CK$6,$G46&gt;=CK$5),IF(CK$5&gt;$N46,5,$K46)*10+IF(AND($F46&gt;=CK$5,$F46&lt;=CK$6),IF(AND($G46&gt;=CK$5,$G46&lt;=CK$6),5,IF($L46=1,2,1)),IF(AND($G46&gt;=CK$5,$G46&lt;=CK$6),IF($M46&gt;0,4,3),0)),IF(AND($D46&lt;=CK$6,$E46&gt;=CK$5),60,0)))</f>
        <v/>
      </c>
      <c r="CL46" s="80" t="str">
        <f>IF(OR($A46="",NOT(ISNUMBER($G46))),"",IF(AND($F46&lt;=CL$6,$G46&gt;=CL$5),IF(CL$5&gt;$N46,5,$K46)*10+IF(AND($F46&gt;=CL$5,$F46&lt;=CL$6),IF(AND($G46&gt;=CL$5,$G46&lt;=CL$6),5,IF($L46=1,2,1)),IF(AND($G46&gt;=CL$5,$G46&lt;=CL$6),IF($M46&gt;0,4,3),0)),IF(AND($D46&lt;=CL$6,$E46&gt;=CL$5),60,0)))</f>
        <v/>
      </c>
      <c r="CM46" s="80" t="str">
        <f>IF(OR($A46="",NOT(ISNUMBER($G46))),"",IF(AND($F46&lt;=CM$6,$G46&gt;=CM$5),IF(CM$5&gt;$N46,5,$K46)*10+IF(AND($F46&gt;=CM$5,$F46&lt;=CM$6),IF(AND($G46&gt;=CM$5,$G46&lt;=CM$6),5,IF($L46=1,2,1)),IF(AND($G46&gt;=CM$5,$G46&lt;=CM$6),IF($M46&gt;0,4,3),0)),IF(AND($D46&lt;=CM$6,$E46&gt;=CM$5),60,0)))</f>
        <v/>
      </c>
      <c r="CN46" s="80" t="str">
        <f>IF(OR($A46="",NOT(ISNUMBER($G46))),"",IF(AND($F46&lt;=CN$6,$G46&gt;=CN$5),IF(CN$5&gt;$N46,5,$K46)*10+IF(AND($F46&gt;=CN$5,$F46&lt;=CN$6),IF(AND($G46&gt;=CN$5,$G46&lt;=CN$6),5,IF($L46=1,2,1)),IF(AND($G46&gt;=CN$5,$G46&lt;=CN$6),IF($M46&gt;0,4,3),0)),IF(AND($D46&lt;=CN$6,$E46&gt;=CN$5),60,0)))</f>
        <v/>
      </c>
      <c r="CO46" s="80" t="str">
        <f>IF(OR($A46="",NOT(ISNUMBER($G46))),"",IF(AND($F46&lt;=CO$6,$G46&gt;=CO$5),IF(CO$5&gt;$N46,5,$K46)*10+IF(AND($F46&gt;=CO$5,$F46&lt;=CO$6),IF(AND($G46&gt;=CO$5,$G46&lt;=CO$6),5,IF($L46=1,2,1)),IF(AND($G46&gt;=CO$5,$G46&lt;=CO$6),IF($M46&gt;0,4,3),0)),IF(AND($D46&lt;=CO$6,$E46&gt;=CO$5),60,0)))</f>
        <v/>
      </c>
      <c r="CP46" s="80" t="str">
        <f>IF(OR($A46="",NOT(ISNUMBER($G46))),"",IF(AND($F46&lt;=CP$6,$G46&gt;=CP$5),IF(CP$5&gt;$N46,5,$K46)*10+IF(AND($F46&gt;=CP$5,$F46&lt;=CP$6),IF(AND($G46&gt;=CP$5,$G46&lt;=CP$6),5,IF($L46=1,2,1)),IF(AND($G46&gt;=CP$5,$G46&lt;=CP$6),IF($M46&gt;0,4,3),0)),IF(AND($D46&lt;=CP$6,$E46&gt;=CP$5),60,0)))</f>
        <v/>
      </c>
      <c r="CQ46" s="80" t="str">
        <f>IF(OR($A46="",NOT(ISNUMBER($G46))),"",IF(AND($F46&lt;=CQ$6,$G46&gt;=CQ$5),IF(CQ$5&gt;$N46,5,$K46)*10+IF(AND($F46&gt;=CQ$5,$F46&lt;=CQ$6),IF(AND($G46&gt;=CQ$5,$G46&lt;=CQ$6),5,IF($L46=1,2,1)),IF(AND($G46&gt;=CQ$5,$G46&lt;=CQ$6),IF($M46&gt;0,4,3),0)),IF(AND($D46&lt;=CQ$6,$E46&gt;=CQ$5),60,0)))</f>
        <v/>
      </c>
      <c r="CR46" s="80" t="str">
        <f>IF(OR($A46="",NOT(ISNUMBER($G46))),"",IF(AND($F46&lt;=CR$6,$G46&gt;=CR$5),IF(CR$5&gt;$N46,5,$K46)*10+IF(AND($F46&gt;=CR$5,$F46&lt;=CR$6),IF(AND($G46&gt;=CR$5,$G46&lt;=CR$6),5,IF($L46=1,2,1)),IF(AND($G46&gt;=CR$5,$G46&lt;=CR$6),IF($M46&gt;0,4,3),0)),IF(AND($D46&lt;=CR$6,$E46&gt;=CR$5),60,0)))</f>
        <v/>
      </c>
      <c r="CS46" s="80" t="str">
        <f>IF(OR($A46="",NOT(ISNUMBER($G46))),"",IF(AND($F46&lt;=CS$6,$G46&gt;=CS$5),IF(CS$5&gt;$N46,5,$K46)*10+IF(AND($F46&gt;=CS$5,$F46&lt;=CS$6),IF(AND($G46&gt;=CS$5,$G46&lt;=CS$6),5,IF($L46=1,2,1)),IF(AND($G46&gt;=CS$5,$G46&lt;=CS$6),IF($M46&gt;0,4,3),0)),IF(AND($D46&lt;=CS$6,$E46&gt;=CS$5),60,0)))</f>
        <v/>
      </c>
      <c r="CT46" s="80" t="str">
        <f>IF(OR($A46="",NOT(ISNUMBER($G46))),"",IF(AND($F46&lt;=CT$6,$G46&gt;=CT$5),IF(CT$5&gt;$N46,5,$K46)*10+IF(AND($F46&gt;=CT$5,$F46&lt;=CT$6),IF(AND($G46&gt;=CT$5,$G46&lt;=CT$6),5,IF($L46=1,2,1)),IF(AND($G46&gt;=CT$5,$G46&lt;=CT$6),IF($M46&gt;0,4,3),0)),IF(AND($D46&lt;=CT$6,$E46&gt;=CT$5),60,0)))</f>
        <v/>
      </c>
      <c r="CU46" s="80" t="str">
        <f>IF(OR($A46="",NOT(ISNUMBER($G46))),"",IF(AND($F46&lt;=CU$6,$G46&gt;=CU$5),IF(CU$5&gt;$N46,5,$K46)*10+IF(AND($F46&gt;=CU$5,$F46&lt;=CU$6),IF(AND($G46&gt;=CU$5,$G46&lt;=CU$6),5,IF($L46=1,2,1)),IF(AND($G46&gt;=CU$5,$G46&lt;=CU$6),IF($M46&gt;0,4,3),0)),IF(AND($D46&lt;=CU$6,$E46&gt;=CU$5),60,0)))</f>
        <v/>
      </c>
      <c r="CV46" s="80" t="str">
        <f>IF(OR($A46="",NOT(ISNUMBER($G46))),"",IF(AND($F46&lt;=CV$6,$G46&gt;=CV$5),IF(CV$5&gt;$N46,5,$K46)*10+IF(AND($F46&gt;=CV$5,$F46&lt;=CV$6),IF(AND($G46&gt;=CV$5,$G46&lt;=CV$6),5,IF($L46=1,2,1)),IF(AND($G46&gt;=CV$5,$G46&lt;=CV$6),IF($M46&gt;0,4,3),0)),IF(AND($D46&lt;=CV$6,$E46&gt;=CV$5),60,0)))</f>
        <v/>
      </c>
      <c r="CW46" s="80" t="str">
        <f>IF(OR($A46="",NOT(ISNUMBER($G46))),"",IF(AND($F46&lt;=CW$6,$G46&gt;=CW$5),IF(CW$5&gt;$N46,5,$K46)*10+IF(AND($F46&gt;=CW$5,$F46&lt;=CW$6),IF(AND($G46&gt;=CW$5,$G46&lt;=CW$6),5,IF($L46=1,2,1)),IF(AND($G46&gt;=CW$5,$G46&lt;=CW$6),IF($M46&gt;0,4,3),0)),IF(AND($D46&lt;=CW$6,$E46&gt;=CW$5),60,0)))</f>
        <v/>
      </c>
      <c r="CX46" s="80" t="str">
        <f>IF(OR($A46="",NOT(ISNUMBER($G46))),"",IF(AND($F46&lt;=CX$6,$G46&gt;=CX$5),IF(CX$5&gt;$N46,5,$K46)*10+IF(AND($F46&gt;=CX$5,$F46&lt;=CX$6),IF(AND($G46&gt;=CX$5,$G46&lt;=CX$6),5,IF($L46=1,2,1)),IF(AND($G46&gt;=CX$5,$G46&lt;=CX$6),IF($M46&gt;0,4,3),0)),IF(AND($D46&lt;=CX$6,$E46&gt;=CX$5),60,0)))</f>
        <v/>
      </c>
      <c r="CY46" s="80" t="str">
        <f>IF(OR($A46="",NOT(ISNUMBER($G46))),"",IF(AND($F46&lt;=CY$6,$G46&gt;=CY$5),IF(CY$5&gt;$N46,5,$K46)*10+IF(AND($F46&gt;=CY$5,$F46&lt;=CY$6),IF(AND($G46&gt;=CY$5,$G46&lt;=CY$6),5,IF($L46=1,2,1)),IF(AND($G46&gt;=CY$5,$G46&lt;=CY$6),IF($M46&gt;0,4,3),0)),IF(AND($D46&lt;=CY$6,$E46&gt;=CY$5),60,0)))</f>
        <v/>
      </c>
      <c r="CZ46" s="80" t="str">
        <f>IF(OR($A46="",NOT(ISNUMBER($G46))),"",IF(AND($F46&lt;=CZ$6,$G46&gt;=CZ$5),IF(CZ$5&gt;$N46,5,$K46)*10+IF(AND($F46&gt;=CZ$5,$F46&lt;=CZ$6),IF(AND($G46&gt;=CZ$5,$G46&lt;=CZ$6),5,IF($L46=1,2,1)),IF(AND($G46&gt;=CZ$5,$G46&lt;=CZ$6),IF($M46&gt;0,4,3),0)),IF(AND($D46&lt;=CZ$6,$E46&gt;=CZ$5),60,0)))</f>
        <v/>
      </c>
      <c r="DA46" s="80" t="str">
        <f>IF(OR($A46="",NOT(ISNUMBER($G46))),"",IF(AND($F46&lt;=DA$6,$G46&gt;=DA$5),IF(DA$5&gt;$N46,5,$K46)*10+IF(AND($F46&gt;=DA$5,$F46&lt;=DA$6),IF(AND($G46&gt;=DA$5,$G46&lt;=DA$6),5,IF($L46=1,2,1)),IF(AND($G46&gt;=DA$5,$G46&lt;=DA$6),IF($M46&gt;0,4,3),0)),IF(AND($D46&lt;=DA$6,$E46&gt;=DA$5),60,0)))</f>
        <v/>
      </c>
      <c r="DB46" s="80" t="str">
        <f>IF(OR($A46="",NOT(ISNUMBER($G46))),"",IF(AND($F46&lt;=DB$6,$G46&gt;=DB$5),IF(DB$5&gt;$N46,5,$K46)*10+IF(AND($F46&gt;=DB$5,$F46&lt;=DB$6),IF(AND($G46&gt;=DB$5,$G46&lt;=DB$6),5,IF($L46=1,2,1)),IF(AND($G46&gt;=DB$5,$G46&lt;=DB$6),IF($M46&gt;0,4,3),0)),IF(AND($D46&lt;=DB$6,$E46&gt;=DB$5),60,0)))</f>
        <v/>
      </c>
      <c r="DC46" s="80" t="str">
        <f>IF(OR($A46="",NOT(ISNUMBER($G46))),"",IF(AND($F46&lt;=DC$6,$G46&gt;=DC$5),IF(DC$5&gt;$N46,5,$K46)*10+IF(AND($F46&gt;=DC$5,$F46&lt;=DC$6),IF(AND($G46&gt;=DC$5,$G46&lt;=DC$6),5,IF($L46=1,2,1)),IF(AND($G46&gt;=DC$5,$G46&lt;=DC$6),IF($M46&gt;0,4,3),0)),IF(AND($D46&lt;=DC$6,$E46&gt;=DC$5),60,0)))</f>
        <v/>
      </c>
      <c r="DD46" s="80" t="str">
        <f>IF(OR($A46="",NOT(ISNUMBER($G46))),"",IF(AND($F46&lt;=DD$6,$G46&gt;=DD$5),IF(DD$5&gt;$N46,5,$K46)*10+IF(AND($F46&gt;=DD$5,$F46&lt;=DD$6),IF(AND($G46&gt;=DD$5,$G46&lt;=DD$6),5,IF($L46=1,2,1)),IF(AND($G46&gt;=DD$5,$G46&lt;=DD$6),IF($M46&gt;0,4,3),0)),IF(AND($D46&lt;=DD$6,$E46&gt;=DD$5),60,0)))</f>
        <v/>
      </c>
      <c r="DE46" s="80" t="str">
        <f>IF(OR($A46="",NOT(ISNUMBER($G46))),"",IF(AND($F46&lt;=DE$6,$G46&gt;=DE$5),IF(DE$5&gt;$N46,5,$K46)*10+IF(AND($F46&gt;=DE$5,$F46&lt;=DE$6),IF(AND($G46&gt;=DE$5,$G46&lt;=DE$6),5,IF($L46=1,2,1)),IF(AND($G46&gt;=DE$5,$G46&lt;=DE$6),IF($M46&gt;0,4,3),0)),IF(AND($D46&lt;=DE$6,$E46&gt;=DE$5),60,0)))</f>
        <v/>
      </c>
      <c r="DF46" s="80" t="str">
        <f>IF(OR($A46="",NOT(ISNUMBER($G46))),"",IF(AND($F46&lt;=DF$6,$G46&gt;=DF$5),IF(DF$5&gt;$N46,5,$K46)*10+IF(AND($F46&gt;=DF$5,$F46&lt;=DF$6),IF(AND($G46&gt;=DF$5,$G46&lt;=DF$6),5,IF($L46=1,2,1)),IF(AND($G46&gt;=DF$5,$G46&lt;=DF$6),IF($M46&gt;0,4,3),0)),IF(AND($D46&lt;=DF$6,$E46&gt;=DF$5),60,0)))</f>
        <v/>
      </c>
      <c r="DG46" s="80" t="str">
        <f>IF(OR($A46="",NOT(ISNUMBER($G46))),"",IF(AND($F46&lt;=DG$6,$G46&gt;=DG$5),IF(DG$5&gt;$N46,5,$K46)*10+IF(AND($F46&gt;=DG$5,$F46&lt;=DG$6),IF(AND($G46&gt;=DG$5,$G46&lt;=DG$6),5,IF($L46=1,2,1)),IF(AND($G46&gt;=DG$5,$G46&lt;=DG$6),IF($M46&gt;0,4,3),0)),IF(AND($D46&lt;=DG$6,$E46&gt;=DG$5),60,0)))</f>
        <v/>
      </c>
      <c r="DH46" s="80" t="str">
        <f>IF(OR($A46="",NOT(ISNUMBER($G46))),"",IF(AND($F46&lt;=DH$6,$G46&gt;=DH$5),IF(DH$5&gt;$N46,5,$K46)*10+IF(AND($F46&gt;=DH$5,$F46&lt;=DH$6),IF(AND($G46&gt;=DH$5,$G46&lt;=DH$6),5,IF($L46=1,2,1)),IF(AND($G46&gt;=DH$5,$G46&lt;=DH$6),IF($M46&gt;0,4,3),0)),IF(AND($D46&lt;=DH$6,$E46&gt;=DH$5),60,0)))</f>
        <v/>
      </c>
      <c r="DI46" s="80" t="str">
        <f>IF(OR($A46="",NOT(ISNUMBER($G46))),"",IF(AND($F46&lt;=DI$6,$G46&gt;=DI$5),IF(DI$5&gt;$N46,5,$K46)*10+IF(AND($F46&gt;=DI$5,$F46&lt;=DI$6),IF(AND($G46&gt;=DI$5,$G46&lt;=DI$6),5,IF($L46=1,2,1)),IF(AND($G46&gt;=DI$5,$G46&lt;=DI$6),IF($M46&gt;0,4,3),0)),IF(AND($D46&lt;=DI$6,$E46&gt;=DI$5),60,0)))</f>
        <v/>
      </c>
      <c r="DJ46" s="80" t="str">
        <f>IF(OR($A46="",NOT(ISNUMBER($G46))),"",IF(AND($F46&lt;=DJ$6,$G46&gt;=DJ$5),IF(DJ$5&gt;$N46,5,$K46)*10+IF(AND($F46&gt;=DJ$5,$F46&lt;=DJ$6),IF(AND($G46&gt;=DJ$5,$G46&lt;=DJ$6),5,IF($L46=1,2,1)),IF(AND($G46&gt;=DJ$5,$G46&lt;=DJ$6),IF($M46&gt;0,4,3),0)),IF(AND($D46&lt;=DJ$6,$E46&gt;=DJ$5),60,0)))</f>
        <v/>
      </c>
      <c r="DK46" s="80" t="str">
        <f>IF(OR($A46="",NOT(ISNUMBER($G46))),"",IF(AND($F46&lt;=DK$6,$G46&gt;=DK$5),IF(DK$5&gt;$N46,5,$K46)*10+IF(AND($F46&gt;=DK$5,$F46&lt;=DK$6),IF(AND($G46&gt;=DK$5,$G46&lt;=DK$6),5,IF($L46=1,2,1)),IF(AND($G46&gt;=DK$5,$G46&lt;=DK$6),IF($M46&gt;0,4,3),0)),IF(AND($D46&lt;=DK$6,$E46&gt;=DK$5),60,0)))</f>
        <v/>
      </c>
      <c r="DL46" s="80" t="str">
        <f>IF(OR($A46="",NOT(ISNUMBER($G46))),"",IF(AND($F46&lt;=DL$6,$G46&gt;=DL$5),IF(DL$5&gt;$N46,5,$K46)*10+IF(AND($F46&gt;=DL$5,$F46&lt;=DL$6),IF(AND($G46&gt;=DL$5,$G46&lt;=DL$6),5,IF($L46=1,2,1)),IF(AND($G46&gt;=DL$5,$G46&lt;=DL$6),IF($M46&gt;0,4,3),0)),IF(AND($D46&lt;=DL$6,$E46&gt;=DL$5),60,0)))</f>
        <v/>
      </c>
      <c r="DM46" s="80" t="str">
        <f>IF(OR($A46="",NOT(ISNUMBER($G46))),"",IF(AND($F46&lt;=DM$6,$G46&gt;=DM$5),IF(DM$5&gt;$N46,5,$K46)*10+IF(AND($F46&gt;=DM$5,$F46&lt;=DM$6),IF(AND($G46&gt;=DM$5,$G46&lt;=DM$6),5,IF($L46=1,2,1)),IF(AND($G46&gt;=DM$5,$G46&lt;=DM$6),IF($M46&gt;0,4,3),0)),IF(AND($D46&lt;=DM$6,$E46&gt;=DM$5),60,0)))</f>
        <v/>
      </c>
      <c r="DN46" s="80" t="str">
        <f>IF(OR($A46="",NOT(ISNUMBER($G46))),"",IF(AND($F46&lt;=DN$6,$G46&gt;=DN$5),IF(DN$5&gt;$N46,5,$K46)*10+IF(AND($F46&gt;=DN$5,$F46&lt;=DN$6),IF(AND($G46&gt;=DN$5,$G46&lt;=DN$6),5,IF($L46=1,2,1)),IF(AND($G46&gt;=DN$5,$G46&lt;=DN$6),IF($M46&gt;0,4,3),0)),IF(AND($D46&lt;=DN$6,$E46&gt;=DN$5),60,0)))</f>
        <v/>
      </c>
      <c r="DO46" s="80" t="str">
        <f>IF(OR($A46="",NOT(ISNUMBER($G46))),"",IF(AND($F46&lt;=DO$6,$G46&gt;=DO$5),IF(DO$5&gt;$N46,5,$K46)*10+IF(AND($F46&gt;=DO$5,$F46&lt;=DO$6),IF(AND($G46&gt;=DO$5,$G46&lt;=DO$6),5,IF($L46=1,2,1)),IF(AND($G46&gt;=DO$5,$G46&lt;=DO$6),IF($M46&gt;0,4,3),0)),IF(AND($D46&lt;=DO$6,$E46&gt;=DO$5),60,0)))</f>
        <v/>
      </c>
      <c r="DP46" s="80" t="str">
        <f>IF(OR($A46="",NOT(ISNUMBER($G46))),"",IF(AND($F46&lt;=DP$6,$G46&gt;=DP$5),IF(DP$5&gt;$N46,5,$K46)*10+IF(AND($F46&gt;=DP$5,$F46&lt;=DP$6),IF(AND($G46&gt;=DP$5,$G46&lt;=DP$6),5,IF($L46=1,2,1)),IF(AND($G46&gt;=DP$5,$G46&lt;=DP$6),IF($M46&gt;0,4,3),0)),IF(AND($D46&lt;=DP$6,$E46&gt;=DP$5),60,0)))</f>
        <v/>
      </c>
      <c r="DQ46" s="80" t="str">
        <f>IF(OR($A46="",NOT(ISNUMBER($G46))),"",IF(AND($F46&lt;=DQ$6,$G46&gt;=DQ$5),IF(DQ$5&gt;$N46,5,$K46)*10+IF(AND($F46&gt;=DQ$5,$F46&lt;=DQ$6),IF(AND($G46&gt;=DQ$5,$G46&lt;=DQ$6),5,IF($L46=1,2,1)),IF(AND($G46&gt;=DQ$5,$G46&lt;=DQ$6),IF($M46&gt;0,4,3),0)),IF(AND($D46&lt;=DQ$6,$E46&gt;=DQ$5),60,0)))</f>
        <v/>
      </c>
      <c r="DR46" s="80" t="str">
        <f>IF(OR($A46="",NOT(ISNUMBER($G46))),"",IF(AND($F46&lt;=DR$6,$G46&gt;=DR$5),IF(DR$5&gt;$N46,5,$K46)*10+IF(AND($F46&gt;=DR$5,$F46&lt;=DR$6),IF(AND($G46&gt;=DR$5,$G46&lt;=DR$6),5,IF($L46=1,2,1)),IF(AND($G46&gt;=DR$5,$G46&lt;=DR$6),IF($M46&gt;0,4,3),0)),IF(AND($D46&lt;=DR$6,$E46&gt;=DR$5),60,0)))</f>
        <v/>
      </c>
      <c r="DS46" s="80" t="str">
        <f>IF(OR($A46="",NOT(ISNUMBER($G46))),"",IF(AND($F46&lt;=DS$6,$G46&gt;=DS$5),IF(DS$5&gt;$N46,5,$K46)*10+IF(AND($F46&gt;=DS$5,$F46&lt;=DS$6),IF(AND($G46&gt;=DS$5,$G46&lt;=DS$6),5,IF($L46=1,2,1)),IF(AND($G46&gt;=DS$5,$G46&lt;=DS$6),IF($M46&gt;0,4,3),0)),IF(AND($D46&lt;=DS$6,$E46&gt;=DS$5),60,0)))</f>
        <v/>
      </c>
      <c r="DT46" s="80" t="str">
        <f>IF(OR($A46="",NOT(ISNUMBER($G46))),"",IF(AND($F46&lt;=DT$6,$G46&gt;=DT$5),IF(DT$5&gt;$N46,5,$K46)*10+IF(AND($F46&gt;=DT$5,$F46&lt;=DT$6),IF(AND($G46&gt;=DT$5,$G46&lt;=DT$6),5,IF($L46=1,2,1)),IF(AND($G46&gt;=DT$5,$G46&lt;=DT$6),IF($M46&gt;0,4,3),0)),IF(AND($D46&lt;=DT$6,$E46&gt;=DT$5),60,0)))</f>
        <v/>
      </c>
      <c r="DU46" s="80" t="str">
        <f>IF(OR($A46="",NOT(ISNUMBER($G46))),"",IF(AND($F46&lt;=DU$6,$G46&gt;=DU$5),IF(DU$5&gt;$N46,5,$K46)*10+IF(AND($F46&gt;=DU$5,$F46&lt;=DU$6),IF(AND($G46&gt;=DU$5,$G46&lt;=DU$6),5,IF($L46=1,2,1)),IF(AND($G46&gt;=DU$5,$G46&lt;=DU$6),IF($M46&gt;0,4,3),0)),IF(AND($D46&lt;=DU$6,$E46&gt;=DU$5),60,0)))</f>
        <v/>
      </c>
      <c r="DV46" s="80" t="str">
        <f>IF(OR($A46="",NOT(ISNUMBER($G46))),"",IF(AND($F46&lt;=DV$6,$G46&gt;=DV$5),IF(DV$5&gt;$N46,5,$K46)*10+IF(AND($F46&gt;=DV$5,$F46&lt;=DV$6),IF(AND($G46&gt;=DV$5,$G46&lt;=DV$6),5,IF($L46=1,2,1)),IF(AND($G46&gt;=DV$5,$G46&lt;=DV$6),IF($M46&gt;0,4,3),0)),IF(AND($D46&lt;=DV$6,$E46&gt;=DV$5),60,0)))</f>
        <v/>
      </c>
      <c r="DW46" s="80" t="str">
        <f>IF(OR($A46="",NOT(ISNUMBER($G46))),"",IF(AND($F46&lt;=DW$6,$G46&gt;=DW$5),IF(DW$5&gt;$N46,5,$K46)*10+IF(AND($F46&gt;=DW$5,$F46&lt;=DW$6),IF(AND($G46&gt;=DW$5,$G46&lt;=DW$6),5,IF($L46=1,2,1)),IF(AND($G46&gt;=DW$5,$G46&lt;=DW$6),IF($M46&gt;0,4,3),0)),IF(AND($D46&lt;=DW$6,$E46&gt;=DW$5),60,0)))</f>
        <v/>
      </c>
      <c r="DX46" s="80" t="str">
        <f>IF(OR($A46="",NOT(ISNUMBER($G46))),"",IF(AND($F46&lt;=DX$6,$G46&gt;=DX$5),IF(DX$5&gt;$N46,5,$K46)*10+IF(AND($F46&gt;=DX$5,$F46&lt;=DX$6),IF(AND($G46&gt;=DX$5,$G46&lt;=DX$6),5,IF($L46=1,2,1)),IF(AND($G46&gt;=DX$5,$G46&lt;=DX$6),IF($M46&gt;0,4,3),0)),IF(AND($D46&lt;=DX$6,$E46&gt;=DX$5),60,0)))</f>
        <v/>
      </c>
      <c r="DY46" s="80" t="str">
        <f>IF(OR($A46="",NOT(ISNUMBER($G46))),"",IF(AND($F46&lt;=DY$6,$G46&gt;=DY$5),IF(DY$5&gt;$N46,5,$K46)*10+IF(AND($F46&gt;=DY$5,$F46&lt;=DY$6),IF(AND($G46&gt;=DY$5,$G46&lt;=DY$6),5,IF($L46=1,2,1)),IF(AND($G46&gt;=DY$5,$G46&lt;=DY$6),IF($M46&gt;0,4,3),0)),IF(AND($D46&lt;=DY$6,$E46&gt;=DY$5),60,0)))</f>
        <v/>
      </c>
      <c r="DZ46" s="80" t="str">
        <f>IF(OR($A46="",NOT(ISNUMBER($G46))),"",IF(AND($F46&lt;=DZ$6,$G46&gt;=DZ$5),IF(DZ$5&gt;$N46,5,$K46)*10+IF(AND($F46&gt;=DZ$5,$F46&lt;=DZ$6),IF(AND($G46&gt;=DZ$5,$G46&lt;=DZ$6),5,IF($L46=1,2,1)),IF(AND($G46&gt;=DZ$5,$G46&lt;=DZ$6),IF($M46&gt;0,4,3),0)),IF(AND($D46&lt;=DZ$6,$E46&gt;=DZ$5),60,0)))</f>
        <v/>
      </c>
      <c r="EA46" s="80" t="str">
        <f>IF(OR($A46="",NOT(ISNUMBER($G46))),"",IF(AND($F46&lt;=EA$6,$G46&gt;=EA$5),IF(EA$5&gt;$N46,5,$K46)*10+IF(AND($F46&gt;=EA$5,$F46&lt;=EA$6),IF(AND($G46&gt;=EA$5,$G46&lt;=EA$6),5,IF($L46=1,2,1)),IF(AND($G46&gt;=EA$5,$G46&lt;=EA$6),IF($M46&gt;0,4,3),0)),IF(AND($D46&lt;=EA$6,$E46&gt;=EA$5),60,0)))</f>
        <v/>
      </c>
      <c r="EB46" s="80" t="str">
        <f>IF(OR($A46="",NOT(ISNUMBER($G46))),"",IF(AND($F46&lt;=EB$6,$G46&gt;=EB$5),IF(EB$5&gt;$N46,5,$K46)*10+IF(AND($F46&gt;=EB$5,$F46&lt;=EB$6),IF(AND($G46&gt;=EB$5,$G46&lt;=EB$6),5,IF($L46=1,2,1)),IF(AND($G46&gt;=EB$5,$G46&lt;=EB$6),IF($M46&gt;0,4,3),0)),IF(AND($D46&lt;=EB$6,$E46&gt;=EB$5),60,0)))</f>
        <v/>
      </c>
      <c r="EC46" s="80" t="str">
        <f>IF(OR($A46="",NOT(ISNUMBER($G46))),"",IF(AND($F46&lt;=EC$6,$G46&gt;=EC$5),IF(EC$5&gt;$N46,5,$K46)*10+IF(AND($F46&gt;=EC$5,$F46&lt;=EC$6),IF(AND($G46&gt;=EC$5,$G46&lt;=EC$6),5,IF($L46=1,2,1)),IF(AND($G46&gt;=EC$5,$G46&lt;=EC$6),IF($M46&gt;0,4,3),0)),IF(AND($D46&lt;=EC$6,$E46&gt;=EC$5),60,0)))</f>
        <v/>
      </c>
      <c r="ED46" s="80" t="str">
        <f>IF(OR($A46="",NOT(ISNUMBER($G46))),"",IF(AND($F46&lt;=ED$6,$G46&gt;=ED$5),IF(ED$5&gt;$N46,5,$K46)*10+IF(AND($F46&gt;=ED$5,$F46&lt;=ED$6),IF(AND($G46&gt;=ED$5,$G46&lt;=ED$6),5,IF($L46=1,2,1)),IF(AND($G46&gt;=ED$5,$G46&lt;=ED$6),IF($M46&gt;0,4,3),0)),IF(AND($D46&lt;=ED$6,$E46&gt;=ED$5),60,0)))</f>
        <v/>
      </c>
    </row>
    <row r="47" ht="18" customHeight="1">
      <c r="A47" s="52" t="str">
        <f>IF(Tasks!$B47="","",Tasks!$A47)</f>
        <v/>
      </c>
      <c r="B47" s="78" t="str">
        <f>IF(Tasks!$B47="","",Tasks!$B47)</f>
        <v/>
      </c>
      <c r="C47" s="25" t="str">
        <f>IF($B47="","",IF(AND(Tasks!$D47="",Tasks!$G47=""),"-",IF(Tasks!$D47="","",Tasks!$D47&amp;IF(OR(Tasks!$E47="",Tasks!$E47="FS"),IF(N(Tasks!$F47)=0,"","FS"),Tasks!$E47)&amp;IF(N(Tasks!$F47)=0,"",IF(Tasks!$F47&gt;0,"+","")&amp;Tasks!$F47))&amp;IF(AND(Tasks!$D47&lt;&gt;"",Tasks!$G47&lt;&gt;""),", ","")&amp;IF(Tasks!$G47="","",Tasks!$G47&amp;IF(OR(Tasks!$H47="",Tasks!$H47="FS"),IF(N(Tasks!$I47)=0,"","FS"),Tasks!$H47)&amp;IF(N(Tasks!$I47)=0,"",IF(Tasks!$I47&gt;0,"+","")&amp;Tasks!$I47))))</f>
        <v/>
      </c>
      <c r="D47" s="51" t="str">
        <f>IF(OR($B47="",Tasks!$Q47=""),"",Tasks!$Q47)</f>
        <v/>
      </c>
      <c r="E47" s="51" t="str">
        <f>IF(OR($B47="",Tasks!$R47=""),"",Tasks!$R47)</f>
        <v/>
      </c>
      <c r="F47" s="51" t="str">
        <f>IF(OR($B47="",Tasks!$S47=""),"",Tasks!$S47)</f>
        <v/>
      </c>
      <c r="G47" s="51" t="str">
        <f>IF(OR($B47="",Tasks!$T47=""),"",Tasks!$T47)</f>
        <v/>
      </c>
      <c r="H47" s="52" t="str">
        <f>IF($B47="","",Tasks!$AE47)</f>
        <v/>
      </c>
      <c r="I47" s="79" t="str">
        <f>IF($B47="","",Tasks!$AF47)</f>
        <v/>
      </c>
      <c r="J47" s="53" t="str">
        <f>IF(OR($B47="",Tasks!$V47=""),"",Tasks!$V47)</f>
        <v/>
      </c>
      <c r="K47" s="52" t="str">
        <f>IF($B47="","",Tasks!$AA47)</f>
        <v/>
      </c>
      <c r="L47" s="52" t="str">
        <f>IF($B47="","",Tasks!$AB47)</f>
        <v/>
      </c>
      <c r="M47" s="52" t="str">
        <f>IF($B47="","",Tasks!$Z47)</f>
        <v/>
      </c>
      <c r="N47" s="52" t="str">
        <f>IF(OR($B47="",Tasks!$AG47=""),"",Tasks!$AG47)</f>
        <v/>
      </c>
      <c r="O47" s="80" t="str">
        <f>IF(OR($A47="",NOT(ISNUMBER($G47))),"",IF(AND($F47&lt;=O$6,$G47&gt;=O$5),IF(O$5&gt;$N47,5,$K47)*10+IF(AND($F47&gt;=O$5,$F47&lt;=O$6),IF(AND($G47&gt;=O$5,$G47&lt;=O$6),5,IF($L47=1,2,1)),IF(AND($G47&gt;=O$5,$G47&lt;=O$6),IF($M47&gt;0,4,3),0)),IF(AND($D47&lt;=O$6,$E47&gt;=O$5),60,0)))</f>
        <v/>
      </c>
      <c r="P47" s="80" t="str">
        <f>IF(OR($A47="",NOT(ISNUMBER($G47))),"",IF(AND($F47&lt;=P$6,$G47&gt;=P$5),IF(P$5&gt;$N47,5,$K47)*10+IF(AND($F47&gt;=P$5,$F47&lt;=P$6),IF(AND($G47&gt;=P$5,$G47&lt;=P$6),5,IF($L47=1,2,1)),IF(AND($G47&gt;=P$5,$G47&lt;=P$6),IF($M47&gt;0,4,3),0)),IF(AND($D47&lt;=P$6,$E47&gt;=P$5),60,0)))</f>
        <v/>
      </c>
      <c r="Q47" s="80" t="str">
        <f>IF(OR($A47="",NOT(ISNUMBER($G47))),"",IF(AND($F47&lt;=Q$6,$G47&gt;=Q$5),IF(Q$5&gt;$N47,5,$K47)*10+IF(AND($F47&gt;=Q$5,$F47&lt;=Q$6),IF(AND($G47&gt;=Q$5,$G47&lt;=Q$6),5,IF($L47=1,2,1)),IF(AND($G47&gt;=Q$5,$G47&lt;=Q$6),IF($M47&gt;0,4,3),0)),IF(AND($D47&lt;=Q$6,$E47&gt;=Q$5),60,0)))</f>
        <v/>
      </c>
      <c r="R47" s="80" t="str">
        <f>IF(OR($A47="",NOT(ISNUMBER($G47))),"",IF(AND($F47&lt;=R$6,$G47&gt;=R$5),IF(R$5&gt;$N47,5,$K47)*10+IF(AND($F47&gt;=R$5,$F47&lt;=R$6),IF(AND($G47&gt;=R$5,$G47&lt;=R$6),5,IF($L47=1,2,1)),IF(AND($G47&gt;=R$5,$G47&lt;=R$6),IF($M47&gt;0,4,3),0)),IF(AND($D47&lt;=R$6,$E47&gt;=R$5),60,0)))</f>
        <v/>
      </c>
      <c r="S47" s="80" t="str">
        <f>IF(OR($A47="",NOT(ISNUMBER($G47))),"",IF(AND($F47&lt;=S$6,$G47&gt;=S$5),IF(S$5&gt;$N47,5,$K47)*10+IF(AND($F47&gt;=S$5,$F47&lt;=S$6),IF(AND($G47&gt;=S$5,$G47&lt;=S$6),5,IF($L47=1,2,1)),IF(AND($G47&gt;=S$5,$G47&lt;=S$6),IF($M47&gt;0,4,3),0)),IF(AND($D47&lt;=S$6,$E47&gt;=S$5),60,0)))</f>
        <v/>
      </c>
      <c r="T47" s="80" t="str">
        <f>IF(OR($A47="",NOT(ISNUMBER($G47))),"",IF(AND($F47&lt;=T$6,$G47&gt;=T$5),IF(T$5&gt;$N47,5,$K47)*10+IF(AND($F47&gt;=T$5,$F47&lt;=T$6),IF(AND($G47&gt;=T$5,$G47&lt;=T$6),5,IF($L47=1,2,1)),IF(AND($G47&gt;=T$5,$G47&lt;=T$6),IF($M47&gt;0,4,3),0)),IF(AND($D47&lt;=T$6,$E47&gt;=T$5),60,0)))</f>
        <v/>
      </c>
      <c r="U47" s="80" t="str">
        <f>IF(OR($A47="",NOT(ISNUMBER($G47))),"",IF(AND($F47&lt;=U$6,$G47&gt;=U$5),IF(U$5&gt;$N47,5,$K47)*10+IF(AND($F47&gt;=U$5,$F47&lt;=U$6),IF(AND($G47&gt;=U$5,$G47&lt;=U$6),5,IF($L47=1,2,1)),IF(AND($G47&gt;=U$5,$G47&lt;=U$6),IF($M47&gt;0,4,3),0)),IF(AND($D47&lt;=U$6,$E47&gt;=U$5),60,0)))</f>
        <v/>
      </c>
      <c r="V47" s="80" t="str">
        <f>IF(OR($A47="",NOT(ISNUMBER($G47))),"",IF(AND($F47&lt;=V$6,$G47&gt;=V$5),IF(V$5&gt;$N47,5,$K47)*10+IF(AND($F47&gt;=V$5,$F47&lt;=V$6),IF(AND($G47&gt;=V$5,$G47&lt;=V$6),5,IF($L47=1,2,1)),IF(AND($G47&gt;=V$5,$G47&lt;=V$6),IF($M47&gt;0,4,3),0)),IF(AND($D47&lt;=V$6,$E47&gt;=V$5),60,0)))</f>
        <v/>
      </c>
      <c r="W47" s="80" t="str">
        <f>IF(OR($A47="",NOT(ISNUMBER($G47))),"",IF(AND($F47&lt;=W$6,$G47&gt;=W$5),IF(W$5&gt;$N47,5,$K47)*10+IF(AND($F47&gt;=W$5,$F47&lt;=W$6),IF(AND($G47&gt;=W$5,$G47&lt;=W$6),5,IF($L47=1,2,1)),IF(AND($G47&gt;=W$5,$G47&lt;=W$6),IF($M47&gt;0,4,3),0)),IF(AND($D47&lt;=W$6,$E47&gt;=W$5),60,0)))</f>
        <v/>
      </c>
      <c r="X47" s="80" t="str">
        <f>IF(OR($A47="",NOT(ISNUMBER($G47))),"",IF(AND($F47&lt;=X$6,$G47&gt;=X$5),IF(X$5&gt;$N47,5,$K47)*10+IF(AND($F47&gt;=X$5,$F47&lt;=X$6),IF(AND($G47&gt;=X$5,$G47&lt;=X$6),5,IF($L47=1,2,1)),IF(AND($G47&gt;=X$5,$G47&lt;=X$6),IF($M47&gt;0,4,3),0)),IF(AND($D47&lt;=X$6,$E47&gt;=X$5),60,0)))</f>
        <v/>
      </c>
      <c r="Y47" s="80" t="str">
        <f>IF(OR($A47="",NOT(ISNUMBER($G47))),"",IF(AND($F47&lt;=Y$6,$G47&gt;=Y$5),IF(Y$5&gt;$N47,5,$K47)*10+IF(AND($F47&gt;=Y$5,$F47&lt;=Y$6),IF(AND($G47&gt;=Y$5,$G47&lt;=Y$6),5,IF($L47=1,2,1)),IF(AND($G47&gt;=Y$5,$G47&lt;=Y$6),IF($M47&gt;0,4,3),0)),IF(AND($D47&lt;=Y$6,$E47&gt;=Y$5),60,0)))</f>
        <v/>
      </c>
      <c r="Z47" s="80" t="str">
        <f>IF(OR($A47="",NOT(ISNUMBER($G47))),"",IF(AND($F47&lt;=Z$6,$G47&gt;=Z$5),IF(Z$5&gt;$N47,5,$K47)*10+IF(AND($F47&gt;=Z$5,$F47&lt;=Z$6),IF(AND($G47&gt;=Z$5,$G47&lt;=Z$6),5,IF($L47=1,2,1)),IF(AND($G47&gt;=Z$5,$G47&lt;=Z$6),IF($M47&gt;0,4,3),0)),IF(AND($D47&lt;=Z$6,$E47&gt;=Z$5),60,0)))</f>
        <v/>
      </c>
      <c r="AA47" s="80" t="str">
        <f>IF(OR($A47="",NOT(ISNUMBER($G47))),"",IF(AND($F47&lt;=AA$6,$G47&gt;=AA$5),IF(AA$5&gt;$N47,5,$K47)*10+IF(AND($F47&gt;=AA$5,$F47&lt;=AA$6),IF(AND($G47&gt;=AA$5,$G47&lt;=AA$6),5,IF($L47=1,2,1)),IF(AND($G47&gt;=AA$5,$G47&lt;=AA$6),IF($M47&gt;0,4,3),0)),IF(AND($D47&lt;=AA$6,$E47&gt;=AA$5),60,0)))</f>
        <v/>
      </c>
      <c r="AB47" s="80" t="str">
        <f>IF(OR($A47="",NOT(ISNUMBER($G47))),"",IF(AND($F47&lt;=AB$6,$G47&gt;=AB$5),IF(AB$5&gt;$N47,5,$K47)*10+IF(AND($F47&gt;=AB$5,$F47&lt;=AB$6),IF(AND($G47&gt;=AB$5,$G47&lt;=AB$6),5,IF($L47=1,2,1)),IF(AND($G47&gt;=AB$5,$G47&lt;=AB$6),IF($M47&gt;0,4,3),0)),IF(AND($D47&lt;=AB$6,$E47&gt;=AB$5),60,0)))</f>
        <v/>
      </c>
      <c r="AC47" s="80" t="str">
        <f>IF(OR($A47="",NOT(ISNUMBER($G47))),"",IF(AND($F47&lt;=AC$6,$G47&gt;=AC$5),IF(AC$5&gt;$N47,5,$K47)*10+IF(AND($F47&gt;=AC$5,$F47&lt;=AC$6),IF(AND($G47&gt;=AC$5,$G47&lt;=AC$6),5,IF($L47=1,2,1)),IF(AND($G47&gt;=AC$5,$G47&lt;=AC$6),IF($M47&gt;0,4,3),0)),IF(AND($D47&lt;=AC$6,$E47&gt;=AC$5),60,0)))</f>
        <v/>
      </c>
      <c r="AD47" s="80" t="str">
        <f>IF(OR($A47="",NOT(ISNUMBER($G47))),"",IF(AND($F47&lt;=AD$6,$G47&gt;=AD$5),IF(AD$5&gt;$N47,5,$K47)*10+IF(AND($F47&gt;=AD$5,$F47&lt;=AD$6),IF(AND($G47&gt;=AD$5,$G47&lt;=AD$6),5,IF($L47=1,2,1)),IF(AND($G47&gt;=AD$5,$G47&lt;=AD$6),IF($M47&gt;0,4,3),0)),IF(AND($D47&lt;=AD$6,$E47&gt;=AD$5),60,0)))</f>
        <v/>
      </c>
      <c r="AE47" s="80" t="str">
        <f>IF(OR($A47="",NOT(ISNUMBER($G47))),"",IF(AND($F47&lt;=AE$6,$G47&gt;=AE$5),IF(AE$5&gt;$N47,5,$K47)*10+IF(AND($F47&gt;=AE$5,$F47&lt;=AE$6),IF(AND($G47&gt;=AE$5,$G47&lt;=AE$6),5,IF($L47=1,2,1)),IF(AND($G47&gt;=AE$5,$G47&lt;=AE$6),IF($M47&gt;0,4,3),0)),IF(AND($D47&lt;=AE$6,$E47&gt;=AE$5),60,0)))</f>
        <v/>
      </c>
      <c r="AF47" s="80" t="str">
        <f>IF(OR($A47="",NOT(ISNUMBER($G47))),"",IF(AND($F47&lt;=AF$6,$G47&gt;=AF$5),IF(AF$5&gt;$N47,5,$K47)*10+IF(AND($F47&gt;=AF$5,$F47&lt;=AF$6),IF(AND($G47&gt;=AF$5,$G47&lt;=AF$6),5,IF($L47=1,2,1)),IF(AND($G47&gt;=AF$5,$G47&lt;=AF$6),IF($M47&gt;0,4,3),0)),IF(AND($D47&lt;=AF$6,$E47&gt;=AF$5),60,0)))</f>
        <v/>
      </c>
      <c r="AG47" s="80" t="str">
        <f>IF(OR($A47="",NOT(ISNUMBER($G47))),"",IF(AND($F47&lt;=AG$6,$G47&gt;=AG$5),IF(AG$5&gt;$N47,5,$K47)*10+IF(AND($F47&gt;=AG$5,$F47&lt;=AG$6),IF(AND($G47&gt;=AG$5,$G47&lt;=AG$6),5,IF($L47=1,2,1)),IF(AND($G47&gt;=AG$5,$G47&lt;=AG$6),IF($M47&gt;0,4,3),0)),IF(AND($D47&lt;=AG$6,$E47&gt;=AG$5),60,0)))</f>
        <v/>
      </c>
      <c r="AH47" s="80" t="str">
        <f>IF(OR($A47="",NOT(ISNUMBER($G47))),"",IF(AND($F47&lt;=AH$6,$G47&gt;=AH$5),IF(AH$5&gt;$N47,5,$K47)*10+IF(AND($F47&gt;=AH$5,$F47&lt;=AH$6),IF(AND($G47&gt;=AH$5,$G47&lt;=AH$6),5,IF($L47=1,2,1)),IF(AND($G47&gt;=AH$5,$G47&lt;=AH$6),IF($M47&gt;0,4,3),0)),IF(AND($D47&lt;=AH$6,$E47&gt;=AH$5),60,0)))</f>
        <v/>
      </c>
      <c r="AI47" s="80" t="str">
        <f>IF(OR($A47="",NOT(ISNUMBER($G47))),"",IF(AND($F47&lt;=AI$6,$G47&gt;=AI$5),IF(AI$5&gt;$N47,5,$K47)*10+IF(AND($F47&gt;=AI$5,$F47&lt;=AI$6),IF(AND($G47&gt;=AI$5,$G47&lt;=AI$6),5,IF($L47=1,2,1)),IF(AND($G47&gt;=AI$5,$G47&lt;=AI$6),IF($M47&gt;0,4,3),0)),IF(AND($D47&lt;=AI$6,$E47&gt;=AI$5),60,0)))</f>
        <v/>
      </c>
      <c r="AJ47" s="80" t="str">
        <f>IF(OR($A47="",NOT(ISNUMBER($G47))),"",IF(AND($F47&lt;=AJ$6,$G47&gt;=AJ$5),IF(AJ$5&gt;$N47,5,$K47)*10+IF(AND($F47&gt;=AJ$5,$F47&lt;=AJ$6),IF(AND($G47&gt;=AJ$5,$G47&lt;=AJ$6),5,IF($L47=1,2,1)),IF(AND($G47&gt;=AJ$5,$G47&lt;=AJ$6),IF($M47&gt;0,4,3),0)),IF(AND($D47&lt;=AJ$6,$E47&gt;=AJ$5),60,0)))</f>
        <v/>
      </c>
      <c r="AK47" s="80" t="str">
        <f>IF(OR($A47="",NOT(ISNUMBER($G47))),"",IF(AND($F47&lt;=AK$6,$G47&gt;=AK$5),IF(AK$5&gt;$N47,5,$K47)*10+IF(AND($F47&gt;=AK$5,$F47&lt;=AK$6),IF(AND($G47&gt;=AK$5,$G47&lt;=AK$6),5,IF($L47=1,2,1)),IF(AND($G47&gt;=AK$5,$G47&lt;=AK$6),IF($M47&gt;0,4,3),0)),IF(AND($D47&lt;=AK$6,$E47&gt;=AK$5),60,0)))</f>
        <v/>
      </c>
      <c r="AL47" s="80" t="str">
        <f>IF(OR($A47="",NOT(ISNUMBER($G47))),"",IF(AND($F47&lt;=AL$6,$G47&gt;=AL$5),IF(AL$5&gt;$N47,5,$K47)*10+IF(AND($F47&gt;=AL$5,$F47&lt;=AL$6),IF(AND($G47&gt;=AL$5,$G47&lt;=AL$6),5,IF($L47=1,2,1)),IF(AND($G47&gt;=AL$5,$G47&lt;=AL$6),IF($M47&gt;0,4,3),0)),IF(AND($D47&lt;=AL$6,$E47&gt;=AL$5),60,0)))</f>
        <v/>
      </c>
      <c r="AM47" s="80" t="str">
        <f>IF(OR($A47="",NOT(ISNUMBER($G47))),"",IF(AND($F47&lt;=AM$6,$G47&gt;=AM$5),IF(AM$5&gt;$N47,5,$K47)*10+IF(AND($F47&gt;=AM$5,$F47&lt;=AM$6),IF(AND($G47&gt;=AM$5,$G47&lt;=AM$6),5,IF($L47=1,2,1)),IF(AND($G47&gt;=AM$5,$G47&lt;=AM$6),IF($M47&gt;0,4,3),0)),IF(AND($D47&lt;=AM$6,$E47&gt;=AM$5),60,0)))</f>
        <v/>
      </c>
      <c r="AN47" s="80" t="str">
        <f>IF(OR($A47="",NOT(ISNUMBER($G47))),"",IF(AND($F47&lt;=AN$6,$G47&gt;=AN$5),IF(AN$5&gt;$N47,5,$K47)*10+IF(AND($F47&gt;=AN$5,$F47&lt;=AN$6),IF(AND($G47&gt;=AN$5,$G47&lt;=AN$6),5,IF($L47=1,2,1)),IF(AND($G47&gt;=AN$5,$G47&lt;=AN$6),IF($M47&gt;0,4,3),0)),IF(AND($D47&lt;=AN$6,$E47&gt;=AN$5),60,0)))</f>
        <v/>
      </c>
      <c r="AO47" s="80" t="str">
        <f>IF(OR($A47="",NOT(ISNUMBER($G47))),"",IF(AND($F47&lt;=AO$6,$G47&gt;=AO$5),IF(AO$5&gt;$N47,5,$K47)*10+IF(AND($F47&gt;=AO$5,$F47&lt;=AO$6),IF(AND($G47&gt;=AO$5,$G47&lt;=AO$6),5,IF($L47=1,2,1)),IF(AND($G47&gt;=AO$5,$G47&lt;=AO$6),IF($M47&gt;0,4,3),0)),IF(AND($D47&lt;=AO$6,$E47&gt;=AO$5),60,0)))</f>
        <v/>
      </c>
      <c r="AP47" s="80" t="str">
        <f>IF(OR($A47="",NOT(ISNUMBER($G47))),"",IF(AND($F47&lt;=AP$6,$G47&gt;=AP$5),IF(AP$5&gt;$N47,5,$K47)*10+IF(AND($F47&gt;=AP$5,$F47&lt;=AP$6),IF(AND($G47&gt;=AP$5,$G47&lt;=AP$6),5,IF($L47=1,2,1)),IF(AND($G47&gt;=AP$5,$G47&lt;=AP$6),IF($M47&gt;0,4,3),0)),IF(AND($D47&lt;=AP$6,$E47&gt;=AP$5),60,0)))</f>
        <v/>
      </c>
      <c r="AQ47" s="80" t="str">
        <f>IF(OR($A47="",NOT(ISNUMBER($G47))),"",IF(AND($F47&lt;=AQ$6,$G47&gt;=AQ$5),IF(AQ$5&gt;$N47,5,$K47)*10+IF(AND($F47&gt;=AQ$5,$F47&lt;=AQ$6),IF(AND($G47&gt;=AQ$5,$G47&lt;=AQ$6),5,IF($L47=1,2,1)),IF(AND($G47&gt;=AQ$5,$G47&lt;=AQ$6),IF($M47&gt;0,4,3),0)),IF(AND($D47&lt;=AQ$6,$E47&gt;=AQ$5),60,0)))</f>
        <v/>
      </c>
      <c r="AR47" s="80" t="str">
        <f>IF(OR($A47="",NOT(ISNUMBER($G47))),"",IF(AND($F47&lt;=AR$6,$G47&gt;=AR$5),IF(AR$5&gt;$N47,5,$K47)*10+IF(AND($F47&gt;=AR$5,$F47&lt;=AR$6),IF(AND($G47&gt;=AR$5,$G47&lt;=AR$6),5,IF($L47=1,2,1)),IF(AND($G47&gt;=AR$5,$G47&lt;=AR$6),IF($M47&gt;0,4,3),0)),IF(AND($D47&lt;=AR$6,$E47&gt;=AR$5),60,0)))</f>
        <v/>
      </c>
      <c r="AS47" s="80" t="str">
        <f>IF(OR($A47="",NOT(ISNUMBER($G47))),"",IF(AND($F47&lt;=AS$6,$G47&gt;=AS$5),IF(AS$5&gt;$N47,5,$K47)*10+IF(AND($F47&gt;=AS$5,$F47&lt;=AS$6),IF(AND($G47&gt;=AS$5,$G47&lt;=AS$6),5,IF($L47=1,2,1)),IF(AND($G47&gt;=AS$5,$G47&lt;=AS$6),IF($M47&gt;0,4,3),0)),IF(AND($D47&lt;=AS$6,$E47&gt;=AS$5),60,0)))</f>
        <v/>
      </c>
      <c r="AT47" s="80" t="str">
        <f>IF(OR($A47="",NOT(ISNUMBER($G47))),"",IF(AND($F47&lt;=AT$6,$G47&gt;=AT$5),IF(AT$5&gt;$N47,5,$K47)*10+IF(AND($F47&gt;=AT$5,$F47&lt;=AT$6),IF(AND($G47&gt;=AT$5,$G47&lt;=AT$6),5,IF($L47=1,2,1)),IF(AND($G47&gt;=AT$5,$G47&lt;=AT$6),IF($M47&gt;0,4,3),0)),IF(AND($D47&lt;=AT$6,$E47&gt;=AT$5),60,0)))</f>
        <v/>
      </c>
      <c r="AU47" s="80" t="str">
        <f>IF(OR($A47="",NOT(ISNUMBER($G47))),"",IF(AND($F47&lt;=AU$6,$G47&gt;=AU$5),IF(AU$5&gt;$N47,5,$K47)*10+IF(AND($F47&gt;=AU$5,$F47&lt;=AU$6),IF(AND($G47&gt;=AU$5,$G47&lt;=AU$6),5,IF($L47=1,2,1)),IF(AND($G47&gt;=AU$5,$G47&lt;=AU$6),IF($M47&gt;0,4,3),0)),IF(AND($D47&lt;=AU$6,$E47&gt;=AU$5),60,0)))</f>
        <v/>
      </c>
      <c r="AV47" s="80" t="str">
        <f>IF(OR($A47="",NOT(ISNUMBER($G47))),"",IF(AND($F47&lt;=AV$6,$G47&gt;=AV$5),IF(AV$5&gt;$N47,5,$K47)*10+IF(AND($F47&gt;=AV$5,$F47&lt;=AV$6),IF(AND($G47&gt;=AV$5,$G47&lt;=AV$6),5,IF($L47=1,2,1)),IF(AND($G47&gt;=AV$5,$G47&lt;=AV$6),IF($M47&gt;0,4,3),0)),IF(AND($D47&lt;=AV$6,$E47&gt;=AV$5),60,0)))</f>
        <v/>
      </c>
      <c r="AW47" s="80" t="str">
        <f>IF(OR($A47="",NOT(ISNUMBER($G47))),"",IF(AND($F47&lt;=AW$6,$G47&gt;=AW$5),IF(AW$5&gt;$N47,5,$K47)*10+IF(AND($F47&gt;=AW$5,$F47&lt;=AW$6),IF(AND($G47&gt;=AW$5,$G47&lt;=AW$6),5,IF($L47=1,2,1)),IF(AND($G47&gt;=AW$5,$G47&lt;=AW$6),IF($M47&gt;0,4,3),0)),IF(AND($D47&lt;=AW$6,$E47&gt;=AW$5),60,0)))</f>
        <v/>
      </c>
      <c r="AX47" s="80" t="str">
        <f>IF(OR($A47="",NOT(ISNUMBER($G47))),"",IF(AND($F47&lt;=AX$6,$G47&gt;=AX$5),IF(AX$5&gt;$N47,5,$K47)*10+IF(AND($F47&gt;=AX$5,$F47&lt;=AX$6),IF(AND($G47&gt;=AX$5,$G47&lt;=AX$6),5,IF($L47=1,2,1)),IF(AND($G47&gt;=AX$5,$G47&lt;=AX$6),IF($M47&gt;0,4,3),0)),IF(AND($D47&lt;=AX$6,$E47&gt;=AX$5),60,0)))</f>
        <v/>
      </c>
      <c r="AY47" s="80" t="str">
        <f>IF(OR($A47="",NOT(ISNUMBER($G47))),"",IF(AND($F47&lt;=AY$6,$G47&gt;=AY$5),IF(AY$5&gt;$N47,5,$K47)*10+IF(AND($F47&gt;=AY$5,$F47&lt;=AY$6),IF(AND($G47&gt;=AY$5,$G47&lt;=AY$6),5,IF($L47=1,2,1)),IF(AND($G47&gt;=AY$5,$G47&lt;=AY$6),IF($M47&gt;0,4,3),0)),IF(AND($D47&lt;=AY$6,$E47&gt;=AY$5),60,0)))</f>
        <v/>
      </c>
      <c r="AZ47" s="80" t="str">
        <f>IF(OR($A47="",NOT(ISNUMBER($G47))),"",IF(AND($F47&lt;=AZ$6,$G47&gt;=AZ$5),IF(AZ$5&gt;$N47,5,$K47)*10+IF(AND($F47&gt;=AZ$5,$F47&lt;=AZ$6),IF(AND($G47&gt;=AZ$5,$G47&lt;=AZ$6),5,IF($L47=1,2,1)),IF(AND($G47&gt;=AZ$5,$G47&lt;=AZ$6),IF($M47&gt;0,4,3),0)),IF(AND($D47&lt;=AZ$6,$E47&gt;=AZ$5),60,0)))</f>
        <v/>
      </c>
      <c r="BA47" s="80" t="str">
        <f>IF(OR($A47="",NOT(ISNUMBER($G47))),"",IF(AND($F47&lt;=BA$6,$G47&gt;=BA$5),IF(BA$5&gt;$N47,5,$K47)*10+IF(AND($F47&gt;=BA$5,$F47&lt;=BA$6),IF(AND($G47&gt;=BA$5,$G47&lt;=BA$6),5,IF($L47=1,2,1)),IF(AND($G47&gt;=BA$5,$G47&lt;=BA$6),IF($M47&gt;0,4,3),0)),IF(AND($D47&lt;=BA$6,$E47&gt;=BA$5),60,0)))</f>
        <v/>
      </c>
      <c r="BB47" s="80" t="str">
        <f>IF(OR($A47="",NOT(ISNUMBER($G47))),"",IF(AND($F47&lt;=BB$6,$G47&gt;=BB$5),IF(BB$5&gt;$N47,5,$K47)*10+IF(AND($F47&gt;=BB$5,$F47&lt;=BB$6),IF(AND($G47&gt;=BB$5,$G47&lt;=BB$6),5,IF($L47=1,2,1)),IF(AND($G47&gt;=BB$5,$G47&lt;=BB$6),IF($M47&gt;0,4,3),0)),IF(AND($D47&lt;=BB$6,$E47&gt;=BB$5),60,0)))</f>
        <v/>
      </c>
      <c r="BC47" s="80" t="str">
        <f>IF(OR($A47="",NOT(ISNUMBER($G47))),"",IF(AND($F47&lt;=BC$6,$G47&gt;=BC$5),IF(BC$5&gt;$N47,5,$K47)*10+IF(AND($F47&gt;=BC$5,$F47&lt;=BC$6),IF(AND($G47&gt;=BC$5,$G47&lt;=BC$6),5,IF($L47=1,2,1)),IF(AND($G47&gt;=BC$5,$G47&lt;=BC$6),IF($M47&gt;0,4,3),0)),IF(AND($D47&lt;=BC$6,$E47&gt;=BC$5),60,0)))</f>
        <v/>
      </c>
      <c r="BD47" s="80" t="str">
        <f>IF(OR($A47="",NOT(ISNUMBER($G47))),"",IF(AND($F47&lt;=BD$6,$G47&gt;=BD$5),IF(BD$5&gt;$N47,5,$K47)*10+IF(AND($F47&gt;=BD$5,$F47&lt;=BD$6),IF(AND($G47&gt;=BD$5,$G47&lt;=BD$6),5,IF($L47=1,2,1)),IF(AND($G47&gt;=BD$5,$G47&lt;=BD$6),IF($M47&gt;0,4,3),0)),IF(AND($D47&lt;=BD$6,$E47&gt;=BD$5),60,0)))</f>
        <v/>
      </c>
      <c r="BE47" s="80" t="str">
        <f>IF(OR($A47="",NOT(ISNUMBER($G47))),"",IF(AND($F47&lt;=BE$6,$G47&gt;=BE$5),IF(BE$5&gt;$N47,5,$K47)*10+IF(AND($F47&gt;=BE$5,$F47&lt;=BE$6),IF(AND($G47&gt;=BE$5,$G47&lt;=BE$6),5,IF($L47=1,2,1)),IF(AND($G47&gt;=BE$5,$G47&lt;=BE$6),IF($M47&gt;0,4,3),0)),IF(AND($D47&lt;=BE$6,$E47&gt;=BE$5),60,0)))</f>
        <v/>
      </c>
      <c r="BF47" s="80" t="str">
        <f>IF(OR($A47="",NOT(ISNUMBER($G47))),"",IF(AND($F47&lt;=BF$6,$G47&gt;=BF$5),IF(BF$5&gt;$N47,5,$K47)*10+IF(AND($F47&gt;=BF$5,$F47&lt;=BF$6),IF(AND($G47&gt;=BF$5,$G47&lt;=BF$6),5,IF($L47=1,2,1)),IF(AND($G47&gt;=BF$5,$G47&lt;=BF$6),IF($M47&gt;0,4,3),0)),IF(AND($D47&lt;=BF$6,$E47&gt;=BF$5),60,0)))</f>
        <v/>
      </c>
      <c r="BG47" s="80" t="str">
        <f>IF(OR($A47="",NOT(ISNUMBER($G47))),"",IF(AND($F47&lt;=BG$6,$G47&gt;=BG$5),IF(BG$5&gt;$N47,5,$K47)*10+IF(AND($F47&gt;=BG$5,$F47&lt;=BG$6),IF(AND($G47&gt;=BG$5,$G47&lt;=BG$6),5,IF($L47=1,2,1)),IF(AND($G47&gt;=BG$5,$G47&lt;=BG$6),IF($M47&gt;0,4,3),0)),IF(AND($D47&lt;=BG$6,$E47&gt;=BG$5),60,0)))</f>
        <v/>
      </c>
      <c r="BH47" s="80" t="str">
        <f>IF(OR($A47="",NOT(ISNUMBER($G47))),"",IF(AND($F47&lt;=BH$6,$G47&gt;=BH$5),IF(BH$5&gt;$N47,5,$K47)*10+IF(AND($F47&gt;=BH$5,$F47&lt;=BH$6),IF(AND($G47&gt;=BH$5,$G47&lt;=BH$6),5,IF($L47=1,2,1)),IF(AND($G47&gt;=BH$5,$G47&lt;=BH$6),IF($M47&gt;0,4,3),0)),IF(AND($D47&lt;=BH$6,$E47&gt;=BH$5),60,0)))</f>
        <v/>
      </c>
      <c r="BI47" s="80" t="str">
        <f>IF(OR($A47="",NOT(ISNUMBER($G47))),"",IF(AND($F47&lt;=BI$6,$G47&gt;=BI$5),IF(BI$5&gt;$N47,5,$K47)*10+IF(AND($F47&gt;=BI$5,$F47&lt;=BI$6),IF(AND($G47&gt;=BI$5,$G47&lt;=BI$6),5,IF($L47=1,2,1)),IF(AND($G47&gt;=BI$5,$G47&lt;=BI$6),IF($M47&gt;0,4,3),0)),IF(AND($D47&lt;=BI$6,$E47&gt;=BI$5),60,0)))</f>
        <v/>
      </c>
      <c r="BJ47" s="80" t="str">
        <f>IF(OR($A47="",NOT(ISNUMBER($G47))),"",IF(AND($F47&lt;=BJ$6,$G47&gt;=BJ$5),IF(BJ$5&gt;$N47,5,$K47)*10+IF(AND($F47&gt;=BJ$5,$F47&lt;=BJ$6),IF(AND($G47&gt;=BJ$5,$G47&lt;=BJ$6),5,IF($L47=1,2,1)),IF(AND($G47&gt;=BJ$5,$G47&lt;=BJ$6),IF($M47&gt;0,4,3),0)),IF(AND($D47&lt;=BJ$6,$E47&gt;=BJ$5),60,0)))</f>
        <v/>
      </c>
      <c r="BK47" s="80" t="str">
        <f>IF(OR($A47="",NOT(ISNUMBER($G47))),"",IF(AND($F47&lt;=BK$6,$G47&gt;=BK$5),IF(BK$5&gt;$N47,5,$K47)*10+IF(AND($F47&gt;=BK$5,$F47&lt;=BK$6),IF(AND($G47&gt;=BK$5,$G47&lt;=BK$6),5,IF($L47=1,2,1)),IF(AND($G47&gt;=BK$5,$G47&lt;=BK$6),IF($M47&gt;0,4,3),0)),IF(AND($D47&lt;=BK$6,$E47&gt;=BK$5),60,0)))</f>
        <v/>
      </c>
      <c r="BL47" s="80" t="str">
        <f>IF(OR($A47="",NOT(ISNUMBER($G47))),"",IF(AND($F47&lt;=BL$6,$G47&gt;=BL$5),IF(BL$5&gt;$N47,5,$K47)*10+IF(AND($F47&gt;=BL$5,$F47&lt;=BL$6),IF(AND($G47&gt;=BL$5,$G47&lt;=BL$6),5,IF($L47=1,2,1)),IF(AND($G47&gt;=BL$5,$G47&lt;=BL$6),IF($M47&gt;0,4,3),0)),IF(AND($D47&lt;=BL$6,$E47&gt;=BL$5),60,0)))</f>
        <v/>
      </c>
      <c r="BM47" s="80" t="str">
        <f>IF(OR($A47="",NOT(ISNUMBER($G47))),"",IF(AND($F47&lt;=BM$6,$G47&gt;=BM$5),IF(BM$5&gt;$N47,5,$K47)*10+IF(AND($F47&gt;=BM$5,$F47&lt;=BM$6),IF(AND($G47&gt;=BM$5,$G47&lt;=BM$6),5,IF($L47=1,2,1)),IF(AND($G47&gt;=BM$5,$G47&lt;=BM$6),IF($M47&gt;0,4,3),0)),IF(AND($D47&lt;=BM$6,$E47&gt;=BM$5),60,0)))</f>
        <v/>
      </c>
      <c r="BN47" s="80" t="str">
        <f>IF(OR($A47="",NOT(ISNUMBER($G47))),"",IF(AND($F47&lt;=BN$6,$G47&gt;=BN$5),IF(BN$5&gt;$N47,5,$K47)*10+IF(AND($F47&gt;=BN$5,$F47&lt;=BN$6),IF(AND($G47&gt;=BN$5,$G47&lt;=BN$6),5,IF($L47=1,2,1)),IF(AND($G47&gt;=BN$5,$G47&lt;=BN$6),IF($M47&gt;0,4,3),0)),IF(AND($D47&lt;=BN$6,$E47&gt;=BN$5),60,0)))</f>
        <v/>
      </c>
      <c r="BO47" s="80" t="str">
        <f>IF(OR($A47="",NOT(ISNUMBER($G47))),"",IF(AND($F47&lt;=BO$6,$G47&gt;=BO$5),IF(BO$5&gt;$N47,5,$K47)*10+IF(AND($F47&gt;=BO$5,$F47&lt;=BO$6),IF(AND($G47&gt;=BO$5,$G47&lt;=BO$6),5,IF($L47=1,2,1)),IF(AND($G47&gt;=BO$5,$G47&lt;=BO$6),IF($M47&gt;0,4,3),0)),IF(AND($D47&lt;=BO$6,$E47&gt;=BO$5),60,0)))</f>
        <v/>
      </c>
      <c r="BP47" s="80" t="str">
        <f>IF(OR($A47="",NOT(ISNUMBER($G47))),"",IF(AND($F47&lt;=BP$6,$G47&gt;=BP$5),IF(BP$5&gt;$N47,5,$K47)*10+IF(AND($F47&gt;=BP$5,$F47&lt;=BP$6),IF(AND($G47&gt;=BP$5,$G47&lt;=BP$6),5,IF($L47=1,2,1)),IF(AND($G47&gt;=BP$5,$G47&lt;=BP$6),IF($M47&gt;0,4,3),0)),IF(AND($D47&lt;=BP$6,$E47&gt;=BP$5),60,0)))</f>
        <v/>
      </c>
      <c r="BQ47" s="80" t="str">
        <f>IF(OR($A47="",NOT(ISNUMBER($G47))),"",IF(AND($F47&lt;=BQ$6,$G47&gt;=BQ$5),IF(BQ$5&gt;$N47,5,$K47)*10+IF(AND($F47&gt;=BQ$5,$F47&lt;=BQ$6),IF(AND($G47&gt;=BQ$5,$G47&lt;=BQ$6),5,IF($L47=1,2,1)),IF(AND($G47&gt;=BQ$5,$G47&lt;=BQ$6),IF($M47&gt;0,4,3),0)),IF(AND($D47&lt;=BQ$6,$E47&gt;=BQ$5),60,0)))</f>
        <v/>
      </c>
      <c r="BR47" s="80" t="str">
        <f>IF(OR($A47="",NOT(ISNUMBER($G47))),"",IF(AND($F47&lt;=BR$6,$G47&gt;=BR$5),IF(BR$5&gt;$N47,5,$K47)*10+IF(AND($F47&gt;=BR$5,$F47&lt;=BR$6),IF(AND($G47&gt;=BR$5,$G47&lt;=BR$6),5,IF($L47=1,2,1)),IF(AND($G47&gt;=BR$5,$G47&lt;=BR$6),IF($M47&gt;0,4,3),0)),IF(AND($D47&lt;=BR$6,$E47&gt;=BR$5),60,0)))</f>
        <v/>
      </c>
      <c r="BS47" s="80" t="str">
        <f>IF(OR($A47="",NOT(ISNUMBER($G47))),"",IF(AND($F47&lt;=BS$6,$G47&gt;=BS$5),IF(BS$5&gt;$N47,5,$K47)*10+IF(AND($F47&gt;=BS$5,$F47&lt;=BS$6),IF(AND($G47&gt;=BS$5,$G47&lt;=BS$6),5,IF($L47=1,2,1)),IF(AND($G47&gt;=BS$5,$G47&lt;=BS$6),IF($M47&gt;0,4,3),0)),IF(AND($D47&lt;=BS$6,$E47&gt;=BS$5),60,0)))</f>
        <v/>
      </c>
      <c r="BT47" s="80" t="str">
        <f>IF(OR($A47="",NOT(ISNUMBER($G47))),"",IF(AND($F47&lt;=BT$6,$G47&gt;=BT$5),IF(BT$5&gt;$N47,5,$K47)*10+IF(AND($F47&gt;=BT$5,$F47&lt;=BT$6),IF(AND($G47&gt;=BT$5,$G47&lt;=BT$6),5,IF($L47=1,2,1)),IF(AND($G47&gt;=BT$5,$G47&lt;=BT$6),IF($M47&gt;0,4,3),0)),IF(AND($D47&lt;=BT$6,$E47&gt;=BT$5),60,0)))</f>
        <v/>
      </c>
      <c r="BU47" s="80" t="str">
        <f>IF(OR($A47="",NOT(ISNUMBER($G47))),"",IF(AND($F47&lt;=BU$6,$G47&gt;=BU$5),IF(BU$5&gt;$N47,5,$K47)*10+IF(AND($F47&gt;=BU$5,$F47&lt;=BU$6),IF(AND($G47&gt;=BU$5,$G47&lt;=BU$6),5,IF($L47=1,2,1)),IF(AND($G47&gt;=BU$5,$G47&lt;=BU$6),IF($M47&gt;0,4,3),0)),IF(AND($D47&lt;=BU$6,$E47&gt;=BU$5),60,0)))</f>
        <v/>
      </c>
      <c r="BV47" s="80" t="str">
        <f>IF(OR($A47="",NOT(ISNUMBER($G47))),"",IF(AND($F47&lt;=BV$6,$G47&gt;=BV$5),IF(BV$5&gt;$N47,5,$K47)*10+IF(AND($F47&gt;=BV$5,$F47&lt;=BV$6),IF(AND($G47&gt;=BV$5,$G47&lt;=BV$6),5,IF($L47=1,2,1)),IF(AND($G47&gt;=BV$5,$G47&lt;=BV$6),IF($M47&gt;0,4,3),0)),IF(AND($D47&lt;=BV$6,$E47&gt;=BV$5),60,0)))</f>
        <v/>
      </c>
      <c r="BW47" s="80" t="str">
        <f>IF(OR($A47="",NOT(ISNUMBER($G47))),"",IF(AND($F47&lt;=BW$6,$G47&gt;=BW$5),IF(BW$5&gt;$N47,5,$K47)*10+IF(AND($F47&gt;=BW$5,$F47&lt;=BW$6),IF(AND($G47&gt;=BW$5,$G47&lt;=BW$6),5,IF($L47=1,2,1)),IF(AND($G47&gt;=BW$5,$G47&lt;=BW$6),IF($M47&gt;0,4,3),0)),IF(AND($D47&lt;=BW$6,$E47&gt;=BW$5),60,0)))</f>
        <v/>
      </c>
      <c r="BX47" s="80" t="str">
        <f>IF(OR($A47="",NOT(ISNUMBER($G47))),"",IF(AND($F47&lt;=BX$6,$G47&gt;=BX$5),IF(BX$5&gt;$N47,5,$K47)*10+IF(AND($F47&gt;=BX$5,$F47&lt;=BX$6),IF(AND($G47&gt;=BX$5,$G47&lt;=BX$6),5,IF($L47=1,2,1)),IF(AND($G47&gt;=BX$5,$G47&lt;=BX$6),IF($M47&gt;0,4,3),0)),IF(AND($D47&lt;=BX$6,$E47&gt;=BX$5),60,0)))</f>
        <v/>
      </c>
      <c r="BY47" s="80" t="str">
        <f>IF(OR($A47="",NOT(ISNUMBER($G47))),"",IF(AND($F47&lt;=BY$6,$G47&gt;=BY$5),IF(BY$5&gt;$N47,5,$K47)*10+IF(AND($F47&gt;=BY$5,$F47&lt;=BY$6),IF(AND($G47&gt;=BY$5,$G47&lt;=BY$6),5,IF($L47=1,2,1)),IF(AND($G47&gt;=BY$5,$G47&lt;=BY$6),IF($M47&gt;0,4,3),0)),IF(AND($D47&lt;=BY$6,$E47&gt;=BY$5),60,0)))</f>
        <v/>
      </c>
      <c r="BZ47" s="80" t="str">
        <f>IF(OR($A47="",NOT(ISNUMBER($G47))),"",IF(AND($F47&lt;=BZ$6,$G47&gt;=BZ$5),IF(BZ$5&gt;$N47,5,$K47)*10+IF(AND($F47&gt;=BZ$5,$F47&lt;=BZ$6),IF(AND($G47&gt;=BZ$5,$G47&lt;=BZ$6),5,IF($L47=1,2,1)),IF(AND($G47&gt;=BZ$5,$G47&lt;=BZ$6),IF($M47&gt;0,4,3),0)),IF(AND($D47&lt;=BZ$6,$E47&gt;=BZ$5),60,0)))</f>
        <v/>
      </c>
      <c r="CA47" s="80" t="str">
        <f>IF(OR($A47="",NOT(ISNUMBER($G47))),"",IF(AND($F47&lt;=CA$6,$G47&gt;=CA$5),IF(CA$5&gt;$N47,5,$K47)*10+IF(AND($F47&gt;=CA$5,$F47&lt;=CA$6),IF(AND($G47&gt;=CA$5,$G47&lt;=CA$6),5,IF($L47=1,2,1)),IF(AND($G47&gt;=CA$5,$G47&lt;=CA$6),IF($M47&gt;0,4,3),0)),IF(AND($D47&lt;=CA$6,$E47&gt;=CA$5),60,0)))</f>
        <v/>
      </c>
      <c r="CB47" s="80" t="str">
        <f>IF(OR($A47="",NOT(ISNUMBER($G47))),"",IF(AND($F47&lt;=CB$6,$G47&gt;=CB$5),IF(CB$5&gt;$N47,5,$K47)*10+IF(AND($F47&gt;=CB$5,$F47&lt;=CB$6),IF(AND($G47&gt;=CB$5,$G47&lt;=CB$6),5,IF($L47=1,2,1)),IF(AND($G47&gt;=CB$5,$G47&lt;=CB$6),IF($M47&gt;0,4,3),0)),IF(AND($D47&lt;=CB$6,$E47&gt;=CB$5),60,0)))</f>
        <v/>
      </c>
      <c r="CC47" s="80" t="str">
        <f>IF(OR($A47="",NOT(ISNUMBER($G47))),"",IF(AND($F47&lt;=CC$6,$G47&gt;=CC$5),IF(CC$5&gt;$N47,5,$K47)*10+IF(AND($F47&gt;=CC$5,$F47&lt;=CC$6),IF(AND($G47&gt;=CC$5,$G47&lt;=CC$6),5,IF($L47=1,2,1)),IF(AND($G47&gt;=CC$5,$G47&lt;=CC$6),IF($M47&gt;0,4,3),0)),IF(AND($D47&lt;=CC$6,$E47&gt;=CC$5),60,0)))</f>
        <v/>
      </c>
      <c r="CD47" s="80" t="str">
        <f>IF(OR($A47="",NOT(ISNUMBER($G47))),"",IF(AND($F47&lt;=CD$6,$G47&gt;=CD$5),IF(CD$5&gt;$N47,5,$K47)*10+IF(AND($F47&gt;=CD$5,$F47&lt;=CD$6),IF(AND($G47&gt;=CD$5,$G47&lt;=CD$6),5,IF($L47=1,2,1)),IF(AND($G47&gt;=CD$5,$G47&lt;=CD$6),IF($M47&gt;0,4,3),0)),IF(AND($D47&lt;=CD$6,$E47&gt;=CD$5),60,0)))</f>
        <v/>
      </c>
      <c r="CE47" s="80" t="str">
        <f>IF(OR($A47="",NOT(ISNUMBER($G47))),"",IF(AND($F47&lt;=CE$6,$G47&gt;=CE$5),IF(CE$5&gt;$N47,5,$K47)*10+IF(AND($F47&gt;=CE$5,$F47&lt;=CE$6),IF(AND($G47&gt;=CE$5,$G47&lt;=CE$6),5,IF($L47=1,2,1)),IF(AND($G47&gt;=CE$5,$G47&lt;=CE$6),IF($M47&gt;0,4,3),0)),IF(AND($D47&lt;=CE$6,$E47&gt;=CE$5),60,0)))</f>
        <v/>
      </c>
      <c r="CF47" s="80" t="str">
        <f>IF(OR($A47="",NOT(ISNUMBER($G47))),"",IF(AND($F47&lt;=CF$6,$G47&gt;=CF$5),IF(CF$5&gt;$N47,5,$K47)*10+IF(AND($F47&gt;=CF$5,$F47&lt;=CF$6),IF(AND($G47&gt;=CF$5,$G47&lt;=CF$6),5,IF($L47=1,2,1)),IF(AND($G47&gt;=CF$5,$G47&lt;=CF$6),IF($M47&gt;0,4,3),0)),IF(AND($D47&lt;=CF$6,$E47&gt;=CF$5),60,0)))</f>
        <v/>
      </c>
      <c r="CG47" s="80" t="str">
        <f>IF(OR($A47="",NOT(ISNUMBER($G47))),"",IF(AND($F47&lt;=CG$6,$G47&gt;=CG$5),IF(CG$5&gt;$N47,5,$K47)*10+IF(AND($F47&gt;=CG$5,$F47&lt;=CG$6),IF(AND($G47&gt;=CG$5,$G47&lt;=CG$6),5,IF($L47=1,2,1)),IF(AND($G47&gt;=CG$5,$G47&lt;=CG$6),IF($M47&gt;0,4,3),0)),IF(AND($D47&lt;=CG$6,$E47&gt;=CG$5),60,0)))</f>
        <v/>
      </c>
      <c r="CH47" s="80" t="str">
        <f>IF(OR($A47="",NOT(ISNUMBER($G47))),"",IF(AND($F47&lt;=CH$6,$G47&gt;=CH$5),IF(CH$5&gt;$N47,5,$K47)*10+IF(AND($F47&gt;=CH$5,$F47&lt;=CH$6),IF(AND($G47&gt;=CH$5,$G47&lt;=CH$6),5,IF($L47=1,2,1)),IF(AND($G47&gt;=CH$5,$G47&lt;=CH$6),IF($M47&gt;0,4,3),0)),IF(AND($D47&lt;=CH$6,$E47&gt;=CH$5),60,0)))</f>
        <v/>
      </c>
      <c r="CI47" s="80" t="str">
        <f>IF(OR($A47="",NOT(ISNUMBER($G47))),"",IF(AND($F47&lt;=CI$6,$G47&gt;=CI$5),IF(CI$5&gt;$N47,5,$K47)*10+IF(AND($F47&gt;=CI$5,$F47&lt;=CI$6),IF(AND($G47&gt;=CI$5,$G47&lt;=CI$6),5,IF($L47=1,2,1)),IF(AND($G47&gt;=CI$5,$G47&lt;=CI$6),IF($M47&gt;0,4,3),0)),IF(AND($D47&lt;=CI$6,$E47&gt;=CI$5),60,0)))</f>
        <v/>
      </c>
      <c r="CJ47" s="80" t="str">
        <f>IF(OR($A47="",NOT(ISNUMBER($G47))),"",IF(AND($F47&lt;=CJ$6,$G47&gt;=CJ$5),IF(CJ$5&gt;$N47,5,$K47)*10+IF(AND($F47&gt;=CJ$5,$F47&lt;=CJ$6),IF(AND($G47&gt;=CJ$5,$G47&lt;=CJ$6),5,IF($L47=1,2,1)),IF(AND($G47&gt;=CJ$5,$G47&lt;=CJ$6),IF($M47&gt;0,4,3),0)),IF(AND($D47&lt;=CJ$6,$E47&gt;=CJ$5),60,0)))</f>
        <v/>
      </c>
      <c r="CK47" s="80" t="str">
        <f>IF(OR($A47="",NOT(ISNUMBER($G47))),"",IF(AND($F47&lt;=CK$6,$G47&gt;=CK$5),IF(CK$5&gt;$N47,5,$K47)*10+IF(AND($F47&gt;=CK$5,$F47&lt;=CK$6),IF(AND($G47&gt;=CK$5,$G47&lt;=CK$6),5,IF($L47=1,2,1)),IF(AND($G47&gt;=CK$5,$G47&lt;=CK$6),IF($M47&gt;0,4,3),0)),IF(AND($D47&lt;=CK$6,$E47&gt;=CK$5),60,0)))</f>
        <v/>
      </c>
      <c r="CL47" s="80" t="str">
        <f>IF(OR($A47="",NOT(ISNUMBER($G47))),"",IF(AND($F47&lt;=CL$6,$G47&gt;=CL$5),IF(CL$5&gt;$N47,5,$K47)*10+IF(AND($F47&gt;=CL$5,$F47&lt;=CL$6),IF(AND($G47&gt;=CL$5,$G47&lt;=CL$6),5,IF($L47=1,2,1)),IF(AND($G47&gt;=CL$5,$G47&lt;=CL$6),IF($M47&gt;0,4,3),0)),IF(AND($D47&lt;=CL$6,$E47&gt;=CL$5),60,0)))</f>
        <v/>
      </c>
      <c r="CM47" s="80" t="str">
        <f>IF(OR($A47="",NOT(ISNUMBER($G47))),"",IF(AND($F47&lt;=CM$6,$G47&gt;=CM$5),IF(CM$5&gt;$N47,5,$K47)*10+IF(AND($F47&gt;=CM$5,$F47&lt;=CM$6),IF(AND($G47&gt;=CM$5,$G47&lt;=CM$6),5,IF($L47=1,2,1)),IF(AND($G47&gt;=CM$5,$G47&lt;=CM$6),IF($M47&gt;0,4,3),0)),IF(AND($D47&lt;=CM$6,$E47&gt;=CM$5),60,0)))</f>
        <v/>
      </c>
      <c r="CN47" s="80" t="str">
        <f>IF(OR($A47="",NOT(ISNUMBER($G47))),"",IF(AND($F47&lt;=CN$6,$G47&gt;=CN$5),IF(CN$5&gt;$N47,5,$K47)*10+IF(AND($F47&gt;=CN$5,$F47&lt;=CN$6),IF(AND($G47&gt;=CN$5,$G47&lt;=CN$6),5,IF($L47=1,2,1)),IF(AND($G47&gt;=CN$5,$G47&lt;=CN$6),IF($M47&gt;0,4,3),0)),IF(AND($D47&lt;=CN$6,$E47&gt;=CN$5),60,0)))</f>
        <v/>
      </c>
      <c r="CO47" s="80" t="str">
        <f>IF(OR($A47="",NOT(ISNUMBER($G47))),"",IF(AND($F47&lt;=CO$6,$G47&gt;=CO$5),IF(CO$5&gt;$N47,5,$K47)*10+IF(AND($F47&gt;=CO$5,$F47&lt;=CO$6),IF(AND($G47&gt;=CO$5,$G47&lt;=CO$6),5,IF($L47=1,2,1)),IF(AND($G47&gt;=CO$5,$G47&lt;=CO$6),IF($M47&gt;0,4,3),0)),IF(AND($D47&lt;=CO$6,$E47&gt;=CO$5),60,0)))</f>
        <v/>
      </c>
      <c r="CP47" s="80" t="str">
        <f>IF(OR($A47="",NOT(ISNUMBER($G47))),"",IF(AND($F47&lt;=CP$6,$G47&gt;=CP$5),IF(CP$5&gt;$N47,5,$K47)*10+IF(AND($F47&gt;=CP$5,$F47&lt;=CP$6),IF(AND($G47&gt;=CP$5,$G47&lt;=CP$6),5,IF($L47=1,2,1)),IF(AND($G47&gt;=CP$5,$G47&lt;=CP$6),IF($M47&gt;0,4,3),0)),IF(AND($D47&lt;=CP$6,$E47&gt;=CP$5),60,0)))</f>
        <v/>
      </c>
      <c r="CQ47" s="80" t="str">
        <f>IF(OR($A47="",NOT(ISNUMBER($G47))),"",IF(AND($F47&lt;=CQ$6,$G47&gt;=CQ$5),IF(CQ$5&gt;$N47,5,$K47)*10+IF(AND($F47&gt;=CQ$5,$F47&lt;=CQ$6),IF(AND($G47&gt;=CQ$5,$G47&lt;=CQ$6),5,IF($L47=1,2,1)),IF(AND($G47&gt;=CQ$5,$G47&lt;=CQ$6),IF($M47&gt;0,4,3),0)),IF(AND($D47&lt;=CQ$6,$E47&gt;=CQ$5),60,0)))</f>
        <v/>
      </c>
      <c r="CR47" s="80" t="str">
        <f>IF(OR($A47="",NOT(ISNUMBER($G47))),"",IF(AND($F47&lt;=CR$6,$G47&gt;=CR$5),IF(CR$5&gt;$N47,5,$K47)*10+IF(AND($F47&gt;=CR$5,$F47&lt;=CR$6),IF(AND($G47&gt;=CR$5,$G47&lt;=CR$6),5,IF($L47=1,2,1)),IF(AND($G47&gt;=CR$5,$G47&lt;=CR$6),IF($M47&gt;0,4,3),0)),IF(AND($D47&lt;=CR$6,$E47&gt;=CR$5),60,0)))</f>
        <v/>
      </c>
      <c r="CS47" s="80" t="str">
        <f>IF(OR($A47="",NOT(ISNUMBER($G47))),"",IF(AND($F47&lt;=CS$6,$G47&gt;=CS$5),IF(CS$5&gt;$N47,5,$K47)*10+IF(AND($F47&gt;=CS$5,$F47&lt;=CS$6),IF(AND($G47&gt;=CS$5,$G47&lt;=CS$6),5,IF($L47=1,2,1)),IF(AND($G47&gt;=CS$5,$G47&lt;=CS$6),IF($M47&gt;0,4,3),0)),IF(AND($D47&lt;=CS$6,$E47&gt;=CS$5),60,0)))</f>
        <v/>
      </c>
      <c r="CT47" s="80" t="str">
        <f>IF(OR($A47="",NOT(ISNUMBER($G47))),"",IF(AND($F47&lt;=CT$6,$G47&gt;=CT$5),IF(CT$5&gt;$N47,5,$K47)*10+IF(AND($F47&gt;=CT$5,$F47&lt;=CT$6),IF(AND($G47&gt;=CT$5,$G47&lt;=CT$6),5,IF($L47=1,2,1)),IF(AND($G47&gt;=CT$5,$G47&lt;=CT$6),IF($M47&gt;0,4,3),0)),IF(AND($D47&lt;=CT$6,$E47&gt;=CT$5),60,0)))</f>
        <v/>
      </c>
      <c r="CU47" s="80" t="str">
        <f>IF(OR($A47="",NOT(ISNUMBER($G47))),"",IF(AND($F47&lt;=CU$6,$G47&gt;=CU$5),IF(CU$5&gt;$N47,5,$K47)*10+IF(AND($F47&gt;=CU$5,$F47&lt;=CU$6),IF(AND($G47&gt;=CU$5,$G47&lt;=CU$6),5,IF($L47=1,2,1)),IF(AND($G47&gt;=CU$5,$G47&lt;=CU$6),IF($M47&gt;0,4,3),0)),IF(AND($D47&lt;=CU$6,$E47&gt;=CU$5),60,0)))</f>
        <v/>
      </c>
      <c r="CV47" s="80" t="str">
        <f>IF(OR($A47="",NOT(ISNUMBER($G47))),"",IF(AND($F47&lt;=CV$6,$G47&gt;=CV$5),IF(CV$5&gt;$N47,5,$K47)*10+IF(AND($F47&gt;=CV$5,$F47&lt;=CV$6),IF(AND($G47&gt;=CV$5,$G47&lt;=CV$6),5,IF($L47=1,2,1)),IF(AND($G47&gt;=CV$5,$G47&lt;=CV$6),IF($M47&gt;0,4,3),0)),IF(AND($D47&lt;=CV$6,$E47&gt;=CV$5),60,0)))</f>
        <v/>
      </c>
      <c r="CW47" s="80" t="str">
        <f>IF(OR($A47="",NOT(ISNUMBER($G47))),"",IF(AND($F47&lt;=CW$6,$G47&gt;=CW$5),IF(CW$5&gt;$N47,5,$K47)*10+IF(AND($F47&gt;=CW$5,$F47&lt;=CW$6),IF(AND($G47&gt;=CW$5,$G47&lt;=CW$6),5,IF($L47=1,2,1)),IF(AND($G47&gt;=CW$5,$G47&lt;=CW$6),IF($M47&gt;0,4,3),0)),IF(AND($D47&lt;=CW$6,$E47&gt;=CW$5),60,0)))</f>
        <v/>
      </c>
      <c r="CX47" s="80" t="str">
        <f>IF(OR($A47="",NOT(ISNUMBER($G47))),"",IF(AND($F47&lt;=CX$6,$G47&gt;=CX$5),IF(CX$5&gt;$N47,5,$K47)*10+IF(AND($F47&gt;=CX$5,$F47&lt;=CX$6),IF(AND($G47&gt;=CX$5,$G47&lt;=CX$6),5,IF($L47=1,2,1)),IF(AND($G47&gt;=CX$5,$G47&lt;=CX$6),IF($M47&gt;0,4,3),0)),IF(AND($D47&lt;=CX$6,$E47&gt;=CX$5),60,0)))</f>
        <v/>
      </c>
      <c r="CY47" s="80" t="str">
        <f>IF(OR($A47="",NOT(ISNUMBER($G47))),"",IF(AND($F47&lt;=CY$6,$G47&gt;=CY$5),IF(CY$5&gt;$N47,5,$K47)*10+IF(AND($F47&gt;=CY$5,$F47&lt;=CY$6),IF(AND($G47&gt;=CY$5,$G47&lt;=CY$6),5,IF($L47=1,2,1)),IF(AND($G47&gt;=CY$5,$G47&lt;=CY$6),IF($M47&gt;0,4,3),0)),IF(AND($D47&lt;=CY$6,$E47&gt;=CY$5),60,0)))</f>
        <v/>
      </c>
      <c r="CZ47" s="80" t="str">
        <f>IF(OR($A47="",NOT(ISNUMBER($G47))),"",IF(AND($F47&lt;=CZ$6,$G47&gt;=CZ$5),IF(CZ$5&gt;$N47,5,$K47)*10+IF(AND($F47&gt;=CZ$5,$F47&lt;=CZ$6),IF(AND($G47&gt;=CZ$5,$G47&lt;=CZ$6),5,IF($L47=1,2,1)),IF(AND($G47&gt;=CZ$5,$G47&lt;=CZ$6),IF($M47&gt;0,4,3),0)),IF(AND($D47&lt;=CZ$6,$E47&gt;=CZ$5),60,0)))</f>
        <v/>
      </c>
      <c r="DA47" s="80" t="str">
        <f>IF(OR($A47="",NOT(ISNUMBER($G47))),"",IF(AND($F47&lt;=DA$6,$G47&gt;=DA$5),IF(DA$5&gt;$N47,5,$K47)*10+IF(AND($F47&gt;=DA$5,$F47&lt;=DA$6),IF(AND($G47&gt;=DA$5,$G47&lt;=DA$6),5,IF($L47=1,2,1)),IF(AND($G47&gt;=DA$5,$G47&lt;=DA$6),IF($M47&gt;0,4,3),0)),IF(AND($D47&lt;=DA$6,$E47&gt;=DA$5),60,0)))</f>
        <v/>
      </c>
      <c r="DB47" s="80" t="str">
        <f>IF(OR($A47="",NOT(ISNUMBER($G47))),"",IF(AND($F47&lt;=DB$6,$G47&gt;=DB$5),IF(DB$5&gt;$N47,5,$K47)*10+IF(AND($F47&gt;=DB$5,$F47&lt;=DB$6),IF(AND($G47&gt;=DB$5,$G47&lt;=DB$6),5,IF($L47=1,2,1)),IF(AND($G47&gt;=DB$5,$G47&lt;=DB$6),IF($M47&gt;0,4,3),0)),IF(AND($D47&lt;=DB$6,$E47&gt;=DB$5),60,0)))</f>
        <v/>
      </c>
      <c r="DC47" s="80" t="str">
        <f>IF(OR($A47="",NOT(ISNUMBER($G47))),"",IF(AND($F47&lt;=DC$6,$G47&gt;=DC$5),IF(DC$5&gt;$N47,5,$K47)*10+IF(AND($F47&gt;=DC$5,$F47&lt;=DC$6),IF(AND($G47&gt;=DC$5,$G47&lt;=DC$6),5,IF($L47=1,2,1)),IF(AND($G47&gt;=DC$5,$G47&lt;=DC$6),IF($M47&gt;0,4,3),0)),IF(AND($D47&lt;=DC$6,$E47&gt;=DC$5),60,0)))</f>
        <v/>
      </c>
      <c r="DD47" s="80" t="str">
        <f>IF(OR($A47="",NOT(ISNUMBER($G47))),"",IF(AND($F47&lt;=DD$6,$G47&gt;=DD$5),IF(DD$5&gt;$N47,5,$K47)*10+IF(AND($F47&gt;=DD$5,$F47&lt;=DD$6),IF(AND($G47&gt;=DD$5,$G47&lt;=DD$6),5,IF($L47=1,2,1)),IF(AND($G47&gt;=DD$5,$G47&lt;=DD$6),IF($M47&gt;0,4,3),0)),IF(AND($D47&lt;=DD$6,$E47&gt;=DD$5),60,0)))</f>
        <v/>
      </c>
      <c r="DE47" s="80" t="str">
        <f>IF(OR($A47="",NOT(ISNUMBER($G47))),"",IF(AND($F47&lt;=DE$6,$G47&gt;=DE$5),IF(DE$5&gt;$N47,5,$K47)*10+IF(AND($F47&gt;=DE$5,$F47&lt;=DE$6),IF(AND($G47&gt;=DE$5,$G47&lt;=DE$6),5,IF($L47=1,2,1)),IF(AND($G47&gt;=DE$5,$G47&lt;=DE$6),IF($M47&gt;0,4,3),0)),IF(AND($D47&lt;=DE$6,$E47&gt;=DE$5),60,0)))</f>
        <v/>
      </c>
      <c r="DF47" s="80" t="str">
        <f>IF(OR($A47="",NOT(ISNUMBER($G47))),"",IF(AND($F47&lt;=DF$6,$G47&gt;=DF$5),IF(DF$5&gt;$N47,5,$K47)*10+IF(AND($F47&gt;=DF$5,$F47&lt;=DF$6),IF(AND($G47&gt;=DF$5,$G47&lt;=DF$6),5,IF($L47=1,2,1)),IF(AND($G47&gt;=DF$5,$G47&lt;=DF$6),IF($M47&gt;0,4,3),0)),IF(AND($D47&lt;=DF$6,$E47&gt;=DF$5),60,0)))</f>
        <v/>
      </c>
      <c r="DG47" s="80" t="str">
        <f>IF(OR($A47="",NOT(ISNUMBER($G47))),"",IF(AND($F47&lt;=DG$6,$G47&gt;=DG$5),IF(DG$5&gt;$N47,5,$K47)*10+IF(AND($F47&gt;=DG$5,$F47&lt;=DG$6),IF(AND($G47&gt;=DG$5,$G47&lt;=DG$6),5,IF($L47=1,2,1)),IF(AND($G47&gt;=DG$5,$G47&lt;=DG$6),IF($M47&gt;0,4,3),0)),IF(AND($D47&lt;=DG$6,$E47&gt;=DG$5),60,0)))</f>
        <v/>
      </c>
      <c r="DH47" s="80" t="str">
        <f>IF(OR($A47="",NOT(ISNUMBER($G47))),"",IF(AND($F47&lt;=DH$6,$G47&gt;=DH$5),IF(DH$5&gt;$N47,5,$K47)*10+IF(AND($F47&gt;=DH$5,$F47&lt;=DH$6),IF(AND($G47&gt;=DH$5,$G47&lt;=DH$6),5,IF($L47=1,2,1)),IF(AND($G47&gt;=DH$5,$G47&lt;=DH$6),IF($M47&gt;0,4,3),0)),IF(AND($D47&lt;=DH$6,$E47&gt;=DH$5),60,0)))</f>
        <v/>
      </c>
      <c r="DI47" s="80" t="str">
        <f>IF(OR($A47="",NOT(ISNUMBER($G47))),"",IF(AND($F47&lt;=DI$6,$G47&gt;=DI$5),IF(DI$5&gt;$N47,5,$K47)*10+IF(AND($F47&gt;=DI$5,$F47&lt;=DI$6),IF(AND($G47&gt;=DI$5,$G47&lt;=DI$6),5,IF($L47=1,2,1)),IF(AND($G47&gt;=DI$5,$G47&lt;=DI$6),IF($M47&gt;0,4,3),0)),IF(AND($D47&lt;=DI$6,$E47&gt;=DI$5),60,0)))</f>
        <v/>
      </c>
      <c r="DJ47" s="80" t="str">
        <f>IF(OR($A47="",NOT(ISNUMBER($G47))),"",IF(AND($F47&lt;=DJ$6,$G47&gt;=DJ$5),IF(DJ$5&gt;$N47,5,$K47)*10+IF(AND($F47&gt;=DJ$5,$F47&lt;=DJ$6),IF(AND($G47&gt;=DJ$5,$G47&lt;=DJ$6),5,IF($L47=1,2,1)),IF(AND($G47&gt;=DJ$5,$G47&lt;=DJ$6),IF($M47&gt;0,4,3),0)),IF(AND($D47&lt;=DJ$6,$E47&gt;=DJ$5),60,0)))</f>
        <v/>
      </c>
      <c r="DK47" s="80" t="str">
        <f>IF(OR($A47="",NOT(ISNUMBER($G47))),"",IF(AND($F47&lt;=DK$6,$G47&gt;=DK$5),IF(DK$5&gt;$N47,5,$K47)*10+IF(AND($F47&gt;=DK$5,$F47&lt;=DK$6),IF(AND($G47&gt;=DK$5,$G47&lt;=DK$6),5,IF($L47=1,2,1)),IF(AND($G47&gt;=DK$5,$G47&lt;=DK$6),IF($M47&gt;0,4,3),0)),IF(AND($D47&lt;=DK$6,$E47&gt;=DK$5),60,0)))</f>
        <v/>
      </c>
      <c r="DL47" s="80" t="str">
        <f>IF(OR($A47="",NOT(ISNUMBER($G47))),"",IF(AND($F47&lt;=DL$6,$G47&gt;=DL$5),IF(DL$5&gt;$N47,5,$K47)*10+IF(AND($F47&gt;=DL$5,$F47&lt;=DL$6),IF(AND($G47&gt;=DL$5,$G47&lt;=DL$6),5,IF($L47=1,2,1)),IF(AND($G47&gt;=DL$5,$G47&lt;=DL$6),IF($M47&gt;0,4,3),0)),IF(AND($D47&lt;=DL$6,$E47&gt;=DL$5),60,0)))</f>
        <v/>
      </c>
      <c r="DM47" s="80" t="str">
        <f>IF(OR($A47="",NOT(ISNUMBER($G47))),"",IF(AND($F47&lt;=DM$6,$G47&gt;=DM$5),IF(DM$5&gt;$N47,5,$K47)*10+IF(AND($F47&gt;=DM$5,$F47&lt;=DM$6),IF(AND($G47&gt;=DM$5,$G47&lt;=DM$6),5,IF($L47=1,2,1)),IF(AND($G47&gt;=DM$5,$G47&lt;=DM$6),IF($M47&gt;0,4,3),0)),IF(AND($D47&lt;=DM$6,$E47&gt;=DM$5),60,0)))</f>
        <v/>
      </c>
      <c r="DN47" s="80" t="str">
        <f>IF(OR($A47="",NOT(ISNUMBER($G47))),"",IF(AND($F47&lt;=DN$6,$G47&gt;=DN$5),IF(DN$5&gt;$N47,5,$K47)*10+IF(AND($F47&gt;=DN$5,$F47&lt;=DN$6),IF(AND($G47&gt;=DN$5,$G47&lt;=DN$6),5,IF($L47=1,2,1)),IF(AND($G47&gt;=DN$5,$G47&lt;=DN$6),IF($M47&gt;0,4,3),0)),IF(AND($D47&lt;=DN$6,$E47&gt;=DN$5),60,0)))</f>
        <v/>
      </c>
      <c r="DO47" s="80" t="str">
        <f>IF(OR($A47="",NOT(ISNUMBER($G47))),"",IF(AND($F47&lt;=DO$6,$G47&gt;=DO$5),IF(DO$5&gt;$N47,5,$K47)*10+IF(AND($F47&gt;=DO$5,$F47&lt;=DO$6),IF(AND($G47&gt;=DO$5,$G47&lt;=DO$6),5,IF($L47=1,2,1)),IF(AND($G47&gt;=DO$5,$G47&lt;=DO$6),IF($M47&gt;0,4,3),0)),IF(AND($D47&lt;=DO$6,$E47&gt;=DO$5),60,0)))</f>
        <v/>
      </c>
      <c r="DP47" s="80" t="str">
        <f>IF(OR($A47="",NOT(ISNUMBER($G47))),"",IF(AND($F47&lt;=DP$6,$G47&gt;=DP$5),IF(DP$5&gt;$N47,5,$K47)*10+IF(AND($F47&gt;=DP$5,$F47&lt;=DP$6),IF(AND($G47&gt;=DP$5,$G47&lt;=DP$6),5,IF($L47=1,2,1)),IF(AND($G47&gt;=DP$5,$G47&lt;=DP$6),IF($M47&gt;0,4,3),0)),IF(AND($D47&lt;=DP$6,$E47&gt;=DP$5),60,0)))</f>
        <v/>
      </c>
      <c r="DQ47" s="80" t="str">
        <f>IF(OR($A47="",NOT(ISNUMBER($G47))),"",IF(AND($F47&lt;=DQ$6,$G47&gt;=DQ$5),IF(DQ$5&gt;$N47,5,$K47)*10+IF(AND($F47&gt;=DQ$5,$F47&lt;=DQ$6),IF(AND($G47&gt;=DQ$5,$G47&lt;=DQ$6),5,IF($L47=1,2,1)),IF(AND($G47&gt;=DQ$5,$G47&lt;=DQ$6),IF($M47&gt;0,4,3),0)),IF(AND($D47&lt;=DQ$6,$E47&gt;=DQ$5),60,0)))</f>
        <v/>
      </c>
      <c r="DR47" s="80" t="str">
        <f>IF(OR($A47="",NOT(ISNUMBER($G47))),"",IF(AND($F47&lt;=DR$6,$G47&gt;=DR$5),IF(DR$5&gt;$N47,5,$K47)*10+IF(AND($F47&gt;=DR$5,$F47&lt;=DR$6),IF(AND($G47&gt;=DR$5,$G47&lt;=DR$6),5,IF($L47=1,2,1)),IF(AND($G47&gt;=DR$5,$G47&lt;=DR$6),IF($M47&gt;0,4,3),0)),IF(AND($D47&lt;=DR$6,$E47&gt;=DR$5),60,0)))</f>
        <v/>
      </c>
      <c r="DS47" s="80" t="str">
        <f>IF(OR($A47="",NOT(ISNUMBER($G47))),"",IF(AND($F47&lt;=DS$6,$G47&gt;=DS$5),IF(DS$5&gt;$N47,5,$K47)*10+IF(AND($F47&gt;=DS$5,$F47&lt;=DS$6),IF(AND($G47&gt;=DS$5,$G47&lt;=DS$6),5,IF($L47=1,2,1)),IF(AND($G47&gt;=DS$5,$G47&lt;=DS$6),IF($M47&gt;0,4,3),0)),IF(AND($D47&lt;=DS$6,$E47&gt;=DS$5),60,0)))</f>
        <v/>
      </c>
      <c r="DT47" s="80" t="str">
        <f>IF(OR($A47="",NOT(ISNUMBER($G47))),"",IF(AND($F47&lt;=DT$6,$G47&gt;=DT$5),IF(DT$5&gt;$N47,5,$K47)*10+IF(AND($F47&gt;=DT$5,$F47&lt;=DT$6),IF(AND($G47&gt;=DT$5,$G47&lt;=DT$6),5,IF($L47=1,2,1)),IF(AND($G47&gt;=DT$5,$G47&lt;=DT$6),IF($M47&gt;0,4,3),0)),IF(AND($D47&lt;=DT$6,$E47&gt;=DT$5),60,0)))</f>
        <v/>
      </c>
      <c r="DU47" s="80" t="str">
        <f>IF(OR($A47="",NOT(ISNUMBER($G47))),"",IF(AND($F47&lt;=DU$6,$G47&gt;=DU$5),IF(DU$5&gt;$N47,5,$K47)*10+IF(AND($F47&gt;=DU$5,$F47&lt;=DU$6),IF(AND($G47&gt;=DU$5,$G47&lt;=DU$6),5,IF($L47=1,2,1)),IF(AND($G47&gt;=DU$5,$G47&lt;=DU$6),IF($M47&gt;0,4,3),0)),IF(AND($D47&lt;=DU$6,$E47&gt;=DU$5),60,0)))</f>
        <v/>
      </c>
      <c r="DV47" s="80" t="str">
        <f>IF(OR($A47="",NOT(ISNUMBER($G47))),"",IF(AND($F47&lt;=DV$6,$G47&gt;=DV$5),IF(DV$5&gt;$N47,5,$K47)*10+IF(AND($F47&gt;=DV$5,$F47&lt;=DV$6),IF(AND($G47&gt;=DV$5,$G47&lt;=DV$6),5,IF($L47=1,2,1)),IF(AND($G47&gt;=DV$5,$G47&lt;=DV$6),IF($M47&gt;0,4,3),0)),IF(AND($D47&lt;=DV$6,$E47&gt;=DV$5),60,0)))</f>
        <v/>
      </c>
      <c r="DW47" s="80" t="str">
        <f>IF(OR($A47="",NOT(ISNUMBER($G47))),"",IF(AND($F47&lt;=DW$6,$G47&gt;=DW$5),IF(DW$5&gt;$N47,5,$K47)*10+IF(AND($F47&gt;=DW$5,$F47&lt;=DW$6),IF(AND($G47&gt;=DW$5,$G47&lt;=DW$6),5,IF($L47=1,2,1)),IF(AND($G47&gt;=DW$5,$G47&lt;=DW$6),IF($M47&gt;0,4,3),0)),IF(AND($D47&lt;=DW$6,$E47&gt;=DW$5),60,0)))</f>
        <v/>
      </c>
      <c r="DX47" s="80" t="str">
        <f>IF(OR($A47="",NOT(ISNUMBER($G47))),"",IF(AND($F47&lt;=DX$6,$G47&gt;=DX$5),IF(DX$5&gt;$N47,5,$K47)*10+IF(AND($F47&gt;=DX$5,$F47&lt;=DX$6),IF(AND($G47&gt;=DX$5,$G47&lt;=DX$6),5,IF($L47=1,2,1)),IF(AND($G47&gt;=DX$5,$G47&lt;=DX$6),IF($M47&gt;0,4,3),0)),IF(AND($D47&lt;=DX$6,$E47&gt;=DX$5),60,0)))</f>
        <v/>
      </c>
      <c r="DY47" s="80" t="str">
        <f>IF(OR($A47="",NOT(ISNUMBER($G47))),"",IF(AND($F47&lt;=DY$6,$G47&gt;=DY$5),IF(DY$5&gt;$N47,5,$K47)*10+IF(AND($F47&gt;=DY$5,$F47&lt;=DY$6),IF(AND($G47&gt;=DY$5,$G47&lt;=DY$6),5,IF($L47=1,2,1)),IF(AND($G47&gt;=DY$5,$G47&lt;=DY$6),IF($M47&gt;0,4,3),0)),IF(AND($D47&lt;=DY$6,$E47&gt;=DY$5),60,0)))</f>
        <v/>
      </c>
      <c r="DZ47" s="80" t="str">
        <f>IF(OR($A47="",NOT(ISNUMBER($G47))),"",IF(AND($F47&lt;=DZ$6,$G47&gt;=DZ$5),IF(DZ$5&gt;$N47,5,$K47)*10+IF(AND($F47&gt;=DZ$5,$F47&lt;=DZ$6),IF(AND($G47&gt;=DZ$5,$G47&lt;=DZ$6),5,IF($L47=1,2,1)),IF(AND($G47&gt;=DZ$5,$G47&lt;=DZ$6),IF($M47&gt;0,4,3),0)),IF(AND($D47&lt;=DZ$6,$E47&gt;=DZ$5),60,0)))</f>
        <v/>
      </c>
      <c r="EA47" s="80" t="str">
        <f>IF(OR($A47="",NOT(ISNUMBER($G47))),"",IF(AND($F47&lt;=EA$6,$G47&gt;=EA$5),IF(EA$5&gt;$N47,5,$K47)*10+IF(AND($F47&gt;=EA$5,$F47&lt;=EA$6),IF(AND($G47&gt;=EA$5,$G47&lt;=EA$6),5,IF($L47=1,2,1)),IF(AND($G47&gt;=EA$5,$G47&lt;=EA$6),IF($M47&gt;0,4,3),0)),IF(AND($D47&lt;=EA$6,$E47&gt;=EA$5),60,0)))</f>
        <v/>
      </c>
      <c r="EB47" s="80" t="str">
        <f>IF(OR($A47="",NOT(ISNUMBER($G47))),"",IF(AND($F47&lt;=EB$6,$G47&gt;=EB$5),IF(EB$5&gt;$N47,5,$K47)*10+IF(AND($F47&gt;=EB$5,$F47&lt;=EB$6),IF(AND($G47&gt;=EB$5,$G47&lt;=EB$6),5,IF($L47=1,2,1)),IF(AND($G47&gt;=EB$5,$G47&lt;=EB$6),IF($M47&gt;0,4,3),0)),IF(AND($D47&lt;=EB$6,$E47&gt;=EB$5),60,0)))</f>
        <v/>
      </c>
      <c r="EC47" s="80" t="str">
        <f>IF(OR($A47="",NOT(ISNUMBER($G47))),"",IF(AND($F47&lt;=EC$6,$G47&gt;=EC$5),IF(EC$5&gt;$N47,5,$K47)*10+IF(AND($F47&gt;=EC$5,$F47&lt;=EC$6),IF(AND($G47&gt;=EC$5,$G47&lt;=EC$6),5,IF($L47=1,2,1)),IF(AND($G47&gt;=EC$5,$G47&lt;=EC$6),IF($M47&gt;0,4,3),0)),IF(AND($D47&lt;=EC$6,$E47&gt;=EC$5),60,0)))</f>
        <v/>
      </c>
      <c r="ED47" s="80" t="str">
        <f>IF(OR($A47="",NOT(ISNUMBER($G47))),"",IF(AND($F47&lt;=ED$6,$G47&gt;=ED$5),IF(ED$5&gt;$N47,5,$K47)*10+IF(AND($F47&gt;=ED$5,$F47&lt;=ED$6),IF(AND($G47&gt;=ED$5,$G47&lt;=ED$6),5,IF($L47=1,2,1)),IF(AND($G47&gt;=ED$5,$G47&lt;=ED$6),IF($M47&gt;0,4,3),0)),IF(AND($D47&lt;=ED$6,$E47&gt;=ED$5),60,0)))</f>
        <v/>
      </c>
    </row>
    <row r="48" ht="18" customHeight="1">
      <c r="A48" s="52" t="str">
        <f>IF(Tasks!$B48="","",Tasks!$A48)</f>
        <v/>
      </c>
      <c r="B48" s="78" t="str">
        <f>IF(Tasks!$B48="","",Tasks!$B48)</f>
        <v/>
      </c>
      <c r="C48" s="25" t="str">
        <f>IF($B48="","",IF(AND(Tasks!$D48="",Tasks!$G48=""),"-",IF(Tasks!$D48="","",Tasks!$D48&amp;IF(OR(Tasks!$E48="",Tasks!$E48="FS"),IF(N(Tasks!$F48)=0,"","FS"),Tasks!$E48)&amp;IF(N(Tasks!$F48)=0,"",IF(Tasks!$F48&gt;0,"+","")&amp;Tasks!$F48))&amp;IF(AND(Tasks!$D48&lt;&gt;"",Tasks!$G48&lt;&gt;""),", ","")&amp;IF(Tasks!$G48="","",Tasks!$G48&amp;IF(OR(Tasks!$H48="",Tasks!$H48="FS"),IF(N(Tasks!$I48)=0,"","FS"),Tasks!$H48)&amp;IF(N(Tasks!$I48)=0,"",IF(Tasks!$I48&gt;0,"+","")&amp;Tasks!$I48))))</f>
        <v/>
      </c>
      <c r="D48" s="51" t="str">
        <f>IF(OR($B48="",Tasks!$Q48=""),"",Tasks!$Q48)</f>
        <v/>
      </c>
      <c r="E48" s="51" t="str">
        <f>IF(OR($B48="",Tasks!$R48=""),"",Tasks!$R48)</f>
        <v/>
      </c>
      <c r="F48" s="51" t="str">
        <f>IF(OR($B48="",Tasks!$S48=""),"",Tasks!$S48)</f>
        <v/>
      </c>
      <c r="G48" s="51" t="str">
        <f>IF(OR($B48="",Tasks!$T48=""),"",Tasks!$T48)</f>
        <v/>
      </c>
      <c r="H48" s="52" t="str">
        <f>IF($B48="","",Tasks!$AE48)</f>
        <v/>
      </c>
      <c r="I48" s="79" t="str">
        <f>IF($B48="","",Tasks!$AF48)</f>
        <v/>
      </c>
      <c r="J48" s="53" t="str">
        <f>IF(OR($B48="",Tasks!$V48=""),"",Tasks!$V48)</f>
        <v/>
      </c>
      <c r="K48" s="52" t="str">
        <f>IF($B48="","",Tasks!$AA48)</f>
        <v/>
      </c>
      <c r="L48" s="52" t="str">
        <f>IF($B48="","",Tasks!$AB48)</f>
        <v/>
      </c>
      <c r="M48" s="52" t="str">
        <f>IF($B48="","",Tasks!$Z48)</f>
        <v/>
      </c>
      <c r="N48" s="52" t="str">
        <f>IF(OR($B48="",Tasks!$AG48=""),"",Tasks!$AG48)</f>
        <v/>
      </c>
      <c r="O48" s="80" t="str">
        <f>IF(OR($A48="",NOT(ISNUMBER($G48))),"",IF(AND($F48&lt;=O$6,$G48&gt;=O$5),IF(O$5&gt;$N48,5,$K48)*10+IF(AND($F48&gt;=O$5,$F48&lt;=O$6),IF(AND($G48&gt;=O$5,$G48&lt;=O$6),5,IF($L48=1,2,1)),IF(AND($G48&gt;=O$5,$G48&lt;=O$6),IF($M48&gt;0,4,3),0)),IF(AND($D48&lt;=O$6,$E48&gt;=O$5),60,0)))</f>
        <v/>
      </c>
      <c r="P48" s="80" t="str">
        <f>IF(OR($A48="",NOT(ISNUMBER($G48))),"",IF(AND($F48&lt;=P$6,$G48&gt;=P$5),IF(P$5&gt;$N48,5,$K48)*10+IF(AND($F48&gt;=P$5,$F48&lt;=P$6),IF(AND($G48&gt;=P$5,$G48&lt;=P$6),5,IF($L48=1,2,1)),IF(AND($G48&gt;=P$5,$G48&lt;=P$6),IF($M48&gt;0,4,3),0)),IF(AND($D48&lt;=P$6,$E48&gt;=P$5),60,0)))</f>
        <v/>
      </c>
      <c r="Q48" s="80" t="str">
        <f>IF(OR($A48="",NOT(ISNUMBER($G48))),"",IF(AND($F48&lt;=Q$6,$G48&gt;=Q$5),IF(Q$5&gt;$N48,5,$K48)*10+IF(AND($F48&gt;=Q$5,$F48&lt;=Q$6),IF(AND($G48&gt;=Q$5,$G48&lt;=Q$6),5,IF($L48=1,2,1)),IF(AND($G48&gt;=Q$5,$G48&lt;=Q$6),IF($M48&gt;0,4,3),0)),IF(AND($D48&lt;=Q$6,$E48&gt;=Q$5),60,0)))</f>
        <v/>
      </c>
      <c r="R48" s="80" t="str">
        <f>IF(OR($A48="",NOT(ISNUMBER($G48))),"",IF(AND($F48&lt;=R$6,$G48&gt;=R$5),IF(R$5&gt;$N48,5,$K48)*10+IF(AND($F48&gt;=R$5,$F48&lt;=R$6),IF(AND($G48&gt;=R$5,$G48&lt;=R$6),5,IF($L48=1,2,1)),IF(AND($G48&gt;=R$5,$G48&lt;=R$6),IF($M48&gt;0,4,3),0)),IF(AND($D48&lt;=R$6,$E48&gt;=R$5),60,0)))</f>
        <v/>
      </c>
      <c r="S48" s="80" t="str">
        <f>IF(OR($A48="",NOT(ISNUMBER($G48))),"",IF(AND($F48&lt;=S$6,$G48&gt;=S$5),IF(S$5&gt;$N48,5,$K48)*10+IF(AND($F48&gt;=S$5,$F48&lt;=S$6),IF(AND($G48&gt;=S$5,$G48&lt;=S$6),5,IF($L48=1,2,1)),IF(AND($G48&gt;=S$5,$G48&lt;=S$6),IF($M48&gt;0,4,3),0)),IF(AND($D48&lt;=S$6,$E48&gt;=S$5),60,0)))</f>
        <v/>
      </c>
      <c r="T48" s="80" t="str">
        <f>IF(OR($A48="",NOT(ISNUMBER($G48))),"",IF(AND($F48&lt;=T$6,$G48&gt;=T$5),IF(T$5&gt;$N48,5,$K48)*10+IF(AND($F48&gt;=T$5,$F48&lt;=T$6),IF(AND($G48&gt;=T$5,$G48&lt;=T$6),5,IF($L48=1,2,1)),IF(AND($G48&gt;=T$5,$G48&lt;=T$6),IF($M48&gt;0,4,3),0)),IF(AND($D48&lt;=T$6,$E48&gt;=T$5),60,0)))</f>
        <v/>
      </c>
      <c r="U48" s="80" t="str">
        <f>IF(OR($A48="",NOT(ISNUMBER($G48))),"",IF(AND($F48&lt;=U$6,$G48&gt;=U$5),IF(U$5&gt;$N48,5,$K48)*10+IF(AND($F48&gt;=U$5,$F48&lt;=U$6),IF(AND($G48&gt;=U$5,$G48&lt;=U$6),5,IF($L48=1,2,1)),IF(AND($G48&gt;=U$5,$G48&lt;=U$6),IF($M48&gt;0,4,3),0)),IF(AND($D48&lt;=U$6,$E48&gt;=U$5),60,0)))</f>
        <v/>
      </c>
      <c r="V48" s="80" t="str">
        <f>IF(OR($A48="",NOT(ISNUMBER($G48))),"",IF(AND($F48&lt;=V$6,$G48&gt;=V$5),IF(V$5&gt;$N48,5,$K48)*10+IF(AND($F48&gt;=V$5,$F48&lt;=V$6),IF(AND($G48&gt;=V$5,$G48&lt;=V$6),5,IF($L48=1,2,1)),IF(AND($G48&gt;=V$5,$G48&lt;=V$6),IF($M48&gt;0,4,3),0)),IF(AND($D48&lt;=V$6,$E48&gt;=V$5),60,0)))</f>
        <v/>
      </c>
      <c r="W48" s="80" t="str">
        <f>IF(OR($A48="",NOT(ISNUMBER($G48))),"",IF(AND($F48&lt;=W$6,$G48&gt;=W$5),IF(W$5&gt;$N48,5,$K48)*10+IF(AND($F48&gt;=W$5,$F48&lt;=W$6),IF(AND($G48&gt;=W$5,$G48&lt;=W$6),5,IF($L48=1,2,1)),IF(AND($G48&gt;=W$5,$G48&lt;=W$6),IF($M48&gt;0,4,3),0)),IF(AND($D48&lt;=W$6,$E48&gt;=W$5),60,0)))</f>
        <v/>
      </c>
      <c r="X48" s="80" t="str">
        <f>IF(OR($A48="",NOT(ISNUMBER($G48))),"",IF(AND($F48&lt;=X$6,$G48&gt;=X$5),IF(X$5&gt;$N48,5,$K48)*10+IF(AND($F48&gt;=X$5,$F48&lt;=X$6),IF(AND($G48&gt;=X$5,$G48&lt;=X$6),5,IF($L48=1,2,1)),IF(AND($G48&gt;=X$5,$G48&lt;=X$6),IF($M48&gt;0,4,3),0)),IF(AND($D48&lt;=X$6,$E48&gt;=X$5),60,0)))</f>
        <v/>
      </c>
      <c r="Y48" s="80" t="str">
        <f>IF(OR($A48="",NOT(ISNUMBER($G48))),"",IF(AND($F48&lt;=Y$6,$G48&gt;=Y$5),IF(Y$5&gt;$N48,5,$K48)*10+IF(AND($F48&gt;=Y$5,$F48&lt;=Y$6),IF(AND($G48&gt;=Y$5,$G48&lt;=Y$6),5,IF($L48=1,2,1)),IF(AND($G48&gt;=Y$5,$G48&lt;=Y$6),IF($M48&gt;0,4,3),0)),IF(AND($D48&lt;=Y$6,$E48&gt;=Y$5),60,0)))</f>
        <v/>
      </c>
      <c r="Z48" s="80" t="str">
        <f>IF(OR($A48="",NOT(ISNUMBER($G48))),"",IF(AND($F48&lt;=Z$6,$G48&gt;=Z$5),IF(Z$5&gt;$N48,5,$K48)*10+IF(AND($F48&gt;=Z$5,$F48&lt;=Z$6),IF(AND($G48&gt;=Z$5,$G48&lt;=Z$6),5,IF($L48=1,2,1)),IF(AND($G48&gt;=Z$5,$G48&lt;=Z$6),IF($M48&gt;0,4,3),0)),IF(AND($D48&lt;=Z$6,$E48&gt;=Z$5),60,0)))</f>
        <v/>
      </c>
      <c r="AA48" s="80" t="str">
        <f>IF(OR($A48="",NOT(ISNUMBER($G48))),"",IF(AND($F48&lt;=AA$6,$G48&gt;=AA$5),IF(AA$5&gt;$N48,5,$K48)*10+IF(AND($F48&gt;=AA$5,$F48&lt;=AA$6),IF(AND($G48&gt;=AA$5,$G48&lt;=AA$6),5,IF($L48=1,2,1)),IF(AND($G48&gt;=AA$5,$G48&lt;=AA$6),IF($M48&gt;0,4,3),0)),IF(AND($D48&lt;=AA$6,$E48&gt;=AA$5),60,0)))</f>
        <v/>
      </c>
      <c r="AB48" s="80" t="str">
        <f>IF(OR($A48="",NOT(ISNUMBER($G48))),"",IF(AND($F48&lt;=AB$6,$G48&gt;=AB$5),IF(AB$5&gt;$N48,5,$K48)*10+IF(AND($F48&gt;=AB$5,$F48&lt;=AB$6),IF(AND($G48&gt;=AB$5,$G48&lt;=AB$6),5,IF($L48=1,2,1)),IF(AND($G48&gt;=AB$5,$G48&lt;=AB$6),IF($M48&gt;0,4,3),0)),IF(AND($D48&lt;=AB$6,$E48&gt;=AB$5),60,0)))</f>
        <v/>
      </c>
      <c r="AC48" s="80" t="str">
        <f>IF(OR($A48="",NOT(ISNUMBER($G48))),"",IF(AND($F48&lt;=AC$6,$G48&gt;=AC$5),IF(AC$5&gt;$N48,5,$K48)*10+IF(AND($F48&gt;=AC$5,$F48&lt;=AC$6),IF(AND($G48&gt;=AC$5,$G48&lt;=AC$6),5,IF($L48=1,2,1)),IF(AND($G48&gt;=AC$5,$G48&lt;=AC$6),IF($M48&gt;0,4,3),0)),IF(AND($D48&lt;=AC$6,$E48&gt;=AC$5),60,0)))</f>
        <v/>
      </c>
      <c r="AD48" s="80" t="str">
        <f>IF(OR($A48="",NOT(ISNUMBER($G48))),"",IF(AND($F48&lt;=AD$6,$G48&gt;=AD$5),IF(AD$5&gt;$N48,5,$K48)*10+IF(AND($F48&gt;=AD$5,$F48&lt;=AD$6),IF(AND($G48&gt;=AD$5,$G48&lt;=AD$6),5,IF($L48=1,2,1)),IF(AND($G48&gt;=AD$5,$G48&lt;=AD$6),IF($M48&gt;0,4,3),0)),IF(AND($D48&lt;=AD$6,$E48&gt;=AD$5),60,0)))</f>
        <v/>
      </c>
      <c r="AE48" s="80" t="str">
        <f>IF(OR($A48="",NOT(ISNUMBER($G48))),"",IF(AND($F48&lt;=AE$6,$G48&gt;=AE$5),IF(AE$5&gt;$N48,5,$K48)*10+IF(AND($F48&gt;=AE$5,$F48&lt;=AE$6),IF(AND($G48&gt;=AE$5,$G48&lt;=AE$6),5,IF($L48=1,2,1)),IF(AND($G48&gt;=AE$5,$G48&lt;=AE$6),IF($M48&gt;0,4,3),0)),IF(AND($D48&lt;=AE$6,$E48&gt;=AE$5),60,0)))</f>
        <v/>
      </c>
      <c r="AF48" s="80" t="str">
        <f>IF(OR($A48="",NOT(ISNUMBER($G48))),"",IF(AND($F48&lt;=AF$6,$G48&gt;=AF$5),IF(AF$5&gt;$N48,5,$K48)*10+IF(AND($F48&gt;=AF$5,$F48&lt;=AF$6),IF(AND($G48&gt;=AF$5,$G48&lt;=AF$6),5,IF($L48=1,2,1)),IF(AND($G48&gt;=AF$5,$G48&lt;=AF$6),IF($M48&gt;0,4,3),0)),IF(AND($D48&lt;=AF$6,$E48&gt;=AF$5),60,0)))</f>
        <v/>
      </c>
      <c r="AG48" s="80" t="str">
        <f>IF(OR($A48="",NOT(ISNUMBER($G48))),"",IF(AND($F48&lt;=AG$6,$G48&gt;=AG$5),IF(AG$5&gt;$N48,5,$K48)*10+IF(AND($F48&gt;=AG$5,$F48&lt;=AG$6),IF(AND($G48&gt;=AG$5,$G48&lt;=AG$6),5,IF($L48=1,2,1)),IF(AND($G48&gt;=AG$5,$G48&lt;=AG$6),IF($M48&gt;0,4,3),0)),IF(AND($D48&lt;=AG$6,$E48&gt;=AG$5),60,0)))</f>
        <v/>
      </c>
      <c r="AH48" s="80" t="str">
        <f>IF(OR($A48="",NOT(ISNUMBER($G48))),"",IF(AND($F48&lt;=AH$6,$G48&gt;=AH$5),IF(AH$5&gt;$N48,5,$K48)*10+IF(AND($F48&gt;=AH$5,$F48&lt;=AH$6),IF(AND($G48&gt;=AH$5,$G48&lt;=AH$6),5,IF($L48=1,2,1)),IF(AND($G48&gt;=AH$5,$G48&lt;=AH$6),IF($M48&gt;0,4,3),0)),IF(AND($D48&lt;=AH$6,$E48&gt;=AH$5),60,0)))</f>
        <v/>
      </c>
      <c r="AI48" s="80" t="str">
        <f>IF(OR($A48="",NOT(ISNUMBER($G48))),"",IF(AND($F48&lt;=AI$6,$G48&gt;=AI$5),IF(AI$5&gt;$N48,5,$K48)*10+IF(AND($F48&gt;=AI$5,$F48&lt;=AI$6),IF(AND($G48&gt;=AI$5,$G48&lt;=AI$6),5,IF($L48=1,2,1)),IF(AND($G48&gt;=AI$5,$G48&lt;=AI$6),IF($M48&gt;0,4,3),0)),IF(AND($D48&lt;=AI$6,$E48&gt;=AI$5),60,0)))</f>
        <v/>
      </c>
      <c r="AJ48" s="80" t="str">
        <f>IF(OR($A48="",NOT(ISNUMBER($G48))),"",IF(AND($F48&lt;=AJ$6,$G48&gt;=AJ$5),IF(AJ$5&gt;$N48,5,$K48)*10+IF(AND($F48&gt;=AJ$5,$F48&lt;=AJ$6),IF(AND($G48&gt;=AJ$5,$G48&lt;=AJ$6),5,IF($L48=1,2,1)),IF(AND($G48&gt;=AJ$5,$G48&lt;=AJ$6),IF($M48&gt;0,4,3),0)),IF(AND($D48&lt;=AJ$6,$E48&gt;=AJ$5),60,0)))</f>
        <v/>
      </c>
      <c r="AK48" s="80" t="str">
        <f>IF(OR($A48="",NOT(ISNUMBER($G48))),"",IF(AND($F48&lt;=AK$6,$G48&gt;=AK$5),IF(AK$5&gt;$N48,5,$K48)*10+IF(AND($F48&gt;=AK$5,$F48&lt;=AK$6),IF(AND($G48&gt;=AK$5,$G48&lt;=AK$6),5,IF($L48=1,2,1)),IF(AND($G48&gt;=AK$5,$G48&lt;=AK$6),IF($M48&gt;0,4,3),0)),IF(AND($D48&lt;=AK$6,$E48&gt;=AK$5),60,0)))</f>
        <v/>
      </c>
      <c r="AL48" s="80" t="str">
        <f>IF(OR($A48="",NOT(ISNUMBER($G48))),"",IF(AND($F48&lt;=AL$6,$G48&gt;=AL$5),IF(AL$5&gt;$N48,5,$K48)*10+IF(AND($F48&gt;=AL$5,$F48&lt;=AL$6),IF(AND($G48&gt;=AL$5,$G48&lt;=AL$6),5,IF($L48=1,2,1)),IF(AND($G48&gt;=AL$5,$G48&lt;=AL$6),IF($M48&gt;0,4,3),0)),IF(AND($D48&lt;=AL$6,$E48&gt;=AL$5),60,0)))</f>
        <v/>
      </c>
      <c r="AM48" s="80" t="str">
        <f>IF(OR($A48="",NOT(ISNUMBER($G48))),"",IF(AND($F48&lt;=AM$6,$G48&gt;=AM$5),IF(AM$5&gt;$N48,5,$K48)*10+IF(AND($F48&gt;=AM$5,$F48&lt;=AM$6),IF(AND($G48&gt;=AM$5,$G48&lt;=AM$6),5,IF($L48=1,2,1)),IF(AND($G48&gt;=AM$5,$G48&lt;=AM$6),IF($M48&gt;0,4,3),0)),IF(AND($D48&lt;=AM$6,$E48&gt;=AM$5),60,0)))</f>
        <v/>
      </c>
      <c r="AN48" s="80" t="str">
        <f>IF(OR($A48="",NOT(ISNUMBER($G48))),"",IF(AND($F48&lt;=AN$6,$G48&gt;=AN$5),IF(AN$5&gt;$N48,5,$K48)*10+IF(AND($F48&gt;=AN$5,$F48&lt;=AN$6),IF(AND($G48&gt;=AN$5,$G48&lt;=AN$6),5,IF($L48=1,2,1)),IF(AND($G48&gt;=AN$5,$G48&lt;=AN$6),IF($M48&gt;0,4,3),0)),IF(AND($D48&lt;=AN$6,$E48&gt;=AN$5),60,0)))</f>
        <v/>
      </c>
      <c r="AO48" s="80" t="str">
        <f>IF(OR($A48="",NOT(ISNUMBER($G48))),"",IF(AND($F48&lt;=AO$6,$G48&gt;=AO$5),IF(AO$5&gt;$N48,5,$K48)*10+IF(AND($F48&gt;=AO$5,$F48&lt;=AO$6),IF(AND($G48&gt;=AO$5,$G48&lt;=AO$6),5,IF($L48=1,2,1)),IF(AND($G48&gt;=AO$5,$G48&lt;=AO$6),IF($M48&gt;0,4,3),0)),IF(AND($D48&lt;=AO$6,$E48&gt;=AO$5),60,0)))</f>
        <v/>
      </c>
      <c r="AP48" s="80" t="str">
        <f>IF(OR($A48="",NOT(ISNUMBER($G48))),"",IF(AND($F48&lt;=AP$6,$G48&gt;=AP$5),IF(AP$5&gt;$N48,5,$K48)*10+IF(AND($F48&gt;=AP$5,$F48&lt;=AP$6),IF(AND($G48&gt;=AP$5,$G48&lt;=AP$6),5,IF($L48=1,2,1)),IF(AND($G48&gt;=AP$5,$G48&lt;=AP$6),IF($M48&gt;0,4,3),0)),IF(AND($D48&lt;=AP$6,$E48&gt;=AP$5),60,0)))</f>
        <v/>
      </c>
      <c r="AQ48" s="80" t="str">
        <f>IF(OR($A48="",NOT(ISNUMBER($G48))),"",IF(AND($F48&lt;=AQ$6,$G48&gt;=AQ$5),IF(AQ$5&gt;$N48,5,$K48)*10+IF(AND($F48&gt;=AQ$5,$F48&lt;=AQ$6),IF(AND($G48&gt;=AQ$5,$G48&lt;=AQ$6),5,IF($L48=1,2,1)),IF(AND($G48&gt;=AQ$5,$G48&lt;=AQ$6),IF($M48&gt;0,4,3),0)),IF(AND($D48&lt;=AQ$6,$E48&gt;=AQ$5),60,0)))</f>
        <v/>
      </c>
      <c r="AR48" s="80" t="str">
        <f>IF(OR($A48="",NOT(ISNUMBER($G48))),"",IF(AND($F48&lt;=AR$6,$G48&gt;=AR$5),IF(AR$5&gt;$N48,5,$K48)*10+IF(AND($F48&gt;=AR$5,$F48&lt;=AR$6),IF(AND($G48&gt;=AR$5,$G48&lt;=AR$6),5,IF($L48=1,2,1)),IF(AND($G48&gt;=AR$5,$G48&lt;=AR$6),IF($M48&gt;0,4,3),0)),IF(AND($D48&lt;=AR$6,$E48&gt;=AR$5),60,0)))</f>
        <v/>
      </c>
      <c r="AS48" s="80" t="str">
        <f>IF(OR($A48="",NOT(ISNUMBER($G48))),"",IF(AND($F48&lt;=AS$6,$G48&gt;=AS$5),IF(AS$5&gt;$N48,5,$K48)*10+IF(AND($F48&gt;=AS$5,$F48&lt;=AS$6),IF(AND($G48&gt;=AS$5,$G48&lt;=AS$6),5,IF($L48=1,2,1)),IF(AND($G48&gt;=AS$5,$G48&lt;=AS$6),IF($M48&gt;0,4,3),0)),IF(AND($D48&lt;=AS$6,$E48&gt;=AS$5),60,0)))</f>
        <v/>
      </c>
      <c r="AT48" s="80" t="str">
        <f>IF(OR($A48="",NOT(ISNUMBER($G48))),"",IF(AND($F48&lt;=AT$6,$G48&gt;=AT$5),IF(AT$5&gt;$N48,5,$K48)*10+IF(AND($F48&gt;=AT$5,$F48&lt;=AT$6),IF(AND($G48&gt;=AT$5,$G48&lt;=AT$6),5,IF($L48=1,2,1)),IF(AND($G48&gt;=AT$5,$G48&lt;=AT$6),IF($M48&gt;0,4,3),0)),IF(AND($D48&lt;=AT$6,$E48&gt;=AT$5),60,0)))</f>
        <v/>
      </c>
      <c r="AU48" s="80" t="str">
        <f>IF(OR($A48="",NOT(ISNUMBER($G48))),"",IF(AND($F48&lt;=AU$6,$G48&gt;=AU$5),IF(AU$5&gt;$N48,5,$K48)*10+IF(AND($F48&gt;=AU$5,$F48&lt;=AU$6),IF(AND($G48&gt;=AU$5,$G48&lt;=AU$6),5,IF($L48=1,2,1)),IF(AND($G48&gt;=AU$5,$G48&lt;=AU$6),IF($M48&gt;0,4,3),0)),IF(AND($D48&lt;=AU$6,$E48&gt;=AU$5),60,0)))</f>
        <v/>
      </c>
      <c r="AV48" s="80" t="str">
        <f>IF(OR($A48="",NOT(ISNUMBER($G48))),"",IF(AND($F48&lt;=AV$6,$G48&gt;=AV$5),IF(AV$5&gt;$N48,5,$K48)*10+IF(AND($F48&gt;=AV$5,$F48&lt;=AV$6),IF(AND($G48&gt;=AV$5,$G48&lt;=AV$6),5,IF($L48=1,2,1)),IF(AND($G48&gt;=AV$5,$G48&lt;=AV$6),IF($M48&gt;0,4,3),0)),IF(AND($D48&lt;=AV$6,$E48&gt;=AV$5),60,0)))</f>
        <v/>
      </c>
      <c r="AW48" s="80" t="str">
        <f>IF(OR($A48="",NOT(ISNUMBER($G48))),"",IF(AND($F48&lt;=AW$6,$G48&gt;=AW$5),IF(AW$5&gt;$N48,5,$K48)*10+IF(AND($F48&gt;=AW$5,$F48&lt;=AW$6),IF(AND($G48&gt;=AW$5,$G48&lt;=AW$6),5,IF($L48=1,2,1)),IF(AND($G48&gt;=AW$5,$G48&lt;=AW$6),IF($M48&gt;0,4,3),0)),IF(AND($D48&lt;=AW$6,$E48&gt;=AW$5),60,0)))</f>
        <v/>
      </c>
      <c r="AX48" s="80" t="str">
        <f>IF(OR($A48="",NOT(ISNUMBER($G48))),"",IF(AND($F48&lt;=AX$6,$G48&gt;=AX$5),IF(AX$5&gt;$N48,5,$K48)*10+IF(AND($F48&gt;=AX$5,$F48&lt;=AX$6),IF(AND($G48&gt;=AX$5,$G48&lt;=AX$6),5,IF($L48=1,2,1)),IF(AND($G48&gt;=AX$5,$G48&lt;=AX$6),IF($M48&gt;0,4,3),0)),IF(AND($D48&lt;=AX$6,$E48&gt;=AX$5),60,0)))</f>
        <v/>
      </c>
      <c r="AY48" s="80" t="str">
        <f>IF(OR($A48="",NOT(ISNUMBER($G48))),"",IF(AND($F48&lt;=AY$6,$G48&gt;=AY$5),IF(AY$5&gt;$N48,5,$K48)*10+IF(AND($F48&gt;=AY$5,$F48&lt;=AY$6),IF(AND($G48&gt;=AY$5,$G48&lt;=AY$6),5,IF($L48=1,2,1)),IF(AND($G48&gt;=AY$5,$G48&lt;=AY$6),IF($M48&gt;0,4,3),0)),IF(AND($D48&lt;=AY$6,$E48&gt;=AY$5),60,0)))</f>
        <v/>
      </c>
      <c r="AZ48" s="80" t="str">
        <f>IF(OR($A48="",NOT(ISNUMBER($G48))),"",IF(AND($F48&lt;=AZ$6,$G48&gt;=AZ$5),IF(AZ$5&gt;$N48,5,$K48)*10+IF(AND($F48&gt;=AZ$5,$F48&lt;=AZ$6),IF(AND($G48&gt;=AZ$5,$G48&lt;=AZ$6),5,IF($L48=1,2,1)),IF(AND($G48&gt;=AZ$5,$G48&lt;=AZ$6),IF($M48&gt;0,4,3),0)),IF(AND($D48&lt;=AZ$6,$E48&gt;=AZ$5),60,0)))</f>
        <v/>
      </c>
      <c r="BA48" s="80" t="str">
        <f>IF(OR($A48="",NOT(ISNUMBER($G48))),"",IF(AND($F48&lt;=BA$6,$G48&gt;=BA$5),IF(BA$5&gt;$N48,5,$K48)*10+IF(AND($F48&gt;=BA$5,$F48&lt;=BA$6),IF(AND($G48&gt;=BA$5,$G48&lt;=BA$6),5,IF($L48=1,2,1)),IF(AND($G48&gt;=BA$5,$G48&lt;=BA$6),IF($M48&gt;0,4,3),0)),IF(AND($D48&lt;=BA$6,$E48&gt;=BA$5),60,0)))</f>
        <v/>
      </c>
      <c r="BB48" s="80" t="str">
        <f>IF(OR($A48="",NOT(ISNUMBER($G48))),"",IF(AND($F48&lt;=BB$6,$G48&gt;=BB$5),IF(BB$5&gt;$N48,5,$K48)*10+IF(AND($F48&gt;=BB$5,$F48&lt;=BB$6),IF(AND($G48&gt;=BB$5,$G48&lt;=BB$6),5,IF($L48=1,2,1)),IF(AND($G48&gt;=BB$5,$G48&lt;=BB$6),IF($M48&gt;0,4,3),0)),IF(AND($D48&lt;=BB$6,$E48&gt;=BB$5),60,0)))</f>
        <v/>
      </c>
      <c r="BC48" s="80" t="str">
        <f>IF(OR($A48="",NOT(ISNUMBER($G48))),"",IF(AND($F48&lt;=BC$6,$G48&gt;=BC$5),IF(BC$5&gt;$N48,5,$K48)*10+IF(AND($F48&gt;=BC$5,$F48&lt;=BC$6),IF(AND($G48&gt;=BC$5,$G48&lt;=BC$6),5,IF($L48=1,2,1)),IF(AND($G48&gt;=BC$5,$G48&lt;=BC$6),IF($M48&gt;0,4,3),0)),IF(AND($D48&lt;=BC$6,$E48&gt;=BC$5),60,0)))</f>
        <v/>
      </c>
      <c r="BD48" s="80" t="str">
        <f>IF(OR($A48="",NOT(ISNUMBER($G48))),"",IF(AND($F48&lt;=BD$6,$G48&gt;=BD$5),IF(BD$5&gt;$N48,5,$K48)*10+IF(AND($F48&gt;=BD$5,$F48&lt;=BD$6),IF(AND($G48&gt;=BD$5,$G48&lt;=BD$6),5,IF($L48=1,2,1)),IF(AND($G48&gt;=BD$5,$G48&lt;=BD$6),IF($M48&gt;0,4,3),0)),IF(AND($D48&lt;=BD$6,$E48&gt;=BD$5),60,0)))</f>
        <v/>
      </c>
      <c r="BE48" s="80" t="str">
        <f>IF(OR($A48="",NOT(ISNUMBER($G48))),"",IF(AND($F48&lt;=BE$6,$G48&gt;=BE$5),IF(BE$5&gt;$N48,5,$K48)*10+IF(AND($F48&gt;=BE$5,$F48&lt;=BE$6),IF(AND($G48&gt;=BE$5,$G48&lt;=BE$6),5,IF($L48=1,2,1)),IF(AND($G48&gt;=BE$5,$G48&lt;=BE$6),IF($M48&gt;0,4,3),0)),IF(AND($D48&lt;=BE$6,$E48&gt;=BE$5),60,0)))</f>
        <v/>
      </c>
      <c r="BF48" s="80" t="str">
        <f>IF(OR($A48="",NOT(ISNUMBER($G48))),"",IF(AND($F48&lt;=BF$6,$G48&gt;=BF$5),IF(BF$5&gt;$N48,5,$K48)*10+IF(AND($F48&gt;=BF$5,$F48&lt;=BF$6),IF(AND($G48&gt;=BF$5,$G48&lt;=BF$6),5,IF($L48=1,2,1)),IF(AND($G48&gt;=BF$5,$G48&lt;=BF$6),IF($M48&gt;0,4,3),0)),IF(AND($D48&lt;=BF$6,$E48&gt;=BF$5),60,0)))</f>
        <v/>
      </c>
      <c r="BG48" s="80" t="str">
        <f>IF(OR($A48="",NOT(ISNUMBER($G48))),"",IF(AND($F48&lt;=BG$6,$G48&gt;=BG$5),IF(BG$5&gt;$N48,5,$K48)*10+IF(AND($F48&gt;=BG$5,$F48&lt;=BG$6),IF(AND($G48&gt;=BG$5,$G48&lt;=BG$6),5,IF($L48=1,2,1)),IF(AND($G48&gt;=BG$5,$G48&lt;=BG$6),IF($M48&gt;0,4,3),0)),IF(AND($D48&lt;=BG$6,$E48&gt;=BG$5),60,0)))</f>
        <v/>
      </c>
      <c r="BH48" s="80" t="str">
        <f>IF(OR($A48="",NOT(ISNUMBER($G48))),"",IF(AND($F48&lt;=BH$6,$G48&gt;=BH$5),IF(BH$5&gt;$N48,5,$K48)*10+IF(AND($F48&gt;=BH$5,$F48&lt;=BH$6),IF(AND($G48&gt;=BH$5,$G48&lt;=BH$6),5,IF($L48=1,2,1)),IF(AND($G48&gt;=BH$5,$G48&lt;=BH$6),IF($M48&gt;0,4,3),0)),IF(AND($D48&lt;=BH$6,$E48&gt;=BH$5),60,0)))</f>
        <v/>
      </c>
      <c r="BI48" s="80" t="str">
        <f>IF(OR($A48="",NOT(ISNUMBER($G48))),"",IF(AND($F48&lt;=BI$6,$G48&gt;=BI$5),IF(BI$5&gt;$N48,5,$K48)*10+IF(AND($F48&gt;=BI$5,$F48&lt;=BI$6),IF(AND($G48&gt;=BI$5,$G48&lt;=BI$6),5,IF($L48=1,2,1)),IF(AND($G48&gt;=BI$5,$G48&lt;=BI$6),IF($M48&gt;0,4,3),0)),IF(AND($D48&lt;=BI$6,$E48&gt;=BI$5),60,0)))</f>
        <v/>
      </c>
      <c r="BJ48" s="80" t="str">
        <f>IF(OR($A48="",NOT(ISNUMBER($G48))),"",IF(AND($F48&lt;=BJ$6,$G48&gt;=BJ$5),IF(BJ$5&gt;$N48,5,$K48)*10+IF(AND($F48&gt;=BJ$5,$F48&lt;=BJ$6),IF(AND($G48&gt;=BJ$5,$G48&lt;=BJ$6),5,IF($L48=1,2,1)),IF(AND($G48&gt;=BJ$5,$G48&lt;=BJ$6),IF($M48&gt;0,4,3),0)),IF(AND($D48&lt;=BJ$6,$E48&gt;=BJ$5),60,0)))</f>
        <v/>
      </c>
      <c r="BK48" s="80" t="str">
        <f>IF(OR($A48="",NOT(ISNUMBER($G48))),"",IF(AND($F48&lt;=BK$6,$G48&gt;=BK$5),IF(BK$5&gt;$N48,5,$K48)*10+IF(AND($F48&gt;=BK$5,$F48&lt;=BK$6),IF(AND($G48&gt;=BK$5,$G48&lt;=BK$6),5,IF($L48=1,2,1)),IF(AND($G48&gt;=BK$5,$G48&lt;=BK$6),IF($M48&gt;0,4,3),0)),IF(AND($D48&lt;=BK$6,$E48&gt;=BK$5),60,0)))</f>
        <v/>
      </c>
      <c r="BL48" s="80" t="str">
        <f>IF(OR($A48="",NOT(ISNUMBER($G48))),"",IF(AND($F48&lt;=BL$6,$G48&gt;=BL$5),IF(BL$5&gt;$N48,5,$K48)*10+IF(AND($F48&gt;=BL$5,$F48&lt;=BL$6),IF(AND($G48&gt;=BL$5,$G48&lt;=BL$6),5,IF($L48=1,2,1)),IF(AND($G48&gt;=BL$5,$G48&lt;=BL$6),IF($M48&gt;0,4,3),0)),IF(AND($D48&lt;=BL$6,$E48&gt;=BL$5),60,0)))</f>
        <v/>
      </c>
      <c r="BM48" s="80" t="str">
        <f>IF(OR($A48="",NOT(ISNUMBER($G48))),"",IF(AND($F48&lt;=BM$6,$G48&gt;=BM$5),IF(BM$5&gt;$N48,5,$K48)*10+IF(AND($F48&gt;=BM$5,$F48&lt;=BM$6),IF(AND($G48&gt;=BM$5,$G48&lt;=BM$6),5,IF($L48=1,2,1)),IF(AND($G48&gt;=BM$5,$G48&lt;=BM$6),IF($M48&gt;0,4,3),0)),IF(AND($D48&lt;=BM$6,$E48&gt;=BM$5),60,0)))</f>
        <v/>
      </c>
      <c r="BN48" s="80" t="str">
        <f>IF(OR($A48="",NOT(ISNUMBER($G48))),"",IF(AND($F48&lt;=BN$6,$G48&gt;=BN$5),IF(BN$5&gt;$N48,5,$K48)*10+IF(AND($F48&gt;=BN$5,$F48&lt;=BN$6),IF(AND($G48&gt;=BN$5,$G48&lt;=BN$6),5,IF($L48=1,2,1)),IF(AND($G48&gt;=BN$5,$G48&lt;=BN$6),IF($M48&gt;0,4,3),0)),IF(AND($D48&lt;=BN$6,$E48&gt;=BN$5),60,0)))</f>
        <v/>
      </c>
      <c r="BO48" s="80" t="str">
        <f>IF(OR($A48="",NOT(ISNUMBER($G48))),"",IF(AND($F48&lt;=BO$6,$G48&gt;=BO$5),IF(BO$5&gt;$N48,5,$K48)*10+IF(AND($F48&gt;=BO$5,$F48&lt;=BO$6),IF(AND($G48&gt;=BO$5,$G48&lt;=BO$6),5,IF($L48=1,2,1)),IF(AND($G48&gt;=BO$5,$G48&lt;=BO$6),IF($M48&gt;0,4,3),0)),IF(AND($D48&lt;=BO$6,$E48&gt;=BO$5),60,0)))</f>
        <v/>
      </c>
      <c r="BP48" s="80" t="str">
        <f>IF(OR($A48="",NOT(ISNUMBER($G48))),"",IF(AND($F48&lt;=BP$6,$G48&gt;=BP$5),IF(BP$5&gt;$N48,5,$K48)*10+IF(AND($F48&gt;=BP$5,$F48&lt;=BP$6),IF(AND($G48&gt;=BP$5,$G48&lt;=BP$6),5,IF($L48=1,2,1)),IF(AND($G48&gt;=BP$5,$G48&lt;=BP$6),IF($M48&gt;0,4,3),0)),IF(AND($D48&lt;=BP$6,$E48&gt;=BP$5),60,0)))</f>
        <v/>
      </c>
      <c r="BQ48" s="80" t="str">
        <f>IF(OR($A48="",NOT(ISNUMBER($G48))),"",IF(AND($F48&lt;=BQ$6,$G48&gt;=BQ$5),IF(BQ$5&gt;$N48,5,$K48)*10+IF(AND($F48&gt;=BQ$5,$F48&lt;=BQ$6),IF(AND($G48&gt;=BQ$5,$G48&lt;=BQ$6),5,IF($L48=1,2,1)),IF(AND($G48&gt;=BQ$5,$G48&lt;=BQ$6),IF($M48&gt;0,4,3),0)),IF(AND($D48&lt;=BQ$6,$E48&gt;=BQ$5),60,0)))</f>
        <v/>
      </c>
      <c r="BR48" s="80" t="str">
        <f>IF(OR($A48="",NOT(ISNUMBER($G48))),"",IF(AND($F48&lt;=BR$6,$G48&gt;=BR$5),IF(BR$5&gt;$N48,5,$K48)*10+IF(AND($F48&gt;=BR$5,$F48&lt;=BR$6),IF(AND($G48&gt;=BR$5,$G48&lt;=BR$6),5,IF($L48=1,2,1)),IF(AND($G48&gt;=BR$5,$G48&lt;=BR$6),IF($M48&gt;0,4,3),0)),IF(AND($D48&lt;=BR$6,$E48&gt;=BR$5),60,0)))</f>
        <v/>
      </c>
      <c r="BS48" s="80" t="str">
        <f>IF(OR($A48="",NOT(ISNUMBER($G48))),"",IF(AND($F48&lt;=BS$6,$G48&gt;=BS$5),IF(BS$5&gt;$N48,5,$K48)*10+IF(AND($F48&gt;=BS$5,$F48&lt;=BS$6),IF(AND($G48&gt;=BS$5,$G48&lt;=BS$6),5,IF($L48=1,2,1)),IF(AND($G48&gt;=BS$5,$G48&lt;=BS$6),IF($M48&gt;0,4,3),0)),IF(AND($D48&lt;=BS$6,$E48&gt;=BS$5),60,0)))</f>
        <v/>
      </c>
      <c r="BT48" s="80" t="str">
        <f>IF(OR($A48="",NOT(ISNUMBER($G48))),"",IF(AND($F48&lt;=BT$6,$G48&gt;=BT$5),IF(BT$5&gt;$N48,5,$K48)*10+IF(AND($F48&gt;=BT$5,$F48&lt;=BT$6),IF(AND($G48&gt;=BT$5,$G48&lt;=BT$6),5,IF($L48=1,2,1)),IF(AND($G48&gt;=BT$5,$G48&lt;=BT$6),IF($M48&gt;0,4,3),0)),IF(AND($D48&lt;=BT$6,$E48&gt;=BT$5),60,0)))</f>
        <v/>
      </c>
      <c r="BU48" s="80" t="str">
        <f>IF(OR($A48="",NOT(ISNUMBER($G48))),"",IF(AND($F48&lt;=BU$6,$G48&gt;=BU$5),IF(BU$5&gt;$N48,5,$K48)*10+IF(AND($F48&gt;=BU$5,$F48&lt;=BU$6),IF(AND($G48&gt;=BU$5,$G48&lt;=BU$6),5,IF($L48=1,2,1)),IF(AND($G48&gt;=BU$5,$G48&lt;=BU$6),IF($M48&gt;0,4,3),0)),IF(AND($D48&lt;=BU$6,$E48&gt;=BU$5),60,0)))</f>
        <v/>
      </c>
      <c r="BV48" s="80" t="str">
        <f>IF(OR($A48="",NOT(ISNUMBER($G48))),"",IF(AND($F48&lt;=BV$6,$G48&gt;=BV$5),IF(BV$5&gt;$N48,5,$K48)*10+IF(AND($F48&gt;=BV$5,$F48&lt;=BV$6),IF(AND($G48&gt;=BV$5,$G48&lt;=BV$6),5,IF($L48=1,2,1)),IF(AND($G48&gt;=BV$5,$G48&lt;=BV$6),IF($M48&gt;0,4,3),0)),IF(AND($D48&lt;=BV$6,$E48&gt;=BV$5),60,0)))</f>
        <v/>
      </c>
      <c r="BW48" s="80" t="str">
        <f>IF(OR($A48="",NOT(ISNUMBER($G48))),"",IF(AND($F48&lt;=BW$6,$G48&gt;=BW$5),IF(BW$5&gt;$N48,5,$K48)*10+IF(AND($F48&gt;=BW$5,$F48&lt;=BW$6),IF(AND($G48&gt;=BW$5,$G48&lt;=BW$6),5,IF($L48=1,2,1)),IF(AND($G48&gt;=BW$5,$G48&lt;=BW$6),IF($M48&gt;0,4,3),0)),IF(AND($D48&lt;=BW$6,$E48&gt;=BW$5),60,0)))</f>
        <v/>
      </c>
      <c r="BX48" s="80" t="str">
        <f>IF(OR($A48="",NOT(ISNUMBER($G48))),"",IF(AND($F48&lt;=BX$6,$G48&gt;=BX$5),IF(BX$5&gt;$N48,5,$K48)*10+IF(AND($F48&gt;=BX$5,$F48&lt;=BX$6),IF(AND($G48&gt;=BX$5,$G48&lt;=BX$6),5,IF($L48=1,2,1)),IF(AND($G48&gt;=BX$5,$G48&lt;=BX$6),IF($M48&gt;0,4,3),0)),IF(AND($D48&lt;=BX$6,$E48&gt;=BX$5),60,0)))</f>
        <v/>
      </c>
      <c r="BY48" s="80" t="str">
        <f>IF(OR($A48="",NOT(ISNUMBER($G48))),"",IF(AND($F48&lt;=BY$6,$G48&gt;=BY$5),IF(BY$5&gt;$N48,5,$K48)*10+IF(AND($F48&gt;=BY$5,$F48&lt;=BY$6),IF(AND($G48&gt;=BY$5,$G48&lt;=BY$6),5,IF($L48=1,2,1)),IF(AND($G48&gt;=BY$5,$G48&lt;=BY$6),IF($M48&gt;0,4,3),0)),IF(AND($D48&lt;=BY$6,$E48&gt;=BY$5),60,0)))</f>
        <v/>
      </c>
      <c r="BZ48" s="80" t="str">
        <f>IF(OR($A48="",NOT(ISNUMBER($G48))),"",IF(AND($F48&lt;=BZ$6,$G48&gt;=BZ$5),IF(BZ$5&gt;$N48,5,$K48)*10+IF(AND($F48&gt;=BZ$5,$F48&lt;=BZ$6),IF(AND($G48&gt;=BZ$5,$G48&lt;=BZ$6),5,IF($L48=1,2,1)),IF(AND($G48&gt;=BZ$5,$G48&lt;=BZ$6),IF($M48&gt;0,4,3),0)),IF(AND($D48&lt;=BZ$6,$E48&gt;=BZ$5),60,0)))</f>
        <v/>
      </c>
      <c r="CA48" s="80" t="str">
        <f>IF(OR($A48="",NOT(ISNUMBER($G48))),"",IF(AND($F48&lt;=CA$6,$G48&gt;=CA$5),IF(CA$5&gt;$N48,5,$K48)*10+IF(AND($F48&gt;=CA$5,$F48&lt;=CA$6),IF(AND($G48&gt;=CA$5,$G48&lt;=CA$6),5,IF($L48=1,2,1)),IF(AND($G48&gt;=CA$5,$G48&lt;=CA$6),IF($M48&gt;0,4,3),0)),IF(AND($D48&lt;=CA$6,$E48&gt;=CA$5),60,0)))</f>
        <v/>
      </c>
      <c r="CB48" s="80" t="str">
        <f>IF(OR($A48="",NOT(ISNUMBER($G48))),"",IF(AND($F48&lt;=CB$6,$G48&gt;=CB$5),IF(CB$5&gt;$N48,5,$K48)*10+IF(AND($F48&gt;=CB$5,$F48&lt;=CB$6),IF(AND($G48&gt;=CB$5,$G48&lt;=CB$6),5,IF($L48=1,2,1)),IF(AND($G48&gt;=CB$5,$G48&lt;=CB$6),IF($M48&gt;0,4,3),0)),IF(AND($D48&lt;=CB$6,$E48&gt;=CB$5),60,0)))</f>
        <v/>
      </c>
      <c r="CC48" s="80" t="str">
        <f>IF(OR($A48="",NOT(ISNUMBER($G48))),"",IF(AND($F48&lt;=CC$6,$G48&gt;=CC$5),IF(CC$5&gt;$N48,5,$K48)*10+IF(AND($F48&gt;=CC$5,$F48&lt;=CC$6),IF(AND($G48&gt;=CC$5,$G48&lt;=CC$6),5,IF($L48=1,2,1)),IF(AND($G48&gt;=CC$5,$G48&lt;=CC$6),IF($M48&gt;0,4,3),0)),IF(AND($D48&lt;=CC$6,$E48&gt;=CC$5),60,0)))</f>
        <v/>
      </c>
      <c r="CD48" s="80" t="str">
        <f>IF(OR($A48="",NOT(ISNUMBER($G48))),"",IF(AND($F48&lt;=CD$6,$G48&gt;=CD$5),IF(CD$5&gt;$N48,5,$K48)*10+IF(AND($F48&gt;=CD$5,$F48&lt;=CD$6),IF(AND($G48&gt;=CD$5,$G48&lt;=CD$6),5,IF($L48=1,2,1)),IF(AND($G48&gt;=CD$5,$G48&lt;=CD$6),IF($M48&gt;0,4,3),0)),IF(AND($D48&lt;=CD$6,$E48&gt;=CD$5),60,0)))</f>
        <v/>
      </c>
      <c r="CE48" s="80" t="str">
        <f>IF(OR($A48="",NOT(ISNUMBER($G48))),"",IF(AND($F48&lt;=CE$6,$G48&gt;=CE$5),IF(CE$5&gt;$N48,5,$K48)*10+IF(AND($F48&gt;=CE$5,$F48&lt;=CE$6),IF(AND($G48&gt;=CE$5,$G48&lt;=CE$6),5,IF($L48=1,2,1)),IF(AND($G48&gt;=CE$5,$G48&lt;=CE$6),IF($M48&gt;0,4,3),0)),IF(AND($D48&lt;=CE$6,$E48&gt;=CE$5),60,0)))</f>
        <v/>
      </c>
      <c r="CF48" s="80" t="str">
        <f>IF(OR($A48="",NOT(ISNUMBER($G48))),"",IF(AND($F48&lt;=CF$6,$G48&gt;=CF$5),IF(CF$5&gt;$N48,5,$K48)*10+IF(AND($F48&gt;=CF$5,$F48&lt;=CF$6),IF(AND($G48&gt;=CF$5,$G48&lt;=CF$6),5,IF($L48=1,2,1)),IF(AND($G48&gt;=CF$5,$G48&lt;=CF$6),IF($M48&gt;0,4,3),0)),IF(AND($D48&lt;=CF$6,$E48&gt;=CF$5),60,0)))</f>
        <v/>
      </c>
      <c r="CG48" s="80" t="str">
        <f>IF(OR($A48="",NOT(ISNUMBER($G48))),"",IF(AND($F48&lt;=CG$6,$G48&gt;=CG$5),IF(CG$5&gt;$N48,5,$K48)*10+IF(AND($F48&gt;=CG$5,$F48&lt;=CG$6),IF(AND($G48&gt;=CG$5,$G48&lt;=CG$6),5,IF($L48=1,2,1)),IF(AND($G48&gt;=CG$5,$G48&lt;=CG$6),IF($M48&gt;0,4,3),0)),IF(AND($D48&lt;=CG$6,$E48&gt;=CG$5),60,0)))</f>
        <v/>
      </c>
      <c r="CH48" s="80" t="str">
        <f>IF(OR($A48="",NOT(ISNUMBER($G48))),"",IF(AND($F48&lt;=CH$6,$G48&gt;=CH$5),IF(CH$5&gt;$N48,5,$K48)*10+IF(AND($F48&gt;=CH$5,$F48&lt;=CH$6),IF(AND($G48&gt;=CH$5,$G48&lt;=CH$6),5,IF($L48=1,2,1)),IF(AND($G48&gt;=CH$5,$G48&lt;=CH$6),IF($M48&gt;0,4,3),0)),IF(AND($D48&lt;=CH$6,$E48&gt;=CH$5),60,0)))</f>
        <v/>
      </c>
      <c r="CI48" s="80" t="str">
        <f>IF(OR($A48="",NOT(ISNUMBER($G48))),"",IF(AND($F48&lt;=CI$6,$G48&gt;=CI$5),IF(CI$5&gt;$N48,5,$K48)*10+IF(AND($F48&gt;=CI$5,$F48&lt;=CI$6),IF(AND($G48&gt;=CI$5,$G48&lt;=CI$6),5,IF($L48=1,2,1)),IF(AND($G48&gt;=CI$5,$G48&lt;=CI$6),IF($M48&gt;0,4,3),0)),IF(AND($D48&lt;=CI$6,$E48&gt;=CI$5),60,0)))</f>
        <v/>
      </c>
      <c r="CJ48" s="80" t="str">
        <f>IF(OR($A48="",NOT(ISNUMBER($G48))),"",IF(AND($F48&lt;=CJ$6,$G48&gt;=CJ$5),IF(CJ$5&gt;$N48,5,$K48)*10+IF(AND($F48&gt;=CJ$5,$F48&lt;=CJ$6),IF(AND($G48&gt;=CJ$5,$G48&lt;=CJ$6),5,IF($L48=1,2,1)),IF(AND($G48&gt;=CJ$5,$G48&lt;=CJ$6),IF($M48&gt;0,4,3),0)),IF(AND($D48&lt;=CJ$6,$E48&gt;=CJ$5),60,0)))</f>
        <v/>
      </c>
      <c r="CK48" s="80" t="str">
        <f>IF(OR($A48="",NOT(ISNUMBER($G48))),"",IF(AND($F48&lt;=CK$6,$G48&gt;=CK$5),IF(CK$5&gt;$N48,5,$K48)*10+IF(AND($F48&gt;=CK$5,$F48&lt;=CK$6),IF(AND($G48&gt;=CK$5,$G48&lt;=CK$6),5,IF($L48=1,2,1)),IF(AND($G48&gt;=CK$5,$G48&lt;=CK$6),IF($M48&gt;0,4,3),0)),IF(AND($D48&lt;=CK$6,$E48&gt;=CK$5),60,0)))</f>
        <v/>
      </c>
      <c r="CL48" s="80" t="str">
        <f>IF(OR($A48="",NOT(ISNUMBER($G48))),"",IF(AND($F48&lt;=CL$6,$G48&gt;=CL$5),IF(CL$5&gt;$N48,5,$K48)*10+IF(AND($F48&gt;=CL$5,$F48&lt;=CL$6),IF(AND($G48&gt;=CL$5,$G48&lt;=CL$6),5,IF($L48=1,2,1)),IF(AND($G48&gt;=CL$5,$G48&lt;=CL$6),IF($M48&gt;0,4,3),0)),IF(AND($D48&lt;=CL$6,$E48&gt;=CL$5),60,0)))</f>
        <v/>
      </c>
      <c r="CM48" s="80" t="str">
        <f>IF(OR($A48="",NOT(ISNUMBER($G48))),"",IF(AND($F48&lt;=CM$6,$G48&gt;=CM$5),IF(CM$5&gt;$N48,5,$K48)*10+IF(AND($F48&gt;=CM$5,$F48&lt;=CM$6),IF(AND($G48&gt;=CM$5,$G48&lt;=CM$6),5,IF($L48=1,2,1)),IF(AND($G48&gt;=CM$5,$G48&lt;=CM$6),IF($M48&gt;0,4,3),0)),IF(AND($D48&lt;=CM$6,$E48&gt;=CM$5),60,0)))</f>
        <v/>
      </c>
      <c r="CN48" s="80" t="str">
        <f>IF(OR($A48="",NOT(ISNUMBER($G48))),"",IF(AND($F48&lt;=CN$6,$G48&gt;=CN$5),IF(CN$5&gt;$N48,5,$K48)*10+IF(AND($F48&gt;=CN$5,$F48&lt;=CN$6),IF(AND($G48&gt;=CN$5,$G48&lt;=CN$6),5,IF($L48=1,2,1)),IF(AND($G48&gt;=CN$5,$G48&lt;=CN$6),IF($M48&gt;0,4,3),0)),IF(AND($D48&lt;=CN$6,$E48&gt;=CN$5),60,0)))</f>
        <v/>
      </c>
      <c r="CO48" s="80" t="str">
        <f>IF(OR($A48="",NOT(ISNUMBER($G48))),"",IF(AND($F48&lt;=CO$6,$G48&gt;=CO$5),IF(CO$5&gt;$N48,5,$K48)*10+IF(AND($F48&gt;=CO$5,$F48&lt;=CO$6),IF(AND($G48&gt;=CO$5,$G48&lt;=CO$6),5,IF($L48=1,2,1)),IF(AND($G48&gt;=CO$5,$G48&lt;=CO$6),IF($M48&gt;0,4,3),0)),IF(AND($D48&lt;=CO$6,$E48&gt;=CO$5),60,0)))</f>
        <v/>
      </c>
      <c r="CP48" s="80" t="str">
        <f>IF(OR($A48="",NOT(ISNUMBER($G48))),"",IF(AND($F48&lt;=CP$6,$G48&gt;=CP$5),IF(CP$5&gt;$N48,5,$K48)*10+IF(AND($F48&gt;=CP$5,$F48&lt;=CP$6),IF(AND($G48&gt;=CP$5,$G48&lt;=CP$6),5,IF($L48=1,2,1)),IF(AND($G48&gt;=CP$5,$G48&lt;=CP$6),IF($M48&gt;0,4,3),0)),IF(AND($D48&lt;=CP$6,$E48&gt;=CP$5),60,0)))</f>
        <v/>
      </c>
      <c r="CQ48" s="80" t="str">
        <f>IF(OR($A48="",NOT(ISNUMBER($G48))),"",IF(AND($F48&lt;=CQ$6,$G48&gt;=CQ$5),IF(CQ$5&gt;$N48,5,$K48)*10+IF(AND($F48&gt;=CQ$5,$F48&lt;=CQ$6),IF(AND($G48&gt;=CQ$5,$G48&lt;=CQ$6),5,IF($L48=1,2,1)),IF(AND($G48&gt;=CQ$5,$G48&lt;=CQ$6),IF($M48&gt;0,4,3),0)),IF(AND($D48&lt;=CQ$6,$E48&gt;=CQ$5),60,0)))</f>
        <v/>
      </c>
      <c r="CR48" s="80" t="str">
        <f>IF(OR($A48="",NOT(ISNUMBER($G48))),"",IF(AND($F48&lt;=CR$6,$G48&gt;=CR$5),IF(CR$5&gt;$N48,5,$K48)*10+IF(AND($F48&gt;=CR$5,$F48&lt;=CR$6),IF(AND($G48&gt;=CR$5,$G48&lt;=CR$6),5,IF($L48=1,2,1)),IF(AND($G48&gt;=CR$5,$G48&lt;=CR$6),IF($M48&gt;0,4,3),0)),IF(AND($D48&lt;=CR$6,$E48&gt;=CR$5),60,0)))</f>
        <v/>
      </c>
      <c r="CS48" s="80" t="str">
        <f>IF(OR($A48="",NOT(ISNUMBER($G48))),"",IF(AND($F48&lt;=CS$6,$G48&gt;=CS$5),IF(CS$5&gt;$N48,5,$K48)*10+IF(AND($F48&gt;=CS$5,$F48&lt;=CS$6),IF(AND($G48&gt;=CS$5,$G48&lt;=CS$6),5,IF($L48=1,2,1)),IF(AND($G48&gt;=CS$5,$G48&lt;=CS$6),IF($M48&gt;0,4,3),0)),IF(AND($D48&lt;=CS$6,$E48&gt;=CS$5),60,0)))</f>
        <v/>
      </c>
      <c r="CT48" s="80" t="str">
        <f>IF(OR($A48="",NOT(ISNUMBER($G48))),"",IF(AND($F48&lt;=CT$6,$G48&gt;=CT$5),IF(CT$5&gt;$N48,5,$K48)*10+IF(AND($F48&gt;=CT$5,$F48&lt;=CT$6),IF(AND($G48&gt;=CT$5,$G48&lt;=CT$6),5,IF($L48=1,2,1)),IF(AND($G48&gt;=CT$5,$G48&lt;=CT$6),IF($M48&gt;0,4,3),0)),IF(AND($D48&lt;=CT$6,$E48&gt;=CT$5),60,0)))</f>
        <v/>
      </c>
      <c r="CU48" s="80" t="str">
        <f>IF(OR($A48="",NOT(ISNUMBER($G48))),"",IF(AND($F48&lt;=CU$6,$G48&gt;=CU$5),IF(CU$5&gt;$N48,5,$K48)*10+IF(AND($F48&gt;=CU$5,$F48&lt;=CU$6),IF(AND($G48&gt;=CU$5,$G48&lt;=CU$6),5,IF($L48=1,2,1)),IF(AND($G48&gt;=CU$5,$G48&lt;=CU$6),IF($M48&gt;0,4,3),0)),IF(AND($D48&lt;=CU$6,$E48&gt;=CU$5),60,0)))</f>
        <v/>
      </c>
      <c r="CV48" s="80" t="str">
        <f>IF(OR($A48="",NOT(ISNUMBER($G48))),"",IF(AND($F48&lt;=CV$6,$G48&gt;=CV$5),IF(CV$5&gt;$N48,5,$K48)*10+IF(AND($F48&gt;=CV$5,$F48&lt;=CV$6),IF(AND($G48&gt;=CV$5,$G48&lt;=CV$6),5,IF($L48=1,2,1)),IF(AND($G48&gt;=CV$5,$G48&lt;=CV$6),IF($M48&gt;0,4,3),0)),IF(AND($D48&lt;=CV$6,$E48&gt;=CV$5),60,0)))</f>
        <v/>
      </c>
      <c r="CW48" s="80" t="str">
        <f>IF(OR($A48="",NOT(ISNUMBER($G48))),"",IF(AND($F48&lt;=CW$6,$G48&gt;=CW$5),IF(CW$5&gt;$N48,5,$K48)*10+IF(AND($F48&gt;=CW$5,$F48&lt;=CW$6),IF(AND($G48&gt;=CW$5,$G48&lt;=CW$6),5,IF($L48=1,2,1)),IF(AND($G48&gt;=CW$5,$G48&lt;=CW$6),IF($M48&gt;0,4,3),0)),IF(AND($D48&lt;=CW$6,$E48&gt;=CW$5),60,0)))</f>
        <v/>
      </c>
      <c r="CX48" s="80" t="str">
        <f>IF(OR($A48="",NOT(ISNUMBER($G48))),"",IF(AND($F48&lt;=CX$6,$G48&gt;=CX$5),IF(CX$5&gt;$N48,5,$K48)*10+IF(AND($F48&gt;=CX$5,$F48&lt;=CX$6),IF(AND($G48&gt;=CX$5,$G48&lt;=CX$6),5,IF($L48=1,2,1)),IF(AND($G48&gt;=CX$5,$G48&lt;=CX$6),IF($M48&gt;0,4,3),0)),IF(AND($D48&lt;=CX$6,$E48&gt;=CX$5),60,0)))</f>
        <v/>
      </c>
      <c r="CY48" s="80" t="str">
        <f>IF(OR($A48="",NOT(ISNUMBER($G48))),"",IF(AND($F48&lt;=CY$6,$G48&gt;=CY$5),IF(CY$5&gt;$N48,5,$K48)*10+IF(AND($F48&gt;=CY$5,$F48&lt;=CY$6),IF(AND($G48&gt;=CY$5,$G48&lt;=CY$6),5,IF($L48=1,2,1)),IF(AND($G48&gt;=CY$5,$G48&lt;=CY$6),IF($M48&gt;0,4,3),0)),IF(AND($D48&lt;=CY$6,$E48&gt;=CY$5),60,0)))</f>
        <v/>
      </c>
      <c r="CZ48" s="80" t="str">
        <f>IF(OR($A48="",NOT(ISNUMBER($G48))),"",IF(AND($F48&lt;=CZ$6,$G48&gt;=CZ$5),IF(CZ$5&gt;$N48,5,$K48)*10+IF(AND($F48&gt;=CZ$5,$F48&lt;=CZ$6),IF(AND($G48&gt;=CZ$5,$G48&lt;=CZ$6),5,IF($L48=1,2,1)),IF(AND($G48&gt;=CZ$5,$G48&lt;=CZ$6),IF($M48&gt;0,4,3),0)),IF(AND($D48&lt;=CZ$6,$E48&gt;=CZ$5),60,0)))</f>
        <v/>
      </c>
      <c r="DA48" s="80" t="str">
        <f>IF(OR($A48="",NOT(ISNUMBER($G48))),"",IF(AND($F48&lt;=DA$6,$G48&gt;=DA$5),IF(DA$5&gt;$N48,5,$K48)*10+IF(AND($F48&gt;=DA$5,$F48&lt;=DA$6),IF(AND($G48&gt;=DA$5,$G48&lt;=DA$6),5,IF($L48=1,2,1)),IF(AND($G48&gt;=DA$5,$G48&lt;=DA$6),IF($M48&gt;0,4,3),0)),IF(AND($D48&lt;=DA$6,$E48&gt;=DA$5),60,0)))</f>
        <v/>
      </c>
      <c r="DB48" s="80" t="str">
        <f>IF(OR($A48="",NOT(ISNUMBER($G48))),"",IF(AND($F48&lt;=DB$6,$G48&gt;=DB$5),IF(DB$5&gt;$N48,5,$K48)*10+IF(AND($F48&gt;=DB$5,$F48&lt;=DB$6),IF(AND($G48&gt;=DB$5,$G48&lt;=DB$6),5,IF($L48=1,2,1)),IF(AND($G48&gt;=DB$5,$G48&lt;=DB$6),IF($M48&gt;0,4,3),0)),IF(AND($D48&lt;=DB$6,$E48&gt;=DB$5),60,0)))</f>
        <v/>
      </c>
      <c r="DC48" s="80" t="str">
        <f>IF(OR($A48="",NOT(ISNUMBER($G48))),"",IF(AND($F48&lt;=DC$6,$G48&gt;=DC$5),IF(DC$5&gt;$N48,5,$K48)*10+IF(AND($F48&gt;=DC$5,$F48&lt;=DC$6),IF(AND($G48&gt;=DC$5,$G48&lt;=DC$6),5,IF($L48=1,2,1)),IF(AND($G48&gt;=DC$5,$G48&lt;=DC$6),IF($M48&gt;0,4,3),0)),IF(AND($D48&lt;=DC$6,$E48&gt;=DC$5),60,0)))</f>
        <v/>
      </c>
      <c r="DD48" s="80" t="str">
        <f>IF(OR($A48="",NOT(ISNUMBER($G48))),"",IF(AND($F48&lt;=DD$6,$G48&gt;=DD$5),IF(DD$5&gt;$N48,5,$K48)*10+IF(AND($F48&gt;=DD$5,$F48&lt;=DD$6),IF(AND($G48&gt;=DD$5,$G48&lt;=DD$6),5,IF($L48=1,2,1)),IF(AND($G48&gt;=DD$5,$G48&lt;=DD$6),IF($M48&gt;0,4,3),0)),IF(AND($D48&lt;=DD$6,$E48&gt;=DD$5),60,0)))</f>
        <v/>
      </c>
      <c r="DE48" s="80" t="str">
        <f>IF(OR($A48="",NOT(ISNUMBER($G48))),"",IF(AND($F48&lt;=DE$6,$G48&gt;=DE$5),IF(DE$5&gt;$N48,5,$K48)*10+IF(AND($F48&gt;=DE$5,$F48&lt;=DE$6),IF(AND($G48&gt;=DE$5,$G48&lt;=DE$6),5,IF($L48=1,2,1)),IF(AND($G48&gt;=DE$5,$G48&lt;=DE$6),IF($M48&gt;0,4,3),0)),IF(AND($D48&lt;=DE$6,$E48&gt;=DE$5),60,0)))</f>
        <v/>
      </c>
      <c r="DF48" s="80" t="str">
        <f>IF(OR($A48="",NOT(ISNUMBER($G48))),"",IF(AND($F48&lt;=DF$6,$G48&gt;=DF$5),IF(DF$5&gt;$N48,5,$K48)*10+IF(AND($F48&gt;=DF$5,$F48&lt;=DF$6),IF(AND($G48&gt;=DF$5,$G48&lt;=DF$6),5,IF($L48=1,2,1)),IF(AND($G48&gt;=DF$5,$G48&lt;=DF$6),IF($M48&gt;0,4,3),0)),IF(AND($D48&lt;=DF$6,$E48&gt;=DF$5),60,0)))</f>
        <v/>
      </c>
      <c r="DG48" s="80" t="str">
        <f>IF(OR($A48="",NOT(ISNUMBER($G48))),"",IF(AND($F48&lt;=DG$6,$G48&gt;=DG$5),IF(DG$5&gt;$N48,5,$K48)*10+IF(AND($F48&gt;=DG$5,$F48&lt;=DG$6),IF(AND($G48&gt;=DG$5,$G48&lt;=DG$6),5,IF($L48=1,2,1)),IF(AND($G48&gt;=DG$5,$G48&lt;=DG$6),IF($M48&gt;0,4,3),0)),IF(AND($D48&lt;=DG$6,$E48&gt;=DG$5),60,0)))</f>
        <v/>
      </c>
      <c r="DH48" s="80" t="str">
        <f>IF(OR($A48="",NOT(ISNUMBER($G48))),"",IF(AND($F48&lt;=DH$6,$G48&gt;=DH$5),IF(DH$5&gt;$N48,5,$K48)*10+IF(AND($F48&gt;=DH$5,$F48&lt;=DH$6),IF(AND($G48&gt;=DH$5,$G48&lt;=DH$6),5,IF($L48=1,2,1)),IF(AND($G48&gt;=DH$5,$G48&lt;=DH$6),IF($M48&gt;0,4,3),0)),IF(AND($D48&lt;=DH$6,$E48&gt;=DH$5),60,0)))</f>
        <v/>
      </c>
      <c r="DI48" s="80" t="str">
        <f>IF(OR($A48="",NOT(ISNUMBER($G48))),"",IF(AND($F48&lt;=DI$6,$G48&gt;=DI$5),IF(DI$5&gt;$N48,5,$K48)*10+IF(AND($F48&gt;=DI$5,$F48&lt;=DI$6),IF(AND($G48&gt;=DI$5,$G48&lt;=DI$6),5,IF($L48=1,2,1)),IF(AND($G48&gt;=DI$5,$G48&lt;=DI$6),IF($M48&gt;0,4,3),0)),IF(AND($D48&lt;=DI$6,$E48&gt;=DI$5),60,0)))</f>
        <v/>
      </c>
      <c r="DJ48" s="80" t="str">
        <f>IF(OR($A48="",NOT(ISNUMBER($G48))),"",IF(AND($F48&lt;=DJ$6,$G48&gt;=DJ$5),IF(DJ$5&gt;$N48,5,$K48)*10+IF(AND($F48&gt;=DJ$5,$F48&lt;=DJ$6),IF(AND($G48&gt;=DJ$5,$G48&lt;=DJ$6),5,IF($L48=1,2,1)),IF(AND($G48&gt;=DJ$5,$G48&lt;=DJ$6),IF($M48&gt;0,4,3),0)),IF(AND($D48&lt;=DJ$6,$E48&gt;=DJ$5),60,0)))</f>
        <v/>
      </c>
      <c r="DK48" s="80" t="str">
        <f>IF(OR($A48="",NOT(ISNUMBER($G48))),"",IF(AND($F48&lt;=DK$6,$G48&gt;=DK$5),IF(DK$5&gt;$N48,5,$K48)*10+IF(AND($F48&gt;=DK$5,$F48&lt;=DK$6),IF(AND($G48&gt;=DK$5,$G48&lt;=DK$6),5,IF($L48=1,2,1)),IF(AND($G48&gt;=DK$5,$G48&lt;=DK$6),IF($M48&gt;0,4,3),0)),IF(AND($D48&lt;=DK$6,$E48&gt;=DK$5),60,0)))</f>
        <v/>
      </c>
      <c r="DL48" s="80" t="str">
        <f>IF(OR($A48="",NOT(ISNUMBER($G48))),"",IF(AND($F48&lt;=DL$6,$G48&gt;=DL$5),IF(DL$5&gt;$N48,5,$K48)*10+IF(AND($F48&gt;=DL$5,$F48&lt;=DL$6),IF(AND($G48&gt;=DL$5,$G48&lt;=DL$6),5,IF($L48=1,2,1)),IF(AND($G48&gt;=DL$5,$G48&lt;=DL$6),IF($M48&gt;0,4,3),0)),IF(AND($D48&lt;=DL$6,$E48&gt;=DL$5),60,0)))</f>
        <v/>
      </c>
      <c r="DM48" s="80" t="str">
        <f>IF(OR($A48="",NOT(ISNUMBER($G48))),"",IF(AND($F48&lt;=DM$6,$G48&gt;=DM$5),IF(DM$5&gt;$N48,5,$K48)*10+IF(AND($F48&gt;=DM$5,$F48&lt;=DM$6),IF(AND($G48&gt;=DM$5,$G48&lt;=DM$6),5,IF($L48=1,2,1)),IF(AND($G48&gt;=DM$5,$G48&lt;=DM$6),IF($M48&gt;0,4,3),0)),IF(AND($D48&lt;=DM$6,$E48&gt;=DM$5),60,0)))</f>
        <v/>
      </c>
      <c r="DN48" s="80" t="str">
        <f>IF(OR($A48="",NOT(ISNUMBER($G48))),"",IF(AND($F48&lt;=DN$6,$G48&gt;=DN$5),IF(DN$5&gt;$N48,5,$K48)*10+IF(AND($F48&gt;=DN$5,$F48&lt;=DN$6),IF(AND($G48&gt;=DN$5,$G48&lt;=DN$6),5,IF($L48=1,2,1)),IF(AND($G48&gt;=DN$5,$G48&lt;=DN$6),IF($M48&gt;0,4,3),0)),IF(AND($D48&lt;=DN$6,$E48&gt;=DN$5),60,0)))</f>
        <v/>
      </c>
      <c r="DO48" s="80" t="str">
        <f>IF(OR($A48="",NOT(ISNUMBER($G48))),"",IF(AND($F48&lt;=DO$6,$G48&gt;=DO$5),IF(DO$5&gt;$N48,5,$K48)*10+IF(AND($F48&gt;=DO$5,$F48&lt;=DO$6),IF(AND($G48&gt;=DO$5,$G48&lt;=DO$6),5,IF($L48=1,2,1)),IF(AND($G48&gt;=DO$5,$G48&lt;=DO$6),IF($M48&gt;0,4,3),0)),IF(AND($D48&lt;=DO$6,$E48&gt;=DO$5),60,0)))</f>
        <v/>
      </c>
      <c r="DP48" s="80" t="str">
        <f>IF(OR($A48="",NOT(ISNUMBER($G48))),"",IF(AND($F48&lt;=DP$6,$G48&gt;=DP$5),IF(DP$5&gt;$N48,5,$K48)*10+IF(AND($F48&gt;=DP$5,$F48&lt;=DP$6),IF(AND($G48&gt;=DP$5,$G48&lt;=DP$6),5,IF($L48=1,2,1)),IF(AND($G48&gt;=DP$5,$G48&lt;=DP$6),IF($M48&gt;0,4,3),0)),IF(AND($D48&lt;=DP$6,$E48&gt;=DP$5),60,0)))</f>
        <v/>
      </c>
      <c r="DQ48" s="80" t="str">
        <f>IF(OR($A48="",NOT(ISNUMBER($G48))),"",IF(AND($F48&lt;=DQ$6,$G48&gt;=DQ$5),IF(DQ$5&gt;$N48,5,$K48)*10+IF(AND($F48&gt;=DQ$5,$F48&lt;=DQ$6),IF(AND($G48&gt;=DQ$5,$G48&lt;=DQ$6),5,IF($L48=1,2,1)),IF(AND($G48&gt;=DQ$5,$G48&lt;=DQ$6),IF($M48&gt;0,4,3),0)),IF(AND($D48&lt;=DQ$6,$E48&gt;=DQ$5),60,0)))</f>
        <v/>
      </c>
      <c r="DR48" s="80" t="str">
        <f>IF(OR($A48="",NOT(ISNUMBER($G48))),"",IF(AND($F48&lt;=DR$6,$G48&gt;=DR$5),IF(DR$5&gt;$N48,5,$K48)*10+IF(AND($F48&gt;=DR$5,$F48&lt;=DR$6),IF(AND($G48&gt;=DR$5,$G48&lt;=DR$6),5,IF($L48=1,2,1)),IF(AND($G48&gt;=DR$5,$G48&lt;=DR$6),IF($M48&gt;0,4,3),0)),IF(AND($D48&lt;=DR$6,$E48&gt;=DR$5),60,0)))</f>
        <v/>
      </c>
      <c r="DS48" s="80" t="str">
        <f>IF(OR($A48="",NOT(ISNUMBER($G48))),"",IF(AND($F48&lt;=DS$6,$G48&gt;=DS$5),IF(DS$5&gt;$N48,5,$K48)*10+IF(AND($F48&gt;=DS$5,$F48&lt;=DS$6),IF(AND($G48&gt;=DS$5,$G48&lt;=DS$6),5,IF($L48=1,2,1)),IF(AND($G48&gt;=DS$5,$G48&lt;=DS$6),IF($M48&gt;0,4,3),0)),IF(AND($D48&lt;=DS$6,$E48&gt;=DS$5),60,0)))</f>
        <v/>
      </c>
      <c r="DT48" s="80" t="str">
        <f>IF(OR($A48="",NOT(ISNUMBER($G48))),"",IF(AND($F48&lt;=DT$6,$G48&gt;=DT$5),IF(DT$5&gt;$N48,5,$K48)*10+IF(AND($F48&gt;=DT$5,$F48&lt;=DT$6),IF(AND($G48&gt;=DT$5,$G48&lt;=DT$6),5,IF($L48=1,2,1)),IF(AND($G48&gt;=DT$5,$G48&lt;=DT$6),IF($M48&gt;0,4,3),0)),IF(AND($D48&lt;=DT$6,$E48&gt;=DT$5),60,0)))</f>
        <v/>
      </c>
      <c r="DU48" s="80" t="str">
        <f>IF(OR($A48="",NOT(ISNUMBER($G48))),"",IF(AND($F48&lt;=DU$6,$G48&gt;=DU$5),IF(DU$5&gt;$N48,5,$K48)*10+IF(AND($F48&gt;=DU$5,$F48&lt;=DU$6),IF(AND($G48&gt;=DU$5,$G48&lt;=DU$6),5,IF($L48=1,2,1)),IF(AND($G48&gt;=DU$5,$G48&lt;=DU$6),IF($M48&gt;0,4,3),0)),IF(AND($D48&lt;=DU$6,$E48&gt;=DU$5),60,0)))</f>
        <v/>
      </c>
      <c r="DV48" s="80" t="str">
        <f>IF(OR($A48="",NOT(ISNUMBER($G48))),"",IF(AND($F48&lt;=DV$6,$G48&gt;=DV$5),IF(DV$5&gt;$N48,5,$K48)*10+IF(AND($F48&gt;=DV$5,$F48&lt;=DV$6),IF(AND($G48&gt;=DV$5,$G48&lt;=DV$6),5,IF($L48=1,2,1)),IF(AND($G48&gt;=DV$5,$G48&lt;=DV$6),IF($M48&gt;0,4,3),0)),IF(AND($D48&lt;=DV$6,$E48&gt;=DV$5),60,0)))</f>
        <v/>
      </c>
      <c r="DW48" s="80" t="str">
        <f>IF(OR($A48="",NOT(ISNUMBER($G48))),"",IF(AND($F48&lt;=DW$6,$G48&gt;=DW$5),IF(DW$5&gt;$N48,5,$K48)*10+IF(AND($F48&gt;=DW$5,$F48&lt;=DW$6),IF(AND($G48&gt;=DW$5,$G48&lt;=DW$6),5,IF($L48=1,2,1)),IF(AND($G48&gt;=DW$5,$G48&lt;=DW$6),IF($M48&gt;0,4,3),0)),IF(AND($D48&lt;=DW$6,$E48&gt;=DW$5),60,0)))</f>
        <v/>
      </c>
      <c r="DX48" s="80" t="str">
        <f>IF(OR($A48="",NOT(ISNUMBER($G48))),"",IF(AND($F48&lt;=DX$6,$G48&gt;=DX$5),IF(DX$5&gt;$N48,5,$K48)*10+IF(AND($F48&gt;=DX$5,$F48&lt;=DX$6),IF(AND($G48&gt;=DX$5,$G48&lt;=DX$6),5,IF($L48=1,2,1)),IF(AND($G48&gt;=DX$5,$G48&lt;=DX$6),IF($M48&gt;0,4,3),0)),IF(AND($D48&lt;=DX$6,$E48&gt;=DX$5),60,0)))</f>
        <v/>
      </c>
      <c r="DY48" s="80" t="str">
        <f>IF(OR($A48="",NOT(ISNUMBER($G48))),"",IF(AND($F48&lt;=DY$6,$G48&gt;=DY$5),IF(DY$5&gt;$N48,5,$K48)*10+IF(AND($F48&gt;=DY$5,$F48&lt;=DY$6),IF(AND($G48&gt;=DY$5,$G48&lt;=DY$6),5,IF($L48=1,2,1)),IF(AND($G48&gt;=DY$5,$G48&lt;=DY$6),IF($M48&gt;0,4,3),0)),IF(AND($D48&lt;=DY$6,$E48&gt;=DY$5),60,0)))</f>
        <v/>
      </c>
      <c r="DZ48" s="80" t="str">
        <f>IF(OR($A48="",NOT(ISNUMBER($G48))),"",IF(AND($F48&lt;=DZ$6,$G48&gt;=DZ$5),IF(DZ$5&gt;$N48,5,$K48)*10+IF(AND($F48&gt;=DZ$5,$F48&lt;=DZ$6),IF(AND($G48&gt;=DZ$5,$G48&lt;=DZ$6),5,IF($L48=1,2,1)),IF(AND($G48&gt;=DZ$5,$G48&lt;=DZ$6),IF($M48&gt;0,4,3),0)),IF(AND($D48&lt;=DZ$6,$E48&gt;=DZ$5),60,0)))</f>
        <v/>
      </c>
      <c r="EA48" s="80" t="str">
        <f>IF(OR($A48="",NOT(ISNUMBER($G48))),"",IF(AND($F48&lt;=EA$6,$G48&gt;=EA$5),IF(EA$5&gt;$N48,5,$K48)*10+IF(AND($F48&gt;=EA$5,$F48&lt;=EA$6),IF(AND($G48&gt;=EA$5,$G48&lt;=EA$6),5,IF($L48=1,2,1)),IF(AND($G48&gt;=EA$5,$G48&lt;=EA$6),IF($M48&gt;0,4,3),0)),IF(AND($D48&lt;=EA$6,$E48&gt;=EA$5),60,0)))</f>
        <v/>
      </c>
      <c r="EB48" s="80" t="str">
        <f>IF(OR($A48="",NOT(ISNUMBER($G48))),"",IF(AND($F48&lt;=EB$6,$G48&gt;=EB$5),IF(EB$5&gt;$N48,5,$K48)*10+IF(AND($F48&gt;=EB$5,$F48&lt;=EB$6),IF(AND($G48&gt;=EB$5,$G48&lt;=EB$6),5,IF($L48=1,2,1)),IF(AND($G48&gt;=EB$5,$G48&lt;=EB$6),IF($M48&gt;0,4,3),0)),IF(AND($D48&lt;=EB$6,$E48&gt;=EB$5),60,0)))</f>
        <v/>
      </c>
      <c r="EC48" s="80" t="str">
        <f>IF(OR($A48="",NOT(ISNUMBER($G48))),"",IF(AND($F48&lt;=EC$6,$G48&gt;=EC$5),IF(EC$5&gt;$N48,5,$K48)*10+IF(AND($F48&gt;=EC$5,$F48&lt;=EC$6),IF(AND($G48&gt;=EC$5,$G48&lt;=EC$6),5,IF($L48=1,2,1)),IF(AND($G48&gt;=EC$5,$G48&lt;=EC$6),IF($M48&gt;0,4,3),0)),IF(AND($D48&lt;=EC$6,$E48&gt;=EC$5),60,0)))</f>
        <v/>
      </c>
      <c r="ED48" s="80" t="str">
        <f>IF(OR($A48="",NOT(ISNUMBER($G48))),"",IF(AND($F48&lt;=ED$6,$G48&gt;=ED$5),IF(ED$5&gt;$N48,5,$K48)*10+IF(AND($F48&gt;=ED$5,$F48&lt;=ED$6),IF(AND($G48&gt;=ED$5,$G48&lt;=ED$6),5,IF($L48=1,2,1)),IF(AND($G48&gt;=ED$5,$G48&lt;=ED$6),IF($M48&gt;0,4,3),0)),IF(AND($D48&lt;=ED$6,$E48&gt;=ED$5),60,0)))</f>
        <v/>
      </c>
    </row>
    <row r="49" ht="18" customHeight="1">
      <c r="A49" s="52" t="str">
        <f>IF(Tasks!$B49="","",Tasks!$A49)</f>
        <v/>
      </c>
      <c r="B49" s="78" t="str">
        <f>IF(Tasks!$B49="","",Tasks!$B49)</f>
        <v/>
      </c>
      <c r="C49" s="25" t="str">
        <f>IF($B49="","",IF(AND(Tasks!$D49="",Tasks!$G49=""),"-",IF(Tasks!$D49="","",Tasks!$D49&amp;IF(OR(Tasks!$E49="",Tasks!$E49="FS"),IF(N(Tasks!$F49)=0,"","FS"),Tasks!$E49)&amp;IF(N(Tasks!$F49)=0,"",IF(Tasks!$F49&gt;0,"+","")&amp;Tasks!$F49))&amp;IF(AND(Tasks!$D49&lt;&gt;"",Tasks!$G49&lt;&gt;""),", ","")&amp;IF(Tasks!$G49="","",Tasks!$G49&amp;IF(OR(Tasks!$H49="",Tasks!$H49="FS"),IF(N(Tasks!$I49)=0,"","FS"),Tasks!$H49)&amp;IF(N(Tasks!$I49)=0,"",IF(Tasks!$I49&gt;0,"+","")&amp;Tasks!$I49))))</f>
        <v/>
      </c>
      <c r="D49" s="51" t="str">
        <f>IF(OR($B49="",Tasks!$Q49=""),"",Tasks!$Q49)</f>
        <v/>
      </c>
      <c r="E49" s="51" t="str">
        <f>IF(OR($B49="",Tasks!$R49=""),"",Tasks!$R49)</f>
        <v/>
      </c>
      <c r="F49" s="51" t="str">
        <f>IF(OR($B49="",Tasks!$S49=""),"",Tasks!$S49)</f>
        <v/>
      </c>
      <c r="G49" s="51" t="str">
        <f>IF(OR($B49="",Tasks!$T49=""),"",Tasks!$T49)</f>
        <v/>
      </c>
      <c r="H49" s="52" t="str">
        <f>IF($B49="","",Tasks!$AE49)</f>
        <v/>
      </c>
      <c r="I49" s="79" t="str">
        <f>IF($B49="","",Tasks!$AF49)</f>
        <v/>
      </c>
      <c r="J49" s="53" t="str">
        <f>IF(OR($B49="",Tasks!$V49=""),"",Tasks!$V49)</f>
        <v/>
      </c>
      <c r="K49" s="52" t="str">
        <f>IF($B49="","",Tasks!$AA49)</f>
        <v/>
      </c>
      <c r="L49" s="52" t="str">
        <f>IF($B49="","",Tasks!$AB49)</f>
        <v/>
      </c>
      <c r="M49" s="52" t="str">
        <f>IF($B49="","",Tasks!$Z49)</f>
        <v/>
      </c>
      <c r="N49" s="52" t="str">
        <f>IF(OR($B49="",Tasks!$AG49=""),"",Tasks!$AG49)</f>
        <v/>
      </c>
      <c r="O49" s="80" t="str">
        <f>IF(OR($A49="",NOT(ISNUMBER($G49))),"",IF(AND($F49&lt;=O$6,$G49&gt;=O$5),IF(O$5&gt;$N49,5,$K49)*10+IF(AND($F49&gt;=O$5,$F49&lt;=O$6),IF(AND($G49&gt;=O$5,$G49&lt;=O$6),5,IF($L49=1,2,1)),IF(AND($G49&gt;=O$5,$G49&lt;=O$6),IF($M49&gt;0,4,3),0)),IF(AND($D49&lt;=O$6,$E49&gt;=O$5),60,0)))</f>
        <v/>
      </c>
      <c r="P49" s="80" t="str">
        <f>IF(OR($A49="",NOT(ISNUMBER($G49))),"",IF(AND($F49&lt;=P$6,$G49&gt;=P$5),IF(P$5&gt;$N49,5,$K49)*10+IF(AND($F49&gt;=P$5,$F49&lt;=P$6),IF(AND($G49&gt;=P$5,$G49&lt;=P$6),5,IF($L49=1,2,1)),IF(AND($G49&gt;=P$5,$G49&lt;=P$6),IF($M49&gt;0,4,3),0)),IF(AND($D49&lt;=P$6,$E49&gt;=P$5),60,0)))</f>
        <v/>
      </c>
      <c r="Q49" s="80" t="str">
        <f>IF(OR($A49="",NOT(ISNUMBER($G49))),"",IF(AND($F49&lt;=Q$6,$G49&gt;=Q$5),IF(Q$5&gt;$N49,5,$K49)*10+IF(AND($F49&gt;=Q$5,$F49&lt;=Q$6),IF(AND($G49&gt;=Q$5,$G49&lt;=Q$6),5,IF($L49=1,2,1)),IF(AND($G49&gt;=Q$5,$G49&lt;=Q$6),IF($M49&gt;0,4,3),0)),IF(AND($D49&lt;=Q$6,$E49&gt;=Q$5),60,0)))</f>
        <v/>
      </c>
      <c r="R49" s="80" t="str">
        <f>IF(OR($A49="",NOT(ISNUMBER($G49))),"",IF(AND($F49&lt;=R$6,$G49&gt;=R$5),IF(R$5&gt;$N49,5,$K49)*10+IF(AND($F49&gt;=R$5,$F49&lt;=R$6),IF(AND($G49&gt;=R$5,$G49&lt;=R$6),5,IF($L49=1,2,1)),IF(AND($G49&gt;=R$5,$G49&lt;=R$6),IF($M49&gt;0,4,3),0)),IF(AND($D49&lt;=R$6,$E49&gt;=R$5),60,0)))</f>
        <v/>
      </c>
      <c r="S49" s="80" t="str">
        <f>IF(OR($A49="",NOT(ISNUMBER($G49))),"",IF(AND($F49&lt;=S$6,$G49&gt;=S$5),IF(S$5&gt;$N49,5,$K49)*10+IF(AND($F49&gt;=S$5,$F49&lt;=S$6),IF(AND($G49&gt;=S$5,$G49&lt;=S$6),5,IF($L49=1,2,1)),IF(AND($G49&gt;=S$5,$G49&lt;=S$6),IF($M49&gt;0,4,3),0)),IF(AND($D49&lt;=S$6,$E49&gt;=S$5),60,0)))</f>
        <v/>
      </c>
      <c r="T49" s="80" t="str">
        <f>IF(OR($A49="",NOT(ISNUMBER($G49))),"",IF(AND($F49&lt;=T$6,$G49&gt;=T$5),IF(T$5&gt;$N49,5,$K49)*10+IF(AND($F49&gt;=T$5,$F49&lt;=T$6),IF(AND($G49&gt;=T$5,$G49&lt;=T$6),5,IF($L49=1,2,1)),IF(AND($G49&gt;=T$5,$G49&lt;=T$6),IF($M49&gt;0,4,3),0)),IF(AND($D49&lt;=T$6,$E49&gt;=T$5),60,0)))</f>
        <v/>
      </c>
      <c r="U49" s="80" t="str">
        <f>IF(OR($A49="",NOT(ISNUMBER($G49))),"",IF(AND($F49&lt;=U$6,$G49&gt;=U$5),IF(U$5&gt;$N49,5,$K49)*10+IF(AND($F49&gt;=U$5,$F49&lt;=U$6),IF(AND($G49&gt;=U$5,$G49&lt;=U$6),5,IF($L49=1,2,1)),IF(AND($G49&gt;=U$5,$G49&lt;=U$6),IF($M49&gt;0,4,3),0)),IF(AND($D49&lt;=U$6,$E49&gt;=U$5),60,0)))</f>
        <v/>
      </c>
      <c r="V49" s="80" t="str">
        <f>IF(OR($A49="",NOT(ISNUMBER($G49))),"",IF(AND($F49&lt;=V$6,$G49&gt;=V$5),IF(V$5&gt;$N49,5,$K49)*10+IF(AND($F49&gt;=V$5,$F49&lt;=V$6),IF(AND($G49&gt;=V$5,$G49&lt;=V$6),5,IF($L49=1,2,1)),IF(AND($G49&gt;=V$5,$G49&lt;=V$6),IF($M49&gt;0,4,3),0)),IF(AND($D49&lt;=V$6,$E49&gt;=V$5),60,0)))</f>
        <v/>
      </c>
      <c r="W49" s="80" t="str">
        <f>IF(OR($A49="",NOT(ISNUMBER($G49))),"",IF(AND($F49&lt;=W$6,$G49&gt;=W$5),IF(W$5&gt;$N49,5,$K49)*10+IF(AND($F49&gt;=W$5,$F49&lt;=W$6),IF(AND($G49&gt;=W$5,$G49&lt;=W$6),5,IF($L49=1,2,1)),IF(AND($G49&gt;=W$5,$G49&lt;=W$6),IF($M49&gt;0,4,3),0)),IF(AND($D49&lt;=W$6,$E49&gt;=W$5),60,0)))</f>
        <v/>
      </c>
      <c r="X49" s="80" t="str">
        <f>IF(OR($A49="",NOT(ISNUMBER($G49))),"",IF(AND($F49&lt;=X$6,$G49&gt;=X$5),IF(X$5&gt;$N49,5,$K49)*10+IF(AND($F49&gt;=X$5,$F49&lt;=X$6),IF(AND($G49&gt;=X$5,$G49&lt;=X$6),5,IF($L49=1,2,1)),IF(AND($G49&gt;=X$5,$G49&lt;=X$6),IF($M49&gt;0,4,3),0)),IF(AND($D49&lt;=X$6,$E49&gt;=X$5),60,0)))</f>
        <v/>
      </c>
      <c r="Y49" s="80" t="str">
        <f>IF(OR($A49="",NOT(ISNUMBER($G49))),"",IF(AND($F49&lt;=Y$6,$G49&gt;=Y$5),IF(Y$5&gt;$N49,5,$K49)*10+IF(AND($F49&gt;=Y$5,$F49&lt;=Y$6),IF(AND($G49&gt;=Y$5,$G49&lt;=Y$6),5,IF($L49=1,2,1)),IF(AND($G49&gt;=Y$5,$G49&lt;=Y$6),IF($M49&gt;0,4,3),0)),IF(AND($D49&lt;=Y$6,$E49&gt;=Y$5),60,0)))</f>
        <v/>
      </c>
      <c r="Z49" s="80" t="str">
        <f>IF(OR($A49="",NOT(ISNUMBER($G49))),"",IF(AND($F49&lt;=Z$6,$G49&gt;=Z$5),IF(Z$5&gt;$N49,5,$K49)*10+IF(AND($F49&gt;=Z$5,$F49&lt;=Z$6),IF(AND($G49&gt;=Z$5,$G49&lt;=Z$6),5,IF($L49=1,2,1)),IF(AND($G49&gt;=Z$5,$G49&lt;=Z$6),IF($M49&gt;0,4,3),0)),IF(AND($D49&lt;=Z$6,$E49&gt;=Z$5),60,0)))</f>
        <v/>
      </c>
      <c r="AA49" s="80" t="str">
        <f>IF(OR($A49="",NOT(ISNUMBER($G49))),"",IF(AND($F49&lt;=AA$6,$G49&gt;=AA$5),IF(AA$5&gt;$N49,5,$K49)*10+IF(AND($F49&gt;=AA$5,$F49&lt;=AA$6),IF(AND($G49&gt;=AA$5,$G49&lt;=AA$6),5,IF($L49=1,2,1)),IF(AND($G49&gt;=AA$5,$G49&lt;=AA$6),IF($M49&gt;0,4,3),0)),IF(AND($D49&lt;=AA$6,$E49&gt;=AA$5),60,0)))</f>
        <v/>
      </c>
      <c r="AB49" s="80" t="str">
        <f>IF(OR($A49="",NOT(ISNUMBER($G49))),"",IF(AND($F49&lt;=AB$6,$G49&gt;=AB$5),IF(AB$5&gt;$N49,5,$K49)*10+IF(AND($F49&gt;=AB$5,$F49&lt;=AB$6),IF(AND($G49&gt;=AB$5,$G49&lt;=AB$6),5,IF($L49=1,2,1)),IF(AND($G49&gt;=AB$5,$G49&lt;=AB$6),IF($M49&gt;0,4,3),0)),IF(AND($D49&lt;=AB$6,$E49&gt;=AB$5),60,0)))</f>
        <v/>
      </c>
      <c r="AC49" s="80" t="str">
        <f>IF(OR($A49="",NOT(ISNUMBER($G49))),"",IF(AND($F49&lt;=AC$6,$G49&gt;=AC$5),IF(AC$5&gt;$N49,5,$K49)*10+IF(AND($F49&gt;=AC$5,$F49&lt;=AC$6),IF(AND($G49&gt;=AC$5,$G49&lt;=AC$6),5,IF($L49=1,2,1)),IF(AND($G49&gt;=AC$5,$G49&lt;=AC$6),IF($M49&gt;0,4,3),0)),IF(AND($D49&lt;=AC$6,$E49&gt;=AC$5),60,0)))</f>
        <v/>
      </c>
      <c r="AD49" s="80" t="str">
        <f>IF(OR($A49="",NOT(ISNUMBER($G49))),"",IF(AND($F49&lt;=AD$6,$G49&gt;=AD$5),IF(AD$5&gt;$N49,5,$K49)*10+IF(AND($F49&gt;=AD$5,$F49&lt;=AD$6),IF(AND($G49&gt;=AD$5,$G49&lt;=AD$6),5,IF($L49=1,2,1)),IF(AND($G49&gt;=AD$5,$G49&lt;=AD$6),IF($M49&gt;0,4,3),0)),IF(AND($D49&lt;=AD$6,$E49&gt;=AD$5),60,0)))</f>
        <v/>
      </c>
      <c r="AE49" s="80" t="str">
        <f>IF(OR($A49="",NOT(ISNUMBER($G49))),"",IF(AND($F49&lt;=AE$6,$G49&gt;=AE$5),IF(AE$5&gt;$N49,5,$K49)*10+IF(AND($F49&gt;=AE$5,$F49&lt;=AE$6),IF(AND($G49&gt;=AE$5,$G49&lt;=AE$6),5,IF($L49=1,2,1)),IF(AND($G49&gt;=AE$5,$G49&lt;=AE$6),IF($M49&gt;0,4,3),0)),IF(AND($D49&lt;=AE$6,$E49&gt;=AE$5),60,0)))</f>
        <v/>
      </c>
      <c r="AF49" s="80" t="str">
        <f>IF(OR($A49="",NOT(ISNUMBER($G49))),"",IF(AND($F49&lt;=AF$6,$G49&gt;=AF$5),IF(AF$5&gt;$N49,5,$K49)*10+IF(AND($F49&gt;=AF$5,$F49&lt;=AF$6),IF(AND($G49&gt;=AF$5,$G49&lt;=AF$6),5,IF($L49=1,2,1)),IF(AND($G49&gt;=AF$5,$G49&lt;=AF$6),IF($M49&gt;0,4,3),0)),IF(AND($D49&lt;=AF$6,$E49&gt;=AF$5),60,0)))</f>
        <v/>
      </c>
      <c r="AG49" s="80" t="str">
        <f>IF(OR($A49="",NOT(ISNUMBER($G49))),"",IF(AND($F49&lt;=AG$6,$G49&gt;=AG$5),IF(AG$5&gt;$N49,5,$K49)*10+IF(AND($F49&gt;=AG$5,$F49&lt;=AG$6),IF(AND($G49&gt;=AG$5,$G49&lt;=AG$6),5,IF($L49=1,2,1)),IF(AND($G49&gt;=AG$5,$G49&lt;=AG$6),IF($M49&gt;0,4,3),0)),IF(AND($D49&lt;=AG$6,$E49&gt;=AG$5),60,0)))</f>
        <v/>
      </c>
      <c r="AH49" s="80" t="str">
        <f>IF(OR($A49="",NOT(ISNUMBER($G49))),"",IF(AND($F49&lt;=AH$6,$G49&gt;=AH$5),IF(AH$5&gt;$N49,5,$K49)*10+IF(AND($F49&gt;=AH$5,$F49&lt;=AH$6),IF(AND($G49&gt;=AH$5,$G49&lt;=AH$6),5,IF($L49=1,2,1)),IF(AND($G49&gt;=AH$5,$G49&lt;=AH$6),IF($M49&gt;0,4,3),0)),IF(AND($D49&lt;=AH$6,$E49&gt;=AH$5),60,0)))</f>
        <v/>
      </c>
      <c r="AI49" s="80" t="str">
        <f>IF(OR($A49="",NOT(ISNUMBER($G49))),"",IF(AND($F49&lt;=AI$6,$G49&gt;=AI$5),IF(AI$5&gt;$N49,5,$K49)*10+IF(AND($F49&gt;=AI$5,$F49&lt;=AI$6),IF(AND($G49&gt;=AI$5,$G49&lt;=AI$6),5,IF($L49=1,2,1)),IF(AND($G49&gt;=AI$5,$G49&lt;=AI$6),IF($M49&gt;0,4,3),0)),IF(AND($D49&lt;=AI$6,$E49&gt;=AI$5),60,0)))</f>
        <v/>
      </c>
      <c r="AJ49" s="80" t="str">
        <f>IF(OR($A49="",NOT(ISNUMBER($G49))),"",IF(AND($F49&lt;=AJ$6,$G49&gt;=AJ$5),IF(AJ$5&gt;$N49,5,$K49)*10+IF(AND($F49&gt;=AJ$5,$F49&lt;=AJ$6),IF(AND($G49&gt;=AJ$5,$G49&lt;=AJ$6),5,IF($L49=1,2,1)),IF(AND($G49&gt;=AJ$5,$G49&lt;=AJ$6),IF($M49&gt;0,4,3),0)),IF(AND($D49&lt;=AJ$6,$E49&gt;=AJ$5),60,0)))</f>
        <v/>
      </c>
      <c r="AK49" s="80" t="str">
        <f>IF(OR($A49="",NOT(ISNUMBER($G49))),"",IF(AND($F49&lt;=AK$6,$G49&gt;=AK$5),IF(AK$5&gt;$N49,5,$K49)*10+IF(AND($F49&gt;=AK$5,$F49&lt;=AK$6),IF(AND($G49&gt;=AK$5,$G49&lt;=AK$6),5,IF($L49=1,2,1)),IF(AND($G49&gt;=AK$5,$G49&lt;=AK$6),IF($M49&gt;0,4,3),0)),IF(AND($D49&lt;=AK$6,$E49&gt;=AK$5),60,0)))</f>
        <v/>
      </c>
      <c r="AL49" s="80" t="str">
        <f>IF(OR($A49="",NOT(ISNUMBER($G49))),"",IF(AND($F49&lt;=AL$6,$G49&gt;=AL$5),IF(AL$5&gt;$N49,5,$K49)*10+IF(AND($F49&gt;=AL$5,$F49&lt;=AL$6),IF(AND($G49&gt;=AL$5,$G49&lt;=AL$6),5,IF($L49=1,2,1)),IF(AND($G49&gt;=AL$5,$G49&lt;=AL$6),IF($M49&gt;0,4,3),0)),IF(AND($D49&lt;=AL$6,$E49&gt;=AL$5),60,0)))</f>
        <v/>
      </c>
      <c r="AM49" s="80" t="str">
        <f>IF(OR($A49="",NOT(ISNUMBER($G49))),"",IF(AND($F49&lt;=AM$6,$G49&gt;=AM$5),IF(AM$5&gt;$N49,5,$K49)*10+IF(AND($F49&gt;=AM$5,$F49&lt;=AM$6),IF(AND($G49&gt;=AM$5,$G49&lt;=AM$6),5,IF($L49=1,2,1)),IF(AND($G49&gt;=AM$5,$G49&lt;=AM$6),IF($M49&gt;0,4,3),0)),IF(AND($D49&lt;=AM$6,$E49&gt;=AM$5),60,0)))</f>
        <v/>
      </c>
      <c r="AN49" s="80" t="str">
        <f>IF(OR($A49="",NOT(ISNUMBER($G49))),"",IF(AND($F49&lt;=AN$6,$G49&gt;=AN$5),IF(AN$5&gt;$N49,5,$K49)*10+IF(AND($F49&gt;=AN$5,$F49&lt;=AN$6),IF(AND($G49&gt;=AN$5,$G49&lt;=AN$6),5,IF($L49=1,2,1)),IF(AND($G49&gt;=AN$5,$G49&lt;=AN$6),IF($M49&gt;0,4,3),0)),IF(AND($D49&lt;=AN$6,$E49&gt;=AN$5),60,0)))</f>
        <v/>
      </c>
      <c r="AO49" s="80" t="str">
        <f>IF(OR($A49="",NOT(ISNUMBER($G49))),"",IF(AND($F49&lt;=AO$6,$G49&gt;=AO$5),IF(AO$5&gt;$N49,5,$K49)*10+IF(AND($F49&gt;=AO$5,$F49&lt;=AO$6),IF(AND($G49&gt;=AO$5,$G49&lt;=AO$6),5,IF($L49=1,2,1)),IF(AND($G49&gt;=AO$5,$G49&lt;=AO$6),IF($M49&gt;0,4,3),0)),IF(AND($D49&lt;=AO$6,$E49&gt;=AO$5),60,0)))</f>
        <v/>
      </c>
      <c r="AP49" s="80" t="str">
        <f>IF(OR($A49="",NOT(ISNUMBER($G49))),"",IF(AND($F49&lt;=AP$6,$G49&gt;=AP$5),IF(AP$5&gt;$N49,5,$K49)*10+IF(AND($F49&gt;=AP$5,$F49&lt;=AP$6),IF(AND($G49&gt;=AP$5,$G49&lt;=AP$6),5,IF($L49=1,2,1)),IF(AND($G49&gt;=AP$5,$G49&lt;=AP$6),IF($M49&gt;0,4,3),0)),IF(AND($D49&lt;=AP$6,$E49&gt;=AP$5),60,0)))</f>
        <v/>
      </c>
      <c r="AQ49" s="80" t="str">
        <f>IF(OR($A49="",NOT(ISNUMBER($G49))),"",IF(AND($F49&lt;=AQ$6,$G49&gt;=AQ$5),IF(AQ$5&gt;$N49,5,$K49)*10+IF(AND($F49&gt;=AQ$5,$F49&lt;=AQ$6),IF(AND($G49&gt;=AQ$5,$G49&lt;=AQ$6),5,IF($L49=1,2,1)),IF(AND($G49&gt;=AQ$5,$G49&lt;=AQ$6),IF($M49&gt;0,4,3),0)),IF(AND($D49&lt;=AQ$6,$E49&gt;=AQ$5),60,0)))</f>
        <v/>
      </c>
      <c r="AR49" s="80" t="str">
        <f>IF(OR($A49="",NOT(ISNUMBER($G49))),"",IF(AND($F49&lt;=AR$6,$G49&gt;=AR$5),IF(AR$5&gt;$N49,5,$K49)*10+IF(AND($F49&gt;=AR$5,$F49&lt;=AR$6),IF(AND($G49&gt;=AR$5,$G49&lt;=AR$6),5,IF($L49=1,2,1)),IF(AND($G49&gt;=AR$5,$G49&lt;=AR$6),IF($M49&gt;0,4,3),0)),IF(AND($D49&lt;=AR$6,$E49&gt;=AR$5),60,0)))</f>
        <v/>
      </c>
      <c r="AS49" s="80" t="str">
        <f>IF(OR($A49="",NOT(ISNUMBER($G49))),"",IF(AND($F49&lt;=AS$6,$G49&gt;=AS$5),IF(AS$5&gt;$N49,5,$K49)*10+IF(AND($F49&gt;=AS$5,$F49&lt;=AS$6),IF(AND($G49&gt;=AS$5,$G49&lt;=AS$6),5,IF($L49=1,2,1)),IF(AND($G49&gt;=AS$5,$G49&lt;=AS$6),IF($M49&gt;0,4,3),0)),IF(AND($D49&lt;=AS$6,$E49&gt;=AS$5),60,0)))</f>
        <v/>
      </c>
      <c r="AT49" s="80" t="str">
        <f>IF(OR($A49="",NOT(ISNUMBER($G49))),"",IF(AND($F49&lt;=AT$6,$G49&gt;=AT$5),IF(AT$5&gt;$N49,5,$K49)*10+IF(AND($F49&gt;=AT$5,$F49&lt;=AT$6),IF(AND($G49&gt;=AT$5,$G49&lt;=AT$6),5,IF($L49=1,2,1)),IF(AND($G49&gt;=AT$5,$G49&lt;=AT$6),IF($M49&gt;0,4,3),0)),IF(AND($D49&lt;=AT$6,$E49&gt;=AT$5),60,0)))</f>
        <v/>
      </c>
      <c r="AU49" s="80" t="str">
        <f>IF(OR($A49="",NOT(ISNUMBER($G49))),"",IF(AND($F49&lt;=AU$6,$G49&gt;=AU$5),IF(AU$5&gt;$N49,5,$K49)*10+IF(AND($F49&gt;=AU$5,$F49&lt;=AU$6),IF(AND($G49&gt;=AU$5,$G49&lt;=AU$6),5,IF($L49=1,2,1)),IF(AND($G49&gt;=AU$5,$G49&lt;=AU$6),IF($M49&gt;0,4,3),0)),IF(AND($D49&lt;=AU$6,$E49&gt;=AU$5),60,0)))</f>
        <v/>
      </c>
      <c r="AV49" s="80" t="str">
        <f>IF(OR($A49="",NOT(ISNUMBER($G49))),"",IF(AND($F49&lt;=AV$6,$G49&gt;=AV$5),IF(AV$5&gt;$N49,5,$K49)*10+IF(AND($F49&gt;=AV$5,$F49&lt;=AV$6),IF(AND($G49&gt;=AV$5,$G49&lt;=AV$6),5,IF($L49=1,2,1)),IF(AND($G49&gt;=AV$5,$G49&lt;=AV$6),IF($M49&gt;0,4,3),0)),IF(AND($D49&lt;=AV$6,$E49&gt;=AV$5),60,0)))</f>
        <v/>
      </c>
      <c r="AW49" s="80" t="str">
        <f>IF(OR($A49="",NOT(ISNUMBER($G49))),"",IF(AND($F49&lt;=AW$6,$G49&gt;=AW$5),IF(AW$5&gt;$N49,5,$K49)*10+IF(AND($F49&gt;=AW$5,$F49&lt;=AW$6),IF(AND($G49&gt;=AW$5,$G49&lt;=AW$6),5,IF($L49=1,2,1)),IF(AND($G49&gt;=AW$5,$G49&lt;=AW$6),IF($M49&gt;0,4,3),0)),IF(AND($D49&lt;=AW$6,$E49&gt;=AW$5),60,0)))</f>
        <v/>
      </c>
      <c r="AX49" s="80" t="str">
        <f>IF(OR($A49="",NOT(ISNUMBER($G49))),"",IF(AND($F49&lt;=AX$6,$G49&gt;=AX$5),IF(AX$5&gt;$N49,5,$K49)*10+IF(AND($F49&gt;=AX$5,$F49&lt;=AX$6),IF(AND($G49&gt;=AX$5,$G49&lt;=AX$6),5,IF($L49=1,2,1)),IF(AND($G49&gt;=AX$5,$G49&lt;=AX$6),IF($M49&gt;0,4,3),0)),IF(AND($D49&lt;=AX$6,$E49&gt;=AX$5),60,0)))</f>
        <v/>
      </c>
      <c r="AY49" s="80" t="str">
        <f>IF(OR($A49="",NOT(ISNUMBER($G49))),"",IF(AND($F49&lt;=AY$6,$G49&gt;=AY$5),IF(AY$5&gt;$N49,5,$K49)*10+IF(AND($F49&gt;=AY$5,$F49&lt;=AY$6),IF(AND($G49&gt;=AY$5,$G49&lt;=AY$6),5,IF($L49=1,2,1)),IF(AND($G49&gt;=AY$5,$G49&lt;=AY$6),IF($M49&gt;0,4,3),0)),IF(AND($D49&lt;=AY$6,$E49&gt;=AY$5),60,0)))</f>
        <v/>
      </c>
      <c r="AZ49" s="80" t="str">
        <f>IF(OR($A49="",NOT(ISNUMBER($G49))),"",IF(AND($F49&lt;=AZ$6,$G49&gt;=AZ$5),IF(AZ$5&gt;$N49,5,$K49)*10+IF(AND($F49&gt;=AZ$5,$F49&lt;=AZ$6),IF(AND($G49&gt;=AZ$5,$G49&lt;=AZ$6),5,IF($L49=1,2,1)),IF(AND($G49&gt;=AZ$5,$G49&lt;=AZ$6),IF($M49&gt;0,4,3),0)),IF(AND($D49&lt;=AZ$6,$E49&gt;=AZ$5),60,0)))</f>
        <v/>
      </c>
      <c r="BA49" s="80" t="str">
        <f>IF(OR($A49="",NOT(ISNUMBER($G49))),"",IF(AND($F49&lt;=BA$6,$G49&gt;=BA$5),IF(BA$5&gt;$N49,5,$K49)*10+IF(AND($F49&gt;=BA$5,$F49&lt;=BA$6),IF(AND($G49&gt;=BA$5,$G49&lt;=BA$6),5,IF($L49=1,2,1)),IF(AND($G49&gt;=BA$5,$G49&lt;=BA$6),IF($M49&gt;0,4,3),0)),IF(AND($D49&lt;=BA$6,$E49&gt;=BA$5),60,0)))</f>
        <v/>
      </c>
      <c r="BB49" s="80" t="str">
        <f>IF(OR($A49="",NOT(ISNUMBER($G49))),"",IF(AND($F49&lt;=BB$6,$G49&gt;=BB$5),IF(BB$5&gt;$N49,5,$K49)*10+IF(AND($F49&gt;=BB$5,$F49&lt;=BB$6),IF(AND($G49&gt;=BB$5,$G49&lt;=BB$6),5,IF($L49=1,2,1)),IF(AND($G49&gt;=BB$5,$G49&lt;=BB$6),IF($M49&gt;0,4,3),0)),IF(AND($D49&lt;=BB$6,$E49&gt;=BB$5),60,0)))</f>
        <v/>
      </c>
      <c r="BC49" s="80" t="str">
        <f>IF(OR($A49="",NOT(ISNUMBER($G49))),"",IF(AND($F49&lt;=BC$6,$G49&gt;=BC$5),IF(BC$5&gt;$N49,5,$K49)*10+IF(AND($F49&gt;=BC$5,$F49&lt;=BC$6),IF(AND($G49&gt;=BC$5,$G49&lt;=BC$6),5,IF($L49=1,2,1)),IF(AND($G49&gt;=BC$5,$G49&lt;=BC$6),IF($M49&gt;0,4,3),0)),IF(AND($D49&lt;=BC$6,$E49&gt;=BC$5),60,0)))</f>
        <v/>
      </c>
      <c r="BD49" s="80" t="str">
        <f>IF(OR($A49="",NOT(ISNUMBER($G49))),"",IF(AND($F49&lt;=BD$6,$G49&gt;=BD$5),IF(BD$5&gt;$N49,5,$K49)*10+IF(AND($F49&gt;=BD$5,$F49&lt;=BD$6),IF(AND($G49&gt;=BD$5,$G49&lt;=BD$6),5,IF($L49=1,2,1)),IF(AND($G49&gt;=BD$5,$G49&lt;=BD$6),IF($M49&gt;0,4,3),0)),IF(AND($D49&lt;=BD$6,$E49&gt;=BD$5),60,0)))</f>
        <v/>
      </c>
      <c r="BE49" s="80" t="str">
        <f>IF(OR($A49="",NOT(ISNUMBER($G49))),"",IF(AND($F49&lt;=BE$6,$G49&gt;=BE$5),IF(BE$5&gt;$N49,5,$K49)*10+IF(AND($F49&gt;=BE$5,$F49&lt;=BE$6),IF(AND($G49&gt;=BE$5,$G49&lt;=BE$6),5,IF($L49=1,2,1)),IF(AND($G49&gt;=BE$5,$G49&lt;=BE$6),IF($M49&gt;0,4,3),0)),IF(AND($D49&lt;=BE$6,$E49&gt;=BE$5),60,0)))</f>
        <v/>
      </c>
      <c r="BF49" s="80" t="str">
        <f>IF(OR($A49="",NOT(ISNUMBER($G49))),"",IF(AND($F49&lt;=BF$6,$G49&gt;=BF$5),IF(BF$5&gt;$N49,5,$K49)*10+IF(AND($F49&gt;=BF$5,$F49&lt;=BF$6),IF(AND($G49&gt;=BF$5,$G49&lt;=BF$6),5,IF($L49=1,2,1)),IF(AND($G49&gt;=BF$5,$G49&lt;=BF$6),IF($M49&gt;0,4,3),0)),IF(AND($D49&lt;=BF$6,$E49&gt;=BF$5),60,0)))</f>
        <v/>
      </c>
      <c r="BG49" s="80" t="str">
        <f>IF(OR($A49="",NOT(ISNUMBER($G49))),"",IF(AND($F49&lt;=BG$6,$G49&gt;=BG$5),IF(BG$5&gt;$N49,5,$K49)*10+IF(AND($F49&gt;=BG$5,$F49&lt;=BG$6),IF(AND($G49&gt;=BG$5,$G49&lt;=BG$6),5,IF($L49=1,2,1)),IF(AND($G49&gt;=BG$5,$G49&lt;=BG$6),IF($M49&gt;0,4,3),0)),IF(AND($D49&lt;=BG$6,$E49&gt;=BG$5),60,0)))</f>
        <v/>
      </c>
      <c r="BH49" s="80" t="str">
        <f>IF(OR($A49="",NOT(ISNUMBER($G49))),"",IF(AND($F49&lt;=BH$6,$G49&gt;=BH$5),IF(BH$5&gt;$N49,5,$K49)*10+IF(AND($F49&gt;=BH$5,$F49&lt;=BH$6),IF(AND($G49&gt;=BH$5,$G49&lt;=BH$6),5,IF($L49=1,2,1)),IF(AND($G49&gt;=BH$5,$G49&lt;=BH$6),IF($M49&gt;0,4,3),0)),IF(AND($D49&lt;=BH$6,$E49&gt;=BH$5),60,0)))</f>
        <v/>
      </c>
      <c r="BI49" s="80" t="str">
        <f>IF(OR($A49="",NOT(ISNUMBER($G49))),"",IF(AND($F49&lt;=BI$6,$G49&gt;=BI$5),IF(BI$5&gt;$N49,5,$K49)*10+IF(AND($F49&gt;=BI$5,$F49&lt;=BI$6),IF(AND($G49&gt;=BI$5,$G49&lt;=BI$6),5,IF($L49=1,2,1)),IF(AND($G49&gt;=BI$5,$G49&lt;=BI$6),IF($M49&gt;0,4,3),0)),IF(AND($D49&lt;=BI$6,$E49&gt;=BI$5),60,0)))</f>
        <v/>
      </c>
      <c r="BJ49" s="80" t="str">
        <f>IF(OR($A49="",NOT(ISNUMBER($G49))),"",IF(AND($F49&lt;=BJ$6,$G49&gt;=BJ$5),IF(BJ$5&gt;$N49,5,$K49)*10+IF(AND($F49&gt;=BJ$5,$F49&lt;=BJ$6),IF(AND($G49&gt;=BJ$5,$G49&lt;=BJ$6),5,IF($L49=1,2,1)),IF(AND($G49&gt;=BJ$5,$G49&lt;=BJ$6),IF($M49&gt;0,4,3),0)),IF(AND($D49&lt;=BJ$6,$E49&gt;=BJ$5),60,0)))</f>
        <v/>
      </c>
      <c r="BK49" s="80" t="str">
        <f>IF(OR($A49="",NOT(ISNUMBER($G49))),"",IF(AND($F49&lt;=BK$6,$G49&gt;=BK$5),IF(BK$5&gt;$N49,5,$K49)*10+IF(AND($F49&gt;=BK$5,$F49&lt;=BK$6),IF(AND($G49&gt;=BK$5,$G49&lt;=BK$6),5,IF($L49=1,2,1)),IF(AND($G49&gt;=BK$5,$G49&lt;=BK$6),IF($M49&gt;0,4,3),0)),IF(AND($D49&lt;=BK$6,$E49&gt;=BK$5),60,0)))</f>
        <v/>
      </c>
      <c r="BL49" s="80" t="str">
        <f>IF(OR($A49="",NOT(ISNUMBER($G49))),"",IF(AND($F49&lt;=BL$6,$G49&gt;=BL$5),IF(BL$5&gt;$N49,5,$K49)*10+IF(AND($F49&gt;=BL$5,$F49&lt;=BL$6),IF(AND($G49&gt;=BL$5,$G49&lt;=BL$6),5,IF($L49=1,2,1)),IF(AND($G49&gt;=BL$5,$G49&lt;=BL$6),IF($M49&gt;0,4,3),0)),IF(AND($D49&lt;=BL$6,$E49&gt;=BL$5),60,0)))</f>
        <v/>
      </c>
      <c r="BM49" s="80" t="str">
        <f>IF(OR($A49="",NOT(ISNUMBER($G49))),"",IF(AND($F49&lt;=BM$6,$G49&gt;=BM$5),IF(BM$5&gt;$N49,5,$K49)*10+IF(AND($F49&gt;=BM$5,$F49&lt;=BM$6),IF(AND($G49&gt;=BM$5,$G49&lt;=BM$6),5,IF($L49=1,2,1)),IF(AND($G49&gt;=BM$5,$G49&lt;=BM$6),IF($M49&gt;0,4,3),0)),IF(AND($D49&lt;=BM$6,$E49&gt;=BM$5),60,0)))</f>
        <v/>
      </c>
      <c r="BN49" s="80" t="str">
        <f>IF(OR($A49="",NOT(ISNUMBER($G49))),"",IF(AND($F49&lt;=BN$6,$G49&gt;=BN$5),IF(BN$5&gt;$N49,5,$K49)*10+IF(AND($F49&gt;=BN$5,$F49&lt;=BN$6),IF(AND($G49&gt;=BN$5,$G49&lt;=BN$6),5,IF($L49=1,2,1)),IF(AND($G49&gt;=BN$5,$G49&lt;=BN$6),IF($M49&gt;0,4,3),0)),IF(AND($D49&lt;=BN$6,$E49&gt;=BN$5),60,0)))</f>
        <v/>
      </c>
      <c r="BO49" s="80" t="str">
        <f>IF(OR($A49="",NOT(ISNUMBER($G49))),"",IF(AND($F49&lt;=BO$6,$G49&gt;=BO$5),IF(BO$5&gt;$N49,5,$K49)*10+IF(AND($F49&gt;=BO$5,$F49&lt;=BO$6),IF(AND($G49&gt;=BO$5,$G49&lt;=BO$6),5,IF($L49=1,2,1)),IF(AND($G49&gt;=BO$5,$G49&lt;=BO$6),IF($M49&gt;0,4,3),0)),IF(AND($D49&lt;=BO$6,$E49&gt;=BO$5),60,0)))</f>
        <v/>
      </c>
      <c r="BP49" s="80" t="str">
        <f>IF(OR($A49="",NOT(ISNUMBER($G49))),"",IF(AND($F49&lt;=BP$6,$G49&gt;=BP$5),IF(BP$5&gt;$N49,5,$K49)*10+IF(AND($F49&gt;=BP$5,$F49&lt;=BP$6),IF(AND($G49&gt;=BP$5,$G49&lt;=BP$6),5,IF($L49=1,2,1)),IF(AND($G49&gt;=BP$5,$G49&lt;=BP$6),IF($M49&gt;0,4,3),0)),IF(AND($D49&lt;=BP$6,$E49&gt;=BP$5),60,0)))</f>
        <v/>
      </c>
      <c r="BQ49" s="80" t="str">
        <f>IF(OR($A49="",NOT(ISNUMBER($G49))),"",IF(AND($F49&lt;=BQ$6,$G49&gt;=BQ$5),IF(BQ$5&gt;$N49,5,$K49)*10+IF(AND($F49&gt;=BQ$5,$F49&lt;=BQ$6),IF(AND($G49&gt;=BQ$5,$G49&lt;=BQ$6),5,IF($L49=1,2,1)),IF(AND($G49&gt;=BQ$5,$G49&lt;=BQ$6),IF($M49&gt;0,4,3),0)),IF(AND($D49&lt;=BQ$6,$E49&gt;=BQ$5),60,0)))</f>
        <v/>
      </c>
      <c r="BR49" s="80" t="str">
        <f>IF(OR($A49="",NOT(ISNUMBER($G49))),"",IF(AND($F49&lt;=BR$6,$G49&gt;=BR$5),IF(BR$5&gt;$N49,5,$K49)*10+IF(AND($F49&gt;=BR$5,$F49&lt;=BR$6),IF(AND($G49&gt;=BR$5,$G49&lt;=BR$6),5,IF($L49=1,2,1)),IF(AND($G49&gt;=BR$5,$G49&lt;=BR$6),IF($M49&gt;0,4,3),0)),IF(AND($D49&lt;=BR$6,$E49&gt;=BR$5),60,0)))</f>
        <v/>
      </c>
      <c r="BS49" s="80" t="str">
        <f>IF(OR($A49="",NOT(ISNUMBER($G49))),"",IF(AND($F49&lt;=BS$6,$G49&gt;=BS$5),IF(BS$5&gt;$N49,5,$K49)*10+IF(AND($F49&gt;=BS$5,$F49&lt;=BS$6),IF(AND($G49&gt;=BS$5,$G49&lt;=BS$6),5,IF($L49=1,2,1)),IF(AND($G49&gt;=BS$5,$G49&lt;=BS$6),IF($M49&gt;0,4,3),0)),IF(AND($D49&lt;=BS$6,$E49&gt;=BS$5),60,0)))</f>
        <v/>
      </c>
      <c r="BT49" s="80" t="str">
        <f>IF(OR($A49="",NOT(ISNUMBER($G49))),"",IF(AND($F49&lt;=BT$6,$G49&gt;=BT$5),IF(BT$5&gt;$N49,5,$K49)*10+IF(AND($F49&gt;=BT$5,$F49&lt;=BT$6),IF(AND($G49&gt;=BT$5,$G49&lt;=BT$6),5,IF($L49=1,2,1)),IF(AND($G49&gt;=BT$5,$G49&lt;=BT$6),IF($M49&gt;0,4,3),0)),IF(AND($D49&lt;=BT$6,$E49&gt;=BT$5),60,0)))</f>
        <v/>
      </c>
      <c r="BU49" s="80" t="str">
        <f>IF(OR($A49="",NOT(ISNUMBER($G49))),"",IF(AND($F49&lt;=BU$6,$G49&gt;=BU$5),IF(BU$5&gt;$N49,5,$K49)*10+IF(AND($F49&gt;=BU$5,$F49&lt;=BU$6),IF(AND($G49&gt;=BU$5,$G49&lt;=BU$6),5,IF($L49=1,2,1)),IF(AND($G49&gt;=BU$5,$G49&lt;=BU$6),IF($M49&gt;0,4,3),0)),IF(AND($D49&lt;=BU$6,$E49&gt;=BU$5),60,0)))</f>
        <v/>
      </c>
      <c r="BV49" s="80" t="str">
        <f>IF(OR($A49="",NOT(ISNUMBER($G49))),"",IF(AND($F49&lt;=BV$6,$G49&gt;=BV$5),IF(BV$5&gt;$N49,5,$K49)*10+IF(AND($F49&gt;=BV$5,$F49&lt;=BV$6),IF(AND($G49&gt;=BV$5,$G49&lt;=BV$6),5,IF($L49=1,2,1)),IF(AND($G49&gt;=BV$5,$G49&lt;=BV$6),IF($M49&gt;0,4,3),0)),IF(AND($D49&lt;=BV$6,$E49&gt;=BV$5),60,0)))</f>
        <v/>
      </c>
      <c r="BW49" s="80" t="str">
        <f>IF(OR($A49="",NOT(ISNUMBER($G49))),"",IF(AND($F49&lt;=BW$6,$G49&gt;=BW$5),IF(BW$5&gt;$N49,5,$K49)*10+IF(AND($F49&gt;=BW$5,$F49&lt;=BW$6),IF(AND($G49&gt;=BW$5,$G49&lt;=BW$6),5,IF($L49=1,2,1)),IF(AND($G49&gt;=BW$5,$G49&lt;=BW$6),IF($M49&gt;0,4,3),0)),IF(AND($D49&lt;=BW$6,$E49&gt;=BW$5),60,0)))</f>
        <v/>
      </c>
      <c r="BX49" s="80" t="str">
        <f>IF(OR($A49="",NOT(ISNUMBER($G49))),"",IF(AND($F49&lt;=BX$6,$G49&gt;=BX$5),IF(BX$5&gt;$N49,5,$K49)*10+IF(AND($F49&gt;=BX$5,$F49&lt;=BX$6),IF(AND($G49&gt;=BX$5,$G49&lt;=BX$6),5,IF($L49=1,2,1)),IF(AND($G49&gt;=BX$5,$G49&lt;=BX$6),IF($M49&gt;0,4,3),0)),IF(AND($D49&lt;=BX$6,$E49&gt;=BX$5),60,0)))</f>
        <v/>
      </c>
      <c r="BY49" s="80" t="str">
        <f>IF(OR($A49="",NOT(ISNUMBER($G49))),"",IF(AND($F49&lt;=BY$6,$G49&gt;=BY$5),IF(BY$5&gt;$N49,5,$K49)*10+IF(AND($F49&gt;=BY$5,$F49&lt;=BY$6),IF(AND($G49&gt;=BY$5,$G49&lt;=BY$6),5,IF($L49=1,2,1)),IF(AND($G49&gt;=BY$5,$G49&lt;=BY$6),IF($M49&gt;0,4,3),0)),IF(AND($D49&lt;=BY$6,$E49&gt;=BY$5),60,0)))</f>
        <v/>
      </c>
      <c r="BZ49" s="80" t="str">
        <f>IF(OR($A49="",NOT(ISNUMBER($G49))),"",IF(AND($F49&lt;=BZ$6,$G49&gt;=BZ$5),IF(BZ$5&gt;$N49,5,$K49)*10+IF(AND($F49&gt;=BZ$5,$F49&lt;=BZ$6),IF(AND($G49&gt;=BZ$5,$G49&lt;=BZ$6),5,IF($L49=1,2,1)),IF(AND($G49&gt;=BZ$5,$G49&lt;=BZ$6),IF($M49&gt;0,4,3),0)),IF(AND($D49&lt;=BZ$6,$E49&gt;=BZ$5),60,0)))</f>
        <v/>
      </c>
      <c r="CA49" s="80" t="str">
        <f>IF(OR($A49="",NOT(ISNUMBER($G49))),"",IF(AND($F49&lt;=CA$6,$G49&gt;=CA$5),IF(CA$5&gt;$N49,5,$K49)*10+IF(AND($F49&gt;=CA$5,$F49&lt;=CA$6),IF(AND($G49&gt;=CA$5,$G49&lt;=CA$6),5,IF($L49=1,2,1)),IF(AND($G49&gt;=CA$5,$G49&lt;=CA$6),IF($M49&gt;0,4,3),0)),IF(AND($D49&lt;=CA$6,$E49&gt;=CA$5),60,0)))</f>
        <v/>
      </c>
      <c r="CB49" s="80" t="str">
        <f>IF(OR($A49="",NOT(ISNUMBER($G49))),"",IF(AND($F49&lt;=CB$6,$G49&gt;=CB$5),IF(CB$5&gt;$N49,5,$K49)*10+IF(AND($F49&gt;=CB$5,$F49&lt;=CB$6),IF(AND($G49&gt;=CB$5,$G49&lt;=CB$6),5,IF($L49=1,2,1)),IF(AND($G49&gt;=CB$5,$G49&lt;=CB$6),IF($M49&gt;0,4,3),0)),IF(AND($D49&lt;=CB$6,$E49&gt;=CB$5),60,0)))</f>
        <v/>
      </c>
      <c r="CC49" s="80" t="str">
        <f>IF(OR($A49="",NOT(ISNUMBER($G49))),"",IF(AND($F49&lt;=CC$6,$G49&gt;=CC$5),IF(CC$5&gt;$N49,5,$K49)*10+IF(AND($F49&gt;=CC$5,$F49&lt;=CC$6),IF(AND($G49&gt;=CC$5,$G49&lt;=CC$6),5,IF($L49=1,2,1)),IF(AND($G49&gt;=CC$5,$G49&lt;=CC$6),IF($M49&gt;0,4,3),0)),IF(AND($D49&lt;=CC$6,$E49&gt;=CC$5),60,0)))</f>
        <v/>
      </c>
      <c r="CD49" s="80" t="str">
        <f>IF(OR($A49="",NOT(ISNUMBER($G49))),"",IF(AND($F49&lt;=CD$6,$G49&gt;=CD$5),IF(CD$5&gt;$N49,5,$K49)*10+IF(AND($F49&gt;=CD$5,$F49&lt;=CD$6),IF(AND($G49&gt;=CD$5,$G49&lt;=CD$6),5,IF($L49=1,2,1)),IF(AND($G49&gt;=CD$5,$G49&lt;=CD$6),IF($M49&gt;0,4,3),0)),IF(AND($D49&lt;=CD$6,$E49&gt;=CD$5),60,0)))</f>
        <v/>
      </c>
      <c r="CE49" s="80" t="str">
        <f>IF(OR($A49="",NOT(ISNUMBER($G49))),"",IF(AND($F49&lt;=CE$6,$G49&gt;=CE$5),IF(CE$5&gt;$N49,5,$K49)*10+IF(AND($F49&gt;=CE$5,$F49&lt;=CE$6),IF(AND($G49&gt;=CE$5,$G49&lt;=CE$6),5,IF($L49=1,2,1)),IF(AND($G49&gt;=CE$5,$G49&lt;=CE$6),IF($M49&gt;0,4,3),0)),IF(AND($D49&lt;=CE$6,$E49&gt;=CE$5),60,0)))</f>
        <v/>
      </c>
      <c r="CF49" s="80" t="str">
        <f>IF(OR($A49="",NOT(ISNUMBER($G49))),"",IF(AND($F49&lt;=CF$6,$G49&gt;=CF$5),IF(CF$5&gt;$N49,5,$K49)*10+IF(AND($F49&gt;=CF$5,$F49&lt;=CF$6),IF(AND($G49&gt;=CF$5,$G49&lt;=CF$6),5,IF($L49=1,2,1)),IF(AND($G49&gt;=CF$5,$G49&lt;=CF$6),IF($M49&gt;0,4,3),0)),IF(AND($D49&lt;=CF$6,$E49&gt;=CF$5),60,0)))</f>
        <v/>
      </c>
      <c r="CG49" s="80" t="str">
        <f>IF(OR($A49="",NOT(ISNUMBER($G49))),"",IF(AND($F49&lt;=CG$6,$G49&gt;=CG$5),IF(CG$5&gt;$N49,5,$K49)*10+IF(AND($F49&gt;=CG$5,$F49&lt;=CG$6),IF(AND($G49&gt;=CG$5,$G49&lt;=CG$6),5,IF($L49=1,2,1)),IF(AND($G49&gt;=CG$5,$G49&lt;=CG$6),IF($M49&gt;0,4,3),0)),IF(AND($D49&lt;=CG$6,$E49&gt;=CG$5),60,0)))</f>
        <v/>
      </c>
      <c r="CH49" s="80" t="str">
        <f>IF(OR($A49="",NOT(ISNUMBER($G49))),"",IF(AND($F49&lt;=CH$6,$G49&gt;=CH$5),IF(CH$5&gt;$N49,5,$K49)*10+IF(AND($F49&gt;=CH$5,$F49&lt;=CH$6),IF(AND($G49&gt;=CH$5,$G49&lt;=CH$6),5,IF($L49=1,2,1)),IF(AND($G49&gt;=CH$5,$G49&lt;=CH$6),IF($M49&gt;0,4,3),0)),IF(AND($D49&lt;=CH$6,$E49&gt;=CH$5),60,0)))</f>
        <v/>
      </c>
      <c r="CI49" s="80" t="str">
        <f>IF(OR($A49="",NOT(ISNUMBER($G49))),"",IF(AND($F49&lt;=CI$6,$G49&gt;=CI$5),IF(CI$5&gt;$N49,5,$K49)*10+IF(AND($F49&gt;=CI$5,$F49&lt;=CI$6),IF(AND($G49&gt;=CI$5,$G49&lt;=CI$6),5,IF($L49=1,2,1)),IF(AND($G49&gt;=CI$5,$G49&lt;=CI$6),IF($M49&gt;0,4,3),0)),IF(AND($D49&lt;=CI$6,$E49&gt;=CI$5),60,0)))</f>
        <v/>
      </c>
      <c r="CJ49" s="80" t="str">
        <f>IF(OR($A49="",NOT(ISNUMBER($G49))),"",IF(AND($F49&lt;=CJ$6,$G49&gt;=CJ$5),IF(CJ$5&gt;$N49,5,$K49)*10+IF(AND($F49&gt;=CJ$5,$F49&lt;=CJ$6),IF(AND($G49&gt;=CJ$5,$G49&lt;=CJ$6),5,IF($L49=1,2,1)),IF(AND($G49&gt;=CJ$5,$G49&lt;=CJ$6),IF($M49&gt;0,4,3),0)),IF(AND($D49&lt;=CJ$6,$E49&gt;=CJ$5),60,0)))</f>
        <v/>
      </c>
      <c r="CK49" s="80" t="str">
        <f>IF(OR($A49="",NOT(ISNUMBER($G49))),"",IF(AND($F49&lt;=CK$6,$G49&gt;=CK$5),IF(CK$5&gt;$N49,5,$K49)*10+IF(AND($F49&gt;=CK$5,$F49&lt;=CK$6),IF(AND($G49&gt;=CK$5,$G49&lt;=CK$6),5,IF($L49=1,2,1)),IF(AND($G49&gt;=CK$5,$G49&lt;=CK$6),IF($M49&gt;0,4,3),0)),IF(AND($D49&lt;=CK$6,$E49&gt;=CK$5),60,0)))</f>
        <v/>
      </c>
      <c r="CL49" s="80" t="str">
        <f>IF(OR($A49="",NOT(ISNUMBER($G49))),"",IF(AND($F49&lt;=CL$6,$G49&gt;=CL$5),IF(CL$5&gt;$N49,5,$K49)*10+IF(AND($F49&gt;=CL$5,$F49&lt;=CL$6),IF(AND($G49&gt;=CL$5,$G49&lt;=CL$6),5,IF($L49=1,2,1)),IF(AND($G49&gt;=CL$5,$G49&lt;=CL$6),IF($M49&gt;0,4,3),0)),IF(AND($D49&lt;=CL$6,$E49&gt;=CL$5),60,0)))</f>
        <v/>
      </c>
      <c r="CM49" s="80" t="str">
        <f>IF(OR($A49="",NOT(ISNUMBER($G49))),"",IF(AND($F49&lt;=CM$6,$G49&gt;=CM$5),IF(CM$5&gt;$N49,5,$K49)*10+IF(AND($F49&gt;=CM$5,$F49&lt;=CM$6),IF(AND($G49&gt;=CM$5,$G49&lt;=CM$6),5,IF($L49=1,2,1)),IF(AND($G49&gt;=CM$5,$G49&lt;=CM$6),IF($M49&gt;0,4,3),0)),IF(AND($D49&lt;=CM$6,$E49&gt;=CM$5),60,0)))</f>
        <v/>
      </c>
      <c r="CN49" s="80" t="str">
        <f>IF(OR($A49="",NOT(ISNUMBER($G49))),"",IF(AND($F49&lt;=CN$6,$G49&gt;=CN$5),IF(CN$5&gt;$N49,5,$K49)*10+IF(AND($F49&gt;=CN$5,$F49&lt;=CN$6),IF(AND($G49&gt;=CN$5,$G49&lt;=CN$6),5,IF($L49=1,2,1)),IF(AND($G49&gt;=CN$5,$G49&lt;=CN$6),IF($M49&gt;0,4,3),0)),IF(AND($D49&lt;=CN$6,$E49&gt;=CN$5),60,0)))</f>
        <v/>
      </c>
      <c r="CO49" s="80" t="str">
        <f>IF(OR($A49="",NOT(ISNUMBER($G49))),"",IF(AND($F49&lt;=CO$6,$G49&gt;=CO$5),IF(CO$5&gt;$N49,5,$K49)*10+IF(AND($F49&gt;=CO$5,$F49&lt;=CO$6),IF(AND($G49&gt;=CO$5,$G49&lt;=CO$6),5,IF($L49=1,2,1)),IF(AND($G49&gt;=CO$5,$G49&lt;=CO$6),IF($M49&gt;0,4,3),0)),IF(AND($D49&lt;=CO$6,$E49&gt;=CO$5),60,0)))</f>
        <v/>
      </c>
      <c r="CP49" s="80" t="str">
        <f>IF(OR($A49="",NOT(ISNUMBER($G49))),"",IF(AND($F49&lt;=CP$6,$G49&gt;=CP$5),IF(CP$5&gt;$N49,5,$K49)*10+IF(AND($F49&gt;=CP$5,$F49&lt;=CP$6),IF(AND($G49&gt;=CP$5,$G49&lt;=CP$6),5,IF($L49=1,2,1)),IF(AND($G49&gt;=CP$5,$G49&lt;=CP$6),IF($M49&gt;0,4,3),0)),IF(AND($D49&lt;=CP$6,$E49&gt;=CP$5),60,0)))</f>
        <v/>
      </c>
      <c r="CQ49" s="80" t="str">
        <f>IF(OR($A49="",NOT(ISNUMBER($G49))),"",IF(AND($F49&lt;=CQ$6,$G49&gt;=CQ$5),IF(CQ$5&gt;$N49,5,$K49)*10+IF(AND($F49&gt;=CQ$5,$F49&lt;=CQ$6),IF(AND($G49&gt;=CQ$5,$G49&lt;=CQ$6),5,IF($L49=1,2,1)),IF(AND($G49&gt;=CQ$5,$G49&lt;=CQ$6),IF($M49&gt;0,4,3),0)),IF(AND($D49&lt;=CQ$6,$E49&gt;=CQ$5),60,0)))</f>
        <v/>
      </c>
      <c r="CR49" s="80" t="str">
        <f>IF(OR($A49="",NOT(ISNUMBER($G49))),"",IF(AND($F49&lt;=CR$6,$G49&gt;=CR$5),IF(CR$5&gt;$N49,5,$K49)*10+IF(AND($F49&gt;=CR$5,$F49&lt;=CR$6),IF(AND($G49&gt;=CR$5,$G49&lt;=CR$6),5,IF($L49=1,2,1)),IF(AND($G49&gt;=CR$5,$G49&lt;=CR$6),IF($M49&gt;0,4,3),0)),IF(AND($D49&lt;=CR$6,$E49&gt;=CR$5),60,0)))</f>
        <v/>
      </c>
      <c r="CS49" s="80" t="str">
        <f>IF(OR($A49="",NOT(ISNUMBER($G49))),"",IF(AND($F49&lt;=CS$6,$G49&gt;=CS$5),IF(CS$5&gt;$N49,5,$K49)*10+IF(AND($F49&gt;=CS$5,$F49&lt;=CS$6),IF(AND($G49&gt;=CS$5,$G49&lt;=CS$6),5,IF($L49=1,2,1)),IF(AND($G49&gt;=CS$5,$G49&lt;=CS$6),IF($M49&gt;0,4,3),0)),IF(AND($D49&lt;=CS$6,$E49&gt;=CS$5),60,0)))</f>
        <v/>
      </c>
      <c r="CT49" s="80" t="str">
        <f>IF(OR($A49="",NOT(ISNUMBER($G49))),"",IF(AND($F49&lt;=CT$6,$G49&gt;=CT$5),IF(CT$5&gt;$N49,5,$K49)*10+IF(AND($F49&gt;=CT$5,$F49&lt;=CT$6),IF(AND($G49&gt;=CT$5,$G49&lt;=CT$6),5,IF($L49=1,2,1)),IF(AND($G49&gt;=CT$5,$G49&lt;=CT$6),IF($M49&gt;0,4,3),0)),IF(AND($D49&lt;=CT$6,$E49&gt;=CT$5),60,0)))</f>
        <v/>
      </c>
      <c r="CU49" s="80" t="str">
        <f>IF(OR($A49="",NOT(ISNUMBER($G49))),"",IF(AND($F49&lt;=CU$6,$G49&gt;=CU$5),IF(CU$5&gt;$N49,5,$K49)*10+IF(AND($F49&gt;=CU$5,$F49&lt;=CU$6),IF(AND($G49&gt;=CU$5,$G49&lt;=CU$6),5,IF($L49=1,2,1)),IF(AND($G49&gt;=CU$5,$G49&lt;=CU$6),IF($M49&gt;0,4,3),0)),IF(AND($D49&lt;=CU$6,$E49&gt;=CU$5),60,0)))</f>
        <v/>
      </c>
      <c r="CV49" s="80" t="str">
        <f>IF(OR($A49="",NOT(ISNUMBER($G49))),"",IF(AND($F49&lt;=CV$6,$G49&gt;=CV$5),IF(CV$5&gt;$N49,5,$K49)*10+IF(AND($F49&gt;=CV$5,$F49&lt;=CV$6),IF(AND($G49&gt;=CV$5,$G49&lt;=CV$6),5,IF($L49=1,2,1)),IF(AND($G49&gt;=CV$5,$G49&lt;=CV$6),IF($M49&gt;0,4,3),0)),IF(AND($D49&lt;=CV$6,$E49&gt;=CV$5),60,0)))</f>
        <v/>
      </c>
      <c r="CW49" s="80" t="str">
        <f>IF(OR($A49="",NOT(ISNUMBER($G49))),"",IF(AND($F49&lt;=CW$6,$G49&gt;=CW$5),IF(CW$5&gt;$N49,5,$K49)*10+IF(AND($F49&gt;=CW$5,$F49&lt;=CW$6),IF(AND($G49&gt;=CW$5,$G49&lt;=CW$6),5,IF($L49=1,2,1)),IF(AND($G49&gt;=CW$5,$G49&lt;=CW$6),IF($M49&gt;0,4,3),0)),IF(AND($D49&lt;=CW$6,$E49&gt;=CW$5),60,0)))</f>
        <v/>
      </c>
      <c r="CX49" s="80" t="str">
        <f>IF(OR($A49="",NOT(ISNUMBER($G49))),"",IF(AND($F49&lt;=CX$6,$G49&gt;=CX$5),IF(CX$5&gt;$N49,5,$K49)*10+IF(AND($F49&gt;=CX$5,$F49&lt;=CX$6),IF(AND($G49&gt;=CX$5,$G49&lt;=CX$6),5,IF($L49=1,2,1)),IF(AND($G49&gt;=CX$5,$G49&lt;=CX$6),IF($M49&gt;0,4,3),0)),IF(AND($D49&lt;=CX$6,$E49&gt;=CX$5),60,0)))</f>
        <v/>
      </c>
      <c r="CY49" s="80" t="str">
        <f>IF(OR($A49="",NOT(ISNUMBER($G49))),"",IF(AND($F49&lt;=CY$6,$G49&gt;=CY$5),IF(CY$5&gt;$N49,5,$K49)*10+IF(AND($F49&gt;=CY$5,$F49&lt;=CY$6),IF(AND($G49&gt;=CY$5,$G49&lt;=CY$6),5,IF($L49=1,2,1)),IF(AND($G49&gt;=CY$5,$G49&lt;=CY$6),IF($M49&gt;0,4,3),0)),IF(AND($D49&lt;=CY$6,$E49&gt;=CY$5),60,0)))</f>
        <v/>
      </c>
      <c r="CZ49" s="80" t="str">
        <f>IF(OR($A49="",NOT(ISNUMBER($G49))),"",IF(AND($F49&lt;=CZ$6,$G49&gt;=CZ$5),IF(CZ$5&gt;$N49,5,$K49)*10+IF(AND($F49&gt;=CZ$5,$F49&lt;=CZ$6),IF(AND($G49&gt;=CZ$5,$G49&lt;=CZ$6),5,IF($L49=1,2,1)),IF(AND($G49&gt;=CZ$5,$G49&lt;=CZ$6),IF($M49&gt;0,4,3),0)),IF(AND($D49&lt;=CZ$6,$E49&gt;=CZ$5),60,0)))</f>
        <v/>
      </c>
      <c r="DA49" s="80" t="str">
        <f>IF(OR($A49="",NOT(ISNUMBER($G49))),"",IF(AND($F49&lt;=DA$6,$G49&gt;=DA$5),IF(DA$5&gt;$N49,5,$K49)*10+IF(AND($F49&gt;=DA$5,$F49&lt;=DA$6),IF(AND($G49&gt;=DA$5,$G49&lt;=DA$6),5,IF($L49=1,2,1)),IF(AND($G49&gt;=DA$5,$G49&lt;=DA$6),IF($M49&gt;0,4,3),0)),IF(AND($D49&lt;=DA$6,$E49&gt;=DA$5),60,0)))</f>
        <v/>
      </c>
      <c r="DB49" s="80" t="str">
        <f>IF(OR($A49="",NOT(ISNUMBER($G49))),"",IF(AND($F49&lt;=DB$6,$G49&gt;=DB$5),IF(DB$5&gt;$N49,5,$K49)*10+IF(AND($F49&gt;=DB$5,$F49&lt;=DB$6),IF(AND($G49&gt;=DB$5,$G49&lt;=DB$6),5,IF($L49=1,2,1)),IF(AND($G49&gt;=DB$5,$G49&lt;=DB$6),IF($M49&gt;0,4,3),0)),IF(AND($D49&lt;=DB$6,$E49&gt;=DB$5),60,0)))</f>
        <v/>
      </c>
      <c r="DC49" s="80" t="str">
        <f>IF(OR($A49="",NOT(ISNUMBER($G49))),"",IF(AND($F49&lt;=DC$6,$G49&gt;=DC$5),IF(DC$5&gt;$N49,5,$K49)*10+IF(AND($F49&gt;=DC$5,$F49&lt;=DC$6),IF(AND($G49&gt;=DC$5,$G49&lt;=DC$6),5,IF($L49=1,2,1)),IF(AND($G49&gt;=DC$5,$G49&lt;=DC$6),IF($M49&gt;0,4,3),0)),IF(AND($D49&lt;=DC$6,$E49&gt;=DC$5),60,0)))</f>
        <v/>
      </c>
      <c r="DD49" s="80" t="str">
        <f>IF(OR($A49="",NOT(ISNUMBER($G49))),"",IF(AND($F49&lt;=DD$6,$G49&gt;=DD$5),IF(DD$5&gt;$N49,5,$K49)*10+IF(AND($F49&gt;=DD$5,$F49&lt;=DD$6),IF(AND($G49&gt;=DD$5,$G49&lt;=DD$6),5,IF($L49=1,2,1)),IF(AND($G49&gt;=DD$5,$G49&lt;=DD$6),IF($M49&gt;0,4,3),0)),IF(AND($D49&lt;=DD$6,$E49&gt;=DD$5),60,0)))</f>
        <v/>
      </c>
      <c r="DE49" s="80" t="str">
        <f>IF(OR($A49="",NOT(ISNUMBER($G49))),"",IF(AND($F49&lt;=DE$6,$G49&gt;=DE$5),IF(DE$5&gt;$N49,5,$K49)*10+IF(AND($F49&gt;=DE$5,$F49&lt;=DE$6),IF(AND($G49&gt;=DE$5,$G49&lt;=DE$6),5,IF($L49=1,2,1)),IF(AND($G49&gt;=DE$5,$G49&lt;=DE$6),IF($M49&gt;0,4,3),0)),IF(AND($D49&lt;=DE$6,$E49&gt;=DE$5),60,0)))</f>
        <v/>
      </c>
      <c r="DF49" s="80" t="str">
        <f>IF(OR($A49="",NOT(ISNUMBER($G49))),"",IF(AND($F49&lt;=DF$6,$G49&gt;=DF$5),IF(DF$5&gt;$N49,5,$K49)*10+IF(AND($F49&gt;=DF$5,$F49&lt;=DF$6),IF(AND($G49&gt;=DF$5,$G49&lt;=DF$6),5,IF($L49=1,2,1)),IF(AND($G49&gt;=DF$5,$G49&lt;=DF$6),IF($M49&gt;0,4,3),0)),IF(AND($D49&lt;=DF$6,$E49&gt;=DF$5),60,0)))</f>
        <v/>
      </c>
      <c r="DG49" s="80" t="str">
        <f>IF(OR($A49="",NOT(ISNUMBER($G49))),"",IF(AND($F49&lt;=DG$6,$G49&gt;=DG$5),IF(DG$5&gt;$N49,5,$K49)*10+IF(AND($F49&gt;=DG$5,$F49&lt;=DG$6),IF(AND($G49&gt;=DG$5,$G49&lt;=DG$6),5,IF($L49=1,2,1)),IF(AND($G49&gt;=DG$5,$G49&lt;=DG$6),IF($M49&gt;0,4,3),0)),IF(AND($D49&lt;=DG$6,$E49&gt;=DG$5),60,0)))</f>
        <v/>
      </c>
      <c r="DH49" s="80" t="str">
        <f>IF(OR($A49="",NOT(ISNUMBER($G49))),"",IF(AND($F49&lt;=DH$6,$G49&gt;=DH$5),IF(DH$5&gt;$N49,5,$K49)*10+IF(AND($F49&gt;=DH$5,$F49&lt;=DH$6),IF(AND($G49&gt;=DH$5,$G49&lt;=DH$6),5,IF($L49=1,2,1)),IF(AND($G49&gt;=DH$5,$G49&lt;=DH$6),IF($M49&gt;0,4,3),0)),IF(AND($D49&lt;=DH$6,$E49&gt;=DH$5),60,0)))</f>
        <v/>
      </c>
      <c r="DI49" s="80" t="str">
        <f>IF(OR($A49="",NOT(ISNUMBER($G49))),"",IF(AND($F49&lt;=DI$6,$G49&gt;=DI$5),IF(DI$5&gt;$N49,5,$K49)*10+IF(AND($F49&gt;=DI$5,$F49&lt;=DI$6),IF(AND($G49&gt;=DI$5,$G49&lt;=DI$6),5,IF($L49=1,2,1)),IF(AND($G49&gt;=DI$5,$G49&lt;=DI$6),IF($M49&gt;0,4,3),0)),IF(AND($D49&lt;=DI$6,$E49&gt;=DI$5),60,0)))</f>
        <v/>
      </c>
      <c r="DJ49" s="80" t="str">
        <f>IF(OR($A49="",NOT(ISNUMBER($G49))),"",IF(AND($F49&lt;=DJ$6,$G49&gt;=DJ$5),IF(DJ$5&gt;$N49,5,$K49)*10+IF(AND($F49&gt;=DJ$5,$F49&lt;=DJ$6),IF(AND($G49&gt;=DJ$5,$G49&lt;=DJ$6),5,IF($L49=1,2,1)),IF(AND($G49&gt;=DJ$5,$G49&lt;=DJ$6),IF($M49&gt;0,4,3),0)),IF(AND($D49&lt;=DJ$6,$E49&gt;=DJ$5),60,0)))</f>
        <v/>
      </c>
      <c r="DK49" s="80" t="str">
        <f>IF(OR($A49="",NOT(ISNUMBER($G49))),"",IF(AND($F49&lt;=DK$6,$G49&gt;=DK$5),IF(DK$5&gt;$N49,5,$K49)*10+IF(AND($F49&gt;=DK$5,$F49&lt;=DK$6),IF(AND($G49&gt;=DK$5,$G49&lt;=DK$6),5,IF($L49=1,2,1)),IF(AND($G49&gt;=DK$5,$G49&lt;=DK$6),IF($M49&gt;0,4,3),0)),IF(AND($D49&lt;=DK$6,$E49&gt;=DK$5),60,0)))</f>
        <v/>
      </c>
      <c r="DL49" s="80" t="str">
        <f>IF(OR($A49="",NOT(ISNUMBER($G49))),"",IF(AND($F49&lt;=DL$6,$G49&gt;=DL$5),IF(DL$5&gt;$N49,5,$K49)*10+IF(AND($F49&gt;=DL$5,$F49&lt;=DL$6),IF(AND($G49&gt;=DL$5,$G49&lt;=DL$6),5,IF($L49=1,2,1)),IF(AND($G49&gt;=DL$5,$G49&lt;=DL$6),IF($M49&gt;0,4,3),0)),IF(AND($D49&lt;=DL$6,$E49&gt;=DL$5),60,0)))</f>
        <v/>
      </c>
      <c r="DM49" s="80" t="str">
        <f>IF(OR($A49="",NOT(ISNUMBER($G49))),"",IF(AND($F49&lt;=DM$6,$G49&gt;=DM$5),IF(DM$5&gt;$N49,5,$K49)*10+IF(AND($F49&gt;=DM$5,$F49&lt;=DM$6),IF(AND($G49&gt;=DM$5,$G49&lt;=DM$6),5,IF($L49=1,2,1)),IF(AND($G49&gt;=DM$5,$G49&lt;=DM$6),IF($M49&gt;0,4,3),0)),IF(AND($D49&lt;=DM$6,$E49&gt;=DM$5),60,0)))</f>
        <v/>
      </c>
      <c r="DN49" s="80" t="str">
        <f>IF(OR($A49="",NOT(ISNUMBER($G49))),"",IF(AND($F49&lt;=DN$6,$G49&gt;=DN$5),IF(DN$5&gt;$N49,5,$K49)*10+IF(AND($F49&gt;=DN$5,$F49&lt;=DN$6),IF(AND($G49&gt;=DN$5,$G49&lt;=DN$6),5,IF($L49=1,2,1)),IF(AND($G49&gt;=DN$5,$G49&lt;=DN$6),IF($M49&gt;0,4,3),0)),IF(AND($D49&lt;=DN$6,$E49&gt;=DN$5),60,0)))</f>
        <v/>
      </c>
      <c r="DO49" s="80" t="str">
        <f>IF(OR($A49="",NOT(ISNUMBER($G49))),"",IF(AND($F49&lt;=DO$6,$G49&gt;=DO$5),IF(DO$5&gt;$N49,5,$K49)*10+IF(AND($F49&gt;=DO$5,$F49&lt;=DO$6),IF(AND($G49&gt;=DO$5,$G49&lt;=DO$6),5,IF($L49=1,2,1)),IF(AND($G49&gt;=DO$5,$G49&lt;=DO$6),IF($M49&gt;0,4,3),0)),IF(AND($D49&lt;=DO$6,$E49&gt;=DO$5),60,0)))</f>
        <v/>
      </c>
      <c r="DP49" s="80" t="str">
        <f>IF(OR($A49="",NOT(ISNUMBER($G49))),"",IF(AND($F49&lt;=DP$6,$G49&gt;=DP$5),IF(DP$5&gt;$N49,5,$K49)*10+IF(AND($F49&gt;=DP$5,$F49&lt;=DP$6),IF(AND($G49&gt;=DP$5,$G49&lt;=DP$6),5,IF($L49=1,2,1)),IF(AND($G49&gt;=DP$5,$G49&lt;=DP$6),IF($M49&gt;0,4,3),0)),IF(AND($D49&lt;=DP$6,$E49&gt;=DP$5),60,0)))</f>
        <v/>
      </c>
      <c r="DQ49" s="80" t="str">
        <f>IF(OR($A49="",NOT(ISNUMBER($G49))),"",IF(AND($F49&lt;=DQ$6,$G49&gt;=DQ$5),IF(DQ$5&gt;$N49,5,$K49)*10+IF(AND($F49&gt;=DQ$5,$F49&lt;=DQ$6),IF(AND($G49&gt;=DQ$5,$G49&lt;=DQ$6),5,IF($L49=1,2,1)),IF(AND($G49&gt;=DQ$5,$G49&lt;=DQ$6),IF($M49&gt;0,4,3),0)),IF(AND($D49&lt;=DQ$6,$E49&gt;=DQ$5),60,0)))</f>
        <v/>
      </c>
      <c r="DR49" s="80" t="str">
        <f>IF(OR($A49="",NOT(ISNUMBER($G49))),"",IF(AND($F49&lt;=DR$6,$G49&gt;=DR$5),IF(DR$5&gt;$N49,5,$K49)*10+IF(AND($F49&gt;=DR$5,$F49&lt;=DR$6),IF(AND($G49&gt;=DR$5,$G49&lt;=DR$6),5,IF($L49=1,2,1)),IF(AND($G49&gt;=DR$5,$G49&lt;=DR$6),IF($M49&gt;0,4,3),0)),IF(AND($D49&lt;=DR$6,$E49&gt;=DR$5),60,0)))</f>
        <v/>
      </c>
      <c r="DS49" s="80" t="str">
        <f>IF(OR($A49="",NOT(ISNUMBER($G49))),"",IF(AND($F49&lt;=DS$6,$G49&gt;=DS$5),IF(DS$5&gt;$N49,5,$K49)*10+IF(AND($F49&gt;=DS$5,$F49&lt;=DS$6),IF(AND($G49&gt;=DS$5,$G49&lt;=DS$6),5,IF($L49=1,2,1)),IF(AND($G49&gt;=DS$5,$G49&lt;=DS$6),IF($M49&gt;0,4,3),0)),IF(AND($D49&lt;=DS$6,$E49&gt;=DS$5),60,0)))</f>
        <v/>
      </c>
      <c r="DT49" s="80" t="str">
        <f>IF(OR($A49="",NOT(ISNUMBER($G49))),"",IF(AND($F49&lt;=DT$6,$G49&gt;=DT$5),IF(DT$5&gt;$N49,5,$K49)*10+IF(AND($F49&gt;=DT$5,$F49&lt;=DT$6),IF(AND($G49&gt;=DT$5,$G49&lt;=DT$6),5,IF($L49=1,2,1)),IF(AND($G49&gt;=DT$5,$G49&lt;=DT$6),IF($M49&gt;0,4,3),0)),IF(AND($D49&lt;=DT$6,$E49&gt;=DT$5),60,0)))</f>
        <v/>
      </c>
      <c r="DU49" s="80" t="str">
        <f>IF(OR($A49="",NOT(ISNUMBER($G49))),"",IF(AND($F49&lt;=DU$6,$G49&gt;=DU$5),IF(DU$5&gt;$N49,5,$K49)*10+IF(AND($F49&gt;=DU$5,$F49&lt;=DU$6),IF(AND($G49&gt;=DU$5,$G49&lt;=DU$6),5,IF($L49=1,2,1)),IF(AND($G49&gt;=DU$5,$G49&lt;=DU$6),IF($M49&gt;0,4,3),0)),IF(AND($D49&lt;=DU$6,$E49&gt;=DU$5),60,0)))</f>
        <v/>
      </c>
      <c r="DV49" s="80" t="str">
        <f>IF(OR($A49="",NOT(ISNUMBER($G49))),"",IF(AND($F49&lt;=DV$6,$G49&gt;=DV$5),IF(DV$5&gt;$N49,5,$K49)*10+IF(AND($F49&gt;=DV$5,$F49&lt;=DV$6),IF(AND($G49&gt;=DV$5,$G49&lt;=DV$6),5,IF($L49=1,2,1)),IF(AND($G49&gt;=DV$5,$G49&lt;=DV$6),IF($M49&gt;0,4,3),0)),IF(AND($D49&lt;=DV$6,$E49&gt;=DV$5),60,0)))</f>
        <v/>
      </c>
      <c r="DW49" s="80" t="str">
        <f>IF(OR($A49="",NOT(ISNUMBER($G49))),"",IF(AND($F49&lt;=DW$6,$G49&gt;=DW$5),IF(DW$5&gt;$N49,5,$K49)*10+IF(AND($F49&gt;=DW$5,$F49&lt;=DW$6),IF(AND($G49&gt;=DW$5,$G49&lt;=DW$6),5,IF($L49=1,2,1)),IF(AND($G49&gt;=DW$5,$G49&lt;=DW$6),IF($M49&gt;0,4,3),0)),IF(AND($D49&lt;=DW$6,$E49&gt;=DW$5),60,0)))</f>
        <v/>
      </c>
      <c r="DX49" s="80" t="str">
        <f>IF(OR($A49="",NOT(ISNUMBER($G49))),"",IF(AND($F49&lt;=DX$6,$G49&gt;=DX$5),IF(DX$5&gt;$N49,5,$K49)*10+IF(AND($F49&gt;=DX$5,$F49&lt;=DX$6),IF(AND($G49&gt;=DX$5,$G49&lt;=DX$6),5,IF($L49=1,2,1)),IF(AND($G49&gt;=DX$5,$G49&lt;=DX$6),IF($M49&gt;0,4,3),0)),IF(AND($D49&lt;=DX$6,$E49&gt;=DX$5),60,0)))</f>
        <v/>
      </c>
      <c r="DY49" s="80" t="str">
        <f>IF(OR($A49="",NOT(ISNUMBER($G49))),"",IF(AND($F49&lt;=DY$6,$G49&gt;=DY$5),IF(DY$5&gt;$N49,5,$K49)*10+IF(AND($F49&gt;=DY$5,$F49&lt;=DY$6),IF(AND($G49&gt;=DY$5,$G49&lt;=DY$6),5,IF($L49=1,2,1)),IF(AND($G49&gt;=DY$5,$G49&lt;=DY$6),IF($M49&gt;0,4,3),0)),IF(AND($D49&lt;=DY$6,$E49&gt;=DY$5),60,0)))</f>
        <v/>
      </c>
      <c r="DZ49" s="80" t="str">
        <f>IF(OR($A49="",NOT(ISNUMBER($G49))),"",IF(AND($F49&lt;=DZ$6,$G49&gt;=DZ$5),IF(DZ$5&gt;$N49,5,$K49)*10+IF(AND($F49&gt;=DZ$5,$F49&lt;=DZ$6),IF(AND($G49&gt;=DZ$5,$G49&lt;=DZ$6),5,IF($L49=1,2,1)),IF(AND($G49&gt;=DZ$5,$G49&lt;=DZ$6),IF($M49&gt;0,4,3),0)),IF(AND($D49&lt;=DZ$6,$E49&gt;=DZ$5),60,0)))</f>
        <v/>
      </c>
      <c r="EA49" s="80" t="str">
        <f>IF(OR($A49="",NOT(ISNUMBER($G49))),"",IF(AND($F49&lt;=EA$6,$G49&gt;=EA$5),IF(EA$5&gt;$N49,5,$K49)*10+IF(AND($F49&gt;=EA$5,$F49&lt;=EA$6),IF(AND($G49&gt;=EA$5,$G49&lt;=EA$6),5,IF($L49=1,2,1)),IF(AND($G49&gt;=EA$5,$G49&lt;=EA$6),IF($M49&gt;0,4,3),0)),IF(AND($D49&lt;=EA$6,$E49&gt;=EA$5),60,0)))</f>
        <v/>
      </c>
      <c r="EB49" s="80" t="str">
        <f>IF(OR($A49="",NOT(ISNUMBER($G49))),"",IF(AND($F49&lt;=EB$6,$G49&gt;=EB$5),IF(EB$5&gt;$N49,5,$K49)*10+IF(AND($F49&gt;=EB$5,$F49&lt;=EB$6),IF(AND($G49&gt;=EB$5,$G49&lt;=EB$6),5,IF($L49=1,2,1)),IF(AND($G49&gt;=EB$5,$G49&lt;=EB$6),IF($M49&gt;0,4,3),0)),IF(AND($D49&lt;=EB$6,$E49&gt;=EB$5),60,0)))</f>
        <v/>
      </c>
      <c r="EC49" s="80" t="str">
        <f>IF(OR($A49="",NOT(ISNUMBER($G49))),"",IF(AND($F49&lt;=EC$6,$G49&gt;=EC$5),IF(EC$5&gt;$N49,5,$K49)*10+IF(AND($F49&gt;=EC$5,$F49&lt;=EC$6),IF(AND($G49&gt;=EC$5,$G49&lt;=EC$6),5,IF($L49=1,2,1)),IF(AND($G49&gt;=EC$5,$G49&lt;=EC$6),IF($M49&gt;0,4,3),0)),IF(AND($D49&lt;=EC$6,$E49&gt;=EC$5),60,0)))</f>
        <v/>
      </c>
      <c r="ED49" s="80" t="str">
        <f>IF(OR($A49="",NOT(ISNUMBER($G49))),"",IF(AND($F49&lt;=ED$6,$G49&gt;=ED$5),IF(ED$5&gt;$N49,5,$K49)*10+IF(AND($F49&gt;=ED$5,$F49&lt;=ED$6),IF(AND($G49&gt;=ED$5,$G49&lt;=ED$6),5,IF($L49=1,2,1)),IF(AND($G49&gt;=ED$5,$G49&lt;=ED$6),IF($M49&gt;0,4,3),0)),IF(AND($D49&lt;=ED$6,$E49&gt;=ED$5),60,0)))</f>
        <v/>
      </c>
    </row>
    <row r="50" ht="18" customHeight="1">
      <c r="A50" s="52" t="str">
        <f>IF(Tasks!$B50="","",Tasks!$A50)</f>
        <v/>
      </c>
      <c r="B50" s="78" t="str">
        <f>IF(Tasks!$B50="","",Tasks!$B50)</f>
        <v/>
      </c>
      <c r="C50" s="25" t="str">
        <f>IF($B50="","",IF(AND(Tasks!$D50="",Tasks!$G50=""),"-",IF(Tasks!$D50="","",Tasks!$D50&amp;IF(OR(Tasks!$E50="",Tasks!$E50="FS"),IF(N(Tasks!$F50)=0,"","FS"),Tasks!$E50)&amp;IF(N(Tasks!$F50)=0,"",IF(Tasks!$F50&gt;0,"+","")&amp;Tasks!$F50))&amp;IF(AND(Tasks!$D50&lt;&gt;"",Tasks!$G50&lt;&gt;""),", ","")&amp;IF(Tasks!$G50="","",Tasks!$G50&amp;IF(OR(Tasks!$H50="",Tasks!$H50="FS"),IF(N(Tasks!$I50)=0,"","FS"),Tasks!$H50)&amp;IF(N(Tasks!$I50)=0,"",IF(Tasks!$I50&gt;0,"+","")&amp;Tasks!$I50))))</f>
        <v/>
      </c>
      <c r="D50" s="51" t="str">
        <f>IF(OR($B50="",Tasks!$Q50=""),"",Tasks!$Q50)</f>
        <v/>
      </c>
      <c r="E50" s="51" t="str">
        <f>IF(OR($B50="",Tasks!$R50=""),"",Tasks!$R50)</f>
        <v/>
      </c>
      <c r="F50" s="51" t="str">
        <f>IF(OR($B50="",Tasks!$S50=""),"",Tasks!$S50)</f>
        <v/>
      </c>
      <c r="G50" s="51" t="str">
        <f>IF(OR($B50="",Tasks!$T50=""),"",Tasks!$T50)</f>
        <v/>
      </c>
      <c r="H50" s="52" t="str">
        <f>IF($B50="","",Tasks!$AE50)</f>
        <v/>
      </c>
      <c r="I50" s="79" t="str">
        <f>IF($B50="","",Tasks!$AF50)</f>
        <v/>
      </c>
      <c r="J50" s="53" t="str">
        <f>IF(OR($B50="",Tasks!$V50=""),"",Tasks!$V50)</f>
        <v/>
      </c>
      <c r="K50" s="52" t="str">
        <f>IF($B50="","",Tasks!$AA50)</f>
        <v/>
      </c>
      <c r="L50" s="52" t="str">
        <f>IF($B50="","",Tasks!$AB50)</f>
        <v/>
      </c>
      <c r="M50" s="52" t="str">
        <f>IF($B50="","",Tasks!$Z50)</f>
        <v/>
      </c>
      <c r="N50" s="52" t="str">
        <f>IF(OR($B50="",Tasks!$AG50=""),"",Tasks!$AG50)</f>
        <v/>
      </c>
      <c r="O50" s="80" t="str">
        <f>IF(OR($A50="",NOT(ISNUMBER($G50))),"",IF(AND($F50&lt;=O$6,$G50&gt;=O$5),IF(O$5&gt;$N50,5,$K50)*10+IF(AND($F50&gt;=O$5,$F50&lt;=O$6),IF(AND($G50&gt;=O$5,$G50&lt;=O$6),5,IF($L50=1,2,1)),IF(AND($G50&gt;=O$5,$G50&lt;=O$6),IF($M50&gt;0,4,3),0)),IF(AND($D50&lt;=O$6,$E50&gt;=O$5),60,0)))</f>
        <v/>
      </c>
      <c r="P50" s="80" t="str">
        <f>IF(OR($A50="",NOT(ISNUMBER($G50))),"",IF(AND($F50&lt;=P$6,$G50&gt;=P$5),IF(P$5&gt;$N50,5,$K50)*10+IF(AND($F50&gt;=P$5,$F50&lt;=P$6),IF(AND($G50&gt;=P$5,$G50&lt;=P$6),5,IF($L50=1,2,1)),IF(AND($G50&gt;=P$5,$G50&lt;=P$6),IF($M50&gt;0,4,3),0)),IF(AND($D50&lt;=P$6,$E50&gt;=P$5),60,0)))</f>
        <v/>
      </c>
      <c r="Q50" s="80" t="str">
        <f>IF(OR($A50="",NOT(ISNUMBER($G50))),"",IF(AND($F50&lt;=Q$6,$G50&gt;=Q$5),IF(Q$5&gt;$N50,5,$K50)*10+IF(AND($F50&gt;=Q$5,$F50&lt;=Q$6),IF(AND($G50&gt;=Q$5,$G50&lt;=Q$6),5,IF($L50=1,2,1)),IF(AND($G50&gt;=Q$5,$G50&lt;=Q$6),IF($M50&gt;0,4,3),0)),IF(AND($D50&lt;=Q$6,$E50&gt;=Q$5),60,0)))</f>
        <v/>
      </c>
      <c r="R50" s="80" t="str">
        <f>IF(OR($A50="",NOT(ISNUMBER($G50))),"",IF(AND($F50&lt;=R$6,$G50&gt;=R$5),IF(R$5&gt;$N50,5,$K50)*10+IF(AND($F50&gt;=R$5,$F50&lt;=R$6),IF(AND($G50&gt;=R$5,$G50&lt;=R$6),5,IF($L50=1,2,1)),IF(AND($G50&gt;=R$5,$G50&lt;=R$6),IF($M50&gt;0,4,3),0)),IF(AND($D50&lt;=R$6,$E50&gt;=R$5),60,0)))</f>
        <v/>
      </c>
      <c r="S50" s="80" t="str">
        <f>IF(OR($A50="",NOT(ISNUMBER($G50))),"",IF(AND($F50&lt;=S$6,$G50&gt;=S$5),IF(S$5&gt;$N50,5,$K50)*10+IF(AND($F50&gt;=S$5,$F50&lt;=S$6),IF(AND($G50&gt;=S$5,$G50&lt;=S$6),5,IF($L50=1,2,1)),IF(AND($G50&gt;=S$5,$G50&lt;=S$6),IF($M50&gt;0,4,3),0)),IF(AND($D50&lt;=S$6,$E50&gt;=S$5),60,0)))</f>
        <v/>
      </c>
      <c r="T50" s="80" t="str">
        <f>IF(OR($A50="",NOT(ISNUMBER($G50))),"",IF(AND($F50&lt;=T$6,$G50&gt;=T$5),IF(T$5&gt;$N50,5,$K50)*10+IF(AND($F50&gt;=T$5,$F50&lt;=T$6),IF(AND($G50&gt;=T$5,$G50&lt;=T$6),5,IF($L50=1,2,1)),IF(AND($G50&gt;=T$5,$G50&lt;=T$6),IF($M50&gt;0,4,3),0)),IF(AND($D50&lt;=T$6,$E50&gt;=T$5),60,0)))</f>
        <v/>
      </c>
      <c r="U50" s="80" t="str">
        <f>IF(OR($A50="",NOT(ISNUMBER($G50))),"",IF(AND($F50&lt;=U$6,$G50&gt;=U$5),IF(U$5&gt;$N50,5,$K50)*10+IF(AND($F50&gt;=U$5,$F50&lt;=U$6),IF(AND($G50&gt;=U$5,$G50&lt;=U$6),5,IF($L50=1,2,1)),IF(AND($G50&gt;=U$5,$G50&lt;=U$6),IF($M50&gt;0,4,3),0)),IF(AND($D50&lt;=U$6,$E50&gt;=U$5),60,0)))</f>
        <v/>
      </c>
      <c r="V50" s="80" t="str">
        <f>IF(OR($A50="",NOT(ISNUMBER($G50))),"",IF(AND($F50&lt;=V$6,$G50&gt;=V$5),IF(V$5&gt;$N50,5,$K50)*10+IF(AND($F50&gt;=V$5,$F50&lt;=V$6),IF(AND($G50&gt;=V$5,$G50&lt;=V$6),5,IF($L50=1,2,1)),IF(AND($G50&gt;=V$5,$G50&lt;=V$6),IF($M50&gt;0,4,3),0)),IF(AND($D50&lt;=V$6,$E50&gt;=V$5),60,0)))</f>
        <v/>
      </c>
      <c r="W50" s="80" t="str">
        <f>IF(OR($A50="",NOT(ISNUMBER($G50))),"",IF(AND($F50&lt;=W$6,$G50&gt;=W$5),IF(W$5&gt;$N50,5,$K50)*10+IF(AND($F50&gt;=W$5,$F50&lt;=W$6),IF(AND($G50&gt;=W$5,$G50&lt;=W$6),5,IF($L50=1,2,1)),IF(AND($G50&gt;=W$5,$G50&lt;=W$6),IF($M50&gt;0,4,3),0)),IF(AND($D50&lt;=W$6,$E50&gt;=W$5),60,0)))</f>
        <v/>
      </c>
      <c r="X50" s="80" t="str">
        <f>IF(OR($A50="",NOT(ISNUMBER($G50))),"",IF(AND($F50&lt;=X$6,$G50&gt;=X$5),IF(X$5&gt;$N50,5,$K50)*10+IF(AND($F50&gt;=X$5,$F50&lt;=X$6),IF(AND($G50&gt;=X$5,$G50&lt;=X$6),5,IF($L50=1,2,1)),IF(AND($G50&gt;=X$5,$G50&lt;=X$6),IF($M50&gt;0,4,3),0)),IF(AND($D50&lt;=X$6,$E50&gt;=X$5),60,0)))</f>
        <v/>
      </c>
      <c r="Y50" s="80" t="str">
        <f>IF(OR($A50="",NOT(ISNUMBER($G50))),"",IF(AND($F50&lt;=Y$6,$G50&gt;=Y$5),IF(Y$5&gt;$N50,5,$K50)*10+IF(AND($F50&gt;=Y$5,$F50&lt;=Y$6),IF(AND($G50&gt;=Y$5,$G50&lt;=Y$6),5,IF($L50=1,2,1)),IF(AND($G50&gt;=Y$5,$G50&lt;=Y$6),IF($M50&gt;0,4,3),0)),IF(AND($D50&lt;=Y$6,$E50&gt;=Y$5),60,0)))</f>
        <v/>
      </c>
      <c r="Z50" s="80" t="str">
        <f>IF(OR($A50="",NOT(ISNUMBER($G50))),"",IF(AND($F50&lt;=Z$6,$G50&gt;=Z$5),IF(Z$5&gt;$N50,5,$K50)*10+IF(AND($F50&gt;=Z$5,$F50&lt;=Z$6),IF(AND($G50&gt;=Z$5,$G50&lt;=Z$6),5,IF($L50=1,2,1)),IF(AND($G50&gt;=Z$5,$G50&lt;=Z$6),IF($M50&gt;0,4,3),0)),IF(AND($D50&lt;=Z$6,$E50&gt;=Z$5),60,0)))</f>
        <v/>
      </c>
      <c r="AA50" s="80" t="str">
        <f>IF(OR($A50="",NOT(ISNUMBER($G50))),"",IF(AND($F50&lt;=AA$6,$G50&gt;=AA$5),IF(AA$5&gt;$N50,5,$K50)*10+IF(AND($F50&gt;=AA$5,$F50&lt;=AA$6),IF(AND($G50&gt;=AA$5,$G50&lt;=AA$6),5,IF($L50=1,2,1)),IF(AND($G50&gt;=AA$5,$G50&lt;=AA$6),IF($M50&gt;0,4,3),0)),IF(AND($D50&lt;=AA$6,$E50&gt;=AA$5),60,0)))</f>
        <v/>
      </c>
      <c r="AB50" s="80" t="str">
        <f>IF(OR($A50="",NOT(ISNUMBER($G50))),"",IF(AND($F50&lt;=AB$6,$G50&gt;=AB$5),IF(AB$5&gt;$N50,5,$K50)*10+IF(AND($F50&gt;=AB$5,$F50&lt;=AB$6),IF(AND($G50&gt;=AB$5,$G50&lt;=AB$6),5,IF($L50=1,2,1)),IF(AND($G50&gt;=AB$5,$G50&lt;=AB$6),IF($M50&gt;0,4,3),0)),IF(AND($D50&lt;=AB$6,$E50&gt;=AB$5),60,0)))</f>
        <v/>
      </c>
      <c r="AC50" s="80" t="str">
        <f>IF(OR($A50="",NOT(ISNUMBER($G50))),"",IF(AND($F50&lt;=AC$6,$G50&gt;=AC$5),IF(AC$5&gt;$N50,5,$K50)*10+IF(AND($F50&gt;=AC$5,$F50&lt;=AC$6),IF(AND($G50&gt;=AC$5,$G50&lt;=AC$6),5,IF($L50=1,2,1)),IF(AND($G50&gt;=AC$5,$G50&lt;=AC$6),IF($M50&gt;0,4,3),0)),IF(AND($D50&lt;=AC$6,$E50&gt;=AC$5),60,0)))</f>
        <v/>
      </c>
      <c r="AD50" s="80" t="str">
        <f>IF(OR($A50="",NOT(ISNUMBER($G50))),"",IF(AND($F50&lt;=AD$6,$G50&gt;=AD$5),IF(AD$5&gt;$N50,5,$K50)*10+IF(AND($F50&gt;=AD$5,$F50&lt;=AD$6),IF(AND($G50&gt;=AD$5,$G50&lt;=AD$6),5,IF($L50=1,2,1)),IF(AND($G50&gt;=AD$5,$G50&lt;=AD$6),IF($M50&gt;0,4,3),0)),IF(AND($D50&lt;=AD$6,$E50&gt;=AD$5),60,0)))</f>
        <v/>
      </c>
      <c r="AE50" s="80" t="str">
        <f>IF(OR($A50="",NOT(ISNUMBER($G50))),"",IF(AND($F50&lt;=AE$6,$G50&gt;=AE$5),IF(AE$5&gt;$N50,5,$K50)*10+IF(AND($F50&gt;=AE$5,$F50&lt;=AE$6),IF(AND($G50&gt;=AE$5,$G50&lt;=AE$6),5,IF($L50=1,2,1)),IF(AND($G50&gt;=AE$5,$G50&lt;=AE$6),IF($M50&gt;0,4,3),0)),IF(AND($D50&lt;=AE$6,$E50&gt;=AE$5),60,0)))</f>
        <v/>
      </c>
      <c r="AF50" s="80" t="str">
        <f>IF(OR($A50="",NOT(ISNUMBER($G50))),"",IF(AND($F50&lt;=AF$6,$G50&gt;=AF$5),IF(AF$5&gt;$N50,5,$K50)*10+IF(AND($F50&gt;=AF$5,$F50&lt;=AF$6),IF(AND($G50&gt;=AF$5,$G50&lt;=AF$6),5,IF($L50=1,2,1)),IF(AND($G50&gt;=AF$5,$G50&lt;=AF$6),IF($M50&gt;0,4,3),0)),IF(AND($D50&lt;=AF$6,$E50&gt;=AF$5),60,0)))</f>
        <v/>
      </c>
      <c r="AG50" s="80" t="str">
        <f>IF(OR($A50="",NOT(ISNUMBER($G50))),"",IF(AND($F50&lt;=AG$6,$G50&gt;=AG$5),IF(AG$5&gt;$N50,5,$K50)*10+IF(AND($F50&gt;=AG$5,$F50&lt;=AG$6),IF(AND($G50&gt;=AG$5,$G50&lt;=AG$6),5,IF($L50=1,2,1)),IF(AND($G50&gt;=AG$5,$G50&lt;=AG$6),IF($M50&gt;0,4,3),0)),IF(AND($D50&lt;=AG$6,$E50&gt;=AG$5),60,0)))</f>
        <v/>
      </c>
      <c r="AH50" s="80" t="str">
        <f>IF(OR($A50="",NOT(ISNUMBER($G50))),"",IF(AND($F50&lt;=AH$6,$G50&gt;=AH$5),IF(AH$5&gt;$N50,5,$K50)*10+IF(AND($F50&gt;=AH$5,$F50&lt;=AH$6),IF(AND($G50&gt;=AH$5,$G50&lt;=AH$6),5,IF($L50=1,2,1)),IF(AND($G50&gt;=AH$5,$G50&lt;=AH$6),IF($M50&gt;0,4,3),0)),IF(AND($D50&lt;=AH$6,$E50&gt;=AH$5),60,0)))</f>
        <v/>
      </c>
      <c r="AI50" s="80" t="str">
        <f>IF(OR($A50="",NOT(ISNUMBER($G50))),"",IF(AND($F50&lt;=AI$6,$G50&gt;=AI$5),IF(AI$5&gt;$N50,5,$K50)*10+IF(AND($F50&gt;=AI$5,$F50&lt;=AI$6),IF(AND($G50&gt;=AI$5,$G50&lt;=AI$6),5,IF($L50=1,2,1)),IF(AND($G50&gt;=AI$5,$G50&lt;=AI$6),IF($M50&gt;0,4,3),0)),IF(AND($D50&lt;=AI$6,$E50&gt;=AI$5),60,0)))</f>
        <v/>
      </c>
      <c r="AJ50" s="80" t="str">
        <f>IF(OR($A50="",NOT(ISNUMBER($G50))),"",IF(AND($F50&lt;=AJ$6,$G50&gt;=AJ$5),IF(AJ$5&gt;$N50,5,$K50)*10+IF(AND($F50&gt;=AJ$5,$F50&lt;=AJ$6),IF(AND($G50&gt;=AJ$5,$G50&lt;=AJ$6),5,IF($L50=1,2,1)),IF(AND($G50&gt;=AJ$5,$G50&lt;=AJ$6),IF($M50&gt;0,4,3),0)),IF(AND($D50&lt;=AJ$6,$E50&gt;=AJ$5),60,0)))</f>
        <v/>
      </c>
      <c r="AK50" s="80" t="str">
        <f>IF(OR($A50="",NOT(ISNUMBER($G50))),"",IF(AND($F50&lt;=AK$6,$G50&gt;=AK$5),IF(AK$5&gt;$N50,5,$K50)*10+IF(AND($F50&gt;=AK$5,$F50&lt;=AK$6),IF(AND($G50&gt;=AK$5,$G50&lt;=AK$6),5,IF($L50=1,2,1)),IF(AND($G50&gt;=AK$5,$G50&lt;=AK$6),IF($M50&gt;0,4,3),0)),IF(AND($D50&lt;=AK$6,$E50&gt;=AK$5),60,0)))</f>
        <v/>
      </c>
      <c r="AL50" s="80" t="str">
        <f>IF(OR($A50="",NOT(ISNUMBER($G50))),"",IF(AND($F50&lt;=AL$6,$G50&gt;=AL$5),IF(AL$5&gt;$N50,5,$K50)*10+IF(AND($F50&gt;=AL$5,$F50&lt;=AL$6),IF(AND($G50&gt;=AL$5,$G50&lt;=AL$6),5,IF($L50=1,2,1)),IF(AND($G50&gt;=AL$5,$G50&lt;=AL$6),IF($M50&gt;0,4,3),0)),IF(AND($D50&lt;=AL$6,$E50&gt;=AL$5),60,0)))</f>
        <v/>
      </c>
      <c r="AM50" s="80" t="str">
        <f>IF(OR($A50="",NOT(ISNUMBER($G50))),"",IF(AND($F50&lt;=AM$6,$G50&gt;=AM$5),IF(AM$5&gt;$N50,5,$K50)*10+IF(AND($F50&gt;=AM$5,$F50&lt;=AM$6),IF(AND($G50&gt;=AM$5,$G50&lt;=AM$6),5,IF($L50=1,2,1)),IF(AND($G50&gt;=AM$5,$G50&lt;=AM$6),IF($M50&gt;0,4,3),0)),IF(AND($D50&lt;=AM$6,$E50&gt;=AM$5),60,0)))</f>
        <v/>
      </c>
      <c r="AN50" s="80" t="str">
        <f>IF(OR($A50="",NOT(ISNUMBER($G50))),"",IF(AND($F50&lt;=AN$6,$G50&gt;=AN$5),IF(AN$5&gt;$N50,5,$K50)*10+IF(AND($F50&gt;=AN$5,$F50&lt;=AN$6),IF(AND($G50&gt;=AN$5,$G50&lt;=AN$6),5,IF($L50=1,2,1)),IF(AND($G50&gt;=AN$5,$G50&lt;=AN$6),IF($M50&gt;0,4,3),0)),IF(AND($D50&lt;=AN$6,$E50&gt;=AN$5),60,0)))</f>
        <v/>
      </c>
      <c r="AO50" s="80" t="str">
        <f>IF(OR($A50="",NOT(ISNUMBER($G50))),"",IF(AND($F50&lt;=AO$6,$G50&gt;=AO$5),IF(AO$5&gt;$N50,5,$K50)*10+IF(AND($F50&gt;=AO$5,$F50&lt;=AO$6),IF(AND($G50&gt;=AO$5,$G50&lt;=AO$6),5,IF($L50=1,2,1)),IF(AND($G50&gt;=AO$5,$G50&lt;=AO$6),IF($M50&gt;0,4,3),0)),IF(AND($D50&lt;=AO$6,$E50&gt;=AO$5),60,0)))</f>
        <v/>
      </c>
      <c r="AP50" s="80" t="str">
        <f>IF(OR($A50="",NOT(ISNUMBER($G50))),"",IF(AND($F50&lt;=AP$6,$G50&gt;=AP$5),IF(AP$5&gt;$N50,5,$K50)*10+IF(AND($F50&gt;=AP$5,$F50&lt;=AP$6),IF(AND($G50&gt;=AP$5,$G50&lt;=AP$6),5,IF($L50=1,2,1)),IF(AND($G50&gt;=AP$5,$G50&lt;=AP$6),IF($M50&gt;0,4,3),0)),IF(AND($D50&lt;=AP$6,$E50&gt;=AP$5),60,0)))</f>
        <v/>
      </c>
      <c r="AQ50" s="80" t="str">
        <f>IF(OR($A50="",NOT(ISNUMBER($G50))),"",IF(AND($F50&lt;=AQ$6,$G50&gt;=AQ$5),IF(AQ$5&gt;$N50,5,$K50)*10+IF(AND($F50&gt;=AQ$5,$F50&lt;=AQ$6),IF(AND($G50&gt;=AQ$5,$G50&lt;=AQ$6),5,IF($L50=1,2,1)),IF(AND($G50&gt;=AQ$5,$G50&lt;=AQ$6),IF($M50&gt;0,4,3),0)),IF(AND($D50&lt;=AQ$6,$E50&gt;=AQ$5),60,0)))</f>
        <v/>
      </c>
      <c r="AR50" s="80" t="str">
        <f>IF(OR($A50="",NOT(ISNUMBER($G50))),"",IF(AND($F50&lt;=AR$6,$G50&gt;=AR$5),IF(AR$5&gt;$N50,5,$K50)*10+IF(AND($F50&gt;=AR$5,$F50&lt;=AR$6),IF(AND($G50&gt;=AR$5,$G50&lt;=AR$6),5,IF($L50=1,2,1)),IF(AND($G50&gt;=AR$5,$G50&lt;=AR$6),IF($M50&gt;0,4,3),0)),IF(AND($D50&lt;=AR$6,$E50&gt;=AR$5),60,0)))</f>
        <v/>
      </c>
      <c r="AS50" s="80" t="str">
        <f>IF(OR($A50="",NOT(ISNUMBER($G50))),"",IF(AND($F50&lt;=AS$6,$G50&gt;=AS$5),IF(AS$5&gt;$N50,5,$K50)*10+IF(AND($F50&gt;=AS$5,$F50&lt;=AS$6),IF(AND($G50&gt;=AS$5,$G50&lt;=AS$6),5,IF($L50=1,2,1)),IF(AND($G50&gt;=AS$5,$G50&lt;=AS$6),IF($M50&gt;0,4,3),0)),IF(AND($D50&lt;=AS$6,$E50&gt;=AS$5),60,0)))</f>
        <v/>
      </c>
      <c r="AT50" s="80" t="str">
        <f>IF(OR($A50="",NOT(ISNUMBER($G50))),"",IF(AND($F50&lt;=AT$6,$G50&gt;=AT$5),IF(AT$5&gt;$N50,5,$K50)*10+IF(AND($F50&gt;=AT$5,$F50&lt;=AT$6),IF(AND($G50&gt;=AT$5,$G50&lt;=AT$6),5,IF($L50=1,2,1)),IF(AND($G50&gt;=AT$5,$G50&lt;=AT$6),IF($M50&gt;0,4,3),0)),IF(AND($D50&lt;=AT$6,$E50&gt;=AT$5),60,0)))</f>
        <v/>
      </c>
      <c r="AU50" s="80" t="str">
        <f>IF(OR($A50="",NOT(ISNUMBER($G50))),"",IF(AND($F50&lt;=AU$6,$G50&gt;=AU$5),IF(AU$5&gt;$N50,5,$K50)*10+IF(AND($F50&gt;=AU$5,$F50&lt;=AU$6),IF(AND($G50&gt;=AU$5,$G50&lt;=AU$6),5,IF($L50=1,2,1)),IF(AND($G50&gt;=AU$5,$G50&lt;=AU$6),IF($M50&gt;0,4,3),0)),IF(AND($D50&lt;=AU$6,$E50&gt;=AU$5),60,0)))</f>
        <v/>
      </c>
      <c r="AV50" s="80" t="str">
        <f>IF(OR($A50="",NOT(ISNUMBER($G50))),"",IF(AND($F50&lt;=AV$6,$G50&gt;=AV$5),IF(AV$5&gt;$N50,5,$K50)*10+IF(AND($F50&gt;=AV$5,$F50&lt;=AV$6),IF(AND($G50&gt;=AV$5,$G50&lt;=AV$6),5,IF($L50=1,2,1)),IF(AND($G50&gt;=AV$5,$G50&lt;=AV$6),IF($M50&gt;0,4,3),0)),IF(AND($D50&lt;=AV$6,$E50&gt;=AV$5),60,0)))</f>
        <v/>
      </c>
      <c r="AW50" s="80" t="str">
        <f>IF(OR($A50="",NOT(ISNUMBER($G50))),"",IF(AND($F50&lt;=AW$6,$G50&gt;=AW$5),IF(AW$5&gt;$N50,5,$K50)*10+IF(AND($F50&gt;=AW$5,$F50&lt;=AW$6),IF(AND($G50&gt;=AW$5,$G50&lt;=AW$6),5,IF($L50=1,2,1)),IF(AND($G50&gt;=AW$5,$G50&lt;=AW$6),IF($M50&gt;0,4,3),0)),IF(AND($D50&lt;=AW$6,$E50&gt;=AW$5),60,0)))</f>
        <v/>
      </c>
      <c r="AX50" s="80" t="str">
        <f>IF(OR($A50="",NOT(ISNUMBER($G50))),"",IF(AND($F50&lt;=AX$6,$G50&gt;=AX$5),IF(AX$5&gt;$N50,5,$K50)*10+IF(AND($F50&gt;=AX$5,$F50&lt;=AX$6),IF(AND($G50&gt;=AX$5,$G50&lt;=AX$6),5,IF($L50=1,2,1)),IF(AND($G50&gt;=AX$5,$G50&lt;=AX$6),IF($M50&gt;0,4,3),0)),IF(AND($D50&lt;=AX$6,$E50&gt;=AX$5),60,0)))</f>
        <v/>
      </c>
      <c r="AY50" s="80" t="str">
        <f>IF(OR($A50="",NOT(ISNUMBER($G50))),"",IF(AND($F50&lt;=AY$6,$G50&gt;=AY$5),IF(AY$5&gt;$N50,5,$K50)*10+IF(AND($F50&gt;=AY$5,$F50&lt;=AY$6),IF(AND($G50&gt;=AY$5,$G50&lt;=AY$6),5,IF($L50=1,2,1)),IF(AND($G50&gt;=AY$5,$G50&lt;=AY$6),IF($M50&gt;0,4,3),0)),IF(AND($D50&lt;=AY$6,$E50&gt;=AY$5),60,0)))</f>
        <v/>
      </c>
      <c r="AZ50" s="80" t="str">
        <f>IF(OR($A50="",NOT(ISNUMBER($G50))),"",IF(AND($F50&lt;=AZ$6,$G50&gt;=AZ$5),IF(AZ$5&gt;$N50,5,$K50)*10+IF(AND($F50&gt;=AZ$5,$F50&lt;=AZ$6),IF(AND($G50&gt;=AZ$5,$G50&lt;=AZ$6),5,IF($L50=1,2,1)),IF(AND($G50&gt;=AZ$5,$G50&lt;=AZ$6),IF($M50&gt;0,4,3),0)),IF(AND($D50&lt;=AZ$6,$E50&gt;=AZ$5),60,0)))</f>
        <v/>
      </c>
      <c r="BA50" s="80" t="str">
        <f>IF(OR($A50="",NOT(ISNUMBER($G50))),"",IF(AND($F50&lt;=BA$6,$G50&gt;=BA$5),IF(BA$5&gt;$N50,5,$K50)*10+IF(AND($F50&gt;=BA$5,$F50&lt;=BA$6),IF(AND($G50&gt;=BA$5,$G50&lt;=BA$6),5,IF($L50=1,2,1)),IF(AND($G50&gt;=BA$5,$G50&lt;=BA$6),IF($M50&gt;0,4,3),0)),IF(AND($D50&lt;=BA$6,$E50&gt;=BA$5),60,0)))</f>
        <v/>
      </c>
      <c r="BB50" s="80" t="str">
        <f>IF(OR($A50="",NOT(ISNUMBER($G50))),"",IF(AND($F50&lt;=BB$6,$G50&gt;=BB$5),IF(BB$5&gt;$N50,5,$K50)*10+IF(AND($F50&gt;=BB$5,$F50&lt;=BB$6),IF(AND($G50&gt;=BB$5,$G50&lt;=BB$6),5,IF($L50=1,2,1)),IF(AND($G50&gt;=BB$5,$G50&lt;=BB$6),IF($M50&gt;0,4,3),0)),IF(AND($D50&lt;=BB$6,$E50&gt;=BB$5),60,0)))</f>
        <v/>
      </c>
      <c r="BC50" s="80" t="str">
        <f>IF(OR($A50="",NOT(ISNUMBER($G50))),"",IF(AND($F50&lt;=BC$6,$G50&gt;=BC$5),IF(BC$5&gt;$N50,5,$K50)*10+IF(AND($F50&gt;=BC$5,$F50&lt;=BC$6),IF(AND($G50&gt;=BC$5,$G50&lt;=BC$6),5,IF($L50=1,2,1)),IF(AND($G50&gt;=BC$5,$G50&lt;=BC$6),IF($M50&gt;0,4,3),0)),IF(AND($D50&lt;=BC$6,$E50&gt;=BC$5),60,0)))</f>
        <v/>
      </c>
      <c r="BD50" s="80" t="str">
        <f>IF(OR($A50="",NOT(ISNUMBER($G50))),"",IF(AND($F50&lt;=BD$6,$G50&gt;=BD$5),IF(BD$5&gt;$N50,5,$K50)*10+IF(AND($F50&gt;=BD$5,$F50&lt;=BD$6),IF(AND($G50&gt;=BD$5,$G50&lt;=BD$6),5,IF($L50=1,2,1)),IF(AND($G50&gt;=BD$5,$G50&lt;=BD$6),IF($M50&gt;0,4,3),0)),IF(AND($D50&lt;=BD$6,$E50&gt;=BD$5),60,0)))</f>
        <v/>
      </c>
      <c r="BE50" s="80" t="str">
        <f>IF(OR($A50="",NOT(ISNUMBER($G50))),"",IF(AND($F50&lt;=BE$6,$G50&gt;=BE$5),IF(BE$5&gt;$N50,5,$K50)*10+IF(AND($F50&gt;=BE$5,$F50&lt;=BE$6),IF(AND($G50&gt;=BE$5,$G50&lt;=BE$6),5,IF($L50=1,2,1)),IF(AND($G50&gt;=BE$5,$G50&lt;=BE$6),IF($M50&gt;0,4,3),0)),IF(AND($D50&lt;=BE$6,$E50&gt;=BE$5),60,0)))</f>
        <v/>
      </c>
      <c r="BF50" s="80" t="str">
        <f>IF(OR($A50="",NOT(ISNUMBER($G50))),"",IF(AND($F50&lt;=BF$6,$G50&gt;=BF$5),IF(BF$5&gt;$N50,5,$K50)*10+IF(AND($F50&gt;=BF$5,$F50&lt;=BF$6),IF(AND($G50&gt;=BF$5,$G50&lt;=BF$6),5,IF($L50=1,2,1)),IF(AND($G50&gt;=BF$5,$G50&lt;=BF$6),IF($M50&gt;0,4,3),0)),IF(AND($D50&lt;=BF$6,$E50&gt;=BF$5),60,0)))</f>
        <v/>
      </c>
      <c r="BG50" s="80" t="str">
        <f>IF(OR($A50="",NOT(ISNUMBER($G50))),"",IF(AND($F50&lt;=BG$6,$G50&gt;=BG$5),IF(BG$5&gt;$N50,5,$K50)*10+IF(AND($F50&gt;=BG$5,$F50&lt;=BG$6),IF(AND($G50&gt;=BG$5,$G50&lt;=BG$6),5,IF($L50=1,2,1)),IF(AND($G50&gt;=BG$5,$G50&lt;=BG$6),IF($M50&gt;0,4,3),0)),IF(AND($D50&lt;=BG$6,$E50&gt;=BG$5),60,0)))</f>
        <v/>
      </c>
      <c r="BH50" s="80" t="str">
        <f>IF(OR($A50="",NOT(ISNUMBER($G50))),"",IF(AND($F50&lt;=BH$6,$G50&gt;=BH$5),IF(BH$5&gt;$N50,5,$K50)*10+IF(AND($F50&gt;=BH$5,$F50&lt;=BH$6),IF(AND($G50&gt;=BH$5,$G50&lt;=BH$6),5,IF($L50=1,2,1)),IF(AND($G50&gt;=BH$5,$G50&lt;=BH$6),IF($M50&gt;0,4,3),0)),IF(AND($D50&lt;=BH$6,$E50&gt;=BH$5),60,0)))</f>
        <v/>
      </c>
      <c r="BI50" s="80" t="str">
        <f>IF(OR($A50="",NOT(ISNUMBER($G50))),"",IF(AND($F50&lt;=BI$6,$G50&gt;=BI$5),IF(BI$5&gt;$N50,5,$K50)*10+IF(AND($F50&gt;=BI$5,$F50&lt;=BI$6),IF(AND($G50&gt;=BI$5,$G50&lt;=BI$6),5,IF($L50=1,2,1)),IF(AND($G50&gt;=BI$5,$G50&lt;=BI$6),IF($M50&gt;0,4,3),0)),IF(AND($D50&lt;=BI$6,$E50&gt;=BI$5),60,0)))</f>
        <v/>
      </c>
      <c r="BJ50" s="80" t="str">
        <f>IF(OR($A50="",NOT(ISNUMBER($G50))),"",IF(AND($F50&lt;=BJ$6,$G50&gt;=BJ$5),IF(BJ$5&gt;$N50,5,$K50)*10+IF(AND($F50&gt;=BJ$5,$F50&lt;=BJ$6),IF(AND($G50&gt;=BJ$5,$G50&lt;=BJ$6),5,IF($L50=1,2,1)),IF(AND($G50&gt;=BJ$5,$G50&lt;=BJ$6),IF($M50&gt;0,4,3),0)),IF(AND($D50&lt;=BJ$6,$E50&gt;=BJ$5),60,0)))</f>
        <v/>
      </c>
      <c r="BK50" s="80" t="str">
        <f>IF(OR($A50="",NOT(ISNUMBER($G50))),"",IF(AND($F50&lt;=BK$6,$G50&gt;=BK$5),IF(BK$5&gt;$N50,5,$K50)*10+IF(AND($F50&gt;=BK$5,$F50&lt;=BK$6),IF(AND($G50&gt;=BK$5,$G50&lt;=BK$6),5,IF($L50=1,2,1)),IF(AND($G50&gt;=BK$5,$G50&lt;=BK$6),IF($M50&gt;0,4,3),0)),IF(AND($D50&lt;=BK$6,$E50&gt;=BK$5),60,0)))</f>
        <v/>
      </c>
      <c r="BL50" s="80" t="str">
        <f>IF(OR($A50="",NOT(ISNUMBER($G50))),"",IF(AND($F50&lt;=BL$6,$G50&gt;=BL$5),IF(BL$5&gt;$N50,5,$K50)*10+IF(AND($F50&gt;=BL$5,$F50&lt;=BL$6),IF(AND($G50&gt;=BL$5,$G50&lt;=BL$6),5,IF($L50=1,2,1)),IF(AND($G50&gt;=BL$5,$G50&lt;=BL$6),IF($M50&gt;0,4,3),0)),IF(AND($D50&lt;=BL$6,$E50&gt;=BL$5),60,0)))</f>
        <v/>
      </c>
      <c r="BM50" s="80" t="str">
        <f>IF(OR($A50="",NOT(ISNUMBER($G50))),"",IF(AND($F50&lt;=BM$6,$G50&gt;=BM$5),IF(BM$5&gt;$N50,5,$K50)*10+IF(AND($F50&gt;=BM$5,$F50&lt;=BM$6),IF(AND($G50&gt;=BM$5,$G50&lt;=BM$6),5,IF($L50=1,2,1)),IF(AND($G50&gt;=BM$5,$G50&lt;=BM$6),IF($M50&gt;0,4,3),0)),IF(AND($D50&lt;=BM$6,$E50&gt;=BM$5),60,0)))</f>
        <v/>
      </c>
      <c r="BN50" s="80" t="str">
        <f>IF(OR($A50="",NOT(ISNUMBER($G50))),"",IF(AND($F50&lt;=BN$6,$G50&gt;=BN$5),IF(BN$5&gt;$N50,5,$K50)*10+IF(AND($F50&gt;=BN$5,$F50&lt;=BN$6),IF(AND($G50&gt;=BN$5,$G50&lt;=BN$6),5,IF($L50=1,2,1)),IF(AND($G50&gt;=BN$5,$G50&lt;=BN$6),IF($M50&gt;0,4,3),0)),IF(AND($D50&lt;=BN$6,$E50&gt;=BN$5),60,0)))</f>
        <v/>
      </c>
      <c r="BO50" s="80" t="str">
        <f>IF(OR($A50="",NOT(ISNUMBER($G50))),"",IF(AND($F50&lt;=BO$6,$G50&gt;=BO$5),IF(BO$5&gt;$N50,5,$K50)*10+IF(AND($F50&gt;=BO$5,$F50&lt;=BO$6),IF(AND($G50&gt;=BO$5,$G50&lt;=BO$6),5,IF($L50=1,2,1)),IF(AND($G50&gt;=BO$5,$G50&lt;=BO$6),IF($M50&gt;0,4,3),0)),IF(AND($D50&lt;=BO$6,$E50&gt;=BO$5),60,0)))</f>
        <v/>
      </c>
      <c r="BP50" s="80" t="str">
        <f>IF(OR($A50="",NOT(ISNUMBER($G50))),"",IF(AND($F50&lt;=BP$6,$G50&gt;=BP$5),IF(BP$5&gt;$N50,5,$K50)*10+IF(AND($F50&gt;=BP$5,$F50&lt;=BP$6),IF(AND($G50&gt;=BP$5,$G50&lt;=BP$6),5,IF($L50=1,2,1)),IF(AND($G50&gt;=BP$5,$G50&lt;=BP$6),IF($M50&gt;0,4,3),0)),IF(AND($D50&lt;=BP$6,$E50&gt;=BP$5),60,0)))</f>
        <v/>
      </c>
      <c r="BQ50" s="80" t="str">
        <f>IF(OR($A50="",NOT(ISNUMBER($G50))),"",IF(AND($F50&lt;=BQ$6,$G50&gt;=BQ$5),IF(BQ$5&gt;$N50,5,$K50)*10+IF(AND($F50&gt;=BQ$5,$F50&lt;=BQ$6),IF(AND($G50&gt;=BQ$5,$G50&lt;=BQ$6),5,IF($L50=1,2,1)),IF(AND($G50&gt;=BQ$5,$G50&lt;=BQ$6),IF($M50&gt;0,4,3),0)),IF(AND($D50&lt;=BQ$6,$E50&gt;=BQ$5),60,0)))</f>
        <v/>
      </c>
      <c r="BR50" s="80" t="str">
        <f>IF(OR($A50="",NOT(ISNUMBER($G50))),"",IF(AND($F50&lt;=BR$6,$G50&gt;=BR$5),IF(BR$5&gt;$N50,5,$K50)*10+IF(AND($F50&gt;=BR$5,$F50&lt;=BR$6),IF(AND($G50&gt;=BR$5,$G50&lt;=BR$6),5,IF($L50=1,2,1)),IF(AND($G50&gt;=BR$5,$G50&lt;=BR$6),IF($M50&gt;0,4,3),0)),IF(AND($D50&lt;=BR$6,$E50&gt;=BR$5),60,0)))</f>
        <v/>
      </c>
      <c r="BS50" s="80" t="str">
        <f>IF(OR($A50="",NOT(ISNUMBER($G50))),"",IF(AND($F50&lt;=BS$6,$G50&gt;=BS$5),IF(BS$5&gt;$N50,5,$K50)*10+IF(AND($F50&gt;=BS$5,$F50&lt;=BS$6),IF(AND($G50&gt;=BS$5,$G50&lt;=BS$6),5,IF($L50=1,2,1)),IF(AND($G50&gt;=BS$5,$G50&lt;=BS$6),IF($M50&gt;0,4,3),0)),IF(AND($D50&lt;=BS$6,$E50&gt;=BS$5),60,0)))</f>
        <v/>
      </c>
      <c r="BT50" s="80" t="str">
        <f>IF(OR($A50="",NOT(ISNUMBER($G50))),"",IF(AND($F50&lt;=BT$6,$G50&gt;=BT$5),IF(BT$5&gt;$N50,5,$K50)*10+IF(AND($F50&gt;=BT$5,$F50&lt;=BT$6),IF(AND($G50&gt;=BT$5,$G50&lt;=BT$6),5,IF($L50=1,2,1)),IF(AND($G50&gt;=BT$5,$G50&lt;=BT$6),IF($M50&gt;0,4,3),0)),IF(AND($D50&lt;=BT$6,$E50&gt;=BT$5),60,0)))</f>
        <v/>
      </c>
      <c r="BU50" s="80" t="str">
        <f>IF(OR($A50="",NOT(ISNUMBER($G50))),"",IF(AND($F50&lt;=BU$6,$G50&gt;=BU$5),IF(BU$5&gt;$N50,5,$K50)*10+IF(AND($F50&gt;=BU$5,$F50&lt;=BU$6),IF(AND($G50&gt;=BU$5,$G50&lt;=BU$6),5,IF($L50=1,2,1)),IF(AND($G50&gt;=BU$5,$G50&lt;=BU$6),IF($M50&gt;0,4,3),0)),IF(AND($D50&lt;=BU$6,$E50&gt;=BU$5),60,0)))</f>
        <v/>
      </c>
      <c r="BV50" s="80" t="str">
        <f>IF(OR($A50="",NOT(ISNUMBER($G50))),"",IF(AND($F50&lt;=BV$6,$G50&gt;=BV$5),IF(BV$5&gt;$N50,5,$K50)*10+IF(AND($F50&gt;=BV$5,$F50&lt;=BV$6),IF(AND($G50&gt;=BV$5,$G50&lt;=BV$6),5,IF($L50=1,2,1)),IF(AND($G50&gt;=BV$5,$G50&lt;=BV$6),IF($M50&gt;0,4,3),0)),IF(AND($D50&lt;=BV$6,$E50&gt;=BV$5),60,0)))</f>
        <v/>
      </c>
      <c r="BW50" s="80" t="str">
        <f>IF(OR($A50="",NOT(ISNUMBER($G50))),"",IF(AND($F50&lt;=BW$6,$G50&gt;=BW$5),IF(BW$5&gt;$N50,5,$K50)*10+IF(AND($F50&gt;=BW$5,$F50&lt;=BW$6),IF(AND($G50&gt;=BW$5,$G50&lt;=BW$6),5,IF($L50=1,2,1)),IF(AND($G50&gt;=BW$5,$G50&lt;=BW$6),IF($M50&gt;0,4,3),0)),IF(AND($D50&lt;=BW$6,$E50&gt;=BW$5),60,0)))</f>
        <v/>
      </c>
      <c r="BX50" s="80" t="str">
        <f>IF(OR($A50="",NOT(ISNUMBER($G50))),"",IF(AND($F50&lt;=BX$6,$G50&gt;=BX$5),IF(BX$5&gt;$N50,5,$K50)*10+IF(AND($F50&gt;=BX$5,$F50&lt;=BX$6),IF(AND($G50&gt;=BX$5,$G50&lt;=BX$6),5,IF($L50=1,2,1)),IF(AND($G50&gt;=BX$5,$G50&lt;=BX$6),IF($M50&gt;0,4,3),0)),IF(AND($D50&lt;=BX$6,$E50&gt;=BX$5),60,0)))</f>
        <v/>
      </c>
      <c r="BY50" s="80" t="str">
        <f>IF(OR($A50="",NOT(ISNUMBER($G50))),"",IF(AND($F50&lt;=BY$6,$G50&gt;=BY$5),IF(BY$5&gt;$N50,5,$K50)*10+IF(AND($F50&gt;=BY$5,$F50&lt;=BY$6),IF(AND($G50&gt;=BY$5,$G50&lt;=BY$6),5,IF($L50=1,2,1)),IF(AND($G50&gt;=BY$5,$G50&lt;=BY$6),IF($M50&gt;0,4,3),0)),IF(AND($D50&lt;=BY$6,$E50&gt;=BY$5),60,0)))</f>
        <v/>
      </c>
      <c r="BZ50" s="80" t="str">
        <f>IF(OR($A50="",NOT(ISNUMBER($G50))),"",IF(AND($F50&lt;=BZ$6,$G50&gt;=BZ$5),IF(BZ$5&gt;$N50,5,$K50)*10+IF(AND($F50&gt;=BZ$5,$F50&lt;=BZ$6),IF(AND($G50&gt;=BZ$5,$G50&lt;=BZ$6),5,IF($L50=1,2,1)),IF(AND($G50&gt;=BZ$5,$G50&lt;=BZ$6),IF($M50&gt;0,4,3),0)),IF(AND($D50&lt;=BZ$6,$E50&gt;=BZ$5),60,0)))</f>
        <v/>
      </c>
      <c r="CA50" s="80" t="str">
        <f>IF(OR($A50="",NOT(ISNUMBER($G50))),"",IF(AND($F50&lt;=CA$6,$G50&gt;=CA$5),IF(CA$5&gt;$N50,5,$K50)*10+IF(AND($F50&gt;=CA$5,$F50&lt;=CA$6),IF(AND($G50&gt;=CA$5,$G50&lt;=CA$6),5,IF($L50=1,2,1)),IF(AND($G50&gt;=CA$5,$G50&lt;=CA$6),IF($M50&gt;0,4,3),0)),IF(AND($D50&lt;=CA$6,$E50&gt;=CA$5),60,0)))</f>
        <v/>
      </c>
      <c r="CB50" s="80" t="str">
        <f>IF(OR($A50="",NOT(ISNUMBER($G50))),"",IF(AND($F50&lt;=CB$6,$G50&gt;=CB$5),IF(CB$5&gt;$N50,5,$K50)*10+IF(AND($F50&gt;=CB$5,$F50&lt;=CB$6),IF(AND($G50&gt;=CB$5,$G50&lt;=CB$6),5,IF($L50=1,2,1)),IF(AND($G50&gt;=CB$5,$G50&lt;=CB$6),IF($M50&gt;0,4,3),0)),IF(AND($D50&lt;=CB$6,$E50&gt;=CB$5),60,0)))</f>
        <v/>
      </c>
      <c r="CC50" s="80" t="str">
        <f>IF(OR($A50="",NOT(ISNUMBER($G50))),"",IF(AND($F50&lt;=CC$6,$G50&gt;=CC$5),IF(CC$5&gt;$N50,5,$K50)*10+IF(AND($F50&gt;=CC$5,$F50&lt;=CC$6),IF(AND($G50&gt;=CC$5,$G50&lt;=CC$6),5,IF($L50=1,2,1)),IF(AND($G50&gt;=CC$5,$G50&lt;=CC$6),IF($M50&gt;0,4,3),0)),IF(AND($D50&lt;=CC$6,$E50&gt;=CC$5),60,0)))</f>
        <v/>
      </c>
      <c r="CD50" s="80" t="str">
        <f>IF(OR($A50="",NOT(ISNUMBER($G50))),"",IF(AND($F50&lt;=CD$6,$G50&gt;=CD$5),IF(CD$5&gt;$N50,5,$K50)*10+IF(AND($F50&gt;=CD$5,$F50&lt;=CD$6),IF(AND($G50&gt;=CD$5,$G50&lt;=CD$6),5,IF($L50=1,2,1)),IF(AND($G50&gt;=CD$5,$G50&lt;=CD$6),IF($M50&gt;0,4,3),0)),IF(AND($D50&lt;=CD$6,$E50&gt;=CD$5),60,0)))</f>
        <v/>
      </c>
      <c r="CE50" s="80" t="str">
        <f>IF(OR($A50="",NOT(ISNUMBER($G50))),"",IF(AND($F50&lt;=CE$6,$G50&gt;=CE$5),IF(CE$5&gt;$N50,5,$K50)*10+IF(AND($F50&gt;=CE$5,$F50&lt;=CE$6),IF(AND($G50&gt;=CE$5,$G50&lt;=CE$6),5,IF($L50=1,2,1)),IF(AND($G50&gt;=CE$5,$G50&lt;=CE$6),IF($M50&gt;0,4,3),0)),IF(AND($D50&lt;=CE$6,$E50&gt;=CE$5),60,0)))</f>
        <v/>
      </c>
      <c r="CF50" s="80" t="str">
        <f>IF(OR($A50="",NOT(ISNUMBER($G50))),"",IF(AND($F50&lt;=CF$6,$G50&gt;=CF$5),IF(CF$5&gt;$N50,5,$K50)*10+IF(AND($F50&gt;=CF$5,$F50&lt;=CF$6),IF(AND($G50&gt;=CF$5,$G50&lt;=CF$6),5,IF($L50=1,2,1)),IF(AND($G50&gt;=CF$5,$G50&lt;=CF$6),IF($M50&gt;0,4,3),0)),IF(AND($D50&lt;=CF$6,$E50&gt;=CF$5),60,0)))</f>
        <v/>
      </c>
      <c r="CG50" s="80" t="str">
        <f>IF(OR($A50="",NOT(ISNUMBER($G50))),"",IF(AND($F50&lt;=CG$6,$G50&gt;=CG$5),IF(CG$5&gt;$N50,5,$K50)*10+IF(AND($F50&gt;=CG$5,$F50&lt;=CG$6),IF(AND($G50&gt;=CG$5,$G50&lt;=CG$6),5,IF($L50=1,2,1)),IF(AND($G50&gt;=CG$5,$G50&lt;=CG$6),IF($M50&gt;0,4,3),0)),IF(AND($D50&lt;=CG$6,$E50&gt;=CG$5),60,0)))</f>
        <v/>
      </c>
      <c r="CH50" s="80" t="str">
        <f>IF(OR($A50="",NOT(ISNUMBER($G50))),"",IF(AND($F50&lt;=CH$6,$G50&gt;=CH$5),IF(CH$5&gt;$N50,5,$K50)*10+IF(AND($F50&gt;=CH$5,$F50&lt;=CH$6),IF(AND($G50&gt;=CH$5,$G50&lt;=CH$6),5,IF($L50=1,2,1)),IF(AND($G50&gt;=CH$5,$G50&lt;=CH$6),IF($M50&gt;0,4,3),0)),IF(AND($D50&lt;=CH$6,$E50&gt;=CH$5),60,0)))</f>
        <v/>
      </c>
      <c r="CI50" s="80" t="str">
        <f>IF(OR($A50="",NOT(ISNUMBER($G50))),"",IF(AND($F50&lt;=CI$6,$G50&gt;=CI$5),IF(CI$5&gt;$N50,5,$K50)*10+IF(AND($F50&gt;=CI$5,$F50&lt;=CI$6),IF(AND($G50&gt;=CI$5,$G50&lt;=CI$6),5,IF($L50=1,2,1)),IF(AND($G50&gt;=CI$5,$G50&lt;=CI$6),IF($M50&gt;0,4,3),0)),IF(AND($D50&lt;=CI$6,$E50&gt;=CI$5),60,0)))</f>
        <v/>
      </c>
      <c r="CJ50" s="80" t="str">
        <f>IF(OR($A50="",NOT(ISNUMBER($G50))),"",IF(AND($F50&lt;=CJ$6,$G50&gt;=CJ$5),IF(CJ$5&gt;$N50,5,$K50)*10+IF(AND($F50&gt;=CJ$5,$F50&lt;=CJ$6),IF(AND($G50&gt;=CJ$5,$G50&lt;=CJ$6),5,IF($L50=1,2,1)),IF(AND($G50&gt;=CJ$5,$G50&lt;=CJ$6),IF($M50&gt;0,4,3),0)),IF(AND($D50&lt;=CJ$6,$E50&gt;=CJ$5),60,0)))</f>
        <v/>
      </c>
      <c r="CK50" s="80" t="str">
        <f>IF(OR($A50="",NOT(ISNUMBER($G50))),"",IF(AND($F50&lt;=CK$6,$G50&gt;=CK$5),IF(CK$5&gt;$N50,5,$K50)*10+IF(AND($F50&gt;=CK$5,$F50&lt;=CK$6),IF(AND($G50&gt;=CK$5,$G50&lt;=CK$6),5,IF($L50=1,2,1)),IF(AND($G50&gt;=CK$5,$G50&lt;=CK$6),IF($M50&gt;0,4,3),0)),IF(AND($D50&lt;=CK$6,$E50&gt;=CK$5),60,0)))</f>
        <v/>
      </c>
      <c r="CL50" s="80" t="str">
        <f>IF(OR($A50="",NOT(ISNUMBER($G50))),"",IF(AND($F50&lt;=CL$6,$G50&gt;=CL$5),IF(CL$5&gt;$N50,5,$K50)*10+IF(AND($F50&gt;=CL$5,$F50&lt;=CL$6),IF(AND($G50&gt;=CL$5,$G50&lt;=CL$6),5,IF($L50=1,2,1)),IF(AND($G50&gt;=CL$5,$G50&lt;=CL$6),IF($M50&gt;0,4,3),0)),IF(AND($D50&lt;=CL$6,$E50&gt;=CL$5),60,0)))</f>
        <v/>
      </c>
      <c r="CM50" s="80" t="str">
        <f>IF(OR($A50="",NOT(ISNUMBER($G50))),"",IF(AND($F50&lt;=CM$6,$G50&gt;=CM$5),IF(CM$5&gt;$N50,5,$K50)*10+IF(AND($F50&gt;=CM$5,$F50&lt;=CM$6),IF(AND($G50&gt;=CM$5,$G50&lt;=CM$6),5,IF($L50=1,2,1)),IF(AND($G50&gt;=CM$5,$G50&lt;=CM$6),IF($M50&gt;0,4,3),0)),IF(AND($D50&lt;=CM$6,$E50&gt;=CM$5),60,0)))</f>
        <v/>
      </c>
      <c r="CN50" s="80" t="str">
        <f>IF(OR($A50="",NOT(ISNUMBER($G50))),"",IF(AND($F50&lt;=CN$6,$G50&gt;=CN$5),IF(CN$5&gt;$N50,5,$K50)*10+IF(AND($F50&gt;=CN$5,$F50&lt;=CN$6),IF(AND($G50&gt;=CN$5,$G50&lt;=CN$6),5,IF($L50=1,2,1)),IF(AND($G50&gt;=CN$5,$G50&lt;=CN$6),IF($M50&gt;0,4,3),0)),IF(AND($D50&lt;=CN$6,$E50&gt;=CN$5),60,0)))</f>
        <v/>
      </c>
      <c r="CO50" s="80" t="str">
        <f>IF(OR($A50="",NOT(ISNUMBER($G50))),"",IF(AND($F50&lt;=CO$6,$G50&gt;=CO$5),IF(CO$5&gt;$N50,5,$K50)*10+IF(AND($F50&gt;=CO$5,$F50&lt;=CO$6),IF(AND($G50&gt;=CO$5,$G50&lt;=CO$6),5,IF($L50=1,2,1)),IF(AND($G50&gt;=CO$5,$G50&lt;=CO$6),IF($M50&gt;0,4,3),0)),IF(AND($D50&lt;=CO$6,$E50&gt;=CO$5),60,0)))</f>
        <v/>
      </c>
      <c r="CP50" s="80" t="str">
        <f>IF(OR($A50="",NOT(ISNUMBER($G50))),"",IF(AND($F50&lt;=CP$6,$G50&gt;=CP$5),IF(CP$5&gt;$N50,5,$K50)*10+IF(AND($F50&gt;=CP$5,$F50&lt;=CP$6),IF(AND($G50&gt;=CP$5,$G50&lt;=CP$6),5,IF($L50=1,2,1)),IF(AND($G50&gt;=CP$5,$G50&lt;=CP$6),IF($M50&gt;0,4,3),0)),IF(AND($D50&lt;=CP$6,$E50&gt;=CP$5),60,0)))</f>
        <v/>
      </c>
      <c r="CQ50" s="80" t="str">
        <f>IF(OR($A50="",NOT(ISNUMBER($G50))),"",IF(AND($F50&lt;=CQ$6,$G50&gt;=CQ$5),IF(CQ$5&gt;$N50,5,$K50)*10+IF(AND($F50&gt;=CQ$5,$F50&lt;=CQ$6),IF(AND($G50&gt;=CQ$5,$G50&lt;=CQ$6),5,IF($L50=1,2,1)),IF(AND($G50&gt;=CQ$5,$G50&lt;=CQ$6),IF($M50&gt;0,4,3),0)),IF(AND($D50&lt;=CQ$6,$E50&gt;=CQ$5),60,0)))</f>
        <v/>
      </c>
      <c r="CR50" s="80" t="str">
        <f>IF(OR($A50="",NOT(ISNUMBER($G50))),"",IF(AND($F50&lt;=CR$6,$G50&gt;=CR$5),IF(CR$5&gt;$N50,5,$K50)*10+IF(AND($F50&gt;=CR$5,$F50&lt;=CR$6),IF(AND($G50&gt;=CR$5,$G50&lt;=CR$6),5,IF($L50=1,2,1)),IF(AND($G50&gt;=CR$5,$G50&lt;=CR$6),IF($M50&gt;0,4,3),0)),IF(AND($D50&lt;=CR$6,$E50&gt;=CR$5),60,0)))</f>
        <v/>
      </c>
      <c r="CS50" s="80" t="str">
        <f>IF(OR($A50="",NOT(ISNUMBER($G50))),"",IF(AND($F50&lt;=CS$6,$G50&gt;=CS$5),IF(CS$5&gt;$N50,5,$K50)*10+IF(AND($F50&gt;=CS$5,$F50&lt;=CS$6),IF(AND($G50&gt;=CS$5,$G50&lt;=CS$6),5,IF($L50=1,2,1)),IF(AND($G50&gt;=CS$5,$G50&lt;=CS$6),IF($M50&gt;0,4,3),0)),IF(AND($D50&lt;=CS$6,$E50&gt;=CS$5),60,0)))</f>
        <v/>
      </c>
      <c r="CT50" s="80" t="str">
        <f>IF(OR($A50="",NOT(ISNUMBER($G50))),"",IF(AND($F50&lt;=CT$6,$G50&gt;=CT$5),IF(CT$5&gt;$N50,5,$K50)*10+IF(AND($F50&gt;=CT$5,$F50&lt;=CT$6),IF(AND($G50&gt;=CT$5,$G50&lt;=CT$6),5,IF($L50=1,2,1)),IF(AND($G50&gt;=CT$5,$G50&lt;=CT$6),IF($M50&gt;0,4,3),0)),IF(AND($D50&lt;=CT$6,$E50&gt;=CT$5),60,0)))</f>
        <v/>
      </c>
      <c r="CU50" s="80" t="str">
        <f>IF(OR($A50="",NOT(ISNUMBER($G50))),"",IF(AND($F50&lt;=CU$6,$G50&gt;=CU$5),IF(CU$5&gt;$N50,5,$K50)*10+IF(AND($F50&gt;=CU$5,$F50&lt;=CU$6),IF(AND($G50&gt;=CU$5,$G50&lt;=CU$6),5,IF($L50=1,2,1)),IF(AND($G50&gt;=CU$5,$G50&lt;=CU$6),IF($M50&gt;0,4,3),0)),IF(AND($D50&lt;=CU$6,$E50&gt;=CU$5),60,0)))</f>
        <v/>
      </c>
      <c r="CV50" s="80" t="str">
        <f>IF(OR($A50="",NOT(ISNUMBER($G50))),"",IF(AND($F50&lt;=CV$6,$G50&gt;=CV$5),IF(CV$5&gt;$N50,5,$K50)*10+IF(AND($F50&gt;=CV$5,$F50&lt;=CV$6),IF(AND($G50&gt;=CV$5,$G50&lt;=CV$6),5,IF($L50=1,2,1)),IF(AND($G50&gt;=CV$5,$G50&lt;=CV$6),IF($M50&gt;0,4,3),0)),IF(AND($D50&lt;=CV$6,$E50&gt;=CV$5),60,0)))</f>
        <v/>
      </c>
      <c r="CW50" s="80" t="str">
        <f>IF(OR($A50="",NOT(ISNUMBER($G50))),"",IF(AND($F50&lt;=CW$6,$G50&gt;=CW$5),IF(CW$5&gt;$N50,5,$K50)*10+IF(AND($F50&gt;=CW$5,$F50&lt;=CW$6),IF(AND($G50&gt;=CW$5,$G50&lt;=CW$6),5,IF($L50=1,2,1)),IF(AND($G50&gt;=CW$5,$G50&lt;=CW$6),IF($M50&gt;0,4,3),0)),IF(AND($D50&lt;=CW$6,$E50&gt;=CW$5),60,0)))</f>
        <v/>
      </c>
      <c r="CX50" s="80" t="str">
        <f>IF(OR($A50="",NOT(ISNUMBER($G50))),"",IF(AND($F50&lt;=CX$6,$G50&gt;=CX$5),IF(CX$5&gt;$N50,5,$K50)*10+IF(AND($F50&gt;=CX$5,$F50&lt;=CX$6),IF(AND($G50&gt;=CX$5,$G50&lt;=CX$6),5,IF($L50=1,2,1)),IF(AND($G50&gt;=CX$5,$G50&lt;=CX$6),IF($M50&gt;0,4,3),0)),IF(AND($D50&lt;=CX$6,$E50&gt;=CX$5),60,0)))</f>
        <v/>
      </c>
      <c r="CY50" s="80" t="str">
        <f>IF(OR($A50="",NOT(ISNUMBER($G50))),"",IF(AND($F50&lt;=CY$6,$G50&gt;=CY$5),IF(CY$5&gt;$N50,5,$K50)*10+IF(AND($F50&gt;=CY$5,$F50&lt;=CY$6),IF(AND($G50&gt;=CY$5,$G50&lt;=CY$6),5,IF($L50=1,2,1)),IF(AND($G50&gt;=CY$5,$G50&lt;=CY$6),IF($M50&gt;0,4,3),0)),IF(AND($D50&lt;=CY$6,$E50&gt;=CY$5),60,0)))</f>
        <v/>
      </c>
      <c r="CZ50" s="80" t="str">
        <f>IF(OR($A50="",NOT(ISNUMBER($G50))),"",IF(AND($F50&lt;=CZ$6,$G50&gt;=CZ$5),IF(CZ$5&gt;$N50,5,$K50)*10+IF(AND($F50&gt;=CZ$5,$F50&lt;=CZ$6),IF(AND($G50&gt;=CZ$5,$G50&lt;=CZ$6),5,IF($L50=1,2,1)),IF(AND($G50&gt;=CZ$5,$G50&lt;=CZ$6),IF($M50&gt;0,4,3),0)),IF(AND($D50&lt;=CZ$6,$E50&gt;=CZ$5),60,0)))</f>
        <v/>
      </c>
      <c r="DA50" s="80" t="str">
        <f>IF(OR($A50="",NOT(ISNUMBER($G50))),"",IF(AND($F50&lt;=DA$6,$G50&gt;=DA$5),IF(DA$5&gt;$N50,5,$K50)*10+IF(AND($F50&gt;=DA$5,$F50&lt;=DA$6),IF(AND($G50&gt;=DA$5,$G50&lt;=DA$6),5,IF($L50=1,2,1)),IF(AND($G50&gt;=DA$5,$G50&lt;=DA$6),IF($M50&gt;0,4,3),0)),IF(AND($D50&lt;=DA$6,$E50&gt;=DA$5),60,0)))</f>
        <v/>
      </c>
      <c r="DB50" s="80" t="str">
        <f>IF(OR($A50="",NOT(ISNUMBER($G50))),"",IF(AND($F50&lt;=DB$6,$G50&gt;=DB$5),IF(DB$5&gt;$N50,5,$K50)*10+IF(AND($F50&gt;=DB$5,$F50&lt;=DB$6),IF(AND($G50&gt;=DB$5,$G50&lt;=DB$6),5,IF($L50=1,2,1)),IF(AND($G50&gt;=DB$5,$G50&lt;=DB$6),IF($M50&gt;0,4,3),0)),IF(AND($D50&lt;=DB$6,$E50&gt;=DB$5),60,0)))</f>
        <v/>
      </c>
      <c r="DC50" s="80" t="str">
        <f>IF(OR($A50="",NOT(ISNUMBER($G50))),"",IF(AND($F50&lt;=DC$6,$G50&gt;=DC$5),IF(DC$5&gt;$N50,5,$K50)*10+IF(AND($F50&gt;=DC$5,$F50&lt;=DC$6),IF(AND($G50&gt;=DC$5,$G50&lt;=DC$6),5,IF($L50=1,2,1)),IF(AND($G50&gt;=DC$5,$G50&lt;=DC$6),IF($M50&gt;0,4,3),0)),IF(AND($D50&lt;=DC$6,$E50&gt;=DC$5),60,0)))</f>
        <v/>
      </c>
      <c r="DD50" s="80" t="str">
        <f>IF(OR($A50="",NOT(ISNUMBER($G50))),"",IF(AND($F50&lt;=DD$6,$G50&gt;=DD$5),IF(DD$5&gt;$N50,5,$K50)*10+IF(AND($F50&gt;=DD$5,$F50&lt;=DD$6),IF(AND($G50&gt;=DD$5,$G50&lt;=DD$6),5,IF($L50=1,2,1)),IF(AND($G50&gt;=DD$5,$G50&lt;=DD$6),IF($M50&gt;0,4,3),0)),IF(AND($D50&lt;=DD$6,$E50&gt;=DD$5),60,0)))</f>
        <v/>
      </c>
      <c r="DE50" s="80" t="str">
        <f>IF(OR($A50="",NOT(ISNUMBER($G50))),"",IF(AND($F50&lt;=DE$6,$G50&gt;=DE$5),IF(DE$5&gt;$N50,5,$K50)*10+IF(AND($F50&gt;=DE$5,$F50&lt;=DE$6),IF(AND($G50&gt;=DE$5,$G50&lt;=DE$6),5,IF($L50=1,2,1)),IF(AND($G50&gt;=DE$5,$G50&lt;=DE$6),IF($M50&gt;0,4,3),0)),IF(AND($D50&lt;=DE$6,$E50&gt;=DE$5),60,0)))</f>
        <v/>
      </c>
      <c r="DF50" s="80" t="str">
        <f>IF(OR($A50="",NOT(ISNUMBER($G50))),"",IF(AND($F50&lt;=DF$6,$G50&gt;=DF$5),IF(DF$5&gt;$N50,5,$K50)*10+IF(AND($F50&gt;=DF$5,$F50&lt;=DF$6),IF(AND($G50&gt;=DF$5,$G50&lt;=DF$6),5,IF($L50=1,2,1)),IF(AND($G50&gt;=DF$5,$G50&lt;=DF$6),IF($M50&gt;0,4,3),0)),IF(AND($D50&lt;=DF$6,$E50&gt;=DF$5),60,0)))</f>
        <v/>
      </c>
      <c r="DG50" s="80" t="str">
        <f>IF(OR($A50="",NOT(ISNUMBER($G50))),"",IF(AND($F50&lt;=DG$6,$G50&gt;=DG$5),IF(DG$5&gt;$N50,5,$K50)*10+IF(AND($F50&gt;=DG$5,$F50&lt;=DG$6),IF(AND($G50&gt;=DG$5,$G50&lt;=DG$6),5,IF($L50=1,2,1)),IF(AND($G50&gt;=DG$5,$G50&lt;=DG$6),IF($M50&gt;0,4,3),0)),IF(AND($D50&lt;=DG$6,$E50&gt;=DG$5),60,0)))</f>
        <v/>
      </c>
      <c r="DH50" s="80" t="str">
        <f>IF(OR($A50="",NOT(ISNUMBER($G50))),"",IF(AND($F50&lt;=DH$6,$G50&gt;=DH$5),IF(DH$5&gt;$N50,5,$K50)*10+IF(AND($F50&gt;=DH$5,$F50&lt;=DH$6),IF(AND($G50&gt;=DH$5,$G50&lt;=DH$6),5,IF($L50=1,2,1)),IF(AND($G50&gt;=DH$5,$G50&lt;=DH$6),IF($M50&gt;0,4,3),0)),IF(AND($D50&lt;=DH$6,$E50&gt;=DH$5),60,0)))</f>
        <v/>
      </c>
      <c r="DI50" s="80" t="str">
        <f>IF(OR($A50="",NOT(ISNUMBER($G50))),"",IF(AND($F50&lt;=DI$6,$G50&gt;=DI$5),IF(DI$5&gt;$N50,5,$K50)*10+IF(AND($F50&gt;=DI$5,$F50&lt;=DI$6),IF(AND($G50&gt;=DI$5,$G50&lt;=DI$6),5,IF($L50=1,2,1)),IF(AND($G50&gt;=DI$5,$G50&lt;=DI$6),IF($M50&gt;0,4,3),0)),IF(AND($D50&lt;=DI$6,$E50&gt;=DI$5),60,0)))</f>
        <v/>
      </c>
      <c r="DJ50" s="80" t="str">
        <f>IF(OR($A50="",NOT(ISNUMBER($G50))),"",IF(AND($F50&lt;=DJ$6,$G50&gt;=DJ$5),IF(DJ$5&gt;$N50,5,$K50)*10+IF(AND($F50&gt;=DJ$5,$F50&lt;=DJ$6),IF(AND($G50&gt;=DJ$5,$G50&lt;=DJ$6),5,IF($L50=1,2,1)),IF(AND($G50&gt;=DJ$5,$G50&lt;=DJ$6),IF($M50&gt;0,4,3),0)),IF(AND($D50&lt;=DJ$6,$E50&gt;=DJ$5),60,0)))</f>
        <v/>
      </c>
      <c r="DK50" s="80" t="str">
        <f>IF(OR($A50="",NOT(ISNUMBER($G50))),"",IF(AND($F50&lt;=DK$6,$G50&gt;=DK$5),IF(DK$5&gt;$N50,5,$K50)*10+IF(AND($F50&gt;=DK$5,$F50&lt;=DK$6),IF(AND($G50&gt;=DK$5,$G50&lt;=DK$6),5,IF($L50=1,2,1)),IF(AND($G50&gt;=DK$5,$G50&lt;=DK$6),IF($M50&gt;0,4,3),0)),IF(AND($D50&lt;=DK$6,$E50&gt;=DK$5),60,0)))</f>
        <v/>
      </c>
      <c r="DL50" s="80" t="str">
        <f>IF(OR($A50="",NOT(ISNUMBER($G50))),"",IF(AND($F50&lt;=DL$6,$G50&gt;=DL$5),IF(DL$5&gt;$N50,5,$K50)*10+IF(AND($F50&gt;=DL$5,$F50&lt;=DL$6),IF(AND($G50&gt;=DL$5,$G50&lt;=DL$6),5,IF($L50=1,2,1)),IF(AND($G50&gt;=DL$5,$G50&lt;=DL$6),IF($M50&gt;0,4,3),0)),IF(AND($D50&lt;=DL$6,$E50&gt;=DL$5),60,0)))</f>
        <v/>
      </c>
      <c r="DM50" s="80" t="str">
        <f>IF(OR($A50="",NOT(ISNUMBER($G50))),"",IF(AND($F50&lt;=DM$6,$G50&gt;=DM$5),IF(DM$5&gt;$N50,5,$K50)*10+IF(AND($F50&gt;=DM$5,$F50&lt;=DM$6),IF(AND($G50&gt;=DM$5,$G50&lt;=DM$6),5,IF($L50=1,2,1)),IF(AND($G50&gt;=DM$5,$G50&lt;=DM$6),IF($M50&gt;0,4,3),0)),IF(AND($D50&lt;=DM$6,$E50&gt;=DM$5),60,0)))</f>
        <v/>
      </c>
      <c r="DN50" s="80" t="str">
        <f>IF(OR($A50="",NOT(ISNUMBER($G50))),"",IF(AND($F50&lt;=DN$6,$G50&gt;=DN$5),IF(DN$5&gt;$N50,5,$K50)*10+IF(AND($F50&gt;=DN$5,$F50&lt;=DN$6),IF(AND($G50&gt;=DN$5,$G50&lt;=DN$6),5,IF($L50=1,2,1)),IF(AND($G50&gt;=DN$5,$G50&lt;=DN$6),IF($M50&gt;0,4,3),0)),IF(AND($D50&lt;=DN$6,$E50&gt;=DN$5),60,0)))</f>
        <v/>
      </c>
      <c r="DO50" s="80" t="str">
        <f>IF(OR($A50="",NOT(ISNUMBER($G50))),"",IF(AND($F50&lt;=DO$6,$G50&gt;=DO$5),IF(DO$5&gt;$N50,5,$K50)*10+IF(AND($F50&gt;=DO$5,$F50&lt;=DO$6),IF(AND($G50&gt;=DO$5,$G50&lt;=DO$6),5,IF($L50=1,2,1)),IF(AND($G50&gt;=DO$5,$G50&lt;=DO$6),IF($M50&gt;0,4,3),0)),IF(AND($D50&lt;=DO$6,$E50&gt;=DO$5),60,0)))</f>
        <v/>
      </c>
      <c r="DP50" s="80" t="str">
        <f>IF(OR($A50="",NOT(ISNUMBER($G50))),"",IF(AND($F50&lt;=DP$6,$G50&gt;=DP$5),IF(DP$5&gt;$N50,5,$K50)*10+IF(AND($F50&gt;=DP$5,$F50&lt;=DP$6),IF(AND($G50&gt;=DP$5,$G50&lt;=DP$6),5,IF($L50=1,2,1)),IF(AND($G50&gt;=DP$5,$G50&lt;=DP$6),IF($M50&gt;0,4,3),0)),IF(AND($D50&lt;=DP$6,$E50&gt;=DP$5),60,0)))</f>
        <v/>
      </c>
      <c r="DQ50" s="80" t="str">
        <f>IF(OR($A50="",NOT(ISNUMBER($G50))),"",IF(AND($F50&lt;=DQ$6,$G50&gt;=DQ$5),IF(DQ$5&gt;$N50,5,$K50)*10+IF(AND($F50&gt;=DQ$5,$F50&lt;=DQ$6),IF(AND($G50&gt;=DQ$5,$G50&lt;=DQ$6),5,IF($L50=1,2,1)),IF(AND($G50&gt;=DQ$5,$G50&lt;=DQ$6),IF($M50&gt;0,4,3),0)),IF(AND($D50&lt;=DQ$6,$E50&gt;=DQ$5),60,0)))</f>
        <v/>
      </c>
      <c r="DR50" s="80" t="str">
        <f>IF(OR($A50="",NOT(ISNUMBER($G50))),"",IF(AND($F50&lt;=DR$6,$G50&gt;=DR$5),IF(DR$5&gt;$N50,5,$K50)*10+IF(AND($F50&gt;=DR$5,$F50&lt;=DR$6),IF(AND($G50&gt;=DR$5,$G50&lt;=DR$6),5,IF($L50=1,2,1)),IF(AND($G50&gt;=DR$5,$G50&lt;=DR$6),IF($M50&gt;0,4,3),0)),IF(AND($D50&lt;=DR$6,$E50&gt;=DR$5),60,0)))</f>
        <v/>
      </c>
      <c r="DS50" s="80" t="str">
        <f>IF(OR($A50="",NOT(ISNUMBER($G50))),"",IF(AND($F50&lt;=DS$6,$G50&gt;=DS$5),IF(DS$5&gt;$N50,5,$K50)*10+IF(AND($F50&gt;=DS$5,$F50&lt;=DS$6),IF(AND($G50&gt;=DS$5,$G50&lt;=DS$6),5,IF($L50=1,2,1)),IF(AND($G50&gt;=DS$5,$G50&lt;=DS$6),IF($M50&gt;0,4,3),0)),IF(AND($D50&lt;=DS$6,$E50&gt;=DS$5),60,0)))</f>
        <v/>
      </c>
      <c r="DT50" s="80" t="str">
        <f>IF(OR($A50="",NOT(ISNUMBER($G50))),"",IF(AND($F50&lt;=DT$6,$G50&gt;=DT$5),IF(DT$5&gt;$N50,5,$K50)*10+IF(AND($F50&gt;=DT$5,$F50&lt;=DT$6),IF(AND($G50&gt;=DT$5,$G50&lt;=DT$6),5,IF($L50=1,2,1)),IF(AND($G50&gt;=DT$5,$G50&lt;=DT$6),IF($M50&gt;0,4,3),0)),IF(AND($D50&lt;=DT$6,$E50&gt;=DT$5),60,0)))</f>
        <v/>
      </c>
      <c r="DU50" s="80" t="str">
        <f>IF(OR($A50="",NOT(ISNUMBER($G50))),"",IF(AND($F50&lt;=DU$6,$G50&gt;=DU$5),IF(DU$5&gt;$N50,5,$K50)*10+IF(AND($F50&gt;=DU$5,$F50&lt;=DU$6),IF(AND($G50&gt;=DU$5,$G50&lt;=DU$6),5,IF($L50=1,2,1)),IF(AND($G50&gt;=DU$5,$G50&lt;=DU$6),IF($M50&gt;0,4,3),0)),IF(AND($D50&lt;=DU$6,$E50&gt;=DU$5),60,0)))</f>
        <v/>
      </c>
      <c r="DV50" s="80" t="str">
        <f>IF(OR($A50="",NOT(ISNUMBER($G50))),"",IF(AND($F50&lt;=DV$6,$G50&gt;=DV$5),IF(DV$5&gt;$N50,5,$K50)*10+IF(AND($F50&gt;=DV$5,$F50&lt;=DV$6),IF(AND($G50&gt;=DV$5,$G50&lt;=DV$6),5,IF($L50=1,2,1)),IF(AND($G50&gt;=DV$5,$G50&lt;=DV$6),IF($M50&gt;0,4,3),0)),IF(AND($D50&lt;=DV$6,$E50&gt;=DV$5),60,0)))</f>
        <v/>
      </c>
      <c r="DW50" s="80" t="str">
        <f>IF(OR($A50="",NOT(ISNUMBER($G50))),"",IF(AND($F50&lt;=DW$6,$G50&gt;=DW$5),IF(DW$5&gt;$N50,5,$K50)*10+IF(AND($F50&gt;=DW$5,$F50&lt;=DW$6),IF(AND($G50&gt;=DW$5,$G50&lt;=DW$6),5,IF($L50=1,2,1)),IF(AND($G50&gt;=DW$5,$G50&lt;=DW$6),IF($M50&gt;0,4,3),0)),IF(AND($D50&lt;=DW$6,$E50&gt;=DW$5),60,0)))</f>
        <v/>
      </c>
      <c r="DX50" s="80" t="str">
        <f>IF(OR($A50="",NOT(ISNUMBER($G50))),"",IF(AND($F50&lt;=DX$6,$G50&gt;=DX$5),IF(DX$5&gt;$N50,5,$K50)*10+IF(AND($F50&gt;=DX$5,$F50&lt;=DX$6),IF(AND($G50&gt;=DX$5,$G50&lt;=DX$6),5,IF($L50=1,2,1)),IF(AND($G50&gt;=DX$5,$G50&lt;=DX$6),IF($M50&gt;0,4,3),0)),IF(AND($D50&lt;=DX$6,$E50&gt;=DX$5),60,0)))</f>
        <v/>
      </c>
      <c r="DY50" s="80" t="str">
        <f>IF(OR($A50="",NOT(ISNUMBER($G50))),"",IF(AND($F50&lt;=DY$6,$G50&gt;=DY$5),IF(DY$5&gt;$N50,5,$K50)*10+IF(AND($F50&gt;=DY$5,$F50&lt;=DY$6),IF(AND($G50&gt;=DY$5,$G50&lt;=DY$6),5,IF($L50=1,2,1)),IF(AND($G50&gt;=DY$5,$G50&lt;=DY$6),IF($M50&gt;0,4,3),0)),IF(AND($D50&lt;=DY$6,$E50&gt;=DY$5),60,0)))</f>
        <v/>
      </c>
      <c r="DZ50" s="80" t="str">
        <f>IF(OR($A50="",NOT(ISNUMBER($G50))),"",IF(AND($F50&lt;=DZ$6,$G50&gt;=DZ$5),IF(DZ$5&gt;$N50,5,$K50)*10+IF(AND($F50&gt;=DZ$5,$F50&lt;=DZ$6),IF(AND($G50&gt;=DZ$5,$G50&lt;=DZ$6),5,IF($L50=1,2,1)),IF(AND($G50&gt;=DZ$5,$G50&lt;=DZ$6),IF($M50&gt;0,4,3),0)),IF(AND($D50&lt;=DZ$6,$E50&gt;=DZ$5),60,0)))</f>
        <v/>
      </c>
      <c r="EA50" s="80" t="str">
        <f>IF(OR($A50="",NOT(ISNUMBER($G50))),"",IF(AND($F50&lt;=EA$6,$G50&gt;=EA$5),IF(EA$5&gt;$N50,5,$K50)*10+IF(AND($F50&gt;=EA$5,$F50&lt;=EA$6),IF(AND($G50&gt;=EA$5,$G50&lt;=EA$6),5,IF($L50=1,2,1)),IF(AND($G50&gt;=EA$5,$G50&lt;=EA$6),IF($M50&gt;0,4,3),0)),IF(AND($D50&lt;=EA$6,$E50&gt;=EA$5),60,0)))</f>
        <v/>
      </c>
      <c r="EB50" s="80" t="str">
        <f>IF(OR($A50="",NOT(ISNUMBER($G50))),"",IF(AND($F50&lt;=EB$6,$G50&gt;=EB$5),IF(EB$5&gt;$N50,5,$K50)*10+IF(AND($F50&gt;=EB$5,$F50&lt;=EB$6),IF(AND($G50&gt;=EB$5,$G50&lt;=EB$6),5,IF($L50=1,2,1)),IF(AND($G50&gt;=EB$5,$G50&lt;=EB$6),IF($M50&gt;0,4,3),0)),IF(AND($D50&lt;=EB$6,$E50&gt;=EB$5),60,0)))</f>
        <v/>
      </c>
      <c r="EC50" s="80" t="str">
        <f>IF(OR($A50="",NOT(ISNUMBER($G50))),"",IF(AND($F50&lt;=EC$6,$G50&gt;=EC$5),IF(EC$5&gt;$N50,5,$K50)*10+IF(AND($F50&gt;=EC$5,$F50&lt;=EC$6),IF(AND($G50&gt;=EC$5,$G50&lt;=EC$6),5,IF($L50=1,2,1)),IF(AND($G50&gt;=EC$5,$G50&lt;=EC$6),IF($M50&gt;0,4,3),0)),IF(AND($D50&lt;=EC$6,$E50&gt;=EC$5),60,0)))</f>
        <v/>
      </c>
      <c r="ED50" s="80" t="str">
        <f>IF(OR($A50="",NOT(ISNUMBER($G50))),"",IF(AND($F50&lt;=ED$6,$G50&gt;=ED$5),IF(ED$5&gt;$N50,5,$K50)*10+IF(AND($F50&gt;=ED$5,$F50&lt;=ED$6),IF(AND($G50&gt;=ED$5,$G50&lt;=ED$6),5,IF($L50=1,2,1)),IF(AND($G50&gt;=ED$5,$G50&lt;=ED$6),IF($M50&gt;0,4,3),0)),IF(AND($D50&lt;=ED$6,$E50&gt;=ED$5),60,0)))</f>
        <v/>
      </c>
    </row>
    <row r="51" ht="18" customHeight="1">
      <c r="A51" s="52" t="str">
        <f>IF(Tasks!$B51="","",Tasks!$A51)</f>
        <v/>
      </c>
      <c r="B51" s="78" t="str">
        <f>IF(Tasks!$B51="","",Tasks!$B51)</f>
        <v/>
      </c>
      <c r="C51" s="25" t="str">
        <f>IF($B51="","",IF(AND(Tasks!$D51="",Tasks!$G51=""),"-",IF(Tasks!$D51="","",Tasks!$D51&amp;IF(OR(Tasks!$E51="",Tasks!$E51="FS"),IF(N(Tasks!$F51)=0,"","FS"),Tasks!$E51)&amp;IF(N(Tasks!$F51)=0,"",IF(Tasks!$F51&gt;0,"+","")&amp;Tasks!$F51))&amp;IF(AND(Tasks!$D51&lt;&gt;"",Tasks!$G51&lt;&gt;""),", ","")&amp;IF(Tasks!$G51="","",Tasks!$G51&amp;IF(OR(Tasks!$H51="",Tasks!$H51="FS"),IF(N(Tasks!$I51)=0,"","FS"),Tasks!$H51)&amp;IF(N(Tasks!$I51)=0,"",IF(Tasks!$I51&gt;0,"+","")&amp;Tasks!$I51))))</f>
        <v/>
      </c>
      <c r="D51" s="51" t="str">
        <f>IF(OR($B51="",Tasks!$Q51=""),"",Tasks!$Q51)</f>
        <v/>
      </c>
      <c r="E51" s="51" t="str">
        <f>IF(OR($B51="",Tasks!$R51=""),"",Tasks!$R51)</f>
        <v/>
      </c>
      <c r="F51" s="51" t="str">
        <f>IF(OR($B51="",Tasks!$S51=""),"",Tasks!$S51)</f>
        <v/>
      </c>
      <c r="G51" s="51" t="str">
        <f>IF(OR($B51="",Tasks!$T51=""),"",Tasks!$T51)</f>
        <v/>
      </c>
      <c r="H51" s="52" t="str">
        <f>IF($B51="","",Tasks!$AE51)</f>
        <v/>
      </c>
      <c r="I51" s="79" t="str">
        <f>IF($B51="","",Tasks!$AF51)</f>
        <v/>
      </c>
      <c r="J51" s="53" t="str">
        <f>IF(OR($B51="",Tasks!$V51=""),"",Tasks!$V51)</f>
        <v/>
      </c>
      <c r="K51" s="52" t="str">
        <f>IF($B51="","",Tasks!$AA51)</f>
        <v/>
      </c>
      <c r="L51" s="52" t="str">
        <f>IF($B51="","",Tasks!$AB51)</f>
        <v/>
      </c>
      <c r="M51" s="52" t="str">
        <f>IF($B51="","",Tasks!$Z51)</f>
        <v/>
      </c>
      <c r="N51" s="52" t="str">
        <f>IF(OR($B51="",Tasks!$AG51=""),"",Tasks!$AG51)</f>
        <v/>
      </c>
      <c r="O51" s="80" t="str">
        <f>IF(OR($A51="",NOT(ISNUMBER($G51))),"",IF(AND($F51&lt;=O$6,$G51&gt;=O$5),IF(O$5&gt;$N51,5,$K51)*10+IF(AND($F51&gt;=O$5,$F51&lt;=O$6),IF(AND($G51&gt;=O$5,$G51&lt;=O$6),5,IF($L51=1,2,1)),IF(AND($G51&gt;=O$5,$G51&lt;=O$6),IF($M51&gt;0,4,3),0)),IF(AND($D51&lt;=O$6,$E51&gt;=O$5),60,0)))</f>
        <v/>
      </c>
      <c r="P51" s="80" t="str">
        <f>IF(OR($A51="",NOT(ISNUMBER($G51))),"",IF(AND($F51&lt;=P$6,$G51&gt;=P$5),IF(P$5&gt;$N51,5,$K51)*10+IF(AND($F51&gt;=P$5,$F51&lt;=P$6),IF(AND($G51&gt;=P$5,$G51&lt;=P$6),5,IF($L51=1,2,1)),IF(AND($G51&gt;=P$5,$G51&lt;=P$6),IF($M51&gt;0,4,3),0)),IF(AND($D51&lt;=P$6,$E51&gt;=P$5),60,0)))</f>
        <v/>
      </c>
      <c r="Q51" s="80" t="str">
        <f>IF(OR($A51="",NOT(ISNUMBER($G51))),"",IF(AND($F51&lt;=Q$6,$G51&gt;=Q$5),IF(Q$5&gt;$N51,5,$K51)*10+IF(AND($F51&gt;=Q$5,$F51&lt;=Q$6),IF(AND($G51&gt;=Q$5,$G51&lt;=Q$6),5,IF($L51=1,2,1)),IF(AND($G51&gt;=Q$5,$G51&lt;=Q$6),IF($M51&gt;0,4,3),0)),IF(AND($D51&lt;=Q$6,$E51&gt;=Q$5),60,0)))</f>
        <v/>
      </c>
      <c r="R51" s="80" t="str">
        <f>IF(OR($A51="",NOT(ISNUMBER($G51))),"",IF(AND($F51&lt;=R$6,$G51&gt;=R$5),IF(R$5&gt;$N51,5,$K51)*10+IF(AND($F51&gt;=R$5,$F51&lt;=R$6),IF(AND($G51&gt;=R$5,$G51&lt;=R$6),5,IF($L51=1,2,1)),IF(AND($G51&gt;=R$5,$G51&lt;=R$6),IF($M51&gt;0,4,3),0)),IF(AND($D51&lt;=R$6,$E51&gt;=R$5),60,0)))</f>
        <v/>
      </c>
      <c r="S51" s="80" t="str">
        <f>IF(OR($A51="",NOT(ISNUMBER($G51))),"",IF(AND($F51&lt;=S$6,$G51&gt;=S$5),IF(S$5&gt;$N51,5,$K51)*10+IF(AND($F51&gt;=S$5,$F51&lt;=S$6),IF(AND($G51&gt;=S$5,$G51&lt;=S$6),5,IF($L51=1,2,1)),IF(AND($G51&gt;=S$5,$G51&lt;=S$6),IF($M51&gt;0,4,3),0)),IF(AND($D51&lt;=S$6,$E51&gt;=S$5),60,0)))</f>
        <v/>
      </c>
      <c r="T51" s="80" t="str">
        <f>IF(OR($A51="",NOT(ISNUMBER($G51))),"",IF(AND($F51&lt;=T$6,$G51&gt;=T$5),IF(T$5&gt;$N51,5,$K51)*10+IF(AND($F51&gt;=T$5,$F51&lt;=T$6),IF(AND($G51&gt;=T$5,$G51&lt;=T$6),5,IF($L51=1,2,1)),IF(AND($G51&gt;=T$5,$G51&lt;=T$6),IF($M51&gt;0,4,3),0)),IF(AND($D51&lt;=T$6,$E51&gt;=T$5),60,0)))</f>
        <v/>
      </c>
      <c r="U51" s="80" t="str">
        <f>IF(OR($A51="",NOT(ISNUMBER($G51))),"",IF(AND($F51&lt;=U$6,$G51&gt;=U$5),IF(U$5&gt;$N51,5,$K51)*10+IF(AND($F51&gt;=U$5,$F51&lt;=U$6),IF(AND($G51&gt;=U$5,$G51&lt;=U$6),5,IF($L51=1,2,1)),IF(AND($G51&gt;=U$5,$G51&lt;=U$6),IF($M51&gt;0,4,3),0)),IF(AND($D51&lt;=U$6,$E51&gt;=U$5),60,0)))</f>
        <v/>
      </c>
      <c r="V51" s="80" t="str">
        <f>IF(OR($A51="",NOT(ISNUMBER($G51))),"",IF(AND($F51&lt;=V$6,$G51&gt;=V$5),IF(V$5&gt;$N51,5,$K51)*10+IF(AND($F51&gt;=V$5,$F51&lt;=V$6),IF(AND($G51&gt;=V$5,$G51&lt;=V$6),5,IF($L51=1,2,1)),IF(AND($G51&gt;=V$5,$G51&lt;=V$6),IF($M51&gt;0,4,3),0)),IF(AND($D51&lt;=V$6,$E51&gt;=V$5),60,0)))</f>
        <v/>
      </c>
      <c r="W51" s="80" t="str">
        <f>IF(OR($A51="",NOT(ISNUMBER($G51))),"",IF(AND($F51&lt;=W$6,$G51&gt;=W$5),IF(W$5&gt;$N51,5,$K51)*10+IF(AND($F51&gt;=W$5,$F51&lt;=W$6),IF(AND($G51&gt;=W$5,$G51&lt;=W$6),5,IF($L51=1,2,1)),IF(AND($G51&gt;=W$5,$G51&lt;=W$6),IF($M51&gt;0,4,3),0)),IF(AND($D51&lt;=W$6,$E51&gt;=W$5),60,0)))</f>
        <v/>
      </c>
      <c r="X51" s="80" t="str">
        <f>IF(OR($A51="",NOT(ISNUMBER($G51))),"",IF(AND($F51&lt;=X$6,$G51&gt;=X$5),IF(X$5&gt;$N51,5,$K51)*10+IF(AND($F51&gt;=X$5,$F51&lt;=X$6),IF(AND($G51&gt;=X$5,$G51&lt;=X$6),5,IF($L51=1,2,1)),IF(AND($G51&gt;=X$5,$G51&lt;=X$6),IF($M51&gt;0,4,3),0)),IF(AND($D51&lt;=X$6,$E51&gt;=X$5),60,0)))</f>
        <v/>
      </c>
      <c r="Y51" s="80" t="str">
        <f>IF(OR($A51="",NOT(ISNUMBER($G51))),"",IF(AND($F51&lt;=Y$6,$G51&gt;=Y$5),IF(Y$5&gt;$N51,5,$K51)*10+IF(AND($F51&gt;=Y$5,$F51&lt;=Y$6),IF(AND($G51&gt;=Y$5,$G51&lt;=Y$6),5,IF($L51=1,2,1)),IF(AND($G51&gt;=Y$5,$G51&lt;=Y$6),IF($M51&gt;0,4,3),0)),IF(AND($D51&lt;=Y$6,$E51&gt;=Y$5),60,0)))</f>
        <v/>
      </c>
      <c r="Z51" s="80" t="str">
        <f>IF(OR($A51="",NOT(ISNUMBER($G51))),"",IF(AND($F51&lt;=Z$6,$G51&gt;=Z$5),IF(Z$5&gt;$N51,5,$K51)*10+IF(AND($F51&gt;=Z$5,$F51&lt;=Z$6),IF(AND($G51&gt;=Z$5,$G51&lt;=Z$6),5,IF($L51=1,2,1)),IF(AND($G51&gt;=Z$5,$G51&lt;=Z$6),IF($M51&gt;0,4,3),0)),IF(AND($D51&lt;=Z$6,$E51&gt;=Z$5),60,0)))</f>
        <v/>
      </c>
      <c r="AA51" s="80" t="str">
        <f>IF(OR($A51="",NOT(ISNUMBER($G51))),"",IF(AND($F51&lt;=AA$6,$G51&gt;=AA$5),IF(AA$5&gt;$N51,5,$K51)*10+IF(AND($F51&gt;=AA$5,$F51&lt;=AA$6),IF(AND($G51&gt;=AA$5,$G51&lt;=AA$6),5,IF($L51=1,2,1)),IF(AND($G51&gt;=AA$5,$G51&lt;=AA$6),IF($M51&gt;0,4,3),0)),IF(AND($D51&lt;=AA$6,$E51&gt;=AA$5),60,0)))</f>
        <v/>
      </c>
      <c r="AB51" s="80" t="str">
        <f>IF(OR($A51="",NOT(ISNUMBER($G51))),"",IF(AND($F51&lt;=AB$6,$G51&gt;=AB$5),IF(AB$5&gt;$N51,5,$K51)*10+IF(AND($F51&gt;=AB$5,$F51&lt;=AB$6),IF(AND($G51&gt;=AB$5,$G51&lt;=AB$6),5,IF($L51=1,2,1)),IF(AND($G51&gt;=AB$5,$G51&lt;=AB$6),IF($M51&gt;0,4,3),0)),IF(AND($D51&lt;=AB$6,$E51&gt;=AB$5),60,0)))</f>
        <v/>
      </c>
      <c r="AC51" s="80" t="str">
        <f>IF(OR($A51="",NOT(ISNUMBER($G51))),"",IF(AND($F51&lt;=AC$6,$G51&gt;=AC$5),IF(AC$5&gt;$N51,5,$K51)*10+IF(AND($F51&gt;=AC$5,$F51&lt;=AC$6),IF(AND($G51&gt;=AC$5,$G51&lt;=AC$6),5,IF($L51=1,2,1)),IF(AND($G51&gt;=AC$5,$G51&lt;=AC$6),IF($M51&gt;0,4,3),0)),IF(AND($D51&lt;=AC$6,$E51&gt;=AC$5),60,0)))</f>
        <v/>
      </c>
      <c r="AD51" s="80" t="str">
        <f>IF(OR($A51="",NOT(ISNUMBER($G51))),"",IF(AND($F51&lt;=AD$6,$G51&gt;=AD$5),IF(AD$5&gt;$N51,5,$K51)*10+IF(AND($F51&gt;=AD$5,$F51&lt;=AD$6),IF(AND($G51&gt;=AD$5,$G51&lt;=AD$6),5,IF($L51=1,2,1)),IF(AND($G51&gt;=AD$5,$G51&lt;=AD$6),IF($M51&gt;0,4,3),0)),IF(AND($D51&lt;=AD$6,$E51&gt;=AD$5),60,0)))</f>
        <v/>
      </c>
      <c r="AE51" s="80" t="str">
        <f>IF(OR($A51="",NOT(ISNUMBER($G51))),"",IF(AND($F51&lt;=AE$6,$G51&gt;=AE$5),IF(AE$5&gt;$N51,5,$K51)*10+IF(AND($F51&gt;=AE$5,$F51&lt;=AE$6),IF(AND($G51&gt;=AE$5,$G51&lt;=AE$6),5,IF($L51=1,2,1)),IF(AND($G51&gt;=AE$5,$G51&lt;=AE$6),IF($M51&gt;0,4,3),0)),IF(AND($D51&lt;=AE$6,$E51&gt;=AE$5),60,0)))</f>
        <v/>
      </c>
      <c r="AF51" s="80" t="str">
        <f>IF(OR($A51="",NOT(ISNUMBER($G51))),"",IF(AND($F51&lt;=AF$6,$G51&gt;=AF$5),IF(AF$5&gt;$N51,5,$K51)*10+IF(AND($F51&gt;=AF$5,$F51&lt;=AF$6),IF(AND($G51&gt;=AF$5,$G51&lt;=AF$6),5,IF($L51=1,2,1)),IF(AND($G51&gt;=AF$5,$G51&lt;=AF$6),IF($M51&gt;0,4,3),0)),IF(AND($D51&lt;=AF$6,$E51&gt;=AF$5),60,0)))</f>
        <v/>
      </c>
      <c r="AG51" s="80" t="str">
        <f>IF(OR($A51="",NOT(ISNUMBER($G51))),"",IF(AND($F51&lt;=AG$6,$G51&gt;=AG$5),IF(AG$5&gt;$N51,5,$K51)*10+IF(AND($F51&gt;=AG$5,$F51&lt;=AG$6),IF(AND($G51&gt;=AG$5,$G51&lt;=AG$6),5,IF($L51=1,2,1)),IF(AND($G51&gt;=AG$5,$G51&lt;=AG$6),IF($M51&gt;0,4,3),0)),IF(AND($D51&lt;=AG$6,$E51&gt;=AG$5),60,0)))</f>
        <v/>
      </c>
      <c r="AH51" s="80" t="str">
        <f>IF(OR($A51="",NOT(ISNUMBER($G51))),"",IF(AND($F51&lt;=AH$6,$G51&gt;=AH$5),IF(AH$5&gt;$N51,5,$K51)*10+IF(AND($F51&gt;=AH$5,$F51&lt;=AH$6),IF(AND($G51&gt;=AH$5,$G51&lt;=AH$6),5,IF($L51=1,2,1)),IF(AND($G51&gt;=AH$5,$G51&lt;=AH$6),IF($M51&gt;0,4,3),0)),IF(AND($D51&lt;=AH$6,$E51&gt;=AH$5),60,0)))</f>
        <v/>
      </c>
      <c r="AI51" s="80" t="str">
        <f>IF(OR($A51="",NOT(ISNUMBER($G51))),"",IF(AND($F51&lt;=AI$6,$G51&gt;=AI$5),IF(AI$5&gt;$N51,5,$K51)*10+IF(AND($F51&gt;=AI$5,$F51&lt;=AI$6),IF(AND($G51&gt;=AI$5,$G51&lt;=AI$6),5,IF($L51=1,2,1)),IF(AND($G51&gt;=AI$5,$G51&lt;=AI$6),IF($M51&gt;0,4,3),0)),IF(AND($D51&lt;=AI$6,$E51&gt;=AI$5),60,0)))</f>
        <v/>
      </c>
      <c r="AJ51" s="80" t="str">
        <f>IF(OR($A51="",NOT(ISNUMBER($G51))),"",IF(AND($F51&lt;=AJ$6,$G51&gt;=AJ$5),IF(AJ$5&gt;$N51,5,$K51)*10+IF(AND($F51&gt;=AJ$5,$F51&lt;=AJ$6),IF(AND($G51&gt;=AJ$5,$G51&lt;=AJ$6),5,IF($L51=1,2,1)),IF(AND($G51&gt;=AJ$5,$G51&lt;=AJ$6),IF($M51&gt;0,4,3),0)),IF(AND($D51&lt;=AJ$6,$E51&gt;=AJ$5),60,0)))</f>
        <v/>
      </c>
      <c r="AK51" s="80" t="str">
        <f>IF(OR($A51="",NOT(ISNUMBER($G51))),"",IF(AND($F51&lt;=AK$6,$G51&gt;=AK$5),IF(AK$5&gt;$N51,5,$K51)*10+IF(AND($F51&gt;=AK$5,$F51&lt;=AK$6),IF(AND($G51&gt;=AK$5,$G51&lt;=AK$6),5,IF($L51=1,2,1)),IF(AND($G51&gt;=AK$5,$G51&lt;=AK$6),IF($M51&gt;0,4,3),0)),IF(AND($D51&lt;=AK$6,$E51&gt;=AK$5),60,0)))</f>
        <v/>
      </c>
      <c r="AL51" s="80" t="str">
        <f>IF(OR($A51="",NOT(ISNUMBER($G51))),"",IF(AND($F51&lt;=AL$6,$G51&gt;=AL$5),IF(AL$5&gt;$N51,5,$K51)*10+IF(AND($F51&gt;=AL$5,$F51&lt;=AL$6),IF(AND($G51&gt;=AL$5,$G51&lt;=AL$6),5,IF($L51=1,2,1)),IF(AND($G51&gt;=AL$5,$G51&lt;=AL$6),IF($M51&gt;0,4,3),0)),IF(AND($D51&lt;=AL$6,$E51&gt;=AL$5),60,0)))</f>
        <v/>
      </c>
      <c r="AM51" s="80" t="str">
        <f>IF(OR($A51="",NOT(ISNUMBER($G51))),"",IF(AND($F51&lt;=AM$6,$G51&gt;=AM$5),IF(AM$5&gt;$N51,5,$K51)*10+IF(AND($F51&gt;=AM$5,$F51&lt;=AM$6),IF(AND($G51&gt;=AM$5,$G51&lt;=AM$6),5,IF($L51=1,2,1)),IF(AND($G51&gt;=AM$5,$G51&lt;=AM$6),IF($M51&gt;0,4,3),0)),IF(AND($D51&lt;=AM$6,$E51&gt;=AM$5),60,0)))</f>
        <v/>
      </c>
      <c r="AN51" s="80" t="str">
        <f>IF(OR($A51="",NOT(ISNUMBER($G51))),"",IF(AND($F51&lt;=AN$6,$G51&gt;=AN$5),IF(AN$5&gt;$N51,5,$K51)*10+IF(AND($F51&gt;=AN$5,$F51&lt;=AN$6),IF(AND($G51&gt;=AN$5,$G51&lt;=AN$6),5,IF($L51=1,2,1)),IF(AND($G51&gt;=AN$5,$G51&lt;=AN$6),IF($M51&gt;0,4,3),0)),IF(AND($D51&lt;=AN$6,$E51&gt;=AN$5),60,0)))</f>
        <v/>
      </c>
      <c r="AO51" s="80" t="str">
        <f>IF(OR($A51="",NOT(ISNUMBER($G51))),"",IF(AND($F51&lt;=AO$6,$G51&gt;=AO$5),IF(AO$5&gt;$N51,5,$K51)*10+IF(AND($F51&gt;=AO$5,$F51&lt;=AO$6),IF(AND($G51&gt;=AO$5,$G51&lt;=AO$6),5,IF($L51=1,2,1)),IF(AND($G51&gt;=AO$5,$G51&lt;=AO$6),IF($M51&gt;0,4,3),0)),IF(AND($D51&lt;=AO$6,$E51&gt;=AO$5),60,0)))</f>
        <v/>
      </c>
      <c r="AP51" s="80" t="str">
        <f>IF(OR($A51="",NOT(ISNUMBER($G51))),"",IF(AND($F51&lt;=AP$6,$G51&gt;=AP$5),IF(AP$5&gt;$N51,5,$K51)*10+IF(AND($F51&gt;=AP$5,$F51&lt;=AP$6),IF(AND($G51&gt;=AP$5,$G51&lt;=AP$6),5,IF($L51=1,2,1)),IF(AND($G51&gt;=AP$5,$G51&lt;=AP$6),IF($M51&gt;0,4,3),0)),IF(AND($D51&lt;=AP$6,$E51&gt;=AP$5),60,0)))</f>
        <v/>
      </c>
      <c r="AQ51" s="80" t="str">
        <f>IF(OR($A51="",NOT(ISNUMBER($G51))),"",IF(AND($F51&lt;=AQ$6,$G51&gt;=AQ$5),IF(AQ$5&gt;$N51,5,$K51)*10+IF(AND($F51&gt;=AQ$5,$F51&lt;=AQ$6),IF(AND($G51&gt;=AQ$5,$G51&lt;=AQ$6),5,IF($L51=1,2,1)),IF(AND($G51&gt;=AQ$5,$G51&lt;=AQ$6),IF($M51&gt;0,4,3),0)),IF(AND($D51&lt;=AQ$6,$E51&gt;=AQ$5),60,0)))</f>
        <v/>
      </c>
      <c r="AR51" s="80" t="str">
        <f>IF(OR($A51="",NOT(ISNUMBER($G51))),"",IF(AND($F51&lt;=AR$6,$G51&gt;=AR$5),IF(AR$5&gt;$N51,5,$K51)*10+IF(AND($F51&gt;=AR$5,$F51&lt;=AR$6),IF(AND($G51&gt;=AR$5,$G51&lt;=AR$6),5,IF($L51=1,2,1)),IF(AND($G51&gt;=AR$5,$G51&lt;=AR$6),IF($M51&gt;0,4,3),0)),IF(AND($D51&lt;=AR$6,$E51&gt;=AR$5),60,0)))</f>
        <v/>
      </c>
      <c r="AS51" s="80" t="str">
        <f>IF(OR($A51="",NOT(ISNUMBER($G51))),"",IF(AND($F51&lt;=AS$6,$G51&gt;=AS$5),IF(AS$5&gt;$N51,5,$K51)*10+IF(AND($F51&gt;=AS$5,$F51&lt;=AS$6),IF(AND($G51&gt;=AS$5,$G51&lt;=AS$6),5,IF($L51=1,2,1)),IF(AND($G51&gt;=AS$5,$G51&lt;=AS$6),IF($M51&gt;0,4,3),0)),IF(AND($D51&lt;=AS$6,$E51&gt;=AS$5),60,0)))</f>
        <v/>
      </c>
      <c r="AT51" s="80" t="str">
        <f>IF(OR($A51="",NOT(ISNUMBER($G51))),"",IF(AND($F51&lt;=AT$6,$G51&gt;=AT$5),IF(AT$5&gt;$N51,5,$K51)*10+IF(AND($F51&gt;=AT$5,$F51&lt;=AT$6),IF(AND($G51&gt;=AT$5,$G51&lt;=AT$6),5,IF($L51=1,2,1)),IF(AND($G51&gt;=AT$5,$G51&lt;=AT$6),IF($M51&gt;0,4,3),0)),IF(AND($D51&lt;=AT$6,$E51&gt;=AT$5),60,0)))</f>
        <v/>
      </c>
      <c r="AU51" s="80" t="str">
        <f>IF(OR($A51="",NOT(ISNUMBER($G51))),"",IF(AND($F51&lt;=AU$6,$G51&gt;=AU$5),IF(AU$5&gt;$N51,5,$K51)*10+IF(AND($F51&gt;=AU$5,$F51&lt;=AU$6),IF(AND($G51&gt;=AU$5,$G51&lt;=AU$6),5,IF($L51=1,2,1)),IF(AND($G51&gt;=AU$5,$G51&lt;=AU$6),IF($M51&gt;0,4,3),0)),IF(AND($D51&lt;=AU$6,$E51&gt;=AU$5),60,0)))</f>
        <v/>
      </c>
      <c r="AV51" s="80" t="str">
        <f>IF(OR($A51="",NOT(ISNUMBER($G51))),"",IF(AND($F51&lt;=AV$6,$G51&gt;=AV$5),IF(AV$5&gt;$N51,5,$K51)*10+IF(AND($F51&gt;=AV$5,$F51&lt;=AV$6),IF(AND($G51&gt;=AV$5,$G51&lt;=AV$6),5,IF($L51=1,2,1)),IF(AND($G51&gt;=AV$5,$G51&lt;=AV$6),IF($M51&gt;0,4,3),0)),IF(AND($D51&lt;=AV$6,$E51&gt;=AV$5),60,0)))</f>
        <v/>
      </c>
      <c r="AW51" s="80" t="str">
        <f>IF(OR($A51="",NOT(ISNUMBER($G51))),"",IF(AND($F51&lt;=AW$6,$G51&gt;=AW$5),IF(AW$5&gt;$N51,5,$K51)*10+IF(AND($F51&gt;=AW$5,$F51&lt;=AW$6),IF(AND($G51&gt;=AW$5,$G51&lt;=AW$6),5,IF($L51=1,2,1)),IF(AND($G51&gt;=AW$5,$G51&lt;=AW$6),IF($M51&gt;0,4,3),0)),IF(AND($D51&lt;=AW$6,$E51&gt;=AW$5),60,0)))</f>
        <v/>
      </c>
      <c r="AX51" s="80" t="str">
        <f>IF(OR($A51="",NOT(ISNUMBER($G51))),"",IF(AND($F51&lt;=AX$6,$G51&gt;=AX$5),IF(AX$5&gt;$N51,5,$K51)*10+IF(AND($F51&gt;=AX$5,$F51&lt;=AX$6),IF(AND($G51&gt;=AX$5,$G51&lt;=AX$6),5,IF($L51=1,2,1)),IF(AND($G51&gt;=AX$5,$G51&lt;=AX$6),IF($M51&gt;0,4,3),0)),IF(AND($D51&lt;=AX$6,$E51&gt;=AX$5),60,0)))</f>
        <v/>
      </c>
      <c r="AY51" s="80" t="str">
        <f>IF(OR($A51="",NOT(ISNUMBER($G51))),"",IF(AND($F51&lt;=AY$6,$G51&gt;=AY$5),IF(AY$5&gt;$N51,5,$K51)*10+IF(AND($F51&gt;=AY$5,$F51&lt;=AY$6),IF(AND($G51&gt;=AY$5,$G51&lt;=AY$6),5,IF($L51=1,2,1)),IF(AND($G51&gt;=AY$5,$G51&lt;=AY$6),IF($M51&gt;0,4,3),0)),IF(AND($D51&lt;=AY$6,$E51&gt;=AY$5),60,0)))</f>
        <v/>
      </c>
      <c r="AZ51" s="80" t="str">
        <f>IF(OR($A51="",NOT(ISNUMBER($G51))),"",IF(AND($F51&lt;=AZ$6,$G51&gt;=AZ$5),IF(AZ$5&gt;$N51,5,$K51)*10+IF(AND($F51&gt;=AZ$5,$F51&lt;=AZ$6),IF(AND($G51&gt;=AZ$5,$G51&lt;=AZ$6),5,IF($L51=1,2,1)),IF(AND($G51&gt;=AZ$5,$G51&lt;=AZ$6),IF($M51&gt;0,4,3),0)),IF(AND($D51&lt;=AZ$6,$E51&gt;=AZ$5),60,0)))</f>
        <v/>
      </c>
      <c r="BA51" s="80" t="str">
        <f>IF(OR($A51="",NOT(ISNUMBER($G51))),"",IF(AND($F51&lt;=BA$6,$G51&gt;=BA$5),IF(BA$5&gt;$N51,5,$K51)*10+IF(AND($F51&gt;=BA$5,$F51&lt;=BA$6),IF(AND($G51&gt;=BA$5,$G51&lt;=BA$6),5,IF($L51=1,2,1)),IF(AND($G51&gt;=BA$5,$G51&lt;=BA$6),IF($M51&gt;0,4,3),0)),IF(AND($D51&lt;=BA$6,$E51&gt;=BA$5),60,0)))</f>
        <v/>
      </c>
      <c r="BB51" s="80" t="str">
        <f>IF(OR($A51="",NOT(ISNUMBER($G51))),"",IF(AND($F51&lt;=BB$6,$G51&gt;=BB$5),IF(BB$5&gt;$N51,5,$K51)*10+IF(AND($F51&gt;=BB$5,$F51&lt;=BB$6),IF(AND($G51&gt;=BB$5,$G51&lt;=BB$6),5,IF($L51=1,2,1)),IF(AND($G51&gt;=BB$5,$G51&lt;=BB$6),IF($M51&gt;0,4,3),0)),IF(AND($D51&lt;=BB$6,$E51&gt;=BB$5),60,0)))</f>
        <v/>
      </c>
      <c r="BC51" s="80" t="str">
        <f>IF(OR($A51="",NOT(ISNUMBER($G51))),"",IF(AND($F51&lt;=BC$6,$G51&gt;=BC$5),IF(BC$5&gt;$N51,5,$K51)*10+IF(AND($F51&gt;=BC$5,$F51&lt;=BC$6),IF(AND($G51&gt;=BC$5,$G51&lt;=BC$6),5,IF($L51=1,2,1)),IF(AND($G51&gt;=BC$5,$G51&lt;=BC$6),IF($M51&gt;0,4,3),0)),IF(AND($D51&lt;=BC$6,$E51&gt;=BC$5),60,0)))</f>
        <v/>
      </c>
      <c r="BD51" s="80" t="str">
        <f>IF(OR($A51="",NOT(ISNUMBER($G51))),"",IF(AND($F51&lt;=BD$6,$G51&gt;=BD$5),IF(BD$5&gt;$N51,5,$K51)*10+IF(AND($F51&gt;=BD$5,$F51&lt;=BD$6),IF(AND($G51&gt;=BD$5,$G51&lt;=BD$6),5,IF($L51=1,2,1)),IF(AND($G51&gt;=BD$5,$G51&lt;=BD$6),IF($M51&gt;0,4,3),0)),IF(AND($D51&lt;=BD$6,$E51&gt;=BD$5),60,0)))</f>
        <v/>
      </c>
      <c r="BE51" s="80" t="str">
        <f>IF(OR($A51="",NOT(ISNUMBER($G51))),"",IF(AND($F51&lt;=BE$6,$G51&gt;=BE$5),IF(BE$5&gt;$N51,5,$K51)*10+IF(AND($F51&gt;=BE$5,$F51&lt;=BE$6),IF(AND($G51&gt;=BE$5,$G51&lt;=BE$6),5,IF($L51=1,2,1)),IF(AND($G51&gt;=BE$5,$G51&lt;=BE$6),IF($M51&gt;0,4,3),0)),IF(AND($D51&lt;=BE$6,$E51&gt;=BE$5),60,0)))</f>
        <v/>
      </c>
      <c r="BF51" s="80" t="str">
        <f>IF(OR($A51="",NOT(ISNUMBER($G51))),"",IF(AND($F51&lt;=BF$6,$G51&gt;=BF$5),IF(BF$5&gt;$N51,5,$K51)*10+IF(AND($F51&gt;=BF$5,$F51&lt;=BF$6),IF(AND($G51&gt;=BF$5,$G51&lt;=BF$6),5,IF($L51=1,2,1)),IF(AND($G51&gt;=BF$5,$G51&lt;=BF$6),IF($M51&gt;0,4,3),0)),IF(AND($D51&lt;=BF$6,$E51&gt;=BF$5),60,0)))</f>
        <v/>
      </c>
      <c r="BG51" s="80" t="str">
        <f>IF(OR($A51="",NOT(ISNUMBER($G51))),"",IF(AND($F51&lt;=BG$6,$G51&gt;=BG$5),IF(BG$5&gt;$N51,5,$K51)*10+IF(AND($F51&gt;=BG$5,$F51&lt;=BG$6),IF(AND($G51&gt;=BG$5,$G51&lt;=BG$6),5,IF($L51=1,2,1)),IF(AND($G51&gt;=BG$5,$G51&lt;=BG$6),IF($M51&gt;0,4,3),0)),IF(AND($D51&lt;=BG$6,$E51&gt;=BG$5),60,0)))</f>
        <v/>
      </c>
      <c r="BH51" s="80" t="str">
        <f>IF(OR($A51="",NOT(ISNUMBER($G51))),"",IF(AND($F51&lt;=BH$6,$G51&gt;=BH$5),IF(BH$5&gt;$N51,5,$K51)*10+IF(AND($F51&gt;=BH$5,$F51&lt;=BH$6),IF(AND($G51&gt;=BH$5,$G51&lt;=BH$6),5,IF($L51=1,2,1)),IF(AND($G51&gt;=BH$5,$G51&lt;=BH$6),IF($M51&gt;0,4,3),0)),IF(AND($D51&lt;=BH$6,$E51&gt;=BH$5),60,0)))</f>
        <v/>
      </c>
      <c r="BI51" s="80" t="str">
        <f>IF(OR($A51="",NOT(ISNUMBER($G51))),"",IF(AND($F51&lt;=BI$6,$G51&gt;=BI$5),IF(BI$5&gt;$N51,5,$K51)*10+IF(AND($F51&gt;=BI$5,$F51&lt;=BI$6),IF(AND($G51&gt;=BI$5,$G51&lt;=BI$6),5,IF($L51=1,2,1)),IF(AND($G51&gt;=BI$5,$G51&lt;=BI$6),IF($M51&gt;0,4,3),0)),IF(AND($D51&lt;=BI$6,$E51&gt;=BI$5),60,0)))</f>
        <v/>
      </c>
      <c r="BJ51" s="80" t="str">
        <f>IF(OR($A51="",NOT(ISNUMBER($G51))),"",IF(AND($F51&lt;=BJ$6,$G51&gt;=BJ$5),IF(BJ$5&gt;$N51,5,$K51)*10+IF(AND($F51&gt;=BJ$5,$F51&lt;=BJ$6),IF(AND($G51&gt;=BJ$5,$G51&lt;=BJ$6),5,IF($L51=1,2,1)),IF(AND($G51&gt;=BJ$5,$G51&lt;=BJ$6),IF($M51&gt;0,4,3),0)),IF(AND($D51&lt;=BJ$6,$E51&gt;=BJ$5),60,0)))</f>
        <v/>
      </c>
      <c r="BK51" s="80" t="str">
        <f>IF(OR($A51="",NOT(ISNUMBER($G51))),"",IF(AND($F51&lt;=BK$6,$G51&gt;=BK$5),IF(BK$5&gt;$N51,5,$K51)*10+IF(AND($F51&gt;=BK$5,$F51&lt;=BK$6),IF(AND($G51&gt;=BK$5,$G51&lt;=BK$6),5,IF($L51=1,2,1)),IF(AND($G51&gt;=BK$5,$G51&lt;=BK$6),IF($M51&gt;0,4,3),0)),IF(AND($D51&lt;=BK$6,$E51&gt;=BK$5),60,0)))</f>
        <v/>
      </c>
      <c r="BL51" s="80" t="str">
        <f>IF(OR($A51="",NOT(ISNUMBER($G51))),"",IF(AND($F51&lt;=BL$6,$G51&gt;=BL$5),IF(BL$5&gt;$N51,5,$K51)*10+IF(AND($F51&gt;=BL$5,$F51&lt;=BL$6),IF(AND($G51&gt;=BL$5,$G51&lt;=BL$6),5,IF($L51=1,2,1)),IF(AND($G51&gt;=BL$5,$G51&lt;=BL$6),IF($M51&gt;0,4,3),0)),IF(AND($D51&lt;=BL$6,$E51&gt;=BL$5),60,0)))</f>
        <v/>
      </c>
      <c r="BM51" s="80" t="str">
        <f>IF(OR($A51="",NOT(ISNUMBER($G51))),"",IF(AND($F51&lt;=BM$6,$G51&gt;=BM$5),IF(BM$5&gt;$N51,5,$K51)*10+IF(AND($F51&gt;=BM$5,$F51&lt;=BM$6),IF(AND($G51&gt;=BM$5,$G51&lt;=BM$6),5,IF($L51=1,2,1)),IF(AND($G51&gt;=BM$5,$G51&lt;=BM$6),IF($M51&gt;0,4,3),0)),IF(AND($D51&lt;=BM$6,$E51&gt;=BM$5),60,0)))</f>
        <v/>
      </c>
      <c r="BN51" s="80" t="str">
        <f>IF(OR($A51="",NOT(ISNUMBER($G51))),"",IF(AND($F51&lt;=BN$6,$G51&gt;=BN$5),IF(BN$5&gt;$N51,5,$K51)*10+IF(AND($F51&gt;=BN$5,$F51&lt;=BN$6),IF(AND($G51&gt;=BN$5,$G51&lt;=BN$6),5,IF($L51=1,2,1)),IF(AND($G51&gt;=BN$5,$G51&lt;=BN$6),IF($M51&gt;0,4,3),0)),IF(AND($D51&lt;=BN$6,$E51&gt;=BN$5),60,0)))</f>
        <v/>
      </c>
      <c r="BO51" s="80" t="str">
        <f>IF(OR($A51="",NOT(ISNUMBER($G51))),"",IF(AND($F51&lt;=BO$6,$G51&gt;=BO$5),IF(BO$5&gt;$N51,5,$K51)*10+IF(AND($F51&gt;=BO$5,$F51&lt;=BO$6),IF(AND($G51&gt;=BO$5,$G51&lt;=BO$6),5,IF($L51=1,2,1)),IF(AND($G51&gt;=BO$5,$G51&lt;=BO$6),IF($M51&gt;0,4,3),0)),IF(AND($D51&lt;=BO$6,$E51&gt;=BO$5),60,0)))</f>
        <v/>
      </c>
      <c r="BP51" s="80" t="str">
        <f>IF(OR($A51="",NOT(ISNUMBER($G51))),"",IF(AND($F51&lt;=BP$6,$G51&gt;=BP$5),IF(BP$5&gt;$N51,5,$K51)*10+IF(AND($F51&gt;=BP$5,$F51&lt;=BP$6),IF(AND($G51&gt;=BP$5,$G51&lt;=BP$6),5,IF($L51=1,2,1)),IF(AND($G51&gt;=BP$5,$G51&lt;=BP$6),IF($M51&gt;0,4,3),0)),IF(AND($D51&lt;=BP$6,$E51&gt;=BP$5),60,0)))</f>
        <v/>
      </c>
      <c r="BQ51" s="80" t="str">
        <f>IF(OR($A51="",NOT(ISNUMBER($G51))),"",IF(AND($F51&lt;=BQ$6,$G51&gt;=BQ$5),IF(BQ$5&gt;$N51,5,$K51)*10+IF(AND($F51&gt;=BQ$5,$F51&lt;=BQ$6),IF(AND($G51&gt;=BQ$5,$G51&lt;=BQ$6),5,IF($L51=1,2,1)),IF(AND($G51&gt;=BQ$5,$G51&lt;=BQ$6),IF($M51&gt;0,4,3),0)),IF(AND($D51&lt;=BQ$6,$E51&gt;=BQ$5),60,0)))</f>
        <v/>
      </c>
      <c r="BR51" s="80" t="str">
        <f>IF(OR($A51="",NOT(ISNUMBER($G51))),"",IF(AND($F51&lt;=BR$6,$G51&gt;=BR$5),IF(BR$5&gt;$N51,5,$K51)*10+IF(AND($F51&gt;=BR$5,$F51&lt;=BR$6),IF(AND($G51&gt;=BR$5,$G51&lt;=BR$6),5,IF($L51=1,2,1)),IF(AND($G51&gt;=BR$5,$G51&lt;=BR$6),IF($M51&gt;0,4,3),0)),IF(AND($D51&lt;=BR$6,$E51&gt;=BR$5),60,0)))</f>
        <v/>
      </c>
      <c r="BS51" s="80" t="str">
        <f>IF(OR($A51="",NOT(ISNUMBER($G51))),"",IF(AND($F51&lt;=BS$6,$G51&gt;=BS$5),IF(BS$5&gt;$N51,5,$K51)*10+IF(AND($F51&gt;=BS$5,$F51&lt;=BS$6),IF(AND($G51&gt;=BS$5,$G51&lt;=BS$6),5,IF($L51=1,2,1)),IF(AND($G51&gt;=BS$5,$G51&lt;=BS$6),IF($M51&gt;0,4,3),0)),IF(AND($D51&lt;=BS$6,$E51&gt;=BS$5),60,0)))</f>
        <v/>
      </c>
      <c r="BT51" s="80" t="str">
        <f>IF(OR($A51="",NOT(ISNUMBER($G51))),"",IF(AND($F51&lt;=BT$6,$G51&gt;=BT$5),IF(BT$5&gt;$N51,5,$K51)*10+IF(AND($F51&gt;=BT$5,$F51&lt;=BT$6),IF(AND($G51&gt;=BT$5,$G51&lt;=BT$6),5,IF($L51=1,2,1)),IF(AND($G51&gt;=BT$5,$G51&lt;=BT$6),IF($M51&gt;0,4,3),0)),IF(AND($D51&lt;=BT$6,$E51&gt;=BT$5),60,0)))</f>
        <v/>
      </c>
      <c r="BU51" s="80" t="str">
        <f>IF(OR($A51="",NOT(ISNUMBER($G51))),"",IF(AND($F51&lt;=BU$6,$G51&gt;=BU$5),IF(BU$5&gt;$N51,5,$K51)*10+IF(AND($F51&gt;=BU$5,$F51&lt;=BU$6),IF(AND($G51&gt;=BU$5,$G51&lt;=BU$6),5,IF($L51=1,2,1)),IF(AND($G51&gt;=BU$5,$G51&lt;=BU$6),IF($M51&gt;0,4,3),0)),IF(AND($D51&lt;=BU$6,$E51&gt;=BU$5),60,0)))</f>
        <v/>
      </c>
      <c r="BV51" s="80" t="str">
        <f>IF(OR($A51="",NOT(ISNUMBER($G51))),"",IF(AND($F51&lt;=BV$6,$G51&gt;=BV$5),IF(BV$5&gt;$N51,5,$K51)*10+IF(AND($F51&gt;=BV$5,$F51&lt;=BV$6),IF(AND($G51&gt;=BV$5,$G51&lt;=BV$6),5,IF($L51=1,2,1)),IF(AND($G51&gt;=BV$5,$G51&lt;=BV$6),IF($M51&gt;0,4,3),0)),IF(AND($D51&lt;=BV$6,$E51&gt;=BV$5),60,0)))</f>
        <v/>
      </c>
      <c r="BW51" s="80" t="str">
        <f>IF(OR($A51="",NOT(ISNUMBER($G51))),"",IF(AND($F51&lt;=BW$6,$G51&gt;=BW$5),IF(BW$5&gt;$N51,5,$K51)*10+IF(AND($F51&gt;=BW$5,$F51&lt;=BW$6),IF(AND($G51&gt;=BW$5,$G51&lt;=BW$6),5,IF($L51=1,2,1)),IF(AND($G51&gt;=BW$5,$G51&lt;=BW$6),IF($M51&gt;0,4,3),0)),IF(AND($D51&lt;=BW$6,$E51&gt;=BW$5),60,0)))</f>
        <v/>
      </c>
      <c r="BX51" s="80" t="str">
        <f>IF(OR($A51="",NOT(ISNUMBER($G51))),"",IF(AND($F51&lt;=BX$6,$G51&gt;=BX$5),IF(BX$5&gt;$N51,5,$K51)*10+IF(AND($F51&gt;=BX$5,$F51&lt;=BX$6),IF(AND($G51&gt;=BX$5,$G51&lt;=BX$6),5,IF($L51=1,2,1)),IF(AND($G51&gt;=BX$5,$G51&lt;=BX$6),IF($M51&gt;0,4,3),0)),IF(AND($D51&lt;=BX$6,$E51&gt;=BX$5),60,0)))</f>
        <v/>
      </c>
      <c r="BY51" s="80" t="str">
        <f>IF(OR($A51="",NOT(ISNUMBER($G51))),"",IF(AND($F51&lt;=BY$6,$G51&gt;=BY$5),IF(BY$5&gt;$N51,5,$K51)*10+IF(AND($F51&gt;=BY$5,$F51&lt;=BY$6),IF(AND($G51&gt;=BY$5,$G51&lt;=BY$6),5,IF($L51=1,2,1)),IF(AND($G51&gt;=BY$5,$G51&lt;=BY$6),IF($M51&gt;0,4,3),0)),IF(AND($D51&lt;=BY$6,$E51&gt;=BY$5),60,0)))</f>
        <v/>
      </c>
      <c r="BZ51" s="80" t="str">
        <f>IF(OR($A51="",NOT(ISNUMBER($G51))),"",IF(AND($F51&lt;=BZ$6,$G51&gt;=BZ$5),IF(BZ$5&gt;$N51,5,$K51)*10+IF(AND($F51&gt;=BZ$5,$F51&lt;=BZ$6),IF(AND($G51&gt;=BZ$5,$G51&lt;=BZ$6),5,IF($L51=1,2,1)),IF(AND($G51&gt;=BZ$5,$G51&lt;=BZ$6),IF($M51&gt;0,4,3),0)),IF(AND($D51&lt;=BZ$6,$E51&gt;=BZ$5),60,0)))</f>
        <v/>
      </c>
      <c r="CA51" s="80" t="str">
        <f>IF(OR($A51="",NOT(ISNUMBER($G51))),"",IF(AND($F51&lt;=CA$6,$G51&gt;=CA$5),IF(CA$5&gt;$N51,5,$K51)*10+IF(AND($F51&gt;=CA$5,$F51&lt;=CA$6),IF(AND($G51&gt;=CA$5,$G51&lt;=CA$6),5,IF($L51=1,2,1)),IF(AND($G51&gt;=CA$5,$G51&lt;=CA$6),IF($M51&gt;0,4,3),0)),IF(AND($D51&lt;=CA$6,$E51&gt;=CA$5),60,0)))</f>
        <v/>
      </c>
      <c r="CB51" s="80" t="str">
        <f>IF(OR($A51="",NOT(ISNUMBER($G51))),"",IF(AND($F51&lt;=CB$6,$G51&gt;=CB$5),IF(CB$5&gt;$N51,5,$K51)*10+IF(AND($F51&gt;=CB$5,$F51&lt;=CB$6),IF(AND($G51&gt;=CB$5,$G51&lt;=CB$6),5,IF($L51=1,2,1)),IF(AND($G51&gt;=CB$5,$G51&lt;=CB$6),IF($M51&gt;0,4,3),0)),IF(AND($D51&lt;=CB$6,$E51&gt;=CB$5),60,0)))</f>
        <v/>
      </c>
      <c r="CC51" s="80" t="str">
        <f>IF(OR($A51="",NOT(ISNUMBER($G51))),"",IF(AND($F51&lt;=CC$6,$G51&gt;=CC$5),IF(CC$5&gt;$N51,5,$K51)*10+IF(AND($F51&gt;=CC$5,$F51&lt;=CC$6),IF(AND($G51&gt;=CC$5,$G51&lt;=CC$6),5,IF($L51=1,2,1)),IF(AND($G51&gt;=CC$5,$G51&lt;=CC$6),IF($M51&gt;0,4,3),0)),IF(AND($D51&lt;=CC$6,$E51&gt;=CC$5),60,0)))</f>
        <v/>
      </c>
      <c r="CD51" s="80" t="str">
        <f>IF(OR($A51="",NOT(ISNUMBER($G51))),"",IF(AND($F51&lt;=CD$6,$G51&gt;=CD$5),IF(CD$5&gt;$N51,5,$K51)*10+IF(AND($F51&gt;=CD$5,$F51&lt;=CD$6),IF(AND($G51&gt;=CD$5,$G51&lt;=CD$6),5,IF($L51=1,2,1)),IF(AND($G51&gt;=CD$5,$G51&lt;=CD$6),IF($M51&gt;0,4,3),0)),IF(AND($D51&lt;=CD$6,$E51&gt;=CD$5),60,0)))</f>
        <v/>
      </c>
      <c r="CE51" s="80" t="str">
        <f>IF(OR($A51="",NOT(ISNUMBER($G51))),"",IF(AND($F51&lt;=CE$6,$G51&gt;=CE$5),IF(CE$5&gt;$N51,5,$K51)*10+IF(AND($F51&gt;=CE$5,$F51&lt;=CE$6),IF(AND($G51&gt;=CE$5,$G51&lt;=CE$6),5,IF($L51=1,2,1)),IF(AND($G51&gt;=CE$5,$G51&lt;=CE$6),IF($M51&gt;0,4,3),0)),IF(AND($D51&lt;=CE$6,$E51&gt;=CE$5),60,0)))</f>
        <v/>
      </c>
      <c r="CF51" s="80" t="str">
        <f>IF(OR($A51="",NOT(ISNUMBER($G51))),"",IF(AND($F51&lt;=CF$6,$G51&gt;=CF$5),IF(CF$5&gt;$N51,5,$K51)*10+IF(AND($F51&gt;=CF$5,$F51&lt;=CF$6),IF(AND($G51&gt;=CF$5,$G51&lt;=CF$6),5,IF($L51=1,2,1)),IF(AND($G51&gt;=CF$5,$G51&lt;=CF$6),IF($M51&gt;0,4,3),0)),IF(AND($D51&lt;=CF$6,$E51&gt;=CF$5),60,0)))</f>
        <v/>
      </c>
      <c r="CG51" s="80" t="str">
        <f>IF(OR($A51="",NOT(ISNUMBER($G51))),"",IF(AND($F51&lt;=CG$6,$G51&gt;=CG$5),IF(CG$5&gt;$N51,5,$K51)*10+IF(AND($F51&gt;=CG$5,$F51&lt;=CG$6),IF(AND($G51&gt;=CG$5,$G51&lt;=CG$6),5,IF($L51=1,2,1)),IF(AND($G51&gt;=CG$5,$G51&lt;=CG$6),IF($M51&gt;0,4,3),0)),IF(AND($D51&lt;=CG$6,$E51&gt;=CG$5),60,0)))</f>
        <v/>
      </c>
      <c r="CH51" s="80" t="str">
        <f>IF(OR($A51="",NOT(ISNUMBER($G51))),"",IF(AND($F51&lt;=CH$6,$G51&gt;=CH$5),IF(CH$5&gt;$N51,5,$K51)*10+IF(AND($F51&gt;=CH$5,$F51&lt;=CH$6),IF(AND($G51&gt;=CH$5,$G51&lt;=CH$6),5,IF($L51=1,2,1)),IF(AND($G51&gt;=CH$5,$G51&lt;=CH$6),IF($M51&gt;0,4,3),0)),IF(AND($D51&lt;=CH$6,$E51&gt;=CH$5),60,0)))</f>
        <v/>
      </c>
      <c r="CI51" s="80" t="str">
        <f>IF(OR($A51="",NOT(ISNUMBER($G51))),"",IF(AND($F51&lt;=CI$6,$G51&gt;=CI$5),IF(CI$5&gt;$N51,5,$K51)*10+IF(AND($F51&gt;=CI$5,$F51&lt;=CI$6),IF(AND($G51&gt;=CI$5,$G51&lt;=CI$6),5,IF($L51=1,2,1)),IF(AND($G51&gt;=CI$5,$G51&lt;=CI$6),IF($M51&gt;0,4,3),0)),IF(AND($D51&lt;=CI$6,$E51&gt;=CI$5),60,0)))</f>
        <v/>
      </c>
      <c r="CJ51" s="80" t="str">
        <f>IF(OR($A51="",NOT(ISNUMBER($G51))),"",IF(AND($F51&lt;=CJ$6,$G51&gt;=CJ$5),IF(CJ$5&gt;$N51,5,$K51)*10+IF(AND($F51&gt;=CJ$5,$F51&lt;=CJ$6),IF(AND($G51&gt;=CJ$5,$G51&lt;=CJ$6),5,IF($L51=1,2,1)),IF(AND($G51&gt;=CJ$5,$G51&lt;=CJ$6),IF($M51&gt;0,4,3),0)),IF(AND($D51&lt;=CJ$6,$E51&gt;=CJ$5),60,0)))</f>
        <v/>
      </c>
      <c r="CK51" s="80" t="str">
        <f>IF(OR($A51="",NOT(ISNUMBER($G51))),"",IF(AND($F51&lt;=CK$6,$G51&gt;=CK$5),IF(CK$5&gt;$N51,5,$K51)*10+IF(AND($F51&gt;=CK$5,$F51&lt;=CK$6),IF(AND($G51&gt;=CK$5,$G51&lt;=CK$6),5,IF($L51=1,2,1)),IF(AND($G51&gt;=CK$5,$G51&lt;=CK$6),IF($M51&gt;0,4,3),0)),IF(AND($D51&lt;=CK$6,$E51&gt;=CK$5),60,0)))</f>
        <v/>
      </c>
      <c r="CL51" s="80" t="str">
        <f>IF(OR($A51="",NOT(ISNUMBER($G51))),"",IF(AND($F51&lt;=CL$6,$G51&gt;=CL$5),IF(CL$5&gt;$N51,5,$K51)*10+IF(AND($F51&gt;=CL$5,$F51&lt;=CL$6),IF(AND($G51&gt;=CL$5,$G51&lt;=CL$6),5,IF($L51=1,2,1)),IF(AND($G51&gt;=CL$5,$G51&lt;=CL$6),IF($M51&gt;0,4,3),0)),IF(AND($D51&lt;=CL$6,$E51&gt;=CL$5),60,0)))</f>
        <v/>
      </c>
      <c r="CM51" s="80" t="str">
        <f>IF(OR($A51="",NOT(ISNUMBER($G51))),"",IF(AND($F51&lt;=CM$6,$G51&gt;=CM$5),IF(CM$5&gt;$N51,5,$K51)*10+IF(AND($F51&gt;=CM$5,$F51&lt;=CM$6),IF(AND($G51&gt;=CM$5,$G51&lt;=CM$6),5,IF($L51=1,2,1)),IF(AND($G51&gt;=CM$5,$G51&lt;=CM$6),IF($M51&gt;0,4,3),0)),IF(AND($D51&lt;=CM$6,$E51&gt;=CM$5),60,0)))</f>
        <v/>
      </c>
      <c r="CN51" s="80" t="str">
        <f>IF(OR($A51="",NOT(ISNUMBER($G51))),"",IF(AND($F51&lt;=CN$6,$G51&gt;=CN$5),IF(CN$5&gt;$N51,5,$K51)*10+IF(AND($F51&gt;=CN$5,$F51&lt;=CN$6),IF(AND($G51&gt;=CN$5,$G51&lt;=CN$6),5,IF($L51=1,2,1)),IF(AND($G51&gt;=CN$5,$G51&lt;=CN$6),IF($M51&gt;0,4,3),0)),IF(AND($D51&lt;=CN$6,$E51&gt;=CN$5),60,0)))</f>
        <v/>
      </c>
      <c r="CO51" s="80" t="str">
        <f>IF(OR($A51="",NOT(ISNUMBER($G51))),"",IF(AND($F51&lt;=CO$6,$G51&gt;=CO$5),IF(CO$5&gt;$N51,5,$K51)*10+IF(AND($F51&gt;=CO$5,$F51&lt;=CO$6),IF(AND($G51&gt;=CO$5,$G51&lt;=CO$6),5,IF($L51=1,2,1)),IF(AND($G51&gt;=CO$5,$G51&lt;=CO$6),IF($M51&gt;0,4,3),0)),IF(AND($D51&lt;=CO$6,$E51&gt;=CO$5),60,0)))</f>
        <v/>
      </c>
      <c r="CP51" s="80" t="str">
        <f>IF(OR($A51="",NOT(ISNUMBER($G51))),"",IF(AND($F51&lt;=CP$6,$G51&gt;=CP$5),IF(CP$5&gt;$N51,5,$K51)*10+IF(AND($F51&gt;=CP$5,$F51&lt;=CP$6),IF(AND($G51&gt;=CP$5,$G51&lt;=CP$6),5,IF($L51=1,2,1)),IF(AND($G51&gt;=CP$5,$G51&lt;=CP$6),IF($M51&gt;0,4,3),0)),IF(AND($D51&lt;=CP$6,$E51&gt;=CP$5),60,0)))</f>
        <v/>
      </c>
      <c r="CQ51" s="80" t="str">
        <f>IF(OR($A51="",NOT(ISNUMBER($G51))),"",IF(AND($F51&lt;=CQ$6,$G51&gt;=CQ$5),IF(CQ$5&gt;$N51,5,$K51)*10+IF(AND($F51&gt;=CQ$5,$F51&lt;=CQ$6),IF(AND($G51&gt;=CQ$5,$G51&lt;=CQ$6),5,IF($L51=1,2,1)),IF(AND($G51&gt;=CQ$5,$G51&lt;=CQ$6),IF($M51&gt;0,4,3),0)),IF(AND($D51&lt;=CQ$6,$E51&gt;=CQ$5),60,0)))</f>
        <v/>
      </c>
      <c r="CR51" s="80" t="str">
        <f>IF(OR($A51="",NOT(ISNUMBER($G51))),"",IF(AND($F51&lt;=CR$6,$G51&gt;=CR$5),IF(CR$5&gt;$N51,5,$K51)*10+IF(AND($F51&gt;=CR$5,$F51&lt;=CR$6),IF(AND($G51&gt;=CR$5,$G51&lt;=CR$6),5,IF($L51=1,2,1)),IF(AND($G51&gt;=CR$5,$G51&lt;=CR$6),IF($M51&gt;0,4,3),0)),IF(AND($D51&lt;=CR$6,$E51&gt;=CR$5),60,0)))</f>
        <v/>
      </c>
      <c r="CS51" s="80" t="str">
        <f>IF(OR($A51="",NOT(ISNUMBER($G51))),"",IF(AND($F51&lt;=CS$6,$G51&gt;=CS$5),IF(CS$5&gt;$N51,5,$K51)*10+IF(AND($F51&gt;=CS$5,$F51&lt;=CS$6),IF(AND($G51&gt;=CS$5,$G51&lt;=CS$6),5,IF($L51=1,2,1)),IF(AND($G51&gt;=CS$5,$G51&lt;=CS$6),IF($M51&gt;0,4,3),0)),IF(AND($D51&lt;=CS$6,$E51&gt;=CS$5),60,0)))</f>
        <v/>
      </c>
      <c r="CT51" s="80" t="str">
        <f>IF(OR($A51="",NOT(ISNUMBER($G51))),"",IF(AND($F51&lt;=CT$6,$G51&gt;=CT$5),IF(CT$5&gt;$N51,5,$K51)*10+IF(AND($F51&gt;=CT$5,$F51&lt;=CT$6),IF(AND($G51&gt;=CT$5,$G51&lt;=CT$6),5,IF($L51=1,2,1)),IF(AND($G51&gt;=CT$5,$G51&lt;=CT$6),IF($M51&gt;0,4,3),0)),IF(AND($D51&lt;=CT$6,$E51&gt;=CT$5),60,0)))</f>
        <v/>
      </c>
      <c r="CU51" s="80" t="str">
        <f>IF(OR($A51="",NOT(ISNUMBER($G51))),"",IF(AND($F51&lt;=CU$6,$G51&gt;=CU$5),IF(CU$5&gt;$N51,5,$K51)*10+IF(AND($F51&gt;=CU$5,$F51&lt;=CU$6),IF(AND($G51&gt;=CU$5,$G51&lt;=CU$6),5,IF($L51=1,2,1)),IF(AND($G51&gt;=CU$5,$G51&lt;=CU$6),IF($M51&gt;0,4,3),0)),IF(AND($D51&lt;=CU$6,$E51&gt;=CU$5),60,0)))</f>
        <v/>
      </c>
      <c r="CV51" s="80" t="str">
        <f>IF(OR($A51="",NOT(ISNUMBER($G51))),"",IF(AND($F51&lt;=CV$6,$G51&gt;=CV$5),IF(CV$5&gt;$N51,5,$K51)*10+IF(AND($F51&gt;=CV$5,$F51&lt;=CV$6),IF(AND($G51&gt;=CV$5,$G51&lt;=CV$6),5,IF($L51=1,2,1)),IF(AND($G51&gt;=CV$5,$G51&lt;=CV$6),IF($M51&gt;0,4,3),0)),IF(AND($D51&lt;=CV$6,$E51&gt;=CV$5),60,0)))</f>
        <v/>
      </c>
      <c r="CW51" s="80" t="str">
        <f>IF(OR($A51="",NOT(ISNUMBER($G51))),"",IF(AND($F51&lt;=CW$6,$G51&gt;=CW$5),IF(CW$5&gt;$N51,5,$K51)*10+IF(AND($F51&gt;=CW$5,$F51&lt;=CW$6),IF(AND($G51&gt;=CW$5,$G51&lt;=CW$6),5,IF($L51=1,2,1)),IF(AND($G51&gt;=CW$5,$G51&lt;=CW$6),IF($M51&gt;0,4,3),0)),IF(AND($D51&lt;=CW$6,$E51&gt;=CW$5),60,0)))</f>
        <v/>
      </c>
      <c r="CX51" s="80" t="str">
        <f>IF(OR($A51="",NOT(ISNUMBER($G51))),"",IF(AND($F51&lt;=CX$6,$G51&gt;=CX$5),IF(CX$5&gt;$N51,5,$K51)*10+IF(AND($F51&gt;=CX$5,$F51&lt;=CX$6),IF(AND($G51&gt;=CX$5,$G51&lt;=CX$6),5,IF($L51=1,2,1)),IF(AND($G51&gt;=CX$5,$G51&lt;=CX$6),IF($M51&gt;0,4,3),0)),IF(AND($D51&lt;=CX$6,$E51&gt;=CX$5),60,0)))</f>
        <v/>
      </c>
      <c r="CY51" s="80" t="str">
        <f>IF(OR($A51="",NOT(ISNUMBER($G51))),"",IF(AND($F51&lt;=CY$6,$G51&gt;=CY$5),IF(CY$5&gt;$N51,5,$K51)*10+IF(AND($F51&gt;=CY$5,$F51&lt;=CY$6),IF(AND($G51&gt;=CY$5,$G51&lt;=CY$6),5,IF($L51=1,2,1)),IF(AND($G51&gt;=CY$5,$G51&lt;=CY$6),IF($M51&gt;0,4,3),0)),IF(AND($D51&lt;=CY$6,$E51&gt;=CY$5),60,0)))</f>
        <v/>
      </c>
      <c r="CZ51" s="80" t="str">
        <f>IF(OR($A51="",NOT(ISNUMBER($G51))),"",IF(AND($F51&lt;=CZ$6,$G51&gt;=CZ$5),IF(CZ$5&gt;$N51,5,$K51)*10+IF(AND($F51&gt;=CZ$5,$F51&lt;=CZ$6),IF(AND($G51&gt;=CZ$5,$G51&lt;=CZ$6),5,IF($L51=1,2,1)),IF(AND($G51&gt;=CZ$5,$G51&lt;=CZ$6),IF($M51&gt;0,4,3),0)),IF(AND($D51&lt;=CZ$6,$E51&gt;=CZ$5),60,0)))</f>
        <v/>
      </c>
      <c r="DA51" s="80" t="str">
        <f>IF(OR($A51="",NOT(ISNUMBER($G51))),"",IF(AND($F51&lt;=DA$6,$G51&gt;=DA$5),IF(DA$5&gt;$N51,5,$K51)*10+IF(AND($F51&gt;=DA$5,$F51&lt;=DA$6),IF(AND($G51&gt;=DA$5,$G51&lt;=DA$6),5,IF($L51=1,2,1)),IF(AND($G51&gt;=DA$5,$G51&lt;=DA$6),IF($M51&gt;0,4,3),0)),IF(AND($D51&lt;=DA$6,$E51&gt;=DA$5),60,0)))</f>
        <v/>
      </c>
      <c r="DB51" s="80" t="str">
        <f>IF(OR($A51="",NOT(ISNUMBER($G51))),"",IF(AND($F51&lt;=DB$6,$G51&gt;=DB$5),IF(DB$5&gt;$N51,5,$K51)*10+IF(AND($F51&gt;=DB$5,$F51&lt;=DB$6),IF(AND($G51&gt;=DB$5,$G51&lt;=DB$6),5,IF($L51=1,2,1)),IF(AND($G51&gt;=DB$5,$G51&lt;=DB$6),IF($M51&gt;0,4,3),0)),IF(AND($D51&lt;=DB$6,$E51&gt;=DB$5),60,0)))</f>
        <v/>
      </c>
      <c r="DC51" s="80" t="str">
        <f>IF(OR($A51="",NOT(ISNUMBER($G51))),"",IF(AND($F51&lt;=DC$6,$G51&gt;=DC$5),IF(DC$5&gt;$N51,5,$K51)*10+IF(AND($F51&gt;=DC$5,$F51&lt;=DC$6),IF(AND($G51&gt;=DC$5,$G51&lt;=DC$6),5,IF($L51=1,2,1)),IF(AND($G51&gt;=DC$5,$G51&lt;=DC$6),IF($M51&gt;0,4,3),0)),IF(AND($D51&lt;=DC$6,$E51&gt;=DC$5),60,0)))</f>
        <v/>
      </c>
      <c r="DD51" s="80" t="str">
        <f>IF(OR($A51="",NOT(ISNUMBER($G51))),"",IF(AND($F51&lt;=DD$6,$G51&gt;=DD$5),IF(DD$5&gt;$N51,5,$K51)*10+IF(AND($F51&gt;=DD$5,$F51&lt;=DD$6),IF(AND($G51&gt;=DD$5,$G51&lt;=DD$6),5,IF($L51=1,2,1)),IF(AND($G51&gt;=DD$5,$G51&lt;=DD$6),IF($M51&gt;0,4,3),0)),IF(AND($D51&lt;=DD$6,$E51&gt;=DD$5),60,0)))</f>
        <v/>
      </c>
      <c r="DE51" s="80" t="str">
        <f>IF(OR($A51="",NOT(ISNUMBER($G51))),"",IF(AND($F51&lt;=DE$6,$G51&gt;=DE$5),IF(DE$5&gt;$N51,5,$K51)*10+IF(AND($F51&gt;=DE$5,$F51&lt;=DE$6),IF(AND($G51&gt;=DE$5,$G51&lt;=DE$6),5,IF($L51=1,2,1)),IF(AND($G51&gt;=DE$5,$G51&lt;=DE$6),IF($M51&gt;0,4,3),0)),IF(AND($D51&lt;=DE$6,$E51&gt;=DE$5),60,0)))</f>
        <v/>
      </c>
      <c r="DF51" s="80" t="str">
        <f>IF(OR($A51="",NOT(ISNUMBER($G51))),"",IF(AND($F51&lt;=DF$6,$G51&gt;=DF$5),IF(DF$5&gt;$N51,5,$K51)*10+IF(AND($F51&gt;=DF$5,$F51&lt;=DF$6),IF(AND($G51&gt;=DF$5,$G51&lt;=DF$6),5,IF($L51=1,2,1)),IF(AND($G51&gt;=DF$5,$G51&lt;=DF$6),IF($M51&gt;0,4,3),0)),IF(AND($D51&lt;=DF$6,$E51&gt;=DF$5),60,0)))</f>
        <v/>
      </c>
      <c r="DG51" s="80" t="str">
        <f>IF(OR($A51="",NOT(ISNUMBER($G51))),"",IF(AND($F51&lt;=DG$6,$G51&gt;=DG$5),IF(DG$5&gt;$N51,5,$K51)*10+IF(AND($F51&gt;=DG$5,$F51&lt;=DG$6),IF(AND($G51&gt;=DG$5,$G51&lt;=DG$6),5,IF($L51=1,2,1)),IF(AND($G51&gt;=DG$5,$G51&lt;=DG$6),IF($M51&gt;0,4,3),0)),IF(AND($D51&lt;=DG$6,$E51&gt;=DG$5),60,0)))</f>
        <v/>
      </c>
      <c r="DH51" s="80" t="str">
        <f>IF(OR($A51="",NOT(ISNUMBER($G51))),"",IF(AND($F51&lt;=DH$6,$G51&gt;=DH$5),IF(DH$5&gt;$N51,5,$K51)*10+IF(AND($F51&gt;=DH$5,$F51&lt;=DH$6),IF(AND($G51&gt;=DH$5,$G51&lt;=DH$6),5,IF($L51=1,2,1)),IF(AND($G51&gt;=DH$5,$G51&lt;=DH$6),IF($M51&gt;0,4,3),0)),IF(AND($D51&lt;=DH$6,$E51&gt;=DH$5),60,0)))</f>
        <v/>
      </c>
      <c r="DI51" s="80" t="str">
        <f>IF(OR($A51="",NOT(ISNUMBER($G51))),"",IF(AND($F51&lt;=DI$6,$G51&gt;=DI$5),IF(DI$5&gt;$N51,5,$K51)*10+IF(AND($F51&gt;=DI$5,$F51&lt;=DI$6),IF(AND($G51&gt;=DI$5,$G51&lt;=DI$6),5,IF($L51=1,2,1)),IF(AND($G51&gt;=DI$5,$G51&lt;=DI$6),IF($M51&gt;0,4,3),0)),IF(AND($D51&lt;=DI$6,$E51&gt;=DI$5),60,0)))</f>
        <v/>
      </c>
      <c r="DJ51" s="80" t="str">
        <f>IF(OR($A51="",NOT(ISNUMBER($G51))),"",IF(AND($F51&lt;=DJ$6,$G51&gt;=DJ$5),IF(DJ$5&gt;$N51,5,$K51)*10+IF(AND($F51&gt;=DJ$5,$F51&lt;=DJ$6),IF(AND($G51&gt;=DJ$5,$G51&lt;=DJ$6),5,IF($L51=1,2,1)),IF(AND($G51&gt;=DJ$5,$G51&lt;=DJ$6),IF($M51&gt;0,4,3),0)),IF(AND($D51&lt;=DJ$6,$E51&gt;=DJ$5),60,0)))</f>
        <v/>
      </c>
      <c r="DK51" s="80" t="str">
        <f>IF(OR($A51="",NOT(ISNUMBER($G51))),"",IF(AND($F51&lt;=DK$6,$G51&gt;=DK$5),IF(DK$5&gt;$N51,5,$K51)*10+IF(AND($F51&gt;=DK$5,$F51&lt;=DK$6),IF(AND($G51&gt;=DK$5,$G51&lt;=DK$6),5,IF($L51=1,2,1)),IF(AND($G51&gt;=DK$5,$G51&lt;=DK$6),IF($M51&gt;0,4,3),0)),IF(AND($D51&lt;=DK$6,$E51&gt;=DK$5),60,0)))</f>
        <v/>
      </c>
      <c r="DL51" s="80" t="str">
        <f>IF(OR($A51="",NOT(ISNUMBER($G51))),"",IF(AND($F51&lt;=DL$6,$G51&gt;=DL$5),IF(DL$5&gt;$N51,5,$K51)*10+IF(AND($F51&gt;=DL$5,$F51&lt;=DL$6),IF(AND($G51&gt;=DL$5,$G51&lt;=DL$6),5,IF($L51=1,2,1)),IF(AND($G51&gt;=DL$5,$G51&lt;=DL$6),IF($M51&gt;0,4,3),0)),IF(AND($D51&lt;=DL$6,$E51&gt;=DL$5),60,0)))</f>
        <v/>
      </c>
      <c r="DM51" s="80" t="str">
        <f>IF(OR($A51="",NOT(ISNUMBER($G51))),"",IF(AND($F51&lt;=DM$6,$G51&gt;=DM$5),IF(DM$5&gt;$N51,5,$K51)*10+IF(AND($F51&gt;=DM$5,$F51&lt;=DM$6),IF(AND($G51&gt;=DM$5,$G51&lt;=DM$6),5,IF($L51=1,2,1)),IF(AND($G51&gt;=DM$5,$G51&lt;=DM$6),IF($M51&gt;0,4,3),0)),IF(AND($D51&lt;=DM$6,$E51&gt;=DM$5),60,0)))</f>
        <v/>
      </c>
      <c r="DN51" s="80" t="str">
        <f>IF(OR($A51="",NOT(ISNUMBER($G51))),"",IF(AND($F51&lt;=DN$6,$G51&gt;=DN$5),IF(DN$5&gt;$N51,5,$K51)*10+IF(AND($F51&gt;=DN$5,$F51&lt;=DN$6),IF(AND($G51&gt;=DN$5,$G51&lt;=DN$6),5,IF($L51=1,2,1)),IF(AND($G51&gt;=DN$5,$G51&lt;=DN$6),IF($M51&gt;0,4,3),0)),IF(AND($D51&lt;=DN$6,$E51&gt;=DN$5),60,0)))</f>
        <v/>
      </c>
      <c r="DO51" s="80" t="str">
        <f>IF(OR($A51="",NOT(ISNUMBER($G51))),"",IF(AND($F51&lt;=DO$6,$G51&gt;=DO$5),IF(DO$5&gt;$N51,5,$K51)*10+IF(AND($F51&gt;=DO$5,$F51&lt;=DO$6),IF(AND($G51&gt;=DO$5,$G51&lt;=DO$6),5,IF($L51=1,2,1)),IF(AND($G51&gt;=DO$5,$G51&lt;=DO$6),IF($M51&gt;0,4,3),0)),IF(AND($D51&lt;=DO$6,$E51&gt;=DO$5),60,0)))</f>
        <v/>
      </c>
      <c r="DP51" s="80" t="str">
        <f>IF(OR($A51="",NOT(ISNUMBER($G51))),"",IF(AND($F51&lt;=DP$6,$G51&gt;=DP$5),IF(DP$5&gt;$N51,5,$K51)*10+IF(AND($F51&gt;=DP$5,$F51&lt;=DP$6),IF(AND($G51&gt;=DP$5,$G51&lt;=DP$6),5,IF($L51=1,2,1)),IF(AND($G51&gt;=DP$5,$G51&lt;=DP$6),IF($M51&gt;0,4,3),0)),IF(AND($D51&lt;=DP$6,$E51&gt;=DP$5),60,0)))</f>
        <v/>
      </c>
      <c r="DQ51" s="80" t="str">
        <f>IF(OR($A51="",NOT(ISNUMBER($G51))),"",IF(AND($F51&lt;=DQ$6,$G51&gt;=DQ$5),IF(DQ$5&gt;$N51,5,$K51)*10+IF(AND($F51&gt;=DQ$5,$F51&lt;=DQ$6),IF(AND($G51&gt;=DQ$5,$G51&lt;=DQ$6),5,IF($L51=1,2,1)),IF(AND($G51&gt;=DQ$5,$G51&lt;=DQ$6),IF($M51&gt;0,4,3),0)),IF(AND($D51&lt;=DQ$6,$E51&gt;=DQ$5),60,0)))</f>
        <v/>
      </c>
      <c r="DR51" s="80" t="str">
        <f>IF(OR($A51="",NOT(ISNUMBER($G51))),"",IF(AND($F51&lt;=DR$6,$G51&gt;=DR$5),IF(DR$5&gt;$N51,5,$K51)*10+IF(AND($F51&gt;=DR$5,$F51&lt;=DR$6),IF(AND($G51&gt;=DR$5,$G51&lt;=DR$6),5,IF($L51=1,2,1)),IF(AND($G51&gt;=DR$5,$G51&lt;=DR$6),IF($M51&gt;0,4,3),0)),IF(AND($D51&lt;=DR$6,$E51&gt;=DR$5),60,0)))</f>
        <v/>
      </c>
      <c r="DS51" s="80" t="str">
        <f>IF(OR($A51="",NOT(ISNUMBER($G51))),"",IF(AND($F51&lt;=DS$6,$G51&gt;=DS$5),IF(DS$5&gt;$N51,5,$K51)*10+IF(AND($F51&gt;=DS$5,$F51&lt;=DS$6),IF(AND($G51&gt;=DS$5,$G51&lt;=DS$6),5,IF($L51=1,2,1)),IF(AND($G51&gt;=DS$5,$G51&lt;=DS$6),IF($M51&gt;0,4,3),0)),IF(AND($D51&lt;=DS$6,$E51&gt;=DS$5),60,0)))</f>
        <v/>
      </c>
      <c r="DT51" s="80" t="str">
        <f>IF(OR($A51="",NOT(ISNUMBER($G51))),"",IF(AND($F51&lt;=DT$6,$G51&gt;=DT$5),IF(DT$5&gt;$N51,5,$K51)*10+IF(AND($F51&gt;=DT$5,$F51&lt;=DT$6),IF(AND($G51&gt;=DT$5,$G51&lt;=DT$6),5,IF($L51=1,2,1)),IF(AND($G51&gt;=DT$5,$G51&lt;=DT$6),IF($M51&gt;0,4,3),0)),IF(AND($D51&lt;=DT$6,$E51&gt;=DT$5),60,0)))</f>
        <v/>
      </c>
      <c r="DU51" s="80" t="str">
        <f>IF(OR($A51="",NOT(ISNUMBER($G51))),"",IF(AND($F51&lt;=DU$6,$G51&gt;=DU$5),IF(DU$5&gt;$N51,5,$K51)*10+IF(AND($F51&gt;=DU$5,$F51&lt;=DU$6),IF(AND($G51&gt;=DU$5,$G51&lt;=DU$6),5,IF($L51=1,2,1)),IF(AND($G51&gt;=DU$5,$G51&lt;=DU$6),IF($M51&gt;0,4,3),0)),IF(AND($D51&lt;=DU$6,$E51&gt;=DU$5),60,0)))</f>
        <v/>
      </c>
      <c r="DV51" s="80" t="str">
        <f>IF(OR($A51="",NOT(ISNUMBER($G51))),"",IF(AND($F51&lt;=DV$6,$G51&gt;=DV$5),IF(DV$5&gt;$N51,5,$K51)*10+IF(AND($F51&gt;=DV$5,$F51&lt;=DV$6),IF(AND($G51&gt;=DV$5,$G51&lt;=DV$6),5,IF($L51=1,2,1)),IF(AND($G51&gt;=DV$5,$G51&lt;=DV$6),IF($M51&gt;0,4,3),0)),IF(AND($D51&lt;=DV$6,$E51&gt;=DV$5),60,0)))</f>
        <v/>
      </c>
      <c r="DW51" s="80" t="str">
        <f>IF(OR($A51="",NOT(ISNUMBER($G51))),"",IF(AND($F51&lt;=DW$6,$G51&gt;=DW$5),IF(DW$5&gt;$N51,5,$K51)*10+IF(AND($F51&gt;=DW$5,$F51&lt;=DW$6),IF(AND($G51&gt;=DW$5,$G51&lt;=DW$6),5,IF($L51=1,2,1)),IF(AND($G51&gt;=DW$5,$G51&lt;=DW$6),IF($M51&gt;0,4,3),0)),IF(AND($D51&lt;=DW$6,$E51&gt;=DW$5),60,0)))</f>
        <v/>
      </c>
      <c r="DX51" s="80" t="str">
        <f>IF(OR($A51="",NOT(ISNUMBER($G51))),"",IF(AND($F51&lt;=DX$6,$G51&gt;=DX$5),IF(DX$5&gt;$N51,5,$K51)*10+IF(AND($F51&gt;=DX$5,$F51&lt;=DX$6),IF(AND($G51&gt;=DX$5,$G51&lt;=DX$6),5,IF($L51=1,2,1)),IF(AND($G51&gt;=DX$5,$G51&lt;=DX$6),IF($M51&gt;0,4,3),0)),IF(AND($D51&lt;=DX$6,$E51&gt;=DX$5),60,0)))</f>
        <v/>
      </c>
      <c r="DY51" s="80" t="str">
        <f>IF(OR($A51="",NOT(ISNUMBER($G51))),"",IF(AND($F51&lt;=DY$6,$G51&gt;=DY$5),IF(DY$5&gt;$N51,5,$K51)*10+IF(AND($F51&gt;=DY$5,$F51&lt;=DY$6),IF(AND($G51&gt;=DY$5,$G51&lt;=DY$6),5,IF($L51=1,2,1)),IF(AND($G51&gt;=DY$5,$G51&lt;=DY$6),IF($M51&gt;0,4,3),0)),IF(AND($D51&lt;=DY$6,$E51&gt;=DY$5),60,0)))</f>
        <v/>
      </c>
      <c r="DZ51" s="80" t="str">
        <f>IF(OR($A51="",NOT(ISNUMBER($G51))),"",IF(AND($F51&lt;=DZ$6,$G51&gt;=DZ$5),IF(DZ$5&gt;$N51,5,$K51)*10+IF(AND($F51&gt;=DZ$5,$F51&lt;=DZ$6),IF(AND($G51&gt;=DZ$5,$G51&lt;=DZ$6),5,IF($L51=1,2,1)),IF(AND($G51&gt;=DZ$5,$G51&lt;=DZ$6),IF($M51&gt;0,4,3),0)),IF(AND($D51&lt;=DZ$6,$E51&gt;=DZ$5),60,0)))</f>
        <v/>
      </c>
      <c r="EA51" s="80" t="str">
        <f>IF(OR($A51="",NOT(ISNUMBER($G51))),"",IF(AND($F51&lt;=EA$6,$G51&gt;=EA$5),IF(EA$5&gt;$N51,5,$K51)*10+IF(AND($F51&gt;=EA$5,$F51&lt;=EA$6),IF(AND($G51&gt;=EA$5,$G51&lt;=EA$6),5,IF($L51=1,2,1)),IF(AND($G51&gt;=EA$5,$G51&lt;=EA$6),IF($M51&gt;0,4,3),0)),IF(AND($D51&lt;=EA$6,$E51&gt;=EA$5),60,0)))</f>
        <v/>
      </c>
      <c r="EB51" s="80" t="str">
        <f>IF(OR($A51="",NOT(ISNUMBER($G51))),"",IF(AND($F51&lt;=EB$6,$G51&gt;=EB$5),IF(EB$5&gt;$N51,5,$K51)*10+IF(AND($F51&gt;=EB$5,$F51&lt;=EB$6),IF(AND($G51&gt;=EB$5,$G51&lt;=EB$6),5,IF($L51=1,2,1)),IF(AND($G51&gt;=EB$5,$G51&lt;=EB$6),IF($M51&gt;0,4,3),0)),IF(AND($D51&lt;=EB$6,$E51&gt;=EB$5),60,0)))</f>
        <v/>
      </c>
      <c r="EC51" s="80" t="str">
        <f>IF(OR($A51="",NOT(ISNUMBER($G51))),"",IF(AND($F51&lt;=EC$6,$G51&gt;=EC$5),IF(EC$5&gt;$N51,5,$K51)*10+IF(AND($F51&gt;=EC$5,$F51&lt;=EC$6),IF(AND($G51&gt;=EC$5,$G51&lt;=EC$6),5,IF($L51=1,2,1)),IF(AND($G51&gt;=EC$5,$G51&lt;=EC$6),IF($M51&gt;0,4,3),0)),IF(AND($D51&lt;=EC$6,$E51&gt;=EC$5),60,0)))</f>
        <v/>
      </c>
      <c r="ED51" s="80" t="str">
        <f>IF(OR($A51="",NOT(ISNUMBER($G51))),"",IF(AND($F51&lt;=ED$6,$G51&gt;=ED$5),IF(ED$5&gt;$N51,5,$K51)*10+IF(AND($F51&gt;=ED$5,$F51&lt;=ED$6),IF(AND($G51&gt;=ED$5,$G51&lt;=ED$6),5,IF($L51=1,2,1)),IF(AND($G51&gt;=ED$5,$G51&lt;=ED$6),IF($M51&gt;0,4,3),0)),IF(AND($D51&lt;=ED$6,$E51&gt;=ED$5),60,0)))</f>
        <v/>
      </c>
    </row>
    <row r="52" ht="18" customHeight="1">
      <c r="A52" s="52" t="str">
        <f>IF(Tasks!$B52="","",Tasks!$A52)</f>
        <v/>
      </c>
      <c r="B52" s="78" t="str">
        <f>IF(Tasks!$B52="","",Tasks!$B52)</f>
        <v/>
      </c>
      <c r="C52" s="25" t="str">
        <f>IF($B52="","",IF(AND(Tasks!$D52="",Tasks!$G52=""),"-",IF(Tasks!$D52="","",Tasks!$D52&amp;IF(OR(Tasks!$E52="",Tasks!$E52="FS"),IF(N(Tasks!$F52)=0,"","FS"),Tasks!$E52)&amp;IF(N(Tasks!$F52)=0,"",IF(Tasks!$F52&gt;0,"+","")&amp;Tasks!$F52))&amp;IF(AND(Tasks!$D52&lt;&gt;"",Tasks!$G52&lt;&gt;""),", ","")&amp;IF(Tasks!$G52="","",Tasks!$G52&amp;IF(OR(Tasks!$H52="",Tasks!$H52="FS"),IF(N(Tasks!$I52)=0,"","FS"),Tasks!$H52)&amp;IF(N(Tasks!$I52)=0,"",IF(Tasks!$I52&gt;0,"+","")&amp;Tasks!$I52))))</f>
        <v/>
      </c>
      <c r="D52" s="51" t="str">
        <f>IF(OR($B52="",Tasks!$Q52=""),"",Tasks!$Q52)</f>
        <v/>
      </c>
      <c r="E52" s="51" t="str">
        <f>IF(OR($B52="",Tasks!$R52=""),"",Tasks!$R52)</f>
        <v/>
      </c>
      <c r="F52" s="51" t="str">
        <f>IF(OR($B52="",Tasks!$S52=""),"",Tasks!$S52)</f>
        <v/>
      </c>
      <c r="G52" s="51" t="str">
        <f>IF(OR($B52="",Tasks!$T52=""),"",Tasks!$T52)</f>
        <v/>
      </c>
      <c r="H52" s="52" t="str">
        <f>IF($B52="","",Tasks!$AE52)</f>
        <v/>
      </c>
      <c r="I52" s="79" t="str">
        <f>IF($B52="","",Tasks!$AF52)</f>
        <v/>
      </c>
      <c r="J52" s="53" t="str">
        <f>IF(OR($B52="",Tasks!$V52=""),"",Tasks!$V52)</f>
        <v/>
      </c>
      <c r="K52" s="52" t="str">
        <f>IF($B52="","",Tasks!$AA52)</f>
        <v/>
      </c>
      <c r="L52" s="52" t="str">
        <f>IF($B52="","",Tasks!$AB52)</f>
        <v/>
      </c>
      <c r="M52" s="52" t="str">
        <f>IF($B52="","",Tasks!$Z52)</f>
        <v/>
      </c>
      <c r="N52" s="52" t="str">
        <f>IF(OR($B52="",Tasks!$AG52=""),"",Tasks!$AG52)</f>
        <v/>
      </c>
      <c r="O52" s="80" t="str">
        <f>IF(OR($A52="",NOT(ISNUMBER($G52))),"",IF(AND($F52&lt;=O$6,$G52&gt;=O$5),IF(O$5&gt;$N52,5,$K52)*10+IF(AND($F52&gt;=O$5,$F52&lt;=O$6),IF(AND($G52&gt;=O$5,$G52&lt;=O$6),5,IF($L52=1,2,1)),IF(AND($G52&gt;=O$5,$G52&lt;=O$6),IF($M52&gt;0,4,3),0)),IF(AND($D52&lt;=O$6,$E52&gt;=O$5),60,0)))</f>
        <v/>
      </c>
      <c r="P52" s="80" t="str">
        <f>IF(OR($A52="",NOT(ISNUMBER($G52))),"",IF(AND($F52&lt;=P$6,$G52&gt;=P$5),IF(P$5&gt;$N52,5,$K52)*10+IF(AND($F52&gt;=P$5,$F52&lt;=P$6),IF(AND($G52&gt;=P$5,$G52&lt;=P$6),5,IF($L52=1,2,1)),IF(AND($G52&gt;=P$5,$G52&lt;=P$6),IF($M52&gt;0,4,3),0)),IF(AND($D52&lt;=P$6,$E52&gt;=P$5),60,0)))</f>
        <v/>
      </c>
      <c r="Q52" s="80" t="str">
        <f>IF(OR($A52="",NOT(ISNUMBER($G52))),"",IF(AND($F52&lt;=Q$6,$G52&gt;=Q$5),IF(Q$5&gt;$N52,5,$K52)*10+IF(AND($F52&gt;=Q$5,$F52&lt;=Q$6),IF(AND($G52&gt;=Q$5,$G52&lt;=Q$6),5,IF($L52=1,2,1)),IF(AND($G52&gt;=Q$5,$G52&lt;=Q$6),IF($M52&gt;0,4,3),0)),IF(AND($D52&lt;=Q$6,$E52&gt;=Q$5),60,0)))</f>
        <v/>
      </c>
      <c r="R52" s="80" t="str">
        <f>IF(OR($A52="",NOT(ISNUMBER($G52))),"",IF(AND($F52&lt;=R$6,$G52&gt;=R$5),IF(R$5&gt;$N52,5,$K52)*10+IF(AND($F52&gt;=R$5,$F52&lt;=R$6),IF(AND($G52&gt;=R$5,$G52&lt;=R$6),5,IF($L52=1,2,1)),IF(AND($G52&gt;=R$5,$G52&lt;=R$6),IF($M52&gt;0,4,3),0)),IF(AND($D52&lt;=R$6,$E52&gt;=R$5),60,0)))</f>
        <v/>
      </c>
      <c r="S52" s="80" t="str">
        <f>IF(OR($A52="",NOT(ISNUMBER($G52))),"",IF(AND($F52&lt;=S$6,$G52&gt;=S$5),IF(S$5&gt;$N52,5,$K52)*10+IF(AND($F52&gt;=S$5,$F52&lt;=S$6),IF(AND($G52&gt;=S$5,$G52&lt;=S$6),5,IF($L52=1,2,1)),IF(AND($G52&gt;=S$5,$G52&lt;=S$6),IF($M52&gt;0,4,3),0)),IF(AND($D52&lt;=S$6,$E52&gt;=S$5),60,0)))</f>
        <v/>
      </c>
      <c r="T52" s="80" t="str">
        <f>IF(OR($A52="",NOT(ISNUMBER($G52))),"",IF(AND($F52&lt;=T$6,$G52&gt;=T$5),IF(T$5&gt;$N52,5,$K52)*10+IF(AND($F52&gt;=T$5,$F52&lt;=T$6),IF(AND($G52&gt;=T$5,$G52&lt;=T$6),5,IF($L52=1,2,1)),IF(AND($G52&gt;=T$5,$G52&lt;=T$6),IF($M52&gt;0,4,3),0)),IF(AND($D52&lt;=T$6,$E52&gt;=T$5),60,0)))</f>
        <v/>
      </c>
      <c r="U52" s="80" t="str">
        <f>IF(OR($A52="",NOT(ISNUMBER($G52))),"",IF(AND($F52&lt;=U$6,$G52&gt;=U$5),IF(U$5&gt;$N52,5,$K52)*10+IF(AND($F52&gt;=U$5,$F52&lt;=U$6),IF(AND($G52&gt;=U$5,$G52&lt;=U$6),5,IF($L52=1,2,1)),IF(AND($G52&gt;=U$5,$G52&lt;=U$6),IF($M52&gt;0,4,3),0)),IF(AND($D52&lt;=U$6,$E52&gt;=U$5),60,0)))</f>
        <v/>
      </c>
      <c r="V52" s="80" t="str">
        <f>IF(OR($A52="",NOT(ISNUMBER($G52))),"",IF(AND($F52&lt;=V$6,$G52&gt;=V$5),IF(V$5&gt;$N52,5,$K52)*10+IF(AND($F52&gt;=V$5,$F52&lt;=V$6),IF(AND($G52&gt;=V$5,$G52&lt;=V$6),5,IF($L52=1,2,1)),IF(AND($G52&gt;=V$5,$G52&lt;=V$6),IF($M52&gt;0,4,3),0)),IF(AND($D52&lt;=V$6,$E52&gt;=V$5),60,0)))</f>
        <v/>
      </c>
      <c r="W52" s="80" t="str">
        <f>IF(OR($A52="",NOT(ISNUMBER($G52))),"",IF(AND($F52&lt;=W$6,$G52&gt;=W$5),IF(W$5&gt;$N52,5,$K52)*10+IF(AND($F52&gt;=W$5,$F52&lt;=W$6),IF(AND($G52&gt;=W$5,$G52&lt;=W$6),5,IF($L52=1,2,1)),IF(AND($G52&gt;=W$5,$G52&lt;=W$6),IF($M52&gt;0,4,3),0)),IF(AND($D52&lt;=W$6,$E52&gt;=W$5),60,0)))</f>
        <v/>
      </c>
      <c r="X52" s="80" t="str">
        <f>IF(OR($A52="",NOT(ISNUMBER($G52))),"",IF(AND($F52&lt;=X$6,$G52&gt;=X$5),IF(X$5&gt;$N52,5,$K52)*10+IF(AND($F52&gt;=X$5,$F52&lt;=X$6),IF(AND($G52&gt;=X$5,$G52&lt;=X$6),5,IF($L52=1,2,1)),IF(AND($G52&gt;=X$5,$G52&lt;=X$6),IF($M52&gt;0,4,3),0)),IF(AND($D52&lt;=X$6,$E52&gt;=X$5),60,0)))</f>
        <v/>
      </c>
      <c r="Y52" s="80" t="str">
        <f>IF(OR($A52="",NOT(ISNUMBER($G52))),"",IF(AND($F52&lt;=Y$6,$G52&gt;=Y$5),IF(Y$5&gt;$N52,5,$K52)*10+IF(AND($F52&gt;=Y$5,$F52&lt;=Y$6),IF(AND($G52&gt;=Y$5,$G52&lt;=Y$6),5,IF($L52=1,2,1)),IF(AND($G52&gt;=Y$5,$G52&lt;=Y$6),IF($M52&gt;0,4,3),0)),IF(AND($D52&lt;=Y$6,$E52&gt;=Y$5),60,0)))</f>
        <v/>
      </c>
      <c r="Z52" s="80" t="str">
        <f>IF(OR($A52="",NOT(ISNUMBER($G52))),"",IF(AND($F52&lt;=Z$6,$G52&gt;=Z$5),IF(Z$5&gt;$N52,5,$K52)*10+IF(AND($F52&gt;=Z$5,$F52&lt;=Z$6),IF(AND($G52&gt;=Z$5,$G52&lt;=Z$6),5,IF($L52=1,2,1)),IF(AND($G52&gt;=Z$5,$G52&lt;=Z$6),IF($M52&gt;0,4,3),0)),IF(AND($D52&lt;=Z$6,$E52&gt;=Z$5),60,0)))</f>
        <v/>
      </c>
      <c r="AA52" s="80" t="str">
        <f>IF(OR($A52="",NOT(ISNUMBER($G52))),"",IF(AND($F52&lt;=AA$6,$G52&gt;=AA$5),IF(AA$5&gt;$N52,5,$K52)*10+IF(AND($F52&gt;=AA$5,$F52&lt;=AA$6),IF(AND($G52&gt;=AA$5,$G52&lt;=AA$6),5,IF($L52=1,2,1)),IF(AND($G52&gt;=AA$5,$G52&lt;=AA$6),IF($M52&gt;0,4,3),0)),IF(AND($D52&lt;=AA$6,$E52&gt;=AA$5),60,0)))</f>
        <v/>
      </c>
      <c r="AB52" s="80" t="str">
        <f>IF(OR($A52="",NOT(ISNUMBER($G52))),"",IF(AND($F52&lt;=AB$6,$G52&gt;=AB$5),IF(AB$5&gt;$N52,5,$K52)*10+IF(AND($F52&gt;=AB$5,$F52&lt;=AB$6),IF(AND($G52&gt;=AB$5,$G52&lt;=AB$6),5,IF($L52=1,2,1)),IF(AND($G52&gt;=AB$5,$G52&lt;=AB$6),IF($M52&gt;0,4,3),0)),IF(AND($D52&lt;=AB$6,$E52&gt;=AB$5),60,0)))</f>
        <v/>
      </c>
      <c r="AC52" s="80" t="str">
        <f>IF(OR($A52="",NOT(ISNUMBER($G52))),"",IF(AND($F52&lt;=AC$6,$G52&gt;=AC$5),IF(AC$5&gt;$N52,5,$K52)*10+IF(AND($F52&gt;=AC$5,$F52&lt;=AC$6),IF(AND($G52&gt;=AC$5,$G52&lt;=AC$6),5,IF($L52=1,2,1)),IF(AND($G52&gt;=AC$5,$G52&lt;=AC$6),IF($M52&gt;0,4,3),0)),IF(AND($D52&lt;=AC$6,$E52&gt;=AC$5),60,0)))</f>
        <v/>
      </c>
      <c r="AD52" s="80" t="str">
        <f>IF(OR($A52="",NOT(ISNUMBER($G52))),"",IF(AND($F52&lt;=AD$6,$G52&gt;=AD$5),IF(AD$5&gt;$N52,5,$K52)*10+IF(AND($F52&gt;=AD$5,$F52&lt;=AD$6),IF(AND($G52&gt;=AD$5,$G52&lt;=AD$6),5,IF($L52=1,2,1)),IF(AND($G52&gt;=AD$5,$G52&lt;=AD$6),IF($M52&gt;0,4,3),0)),IF(AND($D52&lt;=AD$6,$E52&gt;=AD$5),60,0)))</f>
        <v/>
      </c>
      <c r="AE52" s="80" t="str">
        <f>IF(OR($A52="",NOT(ISNUMBER($G52))),"",IF(AND($F52&lt;=AE$6,$G52&gt;=AE$5),IF(AE$5&gt;$N52,5,$K52)*10+IF(AND($F52&gt;=AE$5,$F52&lt;=AE$6),IF(AND($G52&gt;=AE$5,$G52&lt;=AE$6),5,IF($L52=1,2,1)),IF(AND($G52&gt;=AE$5,$G52&lt;=AE$6),IF($M52&gt;0,4,3),0)),IF(AND($D52&lt;=AE$6,$E52&gt;=AE$5),60,0)))</f>
        <v/>
      </c>
      <c r="AF52" s="80" t="str">
        <f>IF(OR($A52="",NOT(ISNUMBER($G52))),"",IF(AND($F52&lt;=AF$6,$G52&gt;=AF$5),IF(AF$5&gt;$N52,5,$K52)*10+IF(AND($F52&gt;=AF$5,$F52&lt;=AF$6),IF(AND($G52&gt;=AF$5,$G52&lt;=AF$6),5,IF($L52=1,2,1)),IF(AND($G52&gt;=AF$5,$G52&lt;=AF$6),IF($M52&gt;0,4,3),0)),IF(AND($D52&lt;=AF$6,$E52&gt;=AF$5),60,0)))</f>
        <v/>
      </c>
      <c r="AG52" s="80" t="str">
        <f>IF(OR($A52="",NOT(ISNUMBER($G52))),"",IF(AND($F52&lt;=AG$6,$G52&gt;=AG$5),IF(AG$5&gt;$N52,5,$K52)*10+IF(AND($F52&gt;=AG$5,$F52&lt;=AG$6),IF(AND($G52&gt;=AG$5,$G52&lt;=AG$6),5,IF($L52=1,2,1)),IF(AND($G52&gt;=AG$5,$G52&lt;=AG$6),IF($M52&gt;0,4,3),0)),IF(AND($D52&lt;=AG$6,$E52&gt;=AG$5),60,0)))</f>
        <v/>
      </c>
      <c r="AH52" s="80" t="str">
        <f>IF(OR($A52="",NOT(ISNUMBER($G52))),"",IF(AND($F52&lt;=AH$6,$G52&gt;=AH$5),IF(AH$5&gt;$N52,5,$K52)*10+IF(AND($F52&gt;=AH$5,$F52&lt;=AH$6),IF(AND($G52&gt;=AH$5,$G52&lt;=AH$6),5,IF($L52=1,2,1)),IF(AND($G52&gt;=AH$5,$G52&lt;=AH$6),IF($M52&gt;0,4,3),0)),IF(AND($D52&lt;=AH$6,$E52&gt;=AH$5),60,0)))</f>
        <v/>
      </c>
      <c r="AI52" s="80" t="str">
        <f>IF(OR($A52="",NOT(ISNUMBER($G52))),"",IF(AND($F52&lt;=AI$6,$G52&gt;=AI$5),IF(AI$5&gt;$N52,5,$K52)*10+IF(AND($F52&gt;=AI$5,$F52&lt;=AI$6),IF(AND($G52&gt;=AI$5,$G52&lt;=AI$6),5,IF($L52=1,2,1)),IF(AND($G52&gt;=AI$5,$G52&lt;=AI$6),IF($M52&gt;0,4,3),0)),IF(AND($D52&lt;=AI$6,$E52&gt;=AI$5),60,0)))</f>
        <v/>
      </c>
      <c r="AJ52" s="80" t="str">
        <f>IF(OR($A52="",NOT(ISNUMBER($G52))),"",IF(AND($F52&lt;=AJ$6,$G52&gt;=AJ$5),IF(AJ$5&gt;$N52,5,$K52)*10+IF(AND($F52&gt;=AJ$5,$F52&lt;=AJ$6),IF(AND($G52&gt;=AJ$5,$G52&lt;=AJ$6),5,IF($L52=1,2,1)),IF(AND($G52&gt;=AJ$5,$G52&lt;=AJ$6),IF($M52&gt;0,4,3),0)),IF(AND($D52&lt;=AJ$6,$E52&gt;=AJ$5),60,0)))</f>
        <v/>
      </c>
      <c r="AK52" s="80" t="str">
        <f>IF(OR($A52="",NOT(ISNUMBER($G52))),"",IF(AND($F52&lt;=AK$6,$G52&gt;=AK$5),IF(AK$5&gt;$N52,5,$K52)*10+IF(AND($F52&gt;=AK$5,$F52&lt;=AK$6),IF(AND($G52&gt;=AK$5,$G52&lt;=AK$6),5,IF($L52=1,2,1)),IF(AND($G52&gt;=AK$5,$G52&lt;=AK$6),IF($M52&gt;0,4,3),0)),IF(AND($D52&lt;=AK$6,$E52&gt;=AK$5),60,0)))</f>
        <v/>
      </c>
      <c r="AL52" s="80" t="str">
        <f>IF(OR($A52="",NOT(ISNUMBER($G52))),"",IF(AND($F52&lt;=AL$6,$G52&gt;=AL$5),IF(AL$5&gt;$N52,5,$K52)*10+IF(AND($F52&gt;=AL$5,$F52&lt;=AL$6),IF(AND($G52&gt;=AL$5,$G52&lt;=AL$6),5,IF($L52=1,2,1)),IF(AND($G52&gt;=AL$5,$G52&lt;=AL$6),IF($M52&gt;0,4,3),0)),IF(AND($D52&lt;=AL$6,$E52&gt;=AL$5),60,0)))</f>
        <v/>
      </c>
      <c r="AM52" s="80" t="str">
        <f>IF(OR($A52="",NOT(ISNUMBER($G52))),"",IF(AND($F52&lt;=AM$6,$G52&gt;=AM$5),IF(AM$5&gt;$N52,5,$K52)*10+IF(AND($F52&gt;=AM$5,$F52&lt;=AM$6),IF(AND($G52&gt;=AM$5,$G52&lt;=AM$6),5,IF($L52=1,2,1)),IF(AND($G52&gt;=AM$5,$G52&lt;=AM$6),IF($M52&gt;0,4,3),0)),IF(AND($D52&lt;=AM$6,$E52&gt;=AM$5),60,0)))</f>
        <v/>
      </c>
      <c r="AN52" s="80" t="str">
        <f>IF(OR($A52="",NOT(ISNUMBER($G52))),"",IF(AND($F52&lt;=AN$6,$G52&gt;=AN$5),IF(AN$5&gt;$N52,5,$K52)*10+IF(AND($F52&gt;=AN$5,$F52&lt;=AN$6),IF(AND($G52&gt;=AN$5,$G52&lt;=AN$6),5,IF($L52=1,2,1)),IF(AND($G52&gt;=AN$5,$G52&lt;=AN$6),IF($M52&gt;0,4,3),0)),IF(AND($D52&lt;=AN$6,$E52&gt;=AN$5),60,0)))</f>
        <v/>
      </c>
      <c r="AO52" s="80" t="str">
        <f>IF(OR($A52="",NOT(ISNUMBER($G52))),"",IF(AND($F52&lt;=AO$6,$G52&gt;=AO$5),IF(AO$5&gt;$N52,5,$K52)*10+IF(AND($F52&gt;=AO$5,$F52&lt;=AO$6),IF(AND($G52&gt;=AO$5,$G52&lt;=AO$6),5,IF($L52=1,2,1)),IF(AND($G52&gt;=AO$5,$G52&lt;=AO$6),IF($M52&gt;0,4,3),0)),IF(AND($D52&lt;=AO$6,$E52&gt;=AO$5),60,0)))</f>
        <v/>
      </c>
      <c r="AP52" s="80" t="str">
        <f>IF(OR($A52="",NOT(ISNUMBER($G52))),"",IF(AND($F52&lt;=AP$6,$G52&gt;=AP$5),IF(AP$5&gt;$N52,5,$K52)*10+IF(AND($F52&gt;=AP$5,$F52&lt;=AP$6),IF(AND($G52&gt;=AP$5,$G52&lt;=AP$6),5,IF($L52=1,2,1)),IF(AND($G52&gt;=AP$5,$G52&lt;=AP$6),IF($M52&gt;0,4,3),0)),IF(AND($D52&lt;=AP$6,$E52&gt;=AP$5),60,0)))</f>
        <v/>
      </c>
      <c r="AQ52" s="80" t="str">
        <f>IF(OR($A52="",NOT(ISNUMBER($G52))),"",IF(AND($F52&lt;=AQ$6,$G52&gt;=AQ$5),IF(AQ$5&gt;$N52,5,$K52)*10+IF(AND($F52&gt;=AQ$5,$F52&lt;=AQ$6),IF(AND($G52&gt;=AQ$5,$G52&lt;=AQ$6),5,IF($L52=1,2,1)),IF(AND($G52&gt;=AQ$5,$G52&lt;=AQ$6),IF($M52&gt;0,4,3),0)),IF(AND($D52&lt;=AQ$6,$E52&gt;=AQ$5),60,0)))</f>
        <v/>
      </c>
      <c r="AR52" s="80" t="str">
        <f>IF(OR($A52="",NOT(ISNUMBER($G52))),"",IF(AND($F52&lt;=AR$6,$G52&gt;=AR$5),IF(AR$5&gt;$N52,5,$K52)*10+IF(AND($F52&gt;=AR$5,$F52&lt;=AR$6),IF(AND($G52&gt;=AR$5,$G52&lt;=AR$6),5,IF($L52=1,2,1)),IF(AND($G52&gt;=AR$5,$G52&lt;=AR$6),IF($M52&gt;0,4,3),0)),IF(AND($D52&lt;=AR$6,$E52&gt;=AR$5),60,0)))</f>
        <v/>
      </c>
      <c r="AS52" s="80" t="str">
        <f>IF(OR($A52="",NOT(ISNUMBER($G52))),"",IF(AND($F52&lt;=AS$6,$G52&gt;=AS$5),IF(AS$5&gt;$N52,5,$K52)*10+IF(AND($F52&gt;=AS$5,$F52&lt;=AS$6),IF(AND($G52&gt;=AS$5,$G52&lt;=AS$6),5,IF($L52=1,2,1)),IF(AND($G52&gt;=AS$5,$G52&lt;=AS$6),IF($M52&gt;0,4,3),0)),IF(AND($D52&lt;=AS$6,$E52&gt;=AS$5),60,0)))</f>
        <v/>
      </c>
      <c r="AT52" s="80" t="str">
        <f>IF(OR($A52="",NOT(ISNUMBER($G52))),"",IF(AND($F52&lt;=AT$6,$G52&gt;=AT$5),IF(AT$5&gt;$N52,5,$K52)*10+IF(AND($F52&gt;=AT$5,$F52&lt;=AT$6),IF(AND($G52&gt;=AT$5,$G52&lt;=AT$6),5,IF($L52=1,2,1)),IF(AND($G52&gt;=AT$5,$G52&lt;=AT$6),IF($M52&gt;0,4,3),0)),IF(AND($D52&lt;=AT$6,$E52&gt;=AT$5),60,0)))</f>
        <v/>
      </c>
      <c r="AU52" s="80" t="str">
        <f>IF(OR($A52="",NOT(ISNUMBER($G52))),"",IF(AND($F52&lt;=AU$6,$G52&gt;=AU$5),IF(AU$5&gt;$N52,5,$K52)*10+IF(AND($F52&gt;=AU$5,$F52&lt;=AU$6),IF(AND($G52&gt;=AU$5,$G52&lt;=AU$6),5,IF($L52=1,2,1)),IF(AND($G52&gt;=AU$5,$G52&lt;=AU$6),IF($M52&gt;0,4,3),0)),IF(AND($D52&lt;=AU$6,$E52&gt;=AU$5),60,0)))</f>
        <v/>
      </c>
      <c r="AV52" s="80" t="str">
        <f>IF(OR($A52="",NOT(ISNUMBER($G52))),"",IF(AND($F52&lt;=AV$6,$G52&gt;=AV$5),IF(AV$5&gt;$N52,5,$K52)*10+IF(AND($F52&gt;=AV$5,$F52&lt;=AV$6),IF(AND($G52&gt;=AV$5,$G52&lt;=AV$6),5,IF($L52=1,2,1)),IF(AND($G52&gt;=AV$5,$G52&lt;=AV$6),IF($M52&gt;0,4,3),0)),IF(AND($D52&lt;=AV$6,$E52&gt;=AV$5),60,0)))</f>
        <v/>
      </c>
      <c r="AW52" s="80" t="str">
        <f>IF(OR($A52="",NOT(ISNUMBER($G52))),"",IF(AND($F52&lt;=AW$6,$G52&gt;=AW$5),IF(AW$5&gt;$N52,5,$K52)*10+IF(AND($F52&gt;=AW$5,$F52&lt;=AW$6),IF(AND($G52&gt;=AW$5,$G52&lt;=AW$6),5,IF($L52=1,2,1)),IF(AND($G52&gt;=AW$5,$G52&lt;=AW$6),IF($M52&gt;0,4,3),0)),IF(AND($D52&lt;=AW$6,$E52&gt;=AW$5),60,0)))</f>
        <v/>
      </c>
      <c r="AX52" s="80" t="str">
        <f>IF(OR($A52="",NOT(ISNUMBER($G52))),"",IF(AND($F52&lt;=AX$6,$G52&gt;=AX$5),IF(AX$5&gt;$N52,5,$K52)*10+IF(AND($F52&gt;=AX$5,$F52&lt;=AX$6),IF(AND($G52&gt;=AX$5,$G52&lt;=AX$6),5,IF($L52=1,2,1)),IF(AND($G52&gt;=AX$5,$G52&lt;=AX$6),IF($M52&gt;0,4,3),0)),IF(AND($D52&lt;=AX$6,$E52&gt;=AX$5),60,0)))</f>
        <v/>
      </c>
      <c r="AY52" s="80" t="str">
        <f>IF(OR($A52="",NOT(ISNUMBER($G52))),"",IF(AND($F52&lt;=AY$6,$G52&gt;=AY$5),IF(AY$5&gt;$N52,5,$K52)*10+IF(AND($F52&gt;=AY$5,$F52&lt;=AY$6),IF(AND($G52&gt;=AY$5,$G52&lt;=AY$6),5,IF($L52=1,2,1)),IF(AND($G52&gt;=AY$5,$G52&lt;=AY$6),IF($M52&gt;0,4,3),0)),IF(AND($D52&lt;=AY$6,$E52&gt;=AY$5),60,0)))</f>
        <v/>
      </c>
      <c r="AZ52" s="80" t="str">
        <f>IF(OR($A52="",NOT(ISNUMBER($G52))),"",IF(AND($F52&lt;=AZ$6,$G52&gt;=AZ$5),IF(AZ$5&gt;$N52,5,$K52)*10+IF(AND($F52&gt;=AZ$5,$F52&lt;=AZ$6),IF(AND($G52&gt;=AZ$5,$G52&lt;=AZ$6),5,IF($L52=1,2,1)),IF(AND($G52&gt;=AZ$5,$G52&lt;=AZ$6),IF($M52&gt;0,4,3),0)),IF(AND($D52&lt;=AZ$6,$E52&gt;=AZ$5),60,0)))</f>
        <v/>
      </c>
      <c r="BA52" s="80" t="str">
        <f>IF(OR($A52="",NOT(ISNUMBER($G52))),"",IF(AND($F52&lt;=BA$6,$G52&gt;=BA$5),IF(BA$5&gt;$N52,5,$K52)*10+IF(AND($F52&gt;=BA$5,$F52&lt;=BA$6),IF(AND($G52&gt;=BA$5,$G52&lt;=BA$6),5,IF($L52=1,2,1)),IF(AND($G52&gt;=BA$5,$G52&lt;=BA$6),IF($M52&gt;0,4,3),0)),IF(AND($D52&lt;=BA$6,$E52&gt;=BA$5),60,0)))</f>
        <v/>
      </c>
      <c r="BB52" s="80" t="str">
        <f>IF(OR($A52="",NOT(ISNUMBER($G52))),"",IF(AND($F52&lt;=BB$6,$G52&gt;=BB$5),IF(BB$5&gt;$N52,5,$K52)*10+IF(AND($F52&gt;=BB$5,$F52&lt;=BB$6),IF(AND($G52&gt;=BB$5,$G52&lt;=BB$6),5,IF($L52=1,2,1)),IF(AND($G52&gt;=BB$5,$G52&lt;=BB$6),IF($M52&gt;0,4,3),0)),IF(AND($D52&lt;=BB$6,$E52&gt;=BB$5),60,0)))</f>
        <v/>
      </c>
      <c r="BC52" s="80" t="str">
        <f>IF(OR($A52="",NOT(ISNUMBER($G52))),"",IF(AND($F52&lt;=BC$6,$G52&gt;=BC$5),IF(BC$5&gt;$N52,5,$K52)*10+IF(AND($F52&gt;=BC$5,$F52&lt;=BC$6),IF(AND($G52&gt;=BC$5,$G52&lt;=BC$6),5,IF($L52=1,2,1)),IF(AND($G52&gt;=BC$5,$G52&lt;=BC$6),IF($M52&gt;0,4,3),0)),IF(AND($D52&lt;=BC$6,$E52&gt;=BC$5),60,0)))</f>
        <v/>
      </c>
      <c r="BD52" s="80" t="str">
        <f>IF(OR($A52="",NOT(ISNUMBER($G52))),"",IF(AND($F52&lt;=BD$6,$G52&gt;=BD$5),IF(BD$5&gt;$N52,5,$K52)*10+IF(AND($F52&gt;=BD$5,$F52&lt;=BD$6),IF(AND($G52&gt;=BD$5,$G52&lt;=BD$6),5,IF($L52=1,2,1)),IF(AND($G52&gt;=BD$5,$G52&lt;=BD$6),IF($M52&gt;0,4,3),0)),IF(AND($D52&lt;=BD$6,$E52&gt;=BD$5),60,0)))</f>
        <v/>
      </c>
      <c r="BE52" s="80" t="str">
        <f>IF(OR($A52="",NOT(ISNUMBER($G52))),"",IF(AND($F52&lt;=BE$6,$G52&gt;=BE$5),IF(BE$5&gt;$N52,5,$K52)*10+IF(AND($F52&gt;=BE$5,$F52&lt;=BE$6),IF(AND($G52&gt;=BE$5,$G52&lt;=BE$6),5,IF($L52=1,2,1)),IF(AND($G52&gt;=BE$5,$G52&lt;=BE$6),IF($M52&gt;0,4,3),0)),IF(AND($D52&lt;=BE$6,$E52&gt;=BE$5),60,0)))</f>
        <v/>
      </c>
      <c r="BF52" s="80" t="str">
        <f>IF(OR($A52="",NOT(ISNUMBER($G52))),"",IF(AND($F52&lt;=BF$6,$G52&gt;=BF$5),IF(BF$5&gt;$N52,5,$K52)*10+IF(AND($F52&gt;=BF$5,$F52&lt;=BF$6),IF(AND($G52&gt;=BF$5,$G52&lt;=BF$6),5,IF($L52=1,2,1)),IF(AND($G52&gt;=BF$5,$G52&lt;=BF$6),IF($M52&gt;0,4,3),0)),IF(AND($D52&lt;=BF$6,$E52&gt;=BF$5),60,0)))</f>
        <v/>
      </c>
      <c r="BG52" s="80" t="str">
        <f>IF(OR($A52="",NOT(ISNUMBER($G52))),"",IF(AND($F52&lt;=BG$6,$G52&gt;=BG$5),IF(BG$5&gt;$N52,5,$K52)*10+IF(AND($F52&gt;=BG$5,$F52&lt;=BG$6),IF(AND($G52&gt;=BG$5,$G52&lt;=BG$6),5,IF($L52=1,2,1)),IF(AND($G52&gt;=BG$5,$G52&lt;=BG$6),IF($M52&gt;0,4,3),0)),IF(AND($D52&lt;=BG$6,$E52&gt;=BG$5),60,0)))</f>
        <v/>
      </c>
      <c r="BH52" s="80" t="str">
        <f>IF(OR($A52="",NOT(ISNUMBER($G52))),"",IF(AND($F52&lt;=BH$6,$G52&gt;=BH$5),IF(BH$5&gt;$N52,5,$K52)*10+IF(AND($F52&gt;=BH$5,$F52&lt;=BH$6),IF(AND($G52&gt;=BH$5,$G52&lt;=BH$6),5,IF($L52=1,2,1)),IF(AND($G52&gt;=BH$5,$G52&lt;=BH$6),IF($M52&gt;0,4,3),0)),IF(AND($D52&lt;=BH$6,$E52&gt;=BH$5),60,0)))</f>
        <v/>
      </c>
      <c r="BI52" s="80" t="str">
        <f>IF(OR($A52="",NOT(ISNUMBER($G52))),"",IF(AND($F52&lt;=BI$6,$G52&gt;=BI$5),IF(BI$5&gt;$N52,5,$K52)*10+IF(AND($F52&gt;=BI$5,$F52&lt;=BI$6),IF(AND($G52&gt;=BI$5,$G52&lt;=BI$6),5,IF($L52=1,2,1)),IF(AND($G52&gt;=BI$5,$G52&lt;=BI$6),IF($M52&gt;0,4,3),0)),IF(AND($D52&lt;=BI$6,$E52&gt;=BI$5),60,0)))</f>
        <v/>
      </c>
      <c r="BJ52" s="80" t="str">
        <f>IF(OR($A52="",NOT(ISNUMBER($G52))),"",IF(AND($F52&lt;=BJ$6,$G52&gt;=BJ$5),IF(BJ$5&gt;$N52,5,$K52)*10+IF(AND($F52&gt;=BJ$5,$F52&lt;=BJ$6),IF(AND($G52&gt;=BJ$5,$G52&lt;=BJ$6),5,IF($L52=1,2,1)),IF(AND($G52&gt;=BJ$5,$G52&lt;=BJ$6),IF($M52&gt;0,4,3),0)),IF(AND($D52&lt;=BJ$6,$E52&gt;=BJ$5),60,0)))</f>
        <v/>
      </c>
      <c r="BK52" s="80" t="str">
        <f>IF(OR($A52="",NOT(ISNUMBER($G52))),"",IF(AND($F52&lt;=BK$6,$G52&gt;=BK$5),IF(BK$5&gt;$N52,5,$K52)*10+IF(AND($F52&gt;=BK$5,$F52&lt;=BK$6),IF(AND($G52&gt;=BK$5,$G52&lt;=BK$6),5,IF($L52=1,2,1)),IF(AND($G52&gt;=BK$5,$G52&lt;=BK$6),IF($M52&gt;0,4,3),0)),IF(AND($D52&lt;=BK$6,$E52&gt;=BK$5),60,0)))</f>
        <v/>
      </c>
      <c r="BL52" s="80" t="str">
        <f>IF(OR($A52="",NOT(ISNUMBER($G52))),"",IF(AND($F52&lt;=BL$6,$G52&gt;=BL$5),IF(BL$5&gt;$N52,5,$K52)*10+IF(AND($F52&gt;=BL$5,$F52&lt;=BL$6),IF(AND($G52&gt;=BL$5,$G52&lt;=BL$6),5,IF($L52=1,2,1)),IF(AND($G52&gt;=BL$5,$G52&lt;=BL$6),IF($M52&gt;0,4,3),0)),IF(AND($D52&lt;=BL$6,$E52&gt;=BL$5),60,0)))</f>
        <v/>
      </c>
      <c r="BM52" s="80" t="str">
        <f>IF(OR($A52="",NOT(ISNUMBER($G52))),"",IF(AND($F52&lt;=BM$6,$G52&gt;=BM$5),IF(BM$5&gt;$N52,5,$K52)*10+IF(AND($F52&gt;=BM$5,$F52&lt;=BM$6),IF(AND($G52&gt;=BM$5,$G52&lt;=BM$6),5,IF($L52=1,2,1)),IF(AND($G52&gt;=BM$5,$G52&lt;=BM$6),IF($M52&gt;0,4,3),0)),IF(AND($D52&lt;=BM$6,$E52&gt;=BM$5),60,0)))</f>
        <v/>
      </c>
      <c r="BN52" s="80" t="str">
        <f>IF(OR($A52="",NOT(ISNUMBER($G52))),"",IF(AND($F52&lt;=BN$6,$G52&gt;=BN$5),IF(BN$5&gt;$N52,5,$K52)*10+IF(AND($F52&gt;=BN$5,$F52&lt;=BN$6),IF(AND($G52&gt;=BN$5,$G52&lt;=BN$6),5,IF($L52=1,2,1)),IF(AND($G52&gt;=BN$5,$G52&lt;=BN$6),IF($M52&gt;0,4,3),0)),IF(AND($D52&lt;=BN$6,$E52&gt;=BN$5),60,0)))</f>
        <v/>
      </c>
      <c r="BO52" s="80" t="str">
        <f>IF(OR($A52="",NOT(ISNUMBER($G52))),"",IF(AND($F52&lt;=BO$6,$G52&gt;=BO$5),IF(BO$5&gt;$N52,5,$K52)*10+IF(AND($F52&gt;=BO$5,$F52&lt;=BO$6),IF(AND($G52&gt;=BO$5,$G52&lt;=BO$6),5,IF($L52=1,2,1)),IF(AND($G52&gt;=BO$5,$G52&lt;=BO$6),IF($M52&gt;0,4,3),0)),IF(AND($D52&lt;=BO$6,$E52&gt;=BO$5),60,0)))</f>
        <v/>
      </c>
      <c r="BP52" s="80" t="str">
        <f>IF(OR($A52="",NOT(ISNUMBER($G52))),"",IF(AND($F52&lt;=BP$6,$G52&gt;=BP$5),IF(BP$5&gt;$N52,5,$K52)*10+IF(AND($F52&gt;=BP$5,$F52&lt;=BP$6),IF(AND($G52&gt;=BP$5,$G52&lt;=BP$6),5,IF($L52=1,2,1)),IF(AND($G52&gt;=BP$5,$G52&lt;=BP$6),IF($M52&gt;0,4,3),0)),IF(AND($D52&lt;=BP$6,$E52&gt;=BP$5),60,0)))</f>
        <v/>
      </c>
      <c r="BQ52" s="80" t="str">
        <f>IF(OR($A52="",NOT(ISNUMBER($G52))),"",IF(AND($F52&lt;=BQ$6,$G52&gt;=BQ$5),IF(BQ$5&gt;$N52,5,$K52)*10+IF(AND($F52&gt;=BQ$5,$F52&lt;=BQ$6),IF(AND($G52&gt;=BQ$5,$G52&lt;=BQ$6),5,IF($L52=1,2,1)),IF(AND($G52&gt;=BQ$5,$G52&lt;=BQ$6),IF($M52&gt;0,4,3),0)),IF(AND($D52&lt;=BQ$6,$E52&gt;=BQ$5),60,0)))</f>
        <v/>
      </c>
      <c r="BR52" s="80" t="str">
        <f>IF(OR($A52="",NOT(ISNUMBER($G52))),"",IF(AND($F52&lt;=BR$6,$G52&gt;=BR$5),IF(BR$5&gt;$N52,5,$K52)*10+IF(AND($F52&gt;=BR$5,$F52&lt;=BR$6),IF(AND($G52&gt;=BR$5,$G52&lt;=BR$6),5,IF($L52=1,2,1)),IF(AND($G52&gt;=BR$5,$G52&lt;=BR$6),IF($M52&gt;0,4,3),0)),IF(AND($D52&lt;=BR$6,$E52&gt;=BR$5),60,0)))</f>
        <v/>
      </c>
      <c r="BS52" s="80" t="str">
        <f>IF(OR($A52="",NOT(ISNUMBER($G52))),"",IF(AND($F52&lt;=BS$6,$G52&gt;=BS$5),IF(BS$5&gt;$N52,5,$K52)*10+IF(AND($F52&gt;=BS$5,$F52&lt;=BS$6),IF(AND($G52&gt;=BS$5,$G52&lt;=BS$6),5,IF($L52=1,2,1)),IF(AND($G52&gt;=BS$5,$G52&lt;=BS$6),IF($M52&gt;0,4,3),0)),IF(AND($D52&lt;=BS$6,$E52&gt;=BS$5),60,0)))</f>
        <v/>
      </c>
      <c r="BT52" s="80" t="str">
        <f>IF(OR($A52="",NOT(ISNUMBER($G52))),"",IF(AND($F52&lt;=BT$6,$G52&gt;=BT$5),IF(BT$5&gt;$N52,5,$K52)*10+IF(AND($F52&gt;=BT$5,$F52&lt;=BT$6),IF(AND($G52&gt;=BT$5,$G52&lt;=BT$6),5,IF($L52=1,2,1)),IF(AND($G52&gt;=BT$5,$G52&lt;=BT$6),IF($M52&gt;0,4,3),0)),IF(AND($D52&lt;=BT$6,$E52&gt;=BT$5),60,0)))</f>
        <v/>
      </c>
      <c r="BU52" s="80" t="str">
        <f>IF(OR($A52="",NOT(ISNUMBER($G52))),"",IF(AND($F52&lt;=BU$6,$G52&gt;=BU$5),IF(BU$5&gt;$N52,5,$K52)*10+IF(AND($F52&gt;=BU$5,$F52&lt;=BU$6),IF(AND($G52&gt;=BU$5,$G52&lt;=BU$6),5,IF($L52=1,2,1)),IF(AND($G52&gt;=BU$5,$G52&lt;=BU$6),IF($M52&gt;0,4,3),0)),IF(AND($D52&lt;=BU$6,$E52&gt;=BU$5),60,0)))</f>
        <v/>
      </c>
      <c r="BV52" s="80" t="str">
        <f>IF(OR($A52="",NOT(ISNUMBER($G52))),"",IF(AND($F52&lt;=BV$6,$G52&gt;=BV$5),IF(BV$5&gt;$N52,5,$K52)*10+IF(AND($F52&gt;=BV$5,$F52&lt;=BV$6),IF(AND($G52&gt;=BV$5,$G52&lt;=BV$6),5,IF($L52=1,2,1)),IF(AND($G52&gt;=BV$5,$G52&lt;=BV$6),IF($M52&gt;0,4,3),0)),IF(AND($D52&lt;=BV$6,$E52&gt;=BV$5),60,0)))</f>
        <v/>
      </c>
      <c r="BW52" s="80" t="str">
        <f>IF(OR($A52="",NOT(ISNUMBER($G52))),"",IF(AND($F52&lt;=BW$6,$G52&gt;=BW$5),IF(BW$5&gt;$N52,5,$K52)*10+IF(AND($F52&gt;=BW$5,$F52&lt;=BW$6),IF(AND($G52&gt;=BW$5,$G52&lt;=BW$6),5,IF($L52=1,2,1)),IF(AND($G52&gt;=BW$5,$G52&lt;=BW$6),IF($M52&gt;0,4,3),0)),IF(AND($D52&lt;=BW$6,$E52&gt;=BW$5),60,0)))</f>
        <v/>
      </c>
      <c r="BX52" s="80" t="str">
        <f>IF(OR($A52="",NOT(ISNUMBER($G52))),"",IF(AND($F52&lt;=BX$6,$G52&gt;=BX$5),IF(BX$5&gt;$N52,5,$K52)*10+IF(AND($F52&gt;=BX$5,$F52&lt;=BX$6),IF(AND($G52&gt;=BX$5,$G52&lt;=BX$6),5,IF($L52=1,2,1)),IF(AND($G52&gt;=BX$5,$G52&lt;=BX$6),IF($M52&gt;0,4,3),0)),IF(AND($D52&lt;=BX$6,$E52&gt;=BX$5),60,0)))</f>
        <v/>
      </c>
      <c r="BY52" s="80" t="str">
        <f>IF(OR($A52="",NOT(ISNUMBER($G52))),"",IF(AND($F52&lt;=BY$6,$G52&gt;=BY$5),IF(BY$5&gt;$N52,5,$K52)*10+IF(AND($F52&gt;=BY$5,$F52&lt;=BY$6),IF(AND($G52&gt;=BY$5,$G52&lt;=BY$6),5,IF($L52=1,2,1)),IF(AND($G52&gt;=BY$5,$G52&lt;=BY$6),IF($M52&gt;0,4,3),0)),IF(AND($D52&lt;=BY$6,$E52&gt;=BY$5),60,0)))</f>
        <v/>
      </c>
      <c r="BZ52" s="80" t="str">
        <f>IF(OR($A52="",NOT(ISNUMBER($G52))),"",IF(AND($F52&lt;=BZ$6,$G52&gt;=BZ$5),IF(BZ$5&gt;$N52,5,$K52)*10+IF(AND($F52&gt;=BZ$5,$F52&lt;=BZ$6),IF(AND($G52&gt;=BZ$5,$G52&lt;=BZ$6),5,IF($L52=1,2,1)),IF(AND($G52&gt;=BZ$5,$G52&lt;=BZ$6),IF($M52&gt;0,4,3),0)),IF(AND($D52&lt;=BZ$6,$E52&gt;=BZ$5),60,0)))</f>
        <v/>
      </c>
      <c r="CA52" s="80" t="str">
        <f>IF(OR($A52="",NOT(ISNUMBER($G52))),"",IF(AND($F52&lt;=CA$6,$G52&gt;=CA$5),IF(CA$5&gt;$N52,5,$K52)*10+IF(AND($F52&gt;=CA$5,$F52&lt;=CA$6),IF(AND($G52&gt;=CA$5,$G52&lt;=CA$6),5,IF($L52=1,2,1)),IF(AND($G52&gt;=CA$5,$G52&lt;=CA$6),IF($M52&gt;0,4,3),0)),IF(AND($D52&lt;=CA$6,$E52&gt;=CA$5),60,0)))</f>
        <v/>
      </c>
      <c r="CB52" s="80" t="str">
        <f>IF(OR($A52="",NOT(ISNUMBER($G52))),"",IF(AND($F52&lt;=CB$6,$G52&gt;=CB$5),IF(CB$5&gt;$N52,5,$K52)*10+IF(AND($F52&gt;=CB$5,$F52&lt;=CB$6),IF(AND($G52&gt;=CB$5,$G52&lt;=CB$6),5,IF($L52=1,2,1)),IF(AND($G52&gt;=CB$5,$G52&lt;=CB$6),IF($M52&gt;0,4,3),0)),IF(AND($D52&lt;=CB$6,$E52&gt;=CB$5),60,0)))</f>
        <v/>
      </c>
      <c r="CC52" s="80" t="str">
        <f>IF(OR($A52="",NOT(ISNUMBER($G52))),"",IF(AND($F52&lt;=CC$6,$G52&gt;=CC$5),IF(CC$5&gt;$N52,5,$K52)*10+IF(AND($F52&gt;=CC$5,$F52&lt;=CC$6),IF(AND($G52&gt;=CC$5,$G52&lt;=CC$6),5,IF($L52=1,2,1)),IF(AND($G52&gt;=CC$5,$G52&lt;=CC$6),IF($M52&gt;0,4,3),0)),IF(AND($D52&lt;=CC$6,$E52&gt;=CC$5),60,0)))</f>
        <v/>
      </c>
      <c r="CD52" s="80" t="str">
        <f>IF(OR($A52="",NOT(ISNUMBER($G52))),"",IF(AND($F52&lt;=CD$6,$G52&gt;=CD$5),IF(CD$5&gt;$N52,5,$K52)*10+IF(AND($F52&gt;=CD$5,$F52&lt;=CD$6),IF(AND($G52&gt;=CD$5,$G52&lt;=CD$6),5,IF($L52=1,2,1)),IF(AND($G52&gt;=CD$5,$G52&lt;=CD$6),IF($M52&gt;0,4,3),0)),IF(AND($D52&lt;=CD$6,$E52&gt;=CD$5),60,0)))</f>
        <v/>
      </c>
      <c r="CE52" s="80" t="str">
        <f>IF(OR($A52="",NOT(ISNUMBER($G52))),"",IF(AND($F52&lt;=CE$6,$G52&gt;=CE$5),IF(CE$5&gt;$N52,5,$K52)*10+IF(AND($F52&gt;=CE$5,$F52&lt;=CE$6),IF(AND($G52&gt;=CE$5,$G52&lt;=CE$6),5,IF($L52=1,2,1)),IF(AND($G52&gt;=CE$5,$G52&lt;=CE$6),IF($M52&gt;0,4,3),0)),IF(AND($D52&lt;=CE$6,$E52&gt;=CE$5),60,0)))</f>
        <v/>
      </c>
      <c r="CF52" s="80" t="str">
        <f>IF(OR($A52="",NOT(ISNUMBER($G52))),"",IF(AND($F52&lt;=CF$6,$G52&gt;=CF$5),IF(CF$5&gt;$N52,5,$K52)*10+IF(AND($F52&gt;=CF$5,$F52&lt;=CF$6),IF(AND($G52&gt;=CF$5,$G52&lt;=CF$6),5,IF($L52=1,2,1)),IF(AND($G52&gt;=CF$5,$G52&lt;=CF$6),IF($M52&gt;0,4,3),0)),IF(AND($D52&lt;=CF$6,$E52&gt;=CF$5),60,0)))</f>
        <v/>
      </c>
      <c r="CG52" s="80" t="str">
        <f>IF(OR($A52="",NOT(ISNUMBER($G52))),"",IF(AND($F52&lt;=CG$6,$G52&gt;=CG$5),IF(CG$5&gt;$N52,5,$K52)*10+IF(AND($F52&gt;=CG$5,$F52&lt;=CG$6),IF(AND($G52&gt;=CG$5,$G52&lt;=CG$6),5,IF($L52=1,2,1)),IF(AND($G52&gt;=CG$5,$G52&lt;=CG$6),IF($M52&gt;0,4,3),0)),IF(AND($D52&lt;=CG$6,$E52&gt;=CG$5),60,0)))</f>
        <v/>
      </c>
      <c r="CH52" s="80" t="str">
        <f>IF(OR($A52="",NOT(ISNUMBER($G52))),"",IF(AND($F52&lt;=CH$6,$G52&gt;=CH$5),IF(CH$5&gt;$N52,5,$K52)*10+IF(AND($F52&gt;=CH$5,$F52&lt;=CH$6),IF(AND($G52&gt;=CH$5,$G52&lt;=CH$6),5,IF($L52=1,2,1)),IF(AND($G52&gt;=CH$5,$G52&lt;=CH$6),IF($M52&gt;0,4,3),0)),IF(AND($D52&lt;=CH$6,$E52&gt;=CH$5),60,0)))</f>
        <v/>
      </c>
      <c r="CI52" s="80" t="str">
        <f>IF(OR($A52="",NOT(ISNUMBER($G52))),"",IF(AND($F52&lt;=CI$6,$G52&gt;=CI$5),IF(CI$5&gt;$N52,5,$K52)*10+IF(AND($F52&gt;=CI$5,$F52&lt;=CI$6),IF(AND($G52&gt;=CI$5,$G52&lt;=CI$6),5,IF($L52=1,2,1)),IF(AND($G52&gt;=CI$5,$G52&lt;=CI$6),IF($M52&gt;0,4,3),0)),IF(AND($D52&lt;=CI$6,$E52&gt;=CI$5),60,0)))</f>
        <v/>
      </c>
      <c r="CJ52" s="80" t="str">
        <f>IF(OR($A52="",NOT(ISNUMBER($G52))),"",IF(AND($F52&lt;=CJ$6,$G52&gt;=CJ$5),IF(CJ$5&gt;$N52,5,$K52)*10+IF(AND($F52&gt;=CJ$5,$F52&lt;=CJ$6),IF(AND($G52&gt;=CJ$5,$G52&lt;=CJ$6),5,IF($L52=1,2,1)),IF(AND($G52&gt;=CJ$5,$G52&lt;=CJ$6),IF($M52&gt;0,4,3),0)),IF(AND($D52&lt;=CJ$6,$E52&gt;=CJ$5),60,0)))</f>
        <v/>
      </c>
      <c r="CK52" s="80" t="str">
        <f>IF(OR($A52="",NOT(ISNUMBER($G52))),"",IF(AND($F52&lt;=CK$6,$G52&gt;=CK$5),IF(CK$5&gt;$N52,5,$K52)*10+IF(AND($F52&gt;=CK$5,$F52&lt;=CK$6),IF(AND($G52&gt;=CK$5,$G52&lt;=CK$6),5,IF($L52=1,2,1)),IF(AND($G52&gt;=CK$5,$G52&lt;=CK$6),IF($M52&gt;0,4,3),0)),IF(AND($D52&lt;=CK$6,$E52&gt;=CK$5),60,0)))</f>
        <v/>
      </c>
      <c r="CL52" s="80" t="str">
        <f>IF(OR($A52="",NOT(ISNUMBER($G52))),"",IF(AND($F52&lt;=CL$6,$G52&gt;=CL$5),IF(CL$5&gt;$N52,5,$K52)*10+IF(AND($F52&gt;=CL$5,$F52&lt;=CL$6),IF(AND($G52&gt;=CL$5,$G52&lt;=CL$6),5,IF($L52=1,2,1)),IF(AND($G52&gt;=CL$5,$G52&lt;=CL$6),IF($M52&gt;0,4,3),0)),IF(AND($D52&lt;=CL$6,$E52&gt;=CL$5),60,0)))</f>
        <v/>
      </c>
      <c r="CM52" s="80" t="str">
        <f>IF(OR($A52="",NOT(ISNUMBER($G52))),"",IF(AND($F52&lt;=CM$6,$G52&gt;=CM$5),IF(CM$5&gt;$N52,5,$K52)*10+IF(AND($F52&gt;=CM$5,$F52&lt;=CM$6),IF(AND($G52&gt;=CM$5,$G52&lt;=CM$6),5,IF($L52=1,2,1)),IF(AND($G52&gt;=CM$5,$G52&lt;=CM$6),IF($M52&gt;0,4,3),0)),IF(AND($D52&lt;=CM$6,$E52&gt;=CM$5),60,0)))</f>
        <v/>
      </c>
      <c r="CN52" s="80" t="str">
        <f>IF(OR($A52="",NOT(ISNUMBER($G52))),"",IF(AND($F52&lt;=CN$6,$G52&gt;=CN$5),IF(CN$5&gt;$N52,5,$K52)*10+IF(AND($F52&gt;=CN$5,$F52&lt;=CN$6),IF(AND($G52&gt;=CN$5,$G52&lt;=CN$6),5,IF($L52=1,2,1)),IF(AND($G52&gt;=CN$5,$G52&lt;=CN$6),IF($M52&gt;0,4,3),0)),IF(AND($D52&lt;=CN$6,$E52&gt;=CN$5),60,0)))</f>
        <v/>
      </c>
      <c r="CO52" s="80" t="str">
        <f>IF(OR($A52="",NOT(ISNUMBER($G52))),"",IF(AND($F52&lt;=CO$6,$G52&gt;=CO$5),IF(CO$5&gt;$N52,5,$K52)*10+IF(AND($F52&gt;=CO$5,$F52&lt;=CO$6),IF(AND($G52&gt;=CO$5,$G52&lt;=CO$6),5,IF($L52=1,2,1)),IF(AND($G52&gt;=CO$5,$G52&lt;=CO$6),IF($M52&gt;0,4,3),0)),IF(AND($D52&lt;=CO$6,$E52&gt;=CO$5),60,0)))</f>
        <v/>
      </c>
      <c r="CP52" s="80" t="str">
        <f>IF(OR($A52="",NOT(ISNUMBER($G52))),"",IF(AND($F52&lt;=CP$6,$G52&gt;=CP$5),IF(CP$5&gt;$N52,5,$K52)*10+IF(AND($F52&gt;=CP$5,$F52&lt;=CP$6),IF(AND($G52&gt;=CP$5,$G52&lt;=CP$6),5,IF($L52=1,2,1)),IF(AND($G52&gt;=CP$5,$G52&lt;=CP$6),IF($M52&gt;0,4,3),0)),IF(AND($D52&lt;=CP$6,$E52&gt;=CP$5),60,0)))</f>
        <v/>
      </c>
      <c r="CQ52" s="80" t="str">
        <f>IF(OR($A52="",NOT(ISNUMBER($G52))),"",IF(AND($F52&lt;=CQ$6,$G52&gt;=CQ$5),IF(CQ$5&gt;$N52,5,$K52)*10+IF(AND($F52&gt;=CQ$5,$F52&lt;=CQ$6),IF(AND($G52&gt;=CQ$5,$G52&lt;=CQ$6),5,IF($L52=1,2,1)),IF(AND($G52&gt;=CQ$5,$G52&lt;=CQ$6),IF($M52&gt;0,4,3),0)),IF(AND($D52&lt;=CQ$6,$E52&gt;=CQ$5),60,0)))</f>
        <v/>
      </c>
      <c r="CR52" s="80" t="str">
        <f>IF(OR($A52="",NOT(ISNUMBER($G52))),"",IF(AND($F52&lt;=CR$6,$G52&gt;=CR$5),IF(CR$5&gt;$N52,5,$K52)*10+IF(AND($F52&gt;=CR$5,$F52&lt;=CR$6),IF(AND($G52&gt;=CR$5,$G52&lt;=CR$6),5,IF($L52=1,2,1)),IF(AND($G52&gt;=CR$5,$G52&lt;=CR$6),IF($M52&gt;0,4,3),0)),IF(AND($D52&lt;=CR$6,$E52&gt;=CR$5),60,0)))</f>
        <v/>
      </c>
      <c r="CS52" s="80" t="str">
        <f>IF(OR($A52="",NOT(ISNUMBER($G52))),"",IF(AND($F52&lt;=CS$6,$G52&gt;=CS$5),IF(CS$5&gt;$N52,5,$K52)*10+IF(AND($F52&gt;=CS$5,$F52&lt;=CS$6),IF(AND($G52&gt;=CS$5,$G52&lt;=CS$6),5,IF($L52=1,2,1)),IF(AND($G52&gt;=CS$5,$G52&lt;=CS$6),IF($M52&gt;0,4,3),0)),IF(AND($D52&lt;=CS$6,$E52&gt;=CS$5),60,0)))</f>
        <v/>
      </c>
      <c r="CT52" s="80" t="str">
        <f>IF(OR($A52="",NOT(ISNUMBER($G52))),"",IF(AND($F52&lt;=CT$6,$G52&gt;=CT$5),IF(CT$5&gt;$N52,5,$K52)*10+IF(AND($F52&gt;=CT$5,$F52&lt;=CT$6),IF(AND($G52&gt;=CT$5,$G52&lt;=CT$6),5,IF($L52=1,2,1)),IF(AND($G52&gt;=CT$5,$G52&lt;=CT$6),IF($M52&gt;0,4,3),0)),IF(AND($D52&lt;=CT$6,$E52&gt;=CT$5),60,0)))</f>
        <v/>
      </c>
      <c r="CU52" s="80" t="str">
        <f>IF(OR($A52="",NOT(ISNUMBER($G52))),"",IF(AND($F52&lt;=CU$6,$G52&gt;=CU$5),IF(CU$5&gt;$N52,5,$K52)*10+IF(AND($F52&gt;=CU$5,$F52&lt;=CU$6),IF(AND($G52&gt;=CU$5,$G52&lt;=CU$6),5,IF($L52=1,2,1)),IF(AND($G52&gt;=CU$5,$G52&lt;=CU$6),IF($M52&gt;0,4,3),0)),IF(AND($D52&lt;=CU$6,$E52&gt;=CU$5),60,0)))</f>
        <v/>
      </c>
      <c r="CV52" s="80" t="str">
        <f>IF(OR($A52="",NOT(ISNUMBER($G52))),"",IF(AND($F52&lt;=CV$6,$G52&gt;=CV$5),IF(CV$5&gt;$N52,5,$K52)*10+IF(AND($F52&gt;=CV$5,$F52&lt;=CV$6),IF(AND($G52&gt;=CV$5,$G52&lt;=CV$6),5,IF($L52=1,2,1)),IF(AND($G52&gt;=CV$5,$G52&lt;=CV$6),IF($M52&gt;0,4,3),0)),IF(AND($D52&lt;=CV$6,$E52&gt;=CV$5),60,0)))</f>
        <v/>
      </c>
      <c r="CW52" s="80" t="str">
        <f>IF(OR($A52="",NOT(ISNUMBER($G52))),"",IF(AND($F52&lt;=CW$6,$G52&gt;=CW$5),IF(CW$5&gt;$N52,5,$K52)*10+IF(AND($F52&gt;=CW$5,$F52&lt;=CW$6),IF(AND($G52&gt;=CW$5,$G52&lt;=CW$6),5,IF($L52=1,2,1)),IF(AND($G52&gt;=CW$5,$G52&lt;=CW$6),IF($M52&gt;0,4,3),0)),IF(AND($D52&lt;=CW$6,$E52&gt;=CW$5),60,0)))</f>
        <v/>
      </c>
      <c r="CX52" s="80" t="str">
        <f>IF(OR($A52="",NOT(ISNUMBER($G52))),"",IF(AND($F52&lt;=CX$6,$G52&gt;=CX$5),IF(CX$5&gt;$N52,5,$K52)*10+IF(AND($F52&gt;=CX$5,$F52&lt;=CX$6),IF(AND($G52&gt;=CX$5,$G52&lt;=CX$6),5,IF($L52=1,2,1)),IF(AND($G52&gt;=CX$5,$G52&lt;=CX$6),IF($M52&gt;0,4,3),0)),IF(AND($D52&lt;=CX$6,$E52&gt;=CX$5),60,0)))</f>
        <v/>
      </c>
      <c r="CY52" s="80" t="str">
        <f>IF(OR($A52="",NOT(ISNUMBER($G52))),"",IF(AND($F52&lt;=CY$6,$G52&gt;=CY$5),IF(CY$5&gt;$N52,5,$K52)*10+IF(AND($F52&gt;=CY$5,$F52&lt;=CY$6),IF(AND($G52&gt;=CY$5,$G52&lt;=CY$6),5,IF($L52=1,2,1)),IF(AND($G52&gt;=CY$5,$G52&lt;=CY$6),IF($M52&gt;0,4,3),0)),IF(AND($D52&lt;=CY$6,$E52&gt;=CY$5),60,0)))</f>
        <v/>
      </c>
      <c r="CZ52" s="80" t="str">
        <f>IF(OR($A52="",NOT(ISNUMBER($G52))),"",IF(AND($F52&lt;=CZ$6,$G52&gt;=CZ$5),IF(CZ$5&gt;$N52,5,$K52)*10+IF(AND($F52&gt;=CZ$5,$F52&lt;=CZ$6),IF(AND($G52&gt;=CZ$5,$G52&lt;=CZ$6),5,IF($L52=1,2,1)),IF(AND($G52&gt;=CZ$5,$G52&lt;=CZ$6),IF($M52&gt;0,4,3),0)),IF(AND($D52&lt;=CZ$6,$E52&gt;=CZ$5),60,0)))</f>
        <v/>
      </c>
      <c r="DA52" s="80" t="str">
        <f>IF(OR($A52="",NOT(ISNUMBER($G52))),"",IF(AND($F52&lt;=DA$6,$G52&gt;=DA$5),IF(DA$5&gt;$N52,5,$K52)*10+IF(AND($F52&gt;=DA$5,$F52&lt;=DA$6),IF(AND($G52&gt;=DA$5,$G52&lt;=DA$6),5,IF($L52=1,2,1)),IF(AND($G52&gt;=DA$5,$G52&lt;=DA$6),IF($M52&gt;0,4,3),0)),IF(AND($D52&lt;=DA$6,$E52&gt;=DA$5),60,0)))</f>
        <v/>
      </c>
      <c r="DB52" s="80" t="str">
        <f>IF(OR($A52="",NOT(ISNUMBER($G52))),"",IF(AND($F52&lt;=DB$6,$G52&gt;=DB$5),IF(DB$5&gt;$N52,5,$K52)*10+IF(AND($F52&gt;=DB$5,$F52&lt;=DB$6),IF(AND($G52&gt;=DB$5,$G52&lt;=DB$6),5,IF($L52=1,2,1)),IF(AND($G52&gt;=DB$5,$G52&lt;=DB$6),IF($M52&gt;0,4,3),0)),IF(AND($D52&lt;=DB$6,$E52&gt;=DB$5),60,0)))</f>
        <v/>
      </c>
      <c r="DC52" s="80" t="str">
        <f>IF(OR($A52="",NOT(ISNUMBER($G52))),"",IF(AND($F52&lt;=DC$6,$G52&gt;=DC$5),IF(DC$5&gt;$N52,5,$K52)*10+IF(AND($F52&gt;=DC$5,$F52&lt;=DC$6),IF(AND($G52&gt;=DC$5,$G52&lt;=DC$6),5,IF($L52=1,2,1)),IF(AND($G52&gt;=DC$5,$G52&lt;=DC$6),IF($M52&gt;0,4,3),0)),IF(AND($D52&lt;=DC$6,$E52&gt;=DC$5),60,0)))</f>
        <v/>
      </c>
      <c r="DD52" s="80" t="str">
        <f>IF(OR($A52="",NOT(ISNUMBER($G52))),"",IF(AND($F52&lt;=DD$6,$G52&gt;=DD$5),IF(DD$5&gt;$N52,5,$K52)*10+IF(AND($F52&gt;=DD$5,$F52&lt;=DD$6),IF(AND($G52&gt;=DD$5,$G52&lt;=DD$6),5,IF($L52=1,2,1)),IF(AND($G52&gt;=DD$5,$G52&lt;=DD$6),IF($M52&gt;0,4,3),0)),IF(AND($D52&lt;=DD$6,$E52&gt;=DD$5),60,0)))</f>
        <v/>
      </c>
      <c r="DE52" s="80" t="str">
        <f>IF(OR($A52="",NOT(ISNUMBER($G52))),"",IF(AND($F52&lt;=DE$6,$G52&gt;=DE$5),IF(DE$5&gt;$N52,5,$K52)*10+IF(AND($F52&gt;=DE$5,$F52&lt;=DE$6),IF(AND($G52&gt;=DE$5,$G52&lt;=DE$6),5,IF($L52=1,2,1)),IF(AND($G52&gt;=DE$5,$G52&lt;=DE$6),IF($M52&gt;0,4,3),0)),IF(AND($D52&lt;=DE$6,$E52&gt;=DE$5),60,0)))</f>
        <v/>
      </c>
      <c r="DF52" s="80" t="str">
        <f>IF(OR($A52="",NOT(ISNUMBER($G52))),"",IF(AND($F52&lt;=DF$6,$G52&gt;=DF$5),IF(DF$5&gt;$N52,5,$K52)*10+IF(AND($F52&gt;=DF$5,$F52&lt;=DF$6),IF(AND($G52&gt;=DF$5,$G52&lt;=DF$6),5,IF($L52=1,2,1)),IF(AND($G52&gt;=DF$5,$G52&lt;=DF$6),IF($M52&gt;0,4,3),0)),IF(AND($D52&lt;=DF$6,$E52&gt;=DF$5),60,0)))</f>
        <v/>
      </c>
      <c r="DG52" s="80" t="str">
        <f>IF(OR($A52="",NOT(ISNUMBER($G52))),"",IF(AND($F52&lt;=DG$6,$G52&gt;=DG$5),IF(DG$5&gt;$N52,5,$K52)*10+IF(AND($F52&gt;=DG$5,$F52&lt;=DG$6),IF(AND($G52&gt;=DG$5,$G52&lt;=DG$6),5,IF($L52=1,2,1)),IF(AND($G52&gt;=DG$5,$G52&lt;=DG$6),IF($M52&gt;0,4,3),0)),IF(AND($D52&lt;=DG$6,$E52&gt;=DG$5),60,0)))</f>
        <v/>
      </c>
      <c r="DH52" s="80" t="str">
        <f>IF(OR($A52="",NOT(ISNUMBER($G52))),"",IF(AND($F52&lt;=DH$6,$G52&gt;=DH$5),IF(DH$5&gt;$N52,5,$K52)*10+IF(AND($F52&gt;=DH$5,$F52&lt;=DH$6),IF(AND($G52&gt;=DH$5,$G52&lt;=DH$6),5,IF($L52=1,2,1)),IF(AND($G52&gt;=DH$5,$G52&lt;=DH$6),IF($M52&gt;0,4,3),0)),IF(AND($D52&lt;=DH$6,$E52&gt;=DH$5),60,0)))</f>
        <v/>
      </c>
      <c r="DI52" s="80" t="str">
        <f>IF(OR($A52="",NOT(ISNUMBER($G52))),"",IF(AND($F52&lt;=DI$6,$G52&gt;=DI$5),IF(DI$5&gt;$N52,5,$K52)*10+IF(AND($F52&gt;=DI$5,$F52&lt;=DI$6),IF(AND($G52&gt;=DI$5,$G52&lt;=DI$6),5,IF($L52=1,2,1)),IF(AND($G52&gt;=DI$5,$G52&lt;=DI$6),IF($M52&gt;0,4,3),0)),IF(AND($D52&lt;=DI$6,$E52&gt;=DI$5),60,0)))</f>
        <v/>
      </c>
      <c r="DJ52" s="80" t="str">
        <f>IF(OR($A52="",NOT(ISNUMBER($G52))),"",IF(AND($F52&lt;=DJ$6,$G52&gt;=DJ$5),IF(DJ$5&gt;$N52,5,$K52)*10+IF(AND($F52&gt;=DJ$5,$F52&lt;=DJ$6),IF(AND($G52&gt;=DJ$5,$G52&lt;=DJ$6),5,IF($L52=1,2,1)),IF(AND($G52&gt;=DJ$5,$G52&lt;=DJ$6),IF($M52&gt;0,4,3),0)),IF(AND($D52&lt;=DJ$6,$E52&gt;=DJ$5),60,0)))</f>
        <v/>
      </c>
      <c r="DK52" s="80" t="str">
        <f>IF(OR($A52="",NOT(ISNUMBER($G52))),"",IF(AND($F52&lt;=DK$6,$G52&gt;=DK$5),IF(DK$5&gt;$N52,5,$K52)*10+IF(AND($F52&gt;=DK$5,$F52&lt;=DK$6),IF(AND($G52&gt;=DK$5,$G52&lt;=DK$6),5,IF($L52=1,2,1)),IF(AND($G52&gt;=DK$5,$G52&lt;=DK$6),IF($M52&gt;0,4,3),0)),IF(AND($D52&lt;=DK$6,$E52&gt;=DK$5),60,0)))</f>
        <v/>
      </c>
      <c r="DL52" s="80" t="str">
        <f>IF(OR($A52="",NOT(ISNUMBER($G52))),"",IF(AND($F52&lt;=DL$6,$G52&gt;=DL$5),IF(DL$5&gt;$N52,5,$K52)*10+IF(AND($F52&gt;=DL$5,$F52&lt;=DL$6),IF(AND($G52&gt;=DL$5,$G52&lt;=DL$6),5,IF($L52=1,2,1)),IF(AND($G52&gt;=DL$5,$G52&lt;=DL$6),IF($M52&gt;0,4,3),0)),IF(AND($D52&lt;=DL$6,$E52&gt;=DL$5),60,0)))</f>
        <v/>
      </c>
      <c r="DM52" s="80" t="str">
        <f>IF(OR($A52="",NOT(ISNUMBER($G52))),"",IF(AND($F52&lt;=DM$6,$G52&gt;=DM$5),IF(DM$5&gt;$N52,5,$K52)*10+IF(AND($F52&gt;=DM$5,$F52&lt;=DM$6),IF(AND($G52&gt;=DM$5,$G52&lt;=DM$6),5,IF($L52=1,2,1)),IF(AND($G52&gt;=DM$5,$G52&lt;=DM$6),IF($M52&gt;0,4,3),0)),IF(AND($D52&lt;=DM$6,$E52&gt;=DM$5),60,0)))</f>
        <v/>
      </c>
      <c r="DN52" s="80" t="str">
        <f>IF(OR($A52="",NOT(ISNUMBER($G52))),"",IF(AND($F52&lt;=DN$6,$G52&gt;=DN$5),IF(DN$5&gt;$N52,5,$K52)*10+IF(AND($F52&gt;=DN$5,$F52&lt;=DN$6),IF(AND($G52&gt;=DN$5,$G52&lt;=DN$6),5,IF($L52=1,2,1)),IF(AND($G52&gt;=DN$5,$G52&lt;=DN$6),IF($M52&gt;0,4,3),0)),IF(AND($D52&lt;=DN$6,$E52&gt;=DN$5),60,0)))</f>
        <v/>
      </c>
      <c r="DO52" s="80" t="str">
        <f>IF(OR($A52="",NOT(ISNUMBER($G52))),"",IF(AND($F52&lt;=DO$6,$G52&gt;=DO$5),IF(DO$5&gt;$N52,5,$K52)*10+IF(AND($F52&gt;=DO$5,$F52&lt;=DO$6),IF(AND($G52&gt;=DO$5,$G52&lt;=DO$6),5,IF($L52=1,2,1)),IF(AND($G52&gt;=DO$5,$G52&lt;=DO$6),IF($M52&gt;0,4,3),0)),IF(AND($D52&lt;=DO$6,$E52&gt;=DO$5),60,0)))</f>
        <v/>
      </c>
      <c r="DP52" s="80" t="str">
        <f>IF(OR($A52="",NOT(ISNUMBER($G52))),"",IF(AND($F52&lt;=DP$6,$G52&gt;=DP$5),IF(DP$5&gt;$N52,5,$K52)*10+IF(AND($F52&gt;=DP$5,$F52&lt;=DP$6),IF(AND($G52&gt;=DP$5,$G52&lt;=DP$6),5,IF($L52=1,2,1)),IF(AND($G52&gt;=DP$5,$G52&lt;=DP$6),IF($M52&gt;0,4,3),0)),IF(AND($D52&lt;=DP$6,$E52&gt;=DP$5),60,0)))</f>
        <v/>
      </c>
      <c r="DQ52" s="80" t="str">
        <f>IF(OR($A52="",NOT(ISNUMBER($G52))),"",IF(AND($F52&lt;=DQ$6,$G52&gt;=DQ$5),IF(DQ$5&gt;$N52,5,$K52)*10+IF(AND($F52&gt;=DQ$5,$F52&lt;=DQ$6),IF(AND($G52&gt;=DQ$5,$G52&lt;=DQ$6),5,IF($L52=1,2,1)),IF(AND($G52&gt;=DQ$5,$G52&lt;=DQ$6),IF($M52&gt;0,4,3),0)),IF(AND($D52&lt;=DQ$6,$E52&gt;=DQ$5),60,0)))</f>
        <v/>
      </c>
      <c r="DR52" s="80" t="str">
        <f>IF(OR($A52="",NOT(ISNUMBER($G52))),"",IF(AND($F52&lt;=DR$6,$G52&gt;=DR$5),IF(DR$5&gt;$N52,5,$K52)*10+IF(AND($F52&gt;=DR$5,$F52&lt;=DR$6),IF(AND($G52&gt;=DR$5,$G52&lt;=DR$6),5,IF($L52=1,2,1)),IF(AND($G52&gt;=DR$5,$G52&lt;=DR$6),IF($M52&gt;0,4,3),0)),IF(AND($D52&lt;=DR$6,$E52&gt;=DR$5),60,0)))</f>
        <v/>
      </c>
      <c r="DS52" s="80" t="str">
        <f>IF(OR($A52="",NOT(ISNUMBER($G52))),"",IF(AND($F52&lt;=DS$6,$G52&gt;=DS$5),IF(DS$5&gt;$N52,5,$K52)*10+IF(AND($F52&gt;=DS$5,$F52&lt;=DS$6),IF(AND($G52&gt;=DS$5,$G52&lt;=DS$6),5,IF($L52=1,2,1)),IF(AND($G52&gt;=DS$5,$G52&lt;=DS$6),IF($M52&gt;0,4,3),0)),IF(AND($D52&lt;=DS$6,$E52&gt;=DS$5),60,0)))</f>
        <v/>
      </c>
      <c r="DT52" s="80" t="str">
        <f>IF(OR($A52="",NOT(ISNUMBER($G52))),"",IF(AND($F52&lt;=DT$6,$G52&gt;=DT$5),IF(DT$5&gt;$N52,5,$K52)*10+IF(AND($F52&gt;=DT$5,$F52&lt;=DT$6),IF(AND($G52&gt;=DT$5,$G52&lt;=DT$6),5,IF($L52=1,2,1)),IF(AND($G52&gt;=DT$5,$G52&lt;=DT$6),IF($M52&gt;0,4,3),0)),IF(AND($D52&lt;=DT$6,$E52&gt;=DT$5),60,0)))</f>
        <v/>
      </c>
      <c r="DU52" s="80" t="str">
        <f>IF(OR($A52="",NOT(ISNUMBER($G52))),"",IF(AND($F52&lt;=DU$6,$G52&gt;=DU$5),IF(DU$5&gt;$N52,5,$K52)*10+IF(AND($F52&gt;=DU$5,$F52&lt;=DU$6),IF(AND($G52&gt;=DU$5,$G52&lt;=DU$6),5,IF($L52=1,2,1)),IF(AND($G52&gt;=DU$5,$G52&lt;=DU$6),IF($M52&gt;0,4,3),0)),IF(AND($D52&lt;=DU$6,$E52&gt;=DU$5),60,0)))</f>
        <v/>
      </c>
      <c r="DV52" s="80" t="str">
        <f>IF(OR($A52="",NOT(ISNUMBER($G52))),"",IF(AND($F52&lt;=DV$6,$G52&gt;=DV$5),IF(DV$5&gt;$N52,5,$K52)*10+IF(AND($F52&gt;=DV$5,$F52&lt;=DV$6),IF(AND($G52&gt;=DV$5,$G52&lt;=DV$6),5,IF($L52=1,2,1)),IF(AND($G52&gt;=DV$5,$G52&lt;=DV$6),IF($M52&gt;0,4,3),0)),IF(AND($D52&lt;=DV$6,$E52&gt;=DV$5),60,0)))</f>
        <v/>
      </c>
      <c r="DW52" s="80" t="str">
        <f>IF(OR($A52="",NOT(ISNUMBER($G52))),"",IF(AND($F52&lt;=DW$6,$G52&gt;=DW$5),IF(DW$5&gt;$N52,5,$K52)*10+IF(AND($F52&gt;=DW$5,$F52&lt;=DW$6),IF(AND($G52&gt;=DW$5,$G52&lt;=DW$6),5,IF($L52=1,2,1)),IF(AND($G52&gt;=DW$5,$G52&lt;=DW$6),IF($M52&gt;0,4,3),0)),IF(AND($D52&lt;=DW$6,$E52&gt;=DW$5),60,0)))</f>
        <v/>
      </c>
      <c r="DX52" s="80" t="str">
        <f>IF(OR($A52="",NOT(ISNUMBER($G52))),"",IF(AND($F52&lt;=DX$6,$G52&gt;=DX$5),IF(DX$5&gt;$N52,5,$K52)*10+IF(AND($F52&gt;=DX$5,$F52&lt;=DX$6),IF(AND($G52&gt;=DX$5,$G52&lt;=DX$6),5,IF($L52=1,2,1)),IF(AND($G52&gt;=DX$5,$G52&lt;=DX$6),IF($M52&gt;0,4,3),0)),IF(AND($D52&lt;=DX$6,$E52&gt;=DX$5),60,0)))</f>
        <v/>
      </c>
      <c r="DY52" s="80" t="str">
        <f>IF(OR($A52="",NOT(ISNUMBER($G52))),"",IF(AND($F52&lt;=DY$6,$G52&gt;=DY$5),IF(DY$5&gt;$N52,5,$K52)*10+IF(AND($F52&gt;=DY$5,$F52&lt;=DY$6),IF(AND($G52&gt;=DY$5,$G52&lt;=DY$6),5,IF($L52=1,2,1)),IF(AND($G52&gt;=DY$5,$G52&lt;=DY$6),IF($M52&gt;0,4,3),0)),IF(AND($D52&lt;=DY$6,$E52&gt;=DY$5),60,0)))</f>
        <v/>
      </c>
      <c r="DZ52" s="80" t="str">
        <f>IF(OR($A52="",NOT(ISNUMBER($G52))),"",IF(AND($F52&lt;=DZ$6,$G52&gt;=DZ$5),IF(DZ$5&gt;$N52,5,$K52)*10+IF(AND($F52&gt;=DZ$5,$F52&lt;=DZ$6),IF(AND($G52&gt;=DZ$5,$G52&lt;=DZ$6),5,IF($L52=1,2,1)),IF(AND($G52&gt;=DZ$5,$G52&lt;=DZ$6),IF($M52&gt;0,4,3),0)),IF(AND($D52&lt;=DZ$6,$E52&gt;=DZ$5),60,0)))</f>
        <v/>
      </c>
      <c r="EA52" s="80" t="str">
        <f>IF(OR($A52="",NOT(ISNUMBER($G52))),"",IF(AND($F52&lt;=EA$6,$G52&gt;=EA$5),IF(EA$5&gt;$N52,5,$K52)*10+IF(AND($F52&gt;=EA$5,$F52&lt;=EA$6),IF(AND($G52&gt;=EA$5,$G52&lt;=EA$6),5,IF($L52=1,2,1)),IF(AND($G52&gt;=EA$5,$G52&lt;=EA$6),IF($M52&gt;0,4,3),0)),IF(AND($D52&lt;=EA$6,$E52&gt;=EA$5),60,0)))</f>
        <v/>
      </c>
      <c r="EB52" s="80" t="str">
        <f>IF(OR($A52="",NOT(ISNUMBER($G52))),"",IF(AND($F52&lt;=EB$6,$G52&gt;=EB$5),IF(EB$5&gt;$N52,5,$K52)*10+IF(AND($F52&gt;=EB$5,$F52&lt;=EB$6),IF(AND($G52&gt;=EB$5,$G52&lt;=EB$6),5,IF($L52=1,2,1)),IF(AND($G52&gt;=EB$5,$G52&lt;=EB$6),IF($M52&gt;0,4,3),0)),IF(AND($D52&lt;=EB$6,$E52&gt;=EB$5),60,0)))</f>
        <v/>
      </c>
      <c r="EC52" s="80" t="str">
        <f>IF(OR($A52="",NOT(ISNUMBER($G52))),"",IF(AND($F52&lt;=EC$6,$G52&gt;=EC$5),IF(EC$5&gt;$N52,5,$K52)*10+IF(AND($F52&gt;=EC$5,$F52&lt;=EC$6),IF(AND($G52&gt;=EC$5,$G52&lt;=EC$6),5,IF($L52=1,2,1)),IF(AND($G52&gt;=EC$5,$G52&lt;=EC$6),IF($M52&gt;0,4,3),0)),IF(AND($D52&lt;=EC$6,$E52&gt;=EC$5),60,0)))</f>
        <v/>
      </c>
      <c r="ED52" s="80" t="str">
        <f>IF(OR($A52="",NOT(ISNUMBER($G52))),"",IF(AND($F52&lt;=ED$6,$G52&gt;=ED$5),IF(ED$5&gt;$N52,5,$K52)*10+IF(AND($F52&gt;=ED$5,$F52&lt;=ED$6),IF(AND($G52&gt;=ED$5,$G52&lt;=ED$6),5,IF($L52=1,2,1)),IF(AND($G52&gt;=ED$5,$G52&lt;=ED$6),IF($M52&gt;0,4,3),0)),IF(AND($D52&lt;=ED$6,$E52&gt;=ED$5),60,0)))</f>
        <v/>
      </c>
    </row>
    <row r="53" ht="18" customHeight="1">
      <c r="A53" s="52" t="str">
        <f>IF(Tasks!$B53="","",Tasks!$A53)</f>
        <v/>
      </c>
      <c r="B53" s="78" t="str">
        <f>IF(Tasks!$B53="","",Tasks!$B53)</f>
        <v/>
      </c>
      <c r="C53" s="25" t="str">
        <f>IF($B53="","",IF(AND(Tasks!$D53="",Tasks!$G53=""),"-",IF(Tasks!$D53="","",Tasks!$D53&amp;IF(OR(Tasks!$E53="",Tasks!$E53="FS"),IF(N(Tasks!$F53)=0,"","FS"),Tasks!$E53)&amp;IF(N(Tasks!$F53)=0,"",IF(Tasks!$F53&gt;0,"+","")&amp;Tasks!$F53))&amp;IF(AND(Tasks!$D53&lt;&gt;"",Tasks!$G53&lt;&gt;""),", ","")&amp;IF(Tasks!$G53="","",Tasks!$G53&amp;IF(OR(Tasks!$H53="",Tasks!$H53="FS"),IF(N(Tasks!$I53)=0,"","FS"),Tasks!$H53)&amp;IF(N(Tasks!$I53)=0,"",IF(Tasks!$I53&gt;0,"+","")&amp;Tasks!$I53))))</f>
        <v/>
      </c>
      <c r="D53" s="51" t="str">
        <f>IF(OR($B53="",Tasks!$Q53=""),"",Tasks!$Q53)</f>
        <v/>
      </c>
      <c r="E53" s="51" t="str">
        <f>IF(OR($B53="",Tasks!$R53=""),"",Tasks!$R53)</f>
        <v/>
      </c>
      <c r="F53" s="51" t="str">
        <f>IF(OR($B53="",Tasks!$S53=""),"",Tasks!$S53)</f>
        <v/>
      </c>
      <c r="G53" s="51" t="str">
        <f>IF(OR($B53="",Tasks!$T53=""),"",Tasks!$T53)</f>
        <v/>
      </c>
      <c r="H53" s="52" t="str">
        <f>IF($B53="","",Tasks!$AE53)</f>
        <v/>
      </c>
      <c r="I53" s="79" t="str">
        <f>IF($B53="","",Tasks!$AF53)</f>
        <v/>
      </c>
      <c r="J53" s="53" t="str">
        <f>IF(OR($B53="",Tasks!$V53=""),"",Tasks!$V53)</f>
        <v/>
      </c>
      <c r="K53" s="52" t="str">
        <f>IF($B53="","",Tasks!$AA53)</f>
        <v/>
      </c>
      <c r="L53" s="52" t="str">
        <f>IF($B53="","",Tasks!$AB53)</f>
        <v/>
      </c>
      <c r="M53" s="52" t="str">
        <f>IF($B53="","",Tasks!$Z53)</f>
        <v/>
      </c>
      <c r="N53" s="52" t="str">
        <f>IF(OR($B53="",Tasks!$AG53=""),"",Tasks!$AG53)</f>
        <v/>
      </c>
      <c r="O53" s="80" t="str">
        <f>IF(OR($A53="",NOT(ISNUMBER($G53))),"",IF(AND($F53&lt;=O$6,$G53&gt;=O$5),IF(O$5&gt;$N53,5,$K53)*10+IF(AND($F53&gt;=O$5,$F53&lt;=O$6),IF(AND($G53&gt;=O$5,$G53&lt;=O$6),5,IF($L53=1,2,1)),IF(AND($G53&gt;=O$5,$G53&lt;=O$6),IF($M53&gt;0,4,3),0)),IF(AND($D53&lt;=O$6,$E53&gt;=O$5),60,0)))</f>
        <v/>
      </c>
      <c r="P53" s="80" t="str">
        <f>IF(OR($A53="",NOT(ISNUMBER($G53))),"",IF(AND($F53&lt;=P$6,$G53&gt;=P$5),IF(P$5&gt;$N53,5,$K53)*10+IF(AND($F53&gt;=P$5,$F53&lt;=P$6),IF(AND($G53&gt;=P$5,$G53&lt;=P$6),5,IF($L53=1,2,1)),IF(AND($G53&gt;=P$5,$G53&lt;=P$6),IF($M53&gt;0,4,3),0)),IF(AND($D53&lt;=P$6,$E53&gt;=P$5),60,0)))</f>
        <v/>
      </c>
      <c r="Q53" s="80" t="str">
        <f>IF(OR($A53="",NOT(ISNUMBER($G53))),"",IF(AND($F53&lt;=Q$6,$G53&gt;=Q$5),IF(Q$5&gt;$N53,5,$K53)*10+IF(AND($F53&gt;=Q$5,$F53&lt;=Q$6),IF(AND($G53&gt;=Q$5,$G53&lt;=Q$6),5,IF($L53=1,2,1)),IF(AND($G53&gt;=Q$5,$G53&lt;=Q$6),IF($M53&gt;0,4,3),0)),IF(AND($D53&lt;=Q$6,$E53&gt;=Q$5),60,0)))</f>
        <v/>
      </c>
      <c r="R53" s="80" t="str">
        <f>IF(OR($A53="",NOT(ISNUMBER($G53))),"",IF(AND($F53&lt;=R$6,$G53&gt;=R$5),IF(R$5&gt;$N53,5,$K53)*10+IF(AND($F53&gt;=R$5,$F53&lt;=R$6),IF(AND($G53&gt;=R$5,$G53&lt;=R$6),5,IF($L53=1,2,1)),IF(AND($G53&gt;=R$5,$G53&lt;=R$6),IF($M53&gt;0,4,3),0)),IF(AND($D53&lt;=R$6,$E53&gt;=R$5),60,0)))</f>
        <v/>
      </c>
      <c r="S53" s="80" t="str">
        <f>IF(OR($A53="",NOT(ISNUMBER($G53))),"",IF(AND($F53&lt;=S$6,$G53&gt;=S$5),IF(S$5&gt;$N53,5,$K53)*10+IF(AND($F53&gt;=S$5,$F53&lt;=S$6),IF(AND($G53&gt;=S$5,$G53&lt;=S$6),5,IF($L53=1,2,1)),IF(AND($G53&gt;=S$5,$G53&lt;=S$6),IF($M53&gt;0,4,3),0)),IF(AND($D53&lt;=S$6,$E53&gt;=S$5),60,0)))</f>
        <v/>
      </c>
      <c r="T53" s="80" t="str">
        <f>IF(OR($A53="",NOT(ISNUMBER($G53))),"",IF(AND($F53&lt;=T$6,$G53&gt;=T$5),IF(T$5&gt;$N53,5,$K53)*10+IF(AND($F53&gt;=T$5,$F53&lt;=T$6),IF(AND($G53&gt;=T$5,$G53&lt;=T$6),5,IF($L53=1,2,1)),IF(AND($G53&gt;=T$5,$G53&lt;=T$6),IF($M53&gt;0,4,3),0)),IF(AND($D53&lt;=T$6,$E53&gt;=T$5),60,0)))</f>
        <v/>
      </c>
      <c r="U53" s="80" t="str">
        <f>IF(OR($A53="",NOT(ISNUMBER($G53))),"",IF(AND($F53&lt;=U$6,$G53&gt;=U$5),IF(U$5&gt;$N53,5,$K53)*10+IF(AND($F53&gt;=U$5,$F53&lt;=U$6),IF(AND($G53&gt;=U$5,$G53&lt;=U$6),5,IF($L53=1,2,1)),IF(AND($G53&gt;=U$5,$G53&lt;=U$6),IF($M53&gt;0,4,3),0)),IF(AND($D53&lt;=U$6,$E53&gt;=U$5),60,0)))</f>
        <v/>
      </c>
      <c r="V53" s="80" t="str">
        <f>IF(OR($A53="",NOT(ISNUMBER($G53))),"",IF(AND($F53&lt;=V$6,$G53&gt;=V$5),IF(V$5&gt;$N53,5,$K53)*10+IF(AND($F53&gt;=V$5,$F53&lt;=V$6),IF(AND($G53&gt;=V$5,$G53&lt;=V$6),5,IF($L53=1,2,1)),IF(AND($G53&gt;=V$5,$G53&lt;=V$6),IF($M53&gt;0,4,3),0)),IF(AND($D53&lt;=V$6,$E53&gt;=V$5),60,0)))</f>
        <v/>
      </c>
      <c r="W53" s="80" t="str">
        <f>IF(OR($A53="",NOT(ISNUMBER($G53))),"",IF(AND($F53&lt;=W$6,$G53&gt;=W$5),IF(W$5&gt;$N53,5,$K53)*10+IF(AND($F53&gt;=W$5,$F53&lt;=W$6),IF(AND($G53&gt;=W$5,$G53&lt;=W$6),5,IF($L53=1,2,1)),IF(AND($G53&gt;=W$5,$G53&lt;=W$6),IF($M53&gt;0,4,3),0)),IF(AND($D53&lt;=W$6,$E53&gt;=W$5),60,0)))</f>
        <v/>
      </c>
      <c r="X53" s="80" t="str">
        <f>IF(OR($A53="",NOT(ISNUMBER($G53))),"",IF(AND($F53&lt;=X$6,$G53&gt;=X$5),IF(X$5&gt;$N53,5,$K53)*10+IF(AND($F53&gt;=X$5,$F53&lt;=X$6),IF(AND($G53&gt;=X$5,$G53&lt;=X$6),5,IF($L53=1,2,1)),IF(AND($G53&gt;=X$5,$G53&lt;=X$6),IF($M53&gt;0,4,3),0)),IF(AND($D53&lt;=X$6,$E53&gt;=X$5),60,0)))</f>
        <v/>
      </c>
      <c r="Y53" s="80" t="str">
        <f>IF(OR($A53="",NOT(ISNUMBER($G53))),"",IF(AND($F53&lt;=Y$6,$G53&gt;=Y$5),IF(Y$5&gt;$N53,5,$K53)*10+IF(AND($F53&gt;=Y$5,$F53&lt;=Y$6),IF(AND($G53&gt;=Y$5,$G53&lt;=Y$6),5,IF($L53=1,2,1)),IF(AND($G53&gt;=Y$5,$G53&lt;=Y$6),IF($M53&gt;0,4,3),0)),IF(AND($D53&lt;=Y$6,$E53&gt;=Y$5),60,0)))</f>
        <v/>
      </c>
      <c r="Z53" s="80" t="str">
        <f>IF(OR($A53="",NOT(ISNUMBER($G53))),"",IF(AND($F53&lt;=Z$6,$G53&gt;=Z$5),IF(Z$5&gt;$N53,5,$K53)*10+IF(AND($F53&gt;=Z$5,$F53&lt;=Z$6),IF(AND($G53&gt;=Z$5,$G53&lt;=Z$6),5,IF($L53=1,2,1)),IF(AND($G53&gt;=Z$5,$G53&lt;=Z$6),IF($M53&gt;0,4,3),0)),IF(AND($D53&lt;=Z$6,$E53&gt;=Z$5),60,0)))</f>
        <v/>
      </c>
      <c r="AA53" s="80" t="str">
        <f>IF(OR($A53="",NOT(ISNUMBER($G53))),"",IF(AND($F53&lt;=AA$6,$G53&gt;=AA$5),IF(AA$5&gt;$N53,5,$K53)*10+IF(AND($F53&gt;=AA$5,$F53&lt;=AA$6),IF(AND($G53&gt;=AA$5,$G53&lt;=AA$6),5,IF($L53=1,2,1)),IF(AND($G53&gt;=AA$5,$G53&lt;=AA$6),IF($M53&gt;0,4,3),0)),IF(AND($D53&lt;=AA$6,$E53&gt;=AA$5),60,0)))</f>
        <v/>
      </c>
      <c r="AB53" s="80" t="str">
        <f>IF(OR($A53="",NOT(ISNUMBER($G53))),"",IF(AND($F53&lt;=AB$6,$G53&gt;=AB$5),IF(AB$5&gt;$N53,5,$K53)*10+IF(AND($F53&gt;=AB$5,$F53&lt;=AB$6),IF(AND($G53&gt;=AB$5,$G53&lt;=AB$6),5,IF($L53=1,2,1)),IF(AND($G53&gt;=AB$5,$G53&lt;=AB$6),IF($M53&gt;0,4,3),0)),IF(AND($D53&lt;=AB$6,$E53&gt;=AB$5),60,0)))</f>
        <v/>
      </c>
      <c r="AC53" s="80" t="str">
        <f>IF(OR($A53="",NOT(ISNUMBER($G53))),"",IF(AND($F53&lt;=AC$6,$G53&gt;=AC$5),IF(AC$5&gt;$N53,5,$K53)*10+IF(AND($F53&gt;=AC$5,$F53&lt;=AC$6),IF(AND($G53&gt;=AC$5,$G53&lt;=AC$6),5,IF($L53=1,2,1)),IF(AND($G53&gt;=AC$5,$G53&lt;=AC$6),IF($M53&gt;0,4,3),0)),IF(AND($D53&lt;=AC$6,$E53&gt;=AC$5),60,0)))</f>
        <v/>
      </c>
      <c r="AD53" s="80" t="str">
        <f>IF(OR($A53="",NOT(ISNUMBER($G53))),"",IF(AND($F53&lt;=AD$6,$G53&gt;=AD$5),IF(AD$5&gt;$N53,5,$K53)*10+IF(AND($F53&gt;=AD$5,$F53&lt;=AD$6),IF(AND($G53&gt;=AD$5,$G53&lt;=AD$6),5,IF($L53=1,2,1)),IF(AND($G53&gt;=AD$5,$G53&lt;=AD$6),IF($M53&gt;0,4,3),0)),IF(AND($D53&lt;=AD$6,$E53&gt;=AD$5),60,0)))</f>
        <v/>
      </c>
      <c r="AE53" s="80" t="str">
        <f>IF(OR($A53="",NOT(ISNUMBER($G53))),"",IF(AND($F53&lt;=AE$6,$G53&gt;=AE$5),IF(AE$5&gt;$N53,5,$K53)*10+IF(AND($F53&gt;=AE$5,$F53&lt;=AE$6),IF(AND($G53&gt;=AE$5,$G53&lt;=AE$6),5,IF($L53=1,2,1)),IF(AND($G53&gt;=AE$5,$G53&lt;=AE$6),IF($M53&gt;0,4,3),0)),IF(AND($D53&lt;=AE$6,$E53&gt;=AE$5),60,0)))</f>
        <v/>
      </c>
      <c r="AF53" s="80" t="str">
        <f>IF(OR($A53="",NOT(ISNUMBER($G53))),"",IF(AND($F53&lt;=AF$6,$G53&gt;=AF$5),IF(AF$5&gt;$N53,5,$K53)*10+IF(AND($F53&gt;=AF$5,$F53&lt;=AF$6),IF(AND($G53&gt;=AF$5,$G53&lt;=AF$6),5,IF($L53=1,2,1)),IF(AND($G53&gt;=AF$5,$G53&lt;=AF$6),IF($M53&gt;0,4,3),0)),IF(AND($D53&lt;=AF$6,$E53&gt;=AF$5),60,0)))</f>
        <v/>
      </c>
      <c r="AG53" s="80" t="str">
        <f>IF(OR($A53="",NOT(ISNUMBER($G53))),"",IF(AND($F53&lt;=AG$6,$G53&gt;=AG$5),IF(AG$5&gt;$N53,5,$K53)*10+IF(AND($F53&gt;=AG$5,$F53&lt;=AG$6),IF(AND($G53&gt;=AG$5,$G53&lt;=AG$6),5,IF($L53=1,2,1)),IF(AND($G53&gt;=AG$5,$G53&lt;=AG$6),IF($M53&gt;0,4,3),0)),IF(AND($D53&lt;=AG$6,$E53&gt;=AG$5),60,0)))</f>
        <v/>
      </c>
      <c r="AH53" s="80" t="str">
        <f>IF(OR($A53="",NOT(ISNUMBER($G53))),"",IF(AND($F53&lt;=AH$6,$G53&gt;=AH$5),IF(AH$5&gt;$N53,5,$K53)*10+IF(AND($F53&gt;=AH$5,$F53&lt;=AH$6),IF(AND($G53&gt;=AH$5,$G53&lt;=AH$6),5,IF($L53=1,2,1)),IF(AND($G53&gt;=AH$5,$G53&lt;=AH$6),IF($M53&gt;0,4,3),0)),IF(AND($D53&lt;=AH$6,$E53&gt;=AH$5),60,0)))</f>
        <v/>
      </c>
      <c r="AI53" s="80" t="str">
        <f>IF(OR($A53="",NOT(ISNUMBER($G53))),"",IF(AND($F53&lt;=AI$6,$G53&gt;=AI$5),IF(AI$5&gt;$N53,5,$K53)*10+IF(AND($F53&gt;=AI$5,$F53&lt;=AI$6),IF(AND($G53&gt;=AI$5,$G53&lt;=AI$6),5,IF($L53=1,2,1)),IF(AND($G53&gt;=AI$5,$G53&lt;=AI$6),IF($M53&gt;0,4,3),0)),IF(AND($D53&lt;=AI$6,$E53&gt;=AI$5),60,0)))</f>
        <v/>
      </c>
      <c r="AJ53" s="80" t="str">
        <f>IF(OR($A53="",NOT(ISNUMBER($G53))),"",IF(AND($F53&lt;=AJ$6,$G53&gt;=AJ$5),IF(AJ$5&gt;$N53,5,$K53)*10+IF(AND($F53&gt;=AJ$5,$F53&lt;=AJ$6),IF(AND($G53&gt;=AJ$5,$G53&lt;=AJ$6),5,IF($L53=1,2,1)),IF(AND($G53&gt;=AJ$5,$G53&lt;=AJ$6),IF($M53&gt;0,4,3),0)),IF(AND($D53&lt;=AJ$6,$E53&gt;=AJ$5),60,0)))</f>
        <v/>
      </c>
      <c r="AK53" s="80" t="str">
        <f>IF(OR($A53="",NOT(ISNUMBER($G53))),"",IF(AND($F53&lt;=AK$6,$G53&gt;=AK$5),IF(AK$5&gt;$N53,5,$K53)*10+IF(AND($F53&gt;=AK$5,$F53&lt;=AK$6),IF(AND($G53&gt;=AK$5,$G53&lt;=AK$6),5,IF($L53=1,2,1)),IF(AND($G53&gt;=AK$5,$G53&lt;=AK$6),IF($M53&gt;0,4,3),0)),IF(AND($D53&lt;=AK$6,$E53&gt;=AK$5),60,0)))</f>
        <v/>
      </c>
      <c r="AL53" s="80" t="str">
        <f>IF(OR($A53="",NOT(ISNUMBER($G53))),"",IF(AND($F53&lt;=AL$6,$G53&gt;=AL$5),IF(AL$5&gt;$N53,5,$K53)*10+IF(AND($F53&gt;=AL$5,$F53&lt;=AL$6),IF(AND($G53&gt;=AL$5,$G53&lt;=AL$6),5,IF($L53=1,2,1)),IF(AND($G53&gt;=AL$5,$G53&lt;=AL$6),IF($M53&gt;0,4,3),0)),IF(AND($D53&lt;=AL$6,$E53&gt;=AL$5),60,0)))</f>
        <v/>
      </c>
      <c r="AM53" s="80" t="str">
        <f>IF(OR($A53="",NOT(ISNUMBER($G53))),"",IF(AND($F53&lt;=AM$6,$G53&gt;=AM$5),IF(AM$5&gt;$N53,5,$K53)*10+IF(AND($F53&gt;=AM$5,$F53&lt;=AM$6),IF(AND($G53&gt;=AM$5,$G53&lt;=AM$6),5,IF($L53=1,2,1)),IF(AND($G53&gt;=AM$5,$G53&lt;=AM$6),IF($M53&gt;0,4,3),0)),IF(AND($D53&lt;=AM$6,$E53&gt;=AM$5),60,0)))</f>
        <v/>
      </c>
      <c r="AN53" s="80" t="str">
        <f>IF(OR($A53="",NOT(ISNUMBER($G53))),"",IF(AND($F53&lt;=AN$6,$G53&gt;=AN$5),IF(AN$5&gt;$N53,5,$K53)*10+IF(AND($F53&gt;=AN$5,$F53&lt;=AN$6),IF(AND($G53&gt;=AN$5,$G53&lt;=AN$6),5,IF($L53=1,2,1)),IF(AND($G53&gt;=AN$5,$G53&lt;=AN$6),IF($M53&gt;0,4,3),0)),IF(AND($D53&lt;=AN$6,$E53&gt;=AN$5),60,0)))</f>
        <v/>
      </c>
      <c r="AO53" s="80" t="str">
        <f>IF(OR($A53="",NOT(ISNUMBER($G53))),"",IF(AND($F53&lt;=AO$6,$G53&gt;=AO$5),IF(AO$5&gt;$N53,5,$K53)*10+IF(AND($F53&gt;=AO$5,$F53&lt;=AO$6),IF(AND($G53&gt;=AO$5,$G53&lt;=AO$6),5,IF($L53=1,2,1)),IF(AND($G53&gt;=AO$5,$G53&lt;=AO$6),IF($M53&gt;0,4,3),0)),IF(AND($D53&lt;=AO$6,$E53&gt;=AO$5),60,0)))</f>
        <v/>
      </c>
      <c r="AP53" s="80" t="str">
        <f>IF(OR($A53="",NOT(ISNUMBER($G53))),"",IF(AND($F53&lt;=AP$6,$G53&gt;=AP$5),IF(AP$5&gt;$N53,5,$K53)*10+IF(AND($F53&gt;=AP$5,$F53&lt;=AP$6),IF(AND($G53&gt;=AP$5,$G53&lt;=AP$6),5,IF($L53=1,2,1)),IF(AND($G53&gt;=AP$5,$G53&lt;=AP$6),IF($M53&gt;0,4,3),0)),IF(AND($D53&lt;=AP$6,$E53&gt;=AP$5),60,0)))</f>
        <v/>
      </c>
      <c r="AQ53" s="80" t="str">
        <f>IF(OR($A53="",NOT(ISNUMBER($G53))),"",IF(AND($F53&lt;=AQ$6,$G53&gt;=AQ$5),IF(AQ$5&gt;$N53,5,$K53)*10+IF(AND($F53&gt;=AQ$5,$F53&lt;=AQ$6),IF(AND($G53&gt;=AQ$5,$G53&lt;=AQ$6),5,IF($L53=1,2,1)),IF(AND($G53&gt;=AQ$5,$G53&lt;=AQ$6),IF($M53&gt;0,4,3),0)),IF(AND($D53&lt;=AQ$6,$E53&gt;=AQ$5),60,0)))</f>
        <v/>
      </c>
      <c r="AR53" s="80" t="str">
        <f>IF(OR($A53="",NOT(ISNUMBER($G53))),"",IF(AND($F53&lt;=AR$6,$G53&gt;=AR$5),IF(AR$5&gt;$N53,5,$K53)*10+IF(AND($F53&gt;=AR$5,$F53&lt;=AR$6),IF(AND($G53&gt;=AR$5,$G53&lt;=AR$6),5,IF($L53=1,2,1)),IF(AND($G53&gt;=AR$5,$G53&lt;=AR$6),IF($M53&gt;0,4,3),0)),IF(AND($D53&lt;=AR$6,$E53&gt;=AR$5),60,0)))</f>
        <v/>
      </c>
      <c r="AS53" s="80" t="str">
        <f>IF(OR($A53="",NOT(ISNUMBER($G53))),"",IF(AND($F53&lt;=AS$6,$G53&gt;=AS$5),IF(AS$5&gt;$N53,5,$K53)*10+IF(AND($F53&gt;=AS$5,$F53&lt;=AS$6),IF(AND($G53&gt;=AS$5,$G53&lt;=AS$6),5,IF($L53=1,2,1)),IF(AND($G53&gt;=AS$5,$G53&lt;=AS$6),IF($M53&gt;0,4,3),0)),IF(AND($D53&lt;=AS$6,$E53&gt;=AS$5),60,0)))</f>
        <v/>
      </c>
      <c r="AT53" s="80" t="str">
        <f>IF(OR($A53="",NOT(ISNUMBER($G53))),"",IF(AND($F53&lt;=AT$6,$G53&gt;=AT$5),IF(AT$5&gt;$N53,5,$K53)*10+IF(AND($F53&gt;=AT$5,$F53&lt;=AT$6),IF(AND($G53&gt;=AT$5,$G53&lt;=AT$6),5,IF($L53=1,2,1)),IF(AND($G53&gt;=AT$5,$G53&lt;=AT$6),IF($M53&gt;0,4,3),0)),IF(AND($D53&lt;=AT$6,$E53&gt;=AT$5),60,0)))</f>
        <v/>
      </c>
      <c r="AU53" s="80" t="str">
        <f>IF(OR($A53="",NOT(ISNUMBER($G53))),"",IF(AND($F53&lt;=AU$6,$G53&gt;=AU$5),IF(AU$5&gt;$N53,5,$K53)*10+IF(AND($F53&gt;=AU$5,$F53&lt;=AU$6),IF(AND($G53&gt;=AU$5,$G53&lt;=AU$6),5,IF($L53=1,2,1)),IF(AND($G53&gt;=AU$5,$G53&lt;=AU$6),IF($M53&gt;0,4,3),0)),IF(AND($D53&lt;=AU$6,$E53&gt;=AU$5),60,0)))</f>
        <v/>
      </c>
      <c r="AV53" s="80" t="str">
        <f>IF(OR($A53="",NOT(ISNUMBER($G53))),"",IF(AND($F53&lt;=AV$6,$G53&gt;=AV$5),IF(AV$5&gt;$N53,5,$K53)*10+IF(AND($F53&gt;=AV$5,$F53&lt;=AV$6),IF(AND($G53&gt;=AV$5,$G53&lt;=AV$6),5,IF($L53=1,2,1)),IF(AND($G53&gt;=AV$5,$G53&lt;=AV$6),IF($M53&gt;0,4,3),0)),IF(AND($D53&lt;=AV$6,$E53&gt;=AV$5),60,0)))</f>
        <v/>
      </c>
      <c r="AW53" s="80" t="str">
        <f>IF(OR($A53="",NOT(ISNUMBER($G53))),"",IF(AND($F53&lt;=AW$6,$G53&gt;=AW$5),IF(AW$5&gt;$N53,5,$K53)*10+IF(AND($F53&gt;=AW$5,$F53&lt;=AW$6),IF(AND($G53&gt;=AW$5,$G53&lt;=AW$6),5,IF($L53=1,2,1)),IF(AND($G53&gt;=AW$5,$G53&lt;=AW$6),IF($M53&gt;0,4,3),0)),IF(AND($D53&lt;=AW$6,$E53&gt;=AW$5),60,0)))</f>
        <v/>
      </c>
      <c r="AX53" s="80" t="str">
        <f>IF(OR($A53="",NOT(ISNUMBER($G53))),"",IF(AND($F53&lt;=AX$6,$G53&gt;=AX$5),IF(AX$5&gt;$N53,5,$K53)*10+IF(AND($F53&gt;=AX$5,$F53&lt;=AX$6),IF(AND($G53&gt;=AX$5,$G53&lt;=AX$6),5,IF($L53=1,2,1)),IF(AND($G53&gt;=AX$5,$G53&lt;=AX$6),IF($M53&gt;0,4,3),0)),IF(AND($D53&lt;=AX$6,$E53&gt;=AX$5),60,0)))</f>
        <v/>
      </c>
      <c r="AY53" s="80" t="str">
        <f>IF(OR($A53="",NOT(ISNUMBER($G53))),"",IF(AND($F53&lt;=AY$6,$G53&gt;=AY$5),IF(AY$5&gt;$N53,5,$K53)*10+IF(AND($F53&gt;=AY$5,$F53&lt;=AY$6),IF(AND($G53&gt;=AY$5,$G53&lt;=AY$6),5,IF($L53=1,2,1)),IF(AND($G53&gt;=AY$5,$G53&lt;=AY$6),IF($M53&gt;0,4,3),0)),IF(AND($D53&lt;=AY$6,$E53&gt;=AY$5),60,0)))</f>
        <v/>
      </c>
      <c r="AZ53" s="80" t="str">
        <f>IF(OR($A53="",NOT(ISNUMBER($G53))),"",IF(AND($F53&lt;=AZ$6,$G53&gt;=AZ$5),IF(AZ$5&gt;$N53,5,$K53)*10+IF(AND($F53&gt;=AZ$5,$F53&lt;=AZ$6),IF(AND($G53&gt;=AZ$5,$G53&lt;=AZ$6),5,IF($L53=1,2,1)),IF(AND($G53&gt;=AZ$5,$G53&lt;=AZ$6),IF($M53&gt;0,4,3),0)),IF(AND($D53&lt;=AZ$6,$E53&gt;=AZ$5),60,0)))</f>
        <v/>
      </c>
      <c r="BA53" s="80" t="str">
        <f>IF(OR($A53="",NOT(ISNUMBER($G53))),"",IF(AND($F53&lt;=BA$6,$G53&gt;=BA$5),IF(BA$5&gt;$N53,5,$K53)*10+IF(AND($F53&gt;=BA$5,$F53&lt;=BA$6),IF(AND($G53&gt;=BA$5,$G53&lt;=BA$6),5,IF($L53=1,2,1)),IF(AND($G53&gt;=BA$5,$G53&lt;=BA$6),IF($M53&gt;0,4,3),0)),IF(AND($D53&lt;=BA$6,$E53&gt;=BA$5),60,0)))</f>
        <v/>
      </c>
      <c r="BB53" s="80" t="str">
        <f>IF(OR($A53="",NOT(ISNUMBER($G53))),"",IF(AND($F53&lt;=BB$6,$G53&gt;=BB$5),IF(BB$5&gt;$N53,5,$K53)*10+IF(AND($F53&gt;=BB$5,$F53&lt;=BB$6),IF(AND($G53&gt;=BB$5,$G53&lt;=BB$6),5,IF($L53=1,2,1)),IF(AND($G53&gt;=BB$5,$G53&lt;=BB$6),IF($M53&gt;0,4,3),0)),IF(AND($D53&lt;=BB$6,$E53&gt;=BB$5),60,0)))</f>
        <v/>
      </c>
      <c r="BC53" s="80" t="str">
        <f>IF(OR($A53="",NOT(ISNUMBER($G53))),"",IF(AND($F53&lt;=BC$6,$G53&gt;=BC$5),IF(BC$5&gt;$N53,5,$K53)*10+IF(AND($F53&gt;=BC$5,$F53&lt;=BC$6),IF(AND($G53&gt;=BC$5,$G53&lt;=BC$6),5,IF($L53=1,2,1)),IF(AND($G53&gt;=BC$5,$G53&lt;=BC$6),IF($M53&gt;0,4,3),0)),IF(AND($D53&lt;=BC$6,$E53&gt;=BC$5),60,0)))</f>
        <v/>
      </c>
      <c r="BD53" s="80" t="str">
        <f>IF(OR($A53="",NOT(ISNUMBER($G53))),"",IF(AND($F53&lt;=BD$6,$G53&gt;=BD$5),IF(BD$5&gt;$N53,5,$K53)*10+IF(AND($F53&gt;=BD$5,$F53&lt;=BD$6),IF(AND($G53&gt;=BD$5,$G53&lt;=BD$6),5,IF($L53=1,2,1)),IF(AND($G53&gt;=BD$5,$G53&lt;=BD$6),IF($M53&gt;0,4,3),0)),IF(AND($D53&lt;=BD$6,$E53&gt;=BD$5),60,0)))</f>
        <v/>
      </c>
      <c r="BE53" s="80" t="str">
        <f>IF(OR($A53="",NOT(ISNUMBER($G53))),"",IF(AND($F53&lt;=BE$6,$G53&gt;=BE$5),IF(BE$5&gt;$N53,5,$K53)*10+IF(AND($F53&gt;=BE$5,$F53&lt;=BE$6),IF(AND($G53&gt;=BE$5,$G53&lt;=BE$6),5,IF($L53=1,2,1)),IF(AND($G53&gt;=BE$5,$G53&lt;=BE$6),IF($M53&gt;0,4,3),0)),IF(AND($D53&lt;=BE$6,$E53&gt;=BE$5),60,0)))</f>
        <v/>
      </c>
      <c r="BF53" s="80" t="str">
        <f>IF(OR($A53="",NOT(ISNUMBER($G53))),"",IF(AND($F53&lt;=BF$6,$G53&gt;=BF$5),IF(BF$5&gt;$N53,5,$K53)*10+IF(AND($F53&gt;=BF$5,$F53&lt;=BF$6),IF(AND($G53&gt;=BF$5,$G53&lt;=BF$6),5,IF($L53=1,2,1)),IF(AND($G53&gt;=BF$5,$G53&lt;=BF$6),IF($M53&gt;0,4,3),0)),IF(AND($D53&lt;=BF$6,$E53&gt;=BF$5),60,0)))</f>
        <v/>
      </c>
      <c r="BG53" s="80" t="str">
        <f>IF(OR($A53="",NOT(ISNUMBER($G53))),"",IF(AND($F53&lt;=BG$6,$G53&gt;=BG$5),IF(BG$5&gt;$N53,5,$K53)*10+IF(AND($F53&gt;=BG$5,$F53&lt;=BG$6),IF(AND($G53&gt;=BG$5,$G53&lt;=BG$6),5,IF($L53=1,2,1)),IF(AND($G53&gt;=BG$5,$G53&lt;=BG$6),IF($M53&gt;0,4,3),0)),IF(AND($D53&lt;=BG$6,$E53&gt;=BG$5),60,0)))</f>
        <v/>
      </c>
      <c r="BH53" s="80" t="str">
        <f>IF(OR($A53="",NOT(ISNUMBER($G53))),"",IF(AND($F53&lt;=BH$6,$G53&gt;=BH$5),IF(BH$5&gt;$N53,5,$K53)*10+IF(AND($F53&gt;=BH$5,$F53&lt;=BH$6),IF(AND($G53&gt;=BH$5,$G53&lt;=BH$6),5,IF($L53=1,2,1)),IF(AND($G53&gt;=BH$5,$G53&lt;=BH$6),IF($M53&gt;0,4,3),0)),IF(AND($D53&lt;=BH$6,$E53&gt;=BH$5),60,0)))</f>
        <v/>
      </c>
      <c r="BI53" s="80" t="str">
        <f>IF(OR($A53="",NOT(ISNUMBER($G53))),"",IF(AND($F53&lt;=BI$6,$G53&gt;=BI$5),IF(BI$5&gt;$N53,5,$K53)*10+IF(AND($F53&gt;=BI$5,$F53&lt;=BI$6),IF(AND($G53&gt;=BI$5,$G53&lt;=BI$6),5,IF($L53=1,2,1)),IF(AND($G53&gt;=BI$5,$G53&lt;=BI$6),IF($M53&gt;0,4,3),0)),IF(AND($D53&lt;=BI$6,$E53&gt;=BI$5),60,0)))</f>
        <v/>
      </c>
      <c r="BJ53" s="80" t="str">
        <f>IF(OR($A53="",NOT(ISNUMBER($G53))),"",IF(AND($F53&lt;=BJ$6,$G53&gt;=BJ$5),IF(BJ$5&gt;$N53,5,$K53)*10+IF(AND($F53&gt;=BJ$5,$F53&lt;=BJ$6),IF(AND($G53&gt;=BJ$5,$G53&lt;=BJ$6),5,IF($L53=1,2,1)),IF(AND($G53&gt;=BJ$5,$G53&lt;=BJ$6),IF($M53&gt;0,4,3),0)),IF(AND($D53&lt;=BJ$6,$E53&gt;=BJ$5),60,0)))</f>
        <v/>
      </c>
      <c r="BK53" s="80" t="str">
        <f>IF(OR($A53="",NOT(ISNUMBER($G53))),"",IF(AND($F53&lt;=BK$6,$G53&gt;=BK$5),IF(BK$5&gt;$N53,5,$K53)*10+IF(AND($F53&gt;=BK$5,$F53&lt;=BK$6),IF(AND($G53&gt;=BK$5,$G53&lt;=BK$6),5,IF($L53=1,2,1)),IF(AND($G53&gt;=BK$5,$G53&lt;=BK$6),IF($M53&gt;0,4,3),0)),IF(AND($D53&lt;=BK$6,$E53&gt;=BK$5),60,0)))</f>
        <v/>
      </c>
      <c r="BL53" s="80" t="str">
        <f>IF(OR($A53="",NOT(ISNUMBER($G53))),"",IF(AND($F53&lt;=BL$6,$G53&gt;=BL$5),IF(BL$5&gt;$N53,5,$K53)*10+IF(AND($F53&gt;=BL$5,$F53&lt;=BL$6),IF(AND($G53&gt;=BL$5,$G53&lt;=BL$6),5,IF($L53=1,2,1)),IF(AND($G53&gt;=BL$5,$G53&lt;=BL$6),IF($M53&gt;0,4,3),0)),IF(AND($D53&lt;=BL$6,$E53&gt;=BL$5),60,0)))</f>
        <v/>
      </c>
      <c r="BM53" s="80" t="str">
        <f>IF(OR($A53="",NOT(ISNUMBER($G53))),"",IF(AND($F53&lt;=BM$6,$G53&gt;=BM$5),IF(BM$5&gt;$N53,5,$K53)*10+IF(AND($F53&gt;=BM$5,$F53&lt;=BM$6),IF(AND($G53&gt;=BM$5,$G53&lt;=BM$6),5,IF($L53=1,2,1)),IF(AND($G53&gt;=BM$5,$G53&lt;=BM$6),IF($M53&gt;0,4,3),0)),IF(AND($D53&lt;=BM$6,$E53&gt;=BM$5),60,0)))</f>
        <v/>
      </c>
      <c r="BN53" s="80" t="str">
        <f>IF(OR($A53="",NOT(ISNUMBER($G53))),"",IF(AND($F53&lt;=BN$6,$G53&gt;=BN$5),IF(BN$5&gt;$N53,5,$K53)*10+IF(AND($F53&gt;=BN$5,$F53&lt;=BN$6),IF(AND($G53&gt;=BN$5,$G53&lt;=BN$6),5,IF($L53=1,2,1)),IF(AND($G53&gt;=BN$5,$G53&lt;=BN$6),IF($M53&gt;0,4,3),0)),IF(AND($D53&lt;=BN$6,$E53&gt;=BN$5),60,0)))</f>
        <v/>
      </c>
      <c r="BO53" s="80" t="str">
        <f>IF(OR($A53="",NOT(ISNUMBER($G53))),"",IF(AND($F53&lt;=BO$6,$G53&gt;=BO$5),IF(BO$5&gt;$N53,5,$K53)*10+IF(AND($F53&gt;=BO$5,$F53&lt;=BO$6),IF(AND($G53&gt;=BO$5,$G53&lt;=BO$6),5,IF($L53=1,2,1)),IF(AND($G53&gt;=BO$5,$G53&lt;=BO$6),IF($M53&gt;0,4,3),0)),IF(AND($D53&lt;=BO$6,$E53&gt;=BO$5),60,0)))</f>
        <v/>
      </c>
      <c r="BP53" s="80" t="str">
        <f>IF(OR($A53="",NOT(ISNUMBER($G53))),"",IF(AND($F53&lt;=BP$6,$G53&gt;=BP$5),IF(BP$5&gt;$N53,5,$K53)*10+IF(AND($F53&gt;=BP$5,$F53&lt;=BP$6),IF(AND($G53&gt;=BP$5,$G53&lt;=BP$6),5,IF($L53=1,2,1)),IF(AND($G53&gt;=BP$5,$G53&lt;=BP$6),IF($M53&gt;0,4,3),0)),IF(AND($D53&lt;=BP$6,$E53&gt;=BP$5),60,0)))</f>
        <v/>
      </c>
      <c r="BQ53" s="80" t="str">
        <f>IF(OR($A53="",NOT(ISNUMBER($G53))),"",IF(AND($F53&lt;=BQ$6,$G53&gt;=BQ$5),IF(BQ$5&gt;$N53,5,$K53)*10+IF(AND($F53&gt;=BQ$5,$F53&lt;=BQ$6),IF(AND($G53&gt;=BQ$5,$G53&lt;=BQ$6),5,IF($L53=1,2,1)),IF(AND($G53&gt;=BQ$5,$G53&lt;=BQ$6),IF($M53&gt;0,4,3),0)),IF(AND($D53&lt;=BQ$6,$E53&gt;=BQ$5),60,0)))</f>
        <v/>
      </c>
      <c r="BR53" s="80" t="str">
        <f>IF(OR($A53="",NOT(ISNUMBER($G53))),"",IF(AND($F53&lt;=BR$6,$G53&gt;=BR$5),IF(BR$5&gt;$N53,5,$K53)*10+IF(AND($F53&gt;=BR$5,$F53&lt;=BR$6),IF(AND($G53&gt;=BR$5,$G53&lt;=BR$6),5,IF($L53=1,2,1)),IF(AND($G53&gt;=BR$5,$G53&lt;=BR$6),IF($M53&gt;0,4,3),0)),IF(AND($D53&lt;=BR$6,$E53&gt;=BR$5),60,0)))</f>
        <v/>
      </c>
      <c r="BS53" s="80" t="str">
        <f>IF(OR($A53="",NOT(ISNUMBER($G53))),"",IF(AND($F53&lt;=BS$6,$G53&gt;=BS$5),IF(BS$5&gt;$N53,5,$K53)*10+IF(AND($F53&gt;=BS$5,$F53&lt;=BS$6),IF(AND($G53&gt;=BS$5,$G53&lt;=BS$6),5,IF($L53=1,2,1)),IF(AND($G53&gt;=BS$5,$G53&lt;=BS$6),IF($M53&gt;0,4,3),0)),IF(AND($D53&lt;=BS$6,$E53&gt;=BS$5),60,0)))</f>
        <v/>
      </c>
      <c r="BT53" s="80" t="str">
        <f>IF(OR($A53="",NOT(ISNUMBER($G53))),"",IF(AND($F53&lt;=BT$6,$G53&gt;=BT$5),IF(BT$5&gt;$N53,5,$K53)*10+IF(AND($F53&gt;=BT$5,$F53&lt;=BT$6),IF(AND($G53&gt;=BT$5,$G53&lt;=BT$6),5,IF($L53=1,2,1)),IF(AND($G53&gt;=BT$5,$G53&lt;=BT$6),IF($M53&gt;0,4,3),0)),IF(AND($D53&lt;=BT$6,$E53&gt;=BT$5),60,0)))</f>
        <v/>
      </c>
      <c r="BU53" s="80" t="str">
        <f>IF(OR($A53="",NOT(ISNUMBER($G53))),"",IF(AND($F53&lt;=BU$6,$G53&gt;=BU$5),IF(BU$5&gt;$N53,5,$K53)*10+IF(AND($F53&gt;=BU$5,$F53&lt;=BU$6),IF(AND($G53&gt;=BU$5,$G53&lt;=BU$6),5,IF($L53=1,2,1)),IF(AND($G53&gt;=BU$5,$G53&lt;=BU$6),IF($M53&gt;0,4,3),0)),IF(AND($D53&lt;=BU$6,$E53&gt;=BU$5),60,0)))</f>
        <v/>
      </c>
      <c r="BV53" s="80" t="str">
        <f>IF(OR($A53="",NOT(ISNUMBER($G53))),"",IF(AND($F53&lt;=BV$6,$G53&gt;=BV$5),IF(BV$5&gt;$N53,5,$K53)*10+IF(AND($F53&gt;=BV$5,$F53&lt;=BV$6),IF(AND($G53&gt;=BV$5,$G53&lt;=BV$6),5,IF($L53=1,2,1)),IF(AND($G53&gt;=BV$5,$G53&lt;=BV$6),IF($M53&gt;0,4,3),0)),IF(AND($D53&lt;=BV$6,$E53&gt;=BV$5),60,0)))</f>
        <v/>
      </c>
      <c r="BW53" s="80" t="str">
        <f>IF(OR($A53="",NOT(ISNUMBER($G53))),"",IF(AND($F53&lt;=BW$6,$G53&gt;=BW$5),IF(BW$5&gt;$N53,5,$K53)*10+IF(AND($F53&gt;=BW$5,$F53&lt;=BW$6),IF(AND($G53&gt;=BW$5,$G53&lt;=BW$6),5,IF($L53=1,2,1)),IF(AND($G53&gt;=BW$5,$G53&lt;=BW$6),IF($M53&gt;0,4,3),0)),IF(AND($D53&lt;=BW$6,$E53&gt;=BW$5),60,0)))</f>
        <v/>
      </c>
      <c r="BX53" s="80" t="str">
        <f>IF(OR($A53="",NOT(ISNUMBER($G53))),"",IF(AND($F53&lt;=BX$6,$G53&gt;=BX$5),IF(BX$5&gt;$N53,5,$K53)*10+IF(AND($F53&gt;=BX$5,$F53&lt;=BX$6),IF(AND($G53&gt;=BX$5,$G53&lt;=BX$6),5,IF($L53=1,2,1)),IF(AND($G53&gt;=BX$5,$G53&lt;=BX$6),IF($M53&gt;0,4,3),0)),IF(AND($D53&lt;=BX$6,$E53&gt;=BX$5),60,0)))</f>
        <v/>
      </c>
      <c r="BY53" s="80" t="str">
        <f>IF(OR($A53="",NOT(ISNUMBER($G53))),"",IF(AND($F53&lt;=BY$6,$G53&gt;=BY$5),IF(BY$5&gt;$N53,5,$K53)*10+IF(AND($F53&gt;=BY$5,$F53&lt;=BY$6),IF(AND($G53&gt;=BY$5,$G53&lt;=BY$6),5,IF($L53=1,2,1)),IF(AND($G53&gt;=BY$5,$G53&lt;=BY$6),IF($M53&gt;0,4,3),0)),IF(AND($D53&lt;=BY$6,$E53&gt;=BY$5),60,0)))</f>
        <v/>
      </c>
      <c r="BZ53" s="80" t="str">
        <f>IF(OR($A53="",NOT(ISNUMBER($G53))),"",IF(AND($F53&lt;=BZ$6,$G53&gt;=BZ$5),IF(BZ$5&gt;$N53,5,$K53)*10+IF(AND($F53&gt;=BZ$5,$F53&lt;=BZ$6),IF(AND($G53&gt;=BZ$5,$G53&lt;=BZ$6),5,IF($L53=1,2,1)),IF(AND($G53&gt;=BZ$5,$G53&lt;=BZ$6),IF($M53&gt;0,4,3),0)),IF(AND($D53&lt;=BZ$6,$E53&gt;=BZ$5),60,0)))</f>
        <v/>
      </c>
      <c r="CA53" s="80" t="str">
        <f>IF(OR($A53="",NOT(ISNUMBER($G53))),"",IF(AND($F53&lt;=CA$6,$G53&gt;=CA$5),IF(CA$5&gt;$N53,5,$K53)*10+IF(AND($F53&gt;=CA$5,$F53&lt;=CA$6),IF(AND($G53&gt;=CA$5,$G53&lt;=CA$6),5,IF($L53=1,2,1)),IF(AND($G53&gt;=CA$5,$G53&lt;=CA$6),IF($M53&gt;0,4,3),0)),IF(AND($D53&lt;=CA$6,$E53&gt;=CA$5),60,0)))</f>
        <v/>
      </c>
      <c r="CB53" s="80" t="str">
        <f>IF(OR($A53="",NOT(ISNUMBER($G53))),"",IF(AND($F53&lt;=CB$6,$G53&gt;=CB$5),IF(CB$5&gt;$N53,5,$K53)*10+IF(AND($F53&gt;=CB$5,$F53&lt;=CB$6),IF(AND($G53&gt;=CB$5,$G53&lt;=CB$6),5,IF($L53=1,2,1)),IF(AND($G53&gt;=CB$5,$G53&lt;=CB$6),IF($M53&gt;0,4,3),0)),IF(AND($D53&lt;=CB$6,$E53&gt;=CB$5),60,0)))</f>
        <v/>
      </c>
      <c r="CC53" s="80" t="str">
        <f>IF(OR($A53="",NOT(ISNUMBER($G53))),"",IF(AND($F53&lt;=CC$6,$G53&gt;=CC$5),IF(CC$5&gt;$N53,5,$K53)*10+IF(AND($F53&gt;=CC$5,$F53&lt;=CC$6),IF(AND($G53&gt;=CC$5,$G53&lt;=CC$6),5,IF($L53=1,2,1)),IF(AND($G53&gt;=CC$5,$G53&lt;=CC$6),IF($M53&gt;0,4,3),0)),IF(AND($D53&lt;=CC$6,$E53&gt;=CC$5),60,0)))</f>
        <v/>
      </c>
      <c r="CD53" s="80" t="str">
        <f>IF(OR($A53="",NOT(ISNUMBER($G53))),"",IF(AND($F53&lt;=CD$6,$G53&gt;=CD$5),IF(CD$5&gt;$N53,5,$K53)*10+IF(AND($F53&gt;=CD$5,$F53&lt;=CD$6),IF(AND($G53&gt;=CD$5,$G53&lt;=CD$6),5,IF($L53=1,2,1)),IF(AND($G53&gt;=CD$5,$G53&lt;=CD$6),IF($M53&gt;0,4,3),0)),IF(AND($D53&lt;=CD$6,$E53&gt;=CD$5),60,0)))</f>
        <v/>
      </c>
      <c r="CE53" s="80" t="str">
        <f>IF(OR($A53="",NOT(ISNUMBER($G53))),"",IF(AND($F53&lt;=CE$6,$G53&gt;=CE$5),IF(CE$5&gt;$N53,5,$K53)*10+IF(AND($F53&gt;=CE$5,$F53&lt;=CE$6),IF(AND($G53&gt;=CE$5,$G53&lt;=CE$6),5,IF($L53=1,2,1)),IF(AND($G53&gt;=CE$5,$G53&lt;=CE$6),IF($M53&gt;0,4,3),0)),IF(AND($D53&lt;=CE$6,$E53&gt;=CE$5),60,0)))</f>
        <v/>
      </c>
      <c r="CF53" s="80" t="str">
        <f>IF(OR($A53="",NOT(ISNUMBER($G53))),"",IF(AND($F53&lt;=CF$6,$G53&gt;=CF$5),IF(CF$5&gt;$N53,5,$K53)*10+IF(AND($F53&gt;=CF$5,$F53&lt;=CF$6),IF(AND($G53&gt;=CF$5,$G53&lt;=CF$6),5,IF($L53=1,2,1)),IF(AND($G53&gt;=CF$5,$G53&lt;=CF$6),IF($M53&gt;0,4,3),0)),IF(AND($D53&lt;=CF$6,$E53&gt;=CF$5),60,0)))</f>
        <v/>
      </c>
      <c r="CG53" s="80" t="str">
        <f>IF(OR($A53="",NOT(ISNUMBER($G53))),"",IF(AND($F53&lt;=CG$6,$G53&gt;=CG$5),IF(CG$5&gt;$N53,5,$K53)*10+IF(AND($F53&gt;=CG$5,$F53&lt;=CG$6),IF(AND($G53&gt;=CG$5,$G53&lt;=CG$6),5,IF($L53=1,2,1)),IF(AND($G53&gt;=CG$5,$G53&lt;=CG$6),IF($M53&gt;0,4,3),0)),IF(AND($D53&lt;=CG$6,$E53&gt;=CG$5),60,0)))</f>
        <v/>
      </c>
      <c r="CH53" s="80" t="str">
        <f>IF(OR($A53="",NOT(ISNUMBER($G53))),"",IF(AND($F53&lt;=CH$6,$G53&gt;=CH$5),IF(CH$5&gt;$N53,5,$K53)*10+IF(AND($F53&gt;=CH$5,$F53&lt;=CH$6),IF(AND($G53&gt;=CH$5,$G53&lt;=CH$6),5,IF($L53=1,2,1)),IF(AND($G53&gt;=CH$5,$G53&lt;=CH$6),IF($M53&gt;0,4,3),0)),IF(AND($D53&lt;=CH$6,$E53&gt;=CH$5),60,0)))</f>
        <v/>
      </c>
      <c r="CI53" s="80" t="str">
        <f>IF(OR($A53="",NOT(ISNUMBER($G53))),"",IF(AND($F53&lt;=CI$6,$G53&gt;=CI$5),IF(CI$5&gt;$N53,5,$K53)*10+IF(AND($F53&gt;=CI$5,$F53&lt;=CI$6),IF(AND($G53&gt;=CI$5,$G53&lt;=CI$6),5,IF($L53=1,2,1)),IF(AND($G53&gt;=CI$5,$G53&lt;=CI$6),IF($M53&gt;0,4,3),0)),IF(AND($D53&lt;=CI$6,$E53&gt;=CI$5),60,0)))</f>
        <v/>
      </c>
      <c r="CJ53" s="80" t="str">
        <f>IF(OR($A53="",NOT(ISNUMBER($G53))),"",IF(AND($F53&lt;=CJ$6,$G53&gt;=CJ$5),IF(CJ$5&gt;$N53,5,$K53)*10+IF(AND($F53&gt;=CJ$5,$F53&lt;=CJ$6),IF(AND($G53&gt;=CJ$5,$G53&lt;=CJ$6),5,IF($L53=1,2,1)),IF(AND($G53&gt;=CJ$5,$G53&lt;=CJ$6),IF($M53&gt;0,4,3),0)),IF(AND($D53&lt;=CJ$6,$E53&gt;=CJ$5),60,0)))</f>
        <v/>
      </c>
      <c r="CK53" s="80" t="str">
        <f>IF(OR($A53="",NOT(ISNUMBER($G53))),"",IF(AND($F53&lt;=CK$6,$G53&gt;=CK$5),IF(CK$5&gt;$N53,5,$K53)*10+IF(AND($F53&gt;=CK$5,$F53&lt;=CK$6),IF(AND($G53&gt;=CK$5,$G53&lt;=CK$6),5,IF($L53=1,2,1)),IF(AND($G53&gt;=CK$5,$G53&lt;=CK$6),IF($M53&gt;0,4,3),0)),IF(AND($D53&lt;=CK$6,$E53&gt;=CK$5),60,0)))</f>
        <v/>
      </c>
      <c r="CL53" s="80" t="str">
        <f>IF(OR($A53="",NOT(ISNUMBER($G53))),"",IF(AND($F53&lt;=CL$6,$G53&gt;=CL$5),IF(CL$5&gt;$N53,5,$K53)*10+IF(AND($F53&gt;=CL$5,$F53&lt;=CL$6),IF(AND($G53&gt;=CL$5,$G53&lt;=CL$6),5,IF($L53=1,2,1)),IF(AND($G53&gt;=CL$5,$G53&lt;=CL$6),IF($M53&gt;0,4,3),0)),IF(AND($D53&lt;=CL$6,$E53&gt;=CL$5),60,0)))</f>
        <v/>
      </c>
      <c r="CM53" s="80" t="str">
        <f>IF(OR($A53="",NOT(ISNUMBER($G53))),"",IF(AND($F53&lt;=CM$6,$G53&gt;=CM$5),IF(CM$5&gt;$N53,5,$K53)*10+IF(AND($F53&gt;=CM$5,$F53&lt;=CM$6),IF(AND($G53&gt;=CM$5,$G53&lt;=CM$6),5,IF($L53=1,2,1)),IF(AND($G53&gt;=CM$5,$G53&lt;=CM$6),IF($M53&gt;0,4,3),0)),IF(AND($D53&lt;=CM$6,$E53&gt;=CM$5),60,0)))</f>
        <v/>
      </c>
      <c r="CN53" s="80" t="str">
        <f>IF(OR($A53="",NOT(ISNUMBER($G53))),"",IF(AND($F53&lt;=CN$6,$G53&gt;=CN$5),IF(CN$5&gt;$N53,5,$K53)*10+IF(AND($F53&gt;=CN$5,$F53&lt;=CN$6),IF(AND($G53&gt;=CN$5,$G53&lt;=CN$6),5,IF($L53=1,2,1)),IF(AND($G53&gt;=CN$5,$G53&lt;=CN$6),IF($M53&gt;0,4,3),0)),IF(AND($D53&lt;=CN$6,$E53&gt;=CN$5),60,0)))</f>
        <v/>
      </c>
      <c r="CO53" s="80" t="str">
        <f>IF(OR($A53="",NOT(ISNUMBER($G53))),"",IF(AND($F53&lt;=CO$6,$G53&gt;=CO$5),IF(CO$5&gt;$N53,5,$K53)*10+IF(AND($F53&gt;=CO$5,$F53&lt;=CO$6),IF(AND($G53&gt;=CO$5,$G53&lt;=CO$6),5,IF($L53=1,2,1)),IF(AND($G53&gt;=CO$5,$G53&lt;=CO$6),IF($M53&gt;0,4,3),0)),IF(AND($D53&lt;=CO$6,$E53&gt;=CO$5),60,0)))</f>
        <v/>
      </c>
      <c r="CP53" s="80" t="str">
        <f>IF(OR($A53="",NOT(ISNUMBER($G53))),"",IF(AND($F53&lt;=CP$6,$G53&gt;=CP$5),IF(CP$5&gt;$N53,5,$K53)*10+IF(AND($F53&gt;=CP$5,$F53&lt;=CP$6),IF(AND($G53&gt;=CP$5,$G53&lt;=CP$6),5,IF($L53=1,2,1)),IF(AND($G53&gt;=CP$5,$G53&lt;=CP$6),IF($M53&gt;0,4,3),0)),IF(AND($D53&lt;=CP$6,$E53&gt;=CP$5),60,0)))</f>
        <v/>
      </c>
      <c r="CQ53" s="80" t="str">
        <f>IF(OR($A53="",NOT(ISNUMBER($G53))),"",IF(AND($F53&lt;=CQ$6,$G53&gt;=CQ$5),IF(CQ$5&gt;$N53,5,$K53)*10+IF(AND($F53&gt;=CQ$5,$F53&lt;=CQ$6),IF(AND($G53&gt;=CQ$5,$G53&lt;=CQ$6),5,IF($L53=1,2,1)),IF(AND($G53&gt;=CQ$5,$G53&lt;=CQ$6),IF($M53&gt;0,4,3),0)),IF(AND($D53&lt;=CQ$6,$E53&gt;=CQ$5),60,0)))</f>
        <v/>
      </c>
      <c r="CR53" s="80" t="str">
        <f>IF(OR($A53="",NOT(ISNUMBER($G53))),"",IF(AND($F53&lt;=CR$6,$G53&gt;=CR$5),IF(CR$5&gt;$N53,5,$K53)*10+IF(AND($F53&gt;=CR$5,$F53&lt;=CR$6),IF(AND($G53&gt;=CR$5,$G53&lt;=CR$6),5,IF($L53=1,2,1)),IF(AND($G53&gt;=CR$5,$G53&lt;=CR$6),IF($M53&gt;0,4,3),0)),IF(AND($D53&lt;=CR$6,$E53&gt;=CR$5),60,0)))</f>
        <v/>
      </c>
      <c r="CS53" s="80" t="str">
        <f>IF(OR($A53="",NOT(ISNUMBER($G53))),"",IF(AND($F53&lt;=CS$6,$G53&gt;=CS$5),IF(CS$5&gt;$N53,5,$K53)*10+IF(AND($F53&gt;=CS$5,$F53&lt;=CS$6),IF(AND($G53&gt;=CS$5,$G53&lt;=CS$6),5,IF($L53=1,2,1)),IF(AND($G53&gt;=CS$5,$G53&lt;=CS$6),IF($M53&gt;0,4,3),0)),IF(AND($D53&lt;=CS$6,$E53&gt;=CS$5),60,0)))</f>
        <v/>
      </c>
      <c r="CT53" s="80" t="str">
        <f>IF(OR($A53="",NOT(ISNUMBER($G53))),"",IF(AND($F53&lt;=CT$6,$G53&gt;=CT$5),IF(CT$5&gt;$N53,5,$K53)*10+IF(AND($F53&gt;=CT$5,$F53&lt;=CT$6),IF(AND($G53&gt;=CT$5,$G53&lt;=CT$6),5,IF($L53=1,2,1)),IF(AND($G53&gt;=CT$5,$G53&lt;=CT$6),IF($M53&gt;0,4,3),0)),IF(AND($D53&lt;=CT$6,$E53&gt;=CT$5),60,0)))</f>
        <v/>
      </c>
      <c r="CU53" s="80" t="str">
        <f>IF(OR($A53="",NOT(ISNUMBER($G53))),"",IF(AND($F53&lt;=CU$6,$G53&gt;=CU$5),IF(CU$5&gt;$N53,5,$K53)*10+IF(AND($F53&gt;=CU$5,$F53&lt;=CU$6),IF(AND($G53&gt;=CU$5,$G53&lt;=CU$6),5,IF($L53=1,2,1)),IF(AND($G53&gt;=CU$5,$G53&lt;=CU$6),IF($M53&gt;0,4,3),0)),IF(AND($D53&lt;=CU$6,$E53&gt;=CU$5),60,0)))</f>
        <v/>
      </c>
      <c r="CV53" s="80" t="str">
        <f>IF(OR($A53="",NOT(ISNUMBER($G53))),"",IF(AND($F53&lt;=CV$6,$G53&gt;=CV$5),IF(CV$5&gt;$N53,5,$K53)*10+IF(AND($F53&gt;=CV$5,$F53&lt;=CV$6),IF(AND($G53&gt;=CV$5,$G53&lt;=CV$6),5,IF($L53=1,2,1)),IF(AND($G53&gt;=CV$5,$G53&lt;=CV$6),IF($M53&gt;0,4,3),0)),IF(AND($D53&lt;=CV$6,$E53&gt;=CV$5),60,0)))</f>
        <v/>
      </c>
      <c r="CW53" s="80" t="str">
        <f>IF(OR($A53="",NOT(ISNUMBER($G53))),"",IF(AND($F53&lt;=CW$6,$G53&gt;=CW$5),IF(CW$5&gt;$N53,5,$K53)*10+IF(AND($F53&gt;=CW$5,$F53&lt;=CW$6),IF(AND($G53&gt;=CW$5,$G53&lt;=CW$6),5,IF($L53=1,2,1)),IF(AND($G53&gt;=CW$5,$G53&lt;=CW$6),IF($M53&gt;0,4,3),0)),IF(AND($D53&lt;=CW$6,$E53&gt;=CW$5),60,0)))</f>
        <v/>
      </c>
      <c r="CX53" s="80" t="str">
        <f>IF(OR($A53="",NOT(ISNUMBER($G53))),"",IF(AND($F53&lt;=CX$6,$G53&gt;=CX$5),IF(CX$5&gt;$N53,5,$K53)*10+IF(AND($F53&gt;=CX$5,$F53&lt;=CX$6),IF(AND($G53&gt;=CX$5,$G53&lt;=CX$6),5,IF($L53=1,2,1)),IF(AND($G53&gt;=CX$5,$G53&lt;=CX$6),IF($M53&gt;0,4,3),0)),IF(AND($D53&lt;=CX$6,$E53&gt;=CX$5),60,0)))</f>
        <v/>
      </c>
      <c r="CY53" s="80" t="str">
        <f>IF(OR($A53="",NOT(ISNUMBER($G53))),"",IF(AND($F53&lt;=CY$6,$G53&gt;=CY$5),IF(CY$5&gt;$N53,5,$K53)*10+IF(AND($F53&gt;=CY$5,$F53&lt;=CY$6),IF(AND($G53&gt;=CY$5,$G53&lt;=CY$6),5,IF($L53=1,2,1)),IF(AND($G53&gt;=CY$5,$G53&lt;=CY$6),IF($M53&gt;0,4,3),0)),IF(AND($D53&lt;=CY$6,$E53&gt;=CY$5),60,0)))</f>
        <v/>
      </c>
      <c r="CZ53" s="80" t="str">
        <f>IF(OR($A53="",NOT(ISNUMBER($G53))),"",IF(AND($F53&lt;=CZ$6,$G53&gt;=CZ$5),IF(CZ$5&gt;$N53,5,$K53)*10+IF(AND($F53&gt;=CZ$5,$F53&lt;=CZ$6),IF(AND($G53&gt;=CZ$5,$G53&lt;=CZ$6),5,IF($L53=1,2,1)),IF(AND($G53&gt;=CZ$5,$G53&lt;=CZ$6),IF($M53&gt;0,4,3),0)),IF(AND($D53&lt;=CZ$6,$E53&gt;=CZ$5),60,0)))</f>
        <v/>
      </c>
      <c r="DA53" s="80" t="str">
        <f>IF(OR($A53="",NOT(ISNUMBER($G53))),"",IF(AND($F53&lt;=DA$6,$G53&gt;=DA$5),IF(DA$5&gt;$N53,5,$K53)*10+IF(AND($F53&gt;=DA$5,$F53&lt;=DA$6),IF(AND($G53&gt;=DA$5,$G53&lt;=DA$6),5,IF($L53=1,2,1)),IF(AND($G53&gt;=DA$5,$G53&lt;=DA$6),IF($M53&gt;0,4,3),0)),IF(AND($D53&lt;=DA$6,$E53&gt;=DA$5),60,0)))</f>
        <v/>
      </c>
      <c r="DB53" s="80" t="str">
        <f>IF(OR($A53="",NOT(ISNUMBER($G53))),"",IF(AND($F53&lt;=DB$6,$G53&gt;=DB$5),IF(DB$5&gt;$N53,5,$K53)*10+IF(AND($F53&gt;=DB$5,$F53&lt;=DB$6),IF(AND($G53&gt;=DB$5,$G53&lt;=DB$6),5,IF($L53=1,2,1)),IF(AND($G53&gt;=DB$5,$G53&lt;=DB$6),IF($M53&gt;0,4,3),0)),IF(AND($D53&lt;=DB$6,$E53&gt;=DB$5),60,0)))</f>
        <v/>
      </c>
      <c r="DC53" s="80" t="str">
        <f>IF(OR($A53="",NOT(ISNUMBER($G53))),"",IF(AND($F53&lt;=DC$6,$G53&gt;=DC$5),IF(DC$5&gt;$N53,5,$K53)*10+IF(AND($F53&gt;=DC$5,$F53&lt;=DC$6),IF(AND($G53&gt;=DC$5,$G53&lt;=DC$6),5,IF($L53=1,2,1)),IF(AND($G53&gt;=DC$5,$G53&lt;=DC$6),IF($M53&gt;0,4,3),0)),IF(AND($D53&lt;=DC$6,$E53&gt;=DC$5),60,0)))</f>
        <v/>
      </c>
      <c r="DD53" s="80" t="str">
        <f>IF(OR($A53="",NOT(ISNUMBER($G53))),"",IF(AND($F53&lt;=DD$6,$G53&gt;=DD$5),IF(DD$5&gt;$N53,5,$K53)*10+IF(AND($F53&gt;=DD$5,$F53&lt;=DD$6),IF(AND($G53&gt;=DD$5,$G53&lt;=DD$6),5,IF($L53=1,2,1)),IF(AND($G53&gt;=DD$5,$G53&lt;=DD$6),IF($M53&gt;0,4,3),0)),IF(AND($D53&lt;=DD$6,$E53&gt;=DD$5),60,0)))</f>
        <v/>
      </c>
      <c r="DE53" s="80" t="str">
        <f>IF(OR($A53="",NOT(ISNUMBER($G53))),"",IF(AND($F53&lt;=DE$6,$G53&gt;=DE$5),IF(DE$5&gt;$N53,5,$K53)*10+IF(AND($F53&gt;=DE$5,$F53&lt;=DE$6),IF(AND($G53&gt;=DE$5,$G53&lt;=DE$6),5,IF($L53=1,2,1)),IF(AND($G53&gt;=DE$5,$G53&lt;=DE$6),IF($M53&gt;0,4,3),0)),IF(AND($D53&lt;=DE$6,$E53&gt;=DE$5),60,0)))</f>
        <v/>
      </c>
      <c r="DF53" s="80" t="str">
        <f>IF(OR($A53="",NOT(ISNUMBER($G53))),"",IF(AND($F53&lt;=DF$6,$G53&gt;=DF$5),IF(DF$5&gt;$N53,5,$K53)*10+IF(AND($F53&gt;=DF$5,$F53&lt;=DF$6),IF(AND($G53&gt;=DF$5,$G53&lt;=DF$6),5,IF($L53=1,2,1)),IF(AND($G53&gt;=DF$5,$G53&lt;=DF$6),IF($M53&gt;0,4,3),0)),IF(AND($D53&lt;=DF$6,$E53&gt;=DF$5),60,0)))</f>
        <v/>
      </c>
      <c r="DG53" s="80" t="str">
        <f>IF(OR($A53="",NOT(ISNUMBER($G53))),"",IF(AND($F53&lt;=DG$6,$G53&gt;=DG$5),IF(DG$5&gt;$N53,5,$K53)*10+IF(AND($F53&gt;=DG$5,$F53&lt;=DG$6),IF(AND($G53&gt;=DG$5,$G53&lt;=DG$6),5,IF($L53=1,2,1)),IF(AND($G53&gt;=DG$5,$G53&lt;=DG$6),IF($M53&gt;0,4,3),0)),IF(AND($D53&lt;=DG$6,$E53&gt;=DG$5),60,0)))</f>
        <v/>
      </c>
      <c r="DH53" s="80" t="str">
        <f>IF(OR($A53="",NOT(ISNUMBER($G53))),"",IF(AND($F53&lt;=DH$6,$G53&gt;=DH$5),IF(DH$5&gt;$N53,5,$K53)*10+IF(AND($F53&gt;=DH$5,$F53&lt;=DH$6),IF(AND($G53&gt;=DH$5,$G53&lt;=DH$6),5,IF($L53=1,2,1)),IF(AND($G53&gt;=DH$5,$G53&lt;=DH$6),IF($M53&gt;0,4,3),0)),IF(AND($D53&lt;=DH$6,$E53&gt;=DH$5),60,0)))</f>
        <v/>
      </c>
      <c r="DI53" s="80" t="str">
        <f>IF(OR($A53="",NOT(ISNUMBER($G53))),"",IF(AND($F53&lt;=DI$6,$G53&gt;=DI$5),IF(DI$5&gt;$N53,5,$K53)*10+IF(AND($F53&gt;=DI$5,$F53&lt;=DI$6),IF(AND($G53&gt;=DI$5,$G53&lt;=DI$6),5,IF($L53=1,2,1)),IF(AND($G53&gt;=DI$5,$G53&lt;=DI$6),IF($M53&gt;0,4,3),0)),IF(AND($D53&lt;=DI$6,$E53&gt;=DI$5),60,0)))</f>
        <v/>
      </c>
      <c r="DJ53" s="80" t="str">
        <f>IF(OR($A53="",NOT(ISNUMBER($G53))),"",IF(AND($F53&lt;=DJ$6,$G53&gt;=DJ$5),IF(DJ$5&gt;$N53,5,$K53)*10+IF(AND($F53&gt;=DJ$5,$F53&lt;=DJ$6),IF(AND($G53&gt;=DJ$5,$G53&lt;=DJ$6),5,IF($L53=1,2,1)),IF(AND($G53&gt;=DJ$5,$G53&lt;=DJ$6),IF($M53&gt;0,4,3),0)),IF(AND($D53&lt;=DJ$6,$E53&gt;=DJ$5),60,0)))</f>
        <v/>
      </c>
      <c r="DK53" s="80" t="str">
        <f>IF(OR($A53="",NOT(ISNUMBER($G53))),"",IF(AND($F53&lt;=DK$6,$G53&gt;=DK$5),IF(DK$5&gt;$N53,5,$K53)*10+IF(AND($F53&gt;=DK$5,$F53&lt;=DK$6),IF(AND($G53&gt;=DK$5,$G53&lt;=DK$6),5,IF($L53=1,2,1)),IF(AND($G53&gt;=DK$5,$G53&lt;=DK$6),IF($M53&gt;0,4,3),0)),IF(AND($D53&lt;=DK$6,$E53&gt;=DK$5),60,0)))</f>
        <v/>
      </c>
      <c r="DL53" s="80" t="str">
        <f>IF(OR($A53="",NOT(ISNUMBER($G53))),"",IF(AND($F53&lt;=DL$6,$G53&gt;=DL$5),IF(DL$5&gt;$N53,5,$K53)*10+IF(AND($F53&gt;=DL$5,$F53&lt;=DL$6),IF(AND($G53&gt;=DL$5,$G53&lt;=DL$6),5,IF($L53=1,2,1)),IF(AND($G53&gt;=DL$5,$G53&lt;=DL$6),IF($M53&gt;0,4,3),0)),IF(AND($D53&lt;=DL$6,$E53&gt;=DL$5),60,0)))</f>
        <v/>
      </c>
      <c r="DM53" s="80" t="str">
        <f>IF(OR($A53="",NOT(ISNUMBER($G53))),"",IF(AND($F53&lt;=DM$6,$G53&gt;=DM$5),IF(DM$5&gt;$N53,5,$K53)*10+IF(AND($F53&gt;=DM$5,$F53&lt;=DM$6),IF(AND($G53&gt;=DM$5,$G53&lt;=DM$6),5,IF($L53=1,2,1)),IF(AND($G53&gt;=DM$5,$G53&lt;=DM$6),IF($M53&gt;0,4,3),0)),IF(AND($D53&lt;=DM$6,$E53&gt;=DM$5),60,0)))</f>
        <v/>
      </c>
      <c r="DN53" s="80" t="str">
        <f>IF(OR($A53="",NOT(ISNUMBER($G53))),"",IF(AND($F53&lt;=DN$6,$G53&gt;=DN$5),IF(DN$5&gt;$N53,5,$K53)*10+IF(AND($F53&gt;=DN$5,$F53&lt;=DN$6),IF(AND($G53&gt;=DN$5,$G53&lt;=DN$6),5,IF($L53=1,2,1)),IF(AND($G53&gt;=DN$5,$G53&lt;=DN$6),IF($M53&gt;0,4,3),0)),IF(AND($D53&lt;=DN$6,$E53&gt;=DN$5),60,0)))</f>
        <v/>
      </c>
      <c r="DO53" s="80" t="str">
        <f>IF(OR($A53="",NOT(ISNUMBER($G53))),"",IF(AND($F53&lt;=DO$6,$G53&gt;=DO$5),IF(DO$5&gt;$N53,5,$K53)*10+IF(AND($F53&gt;=DO$5,$F53&lt;=DO$6),IF(AND($G53&gt;=DO$5,$G53&lt;=DO$6),5,IF($L53=1,2,1)),IF(AND($G53&gt;=DO$5,$G53&lt;=DO$6),IF($M53&gt;0,4,3),0)),IF(AND($D53&lt;=DO$6,$E53&gt;=DO$5),60,0)))</f>
        <v/>
      </c>
      <c r="DP53" s="80" t="str">
        <f>IF(OR($A53="",NOT(ISNUMBER($G53))),"",IF(AND($F53&lt;=DP$6,$G53&gt;=DP$5),IF(DP$5&gt;$N53,5,$K53)*10+IF(AND($F53&gt;=DP$5,$F53&lt;=DP$6),IF(AND($G53&gt;=DP$5,$G53&lt;=DP$6),5,IF($L53=1,2,1)),IF(AND($G53&gt;=DP$5,$G53&lt;=DP$6),IF($M53&gt;0,4,3),0)),IF(AND($D53&lt;=DP$6,$E53&gt;=DP$5),60,0)))</f>
        <v/>
      </c>
      <c r="DQ53" s="80" t="str">
        <f>IF(OR($A53="",NOT(ISNUMBER($G53))),"",IF(AND($F53&lt;=DQ$6,$G53&gt;=DQ$5),IF(DQ$5&gt;$N53,5,$K53)*10+IF(AND($F53&gt;=DQ$5,$F53&lt;=DQ$6),IF(AND($G53&gt;=DQ$5,$G53&lt;=DQ$6),5,IF($L53=1,2,1)),IF(AND($G53&gt;=DQ$5,$G53&lt;=DQ$6),IF($M53&gt;0,4,3),0)),IF(AND($D53&lt;=DQ$6,$E53&gt;=DQ$5),60,0)))</f>
        <v/>
      </c>
      <c r="DR53" s="80" t="str">
        <f>IF(OR($A53="",NOT(ISNUMBER($G53))),"",IF(AND($F53&lt;=DR$6,$G53&gt;=DR$5),IF(DR$5&gt;$N53,5,$K53)*10+IF(AND($F53&gt;=DR$5,$F53&lt;=DR$6),IF(AND($G53&gt;=DR$5,$G53&lt;=DR$6),5,IF($L53=1,2,1)),IF(AND($G53&gt;=DR$5,$G53&lt;=DR$6),IF($M53&gt;0,4,3),0)),IF(AND($D53&lt;=DR$6,$E53&gt;=DR$5),60,0)))</f>
        <v/>
      </c>
      <c r="DS53" s="80" t="str">
        <f>IF(OR($A53="",NOT(ISNUMBER($G53))),"",IF(AND($F53&lt;=DS$6,$G53&gt;=DS$5),IF(DS$5&gt;$N53,5,$K53)*10+IF(AND($F53&gt;=DS$5,$F53&lt;=DS$6),IF(AND($G53&gt;=DS$5,$G53&lt;=DS$6),5,IF($L53=1,2,1)),IF(AND($G53&gt;=DS$5,$G53&lt;=DS$6),IF($M53&gt;0,4,3),0)),IF(AND($D53&lt;=DS$6,$E53&gt;=DS$5),60,0)))</f>
        <v/>
      </c>
      <c r="DT53" s="80" t="str">
        <f>IF(OR($A53="",NOT(ISNUMBER($G53))),"",IF(AND($F53&lt;=DT$6,$G53&gt;=DT$5),IF(DT$5&gt;$N53,5,$K53)*10+IF(AND($F53&gt;=DT$5,$F53&lt;=DT$6),IF(AND($G53&gt;=DT$5,$G53&lt;=DT$6),5,IF($L53=1,2,1)),IF(AND($G53&gt;=DT$5,$G53&lt;=DT$6),IF($M53&gt;0,4,3),0)),IF(AND($D53&lt;=DT$6,$E53&gt;=DT$5),60,0)))</f>
        <v/>
      </c>
      <c r="DU53" s="80" t="str">
        <f>IF(OR($A53="",NOT(ISNUMBER($G53))),"",IF(AND($F53&lt;=DU$6,$G53&gt;=DU$5),IF(DU$5&gt;$N53,5,$K53)*10+IF(AND($F53&gt;=DU$5,$F53&lt;=DU$6),IF(AND($G53&gt;=DU$5,$G53&lt;=DU$6),5,IF($L53=1,2,1)),IF(AND($G53&gt;=DU$5,$G53&lt;=DU$6),IF($M53&gt;0,4,3),0)),IF(AND($D53&lt;=DU$6,$E53&gt;=DU$5),60,0)))</f>
        <v/>
      </c>
      <c r="DV53" s="80" t="str">
        <f>IF(OR($A53="",NOT(ISNUMBER($G53))),"",IF(AND($F53&lt;=DV$6,$G53&gt;=DV$5),IF(DV$5&gt;$N53,5,$K53)*10+IF(AND($F53&gt;=DV$5,$F53&lt;=DV$6),IF(AND($G53&gt;=DV$5,$G53&lt;=DV$6),5,IF($L53=1,2,1)),IF(AND($G53&gt;=DV$5,$G53&lt;=DV$6),IF($M53&gt;0,4,3),0)),IF(AND($D53&lt;=DV$6,$E53&gt;=DV$5),60,0)))</f>
        <v/>
      </c>
      <c r="DW53" s="80" t="str">
        <f>IF(OR($A53="",NOT(ISNUMBER($G53))),"",IF(AND($F53&lt;=DW$6,$G53&gt;=DW$5),IF(DW$5&gt;$N53,5,$K53)*10+IF(AND($F53&gt;=DW$5,$F53&lt;=DW$6),IF(AND($G53&gt;=DW$5,$G53&lt;=DW$6),5,IF($L53=1,2,1)),IF(AND($G53&gt;=DW$5,$G53&lt;=DW$6),IF($M53&gt;0,4,3),0)),IF(AND($D53&lt;=DW$6,$E53&gt;=DW$5),60,0)))</f>
        <v/>
      </c>
      <c r="DX53" s="80" t="str">
        <f>IF(OR($A53="",NOT(ISNUMBER($G53))),"",IF(AND($F53&lt;=DX$6,$G53&gt;=DX$5),IF(DX$5&gt;$N53,5,$K53)*10+IF(AND($F53&gt;=DX$5,$F53&lt;=DX$6),IF(AND($G53&gt;=DX$5,$G53&lt;=DX$6),5,IF($L53=1,2,1)),IF(AND($G53&gt;=DX$5,$G53&lt;=DX$6),IF($M53&gt;0,4,3),0)),IF(AND($D53&lt;=DX$6,$E53&gt;=DX$5),60,0)))</f>
        <v/>
      </c>
      <c r="DY53" s="80" t="str">
        <f>IF(OR($A53="",NOT(ISNUMBER($G53))),"",IF(AND($F53&lt;=DY$6,$G53&gt;=DY$5),IF(DY$5&gt;$N53,5,$K53)*10+IF(AND($F53&gt;=DY$5,$F53&lt;=DY$6),IF(AND($G53&gt;=DY$5,$G53&lt;=DY$6),5,IF($L53=1,2,1)),IF(AND($G53&gt;=DY$5,$G53&lt;=DY$6),IF($M53&gt;0,4,3),0)),IF(AND($D53&lt;=DY$6,$E53&gt;=DY$5),60,0)))</f>
        <v/>
      </c>
      <c r="DZ53" s="80" t="str">
        <f>IF(OR($A53="",NOT(ISNUMBER($G53))),"",IF(AND($F53&lt;=DZ$6,$G53&gt;=DZ$5),IF(DZ$5&gt;$N53,5,$K53)*10+IF(AND($F53&gt;=DZ$5,$F53&lt;=DZ$6),IF(AND($G53&gt;=DZ$5,$G53&lt;=DZ$6),5,IF($L53=1,2,1)),IF(AND($G53&gt;=DZ$5,$G53&lt;=DZ$6),IF($M53&gt;0,4,3),0)),IF(AND($D53&lt;=DZ$6,$E53&gt;=DZ$5),60,0)))</f>
        <v/>
      </c>
      <c r="EA53" s="80" t="str">
        <f>IF(OR($A53="",NOT(ISNUMBER($G53))),"",IF(AND($F53&lt;=EA$6,$G53&gt;=EA$5),IF(EA$5&gt;$N53,5,$K53)*10+IF(AND($F53&gt;=EA$5,$F53&lt;=EA$6),IF(AND($G53&gt;=EA$5,$G53&lt;=EA$6),5,IF($L53=1,2,1)),IF(AND($G53&gt;=EA$5,$G53&lt;=EA$6),IF($M53&gt;0,4,3),0)),IF(AND($D53&lt;=EA$6,$E53&gt;=EA$5),60,0)))</f>
        <v/>
      </c>
      <c r="EB53" s="80" t="str">
        <f>IF(OR($A53="",NOT(ISNUMBER($G53))),"",IF(AND($F53&lt;=EB$6,$G53&gt;=EB$5),IF(EB$5&gt;$N53,5,$K53)*10+IF(AND($F53&gt;=EB$5,$F53&lt;=EB$6),IF(AND($G53&gt;=EB$5,$G53&lt;=EB$6),5,IF($L53=1,2,1)),IF(AND($G53&gt;=EB$5,$G53&lt;=EB$6),IF($M53&gt;0,4,3),0)),IF(AND($D53&lt;=EB$6,$E53&gt;=EB$5),60,0)))</f>
        <v/>
      </c>
      <c r="EC53" s="80" t="str">
        <f>IF(OR($A53="",NOT(ISNUMBER($G53))),"",IF(AND($F53&lt;=EC$6,$G53&gt;=EC$5),IF(EC$5&gt;$N53,5,$K53)*10+IF(AND($F53&gt;=EC$5,$F53&lt;=EC$6),IF(AND($G53&gt;=EC$5,$G53&lt;=EC$6),5,IF($L53=1,2,1)),IF(AND($G53&gt;=EC$5,$G53&lt;=EC$6),IF($M53&gt;0,4,3),0)),IF(AND($D53&lt;=EC$6,$E53&gt;=EC$5),60,0)))</f>
        <v/>
      </c>
      <c r="ED53" s="80" t="str">
        <f>IF(OR($A53="",NOT(ISNUMBER($G53))),"",IF(AND($F53&lt;=ED$6,$G53&gt;=ED$5),IF(ED$5&gt;$N53,5,$K53)*10+IF(AND($F53&gt;=ED$5,$F53&lt;=ED$6),IF(AND($G53&gt;=ED$5,$G53&lt;=ED$6),5,IF($L53=1,2,1)),IF(AND($G53&gt;=ED$5,$G53&lt;=ED$6),IF($M53&gt;0,4,3),0)),IF(AND($D53&lt;=ED$6,$E53&gt;=ED$5),60,0)))</f>
        <v/>
      </c>
    </row>
    <row r="54" ht="18" customHeight="1">
      <c r="A54" s="52" t="str">
        <f>IF(Tasks!$B54="","",Tasks!$A54)</f>
        <v/>
      </c>
      <c r="B54" s="78" t="str">
        <f>IF(Tasks!$B54="","",Tasks!$B54)</f>
        <v/>
      </c>
      <c r="C54" s="25" t="str">
        <f>IF($B54="","",IF(AND(Tasks!$D54="",Tasks!$G54=""),"-",IF(Tasks!$D54="","",Tasks!$D54&amp;IF(OR(Tasks!$E54="",Tasks!$E54="FS"),IF(N(Tasks!$F54)=0,"","FS"),Tasks!$E54)&amp;IF(N(Tasks!$F54)=0,"",IF(Tasks!$F54&gt;0,"+","")&amp;Tasks!$F54))&amp;IF(AND(Tasks!$D54&lt;&gt;"",Tasks!$G54&lt;&gt;""),", ","")&amp;IF(Tasks!$G54="","",Tasks!$G54&amp;IF(OR(Tasks!$H54="",Tasks!$H54="FS"),IF(N(Tasks!$I54)=0,"","FS"),Tasks!$H54)&amp;IF(N(Tasks!$I54)=0,"",IF(Tasks!$I54&gt;0,"+","")&amp;Tasks!$I54))))</f>
        <v/>
      </c>
      <c r="D54" s="51" t="str">
        <f>IF(OR($B54="",Tasks!$Q54=""),"",Tasks!$Q54)</f>
        <v/>
      </c>
      <c r="E54" s="51" t="str">
        <f>IF(OR($B54="",Tasks!$R54=""),"",Tasks!$R54)</f>
        <v/>
      </c>
      <c r="F54" s="51" t="str">
        <f>IF(OR($B54="",Tasks!$S54=""),"",Tasks!$S54)</f>
        <v/>
      </c>
      <c r="G54" s="51" t="str">
        <f>IF(OR($B54="",Tasks!$T54=""),"",Tasks!$T54)</f>
        <v/>
      </c>
      <c r="H54" s="52" t="str">
        <f>IF($B54="","",Tasks!$AE54)</f>
        <v/>
      </c>
      <c r="I54" s="79" t="str">
        <f>IF($B54="","",Tasks!$AF54)</f>
        <v/>
      </c>
      <c r="J54" s="53" t="str">
        <f>IF(OR($B54="",Tasks!$V54=""),"",Tasks!$V54)</f>
        <v/>
      </c>
      <c r="K54" s="52" t="str">
        <f>IF($B54="","",Tasks!$AA54)</f>
        <v/>
      </c>
      <c r="L54" s="52" t="str">
        <f>IF($B54="","",Tasks!$AB54)</f>
        <v/>
      </c>
      <c r="M54" s="52" t="str">
        <f>IF($B54="","",Tasks!$Z54)</f>
        <v/>
      </c>
      <c r="N54" s="52" t="str">
        <f>IF(OR($B54="",Tasks!$AG54=""),"",Tasks!$AG54)</f>
        <v/>
      </c>
      <c r="O54" s="80" t="str">
        <f>IF(OR($A54="",NOT(ISNUMBER($G54))),"",IF(AND($F54&lt;=O$6,$G54&gt;=O$5),IF(O$5&gt;$N54,5,$K54)*10+IF(AND($F54&gt;=O$5,$F54&lt;=O$6),IF(AND($G54&gt;=O$5,$G54&lt;=O$6),5,IF($L54=1,2,1)),IF(AND($G54&gt;=O$5,$G54&lt;=O$6),IF($M54&gt;0,4,3),0)),IF(AND($D54&lt;=O$6,$E54&gt;=O$5),60,0)))</f>
        <v/>
      </c>
      <c r="P54" s="80" t="str">
        <f>IF(OR($A54="",NOT(ISNUMBER($G54))),"",IF(AND($F54&lt;=P$6,$G54&gt;=P$5),IF(P$5&gt;$N54,5,$K54)*10+IF(AND($F54&gt;=P$5,$F54&lt;=P$6),IF(AND($G54&gt;=P$5,$G54&lt;=P$6),5,IF($L54=1,2,1)),IF(AND($G54&gt;=P$5,$G54&lt;=P$6),IF($M54&gt;0,4,3),0)),IF(AND($D54&lt;=P$6,$E54&gt;=P$5),60,0)))</f>
        <v/>
      </c>
      <c r="Q54" s="80" t="str">
        <f>IF(OR($A54="",NOT(ISNUMBER($G54))),"",IF(AND($F54&lt;=Q$6,$G54&gt;=Q$5),IF(Q$5&gt;$N54,5,$K54)*10+IF(AND($F54&gt;=Q$5,$F54&lt;=Q$6),IF(AND($G54&gt;=Q$5,$G54&lt;=Q$6),5,IF($L54=1,2,1)),IF(AND($G54&gt;=Q$5,$G54&lt;=Q$6),IF($M54&gt;0,4,3),0)),IF(AND($D54&lt;=Q$6,$E54&gt;=Q$5),60,0)))</f>
        <v/>
      </c>
      <c r="R54" s="80" t="str">
        <f>IF(OR($A54="",NOT(ISNUMBER($G54))),"",IF(AND($F54&lt;=R$6,$G54&gt;=R$5),IF(R$5&gt;$N54,5,$K54)*10+IF(AND($F54&gt;=R$5,$F54&lt;=R$6),IF(AND($G54&gt;=R$5,$G54&lt;=R$6),5,IF($L54=1,2,1)),IF(AND($G54&gt;=R$5,$G54&lt;=R$6),IF($M54&gt;0,4,3),0)),IF(AND($D54&lt;=R$6,$E54&gt;=R$5),60,0)))</f>
        <v/>
      </c>
      <c r="S54" s="80" t="str">
        <f>IF(OR($A54="",NOT(ISNUMBER($G54))),"",IF(AND($F54&lt;=S$6,$G54&gt;=S$5),IF(S$5&gt;$N54,5,$K54)*10+IF(AND($F54&gt;=S$5,$F54&lt;=S$6),IF(AND($G54&gt;=S$5,$G54&lt;=S$6),5,IF($L54=1,2,1)),IF(AND($G54&gt;=S$5,$G54&lt;=S$6),IF($M54&gt;0,4,3),0)),IF(AND($D54&lt;=S$6,$E54&gt;=S$5),60,0)))</f>
        <v/>
      </c>
      <c r="T54" s="80" t="str">
        <f>IF(OR($A54="",NOT(ISNUMBER($G54))),"",IF(AND($F54&lt;=T$6,$G54&gt;=T$5),IF(T$5&gt;$N54,5,$K54)*10+IF(AND($F54&gt;=T$5,$F54&lt;=T$6),IF(AND($G54&gt;=T$5,$G54&lt;=T$6),5,IF($L54=1,2,1)),IF(AND($G54&gt;=T$5,$G54&lt;=T$6),IF($M54&gt;0,4,3),0)),IF(AND($D54&lt;=T$6,$E54&gt;=T$5),60,0)))</f>
        <v/>
      </c>
      <c r="U54" s="80" t="str">
        <f>IF(OR($A54="",NOT(ISNUMBER($G54))),"",IF(AND($F54&lt;=U$6,$G54&gt;=U$5),IF(U$5&gt;$N54,5,$K54)*10+IF(AND($F54&gt;=U$5,$F54&lt;=U$6),IF(AND($G54&gt;=U$5,$G54&lt;=U$6),5,IF($L54=1,2,1)),IF(AND($G54&gt;=U$5,$G54&lt;=U$6),IF($M54&gt;0,4,3),0)),IF(AND($D54&lt;=U$6,$E54&gt;=U$5),60,0)))</f>
        <v/>
      </c>
      <c r="V54" s="80" t="str">
        <f>IF(OR($A54="",NOT(ISNUMBER($G54))),"",IF(AND($F54&lt;=V$6,$G54&gt;=V$5),IF(V$5&gt;$N54,5,$K54)*10+IF(AND($F54&gt;=V$5,$F54&lt;=V$6),IF(AND($G54&gt;=V$5,$G54&lt;=V$6),5,IF($L54=1,2,1)),IF(AND($G54&gt;=V$5,$G54&lt;=V$6),IF($M54&gt;0,4,3),0)),IF(AND($D54&lt;=V$6,$E54&gt;=V$5),60,0)))</f>
        <v/>
      </c>
      <c r="W54" s="80" t="str">
        <f>IF(OR($A54="",NOT(ISNUMBER($G54))),"",IF(AND($F54&lt;=W$6,$G54&gt;=W$5),IF(W$5&gt;$N54,5,$K54)*10+IF(AND($F54&gt;=W$5,$F54&lt;=W$6),IF(AND($G54&gt;=W$5,$G54&lt;=W$6),5,IF($L54=1,2,1)),IF(AND($G54&gt;=W$5,$G54&lt;=W$6),IF($M54&gt;0,4,3),0)),IF(AND($D54&lt;=W$6,$E54&gt;=W$5),60,0)))</f>
        <v/>
      </c>
      <c r="X54" s="80" t="str">
        <f>IF(OR($A54="",NOT(ISNUMBER($G54))),"",IF(AND($F54&lt;=X$6,$G54&gt;=X$5),IF(X$5&gt;$N54,5,$K54)*10+IF(AND($F54&gt;=X$5,$F54&lt;=X$6),IF(AND($G54&gt;=X$5,$G54&lt;=X$6),5,IF($L54=1,2,1)),IF(AND($G54&gt;=X$5,$G54&lt;=X$6),IF($M54&gt;0,4,3),0)),IF(AND($D54&lt;=X$6,$E54&gt;=X$5),60,0)))</f>
        <v/>
      </c>
      <c r="Y54" s="80" t="str">
        <f>IF(OR($A54="",NOT(ISNUMBER($G54))),"",IF(AND($F54&lt;=Y$6,$G54&gt;=Y$5),IF(Y$5&gt;$N54,5,$K54)*10+IF(AND($F54&gt;=Y$5,$F54&lt;=Y$6),IF(AND($G54&gt;=Y$5,$G54&lt;=Y$6),5,IF($L54=1,2,1)),IF(AND($G54&gt;=Y$5,$G54&lt;=Y$6),IF($M54&gt;0,4,3),0)),IF(AND($D54&lt;=Y$6,$E54&gt;=Y$5),60,0)))</f>
        <v/>
      </c>
      <c r="Z54" s="80" t="str">
        <f>IF(OR($A54="",NOT(ISNUMBER($G54))),"",IF(AND($F54&lt;=Z$6,$G54&gt;=Z$5),IF(Z$5&gt;$N54,5,$K54)*10+IF(AND($F54&gt;=Z$5,$F54&lt;=Z$6),IF(AND($G54&gt;=Z$5,$G54&lt;=Z$6),5,IF($L54=1,2,1)),IF(AND($G54&gt;=Z$5,$G54&lt;=Z$6),IF($M54&gt;0,4,3),0)),IF(AND($D54&lt;=Z$6,$E54&gt;=Z$5),60,0)))</f>
        <v/>
      </c>
      <c r="AA54" s="80" t="str">
        <f>IF(OR($A54="",NOT(ISNUMBER($G54))),"",IF(AND($F54&lt;=AA$6,$G54&gt;=AA$5),IF(AA$5&gt;$N54,5,$K54)*10+IF(AND($F54&gt;=AA$5,$F54&lt;=AA$6),IF(AND($G54&gt;=AA$5,$G54&lt;=AA$6),5,IF($L54=1,2,1)),IF(AND($G54&gt;=AA$5,$G54&lt;=AA$6),IF($M54&gt;0,4,3),0)),IF(AND($D54&lt;=AA$6,$E54&gt;=AA$5),60,0)))</f>
        <v/>
      </c>
      <c r="AB54" s="80" t="str">
        <f>IF(OR($A54="",NOT(ISNUMBER($G54))),"",IF(AND($F54&lt;=AB$6,$G54&gt;=AB$5),IF(AB$5&gt;$N54,5,$K54)*10+IF(AND($F54&gt;=AB$5,$F54&lt;=AB$6),IF(AND($G54&gt;=AB$5,$G54&lt;=AB$6),5,IF($L54=1,2,1)),IF(AND($G54&gt;=AB$5,$G54&lt;=AB$6),IF($M54&gt;0,4,3),0)),IF(AND($D54&lt;=AB$6,$E54&gt;=AB$5),60,0)))</f>
        <v/>
      </c>
      <c r="AC54" s="80" t="str">
        <f>IF(OR($A54="",NOT(ISNUMBER($G54))),"",IF(AND($F54&lt;=AC$6,$G54&gt;=AC$5),IF(AC$5&gt;$N54,5,$K54)*10+IF(AND($F54&gt;=AC$5,$F54&lt;=AC$6),IF(AND($G54&gt;=AC$5,$G54&lt;=AC$6),5,IF($L54=1,2,1)),IF(AND($G54&gt;=AC$5,$G54&lt;=AC$6),IF($M54&gt;0,4,3),0)),IF(AND($D54&lt;=AC$6,$E54&gt;=AC$5),60,0)))</f>
        <v/>
      </c>
      <c r="AD54" s="80" t="str">
        <f>IF(OR($A54="",NOT(ISNUMBER($G54))),"",IF(AND($F54&lt;=AD$6,$G54&gt;=AD$5),IF(AD$5&gt;$N54,5,$K54)*10+IF(AND($F54&gt;=AD$5,$F54&lt;=AD$6),IF(AND($G54&gt;=AD$5,$G54&lt;=AD$6),5,IF($L54=1,2,1)),IF(AND($G54&gt;=AD$5,$G54&lt;=AD$6),IF($M54&gt;0,4,3),0)),IF(AND($D54&lt;=AD$6,$E54&gt;=AD$5),60,0)))</f>
        <v/>
      </c>
      <c r="AE54" s="80" t="str">
        <f>IF(OR($A54="",NOT(ISNUMBER($G54))),"",IF(AND($F54&lt;=AE$6,$G54&gt;=AE$5),IF(AE$5&gt;$N54,5,$K54)*10+IF(AND($F54&gt;=AE$5,$F54&lt;=AE$6),IF(AND($G54&gt;=AE$5,$G54&lt;=AE$6),5,IF($L54=1,2,1)),IF(AND($G54&gt;=AE$5,$G54&lt;=AE$6),IF($M54&gt;0,4,3),0)),IF(AND($D54&lt;=AE$6,$E54&gt;=AE$5),60,0)))</f>
        <v/>
      </c>
      <c r="AF54" s="80" t="str">
        <f>IF(OR($A54="",NOT(ISNUMBER($G54))),"",IF(AND($F54&lt;=AF$6,$G54&gt;=AF$5),IF(AF$5&gt;$N54,5,$K54)*10+IF(AND($F54&gt;=AF$5,$F54&lt;=AF$6),IF(AND($G54&gt;=AF$5,$G54&lt;=AF$6),5,IF($L54=1,2,1)),IF(AND($G54&gt;=AF$5,$G54&lt;=AF$6),IF($M54&gt;0,4,3),0)),IF(AND($D54&lt;=AF$6,$E54&gt;=AF$5),60,0)))</f>
        <v/>
      </c>
      <c r="AG54" s="80" t="str">
        <f>IF(OR($A54="",NOT(ISNUMBER($G54))),"",IF(AND($F54&lt;=AG$6,$G54&gt;=AG$5),IF(AG$5&gt;$N54,5,$K54)*10+IF(AND($F54&gt;=AG$5,$F54&lt;=AG$6),IF(AND($G54&gt;=AG$5,$G54&lt;=AG$6),5,IF($L54=1,2,1)),IF(AND($G54&gt;=AG$5,$G54&lt;=AG$6),IF($M54&gt;0,4,3),0)),IF(AND($D54&lt;=AG$6,$E54&gt;=AG$5),60,0)))</f>
        <v/>
      </c>
      <c r="AH54" s="80" t="str">
        <f>IF(OR($A54="",NOT(ISNUMBER($G54))),"",IF(AND($F54&lt;=AH$6,$G54&gt;=AH$5),IF(AH$5&gt;$N54,5,$K54)*10+IF(AND($F54&gt;=AH$5,$F54&lt;=AH$6),IF(AND($G54&gt;=AH$5,$G54&lt;=AH$6),5,IF($L54=1,2,1)),IF(AND($G54&gt;=AH$5,$G54&lt;=AH$6),IF($M54&gt;0,4,3),0)),IF(AND($D54&lt;=AH$6,$E54&gt;=AH$5),60,0)))</f>
        <v/>
      </c>
      <c r="AI54" s="80" t="str">
        <f>IF(OR($A54="",NOT(ISNUMBER($G54))),"",IF(AND($F54&lt;=AI$6,$G54&gt;=AI$5),IF(AI$5&gt;$N54,5,$K54)*10+IF(AND($F54&gt;=AI$5,$F54&lt;=AI$6),IF(AND($G54&gt;=AI$5,$G54&lt;=AI$6),5,IF($L54=1,2,1)),IF(AND($G54&gt;=AI$5,$G54&lt;=AI$6),IF($M54&gt;0,4,3),0)),IF(AND($D54&lt;=AI$6,$E54&gt;=AI$5),60,0)))</f>
        <v/>
      </c>
      <c r="AJ54" s="80" t="str">
        <f>IF(OR($A54="",NOT(ISNUMBER($G54))),"",IF(AND($F54&lt;=AJ$6,$G54&gt;=AJ$5),IF(AJ$5&gt;$N54,5,$K54)*10+IF(AND($F54&gt;=AJ$5,$F54&lt;=AJ$6),IF(AND($G54&gt;=AJ$5,$G54&lt;=AJ$6),5,IF($L54=1,2,1)),IF(AND($G54&gt;=AJ$5,$G54&lt;=AJ$6),IF($M54&gt;0,4,3),0)),IF(AND($D54&lt;=AJ$6,$E54&gt;=AJ$5),60,0)))</f>
        <v/>
      </c>
      <c r="AK54" s="80" t="str">
        <f>IF(OR($A54="",NOT(ISNUMBER($G54))),"",IF(AND($F54&lt;=AK$6,$G54&gt;=AK$5),IF(AK$5&gt;$N54,5,$K54)*10+IF(AND($F54&gt;=AK$5,$F54&lt;=AK$6),IF(AND($G54&gt;=AK$5,$G54&lt;=AK$6),5,IF($L54=1,2,1)),IF(AND($G54&gt;=AK$5,$G54&lt;=AK$6),IF($M54&gt;0,4,3),0)),IF(AND($D54&lt;=AK$6,$E54&gt;=AK$5),60,0)))</f>
        <v/>
      </c>
      <c r="AL54" s="80" t="str">
        <f>IF(OR($A54="",NOT(ISNUMBER($G54))),"",IF(AND($F54&lt;=AL$6,$G54&gt;=AL$5),IF(AL$5&gt;$N54,5,$K54)*10+IF(AND($F54&gt;=AL$5,$F54&lt;=AL$6),IF(AND($G54&gt;=AL$5,$G54&lt;=AL$6),5,IF($L54=1,2,1)),IF(AND($G54&gt;=AL$5,$G54&lt;=AL$6),IF($M54&gt;0,4,3),0)),IF(AND($D54&lt;=AL$6,$E54&gt;=AL$5),60,0)))</f>
        <v/>
      </c>
      <c r="AM54" s="80" t="str">
        <f>IF(OR($A54="",NOT(ISNUMBER($G54))),"",IF(AND($F54&lt;=AM$6,$G54&gt;=AM$5),IF(AM$5&gt;$N54,5,$K54)*10+IF(AND($F54&gt;=AM$5,$F54&lt;=AM$6),IF(AND($G54&gt;=AM$5,$G54&lt;=AM$6),5,IF($L54=1,2,1)),IF(AND($G54&gt;=AM$5,$G54&lt;=AM$6),IF($M54&gt;0,4,3),0)),IF(AND($D54&lt;=AM$6,$E54&gt;=AM$5),60,0)))</f>
        <v/>
      </c>
      <c r="AN54" s="80" t="str">
        <f>IF(OR($A54="",NOT(ISNUMBER($G54))),"",IF(AND($F54&lt;=AN$6,$G54&gt;=AN$5),IF(AN$5&gt;$N54,5,$K54)*10+IF(AND($F54&gt;=AN$5,$F54&lt;=AN$6),IF(AND($G54&gt;=AN$5,$G54&lt;=AN$6),5,IF($L54=1,2,1)),IF(AND($G54&gt;=AN$5,$G54&lt;=AN$6),IF($M54&gt;0,4,3),0)),IF(AND($D54&lt;=AN$6,$E54&gt;=AN$5),60,0)))</f>
        <v/>
      </c>
      <c r="AO54" s="80" t="str">
        <f>IF(OR($A54="",NOT(ISNUMBER($G54))),"",IF(AND($F54&lt;=AO$6,$G54&gt;=AO$5),IF(AO$5&gt;$N54,5,$K54)*10+IF(AND($F54&gt;=AO$5,$F54&lt;=AO$6),IF(AND($G54&gt;=AO$5,$G54&lt;=AO$6),5,IF($L54=1,2,1)),IF(AND($G54&gt;=AO$5,$G54&lt;=AO$6),IF($M54&gt;0,4,3),0)),IF(AND($D54&lt;=AO$6,$E54&gt;=AO$5),60,0)))</f>
        <v/>
      </c>
      <c r="AP54" s="80" t="str">
        <f>IF(OR($A54="",NOT(ISNUMBER($G54))),"",IF(AND($F54&lt;=AP$6,$G54&gt;=AP$5),IF(AP$5&gt;$N54,5,$K54)*10+IF(AND($F54&gt;=AP$5,$F54&lt;=AP$6),IF(AND($G54&gt;=AP$5,$G54&lt;=AP$6),5,IF($L54=1,2,1)),IF(AND($G54&gt;=AP$5,$G54&lt;=AP$6),IF($M54&gt;0,4,3),0)),IF(AND($D54&lt;=AP$6,$E54&gt;=AP$5),60,0)))</f>
        <v/>
      </c>
      <c r="AQ54" s="80" t="str">
        <f>IF(OR($A54="",NOT(ISNUMBER($G54))),"",IF(AND($F54&lt;=AQ$6,$G54&gt;=AQ$5),IF(AQ$5&gt;$N54,5,$K54)*10+IF(AND($F54&gt;=AQ$5,$F54&lt;=AQ$6),IF(AND($G54&gt;=AQ$5,$G54&lt;=AQ$6),5,IF($L54=1,2,1)),IF(AND($G54&gt;=AQ$5,$G54&lt;=AQ$6),IF($M54&gt;0,4,3),0)),IF(AND($D54&lt;=AQ$6,$E54&gt;=AQ$5),60,0)))</f>
        <v/>
      </c>
      <c r="AR54" s="80" t="str">
        <f>IF(OR($A54="",NOT(ISNUMBER($G54))),"",IF(AND($F54&lt;=AR$6,$G54&gt;=AR$5),IF(AR$5&gt;$N54,5,$K54)*10+IF(AND($F54&gt;=AR$5,$F54&lt;=AR$6),IF(AND($G54&gt;=AR$5,$G54&lt;=AR$6),5,IF($L54=1,2,1)),IF(AND($G54&gt;=AR$5,$G54&lt;=AR$6),IF($M54&gt;0,4,3),0)),IF(AND($D54&lt;=AR$6,$E54&gt;=AR$5),60,0)))</f>
        <v/>
      </c>
      <c r="AS54" s="80" t="str">
        <f>IF(OR($A54="",NOT(ISNUMBER($G54))),"",IF(AND($F54&lt;=AS$6,$G54&gt;=AS$5),IF(AS$5&gt;$N54,5,$K54)*10+IF(AND($F54&gt;=AS$5,$F54&lt;=AS$6),IF(AND($G54&gt;=AS$5,$G54&lt;=AS$6),5,IF($L54=1,2,1)),IF(AND($G54&gt;=AS$5,$G54&lt;=AS$6),IF($M54&gt;0,4,3),0)),IF(AND($D54&lt;=AS$6,$E54&gt;=AS$5),60,0)))</f>
        <v/>
      </c>
      <c r="AT54" s="80" t="str">
        <f>IF(OR($A54="",NOT(ISNUMBER($G54))),"",IF(AND($F54&lt;=AT$6,$G54&gt;=AT$5),IF(AT$5&gt;$N54,5,$K54)*10+IF(AND($F54&gt;=AT$5,$F54&lt;=AT$6),IF(AND($G54&gt;=AT$5,$G54&lt;=AT$6),5,IF($L54=1,2,1)),IF(AND($G54&gt;=AT$5,$G54&lt;=AT$6),IF($M54&gt;0,4,3),0)),IF(AND($D54&lt;=AT$6,$E54&gt;=AT$5),60,0)))</f>
        <v/>
      </c>
      <c r="AU54" s="80" t="str">
        <f>IF(OR($A54="",NOT(ISNUMBER($G54))),"",IF(AND($F54&lt;=AU$6,$G54&gt;=AU$5),IF(AU$5&gt;$N54,5,$K54)*10+IF(AND($F54&gt;=AU$5,$F54&lt;=AU$6),IF(AND($G54&gt;=AU$5,$G54&lt;=AU$6),5,IF($L54=1,2,1)),IF(AND($G54&gt;=AU$5,$G54&lt;=AU$6),IF($M54&gt;0,4,3),0)),IF(AND($D54&lt;=AU$6,$E54&gt;=AU$5),60,0)))</f>
        <v/>
      </c>
      <c r="AV54" s="80" t="str">
        <f>IF(OR($A54="",NOT(ISNUMBER($G54))),"",IF(AND($F54&lt;=AV$6,$G54&gt;=AV$5),IF(AV$5&gt;$N54,5,$K54)*10+IF(AND($F54&gt;=AV$5,$F54&lt;=AV$6),IF(AND($G54&gt;=AV$5,$G54&lt;=AV$6),5,IF($L54=1,2,1)),IF(AND($G54&gt;=AV$5,$G54&lt;=AV$6),IF($M54&gt;0,4,3),0)),IF(AND($D54&lt;=AV$6,$E54&gt;=AV$5),60,0)))</f>
        <v/>
      </c>
      <c r="AW54" s="80" t="str">
        <f>IF(OR($A54="",NOT(ISNUMBER($G54))),"",IF(AND($F54&lt;=AW$6,$G54&gt;=AW$5),IF(AW$5&gt;$N54,5,$K54)*10+IF(AND($F54&gt;=AW$5,$F54&lt;=AW$6),IF(AND($G54&gt;=AW$5,$G54&lt;=AW$6),5,IF($L54=1,2,1)),IF(AND($G54&gt;=AW$5,$G54&lt;=AW$6),IF($M54&gt;0,4,3),0)),IF(AND($D54&lt;=AW$6,$E54&gt;=AW$5),60,0)))</f>
        <v/>
      </c>
      <c r="AX54" s="80" t="str">
        <f>IF(OR($A54="",NOT(ISNUMBER($G54))),"",IF(AND($F54&lt;=AX$6,$G54&gt;=AX$5),IF(AX$5&gt;$N54,5,$K54)*10+IF(AND($F54&gt;=AX$5,$F54&lt;=AX$6),IF(AND($G54&gt;=AX$5,$G54&lt;=AX$6),5,IF($L54=1,2,1)),IF(AND($G54&gt;=AX$5,$G54&lt;=AX$6),IF($M54&gt;0,4,3),0)),IF(AND($D54&lt;=AX$6,$E54&gt;=AX$5),60,0)))</f>
        <v/>
      </c>
      <c r="AY54" s="80" t="str">
        <f>IF(OR($A54="",NOT(ISNUMBER($G54))),"",IF(AND($F54&lt;=AY$6,$G54&gt;=AY$5),IF(AY$5&gt;$N54,5,$K54)*10+IF(AND($F54&gt;=AY$5,$F54&lt;=AY$6),IF(AND($G54&gt;=AY$5,$G54&lt;=AY$6),5,IF($L54=1,2,1)),IF(AND($G54&gt;=AY$5,$G54&lt;=AY$6),IF($M54&gt;0,4,3),0)),IF(AND($D54&lt;=AY$6,$E54&gt;=AY$5),60,0)))</f>
        <v/>
      </c>
      <c r="AZ54" s="80" t="str">
        <f>IF(OR($A54="",NOT(ISNUMBER($G54))),"",IF(AND($F54&lt;=AZ$6,$G54&gt;=AZ$5),IF(AZ$5&gt;$N54,5,$K54)*10+IF(AND($F54&gt;=AZ$5,$F54&lt;=AZ$6),IF(AND($G54&gt;=AZ$5,$G54&lt;=AZ$6),5,IF($L54=1,2,1)),IF(AND($G54&gt;=AZ$5,$G54&lt;=AZ$6),IF($M54&gt;0,4,3),0)),IF(AND($D54&lt;=AZ$6,$E54&gt;=AZ$5),60,0)))</f>
        <v/>
      </c>
      <c r="BA54" s="80" t="str">
        <f>IF(OR($A54="",NOT(ISNUMBER($G54))),"",IF(AND($F54&lt;=BA$6,$G54&gt;=BA$5),IF(BA$5&gt;$N54,5,$K54)*10+IF(AND($F54&gt;=BA$5,$F54&lt;=BA$6),IF(AND($G54&gt;=BA$5,$G54&lt;=BA$6),5,IF($L54=1,2,1)),IF(AND($G54&gt;=BA$5,$G54&lt;=BA$6),IF($M54&gt;0,4,3),0)),IF(AND($D54&lt;=BA$6,$E54&gt;=BA$5),60,0)))</f>
        <v/>
      </c>
      <c r="BB54" s="80" t="str">
        <f>IF(OR($A54="",NOT(ISNUMBER($G54))),"",IF(AND($F54&lt;=BB$6,$G54&gt;=BB$5),IF(BB$5&gt;$N54,5,$K54)*10+IF(AND($F54&gt;=BB$5,$F54&lt;=BB$6),IF(AND($G54&gt;=BB$5,$G54&lt;=BB$6),5,IF($L54=1,2,1)),IF(AND($G54&gt;=BB$5,$G54&lt;=BB$6),IF($M54&gt;0,4,3),0)),IF(AND($D54&lt;=BB$6,$E54&gt;=BB$5),60,0)))</f>
        <v/>
      </c>
      <c r="BC54" s="80" t="str">
        <f>IF(OR($A54="",NOT(ISNUMBER($G54))),"",IF(AND($F54&lt;=BC$6,$G54&gt;=BC$5),IF(BC$5&gt;$N54,5,$K54)*10+IF(AND($F54&gt;=BC$5,$F54&lt;=BC$6),IF(AND($G54&gt;=BC$5,$G54&lt;=BC$6),5,IF($L54=1,2,1)),IF(AND($G54&gt;=BC$5,$G54&lt;=BC$6),IF($M54&gt;0,4,3),0)),IF(AND($D54&lt;=BC$6,$E54&gt;=BC$5),60,0)))</f>
        <v/>
      </c>
      <c r="BD54" s="80" t="str">
        <f>IF(OR($A54="",NOT(ISNUMBER($G54))),"",IF(AND($F54&lt;=BD$6,$G54&gt;=BD$5),IF(BD$5&gt;$N54,5,$K54)*10+IF(AND($F54&gt;=BD$5,$F54&lt;=BD$6),IF(AND($G54&gt;=BD$5,$G54&lt;=BD$6),5,IF($L54=1,2,1)),IF(AND($G54&gt;=BD$5,$G54&lt;=BD$6),IF($M54&gt;0,4,3),0)),IF(AND($D54&lt;=BD$6,$E54&gt;=BD$5),60,0)))</f>
        <v/>
      </c>
      <c r="BE54" s="80" t="str">
        <f>IF(OR($A54="",NOT(ISNUMBER($G54))),"",IF(AND($F54&lt;=BE$6,$G54&gt;=BE$5),IF(BE$5&gt;$N54,5,$K54)*10+IF(AND($F54&gt;=BE$5,$F54&lt;=BE$6),IF(AND($G54&gt;=BE$5,$G54&lt;=BE$6),5,IF($L54=1,2,1)),IF(AND($G54&gt;=BE$5,$G54&lt;=BE$6),IF($M54&gt;0,4,3),0)),IF(AND($D54&lt;=BE$6,$E54&gt;=BE$5),60,0)))</f>
        <v/>
      </c>
      <c r="BF54" s="80" t="str">
        <f>IF(OR($A54="",NOT(ISNUMBER($G54))),"",IF(AND($F54&lt;=BF$6,$G54&gt;=BF$5),IF(BF$5&gt;$N54,5,$K54)*10+IF(AND($F54&gt;=BF$5,$F54&lt;=BF$6),IF(AND($G54&gt;=BF$5,$G54&lt;=BF$6),5,IF($L54=1,2,1)),IF(AND($G54&gt;=BF$5,$G54&lt;=BF$6),IF($M54&gt;0,4,3),0)),IF(AND($D54&lt;=BF$6,$E54&gt;=BF$5),60,0)))</f>
        <v/>
      </c>
      <c r="BG54" s="80" t="str">
        <f>IF(OR($A54="",NOT(ISNUMBER($G54))),"",IF(AND($F54&lt;=BG$6,$G54&gt;=BG$5),IF(BG$5&gt;$N54,5,$K54)*10+IF(AND($F54&gt;=BG$5,$F54&lt;=BG$6),IF(AND($G54&gt;=BG$5,$G54&lt;=BG$6),5,IF($L54=1,2,1)),IF(AND($G54&gt;=BG$5,$G54&lt;=BG$6),IF($M54&gt;0,4,3),0)),IF(AND($D54&lt;=BG$6,$E54&gt;=BG$5),60,0)))</f>
        <v/>
      </c>
      <c r="BH54" s="80" t="str">
        <f>IF(OR($A54="",NOT(ISNUMBER($G54))),"",IF(AND($F54&lt;=BH$6,$G54&gt;=BH$5),IF(BH$5&gt;$N54,5,$K54)*10+IF(AND($F54&gt;=BH$5,$F54&lt;=BH$6),IF(AND($G54&gt;=BH$5,$G54&lt;=BH$6),5,IF($L54=1,2,1)),IF(AND($G54&gt;=BH$5,$G54&lt;=BH$6),IF($M54&gt;0,4,3),0)),IF(AND($D54&lt;=BH$6,$E54&gt;=BH$5),60,0)))</f>
        <v/>
      </c>
      <c r="BI54" s="80" t="str">
        <f>IF(OR($A54="",NOT(ISNUMBER($G54))),"",IF(AND($F54&lt;=BI$6,$G54&gt;=BI$5),IF(BI$5&gt;$N54,5,$K54)*10+IF(AND($F54&gt;=BI$5,$F54&lt;=BI$6),IF(AND($G54&gt;=BI$5,$G54&lt;=BI$6),5,IF($L54=1,2,1)),IF(AND($G54&gt;=BI$5,$G54&lt;=BI$6),IF($M54&gt;0,4,3),0)),IF(AND($D54&lt;=BI$6,$E54&gt;=BI$5),60,0)))</f>
        <v/>
      </c>
      <c r="BJ54" s="80" t="str">
        <f>IF(OR($A54="",NOT(ISNUMBER($G54))),"",IF(AND($F54&lt;=BJ$6,$G54&gt;=BJ$5),IF(BJ$5&gt;$N54,5,$K54)*10+IF(AND($F54&gt;=BJ$5,$F54&lt;=BJ$6),IF(AND($G54&gt;=BJ$5,$G54&lt;=BJ$6),5,IF($L54=1,2,1)),IF(AND($G54&gt;=BJ$5,$G54&lt;=BJ$6),IF($M54&gt;0,4,3),0)),IF(AND($D54&lt;=BJ$6,$E54&gt;=BJ$5),60,0)))</f>
        <v/>
      </c>
      <c r="BK54" s="80" t="str">
        <f>IF(OR($A54="",NOT(ISNUMBER($G54))),"",IF(AND($F54&lt;=BK$6,$G54&gt;=BK$5),IF(BK$5&gt;$N54,5,$K54)*10+IF(AND($F54&gt;=BK$5,$F54&lt;=BK$6),IF(AND($G54&gt;=BK$5,$G54&lt;=BK$6),5,IF($L54=1,2,1)),IF(AND($G54&gt;=BK$5,$G54&lt;=BK$6),IF($M54&gt;0,4,3),0)),IF(AND($D54&lt;=BK$6,$E54&gt;=BK$5),60,0)))</f>
        <v/>
      </c>
      <c r="BL54" s="80" t="str">
        <f>IF(OR($A54="",NOT(ISNUMBER($G54))),"",IF(AND($F54&lt;=BL$6,$G54&gt;=BL$5),IF(BL$5&gt;$N54,5,$K54)*10+IF(AND($F54&gt;=BL$5,$F54&lt;=BL$6),IF(AND($G54&gt;=BL$5,$G54&lt;=BL$6),5,IF($L54=1,2,1)),IF(AND($G54&gt;=BL$5,$G54&lt;=BL$6),IF($M54&gt;0,4,3),0)),IF(AND($D54&lt;=BL$6,$E54&gt;=BL$5),60,0)))</f>
        <v/>
      </c>
      <c r="BM54" s="80" t="str">
        <f>IF(OR($A54="",NOT(ISNUMBER($G54))),"",IF(AND($F54&lt;=BM$6,$G54&gt;=BM$5),IF(BM$5&gt;$N54,5,$K54)*10+IF(AND($F54&gt;=BM$5,$F54&lt;=BM$6),IF(AND($G54&gt;=BM$5,$G54&lt;=BM$6),5,IF($L54=1,2,1)),IF(AND($G54&gt;=BM$5,$G54&lt;=BM$6),IF($M54&gt;0,4,3),0)),IF(AND($D54&lt;=BM$6,$E54&gt;=BM$5),60,0)))</f>
        <v/>
      </c>
      <c r="BN54" s="80" t="str">
        <f>IF(OR($A54="",NOT(ISNUMBER($G54))),"",IF(AND($F54&lt;=BN$6,$G54&gt;=BN$5),IF(BN$5&gt;$N54,5,$K54)*10+IF(AND($F54&gt;=BN$5,$F54&lt;=BN$6),IF(AND($G54&gt;=BN$5,$G54&lt;=BN$6),5,IF($L54=1,2,1)),IF(AND($G54&gt;=BN$5,$G54&lt;=BN$6),IF($M54&gt;0,4,3),0)),IF(AND($D54&lt;=BN$6,$E54&gt;=BN$5),60,0)))</f>
        <v/>
      </c>
      <c r="BO54" s="80" t="str">
        <f>IF(OR($A54="",NOT(ISNUMBER($G54))),"",IF(AND($F54&lt;=BO$6,$G54&gt;=BO$5),IF(BO$5&gt;$N54,5,$K54)*10+IF(AND($F54&gt;=BO$5,$F54&lt;=BO$6),IF(AND($G54&gt;=BO$5,$G54&lt;=BO$6),5,IF($L54=1,2,1)),IF(AND($G54&gt;=BO$5,$G54&lt;=BO$6),IF($M54&gt;0,4,3),0)),IF(AND($D54&lt;=BO$6,$E54&gt;=BO$5),60,0)))</f>
        <v/>
      </c>
      <c r="BP54" s="80" t="str">
        <f>IF(OR($A54="",NOT(ISNUMBER($G54))),"",IF(AND($F54&lt;=BP$6,$G54&gt;=BP$5),IF(BP$5&gt;$N54,5,$K54)*10+IF(AND($F54&gt;=BP$5,$F54&lt;=BP$6),IF(AND($G54&gt;=BP$5,$G54&lt;=BP$6),5,IF($L54=1,2,1)),IF(AND($G54&gt;=BP$5,$G54&lt;=BP$6),IF($M54&gt;0,4,3),0)),IF(AND($D54&lt;=BP$6,$E54&gt;=BP$5),60,0)))</f>
        <v/>
      </c>
      <c r="BQ54" s="80" t="str">
        <f>IF(OR($A54="",NOT(ISNUMBER($G54))),"",IF(AND($F54&lt;=BQ$6,$G54&gt;=BQ$5),IF(BQ$5&gt;$N54,5,$K54)*10+IF(AND($F54&gt;=BQ$5,$F54&lt;=BQ$6),IF(AND($G54&gt;=BQ$5,$G54&lt;=BQ$6),5,IF($L54=1,2,1)),IF(AND($G54&gt;=BQ$5,$G54&lt;=BQ$6),IF($M54&gt;0,4,3),0)),IF(AND($D54&lt;=BQ$6,$E54&gt;=BQ$5),60,0)))</f>
        <v/>
      </c>
      <c r="BR54" s="80" t="str">
        <f>IF(OR($A54="",NOT(ISNUMBER($G54))),"",IF(AND($F54&lt;=BR$6,$G54&gt;=BR$5),IF(BR$5&gt;$N54,5,$K54)*10+IF(AND($F54&gt;=BR$5,$F54&lt;=BR$6),IF(AND($G54&gt;=BR$5,$G54&lt;=BR$6),5,IF($L54=1,2,1)),IF(AND($G54&gt;=BR$5,$G54&lt;=BR$6),IF($M54&gt;0,4,3),0)),IF(AND($D54&lt;=BR$6,$E54&gt;=BR$5),60,0)))</f>
        <v/>
      </c>
      <c r="BS54" s="80" t="str">
        <f>IF(OR($A54="",NOT(ISNUMBER($G54))),"",IF(AND($F54&lt;=BS$6,$G54&gt;=BS$5),IF(BS$5&gt;$N54,5,$K54)*10+IF(AND($F54&gt;=BS$5,$F54&lt;=BS$6),IF(AND($G54&gt;=BS$5,$G54&lt;=BS$6),5,IF($L54=1,2,1)),IF(AND($G54&gt;=BS$5,$G54&lt;=BS$6),IF($M54&gt;0,4,3),0)),IF(AND($D54&lt;=BS$6,$E54&gt;=BS$5),60,0)))</f>
        <v/>
      </c>
      <c r="BT54" s="80" t="str">
        <f>IF(OR($A54="",NOT(ISNUMBER($G54))),"",IF(AND($F54&lt;=BT$6,$G54&gt;=BT$5),IF(BT$5&gt;$N54,5,$K54)*10+IF(AND($F54&gt;=BT$5,$F54&lt;=BT$6),IF(AND($G54&gt;=BT$5,$G54&lt;=BT$6),5,IF($L54=1,2,1)),IF(AND($G54&gt;=BT$5,$G54&lt;=BT$6),IF($M54&gt;0,4,3),0)),IF(AND($D54&lt;=BT$6,$E54&gt;=BT$5),60,0)))</f>
        <v/>
      </c>
      <c r="BU54" s="80" t="str">
        <f>IF(OR($A54="",NOT(ISNUMBER($G54))),"",IF(AND($F54&lt;=BU$6,$G54&gt;=BU$5),IF(BU$5&gt;$N54,5,$K54)*10+IF(AND($F54&gt;=BU$5,$F54&lt;=BU$6),IF(AND($G54&gt;=BU$5,$G54&lt;=BU$6),5,IF($L54=1,2,1)),IF(AND($G54&gt;=BU$5,$G54&lt;=BU$6),IF($M54&gt;0,4,3),0)),IF(AND($D54&lt;=BU$6,$E54&gt;=BU$5),60,0)))</f>
        <v/>
      </c>
      <c r="BV54" s="80" t="str">
        <f>IF(OR($A54="",NOT(ISNUMBER($G54))),"",IF(AND($F54&lt;=BV$6,$G54&gt;=BV$5),IF(BV$5&gt;$N54,5,$K54)*10+IF(AND($F54&gt;=BV$5,$F54&lt;=BV$6),IF(AND($G54&gt;=BV$5,$G54&lt;=BV$6),5,IF($L54=1,2,1)),IF(AND($G54&gt;=BV$5,$G54&lt;=BV$6),IF($M54&gt;0,4,3),0)),IF(AND($D54&lt;=BV$6,$E54&gt;=BV$5),60,0)))</f>
        <v/>
      </c>
      <c r="BW54" s="80" t="str">
        <f>IF(OR($A54="",NOT(ISNUMBER($G54))),"",IF(AND($F54&lt;=BW$6,$G54&gt;=BW$5),IF(BW$5&gt;$N54,5,$K54)*10+IF(AND($F54&gt;=BW$5,$F54&lt;=BW$6),IF(AND($G54&gt;=BW$5,$G54&lt;=BW$6),5,IF($L54=1,2,1)),IF(AND($G54&gt;=BW$5,$G54&lt;=BW$6),IF($M54&gt;0,4,3),0)),IF(AND($D54&lt;=BW$6,$E54&gt;=BW$5),60,0)))</f>
        <v/>
      </c>
      <c r="BX54" s="80" t="str">
        <f>IF(OR($A54="",NOT(ISNUMBER($G54))),"",IF(AND($F54&lt;=BX$6,$G54&gt;=BX$5),IF(BX$5&gt;$N54,5,$K54)*10+IF(AND($F54&gt;=BX$5,$F54&lt;=BX$6),IF(AND($G54&gt;=BX$5,$G54&lt;=BX$6),5,IF($L54=1,2,1)),IF(AND($G54&gt;=BX$5,$G54&lt;=BX$6),IF($M54&gt;0,4,3),0)),IF(AND($D54&lt;=BX$6,$E54&gt;=BX$5),60,0)))</f>
        <v/>
      </c>
      <c r="BY54" s="80" t="str">
        <f>IF(OR($A54="",NOT(ISNUMBER($G54))),"",IF(AND($F54&lt;=BY$6,$G54&gt;=BY$5),IF(BY$5&gt;$N54,5,$K54)*10+IF(AND($F54&gt;=BY$5,$F54&lt;=BY$6),IF(AND($G54&gt;=BY$5,$G54&lt;=BY$6),5,IF($L54=1,2,1)),IF(AND($G54&gt;=BY$5,$G54&lt;=BY$6),IF($M54&gt;0,4,3),0)),IF(AND($D54&lt;=BY$6,$E54&gt;=BY$5),60,0)))</f>
        <v/>
      </c>
      <c r="BZ54" s="80" t="str">
        <f>IF(OR($A54="",NOT(ISNUMBER($G54))),"",IF(AND($F54&lt;=BZ$6,$G54&gt;=BZ$5),IF(BZ$5&gt;$N54,5,$K54)*10+IF(AND($F54&gt;=BZ$5,$F54&lt;=BZ$6),IF(AND($G54&gt;=BZ$5,$G54&lt;=BZ$6),5,IF($L54=1,2,1)),IF(AND($G54&gt;=BZ$5,$G54&lt;=BZ$6),IF($M54&gt;0,4,3),0)),IF(AND($D54&lt;=BZ$6,$E54&gt;=BZ$5),60,0)))</f>
        <v/>
      </c>
      <c r="CA54" s="80" t="str">
        <f>IF(OR($A54="",NOT(ISNUMBER($G54))),"",IF(AND($F54&lt;=CA$6,$G54&gt;=CA$5),IF(CA$5&gt;$N54,5,$K54)*10+IF(AND($F54&gt;=CA$5,$F54&lt;=CA$6),IF(AND($G54&gt;=CA$5,$G54&lt;=CA$6),5,IF($L54=1,2,1)),IF(AND($G54&gt;=CA$5,$G54&lt;=CA$6),IF($M54&gt;0,4,3),0)),IF(AND($D54&lt;=CA$6,$E54&gt;=CA$5),60,0)))</f>
        <v/>
      </c>
      <c r="CB54" s="80" t="str">
        <f>IF(OR($A54="",NOT(ISNUMBER($G54))),"",IF(AND($F54&lt;=CB$6,$G54&gt;=CB$5),IF(CB$5&gt;$N54,5,$K54)*10+IF(AND($F54&gt;=CB$5,$F54&lt;=CB$6),IF(AND($G54&gt;=CB$5,$G54&lt;=CB$6),5,IF($L54=1,2,1)),IF(AND($G54&gt;=CB$5,$G54&lt;=CB$6),IF($M54&gt;0,4,3),0)),IF(AND($D54&lt;=CB$6,$E54&gt;=CB$5),60,0)))</f>
        <v/>
      </c>
      <c r="CC54" s="80" t="str">
        <f>IF(OR($A54="",NOT(ISNUMBER($G54))),"",IF(AND($F54&lt;=CC$6,$G54&gt;=CC$5),IF(CC$5&gt;$N54,5,$K54)*10+IF(AND($F54&gt;=CC$5,$F54&lt;=CC$6),IF(AND($G54&gt;=CC$5,$G54&lt;=CC$6),5,IF($L54=1,2,1)),IF(AND($G54&gt;=CC$5,$G54&lt;=CC$6),IF($M54&gt;0,4,3),0)),IF(AND($D54&lt;=CC$6,$E54&gt;=CC$5),60,0)))</f>
        <v/>
      </c>
      <c r="CD54" s="80" t="str">
        <f>IF(OR($A54="",NOT(ISNUMBER($G54))),"",IF(AND($F54&lt;=CD$6,$G54&gt;=CD$5),IF(CD$5&gt;$N54,5,$K54)*10+IF(AND($F54&gt;=CD$5,$F54&lt;=CD$6),IF(AND($G54&gt;=CD$5,$G54&lt;=CD$6),5,IF($L54=1,2,1)),IF(AND($G54&gt;=CD$5,$G54&lt;=CD$6),IF($M54&gt;0,4,3),0)),IF(AND($D54&lt;=CD$6,$E54&gt;=CD$5),60,0)))</f>
        <v/>
      </c>
      <c r="CE54" s="80" t="str">
        <f>IF(OR($A54="",NOT(ISNUMBER($G54))),"",IF(AND($F54&lt;=CE$6,$G54&gt;=CE$5),IF(CE$5&gt;$N54,5,$K54)*10+IF(AND($F54&gt;=CE$5,$F54&lt;=CE$6),IF(AND($G54&gt;=CE$5,$G54&lt;=CE$6),5,IF($L54=1,2,1)),IF(AND($G54&gt;=CE$5,$G54&lt;=CE$6),IF($M54&gt;0,4,3),0)),IF(AND($D54&lt;=CE$6,$E54&gt;=CE$5),60,0)))</f>
        <v/>
      </c>
      <c r="CF54" s="80" t="str">
        <f>IF(OR($A54="",NOT(ISNUMBER($G54))),"",IF(AND($F54&lt;=CF$6,$G54&gt;=CF$5),IF(CF$5&gt;$N54,5,$K54)*10+IF(AND($F54&gt;=CF$5,$F54&lt;=CF$6),IF(AND($G54&gt;=CF$5,$G54&lt;=CF$6),5,IF($L54=1,2,1)),IF(AND($G54&gt;=CF$5,$G54&lt;=CF$6),IF($M54&gt;0,4,3),0)),IF(AND($D54&lt;=CF$6,$E54&gt;=CF$5),60,0)))</f>
        <v/>
      </c>
      <c r="CG54" s="80" t="str">
        <f>IF(OR($A54="",NOT(ISNUMBER($G54))),"",IF(AND($F54&lt;=CG$6,$G54&gt;=CG$5),IF(CG$5&gt;$N54,5,$K54)*10+IF(AND($F54&gt;=CG$5,$F54&lt;=CG$6),IF(AND($G54&gt;=CG$5,$G54&lt;=CG$6),5,IF($L54=1,2,1)),IF(AND($G54&gt;=CG$5,$G54&lt;=CG$6),IF($M54&gt;0,4,3),0)),IF(AND($D54&lt;=CG$6,$E54&gt;=CG$5),60,0)))</f>
        <v/>
      </c>
      <c r="CH54" s="80" t="str">
        <f>IF(OR($A54="",NOT(ISNUMBER($G54))),"",IF(AND($F54&lt;=CH$6,$G54&gt;=CH$5),IF(CH$5&gt;$N54,5,$K54)*10+IF(AND($F54&gt;=CH$5,$F54&lt;=CH$6),IF(AND($G54&gt;=CH$5,$G54&lt;=CH$6),5,IF($L54=1,2,1)),IF(AND($G54&gt;=CH$5,$G54&lt;=CH$6),IF($M54&gt;0,4,3),0)),IF(AND($D54&lt;=CH$6,$E54&gt;=CH$5),60,0)))</f>
        <v/>
      </c>
      <c r="CI54" s="80" t="str">
        <f>IF(OR($A54="",NOT(ISNUMBER($G54))),"",IF(AND($F54&lt;=CI$6,$G54&gt;=CI$5),IF(CI$5&gt;$N54,5,$K54)*10+IF(AND($F54&gt;=CI$5,$F54&lt;=CI$6),IF(AND($G54&gt;=CI$5,$G54&lt;=CI$6),5,IF($L54=1,2,1)),IF(AND($G54&gt;=CI$5,$G54&lt;=CI$6),IF($M54&gt;0,4,3),0)),IF(AND($D54&lt;=CI$6,$E54&gt;=CI$5),60,0)))</f>
        <v/>
      </c>
      <c r="CJ54" s="80" t="str">
        <f>IF(OR($A54="",NOT(ISNUMBER($G54))),"",IF(AND($F54&lt;=CJ$6,$G54&gt;=CJ$5),IF(CJ$5&gt;$N54,5,$K54)*10+IF(AND($F54&gt;=CJ$5,$F54&lt;=CJ$6),IF(AND($G54&gt;=CJ$5,$G54&lt;=CJ$6),5,IF($L54=1,2,1)),IF(AND($G54&gt;=CJ$5,$G54&lt;=CJ$6),IF($M54&gt;0,4,3),0)),IF(AND($D54&lt;=CJ$6,$E54&gt;=CJ$5),60,0)))</f>
        <v/>
      </c>
      <c r="CK54" s="80" t="str">
        <f>IF(OR($A54="",NOT(ISNUMBER($G54))),"",IF(AND($F54&lt;=CK$6,$G54&gt;=CK$5),IF(CK$5&gt;$N54,5,$K54)*10+IF(AND($F54&gt;=CK$5,$F54&lt;=CK$6),IF(AND($G54&gt;=CK$5,$G54&lt;=CK$6),5,IF($L54=1,2,1)),IF(AND($G54&gt;=CK$5,$G54&lt;=CK$6),IF($M54&gt;0,4,3),0)),IF(AND($D54&lt;=CK$6,$E54&gt;=CK$5),60,0)))</f>
        <v/>
      </c>
      <c r="CL54" s="80" t="str">
        <f>IF(OR($A54="",NOT(ISNUMBER($G54))),"",IF(AND($F54&lt;=CL$6,$G54&gt;=CL$5),IF(CL$5&gt;$N54,5,$K54)*10+IF(AND($F54&gt;=CL$5,$F54&lt;=CL$6),IF(AND($G54&gt;=CL$5,$G54&lt;=CL$6),5,IF($L54=1,2,1)),IF(AND($G54&gt;=CL$5,$G54&lt;=CL$6),IF($M54&gt;0,4,3),0)),IF(AND($D54&lt;=CL$6,$E54&gt;=CL$5),60,0)))</f>
        <v/>
      </c>
      <c r="CM54" s="80" t="str">
        <f>IF(OR($A54="",NOT(ISNUMBER($G54))),"",IF(AND($F54&lt;=CM$6,$G54&gt;=CM$5),IF(CM$5&gt;$N54,5,$K54)*10+IF(AND($F54&gt;=CM$5,$F54&lt;=CM$6),IF(AND($G54&gt;=CM$5,$G54&lt;=CM$6),5,IF($L54=1,2,1)),IF(AND($G54&gt;=CM$5,$G54&lt;=CM$6),IF($M54&gt;0,4,3),0)),IF(AND($D54&lt;=CM$6,$E54&gt;=CM$5),60,0)))</f>
        <v/>
      </c>
      <c r="CN54" s="80" t="str">
        <f>IF(OR($A54="",NOT(ISNUMBER($G54))),"",IF(AND($F54&lt;=CN$6,$G54&gt;=CN$5),IF(CN$5&gt;$N54,5,$K54)*10+IF(AND($F54&gt;=CN$5,$F54&lt;=CN$6),IF(AND($G54&gt;=CN$5,$G54&lt;=CN$6),5,IF($L54=1,2,1)),IF(AND($G54&gt;=CN$5,$G54&lt;=CN$6),IF($M54&gt;0,4,3),0)),IF(AND($D54&lt;=CN$6,$E54&gt;=CN$5),60,0)))</f>
        <v/>
      </c>
      <c r="CO54" s="80" t="str">
        <f>IF(OR($A54="",NOT(ISNUMBER($G54))),"",IF(AND($F54&lt;=CO$6,$G54&gt;=CO$5),IF(CO$5&gt;$N54,5,$K54)*10+IF(AND($F54&gt;=CO$5,$F54&lt;=CO$6),IF(AND($G54&gt;=CO$5,$G54&lt;=CO$6),5,IF($L54=1,2,1)),IF(AND($G54&gt;=CO$5,$G54&lt;=CO$6),IF($M54&gt;0,4,3),0)),IF(AND($D54&lt;=CO$6,$E54&gt;=CO$5),60,0)))</f>
        <v/>
      </c>
      <c r="CP54" s="80" t="str">
        <f>IF(OR($A54="",NOT(ISNUMBER($G54))),"",IF(AND($F54&lt;=CP$6,$G54&gt;=CP$5),IF(CP$5&gt;$N54,5,$K54)*10+IF(AND($F54&gt;=CP$5,$F54&lt;=CP$6),IF(AND($G54&gt;=CP$5,$G54&lt;=CP$6),5,IF($L54=1,2,1)),IF(AND($G54&gt;=CP$5,$G54&lt;=CP$6),IF($M54&gt;0,4,3),0)),IF(AND($D54&lt;=CP$6,$E54&gt;=CP$5),60,0)))</f>
        <v/>
      </c>
      <c r="CQ54" s="80" t="str">
        <f>IF(OR($A54="",NOT(ISNUMBER($G54))),"",IF(AND($F54&lt;=CQ$6,$G54&gt;=CQ$5),IF(CQ$5&gt;$N54,5,$K54)*10+IF(AND($F54&gt;=CQ$5,$F54&lt;=CQ$6),IF(AND($G54&gt;=CQ$5,$G54&lt;=CQ$6),5,IF($L54=1,2,1)),IF(AND($G54&gt;=CQ$5,$G54&lt;=CQ$6),IF($M54&gt;0,4,3),0)),IF(AND($D54&lt;=CQ$6,$E54&gt;=CQ$5),60,0)))</f>
        <v/>
      </c>
      <c r="CR54" s="80" t="str">
        <f>IF(OR($A54="",NOT(ISNUMBER($G54))),"",IF(AND($F54&lt;=CR$6,$G54&gt;=CR$5),IF(CR$5&gt;$N54,5,$K54)*10+IF(AND($F54&gt;=CR$5,$F54&lt;=CR$6),IF(AND($G54&gt;=CR$5,$G54&lt;=CR$6),5,IF($L54=1,2,1)),IF(AND($G54&gt;=CR$5,$G54&lt;=CR$6),IF($M54&gt;0,4,3),0)),IF(AND($D54&lt;=CR$6,$E54&gt;=CR$5),60,0)))</f>
        <v/>
      </c>
      <c r="CS54" s="80" t="str">
        <f>IF(OR($A54="",NOT(ISNUMBER($G54))),"",IF(AND($F54&lt;=CS$6,$G54&gt;=CS$5),IF(CS$5&gt;$N54,5,$K54)*10+IF(AND($F54&gt;=CS$5,$F54&lt;=CS$6),IF(AND($G54&gt;=CS$5,$G54&lt;=CS$6),5,IF($L54=1,2,1)),IF(AND($G54&gt;=CS$5,$G54&lt;=CS$6),IF($M54&gt;0,4,3),0)),IF(AND($D54&lt;=CS$6,$E54&gt;=CS$5),60,0)))</f>
        <v/>
      </c>
      <c r="CT54" s="80" t="str">
        <f>IF(OR($A54="",NOT(ISNUMBER($G54))),"",IF(AND($F54&lt;=CT$6,$G54&gt;=CT$5),IF(CT$5&gt;$N54,5,$K54)*10+IF(AND($F54&gt;=CT$5,$F54&lt;=CT$6),IF(AND($G54&gt;=CT$5,$G54&lt;=CT$6),5,IF($L54=1,2,1)),IF(AND($G54&gt;=CT$5,$G54&lt;=CT$6),IF($M54&gt;0,4,3),0)),IF(AND($D54&lt;=CT$6,$E54&gt;=CT$5),60,0)))</f>
        <v/>
      </c>
      <c r="CU54" s="80" t="str">
        <f>IF(OR($A54="",NOT(ISNUMBER($G54))),"",IF(AND($F54&lt;=CU$6,$G54&gt;=CU$5),IF(CU$5&gt;$N54,5,$K54)*10+IF(AND($F54&gt;=CU$5,$F54&lt;=CU$6),IF(AND($G54&gt;=CU$5,$G54&lt;=CU$6),5,IF($L54=1,2,1)),IF(AND($G54&gt;=CU$5,$G54&lt;=CU$6),IF($M54&gt;0,4,3),0)),IF(AND($D54&lt;=CU$6,$E54&gt;=CU$5),60,0)))</f>
        <v/>
      </c>
      <c r="CV54" s="80" t="str">
        <f>IF(OR($A54="",NOT(ISNUMBER($G54))),"",IF(AND($F54&lt;=CV$6,$G54&gt;=CV$5),IF(CV$5&gt;$N54,5,$K54)*10+IF(AND($F54&gt;=CV$5,$F54&lt;=CV$6),IF(AND($G54&gt;=CV$5,$G54&lt;=CV$6),5,IF($L54=1,2,1)),IF(AND($G54&gt;=CV$5,$G54&lt;=CV$6),IF($M54&gt;0,4,3),0)),IF(AND($D54&lt;=CV$6,$E54&gt;=CV$5),60,0)))</f>
        <v/>
      </c>
      <c r="CW54" s="80" t="str">
        <f>IF(OR($A54="",NOT(ISNUMBER($G54))),"",IF(AND($F54&lt;=CW$6,$G54&gt;=CW$5),IF(CW$5&gt;$N54,5,$K54)*10+IF(AND($F54&gt;=CW$5,$F54&lt;=CW$6),IF(AND($G54&gt;=CW$5,$G54&lt;=CW$6),5,IF($L54=1,2,1)),IF(AND($G54&gt;=CW$5,$G54&lt;=CW$6),IF($M54&gt;0,4,3),0)),IF(AND($D54&lt;=CW$6,$E54&gt;=CW$5),60,0)))</f>
        <v/>
      </c>
      <c r="CX54" s="80" t="str">
        <f>IF(OR($A54="",NOT(ISNUMBER($G54))),"",IF(AND($F54&lt;=CX$6,$G54&gt;=CX$5),IF(CX$5&gt;$N54,5,$K54)*10+IF(AND($F54&gt;=CX$5,$F54&lt;=CX$6),IF(AND($G54&gt;=CX$5,$G54&lt;=CX$6),5,IF($L54=1,2,1)),IF(AND($G54&gt;=CX$5,$G54&lt;=CX$6),IF($M54&gt;0,4,3),0)),IF(AND($D54&lt;=CX$6,$E54&gt;=CX$5),60,0)))</f>
        <v/>
      </c>
      <c r="CY54" s="80" t="str">
        <f>IF(OR($A54="",NOT(ISNUMBER($G54))),"",IF(AND($F54&lt;=CY$6,$G54&gt;=CY$5),IF(CY$5&gt;$N54,5,$K54)*10+IF(AND($F54&gt;=CY$5,$F54&lt;=CY$6),IF(AND($G54&gt;=CY$5,$G54&lt;=CY$6),5,IF($L54=1,2,1)),IF(AND($G54&gt;=CY$5,$G54&lt;=CY$6),IF($M54&gt;0,4,3),0)),IF(AND($D54&lt;=CY$6,$E54&gt;=CY$5),60,0)))</f>
        <v/>
      </c>
      <c r="CZ54" s="80" t="str">
        <f>IF(OR($A54="",NOT(ISNUMBER($G54))),"",IF(AND($F54&lt;=CZ$6,$G54&gt;=CZ$5),IF(CZ$5&gt;$N54,5,$K54)*10+IF(AND($F54&gt;=CZ$5,$F54&lt;=CZ$6),IF(AND($G54&gt;=CZ$5,$G54&lt;=CZ$6),5,IF($L54=1,2,1)),IF(AND($G54&gt;=CZ$5,$G54&lt;=CZ$6),IF($M54&gt;0,4,3),0)),IF(AND($D54&lt;=CZ$6,$E54&gt;=CZ$5),60,0)))</f>
        <v/>
      </c>
      <c r="DA54" s="80" t="str">
        <f>IF(OR($A54="",NOT(ISNUMBER($G54))),"",IF(AND($F54&lt;=DA$6,$G54&gt;=DA$5),IF(DA$5&gt;$N54,5,$K54)*10+IF(AND($F54&gt;=DA$5,$F54&lt;=DA$6),IF(AND($G54&gt;=DA$5,$G54&lt;=DA$6),5,IF($L54=1,2,1)),IF(AND($G54&gt;=DA$5,$G54&lt;=DA$6),IF($M54&gt;0,4,3),0)),IF(AND($D54&lt;=DA$6,$E54&gt;=DA$5),60,0)))</f>
        <v/>
      </c>
      <c r="DB54" s="80" t="str">
        <f>IF(OR($A54="",NOT(ISNUMBER($G54))),"",IF(AND($F54&lt;=DB$6,$G54&gt;=DB$5),IF(DB$5&gt;$N54,5,$K54)*10+IF(AND($F54&gt;=DB$5,$F54&lt;=DB$6),IF(AND($G54&gt;=DB$5,$G54&lt;=DB$6),5,IF($L54=1,2,1)),IF(AND($G54&gt;=DB$5,$G54&lt;=DB$6),IF($M54&gt;0,4,3),0)),IF(AND($D54&lt;=DB$6,$E54&gt;=DB$5),60,0)))</f>
        <v/>
      </c>
      <c r="DC54" s="80" t="str">
        <f>IF(OR($A54="",NOT(ISNUMBER($G54))),"",IF(AND($F54&lt;=DC$6,$G54&gt;=DC$5),IF(DC$5&gt;$N54,5,$K54)*10+IF(AND($F54&gt;=DC$5,$F54&lt;=DC$6),IF(AND($G54&gt;=DC$5,$G54&lt;=DC$6),5,IF($L54=1,2,1)),IF(AND($G54&gt;=DC$5,$G54&lt;=DC$6),IF($M54&gt;0,4,3),0)),IF(AND($D54&lt;=DC$6,$E54&gt;=DC$5),60,0)))</f>
        <v/>
      </c>
      <c r="DD54" s="80" t="str">
        <f>IF(OR($A54="",NOT(ISNUMBER($G54))),"",IF(AND($F54&lt;=DD$6,$G54&gt;=DD$5),IF(DD$5&gt;$N54,5,$K54)*10+IF(AND($F54&gt;=DD$5,$F54&lt;=DD$6),IF(AND($G54&gt;=DD$5,$G54&lt;=DD$6),5,IF($L54=1,2,1)),IF(AND($G54&gt;=DD$5,$G54&lt;=DD$6),IF($M54&gt;0,4,3),0)),IF(AND($D54&lt;=DD$6,$E54&gt;=DD$5),60,0)))</f>
        <v/>
      </c>
      <c r="DE54" s="80" t="str">
        <f>IF(OR($A54="",NOT(ISNUMBER($G54))),"",IF(AND($F54&lt;=DE$6,$G54&gt;=DE$5),IF(DE$5&gt;$N54,5,$K54)*10+IF(AND($F54&gt;=DE$5,$F54&lt;=DE$6),IF(AND($G54&gt;=DE$5,$G54&lt;=DE$6),5,IF($L54=1,2,1)),IF(AND($G54&gt;=DE$5,$G54&lt;=DE$6),IF($M54&gt;0,4,3),0)),IF(AND($D54&lt;=DE$6,$E54&gt;=DE$5),60,0)))</f>
        <v/>
      </c>
      <c r="DF54" s="80" t="str">
        <f>IF(OR($A54="",NOT(ISNUMBER($G54))),"",IF(AND($F54&lt;=DF$6,$G54&gt;=DF$5),IF(DF$5&gt;$N54,5,$K54)*10+IF(AND($F54&gt;=DF$5,$F54&lt;=DF$6),IF(AND($G54&gt;=DF$5,$G54&lt;=DF$6),5,IF($L54=1,2,1)),IF(AND($G54&gt;=DF$5,$G54&lt;=DF$6),IF($M54&gt;0,4,3),0)),IF(AND($D54&lt;=DF$6,$E54&gt;=DF$5),60,0)))</f>
        <v/>
      </c>
      <c r="DG54" s="80" t="str">
        <f>IF(OR($A54="",NOT(ISNUMBER($G54))),"",IF(AND($F54&lt;=DG$6,$G54&gt;=DG$5),IF(DG$5&gt;$N54,5,$K54)*10+IF(AND($F54&gt;=DG$5,$F54&lt;=DG$6),IF(AND($G54&gt;=DG$5,$G54&lt;=DG$6),5,IF($L54=1,2,1)),IF(AND($G54&gt;=DG$5,$G54&lt;=DG$6),IF($M54&gt;0,4,3),0)),IF(AND($D54&lt;=DG$6,$E54&gt;=DG$5),60,0)))</f>
        <v/>
      </c>
      <c r="DH54" s="80" t="str">
        <f>IF(OR($A54="",NOT(ISNUMBER($G54))),"",IF(AND($F54&lt;=DH$6,$G54&gt;=DH$5),IF(DH$5&gt;$N54,5,$K54)*10+IF(AND($F54&gt;=DH$5,$F54&lt;=DH$6),IF(AND($G54&gt;=DH$5,$G54&lt;=DH$6),5,IF($L54=1,2,1)),IF(AND($G54&gt;=DH$5,$G54&lt;=DH$6),IF($M54&gt;0,4,3),0)),IF(AND($D54&lt;=DH$6,$E54&gt;=DH$5),60,0)))</f>
        <v/>
      </c>
      <c r="DI54" s="80" t="str">
        <f>IF(OR($A54="",NOT(ISNUMBER($G54))),"",IF(AND($F54&lt;=DI$6,$G54&gt;=DI$5),IF(DI$5&gt;$N54,5,$K54)*10+IF(AND($F54&gt;=DI$5,$F54&lt;=DI$6),IF(AND($G54&gt;=DI$5,$G54&lt;=DI$6),5,IF($L54=1,2,1)),IF(AND($G54&gt;=DI$5,$G54&lt;=DI$6),IF($M54&gt;0,4,3),0)),IF(AND($D54&lt;=DI$6,$E54&gt;=DI$5),60,0)))</f>
        <v/>
      </c>
      <c r="DJ54" s="80" t="str">
        <f>IF(OR($A54="",NOT(ISNUMBER($G54))),"",IF(AND($F54&lt;=DJ$6,$G54&gt;=DJ$5),IF(DJ$5&gt;$N54,5,$K54)*10+IF(AND($F54&gt;=DJ$5,$F54&lt;=DJ$6),IF(AND($G54&gt;=DJ$5,$G54&lt;=DJ$6),5,IF($L54=1,2,1)),IF(AND($G54&gt;=DJ$5,$G54&lt;=DJ$6),IF($M54&gt;0,4,3),0)),IF(AND($D54&lt;=DJ$6,$E54&gt;=DJ$5),60,0)))</f>
        <v/>
      </c>
      <c r="DK54" s="80" t="str">
        <f>IF(OR($A54="",NOT(ISNUMBER($G54))),"",IF(AND($F54&lt;=DK$6,$G54&gt;=DK$5),IF(DK$5&gt;$N54,5,$K54)*10+IF(AND($F54&gt;=DK$5,$F54&lt;=DK$6),IF(AND($G54&gt;=DK$5,$G54&lt;=DK$6),5,IF($L54=1,2,1)),IF(AND($G54&gt;=DK$5,$G54&lt;=DK$6),IF($M54&gt;0,4,3),0)),IF(AND($D54&lt;=DK$6,$E54&gt;=DK$5),60,0)))</f>
        <v/>
      </c>
      <c r="DL54" s="80" t="str">
        <f>IF(OR($A54="",NOT(ISNUMBER($G54))),"",IF(AND($F54&lt;=DL$6,$G54&gt;=DL$5),IF(DL$5&gt;$N54,5,$K54)*10+IF(AND($F54&gt;=DL$5,$F54&lt;=DL$6),IF(AND($G54&gt;=DL$5,$G54&lt;=DL$6),5,IF($L54=1,2,1)),IF(AND($G54&gt;=DL$5,$G54&lt;=DL$6),IF($M54&gt;0,4,3),0)),IF(AND($D54&lt;=DL$6,$E54&gt;=DL$5),60,0)))</f>
        <v/>
      </c>
      <c r="DM54" s="80" t="str">
        <f>IF(OR($A54="",NOT(ISNUMBER($G54))),"",IF(AND($F54&lt;=DM$6,$G54&gt;=DM$5),IF(DM$5&gt;$N54,5,$K54)*10+IF(AND($F54&gt;=DM$5,$F54&lt;=DM$6),IF(AND($G54&gt;=DM$5,$G54&lt;=DM$6),5,IF($L54=1,2,1)),IF(AND($G54&gt;=DM$5,$G54&lt;=DM$6),IF($M54&gt;0,4,3),0)),IF(AND($D54&lt;=DM$6,$E54&gt;=DM$5),60,0)))</f>
        <v/>
      </c>
      <c r="DN54" s="80" t="str">
        <f>IF(OR($A54="",NOT(ISNUMBER($G54))),"",IF(AND($F54&lt;=DN$6,$G54&gt;=DN$5),IF(DN$5&gt;$N54,5,$K54)*10+IF(AND($F54&gt;=DN$5,$F54&lt;=DN$6),IF(AND($G54&gt;=DN$5,$G54&lt;=DN$6),5,IF($L54=1,2,1)),IF(AND($G54&gt;=DN$5,$G54&lt;=DN$6),IF($M54&gt;0,4,3),0)),IF(AND($D54&lt;=DN$6,$E54&gt;=DN$5),60,0)))</f>
        <v/>
      </c>
      <c r="DO54" s="80" t="str">
        <f>IF(OR($A54="",NOT(ISNUMBER($G54))),"",IF(AND($F54&lt;=DO$6,$G54&gt;=DO$5),IF(DO$5&gt;$N54,5,$K54)*10+IF(AND($F54&gt;=DO$5,$F54&lt;=DO$6),IF(AND($G54&gt;=DO$5,$G54&lt;=DO$6),5,IF($L54=1,2,1)),IF(AND($G54&gt;=DO$5,$G54&lt;=DO$6),IF($M54&gt;0,4,3),0)),IF(AND($D54&lt;=DO$6,$E54&gt;=DO$5),60,0)))</f>
        <v/>
      </c>
      <c r="DP54" s="80" t="str">
        <f>IF(OR($A54="",NOT(ISNUMBER($G54))),"",IF(AND($F54&lt;=DP$6,$G54&gt;=DP$5),IF(DP$5&gt;$N54,5,$K54)*10+IF(AND($F54&gt;=DP$5,$F54&lt;=DP$6),IF(AND($G54&gt;=DP$5,$G54&lt;=DP$6),5,IF($L54=1,2,1)),IF(AND($G54&gt;=DP$5,$G54&lt;=DP$6),IF($M54&gt;0,4,3),0)),IF(AND($D54&lt;=DP$6,$E54&gt;=DP$5),60,0)))</f>
        <v/>
      </c>
      <c r="DQ54" s="80" t="str">
        <f>IF(OR($A54="",NOT(ISNUMBER($G54))),"",IF(AND($F54&lt;=DQ$6,$G54&gt;=DQ$5),IF(DQ$5&gt;$N54,5,$K54)*10+IF(AND($F54&gt;=DQ$5,$F54&lt;=DQ$6),IF(AND($G54&gt;=DQ$5,$G54&lt;=DQ$6),5,IF($L54=1,2,1)),IF(AND($G54&gt;=DQ$5,$G54&lt;=DQ$6),IF($M54&gt;0,4,3),0)),IF(AND($D54&lt;=DQ$6,$E54&gt;=DQ$5),60,0)))</f>
        <v/>
      </c>
      <c r="DR54" s="80" t="str">
        <f>IF(OR($A54="",NOT(ISNUMBER($G54))),"",IF(AND($F54&lt;=DR$6,$G54&gt;=DR$5),IF(DR$5&gt;$N54,5,$K54)*10+IF(AND($F54&gt;=DR$5,$F54&lt;=DR$6),IF(AND($G54&gt;=DR$5,$G54&lt;=DR$6),5,IF($L54=1,2,1)),IF(AND($G54&gt;=DR$5,$G54&lt;=DR$6),IF($M54&gt;0,4,3),0)),IF(AND($D54&lt;=DR$6,$E54&gt;=DR$5),60,0)))</f>
        <v/>
      </c>
      <c r="DS54" s="80" t="str">
        <f>IF(OR($A54="",NOT(ISNUMBER($G54))),"",IF(AND($F54&lt;=DS$6,$G54&gt;=DS$5),IF(DS$5&gt;$N54,5,$K54)*10+IF(AND($F54&gt;=DS$5,$F54&lt;=DS$6),IF(AND($G54&gt;=DS$5,$G54&lt;=DS$6),5,IF($L54=1,2,1)),IF(AND($G54&gt;=DS$5,$G54&lt;=DS$6),IF($M54&gt;0,4,3),0)),IF(AND($D54&lt;=DS$6,$E54&gt;=DS$5),60,0)))</f>
        <v/>
      </c>
      <c r="DT54" s="80" t="str">
        <f>IF(OR($A54="",NOT(ISNUMBER($G54))),"",IF(AND($F54&lt;=DT$6,$G54&gt;=DT$5),IF(DT$5&gt;$N54,5,$K54)*10+IF(AND($F54&gt;=DT$5,$F54&lt;=DT$6),IF(AND($G54&gt;=DT$5,$G54&lt;=DT$6),5,IF($L54=1,2,1)),IF(AND($G54&gt;=DT$5,$G54&lt;=DT$6),IF($M54&gt;0,4,3),0)),IF(AND($D54&lt;=DT$6,$E54&gt;=DT$5),60,0)))</f>
        <v/>
      </c>
      <c r="DU54" s="80" t="str">
        <f>IF(OR($A54="",NOT(ISNUMBER($G54))),"",IF(AND($F54&lt;=DU$6,$G54&gt;=DU$5),IF(DU$5&gt;$N54,5,$K54)*10+IF(AND($F54&gt;=DU$5,$F54&lt;=DU$6),IF(AND($G54&gt;=DU$5,$G54&lt;=DU$6),5,IF($L54=1,2,1)),IF(AND($G54&gt;=DU$5,$G54&lt;=DU$6),IF($M54&gt;0,4,3),0)),IF(AND($D54&lt;=DU$6,$E54&gt;=DU$5),60,0)))</f>
        <v/>
      </c>
      <c r="DV54" s="80" t="str">
        <f>IF(OR($A54="",NOT(ISNUMBER($G54))),"",IF(AND($F54&lt;=DV$6,$G54&gt;=DV$5),IF(DV$5&gt;$N54,5,$K54)*10+IF(AND($F54&gt;=DV$5,$F54&lt;=DV$6),IF(AND($G54&gt;=DV$5,$G54&lt;=DV$6),5,IF($L54=1,2,1)),IF(AND($G54&gt;=DV$5,$G54&lt;=DV$6),IF($M54&gt;0,4,3),0)),IF(AND($D54&lt;=DV$6,$E54&gt;=DV$5),60,0)))</f>
        <v/>
      </c>
      <c r="DW54" s="80" t="str">
        <f>IF(OR($A54="",NOT(ISNUMBER($G54))),"",IF(AND($F54&lt;=DW$6,$G54&gt;=DW$5),IF(DW$5&gt;$N54,5,$K54)*10+IF(AND($F54&gt;=DW$5,$F54&lt;=DW$6),IF(AND($G54&gt;=DW$5,$G54&lt;=DW$6),5,IF($L54=1,2,1)),IF(AND($G54&gt;=DW$5,$G54&lt;=DW$6),IF($M54&gt;0,4,3),0)),IF(AND($D54&lt;=DW$6,$E54&gt;=DW$5),60,0)))</f>
        <v/>
      </c>
      <c r="DX54" s="80" t="str">
        <f>IF(OR($A54="",NOT(ISNUMBER($G54))),"",IF(AND($F54&lt;=DX$6,$G54&gt;=DX$5),IF(DX$5&gt;$N54,5,$K54)*10+IF(AND($F54&gt;=DX$5,$F54&lt;=DX$6),IF(AND($G54&gt;=DX$5,$G54&lt;=DX$6),5,IF($L54=1,2,1)),IF(AND($G54&gt;=DX$5,$G54&lt;=DX$6),IF($M54&gt;0,4,3),0)),IF(AND($D54&lt;=DX$6,$E54&gt;=DX$5),60,0)))</f>
        <v/>
      </c>
      <c r="DY54" s="80" t="str">
        <f>IF(OR($A54="",NOT(ISNUMBER($G54))),"",IF(AND($F54&lt;=DY$6,$G54&gt;=DY$5),IF(DY$5&gt;$N54,5,$K54)*10+IF(AND($F54&gt;=DY$5,$F54&lt;=DY$6),IF(AND($G54&gt;=DY$5,$G54&lt;=DY$6),5,IF($L54=1,2,1)),IF(AND($G54&gt;=DY$5,$G54&lt;=DY$6),IF($M54&gt;0,4,3),0)),IF(AND($D54&lt;=DY$6,$E54&gt;=DY$5),60,0)))</f>
        <v/>
      </c>
      <c r="DZ54" s="80" t="str">
        <f>IF(OR($A54="",NOT(ISNUMBER($G54))),"",IF(AND($F54&lt;=DZ$6,$G54&gt;=DZ$5),IF(DZ$5&gt;$N54,5,$K54)*10+IF(AND($F54&gt;=DZ$5,$F54&lt;=DZ$6),IF(AND($G54&gt;=DZ$5,$G54&lt;=DZ$6),5,IF($L54=1,2,1)),IF(AND($G54&gt;=DZ$5,$G54&lt;=DZ$6),IF($M54&gt;0,4,3),0)),IF(AND($D54&lt;=DZ$6,$E54&gt;=DZ$5),60,0)))</f>
        <v/>
      </c>
      <c r="EA54" s="80" t="str">
        <f>IF(OR($A54="",NOT(ISNUMBER($G54))),"",IF(AND($F54&lt;=EA$6,$G54&gt;=EA$5),IF(EA$5&gt;$N54,5,$K54)*10+IF(AND($F54&gt;=EA$5,$F54&lt;=EA$6),IF(AND($G54&gt;=EA$5,$G54&lt;=EA$6),5,IF($L54=1,2,1)),IF(AND($G54&gt;=EA$5,$G54&lt;=EA$6),IF($M54&gt;0,4,3),0)),IF(AND($D54&lt;=EA$6,$E54&gt;=EA$5),60,0)))</f>
        <v/>
      </c>
      <c r="EB54" s="80" t="str">
        <f>IF(OR($A54="",NOT(ISNUMBER($G54))),"",IF(AND($F54&lt;=EB$6,$G54&gt;=EB$5),IF(EB$5&gt;$N54,5,$K54)*10+IF(AND($F54&gt;=EB$5,$F54&lt;=EB$6),IF(AND($G54&gt;=EB$5,$G54&lt;=EB$6),5,IF($L54=1,2,1)),IF(AND($G54&gt;=EB$5,$G54&lt;=EB$6),IF($M54&gt;0,4,3),0)),IF(AND($D54&lt;=EB$6,$E54&gt;=EB$5),60,0)))</f>
        <v/>
      </c>
      <c r="EC54" s="80" t="str">
        <f>IF(OR($A54="",NOT(ISNUMBER($G54))),"",IF(AND($F54&lt;=EC$6,$G54&gt;=EC$5),IF(EC$5&gt;$N54,5,$K54)*10+IF(AND($F54&gt;=EC$5,$F54&lt;=EC$6),IF(AND($G54&gt;=EC$5,$G54&lt;=EC$6),5,IF($L54=1,2,1)),IF(AND($G54&gt;=EC$5,$G54&lt;=EC$6),IF($M54&gt;0,4,3),0)),IF(AND($D54&lt;=EC$6,$E54&gt;=EC$5),60,0)))</f>
        <v/>
      </c>
      <c r="ED54" s="80" t="str">
        <f>IF(OR($A54="",NOT(ISNUMBER($G54))),"",IF(AND($F54&lt;=ED$6,$G54&gt;=ED$5),IF(ED$5&gt;$N54,5,$K54)*10+IF(AND($F54&gt;=ED$5,$F54&lt;=ED$6),IF(AND($G54&gt;=ED$5,$G54&lt;=ED$6),5,IF($L54=1,2,1)),IF(AND($G54&gt;=ED$5,$G54&lt;=ED$6),IF($M54&gt;0,4,3),0)),IF(AND($D54&lt;=ED$6,$E54&gt;=ED$5),60,0)))</f>
        <v/>
      </c>
    </row>
    <row r="55" ht="18" customHeight="1">
      <c r="A55" s="52" t="str">
        <f>IF(Tasks!$B55="","",Tasks!$A55)</f>
        <v/>
      </c>
      <c r="B55" s="78" t="str">
        <f>IF(Tasks!$B55="","",Tasks!$B55)</f>
        <v/>
      </c>
      <c r="C55" s="25" t="str">
        <f>IF($B55="","",IF(AND(Tasks!$D55="",Tasks!$G55=""),"-",IF(Tasks!$D55="","",Tasks!$D55&amp;IF(OR(Tasks!$E55="",Tasks!$E55="FS"),IF(N(Tasks!$F55)=0,"","FS"),Tasks!$E55)&amp;IF(N(Tasks!$F55)=0,"",IF(Tasks!$F55&gt;0,"+","")&amp;Tasks!$F55))&amp;IF(AND(Tasks!$D55&lt;&gt;"",Tasks!$G55&lt;&gt;""),", ","")&amp;IF(Tasks!$G55="","",Tasks!$G55&amp;IF(OR(Tasks!$H55="",Tasks!$H55="FS"),IF(N(Tasks!$I55)=0,"","FS"),Tasks!$H55)&amp;IF(N(Tasks!$I55)=0,"",IF(Tasks!$I55&gt;0,"+","")&amp;Tasks!$I55))))</f>
        <v/>
      </c>
      <c r="D55" s="51" t="str">
        <f>IF(OR($B55="",Tasks!$Q55=""),"",Tasks!$Q55)</f>
        <v/>
      </c>
      <c r="E55" s="51" t="str">
        <f>IF(OR($B55="",Tasks!$R55=""),"",Tasks!$R55)</f>
        <v/>
      </c>
      <c r="F55" s="51" t="str">
        <f>IF(OR($B55="",Tasks!$S55=""),"",Tasks!$S55)</f>
        <v/>
      </c>
      <c r="G55" s="51" t="str">
        <f>IF(OR($B55="",Tasks!$T55=""),"",Tasks!$T55)</f>
        <v/>
      </c>
      <c r="H55" s="52" t="str">
        <f>IF($B55="","",Tasks!$AE55)</f>
        <v/>
      </c>
      <c r="I55" s="79" t="str">
        <f>IF($B55="","",Tasks!$AF55)</f>
        <v/>
      </c>
      <c r="J55" s="53" t="str">
        <f>IF(OR($B55="",Tasks!$V55=""),"",Tasks!$V55)</f>
        <v/>
      </c>
      <c r="K55" s="52" t="str">
        <f>IF($B55="","",Tasks!$AA55)</f>
        <v/>
      </c>
      <c r="L55" s="52" t="str">
        <f>IF($B55="","",Tasks!$AB55)</f>
        <v/>
      </c>
      <c r="M55" s="52" t="str">
        <f>IF($B55="","",Tasks!$Z55)</f>
        <v/>
      </c>
      <c r="N55" s="52" t="str">
        <f>IF(OR($B55="",Tasks!$AG55=""),"",Tasks!$AG55)</f>
        <v/>
      </c>
      <c r="O55" s="80" t="str">
        <f>IF(OR($A55="",NOT(ISNUMBER($G55))),"",IF(AND($F55&lt;=O$6,$G55&gt;=O$5),IF(O$5&gt;$N55,5,$K55)*10+IF(AND($F55&gt;=O$5,$F55&lt;=O$6),IF(AND($G55&gt;=O$5,$G55&lt;=O$6),5,IF($L55=1,2,1)),IF(AND($G55&gt;=O$5,$G55&lt;=O$6),IF($M55&gt;0,4,3),0)),IF(AND($D55&lt;=O$6,$E55&gt;=O$5),60,0)))</f>
        <v/>
      </c>
      <c r="P55" s="80" t="str">
        <f>IF(OR($A55="",NOT(ISNUMBER($G55))),"",IF(AND($F55&lt;=P$6,$G55&gt;=P$5),IF(P$5&gt;$N55,5,$K55)*10+IF(AND($F55&gt;=P$5,$F55&lt;=P$6),IF(AND($G55&gt;=P$5,$G55&lt;=P$6),5,IF($L55=1,2,1)),IF(AND($G55&gt;=P$5,$G55&lt;=P$6),IF($M55&gt;0,4,3),0)),IF(AND($D55&lt;=P$6,$E55&gt;=P$5),60,0)))</f>
        <v/>
      </c>
      <c r="Q55" s="80" t="str">
        <f>IF(OR($A55="",NOT(ISNUMBER($G55))),"",IF(AND($F55&lt;=Q$6,$G55&gt;=Q$5),IF(Q$5&gt;$N55,5,$K55)*10+IF(AND($F55&gt;=Q$5,$F55&lt;=Q$6),IF(AND($G55&gt;=Q$5,$G55&lt;=Q$6),5,IF($L55=1,2,1)),IF(AND($G55&gt;=Q$5,$G55&lt;=Q$6),IF($M55&gt;0,4,3),0)),IF(AND($D55&lt;=Q$6,$E55&gt;=Q$5),60,0)))</f>
        <v/>
      </c>
      <c r="R55" s="80" t="str">
        <f>IF(OR($A55="",NOT(ISNUMBER($G55))),"",IF(AND($F55&lt;=R$6,$G55&gt;=R$5),IF(R$5&gt;$N55,5,$K55)*10+IF(AND($F55&gt;=R$5,$F55&lt;=R$6),IF(AND($G55&gt;=R$5,$G55&lt;=R$6),5,IF($L55=1,2,1)),IF(AND($G55&gt;=R$5,$G55&lt;=R$6),IF($M55&gt;0,4,3),0)),IF(AND($D55&lt;=R$6,$E55&gt;=R$5),60,0)))</f>
        <v/>
      </c>
      <c r="S55" s="80" t="str">
        <f>IF(OR($A55="",NOT(ISNUMBER($G55))),"",IF(AND($F55&lt;=S$6,$G55&gt;=S$5),IF(S$5&gt;$N55,5,$K55)*10+IF(AND($F55&gt;=S$5,$F55&lt;=S$6),IF(AND($G55&gt;=S$5,$G55&lt;=S$6),5,IF($L55=1,2,1)),IF(AND($G55&gt;=S$5,$G55&lt;=S$6),IF($M55&gt;0,4,3),0)),IF(AND($D55&lt;=S$6,$E55&gt;=S$5),60,0)))</f>
        <v/>
      </c>
      <c r="T55" s="80" t="str">
        <f>IF(OR($A55="",NOT(ISNUMBER($G55))),"",IF(AND($F55&lt;=T$6,$G55&gt;=T$5),IF(T$5&gt;$N55,5,$K55)*10+IF(AND($F55&gt;=T$5,$F55&lt;=T$6),IF(AND($G55&gt;=T$5,$G55&lt;=T$6),5,IF($L55=1,2,1)),IF(AND($G55&gt;=T$5,$G55&lt;=T$6),IF($M55&gt;0,4,3),0)),IF(AND($D55&lt;=T$6,$E55&gt;=T$5),60,0)))</f>
        <v/>
      </c>
      <c r="U55" s="80" t="str">
        <f>IF(OR($A55="",NOT(ISNUMBER($G55))),"",IF(AND($F55&lt;=U$6,$G55&gt;=U$5),IF(U$5&gt;$N55,5,$K55)*10+IF(AND($F55&gt;=U$5,$F55&lt;=U$6),IF(AND($G55&gt;=U$5,$G55&lt;=U$6),5,IF($L55=1,2,1)),IF(AND($G55&gt;=U$5,$G55&lt;=U$6),IF($M55&gt;0,4,3),0)),IF(AND($D55&lt;=U$6,$E55&gt;=U$5),60,0)))</f>
        <v/>
      </c>
      <c r="V55" s="80" t="str">
        <f>IF(OR($A55="",NOT(ISNUMBER($G55))),"",IF(AND($F55&lt;=V$6,$G55&gt;=V$5),IF(V$5&gt;$N55,5,$K55)*10+IF(AND($F55&gt;=V$5,$F55&lt;=V$6),IF(AND($G55&gt;=V$5,$G55&lt;=V$6),5,IF($L55=1,2,1)),IF(AND($G55&gt;=V$5,$G55&lt;=V$6),IF($M55&gt;0,4,3),0)),IF(AND($D55&lt;=V$6,$E55&gt;=V$5),60,0)))</f>
        <v/>
      </c>
      <c r="W55" s="80" t="str">
        <f>IF(OR($A55="",NOT(ISNUMBER($G55))),"",IF(AND($F55&lt;=W$6,$G55&gt;=W$5),IF(W$5&gt;$N55,5,$K55)*10+IF(AND($F55&gt;=W$5,$F55&lt;=W$6),IF(AND($G55&gt;=W$5,$G55&lt;=W$6),5,IF($L55=1,2,1)),IF(AND($G55&gt;=W$5,$G55&lt;=W$6),IF($M55&gt;0,4,3),0)),IF(AND($D55&lt;=W$6,$E55&gt;=W$5),60,0)))</f>
        <v/>
      </c>
      <c r="X55" s="80" t="str">
        <f>IF(OR($A55="",NOT(ISNUMBER($G55))),"",IF(AND($F55&lt;=X$6,$G55&gt;=X$5),IF(X$5&gt;$N55,5,$K55)*10+IF(AND($F55&gt;=X$5,$F55&lt;=X$6),IF(AND($G55&gt;=X$5,$G55&lt;=X$6),5,IF($L55=1,2,1)),IF(AND($G55&gt;=X$5,$G55&lt;=X$6),IF($M55&gt;0,4,3),0)),IF(AND($D55&lt;=X$6,$E55&gt;=X$5),60,0)))</f>
        <v/>
      </c>
      <c r="Y55" s="80" t="str">
        <f>IF(OR($A55="",NOT(ISNUMBER($G55))),"",IF(AND($F55&lt;=Y$6,$G55&gt;=Y$5),IF(Y$5&gt;$N55,5,$K55)*10+IF(AND($F55&gt;=Y$5,$F55&lt;=Y$6),IF(AND($G55&gt;=Y$5,$G55&lt;=Y$6),5,IF($L55=1,2,1)),IF(AND($G55&gt;=Y$5,$G55&lt;=Y$6),IF($M55&gt;0,4,3),0)),IF(AND($D55&lt;=Y$6,$E55&gt;=Y$5),60,0)))</f>
        <v/>
      </c>
      <c r="Z55" s="80" t="str">
        <f>IF(OR($A55="",NOT(ISNUMBER($G55))),"",IF(AND($F55&lt;=Z$6,$G55&gt;=Z$5),IF(Z$5&gt;$N55,5,$K55)*10+IF(AND($F55&gt;=Z$5,$F55&lt;=Z$6),IF(AND($G55&gt;=Z$5,$G55&lt;=Z$6),5,IF($L55=1,2,1)),IF(AND($G55&gt;=Z$5,$G55&lt;=Z$6),IF($M55&gt;0,4,3),0)),IF(AND($D55&lt;=Z$6,$E55&gt;=Z$5),60,0)))</f>
        <v/>
      </c>
      <c r="AA55" s="80" t="str">
        <f>IF(OR($A55="",NOT(ISNUMBER($G55))),"",IF(AND($F55&lt;=AA$6,$G55&gt;=AA$5),IF(AA$5&gt;$N55,5,$K55)*10+IF(AND($F55&gt;=AA$5,$F55&lt;=AA$6),IF(AND($G55&gt;=AA$5,$G55&lt;=AA$6),5,IF($L55=1,2,1)),IF(AND($G55&gt;=AA$5,$G55&lt;=AA$6),IF($M55&gt;0,4,3),0)),IF(AND($D55&lt;=AA$6,$E55&gt;=AA$5),60,0)))</f>
        <v/>
      </c>
      <c r="AB55" s="80" t="str">
        <f>IF(OR($A55="",NOT(ISNUMBER($G55))),"",IF(AND($F55&lt;=AB$6,$G55&gt;=AB$5),IF(AB$5&gt;$N55,5,$K55)*10+IF(AND($F55&gt;=AB$5,$F55&lt;=AB$6),IF(AND($G55&gt;=AB$5,$G55&lt;=AB$6),5,IF($L55=1,2,1)),IF(AND($G55&gt;=AB$5,$G55&lt;=AB$6),IF($M55&gt;0,4,3),0)),IF(AND($D55&lt;=AB$6,$E55&gt;=AB$5),60,0)))</f>
        <v/>
      </c>
      <c r="AC55" s="80" t="str">
        <f>IF(OR($A55="",NOT(ISNUMBER($G55))),"",IF(AND($F55&lt;=AC$6,$G55&gt;=AC$5),IF(AC$5&gt;$N55,5,$K55)*10+IF(AND($F55&gt;=AC$5,$F55&lt;=AC$6),IF(AND($G55&gt;=AC$5,$G55&lt;=AC$6),5,IF($L55=1,2,1)),IF(AND($G55&gt;=AC$5,$G55&lt;=AC$6),IF($M55&gt;0,4,3),0)),IF(AND($D55&lt;=AC$6,$E55&gt;=AC$5),60,0)))</f>
        <v/>
      </c>
      <c r="AD55" s="80" t="str">
        <f>IF(OR($A55="",NOT(ISNUMBER($G55))),"",IF(AND($F55&lt;=AD$6,$G55&gt;=AD$5),IF(AD$5&gt;$N55,5,$K55)*10+IF(AND($F55&gt;=AD$5,$F55&lt;=AD$6),IF(AND($G55&gt;=AD$5,$G55&lt;=AD$6),5,IF($L55=1,2,1)),IF(AND($G55&gt;=AD$5,$G55&lt;=AD$6),IF($M55&gt;0,4,3),0)),IF(AND($D55&lt;=AD$6,$E55&gt;=AD$5),60,0)))</f>
        <v/>
      </c>
      <c r="AE55" s="80" t="str">
        <f>IF(OR($A55="",NOT(ISNUMBER($G55))),"",IF(AND($F55&lt;=AE$6,$G55&gt;=AE$5),IF(AE$5&gt;$N55,5,$K55)*10+IF(AND($F55&gt;=AE$5,$F55&lt;=AE$6),IF(AND($G55&gt;=AE$5,$G55&lt;=AE$6),5,IF($L55=1,2,1)),IF(AND($G55&gt;=AE$5,$G55&lt;=AE$6),IF($M55&gt;0,4,3),0)),IF(AND($D55&lt;=AE$6,$E55&gt;=AE$5),60,0)))</f>
        <v/>
      </c>
      <c r="AF55" s="80" t="str">
        <f>IF(OR($A55="",NOT(ISNUMBER($G55))),"",IF(AND($F55&lt;=AF$6,$G55&gt;=AF$5),IF(AF$5&gt;$N55,5,$K55)*10+IF(AND($F55&gt;=AF$5,$F55&lt;=AF$6),IF(AND($G55&gt;=AF$5,$G55&lt;=AF$6),5,IF($L55=1,2,1)),IF(AND($G55&gt;=AF$5,$G55&lt;=AF$6),IF($M55&gt;0,4,3),0)),IF(AND($D55&lt;=AF$6,$E55&gt;=AF$5),60,0)))</f>
        <v/>
      </c>
      <c r="AG55" s="80" t="str">
        <f>IF(OR($A55="",NOT(ISNUMBER($G55))),"",IF(AND($F55&lt;=AG$6,$G55&gt;=AG$5),IF(AG$5&gt;$N55,5,$K55)*10+IF(AND($F55&gt;=AG$5,$F55&lt;=AG$6),IF(AND($G55&gt;=AG$5,$G55&lt;=AG$6),5,IF($L55=1,2,1)),IF(AND($G55&gt;=AG$5,$G55&lt;=AG$6),IF($M55&gt;0,4,3),0)),IF(AND($D55&lt;=AG$6,$E55&gt;=AG$5),60,0)))</f>
        <v/>
      </c>
      <c r="AH55" s="80" t="str">
        <f>IF(OR($A55="",NOT(ISNUMBER($G55))),"",IF(AND($F55&lt;=AH$6,$G55&gt;=AH$5),IF(AH$5&gt;$N55,5,$K55)*10+IF(AND($F55&gt;=AH$5,$F55&lt;=AH$6),IF(AND($G55&gt;=AH$5,$G55&lt;=AH$6),5,IF($L55=1,2,1)),IF(AND($G55&gt;=AH$5,$G55&lt;=AH$6),IF($M55&gt;0,4,3),0)),IF(AND($D55&lt;=AH$6,$E55&gt;=AH$5),60,0)))</f>
        <v/>
      </c>
      <c r="AI55" s="80" t="str">
        <f>IF(OR($A55="",NOT(ISNUMBER($G55))),"",IF(AND($F55&lt;=AI$6,$G55&gt;=AI$5),IF(AI$5&gt;$N55,5,$K55)*10+IF(AND($F55&gt;=AI$5,$F55&lt;=AI$6),IF(AND($G55&gt;=AI$5,$G55&lt;=AI$6),5,IF($L55=1,2,1)),IF(AND($G55&gt;=AI$5,$G55&lt;=AI$6),IF($M55&gt;0,4,3),0)),IF(AND($D55&lt;=AI$6,$E55&gt;=AI$5),60,0)))</f>
        <v/>
      </c>
      <c r="AJ55" s="80" t="str">
        <f>IF(OR($A55="",NOT(ISNUMBER($G55))),"",IF(AND($F55&lt;=AJ$6,$G55&gt;=AJ$5),IF(AJ$5&gt;$N55,5,$K55)*10+IF(AND($F55&gt;=AJ$5,$F55&lt;=AJ$6),IF(AND($G55&gt;=AJ$5,$G55&lt;=AJ$6),5,IF($L55=1,2,1)),IF(AND($G55&gt;=AJ$5,$G55&lt;=AJ$6),IF($M55&gt;0,4,3),0)),IF(AND($D55&lt;=AJ$6,$E55&gt;=AJ$5),60,0)))</f>
        <v/>
      </c>
      <c r="AK55" s="80" t="str">
        <f>IF(OR($A55="",NOT(ISNUMBER($G55))),"",IF(AND($F55&lt;=AK$6,$G55&gt;=AK$5),IF(AK$5&gt;$N55,5,$K55)*10+IF(AND($F55&gt;=AK$5,$F55&lt;=AK$6),IF(AND($G55&gt;=AK$5,$G55&lt;=AK$6),5,IF($L55=1,2,1)),IF(AND($G55&gt;=AK$5,$G55&lt;=AK$6),IF($M55&gt;0,4,3),0)),IF(AND($D55&lt;=AK$6,$E55&gt;=AK$5),60,0)))</f>
        <v/>
      </c>
      <c r="AL55" s="80" t="str">
        <f>IF(OR($A55="",NOT(ISNUMBER($G55))),"",IF(AND($F55&lt;=AL$6,$G55&gt;=AL$5),IF(AL$5&gt;$N55,5,$K55)*10+IF(AND($F55&gt;=AL$5,$F55&lt;=AL$6),IF(AND($G55&gt;=AL$5,$G55&lt;=AL$6),5,IF($L55=1,2,1)),IF(AND($G55&gt;=AL$5,$G55&lt;=AL$6),IF($M55&gt;0,4,3),0)),IF(AND($D55&lt;=AL$6,$E55&gt;=AL$5),60,0)))</f>
        <v/>
      </c>
      <c r="AM55" s="80" t="str">
        <f>IF(OR($A55="",NOT(ISNUMBER($G55))),"",IF(AND($F55&lt;=AM$6,$G55&gt;=AM$5),IF(AM$5&gt;$N55,5,$K55)*10+IF(AND($F55&gt;=AM$5,$F55&lt;=AM$6),IF(AND($G55&gt;=AM$5,$G55&lt;=AM$6),5,IF($L55=1,2,1)),IF(AND($G55&gt;=AM$5,$G55&lt;=AM$6),IF($M55&gt;0,4,3),0)),IF(AND($D55&lt;=AM$6,$E55&gt;=AM$5),60,0)))</f>
        <v/>
      </c>
      <c r="AN55" s="80" t="str">
        <f>IF(OR($A55="",NOT(ISNUMBER($G55))),"",IF(AND($F55&lt;=AN$6,$G55&gt;=AN$5),IF(AN$5&gt;$N55,5,$K55)*10+IF(AND($F55&gt;=AN$5,$F55&lt;=AN$6),IF(AND($G55&gt;=AN$5,$G55&lt;=AN$6),5,IF($L55=1,2,1)),IF(AND($G55&gt;=AN$5,$G55&lt;=AN$6),IF($M55&gt;0,4,3),0)),IF(AND($D55&lt;=AN$6,$E55&gt;=AN$5),60,0)))</f>
        <v/>
      </c>
      <c r="AO55" s="80" t="str">
        <f>IF(OR($A55="",NOT(ISNUMBER($G55))),"",IF(AND($F55&lt;=AO$6,$G55&gt;=AO$5),IF(AO$5&gt;$N55,5,$K55)*10+IF(AND($F55&gt;=AO$5,$F55&lt;=AO$6),IF(AND($G55&gt;=AO$5,$G55&lt;=AO$6),5,IF($L55=1,2,1)),IF(AND($G55&gt;=AO$5,$G55&lt;=AO$6),IF($M55&gt;0,4,3),0)),IF(AND($D55&lt;=AO$6,$E55&gt;=AO$5),60,0)))</f>
        <v/>
      </c>
      <c r="AP55" s="80" t="str">
        <f>IF(OR($A55="",NOT(ISNUMBER($G55))),"",IF(AND($F55&lt;=AP$6,$G55&gt;=AP$5),IF(AP$5&gt;$N55,5,$K55)*10+IF(AND($F55&gt;=AP$5,$F55&lt;=AP$6),IF(AND($G55&gt;=AP$5,$G55&lt;=AP$6),5,IF($L55=1,2,1)),IF(AND($G55&gt;=AP$5,$G55&lt;=AP$6),IF($M55&gt;0,4,3),0)),IF(AND($D55&lt;=AP$6,$E55&gt;=AP$5),60,0)))</f>
        <v/>
      </c>
      <c r="AQ55" s="80" t="str">
        <f>IF(OR($A55="",NOT(ISNUMBER($G55))),"",IF(AND($F55&lt;=AQ$6,$G55&gt;=AQ$5),IF(AQ$5&gt;$N55,5,$K55)*10+IF(AND($F55&gt;=AQ$5,$F55&lt;=AQ$6),IF(AND($G55&gt;=AQ$5,$G55&lt;=AQ$6),5,IF($L55=1,2,1)),IF(AND($G55&gt;=AQ$5,$G55&lt;=AQ$6),IF($M55&gt;0,4,3),0)),IF(AND($D55&lt;=AQ$6,$E55&gt;=AQ$5),60,0)))</f>
        <v/>
      </c>
      <c r="AR55" s="80" t="str">
        <f>IF(OR($A55="",NOT(ISNUMBER($G55))),"",IF(AND($F55&lt;=AR$6,$G55&gt;=AR$5),IF(AR$5&gt;$N55,5,$K55)*10+IF(AND($F55&gt;=AR$5,$F55&lt;=AR$6),IF(AND($G55&gt;=AR$5,$G55&lt;=AR$6),5,IF($L55=1,2,1)),IF(AND($G55&gt;=AR$5,$G55&lt;=AR$6),IF($M55&gt;0,4,3),0)),IF(AND($D55&lt;=AR$6,$E55&gt;=AR$5),60,0)))</f>
        <v/>
      </c>
      <c r="AS55" s="80" t="str">
        <f>IF(OR($A55="",NOT(ISNUMBER($G55))),"",IF(AND($F55&lt;=AS$6,$G55&gt;=AS$5),IF(AS$5&gt;$N55,5,$K55)*10+IF(AND($F55&gt;=AS$5,$F55&lt;=AS$6),IF(AND($G55&gt;=AS$5,$G55&lt;=AS$6),5,IF($L55=1,2,1)),IF(AND($G55&gt;=AS$5,$G55&lt;=AS$6),IF($M55&gt;0,4,3),0)),IF(AND($D55&lt;=AS$6,$E55&gt;=AS$5),60,0)))</f>
        <v/>
      </c>
      <c r="AT55" s="80" t="str">
        <f>IF(OR($A55="",NOT(ISNUMBER($G55))),"",IF(AND($F55&lt;=AT$6,$G55&gt;=AT$5),IF(AT$5&gt;$N55,5,$K55)*10+IF(AND($F55&gt;=AT$5,$F55&lt;=AT$6),IF(AND($G55&gt;=AT$5,$G55&lt;=AT$6),5,IF($L55=1,2,1)),IF(AND($G55&gt;=AT$5,$G55&lt;=AT$6),IF($M55&gt;0,4,3),0)),IF(AND($D55&lt;=AT$6,$E55&gt;=AT$5),60,0)))</f>
        <v/>
      </c>
      <c r="AU55" s="80" t="str">
        <f>IF(OR($A55="",NOT(ISNUMBER($G55))),"",IF(AND($F55&lt;=AU$6,$G55&gt;=AU$5),IF(AU$5&gt;$N55,5,$K55)*10+IF(AND($F55&gt;=AU$5,$F55&lt;=AU$6),IF(AND($G55&gt;=AU$5,$G55&lt;=AU$6),5,IF($L55=1,2,1)),IF(AND($G55&gt;=AU$5,$G55&lt;=AU$6),IF($M55&gt;0,4,3),0)),IF(AND($D55&lt;=AU$6,$E55&gt;=AU$5),60,0)))</f>
        <v/>
      </c>
      <c r="AV55" s="80" t="str">
        <f>IF(OR($A55="",NOT(ISNUMBER($G55))),"",IF(AND($F55&lt;=AV$6,$G55&gt;=AV$5),IF(AV$5&gt;$N55,5,$K55)*10+IF(AND($F55&gt;=AV$5,$F55&lt;=AV$6),IF(AND($G55&gt;=AV$5,$G55&lt;=AV$6),5,IF($L55=1,2,1)),IF(AND($G55&gt;=AV$5,$G55&lt;=AV$6),IF($M55&gt;0,4,3),0)),IF(AND($D55&lt;=AV$6,$E55&gt;=AV$5),60,0)))</f>
        <v/>
      </c>
      <c r="AW55" s="80" t="str">
        <f>IF(OR($A55="",NOT(ISNUMBER($G55))),"",IF(AND($F55&lt;=AW$6,$G55&gt;=AW$5),IF(AW$5&gt;$N55,5,$K55)*10+IF(AND($F55&gt;=AW$5,$F55&lt;=AW$6),IF(AND($G55&gt;=AW$5,$G55&lt;=AW$6),5,IF($L55=1,2,1)),IF(AND($G55&gt;=AW$5,$G55&lt;=AW$6),IF($M55&gt;0,4,3),0)),IF(AND($D55&lt;=AW$6,$E55&gt;=AW$5),60,0)))</f>
        <v/>
      </c>
      <c r="AX55" s="80" t="str">
        <f>IF(OR($A55="",NOT(ISNUMBER($G55))),"",IF(AND($F55&lt;=AX$6,$G55&gt;=AX$5),IF(AX$5&gt;$N55,5,$K55)*10+IF(AND($F55&gt;=AX$5,$F55&lt;=AX$6),IF(AND($G55&gt;=AX$5,$G55&lt;=AX$6),5,IF($L55=1,2,1)),IF(AND($G55&gt;=AX$5,$G55&lt;=AX$6),IF($M55&gt;0,4,3),0)),IF(AND($D55&lt;=AX$6,$E55&gt;=AX$5),60,0)))</f>
        <v/>
      </c>
      <c r="AY55" s="80" t="str">
        <f>IF(OR($A55="",NOT(ISNUMBER($G55))),"",IF(AND($F55&lt;=AY$6,$G55&gt;=AY$5),IF(AY$5&gt;$N55,5,$K55)*10+IF(AND($F55&gt;=AY$5,$F55&lt;=AY$6),IF(AND($G55&gt;=AY$5,$G55&lt;=AY$6),5,IF($L55=1,2,1)),IF(AND($G55&gt;=AY$5,$G55&lt;=AY$6),IF($M55&gt;0,4,3),0)),IF(AND($D55&lt;=AY$6,$E55&gt;=AY$5),60,0)))</f>
        <v/>
      </c>
      <c r="AZ55" s="80" t="str">
        <f>IF(OR($A55="",NOT(ISNUMBER($G55))),"",IF(AND($F55&lt;=AZ$6,$G55&gt;=AZ$5),IF(AZ$5&gt;$N55,5,$K55)*10+IF(AND($F55&gt;=AZ$5,$F55&lt;=AZ$6),IF(AND($G55&gt;=AZ$5,$G55&lt;=AZ$6),5,IF($L55=1,2,1)),IF(AND($G55&gt;=AZ$5,$G55&lt;=AZ$6),IF($M55&gt;0,4,3),0)),IF(AND($D55&lt;=AZ$6,$E55&gt;=AZ$5),60,0)))</f>
        <v/>
      </c>
      <c r="BA55" s="80" t="str">
        <f>IF(OR($A55="",NOT(ISNUMBER($G55))),"",IF(AND($F55&lt;=BA$6,$G55&gt;=BA$5),IF(BA$5&gt;$N55,5,$K55)*10+IF(AND($F55&gt;=BA$5,$F55&lt;=BA$6),IF(AND($G55&gt;=BA$5,$G55&lt;=BA$6),5,IF($L55=1,2,1)),IF(AND($G55&gt;=BA$5,$G55&lt;=BA$6),IF($M55&gt;0,4,3),0)),IF(AND($D55&lt;=BA$6,$E55&gt;=BA$5),60,0)))</f>
        <v/>
      </c>
      <c r="BB55" s="80" t="str">
        <f>IF(OR($A55="",NOT(ISNUMBER($G55))),"",IF(AND($F55&lt;=BB$6,$G55&gt;=BB$5),IF(BB$5&gt;$N55,5,$K55)*10+IF(AND($F55&gt;=BB$5,$F55&lt;=BB$6),IF(AND($G55&gt;=BB$5,$G55&lt;=BB$6),5,IF($L55=1,2,1)),IF(AND($G55&gt;=BB$5,$G55&lt;=BB$6),IF($M55&gt;0,4,3),0)),IF(AND($D55&lt;=BB$6,$E55&gt;=BB$5),60,0)))</f>
        <v/>
      </c>
      <c r="BC55" s="80" t="str">
        <f>IF(OR($A55="",NOT(ISNUMBER($G55))),"",IF(AND($F55&lt;=BC$6,$G55&gt;=BC$5),IF(BC$5&gt;$N55,5,$K55)*10+IF(AND($F55&gt;=BC$5,$F55&lt;=BC$6),IF(AND($G55&gt;=BC$5,$G55&lt;=BC$6),5,IF($L55=1,2,1)),IF(AND($G55&gt;=BC$5,$G55&lt;=BC$6),IF($M55&gt;0,4,3),0)),IF(AND($D55&lt;=BC$6,$E55&gt;=BC$5),60,0)))</f>
        <v/>
      </c>
      <c r="BD55" s="80" t="str">
        <f>IF(OR($A55="",NOT(ISNUMBER($G55))),"",IF(AND($F55&lt;=BD$6,$G55&gt;=BD$5),IF(BD$5&gt;$N55,5,$K55)*10+IF(AND($F55&gt;=BD$5,$F55&lt;=BD$6),IF(AND($G55&gt;=BD$5,$G55&lt;=BD$6),5,IF($L55=1,2,1)),IF(AND($G55&gt;=BD$5,$G55&lt;=BD$6),IF($M55&gt;0,4,3),0)),IF(AND($D55&lt;=BD$6,$E55&gt;=BD$5),60,0)))</f>
        <v/>
      </c>
      <c r="BE55" s="80" t="str">
        <f>IF(OR($A55="",NOT(ISNUMBER($G55))),"",IF(AND($F55&lt;=BE$6,$G55&gt;=BE$5),IF(BE$5&gt;$N55,5,$K55)*10+IF(AND($F55&gt;=BE$5,$F55&lt;=BE$6),IF(AND($G55&gt;=BE$5,$G55&lt;=BE$6),5,IF($L55=1,2,1)),IF(AND($G55&gt;=BE$5,$G55&lt;=BE$6),IF($M55&gt;0,4,3),0)),IF(AND($D55&lt;=BE$6,$E55&gt;=BE$5),60,0)))</f>
        <v/>
      </c>
      <c r="BF55" s="80" t="str">
        <f>IF(OR($A55="",NOT(ISNUMBER($G55))),"",IF(AND($F55&lt;=BF$6,$G55&gt;=BF$5),IF(BF$5&gt;$N55,5,$K55)*10+IF(AND($F55&gt;=BF$5,$F55&lt;=BF$6),IF(AND($G55&gt;=BF$5,$G55&lt;=BF$6),5,IF($L55=1,2,1)),IF(AND($G55&gt;=BF$5,$G55&lt;=BF$6),IF($M55&gt;0,4,3),0)),IF(AND($D55&lt;=BF$6,$E55&gt;=BF$5),60,0)))</f>
        <v/>
      </c>
      <c r="BG55" s="80" t="str">
        <f>IF(OR($A55="",NOT(ISNUMBER($G55))),"",IF(AND($F55&lt;=BG$6,$G55&gt;=BG$5),IF(BG$5&gt;$N55,5,$K55)*10+IF(AND($F55&gt;=BG$5,$F55&lt;=BG$6),IF(AND($G55&gt;=BG$5,$G55&lt;=BG$6),5,IF($L55=1,2,1)),IF(AND($G55&gt;=BG$5,$G55&lt;=BG$6),IF($M55&gt;0,4,3),0)),IF(AND($D55&lt;=BG$6,$E55&gt;=BG$5),60,0)))</f>
        <v/>
      </c>
      <c r="BH55" s="80" t="str">
        <f>IF(OR($A55="",NOT(ISNUMBER($G55))),"",IF(AND($F55&lt;=BH$6,$G55&gt;=BH$5),IF(BH$5&gt;$N55,5,$K55)*10+IF(AND($F55&gt;=BH$5,$F55&lt;=BH$6),IF(AND($G55&gt;=BH$5,$G55&lt;=BH$6),5,IF($L55=1,2,1)),IF(AND($G55&gt;=BH$5,$G55&lt;=BH$6),IF($M55&gt;0,4,3),0)),IF(AND($D55&lt;=BH$6,$E55&gt;=BH$5),60,0)))</f>
        <v/>
      </c>
      <c r="BI55" s="80" t="str">
        <f>IF(OR($A55="",NOT(ISNUMBER($G55))),"",IF(AND($F55&lt;=BI$6,$G55&gt;=BI$5),IF(BI$5&gt;$N55,5,$K55)*10+IF(AND($F55&gt;=BI$5,$F55&lt;=BI$6),IF(AND($G55&gt;=BI$5,$G55&lt;=BI$6),5,IF($L55=1,2,1)),IF(AND($G55&gt;=BI$5,$G55&lt;=BI$6),IF($M55&gt;0,4,3),0)),IF(AND($D55&lt;=BI$6,$E55&gt;=BI$5),60,0)))</f>
        <v/>
      </c>
      <c r="BJ55" s="80" t="str">
        <f>IF(OR($A55="",NOT(ISNUMBER($G55))),"",IF(AND($F55&lt;=BJ$6,$G55&gt;=BJ$5),IF(BJ$5&gt;$N55,5,$K55)*10+IF(AND($F55&gt;=BJ$5,$F55&lt;=BJ$6),IF(AND($G55&gt;=BJ$5,$G55&lt;=BJ$6),5,IF($L55=1,2,1)),IF(AND($G55&gt;=BJ$5,$G55&lt;=BJ$6),IF($M55&gt;0,4,3),0)),IF(AND($D55&lt;=BJ$6,$E55&gt;=BJ$5),60,0)))</f>
        <v/>
      </c>
      <c r="BK55" s="80" t="str">
        <f>IF(OR($A55="",NOT(ISNUMBER($G55))),"",IF(AND($F55&lt;=BK$6,$G55&gt;=BK$5),IF(BK$5&gt;$N55,5,$K55)*10+IF(AND($F55&gt;=BK$5,$F55&lt;=BK$6),IF(AND($G55&gt;=BK$5,$G55&lt;=BK$6),5,IF($L55=1,2,1)),IF(AND($G55&gt;=BK$5,$G55&lt;=BK$6),IF($M55&gt;0,4,3),0)),IF(AND($D55&lt;=BK$6,$E55&gt;=BK$5),60,0)))</f>
        <v/>
      </c>
      <c r="BL55" s="80" t="str">
        <f>IF(OR($A55="",NOT(ISNUMBER($G55))),"",IF(AND($F55&lt;=BL$6,$G55&gt;=BL$5),IF(BL$5&gt;$N55,5,$K55)*10+IF(AND($F55&gt;=BL$5,$F55&lt;=BL$6),IF(AND($G55&gt;=BL$5,$G55&lt;=BL$6),5,IF($L55=1,2,1)),IF(AND($G55&gt;=BL$5,$G55&lt;=BL$6),IF($M55&gt;0,4,3),0)),IF(AND($D55&lt;=BL$6,$E55&gt;=BL$5),60,0)))</f>
        <v/>
      </c>
      <c r="BM55" s="80" t="str">
        <f>IF(OR($A55="",NOT(ISNUMBER($G55))),"",IF(AND($F55&lt;=BM$6,$G55&gt;=BM$5),IF(BM$5&gt;$N55,5,$K55)*10+IF(AND($F55&gt;=BM$5,$F55&lt;=BM$6),IF(AND($G55&gt;=BM$5,$G55&lt;=BM$6),5,IF($L55=1,2,1)),IF(AND($G55&gt;=BM$5,$G55&lt;=BM$6),IF($M55&gt;0,4,3),0)),IF(AND($D55&lt;=BM$6,$E55&gt;=BM$5),60,0)))</f>
        <v/>
      </c>
      <c r="BN55" s="80" t="str">
        <f>IF(OR($A55="",NOT(ISNUMBER($G55))),"",IF(AND($F55&lt;=BN$6,$G55&gt;=BN$5),IF(BN$5&gt;$N55,5,$K55)*10+IF(AND($F55&gt;=BN$5,$F55&lt;=BN$6),IF(AND($G55&gt;=BN$5,$G55&lt;=BN$6),5,IF($L55=1,2,1)),IF(AND($G55&gt;=BN$5,$G55&lt;=BN$6),IF($M55&gt;0,4,3),0)),IF(AND($D55&lt;=BN$6,$E55&gt;=BN$5),60,0)))</f>
        <v/>
      </c>
      <c r="BO55" s="80" t="str">
        <f>IF(OR($A55="",NOT(ISNUMBER($G55))),"",IF(AND($F55&lt;=BO$6,$G55&gt;=BO$5),IF(BO$5&gt;$N55,5,$K55)*10+IF(AND($F55&gt;=BO$5,$F55&lt;=BO$6),IF(AND($G55&gt;=BO$5,$G55&lt;=BO$6),5,IF($L55=1,2,1)),IF(AND($G55&gt;=BO$5,$G55&lt;=BO$6),IF($M55&gt;0,4,3),0)),IF(AND($D55&lt;=BO$6,$E55&gt;=BO$5),60,0)))</f>
        <v/>
      </c>
      <c r="BP55" s="80" t="str">
        <f>IF(OR($A55="",NOT(ISNUMBER($G55))),"",IF(AND($F55&lt;=BP$6,$G55&gt;=BP$5),IF(BP$5&gt;$N55,5,$K55)*10+IF(AND($F55&gt;=BP$5,$F55&lt;=BP$6),IF(AND($G55&gt;=BP$5,$G55&lt;=BP$6),5,IF($L55=1,2,1)),IF(AND($G55&gt;=BP$5,$G55&lt;=BP$6),IF($M55&gt;0,4,3),0)),IF(AND($D55&lt;=BP$6,$E55&gt;=BP$5),60,0)))</f>
        <v/>
      </c>
      <c r="BQ55" s="80" t="str">
        <f>IF(OR($A55="",NOT(ISNUMBER($G55))),"",IF(AND($F55&lt;=BQ$6,$G55&gt;=BQ$5),IF(BQ$5&gt;$N55,5,$K55)*10+IF(AND($F55&gt;=BQ$5,$F55&lt;=BQ$6),IF(AND($G55&gt;=BQ$5,$G55&lt;=BQ$6),5,IF($L55=1,2,1)),IF(AND($G55&gt;=BQ$5,$G55&lt;=BQ$6),IF($M55&gt;0,4,3),0)),IF(AND($D55&lt;=BQ$6,$E55&gt;=BQ$5),60,0)))</f>
        <v/>
      </c>
      <c r="BR55" s="80" t="str">
        <f>IF(OR($A55="",NOT(ISNUMBER($G55))),"",IF(AND($F55&lt;=BR$6,$G55&gt;=BR$5),IF(BR$5&gt;$N55,5,$K55)*10+IF(AND($F55&gt;=BR$5,$F55&lt;=BR$6),IF(AND($G55&gt;=BR$5,$G55&lt;=BR$6),5,IF($L55=1,2,1)),IF(AND($G55&gt;=BR$5,$G55&lt;=BR$6),IF($M55&gt;0,4,3),0)),IF(AND($D55&lt;=BR$6,$E55&gt;=BR$5),60,0)))</f>
        <v/>
      </c>
      <c r="BS55" s="80" t="str">
        <f>IF(OR($A55="",NOT(ISNUMBER($G55))),"",IF(AND($F55&lt;=BS$6,$G55&gt;=BS$5),IF(BS$5&gt;$N55,5,$K55)*10+IF(AND($F55&gt;=BS$5,$F55&lt;=BS$6),IF(AND($G55&gt;=BS$5,$G55&lt;=BS$6),5,IF($L55=1,2,1)),IF(AND($G55&gt;=BS$5,$G55&lt;=BS$6),IF($M55&gt;0,4,3),0)),IF(AND($D55&lt;=BS$6,$E55&gt;=BS$5),60,0)))</f>
        <v/>
      </c>
      <c r="BT55" s="80" t="str">
        <f>IF(OR($A55="",NOT(ISNUMBER($G55))),"",IF(AND($F55&lt;=BT$6,$G55&gt;=BT$5),IF(BT$5&gt;$N55,5,$K55)*10+IF(AND($F55&gt;=BT$5,$F55&lt;=BT$6),IF(AND($G55&gt;=BT$5,$G55&lt;=BT$6),5,IF($L55=1,2,1)),IF(AND($G55&gt;=BT$5,$G55&lt;=BT$6),IF($M55&gt;0,4,3),0)),IF(AND($D55&lt;=BT$6,$E55&gt;=BT$5),60,0)))</f>
        <v/>
      </c>
      <c r="BU55" s="80" t="str">
        <f>IF(OR($A55="",NOT(ISNUMBER($G55))),"",IF(AND($F55&lt;=BU$6,$G55&gt;=BU$5),IF(BU$5&gt;$N55,5,$K55)*10+IF(AND($F55&gt;=BU$5,$F55&lt;=BU$6),IF(AND($G55&gt;=BU$5,$G55&lt;=BU$6),5,IF($L55=1,2,1)),IF(AND($G55&gt;=BU$5,$G55&lt;=BU$6),IF($M55&gt;0,4,3),0)),IF(AND($D55&lt;=BU$6,$E55&gt;=BU$5),60,0)))</f>
        <v/>
      </c>
      <c r="BV55" s="80" t="str">
        <f>IF(OR($A55="",NOT(ISNUMBER($G55))),"",IF(AND($F55&lt;=BV$6,$G55&gt;=BV$5),IF(BV$5&gt;$N55,5,$K55)*10+IF(AND($F55&gt;=BV$5,$F55&lt;=BV$6),IF(AND($G55&gt;=BV$5,$G55&lt;=BV$6),5,IF($L55=1,2,1)),IF(AND($G55&gt;=BV$5,$G55&lt;=BV$6),IF($M55&gt;0,4,3),0)),IF(AND($D55&lt;=BV$6,$E55&gt;=BV$5),60,0)))</f>
        <v/>
      </c>
      <c r="BW55" s="80" t="str">
        <f>IF(OR($A55="",NOT(ISNUMBER($G55))),"",IF(AND($F55&lt;=BW$6,$G55&gt;=BW$5),IF(BW$5&gt;$N55,5,$K55)*10+IF(AND($F55&gt;=BW$5,$F55&lt;=BW$6),IF(AND($G55&gt;=BW$5,$G55&lt;=BW$6),5,IF($L55=1,2,1)),IF(AND($G55&gt;=BW$5,$G55&lt;=BW$6),IF($M55&gt;0,4,3),0)),IF(AND($D55&lt;=BW$6,$E55&gt;=BW$5),60,0)))</f>
        <v/>
      </c>
      <c r="BX55" s="80" t="str">
        <f>IF(OR($A55="",NOT(ISNUMBER($G55))),"",IF(AND($F55&lt;=BX$6,$G55&gt;=BX$5),IF(BX$5&gt;$N55,5,$K55)*10+IF(AND($F55&gt;=BX$5,$F55&lt;=BX$6),IF(AND($G55&gt;=BX$5,$G55&lt;=BX$6),5,IF($L55=1,2,1)),IF(AND($G55&gt;=BX$5,$G55&lt;=BX$6),IF($M55&gt;0,4,3),0)),IF(AND($D55&lt;=BX$6,$E55&gt;=BX$5),60,0)))</f>
        <v/>
      </c>
      <c r="BY55" s="80" t="str">
        <f>IF(OR($A55="",NOT(ISNUMBER($G55))),"",IF(AND($F55&lt;=BY$6,$G55&gt;=BY$5),IF(BY$5&gt;$N55,5,$K55)*10+IF(AND($F55&gt;=BY$5,$F55&lt;=BY$6),IF(AND($G55&gt;=BY$5,$G55&lt;=BY$6),5,IF($L55=1,2,1)),IF(AND($G55&gt;=BY$5,$G55&lt;=BY$6),IF($M55&gt;0,4,3),0)),IF(AND($D55&lt;=BY$6,$E55&gt;=BY$5),60,0)))</f>
        <v/>
      </c>
      <c r="BZ55" s="80" t="str">
        <f>IF(OR($A55="",NOT(ISNUMBER($G55))),"",IF(AND($F55&lt;=BZ$6,$G55&gt;=BZ$5),IF(BZ$5&gt;$N55,5,$K55)*10+IF(AND($F55&gt;=BZ$5,$F55&lt;=BZ$6),IF(AND($G55&gt;=BZ$5,$G55&lt;=BZ$6),5,IF($L55=1,2,1)),IF(AND($G55&gt;=BZ$5,$G55&lt;=BZ$6),IF($M55&gt;0,4,3),0)),IF(AND($D55&lt;=BZ$6,$E55&gt;=BZ$5),60,0)))</f>
        <v/>
      </c>
      <c r="CA55" s="80" t="str">
        <f>IF(OR($A55="",NOT(ISNUMBER($G55))),"",IF(AND($F55&lt;=CA$6,$G55&gt;=CA$5),IF(CA$5&gt;$N55,5,$K55)*10+IF(AND($F55&gt;=CA$5,$F55&lt;=CA$6),IF(AND($G55&gt;=CA$5,$G55&lt;=CA$6),5,IF($L55=1,2,1)),IF(AND($G55&gt;=CA$5,$G55&lt;=CA$6),IF($M55&gt;0,4,3),0)),IF(AND($D55&lt;=CA$6,$E55&gt;=CA$5),60,0)))</f>
        <v/>
      </c>
      <c r="CB55" s="80" t="str">
        <f>IF(OR($A55="",NOT(ISNUMBER($G55))),"",IF(AND($F55&lt;=CB$6,$G55&gt;=CB$5),IF(CB$5&gt;$N55,5,$K55)*10+IF(AND($F55&gt;=CB$5,$F55&lt;=CB$6),IF(AND($G55&gt;=CB$5,$G55&lt;=CB$6),5,IF($L55=1,2,1)),IF(AND($G55&gt;=CB$5,$G55&lt;=CB$6),IF($M55&gt;0,4,3),0)),IF(AND($D55&lt;=CB$6,$E55&gt;=CB$5),60,0)))</f>
        <v/>
      </c>
      <c r="CC55" s="80" t="str">
        <f>IF(OR($A55="",NOT(ISNUMBER($G55))),"",IF(AND($F55&lt;=CC$6,$G55&gt;=CC$5),IF(CC$5&gt;$N55,5,$K55)*10+IF(AND($F55&gt;=CC$5,$F55&lt;=CC$6),IF(AND($G55&gt;=CC$5,$G55&lt;=CC$6),5,IF($L55=1,2,1)),IF(AND($G55&gt;=CC$5,$G55&lt;=CC$6),IF($M55&gt;0,4,3),0)),IF(AND($D55&lt;=CC$6,$E55&gt;=CC$5),60,0)))</f>
        <v/>
      </c>
      <c r="CD55" s="80" t="str">
        <f>IF(OR($A55="",NOT(ISNUMBER($G55))),"",IF(AND($F55&lt;=CD$6,$G55&gt;=CD$5),IF(CD$5&gt;$N55,5,$K55)*10+IF(AND($F55&gt;=CD$5,$F55&lt;=CD$6),IF(AND($G55&gt;=CD$5,$G55&lt;=CD$6),5,IF($L55=1,2,1)),IF(AND($G55&gt;=CD$5,$G55&lt;=CD$6),IF($M55&gt;0,4,3),0)),IF(AND($D55&lt;=CD$6,$E55&gt;=CD$5),60,0)))</f>
        <v/>
      </c>
      <c r="CE55" s="80" t="str">
        <f>IF(OR($A55="",NOT(ISNUMBER($G55))),"",IF(AND($F55&lt;=CE$6,$G55&gt;=CE$5),IF(CE$5&gt;$N55,5,$K55)*10+IF(AND($F55&gt;=CE$5,$F55&lt;=CE$6),IF(AND($G55&gt;=CE$5,$G55&lt;=CE$6),5,IF($L55=1,2,1)),IF(AND($G55&gt;=CE$5,$G55&lt;=CE$6),IF($M55&gt;0,4,3),0)),IF(AND($D55&lt;=CE$6,$E55&gt;=CE$5),60,0)))</f>
        <v/>
      </c>
      <c r="CF55" s="80" t="str">
        <f>IF(OR($A55="",NOT(ISNUMBER($G55))),"",IF(AND($F55&lt;=CF$6,$G55&gt;=CF$5),IF(CF$5&gt;$N55,5,$K55)*10+IF(AND($F55&gt;=CF$5,$F55&lt;=CF$6),IF(AND($G55&gt;=CF$5,$G55&lt;=CF$6),5,IF($L55=1,2,1)),IF(AND($G55&gt;=CF$5,$G55&lt;=CF$6),IF($M55&gt;0,4,3),0)),IF(AND($D55&lt;=CF$6,$E55&gt;=CF$5),60,0)))</f>
        <v/>
      </c>
      <c r="CG55" s="80" t="str">
        <f>IF(OR($A55="",NOT(ISNUMBER($G55))),"",IF(AND($F55&lt;=CG$6,$G55&gt;=CG$5),IF(CG$5&gt;$N55,5,$K55)*10+IF(AND($F55&gt;=CG$5,$F55&lt;=CG$6),IF(AND($G55&gt;=CG$5,$G55&lt;=CG$6),5,IF($L55=1,2,1)),IF(AND($G55&gt;=CG$5,$G55&lt;=CG$6),IF($M55&gt;0,4,3),0)),IF(AND($D55&lt;=CG$6,$E55&gt;=CG$5),60,0)))</f>
        <v/>
      </c>
      <c r="CH55" s="80" t="str">
        <f>IF(OR($A55="",NOT(ISNUMBER($G55))),"",IF(AND($F55&lt;=CH$6,$G55&gt;=CH$5),IF(CH$5&gt;$N55,5,$K55)*10+IF(AND($F55&gt;=CH$5,$F55&lt;=CH$6),IF(AND($G55&gt;=CH$5,$G55&lt;=CH$6),5,IF($L55=1,2,1)),IF(AND($G55&gt;=CH$5,$G55&lt;=CH$6),IF($M55&gt;0,4,3),0)),IF(AND($D55&lt;=CH$6,$E55&gt;=CH$5),60,0)))</f>
        <v/>
      </c>
      <c r="CI55" s="80" t="str">
        <f>IF(OR($A55="",NOT(ISNUMBER($G55))),"",IF(AND($F55&lt;=CI$6,$G55&gt;=CI$5),IF(CI$5&gt;$N55,5,$K55)*10+IF(AND($F55&gt;=CI$5,$F55&lt;=CI$6),IF(AND($G55&gt;=CI$5,$G55&lt;=CI$6),5,IF($L55=1,2,1)),IF(AND($G55&gt;=CI$5,$G55&lt;=CI$6),IF($M55&gt;0,4,3),0)),IF(AND($D55&lt;=CI$6,$E55&gt;=CI$5),60,0)))</f>
        <v/>
      </c>
      <c r="CJ55" s="80" t="str">
        <f>IF(OR($A55="",NOT(ISNUMBER($G55))),"",IF(AND($F55&lt;=CJ$6,$G55&gt;=CJ$5),IF(CJ$5&gt;$N55,5,$K55)*10+IF(AND($F55&gt;=CJ$5,$F55&lt;=CJ$6),IF(AND($G55&gt;=CJ$5,$G55&lt;=CJ$6),5,IF($L55=1,2,1)),IF(AND($G55&gt;=CJ$5,$G55&lt;=CJ$6),IF($M55&gt;0,4,3),0)),IF(AND($D55&lt;=CJ$6,$E55&gt;=CJ$5),60,0)))</f>
        <v/>
      </c>
      <c r="CK55" s="80" t="str">
        <f>IF(OR($A55="",NOT(ISNUMBER($G55))),"",IF(AND($F55&lt;=CK$6,$G55&gt;=CK$5),IF(CK$5&gt;$N55,5,$K55)*10+IF(AND($F55&gt;=CK$5,$F55&lt;=CK$6),IF(AND($G55&gt;=CK$5,$G55&lt;=CK$6),5,IF($L55=1,2,1)),IF(AND($G55&gt;=CK$5,$G55&lt;=CK$6),IF($M55&gt;0,4,3),0)),IF(AND($D55&lt;=CK$6,$E55&gt;=CK$5),60,0)))</f>
        <v/>
      </c>
      <c r="CL55" s="80" t="str">
        <f>IF(OR($A55="",NOT(ISNUMBER($G55))),"",IF(AND($F55&lt;=CL$6,$G55&gt;=CL$5),IF(CL$5&gt;$N55,5,$K55)*10+IF(AND($F55&gt;=CL$5,$F55&lt;=CL$6),IF(AND($G55&gt;=CL$5,$G55&lt;=CL$6),5,IF($L55=1,2,1)),IF(AND($G55&gt;=CL$5,$G55&lt;=CL$6),IF($M55&gt;0,4,3),0)),IF(AND($D55&lt;=CL$6,$E55&gt;=CL$5),60,0)))</f>
        <v/>
      </c>
      <c r="CM55" s="80" t="str">
        <f>IF(OR($A55="",NOT(ISNUMBER($G55))),"",IF(AND($F55&lt;=CM$6,$G55&gt;=CM$5),IF(CM$5&gt;$N55,5,$K55)*10+IF(AND($F55&gt;=CM$5,$F55&lt;=CM$6),IF(AND($G55&gt;=CM$5,$G55&lt;=CM$6),5,IF($L55=1,2,1)),IF(AND($G55&gt;=CM$5,$G55&lt;=CM$6),IF($M55&gt;0,4,3),0)),IF(AND($D55&lt;=CM$6,$E55&gt;=CM$5),60,0)))</f>
        <v/>
      </c>
      <c r="CN55" s="80" t="str">
        <f>IF(OR($A55="",NOT(ISNUMBER($G55))),"",IF(AND($F55&lt;=CN$6,$G55&gt;=CN$5),IF(CN$5&gt;$N55,5,$K55)*10+IF(AND($F55&gt;=CN$5,$F55&lt;=CN$6),IF(AND($G55&gt;=CN$5,$G55&lt;=CN$6),5,IF($L55=1,2,1)),IF(AND($G55&gt;=CN$5,$G55&lt;=CN$6),IF($M55&gt;0,4,3),0)),IF(AND($D55&lt;=CN$6,$E55&gt;=CN$5),60,0)))</f>
        <v/>
      </c>
      <c r="CO55" s="80" t="str">
        <f>IF(OR($A55="",NOT(ISNUMBER($G55))),"",IF(AND($F55&lt;=CO$6,$G55&gt;=CO$5),IF(CO$5&gt;$N55,5,$K55)*10+IF(AND($F55&gt;=CO$5,$F55&lt;=CO$6),IF(AND($G55&gt;=CO$5,$G55&lt;=CO$6),5,IF($L55=1,2,1)),IF(AND($G55&gt;=CO$5,$G55&lt;=CO$6),IF($M55&gt;0,4,3),0)),IF(AND($D55&lt;=CO$6,$E55&gt;=CO$5),60,0)))</f>
        <v/>
      </c>
      <c r="CP55" s="80" t="str">
        <f>IF(OR($A55="",NOT(ISNUMBER($G55))),"",IF(AND($F55&lt;=CP$6,$G55&gt;=CP$5),IF(CP$5&gt;$N55,5,$K55)*10+IF(AND($F55&gt;=CP$5,$F55&lt;=CP$6),IF(AND($G55&gt;=CP$5,$G55&lt;=CP$6),5,IF($L55=1,2,1)),IF(AND($G55&gt;=CP$5,$G55&lt;=CP$6),IF($M55&gt;0,4,3),0)),IF(AND($D55&lt;=CP$6,$E55&gt;=CP$5),60,0)))</f>
        <v/>
      </c>
      <c r="CQ55" s="80" t="str">
        <f>IF(OR($A55="",NOT(ISNUMBER($G55))),"",IF(AND($F55&lt;=CQ$6,$G55&gt;=CQ$5),IF(CQ$5&gt;$N55,5,$K55)*10+IF(AND($F55&gt;=CQ$5,$F55&lt;=CQ$6),IF(AND($G55&gt;=CQ$5,$G55&lt;=CQ$6),5,IF($L55=1,2,1)),IF(AND($G55&gt;=CQ$5,$G55&lt;=CQ$6),IF($M55&gt;0,4,3),0)),IF(AND($D55&lt;=CQ$6,$E55&gt;=CQ$5),60,0)))</f>
        <v/>
      </c>
      <c r="CR55" s="80" t="str">
        <f>IF(OR($A55="",NOT(ISNUMBER($G55))),"",IF(AND($F55&lt;=CR$6,$G55&gt;=CR$5),IF(CR$5&gt;$N55,5,$K55)*10+IF(AND($F55&gt;=CR$5,$F55&lt;=CR$6),IF(AND($G55&gt;=CR$5,$G55&lt;=CR$6),5,IF($L55=1,2,1)),IF(AND($G55&gt;=CR$5,$G55&lt;=CR$6),IF($M55&gt;0,4,3),0)),IF(AND($D55&lt;=CR$6,$E55&gt;=CR$5),60,0)))</f>
        <v/>
      </c>
      <c r="CS55" s="80" t="str">
        <f>IF(OR($A55="",NOT(ISNUMBER($G55))),"",IF(AND($F55&lt;=CS$6,$G55&gt;=CS$5),IF(CS$5&gt;$N55,5,$K55)*10+IF(AND($F55&gt;=CS$5,$F55&lt;=CS$6),IF(AND($G55&gt;=CS$5,$G55&lt;=CS$6),5,IF($L55=1,2,1)),IF(AND($G55&gt;=CS$5,$G55&lt;=CS$6),IF($M55&gt;0,4,3),0)),IF(AND($D55&lt;=CS$6,$E55&gt;=CS$5),60,0)))</f>
        <v/>
      </c>
      <c r="CT55" s="80" t="str">
        <f>IF(OR($A55="",NOT(ISNUMBER($G55))),"",IF(AND($F55&lt;=CT$6,$G55&gt;=CT$5),IF(CT$5&gt;$N55,5,$K55)*10+IF(AND($F55&gt;=CT$5,$F55&lt;=CT$6),IF(AND($G55&gt;=CT$5,$G55&lt;=CT$6),5,IF($L55=1,2,1)),IF(AND($G55&gt;=CT$5,$G55&lt;=CT$6),IF($M55&gt;0,4,3),0)),IF(AND($D55&lt;=CT$6,$E55&gt;=CT$5),60,0)))</f>
        <v/>
      </c>
      <c r="CU55" s="80" t="str">
        <f>IF(OR($A55="",NOT(ISNUMBER($G55))),"",IF(AND($F55&lt;=CU$6,$G55&gt;=CU$5),IF(CU$5&gt;$N55,5,$K55)*10+IF(AND($F55&gt;=CU$5,$F55&lt;=CU$6),IF(AND($G55&gt;=CU$5,$G55&lt;=CU$6),5,IF($L55=1,2,1)),IF(AND($G55&gt;=CU$5,$G55&lt;=CU$6),IF($M55&gt;0,4,3),0)),IF(AND($D55&lt;=CU$6,$E55&gt;=CU$5),60,0)))</f>
        <v/>
      </c>
      <c r="CV55" s="80" t="str">
        <f>IF(OR($A55="",NOT(ISNUMBER($G55))),"",IF(AND($F55&lt;=CV$6,$G55&gt;=CV$5),IF(CV$5&gt;$N55,5,$K55)*10+IF(AND($F55&gt;=CV$5,$F55&lt;=CV$6),IF(AND($G55&gt;=CV$5,$G55&lt;=CV$6),5,IF($L55=1,2,1)),IF(AND($G55&gt;=CV$5,$G55&lt;=CV$6),IF($M55&gt;0,4,3),0)),IF(AND($D55&lt;=CV$6,$E55&gt;=CV$5),60,0)))</f>
        <v/>
      </c>
      <c r="CW55" s="80" t="str">
        <f>IF(OR($A55="",NOT(ISNUMBER($G55))),"",IF(AND($F55&lt;=CW$6,$G55&gt;=CW$5),IF(CW$5&gt;$N55,5,$K55)*10+IF(AND($F55&gt;=CW$5,$F55&lt;=CW$6),IF(AND($G55&gt;=CW$5,$G55&lt;=CW$6),5,IF($L55=1,2,1)),IF(AND($G55&gt;=CW$5,$G55&lt;=CW$6),IF($M55&gt;0,4,3),0)),IF(AND($D55&lt;=CW$6,$E55&gt;=CW$5),60,0)))</f>
        <v/>
      </c>
      <c r="CX55" s="80" t="str">
        <f>IF(OR($A55="",NOT(ISNUMBER($G55))),"",IF(AND($F55&lt;=CX$6,$G55&gt;=CX$5),IF(CX$5&gt;$N55,5,$K55)*10+IF(AND($F55&gt;=CX$5,$F55&lt;=CX$6),IF(AND($G55&gt;=CX$5,$G55&lt;=CX$6),5,IF($L55=1,2,1)),IF(AND($G55&gt;=CX$5,$G55&lt;=CX$6),IF($M55&gt;0,4,3),0)),IF(AND($D55&lt;=CX$6,$E55&gt;=CX$5),60,0)))</f>
        <v/>
      </c>
      <c r="CY55" s="80" t="str">
        <f>IF(OR($A55="",NOT(ISNUMBER($G55))),"",IF(AND($F55&lt;=CY$6,$G55&gt;=CY$5),IF(CY$5&gt;$N55,5,$K55)*10+IF(AND($F55&gt;=CY$5,$F55&lt;=CY$6),IF(AND($G55&gt;=CY$5,$G55&lt;=CY$6),5,IF($L55=1,2,1)),IF(AND($G55&gt;=CY$5,$G55&lt;=CY$6),IF($M55&gt;0,4,3),0)),IF(AND($D55&lt;=CY$6,$E55&gt;=CY$5),60,0)))</f>
        <v/>
      </c>
      <c r="CZ55" s="80" t="str">
        <f>IF(OR($A55="",NOT(ISNUMBER($G55))),"",IF(AND($F55&lt;=CZ$6,$G55&gt;=CZ$5),IF(CZ$5&gt;$N55,5,$K55)*10+IF(AND($F55&gt;=CZ$5,$F55&lt;=CZ$6),IF(AND($G55&gt;=CZ$5,$G55&lt;=CZ$6),5,IF($L55=1,2,1)),IF(AND($G55&gt;=CZ$5,$G55&lt;=CZ$6),IF($M55&gt;0,4,3),0)),IF(AND($D55&lt;=CZ$6,$E55&gt;=CZ$5),60,0)))</f>
        <v/>
      </c>
      <c r="DA55" s="80" t="str">
        <f>IF(OR($A55="",NOT(ISNUMBER($G55))),"",IF(AND($F55&lt;=DA$6,$G55&gt;=DA$5),IF(DA$5&gt;$N55,5,$K55)*10+IF(AND($F55&gt;=DA$5,$F55&lt;=DA$6),IF(AND($G55&gt;=DA$5,$G55&lt;=DA$6),5,IF($L55=1,2,1)),IF(AND($G55&gt;=DA$5,$G55&lt;=DA$6),IF($M55&gt;0,4,3),0)),IF(AND($D55&lt;=DA$6,$E55&gt;=DA$5),60,0)))</f>
        <v/>
      </c>
      <c r="DB55" s="80" t="str">
        <f>IF(OR($A55="",NOT(ISNUMBER($G55))),"",IF(AND($F55&lt;=DB$6,$G55&gt;=DB$5),IF(DB$5&gt;$N55,5,$K55)*10+IF(AND($F55&gt;=DB$5,$F55&lt;=DB$6),IF(AND($G55&gt;=DB$5,$G55&lt;=DB$6),5,IF($L55=1,2,1)),IF(AND($G55&gt;=DB$5,$G55&lt;=DB$6),IF($M55&gt;0,4,3),0)),IF(AND($D55&lt;=DB$6,$E55&gt;=DB$5),60,0)))</f>
        <v/>
      </c>
      <c r="DC55" s="80" t="str">
        <f>IF(OR($A55="",NOT(ISNUMBER($G55))),"",IF(AND($F55&lt;=DC$6,$G55&gt;=DC$5),IF(DC$5&gt;$N55,5,$K55)*10+IF(AND($F55&gt;=DC$5,$F55&lt;=DC$6),IF(AND($G55&gt;=DC$5,$G55&lt;=DC$6),5,IF($L55=1,2,1)),IF(AND($G55&gt;=DC$5,$G55&lt;=DC$6),IF($M55&gt;0,4,3),0)),IF(AND($D55&lt;=DC$6,$E55&gt;=DC$5),60,0)))</f>
        <v/>
      </c>
      <c r="DD55" s="80" t="str">
        <f>IF(OR($A55="",NOT(ISNUMBER($G55))),"",IF(AND($F55&lt;=DD$6,$G55&gt;=DD$5),IF(DD$5&gt;$N55,5,$K55)*10+IF(AND($F55&gt;=DD$5,$F55&lt;=DD$6),IF(AND($G55&gt;=DD$5,$G55&lt;=DD$6),5,IF($L55=1,2,1)),IF(AND($G55&gt;=DD$5,$G55&lt;=DD$6),IF($M55&gt;0,4,3),0)),IF(AND($D55&lt;=DD$6,$E55&gt;=DD$5),60,0)))</f>
        <v/>
      </c>
      <c r="DE55" s="80" t="str">
        <f>IF(OR($A55="",NOT(ISNUMBER($G55))),"",IF(AND($F55&lt;=DE$6,$G55&gt;=DE$5),IF(DE$5&gt;$N55,5,$K55)*10+IF(AND($F55&gt;=DE$5,$F55&lt;=DE$6),IF(AND($G55&gt;=DE$5,$G55&lt;=DE$6),5,IF($L55=1,2,1)),IF(AND($G55&gt;=DE$5,$G55&lt;=DE$6),IF($M55&gt;0,4,3),0)),IF(AND($D55&lt;=DE$6,$E55&gt;=DE$5),60,0)))</f>
        <v/>
      </c>
      <c r="DF55" s="80" t="str">
        <f>IF(OR($A55="",NOT(ISNUMBER($G55))),"",IF(AND($F55&lt;=DF$6,$G55&gt;=DF$5),IF(DF$5&gt;$N55,5,$K55)*10+IF(AND($F55&gt;=DF$5,$F55&lt;=DF$6),IF(AND($G55&gt;=DF$5,$G55&lt;=DF$6),5,IF($L55=1,2,1)),IF(AND($G55&gt;=DF$5,$G55&lt;=DF$6),IF($M55&gt;0,4,3),0)),IF(AND($D55&lt;=DF$6,$E55&gt;=DF$5),60,0)))</f>
        <v/>
      </c>
      <c r="DG55" s="80" t="str">
        <f>IF(OR($A55="",NOT(ISNUMBER($G55))),"",IF(AND($F55&lt;=DG$6,$G55&gt;=DG$5),IF(DG$5&gt;$N55,5,$K55)*10+IF(AND($F55&gt;=DG$5,$F55&lt;=DG$6),IF(AND($G55&gt;=DG$5,$G55&lt;=DG$6),5,IF($L55=1,2,1)),IF(AND($G55&gt;=DG$5,$G55&lt;=DG$6),IF($M55&gt;0,4,3),0)),IF(AND($D55&lt;=DG$6,$E55&gt;=DG$5),60,0)))</f>
        <v/>
      </c>
      <c r="DH55" s="80" t="str">
        <f>IF(OR($A55="",NOT(ISNUMBER($G55))),"",IF(AND($F55&lt;=DH$6,$G55&gt;=DH$5),IF(DH$5&gt;$N55,5,$K55)*10+IF(AND($F55&gt;=DH$5,$F55&lt;=DH$6),IF(AND($G55&gt;=DH$5,$G55&lt;=DH$6),5,IF($L55=1,2,1)),IF(AND($G55&gt;=DH$5,$G55&lt;=DH$6),IF($M55&gt;0,4,3),0)),IF(AND($D55&lt;=DH$6,$E55&gt;=DH$5),60,0)))</f>
        <v/>
      </c>
      <c r="DI55" s="80" t="str">
        <f>IF(OR($A55="",NOT(ISNUMBER($G55))),"",IF(AND($F55&lt;=DI$6,$G55&gt;=DI$5),IF(DI$5&gt;$N55,5,$K55)*10+IF(AND($F55&gt;=DI$5,$F55&lt;=DI$6),IF(AND($G55&gt;=DI$5,$G55&lt;=DI$6),5,IF($L55=1,2,1)),IF(AND($G55&gt;=DI$5,$G55&lt;=DI$6),IF($M55&gt;0,4,3),0)),IF(AND($D55&lt;=DI$6,$E55&gt;=DI$5),60,0)))</f>
        <v/>
      </c>
      <c r="DJ55" s="80" t="str">
        <f>IF(OR($A55="",NOT(ISNUMBER($G55))),"",IF(AND($F55&lt;=DJ$6,$G55&gt;=DJ$5),IF(DJ$5&gt;$N55,5,$K55)*10+IF(AND($F55&gt;=DJ$5,$F55&lt;=DJ$6),IF(AND($G55&gt;=DJ$5,$G55&lt;=DJ$6),5,IF($L55=1,2,1)),IF(AND($G55&gt;=DJ$5,$G55&lt;=DJ$6),IF($M55&gt;0,4,3),0)),IF(AND($D55&lt;=DJ$6,$E55&gt;=DJ$5),60,0)))</f>
        <v/>
      </c>
      <c r="DK55" s="80" t="str">
        <f>IF(OR($A55="",NOT(ISNUMBER($G55))),"",IF(AND($F55&lt;=DK$6,$G55&gt;=DK$5),IF(DK$5&gt;$N55,5,$K55)*10+IF(AND($F55&gt;=DK$5,$F55&lt;=DK$6),IF(AND($G55&gt;=DK$5,$G55&lt;=DK$6),5,IF($L55=1,2,1)),IF(AND($G55&gt;=DK$5,$G55&lt;=DK$6),IF($M55&gt;0,4,3),0)),IF(AND($D55&lt;=DK$6,$E55&gt;=DK$5),60,0)))</f>
        <v/>
      </c>
      <c r="DL55" s="80" t="str">
        <f>IF(OR($A55="",NOT(ISNUMBER($G55))),"",IF(AND($F55&lt;=DL$6,$G55&gt;=DL$5),IF(DL$5&gt;$N55,5,$K55)*10+IF(AND($F55&gt;=DL$5,$F55&lt;=DL$6),IF(AND($G55&gt;=DL$5,$G55&lt;=DL$6),5,IF($L55=1,2,1)),IF(AND($G55&gt;=DL$5,$G55&lt;=DL$6),IF($M55&gt;0,4,3),0)),IF(AND($D55&lt;=DL$6,$E55&gt;=DL$5),60,0)))</f>
        <v/>
      </c>
      <c r="DM55" s="80" t="str">
        <f>IF(OR($A55="",NOT(ISNUMBER($G55))),"",IF(AND($F55&lt;=DM$6,$G55&gt;=DM$5),IF(DM$5&gt;$N55,5,$K55)*10+IF(AND($F55&gt;=DM$5,$F55&lt;=DM$6),IF(AND($G55&gt;=DM$5,$G55&lt;=DM$6),5,IF($L55=1,2,1)),IF(AND($G55&gt;=DM$5,$G55&lt;=DM$6),IF($M55&gt;0,4,3),0)),IF(AND($D55&lt;=DM$6,$E55&gt;=DM$5),60,0)))</f>
        <v/>
      </c>
      <c r="DN55" s="80" t="str">
        <f>IF(OR($A55="",NOT(ISNUMBER($G55))),"",IF(AND($F55&lt;=DN$6,$G55&gt;=DN$5),IF(DN$5&gt;$N55,5,$K55)*10+IF(AND($F55&gt;=DN$5,$F55&lt;=DN$6),IF(AND($G55&gt;=DN$5,$G55&lt;=DN$6),5,IF($L55=1,2,1)),IF(AND($G55&gt;=DN$5,$G55&lt;=DN$6),IF($M55&gt;0,4,3),0)),IF(AND($D55&lt;=DN$6,$E55&gt;=DN$5),60,0)))</f>
        <v/>
      </c>
      <c r="DO55" s="80" t="str">
        <f>IF(OR($A55="",NOT(ISNUMBER($G55))),"",IF(AND($F55&lt;=DO$6,$G55&gt;=DO$5),IF(DO$5&gt;$N55,5,$K55)*10+IF(AND($F55&gt;=DO$5,$F55&lt;=DO$6),IF(AND($G55&gt;=DO$5,$G55&lt;=DO$6),5,IF($L55=1,2,1)),IF(AND($G55&gt;=DO$5,$G55&lt;=DO$6),IF($M55&gt;0,4,3),0)),IF(AND($D55&lt;=DO$6,$E55&gt;=DO$5),60,0)))</f>
        <v/>
      </c>
      <c r="DP55" s="80" t="str">
        <f>IF(OR($A55="",NOT(ISNUMBER($G55))),"",IF(AND($F55&lt;=DP$6,$G55&gt;=DP$5),IF(DP$5&gt;$N55,5,$K55)*10+IF(AND($F55&gt;=DP$5,$F55&lt;=DP$6),IF(AND($G55&gt;=DP$5,$G55&lt;=DP$6),5,IF($L55=1,2,1)),IF(AND($G55&gt;=DP$5,$G55&lt;=DP$6),IF($M55&gt;0,4,3),0)),IF(AND($D55&lt;=DP$6,$E55&gt;=DP$5),60,0)))</f>
        <v/>
      </c>
      <c r="DQ55" s="80" t="str">
        <f>IF(OR($A55="",NOT(ISNUMBER($G55))),"",IF(AND($F55&lt;=DQ$6,$G55&gt;=DQ$5),IF(DQ$5&gt;$N55,5,$K55)*10+IF(AND($F55&gt;=DQ$5,$F55&lt;=DQ$6),IF(AND($G55&gt;=DQ$5,$G55&lt;=DQ$6),5,IF($L55=1,2,1)),IF(AND($G55&gt;=DQ$5,$G55&lt;=DQ$6),IF($M55&gt;0,4,3),0)),IF(AND($D55&lt;=DQ$6,$E55&gt;=DQ$5),60,0)))</f>
        <v/>
      </c>
      <c r="DR55" s="80" t="str">
        <f>IF(OR($A55="",NOT(ISNUMBER($G55))),"",IF(AND($F55&lt;=DR$6,$G55&gt;=DR$5),IF(DR$5&gt;$N55,5,$K55)*10+IF(AND($F55&gt;=DR$5,$F55&lt;=DR$6),IF(AND($G55&gt;=DR$5,$G55&lt;=DR$6),5,IF($L55=1,2,1)),IF(AND($G55&gt;=DR$5,$G55&lt;=DR$6),IF($M55&gt;0,4,3),0)),IF(AND($D55&lt;=DR$6,$E55&gt;=DR$5),60,0)))</f>
        <v/>
      </c>
      <c r="DS55" s="80" t="str">
        <f>IF(OR($A55="",NOT(ISNUMBER($G55))),"",IF(AND($F55&lt;=DS$6,$G55&gt;=DS$5),IF(DS$5&gt;$N55,5,$K55)*10+IF(AND($F55&gt;=DS$5,$F55&lt;=DS$6),IF(AND($G55&gt;=DS$5,$G55&lt;=DS$6),5,IF($L55=1,2,1)),IF(AND($G55&gt;=DS$5,$G55&lt;=DS$6),IF($M55&gt;0,4,3),0)),IF(AND($D55&lt;=DS$6,$E55&gt;=DS$5),60,0)))</f>
        <v/>
      </c>
      <c r="DT55" s="80" t="str">
        <f>IF(OR($A55="",NOT(ISNUMBER($G55))),"",IF(AND($F55&lt;=DT$6,$G55&gt;=DT$5),IF(DT$5&gt;$N55,5,$K55)*10+IF(AND($F55&gt;=DT$5,$F55&lt;=DT$6),IF(AND($G55&gt;=DT$5,$G55&lt;=DT$6),5,IF($L55=1,2,1)),IF(AND($G55&gt;=DT$5,$G55&lt;=DT$6),IF($M55&gt;0,4,3),0)),IF(AND($D55&lt;=DT$6,$E55&gt;=DT$5),60,0)))</f>
        <v/>
      </c>
      <c r="DU55" s="80" t="str">
        <f>IF(OR($A55="",NOT(ISNUMBER($G55))),"",IF(AND($F55&lt;=DU$6,$G55&gt;=DU$5),IF(DU$5&gt;$N55,5,$K55)*10+IF(AND($F55&gt;=DU$5,$F55&lt;=DU$6),IF(AND($G55&gt;=DU$5,$G55&lt;=DU$6),5,IF($L55=1,2,1)),IF(AND($G55&gt;=DU$5,$G55&lt;=DU$6),IF($M55&gt;0,4,3),0)),IF(AND($D55&lt;=DU$6,$E55&gt;=DU$5),60,0)))</f>
        <v/>
      </c>
      <c r="DV55" s="80" t="str">
        <f>IF(OR($A55="",NOT(ISNUMBER($G55))),"",IF(AND($F55&lt;=DV$6,$G55&gt;=DV$5),IF(DV$5&gt;$N55,5,$K55)*10+IF(AND($F55&gt;=DV$5,$F55&lt;=DV$6),IF(AND($G55&gt;=DV$5,$G55&lt;=DV$6),5,IF($L55=1,2,1)),IF(AND($G55&gt;=DV$5,$G55&lt;=DV$6),IF($M55&gt;0,4,3),0)),IF(AND($D55&lt;=DV$6,$E55&gt;=DV$5),60,0)))</f>
        <v/>
      </c>
      <c r="DW55" s="80" t="str">
        <f>IF(OR($A55="",NOT(ISNUMBER($G55))),"",IF(AND($F55&lt;=DW$6,$G55&gt;=DW$5),IF(DW$5&gt;$N55,5,$K55)*10+IF(AND($F55&gt;=DW$5,$F55&lt;=DW$6),IF(AND($G55&gt;=DW$5,$G55&lt;=DW$6),5,IF($L55=1,2,1)),IF(AND($G55&gt;=DW$5,$G55&lt;=DW$6),IF($M55&gt;0,4,3),0)),IF(AND($D55&lt;=DW$6,$E55&gt;=DW$5),60,0)))</f>
        <v/>
      </c>
      <c r="DX55" s="80" t="str">
        <f>IF(OR($A55="",NOT(ISNUMBER($G55))),"",IF(AND($F55&lt;=DX$6,$G55&gt;=DX$5),IF(DX$5&gt;$N55,5,$K55)*10+IF(AND($F55&gt;=DX$5,$F55&lt;=DX$6),IF(AND($G55&gt;=DX$5,$G55&lt;=DX$6),5,IF($L55=1,2,1)),IF(AND($G55&gt;=DX$5,$G55&lt;=DX$6),IF($M55&gt;0,4,3),0)),IF(AND($D55&lt;=DX$6,$E55&gt;=DX$5),60,0)))</f>
        <v/>
      </c>
      <c r="DY55" s="80" t="str">
        <f>IF(OR($A55="",NOT(ISNUMBER($G55))),"",IF(AND($F55&lt;=DY$6,$G55&gt;=DY$5),IF(DY$5&gt;$N55,5,$K55)*10+IF(AND($F55&gt;=DY$5,$F55&lt;=DY$6),IF(AND($G55&gt;=DY$5,$G55&lt;=DY$6),5,IF($L55=1,2,1)),IF(AND($G55&gt;=DY$5,$G55&lt;=DY$6),IF($M55&gt;0,4,3),0)),IF(AND($D55&lt;=DY$6,$E55&gt;=DY$5),60,0)))</f>
        <v/>
      </c>
      <c r="DZ55" s="80" t="str">
        <f>IF(OR($A55="",NOT(ISNUMBER($G55))),"",IF(AND($F55&lt;=DZ$6,$G55&gt;=DZ$5),IF(DZ$5&gt;$N55,5,$K55)*10+IF(AND($F55&gt;=DZ$5,$F55&lt;=DZ$6),IF(AND($G55&gt;=DZ$5,$G55&lt;=DZ$6),5,IF($L55=1,2,1)),IF(AND($G55&gt;=DZ$5,$G55&lt;=DZ$6),IF($M55&gt;0,4,3),0)),IF(AND($D55&lt;=DZ$6,$E55&gt;=DZ$5),60,0)))</f>
        <v/>
      </c>
      <c r="EA55" s="80" t="str">
        <f>IF(OR($A55="",NOT(ISNUMBER($G55))),"",IF(AND($F55&lt;=EA$6,$G55&gt;=EA$5),IF(EA$5&gt;$N55,5,$K55)*10+IF(AND($F55&gt;=EA$5,$F55&lt;=EA$6),IF(AND($G55&gt;=EA$5,$G55&lt;=EA$6),5,IF($L55=1,2,1)),IF(AND($G55&gt;=EA$5,$G55&lt;=EA$6),IF($M55&gt;0,4,3),0)),IF(AND($D55&lt;=EA$6,$E55&gt;=EA$5),60,0)))</f>
        <v/>
      </c>
      <c r="EB55" s="80" t="str">
        <f>IF(OR($A55="",NOT(ISNUMBER($G55))),"",IF(AND($F55&lt;=EB$6,$G55&gt;=EB$5),IF(EB$5&gt;$N55,5,$K55)*10+IF(AND($F55&gt;=EB$5,$F55&lt;=EB$6),IF(AND($G55&gt;=EB$5,$G55&lt;=EB$6),5,IF($L55=1,2,1)),IF(AND($G55&gt;=EB$5,$G55&lt;=EB$6),IF($M55&gt;0,4,3),0)),IF(AND($D55&lt;=EB$6,$E55&gt;=EB$5),60,0)))</f>
        <v/>
      </c>
      <c r="EC55" s="80" t="str">
        <f>IF(OR($A55="",NOT(ISNUMBER($G55))),"",IF(AND($F55&lt;=EC$6,$G55&gt;=EC$5),IF(EC$5&gt;$N55,5,$K55)*10+IF(AND($F55&gt;=EC$5,$F55&lt;=EC$6),IF(AND($G55&gt;=EC$5,$G55&lt;=EC$6),5,IF($L55=1,2,1)),IF(AND($G55&gt;=EC$5,$G55&lt;=EC$6),IF($M55&gt;0,4,3),0)),IF(AND($D55&lt;=EC$6,$E55&gt;=EC$5),60,0)))</f>
        <v/>
      </c>
      <c r="ED55" s="80" t="str">
        <f>IF(OR($A55="",NOT(ISNUMBER($G55))),"",IF(AND($F55&lt;=ED$6,$G55&gt;=ED$5),IF(ED$5&gt;$N55,5,$K55)*10+IF(AND($F55&gt;=ED$5,$F55&lt;=ED$6),IF(AND($G55&gt;=ED$5,$G55&lt;=ED$6),5,IF($L55=1,2,1)),IF(AND($G55&gt;=ED$5,$G55&lt;=ED$6),IF($M55&gt;0,4,3),0)),IF(AND($D55&lt;=ED$6,$E55&gt;=ED$5),60,0)))</f>
        <v/>
      </c>
    </row>
    <row r="56" ht="18" customHeight="1">
      <c r="A56" s="52" t="str">
        <f>IF(Tasks!$B56="","",Tasks!$A56)</f>
        <v/>
      </c>
      <c r="B56" s="78" t="str">
        <f>IF(Tasks!$B56="","",Tasks!$B56)</f>
        <v/>
      </c>
      <c r="C56" s="25" t="str">
        <f>IF($B56="","",IF(AND(Tasks!$D56="",Tasks!$G56=""),"-",IF(Tasks!$D56="","",Tasks!$D56&amp;IF(OR(Tasks!$E56="",Tasks!$E56="FS"),IF(N(Tasks!$F56)=0,"","FS"),Tasks!$E56)&amp;IF(N(Tasks!$F56)=0,"",IF(Tasks!$F56&gt;0,"+","")&amp;Tasks!$F56))&amp;IF(AND(Tasks!$D56&lt;&gt;"",Tasks!$G56&lt;&gt;""),", ","")&amp;IF(Tasks!$G56="","",Tasks!$G56&amp;IF(OR(Tasks!$H56="",Tasks!$H56="FS"),IF(N(Tasks!$I56)=0,"","FS"),Tasks!$H56)&amp;IF(N(Tasks!$I56)=0,"",IF(Tasks!$I56&gt;0,"+","")&amp;Tasks!$I56))))</f>
        <v/>
      </c>
      <c r="D56" s="51" t="str">
        <f>IF(OR($B56="",Tasks!$Q56=""),"",Tasks!$Q56)</f>
        <v/>
      </c>
      <c r="E56" s="51" t="str">
        <f>IF(OR($B56="",Tasks!$R56=""),"",Tasks!$R56)</f>
        <v/>
      </c>
      <c r="F56" s="51" t="str">
        <f>IF(OR($B56="",Tasks!$S56=""),"",Tasks!$S56)</f>
        <v/>
      </c>
      <c r="G56" s="51" t="str">
        <f>IF(OR($B56="",Tasks!$T56=""),"",Tasks!$T56)</f>
        <v/>
      </c>
      <c r="H56" s="52" t="str">
        <f>IF($B56="","",Tasks!$AE56)</f>
        <v/>
      </c>
      <c r="I56" s="79" t="str">
        <f>IF($B56="","",Tasks!$AF56)</f>
        <v/>
      </c>
      <c r="J56" s="53" t="str">
        <f>IF(OR($B56="",Tasks!$V56=""),"",Tasks!$V56)</f>
        <v/>
      </c>
      <c r="K56" s="52" t="str">
        <f>IF($B56="","",Tasks!$AA56)</f>
        <v/>
      </c>
      <c r="L56" s="52" t="str">
        <f>IF($B56="","",Tasks!$AB56)</f>
        <v/>
      </c>
      <c r="M56" s="52" t="str">
        <f>IF($B56="","",Tasks!$Z56)</f>
        <v/>
      </c>
      <c r="N56" s="52" t="str">
        <f>IF(OR($B56="",Tasks!$AG56=""),"",Tasks!$AG56)</f>
        <v/>
      </c>
      <c r="O56" s="80" t="str">
        <f>IF(OR($A56="",NOT(ISNUMBER($G56))),"",IF(AND($F56&lt;=O$6,$G56&gt;=O$5),IF(O$5&gt;$N56,5,$K56)*10+IF(AND($F56&gt;=O$5,$F56&lt;=O$6),IF(AND($G56&gt;=O$5,$G56&lt;=O$6),5,IF($L56=1,2,1)),IF(AND($G56&gt;=O$5,$G56&lt;=O$6),IF($M56&gt;0,4,3),0)),IF(AND($D56&lt;=O$6,$E56&gt;=O$5),60,0)))</f>
        <v/>
      </c>
      <c r="P56" s="80" t="str">
        <f>IF(OR($A56="",NOT(ISNUMBER($G56))),"",IF(AND($F56&lt;=P$6,$G56&gt;=P$5),IF(P$5&gt;$N56,5,$K56)*10+IF(AND($F56&gt;=P$5,$F56&lt;=P$6),IF(AND($G56&gt;=P$5,$G56&lt;=P$6),5,IF($L56=1,2,1)),IF(AND($G56&gt;=P$5,$G56&lt;=P$6),IF($M56&gt;0,4,3),0)),IF(AND($D56&lt;=P$6,$E56&gt;=P$5),60,0)))</f>
        <v/>
      </c>
      <c r="Q56" s="80" t="str">
        <f>IF(OR($A56="",NOT(ISNUMBER($G56))),"",IF(AND($F56&lt;=Q$6,$G56&gt;=Q$5),IF(Q$5&gt;$N56,5,$K56)*10+IF(AND($F56&gt;=Q$5,$F56&lt;=Q$6),IF(AND($G56&gt;=Q$5,$G56&lt;=Q$6),5,IF($L56=1,2,1)),IF(AND($G56&gt;=Q$5,$G56&lt;=Q$6),IF($M56&gt;0,4,3),0)),IF(AND($D56&lt;=Q$6,$E56&gt;=Q$5),60,0)))</f>
        <v/>
      </c>
      <c r="R56" s="80" t="str">
        <f>IF(OR($A56="",NOT(ISNUMBER($G56))),"",IF(AND($F56&lt;=R$6,$G56&gt;=R$5),IF(R$5&gt;$N56,5,$K56)*10+IF(AND($F56&gt;=R$5,$F56&lt;=R$6),IF(AND($G56&gt;=R$5,$G56&lt;=R$6),5,IF($L56=1,2,1)),IF(AND($G56&gt;=R$5,$G56&lt;=R$6),IF($M56&gt;0,4,3),0)),IF(AND($D56&lt;=R$6,$E56&gt;=R$5),60,0)))</f>
        <v/>
      </c>
      <c r="S56" s="80" t="str">
        <f>IF(OR($A56="",NOT(ISNUMBER($G56))),"",IF(AND($F56&lt;=S$6,$G56&gt;=S$5),IF(S$5&gt;$N56,5,$K56)*10+IF(AND($F56&gt;=S$5,$F56&lt;=S$6),IF(AND($G56&gt;=S$5,$G56&lt;=S$6),5,IF($L56=1,2,1)),IF(AND($G56&gt;=S$5,$G56&lt;=S$6),IF($M56&gt;0,4,3),0)),IF(AND($D56&lt;=S$6,$E56&gt;=S$5),60,0)))</f>
        <v/>
      </c>
      <c r="T56" s="80" t="str">
        <f>IF(OR($A56="",NOT(ISNUMBER($G56))),"",IF(AND($F56&lt;=T$6,$G56&gt;=T$5),IF(T$5&gt;$N56,5,$K56)*10+IF(AND($F56&gt;=T$5,$F56&lt;=T$6),IF(AND($G56&gt;=T$5,$G56&lt;=T$6),5,IF($L56=1,2,1)),IF(AND($G56&gt;=T$5,$G56&lt;=T$6),IF($M56&gt;0,4,3),0)),IF(AND($D56&lt;=T$6,$E56&gt;=T$5),60,0)))</f>
        <v/>
      </c>
      <c r="U56" s="80" t="str">
        <f>IF(OR($A56="",NOT(ISNUMBER($G56))),"",IF(AND($F56&lt;=U$6,$G56&gt;=U$5),IF(U$5&gt;$N56,5,$K56)*10+IF(AND($F56&gt;=U$5,$F56&lt;=U$6),IF(AND($G56&gt;=U$5,$G56&lt;=U$6),5,IF($L56=1,2,1)),IF(AND($G56&gt;=U$5,$G56&lt;=U$6),IF($M56&gt;0,4,3),0)),IF(AND($D56&lt;=U$6,$E56&gt;=U$5),60,0)))</f>
        <v/>
      </c>
      <c r="V56" s="80" t="str">
        <f>IF(OR($A56="",NOT(ISNUMBER($G56))),"",IF(AND($F56&lt;=V$6,$G56&gt;=V$5),IF(V$5&gt;$N56,5,$K56)*10+IF(AND($F56&gt;=V$5,$F56&lt;=V$6),IF(AND($G56&gt;=V$5,$G56&lt;=V$6),5,IF($L56=1,2,1)),IF(AND($G56&gt;=V$5,$G56&lt;=V$6),IF($M56&gt;0,4,3),0)),IF(AND($D56&lt;=V$6,$E56&gt;=V$5),60,0)))</f>
        <v/>
      </c>
      <c r="W56" s="80" t="str">
        <f>IF(OR($A56="",NOT(ISNUMBER($G56))),"",IF(AND($F56&lt;=W$6,$G56&gt;=W$5),IF(W$5&gt;$N56,5,$K56)*10+IF(AND($F56&gt;=W$5,$F56&lt;=W$6),IF(AND($G56&gt;=W$5,$G56&lt;=W$6),5,IF($L56=1,2,1)),IF(AND($G56&gt;=W$5,$G56&lt;=W$6),IF($M56&gt;0,4,3),0)),IF(AND($D56&lt;=W$6,$E56&gt;=W$5),60,0)))</f>
        <v/>
      </c>
      <c r="X56" s="80" t="str">
        <f>IF(OR($A56="",NOT(ISNUMBER($G56))),"",IF(AND($F56&lt;=X$6,$G56&gt;=X$5),IF(X$5&gt;$N56,5,$K56)*10+IF(AND($F56&gt;=X$5,$F56&lt;=X$6),IF(AND($G56&gt;=X$5,$G56&lt;=X$6),5,IF($L56=1,2,1)),IF(AND($G56&gt;=X$5,$G56&lt;=X$6),IF($M56&gt;0,4,3),0)),IF(AND($D56&lt;=X$6,$E56&gt;=X$5),60,0)))</f>
        <v/>
      </c>
      <c r="Y56" s="80" t="str">
        <f>IF(OR($A56="",NOT(ISNUMBER($G56))),"",IF(AND($F56&lt;=Y$6,$G56&gt;=Y$5),IF(Y$5&gt;$N56,5,$K56)*10+IF(AND($F56&gt;=Y$5,$F56&lt;=Y$6),IF(AND($G56&gt;=Y$5,$G56&lt;=Y$6),5,IF($L56=1,2,1)),IF(AND($G56&gt;=Y$5,$G56&lt;=Y$6),IF($M56&gt;0,4,3),0)),IF(AND($D56&lt;=Y$6,$E56&gt;=Y$5),60,0)))</f>
        <v/>
      </c>
      <c r="Z56" s="80" t="str">
        <f>IF(OR($A56="",NOT(ISNUMBER($G56))),"",IF(AND($F56&lt;=Z$6,$G56&gt;=Z$5),IF(Z$5&gt;$N56,5,$K56)*10+IF(AND($F56&gt;=Z$5,$F56&lt;=Z$6),IF(AND($G56&gt;=Z$5,$G56&lt;=Z$6),5,IF($L56=1,2,1)),IF(AND($G56&gt;=Z$5,$G56&lt;=Z$6),IF($M56&gt;0,4,3),0)),IF(AND($D56&lt;=Z$6,$E56&gt;=Z$5),60,0)))</f>
        <v/>
      </c>
      <c r="AA56" s="80" t="str">
        <f>IF(OR($A56="",NOT(ISNUMBER($G56))),"",IF(AND($F56&lt;=AA$6,$G56&gt;=AA$5),IF(AA$5&gt;$N56,5,$K56)*10+IF(AND($F56&gt;=AA$5,$F56&lt;=AA$6),IF(AND($G56&gt;=AA$5,$G56&lt;=AA$6),5,IF($L56=1,2,1)),IF(AND($G56&gt;=AA$5,$G56&lt;=AA$6),IF($M56&gt;0,4,3),0)),IF(AND($D56&lt;=AA$6,$E56&gt;=AA$5),60,0)))</f>
        <v/>
      </c>
      <c r="AB56" s="80" t="str">
        <f>IF(OR($A56="",NOT(ISNUMBER($G56))),"",IF(AND($F56&lt;=AB$6,$G56&gt;=AB$5),IF(AB$5&gt;$N56,5,$K56)*10+IF(AND($F56&gt;=AB$5,$F56&lt;=AB$6),IF(AND($G56&gt;=AB$5,$G56&lt;=AB$6),5,IF($L56=1,2,1)),IF(AND($G56&gt;=AB$5,$G56&lt;=AB$6),IF($M56&gt;0,4,3),0)),IF(AND($D56&lt;=AB$6,$E56&gt;=AB$5),60,0)))</f>
        <v/>
      </c>
      <c r="AC56" s="80" t="str">
        <f>IF(OR($A56="",NOT(ISNUMBER($G56))),"",IF(AND($F56&lt;=AC$6,$G56&gt;=AC$5),IF(AC$5&gt;$N56,5,$K56)*10+IF(AND($F56&gt;=AC$5,$F56&lt;=AC$6),IF(AND($G56&gt;=AC$5,$G56&lt;=AC$6),5,IF($L56=1,2,1)),IF(AND($G56&gt;=AC$5,$G56&lt;=AC$6),IF($M56&gt;0,4,3),0)),IF(AND($D56&lt;=AC$6,$E56&gt;=AC$5),60,0)))</f>
        <v/>
      </c>
      <c r="AD56" s="80" t="str">
        <f>IF(OR($A56="",NOT(ISNUMBER($G56))),"",IF(AND($F56&lt;=AD$6,$G56&gt;=AD$5),IF(AD$5&gt;$N56,5,$K56)*10+IF(AND($F56&gt;=AD$5,$F56&lt;=AD$6),IF(AND($G56&gt;=AD$5,$G56&lt;=AD$6),5,IF($L56=1,2,1)),IF(AND($G56&gt;=AD$5,$G56&lt;=AD$6),IF($M56&gt;0,4,3),0)),IF(AND($D56&lt;=AD$6,$E56&gt;=AD$5),60,0)))</f>
        <v/>
      </c>
      <c r="AE56" s="80" t="str">
        <f>IF(OR($A56="",NOT(ISNUMBER($G56))),"",IF(AND($F56&lt;=AE$6,$G56&gt;=AE$5),IF(AE$5&gt;$N56,5,$K56)*10+IF(AND($F56&gt;=AE$5,$F56&lt;=AE$6),IF(AND($G56&gt;=AE$5,$G56&lt;=AE$6),5,IF($L56=1,2,1)),IF(AND($G56&gt;=AE$5,$G56&lt;=AE$6),IF($M56&gt;0,4,3),0)),IF(AND($D56&lt;=AE$6,$E56&gt;=AE$5),60,0)))</f>
        <v/>
      </c>
      <c r="AF56" s="80" t="str">
        <f>IF(OR($A56="",NOT(ISNUMBER($G56))),"",IF(AND($F56&lt;=AF$6,$G56&gt;=AF$5),IF(AF$5&gt;$N56,5,$K56)*10+IF(AND($F56&gt;=AF$5,$F56&lt;=AF$6),IF(AND($G56&gt;=AF$5,$G56&lt;=AF$6),5,IF($L56=1,2,1)),IF(AND($G56&gt;=AF$5,$G56&lt;=AF$6),IF($M56&gt;0,4,3),0)),IF(AND($D56&lt;=AF$6,$E56&gt;=AF$5),60,0)))</f>
        <v/>
      </c>
      <c r="AG56" s="80" t="str">
        <f>IF(OR($A56="",NOT(ISNUMBER($G56))),"",IF(AND($F56&lt;=AG$6,$G56&gt;=AG$5),IF(AG$5&gt;$N56,5,$K56)*10+IF(AND($F56&gt;=AG$5,$F56&lt;=AG$6),IF(AND($G56&gt;=AG$5,$G56&lt;=AG$6),5,IF($L56=1,2,1)),IF(AND($G56&gt;=AG$5,$G56&lt;=AG$6),IF($M56&gt;0,4,3),0)),IF(AND($D56&lt;=AG$6,$E56&gt;=AG$5),60,0)))</f>
        <v/>
      </c>
      <c r="AH56" s="80" t="str">
        <f>IF(OR($A56="",NOT(ISNUMBER($G56))),"",IF(AND($F56&lt;=AH$6,$G56&gt;=AH$5),IF(AH$5&gt;$N56,5,$K56)*10+IF(AND($F56&gt;=AH$5,$F56&lt;=AH$6),IF(AND($G56&gt;=AH$5,$G56&lt;=AH$6),5,IF($L56=1,2,1)),IF(AND($G56&gt;=AH$5,$G56&lt;=AH$6),IF($M56&gt;0,4,3),0)),IF(AND($D56&lt;=AH$6,$E56&gt;=AH$5),60,0)))</f>
        <v/>
      </c>
      <c r="AI56" s="80" t="str">
        <f>IF(OR($A56="",NOT(ISNUMBER($G56))),"",IF(AND($F56&lt;=AI$6,$G56&gt;=AI$5),IF(AI$5&gt;$N56,5,$K56)*10+IF(AND($F56&gt;=AI$5,$F56&lt;=AI$6),IF(AND($G56&gt;=AI$5,$G56&lt;=AI$6),5,IF($L56=1,2,1)),IF(AND($G56&gt;=AI$5,$G56&lt;=AI$6),IF($M56&gt;0,4,3),0)),IF(AND($D56&lt;=AI$6,$E56&gt;=AI$5),60,0)))</f>
        <v/>
      </c>
      <c r="AJ56" s="80" t="str">
        <f>IF(OR($A56="",NOT(ISNUMBER($G56))),"",IF(AND($F56&lt;=AJ$6,$G56&gt;=AJ$5),IF(AJ$5&gt;$N56,5,$K56)*10+IF(AND($F56&gt;=AJ$5,$F56&lt;=AJ$6),IF(AND($G56&gt;=AJ$5,$G56&lt;=AJ$6),5,IF($L56=1,2,1)),IF(AND($G56&gt;=AJ$5,$G56&lt;=AJ$6),IF($M56&gt;0,4,3),0)),IF(AND($D56&lt;=AJ$6,$E56&gt;=AJ$5),60,0)))</f>
        <v/>
      </c>
      <c r="AK56" s="80" t="str">
        <f>IF(OR($A56="",NOT(ISNUMBER($G56))),"",IF(AND($F56&lt;=AK$6,$G56&gt;=AK$5),IF(AK$5&gt;$N56,5,$K56)*10+IF(AND($F56&gt;=AK$5,$F56&lt;=AK$6),IF(AND($G56&gt;=AK$5,$G56&lt;=AK$6),5,IF($L56=1,2,1)),IF(AND($G56&gt;=AK$5,$G56&lt;=AK$6),IF($M56&gt;0,4,3),0)),IF(AND($D56&lt;=AK$6,$E56&gt;=AK$5),60,0)))</f>
        <v/>
      </c>
      <c r="AL56" s="80" t="str">
        <f>IF(OR($A56="",NOT(ISNUMBER($G56))),"",IF(AND($F56&lt;=AL$6,$G56&gt;=AL$5),IF(AL$5&gt;$N56,5,$K56)*10+IF(AND($F56&gt;=AL$5,$F56&lt;=AL$6),IF(AND($G56&gt;=AL$5,$G56&lt;=AL$6),5,IF($L56=1,2,1)),IF(AND($G56&gt;=AL$5,$G56&lt;=AL$6),IF($M56&gt;0,4,3),0)),IF(AND($D56&lt;=AL$6,$E56&gt;=AL$5),60,0)))</f>
        <v/>
      </c>
      <c r="AM56" s="80" t="str">
        <f>IF(OR($A56="",NOT(ISNUMBER($G56))),"",IF(AND($F56&lt;=AM$6,$G56&gt;=AM$5),IF(AM$5&gt;$N56,5,$K56)*10+IF(AND($F56&gt;=AM$5,$F56&lt;=AM$6),IF(AND($G56&gt;=AM$5,$G56&lt;=AM$6),5,IF($L56=1,2,1)),IF(AND($G56&gt;=AM$5,$G56&lt;=AM$6),IF($M56&gt;0,4,3),0)),IF(AND($D56&lt;=AM$6,$E56&gt;=AM$5),60,0)))</f>
        <v/>
      </c>
      <c r="AN56" s="80" t="str">
        <f>IF(OR($A56="",NOT(ISNUMBER($G56))),"",IF(AND($F56&lt;=AN$6,$G56&gt;=AN$5),IF(AN$5&gt;$N56,5,$K56)*10+IF(AND($F56&gt;=AN$5,$F56&lt;=AN$6),IF(AND($G56&gt;=AN$5,$G56&lt;=AN$6),5,IF($L56=1,2,1)),IF(AND($G56&gt;=AN$5,$G56&lt;=AN$6),IF($M56&gt;0,4,3),0)),IF(AND($D56&lt;=AN$6,$E56&gt;=AN$5),60,0)))</f>
        <v/>
      </c>
      <c r="AO56" s="80" t="str">
        <f>IF(OR($A56="",NOT(ISNUMBER($G56))),"",IF(AND($F56&lt;=AO$6,$G56&gt;=AO$5),IF(AO$5&gt;$N56,5,$K56)*10+IF(AND($F56&gt;=AO$5,$F56&lt;=AO$6),IF(AND($G56&gt;=AO$5,$G56&lt;=AO$6),5,IF($L56=1,2,1)),IF(AND($G56&gt;=AO$5,$G56&lt;=AO$6),IF($M56&gt;0,4,3),0)),IF(AND($D56&lt;=AO$6,$E56&gt;=AO$5),60,0)))</f>
        <v/>
      </c>
      <c r="AP56" s="80" t="str">
        <f>IF(OR($A56="",NOT(ISNUMBER($G56))),"",IF(AND($F56&lt;=AP$6,$G56&gt;=AP$5),IF(AP$5&gt;$N56,5,$K56)*10+IF(AND($F56&gt;=AP$5,$F56&lt;=AP$6),IF(AND($G56&gt;=AP$5,$G56&lt;=AP$6),5,IF($L56=1,2,1)),IF(AND($G56&gt;=AP$5,$G56&lt;=AP$6),IF($M56&gt;0,4,3),0)),IF(AND($D56&lt;=AP$6,$E56&gt;=AP$5),60,0)))</f>
        <v/>
      </c>
      <c r="AQ56" s="80" t="str">
        <f>IF(OR($A56="",NOT(ISNUMBER($G56))),"",IF(AND($F56&lt;=AQ$6,$G56&gt;=AQ$5),IF(AQ$5&gt;$N56,5,$K56)*10+IF(AND($F56&gt;=AQ$5,$F56&lt;=AQ$6),IF(AND($G56&gt;=AQ$5,$G56&lt;=AQ$6),5,IF($L56=1,2,1)),IF(AND($G56&gt;=AQ$5,$G56&lt;=AQ$6),IF($M56&gt;0,4,3),0)),IF(AND($D56&lt;=AQ$6,$E56&gt;=AQ$5),60,0)))</f>
        <v/>
      </c>
      <c r="AR56" s="80" t="str">
        <f>IF(OR($A56="",NOT(ISNUMBER($G56))),"",IF(AND($F56&lt;=AR$6,$G56&gt;=AR$5),IF(AR$5&gt;$N56,5,$K56)*10+IF(AND($F56&gt;=AR$5,$F56&lt;=AR$6),IF(AND($G56&gt;=AR$5,$G56&lt;=AR$6),5,IF($L56=1,2,1)),IF(AND($G56&gt;=AR$5,$G56&lt;=AR$6),IF($M56&gt;0,4,3),0)),IF(AND($D56&lt;=AR$6,$E56&gt;=AR$5),60,0)))</f>
        <v/>
      </c>
      <c r="AS56" s="80" t="str">
        <f>IF(OR($A56="",NOT(ISNUMBER($G56))),"",IF(AND($F56&lt;=AS$6,$G56&gt;=AS$5),IF(AS$5&gt;$N56,5,$K56)*10+IF(AND($F56&gt;=AS$5,$F56&lt;=AS$6),IF(AND($G56&gt;=AS$5,$G56&lt;=AS$6),5,IF($L56=1,2,1)),IF(AND($G56&gt;=AS$5,$G56&lt;=AS$6),IF($M56&gt;0,4,3),0)),IF(AND($D56&lt;=AS$6,$E56&gt;=AS$5),60,0)))</f>
        <v/>
      </c>
      <c r="AT56" s="80" t="str">
        <f>IF(OR($A56="",NOT(ISNUMBER($G56))),"",IF(AND($F56&lt;=AT$6,$G56&gt;=AT$5),IF(AT$5&gt;$N56,5,$K56)*10+IF(AND($F56&gt;=AT$5,$F56&lt;=AT$6),IF(AND($G56&gt;=AT$5,$G56&lt;=AT$6),5,IF($L56=1,2,1)),IF(AND($G56&gt;=AT$5,$G56&lt;=AT$6),IF($M56&gt;0,4,3),0)),IF(AND($D56&lt;=AT$6,$E56&gt;=AT$5),60,0)))</f>
        <v/>
      </c>
      <c r="AU56" s="80" t="str">
        <f>IF(OR($A56="",NOT(ISNUMBER($G56))),"",IF(AND($F56&lt;=AU$6,$G56&gt;=AU$5),IF(AU$5&gt;$N56,5,$K56)*10+IF(AND($F56&gt;=AU$5,$F56&lt;=AU$6),IF(AND($G56&gt;=AU$5,$G56&lt;=AU$6),5,IF($L56=1,2,1)),IF(AND($G56&gt;=AU$5,$G56&lt;=AU$6),IF($M56&gt;0,4,3),0)),IF(AND($D56&lt;=AU$6,$E56&gt;=AU$5),60,0)))</f>
        <v/>
      </c>
      <c r="AV56" s="80" t="str">
        <f>IF(OR($A56="",NOT(ISNUMBER($G56))),"",IF(AND($F56&lt;=AV$6,$G56&gt;=AV$5),IF(AV$5&gt;$N56,5,$K56)*10+IF(AND($F56&gt;=AV$5,$F56&lt;=AV$6),IF(AND($G56&gt;=AV$5,$G56&lt;=AV$6),5,IF($L56=1,2,1)),IF(AND($G56&gt;=AV$5,$G56&lt;=AV$6),IF($M56&gt;0,4,3),0)),IF(AND($D56&lt;=AV$6,$E56&gt;=AV$5),60,0)))</f>
        <v/>
      </c>
      <c r="AW56" s="80" t="str">
        <f>IF(OR($A56="",NOT(ISNUMBER($G56))),"",IF(AND($F56&lt;=AW$6,$G56&gt;=AW$5),IF(AW$5&gt;$N56,5,$K56)*10+IF(AND($F56&gt;=AW$5,$F56&lt;=AW$6),IF(AND($G56&gt;=AW$5,$G56&lt;=AW$6),5,IF($L56=1,2,1)),IF(AND($G56&gt;=AW$5,$G56&lt;=AW$6),IF($M56&gt;0,4,3),0)),IF(AND($D56&lt;=AW$6,$E56&gt;=AW$5),60,0)))</f>
        <v/>
      </c>
      <c r="AX56" s="80" t="str">
        <f>IF(OR($A56="",NOT(ISNUMBER($G56))),"",IF(AND($F56&lt;=AX$6,$G56&gt;=AX$5),IF(AX$5&gt;$N56,5,$K56)*10+IF(AND($F56&gt;=AX$5,$F56&lt;=AX$6),IF(AND($G56&gt;=AX$5,$G56&lt;=AX$6),5,IF($L56=1,2,1)),IF(AND($G56&gt;=AX$5,$G56&lt;=AX$6),IF($M56&gt;0,4,3),0)),IF(AND($D56&lt;=AX$6,$E56&gt;=AX$5),60,0)))</f>
        <v/>
      </c>
      <c r="AY56" s="80" t="str">
        <f>IF(OR($A56="",NOT(ISNUMBER($G56))),"",IF(AND($F56&lt;=AY$6,$G56&gt;=AY$5),IF(AY$5&gt;$N56,5,$K56)*10+IF(AND($F56&gt;=AY$5,$F56&lt;=AY$6),IF(AND($G56&gt;=AY$5,$G56&lt;=AY$6),5,IF($L56=1,2,1)),IF(AND($G56&gt;=AY$5,$G56&lt;=AY$6),IF($M56&gt;0,4,3),0)),IF(AND($D56&lt;=AY$6,$E56&gt;=AY$5),60,0)))</f>
        <v/>
      </c>
      <c r="AZ56" s="80" t="str">
        <f>IF(OR($A56="",NOT(ISNUMBER($G56))),"",IF(AND($F56&lt;=AZ$6,$G56&gt;=AZ$5),IF(AZ$5&gt;$N56,5,$K56)*10+IF(AND($F56&gt;=AZ$5,$F56&lt;=AZ$6),IF(AND($G56&gt;=AZ$5,$G56&lt;=AZ$6),5,IF($L56=1,2,1)),IF(AND($G56&gt;=AZ$5,$G56&lt;=AZ$6),IF($M56&gt;0,4,3),0)),IF(AND($D56&lt;=AZ$6,$E56&gt;=AZ$5),60,0)))</f>
        <v/>
      </c>
      <c r="BA56" s="80" t="str">
        <f>IF(OR($A56="",NOT(ISNUMBER($G56))),"",IF(AND($F56&lt;=BA$6,$G56&gt;=BA$5),IF(BA$5&gt;$N56,5,$K56)*10+IF(AND($F56&gt;=BA$5,$F56&lt;=BA$6),IF(AND($G56&gt;=BA$5,$G56&lt;=BA$6),5,IF($L56=1,2,1)),IF(AND($G56&gt;=BA$5,$G56&lt;=BA$6),IF($M56&gt;0,4,3),0)),IF(AND($D56&lt;=BA$6,$E56&gt;=BA$5),60,0)))</f>
        <v/>
      </c>
      <c r="BB56" s="80" t="str">
        <f>IF(OR($A56="",NOT(ISNUMBER($G56))),"",IF(AND($F56&lt;=BB$6,$G56&gt;=BB$5),IF(BB$5&gt;$N56,5,$K56)*10+IF(AND($F56&gt;=BB$5,$F56&lt;=BB$6),IF(AND($G56&gt;=BB$5,$G56&lt;=BB$6),5,IF($L56=1,2,1)),IF(AND($G56&gt;=BB$5,$G56&lt;=BB$6),IF($M56&gt;0,4,3),0)),IF(AND($D56&lt;=BB$6,$E56&gt;=BB$5),60,0)))</f>
        <v/>
      </c>
      <c r="BC56" s="80" t="str">
        <f>IF(OR($A56="",NOT(ISNUMBER($G56))),"",IF(AND($F56&lt;=BC$6,$G56&gt;=BC$5),IF(BC$5&gt;$N56,5,$K56)*10+IF(AND($F56&gt;=BC$5,$F56&lt;=BC$6),IF(AND($G56&gt;=BC$5,$G56&lt;=BC$6),5,IF($L56=1,2,1)),IF(AND($G56&gt;=BC$5,$G56&lt;=BC$6),IF($M56&gt;0,4,3),0)),IF(AND($D56&lt;=BC$6,$E56&gt;=BC$5),60,0)))</f>
        <v/>
      </c>
      <c r="BD56" s="80" t="str">
        <f>IF(OR($A56="",NOT(ISNUMBER($G56))),"",IF(AND($F56&lt;=BD$6,$G56&gt;=BD$5),IF(BD$5&gt;$N56,5,$K56)*10+IF(AND($F56&gt;=BD$5,$F56&lt;=BD$6),IF(AND($G56&gt;=BD$5,$G56&lt;=BD$6),5,IF($L56=1,2,1)),IF(AND($G56&gt;=BD$5,$G56&lt;=BD$6),IF($M56&gt;0,4,3),0)),IF(AND($D56&lt;=BD$6,$E56&gt;=BD$5),60,0)))</f>
        <v/>
      </c>
      <c r="BE56" s="80" t="str">
        <f>IF(OR($A56="",NOT(ISNUMBER($G56))),"",IF(AND($F56&lt;=BE$6,$G56&gt;=BE$5),IF(BE$5&gt;$N56,5,$K56)*10+IF(AND($F56&gt;=BE$5,$F56&lt;=BE$6),IF(AND($G56&gt;=BE$5,$G56&lt;=BE$6),5,IF($L56=1,2,1)),IF(AND($G56&gt;=BE$5,$G56&lt;=BE$6),IF($M56&gt;0,4,3),0)),IF(AND($D56&lt;=BE$6,$E56&gt;=BE$5),60,0)))</f>
        <v/>
      </c>
      <c r="BF56" s="80" t="str">
        <f>IF(OR($A56="",NOT(ISNUMBER($G56))),"",IF(AND($F56&lt;=BF$6,$G56&gt;=BF$5),IF(BF$5&gt;$N56,5,$K56)*10+IF(AND($F56&gt;=BF$5,$F56&lt;=BF$6),IF(AND($G56&gt;=BF$5,$G56&lt;=BF$6),5,IF($L56=1,2,1)),IF(AND($G56&gt;=BF$5,$G56&lt;=BF$6),IF($M56&gt;0,4,3),0)),IF(AND($D56&lt;=BF$6,$E56&gt;=BF$5),60,0)))</f>
        <v/>
      </c>
      <c r="BG56" s="80" t="str">
        <f>IF(OR($A56="",NOT(ISNUMBER($G56))),"",IF(AND($F56&lt;=BG$6,$G56&gt;=BG$5),IF(BG$5&gt;$N56,5,$K56)*10+IF(AND($F56&gt;=BG$5,$F56&lt;=BG$6),IF(AND($G56&gt;=BG$5,$G56&lt;=BG$6),5,IF($L56=1,2,1)),IF(AND($G56&gt;=BG$5,$G56&lt;=BG$6),IF($M56&gt;0,4,3),0)),IF(AND($D56&lt;=BG$6,$E56&gt;=BG$5),60,0)))</f>
        <v/>
      </c>
      <c r="BH56" s="80" t="str">
        <f>IF(OR($A56="",NOT(ISNUMBER($G56))),"",IF(AND($F56&lt;=BH$6,$G56&gt;=BH$5),IF(BH$5&gt;$N56,5,$K56)*10+IF(AND($F56&gt;=BH$5,$F56&lt;=BH$6),IF(AND($G56&gt;=BH$5,$G56&lt;=BH$6),5,IF($L56=1,2,1)),IF(AND($G56&gt;=BH$5,$G56&lt;=BH$6),IF($M56&gt;0,4,3),0)),IF(AND($D56&lt;=BH$6,$E56&gt;=BH$5),60,0)))</f>
        <v/>
      </c>
      <c r="BI56" s="80" t="str">
        <f>IF(OR($A56="",NOT(ISNUMBER($G56))),"",IF(AND($F56&lt;=BI$6,$G56&gt;=BI$5),IF(BI$5&gt;$N56,5,$K56)*10+IF(AND($F56&gt;=BI$5,$F56&lt;=BI$6),IF(AND($G56&gt;=BI$5,$G56&lt;=BI$6),5,IF($L56=1,2,1)),IF(AND($G56&gt;=BI$5,$G56&lt;=BI$6),IF($M56&gt;0,4,3),0)),IF(AND($D56&lt;=BI$6,$E56&gt;=BI$5),60,0)))</f>
        <v/>
      </c>
      <c r="BJ56" s="80" t="str">
        <f>IF(OR($A56="",NOT(ISNUMBER($G56))),"",IF(AND($F56&lt;=BJ$6,$G56&gt;=BJ$5),IF(BJ$5&gt;$N56,5,$K56)*10+IF(AND($F56&gt;=BJ$5,$F56&lt;=BJ$6),IF(AND($G56&gt;=BJ$5,$G56&lt;=BJ$6),5,IF($L56=1,2,1)),IF(AND($G56&gt;=BJ$5,$G56&lt;=BJ$6),IF($M56&gt;0,4,3),0)),IF(AND($D56&lt;=BJ$6,$E56&gt;=BJ$5),60,0)))</f>
        <v/>
      </c>
      <c r="BK56" s="80" t="str">
        <f>IF(OR($A56="",NOT(ISNUMBER($G56))),"",IF(AND($F56&lt;=BK$6,$G56&gt;=BK$5),IF(BK$5&gt;$N56,5,$K56)*10+IF(AND($F56&gt;=BK$5,$F56&lt;=BK$6),IF(AND($G56&gt;=BK$5,$G56&lt;=BK$6),5,IF($L56=1,2,1)),IF(AND($G56&gt;=BK$5,$G56&lt;=BK$6),IF($M56&gt;0,4,3),0)),IF(AND($D56&lt;=BK$6,$E56&gt;=BK$5),60,0)))</f>
        <v/>
      </c>
      <c r="BL56" s="80" t="str">
        <f>IF(OR($A56="",NOT(ISNUMBER($G56))),"",IF(AND($F56&lt;=BL$6,$G56&gt;=BL$5),IF(BL$5&gt;$N56,5,$K56)*10+IF(AND($F56&gt;=BL$5,$F56&lt;=BL$6),IF(AND($G56&gt;=BL$5,$G56&lt;=BL$6),5,IF($L56=1,2,1)),IF(AND($G56&gt;=BL$5,$G56&lt;=BL$6),IF($M56&gt;0,4,3),0)),IF(AND($D56&lt;=BL$6,$E56&gt;=BL$5),60,0)))</f>
        <v/>
      </c>
      <c r="BM56" s="80" t="str">
        <f>IF(OR($A56="",NOT(ISNUMBER($G56))),"",IF(AND($F56&lt;=BM$6,$G56&gt;=BM$5),IF(BM$5&gt;$N56,5,$K56)*10+IF(AND($F56&gt;=BM$5,$F56&lt;=BM$6),IF(AND($G56&gt;=BM$5,$G56&lt;=BM$6),5,IF($L56=1,2,1)),IF(AND($G56&gt;=BM$5,$G56&lt;=BM$6),IF($M56&gt;0,4,3),0)),IF(AND($D56&lt;=BM$6,$E56&gt;=BM$5),60,0)))</f>
        <v/>
      </c>
      <c r="BN56" s="80" t="str">
        <f>IF(OR($A56="",NOT(ISNUMBER($G56))),"",IF(AND($F56&lt;=BN$6,$G56&gt;=BN$5),IF(BN$5&gt;$N56,5,$K56)*10+IF(AND($F56&gt;=BN$5,$F56&lt;=BN$6),IF(AND($G56&gt;=BN$5,$G56&lt;=BN$6),5,IF($L56=1,2,1)),IF(AND($G56&gt;=BN$5,$G56&lt;=BN$6),IF($M56&gt;0,4,3),0)),IF(AND($D56&lt;=BN$6,$E56&gt;=BN$5),60,0)))</f>
        <v/>
      </c>
      <c r="BO56" s="80" t="str">
        <f>IF(OR($A56="",NOT(ISNUMBER($G56))),"",IF(AND($F56&lt;=BO$6,$G56&gt;=BO$5),IF(BO$5&gt;$N56,5,$K56)*10+IF(AND($F56&gt;=BO$5,$F56&lt;=BO$6),IF(AND($G56&gt;=BO$5,$G56&lt;=BO$6),5,IF($L56=1,2,1)),IF(AND($G56&gt;=BO$5,$G56&lt;=BO$6),IF($M56&gt;0,4,3),0)),IF(AND($D56&lt;=BO$6,$E56&gt;=BO$5),60,0)))</f>
        <v/>
      </c>
      <c r="BP56" s="80" t="str">
        <f>IF(OR($A56="",NOT(ISNUMBER($G56))),"",IF(AND($F56&lt;=BP$6,$G56&gt;=BP$5),IF(BP$5&gt;$N56,5,$K56)*10+IF(AND($F56&gt;=BP$5,$F56&lt;=BP$6),IF(AND($G56&gt;=BP$5,$G56&lt;=BP$6),5,IF($L56=1,2,1)),IF(AND($G56&gt;=BP$5,$G56&lt;=BP$6),IF($M56&gt;0,4,3),0)),IF(AND($D56&lt;=BP$6,$E56&gt;=BP$5),60,0)))</f>
        <v/>
      </c>
      <c r="BQ56" s="80" t="str">
        <f>IF(OR($A56="",NOT(ISNUMBER($G56))),"",IF(AND($F56&lt;=BQ$6,$G56&gt;=BQ$5),IF(BQ$5&gt;$N56,5,$K56)*10+IF(AND($F56&gt;=BQ$5,$F56&lt;=BQ$6),IF(AND($G56&gt;=BQ$5,$G56&lt;=BQ$6),5,IF($L56=1,2,1)),IF(AND($G56&gt;=BQ$5,$G56&lt;=BQ$6),IF($M56&gt;0,4,3),0)),IF(AND($D56&lt;=BQ$6,$E56&gt;=BQ$5),60,0)))</f>
        <v/>
      </c>
      <c r="BR56" s="80" t="str">
        <f>IF(OR($A56="",NOT(ISNUMBER($G56))),"",IF(AND($F56&lt;=BR$6,$G56&gt;=BR$5),IF(BR$5&gt;$N56,5,$K56)*10+IF(AND($F56&gt;=BR$5,$F56&lt;=BR$6),IF(AND($G56&gt;=BR$5,$G56&lt;=BR$6),5,IF($L56=1,2,1)),IF(AND($G56&gt;=BR$5,$G56&lt;=BR$6),IF($M56&gt;0,4,3),0)),IF(AND($D56&lt;=BR$6,$E56&gt;=BR$5),60,0)))</f>
        <v/>
      </c>
      <c r="BS56" s="80" t="str">
        <f>IF(OR($A56="",NOT(ISNUMBER($G56))),"",IF(AND($F56&lt;=BS$6,$G56&gt;=BS$5),IF(BS$5&gt;$N56,5,$K56)*10+IF(AND($F56&gt;=BS$5,$F56&lt;=BS$6),IF(AND($G56&gt;=BS$5,$G56&lt;=BS$6),5,IF($L56=1,2,1)),IF(AND($G56&gt;=BS$5,$G56&lt;=BS$6),IF($M56&gt;0,4,3),0)),IF(AND($D56&lt;=BS$6,$E56&gt;=BS$5),60,0)))</f>
        <v/>
      </c>
      <c r="BT56" s="80" t="str">
        <f>IF(OR($A56="",NOT(ISNUMBER($G56))),"",IF(AND($F56&lt;=BT$6,$G56&gt;=BT$5),IF(BT$5&gt;$N56,5,$K56)*10+IF(AND($F56&gt;=BT$5,$F56&lt;=BT$6),IF(AND($G56&gt;=BT$5,$G56&lt;=BT$6),5,IF($L56=1,2,1)),IF(AND($G56&gt;=BT$5,$G56&lt;=BT$6),IF($M56&gt;0,4,3),0)),IF(AND($D56&lt;=BT$6,$E56&gt;=BT$5),60,0)))</f>
        <v/>
      </c>
      <c r="BU56" s="80" t="str">
        <f>IF(OR($A56="",NOT(ISNUMBER($G56))),"",IF(AND($F56&lt;=BU$6,$G56&gt;=BU$5),IF(BU$5&gt;$N56,5,$K56)*10+IF(AND($F56&gt;=BU$5,$F56&lt;=BU$6),IF(AND($G56&gt;=BU$5,$G56&lt;=BU$6),5,IF($L56=1,2,1)),IF(AND($G56&gt;=BU$5,$G56&lt;=BU$6),IF($M56&gt;0,4,3),0)),IF(AND($D56&lt;=BU$6,$E56&gt;=BU$5),60,0)))</f>
        <v/>
      </c>
      <c r="BV56" s="80" t="str">
        <f>IF(OR($A56="",NOT(ISNUMBER($G56))),"",IF(AND($F56&lt;=BV$6,$G56&gt;=BV$5),IF(BV$5&gt;$N56,5,$K56)*10+IF(AND($F56&gt;=BV$5,$F56&lt;=BV$6),IF(AND($G56&gt;=BV$5,$G56&lt;=BV$6),5,IF($L56=1,2,1)),IF(AND($G56&gt;=BV$5,$G56&lt;=BV$6),IF($M56&gt;0,4,3),0)),IF(AND($D56&lt;=BV$6,$E56&gt;=BV$5),60,0)))</f>
        <v/>
      </c>
      <c r="BW56" s="80" t="str">
        <f>IF(OR($A56="",NOT(ISNUMBER($G56))),"",IF(AND($F56&lt;=BW$6,$G56&gt;=BW$5),IF(BW$5&gt;$N56,5,$K56)*10+IF(AND($F56&gt;=BW$5,$F56&lt;=BW$6),IF(AND($G56&gt;=BW$5,$G56&lt;=BW$6),5,IF($L56=1,2,1)),IF(AND($G56&gt;=BW$5,$G56&lt;=BW$6),IF($M56&gt;0,4,3),0)),IF(AND($D56&lt;=BW$6,$E56&gt;=BW$5),60,0)))</f>
        <v/>
      </c>
      <c r="BX56" s="80" t="str">
        <f>IF(OR($A56="",NOT(ISNUMBER($G56))),"",IF(AND($F56&lt;=BX$6,$G56&gt;=BX$5),IF(BX$5&gt;$N56,5,$K56)*10+IF(AND($F56&gt;=BX$5,$F56&lt;=BX$6),IF(AND($G56&gt;=BX$5,$G56&lt;=BX$6),5,IF($L56=1,2,1)),IF(AND($G56&gt;=BX$5,$G56&lt;=BX$6),IF($M56&gt;0,4,3),0)),IF(AND($D56&lt;=BX$6,$E56&gt;=BX$5),60,0)))</f>
        <v/>
      </c>
      <c r="BY56" s="80" t="str">
        <f>IF(OR($A56="",NOT(ISNUMBER($G56))),"",IF(AND($F56&lt;=BY$6,$G56&gt;=BY$5),IF(BY$5&gt;$N56,5,$K56)*10+IF(AND($F56&gt;=BY$5,$F56&lt;=BY$6),IF(AND($G56&gt;=BY$5,$G56&lt;=BY$6),5,IF($L56=1,2,1)),IF(AND($G56&gt;=BY$5,$G56&lt;=BY$6),IF($M56&gt;0,4,3),0)),IF(AND($D56&lt;=BY$6,$E56&gt;=BY$5),60,0)))</f>
        <v/>
      </c>
      <c r="BZ56" s="80" t="str">
        <f>IF(OR($A56="",NOT(ISNUMBER($G56))),"",IF(AND($F56&lt;=BZ$6,$G56&gt;=BZ$5),IF(BZ$5&gt;$N56,5,$K56)*10+IF(AND($F56&gt;=BZ$5,$F56&lt;=BZ$6),IF(AND($G56&gt;=BZ$5,$G56&lt;=BZ$6),5,IF($L56=1,2,1)),IF(AND($G56&gt;=BZ$5,$G56&lt;=BZ$6),IF($M56&gt;0,4,3),0)),IF(AND($D56&lt;=BZ$6,$E56&gt;=BZ$5),60,0)))</f>
        <v/>
      </c>
      <c r="CA56" s="80" t="str">
        <f>IF(OR($A56="",NOT(ISNUMBER($G56))),"",IF(AND($F56&lt;=CA$6,$G56&gt;=CA$5),IF(CA$5&gt;$N56,5,$K56)*10+IF(AND($F56&gt;=CA$5,$F56&lt;=CA$6),IF(AND($G56&gt;=CA$5,$G56&lt;=CA$6),5,IF($L56=1,2,1)),IF(AND($G56&gt;=CA$5,$G56&lt;=CA$6),IF($M56&gt;0,4,3),0)),IF(AND($D56&lt;=CA$6,$E56&gt;=CA$5),60,0)))</f>
        <v/>
      </c>
      <c r="CB56" s="80" t="str">
        <f>IF(OR($A56="",NOT(ISNUMBER($G56))),"",IF(AND($F56&lt;=CB$6,$G56&gt;=CB$5),IF(CB$5&gt;$N56,5,$K56)*10+IF(AND($F56&gt;=CB$5,$F56&lt;=CB$6),IF(AND($G56&gt;=CB$5,$G56&lt;=CB$6),5,IF($L56=1,2,1)),IF(AND($G56&gt;=CB$5,$G56&lt;=CB$6),IF($M56&gt;0,4,3),0)),IF(AND($D56&lt;=CB$6,$E56&gt;=CB$5),60,0)))</f>
        <v/>
      </c>
      <c r="CC56" s="80" t="str">
        <f>IF(OR($A56="",NOT(ISNUMBER($G56))),"",IF(AND($F56&lt;=CC$6,$G56&gt;=CC$5),IF(CC$5&gt;$N56,5,$K56)*10+IF(AND($F56&gt;=CC$5,$F56&lt;=CC$6),IF(AND($G56&gt;=CC$5,$G56&lt;=CC$6),5,IF($L56=1,2,1)),IF(AND($G56&gt;=CC$5,$G56&lt;=CC$6),IF($M56&gt;0,4,3),0)),IF(AND($D56&lt;=CC$6,$E56&gt;=CC$5),60,0)))</f>
        <v/>
      </c>
      <c r="CD56" s="80" t="str">
        <f>IF(OR($A56="",NOT(ISNUMBER($G56))),"",IF(AND($F56&lt;=CD$6,$G56&gt;=CD$5),IF(CD$5&gt;$N56,5,$K56)*10+IF(AND($F56&gt;=CD$5,$F56&lt;=CD$6),IF(AND($G56&gt;=CD$5,$G56&lt;=CD$6),5,IF($L56=1,2,1)),IF(AND($G56&gt;=CD$5,$G56&lt;=CD$6),IF($M56&gt;0,4,3),0)),IF(AND($D56&lt;=CD$6,$E56&gt;=CD$5),60,0)))</f>
        <v/>
      </c>
      <c r="CE56" s="80" t="str">
        <f>IF(OR($A56="",NOT(ISNUMBER($G56))),"",IF(AND($F56&lt;=CE$6,$G56&gt;=CE$5),IF(CE$5&gt;$N56,5,$K56)*10+IF(AND($F56&gt;=CE$5,$F56&lt;=CE$6),IF(AND($G56&gt;=CE$5,$G56&lt;=CE$6),5,IF($L56=1,2,1)),IF(AND($G56&gt;=CE$5,$G56&lt;=CE$6),IF($M56&gt;0,4,3),0)),IF(AND($D56&lt;=CE$6,$E56&gt;=CE$5),60,0)))</f>
        <v/>
      </c>
      <c r="CF56" s="80" t="str">
        <f>IF(OR($A56="",NOT(ISNUMBER($G56))),"",IF(AND($F56&lt;=CF$6,$G56&gt;=CF$5),IF(CF$5&gt;$N56,5,$K56)*10+IF(AND($F56&gt;=CF$5,$F56&lt;=CF$6),IF(AND($G56&gt;=CF$5,$G56&lt;=CF$6),5,IF($L56=1,2,1)),IF(AND($G56&gt;=CF$5,$G56&lt;=CF$6),IF($M56&gt;0,4,3),0)),IF(AND($D56&lt;=CF$6,$E56&gt;=CF$5),60,0)))</f>
        <v/>
      </c>
      <c r="CG56" s="80" t="str">
        <f>IF(OR($A56="",NOT(ISNUMBER($G56))),"",IF(AND($F56&lt;=CG$6,$G56&gt;=CG$5),IF(CG$5&gt;$N56,5,$K56)*10+IF(AND($F56&gt;=CG$5,$F56&lt;=CG$6),IF(AND($G56&gt;=CG$5,$G56&lt;=CG$6),5,IF($L56=1,2,1)),IF(AND($G56&gt;=CG$5,$G56&lt;=CG$6),IF($M56&gt;0,4,3),0)),IF(AND($D56&lt;=CG$6,$E56&gt;=CG$5),60,0)))</f>
        <v/>
      </c>
      <c r="CH56" s="80" t="str">
        <f>IF(OR($A56="",NOT(ISNUMBER($G56))),"",IF(AND($F56&lt;=CH$6,$G56&gt;=CH$5),IF(CH$5&gt;$N56,5,$K56)*10+IF(AND($F56&gt;=CH$5,$F56&lt;=CH$6),IF(AND($G56&gt;=CH$5,$G56&lt;=CH$6),5,IF($L56=1,2,1)),IF(AND($G56&gt;=CH$5,$G56&lt;=CH$6),IF($M56&gt;0,4,3),0)),IF(AND($D56&lt;=CH$6,$E56&gt;=CH$5),60,0)))</f>
        <v/>
      </c>
      <c r="CI56" s="80" t="str">
        <f>IF(OR($A56="",NOT(ISNUMBER($G56))),"",IF(AND($F56&lt;=CI$6,$G56&gt;=CI$5),IF(CI$5&gt;$N56,5,$K56)*10+IF(AND($F56&gt;=CI$5,$F56&lt;=CI$6),IF(AND($G56&gt;=CI$5,$G56&lt;=CI$6),5,IF($L56=1,2,1)),IF(AND($G56&gt;=CI$5,$G56&lt;=CI$6),IF($M56&gt;0,4,3),0)),IF(AND($D56&lt;=CI$6,$E56&gt;=CI$5),60,0)))</f>
        <v/>
      </c>
      <c r="CJ56" s="80" t="str">
        <f>IF(OR($A56="",NOT(ISNUMBER($G56))),"",IF(AND($F56&lt;=CJ$6,$G56&gt;=CJ$5),IF(CJ$5&gt;$N56,5,$K56)*10+IF(AND($F56&gt;=CJ$5,$F56&lt;=CJ$6),IF(AND($G56&gt;=CJ$5,$G56&lt;=CJ$6),5,IF($L56=1,2,1)),IF(AND($G56&gt;=CJ$5,$G56&lt;=CJ$6),IF($M56&gt;0,4,3),0)),IF(AND($D56&lt;=CJ$6,$E56&gt;=CJ$5),60,0)))</f>
        <v/>
      </c>
      <c r="CK56" s="80" t="str">
        <f>IF(OR($A56="",NOT(ISNUMBER($G56))),"",IF(AND($F56&lt;=CK$6,$G56&gt;=CK$5),IF(CK$5&gt;$N56,5,$K56)*10+IF(AND($F56&gt;=CK$5,$F56&lt;=CK$6),IF(AND($G56&gt;=CK$5,$G56&lt;=CK$6),5,IF($L56=1,2,1)),IF(AND($G56&gt;=CK$5,$G56&lt;=CK$6),IF($M56&gt;0,4,3),0)),IF(AND($D56&lt;=CK$6,$E56&gt;=CK$5),60,0)))</f>
        <v/>
      </c>
      <c r="CL56" s="80" t="str">
        <f>IF(OR($A56="",NOT(ISNUMBER($G56))),"",IF(AND($F56&lt;=CL$6,$G56&gt;=CL$5),IF(CL$5&gt;$N56,5,$K56)*10+IF(AND($F56&gt;=CL$5,$F56&lt;=CL$6),IF(AND($G56&gt;=CL$5,$G56&lt;=CL$6),5,IF($L56=1,2,1)),IF(AND($G56&gt;=CL$5,$G56&lt;=CL$6),IF($M56&gt;0,4,3),0)),IF(AND($D56&lt;=CL$6,$E56&gt;=CL$5),60,0)))</f>
        <v/>
      </c>
      <c r="CM56" s="80" t="str">
        <f>IF(OR($A56="",NOT(ISNUMBER($G56))),"",IF(AND($F56&lt;=CM$6,$G56&gt;=CM$5),IF(CM$5&gt;$N56,5,$K56)*10+IF(AND($F56&gt;=CM$5,$F56&lt;=CM$6),IF(AND($G56&gt;=CM$5,$G56&lt;=CM$6),5,IF($L56=1,2,1)),IF(AND($G56&gt;=CM$5,$G56&lt;=CM$6),IF($M56&gt;0,4,3),0)),IF(AND($D56&lt;=CM$6,$E56&gt;=CM$5),60,0)))</f>
        <v/>
      </c>
      <c r="CN56" s="80" t="str">
        <f>IF(OR($A56="",NOT(ISNUMBER($G56))),"",IF(AND($F56&lt;=CN$6,$G56&gt;=CN$5),IF(CN$5&gt;$N56,5,$K56)*10+IF(AND($F56&gt;=CN$5,$F56&lt;=CN$6),IF(AND($G56&gt;=CN$5,$G56&lt;=CN$6),5,IF($L56=1,2,1)),IF(AND($G56&gt;=CN$5,$G56&lt;=CN$6),IF($M56&gt;0,4,3),0)),IF(AND($D56&lt;=CN$6,$E56&gt;=CN$5),60,0)))</f>
        <v/>
      </c>
      <c r="CO56" s="80" t="str">
        <f>IF(OR($A56="",NOT(ISNUMBER($G56))),"",IF(AND($F56&lt;=CO$6,$G56&gt;=CO$5),IF(CO$5&gt;$N56,5,$K56)*10+IF(AND($F56&gt;=CO$5,$F56&lt;=CO$6),IF(AND($G56&gt;=CO$5,$G56&lt;=CO$6),5,IF($L56=1,2,1)),IF(AND($G56&gt;=CO$5,$G56&lt;=CO$6),IF($M56&gt;0,4,3),0)),IF(AND($D56&lt;=CO$6,$E56&gt;=CO$5),60,0)))</f>
        <v/>
      </c>
      <c r="CP56" s="80" t="str">
        <f>IF(OR($A56="",NOT(ISNUMBER($G56))),"",IF(AND($F56&lt;=CP$6,$G56&gt;=CP$5),IF(CP$5&gt;$N56,5,$K56)*10+IF(AND($F56&gt;=CP$5,$F56&lt;=CP$6),IF(AND($G56&gt;=CP$5,$G56&lt;=CP$6),5,IF($L56=1,2,1)),IF(AND($G56&gt;=CP$5,$G56&lt;=CP$6),IF($M56&gt;0,4,3),0)),IF(AND($D56&lt;=CP$6,$E56&gt;=CP$5),60,0)))</f>
        <v/>
      </c>
      <c r="CQ56" s="80" t="str">
        <f>IF(OR($A56="",NOT(ISNUMBER($G56))),"",IF(AND($F56&lt;=CQ$6,$G56&gt;=CQ$5),IF(CQ$5&gt;$N56,5,$K56)*10+IF(AND($F56&gt;=CQ$5,$F56&lt;=CQ$6),IF(AND($G56&gt;=CQ$5,$G56&lt;=CQ$6),5,IF($L56=1,2,1)),IF(AND($G56&gt;=CQ$5,$G56&lt;=CQ$6),IF($M56&gt;0,4,3),0)),IF(AND($D56&lt;=CQ$6,$E56&gt;=CQ$5),60,0)))</f>
        <v/>
      </c>
      <c r="CR56" s="80" t="str">
        <f>IF(OR($A56="",NOT(ISNUMBER($G56))),"",IF(AND($F56&lt;=CR$6,$G56&gt;=CR$5),IF(CR$5&gt;$N56,5,$K56)*10+IF(AND($F56&gt;=CR$5,$F56&lt;=CR$6),IF(AND($G56&gt;=CR$5,$G56&lt;=CR$6),5,IF($L56=1,2,1)),IF(AND($G56&gt;=CR$5,$G56&lt;=CR$6),IF($M56&gt;0,4,3),0)),IF(AND($D56&lt;=CR$6,$E56&gt;=CR$5),60,0)))</f>
        <v/>
      </c>
      <c r="CS56" s="80" t="str">
        <f>IF(OR($A56="",NOT(ISNUMBER($G56))),"",IF(AND($F56&lt;=CS$6,$G56&gt;=CS$5),IF(CS$5&gt;$N56,5,$K56)*10+IF(AND($F56&gt;=CS$5,$F56&lt;=CS$6),IF(AND($G56&gt;=CS$5,$G56&lt;=CS$6),5,IF($L56=1,2,1)),IF(AND($G56&gt;=CS$5,$G56&lt;=CS$6),IF($M56&gt;0,4,3),0)),IF(AND($D56&lt;=CS$6,$E56&gt;=CS$5),60,0)))</f>
        <v/>
      </c>
      <c r="CT56" s="80" t="str">
        <f>IF(OR($A56="",NOT(ISNUMBER($G56))),"",IF(AND($F56&lt;=CT$6,$G56&gt;=CT$5),IF(CT$5&gt;$N56,5,$K56)*10+IF(AND($F56&gt;=CT$5,$F56&lt;=CT$6),IF(AND($G56&gt;=CT$5,$G56&lt;=CT$6),5,IF($L56=1,2,1)),IF(AND($G56&gt;=CT$5,$G56&lt;=CT$6),IF($M56&gt;0,4,3),0)),IF(AND($D56&lt;=CT$6,$E56&gt;=CT$5),60,0)))</f>
        <v/>
      </c>
      <c r="CU56" s="80" t="str">
        <f>IF(OR($A56="",NOT(ISNUMBER($G56))),"",IF(AND($F56&lt;=CU$6,$G56&gt;=CU$5),IF(CU$5&gt;$N56,5,$K56)*10+IF(AND($F56&gt;=CU$5,$F56&lt;=CU$6),IF(AND($G56&gt;=CU$5,$G56&lt;=CU$6),5,IF($L56=1,2,1)),IF(AND($G56&gt;=CU$5,$G56&lt;=CU$6),IF($M56&gt;0,4,3),0)),IF(AND($D56&lt;=CU$6,$E56&gt;=CU$5),60,0)))</f>
        <v/>
      </c>
      <c r="CV56" s="80" t="str">
        <f>IF(OR($A56="",NOT(ISNUMBER($G56))),"",IF(AND($F56&lt;=CV$6,$G56&gt;=CV$5),IF(CV$5&gt;$N56,5,$K56)*10+IF(AND($F56&gt;=CV$5,$F56&lt;=CV$6),IF(AND($G56&gt;=CV$5,$G56&lt;=CV$6),5,IF($L56=1,2,1)),IF(AND($G56&gt;=CV$5,$G56&lt;=CV$6),IF($M56&gt;0,4,3),0)),IF(AND($D56&lt;=CV$6,$E56&gt;=CV$5),60,0)))</f>
        <v/>
      </c>
      <c r="CW56" s="80" t="str">
        <f>IF(OR($A56="",NOT(ISNUMBER($G56))),"",IF(AND($F56&lt;=CW$6,$G56&gt;=CW$5),IF(CW$5&gt;$N56,5,$K56)*10+IF(AND($F56&gt;=CW$5,$F56&lt;=CW$6),IF(AND($G56&gt;=CW$5,$G56&lt;=CW$6),5,IF($L56=1,2,1)),IF(AND($G56&gt;=CW$5,$G56&lt;=CW$6),IF($M56&gt;0,4,3),0)),IF(AND($D56&lt;=CW$6,$E56&gt;=CW$5),60,0)))</f>
        <v/>
      </c>
      <c r="CX56" s="80" t="str">
        <f>IF(OR($A56="",NOT(ISNUMBER($G56))),"",IF(AND($F56&lt;=CX$6,$G56&gt;=CX$5),IF(CX$5&gt;$N56,5,$K56)*10+IF(AND($F56&gt;=CX$5,$F56&lt;=CX$6),IF(AND($G56&gt;=CX$5,$G56&lt;=CX$6),5,IF($L56=1,2,1)),IF(AND($G56&gt;=CX$5,$G56&lt;=CX$6),IF($M56&gt;0,4,3),0)),IF(AND($D56&lt;=CX$6,$E56&gt;=CX$5),60,0)))</f>
        <v/>
      </c>
      <c r="CY56" s="80" t="str">
        <f>IF(OR($A56="",NOT(ISNUMBER($G56))),"",IF(AND($F56&lt;=CY$6,$G56&gt;=CY$5),IF(CY$5&gt;$N56,5,$K56)*10+IF(AND($F56&gt;=CY$5,$F56&lt;=CY$6),IF(AND($G56&gt;=CY$5,$G56&lt;=CY$6),5,IF($L56=1,2,1)),IF(AND($G56&gt;=CY$5,$G56&lt;=CY$6),IF($M56&gt;0,4,3),0)),IF(AND($D56&lt;=CY$6,$E56&gt;=CY$5),60,0)))</f>
        <v/>
      </c>
      <c r="CZ56" s="80" t="str">
        <f>IF(OR($A56="",NOT(ISNUMBER($G56))),"",IF(AND($F56&lt;=CZ$6,$G56&gt;=CZ$5),IF(CZ$5&gt;$N56,5,$K56)*10+IF(AND($F56&gt;=CZ$5,$F56&lt;=CZ$6),IF(AND($G56&gt;=CZ$5,$G56&lt;=CZ$6),5,IF($L56=1,2,1)),IF(AND($G56&gt;=CZ$5,$G56&lt;=CZ$6),IF($M56&gt;0,4,3),0)),IF(AND($D56&lt;=CZ$6,$E56&gt;=CZ$5),60,0)))</f>
        <v/>
      </c>
      <c r="DA56" s="80" t="str">
        <f>IF(OR($A56="",NOT(ISNUMBER($G56))),"",IF(AND($F56&lt;=DA$6,$G56&gt;=DA$5),IF(DA$5&gt;$N56,5,$K56)*10+IF(AND($F56&gt;=DA$5,$F56&lt;=DA$6),IF(AND($G56&gt;=DA$5,$G56&lt;=DA$6),5,IF($L56=1,2,1)),IF(AND($G56&gt;=DA$5,$G56&lt;=DA$6),IF($M56&gt;0,4,3),0)),IF(AND($D56&lt;=DA$6,$E56&gt;=DA$5),60,0)))</f>
        <v/>
      </c>
      <c r="DB56" s="80" t="str">
        <f>IF(OR($A56="",NOT(ISNUMBER($G56))),"",IF(AND($F56&lt;=DB$6,$G56&gt;=DB$5),IF(DB$5&gt;$N56,5,$K56)*10+IF(AND($F56&gt;=DB$5,$F56&lt;=DB$6),IF(AND($G56&gt;=DB$5,$G56&lt;=DB$6),5,IF($L56=1,2,1)),IF(AND($G56&gt;=DB$5,$G56&lt;=DB$6),IF($M56&gt;0,4,3),0)),IF(AND($D56&lt;=DB$6,$E56&gt;=DB$5),60,0)))</f>
        <v/>
      </c>
      <c r="DC56" s="80" t="str">
        <f>IF(OR($A56="",NOT(ISNUMBER($G56))),"",IF(AND($F56&lt;=DC$6,$G56&gt;=DC$5),IF(DC$5&gt;$N56,5,$K56)*10+IF(AND($F56&gt;=DC$5,$F56&lt;=DC$6),IF(AND($G56&gt;=DC$5,$G56&lt;=DC$6),5,IF($L56=1,2,1)),IF(AND($G56&gt;=DC$5,$G56&lt;=DC$6),IF($M56&gt;0,4,3),0)),IF(AND($D56&lt;=DC$6,$E56&gt;=DC$5),60,0)))</f>
        <v/>
      </c>
      <c r="DD56" s="80" t="str">
        <f>IF(OR($A56="",NOT(ISNUMBER($G56))),"",IF(AND($F56&lt;=DD$6,$G56&gt;=DD$5),IF(DD$5&gt;$N56,5,$K56)*10+IF(AND($F56&gt;=DD$5,$F56&lt;=DD$6),IF(AND($G56&gt;=DD$5,$G56&lt;=DD$6),5,IF($L56=1,2,1)),IF(AND($G56&gt;=DD$5,$G56&lt;=DD$6),IF($M56&gt;0,4,3),0)),IF(AND($D56&lt;=DD$6,$E56&gt;=DD$5),60,0)))</f>
        <v/>
      </c>
      <c r="DE56" s="80" t="str">
        <f>IF(OR($A56="",NOT(ISNUMBER($G56))),"",IF(AND($F56&lt;=DE$6,$G56&gt;=DE$5),IF(DE$5&gt;$N56,5,$K56)*10+IF(AND($F56&gt;=DE$5,$F56&lt;=DE$6),IF(AND($G56&gt;=DE$5,$G56&lt;=DE$6),5,IF($L56=1,2,1)),IF(AND($G56&gt;=DE$5,$G56&lt;=DE$6),IF($M56&gt;0,4,3),0)),IF(AND($D56&lt;=DE$6,$E56&gt;=DE$5),60,0)))</f>
        <v/>
      </c>
      <c r="DF56" s="80" t="str">
        <f>IF(OR($A56="",NOT(ISNUMBER($G56))),"",IF(AND($F56&lt;=DF$6,$G56&gt;=DF$5),IF(DF$5&gt;$N56,5,$K56)*10+IF(AND($F56&gt;=DF$5,$F56&lt;=DF$6),IF(AND($G56&gt;=DF$5,$G56&lt;=DF$6),5,IF($L56=1,2,1)),IF(AND($G56&gt;=DF$5,$G56&lt;=DF$6),IF($M56&gt;0,4,3),0)),IF(AND($D56&lt;=DF$6,$E56&gt;=DF$5),60,0)))</f>
        <v/>
      </c>
      <c r="DG56" s="80" t="str">
        <f>IF(OR($A56="",NOT(ISNUMBER($G56))),"",IF(AND($F56&lt;=DG$6,$G56&gt;=DG$5),IF(DG$5&gt;$N56,5,$K56)*10+IF(AND($F56&gt;=DG$5,$F56&lt;=DG$6),IF(AND($G56&gt;=DG$5,$G56&lt;=DG$6),5,IF($L56=1,2,1)),IF(AND($G56&gt;=DG$5,$G56&lt;=DG$6),IF($M56&gt;0,4,3),0)),IF(AND($D56&lt;=DG$6,$E56&gt;=DG$5),60,0)))</f>
        <v/>
      </c>
      <c r="DH56" s="80" t="str">
        <f>IF(OR($A56="",NOT(ISNUMBER($G56))),"",IF(AND($F56&lt;=DH$6,$G56&gt;=DH$5),IF(DH$5&gt;$N56,5,$K56)*10+IF(AND($F56&gt;=DH$5,$F56&lt;=DH$6),IF(AND($G56&gt;=DH$5,$G56&lt;=DH$6),5,IF($L56=1,2,1)),IF(AND($G56&gt;=DH$5,$G56&lt;=DH$6),IF($M56&gt;0,4,3),0)),IF(AND($D56&lt;=DH$6,$E56&gt;=DH$5),60,0)))</f>
        <v/>
      </c>
      <c r="DI56" s="80" t="str">
        <f>IF(OR($A56="",NOT(ISNUMBER($G56))),"",IF(AND($F56&lt;=DI$6,$G56&gt;=DI$5),IF(DI$5&gt;$N56,5,$K56)*10+IF(AND($F56&gt;=DI$5,$F56&lt;=DI$6),IF(AND($G56&gt;=DI$5,$G56&lt;=DI$6),5,IF($L56=1,2,1)),IF(AND($G56&gt;=DI$5,$G56&lt;=DI$6),IF($M56&gt;0,4,3),0)),IF(AND($D56&lt;=DI$6,$E56&gt;=DI$5),60,0)))</f>
        <v/>
      </c>
      <c r="DJ56" s="80" t="str">
        <f>IF(OR($A56="",NOT(ISNUMBER($G56))),"",IF(AND($F56&lt;=DJ$6,$G56&gt;=DJ$5),IF(DJ$5&gt;$N56,5,$K56)*10+IF(AND($F56&gt;=DJ$5,$F56&lt;=DJ$6),IF(AND($G56&gt;=DJ$5,$G56&lt;=DJ$6),5,IF($L56=1,2,1)),IF(AND($G56&gt;=DJ$5,$G56&lt;=DJ$6),IF($M56&gt;0,4,3),0)),IF(AND($D56&lt;=DJ$6,$E56&gt;=DJ$5),60,0)))</f>
        <v/>
      </c>
      <c r="DK56" s="80" t="str">
        <f>IF(OR($A56="",NOT(ISNUMBER($G56))),"",IF(AND($F56&lt;=DK$6,$G56&gt;=DK$5),IF(DK$5&gt;$N56,5,$K56)*10+IF(AND($F56&gt;=DK$5,$F56&lt;=DK$6),IF(AND($G56&gt;=DK$5,$G56&lt;=DK$6),5,IF($L56=1,2,1)),IF(AND($G56&gt;=DK$5,$G56&lt;=DK$6),IF($M56&gt;0,4,3),0)),IF(AND($D56&lt;=DK$6,$E56&gt;=DK$5),60,0)))</f>
        <v/>
      </c>
      <c r="DL56" s="80" t="str">
        <f>IF(OR($A56="",NOT(ISNUMBER($G56))),"",IF(AND($F56&lt;=DL$6,$G56&gt;=DL$5),IF(DL$5&gt;$N56,5,$K56)*10+IF(AND($F56&gt;=DL$5,$F56&lt;=DL$6),IF(AND($G56&gt;=DL$5,$G56&lt;=DL$6),5,IF($L56=1,2,1)),IF(AND($G56&gt;=DL$5,$G56&lt;=DL$6),IF($M56&gt;0,4,3),0)),IF(AND($D56&lt;=DL$6,$E56&gt;=DL$5),60,0)))</f>
        <v/>
      </c>
      <c r="DM56" s="80" t="str">
        <f>IF(OR($A56="",NOT(ISNUMBER($G56))),"",IF(AND($F56&lt;=DM$6,$G56&gt;=DM$5),IF(DM$5&gt;$N56,5,$K56)*10+IF(AND($F56&gt;=DM$5,$F56&lt;=DM$6),IF(AND($G56&gt;=DM$5,$G56&lt;=DM$6),5,IF($L56=1,2,1)),IF(AND($G56&gt;=DM$5,$G56&lt;=DM$6),IF($M56&gt;0,4,3),0)),IF(AND($D56&lt;=DM$6,$E56&gt;=DM$5),60,0)))</f>
        <v/>
      </c>
      <c r="DN56" s="80" t="str">
        <f>IF(OR($A56="",NOT(ISNUMBER($G56))),"",IF(AND($F56&lt;=DN$6,$G56&gt;=DN$5),IF(DN$5&gt;$N56,5,$K56)*10+IF(AND($F56&gt;=DN$5,$F56&lt;=DN$6),IF(AND($G56&gt;=DN$5,$G56&lt;=DN$6),5,IF($L56=1,2,1)),IF(AND($G56&gt;=DN$5,$G56&lt;=DN$6),IF($M56&gt;0,4,3),0)),IF(AND($D56&lt;=DN$6,$E56&gt;=DN$5),60,0)))</f>
        <v/>
      </c>
      <c r="DO56" s="80" t="str">
        <f>IF(OR($A56="",NOT(ISNUMBER($G56))),"",IF(AND($F56&lt;=DO$6,$G56&gt;=DO$5),IF(DO$5&gt;$N56,5,$K56)*10+IF(AND($F56&gt;=DO$5,$F56&lt;=DO$6),IF(AND($G56&gt;=DO$5,$G56&lt;=DO$6),5,IF($L56=1,2,1)),IF(AND($G56&gt;=DO$5,$G56&lt;=DO$6),IF($M56&gt;0,4,3),0)),IF(AND($D56&lt;=DO$6,$E56&gt;=DO$5),60,0)))</f>
        <v/>
      </c>
      <c r="DP56" s="80" t="str">
        <f>IF(OR($A56="",NOT(ISNUMBER($G56))),"",IF(AND($F56&lt;=DP$6,$G56&gt;=DP$5),IF(DP$5&gt;$N56,5,$K56)*10+IF(AND($F56&gt;=DP$5,$F56&lt;=DP$6),IF(AND($G56&gt;=DP$5,$G56&lt;=DP$6),5,IF($L56=1,2,1)),IF(AND($G56&gt;=DP$5,$G56&lt;=DP$6),IF($M56&gt;0,4,3),0)),IF(AND($D56&lt;=DP$6,$E56&gt;=DP$5),60,0)))</f>
        <v/>
      </c>
      <c r="DQ56" s="80" t="str">
        <f>IF(OR($A56="",NOT(ISNUMBER($G56))),"",IF(AND($F56&lt;=DQ$6,$G56&gt;=DQ$5),IF(DQ$5&gt;$N56,5,$K56)*10+IF(AND($F56&gt;=DQ$5,$F56&lt;=DQ$6),IF(AND($G56&gt;=DQ$5,$G56&lt;=DQ$6),5,IF($L56=1,2,1)),IF(AND($G56&gt;=DQ$5,$G56&lt;=DQ$6),IF($M56&gt;0,4,3),0)),IF(AND($D56&lt;=DQ$6,$E56&gt;=DQ$5),60,0)))</f>
        <v/>
      </c>
      <c r="DR56" s="80" t="str">
        <f>IF(OR($A56="",NOT(ISNUMBER($G56))),"",IF(AND($F56&lt;=DR$6,$G56&gt;=DR$5),IF(DR$5&gt;$N56,5,$K56)*10+IF(AND($F56&gt;=DR$5,$F56&lt;=DR$6),IF(AND($G56&gt;=DR$5,$G56&lt;=DR$6),5,IF($L56=1,2,1)),IF(AND($G56&gt;=DR$5,$G56&lt;=DR$6),IF($M56&gt;0,4,3),0)),IF(AND($D56&lt;=DR$6,$E56&gt;=DR$5),60,0)))</f>
        <v/>
      </c>
      <c r="DS56" s="80" t="str">
        <f>IF(OR($A56="",NOT(ISNUMBER($G56))),"",IF(AND($F56&lt;=DS$6,$G56&gt;=DS$5),IF(DS$5&gt;$N56,5,$K56)*10+IF(AND($F56&gt;=DS$5,$F56&lt;=DS$6),IF(AND($G56&gt;=DS$5,$G56&lt;=DS$6),5,IF($L56=1,2,1)),IF(AND($G56&gt;=DS$5,$G56&lt;=DS$6),IF($M56&gt;0,4,3),0)),IF(AND($D56&lt;=DS$6,$E56&gt;=DS$5),60,0)))</f>
        <v/>
      </c>
      <c r="DT56" s="80" t="str">
        <f>IF(OR($A56="",NOT(ISNUMBER($G56))),"",IF(AND($F56&lt;=DT$6,$G56&gt;=DT$5),IF(DT$5&gt;$N56,5,$K56)*10+IF(AND($F56&gt;=DT$5,$F56&lt;=DT$6),IF(AND($G56&gt;=DT$5,$G56&lt;=DT$6),5,IF($L56=1,2,1)),IF(AND($G56&gt;=DT$5,$G56&lt;=DT$6),IF($M56&gt;0,4,3),0)),IF(AND($D56&lt;=DT$6,$E56&gt;=DT$5),60,0)))</f>
        <v/>
      </c>
      <c r="DU56" s="80" t="str">
        <f>IF(OR($A56="",NOT(ISNUMBER($G56))),"",IF(AND($F56&lt;=DU$6,$G56&gt;=DU$5),IF(DU$5&gt;$N56,5,$K56)*10+IF(AND($F56&gt;=DU$5,$F56&lt;=DU$6),IF(AND($G56&gt;=DU$5,$G56&lt;=DU$6),5,IF($L56=1,2,1)),IF(AND($G56&gt;=DU$5,$G56&lt;=DU$6),IF($M56&gt;0,4,3),0)),IF(AND($D56&lt;=DU$6,$E56&gt;=DU$5),60,0)))</f>
        <v/>
      </c>
      <c r="DV56" s="80" t="str">
        <f>IF(OR($A56="",NOT(ISNUMBER($G56))),"",IF(AND($F56&lt;=DV$6,$G56&gt;=DV$5),IF(DV$5&gt;$N56,5,$K56)*10+IF(AND($F56&gt;=DV$5,$F56&lt;=DV$6),IF(AND($G56&gt;=DV$5,$G56&lt;=DV$6),5,IF($L56=1,2,1)),IF(AND($G56&gt;=DV$5,$G56&lt;=DV$6),IF($M56&gt;0,4,3),0)),IF(AND($D56&lt;=DV$6,$E56&gt;=DV$5),60,0)))</f>
        <v/>
      </c>
      <c r="DW56" s="80" t="str">
        <f>IF(OR($A56="",NOT(ISNUMBER($G56))),"",IF(AND($F56&lt;=DW$6,$G56&gt;=DW$5),IF(DW$5&gt;$N56,5,$K56)*10+IF(AND($F56&gt;=DW$5,$F56&lt;=DW$6),IF(AND($G56&gt;=DW$5,$G56&lt;=DW$6),5,IF($L56=1,2,1)),IF(AND($G56&gt;=DW$5,$G56&lt;=DW$6),IF($M56&gt;0,4,3),0)),IF(AND($D56&lt;=DW$6,$E56&gt;=DW$5),60,0)))</f>
        <v/>
      </c>
      <c r="DX56" s="80" t="str">
        <f>IF(OR($A56="",NOT(ISNUMBER($G56))),"",IF(AND($F56&lt;=DX$6,$G56&gt;=DX$5),IF(DX$5&gt;$N56,5,$K56)*10+IF(AND($F56&gt;=DX$5,$F56&lt;=DX$6),IF(AND($G56&gt;=DX$5,$G56&lt;=DX$6),5,IF($L56=1,2,1)),IF(AND($G56&gt;=DX$5,$G56&lt;=DX$6),IF($M56&gt;0,4,3),0)),IF(AND($D56&lt;=DX$6,$E56&gt;=DX$5),60,0)))</f>
        <v/>
      </c>
      <c r="DY56" s="80" t="str">
        <f>IF(OR($A56="",NOT(ISNUMBER($G56))),"",IF(AND($F56&lt;=DY$6,$G56&gt;=DY$5),IF(DY$5&gt;$N56,5,$K56)*10+IF(AND($F56&gt;=DY$5,$F56&lt;=DY$6),IF(AND($G56&gt;=DY$5,$G56&lt;=DY$6),5,IF($L56=1,2,1)),IF(AND($G56&gt;=DY$5,$G56&lt;=DY$6),IF($M56&gt;0,4,3),0)),IF(AND($D56&lt;=DY$6,$E56&gt;=DY$5),60,0)))</f>
        <v/>
      </c>
      <c r="DZ56" s="80" t="str">
        <f>IF(OR($A56="",NOT(ISNUMBER($G56))),"",IF(AND($F56&lt;=DZ$6,$G56&gt;=DZ$5),IF(DZ$5&gt;$N56,5,$K56)*10+IF(AND($F56&gt;=DZ$5,$F56&lt;=DZ$6),IF(AND($G56&gt;=DZ$5,$G56&lt;=DZ$6),5,IF($L56=1,2,1)),IF(AND($G56&gt;=DZ$5,$G56&lt;=DZ$6),IF($M56&gt;0,4,3),0)),IF(AND($D56&lt;=DZ$6,$E56&gt;=DZ$5),60,0)))</f>
        <v/>
      </c>
      <c r="EA56" s="80" t="str">
        <f>IF(OR($A56="",NOT(ISNUMBER($G56))),"",IF(AND($F56&lt;=EA$6,$G56&gt;=EA$5),IF(EA$5&gt;$N56,5,$K56)*10+IF(AND($F56&gt;=EA$5,$F56&lt;=EA$6),IF(AND($G56&gt;=EA$5,$G56&lt;=EA$6),5,IF($L56=1,2,1)),IF(AND($G56&gt;=EA$5,$G56&lt;=EA$6),IF($M56&gt;0,4,3),0)),IF(AND($D56&lt;=EA$6,$E56&gt;=EA$5),60,0)))</f>
        <v/>
      </c>
      <c r="EB56" s="80" t="str">
        <f>IF(OR($A56="",NOT(ISNUMBER($G56))),"",IF(AND($F56&lt;=EB$6,$G56&gt;=EB$5),IF(EB$5&gt;$N56,5,$K56)*10+IF(AND($F56&gt;=EB$5,$F56&lt;=EB$6),IF(AND($G56&gt;=EB$5,$G56&lt;=EB$6),5,IF($L56=1,2,1)),IF(AND($G56&gt;=EB$5,$G56&lt;=EB$6),IF($M56&gt;0,4,3),0)),IF(AND($D56&lt;=EB$6,$E56&gt;=EB$5),60,0)))</f>
        <v/>
      </c>
      <c r="EC56" s="80" t="str">
        <f>IF(OR($A56="",NOT(ISNUMBER($G56))),"",IF(AND($F56&lt;=EC$6,$G56&gt;=EC$5),IF(EC$5&gt;$N56,5,$K56)*10+IF(AND($F56&gt;=EC$5,$F56&lt;=EC$6),IF(AND($G56&gt;=EC$5,$G56&lt;=EC$6),5,IF($L56=1,2,1)),IF(AND($G56&gt;=EC$5,$G56&lt;=EC$6),IF($M56&gt;0,4,3),0)),IF(AND($D56&lt;=EC$6,$E56&gt;=EC$5),60,0)))</f>
        <v/>
      </c>
      <c r="ED56" s="80" t="str">
        <f>IF(OR($A56="",NOT(ISNUMBER($G56))),"",IF(AND($F56&lt;=ED$6,$G56&gt;=ED$5),IF(ED$5&gt;$N56,5,$K56)*10+IF(AND($F56&gt;=ED$5,$F56&lt;=ED$6),IF(AND($G56&gt;=ED$5,$G56&lt;=ED$6),5,IF($L56=1,2,1)),IF(AND($G56&gt;=ED$5,$G56&lt;=ED$6),IF($M56&gt;0,4,3),0)),IF(AND($D56&lt;=ED$6,$E56&gt;=ED$5),60,0)))</f>
        <v/>
      </c>
    </row>
    <row r="57" ht="18" customHeight="1">
      <c r="A57" s="52" t="str">
        <f>IF(Tasks!$B57="","",Tasks!$A57)</f>
        <v/>
      </c>
      <c r="B57" s="78" t="str">
        <f>IF(Tasks!$B57="","",Tasks!$B57)</f>
        <v/>
      </c>
      <c r="C57" s="25" t="str">
        <f>IF($B57="","",IF(AND(Tasks!$D57="",Tasks!$G57=""),"-",IF(Tasks!$D57="","",Tasks!$D57&amp;IF(OR(Tasks!$E57="",Tasks!$E57="FS"),IF(N(Tasks!$F57)=0,"","FS"),Tasks!$E57)&amp;IF(N(Tasks!$F57)=0,"",IF(Tasks!$F57&gt;0,"+","")&amp;Tasks!$F57))&amp;IF(AND(Tasks!$D57&lt;&gt;"",Tasks!$G57&lt;&gt;""),", ","")&amp;IF(Tasks!$G57="","",Tasks!$G57&amp;IF(OR(Tasks!$H57="",Tasks!$H57="FS"),IF(N(Tasks!$I57)=0,"","FS"),Tasks!$H57)&amp;IF(N(Tasks!$I57)=0,"",IF(Tasks!$I57&gt;0,"+","")&amp;Tasks!$I57))))</f>
        <v/>
      </c>
      <c r="D57" s="51" t="str">
        <f>IF(OR($B57="",Tasks!$Q57=""),"",Tasks!$Q57)</f>
        <v/>
      </c>
      <c r="E57" s="51" t="str">
        <f>IF(OR($B57="",Tasks!$R57=""),"",Tasks!$R57)</f>
        <v/>
      </c>
      <c r="F57" s="51" t="str">
        <f>IF(OR($B57="",Tasks!$S57=""),"",Tasks!$S57)</f>
        <v/>
      </c>
      <c r="G57" s="51" t="str">
        <f>IF(OR($B57="",Tasks!$T57=""),"",Tasks!$T57)</f>
        <v/>
      </c>
      <c r="H57" s="52" t="str">
        <f>IF($B57="","",Tasks!$AE57)</f>
        <v/>
      </c>
      <c r="I57" s="79" t="str">
        <f>IF($B57="","",Tasks!$AF57)</f>
        <v/>
      </c>
      <c r="J57" s="53" t="str">
        <f>IF(OR($B57="",Tasks!$V57=""),"",Tasks!$V57)</f>
        <v/>
      </c>
      <c r="K57" s="52" t="str">
        <f>IF($B57="","",Tasks!$AA57)</f>
        <v/>
      </c>
      <c r="L57" s="52" t="str">
        <f>IF($B57="","",Tasks!$AB57)</f>
        <v/>
      </c>
      <c r="M57" s="52" t="str">
        <f>IF($B57="","",Tasks!$Z57)</f>
        <v/>
      </c>
      <c r="N57" s="52" t="str">
        <f>IF(OR($B57="",Tasks!$AG57=""),"",Tasks!$AG57)</f>
        <v/>
      </c>
      <c r="O57" s="80" t="str">
        <f>IF(OR($A57="",NOT(ISNUMBER($G57))),"",IF(AND($F57&lt;=O$6,$G57&gt;=O$5),IF(O$5&gt;$N57,5,$K57)*10+IF(AND($F57&gt;=O$5,$F57&lt;=O$6),IF(AND($G57&gt;=O$5,$G57&lt;=O$6),5,IF($L57=1,2,1)),IF(AND($G57&gt;=O$5,$G57&lt;=O$6),IF($M57&gt;0,4,3),0)),IF(AND($D57&lt;=O$6,$E57&gt;=O$5),60,0)))</f>
        <v/>
      </c>
      <c r="P57" s="80" t="str">
        <f>IF(OR($A57="",NOT(ISNUMBER($G57))),"",IF(AND($F57&lt;=P$6,$G57&gt;=P$5),IF(P$5&gt;$N57,5,$K57)*10+IF(AND($F57&gt;=P$5,$F57&lt;=P$6),IF(AND($G57&gt;=P$5,$G57&lt;=P$6),5,IF($L57=1,2,1)),IF(AND($G57&gt;=P$5,$G57&lt;=P$6),IF($M57&gt;0,4,3),0)),IF(AND($D57&lt;=P$6,$E57&gt;=P$5),60,0)))</f>
        <v/>
      </c>
      <c r="Q57" s="80" t="str">
        <f>IF(OR($A57="",NOT(ISNUMBER($G57))),"",IF(AND($F57&lt;=Q$6,$G57&gt;=Q$5),IF(Q$5&gt;$N57,5,$K57)*10+IF(AND($F57&gt;=Q$5,$F57&lt;=Q$6),IF(AND($G57&gt;=Q$5,$G57&lt;=Q$6),5,IF($L57=1,2,1)),IF(AND($G57&gt;=Q$5,$G57&lt;=Q$6),IF($M57&gt;0,4,3),0)),IF(AND($D57&lt;=Q$6,$E57&gt;=Q$5),60,0)))</f>
        <v/>
      </c>
      <c r="R57" s="80" t="str">
        <f>IF(OR($A57="",NOT(ISNUMBER($G57))),"",IF(AND($F57&lt;=R$6,$G57&gt;=R$5),IF(R$5&gt;$N57,5,$K57)*10+IF(AND($F57&gt;=R$5,$F57&lt;=R$6),IF(AND($G57&gt;=R$5,$G57&lt;=R$6),5,IF($L57=1,2,1)),IF(AND($G57&gt;=R$5,$G57&lt;=R$6),IF($M57&gt;0,4,3),0)),IF(AND($D57&lt;=R$6,$E57&gt;=R$5),60,0)))</f>
        <v/>
      </c>
      <c r="S57" s="80" t="str">
        <f>IF(OR($A57="",NOT(ISNUMBER($G57))),"",IF(AND($F57&lt;=S$6,$G57&gt;=S$5),IF(S$5&gt;$N57,5,$K57)*10+IF(AND($F57&gt;=S$5,$F57&lt;=S$6),IF(AND($G57&gt;=S$5,$G57&lt;=S$6),5,IF($L57=1,2,1)),IF(AND($G57&gt;=S$5,$G57&lt;=S$6),IF($M57&gt;0,4,3),0)),IF(AND($D57&lt;=S$6,$E57&gt;=S$5),60,0)))</f>
        <v/>
      </c>
      <c r="T57" s="80" t="str">
        <f>IF(OR($A57="",NOT(ISNUMBER($G57))),"",IF(AND($F57&lt;=T$6,$G57&gt;=T$5),IF(T$5&gt;$N57,5,$K57)*10+IF(AND($F57&gt;=T$5,$F57&lt;=T$6),IF(AND($G57&gt;=T$5,$G57&lt;=T$6),5,IF($L57=1,2,1)),IF(AND($G57&gt;=T$5,$G57&lt;=T$6),IF($M57&gt;0,4,3),0)),IF(AND($D57&lt;=T$6,$E57&gt;=T$5),60,0)))</f>
        <v/>
      </c>
      <c r="U57" s="80" t="str">
        <f>IF(OR($A57="",NOT(ISNUMBER($G57))),"",IF(AND($F57&lt;=U$6,$G57&gt;=U$5),IF(U$5&gt;$N57,5,$K57)*10+IF(AND($F57&gt;=U$5,$F57&lt;=U$6),IF(AND($G57&gt;=U$5,$G57&lt;=U$6),5,IF($L57=1,2,1)),IF(AND($G57&gt;=U$5,$G57&lt;=U$6),IF($M57&gt;0,4,3),0)),IF(AND($D57&lt;=U$6,$E57&gt;=U$5),60,0)))</f>
        <v/>
      </c>
      <c r="V57" s="80" t="str">
        <f>IF(OR($A57="",NOT(ISNUMBER($G57))),"",IF(AND($F57&lt;=V$6,$G57&gt;=V$5),IF(V$5&gt;$N57,5,$K57)*10+IF(AND($F57&gt;=V$5,$F57&lt;=V$6),IF(AND($G57&gt;=V$5,$G57&lt;=V$6),5,IF($L57=1,2,1)),IF(AND($G57&gt;=V$5,$G57&lt;=V$6),IF($M57&gt;0,4,3),0)),IF(AND($D57&lt;=V$6,$E57&gt;=V$5),60,0)))</f>
        <v/>
      </c>
      <c r="W57" s="80" t="str">
        <f>IF(OR($A57="",NOT(ISNUMBER($G57))),"",IF(AND($F57&lt;=W$6,$G57&gt;=W$5),IF(W$5&gt;$N57,5,$K57)*10+IF(AND($F57&gt;=W$5,$F57&lt;=W$6),IF(AND($G57&gt;=W$5,$G57&lt;=W$6),5,IF($L57=1,2,1)),IF(AND($G57&gt;=W$5,$G57&lt;=W$6),IF($M57&gt;0,4,3),0)),IF(AND($D57&lt;=W$6,$E57&gt;=W$5),60,0)))</f>
        <v/>
      </c>
      <c r="X57" s="80" t="str">
        <f>IF(OR($A57="",NOT(ISNUMBER($G57))),"",IF(AND($F57&lt;=X$6,$G57&gt;=X$5),IF(X$5&gt;$N57,5,$K57)*10+IF(AND($F57&gt;=X$5,$F57&lt;=X$6),IF(AND($G57&gt;=X$5,$G57&lt;=X$6),5,IF($L57=1,2,1)),IF(AND($G57&gt;=X$5,$G57&lt;=X$6),IF($M57&gt;0,4,3),0)),IF(AND($D57&lt;=X$6,$E57&gt;=X$5),60,0)))</f>
        <v/>
      </c>
      <c r="Y57" s="80" t="str">
        <f>IF(OR($A57="",NOT(ISNUMBER($G57))),"",IF(AND($F57&lt;=Y$6,$G57&gt;=Y$5),IF(Y$5&gt;$N57,5,$K57)*10+IF(AND($F57&gt;=Y$5,$F57&lt;=Y$6),IF(AND($G57&gt;=Y$5,$G57&lt;=Y$6),5,IF($L57=1,2,1)),IF(AND($G57&gt;=Y$5,$G57&lt;=Y$6),IF($M57&gt;0,4,3),0)),IF(AND($D57&lt;=Y$6,$E57&gt;=Y$5),60,0)))</f>
        <v/>
      </c>
      <c r="Z57" s="80" t="str">
        <f>IF(OR($A57="",NOT(ISNUMBER($G57))),"",IF(AND($F57&lt;=Z$6,$G57&gt;=Z$5),IF(Z$5&gt;$N57,5,$K57)*10+IF(AND($F57&gt;=Z$5,$F57&lt;=Z$6),IF(AND($G57&gt;=Z$5,$G57&lt;=Z$6),5,IF($L57=1,2,1)),IF(AND($G57&gt;=Z$5,$G57&lt;=Z$6),IF($M57&gt;0,4,3),0)),IF(AND($D57&lt;=Z$6,$E57&gt;=Z$5),60,0)))</f>
        <v/>
      </c>
      <c r="AA57" s="80" t="str">
        <f>IF(OR($A57="",NOT(ISNUMBER($G57))),"",IF(AND($F57&lt;=AA$6,$G57&gt;=AA$5),IF(AA$5&gt;$N57,5,$K57)*10+IF(AND($F57&gt;=AA$5,$F57&lt;=AA$6),IF(AND($G57&gt;=AA$5,$G57&lt;=AA$6),5,IF($L57=1,2,1)),IF(AND($G57&gt;=AA$5,$G57&lt;=AA$6),IF($M57&gt;0,4,3),0)),IF(AND($D57&lt;=AA$6,$E57&gt;=AA$5),60,0)))</f>
        <v/>
      </c>
      <c r="AB57" s="80" t="str">
        <f>IF(OR($A57="",NOT(ISNUMBER($G57))),"",IF(AND($F57&lt;=AB$6,$G57&gt;=AB$5),IF(AB$5&gt;$N57,5,$K57)*10+IF(AND($F57&gt;=AB$5,$F57&lt;=AB$6),IF(AND($G57&gt;=AB$5,$G57&lt;=AB$6),5,IF($L57=1,2,1)),IF(AND($G57&gt;=AB$5,$G57&lt;=AB$6),IF($M57&gt;0,4,3),0)),IF(AND($D57&lt;=AB$6,$E57&gt;=AB$5),60,0)))</f>
        <v/>
      </c>
      <c r="AC57" s="80" t="str">
        <f>IF(OR($A57="",NOT(ISNUMBER($G57))),"",IF(AND($F57&lt;=AC$6,$G57&gt;=AC$5),IF(AC$5&gt;$N57,5,$K57)*10+IF(AND($F57&gt;=AC$5,$F57&lt;=AC$6),IF(AND($G57&gt;=AC$5,$G57&lt;=AC$6),5,IF($L57=1,2,1)),IF(AND($G57&gt;=AC$5,$G57&lt;=AC$6),IF($M57&gt;0,4,3),0)),IF(AND($D57&lt;=AC$6,$E57&gt;=AC$5),60,0)))</f>
        <v/>
      </c>
      <c r="AD57" s="80" t="str">
        <f>IF(OR($A57="",NOT(ISNUMBER($G57))),"",IF(AND($F57&lt;=AD$6,$G57&gt;=AD$5),IF(AD$5&gt;$N57,5,$K57)*10+IF(AND($F57&gt;=AD$5,$F57&lt;=AD$6),IF(AND($G57&gt;=AD$5,$G57&lt;=AD$6),5,IF($L57=1,2,1)),IF(AND($G57&gt;=AD$5,$G57&lt;=AD$6),IF($M57&gt;0,4,3),0)),IF(AND($D57&lt;=AD$6,$E57&gt;=AD$5),60,0)))</f>
        <v/>
      </c>
      <c r="AE57" s="80" t="str">
        <f>IF(OR($A57="",NOT(ISNUMBER($G57))),"",IF(AND($F57&lt;=AE$6,$G57&gt;=AE$5),IF(AE$5&gt;$N57,5,$K57)*10+IF(AND($F57&gt;=AE$5,$F57&lt;=AE$6),IF(AND($G57&gt;=AE$5,$G57&lt;=AE$6),5,IF($L57=1,2,1)),IF(AND($G57&gt;=AE$5,$G57&lt;=AE$6),IF($M57&gt;0,4,3),0)),IF(AND($D57&lt;=AE$6,$E57&gt;=AE$5),60,0)))</f>
        <v/>
      </c>
      <c r="AF57" s="80" t="str">
        <f>IF(OR($A57="",NOT(ISNUMBER($G57))),"",IF(AND($F57&lt;=AF$6,$G57&gt;=AF$5),IF(AF$5&gt;$N57,5,$K57)*10+IF(AND($F57&gt;=AF$5,$F57&lt;=AF$6),IF(AND($G57&gt;=AF$5,$G57&lt;=AF$6),5,IF($L57=1,2,1)),IF(AND($G57&gt;=AF$5,$G57&lt;=AF$6),IF($M57&gt;0,4,3),0)),IF(AND($D57&lt;=AF$6,$E57&gt;=AF$5),60,0)))</f>
        <v/>
      </c>
      <c r="AG57" s="80" t="str">
        <f>IF(OR($A57="",NOT(ISNUMBER($G57))),"",IF(AND($F57&lt;=AG$6,$G57&gt;=AG$5),IF(AG$5&gt;$N57,5,$K57)*10+IF(AND($F57&gt;=AG$5,$F57&lt;=AG$6),IF(AND($G57&gt;=AG$5,$G57&lt;=AG$6),5,IF($L57=1,2,1)),IF(AND($G57&gt;=AG$5,$G57&lt;=AG$6),IF($M57&gt;0,4,3),0)),IF(AND($D57&lt;=AG$6,$E57&gt;=AG$5),60,0)))</f>
        <v/>
      </c>
      <c r="AH57" s="80" t="str">
        <f>IF(OR($A57="",NOT(ISNUMBER($G57))),"",IF(AND($F57&lt;=AH$6,$G57&gt;=AH$5),IF(AH$5&gt;$N57,5,$K57)*10+IF(AND($F57&gt;=AH$5,$F57&lt;=AH$6),IF(AND($G57&gt;=AH$5,$G57&lt;=AH$6),5,IF($L57=1,2,1)),IF(AND($G57&gt;=AH$5,$G57&lt;=AH$6),IF($M57&gt;0,4,3),0)),IF(AND($D57&lt;=AH$6,$E57&gt;=AH$5),60,0)))</f>
        <v/>
      </c>
      <c r="AI57" s="80" t="str">
        <f>IF(OR($A57="",NOT(ISNUMBER($G57))),"",IF(AND($F57&lt;=AI$6,$G57&gt;=AI$5),IF(AI$5&gt;$N57,5,$K57)*10+IF(AND($F57&gt;=AI$5,$F57&lt;=AI$6),IF(AND($G57&gt;=AI$5,$G57&lt;=AI$6),5,IF($L57=1,2,1)),IF(AND($G57&gt;=AI$5,$G57&lt;=AI$6),IF($M57&gt;0,4,3),0)),IF(AND($D57&lt;=AI$6,$E57&gt;=AI$5),60,0)))</f>
        <v/>
      </c>
      <c r="AJ57" s="80" t="str">
        <f>IF(OR($A57="",NOT(ISNUMBER($G57))),"",IF(AND($F57&lt;=AJ$6,$G57&gt;=AJ$5),IF(AJ$5&gt;$N57,5,$K57)*10+IF(AND($F57&gt;=AJ$5,$F57&lt;=AJ$6),IF(AND($G57&gt;=AJ$5,$G57&lt;=AJ$6),5,IF($L57=1,2,1)),IF(AND($G57&gt;=AJ$5,$G57&lt;=AJ$6),IF($M57&gt;0,4,3),0)),IF(AND($D57&lt;=AJ$6,$E57&gt;=AJ$5),60,0)))</f>
        <v/>
      </c>
      <c r="AK57" s="80" t="str">
        <f>IF(OR($A57="",NOT(ISNUMBER($G57))),"",IF(AND($F57&lt;=AK$6,$G57&gt;=AK$5),IF(AK$5&gt;$N57,5,$K57)*10+IF(AND($F57&gt;=AK$5,$F57&lt;=AK$6),IF(AND($G57&gt;=AK$5,$G57&lt;=AK$6),5,IF($L57=1,2,1)),IF(AND($G57&gt;=AK$5,$G57&lt;=AK$6),IF($M57&gt;0,4,3),0)),IF(AND($D57&lt;=AK$6,$E57&gt;=AK$5),60,0)))</f>
        <v/>
      </c>
      <c r="AL57" s="80" t="str">
        <f>IF(OR($A57="",NOT(ISNUMBER($G57))),"",IF(AND($F57&lt;=AL$6,$G57&gt;=AL$5),IF(AL$5&gt;$N57,5,$K57)*10+IF(AND($F57&gt;=AL$5,$F57&lt;=AL$6),IF(AND($G57&gt;=AL$5,$G57&lt;=AL$6),5,IF($L57=1,2,1)),IF(AND($G57&gt;=AL$5,$G57&lt;=AL$6),IF($M57&gt;0,4,3),0)),IF(AND($D57&lt;=AL$6,$E57&gt;=AL$5),60,0)))</f>
        <v/>
      </c>
      <c r="AM57" s="80" t="str">
        <f>IF(OR($A57="",NOT(ISNUMBER($G57))),"",IF(AND($F57&lt;=AM$6,$G57&gt;=AM$5),IF(AM$5&gt;$N57,5,$K57)*10+IF(AND($F57&gt;=AM$5,$F57&lt;=AM$6),IF(AND($G57&gt;=AM$5,$G57&lt;=AM$6),5,IF($L57=1,2,1)),IF(AND($G57&gt;=AM$5,$G57&lt;=AM$6),IF($M57&gt;0,4,3),0)),IF(AND($D57&lt;=AM$6,$E57&gt;=AM$5),60,0)))</f>
        <v/>
      </c>
      <c r="AN57" s="80" t="str">
        <f>IF(OR($A57="",NOT(ISNUMBER($G57))),"",IF(AND($F57&lt;=AN$6,$G57&gt;=AN$5),IF(AN$5&gt;$N57,5,$K57)*10+IF(AND($F57&gt;=AN$5,$F57&lt;=AN$6),IF(AND($G57&gt;=AN$5,$G57&lt;=AN$6),5,IF($L57=1,2,1)),IF(AND($G57&gt;=AN$5,$G57&lt;=AN$6),IF($M57&gt;0,4,3),0)),IF(AND($D57&lt;=AN$6,$E57&gt;=AN$5),60,0)))</f>
        <v/>
      </c>
      <c r="AO57" s="80" t="str">
        <f>IF(OR($A57="",NOT(ISNUMBER($G57))),"",IF(AND($F57&lt;=AO$6,$G57&gt;=AO$5),IF(AO$5&gt;$N57,5,$K57)*10+IF(AND($F57&gt;=AO$5,$F57&lt;=AO$6),IF(AND($G57&gt;=AO$5,$G57&lt;=AO$6),5,IF($L57=1,2,1)),IF(AND($G57&gt;=AO$5,$G57&lt;=AO$6),IF($M57&gt;0,4,3),0)),IF(AND($D57&lt;=AO$6,$E57&gt;=AO$5),60,0)))</f>
        <v/>
      </c>
      <c r="AP57" s="80" t="str">
        <f>IF(OR($A57="",NOT(ISNUMBER($G57))),"",IF(AND($F57&lt;=AP$6,$G57&gt;=AP$5),IF(AP$5&gt;$N57,5,$K57)*10+IF(AND($F57&gt;=AP$5,$F57&lt;=AP$6),IF(AND($G57&gt;=AP$5,$G57&lt;=AP$6),5,IF($L57=1,2,1)),IF(AND($G57&gt;=AP$5,$G57&lt;=AP$6),IF($M57&gt;0,4,3),0)),IF(AND($D57&lt;=AP$6,$E57&gt;=AP$5),60,0)))</f>
        <v/>
      </c>
      <c r="AQ57" s="80" t="str">
        <f>IF(OR($A57="",NOT(ISNUMBER($G57))),"",IF(AND($F57&lt;=AQ$6,$G57&gt;=AQ$5),IF(AQ$5&gt;$N57,5,$K57)*10+IF(AND($F57&gt;=AQ$5,$F57&lt;=AQ$6),IF(AND($G57&gt;=AQ$5,$G57&lt;=AQ$6),5,IF($L57=1,2,1)),IF(AND($G57&gt;=AQ$5,$G57&lt;=AQ$6),IF($M57&gt;0,4,3),0)),IF(AND($D57&lt;=AQ$6,$E57&gt;=AQ$5),60,0)))</f>
        <v/>
      </c>
      <c r="AR57" s="80" t="str">
        <f>IF(OR($A57="",NOT(ISNUMBER($G57))),"",IF(AND($F57&lt;=AR$6,$G57&gt;=AR$5),IF(AR$5&gt;$N57,5,$K57)*10+IF(AND($F57&gt;=AR$5,$F57&lt;=AR$6),IF(AND($G57&gt;=AR$5,$G57&lt;=AR$6),5,IF($L57=1,2,1)),IF(AND($G57&gt;=AR$5,$G57&lt;=AR$6),IF($M57&gt;0,4,3),0)),IF(AND($D57&lt;=AR$6,$E57&gt;=AR$5),60,0)))</f>
        <v/>
      </c>
      <c r="AS57" s="80" t="str">
        <f>IF(OR($A57="",NOT(ISNUMBER($G57))),"",IF(AND($F57&lt;=AS$6,$G57&gt;=AS$5),IF(AS$5&gt;$N57,5,$K57)*10+IF(AND($F57&gt;=AS$5,$F57&lt;=AS$6),IF(AND($G57&gt;=AS$5,$G57&lt;=AS$6),5,IF($L57=1,2,1)),IF(AND($G57&gt;=AS$5,$G57&lt;=AS$6),IF($M57&gt;0,4,3),0)),IF(AND($D57&lt;=AS$6,$E57&gt;=AS$5),60,0)))</f>
        <v/>
      </c>
      <c r="AT57" s="80" t="str">
        <f>IF(OR($A57="",NOT(ISNUMBER($G57))),"",IF(AND($F57&lt;=AT$6,$G57&gt;=AT$5),IF(AT$5&gt;$N57,5,$K57)*10+IF(AND($F57&gt;=AT$5,$F57&lt;=AT$6),IF(AND($G57&gt;=AT$5,$G57&lt;=AT$6),5,IF($L57=1,2,1)),IF(AND($G57&gt;=AT$5,$G57&lt;=AT$6),IF($M57&gt;0,4,3),0)),IF(AND($D57&lt;=AT$6,$E57&gt;=AT$5),60,0)))</f>
        <v/>
      </c>
      <c r="AU57" s="80" t="str">
        <f>IF(OR($A57="",NOT(ISNUMBER($G57))),"",IF(AND($F57&lt;=AU$6,$G57&gt;=AU$5),IF(AU$5&gt;$N57,5,$K57)*10+IF(AND($F57&gt;=AU$5,$F57&lt;=AU$6),IF(AND($G57&gt;=AU$5,$G57&lt;=AU$6),5,IF($L57=1,2,1)),IF(AND($G57&gt;=AU$5,$G57&lt;=AU$6),IF($M57&gt;0,4,3),0)),IF(AND($D57&lt;=AU$6,$E57&gt;=AU$5),60,0)))</f>
        <v/>
      </c>
      <c r="AV57" s="80" t="str">
        <f>IF(OR($A57="",NOT(ISNUMBER($G57))),"",IF(AND($F57&lt;=AV$6,$G57&gt;=AV$5),IF(AV$5&gt;$N57,5,$K57)*10+IF(AND($F57&gt;=AV$5,$F57&lt;=AV$6),IF(AND($G57&gt;=AV$5,$G57&lt;=AV$6),5,IF($L57=1,2,1)),IF(AND($G57&gt;=AV$5,$G57&lt;=AV$6),IF($M57&gt;0,4,3),0)),IF(AND($D57&lt;=AV$6,$E57&gt;=AV$5),60,0)))</f>
        <v/>
      </c>
      <c r="AW57" s="80" t="str">
        <f>IF(OR($A57="",NOT(ISNUMBER($G57))),"",IF(AND($F57&lt;=AW$6,$G57&gt;=AW$5),IF(AW$5&gt;$N57,5,$K57)*10+IF(AND($F57&gt;=AW$5,$F57&lt;=AW$6),IF(AND($G57&gt;=AW$5,$G57&lt;=AW$6),5,IF($L57=1,2,1)),IF(AND($G57&gt;=AW$5,$G57&lt;=AW$6),IF($M57&gt;0,4,3),0)),IF(AND($D57&lt;=AW$6,$E57&gt;=AW$5),60,0)))</f>
        <v/>
      </c>
      <c r="AX57" s="80" t="str">
        <f>IF(OR($A57="",NOT(ISNUMBER($G57))),"",IF(AND($F57&lt;=AX$6,$G57&gt;=AX$5),IF(AX$5&gt;$N57,5,$K57)*10+IF(AND($F57&gt;=AX$5,$F57&lt;=AX$6),IF(AND($G57&gt;=AX$5,$G57&lt;=AX$6),5,IF($L57=1,2,1)),IF(AND($G57&gt;=AX$5,$G57&lt;=AX$6),IF($M57&gt;0,4,3),0)),IF(AND($D57&lt;=AX$6,$E57&gt;=AX$5),60,0)))</f>
        <v/>
      </c>
      <c r="AY57" s="80" t="str">
        <f>IF(OR($A57="",NOT(ISNUMBER($G57))),"",IF(AND($F57&lt;=AY$6,$G57&gt;=AY$5),IF(AY$5&gt;$N57,5,$K57)*10+IF(AND($F57&gt;=AY$5,$F57&lt;=AY$6),IF(AND($G57&gt;=AY$5,$G57&lt;=AY$6),5,IF($L57=1,2,1)),IF(AND($G57&gt;=AY$5,$G57&lt;=AY$6),IF($M57&gt;0,4,3),0)),IF(AND($D57&lt;=AY$6,$E57&gt;=AY$5),60,0)))</f>
        <v/>
      </c>
      <c r="AZ57" s="80" t="str">
        <f>IF(OR($A57="",NOT(ISNUMBER($G57))),"",IF(AND($F57&lt;=AZ$6,$G57&gt;=AZ$5),IF(AZ$5&gt;$N57,5,$K57)*10+IF(AND($F57&gt;=AZ$5,$F57&lt;=AZ$6),IF(AND($G57&gt;=AZ$5,$G57&lt;=AZ$6),5,IF($L57=1,2,1)),IF(AND($G57&gt;=AZ$5,$G57&lt;=AZ$6),IF($M57&gt;0,4,3),0)),IF(AND($D57&lt;=AZ$6,$E57&gt;=AZ$5),60,0)))</f>
        <v/>
      </c>
      <c r="BA57" s="80" t="str">
        <f>IF(OR($A57="",NOT(ISNUMBER($G57))),"",IF(AND($F57&lt;=BA$6,$G57&gt;=BA$5),IF(BA$5&gt;$N57,5,$K57)*10+IF(AND($F57&gt;=BA$5,$F57&lt;=BA$6),IF(AND($G57&gt;=BA$5,$G57&lt;=BA$6),5,IF($L57=1,2,1)),IF(AND($G57&gt;=BA$5,$G57&lt;=BA$6),IF($M57&gt;0,4,3),0)),IF(AND($D57&lt;=BA$6,$E57&gt;=BA$5),60,0)))</f>
        <v/>
      </c>
      <c r="BB57" s="80" t="str">
        <f>IF(OR($A57="",NOT(ISNUMBER($G57))),"",IF(AND($F57&lt;=BB$6,$G57&gt;=BB$5),IF(BB$5&gt;$N57,5,$K57)*10+IF(AND($F57&gt;=BB$5,$F57&lt;=BB$6),IF(AND($G57&gt;=BB$5,$G57&lt;=BB$6),5,IF($L57=1,2,1)),IF(AND($G57&gt;=BB$5,$G57&lt;=BB$6),IF($M57&gt;0,4,3),0)),IF(AND($D57&lt;=BB$6,$E57&gt;=BB$5),60,0)))</f>
        <v/>
      </c>
      <c r="BC57" s="80" t="str">
        <f>IF(OR($A57="",NOT(ISNUMBER($G57))),"",IF(AND($F57&lt;=BC$6,$G57&gt;=BC$5),IF(BC$5&gt;$N57,5,$K57)*10+IF(AND($F57&gt;=BC$5,$F57&lt;=BC$6),IF(AND($G57&gt;=BC$5,$G57&lt;=BC$6),5,IF($L57=1,2,1)),IF(AND($G57&gt;=BC$5,$G57&lt;=BC$6),IF($M57&gt;0,4,3),0)),IF(AND($D57&lt;=BC$6,$E57&gt;=BC$5),60,0)))</f>
        <v/>
      </c>
      <c r="BD57" s="80" t="str">
        <f>IF(OR($A57="",NOT(ISNUMBER($G57))),"",IF(AND($F57&lt;=BD$6,$G57&gt;=BD$5),IF(BD$5&gt;$N57,5,$K57)*10+IF(AND($F57&gt;=BD$5,$F57&lt;=BD$6),IF(AND($G57&gt;=BD$5,$G57&lt;=BD$6),5,IF($L57=1,2,1)),IF(AND($G57&gt;=BD$5,$G57&lt;=BD$6),IF($M57&gt;0,4,3),0)),IF(AND($D57&lt;=BD$6,$E57&gt;=BD$5),60,0)))</f>
        <v/>
      </c>
      <c r="BE57" s="80" t="str">
        <f>IF(OR($A57="",NOT(ISNUMBER($G57))),"",IF(AND($F57&lt;=BE$6,$G57&gt;=BE$5),IF(BE$5&gt;$N57,5,$K57)*10+IF(AND($F57&gt;=BE$5,$F57&lt;=BE$6),IF(AND($G57&gt;=BE$5,$G57&lt;=BE$6),5,IF($L57=1,2,1)),IF(AND($G57&gt;=BE$5,$G57&lt;=BE$6),IF($M57&gt;0,4,3),0)),IF(AND($D57&lt;=BE$6,$E57&gt;=BE$5),60,0)))</f>
        <v/>
      </c>
      <c r="BF57" s="80" t="str">
        <f>IF(OR($A57="",NOT(ISNUMBER($G57))),"",IF(AND($F57&lt;=BF$6,$G57&gt;=BF$5),IF(BF$5&gt;$N57,5,$K57)*10+IF(AND($F57&gt;=BF$5,$F57&lt;=BF$6),IF(AND($G57&gt;=BF$5,$G57&lt;=BF$6),5,IF($L57=1,2,1)),IF(AND($G57&gt;=BF$5,$G57&lt;=BF$6),IF($M57&gt;0,4,3),0)),IF(AND($D57&lt;=BF$6,$E57&gt;=BF$5),60,0)))</f>
        <v/>
      </c>
      <c r="BG57" s="80" t="str">
        <f>IF(OR($A57="",NOT(ISNUMBER($G57))),"",IF(AND($F57&lt;=BG$6,$G57&gt;=BG$5),IF(BG$5&gt;$N57,5,$K57)*10+IF(AND($F57&gt;=BG$5,$F57&lt;=BG$6),IF(AND($G57&gt;=BG$5,$G57&lt;=BG$6),5,IF($L57=1,2,1)),IF(AND($G57&gt;=BG$5,$G57&lt;=BG$6),IF($M57&gt;0,4,3),0)),IF(AND($D57&lt;=BG$6,$E57&gt;=BG$5),60,0)))</f>
        <v/>
      </c>
      <c r="BH57" s="80" t="str">
        <f>IF(OR($A57="",NOT(ISNUMBER($G57))),"",IF(AND($F57&lt;=BH$6,$G57&gt;=BH$5),IF(BH$5&gt;$N57,5,$K57)*10+IF(AND($F57&gt;=BH$5,$F57&lt;=BH$6),IF(AND($G57&gt;=BH$5,$G57&lt;=BH$6),5,IF($L57=1,2,1)),IF(AND($G57&gt;=BH$5,$G57&lt;=BH$6),IF($M57&gt;0,4,3),0)),IF(AND($D57&lt;=BH$6,$E57&gt;=BH$5),60,0)))</f>
        <v/>
      </c>
      <c r="BI57" s="80" t="str">
        <f>IF(OR($A57="",NOT(ISNUMBER($G57))),"",IF(AND($F57&lt;=BI$6,$G57&gt;=BI$5),IF(BI$5&gt;$N57,5,$K57)*10+IF(AND($F57&gt;=BI$5,$F57&lt;=BI$6),IF(AND($G57&gt;=BI$5,$G57&lt;=BI$6),5,IF($L57=1,2,1)),IF(AND($G57&gt;=BI$5,$G57&lt;=BI$6),IF($M57&gt;0,4,3),0)),IF(AND($D57&lt;=BI$6,$E57&gt;=BI$5),60,0)))</f>
        <v/>
      </c>
      <c r="BJ57" s="80" t="str">
        <f>IF(OR($A57="",NOT(ISNUMBER($G57))),"",IF(AND($F57&lt;=BJ$6,$G57&gt;=BJ$5),IF(BJ$5&gt;$N57,5,$K57)*10+IF(AND($F57&gt;=BJ$5,$F57&lt;=BJ$6),IF(AND($G57&gt;=BJ$5,$G57&lt;=BJ$6),5,IF($L57=1,2,1)),IF(AND($G57&gt;=BJ$5,$G57&lt;=BJ$6),IF($M57&gt;0,4,3),0)),IF(AND($D57&lt;=BJ$6,$E57&gt;=BJ$5),60,0)))</f>
        <v/>
      </c>
      <c r="BK57" s="80" t="str">
        <f>IF(OR($A57="",NOT(ISNUMBER($G57))),"",IF(AND($F57&lt;=BK$6,$G57&gt;=BK$5),IF(BK$5&gt;$N57,5,$K57)*10+IF(AND($F57&gt;=BK$5,$F57&lt;=BK$6),IF(AND($G57&gt;=BK$5,$G57&lt;=BK$6),5,IF($L57=1,2,1)),IF(AND($G57&gt;=BK$5,$G57&lt;=BK$6),IF($M57&gt;0,4,3),0)),IF(AND($D57&lt;=BK$6,$E57&gt;=BK$5),60,0)))</f>
        <v/>
      </c>
      <c r="BL57" s="80" t="str">
        <f>IF(OR($A57="",NOT(ISNUMBER($G57))),"",IF(AND($F57&lt;=BL$6,$G57&gt;=BL$5),IF(BL$5&gt;$N57,5,$K57)*10+IF(AND($F57&gt;=BL$5,$F57&lt;=BL$6),IF(AND($G57&gt;=BL$5,$G57&lt;=BL$6),5,IF($L57=1,2,1)),IF(AND($G57&gt;=BL$5,$G57&lt;=BL$6),IF($M57&gt;0,4,3),0)),IF(AND($D57&lt;=BL$6,$E57&gt;=BL$5),60,0)))</f>
        <v/>
      </c>
      <c r="BM57" s="80" t="str">
        <f>IF(OR($A57="",NOT(ISNUMBER($G57))),"",IF(AND($F57&lt;=BM$6,$G57&gt;=BM$5),IF(BM$5&gt;$N57,5,$K57)*10+IF(AND($F57&gt;=BM$5,$F57&lt;=BM$6),IF(AND($G57&gt;=BM$5,$G57&lt;=BM$6),5,IF($L57=1,2,1)),IF(AND($G57&gt;=BM$5,$G57&lt;=BM$6),IF($M57&gt;0,4,3),0)),IF(AND($D57&lt;=BM$6,$E57&gt;=BM$5),60,0)))</f>
        <v/>
      </c>
      <c r="BN57" s="80" t="str">
        <f>IF(OR($A57="",NOT(ISNUMBER($G57))),"",IF(AND($F57&lt;=BN$6,$G57&gt;=BN$5),IF(BN$5&gt;$N57,5,$K57)*10+IF(AND($F57&gt;=BN$5,$F57&lt;=BN$6),IF(AND($G57&gt;=BN$5,$G57&lt;=BN$6),5,IF($L57=1,2,1)),IF(AND($G57&gt;=BN$5,$G57&lt;=BN$6),IF($M57&gt;0,4,3),0)),IF(AND($D57&lt;=BN$6,$E57&gt;=BN$5),60,0)))</f>
        <v/>
      </c>
      <c r="BO57" s="80" t="str">
        <f>IF(OR($A57="",NOT(ISNUMBER($G57))),"",IF(AND($F57&lt;=BO$6,$G57&gt;=BO$5),IF(BO$5&gt;$N57,5,$K57)*10+IF(AND($F57&gt;=BO$5,$F57&lt;=BO$6),IF(AND($G57&gt;=BO$5,$G57&lt;=BO$6),5,IF($L57=1,2,1)),IF(AND($G57&gt;=BO$5,$G57&lt;=BO$6),IF($M57&gt;0,4,3),0)),IF(AND($D57&lt;=BO$6,$E57&gt;=BO$5),60,0)))</f>
        <v/>
      </c>
      <c r="BP57" s="80" t="str">
        <f>IF(OR($A57="",NOT(ISNUMBER($G57))),"",IF(AND($F57&lt;=BP$6,$G57&gt;=BP$5),IF(BP$5&gt;$N57,5,$K57)*10+IF(AND($F57&gt;=BP$5,$F57&lt;=BP$6),IF(AND($G57&gt;=BP$5,$G57&lt;=BP$6),5,IF($L57=1,2,1)),IF(AND($G57&gt;=BP$5,$G57&lt;=BP$6),IF($M57&gt;0,4,3),0)),IF(AND($D57&lt;=BP$6,$E57&gt;=BP$5),60,0)))</f>
        <v/>
      </c>
      <c r="BQ57" s="80" t="str">
        <f>IF(OR($A57="",NOT(ISNUMBER($G57))),"",IF(AND($F57&lt;=BQ$6,$G57&gt;=BQ$5),IF(BQ$5&gt;$N57,5,$K57)*10+IF(AND($F57&gt;=BQ$5,$F57&lt;=BQ$6),IF(AND($G57&gt;=BQ$5,$G57&lt;=BQ$6),5,IF($L57=1,2,1)),IF(AND($G57&gt;=BQ$5,$G57&lt;=BQ$6),IF($M57&gt;0,4,3),0)),IF(AND($D57&lt;=BQ$6,$E57&gt;=BQ$5),60,0)))</f>
        <v/>
      </c>
      <c r="BR57" s="80" t="str">
        <f>IF(OR($A57="",NOT(ISNUMBER($G57))),"",IF(AND($F57&lt;=BR$6,$G57&gt;=BR$5),IF(BR$5&gt;$N57,5,$K57)*10+IF(AND($F57&gt;=BR$5,$F57&lt;=BR$6),IF(AND($G57&gt;=BR$5,$G57&lt;=BR$6),5,IF($L57=1,2,1)),IF(AND($G57&gt;=BR$5,$G57&lt;=BR$6),IF($M57&gt;0,4,3),0)),IF(AND($D57&lt;=BR$6,$E57&gt;=BR$5),60,0)))</f>
        <v/>
      </c>
      <c r="BS57" s="80" t="str">
        <f>IF(OR($A57="",NOT(ISNUMBER($G57))),"",IF(AND($F57&lt;=BS$6,$G57&gt;=BS$5),IF(BS$5&gt;$N57,5,$K57)*10+IF(AND($F57&gt;=BS$5,$F57&lt;=BS$6),IF(AND($G57&gt;=BS$5,$G57&lt;=BS$6),5,IF($L57=1,2,1)),IF(AND($G57&gt;=BS$5,$G57&lt;=BS$6),IF($M57&gt;0,4,3),0)),IF(AND($D57&lt;=BS$6,$E57&gt;=BS$5),60,0)))</f>
        <v/>
      </c>
      <c r="BT57" s="80" t="str">
        <f>IF(OR($A57="",NOT(ISNUMBER($G57))),"",IF(AND($F57&lt;=BT$6,$G57&gt;=BT$5),IF(BT$5&gt;$N57,5,$K57)*10+IF(AND($F57&gt;=BT$5,$F57&lt;=BT$6),IF(AND($G57&gt;=BT$5,$G57&lt;=BT$6),5,IF($L57=1,2,1)),IF(AND($G57&gt;=BT$5,$G57&lt;=BT$6),IF($M57&gt;0,4,3),0)),IF(AND($D57&lt;=BT$6,$E57&gt;=BT$5),60,0)))</f>
        <v/>
      </c>
      <c r="BU57" s="80" t="str">
        <f>IF(OR($A57="",NOT(ISNUMBER($G57))),"",IF(AND($F57&lt;=BU$6,$G57&gt;=BU$5),IF(BU$5&gt;$N57,5,$K57)*10+IF(AND($F57&gt;=BU$5,$F57&lt;=BU$6),IF(AND($G57&gt;=BU$5,$G57&lt;=BU$6),5,IF($L57=1,2,1)),IF(AND($G57&gt;=BU$5,$G57&lt;=BU$6),IF($M57&gt;0,4,3),0)),IF(AND($D57&lt;=BU$6,$E57&gt;=BU$5),60,0)))</f>
        <v/>
      </c>
      <c r="BV57" s="80" t="str">
        <f>IF(OR($A57="",NOT(ISNUMBER($G57))),"",IF(AND($F57&lt;=BV$6,$G57&gt;=BV$5),IF(BV$5&gt;$N57,5,$K57)*10+IF(AND($F57&gt;=BV$5,$F57&lt;=BV$6),IF(AND($G57&gt;=BV$5,$G57&lt;=BV$6),5,IF($L57=1,2,1)),IF(AND($G57&gt;=BV$5,$G57&lt;=BV$6),IF($M57&gt;0,4,3),0)),IF(AND($D57&lt;=BV$6,$E57&gt;=BV$5),60,0)))</f>
        <v/>
      </c>
      <c r="BW57" s="80" t="str">
        <f>IF(OR($A57="",NOT(ISNUMBER($G57))),"",IF(AND($F57&lt;=BW$6,$G57&gt;=BW$5),IF(BW$5&gt;$N57,5,$K57)*10+IF(AND($F57&gt;=BW$5,$F57&lt;=BW$6),IF(AND($G57&gt;=BW$5,$G57&lt;=BW$6),5,IF($L57=1,2,1)),IF(AND($G57&gt;=BW$5,$G57&lt;=BW$6),IF($M57&gt;0,4,3),0)),IF(AND($D57&lt;=BW$6,$E57&gt;=BW$5),60,0)))</f>
        <v/>
      </c>
      <c r="BX57" s="80" t="str">
        <f>IF(OR($A57="",NOT(ISNUMBER($G57))),"",IF(AND($F57&lt;=BX$6,$G57&gt;=BX$5),IF(BX$5&gt;$N57,5,$K57)*10+IF(AND($F57&gt;=BX$5,$F57&lt;=BX$6),IF(AND($G57&gt;=BX$5,$G57&lt;=BX$6),5,IF($L57=1,2,1)),IF(AND($G57&gt;=BX$5,$G57&lt;=BX$6),IF($M57&gt;0,4,3),0)),IF(AND($D57&lt;=BX$6,$E57&gt;=BX$5),60,0)))</f>
        <v/>
      </c>
      <c r="BY57" s="80" t="str">
        <f>IF(OR($A57="",NOT(ISNUMBER($G57))),"",IF(AND($F57&lt;=BY$6,$G57&gt;=BY$5),IF(BY$5&gt;$N57,5,$K57)*10+IF(AND($F57&gt;=BY$5,$F57&lt;=BY$6),IF(AND($G57&gt;=BY$5,$G57&lt;=BY$6),5,IF($L57=1,2,1)),IF(AND($G57&gt;=BY$5,$G57&lt;=BY$6),IF($M57&gt;0,4,3),0)),IF(AND($D57&lt;=BY$6,$E57&gt;=BY$5),60,0)))</f>
        <v/>
      </c>
      <c r="BZ57" s="80" t="str">
        <f>IF(OR($A57="",NOT(ISNUMBER($G57))),"",IF(AND($F57&lt;=BZ$6,$G57&gt;=BZ$5),IF(BZ$5&gt;$N57,5,$K57)*10+IF(AND($F57&gt;=BZ$5,$F57&lt;=BZ$6),IF(AND($G57&gt;=BZ$5,$G57&lt;=BZ$6),5,IF($L57=1,2,1)),IF(AND($G57&gt;=BZ$5,$G57&lt;=BZ$6),IF($M57&gt;0,4,3),0)),IF(AND($D57&lt;=BZ$6,$E57&gt;=BZ$5),60,0)))</f>
        <v/>
      </c>
      <c r="CA57" s="80" t="str">
        <f>IF(OR($A57="",NOT(ISNUMBER($G57))),"",IF(AND($F57&lt;=CA$6,$G57&gt;=CA$5),IF(CA$5&gt;$N57,5,$K57)*10+IF(AND($F57&gt;=CA$5,$F57&lt;=CA$6),IF(AND($G57&gt;=CA$5,$G57&lt;=CA$6),5,IF($L57=1,2,1)),IF(AND($G57&gt;=CA$5,$G57&lt;=CA$6),IF($M57&gt;0,4,3),0)),IF(AND($D57&lt;=CA$6,$E57&gt;=CA$5),60,0)))</f>
        <v/>
      </c>
      <c r="CB57" s="80" t="str">
        <f>IF(OR($A57="",NOT(ISNUMBER($G57))),"",IF(AND($F57&lt;=CB$6,$G57&gt;=CB$5),IF(CB$5&gt;$N57,5,$K57)*10+IF(AND($F57&gt;=CB$5,$F57&lt;=CB$6),IF(AND($G57&gt;=CB$5,$G57&lt;=CB$6),5,IF($L57=1,2,1)),IF(AND($G57&gt;=CB$5,$G57&lt;=CB$6),IF($M57&gt;0,4,3),0)),IF(AND($D57&lt;=CB$6,$E57&gt;=CB$5),60,0)))</f>
        <v/>
      </c>
      <c r="CC57" s="80" t="str">
        <f>IF(OR($A57="",NOT(ISNUMBER($G57))),"",IF(AND($F57&lt;=CC$6,$G57&gt;=CC$5),IF(CC$5&gt;$N57,5,$K57)*10+IF(AND($F57&gt;=CC$5,$F57&lt;=CC$6),IF(AND($G57&gt;=CC$5,$G57&lt;=CC$6),5,IF($L57=1,2,1)),IF(AND($G57&gt;=CC$5,$G57&lt;=CC$6),IF($M57&gt;0,4,3),0)),IF(AND($D57&lt;=CC$6,$E57&gt;=CC$5),60,0)))</f>
        <v/>
      </c>
      <c r="CD57" s="80" t="str">
        <f>IF(OR($A57="",NOT(ISNUMBER($G57))),"",IF(AND($F57&lt;=CD$6,$G57&gt;=CD$5),IF(CD$5&gt;$N57,5,$K57)*10+IF(AND($F57&gt;=CD$5,$F57&lt;=CD$6),IF(AND($G57&gt;=CD$5,$G57&lt;=CD$6),5,IF($L57=1,2,1)),IF(AND($G57&gt;=CD$5,$G57&lt;=CD$6),IF($M57&gt;0,4,3),0)),IF(AND($D57&lt;=CD$6,$E57&gt;=CD$5),60,0)))</f>
        <v/>
      </c>
      <c r="CE57" s="80" t="str">
        <f>IF(OR($A57="",NOT(ISNUMBER($G57))),"",IF(AND($F57&lt;=CE$6,$G57&gt;=CE$5),IF(CE$5&gt;$N57,5,$K57)*10+IF(AND($F57&gt;=CE$5,$F57&lt;=CE$6),IF(AND($G57&gt;=CE$5,$G57&lt;=CE$6),5,IF($L57=1,2,1)),IF(AND($G57&gt;=CE$5,$G57&lt;=CE$6),IF($M57&gt;0,4,3),0)),IF(AND($D57&lt;=CE$6,$E57&gt;=CE$5),60,0)))</f>
        <v/>
      </c>
      <c r="CF57" s="80" t="str">
        <f>IF(OR($A57="",NOT(ISNUMBER($G57))),"",IF(AND($F57&lt;=CF$6,$G57&gt;=CF$5),IF(CF$5&gt;$N57,5,$K57)*10+IF(AND($F57&gt;=CF$5,$F57&lt;=CF$6),IF(AND($G57&gt;=CF$5,$G57&lt;=CF$6),5,IF($L57=1,2,1)),IF(AND($G57&gt;=CF$5,$G57&lt;=CF$6),IF($M57&gt;0,4,3),0)),IF(AND($D57&lt;=CF$6,$E57&gt;=CF$5),60,0)))</f>
        <v/>
      </c>
      <c r="CG57" s="80" t="str">
        <f>IF(OR($A57="",NOT(ISNUMBER($G57))),"",IF(AND($F57&lt;=CG$6,$G57&gt;=CG$5),IF(CG$5&gt;$N57,5,$K57)*10+IF(AND($F57&gt;=CG$5,$F57&lt;=CG$6),IF(AND($G57&gt;=CG$5,$G57&lt;=CG$6),5,IF($L57=1,2,1)),IF(AND($G57&gt;=CG$5,$G57&lt;=CG$6),IF($M57&gt;0,4,3),0)),IF(AND($D57&lt;=CG$6,$E57&gt;=CG$5),60,0)))</f>
        <v/>
      </c>
      <c r="CH57" s="80" t="str">
        <f>IF(OR($A57="",NOT(ISNUMBER($G57))),"",IF(AND($F57&lt;=CH$6,$G57&gt;=CH$5),IF(CH$5&gt;$N57,5,$K57)*10+IF(AND($F57&gt;=CH$5,$F57&lt;=CH$6),IF(AND($G57&gt;=CH$5,$G57&lt;=CH$6),5,IF($L57=1,2,1)),IF(AND($G57&gt;=CH$5,$G57&lt;=CH$6),IF($M57&gt;0,4,3),0)),IF(AND($D57&lt;=CH$6,$E57&gt;=CH$5),60,0)))</f>
        <v/>
      </c>
      <c r="CI57" s="80" t="str">
        <f>IF(OR($A57="",NOT(ISNUMBER($G57))),"",IF(AND($F57&lt;=CI$6,$G57&gt;=CI$5),IF(CI$5&gt;$N57,5,$K57)*10+IF(AND($F57&gt;=CI$5,$F57&lt;=CI$6),IF(AND($G57&gt;=CI$5,$G57&lt;=CI$6),5,IF($L57=1,2,1)),IF(AND($G57&gt;=CI$5,$G57&lt;=CI$6),IF($M57&gt;0,4,3),0)),IF(AND($D57&lt;=CI$6,$E57&gt;=CI$5),60,0)))</f>
        <v/>
      </c>
      <c r="CJ57" s="80" t="str">
        <f>IF(OR($A57="",NOT(ISNUMBER($G57))),"",IF(AND($F57&lt;=CJ$6,$G57&gt;=CJ$5),IF(CJ$5&gt;$N57,5,$K57)*10+IF(AND($F57&gt;=CJ$5,$F57&lt;=CJ$6),IF(AND($G57&gt;=CJ$5,$G57&lt;=CJ$6),5,IF($L57=1,2,1)),IF(AND($G57&gt;=CJ$5,$G57&lt;=CJ$6),IF($M57&gt;0,4,3),0)),IF(AND($D57&lt;=CJ$6,$E57&gt;=CJ$5),60,0)))</f>
        <v/>
      </c>
      <c r="CK57" s="80" t="str">
        <f>IF(OR($A57="",NOT(ISNUMBER($G57))),"",IF(AND($F57&lt;=CK$6,$G57&gt;=CK$5),IF(CK$5&gt;$N57,5,$K57)*10+IF(AND($F57&gt;=CK$5,$F57&lt;=CK$6),IF(AND($G57&gt;=CK$5,$G57&lt;=CK$6),5,IF($L57=1,2,1)),IF(AND($G57&gt;=CK$5,$G57&lt;=CK$6),IF($M57&gt;0,4,3),0)),IF(AND($D57&lt;=CK$6,$E57&gt;=CK$5),60,0)))</f>
        <v/>
      </c>
      <c r="CL57" s="80" t="str">
        <f>IF(OR($A57="",NOT(ISNUMBER($G57))),"",IF(AND($F57&lt;=CL$6,$G57&gt;=CL$5),IF(CL$5&gt;$N57,5,$K57)*10+IF(AND($F57&gt;=CL$5,$F57&lt;=CL$6),IF(AND($G57&gt;=CL$5,$G57&lt;=CL$6),5,IF($L57=1,2,1)),IF(AND($G57&gt;=CL$5,$G57&lt;=CL$6),IF($M57&gt;0,4,3),0)),IF(AND($D57&lt;=CL$6,$E57&gt;=CL$5),60,0)))</f>
        <v/>
      </c>
      <c r="CM57" s="80" t="str">
        <f>IF(OR($A57="",NOT(ISNUMBER($G57))),"",IF(AND($F57&lt;=CM$6,$G57&gt;=CM$5),IF(CM$5&gt;$N57,5,$K57)*10+IF(AND($F57&gt;=CM$5,$F57&lt;=CM$6),IF(AND($G57&gt;=CM$5,$G57&lt;=CM$6),5,IF($L57=1,2,1)),IF(AND($G57&gt;=CM$5,$G57&lt;=CM$6),IF($M57&gt;0,4,3),0)),IF(AND($D57&lt;=CM$6,$E57&gt;=CM$5),60,0)))</f>
        <v/>
      </c>
      <c r="CN57" s="80" t="str">
        <f>IF(OR($A57="",NOT(ISNUMBER($G57))),"",IF(AND($F57&lt;=CN$6,$G57&gt;=CN$5),IF(CN$5&gt;$N57,5,$K57)*10+IF(AND($F57&gt;=CN$5,$F57&lt;=CN$6),IF(AND($G57&gt;=CN$5,$G57&lt;=CN$6),5,IF($L57=1,2,1)),IF(AND($G57&gt;=CN$5,$G57&lt;=CN$6),IF($M57&gt;0,4,3),0)),IF(AND($D57&lt;=CN$6,$E57&gt;=CN$5),60,0)))</f>
        <v/>
      </c>
      <c r="CO57" s="80" t="str">
        <f>IF(OR($A57="",NOT(ISNUMBER($G57))),"",IF(AND($F57&lt;=CO$6,$G57&gt;=CO$5),IF(CO$5&gt;$N57,5,$K57)*10+IF(AND($F57&gt;=CO$5,$F57&lt;=CO$6),IF(AND($G57&gt;=CO$5,$G57&lt;=CO$6),5,IF($L57=1,2,1)),IF(AND($G57&gt;=CO$5,$G57&lt;=CO$6),IF($M57&gt;0,4,3),0)),IF(AND($D57&lt;=CO$6,$E57&gt;=CO$5),60,0)))</f>
        <v/>
      </c>
      <c r="CP57" s="80" t="str">
        <f>IF(OR($A57="",NOT(ISNUMBER($G57))),"",IF(AND($F57&lt;=CP$6,$G57&gt;=CP$5),IF(CP$5&gt;$N57,5,$K57)*10+IF(AND($F57&gt;=CP$5,$F57&lt;=CP$6),IF(AND($G57&gt;=CP$5,$G57&lt;=CP$6),5,IF($L57=1,2,1)),IF(AND($G57&gt;=CP$5,$G57&lt;=CP$6),IF($M57&gt;0,4,3),0)),IF(AND($D57&lt;=CP$6,$E57&gt;=CP$5),60,0)))</f>
        <v/>
      </c>
      <c r="CQ57" s="80" t="str">
        <f>IF(OR($A57="",NOT(ISNUMBER($G57))),"",IF(AND($F57&lt;=CQ$6,$G57&gt;=CQ$5),IF(CQ$5&gt;$N57,5,$K57)*10+IF(AND($F57&gt;=CQ$5,$F57&lt;=CQ$6),IF(AND($G57&gt;=CQ$5,$G57&lt;=CQ$6),5,IF($L57=1,2,1)),IF(AND($G57&gt;=CQ$5,$G57&lt;=CQ$6),IF($M57&gt;0,4,3),0)),IF(AND($D57&lt;=CQ$6,$E57&gt;=CQ$5),60,0)))</f>
        <v/>
      </c>
      <c r="CR57" s="80" t="str">
        <f>IF(OR($A57="",NOT(ISNUMBER($G57))),"",IF(AND($F57&lt;=CR$6,$G57&gt;=CR$5),IF(CR$5&gt;$N57,5,$K57)*10+IF(AND($F57&gt;=CR$5,$F57&lt;=CR$6),IF(AND($G57&gt;=CR$5,$G57&lt;=CR$6),5,IF($L57=1,2,1)),IF(AND($G57&gt;=CR$5,$G57&lt;=CR$6),IF($M57&gt;0,4,3),0)),IF(AND($D57&lt;=CR$6,$E57&gt;=CR$5),60,0)))</f>
        <v/>
      </c>
      <c r="CS57" s="80" t="str">
        <f>IF(OR($A57="",NOT(ISNUMBER($G57))),"",IF(AND($F57&lt;=CS$6,$G57&gt;=CS$5),IF(CS$5&gt;$N57,5,$K57)*10+IF(AND($F57&gt;=CS$5,$F57&lt;=CS$6),IF(AND($G57&gt;=CS$5,$G57&lt;=CS$6),5,IF($L57=1,2,1)),IF(AND($G57&gt;=CS$5,$G57&lt;=CS$6),IF($M57&gt;0,4,3),0)),IF(AND($D57&lt;=CS$6,$E57&gt;=CS$5),60,0)))</f>
        <v/>
      </c>
      <c r="CT57" s="80" t="str">
        <f>IF(OR($A57="",NOT(ISNUMBER($G57))),"",IF(AND($F57&lt;=CT$6,$G57&gt;=CT$5),IF(CT$5&gt;$N57,5,$K57)*10+IF(AND($F57&gt;=CT$5,$F57&lt;=CT$6),IF(AND($G57&gt;=CT$5,$G57&lt;=CT$6),5,IF($L57=1,2,1)),IF(AND($G57&gt;=CT$5,$G57&lt;=CT$6),IF($M57&gt;0,4,3),0)),IF(AND($D57&lt;=CT$6,$E57&gt;=CT$5),60,0)))</f>
        <v/>
      </c>
      <c r="CU57" s="80" t="str">
        <f>IF(OR($A57="",NOT(ISNUMBER($G57))),"",IF(AND($F57&lt;=CU$6,$G57&gt;=CU$5),IF(CU$5&gt;$N57,5,$K57)*10+IF(AND($F57&gt;=CU$5,$F57&lt;=CU$6),IF(AND($G57&gt;=CU$5,$G57&lt;=CU$6),5,IF($L57=1,2,1)),IF(AND($G57&gt;=CU$5,$G57&lt;=CU$6),IF($M57&gt;0,4,3),0)),IF(AND($D57&lt;=CU$6,$E57&gt;=CU$5),60,0)))</f>
        <v/>
      </c>
      <c r="CV57" s="80" t="str">
        <f>IF(OR($A57="",NOT(ISNUMBER($G57))),"",IF(AND($F57&lt;=CV$6,$G57&gt;=CV$5),IF(CV$5&gt;$N57,5,$K57)*10+IF(AND($F57&gt;=CV$5,$F57&lt;=CV$6),IF(AND($G57&gt;=CV$5,$G57&lt;=CV$6),5,IF($L57=1,2,1)),IF(AND($G57&gt;=CV$5,$G57&lt;=CV$6),IF($M57&gt;0,4,3),0)),IF(AND($D57&lt;=CV$6,$E57&gt;=CV$5),60,0)))</f>
        <v/>
      </c>
      <c r="CW57" s="80" t="str">
        <f>IF(OR($A57="",NOT(ISNUMBER($G57))),"",IF(AND($F57&lt;=CW$6,$G57&gt;=CW$5),IF(CW$5&gt;$N57,5,$K57)*10+IF(AND($F57&gt;=CW$5,$F57&lt;=CW$6),IF(AND($G57&gt;=CW$5,$G57&lt;=CW$6),5,IF($L57=1,2,1)),IF(AND($G57&gt;=CW$5,$G57&lt;=CW$6),IF($M57&gt;0,4,3),0)),IF(AND($D57&lt;=CW$6,$E57&gt;=CW$5),60,0)))</f>
        <v/>
      </c>
      <c r="CX57" s="80" t="str">
        <f>IF(OR($A57="",NOT(ISNUMBER($G57))),"",IF(AND($F57&lt;=CX$6,$G57&gt;=CX$5),IF(CX$5&gt;$N57,5,$K57)*10+IF(AND($F57&gt;=CX$5,$F57&lt;=CX$6),IF(AND($G57&gt;=CX$5,$G57&lt;=CX$6),5,IF($L57=1,2,1)),IF(AND($G57&gt;=CX$5,$G57&lt;=CX$6),IF($M57&gt;0,4,3),0)),IF(AND($D57&lt;=CX$6,$E57&gt;=CX$5),60,0)))</f>
        <v/>
      </c>
      <c r="CY57" s="80" t="str">
        <f>IF(OR($A57="",NOT(ISNUMBER($G57))),"",IF(AND($F57&lt;=CY$6,$G57&gt;=CY$5),IF(CY$5&gt;$N57,5,$K57)*10+IF(AND($F57&gt;=CY$5,$F57&lt;=CY$6),IF(AND($G57&gt;=CY$5,$G57&lt;=CY$6),5,IF($L57=1,2,1)),IF(AND($G57&gt;=CY$5,$G57&lt;=CY$6),IF($M57&gt;0,4,3),0)),IF(AND($D57&lt;=CY$6,$E57&gt;=CY$5),60,0)))</f>
        <v/>
      </c>
      <c r="CZ57" s="80" t="str">
        <f>IF(OR($A57="",NOT(ISNUMBER($G57))),"",IF(AND($F57&lt;=CZ$6,$G57&gt;=CZ$5),IF(CZ$5&gt;$N57,5,$K57)*10+IF(AND($F57&gt;=CZ$5,$F57&lt;=CZ$6),IF(AND($G57&gt;=CZ$5,$G57&lt;=CZ$6),5,IF($L57=1,2,1)),IF(AND($G57&gt;=CZ$5,$G57&lt;=CZ$6),IF($M57&gt;0,4,3),0)),IF(AND($D57&lt;=CZ$6,$E57&gt;=CZ$5),60,0)))</f>
        <v/>
      </c>
      <c r="DA57" s="80" t="str">
        <f>IF(OR($A57="",NOT(ISNUMBER($G57))),"",IF(AND($F57&lt;=DA$6,$G57&gt;=DA$5),IF(DA$5&gt;$N57,5,$K57)*10+IF(AND($F57&gt;=DA$5,$F57&lt;=DA$6),IF(AND($G57&gt;=DA$5,$G57&lt;=DA$6),5,IF($L57=1,2,1)),IF(AND($G57&gt;=DA$5,$G57&lt;=DA$6),IF($M57&gt;0,4,3),0)),IF(AND($D57&lt;=DA$6,$E57&gt;=DA$5),60,0)))</f>
        <v/>
      </c>
      <c r="DB57" s="80" t="str">
        <f>IF(OR($A57="",NOT(ISNUMBER($G57))),"",IF(AND($F57&lt;=DB$6,$G57&gt;=DB$5),IF(DB$5&gt;$N57,5,$K57)*10+IF(AND($F57&gt;=DB$5,$F57&lt;=DB$6),IF(AND($G57&gt;=DB$5,$G57&lt;=DB$6),5,IF($L57=1,2,1)),IF(AND($G57&gt;=DB$5,$G57&lt;=DB$6),IF($M57&gt;0,4,3),0)),IF(AND($D57&lt;=DB$6,$E57&gt;=DB$5),60,0)))</f>
        <v/>
      </c>
      <c r="DC57" s="80" t="str">
        <f>IF(OR($A57="",NOT(ISNUMBER($G57))),"",IF(AND($F57&lt;=DC$6,$G57&gt;=DC$5),IF(DC$5&gt;$N57,5,$K57)*10+IF(AND($F57&gt;=DC$5,$F57&lt;=DC$6),IF(AND($G57&gt;=DC$5,$G57&lt;=DC$6),5,IF($L57=1,2,1)),IF(AND($G57&gt;=DC$5,$G57&lt;=DC$6),IF($M57&gt;0,4,3),0)),IF(AND($D57&lt;=DC$6,$E57&gt;=DC$5),60,0)))</f>
        <v/>
      </c>
      <c r="DD57" s="80" t="str">
        <f>IF(OR($A57="",NOT(ISNUMBER($G57))),"",IF(AND($F57&lt;=DD$6,$G57&gt;=DD$5),IF(DD$5&gt;$N57,5,$K57)*10+IF(AND($F57&gt;=DD$5,$F57&lt;=DD$6),IF(AND($G57&gt;=DD$5,$G57&lt;=DD$6),5,IF($L57=1,2,1)),IF(AND($G57&gt;=DD$5,$G57&lt;=DD$6),IF($M57&gt;0,4,3),0)),IF(AND($D57&lt;=DD$6,$E57&gt;=DD$5),60,0)))</f>
        <v/>
      </c>
      <c r="DE57" s="80" t="str">
        <f>IF(OR($A57="",NOT(ISNUMBER($G57))),"",IF(AND($F57&lt;=DE$6,$G57&gt;=DE$5),IF(DE$5&gt;$N57,5,$K57)*10+IF(AND($F57&gt;=DE$5,$F57&lt;=DE$6),IF(AND($G57&gt;=DE$5,$G57&lt;=DE$6),5,IF($L57=1,2,1)),IF(AND($G57&gt;=DE$5,$G57&lt;=DE$6),IF($M57&gt;0,4,3),0)),IF(AND($D57&lt;=DE$6,$E57&gt;=DE$5),60,0)))</f>
        <v/>
      </c>
      <c r="DF57" s="80" t="str">
        <f>IF(OR($A57="",NOT(ISNUMBER($G57))),"",IF(AND($F57&lt;=DF$6,$G57&gt;=DF$5),IF(DF$5&gt;$N57,5,$K57)*10+IF(AND($F57&gt;=DF$5,$F57&lt;=DF$6),IF(AND($G57&gt;=DF$5,$G57&lt;=DF$6),5,IF($L57=1,2,1)),IF(AND($G57&gt;=DF$5,$G57&lt;=DF$6),IF($M57&gt;0,4,3),0)),IF(AND($D57&lt;=DF$6,$E57&gt;=DF$5),60,0)))</f>
        <v/>
      </c>
      <c r="DG57" s="80" t="str">
        <f>IF(OR($A57="",NOT(ISNUMBER($G57))),"",IF(AND($F57&lt;=DG$6,$G57&gt;=DG$5),IF(DG$5&gt;$N57,5,$K57)*10+IF(AND($F57&gt;=DG$5,$F57&lt;=DG$6),IF(AND($G57&gt;=DG$5,$G57&lt;=DG$6),5,IF($L57=1,2,1)),IF(AND($G57&gt;=DG$5,$G57&lt;=DG$6),IF($M57&gt;0,4,3),0)),IF(AND($D57&lt;=DG$6,$E57&gt;=DG$5),60,0)))</f>
        <v/>
      </c>
      <c r="DH57" s="80" t="str">
        <f>IF(OR($A57="",NOT(ISNUMBER($G57))),"",IF(AND($F57&lt;=DH$6,$G57&gt;=DH$5),IF(DH$5&gt;$N57,5,$K57)*10+IF(AND($F57&gt;=DH$5,$F57&lt;=DH$6),IF(AND($G57&gt;=DH$5,$G57&lt;=DH$6),5,IF($L57=1,2,1)),IF(AND($G57&gt;=DH$5,$G57&lt;=DH$6),IF($M57&gt;0,4,3),0)),IF(AND($D57&lt;=DH$6,$E57&gt;=DH$5),60,0)))</f>
        <v/>
      </c>
      <c r="DI57" s="80" t="str">
        <f>IF(OR($A57="",NOT(ISNUMBER($G57))),"",IF(AND($F57&lt;=DI$6,$G57&gt;=DI$5),IF(DI$5&gt;$N57,5,$K57)*10+IF(AND($F57&gt;=DI$5,$F57&lt;=DI$6),IF(AND($G57&gt;=DI$5,$G57&lt;=DI$6),5,IF($L57=1,2,1)),IF(AND($G57&gt;=DI$5,$G57&lt;=DI$6),IF($M57&gt;0,4,3),0)),IF(AND($D57&lt;=DI$6,$E57&gt;=DI$5),60,0)))</f>
        <v/>
      </c>
      <c r="DJ57" s="80" t="str">
        <f>IF(OR($A57="",NOT(ISNUMBER($G57))),"",IF(AND($F57&lt;=DJ$6,$G57&gt;=DJ$5),IF(DJ$5&gt;$N57,5,$K57)*10+IF(AND($F57&gt;=DJ$5,$F57&lt;=DJ$6),IF(AND($G57&gt;=DJ$5,$G57&lt;=DJ$6),5,IF($L57=1,2,1)),IF(AND($G57&gt;=DJ$5,$G57&lt;=DJ$6),IF($M57&gt;0,4,3),0)),IF(AND($D57&lt;=DJ$6,$E57&gt;=DJ$5),60,0)))</f>
        <v/>
      </c>
      <c r="DK57" s="80" t="str">
        <f>IF(OR($A57="",NOT(ISNUMBER($G57))),"",IF(AND($F57&lt;=DK$6,$G57&gt;=DK$5),IF(DK$5&gt;$N57,5,$K57)*10+IF(AND($F57&gt;=DK$5,$F57&lt;=DK$6),IF(AND($G57&gt;=DK$5,$G57&lt;=DK$6),5,IF($L57=1,2,1)),IF(AND($G57&gt;=DK$5,$G57&lt;=DK$6),IF($M57&gt;0,4,3),0)),IF(AND($D57&lt;=DK$6,$E57&gt;=DK$5),60,0)))</f>
        <v/>
      </c>
      <c r="DL57" s="80" t="str">
        <f>IF(OR($A57="",NOT(ISNUMBER($G57))),"",IF(AND($F57&lt;=DL$6,$G57&gt;=DL$5),IF(DL$5&gt;$N57,5,$K57)*10+IF(AND($F57&gt;=DL$5,$F57&lt;=DL$6),IF(AND($G57&gt;=DL$5,$G57&lt;=DL$6),5,IF($L57=1,2,1)),IF(AND($G57&gt;=DL$5,$G57&lt;=DL$6),IF($M57&gt;0,4,3),0)),IF(AND($D57&lt;=DL$6,$E57&gt;=DL$5),60,0)))</f>
        <v/>
      </c>
      <c r="DM57" s="80" t="str">
        <f>IF(OR($A57="",NOT(ISNUMBER($G57))),"",IF(AND($F57&lt;=DM$6,$G57&gt;=DM$5),IF(DM$5&gt;$N57,5,$K57)*10+IF(AND($F57&gt;=DM$5,$F57&lt;=DM$6),IF(AND($G57&gt;=DM$5,$G57&lt;=DM$6),5,IF($L57=1,2,1)),IF(AND($G57&gt;=DM$5,$G57&lt;=DM$6),IF($M57&gt;0,4,3),0)),IF(AND($D57&lt;=DM$6,$E57&gt;=DM$5),60,0)))</f>
        <v/>
      </c>
      <c r="DN57" s="80" t="str">
        <f>IF(OR($A57="",NOT(ISNUMBER($G57))),"",IF(AND($F57&lt;=DN$6,$G57&gt;=DN$5),IF(DN$5&gt;$N57,5,$K57)*10+IF(AND($F57&gt;=DN$5,$F57&lt;=DN$6),IF(AND($G57&gt;=DN$5,$G57&lt;=DN$6),5,IF($L57=1,2,1)),IF(AND($G57&gt;=DN$5,$G57&lt;=DN$6),IF($M57&gt;0,4,3),0)),IF(AND($D57&lt;=DN$6,$E57&gt;=DN$5),60,0)))</f>
        <v/>
      </c>
      <c r="DO57" s="80" t="str">
        <f>IF(OR($A57="",NOT(ISNUMBER($G57))),"",IF(AND($F57&lt;=DO$6,$G57&gt;=DO$5),IF(DO$5&gt;$N57,5,$K57)*10+IF(AND($F57&gt;=DO$5,$F57&lt;=DO$6),IF(AND($G57&gt;=DO$5,$G57&lt;=DO$6),5,IF($L57=1,2,1)),IF(AND($G57&gt;=DO$5,$G57&lt;=DO$6),IF($M57&gt;0,4,3),0)),IF(AND($D57&lt;=DO$6,$E57&gt;=DO$5),60,0)))</f>
        <v/>
      </c>
      <c r="DP57" s="80" t="str">
        <f>IF(OR($A57="",NOT(ISNUMBER($G57))),"",IF(AND($F57&lt;=DP$6,$G57&gt;=DP$5),IF(DP$5&gt;$N57,5,$K57)*10+IF(AND($F57&gt;=DP$5,$F57&lt;=DP$6),IF(AND($G57&gt;=DP$5,$G57&lt;=DP$6),5,IF($L57=1,2,1)),IF(AND($G57&gt;=DP$5,$G57&lt;=DP$6),IF($M57&gt;0,4,3),0)),IF(AND($D57&lt;=DP$6,$E57&gt;=DP$5),60,0)))</f>
        <v/>
      </c>
      <c r="DQ57" s="80" t="str">
        <f>IF(OR($A57="",NOT(ISNUMBER($G57))),"",IF(AND($F57&lt;=DQ$6,$G57&gt;=DQ$5),IF(DQ$5&gt;$N57,5,$K57)*10+IF(AND($F57&gt;=DQ$5,$F57&lt;=DQ$6),IF(AND($G57&gt;=DQ$5,$G57&lt;=DQ$6),5,IF($L57=1,2,1)),IF(AND($G57&gt;=DQ$5,$G57&lt;=DQ$6),IF($M57&gt;0,4,3),0)),IF(AND($D57&lt;=DQ$6,$E57&gt;=DQ$5),60,0)))</f>
        <v/>
      </c>
      <c r="DR57" s="80" t="str">
        <f>IF(OR($A57="",NOT(ISNUMBER($G57))),"",IF(AND($F57&lt;=DR$6,$G57&gt;=DR$5),IF(DR$5&gt;$N57,5,$K57)*10+IF(AND($F57&gt;=DR$5,$F57&lt;=DR$6),IF(AND($G57&gt;=DR$5,$G57&lt;=DR$6),5,IF($L57=1,2,1)),IF(AND($G57&gt;=DR$5,$G57&lt;=DR$6),IF($M57&gt;0,4,3),0)),IF(AND($D57&lt;=DR$6,$E57&gt;=DR$5),60,0)))</f>
        <v/>
      </c>
      <c r="DS57" s="80" t="str">
        <f>IF(OR($A57="",NOT(ISNUMBER($G57))),"",IF(AND($F57&lt;=DS$6,$G57&gt;=DS$5),IF(DS$5&gt;$N57,5,$K57)*10+IF(AND($F57&gt;=DS$5,$F57&lt;=DS$6),IF(AND($G57&gt;=DS$5,$G57&lt;=DS$6),5,IF($L57=1,2,1)),IF(AND($G57&gt;=DS$5,$G57&lt;=DS$6),IF($M57&gt;0,4,3),0)),IF(AND($D57&lt;=DS$6,$E57&gt;=DS$5),60,0)))</f>
        <v/>
      </c>
      <c r="DT57" s="80" t="str">
        <f>IF(OR($A57="",NOT(ISNUMBER($G57))),"",IF(AND($F57&lt;=DT$6,$G57&gt;=DT$5),IF(DT$5&gt;$N57,5,$K57)*10+IF(AND($F57&gt;=DT$5,$F57&lt;=DT$6),IF(AND($G57&gt;=DT$5,$G57&lt;=DT$6),5,IF($L57=1,2,1)),IF(AND($G57&gt;=DT$5,$G57&lt;=DT$6),IF($M57&gt;0,4,3),0)),IF(AND($D57&lt;=DT$6,$E57&gt;=DT$5),60,0)))</f>
        <v/>
      </c>
      <c r="DU57" s="80" t="str">
        <f>IF(OR($A57="",NOT(ISNUMBER($G57))),"",IF(AND($F57&lt;=DU$6,$G57&gt;=DU$5),IF(DU$5&gt;$N57,5,$K57)*10+IF(AND($F57&gt;=DU$5,$F57&lt;=DU$6),IF(AND($G57&gt;=DU$5,$G57&lt;=DU$6),5,IF($L57=1,2,1)),IF(AND($G57&gt;=DU$5,$G57&lt;=DU$6),IF($M57&gt;0,4,3),0)),IF(AND($D57&lt;=DU$6,$E57&gt;=DU$5),60,0)))</f>
        <v/>
      </c>
      <c r="DV57" s="80" t="str">
        <f>IF(OR($A57="",NOT(ISNUMBER($G57))),"",IF(AND($F57&lt;=DV$6,$G57&gt;=DV$5),IF(DV$5&gt;$N57,5,$K57)*10+IF(AND($F57&gt;=DV$5,$F57&lt;=DV$6),IF(AND($G57&gt;=DV$5,$G57&lt;=DV$6),5,IF($L57=1,2,1)),IF(AND($G57&gt;=DV$5,$G57&lt;=DV$6),IF($M57&gt;0,4,3),0)),IF(AND($D57&lt;=DV$6,$E57&gt;=DV$5),60,0)))</f>
        <v/>
      </c>
      <c r="DW57" s="80" t="str">
        <f>IF(OR($A57="",NOT(ISNUMBER($G57))),"",IF(AND($F57&lt;=DW$6,$G57&gt;=DW$5),IF(DW$5&gt;$N57,5,$K57)*10+IF(AND($F57&gt;=DW$5,$F57&lt;=DW$6),IF(AND($G57&gt;=DW$5,$G57&lt;=DW$6),5,IF($L57=1,2,1)),IF(AND($G57&gt;=DW$5,$G57&lt;=DW$6),IF($M57&gt;0,4,3),0)),IF(AND($D57&lt;=DW$6,$E57&gt;=DW$5),60,0)))</f>
        <v/>
      </c>
      <c r="DX57" s="80" t="str">
        <f>IF(OR($A57="",NOT(ISNUMBER($G57))),"",IF(AND($F57&lt;=DX$6,$G57&gt;=DX$5),IF(DX$5&gt;$N57,5,$K57)*10+IF(AND($F57&gt;=DX$5,$F57&lt;=DX$6),IF(AND($G57&gt;=DX$5,$G57&lt;=DX$6),5,IF($L57=1,2,1)),IF(AND($G57&gt;=DX$5,$G57&lt;=DX$6),IF($M57&gt;0,4,3),0)),IF(AND($D57&lt;=DX$6,$E57&gt;=DX$5),60,0)))</f>
        <v/>
      </c>
      <c r="DY57" s="80" t="str">
        <f>IF(OR($A57="",NOT(ISNUMBER($G57))),"",IF(AND($F57&lt;=DY$6,$G57&gt;=DY$5),IF(DY$5&gt;$N57,5,$K57)*10+IF(AND($F57&gt;=DY$5,$F57&lt;=DY$6),IF(AND($G57&gt;=DY$5,$G57&lt;=DY$6),5,IF($L57=1,2,1)),IF(AND($G57&gt;=DY$5,$G57&lt;=DY$6),IF($M57&gt;0,4,3),0)),IF(AND($D57&lt;=DY$6,$E57&gt;=DY$5),60,0)))</f>
        <v/>
      </c>
      <c r="DZ57" s="80" t="str">
        <f>IF(OR($A57="",NOT(ISNUMBER($G57))),"",IF(AND($F57&lt;=DZ$6,$G57&gt;=DZ$5),IF(DZ$5&gt;$N57,5,$K57)*10+IF(AND($F57&gt;=DZ$5,$F57&lt;=DZ$6),IF(AND($G57&gt;=DZ$5,$G57&lt;=DZ$6),5,IF($L57=1,2,1)),IF(AND($G57&gt;=DZ$5,$G57&lt;=DZ$6),IF($M57&gt;0,4,3),0)),IF(AND($D57&lt;=DZ$6,$E57&gt;=DZ$5),60,0)))</f>
        <v/>
      </c>
      <c r="EA57" s="80" t="str">
        <f>IF(OR($A57="",NOT(ISNUMBER($G57))),"",IF(AND($F57&lt;=EA$6,$G57&gt;=EA$5),IF(EA$5&gt;$N57,5,$K57)*10+IF(AND($F57&gt;=EA$5,$F57&lt;=EA$6),IF(AND($G57&gt;=EA$5,$G57&lt;=EA$6),5,IF($L57=1,2,1)),IF(AND($G57&gt;=EA$5,$G57&lt;=EA$6),IF($M57&gt;0,4,3),0)),IF(AND($D57&lt;=EA$6,$E57&gt;=EA$5),60,0)))</f>
        <v/>
      </c>
      <c r="EB57" s="80" t="str">
        <f>IF(OR($A57="",NOT(ISNUMBER($G57))),"",IF(AND($F57&lt;=EB$6,$G57&gt;=EB$5),IF(EB$5&gt;$N57,5,$K57)*10+IF(AND($F57&gt;=EB$5,$F57&lt;=EB$6),IF(AND($G57&gt;=EB$5,$G57&lt;=EB$6),5,IF($L57=1,2,1)),IF(AND($G57&gt;=EB$5,$G57&lt;=EB$6),IF($M57&gt;0,4,3),0)),IF(AND($D57&lt;=EB$6,$E57&gt;=EB$5),60,0)))</f>
        <v/>
      </c>
      <c r="EC57" s="80" t="str">
        <f>IF(OR($A57="",NOT(ISNUMBER($G57))),"",IF(AND($F57&lt;=EC$6,$G57&gt;=EC$5),IF(EC$5&gt;$N57,5,$K57)*10+IF(AND($F57&gt;=EC$5,$F57&lt;=EC$6),IF(AND($G57&gt;=EC$5,$G57&lt;=EC$6),5,IF($L57=1,2,1)),IF(AND($G57&gt;=EC$5,$G57&lt;=EC$6),IF($M57&gt;0,4,3),0)),IF(AND($D57&lt;=EC$6,$E57&gt;=EC$5),60,0)))</f>
        <v/>
      </c>
      <c r="ED57" s="80" t="str">
        <f>IF(OR($A57="",NOT(ISNUMBER($G57))),"",IF(AND($F57&lt;=ED$6,$G57&gt;=ED$5),IF(ED$5&gt;$N57,5,$K57)*10+IF(AND($F57&gt;=ED$5,$F57&lt;=ED$6),IF(AND($G57&gt;=ED$5,$G57&lt;=ED$6),5,IF($L57=1,2,1)),IF(AND($G57&gt;=ED$5,$G57&lt;=ED$6),IF($M57&gt;0,4,3),0)),IF(AND($D57&lt;=ED$6,$E57&gt;=ED$5),60,0)))</f>
        <v/>
      </c>
    </row>
    <row r="58" ht="18" customHeight="1">
      <c r="A58" s="52" t="str">
        <f>IF(Tasks!$B58="","",Tasks!$A58)</f>
        <v/>
      </c>
      <c r="B58" s="78" t="str">
        <f>IF(Tasks!$B58="","",Tasks!$B58)</f>
        <v/>
      </c>
      <c r="C58" s="25" t="str">
        <f>IF($B58="","",IF(AND(Tasks!$D58="",Tasks!$G58=""),"-",IF(Tasks!$D58="","",Tasks!$D58&amp;IF(OR(Tasks!$E58="",Tasks!$E58="FS"),IF(N(Tasks!$F58)=0,"","FS"),Tasks!$E58)&amp;IF(N(Tasks!$F58)=0,"",IF(Tasks!$F58&gt;0,"+","")&amp;Tasks!$F58))&amp;IF(AND(Tasks!$D58&lt;&gt;"",Tasks!$G58&lt;&gt;""),", ","")&amp;IF(Tasks!$G58="","",Tasks!$G58&amp;IF(OR(Tasks!$H58="",Tasks!$H58="FS"),IF(N(Tasks!$I58)=0,"","FS"),Tasks!$H58)&amp;IF(N(Tasks!$I58)=0,"",IF(Tasks!$I58&gt;0,"+","")&amp;Tasks!$I58))))</f>
        <v/>
      </c>
      <c r="D58" s="51" t="str">
        <f>IF(OR($B58="",Tasks!$Q58=""),"",Tasks!$Q58)</f>
        <v/>
      </c>
      <c r="E58" s="51" t="str">
        <f>IF(OR($B58="",Tasks!$R58=""),"",Tasks!$R58)</f>
        <v/>
      </c>
      <c r="F58" s="51" t="str">
        <f>IF(OR($B58="",Tasks!$S58=""),"",Tasks!$S58)</f>
        <v/>
      </c>
      <c r="G58" s="51" t="str">
        <f>IF(OR($B58="",Tasks!$T58=""),"",Tasks!$T58)</f>
        <v/>
      </c>
      <c r="H58" s="52" t="str">
        <f>IF($B58="","",Tasks!$AE58)</f>
        <v/>
      </c>
      <c r="I58" s="79" t="str">
        <f>IF($B58="","",Tasks!$AF58)</f>
        <v/>
      </c>
      <c r="J58" s="53" t="str">
        <f>IF(OR($B58="",Tasks!$V58=""),"",Tasks!$V58)</f>
        <v/>
      </c>
      <c r="K58" s="52" t="str">
        <f>IF($B58="","",Tasks!$AA58)</f>
        <v/>
      </c>
      <c r="L58" s="52" t="str">
        <f>IF($B58="","",Tasks!$AB58)</f>
        <v/>
      </c>
      <c r="M58" s="52" t="str">
        <f>IF($B58="","",Tasks!$Z58)</f>
        <v/>
      </c>
      <c r="N58" s="52" t="str">
        <f>IF(OR($B58="",Tasks!$AG58=""),"",Tasks!$AG58)</f>
        <v/>
      </c>
      <c r="O58" s="80" t="str">
        <f>IF(OR($A58="",NOT(ISNUMBER($G58))),"",IF(AND($F58&lt;=O$6,$G58&gt;=O$5),IF(O$5&gt;$N58,5,$K58)*10+IF(AND($F58&gt;=O$5,$F58&lt;=O$6),IF(AND($G58&gt;=O$5,$G58&lt;=O$6),5,IF($L58=1,2,1)),IF(AND($G58&gt;=O$5,$G58&lt;=O$6),IF($M58&gt;0,4,3),0)),IF(AND($D58&lt;=O$6,$E58&gt;=O$5),60,0)))</f>
        <v/>
      </c>
      <c r="P58" s="80" t="str">
        <f>IF(OR($A58="",NOT(ISNUMBER($G58))),"",IF(AND($F58&lt;=P$6,$G58&gt;=P$5),IF(P$5&gt;$N58,5,$K58)*10+IF(AND($F58&gt;=P$5,$F58&lt;=P$6),IF(AND($G58&gt;=P$5,$G58&lt;=P$6),5,IF($L58=1,2,1)),IF(AND($G58&gt;=P$5,$G58&lt;=P$6),IF($M58&gt;0,4,3),0)),IF(AND($D58&lt;=P$6,$E58&gt;=P$5),60,0)))</f>
        <v/>
      </c>
      <c r="Q58" s="80" t="str">
        <f>IF(OR($A58="",NOT(ISNUMBER($G58))),"",IF(AND($F58&lt;=Q$6,$G58&gt;=Q$5),IF(Q$5&gt;$N58,5,$K58)*10+IF(AND($F58&gt;=Q$5,$F58&lt;=Q$6),IF(AND($G58&gt;=Q$5,$G58&lt;=Q$6),5,IF($L58=1,2,1)),IF(AND($G58&gt;=Q$5,$G58&lt;=Q$6),IF($M58&gt;0,4,3),0)),IF(AND($D58&lt;=Q$6,$E58&gt;=Q$5),60,0)))</f>
        <v/>
      </c>
      <c r="R58" s="80" t="str">
        <f>IF(OR($A58="",NOT(ISNUMBER($G58))),"",IF(AND($F58&lt;=R$6,$G58&gt;=R$5),IF(R$5&gt;$N58,5,$K58)*10+IF(AND($F58&gt;=R$5,$F58&lt;=R$6),IF(AND($G58&gt;=R$5,$G58&lt;=R$6),5,IF($L58=1,2,1)),IF(AND($G58&gt;=R$5,$G58&lt;=R$6),IF($M58&gt;0,4,3),0)),IF(AND($D58&lt;=R$6,$E58&gt;=R$5),60,0)))</f>
        <v/>
      </c>
      <c r="S58" s="80" t="str">
        <f>IF(OR($A58="",NOT(ISNUMBER($G58))),"",IF(AND($F58&lt;=S$6,$G58&gt;=S$5),IF(S$5&gt;$N58,5,$K58)*10+IF(AND($F58&gt;=S$5,$F58&lt;=S$6),IF(AND($G58&gt;=S$5,$G58&lt;=S$6),5,IF($L58=1,2,1)),IF(AND($G58&gt;=S$5,$G58&lt;=S$6),IF($M58&gt;0,4,3),0)),IF(AND($D58&lt;=S$6,$E58&gt;=S$5),60,0)))</f>
        <v/>
      </c>
      <c r="T58" s="80" t="str">
        <f>IF(OR($A58="",NOT(ISNUMBER($G58))),"",IF(AND($F58&lt;=T$6,$G58&gt;=T$5),IF(T$5&gt;$N58,5,$K58)*10+IF(AND($F58&gt;=T$5,$F58&lt;=T$6),IF(AND($G58&gt;=T$5,$G58&lt;=T$6),5,IF($L58=1,2,1)),IF(AND($G58&gt;=T$5,$G58&lt;=T$6),IF($M58&gt;0,4,3),0)),IF(AND($D58&lt;=T$6,$E58&gt;=T$5),60,0)))</f>
        <v/>
      </c>
      <c r="U58" s="80" t="str">
        <f>IF(OR($A58="",NOT(ISNUMBER($G58))),"",IF(AND($F58&lt;=U$6,$G58&gt;=U$5),IF(U$5&gt;$N58,5,$K58)*10+IF(AND($F58&gt;=U$5,$F58&lt;=U$6),IF(AND($G58&gt;=U$5,$G58&lt;=U$6),5,IF($L58=1,2,1)),IF(AND($G58&gt;=U$5,$G58&lt;=U$6),IF($M58&gt;0,4,3),0)),IF(AND($D58&lt;=U$6,$E58&gt;=U$5),60,0)))</f>
        <v/>
      </c>
      <c r="V58" s="80" t="str">
        <f>IF(OR($A58="",NOT(ISNUMBER($G58))),"",IF(AND($F58&lt;=V$6,$G58&gt;=V$5),IF(V$5&gt;$N58,5,$K58)*10+IF(AND($F58&gt;=V$5,$F58&lt;=V$6),IF(AND($G58&gt;=V$5,$G58&lt;=V$6),5,IF($L58=1,2,1)),IF(AND($G58&gt;=V$5,$G58&lt;=V$6),IF($M58&gt;0,4,3),0)),IF(AND($D58&lt;=V$6,$E58&gt;=V$5),60,0)))</f>
        <v/>
      </c>
      <c r="W58" s="80" t="str">
        <f>IF(OR($A58="",NOT(ISNUMBER($G58))),"",IF(AND($F58&lt;=W$6,$G58&gt;=W$5),IF(W$5&gt;$N58,5,$K58)*10+IF(AND($F58&gt;=W$5,$F58&lt;=W$6),IF(AND($G58&gt;=W$5,$G58&lt;=W$6),5,IF($L58=1,2,1)),IF(AND($G58&gt;=W$5,$G58&lt;=W$6),IF($M58&gt;0,4,3),0)),IF(AND($D58&lt;=W$6,$E58&gt;=W$5),60,0)))</f>
        <v/>
      </c>
      <c r="X58" s="80" t="str">
        <f>IF(OR($A58="",NOT(ISNUMBER($G58))),"",IF(AND($F58&lt;=X$6,$G58&gt;=X$5),IF(X$5&gt;$N58,5,$K58)*10+IF(AND($F58&gt;=X$5,$F58&lt;=X$6),IF(AND($G58&gt;=X$5,$G58&lt;=X$6),5,IF($L58=1,2,1)),IF(AND($G58&gt;=X$5,$G58&lt;=X$6),IF($M58&gt;0,4,3),0)),IF(AND($D58&lt;=X$6,$E58&gt;=X$5),60,0)))</f>
        <v/>
      </c>
      <c r="Y58" s="80" t="str">
        <f>IF(OR($A58="",NOT(ISNUMBER($G58))),"",IF(AND($F58&lt;=Y$6,$G58&gt;=Y$5),IF(Y$5&gt;$N58,5,$K58)*10+IF(AND($F58&gt;=Y$5,$F58&lt;=Y$6),IF(AND($G58&gt;=Y$5,$G58&lt;=Y$6),5,IF($L58=1,2,1)),IF(AND($G58&gt;=Y$5,$G58&lt;=Y$6),IF($M58&gt;0,4,3),0)),IF(AND($D58&lt;=Y$6,$E58&gt;=Y$5),60,0)))</f>
        <v/>
      </c>
      <c r="Z58" s="80" t="str">
        <f>IF(OR($A58="",NOT(ISNUMBER($G58))),"",IF(AND($F58&lt;=Z$6,$G58&gt;=Z$5),IF(Z$5&gt;$N58,5,$K58)*10+IF(AND($F58&gt;=Z$5,$F58&lt;=Z$6),IF(AND($G58&gt;=Z$5,$G58&lt;=Z$6),5,IF($L58=1,2,1)),IF(AND($G58&gt;=Z$5,$G58&lt;=Z$6),IF($M58&gt;0,4,3),0)),IF(AND($D58&lt;=Z$6,$E58&gt;=Z$5),60,0)))</f>
        <v/>
      </c>
      <c r="AA58" s="80" t="str">
        <f>IF(OR($A58="",NOT(ISNUMBER($G58))),"",IF(AND($F58&lt;=AA$6,$G58&gt;=AA$5),IF(AA$5&gt;$N58,5,$K58)*10+IF(AND($F58&gt;=AA$5,$F58&lt;=AA$6),IF(AND($G58&gt;=AA$5,$G58&lt;=AA$6),5,IF($L58=1,2,1)),IF(AND($G58&gt;=AA$5,$G58&lt;=AA$6),IF($M58&gt;0,4,3),0)),IF(AND($D58&lt;=AA$6,$E58&gt;=AA$5),60,0)))</f>
        <v/>
      </c>
      <c r="AB58" s="80" t="str">
        <f>IF(OR($A58="",NOT(ISNUMBER($G58))),"",IF(AND($F58&lt;=AB$6,$G58&gt;=AB$5),IF(AB$5&gt;$N58,5,$K58)*10+IF(AND($F58&gt;=AB$5,$F58&lt;=AB$6),IF(AND($G58&gt;=AB$5,$G58&lt;=AB$6),5,IF($L58=1,2,1)),IF(AND($G58&gt;=AB$5,$G58&lt;=AB$6),IF($M58&gt;0,4,3),0)),IF(AND($D58&lt;=AB$6,$E58&gt;=AB$5),60,0)))</f>
        <v/>
      </c>
      <c r="AC58" s="80" t="str">
        <f>IF(OR($A58="",NOT(ISNUMBER($G58))),"",IF(AND($F58&lt;=AC$6,$G58&gt;=AC$5),IF(AC$5&gt;$N58,5,$K58)*10+IF(AND($F58&gt;=AC$5,$F58&lt;=AC$6),IF(AND($G58&gt;=AC$5,$G58&lt;=AC$6),5,IF($L58=1,2,1)),IF(AND($G58&gt;=AC$5,$G58&lt;=AC$6),IF($M58&gt;0,4,3),0)),IF(AND($D58&lt;=AC$6,$E58&gt;=AC$5),60,0)))</f>
        <v/>
      </c>
      <c r="AD58" s="80" t="str">
        <f>IF(OR($A58="",NOT(ISNUMBER($G58))),"",IF(AND($F58&lt;=AD$6,$G58&gt;=AD$5),IF(AD$5&gt;$N58,5,$K58)*10+IF(AND($F58&gt;=AD$5,$F58&lt;=AD$6),IF(AND($G58&gt;=AD$5,$G58&lt;=AD$6),5,IF($L58=1,2,1)),IF(AND($G58&gt;=AD$5,$G58&lt;=AD$6),IF($M58&gt;0,4,3),0)),IF(AND($D58&lt;=AD$6,$E58&gt;=AD$5),60,0)))</f>
        <v/>
      </c>
      <c r="AE58" s="80" t="str">
        <f>IF(OR($A58="",NOT(ISNUMBER($G58))),"",IF(AND($F58&lt;=AE$6,$G58&gt;=AE$5),IF(AE$5&gt;$N58,5,$K58)*10+IF(AND($F58&gt;=AE$5,$F58&lt;=AE$6),IF(AND($G58&gt;=AE$5,$G58&lt;=AE$6),5,IF($L58=1,2,1)),IF(AND($G58&gt;=AE$5,$G58&lt;=AE$6),IF($M58&gt;0,4,3),0)),IF(AND($D58&lt;=AE$6,$E58&gt;=AE$5),60,0)))</f>
        <v/>
      </c>
      <c r="AF58" s="80" t="str">
        <f>IF(OR($A58="",NOT(ISNUMBER($G58))),"",IF(AND($F58&lt;=AF$6,$G58&gt;=AF$5),IF(AF$5&gt;$N58,5,$K58)*10+IF(AND($F58&gt;=AF$5,$F58&lt;=AF$6),IF(AND($G58&gt;=AF$5,$G58&lt;=AF$6),5,IF($L58=1,2,1)),IF(AND($G58&gt;=AF$5,$G58&lt;=AF$6),IF($M58&gt;0,4,3),0)),IF(AND($D58&lt;=AF$6,$E58&gt;=AF$5),60,0)))</f>
        <v/>
      </c>
      <c r="AG58" s="80" t="str">
        <f>IF(OR($A58="",NOT(ISNUMBER($G58))),"",IF(AND($F58&lt;=AG$6,$G58&gt;=AG$5),IF(AG$5&gt;$N58,5,$K58)*10+IF(AND($F58&gt;=AG$5,$F58&lt;=AG$6),IF(AND($G58&gt;=AG$5,$G58&lt;=AG$6),5,IF($L58=1,2,1)),IF(AND($G58&gt;=AG$5,$G58&lt;=AG$6),IF($M58&gt;0,4,3),0)),IF(AND($D58&lt;=AG$6,$E58&gt;=AG$5),60,0)))</f>
        <v/>
      </c>
      <c r="AH58" s="80" t="str">
        <f>IF(OR($A58="",NOT(ISNUMBER($G58))),"",IF(AND($F58&lt;=AH$6,$G58&gt;=AH$5),IF(AH$5&gt;$N58,5,$K58)*10+IF(AND($F58&gt;=AH$5,$F58&lt;=AH$6),IF(AND($G58&gt;=AH$5,$G58&lt;=AH$6),5,IF($L58=1,2,1)),IF(AND($G58&gt;=AH$5,$G58&lt;=AH$6),IF($M58&gt;0,4,3),0)),IF(AND($D58&lt;=AH$6,$E58&gt;=AH$5),60,0)))</f>
        <v/>
      </c>
      <c r="AI58" s="80" t="str">
        <f>IF(OR($A58="",NOT(ISNUMBER($G58))),"",IF(AND($F58&lt;=AI$6,$G58&gt;=AI$5),IF(AI$5&gt;$N58,5,$K58)*10+IF(AND($F58&gt;=AI$5,$F58&lt;=AI$6),IF(AND($G58&gt;=AI$5,$G58&lt;=AI$6),5,IF($L58=1,2,1)),IF(AND($G58&gt;=AI$5,$G58&lt;=AI$6),IF($M58&gt;0,4,3),0)),IF(AND($D58&lt;=AI$6,$E58&gt;=AI$5),60,0)))</f>
        <v/>
      </c>
      <c r="AJ58" s="80" t="str">
        <f>IF(OR($A58="",NOT(ISNUMBER($G58))),"",IF(AND($F58&lt;=AJ$6,$G58&gt;=AJ$5),IF(AJ$5&gt;$N58,5,$K58)*10+IF(AND($F58&gt;=AJ$5,$F58&lt;=AJ$6),IF(AND($G58&gt;=AJ$5,$G58&lt;=AJ$6),5,IF($L58=1,2,1)),IF(AND($G58&gt;=AJ$5,$G58&lt;=AJ$6),IF($M58&gt;0,4,3),0)),IF(AND($D58&lt;=AJ$6,$E58&gt;=AJ$5),60,0)))</f>
        <v/>
      </c>
      <c r="AK58" s="80" t="str">
        <f>IF(OR($A58="",NOT(ISNUMBER($G58))),"",IF(AND($F58&lt;=AK$6,$G58&gt;=AK$5),IF(AK$5&gt;$N58,5,$K58)*10+IF(AND($F58&gt;=AK$5,$F58&lt;=AK$6),IF(AND($G58&gt;=AK$5,$G58&lt;=AK$6),5,IF($L58=1,2,1)),IF(AND($G58&gt;=AK$5,$G58&lt;=AK$6),IF($M58&gt;0,4,3),0)),IF(AND($D58&lt;=AK$6,$E58&gt;=AK$5),60,0)))</f>
        <v/>
      </c>
      <c r="AL58" s="80" t="str">
        <f>IF(OR($A58="",NOT(ISNUMBER($G58))),"",IF(AND($F58&lt;=AL$6,$G58&gt;=AL$5),IF(AL$5&gt;$N58,5,$K58)*10+IF(AND($F58&gt;=AL$5,$F58&lt;=AL$6),IF(AND($G58&gt;=AL$5,$G58&lt;=AL$6),5,IF($L58=1,2,1)),IF(AND($G58&gt;=AL$5,$G58&lt;=AL$6),IF($M58&gt;0,4,3),0)),IF(AND($D58&lt;=AL$6,$E58&gt;=AL$5),60,0)))</f>
        <v/>
      </c>
      <c r="AM58" s="80" t="str">
        <f>IF(OR($A58="",NOT(ISNUMBER($G58))),"",IF(AND($F58&lt;=AM$6,$G58&gt;=AM$5),IF(AM$5&gt;$N58,5,$K58)*10+IF(AND($F58&gt;=AM$5,$F58&lt;=AM$6),IF(AND($G58&gt;=AM$5,$G58&lt;=AM$6),5,IF($L58=1,2,1)),IF(AND($G58&gt;=AM$5,$G58&lt;=AM$6),IF($M58&gt;0,4,3),0)),IF(AND($D58&lt;=AM$6,$E58&gt;=AM$5),60,0)))</f>
        <v/>
      </c>
      <c r="AN58" s="80" t="str">
        <f>IF(OR($A58="",NOT(ISNUMBER($G58))),"",IF(AND($F58&lt;=AN$6,$G58&gt;=AN$5),IF(AN$5&gt;$N58,5,$K58)*10+IF(AND($F58&gt;=AN$5,$F58&lt;=AN$6),IF(AND($G58&gt;=AN$5,$G58&lt;=AN$6),5,IF($L58=1,2,1)),IF(AND($G58&gt;=AN$5,$G58&lt;=AN$6),IF($M58&gt;0,4,3),0)),IF(AND($D58&lt;=AN$6,$E58&gt;=AN$5),60,0)))</f>
        <v/>
      </c>
      <c r="AO58" s="80" t="str">
        <f>IF(OR($A58="",NOT(ISNUMBER($G58))),"",IF(AND($F58&lt;=AO$6,$G58&gt;=AO$5),IF(AO$5&gt;$N58,5,$K58)*10+IF(AND($F58&gt;=AO$5,$F58&lt;=AO$6),IF(AND($G58&gt;=AO$5,$G58&lt;=AO$6),5,IF($L58=1,2,1)),IF(AND($G58&gt;=AO$5,$G58&lt;=AO$6),IF($M58&gt;0,4,3),0)),IF(AND($D58&lt;=AO$6,$E58&gt;=AO$5),60,0)))</f>
        <v/>
      </c>
      <c r="AP58" s="80" t="str">
        <f>IF(OR($A58="",NOT(ISNUMBER($G58))),"",IF(AND($F58&lt;=AP$6,$G58&gt;=AP$5),IF(AP$5&gt;$N58,5,$K58)*10+IF(AND($F58&gt;=AP$5,$F58&lt;=AP$6),IF(AND($G58&gt;=AP$5,$G58&lt;=AP$6),5,IF($L58=1,2,1)),IF(AND($G58&gt;=AP$5,$G58&lt;=AP$6),IF($M58&gt;0,4,3),0)),IF(AND($D58&lt;=AP$6,$E58&gt;=AP$5),60,0)))</f>
        <v/>
      </c>
      <c r="AQ58" s="80" t="str">
        <f>IF(OR($A58="",NOT(ISNUMBER($G58))),"",IF(AND($F58&lt;=AQ$6,$G58&gt;=AQ$5),IF(AQ$5&gt;$N58,5,$K58)*10+IF(AND($F58&gt;=AQ$5,$F58&lt;=AQ$6),IF(AND($G58&gt;=AQ$5,$G58&lt;=AQ$6),5,IF($L58=1,2,1)),IF(AND($G58&gt;=AQ$5,$G58&lt;=AQ$6),IF($M58&gt;0,4,3),0)),IF(AND($D58&lt;=AQ$6,$E58&gt;=AQ$5),60,0)))</f>
        <v/>
      </c>
      <c r="AR58" s="80" t="str">
        <f>IF(OR($A58="",NOT(ISNUMBER($G58))),"",IF(AND($F58&lt;=AR$6,$G58&gt;=AR$5),IF(AR$5&gt;$N58,5,$K58)*10+IF(AND($F58&gt;=AR$5,$F58&lt;=AR$6),IF(AND($G58&gt;=AR$5,$G58&lt;=AR$6),5,IF($L58=1,2,1)),IF(AND($G58&gt;=AR$5,$G58&lt;=AR$6),IF($M58&gt;0,4,3),0)),IF(AND($D58&lt;=AR$6,$E58&gt;=AR$5),60,0)))</f>
        <v/>
      </c>
      <c r="AS58" s="80" t="str">
        <f>IF(OR($A58="",NOT(ISNUMBER($G58))),"",IF(AND($F58&lt;=AS$6,$G58&gt;=AS$5),IF(AS$5&gt;$N58,5,$K58)*10+IF(AND($F58&gt;=AS$5,$F58&lt;=AS$6),IF(AND($G58&gt;=AS$5,$G58&lt;=AS$6),5,IF($L58=1,2,1)),IF(AND($G58&gt;=AS$5,$G58&lt;=AS$6),IF($M58&gt;0,4,3),0)),IF(AND($D58&lt;=AS$6,$E58&gt;=AS$5),60,0)))</f>
        <v/>
      </c>
      <c r="AT58" s="80" t="str">
        <f>IF(OR($A58="",NOT(ISNUMBER($G58))),"",IF(AND($F58&lt;=AT$6,$G58&gt;=AT$5),IF(AT$5&gt;$N58,5,$K58)*10+IF(AND($F58&gt;=AT$5,$F58&lt;=AT$6),IF(AND($G58&gt;=AT$5,$G58&lt;=AT$6),5,IF($L58=1,2,1)),IF(AND($G58&gt;=AT$5,$G58&lt;=AT$6),IF($M58&gt;0,4,3),0)),IF(AND($D58&lt;=AT$6,$E58&gt;=AT$5),60,0)))</f>
        <v/>
      </c>
      <c r="AU58" s="80" t="str">
        <f>IF(OR($A58="",NOT(ISNUMBER($G58))),"",IF(AND($F58&lt;=AU$6,$G58&gt;=AU$5),IF(AU$5&gt;$N58,5,$K58)*10+IF(AND($F58&gt;=AU$5,$F58&lt;=AU$6),IF(AND($G58&gt;=AU$5,$G58&lt;=AU$6),5,IF($L58=1,2,1)),IF(AND($G58&gt;=AU$5,$G58&lt;=AU$6),IF($M58&gt;0,4,3),0)),IF(AND($D58&lt;=AU$6,$E58&gt;=AU$5),60,0)))</f>
        <v/>
      </c>
      <c r="AV58" s="80" t="str">
        <f>IF(OR($A58="",NOT(ISNUMBER($G58))),"",IF(AND($F58&lt;=AV$6,$G58&gt;=AV$5),IF(AV$5&gt;$N58,5,$K58)*10+IF(AND($F58&gt;=AV$5,$F58&lt;=AV$6),IF(AND($G58&gt;=AV$5,$G58&lt;=AV$6),5,IF($L58=1,2,1)),IF(AND($G58&gt;=AV$5,$G58&lt;=AV$6),IF($M58&gt;0,4,3),0)),IF(AND($D58&lt;=AV$6,$E58&gt;=AV$5),60,0)))</f>
        <v/>
      </c>
      <c r="AW58" s="80" t="str">
        <f>IF(OR($A58="",NOT(ISNUMBER($G58))),"",IF(AND($F58&lt;=AW$6,$G58&gt;=AW$5),IF(AW$5&gt;$N58,5,$K58)*10+IF(AND($F58&gt;=AW$5,$F58&lt;=AW$6),IF(AND($G58&gt;=AW$5,$G58&lt;=AW$6),5,IF($L58=1,2,1)),IF(AND($G58&gt;=AW$5,$G58&lt;=AW$6),IF($M58&gt;0,4,3),0)),IF(AND($D58&lt;=AW$6,$E58&gt;=AW$5),60,0)))</f>
        <v/>
      </c>
      <c r="AX58" s="80" t="str">
        <f>IF(OR($A58="",NOT(ISNUMBER($G58))),"",IF(AND($F58&lt;=AX$6,$G58&gt;=AX$5),IF(AX$5&gt;$N58,5,$K58)*10+IF(AND($F58&gt;=AX$5,$F58&lt;=AX$6),IF(AND($G58&gt;=AX$5,$G58&lt;=AX$6),5,IF($L58=1,2,1)),IF(AND($G58&gt;=AX$5,$G58&lt;=AX$6),IF($M58&gt;0,4,3),0)),IF(AND($D58&lt;=AX$6,$E58&gt;=AX$5),60,0)))</f>
        <v/>
      </c>
      <c r="AY58" s="80" t="str">
        <f>IF(OR($A58="",NOT(ISNUMBER($G58))),"",IF(AND($F58&lt;=AY$6,$G58&gt;=AY$5),IF(AY$5&gt;$N58,5,$K58)*10+IF(AND($F58&gt;=AY$5,$F58&lt;=AY$6),IF(AND($G58&gt;=AY$5,$G58&lt;=AY$6),5,IF($L58=1,2,1)),IF(AND($G58&gt;=AY$5,$G58&lt;=AY$6),IF($M58&gt;0,4,3),0)),IF(AND($D58&lt;=AY$6,$E58&gt;=AY$5),60,0)))</f>
        <v/>
      </c>
      <c r="AZ58" s="80" t="str">
        <f>IF(OR($A58="",NOT(ISNUMBER($G58))),"",IF(AND($F58&lt;=AZ$6,$G58&gt;=AZ$5),IF(AZ$5&gt;$N58,5,$K58)*10+IF(AND($F58&gt;=AZ$5,$F58&lt;=AZ$6),IF(AND($G58&gt;=AZ$5,$G58&lt;=AZ$6),5,IF($L58=1,2,1)),IF(AND($G58&gt;=AZ$5,$G58&lt;=AZ$6),IF($M58&gt;0,4,3),0)),IF(AND($D58&lt;=AZ$6,$E58&gt;=AZ$5),60,0)))</f>
        <v/>
      </c>
      <c r="BA58" s="80" t="str">
        <f>IF(OR($A58="",NOT(ISNUMBER($G58))),"",IF(AND($F58&lt;=BA$6,$G58&gt;=BA$5),IF(BA$5&gt;$N58,5,$K58)*10+IF(AND($F58&gt;=BA$5,$F58&lt;=BA$6),IF(AND($G58&gt;=BA$5,$G58&lt;=BA$6),5,IF($L58=1,2,1)),IF(AND($G58&gt;=BA$5,$G58&lt;=BA$6),IF($M58&gt;0,4,3),0)),IF(AND($D58&lt;=BA$6,$E58&gt;=BA$5),60,0)))</f>
        <v/>
      </c>
      <c r="BB58" s="80" t="str">
        <f>IF(OR($A58="",NOT(ISNUMBER($G58))),"",IF(AND($F58&lt;=BB$6,$G58&gt;=BB$5),IF(BB$5&gt;$N58,5,$K58)*10+IF(AND($F58&gt;=BB$5,$F58&lt;=BB$6),IF(AND($G58&gt;=BB$5,$G58&lt;=BB$6),5,IF($L58=1,2,1)),IF(AND($G58&gt;=BB$5,$G58&lt;=BB$6),IF($M58&gt;0,4,3),0)),IF(AND($D58&lt;=BB$6,$E58&gt;=BB$5),60,0)))</f>
        <v/>
      </c>
      <c r="BC58" s="80" t="str">
        <f>IF(OR($A58="",NOT(ISNUMBER($G58))),"",IF(AND($F58&lt;=BC$6,$G58&gt;=BC$5),IF(BC$5&gt;$N58,5,$K58)*10+IF(AND($F58&gt;=BC$5,$F58&lt;=BC$6),IF(AND($G58&gt;=BC$5,$G58&lt;=BC$6),5,IF($L58=1,2,1)),IF(AND($G58&gt;=BC$5,$G58&lt;=BC$6),IF($M58&gt;0,4,3),0)),IF(AND($D58&lt;=BC$6,$E58&gt;=BC$5),60,0)))</f>
        <v/>
      </c>
      <c r="BD58" s="80" t="str">
        <f>IF(OR($A58="",NOT(ISNUMBER($G58))),"",IF(AND($F58&lt;=BD$6,$G58&gt;=BD$5),IF(BD$5&gt;$N58,5,$K58)*10+IF(AND($F58&gt;=BD$5,$F58&lt;=BD$6),IF(AND($G58&gt;=BD$5,$G58&lt;=BD$6),5,IF($L58=1,2,1)),IF(AND($G58&gt;=BD$5,$G58&lt;=BD$6),IF($M58&gt;0,4,3),0)),IF(AND($D58&lt;=BD$6,$E58&gt;=BD$5),60,0)))</f>
        <v/>
      </c>
      <c r="BE58" s="80" t="str">
        <f>IF(OR($A58="",NOT(ISNUMBER($G58))),"",IF(AND($F58&lt;=BE$6,$G58&gt;=BE$5),IF(BE$5&gt;$N58,5,$K58)*10+IF(AND($F58&gt;=BE$5,$F58&lt;=BE$6),IF(AND($G58&gt;=BE$5,$G58&lt;=BE$6),5,IF($L58=1,2,1)),IF(AND($G58&gt;=BE$5,$G58&lt;=BE$6),IF($M58&gt;0,4,3),0)),IF(AND($D58&lt;=BE$6,$E58&gt;=BE$5),60,0)))</f>
        <v/>
      </c>
      <c r="BF58" s="80" t="str">
        <f>IF(OR($A58="",NOT(ISNUMBER($G58))),"",IF(AND($F58&lt;=BF$6,$G58&gt;=BF$5),IF(BF$5&gt;$N58,5,$K58)*10+IF(AND($F58&gt;=BF$5,$F58&lt;=BF$6),IF(AND($G58&gt;=BF$5,$G58&lt;=BF$6),5,IF($L58=1,2,1)),IF(AND($G58&gt;=BF$5,$G58&lt;=BF$6),IF($M58&gt;0,4,3),0)),IF(AND($D58&lt;=BF$6,$E58&gt;=BF$5),60,0)))</f>
        <v/>
      </c>
      <c r="BG58" s="80" t="str">
        <f>IF(OR($A58="",NOT(ISNUMBER($G58))),"",IF(AND($F58&lt;=BG$6,$G58&gt;=BG$5),IF(BG$5&gt;$N58,5,$K58)*10+IF(AND($F58&gt;=BG$5,$F58&lt;=BG$6),IF(AND($G58&gt;=BG$5,$G58&lt;=BG$6),5,IF($L58=1,2,1)),IF(AND($G58&gt;=BG$5,$G58&lt;=BG$6),IF($M58&gt;0,4,3),0)),IF(AND($D58&lt;=BG$6,$E58&gt;=BG$5),60,0)))</f>
        <v/>
      </c>
      <c r="BH58" s="80" t="str">
        <f>IF(OR($A58="",NOT(ISNUMBER($G58))),"",IF(AND($F58&lt;=BH$6,$G58&gt;=BH$5),IF(BH$5&gt;$N58,5,$K58)*10+IF(AND($F58&gt;=BH$5,$F58&lt;=BH$6),IF(AND($G58&gt;=BH$5,$G58&lt;=BH$6),5,IF($L58=1,2,1)),IF(AND($G58&gt;=BH$5,$G58&lt;=BH$6),IF($M58&gt;0,4,3),0)),IF(AND($D58&lt;=BH$6,$E58&gt;=BH$5),60,0)))</f>
        <v/>
      </c>
      <c r="BI58" s="80" t="str">
        <f>IF(OR($A58="",NOT(ISNUMBER($G58))),"",IF(AND($F58&lt;=BI$6,$G58&gt;=BI$5),IF(BI$5&gt;$N58,5,$K58)*10+IF(AND($F58&gt;=BI$5,$F58&lt;=BI$6),IF(AND($G58&gt;=BI$5,$G58&lt;=BI$6),5,IF($L58=1,2,1)),IF(AND($G58&gt;=BI$5,$G58&lt;=BI$6),IF($M58&gt;0,4,3),0)),IF(AND($D58&lt;=BI$6,$E58&gt;=BI$5),60,0)))</f>
        <v/>
      </c>
      <c r="BJ58" s="80" t="str">
        <f>IF(OR($A58="",NOT(ISNUMBER($G58))),"",IF(AND($F58&lt;=BJ$6,$G58&gt;=BJ$5),IF(BJ$5&gt;$N58,5,$K58)*10+IF(AND($F58&gt;=BJ$5,$F58&lt;=BJ$6),IF(AND($G58&gt;=BJ$5,$G58&lt;=BJ$6),5,IF($L58=1,2,1)),IF(AND($G58&gt;=BJ$5,$G58&lt;=BJ$6),IF($M58&gt;0,4,3),0)),IF(AND($D58&lt;=BJ$6,$E58&gt;=BJ$5),60,0)))</f>
        <v/>
      </c>
      <c r="BK58" s="80" t="str">
        <f>IF(OR($A58="",NOT(ISNUMBER($G58))),"",IF(AND($F58&lt;=BK$6,$G58&gt;=BK$5),IF(BK$5&gt;$N58,5,$K58)*10+IF(AND($F58&gt;=BK$5,$F58&lt;=BK$6),IF(AND($G58&gt;=BK$5,$G58&lt;=BK$6),5,IF($L58=1,2,1)),IF(AND($G58&gt;=BK$5,$G58&lt;=BK$6),IF($M58&gt;0,4,3),0)),IF(AND($D58&lt;=BK$6,$E58&gt;=BK$5),60,0)))</f>
        <v/>
      </c>
      <c r="BL58" s="80" t="str">
        <f>IF(OR($A58="",NOT(ISNUMBER($G58))),"",IF(AND($F58&lt;=BL$6,$G58&gt;=BL$5),IF(BL$5&gt;$N58,5,$K58)*10+IF(AND($F58&gt;=BL$5,$F58&lt;=BL$6),IF(AND($G58&gt;=BL$5,$G58&lt;=BL$6),5,IF($L58=1,2,1)),IF(AND($G58&gt;=BL$5,$G58&lt;=BL$6),IF($M58&gt;0,4,3),0)),IF(AND($D58&lt;=BL$6,$E58&gt;=BL$5),60,0)))</f>
        <v/>
      </c>
      <c r="BM58" s="80" t="str">
        <f>IF(OR($A58="",NOT(ISNUMBER($G58))),"",IF(AND($F58&lt;=BM$6,$G58&gt;=BM$5),IF(BM$5&gt;$N58,5,$K58)*10+IF(AND($F58&gt;=BM$5,$F58&lt;=BM$6),IF(AND($G58&gt;=BM$5,$G58&lt;=BM$6),5,IF($L58=1,2,1)),IF(AND($G58&gt;=BM$5,$G58&lt;=BM$6),IF($M58&gt;0,4,3),0)),IF(AND($D58&lt;=BM$6,$E58&gt;=BM$5),60,0)))</f>
        <v/>
      </c>
      <c r="BN58" s="80" t="str">
        <f>IF(OR($A58="",NOT(ISNUMBER($G58))),"",IF(AND($F58&lt;=BN$6,$G58&gt;=BN$5),IF(BN$5&gt;$N58,5,$K58)*10+IF(AND($F58&gt;=BN$5,$F58&lt;=BN$6),IF(AND($G58&gt;=BN$5,$G58&lt;=BN$6),5,IF($L58=1,2,1)),IF(AND($G58&gt;=BN$5,$G58&lt;=BN$6),IF($M58&gt;0,4,3),0)),IF(AND($D58&lt;=BN$6,$E58&gt;=BN$5),60,0)))</f>
        <v/>
      </c>
      <c r="BO58" s="80" t="str">
        <f>IF(OR($A58="",NOT(ISNUMBER($G58))),"",IF(AND($F58&lt;=BO$6,$G58&gt;=BO$5),IF(BO$5&gt;$N58,5,$K58)*10+IF(AND($F58&gt;=BO$5,$F58&lt;=BO$6),IF(AND($G58&gt;=BO$5,$G58&lt;=BO$6),5,IF($L58=1,2,1)),IF(AND($G58&gt;=BO$5,$G58&lt;=BO$6),IF($M58&gt;0,4,3),0)),IF(AND($D58&lt;=BO$6,$E58&gt;=BO$5),60,0)))</f>
        <v/>
      </c>
      <c r="BP58" s="80" t="str">
        <f>IF(OR($A58="",NOT(ISNUMBER($G58))),"",IF(AND($F58&lt;=BP$6,$G58&gt;=BP$5),IF(BP$5&gt;$N58,5,$K58)*10+IF(AND($F58&gt;=BP$5,$F58&lt;=BP$6),IF(AND($G58&gt;=BP$5,$G58&lt;=BP$6),5,IF($L58=1,2,1)),IF(AND($G58&gt;=BP$5,$G58&lt;=BP$6),IF($M58&gt;0,4,3),0)),IF(AND($D58&lt;=BP$6,$E58&gt;=BP$5),60,0)))</f>
        <v/>
      </c>
      <c r="BQ58" s="80" t="str">
        <f>IF(OR($A58="",NOT(ISNUMBER($G58))),"",IF(AND($F58&lt;=BQ$6,$G58&gt;=BQ$5),IF(BQ$5&gt;$N58,5,$K58)*10+IF(AND($F58&gt;=BQ$5,$F58&lt;=BQ$6),IF(AND($G58&gt;=BQ$5,$G58&lt;=BQ$6),5,IF($L58=1,2,1)),IF(AND($G58&gt;=BQ$5,$G58&lt;=BQ$6),IF($M58&gt;0,4,3),0)),IF(AND($D58&lt;=BQ$6,$E58&gt;=BQ$5),60,0)))</f>
        <v/>
      </c>
      <c r="BR58" s="80" t="str">
        <f>IF(OR($A58="",NOT(ISNUMBER($G58))),"",IF(AND($F58&lt;=BR$6,$G58&gt;=BR$5),IF(BR$5&gt;$N58,5,$K58)*10+IF(AND($F58&gt;=BR$5,$F58&lt;=BR$6),IF(AND($G58&gt;=BR$5,$G58&lt;=BR$6),5,IF($L58=1,2,1)),IF(AND($G58&gt;=BR$5,$G58&lt;=BR$6),IF($M58&gt;0,4,3),0)),IF(AND($D58&lt;=BR$6,$E58&gt;=BR$5),60,0)))</f>
        <v/>
      </c>
      <c r="BS58" s="80" t="str">
        <f>IF(OR($A58="",NOT(ISNUMBER($G58))),"",IF(AND($F58&lt;=BS$6,$G58&gt;=BS$5),IF(BS$5&gt;$N58,5,$K58)*10+IF(AND($F58&gt;=BS$5,$F58&lt;=BS$6),IF(AND($G58&gt;=BS$5,$G58&lt;=BS$6),5,IF($L58=1,2,1)),IF(AND($G58&gt;=BS$5,$G58&lt;=BS$6),IF($M58&gt;0,4,3),0)),IF(AND($D58&lt;=BS$6,$E58&gt;=BS$5),60,0)))</f>
        <v/>
      </c>
      <c r="BT58" s="80" t="str">
        <f>IF(OR($A58="",NOT(ISNUMBER($G58))),"",IF(AND($F58&lt;=BT$6,$G58&gt;=BT$5),IF(BT$5&gt;$N58,5,$K58)*10+IF(AND($F58&gt;=BT$5,$F58&lt;=BT$6),IF(AND($G58&gt;=BT$5,$G58&lt;=BT$6),5,IF($L58=1,2,1)),IF(AND($G58&gt;=BT$5,$G58&lt;=BT$6),IF($M58&gt;0,4,3),0)),IF(AND($D58&lt;=BT$6,$E58&gt;=BT$5),60,0)))</f>
        <v/>
      </c>
      <c r="BU58" s="80" t="str">
        <f>IF(OR($A58="",NOT(ISNUMBER($G58))),"",IF(AND($F58&lt;=BU$6,$G58&gt;=BU$5),IF(BU$5&gt;$N58,5,$K58)*10+IF(AND($F58&gt;=BU$5,$F58&lt;=BU$6),IF(AND($G58&gt;=BU$5,$G58&lt;=BU$6),5,IF($L58=1,2,1)),IF(AND($G58&gt;=BU$5,$G58&lt;=BU$6),IF($M58&gt;0,4,3),0)),IF(AND($D58&lt;=BU$6,$E58&gt;=BU$5),60,0)))</f>
        <v/>
      </c>
      <c r="BV58" s="80" t="str">
        <f>IF(OR($A58="",NOT(ISNUMBER($G58))),"",IF(AND($F58&lt;=BV$6,$G58&gt;=BV$5),IF(BV$5&gt;$N58,5,$K58)*10+IF(AND($F58&gt;=BV$5,$F58&lt;=BV$6),IF(AND($G58&gt;=BV$5,$G58&lt;=BV$6),5,IF($L58=1,2,1)),IF(AND($G58&gt;=BV$5,$G58&lt;=BV$6),IF($M58&gt;0,4,3),0)),IF(AND($D58&lt;=BV$6,$E58&gt;=BV$5),60,0)))</f>
        <v/>
      </c>
      <c r="BW58" s="80" t="str">
        <f>IF(OR($A58="",NOT(ISNUMBER($G58))),"",IF(AND($F58&lt;=BW$6,$G58&gt;=BW$5),IF(BW$5&gt;$N58,5,$K58)*10+IF(AND($F58&gt;=BW$5,$F58&lt;=BW$6),IF(AND($G58&gt;=BW$5,$G58&lt;=BW$6),5,IF($L58=1,2,1)),IF(AND($G58&gt;=BW$5,$G58&lt;=BW$6),IF($M58&gt;0,4,3),0)),IF(AND($D58&lt;=BW$6,$E58&gt;=BW$5),60,0)))</f>
        <v/>
      </c>
      <c r="BX58" s="80" t="str">
        <f>IF(OR($A58="",NOT(ISNUMBER($G58))),"",IF(AND($F58&lt;=BX$6,$G58&gt;=BX$5),IF(BX$5&gt;$N58,5,$K58)*10+IF(AND($F58&gt;=BX$5,$F58&lt;=BX$6),IF(AND($G58&gt;=BX$5,$G58&lt;=BX$6),5,IF($L58=1,2,1)),IF(AND($G58&gt;=BX$5,$G58&lt;=BX$6),IF($M58&gt;0,4,3),0)),IF(AND($D58&lt;=BX$6,$E58&gt;=BX$5),60,0)))</f>
        <v/>
      </c>
      <c r="BY58" s="80" t="str">
        <f>IF(OR($A58="",NOT(ISNUMBER($G58))),"",IF(AND($F58&lt;=BY$6,$G58&gt;=BY$5),IF(BY$5&gt;$N58,5,$K58)*10+IF(AND($F58&gt;=BY$5,$F58&lt;=BY$6),IF(AND($G58&gt;=BY$5,$G58&lt;=BY$6),5,IF($L58=1,2,1)),IF(AND($G58&gt;=BY$5,$G58&lt;=BY$6),IF($M58&gt;0,4,3),0)),IF(AND($D58&lt;=BY$6,$E58&gt;=BY$5),60,0)))</f>
        <v/>
      </c>
      <c r="BZ58" s="80" t="str">
        <f>IF(OR($A58="",NOT(ISNUMBER($G58))),"",IF(AND($F58&lt;=BZ$6,$G58&gt;=BZ$5),IF(BZ$5&gt;$N58,5,$K58)*10+IF(AND($F58&gt;=BZ$5,$F58&lt;=BZ$6),IF(AND($G58&gt;=BZ$5,$G58&lt;=BZ$6),5,IF($L58=1,2,1)),IF(AND($G58&gt;=BZ$5,$G58&lt;=BZ$6),IF($M58&gt;0,4,3),0)),IF(AND($D58&lt;=BZ$6,$E58&gt;=BZ$5),60,0)))</f>
        <v/>
      </c>
      <c r="CA58" s="80" t="str">
        <f>IF(OR($A58="",NOT(ISNUMBER($G58))),"",IF(AND($F58&lt;=CA$6,$G58&gt;=CA$5),IF(CA$5&gt;$N58,5,$K58)*10+IF(AND($F58&gt;=CA$5,$F58&lt;=CA$6),IF(AND($G58&gt;=CA$5,$G58&lt;=CA$6),5,IF($L58=1,2,1)),IF(AND($G58&gt;=CA$5,$G58&lt;=CA$6),IF($M58&gt;0,4,3),0)),IF(AND($D58&lt;=CA$6,$E58&gt;=CA$5),60,0)))</f>
        <v/>
      </c>
      <c r="CB58" s="80" t="str">
        <f>IF(OR($A58="",NOT(ISNUMBER($G58))),"",IF(AND($F58&lt;=CB$6,$G58&gt;=CB$5),IF(CB$5&gt;$N58,5,$K58)*10+IF(AND($F58&gt;=CB$5,$F58&lt;=CB$6),IF(AND($G58&gt;=CB$5,$G58&lt;=CB$6),5,IF($L58=1,2,1)),IF(AND($G58&gt;=CB$5,$G58&lt;=CB$6),IF($M58&gt;0,4,3),0)),IF(AND($D58&lt;=CB$6,$E58&gt;=CB$5),60,0)))</f>
        <v/>
      </c>
      <c r="CC58" s="80" t="str">
        <f>IF(OR($A58="",NOT(ISNUMBER($G58))),"",IF(AND($F58&lt;=CC$6,$G58&gt;=CC$5),IF(CC$5&gt;$N58,5,$K58)*10+IF(AND($F58&gt;=CC$5,$F58&lt;=CC$6),IF(AND($G58&gt;=CC$5,$G58&lt;=CC$6),5,IF($L58=1,2,1)),IF(AND($G58&gt;=CC$5,$G58&lt;=CC$6),IF($M58&gt;0,4,3),0)),IF(AND($D58&lt;=CC$6,$E58&gt;=CC$5),60,0)))</f>
        <v/>
      </c>
      <c r="CD58" s="80" t="str">
        <f>IF(OR($A58="",NOT(ISNUMBER($G58))),"",IF(AND($F58&lt;=CD$6,$G58&gt;=CD$5),IF(CD$5&gt;$N58,5,$K58)*10+IF(AND($F58&gt;=CD$5,$F58&lt;=CD$6),IF(AND($G58&gt;=CD$5,$G58&lt;=CD$6),5,IF($L58=1,2,1)),IF(AND($G58&gt;=CD$5,$G58&lt;=CD$6),IF($M58&gt;0,4,3),0)),IF(AND($D58&lt;=CD$6,$E58&gt;=CD$5),60,0)))</f>
        <v/>
      </c>
      <c r="CE58" s="80" t="str">
        <f>IF(OR($A58="",NOT(ISNUMBER($G58))),"",IF(AND($F58&lt;=CE$6,$G58&gt;=CE$5),IF(CE$5&gt;$N58,5,$K58)*10+IF(AND($F58&gt;=CE$5,$F58&lt;=CE$6),IF(AND($G58&gt;=CE$5,$G58&lt;=CE$6),5,IF($L58=1,2,1)),IF(AND($G58&gt;=CE$5,$G58&lt;=CE$6),IF($M58&gt;0,4,3),0)),IF(AND($D58&lt;=CE$6,$E58&gt;=CE$5),60,0)))</f>
        <v/>
      </c>
      <c r="CF58" s="80" t="str">
        <f>IF(OR($A58="",NOT(ISNUMBER($G58))),"",IF(AND($F58&lt;=CF$6,$G58&gt;=CF$5),IF(CF$5&gt;$N58,5,$K58)*10+IF(AND($F58&gt;=CF$5,$F58&lt;=CF$6),IF(AND($G58&gt;=CF$5,$G58&lt;=CF$6),5,IF($L58=1,2,1)),IF(AND($G58&gt;=CF$5,$G58&lt;=CF$6),IF($M58&gt;0,4,3),0)),IF(AND($D58&lt;=CF$6,$E58&gt;=CF$5),60,0)))</f>
        <v/>
      </c>
      <c r="CG58" s="80" t="str">
        <f>IF(OR($A58="",NOT(ISNUMBER($G58))),"",IF(AND($F58&lt;=CG$6,$G58&gt;=CG$5),IF(CG$5&gt;$N58,5,$K58)*10+IF(AND($F58&gt;=CG$5,$F58&lt;=CG$6),IF(AND($G58&gt;=CG$5,$G58&lt;=CG$6),5,IF($L58=1,2,1)),IF(AND($G58&gt;=CG$5,$G58&lt;=CG$6),IF($M58&gt;0,4,3),0)),IF(AND($D58&lt;=CG$6,$E58&gt;=CG$5),60,0)))</f>
        <v/>
      </c>
      <c r="CH58" s="80" t="str">
        <f>IF(OR($A58="",NOT(ISNUMBER($G58))),"",IF(AND($F58&lt;=CH$6,$G58&gt;=CH$5),IF(CH$5&gt;$N58,5,$K58)*10+IF(AND($F58&gt;=CH$5,$F58&lt;=CH$6),IF(AND($G58&gt;=CH$5,$G58&lt;=CH$6),5,IF($L58=1,2,1)),IF(AND($G58&gt;=CH$5,$G58&lt;=CH$6),IF($M58&gt;0,4,3),0)),IF(AND($D58&lt;=CH$6,$E58&gt;=CH$5),60,0)))</f>
        <v/>
      </c>
      <c r="CI58" s="80" t="str">
        <f>IF(OR($A58="",NOT(ISNUMBER($G58))),"",IF(AND($F58&lt;=CI$6,$G58&gt;=CI$5),IF(CI$5&gt;$N58,5,$K58)*10+IF(AND($F58&gt;=CI$5,$F58&lt;=CI$6),IF(AND($G58&gt;=CI$5,$G58&lt;=CI$6),5,IF($L58=1,2,1)),IF(AND($G58&gt;=CI$5,$G58&lt;=CI$6),IF($M58&gt;0,4,3),0)),IF(AND($D58&lt;=CI$6,$E58&gt;=CI$5),60,0)))</f>
        <v/>
      </c>
      <c r="CJ58" s="80" t="str">
        <f>IF(OR($A58="",NOT(ISNUMBER($G58))),"",IF(AND($F58&lt;=CJ$6,$G58&gt;=CJ$5),IF(CJ$5&gt;$N58,5,$K58)*10+IF(AND($F58&gt;=CJ$5,$F58&lt;=CJ$6),IF(AND($G58&gt;=CJ$5,$G58&lt;=CJ$6),5,IF($L58=1,2,1)),IF(AND($G58&gt;=CJ$5,$G58&lt;=CJ$6),IF($M58&gt;0,4,3),0)),IF(AND($D58&lt;=CJ$6,$E58&gt;=CJ$5),60,0)))</f>
        <v/>
      </c>
      <c r="CK58" s="80" t="str">
        <f>IF(OR($A58="",NOT(ISNUMBER($G58))),"",IF(AND($F58&lt;=CK$6,$G58&gt;=CK$5),IF(CK$5&gt;$N58,5,$K58)*10+IF(AND($F58&gt;=CK$5,$F58&lt;=CK$6),IF(AND($G58&gt;=CK$5,$G58&lt;=CK$6),5,IF($L58=1,2,1)),IF(AND($G58&gt;=CK$5,$G58&lt;=CK$6),IF($M58&gt;0,4,3),0)),IF(AND($D58&lt;=CK$6,$E58&gt;=CK$5),60,0)))</f>
        <v/>
      </c>
      <c r="CL58" s="80" t="str">
        <f>IF(OR($A58="",NOT(ISNUMBER($G58))),"",IF(AND($F58&lt;=CL$6,$G58&gt;=CL$5),IF(CL$5&gt;$N58,5,$K58)*10+IF(AND($F58&gt;=CL$5,$F58&lt;=CL$6),IF(AND($G58&gt;=CL$5,$G58&lt;=CL$6),5,IF($L58=1,2,1)),IF(AND($G58&gt;=CL$5,$G58&lt;=CL$6),IF($M58&gt;0,4,3),0)),IF(AND($D58&lt;=CL$6,$E58&gt;=CL$5),60,0)))</f>
        <v/>
      </c>
      <c r="CM58" s="80" t="str">
        <f>IF(OR($A58="",NOT(ISNUMBER($G58))),"",IF(AND($F58&lt;=CM$6,$G58&gt;=CM$5),IF(CM$5&gt;$N58,5,$K58)*10+IF(AND($F58&gt;=CM$5,$F58&lt;=CM$6),IF(AND($G58&gt;=CM$5,$G58&lt;=CM$6),5,IF($L58=1,2,1)),IF(AND($G58&gt;=CM$5,$G58&lt;=CM$6),IF($M58&gt;0,4,3),0)),IF(AND($D58&lt;=CM$6,$E58&gt;=CM$5),60,0)))</f>
        <v/>
      </c>
      <c r="CN58" s="80" t="str">
        <f>IF(OR($A58="",NOT(ISNUMBER($G58))),"",IF(AND($F58&lt;=CN$6,$G58&gt;=CN$5),IF(CN$5&gt;$N58,5,$K58)*10+IF(AND($F58&gt;=CN$5,$F58&lt;=CN$6),IF(AND($G58&gt;=CN$5,$G58&lt;=CN$6),5,IF($L58=1,2,1)),IF(AND($G58&gt;=CN$5,$G58&lt;=CN$6),IF($M58&gt;0,4,3),0)),IF(AND($D58&lt;=CN$6,$E58&gt;=CN$5),60,0)))</f>
        <v/>
      </c>
      <c r="CO58" s="80" t="str">
        <f>IF(OR($A58="",NOT(ISNUMBER($G58))),"",IF(AND($F58&lt;=CO$6,$G58&gt;=CO$5),IF(CO$5&gt;$N58,5,$K58)*10+IF(AND($F58&gt;=CO$5,$F58&lt;=CO$6),IF(AND($G58&gt;=CO$5,$G58&lt;=CO$6),5,IF($L58=1,2,1)),IF(AND($G58&gt;=CO$5,$G58&lt;=CO$6),IF($M58&gt;0,4,3),0)),IF(AND($D58&lt;=CO$6,$E58&gt;=CO$5),60,0)))</f>
        <v/>
      </c>
      <c r="CP58" s="80" t="str">
        <f>IF(OR($A58="",NOT(ISNUMBER($G58))),"",IF(AND($F58&lt;=CP$6,$G58&gt;=CP$5),IF(CP$5&gt;$N58,5,$K58)*10+IF(AND($F58&gt;=CP$5,$F58&lt;=CP$6),IF(AND($G58&gt;=CP$5,$G58&lt;=CP$6),5,IF($L58=1,2,1)),IF(AND($G58&gt;=CP$5,$G58&lt;=CP$6),IF($M58&gt;0,4,3),0)),IF(AND($D58&lt;=CP$6,$E58&gt;=CP$5),60,0)))</f>
        <v/>
      </c>
      <c r="CQ58" s="80" t="str">
        <f>IF(OR($A58="",NOT(ISNUMBER($G58))),"",IF(AND($F58&lt;=CQ$6,$G58&gt;=CQ$5),IF(CQ$5&gt;$N58,5,$K58)*10+IF(AND($F58&gt;=CQ$5,$F58&lt;=CQ$6),IF(AND($G58&gt;=CQ$5,$G58&lt;=CQ$6),5,IF($L58=1,2,1)),IF(AND($G58&gt;=CQ$5,$G58&lt;=CQ$6),IF($M58&gt;0,4,3),0)),IF(AND($D58&lt;=CQ$6,$E58&gt;=CQ$5),60,0)))</f>
        <v/>
      </c>
      <c r="CR58" s="80" t="str">
        <f>IF(OR($A58="",NOT(ISNUMBER($G58))),"",IF(AND($F58&lt;=CR$6,$G58&gt;=CR$5),IF(CR$5&gt;$N58,5,$K58)*10+IF(AND($F58&gt;=CR$5,$F58&lt;=CR$6),IF(AND($G58&gt;=CR$5,$G58&lt;=CR$6),5,IF($L58=1,2,1)),IF(AND($G58&gt;=CR$5,$G58&lt;=CR$6),IF($M58&gt;0,4,3),0)),IF(AND($D58&lt;=CR$6,$E58&gt;=CR$5),60,0)))</f>
        <v/>
      </c>
      <c r="CS58" s="80" t="str">
        <f>IF(OR($A58="",NOT(ISNUMBER($G58))),"",IF(AND($F58&lt;=CS$6,$G58&gt;=CS$5),IF(CS$5&gt;$N58,5,$K58)*10+IF(AND($F58&gt;=CS$5,$F58&lt;=CS$6),IF(AND($G58&gt;=CS$5,$G58&lt;=CS$6),5,IF($L58=1,2,1)),IF(AND($G58&gt;=CS$5,$G58&lt;=CS$6),IF($M58&gt;0,4,3),0)),IF(AND($D58&lt;=CS$6,$E58&gt;=CS$5),60,0)))</f>
        <v/>
      </c>
      <c r="CT58" s="80" t="str">
        <f>IF(OR($A58="",NOT(ISNUMBER($G58))),"",IF(AND($F58&lt;=CT$6,$G58&gt;=CT$5),IF(CT$5&gt;$N58,5,$K58)*10+IF(AND($F58&gt;=CT$5,$F58&lt;=CT$6),IF(AND($G58&gt;=CT$5,$G58&lt;=CT$6),5,IF($L58=1,2,1)),IF(AND($G58&gt;=CT$5,$G58&lt;=CT$6),IF($M58&gt;0,4,3),0)),IF(AND($D58&lt;=CT$6,$E58&gt;=CT$5),60,0)))</f>
        <v/>
      </c>
      <c r="CU58" s="80" t="str">
        <f>IF(OR($A58="",NOT(ISNUMBER($G58))),"",IF(AND($F58&lt;=CU$6,$G58&gt;=CU$5),IF(CU$5&gt;$N58,5,$K58)*10+IF(AND($F58&gt;=CU$5,$F58&lt;=CU$6),IF(AND($G58&gt;=CU$5,$G58&lt;=CU$6),5,IF($L58=1,2,1)),IF(AND($G58&gt;=CU$5,$G58&lt;=CU$6),IF($M58&gt;0,4,3),0)),IF(AND($D58&lt;=CU$6,$E58&gt;=CU$5),60,0)))</f>
        <v/>
      </c>
      <c r="CV58" s="80" t="str">
        <f>IF(OR($A58="",NOT(ISNUMBER($G58))),"",IF(AND($F58&lt;=CV$6,$G58&gt;=CV$5),IF(CV$5&gt;$N58,5,$K58)*10+IF(AND($F58&gt;=CV$5,$F58&lt;=CV$6),IF(AND($G58&gt;=CV$5,$G58&lt;=CV$6),5,IF($L58=1,2,1)),IF(AND($G58&gt;=CV$5,$G58&lt;=CV$6),IF($M58&gt;0,4,3),0)),IF(AND($D58&lt;=CV$6,$E58&gt;=CV$5),60,0)))</f>
        <v/>
      </c>
      <c r="CW58" s="80" t="str">
        <f>IF(OR($A58="",NOT(ISNUMBER($G58))),"",IF(AND($F58&lt;=CW$6,$G58&gt;=CW$5),IF(CW$5&gt;$N58,5,$K58)*10+IF(AND($F58&gt;=CW$5,$F58&lt;=CW$6),IF(AND($G58&gt;=CW$5,$G58&lt;=CW$6),5,IF($L58=1,2,1)),IF(AND($G58&gt;=CW$5,$G58&lt;=CW$6),IF($M58&gt;0,4,3),0)),IF(AND($D58&lt;=CW$6,$E58&gt;=CW$5),60,0)))</f>
        <v/>
      </c>
      <c r="CX58" s="80" t="str">
        <f>IF(OR($A58="",NOT(ISNUMBER($G58))),"",IF(AND($F58&lt;=CX$6,$G58&gt;=CX$5),IF(CX$5&gt;$N58,5,$K58)*10+IF(AND($F58&gt;=CX$5,$F58&lt;=CX$6),IF(AND($G58&gt;=CX$5,$G58&lt;=CX$6),5,IF($L58=1,2,1)),IF(AND($G58&gt;=CX$5,$G58&lt;=CX$6),IF($M58&gt;0,4,3),0)),IF(AND($D58&lt;=CX$6,$E58&gt;=CX$5),60,0)))</f>
        <v/>
      </c>
      <c r="CY58" s="80" t="str">
        <f>IF(OR($A58="",NOT(ISNUMBER($G58))),"",IF(AND($F58&lt;=CY$6,$G58&gt;=CY$5),IF(CY$5&gt;$N58,5,$K58)*10+IF(AND($F58&gt;=CY$5,$F58&lt;=CY$6),IF(AND($G58&gt;=CY$5,$G58&lt;=CY$6),5,IF($L58=1,2,1)),IF(AND($G58&gt;=CY$5,$G58&lt;=CY$6),IF($M58&gt;0,4,3),0)),IF(AND($D58&lt;=CY$6,$E58&gt;=CY$5),60,0)))</f>
        <v/>
      </c>
      <c r="CZ58" s="80" t="str">
        <f>IF(OR($A58="",NOT(ISNUMBER($G58))),"",IF(AND($F58&lt;=CZ$6,$G58&gt;=CZ$5),IF(CZ$5&gt;$N58,5,$K58)*10+IF(AND($F58&gt;=CZ$5,$F58&lt;=CZ$6),IF(AND($G58&gt;=CZ$5,$G58&lt;=CZ$6),5,IF($L58=1,2,1)),IF(AND($G58&gt;=CZ$5,$G58&lt;=CZ$6),IF($M58&gt;0,4,3),0)),IF(AND($D58&lt;=CZ$6,$E58&gt;=CZ$5),60,0)))</f>
        <v/>
      </c>
      <c r="DA58" s="80" t="str">
        <f>IF(OR($A58="",NOT(ISNUMBER($G58))),"",IF(AND($F58&lt;=DA$6,$G58&gt;=DA$5),IF(DA$5&gt;$N58,5,$K58)*10+IF(AND($F58&gt;=DA$5,$F58&lt;=DA$6),IF(AND($G58&gt;=DA$5,$G58&lt;=DA$6),5,IF($L58=1,2,1)),IF(AND($G58&gt;=DA$5,$G58&lt;=DA$6),IF($M58&gt;0,4,3),0)),IF(AND($D58&lt;=DA$6,$E58&gt;=DA$5),60,0)))</f>
        <v/>
      </c>
      <c r="DB58" s="80" t="str">
        <f>IF(OR($A58="",NOT(ISNUMBER($G58))),"",IF(AND($F58&lt;=DB$6,$G58&gt;=DB$5),IF(DB$5&gt;$N58,5,$K58)*10+IF(AND($F58&gt;=DB$5,$F58&lt;=DB$6),IF(AND($G58&gt;=DB$5,$G58&lt;=DB$6),5,IF($L58=1,2,1)),IF(AND($G58&gt;=DB$5,$G58&lt;=DB$6),IF($M58&gt;0,4,3),0)),IF(AND($D58&lt;=DB$6,$E58&gt;=DB$5),60,0)))</f>
        <v/>
      </c>
      <c r="DC58" s="80" t="str">
        <f>IF(OR($A58="",NOT(ISNUMBER($G58))),"",IF(AND($F58&lt;=DC$6,$G58&gt;=DC$5),IF(DC$5&gt;$N58,5,$K58)*10+IF(AND($F58&gt;=DC$5,$F58&lt;=DC$6),IF(AND($G58&gt;=DC$5,$G58&lt;=DC$6),5,IF($L58=1,2,1)),IF(AND($G58&gt;=DC$5,$G58&lt;=DC$6),IF($M58&gt;0,4,3),0)),IF(AND($D58&lt;=DC$6,$E58&gt;=DC$5),60,0)))</f>
        <v/>
      </c>
      <c r="DD58" s="80" t="str">
        <f>IF(OR($A58="",NOT(ISNUMBER($G58))),"",IF(AND($F58&lt;=DD$6,$G58&gt;=DD$5),IF(DD$5&gt;$N58,5,$K58)*10+IF(AND($F58&gt;=DD$5,$F58&lt;=DD$6),IF(AND($G58&gt;=DD$5,$G58&lt;=DD$6),5,IF($L58=1,2,1)),IF(AND($G58&gt;=DD$5,$G58&lt;=DD$6),IF($M58&gt;0,4,3),0)),IF(AND($D58&lt;=DD$6,$E58&gt;=DD$5),60,0)))</f>
        <v/>
      </c>
      <c r="DE58" s="80" t="str">
        <f>IF(OR($A58="",NOT(ISNUMBER($G58))),"",IF(AND($F58&lt;=DE$6,$G58&gt;=DE$5),IF(DE$5&gt;$N58,5,$K58)*10+IF(AND($F58&gt;=DE$5,$F58&lt;=DE$6),IF(AND($G58&gt;=DE$5,$G58&lt;=DE$6),5,IF($L58=1,2,1)),IF(AND($G58&gt;=DE$5,$G58&lt;=DE$6),IF($M58&gt;0,4,3),0)),IF(AND($D58&lt;=DE$6,$E58&gt;=DE$5),60,0)))</f>
        <v/>
      </c>
      <c r="DF58" s="80" t="str">
        <f>IF(OR($A58="",NOT(ISNUMBER($G58))),"",IF(AND($F58&lt;=DF$6,$G58&gt;=DF$5),IF(DF$5&gt;$N58,5,$K58)*10+IF(AND($F58&gt;=DF$5,$F58&lt;=DF$6),IF(AND($G58&gt;=DF$5,$G58&lt;=DF$6),5,IF($L58=1,2,1)),IF(AND($G58&gt;=DF$5,$G58&lt;=DF$6),IF($M58&gt;0,4,3),0)),IF(AND($D58&lt;=DF$6,$E58&gt;=DF$5),60,0)))</f>
        <v/>
      </c>
      <c r="DG58" s="80" t="str">
        <f>IF(OR($A58="",NOT(ISNUMBER($G58))),"",IF(AND($F58&lt;=DG$6,$G58&gt;=DG$5),IF(DG$5&gt;$N58,5,$K58)*10+IF(AND($F58&gt;=DG$5,$F58&lt;=DG$6),IF(AND($G58&gt;=DG$5,$G58&lt;=DG$6),5,IF($L58=1,2,1)),IF(AND($G58&gt;=DG$5,$G58&lt;=DG$6),IF($M58&gt;0,4,3),0)),IF(AND($D58&lt;=DG$6,$E58&gt;=DG$5),60,0)))</f>
        <v/>
      </c>
      <c r="DH58" s="80" t="str">
        <f>IF(OR($A58="",NOT(ISNUMBER($G58))),"",IF(AND($F58&lt;=DH$6,$G58&gt;=DH$5),IF(DH$5&gt;$N58,5,$K58)*10+IF(AND($F58&gt;=DH$5,$F58&lt;=DH$6),IF(AND($G58&gt;=DH$5,$G58&lt;=DH$6),5,IF($L58=1,2,1)),IF(AND($G58&gt;=DH$5,$G58&lt;=DH$6),IF($M58&gt;0,4,3),0)),IF(AND($D58&lt;=DH$6,$E58&gt;=DH$5),60,0)))</f>
        <v/>
      </c>
      <c r="DI58" s="80" t="str">
        <f>IF(OR($A58="",NOT(ISNUMBER($G58))),"",IF(AND($F58&lt;=DI$6,$G58&gt;=DI$5),IF(DI$5&gt;$N58,5,$K58)*10+IF(AND($F58&gt;=DI$5,$F58&lt;=DI$6),IF(AND($G58&gt;=DI$5,$G58&lt;=DI$6),5,IF($L58=1,2,1)),IF(AND($G58&gt;=DI$5,$G58&lt;=DI$6),IF($M58&gt;0,4,3),0)),IF(AND($D58&lt;=DI$6,$E58&gt;=DI$5),60,0)))</f>
        <v/>
      </c>
      <c r="DJ58" s="80" t="str">
        <f>IF(OR($A58="",NOT(ISNUMBER($G58))),"",IF(AND($F58&lt;=DJ$6,$G58&gt;=DJ$5),IF(DJ$5&gt;$N58,5,$K58)*10+IF(AND($F58&gt;=DJ$5,$F58&lt;=DJ$6),IF(AND($G58&gt;=DJ$5,$G58&lt;=DJ$6),5,IF($L58=1,2,1)),IF(AND($G58&gt;=DJ$5,$G58&lt;=DJ$6),IF($M58&gt;0,4,3),0)),IF(AND($D58&lt;=DJ$6,$E58&gt;=DJ$5),60,0)))</f>
        <v/>
      </c>
      <c r="DK58" s="80" t="str">
        <f>IF(OR($A58="",NOT(ISNUMBER($G58))),"",IF(AND($F58&lt;=DK$6,$G58&gt;=DK$5),IF(DK$5&gt;$N58,5,$K58)*10+IF(AND($F58&gt;=DK$5,$F58&lt;=DK$6),IF(AND($G58&gt;=DK$5,$G58&lt;=DK$6),5,IF($L58=1,2,1)),IF(AND($G58&gt;=DK$5,$G58&lt;=DK$6),IF($M58&gt;0,4,3),0)),IF(AND($D58&lt;=DK$6,$E58&gt;=DK$5),60,0)))</f>
        <v/>
      </c>
      <c r="DL58" s="80" t="str">
        <f>IF(OR($A58="",NOT(ISNUMBER($G58))),"",IF(AND($F58&lt;=DL$6,$G58&gt;=DL$5),IF(DL$5&gt;$N58,5,$K58)*10+IF(AND($F58&gt;=DL$5,$F58&lt;=DL$6),IF(AND($G58&gt;=DL$5,$G58&lt;=DL$6),5,IF($L58=1,2,1)),IF(AND($G58&gt;=DL$5,$G58&lt;=DL$6),IF($M58&gt;0,4,3),0)),IF(AND($D58&lt;=DL$6,$E58&gt;=DL$5),60,0)))</f>
        <v/>
      </c>
      <c r="DM58" s="80" t="str">
        <f>IF(OR($A58="",NOT(ISNUMBER($G58))),"",IF(AND($F58&lt;=DM$6,$G58&gt;=DM$5),IF(DM$5&gt;$N58,5,$K58)*10+IF(AND($F58&gt;=DM$5,$F58&lt;=DM$6),IF(AND($G58&gt;=DM$5,$G58&lt;=DM$6),5,IF($L58=1,2,1)),IF(AND($G58&gt;=DM$5,$G58&lt;=DM$6),IF($M58&gt;0,4,3),0)),IF(AND($D58&lt;=DM$6,$E58&gt;=DM$5),60,0)))</f>
        <v/>
      </c>
      <c r="DN58" s="80" t="str">
        <f>IF(OR($A58="",NOT(ISNUMBER($G58))),"",IF(AND($F58&lt;=DN$6,$G58&gt;=DN$5),IF(DN$5&gt;$N58,5,$K58)*10+IF(AND($F58&gt;=DN$5,$F58&lt;=DN$6),IF(AND($G58&gt;=DN$5,$G58&lt;=DN$6),5,IF($L58=1,2,1)),IF(AND($G58&gt;=DN$5,$G58&lt;=DN$6),IF($M58&gt;0,4,3),0)),IF(AND($D58&lt;=DN$6,$E58&gt;=DN$5),60,0)))</f>
        <v/>
      </c>
      <c r="DO58" s="80" t="str">
        <f>IF(OR($A58="",NOT(ISNUMBER($G58))),"",IF(AND($F58&lt;=DO$6,$G58&gt;=DO$5),IF(DO$5&gt;$N58,5,$K58)*10+IF(AND($F58&gt;=DO$5,$F58&lt;=DO$6),IF(AND($G58&gt;=DO$5,$G58&lt;=DO$6),5,IF($L58=1,2,1)),IF(AND($G58&gt;=DO$5,$G58&lt;=DO$6),IF($M58&gt;0,4,3),0)),IF(AND($D58&lt;=DO$6,$E58&gt;=DO$5),60,0)))</f>
        <v/>
      </c>
      <c r="DP58" s="80" t="str">
        <f>IF(OR($A58="",NOT(ISNUMBER($G58))),"",IF(AND($F58&lt;=DP$6,$G58&gt;=DP$5),IF(DP$5&gt;$N58,5,$K58)*10+IF(AND($F58&gt;=DP$5,$F58&lt;=DP$6),IF(AND($G58&gt;=DP$5,$G58&lt;=DP$6),5,IF($L58=1,2,1)),IF(AND($G58&gt;=DP$5,$G58&lt;=DP$6),IF($M58&gt;0,4,3),0)),IF(AND($D58&lt;=DP$6,$E58&gt;=DP$5),60,0)))</f>
        <v/>
      </c>
      <c r="DQ58" s="80" t="str">
        <f>IF(OR($A58="",NOT(ISNUMBER($G58))),"",IF(AND($F58&lt;=DQ$6,$G58&gt;=DQ$5),IF(DQ$5&gt;$N58,5,$K58)*10+IF(AND($F58&gt;=DQ$5,$F58&lt;=DQ$6),IF(AND($G58&gt;=DQ$5,$G58&lt;=DQ$6),5,IF($L58=1,2,1)),IF(AND($G58&gt;=DQ$5,$G58&lt;=DQ$6),IF($M58&gt;0,4,3),0)),IF(AND($D58&lt;=DQ$6,$E58&gt;=DQ$5),60,0)))</f>
        <v/>
      </c>
      <c r="DR58" s="80" t="str">
        <f>IF(OR($A58="",NOT(ISNUMBER($G58))),"",IF(AND($F58&lt;=DR$6,$G58&gt;=DR$5),IF(DR$5&gt;$N58,5,$K58)*10+IF(AND($F58&gt;=DR$5,$F58&lt;=DR$6),IF(AND($G58&gt;=DR$5,$G58&lt;=DR$6),5,IF($L58=1,2,1)),IF(AND($G58&gt;=DR$5,$G58&lt;=DR$6),IF($M58&gt;0,4,3),0)),IF(AND($D58&lt;=DR$6,$E58&gt;=DR$5),60,0)))</f>
        <v/>
      </c>
      <c r="DS58" s="80" t="str">
        <f>IF(OR($A58="",NOT(ISNUMBER($G58))),"",IF(AND($F58&lt;=DS$6,$G58&gt;=DS$5),IF(DS$5&gt;$N58,5,$K58)*10+IF(AND($F58&gt;=DS$5,$F58&lt;=DS$6),IF(AND($G58&gt;=DS$5,$G58&lt;=DS$6),5,IF($L58=1,2,1)),IF(AND($G58&gt;=DS$5,$G58&lt;=DS$6),IF($M58&gt;0,4,3),0)),IF(AND($D58&lt;=DS$6,$E58&gt;=DS$5),60,0)))</f>
        <v/>
      </c>
      <c r="DT58" s="80" t="str">
        <f>IF(OR($A58="",NOT(ISNUMBER($G58))),"",IF(AND($F58&lt;=DT$6,$G58&gt;=DT$5),IF(DT$5&gt;$N58,5,$K58)*10+IF(AND($F58&gt;=DT$5,$F58&lt;=DT$6),IF(AND($G58&gt;=DT$5,$G58&lt;=DT$6),5,IF($L58=1,2,1)),IF(AND($G58&gt;=DT$5,$G58&lt;=DT$6),IF($M58&gt;0,4,3),0)),IF(AND($D58&lt;=DT$6,$E58&gt;=DT$5),60,0)))</f>
        <v/>
      </c>
      <c r="DU58" s="80" t="str">
        <f>IF(OR($A58="",NOT(ISNUMBER($G58))),"",IF(AND($F58&lt;=DU$6,$G58&gt;=DU$5),IF(DU$5&gt;$N58,5,$K58)*10+IF(AND($F58&gt;=DU$5,$F58&lt;=DU$6),IF(AND($G58&gt;=DU$5,$G58&lt;=DU$6),5,IF($L58=1,2,1)),IF(AND($G58&gt;=DU$5,$G58&lt;=DU$6),IF($M58&gt;0,4,3),0)),IF(AND($D58&lt;=DU$6,$E58&gt;=DU$5),60,0)))</f>
        <v/>
      </c>
      <c r="DV58" s="80" t="str">
        <f>IF(OR($A58="",NOT(ISNUMBER($G58))),"",IF(AND($F58&lt;=DV$6,$G58&gt;=DV$5),IF(DV$5&gt;$N58,5,$K58)*10+IF(AND($F58&gt;=DV$5,$F58&lt;=DV$6),IF(AND($G58&gt;=DV$5,$G58&lt;=DV$6),5,IF($L58=1,2,1)),IF(AND($G58&gt;=DV$5,$G58&lt;=DV$6),IF($M58&gt;0,4,3),0)),IF(AND($D58&lt;=DV$6,$E58&gt;=DV$5),60,0)))</f>
        <v/>
      </c>
      <c r="DW58" s="80" t="str">
        <f>IF(OR($A58="",NOT(ISNUMBER($G58))),"",IF(AND($F58&lt;=DW$6,$G58&gt;=DW$5),IF(DW$5&gt;$N58,5,$K58)*10+IF(AND($F58&gt;=DW$5,$F58&lt;=DW$6),IF(AND($G58&gt;=DW$5,$G58&lt;=DW$6),5,IF($L58=1,2,1)),IF(AND($G58&gt;=DW$5,$G58&lt;=DW$6),IF($M58&gt;0,4,3),0)),IF(AND($D58&lt;=DW$6,$E58&gt;=DW$5),60,0)))</f>
        <v/>
      </c>
      <c r="DX58" s="80" t="str">
        <f>IF(OR($A58="",NOT(ISNUMBER($G58))),"",IF(AND($F58&lt;=DX$6,$G58&gt;=DX$5),IF(DX$5&gt;$N58,5,$K58)*10+IF(AND($F58&gt;=DX$5,$F58&lt;=DX$6),IF(AND($G58&gt;=DX$5,$G58&lt;=DX$6),5,IF($L58=1,2,1)),IF(AND($G58&gt;=DX$5,$G58&lt;=DX$6),IF($M58&gt;0,4,3),0)),IF(AND($D58&lt;=DX$6,$E58&gt;=DX$5),60,0)))</f>
        <v/>
      </c>
      <c r="DY58" s="80" t="str">
        <f>IF(OR($A58="",NOT(ISNUMBER($G58))),"",IF(AND($F58&lt;=DY$6,$G58&gt;=DY$5),IF(DY$5&gt;$N58,5,$K58)*10+IF(AND($F58&gt;=DY$5,$F58&lt;=DY$6),IF(AND($G58&gt;=DY$5,$G58&lt;=DY$6),5,IF($L58=1,2,1)),IF(AND($G58&gt;=DY$5,$G58&lt;=DY$6),IF($M58&gt;0,4,3),0)),IF(AND($D58&lt;=DY$6,$E58&gt;=DY$5),60,0)))</f>
        <v/>
      </c>
      <c r="DZ58" s="80" t="str">
        <f>IF(OR($A58="",NOT(ISNUMBER($G58))),"",IF(AND($F58&lt;=DZ$6,$G58&gt;=DZ$5),IF(DZ$5&gt;$N58,5,$K58)*10+IF(AND($F58&gt;=DZ$5,$F58&lt;=DZ$6),IF(AND($G58&gt;=DZ$5,$G58&lt;=DZ$6),5,IF($L58=1,2,1)),IF(AND($G58&gt;=DZ$5,$G58&lt;=DZ$6),IF($M58&gt;0,4,3),0)),IF(AND($D58&lt;=DZ$6,$E58&gt;=DZ$5),60,0)))</f>
        <v/>
      </c>
      <c r="EA58" s="80" t="str">
        <f>IF(OR($A58="",NOT(ISNUMBER($G58))),"",IF(AND($F58&lt;=EA$6,$G58&gt;=EA$5),IF(EA$5&gt;$N58,5,$K58)*10+IF(AND($F58&gt;=EA$5,$F58&lt;=EA$6),IF(AND($G58&gt;=EA$5,$G58&lt;=EA$6),5,IF($L58=1,2,1)),IF(AND($G58&gt;=EA$5,$G58&lt;=EA$6),IF($M58&gt;0,4,3),0)),IF(AND($D58&lt;=EA$6,$E58&gt;=EA$5),60,0)))</f>
        <v/>
      </c>
      <c r="EB58" s="80" t="str">
        <f>IF(OR($A58="",NOT(ISNUMBER($G58))),"",IF(AND($F58&lt;=EB$6,$G58&gt;=EB$5),IF(EB$5&gt;$N58,5,$K58)*10+IF(AND($F58&gt;=EB$5,$F58&lt;=EB$6),IF(AND($G58&gt;=EB$5,$G58&lt;=EB$6),5,IF($L58=1,2,1)),IF(AND($G58&gt;=EB$5,$G58&lt;=EB$6),IF($M58&gt;0,4,3),0)),IF(AND($D58&lt;=EB$6,$E58&gt;=EB$5),60,0)))</f>
        <v/>
      </c>
      <c r="EC58" s="80" t="str">
        <f>IF(OR($A58="",NOT(ISNUMBER($G58))),"",IF(AND($F58&lt;=EC$6,$G58&gt;=EC$5),IF(EC$5&gt;$N58,5,$K58)*10+IF(AND($F58&gt;=EC$5,$F58&lt;=EC$6),IF(AND($G58&gt;=EC$5,$G58&lt;=EC$6),5,IF($L58=1,2,1)),IF(AND($G58&gt;=EC$5,$G58&lt;=EC$6),IF($M58&gt;0,4,3),0)),IF(AND($D58&lt;=EC$6,$E58&gt;=EC$5),60,0)))</f>
        <v/>
      </c>
      <c r="ED58" s="80" t="str">
        <f>IF(OR($A58="",NOT(ISNUMBER($G58))),"",IF(AND($F58&lt;=ED$6,$G58&gt;=ED$5),IF(ED$5&gt;$N58,5,$K58)*10+IF(AND($F58&gt;=ED$5,$F58&lt;=ED$6),IF(AND($G58&gt;=ED$5,$G58&lt;=ED$6),5,IF($L58=1,2,1)),IF(AND($G58&gt;=ED$5,$G58&lt;=ED$6),IF($M58&gt;0,4,3),0)),IF(AND($D58&lt;=ED$6,$E58&gt;=ED$5),60,0)))</f>
        <v/>
      </c>
    </row>
    <row r="59" ht="18" customHeight="1">
      <c r="A59" s="52" t="str">
        <f>IF(Tasks!$B59="","",Tasks!$A59)</f>
        <v/>
      </c>
      <c r="B59" s="78" t="str">
        <f>IF(Tasks!$B59="","",Tasks!$B59)</f>
        <v/>
      </c>
      <c r="C59" s="25" t="str">
        <f>IF($B59="","",IF(AND(Tasks!$D59="",Tasks!$G59=""),"-",IF(Tasks!$D59="","",Tasks!$D59&amp;IF(OR(Tasks!$E59="",Tasks!$E59="FS"),IF(N(Tasks!$F59)=0,"","FS"),Tasks!$E59)&amp;IF(N(Tasks!$F59)=0,"",IF(Tasks!$F59&gt;0,"+","")&amp;Tasks!$F59))&amp;IF(AND(Tasks!$D59&lt;&gt;"",Tasks!$G59&lt;&gt;""),", ","")&amp;IF(Tasks!$G59="","",Tasks!$G59&amp;IF(OR(Tasks!$H59="",Tasks!$H59="FS"),IF(N(Tasks!$I59)=0,"","FS"),Tasks!$H59)&amp;IF(N(Tasks!$I59)=0,"",IF(Tasks!$I59&gt;0,"+","")&amp;Tasks!$I59))))</f>
        <v/>
      </c>
      <c r="D59" s="51" t="str">
        <f>IF(OR($B59="",Tasks!$Q59=""),"",Tasks!$Q59)</f>
        <v/>
      </c>
      <c r="E59" s="51" t="str">
        <f>IF(OR($B59="",Tasks!$R59=""),"",Tasks!$R59)</f>
        <v/>
      </c>
      <c r="F59" s="51" t="str">
        <f>IF(OR($B59="",Tasks!$S59=""),"",Tasks!$S59)</f>
        <v/>
      </c>
      <c r="G59" s="51" t="str">
        <f>IF(OR($B59="",Tasks!$T59=""),"",Tasks!$T59)</f>
        <v/>
      </c>
      <c r="H59" s="52" t="str">
        <f>IF($B59="","",Tasks!$AE59)</f>
        <v/>
      </c>
      <c r="I59" s="79" t="str">
        <f>IF($B59="","",Tasks!$AF59)</f>
        <v/>
      </c>
      <c r="J59" s="53" t="str">
        <f>IF(OR($B59="",Tasks!$V59=""),"",Tasks!$V59)</f>
        <v/>
      </c>
      <c r="K59" s="52" t="str">
        <f>IF($B59="","",Tasks!$AA59)</f>
        <v/>
      </c>
      <c r="L59" s="52" t="str">
        <f>IF($B59="","",Tasks!$AB59)</f>
        <v/>
      </c>
      <c r="M59" s="52" t="str">
        <f>IF($B59="","",Tasks!$Z59)</f>
        <v/>
      </c>
      <c r="N59" s="52" t="str">
        <f>IF(OR($B59="",Tasks!$AG59=""),"",Tasks!$AG59)</f>
        <v/>
      </c>
      <c r="O59" s="80" t="str">
        <f>IF(OR($A59="",NOT(ISNUMBER($G59))),"",IF(AND($F59&lt;=O$6,$G59&gt;=O$5),IF(O$5&gt;$N59,5,$K59)*10+IF(AND($F59&gt;=O$5,$F59&lt;=O$6),IF(AND($G59&gt;=O$5,$G59&lt;=O$6),5,IF($L59=1,2,1)),IF(AND($G59&gt;=O$5,$G59&lt;=O$6),IF($M59&gt;0,4,3),0)),IF(AND($D59&lt;=O$6,$E59&gt;=O$5),60,0)))</f>
        <v/>
      </c>
      <c r="P59" s="80" t="str">
        <f>IF(OR($A59="",NOT(ISNUMBER($G59))),"",IF(AND($F59&lt;=P$6,$G59&gt;=P$5),IF(P$5&gt;$N59,5,$K59)*10+IF(AND($F59&gt;=P$5,$F59&lt;=P$6),IF(AND($G59&gt;=P$5,$G59&lt;=P$6),5,IF($L59=1,2,1)),IF(AND($G59&gt;=P$5,$G59&lt;=P$6),IF($M59&gt;0,4,3),0)),IF(AND($D59&lt;=P$6,$E59&gt;=P$5),60,0)))</f>
        <v/>
      </c>
      <c r="Q59" s="80" t="str">
        <f>IF(OR($A59="",NOT(ISNUMBER($G59))),"",IF(AND($F59&lt;=Q$6,$G59&gt;=Q$5),IF(Q$5&gt;$N59,5,$K59)*10+IF(AND($F59&gt;=Q$5,$F59&lt;=Q$6),IF(AND($G59&gt;=Q$5,$G59&lt;=Q$6),5,IF($L59=1,2,1)),IF(AND($G59&gt;=Q$5,$G59&lt;=Q$6),IF($M59&gt;0,4,3),0)),IF(AND($D59&lt;=Q$6,$E59&gt;=Q$5),60,0)))</f>
        <v/>
      </c>
      <c r="R59" s="80" t="str">
        <f>IF(OR($A59="",NOT(ISNUMBER($G59))),"",IF(AND($F59&lt;=R$6,$G59&gt;=R$5),IF(R$5&gt;$N59,5,$K59)*10+IF(AND($F59&gt;=R$5,$F59&lt;=R$6),IF(AND($G59&gt;=R$5,$G59&lt;=R$6),5,IF($L59=1,2,1)),IF(AND($G59&gt;=R$5,$G59&lt;=R$6),IF($M59&gt;0,4,3),0)),IF(AND($D59&lt;=R$6,$E59&gt;=R$5),60,0)))</f>
        <v/>
      </c>
      <c r="S59" s="80" t="str">
        <f>IF(OR($A59="",NOT(ISNUMBER($G59))),"",IF(AND($F59&lt;=S$6,$G59&gt;=S$5),IF(S$5&gt;$N59,5,$K59)*10+IF(AND($F59&gt;=S$5,$F59&lt;=S$6),IF(AND($G59&gt;=S$5,$G59&lt;=S$6),5,IF($L59=1,2,1)),IF(AND($G59&gt;=S$5,$G59&lt;=S$6),IF($M59&gt;0,4,3),0)),IF(AND($D59&lt;=S$6,$E59&gt;=S$5),60,0)))</f>
        <v/>
      </c>
      <c r="T59" s="80" t="str">
        <f>IF(OR($A59="",NOT(ISNUMBER($G59))),"",IF(AND($F59&lt;=T$6,$G59&gt;=T$5),IF(T$5&gt;$N59,5,$K59)*10+IF(AND($F59&gt;=T$5,$F59&lt;=T$6),IF(AND($G59&gt;=T$5,$G59&lt;=T$6),5,IF($L59=1,2,1)),IF(AND($G59&gt;=T$5,$G59&lt;=T$6),IF($M59&gt;0,4,3),0)),IF(AND($D59&lt;=T$6,$E59&gt;=T$5),60,0)))</f>
        <v/>
      </c>
      <c r="U59" s="80" t="str">
        <f>IF(OR($A59="",NOT(ISNUMBER($G59))),"",IF(AND($F59&lt;=U$6,$G59&gt;=U$5),IF(U$5&gt;$N59,5,$K59)*10+IF(AND($F59&gt;=U$5,$F59&lt;=U$6),IF(AND($G59&gt;=U$5,$G59&lt;=U$6),5,IF($L59=1,2,1)),IF(AND($G59&gt;=U$5,$G59&lt;=U$6),IF($M59&gt;0,4,3),0)),IF(AND($D59&lt;=U$6,$E59&gt;=U$5),60,0)))</f>
        <v/>
      </c>
      <c r="V59" s="80" t="str">
        <f>IF(OR($A59="",NOT(ISNUMBER($G59))),"",IF(AND($F59&lt;=V$6,$G59&gt;=V$5),IF(V$5&gt;$N59,5,$K59)*10+IF(AND($F59&gt;=V$5,$F59&lt;=V$6),IF(AND($G59&gt;=V$5,$G59&lt;=V$6),5,IF($L59=1,2,1)),IF(AND($G59&gt;=V$5,$G59&lt;=V$6),IF($M59&gt;0,4,3),0)),IF(AND($D59&lt;=V$6,$E59&gt;=V$5),60,0)))</f>
        <v/>
      </c>
      <c r="W59" s="80" t="str">
        <f>IF(OR($A59="",NOT(ISNUMBER($G59))),"",IF(AND($F59&lt;=W$6,$G59&gt;=W$5),IF(W$5&gt;$N59,5,$K59)*10+IF(AND($F59&gt;=W$5,$F59&lt;=W$6),IF(AND($G59&gt;=W$5,$G59&lt;=W$6),5,IF($L59=1,2,1)),IF(AND($G59&gt;=W$5,$G59&lt;=W$6),IF($M59&gt;0,4,3),0)),IF(AND($D59&lt;=W$6,$E59&gt;=W$5),60,0)))</f>
        <v/>
      </c>
      <c r="X59" s="80" t="str">
        <f>IF(OR($A59="",NOT(ISNUMBER($G59))),"",IF(AND($F59&lt;=X$6,$G59&gt;=X$5),IF(X$5&gt;$N59,5,$K59)*10+IF(AND($F59&gt;=X$5,$F59&lt;=X$6),IF(AND($G59&gt;=X$5,$G59&lt;=X$6),5,IF($L59=1,2,1)),IF(AND($G59&gt;=X$5,$G59&lt;=X$6),IF($M59&gt;0,4,3),0)),IF(AND($D59&lt;=X$6,$E59&gt;=X$5),60,0)))</f>
        <v/>
      </c>
      <c r="Y59" s="80" t="str">
        <f>IF(OR($A59="",NOT(ISNUMBER($G59))),"",IF(AND($F59&lt;=Y$6,$G59&gt;=Y$5),IF(Y$5&gt;$N59,5,$K59)*10+IF(AND($F59&gt;=Y$5,$F59&lt;=Y$6),IF(AND($G59&gt;=Y$5,$G59&lt;=Y$6),5,IF($L59=1,2,1)),IF(AND($G59&gt;=Y$5,$G59&lt;=Y$6),IF($M59&gt;0,4,3),0)),IF(AND($D59&lt;=Y$6,$E59&gt;=Y$5),60,0)))</f>
        <v/>
      </c>
      <c r="Z59" s="80" t="str">
        <f>IF(OR($A59="",NOT(ISNUMBER($G59))),"",IF(AND($F59&lt;=Z$6,$G59&gt;=Z$5),IF(Z$5&gt;$N59,5,$K59)*10+IF(AND($F59&gt;=Z$5,$F59&lt;=Z$6),IF(AND($G59&gt;=Z$5,$G59&lt;=Z$6),5,IF($L59=1,2,1)),IF(AND($G59&gt;=Z$5,$G59&lt;=Z$6),IF($M59&gt;0,4,3),0)),IF(AND($D59&lt;=Z$6,$E59&gt;=Z$5),60,0)))</f>
        <v/>
      </c>
      <c r="AA59" s="80" t="str">
        <f>IF(OR($A59="",NOT(ISNUMBER($G59))),"",IF(AND($F59&lt;=AA$6,$G59&gt;=AA$5),IF(AA$5&gt;$N59,5,$K59)*10+IF(AND($F59&gt;=AA$5,$F59&lt;=AA$6),IF(AND($G59&gt;=AA$5,$G59&lt;=AA$6),5,IF($L59=1,2,1)),IF(AND($G59&gt;=AA$5,$G59&lt;=AA$6),IF($M59&gt;0,4,3),0)),IF(AND($D59&lt;=AA$6,$E59&gt;=AA$5),60,0)))</f>
        <v/>
      </c>
      <c r="AB59" s="80" t="str">
        <f>IF(OR($A59="",NOT(ISNUMBER($G59))),"",IF(AND($F59&lt;=AB$6,$G59&gt;=AB$5),IF(AB$5&gt;$N59,5,$K59)*10+IF(AND($F59&gt;=AB$5,$F59&lt;=AB$6),IF(AND($G59&gt;=AB$5,$G59&lt;=AB$6),5,IF($L59=1,2,1)),IF(AND($G59&gt;=AB$5,$G59&lt;=AB$6),IF($M59&gt;0,4,3),0)),IF(AND($D59&lt;=AB$6,$E59&gt;=AB$5),60,0)))</f>
        <v/>
      </c>
      <c r="AC59" s="80" t="str">
        <f>IF(OR($A59="",NOT(ISNUMBER($G59))),"",IF(AND($F59&lt;=AC$6,$G59&gt;=AC$5),IF(AC$5&gt;$N59,5,$K59)*10+IF(AND($F59&gt;=AC$5,$F59&lt;=AC$6),IF(AND($G59&gt;=AC$5,$G59&lt;=AC$6),5,IF($L59=1,2,1)),IF(AND($G59&gt;=AC$5,$G59&lt;=AC$6),IF($M59&gt;0,4,3),0)),IF(AND($D59&lt;=AC$6,$E59&gt;=AC$5),60,0)))</f>
        <v/>
      </c>
      <c r="AD59" s="80" t="str">
        <f>IF(OR($A59="",NOT(ISNUMBER($G59))),"",IF(AND($F59&lt;=AD$6,$G59&gt;=AD$5),IF(AD$5&gt;$N59,5,$K59)*10+IF(AND($F59&gt;=AD$5,$F59&lt;=AD$6),IF(AND($G59&gt;=AD$5,$G59&lt;=AD$6),5,IF($L59=1,2,1)),IF(AND($G59&gt;=AD$5,$G59&lt;=AD$6),IF($M59&gt;0,4,3),0)),IF(AND($D59&lt;=AD$6,$E59&gt;=AD$5),60,0)))</f>
        <v/>
      </c>
      <c r="AE59" s="80" t="str">
        <f>IF(OR($A59="",NOT(ISNUMBER($G59))),"",IF(AND($F59&lt;=AE$6,$G59&gt;=AE$5),IF(AE$5&gt;$N59,5,$K59)*10+IF(AND($F59&gt;=AE$5,$F59&lt;=AE$6),IF(AND($G59&gt;=AE$5,$G59&lt;=AE$6),5,IF($L59=1,2,1)),IF(AND($G59&gt;=AE$5,$G59&lt;=AE$6),IF($M59&gt;0,4,3),0)),IF(AND($D59&lt;=AE$6,$E59&gt;=AE$5),60,0)))</f>
        <v/>
      </c>
      <c r="AF59" s="80" t="str">
        <f>IF(OR($A59="",NOT(ISNUMBER($G59))),"",IF(AND($F59&lt;=AF$6,$G59&gt;=AF$5),IF(AF$5&gt;$N59,5,$K59)*10+IF(AND($F59&gt;=AF$5,$F59&lt;=AF$6),IF(AND($G59&gt;=AF$5,$G59&lt;=AF$6),5,IF($L59=1,2,1)),IF(AND($G59&gt;=AF$5,$G59&lt;=AF$6),IF($M59&gt;0,4,3),0)),IF(AND($D59&lt;=AF$6,$E59&gt;=AF$5),60,0)))</f>
        <v/>
      </c>
      <c r="AG59" s="80" t="str">
        <f>IF(OR($A59="",NOT(ISNUMBER($G59))),"",IF(AND($F59&lt;=AG$6,$G59&gt;=AG$5),IF(AG$5&gt;$N59,5,$K59)*10+IF(AND($F59&gt;=AG$5,$F59&lt;=AG$6),IF(AND($G59&gt;=AG$5,$G59&lt;=AG$6),5,IF($L59=1,2,1)),IF(AND($G59&gt;=AG$5,$G59&lt;=AG$6),IF($M59&gt;0,4,3),0)),IF(AND($D59&lt;=AG$6,$E59&gt;=AG$5),60,0)))</f>
        <v/>
      </c>
      <c r="AH59" s="80" t="str">
        <f>IF(OR($A59="",NOT(ISNUMBER($G59))),"",IF(AND($F59&lt;=AH$6,$G59&gt;=AH$5),IF(AH$5&gt;$N59,5,$K59)*10+IF(AND($F59&gt;=AH$5,$F59&lt;=AH$6),IF(AND($G59&gt;=AH$5,$G59&lt;=AH$6),5,IF($L59=1,2,1)),IF(AND($G59&gt;=AH$5,$G59&lt;=AH$6),IF($M59&gt;0,4,3),0)),IF(AND($D59&lt;=AH$6,$E59&gt;=AH$5),60,0)))</f>
        <v/>
      </c>
      <c r="AI59" s="80" t="str">
        <f>IF(OR($A59="",NOT(ISNUMBER($G59))),"",IF(AND($F59&lt;=AI$6,$G59&gt;=AI$5),IF(AI$5&gt;$N59,5,$K59)*10+IF(AND($F59&gt;=AI$5,$F59&lt;=AI$6),IF(AND($G59&gt;=AI$5,$G59&lt;=AI$6),5,IF($L59=1,2,1)),IF(AND($G59&gt;=AI$5,$G59&lt;=AI$6),IF($M59&gt;0,4,3),0)),IF(AND($D59&lt;=AI$6,$E59&gt;=AI$5),60,0)))</f>
        <v/>
      </c>
      <c r="AJ59" s="80" t="str">
        <f>IF(OR($A59="",NOT(ISNUMBER($G59))),"",IF(AND($F59&lt;=AJ$6,$G59&gt;=AJ$5),IF(AJ$5&gt;$N59,5,$K59)*10+IF(AND($F59&gt;=AJ$5,$F59&lt;=AJ$6),IF(AND($G59&gt;=AJ$5,$G59&lt;=AJ$6),5,IF($L59=1,2,1)),IF(AND($G59&gt;=AJ$5,$G59&lt;=AJ$6),IF($M59&gt;0,4,3),0)),IF(AND($D59&lt;=AJ$6,$E59&gt;=AJ$5),60,0)))</f>
        <v/>
      </c>
      <c r="AK59" s="80" t="str">
        <f>IF(OR($A59="",NOT(ISNUMBER($G59))),"",IF(AND($F59&lt;=AK$6,$G59&gt;=AK$5),IF(AK$5&gt;$N59,5,$K59)*10+IF(AND($F59&gt;=AK$5,$F59&lt;=AK$6),IF(AND($G59&gt;=AK$5,$G59&lt;=AK$6),5,IF($L59=1,2,1)),IF(AND($G59&gt;=AK$5,$G59&lt;=AK$6),IF($M59&gt;0,4,3),0)),IF(AND($D59&lt;=AK$6,$E59&gt;=AK$5),60,0)))</f>
        <v/>
      </c>
      <c r="AL59" s="80" t="str">
        <f>IF(OR($A59="",NOT(ISNUMBER($G59))),"",IF(AND($F59&lt;=AL$6,$G59&gt;=AL$5),IF(AL$5&gt;$N59,5,$K59)*10+IF(AND($F59&gt;=AL$5,$F59&lt;=AL$6),IF(AND($G59&gt;=AL$5,$G59&lt;=AL$6),5,IF($L59=1,2,1)),IF(AND($G59&gt;=AL$5,$G59&lt;=AL$6),IF($M59&gt;0,4,3),0)),IF(AND($D59&lt;=AL$6,$E59&gt;=AL$5),60,0)))</f>
        <v/>
      </c>
      <c r="AM59" s="80" t="str">
        <f>IF(OR($A59="",NOT(ISNUMBER($G59))),"",IF(AND($F59&lt;=AM$6,$G59&gt;=AM$5),IF(AM$5&gt;$N59,5,$K59)*10+IF(AND($F59&gt;=AM$5,$F59&lt;=AM$6),IF(AND($G59&gt;=AM$5,$G59&lt;=AM$6),5,IF($L59=1,2,1)),IF(AND($G59&gt;=AM$5,$G59&lt;=AM$6),IF($M59&gt;0,4,3),0)),IF(AND($D59&lt;=AM$6,$E59&gt;=AM$5),60,0)))</f>
        <v/>
      </c>
      <c r="AN59" s="80" t="str">
        <f>IF(OR($A59="",NOT(ISNUMBER($G59))),"",IF(AND($F59&lt;=AN$6,$G59&gt;=AN$5),IF(AN$5&gt;$N59,5,$K59)*10+IF(AND($F59&gt;=AN$5,$F59&lt;=AN$6),IF(AND($G59&gt;=AN$5,$G59&lt;=AN$6),5,IF($L59=1,2,1)),IF(AND($G59&gt;=AN$5,$G59&lt;=AN$6),IF($M59&gt;0,4,3),0)),IF(AND($D59&lt;=AN$6,$E59&gt;=AN$5),60,0)))</f>
        <v/>
      </c>
      <c r="AO59" s="80" t="str">
        <f>IF(OR($A59="",NOT(ISNUMBER($G59))),"",IF(AND($F59&lt;=AO$6,$G59&gt;=AO$5),IF(AO$5&gt;$N59,5,$K59)*10+IF(AND($F59&gt;=AO$5,$F59&lt;=AO$6),IF(AND($G59&gt;=AO$5,$G59&lt;=AO$6),5,IF($L59=1,2,1)),IF(AND($G59&gt;=AO$5,$G59&lt;=AO$6),IF($M59&gt;0,4,3),0)),IF(AND($D59&lt;=AO$6,$E59&gt;=AO$5),60,0)))</f>
        <v/>
      </c>
      <c r="AP59" s="80" t="str">
        <f>IF(OR($A59="",NOT(ISNUMBER($G59))),"",IF(AND($F59&lt;=AP$6,$G59&gt;=AP$5),IF(AP$5&gt;$N59,5,$K59)*10+IF(AND($F59&gt;=AP$5,$F59&lt;=AP$6),IF(AND($G59&gt;=AP$5,$G59&lt;=AP$6),5,IF($L59=1,2,1)),IF(AND($G59&gt;=AP$5,$G59&lt;=AP$6),IF($M59&gt;0,4,3),0)),IF(AND($D59&lt;=AP$6,$E59&gt;=AP$5),60,0)))</f>
        <v/>
      </c>
      <c r="AQ59" s="80" t="str">
        <f>IF(OR($A59="",NOT(ISNUMBER($G59))),"",IF(AND($F59&lt;=AQ$6,$G59&gt;=AQ$5),IF(AQ$5&gt;$N59,5,$K59)*10+IF(AND($F59&gt;=AQ$5,$F59&lt;=AQ$6),IF(AND($G59&gt;=AQ$5,$G59&lt;=AQ$6),5,IF($L59=1,2,1)),IF(AND($G59&gt;=AQ$5,$G59&lt;=AQ$6),IF($M59&gt;0,4,3),0)),IF(AND($D59&lt;=AQ$6,$E59&gt;=AQ$5),60,0)))</f>
        <v/>
      </c>
      <c r="AR59" s="80" t="str">
        <f>IF(OR($A59="",NOT(ISNUMBER($G59))),"",IF(AND($F59&lt;=AR$6,$G59&gt;=AR$5),IF(AR$5&gt;$N59,5,$K59)*10+IF(AND($F59&gt;=AR$5,$F59&lt;=AR$6),IF(AND($G59&gt;=AR$5,$G59&lt;=AR$6),5,IF($L59=1,2,1)),IF(AND($G59&gt;=AR$5,$G59&lt;=AR$6),IF($M59&gt;0,4,3),0)),IF(AND($D59&lt;=AR$6,$E59&gt;=AR$5),60,0)))</f>
        <v/>
      </c>
      <c r="AS59" s="80" t="str">
        <f>IF(OR($A59="",NOT(ISNUMBER($G59))),"",IF(AND($F59&lt;=AS$6,$G59&gt;=AS$5),IF(AS$5&gt;$N59,5,$K59)*10+IF(AND($F59&gt;=AS$5,$F59&lt;=AS$6),IF(AND($G59&gt;=AS$5,$G59&lt;=AS$6),5,IF($L59=1,2,1)),IF(AND($G59&gt;=AS$5,$G59&lt;=AS$6),IF($M59&gt;0,4,3),0)),IF(AND($D59&lt;=AS$6,$E59&gt;=AS$5),60,0)))</f>
        <v/>
      </c>
      <c r="AT59" s="80" t="str">
        <f>IF(OR($A59="",NOT(ISNUMBER($G59))),"",IF(AND($F59&lt;=AT$6,$G59&gt;=AT$5),IF(AT$5&gt;$N59,5,$K59)*10+IF(AND($F59&gt;=AT$5,$F59&lt;=AT$6),IF(AND($G59&gt;=AT$5,$G59&lt;=AT$6),5,IF($L59=1,2,1)),IF(AND($G59&gt;=AT$5,$G59&lt;=AT$6),IF($M59&gt;0,4,3),0)),IF(AND($D59&lt;=AT$6,$E59&gt;=AT$5),60,0)))</f>
        <v/>
      </c>
      <c r="AU59" s="80" t="str">
        <f>IF(OR($A59="",NOT(ISNUMBER($G59))),"",IF(AND($F59&lt;=AU$6,$G59&gt;=AU$5),IF(AU$5&gt;$N59,5,$K59)*10+IF(AND($F59&gt;=AU$5,$F59&lt;=AU$6),IF(AND($G59&gt;=AU$5,$G59&lt;=AU$6),5,IF($L59=1,2,1)),IF(AND($G59&gt;=AU$5,$G59&lt;=AU$6),IF($M59&gt;0,4,3),0)),IF(AND($D59&lt;=AU$6,$E59&gt;=AU$5),60,0)))</f>
        <v/>
      </c>
      <c r="AV59" s="80" t="str">
        <f>IF(OR($A59="",NOT(ISNUMBER($G59))),"",IF(AND($F59&lt;=AV$6,$G59&gt;=AV$5),IF(AV$5&gt;$N59,5,$K59)*10+IF(AND($F59&gt;=AV$5,$F59&lt;=AV$6),IF(AND($G59&gt;=AV$5,$G59&lt;=AV$6),5,IF($L59=1,2,1)),IF(AND($G59&gt;=AV$5,$G59&lt;=AV$6),IF($M59&gt;0,4,3),0)),IF(AND($D59&lt;=AV$6,$E59&gt;=AV$5),60,0)))</f>
        <v/>
      </c>
      <c r="AW59" s="80" t="str">
        <f>IF(OR($A59="",NOT(ISNUMBER($G59))),"",IF(AND($F59&lt;=AW$6,$G59&gt;=AW$5),IF(AW$5&gt;$N59,5,$K59)*10+IF(AND($F59&gt;=AW$5,$F59&lt;=AW$6),IF(AND($G59&gt;=AW$5,$G59&lt;=AW$6),5,IF($L59=1,2,1)),IF(AND($G59&gt;=AW$5,$G59&lt;=AW$6),IF($M59&gt;0,4,3),0)),IF(AND($D59&lt;=AW$6,$E59&gt;=AW$5),60,0)))</f>
        <v/>
      </c>
      <c r="AX59" s="80" t="str">
        <f>IF(OR($A59="",NOT(ISNUMBER($G59))),"",IF(AND($F59&lt;=AX$6,$G59&gt;=AX$5),IF(AX$5&gt;$N59,5,$K59)*10+IF(AND($F59&gt;=AX$5,$F59&lt;=AX$6),IF(AND($G59&gt;=AX$5,$G59&lt;=AX$6),5,IF($L59=1,2,1)),IF(AND($G59&gt;=AX$5,$G59&lt;=AX$6),IF($M59&gt;0,4,3),0)),IF(AND($D59&lt;=AX$6,$E59&gt;=AX$5),60,0)))</f>
        <v/>
      </c>
      <c r="AY59" s="80" t="str">
        <f>IF(OR($A59="",NOT(ISNUMBER($G59))),"",IF(AND($F59&lt;=AY$6,$G59&gt;=AY$5),IF(AY$5&gt;$N59,5,$K59)*10+IF(AND($F59&gt;=AY$5,$F59&lt;=AY$6),IF(AND($G59&gt;=AY$5,$G59&lt;=AY$6),5,IF($L59=1,2,1)),IF(AND($G59&gt;=AY$5,$G59&lt;=AY$6),IF($M59&gt;0,4,3),0)),IF(AND($D59&lt;=AY$6,$E59&gt;=AY$5),60,0)))</f>
        <v/>
      </c>
      <c r="AZ59" s="80" t="str">
        <f>IF(OR($A59="",NOT(ISNUMBER($G59))),"",IF(AND($F59&lt;=AZ$6,$G59&gt;=AZ$5),IF(AZ$5&gt;$N59,5,$K59)*10+IF(AND($F59&gt;=AZ$5,$F59&lt;=AZ$6),IF(AND($G59&gt;=AZ$5,$G59&lt;=AZ$6),5,IF($L59=1,2,1)),IF(AND($G59&gt;=AZ$5,$G59&lt;=AZ$6),IF($M59&gt;0,4,3),0)),IF(AND($D59&lt;=AZ$6,$E59&gt;=AZ$5),60,0)))</f>
        <v/>
      </c>
      <c r="BA59" s="80" t="str">
        <f>IF(OR($A59="",NOT(ISNUMBER($G59))),"",IF(AND($F59&lt;=BA$6,$G59&gt;=BA$5),IF(BA$5&gt;$N59,5,$K59)*10+IF(AND($F59&gt;=BA$5,$F59&lt;=BA$6),IF(AND($G59&gt;=BA$5,$G59&lt;=BA$6),5,IF($L59=1,2,1)),IF(AND($G59&gt;=BA$5,$G59&lt;=BA$6),IF($M59&gt;0,4,3),0)),IF(AND($D59&lt;=BA$6,$E59&gt;=BA$5),60,0)))</f>
        <v/>
      </c>
      <c r="BB59" s="80" t="str">
        <f>IF(OR($A59="",NOT(ISNUMBER($G59))),"",IF(AND($F59&lt;=BB$6,$G59&gt;=BB$5),IF(BB$5&gt;$N59,5,$K59)*10+IF(AND($F59&gt;=BB$5,$F59&lt;=BB$6),IF(AND($G59&gt;=BB$5,$G59&lt;=BB$6),5,IF($L59=1,2,1)),IF(AND($G59&gt;=BB$5,$G59&lt;=BB$6),IF($M59&gt;0,4,3),0)),IF(AND($D59&lt;=BB$6,$E59&gt;=BB$5),60,0)))</f>
        <v/>
      </c>
      <c r="BC59" s="80" t="str">
        <f>IF(OR($A59="",NOT(ISNUMBER($G59))),"",IF(AND($F59&lt;=BC$6,$G59&gt;=BC$5),IF(BC$5&gt;$N59,5,$K59)*10+IF(AND($F59&gt;=BC$5,$F59&lt;=BC$6),IF(AND($G59&gt;=BC$5,$G59&lt;=BC$6),5,IF($L59=1,2,1)),IF(AND($G59&gt;=BC$5,$G59&lt;=BC$6),IF($M59&gt;0,4,3),0)),IF(AND($D59&lt;=BC$6,$E59&gt;=BC$5),60,0)))</f>
        <v/>
      </c>
      <c r="BD59" s="80" t="str">
        <f>IF(OR($A59="",NOT(ISNUMBER($G59))),"",IF(AND($F59&lt;=BD$6,$G59&gt;=BD$5),IF(BD$5&gt;$N59,5,$K59)*10+IF(AND($F59&gt;=BD$5,$F59&lt;=BD$6),IF(AND($G59&gt;=BD$5,$G59&lt;=BD$6),5,IF($L59=1,2,1)),IF(AND($G59&gt;=BD$5,$G59&lt;=BD$6),IF($M59&gt;0,4,3),0)),IF(AND($D59&lt;=BD$6,$E59&gt;=BD$5),60,0)))</f>
        <v/>
      </c>
      <c r="BE59" s="80" t="str">
        <f>IF(OR($A59="",NOT(ISNUMBER($G59))),"",IF(AND($F59&lt;=BE$6,$G59&gt;=BE$5),IF(BE$5&gt;$N59,5,$K59)*10+IF(AND($F59&gt;=BE$5,$F59&lt;=BE$6),IF(AND($G59&gt;=BE$5,$G59&lt;=BE$6),5,IF($L59=1,2,1)),IF(AND($G59&gt;=BE$5,$G59&lt;=BE$6),IF($M59&gt;0,4,3),0)),IF(AND($D59&lt;=BE$6,$E59&gt;=BE$5),60,0)))</f>
        <v/>
      </c>
      <c r="BF59" s="80" t="str">
        <f>IF(OR($A59="",NOT(ISNUMBER($G59))),"",IF(AND($F59&lt;=BF$6,$G59&gt;=BF$5),IF(BF$5&gt;$N59,5,$K59)*10+IF(AND($F59&gt;=BF$5,$F59&lt;=BF$6),IF(AND($G59&gt;=BF$5,$G59&lt;=BF$6),5,IF($L59=1,2,1)),IF(AND($G59&gt;=BF$5,$G59&lt;=BF$6),IF($M59&gt;0,4,3),0)),IF(AND($D59&lt;=BF$6,$E59&gt;=BF$5),60,0)))</f>
        <v/>
      </c>
      <c r="BG59" s="80" t="str">
        <f>IF(OR($A59="",NOT(ISNUMBER($G59))),"",IF(AND($F59&lt;=BG$6,$G59&gt;=BG$5),IF(BG$5&gt;$N59,5,$K59)*10+IF(AND($F59&gt;=BG$5,$F59&lt;=BG$6),IF(AND($G59&gt;=BG$5,$G59&lt;=BG$6),5,IF($L59=1,2,1)),IF(AND($G59&gt;=BG$5,$G59&lt;=BG$6),IF($M59&gt;0,4,3),0)),IF(AND($D59&lt;=BG$6,$E59&gt;=BG$5),60,0)))</f>
        <v/>
      </c>
      <c r="BH59" s="80" t="str">
        <f>IF(OR($A59="",NOT(ISNUMBER($G59))),"",IF(AND($F59&lt;=BH$6,$G59&gt;=BH$5),IF(BH$5&gt;$N59,5,$K59)*10+IF(AND($F59&gt;=BH$5,$F59&lt;=BH$6),IF(AND($G59&gt;=BH$5,$G59&lt;=BH$6),5,IF($L59=1,2,1)),IF(AND($G59&gt;=BH$5,$G59&lt;=BH$6),IF($M59&gt;0,4,3),0)),IF(AND($D59&lt;=BH$6,$E59&gt;=BH$5),60,0)))</f>
        <v/>
      </c>
      <c r="BI59" s="80" t="str">
        <f>IF(OR($A59="",NOT(ISNUMBER($G59))),"",IF(AND($F59&lt;=BI$6,$G59&gt;=BI$5),IF(BI$5&gt;$N59,5,$K59)*10+IF(AND($F59&gt;=BI$5,$F59&lt;=BI$6),IF(AND($G59&gt;=BI$5,$G59&lt;=BI$6),5,IF($L59=1,2,1)),IF(AND($G59&gt;=BI$5,$G59&lt;=BI$6),IF($M59&gt;0,4,3),0)),IF(AND($D59&lt;=BI$6,$E59&gt;=BI$5),60,0)))</f>
        <v/>
      </c>
      <c r="BJ59" s="80" t="str">
        <f>IF(OR($A59="",NOT(ISNUMBER($G59))),"",IF(AND($F59&lt;=BJ$6,$G59&gt;=BJ$5),IF(BJ$5&gt;$N59,5,$K59)*10+IF(AND($F59&gt;=BJ$5,$F59&lt;=BJ$6),IF(AND($G59&gt;=BJ$5,$G59&lt;=BJ$6),5,IF($L59=1,2,1)),IF(AND($G59&gt;=BJ$5,$G59&lt;=BJ$6),IF($M59&gt;0,4,3),0)),IF(AND($D59&lt;=BJ$6,$E59&gt;=BJ$5),60,0)))</f>
        <v/>
      </c>
      <c r="BK59" s="80" t="str">
        <f>IF(OR($A59="",NOT(ISNUMBER($G59))),"",IF(AND($F59&lt;=BK$6,$G59&gt;=BK$5),IF(BK$5&gt;$N59,5,$K59)*10+IF(AND($F59&gt;=BK$5,$F59&lt;=BK$6),IF(AND($G59&gt;=BK$5,$G59&lt;=BK$6),5,IF($L59=1,2,1)),IF(AND($G59&gt;=BK$5,$G59&lt;=BK$6),IF($M59&gt;0,4,3),0)),IF(AND($D59&lt;=BK$6,$E59&gt;=BK$5),60,0)))</f>
        <v/>
      </c>
      <c r="BL59" s="80" t="str">
        <f>IF(OR($A59="",NOT(ISNUMBER($G59))),"",IF(AND($F59&lt;=BL$6,$G59&gt;=BL$5),IF(BL$5&gt;$N59,5,$K59)*10+IF(AND($F59&gt;=BL$5,$F59&lt;=BL$6),IF(AND($G59&gt;=BL$5,$G59&lt;=BL$6),5,IF($L59=1,2,1)),IF(AND($G59&gt;=BL$5,$G59&lt;=BL$6),IF($M59&gt;0,4,3),0)),IF(AND($D59&lt;=BL$6,$E59&gt;=BL$5),60,0)))</f>
        <v/>
      </c>
      <c r="BM59" s="80" t="str">
        <f>IF(OR($A59="",NOT(ISNUMBER($G59))),"",IF(AND($F59&lt;=BM$6,$G59&gt;=BM$5),IF(BM$5&gt;$N59,5,$K59)*10+IF(AND($F59&gt;=BM$5,$F59&lt;=BM$6),IF(AND($G59&gt;=BM$5,$G59&lt;=BM$6),5,IF($L59=1,2,1)),IF(AND($G59&gt;=BM$5,$G59&lt;=BM$6),IF($M59&gt;0,4,3),0)),IF(AND($D59&lt;=BM$6,$E59&gt;=BM$5),60,0)))</f>
        <v/>
      </c>
      <c r="BN59" s="80" t="str">
        <f>IF(OR($A59="",NOT(ISNUMBER($G59))),"",IF(AND($F59&lt;=BN$6,$G59&gt;=BN$5),IF(BN$5&gt;$N59,5,$K59)*10+IF(AND($F59&gt;=BN$5,$F59&lt;=BN$6),IF(AND($G59&gt;=BN$5,$G59&lt;=BN$6),5,IF($L59=1,2,1)),IF(AND($G59&gt;=BN$5,$G59&lt;=BN$6),IF($M59&gt;0,4,3),0)),IF(AND($D59&lt;=BN$6,$E59&gt;=BN$5),60,0)))</f>
        <v/>
      </c>
      <c r="BO59" s="80" t="str">
        <f>IF(OR($A59="",NOT(ISNUMBER($G59))),"",IF(AND($F59&lt;=BO$6,$G59&gt;=BO$5),IF(BO$5&gt;$N59,5,$K59)*10+IF(AND($F59&gt;=BO$5,$F59&lt;=BO$6),IF(AND($G59&gt;=BO$5,$G59&lt;=BO$6),5,IF($L59=1,2,1)),IF(AND($G59&gt;=BO$5,$G59&lt;=BO$6),IF($M59&gt;0,4,3),0)),IF(AND($D59&lt;=BO$6,$E59&gt;=BO$5),60,0)))</f>
        <v/>
      </c>
      <c r="BP59" s="80" t="str">
        <f>IF(OR($A59="",NOT(ISNUMBER($G59))),"",IF(AND($F59&lt;=BP$6,$G59&gt;=BP$5),IF(BP$5&gt;$N59,5,$K59)*10+IF(AND($F59&gt;=BP$5,$F59&lt;=BP$6),IF(AND($G59&gt;=BP$5,$G59&lt;=BP$6),5,IF($L59=1,2,1)),IF(AND($G59&gt;=BP$5,$G59&lt;=BP$6),IF($M59&gt;0,4,3),0)),IF(AND($D59&lt;=BP$6,$E59&gt;=BP$5),60,0)))</f>
        <v/>
      </c>
      <c r="BQ59" s="80" t="str">
        <f>IF(OR($A59="",NOT(ISNUMBER($G59))),"",IF(AND($F59&lt;=BQ$6,$G59&gt;=BQ$5),IF(BQ$5&gt;$N59,5,$K59)*10+IF(AND($F59&gt;=BQ$5,$F59&lt;=BQ$6),IF(AND($G59&gt;=BQ$5,$G59&lt;=BQ$6),5,IF($L59=1,2,1)),IF(AND($G59&gt;=BQ$5,$G59&lt;=BQ$6),IF($M59&gt;0,4,3),0)),IF(AND($D59&lt;=BQ$6,$E59&gt;=BQ$5),60,0)))</f>
        <v/>
      </c>
      <c r="BR59" s="80" t="str">
        <f>IF(OR($A59="",NOT(ISNUMBER($G59))),"",IF(AND($F59&lt;=BR$6,$G59&gt;=BR$5),IF(BR$5&gt;$N59,5,$K59)*10+IF(AND($F59&gt;=BR$5,$F59&lt;=BR$6),IF(AND($G59&gt;=BR$5,$G59&lt;=BR$6),5,IF($L59=1,2,1)),IF(AND($G59&gt;=BR$5,$G59&lt;=BR$6),IF($M59&gt;0,4,3),0)),IF(AND($D59&lt;=BR$6,$E59&gt;=BR$5),60,0)))</f>
        <v/>
      </c>
      <c r="BS59" s="80" t="str">
        <f>IF(OR($A59="",NOT(ISNUMBER($G59))),"",IF(AND($F59&lt;=BS$6,$G59&gt;=BS$5),IF(BS$5&gt;$N59,5,$K59)*10+IF(AND($F59&gt;=BS$5,$F59&lt;=BS$6),IF(AND($G59&gt;=BS$5,$G59&lt;=BS$6),5,IF($L59=1,2,1)),IF(AND($G59&gt;=BS$5,$G59&lt;=BS$6),IF($M59&gt;0,4,3),0)),IF(AND($D59&lt;=BS$6,$E59&gt;=BS$5),60,0)))</f>
        <v/>
      </c>
      <c r="BT59" s="80" t="str">
        <f>IF(OR($A59="",NOT(ISNUMBER($G59))),"",IF(AND($F59&lt;=BT$6,$G59&gt;=BT$5),IF(BT$5&gt;$N59,5,$K59)*10+IF(AND($F59&gt;=BT$5,$F59&lt;=BT$6),IF(AND($G59&gt;=BT$5,$G59&lt;=BT$6),5,IF($L59=1,2,1)),IF(AND($G59&gt;=BT$5,$G59&lt;=BT$6),IF($M59&gt;0,4,3),0)),IF(AND($D59&lt;=BT$6,$E59&gt;=BT$5),60,0)))</f>
        <v/>
      </c>
      <c r="BU59" s="80" t="str">
        <f>IF(OR($A59="",NOT(ISNUMBER($G59))),"",IF(AND($F59&lt;=BU$6,$G59&gt;=BU$5),IF(BU$5&gt;$N59,5,$K59)*10+IF(AND($F59&gt;=BU$5,$F59&lt;=BU$6),IF(AND($G59&gt;=BU$5,$G59&lt;=BU$6),5,IF($L59=1,2,1)),IF(AND($G59&gt;=BU$5,$G59&lt;=BU$6),IF($M59&gt;0,4,3),0)),IF(AND($D59&lt;=BU$6,$E59&gt;=BU$5),60,0)))</f>
        <v/>
      </c>
      <c r="BV59" s="80" t="str">
        <f>IF(OR($A59="",NOT(ISNUMBER($G59))),"",IF(AND($F59&lt;=BV$6,$G59&gt;=BV$5),IF(BV$5&gt;$N59,5,$K59)*10+IF(AND($F59&gt;=BV$5,$F59&lt;=BV$6),IF(AND($G59&gt;=BV$5,$G59&lt;=BV$6),5,IF($L59=1,2,1)),IF(AND($G59&gt;=BV$5,$G59&lt;=BV$6),IF($M59&gt;0,4,3),0)),IF(AND($D59&lt;=BV$6,$E59&gt;=BV$5),60,0)))</f>
        <v/>
      </c>
      <c r="BW59" s="80" t="str">
        <f>IF(OR($A59="",NOT(ISNUMBER($G59))),"",IF(AND($F59&lt;=BW$6,$G59&gt;=BW$5),IF(BW$5&gt;$N59,5,$K59)*10+IF(AND($F59&gt;=BW$5,$F59&lt;=BW$6),IF(AND($G59&gt;=BW$5,$G59&lt;=BW$6),5,IF($L59=1,2,1)),IF(AND($G59&gt;=BW$5,$G59&lt;=BW$6),IF($M59&gt;0,4,3),0)),IF(AND($D59&lt;=BW$6,$E59&gt;=BW$5),60,0)))</f>
        <v/>
      </c>
      <c r="BX59" s="80" t="str">
        <f>IF(OR($A59="",NOT(ISNUMBER($G59))),"",IF(AND($F59&lt;=BX$6,$G59&gt;=BX$5),IF(BX$5&gt;$N59,5,$K59)*10+IF(AND($F59&gt;=BX$5,$F59&lt;=BX$6),IF(AND($G59&gt;=BX$5,$G59&lt;=BX$6),5,IF($L59=1,2,1)),IF(AND($G59&gt;=BX$5,$G59&lt;=BX$6),IF($M59&gt;0,4,3),0)),IF(AND($D59&lt;=BX$6,$E59&gt;=BX$5),60,0)))</f>
        <v/>
      </c>
      <c r="BY59" s="80" t="str">
        <f>IF(OR($A59="",NOT(ISNUMBER($G59))),"",IF(AND($F59&lt;=BY$6,$G59&gt;=BY$5),IF(BY$5&gt;$N59,5,$K59)*10+IF(AND($F59&gt;=BY$5,$F59&lt;=BY$6),IF(AND($G59&gt;=BY$5,$G59&lt;=BY$6),5,IF($L59=1,2,1)),IF(AND($G59&gt;=BY$5,$G59&lt;=BY$6),IF($M59&gt;0,4,3),0)),IF(AND($D59&lt;=BY$6,$E59&gt;=BY$5),60,0)))</f>
        <v/>
      </c>
      <c r="BZ59" s="80" t="str">
        <f>IF(OR($A59="",NOT(ISNUMBER($G59))),"",IF(AND($F59&lt;=BZ$6,$G59&gt;=BZ$5),IF(BZ$5&gt;$N59,5,$K59)*10+IF(AND($F59&gt;=BZ$5,$F59&lt;=BZ$6),IF(AND($G59&gt;=BZ$5,$G59&lt;=BZ$6),5,IF($L59=1,2,1)),IF(AND($G59&gt;=BZ$5,$G59&lt;=BZ$6),IF($M59&gt;0,4,3),0)),IF(AND($D59&lt;=BZ$6,$E59&gt;=BZ$5),60,0)))</f>
        <v/>
      </c>
      <c r="CA59" s="80" t="str">
        <f>IF(OR($A59="",NOT(ISNUMBER($G59))),"",IF(AND($F59&lt;=CA$6,$G59&gt;=CA$5),IF(CA$5&gt;$N59,5,$K59)*10+IF(AND($F59&gt;=CA$5,$F59&lt;=CA$6),IF(AND($G59&gt;=CA$5,$G59&lt;=CA$6),5,IF($L59=1,2,1)),IF(AND($G59&gt;=CA$5,$G59&lt;=CA$6),IF($M59&gt;0,4,3),0)),IF(AND($D59&lt;=CA$6,$E59&gt;=CA$5),60,0)))</f>
        <v/>
      </c>
      <c r="CB59" s="80" t="str">
        <f>IF(OR($A59="",NOT(ISNUMBER($G59))),"",IF(AND($F59&lt;=CB$6,$G59&gt;=CB$5),IF(CB$5&gt;$N59,5,$K59)*10+IF(AND($F59&gt;=CB$5,$F59&lt;=CB$6),IF(AND($G59&gt;=CB$5,$G59&lt;=CB$6),5,IF($L59=1,2,1)),IF(AND($G59&gt;=CB$5,$G59&lt;=CB$6),IF($M59&gt;0,4,3),0)),IF(AND($D59&lt;=CB$6,$E59&gt;=CB$5),60,0)))</f>
        <v/>
      </c>
      <c r="CC59" s="80" t="str">
        <f>IF(OR($A59="",NOT(ISNUMBER($G59))),"",IF(AND($F59&lt;=CC$6,$G59&gt;=CC$5),IF(CC$5&gt;$N59,5,$K59)*10+IF(AND($F59&gt;=CC$5,$F59&lt;=CC$6),IF(AND($G59&gt;=CC$5,$G59&lt;=CC$6),5,IF($L59=1,2,1)),IF(AND($G59&gt;=CC$5,$G59&lt;=CC$6),IF($M59&gt;0,4,3),0)),IF(AND($D59&lt;=CC$6,$E59&gt;=CC$5),60,0)))</f>
        <v/>
      </c>
      <c r="CD59" s="80" t="str">
        <f>IF(OR($A59="",NOT(ISNUMBER($G59))),"",IF(AND($F59&lt;=CD$6,$G59&gt;=CD$5),IF(CD$5&gt;$N59,5,$K59)*10+IF(AND($F59&gt;=CD$5,$F59&lt;=CD$6),IF(AND($G59&gt;=CD$5,$G59&lt;=CD$6),5,IF($L59=1,2,1)),IF(AND($G59&gt;=CD$5,$G59&lt;=CD$6),IF($M59&gt;0,4,3),0)),IF(AND($D59&lt;=CD$6,$E59&gt;=CD$5),60,0)))</f>
        <v/>
      </c>
      <c r="CE59" s="80" t="str">
        <f>IF(OR($A59="",NOT(ISNUMBER($G59))),"",IF(AND($F59&lt;=CE$6,$G59&gt;=CE$5),IF(CE$5&gt;$N59,5,$K59)*10+IF(AND($F59&gt;=CE$5,$F59&lt;=CE$6),IF(AND($G59&gt;=CE$5,$G59&lt;=CE$6),5,IF($L59=1,2,1)),IF(AND($G59&gt;=CE$5,$G59&lt;=CE$6),IF($M59&gt;0,4,3),0)),IF(AND($D59&lt;=CE$6,$E59&gt;=CE$5),60,0)))</f>
        <v/>
      </c>
      <c r="CF59" s="80" t="str">
        <f>IF(OR($A59="",NOT(ISNUMBER($G59))),"",IF(AND($F59&lt;=CF$6,$G59&gt;=CF$5),IF(CF$5&gt;$N59,5,$K59)*10+IF(AND($F59&gt;=CF$5,$F59&lt;=CF$6),IF(AND($G59&gt;=CF$5,$G59&lt;=CF$6),5,IF($L59=1,2,1)),IF(AND($G59&gt;=CF$5,$G59&lt;=CF$6),IF($M59&gt;0,4,3),0)),IF(AND($D59&lt;=CF$6,$E59&gt;=CF$5),60,0)))</f>
        <v/>
      </c>
      <c r="CG59" s="80" t="str">
        <f>IF(OR($A59="",NOT(ISNUMBER($G59))),"",IF(AND($F59&lt;=CG$6,$G59&gt;=CG$5),IF(CG$5&gt;$N59,5,$K59)*10+IF(AND($F59&gt;=CG$5,$F59&lt;=CG$6),IF(AND($G59&gt;=CG$5,$G59&lt;=CG$6),5,IF($L59=1,2,1)),IF(AND($G59&gt;=CG$5,$G59&lt;=CG$6),IF($M59&gt;0,4,3),0)),IF(AND($D59&lt;=CG$6,$E59&gt;=CG$5),60,0)))</f>
        <v/>
      </c>
      <c r="CH59" s="80" t="str">
        <f>IF(OR($A59="",NOT(ISNUMBER($G59))),"",IF(AND($F59&lt;=CH$6,$G59&gt;=CH$5),IF(CH$5&gt;$N59,5,$K59)*10+IF(AND($F59&gt;=CH$5,$F59&lt;=CH$6),IF(AND($G59&gt;=CH$5,$G59&lt;=CH$6),5,IF($L59=1,2,1)),IF(AND($G59&gt;=CH$5,$G59&lt;=CH$6),IF($M59&gt;0,4,3),0)),IF(AND($D59&lt;=CH$6,$E59&gt;=CH$5),60,0)))</f>
        <v/>
      </c>
      <c r="CI59" s="80" t="str">
        <f>IF(OR($A59="",NOT(ISNUMBER($G59))),"",IF(AND($F59&lt;=CI$6,$G59&gt;=CI$5),IF(CI$5&gt;$N59,5,$K59)*10+IF(AND($F59&gt;=CI$5,$F59&lt;=CI$6),IF(AND($G59&gt;=CI$5,$G59&lt;=CI$6),5,IF($L59=1,2,1)),IF(AND($G59&gt;=CI$5,$G59&lt;=CI$6),IF($M59&gt;0,4,3),0)),IF(AND($D59&lt;=CI$6,$E59&gt;=CI$5),60,0)))</f>
        <v/>
      </c>
      <c r="CJ59" s="80" t="str">
        <f>IF(OR($A59="",NOT(ISNUMBER($G59))),"",IF(AND($F59&lt;=CJ$6,$G59&gt;=CJ$5),IF(CJ$5&gt;$N59,5,$K59)*10+IF(AND($F59&gt;=CJ$5,$F59&lt;=CJ$6),IF(AND($G59&gt;=CJ$5,$G59&lt;=CJ$6),5,IF($L59=1,2,1)),IF(AND($G59&gt;=CJ$5,$G59&lt;=CJ$6),IF($M59&gt;0,4,3),0)),IF(AND($D59&lt;=CJ$6,$E59&gt;=CJ$5),60,0)))</f>
        <v/>
      </c>
      <c r="CK59" s="80" t="str">
        <f>IF(OR($A59="",NOT(ISNUMBER($G59))),"",IF(AND($F59&lt;=CK$6,$G59&gt;=CK$5),IF(CK$5&gt;$N59,5,$K59)*10+IF(AND($F59&gt;=CK$5,$F59&lt;=CK$6),IF(AND($G59&gt;=CK$5,$G59&lt;=CK$6),5,IF($L59=1,2,1)),IF(AND($G59&gt;=CK$5,$G59&lt;=CK$6),IF($M59&gt;0,4,3),0)),IF(AND($D59&lt;=CK$6,$E59&gt;=CK$5),60,0)))</f>
        <v/>
      </c>
      <c r="CL59" s="80" t="str">
        <f>IF(OR($A59="",NOT(ISNUMBER($G59))),"",IF(AND($F59&lt;=CL$6,$G59&gt;=CL$5),IF(CL$5&gt;$N59,5,$K59)*10+IF(AND($F59&gt;=CL$5,$F59&lt;=CL$6),IF(AND($G59&gt;=CL$5,$G59&lt;=CL$6),5,IF($L59=1,2,1)),IF(AND($G59&gt;=CL$5,$G59&lt;=CL$6),IF($M59&gt;0,4,3),0)),IF(AND($D59&lt;=CL$6,$E59&gt;=CL$5),60,0)))</f>
        <v/>
      </c>
      <c r="CM59" s="80" t="str">
        <f>IF(OR($A59="",NOT(ISNUMBER($G59))),"",IF(AND($F59&lt;=CM$6,$G59&gt;=CM$5),IF(CM$5&gt;$N59,5,$K59)*10+IF(AND($F59&gt;=CM$5,$F59&lt;=CM$6),IF(AND($G59&gt;=CM$5,$G59&lt;=CM$6),5,IF($L59=1,2,1)),IF(AND($G59&gt;=CM$5,$G59&lt;=CM$6),IF($M59&gt;0,4,3),0)),IF(AND($D59&lt;=CM$6,$E59&gt;=CM$5),60,0)))</f>
        <v/>
      </c>
      <c r="CN59" s="80" t="str">
        <f>IF(OR($A59="",NOT(ISNUMBER($G59))),"",IF(AND($F59&lt;=CN$6,$G59&gt;=CN$5),IF(CN$5&gt;$N59,5,$K59)*10+IF(AND($F59&gt;=CN$5,$F59&lt;=CN$6),IF(AND($G59&gt;=CN$5,$G59&lt;=CN$6),5,IF($L59=1,2,1)),IF(AND($G59&gt;=CN$5,$G59&lt;=CN$6),IF($M59&gt;0,4,3),0)),IF(AND($D59&lt;=CN$6,$E59&gt;=CN$5),60,0)))</f>
        <v/>
      </c>
      <c r="CO59" s="80" t="str">
        <f>IF(OR($A59="",NOT(ISNUMBER($G59))),"",IF(AND($F59&lt;=CO$6,$G59&gt;=CO$5),IF(CO$5&gt;$N59,5,$K59)*10+IF(AND($F59&gt;=CO$5,$F59&lt;=CO$6),IF(AND($G59&gt;=CO$5,$G59&lt;=CO$6),5,IF($L59=1,2,1)),IF(AND($G59&gt;=CO$5,$G59&lt;=CO$6),IF($M59&gt;0,4,3),0)),IF(AND($D59&lt;=CO$6,$E59&gt;=CO$5),60,0)))</f>
        <v/>
      </c>
      <c r="CP59" s="80" t="str">
        <f>IF(OR($A59="",NOT(ISNUMBER($G59))),"",IF(AND($F59&lt;=CP$6,$G59&gt;=CP$5),IF(CP$5&gt;$N59,5,$K59)*10+IF(AND($F59&gt;=CP$5,$F59&lt;=CP$6),IF(AND($G59&gt;=CP$5,$G59&lt;=CP$6),5,IF($L59=1,2,1)),IF(AND($G59&gt;=CP$5,$G59&lt;=CP$6),IF($M59&gt;0,4,3),0)),IF(AND($D59&lt;=CP$6,$E59&gt;=CP$5),60,0)))</f>
        <v/>
      </c>
      <c r="CQ59" s="80" t="str">
        <f>IF(OR($A59="",NOT(ISNUMBER($G59))),"",IF(AND($F59&lt;=CQ$6,$G59&gt;=CQ$5),IF(CQ$5&gt;$N59,5,$K59)*10+IF(AND($F59&gt;=CQ$5,$F59&lt;=CQ$6),IF(AND($G59&gt;=CQ$5,$G59&lt;=CQ$6),5,IF($L59=1,2,1)),IF(AND($G59&gt;=CQ$5,$G59&lt;=CQ$6),IF($M59&gt;0,4,3),0)),IF(AND($D59&lt;=CQ$6,$E59&gt;=CQ$5),60,0)))</f>
        <v/>
      </c>
      <c r="CR59" s="80" t="str">
        <f>IF(OR($A59="",NOT(ISNUMBER($G59))),"",IF(AND($F59&lt;=CR$6,$G59&gt;=CR$5),IF(CR$5&gt;$N59,5,$K59)*10+IF(AND($F59&gt;=CR$5,$F59&lt;=CR$6),IF(AND($G59&gt;=CR$5,$G59&lt;=CR$6),5,IF($L59=1,2,1)),IF(AND($G59&gt;=CR$5,$G59&lt;=CR$6),IF($M59&gt;0,4,3),0)),IF(AND($D59&lt;=CR$6,$E59&gt;=CR$5),60,0)))</f>
        <v/>
      </c>
      <c r="CS59" s="80" t="str">
        <f>IF(OR($A59="",NOT(ISNUMBER($G59))),"",IF(AND($F59&lt;=CS$6,$G59&gt;=CS$5),IF(CS$5&gt;$N59,5,$K59)*10+IF(AND($F59&gt;=CS$5,$F59&lt;=CS$6),IF(AND($G59&gt;=CS$5,$G59&lt;=CS$6),5,IF($L59=1,2,1)),IF(AND($G59&gt;=CS$5,$G59&lt;=CS$6),IF($M59&gt;0,4,3),0)),IF(AND($D59&lt;=CS$6,$E59&gt;=CS$5),60,0)))</f>
        <v/>
      </c>
      <c r="CT59" s="80" t="str">
        <f>IF(OR($A59="",NOT(ISNUMBER($G59))),"",IF(AND($F59&lt;=CT$6,$G59&gt;=CT$5),IF(CT$5&gt;$N59,5,$K59)*10+IF(AND($F59&gt;=CT$5,$F59&lt;=CT$6),IF(AND($G59&gt;=CT$5,$G59&lt;=CT$6),5,IF($L59=1,2,1)),IF(AND($G59&gt;=CT$5,$G59&lt;=CT$6),IF($M59&gt;0,4,3),0)),IF(AND($D59&lt;=CT$6,$E59&gt;=CT$5),60,0)))</f>
        <v/>
      </c>
      <c r="CU59" s="80" t="str">
        <f>IF(OR($A59="",NOT(ISNUMBER($G59))),"",IF(AND($F59&lt;=CU$6,$G59&gt;=CU$5),IF(CU$5&gt;$N59,5,$K59)*10+IF(AND($F59&gt;=CU$5,$F59&lt;=CU$6),IF(AND($G59&gt;=CU$5,$G59&lt;=CU$6),5,IF($L59=1,2,1)),IF(AND($G59&gt;=CU$5,$G59&lt;=CU$6),IF($M59&gt;0,4,3),0)),IF(AND($D59&lt;=CU$6,$E59&gt;=CU$5),60,0)))</f>
        <v/>
      </c>
      <c r="CV59" s="80" t="str">
        <f>IF(OR($A59="",NOT(ISNUMBER($G59))),"",IF(AND($F59&lt;=CV$6,$G59&gt;=CV$5),IF(CV$5&gt;$N59,5,$K59)*10+IF(AND($F59&gt;=CV$5,$F59&lt;=CV$6),IF(AND($G59&gt;=CV$5,$G59&lt;=CV$6),5,IF($L59=1,2,1)),IF(AND($G59&gt;=CV$5,$G59&lt;=CV$6),IF($M59&gt;0,4,3),0)),IF(AND($D59&lt;=CV$6,$E59&gt;=CV$5),60,0)))</f>
        <v/>
      </c>
      <c r="CW59" s="80" t="str">
        <f>IF(OR($A59="",NOT(ISNUMBER($G59))),"",IF(AND($F59&lt;=CW$6,$G59&gt;=CW$5),IF(CW$5&gt;$N59,5,$K59)*10+IF(AND($F59&gt;=CW$5,$F59&lt;=CW$6),IF(AND($G59&gt;=CW$5,$G59&lt;=CW$6),5,IF($L59=1,2,1)),IF(AND($G59&gt;=CW$5,$G59&lt;=CW$6),IF($M59&gt;0,4,3),0)),IF(AND($D59&lt;=CW$6,$E59&gt;=CW$5),60,0)))</f>
        <v/>
      </c>
      <c r="CX59" s="80" t="str">
        <f>IF(OR($A59="",NOT(ISNUMBER($G59))),"",IF(AND($F59&lt;=CX$6,$G59&gt;=CX$5),IF(CX$5&gt;$N59,5,$K59)*10+IF(AND($F59&gt;=CX$5,$F59&lt;=CX$6),IF(AND($G59&gt;=CX$5,$G59&lt;=CX$6),5,IF($L59=1,2,1)),IF(AND($G59&gt;=CX$5,$G59&lt;=CX$6),IF($M59&gt;0,4,3),0)),IF(AND($D59&lt;=CX$6,$E59&gt;=CX$5),60,0)))</f>
        <v/>
      </c>
      <c r="CY59" s="80" t="str">
        <f>IF(OR($A59="",NOT(ISNUMBER($G59))),"",IF(AND($F59&lt;=CY$6,$G59&gt;=CY$5),IF(CY$5&gt;$N59,5,$K59)*10+IF(AND($F59&gt;=CY$5,$F59&lt;=CY$6),IF(AND($G59&gt;=CY$5,$G59&lt;=CY$6),5,IF($L59=1,2,1)),IF(AND($G59&gt;=CY$5,$G59&lt;=CY$6),IF($M59&gt;0,4,3),0)),IF(AND($D59&lt;=CY$6,$E59&gt;=CY$5),60,0)))</f>
        <v/>
      </c>
      <c r="CZ59" s="80" t="str">
        <f>IF(OR($A59="",NOT(ISNUMBER($G59))),"",IF(AND($F59&lt;=CZ$6,$G59&gt;=CZ$5),IF(CZ$5&gt;$N59,5,$K59)*10+IF(AND($F59&gt;=CZ$5,$F59&lt;=CZ$6),IF(AND($G59&gt;=CZ$5,$G59&lt;=CZ$6),5,IF($L59=1,2,1)),IF(AND($G59&gt;=CZ$5,$G59&lt;=CZ$6),IF($M59&gt;0,4,3),0)),IF(AND($D59&lt;=CZ$6,$E59&gt;=CZ$5),60,0)))</f>
        <v/>
      </c>
      <c r="DA59" s="80" t="str">
        <f>IF(OR($A59="",NOT(ISNUMBER($G59))),"",IF(AND($F59&lt;=DA$6,$G59&gt;=DA$5),IF(DA$5&gt;$N59,5,$K59)*10+IF(AND($F59&gt;=DA$5,$F59&lt;=DA$6),IF(AND($G59&gt;=DA$5,$G59&lt;=DA$6),5,IF($L59=1,2,1)),IF(AND($G59&gt;=DA$5,$G59&lt;=DA$6),IF($M59&gt;0,4,3),0)),IF(AND($D59&lt;=DA$6,$E59&gt;=DA$5),60,0)))</f>
        <v/>
      </c>
      <c r="DB59" s="80" t="str">
        <f>IF(OR($A59="",NOT(ISNUMBER($G59))),"",IF(AND($F59&lt;=DB$6,$G59&gt;=DB$5),IF(DB$5&gt;$N59,5,$K59)*10+IF(AND($F59&gt;=DB$5,$F59&lt;=DB$6),IF(AND($G59&gt;=DB$5,$G59&lt;=DB$6),5,IF($L59=1,2,1)),IF(AND($G59&gt;=DB$5,$G59&lt;=DB$6),IF($M59&gt;0,4,3),0)),IF(AND($D59&lt;=DB$6,$E59&gt;=DB$5),60,0)))</f>
        <v/>
      </c>
      <c r="DC59" s="80" t="str">
        <f>IF(OR($A59="",NOT(ISNUMBER($G59))),"",IF(AND($F59&lt;=DC$6,$G59&gt;=DC$5),IF(DC$5&gt;$N59,5,$K59)*10+IF(AND($F59&gt;=DC$5,$F59&lt;=DC$6),IF(AND($G59&gt;=DC$5,$G59&lt;=DC$6),5,IF($L59=1,2,1)),IF(AND($G59&gt;=DC$5,$G59&lt;=DC$6),IF($M59&gt;0,4,3),0)),IF(AND($D59&lt;=DC$6,$E59&gt;=DC$5),60,0)))</f>
        <v/>
      </c>
      <c r="DD59" s="80" t="str">
        <f>IF(OR($A59="",NOT(ISNUMBER($G59))),"",IF(AND($F59&lt;=DD$6,$G59&gt;=DD$5),IF(DD$5&gt;$N59,5,$K59)*10+IF(AND($F59&gt;=DD$5,$F59&lt;=DD$6),IF(AND($G59&gt;=DD$5,$G59&lt;=DD$6),5,IF($L59=1,2,1)),IF(AND($G59&gt;=DD$5,$G59&lt;=DD$6),IF($M59&gt;0,4,3),0)),IF(AND($D59&lt;=DD$6,$E59&gt;=DD$5),60,0)))</f>
        <v/>
      </c>
      <c r="DE59" s="80" t="str">
        <f>IF(OR($A59="",NOT(ISNUMBER($G59))),"",IF(AND($F59&lt;=DE$6,$G59&gt;=DE$5),IF(DE$5&gt;$N59,5,$K59)*10+IF(AND($F59&gt;=DE$5,$F59&lt;=DE$6),IF(AND($G59&gt;=DE$5,$G59&lt;=DE$6),5,IF($L59=1,2,1)),IF(AND($G59&gt;=DE$5,$G59&lt;=DE$6),IF($M59&gt;0,4,3),0)),IF(AND($D59&lt;=DE$6,$E59&gt;=DE$5),60,0)))</f>
        <v/>
      </c>
      <c r="DF59" s="80" t="str">
        <f>IF(OR($A59="",NOT(ISNUMBER($G59))),"",IF(AND($F59&lt;=DF$6,$G59&gt;=DF$5),IF(DF$5&gt;$N59,5,$K59)*10+IF(AND($F59&gt;=DF$5,$F59&lt;=DF$6),IF(AND($G59&gt;=DF$5,$G59&lt;=DF$6),5,IF($L59=1,2,1)),IF(AND($G59&gt;=DF$5,$G59&lt;=DF$6),IF($M59&gt;0,4,3),0)),IF(AND($D59&lt;=DF$6,$E59&gt;=DF$5),60,0)))</f>
        <v/>
      </c>
      <c r="DG59" s="80" t="str">
        <f>IF(OR($A59="",NOT(ISNUMBER($G59))),"",IF(AND($F59&lt;=DG$6,$G59&gt;=DG$5),IF(DG$5&gt;$N59,5,$K59)*10+IF(AND($F59&gt;=DG$5,$F59&lt;=DG$6),IF(AND($G59&gt;=DG$5,$G59&lt;=DG$6),5,IF($L59=1,2,1)),IF(AND($G59&gt;=DG$5,$G59&lt;=DG$6),IF($M59&gt;0,4,3),0)),IF(AND($D59&lt;=DG$6,$E59&gt;=DG$5),60,0)))</f>
        <v/>
      </c>
      <c r="DH59" s="80" t="str">
        <f>IF(OR($A59="",NOT(ISNUMBER($G59))),"",IF(AND($F59&lt;=DH$6,$G59&gt;=DH$5),IF(DH$5&gt;$N59,5,$K59)*10+IF(AND($F59&gt;=DH$5,$F59&lt;=DH$6),IF(AND($G59&gt;=DH$5,$G59&lt;=DH$6),5,IF($L59=1,2,1)),IF(AND($G59&gt;=DH$5,$G59&lt;=DH$6),IF($M59&gt;0,4,3),0)),IF(AND($D59&lt;=DH$6,$E59&gt;=DH$5),60,0)))</f>
        <v/>
      </c>
      <c r="DI59" s="80" t="str">
        <f>IF(OR($A59="",NOT(ISNUMBER($G59))),"",IF(AND($F59&lt;=DI$6,$G59&gt;=DI$5),IF(DI$5&gt;$N59,5,$K59)*10+IF(AND($F59&gt;=DI$5,$F59&lt;=DI$6),IF(AND($G59&gt;=DI$5,$G59&lt;=DI$6),5,IF($L59=1,2,1)),IF(AND($G59&gt;=DI$5,$G59&lt;=DI$6),IF($M59&gt;0,4,3),0)),IF(AND($D59&lt;=DI$6,$E59&gt;=DI$5),60,0)))</f>
        <v/>
      </c>
      <c r="DJ59" s="80" t="str">
        <f>IF(OR($A59="",NOT(ISNUMBER($G59))),"",IF(AND($F59&lt;=DJ$6,$G59&gt;=DJ$5),IF(DJ$5&gt;$N59,5,$K59)*10+IF(AND($F59&gt;=DJ$5,$F59&lt;=DJ$6),IF(AND($G59&gt;=DJ$5,$G59&lt;=DJ$6),5,IF($L59=1,2,1)),IF(AND($G59&gt;=DJ$5,$G59&lt;=DJ$6),IF($M59&gt;0,4,3),0)),IF(AND($D59&lt;=DJ$6,$E59&gt;=DJ$5),60,0)))</f>
        <v/>
      </c>
      <c r="DK59" s="80" t="str">
        <f>IF(OR($A59="",NOT(ISNUMBER($G59))),"",IF(AND($F59&lt;=DK$6,$G59&gt;=DK$5),IF(DK$5&gt;$N59,5,$K59)*10+IF(AND($F59&gt;=DK$5,$F59&lt;=DK$6),IF(AND($G59&gt;=DK$5,$G59&lt;=DK$6),5,IF($L59=1,2,1)),IF(AND($G59&gt;=DK$5,$G59&lt;=DK$6),IF($M59&gt;0,4,3),0)),IF(AND($D59&lt;=DK$6,$E59&gt;=DK$5),60,0)))</f>
        <v/>
      </c>
      <c r="DL59" s="80" t="str">
        <f>IF(OR($A59="",NOT(ISNUMBER($G59))),"",IF(AND($F59&lt;=DL$6,$G59&gt;=DL$5),IF(DL$5&gt;$N59,5,$K59)*10+IF(AND($F59&gt;=DL$5,$F59&lt;=DL$6),IF(AND($G59&gt;=DL$5,$G59&lt;=DL$6),5,IF($L59=1,2,1)),IF(AND($G59&gt;=DL$5,$G59&lt;=DL$6),IF($M59&gt;0,4,3),0)),IF(AND($D59&lt;=DL$6,$E59&gt;=DL$5),60,0)))</f>
        <v/>
      </c>
      <c r="DM59" s="80" t="str">
        <f>IF(OR($A59="",NOT(ISNUMBER($G59))),"",IF(AND($F59&lt;=DM$6,$G59&gt;=DM$5),IF(DM$5&gt;$N59,5,$K59)*10+IF(AND($F59&gt;=DM$5,$F59&lt;=DM$6),IF(AND($G59&gt;=DM$5,$G59&lt;=DM$6),5,IF($L59=1,2,1)),IF(AND($G59&gt;=DM$5,$G59&lt;=DM$6),IF($M59&gt;0,4,3),0)),IF(AND($D59&lt;=DM$6,$E59&gt;=DM$5),60,0)))</f>
        <v/>
      </c>
      <c r="DN59" s="80" t="str">
        <f>IF(OR($A59="",NOT(ISNUMBER($G59))),"",IF(AND($F59&lt;=DN$6,$G59&gt;=DN$5),IF(DN$5&gt;$N59,5,$K59)*10+IF(AND($F59&gt;=DN$5,$F59&lt;=DN$6),IF(AND($G59&gt;=DN$5,$G59&lt;=DN$6),5,IF($L59=1,2,1)),IF(AND($G59&gt;=DN$5,$G59&lt;=DN$6),IF($M59&gt;0,4,3),0)),IF(AND($D59&lt;=DN$6,$E59&gt;=DN$5),60,0)))</f>
        <v/>
      </c>
      <c r="DO59" s="80" t="str">
        <f>IF(OR($A59="",NOT(ISNUMBER($G59))),"",IF(AND($F59&lt;=DO$6,$G59&gt;=DO$5),IF(DO$5&gt;$N59,5,$K59)*10+IF(AND($F59&gt;=DO$5,$F59&lt;=DO$6),IF(AND($G59&gt;=DO$5,$G59&lt;=DO$6),5,IF($L59=1,2,1)),IF(AND($G59&gt;=DO$5,$G59&lt;=DO$6),IF($M59&gt;0,4,3),0)),IF(AND($D59&lt;=DO$6,$E59&gt;=DO$5),60,0)))</f>
        <v/>
      </c>
      <c r="DP59" s="80" t="str">
        <f>IF(OR($A59="",NOT(ISNUMBER($G59))),"",IF(AND($F59&lt;=DP$6,$G59&gt;=DP$5),IF(DP$5&gt;$N59,5,$K59)*10+IF(AND($F59&gt;=DP$5,$F59&lt;=DP$6),IF(AND($G59&gt;=DP$5,$G59&lt;=DP$6),5,IF($L59=1,2,1)),IF(AND($G59&gt;=DP$5,$G59&lt;=DP$6),IF($M59&gt;0,4,3),0)),IF(AND($D59&lt;=DP$6,$E59&gt;=DP$5),60,0)))</f>
        <v/>
      </c>
      <c r="DQ59" s="80" t="str">
        <f>IF(OR($A59="",NOT(ISNUMBER($G59))),"",IF(AND($F59&lt;=DQ$6,$G59&gt;=DQ$5),IF(DQ$5&gt;$N59,5,$K59)*10+IF(AND($F59&gt;=DQ$5,$F59&lt;=DQ$6),IF(AND($G59&gt;=DQ$5,$G59&lt;=DQ$6),5,IF($L59=1,2,1)),IF(AND($G59&gt;=DQ$5,$G59&lt;=DQ$6),IF($M59&gt;0,4,3),0)),IF(AND($D59&lt;=DQ$6,$E59&gt;=DQ$5),60,0)))</f>
        <v/>
      </c>
      <c r="DR59" s="80" t="str">
        <f>IF(OR($A59="",NOT(ISNUMBER($G59))),"",IF(AND($F59&lt;=DR$6,$G59&gt;=DR$5),IF(DR$5&gt;$N59,5,$K59)*10+IF(AND($F59&gt;=DR$5,$F59&lt;=DR$6),IF(AND($G59&gt;=DR$5,$G59&lt;=DR$6),5,IF($L59=1,2,1)),IF(AND($G59&gt;=DR$5,$G59&lt;=DR$6),IF($M59&gt;0,4,3),0)),IF(AND($D59&lt;=DR$6,$E59&gt;=DR$5),60,0)))</f>
        <v/>
      </c>
      <c r="DS59" s="80" t="str">
        <f>IF(OR($A59="",NOT(ISNUMBER($G59))),"",IF(AND($F59&lt;=DS$6,$G59&gt;=DS$5),IF(DS$5&gt;$N59,5,$K59)*10+IF(AND($F59&gt;=DS$5,$F59&lt;=DS$6),IF(AND($G59&gt;=DS$5,$G59&lt;=DS$6),5,IF($L59=1,2,1)),IF(AND($G59&gt;=DS$5,$G59&lt;=DS$6),IF($M59&gt;0,4,3),0)),IF(AND($D59&lt;=DS$6,$E59&gt;=DS$5),60,0)))</f>
        <v/>
      </c>
      <c r="DT59" s="80" t="str">
        <f>IF(OR($A59="",NOT(ISNUMBER($G59))),"",IF(AND($F59&lt;=DT$6,$G59&gt;=DT$5),IF(DT$5&gt;$N59,5,$K59)*10+IF(AND($F59&gt;=DT$5,$F59&lt;=DT$6),IF(AND($G59&gt;=DT$5,$G59&lt;=DT$6),5,IF($L59=1,2,1)),IF(AND($G59&gt;=DT$5,$G59&lt;=DT$6),IF($M59&gt;0,4,3),0)),IF(AND($D59&lt;=DT$6,$E59&gt;=DT$5),60,0)))</f>
        <v/>
      </c>
      <c r="DU59" s="80" t="str">
        <f>IF(OR($A59="",NOT(ISNUMBER($G59))),"",IF(AND($F59&lt;=DU$6,$G59&gt;=DU$5),IF(DU$5&gt;$N59,5,$K59)*10+IF(AND($F59&gt;=DU$5,$F59&lt;=DU$6),IF(AND($G59&gt;=DU$5,$G59&lt;=DU$6),5,IF($L59=1,2,1)),IF(AND($G59&gt;=DU$5,$G59&lt;=DU$6),IF($M59&gt;0,4,3),0)),IF(AND($D59&lt;=DU$6,$E59&gt;=DU$5),60,0)))</f>
        <v/>
      </c>
      <c r="DV59" s="80" t="str">
        <f>IF(OR($A59="",NOT(ISNUMBER($G59))),"",IF(AND($F59&lt;=DV$6,$G59&gt;=DV$5),IF(DV$5&gt;$N59,5,$K59)*10+IF(AND($F59&gt;=DV$5,$F59&lt;=DV$6),IF(AND($G59&gt;=DV$5,$G59&lt;=DV$6),5,IF($L59=1,2,1)),IF(AND($G59&gt;=DV$5,$G59&lt;=DV$6),IF($M59&gt;0,4,3),0)),IF(AND($D59&lt;=DV$6,$E59&gt;=DV$5),60,0)))</f>
        <v/>
      </c>
      <c r="DW59" s="80" t="str">
        <f>IF(OR($A59="",NOT(ISNUMBER($G59))),"",IF(AND($F59&lt;=DW$6,$G59&gt;=DW$5),IF(DW$5&gt;$N59,5,$K59)*10+IF(AND($F59&gt;=DW$5,$F59&lt;=DW$6),IF(AND($G59&gt;=DW$5,$G59&lt;=DW$6),5,IF($L59=1,2,1)),IF(AND($G59&gt;=DW$5,$G59&lt;=DW$6),IF($M59&gt;0,4,3),0)),IF(AND($D59&lt;=DW$6,$E59&gt;=DW$5),60,0)))</f>
        <v/>
      </c>
      <c r="DX59" s="80" t="str">
        <f>IF(OR($A59="",NOT(ISNUMBER($G59))),"",IF(AND($F59&lt;=DX$6,$G59&gt;=DX$5),IF(DX$5&gt;$N59,5,$K59)*10+IF(AND($F59&gt;=DX$5,$F59&lt;=DX$6),IF(AND($G59&gt;=DX$5,$G59&lt;=DX$6),5,IF($L59=1,2,1)),IF(AND($G59&gt;=DX$5,$G59&lt;=DX$6),IF($M59&gt;0,4,3),0)),IF(AND($D59&lt;=DX$6,$E59&gt;=DX$5),60,0)))</f>
        <v/>
      </c>
      <c r="DY59" s="80" t="str">
        <f>IF(OR($A59="",NOT(ISNUMBER($G59))),"",IF(AND($F59&lt;=DY$6,$G59&gt;=DY$5),IF(DY$5&gt;$N59,5,$K59)*10+IF(AND($F59&gt;=DY$5,$F59&lt;=DY$6),IF(AND($G59&gt;=DY$5,$G59&lt;=DY$6),5,IF($L59=1,2,1)),IF(AND($G59&gt;=DY$5,$G59&lt;=DY$6),IF($M59&gt;0,4,3),0)),IF(AND($D59&lt;=DY$6,$E59&gt;=DY$5),60,0)))</f>
        <v/>
      </c>
      <c r="DZ59" s="80" t="str">
        <f>IF(OR($A59="",NOT(ISNUMBER($G59))),"",IF(AND($F59&lt;=DZ$6,$G59&gt;=DZ$5),IF(DZ$5&gt;$N59,5,$K59)*10+IF(AND($F59&gt;=DZ$5,$F59&lt;=DZ$6),IF(AND($G59&gt;=DZ$5,$G59&lt;=DZ$6),5,IF($L59=1,2,1)),IF(AND($G59&gt;=DZ$5,$G59&lt;=DZ$6),IF($M59&gt;0,4,3),0)),IF(AND($D59&lt;=DZ$6,$E59&gt;=DZ$5),60,0)))</f>
        <v/>
      </c>
      <c r="EA59" s="80" t="str">
        <f>IF(OR($A59="",NOT(ISNUMBER($G59))),"",IF(AND($F59&lt;=EA$6,$G59&gt;=EA$5),IF(EA$5&gt;$N59,5,$K59)*10+IF(AND($F59&gt;=EA$5,$F59&lt;=EA$6),IF(AND($G59&gt;=EA$5,$G59&lt;=EA$6),5,IF($L59=1,2,1)),IF(AND($G59&gt;=EA$5,$G59&lt;=EA$6),IF($M59&gt;0,4,3),0)),IF(AND($D59&lt;=EA$6,$E59&gt;=EA$5),60,0)))</f>
        <v/>
      </c>
      <c r="EB59" s="80" t="str">
        <f>IF(OR($A59="",NOT(ISNUMBER($G59))),"",IF(AND($F59&lt;=EB$6,$G59&gt;=EB$5),IF(EB$5&gt;$N59,5,$K59)*10+IF(AND($F59&gt;=EB$5,$F59&lt;=EB$6),IF(AND($G59&gt;=EB$5,$G59&lt;=EB$6),5,IF($L59=1,2,1)),IF(AND($G59&gt;=EB$5,$G59&lt;=EB$6),IF($M59&gt;0,4,3),0)),IF(AND($D59&lt;=EB$6,$E59&gt;=EB$5),60,0)))</f>
        <v/>
      </c>
      <c r="EC59" s="80" t="str">
        <f>IF(OR($A59="",NOT(ISNUMBER($G59))),"",IF(AND($F59&lt;=EC$6,$G59&gt;=EC$5),IF(EC$5&gt;$N59,5,$K59)*10+IF(AND($F59&gt;=EC$5,$F59&lt;=EC$6),IF(AND($G59&gt;=EC$5,$G59&lt;=EC$6),5,IF($L59=1,2,1)),IF(AND($G59&gt;=EC$5,$G59&lt;=EC$6),IF($M59&gt;0,4,3),0)),IF(AND($D59&lt;=EC$6,$E59&gt;=EC$5),60,0)))</f>
        <v/>
      </c>
      <c r="ED59" s="80" t="str">
        <f>IF(OR($A59="",NOT(ISNUMBER($G59))),"",IF(AND($F59&lt;=ED$6,$G59&gt;=ED$5),IF(ED$5&gt;$N59,5,$K59)*10+IF(AND($F59&gt;=ED$5,$F59&lt;=ED$6),IF(AND($G59&gt;=ED$5,$G59&lt;=ED$6),5,IF($L59=1,2,1)),IF(AND($G59&gt;=ED$5,$G59&lt;=ED$6),IF($M59&gt;0,4,3),0)),IF(AND($D59&lt;=ED$6,$E59&gt;=ED$5),60,0)))</f>
        <v/>
      </c>
    </row>
    <row r="60" ht="18" customHeight="1">
      <c r="A60" s="52" t="str">
        <f>IF(Tasks!$B60="","",Tasks!$A60)</f>
        <v/>
      </c>
      <c r="B60" s="78" t="str">
        <f>IF(Tasks!$B60="","",Tasks!$B60)</f>
        <v/>
      </c>
      <c r="C60" s="25" t="str">
        <f>IF($B60="","",IF(AND(Tasks!$D60="",Tasks!$G60=""),"-",IF(Tasks!$D60="","",Tasks!$D60&amp;IF(OR(Tasks!$E60="",Tasks!$E60="FS"),IF(N(Tasks!$F60)=0,"","FS"),Tasks!$E60)&amp;IF(N(Tasks!$F60)=0,"",IF(Tasks!$F60&gt;0,"+","")&amp;Tasks!$F60))&amp;IF(AND(Tasks!$D60&lt;&gt;"",Tasks!$G60&lt;&gt;""),", ","")&amp;IF(Tasks!$G60="","",Tasks!$G60&amp;IF(OR(Tasks!$H60="",Tasks!$H60="FS"),IF(N(Tasks!$I60)=0,"","FS"),Tasks!$H60)&amp;IF(N(Tasks!$I60)=0,"",IF(Tasks!$I60&gt;0,"+","")&amp;Tasks!$I60))))</f>
        <v/>
      </c>
      <c r="D60" s="51" t="str">
        <f>IF(OR($B60="",Tasks!$Q60=""),"",Tasks!$Q60)</f>
        <v/>
      </c>
      <c r="E60" s="51" t="str">
        <f>IF(OR($B60="",Tasks!$R60=""),"",Tasks!$R60)</f>
        <v/>
      </c>
      <c r="F60" s="51" t="str">
        <f>IF(OR($B60="",Tasks!$S60=""),"",Tasks!$S60)</f>
        <v/>
      </c>
      <c r="G60" s="51" t="str">
        <f>IF(OR($B60="",Tasks!$T60=""),"",Tasks!$T60)</f>
        <v/>
      </c>
      <c r="H60" s="52" t="str">
        <f>IF($B60="","",Tasks!$AE60)</f>
        <v/>
      </c>
      <c r="I60" s="79" t="str">
        <f>IF($B60="","",Tasks!$AF60)</f>
        <v/>
      </c>
      <c r="J60" s="53" t="str">
        <f>IF(OR($B60="",Tasks!$V60=""),"",Tasks!$V60)</f>
        <v/>
      </c>
      <c r="K60" s="52" t="str">
        <f>IF($B60="","",Tasks!$AA60)</f>
        <v/>
      </c>
      <c r="L60" s="52" t="str">
        <f>IF($B60="","",Tasks!$AB60)</f>
        <v/>
      </c>
      <c r="M60" s="52" t="str">
        <f>IF($B60="","",Tasks!$Z60)</f>
        <v/>
      </c>
      <c r="N60" s="52" t="str">
        <f>IF(OR($B60="",Tasks!$AG60=""),"",Tasks!$AG60)</f>
        <v/>
      </c>
      <c r="O60" s="80" t="str">
        <f>IF(OR($A60="",NOT(ISNUMBER($G60))),"",IF(AND($F60&lt;=O$6,$G60&gt;=O$5),IF(O$5&gt;$N60,5,$K60)*10+IF(AND($F60&gt;=O$5,$F60&lt;=O$6),IF(AND($G60&gt;=O$5,$G60&lt;=O$6),5,IF($L60=1,2,1)),IF(AND($G60&gt;=O$5,$G60&lt;=O$6),IF($M60&gt;0,4,3),0)),IF(AND($D60&lt;=O$6,$E60&gt;=O$5),60,0)))</f>
        <v/>
      </c>
      <c r="P60" s="80" t="str">
        <f>IF(OR($A60="",NOT(ISNUMBER($G60))),"",IF(AND($F60&lt;=P$6,$G60&gt;=P$5),IF(P$5&gt;$N60,5,$K60)*10+IF(AND($F60&gt;=P$5,$F60&lt;=P$6),IF(AND($G60&gt;=P$5,$G60&lt;=P$6),5,IF($L60=1,2,1)),IF(AND($G60&gt;=P$5,$G60&lt;=P$6),IF($M60&gt;0,4,3),0)),IF(AND($D60&lt;=P$6,$E60&gt;=P$5),60,0)))</f>
        <v/>
      </c>
      <c r="Q60" s="80" t="str">
        <f>IF(OR($A60="",NOT(ISNUMBER($G60))),"",IF(AND($F60&lt;=Q$6,$G60&gt;=Q$5),IF(Q$5&gt;$N60,5,$K60)*10+IF(AND($F60&gt;=Q$5,$F60&lt;=Q$6),IF(AND($G60&gt;=Q$5,$G60&lt;=Q$6),5,IF($L60=1,2,1)),IF(AND($G60&gt;=Q$5,$G60&lt;=Q$6),IF($M60&gt;0,4,3),0)),IF(AND($D60&lt;=Q$6,$E60&gt;=Q$5),60,0)))</f>
        <v/>
      </c>
      <c r="R60" s="80" t="str">
        <f>IF(OR($A60="",NOT(ISNUMBER($G60))),"",IF(AND($F60&lt;=R$6,$G60&gt;=R$5),IF(R$5&gt;$N60,5,$K60)*10+IF(AND($F60&gt;=R$5,$F60&lt;=R$6),IF(AND($G60&gt;=R$5,$G60&lt;=R$6),5,IF($L60=1,2,1)),IF(AND($G60&gt;=R$5,$G60&lt;=R$6),IF($M60&gt;0,4,3),0)),IF(AND($D60&lt;=R$6,$E60&gt;=R$5),60,0)))</f>
        <v/>
      </c>
      <c r="S60" s="80" t="str">
        <f>IF(OR($A60="",NOT(ISNUMBER($G60))),"",IF(AND($F60&lt;=S$6,$G60&gt;=S$5),IF(S$5&gt;$N60,5,$K60)*10+IF(AND($F60&gt;=S$5,$F60&lt;=S$6),IF(AND($G60&gt;=S$5,$G60&lt;=S$6),5,IF($L60=1,2,1)),IF(AND($G60&gt;=S$5,$G60&lt;=S$6),IF($M60&gt;0,4,3),0)),IF(AND($D60&lt;=S$6,$E60&gt;=S$5),60,0)))</f>
        <v/>
      </c>
      <c r="T60" s="80" t="str">
        <f>IF(OR($A60="",NOT(ISNUMBER($G60))),"",IF(AND($F60&lt;=T$6,$G60&gt;=T$5),IF(T$5&gt;$N60,5,$K60)*10+IF(AND($F60&gt;=T$5,$F60&lt;=T$6),IF(AND($G60&gt;=T$5,$G60&lt;=T$6),5,IF($L60=1,2,1)),IF(AND($G60&gt;=T$5,$G60&lt;=T$6),IF($M60&gt;0,4,3),0)),IF(AND($D60&lt;=T$6,$E60&gt;=T$5),60,0)))</f>
        <v/>
      </c>
      <c r="U60" s="80" t="str">
        <f>IF(OR($A60="",NOT(ISNUMBER($G60))),"",IF(AND($F60&lt;=U$6,$G60&gt;=U$5),IF(U$5&gt;$N60,5,$K60)*10+IF(AND($F60&gt;=U$5,$F60&lt;=U$6),IF(AND($G60&gt;=U$5,$G60&lt;=U$6),5,IF($L60=1,2,1)),IF(AND($G60&gt;=U$5,$G60&lt;=U$6),IF($M60&gt;0,4,3),0)),IF(AND($D60&lt;=U$6,$E60&gt;=U$5),60,0)))</f>
        <v/>
      </c>
      <c r="V60" s="80" t="str">
        <f>IF(OR($A60="",NOT(ISNUMBER($G60))),"",IF(AND($F60&lt;=V$6,$G60&gt;=V$5),IF(V$5&gt;$N60,5,$K60)*10+IF(AND($F60&gt;=V$5,$F60&lt;=V$6),IF(AND($G60&gt;=V$5,$G60&lt;=V$6),5,IF($L60=1,2,1)),IF(AND($G60&gt;=V$5,$G60&lt;=V$6),IF($M60&gt;0,4,3),0)),IF(AND($D60&lt;=V$6,$E60&gt;=V$5),60,0)))</f>
        <v/>
      </c>
      <c r="W60" s="80" t="str">
        <f>IF(OR($A60="",NOT(ISNUMBER($G60))),"",IF(AND($F60&lt;=W$6,$G60&gt;=W$5),IF(W$5&gt;$N60,5,$K60)*10+IF(AND($F60&gt;=W$5,$F60&lt;=W$6),IF(AND($G60&gt;=W$5,$G60&lt;=W$6),5,IF($L60=1,2,1)),IF(AND($G60&gt;=W$5,$G60&lt;=W$6),IF($M60&gt;0,4,3),0)),IF(AND($D60&lt;=W$6,$E60&gt;=W$5),60,0)))</f>
        <v/>
      </c>
      <c r="X60" s="80" t="str">
        <f>IF(OR($A60="",NOT(ISNUMBER($G60))),"",IF(AND($F60&lt;=X$6,$G60&gt;=X$5),IF(X$5&gt;$N60,5,$K60)*10+IF(AND($F60&gt;=X$5,$F60&lt;=X$6),IF(AND($G60&gt;=X$5,$G60&lt;=X$6),5,IF($L60=1,2,1)),IF(AND($G60&gt;=X$5,$G60&lt;=X$6),IF($M60&gt;0,4,3),0)),IF(AND($D60&lt;=X$6,$E60&gt;=X$5),60,0)))</f>
        <v/>
      </c>
      <c r="Y60" s="80" t="str">
        <f>IF(OR($A60="",NOT(ISNUMBER($G60))),"",IF(AND($F60&lt;=Y$6,$G60&gt;=Y$5),IF(Y$5&gt;$N60,5,$K60)*10+IF(AND($F60&gt;=Y$5,$F60&lt;=Y$6),IF(AND($G60&gt;=Y$5,$G60&lt;=Y$6),5,IF($L60=1,2,1)),IF(AND($G60&gt;=Y$5,$G60&lt;=Y$6),IF($M60&gt;0,4,3),0)),IF(AND($D60&lt;=Y$6,$E60&gt;=Y$5),60,0)))</f>
        <v/>
      </c>
      <c r="Z60" s="80" t="str">
        <f>IF(OR($A60="",NOT(ISNUMBER($G60))),"",IF(AND($F60&lt;=Z$6,$G60&gt;=Z$5),IF(Z$5&gt;$N60,5,$K60)*10+IF(AND($F60&gt;=Z$5,$F60&lt;=Z$6),IF(AND($G60&gt;=Z$5,$G60&lt;=Z$6),5,IF($L60=1,2,1)),IF(AND($G60&gt;=Z$5,$G60&lt;=Z$6),IF($M60&gt;0,4,3),0)),IF(AND($D60&lt;=Z$6,$E60&gt;=Z$5),60,0)))</f>
        <v/>
      </c>
      <c r="AA60" s="80" t="str">
        <f>IF(OR($A60="",NOT(ISNUMBER($G60))),"",IF(AND($F60&lt;=AA$6,$G60&gt;=AA$5),IF(AA$5&gt;$N60,5,$K60)*10+IF(AND($F60&gt;=AA$5,$F60&lt;=AA$6),IF(AND($G60&gt;=AA$5,$G60&lt;=AA$6),5,IF($L60=1,2,1)),IF(AND($G60&gt;=AA$5,$G60&lt;=AA$6),IF($M60&gt;0,4,3),0)),IF(AND($D60&lt;=AA$6,$E60&gt;=AA$5),60,0)))</f>
        <v/>
      </c>
      <c r="AB60" s="80" t="str">
        <f>IF(OR($A60="",NOT(ISNUMBER($G60))),"",IF(AND($F60&lt;=AB$6,$G60&gt;=AB$5),IF(AB$5&gt;$N60,5,$K60)*10+IF(AND($F60&gt;=AB$5,$F60&lt;=AB$6),IF(AND($G60&gt;=AB$5,$G60&lt;=AB$6),5,IF($L60=1,2,1)),IF(AND($G60&gt;=AB$5,$G60&lt;=AB$6),IF($M60&gt;0,4,3),0)),IF(AND($D60&lt;=AB$6,$E60&gt;=AB$5),60,0)))</f>
        <v/>
      </c>
      <c r="AC60" s="80" t="str">
        <f>IF(OR($A60="",NOT(ISNUMBER($G60))),"",IF(AND($F60&lt;=AC$6,$G60&gt;=AC$5),IF(AC$5&gt;$N60,5,$K60)*10+IF(AND($F60&gt;=AC$5,$F60&lt;=AC$6),IF(AND($G60&gt;=AC$5,$G60&lt;=AC$6),5,IF($L60=1,2,1)),IF(AND($G60&gt;=AC$5,$G60&lt;=AC$6),IF($M60&gt;0,4,3),0)),IF(AND($D60&lt;=AC$6,$E60&gt;=AC$5),60,0)))</f>
        <v/>
      </c>
      <c r="AD60" s="80" t="str">
        <f>IF(OR($A60="",NOT(ISNUMBER($G60))),"",IF(AND($F60&lt;=AD$6,$G60&gt;=AD$5),IF(AD$5&gt;$N60,5,$K60)*10+IF(AND($F60&gt;=AD$5,$F60&lt;=AD$6),IF(AND($G60&gt;=AD$5,$G60&lt;=AD$6),5,IF($L60=1,2,1)),IF(AND($G60&gt;=AD$5,$G60&lt;=AD$6),IF($M60&gt;0,4,3),0)),IF(AND($D60&lt;=AD$6,$E60&gt;=AD$5),60,0)))</f>
        <v/>
      </c>
      <c r="AE60" s="80" t="str">
        <f>IF(OR($A60="",NOT(ISNUMBER($G60))),"",IF(AND($F60&lt;=AE$6,$G60&gt;=AE$5),IF(AE$5&gt;$N60,5,$K60)*10+IF(AND($F60&gt;=AE$5,$F60&lt;=AE$6),IF(AND($G60&gt;=AE$5,$G60&lt;=AE$6),5,IF($L60=1,2,1)),IF(AND($G60&gt;=AE$5,$G60&lt;=AE$6),IF($M60&gt;0,4,3),0)),IF(AND($D60&lt;=AE$6,$E60&gt;=AE$5),60,0)))</f>
        <v/>
      </c>
      <c r="AF60" s="80" t="str">
        <f>IF(OR($A60="",NOT(ISNUMBER($G60))),"",IF(AND($F60&lt;=AF$6,$G60&gt;=AF$5),IF(AF$5&gt;$N60,5,$K60)*10+IF(AND($F60&gt;=AF$5,$F60&lt;=AF$6),IF(AND($G60&gt;=AF$5,$G60&lt;=AF$6),5,IF($L60=1,2,1)),IF(AND($G60&gt;=AF$5,$G60&lt;=AF$6),IF($M60&gt;0,4,3),0)),IF(AND($D60&lt;=AF$6,$E60&gt;=AF$5),60,0)))</f>
        <v/>
      </c>
      <c r="AG60" s="80" t="str">
        <f>IF(OR($A60="",NOT(ISNUMBER($G60))),"",IF(AND($F60&lt;=AG$6,$G60&gt;=AG$5),IF(AG$5&gt;$N60,5,$K60)*10+IF(AND($F60&gt;=AG$5,$F60&lt;=AG$6),IF(AND($G60&gt;=AG$5,$G60&lt;=AG$6),5,IF($L60=1,2,1)),IF(AND($G60&gt;=AG$5,$G60&lt;=AG$6),IF($M60&gt;0,4,3),0)),IF(AND($D60&lt;=AG$6,$E60&gt;=AG$5),60,0)))</f>
        <v/>
      </c>
      <c r="AH60" s="80" t="str">
        <f>IF(OR($A60="",NOT(ISNUMBER($G60))),"",IF(AND($F60&lt;=AH$6,$G60&gt;=AH$5),IF(AH$5&gt;$N60,5,$K60)*10+IF(AND($F60&gt;=AH$5,$F60&lt;=AH$6),IF(AND($G60&gt;=AH$5,$G60&lt;=AH$6),5,IF($L60=1,2,1)),IF(AND($G60&gt;=AH$5,$G60&lt;=AH$6),IF($M60&gt;0,4,3),0)),IF(AND($D60&lt;=AH$6,$E60&gt;=AH$5),60,0)))</f>
        <v/>
      </c>
      <c r="AI60" s="80" t="str">
        <f>IF(OR($A60="",NOT(ISNUMBER($G60))),"",IF(AND($F60&lt;=AI$6,$G60&gt;=AI$5),IF(AI$5&gt;$N60,5,$K60)*10+IF(AND($F60&gt;=AI$5,$F60&lt;=AI$6),IF(AND($G60&gt;=AI$5,$G60&lt;=AI$6),5,IF($L60=1,2,1)),IF(AND($G60&gt;=AI$5,$G60&lt;=AI$6),IF($M60&gt;0,4,3),0)),IF(AND($D60&lt;=AI$6,$E60&gt;=AI$5),60,0)))</f>
        <v/>
      </c>
      <c r="AJ60" s="80" t="str">
        <f>IF(OR($A60="",NOT(ISNUMBER($G60))),"",IF(AND($F60&lt;=AJ$6,$G60&gt;=AJ$5),IF(AJ$5&gt;$N60,5,$K60)*10+IF(AND($F60&gt;=AJ$5,$F60&lt;=AJ$6),IF(AND($G60&gt;=AJ$5,$G60&lt;=AJ$6),5,IF($L60=1,2,1)),IF(AND($G60&gt;=AJ$5,$G60&lt;=AJ$6),IF($M60&gt;0,4,3),0)),IF(AND($D60&lt;=AJ$6,$E60&gt;=AJ$5),60,0)))</f>
        <v/>
      </c>
      <c r="AK60" s="80" t="str">
        <f>IF(OR($A60="",NOT(ISNUMBER($G60))),"",IF(AND($F60&lt;=AK$6,$G60&gt;=AK$5),IF(AK$5&gt;$N60,5,$K60)*10+IF(AND($F60&gt;=AK$5,$F60&lt;=AK$6),IF(AND($G60&gt;=AK$5,$G60&lt;=AK$6),5,IF($L60=1,2,1)),IF(AND($G60&gt;=AK$5,$G60&lt;=AK$6),IF($M60&gt;0,4,3),0)),IF(AND($D60&lt;=AK$6,$E60&gt;=AK$5),60,0)))</f>
        <v/>
      </c>
      <c r="AL60" s="80" t="str">
        <f>IF(OR($A60="",NOT(ISNUMBER($G60))),"",IF(AND($F60&lt;=AL$6,$G60&gt;=AL$5),IF(AL$5&gt;$N60,5,$K60)*10+IF(AND($F60&gt;=AL$5,$F60&lt;=AL$6),IF(AND($G60&gt;=AL$5,$G60&lt;=AL$6),5,IF($L60=1,2,1)),IF(AND($G60&gt;=AL$5,$G60&lt;=AL$6),IF($M60&gt;0,4,3),0)),IF(AND($D60&lt;=AL$6,$E60&gt;=AL$5),60,0)))</f>
        <v/>
      </c>
      <c r="AM60" s="80" t="str">
        <f>IF(OR($A60="",NOT(ISNUMBER($G60))),"",IF(AND($F60&lt;=AM$6,$G60&gt;=AM$5),IF(AM$5&gt;$N60,5,$K60)*10+IF(AND($F60&gt;=AM$5,$F60&lt;=AM$6),IF(AND($G60&gt;=AM$5,$G60&lt;=AM$6),5,IF($L60=1,2,1)),IF(AND($G60&gt;=AM$5,$G60&lt;=AM$6),IF($M60&gt;0,4,3),0)),IF(AND($D60&lt;=AM$6,$E60&gt;=AM$5),60,0)))</f>
        <v/>
      </c>
      <c r="AN60" s="80" t="str">
        <f>IF(OR($A60="",NOT(ISNUMBER($G60))),"",IF(AND($F60&lt;=AN$6,$G60&gt;=AN$5),IF(AN$5&gt;$N60,5,$K60)*10+IF(AND($F60&gt;=AN$5,$F60&lt;=AN$6),IF(AND($G60&gt;=AN$5,$G60&lt;=AN$6),5,IF($L60=1,2,1)),IF(AND($G60&gt;=AN$5,$G60&lt;=AN$6),IF($M60&gt;0,4,3),0)),IF(AND($D60&lt;=AN$6,$E60&gt;=AN$5),60,0)))</f>
        <v/>
      </c>
      <c r="AO60" s="80" t="str">
        <f>IF(OR($A60="",NOT(ISNUMBER($G60))),"",IF(AND($F60&lt;=AO$6,$G60&gt;=AO$5),IF(AO$5&gt;$N60,5,$K60)*10+IF(AND($F60&gt;=AO$5,$F60&lt;=AO$6),IF(AND($G60&gt;=AO$5,$G60&lt;=AO$6),5,IF($L60=1,2,1)),IF(AND($G60&gt;=AO$5,$G60&lt;=AO$6),IF($M60&gt;0,4,3),0)),IF(AND($D60&lt;=AO$6,$E60&gt;=AO$5),60,0)))</f>
        <v/>
      </c>
      <c r="AP60" s="80" t="str">
        <f>IF(OR($A60="",NOT(ISNUMBER($G60))),"",IF(AND($F60&lt;=AP$6,$G60&gt;=AP$5),IF(AP$5&gt;$N60,5,$K60)*10+IF(AND($F60&gt;=AP$5,$F60&lt;=AP$6),IF(AND($G60&gt;=AP$5,$G60&lt;=AP$6),5,IF($L60=1,2,1)),IF(AND($G60&gt;=AP$5,$G60&lt;=AP$6),IF($M60&gt;0,4,3),0)),IF(AND($D60&lt;=AP$6,$E60&gt;=AP$5),60,0)))</f>
        <v/>
      </c>
      <c r="AQ60" s="80" t="str">
        <f>IF(OR($A60="",NOT(ISNUMBER($G60))),"",IF(AND($F60&lt;=AQ$6,$G60&gt;=AQ$5),IF(AQ$5&gt;$N60,5,$K60)*10+IF(AND($F60&gt;=AQ$5,$F60&lt;=AQ$6),IF(AND($G60&gt;=AQ$5,$G60&lt;=AQ$6),5,IF($L60=1,2,1)),IF(AND($G60&gt;=AQ$5,$G60&lt;=AQ$6),IF($M60&gt;0,4,3),0)),IF(AND($D60&lt;=AQ$6,$E60&gt;=AQ$5),60,0)))</f>
        <v/>
      </c>
      <c r="AR60" s="80" t="str">
        <f>IF(OR($A60="",NOT(ISNUMBER($G60))),"",IF(AND($F60&lt;=AR$6,$G60&gt;=AR$5),IF(AR$5&gt;$N60,5,$K60)*10+IF(AND($F60&gt;=AR$5,$F60&lt;=AR$6),IF(AND($G60&gt;=AR$5,$G60&lt;=AR$6),5,IF($L60=1,2,1)),IF(AND($G60&gt;=AR$5,$G60&lt;=AR$6),IF($M60&gt;0,4,3),0)),IF(AND($D60&lt;=AR$6,$E60&gt;=AR$5),60,0)))</f>
        <v/>
      </c>
      <c r="AS60" s="80" t="str">
        <f>IF(OR($A60="",NOT(ISNUMBER($G60))),"",IF(AND($F60&lt;=AS$6,$G60&gt;=AS$5),IF(AS$5&gt;$N60,5,$K60)*10+IF(AND($F60&gt;=AS$5,$F60&lt;=AS$6),IF(AND($G60&gt;=AS$5,$G60&lt;=AS$6),5,IF($L60=1,2,1)),IF(AND($G60&gt;=AS$5,$G60&lt;=AS$6),IF($M60&gt;0,4,3),0)),IF(AND($D60&lt;=AS$6,$E60&gt;=AS$5),60,0)))</f>
        <v/>
      </c>
      <c r="AT60" s="80" t="str">
        <f>IF(OR($A60="",NOT(ISNUMBER($G60))),"",IF(AND($F60&lt;=AT$6,$G60&gt;=AT$5),IF(AT$5&gt;$N60,5,$K60)*10+IF(AND($F60&gt;=AT$5,$F60&lt;=AT$6),IF(AND($G60&gt;=AT$5,$G60&lt;=AT$6),5,IF($L60=1,2,1)),IF(AND($G60&gt;=AT$5,$G60&lt;=AT$6),IF($M60&gt;0,4,3),0)),IF(AND($D60&lt;=AT$6,$E60&gt;=AT$5),60,0)))</f>
        <v/>
      </c>
      <c r="AU60" s="80" t="str">
        <f>IF(OR($A60="",NOT(ISNUMBER($G60))),"",IF(AND($F60&lt;=AU$6,$G60&gt;=AU$5),IF(AU$5&gt;$N60,5,$K60)*10+IF(AND($F60&gt;=AU$5,$F60&lt;=AU$6),IF(AND($G60&gt;=AU$5,$G60&lt;=AU$6),5,IF($L60=1,2,1)),IF(AND($G60&gt;=AU$5,$G60&lt;=AU$6),IF($M60&gt;0,4,3),0)),IF(AND($D60&lt;=AU$6,$E60&gt;=AU$5),60,0)))</f>
        <v/>
      </c>
      <c r="AV60" s="80" t="str">
        <f>IF(OR($A60="",NOT(ISNUMBER($G60))),"",IF(AND($F60&lt;=AV$6,$G60&gt;=AV$5),IF(AV$5&gt;$N60,5,$K60)*10+IF(AND($F60&gt;=AV$5,$F60&lt;=AV$6),IF(AND($G60&gt;=AV$5,$G60&lt;=AV$6),5,IF($L60=1,2,1)),IF(AND($G60&gt;=AV$5,$G60&lt;=AV$6),IF($M60&gt;0,4,3),0)),IF(AND($D60&lt;=AV$6,$E60&gt;=AV$5),60,0)))</f>
        <v/>
      </c>
      <c r="AW60" s="80" t="str">
        <f>IF(OR($A60="",NOT(ISNUMBER($G60))),"",IF(AND($F60&lt;=AW$6,$G60&gt;=AW$5),IF(AW$5&gt;$N60,5,$K60)*10+IF(AND($F60&gt;=AW$5,$F60&lt;=AW$6),IF(AND($G60&gt;=AW$5,$G60&lt;=AW$6),5,IF($L60=1,2,1)),IF(AND($G60&gt;=AW$5,$G60&lt;=AW$6),IF($M60&gt;0,4,3),0)),IF(AND($D60&lt;=AW$6,$E60&gt;=AW$5),60,0)))</f>
        <v/>
      </c>
      <c r="AX60" s="80" t="str">
        <f>IF(OR($A60="",NOT(ISNUMBER($G60))),"",IF(AND($F60&lt;=AX$6,$G60&gt;=AX$5),IF(AX$5&gt;$N60,5,$K60)*10+IF(AND($F60&gt;=AX$5,$F60&lt;=AX$6),IF(AND($G60&gt;=AX$5,$G60&lt;=AX$6),5,IF($L60=1,2,1)),IF(AND($G60&gt;=AX$5,$G60&lt;=AX$6),IF($M60&gt;0,4,3),0)),IF(AND($D60&lt;=AX$6,$E60&gt;=AX$5),60,0)))</f>
        <v/>
      </c>
      <c r="AY60" s="80" t="str">
        <f>IF(OR($A60="",NOT(ISNUMBER($G60))),"",IF(AND($F60&lt;=AY$6,$G60&gt;=AY$5),IF(AY$5&gt;$N60,5,$K60)*10+IF(AND($F60&gt;=AY$5,$F60&lt;=AY$6),IF(AND($G60&gt;=AY$5,$G60&lt;=AY$6),5,IF($L60=1,2,1)),IF(AND($G60&gt;=AY$5,$G60&lt;=AY$6),IF($M60&gt;0,4,3),0)),IF(AND($D60&lt;=AY$6,$E60&gt;=AY$5),60,0)))</f>
        <v/>
      </c>
      <c r="AZ60" s="80" t="str">
        <f>IF(OR($A60="",NOT(ISNUMBER($G60))),"",IF(AND($F60&lt;=AZ$6,$G60&gt;=AZ$5),IF(AZ$5&gt;$N60,5,$K60)*10+IF(AND($F60&gt;=AZ$5,$F60&lt;=AZ$6),IF(AND($G60&gt;=AZ$5,$G60&lt;=AZ$6),5,IF($L60=1,2,1)),IF(AND($G60&gt;=AZ$5,$G60&lt;=AZ$6),IF($M60&gt;0,4,3),0)),IF(AND($D60&lt;=AZ$6,$E60&gt;=AZ$5),60,0)))</f>
        <v/>
      </c>
      <c r="BA60" s="80" t="str">
        <f>IF(OR($A60="",NOT(ISNUMBER($G60))),"",IF(AND($F60&lt;=BA$6,$G60&gt;=BA$5),IF(BA$5&gt;$N60,5,$K60)*10+IF(AND($F60&gt;=BA$5,$F60&lt;=BA$6),IF(AND($G60&gt;=BA$5,$G60&lt;=BA$6),5,IF($L60=1,2,1)),IF(AND($G60&gt;=BA$5,$G60&lt;=BA$6),IF($M60&gt;0,4,3),0)),IF(AND($D60&lt;=BA$6,$E60&gt;=BA$5),60,0)))</f>
        <v/>
      </c>
      <c r="BB60" s="80" t="str">
        <f>IF(OR($A60="",NOT(ISNUMBER($G60))),"",IF(AND($F60&lt;=BB$6,$G60&gt;=BB$5),IF(BB$5&gt;$N60,5,$K60)*10+IF(AND($F60&gt;=BB$5,$F60&lt;=BB$6),IF(AND($G60&gt;=BB$5,$G60&lt;=BB$6),5,IF($L60=1,2,1)),IF(AND($G60&gt;=BB$5,$G60&lt;=BB$6),IF($M60&gt;0,4,3),0)),IF(AND($D60&lt;=BB$6,$E60&gt;=BB$5),60,0)))</f>
        <v/>
      </c>
      <c r="BC60" s="80" t="str">
        <f>IF(OR($A60="",NOT(ISNUMBER($G60))),"",IF(AND($F60&lt;=BC$6,$G60&gt;=BC$5),IF(BC$5&gt;$N60,5,$K60)*10+IF(AND($F60&gt;=BC$5,$F60&lt;=BC$6),IF(AND($G60&gt;=BC$5,$G60&lt;=BC$6),5,IF($L60=1,2,1)),IF(AND($G60&gt;=BC$5,$G60&lt;=BC$6),IF($M60&gt;0,4,3),0)),IF(AND($D60&lt;=BC$6,$E60&gt;=BC$5),60,0)))</f>
        <v/>
      </c>
      <c r="BD60" s="80" t="str">
        <f>IF(OR($A60="",NOT(ISNUMBER($G60))),"",IF(AND($F60&lt;=BD$6,$G60&gt;=BD$5),IF(BD$5&gt;$N60,5,$K60)*10+IF(AND($F60&gt;=BD$5,$F60&lt;=BD$6),IF(AND($G60&gt;=BD$5,$G60&lt;=BD$6),5,IF($L60=1,2,1)),IF(AND($G60&gt;=BD$5,$G60&lt;=BD$6),IF($M60&gt;0,4,3),0)),IF(AND($D60&lt;=BD$6,$E60&gt;=BD$5),60,0)))</f>
        <v/>
      </c>
      <c r="BE60" s="80" t="str">
        <f>IF(OR($A60="",NOT(ISNUMBER($G60))),"",IF(AND($F60&lt;=BE$6,$G60&gt;=BE$5),IF(BE$5&gt;$N60,5,$K60)*10+IF(AND($F60&gt;=BE$5,$F60&lt;=BE$6),IF(AND($G60&gt;=BE$5,$G60&lt;=BE$6),5,IF($L60=1,2,1)),IF(AND($G60&gt;=BE$5,$G60&lt;=BE$6),IF($M60&gt;0,4,3),0)),IF(AND($D60&lt;=BE$6,$E60&gt;=BE$5),60,0)))</f>
        <v/>
      </c>
      <c r="BF60" s="80" t="str">
        <f>IF(OR($A60="",NOT(ISNUMBER($G60))),"",IF(AND($F60&lt;=BF$6,$G60&gt;=BF$5),IF(BF$5&gt;$N60,5,$K60)*10+IF(AND($F60&gt;=BF$5,$F60&lt;=BF$6),IF(AND($G60&gt;=BF$5,$G60&lt;=BF$6),5,IF($L60=1,2,1)),IF(AND($G60&gt;=BF$5,$G60&lt;=BF$6),IF($M60&gt;0,4,3),0)),IF(AND($D60&lt;=BF$6,$E60&gt;=BF$5),60,0)))</f>
        <v/>
      </c>
      <c r="BG60" s="80" t="str">
        <f>IF(OR($A60="",NOT(ISNUMBER($G60))),"",IF(AND($F60&lt;=BG$6,$G60&gt;=BG$5),IF(BG$5&gt;$N60,5,$K60)*10+IF(AND($F60&gt;=BG$5,$F60&lt;=BG$6),IF(AND($G60&gt;=BG$5,$G60&lt;=BG$6),5,IF($L60=1,2,1)),IF(AND($G60&gt;=BG$5,$G60&lt;=BG$6),IF($M60&gt;0,4,3),0)),IF(AND($D60&lt;=BG$6,$E60&gt;=BG$5),60,0)))</f>
        <v/>
      </c>
      <c r="BH60" s="80" t="str">
        <f>IF(OR($A60="",NOT(ISNUMBER($G60))),"",IF(AND($F60&lt;=BH$6,$G60&gt;=BH$5),IF(BH$5&gt;$N60,5,$K60)*10+IF(AND($F60&gt;=BH$5,$F60&lt;=BH$6),IF(AND($G60&gt;=BH$5,$G60&lt;=BH$6),5,IF($L60=1,2,1)),IF(AND($G60&gt;=BH$5,$G60&lt;=BH$6),IF($M60&gt;0,4,3),0)),IF(AND($D60&lt;=BH$6,$E60&gt;=BH$5),60,0)))</f>
        <v/>
      </c>
      <c r="BI60" s="80" t="str">
        <f>IF(OR($A60="",NOT(ISNUMBER($G60))),"",IF(AND($F60&lt;=BI$6,$G60&gt;=BI$5),IF(BI$5&gt;$N60,5,$K60)*10+IF(AND($F60&gt;=BI$5,$F60&lt;=BI$6),IF(AND($G60&gt;=BI$5,$G60&lt;=BI$6),5,IF($L60=1,2,1)),IF(AND($G60&gt;=BI$5,$G60&lt;=BI$6),IF($M60&gt;0,4,3),0)),IF(AND($D60&lt;=BI$6,$E60&gt;=BI$5),60,0)))</f>
        <v/>
      </c>
      <c r="BJ60" s="80" t="str">
        <f>IF(OR($A60="",NOT(ISNUMBER($G60))),"",IF(AND($F60&lt;=BJ$6,$G60&gt;=BJ$5),IF(BJ$5&gt;$N60,5,$K60)*10+IF(AND($F60&gt;=BJ$5,$F60&lt;=BJ$6),IF(AND($G60&gt;=BJ$5,$G60&lt;=BJ$6),5,IF($L60=1,2,1)),IF(AND($G60&gt;=BJ$5,$G60&lt;=BJ$6),IF($M60&gt;0,4,3),0)),IF(AND($D60&lt;=BJ$6,$E60&gt;=BJ$5),60,0)))</f>
        <v/>
      </c>
      <c r="BK60" s="80" t="str">
        <f>IF(OR($A60="",NOT(ISNUMBER($G60))),"",IF(AND($F60&lt;=BK$6,$G60&gt;=BK$5),IF(BK$5&gt;$N60,5,$K60)*10+IF(AND($F60&gt;=BK$5,$F60&lt;=BK$6),IF(AND($G60&gt;=BK$5,$G60&lt;=BK$6),5,IF($L60=1,2,1)),IF(AND($G60&gt;=BK$5,$G60&lt;=BK$6),IF($M60&gt;0,4,3),0)),IF(AND($D60&lt;=BK$6,$E60&gt;=BK$5),60,0)))</f>
        <v/>
      </c>
      <c r="BL60" s="80" t="str">
        <f>IF(OR($A60="",NOT(ISNUMBER($G60))),"",IF(AND($F60&lt;=BL$6,$G60&gt;=BL$5),IF(BL$5&gt;$N60,5,$K60)*10+IF(AND($F60&gt;=BL$5,$F60&lt;=BL$6),IF(AND($G60&gt;=BL$5,$G60&lt;=BL$6),5,IF($L60=1,2,1)),IF(AND($G60&gt;=BL$5,$G60&lt;=BL$6),IF($M60&gt;0,4,3),0)),IF(AND($D60&lt;=BL$6,$E60&gt;=BL$5),60,0)))</f>
        <v/>
      </c>
      <c r="BM60" s="80" t="str">
        <f>IF(OR($A60="",NOT(ISNUMBER($G60))),"",IF(AND($F60&lt;=BM$6,$G60&gt;=BM$5),IF(BM$5&gt;$N60,5,$K60)*10+IF(AND($F60&gt;=BM$5,$F60&lt;=BM$6),IF(AND($G60&gt;=BM$5,$G60&lt;=BM$6),5,IF($L60=1,2,1)),IF(AND($G60&gt;=BM$5,$G60&lt;=BM$6),IF($M60&gt;0,4,3),0)),IF(AND($D60&lt;=BM$6,$E60&gt;=BM$5),60,0)))</f>
        <v/>
      </c>
      <c r="BN60" s="80" t="str">
        <f>IF(OR($A60="",NOT(ISNUMBER($G60))),"",IF(AND($F60&lt;=BN$6,$G60&gt;=BN$5),IF(BN$5&gt;$N60,5,$K60)*10+IF(AND($F60&gt;=BN$5,$F60&lt;=BN$6),IF(AND($G60&gt;=BN$5,$G60&lt;=BN$6),5,IF($L60=1,2,1)),IF(AND($G60&gt;=BN$5,$G60&lt;=BN$6),IF($M60&gt;0,4,3),0)),IF(AND($D60&lt;=BN$6,$E60&gt;=BN$5),60,0)))</f>
        <v/>
      </c>
      <c r="BO60" s="80" t="str">
        <f>IF(OR($A60="",NOT(ISNUMBER($G60))),"",IF(AND($F60&lt;=BO$6,$G60&gt;=BO$5),IF(BO$5&gt;$N60,5,$K60)*10+IF(AND($F60&gt;=BO$5,$F60&lt;=BO$6),IF(AND($G60&gt;=BO$5,$G60&lt;=BO$6),5,IF($L60=1,2,1)),IF(AND($G60&gt;=BO$5,$G60&lt;=BO$6),IF($M60&gt;0,4,3),0)),IF(AND($D60&lt;=BO$6,$E60&gt;=BO$5),60,0)))</f>
        <v/>
      </c>
      <c r="BP60" s="80" t="str">
        <f>IF(OR($A60="",NOT(ISNUMBER($G60))),"",IF(AND($F60&lt;=BP$6,$G60&gt;=BP$5),IF(BP$5&gt;$N60,5,$K60)*10+IF(AND($F60&gt;=BP$5,$F60&lt;=BP$6),IF(AND($G60&gt;=BP$5,$G60&lt;=BP$6),5,IF($L60=1,2,1)),IF(AND($G60&gt;=BP$5,$G60&lt;=BP$6),IF($M60&gt;0,4,3),0)),IF(AND($D60&lt;=BP$6,$E60&gt;=BP$5),60,0)))</f>
        <v/>
      </c>
      <c r="BQ60" s="80" t="str">
        <f>IF(OR($A60="",NOT(ISNUMBER($G60))),"",IF(AND($F60&lt;=BQ$6,$G60&gt;=BQ$5),IF(BQ$5&gt;$N60,5,$K60)*10+IF(AND($F60&gt;=BQ$5,$F60&lt;=BQ$6),IF(AND($G60&gt;=BQ$5,$G60&lt;=BQ$6),5,IF($L60=1,2,1)),IF(AND($G60&gt;=BQ$5,$G60&lt;=BQ$6),IF($M60&gt;0,4,3),0)),IF(AND($D60&lt;=BQ$6,$E60&gt;=BQ$5),60,0)))</f>
        <v/>
      </c>
      <c r="BR60" s="80" t="str">
        <f>IF(OR($A60="",NOT(ISNUMBER($G60))),"",IF(AND($F60&lt;=BR$6,$G60&gt;=BR$5),IF(BR$5&gt;$N60,5,$K60)*10+IF(AND($F60&gt;=BR$5,$F60&lt;=BR$6),IF(AND($G60&gt;=BR$5,$G60&lt;=BR$6),5,IF($L60=1,2,1)),IF(AND($G60&gt;=BR$5,$G60&lt;=BR$6),IF($M60&gt;0,4,3),0)),IF(AND($D60&lt;=BR$6,$E60&gt;=BR$5),60,0)))</f>
        <v/>
      </c>
      <c r="BS60" s="80" t="str">
        <f>IF(OR($A60="",NOT(ISNUMBER($G60))),"",IF(AND($F60&lt;=BS$6,$G60&gt;=BS$5),IF(BS$5&gt;$N60,5,$K60)*10+IF(AND($F60&gt;=BS$5,$F60&lt;=BS$6),IF(AND($G60&gt;=BS$5,$G60&lt;=BS$6),5,IF($L60=1,2,1)),IF(AND($G60&gt;=BS$5,$G60&lt;=BS$6),IF($M60&gt;0,4,3),0)),IF(AND($D60&lt;=BS$6,$E60&gt;=BS$5),60,0)))</f>
        <v/>
      </c>
      <c r="BT60" s="80" t="str">
        <f>IF(OR($A60="",NOT(ISNUMBER($G60))),"",IF(AND($F60&lt;=BT$6,$G60&gt;=BT$5),IF(BT$5&gt;$N60,5,$K60)*10+IF(AND($F60&gt;=BT$5,$F60&lt;=BT$6),IF(AND($G60&gt;=BT$5,$G60&lt;=BT$6),5,IF($L60=1,2,1)),IF(AND($G60&gt;=BT$5,$G60&lt;=BT$6),IF($M60&gt;0,4,3),0)),IF(AND($D60&lt;=BT$6,$E60&gt;=BT$5),60,0)))</f>
        <v/>
      </c>
      <c r="BU60" s="80" t="str">
        <f>IF(OR($A60="",NOT(ISNUMBER($G60))),"",IF(AND($F60&lt;=BU$6,$G60&gt;=BU$5),IF(BU$5&gt;$N60,5,$K60)*10+IF(AND($F60&gt;=BU$5,$F60&lt;=BU$6),IF(AND($G60&gt;=BU$5,$G60&lt;=BU$6),5,IF($L60=1,2,1)),IF(AND($G60&gt;=BU$5,$G60&lt;=BU$6),IF($M60&gt;0,4,3),0)),IF(AND($D60&lt;=BU$6,$E60&gt;=BU$5),60,0)))</f>
        <v/>
      </c>
      <c r="BV60" s="80" t="str">
        <f>IF(OR($A60="",NOT(ISNUMBER($G60))),"",IF(AND($F60&lt;=BV$6,$G60&gt;=BV$5),IF(BV$5&gt;$N60,5,$K60)*10+IF(AND($F60&gt;=BV$5,$F60&lt;=BV$6),IF(AND($G60&gt;=BV$5,$G60&lt;=BV$6),5,IF($L60=1,2,1)),IF(AND($G60&gt;=BV$5,$G60&lt;=BV$6),IF($M60&gt;0,4,3),0)),IF(AND($D60&lt;=BV$6,$E60&gt;=BV$5),60,0)))</f>
        <v/>
      </c>
      <c r="BW60" s="80" t="str">
        <f>IF(OR($A60="",NOT(ISNUMBER($G60))),"",IF(AND($F60&lt;=BW$6,$G60&gt;=BW$5),IF(BW$5&gt;$N60,5,$K60)*10+IF(AND($F60&gt;=BW$5,$F60&lt;=BW$6),IF(AND($G60&gt;=BW$5,$G60&lt;=BW$6),5,IF($L60=1,2,1)),IF(AND($G60&gt;=BW$5,$G60&lt;=BW$6),IF($M60&gt;0,4,3),0)),IF(AND($D60&lt;=BW$6,$E60&gt;=BW$5),60,0)))</f>
        <v/>
      </c>
      <c r="BX60" s="80" t="str">
        <f>IF(OR($A60="",NOT(ISNUMBER($G60))),"",IF(AND($F60&lt;=BX$6,$G60&gt;=BX$5),IF(BX$5&gt;$N60,5,$K60)*10+IF(AND($F60&gt;=BX$5,$F60&lt;=BX$6),IF(AND($G60&gt;=BX$5,$G60&lt;=BX$6),5,IF($L60=1,2,1)),IF(AND($G60&gt;=BX$5,$G60&lt;=BX$6),IF($M60&gt;0,4,3),0)),IF(AND($D60&lt;=BX$6,$E60&gt;=BX$5),60,0)))</f>
        <v/>
      </c>
      <c r="BY60" s="80" t="str">
        <f>IF(OR($A60="",NOT(ISNUMBER($G60))),"",IF(AND($F60&lt;=BY$6,$G60&gt;=BY$5),IF(BY$5&gt;$N60,5,$K60)*10+IF(AND($F60&gt;=BY$5,$F60&lt;=BY$6),IF(AND($G60&gt;=BY$5,$G60&lt;=BY$6),5,IF($L60=1,2,1)),IF(AND($G60&gt;=BY$5,$G60&lt;=BY$6),IF($M60&gt;0,4,3),0)),IF(AND($D60&lt;=BY$6,$E60&gt;=BY$5),60,0)))</f>
        <v/>
      </c>
      <c r="BZ60" s="80" t="str">
        <f>IF(OR($A60="",NOT(ISNUMBER($G60))),"",IF(AND($F60&lt;=BZ$6,$G60&gt;=BZ$5),IF(BZ$5&gt;$N60,5,$K60)*10+IF(AND($F60&gt;=BZ$5,$F60&lt;=BZ$6),IF(AND($G60&gt;=BZ$5,$G60&lt;=BZ$6),5,IF($L60=1,2,1)),IF(AND($G60&gt;=BZ$5,$G60&lt;=BZ$6),IF($M60&gt;0,4,3),0)),IF(AND($D60&lt;=BZ$6,$E60&gt;=BZ$5),60,0)))</f>
        <v/>
      </c>
      <c r="CA60" s="80" t="str">
        <f>IF(OR($A60="",NOT(ISNUMBER($G60))),"",IF(AND($F60&lt;=CA$6,$G60&gt;=CA$5),IF(CA$5&gt;$N60,5,$K60)*10+IF(AND($F60&gt;=CA$5,$F60&lt;=CA$6),IF(AND($G60&gt;=CA$5,$G60&lt;=CA$6),5,IF($L60=1,2,1)),IF(AND($G60&gt;=CA$5,$G60&lt;=CA$6),IF($M60&gt;0,4,3),0)),IF(AND($D60&lt;=CA$6,$E60&gt;=CA$5),60,0)))</f>
        <v/>
      </c>
      <c r="CB60" s="80" t="str">
        <f>IF(OR($A60="",NOT(ISNUMBER($G60))),"",IF(AND($F60&lt;=CB$6,$G60&gt;=CB$5),IF(CB$5&gt;$N60,5,$K60)*10+IF(AND($F60&gt;=CB$5,$F60&lt;=CB$6),IF(AND($G60&gt;=CB$5,$G60&lt;=CB$6),5,IF($L60=1,2,1)),IF(AND($G60&gt;=CB$5,$G60&lt;=CB$6),IF($M60&gt;0,4,3),0)),IF(AND($D60&lt;=CB$6,$E60&gt;=CB$5),60,0)))</f>
        <v/>
      </c>
      <c r="CC60" s="80" t="str">
        <f>IF(OR($A60="",NOT(ISNUMBER($G60))),"",IF(AND($F60&lt;=CC$6,$G60&gt;=CC$5),IF(CC$5&gt;$N60,5,$K60)*10+IF(AND($F60&gt;=CC$5,$F60&lt;=CC$6),IF(AND($G60&gt;=CC$5,$G60&lt;=CC$6),5,IF($L60=1,2,1)),IF(AND($G60&gt;=CC$5,$G60&lt;=CC$6),IF($M60&gt;0,4,3),0)),IF(AND($D60&lt;=CC$6,$E60&gt;=CC$5),60,0)))</f>
        <v/>
      </c>
      <c r="CD60" s="80" t="str">
        <f>IF(OR($A60="",NOT(ISNUMBER($G60))),"",IF(AND($F60&lt;=CD$6,$G60&gt;=CD$5),IF(CD$5&gt;$N60,5,$K60)*10+IF(AND($F60&gt;=CD$5,$F60&lt;=CD$6),IF(AND($G60&gt;=CD$5,$G60&lt;=CD$6),5,IF($L60=1,2,1)),IF(AND($G60&gt;=CD$5,$G60&lt;=CD$6),IF($M60&gt;0,4,3),0)),IF(AND($D60&lt;=CD$6,$E60&gt;=CD$5),60,0)))</f>
        <v/>
      </c>
      <c r="CE60" s="80" t="str">
        <f>IF(OR($A60="",NOT(ISNUMBER($G60))),"",IF(AND($F60&lt;=CE$6,$G60&gt;=CE$5),IF(CE$5&gt;$N60,5,$K60)*10+IF(AND($F60&gt;=CE$5,$F60&lt;=CE$6),IF(AND($G60&gt;=CE$5,$G60&lt;=CE$6),5,IF($L60=1,2,1)),IF(AND($G60&gt;=CE$5,$G60&lt;=CE$6),IF($M60&gt;0,4,3),0)),IF(AND($D60&lt;=CE$6,$E60&gt;=CE$5),60,0)))</f>
        <v/>
      </c>
      <c r="CF60" s="80" t="str">
        <f>IF(OR($A60="",NOT(ISNUMBER($G60))),"",IF(AND($F60&lt;=CF$6,$G60&gt;=CF$5),IF(CF$5&gt;$N60,5,$K60)*10+IF(AND($F60&gt;=CF$5,$F60&lt;=CF$6),IF(AND($G60&gt;=CF$5,$G60&lt;=CF$6),5,IF($L60=1,2,1)),IF(AND($G60&gt;=CF$5,$G60&lt;=CF$6),IF($M60&gt;0,4,3),0)),IF(AND($D60&lt;=CF$6,$E60&gt;=CF$5),60,0)))</f>
        <v/>
      </c>
      <c r="CG60" s="80" t="str">
        <f>IF(OR($A60="",NOT(ISNUMBER($G60))),"",IF(AND($F60&lt;=CG$6,$G60&gt;=CG$5),IF(CG$5&gt;$N60,5,$K60)*10+IF(AND($F60&gt;=CG$5,$F60&lt;=CG$6),IF(AND($G60&gt;=CG$5,$G60&lt;=CG$6),5,IF($L60=1,2,1)),IF(AND($G60&gt;=CG$5,$G60&lt;=CG$6),IF($M60&gt;0,4,3),0)),IF(AND($D60&lt;=CG$6,$E60&gt;=CG$5),60,0)))</f>
        <v/>
      </c>
      <c r="CH60" s="80" t="str">
        <f>IF(OR($A60="",NOT(ISNUMBER($G60))),"",IF(AND($F60&lt;=CH$6,$G60&gt;=CH$5),IF(CH$5&gt;$N60,5,$K60)*10+IF(AND($F60&gt;=CH$5,$F60&lt;=CH$6),IF(AND($G60&gt;=CH$5,$G60&lt;=CH$6),5,IF($L60=1,2,1)),IF(AND($G60&gt;=CH$5,$G60&lt;=CH$6),IF($M60&gt;0,4,3),0)),IF(AND($D60&lt;=CH$6,$E60&gt;=CH$5),60,0)))</f>
        <v/>
      </c>
      <c r="CI60" s="80" t="str">
        <f>IF(OR($A60="",NOT(ISNUMBER($G60))),"",IF(AND($F60&lt;=CI$6,$G60&gt;=CI$5),IF(CI$5&gt;$N60,5,$K60)*10+IF(AND($F60&gt;=CI$5,$F60&lt;=CI$6),IF(AND($G60&gt;=CI$5,$G60&lt;=CI$6),5,IF($L60=1,2,1)),IF(AND($G60&gt;=CI$5,$G60&lt;=CI$6),IF($M60&gt;0,4,3),0)),IF(AND($D60&lt;=CI$6,$E60&gt;=CI$5),60,0)))</f>
        <v/>
      </c>
      <c r="CJ60" s="80" t="str">
        <f>IF(OR($A60="",NOT(ISNUMBER($G60))),"",IF(AND($F60&lt;=CJ$6,$G60&gt;=CJ$5),IF(CJ$5&gt;$N60,5,$K60)*10+IF(AND($F60&gt;=CJ$5,$F60&lt;=CJ$6),IF(AND($G60&gt;=CJ$5,$G60&lt;=CJ$6),5,IF($L60=1,2,1)),IF(AND($G60&gt;=CJ$5,$G60&lt;=CJ$6),IF($M60&gt;0,4,3),0)),IF(AND($D60&lt;=CJ$6,$E60&gt;=CJ$5),60,0)))</f>
        <v/>
      </c>
      <c r="CK60" s="80" t="str">
        <f>IF(OR($A60="",NOT(ISNUMBER($G60))),"",IF(AND($F60&lt;=CK$6,$G60&gt;=CK$5),IF(CK$5&gt;$N60,5,$K60)*10+IF(AND($F60&gt;=CK$5,$F60&lt;=CK$6),IF(AND($G60&gt;=CK$5,$G60&lt;=CK$6),5,IF($L60=1,2,1)),IF(AND($G60&gt;=CK$5,$G60&lt;=CK$6),IF($M60&gt;0,4,3),0)),IF(AND($D60&lt;=CK$6,$E60&gt;=CK$5),60,0)))</f>
        <v/>
      </c>
      <c r="CL60" s="80" t="str">
        <f>IF(OR($A60="",NOT(ISNUMBER($G60))),"",IF(AND($F60&lt;=CL$6,$G60&gt;=CL$5),IF(CL$5&gt;$N60,5,$K60)*10+IF(AND($F60&gt;=CL$5,$F60&lt;=CL$6),IF(AND($G60&gt;=CL$5,$G60&lt;=CL$6),5,IF($L60=1,2,1)),IF(AND($G60&gt;=CL$5,$G60&lt;=CL$6),IF($M60&gt;0,4,3),0)),IF(AND($D60&lt;=CL$6,$E60&gt;=CL$5),60,0)))</f>
        <v/>
      </c>
      <c r="CM60" s="80" t="str">
        <f>IF(OR($A60="",NOT(ISNUMBER($G60))),"",IF(AND($F60&lt;=CM$6,$G60&gt;=CM$5),IF(CM$5&gt;$N60,5,$K60)*10+IF(AND($F60&gt;=CM$5,$F60&lt;=CM$6),IF(AND($G60&gt;=CM$5,$G60&lt;=CM$6),5,IF($L60=1,2,1)),IF(AND($G60&gt;=CM$5,$G60&lt;=CM$6),IF($M60&gt;0,4,3),0)),IF(AND($D60&lt;=CM$6,$E60&gt;=CM$5),60,0)))</f>
        <v/>
      </c>
      <c r="CN60" s="80" t="str">
        <f>IF(OR($A60="",NOT(ISNUMBER($G60))),"",IF(AND($F60&lt;=CN$6,$G60&gt;=CN$5),IF(CN$5&gt;$N60,5,$K60)*10+IF(AND($F60&gt;=CN$5,$F60&lt;=CN$6),IF(AND($G60&gt;=CN$5,$G60&lt;=CN$6),5,IF($L60=1,2,1)),IF(AND($G60&gt;=CN$5,$G60&lt;=CN$6),IF($M60&gt;0,4,3),0)),IF(AND($D60&lt;=CN$6,$E60&gt;=CN$5),60,0)))</f>
        <v/>
      </c>
      <c r="CO60" s="80" t="str">
        <f>IF(OR($A60="",NOT(ISNUMBER($G60))),"",IF(AND($F60&lt;=CO$6,$G60&gt;=CO$5),IF(CO$5&gt;$N60,5,$K60)*10+IF(AND($F60&gt;=CO$5,$F60&lt;=CO$6),IF(AND($G60&gt;=CO$5,$G60&lt;=CO$6),5,IF($L60=1,2,1)),IF(AND($G60&gt;=CO$5,$G60&lt;=CO$6),IF($M60&gt;0,4,3),0)),IF(AND($D60&lt;=CO$6,$E60&gt;=CO$5),60,0)))</f>
        <v/>
      </c>
      <c r="CP60" s="80" t="str">
        <f>IF(OR($A60="",NOT(ISNUMBER($G60))),"",IF(AND($F60&lt;=CP$6,$G60&gt;=CP$5),IF(CP$5&gt;$N60,5,$K60)*10+IF(AND($F60&gt;=CP$5,$F60&lt;=CP$6),IF(AND($G60&gt;=CP$5,$G60&lt;=CP$6),5,IF($L60=1,2,1)),IF(AND($G60&gt;=CP$5,$G60&lt;=CP$6),IF($M60&gt;0,4,3),0)),IF(AND($D60&lt;=CP$6,$E60&gt;=CP$5),60,0)))</f>
        <v/>
      </c>
      <c r="CQ60" s="80" t="str">
        <f>IF(OR($A60="",NOT(ISNUMBER($G60))),"",IF(AND($F60&lt;=CQ$6,$G60&gt;=CQ$5),IF(CQ$5&gt;$N60,5,$K60)*10+IF(AND($F60&gt;=CQ$5,$F60&lt;=CQ$6),IF(AND($G60&gt;=CQ$5,$G60&lt;=CQ$6),5,IF($L60=1,2,1)),IF(AND($G60&gt;=CQ$5,$G60&lt;=CQ$6),IF($M60&gt;0,4,3),0)),IF(AND($D60&lt;=CQ$6,$E60&gt;=CQ$5),60,0)))</f>
        <v/>
      </c>
      <c r="CR60" s="80" t="str">
        <f>IF(OR($A60="",NOT(ISNUMBER($G60))),"",IF(AND($F60&lt;=CR$6,$G60&gt;=CR$5),IF(CR$5&gt;$N60,5,$K60)*10+IF(AND($F60&gt;=CR$5,$F60&lt;=CR$6),IF(AND($G60&gt;=CR$5,$G60&lt;=CR$6),5,IF($L60=1,2,1)),IF(AND($G60&gt;=CR$5,$G60&lt;=CR$6),IF($M60&gt;0,4,3),0)),IF(AND($D60&lt;=CR$6,$E60&gt;=CR$5),60,0)))</f>
        <v/>
      </c>
      <c r="CS60" s="80" t="str">
        <f>IF(OR($A60="",NOT(ISNUMBER($G60))),"",IF(AND($F60&lt;=CS$6,$G60&gt;=CS$5),IF(CS$5&gt;$N60,5,$K60)*10+IF(AND($F60&gt;=CS$5,$F60&lt;=CS$6),IF(AND($G60&gt;=CS$5,$G60&lt;=CS$6),5,IF($L60=1,2,1)),IF(AND($G60&gt;=CS$5,$G60&lt;=CS$6),IF($M60&gt;0,4,3),0)),IF(AND($D60&lt;=CS$6,$E60&gt;=CS$5),60,0)))</f>
        <v/>
      </c>
      <c r="CT60" s="80" t="str">
        <f>IF(OR($A60="",NOT(ISNUMBER($G60))),"",IF(AND($F60&lt;=CT$6,$G60&gt;=CT$5),IF(CT$5&gt;$N60,5,$K60)*10+IF(AND($F60&gt;=CT$5,$F60&lt;=CT$6),IF(AND($G60&gt;=CT$5,$G60&lt;=CT$6),5,IF($L60=1,2,1)),IF(AND($G60&gt;=CT$5,$G60&lt;=CT$6),IF($M60&gt;0,4,3),0)),IF(AND($D60&lt;=CT$6,$E60&gt;=CT$5),60,0)))</f>
        <v/>
      </c>
      <c r="CU60" s="80" t="str">
        <f>IF(OR($A60="",NOT(ISNUMBER($G60))),"",IF(AND($F60&lt;=CU$6,$G60&gt;=CU$5),IF(CU$5&gt;$N60,5,$K60)*10+IF(AND($F60&gt;=CU$5,$F60&lt;=CU$6),IF(AND($G60&gt;=CU$5,$G60&lt;=CU$6),5,IF($L60=1,2,1)),IF(AND($G60&gt;=CU$5,$G60&lt;=CU$6),IF($M60&gt;0,4,3),0)),IF(AND($D60&lt;=CU$6,$E60&gt;=CU$5),60,0)))</f>
        <v/>
      </c>
      <c r="CV60" s="80" t="str">
        <f>IF(OR($A60="",NOT(ISNUMBER($G60))),"",IF(AND($F60&lt;=CV$6,$G60&gt;=CV$5),IF(CV$5&gt;$N60,5,$K60)*10+IF(AND($F60&gt;=CV$5,$F60&lt;=CV$6),IF(AND($G60&gt;=CV$5,$G60&lt;=CV$6),5,IF($L60=1,2,1)),IF(AND($G60&gt;=CV$5,$G60&lt;=CV$6),IF($M60&gt;0,4,3),0)),IF(AND($D60&lt;=CV$6,$E60&gt;=CV$5),60,0)))</f>
        <v/>
      </c>
      <c r="CW60" s="80" t="str">
        <f>IF(OR($A60="",NOT(ISNUMBER($G60))),"",IF(AND($F60&lt;=CW$6,$G60&gt;=CW$5),IF(CW$5&gt;$N60,5,$K60)*10+IF(AND($F60&gt;=CW$5,$F60&lt;=CW$6),IF(AND($G60&gt;=CW$5,$G60&lt;=CW$6),5,IF($L60=1,2,1)),IF(AND($G60&gt;=CW$5,$G60&lt;=CW$6),IF($M60&gt;0,4,3),0)),IF(AND($D60&lt;=CW$6,$E60&gt;=CW$5),60,0)))</f>
        <v/>
      </c>
      <c r="CX60" s="80" t="str">
        <f>IF(OR($A60="",NOT(ISNUMBER($G60))),"",IF(AND($F60&lt;=CX$6,$G60&gt;=CX$5),IF(CX$5&gt;$N60,5,$K60)*10+IF(AND($F60&gt;=CX$5,$F60&lt;=CX$6),IF(AND($G60&gt;=CX$5,$G60&lt;=CX$6),5,IF($L60=1,2,1)),IF(AND($G60&gt;=CX$5,$G60&lt;=CX$6),IF($M60&gt;0,4,3),0)),IF(AND($D60&lt;=CX$6,$E60&gt;=CX$5),60,0)))</f>
        <v/>
      </c>
      <c r="CY60" s="80" t="str">
        <f>IF(OR($A60="",NOT(ISNUMBER($G60))),"",IF(AND($F60&lt;=CY$6,$G60&gt;=CY$5),IF(CY$5&gt;$N60,5,$K60)*10+IF(AND($F60&gt;=CY$5,$F60&lt;=CY$6),IF(AND($G60&gt;=CY$5,$G60&lt;=CY$6),5,IF($L60=1,2,1)),IF(AND($G60&gt;=CY$5,$G60&lt;=CY$6),IF($M60&gt;0,4,3),0)),IF(AND($D60&lt;=CY$6,$E60&gt;=CY$5),60,0)))</f>
        <v/>
      </c>
      <c r="CZ60" s="80" t="str">
        <f>IF(OR($A60="",NOT(ISNUMBER($G60))),"",IF(AND($F60&lt;=CZ$6,$G60&gt;=CZ$5),IF(CZ$5&gt;$N60,5,$K60)*10+IF(AND($F60&gt;=CZ$5,$F60&lt;=CZ$6),IF(AND($G60&gt;=CZ$5,$G60&lt;=CZ$6),5,IF($L60=1,2,1)),IF(AND($G60&gt;=CZ$5,$G60&lt;=CZ$6),IF($M60&gt;0,4,3),0)),IF(AND($D60&lt;=CZ$6,$E60&gt;=CZ$5),60,0)))</f>
        <v/>
      </c>
      <c r="DA60" s="80" t="str">
        <f>IF(OR($A60="",NOT(ISNUMBER($G60))),"",IF(AND($F60&lt;=DA$6,$G60&gt;=DA$5),IF(DA$5&gt;$N60,5,$K60)*10+IF(AND($F60&gt;=DA$5,$F60&lt;=DA$6),IF(AND($G60&gt;=DA$5,$G60&lt;=DA$6),5,IF($L60=1,2,1)),IF(AND($G60&gt;=DA$5,$G60&lt;=DA$6),IF($M60&gt;0,4,3),0)),IF(AND($D60&lt;=DA$6,$E60&gt;=DA$5),60,0)))</f>
        <v/>
      </c>
      <c r="DB60" s="80" t="str">
        <f>IF(OR($A60="",NOT(ISNUMBER($G60))),"",IF(AND($F60&lt;=DB$6,$G60&gt;=DB$5),IF(DB$5&gt;$N60,5,$K60)*10+IF(AND($F60&gt;=DB$5,$F60&lt;=DB$6),IF(AND($G60&gt;=DB$5,$G60&lt;=DB$6),5,IF($L60=1,2,1)),IF(AND($G60&gt;=DB$5,$G60&lt;=DB$6),IF($M60&gt;0,4,3),0)),IF(AND($D60&lt;=DB$6,$E60&gt;=DB$5),60,0)))</f>
        <v/>
      </c>
      <c r="DC60" s="80" t="str">
        <f>IF(OR($A60="",NOT(ISNUMBER($G60))),"",IF(AND($F60&lt;=DC$6,$G60&gt;=DC$5),IF(DC$5&gt;$N60,5,$K60)*10+IF(AND($F60&gt;=DC$5,$F60&lt;=DC$6),IF(AND($G60&gt;=DC$5,$G60&lt;=DC$6),5,IF($L60=1,2,1)),IF(AND($G60&gt;=DC$5,$G60&lt;=DC$6),IF($M60&gt;0,4,3),0)),IF(AND($D60&lt;=DC$6,$E60&gt;=DC$5),60,0)))</f>
        <v/>
      </c>
      <c r="DD60" s="80" t="str">
        <f>IF(OR($A60="",NOT(ISNUMBER($G60))),"",IF(AND($F60&lt;=DD$6,$G60&gt;=DD$5),IF(DD$5&gt;$N60,5,$K60)*10+IF(AND($F60&gt;=DD$5,$F60&lt;=DD$6),IF(AND($G60&gt;=DD$5,$G60&lt;=DD$6),5,IF($L60=1,2,1)),IF(AND($G60&gt;=DD$5,$G60&lt;=DD$6),IF($M60&gt;0,4,3),0)),IF(AND($D60&lt;=DD$6,$E60&gt;=DD$5),60,0)))</f>
        <v/>
      </c>
      <c r="DE60" s="80" t="str">
        <f>IF(OR($A60="",NOT(ISNUMBER($G60))),"",IF(AND($F60&lt;=DE$6,$G60&gt;=DE$5),IF(DE$5&gt;$N60,5,$K60)*10+IF(AND($F60&gt;=DE$5,$F60&lt;=DE$6),IF(AND($G60&gt;=DE$5,$G60&lt;=DE$6),5,IF($L60=1,2,1)),IF(AND($G60&gt;=DE$5,$G60&lt;=DE$6),IF($M60&gt;0,4,3),0)),IF(AND($D60&lt;=DE$6,$E60&gt;=DE$5),60,0)))</f>
        <v/>
      </c>
      <c r="DF60" s="80" t="str">
        <f>IF(OR($A60="",NOT(ISNUMBER($G60))),"",IF(AND($F60&lt;=DF$6,$G60&gt;=DF$5),IF(DF$5&gt;$N60,5,$K60)*10+IF(AND($F60&gt;=DF$5,$F60&lt;=DF$6),IF(AND($G60&gt;=DF$5,$G60&lt;=DF$6),5,IF($L60=1,2,1)),IF(AND($G60&gt;=DF$5,$G60&lt;=DF$6),IF($M60&gt;0,4,3),0)),IF(AND($D60&lt;=DF$6,$E60&gt;=DF$5),60,0)))</f>
        <v/>
      </c>
      <c r="DG60" s="80" t="str">
        <f>IF(OR($A60="",NOT(ISNUMBER($G60))),"",IF(AND($F60&lt;=DG$6,$G60&gt;=DG$5),IF(DG$5&gt;$N60,5,$K60)*10+IF(AND($F60&gt;=DG$5,$F60&lt;=DG$6),IF(AND($G60&gt;=DG$5,$G60&lt;=DG$6),5,IF($L60=1,2,1)),IF(AND($G60&gt;=DG$5,$G60&lt;=DG$6),IF($M60&gt;0,4,3),0)),IF(AND($D60&lt;=DG$6,$E60&gt;=DG$5),60,0)))</f>
        <v/>
      </c>
      <c r="DH60" s="80" t="str">
        <f>IF(OR($A60="",NOT(ISNUMBER($G60))),"",IF(AND($F60&lt;=DH$6,$G60&gt;=DH$5),IF(DH$5&gt;$N60,5,$K60)*10+IF(AND($F60&gt;=DH$5,$F60&lt;=DH$6),IF(AND($G60&gt;=DH$5,$G60&lt;=DH$6),5,IF($L60=1,2,1)),IF(AND($G60&gt;=DH$5,$G60&lt;=DH$6),IF($M60&gt;0,4,3),0)),IF(AND($D60&lt;=DH$6,$E60&gt;=DH$5),60,0)))</f>
        <v/>
      </c>
      <c r="DI60" s="80" t="str">
        <f>IF(OR($A60="",NOT(ISNUMBER($G60))),"",IF(AND($F60&lt;=DI$6,$G60&gt;=DI$5),IF(DI$5&gt;$N60,5,$K60)*10+IF(AND($F60&gt;=DI$5,$F60&lt;=DI$6),IF(AND($G60&gt;=DI$5,$G60&lt;=DI$6),5,IF($L60=1,2,1)),IF(AND($G60&gt;=DI$5,$G60&lt;=DI$6),IF($M60&gt;0,4,3),0)),IF(AND($D60&lt;=DI$6,$E60&gt;=DI$5),60,0)))</f>
        <v/>
      </c>
      <c r="DJ60" s="80" t="str">
        <f>IF(OR($A60="",NOT(ISNUMBER($G60))),"",IF(AND($F60&lt;=DJ$6,$G60&gt;=DJ$5),IF(DJ$5&gt;$N60,5,$K60)*10+IF(AND($F60&gt;=DJ$5,$F60&lt;=DJ$6),IF(AND($G60&gt;=DJ$5,$G60&lt;=DJ$6),5,IF($L60=1,2,1)),IF(AND($G60&gt;=DJ$5,$G60&lt;=DJ$6),IF($M60&gt;0,4,3),0)),IF(AND($D60&lt;=DJ$6,$E60&gt;=DJ$5),60,0)))</f>
        <v/>
      </c>
      <c r="DK60" s="80" t="str">
        <f>IF(OR($A60="",NOT(ISNUMBER($G60))),"",IF(AND($F60&lt;=DK$6,$G60&gt;=DK$5),IF(DK$5&gt;$N60,5,$K60)*10+IF(AND($F60&gt;=DK$5,$F60&lt;=DK$6),IF(AND($G60&gt;=DK$5,$G60&lt;=DK$6),5,IF($L60=1,2,1)),IF(AND($G60&gt;=DK$5,$G60&lt;=DK$6),IF($M60&gt;0,4,3),0)),IF(AND($D60&lt;=DK$6,$E60&gt;=DK$5),60,0)))</f>
        <v/>
      </c>
      <c r="DL60" s="80" t="str">
        <f>IF(OR($A60="",NOT(ISNUMBER($G60))),"",IF(AND($F60&lt;=DL$6,$G60&gt;=DL$5),IF(DL$5&gt;$N60,5,$K60)*10+IF(AND($F60&gt;=DL$5,$F60&lt;=DL$6),IF(AND($G60&gt;=DL$5,$G60&lt;=DL$6),5,IF($L60=1,2,1)),IF(AND($G60&gt;=DL$5,$G60&lt;=DL$6),IF($M60&gt;0,4,3),0)),IF(AND($D60&lt;=DL$6,$E60&gt;=DL$5),60,0)))</f>
        <v/>
      </c>
      <c r="DM60" s="80" t="str">
        <f>IF(OR($A60="",NOT(ISNUMBER($G60))),"",IF(AND($F60&lt;=DM$6,$G60&gt;=DM$5),IF(DM$5&gt;$N60,5,$K60)*10+IF(AND($F60&gt;=DM$5,$F60&lt;=DM$6),IF(AND($G60&gt;=DM$5,$G60&lt;=DM$6),5,IF($L60=1,2,1)),IF(AND($G60&gt;=DM$5,$G60&lt;=DM$6),IF($M60&gt;0,4,3),0)),IF(AND($D60&lt;=DM$6,$E60&gt;=DM$5),60,0)))</f>
        <v/>
      </c>
      <c r="DN60" s="80" t="str">
        <f>IF(OR($A60="",NOT(ISNUMBER($G60))),"",IF(AND($F60&lt;=DN$6,$G60&gt;=DN$5),IF(DN$5&gt;$N60,5,$K60)*10+IF(AND($F60&gt;=DN$5,$F60&lt;=DN$6),IF(AND($G60&gt;=DN$5,$G60&lt;=DN$6),5,IF($L60=1,2,1)),IF(AND($G60&gt;=DN$5,$G60&lt;=DN$6),IF($M60&gt;0,4,3),0)),IF(AND($D60&lt;=DN$6,$E60&gt;=DN$5),60,0)))</f>
        <v/>
      </c>
      <c r="DO60" s="80" t="str">
        <f>IF(OR($A60="",NOT(ISNUMBER($G60))),"",IF(AND($F60&lt;=DO$6,$G60&gt;=DO$5),IF(DO$5&gt;$N60,5,$K60)*10+IF(AND($F60&gt;=DO$5,$F60&lt;=DO$6),IF(AND($G60&gt;=DO$5,$G60&lt;=DO$6),5,IF($L60=1,2,1)),IF(AND($G60&gt;=DO$5,$G60&lt;=DO$6),IF($M60&gt;0,4,3),0)),IF(AND($D60&lt;=DO$6,$E60&gt;=DO$5),60,0)))</f>
        <v/>
      </c>
      <c r="DP60" s="80" t="str">
        <f>IF(OR($A60="",NOT(ISNUMBER($G60))),"",IF(AND($F60&lt;=DP$6,$G60&gt;=DP$5),IF(DP$5&gt;$N60,5,$K60)*10+IF(AND($F60&gt;=DP$5,$F60&lt;=DP$6),IF(AND($G60&gt;=DP$5,$G60&lt;=DP$6),5,IF($L60=1,2,1)),IF(AND($G60&gt;=DP$5,$G60&lt;=DP$6),IF($M60&gt;0,4,3),0)),IF(AND($D60&lt;=DP$6,$E60&gt;=DP$5),60,0)))</f>
        <v/>
      </c>
      <c r="DQ60" s="80" t="str">
        <f>IF(OR($A60="",NOT(ISNUMBER($G60))),"",IF(AND($F60&lt;=DQ$6,$G60&gt;=DQ$5),IF(DQ$5&gt;$N60,5,$K60)*10+IF(AND($F60&gt;=DQ$5,$F60&lt;=DQ$6),IF(AND($G60&gt;=DQ$5,$G60&lt;=DQ$6),5,IF($L60=1,2,1)),IF(AND($G60&gt;=DQ$5,$G60&lt;=DQ$6),IF($M60&gt;0,4,3),0)),IF(AND($D60&lt;=DQ$6,$E60&gt;=DQ$5),60,0)))</f>
        <v/>
      </c>
      <c r="DR60" s="80" t="str">
        <f>IF(OR($A60="",NOT(ISNUMBER($G60))),"",IF(AND($F60&lt;=DR$6,$G60&gt;=DR$5),IF(DR$5&gt;$N60,5,$K60)*10+IF(AND($F60&gt;=DR$5,$F60&lt;=DR$6),IF(AND($G60&gt;=DR$5,$G60&lt;=DR$6),5,IF($L60=1,2,1)),IF(AND($G60&gt;=DR$5,$G60&lt;=DR$6),IF($M60&gt;0,4,3),0)),IF(AND($D60&lt;=DR$6,$E60&gt;=DR$5),60,0)))</f>
        <v/>
      </c>
      <c r="DS60" s="80" t="str">
        <f>IF(OR($A60="",NOT(ISNUMBER($G60))),"",IF(AND($F60&lt;=DS$6,$G60&gt;=DS$5),IF(DS$5&gt;$N60,5,$K60)*10+IF(AND($F60&gt;=DS$5,$F60&lt;=DS$6),IF(AND($G60&gt;=DS$5,$G60&lt;=DS$6),5,IF($L60=1,2,1)),IF(AND($G60&gt;=DS$5,$G60&lt;=DS$6),IF($M60&gt;0,4,3),0)),IF(AND($D60&lt;=DS$6,$E60&gt;=DS$5),60,0)))</f>
        <v/>
      </c>
      <c r="DT60" s="80" t="str">
        <f>IF(OR($A60="",NOT(ISNUMBER($G60))),"",IF(AND($F60&lt;=DT$6,$G60&gt;=DT$5),IF(DT$5&gt;$N60,5,$K60)*10+IF(AND($F60&gt;=DT$5,$F60&lt;=DT$6),IF(AND($G60&gt;=DT$5,$G60&lt;=DT$6),5,IF($L60=1,2,1)),IF(AND($G60&gt;=DT$5,$G60&lt;=DT$6),IF($M60&gt;0,4,3),0)),IF(AND($D60&lt;=DT$6,$E60&gt;=DT$5),60,0)))</f>
        <v/>
      </c>
      <c r="DU60" s="80" t="str">
        <f>IF(OR($A60="",NOT(ISNUMBER($G60))),"",IF(AND($F60&lt;=DU$6,$G60&gt;=DU$5),IF(DU$5&gt;$N60,5,$K60)*10+IF(AND($F60&gt;=DU$5,$F60&lt;=DU$6),IF(AND($G60&gt;=DU$5,$G60&lt;=DU$6),5,IF($L60=1,2,1)),IF(AND($G60&gt;=DU$5,$G60&lt;=DU$6),IF($M60&gt;0,4,3),0)),IF(AND($D60&lt;=DU$6,$E60&gt;=DU$5),60,0)))</f>
        <v/>
      </c>
      <c r="DV60" s="80" t="str">
        <f>IF(OR($A60="",NOT(ISNUMBER($G60))),"",IF(AND($F60&lt;=DV$6,$G60&gt;=DV$5),IF(DV$5&gt;$N60,5,$K60)*10+IF(AND($F60&gt;=DV$5,$F60&lt;=DV$6),IF(AND($G60&gt;=DV$5,$G60&lt;=DV$6),5,IF($L60=1,2,1)),IF(AND($G60&gt;=DV$5,$G60&lt;=DV$6),IF($M60&gt;0,4,3),0)),IF(AND($D60&lt;=DV$6,$E60&gt;=DV$5),60,0)))</f>
        <v/>
      </c>
      <c r="DW60" s="80" t="str">
        <f>IF(OR($A60="",NOT(ISNUMBER($G60))),"",IF(AND($F60&lt;=DW$6,$G60&gt;=DW$5),IF(DW$5&gt;$N60,5,$K60)*10+IF(AND($F60&gt;=DW$5,$F60&lt;=DW$6),IF(AND($G60&gt;=DW$5,$G60&lt;=DW$6),5,IF($L60=1,2,1)),IF(AND($G60&gt;=DW$5,$G60&lt;=DW$6),IF($M60&gt;0,4,3),0)),IF(AND($D60&lt;=DW$6,$E60&gt;=DW$5),60,0)))</f>
        <v/>
      </c>
      <c r="DX60" s="80" t="str">
        <f>IF(OR($A60="",NOT(ISNUMBER($G60))),"",IF(AND($F60&lt;=DX$6,$G60&gt;=DX$5),IF(DX$5&gt;$N60,5,$K60)*10+IF(AND($F60&gt;=DX$5,$F60&lt;=DX$6),IF(AND($G60&gt;=DX$5,$G60&lt;=DX$6),5,IF($L60=1,2,1)),IF(AND($G60&gt;=DX$5,$G60&lt;=DX$6),IF($M60&gt;0,4,3),0)),IF(AND($D60&lt;=DX$6,$E60&gt;=DX$5),60,0)))</f>
        <v/>
      </c>
      <c r="DY60" s="80" t="str">
        <f>IF(OR($A60="",NOT(ISNUMBER($G60))),"",IF(AND($F60&lt;=DY$6,$G60&gt;=DY$5),IF(DY$5&gt;$N60,5,$K60)*10+IF(AND($F60&gt;=DY$5,$F60&lt;=DY$6),IF(AND($G60&gt;=DY$5,$G60&lt;=DY$6),5,IF($L60=1,2,1)),IF(AND($G60&gt;=DY$5,$G60&lt;=DY$6),IF($M60&gt;0,4,3),0)),IF(AND($D60&lt;=DY$6,$E60&gt;=DY$5),60,0)))</f>
        <v/>
      </c>
      <c r="DZ60" s="80" t="str">
        <f>IF(OR($A60="",NOT(ISNUMBER($G60))),"",IF(AND($F60&lt;=DZ$6,$G60&gt;=DZ$5),IF(DZ$5&gt;$N60,5,$K60)*10+IF(AND($F60&gt;=DZ$5,$F60&lt;=DZ$6),IF(AND($G60&gt;=DZ$5,$G60&lt;=DZ$6),5,IF($L60=1,2,1)),IF(AND($G60&gt;=DZ$5,$G60&lt;=DZ$6),IF($M60&gt;0,4,3),0)),IF(AND($D60&lt;=DZ$6,$E60&gt;=DZ$5),60,0)))</f>
        <v/>
      </c>
      <c r="EA60" s="80" t="str">
        <f>IF(OR($A60="",NOT(ISNUMBER($G60))),"",IF(AND($F60&lt;=EA$6,$G60&gt;=EA$5),IF(EA$5&gt;$N60,5,$K60)*10+IF(AND($F60&gt;=EA$5,$F60&lt;=EA$6),IF(AND($G60&gt;=EA$5,$G60&lt;=EA$6),5,IF($L60=1,2,1)),IF(AND($G60&gt;=EA$5,$G60&lt;=EA$6),IF($M60&gt;0,4,3),0)),IF(AND($D60&lt;=EA$6,$E60&gt;=EA$5),60,0)))</f>
        <v/>
      </c>
      <c r="EB60" s="80" t="str">
        <f>IF(OR($A60="",NOT(ISNUMBER($G60))),"",IF(AND($F60&lt;=EB$6,$G60&gt;=EB$5),IF(EB$5&gt;$N60,5,$K60)*10+IF(AND($F60&gt;=EB$5,$F60&lt;=EB$6),IF(AND($G60&gt;=EB$5,$G60&lt;=EB$6),5,IF($L60=1,2,1)),IF(AND($G60&gt;=EB$5,$G60&lt;=EB$6),IF($M60&gt;0,4,3),0)),IF(AND($D60&lt;=EB$6,$E60&gt;=EB$5),60,0)))</f>
        <v/>
      </c>
      <c r="EC60" s="80" t="str">
        <f>IF(OR($A60="",NOT(ISNUMBER($G60))),"",IF(AND($F60&lt;=EC$6,$G60&gt;=EC$5),IF(EC$5&gt;$N60,5,$K60)*10+IF(AND($F60&gt;=EC$5,$F60&lt;=EC$6),IF(AND($G60&gt;=EC$5,$G60&lt;=EC$6),5,IF($L60=1,2,1)),IF(AND($G60&gt;=EC$5,$G60&lt;=EC$6),IF($M60&gt;0,4,3),0)),IF(AND($D60&lt;=EC$6,$E60&gt;=EC$5),60,0)))</f>
        <v/>
      </c>
      <c r="ED60" s="80" t="str">
        <f>IF(OR($A60="",NOT(ISNUMBER($G60))),"",IF(AND($F60&lt;=ED$6,$G60&gt;=ED$5),IF(ED$5&gt;$N60,5,$K60)*10+IF(AND($F60&gt;=ED$5,$F60&lt;=ED$6),IF(AND($G60&gt;=ED$5,$G60&lt;=ED$6),5,IF($L60=1,2,1)),IF(AND($G60&gt;=ED$5,$G60&lt;=ED$6),IF($M60&gt;0,4,3),0)),IF(AND($D60&lt;=ED$6,$E60&gt;=ED$5),60,0)))</f>
        <v/>
      </c>
    </row>
    <row r="61" ht="18" customHeight="1">
      <c r="A61" s="52" t="str">
        <f>IF(Tasks!$B61="","",Tasks!$A61)</f>
        <v/>
      </c>
      <c r="B61" s="78" t="str">
        <f>IF(Tasks!$B61="","",Tasks!$B61)</f>
        <v/>
      </c>
      <c r="C61" s="25" t="str">
        <f>IF($B61="","",IF(AND(Tasks!$D61="",Tasks!$G61=""),"-",IF(Tasks!$D61="","",Tasks!$D61&amp;IF(OR(Tasks!$E61="",Tasks!$E61="FS"),IF(N(Tasks!$F61)=0,"","FS"),Tasks!$E61)&amp;IF(N(Tasks!$F61)=0,"",IF(Tasks!$F61&gt;0,"+","")&amp;Tasks!$F61))&amp;IF(AND(Tasks!$D61&lt;&gt;"",Tasks!$G61&lt;&gt;""),", ","")&amp;IF(Tasks!$G61="","",Tasks!$G61&amp;IF(OR(Tasks!$H61="",Tasks!$H61="FS"),IF(N(Tasks!$I61)=0,"","FS"),Tasks!$H61)&amp;IF(N(Tasks!$I61)=0,"",IF(Tasks!$I61&gt;0,"+","")&amp;Tasks!$I61))))</f>
        <v/>
      </c>
      <c r="D61" s="51" t="str">
        <f>IF(OR($B61="",Tasks!$Q61=""),"",Tasks!$Q61)</f>
        <v/>
      </c>
      <c r="E61" s="51" t="str">
        <f>IF(OR($B61="",Tasks!$R61=""),"",Tasks!$R61)</f>
        <v/>
      </c>
      <c r="F61" s="51" t="str">
        <f>IF(OR($B61="",Tasks!$S61=""),"",Tasks!$S61)</f>
        <v/>
      </c>
      <c r="G61" s="51" t="str">
        <f>IF(OR($B61="",Tasks!$T61=""),"",Tasks!$T61)</f>
        <v/>
      </c>
      <c r="H61" s="52" t="str">
        <f>IF($B61="","",Tasks!$AE61)</f>
        <v/>
      </c>
      <c r="I61" s="79" t="str">
        <f>IF($B61="","",Tasks!$AF61)</f>
        <v/>
      </c>
      <c r="J61" s="53" t="str">
        <f>IF(OR($B61="",Tasks!$V61=""),"",Tasks!$V61)</f>
        <v/>
      </c>
      <c r="K61" s="52" t="str">
        <f>IF($B61="","",Tasks!$AA61)</f>
        <v/>
      </c>
      <c r="L61" s="52" t="str">
        <f>IF($B61="","",Tasks!$AB61)</f>
        <v/>
      </c>
      <c r="M61" s="52" t="str">
        <f>IF($B61="","",Tasks!$Z61)</f>
        <v/>
      </c>
      <c r="N61" s="52" t="str">
        <f>IF(OR($B61="",Tasks!$AG61=""),"",Tasks!$AG61)</f>
        <v/>
      </c>
      <c r="O61" s="80" t="str">
        <f>IF(OR($A61="",NOT(ISNUMBER($G61))),"",IF(AND($F61&lt;=O$6,$G61&gt;=O$5),IF(O$5&gt;$N61,5,$K61)*10+IF(AND($F61&gt;=O$5,$F61&lt;=O$6),IF(AND($G61&gt;=O$5,$G61&lt;=O$6),5,IF($L61=1,2,1)),IF(AND($G61&gt;=O$5,$G61&lt;=O$6),IF($M61&gt;0,4,3),0)),IF(AND($D61&lt;=O$6,$E61&gt;=O$5),60,0)))</f>
        <v/>
      </c>
      <c r="P61" s="80" t="str">
        <f>IF(OR($A61="",NOT(ISNUMBER($G61))),"",IF(AND($F61&lt;=P$6,$G61&gt;=P$5),IF(P$5&gt;$N61,5,$K61)*10+IF(AND($F61&gt;=P$5,$F61&lt;=P$6),IF(AND($G61&gt;=P$5,$G61&lt;=P$6),5,IF($L61=1,2,1)),IF(AND($G61&gt;=P$5,$G61&lt;=P$6),IF($M61&gt;0,4,3),0)),IF(AND($D61&lt;=P$6,$E61&gt;=P$5),60,0)))</f>
        <v/>
      </c>
      <c r="Q61" s="80" t="str">
        <f>IF(OR($A61="",NOT(ISNUMBER($G61))),"",IF(AND($F61&lt;=Q$6,$G61&gt;=Q$5),IF(Q$5&gt;$N61,5,$K61)*10+IF(AND($F61&gt;=Q$5,$F61&lt;=Q$6),IF(AND($G61&gt;=Q$5,$G61&lt;=Q$6),5,IF($L61=1,2,1)),IF(AND($G61&gt;=Q$5,$G61&lt;=Q$6),IF($M61&gt;0,4,3),0)),IF(AND($D61&lt;=Q$6,$E61&gt;=Q$5),60,0)))</f>
        <v/>
      </c>
      <c r="R61" s="80" t="str">
        <f>IF(OR($A61="",NOT(ISNUMBER($G61))),"",IF(AND($F61&lt;=R$6,$G61&gt;=R$5),IF(R$5&gt;$N61,5,$K61)*10+IF(AND($F61&gt;=R$5,$F61&lt;=R$6),IF(AND($G61&gt;=R$5,$G61&lt;=R$6),5,IF($L61=1,2,1)),IF(AND($G61&gt;=R$5,$G61&lt;=R$6),IF($M61&gt;0,4,3),0)),IF(AND($D61&lt;=R$6,$E61&gt;=R$5),60,0)))</f>
        <v/>
      </c>
      <c r="S61" s="80" t="str">
        <f>IF(OR($A61="",NOT(ISNUMBER($G61))),"",IF(AND($F61&lt;=S$6,$G61&gt;=S$5),IF(S$5&gt;$N61,5,$K61)*10+IF(AND($F61&gt;=S$5,$F61&lt;=S$6),IF(AND($G61&gt;=S$5,$G61&lt;=S$6),5,IF($L61=1,2,1)),IF(AND($G61&gt;=S$5,$G61&lt;=S$6),IF($M61&gt;0,4,3),0)),IF(AND($D61&lt;=S$6,$E61&gt;=S$5),60,0)))</f>
        <v/>
      </c>
      <c r="T61" s="80" t="str">
        <f>IF(OR($A61="",NOT(ISNUMBER($G61))),"",IF(AND($F61&lt;=T$6,$G61&gt;=T$5),IF(T$5&gt;$N61,5,$K61)*10+IF(AND($F61&gt;=T$5,$F61&lt;=T$6),IF(AND($G61&gt;=T$5,$G61&lt;=T$6),5,IF($L61=1,2,1)),IF(AND($G61&gt;=T$5,$G61&lt;=T$6),IF($M61&gt;0,4,3),0)),IF(AND($D61&lt;=T$6,$E61&gt;=T$5),60,0)))</f>
        <v/>
      </c>
      <c r="U61" s="80" t="str">
        <f>IF(OR($A61="",NOT(ISNUMBER($G61))),"",IF(AND($F61&lt;=U$6,$G61&gt;=U$5),IF(U$5&gt;$N61,5,$K61)*10+IF(AND($F61&gt;=U$5,$F61&lt;=U$6),IF(AND($G61&gt;=U$5,$G61&lt;=U$6),5,IF($L61=1,2,1)),IF(AND($G61&gt;=U$5,$G61&lt;=U$6),IF($M61&gt;0,4,3),0)),IF(AND($D61&lt;=U$6,$E61&gt;=U$5),60,0)))</f>
        <v/>
      </c>
      <c r="V61" s="80" t="str">
        <f>IF(OR($A61="",NOT(ISNUMBER($G61))),"",IF(AND($F61&lt;=V$6,$G61&gt;=V$5),IF(V$5&gt;$N61,5,$K61)*10+IF(AND($F61&gt;=V$5,$F61&lt;=V$6),IF(AND($G61&gt;=V$5,$G61&lt;=V$6),5,IF($L61=1,2,1)),IF(AND($G61&gt;=V$5,$G61&lt;=V$6),IF($M61&gt;0,4,3),0)),IF(AND($D61&lt;=V$6,$E61&gt;=V$5),60,0)))</f>
        <v/>
      </c>
      <c r="W61" s="80" t="str">
        <f>IF(OR($A61="",NOT(ISNUMBER($G61))),"",IF(AND($F61&lt;=W$6,$G61&gt;=W$5),IF(W$5&gt;$N61,5,$K61)*10+IF(AND($F61&gt;=W$5,$F61&lt;=W$6),IF(AND($G61&gt;=W$5,$G61&lt;=W$6),5,IF($L61=1,2,1)),IF(AND($G61&gt;=W$5,$G61&lt;=W$6),IF($M61&gt;0,4,3),0)),IF(AND($D61&lt;=W$6,$E61&gt;=W$5),60,0)))</f>
        <v/>
      </c>
      <c r="X61" s="80" t="str">
        <f>IF(OR($A61="",NOT(ISNUMBER($G61))),"",IF(AND($F61&lt;=X$6,$G61&gt;=X$5),IF(X$5&gt;$N61,5,$K61)*10+IF(AND($F61&gt;=X$5,$F61&lt;=X$6),IF(AND($G61&gt;=X$5,$G61&lt;=X$6),5,IF($L61=1,2,1)),IF(AND($G61&gt;=X$5,$G61&lt;=X$6),IF($M61&gt;0,4,3),0)),IF(AND($D61&lt;=X$6,$E61&gt;=X$5),60,0)))</f>
        <v/>
      </c>
      <c r="Y61" s="80" t="str">
        <f>IF(OR($A61="",NOT(ISNUMBER($G61))),"",IF(AND($F61&lt;=Y$6,$G61&gt;=Y$5),IF(Y$5&gt;$N61,5,$K61)*10+IF(AND($F61&gt;=Y$5,$F61&lt;=Y$6),IF(AND($G61&gt;=Y$5,$G61&lt;=Y$6),5,IF($L61=1,2,1)),IF(AND($G61&gt;=Y$5,$G61&lt;=Y$6),IF($M61&gt;0,4,3),0)),IF(AND($D61&lt;=Y$6,$E61&gt;=Y$5),60,0)))</f>
        <v/>
      </c>
      <c r="Z61" s="80" t="str">
        <f>IF(OR($A61="",NOT(ISNUMBER($G61))),"",IF(AND($F61&lt;=Z$6,$G61&gt;=Z$5),IF(Z$5&gt;$N61,5,$K61)*10+IF(AND($F61&gt;=Z$5,$F61&lt;=Z$6),IF(AND($G61&gt;=Z$5,$G61&lt;=Z$6),5,IF($L61=1,2,1)),IF(AND($G61&gt;=Z$5,$G61&lt;=Z$6),IF($M61&gt;0,4,3),0)),IF(AND($D61&lt;=Z$6,$E61&gt;=Z$5),60,0)))</f>
        <v/>
      </c>
      <c r="AA61" s="80" t="str">
        <f>IF(OR($A61="",NOT(ISNUMBER($G61))),"",IF(AND($F61&lt;=AA$6,$G61&gt;=AA$5),IF(AA$5&gt;$N61,5,$K61)*10+IF(AND($F61&gt;=AA$5,$F61&lt;=AA$6),IF(AND($G61&gt;=AA$5,$G61&lt;=AA$6),5,IF($L61=1,2,1)),IF(AND($G61&gt;=AA$5,$G61&lt;=AA$6),IF($M61&gt;0,4,3),0)),IF(AND($D61&lt;=AA$6,$E61&gt;=AA$5),60,0)))</f>
        <v/>
      </c>
      <c r="AB61" s="80" t="str">
        <f>IF(OR($A61="",NOT(ISNUMBER($G61))),"",IF(AND($F61&lt;=AB$6,$G61&gt;=AB$5),IF(AB$5&gt;$N61,5,$K61)*10+IF(AND($F61&gt;=AB$5,$F61&lt;=AB$6),IF(AND($G61&gt;=AB$5,$G61&lt;=AB$6),5,IF($L61=1,2,1)),IF(AND($G61&gt;=AB$5,$G61&lt;=AB$6),IF($M61&gt;0,4,3),0)),IF(AND($D61&lt;=AB$6,$E61&gt;=AB$5),60,0)))</f>
        <v/>
      </c>
      <c r="AC61" s="80" t="str">
        <f>IF(OR($A61="",NOT(ISNUMBER($G61))),"",IF(AND($F61&lt;=AC$6,$G61&gt;=AC$5),IF(AC$5&gt;$N61,5,$K61)*10+IF(AND($F61&gt;=AC$5,$F61&lt;=AC$6),IF(AND($G61&gt;=AC$5,$G61&lt;=AC$6),5,IF($L61=1,2,1)),IF(AND($G61&gt;=AC$5,$G61&lt;=AC$6),IF($M61&gt;0,4,3),0)),IF(AND($D61&lt;=AC$6,$E61&gt;=AC$5),60,0)))</f>
        <v/>
      </c>
      <c r="AD61" s="80" t="str">
        <f>IF(OR($A61="",NOT(ISNUMBER($G61))),"",IF(AND($F61&lt;=AD$6,$G61&gt;=AD$5),IF(AD$5&gt;$N61,5,$K61)*10+IF(AND($F61&gt;=AD$5,$F61&lt;=AD$6),IF(AND($G61&gt;=AD$5,$G61&lt;=AD$6),5,IF($L61=1,2,1)),IF(AND($G61&gt;=AD$5,$G61&lt;=AD$6),IF($M61&gt;0,4,3),0)),IF(AND($D61&lt;=AD$6,$E61&gt;=AD$5),60,0)))</f>
        <v/>
      </c>
      <c r="AE61" s="80" t="str">
        <f>IF(OR($A61="",NOT(ISNUMBER($G61))),"",IF(AND($F61&lt;=AE$6,$G61&gt;=AE$5),IF(AE$5&gt;$N61,5,$K61)*10+IF(AND($F61&gt;=AE$5,$F61&lt;=AE$6),IF(AND($G61&gt;=AE$5,$G61&lt;=AE$6),5,IF($L61=1,2,1)),IF(AND($G61&gt;=AE$5,$G61&lt;=AE$6),IF($M61&gt;0,4,3),0)),IF(AND($D61&lt;=AE$6,$E61&gt;=AE$5),60,0)))</f>
        <v/>
      </c>
      <c r="AF61" s="80" t="str">
        <f>IF(OR($A61="",NOT(ISNUMBER($G61))),"",IF(AND($F61&lt;=AF$6,$G61&gt;=AF$5),IF(AF$5&gt;$N61,5,$K61)*10+IF(AND($F61&gt;=AF$5,$F61&lt;=AF$6),IF(AND($G61&gt;=AF$5,$G61&lt;=AF$6),5,IF($L61=1,2,1)),IF(AND($G61&gt;=AF$5,$G61&lt;=AF$6),IF($M61&gt;0,4,3),0)),IF(AND($D61&lt;=AF$6,$E61&gt;=AF$5),60,0)))</f>
        <v/>
      </c>
      <c r="AG61" s="80" t="str">
        <f>IF(OR($A61="",NOT(ISNUMBER($G61))),"",IF(AND($F61&lt;=AG$6,$G61&gt;=AG$5),IF(AG$5&gt;$N61,5,$K61)*10+IF(AND($F61&gt;=AG$5,$F61&lt;=AG$6),IF(AND($G61&gt;=AG$5,$G61&lt;=AG$6),5,IF($L61=1,2,1)),IF(AND($G61&gt;=AG$5,$G61&lt;=AG$6),IF($M61&gt;0,4,3),0)),IF(AND($D61&lt;=AG$6,$E61&gt;=AG$5),60,0)))</f>
        <v/>
      </c>
      <c r="AH61" s="80" t="str">
        <f>IF(OR($A61="",NOT(ISNUMBER($G61))),"",IF(AND($F61&lt;=AH$6,$G61&gt;=AH$5),IF(AH$5&gt;$N61,5,$K61)*10+IF(AND($F61&gt;=AH$5,$F61&lt;=AH$6),IF(AND($G61&gt;=AH$5,$G61&lt;=AH$6),5,IF($L61=1,2,1)),IF(AND($G61&gt;=AH$5,$G61&lt;=AH$6),IF($M61&gt;0,4,3),0)),IF(AND($D61&lt;=AH$6,$E61&gt;=AH$5),60,0)))</f>
        <v/>
      </c>
      <c r="AI61" s="80" t="str">
        <f>IF(OR($A61="",NOT(ISNUMBER($G61))),"",IF(AND($F61&lt;=AI$6,$G61&gt;=AI$5),IF(AI$5&gt;$N61,5,$K61)*10+IF(AND($F61&gt;=AI$5,$F61&lt;=AI$6),IF(AND($G61&gt;=AI$5,$G61&lt;=AI$6),5,IF($L61=1,2,1)),IF(AND($G61&gt;=AI$5,$G61&lt;=AI$6),IF($M61&gt;0,4,3),0)),IF(AND($D61&lt;=AI$6,$E61&gt;=AI$5),60,0)))</f>
        <v/>
      </c>
      <c r="AJ61" s="80" t="str">
        <f>IF(OR($A61="",NOT(ISNUMBER($G61))),"",IF(AND($F61&lt;=AJ$6,$G61&gt;=AJ$5),IF(AJ$5&gt;$N61,5,$K61)*10+IF(AND($F61&gt;=AJ$5,$F61&lt;=AJ$6),IF(AND($G61&gt;=AJ$5,$G61&lt;=AJ$6),5,IF($L61=1,2,1)),IF(AND($G61&gt;=AJ$5,$G61&lt;=AJ$6),IF($M61&gt;0,4,3),0)),IF(AND($D61&lt;=AJ$6,$E61&gt;=AJ$5),60,0)))</f>
        <v/>
      </c>
      <c r="AK61" s="80" t="str">
        <f>IF(OR($A61="",NOT(ISNUMBER($G61))),"",IF(AND($F61&lt;=AK$6,$G61&gt;=AK$5),IF(AK$5&gt;$N61,5,$K61)*10+IF(AND($F61&gt;=AK$5,$F61&lt;=AK$6),IF(AND($G61&gt;=AK$5,$G61&lt;=AK$6),5,IF($L61=1,2,1)),IF(AND($G61&gt;=AK$5,$G61&lt;=AK$6),IF($M61&gt;0,4,3),0)),IF(AND($D61&lt;=AK$6,$E61&gt;=AK$5),60,0)))</f>
        <v/>
      </c>
      <c r="AL61" s="80" t="str">
        <f>IF(OR($A61="",NOT(ISNUMBER($G61))),"",IF(AND($F61&lt;=AL$6,$G61&gt;=AL$5),IF(AL$5&gt;$N61,5,$K61)*10+IF(AND($F61&gt;=AL$5,$F61&lt;=AL$6),IF(AND($G61&gt;=AL$5,$G61&lt;=AL$6),5,IF($L61=1,2,1)),IF(AND($G61&gt;=AL$5,$G61&lt;=AL$6),IF($M61&gt;0,4,3),0)),IF(AND($D61&lt;=AL$6,$E61&gt;=AL$5),60,0)))</f>
        <v/>
      </c>
      <c r="AM61" s="80" t="str">
        <f>IF(OR($A61="",NOT(ISNUMBER($G61))),"",IF(AND($F61&lt;=AM$6,$G61&gt;=AM$5),IF(AM$5&gt;$N61,5,$K61)*10+IF(AND($F61&gt;=AM$5,$F61&lt;=AM$6),IF(AND($G61&gt;=AM$5,$G61&lt;=AM$6),5,IF($L61=1,2,1)),IF(AND($G61&gt;=AM$5,$G61&lt;=AM$6),IF($M61&gt;0,4,3),0)),IF(AND($D61&lt;=AM$6,$E61&gt;=AM$5),60,0)))</f>
        <v/>
      </c>
      <c r="AN61" s="80" t="str">
        <f>IF(OR($A61="",NOT(ISNUMBER($G61))),"",IF(AND($F61&lt;=AN$6,$G61&gt;=AN$5),IF(AN$5&gt;$N61,5,$K61)*10+IF(AND($F61&gt;=AN$5,$F61&lt;=AN$6),IF(AND($G61&gt;=AN$5,$G61&lt;=AN$6),5,IF($L61=1,2,1)),IF(AND($G61&gt;=AN$5,$G61&lt;=AN$6),IF($M61&gt;0,4,3),0)),IF(AND($D61&lt;=AN$6,$E61&gt;=AN$5),60,0)))</f>
        <v/>
      </c>
      <c r="AO61" s="80" t="str">
        <f>IF(OR($A61="",NOT(ISNUMBER($G61))),"",IF(AND($F61&lt;=AO$6,$G61&gt;=AO$5),IF(AO$5&gt;$N61,5,$K61)*10+IF(AND($F61&gt;=AO$5,$F61&lt;=AO$6),IF(AND($G61&gt;=AO$5,$G61&lt;=AO$6),5,IF($L61=1,2,1)),IF(AND($G61&gt;=AO$5,$G61&lt;=AO$6),IF($M61&gt;0,4,3),0)),IF(AND($D61&lt;=AO$6,$E61&gt;=AO$5),60,0)))</f>
        <v/>
      </c>
      <c r="AP61" s="80" t="str">
        <f>IF(OR($A61="",NOT(ISNUMBER($G61))),"",IF(AND($F61&lt;=AP$6,$G61&gt;=AP$5),IF(AP$5&gt;$N61,5,$K61)*10+IF(AND($F61&gt;=AP$5,$F61&lt;=AP$6),IF(AND($G61&gt;=AP$5,$G61&lt;=AP$6),5,IF($L61=1,2,1)),IF(AND($G61&gt;=AP$5,$G61&lt;=AP$6),IF($M61&gt;0,4,3),0)),IF(AND($D61&lt;=AP$6,$E61&gt;=AP$5),60,0)))</f>
        <v/>
      </c>
      <c r="AQ61" s="80" t="str">
        <f>IF(OR($A61="",NOT(ISNUMBER($G61))),"",IF(AND($F61&lt;=AQ$6,$G61&gt;=AQ$5),IF(AQ$5&gt;$N61,5,$K61)*10+IF(AND($F61&gt;=AQ$5,$F61&lt;=AQ$6),IF(AND($G61&gt;=AQ$5,$G61&lt;=AQ$6),5,IF($L61=1,2,1)),IF(AND($G61&gt;=AQ$5,$G61&lt;=AQ$6),IF($M61&gt;0,4,3),0)),IF(AND($D61&lt;=AQ$6,$E61&gt;=AQ$5),60,0)))</f>
        <v/>
      </c>
      <c r="AR61" s="80" t="str">
        <f>IF(OR($A61="",NOT(ISNUMBER($G61))),"",IF(AND($F61&lt;=AR$6,$G61&gt;=AR$5),IF(AR$5&gt;$N61,5,$K61)*10+IF(AND($F61&gt;=AR$5,$F61&lt;=AR$6),IF(AND($G61&gt;=AR$5,$G61&lt;=AR$6),5,IF($L61=1,2,1)),IF(AND($G61&gt;=AR$5,$G61&lt;=AR$6),IF($M61&gt;0,4,3),0)),IF(AND($D61&lt;=AR$6,$E61&gt;=AR$5),60,0)))</f>
        <v/>
      </c>
      <c r="AS61" s="80" t="str">
        <f>IF(OR($A61="",NOT(ISNUMBER($G61))),"",IF(AND($F61&lt;=AS$6,$G61&gt;=AS$5),IF(AS$5&gt;$N61,5,$K61)*10+IF(AND($F61&gt;=AS$5,$F61&lt;=AS$6),IF(AND($G61&gt;=AS$5,$G61&lt;=AS$6),5,IF($L61=1,2,1)),IF(AND($G61&gt;=AS$5,$G61&lt;=AS$6),IF($M61&gt;0,4,3),0)),IF(AND($D61&lt;=AS$6,$E61&gt;=AS$5),60,0)))</f>
        <v/>
      </c>
      <c r="AT61" s="80" t="str">
        <f>IF(OR($A61="",NOT(ISNUMBER($G61))),"",IF(AND($F61&lt;=AT$6,$G61&gt;=AT$5),IF(AT$5&gt;$N61,5,$K61)*10+IF(AND($F61&gt;=AT$5,$F61&lt;=AT$6),IF(AND($G61&gt;=AT$5,$G61&lt;=AT$6),5,IF($L61=1,2,1)),IF(AND($G61&gt;=AT$5,$G61&lt;=AT$6),IF($M61&gt;0,4,3),0)),IF(AND($D61&lt;=AT$6,$E61&gt;=AT$5),60,0)))</f>
        <v/>
      </c>
      <c r="AU61" s="80" t="str">
        <f>IF(OR($A61="",NOT(ISNUMBER($G61))),"",IF(AND($F61&lt;=AU$6,$G61&gt;=AU$5),IF(AU$5&gt;$N61,5,$K61)*10+IF(AND($F61&gt;=AU$5,$F61&lt;=AU$6),IF(AND($G61&gt;=AU$5,$G61&lt;=AU$6),5,IF($L61=1,2,1)),IF(AND($G61&gt;=AU$5,$G61&lt;=AU$6),IF($M61&gt;0,4,3),0)),IF(AND($D61&lt;=AU$6,$E61&gt;=AU$5),60,0)))</f>
        <v/>
      </c>
      <c r="AV61" s="80" t="str">
        <f>IF(OR($A61="",NOT(ISNUMBER($G61))),"",IF(AND($F61&lt;=AV$6,$G61&gt;=AV$5),IF(AV$5&gt;$N61,5,$K61)*10+IF(AND($F61&gt;=AV$5,$F61&lt;=AV$6),IF(AND($G61&gt;=AV$5,$G61&lt;=AV$6),5,IF($L61=1,2,1)),IF(AND($G61&gt;=AV$5,$G61&lt;=AV$6),IF($M61&gt;0,4,3),0)),IF(AND($D61&lt;=AV$6,$E61&gt;=AV$5),60,0)))</f>
        <v/>
      </c>
      <c r="AW61" s="80" t="str">
        <f>IF(OR($A61="",NOT(ISNUMBER($G61))),"",IF(AND($F61&lt;=AW$6,$G61&gt;=AW$5),IF(AW$5&gt;$N61,5,$K61)*10+IF(AND($F61&gt;=AW$5,$F61&lt;=AW$6),IF(AND($G61&gt;=AW$5,$G61&lt;=AW$6),5,IF($L61=1,2,1)),IF(AND($G61&gt;=AW$5,$G61&lt;=AW$6),IF($M61&gt;0,4,3),0)),IF(AND($D61&lt;=AW$6,$E61&gt;=AW$5),60,0)))</f>
        <v/>
      </c>
      <c r="AX61" s="80" t="str">
        <f>IF(OR($A61="",NOT(ISNUMBER($G61))),"",IF(AND($F61&lt;=AX$6,$G61&gt;=AX$5),IF(AX$5&gt;$N61,5,$K61)*10+IF(AND($F61&gt;=AX$5,$F61&lt;=AX$6),IF(AND($G61&gt;=AX$5,$G61&lt;=AX$6),5,IF($L61=1,2,1)),IF(AND($G61&gt;=AX$5,$G61&lt;=AX$6),IF($M61&gt;0,4,3),0)),IF(AND($D61&lt;=AX$6,$E61&gt;=AX$5),60,0)))</f>
        <v/>
      </c>
      <c r="AY61" s="80" t="str">
        <f>IF(OR($A61="",NOT(ISNUMBER($G61))),"",IF(AND($F61&lt;=AY$6,$G61&gt;=AY$5),IF(AY$5&gt;$N61,5,$K61)*10+IF(AND($F61&gt;=AY$5,$F61&lt;=AY$6),IF(AND($G61&gt;=AY$5,$G61&lt;=AY$6),5,IF($L61=1,2,1)),IF(AND($G61&gt;=AY$5,$G61&lt;=AY$6),IF($M61&gt;0,4,3),0)),IF(AND($D61&lt;=AY$6,$E61&gt;=AY$5),60,0)))</f>
        <v/>
      </c>
      <c r="AZ61" s="80" t="str">
        <f>IF(OR($A61="",NOT(ISNUMBER($G61))),"",IF(AND($F61&lt;=AZ$6,$G61&gt;=AZ$5),IF(AZ$5&gt;$N61,5,$K61)*10+IF(AND($F61&gt;=AZ$5,$F61&lt;=AZ$6),IF(AND($G61&gt;=AZ$5,$G61&lt;=AZ$6),5,IF($L61=1,2,1)),IF(AND($G61&gt;=AZ$5,$G61&lt;=AZ$6),IF($M61&gt;0,4,3),0)),IF(AND($D61&lt;=AZ$6,$E61&gt;=AZ$5),60,0)))</f>
        <v/>
      </c>
      <c r="BA61" s="80" t="str">
        <f>IF(OR($A61="",NOT(ISNUMBER($G61))),"",IF(AND($F61&lt;=BA$6,$G61&gt;=BA$5),IF(BA$5&gt;$N61,5,$K61)*10+IF(AND($F61&gt;=BA$5,$F61&lt;=BA$6),IF(AND($G61&gt;=BA$5,$G61&lt;=BA$6),5,IF($L61=1,2,1)),IF(AND($G61&gt;=BA$5,$G61&lt;=BA$6),IF($M61&gt;0,4,3),0)),IF(AND($D61&lt;=BA$6,$E61&gt;=BA$5),60,0)))</f>
        <v/>
      </c>
      <c r="BB61" s="80" t="str">
        <f>IF(OR($A61="",NOT(ISNUMBER($G61))),"",IF(AND($F61&lt;=BB$6,$G61&gt;=BB$5),IF(BB$5&gt;$N61,5,$K61)*10+IF(AND($F61&gt;=BB$5,$F61&lt;=BB$6),IF(AND($G61&gt;=BB$5,$G61&lt;=BB$6),5,IF($L61=1,2,1)),IF(AND($G61&gt;=BB$5,$G61&lt;=BB$6),IF($M61&gt;0,4,3),0)),IF(AND($D61&lt;=BB$6,$E61&gt;=BB$5),60,0)))</f>
        <v/>
      </c>
      <c r="BC61" s="80" t="str">
        <f>IF(OR($A61="",NOT(ISNUMBER($G61))),"",IF(AND($F61&lt;=BC$6,$G61&gt;=BC$5),IF(BC$5&gt;$N61,5,$K61)*10+IF(AND($F61&gt;=BC$5,$F61&lt;=BC$6),IF(AND($G61&gt;=BC$5,$G61&lt;=BC$6),5,IF($L61=1,2,1)),IF(AND($G61&gt;=BC$5,$G61&lt;=BC$6),IF($M61&gt;0,4,3),0)),IF(AND($D61&lt;=BC$6,$E61&gt;=BC$5),60,0)))</f>
        <v/>
      </c>
      <c r="BD61" s="80" t="str">
        <f>IF(OR($A61="",NOT(ISNUMBER($G61))),"",IF(AND($F61&lt;=BD$6,$G61&gt;=BD$5),IF(BD$5&gt;$N61,5,$K61)*10+IF(AND($F61&gt;=BD$5,$F61&lt;=BD$6),IF(AND($G61&gt;=BD$5,$G61&lt;=BD$6),5,IF($L61=1,2,1)),IF(AND($G61&gt;=BD$5,$G61&lt;=BD$6),IF($M61&gt;0,4,3),0)),IF(AND($D61&lt;=BD$6,$E61&gt;=BD$5),60,0)))</f>
        <v/>
      </c>
      <c r="BE61" s="80" t="str">
        <f>IF(OR($A61="",NOT(ISNUMBER($G61))),"",IF(AND($F61&lt;=BE$6,$G61&gt;=BE$5),IF(BE$5&gt;$N61,5,$K61)*10+IF(AND($F61&gt;=BE$5,$F61&lt;=BE$6),IF(AND($G61&gt;=BE$5,$G61&lt;=BE$6),5,IF($L61=1,2,1)),IF(AND($G61&gt;=BE$5,$G61&lt;=BE$6),IF($M61&gt;0,4,3),0)),IF(AND($D61&lt;=BE$6,$E61&gt;=BE$5),60,0)))</f>
        <v/>
      </c>
      <c r="BF61" s="80" t="str">
        <f>IF(OR($A61="",NOT(ISNUMBER($G61))),"",IF(AND($F61&lt;=BF$6,$G61&gt;=BF$5),IF(BF$5&gt;$N61,5,$K61)*10+IF(AND($F61&gt;=BF$5,$F61&lt;=BF$6),IF(AND($G61&gt;=BF$5,$G61&lt;=BF$6),5,IF($L61=1,2,1)),IF(AND($G61&gt;=BF$5,$G61&lt;=BF$6),IF($M61&gt;0,4,3),0)),IF(AND($D61&lt;=BF$6,$E61&gt;=BF$5),60,0)))</f>
        <v/>
      </c>
      <c r="BG61" s="80" t="str">
        <f>IF(OR($A61="",NOT(ISNUMBER($G61))),"",IF(AND($F61&lt;=BG$6,$G61&gt;=BG$5),IF(BG$5&gt;$N61,5,$K61)*10+IF(AND($F61&gt;=BG$5,$F61&lt;=BG$6),IF(AND($G61&gt;=BG$5,$G61&lt;=BG$6),5,IF($L61=1,2,1)),IF(AND($G61&gt;=BG$5,$G61&lt;=BG$6),IF($M61&gt;0,4,3),0)),IF(AND($D61&lt;=BG$6,$E61&gt;=BG$5),60,0)))</f>
        <v/>
      </c>
      <c r="BH61" s="80" t="str">
        <f>IF(OR($A61="",NOT(ISNUMBER($G61))),"",IF(AND($F61&lt;=BH$6,$G61&gt;=BH$5),IF(BH$5&gt;$N61,5,$K61)*10+IF(AND($F61&gt;=BH$5,$F61&lt;=BH$6),IF(AND($G61&gt;=BH$5,$G61&lt;=BH$6),5,IF($L61=1,2,1)),IF(AND($G61&gt;=BH$5,$G61&lt;=BH$6),IF($M61&gt;0,4,3),0)),IF(AND($D61&lt;=BH$6,$E61&gt;=BH$5),60,0)))</f>
        <v/>
      </c>
      <c r="BI61" s="80" t="str">
        <f>IF(OR($A61="",NOT(ISNUMBER($G61))),"",IF(AND($F61&lt;=BI$6,$G61&gt;=BI$5),IF(BI$5&gt;$N61,5,$K61)*10+IF(AND($F61&gt;=BI$5,$F61&lt;=BI$6),IF(AND($G61&gt;=BI$5,$G61&lt;=BI$6),5,IF($L61=1,2,1)),IF(AND($G61&gt;=BI$5,$G61&lt;=BI$6),IF($M61&gt;0,4,3),0)),IF(AND($D61&lt;=BI$6,$E61&gt;=BI$5),60,0)))</f>
        <v/>
      </c>
      <c r="BJ61" s="80" t="str">
        <f>IF(OR($A61="",NOT(ISNUMBER($G61))),"",IF(AND($F61&lt;=BJ$6,$G61&gt;=BJ$5),IF(BJ$5&gt;$N61,5,$K61)*10+IF(AND($F61&gt;=BJ$5,$F61&lt;=BJ$6),IF(AND($G61&gt;=BJ$5,$G61&lt;=BJ$6),5,IF($L61=1,2,1)),IF(AND($G61&gt;=BJ$5,$G61&lt;=BJ$6),IF($M61&gt;0,4,3),0)),IF(AND($D61&lt;=BJ$6,$E61&gt;=BJ$5),60,0)))</f>
        <v/>
      </c>
      <c r="BK61" s="80" t="str">
        <f>IF(OR($A61="",NOT(ISNUMBER($G61))),"",IF(AND($F61&lt;=BK$6,$G61&gt;=BK$5),IF(BK$5&gt;$N61,5,$K61)*10+IF(AND($F61&gt;=BK$5,$F61&lt;=BK$6),IF(AND($G61&gt;=BK$5,$G61&lt;=BK$6),5,IF($L61=1,2,1)),IF(AND($G61&gt;=BK$5,$G61&lt;=BK$6),IF($M61&gt;0,4,3),0)),IF(AND($D61&lt;=BK$6,$E61&gt;=BK$5),60,0)))</f>
        <v/>
      </c>
      <c r="BL61" s="80" t="str">
        <f>IF(OR($A61="",NOT(ISNUMBER($G61))),"",IF(AND($F61&lt;=BL$6,$G61&gt;=BL$5),IF(BL$5&gt;$N61,5,$K61)*10+IF(AND($F61&gt;=BL$5,$F61&lt;=BL$6),IF(AND($G61&gt;=BL$5,$G61&lt;=BL$6),5,IF($L61=1,2,1)),IF(AND($G61&gt;=BL$5,$G61&lt;=BL$6),IF($M61&gt;0,4,3),0)),IF(AND($D61&lt;=BL$6,$E61&gt;=BL$5),60,0)))</f>
        <v/>
      </c>
      <c r="BM61" s="80" t="str">
        <f>IF(OR($A61="",NOT(ISNUMBER($G61))),"",IF(AND($F61&lt;=BM$6,$G61&gt;=BM$5),IF(BM$5&gt;$N61,5,$K61)*10+IF(AND($F61&gt;=BM$5,$F61&lt;=BM$6),IF(AND($G61&gt;=BM$5,$G61&lt;=BM$6),5,IF($L61=1,2,1)),IF(AND($G61&gt;=BM$5,$G61&lt;=BM$6),IF($M61&gt;0,4,3),0)),IF(AND($D61&lt;=BM$6,$E61&gt;=BM$5),60,0)))</f>
        <v/>
      </c>
      <c r="BN61" s="80" t="str">
        <f>IF(OR($A61="",NOT(ISNUMBER($G61))),"",IF(AND($F61&lt;=BN$6,$G61&gt;=BN$5),IF(BN$5&gt;$N61,5,$K61)*10+IF(AND($F61&gt;=BN$5,$F61&lt;=BN$6),IF(AND($G61&gt;=BN$5,$G61&lt;=BN$6),5,IF($L61=1,2,1)),IF(AND($G61&gt;=BN$5,$G61&lt;=BN$6),IF($M61&gt;0,4,3),0)),IF(AND($D61&lt;=BN$6,$E61&gt;=BN$5),60,0)))</f>
        <v/>
      </c>
      <c r="BO61" s="80" t="str">
        <f>IF(OR($A61="",NOT(ISNUMBER($G61))),"",IF(AND($F61&lt;=BO$6,$G61&gt;=BO$5),IF(BO$5&gt;$N61,5,$K61)*10+IF(AND($F61&gt;=BO$5,$F61&lt;=BO$6),IF(AND($G61&gt;=BO$5,$G61&lt;=BO$6),5,IF($L61=1,2,1)),IF(AND($G61&gt;=BO$5,$G61&lt;=BO$6),IF($M61&gt;0,4,3),0)),IF(AND($D61&lt;=BO$6,$E61&gt;=BO$5),60,0)))</f>
        <v/>
      </c>
      <c r="BP61" s="80" t="str">
        <f>IF(OR($A61="",NOT(ISNUMBER($G61))),"",IF(AND($F61&lt;=BP$6,$G61&gt;=BP$5),IF(BP$5&gt;$N61,5,$K61)*10+IF(AND($F61&gt;=BP$5,$F61&lt;=BP$6),IF(AND($G61&gt;=BP$5,$G61&lt;=BP$6),5,IF($L61=1,2,1)),IF(AND($G61&gt;=BP$5,$G61&lt;=BP$6),IF($M61&gt;0,4,3),0)),IF(AND($D61&lt;=BP$6,$E61&gt;=BP$5),60,0)))</f>
        <v/>
      </c>
      <c r="BQ61" s="80" t="str">
        <f>IF(OR($A61="",NOT(ISNUMBER($G61))),"",IF(AND($F61&lt;=BQ$6,$G61&gt;=BQ$5),IF(BQ$5&gt;$N61,5,$K61)*10+IF(AND($F61&gt;=BQ$5,$F61&lt;=BQ$6),IF(AND($G61&gt;=BQ$5,$G61&lt;=BQ$6),5,IF($L61=1,2,1)),IF(AND($G61&gt;=BQ$5,$G61&lt;=BQ$6),IF($M61&gt;0,4,3),0)),IF(AND($D61&lt;=BQ$6,$E61&gt;=BQ$5),60,0)))</f>
        <v/>
      </c>
      <c r="BR61" s="80" t="str">
        <f>IF(OR($A61="",NOT(ISNUMBER($G61))),"",IF(AND($F61&lt;=BR$6,$G61&gt;=BR$5),IF(BR$5&gt;$N61,5,$K61)*10+IF(AND($F61&gt;=BR$5,$F61&lt;=BR$6),IF(AND($G61&gt;=BR$5,$G61&lt;=BR$6),5,IF($L61=1,2,1)),IF(AND($G61&gt;=BR$5,$G61&lt;=BR$6),IF($M61&gt;0,4,3),0)),IF(AND($D61&lt;=BR$6,$E61&gt;=BR$5),60,0)))</f>
        <v/>
      </c>
      <c r="BS61" s="80" t="str">
        <f>IF(OR($A61="",NOT(ISNUMBER($G61))),"",IF(AND($F61&lt;=BS$6,$G61&gt;=BS$5),IF(BS$5&gt;$N61,5,$K61)*10+IF(AND($F61&gt;=BS$5,$F61&lt;=BS$6),IF(AND($G61&gt;=BS$5,$G61&lt;=BS$6),5,IF($L61=1,2,1)),IF(AND($G61&gt;=BS$5,$G61&lt;=BS$6),IF($M61&gt;0,4,3),0)),IF(AND($D61&lt;=BS$6,$E61&gt;=BS$5),60,0)))</f>
        <v/>
      </c>
      <c r="BT61" s="80" t="str">
        <f>IF(OR($A61="",NOT(ISNUMBER($G61))),"",IF(AND($F61&lt;=BT$6,$G61&gt;=BT$5),IF(BT$5&gt;$N61,5,$K61)*10+IF(AND($F61&gt;=BT$5,$F61&lt;=BT$6),IF(AND($G61&gt;=BT$5,$G61&lt;=BT$6),5,IF($L61=1,2,1)),IF(AND($G61&gt;=BT$5,$G61&lt;=BT$6),IF($M61&gt;0,4,3),0)),IF(AND($D61&lt;=BT$6,$E61&gt;=BT$5),60,0)))</f>
        <v/>
      </c>
      <c r="BU61" s="80" t="str">
        <f>IF(OR($A61="",NOT(ISNUMBER($G61))),"",IF(AND($F61&lt;=BU$6,$G61&gt;=BU$5),IF(BU$5&gt;$N61,5,$K61)*10+IF(AND($F61&gt;=BU$5,$F61&lt;=BU$6),IF(AND($G61&gt;=BU$5,$G61&lt;=BU$6),5,IF($L61=1,2,1)),IF(AND($G61&gt;=BU$5,$G61&lt;=BU$6),IF($M61&gt;0,4,3),0)),IF(AND($D61&lt;=BU$6,$E61&gt;=BU$5),60,0)))</f>
        <v/>
      </c>
      <c r="BV61" s="80" t="str">
        <f>IF(OR($A61="",NOT(ISNUMBER($G61))),"",IF(AND($F61&lt;=BV$6,$G61&gt;=BV$5),IF(BV$5&gt;$N61,5,$K61)*10+IF(AND($F61&gt;=BV$5,$F61&lt;=BV$6),IF(AND($G61&gt;=BV$5,$G61&lt;=BV$6),5,IF($L61=1,2,1)),IF(AND($G61&gt;=BV$5,$G61&lt;=BV$6),IF($M61&gt;0,4,3),0)),IF(AND($D61&lt;=BV$6,$E61&gt;=BV$5),60,0)))</f>
        <v/>
      </c>
      <c r="BW61" s="80" t="str">
        <f>IF(OR($A61="",NOT(ISNUMBER($G61))),"",IF(AND($F61&lt;=BW$6,$G61&gt;=BW$5),IF(BW$5&gt;$N61,5,$K61)*10+IF(AND($F61&gt;=BW$5,$F61&lt;=BW$6),IF(AND($G61&gt;=BW$5,$G61&lt;=BW$6),5,IF($L61=1,2,1)),IF(AND($G61&gt;=BW$5,$G61&lt;=BW$6),IF($M61&gt;0,4,3),0)),IF(AND($D61&lt;=BW$6,$E61&gt;=BW$5),60,0)))</f>
        <v/>
      </c>
      <c r="BX61" s="80" t="str">
        <f>IF(OR($A61="",NOT(ISNUMBER($G61))),"",IF(AND($F61&lt;=BX$6,$G61&gt;=BX$5),IF(BX$5&gt;$N61,5,$K61)*10+IF(AND($F61&gt;=BX$5,$F61&lt;=BX$6),IF(AND($G61&gt;=BX$5,$G61&lt;=BX$6),5,IF($L61=1,2,1)),IF(AND($G61&gt;=BX$5,$G61&lt;=BX$6),IF($M61&gt;0,4,3),0)),IF(AND($D61&lt;=BX$6,$E61&gt;=BX$5),60,0)))</f>
        <v/>
      </c>
      <c r="BY61" s="80" t="str">
        <f>IF(OR($A61="",NOT(ISNUMBER($G61))),"",IF(AND($F61&lt;=BY$6,$G61&gt;=BY$5),IF(BY$5&gt;$N61,5,$K61)*10+IF(AND($F61&gt;=BY$5,$F61&lt;=BY$6),IF(AND($G61&gt;=BY$5,$G61&lt;=BY$6),5,IF($L61=1,2,1)),IF(AND($G61&gt;=BY$5,$G61&lt;=BY$6),IF($M61&gt;0,4,3),0)),IF(AND($D61&lt;=BY$6,$E61&gt;=BY$5),60,0)))</f>
        <v/>
      </c>
      <c r="BZ61" s="80" t="str">
        <f>IF(OR($A61="",NOT(ISNUMBER($G61))),"",IF(AND($F61&lt;=BZ$6,$G61&gt;=BZ$5),IF(BZ$5&gt;$N61,5,$K61)*10+IF(AND($F61&gt;=BZ$5,$F61&lt;=BZ$6),IF(AND($G61&gt;=BZ$5,$G61&lt;=BZ$6),5,IF($L61=1,2,1)),IF(AND($G61&gt;=BZ$5,$G61&lt;=BZ$6),IF($M61&gt;0,4,3),0)),IF(AND($D61&lt;=BZ$6,$E61&gt;=BZ$5),60,0)))</f>
        <v/>
      </c>
      <c r="CA61" s="80" t="str">
        <f>IF(OR($A61="",NOT(ISNUMBER($G61))),"",IF(AND($F61&lt;=CA$6,$G61&gt;=CA$5),IF(CA$5&gt;$N61,5,$K61)*10+IF(AND($F61&gt;=CA$5,$F61&lt;=CA$6),IF(AND($G61&gt;=CA$5,$G61&lt;=CA$6),5,IF($L61=1,2,1)),IF(AND($G61&gt;=CA$5,$G61&lt;=CA$6),IF($M61&gt;0,4,3),0)),IF(AND($D61&lt;=CA$6,$E61&gt;=CA$5),60,0)))</f>
        <v/>
      </c>
      <c r="CB61" s="80" t="str">
        <f>IF(OR($A61="",NOT(ISNUMBER($G61))),"",IF(AND($F61&lt;=CB$6,$G61&gt;=CB$5),IF(CB$5&gt;$N61,5,$K61)*10+IF(AND($F61&gt;=CB$5,$F61&lt;=CB$6),IF(AND($G61&gt;=CB$5,$G61&lt;=CB$6),5,IF($L61=1,2,1)),IF(AND($G61&gt;=CB$5,$G61&lt;=CB$6),IF($M61&gt;0,4,3),0)),IF(AND($D61&lt;=CB$6,$E61&gt;=CB$5),60,0)))</f>
        <v/>
      </c>
      <c r="CC61" s="80" t="str">
        <f>IF(OR($A61="",NOT(ISNUMBER($G61))),"",IF(AND($F61&lt;=CC$6,$G61&gt;=CC$5),IF(CC$5&gt;$N61,5,$K61)*10+IF(AND($F61&gt;=CC$5,$F61&lt;=CC$6),IF(AND($G61&gt;=CC$5,$G61&lt;=CC$6),5,IF($L61=1,2,1)),IF(AND($G61&gt;=CC$5,$G61&lt;=CC$6),IF($M61&gt;0,4,3),0)),IF(AND($D61&lt;=CC$6,$E61&gt;=CC$5),60,0)))</f>
        <v/>
      </c>
      <c r="CD61" s="80" t="str">
        <f>IF(OR($A61="",NOT(ISNUMBER($G61))),"",IF(AND($F61&lt;=CD$6,$G61&gt;=CD$5),IF(CD$5&gt;$N61,5,$K61)*10+IF(AND($F61&gt;=CD$5,$F61&lt;=CD$6),IF(AND($G61&gt;=CD$5,$G61&lt;=CD$6),5,IF($L61=1,2,1)),IF(AND($G61&gt;=CD$5,$G61&lt;=CD$6),IF($M61&gt;0,4,3),0)),IF(AND($D61&lt;=CD$6,$E61&gt;=CD$5),60,0)))</f>
        <v/>
      </c>
      <c r="CE61" s="80" t="str">
        <f>IF(OR($A61="",NOT(ISNUMBER($G61))),"",IF(AND($F61&lt;=CE$6,$G61&gt;=CE$5),IF(CE$5&gt;$N61,5,$K61)*10+IF(AND($F61&gt;=CE$5,$F61&lt;=CE$6),IF(AND($G61&gt;=CE$5,$G61&lt;=CE$6),5,IF($L61=1,2,1)),IF(AND($G61&gt;=CE$5,$G61&lt;=CE$6),IF($M61&gt;0,4,3),0)),IF(AND($D61&lt;=CE$6,$E61&gt;=CE$5),60,0)))</f>
        <v/>
      </c>
      <c r="CF61" s="80" t="str">
        <f>IF(OR($A61="",NOT(ISNUMBER($G61))),"",IF(AND($F61&lt;=CF$6,$G61&gt;=CF$5),IF(CF$5&gt;$N61,5,$K61)*10+IF(AND($F61&gt;=CF$5,$F61&lt;=CF$6),IF(AND($G61&gt;=CF$5,$G61&lt;=CF$6),5,IF($L61=1,2,1)),IF(AND($G61&gt;=CF$5,$G61&lt;=CF$6),IF($M61&gt;0,4,3),0)),IF(AND($D61&lt;=CF$6,$E61&gt;=CF$5),60,0)))</f>
        <v/>
      </c>
      <c r="CG61" s="80" t="str">
        <f>IF(OR($A61="",NOT(ISNUMBER($G61))),"",IF(AND($F61&lt;=CG$6,$G61&gt;=CG$5),IF(CG$5&gt;$N61,5,$K61)*10+IF(AND($F61&gt;=CG$5,$F61&lt;=CG$6),IF(AND($G61&gt;=CG$5,$G61&lt;=CG$6),5,IF($L61=1,2,1)),IF(AND($G61&gt;=CG$5,$G61&lt;=CG$6),IF($M61&gt;0,4,3),0)),IF(AND($D61&lt;=CG$6,$E61&gt;=CG$5),60,0)))</f>
        <v/>
      </c>
      <c r="CH61" s="80" t="str">
        <f>IF(OR($A61="",NOT(ISNUMBER($G61))),"",IF(AND($F61&lt;=CH$6,$G61&gt;=CH$5),IF(CH$5&gt;$N61,5,$K61)*10+IF(AND($F61&gt;=CH$5,$F61&lt;=CH$6),IF(AND($G61&gt;=CH$5,$G61&lt;=CH$6),5,IF($L61=1,2,1)),IF(AND($G61&gt;=CH$5,$G61&lt;=CH$6),IF($M61&gt;0,4,3),0)),IF(AND($D61&lt;=CH$6,$E61&gt;=CH$5),60,0)))</f>
        <v/>
      </c>
      <c r="CI61" s="80" t="str">
        <f>IF(OR($A61="",NOT(ISNUMBER($G61))),"",IF(AND($F61&lt;=CI$6,$G61&gt;=CI$5),IF(CI$5&gt;$N61,5,$K61)*10+IF(AND($F61&gt;=CI$5,$F61&lt;=CI$6),IF(AND($G61&gt;=CI$5,$G61&lt;=CI$6),5,IF($L61=1,2,1)),IF(AND($G61&gt;=CI$5,$G61&lt;=CI$6),IF($M61&gt;0,4,3),0)),IF(AND($D61&lt;=CI$6,$E61&gt;=CI$5),60,0)))</f>
        <v/>
      </c>
      <c r="CJ61" s="80" t="str">
        <f>IF(OR($A61="",NOT(ISNUMBER($G61))),"",IF(AND($F61&lt;=CJ$6,$G61&gt;=CJ$5),IF(CJ$5&gt;$N61,5,$K61)*10+IF(AND($F61&gt;=CJ$5,$F61&lt;=CJ$6),IF(AND($G61&gt;=CJ$5,$G61&lt;=CJ$6),5,IF($L61=1,2,1)),IF(AND($G61&gt;=CJ$5,$G61&lt;=CJ$6),IF($M61&gt;0,4,3),0)),IF(AND($D61&lt;=CJ$6,$E61&gt;=CJ$5),60,0)))</f>
        <v/>
      </c>
      <c r="CK61" s="80" t="str">
        <f>IF(OR($A61="",NOT(ISNUMBER($G61))),"",IF(AND($F61&lt;=CK$6,$G61&gt;=CK$5),IF(CK$5&gt;$N61,5,$K61)*10+IF(AND($F61&gt;=CK$5,$F61&lt;=CK$6),IF(AND($G61&gt;=CK$5,$G61&lt;=CK$6),5,IF($L61=1,2,1)),IF(AND($G61&gt;=CK$5,$G61&lt;=CK$6),IF($M61&gt;0,4,3),0)),IF(AND($D61&lt;=CK$6,$E61&gt;=CK$5),60,0)))</f>
        <v/>
      </c>
      <c r="CL61" s="80" t="str">
        <f>IF(OR($A61="",NOT(ISNUMBER($G61))),"",IF(AND($F61&lt;=CL$6,$G61&gt;=CL$5),IF(CL$5&gt;$N61,5,$K61)*10+IF(AND($F61&gt;=CL$5,$F61&lt;=CL$6),IF(AND($G61&gt;=CL$5,$G61&lt;=CL$6),5,IF($L61=1,2,1)),IF(AND($G61&gt;=CL$5,$G61&lt;=CL$6),IF($M61&gt;0,4,3),0)),IF(AND($D61&lt;=CL$6,$E61&gt;=CL$5),60,0)))</f>
        <v/>
      </c>
      <c r="CM61" s="80" t="str">
        <f>IF(OR($A61="",NOT(ISNUMBER($G61))),"",IF(AND($F61&lt;=CM$6,$G61&gt;=CM$5),IF(CM$5&gt;$N61,5,$K61)*10+IF(AND($F61&gt;=CM$5,$F61&lt;=CM$6),IF(AND($G61&gt;=CM$5,$G61&lt;=CM$6),5,IF($L61=1,2,1)),IF(AND($G61&gt;=CM$5,$G61&lt;=CM$6),IF($M61&gt;0,4,3),0)),IF(AND($D61&lt;=CM$6,$E61&gt;=CM$5),60,0)))</f>
        <v/>
      </c>
      <c r="CN61" s="80" t="str">
        <f>IF(OR($A61="",NOT(ISNUMBER($G61))),"",IF(AND($F61&lt;=CN$6,$G61&gt;=CN$5),IF(CN$5&gt;$N61,5,$K61)*10+IF(AND($F61&gt;=CN$5,$F61&lt;=CN$6),IF(AND($G61&gt;=CN$5,$G61&lt;=CN$6),5,IF($L61=1,2,1)),IF(AND($G61&gt;=CN$5,$G61&lt;=CN$6),IF($M61&gt;0,4,3),0)),IF(AND($D61&lt;=CN$6,$E61&gt;=CN$5),60,0)))</f>
        <v/>
      </c>
      <c r="CO61" s="80" t="str">
        <f>IF(OR($A61="",NOT(ISNUMBER($G61))),"",IF(AND($F61&lt;=CO$6,$G61&gt;=CO$5),IF(CO$5&gt;$N61,5,$K61)*10+IF(AND($F61&gt;=CO$5,$F61&lt;=CO$6),IF(AND($G61&gt;=CO$5,$G61&lt;=CO$6),5,IF($L61=1,2,1)),IF(AND($G61&gt;=CO$5,$G61&lt;=CO$6),IF($M61&gt;0,4,3),0)),IF(AND($D61&lt;=CO$6,$E61&gt;=CO$5),60,0)))</f>
        <v/>
      </c>
      <c r="CP61" s="80" t="str">
        <f>IF(OR($A61="",NOT(ISNUMBER($G61))),"",IF(AND($F61&lt;=CP$6,$G61&gt;=CP$5),IF(CP$5&gt;$N61,5,$K61)*10+IF(AND($F61&gt;=CP$5,$F61&lt;=CP$6),IF(AND($G61&gt;=CP$5,$G61&lt;=CP$6),5,IF($L61=1,2,1)),IF(AND($G61&gt;=CP$5,$G61&lt;=CP$6),IF($M61&gt;0,4,3),0)),IF(AND($D61&lt;=CP$6,$E61&gt;=CP$5),60,0)))</f>
        <v/>
      </c>
      <c r="CQ61" s="80" t="str">
        <f>IF(OR($A61="",NOT(ISNUMBER($G61))),"",IF(AND($F61&lt;=CQ$6,$G61&gt;=CQ$5),IF(CQ$5&gt;$N61,5,$K61)*10+IF(AND($F61&gt;=CQ$5,$F61&lt;=CQ$6),IF(AND($G61&gt;=CQ$5,$G61&lt;=CQ$6),5,IF($L61=1,2,1)),IF(AND($G61&gt;=CQ$5,$G61&lt;=CQ$6),IF($M61&gt;0,4,3),0)),IF(AND($D61&lt;=CQ$6,$E61&gt;=CQ$5),60,0)))</f>
        <v/>
      </c>
      <c r="CR61" s="80" t="str">
        <f>IF(OR($A61="",NOT(ISNUMBER($G61))),"",IF(AND($F61&lt;=CR$6,$G61&gt;=CR$5),IF(CR$5&gt;$N61,5,$K61)*10+IF(AND($F61&gt;=CR$5,$F61&lt;=CR$6),IF(AND($G61&gt;=CR$5,$G61&lt;=CR$6),5,IF($L61=1,2,1)),IF(AND($G61&gt;=CR$5,$G61&lt;=CR$6),IF($M61&gt;0,4,3),0)),IF(AND($D61&lt;=CR$6,$E61&gt;=CR$5),60,0)))</f>
        <v/>
      </c>
      <c r="CS61" s="80" t="str">
        <f>IF(OR($A61="",NOT(ISNUMBER($G61))),"",IF(AND($F61&lt;=CS$6,$G61&gt;=CS$5),IF(CS$5&gt;$N61,5,$K61)*10+IF(AND($F61&gt;=CS$5,$F61&lt;=CS$6),IF(AND($G61&gt;=CS$5,$G61&lt;=CS$6),5,IF($L61=1,2,1)),IF(AND($G61&gt;=CS$5,$G61&lt;=CS$6),IF($M61&gt;0,4,3),0)),IF(AND($D61&lt;=CS$6,$E61&gt;=CS$5),60,0)))</f>
        <v/>
      </c>
      <c r="CT61" s="80" t="str">
        <f>IF(OR($A61="",NOT(ISNUMBER($G61))),"",IF(AND($F61&lt;=CT$6,$G61&gt;=CT$5),IF(CT$5&gt;$N61,5,$K61)*10+IF(AND($F61&gt;=CT$5,$F61&lt;=CT$6),IF(AND($G61&gt;=CT$5,$G61&lt;=CT$6),5,IF($L61=1,2,1)),IF(AND($G61&gt;=CT$5,$G61&lt;=CT$6),IF($M61&gt;0,4,3),0)),IF(AND($D61&lt;=CT$6,$E61&gt;=CT$5),60,0)))</f>
        <v/>
      </c>
      <c r="CU61" s="80" t="str">
        <f>IF(OR($A61="",NOT(ISNUMBER($G61))),"",IF(AND($F61&lt;=CU$6,$G61&gt;=CU$5),IF(CU$5&gt;$N61,5,$K61)*10+IF(AND($F61&gt;=CU$5,$F61&lt;=CU$6),IF(AND($G61&gt;=CU$5,$G61&lt;=CU$6),5,IF($L61=1,2,1)),IF(AND($G61&gt;=CU$5,$G61&lt;=CU$6),IF($M61&gt;0,4,3),0)),IF(AND($D61&lt;=CU$6,$E61&gt;=CU$5),60,0)))</f>
        <v/>
      </c>
      <c r="CV61" s="80" t="str">
        <f>IF(OR($A61="",NOT(ISNUMBER($G61))),"",IF(AND($F61&lt;=CV$6,$G61&gt;=CV$5),IF(CV$5&gt;$N61,5,$K61)*10+IF(AND($F61&gt;=CV$5,$F61&lt;=CV$6),IF(AND($G61&gt;=CV$5,$G61&lt;=CV$6),5,IF($L61=1,2,1)),IF(AND($G61&gt;=CV$5,$G61&lt;=CV$6),IF($M61&gt;0,4,3),0)),IF(AND($D61&lt;=CV$6,$E61&gt;=CV$5),60,0)))</f>
        <v/>
      </c>
      <c r="CW61" s="80" t="str">
        <f>IF(OR($A61="",NOT(ISNUMBER($G61))),"",IF(AND($F61&lt;=CW$6,$G61&gt;=CW$5),IF(CW$5&gt;$N61,5,$K61)*10+IF(AND($F61&gt;=CW$5,$F61&lt;=CW$6),IF(AND($G61&gt;=CW$5,$G61&lt;=CW$6),5,IF($L61=1,2,1)),IF(AND($G61&gt;=CW$5,$G61&lt;=CW$6),IF($M61&gt;0,4,3),0)),IF(AND($D61&lt;=CW$6,$E61&gt;=CW$5),60,0)))</f>
        <v/>
      </c>
      <c r="CX61" s="80" t="str">
        <f>IF(OR($A61="",NOT(ISNUMBER($G61))),"",IF(AND($F61&lt;=CX$6,$G61&gt;=CX$5),IF(CX$5&gt;$N61,5,$K61)*10+IF(AND($F61&gt;=CX$5,$F61&lt;=CX$6),IF(AND($G61&gt;=CX$5,$G61&lt;=CX$6),5,IF($L61=1,2,1)),IF(AND($G61&gt;=CX$5,$G61&lt;=CX$6),IF($M61&gt;0,4,3),0)),IF(AND($D61&lt;=CX$6,$E61&gt;=CX$5),60,0)))</f>
        <v/>
      </c>
      <c r="CY61" s="80" t="str">
        <f>IF(OR($A61="",NOT(ISNUMBER($G61))),"",IF(AND($F61&lt;=CY$6,$G61&gt;=CY$5),IF(CY$5&gt;$N61,5,$K61)*10+IF(AND($F61&gt;=CY$5,$F61&lt;=CY$6),IF(AND($G61&gt;=CY$5,$G61&lt;=CY$6),5,IF($L61=1,2,1)),IF(AND($G61&gt;=CY$5,$G61&lt;=CY$6),IF($M61&gt;0,4,3),0)),IF(AND($D61&lt;=CY$6,$E61&gt;=CY$5),60,0)))</f>
        <v/>
      </c>
      <c r="CZ61" s="80" t="str">
        <f>IF(OR($A61="",NOT(ISNUMBER($G61))),"",IF(AND($F61&lt;=CZ$6,$G61&gt;=CZ$5),IF(CZ$5&gt;$N61,5,$K61)*10+IF(AND($F61&gt;=CZ$5,$F61&lt;=CZ$6),IF(AND($G61&gt;=CZ$5,$G61&lt;=CZ$6),5,IF($L61=1,2,1)),IF(AND($G61&gt;=CZ$5,$G61&lt;=CZ$6),IF($M61&gt;0,4,3),0)),IF(AND($D61&lt;=CZ$6,$E61&gt;=CZ$5),60,0)))</f>
        <v/>
      </c>
      <c r="DA61" s="80" t="str">
        <f>IF(OR($A61="",NOT(ISNUMBER($G61))),"",IF(AND($F61&lt;=DA$6,$G61&gt;=DA$5),IF(DA$5&gt;$N61,5,$K61)*10+IF(AND($F61&gt;=DA$5,$F61&lt;=DA$6),IF(AND($G61&gt;=DA$5,$G61&lt;=DA$6),5,IF($L61=1,2,1)),IF(AND($G61&gt;=DA$5,$G61&lt;=DA$6),IF($M61&gt;0,4,3),0)),IF(AND($D61&lt;=DA$6,$E61&gt;=DA$5),60,0)))</f>
        <v/>
      </c>
      <c r="DB61" s="80" t="str">
        <f>IF(OR($A61="",NOT(ISNUMBER($G61))),"",IF(AND($F61&lt;=DB$6,$G61&gt;=DB$5),IF(DB$5&gt;$N61,5,$K61)*10+IF(AND($F61&gt;=DB$5,$F61&lt;=DB$6),IF(AND($G61&gt;=DB$5,$G61&lt;=DB$6),5,IF($L61=1,2,1)),IF(AND($G61&gt;=DB$5,$G61&lt;=DB$6),IF($M61&gt;0,4,3),0)),IF(AND($D61&lt;=DB$6,$E61&gt;=DB$5),60,0)))</f>
        <v/>
      </c>
      <c r="DC61" s="80" t="str">
        <f>IF(OR($A61="",NOT(ISNUMBER($G61))),"",IF(AND($F61&lt;=DC$6,$G61&gt;=DC$5),IF(DC$5&gt;$N61,5,$K61)*10+IF(AND($F61&gt;=DC$5,$F61&lt;=DC$6),IF(AND($G61&gt;=DC$5,$G61&lt;=DC$6),5,IF($L61=1,2,1)),IF(AND($G61&gt;=DC$5,$G61&lt;=DC$6),IF($M61&gt;0,4,3),0)),IF(AND($D61&lt;=DC$6,$E61&gt;=DC$5),60,0)))</f>
        <v/>
      </c>
      <c r="DD61" s="80" t="str">
        <f>IF(OR($A61="",NOT(ISNUMBER($G61))),"",IF(AND($F61&lt;=DD$6,$G61&gt;=DD$5),IF(DD$5&gt;$N61,5,$K61)*10+IF(AND($F61&gt;=DD$5,$F61&lt;=DD$6),IF(AND($G61&gt;=DD$5,$G61&lt;=DD$6),5,IF($L61=1,2,1)),IF(AND($G61&gt;=DD$5,$G61&lt;=DD$6),IF($M61&gt;0,4,3),0)),IF(AND($D61&lt;=DD$6,$E61&gt;=DD$5),60,0)))</f>
        <v/>
      </c>
      <c r="DE61" s="80" t="str">
        <f>IF(OR($A61="",NOT(ISNUMBER($G61))),"",IF(AND($F61&lt;=DE$6,$G61&gt;=DE$5),IF(DE$5&gt;$N61,5,$K61)*10+IF(AND($F61&gt;=DE$5,$F61&lt;=DE$6),IF(AND($G61&gt;=DE$5,$G61&lt;=DE$6),5,IF($L61=1,2,1)),IF(AND($G61&gt;=DE$5,$G61&lt;=DE$6),IF($M61&gt;0,4,3),0)),IF(AND($D61&lt;=DE$6,$E61&gt;=DE$5),60,0)))</f>
        <v/>
      </c>
      <c r="DF61" s="80" t="str">
        <f>IF(OR($A61="",NOT(ISNUMBER($G61))),"",IF(AND($F61&lt;=DF$6,$G61&gt;=DF$5),IF(DF$5&gt;$N61,5,$K61)*10+IF(AND($F61&gt;=DF$5,$F61&lt;=DF$6),IF(AND($G61&gt;=DF$5,$G61&lt;=DF$6),5,IF($L61=1,2,1)),IF(AND($G61&gt;=DF$5,$G61&lt;=DF$6),IF($M61&gt;0,4,3),0)),IF(AND($D61&lt;=DF$6,$E61&gt;=DF$5),60,0)))</f>
        <v/>
      </c>
      <c r="DG61" s="80" t="str">
        <f>IF(OR($A61="",NOT(ISNUMBER($G61))),"",IF(AND($F61&lt;=DG$6,$G61&gt;=DG$5),IF(DG$5&gt;$N61,5,$K61)*10+IF(AND($F61&gt;=DG$5,$F61&lt;=DG$6),IF(AND($G61&gt;=DG$5,$G61&lt;=DG$6),5,IF($L61=1,2,1)),IF(AND($G61&gt;=DG$5,$G61&lt;=DG$6),IF($M61&gt;0,4,3),0)),IF(AND($D61&lt;=DG$6,$E61&gt;=DG$5),60,0)))</f>
        <v/>
      </c>
      <c r="DH61" s="80" t="str">
        <f>IF(OR($A61="",NOT(ISNUMBER($G61))),"",IF(AND($F61&lt;=DH$6,$G61&gt;=DH$5),IF(DH$5&gt;$N61,5,$K61)*10+IF(AND($F61&gt;=DH$5,$F61&lt;=DH$6),IF(AND($G61&gt;=DH$5,$G61&lt;=DH$6),5,IF($L61=1,2,1)),IF(AND($G61&gt;=DH$5,$G61&lt;=DH$6),IF($M61&gt;0,4,3),0)),IF(AND($D61&lt;=DH$6,$E61&gt;=DH$5),60,0)))</f>
        <v/>
      </c>
      <c r="DI61" s="80" t="str">
        <f>IF(OR($A61="",NOT(ISNUMBER($G61))),"",IF(AND($F61&lt;=DI$6,$G61&gt;=DI$5),IF(DI$5&gt;$N61,5,$K61)*10+IF(AND($F61&gt;=DI$5,$F61&lt;=DI$6),IF(AND($G61&gt;=DI$5,$G61&lt;=DI$6),5,IF($L61=1,2,1)),IF(AND($G61&gt;=DI$5,$G61&lt;=DI$6),IF($M61&gt;0,4,3),0)),IF(AND($D61&lt;=DI$6,$E61&gt;=DI$5),60,0)))</f>
        <v/>
      </c>
      <c r="DJ61" s="80" t="str">
        <f>IF(OR($A61="",NOT(ISNUMBER($G61))),"",IF(AND($F61&lt;=DJ$6,$G61&gt;=DJ$5),IF(DJ$5&gt;$N61,5,$K61)*10+IF(AND($F61&gt;=DJ$5,$F61&lt;=DJ$6),IF(AND($G61&gt;=DJ$5,$G61&lt;=DJ$6),5,IF($L61=1,2,1)),IF(AND($G61&gt;=DJ$5,$G61&lt;=DJ$6),IF($M61&gt;0,4,3),0)),IF(AND($D61&lt;=DJ$6,$E61&gt;=DJ$5),60,0)))</f>
        <v/>
      </c>
      <c r="DK61" s="80" t="str">
        <f>IF(OR($A61="",NOT(ISNUMBER($G61))),"",IF(AND($F61&lt;=DK$6,$G61&gt;=DK$5),IF(DK$5&gt;$N61,5,$K61)*10+IF(AND($F61&gt;=DK$5,$F61&lt;=DK$6),IF(AND($G61&gt;=DK$5,$G61&lt;=DK$6),5,IF($L61=1,2,1)),IF(AND($G61&gt;=DK$5,$G61&lt;=DK$6),IF($M61&gt;0,4,3),0)),IF(AND($D61&lt;=DK$6,$E61&gt;=DK$5),60,0)))</f>
        <v/>
      </c>
      <c r="DL61" s="80" t="str">
        <f>IF(OR($A61="",NOT(ISNUMBER($G61))),"",IF(AND($F61&lt;=DL$6,$G61&gt;=DL$5),IF(DL$5&gt;$N61,5,$K61)*10+IF(AND($F61&gt;=DL$5,$F61&lt;=DL$6),IF(AND($G61&gt;=DL$5,$G61&lt;=DL$6),5,IF($L61=1,2,1)),IF(AND($G61&gt;=DL$5,$G61&lt;=DL$6),IF($M61&gt;0,4,3),0)),IF(AND($D61&lt;=DL$6,$E61&gt;=DL$5),60,0)))</f>
        <v/>
      </c>
      <c r="DM61" s="80" t="str">
        <f>IF(OR($A61="",NOT(ISNUMBER($G61))),"",IF(AND($F61&lt;=DM$6,$G61&gt;=DM$5),IF(DM$5&gt;$N61,5,$K61)*10+IF(AND($F61&gt;=DM$5,$F61&lt;=DM$6),IF(AND($G61&gt;=DM$5,$G61&lt;=DM$6),5,IF($L61=1,2,1)),IF(AND($G61&gt;=DM$5,$G61&lt;=DM$6),IF($M61&gt;0,4,3),0)),IF(AND($D61&lt;=DM$6,$E61&gt;=DM$5),60,0)))</f>
        <v/>
      </c>
      <c r="DN61" s="80" t="str">
        <f>IF(OR($A61="",NOT(ISNUMBER($G61))),"",IF(AND($F61&lt;=DN$6,$G61&gt;=DN$5),IF(DN$5&gt;$N61,5,$K61)*10+IF(AND($F61&gt;=DN$5,$F61&lt;=DN$6),IF(AND($G61&gt;=DN$5,$G61&lt;=DN$6),5,IF($L61=1,2,1)),IF(AND($G61&gt;=DN$5,$G61&lt;=DN$6),IF($M61&gt;0,4,3),0)),IF(AND($D61&lt;=DN$6,$E61&gt;=DN$5),60,0)))</f>
        <v/>
      </c>
      <c r="DO61" s="80" t="str">
        <f>IF(OR($A61="",NOT(ISNUMBER($G61))),"",IF(AND($F61&lt;=DO$6,$G61&gt;=DO$5),IF(DO$5&gt;$N61,5,$K61)*10+IF(AND($F61&gt;=DO$5,$F61&lt;=DO$6),IF(AND($G61&gt;=DO$5,$G61&lt;=DO$6),5,IF($L61=1,2,1)),IF(AND($G61&gt;=DO$5,$G61&lt;=DO$6),IF($M61&gt;0,4,3),0)),IF(AND($D61&lt;=DO$6,$E61&gt;=DO$5),60,0)))</f>
        <v/>
      </c>
      <c r="DP61" s="80" t="str">
        <f>IF(OR($A61="",NOT(ISNUMBER($G61))),"",IF(AND($F61&lt;=DP$6,$G61&gt;=DP$5),IF(DP$5&gt;$N61,5,$K61)*10+IF(AND($F61&gt;=DP$5,$F61&lt;=DP$6),IF(AND($G61&gt;=DP$5,$G61&lt;=DP$6),5,IF($L61=1,2,1)),IF(AND($G61&gt;=DP$5,$G61&lt;=DP$6),IF($M61&gt;0,4,3),0)),IF(AND($D61&lt;=DP$6,$E61&gt;=DP$5),60,0)))</f>
        <v/>
      </c>
      <c r="DQ61" s="80" t="str">
        <f>IF(OR($A61="",NOT(ISNUMBER($G61))),"",IF(AND($F61&lt;=DQ$6,$G61&gt;=DQ$5),IF(DQ$5&gt;$N61,5,$K61)*10+IF(AND($F61&gt;=DQ$5,$F61&lt;=DQ$6),IF(AND($G61&gt;=DQ$5,$G61&lt;=DQ$6),5,IF($L61=1,2,1)),IF(AND($G61&gt;=DQ$5,$G61&lt;=DQ$6),IF($M61&gt;0,4,3),0)),IF(AND($D61&lt;=DQ$6,$E61&gt;=DQ$5),60,0)))</f>
        <v/>
      </c>
      <c r="DR61" s="80" t="str">
        <f>IF(OR($A61="",NOT(ISNUMBER($G61))),"",IF(AND($F61&lt;=DR$6,$G61&gt;=DR$5),IF(DR$5&gt;$N61,5,$K61)*10+IF(AND($F61&gt;=DR$5,$F61&lt;=DR$6),IF(AND($G61&gt;=DR$5,$G61&lt;=DR$6),5,IF($L61=1,2,1)),IF(AND($G61&gt;=DR$5,$G61&lt;=DR$6),IF($M61&gt;0,4,3),0)),IF(AND($D61&lt;=DR$6,$E61&gt;=DR$5),60,0)))</f>
        <v/>
      </c>
      <c r="DS61" s="80" t="str">
        <f>IF(OR($A61="",NOT(ISNUMBER($G61))),"",IF(AND($F61&lt;=DS$6,$G61&gt;=DS$5),IF(DS$5&gt;$N61,5,$K61)*10+IF(AND($F61&gt;=DS$5,$F61&lt;=DS$6),IF(AND($G61&gt;=DS$5,$G61&lt;=DS$6),5,IF($L61=1,2,1)),IF(AND($G61&gt;=DS$5,$G61&lt;=DS$6),IF($M61&gt;0,4,3),0)),IF(AND($D61&lt;=DS$6,$E61&gt;=DS$5),60,0)))</f>
        <v/>
      </c>
      <c r="DT61" s="80" t="str">
        <f>IF(OR($A61="",NOT(ISNUMBER($G61))),"",IF(AND($F61&lt;=DT$6,$G61&gt;=DT$5),IF(DT$5&gt;$N61,5,$K61)*10+IF(AND($F61&gt;=DT$5,$F61&lt;=DT$6),IF(AND($G61&gt;=DT$5,$G61&lt;=DT$6),5,IF($L61=1,2,1)),IF(AND($G61&gt;=DT$5,$G61&lt;=DT$6),IF($M61&gt;0,4,3),0)),IF(AND($D61&lt;=DT$6,$E61&gt;=DT$5),60,0)))</f>
        <v/>
      </c>
      <c r="DU61" s="80" t="str">
        <f>IF(OR($A61="",NOT(ISNUMBER($G61))),"",IF(AND($F61&lt;=DU$6,$G61&gt;=DU$5),IF(DU$5&gt;$N61,5,$K61)*10+IF(AND($F61&gt;=DU$5,$F61&lt;=DU$6),IF(AND($G61&gt;=DU$5,$G61&lt;=DU$6),5,IF($L61=1,2,1)),IF(AND($G61&gt;=DU$5,$G61&lt;=DU$6),IF($M61&gt;0,4,3),0)),IF(AND($D61&lt;=DU$6,$E61&gt;=DU$5),60,0)))</f>
        <v/>
      </c>
      <c r="DV61" s="80" t="str">
        <f>IF(OR($A61="",NOT(ISNUMBER($G61))),"",IF(AND($F61&lt;=DV$6,$G61&gt;=DV$5),IF(DV$5&gt;$N61,5,$K61)*10+IF(AND($F61&gt;=DV$5,$F61&lt;=DV$6),IF(AND($G61&gt;=DV$5,$G61&lt;=DV$6),5,IF($L61=1,2,1)),IF(AND($G61&gt;=DV$5,$G61&lt;=DV$6),IF($M61&gt;0,4,3),0)),IF(AND($D61&lt;=DV$6,$E61&gt;=DV$5),60,0)))</f>
        <v/>
      </c>
      <c r="DW61" s="80" t="str">
        <f>IF(OR($A61="",NOT(ISNUMBER($G61))),"",IF(AND($F61&lt;=DW$6,$G61&gt;=DW$5),IF(DW$5&gt;$N61,5,$K61)*10+IF(AND($F61&gt;=DW$5,$F61&lt;=DW$6),IF(AND($G61&gt;=DW$5,$G61&lt;=DW$6),5,IF($L61=1,2,1)),IF(AND($G61&gt;=DW$5,$G61&lt;=DW$6),IF($M61&gt;0,4,3),0)),IF(AND($D61&lt;=DW$6,$E61&gt;=DW$5),60,0)))</f>
        <v/>
      </c>
      <c r="DX61" s="80" t="str">
        <f>IF(OR($A61="",NOT(ISNUMBER($G61))),"",IF(AND($F61&lt;=DX$6,$G61&gt;=DX$5),IF(DX$5&gt;$N61,5,$K61)*10+IF(AND($F61&gt;=DX$5,$F61&lt;=DX$6),IF(AND($G61&gt;=DX$5,$G61&lt;=DX$6),5,IF($L61=1,2,1)),IF(AND($G61&gt;=DX$5,$G61&lt;=DX$6),IF($M61&gt;0,4,3),0)),IF(AND($D61&lt;=DX$6,$E61&gt;=DX$5),60,0)))</f>
        <v/>
      </c>
      <c r="DY61" s="80" t="str">
        <f>IF(OR($A61="",NOT(ISNUMBER($G61))),"",IF(AND($F61&lt;=DY$6,$G61&gt;=DY$5),IF(DY$5&gt;$N61,5,$K61)*10+IF(AND($F61&gt;=DY$5,$F61&lt;=DY$6),IF(AND($G61&gt;=DY$5,$G61&lt;=DY$6),5,IF($L61=1,2,1)),IF(AND($G61&gt;=DY$5,$G61&lt;=DY$6),IF($M61&gt;0,4,3),0)),IF(AND($D61&lt;=DY$6,$E61&gt;=DY$5),60,0)))</f>
        <v/>
      </c>
      <c r="DZ61" s="80" t="str">
        <f>IF(OR($A61="",NOT(ISNUMBER($G61))),"",IF(AND($F61&lt;=DZ$6,$G61&gt;=DZ$5),IF(DZ$5&gt;$N61,5,$K61)*10+IF(AND($F61&gt;=DZ$5,$F61&lt;=DZ$6),IF(AND($G61&gt;=DZ$5,$G61&lt;=DZ$6),5,IF($L61=1,2,1)),IF(AND($G61&gt;=DZ$5,$G61&lt;=DZ$6),IF($M61&gt;0,4,3),0)),IF(AND($D61&lt;=DZ$6,$E61&gt;=DZ$5),60,0)))</f>
        <v/>
      </c>
      <c r="EA61" s="80" t="str">
        <f>IF(OR($A61="",NOT(ISNUMBER($G61))),"",IF(AND($F61&lt;=EA$6,$G61&gt;=EA$5),IF(EA$5&gt;$N61,5,$K61)*10+IF(AND($F61&gt;=EA$5,$F61&lt;=EA$6),IF(AND($G61&gt;=EA$5,$G61&lt;=EA$6),5,IF($L61=1,2,1)),IF(AND($G61&gt;=EA$5,$G61&lt;=EA$6),IF($M61&gt;0,4,3),0)),IF(AND($D61&lt;=EA$6,$E61&gt;=EA$5),60,0)))</f>
        <v/>
      </c>
      <c r="EB61" s="80" t="str">
        <f>IF(OR($A61="",NOT(ISNUMBER($G61))),"",IF(AND($F61&lt;=EB$6,$G61&gt;=EB$5),IF(EB$5&gt;$N61,5,$K61)*10+IF(AND($F61&gt;=EB$5,$F61&lt;=EB$6),IF(AND($G61&gt;=EB$5,$G61&lt;=EB$6),5,IF($L61=1,2,1)),IF(AND($G61&gt;=EB$5,$G61&lt;=EB$6),IF($M61&gt;0,4,3),0)),IF(AND($D61&lt;=EB$6,$E61&gt;=EB$5),60,0)))</f>
        <v/>
      </c>
      <c r="EC61" s="80" t="str">
        <f>IF(OR($A61="",NOT(ISNUMBER($G61))),"",IF(AND($F61&lt;=EC$6,$G61&gt;=EC$5),IF(EC$5&gt;$N61,5,$K61)*10+IF(AND($F61&gt;=EC$5,$F61&lt;=EC$6),IF(AND($G61&gt;=EC$5,$G61&lt;=EC$6),5,IF($L61=1,2,1)),IF(AND($G61&gt;=EC$5,$G61&lt;=EC$6),IF($M61&gt;0,4,3),0)),IF(AND($D61&lt;=EC$6,$E61&gt;=EC$5),60,0)))</f>
        <v/>
      </c>
      <c r="ED61" s="80" t="str">
        <f>IF(OR($A61="",NOT(ISNUMBER($G61))),"",IF(AND($F61&lt;=ED$6,$G61&gt;=ED$5),IF(ED$5&gt;$N61,5,$K61)*10+IF(AND($F61&gt;=ED$5,$F61&lt;=ED$6),IF(AND($G61&gt;=ED$5,$G61&lt;=ED$6),5,IF($L61=1,2,1)),IF(AND($G61&gt;=ED$5,$G61&lt;=ED$6),IF($M61&gt;0,4,3),0)),IF(AND($D61&lt;=ED$6,$E61&gt;=ED$5),60,0)))</f>
        <v/>
      </c>
    </row>
    <row r="62" ht="18" customHeight="1">
      <c r="A62" s="52" t="str">
        <f>IF(Tasks!$B62="","",Tasks!$A62)</f>
        <v/>
      </c>
      <c r="B62" s="78" t="str">
        <f>IF(Tasks!$B62="","",Tasks!$B62)</f>
        <v/>
      </c>
      <c r="C62" s="25" t="str">
        <f>IF($B62="","",IF(AND(Tasks!$D62="",Tasks!$G62=""),"-",IF(Tasks!$D62="","",Tasks!$D62&amp;IF(OR(Tasks!$E62="",Tasks!$E62="FS"),IF(N(Tasks!$F62)=0,"","FS"),Tasks!$E62)&amp;IF(N(Tasks!$F62)=0,"",IF(Tasks!$F62&gt;0,"+","")&amp;Tasks!$F62))&amp;IF(AND(Tasks!$D62&lt;&gt;"",Tasks!$G62&lt;&gt;""),", ","")&amp;IF(Tasks!$G62="","",Tasks!$G62&amp;IF(OR(Tasks!$H62="",Tasks!$H62="FS"),IF(N(Tasks!$I62)=0,"","FS"),Tasks!$H62)&amp;IF(N(Tasks!$I62)=0,"",IF(Tasks!$I62&gt;0,"+","")&amp;Tasks!$I62))))</f>
        <v/>
      </c>
      <c r="D62" s="51" t="str">
        <f>IF(OR($B62="",Tasks!$Q62=""),"",Tasks!$Q62)</f>
        <v/>
      </c>
      <c r="E62" s="51" t="str">
        <f>IF(OR($B62="",Tasks!$R62=""),"",Tasks!$R62)</f>
        <v/>
      </c>
      <c r="F62" s="51" t="str">
        <f>IF(OR($B62="",Tasks!$S62=""),"",Tasks!$S62)</f>
        <v/>
      </c>
      <c r="G62" s="51" t="str">
        <f>IF(OR($B62="",Tasks!$T62=""),"",Tasks!$T62)</f>
        <v/>
      </c>
      <c r="H62" s="52" t="str">
        <f>IF($B62="","",Tasks!$AE62)</f>
        <v/>
      </c>
      <c r="I62" s="79" t="str">
        <f>IF($B62="","",Tasks!$AF62)</f>
        <v/>
      </c>
      <c r="J62" s="53" t="str">
        <f>IF(OR($B62="",Tasks!$V62=""),"",Tasks!$V62)</f>
        <v/>
      </c>
      <c r="K62" s="52" t="str">
        <f>IF($B62="","",Tasks!$AA62)</f>
        <v/>
      </c>
      <c r="L62" s="52" t="str">
        <f>IF($B62="","",Tasks!$AB62)</f>
        <v/>
      </c>
      <c r="M62" s="52" t="str">
        <f>IF($B62="","",Tasks!$Z62)</f>
        <v/>
      </c>
      <c r="N62" s="52" t="str">
        <f>IF(OR($B62="",Tasks!$AG62=""),"",Tasks!$AG62)</f>
        <v/>
      </c>
      <c r="O62" s="80" t="str">
        <f>IF(OR($A62="",NOT(ISNUMBER($G62))),"",IF(AND($F62&lt;=O$6,$G62&gt;=O$5),IF(O$5&gt;$N62,5,$K62)*10+IF(AND($F62&gt;=O$5,$F62&lt;=O$6),IF(AND($G62&gt;=O$5,$G62&lt;=O$6),5,IF($L62=1,2,1)),IF(AND($G62&gt;=O$5,$G62&lt;=O$6),IF($M62&gt;0,4,3),0)),IF(AND($D62&lt;=O$6,$E62&gt;=O$5),60,0)))</f>
        <v/>
      </c>
      <c r="P62" s="80" t="str">
        <f>IF(OR($A62="",NOT(ISNUMBER($G62))),"",IF(AND($F62&lt;=P$6,$G62&gt;=P$5),IF(P$5&gt;$N62,5,$K62)*10+IF(AND($F62&gt;=P$5,$F62&lt;=P$6),IF(AND($G62&gt;=P$5,$G62&lt;=P$6),5,IF($L62=1,2,1)),IF(AND($G62&gt;=P$5,$G62&lt;=P$6),IF($M62&gt;0,4,3),0)),IF(AND($D62&lt;=P$6,$E62&gt;=P$5),60,0)))</f>
        <v/>
      </c>
      <c r="Q62" s="80" t="str">
        <f>IF(OR($A62="",NOT(ISNUMBER($G62))),"",IF(AND($F62&lt;=Q$6,$G62&gt;=Q$5),IF(Q$5&gt;$N62,5,$K62)*10+IF(AND($F62&gt;=Q$5,$F62&lt;=Q$6),IF(AND($G62&gt;=Q$5,$G62&lt;=Q$6),5,IF($L62=1,2,1)),IF(AND($G62&gt;=Q$5,$G62&lt;=Q$6),IF($M62&gt;0,4,3),0)),IF(AND($D62&lt;=Q$6,$E62&gt;=Q$5),60,0)))</f>
        <v/>
      </c>
      <c r="R62" s="80" t="str">
        <f>IF(OR($A62="",NOT(ISNUMBER($G62))),"",IF(AND($F62&lt;=R$6,$G62&gt;=R$5),IF(R$5&gt;$N62,5,$K62)*10+IF(AND($F62&gt;=R$5,$F62&lt;=R$6),IF(AND($G62&gt;=R$5,$G62&lt;=R$6),5,IF($L62=1,2,1)),IF(AND($G62&gt;=R$5,$G62&lt;=R$6),IF($M62&gt;0,4,3),0)),IF(AND($D62&lt;=R$6,$E62&gt;=R$5),60,0)))</f>
        <v/>
      </c>
      <c r="S62" s="80" t="str">
        <f>IF(OR($A62="",NOT(ISNUMBER($G62))),"",IF(AND($F62&lt;=S$6,$G62&gt;=S$5),IF(S$5&gt;$N62,5,$K62)*10+IF(AND($F62&gt;=S$5,$F62&lt;=S$6),IF(AND($G62&gt;=S$5,$G62&lt;=S$6),5,IF($L62=1,2,1)),IF(AND($G62&gt;=S$5,$G62&lt;=S$6),IF($M62&gt;0,4,3),0)),IF(AND($D62&lt;=S$6,$E62&gt;=S$5),60,0)))</f>
        <v/>
      </c>
      <c r="T62" s="80" t="str">
        <f>IF(OR($A62="",NOT(ISNUMBER($G62))),"",IF(AND($F62&lt;=T$6,$G62&gt;=T$5),IF(T$5&gt;$N62,5,$K62)*10+IF(AND($F62&gt;=T$5,$F62&lt;=T$6),IF(AND($G62&gt;=T$5,$G62&lt;=T$6),5,IF($L62=1,2,1)),IF(AND($G62&gt;=T$5,$G62&lt;=T$6),IF($M62&gt;0,4,3),0)),IF(AND($D62&lt;=T$6,$E62&gt;=T$5),60,0)))</f>
        <v/>
      </c>
      <c r="U62" s="80" t="str">
        <f>IF(OR($A62="",NOT(ISNUMBER($G62))),"",IF(AND($F62&lt;=U$6,$G62&gt;=U$5),IF(U$5&gt;$N62,5,$K62)*10+IF(AND($F62&gt;=U$5,$F62&lt;=U$6),IF(AND($G62&gt;=U$5,$G62&lt;=U$6),5,IF($L62=1,2,1)),IF(AND($G62&gt;=U$5,$G62&lt;=U$6),IF($M62&gt;0,4,3),0)),IF(AND($D62&lt;=U$6,$E62&gt;=U$5),60,0)))</f>
        <v/>
      </c>
      <c r="V62" s="80" t="str">
        <f>IF(OR($A62="",NOT(ISNUMBER($G62))),"",IF(AND($F62&lt;=V$6,$G62&gt;=V$5),IF(V$5&gt;$N62,5,$K62)*10+IF(AND($F62&gt;=V$5,$F62&lt;=V$6),IF(AND($G62&gt;=V$5,$G62&lt;=V$6),5,IF($L62=1,2,1)),IF(AND($G62&gt;=V$5,$G62&lt;=V$6),IF($M62&gt;0,4,3),0)),IF(AND($D62&lt;=V$6,$E62&gt;=V$5),60,0)))</f>
        <v/>
      </c>
      <c r="W62" s="80" t="str">
        <f>IF(OR($A62="",NOT(ISNUMBER($G62))),"",IF(AND($F62&lt;=W$6,$G62&gt;=W$5),IF(W$5&gt;$N62,5,$K62)*10+IF(AND($F62&gt;=W$5,$F62&lt;=W$6),IF(AND($G62&gt;=W$5,$G62&lt;=W$6),5,IF($L62=1,2,1)),IF(AND($G62&gt;=W$5,$G62&lt;=W$6),IF($M62&gt;0,4,3),0)),IF(AND($D62&lt;=W$6,$E62&gt;=W$5),60,0)))</f>
        <v/>
      </c>
      <c r="X62" s="80" t="str">
        <f>IF(OR($A62="",NOT(ISNUMBER($G62))),"",IF(AND($F62&lt;=X$6,$G62&gt;=X$5),IF(X$5&gt;$N62,5,$K62)*10+IF(AND($F62&gt;=X$5,$F62&lt;=X$6),IF(AND($G62&gt;=X$5,$G62&lt;=X$6),5,IF($L62=1,2,1)),IF(AND($G62&gt;=X$5,$G62&lt;=X$6),IF($M62&gt;0,4,3),0)),IF(AND($D62&lt;=X$6,$E62&gt;=X$5),60,0)))</f>
        <v/>
      </c>
      <c r="Y62" s="80" t="str">
        <f>IF(OR($A62="",NOT(ISNUMBER($G62))),"",IF(AND($F62&lt;=Y$6,$G62&gt;=Y$5),IF(Y$5&gt;$N62,5,$K62)*10+IF(AND($F62&gt;=Y$5,$F62&lt;=Y$6),IF(AND($G62&gt;=Y$5,$G62&lt;=Y$6),5,IF($L62=1,2,1)),IF(AND($G62&gt;=Y$5,$G62&lt;=Y$6),IF($M62&gt;0,4,3),0)),IF(AND($D62&lt;=Y$6,$E62&gt;=Y$5),60,0)))</f>
        <v/>
      </c>
      <c r="Z62" s="80" t="str">
        <f>IF(OR($A62="",NOT(ISNUMBER($G62))),"",IF(AND($F62&lt;=Z$6,$G62&gt;=Z$5),IF(Z$5&gt;$N62,5,$K62)*10+IF(AND($F62&gt;=Z$5,$F62&lt;=Z$6),IF(AND($G62&gt;=Z$5,$G62&lt;=Z$6),5,IF($L62=1,2,1)),IF(AND($G62&gt;=Z$5,$G62&lt;=Z$6),IF($M62&gt;0,4,3),0)),IF(AND($D62&lt;=Z$6,$E62&gt;=Z$5),60,0)))</f>
        <v/>
      </c>
      <c r="AA62" s="80" t="str">
        <f>IF(OR($A62="",NOT(ISNUMBER($G62))),"",IF(AND($F62&lt;=AA$6,$G62&gt;=AA$5),IF(AA$5&gt;$N62,5,$K62)*10+IF(AND($F62&gt;=AA$5,$F62&lt;=AA$6),IF(AND($G62&gt;=AA$5,$G62&lt;=AA$6),5,IF($L62=1,2,1)),IF(AND($G62&gt;=AA$5,$G62&lt;=AA$6),IF($M62&gt;0,4,3),0)),IF(AND($D62&lt;=AA$6,$E62&gt;=AA$5),60,0)))</f>
        <v/>
      </c>
      <c r="AB62" s="80" t="str">
        <f>IF(OR($A62="",NOT(ISNUMBER($G62))),"",IF(AND($F62&lt;=AB$6,$G62&gt;=AB$5),IF(AB$5&gt;$N62,5,$K62)*10+IF(AND($F62&gt;=AB$5,$F62&lt;=AB$6),IF(AND($G62&gt;=AB$5,$G62&lt;=AB$6),5,IF($L62=1,2,1)),IF(AND($G62&gt;=AB$5,$G62&lt;=AB$6),IF($M62&gt;0,4,3),0)),IF(AND($D62&lt;=AB$6,$E62&gt;=AB$5),60,0)))</f>
        <v/>
      </c>
      <c r="AC62" s="80" t="str">
        <f>IF(OR($A62="",NOT(ISNUMBER($G62))),"",IF(AND($F62&lt;=AC$6,$G62&gt;=AC$5),IF(AC$5&gt;$N62,5,$K62)*10+IF(AND($F62&gt;=AC$5,$F62&lt;=AC$6),IF(AND($G62&gt;=AC$5,$G62&lt;=AC$6),5,IF($L62=1,2,1)),IF(AND($G62&gt;=AC$5,$G62&lt;=AC$6),IF($M62&gt;0,4,3),0)),IF(AND($D62&lt;=AC$6,$E62&gt;=AC$5),60,0)))</f>
        <v/>
      </c>
      <c r="AD62" s="80" t="str">
        <f>IF(OR($A62="",NOT(ISNUMBER($G62))),"",IF(AND($F62&lt;=AD$6,$G62&gt;=AD$5),IF(AD$5&gt;$N62,5,$K62)*10+IF(AND($F62&gt;=AD$5,$F62&lt;=AD$6),IF(AND($G62&gt;=AD$5,$G62&lt;=AD$6),5,IF($L62=1,2,1)),IF(AND($G62&gt;=AD$5,$G62&lt;=AD$6),IF($M62&gt;0,4,3),0)),IF(AND($D62&lt;=AD$6,$E62&gt;=AD$5),60,0)))</f>
        <v/>
      </c>
      <c r="AE62" s="80" t="str">
        <f>IF(OR($A62="",NOT(ISNUMBER($G62))),"",IF(AND($F62&lt;=AE$6,$G62&gt;=AE$5),IF(AE$5&gt;$N62,5,$K62)*10+IF(AND($F62&gt;=AE$5,$F62&lt;=AE$6),IF(AND($G62&gt;=AE$5,$G62&lt;=AE$6),5,IF($L62=1,2,1)),IF(AND($G62&gt;=AE$5,$G62&lt;=AE$6),IF($M62&gt;0,4,3),0)),IF(AND($D62&lt;=AE$6,$E62&gt;=AE$5),60,0)))</f>
        <v/>
      </c>
      <c r="AF62" s="80" t="str">
        <f>IF(OR($A62="",NOT(ISNUMBER($G62))),"",IF(AND($F62&lt;=AF$6,$G62&gt;=AF$5),IF(AF$5&gt;$N62,5,$K62)*10+IF(AND($F62&gt;=AF$5,$F62&lt;=AF$6),IF(AND($G62&gt;=AF$5,$G62&lt;=AF$6),5,IF($L62=1,2,1)),IF(AND($G62&gt;=AF$5,$G62&lt;=AF$6),IF($M62&gt;0,4,3),0)),IF(AND($D62&lt;=AF$6,$E62&gt;=AF$5),60,0)))</f>
        <v/>
      </c>
      <c r="AG62" s="80" t="str">
        <f>IF(OR($A62="",NOT(ISNUMBER($G62))),"",IF(AND($F62&lt;=AG$6,$G62&gt;=AG$5),IF(AG$5&gt;$N62,5,$K62)*10+IF(AND($F62&gt;=AG$5,$F62&lt;=AG$6),IF(AND($G62&gt;=AG$5,$G62&lt;=AG$6),5,IF($L62=1,2,1)),IF(AND($G62&gt;=AG$5,$G62&lt;=AG$6),IF($M62&gt;0,4,3),0)),IF(AND($D62&lt;=AG$6,$E62&gt;=AG$5),60,0)))</f>
        <v/>
      </c>
      <c r="AH62" s="80" t="str">
        <f>IF(OR($A62="",NOT(ISNUMBER($G62))),"",IF(AND($F62&lt;=AH$6,$G62&gt;=AH$5),IF(AH$5&gt;$N62,5,$K62)*10+IF(AND($F62&gt;=AH$5,$F62&lt;=AH$6),IF(AND($G62&gt;=AH$5,$G62&lt;=AH$6),5,IF($L62=1,2,1)),IF(AND($G62&gt;=AH$5,$G62&lt;=AH$6),IF($M62&gt;0,4,3),0)),IF(AND($D62&lt;=AH$6,$E62&gt;=AH$5),60,0)))</f>
        <v/>
      </c>
      <c r="AI62" s="80" t="str">
        <f>IF(OR($A62="",NOT(ISNUMBER($G62))),"",IF(AND($F62&lt;=AI$6,$G62&gt;=AI$5),IF(AI$5&gt;$N62,5,$K62)*10+IF(AND($F62&gt;=AI$5,$F62&lt;=AI$6),IF(AND($G62&gt;=AI$5,$G62&lt;=AI$6),5,IF($L62=1,2,1)),IF(AND($G62&gt;=AI$5,$G62&lt;=AI$6),IF($M62&gt;0,4,3),0)),IF(AND($D62&lt;=AI$6,$E62&gt;=AI$5),60,0)))</f>
        <v/>
      </c>
      <c r="AJ62" s="80" t="str">
        <f>IF(OR($A62="",NOT(ISNUMBER($G62))),"",IF(AND($F62&lt;=AJ$6,$G62&gt;=AJ$5),IF(AJ$5&gt;$N62,5,$K62)*10+IF(AND($F62&gt;=AJ$5,$F62&lt;=AJ$6),IF(AND($G62&gt;=AJ$5,$G62&lt;=AJ$6),5,IF($L62=1,2,1)),IF(AND($G62&gt;=AJ$5,$G62&lt;=AJ$6),IF($M62&gt;0,4,3),0)),IF(AND($D62&lt;=AJ$6,$E62&gt;=AJ$5),60,0)))</f>
        <v/>
      </c>
      <c r="AK62" s="80" t="str">
        <f>IF(OR($A62="",NOT(ISNUMBER($G62))),"",IF(AND($F62&lt;=AK$6,$G62&gt;=AK$5),IF(AK$5&gt;$N62,5,$K62)*10+IF(AND($F62&gt;=AK$5,$F62&lt;=AK$6),IF(AND($G62&gt;=AK$5,$G62&lt;=AK$6),5,IF($L62=1,2,1)),IF(AND($G62&gt;=AK$5,$G62&lt;=AK$6),IF($M62&gt;0,4,3),0)),IF(AND($D62&lt;=AK$6,$E62&gt;=AK$5),60,0)))</f>
        <v/>
      </c>
      <c r="AL62" s="80" t="str">
        <f>IF(OR($A62="",NOT(ISNUMBER($G62))),"",IF(AND($F62&lt;=AL$6,$G62&gt;=AL$5),IF(AL$5&gt;$N62,5,$K62)*10+IF(AND($F62&gt;=AL$5,$F62&lt;=AL$6),IF(AND($G62&gt;=AL$5,$G62&lt;=AL$6),5,IF($L62=1,2,1)),IF(AND($G62&gt;=AL$5,$G62&lt;=AL$6),IF($M62&gt;0,4,3),0)),IF(AND($D62&lt;=AL$6,$E62&gt;=AL$5),60,0)))</f>
        <v/>
      </c>
      <c r="AM62" s="80" t="str">
        <f>IF(OR($A62="",NOT(ISNUMBER($G62))),"",IF(AND($F62&lt;=AM$6,$G62&gt;=AM$5),IF(AM$5&gt;$N62,5,$K62)*10+IF(AND($F62&gt;=AM$5,$F62&lt;=AM$6),IF(AND($G62&gt;=AM$5,$G62&lt;=AM$6),5,IF($L62=1,2,1)),IF(AND($G62&gt;=AM$5,$G62&lt;=AM$6),IF($M62&gt;0,4,3),0)),IF(AND($D62&lt;=AM$6,$E62&gt;=AM$5),60,0)))</f>
        <v/>
      </c>
      <c r="AN62" s="80" t="str">
        <f>IF(OR($A62="",NOT(ISNUMBER($G62))),"",IF(AND($F62&lt;=AN$6,$G62&gt;=AN$5),IF(AN$5&gt;$N62,5,$K62)*10+IF(AND($F62&gt;=AN$5,$F62&lt;=AN$6),IF(AND($G62&gt;=AN$5,$G62&lt;=AN$6),5,IF($L62=1,2,1)),IF(AND($G62&gt;=AN$5,$G62&lt;=AN$6),IF($M62&gt;0,4,3),0)),IF(AND($D62&lt;=AN$6,$E62&gt;=AN$5),60,0)))</f>
        <v/>
      </c>
      <c r="AO62" s="80" t="str">
        <f>IF(OR($A62="",NOT(ISNUMBER($G62))),"",IF(AND($F62&lt;=AO$6,$G62&gt;=AO$5),IF(AO$5&gt;$N62,5,$K62)*10+IF(AND($F62&gt;=AO$5,$F62&lt;=AO$6),IF(AND($G62&gt;=AO$5,$G62&lt;=AO$6),5,IF($L62=1,2,1)),IF(AND($G62&gt;=AO$5,$G62&lt;=AO$6),IF($M62&gt;0,4,3),0)),IF(AND($D62&lt;=AO$6,$E62&gt;=AO$5),60,0)))</f>
        <v/>
      </c>
      <c r="AP62" s="80" t="str">
        <f>IF(OR($A62="",NOT(ISNUMBER($G62))),"",IF(AND($F62&lt;=AP$6,$G62&gt;=AP$5),IF(AP$5&gt;$N62,5,$K62)*10+IF(AND($F62&gt;=AP$5,$F62&lt;=AP$6),IF(AND($G62&gt;=AP$5,$G62&lt;=AP$6),5,IF($L62=1,2,1)),IF(AND($G62&gt;=AP$5,$G62&lt;=AP$6),IF($M62&gt;0,4,3),0)),IF(AND($D62&lt;=AP$6,$E62&gt;=AP$5),60,0)))</f>
        <v/>
      </c>
      <c r="AQ62" s="80" t="str">
        <f>IF(OR($A62="",NOT(ISNUMBER($G62))),"",IF(AND($F62&lt;=AQ$6,$G62&gt;=AQ$5),IF(AQ$5&gt;$N62,5,$K62)*10+IF(AND($F62&gt;=AQ$5,$F62&lt;=AQ$6),IF(AND($G62&gt;=AQ$5,$G62&lt;=AQ$6),5,IF($L62=1,2,1)),IF(AND($G62&gt;=AQ$5,$G62&lt;=AQ$6),IF($M62&gt;0,4,3),0)),IF(AND($D62&lt;=AQ$6,$E62&gt;=AQ$5),60,0)))</f>
        <v/>
      </c>
      <c r="AR62" s="80" t="str">
        <f>IF(OR($A62="",NOT(ISNUMBER($G62))),"",IF(AND($F62&lt;=AR$6,$G62&gt;=AR$5),IF(AR$5&gt;$N62,5,$K62)*10+IF(AND($F62&gt;=AR$5,$F62&lt;=AR$6),IF(AND($G62&gt;=AR$5,$G62&lt;=AR$6),5,IF($L62=1,2,1)),IF(AND($G62&gt;=AR$5,$G62&lt;=AR$6),IF($M62&gt;0,4,3),0)),IF(AND($D62&lt;=AR$6,$E62&gt;=AR$5),60,0)))</f>
        <v/>
      </c>
      <c r="AS62" s="80" t="str">
        <f>IF(OR($A62="",NOT(ISNUMBER($G62))),"",IF(AND($F62&lt;=AS$6,$G62&gt;=AS$5),IF(AS$5&gt;$N62,5,$K62)*10+IF(AND($F62&gt;=AS$5,$F62&lt;=AS$6),IF(AND($G62&gt;=AS$5,$G62&lt;=AS$6),5,IF($L62=1,2,1)),IF(AND($G62&gt;=AS$5,$G62&lt;=AS$6),IF($M62&gt;0,4,3),0)),IF(AND($D62&lt;=AS$6,$E62&gt;=AS$5),60,0)))</f>
        <v/>
      </c>
      <c r="AT62" s="80" t="str">
        <f>IF(OR($A62="",NOT(ISNUMBER($G62))),"",IF(AND($F62&lt;=AT$6,$G62&gt;=AT$5),IF(AT$5&gt;$N62,5,$K62)*10+IF(AND($F62&gt;=AT$5,$F62&lt;=AT$6),IF(AND($G62&gt;=AT$5,$G62&lt;=AT$6),5,IF($L62=1,2,1)),IF(AND($G62&gt;=AT$5,$G62&lt;=AT$6),IF($M62&gt;0,4,3),0)),IF(AND($D62&lt;=AT$6,$E62&gt;=AT$5),60,0)))</f>
        <v/>
      </c>
      <c r="AU62" s="80" t="str">
        <f>IF(OR($A62="",NOT(ISNUMBER($G62))),"",IF(AND($F62&lt;=AU$6,$G62&gt;=AU$5),IF(AU$5&gt;$N62,5,$K62)*10+IF(AND($F62&gt;=AU$5,$F62&lt;=AU$6),IF(AND($G62&gt;=AU$5,$G62&lt;=AU$6),5,IF($L62=1,2,1)),IF(AND($G62&gt;=AU$5,$G62&lt;=AU$6),IF($M62&gt;0,4,3),0)),IF(AND($D62&lt;=AU$6,$E62&gt;=AU$5),60,0)))</f>
        <v/>
      </c>
      <c r="AV62" s="80" t="str">
        <f>IF(OR($A62="",NOT(ISNUMBER($G62))),"",IF(AND($F62&lt;=AV$6,$G62&gt;=AV$5),IF(AV$5&gt;$N62,5,$K62)*10+IF(AND($F62&gt;=AV$5,$F62&lt;=AV$6),IF(AND($G62&gt;=AV$5,$G62&lt;=AV$6),5,IF($L62=1,2,1)),IF(AND($G62&gt;=AV$5,$G62&lt;=AV$6),IF($M62&gt;0,4,3),0)),IF(AND($D62&lt;=AV$6,$E62&gt;=AV$5),60,0)))</f>
        <v/>
      </c>
      <c r="AW62" s="80" t="str">
        <f>IF(OR($A62="",NOT(ISNUMBER($G62))),"",IF(AND($F62&lt;=AW$6,$G62&gt;=AW$5),IF(AW$5&gt;$N62,5,$K62)*10+IF(AND($F62&gt;=AW$5,$F62&lt;=AW$6),IF(AND($G62&gt;=AW$5,$G62&lt;=AW$6),5,IF($L62=1,2,1)),IF(AND($G62&gt;=AW$5,$G62&lt;=AW$6),IF($M62&gt;0,4,3),0)),IF(AND($D62&lt;=AW$6,$E62&gt;=AW$5),60,0)))</f>
        <v/>
      </c>
      <c r="AX62" s="80" t="str">
        <f>IF(OR($A62="",NOT(ISNUMBER($G62))),"",IF(AND($F62&lt;=AX$6,$G62&gt;=AX$5),IF(AX$5&gt;$N62,5,$K62)*10+IF(AND($F62&gt;=AX$5,$F62&lt;=AX$6),IF(AND($G62&gt;=AX$5,$G62&lt;=AX$6),5,IF($L62=1,2,1)),IF(AND($G62&gt;=AX$5,$G62&lt;=AX$6),IF($M62&gt;0,4,3),0)),IF(AND($D62&lt;=AX$6,$E62&gt;=AX$5),60,0)))</f>
        <v/>
      </c>
      <c r="AY62" s="80" t="str">
        <f>IF(OR($A62="",NOT(ISNUMBER($G62))),"",IF(AND($F62&lt;=AY$6,$G62&gt;=AY$5),IF(AY$5&gt;$N62,5,$K62)*10+IF(AND($F62&gt;=AY$5,$F62&lt;=AY$6),IF(AND($G62&gt;=AY$5,$G62&lt;=AY$6),5,IF($L62=1,2,1)),IF(AND($G62&gt;=AY$5,$G62&lt;=AY$6),IF($M62&gt;0,4,3),0)),IF(AND($D62&lt;=AY$6,$E62&gt;=AY$5),60,0)))</f>
        <v/>
      </c>
      <c r="AZ62" s="80" t="str">
        <f>IF(OR($A62="",NOT(ISNUMBER($G62))),"",IF(AND($F62&lt;=AZ$6,$G62&gt;=AZ$5),IF(AZ$5&gt;$N62,5,$K62)*10+IF(AND($F62&gt;=AZ$5,$F62&lt;=AZ$6),IF(AND($G62&gt;=AZ$5,$G62&lt;=AZ$6),5,IF($L62=1,2,1)),IF(AND($G62&gt;=AZ$5,$G62&lt;=AZ$6),IF($M62&gt;0,4,3),0)),IF(AND($D62&lt;=AZ$6,$E62&gt;=AZ$5),60,0)))</f>
        <v/>
      </c>
      <c r="BA62" s="80" t="str">
        <f>IF(OR($A62="",NOT(ISNUMBER($G62))),"",IF(AND($F62&lt;=BA$6,$G62&gt;=BA$5),IF(BA$5&gt;$N62,5,$K62)*10+IF(AND($F62&gt;=BA$5,$F62&lt;=BA$6),IF(AND($G62&gt;=BA$5,$G62&lt;=BA$6),5,IF($L62=1,2,1)),IF(AND($G62&gt;=BA$5,$G62&lt;=BA$6),IF($M62&gt;0,4,3),0)),IF(AND($D62&lt;=BA$6,$E62&gt;=BA$5),60,0)))</f>
        <v/>
      </c>
      <c r="BB62" s="80" t="str">
        <f>IF(OR($A62="",NOT(ISNUMBER($G62))),"",IF(AND($F62&lt;=BB$6,$G62&gt;=BB$5),IF(BB$5&gt;$N62,5,$K62)*10+IF(AND($F62&gt;=BB$5,$F62&lt;=BB$6),IF(AND($G62&gt;=BB$5,$G62&lt;=BB$6),5,IF($L62=1,2,1)),IF(AND($G62&gt;=BB$5,$G62&lt;=BB$6),IF($M62&gt;0,4,3),0)),IF(AND($D62&lt;=BB$6,$E62&gt;=BB$5),60,0)))</f>
        <v/>
      </c>
      <c r="BC62" s="80" t="str">
        <f>IF(OR($A62="",NOT(ISNUMBER($G62))),"",IF(AND($F62&lt;=BC$6,$G62&gt;=BC$5),IF(BC$5&gt;$N62,5,$K62)*10+IF(AND($F62&gt;=BC$5,$F62&lt;=BC$6),IF(AND($G62&gt;=BC$5,$G62&lt;=BC$6),5,IF($L62=1,2,1)),IF(AND($G62&gt;=BC$5,$G62&lt;=BC$6),IF($M62&gt;0,4,3),0)),IF(AND($D62&lt;=BC$6,$E62&gt;=BC$5),60,0)))</f>
        <v/>
      </c>
      <c r="BD62" s="80" t="str">
        <f>IF(OR($A62="",NOT(ISNUMBER($G62))),"",IF(AND($F62&lt;=BD$6,$G62&gt;=BD$5),IF(BD$5&gt;$N62,5,$K62)*10+IF(AND($F62&gt;=BD$5,$F62&lt;=BD$6),IF(AND($G62&gt;=BD$5,$G62&lt;=BD$6),5,IF($L62=1,2,1)),IF(AND($G62&gt;=BD$5,$G62&lt;=BD$6),IF($M62&gt;0,4,3),0)),IF(AND($D62&lt;=BD$6,$E62&gt;=BD$5),60,0)))</f>
        <v/>
      </c>
      <c r="BE62" s="80" t="str">
        <f>IF(OR($A62="",NOT(ISNUMBER($G62))),"",IF(AND($F62&lt;=BE$6,$G62&gt;=BE$5),IF(BE$5&gt;$N62,5,$K62)*10+IF(AND($F62&gt;=BE$5,$F62&lt;=BE$6),IF(AND($G62&gt;=BE$5,$G62&lt;=BE$6),5,IF($L62=1,2,1)),IF(AND($G62&gt;=BE$5,$G62&lt;=BE$6),IF($M62&gt;0,4,3),0)),IF(AND($D62&lt;=BE$6,$E62&gt;=BE$5),60,0)))</f>
        <v/>
      </c>
      <c r="BF62" s="80" t="str">
        <f>IF(OR($A62="",NOT(ISNUMBER($G62))),"",IF(AND($F62&lt;=BF$6,$G62&gt;=BF$5),IF(BF$5&gt;$N62,5,$K62)*10+IF(AND($F62&gt;=BF$5,$F62&lt;=BF$6),IF(AND($G62&gt;=BF$5,$G62&lt;=BF$6),5,IF($L62=1,2,1)),IF(AND($G62&gt;=BF$5,$G62&lt;=BF$6),IF($M62&gt;0,4,3),0)),IF(AND($D62&lt;=BF$6,$E62&gt;=BF$5),60,0)))</f>
        <v/>
      </c>
      <c r="BG62" s="80" t="str">
        <f>IF(OR($A62="",NOT(ISNUMBER($G62))),"",IF(AND($F62&lt;=BG$6,$G62&gt;=BG$5),IF(BG$5&gt;$N62,5,$K62)*10+IF(AND($F62&gt;=BG$5,$F62&lt;=BG$6),IF(AND($G62&gt;=BG$5,$G62&lt;=BG$6),5,IF($L62=1,2,1)),IF(AND($G62&gt;=BG$5,$G62&lt;=BG$6),IF($M62&gt;0,4,3),0)),IF(AND($D62&lt;=BG$6,$E62&gt;=BG$5),60,0)))</f>
        <v/>
      </c>
      <c r="BH62" s="80" t="str">
        <f>IF(OR($A62="",NOT(ISNUMBER($G62))),"",IF(AND($F62&lt;=BH$6,$G62&gt;=BH$5),IF(BH$5&gt;$N62,5,$K62)*10+IF(AND($F62&gt;=BH$5,$F62&lt;=BH$6),IF(AND($G62&gt;=BH$5,$G62&lt;=BH$6),5,IF($L62=1,2,1)),IF(AND($G62&gt;=BH$5,$G62&lt;=BH$6),IF($M62&gt;0,4,3),0)),IF(AND($D62&lt;=BH$6,$E62&gt;=BH$5),60,0)))</f>
        <v/>
      </c>
      <c r="BI62" s="80" t="str">
        <f>IF(OR($A62="",NOT(ISNUMBER($G62))),"",IF(AND($F62&lt;=BI$6,$G62&gt;=BI$5),IF(BI$5&gt;$N62,5,$K62)*10+IF(AND($F62&gt;=BI$5,$F62&lt;=BI$6),IF(AND($G62&gt;=BI$5,$G62&lt;=BI$6),5,IF($L62=1,2,1)),IF(AND($G62&gt;=BI$5,$G62&lt;=BI$6),IF($M62&gt;0,4,3),0)),IF(AND($D62&lt;=BI$6,$E62&gt;=BI$5),60,0)))</f>
        <v/>
      </c>
      <c r="BJ62" s="80" t="str">
        <f>IF(OR($A62="",NOT(ISNUMBER($G62))),"",IF(AND($F62&lt;=BJ$6,$G62&gt;=BJ$5),IF(BJ$5&gt;$N62,5,$K62)*10+IF(AND($F62&gt;=BJ$5,$F62&lt;=BJ$6),IF(AND($G62&gt;=BJ$5,$G62&lt;=BJ$6),5,IF($L62=1,2,1)),IF(AND($G62&gt;=BJ$5,$G62&lt;=BJ$6),IF($M62&gt;0,4,3),0)),IF(AND($D62&lt;=BJ$6,$E62&gt;=BJ$5),60,0)))</f>
        <v/>
      </c>
      <c r="BK62" s="80" t="str">
        <f>IF(OR($A62="",NOT(ISNUMBER($G62))),"",IF(AND($F62&lt;=BK$6,$G62&gt;=BK$5),IF(BK$5&gt;$N62,5,$K62)*10+IF(AND($F62&gt;=BK$5,$F62&lt;=BK$6),IF(AND($G62&gt;=BK$5,$G62&lt;=BK$6),5,IF($L62=1,2,1)),IF(AND($G62&gt;=BK$5,$G62&lt;=BK$6),IF($M62&gt;0,4,3),0)),IF(AND($D62&lt;=BK$6,$E62&gt;=BK$5),60,0)))</f>
        <v/>
      </c>
      <c r="BL62" s="80" t="str">
        <f>IF(OR($A62="",NOT(ISNUMBER($G62))),"",IF(AND($F62&lt;=BL$6,$G62&gt;=BL$5),IF(BL$5&gt;$N62,5,$K62)*10+IF(AND($F62&gt;=BL$5,$F62&lt;=BL$6),IF(AND($G62&gt;=BL$5,$G62&lt;=BL$6),5,IF($L62=1,2,1)),IF(AND($G62&gt;=BL$5,$G62&lt;=BL$6),IF($M62&gt;0,4,3),0)),IF(AND($D62&lt;=BL$6,$E62&gt;=BL$5),60,0)))</f>
        <v/>
      </c>
      <c r="BM62" s="80" t="str">
        <f>IF(OR($A62="",NOT(ISNUMBER($G62))),"",IF(AND($F62&lt;=BM$6,$G62&gt;=BM$5),IF(BM$5&gt;$N62,5,$K62)*10+IF(AND($F62&gt;=BM$5,$F62&lt;=BM$6),IF(AND($G62&gt;=BM$5,$G62&lt;=BM$6),5,IF($L62=1,2,1)),IF(AND($G62&gt;=BM$5,$G62&lt;=BM$6),IF($M62&gt;0,4,3),0)),IF(AND($D62&lt;=BM$6,$E62&gt;=BM$5),60,0)))</f>
        <v/>
      </c>
      <c r="BN62" s="80" t="str">
        <f>IF(OR($A62="",NOT(ISNUMBER($G62))),"",IF(AND($F62&lt;=BN$6,$G62&gt;=BN$5),IF(BN$5&gt;$N62,5,$K62)*10+IF(AND($F62&gt;=BN$5,$F62&lt;=BN$6),IF(AND($G62&gt;=BN$5,$G62&lt;=BN$6),5,IF($L62=1,2,1)),IF(AND($G62&gt;=BN$5,$G62&lt;=BN$6),IF($M62&gt;0,4,3),0)),IF(AND($D62&lt;=BN$6,$E62&gt;=BN$5),60,0)))</f>
        <v/>
      </c>
      <c r="BO62" s="80" t="str">
        <f>IF(OR($A62="",NOT(ISNUMBER($G62))),"",IF(AND($F62&lt;=BO$6,$G62&gt;=BO$5),IF(BO$5&gt;$N62,5,$K62)*10+IF(AND($F62&gt;=BO$5,$F62&lt;=BO$6),IF(AND($G62&gt;=BO$5,$G62&lt;=BO$6),5,IF($L62=1,2,1)),IF(AND($G62&gt;=BO$5,$G62&lt;=BO$6),IF($M62&gt;0,4,3),0)),IF(AND($D62&lt;=BO$6,$E62&gt;=BO$5),60,0)))</f>
        <v/>
      </c>
      <c r="BP62" s="80" t="str">
        <f>IF(OR($A62="",NOT(ISNUMBER($G62))),"",IF(AND($F62&lt;=BP$6,$G62&gt;=BP$5),IF(BP$5&gt;$N62,5,$K62)*10+IF(AND($F62&gt;=BP$5,$F62&lt;=BP$6),IF(AND($G62&gt;=BP$5,$G62&lt;=BP$6),5,IF($L62=1,2,1)),IF(AND($G62&gt;=BP$5,$G62&lt;=BP$6),IF($M62&gt;0,4,3),0)),IF(AND($D62&lt;=BP$6,$E62&gt;=BP$5),60,0)))</f>
        <v/>
      </c>
      <c r="BQ62" s="80" t="str">
        <f>IF(OR($A62="",NOT(ISNUMBER($G62))),"",IF(AND($F62&lt;=BQ$6,$G62&gt;=BQ$5),IF(BQ$5&gt;$N62,5,$K62)*10+IF(AND($F62&gt;=BQ$5,$F62&lt;=BQ$6),IF(AND($G62&gt;=BQ$5,$G62&lt;=BQ$6),5,IF($L62=1,2,1)),IF(AND($G62&gt;=BQ$5,$G62&lt;=BQ$6),IF($M62&gt;0,4,3),0)),IF(AND($D62&lt;=BQ$6,$E62&gt;=BQ$5),60,0)))</f>
        <v/>
      </c>
      <c r="BR62" s="80" t="str">
        <f>IF(OR($A62="",NOT(ISNUMBER($G62))),"",IF(AND($F62&lt;=BR$6,$G62&gt;=BR$5),IF(BR$5&gt;$N62,5,$K62)*10+IF(AND($F62&gt;=BR$5,$F62&lt;=BR$6),IF(AND($G62&gt;=BR$5,$G62&lt;=BR$6),5,IF($L62=1,2,1)),IF(AND($G62&gt;=BR$5,$G62&lt;=BR$6),IF($M62&gt;0,4,3),0)),IF(AND($D62&lt;=BR$6,$E62&gt;=BR$5),60,0)))</f>
        <v/>
      </c>
      <c r="BS62" s="80" t="str">
        <f>IF(OR($A62="",NOT(ISNUMBER($G62))),"",IF(AND($F62&lt;=BS$6,$G62&gt;=BS$5),IF(BS$5&gt;$N62,5,$K62)*10+IF(AND($F62&gt;=BS$5,$F62&lt;=BS$6),IF(AND($G62&gt;=BS$5,$G62&lt;=BS$6),5,IF($L62=1,2,1)),IF(AND($G62&gt;=BS$5,$G62&lt;=BS$6),IF($M62&gt;0,4,3),0)),IF(AND($D62&lt;=BS$6,$E62&gt;=BS$5),60,0)))</f>
        <v/>
      </c>
      <c r="BT62" s="80" t="str">
        <f>IF(OR($A62="",NOT(ISNUMBER($G62))),"",IF(AND($F62&lt;=BT$6,$G62&gt;=BT$5),IF(BT$5&gt;$N62,5,$K62)*10+IF(AND($F62&gt;=BT$5,$F62&lt;=BT$6),IF(AND($G62&gt;=BT$5,$G62&lt;=BT$6),5,IF($L62=1,2,1)),IF(AND($G62&gt;=BT$5,$G62&lt;=BT$6),IF($M62&gt;0,4,3),0)),IF(AND($D62&lt;=BT$6,$E62&gt;=BT$5),60,0)))</f>
        <v/>
      </c>
      <c r="BU62" s="80" t="str">
        <f>IF(OR($A62="",NOT(ISNUMBER($G62))),"",IF(AND($F62&lt;=BU$6,$G62&gt;=BU$5),IF(BU$5&gt;$N62,5,$K62)*10+IF(AND($F62&gt;=BU$5,$F62&lt;=BU$6),IF(AND($G62&gt;=BU$5,$G62&lt;=BU$6),5,IF($L62=1,2,1)),IF(AND($G62&gt;=BU$5,$G62&lt;=BU$6),IF($M62&gt;0,4,3),0)),IF(AND($D62&lt;=BU$6,$E62&gt;=BU$5),60,0)))</f>
        <v/>
      </c>
      <c r="BV62" s="80" t="str">
        <f>IF(OR($A62="",NOT(ISNUMBER($G62))),"",IF(AND($F62&lt;=BV$6,$G62&gt;=BV$5),IF(BV$5&gt;$N62,5,$K62)*10+IF(AND($F62&gt;=BV$5,$F62&lt;=BV$6),IF(AND($G62&gt;=BV$5,$G62&lt;=BV$6),5,IF($L62=1,2,1)),IF(AND($G62&gt;=BV$5,$G62&lt;=BV$6),IF($M62&gt;0,4,3),0)),IF(AND($D62&lt;=BV$6,$E62&gt;=BV$5),60,0)))</f>
        <v/>
      </c>
      <c r="BW62" s="80" t="str">
        <f>IF(OR($A62="",NOT(ISNUMBER($G62))),"",IF(AND($F62&lt;=BW$6,$G62&gt;=BW$5),IF(BW$5&gt;$N62,5,$K62)*10+IF(AND($F62&gt;=BW$5,$F62&lt;=BW$6),IF(AND($G62&gt;=BW$5,$G62&lt;=BW$6),5,IF($L62=1,2,1)),IF(AND($G62&gt;=BW$5,$G62&lt;=BW$6),IF($M62&gt;0,4,3),0)),IF(AND($D62&lt;=BW$6,$E62&gt;=BW$5),60,0)))</f>
        <v/>
      </c>
      <c r="BX62" s="80" t="str">
        <f>IF(OR($A62="",NOT(ISNUMBER($G62))),"",IF(AND($F62&lt;=BX$6,$G62&gt;=BX$5),IF(BX$5&gt;$N62,5,$K62)*10+IF(AND($F62&gt;=BX$5,$F62&lt;=BX$6),IF(AND($G62&gt;=BX$5,$G62&lt;=BX$6),5,IF($L62=1,2,1)),IF(AND($G62&gt;=BX$5,$G62&lt;=BX$6),IF($M62&gt;0,4,3),0)),IF(AND($D62&lt;=BX$6,$E62&gt;=BX$5),60,0)))</f>
        <v/>
      </c>
      <c r="BY62" s="80" t="str">
        <f>IF(OR($A62="",NOT(ISNUMBER($G62))),"",IF(AND($F62&lt;=BY$6,$G62&gt;=BY$5),IF(BY$5&gt;$N62,5,$K62)*10+IF(AND($F62&gt;=BY$5,$F62&lt;=BY$6),IF(AND($G62&gt;=BY$5,$G62&lt;=BY$6),5,IF($L62=1,2,1)),IF(AND($G62&gt;=BY$5,$G62&lt;=BY$6),IF($M62&gt;0,4,3),0)),IF(AND($D62&lt;=BY$6,$E62&gt;=BY$5),60,0)))</f>
        <v/>
      </c>
      <c r="BZ62" s="80" t="str">
        <f>IF(OR($A62="",NOT(ISNUMBER($G62))),"",IF(AND($F62&lt;=BZ$6,$G62&gt;=BZ$5),IF(BZ$5&gt;$N62,5,$K62)*10+IF(AND($F62&gt;=BZ$5,$F62&lt;=BZ$6),IF(AND($G62&gt;=BZ$5,$G62&lt;=BZ$6),5,IF($L62=1,2,1)),IF(AND($G62&gt;=BZ$5,$G62&lt;=BZ$6),IF($M62&gt;0,4,3),0)),IF(AND($D62&lt;=BZ$6,$E62&gt;=BZ$5),60,0)))</f>
        <v/>
      </c>
      <c r="CA62" s="80" t="str">
        <f>IF(OR($A62="",NOT(ISNUMBER($G62))),"",IF(AND($F62&lt;=CA$6,$G62&gt;=CA$5),IF(CA$5&gt;$N62,5,$K62)*10+IF(AND($F62&gt;=CA$5,$F62&lt;=CA$6),IF(AND($G62&gt;=CA$5,$G62&lt;=CA$6),5,IF($L62=1,2,1)),IF(AND($G62&gt;=CA$5,$G62&lt;=CA$6),IF($M62&gt;0,4,3),0)),IF(AND($D62&lt;=CA$6,$E62&gt;=CA$5),60,0)))</f>
        <v/>
      </c>
      <c r="CB62" s="80" t="str">
        <f>IF(OR($A62="",NOT(ISNUMBER($G62))),"",IF(AND($F62&lt;=CB$6,$G62&gt;=CB$5),IF(CB$5&gt;$N62,5,$K62)*10+IF(AND($F62&gt;=CB$5,$F62&lt;=CB$6),IF(AND($G62&gt;=CB$5,$G62&lt;=CB$6),5,IF($L62=1,2,1)),IF(AND($G62&gt;=CB$5,$G62&lt;=CB$6),IF($M62&gt;0,4,3),0)),IF(AND($D62&lt;=CB$6,$E62&gt;=CB$5),60,0)))</f>
        <v/>
      </c>
      <c r="CC62" s="80" t="str">
        <f>IF(OR($A62="",NOT(ISNUMBER($G62))),"",IF(AND($F62&lt;=CC$6,$G62&gt;=CC$5),IF(CC$5&gt;$N62,5,$K62)*10+IF(AND($F62&gt;=CC$5,$F62&lt;=CC$6),IF(AND($G62&gt;=CC$5,$G62&lt;=CC$6),5,IF($L62=1,2,1)),IF(AND($G62&gt;=CC$5,$G62&lt;=CC$6),IF($M62&gt;0,4,3),0)),IF(AND($D62&lt;=CC$6,$E62&gt;=CC$5),60,0)))</f>
        <v/>
      </c>
      <c r="CD62" s="80" t="str">
        <f>IF(OR($A62="",NOT(ISNUMBER($G62))),"",IF(AND($F62&lt;=CD$6,$G62&gt;=CD$5),IF(CD$5&gt;$N62,5,$K62)*10+IF(AND($F62&gt;=CD$5,$F62&lt;=CD$6),IF(AND($G62&gt;=CD$5,$G62&lt;=CD$6),5,IF($L62=1,2,1)),IF(AND($G62&gt;=CD$5,$G62&lt;=CD$6),IF($M62&gt;0,4,3),0)),IF(AND($D62&lt;=CD$6,$E62&gt;=CD$5),60,0)))</f>
        <v/>
      </c>
      <c r="CE62" s="80" t="str">
        <f>IF(OR($A62="",NOT(ISNUMBER($G62))),"",IF(AND($F62&lt;=CE$6,$G62&gt;=CE$5),IF(CE$5&gt;$N62,5,$K62)*10+IF(AND($F62&gt;=CE$5,$F62&lt;=CE$6),IF(AND($G62&gt;=CE$5,$G62&lt;=CE$6),5,IF($L62=1,2,1)),IF(AND($G62&gt;=CE$5,$G62&lt;=CE$6),IF($M62&gt;0,4,3),0)),IF(AND($D62&lt;=CE$6,$E62&gt;=CE$5),60,0)))</f>
        <v/>
      </c>
      <c r="CF62" s="80" t="str">
        <f>IF(OR($A62="",NOT(ISNUMBER($G62))),"",IF(AND($F62&lt;=CF$6,$G62&gt;=CF$5),IF(CF$5&gt;$N62,5,$K62)*10+IF(AND($F62&gt;=CF$5,$F62&lt;=CF$6),IF(AND($G62&gt;=CF$5,$G62&lt;=CF$6),5,IF($L62=1,2,1)),IF(AND($G62&gt;=CF$5,$G62&lt;=CF$6),IF($M62&gt;0,4,3),0)),IF(AND($D62&lt;=CF$6,$E62&gt;=CF$5),60,0)))</f>
        <v/>
      </c>
      <c r="CG62" s="80" t="str">
        <f>IF(OR($A62="",NOT(ISNUMBER($G62))),"",IF(AND($F62&lt;=CG$6,$G62&gt;=CG$5),IF(CG$5&gt;$N62,5,$K62)*10+IF(AND($F62&gt;=CG$5,$F62&lt;=CG$6),IF(AND($G62&gt;=CG$5,$G62&lt;=CG$6),5,IF($L62=1,2,1)),IF(AND($G62&gt;=CG$5,$G62&lt;=CG$6),IF($M62&gt;0,4,3),0)),IF(AND($D62&lt;=CG$6,$E62&gt;=CG$5),60,0)))</f>
        <v/>
      </c>
      <c r="CH62" s="80" t="str">
        <f>IF(OR($A62="",NOT(ISNUMBER($G62))),"",IF(AND($F62&lt;=CH$6,$G62&gt;=CH$5),IF(CH$5&gt;$N62,5,$K62)*10+IF(AND($F62&gt;=CH$5,$F62&lt;=CH$6),IF(AND($G62&gt;=CH$5,$G62&lt;=CH$6),5,IF($L62=1,2,1)),IF(AND($G62&gt;=CH$5,$G62&lt;=CH$6),IF($M62&gt;0,4,3),0)),IF(AND($D62&lt;=CH$6,$E62&gt;=CH$5),60,0)))</f>
        <v/>
      </c>
      <c r="CI62" s="80" t="str">
        <f>IF(OR($A62="",NOT(ISNUMBER($G62))),"",IF(AND($F62&lt;=CI$6,$G62&gt;=CI$5),IF(CI$5&gt;$N62,5,$K62)*10+IF(AND($F62&gt;=CI$5,$F62&lt;=CI$6),IF(AND($G62&gt;=CI$5,$G62&lt;=CI$6),5,IF($L62=1,2,1)),IF(AND($G62&gt;=CI$5,$G62&lt;=CI$6),IF($M62&gt;0,4,3),0)),IF(AND($D62&lt;=CI$6,$E62&gt;=CI$5),60,0)))</f>
        <v/>
      </c>
      <c r="CJ62" s="80" t="str">
        <f>IF(OR($A62="",NOT(ISNUMBER($G62))),"",IF(AND($F62&lt;=CJ$6,$G62&gt;=CJ$5),IF(CJ$5&gt;$N62,5,$K62)*10+IF(AND($F62&gt;=CJ$5,$F62&lt;=CJ$6),IF(AND($G62&gt;=CJ$5,$G62&lt;=CJ$6),5,IF($L62=1,2,1)),IF(AND($G62&gt;=CJ$5,$G62&lt;=CJ$6),IF($M62&gt;0,4,3),0)),IF(AND($D62&lt;=CJ$6,$E62&gt;=CJ$5),60,0)))</f>
        <v/>
      </c>
      <c r="CK62" s="80" t="str">
        <f>IF(OR($A62="",NOT(ISNUMBER($G62))),"",IF(AND($F62&lt;=CK$6,$G62&gt;=CK$5),IF(CK$5&gt;$N62,5,$K62)*10+IF(AND($F62&gt;=CK$5,$F62&lt;=CK$6),IF(AND($G62&gt;=CK$5,$G62&lt;=CK$6),5,IF($L62=1,2,1)),IF(AND($G62&gt;=CK$5,$G62&lt;=CK$6),IF($M62&gt;0,4,3),0)),IF(AND($D62&lt;=CK$6,$E62&gt;=CK$5),60,0)))</f>
        <v/>
      </c>
      <c r="CL62" s="80" t="str">
        <f>IF(OR($A62="",NOT(ISNUMBER($G62))),"",IF(AND($F62&lt;=CL$6,$G62&gt;=CL$5),IF(CL$5&gt;$N62,5,$K62)*10+IF(AND($F62&gt;=CL$5,$F62&lt;=CL$6),IF(AND($G62&gt;=CL$5,$G62&lt;=CL$6),5,IF($L62=1,2,1)),IF(AND($G62&gt;=CL$5,$G62&lt;=CL$6),IF($M62&gt;0,4,3),0)),IF(AND($D62&lt;=CL$6,$E62&gt;=CL$5),60,0)))</f>
        <v/>
      </c>
      <c r="CM62" s="80" t="str">
        <f>IF(OR($A62="",NOT(ISNUMBER($G62))),"",IF(AND($F62&lt;=CM$6,$G62&gt;=CM$5),IF(CM$5&gt;$N62,5,$K62)*10+IF(AND($F62&gt;=CM$5,$F62&lt;=CM$6),IF(AND($G62&gt;=CM$5,$G62&lt;=CM$6),5,IF($L62=1,2,1)),IF(AND($G62&gt;=CM$5,$G62&lt;=CM$6),IF($M62&gt;0,4,3),0)),IF(AND($D62&lt;=CM$6,$E62&gt;=CM$5),60,0)))</f>
        <v/>
      </c>
      <c r="CN62" s="80" t="str">
        <f>IF(OR($A62="",NOT(ISNUMBER($G62))),"",IF(AND($F62&lt;=CN$6,$G62&gt;=CN$5),IF(CN$5&gt;$N62,5,$K62)*10+IF(AND($F62&gt;=CN$5,$F62&lt;=CN$6),IF(AND($G62&gt;=CN$5,$G62&lt;=CN$6),5,IF($L62=1,2,1)),IF(AND($G62&gt;=CN$5,$G62&lt;=CN$6),IF($M62&gt;0,4,3),0)),IF(AND($D62&lt;=CN$6,$E62&gt;=CN$5),60,0)))</f>
        <v/>
      </c>
      <c r="CO62" s="80" t="str">
        <f>IF(OR($A62="",NOT(ISNUMBER($G62))),"",IF(AND($F62&lt;=CO$6,$G62&gt;=CO$5),IF(CO$5&gt;$N62,5,$K62)*10+IF(AND($F62&gt;=CO$5,$F62&lt;=CO$6),IF(AND($G62&gt;=CO$5,$G62&lt;=CO$6),5,IF($L62=1,2,1)),IF(AND($G62&gt;=CO$5,$G62&lt;=CO$6),IF($M62&gt;0,4,3),0)),IF(AND($D62&lt;=CO$6,$E62&gt;=CO$5),60,0)))</f>
        <v/>
      </c>
      <c r="CP62" s="80" t="str">
        <f>IF(OR($A62="",NOT(ISNUMBER($G62))),"",IF(AND($F62&lt;=CP$6,$G62&gt;=CP$5),IF(CP$5&gt;$N62,5,$K62)*10+IF(AND($F62&gt;=CP$5,$F62&lt;=CP$6),IF(AND($G62&gt;=CP$5,$G62&lt;=CP$6),5,IF($L62=1,2,1)),IF(AND($G62&gt;=CP$5,$G62&lt;=CP$6),IF($M62&gt;0,4,3),0)),IF(AND($D62&lt;=CP$6,$E62&gt;=CP$5),60,0)))</f>
        <v/>
      </c>
      <c r="CQ62" s="80" t="str">
        <f>IF(OR($A62="",NOT(ISNUMBER($G62))),"",IF(AND($F62&lt;=CQ$6,$G62&gt;=CQ$5),IF(CQ$5&gt;$N62,5,$K62)*10+IF(AND($F62&gt;=CQ$5,$F62&lt;=CQ$6),IF(AND($G62&gt;=CQ$5,$G62&lt;=CQ$6),5,IF($L62=1,2,1)),IF(AND($G62&gt;=CQ$5,$G62&lt;=CQ$6),IF($M62&gt;0,4,3),0)),IF(AND($D62&lt;=CQ$6,$E62&gt;=CQ$5),60,0)))</f>
        <v/>
      </c>
      <c r="CR62" s="80" t="str">
        <f>IF(OR($A62="",NOT(ISNUMBER($G62))),"",IF(AND($F62&lt;=CR$6,$G62&gt;=CR$5),IF(CR$5&gt;$N62,5,$K62)*10+IF(AND($F62&gt;=CR$5,$F62&lt;=CR$6),IF(AND($G62&gt;=CR$5,$G62&lt;=CR$6),5,IF($L62=1,2,1)),IF(AND($G62&gt;=CR$5,$G62&lt;=CR$6),IF($M62&gt;0,4,3),0)),IF(AND($D62&lt;=CR$6,$E62&gt;=CR$5),60,0)))</f>
        <v/>
      </c>
      <c r="CS62" s="80" t="str">
        <f>IF(OR($A62="",NOT(ISNUMBER($G62))),"",IF(AND($F62&lt;=CS$6,$G62&gt;=CS$5),IF(CS$5&gt;$N62,5,$K62)*10+IF(AND($F62&gt;=CS$5,$F62&lt;=CS$6),IF(AND($G62&gt;=CS$5,$G62&lt;=CS$6),5,IF($L62=1,2,1)),IF(AND($G62&gt;=CS$5,$G62&lt;=CS$6),IF($M62&gt;0,4,3),0)),IF(AND($D62&lt;=CS$6,$E62&gt;=CS$5),60,0)))</f>
        <v/>
      </c>
      <c r="CT62" s="80" t="str">
        <f>IF(OR($A62="",NOT(ISNUMBER($G62))),"",IF(AND($F62&lt;=CT$6,$G62&gt;=CT$5),IF(CT$5&gt;$N62,5,$K62)*10+IF(AND($F62&gt;=CT$5,$F62&lt;=CT$6),IF(AND($G62&gt;=CT$5,$G62&lt;=CT$6),5,IF($L62=1,2,1)),IF(AND($G62&gt;=CT$5,$G62&lt;=CT$6),IF($M62&gt;0,4,3),0)),IF(AND($D62&lt;=CT$6,$E62&gt;=CT$5),60,0)))</f>
        <v/>
      </c>
      <c r="CU62" s="80" t="str">
        <f>IF(OR($A62="",NOT(ISNUMBER($G62))),"",IF(AND($F62&lt;=CU$6,$G62&gt;=CU$5),IF(CU$5&gt;$N62,5,$K62)*10+IF(AND($F62&gt;=CU$5,$F62&lt;=CU$6),IF(AND($G62&gt;=CU$5,$G62&lt;=CU$6),5,IF($L62=1,2,1)),IF(AND($G62&gt;=CU$5,$G62&lt;=CU$6),IF($M62&gt;0,4,3),0)),IF(AND($D62&lt;=CU$6,$E62&gt;=CU$5),60,0)))</f>
        <v/>
      </c>
      <c r="CV62" s="80" t="str">
        <f>IF(OR($A62="",NOT(ISNUMBER($G62))),"",IF(AND($F62&lt;=CV$6,$G62&gt;=CV$5),IF(CV$5&gt;$N62,5,$K62)*10+IF(AND($F62&gt;=CV$5,$F62&lt;=CV$6),IF(AND($G62&gt;=CV$5,$G62&lt;=CV$6),5,IF($L62=1,2,1)),IF(AND($G62&gt;=CV$5,$G62&lt;=CV$6),IF($M62&gt;0,4,3),0)),IF(AND($D62&lt;=CV$6,$E62&gt;=CV$5),60,0)))</f>
        <v/>
      </c>
      <c r="CW62" s="80" t="str">
        <f>IF(OR($A62="",NOT(ISNUMBER($G62))),"",IF(AND($F62&lt;=CW$6,$G62&gt;=CW$5),IF(CW$5&gt;$N62,5,$K62)*10+IF(AND($F62&gt;=CW$5,$F62&lt;=CW$6),IF(AND($G62&gt;=CW$5,$G62&lt;=CW$6),5,IF($L62=1,2,1)),IF(AND($G62&gt;=CW$5,$G62&lt;=CW$6),IF($M62&gt;0,4,3),0)),IF(AND($D62&lt;=CW$6,$E62&gt;=CW$5),60,0)))</f>
        <v/>
      </c>
      <c r="CX62" s="80" t="str">
        <f>IF(OR($A62="",NOT(ISNUMBER($G62))),"",IF(AND($F62&lt;=CX$6,$G62&gt;=CX$5),IF(CX$5&gt;$N62,5,$K62)*10+IF(AND($F62&gt;=CX$5,$F62&lt;=CX$6),IF(AND($G62&gt;=CX$5,$G62&lt;=CX$6),5,IF($L62=1,2,1)),IF(AND($G62&gt;=CX$5,$G62&lt;=CX$6),IF($M62&gt;0,4,3),0)),IF(AND($D62&lt;=CX$6,$E62&gt;=CX$5),60,0)))</f>
        <v/>
      </c>
      <c r="CY62" s="80" t="str">
        <f>IF(OR($A62="",NOT(ISNUMBER($G62))),"",IF(AND($F62&lt;=CY$6,$G62&gt;=CY$5),IF(CY$5&gt;$N62,5,$K62)*10+IF(AND($F62&gt;=CY$5,$F62&lt;=CY$6),IF(AND($G62&gt;=CY$5,$G62&lt;=CY$6),5,IF($L62=1,2,1)),IF(AND($G62&gt;=CY$5,$G62&lt;=CY$6),IF($M62&gt;0,4,3),0)),IF(AND($D62&lt;=CY$6,$E62&gt;=CY$5),60,0)))</f>
        <v/>
      </c>
      <c r="CZ62" s="80" t="str">
        <f>IF(OR($A62="",NOT(ISNUMBER($G62))),"",IF(AND($F62&lt;=CZ$6,$G62&gt;=CZ$5),IF(CZ$5&gt;$N62,5,$K62)*10+IF(AND($F62&gt;=CZ$5,$F62&lt;=CZ$6),IF(AND($G62&gt;=CZ$5,$G62&lt;=CZ$6),5,IF($L62=1,2,1)),IF(AND($G62&gt;=CZ$5,$G62&lt;=CZ$6),IF($M62&gt;0,4,3),0)),IF(AND($D62&lt;=CZ$6,$E62&gt;=CZ$5),60,0)))</f>
        <v/>
      </c>
      <c r="DA62" s="80" t="str">
        <f>IF(OR($A62="",NOT(ISNUMBER($G62))),"",IF(AND($F62&lt;=DA$6,$G62&gt;=DA$5),IF(DA$5&gt;$N62,5,$K62)*10+IF(AND($F62&gt;=DA$5,$F62&lt;=DA$6),IF(AND($G62&gt;=DA$5,$G62&lt;=DA$6),5,IF($L62=1,2,1)),IF(AND($G62&gt;=DA$5,$G62&lt;=DA$6),IF($M62&gt;0,4,3),0)),IF(AND($D62&lt;=DA$6,$E62&gt;=DA$5),60,0)))</f>
        <v/>
      </c>
      <c r="DB62" s="80" t="str">
        <f>IF(OR($A62="",NOT(ISNUMBER($G62))),"",IF(AND($F62&lt;=DB$6,$G62&gt;=DB$5),IF(DB$5&gt;$N62,5,$K62)*10+IF(AND($F62&gt;=DB$5,$F62&lt;=DB$6),IF(AND($G62&gt;=DB$5,$G62&lt;=DB$6),5,IF($L62=1,2,1)),IF(AND($G62&gt;=DB$5,$G62&lt;=DB$6),IF($M62&gt;0,4,3),0)),IF(AND($D62&lt;=DB$6,$E62&gt;=DB$5),60,0)))</f>
        <v/>
      </c>
      <c r="DC62" s="80" t="str">
        <f>IF(OR($A62="",NOT(ISNUMBER($G62))),"",IF(AND($F62&lt;=DC$6,$G62&gt;=DC$5),IF(DC$5&gt;$N62,5,$K62)*10+IF(AND($F62&gt;=DC$5,$F62&lt;=DC$6),IF(AND($G62&gt;=DC$5,$G62&lt;=DC$6),5,IF($L62=1,2,1)),IF(AND($G62&gt;=DC$5,$G62&lt;=DC$6),IF($M62&gt;0,4,3),0)),IF(AND($D62&lt;=DC$6,$E62&gt;=DC$5),60,0)))</f>
        <v/>
      </c>
      <c r="DD62" s="80" t="str">
        <f>IF(OR($A62="",NOT(ISNUMBER($G62))),"",IF(AND($F62&lt;=DD$6,$G62&gt;=DD$5),IF(DD$5&gt;$N62,5,$K62)*10+IF(AND($F62&gt;=DD$5,$F62&lt;=DD$6),IF(AND($G62&gt;=DD$5,$G62&lt;=DD$6),5,IF($L62=1,2,1)),IF(AND($G62&gt;=DD$5,$G62&lt;=DD$6),IF($M62&gt;0,4,3),0)),IF(AND($D62&lt;=DD$6,$E62&gt;=DD$5),60,0)))</f>
        <v/>
      </c>
      <c r="DE62" s="80" t="str">
        <f>IF(OR($A62="",NOT(ISNUMBER($G62))),"",IF(AND($F62&lt;=DE$6,$G62&gt;=DE$5),IF(DE$5&gt;$N62,5,$K62)*10+IF(AND($F62&gt;=DE$5,$F62&lt;=DE$6),IF(AND($G62&gt;=DE$5,$G62&lt;=DE$6),5,IF($L62=1,2,1)),IF(AND($G62&gt;=DE$5,$G62&lt;=DE$6),IF($M62&gt;0,4,3),0)),IF(AND($D62&lt;=DE$6,$E62&gt;=DE$5),60,0)))</f>
        <v/>
      </c>
      <c r="DF62" s="80" t="str">
        <f>IF(OR($A62="",NOT(ISNUMBER($G62))),"",IF(AND($F62&lt;=DF$6,$G62&gt;=DF$5),IF(DF$5&gt;$N62,5,$K62)*10+IF(AND($F62&gt;=DF$5,$F62&lt;=DF$6),IF(AND($G62&gt;=DF$5,$G62&lt;=DF$6),5,IF($L62=1,2,1)),IF(AND($G62&gt;=DF$5,$G62&lt;=DF$6),IF($M62&gt;0,4,3),0)),IF(AND($D62&lt;=DF$6,$E62&gt;=DF$5),60,0)))</f>
        <v/>
      </c>
      <c r="DG62" s="80" t="str">
        <f>IF(OR($A62="",NOT(ISNUMBER($G62))),"",IF(AND($F62&lt;=DG$6,$G62&gt;=DG$5),IF(DG$5&gt;$N62,5,$K62)*10+IF(AND($F62&gt;=DG$5,$F62&lt;=DG$6),IF(AND($G62&gt;=DG$5,$G62&lt;=DG$6),5,IF($L62=1,2,1)),IF(AND($G62&gt;=DG$5,$G62&lt;=DG$6),IF($M62&gt;0,4,3),0)),IF(AND($D62&lt;=DG$6,$E62&gt;=DG$5),60,0)))</f>
        <v/>
      </c>
      <c r="DH62" s="80" t="str">
        <f>IF(OR($A62="",NOT(ISNUMBER($G62))),"",IF(AND($F62&lt;=DH$6,$G62&gt;=DH$5),IF(DH$5&gt;$N62,5,$K62)*10+IF(AND($F62&gt;=DH$5,$F62&lt;=DH$6),IF(AND($G62&gt;=DH$5,$G62&lt;=DH$6),5,IF($L62=1,2,1)),IF(AND($G62&gt;=DH$5,$G62&lt;=DH$6),IF($M62&gt;0,4,3),0)),IF(AND($D62&lt;=DH$6,$E62&gt;=DH$5),60,0)))</f>
        <v/>
      </c>
      <c r="DI62" s="80" t="str">
        <f>IF(OR($A62="",NOT(ISNUMBER($G62))),"",IF(AND($F62&lt;=DI$6,$G62&gt;=DI$5),IF(DI$5&gt;$N62,5,$K62)*10+IF(AND($F62&gt;=DI$5,$F62&lt;=DI$6),IF(AND($G62&gt;=DI$5,$G62&lt;=DI$6),5,IF($L62=1,2,1)),IF(AND($G62&gt;=DI$5,$G62&lt;=DI$6),IF($M62&gt;0,4,3),0)),IF(AND($D62&lt;=DI$6,$E62&gt;=DI$5),60,0)))</f>
        <v/>
      </c>
      <c r="DJ62" s="80" t="str">
        <f>IF(OR($A62="",NOT(ISNUMBER($G62))),"",IF(AND($F62&lt;=DJ$6,$G62&gt;=DJ$5),IF(DJ$5&gt;$N62,5,$K62)*10+IF(AND($F62&gt;=DJ$5,$F62&lt;=DJ$6),IF(AND($G62&gt;=DJ$5,$G62&lt;=DJ$6),5,IF($L62=1,2,1)),IF(AND($G62&gt;=DJ$5,$G62&lt;=DJ$6),IF($M62&gt;0,4,3),0)),IF(AND($D62&lt;=DJ$6,$E62&gt;=DJ$5),60,0)))</f>
        <v/>
      </c>
      <c r="DK62" s="80" t="str">
        <f>IF(OR($A62="",NOT(ISNUMBER($G62))),"",IF(AND($F62&lt;=DK$6,$G62&gt;=DK$5),IF(DK$5&gt;$N62,5,$K62)*10+IF(AND($F62&gt;=DK$5,$F62&lt;=DK$6),IF(AND($G62&gt;=DK$5,$G62&lt;=DK$6),5,IF($L62=1,2,1)),IF(AND($G62&gt;=DK$5,$G62&lt;=DK$6),IF($M62&gt;0,4,3),0)),IF(AND($D62&lt;=DK$6,$E62&gt;=DK$5),60,0)))</f>
        <v/>
      </c>
      <c r="DL62" s="80" t="str">
        <f>IF(OR($A62="",NOT(ISNUMBER($G62))),"",IF(AND($F62&lt;=DL$6,$G62&gt;=DL$5),IF(DL$5&gt;$N62,5,$K62)*10+IF(AND($F62&gt;=DL$5,$F62&lt;=DL$6),IF(AND($G62&gt;=DL$5,$G62&lt;=DL$6),5,IF($L62=1,2,1)),IF(AND($G62&gt;=DL$5,$G62&lt;=DL$6),IF($M62&gt;0,4,3),0)),IF(AND($D62&lt;=DL$6,$E62&gt;=DL$5),60,0)))</f>
        <v/>
      </c>
      <c r="DM62" s="80" t="str">
        <f>IF(OR($A62="",NOT(ISNUMBER($G62))),"",IF(AND($F62&lt;=DM$6,$G62&gt;=DM$5),IF(DM$5&gt;$N62,5,$K62)*10+IF(AND($F62&gt;=DM$5,$F62&lt;=DM$6),IF(AND($G62&gt;=DM$5,$G62&lt;=DM$6),5,IF($L62=1,2,1)),IF(AND($G62&gt;=DM$5,$G62&lt;=DM$6),IF($M62&gt;0,4,3),0)),IF(AND($D62&lt;=DM$6,$E62&gt;=DM$5),60,0)))</f>
        <v/>
      </c>
      <c r="DN62" s="80" t="str">
        <f>IF(OR($A62="",NOT(ISNUMBER($G62))),"",IF(AND($F62&lt;=DN$6,$G62&gt;=DN$5),IF(DN$5&gt;$N62,5,$K62)*10+IF(AND($F62&gt;=DN$5,$F62&lt;=DN$6),IF(AND($G62&gt;=DN$5,$G62&lt;=DN$6),5,IF($L62=1,2,1)),IF(AND($G62&gt;=DN$5,$G62&lt;=DN$6),IF($M62&gt;0,4,3),0)),IF(AND($D62&lt;=DN$6,$E62&gt;=DN$5),60,0)))</f>
        <v/>
      </c>
      <c r="DO62" s="80" t="str">
        <f>IF(OR($A62="",NOT(ISNUMBER($G62))),"",IF(AND($F62&lt;=DO$6,$G62&gt;=DO$5),IF(DO$5&gt;$N62,5,$K62)*10+IF(AND($F62&gt;=DO$5,$F62&lt;=DO$6),IF(AND($G62&gt;=DO$5,$G62&lt;=DO$6),5,IF($L62=1,2,1)),IF(AND($G62&gt;=DO$5,$G62&lt;=DO$6),IF($M62&gt;0,4,3),0)),IF(AND($D62&lt;=DO$6,$E62&gt;=DO$5),60,0)))</f>
        <v/>
      </c>
      <c r="DP62" s="80" t="str">
        <f>IF(OR($A62="",NOT(ISNUMBER($G62))),"",IF(AND($F62&lt;=DP$6,$G62&gt;=DP$5),IF(DP$5&gt;$N62,5,$K62)*10+IF(AND($F62&gt;=DP$5,$F62&lt;=DP$6),IF(AND($G62&gt;=DP$5,$G62&lt;=DP$6),5,IF($L62=1,2,1)),IF(AND($G62&gt;=DP$5,$G62&lt;=DP$6),IF($M62&gt;0,4,3),0)),IF(AND($D62&lt;=DP$6,$E62&gt;=DP$5),60,0)))</f>
        <v/>
      </c>
      <c r="DQ62" s="80" t="str">
        <f>IF(OR($A62="",NOT(ISNUMBER($G62))),"",IF(AND($F62&lt;=DQ$6,$G62&gt;=DQ$5),IF(DQ$5&gt;$N62,5,$K62)*10+IF(AND($F62&gt;=DQ$5,$F62&lt;=DQ$6),IF(AND($G62&gt;=DQ$5,$G62&lt;=DQ$6),5,IF($L62=1,2,1)),IF(AND($G62&gt;=DQ$5,$G62&lt;=DQ$6),IF($M62&gt;0,4,3),0)),IF(AND($D62&lt;=DQ$6,$E62&gt;=DQ$5),60,0)))</f>
        <v/>
      </c>
      <c r="DR62" s="80" t="str">
        <f>IF(OR($A62="",NOT(ISNUMBER($G62))),"",IF(AND($F62&lt;=DR$6,$G62&gt;=DR$5),IF(DR$5&gt;$N62,5,$K62)*10+IF(AND($F62&gt;=DR$5,$F62&lt;=DR$6),IF(AND($G62&gt;=DR$5,$G62&lt;=DR$6),5,IF($L62=1,2,1)),IF(AND($G62&gt;=DR$5,$G62&lt;=DR$6),IF($M62&gt;0,4,3),0)),IF(AND($D62&lt;=DR$6,$E62&gt;=DR$5),60,0)))</f>
        <v/>
      </c>
      <c r="DS62" s="80" t="str">
        <f>IF(OR($A62="",NOT(ISNUMBER($G62))),"",IF(AND($F62&lt;=DS$6,$G62&gt;=DS$5),IF(DS$5&gt;$N62,5,$K62)*10+IF(AND($F62&gt;=DS$5,$F62&lt;=DS$6),IF(AND($G62&gt;=DS$5,$G62&lt;=DS$6),5,IF($L62=1,2,1)),IF(AND($G62&gt;=DS$5,$G62&lt;=DS$6),IF($M62&gt;0,4,3),0)),IF(AND($D62&lt;=DS$6,$E62&gt;=DS$5),60,0)))</f>
        <v/>
      </c>
      <c r="DT62" s="80" t="str">
        <f>IF(OR($A62="",NOT(ISNUMBER($G62))),"",IF(AND($F62&lt;=DT$6,$G62&gt;=DT$5),IF(DT$5&gt;$N62,5,$K62)*10+IF(AND($F62&gt;=DT$5,$F62&lt;=DT$6),IF(AND($G62&gt;=DT$5,$G62&lt;=DT$6),5,IF($L62=1,2,1)),IF(AND($G62&gt;=DT$5,$G62&lt;=DT$6),IF($M62&gt;0,4,3),0)),IF(AND($D62&lt;=DT$6,$E62&gt;=DT$5),60,0)))</f>
        <v/>
      </c>
      <c r="DU62" s="80" t="str">
        <f>IF(OR($A62="",NOT(ISNUMBER($G62))),"",IF(AND($F62&lt;=DU$6,$G62&gt;=DU$5),IF(DU$5&gt;$N62,5,$K62)*10+IF(AND($F62&gt;=DU$5,$F62&lt;=DU$6),IF(AND($G62&gt;=DU$5,$G62&lt;=DU$6),5,IF($L62=1,2,1)),IF(AND($G62&gt;=DU$5,$G62&lt;=DU$6),IF($M62&gt;0,4,3),0)),IF(AND($D62&lt;=DU$6,$E62&gt;=DU$5),60,0)))</f>
        <v/>
      </c>
      <c r="DV62" s="80" t="str">
        <f>IF(OR($A62="",NOT(ISNUMBER($G62))),"",IF(AND($F62&lt;=DV$6,$G62&gt;=DV$5),IF(DV$5&gt;$N62,5,$K62)*10+IF(AND($F62&gt;=DV$5,$F62&lt;=DV$6),IF(AND($G62&gt;=DV$5,$G62&lt;=DV$6),5,IF($L62=1,2,1)),IF(AND($G62&gt;=DV$5,$G62&lt;=DV$6),IF($M62&gt;0,4,3),0)),IF(AND($D62&lt;=DV$6,$E62&gt;=DV$5),60,0)))</f>
        <v/>
      </c>
      <c r="DW62" s="80" t="str">
        <f>IF(OR($A62="",NOT(ISNUMBER($G62))),"",IF(AND($F62&lt;=DW$6,$G62&gt;=DW$5),IF(DW$5&gt;$N62,5,$K62)*10+IF(AND($F62&gt;=DW$5,$F62&lt;=DW$6),IF(AND($G62&gt;=DW$5,$G62&lt;=DW$6),5,IF($L62=1,2,1)),IF(AND($G62&gt;=DW$5,$G62&lt;=DW$6),IF($M62&gt;0,4,3),0)),IF(AND($D62&lt;=DW$6,$E62&gt;=DW$5),60,0)))</f>
        <v/>
      </c>
      <c r="DX62" s="80" t="str">
        <f>IF(OR($A62="",NOT(ISNUMBER($G62))),"",IF(AND($F62&lt;=DX$6,$G62&gt;=DX$5),IF(DX$5&gt;$N62,5,$K62)*10+IF(AND($F62&gt;=DX$5,$F62&lt;=DX$6),IF(AND($G62&gt;=DX$5,$G62&lt;=DX$6),5,IF($L62=1,2,1)),IF(AND($G62&gt;=DX$5,$G62&lt;=DX$6),IF($M62&gt;0,4,3),0)),IF(AND($D62&lt;=DX$6,$E62&gt;=DX$5),60,0)))</f>
        <v/>
      </c>
      <c r="DY62" s="80" t="str">
        <f>IF(OR($A62="",NOT(ISNUMBER($G62))),"",IF(AND($F62&lt;=DY$6,$G62&gt;=DY$5),IF(DY$5&gt;$N62,5,$K62)*10+IF(AND($F62&gt;=DY$5,$F62&lt;=DY$6),IF(AND($G62&gt;=DY$5,$G62&lt;=DY$6),5,IF($L62=1,2,1)),IF(AND($G62&gt;=DY$5,$G62&lt;=DY$6),IF($M62&gt;0,4,3),0)),IF(AND($D62&lt;=DY$6,$E62&gt;=DY$5),60,0)))</f>
        <v/>
      </c>
      <c r="DZ62" s="80" t="str">
        <f>IF(OR($A62="",NOT(ISNUMBER($G62))),"",IF(AND($F62&lt;=DZ$6,$G62&gt;=DZ$5),IF(DZ$5&gt;$N62,5,$K62)*10+IF(AND($F62&gt;=DZ$5,$F62&lt;=DZ$6),IF(AND($G62&gt;=DZ$5,$G62&lt;=DZ$6),5,IF($L62=1,2,1)),IF(AND($G62&gt;=DZ$5,$G62&lt;=DZ$6),IF($M62&gt;0,4,3),0)),IF(AND($D62&lt;=DZ$6,$E62&gt;=DZ$5),60,0)))</f>
        <v/>
      </c>
      <c r="EA62" s="80" t="str">
        <f>IF(OR($A62="",NOT(ISNUMBER($G62))),"",IF(AND($F62&lt;=EA$6,$G62&gt;=EA$5),IF(EA$5&gt;$N62,5,$K62)*10+IF(AND($F62&gt;=EA$5,$F62&lt;=EA$6),IF(AND($G62&gt;=EA$5,$G62&lt;=EA$6),5,IF($L62=1,2,1)),IF(AND($G62&gt;=EA$5,$G62&lt;=EA$6),IF($M62&gt;0,4,3),0)),IF(AND($D62&lt;=EA$6,$E62&gt;=EA$5),60,0)))</f>
        <v/>
      </c>
      <c r="EB62" s="80" t="str">
        <f>IF(OR($A62="",NOT(ISNUMBER($G62))),"",IF(AND($F62&lt;=EB$6,$G62&gt;=EB$5),IF(EB$5&gt;$N62,5,$K62)*10+IF(AND($F62&gt;=EB$5,$F62&lt;=EB$6),IF(AND($G62&gt;=EB$5,$G62&lt;=EB$6),5,IF($L62=1,2,1)),IF(AND($G62&gt;=EB$5,$G62&lt;=EB$6),IF($M62&gt;0,4,3),0)),IF(AND($D62&lt;=EB$6,$E62&gt;=EB$5),60,0)))</f>
        <v/>
      </c>
      <c r="EC62" s="80" t="str">
        <f>IF(OR($A62="",NOT(ISNUMBER($G62))),"",IF(AND($F62&lt;=EC$6,$G62&gt;=EC$5),IF(EC$5&gt;$N62,5,$K62)*10+IF(AND($F62&gt;=EC$5,$F62&lt;=EC$6),IF(AND($G62&gt;=EC$5,$G62&lt;=EC$6),5,IF($L62=1,2,1)),IF(AND($G62&gt;=EC$5,$G62&lt;=EC$6),IF($M62&gt;0,4,3),0)),IF(AND($D62&lt;=EC$6,$E62&gt;=EC$5),60,0)))</f>
        <v/>
      </c>
      <c r="ED62" s="80" t="str">
        <f>IF(OR($A62="",NOT(ISNUMBER($G62))),"",IF(AND($F62&lt;=ED$6,$G62&gt;=ED$5),IF(ED$5&gt;$N62,5,$K62)*10+IF(AND($F62&gt;=ED$5,$F62&lt;=ED$6),IF(AND($G62&gt;=ED$5,$G62&lt;=ED$6),5,IF($L62=1,2,1)),IF(AND($G62&gt;=ED$5,$G62&lt;=ED$6),IF($M62&gt;0,4,3),0)),IF(AND($D62&lt;=ED$6,$E62&gt;=ED$5),60,0)))</f>
        <v/>
      </c>
    </row>
    <row r="63" ht="18" customHeight="1">
      <c r="A63" s="52" t="str">
        <f>IF(Tasks!$B63="","",Tasks!$A63)</f>
        <v/>
      </c>
      <c r="B63" s="78" t="str">
        <f>IF(Tasks!$B63="","",Tasks!$B63)</f>
        <v/>
      </c>
      <c r="C63" s="25" t="str">
        <f>IF($B63="","",IF(AND(Tasks!$D63="",Tasks!$G63=""),"-",IF(Tasks!$D63="","",Tasks!$D63&amp;IF(OR(Tasks!$E63="",Tasks!$E63="FS"),IF(N(Tasks!$F63)=0,"","FS"),Tasks!$E63)&amp;IF(N(Tasks!$F63)=0,"",IF(Tasks!$F63&gt;0,"+","")&amp;Tasks!$F63))&amp;IF(AND(Tasks!$D63&lt;&gt;"",Tasks!$G63&lt;&gt;""),", ","")&amp;IF(Tasks!$G63="","",Tasks!$G63&amp;IF(OR(Tasks!$H63="",Tasks!$H63="FS"),IF(N(Tasks!$I63)=0,"","FS"),Tasks!$H63)&amp;IF(N(Tasks!$I63)=0,"",IF(Tasks!$I63&gt;0,"+","")&amp;Tasks!$I63))))</f>
        <v/>
      </c>
      <c r="D63" s="51" t="str">
        <f>IF(OR($B63="",Tasks!$Q63=""),"",Tasks!$Q63)</f>
        <v/>
      </c>
      <c r="E63" s="51" t="str">
        <f>IF(OR($B63="",Tasks!$R63=""),"",Tasks!$R63)</f>
        <v/>
      </c>
      <c r="F63" s="51" t="str">
        <f>IF(OR($B63="",Tasks!$S63=""),"",Tasks!$S63)</f>
        <v/>
      </c>
      <c r="G63" s="51" t="str">
        <f>IF(OR($B63="",Tasks!$T63=""),"",Tasks!$T63)</f>
        <v/>
      </c>
      <c r="H63" s="52" t="str">
        <f>IF($B63="","",Tasks!$AE63)</f>
        <v/>
      </c>
      <c r="I63" s="79" t="str">
        <f>IF($B63="","",Tasks!$AF63)</f>
        <v/>
      </c>
      <c r="J63" s="53" t="str">
        <f>IF(OR($B63="",Tasks!$V63=""),"",Tasks!$V63)</f>
        <v/>
      </c>
      <c r="K63" s="52" t="str">
        <f>IF($B63="","",Tasks!$AA63)</f>
        <v/>
      </c>
      <c r="L63" s="52" t="str">
        <f>IF($B63="","",Tasks!$AB63)</f>
        <v/>
      </c>
      <c r="M63" s="52" t="str">
        <f>IF($B63="","",Tasks!$Z63)</f>
        <v/>
      </c>
      <c r="N63" s="52" t="str">
        <f>IF(OR($B63="",Tasks!$AG63=""),"",Tasks!$AG63)</f>
        <v/>
      </c>
      <c r="O63" s="80" t="str">
        <f>IF(OR($A63="",NOT(ISNUMBER($G63))),"",IF(AND($F63&lt;=O$6,$G63&gt;=O$5),IF(O$5&gt;$N63,5,$K63)*10+IF(AND($F63&gt;=O$5,$F63&lt;=O$6),IF(AND($G63&gt;=O$5,$G63&lt;=O$6),5,IF($L63=1,2,1)),IF(AND($G63&gt;=O$5,$G63&lt;=O$6),IF($M63&gt;0,4,3),0)),IF(AND($D63&lt;=O$6,$E63&gt;=O$5),60,0)))</f>
        <v/>
      </c>
      <c r="P63" s="80" t="str">
        <f>IF(OR($A63="",NOT(ISNUMBER($G63))),"",IF(AND($F63&lt;=P$6,$G63&gt;=P$5),IF(P$5&gt;$N63,5,$K63)*10+IF(AND($F63&gt;=P$5,$F63&lt;=P$6),IF(AND($G63&gt;=P$5,$G63&lt;=P$6),5,IF($L63=1,2,1)),IF(AND($G63&gt;=P$5,$G63&lt;=P$6),IF($M63&gt;0,4,3),0)),IF(AND($D63&lt;=P$6,$E63&gt;=P$5),60,0)))</f>
        <v/>
      </c>
      <c r="Q63" s="80" t="str">
        <f>IF(OR($A63="",NOT(ISNUMBER($G63))),"",IF(AND($F63&lt;=Q$6,$G63&gt;=Q$5),IF(Q$5&gt;$N63,5,$K63)*10+IF(AND($F63&gt;=Q$5,$F63&lt;=Q$6),IF(AND($G63&gt;=Q$5,$G63&lt;=Q$6),5,IF($L63=1,2,1)),IF(AND($G63&gt;=Q$5,$G63&lt;=Q$6),IF($M63&gt;0,4,3),0)),IF(AND($D63&lt;=Q$6,$E63&gt;=Q$5),60,0)))</f>
        <v/>
      </c>
      <c r="R63" s="80" t="str">
        <f>IF(OR($A63="",NOT(ISNUMBER($G63))),"",IF(AND($F63&lt;=R$6,$G63&gt;=R$5),IF(R$5&gt;$N63,5,$K63)*10+IF(AND($F63&gt;=R$5,$F63&lt;=R$6),IF(AND($G63&gt;=R$5,$G63&lt;=R$6),5,IF($L63=1,2,1)),IF(AND($G63&gt;=R$5,$G63&lt;=R$6),IF($M63&gt;0,4,3),0)),IF(AND($D63&lt;=R$6,$E63&gt;=R$5),60,0)))</f>
        <v/>
      </c>
      <c r="S63" s="80" t="str">
        <f>IF(OR($A63="",NOT(ISNUMBER($G63))),"",IF(AND($F63&lt;=S$6,$G63&gt;=S$5),IF(S$5&gt;$N63,5,$K63)*10+IF(AND($F63&gt;=S$5,$F63&lt;=S$6),IF(AND($G63&gt;=S$5,$G63&lt;=S$6),5,IF($L63=1,2,1)),IF(AND($G63&gt;=S$5,$G63&lt;=S$6),IF($M63&gt;0,4,3),0)),IF(AND($D63&lt;=S$6,$E63&gt;=S$5),60,0)))</f>
        <v/>
      </c>
      <c r="T63" s="80" t="str">
        <f>IF(OR($A63="",NOT(ISNUMBER($G63))),"",IF(AND($F63&lt;=T$6,$G63&gt;=T$5),IF(T$5&gt;$N63,5,$K63)*10+IF(AND($F63&gt;=T$5,$F63&lt;=T$6),IF(AND($G63&gt;=T$5,$G63&lt;=T$6),5,IF($L63=1,2,1)),IF(AND($G63&gt;=T$5,$G63&lt;=T$6),IF($M63&gt;0,4,3),0)),IF(AND($D63&lt;=T$6,$E63&gt;=T$5),60,0)))</f>
        <v/>
      </c>
      <c r="U63" s="80" t="str">
        <f>IF(OR($A63="",NOT(ISNUMBER($G63))),"",IF(AND($F63&lt;=U$6,$G63&gt;=U$5),IF(U$5&gt;$N63,5,$K63)*10+IF(AND($F63&gt;=U$5,$F63&lt;=U$6),IF(AND($G63&gt;=U$5,$G63&lt;=U$6),5,IF($L63=1,2,1)),IF(AND($G63&gt;=U$5,$G63&lt;=U$6),IF($M63&gt;0,4,3),0)),IF(AND($D63&lt;=U$6,$E63&gt;=U$5),60,0)))</f>
        <v/>
      </c>
      <c r="V63" s="80" t="str">
        <f>IF(OR($A63="",NOT(ISNUMBER($G63))),"",IF(AND($F63&lt;=V$6,$G63&gt;=V$5),IF(V$5&gt;$N63,5,$K63)*10+IF(AND($F63&gt;=V$5,$F63&lt;=V$6),IF(AND($G63&gt;=V$5,$G63&lt;=V$6),5,IF($L63=1,2,1)),IF(AND($G63&gt;=V$5,$G63&lt;=V$6),IF($M63&gt;0,4,3),0)),IF(AND($D63&lt;=V$6,$E63&gt;=V$5),60,0)))</f>
        <v/>
      </c>
      <c r="W63" s="80" t="str">
        <f>IF(OR($A63="",NOT(ISNUMBER($G63))),"",IF(AND($F63&lt;=W$6,$G63&gt;=W$5),IF(W$5&gt;$N63,5,$K63)*10+IF(AND($F63&gt;=W$5,$F63&lt;=W$6),IF(AND($G63&gt;=W$5,$G63&lt;=W$6),5,IF($L63=1,2,1)),IF(AND($G63&gt;=W$5,$G63&lt;=W$6),IF($M63&gt;0,4,3),0)),IF(AND($D63&lt;=W$6,$E63&gt;=W$5),60,0)))</f>
        <v/>
      </c>
      <c r="X63" s="80" t="str">
        <f>IF(OR($A63="",NOT(ISNUMBER($G63))),"",IF(AND($F63&lt;=X$6,$G63&gt;=X$5),IF(X$5&gt;$N63,5,$K63)*10+IF(AND($F63&gt;=X$5,$F63&lt;=X$6),IF(AND($G63&gt;=X$5,$G63&lt;=X$6),5,IF($L63=1,2,1)),IF(AND($G63&gt;=X$5,$G63&lt;=X$6),IF($M63&gt;0,4,3),0)),IF(AND($D63&lt;=X$6,$E63&gt;=X$5),60,0)))</f>
        <v/>
      </c>
      <c r="Y63" s="80" t="str">
        <f>IF(OR($A63="",NOT(ISNUMBER($G63))),"",IF(AND($F63&lt;=Y$6,$G63&gt;=Y$5),IF(Y$5&gt;$N63,5,$K63)*10+IF(AND($F63&gt;=Y$5,$F63&lt;=Y$6),IF(AND($G63&gt;=Y$5,$G63&lt;=Y$6),5,IF($L63=1,2,1)),IF(AND($G63&gt;=Y$5,$G63&lt;=Y$6),IF($M63&gt;0,4,3),0)),IF(AND($D63&lt;=Y$6,$E63&gt;=Y$5),60,0)))</f>
        <v/>
      </c>
      <c r="Z63" s="80" t="str">
        <f>IF(OR($A63="",NOT(ISNUMBER($G63))),"",IF(AND($F63&lt;=Z$6,$G63&gt;=Z$5),IF(Z$5&gt;$N63,5,$K63)*10+IF(AND($F63&gt;=Z$5,$F63&lt;=Z$6),IF(AND($G63&gt;=Z$5,$G63&lt;=Z$6),5,IF($L63=1,2,1)),IF(AND($G63&gt;=Z$5,$G63&lt;=Z$6),IF($M63&gt;0,4,3),0)),IF(AND($D63&lt;=Z$6,$E63&gt;=Z$5),60,0)))</f>
        <v/>
      </c>
      <c r="AA63" s="80" t="str">
        <f>IF(OR($A63="",NOT(ISNUMBER($G63))),"",IF(AND($F63&lt;=AA$6,$G63&gt;=AA$5),IF(AA$5&gt;$N63,5,$K63)*10+IF(AND($F63&gt;=AA$5,$F63&lt;=AA$6),IF(AND($G63&gt;=AA$5,$G63&lt;=AA$6),5,IF($L63=1,2,1)),IF(AND($G63&gt;=AA$5,$G63&lt;=AA$6),IF($M63&gt;0,4,3),0)),IF(AND($D63&lt;=AA$6,$E63&gt;=AA$5),60,0)))</f>
        <v/>
      </c>
      <c r="AB63" s="80" t="str">
        <f>IF(OR($A63="",NOT(ISNUMBER($G63))),"",IF(AND($F63&lt;=AB$6,$G63&gt;=AB$5),IF(AB$5&gt;$N63,5,$K63)*10+IF(AND($F63&gt;=AB$5,$F63&lt;=AB$6),IF(AND($G63&gt;=AB$5,$G63&lt;=AB$6),5,IF($L63=1,2,1)),IF(AND($G63&gt;=AB$5,$G63&lt;=AB$6),IF($M63&gt;0,4,3),0)),IF(AND($D63&lt;=AB$6,$E63&gt;=AB$5),60,0)))</f>
        <v/>
      </c>
      <c r="AC63" s="80" t="str">
        <f>IF(OR($A63="",NOT(ISNUMBER($G63))),"",IF(AND($F63&lt;=AC$6,$G63&gt;=AC$5),IF(AC$5&gt;$N63,5,$K63)*10+IF(AND($F63&gt;=AC$5,$F63&lt;=AC$6),IF(AND($G63&gt;=AC$5,$G63&lt;=AC$6),5,IF($L63=1,2,1)),IF(AND($G63&gt;=AC$5,$G63&lt;=AC$6),IF($M63&gt;0,4,3),0)),IF(AND($D63&lt;=AC$6,$E63&gt;=AC$5),60,0)))</f>
        <v/>
      </c>
      <c r="AD63" s="80" t="str">
        <f>IF(OR($A63="",NOT(ISNUMBER($G63))),"",IF(AND($F63&lt;=AD$6,$G63&gt;=AD$5),IF(AD$5&gt;$N63,5,$K63)*10+IF(AND($F63&gt;=AD$5,$F63&lt;=AD$6),IF(AND($G63&gt;=AD$5,$G63&lt;=AD$6),5,IF($L63=1,2,1)),IF(AND($G63&gt;=AD$5,$G63&lt;=AD$6),IF($M63&gt;0,4,3),0)),IF(AND($D63&lt;=AD$6,$E63&gt;=AD$5),60,0)))</f>
        <v/>
      </c>
      <c r="AE63" s="80" t="str">
        <f>IF(OR($A63="",NOT(ISNUMBER($G63))),"",IF(AND($F63&lt;=AE$6,$G63&gt;=AE$5),IF(AE$5&gt;$N63,5,$K63)*10+IF(AND($F63&gt;=AE$5,$F63&lt;=AE$6),IF(AND($G63&gt;=AE$5,$G63&lt;=AE$6),5,IF($L63=1,2,1)),IF(AND($G63&gt;=AE$5,$G63&lt;=AE$6),IF($M63&gt;0,4,3),0)),IF(AND($D63&lt;=AE$6,$E63&gt;=AE$5),60,0)))</f>
        <v/>
      </c>
      <c r="AF63" s="80" t="str">
        <f>IF(OR($A63="",NOT(ISNUMBER($G63))),"",IF(AND($F63&lt;=AF$6,$G63&gt;=AF$5),IF(AF$5&gt;$N63,5,$K63)*10+IF(AND($F63&gt;=AF$5,$F63&lt;=AF$6),IF(AND($G63&gt;=AF$5,$G63&lt;=AF$6),5,IF($L63=1,2,1)),IF(AND($G63&gt;=AF$5,$G63&lt;=AF$6),IF($M63&gt;0,4,3),0)),IF(AND($D63&lt;=AF$6,$E63&gt;=AF$5),60,0)))</f>
        <v/>
      </c>
      <c r="AG63" s="80" t="str">
        <f>IF(OR($A63="",NOT(ISNUMBER($G63))),"",IF(AND($F63&lt;=AG$6,$G63&gt;=AG$5),IF(AG$5&gt;$N63,5,$K63)*10+IF(AND($F63&gt;=AG$5,$F63&lt;=AG$6),IF(AND($G63&gt;=AG$5,$G63&lt;=AG$6),5,IF($L63=1,2,1)),IF(AND($G63&gt;=AG$5,$G63&lt;=AG$6),IF($M63&gt;0,4,3),0)),IF(AND($D63&lt;=AG$6,$E63&gt;=AG$5),60,0)))</f>
        <v/>
      </c>
      <c r="AH63" s="80" t="str">
        <f>IF(OR($A63="",NOT(ISNUMBER($G63))),"",IF(AND($F63&lt;=AH$6,$G63&gt;=AH$5),IF(AH$5&gt;$N63,5,$K63)*10+IF(AND($F63&gt;=AH$5,$F63&lt;=AH$6),IF(AND($G63&gt;=AH$5,$G63&lt;=AH$6),5,IF($L63=1,2,1)),IF(AND($G63&gt;=AH$5,$G63&lt;=AH$6),IF($M63&gt;0,4,3),0)),IF(AND($D63&lt;=AH$6,$E63&gt;=AH$5),60,0)))</f>
        <v/>
      </c>
      <c r="AI63" s="80" t="str">
        <f>IF(OR($A63="",NOT(ISNUMBER($G63))),"",IF(AND($F63&lt;=AI$6,$G63&gt;=AI$5),IF(AI$5&gt;$N63,5,$K63)*10+IF(AND($F63&gt;=AI$5,$F63&lt;=AI$6),IF(AND($G63&gt;=AI$5,$G63&lt;=AI$6),5,IF($L63=1,2,1)),IF(AND($G63&gt;=AI$5,$G63&lt;=AI$6),IF($M63&gt;0,4,3),0)),IF(AND($D63&lt;=AI$6,$E63&gt;=AI$5),60,0)))</f>
        <v/>
      </c>
      <c r="AJ63" s="80" t="str">
        <f>IF(OR($A63="",NOT(ISNUMBER($G63))),"",IF(AND($F63&lt;=AJ$6,$G63&gt;=AJ$5),IF(AJ$5&gt;$N63,5,$K63)*10+IF(AND($F63&gt;=AJ$5,$F63&lt;=AJ$6),IF(AND($G63&gt;=AJ$5,$G63&lt;=AJ$6),5,IF($L63=1,2,1)),IF(AND($G63&gt;=AJ$5,$G63&lt;=AJ$6),IF($M63&gt;0,4,3),0)),IF(AND($D63&lt;=AJ$6,$E63&gt;=AJ$5),60,0)))</f>
        <v/>
      </c>
      <c r="AK63" s="80" t="str">
        <f>IF(OR($A63="",NOT(ISNUMBER($G63))),"",IF(AND($F63&lt;=AK$6,$G63&gt;=AK$5),IF(AK$5&gt;$N63,5,$K63)*10+IF(AND($F63&gt;=AK$5,$F63&lt;=AK$6),IF(AND($G63&gt;=AK$5,$G63&lt;=AK$6),5,IF($L63=1,2,1)),IF(AND($G63&gt;=AK$5,$G63&lt;=AK$6),IF($M63&gt;0,4,3),0)),IF(AND($D63&lt;=AK$6,$E63&gt;=AK$5),60,0)))</f>
        <v/>
      </c>
      <c r="AL63" s="80" t="str">
        <f>IF(OR($A63="",NOT(ISNUMBER($G63))),"",IF(AND($F63&lt;=AL$6,$G63&gt;=AL$5),IF(AL$5&gt;$N63,5,$K63)*10+IF(AND($F63&gt;=AL$5,$F63&lt;=AL$6),IF(AND($G63&gt;=AL$5,$G63&lt;=AL$6),5,IF($L63=1,2,1)),IF(AND($G63&gt;=AL$5,$G63&lt;=AL$6),IF($M63&gt;0,4,3),0)),IF(AND($D63&lt;=AL$6,$E63&gt;=AL$5),60,0)))</f>
        <v/>
      </c>
      <c r="AM63" s="80" t="str">
        <f>IF(OR($A63="",NOT(ISNUMBER($G63))),"",IF(AND($F63&lt;=AM$6,$G63&gt;=AM$5),IF(AM$5&gt;$N63,5,$K63)*10+IF(AND($F63&gt;=AM$5,$F63&lt;=AM$6),IF(AND($G63&gt;=AM$5,$G63&lt;=AM$6),5,IF($L63=1,2,1)),IF(AND($G63&gt;=AM$5,$G63&lt;=AM$6),IF($M63&gt;0,4,3),0)),IF(AND($D63&lt;=AM$6,$E63&gt;=AM$5),60,0)))</f>
        <v/>
      </c>
      <c r="AN63" s="80" t="str">
        <f>IF(OR($A63="",NOT(ISNUMBER($G63))),"",IF(AND($F63&lt;=AN$6,$G63&gt;=AN$5),IF(AN$5&gt;$N63,5,$K63)*10+IF(AND($F63&gt;=AN$5,$F63&lt;=AN$6),IF(AND($G63&gt;=AN$5,$G63&lt;=AN$6),5,IF($L63=1,2,1)),IF(AND($G63&gt;=AN$5,$G63&lt;=AN$6),IF($M63&gt;0,4,3),0)),IF(AND($D63&lt;=AN$6,$E63&gt;=AN$5),60,0)))</f>
        <v/>
      </c>
      <c r="AO63" s="80" t="str">
        <f>IF(OR($A63="",NOT(ISNUMBER($G63))),"",IF(AND($F63&lt;=AO$6,$G63&gt;=AO$5),IF(AO$5&gt;$N63,5,$K63)*10+IF(AND($F63&gt;=AO$5,$F63&lt;=AO$6),IF(AND($G63&gt;=AO$5,$G63&lt;=AO$6),5,IF($L63=1,2,1)),IF(AND($G63&gt;=AO$5,$G63&lt;=AO$6),IF($M63&gt;0,4,3),0)),IF(AND($D63&lt;=AO$6,$E63&gt;=AO$5),60,0)))</f>
        <v/>
      </c>
      <c r="AP63" s="80" t="str">
        <f>IF(OR($A63="",NOT(ISNUMBER($G63))),"",IF(AND($F63&lt;=AP$6,$G63&gt;=AP$5),IF(AP$5&gt;$N63,5,$K63)*10+IF(AND($F63&gt;=AP$5,$F63&lt;=AP$6),IF(AND($G63&gt;=AP$5,$G63&lt;=AP$6),5,IF($L63=1,2,1)),IF(AND($G63&gt;=AP$5,$G63&lt;=AP$6),IF($M63&gt;0,4,3),0)),IF(AND($D63&lt;=AP$6,$E63&gt;=AP$5),60,0)))</f>
        <v/>
      </c>
      <c r="AQ63" s="80" t="str">
        <f>IF(OR($A63="",NOT(ISNUMBER($G63))),"",IF(AND($F63&lt;=AQ$6,$G63&gt;=AQ$5),IF(AQ$5&gt;$N63,5,$K63)*10+IF(AND($F63&gt;=AQ$5,$F63&lt;=AQ$6),IF(AND($G63&gt;=AQ$5,$G63&lt;=AQ$6),5,IF($L63=1,2,1)),IF(AND($G63&gt;=AQ$5,$G63&lt;=AQ$6),IF($M63&gt;0,4,3),0)),IF(AND($D63&lt;=AQ$6,$E63&gt;=AQ$5),60,0)))</f>
        <v/>
      </c>
      <c r="AR63" s="80" t="str">
        <f>IF(OR($A63="",NOT(ISNUMBER($G63))),"",IF(AND($F63&lt;=AR$6,$G63&gt;=AR$5),IF(AR$5&gt;$N63,5,$K63)*10+IF(AND($F63&gt;=AR$5,$F63&lt;=AR$6),IF(AND($G63&gt;=AR$5,$G63&lt;=AR$6),5,IF($L63=1,2,1)),IF(AND($G63&gt;=AR$5,$G63&lt;=AR$6),IF($M63&gt;0,4,3),0)),IF(AND($D63&lt;=AR$6,$E63&gt;=AR$5),60,0)))</f>
        <v/>
      </c>
      <c r="AS63" s="80" t="str">
        <f>IF(OR($A63="",NOT(ISNUMBER($G63))),"",IF(AND($F63&lt;=AS$6,$G63&gt;=AS$5),IF(AS$5&gt;$N63,5,$K63)*10+IF(AND($F63&gt;=AS$5,$F63&lt;=AS$6),IF(AND($G63&gt;=AS$5,$G63&lt;=AS$6),5,IF($L63=1,2,1)),IF(AND($G63&gt;=AS$5,$G63&lt;=AS$6),IF($M63&gt;0,4,3),0)),IF(AND($D63&lt;=AS$6,$E63&gt;=AS$5),60,0)))</f>
        <v/>
      </c>
      <c r="AT63" s="80" t="str">
        <f>IF(OR($A63="",NOT(ISNUMBER($G63))),"",IF(AND($F63&lt;=AT$6,$G63&gt;=AT$5),IF(AT$5&gt;$N63,5,$K63)*10+IF(AND($F63&gt;=AT$5,$F63&lt;=AT$6),IF(AND($G63&gt;=AT$5,$G63&lt;=AT$6),5,IF($L63=1,2,1)),IF(AND($G63&gt;=AT$5,$G63&lt;=AT$6),IF($M63&gt;0,4,3),0)),IF(AND($D63&lt;=AT$6,$E63&gt;=AT$5),60,0)))</f>
        <v/>
      </c>
      <c r="AU63" s="80" t="str">
        <f>IF(OR($A63="",NOT(ISNUMBER($G63))),"",IF(AND($F63&lt;=AU$6,$G63&gt;=AU$5),IF(AU$5&gt;$N63,5,$K63)*10+IF(AND($F63&gt;=AU$5,$F63&lt;=AU$6),IF(AND($G63&gt;=AU$5,$G63&lt;=AU$6),5,IF($L63=1,2,1)),IF(AND($G63&gt;=AU$5,$G63&lt;=AU$6),IF($M63&gt;0,4,3),0)),IF(AND($D63&lt;=AU$6,$E63&gt;=AU$5),60,0)))</f>
        <v/>
      </c>
      <c r="AV63" s="80" t="str">
        <f>IF(OR($A63="",NOT(ISNUMBER($G63))),"",IF(AND($F63&lt;=AV$6,$G63&gt;=AV$5),IF(AV$5&gt;$N63,5,$K63)*10+IF(AND($F63&gt;=AV$5,$F63&lt;=AV$6),IF(AND($G63&gt;=AV$5,$G63&lt;=AV$6),5,IF($L63=1,2,1)),IF(AND($G63&gt;=AV$5,$G63&lt;=AV$6),IF($M63&gt;0,4,3),0)),IF(AND($D63&lt;=AV$6,$E63&gt;=AV$5),60,0)))</f>
        <v/>
      </c>
      <c r="AW63" s="80" t="str">
        <f>IF(OR($A63="",NOT(ISNUMBER($G63))),"",IF(AND($F63&lt;=AW$6,$G63&gt;=AW$5),IF(AW$5&gt;$N63,5,$K63)*10+IF(AND($F63&gt;=AW$5,$F63&lt;=AW$6),IF(AND($G63&gt;=AW$5,$G63&lt;=AW$6),5,IF($L63=1,2,1)),IF(AND($G63&gt;=AW$5,$G63&lt;=AW$6),IF($M63&gt;0,4,3),0)),IF(AND($D63&lt;=AW$6,$E63&gt;=AW$5),60,0)))</f>
        <v/>
      </c>
      <c r="AX63" s="80" t="str">
        <f>IF(OR($A63="",NOT(ISNUMBER($G63))),"",IF(AND($F63&lt;=AX$6,$G63&gt;=AX$5),IF(AX$5&gt;$N63,5,$K63)*10+IF(AND($F63&gt;=AX$5,$F63&lt;=AX$6),IF(AND($G63&gt;=AX$5,$G63&lt;=AX$6),5,IF($L63=1,2,1)),IF(AND($G63&gt;=AX$5,$G63&lt;=AX$6),IF($M63&gt;0,4,3),0)),IF(AND($D63&lt;=AX$6,$E63&gt;=AX$5),60,0)))</f>
        <v/>
      </c>
      <c r="AY63" s="80" t="str">
        <f>IF(OR($A63="",NOT(ISNUMBER($G63))),"",IF(AND($F63&lt;=AY$6,$G63&gt;=AY$5),IF(AY$5&gt;$N63,5,$K63)*10+IF(AND($F63&gt;=AY$5,$F63&lt;=AY$6),IF(AND($G63&gt;=AY$5,$G63&lt;=AY$6),5,IF($L63=1,2,1)),IF(AND($G63&gt;=AY$5,$G63&lt;=AY$6),IF($M63&gt;0,4,3),0)),IF(AND($D63&lt;=AY$6,$E63&gt;=AY$5),60,0)))</f>
        <v/>
      </c>
      <c r="AZ63" s="80" t="str">
        <f>IF(OR($A63="",NOT(ISNUMBER($G63))),"",IF(AND($F63&lt;=AZ$6,$G63&gt;=AZ$5),IF(AZ$5&gt;$N63,5,$K63)*10+IF(AND($F63&gt;=AZ$5,$F63&lt;=AZ$6),IF(AND($G63&gt;=AZ$5,$G63&lt;=AZ$6),5,IF($L63=1,2,1)),IF(AND($G63&gt;=AZ$5,$G63&lt;=AZ$6),IF($M63&gt;0,4,3),0)),IF(AND($D63&lt;=AZ$6,$E63&gt;=AZ$5),60,0)))</f>
        <v/>
      </c>
      <c r="BA63" s="80" t="str">
        <f>IF(OR($A63="",NOT(ISNUMBER($G63))),"",IF(AND($F63&lt;=BA$6,$G63&gt;=BA$5),IF(BA$5&gt;$N63,5,$K63)*10+IF(AND($F63&gt;=BA$5,$F63&lt;=BA$6),IF(AND($G63&gt;=BA$5,$G63&lt;=BA$6),5,IF($L63=1,2,1)),IF(AND($G63&gt;=BA$5,$G63&lt;=BA$6),IF($M63&gt;0,4,3),0)),IF(AND($D63&lt;=BA$6,$E63&gt;=BA$5),60,0)))</f>
        <v/>
      </c>
      <c r="BB63" s="80" t="str">
        <f>IF(OR($A63="",NOT(ISNUMBER($G63))),"",IF(AND($F63&lt;=BB$6,$G63&gt;=BB$5),IF(BB$5&gt;$N63,5,$K63)*10+IF(AND($F63&gt;=BB$5,$F63&lt;=BB$6),IF(AND($G63&gt;=BB$5,$G63&lt;=BB$6),5,IF($L63=1,2,1)),IF(AND($G63&gt;=BB$5,$G63&lt;=BB$6),IF($M63&gt;0,4,3),0)),IF(AND($D63&lt;=BB$6,$E63&gt;=BB$5),60,0)))</f>
        <v/>
      </c>
      <c r="BC63" s="80" t="str">
        <f>IF(OR($A63="",NOT(ISNUMBER($G63))),"",IF(AND($F63&lt;=BC$6,$G63&gt;=BC$5),IF(BC$5&gt;$N63,5,$K63)*10+IF(AND($F63&gt;=BC$5,$F63&lt;=BC$6),IF(AND($G63&gt;=BC$5,$G63&lt;=BC$6),5,IF($L63=1,2,1)),IF(AND($G63&gt;=BC$5,$G63&lt;=BC$6),IF($M63&gt;0,4,3),0)),IF(AND($D63&lt;=BC$6,$E63&gt;=BC$5),60,0)))</f>
        <v/>
      </c>
      <c r="BD63" s="80" t="str">
        <f>IF(OR($A63="",NOT(ISNUMBER($G63))),"",IF(AND($F63&lt;=BD$6,$G63&gt;=BD$5),IF(BD$5&gt;$N63,5,$K63)*10+IF(AND($F63&gt;=BD$5,$F63&lt;=BD$6),IF(AND($G63&gt;=BD$5,$G63&lt;=BD$6),5,IF($L63=1,2,1)),IF(AND($G63&gt;=BD$5,$G63&lt;=BD$6),IF($M63&gt;0,4,3),0)),IF(AND($D63&lt;=BD$6,$E63&gt;=BD$5),60,0)))</f>
        <v/>
      </c>
      <c r="BE63" s="80" t="str">
        <f>IF(OR($A63="",NOT(ISNUMBER($G63))),"",IF(AND($F63&lt;=BE$6,$G63&gt;=BE$5),IF(BE$5&gt;$N63,5,$K63)*10+IF(AND($F63&gt;=BE$5,$F63&lt;=BE$6),IF(AND($G63&gt;=BE$5,$G63&lt;=BE$6),5,IF($L63=1,2,1)),IF(AND($G63&gt;=BE$5,$G63&lt;=BE$6),IF($M63&gt;0,4,3),0)),IF(AND($D63&lt;=BE$6,$E63&gt;=BE$5),60,0)))</f>
        <v/>
      </c>
      <c r="BF63" s="80" t="str">
        <f>IF(OR($A63="",NOT(ISNUMBER($G63))),"",IF(AND($F63&lt;=BF$6,$G63&gt;=BF$5),IF(BF$5&gt;$N63,5,$K63)*10+IF(AND($F63&gt;=BF$5,$F63&lt;=BF$6),IF(AND($G63&gt;=BF$5,$G63&lt;=BF$6),5,IF($L63=1,2,1)),IF(AND($G63&gt;=BF$5,$G63&lt;=BF$6),IF($M63&gt;0,4,3),0)),IF(AND($D63&lt;=BF$6,$E63&gt;=BF$5),60,0)))</f>
        <v/>
      </c>
      <c r="BG63" s="80" t="str">
        <f>IF(OR($A63="",NOT(ISNUMBER($G63))),"",IF(AND($F63&lt;=BG$6,$G63&gt;=BG$5),IF(BG$5&gt;$N63,5,$K63)*10+IF(AND($F63&gt;=BG$5,$F63&lt;=BG$6),IF(AND($G63&gt;=BG$5,$G63&lt;=BG$6),5,IF($L63=1,2,1)),IF(AND($G63&gt;=BG$5,$G63&lt;=BG$6),IF($M63&gt;0,4,3),0)),IF(AND($D63&lt;=BG$6,$E63&gt;=BG$5),60,0)))</f>
        <v/>
      </c>
      <c r="BH63" s="80" t="str">
        <f>IF(OR($A63="",NOT(ISNUMBER($G63))),"",IF(AND($F63&lt;=BH$6,$G63&gt;=BH$5),IF(BH$5&gt;$N63,5,$K63)*10+IF(AND($F63&gt;=BH$5,$F63&lt;=BH$6),IF(AND($G63&gt;=BH$5,$G63&lt;=BH$6),5,IF($L63=1,2,1)),IF(AND($G63&gt;=BH$5,$G63&lt;=BH$6),IF($M63&gt;0,4,3),0)),IF(AND($D63&lt;=BH$6,$E63&gt;=BH$5),60,0)))</f>
        <v/>
      </c>
      <c r="BI63" s="80" t="str">
        <f>IF(OR($A63="",NOT(ISNUMBER($G63))),"",IF(AND($F63&lt;=BI$6,$G63&gt;=BI$5),IF(BI$5&gt;$N63,5,$K63)*10+IF(AND($F63&gt;=BI$5,$F63&lt;=BI$6),IF(AND($G63&gt;=BI$5,$G63&lt;=BI$6),5,IF($L63=1,2,1)),IF(AND($G63&gt;=BI$5,$G63&lt;=BI$6),IF($M63&gt;0,4,3),0)),IF(AND($D63&lt;=BI$6,$E63&gt;=BI$5),60,0)))</f>
        <v/>
      </c>
      <c r="BJ63" s="80" t="str">
        <f>IF(OR($A63="",NOT(ISNUMBER($G63))),"",IF(AND($F63&lt;=BJ$6,$G63&gt;=BJ$5),IF(BJ$5&gt;$N63,5,$K63)*10+IF(AND($F63&gt;=BJ$5,$F63&lt;=BJ$6),IF(AND($G63&gt;=BJ$5,$G63&lt;=BJ$6),5,IF($L63=1,2,1)),IF(AND($G63&gt;=BJ$5,$G63&lt;=BJ$6),IF($M63&gt;0,4,3),0)),IF(AND($D63&lt;=BJ$6,$E63&gt;=BJ$5),60,0)))</f>
        <v/>
      </c>
      <c r="BK63" s="80" t="str">
        <f>IF(OR($A63="",NOT(ISNUMBER($G63))),"",IF(AND($F63&lt;=BK$6,$G63&gt;=BK$5),IF(BK$5&gt;$N63,5,$K63)*10+IF(AND($F63&gt;=BK$5,$F63&lt;=BK$6),IF(AND($G63&gt;=BK$5,$G63&lt;=BK$6),5,IF($L63=1,2,1)),IF(AND($G63&gt;=BK$5,$G63&lt;=BK$6),IF($M63&gt;0,4,3),0)),IF(AND($D63&lt;=BK$6,$E63&gt;=BK$5),60,0)))</f>
        <v/>
      </c>
      <c r="BL63" s="80" t="str">
        <f>IF(OR($A63="",NOT(ISNUMBER($G63))),"",IF(AND($F63&lt;=BL$6,$G63&gt;=BL$5),IF(BL$5&gt;$N63,5,$K63)*10+IF(AND($F63&gt;=BL$5,$F63&lt;=BL$6),IF(AND($G63&gt;=BL$5,$G63&lt;=BL$6),5,IF($L63=1,2,1)),IF(AND($G63&gt;=BL$5,$G63&lt;=BL$6),IF($M63&gt;0,4,3),0)),IF(AND($D63&lt;=BL$6,$E63&gt;=BL$5),60,0)))</f>
        <v/>
      </c>
      <c r="BM63" s="80" t="str">
        <f>IF(OR($A63="",NOT(ISNUMBER($G63))),"",IF(AND($F63&lt;=BM$6,$G63&gt;=BM$5),IF(BM$5&gt;$N63,5,$K63)*10+IF(AND($F63&gt;=BM$5,$F63&lt;=BM$6),IF(AND($G63&gt;=BM$5,$G63&lt;=BM$6),5,IF($L63=1,2,1)),IF(AND($G63&gt;=BM$5,$G63&lt;=BM$6),IF($M63&gt;0,4,3),0)),IF(AND($D63&lt;=BM$6,$E63&gt;=BM$5),60,0)))</f>
        <v/>
      </c>
      <c r="BN63" s="80" t="str">
        <f>IF(OR($A63="",NOT(ISNUMBER($G63))),"",IF(AND($F63&lt;=BN$6,$G63&gt;=BN$5),IF(BN$5&gt;$N63,5,$K63)*10+IF(AND($F63&gt;=BN$5,$F63&lt;=BN$6),IF(AND($G63&gt;=BN$5,$G63&lt;=BN$6),5,IF($L63=1,2,1)),IF(AND($G63&gt;=BN$5,$G63&lt;=BN$6),IF($M63&gt;0,4,3),0)),IF(AND($D63&lt;=BN$6,$E63&gt;=BN$5),60,0)))</f>
        <v/>
      </c>
      <c r="BO63" s="80" t="str">
        <f>IF(OR($A63="",NOT(ISNUMBER($G63))),"",IF(AND($F63&lt;=BO$6,$G63&gt;=BO$5),IF(BO$5&gt;$N63,5,$K63)*10+IF(AND($F63&gt;=BO$5,$F63&lt;=BO$6),IF(AND($G63&gt;=BO$5,$G63&lt;=BO$6),5,IF($L63=1,2,1)),IF(AND($G63&gt;=BO$5,$G63&lt;=BO$6),IF($M63&gt;0,4,3),0)),IF(AND($D63&lt;=BO$6,$E63&gt;=BO$5),60,0)))</f>
        <v/>
      </c>
      <c r="BP63" s="80" t="str">
        <f>IF(OR($A63="",NOT(ISNUMBER($G63))),"",IF(AND($F63&lt;=BP$6,$G63&gt;=BP$5),IF(BP$5&gt;$N63,5,$K63)*10+IF(AND($F63&gt;=BP$5,$F63&lt;=BP$6),IF(AND($G63&gt;=BP$5,$G63&lt;=BP$6),5,IF($L63=1,2,1)),IF(AND($G63&gt;=BP$5,$G63&lt;=BP$6),IF($M63&gt;0,4,3),0)),IF(AND($D63&lt;=BP$6,$E63&gt;=BP$5),60,0)))</f>
        <v/>
      </c>
      <c r="BQ63" s="80" t="str">
        <f>IF(OR($A63="",NOT(ISNUMBER($G63))),"",IF(AND($F63&lt;=BQ$6,$G63&gt;=BQ$5),IF(BQ$5&gt;$N63,5,$K63)*10+IF(AND($F63&gt;=BQ$5,$F63&lt;=BQ$6),IF(AND($G63&gt;=BQ$5,$G63&lt;=BQ$6),5,IF($L63=1,2,1)),IF(AND($G63&gt;=BQ$5,$G63&lt;=BQ$6),IF($M63&gt;0,4,3),0)),IF(AND($D63&lt;=BQ$6,$E63&gt;=BQ$5),60,0)))</f>
        <v/>
      </c>
      <c r="BR63" s="80" t="str">
        <f>IF(OR($A63="",NOT(ISNUMBER($G63))),"",IF(AND($F63&lt;=BR$6,$G63&gt;=BR$5),IF(BR$5&gt;$N63,5,$K63)*10+IF(AND($F63&gt;=BR$5,$F63&lt;=BR$6),IF(AND($G63&gt;=BR$5,$G63&lt;=BR$6),5,IF($L63=1,2,1)),IF(AND($G63&gt;=BR$5,$G63&lt;=BR$6),IF($M63&gt;0,4,3),0)),IF(AND($D63&lt;=BR$6,$E63&gt;=BR$5),60,0)))</f>
        <v/>
      </c>
      <c r="BS63" s="80" t="str">
        <f>IF(OR($A63="",NOT(ISNUMBER($G63))),"",IF(AND($F63&lt;=BS$6,$G63&gt;=BS$5),IF(BS$5&gt;$N63,5,$K63)*10+IF(AND($F63&gt;=BS$5,$F63&lt;=BS$6),IF(AND($G63&gt;=BS$5,$G63&lt;=BS$6),5,IF($L63=1,2,1)),IF(AND($G63&gt;=BS$5,$G63&lt;=BS$6),IF($M63&gt;0,4,3),0)),IF(AND($D63&lt;=BS$6,$E63&gt;=BS$5),60,0)))</f>
        <v/>
      </c>
      <c r="BT63" s="80" t="str">
        <f>IF(OR($A63="",NOT(ISNUMBER($G63))),"",IF(AND($F63&lt;=BT$6,$G63&gt;=BT$5),IF(BT$5&gt;$N63,5,$K63)*10+IF(AND($F63&gt;=BT$5,$F63&lt;=BT$6),IF(AND($G63&gt;=BT$5,$G63&lt;=BT$6),5,IF($L63=1,2,1)),IF(AND($G63&gt;=BT$5,$G63&lt;=BT$6),IF($M63&gt;0,4,3),0)),IF(AND($D63&lt;=BT$6,$E63&gt;=BT$5),60,0)))</f>
        <v/>
      </c>
      <c r="BU63" s="80" t="str">
        <f>IF(OR($A63="",NOT(ISNUMBER($G63))),"",IF(AND($F63&lt;=BU$6,$G63&gt;=BU$5),IF(BU$5&gt;$N63,5,$K63)*10+IF(AND($F63&gt;=BU$5,$F63&lt;=BU$6),IF(AND($G63&gt;=BU$5,$G63&lt;=BU$6),5,IF($L63=1,2,1)),IF(AND($G63&gt;=BU$5,$G63&lt;=BU$6),IF($M63&gt;0,4,3),0)),IF(AND($D63&lt;=BU$6,$E63&gt;=BU$5),60,0)))</f>
        <v/>
      </c>
      <c r="BV63" s="80" t="str">
        <f>IF(OR($A63="",NOT(ISNUMBER($G63))),"",IF(AND($F63&lt;=BV$6,$G63&gt;=BV$5),IF(BV$5&gt;$N63,5,$K63)*10+IF(AND($F63&gt;=BV$5,$F63&lt;=BV$6),IF(AND($G63&gt;=BV$5,$G63&lt;=BV$6),5,IF($L63=1,2,1)),IF(AND($G63&gt;=BV$5,$G63&lt;=BV$6),IF($M63&gt;0,4,3),0)),IF(AND($D63&lt;=BV$6,$E63&gt;=BV$5),60,0)))</f>
        <v/>
      </c>
      <c r="BW63" s="80" t="str">
        <f>IF(OR($A63="",NOT(ISNUMBER($G63))),"",IF(AND($F63&lt;=BW$6,$G63&gt;=BW$5),IF(BW$5&gt;$N63,5,$K63)*10+IF(AND($F63&gt;=BW$5,$F63&lt;=BW$6),IF(AND($G63&gt;=BW$5,$G63&lt;=BW$6),5,IF($L63=1,2,1)),IF(AND($G63&gt;=BW$5,$G63&lt;=BW$6),IF($M63&gt;0,4,3),0)),IF(AND($D63&lt;=BW$6,$E63&gt;=BW$5),60,0)))</f>
        <v/>
      </c>
      <c r="BX63" s="80" t="str">
        <f>IF(OR($A63="",NOT(ISNUMBER($G63))),"",IF(AND($F63&lt;=BX$6,$G63&gt;=BX$5),IF(BX$5&gt;$N63,5,$K63)*10+IF(AND($F63&gt;=BX$5,$F63&lt;=BX$6),IF(AND($G63&gt;=BX$5,$G63&lt;=BX$6),5,IF($L63=1,2,1)),IF(AND($G63&gt;=BX$5,$G63&lt;=BX$6),IF($M63&gt;0,4,3),0)),IF(AND($D63&lt;=BX$6,$E63&gt;=BX$5),60,0)))</f>
        <v/>
      </c>
      <c r="BY63" s="80" t="str">
        <f>IF(OR($A63="",NOT(ISNUMBER($G63))),"",IF(AND($F63&lt;=BY$6,$G63&gt;=BY$5),IF(BY$5&gt;$N63,5,$K63)*10+IF(AND($F63&gt;=BY$5,$F63&lt;=BY$6),IF(AND($G63&gt;=BY$5,$G63&lt;=BY$6),5,IF($L63=1,2,1)),IF(AND($G63&gt;=BY$5,$G63&lt;=BY$6),IF($M63&gt;0,4,3),0)),IF(AND($D63&lt;=BY$6,$E63&gt;=BY$5),60,0)))</f>
        <v/>
      </c>
      <c r="BZ63" s="80" t="str">
        <f>IF(OR($A63="",NOT(ISNUMBER($G63))),"",IF(AND($F63&lt;=BZ$6,$G63&gt;=BZ$5),IF(BZ$5&gt;$N63,5,$K63)*10+IF(AND($F63&gt;=BZ$5,$F63&lt;=BZ$6),IF(AND($G63&gt;=BZ$5,$G63&lt;=BZ$6),5,IF($L63=1,2,1)),IF(AND($G63&gt;=BZ$5,$G63&lt;=BZ$6),IF($M63&gt;0,4,3),0)),IF(AND($D63&lt;=BZ$6,$E63&gt;=BZ$5),60,0)))</f>
        <v/>
      </c>
      <c r="CA63" s="80" t="str">
        <f>IF(OR($A63="",NOT(ISNUMBER($G63))),"",IF(AND($F63&lt;=CA$6,$G63&gt;=CA$5),IF(CA$5&gt;$N63,5,$K63)*10+IF(AND($F63&gt;=CA$5,$F63&lt;=CA$6),IF(AND($G63&gt;=CA$5,$G63&lt;=CA$6),5,IF($L63=1,2,1)),IF(AND($G63&gt;=CA$5,$G63&lt;=CA$6),IF($M63&gt;0,4,3),0)),IF(AND($D63&lt;=CA$6,$E63&gt;=CA$5),60,0)))</f>
        <v/>
      </c>
      <c r="CB63" s="80" t="str">
        <f>IF(OR($A63="",NOT(ISNUMBER($G63))),"",IF(AND($F63&lt;=CB$6,$G63&gt;=CB$5),IF(CB$5&gt;$N63,5,$K63)*10+IF(AND($F63&gt;=CB$5,$F63&lt;=CB$6),IF(AND($G63&gt;=CB$5,$G63&lt;=CB$6),5,IF($L63=1,2,1)),IF(AND($G63&gt;=CB$5,$G63&lt;=CB$6),IF($M63&gt;0,4,3),0)),IF(AND($D63&lt;=CB$6,$E63&gt;=CB$5),60,0)))</f>
        <v/>
      </c>
      <c r="CC63" s="80" t="str">
        <f>IF(OR($A63="",NOT(ISNUMBER($G63))),"",IF(AND($F63&lt;=CC$6,$G63&gt;=CC$5),IF(CC$5&gt;$N63,5,$K63)*10+IF(AND($F63&gt;=CC$5,$F63&lt;=CC$6),IF(AND($G63&gt;=CC$5,$G63&lt;=CC$6),5,IF($L63=1,2,1)),IF(AND($G63&gt;=CC$5,$G63&lt;=CC$6),IF($M63&gt;0,4,3),0)),IF(AND($D63&lt;=CC$6,$E63&gt;=CC$5),60,0)))</f>
        <v/>
      </c>
      <c r="CD63" s="80" t="str">
        <f>IF(OR($A63="",NOT(ISNUMBER($G63))),"",IF(AND($F63&lt;=CD$6,$G63&gt;=CD$5),IF(CD$5&gt;$N63,5,$K63)*10+IF(AND($F63&gt;=CD$5,$F63&lt;=CD$6),IF(AND($G63&gt;=CD$5,$G63&lt;=CD$6),5,IF($L63=1,2,1)),IF(AND($G63&gt;=CD$5,$G63&lt;=CD$6),IF($M63&gt;0,4,3),0)),IF(AND($D63&lt;=CD$6,$E63&gt;=CD$5),60,0)))</f>
        <v/>
      </c>
      <c r="CE63" s="80" t="str">
        <f>IF(OR($A63="",NOT(ISNUMBER($G63))),"",IF(AND($F63&lt;=CE$6,$G63&gt;=CE$5),IF(CE$5&gt;$N63,5,$K63)*10+IF(AND($F63&gt;=CE$5,$F63&lt;=CE$6),IF(AND($G63&gt;=CE$5,$G63&lt;=CE$6),5,IF($L63=1,2,1)),IF(AND($G63&gt;=CE$5,$G63&lt;=CE$6),IF($M63&gt;0,4,3),0)),IF(AND($D63&lt;=CE$6,$E63&gt;=CE$5),60,0)))</f>
        <v/>
      </c>
      <c r="CF63" s="80" t="str">
        <f>IF(OR($A63="",NOT(ISNUMBER($G63))),"",IF(AND($F63&lt;=CF$6,$G63&gt;=CF$5),IF(CF$5&gt;$N63,5,$K63)*10+IF(AND($F63&gt;=CF$5,$F63&lt;=CF$6),IF(AND($G63&gt;=CF$5,$G63&lt;=CF$6),5,IF($L63=1,2,1)),IF(AND($G63&gt;=CF$5,$G63&lt;=CF$6),IF($M63&gt;0,4,3),0)),IF(AND($D63&lt;=CF$6,$E63&gt;=CF$5),60,0)))</f>
        <v/>
      </c>
      <c r="CG63" s="80" t="str">
        <f>IF(OR($A63="",NOT(ISNUMBER($G63))),"",IF(AND($F63&lt;=CG$6,$G63&gt;=CG$5),IF(CG$5&gt;$N63,5,$K63)*10+IF(AND($F63&gt;=CG$5,$F63&lt;=CG$6),IF(AND($G63&gt;=CG$5,$G63&lt;=CG$6),5,IF($L63=1,2,1)),IF(AND($G63&gt;=CG$5,$G63&lt;=CG$6),IF($M63&gt;0,4,3),0)),IF(AND($D63&lt;=CG$6,$E63&gt;=CG$5),60,0)))</f>
        <v/>
      </c>
      <c r="CH63" s="80" t="str">
        <f>IF(OR($A63="",NOT(ISNUMBER($G63))),"",IF(AND($F63&lt;=CH$6,$G63&gt;=CH$5),IF(CH$5&gt;$N63,5,$K63)*10+IF(AND($F63&gt;=CH$5,$F63&lt;=CH$6),IF(AND($G63&gt;=CH$5,$G63&lt;=CH$6),5,IF($L63=1,2,1)),IF(AND($G63&gt;=CH$5,$G63&lt;=CH$6),IF($M63&gt;0,4,3),0)),IF(AND($D63&lt;=CH$6,$E63&gt;=CH$5),60,0)))</f>
        <v/>
      </c>
      <c r="CI63" s="80" t="str">
        <f>IF(OR($A63="",NOT(ISNUMBER($G63))),"",IF(AND($F63&lt;=CI$6,$G63&gt;=CI$5),IF(CI$5&gt;$N63,5,$K63)*10+IF(AND($F63&gt;=CI$5,$F63&lt;=CI$6),IF(AND($G63&gt;=CI$5,$G63&lt;=CI$6),5,IF($L63=1,2,1)),IF(AND($G63&gt;=CI$5,$G63&lt;=CI$6),IF($M63&gt;0,4,3),0)),IF(AND($D63&lt;=CI$6,$E63&gt;=CI$5),60,0)))</f>
        <v/>
      </c>
      <c r="CJ63" s="80" t="str">
        <f>IF(OR($A63="",NOT(ISNUMBER($G63))),"",IF(AND($F63&lt;=CJ$6,$G63&gt;=CJ$5),IF(CJ$5&gt;$N63,5,$K63)*10+IF(AND($F63&gt;=CJ$5,$F63&lt;=CJ$6),IF(AND($G63&gt;=CJ$5,$G63&lt;=CJ$6),5,IF($L63=1,2,1)),IF(AND($G63&gt;=CJ$5,$G63&lt;=CJ$6),IF($M63&gt;0,4,3),0)),IF(AND($D63&lt;=CJ$6,$E63&gt;=CJ$5),60,0)))</f>
        <v/>
      </c>
      <c r="CK63" s="80" t="str">
        <f>IF(OR($A63="",NOT(ISNUMBER($G63))),"",IF(AND($F63&lt;=CK$6,$G63&gt;=CK$5),IF(CK$5&gt;$N63,5,$K63)*10+IF(AND($F63&gt;=CK$5,$F63&lt;=CK$6),IF(AND($G63&gt;=CK$5,$G63&lt;=CK$6),5,IF($L63=1,2,1)),IF(AND($G63&gt;=CK$5,$G63&lt;=CK$6),IF($M63&gt;0,4,3),0)),IF(AND($D63&lt;=CK$6,$E63&gt;=CK$5),60,0)))</f>
        <v/>
      </c>
      <c r="CL63" s="80" t="str">
        <f>IF(OR($A63="",NOT(ISNUMBER($G63))),"",IF(AND($F63&lt;=CL$6,$G63&gt;=CL$5),IF(CL$5&gt;$N63,5,$K63)*10+IF(AND($F63&gt;=CL$5,$F63&lt;=CL$6),IF(AND($G63&gt;=CL$5,$G63&lt;=CL$6),5,IF($L63=1,2,1)),IF(AND($G63&gt;=CL$5,$G63&lt;=CL$6),IF($M63&gt;0,4,3),0)),IF(AND($D63&lt;=CL$6,$E63&gt;=CL$5),60,0)))</f>
        <v/>
      </c>
      <c r="CM63" s="80" t="str">
        <f>IF(OR($A63="",NOT(ISNUMBER($G63))),"",IF(AND($F63&lt;=CM$6,$G63&gt;=CM$5),IF(CM$5&gt;$N63,5,$K63)*10+IF(AND($F63&gt;=CM$5,$F63&lt;=CM$6),IF(AND($G63&gt;=CM$5,$G63&lt;=CM$6),5,IF($L63=1,2,1)),IF(AND($G63&gt;=CM$5,$G63&lt;=CM$6),IF($M63&gt;0,4,3),0)),IF(AND($D63&lt;=CM$6,$E63&gt;=CM$5),60,0)))</f>
        <v/>
      </c>
      <c r="CN63" s="80" t="str">
        <f>IF(OR($A63="",NOT(ISNUMBER($G63))),"",IF(AND($F63&lt;=CN$6,$G63&gt;=CN$5),IF(CN$5&gt;$N63,5,$K63)*10+IF(AND($F63&gt;=CN$5,$F63&lt;=CN$6),IF(AND($G63&gt;=CN$5,$G63&lt;=CN$6),5,IF($L63=1,2,1)),IF(AND($G63&gt;=CN$5,$G63&lt;=CN$6),IF($M63&gt;0,4,3),0)),IF(AND($D63&lt;=CN$6,$E63&gt;=CN$5),60,0)))</f>
        <v/>
      </c>
      <c r="CO63" s="80" t="str">
        <f>IF(OR($A63="",NOT(ISNUMBER($G63))),"",IF(AND($F63&lt;=CO$6,$G63&gt;=CO$5),IF(CO$5&gt;$N63,5,$K63)*10+IF(AND($F63&gt;=CO$5,$F63&lt;=CO$6),IF(AND($G63&gt;=CO$5,$G63&lt;=CO$6),5,IF($L63=1,2,1)),IF(AND($G63&gt;=CO$5,$G63&lt;=CO$6),IF($M63&gt;0,4,3),0)),IF(AND($D63&lt;=CO$6,$E63&gt;=CO$5),60,0)))</f>
        <v/>
      </c>
      <c r="CP63" s="80" t="str">
        <f>IF(OR($A63="",NOT(ISNUMBER($G63))),"",IF(AND($F63&lt;=CP$6,$G63&gt;=CP$5),IF(CP$5&gt;$N63,5,$K63)*10+IF(AND($F63&gt;=CP$5,$F63&lt;=CP$6),IF(AND($G63&gt;=CP$5,$G63&lt;=CP$6),5,IF($L63=1,2,1)),IF(AND($G63&gt;=CP$5,$G63&lt;=CP$6),IF($M63&gt;0,4,3),0)),IF(AND($D63&lt;=CP$6,$E63&gt;=CP$5),60,0)))</f>
        <v/>
      </c>
      <c r="CQ63" s="80" t="str">
        <f>IF(OR($A63="",NOT(ISNUMBER($G63))),"",IF(AND($F63&lt;=CQ$6,$G63&gt;=CQ$5),IF(CQ$5&gt;$N63,5,$K63)*10+IF(AND($F63&gt;=CQ$5,$F63&lt;=CQ$6),IF(AND($G63&gt;=CQ$5,$G63&lt;=CQ$6),5,IF($L63=1,2,1)),IF(AND($G63&gt;=CQ$5,$G63&lt;=CQ$6),IF($M63&gt;0,4,3),0)),IF(AND($D63&lt;=CQ$6,$E63&gt;=CQ$5),60,0)))</f>
        <v/>
      </c>
      <c r="CR63" s="80" t="str">
        <f>IF(OR($A63="",NOT(ISNUMBER($G63))),"",IF(AND($F63&lt;=CR$6,$G63&gt;=CR$5),IF(CR$5&gt;$N63,5,$K63)*10+IF(AND($F63&gt;=CR$5,$F63&lt;=CR$6),IF(AND($G63&gt;=CR$5,$G63&lt;=CR$6),5,IF($L63=1,2,1)),IF(AND($G63&gt;=CR$5,$G63&lt;=CR$6),IF($M63&gt;0,4,3),0)),IF(AND($D63&lt;=CR$6,$E63&gt;=CR$5),60,0)))</f>
        <v/>
      </c>
      <c r="CS63" s="80" t="str">
        <f>IF(OR($A63="",NOT(ISNUMBER($G63))),"",IF(AND($F63&lt;=CS$6,$G63&gt;=CS$5),IF(CS$5&gt;$N63,5,$K63)*10+IF(AND($F63&gt;=CS$5,$F63&lt;=CS$6),IF(AND($G63&gt;=CS$5,$G63&lt;=CS$6),5,IF($L63=1,2,1)),IF(AND($G63&gt;=CS$5,$G63&lt;=CS$6),IF($M63&gt;0,4,3),0)),IF(AND($D63&lt;=CS$6,$E63&gt;=CS$5),60,0)))</f>
        <v/>
      </c>
      <c r="CT63" s="80" t="str">
        <f>IF(OR($A63="",NOT(ISNUMBER($G63))),"",IF(AND($F63&lt;=CT$6,$G63&gt;=CT$5),IF(CT$5&gt;$N63,5,$K63)*10+IF(AND($F63&gt;=CT$5,$F63&lt;=CT$6),IF(AND($G63&gt;=CT$5,$G63&lt;=CT$6),5,IF($L63=1,2,1)),IF(AND($G63&gt;=CT$5,$G63&lt;=CT$6),IF($M63&gt;0,4,3),0)),IF(AND($D63&lt;=CT$6,$E63&gt;=CT$5),60,0)))</f>
        <v/>
      </c>
      <c r="CU63" s="80" t="str">
        <f>IF(OR($A63="",NOT(ISNUMBER($G63))),"",IF(AND($F63&lt;=CU$6,$G63&gt;=CU$5),IF(CU$5&gt;$N63,5,$K63)*10+IF(AND($F63&gt;=CU$5,$F63&lt;=CU$6),IF(AND($G63&gt;=CU$5,$G63&lt;=CU$6),5,IF($L63=1,2,1)),IF(AND($G63&gt;=CU$5,$G63&lt;=CU$6),IF($M63&gt;0,4,3),0)),IF(AND($D63&lt;=CU$6,$E63&gt;=CU$5),60,0)))</f>
        <v/>
      </c>
      <c r="CV63" s="80" t="str">
        <f>IF(OR($A63="",NOT(ISNUMBER($G63))),"",IF(AND($F63&lt;=CV$6,$G63&gt;=CV$5),IF(CV$5&gt;$N63,5,$K63)*10+IF(AND($F63&gt;=CV$5,$F63&lt;=CV$6),IF(AND($G63&gt;=CV$5,$G63&lt;=CV$6),5,IF($L63=1,2,1)),IF(AND($G63&gt;=CV$5,$G63&lt;=CV$6),IF($M63&gt;0,4,3),0)),IF(AND($D63&lt;=CV$6,$E63&gt;=CV$5),60,0)))</f>
        <v/>
      </c>
      <c r="CW63" s="80" t="str">
        <f>IF(OR($A63="",NOT(ISNUMBER($G63))),"",IF(AND($F63&lt;=CW$6,$G63&gt;=CW$5),IF(CW$5&gt;$N63,5,$K63)*10+IF(AND($F63&gt;=CW$5,$F63&lt;=CW$6),IF(AND($G63&gt;=CW$5,$G63&lt;=CW$6),5,IF($L63=1,2,1)),IF(AND($G63&gt;=CW$5,$G63&lt;=CW$6),IF($M63&gt;0,4,3),0)),IF(AND($D63&lt;=CW$6,$E63&gt;=CW$5),60,0)))</f>
        <v/>
      </c>
      <c r="CX63" s="80" t="str">
        <f>IF(OR($A63="",NOT(ISNUMBER($G63))),"",IF(AND($F63&lt;=CX$6,$G63&gt;=CX$5),IF(CX$5&gt;$N63,5,$K63)*10+IF(AND($F63&gt;=CX$5,$F63&lt;=CX$6),IF(AND($G63&gt;=CX$5,$G63&lt;=CX$6),5,IF($L63=1,2,1)),IF(AND($G63&gt;=CX$5,$G63&lt;=CX$6),IF($M63&gt;0,4,3),0)),IF(AND($D63&lt;=CX$6,$E63&gt;=CX$5),60,0)))</f>
        <v/>
      </c>
      <c r="CY63" s="80" t="str">
        <f>IF(OR($A63="",NOT(ISNUMBER($G63))),"",IF(AND($F63&lt;=CY$6,$G63&gt;=CY$5),IF(CY$5&gt;$N63,5,$K63)*10+IF(AND($F63&gt;=CY$5,$F63&lt;=CY$6),IF(AND($G63&gt;=CY$5,$G63&lt;=CY$6),5,IF($L63=1,2,1)),IF(AND($G63&gt;=CY$5,$G63&lt;=CY$6),IF($M63&gt;0,4,3),0)),IF(AND($D63&lt;=CY$6,$E63&gt;=CY$5),60,0)))</f>
        <v/>
      </c>
      <c r="CZ63" s="80" t="str">
        <f>IF(OR($A63="",NOT(ISNUMBER($G63))),"",IF(AND($F63&lt;=CZ$6,$G63&gt;=CZ$5),IF(CZ$5&gt;$N63,5,$K63)*10+IF(AND($F63&gt;=CZ$5,$F63&lt;=CZ$6),IF(AND($G63&gt;=CZ$5,$G63&lt;=CZ$6),5,IF($L63=1,2,1)),IF(AND($G63&gt;=CZ$5,$G63&lt;=CZ$6),IF($M63&gt;0,4,3),0)),IF(AND($D63&lt;=CZ$6,$E63&gt;=CZ$5),60,0)))</f>
        <v/>
      </c>
      <c r="DA63" s="80" t="str">
        <f>IF(OR($A63="",NOT(ISNUMBER($G63))),"",IF(AND($F63&lt;=DA$6,$G63&gt;=DA$5),IF(DA$5&gt;$N63,5,$K63)*10+IF(AND($F63&gt;=DA$5,$F63&lt;=DA$6),IF(AND($G63&gt;=DA$5,$G63&lt;=DA$6),5,IF($L63=1,2,1)),IF(AND($G63&gt;=DA$5,$G63&lt;=DA$6),IF($M63&gt;0,4,3),0)),IF(AND($D63&lt;=DA$6,$E63&gt;=DA$5),60,0)))</f>
        <v/>
      </c>
      <c r="DB63" s="80" t="str">
        <f>IF(OR($A63="",NOT(ISNUMBER($G63))),"",IF(AND($F63&lt;=DB$6,$G63&gt;=DB$5),IF(DB$5&gt;$N63,5,$K63)*10+IF(AND($F63&gt;=DB$5,$F63&lt;=DB$6),IF(AND($G63&gt;=DB$5,$G63&lt;=DB$6),5,IF($L63=1,2,1)),IF(AND($G63&gt;=DB$5,$G63&lt;=DB$6),IF($M63&gt;0,4,3),0)),IF(AND($D63&lt;=DB$6,$E63&gt;=DB$5),60,0)))</f>
        <v/>
      </c>
      <c r="DC63" s="80" t="str">
        <f>IF(OR($A63="",NOT(ISNUMBER($G63))),"",IF(AND($F63&lt;=DC$6,$G63&gt;=DC$5),IF(DC$5&gt;$N63,5,$K63)*10+IF(AND($F63&gt;=DC$5,$F63&lt;=DC$6),IF(AND($G63&gt;=DC$5,$G63&lt;=DC$6),5,IF($L63=1,2,1)),IF(AND($G63&gt;=DC$5,$G63&lt;=DC$6),IF($M63&gt;0,4,3),0)),IF(AND($D63&lt;=DC$6,$E63&gt;=DC$5),60,0)))</f>
        <v/>
      </c>
      <c r="DD63" s="80" t="str">
        <f>IF(OR($A63="",NOT(ISNUMBER($G63))),"",IF(AND($F63&lt;=DD$6,$G63&gt;=DD$5),IF(DD$5&gt;$N63,5,$K63)*10+IF(AND($F63&gt;=DD$5,$F63&lt;=DD$6),IF(AND($G63&gt;=DD$5,$G63&lt;=DD$6),5,IF($L63=1,2,1)),IF(AND($G63&gt;=DD$5,$G63&lt;=DD$6),IF($M63&gt;0,4,3),0)),IF(AND($D63&lt;=DD$6,$E63&gt;=DD$5),60,0)))</f>
        <v/>
      </c>
      <c r="DE63" s="80" t="str">
        <f>IF(OR($A63="",NOT(ISNUMBER($G63))),"",IF(AND($F63&lt;=DE$6,$G63&gt;=DE$5),IF(DE$5&gt;$N63,5,$K63)*10+IF(AND($F63&gt;=DE$5,$F63&lt;=DE$6),IF(AND($G63&gt;=DE$5,$G63&lt;=DE$6),5,IF($L63=1,2,1)),IF(AND($G63&gt;=DE$5,$G63&lt;=DE$6),IF($M63&gt;0,4,3),0)),IF(AND($D63&lt;=DE$6,$E63&gt;=DE$5),60,0)))</f>
        <v/>
      </c>
      <c r="DF63" s="80" t="str">
        <f>IF(OR($A63="",NOT(ISNUMBER($G63))),"",IF(AND($F63&lt;=DF$6,$G63&gt;=DF$5),IF(DF$5&gt;$N63,5,$K63)*10+IF(AND($F63&gt;=DF$5,$F63&lt;=DF$6),IF(AND($G63&gt;=DF$5,$G63&lt;=DF$6),5,IF($L63=1,2,1)),IF(AND($G63&gt;=DF$5,$G63&lt;=DF$6),IF($M63&gt;0,4,3),0)),IF(AND($D63&lt;=DF$6,$E63&gt;=DF$5),60,0)))</f>
        <v/>
      </c>
      <c r="DG63" s="80" t="str">
        <f>IF(OR($A63="",NOT(ISNUMBER($G63))),"",IF(AND($F63&lt;=DG$6,$G63&gt;=DG$5),IF(DG$5&gt;$N63,5,$K63)*10+IF(AND($F63&gt;=DG$5,$F63&lt;=DG$6),IF(AND($G63&gt;=DG$5,$G63&lt;=DG$6),5,IF($L63=1,2,1)),IF(AND($G63&gt;=DG$5,$G63&lt;=DG$6),IF($M63&gt;0,4,3),0)),IF(AND($D63&lt;=DG$6,$E63&gt;=DG$5),60,0)))</f>
        <v/>
      </c>
      <c r="DH63" s="80" t="str">
        <f>IF(OR($A63="",NOT(ISNUMBER($G63))),"",IF(AND($F63&lt;=DH$6,$G63&gt;=DH$5),IF(DH$5&gt;$N63,5,$K63)*10+IF(AND($F63&gt;=DH$5,$F63&lt;=DH$6),IF(AND($G63&gt;=DH$5,$G63&lt;=DH$6),5,IF($L63=1,2,1)),IF(AND($G63&gt;=DH$5,$G63&lt;=DH$6),IF($M63&gt;0,4,3),0)),IF(AND($D63&lt;=DH$6,$E63&gt;=DH$5),60,0)))</f>
        <v/>
      </c>
      <c r="DI63" s="80" t="str">
        <f>IF(OR($A63="",NOT(ISNUMBER($G63))),"",IF(AND($F63&lt;=DI$6,$G63&gt;=DI$5),IF(DI$5&gt;$N63,5,$K63)*10+IF(AND($F63&gt;=DI$5,$F63&lt;=DI$6),IF(AND($G63&gt;=DI$5,$G63&lt;=DI$6),5,IF($L63=1,2,1)),IF(AND($G63&gt;=DI$5,$G63&lt;=DI$6),IF($M63&gt;0,4,3),0)),IF(AND($D63&lt;=DI$6,$E63&gt;=DI$5),60,0)))</f>
        <v/>
      </c>
      <c r="DJ63" s="80" t="str">
        <f>IF(OR($A63="",NOT(ISNUMBER($G63))),"",IF(AND($F63&lt;=DJ$6,$G63&gt;=DJ$5),IF(DJ$5&gt;$N63,5,$K63)*10+IF(AND($F63&gt;=DJ$5,$F63&lt;=DJ$6),IF(AND($G63&gt;=DJ$5,$G63&lt;=DJ$6),5,IF($L63=1,2,1)),IF(AND($G63&gt;=DJ$5,$G63&lt;=DJ$6),IF($M63&gt;0,4,3),0)),IF(AND($D63&lt;=DJ$6,$E63&gt;=DJ$5),60,0)))</f>
        <v/>
      </c>
      <c r="DK63" s="80" t="str">
        <f>IF(OR($A63="",NOT(ISNUMBER($G63))),"",IF(AND($F63&lt;=DK$6,$G63&gt;=DK$5),IF(DK$5&gt;$N63,5,$K63)*10+IF(AND($F63&gt;=DK$5,$F63&lt;=DK$6),IF(AND($G63&gt;=DK$5,$G63&lt;=DK$6),5,IF($L63=1,2,1)),IF(AND($G63&gt;=DK$5,$G63&lt;=DK$6),IF($M63&gt;0,4,3),0)),IF(AND($D63&lt;=DK$6,$E63&gt;=DK$5),60,0)))</f>
        <v/>
      </c>
      <c r="DL63" s="80" t="str">
        <f>IF(OR($A63="",NOT(ISNUMBER($G63))),"",IF(AND($F63&lt;=DL$6,$G63&gt;=DL$5),IF(DL$5&gt;$N63,5,$K63)*10+IF(AND($F63&gt;=DL$5,$F63&lt;=DL$6),IF(AND($G63&gt;=DL$5,$G63&lt;=DL$6),5,IF($L63=1,2,1)),IF(AND($G63&gt;=DL$5,$G63&lt;=DL$6),IF($M63&gt;0,4,3),0)),IF(AND($D63&lt;=DL$6,$E63&gt;=DL$5),60,0)))</f>
        <v/>
      </c>
      <c r="DM63" s="80" t="str">
        <f>IF(OR($A63="",NOT(ISNUMBER($G63))),"",IF(AND($F63&lt;=DM$6,$G63&gt;=DM$5),IF(DM$5&gt;$N63,5,$K63)*10+IF(AND($F63&gt;=DM$5,$F63&lt;=DM$6),IF(AND($G63&gt;=DM$5,$G63&lt;=DM$6),5,IF($L63=1,2,1)),IF(AND($G63&gt;=DM$5,$G63&lt;=DM$6),IF($M63&gt;0,4,3),0)),IF(AND($D63&lt;=DM$6,$E63&gt;=DM$5),60,0)))</f>
        <v/>
      </c>
      <c r="DN63" s="80" t="str">
        <f>IF(OR($A63="",NOT(ISNUMBER($G63))),"",IF(AND($F63&lt;=DN$6,$G63&gt;=DN$5),IF(DN$5&gt;$N63,5,$K63)*10+IF(AND($F63&gt;=DN$5,$F63&lt;=DN$6),IF(AND($G63&gt;=DN$5,$G63&lt;=DN$6),5,IF($L63=1,2,1)),IF(AND($G63&gt;=DN$5,$G63&lt;=DN$6),IF($M63&gt;0,4,3),0)),IF(AND($D63&lt;=DN$6,$E63&gt;=DN$5),60,0)))</f>
        <v/>
      </c>
      <c r="DO63" s="80" t="str">
        <f>IF(OR($A63="",NOT(ISNUMBER($G63))),"",IF(AND($F63&lt;=DO$6,$G63&gt;=DO$5),IF(DO$5&gt;$N63,5,$K63)*10+IF(AND($F63&gt;=DO$5,$F63&lt;=DO$6),IF(AND($G63&gt;=DO$5,$G63&lt;=DO$6),5,IF($L63=1,2,1)),IF(AND($G63&gt;=DO$5,$G63&lt;=DO$6),IF($M63&gt;0,4,3),0)),IF(AND($D63&lt;=DO$6,$E63&gt;=DO$5),60,0)))</f>
        <v/>
      </c>
      <c r="DP63" s="80" t="str">
        <f>IF(OR($A63="",NOT(ISNUMBER($G63))),"",IF(AND($F63&lt;=DP$6,$G63&gt;=DP$5),IF(DP$5&gt;$N63,5,$K63)*10+IF(AND($F63&gt;=DP$5,$F63&lt;=DP$6),IF(AND($G63&gt;=DP$5,$G63&lt;=DP$6),5,IF($L63=1,2,1)),IF(AND($G63&gt;=DP$5,$G63&lt;=DP$6),IF($M63&gt;0,4,3),0)),IF(AND($D63&lt;=DP$6,$E63&gt;=DP$5),60,0)))</f>
        <v/>
      </c>
      <c r="DQ63" s="80" t="str">
        <f>IF(OR($A63="",NOT(ISNUMBER($G63))),"",IF(AND($F63&lt;=DQ$6,$G63&gt;=DQ$5),IF(DQ$5&gt;$N63,5,$K63)*10+IF(AND($F63&gt;=DQ$5,$F63&lt;=DQ$6),IF(AND($G63&gt;=DQ$5,$G63&lt;=DQ$6),5,IF($L63=1,2,1)),IF(AND($G63&gt;=DQ$5,$G63&lt;=DQ$6),IF($M63&gt;0,4,3),0)),IF(AND($D63&lt;=DQ$6,$E63&gt;=DQ$5),60,0)))</f>
        <v/>
      </c>
      <c r="DR63" s="80" t="str">
        <f>IF(OR($A63="",NOT(ISNUMBER($G63))),"",IF(AND($F63&lt;=DR$6,$G63&gt;=DR$5),IF(DR$5&gt;$N63,5,$K63)*10+IF(AND($F63&gt;=DR$5,$F63&lt;=DR$6),IF(AND($G63&gt;=DR$5,$G63&lt;=DR$6),5,IF($L63=1,2,1)),IF(AND($G63&gt;=DR$5,$G63&lt;=DR$6),IF($M63&gt;0,4,3),0)),IF(AND($D63&lt;=DR$6,$E63&gt;=DR$5),60,0)))</f>
        <v/>
      </c>
      <c r="DS63" s="80" t="str">
        <f>IF(OR($A63="",NOT(ISNUMBER($G63))),"",IF(AND($F63&lt;=DS$6,$G63&gt;=DS$5),IF(DS$5&gt;$N63,5,$K63)*10+IF(AND($F63&gt;=DS$5,$F63&lt;=DS$6),IF(AND($G63&gt;=DS$5,$G63&lt;=DS$6),5,IF($L63=1,2,1)),IF(AND($G63&gt;=DS$5,$G63&lt;=DS$6),IF($M63&gt;0,4,3),0)),IF(AND($D63&lt;=DS$6,$E63&gt;=DS$5),60,0)))</f>
        <v/>
      </c>
      <c r="DT63" s="80" t="str">
        <f>IF(OR($A63="",NOT(ISNUMBER($G63))),"",IF(AND($F63&lt;=DT$6,$G63&gt;=DT$5),IF(DT$5&gt;$N63,5,$K63)*10+IF(AND($F63&gt;=DT$5,$F63&lt;=DT$6),IF(AND($G63&gt;=DT$5,$G63&lt;=DT$6),5,IF($L63=1,2,1)),IF(AND($G63&gt;=DT$5,$G63&lt;=DT$6),IF($M63&gt;0,4,3),0)),IF(AND($D63&lt;=DT$6,$E63&gt;=DT$5),60,0)))</f>
        <v/>
      </c>
      <c r="DU63" s="80" t="str">
        <f>IF(OR($A63="",NOT(ISNUMBER($G63))),"",IF(AND($F63&lt;=DU$6,$G63&gt;=DU$5),IF(DU$5&gt;$N63,5,$K63)*10+IF(AND($F63&gt;=DU$5,$F63&lt;=DU$6),IF(AND($G63&gt;=DU$5,$G63&lt;=DU$6),5,IF($L63=1,2,1)),IF(AND($G63&gt;=DU$5,$G63&lt;=DU$6),IF($M63&gt;0,4,3),0)),IF(AND($D63&lt;=DU$6,$E63&gt;=DU$5),60,0)))</f>
        <v/>
      </c>
      <c r="DV63" s="80" t="str">
        <f>IF(OR($A63="",NOT(ISNUMBER($G63))),"",IF(AND($F63&lt;=DV$6,$G63&gt;=DV$5),IF(DV$5&gt;$N63,5,$K63)*10+IF(AND($F63&gt;=DV$5,$F63&lt;=DV$6),IF(AND($G63&gt;=DV$5,$G63&lt;=DV$6),5,IF($L63=1,2,1)),IF(AND($G63&gt;=DV$5,$G63&lt;=DV$6),IF($M63&gt;0,4,3),0)),IF(AND($D63&lt;=DV$6,$E63&gt;=DV$5),60,0)))</f>
        <v/>
      </c>
      <c r="DW63" s="80" t="str">
        <f>IF(OR($A63="",NOT(ISNUMBER($G63))),"",IF(AND($F63&lt;=DW$6,$G63&gt;=DW$5),IF(DW$5&gt;$N63,5,$K63)*10+IF(AND($F63&gt;=DW$5,$F63&lt;=DW$6),IF(AND($G63&gt;=DW$5,$G63&lt;=DW$6),5,IF($L63=1,2,1)),IF(AND($G63&gt;=DW$5,$G63&lt;=DW$6),IF($M63&gt;0,4,3),0)),IF(AND($D63&lt;=DW$6,$E63&gt;=DW$5),60,0)))</f>
        <v/>
      </c>
      <c r="DX63" s="80" t="str">
        <f>IF(OR($A63="",NOT(ISNUMBER($G63))),"",IF(AND($F63&lt;=DX$6,$G63&gt;=DX$5),IF(DX$5&gt;$N63,5,$K63)*10+IF(AND($F63&gt;=DX$5,$F63&lt;=DX$6),IF(AND($G63&gt;=DX$5,$G63&lt;=DX$6),5,IF($L63=1,2,1)),IF(AND($G63&gt;=DX$5,$G63&lt;=DX$6),IF($M63&gt;0,4,3),0)),IF(AND($D63&lt;=DX$6,$E63&gt;=DX$5),60,0)))</f>
        <v/>
      </c>
      <c r="DY63" s="80" t="str">
        <f>IF(OR($A63="",NOT(ISNUMBER($G63))),"",IF(AND($F63&lt;=DY$6,$G63&gt;=DY$5),IF(DY$5&gt;$N63,5,$K63)*10+IF(AND($F63&gt;=DY$5,$F63&lt;=DY$6),IF(AND($G63&gt;=DY$5,$G63&lt;=DY$6),5,IF($L63=1,2,1)),IF(AND($G63&gt;=DY$5,$G63&lt;=DY$6),IF($M63&gt;0,4,3),0)),IF(AND($D63&lt;=DY$6,$E63&gt;=DY$5),60,0)))</f>
        <v/>
      </c>
      <c r="DZ63" s="80" t="str">
        <f>IF(OR($A63="",NOT(ISNUMBER($G63))),"",IF(AND($F63&lt;=DZ$6,$G63&gt;=DZ$5),IF(DZ$5&gt;$N63,5,$K63)*10+IF(AND($F63&gt;=DZ$5,$F63&lt;=DZ$6),IF(AND($G63&gt;=DZ$5,$G63&lt;=DZ$6),5,IF($L63=1,2,1)),IF(AND($G63&gt;=DZ$5,$G63&lt;=DZ$6),IF($M63&gt;0,4,3),0)),IF(AND($D63&lt;=DZ$6,$E63&gt;=DZ$5),60,0)))</f>
        <v/>
      </c>
      <c r="EA63" s="80" t="str">
        <f>IF(OR($A63="",NOT(ISNUMBER($G63))),"",IF(AND($F63&lt;=EA$6,$G63&gt;=EA$5),IF(EA$5&gt;$N63,5,$K63)*10+IF(AND($F63&gt;=EA$5,$F63&lt;=EA$6),IF(AND($G63&gt;=EA$5,$G63&lt;=EA$6),5,IF($L63=1,2,1)),IF(AND($G63&gt;=EA$5,$G63&lt;=EA$6),IF($M63&gt;0,4,3),0)),IF(AND($D63&lt;=EA$6,$E63&gt;=EA$5),60,0)))</f>
        <v/>
      </c>
      <c r="EB63" s="80" t="str">
        <f>IF(OR($A63="",NOT(ISNUMBER($G63))),"",IF(AND($F63&lt;=EB$6,$G63&gt;=EB$5),IF(EB$5&gt;$N63,5,$K63)*10+IF(AND($F63&gt;=EB$5,$F63&lt;=EB$6),IF(AND($G63&gt;=EB$5,$G63&lt;=EB$6),5,IF($L63=1,2,1)),IF(AND($G63&gt;=EB$5,$G63&lt;=EB$6),IF($M63&gt;0,4,3),0)),IF(AND($D63&lt;=EB$6,$E63&gt;=EB$5),60,0)))</f>
        <v/>
      </c>
      <c r="EC63" s="80" t="str">
        <f>IF(OR($A63="",NOT(ISNUMBER($G63))),"",IF(AND($F63&lt;=EC$6,$G63&gt;=EC$5),IF(EC$5&gt;$N63,5,$K63)*10+IF(AND($F63&gt;=EC$5,$F63&lt;=EC$6),IF(AND($G63&gt;=EC$5,$G63&lt;=EC$6),5,IF($L63=1,2,1)),IF(AND($G63&gt;=EC$5,$G63&lt;=EC$6),IF($M63&gt;0,4,3),0)),IF(AND($D63&lt;=EC$6,$E63&gt;=EC$5),60,0)))</f>
        <v/>
      </c>
      <c r="ED63" s="80" t="str">
        <f>IF(OR($A63="",NOT(ISNUMBER($G63))),"",IF(AND($F63&lt;=ED$6,$G63&gt;=ED$5),IF(ED$5&gt;$N63,5,$K63)*10+IF(AND($F63&gt;=ED$5,$F63&lt;=ED$6),IF(AND($G63&gt;=ED$5,$G63&lt;=ED$6),5,IF($L63=1,2,1)),IF(AND($G63&gt;=ED$5,$G63&lt;=ED$6),IF($M63&gt;0,4,3),0)),IF(AND($D63&lt;=ED$6,$E63&gt;=ED$5),60,0)))</f>
        <v/>
      </c>
    </row>
    <row r="64" ht="18" customHeight="1">
      <c r="A64" s="52" t="str">
        <f>IF(Tasks!$B64="","",Tasks!$A64)</f>
        <v/>
      </c>
      <c r="B64" s="78" t="str">
        <f>IF(Tasks!$B64="","",Tasks!$B64)</f>
        <v/>
      </c>
      <c r="C64" s="25" t="str">
        <f>IF($B64="","",IF(AND(Tasks!$D64="",Tasks!$G64=""),"-",IF(Tasks!$D64="","",Tasks!$D64&amp;IF(OR(Tasks!$E64="",Tasks!$E64="FS"),IF(N(Tasks!$F64)=0,"","FS"),Tasks!$E64)&amp;IF(N(Tasks!$F64)=0,"",IF(Tasks!$F64&gt;0,"+","")&amp;Tasks!$F64))&amp;IF(AND(Tasks!$D64&lt;&gt;"",Tasks!$G64&lt;&gt;""),", ","")&amp;IF(Tasks!$G64="","",Tasks!$G64&amp;IF(OR(Tasks!$H64="",Tasks!$H64="FS"),IF(N(Tasks!$I64)=0,"","FS"),Tasks!$H64)&amp;IF(N(Tasks!$I64)=0,"",IF(Tasks!$I64&gt;0,"+","")&amp;Tasks!$I64))))</f>
        <v/>
      </c>
      <c r="D64" s="51" t="str">
        <f>IF(OR($B64="",Tasks!$Q64=""),"",Tasks!$Q64)</f>
        <v/>
      </c>
      <c r="E64" s="51" t="str">
        <f>IF(OR($B64="",Tasks!$R64=""),"",Tasks!$R64)</f>
        <v/>
      </c>
      <c r="F64" s="51" t="str">
        <f>IF(OR($B64="",Tasks!$S64=""),"",Tasks!$S64)</f>
        <v/>
      </c>
      <c r="G64" s="51" t="str">
        <f>IF(OR($B64="",Tasks!$T64=""),"",Tasks!$T64)</f>
        <v/>
      </c>
      <c r="H64" s="52" t="str">
        <f>IF($B64="","",Tasks!$AE64)</f>
        <v/>
      </c>
      <c r="I64" s="79" t="str">
        <f>IF($B64="","",Tasks!$AF64)</f>
        <v/>
      </c>
      <c r="J64" s="53" t="str">
        <f>IF(OR($B64="",Tasks!$V64=""),"",Tasks!$V64)</f>
        <v/>
      </c>
      <c r="K64" s="52" t="str">
        <f>IF($B64="","",Tasks!$AA64)</f>
        <v/>
      </c>
      <c r="L64" s="52" t="str">
        <f>IF($B64="","",Tasks!$AB64)</f>
        <v/>
      </c>
      <c r="M64" s="52" t="str">
        <f>IF($B64="","",Tasks!$Z64)</f>
        <v/>
      </c>
      <c r="N64" s="52" t="str">
        <f>IF(OR($B64="",Tasks!$AG64=""),"",Tasks!$AG64)</f>
        <v/>
      </c>
      <c r="O64" s="80" t="str">
        <f>IF(OR($A64="",NOT(ISNUMBER($G64))),"",IF(AND($F64&lt;=O$6,$G64&gt;=O$5),IF(O$5&gt;$N64,5,$K64)*10+IF(AND($F64&gt;=O$5,$F64&lt;=O$6),IF(AND($G64&gt;=O$5,$G64&lt;=O$6),5,IF($L64=1,2,1)),IF(AND($G64&gt;=O$5,$G64&lt;=O$6),IF($M64&gt;0,4,3),0)),IF(AND($D64&lt;=O$6,$E64&gt;=O$5),60,0)))</f>
        <v/>
      </c>
      <c r="P64" s="80" t="str">
        <f>IF(OR($A64="",NOT(ISNUMBER($G64))),"",IF(AND($F64&lt;=P$6,$G64&gt;=P$5),IF(P$5&gt;$N64,5,$K64)*10+IF(AND($F64&gt;=P$5,$F64&lt;=P$6),IF(AND($G64&gt;=P$5,$G64&lt;=P$6),5,IF($L64=1,2,1)),IF(AND($G64&gt;=P$5,$G64&lt;=P$6),IF($M64&gt;0,4,3),0)),IF(AND($D64&lt;=P$6,$E64&gt;=P$5),60,0)))</f>
        <v/>
      </c>
      <c r="Q64" s="80" t="str">
        <f>IF(OR($A64="",NOT(ISNUMBER($G64))),"",IF(AND($F64&lt;=Q$6,$G64&gt;=Q$5),IF(Q$5&gt;$N64,5,$K64)*10+IF(AND($F64&gt;=Q$5,$F64&lt;=Q$6),IF(AND($G64&gt;=Q$5,$G64&lt;=Q$6),5,IF($L64=1,2,1)),IF(AND($G64&gt;=Q$5,$G64&lt;=Q$6),IF($M64&gt;0,4,3),0)),IF(AND($D64&lt;=Q$6,$E64&gt;=Q$5),60,0)))</f>
        <v/>
      </c>
      <c r="R64" s="80" t="str">
        <f>IF(OR($A64="",NOT(ISNUMBER($G64))),"",IF(AND($F64&lt;=R$6,$G64&gt;=R$5),IF(R$5&gt;$N64,5,$K64)*10+IF(AND($F64&gt;=R$5,$F64&lt;=R$6),IF(AND($G64&gt;=R$5,$G64&lt;=R$6),5,IF($L64=1,2,1)),IF(AND($G64&gt;=R$5,$G64&lt;=R$6),IF($M64&gt;0,4,3),0)),IF(AND($D64&lt;=R$6,$E64&gt;=R$5),60,0)))</f>
        <v/>
      </c>
      <c r="S64" s="80" t="str">
        <f>IF(OR($A64="",NOT(ISNUMBER($G64))),"",IF(AND($F64&lt;=S$6,$G64&gt;=S$5),IF(S$5&gt;$N64,5,$K64)*10+IF(AND($F64&gt;=S$5,$F64&lt;=S$6),IF(AND($G64&gt;=S$5,$G64&lt;=S$6),5,IF($L64=1,2,1)),IF(AND($G64&gt;=S$5,$G64&lt;=S$6),IF($M64&gt;0,4,3),0)),IF(AND($D64&lt;=S$6,$E64&gt;=S$5),60,0)))</f>
        <v/>
      </c>
      <c r="T64" s="80" t="str">
        <f>IF(OR($A64="",NOT(ISNUMBER($G64))),"",IF(AND($F64&lt;=T$6,$G64&gt;=T$5),IF(T$5&gt;$N64,5,$K64)*10+IF(AND($F64&gt;=T$5,$F64&lt;=T$6),IF(AND($G64&gt;=T$5,$G64&lt;=T$6),5,IF($L64=1,2,1)),IF(AND($G64&gt;=T$5,$G64&lt;=T$6),IF($M64&gt;0,4,3),0)),IF(AND($D64&lt;=T$6,$E64&gt;=T$5),60,0)))</f>
        <v/>
      </c>
      <c r="U64" s="80" t="str">
        <f>IF(OR($A64="",NOT(ISNUMBER($G64))),"",IF(AND($F64&lt;=U$6,$G64&gt;=U$5),IF(U$5&gt;$N64,5,$K64)*10+IF(AND($F64&gt;=U$5,$F64&lt;=U$6),IF(AND($G64&gt;=U$5,$G64&lt;=U$6),5,IF($L64=1,2,1)),IF(AND($G64&gt;=U$5,$G64&lt;=U$6),IF($M64&gt;0,4,3),0)),IF(AND($D64&lt;=U$6,$E64&gt;=U$5),60,0)))</f>
        <v/>
      </c>
      <c r="V64" s="80" t="str">
        <f>IF(OR($A64="",NOT(ISNUMBER($G64))),"",IF(AND($F64&lt;=V$6,$G64&gt;=V$5),IF(V$5&gt;$N64,5,$K64)*10+IF(AND($F64&gt;=V$5,$F64&lt;=V$6),IF(AND($G64&gt;=V$5,$G64&lt;=V$6),5,IF($L64=1,2,1)),IF(AND($G64&gt;=V$5,$G64&lt;=V$6),IF($M64&gt;0,4,3),0)),IF(AND($D64&lt;=V$6,$E64&gt;=V$5),60,0)))</f>
        <v/>
      </c>
      <c r="W64" s="80" t="str">
        <f>IF(OR($A64="",NOT(ISNUMBER($G64))),"",IF(AND($F64&lt;=W$6,$G64&gt;=W$5),IF(W$5&gt;$N64,5,$K64)*10+IF(AND($F64&gt;=W$5,$F64&lt;=W$6),IF(AND($G64&gt;=W$5,$G64&lt;=W$6),5,IF($L64=1,2,1)),IF(AND($G64&gt;=W$5,$G64&lt;=W$6),IF($M64&gt;0,4,3),0)),IF(AND($D64&lt;=W$6,$E64&gt;=W$5),60,0)))</f>
        <v/>
      </c>
      <c r="X64" s="80" t="str">
        <f>IF(OR($A64="",NOT(ISNUMBER($G64))),"",IF(AND($F64&lt;=X$6,$G64&gt;=X$5),IF(X$5&gt;$N64,5,$K64)*10+IF(AND($F64&gt;=X$5,$F64&lt;=X$6),IF(AND($G64&gt;=X$5,$G64&lt;=X$6),5,IF($L64=1,2,1)),IF(AND($G64&gt;=X$5,$G64&lt;=X$6),IF($M64&gt;0,4,3),0)),IF(AND($D64&lt;=X$6,$E64&gt;=X$5),60,0)))</f>
        <v/>
      </c>
      <c r="Y64" s="80" t="str">
        <f>IF(OR($A64="",NOT(ISNUMBER($G64))),"",IF(AND($F64&lt;=Y$6,$G64&gt;=Y$5),IF(Y$5&gt;$N64,5,$K64)*10+IF(AND($F64&gt;=Y$5,$F64&lt;=Y$6),IF(AND($G64&gt;=Y$5,$G64&lt;=Y$6),5,IF($L64=1,2,1)),IF(AND($G64&gt;=Y$5,$G64&lt;=Y$6),IF($M64&gt;0,4,3),0)),IF(AND($D64&lt;=Y$6,$E64&gt;=Y$5),60,0)))</f>
        <v/>
      </c>
      <c r="Z64" s="80" t="str">
        <f>IF(OR($A64="",NOT(ISNUMBER($G64))),"",IF(AND($F64&lt;=Z$6,$G64&gt;=Z$5),IF(Z$5&gt;$N64,5,$K64)*10+IF(AND($F64&gt;=Z$5,$F64&lt;=Z$6),IF(AND($G64&gt;=Z$5,$G64&lt;=Z$6),5,IF($L64=1,2,1)),IF(AND($G64&gt;=Z$5,$G64&lt;=Z$6),IF($M64&gt;0,4,3),0)),IF(AND($D64&lt;=Z$6,$E64&gt;=Z$5),60,0)))</f>
        <v/>
      </c>
      <c r="AA64" s="80" t="str">
        <f>IF(OR($A64="",NOT(ISNUMBER($G64))),"",IF(AND($F64&lt;=AA$6,$G64&gt;=AA$5),IF(AA$5&gt;$N64,5,$K64)*10+IF(AND($F64&gt;=AA$5,$F64&lt;=AA$6),IF(AND($G64&gt;=AA$5,$G64&lt;=AA$6),5,IF($L64=1,2,1)),IF(AND($G64&gt;=AA$5,$G64&lt;=AA$6),IF($M64&gt;0,4,3),0)),IF(AND($D64&lt;=AA$6,$E64&gt;=AA$5),60,0)))</f>
        <v/>
      </c>
      <c r="AB64" s="80" t="str">
        <f>IF(OR($A64="",NOT(ISNUMBER($G64))),"",IF(AND($F64&lt;=AB$6,$G64&gt;=AB$5),IF(AB$5&gt;$N64,5,$K64)*10+IF(AND($F64&gt;=AB$5,$F64&lt;=AB$6),IF(AND($G64&gt;=AB$5,$G64&lt;=AB$6),5,IF($L64=1,2,1)),IF(AND($G64&gt;=AB$5,$G64&lt;=AB$6),IF($M64&gt;0,4,3),0)),IF(AND($D64&lt;=AB$6,$E64&gt;=AB$5),60,0)))</f>
        <v/>
      </c>
      <c r="AC64" s="80" t="str">
        <f>IF(OR($A64="",NOT(ISNUMBER($G64))),"",IF(AND($F64&lt;=AC$6,$G64&gt;=AC$5),IF(AC$5&gt;$N64,5,$K64)*10+IF(AND($F64&gt;=AC$5,$F64&lt;=AC$6),IF(AND($G64&gt;=AC$5,$G64&lt;=AC$6),5,IF($L64=1,2,1)),IF(AND($G64&gt;=AC$5,$G64&lt;=AC$6),IF($M64&gt;0,4,3),0)),IF(AND($D64&lt;=AC$6,$E64&gt;=AC$5),60,0)))</f>
        <v/>
      </c>
      <c r="AD64" s="80" t="str">
        <f>IF(OR($A64="",NOT(ISNUMBER($G64))),"",IF(AND($F64&lt;=AD$6,$G64&gt;=AD$5),IF(AD$5&gt;$N64,5,$K64)*10+IF(AND($F64&gt;=AD$5,$F64&lt;=AD$6),IF(AND($G64&gt;=AD$5,$G64&lt;=AD$6),5,IF($L64=1,2,1)),IF(AND($G64&gt;=AD$5,$G64&lt;=AD$6),IF($M64&gt;0,4,3),0)),IF(AND($D64&lt;=AD$6,$E64&gt;=AD$5),60,0)))</f>
        <v/>
      </c>
      <c r="AE64" s="80" t="str">
        <f>IF(OR($A64="",NOT(ISNUMBER($G64))),"",IF(AND($F64&lt;=AE$6,$G64&gt;=AE$5),IF(AE$5&gt;$N64,5,$K64)*10+IF(AND($F64&gt;=AE$5,$F64&lt;=AE$6),IF(AND($G64&gt;=AE$5,$G64&lt;=AE$6),5,IF($L64=1,2,1)),IF(AND($G64&gt;=AE$5,$G64&lt;=AE$6),IF($M64&gt;0,4,3),0)),IF(AND($D64&lt;=AE$6,$E64&gt;=AE$5),60,0)))</f>
        <v/>
      </c>
      <c r="AF64" s="80" t="str">
        <f>IF(OR($A64="",NOT(ISNUMBER($G64))),"",IF(AND($F64&lt;=AF$6,$G64&gt;=AF$5),IF(AF$5&gt;$N64,5,$K64)*10+IF(AND($F64&gt;=AF$5,$F64&lt;=AF$6),IF(AND($G64&gt;=AF$5,$G64&lt;=AF$6),5,IF($L64=1,2,1)),IF(AND($G64&gt;=AF$5,$G64&lt;=AF$6),IF($M64&gt;0,4,3),0)),IF(AND($D64&lt;=AF$6,$E64&gt;=AF$5),60,0)))</f>
        <v/>
      </c>
      <c r="AG64" s="80" t="str">
        <f>IF(OR($A64="",NOT(ISNUMBER($G64))),"",IF(AND($F64&lt;=AG$6,$G64&gt;=AG$5),IF(AG$5&gt;$N64,5,$K64)*10+IF(AND($F64&gt;=AG$5,$F64&lt;=AG$6),IF(AND($G64&gt;=AG$5,$G64&lt;=AG$6),5,IF($L64=1,2,1)),IF(AND($G64&gt;=AG$5,$G64&lt;=AG$6),IF($M64&gt;0,4,3),0)),IF(AND($D64&lt;=AG$6,$E64&gt;=AG$5),60,0)))</f>
        <v/>
      </c>
      <c r="AH64" s="80" t="str">
        <f>IF(OR($A64="",NOT(ISNUMBER($G64))),"",IF(AND($F64&lt;=AH$6,$G64&gt;=AH$5),IF(AH$5&gt;$N64,5,$K64)*10+IF(AND($F64&gt;=AH$5,$F64&lt;=AH$6),IF(AND($G64&gt;=AH$5,$G64&lt;=AH$6),5,IF($L64=1,2,1)),IF(AND($G64&gt;=AH$5,$G64&lt;=AH$6),IF($M64&gt;0,4,3),0)),IF(AND($D64&lt;=AH$6,$E64&gt;=AH$5),60,0)))</f>
        <v/>
      </c>
      <c r="AI64" s="80" t="str">
        <f>IF(OR($A64="",NOT(ISNUMBER($G64))),"",IF(AND($F64&lt;=AI$6,$G64&gt;=AI$5),IF(AI$5&gt;$N64,5,$K64)*10+IF(AND($F64&gt;=AI$5,$F64&lt;=AI$6),IF(AND($G64&gt;=AI$5,$G64&lt;=AI$6),5,IF($L64=1,2,1)),IF(AND($G64&gt;=AI$5,$G64&lt;=AI$6),IF($M64&gt;0,4,3),0)),IF(AND($D64&lt;=AI$6,$E64&gt;=AI$5),60,0)))</f>
        <v/>
      </c>
      <c r="AJ64" s="80" t="str">
        <f>IF(OR($A64="",NOT(ISNUMBER($G64))),"",IF(AND($F64&lt;=AJ$6,$G64&gt;=AJ$5),IF(AJ$5&gt;$N64,5,$K64)*10+IF(AND($F64&gt;=AJ$5,$F64&lt;=AJ$6),IF(AND($G64&gt;=AJ$5,$G64&lt;=AJ$6),5,IF($L64=1,2,1)),IF(AND($G64&gt;=AJ$5,$G64&lt;=AJ$6),IF($M64&gt;0,4,3),0)),IF(AND($D64&lt;=AJ$6,$E64&gt;=AJ$5),60,0)))</f>
        <v/>
      </c>
      <c r="AK64" s="80" t="str">
        <f>IF(OR($A64="",NOT(ISNUMBER($G64))),"",IF(AND($F64&lt;=AK$6,$G64&gt;=AK$5),IF(AK$5&gt;$N64,5,$K64)*10+IF(AND($F64&gt;=AK$5,$F64&lt;=AK$6),IF(AND($G64&gt;=AK$5,$G64&lt;=AK$6),5,IF($L64=1,2,1)),IF(AND($G64&gt;=AK$5,$G64&lt;=AK$6),IF($M64&gt;0,4,3),0)),IF(AND($D64&lt;=AK$6,$E64&gt;=AK$5),60,0)))</f>
        <v/>
      </c>
      <c r="AL64" s="80" t="str">
        <f>IF(OR($A64="",NOT(ISNUMBER($G64))),"",IF(AND($F64&lt;=AL$6,$G64&gt;=AL$5),IF(AL$5&gt;$N64,5,$K64)*10+IF(AND($F64&gt;=AL$5,$F64&lt;=AL$6),IF(AND($G64&gt;=AL$5,$G64&lt;=AL$6),5,IF($L64=1,2,1)),IF(AND($G64&gt;=AL$5,$G64&lt;=AL$6),IF($M64&gt;0,4,3),0)),IF(AND($D64&lt;=AL$6,$E64&gt;=AL$5),60,0)))</f>
        <v/>
      </c>
      <c r="AM64" s="80" t="str">
        <f>IF(OR($A64="",NOT(ISNUMBER($G64))),"",IF(AND($F64&lt;=AM$6,$G64&gt;=AM$5),IF(AM$5&gt;$N64,5,$K64)*10+IF(AND($F64&gt;=AM$5,$F64&lt;=AM$6),IF(AND($G64&gt;=AM$5,$G64&lt;=AM$6),5,IF($L64=1,2,1)),IF(AND($G64&gt;=AM$5,$G64&lt;=AM$6),IF($M64&gt;0,4,3),0)),IF(AND($D64&lt;=AM$6,$E64&gt;=AM$5),60,0)))</f>
        <v/>
      </c>
      <c r="AN64" s="80" t="str">
        <f>IF(OR($A64="",NOT(ISNUMBER($G64))),"",IF(AND($F64&lt;=AN$6,$G64&gt;=AN$5),IF(AN$5&gt;$N64,5,$K64)*10+IF(AND($F64&gt;=AN$5,$F64&lt;=AN$6),IF(AND($G64&gt;=AN$5,$G64&lt;=AN$6),5,IF($L64=1,2,1)),IF(AND($G64&gt;=AN$5,$G64&lt;=AN$6),IF($M64&gt;0,4,3),0)),IF(AND($D64&lt;=AN$6,$E64&gt;=AN$5),60,0)))</f>
        <v/>
      </c>
      <c r="AO64" s="80" t="str">
        <f>IF(OR($A64="",NOT(ISNUMBER($G64))),"",IF(AND($F64&lt;=AO$6,$G64&gt;=AO$5),IF(AO$5&gt;$N64,5,$K64)*10+IF(AND($F64&gt;=AO$5,$F64&lt;=AO$6),IF(AND($G64&gt;=AO$5,$G64&lt;=AO$6),5,IF($L64=1,2,1)),IF(AND($G64&gt;=AO$5,$G64&lt;=AO$6),IF($M64&gt;0,4,3),0)),IF(AND($D64&lt;=AO$6,$E64&gt;=AO$5),60,0)))</f>
        <v/>
      </c>
      <c r="AP64" s="80" t="str">
        <f>IF(OR($A64="",NOT(ISNUMBER($G64))),"",IF(AND($F64&lt;=AP$6,$G64&gt;=AP$5),IF(AP$5&gt;$N64,5,$K64)*10+IF(AND($F64&gt;=AP$5,$F64&lt;=AP$6),IF(AND($G64&gt;=AP$5,$G64&lt;=AP$6),5,IF($L64=1,2,1)),IF(AND($G64&gt;=AP$5,$G64&lt;=AP$6),IF($M64&gt;0,4,3),0)),IF(AND($D64&lt;=AP$6,$E64&gt;=AP$5),60,0)))</f>
        <v/>
      </c>
      <c r="AQ64" s="80" t="str">
        <f>IF(OR($A64="",NOT(ISNUMBER($G64))),"",IF(AND($F64&lt;=AQ$6,$G64&gt;=AQ$5),IF(AQ$5&gt;$N64,5,$K64)*10+IF(AND($F64&gt;=AQ$5,$F64&lt;=AQ$6),IF(AND($G64&gt;=AQ$5,$G64&lt;=AQ$6),5,IF($L64=1,2,1)),IF(AND($G64&gt;=AQ$5,$G64&lt;=AQ$6),IF($M64&gt;0,4,3),0)),IF(AND($D64&lt;=AQ$6,$E64&gt;=AQ$5),60,0)))</f>
        <v/>
      </c>
      <c r="AR64" s="80" t="str">
        <f>IF(OR($A64="",NOT(ISNUMBER($G64))),"",IF(AND($F64&lt;=AR$6,$G64&gt;=AR$5),IF(AR$5&gt;$N64,5,$K64)*10+IF(AND($F64&gt;=AR$5,$F64&lt;=AR$6),IF(AND($G64&gt;=AR$5,$G64&lt;=AR$6),5,IF($L64=1,2,1)),IF(AND($G64&gt;=AR$5,$G64&lt;=AR$6),IF($M64&gt;0,4,3),0)),IF(AND($D64&lt;=AR$6,$E64&gt;=AR$5),60,0)))</f>
        <v/>
      </c>
      <c r="AS64" s="80" t="str">
        <f>IF(OR($A64="",NOT(ISNUMBER($G64))),"",IF(AND($F64&lt;=AS$6,$G64&gt;=AS$5),IF(AS$5&gt;$N64,5,$K64)*10+IF(AND($F64&gt;=AS$5,$F64&lt;=AS$6),IF(AND($G64&gt;=AS$5,$G64&lt;=AS$6),5,IF($L64=1,2,1)),IF(AND($G64&gt;=AS$5,$G64&lt;=AS$6),IF($M64&gt;0,4,3),0)),IF(AND($D64&lt;=AS$6,$E64&gt;=AS$5),60,0)))</f>
        <v/>
      </c>
      <c r="AT64" s="80" t="str">
        <f>IF(OR($A64="",NOT(ISNUMBER($G64))),"",IF(AND($F64&lt;=AT$6,$G64&gt;=AT$5),IF(AT$5&gt;$N64,5,$K64)*10+IF(AND($F64&gt;=AT$5,$F64&lt;=AT$6),IF(AND($G64&gt;=AT$5,$G64&lt;=AT$6),5,IF($L64=1,2,1)),IF(AND($G64&gt;=AT$5,$G64&lt;=AT$6),IF($M64&gt;0,4,3),0)),IF(AND($D64&lt;=AT$6,$E64&gt;=AT$5),60,0)))</f>
        <v/>
      </c>
      <c r="AU64" s="80" t="str">
        <f>IF(OR($A64="",NOT(ISNUMBER($G64))),"",IF(AND($F64&lt;=AU$6,$G64&gt;=AU$5),IF(AU$5&gt;$N64,5,$K64)*10+IF(AND($F64&gt;=AU$5,$F64&lt;=AU$6),IF(AND($G64&gt;=AU$5,$G64&lt;=AU$6),5,IF($L64=1,2,1)),IF(AND($G64&gt;=AU$5,$G64&lt;=AU$6),IF($M64&gt;0,4,3),0)),IF(AND($D64&lt;=AU$6,$E64&gt;=AU$5),60,0)))</f>
        <v/>
      </c>
      <c r="AV64" s="80" t="str">
        <f>IF(OR($A64="",NOT(ISNUMBER($G64))),"",IF(AND($F64&lt;=AV$6,$G64&gt;=AV$5),IF(AV$5&gt;$N64,5,$K64)*10+IF(AND($F64&gt;=AV$5,$F64&lt;=AV$6),IF(AND($G64&gt;=AV$5,$G64&lt;=AV$6),5,IF($L64=1,2,1)),IF(AND($G64&gt;=AV$5,$G64&lt;=AV$6),IF($M64&gt;0,4,3),0)),IF(AND($D64&lt;=AV$6,$E64&gt;=AV$5),60,0)))</f>
        <v/>
      </c>
      <c r="AW64" s="80" t="str">
        <f>IF(OR($A64="",NOT(ISNUMBER($G64))),"",IF(AND($F64&lt;=AW$6,$G64&gt;=AW$5),IF(AW$5&gt;$N64,5,$K64)*10+IF(AND($F64&gt;=AW$5,$F64&lt;=AW$6),IF(AND($G64&gt;=AW$5,$G64&lt;=AW$6),5,IF($L64=1,2,1)),IF(AND($G64&gt;=AW$5,$G64&lt;=AW$6),IF($M64&gt;0,4,3),0)),IF(AND($D64&lt;=AW$6,$E64&gt;=AW$5),60,0)))</f>
        <v/>
      </c>
      <c r="AX64" s="80" t="str">
        <f>IF(OR($A64="",NOT(ISNUMBER($G64))),"",IF(AND($F64&lt;=AX$6,$G64&gt;=AX$5),IF(AX$5&gt;$N64,5,$K64)*10+IF(AND($F64&gt;=AX$5,$F64&lt;=AX$6),IF(AND($G64&gt;=AX$5,$G64&lt;=AX$6),5,IF($L64=1,2,1)),IF(AND($G64&gt;=AX$5,$G64&lt;=AX$6),IF($M64&gt;0,4,3),0)),IF(AND($D64&lt;=AX$6,$E64&gt;=AX$5),60,0)))</f>
        <v/>
      </c>
      <c r="AY64" s="80" t="str">
        <f>IF(OR($A64="",NOT(ISNUMBER($G64))),"",IF(AND($F64&lt;=AY$6,$G64&gt;=AY$5),IF(AY$5&gt;$N64,5,$K64)*10+IF(AND($F64&gt;=AY$5,$F64&lt;=AY$6),IF(AND($G64&gt;=AY$5,$G64&lt;=AY$6),5,IF($L64=1,2,1)),IF(AND($G64&gt;=AY$5,$G64&lt;=AY$6),IF($M64&gt;0,4,3),0)),IF(AND($D64&lt;=AY$6,$E64&gt;=AY$5),60,0)))</f>
        <v/>
      </c>
      <c r="AZ64" s="80" t="str">
        <f>IF(OR($A64="",NOT(ISNUMBER($G64))),"",IF(AND($F64&lt;=AZ$6,$G64&gt;=AZ$5),IF(AZ$5&gt;$N64,5,$K64)*10+IF(AND($F64&gt;=AZ$5,$F64&lt;=AZ$6),IF(AND($G64&gt;=AZ$5,$G64&lt;=AZ$6),5,IF($L64=1,2,1)),IF(AND($G64&gt;=AZ$5,$G64&lt;=AZ$6),IF($M64&gt;0,4,3),0)),IF(AND($D64&lt;=AZ$6,$E64&gt;=AZ$5),60,0)))</f>
        <v/>
      </c>
      <c r="BA64" s="80" t="str">
        <f>IF(OR($A64="",NOT(ISNUMBER($G64))),"",IF(AND($F64&lt;=BA$6,$G64&gt;=BA$5),IF(BA$5&gt;$N64,5,$K64)*10+IF(AND($F64&gt;=BA$5,$F64&lt;=BA$6),IF(AND($G64&gt;=BA$5,$G64&lt;=BA$6),5,IF($L64=1,2,1)),IF(AND($G64&gt;=BA$5,$G64&lt;=BA$6),IF($M64&gt;0,4,3),0)),IF(AND($D64&lt;=BA$6,$E64&gt;=BA$5),60,0)))</f>
        <v/>
      </c>
      <c r="BB64" s="80" t="str">
        <f>IF(OR($A64="",NOT(ISNUMBER($G64))),"",IF(AND($F64&lt;=BB$6,$G64&gt;=BB$5),IF(BB$5&gt;$N64,5,$K64)*10+IF(AND($F64&gt;=BB$5,$F64&lt;=BB$6),IF(AND($G64&gt;=BB$5,$G64&lt;=BB$6),5,IF($L64=1,2,1)),IF(AND($G64&gt;=BB$5,$G64&lt;=BB$6),IF($M64&gt;0,4,3),0)),IF(AND($D64&lt;=BB$6,$E64&gt;=BB$5),60,0)))</f>
        <v/>
      </c>
      <c r="BC64" s="80" t="str">
        <f>IF(OR($A64="",NOT(ISNUMBER($G64))),"",IF(AND($F64&lt;=BC$6,$G64&gt;=BC$5),IF(BC$5&gt;$N64,5,$K64)*10+IF(AND($F64&gt;=BC$5,$F64&lt;=BC$6),IF(AND($G64&gt;=BC$5,$G64&lt;=BC$6),5,IF($L64=1,2,1)),IF(AND($G64&gt;=BC$5,$G64&lt;=BC$6),IF($M64&gt;0,4,3),0)),IF(AND($D64&lt;=BC$6,$E64&gt;=BC$5),60,0)))</f>
        <v/>
      </c>
      <c r="BD64" s="80" t="str">
        <f>IF(OR($A64="",NOT(ISNUMBER($G64))),"",IF(AND($F64&lt;=BD$6,$G64&gt;=BD$5),IF(BD$5&gt;$N64,5,$K64)*10+IF(AND($F64&gt;=BD$5,$F64&lt;=BD$6),IF(AND($G64&gt;=BD$5,$G64&lt;=BD$6),5,IF($L64=1,2,1)),IF(AND($G64&gt;=BD$5,$G64&lt;=BD$6),IF($M64&gt;0,4,3),0)),IF(AND($D64&lt;=BD$6,$E64&gt;=BD$5),60,0)))</f>
        <v/>
      </c>
      <c r="BE64" s="80" t="str">
        <f>IF(OR($A64="",NOT(ISNUMBER($G64))),"",IF(AND($F64&lt;=BE$6,$G64&gt;=BE$5),IF(BE$5&gt;$N64,5,$K64)*10+IF(AND($F64&gt;=BE$5,$F64&lt;=BE$6),IF(AND($G64&gt;=BE$5,$G64&lt;=BE$6),5,IF($L64=1,2,1)),IF(AND($G64&gt;=BE$5,$G64&lt;=BE$6),IF($M64&gt;0,4,3),0)),IF(AND($D64&lt;=BE$6,$E64&gt;=BE$5),60,0)))</f>
        <v/>
      </c>
      <c r="BF64" s="80" t="str">
        <f>IF(OR($A64="",NOT(ISNUMBER($G64))),"",IF(AND($F64&lt;=BF$6,$G64&gt;=BF$5),IF(BF$5&gt;$N64,5,$K64)*10+IF(AND($F64&gt;=BF$5,$F64&lt;=BF$6),IF(AND($G64&gt;=BF$5,$G64&lt;=BF$6),5,IF($L64=1,2,1)),IF(AND($G64&gt;=BF$5,$G64&lt;=BF$6),IF($M64&gt;0,4,3),0)),IF(AND($D64&lt;=BF$6,$E64&gt;=BF$5),60,0)))</f>
        <v/>
      </c>
      <c r="BG64" s="80" t="str">
        <f>IF(OR($A64="",NOT(ISNUMBER($G64))),"",IF(AND($F64&lt;=BG$6,$G64&gt;=BG$5),IF(BG$5&gt;$N64,5,$K64)*10+IF(AND($F64&gt;=BG$5,$F64&lt;=BG$6),IF(AND($G64&gt;=BG$5,$G64&lt;=BG$6),5,IF($L64=1,2,1)),IF(AND($G64&gt;=BG$5,$G64&lt;=BG$6),IF($M64&gt;0,4,3),0)),IF(AND($D64&lt;=BG$6,$E64&gt;=BG$5),60,0)))</f>
        <v/>
      </c>
      <c r="BH64" s="80" t="str">
        <f>IF(OR($A64="",NOT(ISNUMBER($G64))),"",IF(AND($F64&lt;=BH$6,$G64&gt;=BH$5),IF(BH$5&gt;$N64,5,$K64)*10+IF(AND($F64&gt;=BH$5,$F64&lt;=BH$6),IF(AND($G64&gt;=BH$5,$G64&lt;=BH$6),5,IF($L64=1,2,1)),IF(AND($G64&gt;=BH$5,$G64&lt;=BH$6),IF($M64&gt;0,4,3),0)),IF(AND($D64&lt;=BH$6,$E64&gt;=BH$5),60,0)))</f>
        <v/>
      </c>
      <c r="BI64" s="80" t="str">
        <f>IF(OR($A64="",NOT(ISNUMBER($G64))),"",IF(AND($F64&lt;=BI$6,$G64&gt;=BI$5),IF(BI$5&gt;$N64,5,$K64)*10+IF(AND($F64&gt;=BI$5,$F64&lt;=BI$6),IF(AND($G64&gt;=BI$5,$G64&lt;=BI$6),5,IF($L64=1,2,1)),IF(AND($G64&gt;=BI$5,$G64&lt;=BI$6),IF($M64&gt;0,4,3),0)),IF(AND($D64&lt;=BI$6,$E64&gt;=BI$5),60,0)))</f>
        <v/>
      </c>
      <c r="BJ64" s="80" t="str">
        <f>IF(OR($A64="",NOT(ISNUMBER($G64))),"",IF(AND($F64&lt;=BJ$6,$G64&gt;=BJ$5),IF(BJ$5&gt;$N64,5,$K64)*10+IF(AND($F64&gt;=BJ$5,$F64&lt;=BJ$6),IF(AND($G64&gt;=BJ$5,$G64&lt;=BJ$6),5,IF($L64=1,2,1)),IF(AND($G64&gt;=BJ$5,$G64&lt;=BJ$6),IF($M64&gt;0,4,3),0)),IF(AND($D64&lt;=BJ$6,$E64&gt;=BJ$5),60,0)))</f>
        <v/>
      </c>
      <c r="BK64" s="80" t="str">
        <f>IF(OR($A64="",NOT(ISNUMBER($G64))),"",IF(AND($F64&lt;=BK$6,$G64&gt;=BK$5),IF(BK$5&gt;$N64,5,$K64)*10+IF(AND($F64&gt;=BK$5,$F64&lt;=BK$6),IF(AND($G64&gt;=BK$5,$G64&lt;=BK$6),5,IF($L64=1,2,1)),IF(AND($G64&gt;=BK$5,$G64&lt;=BK$6),IF($M64&gt;0,4,3),0)),IF(AND($D64&lt;=BK$6,$E64&gt;=BK$5),60,0)))</f>
        <v/>
      </c>
      <c r="BL64" s="80" t="str">
        <f>IF(OR($A64="",NOT(ISNUMBER($G64))),"",IF(AND($F64&lt;=BL$6,$G64&gt;=BL$5),IF(BL$5&gt;$N64,5,$K64)*10+IF(AND($F64&gt;=BL$5,$F64&lt;=BL$6),IF(AND($G64&gt;=BL$5,$G64&lt;=BL$6),5,IF($L64=1,2,1)),IF(AND($G64&gt;=BL$5,$G64&lt;=BL$6),IF($M64&gt;0,4,3),0)),IF(AND($D64&lt;=BL$6,$E64&gt;=BL$5),60,0)))</f>
        <v/>
      </c>
      <c r="BM64" s="80" t="str">
        <f>IF(OR($A64="",NOT(ISNUMBER($G64))),"",IF(AND($F64&lt;=BM$6,$G64&gt;=BM$5),IF(BM$5&gt;$N64,5,$K64)*10+IF(AND($F64&gt;=BM$5,$F64&lt;=BM$6),IF(AND($G64&gt;=BM$5,$G64&lt;=BM$6),5,IF($L64=1,2,1)),IF(AND($G64&gt;=BM$5,$G64&lt;=BM$6),IF($M64&gt;0,4,3),0)),IF(AND($D64&lt;=BM$6,$E64&gt;=BM$5),60,0)))</f>
        <v/>
      </c>
      <c r="BN64" s="80" t="str">
        <f>IF(OR($A64="",NOT(ISNUMBER($G64))),"",IF(AND($F64&lt;=BN$6,$G64&gt;=BN$5),IF(BN$5&gt;$N64,5,$K64)*10+IF(AND($F64&gt;=BN$5,$F64&lt;=BN$6),IF(AND($G64&gt;=BN$5,$G64&lt;=BN$6),5,IF($L64=1,2,1)),IF(AND($G64&gt;=BN$5,$G64&lt;=BN$6),IF($M64&gt;0,4,3),0)),IF(AND($D64&lt;=BN$6,$E64&gt;=BN$5),60,0)))</f>
        <v/>
      </c>
      <c r="BO64" s="80" t="str">
        <f>IF(OR($A64="",NOT(ISNUMBER($G64))),"",IF(AND($F64&lt;=BO$6,$G64&gt;=BO$5),IF(BO$5&gt;$N64,5,$K64)*10+IF(AND($F64&gt;=BO$5,$F64&lt;=BO$6),IF(AND($G64&gt;=BO$5,$G64&lt;=BO$6),5,IF($L64=1,2,1)),IF(AND($G64&gt;=BO$5,$G64&lt;=BO$6),IF($M64&gt;0,4,3),0)),IF(AND($D64&lt;=BO$6,$E64&gt;=BO$5),60,0)))</f>
        <v/>
      </c>
      <c r="BP64" s="80" t="str">
        <f>IF(OR($A64="",NOT(ISNUMBER($G64))),"",IF(AND($F64&lt;=BP$6,$G64&gt;=BP$5),IF(BP$5&gt;$N64,5,$K64)*10+IF(AND($F64&gt;=BP$5,$F64&lt;=BP$6),IF(AND($G64&gt;=BP$5,$G64&lt;=BP$6),5,IF($L64=1,2,1)),IF(AND($G64&gt;=BP$5,$G64&lt;=BP$6),IF($M64&gt;0,4,3),0)),IF(AND($D64&lt;=BP$6,$E64&gt;=BP$5),60,0)))</f>
        <v/>
      </c>
      <c r="BQ64" s="80" t="str">
        <f>IF(OR($A64="",NOT(ISNUMBER($G64))),"",IF(AND($F64&lt;=BQ$6,$G64&gt;=BQ$5),IF(BQ$5&gt;$N64,5,$K64)*10+IF(AND($F64&gt;=BQ$5,$F64&lt;=BQ$6),IF(AND($G64&gt;=BQ$5,$G64&lt;=BQ$6),5,IF($L64=1,2,1)),IF(AND($G64&gt;=BQ$5,$G64&lt;=BQ$6),IF($M64&gt;0,4,3),0)),IF(AND($D64&lt;=BQ$6,$E64&gt;=BQ$5),60,0)))</f>
        <v/>
      </c>
      <c r="BR64" s="80" t="str">
        <f>IF(OR($A64="",NOT(ISNUMBER($G64))),"",IF(AND($F64&lt;=BR$6,$G64&gt;=BR$5),IF(BR$5&gt;$N64,5,$K64)*10+IF(AND($F64&gt;=BR$5,$F64&lt;=BR$6),IF(AND($G64&gt;=BR$5,$G64&lt;=BR$6),5,IF($L64=1,2,1)),IF(AND($G64&gt;=BR$5,$G64&lt;=BR$6),IF($M64&gt;0,4,3),0)),IF(AND($D64&lt;=BR$6,$E64&gt;=BR$5),60,0)))</f>
        <v/>
      </c>
      <c r="BS64" s="80" t="str">
        <f>IF(OR($A64="",NOT(ISNUMBER($G64))),"",IF(AND($F64&lt;=BS$6,$G64&gt;=BS$5),IF(BS$5&gt;$N64,5,$K64)*10+IF(AND($F64&gt;=BS$5,$F64&lt;=BS$6),IF(AND($G64&gt;=BS$5,$G64&lt;=BS$6),5,IF($L64=1,2,1)),IF(AND($G64&gt;=BS$5,$G64&lt;=BS$6),IF($M64&gt;0,4,3),0)),IF(AND($D64&lt;=BS$6,$E64&gt;=BS$5),60,0)))</f>
        <v/>
      </c>
      <c r="BT64" s="80" t="str">
        <f>IF(OR($A64="",NOT(ISNUMBER($G64))),"",IF(AND($F64&lt;=BT$6,$G64&gt;=BT$5),IF(BT$5&gt;$N64,5,$K64)*10+IF(AND($F64&gt;=BT$5,$F64&lt;=BT$6),IF(AND($G64&gt;=BT$5,$G64&lt;=BT$6),5,IF($L64=1,2,1)),IF(AND($G64&gt;=BT$5,$G64&lt;=BT$6),IF($M64&gt;0,4,3),0)),IF(AND($D64&lt;=BT$6,$E64&gt;=BT$5),60,0)))</f>
        <v/>
      </c>
      <c r="BU64" s="80" t="str">
        <f>IF(OR($A64="",NOT(ISNUMBER($G64))),"",IF(AND($F64&lt;=BU$6,$G64&gt;=BU$5),IF(BU$5&gt;$N64,5,$K64)*10+IF(AND($F64&gt;=BU$5,$F64&lt;=BU$6),IF(AND($G64&gt;=BU$5,$G64&lt;=BU$6),5,IF($L64=1,2,1)),IF(AND($G64&gt;=BU$5,$G64&lt;=BU$6),IF($M64&gt;0,4,3),0)),IF(AND($D64&lt;=BU$6,$E64&gt;=BU$5),60,0)))</f>
        <v/>
      </c>
      <c r="BV64" s="80" t="str">
        <f>IF(OR($A64="",NOT(ISNUMBER($G64))),"",IF(AND($F64&lt;=BV$6,$G64&gt;=BV$5),IF(BV$5&gt;$N64,5,$K64)*10+IF(AND($F64&gt;=BV$5,$F64&lt;=BV$6),IF(AND($G64&gt;=BV$5,$G64&lt;=BV$6),5,IF($L64=1,2,1)),IF(AND($G64&gt;=BV$5,$G64&lt;=BV$6),IF($M64&gt;0,4,3),0)),IF(AND($D64&lt;=BV$6,$E64&gt;=BV$5),60,0)))</f>
        <v/>
      </c>
      <c r="BW64" s="80" t="str">
        <f>IF(OR($A64="",NOT(ISNUMBER($G64))),"",IF(AND($F64&lt;=BW$6,$G64&gt;=BW$5),IF(BW$5&gt;$N64,5,$K64)*10+IF(AND($F64&gt;=BW$5,$F64&lt;=BW$6),IF(AND($G64&gt;=BW$5,$G64&lt;=BW$6),5,IF($L64=1,2,1)),IF(AND($G64&gt;=BW$5,$G64&lt;=BW$6),IF($M64&gt;0,4,3),0)),IF(AND($D64&lt;=BW$6,$E64&gt;=BW$5),60,0)))</f>
        <v/>
      </c>
      <c r="BX64" s="80" t="str">
        <f>IF(OR($A64="",NOT(ISNUMBER($G64))),"",IF(AND($F64&lt;=BX$6,$G64&gt;=BX$5),IF(BX$5&gt;$N64,5,$K64)*10+IF(AND($F64&gt;=BX$5,$F64&lt;=BX$6),IF(AND($G64&gt;=BX$5,$G64&lt;=BX$6),5,IF($L64=1,2,1)),IF(AND($G64&gt;=BX$5,$G64&lt;=BX$6),IF($M64&gt;0,4,3),0)),IF(AND($D64&lt;=BX$6,$E64&gt;=BX$5),60,0)))</f>
        <v/>
      </c>
      <c r="BY64" s="80" t="str">
        <f>IF(OR($A64="",NOT(ISNUMBER($G64))),"",IF(AND($F64&lt;=BY$6,$G64&gt;=BY$5),IF(BY$5&gt;$N64,5,$K64)*10+IF(AND($F64&gt;=BY$5,$F64&lt;=BY$6),IF(AND($G64&gt;=BY$5,$G64&lt;=BY$6),5,IF($L64=1,2,1)),IF(AND($G64&gt;=BY$5,$G64&lt;=BY$6),IF($M64&gt;0,4,3),0)),IF(AND($D64&lt;=BY$6,$E64&gt;=BY$5),60,0)))</f>
        <v/>
      </c>
      <c r="BZ64" s="80" t="str">
        <f>IF(OR($A64="",NOT(ISNUMBER($G64))),"",IF(AND($F64&lt;=BZ$6,$G64&gt;=BZ$5),IF(BZ$5&gt;$N64,5,$K64)*10+IF(AND($F64&gt;=BZ$5,$F64&lt;=BZ$6),IF(AND($G64&gt;=BZ$5,$G64&lt;=BZ$6),5,IF($L64=1,2,1)),IF(AND($G64&gt;=BZ$5,$G64&lt;=BZ$6),IF($M64&gt;0,4,3),0)),IF(AND($D64&lt;=BZ$6,$E64&gt;=BZ$5),60,0)))</f>
        <v/>
      </c>
      <c r="CA64" s="80" t="str">
        <f>IF(OR($A64="",NOT(ISNUMBER($G64))),"",IF(AND($F64&lt;=CA$6,$G64&gt;=CA$5),IF(CA$5&gt;$N64,5,$K64)*10+IF(AND($F64&gt;=CA$5,$F64&lt;=CA$6),IF(AND($G64&gt;=CA$5,$G64&lt;=CA$6),5,IF($L64=1,2,1)),IF(AND($G64&gt;=CA$5,$G64&lt;=CA$6),IF($M64&gt;0,4,3),0)),IF(AND($D64&lt;=CA$6,$E64&gt;=CA$5),60,0)))</f>
        <v/>
      </c>
      <c r="CB64" s="80" t="str">
        <f>IF(OR($A64="",NOT(ISNUMBER($G64))),"",IF(AND($F64&lt;=CB$6,$G64&gt;=CB$5),IF(CB$5&gt;$N64,5,$K64)*10+IF(AND($F64&gt;=CB$5,$F64&lt;=CB$6),IF(AND($G64&gt;=CB$5,$G64&lt;=CB$6),5,IF($L64=1,2,1)),IF(AND($G64&gt;=CB$5,$G64&lt;=CB$6),IF($M64&gt;0,4,3),0)),IF(AND($D64&lt;=CB$6,$E64&gt;=CB$5),60,0)))</f>
        <v/>
      </c>
      <c r="CC64" s="80" t="str">
        <f>IF(OR($A64="",NOT(ISNUMBER($G64))),"",IF(AND($F64&lt;=CC$6,$G64&gt;=CC$5),IF(CC$5&gt;$N64,5,$K64)*10+IF(AND($F64&gt;=CC$5,$F64&lt;=CC$6),IF(AND($G64&gt;=CC$5,$G64&lt;=CC$6),5,IF($L64=1,2,1)),IF(AND($G64&gt;=CC$5,$G64&lt;=CC$6),IF($M64&gt;0,4,3),0)),IF(AND($D64&lt;=CC$6,$E64&gt;=CC$5),60,0)))</f>
        <v/>
      </c>
      <c r="CD64" s="80" t="str">
        <f>IF(OR($A64="",NOT(ISNUMBER($G64))),"",IF(AND($F64&lt;=CD$6,$G64&gt;=CD$5),IF(CD$5&gt;$N64,5,$K64)*10+IF(AND($F64&gt;=CD$5,$F64&lt;=CD$6),IF(AND($G64&gt;=CD$5,$G64&lt;=CD$6),5,IF($L64=1,2,1)),IF(AND($G64&gt;=CD$5,$G64&lt;=CD$6),IF($M64&gt;0,4,3),0)),IF(AND($D64&lt;=CD$6,$E64&gt;=CD$5),60,0)))</f>
        <v/>
      </c>
      <c r="CE64" s="80" t="str">
        <f>IF(OR($A64="",NOT(ISNUMBER($G64))),"",IF(AND($F64&lt;=CE$6,$G64&gt;=CE$5),IF(CE$5&gt;$N64,5,$K64)*10+IF(AND($F64&gt;=CE$5,$F64&lt;=CE$6),IF(AND($G64&gt;=CE$5,$G64&lt;=CE$6),5,IF($L64=1,2,1)),IF(AND($G64&gt;=CE$5,$G64&lt;=CE$6),IF($M64&gt;0,4,3),0)),IF(AND($D64&lt;=CE$6,$E64&gt;=CE$5),60,0)))</f>
        <v/>
      </c>
      <c r="CF64" s="80" t="str">
        <f>IF(OR($A64="",NOT(ISNUMBER($G64))),"",IF(AND($F64&lt;=CF$6,$G64&gt;=CF$5),IF(CF$5&gt;$N64,5,$K64)*10+IF(AND($F64&gt;=CF$5,$F64&lt;=CF$6),IF(AND($G64&gt;=CF$5,$G64&lt;=CF$6),5,IF($L64=1,2,1)),IF(AND($G64&gt;=CF$5,$G64&lt;=CF$6),IF($M64&gt;0,4,3),0)),IF(AND($D64&lt;=CF$6,$E64&gt;=CF$5),60,0)))</f>
        <v/>
      </c>
      <c r="CG64" s="80" t="str">
        <f>IF(OR($A64="",NOT(ISNUMBER($G64))),"",IF(AND($F64&lt;=CG$6,$G64&gt;=CG$5),IF(CG$5&gt;$N64,5,$K64)*10+IF(AND($F64&gt;=CG$5,$F64&lt;=CG$6),IF(AND($G64&gt;=CG$5,$G64&lt;=CG$6),5,IF($L64=1,2,1)),IF(AND($G64&gt;=CG$5,$G64&lt;=CG$6),IF($M64&gt;0,4,3),0)),IF(AND($D64&lt;=CG$6,$E64&gt;=CG$5),60,0)))</f>
        <v/>
      </c>
      <c r="CH64" s="80" t="str">
        <f>IF(OR($A64="",NOT(ISNUMBER($G64))),"",IF(AND($F64&lt;=CH$6,$G64&gt;=CH$5),IF(CH$5&gt;$N64,5,$K64)*10+IF(AND($F64&gt;=CH$5,$F64&lt;=CH$6),IF(AND($G64&gt;=CH$5,$G64&lt;=CH$6),5,IF($L64=1,2,1)),IF(AND($G64&gt;=CH$5,$G64&lt;=CH$6),IF($M64&gt;0,4,3),0)),IF(AND($D64&lt;=CH$6,$E64&gt;=CH$5),60,0)))</f>
        <v/>
      </c>
      <c r="CI64" s="80" t="str">
        <f>IF(OR($A64="",NOT(ISNUMBER($G64))),"",IF(AND($F64&lt;=CI$6,$G64&gt;=CI$5),IF(CI$5&gt;$N64,5,$K64)*10+IF(AND($F64&gt;=CI$5,$F64&lt;=CI$6),IF(AND($G64&gt;=CI$5,$G64&lt;=CI$6),5,IF($L64=1,2,1)),IF(AND($G64&gt;=CI$5,$G64&lt;=CI$6),IF($M64&gt;0,4,3),0)),IF(AND($D64&lt;=CI$6,$E64&gt;=CI$5),60,0)))</f>
        <v/>
      </c>
      <c r="CJ64" s="80" t="str">
        <f>IF(OR($A64="",NOT(ISNUMBER($G64))),"",IF(AND($F64&lt;=CJ$6,$G64&gt;=CJ$5),IF(CJ$5&gt;$N64,5,$K64)*10+IF(AND($F64&gt;=CJ$5,$F64&lt;=CJ$6),IF(AND($G64&gt;=CJ$5,$G64&lt;=CJ$6),5,IF($L64=1,2,1)),IF(AND($G64&gt;=CJ$5,$G64&lt;=CJ$6),IF($M64&gt;0,4,3),0)),IF(AND($D64&lt;=CJ$6,$E64&gt;=CJ$5),60,0)))</f>
        <v/>
      </c>
      <c r="CK64" s="80" t="str">
        <f>IF(OR($A64="",NOT(ISNUMBER($G64))),"",IF(AND($F64&lt;=CK$6,$G64&gt;=CK$5),IF(CK$5&gt;$N64,5,$K64)*10+IF(AND($F64&gt;=CK$5,$F64&lt;=CK$6),IF(AND($G64&gt;=CK$5,$G64&lt;=CK$6),5,IF($L64=1,2,1)),IF(AND($G64&gt;=CK$5,$G64&lt;=CK$6),IF($M64&gt;0,4,3),0)),IF(AND($D64&lt;=CK$6,$E64&gt;=CK$5),60,0)))</f>
        <v/>
      </c>
      <c r="CL64" s="80" t="str">
        <f>IF(OR($A64="",NOT(ISNUMBER($G64))),"",IF(AND($F64&lt;=CL$6,$G64&gt;=CL$5),IF(CL$5&gt;$N64,5,$K64)*10+IF(AND($F64&gt;=CL$5,$F64&lt;=CL$6),IF(AND($G64&gt;=CL$5,$G64&lt;=CL$6),5,IF($L64=1,2,1)),IF(AND($G64&gt;=CL$5,$G64&lt;=CL$6),IF($M64&gt;0,4,3),0)),IF(AND($D64&lt;=CL$6,$E64&gt;=CL$5),60,0)))</f>
        <v/>
      </c>
      <c r="CM64" s="80" t="str">
        <f>IF(OR($A64="",NOT(ISNUMBER($G64))),"",IF(AND($F64&lt;=CM$6,$G64&gt;=CM$5),IF(CM$5&gt;$N64,5,$K64)*10+IF(AND($F64&gt;=CM$5,$F64&lt;=CM$6),IF(AND($G64&gt;=CM$5,$G64&lt;=CM$6),5,IF($L64=1,2,1)),IF(AND($G64&gt;=CM$5,$G64&lt;=CM$6),IF($M64&gt;0,4,3),0)),IF(AND($D64&lt;=CM$6,$E64&gt;=CM$5),60,0)))</f>
        <v/>
      </c>
      <c r="CN64" s="80" t="str">
        <f>IF(OR($A64="",NOT(ISNUMBER($G64))),"",IF(AND($F64&lt;=CN$6,$G64&gt;=CN$5),IF(CN$5&gt;$N64,5,$K64)*10+IF(AND($F64&gt;=CN$5,$F64&lt;=CN$6),IF(AND($G64&gt;=CN$5,$G64&lt;=CN$6),5,IF($L64=1,2,1)),IF(AND($G64&gt;=CN$5,$G64&lt;=CN$6),IF($M64&gt;0,4,3),0)),IF(AND($D64&lt;=CN$6,$E64&gt;=CN$5),60,0)))</f>
        <v/>
      </c>
      <c r="CO64" s="80" t="str">
        <f>IF(OR($A64="",NOT(ISNUMBER($G64))),"",IF(AND($F64&lt;=CO$6,$G64&gt;=CO$5),IF(CO$5&gt;$N64,5,$K64)*10+IF(AND($F64&gt;=CO$5,$F64&lt;=CO$6),IF(AND($G64&gt;=CO$5,$G64&lt;=CO$6),5,IF($L64=1,2,1)),IF(AND($G64&gt;=CO$5,$G64&lt;=CO$6),IF($M64&gt;0,4,3),0)),IF(AND($D64&lt;=CO$6,$E64&gt;=CO$5),60,0)))</f>
        <v/>
      </c>
      <c r="CP64" s="80" t="str">
        <f>IF(OR($A64="",NOT(ISNUMBER($G64))),"",IF(AND($F64&lt;=CP$6,$G64&gt;=CP$5),IF(CP$5&gt;$N64,5,$K64)*10+IF(AND($F64&gt;=CP$5,$F64&lt;=CP$6),IF(AND($G64&gt;=CP$5,$G64&lt;=CP$6),5,IF($L64=1,2,1)),IF(AND($G64&gt;=CP$5,$G64&lt;=CP$6),IF($M64&gt;0,4,3),0)),IF(AND($D64&lt;=CP$6,$E64&gt;=CP$5),60,0)))</f>
        <v/>
      </c>
      <c r="CQ64" s="80" t="str">
        <f>IF(OR($A64="",NOT(ISNUMBER($G64))),"",IF(AND($F64&lt;=CQ$6,$G64&gt;=CQ$5),IF(CQ$5&gt;$N64,5,$K64)*10+IF(AND($F64&gt;=CQ$5,$F64&lt;=CQ$6),IF(AND($G64&gt;=CQ$5,$G64&lt;=CQ$6),5,IF($L64=1,2,1)),IF(AND($G64&gt;=CQ$5,$G64&lt;=CQ$6),IF($M64&gt;0,4,3),0)),IF(AND($D64&lt;=CQ$6,$E64&gt;=CQ$5),60,0)))</f>
        <v/>
      </c>
      <c r="CR64" s="80" t="str">
        <f>IF(OR($A64="",NOT(ISNUMBER($G64))),"",IF(AND($F64&lt;=CR$6,$G64&gt;=CR$5),IF(CR$5&gt;$N64,5,$K64)*10+IF(AND($F64&gt;=CR$5,$F64&lt;=CR$6),IF(AND($G64&gt;=CR$5,$G64&lt;=CR$6),5,IF($L64=1,2,1)),IF(AND($G64&gt;=CR$5,$G64&lt;=CR$6),IF($M64&gt;0,4,3),0)),IF(AND($D64&lt;=CR$6,$E64&gt;=CR$5),60,0)))</f>
        <v/>
      </c>
      <c r="CS64" s="80" t="str">
        <f>IF(OR($A64="",NOT(ISNUMBER($G64))),"",IF(AND($F64&lt;=CS$6,$G64&gt;=CS$5),IF(CS$5&gt;$N64,5,$K64)*10+IF(AND($F64&gt;=CS$5,$F64&lt;=CS$6),IF(AND($G64&gt;=CS$5,$G64&lt;=CS$6),5,IF($L64=1,2,1)),IF(AND($G64&gt;=CS$5,$G64&lt;=CS$6),IF($M64&gt;0,4,3),0)),IF(AND($D64&lt;=CS$6,$E64&gt;=CS$5),60,0)))</f>
        <v/>
      </c>
      <c r="CT64" s="80" t="str">
        <f>IF(OR($A64="",NOT(ISNUMBER($G64))),"",IF(AND($F64&lt;=CT$6,$G64&gt;=CT$5),IF(CT$5&gt;$N64,5,$K64)*10+IF(AND($F64&gt;=CT$5,$F64&lt;=CT$6),IF(AND($G64&gt;=CT$5,$G64&lt;=CT$6),5,IF($L64=1,2,1)),IF(AND($G64&gt;=CT$5,$G64&lt;=CT$6),IF($M64&gt;0,4,3),0)),IF(AND($D64&lt;=CT$6,$E64&gt;=CT$5),60,0)))</f>
        <v/>
      </c>
      <c r="CU64" s="80" t="str">
        <f>IF(OR($A64="",NOT(ISNUMBER($G64))),"",IF(AND($F64&lt;=CU$6,$G64&gt;=CU$5),IF(CU$5&gt;$N64,5,$K64)*10+IF(AND($F64&gt;=CU$5,$F64&lt;=CU$6),IF(AND($G64&gt;=CU$5,$G64&lt;=CU$6),5,IF($L64=1,2,1)),IF(AND($G64&gt;=CU$5,$G64&lt;=CU$6),IF($M64&gt;0,4,3),0)),IF(AND($D64&lt;=CU$6,$E64&gt;=CU$5),60,0)))</f>
        <v/>
      </c>
      <c r="CV64" s="80" t="str">
        <f>IF(OR($A64="",NOT(ISNUMBER($G64))),"",IF(AND($F64&lt;=CV$6,$G64&gt;=CV$5),IF(CV$5&gt;$N64,5,$K64)*10+IF(AND($F64&gt;=CV$5,$F64&lt;=CV$6),IF(AND($G64&gt;=CV$5,$G64&lt;=CV$6),5,IF($L64=1,2,1)),IF(AND($G64&gt;=CV$5,$G64&lt;=CV$6),IF($M64&gt;0,4,3),0)),IF(AND($D64&lt;=CV$6,$E64&gt;=CV$5),60,0)))</f>
        <v/>
      </c>
      <c r="CW64" s="80" t="str">
        <f>IF(OR($A64="",NOT(ISNUMBER($G64))),"",IF(AND($F64&lt;=CW$6,$G64&gt;=CW$5),IF(CW$5&gt;$N64,5,$K64)*10+IF(AND($F64&gt;=CW$5,$F64&lt;=CW$6),IF(AND($G64&gt;=CW$5,$G64&lt;=CW$6),5,IF($L64=1,2,1)),IF(AND($G64&gt;=CW$5,$G64&lt;=CW$6),IF($M64&gt;0,4,3),0)),IF(AND($D64&lt;=CW$6,$E64&gt;=CW$5),60,0)))</f>
        <v/>
      </c>
      <c r="CX64" s="80" t="str">
        <f>IF(OR($A64="",NOT(ISNUMBER($G64))),"",IF(AND($F64&lt;=CX$6,$G64&gt;=CX$5),IF(CX$5&gt;$N64,5,$K64)*10+IF(AND($F64&gt;=CX$5,$F64&lt;=CX$6),IF(AND($G64&gt;=CX$5,$G64&lt;=CX$6),5,IF($L64=1,2,1)),IF(AND($G64&gt;=CX$5,$G64&lt;=CX$6),IF($M64&gt;0,4,3),0)),IF(AND($D64&lt;=CX$6,$E64&gt;=CX$5),60,0)))</f>
        <v/>
      </c>
      <c r="CY64" s="80" t="str">
        <f>IF(OR($A64="",NOT(ISNUMBER($G64))),"",IF(AND($F64&lt;=CY$6,$G64&gt;=CY$5),IF(CY$5&gt;$N64,5,$K64)*10+IF(AND($F64&gt;=CY$5,$F64&lt;=CY$6),IF(AND($G64&gt;=CY$5,$G64&lt;=CY$6),5,IF($L64=1,2,1)),IF(AND($G64&gt;=CY$5,$G64&lt;=CY$6),IF($M64&gt;0,4,3),0)),IF(AND($D64&lt;=CY$6,$E64&gt;=CY$5),60,0)))</f>
        <v/>
      </c>
      <c r="CZ64" s="80" t="str">
        <f>IF(OR($A64="",NOT(ISNUMBER($G64))),"",IF(AND($F64&lt;=CZ$6,$G64&gt;=CZ$5),IF(CZ$5&gt;$N64,5,$K64)*10+IF(AND($F64&gt;=CZ$5,$F64&lt;=CZ$6),IF(AND($G64&gt;=CZ$5,$G64&lt;=CZ$6),5,IF($L64=1,2,1)),IF(AND($G64&gt;=CZ$5,$G64&lt;=CZ$6),IF($M64&gt;0,4,3),0)),IF(AND($D64&lt;=CZ$6,$E64&gt;=CZ$5),60,0)))</f>
        <v/>
      </c>
      <c r="DA64" s="80" t="str">
        <f>IF(OR($A64="",NOT(ISNUMBER($G64))),"",IF(AND($F64&lt;=DA$6,$G64&gt;=DA$5),IF(DA$5&gt;$N64,5,$K64)*10+IF(AND($F64&gt;=DA$5,$F64&lt;=DA$6),IF(AND($G64&gt;=DA$5,$G64&lt;=DA$6),5,IF($L64=1,2,1)),IF(AND($G64&gt;=DA$5,$G64&lt;=DA$6),IF($M64&gt;0,4,3),0)),IF(AND($D64&lt;=DA$6,$E64&gt;=DA$5),60,0)))</f>
        <v/>
      </c>
      <c r="DB64" s="80" t="str">
        <f>IF(OR($A64="",NOT(ISNUMBER($G64))),"",IF(AND($F64&lt;=DB$6,$G64&gt;=DB$5),IF(DB$5&gt;$N64,5,$K64)*10+IF(AND($F64&gt;=DB$5,$F64&lt;=DB$6),IF(AND($G64&gt;=DB$5,$G64&lt;=DB$6),5,IF($L64=1,2,1)),IF(AND($G64&gt;=DB$5,$G64&lt;=DB$6),IF($M64&gt;0,4,3),0)),IF(AND($D64&lt;=DB$6,$E64&gt;=DB$5),60,0)))</f>
        <v/>
      </c>
      <c r="DC64" s="80" t="str">
        <f>IF(OR($A64="",NOT(ISNUMBER($G64))),"",IF(AND($F64&lt;=DC$6,$G64&gt;=DC$5),IF(DC$5&gt;$N64,5,$K64)*10+IF(AND($F64&gt;=DC$5,$F64&lt;=DC$6),IF(AND($G64&gt;=DC$5,$G64&lt;=DC$6),5,IF($L64=1,2,1)),IF(AND($G64&gt;=DC$5,$G64&lt;=DC$6),IF($M64&gt;0,4,3),0)),IF(AND($D64&lt;=DC$6,$E64&gt;=DC$5),60,0)))</f>
        <v/>
      </c>
      <c r="DD64" s="80" t="str">
        <f>IF(OR($A64="",NOT(ISNUMBER($G64))),"",IF(AND($F64&lt;=DD$6,$G64&gt;=DD$5),IF(DD$5&gt;$N64,5,$K64)*10+IF(AND($F64&gt;=DD$5,$F64&lt;=DD$6),IF(AND($G64&gt;=DD$5,$G64&lt;=DD$6),5,IF($L64=1,2,1)),IF(AND($G64&gt;=DD$5,$G64&lt;=DD$6),IF($M64&gt;0,4,3),0)),IF(AND($D64&lt;=DD$6,$E64&gt;=DD$5),60,0)))</f>
        <v/>
      </c>
      <c r="DE64" s="80" t="str">
        <f>IF(OR($A64="",NOT(ISNUMBER($G64))),"",IF(AND($F64&lt;=DE$6,$G64&gt;=DE$5),IF(DE$5&gt;$N64,5,$K64)*10+IF(AND($F64&gt;=DE$5,$F64&lt;=DE$6),IF(AND($G64&gt;=DE$5,$G64&lt;=DE$6),5,IF($L64=1,2,1)),IF(AND($G64&gt;=DE$5,$G64&lt;=DE$6),IF($M64&gt;0,4,3),0)),IF(AND($D64&lt;=DE$6,$E64&gt;=DE$5),60,0)))</f>
        <v/>
      </c>
      <c r="DF64" s="80" t="str">
        <f>IF(OR($A64="",NOT(ISNUMBER($G64))),"",IF(AND($F64&lt;=DF$6,$G64&gt;=DF$5),IF(DF$5&gt;$N64,5,$K64)*10+IF(AND($F64&gt;=DF$5,$F64&lt;=DF$6),IF(AND($G64&gt;=DF$5,$G64&lt;=DF$6),5,IF($L64=1,2,1)),IF(AND($G64&gt;=DF$5,$G64&lt;=DF$6),IF($M64&gt;0,4,3),0)),IF(AND($D64&lt;=DF$6,$E64&gt;=DF$5),60,0)))</f>
        <v/>
      </c>
      <c r="DG64" s="80" t="str">
        <f>IF(OR($A64="",NOT(ISNUMBER($G64))),"",IF(AND($F64&lt;=DG$6,$G64&gt;=DG$5),IF(DG$5&gt;$N64,5,$K64)*10+IF(AND($F64&gt;=DG$5,$F64&lt;=DG$6),IF(AND($G64&gt;=DG$5,$G64&lt;=DG$6),5,IF($L64=1,2,1)),IF(AND($G64&gt;=DG$5,$G64&lt;=DG$6),IF($M64&gt;0,4,3),0)),IF(AND($D64&lt;=DG$6,$E64&gt;=DG$5),60,0)))</f>
        <v/>
      </c>
      <c r="DH64" s="80" t="str">
        <f>IF(OR($A64="",NOT(ISNUMBER($G64))),"",IF(AND($F64&lt;=DH$6,$G64&gt;=DH$5),IF(DH$5&gt;$N64,5,$K64)*10+IF(AND($F64&gt;=DH$5,$F64&lt;=DH$6),IF(AND($G64&gt;=DH$5,$G64&lt;=DH$6),5,IF($L64=1,2,1)),IF(AND($G64&gt;=DH$5,$G64&lt;=DH$6),IF($M64&gt;0,4,3),0)),IF(AND($D64&lt;=DH$6,$E64&gt;=DH$5),60,0)))</f>
        <v/>
      </c>
      <c r="DI64" s="80" t="str">
        <f>IF(OR($A64="",NOT(ISNUMBER($G64))),"",IF(AND($F64&lt;=DI$6,$G64&gt;=DI$5),IF(DI$5&gt;$N64,5,$K64)*10+IF(AND($F64&gt;=DI$5,$F64&lt;=DI$6),IF(AND($G64&gt;=DI$5,$G64&lt;=DI$6),5,IF($L64=1,2,1)),IF(AND($G64&gt;=DI$5,$G64&lt;=DI$6),IF($M64&gt;0,4,3),0)),IF(AND($D64&lt;=DI$6,$E64&gt;=DI$5),60,0)))</f>
        <v/>
      </c>
      <c r="DJ64" s="80" t="str">
        <f>IF(OR($A64="",NOT(ISNUMBER($G64))),"",IF(AND($F64&lt;=DJ$6,$G64&gt;=DJ$5),IF(DJ$5&gt;$N64,5,$K64)*10+IF(AND($F64&gt;=DJ$5,$F64&lt;=DJ$6),IF(AND($G64&gt;=DJ$5,$G64&lt;=DJ$6),5,IF($L64=1,2,1)),IF(AND($G64&gt;=DJ$5,$G64&lt;=DJ$6),IF($M64&gt;0,4,3),0)),IF(AND($D64&lt;=DJ$6,$E64&gt;=DJ$5),60,0)))</f>
        <v/>
      </c>
      <c r="DK64" s="80" t="str">
        <f>IF(OR($A64="",NOT(ISNUMBER($G64))),"",IF(AND($F64&lt;=DK$6,$G64&gt;=DK$5),IF(DK$5&gt;$N64,5,$K64)*10+IF(AND($F64&gt;=DK$5,$F64&lt;=DK$6),IF(AND($G64&gt;=DK$5,$G64&lt;=DK$6),5,IF($L64=1,2,1)),IF(AND($G64&gt;=DK$5,$G64&lt;=DK$6),IF($M64&gt;0,4,3),0)),IF(AND($D64&lt;=DK$6,$E64&gt;=DK$5),60,0)))</f>
        <v/>
      </c>
      <c r="DL64" s="80" t="str">
        <f>IF(OR($A64="",NOT(ISNUMBER($G64))),"",IF(AND($F64&lt;=DL$6,$G64&gt;=DL$5),IF(DL$5&gt;$N64,5,$K64)*10+IF(AND($F64&gt;=DL$5,$F64&lt;=DL$6),IF(AND($G64&gt;=DL$5,$G64&lt;=DL$6),5,IF($L64=1,2,1)),IF(AND($G64&gt;=DL$5,$G64&lt;=DL$6),IF($M64&gt;0,4,3),0)),IF(AND($D64&lt;=DL$6,$E64&gt;=DL$5),60,0)))</f>
        <v/>
      </c>
      <c r="DM64" s="80" t="str">
        <f>IF(OR($A64="",NOT(ISNUMBER($G64))),"",IF(AND($F64&lt;=DM$6,$G64&gt;=DM$5),IF(DM$5&gt;$N64,5,$K64)*10+IF(AND($F64&gt;=DM$5,$F64&lt;=DM$6),IF(AND($G64&gt;=DM$5,$G64&lt;=DM$6),5,IF($L64=1,2,1)),IF(AND($G64&gt;=DM$5,$G64&lt;=DM$6),IF($M64&gt;0,4,3),0)),IF(AND($D64&lt;=DM$6,$E64&gt;=DM$5),60,0)))</f>
        <v/>
      </c>
      <c r="DN64" s="80" t="str">
        <f>IF(OR($A64="",NOT(ISNUMBER($G64))),"",IF(AND($F64&lt;=DN$6,$G64&gt;=DN$5),IF(DN$5&gt;$N64,5,$K64)*10+IF(AND($F64&gt;=DN$5,$F64&lt;=DN$6),IF(AND($G64&gt;=DN$5,$G64&lt;=DN$6),5,IF($L64=1,2,1)),IF(AND($G64&gt;=DN$5,$G64&lt;=DN$6),IF($M64&gt;0,4,3),0)),IF(AND($D64&lt;=DN$6,$E64&gt;=DN$5),60,0)))</f>
        <v/>
      </c>
      <c r="DO64" s="80" t="str">
        <f>IF(OR($A64="",NOT(ISNUMBER($G64))),"",IF(AND($F64&lt;=DO$6,$G64&gt;=DO$5),IF(DO$5&gt;$N64,5,$K64)*10+IF(AND($F64&gt;=DO$5,$F64&lt;=DO$6),IF(AND($G64&gt;=DO$5,$G64&lt;=DO$6),5,IF($L64=1,2,1)),IF(AND($G64&gt;=DO$5,$G64&lt;=DO$6),IF($M64&gt;0,4,3),0)),IF(AND($D64&lt;=DO$6,$E64&gt;=DO$5),60,0)))</f>
        <v/>
      </c>
      <c r="DP64" s="80" t="str">
        <f>IF(OR($A64="",NOT(ISNUMBER($G64))),"",IF(AND($F64&lt;=DP$6,$G64&gt;=DP$5),IF(DP$5&gt;$N64,5,$K64)*10+IF(AND($F64&gt;=DP$5,$F64&lt;=DP$6),IF(AND($G64&gt;=DP$5,$G64&lt;=DP$6),5,IF($L64=1,2,1)),IF(AND($G64&gt;=DP$5,$G64&lt;=DP$6),IF($M64&gt;0,4,3),0)),IF(AND($D64&lt;=DP$6,$E64&gt;=DP$5),60,0)))</f>
        <v/>
      </c>
      <c r="DQ64" s="80" t="str">
        <f>IF(OR($A64="",NOT(ISNUMBER($G64))),"",IF(AND($F64&lt;=DQ$6,$G64&gt;=DQ$5),IF(DQ$5&gt;$N64,5,$K64)*10+IF(AND($F64&gt;=DQ$5,$F64&lt;=DQ$6),IF(AND($G64&gt;=DQ$5,$G64&lt;=DQ$6),5,IF($L64=1,2,1)),IF(AND($G64&gt;=DQ$5,$G64&lt;=DQ$6),IF($M64&gt;0,4,3),0)),IF(AND($D64&lt;=DQ$6,$E64&gt;=DQ$5),60,0)))</f>
        <v/>
      </c>
      <c r="DR64" s="80" t="str">
        <f>IF(OR($A64="",NOT(ISNUMBER($G64))),"",IF(AND($F64&lt;=DR$6,$G64&gt;=DR$5),IF(DR$5&gt;$N64,5,$K64)*10+IF(AND($F64&gt;=DR$5,$F64&lt;=DR$6),IF(AND($G64&gt;=DR$5,$G64&lt;=DR$6),5,IF($L64=1,2,1)),IF(AND($G64&gt;=DR$5,$G64&lt;=DR$6),IF($M64&gt;0,4,3),0)),IF(AND($D64&lt;=DR$6,$E64&gt;=DR$5),60,0)))</f>
        <v/>
      </c>
      <c r="DS64" s="80" t="str">
        <f>IF(OR($A64="",NOT(ISNUMBER($G64))),"",IF(AND($F64&lt;=DS$6,$G64&gt;=DS$5),IF(DS$5&gt;$N64,5,$K64)*10+IF(AND($F64&gt;=DS$5,$F64&lt;=DS$6),IF(AND($G64&gt;=DS$5,$G64&lt;=DS$6),5,IF($L64=1,2,1)),IF(AND($G64&gt;=DS$5,$G64&lt;=DS$6),IF($M64&gt;0,4,3),0)),IF(AND($D64&lt;=DS$6,$E64&gt;=DS$5),60,0)))</f>
        <v/>
      </c>
      <c r="DT64" s="80" t="str">
        <f>IF(OR($A64="",NOT(ISNUMBER($G64))),"",IF(AND($F64&lt;=DT$6,$G64&gt;=DT$5),IF(DT$5&gt;$N64,5,$K64)*10+IF(AND($F64&gt;=DT$5,$F64&lt;=DT$6),IF(AND($G64&gt;=DT$5,$G64&lt;=DT$6),5,IF($L64=1,2,1)),IF(AND($G64&gt;=DT$5,$G64&lt;=DT$6),IF($M64&gt;0,4,3),0)),IF(AND($D64&lt;=DT$6,$E64&gt;=DT$5),60,0)))</f>
        <v/>
      </c>
      <c r="DU64" s="80" t="str">
        <f>IF(OR($A64="",NOT(ISNUMBER($G64))),"",IF(AND($F64&lt;=DU$6,$G64&gt;=DU$5),IF(DU$5&gt;$N64,5,$K64)*10+IF(AND($F64&gt;=DU$5,$F64&lt;=DU$6),IF(AND($G64&gt;=DU$5,$G64&lt;=DU$6),5,IF($L64=1,2,1)),IF(AND($G64&gt;=DU$5,$G64&lt;=DU$6),IF($M64&gt;0,4,3),0)),IF(AND($D64&lt;=DU$6,$E64&gt;=DU$5),60,0)))</f>
        <v/>
      </c>
      <c r="DV64" s="80" t="str">
        <f>IF(OR($A64="",NOT(ISNUMBER($G64))),"",IF(AND($F64&lt;=DV$6,$G64&gt;=DV$5),IF(DV$5&gt;$N64,5,$K64)*10+IF(AND($F64&gt;=DV$5,$F64&lt;=DV$6),IF(AND($G64&gt;=DV$5,$G64&lt;=DV$6),5,IF($L64=1,2,1)),IF(AND($G64&gt;=DV$5,$G64&lt;=DV$6),IF($M64&gt;0,4,3),0)),IF(AND($D64&lt;=DV$6,$E64&gt;=DV$5),60,0)))</f>
        <v/>
      </c>
      <c r="DW64" s="80" t="str">
        <f>IF(OR($A64="",NOT(ISNUMBER($G64))),"",IF(AND($F64&lt;=DW$6,$G64&gt;=DW$5),IF(DW$5&gt;$N64,5,$K64)*10+IF(AND($F64&gt;=DW$5,$F64&lt;=DW$6),IF(AND($G64&gt;=DW$5,$G64&lt;=DW$6),5,IF($L64=1,2,1)),IF(AND($G64&gt;=DW$5,$G64&lt;=DW$6),IF($M64&gt;0,4,3),0)),IF(AND($D64&lt;=DW$6,$E64&gt;=DW$5),60,0)))</f>
        <v/>
      </c>
      <c r="DX64" s="80" t="str">
        <f>IF(OR($A64="",NOT(ISNUMBER($G64))),"",IF(AND($F64&lt;=DX$6,$G64&gt;=DX$5),IF(DX$5&gt;$N64,5,$K64)*10+IF(AND($F64&gt;=DX$5,$F64&lt;=DX$6),IF(AND($G64&gt;=DX$5,$G64&lt;=DX$6),5,IF($L64=1,2,1)),IF(AND($G64&gt;=DX$5,$G64&lt;=DX$6),IF($M64&gt;0,4,3),0)),IF(AND($D64&lt;=DX$6,$E64&gt;=DX$5),60,0)))</f>
        <v/>
      </c>
      <c r="DY64" s="80" t="str">
        <f>IF(OR($A64="",NOT(ISNUMBER($G64))),"",IF(AND($F64&lt;=DY$6,$G64&gt;=DY$5),IF(DY$5&gt;$N64,5,$K64)*10+IF(AND($F64&gt;=DY$5,$F64&lt;=DY$6),IF(AND($G64&gt;=DY$5,$G64&lt;=DY$6),5,IF($L64=1,2,1)),IF(AND($G64&gt;=DY$5,$G64&lt;=DY$6),IF($M64&gt;0,4,3),0)),IF(AND($D64&lt;=DY$6,$E64&gt;=DY$5),60,0)))</f>
        <v/>
      </c>
      <c r="DZ64" s="80" t="str">
        <f>IF(OR($A64="",NOT(ISNUMBER($G64))),"",IF(AND($F64&lt;=DZ$6,$G64&gt;=DZ$5),IF(DZ$5&gt;$N64,5,$K64)*10+IF(AND($F64&gt;=DZ$5,$F64&lt;=DZ$6),IF(AND($G64&gt;=DZ$5,$G64&lt;=DZ$6),5,IF($L64=1,2,1)),IF(AND($G64&gt;=DZ$5,$G64&lt;=DZ$6),IF($M64&gt;0,4,3),0)),IF(AND($D64&lt;=DZ$6,$E64&gt;=DZ$5),60,0)))</f>
        <v/>
      </c>
      <c r="EA64" s="80" t="str">
        <f>IF(OR($A64="",NOT(ISNUMBER($G64))),"",IF(AND($F64&lt;=EA$6,$G64&gt;=EA$5),IF(EA$5&gt;$N64,5,$K64)*10+IF(AND($F64&gt;=EA$5,$F64&lt;=EA$6),IF(AND($G64&gt;=EA$5,$G64&lt;=EA$6),5,IF($L64=1,2,1)),IF(AND($G64&gt;=EA$5,$G64&lt;=EA$6),IF($M64&gt;0,4,3),0)),IF(AND($D64&lt;=EA$6,$E64&gt;=EA$5),60,0)))</f>
        <v/>
      </c>
      <c r="EB64" s="80" t="str">
        <f>IF(OR($A64="",NOT(ISNUMBER($G64))),"",IF(AND($F64&lt;=EB$6,$G64&gt;=EB$5),IF(EB$5&gt;$N64,5,$K64)*10+IF(AND($F64&gt;=EB$5,$F64&lt;=EB$6),IF(AND($G64&gt;=EB$5,$G64&lt;=EB$6),5,IF($L64=1,2,1)),IF(AND($G64&gt;=EB$5,$G64&lt;=EB$6),IF($M64&gt;0,4,3),0)),IF(AND($D64&lt;=EB$6,$E64&gt;=EB$5),60,0)))</f>
        <v/>
      </c>
      <c r="EC64" s="80" t="str">
        <f>IF(OR($A64="",NOT(ISNUMBER($G64))),"",IF(AND($F64&lt;=EC$6,$G64&gt;=EC$5),IF(EC$5&gt;$N64,5,$K64)*10+IF(AND($F64&gt;=EC$5,$F64&lt;=EC$6),IF(AND($G64&gt;=EC$5,$G64&lt;=EC$6),5,IF($L64=1,2,1)),IF(AND($G64&gt;=EC$5,$G64&lt;=EC$6),IF($M64&gt;0,4,3),0)),IF(AND($D64&lt;=EC$6,$E64&gt;=EC$5),60,0)))</f>
        <v/>
      </c>
      <c r="ED64" s="80" t="str">
        <f>IF(OR($A64="",NOT(ISNUMBER($G64))),"",IF(AND($F64&lt;=ED$6,$G64&gt;=ED$5),IF(ED$5&gt;$N64,5,$K64)*10+IF(AND($F64&gt;=ED$5,$F64&lt;=ED$6),IF(AND($G64&gt;=ED$5,$G64&lt;=ED$6),5,IF($L64=1,2,1)),IF(AND($G64&gt;=ED$5,$G64&lt;=ED$6),IF($M64&gt;0,4,3),0)),IF(AND($D64&lt;=ED$6,$E64&gt;=ED$5),60,0)))</f>
        <v/>
      </c>
    </row>
    <row r="65" ht="18" customHeight="1">
      <c r="A65" s="52" t="str">
        <f>IF(Tasks!$B65="","",Tasks!$A65)</f>
        <v/>
      </c>
      <c r="B65" s="78" t="str">
        <f>IF(Tasks!$B65="","",Tasks!$B65)</f>
        <v/>
      </c>
      <c r="C65" s="25" t="str">
        <f>IF($B65="","",IF(AND(Tasks!$D65="",Tasks!$G65=""),"-",IF(Tasks!$D65="","",Tasks!$D65&amp;IF(OR(Tasks!$E65="",Tasks!$E65="FS"),IF(N(Tasks!$F65)=0,"","FS"),Tasks!$E65)&amp;IF(N(Tasks!$F65)=0,"",IF(Tasks!$F65&gt;0,"+","")&amp;Tasks!$F65))&amp;IF(AND(Tasks!$D65&lt;&gt;"",Tasks!$G65&lt;&gt;""),", ","")&amp;IF(Tasks!$G65="","",Tasks!$G65&amp;IF(OR(Tasks!$H65="",Tasks!$H65="FS"),IF(N(Tasks!$I65)=0,"","FS"),Tasks!$H65)&amp;IF(N(Tasks!$I65)=0,"",IF(Tasks!$I65&gt;0,"+","")&amp;Tasks!$I65))))</f>
        <v/>
      </c>
      <c r="D65" s="51" t="str">
        <f>IF(OR($B65="",Tasks!$Q65=""),"",Tasks!$Q65)</f>
        <v/>
      </c>
      <c r="E65" s="51" t="str">
        <f>IF(OR($B65="",Tasks!$R65=""),"",Tasks!$R65)</f>
        <v/>
      </c>
      <c r="F65" s="51" t="str">
        <f>IF(OR($B65="",Tasks!$S65=""),"",Tasks!$S65)</f>
        <v/>
      </c>
      <c r="G65" s="51" t="str">
        <f>IF(OR($B65="",Tasks!$T65=""),"",Tasks!$T65)</f>
        <v/>
      </c>
      <c r="H65" s="52" t="str">
        <f>IF($B65="","",Tasks!$AE65)</f>
        <v/>
      </c>
      <c r="I65" s="79" t="str">
        <f>IF($B65="","",Tasks!$AF65)</f>
        <v/>
      </c>
      <c r="J65" s="53" t="str">
        <f>IF(OR($B65="",Tasks!$V65=""),"",Tasks!$V65)</f>
        <v/>
      </c>
      <c r="K65" s="52" t="str">
        <f>IF($B65="","",Tasks!$AA65)</f>
        <v/>
      </c>
      <c r="L65" s="52" t="str">
        <f>IF($B65="","",Tasks!$AB65)</f>
        <v/>
      </c>
      <c r="M65" s="52" t="str">
        <f>IF($B65="","",Tasks!$Z65)</f>
        <v/>
      </c>
      <c r="N65" s="52" t="str">
        <f>IF(OR($B65="",Tasks!$AG65=""),"",Tasks!$AG65)</f>
        <v/>
      </c>
      <c r="O65" s="80" t="str">
        <f>IF(OR($A65="",NOT(ISNUMBER($G65))),"",IF(AND($F65&lt;=O$6,$G65&gt;=O$5),IF(O$5&gt;$N65,5,$K65)*10+IF(AND($F65&gt;=O$5,$F65&lt;=O$6),IF(AND($G65&gt;=O$5,$G65&lt;=O$6),5,IF($L65=1,2,1)),IF(AND($G65&gt;=O$5,$G65&lt;=O$6),IF($M65&gt;0,4,3),0)),IF(AND($D65&lt;=O$6,$E65&gt;=O$5),60,0)))</f>
        <v/>
      </c>
      <c r="P65" s="80" t="str">
        <f>IF(OR($A65="",NOT(ISNUMBER($G65))),"",IF(AND($F65&lt;=P$6,$G65&gt;=P$5),IF(P$5&gt;$N65,5,$K65)*10+IF(AND($F65&gt;=P$5,$F65&lt;=P$6),IF(AND($G65&gt;=P$5,$G65&lt;=P$6),5,IF($L65=1,2,1)),IF(AND($G65&gt;=P$5,$G65&lt;=P$6),IF($M65&gt;0,4,3),0)),IF(AND($D65&lt;=P$6,$E65&gt;=P$5),60,0)))</f>
        <v/>
      </c>
      <c r="Q65" s="80" t="str">
        <f>IF(OR($A65="",NOT(ISNUMBER($G65))),"",IF(AND($F65&lt;=Q$6,$G65&gt;=Q$5),IF(Q$5&gt;$N65,5,$K65)*10+IF(AND($F65&gt;=Q$5,$F65&lt;=Q$6),IF(AND($G65&gt;=Q$5,$G65&lt;=Q$6),5,IF($L65=1,2,1)),IF(AND($G65&gt;=Q$5,$G65&lt;=Q$6),IF($M65&gt;0,4,3),0)),IF(AND($D65&lt;=Q$6,$E65&gt;=Q$5),60,0)))</f>
        <v/>
      </c>
      <c r="R65" s="80" t="str">
        <f>IF(OR($A65="",NOT(ISNUMBER($G65))),"",IF(AND($F65&lt;=R$6,$G65&gt;=R$5),IF(R$5&gt;$N65,5,$K65)*10+IF(AND($F65&gt;=R$5,$F65&lt;=R$6),IF(AND($G65&gt;=R$5,$G65&lt;=R$6),5,IF($L65=1,2,1)),IF(AND($G65&gt;=R$5,$G65&lt;=R$6),IF($M65&gt;0,4,3),0)),IF(AND($D65&lt;=R$6,$E65&gt;=R$5),60,0)))</f>
        <v/>
      </c>
      <c r="S65" s="80" t="str">
        <f>IF(OR($A65="",NOT(ISNUMBER($G65))),"",IF(AND($F65&lt;=S$6,$G65&gt;=S$5),IF(S$5&gt;$N65,5,$K65)*10+IF(AND($F65&gt;=S$5,$F65&lt;=S$6),IF(AND($G65&gt;=S$5,$G65&lt;=S$6),5,IF($L65=1,2,1)),IF(AND($G65&gt;=S$5,$G65&lt;=S$6),IF($M65&gt;0,4,3),0)),IF(AND($D65&lt;=S$6,$E65&gt;=S$5),60,0)))</f>
        <v/>
      </c>
      <c r="T65" s="80" t="str">
        <f>IF(OR($A65="",NOT(ISNUMBER($G65))),"",IF(AND($F65&lt;=T$6,$G65&gt;=T$5),IF(T$5&gt;$N65,5,$K65)*10+IF(AND($F65&gt;=T$5,$F65&lt;=T$6),IF(AND($G65&gt;=T$5,$G65&lt;=T$6),5,IF($L65=1,2,1)),IF(AND($G65&gt;=T$5,$G65&lt;=T$6),IF($M65&gt;0,4,3),0)),IF(AND($D65&lt;=T$6,$E65&gt;=T$5),60,0)))</f>
        <v/>
      </c>
      <c r="U65" s="80" t="str">
        <f>IF(OR($A65="",NOT(ISNUMBER($G65))),"",IF(AND($F65&lt;=U$6,$G65&gt;=U$5),IF(U$5&gt;$N65,5,$K65)*10+IF(AND($F65&gt;=U$5,$F65&lt;=U$6),IF(AND($G65&gt;=U$5,$G65&lt;=U$6),5,IF($L65=1,2,1)),IF(AND($G65&gt;=U$5,$G65&lt;=U$6),IF($M65&gt;0,4,3),0)),IF(AND($D65&lt;=U$6,$E65&gt;=U$5),60,0)))</f>
        <v/>
      </c>
      <c r="V65" s="80" t="str">
        <f>IF(OR($A65="",NOT(ISNUMBER($G65))),"",IF(AND($F65&lt;=V$6,$G65&gt;=V$5),IF(V$5&gt;$N65,5,$K65)*10+IF(AND($F65&gt;=V$5,$F65&lt;=V$6),IF(AND($G65&gt;=V$5,$G65&lt;=V$6),5,IF($L65=1,2,1)),IF(AND($G65&gt;=V$5,$G65&lt;=V$6),IF($M65&gt;0,4,3),0)),IF(AND($D65&lt;=V$6,$E65&gt;=V$5),60,0)))</f>
        <v/>
      </c>
      <c r="W65" s="80" t="str">
        <f>IF(OR($A65="",NOT(ISNUMBER($G65))),"",IF(AND($F65&lt;=W$6,$G65&gt;=W$5),IF(W$5&gt;$N65,5,$K65)*10+IF(AND($F65&gt;=W$5,$F65&lt;=W$6),IF(AND($G65&gt;=W$5,$G65&lt;=W$6),5,IF($L65=1,2,1)),IF(AND($G65&gt;=W$5,$G65&lt;=W$6),IF($M65&gt;0,4,3),0)),IF(AND($D65&lt;=W$6,$E65&gt;=W$5),60,0)))</f>
        <v/>
      </c>
      <c r="X65" s="80" t="str">
        <f>IF(OR($A65="",NOT(ISNUMBER($G65))),"",IF(AND($F65&lt;=X$6,$G65&gt;=X$5),IF(X$5&gt;$N65,5,$K65)*10+IF(AND($F65&gt;=X$5,$F65&lt;=X$6),IF(AND($G65&gt;=X$5,$G65&lt;=X$6),5,IF($L65=1,2,1)),IF(AND($G65&gt;=X$5,$G65&lt;=X$6),IF($M65&gt;0,4,3),0)),IF(AND($D65&lt;=X$6,$E65&gt;=X$5),60,0)))</f>
        <v/>
      </c>
      <c r="Y65" s="80" t="str">
        <f>IF(OR($A65="",NOT(ISNUMBER($G65))),"",IF(AND($F65&lt;=Y$6,$G65&gt;=Y$5),IF(Y$5&gt;$N65,5,$K65)*10+IF(AND($F65&gt;=Y$5,$F65&lt;=Y$6),IF(AND($G65&gt;=Y$5,$G65&lt;=Y$6),5,IF($L65=1,2,1)),IF(AND($G65&gt;=Y$5,$G65&lt;=Y$6),IF($M65&gt;0,4,3),0)),IF(AND($D65&lt;=Y$6,$E65&gt;=Y$5),60,0)))</f>
        <v/>
      </c>
      <c r="Z65" s="80" t="str">
        <f>IF(OR($A65="",NOT(ISNUMBER($G65))),"",IF(AND($F65&lt;=Z$6,$G65&gt;=Z$5),IF(Z$5&gt;$N65,5,$K65)*10+IF(AND($F65&gt;=Z$5,$F65&lt;=Z$6),IF(AND($G65&gt;=Z$5,$G65&lt;=Z$6),5,IF($L65=1,2,1)),IF(AND($G65&gt;=Z$5,$G65&lt;=Z$6),IF($M65&gt;0,4,3),0)),IF(AND($D65&lt;=Z$6,$E65&gt;=Z$5),60,0)))</f>
        <v/>
      </c>
      <c r="AA65" s="80" t="str">
        <f>IF(OR($A65="",NOT(ISNUMBER($G65))),"",IF(AND($F65&lt;=AA$6,$G65&gt;=AA$5),IF(AA$5&gt;$N65,5,$K65)*10+IF(AND($F65&gt;=AA$5,$F65&lt;=AA$6),IF(AND($G65&gt;=AA$5,$G65&lt;=AA$6),5,IF($L65=1,2,1)),IF(AND($G65&gt;=AA$5,$G65&lt;=AA$6),IF($M65&gt;0,4,3),0)),IF(AND($D65&lt;=AA$6,$E65&gt;=AA$5),60,0)))</f>
        <v/>
      </c>
      <c r="AB65" s="80" t="str">
        <f>IF(OR($A65="",NOT(ISNUMBER($G65))),"",IF(AND($F65&lt;=AB$6,$G65&gt;=AB$5),IF(AB$5&gt;$N65,5,$K65)*10+IF(AND($F65&gt;=AB$5,$F65&lt;=AB$6),IF(AND($G65&gt;=AB$5,$G65&lt;=AB$6),5,IF($L65=1,2,1)),IF(AND($G65&gt;=AB$5,$G65&lt;=AB$6),IF($M65&gt;0,4,3),0)),IF(AND($D65&lt;=AB$6,$E65&gt;=AB$5),60,0)))</f>
        <v/>
      </c>
      <c r="AC65" s="80" t="str">
        <f>IF(OR($A65="",NOT(ISNUMBER($G65))),"",IF(AND($F65&lt;=AC$6,$G65&gt;=AC$5),IF(AC$5&gt;$N65,5,$K65)*10+IF(AND($F65&gt;=AC$5,$F65&lt;=AC$6),IF(AND($G65&gt;=AC$5,$G65&lt;=AC$6),5,IF($L65=1,2,1)),IF(AND($G65&gt;=AC$5,$G65&lt;=AC$6),IF($M65&gt;0,4,3),0)),IF(AND($D65&lt;=AC$6,$E65&gt;=AC$5),60,0)))</f>
        <v/>
      </c>
      <c r="AD65" s="80" t="str">
        <f>IF(OR($A65="",NOT(ISNUMBER($G65))),"",IF(AND($F65&lt;=AD$6,$G65&gt;=AD$5),IF(AD$5&gt;$N65,5,$K65)*10+IF(AND($F65&gt;=AD$5,$F65&lt;=AD$6),IF(AND($G65&gt;=AD$5,$G65&lt;=AD$6),5,IF($L65=1,2,1)),IF(AND($G65&gt;=AD$5,$G65&lt;=AD$6),IF($M65&gt;0,4,3),0)),IF(AND($D65&lt;=AD$6,$E65&gt;=AD$5),60,0)))</f>
        <v/>
      </c>
      <c r="AE65" s="80" t="str">
        <f>IF(OR($A65="",NOT(ISNUMBER($G65))),"",IF(AND($F65&lt;=AE$6,$G65&gt;=AE$5),IF(AE$5&gt;$N65,5,$K65)*10+IF(AND($F65&gt;=AE$5,$F65&lt;=AE$6),IF(AND($G65&gt;=AE$5,$G65&lt;=AE$6),5,IF($L65=1,2,1)),IF(AND($G65&gt;=AE$5,$G65&lt;=AE$6),IF($M65&gt;0,4,3),0)),IF(AND($D65&lt;=AE$6,$E65&gt;=AE$5),60,0)))</f>
        <v/>
      </c>
      <c r="AF65" s="80" t="str">
        <f>IF(OR($A65="",NOT(ISNUMBER($G65))),"",IF(AND($F65&lt;=AF$6,$G65&gt;=AF$5),IF(AF$5&gt;$N65,5,$K65)*10+IF(AND($F65&gt;=AF$5,$F65&lt;=AF$6),IF(AND($G65&gt;=AF$5,$G65&lt;=AF$6),5,IF($L65=1,2,1)),IF(AND($G65&gt;=AF$5,$G65&lt;=AF$6),IF($M65&gt;0,4,3),0)),IF(AND($D65&lt;=AF$6,$E65&gt;=AF$5),60,0)))</f>
        <v/>
      </c>
      <c r="AG65" s="80" t="str">
        <f>IF(OR($A65="",NOT(ISNUMBER($G65))),"",IF(AND($F65&lt;=AG$6,$G65&gt;=AG$5),IF(AG$5&gt;$N65,5,$K65)*10+IF(AND($F65&gt;=AG$5,$F65&lt;=AG$6),IF(AND($G65&gt;=AG$5,$G65&lt;=AG$6),5,IF($L65=1,2,1)),IF(AND($G65&gt;=AG$5,$G65&lt;=AG$6),IF($M65&gt;0,4,3),0)),IF(AND($D65&lt;=AG$6,$E65&gt;=AG$5),60,0)))</f>
        <v/>
      </c>
      <c r="AH65" s="80" t="str">
        <f>IF(OR($A65="",NOT(ISNUMBER($G65))),"",IF(AND($F65&lt;=AH$6,$G65&gt;=AH$5),IF(AH$5&gt;$N65,5,$K65)*10+IF(AND($F65&gt;=AH$5,$F65&lt;=AH$6),IF(AND($G65&gt;=AH$5,$G65&lt;=AH$6),5,IF($L65=1,2,1)),IF(AND($G65&gt;=AH$5,$G65&lt;=AH$6),IF($M65&gt;0,4,3),0)),IF(AND($D65&lt;=AH$6,$E65&gt;=AH$5),60,0)))</f>
        <v/>
      </c>
      <c r="AI65" s="80" t="str">
        <f>IF(OR($A65="",NOT(ISNUMBER($G65))),"",IF(AND($F65&lt;=AI$6,$G65&gt;=AI$5),IF(AI$5&gt;$N65,5,$K65)*10+IF(AND($F65&gt;=AI$5,$F65&lt;=AI$6),IF(AND($G65&gt;=AI$5,$G65&lt;=AI$6),5,IF($L65=1,2,1)),IF(AND($G65&gt;=AI$5,$G65&lt;=AI$6),IF($M65&gt;0,4,3),0)),IF(AND($D65&lt;=AI$6,$E65&gt;=AI$5),60,0)))</f>
        <v/>
      </c>
      <c r="AJ65" s="80" t="str">
        <f>IF(OR($A65="",NOT(ISNUMBER($G65))),"",IF(AND($F65&lt;=AJ$6,$G65&gt;=AJ$5),IF(AJ$5&gt;$N65,5,$K65)*10+IF(AND($F65&gt;=AJ$5,$F65&lt;=AJ$6),IF(AND($G65&gt;=AJ$5,$G65&lt;=AJ$6),5,IF($L65=1,2,1)),IF(AND($G65&gt;=AJ$5,$G65&lt;=AJ$6),IF($M65&gt;0,4,3),0)),IF(AND($D65&lt;=AJ$6,$E65&gt;=AJ$5),60,0)))</f>
        <v/>
      </c>
      <c r="AK65" s="80" t="str">
        <f>IF(OR($A65="",NOT(ISNUMBER($G65))),"",IF(AND($F65&lt;=AK$6,$G65&gt;=AK$5),IF(AK$5&gt;$N65,5,$K65)*10+IF(AND($F65&gt;=AK$5,$F65&lt;=AK$6),IF(AND($G65&gt;=AK$5,$G65&lt;=AK$6),5,IF($L65=1,2,1)),IF(AND($G65&gt;=AK$5,$G65&lt;=AK$6),IF($M65&gt;0,4,3),0)),IF(AND($D65&lt;=AK$6,$E65&gt;=AK$5),60,0)))</f>
        <v/>
      </c>
      <c r="AL65" s="80" t="str">
        <f>IF(OR($A65="",NOT(ISNUMBER($G65))),"",IF(AND($F65&lt;=AL$6,$G65&gt;=AL$5),IF(AL$5&gt;$N65,5,$K65)*10+IF(AND($F65&gt;=AL$5,$F65&lt;=AL$6),IF(AND($G65&gt;=AL$5,$G65&lt;=AL$6),5,IF($L65=1,2,1)),IF(AND($G65&gt;=AL$5,$G65&lt;=AL$6),IF($M65&gt;0,4,3),0)),IF(AND($D65&lt;=AL$6,$E65&gt;=AL$5),60,0)))</f>
        <v/>
      </c>
      <c r="AM65" s="80" t="str">
        <f>IF(OR($A65="",NOT(ISNUMBER($G65))),"",IF(AND($F65&lt;=AM$6,$G65&gt;=AM$5),IF(AM$5&gt;$N65,5,$K65)*10+IF(AND($F65&gt;=AM$5,$F65&lt;=AM$6),IF(AND($G65&gt;=AM$5,$G65&lt;=AM$6),5,IF($L65=1,2,1)),IF(AND($G65&gt;=AM$5,$G65&lt;=AM$6),IF($M65&gt;0,4,3),0)),IF(AND($D65&lt;=AM$6,$E65&gt;=AM$5),60,0)))</f>
        <v/>
      </c>
      <c r="AN65" s="80" t="str">
        <f>IF(OR($A65="",NOT(ISNUMBER($G65))),"",IF(AND($F65&lt;=AN$6,$G65&gt;=AN$5),IF(AN$5&gt;$N65,5,$K65)*10+IF(AND($F65&gt;=AN$5,$F65&lt;=AN$6),IF(AND($G65&gt;=AN$5,$G65&lt;=AN$6),5,IF($L65=1,2,1)),IF(AND($G65&gt;=AN$5,$G65&lt;=AN$6),IF($M65&gt;0,4,3),0)),IF(AND($D65&lt;=AN$6,$E65&gt;=AN$5),60,0)))</f>
        <v/>
      </c>
      <c r="AO65" s="80" t="str">
        <f>IF(OR($A65="",NOT(ISNUMBER($G65))),"",IF(AND($F65&lt;=AO$6,$G65&gt;=AO$5),IF(AO$5&gt;$N65,5,$K65)*10+IF(AND($F65&gt;=AO$5,$F65&lt;=AO$6),IF(AND($G65&gt;=AO$5,$G65&lt;=AO$6),5,IF($L65=1,2,1)),IF(AND($G65&gt;=AO$5,$G65&lt;=AO$6),IF($M65&gt;0,4,3),0)),IF(AND($D65&lt;=AO$6,$E65&gt;=AO$5),60,0)))</f>
        <v/>
      </c>
      <c r="AP65" s="80" t="str">
        <f>IF(OR($A65="",NOT(ISNUMBER($G65))),"",IF(AND($F65&lt;=AP$6,$G65&gt;=AP$5),IF(AP$5&gt;$N65,5,$K65)*10+IF(AND($F65&gt;=AP$5,$F65&lt;=AP$6),IF(AND($G65&gt;=AP$5,$G65&lt;=AP$6),5,IF($L65=1,2,1)),IF(AND($G65&gt;=AP$5,$G65&lt;=AP$6),IF($M65&gt;0,4,3),0)),IF(AND($D65&lt;=AP$6,$E65&gt;=AP$5),60,0)))</f>
        <v/>
      </c>
      <c r="AQ65" s="80" t="str">
        <f>IF(OR($A65="",NOT(ISNUMBER($G65))),"",IF(AND($F65&lt;=AQ$6,$G65&gt;=AQ$5),IF(AQ$5&gt;$N65,5,$K65)*10+IF(AND($F65&gt;=AQ$5,$F65&lt;=AQ$6),IF(AND($G65&gt;=AQ$5,$G65&lt;=AQ$6),5,IF($L65=1,2,1)),IF(AND($G65&gt;=AQ$5,$G65&lt;=AQ$6),IF($M65&gt;0,4,3),0)),IF(AND($D65&lt;=AQ$6,$E65&gt;=AQ$5),60,0)))</f>
        <v/>
      </c>
      <c r="AR65" s="80" t="str">
        <f>IF(OR($A65="",NOT(ISNUMBER($G65))),"",IF(AND($F65&lt;=AR$6,$G65&gt;=AR$5),IF(AR$5&gt;$N65,5,$K65)*10+IF(AND($F65&gt;=AR$5,$F65&lt;=AR$6),IF(AND($G65&gt;=AR$5,$G65&lt;=AR$6),5,IF($L65=1,2,1)),IF(AND($G65&gt;=AR$5,$G65&lt;=AR$6),IF($M65&gt;0,4,3),0)),IF(AND($D65&lt;=AR$6,$E65&gt;=AR$5),60,0)))</f>
        <v/>
      </c>
      <c r="AS65" s="80" t="str">
        <f>IF(OR($A65="",NOT(ISNUMBER($G65))),"",IF(AND($F65&lt;=AS$6,$G65&gt;=AS$5),IF(AS$5&gt;$N65,5,$K65)*10+IF(AND($F65&gt;=AS$5,$F65&lt;=AS$6),IF(AND($G65&gt;=AS$5,$G65&lt;=AS$6),5,IF($L65=1,2,1)),IF(AND($G65&gt;=AS$5,$G65&lt;=AS$6),IF($M65&gt;0,4,3),0)),IF(AND($D65&lt;=AS$6,$E65&gt;=AS$5),60,0)))</f>
        <v/>
      </c>
      <c r="AT65" s="80" t="str">
        <f>IF(OR($A65="",NOT(ISNUMBER($G65))),"",IF(AND($F65&lt;=AT$6,$G65&gt;=AT$5),IF(AT$5&gt;$N65,5,$K65)*10+IF(AND($F65&gt;=AT$5,$F65&lt;=AT$6),IF(AND($G65&gt;=AT$5,$G65&lt;=AT$6),5,IF($L65=1,2,1)),IF(AND($G65&gt;=AT$5,$G65&lt;=AT$6),IF($M65&gt;0,4,3),0)),IF(AND($D65&lt;=AT$6,$E65&gt;=AT$5),60,0)))</f>
        <v/>
      </c>
      <c r="AU65" s="80" t="str">
        <f>IF(OR($A65="",NOT(ISNUMBER($G65))),"",IF(AND($F65&lt;=AU$6,$G65&gt;=AU$5),IF(AU$5&gt;$N65,5,$K65)*10+IF(AND($F65&gt;=AU$5,$F65&lt;=AU$6),IF(AND($G65&gt;=AU$5,$G65&lt;=AU$6),5,IF($L65=1,2,1)),IF(AND($G65&gt;=AU$5,$G65&lt;=AU$6),IF($M65&gt;0,4,3),0)),IF(AND($D65&lt;=AU$6,$E65&gt;=AU$5),60,0)))</f>
        <v/>
      </c>
      <c r="AV65" s="80" t="str">
        <f>IF(OR($A65="",NOT(ISNUMBER($G65))),"",IF(AND($F65&lt;=AV$6,$G65&gt;=AV$5),IF(AV$5&gt;$N65,5,$K65)*10+IF(AND($F65&gt;=AV$5,$F65&lt;=AV$6),IF(AND($G65&gt;=AV$5,$G65&lt;=AV$6),5,IF($L65=1,2,1)),IF(AND($G65&gt;=AV$5,$G65&lt;=AV$6),IF($M65&gt;0,4,3),0)),IF(AND($D65&lt;=AV$6,$E65&gt;=AV$5),60,0)))</f>
        <v/>
      </c>
      <c r="AW65" s="80" t="str">
        <f>IF(OR($A65="",NOT(ISNUMBER($G65))),"",IF(AND($F65&lt;=AW$6,$G65&gt;=AW$5),IF(AW$5&gt;$N65,5,$K65)*10+IF(AND($F65&gt;=AW$5,$F65&lt;=AW$6),IF(AND($G65&gt;=AW$5,$G65&lt;=AW$6),5,IF($L65=1,2,1)),IF(AND($G65&gt;=AW$5,$G65&lt;=AW$6),IF($M65&gt;0,4,3),0)),IF(AND($D65&lt;=AW$6,$E65&gt;=AW$5),60,0)))</f>
        <v/>
      </c>
      <c r="AX65" s="80" t="str">
        <f>IF(OR($A65="",NOT(ISNUMBER($G65))),"",IF(AND($F65&lt;=AX$6,$G65&gt;=AX$5),IF(AX$5&gt;$N65,5,$K65)*10+IF(AND($F65&gt;=AX$5,$F65&lt;=AX$6),IF(AND($G65&gt;=AX$5,$G65&lt;=AX$6),5,IF($L65=1,2,1)),IF(AND($G65&gt;=AX$5,$G65&lt;=AX$6),IF($M65&gt;0,4,3),0)),IF(AND($D65&lt;=AX$6,$E65&gt;=AX$5),60,0)))</f>
        <v/>
      </c>
      <c r="AY65" s="80" t="str">
        <f>IF(OR($A65="",NOT(ISNUMBER($G65))),"",IF(AND($F65&lt;=AY$6,$G65&gt;=AY$5),IF(AY$5&gt;$N65,5,$K65)*10+IF(AND($F65&gt;=AY$5,$F65&lt;=AY$6),IF(AND($G65&gt;=AY$5,$G65&lt;=AY$6),5,IF($L65=1,2,1)),IF(AND($G65&gt;=AY$5,$G65&lt;=AY$6),IF($M65&gt;0,4,3),0)),IF(AND($D65&lt;=AY$6,$E65&gt;=AY$5),60,0)))</f>
        <v/>
      </c>
      <c r="AZ65" s="80" t="str">
        <f>IF(OR($A65="",NOT(ISNUMBER($G65))),"",IF(AND($F65&lt;=AZ$6,$G65&gt;=AZ$5),IF(AZ$5&gt;$N65,5,$K65)*10+IF(AND($F65&gt;=AZ$5,$F65&lt;=AZ$6),IF(AND($G65&gt;=AZ$5,$G65&lt;=AZ$6),5,IF($L65=1,2,1)),IF(AND($G65&gt;=AZ$5,$G65&lt;=AZ$6),IF($M65&gt;0,4,3),0)),IF(AND($D65&lt;=AZ$6,$E65&gt;=AZ$5),60,0)))</f>
        <v/>
      </c>
      <c r="BA65" s="80" t="str">
        <f>IF(OR($A65="",NOT(ISNUMBER($G65))),"",IF(AND($F65&lt;=BA$6,$G65&gt;=BA$5),IF(BA$5&gt;$N65,5,$K65)*10+IF(AND($F65&gt;=BA$5,$F65&lt;=BA$6),IF(AND($G65&gt;=BA$5,$G65&lt;=BA$6),5,IF($L65=1,2,1)),IF(AND($G65&gt;=BA$5,$G65&lt;=BA$6),IF($M65&gt;0,4,3),0)),IF(AND($D65&lt;=BA$6,$E65&gt;=BA$5),60,0)))</f>
        <v/>
      </c>
      <c r="BB65" s="80" t="str">
        <f>IF(OR($A65="",NOT(ISNUMBER($G65))),"",IF(AND($F65&lt;=BB$6,$G65&gt;=BB$5),IF(BB$5&gt;$N65,5,$K65)*10+IF(AND($F65&gt;=BB$5,$F65&lt;=BB$6),IF(AND($G65&gt;=BB$5,$G65&lt;=BB$6),5,IF($L65=1,2,1)),IF(AND($G65&gt;=BB$5,$G65&lt;=BB$6),IF($M65&gt;0,4,3),0)),IF(AND($D65&lt;=BB$6,$E65&gt;=BB$5),60,0)))</f>
        <v/>
      </c>
      <c r="BC65" s="80" t="str">
        <f>IF(OR($A65="",NOT(ISNUMBER($G65))),"",IF(AND($F65&lt;=BC$6,$G65&gt;=BC$5),IF(BC$5&gt;$N65,5,$K65)*10+IF(AND($F65&gt;=BC$5,$F65&lt;=BC$6),IF(AND($G65&gt;=BC$5,$G65&lt;=BC$6),5,IF($L65=1,2,1)),IF(AND($G65&gt;=BC$5,$G65&lt;=BC$6),IF($M65&gt;0,4,3),0)),IF(AND($D65&lt;=BC$6,$E65&gt;=BC$5),60,0)))</f>
        <v/>
      </c>
      <c r="BD65" s="80" t="str">
        <f>IF(OR($A65="",NOT(ISNUMBER($G65))),"",IF(AND($F65&lt;=BD$6,$G65&gt;=BD$5),IF(BD$5&gt;$N65,5,$K65)*10+IF(AND($F65&gt;=BD$5,$F65&lt;=BD$6),IF(AND($G65&gt;=BD$5,$G65&lt;=BD$6),5,IF($L65=1,2,1)),IF(AND($G65&gt;=BD$5,$G65&lt;=BD$6),IF($M65&gt;0,4,3),0)),IF(AND($D65&lt;=BD$6,$E65&gt;=BD$5),60,0)))</f>
        <v/>
      </c>
      <c r="BE65" s="80" t="str">
        <f>IF(OR($A65="",NOT(ISNUMBER($G65))),"",IF(AND($F65&lt;=BE$6,$G65&gt;=BE$5),IF(BE$5&gt;$N65,5,$K65)*10+IF(AND($F65&gt;=BE$5,$F65&lt;=BE$6),IF(AND($G65&gt;=BE$5,$G65&lt;=BE$6),5,IF($L65=1,2,1)),IF(AND($G65&gt;=BE$5,$G65&lt;=BE$6),IF($M65&gt;0,4,3),0)),IF(AND($D65&lt;=BE$6,$E65&gt;=BE$5),60,0)))</f>
        <v/>
      </c>
      <c r="BF65" s="80" t="str">
        <f>IF(OR($A65="",NOT(ISNUMBER($G65))),"",IF(AND($F65&lt;=BF$6,$G65&gt;=BF$5),IF(BF$5&gt;$N65,5,$K65)*10+IF(AND($F65&gt;=BF$5,$F65&lt;=BF$6),IF(AND($G65&gt;=BF$5,$G65&lt;=BF$6),5,IF($L65=1,2,1)),IF(AND($G65&gt;=BF$5,$G65&lt;=BF$6),IF($M65&gt;0,4,3),0)),IF(AND($D65&lt;=BF$6,$E65&gt;=BF$5),60,0)))</f>
        <v/>
      </c>
      <c r="BG65" s="80" t="str">
        <f>IF(OR($A65="",NOT(ISNUMBER($G65))),"",IF(AND($F65&lt;=BG$6,$G65&gt;=BG$5),IF(BG$5&gt;$N65,5,$K65)*10+IF(AND($F65&gt;=BG$5,$F65&lt;=BG$6),IF(AND($G65&gt;=BG$5,$G65&lt;=BG$6),5,IF($L65=1,2,1)),IF(AND($G65&gt;=BG$5,$G65&lt;=BG$6),IF($M65&gt;0,4,3),0)),IF(AND($D65&lt;=BG$6,$E65&gt;=BG$5),60,0)))</f>
        <v/>
      </c>
      <c r="BH65" s="80" t="str">
        <f>IF(OR($A65="",NOT(ISNUMBER($G65))),"",IF(AND($F65&lt;=BH$6,$G65&gt;=BH$5),IF(BH$5&gt;$N65,5,$K65)*10+IF(AND($F65&gt;=BH$5,$F65&lt;=BH$6),IF(AND($G65&gt;=BH$5,$G65&lt;=BH$6),5,IF($L65=1,2,1)),IF(AND($G65&gt;=BH$5,$G65&lt;=BH$6),IF($M65&gt;0,4,3),0)),IF(AND($D65&lt;=BH$6,$E65&gt;=BH$5),60,0)))</f>
        <v/>
      </c>
      <c r="BI65" s="80" t="str">
        <f>IF(OR($A65="",NOT(ISNUMBER($G65))),"",IF(AND($F65&lt;=BI$6,$G65&gt;=BI$5),IF(BI$5&gt;$N65,5,$K65)*10+IF(AND($F65&gt;=BI$5,$F65&lt;=BI$6),IF(AND($G65&gt;=BI$5,$G65&lt;=BI$6),5,IF($L65=1,2,1)),IF(AND($G65&gt;=BI$5,$G65&lt;=BI$6),IF($M65&gt;0,4,3),0)),IF(AND($D65&lt;=BI$6,$E65&gt;=BI$5),60,0)))</f>
        <v/>
      </c>
      <c r="BJ65" s="80" t="str">
        <f>IF(OR($A65="",NOT(ISNUMBER($G65))),"",IF(AND($F65&lt;=BJ$6,$G65&gt;=BJ$5),IF(BJ$5&gt;$N65,5,$K65)*10+IF(AND($F65&gt;=BJ$5,$F65&lt;=BJ$6),IF(AND($G65&gt;=BJ$5,$G65&lt;=BJ$6),5,IF($L65=1,2,1)),IF(AND($G65&gt;=BJ$5,$G65&lt;=BJ$6),IF($M65&gt;0,4,3),0)),IF(AND($D65&lt;=BJ$6,$E65&gt;=BJ$5),60,0)))</f>
        <v/>
      </c>
      <c r="BK65" s="80" t="str">
        <f>IF(OR($A65="",NOT(ISNUMBER($G65))),"",IF(AND($F65&lt;=BK$6,$G65&gt;=BK$5),IF(BK$5&gt;$N65,5,$K65)*10+IF(AND($F65&gt;=BK$5,$F65&lt;=BK$6),IF(AND($G65&gt;=BK$5,$G65&lt;=BK$6),5,IF($L65=1,2,1)),IF(AND($G65&gt;=BK$5,$G65&lt;=BK$6),IF($M65&gt;0,4,3),0)),IF(AND($D65&lt;=BK$6,$E65&gt;=BK$5),60,0)))</f>
        <v/>
      </c>
      <c r="BL65" s="80" t="str">
        <f>IF(OR($A65="",NOT(ISNUMBER($G65))),"",IF(AND($F65&lt;=BL$6,$G65&gt;=BL$5),IF(BL$5&gt;$N65,5,$K65)*10+IF(AND($F65&gt;=BL$5,$F65&lt;=BL$6),IF(AND($G65&gt;=BL$5,$G65&lt;=BL$6),5,IF($L65=1,2,1)),IF(AND($G65&gt;=BL$5,$G65&lt;=BL$6),IF($M65&gt;0,4,3),0)),IF(AND($D65&lt;=BL$6,$E65&gt;=BL$5),60,0)))</f>
        <v/>
      </c>
      <c r="BM65" s="80" t="str">
        <f>IF(OR($A65="",NOT(ISNUMBER($G65))),"",IF(AND($F65&lt;=BM$6,$G65&gt;=BM$5),IF(BM$5&gt;$N65,5,$K65)*10+IF(AND($F65&gt;=BM$5,$F65&lt;=BM$6),IF(AND($G65&gt;=BM$5,$G65&lt;=BM$6),5,IF($L65=1,2,1)),IF(AND($G65&gt;=BM$5,$G65&lt;=BM$6),IF($M65&gt;0,4,3),0)),IF(AND($D65&lt;=BM$6,$E65&gt;=BM$5),60,0)))</f>
        <v/>
      </c>
      <c r="BN65" s="80" t="str">
        <f>IF(OR($A65="",NOT(ISNUMBER($G65))),"",IF(AND($F65&lt;=BN$6,$G65&gt;=BN$5),IF(BN$5&gt;$N65,5,$K65)*10+IF(AND($F65&gt;=BN$5,$F65&lt;=BN$6),IF(AND($G65&gt;=BN$5,$G65&lt;=BN$6),5,IF($L65=1,2,1)),IF(AND($G65&gt;=BN$5,$G65&lt;=BN$6),IF($M65&gt;0,4,3),0)),IF(AND($D65&lt;=BN$6,$E65&gt;=BN$5),60,0)))</f>
        <v/>
      </c>
      <c r="BO65" s="80" t="str">
        <f>IF(OR($A65="",NOT(ISNUMBER($G65))),"",IF(AND($F65&lt;=BO$6,$G65&gt;=BO$5),IF(BO$5&gt;$N65,5,$K65)*10+IF(AND($F65&gt;=BO$5,$F65&lt;=BO$6),IF(AND($G65&gt;=BO$5,$G65&lt;=BO$6),5,IF($L65=1,2,1)),IF(AND($G65&gt;=BO$5,$G65&lt;=BO$6),IF($M65&gt;0,4,3),0)),IF(AND($D65&lt;=BO$6,$E65&gt;=BO$5),60,0)))</f>
        <v/>
      </c>
      <c r="BP65" s="80" t="str">
        <f>IF(OR($A65="",NOT(ISNUMBER($G65))),"",IF(AND($F65&lt;=BP$6,$G65&gt;=BP$5),IF(BP$5&gt;$N65,5,$K65)*10+IF(AND($F65&gt;=BP$5,$F65&lt;=BP$6),IF(AND($G65&gt;=BP$5,$G65&lt;=BP$6),5,IF($L65=1,2,1)),IF(AND($G65&gt;=BP$5,$G65&lt;=BP$6),IF($M65&gt;0,4,3),0)),IF(AND($D65&lt;=BP$6,$E65&gt;=BP$5),60,0)))</f>
        <v/>
      </c>
      <c r="BQ65" s="80" t="str">
        <f>IF(OR($A65="",NOT(ISNUMBER($G65))),"",IF(AND($F65&lt;=BQ$6,$G65&gt;=BQ$5),IF(BQ$5&gt;$N65,5,$K65)*10+IF(AND($F65&gt;=BQ$5,$F65&lt;=BQ$6),IF(AND($G65&gt;=BQ$5,$G65&lt;=BQ$6),5,IF($L65=1,2,1)),IF(AND($G65&gt;=BQ$5,$G65&lt;=BQ$6),IF($M65&gt;0,4,3),0)),IF(AND($D65&lt;=BQ$6,$E65&gt;=BQ$5),60,0)))</f>
        <v/>
      </c>
      <c r="BR65" s="80" t="str">
        <f>IF(OR($A65="",NOT(ISNUMBER($G65))),"",IF(AND($F65&lt;=BR$6,$G65&gt;=BR$5),IF(BR$5&gt;$N65,5,$K65)*10+IF(AND($F65&gt;=BR$5,$F65&lt;=BR$6),IF(AND($G65&gt;=BR$5,$G65&lt;=BR$6),5,IF($L65=1,2,1)),IF(AND($G65&gt;=BR$5,$G65&lt;=BR$6),IF($M65&gt;0,4,3),0)),IF(AND($D65&lt;=BR$6,$E65&gt;=BR$5),60,0)))</f>
        <v/>
      </c>
      <c r="BS65" s="80" t="str">
        <f>IF(OR($A65="",NOT(ISNUMBER($G65))),"",IF(AND($F65&lt;=BS$6,$G65&gt;=BS$5),IF(BS$5&gt;$N65,5,$K65)*10+IF(AND($F65&gt;=BS$5,$F65&lt;=BS$6),IF(AND($G65&gt;=BS$5,$G65&lt;=BS$6),5,IF($L65=1,2,1)),IF(AND($G65&gt;=BS$5,$G65&lt;=BS$6),IF($M65&gt;0,4,3),0)),IF(AND($D65&lt;=BS$6,$E65&gt;=BS$5),60,0)))</f>
        <v/>
      </c>
      <c r="BT65" s="80" t="str">
        <f>IF(OR($A65="",NOT(ISNUMBER($G65))),"",IF(AND($F65&lt;=BT$6,$G65&gt;=BT$5),IF(BT$5&gt;$N65,5,$K65)*10+IF(AND($F65&gt;=BT$5,$F65&lt;=BT$6),IF(AND($G65&gt;=BT$5,$G65&lt;=BT$6),5,IF($L65=1,2,1)),IF(AND($G65&gt;=BT$5,$G65&lt;=BT$6),IF($M65&gt;0,4,3),0)),IF(AND($D65&lt;=BT$6,$E65&gt;=BT$5),60,0)))</f>
        <v/>
      </c>
      <c r="BU65" s="80" t="str">
        <f>IF(OR($A65="",NOT(ISNUMBER($G65))),"",IF(AND($F65&lt;=BU$6,$G65&gt;=BU$5),IF(BU$5&gt;$N65,5,$K65)*10+IF(AND($F65&gt;=BU$5,$F65&lt;=BU$6),IF(AND($G65&gt;=BU$5,$G65&lt;=BU$6),5,IF($L65=1,2,1)),IF(AND($G65&gt;=BU$5,$G65&lt;=BU$6),IF($M65&gt;0,4,3),0)),IF(AND($D65&lt;=BU$6,$E65&gt;=BU$5),60,0)))</f>
        <v/>
      </c>
      <c r="BV65" s="80" t="str">
        <f>IF(OR($A65="",NOT(ISNUMBER($G65))),"",IF(AND($F65&lt;=BV$6,$G65&gt;=BV$5),IF(BV$5&gt;$N65,5,$K65)*10+IF(AND($F65&gt;=BV$5,$F65&lt;=BV$6),IF(AND($G65&gt;=BV$5,$G65&lt;=BV$6),5,IF($L65=1,2,1)),IF(AND($G65&gt;=BV$5,$G65&lt;=BV$6),IF($M65&gt;0,4,3),0)),IF(AND($D65&lt;=BV$6,$E65&gt;=BV$5),60,0)))</f>
        <v/>
      </c>
      <c r="BW65" s="80" t="str">
        <f>IF(OR($A65="",NOT(ISNUMBER($G65))),"",IF(AND($F65&lt;=BW$6,$G65&gt;=BW$5),IF(BW$5&gt;$N65,5,$K65)*10+IF(AND($F65&gt;=BW$5,$F65&lt;=BW$6),IF(AND($G65&gt;=BW$5,$G65&lt;=BW$6),5,IF($L65=1,2,1)),IF(AND($G65&gt;=BW$5,$G65&lt;=BW$6),IF($M65&gt;0,4,3),0)),IF(AND($D65&lt;=BW$6,$E65&gt;=BW$5),60,0)))</f>
        <v/>
      </c>
      <c r="BX65" s="80" t="str">
        <f>IF(OR($A65="",NOT(ISNUMBER($G65))),"",IF(AND($F65&lt;=BX$6,$G65&gt;=BX$5),IF(BX$5&gt;$N65,5,$K65)*10+IF(AND($F65&gt;=BX$5,$F65&lt;=BX$6),IF(AND($G65&gt;=BX$5,$G65&lt;=BX$6),5,IF($L65=1,2,1)),IF(AND($G65&gt;=BX$5,$G65&lt;=BX$6),IF($M65&gt;0,4,3),0)),IF(AND($D65&lt;=BX$6,$E65&gt;=BX$5),60,0)))</f>
        <v/>
      </c>
      <c r="BY65" s="80" t="str">
        <f>IF(OR($A65="",NOT(ISNUMBER($G65))),"",IF(AND($F65&lt;=BY$6,$G65&gt;=BY$5),IF(BY$5&gt;$N65,5,$K65)*10+IF(AND($F65&gt;=BY$5,$F65&lt;=BY$6),IF(AND($G65&gt;=BY$5,$G65&lt;=BY$6),5,IF($L65=1,2,1)),IF(AND($G65&gt;=BY$5,$G65&lt;=BY$6),IF($M65&gt;0,4,3),0)),IF(AND($D65&lt;=BY$6,$E65&gt;=BY$5),60,0)))</f>
        <v/>
      </c>
      <c r="BZ65" s="80" t="str">
        <f>IF(OR($A65="",NOT(ISNUMBER($G65))),"",IF(AND($F65&lt;=BZ$6,$G65&gt;=BZ$5),IF(BZ$5&gt;$N65,5,$K65)*10+IF(AND($F65&gt;=BZ$5,$F65&lt;=BZ$6),IF(AND($G65&gt;=BZ$5,$G65&lt;=BZ$6),5,IF($L65=1,2,1)),IF(AND($G65&gt;=BZ$5,$G65&lt;=BZ$6),IF($M65&gt;0,4,3),0)),IF(AND($D65&lt;=BZ$6,$E65&gt;=BZ$5),60,0)))</f>
        <v/>
      </c>
      <c r="CA65" s="80" t="str">
        <f>IF(OR($A65="",NOT(ISNUMBER($G65))),"",IF(AND($F65&lt;=CA$6,$G65&gt;=CA$5),IF(CA$5&gt;$N65,5,$K65)*10+IF(AND($F65&gt;=CA$5,$F65&lt;=CA$6),IF(AND($G65&gt;=CA$5,$G65&lt;=CA$6),5,IF($L65=1,2,1)),IF(AND($G65&gt;=CA$5,$G65&lt;=CA$6),IF($M65&gt;0,4,3),0)),IF(AND($D65&lt;=CA$6,$E65&gt;=CA$5),60,0)))</f>
        <v/>
      </c>
      <c r="CB65" s="80" t="str">
        <f>IF(OR($A65="",NOT(ISNUMBER($G65))),"",IF(AND($F65&lt;=CB$6,$G65&gt;=CB$5),IF(CB$5&gt;$N65,5,$K65)*10+IF(AND($F65&gt;=CB$5,$F65&lt;=CB$6),IF(AND($G65&gt;=CB$5,$G65&lt;=CB$6),5,IF($L65=1,2,1)),IF(AND($G65&gt;=CB$5,$G65&lt;=CB$6),IF($M65&gt;0,4,3),0)),IF(AND($D65&lt;=CB$6,$E65&gt;=CB$5),60,0)))</f>
        <v/>
      </c>
      <c r="CC65" s="80" t="str">
        <f>IF(OR($A65="",NOT(ISNUMBER($G65))),"",IF(AND($F65&lt;=CC$6,$G65&gt;=CC$5),IF(CC$5&gt;$N65,5,$K65)*10+IF(AND($F65&gt;=CC$5,$F65&lt;=CC$6),IF(AND($G65&gt;=CC$5,$G65&lt;=CC$6),5,IF($L65=1,2,1)),IF(AND($G65&gt;=CC$5,$G65&lt;=CC$6),IF($M65&gt;0,4,3),0)),IF(AND($D65&lt;=CC$6,$E65&gt;=CC$5),60,0)))</f>
        <v/>
      </c>
      <c r="CD65" s="80" t="str">
        <f>IF(OR($A65="",NOT(ISNUMBER($G65))),"",IF(AND($F65&lt;=CD$6,$G65&gt;=CD$5),IF(CD$5&gt;$N65,5,$K65)*10+IF(AND($F65&gt;=CD$5,$F65&lt;=CD$6),IF(AND($G65&gt;=CD$5,$G65&lt;=CD$6),5,IF($L65=1,2,1)),IF(AND($G65&gt;=CD$5,$G65&lt;=CD$6),IF($M65&gt;0,4,3),0)),IF(AND($D65&lt;=CD$6,$E65&gt;=CD$5),60,0)))</f>
        <v/>
      </c>
      <c r="CE65" s="80" t="str">
        <f>IF(OR($A65="",NOT(ISNUMBER($G65))),"",IF(AND($F65&lt;=CE$6,$G65&gt;=CE$5),IF(CE$5&gt;$N65,5,$K65)*10+IF(AND($F65&gt;=CE$5,$F65&lt;=CE$6),IF(AND($G65&gt;=CE$5,$G65&lt;=CE$6),5,IF($L65=1,2,1)),IF(AND($G65&gt;=CE$5,$G65&lt;=CE$6),IF($M65&gt;0,4,3),0)),IF(AND($D65&lt;=CE$6,$E65&gt;=CE$5),60,0)))</f>
        <v/>
      </c>
      <c r="CF65" s="80" t="str">
        <f>IF(OR($A65="",NOT(ISNUMBER($G65))),"",IF(AND($F65&lt;=CF$6,$G65&gt;=CF$5),IF(CF$5&gt;$N65,5,$K65)*10+IF(AND($F65&gt;=CF$5,$F65&lt;=CF$6),IF(AND($G65&gt;=CF$5,$G65&lt;=CF$6),5,IF($L65=1,2,1)),IF(AND($G65&gt;=CF$5,$G65&lt;=CF$6),IF($M65&gt;0,4,3),0)),IF(AND($D65&lt;=CF$6,$E65&gt;=CF$5),60,0)))</f>
        <v/>
      </c>
      <c r="CG65" s="80" t="str">
        <f>IF(OR($A65="",NOT(ISNUMBER($G65))),"",IF(AND($F65&lt;=CG$6,$G65&gt;=CG$5),IF(CG$5&gt;$N65,5,$K65)*10+IF(AND($F65&gt;=CG$5,$F65&lt;=CG$6),IF(AND($G65&gt;=CG$5,$G65&lt;=CG$6),5,IF($L65=1,2,1)),IF(AND($G65&gt;=CG$5,$G65&lt;=CG$6),IF($M65&gt;0,4,3),0)),IF(AND($D65&lt;=CG$6,$E65&gt;=CG$5),60,0)))</f>
        <v/>
      </c>
      <c r="CH65" s="80" t="str">
        <f>IF(OR($A65="",NOT(ISNUMBER($G65))),"",IF(AND($F65&lt;=CH$6,$G65&gt;=CH$5),IF(CH$5&gt;$N65,5,$K65)*10+IF(AND($F65&gt;=CH$5,$F65&lt;=CH$6),IF(AND($G65&gt;=CH$5,$G65&lt;=CH$6),5,IF($L65=1,2,1)),IF(AND($G65&gt;=CH$5,$G65&lt;=CH$6),IF($M65&gt;0,4,3),0)),IF(AND($D65&lt;=CH$6,$E65&gt;=CH$5),60,0)))</f>
        <v/>
      </c>
      <c r="CI65" s="80" t="str">
        <f>IF(OR($A65="",NOT(ISNUMBER($G65))),"",IF(AND($F65&lt;=CI$6,$G65&gt;=CI$5),IF(CI$5&gt;$N65,5,$K65)*10+IF(AND($F65&gt;=CI$5,$F65&lt;=CI$6),IF(AND($G65&gt;=CI$5,$G65&lt;=CI$6),5,IF($L65=1,2,1)),IF(AND($G65&gt;=CI$5,$G65&lt;=CI$6),IF($M65&gt;0,4,3),0)),IF(AND($D65&lt;=CI$6,$E65&gt;=CI$5),60,0)))</f>
        <v/>
      </c>
      <c r="CJ65" s="80" t="str">
        <f>IF(OR($A65="",NOT(ISNUMBER($G65))),"",IF(AND($F65&lt;=CJ$6,$G65&gt;=CJ$5),IF(CJ$5&gt;$N65,5,$K65)*10+IF(AND($F65&gt;=CJ$5,$F65&lt;=CJ$6),IF(AND($G65&gt;=CJ$5,$G65&lt;=CJ$6),5,IF($L65=1,2,1)),IF(AND($G65&gt;=CJ$5,$G65&lt;=CJ$6),IF($M65&gt;0,4,3),0)),IF(AND($D65&lt;=CJ$6,$E65&gt;=CJ$5),60,0)))</f>
        <v/>
      </c>
      <c r="CK65" s="80" t="str">
        <f>IF(OR($A65="",NOT(ISNUMBER($G65))),"",IF(AND($F65&lt;=CK$6,$G65&gt;=CK$5),IF(CK$5&gt;$N65,5,$K65)*10+IF(AND($F65&gt;=CK$5,$F65&lt;=CK$6),IF(AND($G65&gt;=CK$5,$G65&lt;=CK$6),5,IF($L65=1,2,1)),IF(AND($G65&gt;=CK$5,$G65&lt;=CK$6),IF($M65&gt;0,4,3),0)),IF(AND($D65&lt;=CK$6,$E65&gt;=CK$5),60,0)))</f>
        <v/>
      </c>
      <c r="CL65" s="80" t="str">
        <f>IF(OR($A65="",NOT(ISNUMBER($G65))),"",IF(AND($F65&lt;=CL$6,$G65&gt;=CL$5),IF(CL$5&gt;$N65,5,$K65)*10+IF(AND($F65&gt;=CL$5,$F65&lt;=CL$6),IF(AND($G65&gt;=CL$5,$G65&lt;=CL$6),5,IF($L65=1,2,1)),IF(AND($G65&gt;=CL$5,$G65&lt;=CL$6),IF($M65&gt;0,4,3),0)),IF(AND($D65&lt;=CL$6,$E65&gt;=CL$5),60,0)))</f>
        <v/>
      </c>
      <c r="CM65" s="80" t="str">
        <f>IF(OR($A65="",NOT(ISNUMBER($G65))),"",IF(AND($F65&lt;=CM$6,$G65&gt;=CM$5),IF(CM$5&gt;$N65,5,$K65)*10+IF(AND($F65&gt;=CM$5,$F65&lt;=CM$6),IF(AND($G65&gt;=CM$5,$G65&lt;=CM$6),5,IF($L65=1,2,1)),IF(AND($G65&gt;=CM$5,$G65&lt;=CM$6),IF($M65&gt;0,4,3),0)),IF(AND($D65&lt;=CM$6,$E65&gt;=CM$5),60,0)))</f>
        <v/>
      </c>
      <c r="CN65" s="80" t="str">
        <f>IF(OR($A65="",NOT(ISNUMBER($G65))),"",IF(AND($F65&lt;=CN$6,$G65&gt;=CN$5),IF(CN$5&gt;$N65,5,$K65)*10+IF(AND($F65&gt;=CN$5,$F65&lt;=CN$6),IF(AND($G65&gt;=CN$5,$G65&lt;=CN$6),5,IF($L65=1,2,1)),IF(AND($G65&gt;=CN$5,$G65&lt;=CN$6),IF($M65&gt;0,4,3),0)),IF(AND($D65&lt;=CN$6,$E65&gt;=CN$5),60,0)))</f>
        <v/>
      </c>
      <c r="CO65" s="80" t="str">
        <f>IF(OR($A65="",NOT(ISNUMBER($G65))),"",IF(AND($F65&lt;=CO$6,$G65&gt;=CO$5),IF(CO$5&gt;$N65,5,$K65)*10+IF(AND($F65&gt;=CO$5,$F65&lt;=CO$6),IF(AND($G65&gt;=CO$5,$G65&lt;=CO$6),5,IF($L65=1,2,1)),IF(AND($G65&gt;=CO$5,$G65&lt;=CO$6),IF($M65&gt;0,4,3),0)),IF(AND($D65&lt;=CO$6,$E65&gt;=CO$5),60,0)))</f>
        <v/>
      </c>
      <c r="CP65" s="80" t="str">
        <f>IF(OR($A65="",NOT(ISNUMBER($G65))),"",IF(AND($F65&lt;=CP$6,$G65&gt;=CP$5),IF(CP$5&gt;$N65,5,$K65)*10+IF(AND($F65&gt;=CP$5,$F65&lt;=CP$6),IF(AND($G65&gt;=CP$5,$G65&lt;=CP$6),5,IF($L65=1,2,1)),IF(AND($G65&gt;=CP$5,$G65&lt;=CP$6),IF($M65&gt;0,4,3),0)),IF(AND($D65&lt;=CP$6,$E65&gt;=CP$5),60,0)))</f>
        <v/>
      </c>
      <c r="CQ65" s="80" t="str">
        <f>IF(OR($A65="",NOT(ISNUMBER($G65))),"",IF(AND($F65&lt;=CQ$6,$G65&gt;=CQ$5),IF(CQ$5&gt;$N65,5,$K65)*10+IF(AND($F65&gt;=CQ$5,$F65&lt;=CQ$6),IF(AND($G65&gt;=CQ$5,$G65&lt;=CQ$6),5,IF($L65=1,2,1)),IF(AND($G65&gt;=CQ$5,$G65&lt;=CQ$6),IF($M65&gt;0,4,3),0)),IF(AND($D65&lt;=CQ$6,$E65&gt;=CQ$5),60,0)))</f>
        <v/>
      </c>
      <c r="CR65" s="80" t="str">
        <f>IF(OR($A65="",NOT(ISNUMBER($G65))),"",IF(AND($F65&lt;=CR$6,$G65&gt;=CR$5),IF(CR$5&gt;$N65,5,$K65)*10+IF(AND($F65&gt;=CR$5,$F65&lt;=CR$6),IF(AND($G65&gt;=CR$5,$G65&lt;=CR$6),5,IF($L65=1,2,1)),IF(AND($G65&gt;=CR$5,$G65&lt;=CR$6),IF($M65&gt;0,4,3),0)),IF(AND($D65&lt;=CR$6,$E65&gt;=CR$5),60,0)))</f>
        <v/>
      </c>
      <c r="CS65" s="80" t="str">
        <f>IF(OR($A65="",NOT(ISNUMBER($G65))),"",IF(AND($F65&lt;=CS$6,$G65&gt;=CS$5),IF(CS$5&gt;$N65,5,$K65)*10+IF(AND($F65&gt;=CS$5,$F65&lt;=CS$6),IF(AND($G65&gt;=CS$5,$G65&lt;=CS$6),5,IF($L65=1,2,1)),IF(AND($G65&gt;=CS$5,$G65&lt;=CS$6),IF($M65&gt;0,4,3),0)),IF(AND($D65&lt;=CS$6,$E65&gt;=CS$5),60,0)))</f>
        <v/>
      </c>
      <c r="CT65" s="80" t="str">
        <f>IF(OR($A65="",NOT(ISNUMBER($G65))),"",IF(AND($F65&lt;=CT$6,$G65&gt;=CT$5),IF(CT$5&gt;$N65,5,$K65)*10+IF(AND($F65&gt;=CT$5,$F65&lt;=CT$6),IF(AND($G65&gt;=CT$5,$G65&lt;=CT$6),5,IF($L65=1,2,1)),IF(AND($G65&gt;=CT$5,$G65&lt;=CT$6),IF($M65&gt;0,4,3),0)),IF(AND($D65&lt;=CT$6,$E65&gt;=CT$5),60,0)))</f>
        <v/>
      </c>
      <c r="CU65" s="80" t="str">
        <f>IF(OR($A65="",NOT(ISNUMBER($G65))),"",IF(AND($F65&lt;=CU$6,$G65&gt;=CU$5),IF(CU$5&gt;$N65,5,$K65)*10+IF(AND($F65&gt;=CU$5,$F65&lt;=CU$6),IF(AND($G65&gt;=CU$5,$G65&lt;=CU$6),5,IF($L65=1,2,1)),IF(AND($G65&gt;=CU$5,$G65&lt;=CU$6),IF($M65&gt;0,4,3),0)),IF(AND($D65&lt;=CU$6,$E65&gt;=CU$5),60,0)))</f>
        <v/>
      </c>
      <c r="CV65" s="80" t="str">
        <f>IF(OR($A65="",NOT(ISNUMBER($G65))),"",IF(AND($F65&lt;=CV$6,$G65&gt;=CV$5),IF(CV$5&gt;$N65,5,$K65)*10+IF(AND($F65&gt;=CV$5,$F65&lt;=CV$6),IF(AND($G65&gt;=CV$5,$G65&lt;=CV$6),5,IF($L65=1,2,1)),IF(AND($G65&gt;=CV$5,$G65&lt;=CV$6),IF($M65&gt;0,4,3),0)),IF(AND($D65&lt;=CV$6,$E65&gt;=CV$5),60,0)))</f>
        <v/>
      </c>
      <c r="CW65" s="80" t="str">
        <f>IF(OR($A65="",NOT(ISNUMBER($G65))),"",IF(AND($F65&lt;=CW$6,$G65&gt;=CW$5),IF(CW$5&gt;$N65,5,$K65)*10+IF(AND($F65&gt;=CW$5,$F65&lt;=CW$6),IF(AND($G65&gt;=CW$5,$G65&lt;=CW$6),5,IF($L65=1,2,1)),IF(AND($G65&gt;=CW$5,$G65&lt;=CW$6),IF($M65&gt;0,4,3),0)),IF(AND($D65&lt;=CW$6,$E65&gt;=CW$5),60,0)))</f>
        <v/>
      </c>
      <c r="CX65" s="80" t="str">
        <f>IF(OR($A65="",NOT(ISNUMBER($G65))),"",IF(AND($F65&lt;=CX$6,$G65&gt;=CX$5),IF(CX$5&gt;$N65,5,$K65)*10+IF(AND($F65&gt;=CX$5,$F65&lt;=CX$6),IF(AND($G65&gt;=CX$5,$G65&lt;=CX$6),5,IF($L65=1,2,1)),IF(AND($G65&gt;=CX$5,$G65&lt;=CX$6),IF($M65&gt;0,4,3),0)),IF(AND($D65&lt;=CX$6,$E65&gt;=CX$5),60,0)))</f>
        <v/>
      </c>
      <c r="CY65" s="80" t="str">
        <f>IF(OR($A65="",NOT(ISNUMBER($G65))),"",IF(AND($F65&lt;=CY$6,$G65&gt;=CY$5),IF(CY$5&gt;$N65,5,$K65)*10+IF(AND($F65&gt;=CY$5,$F65&lt;=CY$6),IF(AND($G65&gt;=CY$5,$G65&lt;=CY$6),5,IF($L65=1,2,1)),IF(AND($G65&gt;=CY$5,$G65&lt;=CY$6),IF($M65&gt;0,4,3),0)),IF(AND($D65&lt;=CY$6,$E65&gt;=CY$5),60,0)))</f>
        <v/>
      </c>
      <c r="CZ65" s="80" t="str">
        <f>IF(OR($A65="",NOT(ISNUMBER($G65))),"",IF(AND($F65&lt;=CZ$6,$G65&gt;=CZ$5),IF(CZ$5&gt;$N65,5,$K65)*10+IF(AND($F65&gt;=CZ$5,$F65&lt;=CZ$6),IF(AND($G65&gt;=CZ$5,$G65&lt;=CZ$6),5,IF($L65=1,2,1)),IF(AND($G65&gt;=CZ$5,$G65&lt;=CZ$6),IF($M65&gt;0,4,3),0)),IF(AND($D65&lt;=CZ$6,$E65&gt;=CZ$5),60,0)))</f>
        <v/>
      </c>
      <c r="DA65" s="80" t="str">
        <f>IF(OR($A65="",NOT(ISNUMBER($G65))),"",IF(AND($F65&lt;=DA$6,$G65&gt;=DA$5),IF(DA$5&gt;$N65,5,$K65)*10+IF(AND($F65&gt;=DA$5,$F65&lt;=DA$6),IF(AND($G65&gt;=DA$5,$G65&lt;=DA$6),5,IF($L65=1,2,1)),IF(AND($G65&gt;=DA$5,$G65&lt;=DA$6),IF($M65&gt;0,4,3),0)),IF(AND($D65&lt;=DA$6,$E65&gt;=DA$5),60,0)))</f>
        <v/>
      </c>
      <c r="DB65" s="80" t="str">
        <f>IF(OR($A65="",NOT(ISNUMBER($G65))),"",IF(AND($F65&lt;=DB$6,$G65&gt;=DB$5),IF(DB$5&gt;$N65,5,$K65)*10+IF(AND($F65&gt;=DB$5,$F65&lt;=DB$6),IF(AND($G65&gt;=DB$5,$G65&lt;=DB$6),5,IF($L65=1,2,1)),IF(AND($G65&gt;=DB$5,$G65&lt;=DB$6),IF($M65&gt;0,4,3),0)),IF(AND($D65&lt;=DB$6,$E65&gt;=DB$5),60,0)))</f>
        <v/>
      </c>
      <c r="DC65" s="80" t="str">
        <f>IF(OR($A65="",NOT(ISNUMBER($G65))),"",IF(AND($F65&lt;=DC$6,$G65&gt;=DC$5),IF(DC$5&gt;$N65,5,$K65)*10+IF(AND($F65&gt;=DC$5,$F65&lt;=DC$6),IF(AND($G65&gt;=DC$5,$G65&lt;=DC$6),5,IF($L65=1,2,1)),IF(AND($G65&gt;=DC$5,$G65&lt;=DC$6),IF($M65&gt;0,4,3),0)),IF(AND($D65&lt;=DC$6,$E65&gt;=DC$5),60,0)))</f>
        <v/>
      </c>
      <c r="DD65" s="80" t="str">
        <f>IF(OR($A65="",NOT(ISNUMBER($G65))),"",IF(AND($F65&lt;=DD$6,$G65&gt;=DD$5),IF(DD$5&gt;$N65,5,$K65)*10+IF(AND($F65&gt;=DD$5,$F65&lt;=DD$6),IF(AND($G65&gt;=DD$5,$G65&lt;=DD$6),5,IF($L65=1,2,1)),IF(AND($G65&gt;=DD$5,$G65&lt;=DD$6),IF($M65&gt;0,4,3),0)),IF(AND($D65&lt;=DD$6,$E65&gt;=DD$5),60,0)))</f>
        <v/>
      </c>
      <c r="DE65" s="80" t="str">
        <f>IF(OR($A65="",NOT(ISNUMBER($G65))),"",IF(AND($F65&lt;=DE$6,$G65&gt;=DE$5),IF(DE$5&gt;$N65,5,$K65)*10+IF(AND($F65&gt;=DE$5,$F65&lt;=DE$6),IF(AND($G65&gt;=DE$5,$G65&lt;=DE$6),5,IF($L65=1,2,1)),IF(AND($G65&gt;=DE$5,$G65&lt;=DE$6),IF($M65&gt;0,4,3),0)),IF(AND($D65&lt;=DE$6,$E65&gt;=DE$5),60,0)))</f>
        <v/>
      </c>
      <c r="DF65" s="80" t="str">
        <f>IF(OR($A65="",NOT(ISNUMBER($G65))),"",IF(AND($F65&lt;=DF$6,$G65&gt;=DF$5),IF(DF$5&gt;$N65,5,$K65)*10+IF(AND($F65&gt;=DF$5,$F65&lt;=DF$6),IF(AND($G65&gt;=DF$5,$G65&lt;=DF$6),5,IF($L65=1,2,1)),IF(AND($G65&gt;=DF$5,$G65&lt;=DF$6),IF($M65&gt;0,4,3),0)),IF(AND($D65&lt;=DF$6,$E65&gt;=DF$5),60,0)))</f>
        <v/>
      </c>
      <c r="DG65" s="80" t="str">
        <f>IF(OR($A65="",NOT(ISNUMBER($G65))),"",IF(AND($F65&lt;=DG$6,$G65&gt;=DG$5),IF(DG$5&gt;$N65,5,$K65)*10+IF(AND($F65&gt;=DG$5,$F65&lt;=DG$6),IF(AND($G65&gt;=DG$5,$G65&lt;=DG$6),5,IF($L65=1,2,1)),IF(AND($G65&gt;=DG$5,$G65&lt;=DG$6),IF($M65&gt;0,4,3),0)),IF(AND($D65&lt;=DG$6,$E65&gt;=DG$5),60,0)))</f>
        <v/>
      </c>
      <c r="DH65" s="80" t="str">
        <f>IF(OR($A65="",NOT(ISNUMBER($G65))),"",IF(AND($F65&lt;=DH$6,$G65&gt;=DH$5),IF(DH$5&gt;$N65,5,$K65)*10+IF(AND($F65&gt;=DH$5,$F65&lt;=DH$6),IF(AND($G65&gt;=DH$5,$G65&lt;=DH$6),5,IF($L65=1,2,1)),IF(AND($G65&gt;=DH$5,$G65&lt;=DH$6),IF($M65&gt;0,4,3),0)),IF(AND($D65&lt;=DH$6,$E65&gt;=DH$5),60,0)))</f>
        <v/>
      </c>
      <c r="DI65" s="80" t="str">
        <f>IF(OR($A65="",NOT(ISNUMBER($G65))),"",IF(AND($F65&lt;=DI$6,$G65&gt;=DI$5),IF(DI$5&gt;$N65,5,$K65)*10+IF(AND($F65&gt;=DI$5,$F65&lt;=DI$6),IF(AND($G65&gt;=DI$5,$G65&lt;=DI$6),5,IF($L65=1,2,1)),IF(AND($G65&gt;=DI$5,$G65&lt;=DI$6),IF($M65&gt;0,4,3),0)),IF(AND($D65&lt;=DI$6,$E65&gt;=DI$5),60,0)))</f>
        <v/>
      </c>
      <c r="DJ65" s="80" t="str">
        <f>IF(OR($A65="",NOT(ISNUMBER($G65))),"",IF(AND($F65&lt;=DJ$6,$G65&gt;=DJ$5),IF(DJ$5&gt;$N65,5,$K65)*10+IF(AND($F65&gt;=DJ$5,$F65&lt;=DJ$6),IF(AND($G65&gt;=DJ$5,$G65&lt;=DJ$6),5,IF($L65=1,2,1)),IF(AND($G65&gt;=DJ$5,$G65&lt;=DJ$6),IF($M65&gt;0,4,3),0)),IF(AND($D65&lt;=DJ$6,$E65&gt;=DJ$5),60,0)))</f>
        <v/>
      </c>
      <c r="DK65" s="80" t="str">
        <f>IF(OR($A65="",NOT(ISNUMBER($G65))),"",IF(AND($F65&lt;=DK$6,$G65&gt;=DK$5),IF(DK$5&gt;$N65,5,$K65)*10+IF(AND($F65&gt;=DK$5,$F65&lt;=DK$6),IF(AND($G65&gt;=DK$5,$G65&lt;=DK$6),5,IF($L65=1,2,1)),IF(AND($G65&gt;=DK$5,$G65&lt;=DK$6),IF($M65&gt;0,4,3),0)),IF(AND($D65&lt;=DK$6,$E65&gt;=DK$5),60,0)))</f>
        <v/>
      </c>
      <c r="DL65" s="80" t="str">
        <f>IF(OR($A65="",NOT(ISNUMBER($G65))),"",IF(AND($F65&lt;=DL$6,$G65&gt;=DL$5),IF(DL$5&gt;$N65,5,$K65)*10+IF(AND($F65&gt;=DL$5,$F65&lt;=DL$6),IF(AND($G65&gt;=DL$5,$G65&lt;=DL$6),5,IF($L65=1,2,1)),IF(AND($G65&gt;=DL$5,$G65&lt;=DL$6),IF($M65&gt;0,4,3),0)),IF(AND($D65&lt;=DL$6,$E65&gt;=DL$5),60,0)))</f>
        <v/>
      </c>
      <c r="DM65" s="80" t="str">
        <f>IF(OR($A65="",NOT(ISNUMBER($G65))),"",IF(AND($F65&lt;=DM$6,$G65&gt;=DM$5),IF(DM$5&gt;$N65,5,$K65)*10+IF(AND($F65&gt;=DM$5,$F65&lt;=DM$6),IF(AND($G65&gt;=DM$5,$G65&lt;=DM$6),5,IF($L65=1,2,1)),IF(AND($G65&gt;=DM$5,$G65&lt;=DM$6),IF($M65&gt;0,4,3),0)),IF(AND($D65&lt;=DM$6,$E65&gt;=DM$5),60,0)))</f>
        <v/>
      </c>
      <c r="DN65" s="80" t="str">
        <f>IF(OR($A65="",NOT(ISNUMBER($G65))),"",IF(AND($F65&lt;=DN$6,$G65&gt;=DN$5),IF(DN$5&gt;$N65,5,$K65)*10+IF(AND($F65&gt;=DN$5,$F65&lt;=DN$6),IF(AND($G65&gt;=DN$5,$G65&lt;=DN$6),5,IF($L65=1,2,1)),IF(AND($G65&gt;=DN$5,$G65&lt;=DN$6),IF($M65&gt;0,4,3),0)),IF(AND($D65&lt;=DN$6,$E65&gt;=DN$5),60,0)))</f>
        <v/>
      </c>
      <c r="DO65" s="80" t="str">
        <f>IF(OR($A65="",NOT(ISNUMBER($G65))),"",IF(AND($F65&lt;=DO$6,$G65&gt;=DO$5),IF(DO$5&gt;$N65,5,$K65)*10+IF(AND($F65&gt;=DO$5,$F65&lt;=DO$6),IF(AND($G65&gt;=DO$5,$G65&lt;=DO$6),5,IF($L65=1,2,1)),IF(AND($G65&gt;=DO$5,$G65&lt;=DO$6),IF($M65&gt;0,4,3),0)),IF(AND($D65&lt;=DO$6,$E65&gt;=DO$5),60,0)))</f>
        <v/>
      </c>
      <c r="DP65" s="80" t="str">
        <f>IF(OR($A65="",NOT(ISNUMBER($G65))),"",IF(AND($F65&lt;=DP$6,$G65&gt;=DP$5),IF(DP$5&gt;$N65,5,$K65)*10+IF(AND($F65&gt;=DP$5,$F65&lt;=DP$6),IF(AND($G65&gt;=DP$5,$G65&lt;=DP$6),5,IF($L65=1,2,1)),IF(AND($G65&gt;=DP$5,$G65&lt;=DP$6),IF($M65&gt;0,4,3),0)),IF(AND($D65&lt;=DP$6,$E65&gt;=DP$5),60,0)))</f>
        <v/>
      </c>
      <c r="DQ65" s="80" t="str">
        <f>IF(OR($A65="",NOT(ISNUMBER($G65))),"",IF(AND($F65&lt;=DQ$6,$G65&gt;=DQ$5),IF(DQ$5&gt;$N65,5,$K65)*10+IF(AND($F65&gt;=DQ$5,$F65&lt;=DQ$6),IF(AND($G65&gt;=DQ$5,$G65&lt;=DQ$6),5,IF($L65=1,2,1)),IF(AND($G65&gt;=DQ$5,$G65&lt;=DQ$6),IF($M65&gt;0,4,3),0)),IF(AND($D65&lt;=DQ$6,$E65&gt;=DQ$5),60,0)))</f>
        <v/>
      </c>
      <c r="DR65" s="80" t="str">
        <f>IF(OR($A65="",NOT(ISNUMBER($G65))),"",IF(AND($F65&lt;=DR$6,$G65&gt;=DR$5),IF(DR$5&gt;$N65,5,$K65)*10+IF(AND($F65&gt;=DR$5,$F65&lt;=DR$6),IF(AND($G65&gt;=DR$5,$G65&lt;=DR$6),5,IF($L65=1,2,1)),IF(AND($G65&gt;=DR$5,$G65&lt;=DR$6),IF($M65&gt;0,4,3),0)),IF(AND($D65&lt;=DR$6,$E65&gt;=DR$5),60,0)))</f>
        <v/>
      </c>
      <c r="DS65" s="80" t="str">
        <f>IF(OR($A65="",NOT(ISNUMBER($G65))),"",IF(AND($F65&lt;=DS$6,$G65&gt;=DS$5),IF(DS$5&gt;$N65,5,$K65)*10+IF(AND($F65&gt;=DS$5,$F65&lt;=DS$6),IF(AND($G65&gt;=DS$5,$G65&lt;=DS$6),5,IF($L65=1,2,1)),IF(AND($G65&gt;=DS$5,$G65&lt;=DS$6),IF($M65&gt;0,4,3),0)),IF(AND($D65&lt;=DS$6,$E65&gt;=DS$5),60,0)))</f>
        <v/>
      </c>
      <c r="DT65" s="80" t="str">
        <f>IF(OR($A65="",NOT(ISNUMBER($G65))),"",IF(AND($F65&lt;=DT$6,$G65&gt;=DT$5),IF(DT$5&gt;$N65,5,$K65)*10+IF(AND($F65&gt;=DT$5,$F65&lt;=DT$6),IF(AND($G65&gt;=DT$5,$G65&lt;=DT$6),5,IF($L65=1,2,1)),IF(AND($G65&gt;=DT$5,$G65&lt;=DT$6),IF($M65&gt;0,4,3),0)),IF(AND($D65&lt;=DT$6,$E65&gt;=DT$5),60,0)))</f>
        <v/>
      </c>
      <c r="DU65" s="80" t="str">
        <f>IF(OR($A65="",NOT(ISNUMBER($G65))),"",IF(AND($F65&lt;=DU$6,$G65&gt;=DU$5),IF(DU$5&gt;$N65,5,$K65)*10+IF(AND($F65&gt;=DU$5,$F65&lt;=DU$6),IF(AND($G65&gt;=DU$5,$G65&lt;=DU$6),5,IF($L65=1,2,1)),IF(AND($G65&gt;=DU$5,$G65&lt;=DU$6),IF($M65&gt;0,4,3),0)),IF(AND($D65&lt;=DU$6,$E65&gt;=DU$5),60,0)))</f>
        <v/>
      </c>
      <c r="DV65" s="80" t="str">
        <f>IF(OR($A65="",NOT(ISNUMBER($G65))),"",IF(AND($F65&lt;=DV$6,$G65&gt;=DV$5),IF(DV$5&gt;$N65,5,$K65)*10+IF(AND($F65&gt;=DV$5,$F65&lt;=DV$6),IF(AND($G65&gt;=DV$5,$G65&lt;=DV$6),5,IF($L65=1,2,1)),IF(AND($G65&gt;=DV$5,$G65&lt;=DV$6),IF($M65&gt;0,4,3),0)),IF(AND($D65&lt;=DV$6,$E65&gt;=DV$5),60,0)))</f>
        <v/>
      </c>
      <c r="DW65" s="80" t="str">
        <f>IF(OR($A65="",NOT(ISNUMBER($G65))),"",IF(AND($F65&lt;=DW$6,$G65&gt;=DW$5),IF(DW$5&gt;$N65,5,$K65)*10+IF(AND($F65&gt;=DW$5,$F65&lt;=DW$6),IF(AND($G65&gt;=DW$5,$G65&lt;=DW$6),5,IF($L65=1,2,1)),IF(AND($G65&gt;=DW$5,$G65&lt;=DW$6),IF($M65&gt;0,4,3),0)),IF(AND($D65&lt;=DW$6,$E65&gt;=DW$5),60,0)))</f>
        <v/>
      </c>
      <c r="DX65" s="80" t="str">
        <f>IF(OR($A65="",NOT(ISNUMBER($G65))),"",IF(AND($F65&lt;=DX$6,$G65&gt;=DX$5),IF(DX$5&gt;$N65,5,$K65)*10+IF(AND($F65&gt;=DX$5,$F65&lt;=DX$6),IF(AND($G65&gt;=DX$5,$G65&lt;=DX$6),5,IF($L65=1,2,1)),IF(AND($G65&gt;=DX$5,$G65&lt;=DX$6),IF($M65&gt;0,4,3),0)),IF(AND($D65&lt;=DX$6,$E65&gt;=DX$5),60,0)))</f>
        <v/>
      </c>
      <c r="DY65" s="80" t="str">
        <f>IF(OR($A65="",NOT(ISNUMBER($G65))),"",IF(AND($F65&lt;=DY$6,$G65&gt;=DY$5),IF(DY$5&gt;$N65,5,$K65)*10+IF(AND($F65&gt;=DY$5,$F65&lt;=DY$6),IF(AND($G65&gt;=DY$5,$G65&lt;=DY$6),5,IF($L65=1,2,1)),IF(AND($G65&gt;=DY$5,$G65&lt;=DY$6),IF($M65&gt;0,4,3),0)),IF(AND($D65&lt;=DY$6,$E65&gt;=DY$5),60,0)))</f>
        <v/>
      </c>
      <c r="DZ65" s="80" t="str">
        <f>IF(OR($A65="",NOT(ISNUMBER($G65))),"",IF(AND($F65&lt;=DZ$6,$G65&gt;=DZ$5),IF(DZ$5&gt;$N65,5,$K65)*10+IF(AND($F65&gt;=DZ$5,$F65&lt;=DZ$6),IF(AND($G65&gt;=DZ$5,$G65&lt;=DZ$6),5,IF($L65=1,2,1)),IF(AND($G65&gt;=DZ$5,$G65&lt;=DZ$6),IF($M65&gt;0,4,3),0)),IF(AND($D65&lt;=DZ$6,$E65&gt;=DZ$5),60,0)))</f>
        <v/>
      </c>
      <c r="EA65" s="80" t="str">
        <f>IF(OR($A65="",NOT(ISNUMBER($G65))),"",IF(AND($F65&lt;=EA$6,$G65&gt;=EA$5),IF(EA$5&gt;$N65,5,$K65)*10+IF(AND($F65&gt;=EA$5,$F65&lt;=EA$6),IF(AND($G65&gt;=EA$5,$G65&lt;=EA$6),5,IF($L65=1,2,1)),IF(AND($G65&gt;=EA$5,$G65&lt;=EA$6),IF($M65&gt;0,4,3),0)),IF(AND($D65&lt;=EA$6,$E65&gt;=EA$5),60,0)))</f>
        <v/>
      </c>
      <c r="EB65" s="80" t="str">
        <f>IF(OR($A65="",NOT(ISNUMBER($G65))),"",IF(AND($F65&lt;=EB$6,$G65&gt;=EB$5),IF(EB$5&gt;$N65,5,$K65)*10+IF(AND($F65&gt;=EB$5,$F65&lt;=EB$6),IF(AND($G65&gt;=EB$5,$G65&lt;=EB$6),5,IF($L65=1,2,1)),IF(AND($G65&gt;=EB$5,$G65&lt;=EB$6),IF($M65&gt;0,4,3),0)),IF(AND($D65&lt;=EB$6,$E65&gt;=EB$5),60,0)))</f>
        <v/>
      </c>
      <c r="EC65" s="80" t="str">
        <f>IF(OR($A65="",NOT(ISNUMBER($G65))),"",IF(AND($F65&lt;=EC$6,$G65&gt;=EC$5),IF(EC$5&gt;$N65,5,$K65)*10+IF(AND($F65&gt;=EC$5,$F65&lt;=EC$6),IF(AND($G65&gt;=EC$5,$G65&lt;=EC$6),5,IF($L65=1,2,1)),IF(AND($G65&gt;=EC$5,$G65&lt;=EC$6),IF($M65&gt;0,4,3),0)),IF(AND($D65&lt;=EC$6,$E65&gt;=EC$5),60,0)))</f>
        <v/>
      </c>
      <c r="ED65" s="80" t="str">
        <f>IF(OR($A65="",NOT(ISNUMBER($G65))),"",IF(AND($F65&lt;=ED$6,$G65&gt;=ED$5),IF(ED$5&gt;$N65,5,$K65)*10+IF(AND($F65&gt;=ED$5,$F65&lt;=ED$6),IF(AND($G65&gt;=ED$5,$G65&lt;=ED$6),5,IF($L65=1,2,1)),IF(AND($G65&gt;=ED$5,$G65&lt;=ED$6),IF($M65&gt;0,4,3),0)),IF(AND($D65&lt;=ED$6,$E65&gt;=ED$5),60,0)))</f>
        <v/>
      </c>
    </row>
    <row r="66" ht="18" customHeight="1">
      <c r="A66" s="52" t="str">
        <f>IF(Tasks!$B66="","",Tasks!$A66)</f>
        <v/>
      </c>
      <c r="B66" s="78" t="str">
        <f>IF(Tasks!$B66="","",Tasks!$B66)</f>
        <v/>
      </c>
      <c r="C66" s="25" t="str">
        <f>IF($B66="","",IF(AND(Tasks!$D66="",Tasks!$G66=""),"-",IF(Tasks!$D66="","",Tasks!$D66&amp;IF(OR(Tasks!$E66="",Tasks!$E66="FS"),IF(N(Tasks!$F66)=0,"","FS"),Tasks!$E66)&amp;IF(N(Tasks!$F66)=0,"",IF(Tasks!$F66&gt;0,"+","")&amp;Tasks!$F66))&amp;IF(AND(Tasks!$D66&lt;&gt;"",Tasks!$G66&lt;&gt;""),", ","")&amp;IF(Tasks!$G66="","",Tasks!$G66&amp;IF(OR(Tasks!$H66="",Tasks!$H66="FS"),IF(N(Tasks!$I66)=0,"","FS"),Tasks!$H66)&amp;IF(N(Tasks!$I66)=0,"",IF(Tasks!$I66&gt;0,"+","")&amp;Tasks!$I66))))</f>
        <v/>
      </c>
      <c r="D66" s="51" t="str">
        <f>IF(OR($B66="",Tasks!$Q66=""),"",Tasks!$Q66)</f>
        <v/>
      </c>
      <c r="E66" s="51" t="str">
        <f>IF(OR($B66="",Tasks!$R66=""),"",Tasks!$R66)</f>
        <v/>
      </c>
      <c r="F66" s="51" t="str">
        <f>IF(OR($B66="",Tasks!$S66=""),"",Tasks!$S66)</f>
        <v/>
      </c>
      <c r="G66" s="51" t="str">
        <f>IF(OR($B66="",Tasks!$T66=""),"",Tasks!$T66)</f>
        <v/>
      </c>
      <c r="H66" s="52" t="str">
        <f>IF($B66="","",Tasks!$AE66)</f>
        <v/>
      </c>
      <c r="I66" s="79" t="str">
        <f>IF($B66="","",Tasks!$AF66)</f>
        <v/>
      </c>
      <c r="J66" s="53" t="str">
        <f>IF(OR($B66="",Tasks!$V66=""),"",Tasks!$V66)</f>
        <v/>
      </c>
      <c r="K66" s="52" t="str">
        <f>IF($B66="","",Tasks!$AA66)</f>
        <v/>
      </c>
      <c r="L66" s="52" t="str">
        <f>IF($B66="","",Tasks!$AB66)</f>
        <v/>
      </c>
      <c r="M66" s="52" t="str">
        <f>IF($B66="","",Tasks!$Z66)</f>
        <v/>
      </c>
      <c r="N66" s="52" t="str">
        <f>IF(OR($B66="",Tasks!$AG66=""),"",Tasks!$AG66)</f>
        <v/>
      </c>
      <c r="O66" s="80" t="str">
        <f>IF(OR($A66="",NOT(ISNUMBER($G66))),"",IF(AND($F66&lt;=O$6,$G66&gt;=O$5),IF(O$5&gt;$N66,5,$K66)*10+IF(AND($F66&gt;=O$5,$F66&lt;=O$6),IF(AND($G66&gt;=O$5,$G66&lt;=O$6),5,IF($L66=1,2,1)),IF(AND($G66&gt;=O$5,$G66&lt;=O$6),IF($M66&gt;0,4,3),0)),IF(AND($D66&lt;=O$6,$E66&gt;=O$5),60,0)))</f>
        <v/>
      </c>
      <c r="P66" s="80" t="str">
        <f>IF(OR($A66="",NOT(ISNUMBER($G66))),"",IF(AND($F66&lt;=P$6,$G66&gt;=P$5),IF(P$5&gt;$N66,5,$K66)*10+IF(AND($F66&gt;=P$5,$F66&lt;=P$6),IF(AND($G66&gt;=P$5,$G66&lt;=P$6),5,IF($L66=1,2,1)),IF(AND($G66&gt;=P$5,$G66&lt;=P$6),IF($M66&gt;0,4,3),0)),IF(AND($D66&lt;=P$6,$E66&gt;=P$5),60,0)))</f>
        <v/>
      </c>
      <c r="Q66" s="80" t="str">
        <f>IF(OR($A66="",NOT(ISNUMBER($G66))),"",IF(AND($F66&lt;=Q$6,$G66&gt;=Q$5),IF(Q$5&gt;$N66,5,$K66)*10+IF(AND($F66&gt;=Q$5,$F66&lt;=Q$6),IF(AND($G66&gt;=Q$5,$G66&lt;=Q$6),5,IF($L66=1,2,1)),IF(AND($G66&gt;=Q$5,$G66&lt;=Q$6),IF($M66&gt;0,4,3),0)),IF(AND($D66&lt;=Q$6,$E66&gt;=Q$5),60,0)))</f>
        <v/>
      </c>
      <c r="R66" s="80" t="str">
        <f>IF(OR($A66="",NOT(ISNUMBER($G66))),"",IF(AND($F66&lt;=R$6,$G66&gt;=R$5),IF(R$5&gt;$N66,5,$K66)*10+IF(AND($F66&gt;=R$5,$F66&lt;=R$6),IF(AND($G66&gt;=R$5,$G66&lt;=R$6),5,IF($L66=1,2,1)),IF(AND($G66&gt;=R$5,$G66&lt;=R$6),IF($M66&gt;0,4,3),0)),IF(AND($D66&lt;=R$6,$E66&gt;=R$5),60,0)))</f>
        <v/>
      </c>
      <c r="S66" s="80" t="str">
        <f>IF(OR($A66="",NOT(ISNUMBER($G66))),"",IF(AND($F66&lt;=S$6,$G66&gt;=S$5),IF(S$5&gt;$N66,5,$K66)*10+IF(AND($F66&gt;=S$5,$F66&lt;=S$6),IF(AND($G66&gt;=S$5,$G66&lt;=S$6),5,IF($L66=1,2,1)),IF(AND($G66&gt;=S$5,$G66&lt;=S$6),IF($M66&gt;0,4,3),0)),IF(AND($D66&lt;=S$6,$E66&gt;=S$5),60,0)))</f>
        <v/>
      </c>
      <c r="T66" s="80" t="str">
        <f>IF(OR($A66="",NOT(ISNUMBER($G66))),"",IF(AND($F66&lt;=T$6,$G66&gt;=T$5),IF(T$5&gt;$N66,5,$K66)*10+IF(AND($F66&gt;=T$5,$F66&lt;=T$6),IF(AND($G66&gt;=T$5,$G66&lt;=T$6),5,IF($L66=1,2,1)),IF(AND($G66&gt;=T$5,$G66&lt;=T$6),IF($M66&gt;0,4,3),0)),IF(AND($D66&lt;=T$6,$E66&gt;=T$5),60,0)))</f>
        <v/>
      </c>
      <c r="U66" s="80" t="str">
        <f>IF(OR($A66="",NOT(ISNUMBER($G66))),"",IF(AND($F66&lt;=U$6,$G66&gt;=U$5),IF(U$5&gt;$N66,5,$K66)*10+IF(AND($F66&gt;=U$5,$F66&lt;=U$6),IF(AND($G66&gt;=U$5,$G66&lt;=U$6),5,IF($L66=1,2,1)),IF(AND($G66&gt;=U$5,$G66&lt;=U$6),IF($M66&gt;0,4,3),0)),IF(AND($D66&lt;=U$6,$E66&gt;=U$5),60,0)))</f>
        <v/>
      </c>
      <c r="V66" s="80" t="str">
        <f>IF(OR($A66="",NOT(ISNUMBER($G66))),"",IF(AND($F66&lt;=V$6,$G66&gt;=V$5),IF(V$5&gt;$N66,5,$K66)*10+IF(AND($F66&gt;=V$5,$F66&lt;=V$6),IF(AND($G66&gt;=V$5,$G66&lt;=V$6),5,IF($L66=1,2,1)),IF(AND($G66&gt;=V$5,$G66&lt;=V$6),IF($M66&gt;0,4,3),0)),IF(AND($D66&lt;=V$6,$E66&gt;=V$5),60,0)))</f>
        <v/>
      </c>
      <c r="W66" s="80" t="str">
        <f>IF(OR($A66="",NOT(ISNUMBER($G66))),"",IF(AND($F66&lt;=W$6,$G66&gt;=W$5),IF(W$5&gt;$N66,5,$K66)*10+IF(AND($F66&gt;=W$5,$F66&lt;=W$6),IF(AND($G66&gt;=W$5,$G66&lt;=W$6),5,IF($L66=1,2,1)),IF(AND($G66&gt;=W$5,$G66&lt;=W$6),IF($M66&gt;0,4,3),0)),IF(AND($D66&lt;=W$6,$E66&gt;=W$5),60,0)))</f>
        <v/>
      </c>
      <c r="X66" s="80" t="str">
        <f>IF(OR($A66="",NOT(ISNUMBER($G66))),"",IF(AND($F66&lt;=X$6,$G66&gt;=X$5),IF(X$5&gt;$N66,5,$K66)*10+IF(AND($F66&gt;=X$5,$F66&lt;=X$6),IF(AND($G66&gt;=X$5,$G66&lt;=X$6),5,IF($L66=1,2,1)),IF(AND($G66&gt;=X$5,$G66&lt;=X$6),IF($M66&gt;0,4,3),0)),IF(AND($D66&lt;=X$6,$E66&gt;=X$5),60,0)))</f>
        <v/>
      </c>
      <c r="Y66" s="80" t="str">
        <f>IF(OR($A66="",NOT(ISNUMBER($G66))),"",IF(AND($F66&lt;=Y$6,$G66&gt;=Y$5),IF(Y$5&gt;$N66,5,$K66)*10+IF(AND($F66&gt;=Y$5,$F66&lt;=Y$6),IF(AND($G66&gt;=Y$5,$G66&lt;=Y$6),5,IF($L66=1,2,1)),IF(AND($G66&gt;=Y$5,$G66&lt;=Y$6),IF($M66&gt;0,4,3),0)),IF(AND($D66&lt;=Y$6,$E66&gt;=Y$5),60,0)))</f>
        <v/>
      </c>
      <c r="Z66" s="80" t="str">
        <f>IF(OR($A66="",NOT(ISNUMBER($G66))),"",IF(AND($F66&lt;=Z$6,$G66&gt;=Z$5),IF(Z$5&gt;$N66,5,$K66)*10+IF(AND($F66&gt;=Z$5,$F66&lt;=Z$6),IF(AND($G66&gt;=Z$5,$G66&lt;=Z$6),5,IF($L66=1,2,1)),IF(AND($G66&gt;=Z$5,$G66&lt;=Z$6),IF($M66&gt;0,4,3),0)),IF(AND($D66&lt;=Z$6,$E66&gt;=Z$5),60,0)))</f>
        <v/>
      </c>
      <c r="AA66" s="80" t="str">
        <f>IF(OR($A66="",NOT(ISNUMBER($G66))),"",IF(AND($F66&lt;=AA$6,$G66&gt;=AA$5),IF(AA$5&gt;$N66,5,$K66)*10+IF(AND($F66&gt;=AA$5,$F66&lt;=AA$6),IF(AND($G66&gt;=AA$5,$G66&lt;=AA$6),5,IF($L66=1,2,1)),IF(AND($G66&gt;=AA$5,$G66&lt;=AA$6),IF($M66&gt;0,4,3),0)),IF(AND($D66&lt;=AA$6,$E66&gt;=AA$5),60,0)))</f>
        <v/>
      </c>
      <c r="AB66" s="80" t="str">
        <f>IF(OR($A66="",NOT(ISNUMBER($G66))),"",IF(AND($F66&lt;=AB$6,$G66&gt;=AB$5),IF(AB$5&gt;$N66,5,$K66)*10+IF(AND($F66&gt;=AB$5,$F66&lt;=AB$6),IF(AND($G66&gt;=AB$5,$G66&lt;=AB$6),5,IF($L66=1,2,1)),IF(AND($G66&gt;=AB$5,$G66&lt;=AB$6),IF($M66&gt;0,4,3),0)),IF(AND($D66&lt;=AB$6,$E66&gt;=AB$5),60,0)))</f>
        <v/>
      </c>
      <c r="AC66" s="80" t="str">
        <f>IF(OR($A66="",NOT(ISNUMBER($G66))),"",IF(AND($F66&lt;=AC$6,$G66&gt;=AC$5),IF(AC$5&gt;$N66,5,$K66)*10+IF(AND($F66&gt;=AC$5,$F66&lt;=AC$6),IF(AND($G66&gt;=AC$5,$G66&lt;=AC$6),5,IF($L66=1,2,1)),IF(AND($G66&gt;=AC$5,$G66&lt;=AC$6),IF($M66&gt;0,4,3),0)),IF(AND($D66&lt;=AC$6,$E66&gt;=AC$5),60,0)))</f>
        <v/>
      </c>
      <c r="AD66" s="80" t="str">
        <f>IF(OR($A66="",NOT(ISNUMBER($G66))),"",IF(AND($F66&lt;=AD$6,$G66&gt;=AD$5),IF(AD$5&gt;$N66,5,$K66)*10+IF(AND($F66&gt;=AD$5,$F66&lt;=AD$6),IF(AND($G66&gt;=AD$5,$G66&lt;=AD$6),5,IF($L66=1,2,1)),IF(AND($G66&gt;=AD$5,$G66&lt;=AD$6),IF($M66&gt;0,4,3),0)),IF(AND($D66&lt;=AD$6,$E66&gt;=AD$5),60,0)))</f>
        <v/>
      </c>
      <c r="AE66" s="80" t="str">
        <f>IF(OR($A66="",NOT(ISNUMBER($G66))),"",IF(AND($F66&lt;=AE$6,$G66&gt;=AE$5),IF(AE$5&gt;$N66,5,$K66)*10+IF(AND($F66&gt;=AE$5,$F66&lt;=AE$6),IF(AND($G66&gt;=AE$5,$G66&lt;=AE$6),5,IF($L66=1,2,1)),IF(AND($G66&gt;=AE$5,$G66&lt;=AE$6),IF($M66&gt;0,4,3),0)),IF(AND($D66&lt;=AE$6,$E66&gt;=AE$5),60,0)))</f>
        <v/>
      </c>
      <c r="AF66" s="80" t="str">
        <f>IF(OR($A66="",NOT(ISNUMBER($G66))),"",IF(AND($F66&lt;=AF$6,$G66&gt;=AF$5),IF(AF$5&gt;$N66,5,$K66)*10+IF(AND($F66&gt;=AF$5,$F66&lt;=AF$6),IF(AND($G66&gt;=AF$5,$G66&lt;=AF$6),5,IF($L66=1,2,1)),IF(AND($G66&gt;=AF$5,$G66&lt;=AF$6),IF($M66&gt;0,4,3),0)),IF(AND($D66&lt;=AF$6,$E66&gt;=AF$5),60,0)))</f>
        <v/>
      </c>
      <c r="AG66" s="80" t="str">
        <f>IF(OR($A66="",NOT(ISNUMBER($G66))),"",IF(AND($F66&lt;=AG$6,$G66&gt;=AG$5),IF(AG$5&gt;$N66,5,$K66)*10+IF(AND($F66&gt;=AG$5,$F66&lt;=AG$6),IF(AND($G66&gt;=AG$5,$G66&lt;=AG$6),5,IF($L66=1,2,1)),IF(AND($G66&gt;=AG$5,$G66&lt;=AG$6),IF($M66&gt;0,4,3),0)),IF(AND($D66&lt;=AG$6,$E66&gt;=AG$5),60,0)))</f>
        <v/>
      </c>
      <c r="AH66" s="80" t="str">
        <f>IF(OR($A66="",NOT(ISNUMBER($G66))),"",IF(AND($F66&lt;=AH$6,$G66&gt;=AH$5),IF(AH$5&gt;$N66,5,$K66)*10+IF(AND($F66&gt;=AH$5,$F66&lt;=AH$6),IF(AND($G66&gt;=AH$5,$G66&lt;=AH$6),5,IF($L66=1,2,1)),IF(AND($G66&gt;=AH$5,$G66&lt;=AH$6),IF($M66&gt;0,4,3),0)),IF(AND($D66&lt;=AH$6,$E66&gt;=AH$5),60,0)))</f>
        <v/>
      </c>
      <c r="AI66" s="80" t="str">
        <f>IF(OR($A66="",NOT(ISNUMBER($G66))),"",IF(AND($F66&lt;=AI$6,$G66&gt;=AI$5),IF(AI$5&gt;$N66,5,$K66)*10+IF(AND($F66&gt;=AI$5,$F66&lt;=AI$6),IF(AND($G66&gt;=AI$5,$G66&lt;=AI$6),5,IF($L66=1,2,1)),IF(AND($G66&gt;=AI$5,$G66&lt;=AI$6),IF($M66&gt;0,4,3),0)),IF(AND($D66&lt;=AI$6,$E66&gt;=AI$5),60,0)))</f>
        <v/>
      </c>
      <c r="AJ66" s="80" t="str">
        <f>IF(OR($A66="",NOT(ISNUMBER($G66))),"",IF(AND($F66&lt;=AJ$6,$G66&gt;=AJ$5),IF(AJ$5&gt;$N66,5,$K66)*10+IF(AND($F66&gt;=AJ$5,$F66&lt;=AJ$6),IF(AND($G66&gt;=AJ$5,$G66&lt;=AJ$6),5,IF($L66=1,2,1)),IF(AND($G66&gt;=AJ$5,$G66&lt;=AJ$6),IF($M66&gt;0,4,3),0)),IF(AND($D66&lt;=AJ$6,$E66&gt;=AJ$5),60,0)))</f>
        <v/>
      </c>
      <c r="AK66" s="80" t="str">
        <f>IF(OR($A66="",NOT(ISNUMBER($G66))),"",IF(AND($F66&lt;=AK$6,$G66&gt;=AK$5),IF(AK$5&gt;$N66,5,$K66)*10+IF(AND($F66&gt;=AK$5,$F66&lt;=AK$6),IF(AND($G66&gt;=AK$5,$G66&lt;=AK$6),5,IF($L66=1,2,1)),IF(AND($G66&gt;=AK$5,$G66&lt;=AK$6),IF($M66&gt;0,4,3),0)),IF(AND($D66&lt;=AK$6,$E66&gt;=AK$5),60,0)))</f>
        <v/>
      </c>
      <c r="AL66" s="80" t="str">
        <f>IF(OR($A66="",NOT(ISNUMBER($G66))),"",IF(AND($F66&lt;=AL$6,$G66&gt;=AL$5),IF(AL$5&gt;$N66,5,$K66)*10+IF(AND($F66&gt;=AL$5,$F66&lt;=AL$6),IF(AND($G66&gt;=AL$5,$G66&lt;=AL$6),5,IF($L66=1,2,1)),IF(AND($G66&gt;=AL$5,$G66&lt;=AL$6),IF($M66&gt;0,4,3),0)),IF(AND($D66&lt;=AL$6,$E66&gt;=AL$5),60,0)))</f>
        <v/>
      </c>
      <c r="AM66" s="80" t="str">
        <f>IF(OR($A66="",NOT(ISNUMBER($G66))),"",IF(AND($F66&lt;=AM$6,$G66&gt;=AM$5),IF(AM$5&gt;$N66,5,$K66)*10+IF(AND($F66&gt;=AM$5,$F66&lt;=AM$6),IF(AND($G66&gt;=AM$5,$G66&lt;=AM$6),5,IF($L66=1,2,1)),IF(AND($G66&gt;=AM$5,$G66&lt;=AM$6),IF($M66&gt;0,4,3),0)),IF(AND($D66&lt;=AM$6,$E66&gt;=AM$5),60,0)))</f>
        <v/>
      </c>
      <c r="AN66" s="80" t="str">
        <f>IF(OR($A66="",NOT(ISNUMBER($G66))),"",IF(AND($F66&lt;=AN$6,$G66&gt;=AN$5),IF(AN$5&gt;$N66,5,$K66)*10+IF(AND($F66&gt;=AN$5,$F66&lt;=AN$6),IF(AND($G66&gt;=AN$5,$G66&lt;=AN$6),5,IF($L66=1,2,1)),IF(AND($G66&gt;=AN$5,$G66&lt;=AN$6),IF($M66&gt;0,4,3),0)),IF(AND($D66&lt;=AN$6,$E66&gt;=AN$5),60,0)))</f>
        <v/>
      </c>
      <c r="AO66" s="80" t="str">
        <f>IF(OR($A66="",NOT(ISNUMBER($G66))),"",IF(AND($F66&lt;=AO$6,$G66&gt;=AO$5),IF(AO$5&gt;$N66,5,$K66)*10+IF(AND($F66&gt;=AO$5,$F66&lt;=AO$6),IF(AND($G66&gt;=AO$5,$G66&lt;=AO$6),5,IF($L66=1,2,1)),IF(AND($G66&gt;=AO$5,$G66&lt;=AO$6),IF($M66&gt;0,4,3),0)),IF(AND($D66&lt;=AO$6,$E66&gt;=AO$5),60,0)))</f>
        <v/>
      </c>
      <c r="AP66" s="80" t="str">
        <f>IF(OR($A66="",NOT(ISNUMBER($G66))),"",IF(AND($F66&lt;=AP$6,$G66&gt;=AP$5),IF(AP$5&gt;$N66,5,$K66)*10+IF(AND($F66&gt;=AP$5,$F66&lt;=AP$6),IF(AND($G66&gt;=AP$5,$G66&lt;=AP$6),5,IF($L66=1,2,1)),IF(AND($G66&gt;=AP$5,$G66&lt;=AP$6),IF($M66&gt;0,4,3),0)),IF(AND($D66&lt;=AP$6,$E66&gt;=AP$5),60,0)))</f>
        <v/>
      </c>
      <c r="AQ66" s="80" t="str">
        <f>IF(OR($A66="",NOT(ISNUMBER($G66))),"",IF(AND($F66&lt;=AQ$6,$G66&gt;=AQ$5),IF(AQ$5&gt;$N66,5,$K66)*10+IF(AND($F66&gt;=AQ$5,$F66&lt;=AQ$6),IF(AND($G66&gt;=AQ$5,$G66&lt;=AQ$6),5,IF($L66=1,2,1)),IF(AND($G66&gt;=AQ$5,$G66&lt;=AQ$6),IF($M66&gt;0,4,3),0)),IF(AND($D66&lt;=AQ$6,$E66&gt;=AQ$5),60,0)))</f>
        <v/>
      </c>
      <c r="AR66" s="80" t="str">
        <f>IF(OR($A66="",NOT(ISNUMBER($G66))),"",IF(AND($F66&lt;=AR$6,$G66&gt;=AR$5),IF(AR$5&gt;$N66,5,$K66)*10+IF(AND($F66&gt;=AR$5,$F66&lt;=AR$6),IF(AND($G66&gt;=AR$5,$G66&lt;=AR$6),5,IF($L66=1,2,1)),IF(AND($G66&gt;=AR$5,$G66&lt;=AR$6),IF($M66&gt;0,4,3),0)),IF(AND($D66&lt;=AR$6,$E66&gt;=AR$5),60,0)))</f>
        <v/>
      </c>
      <c r="AS66" s="80" t="str">
        <f>IF(OR($A66="",NOT(ISNUMBER($G66))),"",IF(AND($F66&lt;=AS$6,$G66&gt;=AS$5),IF(AS$5&gt;$N66,5,$K66)*10+IF(AND($F66&gt;=AS$5,$F66&lt;=AS$6),IF(AND($G66&gt;=AS$5,$G66&lt;=AS$6),5,IF($L66=1,2,1)),IF(AND($G66&gt;=AS$5,$G66&lt;=AS$6),IF($M66&gt;0,4,3),0)),IF(AND($D66&lt;=AS$6,$E66&gt;=AS$5),60,0)))</f>
        <v/>
      </c>
      <c r="AT66" s="80" t="str">
        <f>IF(OR($A66="",NOT(ISNUMBER($G66))),"",IF(AND($F66&lt;=AT$6,$G66&gt;=AT$5),IF(AT$5&gt;$N66,5,$K66)*10+IF(AND($F66&gt;=AT$5,$F66&lt;=AT$6),IF(AND($G66&gt;=AT$5,$G66&lt;=AT$6),5,IF($L66=1,2,1)),IF(AND($G66&gt;=AT$5,$G66&lt;=AT$6),IF($M66&gt;0,4,3),0)),IF(AND($D66&lt;=AT$6,$E66&gt;=AT$5),60,0)))</f>
        <v/>
      </c>
      <c r="AU66" s="80" t="str">
        <f>IF(OR($A66="",NOT(ISNUMBER($G66))),"",IF(AND($F66&lt;=AU$6,$G66&gt;=AU$5),IF(AU$5&gt;$N66,5,$K66)*10+IF(AND($F66&gt;=AU$5,$F66&lt;=AU$6),IF(AND($G66&gt;=AU$5,$G66&lt;=AU$6),5,IF($L66=1,2,1)),IF(AND($G66&gt;=AU$5,$G66&lt;=AU$6),IF($M66&gt;0,4,3),0)),IF(AND($D66&lt;=AU$6,$E66&gt;=AU$5),60,0)))</f>
        <v/>
      </c>
      <c r="AV66" s="80" t="str">
        <f>IF(OR($A66="",NOT(ISNUMBER($G66))),"",IF(AND($F66&lt;=AV$6,$G66&gt;=AV$5),IF(AV$5&gt;$N66,5,$K66)*10+IF(AND($F66&gt;=AV$5,$F66&lt;=AV$6),IF(AND($G66&gt;=AV$5,$G66&lt;=AV$6),5,IF($L66=1,2,1)),IF(AND($G66&gt;=AV$5,$G66&lt;=AV$6),IF($M66&gt;0,4,3),0)),IF(AND($D66&lt;=AV$6,$E66&gt;=AV$5),60,0)))</f>
        <v/>
      </c>
      <c r="AW66" s="80" t="str">
        <f>IF(OR($A66="",NOT(ISNUMBER($G66))),"",IF(AND($F66&lt;=AW$6,$G66&gt;=AW$5),IF(AW$5&gt;$N66,5,$K66)*10+IF(AND($F66&gt;=AW$5,$F66&lt;=AW$6),IF(AND($G66&gt;=AW$5,$G66&lt;=AW$6),5,IF($L66=1,2,1)),IF(AND($G66&gt;=AW$5,$G66&lt;=AW$6),IF($M66&gt;0,4,3),0)),IF(AND($D66&lt;=AW$6,$E66&gt;=AW$5),60,0)))</f>
        <v/>
      </c>
      <c r="AX66" s="80" t="str">
        <f>IF(OR($A66="",NOT(ISNUMBER($G66))),"",IF(AND($F66&lt;=AX$6,$G66&gt;=AX$5),IF(AX$5&gt;$N66,5,$K66)*10+IF(AND($F66&gt;=AX$5,$F66&lt;=AX$6),IF(AND($G66&gt;=AX$5,$G66&lt;=AX$6),5,IF($L66=1,2,1)),IF(AND($G66&gt;=AX$5,$G66&lt;=AX$6),IF($M66&gt;0,4,3),0)),IF(AND($D66&lt;=AX$6,$E66&gt;=AX$5),60,0)))</f>
        <v/>
      </c>
      <c r="AY66" s="80" t="str">
        <f>IF(OR($A66="",NOT(ISNUMBER($G66))),"",IF(AND($F66&lt;=AY$6,$G66&gt;=AY$5),IF(AY$5&gt;$N66,5,$K66)*10+IF(AND($F66&gt;=AY$5,$F66&lt;=AY$6),IF(AND($G66&gt;=AY$5,$G66&lt;=AY$6),5,IF($L66=1,2,1)),IF(AND($G66&gt;=AY$5,$G66&lt;=AY$6),IF($M66&gt;0,4,3),0)),IF(AND($D66&lt;=AY$6,$E66&gt;=AY$5),60,0)))</f>
        <v/>
      </c>
      <c r="AZ66" s="80" t="str">
        <f>IF(OR($A66="",NOT(ISNUMBER($G66))),"",IF(AND($F66&lt;=AZ$6,$G66&gt;=AZ$5),IF(AZ$5&gt;$N66,5,$K66)*10+IF(AND($F66&gt;=AZ$5,$F66&lt;=AZ$6),IF(AND($G66&gt;=AZ$5,$G66&lt;=AZ$6),5,IF($L66=1,2,1)),IF(AND($G66&gt;=AZ$5,$G66&lt;=AZ$6),IF($M66&gt;0,4,3),0)),IF(AND($D66&lt;=AZ$6,$E66&gt;=AZ$5),60,0)))</f>
        <v/>
      </c>
      <c r="BA66" s="80" t="str">
        <f>IF(OR($A66="",NOT(ISNUMBER($G66))),"",IF(AND($F66&lt;=BA$6,$G66&gt;=BA$5),IF(BA$5&gt;$N66,5,$K66)*10+IF(AND($F66&gt;=BA$5,$F66&lt;=BA$6),IF(AND($G66&gt;=BA$5,$G66&lt;=BA$6),5,IF($L66=1,2,1)),IF(AND($G66&gt;=BA$5,$G66&lt;=BA$6),IF($M66&gt;0,4,3),0)),IF(AND($D66&lt;=BA$6,$E66&gt;=BA$5),60,0)))</f>
        <v/>
      </c>
      <c r="BB66" s="80" t="str">
        <f>IF(OR($A66="",NOT(ISNUMBER($G66))),"",IF(AND($F66&lt;=BB$6,$G66&gt;=BB$5),IF(BB$5&gt;$N66,5,$K66)*10+IF(AND($F66&gt;=BB$5,$F66&lt;=BB$6),IF(AND($G66&gt;=BB$5,$G66&lt;=BB$6),5,IF($L66=1,2,1)),IF(AND($G66&gt;=BB$5,$G66&lt;=BB$6),IF($M66&gt;0,4,3),0)),IF(AND($D66&lt;=BB$6,$E66&gt;=BB$5),60,0)))</f>
        <v/>
      </c>
      <c r="BC66" s="80" t="str">
        <f>IF(OR($A66="",NOT(ISNUMBER($G66))),"",IF(AND($F66&lt;=BC$6,$G66&gt;=BC$5),IF(BC$5&gt;$N66,5,$K66)*10+IF(AND($F66&gt;=BC$5,$F66&lt;=BC$6),IF(AND($G66&gt;=BC$5,$G66&lt;=BC$6),5,IF($L66=1,2,1)),IF(AND($G66&gt;=BC$5,$G66&lt;=BC$6),IF($M66&gt;0,4,3),0)),IF(AND($D66&lt;=BC$6,$E66&gt;=BC$5),60,0)))</f>
        <v/>
      </c>
      <c r="BD66" s="80" t="str">
        <f>IF(OR($A66="",NOT(ISNUMBER($G66))),"",IF(AND($F66&lt;=BD$6,$G66&gt;=BD$5),IF(BD$5&gt;$N66,5,$K66)*10+IF(AND($F66&gt;=BD$5,$F66&lt;=BD$6),IF(AND($G66&gt;=BD$5,$G66&lt;=BD$6),5,IF($L66=1,2,1)),IF(AND($G66&gt;=BD$5,$G66&lt;=BD$6),IF($M66&gt;0,4,3),0)),IF(AND($D66&lt;=BD$6,$E66&gt;=BD$5),60,0)))</f>
        <v/>
      </c>
      <c r="BE66" s="80" t="str">
        <f>IF(OR($A66="",NOT(ISNUMBER($G66))),"",IF(AND($F66&lt;=BE$6,$G66&gt;=BE$5),IF(BE$5&gt;$N66,5,$K66)*10+IF(AND($F66&gt;=BE$5,$F66&lt;=BE$6),IF(AND($G66&gt;=BE$5,$G66&lt;=BE$6),5,IF($L66=1,2,1)),IF(AND($G66&gt;=BE$5,$G66&lt;=BE$6),IF($M66&gt;0,4,3),0)),IF(AND($D66&lt;=BE$6,$E66&gt;=BE$5),60,0)))</f>
        <v/>
      </c>
      <c r="BF66" s="80" t="str">
        <f>IF(OR($A66="",NOT(ISNUMBER($G66))),"",IF(AND($F66&lt;=BF$6,$G66&gt;=BF$5),IF(BF$5&gt;$N66,5,$K66)*10+IF(AND($F66&gt;=BF$5,$F66&lt;=BF$6),IF(AND($G66&gt;=BF$5,$G66&lt;=BF$6),5,IF($L66=1,2,1)),IF(AND($G66&gt;=BF$5,$G66&lt;=BF$6),IF($M66&gt;0,4,3),0)),IF(AND($D66&lt;=BF$6,$E66&gt;=BF$5),60,0)))</f>
        <v/>
      </c>
      <c r="BG66" s="80" t="str">
        <f>IF(OR($A66="",NOT(ISNUMBER($G66))),"",IF(AND($F66&lt;=BG$6,$G66&gt;=BG$5),IF(BG$5&gt;$N66,5,$K66)*10+IF(AND($F66&gt;=BG$5,$F66&lt;=BG$6),IF(AND($G66&gt;=BG$5,$G66&lt;=BG$6),5,IF($L66=1,2,1)),IF(AND($G66&gt;=BG$5,$G66&lt;=BG$6),IF($M66&gt;0,4,3),0)),IF(AND($D66&lt;=BG$6,$E66&gt;=BG$5),60,0)))</f>
        <v/>
      </c>
      <c r="BH66" s="80" t="str">
        <f>IF(OR($A66="",NOT(ISNUMBER($G66))),"",IF(AND($F66&lt;=BH$6,$G66&gt;=BH$5),IF(BH$5&gt;$N66,5,$K66)*10+IF(AND($F66&gt;=BH$5,$F66&lt;=BH$6),IF(AND($G66&gt;=BH$5,$G66&lt;=BH$6),5,IF($L66=1,2,1)),IF(AND($G66&gt;=BH$5,$G66&lt;=BH$6),IF($M66&gt;0,4,3),0)),IF(AND($D66&lt;=BH$6,$E66&gt;=BH$5),60,0)))</f>
        <v/>
      </c>
      <c r="BI66" s="80" t="str">
        <f>IF(OR($A66="",NOT(ISNUMBER($G66))),"",IF(AND($F66&lt;=BI$6,$G66&gt;=BI$5),IF(BI$5&gt;$N66,5,$K66)*10+IF(AND($F66&gt;=BI$5,$F66&lt;=BI$6),IF(AND($G66&gt;=BI$5,$G66&lt;=BI$6),5,IF($L66=1,2,1)),IF(AND($G66&gt;=BI$5,$G66&lt;=BI$6),IF($M66&gt;0,4,3),0)),IF(AND($D66&lt;=BI$6,$E66&gt;=BI$5),60,0)))</f>
        <v/>
      </c>
      <c r="BJ66" s="80" t="str">
        <f>IF(OR($A66="",NOT(ISNUMBER($G66))),"",IF(AND($F66&lt;=BJ$6,$G66&gt;=BJ$5),IF(BJ$5&gt;$N66,5,$K66)*10+IF(AND($F66&gt;=BJ$5,$F66&lt;=BJ$6),IF(AND($G66&gt;=BJ$5,$G66&lt;=BJ$6),5,IF($L66=1,2,1)),IF(AND($G66&gt;=BJ$5,$G66&lt;=BJ$6),IF($M66&gt;0,4,3),0)),IF(AND($D66&lt;=BJ$6,$E66&gt;=BJ$5),60,0)))</f>
        <v/>
      </c>
      <c r="BK66" s="80" t="str">
        <f>IF(OR($A66="",NOT(ISNUMBER($G66))),"",IF(AND($F66&lt;=BK$6,$G66&gt;=BK$5),IF(BK$5&gt;$N66,5,$K66)*10+IF(AND($F66&gt;=BK$5,$F66&lt;=BK$6),IF(AND($G66&gt;=BK$5,$G66&lt;=BK$6),5,IF($L66=1,2,1)),IF(AND($G66&gt;=BK$5,$G66&lt;=BK$6),IF($M66&gt;0,4,3),0)),IF(AND($D66&lt;=BK$6,$E66&gt;=BK$5),60,0)))</f>
        <v/>
      </c>
      <c r="BL66" s="80" t="str">
        <f>IF(OR($A66="",NOT(ISNUMBER($G66))),"",IF(AND($F66&lt;=BL$6,$G66&gt;=BL$5),IF(BL$5&gt;$N66,5,$K66)*10+IF(AND($F66&gt;=BL$5,$F66&lt;=BL$6),IF(AND($G66&gt;=BL$5,$G66&lt;=BL$6),5,IF($L66=1,2,1)),IF(AND($G66&gt;=BL$5,$G66&lt;=BL$6),IF($M66&gt;0,4,3),0)),IF(AND($D66&lt;=BL$6,$E66&gt;=BL$5),60,0)))</f>
        <v/>
      </c>
      <c r="BM66" s="80" t="str">
        <f>IF(OR($A66="",NOT(ISNUMBER($G66))),"",IF(AND($F66&lt;=BM$6,$G66&gt;=BM$5),IF(BM$5&gt;$N66,5,$K66)*10+IF(AND($F66&gt;=BM$5,$F66&lt;=BM$6),IF(AND($G66&gt;=BM$5,$G66&lt;=BM$6),5,IF($L66=1,2,1)),IF(AND($G66&gt;=BM$5,$G66&lt;=BM$6),IF($M66&gt;0,4,3),0)),IF(AND($D66&lt;=BM$6,$E66&gt;=BM$5),60,0)))</f>
        <v/>
      </c>
      <c r="BN66" s="80" t="str">
        <f>IF(OR($A66="",NOT(ISNUMBER($G66))),"",IF(AND($F66&lt;=BN$6,$G66&gt;=BN$5),IF(BN$5&gt;$N66,5,$K66)*10+IF(AND($F66&gt;=BN$5,$F66&lt;=BN$6),IF(AND($G66&gt;=BN$5,$G66&lt;=BN$6),5,IF($L66=1,2,1)),IF(AND($G66&gt;=BN$5,$G66&lt;=BN$6),IF($M66&gt;0,4,3),0)),IF(AND($D66&lt;=BN$6,$E66&gt;=BN$5),60,0)))</f>
        <v/>
      </c>
      <c r="BO66" s="80" t="str">
        <f>IF(OR($A66="",NOT(ISNUMBER($G66))),"",IF(AND($F66&lt;=BO$6,$G66&gt;=BO$5),IF(BO$5&gt;$N66,5,$K66)*10+IF(AND($F66&gt;=BO$5,$F66&lt;=BO$6),IF(AND($G66&gt;=BO$5,$G66&lt;=BO$6),5,IF($L66=1,2,1)),IF(AND($G66&gt;=BO$5,$G66&lt;=BO$6),IF($M66&gt;0,4,3),0)),IF(AND($D66&lt;=BO$6,$E66&gt;=BO$5),60,0)))</f>
        <v/>
      </c>
      <c r="BP66" s="80" t="str">
        <f>IF(OR($A66="",NOT(ISNUMBER($G66))),"",IF(AND($F66&lt;=BP$6,$G66&gt;=BP$5),IF(BP$5&gt;$N66,5,$K66)*10+IF(AND($F66&gt;=BP$5,$F66&lt;=BP$6),IF(AND($G66&gt;=BP$5,$G66&lt;=BP$6),5,IF($L66=1,2,1)),IF(AND($G66&gt;=BP$5,$G66&lt;=BP$6),IF($M66&gt;0,4,3),0)),IF(AND($D66&lt;=BP$6,$E66&gt;=BP$5),60,0)))</f>
        <v/>
      </c>
      <c r="BQ66" s="80" t="str">
        <f>IF(OR($A66="",NOT(ISNUMBER($G66))),"",IF(AND($F66&lt;=BQ$6,$G66&gt;=BQ$5),IF(BQ$5&gt;$N66,5,$K66)*10+IF(AND($F66&gt;=BQ$5,$F66&lt;=BQ$6),IF(AND($G66&gt;=BQ$5,$G66&lt;=BQ$6),5,IF($L66=1,2,1)),IF(AND($G66&gt;=BQ$5,$G66&lt;=BQ$6),IF($M66&gt;0,4,3),0)),IF(AND($D66&lt;=BQ$6,$E66&gt;=BQ$5),60,0)))</f>
        <v/>
      </c>
      <c r="BR66" s="80" t="str">
        <f>IF(OR($A66="",NOT(ISNUMBER($G66))),"",IF(AND($F66&lt;=BR$6,$G66&gt;=BR$5),IF(BR$5&gt;$N66,5,$K66)*10+IF(AND($F66&gt;=BR$5,$F66&lt;=BR$6),IF(AND($G66&gt;=BR$5,$G66&lt;=BR$6),5,IF($L66=1,2,1)),IF(AND($G66&gt;=BR$5,$G66&lt;=BR$6),IF($M66&gt;0,4,3),0)),IF(AND($D66&lt;=BR$6,$E66&gt;=BR$5),60,0)))</f>
        <v/>
      </c>
      <c r="BS66" s="80" t="str">
        <f>IF(OR($A66="",NOT(ISNUMBER($G66))),"",IF(AND($F66&lt;=BS$6,$G66&gt;=BS$5),IF(BS$5&gt;$N66,5,$K66)*10+IF(AND($F66&gt;=BS$5,$F66&lt;=BS$6),IF(AND($G66&gt;=BS$5,$G66&lt;=BS$6),5,IF($L66=1,2,1)),IF(AND($G66&gt;=BS$5,$G66&lt;=BS$6),IF($M66&gt;0,4,3),0)),IF(AND($D66&lt;=BS$6,$E66&gt;=BS$5),60,0)))</f>
        <v/>
      </c>
      <c r="BT66" s="80" t="str">
        <f>IF(OR($A66="",NOT(ISNUMBER($G66))),"",IF(AND($F66&lt;=BT$6,$G66&gt;=BT$5),IF(BT$5&gt;$N66,5,$K66)*10+IF(AND($F66&gt;=BT$5,$F66&lt;=BT$6),IF(AND($G66&gt;=BT$5,$G66&lt;=BT$6),5,IF($L66=1,2,1)),IF(AND($G66&gt;=BT$5,$G66&lt;=BT$6),IF($M66&gt;0,4,3),0)),IF(AND($D66&lt;=BT$6,$E66&gt;=BT$5),60,0)))</f>
        <v/>
      </c>
      <c r="BU66" s="80" t="str">
        <f>IF(OR($A66="",NOT(ISNUMBER($G66))),"",IF(AND($F66&lt;=BU$6,$G66&gt;=BU$5),IF(BU$5&gt;$N66,5,$K66)*10+IF(AND($F66&gt;=BU$5,$F66&lt;=BU$6),IF(AND($G66&gt;=BU$5,$G66&lt;=BU$6),5,IF($L66=1,2,1)),IF(AND($G66&gt;=BU$5,$G66&lt;=BU$6),IF($M66&gt;0,4,3),0)),IF(AND($D66&lt;=BU$6,$E66&gt;=BU$5),60,0)))</f>
        <v/>
      </c>
      <c r="BV66" s="80" t="str">
        <f>IF(OR($A66="",NOT(ISNUMBER($G66))),"",IF(AND($F66&lt;=BV$6,$G66&gt;=BV$5),IF(BV$5&gt;$N66,5,$K66)*10+IF(AND($F66&gt;=BV$5,$F66&lt;=BV$6),IF(AND($G66&gt;=BV$5,$G66&lt;=BV$6),5,IF($L66=1,2,1)),IF(AND($G66&gt;=BV$5,$G66&lt;=BV$6),IF($M66&gt;0,4,3),0)),IF(AND($D66&lt;=BV$6,$E66&gt;=BV$5),60,0)))</f>
        <v/>
      </c>
      <c r="BW66" s="80" t="str">
        <f>IF(OR($A66="",NOT(ISNUMBER($G66))),"",IF(AND($F66&lt;=BW$6,$G66&gt;=BW$5),IF(BW$5&gt;$N66,5,$K66)*10+IF(AND($F66&gt;=BW$5,$F66&lt;=BW$6),IF(AND($G66&gt;=BW$5,$G66&lt;=BW$6),5,IF($L66=1,2,1)),IF(AND($G66&gt;=BW$5,$G66&lt;=BW$6),IF($M66&gt;0,4,3),0)),IF(AND($D66&lt;=BW$6,$E66&gt;=BW$5),60,0)))</f>
        <v/>
      </c>
      <c r="BX66" s="80" t="str">
        <f>IF(OR($A66="",NOT(ISNUMBER($G66))),"",IF(AND($F66&lt;=BX$6,$G66&gt;=BX$5),IF(BX$5&gt;$N66,5,$K66)*10+IF(AND($F66&gt;=BX$5,$F66&lt;=BX$6),IF(AND($G66&gt;=BX$5,$G66&lt;=BX$6),5,IF($L66=1,2,1)),IF(AND($G66&gt;=BX$5,$G66&lt;=BX$6),IF($M66&gt;0,4,3),0)),IF(AND($D66&lt;=BX$6,$E66&gt;=BX$5),60,0)))</f>
        <v/>
      </c>
      <c r="BY66" s="80" t="str">
        <f>IF(OR($A66="",NOT(ISNUMBER($G66))),"",IF(AND($F66&lt;=BY$6,$G66&gt;=BY$5),IF(BY$5&gt;$N66,5,$K66)*10+IF(AND($F66&gt;=BY$5,$F66&lt;=BY$6),IF(AND($G66&gt;=BY$5,$G66&lt;=BY$6),5,IF($L66=1,2,1)),IF(AND($G66&gt;=BY$5,$G66&lt;=BY$6),IF($M66&gt;0,4,3),0)),IF(AND($D66&lt;=BY$6,$E66&gt;=BY$5),60,0)))</f>
        <v/>
      </c>
      <c r="BZ66" s="80" t="str">
        <f>IF(OR($A66="",NOT(ISNUMBER($G66))),"",IF(AND($F66&lt;=BZ$6,$G66&gt;=BZ$5),IF(BZ$5&gt;$N66,5,$K66)*10+IF(AND($F66&gt;=BZ$5,$F66&lt;=BZ$6),IF(AND($G66&gt;=BZ$5,$G66&lt;=BZ$6),5,IF($L66=1,2,1)),IF(AND($G66&gt;=BZ$5,$G66&lt;=BZ$6),IF($M66&gt;0,4,3),0)),IF(AND($D66&lt;=BZ$6,$E66&gt;=BZ$5),60,0)))</f>
        <v/>
      </c>
      <c r="CA66" s="80" t="str">
        <f>IF(OR($A66="",NOT(ISNUMBER($G66))),"",IF(AND($F66&lt;=CA$6,$G66&gt;=CA$5),IF(CA$5&gt;$N66,5,$K66)*10+IF(AND($F66&gt;=CA$5,$F66&lt;=CA$6),IF(AND($G66&gt;=CA$5,$G66&lt;=CA$6),5,IF($L66=1,2,1)),IF(AND($G66&gt;=CA$5,$G66&lt;=CA$6),IF($M66&gt;0,4,3),0)),IF(AND($D66&lt;=CA$6,$E66&gt;=CA$5),60,0)))</f>
        <v/>
      </c>
      <c r="CB66" s="80" t="str">
        <f>IF(OR($A66="",NOT(ISNUMBER($G66))),"",IF(AND($F66&lt;=CB$6,$G66&gt;=CB$5),IF(CB$5&gt;$N66,5,$K66)*10+IF(AND($F66&gt;=CB$5,$F66&lt;=CB$6),IF(AND($G66&gt;=CB$5,$G66&lt;=CB$6),5,IF($L66=1,2,1)),IF(AND($G66&gt;=CB$5,$G66&lt;=CB$6),IF($M66&gt;0,4,3),0)),IF(AND($D66&lt;=CB$6,$E66&gt;=CB$5),60,0)))</f>
        <v/>
      </c>
      <c r="CC66" s="80" t="str">
        <f>IF(OR($A66="",NOT(ISNUMBER($G66))),"",IF(AND($F66&lt;=CC$6,$G66&gt;=CC$5),IF(CC$5&gt;$N66,5,$K66)*10+IF(AND($F66&gt;=CC$5,$F66&lt;=CC$6),IF(AND($G66&gt;=CC$5,$G66&lt;=CC$6),5,IF($L66=1,2,1)),IF(AND($G66&gt;=CC$5,$G66&lt;=CC$6),IF($M66&gt;0,4,3),0)),IF(AND($D66&lt;=CC$6,$E66&gt;=CC$5),60,0)))</f>
        <v/>
      </c>
      <c r="CD66" s="80" t="str">
        <f>IF(OR($A66="",NOT(ISNUMBER($G66))),"",IF(AND($F66&lt;=CD$6,$G66&gt;=CD$5),IF(CD$5&gt;$N66,5,$K66)*10+IF(AND($F66&gt;=CD$5,$F66&lt;=CD$6),IF(AND($G66&gt;=CD$5,$G66&lt;=CD$6),5,IF($L66=1,2,1)),IF(AND($G66&gt;=CD$5,$G66&lt;=CD$6),IF($M66&gt;0,4,3),0)),IF(AND($D66&lt;=CD$6,$E66&gt;=CD$5),60,0)))</f>
        <v/>
      </c>
      <c r="CE66" s="80" t="str">
        <f>IF(OR($A66="",NOT(ISNUMBER($G66))),"",IF(AND($F66&lt;=CE$6,$G66&gt;=CE$5),IF(CE$5&gt;$N66,5,$K66)*10+IF(AND($F66&gt;=CE$5,$F66&lt;=CE$6),IF(AND($G66&gt;=CE$5,$G66&lt;=CE$6),5,IF($L66=1,2,1)),IF(AND($G66&gt;=CE$5,$G66&lt;=CE$6),IF($M66&gt;0,4,3),0)),IF(AND($D66&lt;=CE$6,$E66&gt;=CE$5),60,0)))</f>
        <v/>
      </c>
      <c r="CF66" s="80" t="str">
        <f>IF(OR($A66="",NOT(ISNUMBER($G66))),"",IF(AND($F66&lt;=CF$6,$G66&gt;=CF$5),IF(CF$5&gt;$N66,5,$K66)*10+IF(AND($F66&gt;=CF$5,$F66&lt;=CF$6),IF(AND($G66&gt;=CF$5,$G66&lt;=CF$6),5,IF($L66=1,2,1)),IF(AND($G66&gt;=CF$5,$G66&lt;=CF$6),IF($M66&gt;0,4,3),0)),IF(AND($D66&lt;=CF$6,$E66&gt;=CF$5),60,0)))</f>
        <v/>
      </c>
      <c r="CG66" s="80" t="str">
        <f>IF(OR($A66="",NOT(ISNUMBER($G66))),"",IF(AND($F66&lt;=CG$6,$G66&gt;=CG$5),IF(CG$5&gt;$N66,5,$K66)*10+IF(AND($F66&gt;=CG$5,$F66&lt;=CG$6),IF(AND($G66&gt;=CG$5,$G66&lt;=CG$6),5,IF($L66=1,2,1)),IF(AND($G66&gt;=CG$5,$G66&lt;=CG$6),IF($M66&gt;0,4,3),0)),IF(AND($D66&lt;=CG$6,$E66&gt;=CG$5),60,0)))</f>
        <v/>
      </c>
      <c r="CH66" s="80" t="str">
        <f>IF(OR($A66="",NOT(ISNUMBER($G66))),"",IF(AND($F66&lt;=CH$6,$G66&gt;=CH$5),IF(CH$5&gt;$N66,5,$K66)*10+IF(AND($F66&gt;=CH$5,$F66&lt;=CH$6),IF(AND($G66&gt;=CH$5,$G66&lt;=CH$6),5,IF($L66=1,2,1)),IF(AND($G66&gt;=CH$5,$G66&lt;=CH$6),IF($M66&gt;0,4,3),0)),IF(AND($D66&lt;=CH$6,$E66&gt;=CH$5),60,0)))</f>
        <v/>
      </c>
      <c r="CI66" s="80" t="str">
        <f>IF(OR($A66="",NOT(ISNUMBER($G66))),"",IF(AND($F66&lt;=CI$6,$G66&gt;=CI$5),IF(CI$5&gt;$N66,5,$K66)*10+IF(AND($F66&gt;=CI$5,$F66&lt;=CI$6),IF(AND($G66&gt;=CI$5,$G66&lt;=CI$6),5,IF($L66=1,2,1)),IF(AND($G66&gt;=CI$5,$G66&lt;=CI$6),IF($M66&gt;0,4,3),0)),IF(AND($D66&lt;=CI$6,$E66&gt;=CI$5),60,0)))</f>
        <v/>
      </c>
      <c r="CJ66" s="80" t="str">
        <f>IF(OR($A66="",NOT(ISNUMBER($G66))),"",IF(AND($F66&lt;=CJ$6,$G66&gt;=CJ$5),IF(CJ$5&gt;$N66,5,$K66)*10+IF(AND($F66&gt;=CJ$5,$F66&lt;=CJ$6),IF(AND($G66&gt;=CJ$5,$G66&lt;=CJ$6),5,IF($L66=1,2,1)),IF(AND($G66&gt;=CJ$5,$G66&lt;=CJ$6),IF($M66&gt;0,4,3),0)),IF(AND($D66&lt;=CJ$6,$E66&gt;=CJ$5),60,0)))</f>
        <v/>
      </c>
      <c r="CK66" s="80" t="str">
        <f>IF(OR($A66="",NOT(ISNUMBER($G66))),"",IF(AND($F66&lt;=CK$6,$G66&gt;=CK$5),IF(CK$5&gt;$N66,5,$K66)*10+IF(AND($F66&gt;=CK$5,$F66&lt;=CK$6),IF(AND($G66&gt;=CK$5,$G66&lt;=CK$6),5,IF($L66=1,2,1)),IF(AND($G66&gt;=CK$5,$G66&lt;=CK$6),IF($M66&gt;0,4,3),0)),IF(AND($D66&lt;=CK$6,$E66&gt;=CK$5),60,0)))</f>
        <v/>
      </c>
      <c r="CL66" s="80" t="str">
        <f>IF(OR($A66="",NOT(ISNUMBER($G66))),"",IF(AND($F66&lt;=CL$6,$G66&gt;=CL$5),IF(CL$5&gt;$N66,5,$K66)*10+IF(AND($F66&gt;=CL$5,$F66&lt;=CL$6),IF(AND($G66&gt;=CL$5,$G66&lt;=CL$6),5,IF($L66=1,2,1)),IF(AND($G66&gt;=CL$5,$G66&lt;=CL$6),IF($M66&gt;0,4,3),0)),IF(AND($D66&lt;=CL$6,$E66&gt;=CL$5),60,0)))</f>
        <v/>
      </c>
      <c r="CM66" s="80" t="str">
        <f>IF(OR($A66="",NOT(ISNUMBER($G66))),"",IF(AND($F66&lt;=CM$6,$G66&gt;=CM$5),IF(CM$5&gt;$N66,5,$K66)*10+IF(AND($F66&gt;=CM$5,$F66&lt;=CM$6),IF(AND($G66&gt;=CM$5,$G66&lt;=CM$6),5,IF($L66=1,2,1)),IF(AND($G66&gt;=CM$5,$G66&lt;=CM$6),IF($M66&gt;0,4,3),0)),IF(AND($D66&lt;=CM$6,$E66&gt;=CM$5),60,0)))</f>
        <v/>
      </c>
      <c r="CN66" s="80" t="str">
        <f>IF(OR($A66="",NOT(ISNUMBER($G66))),"",IF(AND($F66&lt;=CN$6,$G66&gt;=CN$5),IF(CN$5&gt;$N66,5,$K66)*10+IF(AND($F66&gt;=CN$5,$F66&lt;=CN$6),IF(AND($G66&gt;=CN$5,$G66&lt;=CN$6),5,IF($L66=1,2,1)),IF(AND($G66&gt;=CN$5,$G66&lt;=CN$6),IF($M66&gt;0,4,3),0)),IF(AND($D66&lt;=CN$6,$E66&gt;=CN$5),60,0)))</f>
        <v/>
      </c>
      <c r="CO66" s="80" t="str">
        <f>IF(OR($A66="",NOT(ISNUMBER($G66))),"",IF(AND($F66&lt;=CO$6,$G66&gt;=CO$5),IF(CO$5&gt;$N66,5,$K66)*10+IF(AND($F66&gt;=CO$5,$F66&lt;=CO$6),IF(AND($G66&gt;=CO$5,$G66&lt;=CO$6),5,IF($L66=1,2,1)),IF(AND($G66&gt;=CO$5,$G66&lt;=CO$6),IF($M66&gt;0,4,3),0)),IF(AND($D66&lt;=CO$6,$E66&gt;=CO$5),60,0)))</f>
        <v/>
      </c>
      <c r="CP66" s="80" t="str">
        <f>IF(OR($A66="",NOT(ISNUMBER($G66))),"",IF(AND($F66&lt;=CP$6,$G66&gt;=CP$5),IF(CP$5&gt;$N66,5,$K66)*10+IF(AND($F66&gt;=CP$5,$F66&lt;=CP$6),IF(AND($G66&gt;=CP$5,$G66&lt;=CP$6),5,IF($L66=1,2,1)),IF(AND($G66&gt;=CP$5,$G66&lt;=CP$6),IF($M66&gt;0,4,3),0)),IF(AND($D66&lt;=CP$6,$E66&gt;=CP$5),60,0)))</f>
        <v/>
      </c>
      <c r="CQ66" s="80" t="str">
        <f>IF(OR($A66="",NOT(ISNUMBER($G66))),"",IF(AND($F66&lt;=CQ$6,$G66&gt;=CQ$5),IF(CQ$5&gt;$N66,5,$K66)*10+IF(AND($F66&gt;=CQ$5,$F66&lt;=CQ$6),IF(AND($G66&gt;=CQ$5,$G66&lt;=CQ$6),5,IF($L66=1,2,1)),IF(AND($G66&gt;=CQ$5,$G66&lt;=CQ$6),IF($M66&gt;0,4,3),0)),IF(AND($D66&lt;=CQ$6,$E66&gt;=CQ$5),60,0)))</f>
        <v/>
      </c>
      <c r="CR66" s="80" t="str">
        <f>IF(OR($A66="",NOT(ISNUMBER($G66))),"",IF(AND($F66&lt;=CR$6,$G66&gt;=CR$5),IF(CR$5&gt;$N66,5,$K66)*10+IF(AND($F66&gt;=CR$5,$F66&lt;=CR$6),IF(AND($G66&gt;=CR$5,$G66&lt;=CR$6),5,IF($L66=1,2,1)),IF(AND($G66&gt;=CR$5,$G66&lt;=CR$6),IF($M66&gt;0,4,3),0)),IF(AND($D66&lt;=CR$6,$E66&gt;=CR$5),60,0)))</f>
        <v/>
      </c>
      <c r="CS66" s="80" t="str">
        <f>IF(OR($A66="",NOT(ISNUMBER($G66))),"",IF(AND($F66&lt;=CS$6,$G66&gt;=CS$5),IF(CS$5&gt;$N66,5,$K66)*10+IF(AND($F66&gt;=CS$5,$F66&lt;=CS$6),IF(AND($G66&gt;=CS$5,$G66&lt;=CS$6),5,IF($L66=1,2,1)),IF(AND($G66&gt;=CS$5,$G66&lt;=CS$6),IF($M66&gt;0,4,3),0)),IF(AND($D66&lt;=CS$6,$E66&gt;=CS$5),60,0)))</f>
        <v/>
      </c>
      <c r="CT66" s="80" t="str">
        <f>IF(OR($A66="",NOT(ISNUMBER($G66))),"",IF(AND($F66&lt;=CT$6,$G66&gt;=CT$5),IF(CT$5&gt;$N66,5,$K66)*10+IF(AND($F66&gt;=CT$5,$F66&lt;=CT$6),IF(AND($G66&gt;=CT$5,$G66&lt;=CT$6),5,IF($L66=1,2,1)),IF(AND($G66&gt;=CT$5,$G66&lt;=CT$6),IF($M66&gt;0,4,3),0)),IF(AND($D66&lt;=CT$6,$E66&gt;=CT$5),60,0)))</f>
        <v/>
      </c>
      <c r="CU66" s="80" t="str">
        <f>IF(OR($A66="",NOT(ISNUMBER($G66))),"",IF(AND($F66&lt;=CU$6,$G66&gt;=CU$5),IF(CU$5&gt;$N66,5,$K66)*10+IF(AND($F66&gt;=CU$5,$F66&lt;=CU$6),IF(AND($G66&gt;=CU$5,$G66&lt;=CU$6),5,IF($L66=1,2,1)),IF(AND($G66&gt;=CU$5,$G66&lt;=CU$6),IF($M66&gt;0,4,3),0)),IF(AND($D66&lt;=CU$6,$E66&gt;=CU$5),60,0)))</f>
        <v/>
      </c>
      <c r="CV66" s="80" t="str">
        <f>IF(OR($A66="",NOT(ISNUMBER($G66))),"",IF(AND($F66&lt;=CV$6,$G66&gt;=CV$5),IF(CV$5&gt;$N66,5,$K66)*10+IF(AND($F66&gt;=CV$5,$F66&lt;=CV$6),IF(AND($G66&gt;=CV$5,$G66&lt;=CV$6),5,IF($L66=1,2,1)),IF(AND($G66&gt;=CV$5,$G66&lt;=CV$6),IF($M66&gt;0,4,3),0)),IF(AND($D66&lt;=CV$6,$E66&gt;=CV$5),60,0)))</f>
        <v/>
      </c>
      <c r="CW66" s="80" t="str">
        <f>IF(OR($A66="",NOT(ISNUMBER($G66))),"",IF(AND($F66&lt;=CW$6,$G66&gt;=CW$5),IF(CW$5&gt;$N66,5,$K66)*10+IF(AND($F66&gt;=CW$5,$F66&lt;=CW$6),IF(AND($G66&gt;=CW$5,$G66&lt;=CW$6),5,IF($L66=1,2,1)),IF(AND($G66&gt;=CW$5,$G66&lt;=CW$6),IF($M66&gt;0,4,3),0)),IF(AND($D66&lt;=CW$6,$E66&gt;=CW$5),60,0)))</f>
        <v/>
      </c>
      <c r="CX66" s="80" t="str">
        <f>IF(OR($A66="",NOT(ISNUMBER($G66))),"",IF(AND($F66&lt;=CX$6,$G66&gt;=CX$5),IF(CX$5&gt;$N66,5,$K66)*10+IF(AND($F66&gt;=CX$5,$F66&lt;=CX$6),IF(AND($G66&gt;=CX$5,$G66&lt;=CX$6),5,IF($L66=1,2,1)),IF(AND($G66&gt;=CX$5,$G66&lt;=CX$6),IF($M66&gt;0,4,3),0)),IF(AND($D66&lt;=CX$6,$E66&gt;=CX$5),60,0)))</f>
        <v/>
      </c>
      <c r="CY66" s="80" t="str">
        <f>IF(OR($A66="",NOT(ISNUMBER($G66))),"",IF(AND($F66&lt;=CY$6,$G66&gt;=CY$5),IF(CY$5&gt;$N66,5,$K66)*10+IF(AND($F66&gt;=CY$5,$F66&lt;=CY$6),IF(AND($G66&gt;=CY$5,$G66&lt;=CY$6),5,IF($L66=1,2,1)),IF(AND($G66&gt;=CY$5,$G66&lt;=CY$6),IF($M66&gt;0,4,3),0)),IF(AND($D66&lt;=CY$6,$E66&gt;=CY$5),60,0)))</f>
        <v/>
      </c>
      <c r="CZ66" s="80" t="str">
        <f>IF(OR($A66="",NOT(ISNUMBER($G66))),"",IF(AND($F66&lt;=CZ$6,$G66&gt;=CZ$5),IF(CZ$5&gt;$N66,5,$K66)*10+IF(AND($F66&gt;=CZ$5,$F66&lt;=CZ$6),IF(AND($G66&gt;=CZ$5,$G66&lt;=CZ$6),5,IF($L66=1,2,1)),IF(AND($G66&gt;=CZ$5,$G66&lt;=CZ$6),IF($M66&gt;0,4,3),0)),IF(AND($D66&lt;=CZ$6,$E66&gt;=CZ$5),60,0)))</f>
        <v/>
      </c>
      <c r="DA66" s="80" t="str">
        <f>IF(OR($A66="",NOT(ISNUMBER($G66))),"",IF(AND($F66&lt;=DA$6,$G66&gt;=DA$5),IF(DA$5&gt;$N66,5,$K66)*10+IF(AND($F66&gt;=DA$5,$F66&lt;=DA$6),IF(AND($G66&gt;=DA$5,$G66&lt;=DA$6),5,IF($L66=1,2,1)),IF(AND($G66&gt;=DA$5,$G66&lt;=DA$6),IF($M66&gt;0,4,3),0)),IF(AND($D66&lt;=DA$6,$E66&gt;=DA$5),60,0)))</f>
        <v/>
      </c>
      <c r="DB66" s="80" t="str">
        <f>IF(OR($A66="",NOT(ISNUMBER($G66))),"",IF(AND($F66&lt;=DB$6,$G66&gt;=DB$5),IF(DB$5&gt;$N66,5,$K66)*10+IF(AND($F66&gt;=DB$5,$F66&lt;=DB$6),IF(AND($G66&gt;=DB$5,$G66&lt;=DB$6),5,IF($L66=1,2,1)),IF(AND($G66&gt;=DB$5,$G66&lt;=DB$6),IF($M66&gt;0,4,3),0)),IF(AND($D66&lt;=DB$6,$E66&gt;=DB$5),60,0)))</f>
        <v/>
      </c>
      <c r="DC66" s="80" t="str">
        <f>IF(OR($A66="",NOT(ISNUMBER($G66))),"",IF(AND($F66&lt;=DC$6,$G66&gt;=DC$5),IF(DC$5&gt;$N66,5,$K66)*10+IF(AND($F66&gt;=DC$5,$F66&lt;=DC$6),IF(AND($G66&gt;=DC$5,$G66&lt;=DC$6),5,IF($L66=1,2,1)),IF(AND($G66&gt;=DC$5,$G66&lt;=DC$6),IF($M66&gt;0,4,3),0)),IF(AND($D66&lt;=DC$6,$E66&gt;=DC$5),60,0)))</f>
        <v/>
      </c>
      <c r="DD66" s="80" t="str">
        <f>IF(OR($A66="",NOT(ISNUMBER($G66))),"",IF(AND($F66&lt;=DD$6,$G66&gt;=DD$5),IF(DD$5&gt;$N66,5,$K66)*10+IF(AND($F66&gt;=DD$5,$F66&lt;=DD$6),IF(AND($G66&gt;=DD$5,$G66&lt;=DD$6),5,IF($L66=1,2,1)),IF(AND($G66&gt;=DD$5,$G66&lt;=DD$6),IF($M66&gt;0,4,3),0)),IF(AND($D66&lt;=DD$6,$E66&gt;=DD$5),60,0)))</f>
        <v/>
      </c>
      <c r="DE66" s="80" t="str">
        <f>IF(OR($A66="",NOT(ISNUMBER($G66))),"",IF(AND($F66&lt;=DE$6,$G66&gt;=DE$5),IF(DE$5&gt;$N66,5,$K66)*10+IF(AND($F66&gt;=DE$5,$F66&lt;=DE$6),IF(AND($G66&gt;=DE$5,$G66&lt;=DE$6),5,IF($L66=1,2,1)),IF(AND($G66&gt;=DE$5,$G66&lt;=DE$6),IF($M66&gt;0,4,3),0)),IF(AND($D66&lt;=DE$6,$E66&gt;=DE$5),60,0)))</f>
        <v/>
      </c>
      <c r="DF66" s="80" t="str">
        <f>IF(OR($A66="",NOT(ISNUMBER($G66))),"",IF(AND($F66&lt;=DF$6,$G66&gt;=DF$5),IF(DF$5&gt;$N66,5,$K66)*10+IF(AND($F66&gt;=DF$5,$F66&lt;=DF$6),IF(AND($G66&gt;=DF$5,$G66&lt;=DF$6),5,IF($L66=1,2,1)),IF(AND($G66&gt;=DF$5,$G66&lt;=DF$6),IF($M66&gt;0,4,3),0)),IF(AND($D66&lt;=DF$6,$E66&gt;=DF$5),60,0)))</f>
        <v/>
      </c>
      <c r="DG66" s="80" t="str">
        <f>IF(OR($A66="",NOT(ISNUMBER($G66))),"",IF(AND($F66&lt;=DG$6,$G66&gt;=DG$5),IF(DG$5&gt;$N66,5,$K66)*10+IF(AND($F66&gt;=DG$5,$F66&lt;=DG$6),IF(AND($G66&gt;=DG$5,$G66&lt;=DG$6),5,IF($L66=1,2,1)),IF(AND($G66&gt;=DG$5,$G66&lt;=DG$6),IF($M66&gt;0,4,3),0)),IF(AND($D66&lt;=DG$6,$E66&gt;=DG$5),60,0)))</f>
        <v/>
      </c>
      <c r="DH66" s="80" t="str">
        <f>IF(OR($A66="",NOT(ISNUMBER($G66))),"",IF(AND($F66&lt;=DH$6,$G66&gt;=DH$5),IF(DH$5&gt;$N66,5,$K66)*10+IF(AND($F66&gt;=DH$5,$F66&lt;=DH$6),IF(AND($G66&gt;=DH$5,$G66&lt;=DH$6),5,IF($L66=1,2,1)),IF(AND($G66&gt;=DH$5,$G66&lt;=DH$6),IF($M66&gt;0,4,3),0)),IF(AND($D66&lt;=DH$6,$E66&gt;=DH$5),60,0)))</f>
        <v/>
      </c>
      <c r="DI66" s="80" t="str">
        <f>IF(OR($A66="",NOT(ISNUMBER($G66))),"",IF(AND($F66&lt;=DI$6,$G66&gt;=DI$5),IF(DI$5&gt;$N66,5,$K66)*10+IF(AND($F66&gt;=DI$5,$F66&lt;=DI$6),IF(AND($G66&gt;=DI$5,$G66&lt;=DI$6),5,IF($L66=1,2,1)),IF(AND($G66&gt;=DI$5,$G66&lt;=DI$6),IF($M66&gt;0,4,3),0)),IF(AND($D66&lt;=DI$6,$E66&gt;=DI$5),60,0)))</f>
        <v/>
      </c>
      <c r="DJ66" s="80" t="str">
        <f>IF(OR($A66="",NOT(ISNUMBER($G66))),"",IF(AND($F66&lt;=DJ$6,$G66&gt;=DJ$5),IF(DJ$5&gt;$N66,5,$K66)*10+IF(AND($F66&gt;=DJ$5,$F66&lt;=DJ$6),IF(AND($G66&gt;=DJ$5,$G66&lt;=DJ$6),5,IF($L66=1,2,1)),IF(AND($G66&gt;=DJ$5,$G66&lt;=DJ$6),IF($M66&gt;0,4,3),0)),IF(AND($D66&lt;=DJ$6,$E66&gt;=DJ$5),60,0)))</f>
        <v/>
      </c>
      <c r="DK66" s="80" t="str">
        <f>IF(OR($A66="",NOT(ISNUMBER($G66))),"",IF(AND($F66&lt;=DK$6,$G66&gt;=DK$5),IF(DK$5&gt;$N66,5,$K66)*10+IF(AND($F66&gt;=DK$5,$F66&lt;=DK$6),IF(AND($G66&gt;=DK$5,$G66&lt;=DK$6),5,IF($L66=1,2,1)),IF(AND($G66&gt;=DK$5,$G66&lt;=DK$6),IF($M66&gt;0,4,3),0)),IF(AND($D66&lt;=DK$6,$E66&gt;=DK$5),60,0)))</f>
        <v/>
      </c>
      <c r="DL66" s="80" t="str">
        <f>IF(OR($A66="",NOT(ISNUMBER($G66))),"",IF(AND($F66&lt;=DL$6,$G66&gt;=DL$5),IF(DL$5&gt;$N66,5,$K66)*10+IF(AND($F66&gt;=DL$5,$F66&lt;=DL$6),IF(AND($G66&gt;=DL$5,$G66&lt;=DL$6),5,IF($L66=1,2,1)),IF(AND($G66&gt;=DL$5,$G66&lt;=DL$6),IF($M66&gt;0,4,3),0)),IF(AND($D66&lt;=DL$6,$E66&gt;=DL$5),60,0)))</f>
        <v/>
      </c>
      <c r="DM66" s="80" t="str">
        <f>IF(OR($A66="",NOT(ISNUMBER($G66))),"",IF(AND($F66&lt;=DM$6,$G66&gt;=DM$5),IF(DM$5&gt;$N66,5,$K66)*10+IF(AND($F66&gt;=DM$5,$F66&lt;=DM$6),IF(AND($G66&gt;=DM$5,$G66&lt;=DM$6),5,IF($L66=1,2,1)),IF(AND($G66&gt;=DM$5,$G66&lt;=DM$6),IF($M66&gt;0,4,3),0)),IF(AND($D66&lt;=DM$6,$E66&gt;=DM$5),60,0)))</f>
        <v/>
      </c>
      <c r="DN66" s="80" t="str">
        <f>IF(OR($A66="",NOT(ISNUMBER($G66))),"",IF(AND($F66&lt;=DN$6,$G66&gt;=DN$5),IF(DN$5&gt;$N66,5,$K66)*10+IF(AND($F66&gt;=DN$5,$F66&lt;=DN$6),IF(AND($G66&gt;=DN$5,$G66&lt;=DN$6),5,IF($L66=1,2,1)),IF(AND($G66&gt;=DN$5,$G66&lt;=DN$6),IF($M66&gt;0,4,3),0)),IF(AND($D66&lt;=DN$6,$E66&gt;=DN$5),60,0)))</f>
        <v/>
      </c>
      <c r="DO66" s="80" t="str">
        <f>IF(OR($A66="",NOT(ISNUMBER($G66))),"",IF(AND($F66&lt;=DO$6,$G66&gt;=DO$5),IF(DO$5&gt;$N66,5,$K66)*10+IF(AND($F66&gt;=DO$5,$F66&lt;=DO$6),IF(AND($G66&gt;=DO$5,$G66&lt;=DO$6),5,IF($L66=1,2,1)),IF(AND($G66&gt;=DO$5,$G66&lt;=DO$6),IF($M66&gt;0,4,3),0)),IF(AND($D66&lt;=DO$6,$E66&gt;=DO$5),60,0)))</f>
        <v/>
      </c>
      <c r="DP66" s="80" t="str">
        <f>IF(OR($A66="",NOT(ISNUMBER($G66))),"",IF(AND($F66&lt;=DP$6,$G66&gt;=DP$5),IF(DP$5&gt;$N66,5,$K66)*10+IF(AND($F66&gt;=DP$5,$F66&lt;=DP$6),IF(AND($G66&gt;=DP$5,$G66&lt;=DP$6),5,IF($L66=1,2,1)),IF(AND($G66&gt;=DP$5,$G66&lt;=DP$6),IF($M66&gt;0,4,3),0)),IF(AND($D66&lt;=DP$6,$E66&gt;=DP$5),60,0)))</f>
        <v/>
      </c>
      <c r="DQ66" s="80" t="str">
        <f>IF(OR($A66="",NOT(ISNUMBER($G66))),"",IF(AND($F66&lt;=DQ$6,$G66&gt;=DQ$5),IF(DQ$5&gt;$N66,5,$K66)*10+IF(AND($F66&gt;=DQ$5,$F66&lt;=DQ$6),IF(AND($G66&gt;=DQ$5,$G66&lt;=DQ$6),5,IF($L66=1,2,1)),IF(AND($G66&gt;=DQ$5,$G66&lt;=DQ$6),IF($M66&gt;0,4,3),0)),IF(AND($D66&lt;=DQ$6,$E66&gt;=DQ$5),60,0)))</f>
        <v/>
      </c>
      <c r="DR66" s="80" t="str">
        <f>IF(OR($A66="",NOT(ISNUMBER($G66))),"",IF(AND($F66&lt;=DR$6,$G66&gt;=DR$5),IF(DR$5&gt;$N66,5,$K66)*10+IF(AND($F66&gt;=DR$5,$F66&lt;=DR$6),IF(AND($G66&gt;=DR$5,$G66&lt;=DR$6),5,IF($L66=1,2,1)),IF(AND($G66&gt;=DR$5,$G66&lt;=DR$6),IF($M66&gt;0,4,3),0)),IF(AND($D66&lt;=DR$6,$E66&gt;=DR$5),60,0)))</f>
        <v/>
      </c>
      <c r="DS66" s="80" t="str">
        <f>IF(OR($A66="",NOT(ISNUMBER($G66))),"",IF(AND($F66&lt;=DS$6,$G66&gt;=DS$5),IF(DS$5&gt;$N66,5,$K66)*10+IF(AND($F66&gt;=DS$5,$F66&lt;=DS$6),IF(AND($G66&gt;=DS$5,$G66&lt;=DS$6),5,IF($L66=1,2,1)),IF(AND($G66&gt;=DS$5,$G66&lt;=DS$6),IF($M66&gt;0,4,3),0)),IF(AND($D66&lt;=DS$6,$E66&gt;=DS$5),60,0)))</f>
        <v/>
      </c>
      <c r="DT66" s="80" t="str">
        <f>IF(OR($A66="",NOT(ISNUMBER($G66))),"",IF(AND($F66&lt;=DT$6,$G66&gt;=DT$5),IF(DT$5&gt;$N66,5,$K66)*10+IF(AND($F66&gt;=DT$5,$F66&lt;=DT$6),IF(AND($G66&gt;=DT$5,$G66&lt;=DT$6),5,IF($L66=1,2,1)),IF(AND($G66&gt;=DT$5,$G66&lt;=DT$6),IF($M66&gt;0,4,3),0)),IF(AND($D66&lt;=DT$6,$E66&gt;=DT$5),60,0)))</f>
        <v/>
      </c>
      <c r="DU66" s="80" t="str">
        <f>IF(OR($A66="",NOT(ISNUMBER($G66))),"",IF(AND($F66&lt;=DU$6,$G66&gt;=DU$5),IF(DU$5&gt;$N66,5,$K66)*10+IF(AND($F66&gt;=DU$5,$F66&lt;=DU$6),IF(AND($G66&gt;=DU$5,$G66&lt;=DU$6),5,IF($L66=1,2,1)),IF(AND($G66&gt;=DU$5,$G66&lt;=DU$6),IF($M66&gt;0,4,3),0)),IF(AND($D66&lt;=DU$6,$E66&gt;=DU$5),60,0)))</f>
        <v/>
      </c>
      <c r="DV66" s="80" t="str">
        <f>IF(OR($A66="",NOT(ISNUMBER($G66))),"",IF(AND($F66&lt;=DV$6,$G66&gt;=DV$5),IF(DV$5&gt;$N66,5,$K66)*10+IF(AND($F66&gt;=DV$5,$F66&lt;=DV$6),IF(AND($G66&gt;=DV$5,$G66&lt;=DV$6),5,IF($L66=1,2,1)),IF(AND($G66&gt;=DV$5,$G66&lt;=DV$6),IF($M66&gt;0,4,3),0)),IF(AND($D66&lt;=DV$6,$E66&gt;=DV$5),60,0)))</f>
        <v/>
      </c>
      <c r="DW66" s="80" t="str">
        <f>IF(OR($A66="",NOT(ISNUMBER($G66))),"",IF(AND($F66&lt;=DW$6,$G66&gt;=DW$5),IF(DW$5&gt;$N66,5,$K66)*10+IF(AND($F66&gt;=DW$5,$F66&lt;=DW$6),IF(AND($G66&gt;=DW$5,$G66&lt;=DW$6),5,IF($L66=1,2,1)),IF(AND($G66&gt;=DW$5,$G66&lt;=DW$6),IF($M66&gt;0,4,3),0)),IF(AND($D66&lt;=DW$6,$E66&gt;=DW$5),60,0)))</f>
        <v/>
      </c>
      <c r="DX66" s="80" t="str">
        <f>IF(OR($A66="",NOT(ISNUMBER($G66))),"",IF(AND($F66&lt;=DX$6,$G66&gt;=DX$5),IF(DX$5&gt;$N66,5,$K66)*10+IF(AND($F66&gt;=DX$5,$F66&lt;=DX$6),IF(AND($G66&gt;=DX$5,$G66&lt;=DX$6),5,IF($L66=1,2,1)),IF(AND($G66&gt;=DX$5,$G66&lt;=DX$6),IF($M66&gt;0,4,3),0)),IF(AND($D66&lt;=DX$6,$E66&gt;=DX$5),60,0)))</f>
        <v/>
      </c>
      <c r="DY66" s="80" t="str">
        <f>IF(OR($A66="",NOT(ISNUMBER($G66))),"",IF(AND($F66&lt;=DY$6,$G66&gt;=DY$5),IF(DY$5&gt;$N66,5,$K66)*10+IF(AND($F66&gt;=DY$5,$F66&lt;=DY$6),IF(AND($G66&gt;=DY$5,$G66&lt;=DY$6),5,IF($L66=1,2,1)),IF(AND($G66&gt;=DY$5,$G66&lt;=DY$6),IF($M66&gt;0,4,3),0)),IF(AND($D66&lt;=DY$6,$E66&gt;=DY$5),60,0)))</f>
        <v/>
      </c>
      <c r="DZ66" s="80" t="str">
        <f>IF(OR($A66="",NOT(ISNUMBER($G66))),"",IF(AND($F66&lt;=DZ$6,$G66&gt;=DZ$5),IF(DZ$5&gt;$N66,5,$K66)*10+IF(AND($F66&gt;=DZ$5,$F66&lt;=DZ$6),IF(AND($G66&gt;=DZ$5,$G66&lt;=DZ$6),5,IF($L66=1,2,1)),IF(AND($G66&gt;=DZ$5,$G66&lt;=DZ$6),IF($M66&gt;0,4,3),0)),IF(AND($D66&lt;=DZ$6,$E66&gt;=DZ$5),60,0)))</f>
        <v/>
      </c>
      <c r="EA66" s="80" t="str">
        <f>IF(OR($A66="",NOT(ISNUMBER($G66))),"",IF(AND($F66&lt;=EA$6,$G66&gt;=EA$5),IF(EA$5&gt;$N66,5,$K66)*10+IF(AND($F66&gt;=EA$5,$F66&lt;=EA$6),IF(AND($G66&gt;=EA$5,$G66&lt;=EA$6),5,IF($L66=1,2,1)),IF(AND($G66&gt;=EA$5,$G66&lt;=EA$6),IF($M66&gt;0,4,3),0)),IF(AND($D66&lt;=EA$6,$E66&gt;=EA$5),60,0)))</f>
        <v/>
      </c>
      <c r="EB66" s="80" t="str">
        <f>IF(OR($A66="",NOT(ISNUMBER($G66))),"",IF(AND($F66&lt;=EB$6,$G66&gt;=EB$5),IF(EB$5&gt;$N66,5,$K66)*10+IF(AND($F66&gt;=EB$5,$F66&lt;=EB$6),IF(AND($G66&gt;=EB$5,$G66&lt;=EB$6),5,IF($L66=1,2,1)),IF(AND($G66&gt;=EB$5,$G66&lt;=EB$6),IF($M66&gt;0,4,3),0)),IF(AND($D66&lt;=EB$6,$E66&gt;=EB$5),60,0)))</f>
        <v/>
      </c>
      <c r="EC66" s="80" t="str">
        <f>IF(OR($A66="",NOT(ISNUMBER($G66))),"",IF(AND($F66&lt;=EC$6,$G66&gt;=EC$5),IF(EC$5&gt;$N66,5,$K66)*10+IF(AND($F66&gt;=EC$5,$F66&lt;=EC$6),IF(AND($G66&gt;=EC$5,$G66&lt;=EC$6),5,IF($L66=1,2,1)),IF(AND($G66&gt;=EC$5,$G66&lt;=EC$6),IF($M66&gt;0,4,3),0)),IF(AND($D66&lt;=EC$6,$E66&gt;=EC$5),60,0)))</f>
        <v/>
      </c>
      <c r="ED66" s="80" t="str">
        <f>IF(OR($A66="",NOT(ISNUMBER($G66))),"",IF(AND($F66&lt;=ED$6,$G66&gt;=ED$5),IF(ED$5&gt;$N66,5,$K66)*10+IF(AND($F66&gt;=ED$5,$F66&lt;=ED$6),IF(AND($G66&gt;=ED$5,$G66&lt;=ED$6),5,IF($L66=1,2,1)),IF(AND($G66&gt;=ED$5,$G66&lt;=ED$6),IF($M66&gt;0,4,3),0)),IF(AND($D66&lt;=ED$6,$E66&gt;=ED$5),60,0)))</f>
        <v/>
      </c>
    </row>
    <row r="67" ht="18" customHeight="1">
      <c r="A67" s="52" t="str">
        <f>IF(Tasks!$B67="","",Tasks!$A67)</f>
        <v/>
      </c>
      <c r="B67" s="78" t="str">
        <f>IF(Tasks!$B67="","",Tasks!$B67)</f>
        <v/>
      </c>
      <c r="C67" s="25" t="str">
        <f>IF($B67="","",IF(AND(Tasks!$D67="",Tasks!$G67=""),"-",IF(Tasks!$D67="","",Tasks!$D67&amp;IF(OR(Tasks!$E67="",Tasks!$E67="FS"),IF(N(Tasks!$F67)=0,"","FS"),Tasks!$E67)&amp;IF(N(Tasks!$F67)=0,"",IF(Tasks!$F67&gt;0,"+","")&amp;Tasks!$F67))&amp;IF(AND(Tasks!$D67&lt;&gt;"",Tasks!$G67&lt;&gt;""),", ","")&amp;IF(Tasks!$G67="","",Tasks!$G67&amp;IF(OR(Tasks!$H67="",Tasks!$H67="FS"),IF(N(Tasks!$I67)=0,"","FS"),Tasks!$H67)&amp;IF(N(Tasks!$I67)=0,"",IF(Tasks!$I67&gt;0,"+","")&amp;Tasks!$I67))))</f>
        <v/>
      </c>
      <c r="D67" s="51" t="str">
        <f>IF(OR($B67="",Tasks!$Q67=""),"",Tasks!$Q67)</f>
        <v/>
      </c>
      <c r="E67" s="51" t="str">
        <f>IF(OR($B67="",Tasks!$R67=""),"",Tasks!$R67)</f>
        <v/>
      </c>
      <c r="F67" s="51" t="str">
        <f>IF(OR($B67="",Tasks!$S67=""),"",Tasks!$S67)</f>
        <v/>
      </c>
      <c r="G67" s="51" t="str">
        <f>IF(OR($B67="",Tasks!$T67=""),"",Tasks!$T67)</f>
        <v/>
      </c>
      <c r="H67" s="52" t="str">
        <f>IF($B67="","",Tasks!$AE67)</f>
        <v/>
      </c>
      <c r="I67" s="79" t="str">
        <f>IF($B67="","",Tasks!$AF67)</f>
        <v/>
      </c>
      <c r="J67" s="53" t="str">
        <f>IF(OR($B67="",Tasks!$V67=""),"",Tasks!$V67)</f>
        <v/>
      </c>
      <c r="K67" s="52" t="str">
        <f>IF($B67="","",Tasks!$AA67)</f>
        <v/>
      </c>
      <c r="L67" s="52" t="str">
        <f>IF($B67="","",Tasks!$AB67)</f>
        <v/>
      </c>
      <c r="M67" s="52" t="str">
        <f>IF($B67="","",Tasks!$Z67)</f>
        <v/>
      </c>
      <c r="N67" s="52" t="str">
        <f>IF(OR($B67="",Tasks!$AG67=""),"",Tasks!$AG67)</f>
        <v/>
      </c>
      <c r="O67" s="80" t="str">
        <f>IF(OR($A67="",NOT(ISNUMBER($G67))),"",IF(AND($F67&lt;=O$6,$G67&gt;=O$5),IF(O$5&gt;$N67,5,$K67)*10+IF(AND($F67&gt;=O$5,$F67&lt;=O$6),IF(AND($G67&gt;=O$5,$G67&lt;=O$6),5,IF($L67=1,2,1)),IF(AND($G67&gt;=O$5,$G67&lt;=O$6),IF($M67&gt;0,4,3),0)),IF(AND($D67&lt;=O$6,$E67&gt;=O$5),60,0)))</f>
        <v/>
      </c>
      <c r="P67" s="80" t="str">
        <f>IF(OR($A67="",NOT(ISNUMBER($G67))),"",IF(AND($F67&lt;=P$6,$G67&gt;=P$5),IF(P$5&gt;$N67,5,$K67)*10+IF(AND($F67&gt;=P$5,$F67&lt;=P$6),IF(AND($G67&gt;=P$5,$G67&lt;=P$6),5,IF($L67=1,2,1)),IF(AND($G67&gt;=P$5,$G67&lt;=P$6),IF($M67&gt;0,4,3),0)),IF(AND($D67&lt;=P$6,$E67&gt;=P$5),60,0)))</f>
        <v/>
      </c>
      <c r="Q67" s="80" t="str">
        <f>IF(OR($A67="",NOT(ISNUMBER($G67))),"",IF(AND($F67&lt;=Q$6,$G67&gt;=Q$5),IF(Q$5&gt;$N67,5,$K67)*10+IF(AND($F67&gt;=Q$5,$F67&lt;=Q$6),IF(AND($G67&gt;=Q$5,$G67&lt;=Q$6),5,IF($L67=1,2,1)),IF(AND($G67&gt;=Q$5,$G67&lt;=Q$6),IF($M67&gt;0,4,3),0)),IF(AND($D67&lt;=Q$6,$E67&gt;=Q$5),60,0)))</f>
        <v/>
      </c>
      <c r="R67" s="80" t="str">
        <f>IF(OR($A67="",NOT(ISNUMBER($G67))),"",IF(AND($F67&lt;=R$6,$G67&gt;=R$5),IF(R$5&gt;$N67,5,$K67)*10+IF(AND($F67&gt;=R$5,$F67&lt;=R$6),IF(AND($G67&gt;=R$5,$G67&lt;=R$6),5,IF($L67=1,2,1)),IF(AND($G67&gt;=R$5,$G67&lt;=R$6),IF($M67&gt;0,4,3),0)),IF(AND($D67&lt;=R$6,$E67&gt;=R$5),60,0)))</f>
        <v/>
      </c>
      <c r="S67" s="80" t="str">
        <f>IF(OR($A67="",NOT(ISNUMBER($G67))),"",IF(AND($F67&lt;=S$6,$G67&gt;=S$5),IF(S$5&gt;$N67,5,$K67)*10+IF(AND($F67&gt;=S$5,$F67&lt;=S$6),IF(AND($G67&gt;=S$5,$G67&lt;=S$6),5,IF($L67=1,2,1)),IF(AND($G67&gt;=S$5,$G67&lt;=S$6),IF($M67&gt;0,4,3),0)),IF(AND($D67&lt;=S$6,$E67&gt;=S$5),60,0)))</f>
        <v/>
      </c>
      <c r="T67" s="80" t="str">
        <f>IF(OR($A67="",NOT(ISNUMBER($G67))),"",IF(AND($F67&lt;=T$6,$G67&gt;=T$5),IF(T$5&gt;$N67,5,$K67)*10+IF(AND($F67&gt;=T$5,$F67&lt;=T$6),IF(AND($G67&gt;=T$5,$G67&lt;=T$6),5,IF($L67=1,2,1)),IF(AND($G67&gt;=T$5,$G67&lt;=T$6),IF($M67&gt;0,4,3),0)),IF(AND($D67&lt;=T$6,$E67&gt;=T$5),60,0)))</f>
        <v/>
      </c>
      <c r="U67" s="80" t="str">
        <f>IF(OR($A67="",NOT(ISNUMBER($G67))),"",IF(AND($F67&lt;=U$6,$G67&gt;=U$5),IF(U$5&gt;$N67,5,$K67)*10+IF(AND($F67&gt;=U$5,$F67&lt;=U$6),IF(AND($G67&gt;=U$5,$G67&lt;=U$6),5,IF($L67=1,2,1)),IF(AND($G67&gt;=U$5,$G67&lt;=U$6),IF($M67&gt;0,4,3),0)),IF(AND($D67&lt;=U$6,$E67&gt;=U$5),60,0)))</f>
        <v/>
      </c>
      <c r="V67" s="80" t="str">
        <f>IF(OR($A67="",NOT(ISNUMBER($G67))),"",IF(AND($F67&lt;=V$6,$G67&gt;=V$5),IF(V$5&gt;$N67,5,$K67)*10+IF(AND($F67&gt;=V$5,$F67&lt;=V$6),IF(AND($G67&gt;=V$5,$G67&lt;=V$6),5,IF($L67=1,2,1)),IF(AND($G67&gt;=V$5,$G67&lt;=V$6),IF($M67&gt;0,4,3),0)),IF(AND($D67&lt;=V$6,$E67&gt;=V$5),60,0)))</f>
        <v/>
      </c>
      <c r="W67" s="80" t="str">
        <f>IF(OR($A67="",NOT(ISNUMBER($G67))),"",IF(AND($F67&lt;=W$6,$G67&gt;=W$5),IF(W$5&gt;$N67,5,$K67)*10+IF(AND($F67&gt;=W$5,$F67&lt;=W$6),IF(AND($G67&gt;=W$5,$G67&lt;=W$6),5,IF($L67=1,2,1)),IF(AND($G67&gt;=W$5,$G67&lt;=W$6),IF($M67&gt;0,4,3),0)),IF(AND($D67&lt;=W$6,$E67&gt;=W$5),60,0)))</f>
        <v/>
      </c>
      <c r="X67" s="80" t="str">
        <f>IF(OR($A67="",NOT(ISNUMBER($G67))),"",IF(AND($F67&lt;=X$6,$G67&gt;=X$5),IF(X$5&gt;$N67,5,$K67)*10+IF(AND($F67&gt;=X$5,$F67&lt;=X$6),IF(AND($G67&gt;=X$5,$G67&lt;=X$6),5,IF($L67=1,2,1)),IF(AND($G67&gt;=X$5,$G67&lt;=X$6),IF($M67&gt;0,4,3),0)),IF(AND($D67&lt;=X$6,$E67&gt;=X$5),60,0)))</f>
        <v/>
      </c>
      <c r="Y67" s="80" t="str">
        <f>IF(OR($A67="",NOT(ISNUMBER($G67))),"",IF(AND($F67&lt;=Y$6,$G67&gt;=Y$5),IF(Y$5&gt;$N67,5,$K67)*10+IF(AND($F67&gt;=Y$5,$F67&lt;=Y$6),IF(AND($G67&gt;=Y$5,$G67&lt;=Y$6),5,IF($L67=1,2,1)),IF(AND($G67&gt;=Y$5,$G67&lt;=Y$6),IF($M67&gt;0,4,3),0)),IF(AND($D67&lt;=Y$6,$E67&gt;=Y$5),60,0)))</f>
        <v/>
      </c>
      <c r="Z67" s="80" t="str">
        <f>IF(OR($A67="",NOT(ISNUMBER($G67))),"",IF(AND($F67&lt;=Z$6,$G67&gt;=Z$5),IF(Z$5&gt;$N67,5,$K67)*10+IF(AND($F67&gt;=Z$5,$F67&lt;=Z$6),IF(AND($G67&gt;=Z$5,$G67&lt;=Z$6),5,IF($L67=1,2,1)),IF(AND($G67&gt;=Z$5,$G67&lt;=Z$6),IF($M67&gt;0,4,3),0)),IF(AND($D67&lt;=Z$6,$E67&gt;=Z$5),60,0)))</f>
        <v/>
      </c>
      <c r="AA67" s="80" t="str">
        <f>IF(OR($A67="",NOT(ISNUMBER($G67))),"",IF(AND($F67&lt;=AA$6,$G67&gt;=AA$5),IF(AA$5&gt;$N67,5,$K67)*10+IF(AND($F67&gt;=AA$5,$F67&lt;=AA$6),IF(AND($G67&gt;=AA$5,$G67&lt;=AA$6),5,IF($L67=1,2,1)),IF(AND($G67&gt;=AA$5,$G67&lt;=AA$6),IF($M67&gt;0,4,3),0)),IF(AND($D67&lt;=AA$6,$E67&gt;=AA$5),60,0)))</f>
        <v/>
      </c>
      <c r="AB67" s="80" t="str">
        <f>IF(OR($A67="",NOT(ISNUMBER($G67))),"",IF(AND($F67&lt;=AB$6,$G67&gt;=AB$5),IF(AB$5&gt;$N67,5,$K67)*10+IF(AND($F67&gt;=AB$5,$F67&lt;=AB$6),IF(AND($G67&gt;=AB$5,$G67&lt;=AB$6),5,IF($L67=1,2,1)),IF(AND($G67&gt;=AB$5,$G67&lt;=AB$6),IF($M67&gt;0,4,3),0)),IF(AND($D67&lt;=AB$6,$E67&gt;=AB$5),60,0)))</f>
        <v/>
      </c>
      <c r="AC67" s="80" t="str">
        <f>IF(OR($A67="",NOT(ISNUMBER($G67))),"",IF(AND($F67&lt;=AC$6,$G67&gt;=AC$5),IF(AC$5&gt;$N67,5,$K67)*10+IF(AND($F67&gt;=AC$5,$F67&lt;=AC$6),IF(AND($G67&gt;=AC$5,$G67&lt;=AC$6),5,IF($L67=1,2,1)),IF(AND($G67&gt;=AC$5,$G67&lt;=AC$6),IF($M67&gt;0,4,3),0)),IF(AND($D67&lt;=AC$6,$E67&gt;=AC$5),60,0)))</f>
        <v/>
      </c>
      <c r="AD67" s="80" t="str">
        <f>IF(OR($A67="",NOT(ISNUMBER($G67))),"",IF(AND($F67&lt;=AD$6,$G67&gt;=AD$5),IF(AD$5&gt;$N67,5,$K67)*10+IF(AND($F67&gt;=AD$5,$F67&lt;=AD$6),IF(AND($G67&gt;=AD$5,$G67&lt;=AD$6),5,IF($L67=1,2,1)),IF(AND($G67&gt;=AD$5,$G67&lt;=AD$6),IF($M67&gt;0,4,3),0)),IF(AND($D67&lt;=AD$6,$E67&gt;=AD$5),60,0)))</f>
        <v/>
      </c>
      <c r="AE67" s="80" t="str">
        <f>IF(OR($A67="",NOT(ISNUMBER($G67))),"",IF(AND($F67&lt;=AE$6,$G67&gt;=AE$5),IF(AE$5&gt;$N67,5,$K67)*10+IF(AND($F67&gt;=AE$5,$F67&lt;=AE$6),IF(AND($G67&gt;=AE$5,$G67&lt;=AE$6),5,IF($L67=1,2,1)),IF(AND($G67&gt;=AE$5,$G67&lt;=AE$6),IF($M67&gt;0,4,3),0)),IF(AND($D67&lt;=AE$6,$E67&gt;=AE$5),60,0)))</f>
        <v/>
      </c>
      <c r="AF67" s="80" t="str">
        <f>IF(OR($A67="",NOT(ISNUMBER($G67))),"",IF(AND($F67&lt;=AF$6,$G67&gt;=AF$5),IF(AF$5&gt;$N67,5,$K67)*10+IF(AND($F67&gt;=AF$5,$F67&lt;=AF$6),IF(AND($G67&gt;=AF$5,$G67&lt;=AF$6),5,IF($L67=1,2,1)),IF(AND($G67&gt;=AF$5,$G67&lt;=AF$6),IF($M67&gt;0,4,3),0)),IF(AND($D67&lt;=AF$6,$E67&gt;=AF$5),60,0)))</f>
        <v/>
      </c>
      <c r="AG67" s="80" t="str">
        <f>IF(OR($A67="",NOT(ISNUMBER($G67))),"",IF(AND($F67&lt;=AG$6,$G67&gt;=AG$5),IF(AG$5&gt;$N67,5,$K67)*10+IF(AND($F67&gt;=AG$5,$F67&lt;=AG$6),IF(AND($G67&gt;=AG$5,$G67&lt;=AG$6),5,IF($L67=1,2,1)),IF(AND($G67&gt;=AG$5,$G67&lt;=AG$6),IF($M67&gt;0,4,3),0)),IF(AND($D67&lt;=AG$6,$E67&gt;=AG$5),60,0)))</f>
        <v/>
      </c>
      <c r="AH67" s="80" t="str">
        <f>IF(OR($A67="",NOT(ISNUMBER($G67))),"",IF(AND($F67&lt;=AH$6,$G67&gt;=AH$5),IF(AH$5&gt;$N67,5,$K67)*10+IF(AND($F67&gt;=AH$5,$F67&lt;=AH$6),IF(AND($G67&gt;=AH$5,$G67&lt;=AH$6),5,IF($L67=1,2,1)),IF(AND($G67&gt;=AH$5,$G67&lt;=AH$6),IF($M67&gt;0,4,3),0)),IF(AND($D67&lt;=AH$6,$E67&gt;=AH$5),60,0)))</f>
        <v/>
      </c>
      <c r="AI67" s="80" t="str">
        <f>IF(OR($A67="",NOT(ISNUMBER($G67))),"",IF(AND($F67&lt;=AI$6,$G67&gt;=AI$5),IF(AI$5&gt;$N67,5,$K67)*10+IF(AND($F67&gt;=AI$5,$F67&lt;=AI$6),IF(AND($G67&gt;=AI$5,$G67&lt;=AI$6),5,IF($L67=1,2,1)),IF(AND($G67&gt;=AI$5,$G67&lt;=AI$6),IF($M67&gt;0,4,3),0)),IF(AND($D67&lt;=AI$6,$E67&gt;=AI$5),60,0)))</f>
        <v/>
      </c>
      <c r="AJ67" s="80" t="str">
        <f>IF(OR($A67="",NOT(ISNUMBER($G67))),"",IF(AND($F67&lt;=AJ$6,$G67&gt;=AJ$5),IF(AJ$5&gt;$N67,5,$K67)*10+IF(AND($F67&gt;=AJ$5,$F67&lt;=AJ$6),IF(AND($G67&gt;=AJ$5,$G67&lt;=AJ$6),5,IF($L67=1,2,1)),IF(AND($G67&gt;=AJ$5,$G67&lt;=AJ$6),IF($M67&gt;0,4,3),0)),IF(AND($D67&lt;=AJ$6,$E67&gt;=AJ$5),60,0)))</f>
        <v/>
      </c>
      <c r="AK67" s="80" t="str">
        <f>IF(OR($A67="",NOT(ISNUMBER($G67))),"",IF(AND($F67&lt;=AK$6,$G67&gt;=AK$5),IF(AK$5&gt;$N67,5,$K67)*10+IF(AND($F67&gt;=AK$5,$F67&lt;=AK$6),IF(AND($G67&gt;=AK$5,$G67&lt;=AK$6),5,IF($L67=1,2,1)),IF(AND($G67&gt;=AK$5,$G67&lt;=AK$6),IF($M67&gt;0,4,3),0)),IF(AND($D67&lt;=AK$6,$E67&gt;=AK$5),60,0)))</f>
        <v/>
      </c>
      <c r="AL67" s="80" t="str">
        <f>IF(OR($A67="",NOT(ISNUMBER($G67))),"",IF(AND($F67&lt;=AL$6,$G67&gt;=AL$5),IF(AL$5&gt;$N67,5,$K67)*10+IF(AND($F67&gt;=AL$5,$F67&lt;=AL$6),IF(AND($G67&gt;=AL$5,$G67&lt;=AL$6),5,IF($L67=1,2,1)),IF(AND($G67&gt;=AL$5,$G67&lt;=AL$6),IF($M67&gt;0,4,3),0)),IF(AND($D67&lt;=AL$6,$E67&gt;=AL$5),60,0)))</f>
        <v/>
      </c>
      <c r="AM67" s="80" t="str">
        <f>IF(OR($A67="",NOT(ISNUMBER($G67))),"",IF(AND($F67&lt;=AM$6,$G67&gt;=AM$5),IF(AM$5&gt;$N67,5,$K67)*10+IF(AND($F67&gt;=AM$5,$F67&lt;=AM$6),IF(AND($G67&gt;=AM$5,$G67&lt;=AM$6),5,IF($L67=1,2,1)),IF(AND($G67&gt;=AM$5,$G67&lt;=AM$6),IF($M67&gt;0,4,3),0)),IF(AND($D67&lt;=AM$6,$E67&gt;=AM$5),60,0)))</f>
        <v/>
      </c>
      <c r="AN67" s="80" t="str">
        <f>IF(OR($A67="",NOT(ISNUMBER($G67))),"",IF(AND($F67&lt;=AN$6,$G67&gt;=AN$5),IF(AN$5&gt;$N67,5,$K67)*10+IF(AND($F67&gt;=AN$5,$F67&lt;=AN$6),IF(AND($G67&gt;=AN$5,$G67&lt;=AN$6),5,IF($L67=1,2,1)),IF(AND($G67&gt;=AN$5,$G67&lt;=AN$6),IF($M67&gt;0,4,3),0)),IF(AND($D67&lt;=AN$6,$E67&gt;=AN$5),60,0)))</f>
        <v/>
      </c>
      <c r="AO67" s="80" t="str">
        <f>IF(OR($A67="",NOT(ISNUMBER($G67))),"",IF(AND($F67&lt;=AO$6,$G67&gt;=AO$5),IF(AO$5&gt;$N67,5,$K67)*10+IF(AND($F67&gt;=AO$5,$F67&lt;=AO$6),IF(AND($G67&gt;=AO$5,$G67&lt;=AO$6),5,IF($L67=1,2,1)),IF(AND($G67&gt;=AO$5,$G67&lt;=AO$6),IF($M67&gt;0,4,3),0)),IF(AND($D67&lt;=AO$6,$E67&gt;=AO$5),60,0)))</f>
        <v/>
      </c>
      <c r="AP67" s="80" t="str">
        <f>IF(OR($A67="",NOT(ISNUMBER($G67))),"",IF(AND($F67&lt;=AP$6,$G67&gt;=AP$5),IF(AP$5&gt;$N67,5,$K67)*10+IF(AND($F67&gt;=AP$5,$F67&lt;=AP$6),IF(AND($G67&gt;=AP$5,$G67&lt;=AP$6),5,IF($L67=1,2,1)),IF(AND($G67&gt;=AP$5,$G67&lt;=AP$6),IF($M67&gt;0,4,3),0)),IF(AND($D67&lt;=AP$6,$E67&gt;=AP$5),60,0)))</f>
        <v/>
      </c>
      <c r="AQ67" s="80" t="str">
        <f>IF(OR($A67="",NOT(ISNUMBER($G67))),"",IF(AND($F67&lt;=AQ$6,$G67&gt;=AQ$5),IF(AQ$5&gt;$N67,5,$K67)*10+IF(AND($F67&gt;=AQ$5,$F67&lt;=AQ$6),IF(AND($G67&gt;=AQ$5,$G67&lt;=AQ$6),5,IF($L67=1,2,1)),IF(AND($G67&gt;=AQ$5,$G67&lt;=AQ$6),IF($M67&gt;0,4,3),0)),IF(AND($D67&lt;=AQ$6,$E67&gt;=AQ$5),60,0)))</f>
        <v/>
      </c>
      <c r="AR67" s="80" t="str">
        <f>IF(OR($A67="",NOT(ISNUMBER($G67))),"",IF(AND($F67&lt;=AR$6,$G67&gt;=AR$5),IF(AR$5&gt;$N67,5,$K67)*10+IF(AND($F67&gt;=AR$5,$F67&lt;=AR$6),IF(AND($G67&gt;=AR$5,$G67&lt;=AR$6),5,IF($L67=1,2,1)),IF(AND($G67&gt;=AR$5,$G67&lt;=AR$6),IF($M67&gt;0,4,3),0)),IF(AND($D67&lt;=AR$6,$E67&gt;=AR$5),60,0)))</f>
        <v/>
      </c>
      <c r="AS67" s="80" t="str">
        <f>IF(OR($A67="",NOT(ISNUMBER($G67))),"",IF(AND($F67&lt;=AS$6,$G67&gt;=AS$5),IF(AS$5&gt;$N67,5,$K67)*10+IF(AND($F67&gt;=AS$5,$F67&lt;=AS$6),IF(AND($G67&gt;=AS$5,$G67&lt;=AS$6),5,IF($L67=1,2,1)),IF(AND($G67&gt;=AS$5,$G67&lt;=AS$6),IF($M67&gt;0,4,3),0)),IF(AND($D67&lt;=AS$6,$E67&gt;=AS$5),60,0)))</f>
        <v/>
      </c>
      <c r="AT67" s="80" t="str">
        <f>IF(OR($A67="",NOT(ISNUMBER($G67))),"",IF(AND($F67&lt;=AT$6,$G67&gt;=AT$5),IF(AT$5&gt;$N67,5,$K67)*10+IF(AND($F67&gt;=AT$5,$F67&lt;=AT$6),IF(AND($G67&gt;=AT$5,$G67&lt;=AT$6),5,IF($L67=1,2,1)),IF(AND($G67&gt;=AT$5,$G67&lt;=AT$6),IF($M67&gt;0,4,3),0)),IF(AND($D67&lt;=AT$6,$E67&gt;=AT$5),60,0)))</f>
        <v/>
      </c>
      <c r="AU67" s="80" t="str">
        <f>IF(OR($A67="",NOT(ISNUMBER($G67))),"",IF(AND($F67&lt;=AU$6,$G67&gt;=AU$5),IF(AU$5&gt;$N67,5,$K67)*10+IF(AND($F67&gt;=AU$5,$F67&lt;=AU$6),IF(AND($G67&gt;=AU$5,$G67&lt;=AU$6),5,IF($L67=1,2,1)),IF(AND($G67&gt;=AU$5,$G67&lt;=AU$6),IF($M67&gt;0,4,3),0)),IF(AND($D67&lt;=AU$6,$E67&gt;=AU$5),60,0)))</f>
        <v/>
      </c>
      <c r="AV67" s="80" t="str">
        <f>IF(OR($A67="",NOT(ISNUMBER($G67))),"",IF(AND($F67&lt;=AV$6,$G67&gt;=AV$5),IF(AV$5&gt;$N67,5,$K67)*10+IF(AND($F67&gt;=AV$5,$F67&lt;=AV$6),IF(AND($G67&gt;=AV$5,$G67&lt;=AV$6),5,IF($L67=1,2,1)),IF(AND($G67&gt;=AV$5,$G67&lt;=AV$6),IF($M67&gt;0,4,3),0)),IF(AND($D67&lt;=AV$6,$E67&gt;=AV$5),60,0)))</f>
        <v/>
      </c>
      <c r="AW67" s="80" t="str">
        <f>IF(OR($A67="",NOT(ISNUMBER($G67))),"",IF(AND($F67&lt;=AW$6,$G67&gt;=AW$5),IF(AW$5&gt;$N67,5,$K67)*10+IF(AND($F67&gt;=AW$5,$F67&lt;=AW$6),IF(AND($G67&gt;=AW$5,$G67&lt;=AW$6),5,IF($L67=1,2,1)),IF(AND($G67&gt;=AW$5,$G67&lt;=AW$6),IF($M67&gt;0,4,3),0)),IF(AND($D67&lt;=AW$6,$E67&gt;=AW$5),60,0)))</f>
        <v/>
      </c>
      <c r="AX67" s="80" t="str">
        <f>IF(OR($A67="",NOT(ISNUMBER($G67))),"",IF(AND($F67&lt;=AX$6,$G67&gt;=AX$5),IF(AX$5&gt;$N67,5,$K67)*10+IF(AND($F67&gt;=AX$5,$F67&lt;=AX$6),IF(AND($G67&gt;=AX$5,$G67&lt;=AX$6),5,IF($L67=1,2,1)),IF(AND($G67&gt;=AX$5,$G67&lt;=AX$6),IF($M67&gt;0,4,3),0)),IF(AND($D67&lt;=AX$6,$E67&gt;=AX$5),60,0)))</f>
        <v/>
      </c>
      <c r="AY67" s="80" t="str">
        <f>IF(OR($A67="",NOT(ISNUMBER($G67))),"",IF(AND($F67&lt;=AY$6,$G67&gt;=AY$5),IF(AY$5&gt;$N67,5,$K67)*10+IF(AND($F67&gt;=AY$5,$F67&lt;=AY$6),IF(AND($G67&gt;=AY$5,$G67&lt;=AY$6),5,IF($L67=1,2,1)),IF(AND($G67&gt;=AY$5,$G67&lt;=AY$6),IF($M67&gt;0,4,3),0)),IF(AND($D67&lt;=AY$6,$E67&gt;=AY$5),60,0)))</f>
        <v/>
      </c>
      <c r="AZ67" s="80" t="str">
        <f>IF(OR($A67="",NOT(ISNUMBER($G67))),"",IF(AND($F67&lt;=AZ$6,$G67&gt;=AZ$5),IF(AZ$5&gt;$N67,5,$K67)*10+IF(AND($F67&gt;=AZ$5,$F67&lt;=AZ$6),IF(AND($G67&gt;=AZ$5,$G67&lt;=AZ$6),5,IF($L67=1,2,1)),IF(AND($G67&gt;=AZ$5,$G67&lt;=AZ$6),IF($M67&gt;0,4,3),0)),IF(AND($D67&lt;=AZ$6,$E67&gt;=AZ$5),60,0)))</f>
        <v/>
      </c>
      <c r="BA67" s="80" t="str">
        <f>IF(OR($A67="",NOT(ISNUMBER($G67))),"",IF(AND($F67&lt;=BA$6,$G67&gt;=BA$5),IF(BA$5&gt;$N67,5,$K67)*10+IF(AND($F67&gt;=BA$5,$F67&lt;=BA$6),IF(AND($G67&gt;=BA$5,$G67&lt;=BA$6),5,IF($L67=1,2,1)),IF(AND($G67&gt;=BA$5,$G67&lt;=BA$6),IF($M67&gt;0,4,3),0)),IF(AND($D67&lt;=BA$6,$E67&gt;=BA$5),60,0)))</f>
        <v/>
      </c>
      <c r="BB67" s="80" t="str">
        <f>IF(OR($A67="",NOT(ISNUMBER($G67))),"",IF(AND($F67&lt;=BB$6,$G67&gt;=BB$5),IF(BB$5&gt;$N67,5,$K67)*10+IF(AND($F67&gt;=BB$5,$F67&lt;=BB$6),IF(AND($G67&gt;=BB$5,$G67&lt;=BB$6),5,IF($L67=1,2,1)),IF(AND($G67&gt;=BB$5,$G67&lt;=BB$6),IF($M67&gt;0,4,3),0)),IF(AND($D67&lt;=BB$6,$E67&gt;=BB$5),60,0)))</f>
        <v/>
      </c>
      <c r="BC67" s="80" t="str">
        <f>IF(OR($A67="",NOT(ISNUMBER($G67))),"",IF(AND($F67&lt;=BC$6,$G67&gt;=BC$5),IF(BC$5&gt;$N67,5,$K67)*10+IF(AND($F67&gt;=BC$5,$F67&lt;=BC$6),IF(AND($G67&gt;=BC$5,$G67&lt;=BC$6),5,IF($L67=1,2,1)),IF(AND($G67&gt;=BC$5,$G67&lt;=BC$6),IF($M67&gt;0,4,3),0)),IF(AND($D67&lt;=BC$6,$E67&gt;=BC$5),60,0)))</f>
        <v/>
      </c>
      <c r="BD67" s="80" t="str">
        <f>IF(OR($A67="",NOT(ISNUMBER($G67))),"",IF(AND($F67&lt;=BD$6,$G67&gt;=BD$5),IF(BD$5&gt;$N67,5,$K67)*10+IF(AND($F67&gt;=BD$5,$F67&lt;=BD$6),IF(AND($G67&gt;=BD$5,$G67&lt;=BD$6),5,IF($L67=1,2,1)),IF(AND($G67&gt;=BD$5,$G67&lt;=BD$6),IF($M67&gt;0,4,3),0)),IF(AND($D67&lt;=BD$6,$E67&gt;=BD$5),60,0)))</f>
        <v/>
      </c>
      <c r="BE67" s="80" t="str">
        <f>IF(OR($A67="",NOT(ISNUMBER($G67))),"",IF(AND($F67&lt;=BE$6,$G67&gt;=BE$5),IF(BE$5&gt;$N67,5,$K67)*10+IF(AND($F67&gt;=BE$5,$F67&lt;=BE$6),IF(AND($G67&gt;=BE$5,$G67&lt;=BE$6),5,IF($L67=1,2,1)),IF(AND($G67&gt;=BE$5,$G67&lt;=BE$6),IF($M67&gt;0,4,3),0)),IF(AND($D67&lt;=BE$6,$E67&gt;=BE$5),60,0)))</f>
        <v/>
      </c>
      <c r="BF67" s="80" t="str">
        <f>IF(OR($A67="",NOT(ISNUMBER($G67))),"",IF(AND($F67&lt;=BF$6,$G67&gt;=BF$5),IF(BF$5&gt;$N67,5,$K67)*10+IF(AND($F67&gt;=BF$5,$F67&lt;=BF$6),IF(AND($G67&gt;=BF$5,$G67&lt;=BF$6),5,IF($L67=1,2,1)),IF(AND($G67&gt;=BF$5,$G67&lt;=BF$6),IF($M67&gt;0,4,3),0)),IF(AND($D67&lt;=BF$6,$E67&gt;=BF$5),60,0)))</f>
        <v/>
      </c>
      <c r="BG67" s="80" t="str">
        <f>IF(OR($A67="",NOT(ISNUMBER($G67))),"",IF(AND($F67&lt;=BG$6,$G67&gt;=BG$5),IF(BG$5&gt;$N67,5,$K67)*10+IF(AND($F67&gt;=BG$5,$F67&lt;=BG$6),IF(AND($G67&gt;=BG$5,$G67&lt;=BG$6),5,IF($L67=1,2,1)),IF(AND($G67&gt;=BG$5,$G67&lt;=BG$6),IF($M67&gt;0,4,3),0)),IF(AND($D67&lt;=BG$6,$E67&gt;=BG$5),60,0)))</f>
        <v/>
      </c>
      <c r="BH67" s="80" t="str">
        <f>IF(OR($A67="",NOT(ISNUMBER($G67))),"",IF(AND($F67&lt;=BH$6,$G67&gt;=BH$5),IF(BH$5&gt;$N67,5,$K67)*10+IF(AND($F67&gt;=BH$5,$F67&lt;=BH$6),IF(AND($G67&gt;=BH$5,$G67&lt;=BH$6),5,IF($L67=1,2,1)),IF(AND($G67&gt;=BH$5,$G67&lt;=BH$6),IF($M67&gt;0,4,3),0)),IF(AND($D67&lt;=BH$6,$E67&gt;=BH$5),60,0)))</f>
        <v/>
      </c>
      <c r="BI67" s="80" t="str">
        <f>IF(OR($A67="",NOT(ISNUMBER($G67))),"",IF(AND($F67&lt;=BI$6,$G67&gt;=BI$5),IF(BI$5&gt;$N67,5,$K67)*10+IF(AND($F67&gt;=BI$5,$F67&lt;=BI$6),IF(AND($G67&gt;=BI$5,$G67&lt;=BI$6),5,IF($L67=1,2,1)),IF(AND($G67&gt;=BI$5,$G67&lt;=BI$6),IF($M67&gt;0,4,3),0)),IF(AND($D67&lt;=BI$6,$E67&gt;=BI$5),60,0)))</f>
        <v/>
      </c>
      <c r="BJ67" s="80" t="str">
        <f>IF(OR($A67="",NOT(ISNUMBER($G67))),"",IF(AND($F67&lt;=BJ$6,$G67&gt;=BJ$5),IF(BJ$5&gt;$N67,5,$K67)*10+IF(AND($F67&gt;=BJ$5,$F67&lt;=BJ$6),IF(AND($G67&gt;=BJ$5,$G67&lt;=BJ$6),5,IF($L67=1,2,1)),IF(AND($G67&gt;=BJ$5,$G67&lt;=BJ$6),IF($M67&gt;0,4,3),0)),IF(AND($D67&lt;=BJ$6,$E67&gt;=BJ$5),60,0)))</f>
        <v/>
      </c>
      <c r="BK67" s="80" t="str">
        <f>IF(OR($A67="",NOT(ISNUMBER($G67))),"",IF(AND($F67&lt;=BK$6,$G67&gt;=BK$5),IF(BK$5&gt;$N67,5,$K67)*10+IF(AND($F67&gt;=BK$5,$F67&lt;=BK$6),IF(AND($G67&gt;=BK$5,$G67&lt;=BK$6),5,IF($L67=1,2,1)),IF(AND($G67&gt;=BK$5,$G67&lt;=BK$6),IF($M67&gt;0,4,3),0)),IF(AND($D67&lt;=BK$6,$E67&gt;=BK$5),60,0)))</f>
        <v/>
      </c>
      <c r="BL67" s="80" t="str">
        <f>IF(OR($A67="",NOT(ISNUMBER($G67))),"",IF(AND($F67&lt;=BL$6,$G67&gt;=BL$5),IF(BL$5&gt;$N67,5,$K67)*10+IF(AND($F67&gt;=BL$5,$F67&lt;=BL$6),IF(AND($G67&gt;=BL$5,$G67&lt;=BL$6),5,IF($L67=1,2,1)),IF(AND($G67&gt;=BL$5,$G67&lt;=BL$6),IF($M67&gt;0,4,3),0)),IF(AND($D67&lt;=BL$6,$E67&gt;=BL$5),60,0)))</f>
        <v/>
      </c>
      <c r="BM67" s="80" t="str">
        <f>IF(OR($A67="",NOT(ISNUMBER($G67))),"",IF(AND($F67&lt;=BM$6,$G67&gt;=BM$5),IF(BM$5&gt;$N67,5,$K67)*10+IF(AND($F67&gt;=BM$5,$F67&lt;=BM$6),IF(AND($G67&gt;=BM$5,$G67&lt;=BM$6),5,IF($L67=1,2,1)),IF(AND($G67&gt;=BM$5,$G67&lt;=BM$6),IF($M67&gt;0,4,3),0)),IF(AND($D67&lt;=BM$6,$E67&gt;=BM$5),60,0)))</f>
        <v/>
      </c>
      <c r="BN67" s="80" t="str">
        <f>IF(OR($A67="",NOT(ISNUMBER($G67))),"",IF(AND($F67&lt;=BN$6,$G67&gt;=BN$5),IF(BN$5&gt;$N67,5,$K67)*10+IF(AND($F67&gt;=BN$5,$F67&lt;=BN$6),IF(AND($G67&gt;=BN$5,$G67&lt;=BN$6),5,IF($L67=1,2,1)),IF(AND($G67&gt;=BN$5,$G67&lt;=BN$6),IF($M67&gt;0,4,3),0)),IF(AND($D67&lt;=BN$6,$E67&gt;=BN$5),60,0)))</f>
        <v/>
      </c>
      <c r="BO67" s="80" t="str">
        <f>IF(OR($A67="",NOT(ISNUMBER($G67))),"",IF(AND($F67&lt;=BO$6,$G67&gt;=BO$5),IF(BO$5&gt;$N67,5,$K67)*10+IF(AND($F67&gt;=BO$5,$F67&lt;=BO$6),IF(AND($G67&gt;=BO$5,$G67&lt;=BO$6),5,IF($L67=1,2,1)),IF(AND($G67&gt;=BO$5,$G67&lt;=BO$6),IF($M67&gt;0,4,3),0)),IF(AND($D67&lt;=BO$6,$E67&gt;=BO$5),60,0)))</f>
        <v/>
      </c>
      <c r="BP67" s="80" t="str">
        <f>IF(OR($A67="",NOT(ISNUMBER($G67))),"",IF(AND($F67&lt;=BP$6,$G67&gt;=BP$5),IF(BP$5&gt;$N67,5,$K67)*10+IF(AND($F67&gt;=BP$5,$F67&lt;=BP$6),IF(AND($G67&gt;=BP$5,$G67&lt;=BP$6),5,IF($L67=1,2,1)),IF(AND($G67&gt;=BP$5,$G67&lt;=BP$6),IF($M67&gt;0,4,3),0)),IF(AND($D67&lt;=BP$6,$E67&gt;=BP$5),60,0)))</f>
        <v/>
      </c>
      <c r="BQ67" s="80" t="str">
        <f>IF(OR($A67="",NOT(ISNUMBER($G67))),"",IF(AND($F67&lt;=BQ$6,$G67&gt;=BQ$5),IF(BQ$5&gt;$N67,5,$K67)*10+IF(AND($F67&gt;=BQ$5,$F67&lt;=BQ$6),IF(AND($G67&gt;=BQ$5,$G67&lt;=BQ$6),5,IF($L67=1,2,1)),IF(AND($G67&gt;=BQ$5,$G67&lt;=BQ$6),IF($M67&gt;0,4,3),0)),IF(AND($D67&lt;=BQ$6,$E67&gt;=BQ$5),60,0)))</f>
        <v/>
      </c>
      <c r="BR67" s="80" t="str">
        <f>IF(OR($A67="",NOT(ISNUMBER($G67))),"",IF(AND($F67&lt;=BR$6,$G67&gt;=BR$5),IF(BR$5&gt;$N67,5,$K67)*10+IF(AND($F67&gt;=BR$5,$F67&lt;=BR$6),IF(AND($G67&gt;=BR$5,$G67&lt;=BR$6),5,IF($L67=1,2,1)),IF(AND($G67&gt;=BR$5,$G67&lt;=BR$6),IF($M67&gt;0,4,3),0)),IF(AND($D67&lt;=BR$6,$E67&gt;=BR$5),60,0)))</f>
        <v/>
      </c>
      <c r="BS67" s="80" t="str">
        <f>IF(OR($A67="",NOT(ISNUMBER($G67))),"",IF(AND($F67&lt;=BS$6,$G67&gt;=BS$5),IF(BS$5&gt;$N67,5,$K67)*10+IF(AND($F67&gt;=BS$5,$F67&lt;=BS$6),IF(AND($G67&gt;=BS$5,$G67&lt;=BS$6),5,IF($L67=1,2,1)),IF(AND($G67&gt;=BS$5,$G67&lt;=BS$6),IF($M67&gt;0,4,3),0)),IF(AND($D67&lt;=BS$6,$E67&gt;=BS$5),60,0)))</f>
        <v/>
      </c>
      <c r="BT67" s="80" t="str">
        <f>IF(OR($A67="",NOT(ISNUMBER($G67))),"",IF(AND($F67&lt;=BT$6,$G67&gt;=BT$5),IF(BT$5&gt;$N67,5,$K67)*10+IF(AND($F67&gt;=BT$5,$F67&lt;=BT$6),IF(AND($G67&gt;=BT$5,$G67&lt;=BT$6),5,IF($L67=1,2,1)),IF(AND($G67&gt;=BT$5,$G67&lt;=BT$6),IF($M67&gt;0,4,3),0)),IF(AND($D67&lt;=BT$6,$E67&gt;=BT$5),60,0)))</f>
        <v/>
      </c>
      <c r="BU67" s="80" t="str">
        <f>IF(OR($A67="",NOT(ISNUMBER($G67))),"",IF(AND($F67&lt;=BU$6,$G67&gt;=BU$5),IF(BU$5&gt;$N67,5,$K67)*10+IF(AND($F67&gt;=BU$5,$F67&lt;=BU$6),IF(AND($G67&gt;=BU$5,$G67&lt;=BU$6),5,IF($L67=1,2,1)),IF(AND($G67&gt;=BU$5,$G67&lt;=BU$6),IF($M67&gt;0,4,3),0)),IF(AND($D67&lt;=BU$6,$E67&gt;=BU$5),60,0)))</f>
        <v/>
      </c>
      <c r="BV67" s="80" t="str">
        <f>IF(OR($A67="",NOT(ISNUMBER($G67))),"",IF(AND($F67&lt;=BV$6,$G67&gt;=BV$5),IF(BV$5&gt;$N67,5,$K67)*10+IF(AND($F67&gt;=BV$5,$F67&lt;=BV$6),IF(AND($G67&gt;=BV$5,$G67&lt;=BV$6),5,IF($L67=1,2,1)),IF(AND($G67&gt;=BV$5,$G67&lt;=BV$6),IF($M67&gt;0,4,3),0)),IF(AND($D67&lt;=BV$6,$E67&gt;=BV$5),60,0)))</f>
        <v/>
      </c>
      <c r="BW67" s="80" t="str">
        <f>IF(OR($A67="",NOT(ISNUMBER($G67))),"",IF(AND($F67&lt;=BW$6,$G67&gt;=BW$5),IF(BW$5&gt;$N67,5,$K67)*10+IF(AND($F67&gt;=BW$5,$F67&lt;=BW$6),IF(AND($G67&gt;=BW$5,$G67&lt;=BW$6),5,IF($L67=1,2,1)),IF(AND($G67&gt;=BW$5,$G67&lt;=BW$6),IF($M67&gt;0,4,3),0)),IF(AND($D67&lt;=BW$6,$E67&gt;=BW$5),60,0)))</f>
        <v/>
      </c>
      <c r="BX67" s="80" t="str">
        <f>IF(OR($A67="",NOT(ISNUMBER($G67))),"",IF(AND($F67&lt;=BX$6,$G67&gt;=BX$5),IF(BX$5&gt;$N67,5,$K67)*10+IF(AND($F67&gt;=BX$5,$F67&lt;=BX$6),IF(AND($G67&gt;=BX$5,$G67&lt;=BX$6),5,IF($L67=1,2,1)),IF(AND($G67&gt;=BX$5,$G67&lt;=BX$6),IF($M67&gt;0,4,3),0)),IF(AND($D67&lt;=BX$6,$E67&gt;=BX$5),60,0)))</f>
        <v/>
      </c>
      <c r="BY67" s="80" t="str">
        <f>IF(OR($A67="",NOT(ISNUMBER($G67))),"",IF(AND($F67&lt;=BY$6,$G67&gt;=BY$5),IF(BY$5&gt;$N67,5,$K67)*10+IF(AND($F67&gt;=BY$5,$F67&lt;=BY$6),IF(AND($G67&gt;=BY$5,$G67&lt;=BY$6),5,IF($L67=1,2,1)),IF(AND($G67&gt;=BY$5,$G67&lt;=BY$6),IF($M67&gt;0,4,3),0)),IF(AND($D67&lt;=BY$6,$E67&gt;=BY$5),60,0)))</f>
        <v/>
      </c>
      <c r="BZ67" s="80" t="str">
        <f>IF(OR($A67="",NOT(ISNUMBER($G67))),"",IF(AND($F67&lt;=BZ$6,$G67&gt;=BZ$5),IF(BZ$5&gt;$N67,5,$K67)*10+IF(AND($F67&gt;=BZ$5,$F67&lt;=BZ$6),IF(AND($G67&gt;=BZ$5,$G67&lt;=BZ$6),5,IF($L67=1,2,1)),IF(AND($G67&gt;=BZ$5,$G67&lt;=BZ$6),IF($M67&gt;0,4,3),0)),IF(AND($D67&lt;=BZ$6,$E67&gt;=BZ$5),60,0)))</f>
        <v/>
      </c>
      <c r="CA67" s="80" t="str">
        <f>IF(OR($A67="",NOT(ISNUMBER($G67))),"",IF(AND($F67&lt;=CA$6,$G67&gt;=CA$5),IF(CA$5&gt;$N67,5,$K67)*10+IF(AND($F67&gt;=CA$5,$F67&lt;=CA$6),IF(AND($G67&gt;=CA$5,$G67&lt;=CA$6),5,IF($L67=1,2,1)),IF(AND($G67&gt;=CA$5,$G67&lt;=CA$6),IF($M67&gt;0,4,3),0)),IF(AND($D67&lt;=CA$6,$E67&gt;=CA$5),60,0)))</f>
        <v/>
      </c>
      <c r="CB67" s="80" t="str">
        <f>IF(OR($A67="",NOT(ISNUMBER($G67))),"",IF(AND($F67&lt;=CB$6,$G67&gt;=CB$5),IF(CB$5&gt;$N67,5,$K67)*10+IF(AND($F67&gt;=CB$5,$F67&lt;=CB$6),IF(AND($G67&gt;=CB$5,$G67&lt;=CB$6),5,IF($L67=1,2,1)),IF(AND($G67&gt;=CB$5,$G67&lt;=CB$6),IF($M67&gt;0,4,3),0)),IF(AND($D67&lt;=CB$6,$E67&gt;=CB$5),60,0)))</f>
        <v/>
      </c>
      <c r="CC67" s="80" t="str">
        <f>IF(OR($A67="",NOT(ISNUMBER($G67))),"",IF(AND($F67&lt;=CC$6,$G67&gt;=CC$5),IF(CC$5&gt;$N67,5,$K67)*10+IF(AND($F67&gt;=CC$5,$F67&lt;=CC$6),IF(AND($G67&gt;=CC$5,$G67&lt;=CC$6),5,IF($L67=1,2,1)),IF(AND($G67&gt;=CC$5,$G67&lt;=CC$6),IF($M67&gt;0,4,3),0)),IF(AND($D67&lt;=CC$6,$E67&gt;=CC$5),60,0)))</f>
        <v/>
      </c>
      <c r="CD67" s="80" t="str">
        <f>IF(OR($A67="",NOT(ISNUMBER($G67))),"",IF(AND($F67&lt;=CD$6,$G67&gt;=CD$5),IF(CD$5&gt;$N67,5,$K67)*10+IF(AND($F67&gt;=CD$5,$F67&lt;=CD$6),IF(AND($G67&gt;=CD$5,$G67&lt;=CD$6),5,IF($L67=1,2,1)),IF(AND($G67&gt;=CD$5,$G67&lt;=CD$6),IF($M67&gt;0,4,3),0)),IF(AND($D67&lt;=CD$6,$E67&gt;=CD$5),60,0)))</f>
        <v/>
      </c>
      <c r="CE67" s="80" t="str">
        <f>IF(OR($A67="",NOT(ISNUMBER($G67))),"",IF(AND($F67&lt;=CE$6,$G67&gt;=CE$5),IF(CE$5&gt;$N67,5,$K67)*10+IF(AND($F67&gt;=CE$5,$F67&lt;=CE$6),IF(AND($G67&gt;=CE$5,$G67&lt;=CE$6),5,IF($L67=1,2,1)),IF(AND($G67&gt;=CE$5,$G67&lt;=CE$6),IF($M67&gt;0,4,3),0)),IF(AND($D67&lt;=CE$6,$E67&gt;=CE$5),60,0)))</f>
        <v/>
      </c>
      <c r="CF67" s="80" t="str">
        <f>IF(OR($A67="",NOT(ISNUMBER($G67))),"",IF(AND($F67&lt;=CF$6,$G67&gt;=CF$5),IF(CF$5&gt;$N67,5,$K67)*10+IF(AND($F67&gt;=CF$5,$F67&lt;=CF$6),IF(AND($G67&gt;=CF$5,$G67&lt;=CF$6),5,IF($L67=1,2,1)),IF(AND($G67&gt;=CF$5,$G67&lt;=CF$6),IF($M67&gt;0,4,3),0)),IF(AND($D67&lt;=CF$6,$E67&gt;=CF$5),60,0)))</f>
        <v/>
      </c>
      <c r="CG67" s="80" t="str">
        <f>IF(OR($A67="",NOT(ISNUMBER($G67))),"",IF(AND($F67&lt;=CG$6,$G67&gt;=CG$5),IF(CG$5&gt;$N67,5,$K67)*10+IF(AND($F67&gt;=CG$5,$F67&lt;=CG$6),IF(AND($G67&gt;=CG$5,$G67&lt;=CG$6),5,IF($L67=1,2,1)),IF(AND($G67&gt;=CG$5,$G67&lt;=CG$6),IF($M67&gt;0,4,3),0)),IF(AND($D67&lt;=CG$6,$E67&gt;=CG$5),60,0)))</f>
        <v/>
      </c>
      <c r="CH67" s="80" t="str">
        <f>IF(OR($A67="",NOT(ISNUMBER($G67))),"",IF(AND($F67&lt;=CH$6,$G67&gt;=CH$5),IF(CH$5&gt;$N67,5,$K67)*10+IF(AND($F67&gt;=CH$5,$F67&lt;=CH$6),IF(AND($G67&gt;=CH$5,$G67&lt;=CH$6),5,IF($L67=1,2,1)),IF(AND($G67&gt;=CH$5,$G67&lt;=CH$6),IF($M67&gt;0,4,3),0)),IF(AND($D67&lt;=CH$6,$E67&gt;=CH$5),60,0)))</f>
        <v/>
      </c>
      <c r="CI67" s="80" t="str">
        <f>IF(OR($A67="",NOT(ISNUMBER($G67))),"",IF(AND($F67&lt;=CI$6,$G67&gt;=CI$5),IF(CI$5&gt;$N67,5,$K67)*10+IF(AND($F67&gt;=CI$5,$F67&lt;=CI$6),IF(AND($G67&gt;=CI$5,$G67&lt;=CI$6),5,IF($L67=1,2,1)),IF(AND($G67&gt;=CI$5,$G67&lt;=CI$6),IF($M67&gt;0,4,3),0)),IF(AND($D67&lt;=CI$6,$E67&gt;=CI$5),60,0)))</f>
        <v/>
      </c>
      <c r="CJ67" s="80" t="str">
        <f>IF(OR($A67="",NOT(ISNUMBER($G67))),"",IF(AND($F67&lt;=CJ$6,$G67&gt;=CJ$5),IF(CJ$5&gt;$N67,5,$K67)*10+IF(AND($F67&gt;=CJ$5,$F67&lt;=CJ$6),IF(AND($G67&gt;=CJ$5,$G67&lt;=CJ$6),5,IF($L67=1,2,1)),IF(AND($G67&gt;=CJ$5,$G67&lt;=CJ$6),IF($M67&gt;0,4,3),0)),IF(AND($D67&lt;=CJ$6,$E67&gt;=CJ$5),60,0)))</f>
        <v/>
      </c>
      <c r="CK67" s="80" t="str">
        <f>IF(OR($A67="",NOT(ISNUMBER($G67))),"",IF(AND($F67&lt;=CK$6,$G67&gt;=CK$5),IF(CK$5&gt;$N67,5,$K67)*10+IF(AND($F67&gt;=CK$5,$F67&lt;=CK$6),IF(AND($G67&gt;=CK$5,$G67&lt;=CK$6),5,IF($L67=1,2,1)),IF(AND($G67&gt;=CK$5,$G67&lt;=CK$6),IF($M67&gt;0,4,3),0)),IF(AND($D67&lt;=CK$6,$E67&gt;=CK$5),60,0)))</f>
        <v/>
      </c>
      <c r="CL67" s="80" t="str">
        <f>IF(OR($A67="",NOT(ISNUMBER($G67))),"",IF(AND($F67&lt;=CL$6,$G67&gt;=CL$5),IF(CL$5&gt;$N67,5,$K67)*10+IF(AND($F67&gt;=CL$5,$F67&lt;=CL$6),IF(AND($G67&gt;=CL$5,$G67&lt;=CL$6),5,IF($L67=1,2,1)),IF(AND($G67&gt;=CL$5,$G67&lt;=CL$6),IF($M67&gt;0,4,3),0)),IF(AND($D67&lt;=CL$6,$E67&gt;=CL$5),60,0)))</f>
        <v/>
      </c>
      <c r="CM67" s="80" t="str">
        <f>IF(OR($A67="",NOT(ISNUMBER($G67))),"",IF(AND($F67&lt;=CM$6,$G67&gt;=CM$5),IF(CM$5&gt;$N67,5,$K67)*10+IF(AND($F67&gt;=CM$5,$F67&lt;=CM$6),IF(AND($G67&gt;=CM$5,$G67&lt;=CM$6),5,IF($L67=1,2,1)),IF(AND($G67&gt;=CM$5,$G67&lt;=CM$6),IF($M67&gt;0,4,3),0)),IF(AND($D67&lt;=CM$6,$E67&gt;=CM$5),60,0)))</f>
        <v/>
      </c>
      <c r="CN67" s="80" t="str">
        <f>IF(OR($A67="",NOT(ISNUMBER($G67))),"",IF(AND($F67&lt;=CN$6,$G67&gt;=CN$5),IF(CN$5&gt;$N67,5,$K67)*10+IF(AND($F67&gt;=CN$5,$F67&lt;=CN$6),IF(AND($G67&gt;=CN$5,$G67&lt;=CN$6),5,IF($L67=1,2,1)),IF(AND($G67&gt;=CN$5,$G67&lt;=CN$6),IF($M67&gt;0,4,3),0)),IF(AND($D67&lt;=CN$6,$E67&gt;=CN$5),60,0)))</f>
        <v/>
      </c>
      <c r="CO67" s="80" t="str">
        <f>IF(OR($A67="",NOT(ISNUMBER($G67))),"",IF(AND($F67&lt;=CO$6,$G67&gt;=CO$5),IF(CO$5&gt;$N67,5,$K67)*10+IF(AND($F67&gt;=CO$5,$F67&lt;=CO$6),IF(AND($G67&gt;=CO$5,$G67&lt;=CO$6),5,IF($L67=1,2,1)),IF(AND($G67&gt;=CO$5,$G67&lt;=CO$6),IF($M67&gt;0,4,3),0)),IF(AND($D67&lt;=CO$6,$E67&gt;=CO$5),60,0)))</f>
        <v/>
      </c>
      <c r="CP67" s="80" t="str">
        <f>IF(OR($A67="",NOT(ISNUMBER($G67))),"",IF(AND($F67&lt;=CP$6,$G67&gt;=CP$5),IF(CP$5&gt;$N67,5,$K67)*10+IF(AND($F67&gt;=CP$5,$F67&lt;=CP$6),IF(AND($G67&gt;=CP$5,$G67&lt;=CP$6),5,IF($L67=1,2,1)),IF(AND($G67&gt;=CP$5,$G67&lt;=CP$6),IF($M67&gt;0,4,3),0)),IF(AND($D67&lt;=CP$6,$E67&gt;=CP$5),60,0)))</f>
        <v/>
      </c>
      <c r="CQ67" s="80" t="str">
        <f>IF(OR($A67="",NOT(ISNUMBER($G67))),"",IF(AND($F67&lt;=CQ$6,$G67&gt;=CQ$5),IF(CQ$5&gt;$N67,5,$K67)*10+IF(AND($F67&gt;=CQ$5,$F67&lt;=CQ$6),IF(AND($G67&gt;=CQ$5,$G67&lt;=CQ$6),5,IF($L67=1,2,1)),IF(AND($G67&gt;=CQ$5,$G67&lt;=CQ$6),IF($M67&gt;0,4,3),0)),IF(AND($D67&lt;=CQ$6,$E67&gt;=CQ$5),60,0)))</f>
        <v/>
      </c>
      <c r="CR67" s="80" t="str">
        <f>IF(OR($A67="",NOT(ISNUMBER($G67))),"",IF(AND($F67&lt;=CR$6,$G67&gt;=CR$5),IF(CR$5&gt;$N67,5,$K67)*10+IF(AND($F67&gt;=CR$5,$F67&lt;=CR$6),IF(AND($G67&gt;=CR$5,$G67&lt;=CR$6),5,IF($L67=1,2,1)),IF(AND($G67&gt;=CR$5,$G67&lt;=CR$6),IF($M67&gt;0,4,3),0)),IF(AND($D67&lt;=CR$6,$E67&gt;=CR$5),60,0)))</f>
        <v/>
      </c>
      <c r="CS67" s="80" t="str">
        <f>IF(OR($A67="",NOT(ISNUMBER($G67))),"",IF(AND($F67&lt;=CS$6,$G67&gt;=CS$5),IF(CS$5&gt;$N67,5,$K67)*10+IF(AND($F67&gt;=CS$5,$F67&lt;=CS$6),IF(AND($G67&gt;=CS$5,$G67&lt;=CS$6),5,IF($L67=1,2,1)),IF(AND($G67&gt;=CS$5,$G67&lt;=CS$6),IF($M67&gt;0,4,3),0)),IF(AND($D67&lt;=CS$6,$E67&gt;=CS$5),60,0)))</f>
        <v/>
      </c>
      <c r="CT67" s="80" t="str">
        <f>IF(OR($A67="",NOT(ISNUMBER($G67))),"",IF(AND($F67&lt;=CT$6,$G67&gt;=CT$5),IF(CT$5&gt;$N67,5,$K67)*10+IF(AND($F67&gt;=CT$5,$F67&lt;=CT$6),IF(AND($G67&gt;=CT$5,$G67&lt;=CT$6),5,IF($L67=1,2,1)),IF(AND($G67&gt;=CT$5,$G67&lt;=CT$6),IF($M67&gt;0,4,3),0)),IF(AND($D67&lt;=CT$6,$E67&gt;=CT$5),60,0)))</f>
        <v/>
      </c>
      <c r="CU67" s="80" t="str">
        <f>IF(OR($A67="",NOT(ISNUMBER($G67))),"",IF(AND($F67&lt;=CU$6,$G67&gt;=CU$5),IF(CU$5&gt;$N67,5,$K67)*10+IF(AND($F67&gt;=CU$5,$F67&lt;=CU$6),IF(AND($G67&gt;=CU$5,$G67&lt;=CU$6),5,IF($L67=1,2,1)),IF(AND($G67&gt;=CU$5,$G67&lt;=CU$6),IF($M67&gt;0,4,3),0)),IF(AND($D67&lt;=CU$6,$E67&gt;=CU$5),60,0)))</f>
        <v/>
      </c>
      <c r="CV67" s="80" t="str">
        <f>IF(OR($A67="",NOT(ISNUMBER($G67))),"",IF(AND($F67&lt;=CV$6,$G67&gt;=CV$5),IF(CV$5&gt;$N67,5,$K67)*10+IF(AND($F67&gt;=CV$5,$F67&lt;=CV$6),IF(AND($G67&gt;=CV$5,$G67&lt;=CV$6),5,IF($L67=1,2,1)),IF(AND($G67&gt;=CV$5,$G67&lt;=CV$6),IF($M67&gt;0,4,3),0)),IF(AND($D67&lt;=CV$6,$E67&gt;=CV$5),60,0)))</f>
        <v/>
      </c>
      <c r="CW67" s="80" t="str">
        <f>IF(OR($A67="",NOT(ISNUMBER($G67))),"",IF(AND($F67&lt;=CW$6,$G67&gt;=CW$5),IF(CW$5&gt;$N67,5,$K67)*10+IF(AND($F67&gt;=CW$5,$F67&lt;=CW$6),IF(AND($G67&gt;=CW$5,$G67&lt;=CW$6),5,IF($L67=1,2,1)),IF(AND($G67&gt;=CW$5,$G67&lt;=CW$6),IF($M67&gt;0,4,3),0)),IF(AND($D67&lt;=CW$6,$E67&gt;=CW$5),60,0)))</f>
        <v/>
      </c>
      <c r="CX67" s="80" t="str">
        <f>IF(OR($A67="",NOT(ISNUMBER($G67))),"",IF(AND($F67&lt;=CX$6,$G67&gt;=CX$5),IF(CX$5&gt;$N67,5,$K67)*10+IF(AND($F67&gt;=CX$5,$F67&lt;=CX$6),IF(AND($G67&gt;=CX$5,$G67&lt;=CX$6),5,IF($L67=1,2,1)),IF(AND($G67&gt;=CX$5,$G67&lt;=CX$6),IF($M67&gt;0,4,3),0)),IF(AND($D67&lt;=CX$6,$E67&gt;=CX$5),60,0)))</f>
        <v/>
      </c>
      <c r="CY67" s="80" t="str">
        <f>IF(OR($A67="",NOT(ISNUMBER($G67))),"",IF(AND($F67&lt;=CY$6,$G67&gt;=CY$5),IF(CY$5&gt;$N67,5,$K67)*10+IF(AND($F67&gt;=CY$5,$F67&lt;=CY$6),IF(AND($G67&gt;=CY$5,$G67&lt;=CY$6),5,IF($L67=1,2,1)),IF(AND($G67&gt;=CY$5,$G67&lt;=CY$6),IF($M67&gt;0,4,3),0)),IF(AND($D67&lt;=CY$6,$E67&gt;=CY$5),60,0)))</f>
        <v/>
      </c>
      <c r="CZ67" s="80" t="str">
        <f>IF(OR($A67="",NOT(ISNUMBER($G67))),"",IF(AND($F67&lt;=CZ$6,$G67&gt;=CZ$5),IF(CZ$5&gt;$N67,5,$K67)*10+IF(AND($F67&gt;=CZ$5,$F67&lt;=CZ$6),IF(AND($G67&gt;=CZ$5,$G67&lt;=CZ$6),5,IF($L67=1,2,1)),IF(AND($G67&gt;=CZ$5,$G67&lt;=CZ$6),IF($M67&gt;0,4,3),0)),IF(AND($D67&lt;=CZ$6,$E67&gt;=CZ$5),60,0)))</f>
        <v/>
      </c>
      <c r="DA67" s="80" t="str">
        <f>IF(OR($A67="",NOT(ISNUMBER($G67))),"",IF(AND($F67&lt;=DA$6,$G67&gt;=DA$5),IF(DA$5&gt;$N67,5,$K67)*10+IF(AND($F67&gt;=DA$5,$F67&lt;=DA$6),IF(AND($G67&gt;=DA$5,$G67&lt;=DA$6),5,IF($L67=1,2,1)),IF(AND($G67&gt;=DA$5,$G67&lt;=DA$6),IF($M67&gt;0,4,3),0)),IF(AND($D67&lt;=DA$6,$E67&gt;=DA$5),60,0)))</f>
        <v/>
      </c>
      <c r="DB67" s="80" t="str">
        <f>IF(OR($A67="",NOT(ISNUMBER($G67))),"",IF(AND($F67&lt;=DB$6,$G67&gt;=DB$5),IF(DB$5&gt;$N67,5,$K67)*10+IF(AND($F67&gt;=DB$5,$F67&lt;=DB$6),IF(AND($G67&gt;=DB$5,$G67&lt;=DB$6),5,IF($L67=1,2,1)),IF(AND($G67&gt;=DB$5,$G67&lt;=DB$6),IF($M67&gt;0,4,3),0)),IF(AND($D67&lt;=DB$6,$E67&gt;=DB$5),60,0)))</f>
        <v/>
      </c>
      <c r="DC67" s="80" t="str">
        <f>IF(OR($A67="",NOT(ISNUMBER($G67))),"",IF(AND($F67&lt;=DC$6,$G67&gt;=DC$5),IF(DC$5&gt;$N67,5,$K67)*10+IF(AND($F67&gt;=DC$5,$F67&lt;=DC$6),IF(AND($G67&gt;=DC$5,$G67&lt;=DC$6),5,IF($L67=1,2,1)),IF(AND($G67&gt;=DC$5,$G67&lt;=DC$6),IF($M67&gt;0,4,3),0)),IF(AND($D67&lt;=DC$6,$E67&gt;=DC$5),60,0)))</f>
        <v/>
      </c>
      <c r="DD67" s="80" t="str">
        <f>IF(OR($A67="",NOT(ISNUMBER($G67))),"",IF(AND($F67&lt;=DD$6,$G67&gt;=DD$5),IF(DD$5&gt;$N67,5,$K67)*10+IF(AND($F67&gt;=DD$5,$F67&lt;=DD$6),IF(AND($G67&gt;=DD$5,$G67&lt;=DD$6),5,IF($L67=1,2,1)),IF(AND($G67&gt;=DD$5,$G67&lt;=DD$6),IF($M67&gt;0,4,3),0)),IF(AND($D67&lt;=DD$6,$E67&gt;=DD$5),60,0)))</f>
        <v/>
      </c>
      <c r="DE67" s="80" t="str">
        <f>IF(OR($A67="",NOT(ISNUMBER($G67))),"",IF(AND($F67&lt;=DE$6,$G67&gt;=DE$5),IF(DE$5&gt;$N67,5,$K67)*10+IF(AND($F67&gt;=DE$5,$F67&lt;=DE$6),IF(AND($G67&gt;=DE$5,$G67&lt;=DE$6),5,IF($L67=1,2,1)),IF(AND($G67&gt;=DE$5,$G67&lt;=DE$6),IF($M67&gt;0,4,3),0)),IF(AND($D67&lt;=DE$6,$E67&gt;=DE$5),60,0)))</f>
        <v/>
      </c>
      <c r="DF67" s="80" t="str">
        <f>IF(OR($A67="",NOT(ISNUMBER($G67))),"",IF(AND($F67&lt;=DF$6,$G67&gt;=DF$5),IF(DF$5&gt;$N67,5,$K67)*10+IF(AND($F67&gt;=DF$5,$F67&lt;=DF$6),IF(AND($G67&gt;=DF$5,$G67&lt;=DF$6),5,IF($L67=1,2,1)),IF(AND($G67&gt;=DF$5,$G67&lt;=DF$6),IF($M67&gt;0,4,3),0)),IF(AND($D67&lt;=DF$6,$E67&gt;=DF$5),60,0)))</f>
        <v/>
      </c>
      <c r="DG67" s="80" t="str">
        <f>IF(OR($A67="",NOT(ISNUMBER($G67))),"",IF(AND($F67&lt;=DG$6,$G67&gt;=DG$5),IF(DG$5&gt;$N67,5,$K67)*10+IF(AND($F67&gt;=DG$5,$F67&lt;=DG$6),IF(AND($G67&gt;=DG$5,$G67&lt;=DG$6),5,IF($L67=1,2,1)),IF(AND($G67&gt;=DG$5,$G67&lt;=DG$6),IF($M67&gt;0,4,3),0)),IF(AND($D67&lt;=DG$6,$E67&gt;=DG$5),60,0)))</f>
        <v/>
      </c>
      <c r="DH67" s="80" t="str">
        <f>IF(OR($A67="",NOT(ISNUMBER($G67))),"",IF(AND($F67&lt;=DH$6,$G67&gt;=DH$5),IF(DH$5&gt;$N67,5,$K67)*10+IF(AND($F67&gt;=DH$5,$F67&lt;=DH$6),IF(AND($G67&gt;=DH$5,$G67&lt;=DH$6),5,IF($L67=1,2,1)),IF(AND($G67&gt;=DH$5,$G67&lt;=DH$6),IF($M67&gt;0,4,3),0)),IF(AND($D67&lt;=DH$6,$E67&gt;=DH$5),60,0)))</f>
        <v/>
      </c>
      <c r="DI67" s="80" t="str">
        <f>IF(OR($A67="",NOT(ISNUMBER($G67))),"",IF(AND($F67&lt;=DI$6,$G67&gt;=DI$5),IF(DI$5&gt;$N67,5,$K67)*10+IF(AND($F67&gt;=DI$5,$F67&lt;=DI$6),IF(AND($G67&gt;=DI$5,$G67&lt;=DI$6),5,IF($L67=1,2,1)),IF(AND($G67&gt;=DI$5,$G67&lt;=DI$6),IF($M67&gt;0,4,3),0)),IF(AND($D67&lt;=DI$6,$E67&gt;=DI$5),60,0)))</f>
        <v/>
      </c>
      <c r="DJ67" s="80" t="str">
        <f>IF(OR($A67="",NOT(ISNUMBER($G67))),"",IF(AND($F67&lt;=DJ$6,$G67&gt;=DJ$5),IF(DJ$5&gt;$N67,5,$K67)*10+IF(AND($F67&gt;=DJ$5,$F67&lt;=DJ$6),IF(AND($G67&gt;=DJ$5,$G67&lt;=DJ$6),5,IF($L67=1,2,1)),IF(AND($G67&gt;=DJ$5,$G67&lt;=DJ$6),IF($M67&gt;0,4,3),0)),IF(AND($D67&lt;=DJ$6,$E67&gt;=DJ$5),60,0)))</f>
        <v/>
      </c>
      <c r="DK67" s="80" t="str">
        <f>IF(OR($A67="",NOT(ISNUMBER($G67))),"",IF(AND($F67&lt;=DK$6,$G67&gt;=DK$5),IF(DK$5&gt;$N67,5,$K67)*10+IF(AND($F67&gt;=DK$5,$F67&lt;=DK$6),IF(AND($G67&gt;=DK$5,$G67&lt;=DK$6),5,IF($L67=1,2,1)),IF(AND($G67&gt;=DK$5,$G67&lt;=DK$6),IF($M67&gt;0,4,3),0)),IF(AND($D67&lt;=DK$6,$E67&gt;=DK$5),60,0)))</f>
        <v/>
      </c>
      <c r="DL67" s="80" t="str">
        <f>IF(OR($A67="",NOT(ISNUMBER($G67))),"",IF(AND($F67&lt;=DL$6,$G67&gt;=DL$5),IF(DL$5&gt;$N67,5,$K67)*10+IF(AND($F67&gt;=DL$5,$F67&lt;=DL$6),IF(AND($G67&gt;=DL$5,$G67&lt;=DL$6),5,IF($L67=1,2,1)),IF(AND($G67&gt;=DL$5,$G67&lt;=DL$6),IF($M67&gt;0,4,3),0)),IF(AND($D67&lt;=DL$6,$E67&gt;=DL$5),60,0)))</f>
        <v/>
      </c>
      <c r="DM67" s="80" t="str">
        <f>IF(OR($A67="",NOT(ISNUMBER($G67))),"",IF(AND($F67&lt;=DM$6,$G67&gt;=DM$5),IF(DM$5&gt;$N67,5,$K67)*10+IF(AND($F67&gt;=DM$5,$F67&lt;=DM$6),IF(AND($G67&gt;=DM$5,$G67&lt;=DM$6),5,IF($L67=1,2,1)),IF(AND($G67&gt;=DM$5,$G67&lt;=DM$6),IF($M67&gt;0,4,3),0)),IF(AND($D67&lt;=DM$6,$E67&gt;=DM$5),60,0)))</f>
        <v/>
      </c>
      <c r="DN67" s="80" t="str">
        <f>IF(OR($A67="",NOT(ISNUMBER($G67))),"",IF(AND($F67&lt;=DN$6,$G67&gt;=DN$5),IF(DN$5&gt;$N67,5,$K67)*10+IF(AND($F67&gt;=DN$5,$F67&lt;=DN$6),IF(AND($G67&gt;=DN$5,$G67&lt;=DN$6),5,IF($L67=1,2,1)),IF(AND($G67&gt;=DN$5,$G67&lt;=DN$6),IF($M67&gt;0,4,3),0)),IF(AND($D67&lt;=DN$6,$E67&gt;=DN$5),60,0)))</f>
        <v/>
      </c>
      <c r="DO67" s="80" t="str">
        <f>IF(OR($A67="",NOT(ISNUMBER($G67))),"",IF(AND($F67&lt;=DO$6,$G67&gt;=DO$5),IF(DO$5&gt;$N67,5,$K67)*10+IF(AND($F67&gt;=DO$5,$F67&lt;=DO$6),IF(AND($G67&gt;=DO$5,$G67&lt;=DO$6),5,IF($L67=1,2,1)),IF(AND($G67&gt;=DO$5,$G67&lt;=DO$6),IF($M67&gt;0,4,3),0)),IF(AND($D67&lt;=DO$6,$E67&gt;=DO$5),60,0)))</f>
        <v/>
      </c>
      <c r="DP67" s="80" t="str">
        <f>IF(OR($A67="",NOT(ISNUMBER($G67))),"",IF(AND($F67&lt;=DP$6,$G67&gt;=DP$5),IF(DP$5&gt;$N67,5,$K67)*10+IF(AND($F67&gt;=DP$5,$F67&lt;=DP$6),IF(AND($G67&gt;=DP$5,$G67&lt;=DP$6),5,IF($L67=1,2,1)),IF(AND($G67&gt;=DP$5,$G67&lt;=DP$6),IF($M67&gt;0,4,3),0)),IF(AND($D67&lt;=DP$6,$E67&gt;=DP$5),60,0)))</f>
        <v/>
      </c>
      <c r="DQ67" s="80" t="str">
        <f>IF(OR($A67="",NOT(ISNUMBER($G67))),"",IF(AND($F67&lt;=DQ$6,$G67&gt;=DQ$5),IF(DQ$5&gt;$N67,5,$K67)*10+IF(AND($F67&gt;=DQ$5,$F67&lt;=DQ$6),IF(AND($G67&gt;=DQ$5,$G67&lt;=DQ$6),5,IF($L67=1,2,1)),IF(AND($G67&gt;=DQ$5,$G67&lt;=DQ$6),IF($M67&gt;0,4,3),0)),IF(AND($D67&lt;=DQ$6,$E67&gt;=DQ$5),60,0)))</f>
        <v/>
      </c>
      <c r="DR67" s="80" t="str">
        <f>IF(OR($A67="",NOT(ISNUMBER($G67))),"",IF(AND($F67&lt;=DR$6,$G67&gt;=DR$5),IF(DR$5&gt;$N67,5,$K67)*10+IF(AND($F67&gt;=DR$5,$F67&lt;=DR$6),IF(AND($G67&gt;=DR$5,$G67&lt;=DR$6),5,IF($L67=1,2,1)),IF(AND($G67&gt;=DR$5,$G67&lt;=DR$6),IF($M67&gt;0,4,3),0)),IF(AND($D67&lt;=DR$6,$E67&gt;=DR$5),60,0)))</f>
        <v/>
      </c>
      <c r="DS67" s="80" t="str">
        <f>IF(OR($A67="",NOT(ISNUMBER($G67))),"",IF(AND($F67&lt;=DS$6,$G67&gt;=DS$5),IF(DS$5&gt;$N67,5,$K67)*10+IF(AND($F67&gt;=DS$5,$F67&lt;=DS$6),IF(AND($G67&gt;=DS$5,$G67&lt;=DS$6),5,IF($L67=1,2,1)),IF(AND($G67&gt;=DS$5,$G67&lt;=DS$6),IF($M67&gt;0,4,3),0)),IF(AND($D67&lt;=DS$6,$E67&gt;=DS$5),60,0)))</f>
        <v/>
      </c>
      <c r="DT67" s="80" t="str">
        <f>IF(OR($A67="",NOT(ISNUMBER($G67))),"",IF(AND($F67&lt;=DT$6,$G67&gt;=DT$5),IF(DT$5&gt;$N67,5,$K67)*10+IF(AND($F67&gt;=DT$5,$F67&lt;=DT$6),IF(AND($G67&gt;=DT$5,$G67&lt;=DT$6),5,IF($L67=1,2,1)),IF(AND($G67&gt;=DT$5,$G67&lt;=DT$6),IF($M67&gt;0,4,3),0)),IF(AND($D67&lt;=DT$6,$E67&gt;=DT$5),60,0)))</f>
        <v/>
      </c>
      <c r="DU67" s="80" t="str">
        <f>IF(OR($A67="",NOT(ISNUMBER($G67))),"",IF(AND($F67&lt;=DU$6,$G67&gt;=DU$5),IF(DU$5&gt;$N67,5,$K67)*10+IF(AND($F67&gt;=DU$5,$F67&lt;=DU$6),IF(AND($G67&gt;=DU$5,$G67&lt;=DU$6),5,IF($L67=1,2,1)),IF(AND($G67&gt;=DU$5,$G67&lt;=DU$6),IF($M67&gt;0,4,3),0)),IF(AND($D67&lt;=DU$6,$E67&gt;=DU$5),60,0)))</f>
        <v/>
      </c>
      <c r="DV67" s="80" t="str">
        <f>IF(OR($A67="",NOT(ISNUMBER($G67))),"",IF(AND($F67&lt;=DV$6,$G67&gt;=DV$5),IF(DV$5&gt;$N67,5,$K67)*10+IF(AND($F67&gt;=DV$5,$F67&lt;=DV$6),IF(AND($G67&gt;=DV$5,$G67&lt;=DV$6),5,IF($L67=1,2,1)),IF(AND($G67&gt;=DV$5,$G67&lt;=DV$6),IF($M67&gt;0,4,3),0)),IF(AND($D67&lt;=DV$6,$E67&gt;=DV$5),60,0)))</f>
        <v/>
      </c>
      <c r="DW67" s="80" t="str">
        <f>IF(OR($A67="",NOT(ISNUMBER($G67))),"",IF(AND($F67&lt;=DW$6,$G67&gt;=DW$5),IF(DW$5&gt;$N67,5,$K67)*10+IF(AND($F67&gt;=DW$5,$F67&lt;=DW$6),IF(AND($G67&gt;=DW$5,$G67&lt;=DW$6),5,IF($L67=1,2,1)),IF(AND($G67&gt;=DW$5,$G67&lt;=DW$6),IF($M67&gt;0,4,3),0)),IF(AND($D67&lt;=DW$6,$E67&gt;=DW$5),60,0)))</f>
        <v/>
      </c>
      <c r="DX67" s="80" t="str">
        <f>IF(OR($A67="",NOT(ISNUMBER($G67))),"",IF(AND($F67&lt;=DX$6,$G67&gt;=DX$5),IF(DX$5&gt;$N67,5,$K67)*10+IF(AND($F67&gt;=DX$5,$F67&lt;=DX$6),IF(AND($G67&gt;=DX$5,$G67&lt;=DX$6),5,IF($L67=1,2,1)),IF(AND($G67&gt;=DX$5,$G67&lt;=DX$6),IF($M67&gt;0,4,3),0)),IF(AND($D67&lt;=DX$6,$E67&gt;=DX$5),60,0)))</f>
        <v/>
      </c>
      <c r="DY67" s="80" t="str">
        <f>IF(OR($A67="",NOT(ISNUMBER($G67))),"",IF(AND($F67&lt;=DY$6,$G67&gt;=DY$5),IF(DY$5&gt;$N67,5,$K67)*10+IF(AND($F67&gt;=DY$5,$F67&lt;=DY$6),IF(AND($G67&gt;=DY$5,$G67&lt;=DY$6),5,IF($L67=1,2,1)),IF(AND($G67&gt;=DY$5,$G67&lt;=DY$6),IF($M67&gt;0,4,3),0)),IF(AND($D67&lt;=DY$6,$E67&gt;=DY$5),60,0)))</f>
        <v/>
      </c>
      <c r="DZ67" s="80" t="str">
        <f>IF(OR($A67="",NOT(ISNUMBER($G67))),"",IF(AND($F67&lt;=DZ$6,$G67&gt;=DZ$5),IF(DZ$5&gt;$N67,5,$K67)*10+IF(AND($F67&gt;=DZ$5,$F67&lt;=DZ$6),IF(AND($G67&gt;=DZ$5,$G67&lt;=DZ$6),5,IF($L67=1,2,1)),IF(AND($G67&gt;=DZ$5,$G67&lt;=DZ$6),IF($M67&gt;0,4,3),0)),IF(AND($D67&lt;=DZ$6,$E67&gt;=DZ$5),60,0)))</f>
        <v/>
      </c>
      <c r="EA67" s="80" t="str">
        <f>IF(OR($A67="",NOT(ISNUMBER($G67))),"",IF(AND($F67&lt;=EA$6,$G67&gt;=EA$5),IF(EA$5&gt;$N67,5,$K67)*10+IF(AND($F67&gt;=EA$5,$F67&lt;=EA$6),IF(AND($G67&gt;=EA$5,$G67&lt;=EA$6),5,IF($L67=1,2,1)),IF(AND($G67&gt;=EA$5,$G67&lt;=EA$6),IF($M67&gt;0,4,3),0)),IF(AND($D67&lt;=EA$6,$E67&gt;=EA$5),60,0)))</f>
        <v/>
      </c>
      <c r="EB67" s="80" t="str">
        <f>IF(OR($A67="",NOT(ISNUMBER($G67))),"",IF(AND($F67&lt;=EB$6,$G67&gt;=EB$5),IF(EB$5&gt;$N67,5,$K67)*10+IF(AND($F67&gt;=EB$5,$F67&lt;=EB$6),IF(AND($G67&gt;=EB$5,$G67&lt;=EB$6),5,IF($L67=1,2,1)),IF(AND($G67&gt;=EB$5,$G67&lt;=EB$6),IF($M67&gt;0,4,3),0)),IF(AND($D67&lt;=EB$6,$E67&gt;=EB$5),60,0)))</f>
        <v/>
      </c>
      <c r="EC67" s="80" t="str">
        <f>IF(OR($A67="",NOT(ISNUMBER($G67))),"",IF(AND($F67&lt;=EC$6,$G67&gt;=EC$5),IF(EC$5&gt;$N67,5,$K67)*10+IF(AND($F67&gt;=EC$5,$F67&lt;=EC$6),IF(AND($G67&gt;=EC$5,$G67&lt;=EC$6),5,IF($L67=1,2,1)),IF(AND($G67&gt;=EC$5,$G67&lt;=EC$6),IF($M67&gt;0,4,3),0)),IF(AND($D67&lt;=EC$6,$E67&gt;=EC$5),60,0)))</f>
        <v/>
      </c>
      <c r="ED67" s="80" t="str">
        <f>IF(OR($A67="",NOT(ISNUMBER($G67))),"",IF(AND($F67&lt;=ED$6,$G67&gt;=ED$5),IF(ED$5&gt;$N67,5,$K67)*10+IF(AND($F67&gt;=ED$5,$F67&lt;=ED$6),IF(AND($G67&gt;=ED$5,$G67&lt;=ED$6),5,IF($L67=1,2,1)),IF(AND($G67&gt;=ED$5,$G67&lt;=ED$6),IF($M67&gt;0,4,3),0)),IF(AND($D67&lt;=ED$6,$E67&gt;=ED$5),60,0)))</f>
        <v/>
      </c>
    </row>
    <row r="68" ht="18" customHeight="1">
      <c r="A68" s="52" t="str">
        <f>IF(Tasks!$B68="","",Tasks!$A68)</f>
        <v/>
      </c>
      <c r="B68" s="78" t="str">
        <f>IF(Tasks!$B68="","",Tasks!$B68)</f>
        <v/>
      </c>
      <c r="C68" s="25" t="str">
        <f>IF($B68="","",IF(AND(Tasks!$D68="",Tasks!$G68=""),"-",IF(Tasks!$D68="","",Tasks!$D68&amp;IF(OR(Tasks!$E68="",Tasks!$E68="FS"),IF(N(Tasks!$F68)=0,"","FS"),Tasks!$E68)&amp;IF(N(Tasks!$F68)=0,"",IF(Tasks!$F68&gt;0,"+","")&amp;Tasks!$F68))&amp;IF(AND(Tasks!$D68&lt;&gt;"",Tasks!$G68&lt;&gt;""),", ","")&amp;IF(Tasks!$G68="","",Tasks!$G68&amp;IF(OR(Tasks!$H68="",Tasks!$H68="FS"),IF(N(Tasks!$I68)=0,"","FS"),Tasks!$H68)&amp;IF(N(Tasks!$I68)=0,"",IF(Tasks!$I68&gt;0,"+","")&amp;Tasks!$I68))))</f>
        <v/>
      </c>
      <c r="D68" s="51" t="str">
        <f>IF(OR($B68="",Tasks!$Q68=""),"",Tasks!$Q68)</f>
        <v/>
      </c>
      <c r="E68" s="51" t="str">
        <f>IF(OR($B68="",Tasks!$R68=""),"",Tasks!$R68)</f>
        <v/>
      </c>
      <c r="F68" s="51" t="str">
        <f>IF(OR($B68="",Tasks!$S68=""),"",Tasks!$S68)</f>
        <v/>
      </c>
      <c r="G68" s="51" t="str">
        <f>IF(OR($B68="",Tasks!$T68=""),"",Tasks!$T68)</f>
        <v/>
      </c>
      <c r="H68" s="52" t="str">
        <f>IF($B68="","",Tasks!$AE68)</f>
        <v/>
      </c>
      <c r="I68" s="79" t="str">
        <f>IF($B68="","",Tasks!$AF68)</f>
        <v/>
      </c>
      <c r="J68" s="53" t="str">
        <f>IF(OR($B68="",Tasks!$V68=""),"",Tasks!$V68)</f>
        <v/>
      </c>
      <c r="K68" s="52" t="str">
        <f>IF($B68="","",Tasks!$AA68)</f>
        <v/>
      </c>
      <c r="L68" s="52" t="str">
        <f>IF($B68="","",Tasks!$AB68)</f>
        <v/>
      </c>
      <c r="M68" s="52" t="str">
        <f>IF($B68="","",Tasks!$Z68)</f>
        <v/>
      </c>
      <c r="N68" s="52" t="str">
        <f>IF(OR($B68="",Tasks!$AG68=""),"",Tasks!$AG68)</f>
        <v/>
      </c>
      <c r="O68" s="80" t="str">
        <f>IF(OR($A68="",NOT(ISNUMBER($G68))),"",IF(AND($F68&lt;=O$6,$G68&gt;=O$5),IF(O$5&gt;$N68,5,$K68)*10+IF(AND($F68&gt;=O$5,$F68&lt;=O$6),IF(AND($G68&gt;=O$5,$G68&lt;=O$6),5,IF($L68=1,2,1)),IF(AND($G68&gt;=O$5,$G68&lt;=O$6),IF($M68&gt;0,4,3),0)),IF(AND($D68&lt;=O$6,$E68&gt;=O$5),60,0)))</f>
        <v/>
      </c>
      <c r="P68" s="80" t="str">
        <f>IF(OR($A68="",NOT(ISNUMBER($G68))),"",IF(AND($F68&lt;=P$6,$G68&gt;=P$5),IF(P$5&gt;$N68,5,$K68)*10+IF(AND($F68&gt;=P$5,$F68&lt;=P$6),IF(AND($G68&gt;=P$5,$G68&lt;=P$6),5,IF($L68=1,2,1)),IF(AND($G68&gt;=P$5,$G68&lt;=P$6),IF($M68&gt;0,4,3),0)),IF(AND($D68&lt;=P$6,$E68&gt;=P$5),60,0)))</f>
        <v/>
      </c>
      <c r="Q68" s="80" t="str">
        <f>IF(OR($A68="",NOT(ISNUMBER($G68))),"",IF(AND($F68&lt;=Q$6,$G68&gt;=Q$5),IF(Q$5&gt;$N68,5,$K68)*10+IF(AND($F68&gt;=Q$5,$F68&lt;=Q$6),IF(AND($G68&gt;=Q$5,$G68&lt;=Q$6),5,IF($L68=1,2,1)),IF(AND($G68&gt;=Q$5,$G68&lt;=Q$6),IF($M68&gt;0,4,3),0)),IF(AND($D68&lt;=Q$6,$E68&gt;=Q$5),60,0)))</f>
        <v/>
      </c>
      <c r="R68" s="80" t="str">
        <f>IF(OR($A68="",NOT(ISNUMBER($G68))),"",IF(AND($F68&lt;=R$6,$G68&gt;=R$5),IF(R$5&gt;$N68,5,$K68)*10+IF(AND($F68&gt;=R$5,$F68&lt;=R$6),IF(AND($G68&gt;=R$5,$G68&lt;=R$6),5,IF($L68=1,2,1)),IF(AND($G68&gt;=R$5,$G68&lt;=R$6),IF($M68&gt;0,4,3),0)),IF(AND($D68&lt;=R$6,$E68&gt;=R$5),60,0)))</f>
        <v/>
      </c>
      <c r="S68" s="80" t="str">
        <f>IF(OR($A68="",NOT(ISNUMBER($G68))),"",IF(AND($F68&lt;=S$6,$G68&gt;=S$5),IF(S$5&gt;$N68,5,$K68)*10+IF(AND($F68&gt;=S$5,$F68&lt;=S$6),IF(AND($G68&gt;=S$5,$G68&lt;=S$6),5,IF($L68=1,2,1)),IF(AND($G68&gt;=S$5,$G68&lt;=S$6),IF($M68&gt;0,4,3),0)),IF(AND($D68&lt;=S$6,$E68&gt;=S$5),60,0)))</f>
        <v/>
      </c>
      <c r="T68" s="80" t="str">
        <f>IF(OR($A68="",NOT(ISNUMBER($G68))),"",IF(AND($F68&lt;=T$6,$G68&gt;=T$5),IF(T$5&gt;$N68,5,$K68)*10+IF(AND($F68&gt;=T$5,$F68&lt;=T$6),IF(AND($G68&gt;=T$5,$G68&lt;=T$6),5,IF($L68=1,2,1)),IF(AND($G68&gt;=T$5,$G68&lt;=T$6),IF($M68&gt;0,4,3),0)),IF(AND($D68&lt;=T$6,$E68&gt;=T$5),60,0)))</f>
        <v/>
      </c>
      <c r="U68" s="80" t="str">
        <f>IF(OR($A68="",NOT(ISNUMBER($G68))),"",IF(AND($F68&lt;=U$6,$G68&gt;=U$5),IF(U$5&gt;$N68,5,$K68)*10+IF(AND($F68&gt;=U$5,$F68&lt;=U$6),IF(AND($G68&gt;=U$5,$G68&lt;=U$6),5,IF($L68=1,2,1)),IF(AND($G68&gt;=U$5,$G68&lt;=U$6),IF($M68&gt;0,4,3),0)),IF(AND($D68&lt;=U$6,$E68&gt;=U$5),60,0)))</f>
        <v/>
      </c>
      <c r="V68" s="80" t="str">
        <f>IF(OR($A68="",NOT(ISNUMBER($G68))),"",IF(AND($F68&lt;=V$6,$G68&gt;=V$5),IF(V$5&gt;$N68,5,$K68)*10+IF(AND($F68&gt;=V$5,$F68&lt;=V$6),IF(AND($G68&gt;=V$5,$G68&lt;=V$6),5,IF($L68=1,2,1)),IF(AND($G68&gt;=V$5,$G68&lt;=V$6),IF($M68&gt;0,4,3),0)),IF(AND($D68&lt;=V$6,$E68&gt;=V$5),60,0)))</f>
        <v/>
      </c>
      <c r="W68" s="80" t="str">
        <f>IF(OR($A68="",NOT(ISNUMBER($G68))),"",IF(AND($F68&lt;=W$6,$G68&gt;=W$5),IF(W$5&gt;$N68,5,$K68)*10+IF(AND($F68&gt;=W$5,$F68&lt;=W$6),IF(AND($G68&gt;=W$5,$G68&lt;=W$6),5,IF($L68=1,2,1)),IF(AND($G68&gt;=W$5,$G68&lt;=W$6),IF($M68&gt;0,4,3),0)),IF(AND($D68&lt;=W$6,$E68&gt;=W$5),60,0)))</f>
        <v/>
      </c>
      <c r="X68" s="80" t="str">
        <f>IF(OR($A68="",NOT(ISNUMBER($G68))),"",IF(AND($F68&lt;=X$6,$G68&gt;=X$5),IF(X$5&gt;$N68,5,$K68)*10+IF(AND($F68&gt;=X$5,$F68&lt;=X$6),IF(AND($G68&gt;=X$5,$G68&lt;=X$6),5,IF($L68=1,2,1)),IF(AND($G68&gt;=X$5,$G68&lt;=X$6),IF($M68&gt;0,4,3),0)),IF(AND($D68&lt;=X$6,$E68&gt;=X$5),60,0)))</f>
        <v/>
      </c>
      <c r="Y68" s="80" t="str">
        <f>IF(OR($A68="",NOT(ISNUMBER($G68))),"",IF(AND($F68&lt;=Y$6,$G68&gt;=Y$5),IF(Y$5&gt;$N68,5,$K68)*10+IF(AND($F68&gt;=Y$5,$F68&lt;=Y$6),IF(AND($G68&gt;=Y$5,$G68&lt;=Y$6),5,IF($L68=1,2,1)),IF(AND($G68&gt;=Y$5,$G68&lt;=Y$6),IF($M68&gt;0,4,3),0)),IF(AND($D68&lt;=Y$6,$E68&gt;=Y$5),60,0)))</f>
        <v/>
      </c>
      <c r="Z68" s="80" t="str">
        <f>IF(OR($A68="",NOT(ISNUMBER($G68))),"",IF(AND($F68&lt;=Z$6,$G68&gt;=Z$5),IF(Z$5&gt;$N68,5,$K68)*10+IF(AND($F68&gt;=Z$5,$F68&lt;=Z$6),IF(AND($G68&gt;=Z$5,$G68&lt;=Z$6),5,IF($L68=1,2,1)),IF(AND($G68&gt;=Z$5,$G68&lt;=Z$6),IF($M68&gt;0,4,3),0)),IF(AND($D68&lt;=Z$6,$E68&gt;=Z$5),60,0)))</f>
        <v/>
      </c>
      <c r="AA68" s="80" t="str">
        <f>IF(OR($A68="",NOT(ISNUMBER($G68))),"",IF(AND($F68&lt;=AA$6,$G68&gt;=AA$5),IF(AA$5&gt;$N68,5,$K68)*10+IF(AND($F68&gt;=AA$5,$F68&lt;=AA$6),IF(AND($G68&gt;=AA$5,$G68&lt;=AA$6),5,IF($L68=1,2,1)),IF(AND($G68&gt;=AA$5,$G68&lt;=AA$6),IF($M68&gt;0,4,3),0)),IF(AND($D68&lt;=AA$6,$E68&gt;=AA$5),60,0)))</f>
        <v/>
      </c>
      <c r="AB68" s="80" t="str">
        <f>IF(OR($A68="",NOT(ISNUMBER($G68))),"",IF(AND($F68&lt;=AB$6,$G68&gt;=AB$5),IF(AB$5&gt;$N68,5,$K68)*10+IF(AND($F68&gt;=AB$5,$F68&lt;=AB$6),IF(AND($G68&gt;=AB$5,$G68&lt;=AB$6),5,IF($L68=1,2,1)),IF(AND($G68&gt;=AB$5,$G68&lt;=AB$6),IF($M68&gt;0,4,3),0)),IF(AND($D68&lt;=AB$6,$E68&gt;=AB$5),60,0)))</f>
        <v/>
      </c>
      <c r="AC68" s="80" t="str">
        <f>IF(OR($A68="",NOT(ISNUMBER($G68))),"",IF(AND($F68&lt;=AC$6,$G68&gt;=AC$5),IF(AC$5&gt;$N68,5,$K68)*10+IF(AND($F68&gt;=AC$5,$F68&lt;=AC$6),IF(AND($G68&gt;=AC$5,$G68&lt;=AC$6),5,IF($L68=1,2,1)),IF(AND($G68&gt;=AC$5,$G68&lt;=AC$6),IF($M68&gt;0,4,3),0)),IF(AND($D68&lt;=AC$6,$E68&gt;=AC$5),60,0)))</f>
        <v/>
      </c>
      <c r="AD68" s="80" t="str">
        <f>IF(OR($A68="",NOT(ISNUMBER($G68))),"",IF(AND($F68&lt;=AD$6,$G68&gt;=AD$5),IF(AD$5&gt;$N68,5,$K68)*10+IF(AND($F68&gt;=AD$5,$F68&lt;=AD$6),IF(AND($G68&gt;=AD$5,$G68&lt;=AD$6),5,IF($L68=1,2,1)),IF(AND($G68&gt;=AD$5,$G68&lt;=AD$6),IF($M68&gt;0,4,3),0)),IF(AND($D68&lt;=AD$6,$E68&gt;=AD$5),60,0)))</f>
        <v/>
      </c>
      <c r="AE68" s="80" t="str">
        <f>IF(OR($A68="",NOT(ISNUMBER($G68))),"",IF(AND($F68&lt;=AE$6,$G68&gt;=AE$5),IF(AE$5&gt;$N68,5,$K68)*10+IF(AND($F68&gt;=AE$5,$F68&lt;=AE$6),IF(AND($G68&gt;=AE$5,$G68&lt;=AE$6),5,IF($L68=1,2,1)),IF(AND($G68&gt;=AE$5,$G68&lt;=AE$6),IF($M68&gt;0,4,3),0)),IF(AND($D68&lt;=AE$6,$E68&gt;=AE$5),60,0)))</f>
        <v/>
      </c>
      <c r="AF68" s="80" t="str">
        <f>IF(OR($A68="",NOT(ISNUMBER($G68))),"",IF(AND($F68&lt;=AF$6,$G68&gt;=AF$5),IF(AF$5&gt;$N68,5,$K68)*10+IF(AND($F68&gt;=AF$5,$F68&lt;=AF$6),IF(AND($G68&gt;=AF$5,$G68&lt;=AF$6),5,IF($L68=1,2,1)),IF(AND($G68&gt;=AF$5,$G68&lt;=AF$6),IF($M68&gt;0,4,3),0)),IF(AND($D68&lt;=AF$6,$E68&gt;=AF$5),60,0)))</f>
        <v/>
      </c>
      <c r="AG68" s="80" t="str">
        <f>IF(OR($A68="",NOT(ISNUMBER($G68))),"",IF(AND($F68&lt;=AG$6,$G68&gt;=AG$5),IF(AG$5&gt;$N68,5,$K68)*10+IF(AND($F68&gt;=AG$5,$F68&lt;=AG$6),IF(AND($G68&gt;=AG$5,$G68&lt;=AG$6),5,IF($L68=1,2,1)),IF(AND($G68&gt;=AG$5,$G68&lt;=AG$6),IF($M68&gt;0,4,3),0)),IF(AND($D68&lt;=AG$6,$E68&gt;=AG$5),60,0)))</f>
        <v/>
      </c>
      <c r="AH68" s="80" t="str">
        <f>IF(OR($A68="",NOT(ISNUMBER($G68))),"",IF(AND($F68&lt;=AH$6,$G68&gt;=AH$5),IF(AH$5&gt;$N68,5,$K68)*10+IF(AND($F68&gt;=AH$5,$F68&lt;=AH$6),IF(AND($G68&gt;=AH$5,$G68&lt;=AH$6),5,IF($L68=1,2,1)),IF(AND($G68&gt;=AH$5,$G68&lt;=AH$6),IF($M68&gt;0,4,3),0)),IF(AND($D68&lt;=AH$6,$E68&gt;=AH$5),60,0)))</f>
        <v/>
      </c>
      <c r="AI68" s="80" t="str">
        <f>IF(OR($A68="",NOT(ISNUMBER($G68))),"",IF(AND($F68&lt;=AI$6,$G68&gt;=AI$5),IF(AI$5&gt;$N68,5,$K68)*10+IF(AND($F68&gt;=AI$5,$F68&lt;=AI$6),IF(AND($G68&gt;=AI$5,$G68&lt;=AI$6),5,IF($L68=1,2,1)),IF(AND($G68&gt;=AI$5,$G68&lt;=AI$6),IF($M68&gt;0,4,3),0)),IF(AND($D68&lt;=AI$6,$E68&gt;=AI$5),60,0)))</f>
        <v/>
      </c>
      <c r="AJ68" s="80" t="str">
        <f>IF(OR($A68="",NOT(ISNUMBER($G68))),"",IF(AND($F68&lt;=AJ$6,$G68&gt;=AJ$5),IF(AJ$5&gt;$N68,5,$K68)*10+IF(AND($F68&gt;=AJ$5,$F68&lt;=AJ$6),IF(AND($G68&gt;=AJ$5,$G68&lt;=AJ$6),5,IF($L68=1,2,1)),IF(AND($G68&gt;=AJ$5,$G68&lt;=AJ$6),IF($M68&gt;0,4,3),0)),IF(AND($D68&lt;=AJ$6,$E68&gt;=AJ$5),60,0)))</f>
        <v/>
      </c>
      <c r="AK68" s="80" t="str">
        <f>IF(OR($A68="",NOT(ISNUMBER($G68))),"",IF(AND($F68&lt;=AK$6,$G68&gt;=AK$5),IF(AK$5&gt;$N68,5,$K68)*10+IF(AND($F68&gt;=AK$5,$F68&lt;=AK$6),IF(AND($G68&gt;=AK$5,$G68&lt;=AK$6),5,IF($L68=1,2,1)),IF(AND($G68&gt;=AK$5,$G68&lt;=AK$6),IF($M68&gt;0,4,3),0)),IF(AND($D68&lt;=AK$6,$E68&gt;=AK$5),60,0)))</f>
        <v/>
      </c>
      <c r="AL68" s="80" t="str">
        <f>IF(OR($A68="",NOT(ISNUMBER($G68))),"",IF(AND($F68&lt;=AL$6,$G68&gt;=AL$5),IF(AL$5&gt;$N68,5,$K68)*10+IF(AND($F68&gt;=AL$5,$F68&lt;=AL$6),IF(AND($G68&gt;=AL$5,$G68&lt;=AL$6),5,IF($L68=1,2,1)),IF(AND($G68&gt;=AL$5,$G68&lt;=AL$6),IF($M68&gt;0,4,3),0)),IF(AND($D68&lt;=AL$6,$E68&gt;=AL$5),60,0)))</f>
        <v/>
      </c>
      <c r="AM68" s="80" t="str">
        <f>IF(OR($A68="",NOT(ISNUMBER($G68))),"",IF(AND($F68&lt;=AM$6,$G68&gt;=AM$5),IF(AM$5&gt;$N68,5,$K68)*10+IF(AND($F68&gt;=AM$5,$F68&lt;=AM$6),IF(AND($G68&gt;=AM$5,$G68&lt;=AM$6),5,IF($L68=1,2,1)),IF(AND($G68&gt;=AM$5,$G68&lt;=AM$6),IF($M68&gt;0,4,3),0)),IF(AND($D68&lt;=AM$6,$E68&gt;=AM$5),60,0)))</f>
        <v/>
      </c>
      <c r="AN68" s="80" t="str">
        <f>IF(OR($A68="",NOT(ISNUMBER($G68))),"",IF(AND($F68&lt;=AN$6,$G68&gt;=AN$5),IF(AN$5&gt;$N68,5,$K68)*10+IF(AND($F68&gt;=AN$5,$F68&lt;=AN$6),IF(AND($G68&gt;=AN$5,$G68&lt;=AN$6),5,IF($L68=1,2,1)),IF(AND($G68&gt;=AN$5,$G68&lt;=AN$6),IF($M68&gt;0,4,3),0)),IF(AND($D68&lt;=AN$6,$E68&gt;=AN$5),60,0)))</f>
        <v/>
      </c>
      <c r="AO68" s="80" t="str">
        <f>IF(OR($A68="",NOT(ISNUMBER($G68))),"",IF(AND($F68&lt;=AO$6,$G68&gt;=AO$5),IF(AO$5&gt;$N68,5,$K68)*10+IF(AND($F68&gt;=AO$5,$F68&lt;=AO$6),IF(AND($G68&gt;=AO$5,$G68&lt;=AO$6),5,IF($L68=1,2,1)),IF(AND($G68&gt;=AO$5,$G68&lt;=AO$6),IF($M68&gt;0,4,3),0)),IF(AND($D68&lt;=AO$6,$E68&gt;=AO$5),60,0)))</f>
        <v/>
      </c>
      <c r="AP68" s="80" t="str">
        <f>IF(OR($A68="",NOT(ISNUMBER($G68))),"",IF(AND($F68&lt;=AP$6,$G68&gt;=AP$5),IF(AP$5&gt;$N68,5,$K68)*10+IF(AND($F68&gt;=AP$5,$F68&lt;=AP$6),IF(AND($G68&gt;=AP$5,$G68&lt;=AP$6),5,IF($L68=1,2,1)),IF(AND($G68&gt;=AP$5,$G68&lt;=AP$6),IF($M68&gt;0,4,3),0)),IF(AND($D68&lt;=AP$6,$E68&gt;=AP$5),60,0)))</f>
        <v/>
      </c>
      <c r="AQ68" s="80" t="str">
        <f>IF(OR($A68="",NOT(ISNUMBER($G68))),"",IF(AND($F68&lt;=AQ$6,$G68&gt;=AQ$5),IF(AQ$5&gt;$N68,5,$K68)*10+IF(AND($F68&gt;=AQ$5,$F68&lt;=AQ$6),IF(AND($G68&gt;=AQ$5,$G68&lt;=AQ$6),5,IF($L68=1,2,1)),IF(AND($G68&gt;=AQ$5,$G68&lt;=AQ$6),IF($M68&gt;0,4,3),0)),IF(AND($D68&lt;=AQ$6,$E68&gt;=AQ$5),60,0)))</f>
        <v/>
      </c>
      <c r="AR68" s="80" t="str">
        <f>IF(OR($A68="",NOT(ISNUMBER($G68))),"",IF(AND($F68&lt;=AR$6,$G68&gt;=AR$5),IF(AR$5&gt;$N68,5,$K68)*10+IF(AND($F68&gt;=AR$5,$F68&lt;=AR$6),IF(AND($G68&gt;=AR$5,$G68&lt;=AR$6),5,IF($L68=1,2,1)),IF(AND($G68&gt;=AR$5,$G68&lt;=AR$6),IF($M68&gt;0,4,3),0)),IF(AND($D68&lt;=AR$6,$E68&gt;=AR$5),60,0)))</f>
        <v/>
      </c>
      <c r="AS68" s="80" t="str">
        <f>IF(OR($A68="",NOT(ISNUMBER($G68))),"",IF(AND($F68&lt;=AS$6,$G68&gt;=AS$5),IF(AS$5&gt;$N68,5,$K68)*10+IF(AND($F68&gt;=AS$5,$F68&lt;=AS$6),IF(AND($G68&gt;=AS$5,$G68&lt;=AS$6),5,IF($L68=1,2,1)),IF(AND($G68&gt;=AS$5,$G68&lt;=AS$6),IF($M68&gt;0,4,3),0)),IF(AND($D68&lt;=AS$6,$E68&gt;=AS$5),60,0)))</f>
        <v/>
      </c>
      <c r="AT68" s="80" t="str">
        <f>IF(OR($A68="",NOT(ISNUMBER($G68))),"",IF(AND($F68&lt;=AT$6,$G68&gt;=AT$5),IF(AT$5&gt;$N68,5,$K68)*10+IF(AND($F68&gt;=AT$5,$F68&lt;=AT$6),IF(AND($G68&gt;=AT$5,$G68&lt;=AT$6),5,IF($L68=1,2,1)),IF(AND($G68&gt;=AT$5,$G68&lt;=AT$6),IF($M68&gt;0,4,3),0)),IF(AND($D68&lt;=AT$6,$E68&gt;=AT$5),60,0)))</f>
        <v/>
      </c>
      <c r="AU68" s="80" t="str">
        <f>IF(OR($A68="",NOT(ISNUMBER($G68))),"",IF(AND($F68&lt;=AU$6,$G68&gt;=AU$5),IF(AU$5&gt;$N68,5,$K68)*10+IF(AND($F68&gt;=AU$5,$F68&lt;=AU$6),IF(AND($G68&gt;=AU$5,$G68&lt;=AU$6),5,IF($L68=1,2,1)),IF(AND($G68&gt;=AU$5,$G68&lt;=AU$6),IF($M68&gt;0,4,3),0)),IF(AND($D68&lt;=AU$6,$E68&gt;=AU$5),60,0)))</f>
        <v/>
      </c>
      <c r="AV68" s="80" t="str">
        <f>IF(OR($A68="",NOT(ISNUMBER($G68))),"",IF(AND($F68&lt;=AV$6,$G68&gt;=AV$5),IF(AV$5&gt;$N68,5,$K68)*10+IF(AND($F68&gt;=AV$5,$F68&lt;=AV$6),IF(AND($G68&gt;=AV$5,$G68&lt;=AV$6),5,IF($L68=1,2,1)),IF(AND($G68&gt;=AV$5,$G68&lt;=AV$6),IF($M68&gt;0,4,3),0)),IF(AND($D68&lt;=AV$6,$E68&gt;=AV$5),60,0)))</f>
        <v/>
      </c>
      <c r="AW68" s="80" t="str">
        <f>IF(OR($A68="",NOT(ISNUMBER($G68))),"",IF(AND($F68&lt;=AW$6,$G68&gt;=AW$5),IF(AW$5&gt;$N68,5,$K68)*10+IF(AND($F68&gt;=AW$5,$F68&lt;=AW$6),IF(AND($G68&gt;=AW$5,$G68&lt;=AW$6),5,IF($L68=1,2,1)),IF(AND($G68&gt;=AW$5,$G68&lt;=AW$6),IF($M68&gt;0,4,3),0)),IF(AND($D68&lt;=AW$6,$E68&gt;=AW$5),60,0)))</f>
        <v/>
      </c>
      <c r="AX68" s="80" t="str">
        <f>IF(OR($A68="",NOT(ISNUMBER($G68))),"",IF(AND($F68&lt;=AX$6,$G68&gt;=AX$5),IF(AX$5&gt;$N68,5,$K68)*10+IF(AND($F68&gt;=AX$5,$F68&lt;=AX$6),IF(AND($G68&gt;=AX$5,$G68&lt;=AX$6),5,IF($L68=1,2,1)),IF(AND($G68&gt;=AX$5,$G68&lt;=AX$6),IF($M68&gt;0,4,3),0)),IF(AND($D68&lt;=AX$6,$E68&gt;=AX$5),60,0)))</f>
        <v/>
      </c>
      <c r="AY68" s="80" t="str">
        <f>IF(OR($A68="",NOT(ISNUMBER($G68))),"",IF(AND($F68&lt;=AY$6,$G68&gt;=AY$5),IF(AY$5&gt;$N68,5,$K68)*10+IF(AND($F68&gt;=AY$5,$F68&lt;=AY$6),IF(AND($G68&gt;=AY$5,$G68&lt;=AY$6),5,IF($L68=1,2,1)),IF(AND($G68&gt;=AY$5,$G68&lt;=AY$6),IF($M68&gt;0,4,3),0)),IF(AND($D68&lt;=AY$6,$E68&gt;=AY$5),60,0)))</f>
        <v/>
      </c>
      <c r="AZ68" s="80" t="str">
        <f>IF(OR($A68="",NOT(ISNUMBER($G68))),"",IF(AND($F68&lt;=AZ$6,$G68&gt;=AZ$5),IF(AZ$5&gt;$N68,5,$K68)*10+IF(AND($F68&gt;=AZ$5,$F68&lt;=AZ$6),IF(AND($G68&gt;=AZ$5,$G68&lt;=AZ$6),5,IF($L68=1,2,1)),IF(AND($G68&gt;=AZ$5,$G68&lt;=AZ$6),IF($M68&gt;0,4,3),0)),IF(AND($D68&lt;=AZ$6,$E68&gt;=AZ$5),60,0)))</f>
        <v/>
      </c>
      <c r="BA68" s="80" t="str">
        <f>IF(OR($A68="",NOT(ISNUMBER($G68))),"",IF(AND($F68&lt;=BA$6,$G68&gt;=BA$5),IF(BA$5&gt;$N68,5,$K68)*10+IF(AND($F68&gt;=BA$5,$F68&lt;=BA$6),IF(AND($G68&gt;=BA$5,$G68&lt;=BA$6),5,IF($L68=1,2,1)),IF(AND($G68&gt;=BA$5,$G68&lt;=BA$6),IF($M68&gt;0,4,3),0)),IF(AND($D68&lt;=BA$6,$E68&gt;=BA$5),60,0)))</f>
        <v/>
      </c>
      <c r="BB68" s="80" t="str">
        <f>IF(OR($A68="",NOT(ISNUMBER($G68))),"",IF(AND($F68&lt;=BB$6,$G68&gt;=BB$5),IF(BB$5&gt;$N68,5,$K68)*10+IF(AND($F68&gt;=BB$5,$F68&lt;=BB$6),IF(AND($G68&gt;=BB$5,$G68&lt;=BB$6),5,IF($L68=1,2,1)),IF(AND($G68&gt;=BB$5,$G68&lt;=BB$6),IF($M68&gt;0,4,3),0)),IF(AND($D68&lt;=BB$6,$E68&gt;=BB$5),60,0)))</f>
        <v/>
      </c>
      <c r="BC68" s="80" t="str">
        <f>IF(OR($A68="",NOT(ISNUMBER($G68))),"",IF(AND($F68&lt;=BC$6,$G68&gt;=BC$5),IF(BC$5&gt;$N68,5,$K68)*10+IF(AND($F68&gt;=BC$5,$F68&lt;=BC$6),IF(AND($G68&gt;=BC$5,$G68&lt;=BC$6),5,IF($L68=1,2,1)),IF(AND($G68&gt;=BC$5,$G68&lt;=BC$6),IF($M68&gt;0,4,3),0)),IF(AND($D68&lt;=BC$6,$E68&gt;=BC$5),60,0)))</f>
        <v/>
      </c>
      <c r="BD68" s="80" t="str">
        <f>IF(OR($A68="",NOT(ISNUMBER($G68))),"",IF(AND($F68&lt;=BD$6,$G68&gt;=BD$5),IF(BD$5&gt;$N68,5,$K68)*10+IF(AND($F68&gt;=BD$5,$F68&lt;=BD$6),IF(AND($G68&gt;=BD$5,$G68&lt;=BD$6),5,IF($L68=1,2,1)),IF(AND($G68&gt;=BD$5,$G68&lt;=BD$6),IF($M68&gt;0,4,3),0)),IF(AND($D68&lt;=BD$6,$E68&gt;=BD$5),60,0)))</f>
        <v/>
      </c>
      <c r="BE68" s="80" t="str">
        <f>IF(OR($A68="",NOT(ISNUMBER($G68))),"",IF(AND($F68&lt;=BE$6,$G68&gt;=BE$5),IF(BE$5&gt;$N68,5,$K68)*10+IF(AND($F68&gt;=BE$5,$F68&lt;=BE$6),IF(AND($G68&gt;=BE$5,$G68&lt;=BE$6),5,IF($L68=1,2,1)),IF(AND($G68&gt;=BE$5,$G68&lt;=BE$6),IF($M68&gt;0,4,3),0)),IF(AND($D68&lt;=BE$6,$E68&gt;=BE$5),60,0)))</f>
        <v/>
      </c>
      <c r="BF68" s="80" t="str">
        <f>IF(OR($A68="",NOT(ISNUMBER($G68))),"",IF(AND($F68&lt;=BF$6,$G68&gt;=BF$5),IF(BF$5&gt;$N68,5,$K68)*10+IF(AND($F68&gt;=BF$5,$F68&lt;=BF$6),IF(AND($G68&gt;=BF$5,$G68&lt;=BF$6),5,IF($L68=1,2,1)),IF(AND($G68&gt;=BF$5,$G68&lt;=BF$6),IF($M68&gt;0,4,3),0)),IF(AND($D68&lt;=BF$6,$E68&gt;=BF$5),60,0)))</f>
        <v/>
      </c>
      <c r="BG68" s="80" t="str">
        <f>IF(OR($A68="",NOT(ISNUMBER($G68))),"",IF(AND($F68&lt;=BG$6,$G68&gt;=BG$5),IF(BG$5&gt;$N68,5,$K68)*10+IF(AND($F68&gt;=BG$5,$F68&lt;=BG$6),IF(AND($G68&gt;=BG$5,$G68&lt;=BG$6),5,IF($L68=1,2,1)),IF(AND($G68&gt;=BG$5,$G68&lt;=BG$6),IF($M68&gt;0,4,3),0)),IF(AND($D68&lt;=BG$6,$E68&gt;=BG$5),60,0)))</f>
        <v/>
      </c>
      <c r="BH68" s="80" t="str">
        <f>IF(OR($A68="",NOT(ISNUMBER($G68))),"",IF(AND($F68&lt;=BH$6,$G68&gt;=BH$5),IF(BH$5&gt;$N68,5,$K68)*10+IF(AND($F68&gt;=BH$5,$F68&lt;=BH$6),IF(AND($G68&gt;=BH$5,$G68&lt;=BH$6),5,IF($L68=1,2,1)),IF(AND($G68&gt;=BH$5,$G68&lt;=BH$6),IF($M68&gt;0,4,3),0)),IF(AND($D68&lt;=BH$6,$E68&gt;=BH$5),60,0)))</f>
        <v/>
      </c>
      <c r="BI68" s="80" t="str">
        <f>IF(OR($A68="",NOT(ISNUMBER($G68))),"",IF(AND($F68&lt;=BI$6,$G68&gt;=BI$5),IF(BI$5&gt;$N68,5,$K68)*10+IF(AND($F68&gt;=BI$5,$F68&lt;=BI$6),IF(AND($G68&gt;=BI$5,$G68&lt;=BI$6),5,IF($L68=1,2,1)),IF(AND($G68&gt;=BI$5,$G68&lt;=BI$6),IF($M68&gt;0,4,3),0)),IF(AND($D68&lt;=BI$6,$E68&gt;=BI$5),60,0)))</f>
        <v/>
      </c>
      <c r="BJ68" s="80" t="str">
        <f>IF(OR($A68="",NOT(ISNUMBER($G68))),"",IF(AND($F68&lt;=BJ$6,$G68&gt;=BJ$5),IF(BJ$5&gt;$N68,5,$K68)*10+IF(AND($F68&gt;=BJ$5,$F68&lt;=BJ$6),IF(AND($G68&gt;=BJ$5,$G68&lt;=BJ$6),5,IF($L68=1,2,1)),IF(AND($G68&gt;=BJ$5,$G68&lt;=BJ$6),IF($M68&gt;0,4,3),0)),IF(AND($D68&lt;=BJ$6,$E68&gt;=BJ$5),60,0)))</f>
        <v/>
      </c>
      <c r="BK68" s="80" t="str">
        <f>IF(OR($A68="",NOT(ISNUMBER($G68))),"",IF(AND($F68&lt;=BK$6,$G68&gt;=BK$5),IF(BK$5&gt;$N68,5,$K68)*10+IF(AND($F68&gt;=BK$5,$F68&lt;=BK$6),IF(AND($G68&gt;=BK$5,$G68&lt;=BK$6),5,IF($L68=1,2,1)),IF(AND($G68&gt;=BK$5,$G68&lt;=BK$6),IF($M68&gt;0,4,3),0)),IF(AND($D68&lt;=BK$6,$E68&gt;=BK$5),60,0)))</f>
        <v/>
      </c>
      <c r="BL68" s="80" t="str">
        <f>IF(OR($A68="",NOT(ISNUMBER($G68))),"",IF(AND($F68&lt;=BL$6,$G68&gt;=BL$5),IF(BL$5&gt;$N68,5,$K68)*10+IF(AND($F68&gt;=BL$5,$F68&lt;=BL$6),IF(AND($G68&gt;=BL$5,$G68&lt;=BL$6),5,IF($L68=1,2,1)),IF(AND($G68&gt;=BL$5,$G68&lt;=BL$6),IF($M68&gt;0,4,3),0)),IF(AND($D68&lt;=BL$6,$E68&gt;=BL$5),60,0)))</f>
        <v/>
      </c>
      <c r="BM68" s="80" t="str">
        <f>IF(OR($A68="",NOT(ISNUMBER($G68))),"",IF(AND($F68&lt;=BM$6,$G68&gt;=BM$5),IF(BM$5&gt;$N68,5,$K68)*10+IF(AND($F68&gt;=BM$5,$F68&lt;=BM$6),IF(AND($G68&gt;=BM$5,$G68&lt;=BM$6),5,IF($L68=1,2,1)),IF(AND($G68&gt;=BM$5,$G68&lt;=BM$6),IF($M68&gt;0,4,3),0)),IF(AND($D68&lt;=BM$6,$E68&gt;=BM$5),60,0)))</f>
        <v/>
      </c>
      <c r="BN68" s="80" t="str">
        <f>IF(OR($A68="",NOT(ISNUMBER($G68))),"",IF(AND($F68&lt;=BN$6,$G68&gt;=BN$5),IF(BN$5&gt;$N68,5,$K68)*10+IF(AND($F68&gt;=BN$5,$F68&lt;=BN$6),IF(AND($G68&gt;=BN$5,$G68&lt;=BN$6),5,IF($L68=1,2,1)),IF(AND($G68&gt;=BN$5,$G68&lt;=BN$6),IF($M68&gt;0,4,3),0)),IF(AND($D68&lt;=BN$6,$E68&gt;=BN$5),60,0)))</f>
        <v/>
      </c>
      <c r="BO68" s="80" t="str">
        <f>IF(OR($A68="",NOT(ISNUMBER($G68))),"",IF(AND($F68&lt;=BO$6,$G68&gt;=BO$5),IF(BO$5&gt;$N68,5,$K68)*10+IF(AND($F68&gt;=BO$5,$F68&lt;=BO$6),IF(AND($G68&gt;=BO$5,$G68&lt;=BO$6),5,IF($L68=1,2,1)),IF(AND($G68&gt;=BO$5,$G68&lt;=BO$6),IF($M68&gt;0,4,3),0)),IF(AND($D68&lt;=BO$6,$E68&gt;=BO$5),60,0)))</f>
        <v/>
      </c>
      <c r="BP68" s="80" t="str">
        <f>IF(OR($A68="",NOT(ISNUMBER($G68))),"",IF(AND($F68&lt;=BP$6,$G68&gt;=BP$5),IF(BP$5&gt;$N68,5,$K68)*10+IF(AND($F68&gt;=BP$5,$F68&lt;=BP$6),IF(AND($G68&gt;=BP$5,$G68&lt;=BP$6),5,IF($L68=1,2,1)),IF(AND($G68&gt;=BP$5,$G68&lt;=BP$6),IF($M68&gt;0,4,3),0)),IF(AND($D68&lt;=BP$6,$E68&gt;=BP$5),60,0)))</f>
        <v/>
      </c>
      <c r="BQ68" s="80" t="str">
        <f>IF(OR($A68="",NOT(ISNUMBER($G68))),"",IF(AND($F68&lt;=BQ$6,$G68&gt;=BQ$5),IF(BQ$5&gt;$N68,5,$K68)*10+IF(AND($F68&gt;=BQ$5,$F68&lt;=BQ$6),IF(AND($G68&gt;=BQ$5,$G68&lt;=BQ$6),5,IF($L68=1,2,1)),IF(AND($G68&gt;=BQ$5,$G68&lt;=BQ$6),IF($M68&gt;0,4,3),0)),IF(AND($D68&lt;=BQ$6,$E68&gt;=BQ$5),60,0)))</f>
        <v/>
      </c>
      <c r="BR68" s="80" t="str">
        <f>IF(OR($A68="",NOT(ISNUMBER($G68))),"",IF(AND($F68&lt;=BR$6,$G68&gt;=BR$5),IF(BR$5&gt;$N68,5,$K68)*10+IF(AND($F68&gt;=BR$5,$F68&lt;=BR$6),IF(AND($G68&gt;=BR$5,$G68&lt;=BR$6),5,IF($L68=1,2,1)),IF(AND($G68&gt;=BR$5,$G68&lt;=BR$6),IF($M68&gt;0,4,3),0)),IF(AND($D68&lt;=BR$6,$E68&gt;=BR$5),60,0)))</f>
        <v/>
      </c>
      <c r="BS68" s="80" t="str">
        <f>IF(OR($A68="",NOT(ISNUMBER($G68))),"",IF(AND($F68&lt;=BS$6,$G68&gt;=BS$5),IF(BS$5&gt;$N68,5,$K68)*10+IF(AND($F68&gt;=BS$5,$F68&lt;=BS$6),IF(AND($G68&gt;=BS$5,$G68&lt;=BS$6),5,IF($L68=1,2,1)),IF(AND($G68&gt;=BS$5,$G68&lt;=BS$6),IF($M68&gt;0,4,3),0)),IF(AND($D68&lt;=BS$6,$E68&gt;=BS$5),60,0)))</f>
        <v/>
      </c>
      <c r="BT68" s="80" t="str">
        <f>IF(OR($A68="",NOT(ISNUMBER($G68))),"",IF(AND($F68&lt;=BT$6,$G68&gt;=BT$5),IF(BT$5&gt;$N68,5,$K68)*10+IF(AND($F68&gt;=BT$5,$F68&lt;=BT$6),IF(AND($G68&gt;=BT$5,$G68&lt;=BT$6),5,IF($L68=1,2,1)),IF(AND($G68&gt;=BT$5,$G68&lt;=BT$6),IF($M68&gt;0,4,3),0)),IF(AND($D68&lt;=BT$6,$E68&gt;=BT$5),60,0)))</f>
        <v/>
      </c>
      <c r="BU68" s="80" t="str">
        <f>IF(OR($A68="",NOT(ISNUMBER($G68))),"",IF(AND($F68&lt;=BU$6,$G68&gt;=BU$5),IF(BU$5&gt;$N68,5,$K68)*10+IF(AND($F68&gt;=BU$5,$F68&lt;=BU$6),IF(AND($G68&gt;=BU$5,$G68&lt;=BU$6),5,IF($L68=1,2,1)),IF(AND($G68&gt;=BU$5,$G68&lt;=BU$6),IF($M68&gt;0,4,3),0)),IF(AND($D68&lt;=BU$6,$E68&gt;=BU$5),60,0)))</f>
        <v/>
      </c>
      <c r="BV68" s="80" t="str">
        <f>IF(OR($A68="",NOT(ISNUMBER($G68))),"",IF(AND($F68&lt;=BV$6,$G68&gt;=BV$5),IF(BV$5&gt;$N68,5,$K68)*10+IF(AND($F68&gt;=BV$5,$F68&lt;=BV$6),IF(AND($G68&gt;=BV$5,$G68&lt;=BV$6),5,IF($L68=1,2,1)),IF(AND($G68&gt;=BV$5,$G68&lt;=BV$6),IF($M68&gt;0,4,3),0)),IF(AND($D68&lt;=BV$6,$E68&gt;=BV$5),60,0)))</f>
        <v/>
      </c>
      <c r="BW68" s="80" t="str">
        <f>IF(OR($A68="",NOT(ISNUMBER($G68))),"",IF(AND($F68&lt;=BW$6,$G68&gt;=BW$5),IF(BW$5&gt;$N68,5,$K68)*10+IF(AND($F68&gt;=BW$5,$F68&lt;=BW$6),IF(AND($G68&gt;=BW$5,$G68&lt;=BW$6),5,IF($L68=1,2,1)),IF(AND($G68&gt;=BW$5,$G68&lt;=BW$6),IF($M68&gt;0,4,3),0)),IF(AND($D68&lt;=BW$6,$E68&gt;=BW$5),60,0)))</f>
        <v/>
      </c>
      <c r="BX68" s="80" t="str">
        <f>IF(OR($A68="",NOT(ISNUMBER($G68))),"",IF(AND($F68&lt;=BX$6,$G68&gt;=BX$5),IF(BX$5&gt;$N68,5,$K68)*10+IF(AND($F68&gt;=BX$5,$F68&lt;=BX$6),IF(AND($G68&gt;=BX$5,$G68&lt;=BX$6),5,IF($L68=1,2,1)),IF(AND($G68&gt;=BX$5,$G68&lt;=BX$6),IF($M68&gt;0,4,3),0)),IF(AND($D68&lt;=BX$6,$E68&gt;=BX$5),60,0)))</f>
        <v/>
      </c>
      <c r="BY68" s="80" t="str">
        <f>IF(OR($A68="",NOT(ISNUMBER($G68))),"",IF(AND($F68&lt;=BY$6,$G68&gt;=BY$5),IF(BY$5&gt;$N68,5,$K68)*10+IF(AND($F68&gt;=BY$5,$F68&lt;=BY$6),IF(AND($G68&gt;=BY$5,$G68&lt;=BY$6),5,IF($L68=1,2,1)),IF(AND($G68&gt;=BY$5,$G68&lt;=BY$6),IF($M68&gt;0,4,3),0)),IF(AND($D68&lt;=BY$6,$E68&gt;=BY$5),60,0)))</f>
        <v/>
      </c>
      <c r="BZ68" s="80" t="str">
        <f>IF(OR($A68="",NOT(ISNUMBER($G68))),"",IF(AND($F68&lt;=BZ$6,$G68&gt;=BZ$5),IF(BZ$5&gt;$N68,5,$K68)*10+IF(AND($F68&gt;=BZ$5,$F68&lt;=BZ$6),IF(AND($G68&gt;=BZ$5,$G68&lt;=BZ$6),5,IF($L68=1,2,1)),IF(AND($G68&gt;=BZ$5,$G68&lt;=BZ$6),IF($M68&gt;0,4,3),0)),IF(AND($D68&lt;=BZ$6,$E68&gt;=BZ$5),60,0)))</f>
        <v/>
      </c>
      <c r="CA68" s="80" t="str">
        <f>IF(OR($A68="",NOT(ISNUMBER($G68))),"",IF(AND($F68&lt;=CA$6,$G68&gt;=CA$5),IF(CA$5&gt;$N68,5,$K68)*10+IF(AND($F68&gt;=CA$5,$F68&lt;=CA$6),IF(AND($G68&gt;=CA$5,$G68&lt;=CA$6),5,IF($L68=1,2,1)),IF(AND($G68&gt;=CA$5,$G68&lt;=CA$6),IF($M68&gt;0,4,3),0)),IF(AND($D68&lt;=CA$6,$E68&gt;=CA$5),60,0)))</f>
        <v/>
      </c>
      <c r="CB68" s="80" t="str">
        <f>IF(OR($A68="",NOT(ISNUMBER($G68))),"",IF(AND($F68&lt;=CB$6,$G68&gt;=CB$5),IF(CB$5&gt;$N68,5,$K68)*10+IF(AND($F68&gt;=CB$5,$F68&lt;=CB$6),IF(AND($G68&gt;=CB$5,$G68&lt;=CB$6),5,IF($L68=1,2,1)),IF(AND($G68&gt;=CB$5,$G68&lt;=CB$6),IF($M68&gt;0,4,3),0)),IF(AND($D68&lt;=CB$6,$E68&gt;=CB$5),60,0)))</f>
        <v/>
      </c>
      <c r="CC68" s="80" t="str">
        <f>IF(OR($A68="",NOT(ISNUMBER($G68))),"",IF(AND($F68&lt;=CC$6,$G68&gt;=CC$5),IF(CC$5&gt;$N68,5,$K68)*10+IF(AND($F68&gt;=CC$5,$F68&lt;=CC$6),IF(AND($G68&gt;=CC$5,$G68&lt;=CC$6),5,IF($L68=1,2,1)),IF(AND($G68&gt;=CC$5,$G68&lt;=CC$6),IF($M68&gt;0,4,3),0)),IF(AND($D68&lt;=CC$6,$E68&gt;=CC$5),60,0)))</f>
        <v/>
      </c>
      <c r="CD68" s="80" t="str">
        <f>IF(OR($A68="",NOT(ISNUMBER($G68))),"",IF(AND($F68&lt;=CD$6,$G68&gt;=CD$5),IF(CD$5&gt;$N68,5,$K68)*10+IF(AND($F68&gt;=CD$5,$F68&lt;=CD$6),IF(AND($G68&gt;=CD$5,$G68&lt;=CD$6),5,IF($L68=1,2,1)),IF(AND($G68&gt;=CD$5,$G68&lt;=CD$6),IF($M68&gt;0,4,3),0)),IF(AND($D68&lt;=CD$6,$E68&gt;=CD$5),60,0)))</f>
        <v/>
      </c>
      <c r="CE68" s="80" t="str">
        <f>IF(OR($A68="",NOT(ISNUMBER($G68))),"",IF(AND($F68&lt;=CE$6,$G68&gt;=CE$5),IF(CE$5&gt;$N68,5,$K68)*10+IF(AND($F68&gt;=CE$5,$F68&lt;=CE$6),IF(AND($G68&gt;=CE$5,$G68&lt;=CE$6),5,IF($L68=1,2,1)),IF(AND($G68&gt;=CE$5,$G68&lt;=CE$6),IF($M68&gt;0,4,3),0)),IF(AND($D68&lt;=CE$6,$E68&gt;=CE$5),60,0)))</f>
        <v/>
      </c>
      <c r="CF68" s="80" t="str">
        <f>IF(OR($A68="",NOT(ISNUMBER($G68))),"",IF(AND($F68&lt;=CF$6,$G68&gt;=CF$5),IF(CF$5&gt;$N68,5,$K68)*10+IF(AND($F68&gt;=CF$5,$F68&lt;=CF$6),IF(AND($G68&gt;=CF$5,$G68&lt;=CF$6),5,IF($L68=1,2,1)),IF(AND($G68&gt;=CF$5,$G68&lt;=CF$6),IF($M68&gt;0,4,3),0)),IF(AND($D68&lt;=CF$6,$E68&gt;=CF$5),60,0)))</f>
        <v/>
      </c>
      <c r="CG68" s="80" t="str">
        <f>IF(OR($A68="",NOT(ISNUMBER($G68))),"",IF(AND($F68&lt;=CG$6,$G68&gt;=CG$5),IF(CG$5&gt;$N68,5,$K68)*10+IF(AND($F68&gt;=CG$5,$F68&lt;=CG$6),IF(AND($G68&gt;=CG$5,$G68&lt;=CG$6),5,IF($L68=1,2,1)),IF(AND($G68&gt;=CG$5,$G68&lt;=CG$6),IF($M68&gt;0,4,3),0)),IF(AND($D68&lt;=CG$6,$E68&gt;=CG$5),60,0)))</f>
        <v/>
      </c>
      <c r="CH68" s="80" t="str">
        <f>IF(OR($A68="",NOT(ISNUMBER($G68))),"",IF(AND($F68&lt;=CH$6,$G68&gt;=CH$5),IF(CH$5&gt;$N68,5,$K68)*10+IF(AND($F68&gt;=CH$5,$F68&lt;=CH$6),IF(AND($G68&gt;=CH$5,$G68&lt;=CH$6),5,IF($L68=1,2,1)),IF(AND($G68&gt;=CH$5,$G68&lt;=CH$6),IF($M68&gt;0,4,3),0)),IF(AND($D68&lt;=CH$6,$E68&gt;=CH$5),60,0)))</f>
        <v/>
      </c>
      <c r="CI68" s="80" t="str">
        <f>IF(OR($A68="",NOT(ISNUMBER($G68))),"",IF(AND($F68&lt;=CI$6,$G68&gt;=CI$5),IF(CI$5&gt;$N68,5,$K68)*10+IF(AND($F68&gt;=CI$5,$F68&lt;=CI$6),IF(AND($G68&gt;=CI$5,$G68&lt;=CI$6),5,IF($L68=1,2,1)),IF(AND($G68&gt;=CI$5,$G68&lt;=CI$6),IF($M68&gt;0,4,3),0)),IF(AND($D68&lt;=CI$6,$E68&gt;=CI$5),60,0)))</f>
        <v/>
      </c>
      <c r="CJ68" s="80" t="str">
        <f>IF(OR($A68="",NOT(ISNUMBER($G68))),"",IF(AND($F68&lt;=CJ$6,$G68&gt;=CJ$5),IF(CJ$5&gt;$N68,5,$K68)*10+IF(AND($F68&gt;=CJ$5,$F68&lt;=CJ$6),IF(AND($G68&gt;=CJ$5,$G68&lt;=CJ$6),5,IF($L68=1,2,1)),IF(AND($G68&gt;=CJ$5,$G68&lt;=CJ$6),IF($M68&gt;0,4,3),0)),IF(AND($D68&lt;=CJ$6,$E68&gt;=CJ$5),60,0)))</f>
        <v/>
      </c>
      <c r="CK68" s="80" t="str">
        <f>IF(OR($A68="",NOT(ISNUMBER($G68))),"",IF(AND($F68&lt;=CK$6,$G68&gt;=CK$5),IF(CK$5&gt;$N68,5,$K68)*10+IF(AND($F68&gt;=CK$5,$F68&lt;=CK$6),IF(AND($G68&gt;=CK$5,$G68&lt;=CK$6),5,IF($L68=1,2,1)),IF(AND($G68&gt;=CK$5,$G68&lt;=CK$6),IF($M68&gt;0,4,3),0)),IF(AND($D68&lt;=CK$6,$E68&gt;=CK$5),60,0)))</f>
        <v/>
      </c>
      <c r="CL68" s="80" t="str">
        <f>IF(OR($A68="",NOT(ISNUMBER($G68))),"",IF(AND($F68&lt;=CL$6,$G68&gt;=CL$5),IF(CL$5&gt;$N68,5,$K68)*10+IF(AND($F68&gt;=CL$5,$F68&lt;=CL$6),IF(AND($G68&gt;=CL$5,$G68&lt;=CL$6),5,IF($L68=1,2,1)),IF(AND($G68&gt;=CL$5,$G68&lt;=CL$6),IF($M68&gt;0,4,3),0)),IF(AND($D68&lt;=CL$6,$E68&gt;=CL$5),60,0)))</f>
        <v/>
      </c>
      <c r="CM68" s="80" t="str">
        <f>IF(OR($A68="",NOT(ISNUMBER($G68))),"",IF(AND($F68&lt;=CM$6,$G68&gt;=CM$5),IF(CM$5&gt;$N68,5,$K68)*10+IF(AND($F68&gt;=CM$5,$F68&lt;=CM$6),IF(AND($G68&gt;=CM$5,$G68&lt;=CM$6),5,IF($L68=1,2,1)),IF(AND($G68&gt;=CM$5,$G68&lt;=CM$6),IF($M68&gt;0,4,3),0)),IF(AND($D68&lt;=CM$6,$E68&gt;=CM$5),60,0)))</f>
        <v/>
      </c>
      <c r="CN68" s="80" t="str">
        <f>IF(OR($A68="",NOT(ISNUMBER($G68))),"",IF(AND($F68&lt;=CN$6,$G68&gt;=CN$5),IF(CN$5&gt;$N68,5,$K68)*10+IF(AND($F68&gt;=CN$5,$F68&lt;=CN$6),IF(AND($G68&gt;=CN$5,$G68&lt;=CN$6),5,IF($L68=1,2,1)),IF(AND($G68&gt;=CN$5,$G68&lt;=CN$6),IF($M68&gt;0,4,3),0)),IF(AND($D68&lt;=CN$6,$E68&gt;=CN$5),60,0)))</f>
        <v/>
      </c>
      <c r="CO68" s="80" t="str">
        <f>IF(OR($A68="",NOT(ISNUMBER($G68))),"",IF(AND($F68&lt;=CO$6,$G68&gt;=CO$5),IF(CO$5&gt;$N68,5,$K68)*10+IF(AND($F68&gt;=CO$5,$F68&lt;=CO$6),IF(AND($G68&gt;=CO$5,$G68&lt;=CO$6),5,IF($L68=1,2,1)),IF(AND($G68&gt;=CO$5,$G68&lt;=CO$6),IF($M68&gt;0,4,3),0)),IF(AND($D68&lt;=CO$6,$E68&gt;=CO$5),60,0)))</f>
        <v/>
      </c>
      <c r="CP68" s="80" t="str">
        <f>IF(OR($A68="",NOT(ISNUMBER($G68))),"",IF(AND($F68&lt;=CP$6,$G68&gt;=CP$5),IF(CP$5&gt;$N68,5,$K68)*10+IF(AND($F68&gt;=CP$5,$F68&lt;=CP$6),IF(AND($G68&gt;=CP$5,$G68&lt;=CP$6),5,IF($L68=1,2,1)),IF(AND($G68&gt;=CP$5,$G68&lt;=CP$6),IF($M68&gt;0,4,3),0)),IF(AND($D68&lt;=CP$6,$E68&gt;=CP$5),60,0)))</f>
        <v/>
      </c>
      <c r="CQ68" s="80" t="str">
        <f>IF(OR($A68="",NOT(ISNUMBER($G68))),"",IF(AND($F68&lt;=CQ$6,$G68&gt;=CQ$5),IF(CQ$5&gt;$N68,5,$K68)*10+IF(AND($F68&gt;=CQ$5,$F68&lt;=CQ$6),IF(AND($G68&gt;=CQ$5,$G68&lt;=CQ$6),5,IF($L68=1,2,1)),IF(AND($G68&gt;=CQ$5,$G68&lt;=CQ$6),IF($M68&gt;0,4,3),0)),IF(AND($D68&lt;=CQ$6,$E68&gt;=CQ$5),60,0)))</f>
        <v/>
      </c>
      <c r="CR68" s="80" t="str">
        <f>IF(OR($A68="",NOT(ISNUMBER($G68))),"",IF(AND($F68&lt;=CR$6,$G68&gt;=CR$5),IF(CR$5&gt;$N68,5,$K68)*10+IF(AND($F68&gt;=CR$5,$F68&lt;=CR$6),IF(AND($G68&gt;=CR$5,$G68&lt;=CR$6),5,IF($L68=1,2,1)),IF(AND($G68&gt;=CR$5,$G68&lt;=CR$6),IF($M68&gt;0,4,3),0)),IF(AND($D68&lt;=CR$6,$E68&gt;=CR$5),60,0)))</f>
        <v/>
      </c>
      <c r="CS68" s="80" t="str">
        <f>IF(OR($A68="",NOT(ISNUMBER($G68))),"",IF(AND($F68&lt;=CS$6,$G68&gt;=CS$5),IF(CS$5&gt;$N68,5,$K68)*10+IF(AND($F68&gt;=CS$5,$F68&lt;=CS$6),IF(AND($G68&gt;=CS$5,$G68&lt;=CS$6),5,IF($L68=1,2,1)),IF(AND($G68&gt;=CS$5,$G68&lt;=CS$6),IF($M68&gt;0,4,3),0)),IF(AND($D68&lt;=CS$6,$E68&gt;=CS$5),60,0)))</f>
        <v/>
      </c>
      <c r="CT68" s="80" t="str">
        <f>IF(OR($A68="",NOT(ISNUMBER($G68))),"",IF(AND($F68&lt;=CT$6,$G68&gt;=CT$5),IF(CT$5&gt;$N68,5,$K68)*10+IF(AND($F68&gt;=CT$5,$F68&lt;=CT$6),IF(AND($G68&gt;=CT$5,$G68&lt;=CT$6),5,IF($L68=1,2,1)),IF(AND($G68&gt;=CT$5,$G68&lt;=CT$6),IF($M68&gt;0,4,3),0)),IF(AND($D68&lt;=CT$6,$E68&gt;=CT$5),60,0)))</f>
        <v/>
      </c>
      <c r="CU68" s="80" t="str">
        <f>IF(OR($A68="",NOT(ISNUMBER($G68))),"",IF(AND($F68&lt;=CU$6,$G68&gt;=CU$5),IF(CU$5&gt;$N68,5,$K68)*10+IF(AND($F68&gt;=CU$5,$F68&lt;=CU$6),IF(AND($G68&gt;=CU$5,$G68&lt;=CU$6),5,IF($L68=1,2,1)),IF(AND($G68&gt;=CU$5,$G68&lt;=CU$6),IF($M68&gt;0,4,3),0)),IF(AND($D68&lt;=CU$6,$E68&gt;=CU$5),60,0)))</f>
        <v/>
      </c>
      <c r="CV68" s="80" t="str">
        <f>IF(OR($A68="",NOT(ISNUMBER($G68))),"",IF(AND($F68&lt;=CV$6,$G68&gt;=CV$5),IF(CV$5&gt;$N68,5,$K68)*10+IF(AND($F68&gt;=CV$5,$F68&lt;=CV$6),IF(AND($G68&gt;=CV$5,$G68&lt;=CV$6),5,IF($L68=1,2,1)),IF(AND($G68&gt;=CV$5,$G68&lt;=CV$6),IF($M68&gt;0,4,3),0)),IF(AND($D68&lt;=CV$6,$E68&gt;=CV$5),60,0)))</f>
        <v/>
      </c>
      <c r="CW68" s="80" t="str">
        <f>IF(OR($A68="",NOT(ISNUMBER($G68))),"",IF(AND($F68&lt;=CW$6,$G68&gt;=CW$5),IF(CW$5&gt;$N68,5,$K68)*10+IF(AND($F68&gt;=CW$5,$F68&lt;=CW$6),IF(AND($G68&gt;=CW$5,$G68&lt;=CW$6),5,IF($L68=1,2,1)),IF(AND($G68&gt;=CW$5,$G68&lt;=CW$6),IF($M68&gt;0,4,3),0)),IF(AND($D68&lt;=CW$6,$E68&gt;=CW$5),60,0)))</f>
        <v/>
      </c>
      <c r="CX68" s="80" t="str">
        <f>IF(OR($A68="",NOT(ISNUMBER($G68))),"",IF(AND($F68&lt;=CX$6,$G68&gt;=CX$5),IF(CX$5&gt;$N68,5,$K68)*10+IF(AND($F68&gt;=CX$5,$F68&lt;=CX$6),IF(AND($G68&gt;=CX$5,$G68&lt;=CX$6),5,IF($L68=1,2,1)),IF(AND($G68&gt;=CX$5,$G68&lt;=CX$6),IF($M68&gt;0,4,3),0)),IF(AND($D68&lt;=CX$6,$E68&gt;=CX$5),60,0)))</f>
        <v/>
      </c>
      <c r="CY68" s="80" t="str">
        <f>IF(OR($A68="",NOT(ISNUMBER($G68))),"",IF(AND($F68&lt;=CY$6,$G68&gt;=CY$5),IF(CY$5&gt;$N68,5,$K68)*10+IF(AND($F68&gt;=CY$5,$F68&lt;=CY$6),IF(AND($G68&gt;=CY$5,$G68&lt;=CY$6),5,IF($L68=1,2,1)),IF(AND($G68&gt;=CY$5,$G68&lt;=CY$6),IF($M68&gt;0,4,3),0)),IF(AND($D68&lt;=CY$6,$E68&gt;=CY$5),60,0)))</f>
        <v/>
      </c>
      <c r="CZ68" s="80" t="str">
        <f>IF(OR($A68="",NOT(ISNUMBER($G68))),"",IF(AND($F68&lt;=CZ$6,$G68&gt;=CZ$5),IF(CZ$5&gt;$N68,5,$K68)*10+IF(AND($F68&gt;=CZ$5,$F68&lt;=CZ$6),IF(AND($G68&gt;=CZ$5,$G68&lt;=CZ$6),5,IF($L68=1,2,1)),IF(AND($G68&gt;=CZ$5,$G68&lt;=CZ$6),IF($M68&gt;0,4,3),0)),IF(AND($D68&lt;=CZ$6,$E68&gt;=CZ$5),60,0)))</f>
        <v/>
      </c>
      <c r="DA68" s="80" t="str">
        <f>IF(OR($A68="",NOT(ISNUMBER($G68))),"",IF(AND($F68&lt;=DA$6,$G68&gt;=DA$5),IF(DA$5&gt;$N68,5,$K68)*10+IF(AND($F68&gt;=DA$5,$F68&lt;=DA$6),IF(AND($G68&gt;=DA$5,$G68&lt;=DA$6),5,IF($L68=1,2,1)),IF(AND($G68&gt;=DA$5,$G68&lt;=DA$6),IF($M68&gt;0,4,3),0)),IF(AND($D68&lt;=DA$6,$E68&gt;=DA$5),60,0)))</f>
        <v/>
      </c>
      <c r="DB68" s="80" t="str">
        <f>IF(OR($A68="",NOT(ISNUMBER($G68))),"",IF(AND($F68&lt;=DB$6,$G68&gt;=DB$5),IF(DB$5&gt;$N68,5,$K68)*10+IF(AND($F68&gt;=DB$5,$F68&lt;=DB$6),IF(AND($G68&gt;=DB$5,$G68&lt;=DB$6),5,IF($L68=1,2,1)),IF(AND($G68&gt;=DB$5,$G68&lt;=DB$6),IF($M68&gt;0,4,3),0)),IF(AND($D68&lt;=DB$6,$E68&gt;=DB$5),60,0)))</f>
        <v/>
      </c>
      <c r="DC68" s="80" t="str">
        <f>IF(OR($A68="",NOT(ISNUMBER($G68))),"",IF(AND($F68&lt;=DC$6,$G68&gt;=DC$5),IF(DC$5&gt;$N68,5,$K68)*10+IF(AND($F68&gt;=DC$5,$F68&lt;=DC$6),IF(AND($G68&gt;=DC$5,$G68&lt;=DC$6),5,IF($L68=1,2,1)),IF(AND($G68&gt;=DC$5,$G68&lt;=DC$6),IF($M68&gt;0,4,3),0)),IF(AND($D68&lt;=DC$6,$E68&gt;=DC$5),60,0)))</f>
        <v/>
      </c>
      <c r="DD68" s="80" t="str">
        <f>IF(OR($A68="",NOT(ISNUMBER($G68))),"",IF(AND($F68&lt;=DD$6,$G68&gt;=DD$5),IF(DD$5&gt;$N68,5,$K68)*10+IF(AND($F68&gt;=DD$5,$F68&lt;=DD$6),IF(AND($G68&gt;=DD$5,$G68&lt;=DD$6),5,IF($L68=1,2,1)),IF(AND($G68&gt;=DD$5,$G68&lt;=DD$6),IF($M68&gt;0,4,3),0)),IF(AND($D68&lt;=DD$6,$E68&gt;=DD$5),60,0)))</f>
        <v/>
      </c>
      <c r="DE68" s="80" t="str">
        <f>IF(OR($A68="",NOT(ISNUMBER($G68))),"",IF(AND($F68&lt;=DE$6,$G68&gt;=DE$5),IF(DE$5&gt;$N68,5,$K68)*10+IF(AND($F68&gt;=DE$5,$F68&lt;=DE$6),IF(AND($G68&gt;=DE$5,$G68&lt;=DE$6),5,IF($L68=1,2,1)),IF(AND($G68&gt;=DE$5,$G68&lt;=DE$6),IF($M68&gt;0,4,3),0)),IF(AND($D68&lt;=DE$6,$E68&gt;=DE$5),60,0)))</f>
        <v/>
      </c>
      <c r="DF68" s="80" t="str">
        <f>IF(OR($A68="",NOT(ISNUMBER($G68))),"",IF(AND($F68&lt;=DF$6,$G68&gt;=DF$5),IF(DF$5&gt;$N68,5,$K68)*10+IF(AND($F68&gt;=DF$5,$F68&lt;=DF$6),IF(AND($G68&gt;=DF$5,$G68&lt;=DF$6),5,IF($L68=1,2,1)),IF(AND($G68&gt;=DF$5,$G68&lt;=DF$6),IF($M68&gt;0,4,3),0)),IF(AND($D68&lt;=DF$6,$E68&gt;=DF$5),60,0)))</f>
        <v/>
      </c>
      <c r="DG68" s="80" t="str">
        <f>IF(OR($A68="",NOT(ISNUMBER($G68))),"",IF(AND($F68&lt;=DG$6,$G68&gt;=DG$5),IF(DG$5&gt;$N68,5,$K68)*10+IF(AND($F68&gt;=DG$5,$F68&lt;=DG$6),IF(AND($G68&gt;=DG$5,$G68&lt;=DG$6),5,IF($L68=1,2,1)),IF(AND($G68&gt;=DG$5,$G68&lt;=DG$6),IF($M68&gt;0,4,3),0)),IF(AND($D68&lt;=DG$6,$E68&gt;=DG$5),60,0)))</f>
        <v/>
      </c>
      <c r="DH68" s="80" t="str">
        <f>IF(OR($A68="",NOT(ISNUMBER($G68))),"",IF(AND($F68&lt;=DH$6,$G68&gt;=DH$5),IF(DH$5&gt;$N68,5,$K68)*10+IF(AND($F68&gt;=DH$5,$F68&lt;=DH$6),IF(AND($G68&gt;=DH$5,$G68&lt;=DH$6),5,IF($L68=1,2,1)),IF(AND($G68&gt;=DH$5,$G68&lt;=DH$6),IF($M68&gt;0,4,3),0)),IF(AND($D68&lt;=DH$6,$E68&gt;=DH$5),60,0)))</f>
        <v/>
      </c>
      <c r="DI68" s="80" t="str">
        <f>IF(OR($A68="",NOT(ISNUMBER($G68))),"",IF(AND($F68&lt;=DI$6,$G68&gt;=DI$5),IF(DI$5&gt;$N68,5,$K68)*10+IF(AND($F68&gt;=DI$5,$F68&lt;=DI$6),IF(AND($G68&gt;=DI$5,$G68&lt;=DI$6),5,IF($L68=1,2,1)),IF(AND($G68&gt;=DI$5,$G68&lt;=DI$6),IF($M68&gt;0,4,3),0)),IF(AND($D68&lt;=DI$6,$E68&gt;=DI$5),60,0)))</f>
        <v/>
      </c>
      <c r="DJ68" s="80" t="str">
        <f>IF(OR($A68="",NOT(ISNUMBER($G68))),"",IF(AND($F68&lt;=DJ$6,$G68&gt;=DJ$5),IF(DJ$5&gt;$N68,5,$K68)*10+IF(AND($F68&gt;=DJ$5,$F68&lt;=DJ$6),IF(AND($G68&gt;=DJ$5,$G68&lt;=DJ$6),5,IF($L68=1,2,1)),IF(AND($G68&gt;=DJ$5,$G68&lt;=DJ$6),IF($M68&gt;0,4,3),0)),IF(AND($D68&lt;=DJ$6,$E68&gt;=DJ$5),60,0)))</f>
        <v/>
      </c>
      <c r="DK68" s="80" t="str">
        <f>IF(OR($A68="",NOT(ISNUMBER($G68))),"",IF(AND($F68&lt;=DK$6,$G68&gt;=DK$5),IF(DK$5&gt;$N68,5,$K68)*10+IF(AND($F68&gt;=DK$5,$F68&lt;=DK$6),IF(AND($G68&gt;=DK$5,$G68&lt;=DK$6),5,IF($L68=1,2,1)),IF(AND($G68&gt;=DK$5,$G68&lt;=DK$6),IF($M68&gt;0,4,3),0)),IF(AND($D68&lt;=DK$6,$E68&gt;=DK$5),60,0)))</f>
        <v/>
      </c>
      <c r="DL68" s="80" t="str">
        <f>IF(OR($A68="",NOT(ISNUMBER($G68))),"",IF(AND($F68&lt;=DL$6,$G68&gt;=DL$5),IF(DL$5&gt;$N68,5,$K68)*10+IF(AND($F68&gt;=DL$5,$F68&lt;=DL$6),IF(AND($G68&gt;=DL$5,$G68&lt;=DL$6),5,IF($L68=1,2,1)),IF(AND($G68&gt;=DL$5,$G68&lt;=DL$6),IF($M68&gt;0,4,3),0)),IF(AND($D68&lt;=DL$6,$E68&gt;=DL$5),60,0)))</f>
        <v/>
      </c>
      <c r="DM68" s="80" t="str">
        <f>IF(OR($A68="",NOT(ISNUMBER($G68))),"",IF(AND($F68&lt;=DM$6,$G68&gt;=DM$5),IF(DM$5&gt;$N68,5,$K68)*10+IF(AND($F68&gt;=DM$5,$F68&lt;=DM$6),IF(AND($G68&gt;=DM$5,$G68&lt;=DM$6),5,IF($L68=1,2,1)),IF(AND($G68&gt;=DM$5,$G68&lt;=DM$6),IF($M68&gt;0,4,3),0)),IF(AND($D68&lt;=DM$6,$E68&gt;=DM$5),60,0)))</f>
        <v/>
      </c>
      <c r="DN68" s="80" t="str">
        <f>IF(OR($A68="",NOT(ISNUMBER($G68))),"",IF(AND($F68&lt;=DN$6,$G68&gt;=DN$5),IF(DN$5&gt;$N68,5,$K68)*10+IF(AND($F68&gt;=DN$5,$F68&lt;=DN$6),IF(AND($G68&gt;=DN$5,$G68&lt;=DN$6),5,IF($L68=1,2,1)),IF(AND($G68&gt;=DN$5,$G68&lt;=DN$6),IF($M68&gt;0,4,3),0)),IF(AND($D68&lt;=DN$6,$E68&gt;=DN$5),60,0)))</f>
        <v/>
      </c>
      <c r="DO68" s="80" t="str">
        <f>IF(OR($A68="",NOT(ISNUMBER($G68))),"",IF(AND($F68&lt;=DO$6,$G68&gt;=DO$5),IF(DO$5&gt;$N68,5,$K68)*10+IF(AND($F68&gt;=DO$5,$F68&lt;=DO$6),IF(AND($G68&gt;=DO$5,$G68&lt;=DO$6),5,IF($L68=1,2,1)),IF(AND($G68&gt;=DO$5,$G68&lt;=DO$6),IF($M68&gt;0,4,3),0)),IF(AND($D68&lt;=DO$6,$E68&gt;=DO$5),60,0)))</f>
        <v/>
      </c>
      <c r="DP68" s="80" t="str">
        <f>IF(OR($A68="",NOT(ISNUMBER($G68))),"",IF(AND($F68&lt;=DP$6,$G68&gt;=DP$5),IF(DP$5&gt;$N68,5,$K68)*10+IF(AND($F68&gt;=DP$5,$F68&lt;=DP$6),IF(AND($G68&gt;=DP$5,$G68&lt;=DP$6),5,IF($L68=1,2,1)),IF(AND($G68&gt;=DP$5,$G68&lt;=DP$6),IF($M68&gt;0,4,3),0)),IF(AND($D68&lt;=DP$6,$E68&gt;=DP$5),60,0)))</f>
        <v/>
      </c>
      <c r="DQ68" s="80" t="str">
        <f>IF(OR($A68="",NOT(ISNUMBER($G68))),"",IF(AND($F68&lt;=DQ$6,$G68&gt;=DQ$5),IF(DQ$5&gt;$N68,5,$K68)*10+IF(AND($F68&gt;=DQ$5,$F68&lt;=DQ$6),IF(AND($G68&gt;=DQ$5,$G68&lt;=DQ$6),5,IF($L68=1,2,1)),IF(AND($G68&gt;=DQ$5,$G68&lt;=DQ$6),IF($M68&gt;0,4,3),0)),IF(AND($D68&lt;=DQ$6,$E68&gt;=DQ$5),60,0)))</f>
        <v/>
      </c>
      <c r="DR68" s="80" t="str">
        <f>IF(OR($A68="",NOT(ISNUMBER($G68))),"",IF(AND($F68&lt;=DR$6,$G68&gt;=DR$5),IF(DR$5&gt;$N68,5,$K68)*10+IF(AND($F68&gt;=DR$5,$F68&lt;=DR$6),IF(AND($G68&gt;=DR$5,$G68&lt;=DR$6),5,IF($L68=1,2,1)),IF(AND($G68&gt;=DR$5,$G68&lt;=DR$6),IF($M68&gt;0,4,3),0)),IF(AND($D68&lt;=DR$6,$E68&gt;=DR$5),60,0)))</f>
        <v/>
      </c>
      <c r="DS68" s="80" t="str">
        <f>IF(OR($A68="",NOT(ISNUMBER($G68))),"",IF(AND($F68&lt;=DS$6,$G68&gt;=DS$5),IF(DS$5&gt;$N68,5,$K68)*10+IF(AND($F68&gt;=DS$5,$F68&lt;=DS$6),IF(AND($G68&gt;=DS$5,$G68&lt;=DS$6),5,IF($L68=1,2,1)),IF(AND($G68&gt;=DS$5,$G68&lt;=DS$6),IF($M68&gt;0,4,3),0)),IF(AND($D68&lt;=DS$6,$E68&gt;=DS$5),60,0)))</f>
        <v/>
      </c>
      <c r="DT68" s="80" t="str">
        <f>IF(OR($A68="",NOT(ISNUMBER($G68))),"",IF(AND($F68&lt;=DT$6,$G68&gt;=DT$5),IF(DT$5&gt;$N68,5,$K68)*10+IF(AND($F68&gt;=DT$5,$F68&lt;=DT$6),IF(AND($G68&gt;=DT$5,$G68&lt;=DT$6),5,IF($L68=1,2,1)),IF(AND($G68&gt;=DT$5,$G68&lt;=DT$6),IF($M68&gt;0,4,3),0)),IF(AND($D68&lt;=DT$6,$E68&gt;=DT$5),60,0)))</f>
        <v/>
      </c>
      <c r="DU68" s="80" t="str">
        <f>IF(OR($A68="",NOT(ISNUMBER($G68))),"",IF(AND($F68&lt;=DU$6,$G68&gt;=DU$5),IF(DU$5&gt;$N68,5,$K68)*10+IF(AND($F68&gt;=DU$5,$F68&lt;=DU$6),IF(AND($G68&gt;=DU$5,$G68&lt;=DU$6),5,IF($L68=1,2,1)),IF(AND($G68&gt;=DU$5,$G68&lt;=DU$6),IF($M68&gt;0,4,3),0)),IF(AND($D68&lt;=DU$6,$E68&gt;=DU$5),60,0)))</f>
        <v/>
      </c>
      <c r="DV68" s="80" t="str">
        <f>IF(OR($A68="",NOT(ISNUMBER($G68))),"",IF(AND($F68&lt;=DV$6,$G68&gt;=DV$5),IF(DV$5&gt;$N68,5,$K68)*10+IF(AND($F68&gt;=DV$5,$F68&lt;=DV$6),IF(AND($G68&gt;=DV$5,$G68&lt;=DV$6),5,IF($L68=1,2,1)),IF(AND($G68&gt;=DV$5,$G68&lt;=DV$6),IF($M68&gt;0,4,3),0)),IF(AND($D68&lt;=DV$6,$E68&gt;=DV$5),60,0)))</f>
        <v/>
      </c>
      <c r="DW68" s="80" t="str">
        <f>IF(OR($A68="",NOT(ISNUMBER($G68))),"",IF(AND($F68&lt;=DW$6,$G68&gt;=DW$5),IF(DW$5&gt;$N68,5,$K68)*10+IF(AND($F68&gt;=DW$5,$F68&lt;=DW$6),IF(AND($G68&gt;=DW$5,$G68&lt;=DW$6),5,IF($L68=1,2,1)),IF(AND($G68&gt;=DW$5,$G68&lt;=DW$6),IF($M68&gt;0,4,3),0)),IF(AND($D68&lt;=DW$6,$E68&gt;=DW$5),60,0)))</f>
        <v/>
      </c>
      <c r="DX68" s="80" t="str">
        <f>IF(OR($A68="",NOT(ISNUMBER($G68))),"",IF(AND($F68&lt;=DX$6,$G68&gt;=DX$5),IF(DX$5&gt;$N68,5,$K68)*10+IF(AND($F68&gt;=DX$5,$F68&lt;=DX$6),IF(AND($G68&gt;=DX$5,$G68&lt;=DX$6),5,IF($L68=1,2,1)),IF(AND($G68&gt;=DX$5,$G68&lt;=DX$6),IF($M68&gt;0,4,3),0)),IF(AND($D68&lt;=DX$6,$E68&gt;=DX$5),60,0)))</f>
        <v/>
      </c>
      <c r="DY68" s="80" t="str">
        <f>IF(OR($A68="",NOT(ISNUMBER($G68))),"",IF(AND($F68&lt;=DY$6,$G68&gt;=DY$5),IF(DY$5&gt;$N68,5,$K68)*10+IF(AND($F68&gt;=DY$5,$F68&lt;=DY$6),IF(AND($G68&gt;=DY$5,$G68&lt;=DY$6),5,IF($L68=1,2,1)),IF(AND($G68&gt;=DY$5,$G68&lt;=DY$6),IF($M68&gt;0,4,3),0)),IF(AND($D68&lt;=DY$6,$E68&gt;=DY$5),60,0)))</f>
        <v/>
      </c>
      <c r="DZ68" s="80" t="str">
        <f>IF(OR($A68="",NOT(ISNUMBER($G68))),"",IF(AND($F68&lt;=DZ$6,$G68&gt;=DZ$5),IF(DZ$5&gt;$N68,5,$K68)*10+IF(AND($F68&gt;=DZ$5,$F68&lt;=DZ$6),IF(AND($G68&gt;=DZ$5,$G68&lt;=DZ$6),5,IF($L68=1,2,1)),IF(AND($G68&gt;=DZ$5,$G68&lt;=DZ$6),IF($M68&gt;0,4,3),0)),IF(AND($D68&lt;=DZ$6,$E68&gt;=DZ$5),60,0)))</f>
        <v/>
      </c>
      <c r="EA68" s="80" t="str">
        <f>IF(OR($A68="",NOT(ISNUMBER($G68))),"",IF(AND($F68&lt;=EA$6,$G68&gt;=EA$5),IF(EA$5&gt;$N68,5,$K68)*10+IF(AND($F68&gt;=EA$5,$F68&lt;=EA$6),IF(AND($G68&gt;=EA$5,$G68&lt;=EA$6),5,IF($L68=1,2,1)),IF(AND($G68&gt;=EA$5,$G68&lt;=EA$6),IF($M68&gt;0,4,3),0)),IF(AND($D68&lt;=EA$6,$E68&gt;=EA$5),60,0)))</f>
        <v/>
      </c>
      <c r="EB68" s="80" t="str">
        <f>IF(OR($A68="",NOT(ISNUMBER($G68))),"",IF(AND($F68&lt;=EB$6,$G68&gt;=EB$5),IF(EB$5&gt;$N68,5,$K68)*10+IF(AND($F68&gt;=EB$5,$F68&lt;=EB$6),IF(AND($G68&gt;=EB$5,$G68&lt;=EB$6),5,IF($L68=1,2,1)),IF(AND($G68&gt;=EB$5,$G68&lt;=EB$6),IF($M68&gt;0,4,3),0)),IF(AND($D68&lt;=EB$6,$E68&gt;=EB$5),60,0)))</f>
        <v/>
      </c>
      <c r="EC68" s="80" t="str">
        <f>IF(OR($A68="",NOT(ISNUMBER($G68))),"",IF(AND($F68&lt;=EC$6,$G68&gt;=EC$5),IF(EC$5&gt;$N68,5,$K68)*10+IF(AND($F68&gt;=EC$5,$F68&lt;=EC$6),IF(AND($G68&gt;=EC$5,$G68&lt;=EC$6),5,IF($L68=1,2,1)),IF(AND($G68&gt;=EC$5,$G68&lt;=EC$6),IF($M68&gt;0,4,3),0)),IF(AND($D68&lt;=EC$6,$E68&gt;=EC$5),60,0)))</f>
        <v/>
      </c>
      <c r="ED68" s="80" t="str">
        <f>IF(OR($A68="",NOT(ISNUMBER($G68))),"",IF(AND($F68&lt;=ED$6,$G68&gt;=ED$5),IF(ED$5&gt;$N68,5,$K68)*10+IF(AND($F68&gt;=ED$5,$F68&lt;=ED$6),IF(AND($G68&gt;=ED$5,$G68&lt;=ED$6),5,IF($L68=1,2,1)),IF(AND($G68&gt;=ED$5,$G68&lt;=ED$6),IF($M68&gt;0,4,3),0)),IF(AND($D68&lt;=ED$6,$E68&gt;=ED$5),60,0)))</f>
        <v/>
      </c>
    </row>
    <row r="69" ht="18" customHeight="1">
      <c r="A69" s="52" t="str">
        <f>IF(Tasks!$B69="","",Tasks!$A69)</f>
        <v/>
      </c>
      <c r="B69" s="78" t="str">
        <f>IF(Tasks!$B69="","",Tasks!$B69)</f>
        <v/>
      </c>
      <c r="C69" s="25" t="str">
        <f>IF($B69="","",IF(AND(Tasks!$D69="",Tasks!$G69=""),"-",IF(Tasks!$D69="","",Tasks!$D69&amp;IF(OR(Tasks!$E69="",Tasks!$E69="FS"),IF(N(Tasks!$F69)=0,"","FS"),Tasks!$E69)&amp;IF(N(Tasks!$F69)=0,"",IF(Tasks!$F69&gt;0,"+","")&amp;Tasks!$F69))&amp;IF(AND(Tasks!$D69&lt;&gt;"",Tasks!$G69&lt;&gt;""),", ","")&amp;IF(Tasks!$G69="","",Tasks!$G69&amp;IF(OR(Tasks!$H69="",Tasks!$H69="FS"),IF(N(Tasks!$I69)=0,"","FS"),Tasks!$H69)&amp;IF(N(Tasks!$I69)=0,"",IF(Tasks!$I69&gt;0,"+","")&amp;Tasks!$I69))))</f>
        <v/>
      </c>
      <c r="D69" s="51" t="str">
        <f>IF(OR($B69="",Tasks!$Q69=""),"",Tasks!$Q69)</f>
        <v/>
      </c>
      <c r="E69" s="51" t="str">
        <f>IF(OR($B69="",Tasks!$R69=""),"",Tasks!$R69)</f>
        <v/>
      </c>
      <c r="F69" s="51" t="str">
        <f>IF(OR($B69="",Tasks!$S69=""),"",Tasks!$S69)</f>
        <v/>
      </c>
      <c r="G69" s="51" t="str">
        <f>IF(OR($B69="",Tasks!$T69=""),"",Tasks!$T69)</f>
        <v/>
      </c>
      <c r="H69" s="52" t="str">
        <f>IF($B69="","",Tasks!$AE69)</f>
        <v/>
      </c>
      <c r="I69" s="79" t="str">
        <f>IF($B69="","",Tasks!$AF69)</f>
        <v/>
      </c>
      <c r="J69" s="53" t="str">
        <f>IF(OR($B69="",Tasks!$V69=""),"",Tasks!$V69)</f>
        <v/>
      </c>
      <c r="K69" s="52" t="str">
        <f>IF($B69="","",Tasks!$AA69)</f>
        <v/>
      </c>
      <c r="L69" s="52" t="str">
        <f>IF($B69="","",Tasks!$AB69)</f>
        <v/>
      </c>
      <c r="M69" s="52" t="str">
        <f>IF($B69="","",Tasks!$Z69)</f>
        <v/>
      </c>
      <c r="N69" s="52" t="str">
        <f>IF(OR($B69="",Tasks!$AG69=""),"",Tasks!$AG69)</f>
        <v/>
      </c>
      <c r="O69" s="80" t="str">
        <f>IF(OR($A69="",NOT(ISNUMBER($G69))),"",IF(AND($F69&lt;=O$6,$G69&gt;=O$5),IF(O$5&gt;$N69,5,$K69)*10+IF(AND($F69&gt;=O$5,$F69&lt;=O$6),IF(AND($G69&gt;=O$5,$G69&lt;=O$6),5,IF($L69=1,2,1)),IF(AND($G69&gt;=O$5,$G69&lt;=O$6),IF($M69&gt;0,4,3),0)),IF(AND($D69&lt;=O$6,$E69&gt;=O$5),60,0)))</f>
        <v/>
      </c>
      <c r="P69" s="80" t="str">
        <f>IF(OR($A69="",NOT(ISNUMBER($G69))),"",IF(AND($F69&lt;=P$6,$G69&gt;=P$5),IF(P$5&gt;$N69,5,$K69)*10+IF(AND($F69&gt;=P$5,$F69&lt;=P$6),IF(AND($G69&gt;=P$5,$G69&lt;=P$6),5,IF($L69=1,2,1)),IF(AND($G69&gt;=P$5,$G69&lt;=P$6),IF($M69&gt;0,4,3),0)),IF(AND($D69&lt;=P$6,$E69&gt;=P$5),60,0)))</f>
        <v/>
      </c>
      <c r="Q69" s="80" t="str">
        <f>IF(OR($A69="",NOT(ISNUMBER($G69))),"",IF(AND($F69&lt;=Q$6,$G69&gt;=Q$5),IF(Q$5&gt;$N69,5,$K69)*10+IF(AND($F69&gt;=Q$5,$F69&lt;=Q$6),IF(AND($G69&gt;=Q$5,$G69&lt;=Q$6),5,IF($L69=1,2,1)),IF(AND($G69&gt;=Q$5,$G69&lt;=Q$6),IF($M69&gt;0,4,3),0)),IF(AND($D69&lt;=Q$6,$E69&gt;=Q$5),60,0)))</f>
        <v/>
      </c>
      <c r="R69" s="80" t="str">
        <f>IF(OR($A69="",NOT(ISNUMBER($G69))),"",IF(AND($F69&lt;=R$6,$G69&gt;=R$5),IF(R$5&gt;$N69,5,$K69)*10+IF(AND($F69&gt;=R$5,$F69&lt;=R$6),IF(AND($G69&gt;=R$5,$G69&lt;=R$6),5,IF($L69=1,2,1)),IF(AND($G69&gt;=R$5,$G69&lt;=R$6),IF($M69&gt;0,4,3),0)),IF(AND($D69&lt;=R$6,$E69&gt;=R$5),60,0)))</f>
        <v/>
      </c>
      <c r="S69" s="80" t="str">
        <f>IF(OR($A69="",NOT(ISNUMBER($G69))),"",IF(AND($F69&lt;=S$6,$G69&gt;=S$5),IF(S$5&gt;$N69,5,$K69)*10+IF(AND($F69&gt;=S$5,$F69&lt;=S$6),IF(AND($G69&gt;=S$5,$G69&lt;=S$6),5,IF($L69=1,2,1)),IF(AND($G69&gt;=S$5,$G69&lt;=S$6),IF($M69&gt;0,4,3),0)),IF(AND($D69&lt;=S$6,$E69&gt;=S$5),60,0)))</f>
        <v/>
      </c>
      <c r="T69" s="80" t="str">
        <f>IF(OR($A69="",NOT(ISNUMBER($G69))),"",IF(AND($F69&lt;=T$6,$G69&gt;=T$5),IF(T$5&gt;$N69,5,$K69)*10+IF(AND($F69&gt;=T$5,$F69&lt;=T$6),IF(AND($G69&gt;=T$5,$G69&lt;=T$6),5,IF($L69=1,2,1)),IF(AND($G69&gt;=T$5,$G69&lt;=T$6),IF($M69&gt;0,4,3),0)),IF(AND($D69&lt;=T$6,$E69&gt;=T$5),60,0)))</f>
        <v/>
      </c>
      <c r="U69" s="80" t="str">
        <f>IF(OR($A69="",NOT(ISNUMBER($G69))),"",IF(AND($F69&lt;=U$6,$G69&gt;=U$5),IF(U$5&gt;$N69,5,$K69)*10+IF(AND($F69&gt;=U$5,$F69&lt;=U$6),IF(AND($G69&gt;=U$5,$G69&lt;=U$6),5,IF($L69=1,2,1)),IF(AND($G69&gt;=U$5,$G69&lt;=U$6),IF($M69&gt;0,4,3),0)),IF(AND($D69&lt;=U$6,$E69&gt;=U$5),60,0)))</f>
        <v/>
      </c>
      <c r="V69" s="80" t="str">
        <f>IF(OR($A69="",NOT(ISNUMBER($G69))),"",IF(AND($F69&lt;=V$6,$G69&gt;=V$5),IF(V$5&gt;$N69,5,$K69)*10+IF(AND($F69&gt;=V$5,$F69&lt;=V$6),IF(AND($G69&gt;=V$5,$G69&lt;=V$6),5,IF($L69=1,2,1)),IF(AND($G69&gt;=V$5,$G69&lt;=V$6),IF($M69&gt;0,4,3),0)),IF(AND($D69&lt;=V$6,$E69&gt;=V$5),60,0)))</f>
        <v/>
      </c>
      <c r="W69" s="80" t="str">
        <f>IF(OR($A69="",NOT(ISNUMBER($G69))),"",IF(AND($F69&lt;=W$6,$G69&gt;=W$5),IF(W$5&gt;$N69,5,$K69)*10+IF(AND($F69&gt;=W$5,$F69&lt;=W$6),IF(AND($G69&gt;=W$5,$G69&lt;=W$6),5,IF($L69=1,2,1)),IF(AND($G69&gt;=W$5,$G69&lt;=W$6),IF($M69&gt;0,4,3),0)),IF(AND($D69&lt;=W$6,$E69&gt;=W$5),60,0)))</f>
        <v/>
      </c>
      <c r="X69" s="80" t="str">
        <f>IF(OR($A69="",NOT(ISNUMBER($G69))),"",IF(AND($F69&lt;=X$6,$G69&gt;=X$5),IF(X$5&gt;$N69,5,$K69)*10+IF(AND($F69&gt;=X$5,$F69&lt;=X$6),IF(AND($G69&gt;=X$5,$G69&lt;=X$6),5,IF($L69=1,2,1)),IF(AND($G69&gt;=X$5,$G69&lt;=X$6),IF($M69&gt;0,4,3),0)),IF(AND($D69&lt;=X$6,$E69&gt;=X$5),60,0)))</f>
        <v/>
      </c>
      <c r="Y69" s="80" t="str">
        <f>IF(OR($A69="",NOT(ISNUMBER($G69))),"",IF(AND($F69&lt;=Y$6,$G69&gt;=Y$5),IF(Y$5&gt;$N69,5,$K69)*10+IF(AND($F69&gt;=Y$5,$F69&lt;=Y$6),IF(AND($G69&gt;=Y$5,$G69&lt;=Y$6),5,IF($L69=1,2,1)),IF(AND($G69&gt;=Y$5,$G69&lt;=Y$6),IF($M69&gt;0,4,3),0)),IF(AND($D69&lt;=Y$6,$E69&gt;=Y$5),60,0)))</f>
        <v/>
      </c>
      <c r="Z69" s="80" t="str">
        <f>IF(OR($A69="",NOT(ISNUMBER($G69))),"",IF(AND($F69&lt;=Z$6,$G69&gt;=Z$5),IF(Z$5&gt;$N69,5,$K69)*10+IF(AND($F69&gt;=Z$5,$F69&lt;=Z$6),IF(AND($G69&gt;=Z$5,$G69&lt;=Z$6),5,IF($L69=1,2,1)),IF(AND($G69&gt;=Z$5,$G69&lt;=Z$6),IF($M69&gt;0,4,3),0)),IF(AND($D69&lt;=Z$6,$E69&gt;=Z$5),60,0)))</f>
        <v/>
      </c>
      <c r="AA69" s="80" t="str">
        <f>IF(OR($A69="",NOT(ISNUMBER($G69))),"",IF(AND($F69&lt;=AA$6,$G69&gt;=AA$5),IF(AA$5&gt;$N69,5,$K69)*10+IF(AND($F69&gt;=AA$5,$F69&lt;=AA$6),IF(AND($G69&gt;=AA$5,$G69&lt;=AA$6),5,IF($L69=1,2,1)),IF(AND($G69&gt;=AA$5,$G69&lt;=AA$6),IF($M69&gt;0,4,3),0)),IF(AND($D69&lt;=AA$6,$E69&gt;=AA$5),60,0)))</f>
        <v/>
      </c>
      <c r="AB69" s="80" t="str">
        <f>IF(OR($A69="",NOT(ISNUMBER($G69))),"",IF(AND($F69&lt;=AB$6,$G69&gt;=AB$5),IF(AB$5&gt;$N69,5,$K69)*10+IF(AND($F69&gt;=AB$5,$F69&lt;=AB$6),IF(AND($G69&gt;=AB$5,$G69&lt;=AB$6),5,IF($L69=1,2,1)),IF(AND($G69&gt;=AB$5,$G69&lt;=AB$6),IF($M69&gt;0,4,3),0)),IF(AND($D69&lt;=AB$6,$E69&gt;=AB$5),60,0)))</f>
        <v/>
      </c>
      <c r="AC69" s="80" t="str">
        <f>IF(OR($A69="",NOT(ISNUMBER($G69))),"",IF(AND($F69&lt;=AC$6,$G69&gt;=AC$5),IF(AC$5&gt;$N69,5,$K69)*10+IF(AND($F69&gt;=AC$5,$F69&lt;=AC$6),IF(AND($G69&gt;=AC$5,$G69&lt;=AC$6),5,IF($L69=1,2,1)),IF(AND($G69&gt;=AC$5,$G69&lt;=AC$6),IF($M69&gt;0,4,3),0)),IF(AND($D69&lt;=AC$6,$E69&gt;=AC$5),60,0)))</f>
        <v/>
      </c>
      <c r="AD69" s="80" t="str">
        <f>IF(OR($A69="",NOT(ISNUMBER($G69))),"",IF(AND($F69&lt;=AD$6,$G69&gt;=AD$5),IF(AD$5&gt;$N69,5,$K69)*10+IF(AND($F69&gt;=AD$5,$F69&lt;=AD$6),IF(AND($G69&gt;=AD$5,$G69&lt;=AD$6),5,IF($L69=1,2,1)),IF(AND($G69&gt;=AD$5,$G69&lt;=AD$6),IF($M69&gt;0,4,3),0)),IF(AND($D69&lt;=AD$6,$E69&gt;=AD$5),60,0)))</f>
        <v/>
      </c>
      <c r="AE69" s="80" t="str">
        <f>IF(OR($A69="",NOT(ISNUMBER($G69))),"",IF(AND($F69&lt;=AE$6,$G69&gt;=AE$5),IF(AE$5&gt;$N69,5,$K69)*10+IF(AND($F69&gt;=AE$5,$F69&lt;=AE$6),IF(AND($G69&gt;=AE$5,$G69&lt;=AE$6),5,IF($L69=1,2,1)),IF(AND($G69&gt;=AE$5,$G69&lt;=AE$6),IF($M69&gt;0,4,3),0)),IF(AND($D69&lt;=AE$6,$E69&gt;=AE$5),60,0)))</f>
        <v/>
      </c>
      <c r="AF69" s="80" t="str">
        <f>IF(OR($A69="",NOT(ISNUMBER($G69))),"",IF(AND($F69&lt;=AF$6,$G69&gt;=AF$5),IF(AF$5&gt;$N69,5,$K69)*10+IF(AND($F69&gt;=AF$5,$F69&lt;=AF$6),IF(AND($G69&gt;=AF$5,$G69&lt;=AF$6),5,IF($L69=1,2,1)),IF(AND($G69&gt;=AF$5,$G69&lt;=AF$6),IF($M69&gt;0,4,3),0)),IF(AND($D69&lt;=AF$6,$E69&gt;=AF$5),60,0)))</f>
        <v/>
      </c>
      <c r="AG69" s="80" t="str">
        <f>IF(OR($A69="",NOT(ISNUMBER($G69))),"",IF(AND($F69&lt;=AG$6,$G69&gt;=AG$5),IF(AG$5&gt;$N69,5,$K69)*10+IF(AND($F69&gt;=AG$5,$F69&lt;=AG$6),IF(AND($G69&gt;=AG$5,$G69&lt;=AG$6),5,IF($L69=1,2,1)),IF(AND($G69&gt;=AG$5,$G69&lt;=AG$6),IF($M69&gt;0,4,3),0)),IF(AND($D69&lt;=AG$6,$E69&gt;=AG$5),60,0)))</f>
        <v/>
      </c>
      <c r="AH69" s="80" t="str">
        <f>IF(OR($A69="",NOT(ISNUMBER($G69))),"",IF(AND($F69&lt;=AH$6,$G69&gt;=AH$5),IF(AH$5&gt;$N69,5,$K69)*10+IF(AND($F69&gt;=AH$5,$F69&lt;=AH$6),IF(AND($G69&gt;=AH$5,$G69&lt;=AH$6),5,IF($L69=1,2,1)),IF(AND($G69&gt;=AH$5,$G69&lt;=AH$6),IF($M69&gt;0,4,3),0)),IF(AND($D69&lt;=AH$6,$E69&gt;=AH$5),60,0)))</f>
        <v/>
      </c>
      <c r="AI69" s="80" t="str">
        <f>IF(OR($A69="",NOT(ISNUMBER($G69))),"",IF(AND($F69&lt;=AI$6,$G69&gt;=AI$5),IF(AI$5&gt;$N69,5,$K69)*10+IF(AND($F69&gt;=AI$5,$F69&lt;=AI$6),IF(AND($G69&gt;=AI$5,$G69&lt;=AI$6),5,IF($L69=1,2,1)),IF(AND($G69&gt;=AI$5,$G69&lt;=AI$6),IF($M69&gt;0,4,3),0)),IF(AND($D69&lt;=AI$6,$E69&gt;=AI$5),60,0)))</f>
        <v/>
      </c>
      <c r="AJ69" s="80" t="str">
        <f>IF(OR($A69="",NOT(ISNUMBER($G69))),"",IF(AND($F69&lt;=AJ$6,$G69&gt;=AJ$5),IF(AJ$5&gt;$N69,5,$K69)*10+IF(AND($F69&gt;=AJ$5,$F69&lt;=AJ$6),IF(AND($G69&gt;=AJ$5,$G69&lt;=AJ$6),5,IF($L69=1,2,1)),IF(AND($G69&gt;=AJ$5,$G69&lt;=AJ$6),IF($M69&gt;0,4,3),0)),IF(AND($D69&lt;=AJ$6,$E69&gt;=AJ$5),60,0)))</f>
        <v/>
      </c>
      <c r="AK69" s="80" t="str">
        <f>IF(OR($A69="",NOT(ISNUMBER($G69))),"",IF(AND($F69&lt;=AK$6,$G69&gt;=AK$5),IF(AK$5&gt;$N69,5,$K69)*10+IF(AND($F69&gt;=AK$5,$F69&lt;=AK$6),IF(AND($G69&gt;=AK$5,$G69&lt;=AK$6),5,IF($L69=1,2,1)),IF(AND($G69&gt;=AK$5,$G69&lt;=AK$6),IF($M69&gt;0,4,3),0)),IF(AND($D69&lt;=AK$6,$E69&gt;=AK$5),60,0)))</f>
        <v/>
      </c>
      <c r="AL69" s="80" t="str">
        <f>IF(OR($A69="",NOT(ISNUMBER($G69))),"",IF(AND($F69&lt;=AL$6,$G69&gt;=AL$5),IF(AL$5&gt;$N69,5,$K69)*10+IF(AND($F69&gt;=AL$5,$F69&lt;=AL$6),IF(AND($G69&gt;=AL$5,$G69&lt;=AL$6),5,IF($L69=1,2,1)),IF(AND($G69&gt;=AL$5,$G69&lt;=AL$6),IF($M69&gt;0,4,3),0)),IF(AND($D69&lt;=AL$6,$E69&gt;=AL$5),60,0)))</f>
        <v/>
      </c>
      <c r="AM69" s="80" t="str">
        <f>IF(OR($A69="",NOT(ISNUMBER($G69))),"",IF(AND($F69&lt;=AM$6,$G69&gt;=AM$5),IF(AM$5&gt;$N69,5,$K69)*10+IF(AND($F69&gt;=AM$5,$F69&lt;=AM$6),IF(AND($G69&gt;=AM$5,$G69&lt;=AM$6),5,IF($L69=1,2,1)),IF(AND($G69&gt;=AM$5,$G69&lt;=AM$6),IF($M69&gt;0,4,3),0)),IF(AND($D69&lt;=AM$6,$E69&gt;=AM$5),60,0)))</f>
        <v/>
      </c>
      <c r="AN69" s="80" t="str">
        <f>IF(OR($A69="",NOT(ISNUMBER($G69))),"",IF(AND($F69&lt;=AN$6,$G69&gt;=AN$5),IF(AN$5&gt;$N69,5,$K69)*10+IF(AND($F69&gt;=AN$5,$F69&lt;=AN$6),IF(AND($G69&gt;=AN$5,$G69&lt;=AN$6),5,IF($L69=1,2,1)),IF(AND($G69&gt;=AN$5,$G69&lt;=AN$6),IF($M69&gt;0,4,3),0)),IF(AND($D69&lt;=AN$6,$E69&gt;=AN$5),60,0)))</f>
        <v/>
      </c>
      <c r="AO69" s="80" t="str">
        <f>IF(OR($A69="",NOT(ISNUMBER($G69))),"",IF(AND($F69&lt;=AO$6,$G69&gt;=AO$5),IF(AO$5&gt;$N69,5,$K69)*10+IF(AND($F69&gt;=AO$5,$F69&lt;=AO$6),IF(AND($G69&gt;=AO$5,$G69&lt;=AO$6),5,IF($L69=1,2,1)),IF(AND($G69&gt;=AO$5,$G69&lt;=AO$6),IF($M69&gt;0,4,3),0)),IF(AND($D69&lt;=AO$6,$E69&gt;=AO$5),60,0)))</f>
        <v/>
      </c>
      <c r="AP69" s="80" t="str">
        <f>IF(OR($A69="",NOT(ISNUMBER($G69))),"",IF(AND($F69&lt;=AP$6,$G69&gt;=AP$5),IF(AP$5&gt;$N69,5,$K69)*10+IF(AND($F69&gt;=AP$5,$F69&lt;=AP$6),IF(AND($G69&gt;=AP$5,$G69&lt;=AP$6),5,IF($L69=1,2,1)),IF(AND($G69&gt;=AP$5,$G69&lt;=AP$6),IF($M69&gt;0,4,3),0)),IF(AND($D69&lt;=AP$6,$E69&gt;=AP$5),60,0)))</f>
        <v/>
      </c>
      <c r="AQ69" s="80" t="str">
        <f>IF(OR($A69="",NOT(ISNUMBER($G69))),"",IF(AND($F69&lt;=AQ$6,$G69&gt;=AQ$5),IF(AQ$5&gt;$N69,5,$K69)*10+IF(AND($F69&gt;=AQ$5,$F69&lt;=AQ$6),IF(AND($G69&gt;=AQ$5,$G69&lt;=AQ$6),5,IF($L69=1,2,1)),IF(AND($G69&gt;=AQ$5,$G69&lt;=AQ$6),IF($M69&gt;0,4,3),0)),IF(AND($D69&lt;=AQ$6,$E69&gt;=AQ$5),60,0)))</f>
        <v/>
      </c>
      <c r="AR69" s="80" t="str">
        <f>IF(OR($A69="",NOT(ISNUMBER($G69))),"",IF(AND($F69&lt;=AR$6,$G69&gt;=AR$5),IF(AR$5&gt;$N69,5,$K69)*10+IF(AND($F69&gt;=AR$5,$F69&lt;=AR$6),IF(AND($G69&gt;=AR$5,$G69&lt;=AR$6),5,IF($L69=1,2,1)),IF(AND($G69&gt;=AR$5,$G69&lt;=AR$6),IF($M69&gt;0,4,3),0)),IF(AND($D69&lt;=AR$6,$E69&gt;=AR$5),60,0)))</f>
        <v/>
      </c>
      <c r="AS69" s="80" t="str">
        <f>IF(OR($A69="",NOT(ISNUMBER($G69))),"",IF(AND($F69&lt;=AS$6,$G69&gt;=AS$5),IF(AS$5&gt;$N69,5,$K69)*10+IF(AND($F69&gt;=AS$5,$F69&lt;=AS$6),IF(AND($G69&gt;=AS$5,$G69&lt;=AS$6),5,IF($L69=1,2,1)),IF(AND($G69&gt;=AS$5,$G69&lt;=AS$6),IF($M69&gt;0,4,3),0)),IF(AND($D69&lt;=AS$6,$E69&gt;=AS$5),60,0)))</f>
        <v/>
      </c>
      <c r="AT69" s="80" t="str">
        <f>IF(OR($A69="",NOT(ISNUMBER($G69))),"",IF(AND($F69&lt;=AT$6,$G69&gt;=AT$5),IF(AT$5&gt;$N69,5,$K69)*10+IF(AND($F69&gt;=AT$5,$F69&lt;=AT$6),IF(AND($G69&gt;=AT$5,$G69&lt;=AT$6),5,IF($L69=1,2,1)),IF(AND($G69&gt;=AT$5,$G69&lt;=AT$6),IF($M69&gt;0,4,3),0)),IF(AND($D69&lt;=AT$6,$E69&gt;=AT$5),60,0)))</f>
        <v/>
      </c>
      <c r="AU69" s="80" t="str">
        <f>IF(OR($A69="",NOT(ISNUMBER($G69))),"",IF(AND($F69&lt;=AU$6,$G69&gt;=AU$5),IF(AU$5&gt;$N69,5,$K69)*10+IF(AND($F69&gt;=AU$5,$F69&lt;=AU$6),IF(AND($G69&gt;=AU$5,$G69&lt;=AU$6),5,IF($L69=1,2,1)),IF(AND($G69&gt;=AU$5,$G69&lt;=AU$6),IF($M69&gt;0,4,3),0)),IF(AND($D69&lt;=AU$6,$E69&gt;=AU$5),60,0)))</f>
        <v/>
      </c>
      <c r="AV69" s="80" t="str">
        <f>IF(OR($A69="",NOT(ISNUMBER($G69))),"",IF(AND($F69&lt;=AV$6,$G69&gt;=AV$5),IF(AV$5&gt;$N69,5,$K69)*10+IF(AND($F69&gt;=AV$5,$F69&lt;=AV$6),IF(AND($G69&gt;=AV$5,$G69&lt;=AV$6),5,IF($L69=1,2,1)),IF(AND($G69&gt;=AV$5,$G69&lt;=AV$6),IF($M69&gt;0,4,3),0)),IF(AND($D69&lt;=AV$6,$E69&gt;=AV$5),60,0)))</f>
        <v/>
      </c>
      <c r="AW69" s="80" t="str">
        <f>IF(OR($A69="",NOT(ISNUMBER($G69))),"",IF(AND($F69&lt;=AW$6,$G69&gt;=AW$5),IF(AW$5&gt;$N69,5,$K69)*10+IF(AND($F69&gt;=AW$5,$F69&lt;=AW$6),IF(AND($G69&gt;=AW$5,$G69&lt;=AW$6),5,IF($L69=1,2,1)),IF(AND($G69&gt;=AW$5,$G69&lt;=AW$6),IF($M69&gt;0,4,3),0)),IF(AND($D69&lt;=AW$6,$E69&gt;=AW$5),60,0)))</f>
        <v/>
      </c>
      <c r="AX69" s="80" t="str">
        <f>IF(OR($A69="",NOT(ISNUMBER($G69))),"",IF(AND($F69&lt;=AX$6,$G69&gt;=AX$5),IF(AX$5&gt;$N69,5,$K69)*10+IF(AND($F69&gt;=AX$5,$F69&lt;=AX$6),IF(AND($G69&gt;=AX$5,$G69&lt;=AX$6),5,IF($L69=1,2,1)),IF(AND($G69&gt;=AX$5,$G69&lt;=AX$6),IF($M69&gt;0,4,3),0)),IF(AND($D69&lt;=AX$6,$E69&gt;=AX$5),60,0)))</f>
        <v/>
      </c>
      <c r="AY69" s="80" t="str">
        <f>IF(OR($A69="",NOT(ISNUMBER($G69))),"",IF(AND($F69&lt;=AY$6,$G69&gt;=AY$5),IF(AY$5&gt;$N69,5,$K69)*10+IF(AND($F69&gt;=AY$5,$F69&lt;=AY$6),IF(AND($G69&gt;=AY$5,$G69&lt;=AY$6),5,IF($L69=1,2,1)),IF(AND($G69&gt;=AY$5,$G69&lt;=AY$6),IF($M69&gt;0,4,3),0)),IF(AND($D69&lt;=AY$6,$E69&gt;=AY$5),60,0)))</f>
        <v/>
      </c>
      <c r="AZ69" s="80" t="str">
        <f>IF(OR($A69="",NOT(ISNUMBER($G69))),"",IF(AND($F69&lt;=AZ$6,$G69&gt;=AZ$5),IF(AZ$5&gt;$N69,5,$K69)*10+IF(AND($F69&gt;=AZ$5,$F69&lt;=AZ$6),IF(AND($G69&gt;=AZ$5,$G69&lt;=AZ$6),5,IF($L69=1,2,1)),IF(AND($G69&gt;=AZ$5,$G69&lt;=AZ$6),IF($M69&gt;0,4,3),0)),IF(AND($D69&lt;=AZ$6,$E69&gt;=AZ$5),60,0)))</f>
        <v/>
      </c>
      <c r="BA69" s="80" t="str">
        <f>IF(OR($A69="",NOT(ISNUMBER($G69))),"",IF(AND($F69&lt;=BA$6,$G69&gt;=BA$5),IF(BA$5&gt;$N69,5,$K69)*10+IF(AND($F69&gt;=BA$5,$F69&lt;=BA$6),IF(AND($G69&gt;=BA$5,$G69&lt;=BA$6),5,IF($L69=1,2,1)),IF(AND($G69&gt;=BA$5,$G69&lt;=BA$6),IF($M69&gt;0,4,3),0)),IF(AND($D69&lt;=BA$6,$E69&gt;=BA$5),60,0)))</f>
        <v/>
      </c>
      <c r="BB69" s="80" t="str">
        <f>IF(OR($A69="",NOT(ISNUMBER($G69))),"",IF(AND($F69&lt;=BB$6,$G69&gt;=BB$5),IF(BB$5&gt;$N69,5,$K69)*10+IF(AND($F69&gt;=BB$5,$F69&lt;=BB$6),IF(AND($G69&gt;=BB$5,$G69&lt;=BB$6),5,IF($L69=1,2,1)),IF(AND($G69&gt;=BB$5,$G69&lt;=BB$6),IF($M69&gt;0,4,3),0)),IF(AND($D69&lt;=BB$6,$E69&gt;=BB$5),60,0)))</f>
        <v/>
      </c>
      <c r="BC69" s="80" t="str">
        <f>IF(OR($A69="",NOT(ISNUMBER($G69))),"",IF(AND($F69&lt;=BC$6,$G69&gt;=BC$5),IF(BC$5&gt;$N69,5,$K69)*10+IF(AND($F69&gt;=BC$5,$F69&lt;=BC$6),IF(AND($G69&gt;=BC$5,$G69&lt;=BC$6),5,IF($L69=1,2,1)),IF(AND($G69&gt;=BC$5,$G69&lt;=BC$6),IF($M69&gt;0,4,3),0)),IF(AND($D69&lt;=BC$6,$E69&gt;=BC$5),60,0)))</f>
        <v/>
      </c>
      <c r="BD69" s="80" t="str">
        <f>IF(OR($A69="",NOT(ISNUMBER($G69))),"",IF(AND($F69&lt;=BD$6,$G69&gt;=BD$5),IF(BD$5&gt;$N69,5,$K69)*10+IF(AND($F69&gt;=BD$5,$F69&lt;=BD$6),IF(AND($G69&gt;=BD$5,$G69&lt;=BD$6),5,IF($L69=1,2,1)),IF(AND($G69&gt;=BD$5,$G69&lt;=BD$6),IF($M69&gt;0,4,3),0)),IF(AND($D69&lt;=BD$6,$E69&gt;=BD$5),60,0)))</f>
        <v/>
      </c>
      <c r="BE69" s="80" t="str">
        <f>IF(OR($A69="",NOT(ISNUMBER($G69))),"",IF(AND($F69&lt;=BE$6,$G69&gt;=BE$5),IF(BE$5&gt;$N69,5,$K69)*10+IF(AND($F69&gt;=BE$5,$F69&lt;=BE$6),IF(AND($G69&gt;=BE$5,$G69&lt;=BE$6),5,IF($L69=1,2,1)),IF(AND($G69&gt;=BE$5,$G69&lt;=BE$6),IF($M69&gt;0,4,3),0)),IF(AND($D69&lt;=BE$6,$E69&gt;=BE$5),60,0)))</f>
        <v/>
      </c>
      <c r="BF69" s="80" t="str">
        <f>IF(OR($A69="",NOT(ISNUMBER($G69))),"",IF(AND($F69&lt;=BF$6,$G69&gt;=BF$5),IF(BF$5&gt;$N69,5,$K69)*10+IF(AND($F69&gt;=BF$5,$F69&lt;=BF$6),IF(AND($G69&gt;=BF$5,$G69&lt;=BF$6),5,IF($L69=1,2,1)),IF(AND($G69&gt;=BF$5,$G69&lt;=BF$6),IF($M69&gt;0,4,3),0)),IF(AND($D69&lt;=BF$6,$E69&gt;=BF$5),60,0)))</f>
        <v/>
      </c>
      <c r="BG69" s="80" t="str">
        <f>IF(OR($A69="",NOT(ISNUMBER($G69))),"",IF(AND($F69&lt;=BG$6,$G69&gt;=BG$5),IF(BG$5&gt;$N69,5,$K69)*10+IF(AND($F69&gt;=BG$5,$F69&lt;=BG$6),IF(AND($G69&gt;=BG$5,$G69&lt;=BG$6),5,IF($L69=1,2,1)),IF(AND($G69&gt;=BG$5,$G69&lt;=BG$6),IF($M69&gt;0,4,3),0)),IF(AND($D69&lt;=BG$6,$E69&gt;=BG$5),60,0)))</f>
        <v/>
      </c>
      <c r="BH69" s="80" t="str">
        <f>IF(OR($A69="",NOT(ISNUMBER($G69))),"",IF(AND($F69&lt;=BH$6,$G69&gt;=BH$5),IF(BH$5&gt;$N69,5,$K69)*10+IF(AND($F69&gt;=BH$5,$F69&lt;=BH$6),IF(AND($G69&gt;=BH$5,$G69&lt;=BH$6),5,IF($L69=1,2,1)),IF(AND($G69&gt;=BH$5,$G69&lt;=BH$6),IF($M69&gt;0,4,3),0)),IF(AND($D69&lt;=BH$6,$E69&gt;=BH$5),60,0)))</f>
        <v/>
      </c>
      <c r="BI69" s="80" t="str">
        <f>IF(OR($A69="",NOT(ISNUMBER($G69))),"",IF(AND($F69&lt;=BI$6,$G69&gt;=BI$5),IF(BI$5&gt;$N69,5,$K69)*10+IF(AND($F69&gt;=BI$5,$F69&lt;=BI$6),IF(AND($G69&gt;=BI$5,$G69&lt;=BI$6),5,IF($L69=1,2,1)),IF(AND($G69&gt;=BI$5,$G69&lt;=BI$6),IF($M69&gt;0,4,3),0)),IF(AND($D69&lt;=BI$6,$E69&gt;=BI$5),60,0)))</f>
        <v/>
      </c>
      <c r="BJ69" s="80" t="str">
        <f>IF(OR($A69="",NOT(ISNUMBER($G69))),"",IF(AND($F69&lt;=BJ$6,$G69&gt;=BJ$5),IF(BJ$5&gt;$N69,5,$K69)*10+IF(AND($F69&gt;=BJ$5,$F69&lt;=BJ$6),IF(AND($G69&gt;=BJ$5,$G69&lt;=BJ$6),5,IF($L69=1,2,1)),IF(AND($G69&gt;=BJ$5,$G69&lt;=BJ$6),IF($M69&gt;0,4,3),0)),IF(AND($D69&lt;=BJ$6,$E69&gt;=BJ$5),60,0)))</f>
        <v/>
      </c>
      <c r="BK69" s="80" t="str">
        <f>IF(OR($A69="",NOT(ISNUMBER($G69))),"",IF(AND($F69&lt;=BK$6,$G69&gt;=BK$5),IF(BK$5&gt;$N69,5,$K69)*10+IF(AND($F69&gt;=BK$5,$F69&lt;=BK$6),IF(AND($G69&gt;=BK$5,$G69&lt;=BK$6),5,IF($L69=1,2,1)),IF(AND($G69&gt;=BK$5,$G69&lt;=BK$6),IF($M69&gt;0,4,3),0)),IF(AND($D69&lt;=BK$6,$E69&gt;=BK$5),60,0)))</f>
        <v/>
      </c>
      <c r="BL69" s="80" t="str">
        <f>IF(OR($A69="",NOT(ISNUMBER($G69))),"",IF(AND($F69&lt;=BL$6,$G69&gt;=BL$5),IF(BL$5&gt;$N69,5,$K69)*10+IF(AND($F69&gt;=BL$5,$F69&lt;=BL$6),IF(AND($G69&gt;=BL$5,$G69&lt;=BL$6),5,IF($L69=1,2,1)),IF(AND($G69&gt;=BL$5,$G69&lt;=BL$6),IF($M69&gt;0,4,3),0)),IF(AND($D69&lt;=BL$6,$E69&gt;=BL$5),60,0)))</f>
        <v/>
      </c>
      <c r="BM69" s="80" t="str">
        <f>IF(OR($A69="",NOT(ISNUMBER($G69))),"",IF(AND($F69&lt;=BM$6,$G69&gt;=BM$5),IF(BM$5&gt;$N69,5,$K69)*10+IF(AND($F69&gt;=BM$5,$F69&lt;=BM$6),IF(AND($G69&gt;=BM$5,$G69&lt;=BM$6),5,IF($L69=1,2,1)),IF(AND($G69&gt;=BM$5,$G69&lt;=BM$6),IF($M69&gt;0,4,3),0)),IF(AND($D69&lt;=BM$6,$E69&gt;=BM$5),60,0)))</f>
        <v/>
      </c>
      <c r="BN69" s="80" t="str">
        <f>IF(OR($A69="",NOT(ISNUMBER($G69))),"",IF(AND($F69&lt;=BN$6,$G69&gt;=BN$5),IF(BN$5&gt;$N69,5,$K69)*10+IF(AND($F69&gt;=BN$5,$F69&lt;=BN$6),IF(AND($G69&gt;=BN$5,$G69&lt;=BN$6),5,IF($L69=1,2,1)),IF(AND($G69&gt;=BN$5,$G69&lt;=BN$6),IF($M69&gt;0,4,3),0)),IF(AND($D69&lt;=BN$6,$E69&gt;=BN$5),60,0)))</f>
        <v/>
      </c>
      <c r="BO69" s="80" t="str">
        <f>IF(OR($A69="",NOT(ISNUMBER($G69))),"",IF(AND($F69&lt;=BO$6,$G69&gt;=BO$5),IF(BO$5&gt;$N69,5,$K69)*10+IF(AND($F69&gt;=BO$5,$F69&lt;=BO$6),IF(AND($G69&gt;=BO$5,$G69&lt;=BO$6),5,IF($L69=1,2,1)),IF(AND($G69&gt;=BO$5,$G69&lt;=BO$6),IF($M69&gt;0,4,3),0)),IF(AND($D69&lt;=BO$6,$E69&gt;=BO$5),60,0)))</f>
        <v/>
      </c>
      <c r="BP69" s="80" t="str">
        <f>IF(OR($A69="",NOT(ISNUMBER($G69))),"",IF(AND($F69&lt;=BP$6,$G69&gt;=BP$5),IF(BP$5&gt;$N69,5,$K69)*10+IF(AND($F69&gt;=BP$5,$F69&lt;=BP$6),IF(AND($G69&gt;=BP$5,$G69&lt;=BP$6),5,IF($L69=1,2,1)),IF(AND($G69&gt;=BP$5,$G69&lt;=BP$6),IF($M69&gt;0,4,3),0)),IF(AND($D69&lt;=BP$6,$E69&gt;=BP$5),60,0)))</f>
        <v/>
      </c>
      <c r="BQ69" s="80" t="str">
        <f>IF(OR($A69="",NOT(ISNUMBER($G69))),"",IF(AND($F69&lt;=BQ$6,$G69&gt;=BQ$5),IF(BQ$5&gt;$N69,5,$K69)*10+IF(AND($F69&gt;=BQ$5,$F69&lt;=BQ$6),IF(AND($G69&gt;=BQ$5,$G69&lt;=BQ$6),5,IF($L69=1,2,1)),IF(AND($G69&gt;=BQ$5,$G69&lt;=BQ$6),IF($M69&gt;0,4,3),0)),IF(AND($D69&lt;=BQ$6,$E69&gt;=BQ$5),60,0)))</f>
        <v/>
      </c>
      <c r="BR69" s="80" t="str">
        <f>IF(OR($A69="",NOT(ISNUMBER($G69))),"",IF(AND($F69&lt;=BR$6,$G69&gt;=BR$5),IF(BR$5&gt;$N69,5,$K69)*10+IF(AND($F69&gt;=BR$5,$F69&lt;=BR$6),IF(AND($G69&gt;=BR$5,$G69&lt;=BR$6),5,IF($L69=1,2,1)),IF(AND($G69&gt;=BR$5,$G69&lt;=BR$6),IF($M69&gt;0,4,3),0)),IF(AND($D69&lt;=BR$6,$E69&gt;=BR$5),60,0)))</f>
        <v/>
      </c>
      <c r="BS69" s="80" t="str">
        <f>IF(OR($A69="",NOT(ISNUMBER($G69))),"",IF(AND($F69&lt;=BS$6,$G69&gt;=BS$5),IF(BS$5&gt;$N69,5,$K69)*10+IF(AND($F69&gt;=BS$5,$F69&lt;=BS$6),IF(AND($G69&gt;=BS$5,$G69&lt;=BS$6),5,IF($L69=1,2,1)),IF(AND($G69&gt;=BS$5,$G69&lt;=BS$6),IF($M69&gt;0,4,3),0)),IF(AND($D69&lt;=BS$6,$E69&gt;=BS$5),60,0)))</f>
        <v/>
      </c>
      <c r="BT69" s="80" t="str">
        <f>IF(OR($A69="",NOT(ISNUMBER($G69))),"",IF(AND($F69&lt;=BT$6,$G69&gt;=BT$5),IF(BT$5&gt;$N69,5,$K69)*10+IF(AND($F69&gt;=BT$5,$F69&lt;=BT$6),IF(AND($G69&gt;=BT$5,$G69&lt;=BT$6),5,IF($L69=1,2,1)),IF(AND($G69&gt;=BT$5,$G69&lt;=BT$6),IF($M69&gt;0,4,3),0)),IF(AND($D69&lt;=BT$6,$E69&gt;=BT$5),60,0)))</f>
        <v/>
      </c>
      <c r="BU69" s="80" t="str">
        <f>IF(OR($A69="",NOT(ISNUMBER($G69))),"",IF(AND($F69&lt;=BU$6,$G69&gt;=BU$5),IF(BU$5&gt;$N69,5,$K69)*10+IF(AND($F69&gt;=BU$5,$F69&lt;=BU$6),IF(AND($G69&gt;=BU$5,$G69&lt;=BU$6),5,IF($L69=1,2,1)),IF(AND($G69&gt;=BU$5,$G69&lt;=BU$6),IF($M69&gt;0,4,3),0)),IF(AND($D69&lt;=BU$6,$E69&gt;=BU$5),60,0)))</f>
        <v/>
      </c>
      <c r="BV69" s="80" t="str">
        <f>IF(OR($A69="",NOT(ISNUMBER($G69))),"",IF(AND($F69&lt;=BV$6,$G69&gt;=BV$5),IF(BV$5&gt;$N69,5,$K69)*10+IF(AND($F69&gt;=BV$5,$F69&lt;=BV$6),IF(AND($G69&gt;=BV$5,$G69&lt;=BV$6),5,IF($L69=1,2,1)),IF(AND($G69&gt;=BV$5,$G69&lt;=BV$6),IF($M69&gt;0,4,3),0)),IF(AND($D69&lt;=BV$6,$E69&gt;=BV$5),60,0)))</f>
        <v/>
      </c>
      <c r="BW69" s="80" t="str">
        <f>IF(OR($A69="",NOT(ISNUMBER($G69))),"",IF(AND($F69&lt;=BW$6,$G69&gt;=BW$5),IF(BW$5&gt;$N69,5,$K69)*10+IF(AND($F69&gt;=BW$5,$F69&lt;=BW$6),IF(AND($G69&gt;=BW$5,$G69&lt;=BW$6),5,IF($L69=1,2,1)),IF(AND($G69&gt;=BW$5,$G69&lt;=BW$6),IF($M69&gt;0,4,3),0)),IF(AND($D69&lt;=BW$6,$E69&gt;=BW$5),60,0)))</f>
        <v/>
      </c>
      <c r="BX69" s="80" t="str">
        <f>IF(OR($A69="",NOT(ISNUMBER($G69))),"",IF(AND($F69&lt;=BX$6,$G69&gt;=BX$5),IF(BX$5&gt;$N69,5,$K69)*10+IF(AND($F69&gt;=BX$5,$F69&lt;=BX$6),IF(AND($G69&gt;=BX$5,$G69&lt;=BX$6),5,IF($L69=1,2,1)),IF(AND($G69&gt;=BX$5,$G69&lt;=BX$6),IF($M69&gt;0,4,3),0)),IF(AND($D69&lt;=BX$6,$E69&gt;=BX$5),60,0)))</f>
        <v/>
      </c>
      <c r="BY69" s="80" t="str">
        <f>IF(OR($A69="",NOT(ISNUMBER($G69))),"",IF(AND($F69&lt;=BY$6,$G69&gt;=BY$5),IF(BY$5&gt;$N69,5,$K69)*10+IF(AND($F69&gt;=BY$5,$F69&lt;=BY$6),IF(AND($G69&gt;=BY$5,$G69&lt;=BY$6),5,IF($L69=1,2,1)),IF(AND($G69&gt;=BY$5,$G69&lt;=BY$6),IF($M69&gt;0,4,3),0)),IF(AND($D69&lt;=BY$6,$E69&gt;=BY$5),60,0)))</f>
        <v/>
      </c>
      <c r="BZ69" s="80" t="str">
        <f>IF(OR($A69="",NOT(ISNUMBER($G69))),"",IF(AND($F69&lt;=BZ$6,$G69&gt;=BZ$5),IF(BZ$5&gt;$N69,5,$K69)*10+IF(AND($F69&gt;=BZ$5,$F69&lt;=BZ$6),IF(AND($G69&gt;=BZ$5,$G69&lt;=BZ$6),5,IF($L69=1,2,1)),IF(AND($G69&gt;=BZ$5,$G69&lt;=BZ$6),IF($M69&gt;0,4,3),0)),IF(AND($D69&lt;=BZ$6,$E69&gt;=BZ$5),60,0)))</f>
        <v/>
      </c>
      <c r="CA69" s="80" t="str">
        <f>IF(OR($A69="",NOT(ISNUMBER($G69))),"",IF(AND($F69&lt;=CA$6,$G69&gt;=CA$5),IF(CA$5&gt;$N69,5,$K69)*10+IF(AND($F69&gt;=CA$5,$F69&lt;=CA$6),IF(AND($G69&gt;=CA$5,$G69&lt;=CA$6),5,IF($L69=1,2,1)),IF(AND($G69&gt;=CA$5,$G69&lt;=CA$6),IF($M69&gt;0,4,3),0)),IF(AND($D69&lt;=CA$6,$E69&gt;=CA$5),60,0)))</f>
        <v/>
      </c>
      <c r="CB69" s="80" t="str">
        <f>IF(OR($A69="",NOT(ISNUMBER($G69))),"",IF(AND($F69&lt;=CB$6,$G69&gt;=CB$5),IF(CB$5&gt;$N69,5,$K69)*10+IF(AND($F69&gt;=CB$5,$F69&lt;=CB$6),IF(AND($G69&gt;=CB$5,$G69&lt;=CB$6),5,IF($L69=1,2,1)),IF(AND($G69&gt;=CB$5,$G69&lt;=CB$6),IF($M69&gt;0,4,3),0)),IF(AND($D69&lt;=CB$6,$E69&gt;=CB$5),60,0)))</f>
        <v/>
      </c>
      <c r="CC69" s="80" t="str">
        <f>IF(OR($A69="",NOT(ISNUMBER($G69))),"",IF(AND($F69&lt;=CC$6,$G69&gt;=CC$5),IF(CC$5&gt;$N69,5,$K69)*10+IF(AND($F69&gt;=CC$5,$F69&lt;=CC$6),IF(AND($G69&gt;=CC$5,$G69&lt;=CC$6),5,IF($L69=1,2,1)),IF(AND($G69&gt;=CC$5,$G69&lt;=CC$6),IF($M69&gt;0,4,3),0)),IF(AND($D69&lt;=CC$6,$E69&gt;=CC$5),60,0)))</f>
        <v/>
      </c>
      <c r="CD69" s="80" t="str">
        <f>IF(OR($A69="",NOT(ISNUMBER($G69))),"",IF(AND($F69&lt;=CD$6,$G69&gt;=CD$5),IF(CD$5&gt;$N69,5,$K69)*10+IF(AND($F69&gt;=CD$5,$F69&lt;=CD$6),IF(AND($G69&gt;=CD$5,$G69&lt;=CD$6),5,IF($L69=1,2,1)),IF(AND($G69&gt;=CD$5,$G69&lt;=CD$6),IF($M69&gt;0,4,3),0)),IF(AND($D69&lt;=CD$6,$E69&gt;=CD$5),60,0)))</f>
        <v/>
      </c>
      <c r="CE69" s="80" t="str">
        <f>IF(OR($A69="",NOT(ISNUMBER($G69))),"",IF(AND($F69&lt;=CE$6,$G69&gt;=CE$5),IF(CE$5&gt;$N69,5,$K69)*10+IF(AND($F69&gt;=CE$5,$F69&lt;=CE$6),IF(AND($G69&gt;=CE$5,$G69&lt;=CE$6),5,IF($L69=1,2,1)),IF(AND($G69&gt;=CE$5,$G69&lt;=CE$6),IF($M69&gt;0,4,3),0)),IF(AND($D69&lt;=CE$6,$E69&gt;=CE$5),60,0)))</f>
        <v/>
      </c>
      <c r="CF69" s="80" t="str">
        <f>IF(OR($A69="",NOT(ISNUMBER($G69))),"",IF(AND($F69&lt;=CF$6,$G69&gt;=CF$5),IF(CF$5&gt;$N69,5,$K69)*10+IF(AND($F69&gt;=CF$5,$F69&lt;=CF$6),IF(AND($G69&gt;=CF$5,$G69&lt;=CF$6),5,IF($L69=1,2,1)),IF(AND($G69&gt;=CF$5,$G69&lt;=CF$6),IF($M69&gt;0,4,3),0)),IF(AND($D69&lt;=CF$6,$E69&gt;=CF$5),60,0)))</f>
        <v/>
      </c>
      <c r="CG69" s="80" t="str">
        <f>IF(OR($A69="",NOT(ISNUMBER($G69))),"",IF(AND($F69&lt;=CG$6,$G69&gt;=CG$5),IF(CG$5&gt;$N69,5,$K69)*10+IF(AND($F69&gt;=CG$5,$F69&lt;=CG$6),IF(AND($G69&gt;=CG$5,$G69&lt;=CG$6),5,IF($L69=1,2,1)),IF(AND($G69&gt;=CG$5,$G69&lt;=CG$6),IF($M69&gt;0,4,3),0)),IF(AND($D69&lt;=CG$6,$E69&gt;=CG$5),60,0)))</f>
        <v/>
      </c>
      <c r="CH69" s="80" t="str">
        <f>IF(OR($A69="",NOT(ISNUMBER($G69))),"",IF(AND($F69&lt;=CH$6,$G69&gt;=CH$5),IF(CH$5&gt;$N69,5,$K69)*10+IF(AND($F69&gt;=CH$5,$F69&lt;=CH$6),IF(AND($G69&gt;=CH$5,$G69&lt;=CH$6),5,IF($L69=1,2,1)),IF(AND($G69&gt;=CH$5,$G69&lt;=CH$6),IF($M69&gt;0,4,3),0)),IF(AND($D69&lt;=CH$6,$E69&gt;=CH$5),60,0)))</f>
        <v/>
      </c>
      <c r="CI69" s="80" t="str">
        <f>IF(OR($A69="",NOT(ISNUMBER($G69))),"",IF(AND($F69&lt;=CI$6,$G69&gt;=CI$5),IF(CI$5&gt;$N69,5,$K69)*10+IF(AND($F69&gt;=CI$5,$F69&lt;=CI$6),IF(AND($G69&gt;=CI$5,$G69&lt;=CI$6),5,IF($L69=1,2,1)),IF(AND($G69&gt;=CI$5,$G69&lt;=CI$6),IF($M69&gt;0,4,3),0)),IF(AND($D69&lt;=CI$6,$E69&gt;=CI$5),60,0)))</f>
        <v/>
      </c>
      <c r="CJ69" s="80" t="str">
        <f>IF(OR($A69="",NOT(ISNUMBER($G69))),"",IF(AND($F69&lt;=CJ$6,$G69&gt;=CJ$5),IF(CJ$5&gt;$N69,5,$K69)*10+IF(AND($F69&gt;=CJ$5,$F69&lt;=CJ$6),IF(AND($G69&gt;=CJ$5,$G69&lt;=CJ$6),5,IF($L69=1,2,1)),IF(AND($G69&gt;=CJ$5,$G69&lt;=CJ$6),IF($M69&gt;0,4,3),0)),IF(AND($D69&lt;=CJ$6,$E69&gt;=CJ$5),60,0)))</f>
        <v/>
      </c>
      <c r="CK69" s="80" t="str">
        <f>IF(OR($A69="",NOT(ISNUMBER($G69))),"",IF(AND($F69&lt;=CK$6,$G69&gt;=CK$5),IF(CK$5&gt;$N69,5,$K69)*10+IF(AND($F69&gt;=CK$5,$F69&lt;=CK$6),IF(AND($G69&gt;=CK$5,$G69&lt;=CK$6),5,IF($L69=1,2,1)),IF(AND($G69&gt;=CK$5,$G69&lt;=CK$6),IF($M69&gt;0,4,3),0)),IF(AND($D69&lt;=CK$6,$E69&gt;=CK$5),60,0)))</f>
        <v/>
      </c>
      <c r="CL69" s="80" t="str">
        <f>IF(OR($A69="",NOT(ISNUMBER($G69))),"",IF(AND($F69&lt;=CL$6,$G69&gt;=CL$5),IF(CL$5&gt;$N69,5,$K69)*10+IF(AND($F69&gt;=CL$5,$F69&lt;=CL$6),IF(AND($G69&gt;=CL$5,$G69&lt;=CL$6),5,IF($L69=1,2,1)),IF(AND($G69&gt;=CL$5,$G69&lt;=CL$6),IF($M69&gt;0,4,3),0)),IF(AND($D69&lt;=CL$6,$E69&gt;=CL$5),60,0)))</f>
        <v/>
      </c>
      <c r="CM69" s="80" t="str">
        <f>IF(OR($A69="",NOT(ISNUMBER($G69))),"",IF(AND($F69&lt;=CM$6,$G69&gt;=CM$5),IF(CM$5&gt;$N69,5,$K69)*10+IF(AND($F69&gt;=CM$5,$F69&lt;=CM$6),IF(AND($G69&gt;=CM$5,$G69&lt;=CM$6),5,IF($L69=1,2,1)),IF(AND($G69&gt;=CM$5,$G69&lt;=CM$6),IF($M69&gt;0,4,3),0)),IF(AND($D69&lt;=CM$6,$E69&gt;=CM$5),60,0)))</f>
        <v/>
      </c>
      <c r="CN69" s="80" t="str">
        <f>IF(OR($A69="",NOT(ISNUMBER($G69))),"",IF(AND($F69&lt;=CN$6,$G69&gt;=CN$5),IF(CN$5&gt;$N69,5,$K69)*10+IF(AND($F69&gt;=CN$5,$F69&lt;=CN$6),IF(AND($G69&gt;=CN$5,$G69&lt;=CN$6),5,IF($L69=1,2,1)),IF(AND($G69&gt;=CN$5,$G69&lt;=CN$6),IF($M69&gt;0,4,3),0)),IF(AND($D69&lt;=CN$6,$E69&gt;=CN$5),60,0)))</f>
        <v/>
      </c>
      <c r="CO69" s="80" t="str">
        <f>IF(OR($A69="",NOT(ISNUMBER($G69))),"",IF(AND($F69&lt;=CO$6,$G69&gt;=CO$5),IF(CO$5&gt;$N69,5,$K69)*10+IF(AND($F69&gt;=CO$5,$F69&lt;=CO$6),IF(AND($G69&gt;=CO$5,$G69&lt;=CO$6),5,IF($L69=1,2,1)),IF(AND($G69&gt;=CO$5,$G69&lt;=CO$6),IF($M69&gt;0,4,3),0)),IF(AND($D69&lt;=CO$6,$E69&gt;=CO$5),60,0)))</f>
        <v/>
      </c>
      <c r="CP69" s="80" t="str">
        <f>IF(OR($A69="",NOT(ISNUMBER($G69))),"",IF(AND($F69&lt;=CP$6,$G69&gt;=CP$5),IF(CP$5&gt;$N69,5,$K69)*10+IF(AND($F69&gt;=CP$5,$F69&lt;=CP$6),IF(AND($G69&gt;=CP$5,$G69&lt;=CP$6),5,IF($L69=1,2,1)),IF(AND($G69&gt;=CP$5,$G69&lt;=CP$6),IF($M69&gt;0,4,3),0)),IF(AND($D69&lt;=CP$6,$E69&gt;=CP$5),60,0)))</f>
        <v/>
      </c>
      <c r="CQ69" s="80" t="str">
        <f>IF(OR($A69="",NOT(ISNUMBER($G69))),"",IF(AND($F69&lt;=CQ$6,$G69&gt;=CQ$5),IF(CQ$5&gt;$N69,5,$K69)*10+IF(AND($F69&gt;=CQ$5,$F69&lt;=CQ$6),IF(AND($G69&gt;=CQ$5,$G69&lt;=CQ$6),5,IF($L69=1,2,1)),IF(AND($G69&gt;=CQ$5,$G69&lt;=CQ$6),IF($M69&gt;0,4,3),0)),IF(AND($D69&lt;=CQ$6,$E69&gt;=CQ$5),60,0)))</f>
        <v/>
      </c>
      <c r="CR69" s="80" t="str">
        <f>IF(OR($A69="",NOT(ISNUMBER($G69))),"",IF(AND($F69&lt;=CR$6,$G69&gt;=CR$5),IF(CR$5&gt;$N69,5,$K69)*10+IF(AND($F69&gt;=CR$5,$F69&lt;=CR$6),IF(AND($G69&gt;=CR$5,$G69&lt;=CR$6),5,IF($L69=1,2,1)),IF(AND($G69&gt;=CR$5,$G69&lt;=CR$6),IF($M69&gt;0,4,3),0)),IF(AND($D69&lt;=CR$6,$E69&gt;=CR$5),60,0)))</f>
        <v/>
      </c>
      <c r="CS69" s="80" t="str">
        <f>IF(OR($A69="",NOT(ISNUMBER($G69))),"",IF(AND($F69&lt;=CS$6,$G69&gt;=CS$5),IF(CS$5&gt;$N69,5,$K69)*10+IF(AND($F69&gt;=CS$5,$F69&lt;=CS$6),IF(AND($G69&gt;=CS$5,$G69&lt;=CS$6),5,IF($L69=1,2,1)),IF(AND($G69&gt;=CS$5,$G69&lt;=CS$6),IF($M69&gt;0,4,3),0)),IF(AND($D69&lt;=CS$6,$E69&gt;=CS$5),60,0)))</f>
        <v/>
      </c>
      <c r="CT69" s="80" t="str">
        <f>IF(OR($A69="",NOT(ISNUMBER($G69))),"",IF(AND($F69&lt;=CT$6,$G69&gt;=CT$5),IF(CT$5&gt;$N69,5,$K69)*10+IF(AND($F69&gt;=CT$5,$F69&lt;=CT$6),IF(AND($G69&gt;=CT$5,$G69&lt;=CT$6),5,IF($L69=1,2,1)),IF(AND($G69&gt;=CT$5,$G69&lt;=CT$6),IF($M69&gt;0,4,3),0)),IF(AND($D69&lt;=CT$6,$E69&gt;=CT$5),60,0)))</f>
        <v/>
      </c>
      <c r="CU69" s="80" t="str">
        <f>IF(OR($A69="",NOT(ISNUMBER($G69))),"",IF(AND($F69&lt;=CU$6,$G69&gt;=CU$5),IF(CU$5&gt;$N69,5,$K69)*10+IF(AND($F69&gt;=CU$5,$F69&lt;=CU$6),IF(AND($G69&gt;=CU$5,$G69&lt;=CU$6),5,IF($L69=1,2,1)),IF(AND($G69&gt;=CU$5,$G69&lt;=CU$6),IF($M69&gt;0,4,3),0)),IF(AND($D69&lt;=CU$6,$E69&gt;=CU$5),60,0)))</f>
        <v/>
      </c>
      <c r="CV69" s="80" t="str">
        <f>IF(OR($A69="",NOT(ISNUMBER($G69))),"",IF(AND($F69&lt;=CV$6,$G69&gt;=CV$5),IF(CV$5&gt;$N69,5,$K69)*10+IF(AND($F69&gt;=CV$5,$F69&lt;=CV$6),IF(AND($G69&gt;=CV$5,$G69&lt;=CV$6),5,IF($L69=1,2,1)),IF(AND($G69&gt;=CV$5,$G69&lt;=CV$6),IF($M69&gt;0,4,3),0)),IF(AND($D69&lt;=CV$6,$E69&gt;=CV$5),60,0)))</f>
        <v/>
      </c>
      <c r="CW69" s="80" t="str">
        <f>IF(OR($A69="",NOT(ISNUMBER($G69))),"",IF(AND($F69&lt;=CW$6,$G69&gt;=CW$5),IF(CW$5&gt;$N69,5,$K69)*10+IF(AND($F69&gt;=CW$5,$F69&lt;=CW$6),IF(AND($G69&gt;=CW$5,$G69&lt;=CW$6),5,IF($L69=1,2,1)),IF(AND($G69&gt;=CW$5,$G69&lt;=CW$6),IF($M69&gt;0,4,3),0)),IF(AND($D69&lt;=CW$6,$E69&gt;=CW$5),60,0)))</f>
        <v/>
      </c>
      <c r="CX69" s="80" t="str">
        <f>IF(OR($A69="",NOT(ISNUMBER($G69))),"",IF(AND($F69&lt;=CX$6,$G69&gt;=CX$5),IF(CX$5&gt;$N69,5,$K69)*10+IF(AND($F69&gt;=CX$5,$F69&lt;=CX$6),IF(AND($G69&gt;=CX$5,$G69&lt;=CX$6),5,IF($L69=1,2,1)),IF(AND($G69&gt;=CX$5,$G69&lt;=CX$6),IF($M69&gt;0,4,3),0)),IF(AND($D69&lt;=CX$6,$E69&gt;=CX$5),60,0)))</f>
        <v/>
      </c>
      <c r="CY69" s="80" t="str">
        <f>IF(OR($A69="",NOT(ISNUMBER($G69))),"",IF(AND($F69&lt;=CY$6,$G69&gt;=CY$5),IF(CY$5&gt;$N69,5,$K69)*10+IF(AND($F69&gt;=CY$5,$F69&lt;=CY$6),IF(AND($G69&gt;=CY$5,$G69&lt;=CY$6),5,IF($L69=1,2,1)),IF(AND($G69&gt;=CY$5,$G69&lt;=CY$6),IF($M69&gt;0,4,3),0)),IF(AND($D69&lt;=CY$6,$E69&gt;=CY$5),60,0)))</f>
        <v/>
      </c>
      <c r="CZ69" s="80" t="str">
        <f>IF(OR($A69="",NOT(ISNUMBER($G69))),"",IF(AND($F69&lt;=CZ$6,$G69&gt;=CZ$5),IF(CZ$5&gt;$N69,5,$K69)*10+IF(AND($F69&gt;=CZ$5,$F69&lt;=CZ$6),IF(AND($G69&gt;=CZ$5,$G69&lt;=CZ$6),5,IF($L69=1,2,1)),IF(AND($G69&gt;=CZ$5,$G69&lt;=CZ$6),IF($M69&gt;0,4,3),0)),IF(AND($D69&lt;=CZ$6,$E69&gt;=CZ$5),60,0)))</f>
        <v/>
      </c>
      <c r="DA69" s="80" t="str">
        <f>IF(OR($A69="",NOT(ISNUMBER($G69))),"",IF(AND($F69&lt;=DA$6,$G69&gt;=DA$5),IF(DA$5&gt;$N69,5,$K69)*10+IF(AND($F69&gt;=DA$5,$F69&lt;=DA$6),IF(AND($G69&gt;=DA$5,$G69&lt;=DA$6),5,IF($L69=1,2,1)),IF(AND($G69&gt;=DA$5,$G69&lt;=DA$6),IF($M69&gt;0,4,3),0)),IF(AND($D69&lt;=DA$6,$E69&gt;=DA$5),60,0)))</f>
        <v/>
      </c>
      <c r="DB69" s="80" t="str">
        <f>IF(OR($A69="",NOT(ISNUMBER($G69))),"",IF(AND($F69&lt;=DB$6,$G69&gt;=DB$5),IF(DB$5&gt;$N69,5,$K69)*10+IF(AND($F69&gt;=DB$5,$F69&lt;=DB$6),IF(AND($G69&gt;=DB$5,$G69&lt;=DB$6),5,IF($L69=1,2,1)),IF(AND($G69&gt;=DB$5,$G69&lt;=DB$6),IF($M69&gt;0,4,3),0)),IF(AND($D69&lt;=DB$6,$E69&gt;=DB$5),60,0)))</f>
        <v/>
      </c>
      <c r="DC69" s="80" t="str">
        <f>IF(OR($A69="",NOT(ISNUMBER($G69))),"",IF(AND($F69&lt;=DC$6,$G69&gt;=DC$5),IF(DC$5&gt;$N69,5,$K69)*10+IF(AND($F69&gt;=DC$5,$F69&lt;=DC$6),IF(AND($G69&gt;=DC$5,$G69&lt;=DC$6),5,IF($L69=1,2,1)),IF(AND($G69&gt;=DC$5,$G69&lt;=DC$6),IF($M69&gt;0,4,3),0)),IF(AND($D69&lt;=DC$6,$E69&gt;=DC$5),60,0)))</f>
        <v/>
      </c>
      <c r="DD69" s="80" t="str">
        <f>IF(OR($A69="",NOT(ISNUMBER($G69))),"",IF(AND($F69&lt;=DD$6,$G69&gt;=DD$5),IF(DD$5&gt;$N69,5,$K69)*10+IF(AND($F69&gt;=DD$5,$F69&lt;=DD$6),IF(AND($G69&gt;=DD$5,$G69&lt;=DD$6),5,IF($L69=1,2,1)),IF(AND($G69&gt;=DD$5,$G69&lt;=DD$6),IF($M69&gt;0,4,3),0)),IF(AND($D69&lt;=DD$6,$E69&gt;=DD$5),60,0)))</f>
        <v/>
      </c>
      <c r="DE69" s="80" t="str">
        <f>IF(OR($A69="",NOT(ISNUMBER($G69))),"",IF(AND($F69&lt;=DE$6,$G69&gt;=DE$5),IF(DE$5&gt;$N69,5,$K69)*10+IF(AND($F69&gt;=DE$5,$F69&lt;=DE$6),IF(AND($G69&gt;=DE$5,$G69&lt;=DE$6),5,IF($L69=1,2,1)),IF(AND($G69&gt;=DE$5,$G69&lt;=DE$6),IF($M69&gt;0,4,3),0)),IF(AND($D69&lt;=DE$6,$E69&gt;=DE$5),60,0)))</f>
        <v/>
      </c>
      <c r="DF69" s="80" t="str">
        <f>IF(OR($A69="",NOT(ISNUMBER($G69))),"",IF(AND($F69&lt;=DF$6,$G69&gt;=DF$5),IF(DF$5&gt;$N69,5,$K69)*10+IF(AND($F69&gt;=DF$5,$F69&lt;=DF$6),IF(AND($G69&gt;=DF$5,$G69&lt;=DF$6),5,IF($L69=1,2,1)),IF(AND($G69&gt;=DF$5,$G69&lt;=DF$6),IF($M69&gt;0,4,3),0)),IF(AND($D69&lt;=DF$6,$E69&gt;=DF$5),60,0)))</f>
        <v/>
      </c>
      <c r="DG69" s="80" t="str">
        <f>IF(OR($A69="",NOT(ISNUMBER($G69))),"",IF(AND($F69&lt;=DG$6,$G69&gt;=DG$5),IF(DG$5&gt;$N69,5,$K69)*10+IF(AND($F69&gt;=DG$5,$F69&lt;=DG$6),IF(AND($G69&gt;=DG$5,$G69&lt;=DG$6),5,IF($L69=1,2,1)),IF(AND($G69&gt;=DG$5,$G69&lt;=DG$6),IF($M69&gt;0,4,3),0)),IF(AND($D69&lt;=DG$6,$E69&gt;=DG$5),60,0)))</f>
        <v/>
      </c>
      <c r="DH69" s="80" t="str">
        <f>IF(OR($A69="",NOT(ISNUMBER($G69))),"",IF(AND($F69&lt;=DH$6,$G69&gt;=DH$5),IF(DH$5&gt;$N69,5,$K69)*10+IF(AND($F69&gt;=DH$5,$F69&lt;=DH$6),IF(AND($G69&gt;=DH$5,$G69&lt;=DH$6),5,IF($L69=1,2,1)),IF(AND($G69&gt;=DH$5,$G69&lt;=DH$6),IF($M69&gt;0,4,3),0)),IF(AND($D69&lt;=DH$6,$E69&gt;=DH$5),60,0)))</f>
        <v/>
      </c>
      <c r="DI69" s="80" t="str">
        <f>IF(OR($A69="",NOT(ISNUMBER($G69))),"",IF(AND($F69&lt;=DI$6,$G69&gt;=DI$5),IF(DI$5&gt;$N69,5,$K69)*10+IF(AND($F69&gt;=DI$5,$F69&lt;=DI$6),IF(AND($G69&gt;=DI$5,$G69&lt;=DI$6),5,IF($L69=1,2,1)),IF(AND($G69&gt;=DI$5,$G69&lt;=DI$6),IF($M69&gt;0,4,3),0)),IF(AND($D69&lt;=DI$6,$E69&gt;=DI$5),60,0)))</f>
        <v/>
      </c>
      <c r="DJ69" s="80" t="str">
        <f>IF(OR($A69="",NOT(ISNUMBER($G69))),"",IF(AND($F69&lt;=DJ$6,$G69&gt;=DJ$5),IF(DJ$5&gt;$N69,5,$K69)*10+IF(AND($F69&gt;=DJ$5,$F69&lt;=DJ$6),IF(AND($G69&gt;=DJ$5,$G69&lt;=DJ$6),5,IF($L69=1,2,1)),IF(AND($G69&gt;=DJ$5,$G69&lt;=DJ$6),IF($M69&gt;0,4,3),0)),IF(AND($D69&lt;=DJ$6,$E69&gt;=DJ$5),60,0)))</f>
        <v/>
      </c>
      <c r="DK69" s="80" t="str">
        <f>IF(OR($A69="",NOT(ISNUMBER($G69))),"",IF(AND($F69&lt;=DK$6,$G69&gt;=DK$5),IF(DK$5&gt;$N69,5,$K69)*10+IF(AND($F69&gt;=DK$5,$F69&lt;=DK$6),IF(AND($G69&gt;=DK$5,$G69&lt;=DK$6),5,IF($L69=1,2,1)),IF(AND($G69&gt;=DK$5,$G69&lt;=DK$6),IF($M69&gt;0,4,3),0)),IF(AND($D69&lt;=DK$6,$E69&gt;=DK$5),60,0)))</f>
        <v/>
      </c>
      <c r="DL69" s="80" t="str">
        <f>IF(OR($A69="",NOT(ISNUMBER($G69))),"",IF(AND($F69&lt;=DL$6,$G69&gt;=DL$5),IF(DL$5&gt;$N69,5,$K69)*10+IF(AND($F69&gt;=DL$5,$F69&lt;=DL$6),IF(AND($G69&gt;=DL$5,$G69&lt;=DL$6),5,IF($L69=1,2,1)),IF(AND($G69&gt;=DL$5,$G69&lt;=DL$6),IF($M69&gt;0,4,3),0)),IF(AND($D69&lt;=DL$6,$E69&gt;=DL$5),60,0)))</f>
        <v/>
      </c>
      <c r="DM69" s="80" t="str">
        <f>IF(OR($A69="",NOT(ISNUMBER($G69))),"",IF(AND($F69&lt;=DM$6,$G69&gt;=DM$5),IF(DM$5&gt;$N69,5,$K69)*10+IF(AND($F69&gt;=DM$5,$F69&lt;=DM$6),IF(AND($G69&gt;=DM$5,$G69&lt;=DM$6),5,IF($L69=1,2,1)),IF(AND($G69&gt;=DM$5,$G69&lt;=DM$6),IF($M69&gt;0,4,3),0)),IF(AND($D69&lt;=DM$6,$E69&gt;=DM$5),60,0)))</f>
        <v/>
      </c>
      <c r="DN69" s="80" t="str">
        <f>IF(OR($A69="",NOT(ISNUMBER($G69))),"",IF(AND($F69&lt;=DN$6,$G69&gt;=DN$5),IF(DN$5&gt;$N69,5,$K69)*10+IF(AND($F69&gt;=DN$5,$F69&lt;=DN$6),IF(AND($G69&gt;=DN$5,$G69&lt;=DN$6),5,IF($L69=1,2,1)),IF(AND($G69&gt;=DN$5,$G69&lt;=DN$6),IF($M69&gt;0,4,3),0)),IF(AND($D69&lt;=DN$6,$E69&gt;=DN$5),60,0)))</f>
        <v/>
      </c>
      <c r="DO69" s="80" t="str">
        <f>IF(OR($A69="",NOT(ISNUMBER($G69))),"",IF(AND($F69&lt;=DO$6,$G69&gt;=DO$5),IF(DO$5&gt;$N69,5,$K69)*10+IF(AND($F69&gt;=DO$5,$F69&lt;=DO$6),IF(AND($G69&gt;=DO$5,$G69&lt;=DO$6),5,IF($L69=1,2,1)),IF(AND($G69&gt;=DO$5,$G69&lt;=DO$6),IF($M69&gt;0,4,3),0)),IF(AND($D69&lt;=DO$6,$E69&gt;=DO$5),60,0)))</f>
        <v/>
      </c>
      <c r="DP69" s="80" t="str">
        <f>IF(OR($A69="",NOT(ISNUMBER($G69))),"",IF(AND($F69&lt;=DP$6,$G69&gt;=DP$5),IF(DP$5&gt;$N69,5,$K69)*10+IF(AND($F69&gt;=DP$5,$F69&lt;=DP$6),IF(AND($G69&gt;=DP$5,$G69&lt;=DP$6),5,IF($L69=1,2,1)),IF(AND($G69&gt;=DP$5,$G69&lt;=DP$6),IF($M69&gt;0,4,3),0)),IF(AND($D69&lt;=DP$6,$E69&gt;=DP$5),60,0)))</f>
        <v/>
      </c>
      <c r="DQ69" s="80" t="str">
        <f>IF(OR($A69="",NOT(ISNUMBER($G69))),"",IF(AND($F69&lt;=DQ$6,$G69&gt;=DQ$5),IF(DQ$5&gt;$N69,5,$K69)*10+IF(AND($F69&gt;=DQ$5,$F69&lt;=DQ$6),IF(AND($G69&gt;=DQ$5,$G69&lt;=DQ$6),5,IF($L69=1,2,1)),IF(AND($G69&gt;=DQ$5,$G69&lt;=DQ$6),IF($M69&gt;0,4,3),0)),IF(AND($D69&lt;=DQ$6,$E69&gt;=DQ$5),60,0)))</f>
        <v/>
      </c>
      <c r="DR69" s="80" t="str">
        <f>IF(OR($A69="",NOT(ISNUMBER($G69))),"",IF(AND($F69&lt;=DR$6,$G69&gt;=DR$5),IF(DR$5&gt;$N69,5,$K69)*10+IF(AND($F69&gt;=DR$5,$F69&lt;=DR$6),IF(AND($G69&gt;=DR$5,$G69&lt;=DR$6),5,IF($L69=1,2,1)),IF(AND($G69&gt;=DR$5,$G69&lt;=DR$6),IF($M69&gt;0,4,3),0)),IF(AND($D69&lt;=DR$6,$E69&gt;=DR$5),60,0)))</f>
        <v/>
      </c>
      <c r="DS69" s="80" t="str">
        <f>IF(OR($A69="",NOT(ISNUMBER($G69))),"",IF(AND($F69&lt;=DS$6,$G69&gt;=DS$5),IF(DS$5&gt;$N69,5,$K69)*10+IF(AND($F69&gt;=DS$5,$F69&lt;=DS$6),IF(AND($G69&gt;=DS$5,$G69&lt;=DS$6),5,IF($L69=1,2,1)),IF(AND($G69&gt;=DS$5,$G69&lt;=DS$6),IF($M69&gt;0,4,3),0)),IF(AND($D69&lt;=DS$6,$E69&gt;=DS$5),60,0)))</f>
        <v/>
      </c>
      <c r="DT69" s="80" t="str">
        <f>IF(OR($A69="",NOT(ISNUMBER($G69))),"",IF(AND($F69&lt;=DT$6,$G69&gt;=DT$5),IF(DT$5&gt;$N69,5,$K69)*10+IF(AND($F69&gt;=DT$5,$F69&lt;=DT$6),IF(AND($G69&gt;=DT$5,$G69&lt;=DT$6),5,IF($L69=1,2,1)),IF(AND($G69&gt;=DT$5,$G69&lt;=DT$6),IF($M69&gt;0,4,3),0)),IF(AND($D69&lt;=DT$6,$E69&gt;=DT$5),60,0)))</f>
        <v/>
      </c>
      <c r="DU69" s="80" t="str">
        <f>IF(OR($A69="",NOT(ISNUMBER($G69))),"",IF(AND($F69&lt;=DU$6,$G69&gt;=DU$5),IF(DU$5&gt;$N69,5,$K69)*10+IF(AND($F69&gt;=DU$5,$F69&lt;=DU$6),IF(AND($G69&gt;=DU$5,$G69&lt;=DU$6),5,IF($L69=1,2,1)),IF(AND($G69&gt;=DU$5,$G69&lt;=DU$6),IF($M69&gt;0,4,3),0)),IF(AND($D69&lt;=DU$6,$E69&gt;=DU$5),60,0)))</f>
        <v/>
      </c>
      <c r="DV69" s="80" t="str">
        <f>IF(OR($A69="",NOT(ISNUMBER($G69))),"",IF(AND($F69&lt;=DV$6,$G69&gt;=DV$5),IF(DV$5&gt;$N69,5,$K69)*10+IF(AND($F69&gt;=DV$5,$F69&lt;=DV$6),IF(AND($G69&gt;=DV$5,$G69&lt;=DV$6),5,IF($L69=1,2,1)),IF(AND($G69&gt;=DV$5,$G69&lt;=DV$6),IF($M69&gt;0,4,3),0)),IF(AND($D69&lt;=DV$6,$E69&gt;=DV$5),60,0)))</f>
        <v/>
      </c>
      <c r="DW69" s="80" t="str">
        <f>IF(OR($A69="",NOT(ISNUMBER($G69))),"",IF(AND($F69&lt;=DW$6,$G69&gt;=DW$5),IF(DW$5&gt;$N69,5,$K69)*10+IF(AND($F69&gt;=DW$5,$F69&lt;=DW$6),IF(AND($G69&gt;=DW$5,$G69&lt;=DW$6),5,IF($L69=1,2,1)),IF(AND($G69&gt;=DW$5,$G69&lt;=DW$6),IF($M69&gt;0,4,3),0)),IF(AND($D69&lt;=DW$6,$E69&gt;=DW$5),60,0)))</f>
        <v/>
      </c>
      <c r="DX69" s="80" t="str">
        <f>IF(OR($A69="",NOT(ISNUMBER($G69))),"",IF(AND($F69&lt;=DX$6,$G69&gt;=DX$5),IF(DX$5&gt;$N69,5,$K69)*10+IF(AND($F69&gt;=DX$5,$F69&lt;=DX$6),IF(AND($G69&gt;=DX$5,$G69&lt;=DX$6),5,IF($L69=1,2,1)),IF(AND($G69&gt;=DX$5,$G69&lt;=DX$6),IF($M69&gt;0,4,3),0)),IF(AND($D69&lt;=DX$6,$E69&gt;=DX$5),60,0)))</f>
        <v/>
      </c>
      <c r="DY69" s="80" t="str">
        <f>IF(OR($A69="",NOT(ISNUMBER($G69))),"",IF(AND($F69&lt;=DY$6,$G69&gt;=DY$5),IF(DY$5&gt;$N69,5,$K69)*10+IF(AND($F69&gt;=DY$5,$F69&lt;=DY$6),IF(AND($G69&gt;=DY$5,$G69&lt;=DY$6),5,IF($L69=1,2,1)),IF(AND($G69&gt;=DY$5,$G69&lt;=DY$6),IF($M69&gt;0,4,3),0)),IF(AND($D69&lt;=DY$6,$E69&gt;=DY$5),60,0)))</f>
        <v/>
      </c>
      <c r="DZ69" s="80" t="str">
        <f>IF(OR($A69="",NOT(ISNUMBER($G69))),"",IF(AND($F69&lt;=DZ$6,$G69&gt;=DZ$5),IF(DZ$5&gt;$N69,5,$K69)*10+IF(AND($F69&gt;=DZ$5,$F69&lt;=DZ$6),IF(AND($G69&gt;=DZ$5,$G69&lt;=DZ$6),5,IF($L69=1,2,1)),IF(AND($G69&gt;=DZ$5,$G69&lt;=DZ$6),IF($M69&gt;0,4,3),0)),IF(AND($D69&lt;=DZ$6,$E69&gt;=DZ$5),60,0)))</f>
        <v/>
      </c>
      <c r="EA69" s="80" t="str">
        <f>IF(OR($A69="",NOT(ISNUMBER($G69))),"",IF(AND($F69&lt;=EA$6,$G69&gt;=EA$5),IF(EA$5&gt;$N69,5,$K69)*10+IF(AND($F69&gt;=EA$5,$F69&lt;=EA$6),IF(AND($G69&gt;=EA$5,$G69&lt;=EA$6),5,IF($L69=1,2,1)),IF(AND($G69&gt;=EA$5,$G69&lt;=EA$6),IF($M69&gt;0,4,3),0)),IF(AND($D69&lt;=EA$6,$E69&gt;=EA$5),60,0)))</f>
        <v/>
      </c>
      <c r="EB69" s="80" t="str">
        <f>IF(OR($A69="",NOT(ISNUMBER($G69))),"",IF(AND($F69&lt;=EB$6,$G69&gt;=EB$5),IF(EB$5&gt;$N69,5,$K69)*10+IF(AND($F69&gt;=EB$5,$F69&lt;=EB$6),IF(AND($G69&gt;=EB$5,$G69&lt;=EB$6),5,IF($L69=1,2,1)),IF(AND($G69&gt;=EB$5,$G69&lt;=EB$6),IF($M69&gt;0,4,3),0)),IF(AND($D69&lt;=EB$6,$E69&gt;=EB$5),60,0)))</f>
        <v/>
      </c>
      <c r="EC69" s="80" t="str">
        <f>IF(OR($A69="",NOT(ISNUMBER($G69))),"",IF(AND($F69&lt;=EC$6,$G69&gt;=EC$5),IF(EC$5&gt;$N69,5,$K69)*10+IF(AND($F69&gt;=EC$5,$F69&lt;=EC$6),IF(AND($G69&gt;=EC$5,$G69&lt;=EC$6),5,IF($L69=1,2,1)),IF(AND($G69&gt;=EC$5,$G69&lt;=EC$6),IF($M69&gt;0,4,3),0)),IF(AND($D69&lt;=EC$6,$E69&gt;=EC$5),60,0)))</f>
        <v/>
      </c>
      <c r="ED69" s="80" t="str">
        <f>IF(OR($A69="",NOT(ISNUMBER($G69))),"",IF(AND($F69&lt;=ED$6,$G69&gt;=ED$5),IF(ED$5&gt;$N69,5,$K69)*10+IF(AND($F69&gt;=ED$5,$F69&lt;=ED$6),IF(AND($G69&gt;=ED$5,$G69&lt;=ED$6),5,IF($L69=1,2,1)),IF(AND($G69&gt;=ED$5,$G69&lt;=ED$6),IF($M69&gt;0,4,3),0)),IF(AND($D69&lt;=ED$6,$E69&gt;=ED$5),60,0)))</f>
        <v/>
      </c>
    </row>
    <row r="70" ht="18" customHeight="1">
      <c r="A70" s="52" t="str">
        <f>IF(Tasks!$B70="","",Tasks!$A70)</f>
        <v/>
      </c>
      <c r="B70" s="78" t="str">
        <f>IF(Tasks!$B70="","",Tasks!$B70)</f>
        <v/>
      </c>
      <c r="C70" s="25" t="str">
        <f>IF($B70="","",IF(AND(Tasks!$D70="",Tasks!$G70=""),"-",IF(Tasks!$D70="","",Tasks!$D70&amp;IF(OR(Tasks!$E70="",Tasks!$E70="FS"),IF(N(Tasks!$F70)=0,"","FS"),Tasks!$E70)&amp;IF(N(Tasks!$F70)=0,"",IF(Tasks!$F70&gt;0,"+","")&amp;Tasks!$F70))&amp;IF(AND(Tasks!$D70&lt;&gt;"",Tasks!$G70&lt;&gt;""),", ","")&amp;IF(Tasks!$G70="","",Tasks!$G70&amp;IF(OR(Tasks!$H70="",Tasks!$H70="FS"),IF(N(Tasks!$I70)=0,"","FS"),Tasks!$H70)&amp;IF(N(Tasks!$I70)=0,"",IF(Tasks!$I70&gt;0,"+","")&amp;Tasks!$I70))))</f>
        <v/>
      </c>
      <c r="D70" s="51" t="str">
        <f>IF(OR($B70="",Tasks!$Q70=""),"",Tasks!$Q70)</f>
        <v/>
      </c>
      <c r="E70" s="51" t="str">
        <f>IF(OR($B70="",Tasks!$R70=""),"",Tasks!$R70)</f>
        <v/>
      </c>
      <c r="F70" s="51" t="str">
        <f>IF(OR($B70="",Tasks!$S70=""),"",Tasks!$S70)</f>
        <v/>
      </c>
      <c r="G70" s="51" t="str">
        <f>IF(OR($B70="",Tasks!$T70=""),"",Tasks!$T70)</f>
        <v/>
      </c>
      <c r="H70" s="52" t="str">
        <f>IF($B70="","",Tasks!$AE70)</f>
        <v/>
      </c>
      <c r="I70" s="79" t="str">
        <f>IF($B70="","",Tasks!$AF70)</f>
        <v/>
      </c>
      <c r="J70" s="53" t="str">
        <f>IF(OR($B70="",Tasks!$V70=""),"",Tasks!$V70)</f>
        <v/>
      </c>
      <c r="K70" s="52" t="str">
        <f>IF($B70="","",Tasks!$AA70)</f>
        <v/>
      </c>
      <c r="L70" s="52" t="str">
        <f>IF($B70="","",Tasks!$AB70)</f>
        <v/>
      </c>
      <c r="M70" s="52" t="str">
        <f>IF($B70="","",Tasks!$Z70)</f>
        <v/>
      </c>
      <c r="N70" s="52" t="str">
        <f>IF(OR($B70="",Tasks!$AG70=""),"",Tasks!$AG70)</f>
        <v/>
      </c>
      <c r="O70" s="80" t="str">
        <f>IF(OR($A70="",NOT(ISNUMBER($G70))),"",IF(AND($F70&lt;=O$6,$G70&gt;=O$5),IF(O$5&gt;$N70,5,$K70)*10+IF(AND($F70&gt;=O$5,$F70&lt;=O$6),IF(AND($G70&gt;=O$5,$G70&lt;=O$6),5,IF($L70=1,2,1)),IF(AND($G70&gt;=O$5,$G70&lt;=O$6),IF($M70&gt;0,4,3),0)),IF(AND($D70&lt;=O$6,$E70&gt;=O$5),60,0)))</f>
        <v/>
      </c>
      <c r="P70" s="80" t="str">
        <f>IF(OR($A70="",NOT(ISNUMBER($G70))),"",IF(AND($F70&lt;=P$6,$G70&gt;=P$5),IF(P$5&gt;$N70,5,$K70)*10+IF(AND($F70&gt;=P$5,$F70&lt;=P$6),IF(AND($G70&gt;=P$5,$G70&lt;=P$6),5,IF($L70=1,2,1)),IF(AND($G70&gt;=P$5,$G70&lt;=P$6),IF($M70&gt;0,4,3),0)),IF(AND($D70&lt;=P$6,$E70&gt;=P$5),60,0)))</f>
        <v/>
      </c>
      <c r="Q70" s="80" t="str">
        <f>IF(OR($A70="",NOT(ISNUMBER($G70))),"",IF(AND($F70&lt;=Q$6,$G70&gt;=Q$5),IF(Q$5&gt;$N70,5,$K70)*10+IF(AND($F70&gt;=Q$5,$F70&lt;=Q$6),IF(AND($G70&gt;=Q$5,$G70&lt;=Q$6),5,IF($L70=1,2,1)),IF(AND($G70&gt;=Q$5,$G70&lt;=Q$6),IF($M70&gt;0,4,3),0)),IF(AND($D70&lt;=Q$6,$E70&gt;=Q$5),60,0)))</f>
        <v/>
      </c>
      <c r="R70" s="80" t="str">
        <f>IF(OR($A70="",NOT(ISNUMBER($G70))),"",IF(AND($F70&lt;=R$6,$G70&gt;=R$5),IF(R$5&gt;$N70,5,$K70)*10+IF(AND($F70&gt;=R$5,$F70&lt;=R$6),IF(AND($G70&gt;=R$5,$G70&lt;=R$6),5,IF($L70=1,2,1)),IF(AND($G70&gt;=R$5,$G70&lt;=R$6),IF($M70&gt;0,4,3),0)),IF(AND($D70&lt;=R$6,$E70&gt;=R$5),60,0)))</f>
        <v/>
      </c>
      <c r="S70" s="80" t="str">
        <f>IF(OR($A70="",NOT(ISNUMBER($G70))),"",IF(AND($F70&lt;=S$6,$G70&gt;=S$5),IF(S$5&gt;$N70,5,$K70)*10+IF(AND($F70&gt;=S$5,$F70&lt;=S$6),IF(AND($G70&gt;=S$5,$G70&lt;=S$6),5,IF($L70=1,2,1)),IF(AND($G70&gt;=S$5,$G70&lt;=S$6),IF($M70&gt;0,4,3),0)),IF(AND($D70&lt;=S$6,$E70&gt;=S$5),60,0)))</f>
        <v/>
      </c>
      <c r="T70" s="80" t="str">
        <f>IF(OR($A70="",NOT(ISNUMBER($G70))),"",IF(AND($F70&lt;=T$6,$G70&gt;=T$5),IF(T$5&gt;$N70,5,$K70)*10+IF(AND($F70&gt;=T$5,$F70&lt;=T$6),IF(AND($G70&gt;=T$5,$G70&lt;=T$6),5,IF($L70=1,2,1)),IF(AND($G70&gt;=T$5,$G70&lt;=T$6),IF($M70&gt;0,4,3),0)),IF(AND($D70&lt;=T$6,$E70&gt;=T$5),60,0)))</f>
        <v/>
      </c>
      <c r="U70" s="80" t="str">
        <f>IF(OR($A70="",NOT(ISNUMBER($G70))),"",IF(AND($F70&lt;=U$6,$G70&gt;=U$5),IF(U$5&gt;$N70,5,$K70)*10+IF(AND($F70&gt;=U$5,$F70&lt;=U$6),IF(AND($G70&gt;=U$5,$G70&lt;=U$6),5,IF($L70=1,2,1)),IF(AND($G70&gt;=U$5,$G70&lt;=U$6),IF($M70&gt;0,4,3),0)),IF(AND($D70&lt;=U$6,$E70&gt;=U$5),60,0)))</f>
        <v/>
      </c>
      <c r="V70" s="80" t="str">
        <f>IF(OR($A70="",NOT(ISNUMBER($G70))),"",IF(AND($F70&lt;=V$6,$G70&gt;=V$5),IF(V$5&gt;$N70,5,$K70)*10+IF(AND($F70&gt;=V$5,$F70&lt;=V$6),IF(AND($G70&gt;=V$5,$G70&lt;=V$6),5,IF($L70=1,2,1)),IF(AND($G70&gt;=V$5,$G70&lt;=V$6),IF($M70&gt;0,4,3),0)),IF(AND($D70&lt;=V$6,$E70&gt;=V$5),60,0)))</f>
        <v/>
      </c>
      <c r="W70" s="80" t="str">
        <f>IF(OR($A70="",NOT(ISNUMBER($G70))),"",IF(AND($F70&lt;=W$6,$G70&gt;=W$5),IF(W$5&gt;$N70,5,$K70)*10+IF(AND($F70&gt;=W$5,$F70&lt;=W$6),IF(AND($G70&gt;=W$5,$G70&lt;=W$6),5,IF($L70=1,2,1)),IF(AND($G70&gt;=W$5,$G70&lt;=W$6),IF($M70&gt;0,4,3),0)),IF(AND($D70&lt;=W$6,$E70&gt;=W$5),60,0)))</f>
        <v/>
      </c>
      <c r="X70" s="80" t="str">
        <f>IF(OR($A70="",NOT(ISNUMBER($G70))),"",IF(AND($F70&lt;=X$6,$G70&gt;=X$5),IF(X$5&gt;$N70,5,$K70)*10+IF(AND($F70&gt;=X$5,$F70&lt;=X$6),IF(AND($G70&gt;=X$5,$G70&lt;=X$6),5,IF($L70=1,2,1)),IF(AND($G70&gt;=X$5,$G70&lt;=X$6),IF($M70&gt;0,4,3),0)),IF(AND($D70&lt;=X$6,$E70&gt;=X$5),60,0)))</f>
        <v/>
      </c>
      <c r="Y70" s="80" t="str">
        <f>IF(OR($A70="",NOT(ISNUMBER($G70))),"",IF(AND($F70&lt;=Y$6,$G70&gt;=Y$5),IF(Y$5&gt;$N70,5,$K70)*10+IF(AND($F70&gt;=Y$5,$F70&lt;=Y$6),IF(AND($G70&gt;=Y$5,$G70&lt;=Y$6),5,IF($L70=1,2,1)),IF(AND($G70&gt;=Y$5,$G70&lt;=Y$6),IF($M70&gt;0,4,3),0)),IF(AND($D70&lt;=Y$6,$E70&gt;=Y$5),60,0)))</f>
        <v/>
      </c>
      <c r="Z70" s="80" t="str">
        <f>IF(OR($A70="",NOT(ISNUMBER($G70))),"",IF(AND($F70&lt;=Z$6,$G70&gt;=Z$5),IF(Z$5&gt;$N70,5,$K70)*10+IF(AND($F70&gt;=Z$5,$F70&lt;=Z$6),IF(AND($G70&gt;=Z$5,$G70&lt;=Z$6),5,IF($L70=1,2,1)),IF(AND($G70&gt;=Z$5,$G70&lt;=Z$6),IF($M70&gt;0,4,3),0)),IF(AND($D70&lt;=Z$6,$E70&gt;=Z$5),60,0)))</f>
        <v/>
      </c>
      <c r="AA70" s="80" t="str">
        <f>IF(OR($A70="",NOT(ISNUMBER($G70))),"",IF(AND($F70&lt;=AA$6,$G70&gt;=AA$5),IF(AA$5&gt;$N70,5,$K70)*10+IF(AND($F70&gt;=AA$5,$F70&lt;=AA$6),IF(AND($G70&gt;=AA$5,$G70&lt;=AA$6),5,IF($L70=1,2,1)),IF(AND($G70&gt;=AA$5,$G70&lt;=AA$6),IF($M70&gt;0,4,3),0)),IF(AND($D70&lt;=AA$6,$E70&gt;=AA$5),60,0)))</f>
        <v/>
      </c>
      <c r="AB70" s="80" t="str">
        <f>IF(OR($A70="",NOT(ISNUMBER($G70))),"",IF(AND($F70&lt;=AB$6,$G70&gt;=AB$5),IF(AB$5&gt;$N70,5,$K70)*10+IF(AND($F70&gt;=AB$5,$F70&lt;=AB$6),IF(AND($G70&gt;=AB$5,$G70&lt;=AB$6),5,IF($L70=1,2,1)),IF(AND($G70&gt;=AB$5,$G70&lt;=AB$6),IF($M70&gt;0,4,3),0)),IF(AND($D70&lt;=AB$6,$E70&gt;=AB$5),60,0)))</f>
        <v/>
      </c>
      <c r="AC70" s="80" t="str">
        <f>IF(OR($A70="",NOT(ISNUMBER($G70))),"",IF(AND($F70&lt;=AC$6,$G70&gt;=AC$5),IF(AC$5&gt;$N70,5,$K70)*10+IF(AND($F70&gt;=AC$5,$F70&lt;=AC$6),IF(AND($G70&gt;=AC$5,$G70&lt;=AC$6),5,IF($L70=1,2,1)),IF(AND($G70&gt;=AC$5,$G70&lt;=AC$6),IF($M70&gt;0,4,3),0)),IF(AND($D70&lt;=AC$6,$E70&gt;=AC$5),60,0)))</f>
        <v/>
      </c>
      <c r="AD70" s="80" t="str">
        <f>IF(OR($A70="",NOT(ISNUMBER($G70))),"",IF(AND($F70&lt;=AD$6,$G70&gt;=AD$5),IF(AD$5&gt;$N70,5,$K70)*10+IF(AND($F70&gt;=AD$5,$F70&lt;=AD$6),IF(AND($G70&gt;=AD$5,$G70&lt;=AD$6),5,IF($L70=1,2,1)),IF(AND($G70&gt;=AD$5,$G70&lt;=AD$6),IF($M70&gt;0,4,3),0)),IF(AND($D70&lt;=AD$6,$E70&gt;=AD$5),60,0)))</f>
        <v/>
      </c>
      <c r="AE70" s="80" t="str">
        <f>IF(OR($A70="",NOT(ISNUMBER($G70))),"",IF(AND($F70&lt;=AE$6,$G70&gt;=AE$5),IF(AE$5&gt;$N70,5,$K70)*10+IF(AND($F70&gt;=AE$5,$F70&lt;=AE$6),IF(AND($G70&gt;=AE$5,$G70&lt;=AE$6),5,IF($L70=1,2,1)),IF(AND($G70&gt;=AE$5,$G70&lt;=AE$6),IF($M70&gt;0,4,3),0)),IF(AND($D70&lt;=AE$6,$E70&gt;=AE$5),60,0)))</f>
        <v/>
      </c>
      <c r="AF70" s="80" t="str">
        <f>IF(OR($A70="",NOT(ISNUMBER($G70))),"",IF(AND($F70&lt;=AF$6,$G70&gt;=AF$5),IF(AF$5&gt;$N70,5,$K70)*10+IF(AND($F70&gt;=AF$5,$F70&lt;=AF$6),IF(AND($G70&gt;=AF$5,$G70&lt;=AF$6),5,IF($L70=1,2,1)),IF(AND($G70&gt;=AF$5,$G70&lt;=AF$6),IF($M70&gt;0,4,3),0)),IF(AND($D70&lt;=AF$6,$E70&gt;=AF$5),60,0)))</f>
        <v/>
      </c>
      <c r="AG70" s="80" t="str">
        <f>IF(OR($A70="",NOT(ISNUMBER($G70))),"",IF(AND($F70&lt;=AG$6,$G70&gt;=AG$5),IF(AG$5&gt;$N70,5,$K70)*10+IF(AND($F70&gt;=AG$5,$F70&lt;=AG$6),IF(AND($G70&gt;=AG$5,$G70&lt;=AG$6),5,IF($L70=1,2,1)),IF(AND($G70&gt;=AG$5,$G70&lt;=AG$6),IF($M70&gt;0,4,3),0)),IF(AND($D70&lt;=AG$6,$E70&gt;=AG$5),60,0)))</f>
        <v/>
      </c>
      <c r="AH70" s="80" t="str">
        <f>IF(OR($A70="",NOT(ISNUMBER($G70))),"",IF(AND($F70&lt;=AH$6,$G70&gt;=AH$5),IF(AH$5&gt;$N70,5,$K70)*10+IF(AND($F70&gt;=AH$5,$F70&lt;=AH$6),IF(AND($G70&gt;=AH$5,$G70&lt;=AH$6),5,IF($L70=1,2,1)),IF(AND($G70&gt;=AH$5,$G70&lt;=AH$6),IF($M70&gt;0,4,3),0)),IF(AND($D70&lt;=AH$6,$E70&gt;=AH$5),60,0)))</f>
        <v/>
      </c>
      <c r="AI70" s="80" t="str">
        <f>IF(OR($A70="",NOT(ISNUMBER($G70))),"",IF(AND($F70&lt;=AI$6,$G70&gt;=AI$5),IF(AI$5&gt;$N70,5,$K70)*10+IF(AND($F70&gt;=AI$5,$F70&lt;=AI$6),IF(AND($G70&gt;=AI$5,$G70&lt;=AI$6),5,IF($L70=1,2,1)),IF(AND($G70&gt;=AI$5,$G70&lt;=AI$6),IF($M70&gt;0,4,3),0)),IF(AND($D70&lt;=AI$6,$E70&gt;=AI$5),60,0)))</f>
        <v/>
      </c>
      <c r="AJ70" s="80" t="str">
        <f>IF(OR($A70="",NOT(ISNUMBER($G70))),"",IF(AND($F70&lt;=AJ$6,$G70&gt;=AJ$5),IF(AJ$5&gt;$N70,5,$K70)*10+IF(AND($F70&gt;=AJ$5,$F70&lt;=AJ$6),IF(AND($G70&gt;=AJ$5,$G70&lt;=AJ$6),5,IF($L70=1,2,1)),IF(AND($G70&gt;=AJ$5,$G70&lt;=AJ$6),IF($M70&gt;0,4,3),0)),IF(AND($D70&lt;=AJ$6,$E70&gt;=AJ$5),60,0)))</f>
        <v/>
      </c>
      <c r="AK70" s="80" t="str">
        <f>IF(OR($A70="",NOT(ISNUMBER($G70))),"",IF(AND($F70&lt;=AK$6,$G70&gt;=AK$5),IF(AK$5&gt;$N70,5,$K70)*10+IF(AND($F70&gt;=AK$5,$F70&lt;=AK$6),IF(AND($G70&gt;=AK$5,$G70&lt;=AK$6),5,IF($L70=1,2,1)),IF(AND($G70&gt;=AK$5,$G70&lt;=AK$6),IF($M70&gt;0,4,3),0)),IF(AND($D70&lt;=AK$6,$E70&gt;=AK$5),60,0)))</f>
        <v/>
      </c>
      <c r="AL70" s="80" t="str">
        <f>IF(OR($A70="",NOT(ISNUMBER($G70))),"",IF(AND($F70&lt;=AL$6,$G70&gt;=AL$5),IF(AL$5&gt;$N70,5,$K70)*10+IF(AND($F70&gt;=AL$5,$F70&lt;=AL$6),IF(AND($G70&gt;=AL$5,$G70&lt;=AL$6),5,IF($L70=1,2,1)),IF(AND($G70&gt;=AL$5,$G70&lt;=AL$6),IF($M70&gt;0,4,3),0)),IF(AND($D70&lt;=AL$6,$E70&gt;=AL$5),60,0)))</f>
        <v/>
      </c>
      <c r="AM70" s="80" t="str">
        <f>IF(OR($A70="",NOT(ISNUMBER($G70))),"",IF(AND($F70&lt;=AM$6,$G70&gt;=AM$5),IF(AM$5&gt;$N70,5,$K70)*10+IF(AND($F70&gt;=AM$5,$F70&lt;=AM$6),IF(AND($G70&gt;=AM$5,$G70&lt;=AM$6),5,IF($L70=1,2,1)),IF(AND($G70&gt;=AM$5,$G70&lt;=AM$6),IF($M70&gt;0,4,3),0)),IF(AND($D70&lt;=AM$6,$E70&gt;=AM$5),60,0)))</f>
        <v/>
      </c>
      <c r="AN70" s="80" t="str">
        <f>IF(OR($A70="",NOT(ISNUMBER($G70))),"",IF(AND($F70&lt;=AN$6,$G70&gt;=AN$5),IF(AN$5&gt;$N70,5,$K70)*10+IF(AND($F70&gt;=AN$5,$F70&lt;=AN$6),IF(AND($G70&gt;=AN$5,$G70&lt;=AN$6),5,IF($L70=1,2,1)),IF(AND($G70&gt;=AN$5,$G70&lt;=AN$6),IF($M70&gt;0,4,3),0)),IF(AND($D70&lt;=AN$6,$E70&gt;=AN$5),60,0)))</f>
        <v/>
      </c>
      <c r="AO70" s="80" t="str">
        <f>IF(OR($A70="",NOT(ISNUMBER($G70))),"",IF(AND($F70&lt;=AO$6,$G70&gt;=AO$5),IF(AO$5&gt;$N70,5,$K70)*10+IF(AND($F70&gt;=AO$5,$F70&lt;=AO$6),IF(AND($G70&gt;=AO$5,$G70&lt;=AO$6),5,IF($L70=1,2,1)),IF(AND($G70&gt;=AO$5,$G70&lt;=AO$6),IF($M70&gt;0,4,3),0)),IF(AND($D70&lt;=AO$6,$E70&gt;=AO$5),60,0)))</f>
        <v/>
      </c>
      <c r="AP70" s="80" t="str">
        <f>IF(OR($A70="",NOT(ISNUMBER($G70))),"",IF(AND($F70&lt;=AP$6,$G70&gt;=AP$5),IF(AP$5&gt;$N70,5,$K70)*10+IF(AND($F70&gt;=AP$5,$F70&lt;=AP$6),IF(AND($G70&gt;=AP$5,$G70&lt;=AP$6),5,IF($L70=1,2,1)),IF(AND($G70&gt;=AP$5,$G70&lt;=AP$6),IF($M70&gt;0,4,3),0)),IF(AND($D70&lt;=AP$6,$E70&gt;=AP$5),60,0)))</f>
        <v/>
      </c>
      <c r="AQ70" s="80" t="str">
        <f>IF(OR($A70="",NOT(ISNUMBER($G70))),"",IF(AND($F70&lt;=AQ$6,$G70&gt;=AQ$5),IF(AQ$5&gt;$N70,5,$K70)*10+IF(AND($F70&gt;=AQ$5,$F70&lt;=AQ$6),IF(AND($G70&gt;=AQ$5,$G70&lt;=AQ$6),5,IF($L70=1,2,1)),IF(AND($G70&gt;=AQ$5,$G70&lt;=AQ$6),IF($M70&gt;0,4,3),0)),IF(AND($D70&lt;=AQ$6,$E70&gt;=AQ$5),60,0)))</f>
        <v/>
      </c>
      <c r="AR70" s="80" t="str">
        <f>IF(OR($A70="",NOT(ISNUMBER($G70))),"",IF(AND($F70&lt;=AR$6,$G70&gt;=AR$5),IF(AR$5&gt;$N70,5,$K70)*10+IF(AND($F70&gt;=AR$5,$F70&lt;=AR$6),IF(AND($G70&gt;=AR$5,$G70&lt;=AR$6),5,IF($L70=1,2,1)),IF(AND($G70&gt;=AR$5,$G70&lt;=AR$6),IF($M70&gt;0,4,3),0)),IF(AND($D70&lt;=AR$6,$E70&gt;=AR$5),60,0)))</f>
        <v/>
      </c>
      <c r="AS70" s="80" t="str">
        <f>IF(OR($A70="",NOT(ISNUMBER($G70))),"",IF(AND($F70&lt;=AS$6,$G70&gt;=AS$5),IF(AS$5&gt;$N70,5,$K70)*10+IF(AND($F70&gt;=AS$5,$F70&lt;=AS$6),IF(AND($G70&gt;=AS$5,$G70&lt;=AS$6),5,IF($L70=1,2,1)),IF(AND($G70&gt;=AS$5,$G70&lt;=AS$6),IF($M70&gt;0,4,3),0)),IF(AND($D70&lt;=AS$6,$E70&gt;=AS$5),60,0)))</f>
        <v/>
      </c>
      <c r="AT70" s="80" t="str">
        <f>IF(OR($A70="",NOT(ISNUMBER($G70))),"",IF(AND($F70&lt;=AT$6,$G70&gt;=AT$5),IF(AT$5&gt;$N70,5,$K70)*10+IF(AND($F70&gt;=AT$5,$F70&lt;=AT$6),IF(AND($G70&gt;=AT$5,$G70&lt;=AT$6),5,IF($L70=1,2,1)),IF(AND($G70&gt;=AT$5,$G70&lt;=AT$6),IF($M70&gt;0,4,3),0)),IF(AND($D70&lt;=AT$6,$E70&gt;=AT$5),60,0)))</f>
        <v/>
      </c>
      <c r="AU70" s="80" t="str">
        <f>IF(OR($A70="",NOT(ISNUMBER($G70))),"",IF(AND($F70&lt;=AU$6,$G70&gt;=AU$5),IF(AU$5&gt;$N70,5,$K70)*10+IF(AND($F70&gt;=AU$5,$F70&lt;=AU$6),IF(AND($G70&gt;=AU$5,$G70&lt;=AU$6),5,IF($L70=1,2,1)),IF(AND($G70&gt;=AU$5,$G70&lt;=AU$6),IF($M70&gt;0,4,3),0)),IF(AND($D70&lt;=AU$6,$E70&gt;=AU$5),60,0)))</f>
        <v/>
      </c>
      <c r="AV70" s="80" t="str">
        <f>IF(OR($A70="",NOT(ISNUMBER($G70))),"",IF(AND($F70&lt;=AV$6,$G70&gt;=AV$5),IF(AV$5&gt;$N70,5,$K70)*10+IF(AND($F70&gt;=AV$5,$F70&lt;=AV$6),IF(AND($G70&gt;=AV$5,$G70&lt;=AV$6),5,IF($L70=1,2,1)),IF(AND($G70&gt;=AV$5,$G70&lt;=AV$6),IF($M70&gt;0,4,3),0)),IF(AND($D70&lt;=AV$6,$E70&gt;=AV$5),60,0)))</f>
        <v/>
      </c>
      <c r="AW70" s="80" t="str">
        <f>IF(OR($A70="",NOT(ISNUMBER($G70))),"",IF(AND($F70&lt;=AW$6,$G70&gt;=AW$5),IF(AW$5&gt;$N70,5,$K70)*10+IF(AND($F70&gt;=AW$5,$F70&lt;=AW$6),IF(AND($G70&gt;=AW$5,$G70&lt;=AW$6),5,IF($L70=1,2,1)),IF(AND($G70&gt;=AW$5,$G70&lt;=AW$6),IF($M70&gt;0,4,3),0)),IF(AND($D70&lt;=AW$6,$E70&gt;=AW$5),60,0)))</f>
        <v/>
      </c>
      <c r="AX70" s="80" t="str">
        <f>IF(OR($A70="",NOT(ISNUMBER($G70))),"",IF(AND($F70&lt;=AX$6,$G70&gt;=AX$5),IF(AX$5&gt;$N70,5,$K70)*10+IF(AND($F70&gt;=AX$5,$F70&lt;=AX$6),IF(AND($G70&gt;=AX$5,$G70&lt;=AX$6),5,IF($L70=1,2,1)),IF(AND($G70&gt;=AX$5,$G70&lt;=AX$6),IF($M70&gt;0,4,3),0)),IF(AND($D70&lt;=AX$6,$E70&gt;=AX$5),60,0)))</f>
        <v/>
      </c>
      <c r="AY70" s="80" t="str">
        <f>IF(OR($A70="",NOT(ISNUMBER($G70))),"",IF(AND($F70&lt;=AY$6,$G70&gt;=AY$5),IF(AY$5&gt;$N70,5,$K70)*10+IF(AND($F70&gt;=AY$5,$F70&lt;=AY$6),IF(AND($G70&gt;=AY$5,$G70&lt;=AY$6),5,IF($L70=1,2,1)),IF(AND($G70&gt;=AY$5,$G70&lt;=AY$6),IF($M70&gt;0,4,3),0)),IF(AND($D70&lt;=AY$6,$E70&gt;=AY$5),60,0)))</f>
        <v/>
      </c>
      <c r="AZ70" s="80" t="str">
        <f>IF(OR($A70="",NOT(ISNUMBER($G70))),"",IF(AND($F70&lt;=AZ$6,$G70&gt;=AZ$5),IF(AZ$5&gt;$N70,5,$K70)*10+IF(AND($F70&gt;=AZ$5,$F70&lt;=AZ$6),IF(AND($G70&gt;=AZ$5,$G70&lt;=AZ$6),5,IF($L70=1,2,1)),IF(AND($G70&gt;=AZ$5,$G70&lt;=AZ$6),IF($M70&gt;0,4,3),0)),IF(AND($D70&lt;=AZ$6,$E70&gt;=AZ$5),60,0)))</f>
        <v/>
      </c>
      <c r="BA70" s="80" t="str">
        <f>IF(OR($A70="",NOT(ISNUMBER($G70))),"",IF(AND($F70&lt;=BA$6,$G70&gt;=BA$5),IF(BA$5&gt;$N70,5,$K70)*10+IF(AND($F70&gt;=BA$5,$F70&lt;=BA$6),IF(AND($G70&gt;=BA$5,$G70&lt;=BA$6),5,IF($L70=1,2,1)),IF(AND($G70&gt;=BA$5,$G70&lt;=BA$6),IF($M70&gt;0,4,3),0)),IF(AND($D70&lt;=BA$6,$E70&gt;=BA$5),60,0)))</f>
        <v/>
      </c>
      <c r="BB70" s="80" t="str">
        <f>IF(OR($A70="",NOT(ISNUMBER($G70))),"",IF(AND($F70&lt;=BB$6,$G70&gt;=BB$5),IF(BB$5&gt;$N70,5,$K70)*10+IF(AND($F70&gt;=BB$5,$F70&lt;=BB$6),IF(AND($G70&gt;=BB$5,$G70&lt;=BB$6),5,IF($L70=1,2,1)),IF(AND($G70&gt;=BB$5,$G70&lt;=BB$6),IF($M70&gt;0,4,3),0)),IF(AND($D70&lt;=BB$6,$E70&gt;=BB$5),60,0)))</f>
        <v/>
      </c>
      <c r="BC70" s="80" t="str">
        <f>IF(OR($A70="",NOT(ISNUMBER($G70))),"",IF(AND($F70&lt;=BC$6,$G70&gt;=BC$5),IF(BC$5&gt;$N70,5,$K70)*10+IF(AND($F70&gt;=BC$5,$F70&lt;=BC$6),IF(AND($G70&gt;=BC$5,$G70&lt;=BC$6),5,IF($L70=1,2,1)),IF(AND($G70&gt;=BC$5,$G70&lt;=BC$6),IF($M70&gt;0,4,3),0)),IF(AND($D70&lt;=BC$6,$E70&gt;=BC$5),60,0)))</f>
        <v/>
      </c>
      <c r="BD70" s="80" t="str">
        <f>IF(OR($A70="",NOT(ISNUMBER($G70))),"",IF(AND($F70&lt;=BD$6,$G70&gt;=BD$5),IF(BD$5&gt;$N70,5,$K70)*10+IF(AND($F70&gt;=BD$5,$F70&lt;=BD$6),IF(AND($G70&gt;=BD$5,$G70&lt;=BD$6),5,IF($L70=1,2,1)),IF(AND($G70&gt;=BD$5,$G70&lt;=BD$6),IF($M70&gt;0,4,3),0)),IF(AND($D70&lt;=BD$6,$E70&gt;=BD$5),60,0)))</f>
        <v/>
      </c>
      <c r="BE70" s="80" t="str">
        <f>IF(OR($A70="",NOT(ISNUMBER($G70))),"",IF(AND($F70&lt;=BE$6,$G70&gt;=BE$5),IF(BE$5&gt;$N70,5,$K70)*10+IF(AND($F70&gt;=BE$5,$F70&lt;=BE$6),IF(AND($G70&gt;=BE$5,$G70&lt;=BE$6),5,IF($L70=1,2,1)),IF(AND($G70&gt;=BE$5,$G70&lt;=BE$6),IF($M70&gt;0,4,3),0)),IF(AND($D70&lt;=BE$6,$E70&gt;=BE$5),60,0)))</f>
        <v/>
      </c>
      <c r="BF70" s="80" t="str">
        <f>IF(OR($A70="",NOT(ISNUMBER($G70))),"",IF(AND($F70&lt;=BF$6,$G70&gt;=BF$5),IF(BF$5&gt;$N70,5,$K70)*10+IF(AND($F70&gt;=BF$5,$F70&lt;=BF$6),IF(AND($G70&gt;=BF$5,$G70&lt;=BF$6),5,IF($L70=1,2,1)),IF(AND($G70&gt;=BF$5,$G70&lt;=BF$6),IF($M70&gt;0,4,3),0)),IF(AND($D70&lt;=BF$6,$E70&gt;=BF$5),60,0)))</f>
        <v/>
      </c>
      <c r="BG70" s="80" t="str">
        <f>IF(OR($A70="",NOT(ISNUMBER($G70))),"",IF(AND($F70&lt;=BG$6,$G70&gt;=BG$5),IF(BG$5&gt;$N70,5,$K70)*10+IF(AND($F70&gt;=BG$5,$F70&lt;=BG$6),IF(AND($G70&gt;=BG$5,$G70&lt;=BG$6),5,IF($L70=1,2,1)),IF(AND($G70&gt;=BG$5,$G70&lt;=BG$6),IF($M70&gt;0,4,3),0)),IF(AND($D70&lt;=BG$6,$E70&gt;=BG$5),60,0)))</f>
        <v/>
      </c>
      <c r="BH70" s="80" t="str">
        <f>IF(OR($A70="",NOT(ISNUMBER($G70))),"",IF(AND($F70&lt;=BH$6,$G70&gt;=BH$5),IF(BH$5&gt;$N70,5,$K70)*10+IF(AND($F70&gt;=BH$5,$F70&lt;=BH$6),IF(AND($G70&gt;=BH$5,$G70&lt;=BH$6),5,IF($L70=1,2,1)),IF(AND($G70&gt;=BH$5,$G70&lt;=BH$6),IF($M70&gt;0,4,3),0)),IF(AND($D70&lt;=BH$6,$E70&gt;=BH$5),60,0)))</f>
        <v/>
      </c>
      <c r="BI70" s="80" t="str">
        <f>IF(OR($A70="",NOT(ISNUMBER($G70))),"",IF(AND($F70&lt;=BI$6,$G70&gt;=BI$5),IF(BI$5&gt;$N70,5,$K70)*10+IF(AND($F70&gt;=BI$5,$F70&lt;=BI$6),IF(AND($G70&gt;=BI$5,$G70&lt;=BI$6),5,IF($L70=1,2,1)),IF(AND($G70&gt;=BI$5,$G70&lt;=BI$6),IF($M70&gt;0,4,3),0)),IF(AND($D70&lt;=BI$6,$E70&gt;=BI$5),60,0)))</f>
        <v/>
      </c>
      <c r="BJ70" s="80" t="str">
        <f>IF(OR($A70="",NOT(ISNUMBER($G70))),"",IF(AND($F70&lt;=BJ$6,$G70&gt;=BJ$5),IF(BJ$5&gt;$N70,5,$K70)*10+IF(AND($F70&gt;=BJ$5,$F70&lt;=BJ$6),IF(AND($G70&gt;=BJ$5,$G70&lt;=BJ$6),5,IF($L70=1,2,1)),IF(AND($G70&gt;=BJ$5,$G70&lt;=BJ$6),IF($M70&gt;0,4,3),0)),IF(AND($D70&lt;=BJ$6,$E70&gt;=BJ$5),60,0)))</f>
        <v/>
      </c>
      <c r="BK70" s="80" t="str">
        <f>IF(OR($A70="",NOT(ISNUMBER($G70))),"",IF(AND($F70&lt;=BK$6,$G70&gt;=BK$5),IF(BK$5&gt;$N70,5,$K70)*10+IF(AND($F70&gt;=BK$5,$F70&lt;=BK$6),IF(AND($G70&gt;=BK$5,$G70&lt;=BK$6),5,IF($L70=1,2,1)),IF(AND($G70&gt;=BK$5,$G70&lt;=BK$6),IF($M70&gt;0,4,3),0)),IF(AND($D70&lt;=BK$6,$E70&gt;=BK$5),60,0)))</f>
        <v/>
      </c>
      <c r="BL70" s="80" t="str">
        <f>IF(OR($A70="",NOT(ISNUMBER($G70))),"",IF(AND($F70&lt;=BL$6,$G70&gt;=BL$5),IF(BL$5&gt;$N70,5,$K70)*10+IF(AND($F70&gt;=BL$5,$F70&lt;=BL$6),IF(AND($G70&gt;=BL$5,$G70&lt;=BL$6),5,IF($L70=1,2,1)),IF(AND($G70&gt;=BL$5,$G70&lt;=BL$6),IF($M70&gt;0,4,3),0)),IF(AND($D70&lt;=BL$6,$E70&gt;=BL$5),60,0)))</f>
        <v/>
      </c>
      <c r="BM70" s="80" t="str">
        <f>IF(OR($A70="",NOT(ISNUMBER($G70))),"",IF(AND($F70&lt;=BM$6,$G70&gt;=BM$5),IF(BM$5&gt;$N70,5,$K70)*10+IF(AND($F70&gt;=BM$5,$F70&lt;=BM$6),IF(AND($G70&gt;=BM$5,$G70&lt;=BM$6),5,IF($L70=1,2,1)),IF(AND($G70&gt;=BM$5,$G70&lt;=BM$6),IF($M70&gt;0,4,3),0)),IF(AND($D70&lt;=BM$6,$E70&gt;=BM$5),60,0)))</f>
        <v/>
      </c>
      <c r="BN70" s="80" t="str">
        <f>IF(OR($A70="",NOT(ISNUMBER($G70))),"",IF(AND($F70&lt;=BN$6,$G70&gt;=BN$5),IF(BN$5&gt;$N70,5,$K70)*10+IF(AND($F70&gt;=BN$5,$F70&lt;=BN$6),IF(AND($G70&gt;=BN$5,$G70&lt;=BN$6),5,IF($L70=1,2,1)),IF(AND($G70&gt;=BN$5,$G70&lt;=BN$6),IF($M70&gt;0,4,3),0)),IF(AND($D70&lt;=BN$6,$E70&gt;=BN$5),60,0)))</f>
        <v/>
      </c>
      <c r="BO70" s="80" t="str">
        <f>IF(OR($A70="",NOT(ISNUMBER($G70))),"",IF(AND($F70&lt;=BO$6,$G70&gt;=BO$5),IF(BO$5&gt;$N70,5,$K70)*10+IF(AND($F70&gt;=BO$5,$F70&lt;=BO$6),IF(AND($G70&gt;=BO$5,$G70&lt;=BO$6),5,IF($L70=1,2,1)),IF(AND($G70&gt;=BO$5,$G70&lt;=BO$6),IF($M70&gt;0,4,3),0)),IF(AND($D70&lt;=BO$6,$E70&gt;=BO$5),60,0)))</f>
        <v/>
      </c>
      <c r="BP70" s="80" t="str">
        <f>IF(OR($A70="",NOT(ISNUMBER($G70))),"",IF(AND($F70&lt;=BP$6,$G70&gt;=BP$5),IF(BP$5&gt;$N70,5,$K70)*10+IF(AND($F70&gt;=BP$5,$F70&lt;=BP$6),IF(AND($G70&gt;=BP$5,$G70&lt;=BP$6),5,IF($L70=1,2,1)),IF(AND($G70&gt;=BP$5,$G70&lt;=BP$6),IF($M70&gt;0,4,3),0)),IF(AND($D70&lt;=BP$6,$E70&gt;=BP$5),60,0)))</f>
        <v/>
      </c>
      <c r="BQ70" s="80" t="str">
        <f>IF(OR($A70="",NOT(ISNUMBER($G70))),"",IF(AND($F70&lt;=BQ$6,$G70&gt;=BQ$5),IF(BQ$5&gt;$N70,5,$K70)*10+IF(AND($F70&gt;=BQ$5,$F70&lt;=BQ$6),IF(AND($G70&gt;=BQ$5,$G70&lt;=BQ$6),5,IF($L70=1,2,1)),IF(AND($G70&gt;=BQ$5,$G70&lt;=BQ$6),IF($M70&gt;0,4,3),0)),IF(AND($D70&lt;=BQ$6,$E70&gt;=BQ$5),60,0)))</f>
        <v/>
      </c>
      <c r="BR70" s="80" t="str">
        <f>IF(OR($A70="",NOT(ISNUMBER($G70))),"",IF(AND($F70&lt;=BR$6,$G70&gt;=BR$5),IF(BR$5&gt;$N70,5,$K70)*10+IF(AND($F70&gt;=BR$5,$F70&lt;=BR$6),IF(AND($G70&gt;=BR$5,$G70&lt;=BR$6),5,IF($L70=1,2,1)),IF(AND($G70&gt;=BR$5,$G70&lt;=BR$6),IF($M70&gt;0,4,3),0)),IF(AND($D70&lt;=BR$6,$E70&gt;=BR$5),60,0)))</f>
        <v/>
      </c>
      <c r="BS70" s="80" t="str">
        <f>IF(OR($A70="",NOT(ISNUMBER($G70))),"",IF(AND($F70&lt;=BS$6,$G70&gt;=BS$5),IF(BS$5&gt;$N70,5,$K70)*10+IF(AND($F70&gt;=BS$5,$F70&lt;=BS$6),IF(AND($G70&gt;=BS$5,$G70&lt;=BS$6),5,IF($L70=1,2,1)),IF(AND($G70&gt;=BS$5,$G70&lt;=BS$6),IF($M70&gt;0,4,3),0)),IF(AND($D70&lt;=BS$6,$E70&gt;=BS$5),60,0)))</f>
        <v/>
      </c>
      <c r="BT70" s="80" t="str">
        <f>IF(OR($A70="",NOT(ISNUMBER($G70))),"",IF(AND($F70&lt;=BT$6,$G70&gt;=BT$5),IF(BT$5&gt;$N70,5,$K70)*10+IF(AND($F70&gt;=BT$5,$F70&lt;=BT$6),IF(AND($G70&gt;=BT$5,$G70&lt;=BT$6),5,IF($L70=1,2,1)),IF(AND($G70&gt;=BT$5,$G70&lt;=BT$6),IF($M70&gt;0,4,3),0)),IF(AND($D70&lt;=BT$6,$E70&gt;=BT$5),60,0)))</f>
        <v/>
      </c>
      <c r="BU70" s="80" t="str">
        <f>IF(OR($A70="",NOT(ISNUMBER($G70))),"",IF(AND($F70&lt;=BU$6,$G70&gt;=BU$5),IF(BU$5&gt;$N70,5,$K70)*10+IF(AND($F70&gt;=BU$5,$F70&lt;=BU$6),IF(AND($G70&gt;=BU$5,$G70&lt;=BU$6),5,IF($L70=1,2,1)),IF(AND($G70&gt;=BU$5,$G70&lt;=BU$6),IF($M70&gt;0,4,3),0)),IF(AND($D70&lt;=BU$6,$E70&gt;=BU$5),60,0)))</f>
        <v/>
      </c>
      <c r="BV70" s="80" t="str">
        <f>IF(OR($A70="",NOT(ISNUMBER($G70))),"",IF(AND($F70&lt;=BV$6,$G70&gt;=BV$5),IF(BV$5&gt;$N70,5,$K70)*10+IF(AND($F70&gt;=BV$5,$F70&lt;=BV$6),IF(AND($G70&gt;=BV$5,$G70&lt;=BV$6),5,IF($L70=1,2,1)),IF(AND($G70&gt;=BV$5,$G70&lt;=BV$6),IF($M70&gt;0,4,3),0)),IF(AND($D70&lt;=BV$6,$E70&gt;=BV$5),60,0)))</f>
        <v/>
      </c>
      <c r="BW70" s="80" t="str">
        <f>IF(OR($A70="",NOT(ISNUMBER($G70))),"",IF(AND($F70&lt;=BW$6,$G70&gt;=BW$5),IF(BW$5&gt;$N70,5,$K70)*10+IF(AND($F70&gt;=BW$5,$F70&lt;=BW$6),IF(AND($G70&gt;=BW$5,$G70&lt;=BW$6),5,IF($L70=1,2,1)),IF(AND($G70&gt;=BW$5,$G70&lt;=BW$6),IF($M70&gt;0,4,3),0)),IF(AND($D70&lt;=BW$6,$E70&gt;=BW$5),60,0)))</f>
        <v/>
      </c>
      <c r="BX70" s="80" t="str">
        <f>IF(OR($A70="",NOT(ISNUMBER($G70))),"",IF(AND($F70&lt;=BX$6,$G70&gt;=BX$5),IF(BX$5&gt;$N70,5,$K70)*10+IF(AND($F70&gt;=BX$5,$F70&lt;=BX$6),IF(AND($G70&gt;=BX$5,$G70&lt;=BX$6),5,IF($L70=1,2,1)),IF(AND($G70&gt;=BX$5,$G70&lt;=BX$6),IF($M70&gt;0,4,3),0)),IF(AND($D70&lt;=BX$6,$E70&gt;=BX$5),60,0)))</f>
        <v/>
      </c>
      <c r="BY70" s="80" t="str">
        <f>IF(OR($A70="",NOT(ISNUMBER($G70))),"",IF(AND($F70&lt;=BY$6,$G70&gt;=BY$5),IF(BY$5&gt;$N70,5,$K70)*10+IF(AND($F70&gt;=BY$5,$F70&lt;=BY$6),IF(AND($G70&gt;=BY$5,$G70&lt;=BY$6),5,IF($L70=1,2,1)),IF(AND($G70&gt;=BY$5,$G70&lt;=BY$6),IF($M70&gt;0,4,3),0)),IF(AND($D70&lt;=BY$6,$E70&gt;=BY$5),60,0)))</f>
        <v/>
      </c>
      <c r="BZ70" s="80" t="str">
        <f>IF(OR($A70="",NOT(ISNUMBER($G70))),"",IF(AND($F70&lt;=BZ$6,$G70&gt;=BZ$5),IF(BZ$5&gt;$N70,5,$K70)*10+IF(AND($F70&gt;=BZ$5,$F70&lt;=BZ$6),IF(AND($G70&gt;=BZ$5,$G70&lt;=BZ$6),5,IF($L70=1,2,1)),IF(AND($G70&gt;=BZ$5,$G70&lt;=BZ$6),IF($M70&gt;0,4,3),0)),IF(AND($D70&lt;=BZ$6,$E70&gt;=BZ$5),60,0)))</f>
        <v/>
      </c>
      <c r="CA70" s="80" t="str">
        <f>IF(OR($A70="",NOT(ISNUMBER($G70))),"",IF(AND($F70&lt;=CA$6,$G70&gt;=CA$5),IF(CA$5&gt;$N70,5,$K70)*10+IF(AND($F70&gt;=CA$5,$F70&lt;=CA$6),IF(AND($G70&gt;=CA$5,$G70&lt;=CA$6),5,IF($L70=1,2,1)),IF(AND($G70&gt;=CA$5,$G70&lt;=CA$6),IF($M70&gt;0,4,3),0)),IF(AND($D70&lt;=CA$6,$E70&gt;=CA$5),60,0)))</f>
        <v/>
      </c>
      <c r="CB70" s="80" t="str">
        <f>IF(OR($A70="",NOT(ISNUMBER($G70))),"",IF(AND($F70&lt;=CB$6,$G70&gt;=CB$5),IF(CB$5&gt;$N70,5,$K70)*10+IF(AND($F70&gt;=CB$5,$F70&lt;=CB$6),IF(AND($G70&gt;=CB$5,$G70&lt;=CB$6),5,IF($L70=1,2,1)),IF(AND($G70&gt;=CB$5,$G70&lt;=CB$6),IF($M70&gt;0,4,3),0)),IF(AND($D70&lt;=CB$6,$E70&gt;=CB$5),60,0)))</f>
        <v/>
      </c>
      <c r="CC70" s="80" t="str">
        <f>IF(OR($A70="",NOT(ISNUMBER($G70))),"",IF(AND($F70&lt;=CC$6,$G70&gt;=CC$5),IF(CC$5&gt;$N70,5,$K70)*10+IF(AND($F70&gt;=CC$5,$F70&lt;=CC$6),IF(AND($G70&gt;=CC$5,$G70&lt;=CC$6),5,IF($L70=1,2,1)),IF(AND($G70&gt;=CC$5,$G70&lt;=CC$6),IF($M70&gt;0,4,3),0)),IF(AND($D70&lt;=CC$6,$E70&gt;=CC$5),60,0)))</f>
        <v/>
      </c>
      <c r="CD70" s="80" t="str">
        <f>IF(OR($A70="",NOT(ISNUMBER($G70))),"",IF(AND($F70&lt;=CD$6,$G70&gt;=CD$5),IF(CD$5&gt;$N70,5,$K70)*10+IF(AND($F70&gt;=CD$5,$F70&lt;=CD$6),IF(AND($G70&gt;=CD$5,$G70&lt;=CD$6),5,IF($L70=1,2,1)),IF(AND($G70&gt;=CD$5,$G70&lt;=CD$6),IF($M70&gt;0,4,3),0)),IF(AND($D70&lt;=CD$6,$E70&gt;=CD$5),60,0)))</f>
        <v/>
      </c>
      <c r="CE70" s="80" t="str">
        <f>IF(OR($A70="",NOT(ISNUMBER($G70))),"",IF(AND($F70&lt;=CE$6,$G70&gt;=CE$5),IF(CE$5&gt;$N70,5,$K70)*10+IF(AND($F70&gt;=CE$5,$F70&lt;=CE$6),IF(AND($G70&gt;=CE$5,$G70&lt;=CE$6),5,IF($L70=1,2,1)),IF(AND($G70&gt;=CE$5,$G70&lt;=CE$6),IF($M70&gt;0,4,3),0)),IF(AND($D70&lt;=CE$6,$E70&gt;=CE$5),60,0)))</f>
        <v/>
      </c>
      <c r="CF70" s="80" t="str">
        <f>IF(OR($A70="",NOT(ISNUMBER($G70))),"",IF(AND($F70&lt;=CF$6,$G70&gt;=CF$5),IF(CF$5&gt;$N70,5,$K70)*10+IF(AND($F70&gt;=CF$5,$F70&lt;=CF$6),IF(AND($G70&gt;=CF$5,$G70&lt;=CF$6),5,IF($L70=1,2,1)),IF(AND($G70&gt;=CF$5,$G70&lt;=CF$6),IF($M70&gt;0,4,3),0)),IF(AND($D70&lt;=CF$6,$E70&gt;=CF$5),60,0)))</f>
        <v/>
      </c>
      <c r="CG70" s="80" t="str">
        <f>IF(OR($A70="",NOT(ISNUMBER($G70))),"",IF(AND($F70&lt;=CG$6,$G70&gt;=CG$5),IF(CG$5&gt;$N70,5,$K70)*10+IF(AND($F70&gt;=CG$5,$F70&lt;=CG$6),IF(AND($G70&gt;=CG$5,$G70&lt;=CG$6),5,IF($L70=1,2,1)),IF(AND($G70&gt;=CG$5,$G70&lt;=CG$6),IF($M70&gt;0,4,3),0)),IF(AND($D70&lt;=CG$6,$E70&gt;=CG$5),60,0)))</f>
        <v/>
      </c>
      <c r="CH70" s="80" t="str">
        <f>IF(OR($A70="",NOT(ISNUMBER($G70))),"",IF(AND($F70&lt;=CH$6,$G70&gt;=CH$5),IF(CH$5&gt;$N70,5,$K70)*10+IF(AND($F70&gt;=CH$5,$F70&lt;=CH$6),IF(AND($G70&gt;=CH$5,$G70&lt;=CH$6),5,IF($L70=1,2,1)),IF(AND($G70&gt;=CH$5,$G70&lt;=CH$6),IF($M70&gt;0,4,3),0)),IF(AND($D70&lt;=CH$6,$E70&gt;=CH$5),60,0)))</f>
        <v/>
      </c>
      <c r="CI70" s="80" t="str">
        <f>IF(OR($A70="",NOT(ISNUMBER($G70))),"",IF(AND($F70&lt;=CI$6,$G70&gt;=CI$5),IF(CI$5&gt;$N70,5,$K70)*10+IF(AND($F70&gt;=CI$5,$F70&lt;=CI$6),IF(AND($G70&gt;=CI$5,$G70&lt;=CI$6),5,IF($L70=1,2,1)),IF(AND($G70&gt;=CI$5,$G70&lt;=CI$6),IF($M70&gt;0,4,3),0)),IF(AND($D70&lt;=CI$6,$E70&gt;=CI$5),60,0)))</f>
        <v/>
      </c>
      <c r="CJ70" s="80" t="str">
        <f>IF(OR($A70="",NOT(ISNUMBER($G70))),"",IF(AND($F70&lt;=CJ$6,$G70&gt;=CJ$5),IF(CJ$5&gt;$N70,5,$K70)*10+IF(AND($F70&gt;=CJ$5,$F70&lt;=CJ$6),IF(AND($G70&gt;=CJ$5,$G70&lt;=CJ$6),5,IF($L70=1,2,1)),IF(AND($G70&gt;=CJ$5,$G70&lt;=CJ$6),IF($M70&gt;0,4,3),0)),IF(AND($D70&lt;=CJ$6,$E70&gt;=CJ$5),60,0)))</f>
        <v/>
      </c>
      <c r="CK70" s="80" t="str">
        <f>IF(OR($A70="",NOT(ISNUMBER($G70))),"",IF(AND($F70&lt;=CK$6,$G70&gt;=CK$5),IF(CK$5&gt;$N70,5,$K70)*10+IF(AND($F70&gt;=CK$5,$F70&lt;=CK$6),IF(AND($G70&gt;=CK$5,$G70&lt;=CK$6),5,IF($L70=1,2,1)),IF(AND($G70&gt;=CK$5,$G70&lt;=CK$6),IF($M70&gt;0,4,3),0)),IF(AND($D70&lt;=CK$6,$E70&gt;=CK$5),60,0)))</f>
        <v/>
      </c>
      <c r="CL70" s="80" t="str">
        <f>IF(OR($A70="",NOT(ISNUMBER($G70))),"",IF(AND($F70&lt;=CL$6,$G70&gt;=CL$5),IF(CL$5&gt;$N70,5,$K70)*10+IF(AND($F70&gt;=CL$5,$F70&lt;=CL$6),IF(AND($G70&gt;=CL$5,$G70&lt;=CL$6),5,IF($L70=1,2,1)),IF(AND($G70&gt;=CL$5,$G70&lt;=CL$6),IF($M70&gt;0,4,3),0)),IF(AND($D70&lt;=CL$6,$E70&gt;=CL$5),60,0)))</f>
        <v/>
      </c>
      <c r="CM70" s="80" t="str">
        <f>IF(OR($A70="",NOT(ISNUMBER($G70))),"",IF(AND($F70&lt;=CM$6,$G70&gt;=CM$5),IF(CM$5&gt;$N70,5,$K70)*10+IF(AND($F70&gt;=CM$5,$F70&lt;=CM$6),IF(AND($G70&gt;=CM$5,$G70&lt;=CM$6),5,IF($L70=1,2,1)),IF(AND($G70&gt;=CM$5,$G70&lt;=CM$6),IF($M70&gt;0,4,3),0)),IF(AND($D70&lt;=CM$6,$E70&gt;=CM$5),60,0)))</f>
        <v/>
      </c>
      <c r="CN70" s="80" t="str">
        <f>IF(OR($A70="",NOT(ISNUMBER($G70))),"",IF(AND($F70&lt;=CN$6,$G70&gt;=CN$5),IF(CN$5&gt;$N70,5,$K70)*10+IF(AND($F70&gt;=CN$5,$F70&lt;=CN$6),IF(AND($G70&gt;=CN$5,$G70&lt;=CN$6),5,IF($L70=1,2,1)),IF(AND($G70&gt;=CN$5,$G70&lt;=CN$6),IF($M70&gt;0,4,3),0)),IF(AND($D70&lt;=CN$6,$E70&gt;=CN$5),60,0)))</f>
        <v/>
      </c>
      <c r="CO70" s="80" t="str">
        <f>IF(OR($A70="",NOT(ISNUMBER($G70))),"",IF(AND($F70&lt;=CO$6,$G70&gt;=CO$5),IF(CO$5&gt;$N70,5,$K70)*10+IF(AND($F70&gt;=CO$5,$F70&lt;=CO$6),IF(AND($G70&gt;=CO$5,$G70&lt;=CO$6),5,IF($L70=1,2,1)),IF(AND($G70&gt;=CO$5,$G70&lt;=CO$6),IF($M70&gt;0,4,3),0)),IF(AND($D70&lt;=CO$6,$E70&gt;=CO$5),60,0)))</f>
        <v/>
      </c>
      <c r="CP70" s="80" t="str">
        <f>IF(OR($A70="",NOT(ISNUMBER($G70))),"",IF(AND($F70&lt;=CP$6,$G70&gt;=CP$5),IF(CP$5&gt;$N70,5,$K70)*10+IF(AND($F70&gt;=CP$5,$F70&lt;=CP$6),IF(AND($G70&gt;=CP$5,$G70&lt;=CP$6),5,IF($L70=1,2,1)),IF(AND($G70&gt;=CP$5,$G70&lt;=CP$6),IF($M70&gt;0,4,3),0)),IF(AND($D70&lt;=CP$6,$E70&gt;=CP$5),60,0)))</f>
        <v/>
      </c>
      <c r="CQ70" s="80" t="str">
        <f>IF(OR($A70="",NOT(ISNUMBER($G70))),"",IF(AND($F70&lt;=CQ$6,$G70&gt;=CQ$5),IF(CQ$5&gt;$N70,5,$K70)*10+IF(AND($F70&gt;=CQ$5,$F70&lt;=CQ$6),IF(AND($G70&gt;=CQ$5,$G70&lt;=CQ$6),5,IF($L70=1,2,1)),IF(AND($G70&gt;=CQ$5,$G70&lt;=CQ$6),IF($M70&gt;0,4,3),0)),IF(AND($D70&lt;=CQ$6,$E70&gt;=CQ$5),60,0)))</f>
        <v/>
      </c>
      <c r="CR70" s="80" t="str">
        <f>IF(OR($A70="",NOT(ISNUMBER($G70))),"",IF(AND($F70&lt;=CR$6,$G70&gt;=CR$5),IF(CR$5&gt;$N70,5,$K70)*10+IF(AND($F70&gt;=CR$5,$F70&lt;=CR$6),IF(AND($G70&gt;=CR$5,$G70&lt;=CR$6),5,IF($L70=1,2,1)),IF(AND($G70&gt;=CR$5,$G70&lt;=CR$6),IF($M70&gt;0,4,3),0)),IF(AND($D70&lt;=CR$6,$E70&gt;=CR$5),60,0)))</f>
        <v/>
      </c>
      <c r="CS70" s="80" t="str">
        <f>IF(OR($A70="",NOT(ISNUMBER($G70))),"",IF(AND($F70&lt;=CS$6,$G70&gt;=CS$5),IF(CS$5&gt;$N70,5,$K70)*10+IF(AND($F70&gt;=CS$5,$F70&lt;=CS$6),IF(AND($G70&gt;=CS$5,$G70&lt;=CS$6),5,IF($L70=1,2,1)),IF(AND($G70&gt;=CS$5,$G70&lt;=CS$6),IF($M70&gt;0,4,3),0)),IF(AND($D70&lt;=CS$6,$E70&gt;=CS$5),60,0)))</f>
        <v/>
      </c>
      <c r="CT70" s="80" t="str">
        <f>IF(OR($A70="",NOT(ISNUMBER($G70))),"",IF(AND($F70&lt;=CT$6,$G70&gt;=CT$5),IF(CT$5&gt;$N70,5,$K70)*10+IF(AND($F70&gt;=CT$5,$F70&lt;=CT$6),IF(AND($G70&gt;=CT$5,$G70&lt;=CT$6),5,IF($L70=1,2,1)),IF(AND($G70&gt;=CT$5,$G70&lt;=CT$6),IF($M70&gt;0,4,3),0)),IF(AND($D70&lt;=CT$6,$E70&gt;=CT$5),60,0)))</f>
        <v/>
      </c>
      <c r="CU70" s="80" t="str">
        <f>IF(OR($A70="",NOT(ISNUMBER($G70))),"",IF(AND($F70&lt;=CU$6,$G70&gt;=CU$5),IF(CU$5&gt;$N70,5,$K70)*10+IF(AND($F70&gt;=CU$5,$F70&lt;=CU$6),IF(AND($G70&gt;=CU$5,$G70&lt;=CU$6),5,IF($L70=1,2,1)),IF(AND($G70&gt;=CU$5,$G70&lt;=CU$6),IF($M70&gt;0,4,3),0)),IF(AND($D70&lt;=CU$6,$E70&gt;=CU$5),60,0)))</f>
        <v/>
      </c>
      <c r="CV70" s="80" t="str">
        <f>IF(OR($A70="",NOT(ISNUMBER($G70))),"",IF(AND($F70&lt;=CV$6,$G70&gt;=CV$5),IF(CV$5&gt;$N70,5,$K70)*10+IF(AND($F70&gt;=CV$5,$F70&lt;=CV$6),IF(AND($G70&gt;=CV$5,$G70&lt;=CV$6),5,IF($L70=1,2,1)),IF(AND($G70&gt;=CV$5,$G70&lt;=CV$6),IF($M70&gt;0,4,3),0)),IF(AND($D70&lt;=CV$6,$E70&gt;=CV$5),60,0)))</f>
        <v/>
      </c>
      <c r="CW70" s="80" t="str">
        <f>IF(OR($A70="",NOT(ISNUMBER($G70))),"",IF(AND($F70&lt;=CW$6,$G70&gt;=CW$5),IF(CW$5&gt;$N70,5,$K70)*10+IF(AND($F70&gt;=CW$5,$F70&lt;=CW$6),IF(AND($G70&gt;=CW$5,$G70&lt;=CW$6),5,IF($L70=1,2,1)),IF(AND($G70&gt;=CW$5,$G70&lt;=CW$6),IF($M70&gt;0,4,3),0)),IF(AND($D70&lt;=CW$6,$E70&gt;=CW$5),60,0)))</f>
        <v/>
      </c>
      <c r="CX70" s="80" t="str">
        <f>IF(OR($A70="",NOT(ISNUMBER($G70))),"",IF(AND($F70&lt;=CX$6,$G70&gt;=CX$5),IF(CX$5&gt;$N70,5,$K70)*10+IF(AND($F70&gt;=CX$5,$F70&lt;=CX$6),IF(AND($G70&gt;=CX$5,$G70&lt;=CX$6),5,IF($L70=1,2,1)),IF(AND($G70&gt;=CX$5,$G70&lt;=CX$6),IF($M70&gt;0,4,3),0)),IF(AND($D70&lt;=CX$6,$E70&gt;=CX$5),60,0)))</f>
        <v/>
      </c>
      <c r="CY70" s="80" t="str">
        <f>IF(OR($A70="",NOT(ISNUMBER($G70))),"",IF(AND($F70&lt;=CY$6,$G70&gt;=CY$5),IF(CY$5&gt;$N70,5,$K70)*10+IF(AND($F70&gt;=CY$5,$F70&lt;=CY$6),IF(AND($G70&gt;=CY$5,$G70&lt;=CY$6),5,IF($L70=1,2,1)),IF(AND($G70&gt;=CY$5,$G70&lt;=CY$6),IF($M70&gt;0,4,3),0)),IF(AND($D70&lt;=CY$6,$E70&gt;=CY$5),60,0)))</f>
        <v/>
      </c>
      <c r="CZ70" s="80" t="str">
        <f>IF(OR($A70="",NOT(ISNUMBER($G70))),"",IF(AND($F70&lt;=CZ$6,$G70&gt;=CZ$5),IF(CZ$5&gt;$N70,5,$K70)*10+IF(AND($F70&gt;=CZ$5,$F70&lt;=CZ$6),IF(AND($G70&gt;=CZ$5,$G70&lt;=CZ$6),5,IF($L70=1,2,1)),IF(AND($G70&gt;=CZ$5,$G70&lt;=CZ$6),IF($M70&gt;0,4,3),0)),IF(AND($D70&lt;=CZ$6,$E70&gt;=CZ$5),60,0)))</f>
        <v/>
      </c>
      <c r="DA70" s="80" t="str">
        <f>IF(OR($A70="",NOT(ISNUMBER($G70))),"",IF(AND($F70&lt;=DA$6,$G70&gt;=DA$5),IF(DA$5&gt;$N70,5,$K70)*10+IF(AND($F70&gt;=DA$5,$F70&lt;=DA$6),IF(AND($G70&gt;=DA$5,$G70&lt;=DA$6),5,IF($L70=1,2,1)),IF(AND($G70&gt;=DA$5,$G70&lt;=DA$6),IF($M70&gt;0,4,3),0)),IF(AND($D70&lt;=DA$6,$E70&gt;=DA$5),60,0)))</f>
        <v/>
      </c>
      <c r="DB70" s="80" t="str">
        <f>IF(OR($A70="",NOT(ISNUMBER($G70))),"",IF(AND($F70&lt;=DB$6,$G70&gt;=DB$5),IF(DB$5&gt;$N70,5,$K70)*10+IF(AND($F70&gt;=DB$5,$F70&lt;=DB$6),IF(AND($G70&gt;=DB$5,$G70&lt;=DB$6),5,IF($L70=1,2,1)),IF(AND($G70&gt;=DB$5,$G70&lt;=DB$6),IF($M70&gt;0,4,3),0)),IF(AND($D70&lt;=DB$6,$E70&gt;=DB$5),60,0)))</f>
        <v/>
      </c>
      <c r="DC70" s="80" t="str">
        <f>IF(OR($A70="",NOT(ISNUMBER($G70))),"",IF(AND($F70&lt;=DC$6,$G70&gt;=DC$5),IF(DC$5&gt;$N70,5,$K70)*10+IF(AND($F70&gt;=DC$5,$F70&lt;=DC$6),IF(AND($G70&gt;=DC$5,$G70&lt;=DC$6),5,IF($L70=1,2,1)),IF(AND($G70&gt;=DC$5,$G70&lt;=DC$6),IF($M70&gt;0,4,3),0)),IF(AND($D70&lt;=DC$6,$E70&gt;=DC$5),60,0)))</f>
        <v/>
      </c>
      <c r="DD70" s="80" t="str">
        <f>IF(OR($A70="",NOT(ISNUMBER($G70))),"",IF(AND($F70&lt;=DD$6,$G70&gt;=DD$5),IF(DD$5&gt;$N70,5,$K70)*10+IF(AND($F70&gt;=DD$5,$F70&lt;=DD$6),IF(AND($G70&gt;=DD$5,$G70&lt;=DD$6),5,IF($L70=1,2,1)),IF(AND($G70&gt;=DD$5,$G70&lt;=DD$6),IF($M70&gt;0,4,3),0)),IF(AND($D70&lt;=DD$6,$E70&gt;=DD$5),60,0)))</f>
        <v/>
      </c>
      <c r="DE70" s="80" t="str">
        <f>IF(OR($A70="",NOT(ISNUMBER($G70))),"",IF(AND($F70&lt;=DE$6,$G70&gt;=DE$5),IF(DE$5&gt;$N70,5,$K70)*10+IF(AND($F70&gt;=DE$5,$F70&lt;=DE$6),IF(AND($G70&gt;=DE$5,$G70&lt;=DE$6),5,IF($L70=1,2,1)),IF(AND($G70&gt;=DE$5,$G70&lt;=DE$6),IF($M70&gt;0,4,3),0)),IF(AND($D70&lt;=DE$6,$E70&gt;=DE$5),60,0)))</f>
        <v/>
      </c>
      <c r="DF70" s="80" t="str">
        <f>IF(OR($A70="",NOT(ISNUMBER($G70))),"",IF(AND($F70&lt;=DF$6,$G70&gt;=DF$5),IF(DF$5&gt;$N70,5,$K70)*10+IF(AND($F70&gt;=DF$5,$F70&lt;=DF$6),IF(AND($G70&gt;=DF$5,$G70&lt;=DF$6),5,IF($L70=1,2,1)),IF(AND($G70&gt;=DF$5,$G70&lt;=DF$6),IF($M70&gt;0,4,3),0)),IF(AND($D70&lt;=DF$6,$E70&gt;=DF$5),60,0)))</f>
        <v/>
      </c>
      <c r="DG70" s="80" t="str">
        <f>IF(OR($A70="",NOT(ISNUMBER($G70))),"",IF(AND($F70&lt;=DG$6,$G70&gt;=DG$5),IF(DG$5&gt;$N70,5,$K70)*10+IF(AND($F70&gt;=DG$5,$F70&lt;=DG$6),IF(AND($G70&gt;=DG$5,$G70&lt;=DG$6),5,IF($L70=1,2,1)),IF(AND($G70&gt;=DG$5,$G70&lt;=DG$6),IF($M70&gt;0,4,3),0)),IF(AND($D70&lt;=DG$6,$E70&gt;=DG$5),60,0)))</f>
        <v/>
      </c>
      <c r="DH70" s="80" t="str">
        <f>IF(OR($A70="",NOT(ISNUMBER($G70))),"",IF(AND($F70&lt;=DH$6,$G70&gt;=DH$5),IF(DH$5&gt;$N70,5,$K70)*10+IF(AND($F70&gt;=DH$5,$F70&lt;=DH$6),IF(AND($G70&gt;=DH$5,$G70&lt;=DH$6),5,IF($L70=1,2,1)),IF(AND($G70&gt;=DH$5,$G70&lt;=DH$6),IF($M70&gt;0,4,3),0)),IF(AND($D70&lt;=DH$6,$E70&gt;=DH$5),60,0)))</f>
        <v/>
      </c>
      <c r="DI70" s="80" t="str">
        <f>IF(OR($A70="",NOT(ISNUMBER($G70))),"",IF(AND($F70&lt;=DI$6,$G70&gt;=DI$5),IF(DI$5&gt;$N70,5,$K70)*10+IF(AND($F70&gt;=DI$5,$F70&lt;=DI$6),IF(AND($G70&gt;=DI$5,$G70&lt;=DI$6),5,IF($L70=1,2,1)),IF(AND($G70&gt;=DI$5,$G70&lt;=DI$6),IF($M70&gt;0,4,3),0)),IF(AND($D70&lt;=DI$6,$E70&gt;=DI$5),60,0)))</f>
        <v/>
      </c>
      <c r="DJ70" s="80" t="str">
        <f>IF(OR($A70="",NOT(ISNUMBER($G70))),"",IF(AND($F70&lt;=DJ$6,$G70&gt;=DJ$5),IF(DJ$5&gt;$N70,5,$K70)*10+IF(AND($F70&gt;=DJ$5,$F70&lt;=DJ$6),IF(AND($G70&gt;=DJ$5,$G70&lt;=DJ$6),5,IF($L70=1,2,1)),IF(AND($G70&gt;=DJ$5,$G70&lt;=DJ$6),IF($M70&gt;0,4,3),0)),IF(AND($D70&lt;=DJ$6,$E70&gt;=DJ$5),60,0)))</f>
        <v/>
      </c>
      <c r="DK70" s="80" t="str">
        <f>IF(OR($A70="",NOT(ISNUMBER($G70))),"",IF(AND($F70&lt;=DK$6,$G70&gt;=DK$5),IF(DK$5&gt;$N70,5,$K70)*10+IF(AND($F70&gt;=DK$5,$F70&lt;=DK$6),IF(AND($G70&gt;=DK$5,$G70&lt;=DK$6),5,IF($L70=1,2,1)),IF(AND($G70&gt;=DK$5,$G70&lt;=DK$6),IF($M70&gt;0,4,3),0)),IF(AND($D70&lt;=DK$6,$E70&gt;=DK$5),60,0)))</f>
        <v/>
      </c>
      <c r="DL70" s="80" t="str">
        <f>IF(OR($A70="",NOT(ISNUMBER($G70))),"",IF(AND($F70&lt;=DL$6,$G70&gt;=DL$5),IF(DL$5&gt;$N70,5,$K70)*10+IF(AND($F70&gt;=DL$5,$F70&lt;=DL$6),IF(AND($G70&gt;=DL$5,$G70&lt;=DL$6),5,IF($L70=1,2,1)),IF(AND($G70&gt;=DL$5,$G70&lt;=DL$6),IF($M70&gt;0,4,3),0)),IF(AND($D70&lt;=DL$6,$E70&gt;=DL$5),60,0)))</f>
        <v/>
      </c>
      <c r="DM70" s="80" t="str">
        <f>IF(OR($A70="",NOT(ISNUMBER($G70))),"",IF(AND($F70&lt;=DM$6,$G70&gt;=DM$5),IF(DM$5&gt;$N70,5,$K70)*10+IF(AND($F70&gt;=DM$5,$F70&lt;=DM$6),IF(AND($G70&gt;=DM$5,$G70&lt;=DM$6),5,IF($L70=1,2,1)),IF(AND($G70&gt;=DM$5,$G70&lt;=DM$6),IF($M70&gt;0,4,3),0)),IF(AND($D70&lt;=DM$6,$E70&gt;=DM$5),60,0)))</f>
        <v/>
      </c>
      <c r="DN70" s="80" t="str">
        <f>IF(OR($A70="",NOT(ISNUMBER($G70))),"",IF(AND($F70&lt;=DN$6,$G70&gt;=DN$5),IF(DN$5&gt;$N70,5,$K70)*10+IF(AND($F70&gt;=DN$5,$F70&lt;=DN$6),IF(AND($G70&gt;=DN$5,$G70&lt;=DN$6),5,IF($L70=1,2,1)),IF(AND($G70&gt;=DN$5,$G70&lt;=DN$6),IF($M70&gt;0,4,3),0)),IF(AND($D70&lt;=DN$6,$E70&gt;=DN$5),60,0)))</f>
        <v/>
      </c>
      <c r="DO70" s="80" t="str">
        <f>IF(OR($A70="",NOT(ISNUMBER($G70))),"",IF(AND($F70&lt;=DO$6,$G70&gt;=DO$5),IF(DO$5&gt;$N70,5,$K70)*10+IF(AND($F70&gt;=DO$5,$F70&lt;=DO$6),IF(AND($G70&gt;=DO$5,$G70&lt;=DO$6),5,IF($L70=1,2,1)),IF(AND($G70&gt;=DO$5,$G70&lt;=DO$6),IF($M70&gt;0,4,3),0)),IF(AND($D70&lt;=DO$6,$E70&gt;=DO$5),60,0)))</f>
        <v/>
      </c>
      <c r="DP70" s="80" t="str">
        <f>IF(OR($A70="",NOT(ISNUMBER($G70))),"",IF(AND($F70&lt;=DP$6,$G70&gt;=DP$5),IF(DP$5&gt;$N70,5,$K70)*10+IF(AND($F70&gt;=DP$5,$F70&lt;=DP$6),IF(AND($G70&gt;=DP$5,$G70&lt;=DP$6),5,IF($L70=1,2,1)),IF(AND($G70&gt;=DP$5,$G70&lt;=DP$6),IF($M70&gt;0,4,3),0)),IF(AND($D70&lt;=DP$6,$E70&gt;=DP$5),60,0)))</f>
        <v/>
      </c>
      <c r="DQ70" s="80" t="str">
        <f>IF(OR($A70="",NOT(ISNUMBER($G70))),"",IF(AND($F70&lt;=DQ$6,$G70&gt;=DQ$5),IF(DQ$5&gt;$N70,5,$K70)*10+IF(AND($F70&gt;=DQ$5,$F70&lt;=DQ$6),IF(AND($G70&gt;=DQ$5,$G70&lt;=DQ$6),5,IF($L70=1,2,1)),IF(AND($G70&gt;=DQ$5,$G70&lt;=DQ$6),IF($M70&gt;0,4,3),0)),IF(AND($D70&lt;=DQ$6,$E70&gt;=DQ$5),60,0)))</f>
        <v/>
      </c>
      <c r="DR70" s="80" t="str">
        <f>IF(OR($A70="",NOT(ISNUMBER($G70))),"",IF(AND($F70&lt;=DR$6,$G70&gt;=DR$5),IF(DR$5&gt;$N70,5,$K70)*10+IF(AND($F70&gt;=DR$5,$F70&lt;=DR$6),IF(AND($G70&gt;=DR$5,$G70&lt;=DR$6),5,IF($L70=1,2,1)),IF(AND($G70&gt;=DR$5,$G70&lt;=DR$6),IF($M70&gt;0,4,3),0)),IF(AND($D70&lt;=DR$6,$E70&gt;=DR$5),60,0)))</f>
        <v/>
      </c>
      <c r="DS70" s="80" t="str">
        <f>IF(OR($A70="",NOT(ISNUMBER($G70))),"",IF(AND($F70&lt;=DS$6,$G70&gt;=DS$5),IF(DS$5&gt;$N70,5,$K70)*10+IF(AND($F70&gt;=DS$5,$F70&lt;=DS$6),IF(AND($G70&gt;=DS$5,$G70&lt;=DS$6),5,IF($L70=1,2,1)),IF(AND($G70&gt;=DS$5,$G70&lt;=DS$6),IF($M70&gt;0,4,3),0)),IF(AND($D70&lt;=DS$6,$E70&gt;=DS$5),60,0)))</f>
        <v/>
      </c>
      <c r="DT70" s="80" t="str">
        <f>IF(OR($A70="",NOT(ISNUMBER($G70))),"",IF(AND($F70&lt;=DT$6,$G70&gt;=DT$5),IF(DT$5&gt;$N70,5,$K70)*10+IF(AND($F70&gt;=DT$5,$F70&lt;=DT$6),IF(AND($G70&gt;=DT$5,$G70&lt;=DT$6),5,IF($L70=1,2,1)),IF(AND($G70&gt;=DT$5,$G70&lt;=DT$6),IF($M70&gt;0,4,3),0)),IF(AND($D70&lt;=DT$6,$E70&gt;=DT$5),60,0)))</f>
        <v/>
      </c>
      <c r="DU70" s="80" t="str">
        <f>IF(OR($A70="",NOT(ISNUMBER($G70))),"",IF(AND($F70&lt;=DU$6,$G70&gt;=DU$5),IF(DU$5&gt;$N70,5,$K70)*10+IF(AND($F70&gt;=DU$5,$F70&lt;=DU$6),IF(AND($G70&gt;=DU$5,$G70&lt;=DU$6),5,IF($L70=1,2,1)),IF(AND($G70&gt;=DU$5,$G70&lt;=DU$6),IF($M70&gt;0,4,3),0)),IF(AND($D70&lt;=DU$6,$E70&gt;=DU$5),60,0)))</f>
        <v/>
      </c>
      <c r="DV70" s="80" t="str">
        <f>IF(OR($A70="",NOT(ISNUMBER($G70))),"",IF(AND($F70&lt;=DV$6,$G70&gt;=DV$5),IF(DV$5&gt;$N70,5,$K70)*10+IF(AND($F70&gt;=DV$5,$F70&lt;=DV$6),IF(AND($G70&gt;=DV$5,$G70&lt;=DV$6),5,IF($L70=1,2,1)),IF(AND($G70&gt;=DV$5,$G70&lt;=DV$6),IF($M70&gt;0,4,3),0)),IF(AND($D70&lt;=DV$6,$E70&gt;=DV$5),60,0)))</f>
        <v/>
      </c>
      <c r="DW70" s="80" t="str">
        <f>IF(OR($A70="",NOT(ISNUMBER($G70))),"",IF(AND($F70&lt;=DW$6,$G70&gt;=DW$5),IF(DW$5&gt;$N70,5,$K70)*10+IF(AND($F70&gt;=DW$5,$F70&lt;=DW$6),IF(AND($G70&gt;=DW$5,$G70&lt;=DW$6),5,IF($L70=1,2,1)),IF(AND($G70&gt;=DW$5,$G70&lt;=DW$6),IF($M70&gt;0,4,3),0)),IF(AND($D70&lt;=DW$6,$E70&gt;=DW$5),60,0)))</f>
        <v/>
      </c>
      <c r="DX70" s="80" t="str">
        <f>IF(OR($A70="",NOT(ISNUMBER($G70))),"",IF(AND($F70&lt;=DX$6,$G70&gt;=DX$5),IF(DX$5&gt;$N70,5,$K70)*10+IF(AND($F70&gt;=DX$5,$F70&lt;=DX$6),IF(AND($G70&gt;=DX$5,$G70&lt;=DX$6),5,IF($L70=1,2,1)),IF(AND($G70&gt;=DX$5,$G70&lt;=DX$6),IF($M70&gt;0,4,3),0)),IF(AND($D70&lt;=DX$6,$E70&gt;=DX$5),60,0)))</f>
        <v/>
      </c>
      <c r="DY70" s="80" t="str">
        <f>IF(OR($A70="",NOT(ISNUMBER($G70))),"",IF(AND($F70&lt;=DY$6,$G70&gt;=DY$5),IF(DY$5&gt;$N70,5,$K70)*10+IF(AND($F70&gt;=DY$5,$F70&lt;=DY$6),IF(AND($G70&gt;=DY$5,$G70&lt;=DY$6),5,IF($L70=1,2,1)),IF(AND($G70&gt;=DY$5,$G70&lt;=DY$6),IF($M70&gt;0,4,3),0)),IF(AND($D70&lt;=DY$6,$E70&gt;=DY$5),60,0)))</f>
        <v/>
      </c>
      <c r="DZ70" s="80" t="str">
        <f>IF(OR($A70="",NOT(ISNUMBER($G70))),"",IF(AND($F70&lt;=DZ$6,$G70&gt;=DZ$5),IF(DZ$5&gt;$N70,5,$K70)*10+IF(AND($F70&gt;=DZ$5,$F70&lt;=DZ$6),IF(AND($G70&gt;=DZ$5,$G70&lt;=DZ$6),5,IF($L70=1,2,1)),IF(AND($G70&gt;=DZ$5,$G70&lt;=DZ$6),IF($M70&gt;0,4,3),0)),IF(AND($D70&lt;=DZ$6,$E70&gt;=DZ$5),60,0)))</f>
        <v/>
      </c>
      <c r="EA70" s="80" t="str">
        <f>IF(OR($A70="",NOT(ISNUMBER($G70))),"",IF(AND($F70&lt;=EA$6,$G70&gt;=EA$5),IF(EA$5&gt;$N70,5,$K70)*10+IF(AND($F70&gt;=EA$5,$F70&lt;=EA$6),IF(AND($G70&gt;=EA$5,$G70&lt;=EA$6),5,IF($L70=1,2,1)),IF(AND($G70&gt;=EA$5,$G70&lt;=EA$6),IF($M70&gt;0,4,3),0)),IF(AND($D70&lt;=EA$6,$E70&gt;=EA$5),60,0)))</f>
        <v/>
      </c>
      <c r="EB70" s="80" t="str">
        <f>IF(OR($A70="",NOT(ISNUMBER($G70))),"",IF(AND($F70&lt;=EB$6,$G70&gt;=EB$5),IF(EB$5&gt;$N70,5,$K70)*10+IF(AND($F70&gt;=EB$5,$F70&lt;=EB$6),IF(AND($G70&gt;=EB$5,$G70&lt;=EB$6),5,IF($L70=1,2,1)),IF(AND($G70&gt;=EB$5,$G70&lt;=EB$6),IF($M70&gt;0,4,3),0)),IF(AND($D70&lt;=EB$6,$E70&gt;=EB$5),60,0)))</f>
        <v/>
      </c>
      <c r="EC70" s="80" t="str">
        <f>IF(OR($A70="",NOT(ISNUMBER($G70))),"",IF(AND($F70&lt;=EC$6,$G70&gt;=EC$5),IF(EC$5&gt;$N70,5,$K70)*10+IF(AND($F70&gt;=EC$5,$F70&lt;=EC$6),IF(AND($G70&gt;=EC$5,$G70&lt;=EC$6),5,IF($L70=1,2,1)),IF(AND($G70&gt;=EC$5,$G70&lt;=EC$6),IF($M70&gt;0,4,3),0)),IF(AND($D70&lt;=EC$6,$E70&gt;=EC$5),60,0)))</f>
        <v/>
      </c>
      <c r="ED70" s="80" t="str">
        <f>IF(OR($A70="",NOT(ISNUMBER($G70))),"",IF(AND($F70&lt;=ED$6,$G70&gt;=ED$5),IF(ED$5&gt;$N70,5,$K70)*10+IF(AND($F70&gt;=ED$5,$F70&lt;=ED$6),IF(AND($G70&gt;=ED$5,$G70&lt;=ED$6),5,IF($L70=1,2,1)),IF(AND($G70&gt;=ED$5,$G70&lt;=ED$6),IF($M70&gt;0,4,3),0)),IF(AND($D70&lt;=ED$6,$E70&gt;=ED$5),60,0)))</f>
        <v/>
      </c>
    </row>
    <row r="71" ht="18" customHeight="1">
      <c r="A71" s="52" t="str">
        <f>IF(Tasks!$B71="","",Tasks!$A71)</f>
        <v/>
      </c>
      <c r="B71" s="78" t="str">
        <f>IF(Tasks!$B71="","",Tasks!$B71)</f>
        <v/>
      </c>
      <c r="C71" s="25" t="str">
        <f>IF($B71="","",IF(AND(Tasks!$D71="",Tasks!$G71=""),"-",IF(Tasks!$D71="","",Tasks!$D71&amp;IF(OR(Tasks!$E71="",Tasks!$E71="FS"),IF(N(Tasks!$F71)=0,"","FS"),Tasks!$E71)&amp;IF(N(Tasks!$F71)=0,"",IF(Tasks!$F71&gt;0,"+","")&amp;Tasks!$F71))&amp;IF(AND(Tasks!$D71&lt;&gt;"",Tasks!$G71&lt;&gt;""),", ","")&amp;IF(Tasks!$G71="","",Tasks!$G71&amp;IF(OR(Tasks!$H71="",Tasks!$H71="FS"),IF(N(Tasks!$I71)=0,"","FS"),Tasks!$H71)&amp;IF(N(Tasks!$I71)=0,"",IF(Tasks!$I71&gt;0,"+","")&amp;Tasks!$I71))))</f>
        <v/>
      </c>
      <c r="D71" s="51" t="str">
        <f>IF(OR($B71="",Tasks!$Q71=""),"",Tasks!$Q71)</f>
        <v/>
      </c>
      <c r="E71" s="51" t="str">
        <f>IF(OR($B71="",Tasks!$R71=""),"",Tasks!$R71)</f>
        <v/>
      </c>
      <c r="F71" s="51" t="str">
        <f>IF(OR($B71="",Tasks!$S71=""),"",Tasks!$S71)</f>
        <v/>
      </c>
      <c r="G71" s="51" t="str">
        <f>IF(OR($B71="",Tasks!$T71=""),"",Tasks!$T71)</f>
        <v/>
      </c>
      <c r="H71" s="52" t="str">
        <f>IF($B71="","",Tasks!$AE71)</f>
        <v/>
      </c>
      <c r="I71" s="79" t="str">
        <f>IF($B71="","",Tasks!$AF71)</f>
        <v/>
      </c>
      <c r="J71" s="53" t="str">
        <f>IF(OR($B71="",Tasks!$V71=""),"",Tasks!$V71)</f>
        <v/>
      </c>
      <c r="K71" s="52" t="str">
        <f>IF($B71="","",Tasks!$AA71)</f>
        <v/>
      </c>
      <c r="L71" s="52" t="str">
        <f>IF($B71="","",Tasks!$AB71)</f>
        <v/>
      </c>
      <c r="M71" s="52" t="str">
        <f>IF($B71="","",Tasks!$Z71)</f>
        <v/>
      </c>
      <c r="N71" s="52" t="str">
        <f>IF(OR($B71="",Tasks!$AG71=""),"",Tasks!$AG71)</f>
        <v/>
      </c>
      <c r="O71" s="80" t="str">
        <f>IF(OR($A71="",NOT(ISNUMBER($G71))),"",IF(AND($F71&lt;=O$6,$G71&gt;=O$5),IF(O$5&gt;$N71,5,$K71)*10+IF(AND($F71&gt;=O$5,$F71&lt;=O$6),IF(AND($G71&gt;=O$5,$G71&lt;=O$6),5,IF($L71=1,2,1)),IF(AND($G71&gt;=O$5,$G71&lt;=O$6),IF($M71&gt;0,4,3),0)),IF(AND($D71&lt;=O$6,$E71&gt;=O$5),60,0)))</f>
        <v/>
      </c>
      <c r="P71" s="80" t="str">
        <f>IF(OR($A71="",NOT(ISNUMBER($G71))),"",IF(AND($F71&lt;=P$6,$G71&gt;=P$5),IF(P$5&gt;$N71,5,$K71)*10+IF(AND($F71&gt;=P$5,$F71&lt;=P$6),IF(AND($G71&gt;=P$5,$G71&lt;=P$6),5,IF($L71=1,2,1)),IF(AND($G71&gt;=P$5,$G71&lt;=P$6),IF($M71&gt;0,4,3),0)),IF(AND($D71&lt;=P$6,$E71&gt;=P$5),60,0)))</f>
        <v/>
      </c>
      <c r="Q71" s="80" t="str">
        <f>IF(OR($A71="",NOT(ISNUMBER($G71))),"",IF(AND($F71&lt;=Q$6,$G71&gt;=Q$5),IF(Q$5&gt;$N71,5,$K71)*10+IF(AND($F71&gt;=Q$5,$F71&lt;=Q$6),IF(AND($G71&gt;=Q$5,$G71&lt;=Q$6),5,IF($L71=1,2,1)),IF(AND($G71&gt;=Q$5,$G71&lt;=Q$6),IF($M71&gt;0,4,3),0)),IF(AND($D71&lt;=Q$6,$E71&gt;=Q$5),60,0)))</f>
        <v/>
      </c>
      <c r="R71" s="80" t="str">
        <f>IF(OR($A71="",NOT(ISNUMBER($G71))),"",IF(AND($F71&lt;=R$6,$G71&gt;=R$5),IF(R$5&gt;$N71,5,$K71)*10+IF(AND($F71&gt;=R$5,$F71&lt;=R$6),IF(AND($G71&gt;=R$5,$G71&lt;=R$6),5,IF($L71=1,2,1)),IF(AND($G71&gt;=R$5,$G71&lt;=R$6),IF($M71&gt;0,4,3),0)),IF(AND($D71&lt;=R$6,$E71&gt;=R$5),60,0)))</f>
        <v/>
      </c>
      <c r="S71" s="80" t="str">
        <f>IF(OR($A71="",NOT(ISNUMBER($G71))),"",IF(AND($F71&lt;=S$6,$G71&gt;=S$5),IF(S$5&gt;$N71,5,$K71)*10+IF(AND($F71&gt;=S$5,$F71&lt;=S$6),IF(AND($G71&gt;=S$5,$G71&lt;=S$6),5,IF($L71=1,2,1)),IF(AND($G71&gt;=S$5,$G71&lt;=S$6),IF($M71&gt;0,4,3),0)),IF(AND($D71&lt;=S$6,$E71&gt;=S$5),60,0)))</f>
        <v/>
      </c>
      <c r="T71" s="80" t="str">
        <f>IF(OR($A71="",NOT(ISNUMBER($G71))),"",IF(AND($F71&lt;=T$6,$G71&gt;=T$5),IF(T$5&gt;$N71,5,$K71)*10+IF(AND($F71&gt;=T$5,$F71&lt;=T$6),IF(AND($G71&gt;=T$5,$G71&lt;=T$6),5,IF($L71=1,2,1)),IF(AND($G71&gt;=T$5,$G71&lt;=T$6),IF($M71&gt;0,4,3),0)),IF(AND($D71&lt;=T$6,$E71&gt;=T$5),60,0)))</f>
        <v/>
      </c>
      <c r="U71" s="80" t="str">
        <f>IF(OR($A71="",NOT(ISNUMBER($G71))),"",IF(AND($F71&lt;=U$6,$G71&gt;=U$5),IF(U$5&gt;$N71,5,$K71)*10+IF(AND($F71&gt;=U$5,$F71&lt;=U$6),IF(AND($G71&gt;=U$5,$G71&lt;=U$6),5,IF($L71=1,2,1)),IF(AND($G71&gt;=U$5,$G71&lt;=U$6),IF($M71&gt;0,4,3),0)),IF(AND($D71&lt;=U$6,$E71&gt;=U$5),60,0)))</f>
        <v/>
      </c>
      <c r="V71" s="80" t="str">
        <f>IF(OR($A71="",NOT(ISNUMBER($G71))),"",IF(AND($F71&lt;=V$6,$G71&gt;=V$5),IF(V$5&gt;$N71,5,$K71)*10+IF(AND($F71&gt;=V$5,$F71&lt;=V$6),IF(AND($G71&gt;=V$5,$G71&lt;=V$6),5,IF($L71=1,2,1)),IF(AND($G71&gt;=V$5,$G71&lt;=V$6),IF($M71&gt;0,4,3),0)),IF(AND($D71&lt;=V$6,$E71&gt;=V$5),60,0)))</f>
        <v/>
      </c>
      <c r="W71" s="80" t="str">
        <f>IF(OR($A71="",NOT(ISNUMBER($G71))),"",IF(AND($F71&lt;=W$6,$G71&gt;=W$5),IF(W$5&gt;$N71,5,$K71)*10+IF(AND($F71&gt;=W$5,$F71&lt;=W$6),IF(AND($G71&gt;=W$5,$G71&lt;=W$6),5,IF($L71=1,2,1)),IF(AND($G71&gt;=W$5,$G71&lt;=W$6),IF($M71&gt;0,4,3),0)),IF(AND($D71&lt;=W$6,$E71&gt;=W$5),60,0)))</f>
        <v/>
      </c>
      <c r="X71" s="80" t="str">
        <f>IF(OR($A71="",NOT(ISNUMBER($G71))),"",IF(AND($F71&lt;=X$6,$G71&gt;=X$5),IF(X$5&gt;$N71,5,$K71)*10+IF(AND($F71&gt;=X$5,$F71&lt;=X$6),IF(AND($G71&gt;=X$5,$G71&lt;=X$6),5,IF($L71=1,2,1)),IF(AND($G71&gt;=X$5,$G71&lt;=X$6),IF($M71&gt;0,4,3),0)),IF(AND($D71&lt;=X$6,$E71&gt;=X$5),60,0)))</f>
        <v/>
      </c>
      <c r="Y71" s="80" t="str">
        <f>IF(OR($A71="",NOT(ISNUMBER($G71))),"",IF(AND($F71&lt;=Y$6,$G71&gt;=Y$5),IF(Y$5&gt;$N71,5,$K71)*10+IF(AND($F71&gt;=Y$5,$F71&lt;=Y$6),IF(AND($G71&gt;=Y$5,$G71&lt;=Y$6),5,IF($L71=1,2,1)),IF(AND($G71&gt;=Y$5,$G71&lt;=Y$6),IF($M71&gt;0,4,3),0)),IF(AND($D71&lt;=Y$6,$E71&gt;=Y$5),60,0)))</f>
        <v/>
      </c>
      <c r="Z71" s="80" t="str">
        <f>IF(OR($A71="",NOT(ISNUMBER($G71))),"",IF(AND($F71&lt;=Z$6,$G71&gt;=Z$5),IF(Z$5&gt;$N71,5,$K71)*10+IF(AND($F71&gt;=Z$5,$F71&lt;=Z$6),IF(AND($G71&gt;=Z$5,$G71&lt;=Z$6),5,IF($L71=1,2,1)),IF(AND($G71&gt;=Z$5,$G71&lt;=Z$6),IF($M71&gt;0,4,3),0)),IF(AND($D71&lt;=Z$6,$E71&gt;=Z$5),60,0)))</f>
        <v/>
      </c>
      <c r="AA71" s="80" t="str">
        <f>IF(OR($A71="",NOT(ISNUMBER($G71))),"",IF(AND($F71&lt;=AA$6,$G71&gt;=AA$5),IF(AA$5&gt;$N71,5,$K71)*10+IF(AND($F71&gt;=AA$5,$F71&lt;=AA$6),IF(AND($G71&gt;=AA$5,$G71&lt;=AA$6),5,IF($L71=1,2,1)),IF(AND($G71&gt;=AA$5,$G71&lt;=AA$6),IF($M71&gt;0,4,3),0)),IF(AND($D71&lt;=AA$6,$E71&gt;=AA$5),60,0)))</f>
        <v/>
      </c>
      <c r="AB71" s="80" t="str">
        <f>IF(OR($A71="",NOT(ISNUMBER($G71))),"",IF(AND($F71&lt;=AB$6,$G71&gt;=AB$5),IF(AB$5&gt;$N71,5,$K71)*10+IF(AND($F71&gt;=AB$5,$F71&lt;=AB$6),IF(AND($G71&gt;=AB$5,$G71&lt;=AB$6),5,IF($L71=1,2,1)),IF(AND($G71&gt;=AB$5,$G71&lt;=AB$6),IF($M71&gt;0,4,3),0)),IF(AND($D71&lt;=AB$6,$E71&gt;=AB$5),60,0)))</f>
        <v/>
      </c>
      <c r="AC71" s="80" t="str">
        <f>IF(OR($A71="",NOT(ISNUMBER($G71))),"",IF(AND($F71&lt;=AC$6,$G71&gt;=AC$5),IF(AC$5&gt;$N71,5,$K71)*10+IF(AND($F71&gt;=AC$5,$F71&lt;=AC$6),IF(AND($G71&gt;=AC$5,$G71&lt;=AC$6),5,IF($L71=1,2,1)),IF(AND($G71&gt;=AC$5,$G71&lt;=AC$6),IF($M71&gt;0,4,3),0)),IF(AND($D71&lt;=AC$6,$E71&gt;=AC$5),60,0)))</f>
        <v/>
      </c>
      <c r="AD71" s="80" t="str">
        <f>IF(OR($A71="",NOT(ISNUMBER($G71))),"",IF(AND($F71&lt;=AD$6,$G71&gt;=AD$5),IF(AD$5&gt;$N71,5,$K71)*10+IF(AND($F71&gt;=AD$5,$F71&lt;=AD$6),IF(AND($G71&gt;=AD$5,$G71&lt;=AD$6),5,IF($L71=1,2,1)),IF(AND($G71&gt;=AD$5,$G71&lt;=AD$6),IF($M71&gt;0,4,3),0)),IF(AND($D71&lt;=AD$6,$E71&gt;=AD$5),60,0)))</f>
        <v/>
      </c>
      <c r="AE71" s="80" t="str">
        <f>IF(OR($A71="",NOT(ISNUMBER($G71))),"",IF(AND($F71&lt;=AE$6,$G71&gt;=AE$5),IF(AE$5&gt;$N71,5,$K71)*10+IF(AND($F71&gt;=AE$5,$F71&lt;=AE$6),IF(AND($G71&gt;=AE$5,$G71&lt;=AE$6),5,IF($L71=1,2,1)),IF(AND($G71&gt;=AE$5,$G71&lt;=AE$6),IF($M71&gt;0,4,3),0)),IF(AND($D71&lt;=AE$6,$E71&gt;=AE$5),60,0)))</f>
        <v/>
      </c>
      <c r="AF71" s="80" t="str">
        <f>IF(OR($A71="",NOT(ISNUMBER($G71))),"",IF(AND($F71&lt;=AF$6,$G71&gt;=AF$5),IF(AF$5&gt;$N71,5,$K71)*10+IF(AND($F71&gt;=AF$5,$F71&lt;=AF$6),IF(AND($G71&gt;=AF$5,$G71&lt;=AF$6),5,IF($L71=1,2,1)),IF(AND($G71&gt;=AF$5,$G71&lt;=AF$6),IF($M71&gt;0,4,3),0)),IF(AND($D71&lt;=AF$6,$E71&gt;=AF$5),60,0)))</f>
        <v/>
      </c>
      <c r="AG71" s="80" t="str">
        <f>IF(OR($A71="",NOT(ISNUMBER($G71))),"",IF(AND($F71&lt;=AG$6,$G71&gt;=AG$5),IF(AG$5&gt;$N71,5,$K71)*10+IF(AND($F71&gt;=AG$5,$F71&lt;=AG$6),IF(AND($G71&gt;=AG$5,$G71&lt;=AG$6),5,IF($L71=1,2,1)),IF(AND($G71&gt;=AG$5,$G71&lt;=AG$6),IF($M71&gt;0,4,3),0)),IF(AND($D71&lt;=AG$6,$E71&gt;=AG$5),60,0)))</f>
        <v/>
      </c>
      <c r="AH71" s="80" t="str">
        <f>IF(OR($A71="",NOT(ISNUMBER($G71))),"",IF(AND($F71&lt;=AH$6,$G71&gt;=AH$5),IF(AH$5&gt;$N71,5,$K71)*10+IF(AND($F71&gt;=AH$5,$F71&lt;=AH$6),IF(AND($G71&gt;=AH$5,$G71&lt;=AH$6),5,IF($L71=1,2,1)),IF(AND($G71&gt;=AH$5,$G71&lt;=AH$6),IF($M71&gt;0,4,3),0)),IF(AND($D71&lt;=AH$6,$E71&gt;=AH$5),60,0)))</f>
        <v/>
      </c>
      <c r="AI71" s="80" t="str">
        <f>IF(OR($A71="",NOT(ISNUMBER($G71))),"",IF(AND($F71&lt;=AI$6,$G71&gt;=AI$5),IF(AI$5&gt;$N71,5,$K71)*10+IF(AND($F71&gt;=AI$5,$F71&lt;=AI$6),IF(AND($G71&gt;=AI$5,$G71&lt;=AI$6),5,IF($L71=1,2,1)),IF(AND($G71&gt;=AI$5,$G71&lt;=AI$6),IF($M71&gt;0,4,3),0)),IF(AND($D71&lt;=AI$6,$E71&gt;=AI$5),60,0)))</f>
        <v/>
      </c>
      <c r="AJ71" s="80" t="str">
        <f>IF(OR($A71="",NOT(ISNUMBER($G71))),"",IF(AND($F71&lt;=AJ$6,$G71&gt;=AJ$5),IF(AJ$5&gt;$N71,5,$K71)*10+IF(AND($F71&gt;=AJ$5,$F71&lt;=AJ$6),IF(AND($G71&gt;=AJ$5,$G71&lt;=AJ$6),5,IF($L71=1,2,1)),IF(AND($G71&gt;=AJ$5,$G71&lt;=AJ$6),IF($M71&gt;0,4,3),0)),IF(AND($D71&lt;=AJ$6,$E71&gt;=AJ$5),60,0)))</f>
        <v/>
      </c>
      <c r="AK71" s="80" t="str">
        <f>IF(OR($A71="",NOT(ISNUMBER($G71))),"",IF(AND($F71&lt;=AK$6,$G71&gt;=AK$5),IF(AK$5&gt;$N71,5,$K71)*10+IF(AND($F71&gt;=AK$5,$F71&lt;=AK$6),IF(AND($G71&gt;=AK$5,$G71&lt;=AK$6),5,IF($L71=1,2,1)),IF(AND($G71&gt;=AK$5,$G71&lt;=AK$6),IF($M71&gt;0,4,3),0)),IF(AND($D71&lt;=AK$6,$E71&gt;=AK$5),60,0)))</f>
        <v/>
      </c>
      <c r="AL71" s="80" t="str">
        <f>IF(OR($A71="",NOT(ISNUMBER($G71))),"",IF(AND($F71&lt;=AL$6,$G71&gt;=AL$5),IF(AL$5&gt;$N71,5,$K71)*10+IF(AND($F71&gt;=AL$5,$F71&lt;=AL$6),IF(AND($G71&gt;=AL$5,$G71&lt;=AL$6),5,IF($L71=1,2,1)),IF(AND($G71&gt;=AL$5,$G71&lt;=AL$6),IF($M71&gt;0,4,3),0)),IF(AND($D71&lt;=AL$6,$E71&gt;=AL$5),60,0)))</f>
        <v/>
      </c>
      <c r="AM71" s="80" t="str">
        <f>IF(OR($A71="",NOT(ISNUMBER($G71))),"",IF(AND($F71&lt;=AM$6,$G71&gt;=AM$5),IF(AM$5&gt;$N71,5,$K71)*10+IF(AND($F71&gt;=AM$5,$F71&lt;=AM$6),IF(AND($G71&gt;=AM$5,$G71&lt;=AM$6),5,IF($L71=1,2,1)),IF(AND($G71&gt;=AM$5,$G71&lt;=AM$6),IF($M71&gt;0,4,3),0)),IF(AND($D71&lt;=AM$6,$E71&gt;=AM$5),60,0)))</f>
        <v/>
      </c>
      <c r="AN71" s="80" t="str">
        <f>IF(OR($A71="",NOT(ISNUMBER($G71))),"",IF(AND($F71&lt;=AN$6,$G71&gt;=AN$5),IF(AN$5&gt;$N71,5,$K71)*10+IF(AND($F71&gt;=AN$5,$F71&lt;=AN$6),IF(AND($G71&gt;=AN$5,$G71&lt;=AN$6),5,IF($L71=1,2,1)),IF(AND($G71&gt;=AN$5,$G71&lt;=AN$6),IF($M71&gt;0,4,3),0)),IF(AND($D71&lt;=AN$6,$E71&gt;=AN$5),60,0)))</f>
        <v/>
      </c>
      <c r="AO71" s="80" t="str">
        <f>IF(OR($A71="",NOT(ISNUMBER($G71))),"",IF(AND($F71&lt;=AO$6,$G71&gt;=AO$5),IF(AO$5&gt;$N71,5,$K71)*10+IF(AND($F71&gt;=AO$5,$F71&lt;=AO$6),IF(AND($G71&gt;=AO$5,$G71&lt;=AO$6),5,IF($L71=1,2,1)),IF(AND($G71&gt;=AO$5,$G71&lt;=AO$6),IF($M71&gt;0,4,3),0)),IF(AND($D71&lt;=AO$6,$E71&gt;=AO$5),60,0)))</f>
        <v/>
      </c>
      <c r="AP71" s="80" t="str">
        <f>IF(OR($A71="",NOT(ISNUMBER($G71))),"",IF(AND($F71&lt;=AP$6,$G71&gt;=AP$5),IF(AP$5&gt;$N71,5,$K71)*10+IF(AND($F71&gt;=AP$5,$F71&lt;=AP$6),IF(AND($G71&gt;=AP$5,$G71&lt;=AP$6),5,IF($L71=1,2,1)),IF(AND($G71&gt;=AP$5,$G71&lt;=AP$6),IF($M71&gt;0,4,3),0)),IF(AND($D71&lt;=AP$6,$E71&gt;=AP$5),60,0)))</f>
        <v/>
      </c>
      <c r="AQ71" s="80" t="str">
        <f>IF(OR($A71="",NOT(ISNUMBER($G71))),"",IF(AND($F71&lt;=AQ$6,$G71&gt;=AQ$5),IF(AQ$5&gt;$N71,5,$K71)*10+IF(AND($F71&gt;=AQ$5,$F71&lt;=AQ$6),IF(AND($G71&gt;=AQ$5,$G71&lt;=AQ$6),5,IF($L71=1,2,1)),IF(AND($G71&gt;=AQ$5,$G71&lt;=AQ$6),IF($M71&gt;0,4,3),0)),IF(AND($D71&lt;=AQ$6,$E71&gt;=AQ$5),60,0)))</f>
        <v/>
      </c>
      <c r="AR71" s="80" t="str">
        <f>IF(OR($A71="",NOT(ISNUMBER($G71))),"",IF(AND($F71&lt;=AR$6,$G71&gt;=AR$5),IF(AR$5&gt;$N71,5,$K71)*10+IF(AND($F71&gt;=AR$5,$F71&lt;=AR$6),IF(AND($G71&gt;=AR$5,$G71&lt;=AR$6),5,IF($L71=1,2,1)),IF(AND($G71&gt;=AR$5,$G71&lt;=AR$6),IF($M71&gt;0,4,3),0)),IF(AND($D71&lt;=AR$6,$E71&gt;=AR$5),60,0)))</f>
        <v/>
      </c>
      <c r="AS71" s="80" t="str">
        <f>IF(OR($A71="",NOT(ISNUMBER($G71))),"",IF(AND($F71&lt;=AS$6,$G71&gt;=AS$5),IF(AS$5&gt;$N71,5,$K71)*10+IF(AND($F71&gt;=AS$5,$F71&lt;=AS$6),IF(AND($G71&gt;=AS$5,$G71&lt;=AS$6),5,IF($L71=1,2,1)),IF(AND($G71&gt;=AS$5,$G71&lt;=AS$6),IF($M71&gt;0,4,3),0)),IF(AND($D71&lt;=AS$6,$E71&gt;=AS$5),60,0)))</f>
        <v/>
      </c>
      <c r="AT71" s="80" t="str">
        <f>IF(OR($A71="",NOT(ISNUMBER($G71))),"",IF(AND($F71&lt;=AT$6,$G71&gt;=AT$5),IF(AT$5&gt;$N71,5,$K71)*10+IF(AND($F71&gt;=AT$5,$F71&lt;=AT$6),IF(AND($G71&gt;=AT$5,$G71&lt;=AT$6),5,IF($L71=1,2,1)),IF(AND($G71&gt;=AT$5,$G71&lt;=AT$6),IF($M71&gt;0,4,3),0)),IF(AND($D71&lt;=AT$6,$E71&gt;=AT$5),60,0)))</f>
        <v/>
      </c>
      <c r="AU71" s="80" t="str">
        <f>IF(OR($A71="",NOT(ISNUMBER($G71))),"",IF(AND($F71&lt;=AU$6,$G71&gt;=AU$5),IF(AU$5&gt;$N71,5,$K71)*10+IF(AND($F71&gt;=AU$5,$F71&lt;=AU$6),IF(AND($G71&gt;=AU$5,$G71&lt;=AU$6),5,IF($L71=1,2,1)),IF(AND($G71&gt;=AU$5,$G71&lt;=AU$6),IF($M71&gt;0,4,3),0)),IF(AND($D71&lt;=AU$6,$E71&gt;=AU$5),60,0)))</f>
        <v/>
      </c>
      <c r="AV71" s="80" t="str">
        <f>IF(OR($A71="",NOT(ISNUMBER($G71))),"",IF(AND($F71&lt;=AV$6,$G71&gt;=AV$5),IF(AV$5&gt;$N71,5,$K71)*10+IF(AND($F71&gt;=AV$5,$F71&lt;=AV$6),IF(AND($G71&gt;=AV$5,$G71&lt;=AV$6),5,IF($L71=1,2,1)),IF(AND($G71&gt;=AV$5,$G71&lt;=AV$6),IF($M71&gt;0,4,3),0)),IF(AND($D71&lt;=AV$6,$E71&gt;=AV$5),60,0)))</f>
        <v/>
      </c>
      <c r="AW71" s="80" t="str">
        <f>IF(OR($A71="",NOT(ISNUMBER($G71))),"",IF(AND($F71&lt;=AW$6,$G71&gt;=AW$5),IF(AW$5&gt;$N71,5,$K71)*10+IF(AND($F71&gt;=AW$5,$F71&lt;=AW$6),IF(AND($G71&gt;=AW$5,$G71&lt;=AW$6),5,IF($L71=1,2,1)),IF(AND($G71&gt;=AW$5,$G71&lt;=AW$6),IF($M71&gt;0,4,3),0)),IF(AND($D71&lt;=AW$6,$E71&gt;=AW$5),60,0)))</f>
        <v/>
      </c>
      <c r="AX71" s="80" t="str">
        <f>IF(OR($A71="",NOT(ISNUMBER($G71))),"",IF(AND($F71&lt;=AX$6,$G71&gt;=AX$5),IF(AX$5&gt;$N71,5,$K71)*10+IF(AND($F71&gt;=AX$5,$F71&lt;=AX$6),IF(AND($G71&gt;=AX$5,$G71&lt;=AX$6),5,IF($L71=1,2,1)),IF(AND($G71&gt;=AX$5,$G71&lt;=AX$6),IF($M71&gt;0,4,3),0)),IF(AND($D71&lt;=AX$6,$E71&gt;=AX$5),60,0)))</f>
        <v/>
      </c>
      <c r="AY71" s="80" t="str">
        <f>IF(OR($A71="",NOT(ISNUMBER($G71))),"",IF(AND($F71&lt;=AY$6,$G71&gt;=AY$5),IF(AY$5&gt;$N71,5,$K71)*10+IF(AND($F71&gt;=AY$5,$F71&lt;=AY$6),IF(AND($G71&gt;=AY$5,$G71&lt;=AY$6),5,IF($L71=1,2,1)),IF(AND($G71&gt;=AY$5,$G71&lt;=AY$6),IF($M71&gt;0,4,3),0)),IF(AND($D71&lt;=AY$6,$E71&gt;=AY$5),60,0)))</f>
        <v/>
      </c>
      <c r="AZ71" s="80" t="str">
        <f>IF(OR($A71="",NOT(ISNUMBER($G71))),"",IF(AND($F71&lt;=AZ$6,$G71&gt;=AZ$5),IF(AZ$5&gt;$N71,5,$K71)*10+IF(AND($F71&gt;=AZ$5,$F71&lt;=AZ$6),IF(AND($G71&gt;=AZ$5,$G71&lt;=AZ$6),5,IF($L71=1,2,1)),IF(AND($G71&gt;=AZ$5,$G71&lt;=AZ$6),IF($M71&gt;0,4,3),0)),IF(AND($D71&lt;=AZ$6,$E71&gt;=AZ$5),60,0)))</f>
        <v/>
      </c>
      <c r="BA71" s="80" t="str">
        <f>IF(OR($A71="",NOT(ISNUMBER($G71))),"",IF(AND($F71&lt;=BA$6,$G71&gt;=BA$5),IF(BA$5&gt;$N71,5,$K71)*10+IF(AND($F71&gt;=BA$5,$F71&lt;=BA$6),IF(AND($G71&gt;=BA$5,$G71&lt;=BA$6),5,IF($L71=1,2,1)),IF(AND($G71&gt;=BA$5,$G71&lt;=BA$6),IF($M71&gt;0,4,3),0)),IF(AND($D71&lt;=BA$6,$E71&gt;=BA$5),60,0)))</f>
        <v/>
      </c>
      <c r="BB71" s="80" t="str">
        <f>IF(OR($A71="",NOT(ISNUMBER($G71))),"",IF(AND($F71&lt;=BB$6,$G71&gt;=BB$5),IF(BB$5&gt;$N71,5,$K71)*10+IF(AND($F71&gt;=BB$5,$F71&lt;=BB$6),IF(AND($G71&gt;=BB$5,$G71&lt;=BB$6),5,IF($L71=1,2,1)),IF(AND($G71&gt;=BB$5,$G71&lt;=BB$6),IF($M71&gt;0,4,3),0)),IF(AND($D71&lt;=BB$6,$E71&gt;=BB$5),60,0)))</f>
        <v/>
      </c>
      <c r="BC71" s="80" t="str">
        <f>IF(OR($A71="",NOT(ISNUMBER($G71))),"",IF(AND($F71&lt;=BC$6,$G71&gt;=BC$5),IF(BC$5&gt;$N71,5,$K71)*10+IF(AND($F71&gt;=BC$5,$F71&lt;=BC$6),IF(AND($G71&gt;=BC$5,$G71&lt;=BC$6),5,IF($L71=1,2,1)),IF(AND($G71&gt;=BC$5,$G71&lt;=BC$6),IF($M71&gt;0,4,3),0)),IF(AND($D71&lt;=BC$6,$E71&gt;=BC$5),60,0)))</f>
        <v/>
      </c>
      <c r="BD71" s="80" t="str">
        <f>IF(OR($A71="",NOT(ISNUMBER($G71))),"",IF(AND($F71&lt;=BD$6,$G71&gt;=BD$5),IF(BD$5&gt;$N71,5,$K71)*10+IF(AND($F71&gt;=BD$5,$F71&lt;=BD$6),IF(AND($G71&gt;=BD$5,$G71&lt;=BD$6),5,IF($L71=1,2,1)),IF(AND($G71&gt;=BD$5,$G71&lt;=BD$6),IF($M71&gt;0,4,3),0)),IF(AND($D71&lt;=BD$6,$E71&gt;=BD$5),60,0)))</f>
        <v/>
      </c>
      <c r="BE71" s="80" t="str">
        <f>IF(OR($A71="",NOT(ISNUMBER($G71))),"",IF(AND($F71&lt;=BE$6,$G71&gt;=BE$5),IF(BE$5&gt;$N71,5,$K71)*10+IF(AND($F71&gt;=BE$5,$F71&lt;=BE$6),IF(AND($G71&gt;=BE$5,$G71&lt;=BE$6),5,IF($L71=1,2,1)),IF(AND($G71&gt;=BE$5,$G71&lt;=BE$6),IF($M71&gt;0,4,3),0)),IF(AND($D71&lt;=BE$6,$E71&gt;=BE$5),60,0)))</f>
        <v/>
      </c>
      <c r="BF71" s="80" t="str">
        <f>IF(OR($A71="",NOT(ISNUMBER($G71))),"",IF(AND($F71&lt;=BF$6,$G71&gt;=BF$5),IF(BF$5&gt;$N71,5,$K71)*10+IF(AND($F71&gt;=BF$5,$F71&lt;=BF$6),IF(AND($G71&gt;=BF$5,$G71&lt;=BF$6),5,IF($L71=1,2,1)),IF(AND($G71&gt;=BF$5,$G71&lt;=BF$6),IF($M71&gt;0,4,3),0)),IF(AND($D71&lt;=BF$6,$E71&gt;=BF$5),60,0)))</f>
        <v/>
      </c>
      <c r="BG71" s="80" t="str">
        <f>IF(OR($A71="",NOT(ISNUMBER($G71))),"",IF(AND($F71&lt;=BG$6,$G71&gt;=BG$5),IF(BG$5&gt;$N71,5,$K71)*10+IF(AND($F71&gt;=BG$5,$F71&lt;=BG$6),IF(AND($G71&gt;=BG$5,$G71&lt;=BG$6),5,IF($L71=1,2,1)),IF(AND($G71&gt;=BG$5,$G71&lt;=BG$6),IF($M71&gt;0,4,3),0)),IF(AND($D71&lt;=BG$6,$E71&gt;=BG$5),60,0)))</f>
        <v/>
      </c>
      <c r="BH71" s="80" t="str">
        <f>IF(OR($A71="",NOT(ISNUMBER($G71))),"",IF(AND($F71&lt;=BH$6,$G71&gt;=BH$5),IF(BH$5&gt;$N71,5,$K71)*10+IF(AND($F71&gt;=BH$5,$F71&lt;=BH$6),IF(AND($G71&gt;=BH$5,$G71&lt;=BH$6),5,IF($L71=1,2,1)),IF(AND($G71&gt;=BH$5,$G71&lt;=BH$6),IF($M71&gt;0,4,3),0)),IF(AND($D71&lt;=BH$6,$E71&gt;=BH$5),60,0)))</f>
        <v/>
      </c>
      <c r="BI71" s="80" t="str">
        <f>IF(OR($A71="",NOT(ISNUMBER($G71))),"",IF(AND($F71&lt;=BI$6,$G71&gt;=BI$5),IF(BI$5&gt;$N71,5,$K71)*10+IF(AND($F71&gt;=BI$5,$F71&lt;=BI$6),IF(AND($G71&gt;=BI$5,$G71&lt;=BI$6),5,IF($L71=1,2,1)),IF(AND($G71&gt;=BI$5,$G71&lt;=BI$6),IF($M71&gt;0,4,3),0)),IF(AND($D71&lt;=BI$6,$E71&gt;=BI$5),60,0)))</f>
        <v/>
      </c>
      <c r="BJ71" s="80" t="str">
        <f>IF(OR($A71="",NOT(ISNUMBER($G71))),"",IF(AND($F71&lt;=BJ$6,$G71&gt;=BJ$5),IF(BJ$5&gt;$N71,5,$K71)*10+IF(AND($F71&gt;=BJ$5,$F71&lt;=BJ$6),IF(AND($G71&gt;=BJ$5,$G71&lt;=BJ$6),5,IF($L71=1,2,1)),IF(AND($G71&gt;=BJ$5,$G71&lt;=BJ$6),IF($M71&gt;0,4,3),0)),IF(AND($D71&lt;=BJ$6,$E71&gt;=BJ$5),60,0)))</f>
        <v/>
      </c>
      <c r="BK71" s="80" t="str">
        <f>IF(OR($A71="",NOT(ISNUMBER($G71))),"",IF(AND($F71&lt;=BK$6,$G71&gt;=BK$5),IF(BK$5&gt;$N71,5,$K71)*10+IF(AND($F71&gt;=BK$5,$F71&lt;=BK$6),IF(AND($G71&gt;=BK$5,$G71&lt;=BK$6),5,IF($L71=1,2,1)),IF(AND($G71&gt;=BK$5,$G71&lt;=BK$6),IF($M71&gt;0,4,3),0)),IF(AND($D71&lt;=BK$6,$E71&gt;=BK$5),60,0)))</f>
        <v/>
      </c>
      <c r="BL71" s="80" t="str">
        <f>IF(OR($A71="",NOT(ISNUMBER($G71))),"",IF(AND($F71&lt;=BL$6,$G71&gt;=BL$5),IF(BL$5&gt;$N71,5,$K71)*10+IF(AND($F71&gt;=BL$5,$F71&lt;=BL$6),IF(AND($G71&gt;=BL$5,$G71&lt;=BL$6),5,IF($L71=1,2,1)),IF(AND($G71&gt;=BL$5,$G71&lt;=BL$6),IF($M71&gt;0,4,3),0)),IF(AND($D71&lt;=BL$6,$E71&gt;=BL$5),60,0)))</f>
        <v/>
      </c>
      <c r="BM71" s="80" t="str">
        <f>IF(OR($A71="",NOT(ISNUMBER($G71))),"",IF(AND($F71&lt;=BM$6,$G71&gt;=BM$5),IF(BM$5&gt;$N71,5,$K71)*10+IF(AND($F71&gt;=BM$5,$F71&lt;=BM$6),IF(AND($G71&gt;=BM$5,$G71&lt;=BM$6),5,IF($L71=1,2,1)),IF(AND($G71&gt;=BM$5,$G71&lt;=BM$6),IF($M71&gt;0,4,3),0)),IF(AND($D71&lt;=BM$6,$E71&gt;=BM$5),60,0)))</f>
        <v/>
      </c>
      <c r="BN71" s="80" t="str">
        <f>IF(OR($A71="",NOT(ISNUMBER($G71))),"",IF(AND($F71&lt;=BN$6,$G71&gt;=BN$5),IF(BN$5&gt;$N71,5,$K71)*10+IF(AND($F71&gt;=BN$5,$F71&lt;=BN$6),IF(AND($G71&gt;=BN$5,$G71&lt;=BN$6),5,IF($L71=1,2,1)),IF(AND($G71&gt;=BN$5,$G71&lt;=BN$6),IF($M71&gt;0,4,3),0)),IF(AND($D71&lt;=BN$6,$E71&gt;=BN$5),60,0)))</f>
        <v/>
      </c>
      <c r="BO71" s="80" t="str">
        <f>IF(OR($A71="",NOT(ISNUMBER($G71))),"",IF(AND($F71&lt;=BO$6,$G71&gt;=BO$5),IF(BO$5&gt;$N71,5,$K71)*10+IF(AND($F71&gt;=BO$5,$F71&lt;=BO$6),IF(AND($G71&gt;=BO$5,$G71&lt;=BO$6),5,IF($L71=1,2,1)),IF(AND($G71&gt;=BO$5,$G71&lt;=BO$6),IF($M71&gt;0,4,3),0)),IF(AND($D71&lt;=BO$6,$E71&gt;=BO$5),60,0)))</f>
        <v/>
      </c>
      <c r="BP71" s="80" t="str">
        <f>IF(OR($A71="",NOT(ISNUMBER($G71))),"",IF(AND($F71&lt;=BP$6,$G71&gt;=BP$5),IF(BP$5&gt;$N71,5,$K71)*10+IF(AND($F71&gt;=BP$5,$F71&lt;=BP$6),IF(AND($G71&gt;=BP$5,$G71&lt;=BP$6),5,IF($L71=1,2,1)),IF(AND($G71&gt;=BP$5,$G71&lt;=BP$6),IF($M71&gt;0,4,3),0)),IF(AND($D71&lt;=BP$6,$E71&gt;=BP$5),60,0)))</f>
        <v/>
      </c>
      <c r="BQ71" s="80" t="str">
        <f>IF(OR($A71="",NOT(ISNUMBER($G71))),"",IF(AND($F71&lt;=BQ$6,$G71&gt;=BQ$5),IF(BQ$5&gt;$N71,5,$K71)*10+IF(AND($F71&gt;=BQ$5,$F71&lt;=BQ$6),IF(AND($G71&gt;=BQ$5,$G71&lt;=BQ$6),5,IF($L71=1,2,1)),IF(AND($G71&gt;=BQ$5,$G71&lt;=BQ$6),IF($M71&gt;0,4,3),0)),IF(AND($D71&lt;=BQ$6,$E71&gt;=BQ$5),60,0)))</f>
        <v/>
      </c>
      <c r="BR71" s="80" t="str">
        <f>IF(OR($A71="",NOT(ISNUMBER($G71))),"",IF(AND($F71&lt;=BR$6,$G71&gt;=BR$5),IF(BR$5&gt;$N71,5,$K71)*10+IF(AND($F71&gt;=BR$5,$F71&lt;=BR$6),IF(AND($G71&gt;=BR$5,$G71&lt;=BR$6),5,IF($L71=1,2,1)),IF(AND($G71&gt;=BR$5,$G71&lt;=BR$6),IF($M71&gt;0,4,3),0)),IF(AND($D71&lt;=BR$6,$E71&gt;=BR$5),60,0)))</f>
        <v/>
      </c>
      <c r="BS71" s="80" t="str">
        <f>IF(OR($A71="",NOT(ISNUMBER($G71))),"",IF(AND($F71&lt;=BS$6,$G71&gt;=BS$5),IF(BS$5&gt;$N71,5,$K71)*10+IF(AND($F71&gt;=BS$5,$F71&lt;=BS$6),IF(AND($G71&gt;=BS$5,$G71&lt;=BS$6),5,IF($L71=1,2,1)),IF(AND($G71&gt;=BS$5,$G71&lt;=BS$6),IF($M71&gt;0,4,3),0)),IF(AND($D71&lt;=BS$6,$E71&gt;=BS$5),60,0)))</f>
        <v/>
      </c>
      <c r="BT71" s="80" t="str">
        <f>IF(OR($A71="",NOT(ISNUMBER($G71))),"",IF(AND($F71&lt;=BT$6,$G71&gt;=BT$5),IF(BT$5&gt;$N71,5,$K71)*10+IF(AND($F71&gt;=BT$5,$F71&lt;=BT$6),IF(AND($G71&gt;=BT$5,$G71&lt;=BT$6),5,IF($L71=1,2,1)),IF(AND($G71&gt;=BT$5,$G71&lt;=BT$6),IF($M71&gt;0,4,3),0)),IF(AND($D71&lt;=BT$6,$E71&gt;=BT$5),60,0)))</f>
        <v/>
      </c>
      <c r="BU71" s="80" t="str">
        <f>IF(OR($A71="",NOT(ISNUMBER($G71))),"",IF(AND($F71&lt;=BU$6,$G71&gt;=BU$5),IF(BU$5&gt;$N71,5,$K71)*10+IF(AND($F71&gt;=BU$5,$F71&lt;=BU$6),IF(AND($G71&gt;=BU$5,$G71&lt;=BU$6),5,IF($L71=1,2,1)),IF(AND($G71&gt;=BU$5,$G71&lt;=BU$6),IF($M71&gt;0,4,3),0)),IF(AND($D71&lt;=BU$6,$E71&gt;=BU$5),60,0)))</f>
        <v/>
      </c>
      <c r="BV71" s="80" t="str">
        <f>IF(OR($A71="",NOT(ISNUMBER($G71))),"",IF(AND($F71&lt;=BV$6,$G71&gt;=BV$5),IF(BV$5&gt;$N71,5,$K71)*10+IF(AND($F71&gt;=BV$5,$F71&lt;=BV$6),IF(AND($G71&gt;=BV$5,$G71&lt;=BV$6),5,IF($L71=1,2,1)),IF(AND($G71&gt;=BV$5,$G71&lt;=BV$6),IF($M71&gt;0,4,3),0)),IF(AND($D71&lt;=BV$6,$E71&gt;=BV$5),60,0)))</f>
        <v/>
      </c>
      <c r="BW71" s="80" t="str">
        <f>IF(OR($A71="",NOT(ISNUMBER($G71))),"",IF(AND($F71&lt;=BW$6,$G71&gt;=BW$5),IF(BW$5&gt;$N71,5,$K71)*10+IF(AND($F71&gt;=BW$5,$F71&lt;=BW$6),IF(AND($G71&gt;=BW$5,$G71&lt;=BW$6),5,IF($L71=1,2,1)),IF(AND($G71&gt;=BW$5,$G71&lt;=BW$6),IF($M71&gt;0,4,3),0)),IF(AND($D71&lt;=BW$6,$E71&gt;=BW$5),60,0)))</f>
        <v/>
      </c>
      <c r="BX71" s="80" t="str">
        <f>IF(OR($A71="",NOT(ISNUMBER($G71))),"",IF(AND($F71&lt;=BX$6,$G71&gt;=BX$5),IF(BX$5&gt;$N71,5,$K71)*10+IF(AND($F71&gt;=BX$5,$F71&lt;=BX$6),IF(AND($G71&gt;=BX$5,$G71&lt;=BX$6),5,IF($L71=1,2,1)),IF(AND($G71&gt;=BX$5,$G71&lt;=BX$6),IF($M71&gt;0,4,3),0)),IF(AND($D71&lt;=BX$6,$E71&gt;=BX$5),60,0)))</f>
        <v/>
      </c>
      <c r="BY71" s="80" t="str">
        <f>IF(OR($A71="",NOT(ISNUMBER($G71))),"",IF(AND($F71&lt;=BY$6,$G71&gt;=BY$5),IF(BY$5&gt;$N71,5,$K71)*10+IF(AND($F71&gt;=BY$5,$F71&lt;=BY$6),IF(AND($G71&gt;=BY$5,$G71&lt;=BY$6),5,IF($L71=1,2,1)),IF(AND($G71&gt;=BY$5,$G71&lt;=BY$6),IF($M71&gt;0,4,3),0)),IF(AND($D71&lt;=BY$6,$E71&gt;=BY$5),60,0)))</f>
        <v/>
      </c>
      <c r="BZ71" s="80" t="str">
        <f>IF(OR($A71="",NOT(ISNUMBER($G71))),"",IF(AND($F71&lt;=BZ$6,$G71&gt;=BZ$5),IF(BZ$5&gt;$N71,5,$K71)*10+IF(AND($F71&gt;=BZ$5,$F71&lt;=BZ$6),IF(AND($G71&gt;=BZ$5,$G71&lt;=BZ$6),5,IF($L71=1,2,1)),IF(AND($G71&gt;=BZ$5,$G71&lt;=BZ$6),IF($M71&gt;0,4,3),0)),IF(AND($D71&lt;=BZ$6,$E71&gt;=BZ$5),60,0)))</f>
        <v/>
      </c>
      <c r="CA71" s="80" t="str">
        <f>IF(OR($A71="",NOT(ISNUMBER($G71))),"",IF(AND($F71&lt;=CA$6,$G71&gt;=CA$5),IF(CA$5&gt;$N71,5,$K71)*10+IF(AND($F71&gt;=CA$5,$F71&lt;=CA$6),IF(AND($G71&gt;=CA$5,$G71&lt;=CA$6),5,IF($L71=1,2,1)),IF(AND($G71&gt;=CA$5,$G71&lt;=CA$6),IF($M71&gt;0,4,3),0)),IF(AND($D71&lt;=CA$6,$E71&gt;=CA$5),60,0)))</f>
        <v/>
      </c>
      <c r="CB71" s="80" t="str">
        <f>IF(OR($A71="",NOT(ISNUMBER($G71))),"",IF(AND($F71&lt;=CB$6,$G71&gt;=CB$5),IF(CB$5&gt;$N71,5,$K71)*10+IF(AND($F71&gt;=CB$5,$F71&lt;=CB$6),IF(AND($G71&gt;=CB$5,$G71&lt;=CB$6),5,IF($L71=1,2,1)),IF(AND($G71&gt;=CB$5,$G71&lt;=CB$6),IF($M71&gt;0,4,3),0)),IF(AND($D71&lt;=CB$6,$E71&gt;=CB$5),60,0)))</f>
        <v/>
      </c>
      <c r="CC71" s="80" t="str">
        <f>IF(OR($A71="",NOT(ISNUMBER($G71))),"",IF(AND($F71&lt;=CC$6,$G71&gt;=CC$5),IF(CC$5&gt;$N71,5,$K71)*10+IF(AND($F71&gt;=CC$5,$F71&lt;=CC$6),IF(AND($G71&gt;=CC$5,$G71&lt;=CC$6),5,IF($L71=1,2,1)),IF(AND($G71&gt;=CC$5,$G71&lt;=CC$6),IF($M71&gt;0,4,3),0)),IF(AND($D71&lt;=CC$6,$E71&gt;=CC$5),60,0)))</f>
        <v/>
      </c>
      <c r="CD71" s="80" t="str">
        <f>IF(OR($A71="",NOT(ISNUMBER($G71))),"",IF(AND($F71&lt;=CD$6,$G71&gt;=CD$5),IF(CD$5&gt;$N71,5,$K71)*10+IF(AND($F71&gt;=CD$5,$F71&lt;=CD$6),IF(AND($G71&gt;=CD$5,$G71&lt;=CD$6),5,IF($L71=1,2,1)),IF(AND($G71&gt;=CD$5,$G71&lt;=CD$6),IF($M71&gt;0,4,3),0)),IF(AND($D71&lt;=CD$6,$E71&gt;=CD$5),60,0)))</f>
        <v/>
      </c>
      <c r="CE71" s="80" t="str">
        <f>IF(OR($A71="",NOT(ISNUMBER($G71))),"",IF(AND($F71&lt;=CE$6,$G71&gt;=CE$5),IF(CE$5&gt;$N71,5,$K71)*10+IF(AND($F71&gt;=CE$5,$F71&lt;=CE$6),IF(AND($G71&gt;=CE$5,$G71&lt;=CE$6),5,IF($L71=1,2,1)),IF(AND($G71&gt;=CE$5,$G71&lt;=CE$6),IF($M71&gt;0,4,3),0)),IF(AND($D71&lt;=CE$6,$E71&gt;=CE$5),60,0)))</f>
        <v/>
      </c>
      <c r="CF71" s="80" t="str">
        <f>IF(OR($A71="",NOT(ISNUMBER($G71))),"",IF(AND($F71&lt;=CF$6,$G71&gt;=CF$5),IF(CF$5&gt;$N71,5,$K71)*10+IF(AND($F71&gt;=CF$5,$F71&lt;=CF$6),IF(AND($G71&gt;=CF$5,$G71&lt;=CF$6),5,IF($L71=1,2,1)),IF(AND($G71&gt;=CF$5,$G71&lt;=CF$6),IF($M71&gt;0,4,3),0)),IF(AND($D71&lt;=CF$6,$E71&gt;=CF$5),60,0)))</f>
        <v/>
      </c>
      <c r="CG71" s="80" t="str">
        <f>IF(OR($A71="",NOT(ISNUMBER($G71))),"",IF(AND($F71&lt;=CG$6,$G71&gt;=CG$5),IF(CG$5&gt;$N71,5,$K71)*10+IF(AND($F71&gt;=CG$5,$F71&lt;=CG$6),IF(AND($G71&gt;=CG$5,$G71&lt;=CG$6),5,IF($L71=1,2,1)),IF(AND($G71&gt;=CG$5,$G71&lt;=CG$6),IF($M71&gt;0,4,3),0)),IF(AND($D71&lt;=CG$6,$E71&gt;=CG$5),60,0)))</f>
        <v/>
      </c>
      <c r="CH71" s="80" t="str">
        <f>IF(OR($A71="",NOT(ISNUMBER($G71))),"",IF(AND($F71&lt;=CH$6,$G71&gt;=CH$5),IF(CH$5&gt;$N71,5,$K71)*10+IF(AND($F71&gt;=CH$5,$F71&lt;=CH$6),IF(AND($G71&gt;=CH$5,$G71&lt;=CH$6),5,IF($L71=1,2,1)),IF(AND($G71&gt;=CH$5,$G71&lt;=CH$6),IF($M71&gt;0,4,3),0)),IF(AND($D71&lt;=CH$6,$E71&gt;=CH$5),60,0)))</f>
        <v/>
      </c>
      <c r="CI71" s="80" t="str">
        <f>IF(OR($A71="",NOT(ISNUMBER($G71))),"",IF(AND($F71&lt;=CI$6,$G71&gt;=CI$5),IF(CI$5&gt;$N71,5,$K71)*10+IF(AND($F71&gt;=CI$5,$F71&lt;=CI$6),IF(AND($G71&gt;=CI$5,$G71&lt;=CI$6),5,IF($L71=1,2,1)),IF(AND($G71&gt;=CI$5,$G71&lt;=CI$6),IF($M71&gt;0,4,3),0)),IF(AND($D71&lt;=CI$6,$E71&gt;=CI$5),60,0)))</f>
        <v/>
      </c>
      <c r="CJ71" s="80" t="str">
        <f>IF(OR($A71="",NOT(ISNUMBER($G71))),"",IF(AND($F71&lt;=CJ$6,$G71&gt;=CJ$5),IF(CJ$5&gt;$N71,5,$K71)*10+IF(AND($F71&gt;=CJ$5,$F71&lt;=CJ$6),IF(AND($G71&gt;=CJ$5,$G71&lt;=CJ$6),5,IF($L71=1,2,1)),IF(AND($G71&gt;=CJ$5,$G71&lt;=CJ$6),IF($M71&gt;0,4,3),0)),IF(AND($D71&lt;=CJ$6,$E71&gt;=CJ$5),60,0)))</f>
        <v/>
      </c>
      <c r="CK71" s="80" t="str">
        <f>IF(OR($A71="",NOT(ISNUMBER($G71))),"",IF(AND($F71&lt;=CK$6,$G71&gt;=CK$5),IF(CK$5&gt;$N71,5,$K71)*10+IF(AND($F71&gt;=CK$5,$F71&lt;=CK$6),IF(AND($G71&gt;=CK$5,$G71&lt;=CK$6),5,IF($L71=1,2,1)),IF(AND($G71&gt;=CK$5,$G71&lt;=CK$6),IF($M71&gt;0,4,3),0)),IF(AND($D71&lt;=CK$6,$E71&gt;=CK$5),60,0)))</f>
        <v/>
      </c>
      <c r="CL71" s="80" t="str">
        <f>IF(OR($A71="",NOT(ISNUMBER($G71))),"",IF(AND($F71&lt;=CL$6,$G71&gt;=CL$5),IF(CL$5&gt;$N71,5,$K71)*10+IF(AND($F71&gt;=CL$5,$F71&lt;=CL$6),IF(AND($G71&gt;=CL$5,$G71&lt;=CL$6),5,IF($L71=1,2,1)),IF(AND($G71&gt;=CL$5,$G71&lt;=CL$6),IF($M71&gt;0,4,3),0)),IF(AND($D71&lt;=CL$6,$E71&gt;=CL$5),60,0)))</f>
        <v/>
      </c>
      <c r="CM71" s="80" t="str">
        <f>IF(OR($A71="",NOT(ISNUMBER($G71))),"",IF(AND($F71&lt;=CM$6,$G71&gt;=CM$5),IF(CM$5&gt;$N71,5,$K71)*10+IF(AND($F71&gt;=CM$5,$F71&lt;=CM$6),IF(AND($G71&gt;=CM$5,$G71&lt;=CM$6),5,IF($L71=1,2,1)),IF(AND($G71&gt;=CM$5,$G71&lt;=CM$6),IF($M71&gt;0,4,3),0)),IF(AND($D71&lt;=CM$6,$E71&gt;=CM$5),60,0)))</f>
        <v/>
      </c>
      <c r="CN71" s="80" t="str">
        <f>IF(OR($A71="",NOT(ISNUMBER($G71))),"",IF(AND($F71&lt;=CN$6,$G71&gt;=CN$5),IF(CN$5&gt;$N71,5,$K71)*10+IF(AND($F71&gt;=CN$5,$F71&lt;=CN$6),IF(AND($G71&gt;=CN$5,$G71&lt;=CN$6),5,IF($L71=1,2,1)),IF(AND($G71&gt;=CN$5,$G71&lt;=CN$6),IF($M71&gt;0,4,3),0)),IF(AND($D71&lt;=CN$6,$E71&gt;=CN$5),60,0)))</f>
        <v/>
      </c>
      <c r="CO71" s="80" t="str">
        <f>IF(OR($A71="",NOT(ISNUMBER($G71))),"",IF(AND($F71&lt;=CO$6,$G71&gt;=CO$5),IF(CO$5&gt;$N71,5,$K71)*10+IF(AND($F71&gt;=CO$5,$F71&lt;=CO$6),IF(AND($G71&gt;=CO$5,$G71&lt;=CO$6),5,IF($L71=1,2,1)),IF(AND($G71&gt;=CO$5,$G71&lt;=CO$6),IF($M71&gt;0,4,3),0)),IF(AND($D71&lt;=CO$6,$E71&gt;=CO$5),60,0)))</f>
        <v/>
      </c>
      <c r="CP71" s="80" t="str">
        <f>IF(OR($A71="",NOT(ISNUMBER($G71))),"",IF(AND($F71&lt;=CP$6,$G71&gt;=CP$5),IF(CP$5&gt;$N71,5,$K71)*10+IF(AND($F71&gt;=CP$5,$F71&lt;=CP$6),IF(AND($G71&gt;=CP$5,$G71&lt;=CP$6),5,IF($L71=1,2,1)),IF(AND($G71&gt;=CP$5,$G71&lt;=CP$6),IF($M71&gt;0,4,3),0)),IF(AND($D71&lt;=CP$6,$E71&gt;=CP$5),60,0)))</f>
        <v/>
      </c>
      <c r="CQ71" s="80" t="str">
        <f>IF(OR($A71="",NOT(ISNUMBER($G71))),"",IF(AND($F71&lt;=CQ$6,$G71&gt;=CQ$5),IF(CQ$5&gt;$N71,5,$K71)*10+IF(AND($F71&gt;=CQ$5,$F71&lt;=CQ$6),IF(AND($G71&gt;=CQ$5,$G71&lt;=CQ$6),5,IF($L71=1,2,1)),IF(AND($G71&gt;=CQ$5,$G71&lt;=CQ$6),IF($M71&gt;0,4,3),0)),IF(AND($D71&lt;=CQ$6,$E71&gt;=CQ$5),60,0)))</f>
        <v/>
      </c>
      <c r="CR71" s="80" t="str">
        <f>IF(OR($A71="",NOT(ISNUMBER($G71))),"",IF(AND($F71&lt;=CR$6,$G71&gt;=CR$5),IF(CR$5&gt;$N71,5,$K71)*10+IF(AND($F71&gt;=CR$5,$F71&lt;=CR$6),IF(AND($G71&gt;=CR$5,$G71&lt;=CR$6),5,IF($L71=1,2,1)),IF(AND($G71&gt;=CR$5,$G71&lt;=CR$6),IF($M71&gt;0,4,3),0)),IF(AND($D71&lt;=CR$6,$E71&gt;=CR$5),60,0)))</f>
        <v/>
      </c>
      <c r="CS71" s="80" t="str">
        <f>IF(OR($A71="",NOT(ISNUMBER($G71))),"",IF(AND($F71&lt;=CS$6,$G71&gt;=CS$5),IF(CS$5&gt;$N71,5,$K71)*10+IF(AND($F71&gt;=CS$5,$F71&lt;=CS$6),IF(AND($G71&gt;=CS$5,$G71&lt;=CS$6),5,IF($L71=1,2,1)),IF(AND($G71&gt;=CS$5,$G71&lt;=CS$6),IF($M71&gt;0,4,3),0)),IF(AND($D71&lt;=CS$6,$E71&gt;=CS$5),60,0)))</f>
        <v/>
      </c>
      <c r="CT71" s="80" t="str">
        <f>IF(OR($A71="",NOT(ISNUMBER($G71))),"",IF(AND($F71&lt;=CT$6,$G71&gt;=CT$5),IF(CT$5&gt;$N71,5,$K71)*10+IF(AND($F71&gt;=CT$5,$F71&lt;=CT$6),IF(AND($G71&gt;=CT$5,$G71&lt;=CT$6),5,IF($L71=1,2,1)),IF(AND($G71&gt;=CT$5,$G71&lt;=CT$6),IF($M71&gt;0,4,3),0)),IF(AND($D71&lt;=CT$6,$E71&gt;=CT$5),60,0)))</f>
        <v/>
      </c>
      <c r="CU71" s="80" t="str">
        <f>IF(OR($A71="",NOT(ISNUMBER($G71))),"",IF(AND($F71&lt;=CU$6,$G71&gt;=CU$5),IF(CU$5&gt;$N71,5,$K71)*10+IF(AND($F71&gt;=CU$5,$F71&lt;=CU$6),IF(AND($G71&gt;=CU$5,$G71&lt;=CU$6),5,IF($L71=1,2,1)),IF(AND($G71&gt;=CU$5,$G71&lt;=CU$6),IF($M71&gt;0,4,3),0)),IF(AND($D71&lt;=CU$6,$E71&gt;=CU$5),60,0)))</f>
        <v/>
      </c>
      <c r="CV71" s="80" t="str">
        <f>IF(OR($A71="",NOT(ISNUMBER($G71))),"",IF(AND($F71&lt;=CV$6,$G71&gt;=CV$5),IF(CV$5&gt;$N71,5,$K71)*10+IF(AND($F71&gt;=CV$5,$F71&lt;=CV$6),IF(AND($G71&gt;=CV$5,$G71&lt;=CV$6),5,IF($L71=1,2,1)),IF(AND($G71&gt;=CV$5,$G71&lt;=CV$6),IF($M71&gt;0,4,3),0)),IF(AND($D71&lt;=CV$6,$E71&gt;=CV$5),60,0)))</f>
        <v/>
      </c>
      <c r="CW71" s="80" t="str">
        <f>IF(OR($A71="",NOT(ISNUMBER($G71))),"",IF(AND($F71&lt;=CW$6,$G71&gt;=CW$5),IF(CW$5&gt;$N71,5,$K71)*10+IF(AND($F71&gt;=CW$5,$F71&lt;=CW$6),IF(AND($G71&gt;=CW$5,$G71&lt;=CW$6),5,IF($L71=1,2,1)),IF(AND($G71&gt;=CW$5,$G71&lt;=CW$6),IF($M71&gt;0,4,3),0)),IF(AND($D71&lt;=CW$6,$E71&gt;=CW$5),60,0)))</f>
        <v/>
      </c>
      <c r="CX71" s="80" t="str">
        <f>IF(OR($A71="",NOT(ISNUMBER($G71))),"",IF(AND($F71&lt;=CX$6,$G71&gt;=CX$5),IF(CX$5&gt;$N71,5,$K71)*10+IF(AND($F71&gt;=CX$5,$F71&lt;=CX$6),IF(AND($G71&gt;=CX$5,$G71&lt;=CX$6),5,IF($L71=1,2,1)),IF(AND($G71&gt;=CX$5,$G71&lt;=CX$6),IF($M71&gt;0,4,3),0)),IF(AND($D71&lt;=CX$6,$E71&gt;=CX$5),60,0)))</f>
        <v/>
      </c>
      <c r="CY71" s="80" t="str">
        <f>IF(OR($A71="",NOT(ISNUMBER($G71))),"",IF(AND($F71&lt;=CY$6,$G71&gt;=CY$5),IF(CY$5&gt;$N71,5,$K71)*10+IF(AND($F71&gt;=CY$5,$F71&lt;=CY$6),IF(AND($G71&gt;=CY$5,$G71&lt;=CY$6),5,IF($L71=1,2,1)),IF(AND($G71&gt;=CY$5,$G71&lt;=CY$6),IF($M71&gt;0,4,3),0)),IF(AND($D71&lt;=CY$6,$E71&gt;=CY$5),60,0)))</f>
        <v/>
      </c>
      <c r="CZ71" s="80" t="str">
        <f>IF(OR($A71="",NOT(ISNUMBER($G71))),"",IF(AND($F71&lt;=CZ$6,$G71&gt;=CZ$5),IF(CZ$5&gt;$N71,5,$K71)*10+IF(AND($F71&gt;=CZ$5,$F71&lt;=CZ$6),IF(AND($G71&gt;=CZ$5,$G71&lt;=CZ$6),5,IF($L71=1,2,1)),IF(AND($G71&gt;=CZ$5,$G71&lt;=CZ$6),IF($M71&gt;0,4,3),0)),IF(AND($D71&lt;=CZ$6,$E71&gt;=CZ$5),60,0)))</f>
        <v/>
      </c>
      <c r="DA71" s="80" t="str">
        <f>IF(OR($A71="",NOT(ISNUMBER($G71))),"",IF(AND($F71&lt;=DA$6,$G71&gt;=DA$5),IF(DA$5&gt;$N71,5,$K71)*10+IF(AND($F71&gt;=DA$5,$F71&lt;=DA$6),IF(AND($G71&gt;=DA$5,$G71&lt;=DA$6),5,IF($L71=1,2,1)),IF(AND($G71&gt;=DA$5,$G71&lt;=DA$6),IF($M71&gt;0,4,3),0)),IF(AND($D71&lt;=DA$6,$E71&gt;=DA$5),60,0)))</f>
        <v/>
      </c>
      <c r="DB71" s="80" t="str">
        <f>IF(OR($A71="",NOT(ISNUMBER($G71))),"",IF(AND($F71&lt;=DB$6,$G71&gt;=DB$5),IF(DB$5&gt;$N71,5,$K71)*10+IF(AND($F71&gt;=DB$5,$F71&lt;=DB$6),IF(AND($G71&gt;=DB$5,$G71&lt;=DB$6),5,IF($L71=1,2,1)),IF(AND($G71&gt;=DB$5,$G71&lt;=DB$6),IF($M71&gt;0,4,3),0)),IF(AND($D71&lt;=DB$6,$E71&gt;=DB$5),60,0)))</f>
        <v/>
      </c>
      <c r="DC71" s="80" t="str">
        <f>IF(OR($A71="",NOT(ISNUMBER($G71))),"",IF(AND($F71&lt;=DC$6,$G71&gt;=DC$5),IF(DC$5&gt;$N71,5,$K71)*10+IF(AND($F71&gt;=DC$5,$F71&lt;=DC$6),IF(AND($G71&gt;=DC$5,$G71&lt;=DC$6),5,IF($L71=1,2,1)),IF(AND($G71&gt;=DC$5,$G71&lt;=DC$6),IF($M71&gt;0,4,3),0)),IF(AND($D71&lt;=DC$6,$E71&gt;=DC$5),60,0)))</f>
        <v/>
      </c>
      <c r="DD71" s="80" t="str">
        <f>IF(OR($A71="",NOT(ISNUMBER($G71))),"",IF(AND($F71&lt;=DD$6,$G71&gt;=DD$5),IF(DD$5&gt;$N71,5,$K71)*10+IF(AND($F71&gt;=DD$5,$F71&lt;=DD$6),IF(AND($G71&gt;=DD$5,$G71&lt;=DD$6),5,IF($L71=1,2,1)),IF(AND($G71&gt;=DD$5,$G71&lt;=DD$6),IF($M71&gt;0,4,3),0)),IF(AND($D71&lt;=DD$6,$E71&gt;=DD$5),60,0)))</f>
        <v/>
      </c>
      <c r="DE71" s="80" t="str">
        <f>IF(OR($A71="",NOT(ISNUMBER($G71))),"",IF(AND($F71&lt;=DE$6,$G71&gt;=DE$5),IF(DE$5&gt;$N71,5,$K71)*10+IF(AND($F71&gt;=DE$5,$F71&lt;=DE$6),IF(AND($G71&gt;=DE$5,$G71&lt;=DE$6),5,IF($L71=1,2,1)),IF(AND($G71&gt;=DE$5,$G71&lt;=DE$6),IF($M71&gt;0,4,3),0)),IF(AND($D71&lt;=DE$6,$E71&gt;=DE$5),60,0)))</f>
        <v/>
      </c>
      <c r="DF71" s="80" t="str">
        <f>IF(OR($A71="",NOT(ISNUMBER($G71))),"",IF(AND($F71&lt;=DF$6,$G71&gt;=DF$5),IF(DF$5&gt;$N71,5,$K71)*10+IF(AND($F71&gt;=DF$5,$F71&lt;=DF$6),IF(AND($G71&gt;=DF$5,$G71&lt;=DF$6),5,IF($L71=1,2,1)),IF(AND($G71&gt;=DF$5,$G71&lt;=DF$6),IF($M71&gt;0,4,3),0)),IF(AND($D71&lt;=DF$6,$E71&gt;=DF$5),60,0)))</f>
        <v/>
      </c>
      <c r="DG71" s="80" t="str">
        <f>IF(OR($A71="",NOT(ISNUMBER($G71))),"",IF(AND($F71&lt;=DG$6,$G71&gt;=DG$5),IF(DG$5&gt;$N71,5,$K71)*10+IF(AND($F71&gt;=DG$5,$F71&lt;=DG$6),IF(AND($G71&gt;=DG$5,$G71&lt;=DG$6),5,IF($L71=1,2,1)),IF(AND($G71&gt;=DG$5,$G71&lt;=DG$6),IF($M71&gt;0,4,3),0)),IF(AND($D71&lt;=DG$6,$E71&gt;=DG$5),60,0)))</f>
        <v/>
      </c>
      <c r="DH71" s="80" t="str">
        <f>IF(OR($A71="",NOT(ISNUMBER($G71))),"",IF(AND($F71&lt;=DH$6,$G71&gt;=DH$5),IF(DH$5&gt;$N71,5,$K71)*10+IF(AND($F71&gt;=DH$5,$F71&lt;=DH$6),IF(AND($G71&gt;=DH$5,$G71&lt;=DH$6),5,IF($L71=1,2,1)),IF(AND($G71&gt;=DH$5,$G71&lt;=DH$6),IF($M71&gt;0,4,3),0)),IF(AND($D71&lt;=DH$6,$E71&gt;=DH$5),60,0)))</f>
        <v/>
      </c>
      <c r="DI71" s="80" t="str">
        <f>IF(OR($A71="",NOT(ISNUMBER($G71))),"",IF(AND($F71&lt;=DI$6,$G71&gt;=DI$5),IF(DI$5&gt;$N71,5,$K71)*10+IF(AND($F71&gt;=DI$5,$F71&lt;=DI$6),IF(AND($G71&gt;=DI$5,$G71&lt;=DI$6),5,IF($L71=1,2,1)),IF(AND($G71&gt;=DI$5,$G71&lt;=DI$6),IF($M71&gt;0,4,3),0)),IF(AND($D71&lt;=DI$6,$E71&gt;=DI$5),60,0)))</f>
        <v/>
      </c>
      <c r="DJ71" s="80" t="str">
        <f>IF(OR($A71="",NOT(ISNUMBER($G71))),"",IF(AND($F71&lt;=DJ$6,$G71&gt;=DJ$5),IF(DJ$5&gt;$N71,5,$K71)*10+IF(AND($F71&gt;=DJ$5,$F71&lt;=DJ$6),IF(AND($G71&gt;=DJ$5,$G71&lt;=DJ$6),5,IF($L71=1,2,1)),IF(AND($G71&gt;=DJ$5,$G71&lt;=DJ$6),IF($M71&gt;0,4,3),0)),IF(AND($D71&lt;=DJ$6,$E71&gt;=DJ$5),60,0)))</f>
        <v/>
      </c>
      <c r="DK71" s="80" t="str">
        <f>IF(OR($A71="",NOT(ISNUMBER($G71))),"",IF(AND($F71&lt;=DK$6,$G71&gt;=DK$5),IF(DK$5&gt;$N71,5,$K71)*10+IF(AND($F71&gt;=DK$5,$F71&lt;=DK$6),IF(AND($G71&gt;=DK$5,$G71&lt;=DK$6),5,IF($L71=1,2,1)),IF(AND($G71&gt;=DK$5,$G71&lt;=DK$6),IF($M71&gt;0,4,3),0)),IF(AND($D71&lt;=DK$6,$E71&gt;=DK$5),60,0)))</f>
        <v/>
      </c>
      <c r="DL71" s="80" t="str">
        <f>IF(OR($A71="",NOT(ISNUMBER($G71))),"",IF(AND($F71&lt;=DL$6,$G71&gt;=DL$5),IF(DL$5&gt;$N71,5,$K71)*10+IF(AND($F71&gt;=DL$5,$F71&lt;=DL$6),IF(AND($G71&gt;=DL$5,$G71&lt;=DL$6),5,IF($L71=1,2,1)),IF(AND($G71&gt;=DL$5,$G71&lt;=DL$6),IF($M71&gt;0,4,3),0)),IF(AND($D71&lt;=DL$6,$E71&gt;=DL$5),60,0)))</f>
        <v/>
      </c>
      <c r="DM71" s="80" t="str">
        <f>IF(OR($A71="",NOT(ISNUMBER($G71))),"",IF(AND($F71&lt;=DM$6,$G71&gt;=DM$5),IF(DM$5&gt;$N71,5,$K71)*10+IF(AND($F71&gt;=DM$5,$F71&lt;=DM$6),IF(AND($G71&gt;=DM$5,$G71&lt;=DM$6),5,IF($L71=1,2,1)),IF(AND($G71&gt;=DM$5,$G71&lt;=DM$6),IF($M71&gt;0,4,3),0)),IF(AND($D71&lt;=DM$6,$E71&gt;=DM$5),60,0)))</f>
        <v/>
      </c>
      <c r="DN71" s="80" t="str">
        <f>IF(OR($A71="",NOT(ISNUMBER($G71))),"",IF(AND($F71&lt;=DN$6,$G71&gt;=DN$5),IF(DN$5&gt;$N71,5,$K71)*10+IF(AND($F71&gt;=DN$5,$F71&lt;=DN$6),IF(AND($G71&gt;=DN$5,$G71&lt;=DN$6),5,IF($L71=1,2,1)),IF(AND($G71&gt;=DN$5,$G71&lt;=DN$6),IF($M71&gt;0,4,3),0)),IF(AND($D71&lt;=DN$6,$E71&gt;=DN$5),60,0)))</f>
        <v/>
      </c>
      <c r="DO71" s="80" t="str">
        <f>IF(OR($A71="",NOT(ISNUMBER($G71))),"",IF(AND($F71&lt;=DO$6,$G71&gt;=DO$5),IF(DO$5&gt;$N71,5,$K71)*10+IF(AND($F71&gt;=DO$5,$F71&lt;=DO$6),IF(AND($G71&gt;=DO$5,$G71&lt;=DO$6),5,IF($L71=1,2,1)),IF(AND($G71&gt;=DO$5,$G71&lt;=DO$6),IF($M71&gt;0,4,3),0)),IF(AND($D71&lt;=DO$6,$E71&gt;=DO$5),60,0)))</f>
        <v/>
      </c>
      <c r="DP71" s="80" t="str">
        <f>IF(OR($A71="",NOT(ISNUMBER($G71))),"",IF(AND($F71&lt;=DP$6,$G71&gt;=DP$5),IF(DP$5&gt;$N71,5,$K71)*10+IF(AND($F71&gt;=DP$5,$F71&lt;=DP$6),IF(AND($G71&gt;=DP$5,$G71&lt;=DP$6),5,IF($L71=1,2,1)),IF(AND($G71&gt;=DP$5,$G71&lt;=DP$6),IF($M71&gt;0,4,3),0)),IF(AND($D71&lt;=DP$6,$E71&gt;=DP$5),60,0)))</f>
        <v/>
      </c>
      <c r="DQ71" s="80" t="str">
        <f>IF(OR($A71="",NOT(ISNUMBER($G71))),"",IF(AND($F71&lt;=DQ$6,$G71&gt;=DQ$5),IF(DQ$5&gt;$N71,5,$K71)*10+IF(AND($F71&gt;=DQ$5,$F71&lt;=DQ$6),IF(AND($G71&gt;=DQ$5,$G71&lt;=DQ$6),5,IF($L71=1,2,1)),IF(AND($G71&gt;=DQ$5,$G71&lt;=DQ$6),IF($M71&gt;0,4,3),0)),IF(AND($D71&lt;=DQ$6,$E71&gt;=DQ$5),60,0)))</f>
        <v/>
      </c>
      <c r="DR71" s="80" t="str">
        <f>IF(OR($A71="",NOT(ISNUMBER($G71))),"",IF(AND($F71&lt;=DR$6,$G71&gt;=DR$5),IF(DR$5&gt;$N71,5,$K71)*10+IF(AND($F71&gt;=DR$5,$F71&lt;=DR$6),IF(AND($G71&gt;=DR$5,$G71&lt;=DR$6),5,IF($L71=1,2,1)),IF(AND($G71&gt;=DR$5,$G71&lt;=DR$6),IF($M71&gt;0,4,3),0)),IF(AND($D71&lt;=DR$6,$E71&gt;=DR$5),60,0)))</f>
        <v/>
      </c>
      <c r="DS71" s="80" t="str">
        <f>IF(OR($A71="",NOT(ISNUMBER($G71))),"",IF(AND($F71&lt;=DS$6,$G71&gt;=DS$5),IF(DS$5&gt;$N71,5,$K71)*10+IF(AND($F71&gt;=DS$5,$F71&lt;=DS$6),IF(AND($G71&gt;=DS$5,$G71&lt;=DS$6),5,IF($L71=1,2,1)),IF(AND($G71&gt;=DS$5,$G71&lt;=DS$6),IF($M71&gt;0,4,3),0)),IF(AND($D71&lt;=DS$6,$E71&gt;=DS$5),60,0)))</f>
        <v/>
      </c>
      <c r="DT71" s="80" t="str">
        <f>IF(OR($A71="",NOT(ISNUMBER($G71))),"",IF(AND($F71&lt;=DT$6,$G71&gt;=DT$5),IF(DT$5&gt;$N71,5,$K71)*10+IF(AND($F71&gt;=DT$5,$F71&lt;=DT$6),IF(AND($G71&gt;=DT$5,$G71&lt;=DT$6),5,IF($L71=1,2,1)),IF(AND($G71&gt;=DT$5,$G71&lt;=DT$6),IF($M71&gt;0,4,3),0)),IF(AND($D71&lt;=DT$6,$E71&gt;=DT$5),60,0)))</f>
        <v/>
      </c>
      <c r="DU71" s="80" t="str">
        <f>IF(OR($A71="",NOT(ISNUMBER($G71))),"",IF(AND($F71&lt;=DU$6,$G71&gt;=DU$5),IF(DU$5&gt;$N71,5,$K71)*10+IF(AND($F71&gt;=DU$5,$F71&lt;=DU$6),IF(AND($G71&gt;=DU$5,$G71&lt;=DU$6),5,IF($L71=1,2,1)),IF(AND($G71&gt;=DU$5,$G71&lt;=DU$6),IF($M71&gt;0,4,3),0)),IF(AND($D71&lt;=DU$6,$E71&gt;=DU$5),60,0)))</f>
        <v/>
      </c>
      <c r="DV71" s="80" t="str">
        <f>IF(OR($A71="",NOT(ISNUMBER($G71))),"",IF(AND($F71&lt;=DV$6,$G71&gt;=DV$5),IF(DV$5&gt;$N71,5,$K71)*10+IF(AND($F71&gt;=DV$5,$F71&lt;=DV$6),IF(AND($G71&gt;=DV$5,$G71&lt;=DV$6),5,IF($L71=1,2,1)),IF(AND($G71&gt;=DV$5,$G71&lt;=DV$6),IF($M71&gt;0,4,3),0)),IF(AND($D71&lt;=DV$6,$E71&gt;=DV$5),60,0)))</f>
        <v/>
      </c>
      <c r="DW71" s="80" t="str">
        <f>IF(OR($A71="",NOT(ISNUMBER($G71))),"",IF(AND($F71&lt;=DW$6,$G71&gt;=DW$5),IF(DW$5&gt;$N71,5,$K71)*10+IF(AND($F71&gt;=DW$5,$F71&lt;=DW$6),IF(AND($G71&gt;=DW$5,$G71&lt;=DW$6),5,IF($L71=1,2,1)),IF(AND($G71&gt;=DW$5,$G71&lt;=DW$6),IF($M71&gt;0,4,3),0)),IF(AND($D71&lt;=DW$6,$E71&gt;=DW$5),60,0)))</f>
        <v/>
      </c>
      <c r="DX71" s="80" t="str">
        <f>IF(OR($A71="",NOT(ISNUMBER($G71))),"",IF(AND($F71&lt;=DX$6,$G71&gt;=DX$5),IF(DX$5&gt;$N71,5,$K71)*10+IF(AND($F71&gt;=DX$5,$F71&lt;=DX$6),IF(AND($G71&gt;=DX$5,$G71&lt;=DX$6),5,IF($L71=1,2,1)),IF(AND($G71&gt;=DX$5,$G71&lt;=DX$6),IF($M71&gt;0,4,3),0)),IF(AND($D71&lt;=DX$6,$E71&gt;=DX$5),60,0)))</f>
        <v/>
      </c>
      <c r="DY71" s="80" t="str">
        <f>IF(OR($A71="",NOT(ISNUMBER($G71))),"",IF(AND($F71&lt;=DY$6,$G71&gt;=DY$5),IF(DY$5&gt;$N71,5,$K71)*10+IF(AND($F71&gt;=DY$5,$F71&lt;=DY$6),IF(AND($G71&gt;=DY$5,$G71&lt;=DY$6),5,IF($L71=1,2,1)),IF(AND($G71&gt;=DY$5,$G71&lt;=DY$6),IF($M71&gt;0,4,3),0)),IF(AND($D71&lt;=DY$6,$E71&gt;=DY$5),60,0)))</f>
        <v/>
      </c>
      <c r="DZ71" s="80" t="str">
        <f>IF(OR($A71="",NOT(ISNUMBER($G71))),"",IF(AND($F71&lt;=DZ$6,$G71&gt;=DZ$5),IF(DZ$5&gt;$N71,5,$K71)*10+IF(AND($F71&gt;=DZ$5,$F71&lt;=DZ$6),IF(AND($G71&gt;=DZ$5,$G71&lt;=DZ$6),5,IF($L71=1,2,1)),IF(AND($G71&gt;=DZ$5,$G71&lt;=DZ$6),IF($M71&gt;0,4,3),0)),IF(AND($D71&lt;=DZ$6,$E71&gt;=DZ$5),60,0)))</f>
        <v/>
      </c>
      <c r="EA71" s="80" t="str">
        <f>IF(OR($A71="",NOT(ISNUMBER($G71))),"",IF(AND($F71&lt;=EA$6,$G71&gt;=EA$5),IF(EA$5&gt;$N71,5,$K71)*10+IF(AND($F71&gt;=EA$5,$F71&lt;=EA$6),IF(AND($G71&gt;=EA$5,$G71&lt;=EA$6),5,IF($L71=1,2,1)),IF(AND($G71&gt;=EA$5,$G71&lt;=EA$6),IF($M71&gt;0,4,3),0)),IF(AND($D71&lt;=EA$6,$E71&gt;=EA$5),60,0)))</f>
        <v/>
      </c>
      <c r="EB71" s="80" t="str">
        <f>IF(OR($A71="",NOT(ISNUMBER($G71))),"",IF(AND($F71&lt;=EB$6,$G71&gt;=EB$5),IF(EB$5&gt;$N71,5,$K71)*10+IF(AND($F71&gt;=EB$5,$F71&lt;=EB$6),IF(AND($G71&gt;=EB$5,$G71&lt;=EB$6),5,IF($L71=1,2,1)),IF(AND($G71&gt;=EB$5,$G71&lt;=EB$6),IF($M71&gt;0,4,3),0)),IF(AND($D71&lt;=EB$6,$E71&gt;=EB$5),60,0)))</f>
        <v/>
      </c>
      <c r="EC71" s="80" t="str">
        <f>IF(OR($A71="",NOT(ISNUMBER($G71))),"",IF(AND($F71&lt;=EC$6,$G71&gt;=EC$5),IF(EC$5&gt;$N71,5,$K71)*10+IF(AND($F71&gt;=EC$5,$F71&lt;=EC$6),IF(AND($G71&gt;=EC$5,$G71&lt;=EC$6),5,IF($L71=1,2,1)),IF(AND($G71&gt;=EC$5,$G71&lt;=EC$6),IF($M71&gt;0,4,3),0)),IF(AND($D71&lt;=EC$6,$E71&gt;=EC$5),60,0)))</f>
        <v/>
      </c>
      <c r="ED71" s="80" t="str">
        <f>IF(OR($A71="",NOT(ISNUMBER($G71))),"",IF(AND($F71&lt;=ED$6,$G71&gt;=ED$5),IF(ED$5&gt;$N71,5,$K71)*10+IF(AND($F71&gt;=ED$5,$F71&lt;=ED$6),IF(AND($G71&gt;=ED$5,$G71&lt;=ED$6),5,IF($L71=1,2,1)),IF(AND($G71&gt;=ED$5,$G71&lt;=ED$6),IF($M71&gt;0,4,3),0)),IF(AND($D71&lt;=ED$6,$E71&gt;=ED$5),60,0)))</f>
        <v/>
      </c>
    </row>
    <row r="72" ht="18" customHeight="1">
      <c r="A72" s="52" t="str">
        <f>IF(Tasks!$B72="","",Tasks!$A72)</f>
        <v/>
      </c>
      <c r="B72" s="78" t="str">
        <f>IF(Tasks!$B72="","",Tasks!$B72)</f>
        <v/>
      </c>
      <c r="C72" s="25" t="str">
        <f>IF($B72="","",IF(AND(Tasks!$D72="",Tasks!$G72=""),"-",IF(Tasks!$D72="","",Tasks!$D72&amp;IF(OR(Tasks!$E72="",Tasks!$E72="FS"),IF(N(Tasks!$F72)=0,"","FS"),Tasks!$E72)&amp;IF(N(Tasks!$F72)=0,"",IF(Tasks!$F72&gt;0,"+","")&amp;Tasks!$F72))&amp;IF(AND(Tasks!$D72&lt;&gt;"",Tasks!$G72&lt;&gt;""),", ","")&amp;IF(Tasks!$G72="","",Tasks!$G72&amp;IF(OR(Tasks!$H72="",Tasks!$H72="FS"),IF(N(Tasks!$I72)=0,"","FS"),Tasks!$H72)&amp;IF(N(Tasks!$I72)=0,"",IF(Tasks!$I72&gt;0,"+","")&amp;Tasks!$I72))))</f>
        <v/>
      </c>
      <c r="D72" s="51" t="str">
        <f>IF(OR($B72="",Tasks!$Q72=""),"",Tasks!$Q72)</f>
        <v/>
      </c>
      <c r="E72" s="51" t="str">
        <f>IF(OR($B72="",Tasks!$R72=""),"",Tasks!$R72)</f>
        <v/>
      </c>
      <c r="F72" s="51" t="str">
        <f>IF(OR($B72="",Tasks!$S72=""),"",Tasks!$S72)</f>
        <v/>
      </c>
      <c r="G72" s="51" t="str">
        <f>IF(OR($B72="",Tasks!$T72=""),"",Tasks!$T72)</f>
        <v/>
      </c>
      <c r="H72" s="52" t="str">
        <f>IF($B72="","",Tasks!$AE72)</f>
        <v/>
      </c>
      <c r="I72" s="79" t="str">
        <f>IF($B72="","",Tasks!$AF72)</f>
        <v/>
      </c>
      <c r="J72" s="53" t="str">
        <f>IF(OR($B72="",Tasks!$V72=""),"",Tasks!$V72)</f>
        <v/>
      </c>
      <c r="K72" s="52" t="str">
        <f>IF($B72="","",Tasks!$AA72)</f>
        <v/>
      </c>
      <c r="L72" s="52" t="str">
        <f>IF($B72="","",Tasks!$AB72)</f>
        <v/>
      </c>
      <c r="M72" s="52" t="str">
        <f>IF($B72="","",Tasks!$Z72)</f>
        <v/>
      </c>
      <c r="N72" s="52" t="str">
        <f>IF(OR($B72="",Tasks!$AG72=""),"",Tasks!$AG72)</f>
        <v/>
      </c>
      <c r="O72" s="80" t="str">
        <f>IF(OR($A72="",NOT(ISNUMBER($G72))),"",IF(AND($F72&lt;=O$6,$G72&gt;=O$5),IF(O$5&gt;$N72,5,$K72)*10+IF(AND($F72&gt;=O$5,$F72&lt;=O$6),IF(AND($G72&gt;=O$5,$G72&lt;=O$6),5,IF($L72=1,2,1)),IF(AND($G72&gt;=O$5,$G72&lt;=O$6),IF($M72&gt;0,4,3),0)),IF(AND($D72&lt;=O$6,$E72&gt;=O$5),60,0)))</f>
        <v/>
      </c>
      <c r="P72" s="80" t="str">
        <f>IF(OR($A72="",NOT(ISNUMBER($G72))),"",IF(AND($F72&lt;=P$6,$G72&gt;=P$5),IF(P$5&gt;$N72,5,$K72)*10+IF(AND($F72&gt;=P$5,$F72&lt;=P$6),IF(AND($G72&gt;=P$5,$G72&lt;=P$6),5,IF($L72=1,2,1)),IF(AND($G72&gt;=P$5,$G72&lt;=P$6),IF($M72&gt;0,4,3),0)),IF(AND($D72&lt;=P$6,$E72&gt;=P$5),60,0)))</f>
        <v/>
      </c>
      <c r="Q72" s="80" t="str">
        <f>IF(OR($A72="",NOT(ISNUMBER($G72))),"",IF(AND($F72&lt;=Q$6,$G72&gt;=Q$5),IF(Q$5&gt;$N72,5,$K72)*10+IF(AND($F72&gt;=Q$5,$F72&lt;=Q$6),IF(AND($G72&gt;=Q$5,$G72&lt;=Q$6),5,IF($L72=1,2,1)),IF(AND($G72&gt;=Q$5,$G72&lt;=Q$6),IF($M72&gt;0,4,3),0)),IF(AND($D72&lt;=Q$6,$E72&gt;=Q$5),60,0)))</f>
        <v/>
      </c>
      <c r="R72" s="80" t="str">
        <f>IF(OR($A72="",NOT(ISNUMBER($G72))),"",IF(AND($F72&lt;=R$6,$G72&gt;=R$5),IF(R$5&gt;$N72,5,$K72)*10+IF(AND($F72&gt;=R$5,$F72&lt;=R$6),IF(AND($G72&gt;=R$5,$G72&lt;=R$6),5,IF($L72=1,2,1)),IF(AND($G72&gt;=R$5,$G72&lt;=R$6),IF($M72&gt;0,4,3),0)),IF(AND($D72&lt;=R$6,$E72&gt;=R$5),60,0)))</f>
        <v/>
      </c>
      <c r="S72" s="80" t="str">
        <f>IF(OR($A72="",NOT(ISNUMBER($G72))),"",IF(AND($F72&lt;=S$6,$G72&gt;=S$5),IF(S$5&gt;$N72,5,$K72)*10+IF(AND($F72&gt;=S$5,$F72&lt;=S$6),IF(AND($G72&gt;=S$5,$G72&lt;=S$6),5,IF($L72=1,2,1)),IF(AND($G72&gt;=S$5,$G72&lt;=S$6),IF($M72&gt;0,4,3),0)),IF(AND($D72&lt;=S$6,$E72&gt;=S$5),60,0)))</f>
        <v/>
      </c>
      <c r="T72" s="80" t="str">
        <f>IF(OR($A72="",NOT(ISNUMBER($G72))),"",IF(AND($F72&lt;=T$6,$G72&gt;=T$5),IF(T$5&gt;$N72,5,$K72)*10+IF(AND($F72&gt;=T$5,$F72&lt;=T$6),IF(AND($G72&gt;=T$5,$G72&lt;=T$6),5,IF($L72=1,2,1)),IF(AND($G72&gt;=T$5,$G72&lt;=T$6),IF($M72&gt;0,4,3),0)),IF(AND($D72&lt;=T$6,$E72&gt;=T$5),60,0)))</f>
        <v/>
      </c>
      <c r="U72" s="80" t="str">
        <f>IF(OR($A72="",NOT(ISNUMBER($G72))),"",IF(AND($F72&lt;=U$6,$G72&gt;=U$5),IF(U$5&gt;$N72,5,$K72)*10+IF(AND($F72&gt;=U$5,$F72&lt;=U$6),IF(AND($G72&gt;=U$5,$G72&lt;=U$6),5,IF($L72=1,2,1)),IF(AND($G72&gt;=U$5,$G72&lt;=U$6),IF($M72&gt;0,4,3),0)),IF(AND($D72&lt;=U$6,$E72&gt;=U$5),60,0)))</f>
        <v/>
      </c>
      <c r="V72" s="80" t="str">
        <f>IF(OR($A72="",NOT(ISNUMBER($G72))),"",IF(AND($F72&lt;=V$6,$G72&gt;=V$5),IF(V$5&gt;$N72,5,$K72)*10+IF(AND($F72&gt;=V$5,$F72&lt;=V$6),IF(AND($G72&gt;=V$5,$G72&lt;=V$6),5,IF($L72=1,2,1)),IF(AND($G72&gt;=V$5,$G72&lt;=V$6),IF($M72&gt;0,4,3),0)),IF(AND($D72&lt;=V$6,$E72&gt;=V$5),60,0)))</f>
        <v/>
      </c>
      <c r="W72" s="80" t="str">
        <f>IF(OR($A72="",NOT(ISNUMBER($G72))),"",IF(AND($F72&lt;=W$6,$G72&gt;=W$5),IF(W$5&gt;$N72,5,$K72)*10+IF(AND($F72&gt;=W$5,$F72&lt;=W$6),IF(AND($G72&gt;=W$5,$G72&lt;=W$6),5,IF($L72=1,2,1)),IF(AND($G72&gt;=W$5,$G72&lt;=W$6),IF($M72&gt;0,4,3),0)),IF(AND($D72&lt;=W$6,$E72&gt;=W$5),60,0)))</f>
        <v/>
      </c>
      <c r="X72" s="80" t="str">
        <f>IF(OR($A72="",NOT(ISNUMBER($G72))),"",IF(AND($F72&lt;=X$6,$G72&gt;=X$5),IF(X$5&gt;$N72,5,$K72)*10+IF(AND($F72&gt;=X$5,$F72&lt;=X$6),IF(AND($G72&gt;=X$5,$G72&lt;=X$6),5,IF($L72=1,2,1)),IF(AND($G72&gt;=X$5,$G72&lt;=X$6),IF($M72&gt;0,4,3),0)),IF(AND($D72&lt;=X$6,$E72&gt;=X$5),60,0)))</f>
        <v/>
      </c>
      <c r="Y72" s="80" t="str">
        <f>IF(OR($A72="",NOT(ISNUMBER($G72))),"",IF(AND($F72&lt;=Y$6,$G72&gt;=Y$5),IF(Y$5&gt;$N72,5,$K72)*10+IF(AND($F72&gt;=Y$5,$F72&lt;=Y$6),IF(AND($G72&gt;=Y$5,$G72&lt;=Y$6),5,IF($L72=1,2,1)),IF(AND($G72&gt;=Y$5,$G72&lt;=Y$6),IF($M72&gt;0,4,3),0)),IF(AND($D72&lt;=Y$6,$E72&gt;=Y$5),60,0)))</f>
        <v/>
      </c>
      <c r="Z72" s="80" t="str">
        <f>IF(OR($A72="",NOT(ISNUMBER($G72))),"",IF(AND($F72&lt;=Z$6,$G72&gt;=Z$5),IF(Z$5&gt;$N72,5,$K72)*10+IF(AND($F72&gt;=Z$5,$F72&lt;=Z$6),IF(AND($G72&gt;=Z$5,$G72&lt;=Z$6),5,IF($L72=1,2,1)),IF(AND($G72&gt;=Z$5,$G72&lt;=Z$6),IF($M72&gt;0,4,3),0)),IF(AND($D72&lt;=Z$6,$E72&gt;=Z$5),60,0)))</f>
        <v/>
      </c>
      <c r="AA72" s="80" t="str">
        <f>IF(OR($A72="",NOT(ISNUMBER($G72))),"",IF(AND($F72&lt;=AA$6,$G72&gt;=AA$5),IF(AA$5&gt;$N72,5,$K72)*10+IF(AND($F72&gt;=AA$5,$F72&lt;=AA$6),IF(AND($G72&gt;=AA$5,$G72&lt;=AA$6),5,IF($L72=1,2,1)),IF(AND($G72&gt;=AA$5,$G72&lt;=AA$6),IF($M72&gt;0,4,3),0)),IF(AND($D72&lt;=AA$6,$E72&gt;=AA$5),60,0)))</f>
        <v/>
      </c>
      <c r="AB72" s="80" t="str">
        <f>IF(OR($A72="",NOT(ISNUMBER($G72))),"",IF(AND($F72&lt;=AB$6,$G72&gt;=AB$5),IF(AB$5&gt;$N72,5,$K72)*10+IF(AND($F72&gt;=AB$5,$F72&lt;=AB$6),IF(AND($G72&gt;=AB$5,$G72&lt;=AB$6),5,IF($L72=1,2,1)),IF(AND($G72&gt;=AB$5,$G72&lt;=AB$6),IF($M72&gt;0,4,3),0)),IF(AND($D72&lt;=AB$6,$E72&gt;=AB$5),60,0)))</f>
        <v/>
      </c>
      <c r="AC72" s="80" t="str">
        <f>IF(OR($A72="",NOT(ISNUMBER($G72))),"",IF(AND($F72&lt;=AC$6,$G72&gt;=AC$5),IF(AC$5&gt;$N72,5,$K72)*10+IF(AND($F72&gt;=AC$5,$F72&lt;=AC$6),IF(AND($G72&gt;=AC$5,$G72&lt;=AC$6),5,IF($L72=1,2,1)),IF(AND($G72&gt;=AC$5,$G72&lt;=AC$6),IF($M72&gt;0,4,3),0)),IF(AND($D72&lt;=AC$6,$E72&gt;=AC$5),60,0)))</f>
        <v/>
      </c>
      <c r="AD72" s="80" t="str">
        <f>IF(OR($A72="",NOT(ISNUMBER($G72))),"",IF(AND($F72&lt;=AD$6,$G72&gt;=AD$5),IF(AD$5&gt;$N72,5,$K72)*10+IF(AND($F72&gt;=AD$5,$F72&lt;=AD$6),IF(AND($G72&gt;=AD$5,$G72&lt;=AD$6),5,IF($L72=1,2,1)),IF(AND($G72&gt;=AD$5,$G72&lt;=AD$6),IF($M72&gt;0,4,3),0)),IF(AND($D72&lt;=AD$6,$E72&gt;=AD$5),60,0)))</f>
        <v/>
      </c>
      <c r="AE72" s="80" t="str">
        <f>IF(OR($A72="",NOT(ISNUMBER($G72))),"",IF(AND($F72&lt;=AE$6,$G72&gt;=AE$5),IF(AE$5&gt;$N72,5,$K72)*10+IF(AND($F72&gt;=AE$5,$F72&lt;=AE$6),IF(AND($G72&gt;=AE$5,$G72&lt;=AE$6),5,IF($L72=1,2,1)),IF(AND($G72&gt;=AE$5,$G72&lt;=AE$6),IF($M72&gt;0,4,3),0)),IF(AND($D72&lt;=AE$6,$E72&gt;=AE$5),60,0)))</f>
        <v/>
      </c>
      <c r="AF72" s="80" t="str">
        <f>IF(OR($A72="",NOT(ISNUMBER($G72))),"",IF(AND($F72&lt;=AF$6,$G72&gt;=AF$5),IF(AF$5&gt;$N72,5,$K72)*10+IF(AND($F72&gt;=AF$5,$F72&lt;=AF$6),IF(AND($G72&gt;=AF$5,$G72&lt;=AF$6),5,IF($L72=1,2,1)),IF(AND($G72&gt;=AF$5,$G72&lt;=AF$6),IF($M72&gt;0,4,3),0)),IF(AND($D72&lt;=AF$6,$E72&gt;=AF$5),60,0)))</f>
        <v/>
      </c>
      <c r="AG72" s="80" t="str">
        <f>IF(OR($A72="",NOT(ISNUMBER($G72))),"",IF(AND($F72&lt;=AG$6,$G72&gt;=AG$5),IF(AG$5&gt;$N72,5,$K72)*10+IF(AND($F72&gt;=AG$5,$F72&lt;=AG$6),IF(AND($G72&gt;=AG$5,$G72&lt;=AG$6),5,IF($L72=1,2,1)),IF(AND($G72&gt;=AG$5,$G72&lt;=AG$6),IF($M72&gt;0,4,3),0)),IF(AND($D72&lt;=AG$6,$E72&gt;=AG$5),60,0)))</f>
        <v/>
      </c>
      <c r="AH72" s="80" t="str">
        <f>IF(OR($A72="",NOT(ISNUMBER($G72))),"",IF(AND($F72&lt;=AH$6,$G72&gt;=AH$5),IF(AH$5&gt;$N72,5,$K72)*10+IF(AND($F72&gt;=AH$5,$F72&lt;=AH$6),IF(AND($G72&gt;=AH$5,$G72&lt;=AH$6),5,IF($L72=1,2,1)),IF(AND($G72&gt;=AH$5,$G72&lt;=AH$6),IF($M72&gt;0,4,3),0)),IF(AND($D72&lt;=AH$6,$E72&gt;=AH$5),60,0)))</f>
        <v/>
      </c>
      <c r="AI72" s="80" t="str">
        <f>IF(OR($A72="",NOT(ISNUMBER($G72))),"",IF(AND($F72&lt;=AI$6,$G72&gt;=AI$5),IF(AI$5&gt;$N72,5,$K72)*10+IF(AND($F72&gt;=AI$5,$F72&lt;=AI$6),IF(AND($G72&gt;=AI$5,$G72&lt;=AI$6),5,IF($L72=1,2,1)),IF(AND($G72&gt;=AI$5,$G72&lt;=AI$6),IF($M72&gt;0,4,3),0)),IF(AND($D72&lt;=AI$6,$E72&gt;=AI$5),60,0)))</f>
        <v/>
      </c>
      <c r="AJ72" s="80" t="str">
        <f>IF(OR($A72="",NOT(ISNUMBER($G72))),"",IF(AND($F72&lt;=AJ$6,$G72&gt;=AJ$5),IF(AJ$5&gt;$N72,5,$K72)*10+IF(AND($F72&gt;=AJ$5,$F72&lt;=AJ$6),IF(AND($G72&gt;=AJ$5,$G72&lt;=AJ$6),5,IF($L72=1,2,1)),IF(AND($G72&gt;=AJ$5,$G72&lt;=AJ$6),IF($M72&gt;0,4,3),0)),IF(AND($D72&lt;=AJ$6,$E72&gt;=AJ$5),60,0)))</f>
        <v/>
      </c>
      <c r="AK72" s="80" t="str">
        <f>IF(OR($A72="",NOT(ISNUMBER($G72))),"",IF(AND($F72&lt;=AK$6,$G72&gt;=AK$5),IF(AK$5&gt;$N72,5,$K72)*10+IF(AND($F72&gt;=AK$5,$F72&lt;=AK$6),IF(AND($G72&gt;=AK$5,$G72&lt;=AK$6),5,IF($L72=1,2,1)),IF(AND($G72&gt;=AK$5,$G72&lt;=AK$6),IF($M72&gt;0,4,3),0)),IF(AND($D72&lt;=AK$6,$E72&gt;=AK$5),60,0)))</f>
        <v/>
      </c>
      <c r="AL72" s="80" t="str">
        <f>IF(OR($A72="",NOT(ISNUMBER($G72))),"",IF(AND($F72&lt;=AL$6,$G72&gt;=AL$5),IF(AL$5&gt;$N72,5,$K72)*10+IF(AND($F72&gt;=AL$5,$F72&lt;=AL$6),IF(AND($G72&gt;=AL$5,$G72&lt;=AL$6),5,IF($L72=1,2,1)),IF(AND($G72&gt;=AL$5,$G72&lt;=AL$6),IF($M72&gt;0,4,3),0)),IF(AND($D72&lt;=AL$6,$E72&gt;=AL$5),60,0)))</f>
        <v/>
      </c>
      <c r="AM72" s="80" t="str">
        <f>IF(OR($A72="",NOT(ISNUMBER($G72))),"",IF(AND($F72&lt;=AM$6,$G72&gt;=AM$5),IF(AM$5&gt;$N72,5,$K72)*10+IF(AND($F72&gt;=AM$5,$F72&lt;=AM$6),IF(AND($G72&gt;=AM$5,$G72&lt;=AM$6),5,IF($L72=1,2,1)),IF(AND($G72&gt;=AM$5,$G72&lt;=AM$6),IF($M72&gt;0,4,3),0)),IF(AND($D72&lt;=AM$6,$E72&gt;=AM$5),60,0)))</f>
        <v/>
      </c>
      <c r="AN72" s="80" t="str">
        <f>IF(OR($A72="",NOT(ISNUMBER($G72))),"",IF(AND($F72&lt;=AN$6,$G72&gt;=AN$5),IF(AN$5&gt;$N72,5,$K72)*10+IF(AND($F72&gt;=AN$5,$F72&lt;=AN$6),IF(AND($G72&gt;=AN$5,$G72&lt;=AN$6),5,IF($L72=1,2,1)),IF(AND($G72&gt;=AN$5,$G72&lt;=AN$6),IF($M72&gt;0,4,3),0)),IF(AND($D72&lt;=AN$6,$E72&gt;=AN$5),60,0)))</f>
        <v/>
      </c>
      <c r="AO72" s="80" t="str">
        <f>IF(OR($A72="",NOT(ISNUMBER($G72))),"",IF(AND($F72&lt;=AO$6,$G72&gt;=AO$5),IF(AO$5&gt;$N72,5,$K72)*10+IF(AND($F72&gt;=AO$5,$F72&lt;=AO$6),IF(AND($G72&gt;=AO$5,$G72&lt;=AO$6),5,IF($L72=1,2,1)),IF(AND($G72&gt;=AO$5,$G72&lt;=AO$6),IF($M72&gt;0,4,3),0)),IF(AND($D72&lt;=AO$6,$E72&gt;=AO$5),60,0)))</f>
        <v/>
      </c>
      <c r="AP72" s="80" t="str">
        <f>IF(OR($A72="",NOT(ISNUMBER($G72))),"",IF(AND($F72&lt;=AP$6,$G72&gt;=AP$5),IF(AP$5&gt;$N72,5,$K72)*10+IF(AND($F72&gt;=AP$5,$F72&lt;=AP$6),IF(AND($G72&gt;=AP$5,$G72&lt;=AP$6),5,IF($L72=1,2,1)),IF(AND($G72&gt;=AP$5,$G72&lt;=AP$6),IF($M72&gt;0,4,3),0)),IF(AND($D72&lt;=AP$6,$E72&gt;=AP$5),60,0)))</f>
        <v/>
      </c>
      <c r="AQ72" s="80" t="str">
        <f>IF(OR($A72="",NOT(ISNUMBER($G72))),"",IF(AND($F72&lt;=AQ$6,$G72&gt;=AQ$5),IF(AQ$5&gt;$N72,5,$K72)*10+IF(AND($F72&gt;=AQ$5,$F72&lt;=AQ$6),IF(AND($G72&gt;=AQ$5,$G72&lt;=AQ$6),5,IF($L72=1,2,1)),IF(AND($G72&gt;=AQ$5,$G72&lt;=AQ$6),IF($M72&gt;0,4,3),0)),IF(AND($D72&lt;=AQ$6,$E72&gt;=AQ$5),60,0)))</f>
        <v/>
      </c>
      <c r="AR72" s="80" t="str">
        <f>IF(OR($A72="",NOT(ISNUMBER($G72))),"",IF(AND($F72&lt;=AR$6,$G72&gt;=AR$5),IF(AR$5&gt;$N72,5,$K72)*10+IF(AND($F72&gt;=AR$5,$F72&lt;=AR$6),IF(AND($G72&gt;=AR$5,$G72&lt;=AR$6),5,IF($L72=1,2,1)),IF(AND($G72&gt;=AR$5,$G72&lt;=AR$6),IF($M72&gt;0,4,3),0)),IF(AND($D72&lt;=AR$6,$E72&gt;=AR$5),60,0)))</f>
        <v/>
      </c>
      <c r="AS72" s="80" t="str">
        <f>IF(OR($A72="",NOT(ISNUMBER($G72))),"",IF(AND($F72&lt;=AS$6,$G72&gt;=AS$5),IF(AS$5&gt;$N72,5,$K72)*10+IF(AND($F72&gt;=AS$5,$F72&lt;=AS$6),IF(AND($G72&gt;=AS$5,$G72&lt;=AS$6),5,IF($L72=1,2,1)),IF(AND($G72&gt;=AS$5,$G72&lt;=AS$6),IF($M72&gt;0,4,3),0)),IF(AND($D72&lt;=AS$6,$E72&gt;=AS$5),60,0)))</f>
        <v/>
      </c>
      <c r="AT72" s="80" t="str">
        <f>IF(OR($A72="",NOT(ISNUMBER($G72))),"",IF(AND($F72&lt;=AT$6,$G72&gt;=AT$5),IF(AT$5&gt;$N72,5,$K72)*10+IF(AND($F72&gt;=AT$5,$F72&lt;=AT$6),IF(AND($G72&gt;=AT$5,$G72&lt;=AT$6),5,IF($L72=1,2,1)),IF(AND($G72&gt;=AT$5,$G72&lt;=AT$6),IF($M72&gt;0,4,3),0)),IF(AND($D72&lt;=AT$6,$E72&gt;=AT$5),60,0)))</f>
        <v/>
      </c>
      <c r="AU72" s="80" t="str">
        <f>IF(OR($A72="",NOT(ISNUMBER($G72))),"",IF(AND($F72&lt;=AU$6,$G72&gt;=AU$5),IF(AU$5&gt;$N72,5,$K72)*10+IF(AND($F72&gt;=AU$5,$F72&lt;=AU$6),IF(AND($G72&gt;=AU$5,$G72&lt;=AU$6),5,IF($L72=1,2,1)),IF(AND($G72&gt;=AU$5,$G72&lt;=AU$6),IF($M72&gt;0,4,3),0)),IF(AND($D72&lt;=AU$6,$E72&gt;=AU$5),60,0)))</f>
        <v/>
      </c>
      <c r="AV72" s="80" t="str">
        <f>IF(OR($A72="",NOT(ISNUMBER($G72))),"",IF(AND($F72&lt;=AV$6,$G72&gt;=AV$5),IF(AV$5&gt;$N72,5,$K72)*10+IF(AND($F72&gt;=AV$5,$F72&lt;=AV$6),IF(AND($G72&gt;=AV$5,$G72&lt;=AV$6),5,IF($L72=1,2,1)),IF(AND($G72&gt;=AV$5,$G72&lt;=AV$6),IF($M72&gt;0,4,3),0)),IF(AND($D72&lt;=AV$6,$E72&gt;=AV$5),60,0)))</f>
        <v/>
      </c>
      <c r="AW72" s="80" t="str">
        <f>IF(OR($A72="",NOT(ISNUMBER($G72))),"",IF(AND($F72&lt;=AW$6,$G72&gt;=AW$5),IF(AW$5&gt;$N72,5,$K72)*10+IF(AND($F72&gt;=AW$5,$F72&lt;=AW$6),IF(AND($G72&gt;=AW$5,$G72&lt;=AW$6),5,IF($L72=1,2,1)),IF(AND($G72&gt;=AW$5,$G72&lt;=AW$6),IF($M72&gt;0,4,3),0)),IF(AND($D72&lt;=AW$6,$E72&gt;=AW$5),60,0)))</f>
        <v/>
      </c>
      <c r="AX72" s="80" t="str">
        <f>IF(OR($A72="",NOT(ISNUMBER($G72))),"",IF(AND($F72&lt;=AX$6,$G72&gt;=AX$5),IF(AX$5&gt;$N72,5,$K72)*10+IF(AND($F72&gt;=AX$5,$F72&lt;=AX$6),IF(AND($G72&gt;=AX$5,$G72&lt;=AX$6),5,IF($L72=1,2,1)),IF(AND($G72&gt;=AX$5,$G72&lt;=AX$6),IF($M72&gt;0,4,3),0)),IF(AND($D72&lt;=AX$6,$E72&gt;=AX$5),60,0)))</f>
        <v/>
      </c>
      <c r="AY72" s="80" t="str">
        <f>IF(OR($A72="",NOT(ISNUMBER($G72))),"",IF(AND($F72&lt;=AY$6,$G72&gt;=AY$5),IF(AY$5&gt;$N72,5,$K72)*10+IF(AND($F72&gt;=AY$5,$F72&lt;=AY$6),IF(AND($G72&gt;=AY$5,$G72&lt;=AY$6),5,IF($L72=1,2,1)),IF(AND($G72&gt;=AY$5,$G72&lt;=AY$6),IF($M72&gt;0,4,3),0)),IF(AND($D72&lt;=AY$6,$E72&gt;=AY$5),60,0)))</f>
        <v/>
      </c>
      <c r="AZ72" s="80" t="str">
        <f>IF(OR($A72="",NOT(ISNUMBER($G72))),"",IF(AND($F72&lt;=AZ$6,$G72&gt;=AZ$5),IF(AZ$5&gt;$N72,5,$K72)*10+IF(AND($F72&gt;=AZ$5,$F72&lt;=AZ$6),IF(AND($G72&gt;=AZ$5,$G72&lt;=AZ$6),5,IF($L72=1,2,1)),IF(AND($G72&gt;=AZ$5,$G72&lt;=AZ$6),IF($M72&gt;0,4,3),0)),IF(AND($D72&lt;=AZ$6,$E72&gt;=AZ$5),60,0)))</f>
        <v/>
      </c>
      <c r="BA72" s="80" t="str">
        <f>IF(OR($A72="",NOT(ISNUMBER($G72))),"",IF(AND($F72&lt;=BA$6,$G72&gt;=BA$5),IF(BA$5&gt;$N72,5,$K72)*10+IF(AND($F72&gt;=BA$5,$F72&lt;=BA$6),IF(AND($G72&gt;=BA$5,$G72&lt;=BA$6),5,IF($L72=1,2,1)),IF(AND($G72&gt;=BA$5,$G72&lt;=BA$6),IF($M72&gt;0,4,3),0)),IF(AND($D72&lt;=BA$6,$E72&gt;=BA$5),60,0)))</f>
        <v/>
      </c>
      <c r="BB72" s="80" t="str">
        <f>IF(OR($A72="",NOT(ISNUMBER($G72))),"",IF(AND($F72&lt;=BB$6,$G72&gt;=BB$5),IF(BB$5&gt;$N72,5,$K72)*10+IF(AND($F72&gt;=BB$5,$F72&lt;=BB$6),IF(AND($G72&gt;=BB$5,$G72&lt;=BB$6),5,IF($L72=1,2,1)),IF(AND($G72&gt;=BB$5,$G72&lt;=BB$6),IF($M72&gt;0,4,3),0)),IF(AND($D72&lt;=BB$6,$E72&gt;=BB$5),60,0)))</f>
        <v/>
      </c>
      <c r="BC72" s="80" t="str">
        <f>IF(OR($A72="",NOT(ISNUMBER($G72))),"",IF(AND($F72&lt;=BC$6,$G72&gt;=BC$5),IF(BC$5&gt;$N72,5,$K72)*10+IF(AND($F72&gt;=BC$5,$F72&lt;=BC$6),IF(AND($G72&gt;=BC$5,$G72&lt;=BC$6),5,IF($L72=1,2,1)),IF(AND($G72&gt;=BC$5,$G72&lt;=BC$6),IF($M72&gt;0,4,3),0)),IF(AND($D72&lt;=BC$6,$E72&gt;=BC$5),60,0)))</f>
        <v/>
      </c>
      <c r="BD72" s="80" t="str">
        <f>IF(OR($A72="",NOT(ISNUMBER($G72))),"",IF(AND($F72&lt;=BD$6,$G72&gt;=BD$5),IF(BD$5&gt;$N72,5,$K72)*10+IF(AND($F72&gt;=BD$5,$F72&lt;=BD$6),IF(AND($G72&gt;=BD$5,$G72&lt;=BD$6),5,IF($L72=1,2,1)),IF(AND($G72&gt;=BD$5,$G72&lt;=BD$6),IF($M72&gt;0,4,3),0)),IF(AND($D72&lt;=BD$6,$E72&gt;=BD$5),60,0)))</f>
        <v/>
      </c>
      <c r="BE72" s="80" t="str">
        <f>IF(OR($A72="",NOT(ISNUMBER($G72))),"",IF(AND($F72&lt;=BE$6,$G72&gt;=BE$5),IF(BE$5&gt;$N72,5,$K72)*10+IF(AND($F72&gt;=BE$5,$F72&lt;=BE$6),IF(AND($G72&gt;=BE$5,$G72&lt;=BE$6),5,IF($L72=1,2,1)),IF(AND($G72&gt;=BE$5,$G72&lt;=BE$6),IF($M72&gt;0,4,3),0)),IF(AND($D72&lt;=BE$6,$E72&gt;=BE$5),60,0)))</f>
        <v/>
      </c>
      <c r="BF72" s="80" t="str">
        <f>IF(OR($A72="",NOT(ISNUMBER($G72))),"",IF(AND($F72&lt;=BF$6,$G72&gt;=BF$5),IF(BF$5&gt;$N72,5,$K72)*10+IF(AND($F72&gt;=BF$5,$F72&lt;=BF$6),IF(AND($G72&gt;=BF$5,$G72&lt;=BF$6),5,IF($L72=1,2,1)),IF(AND($G72&gt;=BF$5,$G72&lt;=BF$6),IF($M72&gt;0,4,3),0)),IF(AND($D72&lt;=BF$6,$E72&gt;=BF$5),60,0)))</f>
        <v/>
      </c>
      <c r="BG72" s="80" t="str">
        <f>IF(OR($A72="",NOT(ISNUMBER($G72))),"",IF(AND($F72&lt;=BG$6,$G72&gt;=BG$5),IF(BG$5&gt;$N72,5,$K72)*10+IF(AND($F72&gt;=BG$5,$F72&lt;=BG$6),IF(AND($G72&gt;=BG$5,$G72&lt;=BG$6),5,IF($L72=1,2,1)),IF(AND($G72&gt;=BG$5,$G72&lt;=BG$6),IF($M72&gt;0,4,3),0)),IF(AND($D72&lt;=BG$6,$E72&gt;=BG$5),60,0)))</f>
        <v/>
      </c>
      <c r="BH72" s="80" t="str">
        <f>IF(OR($A72="",NOT(ISNUMBER($G72))),"",IF(AND($F72&lt;=BH$6,$G72&gt;=BH$5),IF(BH$5&gt;$N72,5,$K72)*10+IF(AND($F72&gt;=BH$5,$F72&lt;=BH$6),IF(AND($G72&gt;=BH$5,$G72&lt;=BH$6),5,IF($L72=1,2,1)),IF(AND($G72&gt;=BH$5,$G72&lt;=BH$6),IF($M72&gt;0,4,3),0)),IF(AND($D72&lt;=BH$6,$E72&gt;=BH$5),60,0)))</f>
        <v/>
      </c>
      <c r="BI72" s="80" t="str">
        <f>IF(OR($A72="",NOT(ISNUMBER($G72))),"",IF(AND($F72&lt;=BI$6,$G72&gt;=BI$5),IF(BI$5&gt;$N72,5,$K72)*10+IF(AND($F72&gt;=BI$5,$F72&lt;=BI$6),IF(AND($G72&gt;=BI$5,$G72&lt;=BI$6),5,IF($L72=1,2,1)),IF(AND($G72&gt;=BI$5,$G72&lt;=BI$6),IF($M72&gt;0,4,3),0)),IF(AND($D72&lt;=BI$6,$E72&gt;=BI$5),60,0)))</f>
        <v/>
      </c>
      <c r="BJ72" s="80" t="str">
        <f>IF(OR($A72="",NOT(ISNUMBER($G72))),"",IF(AND($F72&lt;=BJ$6,$G72&gt;=BJ$5),IF(BJ$5&gt;$N72,5,$K72)*10+IF(AND($F72&gt;=BJ$5,$F72&lt;=BJ$6),IF(AND($G72&gt;=BJ$5,$G72&lt;=BJ$6),5,IF($L72=1,2,1)),IF(AND($G72&gt;=BJ$5,$G72&lt;=BJ$6),IF($M72&gt;0,4,3),0)),IF(AND($D72&lt;=BJ$6,$E72&gt;=BJ$5),60,0)))</f>
        <v/>
      </c>
      <c r="BK72" s="80" t="str">
        <f>IF(OR($A72="",NOT(ISNUMBER($G72))),"",IF(AND($F72&lt;=BK$6,$G72&gt;=BK$5),IF(BK$5&gt;$N72,5,$K72)*10+IF(AND($F72&gt;=BK$5,$F72&lt;=BK$6),IF(AND($G72&gt;=BK$5,$G72&lt;=BK$6),5,IF($L72=1,2,1)),IF(AND($G72&gt;=BK$5,$G72&lt;=BK$6),IF($M72&gt;0,4,3),0)),IF(AND($D72&lt;=BK$6,$E72&gt;=BK$5),60,0)))</f>
        <v/>
      </c>
      <c r="BL72" s="80" t="str">
        <f>IF(OR($A72="",NOT(ISNUMBER($G72))),"",IF(AND($F72&lt;=BL$6,$G72&gt;=BL$5),IF(BL$5&gt;$N72,5,$K72)*10+IF(AND($F72&gt;=BL$5,$F72&lt;=BL$6),IF(AND($G72&gt;=BL$5,$G72&lt;=BL$6),5,IF($L72=1,2,1)),IF(AND($G72&gt;=BL$5,$G72&lt;=BL$6),IF($M72&gt;0,4,3),0)),IF(AND($D72&lt;=BL$6,$E72&gt;=BL$5),60,0)))</f>
        <v/>
      </c>
      <c r="BM72" s="80" t="str">
        <f>IF(OR($A72="",NOT(ISNUMBER($G72))),"",IF(AND($F72&lt;=BM$6,$G72&gt;=BM$5),IF(BM$5&gt;$N72,5,$K72)*10+IF(AND($F72&gt;=BM$5,$F72&lt;=BM$6),IF(AND($G72&gt;=BM$5,$G72&lt;=BM$6),5,IF($L72=1,2,1)),IF(AND($G72&gt;=BM$5,$G72&lt;=BM$6),IF($M72&gt;0,4,3),0)),IF(AND($D72&lt;=BM$6,$E72&gt;=BM$5),60,0)))</f>
        <v/>
      </c>
      <c r="BN72" s="80" t="str">
        <f>IF(OR($A72="",NOT(ISNUMBER($G72))),"",IF(AND($F72&lt;=BN$6,$G72&gt;=BN$5),IF(BN$5&gt;$N72,5,$K72)*10+IF(AND($F72&gt;=BN$5,$F72&lt;=BN$6),IF(AND($G72&gt;=BN$5,$G72&lt;=BN$6),5,IF($L72=1,2,1)),IF(AND($G72&gt;=BN$5,$G72&lt;=BN$6),IF($M72&gt;0,4,3),0)),IF(AND($D72&lt;=BN$6,$E72&gt;=BN$5),60,0)))</f>
        <v/>
      </c>
      <c r="BO72" s="80" t="str">
        <f>IF(OR($A72="",NOT(ISNUMBER($G72))),"",IF(AND($F72&lt;=BO$6,$G72&gt;=BO$5),IF(BO$5&gt;$N72,5,$K72)*10+IF(AND($F72&gt;=BO$5,$F72&lt;=BO$6),IF(AND($G72&gt;=BO$5,$G72&lt;=BO$6),5,IF($L72=1,2,1)),IF(AND($G72&gt;=BO$5,$G72&lt;=BO$6),IF($M72&gt;0,4,3),0)),IF(AND($D72&lt;=BO$6,$E72&gt;=BO$5),60,0)))</f>
        <v/>
      </c>
      <c r="BP72" s="80" t="str">
        <f>IF(OR($A72="",NOT(ISNUMBER($G72))),"",IF(AND($F72&lt;=BP$6,$G72&gt;=BP$5),IF(BP$5&gt;$N72,5,$K72)*10+IF(AND($F72&gt;=BP$5,$F72&lt;=BP$6),IF(AND($G72&gt;=BP$5,$G72&lt;=BP$6),5,IF($L72=1,2,1)),IF(AND($G72&gt;=BP$5,$G72&lt;=BP$6),IF($M72&gt;0,4,3),0)),IF(AND($D72&lt;=BP$6,$E72&gt;=BP$5),60,0)))</f>
        <v/>
      </c>
      <c r="BQ72" s="80" t="str">
        <f>IF(OR($A72="",NOT(ISNUMBER($G72))),"",IF(AND($F72&lt;=BQ$6,$G72&gt;=BQ$5),IF(BQ$5&gt;$N72,5,$K72)*10+IF(AND($F72&gt;=BQ$5,$F72&lt;=BQ$6),IF(AND($G72&gt;=BQ$5,$G72&lt;=BQ$6),5,IF($L72=1,2,1)),IF(AND($G72&gt;=BQ$5,$G72&lt;=BQ$6),IF($M72&gt;0,4,3),0)),IF(AND($D72&lt;=BQ$6,$E72&gt;=BQ$5),60,0)))</f>
        <v/>
      </c>
      <c r="BR72" s="80" t="str">
        <f>IF(OR($A72="",NOT(ISNUMBER($G72))),"",IF(AND($F72&lt;=BR$6,$G72&gt;=BR$5),IF(BR$5&gt;$N72,5,$K72)*10+IF(AND($F72&gt;=BR$5,$F72&lt;=BR$6),IF(AND($G72&gt;=BR$5,$G72&lt;=BR$6),5,IF($L72=1,2,1)),IF(AND($G72&gt;=BR$5,$G72&lt;=BR$6),IF($M72&gt;0,4,3),0)),IF(AND($D72&lt;=BR$6,$E72&gt;=BR$5),60,0)))</f>
        <v/>
      </c>
      <c r="BS72" s="80" t="str">
        <f>IF(OR($A72="",NOT(ISNUMBER($G72))),"",IF(AND($F72&lt;=BS$6,$G72&gt;=BS$5),IF(BS$5&gt;$N72,5,$K72)*10+IF(AND($F72&gt;=BS$5,$F72&lt;=BS$6),IF(AND($G72&gt;=BS$5,$G72&lt;=BS$6),5,IF($L72=1,2,1)),IF(AND($G72&gt;=BS$5,$G72&lt;=BS$6),IF($M72&gt;0,4,3),0)),IF(AND($D72&lt;=BS$6,$E72&gt;=BS$5),60,0)))</f>
        <v/>
      </c>
      <c r="BT72" s="80" t="str">
        <f>IF(OR($A72="",NOT(ISNUMBER($G72))),"",IF(AND($F72&lt;=BT$6,$G72&gt;=BT$5),IF(BT$5&gt;$N72,5,$K72)*10+IF(AND($F72&gt;=BT$5,$F72&lt;=BT$6),IF(AND($G72&gt;=BT$5,$G72&lt;=BT$6),5,IF($L72=1,2,1)),IF(AND($G72&gt;=BT$5,$G72&lt;=BT$6),IF($M72&gt;0,4,3),0)),IF(AND($D72&lt;=BT$6,$E72&gt;=BT$5),60,0)))</f>
        <v/>
      </c>
      <c r="BU72" s="80" t="str">
        <f>IF(OR($A72="",NOT(ISNUMBER($G72))),"",IF(AND($F72&lt;=BU$6,$G72&gt;=BU$5),IF(BU$5&gt;$N72,5,$K72)*10+IF(AND($F72&gt;=BU$5,$F72&lt;=BU$6),IF(AND($G72&gt;=BU$5,$G72&lt;=BU$6),5,IF($L72=1,2,1)),IF(AND($G72&gt;=BU$5,$G72&lt;=BU$6),IF($M72&gt;0,4,3),0)),IF(AND($D72&lt;=BU$6,$E72&gt;=BU$5),60,0)))</f>
        <v/>
      </c>
      <c r="BV72" s="80" t="str">
        <f>IF(OR($A72="",NOT(ISNUMBER($G72))),"",IF(AND($F72&lt;=BV$6,$G72&gt;=BV$5),IF(BV$5&gt;$N72,5,$K72)*10+IF(AND($F72&gt;=BV$5,$F72&lt;=BV$6),IF(AND($G72&gt;=BV$5,$G72&lt;=BV$6),5,IF($L72=1,2,1)),IF(AND($G72&gt;=BV$5,$G72&lt;=BV$6),IF($M72&gt;0,4,3),0)),IF(AND($D72&lt;=BV$6,$E72&gt;=BV$5),60,0)))</f>
        <v/>
      </c>
      <c r="BW72" s="80" t="str">
        <f>IF(OR($A72="",NOT(ISNUMBER($G72))),"",IF(AND($F72&lt;=BW$6,$G72&gt;=BW$5),IF(BW$5&gt;$N72,5,$K72)*10+IF(AND($F72&gt;=BW$5,$F72&lt;=BW$6),IF(AND($G72&gt;=BW$5,$G72&lt;=BW$6),5,IF($L72=1,2,1)),IF(AND($G72&gt;=BW$5,$G72&lt;=BW$6),IF($M72&gt;0,4,3),0)),IF(AND($D72&lt;=BW$6,$E72&gt;=BW$5),60,0)))</f>
        <v/>
      </c>
      <c r="BX72" s="80" t="str">
        <f>IF(OR($A72="",NOT(ISNUMBER($G72))),"",IF(AND($F72&lt;=BX$6,$G72&gt;=BX$5),IF(BX$5&gt;$N72,5,$K72)*10+IF(AND($F72&gt;=BX$5,$F72&lt;=BX$6),IF(AND($G72&gt;=BX$5,$G72&lt;=BX$6),5,IF($L72=1,2,1)),IF(AND($G72&gt;=BX$5,$G72&lt;=BX$6),IF($M72&gt;0,4,3),0)),IF(AND($D72&lt;=BX$6,$E72&gt;=BX$5),60,0)))</f>
        <v/>
      </c>
      <c r="BY72" s="80" t="str">
        <f>IF(OR($A72="",NOT(ISNUMBER($G72))),"",IF(AND($F72&lt;=BY$6,$G72&gt;=BY$5),IF(BY$5&gt;$N72,5,$K72)*10+IF(AND($F72&gt;=BY$5,$F72&lt;=BY$6),IF(AND($G72&gt;=BY$5,$G72&lt;=BY$6),5,IF($L72=1,2,1)),IF(AND($G72&gt;=BY$5,$G72&lt;=BY$6),IF($M72&gt;0,4,3),0)),IF(AND($D72&lt;=BY$6,$E72&gt;=BY$5),60,0)))</f>
        <v/>
      </c>
      <c r="BZ72" s="80" t="str">
        <f>IF(OR($A72="",NOT(ISNUMBER($G72))),"",IF(AND($F72&lt;=BZ$6,$G72&gt;=BZ$5),IF(BZ$5&gt;$N72,5,$K72)*10+IF(AND($F72&gt;=BZ$5,$F72&lt;=BZ$6),IF(AND($G72&gt;=BZ$5,$G72&lt;=BZ$6),5,IF($L72=1,2,1)),IF(AND($G72&gt;=BZ$5,$G72&lt;=BZ$6),IF($M72&gt;0,4,3),0)),IF(AND($D72&lt;=BZ$6,$E72&gt;=BZ$5),60,0)))</f>
        <v/>
      </c>
      <c r="CA72" s="80" t="str">
        <f>IF(OR($A72="",NOT(ISNUMBER($G72))),"",IF(AND($F72&lt;=CA$6,$G72&gt;=CA$5),IF(CA$5&gt;$N72,5,$K72)*10+IF(AND($F72&gt;=CA$5,$F72&lt;=CA$6),IF(AND($G72&gt;=CA$5,$G72&lt;=CA$6),5,IF($L72=1,2,1)),IF(AND($G72&gt;=CA$5,$G72&lt;=CA$6),IF($M72&gt;0,4,3),0)),IF(AND($D72&lt;=CA$6,$E72&gt;=CA$5),60,0)))</f>
        <v/>
      </c>
      <c r="CB72" s="80" t="str">
        <f>IF(OR($A72="",NOT(ISNUMBER($G72))),"",IF(AND($F72&lt;=CB$6,$G72&gt;=CB$5),IF(CB$5&gt;$N72,5,$K72)*10+IF(AND($F72&gt;=CB$5,$F72&lt;=CB$6),IF(AND($G72&gt;=CB$5,$G72&lt;=CB$6),5,IF($L72=1,2,1)),IF(AND($G72&gt;=CB$5,$G72&lt;=CB$6),IF($M72&gt;0,4,3),0)),IF(AND($D72&lt;=CB$6,$E72&gt;=CB$5),60,0)))</f>
        <v/>
      </c>
      <c r="CC72" s="80" t="str">
        <f>IF(OR($A72="",NOT(ISNUMBER($G72))),"",IF(AND($F72&lt;=CC$6,$G72&gt;=CC$5),IF(CC$5&gt;$N72,5,$K72)*10+IF(AND($F72&gt;=CC$5,$F72&lt;=CC$6),IF(AND($G72&gt;=CC$5,$G72&lt;=CC$6),5,IF($L72=1,2,1)),IF(AND($G72&gt;=CC$5,$G72&lt;=CC$6),IF($M72&gt;0,4,3),0)),IF(AND($D72&lt;=CC$6,$E72&gt;=CC$5),60,0)))</f>
        <v/>
      </c>
      <c r="CD72" s="80" t="str">
        <f>IF(OR($A72="",NOT(ISNUMBER($G72))),"",IF(AND($F72&lt;=CD$6,$G72&gt;=CD$5),IF(CD$5&gt;$N72,5,$K72)*10+IF(AND($F72&gt;=CD$5,$F72&lt;=CD$6),IF(AND($G72&gt;=CD$5,$G72&lt;=CD$6),5,IF($L72=1,2,1)),IF(AND($G72&gt;=CD$5,$G72&lt;=CD$6),IF($M72&gt;0,4,3),0)),IF(AND($D72&lt;=CD$6,$E72&gt;=CD$5),60,0)))</f>
        <v/>
      </c>
      <c r="CE72" s="80" t="str">
        <f>IF(OR($A72="",NOT(ISNUMBER($G72))),"",IF(AND($F72&lt;=CE$6,$G72&gt;=CE$5),IF(CE$5&gt;$N72,5,$K72)*10+IF(AND($F72&gt;=CE$5,$F72&lt;=CE$6),IF(AND($G72&gt;=CE$5,$G72&lt;=CE$6),5,IF($L72=1,2,1)),IF(AND($G72&gt;=CE$5,$G72&lt;=CE$6),IF($M72&gt;0,4,3),0)),IF(AND($D72&lt;=CE$6,$E72&gt;=CE$5),60,0)))</f>
        <v/>
      </c>
      <c r="CF72" s="80" t="str">
        <f>IF(OR($A72="",NOT(ISNUMBER($G72))),"",IF(AND($F72&lt;=CF$6,$G72&gt;=CF$5),IF(CF$5&gt;$N72,5,$K72)*10+IF(AND($F72&gt;=CF$5,$F72&lt;=CF$6),IF(AND($G72&gt;=CF$5,$G72&lt;=CF$6),5,IF($L72=1,2,1)),IF(AND($G72&gt;=CF$5,$G72&lt;=CF$6),IF($M72&gt;0,4,3),0)),IF(AND($D72&lt;=CF$6,$E72&gt;=CF$5),60,0)))</f>
        <v/>
      </c>
      <c r="CG72" s="80" t="str">
        <f>IF(OR($A72="",NOT(ISNUMBER($G72))),"",IF(AND($F72&lt;=CG$6,$G72&gt;=CG$5),IF(CG$5&gt;$N72,5,$K72)*10+IF(AND($F72&gt;=CG$5,$F72&lt;=CG$6),IF(AND($G72&gt;=CG$5,$G72&lt;=CG$6),5,IF($L72=1,2,1)),IF(AND($G72&gt;=CG$5,$G72&lt;=CG$6),IF($M72&gt;0,4,3),0)),IF(AND($D72&lt;=CG$6,$E72&gt;=CG$5),60,0)))</f>
        <v/>
      </c>
      <c r="CH72" s="80" t="str">
        <f>IF(OR($A72="",NOT(ISNUMBER($G72))),"",IF(AND($F72&lt;=CH$6,$G72&gt;=CH$5),IF(CH$5&gt;$N72,5,$K72)*10+IF(AND($F72&gt;=CH$5,$F72&lt;=CH$6),IF(AND($G72&gt;=CH$5,$G72&lt;=CH$6),5,IF($L72=1,2,1)),IF(AND($G72&gt;=CH$5,$G72&lt;=CH$6),IF($M72&gt;0,4,3),0)),IF(AND($D72&lt;=CH$6,$E72&gt;=CH$5),60,0)))</f>
        <v/>
      </c>
      <c r="CI72" s="80" t="str">
        <f>IF(OR($A72="",NOT(ISNUMBER($G72))),"",IF(AND($F72&lt;=CI$6,$G72&gt;=CI$5),IF(CI$5&gt;$N72,5,$K72)*10+IF(AND($F72&gt;=CI$5,$F72&lt;=CI$6),IF(AND($G72&gt;=CI$5,$G72&lt;=CI$6),5,IF($L72=1,2,1)),IF(AND($G72&gt;=CI$5,$G72&lt;=CI$6),IF($M72&gt;0,4,3),0)),IF(AND($D72&lt;=CI$6,$E72&gt;=CI$5),60,0)))</f>
        <v/>
      </c>
      <c r="CJ72" s="80" t="str">
        <f>IF(OR($A72="",NOT(ISNUMBER($G72))),"",IF(AND($F72&lt;=CJ$6,$G72&gt;=CJ$5),IF(CJ$5&gt;$N72,5,$K72)*10+IF(AND($F72&gt;=CJ$5,$F72&lt;=CJ$6),IF(AND($G72&gt;=CJ$5,$G72&lt;=CJ$6),5,IF($L72=1,2,1)),IF(AND($G72&gt;=CJ$5,$G72&lt;=CJ$6),IF($M72&gt;0,4,3),0)),IF(AND($D72&lt;=CJ$6,$E72&gt;=CJ$5),60,0)))</f>
        <v/>
      </c>
      <c r="CK72" s="80" t="str">
        <f>IF(OR($A72="",NOT(ISNUMBER($G72))),"",IF(AND($F72&lt;=CK$6,$G72&gt;=CK$5),IF(CK$5&gt;$N72,5,$K72)*10+IF(AND($F72&gt;=CK$5,$F72&lt;=CK$6),IF(AND($G72&gt;=CK$5,$G72&lt;=CK$6),5,IF($L72=1,2,1)),IF(AND($G72&gt;=CK$5,$G72&lt;=CK$6),IF($M72&gt;0,4,3),0)),IF(AND($D72&lt;=CK$6,$E72&gt;=CK$5),60,0)))</f>
        <v/>
      </c>
      <c r="CL72" s="80" t="str">
        <f>IF(OR($A72="",NOT(ISNUMBER($G72))),"",IF(AND($F72&lt;=CL$6,$G72&gt;=CL$5),IF(CL$5&gt;$N72,5,$K72)*10+IF(AND($F72&gt;=CL$5,$F72&lt;=CL$6),IF(AND($G72&gt;=CL$5,$G72&lt;=CL$6),5,IF($L72=1,2,1)),IF(AND($G72&gt;=CL$5,$G72&lt;=CL$6),IF($M72&gt;0,4,3),0)),IF(AND($D72&lt;=CL$6,$E72&gt;=CL$5),60,0)))</f>
        <v/>
      </c>
      <c r="CM72" s="80" t="str">
        <f>IF(OR($A72="",NOT(ISNUMBER($G72))),"",IF(AND($F72&lt;=CM$6,$G72&gt;=CM$5),IF(CM$5&gt;$N72,5,$K72)*10+IF(AND($F72&gt;=CM$5,$F72&lt;=CM$6),IF(AND($G72&gt;=CM$5,$G72&lt;=CM$6),5,IF($L72=1,2,1)),IF(AND($G72&gt;=CM$5,$G72&lt;=CM$6),IF($M72&gt;0,4,3),0)),IF(AND($D72&lt;=CM$6,$E72&gt;=CM$5),60,0)))</f>
        <v/>
      </c>
      <c r="CN72" s="80" t="str">
        <f>IF(OR($A72="",NOT(ISNUMBER($G72))),"",IF(AND($F72&lt;=CN$6,$G72&gt;=CN$5),IF(CN$5&gt;$N72,5,$K72)*10+IF(AND($F72&gt;=CN$5,$F72&lt;=CN$6),IF(AND($G72&gt;=CN$5,$G72&lt;=CN$6),5,IF($L72=1,2,1)),IF(AND($G72&gt;=CN$5,$G72&lt;=CN$6),IF($M72&gt;0,4,3),0)),IF(AND($D72&lt;=CN$6,$E72&gt;=CN$5),60,0)))</f>
        <v/>
      </c>
      <c r="CO72" s="80" t="str">
        <f>IF(OR($A72="",NOT(ISNUMBER($G72))),"",IF(AND($F72&lt;=CO$6,$G72&gt;=CO$5),IF(CO$5&gt;$N72,5,$K72)*10+IF(AND($F72&gt;=CO$5,$F72&lt;=CO$6),IF(AND($G72&gt;=CO$5,$G72&lt;=CO$6),5,IF($L72=1,2,1)),IF(AND($G72&gt;=CO$5,$G72&lt;=CO$6),IF($M72&gt;0,4,3),0)),IF(AND($D72&lt;=CO$6,$E72&gt;=CO$5),60,0)))</f>
        <v/>
      </c>
      <c r="CP72" s="80" t="str">
        <f>IF(OR($A72="",NOT(ISNUMBER($G72))),"",IF(AND($F72&lt;=CP$6,$G72&gt;=CP$5),IF(CP$5&gt;$N72,5,$K72)*10+IF(AND($F72&gt;=CP$5,$F72&lt;=CP$6),IF(AND($G72&gt;=CP$5,$G72&lt;=CP$6),5,IF($L72=1,2,1)),IF(AND($G72&gt;=CP$5,$G72&lt;=CP$6),IF($M72&gt;0,4,3),0)),IF(AND($D72&lt;=CP$6,$E72&gt;=CP$5),60,0)))</f>
        <v/>
      </c>
      <c r="CQ72" s="80" t="str">
        <f>IF(OR($A72="",NOT(ISNUMBER($G72))),"",IF(AND($F72&lt;=CQ$6,$G72&gt;=CQ$5),IF(CQ$5&gt;$N72,5,$K72)*10+IF(AND($F72&gt;=CQ$5,$F72&lt;=CQ$6),IF(AND($G72&gt;=CQ$5,$G72&lt;=CQ$6),5,IF($L72=1,2,1)),IF(AND($G72&gt;=CQ$5,$G72&lt;=CQ$6),IF($M72&gt;0,4,3),0)),IF(AND($D72&lt;=CQ$6,$E72&gt;=CQ$5),60,0)))</f>
        <v/>
      </c>
      <c r="CR72" s="80" t="str">
        <f>IF(OR($A72="",NOT(ISNUMBER($G72))),"",IF(AND($F72&lt;=CR$6,$G72&gt;=CR$5),IF(CR$5&gt;$N72,5,$K72)*10+IF(AND($F72&gt;=CR$5,$F72&lt;=CR$6),IF(AND($G72&gt;=CR$5,$G72&lt;=CR$6),5,IF($L72=1,2,1)),IF(AND($G72&gt;=CR$5,$G72&lt;=CR$6),IF($M72&gt;0,4,3),0)),IF(AND($D72&lt;=CR$6,$E72&gt;=CR$5),60,0)))</f>
        <v/>
      </c>
      <c r="CS72" s="80" t="str">
        <f>IF(OR($A72="",NOT(ISNUMBER($G72))),"",IF(AND($F72&lt;=CS$6,$G72&gt;=CS$5),IF(CS$5&gt;$N72,5,$K72)*10+IF(AND($F72&gt;=CS$5,$F72&lt;=CS$6),IF(AND($G72&gt;=CS$5,$G72&lt;=CS$6),5,IF($L72=1,2,1)),IF(AND($G72&gt;=CS$5,$G72&lt;=CS$6),IF($M72&gt;0,4,3),0)),IF(AND($D72&lt;=CS$6,$E72&gt;=CS$5),60,0)))</f>
        <v/>
      </c>
      <c r="CT72" s="80" t="str">
        <f>IF(OR($A72="",NOT(ISNUMBER($G72))),"",IF(AND($F72&lt;=CT$6,$G72&gt;=CT$5),IF(CT$5&gt;$N72,5,$K72)*10+IF(AND($F72&gt;=CT$5,$F72&lt;=CT$6),IF(AND($G72&gt;=CT$5,$G72&lt;=CT$6),5,IF($L72=1,2,1)),IF(AND($G72&gt;=CT$5,$G72&lt;=CT$6),IF($M72&gt;0,4,3),0)),IF(AND($D72&lt;=CT$6,$E72&gt;=CT$5),60,0)))</f>
        <v/>
      </c>
      <c r="CU72" s="80" t="str">
        <f>IF(OR($A72="",NOT(ISNUMBER($G72))),"",IF(AND($F72&lt;=CU$6,$G72&gt;=CU$5),IF(CU$5&gt;$N72,5,$K72)*10+IF(AND($F72&gt;=CU$5,$F72&lt;=CU$6),IF(AND($G72&gt;=CU$5,$G72&lt;=CU$6),5,IF($L72=1,2,1)),IF(AND($G72&gt;=CU$5,$G72&lt;=CU$6),IF($M72&gt;0,4,3),0)),IF(AND($D72&lt;=CU$6,$E72&gt;=CU$5),60,0)))</f>
        <v/>
      </c>
      <c r="CV72" s="80" t="str">
        <f>IF(OR($A72="",NOT(ISNUMBER($G72))),"",IF(AND($F72&lt;=CV$6,$G72&gt;=CV$5),IF(CV$5&gt;$N72,5,$K72)*10+IF(AND($F72&gt;=CV$5,$F72&lt;=CV$6),IF(AND($G72&gt;=CV$5,$G72&lt;=CV$6),5,IF($L72=1,2,1)),IF(AND($G72&gt;=CV$5,$G72&lt;=CV$6),IF($M72&gt;0,4,3),0)),IF(AND($D72&lt;=CV$6,$E72&gt;=CV$5),60,0)))</f>
        <v/>
      </c>
      <c r="CW72" s="80" t="str">
        <f>IF(OR($A72="",NOT(ISNUMBER($G72))),"",IF(AND($F72&lt;=CW$6,$G72&gt;=CW$5),IF(CW$5&gt;$N72,5,$K72)*10+IF(AND($F72&gt;=CW$5,$F72&lt;=CW$6),IF(AND($G72&gt;=CW$5,$G72&lt;=CW$6),5,IF($L72=1,2,1)),IF(AND($G72&gt;=CW$5,$G72&lt;=CW$6),IF($M72&gt;0,4,3),0)),IF(AND($D72&lt;=CW$6,$E72&gt;=CW$5),60,0)))</f>
        <v/>
      </c>
      <c r="CX72" s="80" t="str">
        <f>IF(OR($A72="",NOT(ISNUMBER($G72))),"",IF(AND($F72&lt;=CX$6,$G72&gt;=CX$5),IF(CX$5&gt;$N72,5,$K72)*10+IF(AND($F72&gt;=CX$5,$F72&lt;=CX$6),IF(AND($G72&gt;=CX$5,$G72&lt;=CX$6),5,IF($L72=1,2,1)),IF(AND($G72&gt;=CX$5,$G72&lt;=CX$6),IF($M72&gt;0,4,3),0)),IF(AND($D72&lt;=CX$6,$E72&gt;=CX$5),60,0)))</f>
        <v/>
      </c>
      <c r="CY72" s="80" t="str">
        <f>IF(OR($A72="",NOT(ISNUMBER($G72))),"",IF(AND($F72&lt;=CY$6,$G72&gt;=CY$5),IF(CY$5&gt;$N72,5,$K72)*10+IF(AND($F72&gt;=CY$5,$F72&lt;=CY$6),IF(AND($G72&gt;=CY$5,$G72&lt;=CY$6),5,IF($L72=1,2,1)),IF(AND($G72&gt;=CY$5,$G72&lt;=CY$6),IF($M72&gt;0,4,3),0)),IF(AND($D72&lt;=CY$6,$E72&gt;=CY$5),60,0)))</f>
        <v/>
      </c>
      <c r="CZ72" s="80" t="str">
        <f>IF(OR($A72="",NOT(ISNUMBER($G72))),"",IF(AND($F72&lt;=CZ$6,$G72&gt;=CZ$5),IF(CZ$5&gt;$N72,5,$K72)*10+IF(AND($F72&gt;=CZ$5,$F72&lt;=CZ$6),IF(AND($G72&gt;=CZ$5,$G72&lt;=CZ$6),5,IF($L72=1,2,1)),IF(AND($G72&gt;=CZ$5,$G72&lt;=CZ$6),IF($M72&gt;0,4,3),0)),IF(AND($D72&lt;=CZ$6,$E72&gt;=CZ$5),60,0)))</f>
        <v/>
      </c>
      <c r="DA72" s="80" t="str">
        <f>IF(OR($A72="",NOT(ISNUMBER($G72))),"",IF(AND($F72&lt;=DA$6,$G72&gt;=DA$5),IF(DA$5&gt;$N72,5,$K72)*10+IF(AND($F72&gt;=DA$5,$F72&lt;=DA$6),IF(AND($G72&gt;=DA$5,$G72&lt;=DA$6),5,IF($L72=1,2,1)),IF(AND($G72&gt;=DA$5,$G72&lt;=DA$6),IF($M72&gt;0,4,3),0)),IF(AND($D72&lt;=DA$6,$E72&gt;=DA$5),60,0)))</f>
        <v/>
      </c>
      <c r="DB72" s="80" t="str">
        <f>IF(OR($A72="",NOT(ISNUMBER($G72))),"",IF(AND($F72&lt;=DB$6,$G72&gt;=DB$5),IF(DB$5&gt;$N72,5,$K72)*10+IF(AND($F72&gt;=DB$5,$F72&lt;=DB$6),IF(AND($G72&gt;=DB$5,$G72&lt;=DB$6),5,IF($L72=1,2,1)),IF(AND($G72&gt;=DB$5,$G72&lt;=DB$6),IF($M72&gt;0,4,3),0)),IF(AND($D72&lt;=DB$6,$E72&gt;=DB$5),60,0)))</f>
        <v/>
      </c>
      <c r="DC72" s="80" t="str">
        <f>IF(OR($A72="",NOT(ISNUMBER($G72))),"",IF(AND($F72&lt;=DC$6,$G72&gt;=DC$5),IF(DC$5&gt;$N72,5,$K72)*10+IF(AND($F72&gt;=DC$5,$F72&lt;=DC$6),IF(AND($G72&gt;=DC$5,$G72&lt;=DC$6),5,IF($L72=1,2,1)),IF(AND($G72&gt;=DC$5,$G72&lt;=DC$6),IF($M72&gt;0,4,3),0)),IF(AND($D72&lt;=DC$6,$E72&gt;=DC$5),60,0)))</f>
        <v/>
      </c>
      <c r="DD72" s="80" t="str">
        <f>IF(OR($A72="",NOT(ISNUMBER($G72))),"",IF(AND($F72&lt;=DD$6,$G72&gt;=DD$5),IF(DD$5&gt;$N72,5,$K72)*10+IF(AND($F72&gt;=DD$5,$F72&lt;=DD$6),IF(AND($G72&gt;=DD$5,$G72&lt;=DD$6),5,IF($L72=1,2,1)),IF(AND($G72&gt;=DD$5,$G72&lt;=DD$6),IF($M72&gt;0,4,3),0)),IF(AND($D72&lt;=DD$6,$E72&gt;=DD$5),60,0)))</f>
        <v/>
      </c>
      <c r="DE72" s="80" t="str">
        <f>IF(OR($A72="",NOT(ISNUMBER($G72))),"",IF(AND($F72&lt;=DE$6,$G72&gt;=DE$5),IF(DE$5&gt;$N72,5,$K72)*10+IF(AND($F72&gt;=DE$5,$F72&lt;=DE$6),IF(AND($G72&gt;=DE$5,$G72&lt;=DE$6),5,IF($L72=1,2,1)),IF(AND($G72&gt;=DE$5,$G72&lt;=DE$6),IF($M72&gt;0,4,3),0)),IF(AND($D72&lt;=DE$6,$E72&gt;=DE$5),60,0)))</f>
        <v/>
      </c>
      <c r="DF72" s="80" t="str">
        <f>IF(OR($A72="",NOT(ISNUMBER($G72))),"",IF(AND($F72&lt;=DF$6,$G72&gt;=DF$5),IF(DF$5&gt;$N72,5,$K72)*10+IF(AND($F72&gt;=DF$5,$F72&lt;=DF$6),IF(AND($G72&gt;=DF$5,$G72&lt;=DF$6),5,IF($L72=1,2,1)),IF(AND($G72&gt;=DF$5,$G72&lt;=DF$6),IF($M72&gt;0,4,3),0)),IF(AND($D72&lt;=DF$6,$E72&gt;=DF$5),60,0)))</f>
        <v/>
      </c>
      <c r="DG72" s="80" t="str">
        <f>IF(OR($A72="",NOT(ISNUMBER($G72))),"",IF(AND($F72&lt;=DG$6,$G72&gt;=DG$5),IF(DG$5&gt;$N72,5,$K72)*10+IF(AND($F72&gt;=DG$5,$F72&lt;=DG$6),IF(AND($G72&gt;=DG$5,$G72&lt;=DG$6),5,IF($L72=1,2,1)),IF(AND($G72&gt;=DG$5,$G72&lt;=DG$6),IF($M72&gt;0,4,3),0)),IF(AND($D72&lt;=DG$6,$E72&gt;=DG$5),60,0)))</f>
        <v/>
      </c>
      <c r="DH72" s="80" t="str">
        <f>IF(OR($A72="",NOT(ISNUMBER($G72))),"",IF(AND($F72&lt;=DH$6,$G72&gt;=DH$5),IF(DH$5&gt;$N72,5,$K72)*10+IF(AND($F72&gt;=DH$5,$F72&lt;=DH$6),IF(AND($G72&gt;=DH$5,$G72&lt;=DH$6),5,IF($L72=1,2,1)),IF(AND($G72&gt;=DH$5,$G72&lt;=DH$6),IF($M72&gt;0,4,3),0)),IF(AND($D72&lt;=DH$6,$E72&gt;=DH$5),60,0)))</f>
        <v/>
      </c>
      <c r="DI72" s="80" t="str">
        <f>IF(OR($A72="",NOT(ISNUMBER($G72))),"",IF(AND($F72&lt;=DI$6,$G72&gt;=DI$5),IF(DI$5&gt;$N72,5,$K72)*10+IF(AND($F72&gt;=DI$5,$F72&lt;=DI$6),IF(AND($G72&gt;=DI$5,$G72&lt;=DI$6),5,IF($L72=1,2,1)),IF(AND($G72&gt;=DI$5,$G72&lt;=DI$6),IF($M72&gt;0,4,3),0)),IF(AND($D72&lt;=DI$6,$E72&gt;=DI$5),60,0)))</f>
        <v/>
      </c>
      <c r="DJ72" s="80" t="str">
        <f>IF(OR($A72="",NOT(ISNUMBER($G72))),"",IF(AND($F72&lt;=DJ$6,$G72&gt;=DJ$5),IF(DJ$5&gt;$N72,5,$K72)*10+IF(AND($F72&gt;=DJ$5,$F72&lt;=DJ$6),IF(AND($G72&gt;=DJ$5,$G72&lt;=DJ$6),5,IF($L72=1,2,1)),IF(AND($G72&gt;=DJ$5,$G72&lt;=DJ$6),IF($M72&gt;0,4,3),0)),IF(AND($D72&lt;=DJ$6,$E72&gt;=DJ$5),60,0)))</f>
        <v/>
      </c>
      <c r="DK72" s="80" t="str">
        <f>IF(OR($A72="",NOT(ISNUMBER($G72))),"",IF(AND($F72&lt;=DK$6,$G72&gt;=DK$5),IF(DK$5&gt;$N72,5,$K72)*10+IF(AND($F72&gt;=DK$5,$F72&lt;=DK$6),IF(AND($G72&gt;=DK$5,$G72&lt;=DK$6),5,IF($L72=1,2,1)),IF(AND($G72&gt;=DK$5,$G72&lt;=DK$6),IF($M72&gt;0,4,3),0)),IF(AND($D72&lt;=DK$6,$E72&gt;=DK$5),60,0)))</f>
        <v/>
      </c>
      <c r="DL72" s="80" t="str">
        <f>IF(OR($A72="",NOT(ISNUMBER($G72))),"",IF(AND($F72&lt;=DL$6,$G72&gt;=DL$5),IF(DL$5&gt;$N72,5,$K72)*10+IF(AND($F72&gt;=DL$5,$F72&lt;=DL$6),IF(AND($G72&gt;=DL$5,$G72&lt;=DL$6),5,IF($L72=1,2,1)),IF(AND($G72&gt;=DL$5,$G72&lt;=DL$6),IF($M72&gt;0,4,3),0)),IF(AND($D72&lt;=DL$6,$E72&gt;=DL$5),60,0)))</f>
        <v/>
      </c>
      <c r="DM72" s="80" t="str">
        <f>IF(OR($A72="",NOT(ISNUMBER($G72))),"",IF(AND($F72&lt;=DM$6,$G72&gt;=DM$5),IF(DM$5&gt;$N72,5,$K72)*10+IF(AND($F72&gt;=DM$5,$F72&lt;=DM$6),IF(AND($G72&gt;=DM$5,$G72&lt;=DM$6),5,IF($L72=1,2,1)),IF(AND($G72&gt;=DM$5,$G72&lt;=DM$6),IF($M72&gt;0,4,3),0)),IF(AND($D72&lt;=DM$6,$E72&gt;=DM$5),60,0)))</f>
        <v/>
      </c>
      <c r="DN72" s="80" t="str">
        <f>IF(OR($A72="",NOT(ISNUMBER($G72))),"",IF(AND($F72&lt;=DN$6,$G72&gt;=DN$5),IF(DN$5&gt;$N72,5,$K72)*10+IF(AND($F72&gt;=DN$5,$F72&lt;=DN$6),IF(AND($G72&gt;=DN$5,$G72&lt;=DN$6),5,IF($L72=1,2,1)),IF(AND($G72&gt;=DN$5,$G72&lt;=DN$6),IF($M72&gt;0,4,3),0)),IF(AND($D72&lt;=DN$6,$E72&gt;=DN$5),60,0)))</f>
        <v/>
      </c>
      <c r="DO72" s="80" t="str">
        <f>IF(OR($A72="",NOT(ISNUMBER($G72))),"",IF(AND($F72&lt;=DO$6,$G72&gt;=DO$5),IF(DO$5&gt;$N72,5,$K72)*10+IF(AND($F72&gt;=DO$5,$F72&lt;=DO$6),IF(AND($G72&gt;=DO$5,$G72&lt;=DO$6),5,IF($L72=1,2,1)),IF(AND($G72&gt;=DO$5,$G72&lt;=DO$6),IF($M72&gt;0,4,3),0)),IF(AND($D72&lt;=DO$6,$E72&gt;=DO$5),60,0)))</f>
        <v/>
      </c>
      <c r="DP72" s="80" t="str">
        <f>IF(OR($A72="",NOT(ISNUMBER($G72))),"",IF(AND($F72&lt;=DP$6,$G72&gt;=DP$5),IF(DP$5&gt;$N72,5,$K72)*10+IF(AND($F72&gt;=DP$5,$F72&lt;=DP$6),IF(AND($G72&gt;=DP$5,$G72&lt;=DP$6),5,IF($L72=1,2,1)),IF(AND($G72&gt;=DP$5,$G72&lt;=DP$6),IF($M72&gt;0,4,3),0)),IF(AND($D72&lt;=DP$6,$E72&gt;=DP$5),60,0)))</f>
        <v/>
      </c>
      <c r="DQ72" s="80" t="str">
        <f>IF(OR($A72="",NOT(ISNUMBER($G72))),"",IF(AND($F72&lt;=DQ$6,$G72&gt;=DQ$5),IF(DQ$5&gt;$N72,5,$K72)*10+IF(AND($F72&gt;=DQ$5,$F72&lt;=DQ$6),IF(AND($G72&gt;=DQ$5,$G72&lt;=DQ$6),5,IF($L72=1,2,1)),IF(AND($G72&gt;=DQ$5,$G72&lt;=DQ$6),IF($M72&gt;0,4,3),0)),IF(AND($D72&lt;=DQ$6,$E72&gt;=DQ$5),60,0)))</f>
        <v/>
      </c>
      <c r="DR72" s="80" t="str">
        <f>IF(OR($A72="",NOT(ISNUMBER($G72))),"",IF(AND($F72&lt;=DR$6,$G72&gt;=DR$5),IF(DR$5&gt;$N72,5,$K72)*10+IF(AND($F72&gt;=DR$5,$F72&lt;=DR$6),IF(AND($G72&gt;=DR$5,$G72&lt;=DR$6),5,IF($L72=1,2,1)),IF(AND($G72&gt;=DR$5,$G72&lt;=DR$6),IF($M72&gt;0,4,3),0)),IF(AND($D72&lt;=DR$6,$E72&gt;=DR$5),60,0)))</f>
        <v/>
      </c>
      <c r="DS72" s="80" t="str">
        <f>IF(OR($A72="",NOT(ISNUMBER($G72))),"",IF(AND($F72&lt;=DS$6,$G72&gt;=DS$5),IF(DS$5&gt;$N72,5,$K72)*10+IF(AND($F72&gt;=DS$5,$F72&lt;=DS$6),IF(AND($G72&gt;=DS$5,$G72&lt;=DS$6),5,IF($L72=1,2,1)),IF(AND($G72&gt;=DS$5,$G72&lt;=DS$6),IF($M72&gt;0,4,3),0)),IF(AND($D72&lt;=DS$6,$E72&gt;=DS$5),60,0)))</f>
        <v/>
      </c>
      <c r="DT72" s="80" t="str">
        <f>IF(OR($A72="",NOT(ISNUMBER($G72))),"",IF(AND($F72&lt;=DT$6,$G72&gt;=DT$5),IF(DT$5&gt;$N72,5,$K72)*10+IF(AND($F72&gt;=DT$5,$F72&lt;=DT$6),IF(AND($G72&gt;=DT$5,$G72&lt;=DT$6),5,IF($L72=1,2,1)),IF(AND($G72&gt;=DT$5,$G72&lt;=DT$6),IF($M72&gt;0,4,3),0)),IF(AND($D72&lt;=DT$6,$E72&gt;=DT$5),60,0)))</f>
        <v/>
      </c>
      <c r="DU72" s="80" t="str">
        <f>IF(OR($A72="",NOT(ISNUMBER($G72))),"",IF(AND($F72&lt;=DU$6,$G72&gt;=DU$5),IF(DU$5&gt;$N72,5,$K72)*10+IF(AND($F72&gt;=DU$5,$F72&lt;=DU$6),IF(AND($G72&gt;=DU$5,$G72&lt;=DU$6),5,IF($L72=1,2,1)),IF(AND($G72&gt;=DU$5,$G72&lt;=DU$6),IF($M72&gt;0,4,3),0)),IF(AND($D72&lt;=DU$6,$E72&gt;=DU$5),60,0)))</f>
        <v/>
      </c>
      <c r="DV72" s="80" t="str">
        <f>IF(OR($A72="",NOT(ISNUMBER($G72))),"",IF(AND($F72&lt;=DV$6,$G72&gt;=DV$5),IF(DV$5&gt;$N72,5,$K72)*10+IF(AND($F72&gt;=DV$5,$F72&lt;=DV$6),IF(AND($G72&gt;=DV$5,$G72&lt;=DV$6),5,IF($L72=1,2,1)),IF(AND($G72&gt;=DV$5,$G72&lt;=DV$6),IF($M72&gt;0,4,3),0)),IF(AND($D72&lt;=DV$6,$E72&gt;=DV$5),60,0)))</f>
        <v/>
      </c>
      <c r="DW72" s="80" t="str">
        <f>IF(OR($A72="",NOT(ISNUMBER($G72))),"",IF(AND($F72&lt;=DW$6,$G72&gt;=DW$5),IF(DW$5&gt;$N72,5,$K72)*10+IF(AND($F72&gt;=DW$5,$F72&lt;=DW$6),IF(AND($G72&gt;=DW$5,$G72&lt;=DW$6),5,IF($L72=1,2,1)),IF(AND($G72&gt;=DW$5,$G72&lt;=DW$6),IF($M72&gt;0,4,3),0)),IF(AND($D72&lt;=DW$6,$E72&gt;=DW$5),60,0)))</f>
        <v/>
      </c>
      <c r="DX72" s="80" t="str">
        <f>IF(OR($A72="",NOT(ISNUMBER($G72))),"",IF(AND($F72&lt;=DX$6,$G72&gt;=DX$5),IF(DX$5&gt;$N72,5,$K72)*10+IF(AND($F72&gt;=DX$5,$F72&lt;=DX$6),IF(AND($G72&gt;=DX$5,$G72&lt;=DX$6),5,IF($L72=1,2,1)),IF(AND($G72&gt;=DX$5,$G72&lt;=DX$6),IF($M72&gt;0,4,3),0)),IF(AND($D72&lt;=DX$6,$E72&gt;=DX$5),60,0)))</f>
        <v/>
      </c>
      <c r="DY72" s="80" t="str">
        <f>IF(OR($A72="",NOT(ISNUMBER($G72))),"",IF(AND($F72&lt;=DY$6,$G72&gt;=DY$5),IF(DY$5&gt;$N72,5,$K72)*10+IF(AND($F72&gt;=DY$5,$F72&lt;=DY$6),IF(AND($G72&gt;=DY$5,$G72&lt;=DY$6),5,IF($L72=1,2,1)),IF(AND($G72&gt;=DY$5,$G72&lt;=DY$6),IF($M72&gt;0,4,3),0)),IF(AND($D72&lt;=DY$6,$E72&gt;=DY$5),60,0)))</f>
        <v/>
      </c>
      <c r="DZ72" s="80" t="str">
        <f>IF(OR($A72="",NOT(ISNUMBER($G72))),"",IF(AND($F72&lt;=DZ$6,$G72&gt;=DZ$5),IF(DZ$5&gt;$N72,5,$K72)*10+IF(AND($F72&gt;=DZ$5,$F72&lt;=DZ$6),IF(AND($G72&gt;=DZ$5,$G72&lt;=DZ$6),5,IF($L72=1,2,1)),IF(AND($G72&gt;=DZ$5,$G72&lt;=DZ$6),IF($M72&gt;0,4,3),0)),IF(AND($D72&lt;=DZ$6,$E72&gt;=DZ$5),60,0)))</f>
        <v/>
      </c>
      <c r="EA72" s="80" t="str">
        <f>IF(OR($A72="",NOT(ISNUMBER($G72))),"",IF(AND($F72&lt;=EA$6,$G72&gt;=EA$5),IF(EA$5&gt;$N72,5,$K72)*10+IF(AND($F72&gt;=EA$5,$F72&lt;=EA$6),IF(AND($G72&gt;=EA$5,$G72&lt;=EA$6),5,IF($L72=1,2,1)),IF(AND($G72&gt;=EA$5,$G72&lt;=EA$6),IF($M72&gt;0,4,3),0)),IF(AND($D72&lt;=EA$6,$E72&gt;=EA$5),60,0)))</f>
        <v/>
      </c>
      <c r="EB72" s="80" t="str">
        <f>IF(OR($A72="",NOT(ISNUMBER($G72))),"",IF(AND($F72&lt;=EB$6,$G72&gt;=EB$5),IF(EB$5&gt;$N72,5,$K72)*10+IF(AND($F72&gt;=EB$5,$F72&lt;=EB$6),IF(AND($G72&gt;=EB$5,$G72&lt;=EB$6),5,IF($L72=1,2,1)),IF(AND($G72&gt;=EB$5,$G72&lt;=EB$6),IF($M72&gt;0,4,3),0)),IF(AND($D72&lt;=EB$6,$E72&gt;=EB$5),60,0)))</f>
        <v/>
      </c>
      <c r="EC72" s="80" t="str">
        <f>IF(OR($A72="",NOT(ISNUMBER($G72))),"",IF(AND($F72&lt;=EC$6,$G72&gt;=EC$5),IF(EC$5&gt;$N72,5,$K72)*10+IF(AND($F72&gt;=EC$5,$F72&lt;=EC$6),IF(AND($G72&gt;=EC$5,$G72&lt;=EC$6),5,IF($L72=1,2,1)),IF(AND($G72&gt;=EC$5,$G72&lt;=EC$6),IF($M72&gt;0,4,3),0)),IF(AND($D72&lt;=EC$6,$E72&gt;=EC$5),60,0)))</f>
        <v/>
      </c>
      <c r="ED72" s="80" t="str">
        <f>IF(OR($A72="",NOT(ISNUMBER($G72))),"",IF(AND($F72&lt;=ED$6,$G72&gt;=ED$5),IF(ED$5&gt;$N72,5,$K72)*10+IF(AND($F72&gt;=ED$5,$F72&lt;=ED$6),IF(AND($G72&gt;=ED$5,$G72&lt;=ED$6),5,IF($L72=1,2,1)),IF(AND($G72&gt;=ED$5,$G72&lt;=ED$6),IF($M72&gt;0,4,3),0)),IF(AND($D72&lt;=ED$6,$E72&gt;=ED$5),60,0)))</f>
        <v/>
      </c>
    </row>
    <row r="73" ht="18" customHeight="1">
      <c r="A73" s="52" t="str">
        <f>IF(Tasks!$B73="","",Tasks!$A73)</f>
        <v/>
      </c>
      <c r="B73" s="78" t="str">
        <f>IF(Tasks!$B73="","",Tasks!$B73)</f>
        <v/>
      </c>
      <c r="C73" s="25" t="str">
        <f>IF($B73="","",IF(AND(Tasks!$D73="",Tasks!$G73=""),"-",IF(Tasks!$D73="","",Tasks!$D73&amp;IF(OR(Tasks!$E73="",Tasks!$E73="FS"),IF(N(Tasks!$F73)=0,"","FS"),Tasks!$E73)&amp;IF(N(Tasks!$F73)=0,"",IF(Tasks!$F73&gt;0,"+","")&amp;Tasks!$F73))&amp;IF(AND(Tasks!$D73&lt;&gt;"",Tasks!$G73&lt;&gt;""),", ","")&amp;IF(Tasks!$G73="","",Tasks!$G73&amp;IF(OR(Tasks!$H73="",Tasks!$H73="FS"),IF(N(Tasks!$I73)=0,"","FS"),Tasks!$H73)&amp;IF(N(Tasks!$I73)=0,"",IF(Tasks!$I73&gt;0,"+","")&amp;Tasks!$I73))))</f>
        <v/>
      </c>
      <c r="D73" s="51" t="str">
        <f>IF(OR($B73="",Tasks!$Q73=""),"",Tasks!$Q73)</f>
        <v/>
      </c>
      <c r="E73" s="51" t="str">
        <f>IF(OR($B73="",Tasks!$R73=""),"",Tasks!$R73)</f>
        <v/>
      </c>
      <c r="F73" s="51" t="str">
        <f>IF(OR($B73="",Tasks!$S73=""),"",Tasks!$S73)</f>
        <v/>
      </c>
      <c r="G73" s="51" t="str">
        <f>IF(OR($B73="",Tasks!$T73=""),"",Tasks!$T73)</f>
        <v/>
      </c>
      <c r="H73" s="52" t="str">
        <f>IF($B73="","",Tasks!$AE73)</f>
        <v/>
      </c>
      <c r="I73" s="79" t="str">
        <f>IF($B73="","",Tasks!$AF73)</f>
        <v/>
      </c>
      <c r="J73" s="53" t="str">
        <f>IF(OR($B73="",Tasks!$V73=""),"",Tasks!$V73)</f>
        <v/>
      </c>
      <c r="K73" s="52" t="str">
        <f>IF($B73="","",Tasks!$AA73)</f>
        <v/>
      </c>
      <c r="L73" s="52" t="str">
        <f>IF($B73="","",Tasks!$AB73)</f>
        <v/>
      </c>
      <c r="M73" s="52" t="str">
        <f>IF($B73="","",Tasks!$Z73)</f>
        <v/>
      </c>
      <c r="N73" s="52" t="str">
        <f>IF(OR($B73="",Tasks!$AG73=""),"",Tasks!$AG73)</f>
        <v/>
      </c>
      <c r="O73" s="80" t="str">
        <f>IF(OR($A73="",NOT(ISNUMBER($G73))),"",IF(AND($F73&lt;=O$6,$G73&gt;=O$5),IF(O$5&gt;$N73,5,$K73)*10+IF(AND($F73&gt;=O$5,$F73&lt;=O$6),IF(AND($G73&gt;=O$5,$G73&lt;=O$6),5,IF($L73=1,2,1)),IF(AND($G73&gt;=O$5,$G73&lt;=O$6),IF($M73&gt;0,4,3),0)),IF(AND($D73&lt;=O$6,$E73&gt;=O$5),60,0)))</f>
        <v/>
      </c>
      <c r="P73" s="80" t="str">
        <f>IF(OR($A73="",NOT(ISNUMBER($G73))),"",IF(AND($F73&lt;=P$6,$G73&gt;=P$5),IF(P$5&gt;$N73,5,$K73)*10+IF(AND($F73&gt;=P$5,$F73&lt;=P$6),IF(AND($G73&gt;=P$5,$G73&lt;=P$6),5,IF($L73=1,2,1)),IF(AND($G73&gt;=P$5,$G73&lt;=P$6),IF($M73&gt;0,4,3),0)),IF(AND($D73&lt;=P$6,$E73&gt;=P$5),60,0)))</f>
        <v/>
      </c>
      <c r="Q73" s="80" t="str">
        <f>IF(OR($A73="",NOT(ISNUMBER($G73))),"",IF(AND($F73&lt;=Q$6,$G73&gt;=Q$5),IF(Q$5&gt;$N73,5,$K73)*10+IF(AND($F73&gt;=Q$5,$F73&lt;=Q$6),IF(AND($G73&gt;=Q$5,$G73&lt;=Q$6),5,IF($L73=1,2,1)),IF(AND($G73&gt;=Q$5,$G73&lt;=Q$6),IF($M73&gt;0,4,3),0)),IF(AND($D73&lt;=Q$6,$E73&gt;=Q$5),60,0)))</f>
        <v/>
      </c>
      <c r="R73" s="80" t="str">
        <f>IF(OR($A73="",NOT(ISNUMBER($G73))),"",IF(AND($F73&lt;=R$6,$G73&gt;=R$5),IF(R$5&gt;$N73,5,$K73)*10+IF(AND($F73&gt;=R$5,$F73&lt;=R$6),IF(AND($G73&gt;=R$5,$G73&lt;=R$6),5,IF($L73=1,2,1)),IF(AND($G73&gt;=R$5,$G73&lt;=R$6),IF($M73&gt;0,4,3),0)),IF(AND($D73&lt;=R$6,$E73&gt;=R$5),60,0)))</f>
        <v/>
      </c>
      <c r="S73" s="80" t="str">
        <f>IF(OR($A73="",NOT(ISNUMBER($G73))),"",IF(AND($F73&lt;=S$6,$G73&gt;=S$5),IF(S$5&gt;$N73,5,$K73)*10+IF(AND($F73&gt;=S$5,$F73&lt;=S$6),IF(AND($G73&gt;=S$5,$G73&lt;=S$6),5,IF($L73=1,2,1)),IF(AND($G73&gt;=S$5,$G73&lt;=S$6),IF($M73&gt;0,4,3),0)),IF(AND($D73&lt;=S$6,$E73&gt;=S$5),60,0)))</f>
        <v/>
      </c>
      <c r="T73" s="80" t="str">
        <f>IF(OR($A73="",NOT(ISNUMBER($G73))),"",IF(AND($F73&lt;=T$6,$G73&gt;=T$5),IF(T$5&gt;$N73,5,$K73)*10+IF(AND($F73&gt;=T$5,$F73&lt;=T$6),IF(AND($G73&gt;=T$5,$G73&lt;=T$6),5,IF($L73=1,2,1)),IF(AND($G73&gt;=T$5,$G73&lt;=T$6),IF($M73&gt;0,4,3),0)),IF(AND($D73&lt;=T$6,$E73&gt;=T$5),60,0)))</f>
        <v/>
      </c>
      <c r="U73" s="80" t="str">
        <f>IF(OR($A73="",NOT(ISNUMBER($G73))),"",IF(AND($F73&lt;=U$6,$G73&gt;=U$5),IF(U$5&gt;$N73,5,$K73)*10+IF(AND($F73&gt;=U$5,$F73&lt;=U$6),IF(AND($G73&gt;=U$5,$G73&lt;=U$6),5,IF($L73=1,2,1)),IF(AND($G73&gt;=U$5,$G73&lt;=U$6),IF($M73&gt;0,4,3),0)),IF(AND($D73&lt;=U$6,$E73&gt;=U$5),60,0)))</f>
        <v/>
      </c>
      <c r="V73" s="80" t="str">
        <f>IF(OR($A73="",NOT(ISNUMBER($G73))),"",IF(AND($F73&lt;=V$6,$G73&gt;=V$5),IF(V$5&gt;$N73,5,$K73)*10+IF(AND($F73&gt;=V$5,$F73&lt;=V$6),IF(AND($G73&gt;=V$5,$G73&lt;=V$6),5,IF($L73=1,2,1)),IF(AND($G73&gt;=V$5,$G73&lt;=V$6),IF($M73&gt;0,4,3),0)),IF(AND($D73&lt;=V$6,$E73&gt;=V$5),60,0)))</f>
        <v/>
      </c>
      <c r="W73" s="80" t="str">
        <f>IF(OR($A73="",NOT(ISNUMBER($G73))),"",IF(AND($F73&lt;=W$6,$G73&gt;=W$5),IF(W$5&gt;$N73,5,$K73)*10+IF(AND($F73&gt;=W$5,$F73&lt;=W$6),IF(AND($G73&gt;=W$5,$G73&lt;=W$6),5,IF($L73=1,2,1)),IF(AND($G73&gt;=W$5,$G73&lt;=W$6),IF($M73&gt;0,4,3),0)),IF(AND($D73&lt;=W$6,$E73&gt;=W$5),60,0)))</f>
        <v/>
      </c>
      <c r="X73" s="80" t="str">
        <f>IF(OR($A73="",NOT(ISNUMBER($G73))),"",IF(AND($F73&lt;=X$6,$G73&gt;=X$5),IF(X$5&gt;$N73,5,$K73)*10+IF(AND($F73&gt;=X$5,$F73&lt;=X$6),IF(AND($G73&gt;=X$5,$G73&lt;=X$6),5,IF($L73=1,2,1)),IF(AND($G73&gt;=X$5,$G73&lt;=X$6),IF($M73&gt;0,4,3),0)),IF(AND($D73&lt;=X$6,$E73&gt;=X$5),60,0)))</f>
        <v/>
      </c>
      <c r="Y73" s="80" t="str">
        <f>IF(OR($A73="",NOT(ISNUMBER($G73))),"",IF(AND($F73&lt;=Y$6,$G73&gt;=Y$5),IF(Y$5&gt;$N73,5,$K73)*10+IF(AND($F73&gt;=Y$5,$F73&lt;=Y$6),IF(AND($G73&gt;=Y$5,$G73&lt;=Y$6),5,IF($L73=1,2,1)),IF(AND($G73&gt;=Y$5,$G73&lt;=Y$6),IF($M73&gt;0,4,3),0)),IF(AND($D73&lt;=Y$6,$E73&gt;=Y$5),60,0)))</f>
        <v/>
      </c>
      <c r="Z73" s="80" t="str">
        <f>IF(OR($A73="",NOT(ISNUMBER($G73))),"",IF(AND($F73&lt;=Z$6,$G73&gt;=Z$5),IF(Z$5&gt;$N73,5,$K73)*10+IF(AND($F73&gt;=Z$5,$F73&lt;=Z$6),IF(AND($G73&gt;=Z$5,$G73&lt;=Z$6),5,IF($L73=1,2,1)),IF(AND($G73&gt;=Z$5,$G73&lt;=Z$6),IF($M73&gt;0,4,3),0)),IF(AND($D73&lt;=Z$6,$E73&gt;=Z$5),60,0)))</f>
        <v/>
      </c>
      <c r="AA73" s="80" t="str">
        <f>IF(OR($A73="",NOT(ISNUMBER($G73))),"",IF(AND($F73&lt;=AA$6,$G73&gt;=AA$5),IF(AA$5&gt;$N73,5,$K73)*10+IF(AND($F73&gt;=AA$5,$F73&lt;=AA$6),IF(AND($G73&gt;=AA$5,$G73&lt;=AA$6),5,IF($L73=1,2,1)),IF(AND($G73&gt;=AA$5,$G73&lt;=AA$6),IF($M73&gt;0,4,3),0)),IF(AND($D73&lt;=AA$6,$E73&gt;=AA$5),60,0)))</f>
        <v/>
      </c>
      <c r="AB73" s="80" t="str">
        <f>IF(OR($A73="",NOT(ISNUMBER($G73))),"",IF(AND($F73&lt;=AB$6,$G73&gt;=AB$5),IF(AB$5&gt;$N73,5,$K73)*10+IF(AND($F73&gt;=AB$5,$F73&lt;=AB$6),IF(AND($G73&gt;=AB$5,$G73&lt;=AB$6),5,IF($L73=1,2,1)),IF(AND($G73&gt;=AB$5,$G73&lt;=AB$6),IF($M73&gt;0,4,3),0)),IF(AND($D73&lt;=AB$6,$E73&gt;=AB$5),60,0)))</f>
        <v/>
      </c>
      <c r="AC73" s="80" t="str">
        <f>IF(OR($A73="",NOT(ISNUMBER($G73))),"",IF(AND($F73&lt;=AC$6,$G73&gt;=AC$5),IF(AC$5&gt;$N73,5,$K73)*10+IF(AND($F73&gt;=AC$5,$F73&lt;=AC$6),IF(AND($G73&gt;=AC$5,$G73&lt;=AC$6),5,IF($L73=1,2,1)),IF(AND($G73&gt;=AC$5,$G73&lt;=AC$6),IF($M73&gt;0,4,3),0)),IF(AND($D73&lt;=AC$6,$E73&gt;=AC$5),60,0)))</f>
        <v/>
      </c>
      <c r="AD73" s="80" t="str">
        <f>IF(OR($A73="",NOT(ISNUMBER($G73))),"",IF(AND($F73&lt;=AD$6,$G73&gt;=AD$5),IF(AD$5&gt;$N73,5,$K73)*10+IF(AND($F73&gt;=AD$5,$F73&lt;=AD$6),IF(AND($G73&gt;=AD$5,$G73&lt;=AD$6),5,IF($L73=1,2,1)),IF(AND($G73&gt;=AD$5,$G73&lt;=AD$6),IF($M73&gt;0,4,3),0)),IF(AND($D73&lt;=AD$6,$E73&gt;=AD$5),60,0)))</f>
        <v/>
      </c>
      <c r="AE73" s="80" t="str">
        <f>IF(OR($A73="",NOT(ISNUMBER($G73))),"",IF(AND($F73&lt;=AE$6,$G73&gt;=AE$5),IF(AE$5&gt;$N73,5,$K73)*10+IF(AND($F73&gt;=AE$5,$F73&lt;=AE$6),IF(AND($G73&gt;=AE$5,$G73&lt;=AE$6),5,IF($L73=1,2,1)),IF(AND($G73&gt;=AE$5,$G73&lt;=AE$6),IF($M73&gt;0,4,3),0)),IF(AND($D73&lt;=AE$6,$E73&gt;=AE$5),60,0)))</f>
        <v/>
      </c>
      <c r="AF73" s="80" t="str">
        <f>IF(OR($A73="",NOT(ISNUMBER($G73))),"",IF(AND($F73&lt;=AF$6,$G73&gt;=AF$5),IF(AF$5&gt;$N73,5,$K73)*10+IF(AND($F73&gt;=AF$5,$F73&lt;=AF$6),IF(AND($G73&gt;=AF$5,$G73&lt;=AF$6),5,IF($L73=1,2,1)),IF(AND($G73&gt;=AF$5,$G73&lt;=AF$6),IF($M73&gt;0,4,3),0)),IF(AND($D73&lt;=AF$6,$E73&gt;=AF$5),60,0)))</f>
        <v/>
      </c>
      <c r="AG73" s="80" t="str">
        <f>IF(OR($A73="",NOT(ISNUMBER($G73))),"",IF(AND($F73&lt;=AG$6,$G73&gt;=AG$5),IF(AG$5&gt;$N73,5,$K73)*10+IF(AND($F73&gt;=AG$5,$F73&lt;=AG$6),IF(AND($G73&gt;=AG$5,$G73&lt;=AG$6),5,IF($L73=1,2,1)),IF(AND($G73&gt;=AG$5,$G73&lt;=AG$6),IF($M73&gt;0,4,3),0)),IF(AND($D73&lt;=AG$6,$E73&gt;=AG$5),60,0)))</f>
        <v/>
      </c>
      <c r="AH73" s="80" t="str">
        <f>IF(OR($A73="",NOT(ISNUMBER($G73))),"",IF(AND($F73&lt;=AH$6,$G73&gt;=AH$5),IF(AH$5&gt;$N73,5,$K73)*10+IF(AND($F73&gt;=AH$5,$F73&lt;=AH$6),IF(AND($G73&gt;=AH$5,$G73&lt;=AH$6),5,IF($L73=1,2,1)),IF(AND($G73&gt;=AH$5,$G73&lt;=AH$6),IF($M73&gt;0,4,3),0)),IF(AND($D73&lt;=AH$6,$E73&gt;=AH$5),60,0)))</f>
        <v/>
      </c>
      <c r="AI73" s="80" t="str">
        <f>IF(OR($A73="",NOT(ISNUMBER($G73))),"",IF(AND($F73&lt;=AI$6,$G73&gt;=AI$5),IF(AI$5&gt;$N73,5,$K73)*10+IF(AND($F73&gt;=AI$5,$F73&lt;=AI$6),IF(AND($G73&gt;=AI$5,$G73&lt;=AI$6),5,IF($L73=1,2,1)),IF(AND($G73&gt;=AI$5,$G73&lt;=AI$6),IF($M73&gt;0,4,3),0)),IF(AND($D73&lt;=AI$6,$E73&gt;=AI$5),60,0)))</f>
        <v/>
      </c>
      <c r="AJ73" s="80" t="str">
        <f>IF(OR($A73="",NOT(ISNUMBER($G73))),"",IF(AND($F73&lt;=AJ$6,$G73&gt;=AJ$5),IF(AJ$5&gt;$N73,5,$K73)*10+IF(AND($F73&gt;=AJ$5,$F73&lt;=AJ$6),IF(AND($G73&gt;=AJ$5,$G73&lt;=AJ$6),5,IF($L73=1,2,1)),IF(AND($G73&gt;=AJ$5,$G73&lt;=AJ$6),IF($M73&gt;0,4,3),0)),IF(AND($D73&lt;=AJ$6,$E73&gt;=AJ$5),60,0)))</f>
        <v/>
      </c>
      <c r="AK73" s="80" t="str">
        <f>IF(OR($A73="",NOT(ISNUMBER($G73))),"",IF(AND($F73&lt;=AK$6,$G73&gt;=AK$5),IF(AK$5&gt;$N73,5,$K73)*10+IF(AND($F73&gt;=AK$5,$F73&lt;=AK$6),IF(AND($G73&gt;=AK$5,$G73&lt;=AK$6),5,IF($L73=1,2,1)),IF(AND($G73&gt;=AK$5,$G73&lt;=AK$6),IF($M73&gt;0,4,3),0)),IF(AND($D73&lt;=AK$6,$E73&gt;=AK$5),60,0)))</f>
        <v/>
      </c>
      <c r="AL73" s="80" t="str">
        <f>IF(OR($A73="",NOT(ISNUMBER($G73))),"",IF(AND($F73&lt;=AL$6,$G73&gt;=AL$5),IF(AL$5&gt;$N73,5,$K73)*10+IF(AND($F73&gt;=AL$5,$F73&lt;=AL$6),IF(AND($G73&gt;=AL$5,$G73&lt;=AL$6),5,IF($L73=1,2,1)),IF(AND($G73&gt;=AL$5,$G73&lt;=AL$6),IF($M73&gt;0,4,3),0)),IF(AND($D73&lt;=AL$6,$E73&gt;=AL$5),60,0)))</f>
        <v/>
      </c>
      <c r="AM73" s="80" t="str">
        <f>IF(OR($A73="",NOT(ISNUMBER($G73))),"",IF(AND($F73&lt;=AM$6,$G73&gt;=AM$5),IF(AM$5&gt;$N73,5,$K73)*10+IF(AND($F73&gt;=AM$5,$F73&lt;=AM$6),IF(AND($G73&gt;=AM$5,$G73&lt;=AM$6),5,IF($L73=1,2,1)),IF(AND($G73&gt;=AM$5,$G73&lt;=AM$6),IF($M73&gt;0,4,3),0)),IF(AND($D73&lt;=AM$6,$E73&gt;=AM$5),60,0)))</f>
        <v/>
      </c>
      <c r="AN73" s="80" t="str">
        <f>IF(OR($A73="",NOT(ISNUMBER($G73))),"",IF(AND($F73&lt;=AN$6,$G73&gt;=AN$5),IF(AN$5&gt;$N73,5,$K73)*10+IF(AND($F73&gt;=AN$5,$F73&lt;=AN$6),IF(AND($G73&gt;=AN$5,$G73&lt;=AN$6),5,IF($L73=1,2,1)),IF(AND($G73&gt;=AN$5,$G73&lt;=AN$6),IF($M73&gt;0,4,3),0)),IF(AND($D73&lt;=AN$6,$E73&gt;=AN$5),60,0)))</f>
        <v/>
      </c>
      <c r="AO73" s="80" t="str">
        <f>IF(OR($A73="",NOT(ISNUMBER($G73))),"",IF(AND($F73&lt;=AO$6,$G73&gt;=AO$5),IF(AO$5&gt;$N73,5,$K73)*10+IF(AND($F73&gt;=AO$5,$F73&lt;=AO$6),IF(AND($G73&gt;=AO$5,$G73&lt;=AO$6),5,IF($L73=1,2,1)),IF(AND($G73&gt;=AO$5,$G73&lt;=AO$6),IF($M73&gt;0,4,3),0)),IF(AND($D73&lt;=AO$6,$E73&gt;=AO$5),60,0)))</f>
        <v/>
      </c>
      <c r="AP73" s="80" t="str">
        <f>IF(OR($A73="",NOT(ISNUMBER($G73))),"",IF(AND($F73&lt;=AP$6,$G73&gt;=AP$5),IF(AP$5&gt;$N73,5,$K73)*10+IF(AND($F73&gt;=AP$5,$F73&lt;=AP$6),IF(AND($G73&gt;=AP$5,$G73&lt;=AP$6),5,IF($L73=1,2,1)),IF(AND($G73&gt;=AP$5,$G73&lt;=AP$6),IF($M73&gt;0,4,3),0)),IF(AND($D73&lt;=AP$6,$E73&gt;=AP$5),60,0)))</f>
        <v/>
      </c>
      <c r="AQ73" s="80" t="str">
        <f>IF(OR($A73="",NOT(ISNUMBER($G73))),"",IF(AND($F73&lt;=AQ$6,$G73&gt;=AQ$5),IF(AQ$5&gt;$N73,5,$K73)*10+IF(AND($F73&gt;=AQ$5,$F73&lt;=AQ$6),IF(AND($G73&gt;=AQ$5,$G73&lt;=AQ$6),5,IF($L73=1,2,1)),IF(AND($G73&gt;=AQ$5,$G73&lt;=AQ$6),IF($M73&gt;0,4,3),0)),IF(AND($D73&lt;=AQ$6,$E73&gt;=AQ$5),60,0)))</f>
        <v/>
      </c>
      <c r="AR73" s="80" t="str">
        <f>IF(OR($A73="",NOT(ISNUMBER($G73))),"",IF(AND($F73&lt;=AR$6,$G73&gt;=AR$5),IF(AR$5&gt;$N73,5,$K73)*10+IF(AND($F73&gt;=AR$5,$F73&lt;=AR$6),IF(AND($G73&gt;=AR$5,$G73&lt;=AR$6),5,IF($L73=1,2,1)),IF(AND($G73&gt;=AR$5,$G73&lt;=AR$6),IF($M73&gt;0,4,3),0)),IF(AND($D73&lt;=AR$6,$E73&gt;=AR$5),60,0)))</f>
        <v/>
      </c>
      <c r="AS73" s="80" t="str">
        <f>IF(OR($A73="",NOT(ISNUMBER($G73))),"",IF(AND($F73&lt;=AS$6,$G73&gt;=AS$5),IF(AS$5&gt;$N73,5,$K73)*10+IF(AND($F73&gt;=AS$5,$F73&lt;=AS$6),IF(AND($G73&gt;=AS$5,$G73&lt;=AS$6),5,IF($L73=1,2,1)),IF(AND($G73&gt;=AS$5,$G73&lt;=AS$6),IF($M73&gt;0,4,3),0)),IF(AND($D73&lt;=AS$6,$E73&gt;=AS$5),60,0)))</f>
        <v/>
      </c>
      <c r="AT73" s="80" t="str">
        <f>IF(OR($A73="",NOT(ISNUMBER($G73))),"",IF(AND($F73&lt;=AT$6,$G73&gt;=AT$5),IF(AT$5&gt;$N73,5,$K73)*10+IF(AND($F73&gt;=AT$5,$F73&lt;=AT$6),IF(AND($G73&gt;=AT$5,$G73&lt;=AT$6),5,IF($L73=1,2,1)),IF(AND($G73&gt;=AT$5,$G73&lt;=AT$6),IF($M73&gt;0,4,3),0)),IF(AND($D73&lt;=AT$6,$E73&gt;=AT$5),60,0)))</f>
        <v/>
      </c>
      <c r="AU73" s="80" t="str">
        <f>IF(OR($A73="",NOT(ISNUMBER($G73))),"",IF(AND($F73&lt;=AU$6,$G73&gt;=AU$5),IF(AU$5&gt;$N73,5,$K73)*10+IF(AND($F73&gt;=AU$5,$F73&lt;=AU$6),IF(AND($G73&gt;=AU$5,$G73&lt;=AU$6),5,IF($L73=1,2,1)),IF(AND($G73&gt;=AU$5,$G73&lt;=AU$6),IF($M73&gt;0,4,3),0)),IF(AND($D73&lt;=AU$6,$E73&gt;=AU$5),60,0)))</f>
        <v/>
      </c>
      <c r="AV73" s="80" t="str">
        <f>IF(OR($A73="",NOT(ISNUMBER($G73))),"",IF(AND($F73&lt;=AV$6,$G73&gt;=AV$5),IF(AV$5&gt;$N73,5,$K73)*10+IF(AND($F73&gt;=AV$5,$F73&lt;=AV$6),IF(AND($G73&gt;=AV$5,$G73&lt;=AV$6),5,IF($L73=1,2,1)),IF(AND($G73&gt;=AV$5,$G73&lt;=AV$6),IF($M73&gt;0,4,3),0)),IF(AND($D73&lt;=AV$6,$E73&gt;=AV$5),60,0)))</f>
        <v/>
      </c>
      <c r="AW73" s="80" t="str">
        <f>IF(OR($A73="",NOT(ISNUMBER($G73))),"",IF(AND($F73&lt;=AW$6,$G73&gt;=AW$5),IF(AW$5&gt;$N73,5,$K73)*10+IF(AND($F73&gt;=AW$5,$F73&lt;=AW$6),IF(AND($G73&gt;=AW$5,$G73&lt;=AW$6),5,IF($L73=1,2,1)),IF(AND($G73&gt;=AW$5,$G73&lt;=AW$6),IF($M73&gt;0,4,3),0)),IF(AND($D73&lt;=AW$6,$E73&gt;=AW$5),60,0)))</f>
        <v/>
      </c>
      <c r="AX73" s="80" t="str">
        <f>IF(OR($A73="",NOT(ISNUMBER($G73))),"",IF(AND($F73&lt;=AX$6,$G73&gt;=AX$5),IF(AX$5&gt;$N73,5,$K73)*10+IF(AND($F73&gt;=AX$5,$F73&lt;=AX$6),IF(AND($G73&gt;=AX$5,$G73&lt;=AX$6),5,IF($L73=1,2,1)),IF(AND($G73&gt;=AX$5,$G73&lt;=AX$6),IF($M73&gt;0,4,3),0)),IF(AND($D73&lt;=AX$6,$E73&gt;=AX$5),60,0)))</f>
        <v/>
      </c>
      <c r="AY73" s="80" t="str">
        <f>IF(OR($A73="",NOT(ISNUMBER($G73))),"",IF(AND($F73&lt;=AY$6,$G73&gt;=AY$5),IF(AY$5&gt;$N73,5,$K73)*10+IF(AND($F73&gt;=AY$5,$F73&lt;=AY$6),IF(AND($G73&gt;=AY$5,$G73&lt;=AY$6),5,IF($L73=1,2,1)),IF(AND($G73&gt;=AY$5,$G73&lt;=AY$6),IF($M73&gt;0,4,3),0)),IF(AND($D73&lt;=AY$6,$E73&gt;=AY$5),60,0)))</f>
        <v/>
      </c>
      <c r="AZ73" s="80" t="str">
        <f>IF(OR($A73="",NOT(ISNUMBER($G73))),"",IF(AND($F73&lt;=AZ$6,$G73&gt;=AZ$5),IF(AZ$5&gt;$N73,5,$K73)*10+IF(AND($F73&gt;=AZ$5,$F73&lt;=AZ$6),IF(AND($G73&gt;=AZ$5,$G73&lt;=AZ$6),5,IF($L73=1,2,1)),IF(AND($G73&gt;=AZ$5,$G73&lt;=AZ$6),IF($M73&gt;0,4,3),0)),IF(AND($D73&lt;=AZ$6,$E73&gt;=AZ$5),60,0)))</f>
        <v/>
      </c>
      <c r="BA73" s="80" t="str">
        <f>IF(OR($A73="",NOT(ISNUMBER($G73))),"",IF(AND($F73&lt;=BA$6,$G73&gt;=BA$5),IF(BA$5&gt;$N73,5,$K73)*10+IF(AND($F73&gt;=BA$5,$F73&lt;=BA$6),IF(AND($G73&gt;=BA$5,$G73&lt;=BA$6),5,IF($L73=1,2,1)),IF(AND($G73&gt;=BA$5,$G73&lt;=BA$6),IF($M73&gt;0,4,3),0)),IF(AND($D73&lt;=BA$6,$E73&gt;=BA$5),60,0)))</f>
        <v/>
      </c>
      <c r="BB73" s="80" t="str">
        <f>IF(OR($A73="",NOT(ISNUMBER($G73))),"",IF(AND($F73&lt;=BB$6,$G73&gt;=BB$5),IF(BB$5&gt;$N73,5,$K73)*10+IF(AND($F73&gt;=BB$5,$F73&lt;=BB$6),IF(AND($G73&gt;=BB$5,$G73&lt;=BB$6),5,IF($L73=1,2,1)),IF(AND($G73&gt;=BB$5,$G73&lt;=BB$6),IF($M73&gt;0,4,3),0)),IF(AND($D73&lt;=BB$6,$E73&gt;=BB$5),60,0)))</f>
        <v/>
      </c>
      <c r="BC73" s="80" t="str">
        <f>IF(OR($A73="",NOT(ISNUMBER($G73))),"",IF(AND($F73&lt;=BC$6,$G73&gt;=BC$5),IF(BC$5&gt;$N73,5,$K73)*10+IF(AND($F73&gt;=BC$5,$F73&lt;=BC$6),IF(AND($G73&gt;=BC$5,$G73&lt;=BC$6),5,IF($L73=1,2,1)),IF(AND($G73&gt;=BC$5,$G73&lt;=BC$6),IF($M73&gt;0,4,3),0)),IF(AND($D73&lt;=BC$6,$E73&gt;=BC$5),60,0)))</f>
        <v/>
      </c>
      <c r="BD73" s="80" t="str">
        <f>IF(OR($A73="",NOT(ISNUMBER($G73))),"",IF(AND($F73&lt;=BD$6,$G73&gt;=BD$5),IF(BD$5&gt;$N73,5,$K73)*10+IF(AND($F73&gt;=BD$5,$F73&lt;=BD$6),IF(AND($G73&gt;=BD$5,$G73&lt;=BD$6),5,IF($L73=1,2,1)),IF(AND($G73&gt;=BD$5,$G73&lt;=BD$6),IF($M73&gt;0,4,3),0)),IF(AND($D73&lt;=BD$6,$E73&gt;=BD$5),60,0)))</f>
        <v/>
      </c>
      <c r="BE73" s="80" t="str">
        <f>IF(OR($A73="",NOT(ISNUMBER($G73))),"",IF(AND($F73&lt;=BE$6,$G73&gt;=BE$5),IF(BE$5&gt;$N73,5,$K73)*10+IF(AND($F73&gt;=BE$5,$F73&lt;=BE$6),IF(AND($G73&gt;=BE$5,$G73&lt;=BE$6),5,IF($L73=1,2,1)),IF(AND($G73&gt;=BE$5,$G73&lt;=BE$6),IF($M73&gt;0,4,3),0)),IF(AND($D73&lt;=BE$6,$E73&gt;=BE$5),60,0)))</f>
        <v/>
      </c>
      <c r="BF73" s="80" t="str">
        <f>IF(OR($A73="",NOT(ISNUMBER($G73))),"",IF(AND($F73&lt;=BF$6,$G73&gt;=BF$5),IF(BF$5&gt;$N73,5,$K73)*10+IF(AND($F73&gt;=BF$5,$F73&lt;=BF$6),IF(AND($G73&gt;=BF$5,$G73&lt;=BF$6),5,IF($L73=1,2,1)),IF(AND($G73&gt;=BF$5,$G73&lt;=BF$6),IF($M73&gt;0,4,3),0)),IF(AND($D73&lt;=BF$6,$E73&gt;=BF$5),60,0)))</f>
        <v/>
      </c>
      <c r="BG73" s="80" t="str">
        <f>IF(OR($A73="",NOT(ISNUMBER($G73))),"",IF(AND($F73&lt;=BG$6,$G73&gt;=BG$5),IF(BG$5&gt;$N73,5,$K73)*10+IF(AND($F73&gt;=BG$5,$F73&lt;=BG$6),IF(AND($G73&gt;=BG$5,$G73&lt;=BG$6),5,IF($L73=1,2,1)),IF(AND($G73&gt;=BG$5,$G73&lt;=BG$6),IF($M73&gt;0,4,3),0)),IF(AND($D73&lt;=BG$6,$E73&gt;=BG$5),60,0)))</f>
        <v/>
      </c>
      <c r="BH73" s="80" t="str">
        <f>IF(OR($A73="",NOT(ISNUMBER($G73))),"",IF(AND($F73&lt;=BH$6,$G73&gt;=BH$5),IF(BH$5&gt;$N73,5,$K73)*10+IF(AND($F73&gt;=BH$5,$F73&lt;=BH$6),IF(AND($G73&gt;=BH$5,$G73&lt;=BH$6),5,IF($L73=1,2,1)),IF(AND($G73&gt;=BH$5,$G73&lt;=BH$6),IF($M73&gt;0,4,3),0)),IF(AND($D73&lt;=BH$6,$E73&gt;=BH$5),60,0)))</f>
        <v/>
      </c>
      <c r="BI73" s="80" t="str">
        <f>IF(OR($A73="",NOT(ISNUMBER($G73))),"",IF(AND($F73&lt;=BI$6,$G73&gt;=BI$5),IF(BI$5&gt;$N73,5,$K73)*10+IF(AND($F73&gt;=BI$5,$F73&lt;=BI$6),IF(AND($G73&gt;=BI$5,$G73&lt;=BI$6),5,IF($L73=1,2,1)),IF(AND($G73&gt;=BI$5,$G73&lt;=BI$6),IF($M73&gt;0,4,3),0)),IF(AND($D73&lt;=BI$6,$E73&gt;=BI$5),60,0)))</f>
        <v/>
      </c>
      <c r="BJ73" s="80" t="str">
        <f>IF(OR($A73="",NOT(ISNUMBER($G73))),"",IF(AND($F73&lt;=BJ$6,$G73&gt;=BJ$5),IF(BJ$5&gt;$N73,5,$K73)*10+IF(AND($F73&gt;=BJ$5,$F73&lt;=BJ$6),IF(AND($G73&gt;=BJ$5,$G73&lt;=BJ$6),5,IF($L73=1,2,1)),IF(AND($G73&gt;=BJ$5,$G73&lt;=BJ$6),IF($M73&gt;0,4,3),0)),IF(AND($D73&lt;=BJ$6,$E73&gt;=BJ$5),60,0)))</f>
        <v/>
      </c>
      <c r="BK73" s="80" t="str">
        <f>IF(OR($A73="",NOT(ISNUMBER($G73))),"",IF(AND($F73&lt;=BK$6,$G73&gt;=BK$5),IF(BK$5&gt;$N73,5,$K73)*10+IF(AND($F73&gt;=BK$5,$F73&lt;=BK$6),IF(AND($G73&gt;=BK$5,$G73&lt;=BK$6),5,IF($L73=1,2,1)),IF(AND($G73&gt;=BK$5,$G73&lt;=BK$6),IF($M73&gt;0,4,3),0)),IF(AND($D73&lt;=BK$6,$E73&gt;=BK$5),60,0)))</f>
        <v/>
      </c>
      <c r="BL73" s="80" t="str">
        <f>IF(OR($A73="",NOT(ISNUMBER($G73))),"",IF(AND($F73&lt;=BL$6,$G73&gt;=BL$5),IF(BL$5&gt;$N73,5,$K73)*10+IF(AND($F73&gt;=BL$5,$F73&lt;=BL$6),IF(AND($G73&gt;=BL$5,$G73&lt;=BL$6),5,IF($L73=1,2,1)),IF(AND($G73&gt;=BL$5,$G73&lt;=BL$6),IF($M73&gt;0,4,3),0)),IF(AND($D73&lt;=BL$6,$E73&gt;=BL$5),60,0)))</f>
        <v/>
      </c>
      <c r="BM73" s="80" t="str">
        <f>IF(OR($A73="",NOT(ISNUMBER($G73))),"",IF(AND($F73&lt;=BM$6,$G73&gt;=BM$5),IF(BM$5&gt;$N73,5,$K73)*10+IF(AND($F73&gt;=BM$5,$F73&lt;=BM$6),IF(AND($G73&gt;=BM$5,$G73&lt;=BM$6),5,IF($L73=1,2,1)),IF(AND($G73&gt;=BM$5,$G73&lt;=BM$6),IF($M73&gt;0,4,3),0)),IF(AND($D73&lt;=BM$6,$E73&gt;=BM$5),60,0)))</f>
        <v/>
      </c>
      <c r="BN73" s="80" t="str">
        <f>IF(OR($A73="",NOT(ISNUMBER($G73))),"",IF(AND($F73&lt;=BN$6,$G73&gt;=BN$5),IF(BN$5&gt;$N73,5,$K73)*10+IF(AND($F73&gt;=BN$5,$F73&lt;=BN$6),IF(AND($G73&gt;=BN$5,$G73&lt;=BN$6),5,IF($L73=1,2,1)),IF(AND($G73&gt;=BN$5,$G73&lt;=BN$6),IF($M73&gt;0,4,3),0)),IF(AND($D73&lt;=BN$6,$E73&gt;=BN$5),60,0)))</f>
        <v/>
      </c>
      <c r="BO73" s="80" t="str">
        <f>IF(OR($A73="",NOT(ISNUMBER($G73))),"",IF(AND($F73&lt;=BO$6,$G73&gt;=BO$5),IF(BO$5&gt;$N73,5,$K73)*10+IF(AND($F73&gt;=BO$5,$F73&lt;=BO$6),IF(AND($G73&gt;=BO$5,$G73&lt;=BO$6),5,IF($L73=1,2,1)),IF(AND($G73&gt;=BO$5,$G73&lt;=BO$6),IF($M73&gt;0,4,3),0)),IF(AND($D73&lt;=BO$6,$E73&gt;=BO$5),60,0)))</f>
        <v/>
      </c>
      <c r="BP73" s="80" t="str">
        <f>IF(OR($A73="",NOT(ISNUMBER($G73))),"",IF(AND($F73&lt;=BP$6,$G73&gt;=BP$5),IF(BP$5&gt;$N73,5,$K73)*10+IF(AND($F73&gt;=BP$5,$F73&lt;=BP$6),IF(AND($G73&gt;=BP$5,$G73&lt;=BP$6),5,IF($L73=1,2,1)),IF(AND($G73&gt;=BP$5,$G73&lt;=BP$6),IF($M73&gt;0,4,3),0)),IF(AND($D73&lt;=BP$6,$E73&gt;=BP$5),60,0)))</f>
        <v/>
      </c>
      <c r="BQ73" s="80" t="str">
        <f>IF(OR($A73="",NOT(ISNUMBER($G73))),"",IF(AND($F73&lt;=BQ$6,$G73&gt;=BQ$5),IF(BQ$5&gt;$N73,5,$K73)*10+IF(AND($F73&gt;=BQ$5,$F73&lt;=BQ$6),IF(AND($G73&gt;=BQ$5,$G73&lt;=BQ$6),5,IF($L73=1,2,1)),IF(AND($G73&gt;=BQ$5,$G73&lt;=BQ$6),IF($M73&gt;0,4,3),0)),IF(AND($D73&lt;=BQ$6,$E73&gt;=BQ$5),60,0)))</f>
        <v/>
      </c>
      <c r="BR73" s="80" t="str">
        <f>IF(OR($A73="",NOT(ISNUMBER($G73))),"",IF(AND($F73&lt;=BR$6,$G73&gt;=BR$5),IF(BR$5&gt;$N73,5,$K73)*10+IF(AND($F73&gt;=BR$5,$F73&lt;=BR$6),IF(AND($G73&gt;=BR$5,$G73&lt;=BR$6),5,IF($L73=1,2,1)),IF(AND($G73&gt;=BR$5,$G73&lt;=BR$6),IF($M73&gt;0,4,3),0)),IF(AND($D73&lt;=BR$6,$E73&gt;=BR$5),60,0)))</f>
        <v/>
      </c>
      <c r="BS73" s="80" t="str">
        <f>IF(OR($A73="",NOT(ISNUMBER($G73))),"",IF(AND($F73&lt;=BS$6,$G73&gt;=BS$5),IF(BS$5&gt;$N73,5,$K73)*10+IF(AND($F73&gt;=BS$5,$F73&lt;=BS$6),IF(AND($G73&gt;=BS$5,$G73&lt;=BS$6),5,IF($L73=1,2,1)),IF(AND($G73&gt;=BS$5,$G73&lt;=BS$6),IF($M73&gt;0,4,3),0)),IF(AND($D73&lt;=BS$6,$E73&gt;=BS$5),60,0)))</f>
        <v/>
      </c>
      <c r="BT73" s="80" t="str">
        <f>IF(OR($A73="",NOT(ISNUMBER($G73))),"",IF(AND($F73&lt;=BT$6,$G73&gt;=BT$5),IF(BT$5&gt;$N73,5,$K73)*10+IF(AND($F73&gt;=BT$5,$F73&lt;=BT$6),IF(AND($G73&gt;=BT$5,$G73&lt;=BT$6),5,IF($L73=1,2,1)),IF(AND($G73&gt;=BT$5,$G73&lt;=BT$6),IF($M73&gt;0,4,3),0)),IF(AND($D73&lt;=BT$6,$E73&gt;=BT$5),60,0)))</f>
        <v/>
      </c>
      <c r="BU73" s="80" t="str">
        <f>IF(OR($A73="",NOT(ISNUMBER($G73))),"",IF(AND($F73&lt;=BU$6,$G73&gt;=BU$5),IF(BU$5&gt;$N73,5,$K73)*10+IF(AND($F73&gt;=BU$5,$F73&lt;=BU$6),IF(AND($G73&gt;=BU$5,$G73&lt;=BU$6),5,IF($L73=1,2,1)),IF(AND($G73&gt;=BU$5,$G73&lt;=BU$6),IF($M73&gt;0,4,3),0)),IF(AND($D73&lt;=BU$6,$E73&gt;=BU$5),60,0)))</f>
        <v/>
      </c>
      <c r="BV73" s="80" t="str">
        <f>IF(OR($A73="",NOT(ISNUMBER($G73))),"",IF(AND($F73&lt;=BV$6,$G73&gt;=BV$5),IF(BV$5&gt;$N73,5,$K73)*10+IF(AND($F73&gt;=BV$5,$F73&lt;=BV$6),IF(AND($G73&gt;=BV$5,$G73&lt;=BV$6),5,IF($L73=1,2,1)),IF(AND($G73&gt;=BV$5,$G73&lt;=BV$6),IF($M73&gt;0,4,3),0)),IF(AND($D73&lt;=BV$6,$E73&gt;=BV$5),60,0)))</f>
        <v/>
      </c>
      <c r="BW73" s="80" t="str">
        <f>IF(OR($A73="",NOT(ISNUMBER($G73))),"",IF(AND($F73&lt;=BW$6,$G73&gt;=BW$5),IF(BW$5&gt;$N73,5,$K73)*10+IF(AND($F73&gt;=BW$5,$F73&lt;=BW$6),IF(AND($G73&gt;=BW$5,$G73&lt;=BW$6),5,IF($L73=1,2,1)),IF(AND($G73&gt;=BW$5,$G73&lt;=BW$6),IF($M73&gt;0,4,3),0)),IF(AND($D73&lt;=BW$6,$E73&gt;=BW$5),60,0)))</f>
        <v/>
      </c>
      <c r="BX73" s="80" t="str">
        <f>IF(OR($A73="",NOT(ISNUMBER($G73))),"",IF(AND($F73&lt;=BX$6,$G73&gt;=BX$5),IF(BX$5&gt;$N73,5,$K73)*10+IF(AND($F73&gt;=BX$5,$F73&lt;=BX$6),IF(AND($G73&gt;=BX$5,$G73&lt;=BX$6),5,IF($L73=1,2,1)),IF(AND($G73&gt;=BX$5,$G73&lt;=BX$6),IF($M73&gt;0,4,3),0)),IF(AND($D73&lt;=BX$6,$E73&gt;=BX$5),60,0)))</f>
        <v/>
      </c>
      <c r="BY73" s="80" t="str">
        <f>IF(OR($A73="",NOT(ISNUMBER($G73))),"",IF(AND($F73&lt;=BY$6,$G73&gt;=BY$5),IF(BY$5&gt;$N73,5,$K73)*10+IF(AND($F73&gt;=BY$5,$F73&lt;=BY$6),IF(AND($G73&gt;=BY$5,$G73&lt;=BY$6),5,IF($L73=1,2,1)),IF(AND($G73&gt;=BY$5,$G73&lt;=BY$6),IF($M73&gt;0,4,3),0)),IF(AND($D73&lt;=BY$6,$E73&gt;=BY$5),60,0)))</f>
        <v/>
      </c>
      <c r="BZ73" s="80" t="str">
        <f>IF(OR($A73="",NOT(ISNUMBER($G73))),"",IF(AND($F73&lt;=BZ$6,$G73&gt;=BZ$5),IF(BZ$5&gt;$N73,5,$K73)*10+IF(AND($F73&gt;=BZ$5,$F73&lt;=BZ$6),IF(AND($G73&gt;=BZ$5,$G73&lt;=BZ$6),5,IF($L73=1,2,1)),IF(AND($G73&gt;=BZ$5,$G73&lt;=BZ$6),IF($M73&gt;0,4,3),0)),IF(AND($D73&lt;=BZ$6,$E73&gt;=BZ$5),60,0)))</f>
        <v/>
      </c>
      <c r="CA73" s="80" t="str">
        <f>IF(OR($A73="",NOT(ISNUMBER($G73))),"",IF(AND($F73&lt;=CA$6,$G73&gt;=CA$5),IF(CA$5&gt;$N73,5,$K73)*10+IF(AND($F73&gt;=CA$5,$F73&lt;=CA$6),IF(AND($G73&gt;=CA$5,$G73&lt;=CA$6),5,IF($L73=1,2,1)),IF(AND($G73&gt;=CA$5,$G73&lt;=CA$6),IF($M73&gt;0,4,3),0)),IF(AND($D73&lt;=CA$6,$E73&gt;=CA$5),60,0)))</f>
        <v/>
      </c>
      <c r="CB73" s="80" t="str">
        <f>IF(OR($A73="",NOT(ISNUMBER($G73))),"",IF(AND($F73&lt;=CB$6,$G73&gt;=CB$5),IF(CB$5&gt;$N73,5,$K73)*10+IF(AND($F73&gt;=CB$5,$F73&lt;=CB$6),IF(AND($G73&gt;=CB$5,$G73&lt;=CB$6),5,IF($L73=1,2,1)),IF(AND($G73&gt;=CB$5,$G73&lt;=CB$6),IF($M73&gt;0,4,3),0)),IF(AND($D73&lt;=CB$6,$E73&gt;=CB$5),60,0)))</f>
        <v/>
      </c>
      <c r="CC73" s="80" t="str">
        <f>IF(OR($A73="",NOT(ISNUMBER($G73))),"",IF(AND($F73&lt;=CC$6,$G73&gt;=CC$5),IF(CC$5&gt;$N73,5,$K73)*10+IF(AND($F73&gt;=CC$5,$F73&lt;=CC$6),IF(AND($G73&gt;=CC$5,$G73&lt;=CC$6),5,IF($L73=1,2,1)),IF(AND($G73&gt;=CC$5,$G73&lt;=CC$6),IF($M73&gt;0,4,3),0)),IF(AND($D73&lt;=CC$6,$E73&gt;=CC$5),60,0)))</f>
        <v/>
      </c>
      <c r="CD73" s="80" t="str">
        <f>IF(OR($A73="",NOT(ISNUMBER($G73))),"",IF(AND($F73&lt;=CD$6,$G73&gt;=CD$5),IF(CD$5&gt;$N73,5,$K73)*10+IF(AND($F73&gt;=CD$5,$F73&lt;=CD$6),IF(AND($G73&gt;=CD$5,$G73&lt;=CD$6),5,IF($L73=1,2,1)),IF(AND($G73&gt;=CD$5,$G73&lt;=CD$6),IF($M73&gt;0,4,3),0)),IF(AND($D73&lt;=CD$6,$E73&gt;=CD$5),60,0)))</f>
        <v/>
      </c>
      <c r="CE73" s="80" t="str">
        <f>IF(OR($A73="",NOT(ISNUMBER($G73))),"",IF(AND($F73&lt;=CE$6,$G73&gt;=CE$5),IF(CE$5&gt;$N73,5,$K73)*10+IF(AND($F73&gt;=CE$5,$F73&lt;=CE$6),IF(AND($G73&gt;=CE$5,$G73&lt;=CE$6),5,IF($L73=1,2,1)),IF(AND($G73&gt;=CE$5,$G73&lt;=CE$6),IF($M73&gt;0,4,3),0)),IF(AND($D73&lt;=CE$6,$E73&gt;=CE$5),60,0)))</f>
        <v/>
      </c>
      <c r="CF73" s="80" t="str">
        <f>IF(OR($A73="",NOT(ISNUMBER($G73))),"",IF(AND($F73&lt;=CF$6,$G73&gt;=CF$5),IF(CF$5&gt;$N73,5,$K73)*10+IF(AND($F73&gt;=CF$5,$F73&lt;=CF$6),IF(AND($G73&gt;=CF$5,$G73&lt;=CF$6),5,IF($L73=1,2,1)),IF(AND($G73&gt;=CF$5,$G73&lt;=CF$6),IF($M73&gt;0,4,3),0)),IF(AND($D73&lt;=CF$6,$E73&gt;=CF$5),60,0)))</f>
        <v/>
      </c>
      <c r="CG73" s="80" t="str">
        <f>IF(OR($A73="",NOT(ISNUMBER($G73))),"",IF(AND($F73&lt;=CG$6,$G73&gt;=CG$5),IF(CG$5&gt;$N73,5,$K73)*10+IF(AND($F73&gt;=CG$5,$F73&lt;=CG$6),IF(AND($G73&gt;=CG$5,$G73&lt;=CG$6),5,IF($L73=1,2,1)),IF(AND($G73&gt;=CG$5,$G73&lt;=CG$6),IF($M73&gt;0,4,3),0)),IF(AND($D73&lt;=CG$6,$E73&gt;=CG$5),60,0)))</f>
        <v/>
      </c>
      <c r="CH73" s="80" t="str">
        <f>IF(OR($A73="",NOT(ISNUMBER($G73))),"",IF(AND($F73&lt;=CH$6,$G73&gt;=CH$5),IF(CH$5&gt;$N73,5,$K73)*10+IF(AND($F73&gt;=CH$5,$F73&lt;=CH$6),IF(AND($G73&gt;=CH$5,$G73&lt;=CH$6),5,IF($L73=1,2,1)),IF(AND($G73&gt;=CH$5,$G73&lt;=CH$6),IF($M73&gt;0,4,3),0)),IF(AND($D73&lt;=CH$6,$E73&gt;=CH$5),60,0)))</f>
        <v/>
      </c>
      <c r="CI73" s="80" t="str">
        <f>IF(OR($A73="",NOT(ISNUMBER($G73))),"",IF(AND($F73&lt;=CI$6,$G73&gt;=CI$5),IF(CI$5&gt;$N73,5,$K73)*10+IF(AND($F73&gt;=CI$5,$F73&lt;=CI$6),IF(AND($G73&gt;=CI$5,$G73&lt;=CI$6),5,IF($L73=1,2,1)),IF(AND($G73&gt;=CI$5,$G73&lt;=CI$6),IF($M73&gt;0,4,3),0)),IF(AND($D73&lt;=CI$6,$E73&gt;=CI$5),60,0)))</f>
        <v/>
      </c>
      <c r="CJ73" s="80" t="str">
        <f>IF(OR($A73="",NOT(ISNUMBER($G73))),"",IF(AND($F73&lt;=CJ$6,$G73&gt;=CJ$5),IF(CJ$5&gt;$N73,5,$K73)*10+IF(AND($F73&gt;=CJ$5,$F73&lt;=CJ$6),IF(AND($G73&gt;=CJ$5,$G73&lt;=CJ$6),5,IF($L73=1,2,1)),IF(AND($G73&gt;=CJ$5,$G73&lt;=CJ$6),IF($M73&gt;0,4,3),0)),IF(AND($D73&lt;=CJ$6,$E73&gt;=CJ$5),60,0)))</f>
        <v/>
      </c>
      <c r="CK73" s="80" t="str">
        <f>IF(OR($A73="",NOT(ISNUMBER($G73))),"",IF(AND($F73&lt;=CK$6,$G73&gt;=CK$5),IF(CK$5&gt;$N73,5,$K73)*10+IF(AND($F73&gt;=CK$5,$F73&lt;=CK$6),IF(AND($G73&gt;=CK$5,$G73&lt;=CK$6),5,IF($L73=1,2,1)),IF(AND($G73&gt;=CK$5,$G73&lt;=CK$6),IF($M73&gt;0,4,3),0)),IF(AND($D73&lt;=CK$6,$E73&gt;=CK$5),60,0)))</f>
        <v/>
      </c>
      <c r="CL73" s="80" t="str">
        <f>IF(OR($A73="",NOT(ISNUMBER($G73))),"",IF(AND($F73&lt;=CL$6,$G73&gt;=CL$5),IF(CL$5&gt;$N73,5,$K73)*10+IF(AND($F73&gt;=CL$5,$F73&lt;=CL$6),IF(AND($G73&gt;=CL$5,$G73&lt;=CL$6),5,IF($L73=1,2,1)),IF(AND($G73&gt;=CL$5,$G73&lt;=CL$6),IF($M73&gt;0,4,3),0)),IF(AND($D73&lt;=CL$6,$E73&gt;=CL$5),60,0)))</f>
        <v/>
      </c>
      <c r="CM73" s="80" t="str">
        <f>IF(OR($A73="",NOT(ISNUMBER($G73))),"",IF(AND($F73&lt;=CM$6,$G73&gt;=CM$5),IF(CM$5&gt;$N73,5,$K73)*10+IF(AND($F73&gt;=CM$5,$F73&lt;=CM$6),IF(AND($G73&gt;=CM$5,$G73&lt;=CM$6),5,IF($L73=1,2,1)),IF(AND($G73&gt;=CM$5,$G73&lt;=CM$6),IF($M73&gt;0,4,3),0)),IF(AND($D73&lt;=CM$6,$E73&gt;=CM$5),60,0)))</f>
        <v/>
      </c>
      <c r="CN73" s="80" t="str">
        <f>IF(OR($A73="",NOT(ISNUMBER($G73))),"",IF(AND($F73&lt;=CN$6,$G73&gt;=CN$5),IF(CN$5&gt;$N73,5,$K73)*10+IF(AND($F73&gt;=CN$5,$F73&lt;=CN$6),IF(AND($G73&gt;=CN$5,$G73&lt;=CN$6),5,IF($L73=1,2,1)),IF(AND($G73&gt;=CN$5,$G73&lt;=CN$6),IF($M73&gt;0,4,3),0)),IF(AND($D73&lt;=CN$6,$E73&gt;=CN$5),60,0)))</f>
        <v/>
      </c>
      <c r="CO73" s="80" t="str">
        <f>IF(OR($A73="",NOT(ISNUMBER($G73))),"",IF(AND($F73&lt;=CO$6,$G73&gt;=CO$5),IF(CO$5&gt;$N73,5,$K73)*10+IF(AND($F73&gt;=CO$5,$F73&lt;=CO$6),IF(AND($G73&gt;=CO$5,$G73&lt;=CO$6),5,IF($L73=1,2,1)),IF(AND($G73&gt;=CO$5,$G73&lt;=CO$6),IF($M73&gt;0,4,3),0)),IF(AND($D73&lt;=CO$6,$E73&gt;=CO$5),60,0)))</f>
        <v/>
      </c>
      <c r="CP73" s="80" t="str">
        <f>IF(OR($A73="",NOT(ISNUMBER($G73))),"",IF(AND($F73&lt;=CP$6,$G73&gt;=CP$5),IF(CP$5&gt;$N73,5,$K73)*10+IF(AND($F73&gt;=CP$5,$F73&lt;=CP$6),IF(AND($G73&gt;=CP$5,$G73&lt;=CP$6),5,IF($L73=1,2,1)),IF(AND($G73&gt;=CP$5,$G73&lt;=CP$6),IF($M73&gt;0,4,3),0)),IF(AND($D73&lt;=CP$6,$E73&gt;=CP$5),60,0)))</f>
        <v/>
      </c>
      <c r="CQ73" s="80" t="str">
        <f>IF(OR($A73="",NOT(ISNUMBER($G73))),"",IF(AND($F73&lt;=CQ$6,$G73&gt;=CQ$5),IF(CQ$5&gt;$N73,5,$K73)*10+IF(AND($F73&gt;=CQ$5,$F73&lt;=CQ$6),IF(AND($G73&gt;=CQ$5,$G73&lt;=CQ$6),5,IF($L73=1,2,1)),IF(AND($G73&gt;=CQ$5,$G73&lt;=CQ$6),IF($M73&gt;0,4,3),0)),IF(AND($D73&lt;=CQ$6,$E73&gt;=CQ$5),60,0)))</f>
        <v/>
      </c>
      <c r="CR73" s="80" t="str">
        <f>IF(OR($A73="",NOT(ISNUMBER($G73))),"",IF(AND($F73&lt;=CR$6,$G73&gt;=CR$5),IF(CR$5&gt;$N73,5,$K73)*10+IF(AND($F73&gt;=CR$5,$F73&lt;=CR$6),IF(AND($G73&gt;=CR$5,$G73&lt;=CR$6),5,IF($L73=1,2,1)),IF(AND($G73&gt;=CR$5,$G73&lt;=CR$6),IF($M73&gt;0,4,3),0)),IF(AND($D73&lt;=CR$6,$E73&gt;=CR$5),60,0)))</f>
        <v/>
      </c>
      <c r="CS73" s="80" t="str">
        <f>IF(OR($A73="",NOT(ISNUMBER($G73))),"",IF(AND($F73&lt;=CS$6,$G73&gt;=CS$5),IF(CS$5&gt;$N73,5,$K73)*10+IF(AND($F73&gt;=CS$5,$F73&lt;=CS$6),IF(AND($G73&gt;=CS$5,$G73&lt;=CS$6),5,IF($L73=1,2,1)),IF(AND($G73&gt;=CS$5,$G73&lt;=CS$6),IF($M73&gt;0,4,3),0)),IF(AND($D73&lt;=CS$6,$E73&gt;=CS$5),60,0)))</f>
        <v/>
      </c>
      <c r="CT73" s="80" t="str">
        <f>IF(OR($A73="",NOT(ISNUMBER($G73))),"",IF(AND($F73&lt;=CT$6,$G73&gt;=CT$5),IF(CT$5&gt;$N73,5,$K73)*10+IF(AND($F73&gt;=CT$5,$F73&lt;=CT$6),IF(AND($G73&gt;=CT$5,$G73&lt;=CT$6),5,IF($L73=1,2,1)),IF(AND($G73&gt;=CT$5,$G73&lt;=CT$6),IF($M73&gt;0,4,3),0)),IF(AND($D73&lt;=CT$6,$E73&gt;=CT$5),60,0)))</f>
        <v/>
      </c>
      <c r="CU73" s="80" t="str">
        <f>IF(OR($A73="",NOT(ISNUMBER($G73))),"",IF(AND($F73&lt;=CU$6,$G73&gt;=CU$5),IF(CU$5&gt;$N73,5,$K73)*10+IF(AND($F73&gt;=CU$5,$F73&lt;=CU$6),IF(AND($G73&gt;=CU$5,$G73&lt;=CU$6),5,IF($L73=1,2,1)),IF(AND($G73&gt;=CU$5,$G73&lt;=CU$6),IF($M73&gt;0,4,3),0)),IF(AND($D73&lt;=CU$6,$E73&gt;=CU$5),60,0)))</f>
        <v/>
      </c>
      <c r="CV73" s="80" t="str">
        <f>IF(OR($A73="",NOT(ISNUMBER($G73))),"",IF(AND($F73&lt;=CV$6,$G73&gt;=CV$5),IF(CV$5&gt;$N73,5,$K73)*10+IF(AND($F73&gt;=CV$5,$F73&lt;=CV$6),IF(AND($G73&gt;=CV$5,$G73&lt;=CV$6),5,IF($L73=1,2,1)),IF(AND($G73&gt;=CV$5,$G73&lt;=CV$6),IF($M73&gt;0,4,3),0)),IF(AND($D73&lt;=CV$6,$E73&gt;=CV$5),60,0)))</f>
        <v/>
      </c>
      <c r="CW73" s="80" t="str">
        <f>IF(OR($A73="",NOT(ISNUMBER($G73))),"",IF(AND($F73&lt;=CW$6,$G73&gt;=CW$5),IF(CW$5&gt;$N73,5,$K73)*10+IF(AND($F73&gt;=CW$5,$F73&lt;=CW$6),IF(AND($G73&gt;=CW$5,$G73&lt;=CW$6),5,IF($L73=1,2,1)),IF(AND($G73&gt;=CW$5,$G73&lt;=CW$6),IF($M73&gt;0,4,3),0)),IF(AND($D73&lt;=CW$6,$E73&gt;=CW$5),60,0)))</f>
        <v/>
      </c>
      <c r="CX73" s="80" t="str">
        <f>IF(OR($A73="",NOT(ISNUMBER($G73))),"",IF(AND($F73&lt;=CX$6,$G73&gt;=CX$5),IF(CX$5&gt;$N73,5,$K73)*10+IF(AND($F73&gt;=CX$5,$F73&lt;=CX$6),IF(AND($G73&gt;=CX$5,$G73&lt;=CX$6),5,IF($L73=1,2,1)),IF(AND($G73&gt;=CX$5,$G73&lt;=CX$6),IF($M73&gt;0,4,3),0)),IF(AND($D73&lt;=CX$6,$E73&gt;=CX$5),60,0)))</f>
        <v/>
      </c>
      <c r="CY73" s="80" t="str">
        <f>IF(OR($A73="",NOT(ISNUMBER($G73))),"",IF(AND($F73&lt;=CY$6,$G73&gt;=CY$5),IF(CY$5&gt;$N73,5,$K73)*10+IF(AND($F73&gt;=CY$5,$F73&lt;=CY$6),IF(AND($G73&gt;=CY$5,$G73&lt;=CY$6),5,IF($L73=1,2,1)),IF(AND($G73&gt;=CY$5,$G73&lt;=CY$6),IF($M73&gt;0,4,3),0)),IF(AND($D73&lt;=CY$6,$E73&gt;=CY$5),60,0)))</f>
        <v/>
      </c>
      <c r="CZ73" s="80" t="str">
        <f>IF(OR($A73="",NOT(ISNUMBER($G73))),"",IF(AND($F73&lt;=CZ$6,$G73&gt;=CZ$5),IF(CZ$5&gt;$N73,5,$K73)*10+IF(AND($F73&gt;=CZ$5,$F73&lt;=CZ$6),IF(AND($G73&gt;=CZ$5,$G73&lt;=CZ$6),5,IF($L73=1,2,1)),IF(AND($G73&gt;=CZ$5,$G73&lt;=CZ$6),IF($M73&gt;0,4,3),0)),IF(AND($D73&lt;=CZ$6,$E73&gt;=CZ$5),60,0)))</f>
        <v/>
      </c>
      <c r="DA73" s="80" t="str">
        <f>IF(OR($A73="",NOT(ISNUMBER($G73))),"",IF(AND($F73&lt;=DA$6,$G73&gt;=DA$5),IF(DA$5&gt;$N73,5,$K73)*10+IF(AND($F73&gt;=DA$5,$F73&lt;=DA$6),IF(AND($G73&gt;=DA$5,$G73&lt;=DA$6),5,IF($L73=1,2,1)),IF(AND($G73&gt;=DA$5,$G73&lt;=DA$6),IF($M73&gt;0,4,3),0)),IF(AND($D73&lt;=DA$6,$E73&gt;=DA$5),60,0)))</f>
        <v/>
      </c>
      <c r="DB73" s="80" t="str">
        <f>IF(OR($A73="",NOT(ISNUMBER($G73))),"",IF(AND($F73&lt;=DB$6,$G73&gt;=DB$5),IF(DB$5&gt;$N73,5,$K73)*10+IF(AND($F73&gt;=DB$5,$F73&lt;=DB$6),IF(AND($G73&gt;=DB$5,$G73&lt;=DB$6),5,IF($L73=1,2,1)),IF(AND($G73&gt;=DB$5,$G73&lt;=DB$6),IF($M73&gt;0,4,3),0)),IF(AND($D73&lt;=DB$6,$E73&gt;=DB$5),60,0)))</f>
        <v/>
      </c>
      <c r="DC73" s="80" t="str">
        <f>IF(OR($A73="",NOT(ISNUMBER($G73))),"",IF(AND($F73&lt;=DC$6,$G73&gt;=DC$5),IF(DC$5&gt;$N73,5,$K73)*10+IF(AND($F73&gt;=DC$5,$F73&lt;=DC$6),IF(AND($G73&gt;=DC$5,$G73&lt;=DC$6),5,IF($L73=1,2,1)),IF(AND($G73&gt;=DC$5,$G73&lt;=DC$6),IF($M73&gt;0,4,3),0)),IF(AND($D73&lt;=DC$6,$E73&gt;=DC$5),60,0)))</f>
        <v/>
      </c>
      <c r="DD73" s="80" t="str">
        <f>IF(OR($A73="",NOT(ISNUMBER($G73))),"",IF(AND($F73&lt;=DD$6,$G73&gt;=DD$5),IF(DD$5&gt;$N73,5,$K73)*10+IF(AND($F73&gt;=DD$5,$F73&lt;=DD$6),IF(AND($G73&gt;=DD$5,$G73&lt;=DD$6),5,IF($L73=1,2,1)),IF(AND($G73&gt;=DD$5,$G73&lt;=DD$6),IF($M73&gt;0,4,3),0)),IF(AND($D73&lt;=DD$6,$E73&gt;=DD$5),60,0)))</f>
        <v/>
      </c>
      <c r="DE73" s="80" t="str">
        <f>IF(OR($A73="",NOT(ISNUMBER($G73))),"",IF(AND($F73&lt;=DE$6,$G73&gt;=DE$5),IF(DE$5&gt;$N73,5,$K73)*10+IF(AND($F73&gt;=DE$5,$F73&lt;=DE$6),IF(AND($G73&gt;=DE$5,$G73&lt;=DE$6),5,IF($L73=1,2,1)),IF(AND($G73&gt;=DE$5,$G73&lt;=DE$6),IF($M73&gt;0,4,3),0)),IF(AND($D73&lt;=DE$6,$E73&gt;=DE$5),60,0)))</f>
        <v/>
      </c>
      <c r="DF73" s="80" t="str">
        <f>IF(OR($A73="",NOT(ISNUMBER($G73))),"",IF(AND($F73&lt;=DF$6,$G73&gt;=DF$5),IF(DF$5&gt;$N73,5,$K73)*10+IF(AND($F73&gt;=DF$5,$F73&lt;=DF$6),IF(AND($G73&gt;=DF$5,$G73&lt;=DF$6),5,IF($L73=1,2,1)),IF(AND($G73&gt;=DF$5,$G73&lt;=DF$6),IF($M73&gt;0,4,3),0)),IF(AND($D73&lt;=DF$6,$E73&gt;=DF$5),60,0)))</f>
        <v/>
      </c>
      <c r="DG73" s="80" t="str">
        <f>IF(OR($A73="",NOT(ISNUMBER($G73))),"",IF(AND($F73&lt;=DG$6,$G73&gt;=DG$5),IF(DG$5&gt;$N73,5,$K73)*10+IF(AND($F73&gt;=DG$5,$F73&lt;=DG$6),IF(AND($G73&gt;=DG$5,$G73&lt;=DG$6),5,IF($L73=1,2,1)),IF(AND($G73&gt;=DG$5,$G73&lt;=DG$6),IF($M73&gt;0,4,3),0)),IF(AND($D73&lt;=DG$6,$E73&gt;=DG$5),60,0)))</f>
        <v/>
      </c>
      <c r="DH73" s="80" t="str">
        <f>IF(OR($A73="",NOT(ISNUMBER($G73))),"",IF(AND($F73&lt;=DH$6,$G73&gt;=DH$5),IF(DH$5&gt;$N73,5,$K73)*10+IF(AND($F73&gt;=DH$5,$F73&lt;=DH$6),IF(AND($G73&gt;=DH$5,$G73&lt;=DH$6),5,IF($L73=1,2,1)),IF(AND($G73&gt;=DH$5,$G73&lt;=DH$6),IF($M73&gt;0,4,3),0)),IF(AND($D73&lt;=DH$6,$E73&gt;=DH$5),60,0)))</f>
        <v/>
      </c>
      <c r="DI73" s="80" t="str">
        <f>IF(OR($A73="",NOT(ISNUMBER($G73))),"",IF(AND($F73&lt;=DI$6,$G73&gt;=DI$5),IF(DI$5&gt;$N73,5,$K73)*10+IF(AND($F73&gt;=DI$5,$F73&lt;=DI$6),IF(AND($G73&gt;=DI$5,$G73&lt;=DI$6),5,IF($L73=1,2,1)),IF(AND($G73&gt;=DI$5,$G73&lt;=DI$6),IF($M73&gt;0,4,3),0)),IF(AND($D73&lt;=DI$6,$E73&gt;=DI$5),60,0)))</f>
        <v/>
      </c>
      <c r="DJ73" s="80" t="str">
        <f>IF(OR($A73="",NOT(ISNUMBER($G73))),"",IF(AND($F73&lt;=DJ$6,$G73&gt;=DJ$5),IF(DJ$5&gt;$N73,5,$K73)*10+IF(AND($F73&gt;=DJ$5,$F73&lt;=DJ$6),IF(AND($G73&gt;=DJ$5,$G73&lt;=DJ$6),5,IF($L73=1,2,1)),IF(AND($G73&gt;=DJ$5,$G73&lt;=DJ$6),IF($M73&gt;0,4,3),0)),IF(AND($D73&lt;=DJ$6,$E73&gt;=DJ$5),60,0)))</f>
        <v/>
      </c>
      <c r="DK73" s="80" t="str">
        <f>IF(OR($A73="",NOT(ISNUMBER($G73))),"",IF(AND($F73&lt;=DK$6,$G73&gt;=DK$5),IF(DK$5&gt;$N73,5,$K73)*10+IF(AND($F73&gt;=DK$5,$F73&lt;=DK$6),IF(AND($G73&gt;=DK$5,$G73&lt;=DK$6),5,IF($L73=1,2,1)),IF(AND($G73&gt;=DK$5,$G73&lt;=DK$6),IF($M73&gt;0,4,3),0)),IF(AND($D73&lt;=DK$6,$E73&gt;=DK$5),60,0)))</f>
        <v/>
      </c>
      <c r="DL73" s="80" t="str">
        <f>IF(OR($A73="",NOT(ISNUMBER($G73))),"",IF(AND($F73&lt;=DL$6,$G73&gt;=DL$5),IF(DL$5&gt;$N73,5,$K73)*10+IF(AND($F73&gt;=DL$5,$F73&lt;=DL$6),IF(AND($G73&gt;=DL$5,$G73&lt;=DL$6),5,IF($L73=1,2,1)),IF(AND($G73&gt;=DL$5,$G73&lt;=DL$6),IF($M73&gt;0,4,3),0)),IF(AND($D73&lt;=DL$6,$E73&gt;=DL$5),60,0)))</f>
        <v/>
      </c>
      <c r="DM73" s="80" t="str">
        <f>IF(OR($A73="",NOT(ISNUMBER($G73))),"",IF(AND($F73&lt;=DM$6,$G73&gt;=DM$5),IF(DM$5&gt;$N73,5,$K73)*10+IF(AND($F73&gt;=DM$5,$F73&lt;=DM$6),IF(AND($G73&gt;=DM$5,$G73&lt;=DM$6),5,IF($L73=1,2,1)),IF(AND($G73&gt;=DM$5,$G73&lt;=DM$6),IF($M73&gt;0,4,3),0)),IF(AND($D73&lt;=DM$6,$E73&gt;=DM$5),60,0)))</f>
        <v/>
      </c>
      <c r="DN73" s="80" t="str">
        <f>IF(OR($A73="",NOT(ISNUMBER($G73))),"",IF(AND($F73&lt;=DN$6,$G73&gt;=DN$5),IF(DN$5&gt;$N73,5,$K73)*10+IF(AND($F73&gt;=DN$5,$F73&lt;=DN$6),IF(AND($G73&gt;=DN$5,$G73&lt;=DN$6),5,IF($L73=1,2,1)),IF(AND($G73&gt;=DN$5,$G73&lt;=DN$6),IF($M73&gt;0,4,3),0)),IF(AND($D73&lt;=DN$6,$E73&gt;=DN$5),60,0)))</f>
        <v/>
      </c>
      <c r="DO73" s="80" t="str">
        <f>IF(OR($A73="",NOT(ISNUMBER($G73))),"",IF(AND($F73&lt;=DO$6,$G73&gt;=DO$5),IF(DO$5&gt;$N73,5,$K73)*10+IF(AND($F73&gt;=DO$5,$F73&lt;=DO$6),IF(AND($G73&gt;=DO$5,$G73&lt;=DO$6),5,IF($L73=1,2,1)),IF(AND($G73&gt;=DO$5,$G73&lt;=DO$6),IF($M73&gt;0,4,3),0)),IF(AND($D73&lt;=DO$6,$E73&gt;=DO$5),60,0)))</f>
        <v/>
      </c>
      <c r="DP73" s="80" t="str">
        <f>IF(OR($A73="",NOT(ISNUMBER($G73))),"",IF(AND($F73&lt;=DP$6,$G73&gt;=DP$5),IF(DP$5&gt;$N73,5,$K73)*10+IF(AND($F73&gt;=DP$5,$F73&lt;=DP$6),IF(AND($G73&gt;=DP$5,$G73&lt;=DP$6),5,IF($L73=1,2,1)),IF(AND($G73&gt;=DP$5,$G73&lt;=DP$6),IF($M73&gt;0,4,3),0)),IF(AND($D73&lt;=DP$6,$E73&gt;=DP$5),60,0)))</f>
        <v/>
      </c>
      <c r="DQ73" s="80" t="str">
        <f>IF(OR($A73="",NOT(ISNUMBER($G73))),"",IF(AND($F73&lt;=DQ$6,$G73&gt;=DQ$5),IF(DQ$5&gt;$N73,5,$K73)*10+IF(AND($F73&gt;=DQ$5,$F73&lt;=DQ$6),IF(AND($G73&gt;=DQ$5,$G73&lt;=DQ$6),5,IF($L73=1,2,1)),IF(AND($G73&gt;=DQ$5,$G73&lt;=DQ$6),IF($M73&gt;0,4,3),0)),IF(AND($D73&lt;=DQ$6,$E73&gt;=DQ$5),60,0)))</f>
        <v/>
      </c>
      <c r="DR73" s="80" t="str">
        <f>IF(OR($A73="",NOT(ISNUMBER($G73))),"",IF(AND($F73&lt;=DR$6,$G73&gt;=DR$5),IF(DR$5&gt;$N73,5,$K73)*10+IF(AND($F73&gt;=DR$5,$F73&lt;=DR$6),IF(AND($G73&gt;=DR$5,$G73&lt;=DR$6),5,IF($L73=1,2,1)),IF(AND($G73&gt;=DR$5,$G73&lt;=DR$6),IF($M73&gt;0,4,3),0)),IF(AND($D73&lt;=DR$6,$E73&gt;=DR$5),60,0)))</f>
        <v/>
      </c>
      <c r="DS73" s="80" t="str">
        <f>IF(OR($A73="",NOT(ISNUMBER($G73))),"",IF(AND($F73&lt;=DS$6,$G73&gt;=DS$5),IF(DS$5&gt;$N73,5,$K73)*10+IF(AND($F73&gt;=DS$5,$F73&lt;=DS$6),IF(AND($G73&gt;=DS$5,$G73&lt;=DS$6),5,IF($L73=1,2,1)),IF(AND($G73&gt;=DS$5,$G73&lt;=DS$6),IF($M73&gt;0,4,3),0)),IF(AND($D73&lt;=DS$6,$E73&gt;=DS$5),60,0)))</f>
        <v/>
      </c>
      <c r="DT73" s="80" t="str">
        <f>IF(OR($A73="",NOT(ISNUMBER($G73))),"",IF(AND($F73&lt;=DT$6,$G73&gt;=DT$5),IF(DT$5&gt;$N73,5,$K73)*10+IF(AND($F73&gt;=DT$5,$F73&lt;=DT$6),IF(AND($G73&gt;=DT$5,$G73&lt;=DT$6),5,IF($L73=1,2,1)),IF(AND($G73&gt;=DT$5,$G73&lt;=DT$6),IF($M73&gt;0,4,3),0)),IF(AND($D73&lt;=DT$6,$E73&gt;=DT$5),60,0)))</f>
        <v/>
      </c>
      <c r="DU73" s="80" t="str">
        <f>IF(OR($A73="",NOT(ISNUMBER($G73))),"",IF(AND($F73&lt;=DU$6,$G73&gt;=DU$5),IF(DU$5&gt;$N73,5,$K73)*10+IF(AND($F73&gt;=DU$5,$F73&lt;=DU$6),IF(AND($G73&gt;=DU$5,$G73&lt;=DU$6),5,IF($L73=1,2,1)),IF(AND($G73&gt;=DU$5,$G73&lt;=DU$6),IF($M73&gt;0,4,3),0)),IF(AND($D73&lt;=DU$6,$E73&gt;=DU$5),60,0)))</f>
        <v/>
      </c>
      <c r="DV73" s="80" t="str">
        <f>IF(OR($A73="",NOT(ISNUMBER($G73))),"",IF(AND($F73&lt;=DV$6,$G73&gt;=DV$5),IF(DV$5&gt;$N73,5,$K73)*10+IF(AND($F73&gt;=DV$5,$F73&lt;=DV$6),IF(AND($G73&gt;=DV$5,$G73&lt;=DV$6),5,IF($L73=1,2,1)),IF(AND($G73&gt;=DV$5,$G73&lt;=DV$6),IF($M73&gt;0,4,3),0)),IF(AND($D73&lt;=DV$6,$E73&gt;=DV$5),60,0)))</f>
        <v/>
      </c>
      <c r="DW73" s="80" t="str">
        <f>IF(OR($A73="",NOT(ISNUMBER($G73))),"",IF(AND($F73&lt;=DW$6,$G73&gt;=DW$5),IF(DW$5&gt;$N73,5,$K73)*10+IF(AND($F73&gt;=DW$5,$F73&lt;=DW$6),IF(AND($G73&gt;=DW$5,$G73&lt;=DW$6),5,IF($L73=1,2,1)),IF(AND($G73&gt;=DW$5,$G73&lt;=DW$6),IF($M73&gt;0,4,3),0)),IF(AND($D73&lt;=DW$6,$E73&gt;=DW$5),60,0)))</f>
        <v/>
      </c>
      <c r="DX73" s="80" t="str">
        <f>IF(OR($A73="",NOT(ISNUMBER($G73))),"",IF(AND($F73&lt;=DX$6,$G73&gt;=DX$5),IF(DX$5&gt;$N73,5,$K73)*10+IF(AND($F73&gt;=DX$5,$F73&lt;=DX$6),IF(AND($G73&gt;=DX$5,$G73&lt;=DX$6),5,IF($L73=1,2,1)),IF(AND($G73&gt;=DX$5,$G73&lt;=DX$6),IF($M73&gt;0,4,3),0)),IF(AND($D73&lt;=DX$6,$E73&gt;=DX$5),60,0)))</f>
        <v/>
      </c>
      <c r="DY73" s="80" t="str">
        <f>IF(OR($A73="",NOT(ISNUMBER($G73))),"",IF(AND($F73&lt;=DY$6,$G73&gt;=DY$5),IF(DY$5&gt;$N73,5,$K73)*10+IF(AND($F73&gt;=DY$5,$F73&lt;=DY$6),IF(AND($G73&gt;=DY$5,$G73&lt;=DY$6),5,IF($L73=1,2,1)),IF(AND($G73&gt;=DY$5,$G73&lt;=DY$6),IF($M73&gt;0,4,3),0)),IF(AND($D73&lt;=DY$6,$E73&gt;=DY$5),60,0)))</f>
        <v/>
      </c>
      <c r="DZ73" s="80" t="str">
        <f>IF(OR($A73="",NOT(ISNUMBER($G73))),"",IF(AND($F73&lt;=DZ$6,$G73&gt;=DZ$5),IF(DZ$5&gt;$N73,5,$K73)*10+IF(AND($F73&gt;=DZ$5,$F73&lt;=DZ$6),IF(AND($G73&gt;=DZ$5,$G73&lt;=DZ$6),5,IF($L73=1,2,1)),IF(AND($G73&gt;=DZ$5,$G73&lt;=DZ$6),IF($M73&gt;0,4,3),0)),IF(AND($D73&lt;=DZ$6,$E73&gt;=DZ$5),60,0)))</f>
        <v/>
      </c>
      <c r="EA73" s="80" t="str">
        <f>IF(OR($A73="",NOT(ISNUMBER($G73))),"",IF(AND($F73&lt;=EA$6,$G73&gt;=EA$5),IF(EA$5&gt;$N73,5,$K73)*10+IF(AND($F73&gt;=EA$5,$F73&lt;=EA$6),IF(AND($G73&gt;=EA$5,$G73&lt;=EA$6),5,IF($L73=1,2,1)),IF(AND($G73&gt;=EA$5,$G73&lt;=EA$6),IF($M73&gt;0,4,3),0)),IF(AND($D73&lt;=EA$6,$E73&gt;=EA$5),60,0)))</f>
        <v/>
      </c>
      <c r="EB73" s="80" t="str">
        <f>IF(OR($A73="",NOT(ISNUMBER($G73))),"",IF(AND($F73&lt;=EB$6,$G73&gt;=EB$5),IF(EB$5&gt;$N73,5,$K73)*10+IF(AND($F73&gt;=EB$5,$F73&lt;=EB$6),IF(AND($G73&gt;=EB$5,$G73&lt;=EB$6),5,IF($L73=1,2,1)),IF(AND($G73&gt;=EB$5,$G73&lt;=EB$6),IF($M73&gt;0,4,3),0)),IF(AND($D73&lt;=EB$6,$E73&gt;=EB$5),60,0)))</f>
        <v/>
      </c>
      <c r="EC73" s="80" t="str">
        <f>IF(OR($A73="",NOT(ISNUMBER($G73))),"",IF(AND($F73&lt;=EC$6,$G73&gt;=EC$5),IF(EC$5&gt;$N73,5,$K73)*10+IF(AND($F73&gt;=EC$5,$F73&lt;=EC$6),IF(AND($G73&gt;=EC$5,$G73&lt;=EC$6),5,IF($L73=1,2,1)),IF(AND($G73&gt;=EC$5,$G73&lt;=EC$6),IF($M73&gt;0,4,3),0)),IF(AND($D73&lt;=EC$6,$E73&gt;=EC$5),60,0)))</f>
        <v/>
      </c>
      <c r="ED73" s="80" t="str">
        <f>IF(OR($A73="",NOT(ISNUMBER($G73))),"",IF(AND($F73&lt;=ED$6,$G73&gt;=ED$5),IF(ED$5&gt;$N73,5,$K73)*10+IF(AND($F73&gt;=ED$5,$F73&lt;=ED$6),IF(AND($G73&gt;=ED$5,$G73&lt;=ED$6),5,IF($L73=1,2,1)),IF(AND($G73&gt;=ED$5,$G73&lt;=ED$6),IF($M73&gt;0,4,3),0)),IF(AND($D73&lt;=ED$6,$E73&gt;=ED$5),60,0)))</f>
        <v/>
      </c>
    </row>
    <row r="74" ht="18" customHeight="1">
      <c r="A74" s="52" t="str">
        <f>IF(Tasks!$B74="","",Tasks!$A74)</f>
        <v/>
      </c>
      <c r="B74" s="78" t="str">
        <f>IF(Tasks!$B74="","",Tasks!$B74)</f>
        <v/>
      </c>
      <c r="C74" s="25" t="str">
        <f>IF($B74="","",IF(AND(Tasks!$D74="",Tasks!$G74=""),"-",IF(Tasks!$D74="","",Tasks!$D74&amp;IF(OR(Tasks!$E74="",Tasks!$E74="FS"),IF(N(Tasks!$F74)=0,"","FS"),Tasks!$E74)&amp;IF(N(Tasks!$F74)=0,"",IF(Tasks!$F74&gt;0,"+","")&amp;Tasks!$F74))&amp;IF(AND(Tasks!$D74&lt;&gt;"",Tasks!$G74&lt;&gt;""),", ","")&amp;IF(Tasks!$G74="","",Tasks!$G74&amp;IF(OR(Tasks!$H74="",Tasks!$H74="FS"),IF(N(Tasks!$I74)=0,"","FS"),Tasks!$H74)&amp;IF(N(Tasks!$I74)=0,"",IF(Tasks!$I74&gt;0,"+","")&amp;Tasks!$I74))))</f>
        <v/>
      </c>
      <c r="D74" s="51" t="str">
        <f>IF(OR($B74="",Tasks!$Q74=""),"",Tasks!$Q74)</f>
        <v/>
      </c>
      <c r="E74" s="51" t="str">
        <f>IF(OR($B74="",Tasks!$R74=""),"",Tasks!$R74)</f>
        <v/>
      </c>
      <c r="F74" s="51" t="str">
        <f>IF(OR($B74="",Tasks!$S74=""),"",Tasks!$S74)</f>
        <v/>
      </c>
      <c r="G74" s="51" t="str">
        <f>IF(OR($B74="",Tasks!$T74=""),"",Tasks!$T74)</f>
        <v/>
      </c>
      <c r="H74" s="52" t="str">
        <f>IF($B74="","",Tasks!$AE74)</f>
        <v/>
      </c>
      <c r="I74" s="79" t="str">
        <f>IF($B74="","",Tasks!$AF74)</f>
        <v/>
      </c>
      <c r="J74" s="53" t="str">
        <f>IF(OR($B74="",Tasks!$V74=""),"",Tasks!$V74)</f>
        <v/>
      </c>
      <c r="K74" s="52" t="str">
        <f>IF($B74="","",Tasks!$AA74)</f>
        <v/>
      </c>
      <c r="L74" s="52" t="str">
        <f>IF($B74="","",Tasks!$AB74)</f>
        <v/>
      </c>
      <c r="M74" s="52" t="str">
        <f>IF($B74="","",Tasks!$Z74)</f>
        <v/>
      </c>
      <c r="N74" s="52" t="str">
        <f>IF(OR($B74="",Tasks!$AG74=""),"",Tasks!$AG74)</f>
        <v/>
      </c>
      <c r="O74" s="80" t="str">
        <f>IF(OR($A74="",NOT(ISNUMBER($G74))),"",IF(AND($F74&lt;=O$6,$G74&gt;=O$5),IF(O$5&gt;$N74,5,$K74)*10+IF(AND($F74&gt;=O$5,$F74&lt;=O$6),IF(AND($G74&gt;=O$5,$G74&lt;=O$6),5,IF($L74=1,2,1)),IF(AND($G74&gt;=O$5,$G74&lt;=O$6),IF($M74&gt;0,4,3),0)),IF(AND($D74&lt;=O$6,$E74&gt;=O$5),60,0)))</f>
        <v/>
      </c>
      <c r="P74" s="80" t="str">
        <f>IF(OR($A74="",NOT(ISNUMBER($G74))),"",IF(AND($F74&lt;=P$6,$G74&gt;=P$5),IF(P$5&gt;$N74,5,$K74)*10+IF(AND($F74&gt;=P$5,$F74&lt;=P$6),IF(AND($G74&gt;=P$5,$G74&lt;=P$6),5,IF($L74=1,2,1)),IF(AND($G74&gt;=P$5,$G74&lt;=P$6),IF($M74&gt;0,4,3),0)),IF(AND($D74&lt;=P$6,$E74&gt;=P$5),60,0)))</f>
        <v/>
      </c>
      <c r="Q74" s="80" t="str">
        <f>IF(OR($A74="",NOT(ISNUMBER($G74))),"",IF(AND($F74&lt;=Q$6,$G74&gt;=Q$5),IF(Q$5&gt;$N74,5,$K74)*10+IF(AND($F74&gt;=Q$5,$F74&lt;=Q$6),IF(AND($G74&gt;=Q$5,$G74&lt;=Q$6),5,IF($L74=1,2,1)),IF(AND($G74&gt;=Q$5,$G74&lt;=Q$6),IF($M74&gt;0,4,3),0)),IF(AND($D74&lt;=Q$6,$E74&gt;=Q$5),60,0)))</f>
        <v/>
      </c>
      <c r="R74" s="80" t="str">
        <f>IF(OR($A74="",NOT(ISNUMBER($G74))),"",IF(AND($F74&lt;=R$6,$G74&gt;=R$5),IF(R$5&gt;$N74,5,$K74)*10+IF(AND($F74&gt;=R$5,$F74&lt;=R$6),IF(AND($G74&gt;=R$5,$G74&lt;=R$6),5,IF($L74=1,2,1)),IF(AND($G74&gt;=R$5,$G74&lt;=R$6),IF($M74&gt;0,4,3),0)),IF(AND($D74&lt;=R$6,$E74&gt;=R$5),60,0)))</f>
        <v/>
      </c>
      <c r="S74" s="80" t="str">
        <f>IF(OR($A74="",NOT(ISNUMBER($G74))),"",IF(AND($F74&lt;=S$6,$G74&gt;=S$5),IF(S$5&gt;$N74,5,$K74)*10+IF(AND($F74&gt;=S$5,$F74&lt;=S$6),IF(AND($G74&gt;=S$5,$G74&lt;=S$6),5,IF($L74=1,2,1)),IF(AND($G74&gt;=S$5,$G74&lt;=S$6),IF($M74&gt;0,4,3),0)),IF(AND($D74&lt;=S$6,$E74&gt;=S$5),60,0)))</f>
        <v/>
      </c>
      <c r="T74" s="80" t="str">
        <f>IF(OR($A74="",NOT(ISNUMBER($G74))),"",IF(AND($F74&lt;=T$6,$G74&gt;=T$5),IF(T$5&gt;$N74,5,$K74)*10+IF(AND($F74&gt;=T$5,$F74&lt;=T$6),IF(AND($G74&gt;=T$5,$G74&lt;=T$6),5,IF($L74=1,2,1)),IF(AND($G74&gt;=T$5,$G74&lt;=T$6),IF($M74&gt;0,4,3),0)),IF(AND($D74&lt;=T$6,$E74&gt;=T$5),60,0)))</f>
        <v/>
      </c>
      <c r="U74" s="80" t="str">
        <f>IF(OR($A74="",NOT(ISNUMBER($G74))),"",IF(AND($F74&lt;=U$6,$G74&gt;=U$5),IF(U$5&gt;$N74,5,$K74)*10+IF(AND($F74&gt;=U$5,$F74&lt;=U$6),IF(AND($G74&gt;=U$5,$G74&lt;=U$6),5,IF($L74=1,2,1)),IF(AND($G74&gt;=U$5,$G74&lt;=U$6),IF($M74&gt;0,4,3),0)),IF(AND($D74&lt;=U$6,$E74&gt;=U$5),60,0)))</f>
        <v/>
      </c>
      <c r="V74" s="80" t="str">
        <f>IF(OR($A74="",NOT(ISNUMBER($G74))),"",IF(AND($F74&lt;=V$6,$G74&gt;=V$5),IF(V$5&gt;$N74,5,$K74)*10+IF(AND($F74&gt;=V$5,$F74&lt;=V$6),IF(AND($G74&gt;=V$5,$G74&lt;=V$6),5,IF($L74=1,2,1)),IF(AND($G74&gt;=V$5,$G74&lt;=V$6),IF($M74&gt;0,4,3),0)),IF(AND($D74&lt;=V$6,$E74&gt;=V$5),60,0)))</f>
        <v/>
      </c>
      <c r="W74" s="80" t="str">
        <f>IF(OR($A74="",NOT(ISNUMBER($G74))),"",IF(AND($F74&lt;=W$6,$G74&gt;=W$5),IF(W$5&gt;$N74,5,$K74)*10+IF(AND($F74&gt;=W$5,$F74&lt;=W$6),IF(AND($G74&gt;=W$5,$G74&lt;=W$6),5,IF($L74=1,2,1)),IF(AND($G74&gt;=W$5,$G74&lt;=W$6),IF($M74&gt;0,4,3),0)),IF(AND($D74&lt;=W$6,$E74&gt;=W$5),60,0)))</f>
        <v/>
      </c>
      <c r="X74" s="80" t="str">
        <f>IF(OR($A74="",NOT(ISNUMBER($G74))),"",IF(AND($F74&lt;=X$6,$G74&gt;=X$5),IF(X$5&gt;$N74,5,$K74)*10+IF(AND($F74&gt;=X$5,$F74&lt;=X$6),IF(AND($G74&gt;=X$5,$G74&lt;=X$6),5,IF($L74=1,2,1)),IF(AND($G74&gt;=X$5,$G74&lt;=X$6),IF($M74&gt;0,4,3),0)),IF(AND($D74&lt;=X$6,$E74&gt;=X$5),60,0)))</f>
        <v/>
      </c>
      <c r="Y74" s="80" t="str">
        <f>IF(OR($A74="",NOT(ISNUMBER($G74))),"",IF(AND($F74&lt;=Y$6,$G74&gt;=Y$5),IF(Y$5&gt;$N74,5,$K74)*10+IF(AND($F74&gt;=Y$5,$F74&lt;=Y$6),IF(AND($G74&gt;=Y$5,$G74&lt;=Y$6),5,IF($L74=1,2,1)),IF(AND($G74&gt;=Y$5,$G74&lt;=Y$6),IF($M74&gt;0,4,3),0)),IF(AND($D74&lt;=Y$6,$E74&gt;=Y$5),60,0)))</f>
        <v/>
      </c>
      <c r="Z74" s="80" t="str">
        <f>IF(OR($A74="",NOT(ISNUMBER($G74))),"",IF(AND($F74&lt;=Z$6,$G74&gt;=Z$5),IF(Z$5&gt;$N74,5,$K74)*10+IF(AND($F74&gt;=Z$5,$F74&lt;=Z$6),IF(AND($G74&gt;=Z$5,$G74&lt;=Z$6),5,IF($L74=1,2,1)),IF(AND($G74&gt;=Z$5,$G74&lt;=Z$6),IF($M74&gt;0,4,3),0)),IF(AND($D74&lt;=Z$6,$E74&gt;=Z$5),60,0)))</f>
        <v/>
      </c>
      <c r="AA74" s="80" t="str">
        <f>IF(OR($A74="",NOT(ISNUMBER($G74))),"",IF(AND($F74&lt;=AA$6,$G74&gt;=AA$5),IF(AA$5&gt;$N74,5,$K74)*10+IF(AND($F74&gt;=AA$5,$F74&lt;=AA$6),IF(AND($G74&gt;=AA$5,$G74&lt;=AA$6),5,IF($L74=1,2,1)),IF(AND($G74&gt;=AA$5,$G74&lt;=AA$6),IF($M74&gt;0,4,3),0)),IF(AND($D74&lt;=AA$6,$E74&gt;=AA$5),60,0)))</f>
        <v/>
      </c>
      <c r="AB74" s="80" t="str">
        <f>IF(OR($A74="",NOT(ISNUMBER($G74))),"",IF(AND($F74&lt;=AB$6,$G74&gt;=AB$5),IF(AB$5&gt;$N74,5,$K74)*10+IF(AND($F74&gt;=AB$5,$F74&lt;=AB$6),IF(AND($G74&gt;=AB$5,$G74&lt;=AB$6),5,IF($L74=1,2,1)),IF(AND($G74&gt;=AB$5,$G74&lt;=AB$6),IF($M74&gt;0,4,3),0)),IF(AND($D74&lt;=AB$6,$E74&gt;=AB$5),60,0)))</f>
        <v/>
      </c>
      <c r="AC74" s="80" t="str">
        <f>IF(OR($A74="",NOT(ISNUMBER($G74))),"",IF(AND($F74&lt;=AC$6,$G74&gt;=AC$5),IF(AC$5&gt;$N74,5,$K74)*10+IF(AND($F74&gt;=AC$5,$F74&lt;=AC$6),IF(AND($G74&gt;=AC$5,$G74&lt;=AC$6),5,IF($L74=1,2,1)),IF(AND($G74&gt;=AC$5,$G74&lt;=AC$6),IF($M74&gt;0,4,3),0)),IF(AND($D74&lt;=AC$6,$E74&gt;=AC$5),60,0)))</f>
        <v/>
      </c>
      <c r="AD74" s="80" t="str">
        <f>IF(OR($A74="",NOT(ISNUMBER($G74))),"",IF(AND($F74&lt;=AD$6,$G74&gt;=AD$5),IF(AD$5&gt;$N74,5,$K74)*10+IF(AND($F74&gt;=AD$5,$F74&lt;=AD$6),IF(AND($G74&gt;=AD$5,$G74&lt;=AD$6),5,IF($L74=1,2,1)),IF(AND($G74&gt;=AD$5,$G74&lt;=AD$6),IF($M74&gt;0,4,3),0)),IF(AND($D74&lt;=AD$6,$E74&gt;=AD$5),60,0)))</f>
        <v/>
      </c>
      <c r="AE74" s="80" t="str">
        <f>IF(OR($A74="",NOT(ISNUMBER($G74))),"",IF(AND($F74&lt;=AE$6,$G74&gt;=AE$5),IF(AE$5&gt;$N74,5,$K74)*10+IF(AND($F74&gt;=AE$5,$F74&lt;=AE$6),IF(AND($G74&gt;=AE$5,$G74&lt;=AE$6),5,IF($L74=1,2,1)),IF(AND($G74&gt;=AE$5,$G74&lt;=AE$6),IF($M74&gt;0,4,3),0)),IF(AND($D74&lt;=AE$6,$E74&gt;=AE$5),60,0)))</f>
        <v/>
      </c>
      <c r="AF74" s="80" t="str">
        <f>IF(OR($A74="",NOT(ISNUMBER($G74))),"",IF(AND($F74&lt;=AF$6,$G74&gt;=AF$5),IF(AF$5&gt;$N74,5,$K74)*10+IF(AND($F74&gt;=AF$5,$F74&lt;=AF$6),IF(AND($G74&gt;=AF$5,$G74&lt;=AF$6),5,IF($L74=1,2,1)),IF(AND($G74&gt;=AF$5,$G74&lt;=AF$6),IF($M74&gt;0,4,3),0)),IF(AND($D74&lt;=AF$6,$E74&gt;=AF$5),60,0)))</f>
        <v/>
      </c>
      <c r="AG74" s="80" t="str">
        <f>IF(OR($A74="",NOT(ISNUMBER($G74))),"",IF(AND($F74&lt;=AG$6,$G74&gt;=AG$5),IF(AG$5&gt;$N74,5,$K74)*10+IF(AND($F74&gt;=AG$5,$F74&lt;=AG$6),IF(AND($G74&gt;=AG$5,$G74&lt;=AG$6),5,IF($L74=1,2,1)),IF(AND($G74&gt;=AG$5,$G74&lt;=AG$6),IF($M74&gt;0,4,3),0)),IF(AND($D74&lt;=AG$6,$E74&gt;=AG$5),60,0)))</f>
        <v/>
      </c>
      <c r="AH74" s="80" t="str">
        <f>IF(OR($A74="",NOT(ISNUMBER($G74))),"",IF(AND($F74&lt;=AH$6,$G74&gt;=AH$5),IF(AH$5&gt;$N74,5,$K74)*10+IF(AND($F74&gt;=AH$5,$F74&lt;=AH$6),IF(AND($G74&gt;=AH$5,$G74&lt;=AH$6),5,IF($L74=1,2,1)),IF(AND($G74&gt;=AH$5,$G74&lt;=AH$6),IF($M74&gt;0,4,3),0)),IF(AND($D74&lt;=AH$6,$E74&gt;=AH$5),60,0)))</f>
        <v/>
      </c>
      <c r="AI74" s="80" t="str">
        <f>IF(OR($A74="",NOT(ISNUMBER($G74))),"",IF(AND($F74&lt;=AI$6,$G74&gt;=AI$5),IF(AI$5&gt;$N74,5,$K74)*10+IF(AND($F74&gt;=AI$5,$F74&lt;=AI$6),IF(AND($G74&gt;=AI$5,$G74&lt;=AI$6),5,IF($L74=1,2,1)),IF(AND($G74&gt;=AI$5,$G74&lt;=AI$6),IF($M74&gt;0,4,3),0)),IF(AND($D74&lt;=AI$6,$E74&gt;=AI$5),60,0)))</f>
        <v/>
      </c>
      <c r="AJ74" s="80" t="str">
        <f>IF(OR($A74="",NOT(ISNUMBER($G74))),"",IF(AND($F74&lt;=AJ$6,$G74&gt;=AJ$5),IF(AJ$5&gt;$N74,5,$K74)*10+IF(AND($F74&gt;=AJ$5,$F74&lt;=AJ$6),IF(AND($G74&gt;=AJ$5,$G74&lt;=AJ$6),5,IF($L74=1,2,1)),IF(AND($G74&gt;=AJ$5,$G74&lt;=AJ$6),IF($M74&gt;0,4,3),0)),IF(AND($D74&lt;=AJ$6,$E74&gt;=AJ$5),60,0)))</f>
        <v/>
      </c>
      <c r="AK74" s="80" t="str">
        <f>IF(OR($A74="",NOT(ISNUMBER($G74))),"",IF(AND($F74&lt;=AK$6,$G74&gt;=AK$5),IF(AK$5&gt;$N74,5,$K74)*10+IF(AND($F74&gt;=AK$5,$F74&lt;=AK$6),IF(AND($G74&gt;=AK$5,$G74&lt;=AK$6),5,IF($L74=1,2,1)),IF(AND($G74&gt;=AK$5,$G74&lt;=AK$6),IF($M74&gt;0,4,3),0)),IF(AND($D74&lt;=AK$6,$E74&gt;=AK$5),60,0)))</f>
        <v/>
      </c>
      <c r="AL74" s="80" t="str">
        <f>IF(OR($A74="",NOT(ISNUMBER($G74))),"",IF(AND($F74&lt;=AL$6,$G74&gt;=AL$5),IF(AL$5&gt;$N74,5,$K74)*10+IF(AND($F74&gt;=AL$5,$F74&lt;=AL$6),IF(AND($G74&gt;=AL$5,$G74&lt;=AL$6),5,IF($L74=1,2,1)),IF(AND($G74&gt;=AL$5,$G74&lt;=AL$6),IF($M74&gt;0,4,3),0)),IF(AND($D74&lt;=AL$6,$E74&gt;=AL$5),60,0)))</f>
        <v/>
      </c>
      <c r="AM74" s="80" t="str">
        <f>IF(OR($A74="",NOT(ISNUMBER($G74))),"",IF(AND($F74&lt;=AM$6,$G74&gt;=AM$5),IF(AM$5&gt;$N74,5,$K74)*10+IF(AND($F74&gt;=AM$5,$F74&lt;=AM$6),IF(AND($G74&gt;=AM$5,$G74&lt;=AM$6),5,IF($L74=1,2,1)),IF(AND($G74&gt;=AM$5,$G74&lt;=AM$6),IF($M74&gt;0,4,3),0)),IF(AND($D74&lt;=AM$6,$E74&gt;=AM$5),60,0)))</f>
        <v/>
      </c>
      <c r="AN74" s="80" t="str">
        <f>IF(OR($A74="",NOT(ISNUMBER($G74))),"",IF(AND($F74&lt;=AN$6,$G74&gt;=AN$5),IF(AN$5&gt;$N74,5,$K74)*10+IF(AND($F74&gt;=AN$5,$F74&lt;=AN$6),IF(AND($G74&gt;=AN$5,$G74&lt;=AN$6),5,IF($L74=1,2,1)),IF(AND($G74&gt;=AN$5,$G74&lt;=AN$6),IF($M74&gt;0,4,3),0)),IF(AND($D74&lt;=AN$6,$E74&gt;=AN$5),60,0)))</f>
        <v/>
      </c>
      <c r="AO74" s="80" t="str">
        <f>IF(OR($A74="",NOT(ISNUMBER($G74))),"",IF(AND($F74&lt;=AO$6,$G74&gt;=AO$5),IF(AO$5&gt;$N74,5,$K74)*10+IF(AND($F74&gt;=AO$5,$F74&lt;=AO$6),IF(AND($G74&gt;=AO$5,$G74&lt;=AO$6),5,IF($L74=1,2,1)),IF(AND($G74&gt;=AO$5,$G74&lt;=AO$6),IF($M74&gt;0,4,3),0)),IF(AND($D74&lt;=AO$6,$E74&gt;=AO$5),60,0)))</f>
        <v/>
      </c>
      <c r="AP74" s="80" t="str">
        <f>IF(OR($A74="",NOT(ISNUMBER($G74))),"",IF(AND($F74&lt;=AP$6,$G74&gt;=AP$5),IF(AP$5&gt;$N74,5,$K74)*10+IF(AND($F74&gt;=AP$5,$F74&lt;=AP$6),IF(AND($G74&gt;=AP$5,$G74&lt;=AP$6),5,IF($L74=1,2,1)),IF(AND($G74&gt;=AP$5,$G74&lt;=AP$6),IF($M74&gt;0,4,3),0)),IF(AND($D74&lt;=AP$6,$E74&gt;=AP$5),60,0)))</f>
        <v/>
      </c>
      <c r="AQ74" s="80" t="str">
        <f>IF(OR($A74="",NOT(ISNUMBER($G74))),"",IF(AND($F74&lt;=AQ$6,$G74&gt;=AQ$5),IF(AQ$5&gt;$N74,5,$K74)*10+IF(AND($F74&gt;=AQ$5,$F74&lt;=AQ$6),IF(AND($G74&gt;=AQ$5,$G74&lt;=AQ$6),5,IF($L74=1,2,1)),IF(AND($G74&gt;=AQ$5,$G74&lt;=AQ$6),IF($M74&gt;0,4,3),0)),IF(AND($D74&lt;=AQ$6,$E74&gt;=AQ$5),60,0)))</f>
        <v/>
      </c>
      <c r="AR74" s="80" t="str">
        <f>IF(OR($A74="",NOT(ISNUMBER($G74))),"",IF(AND($F74&lt;=AR$6,$G74&gt;=AR$5),IF(AR$5&gt;$N74,5,$K74)*10+IF(AND($F74&gt;=AR$5,$F74&lt;=AR$6),IF(AND($G74&gt;=AR$5,$G74&lt;=AR$6),5,IF($L74=1,2,1)),IF(AND($G74&gt;=AR$5,$G74&lt;=AR$6),IF($M74&gt;0,4,3),0)),IF(AND($D74&lt;=AR$6,$E74&gt;=AR$5),60,0)))</f>
        <v/>
      </c>
      <c r="AS74" s="80" t="str">
        <f>IF(OR($A74="",NOT(ISNUMBER($G74))),"",IF(AND($F74&lt;=AS$6,$G74&gt;=AS$5),IF(AS$5&gt;$N74,5,$K74)*10+IF(AND($F74&gt;=AS$5,$F74&lt;=AS$6),IF(AND($G74&gt;=AS$5,$G74&lt;=AS$6),5,IF($L74=1,2,1)),IF(AND($G74&gt;=AS$5,$G74&lt;=AS$6),IF($M74&gt;0,4,3),0)),IF(AND($D74&lt;=AS$6,$E74&gt;=AS$5),60,0)))</f>
        <v/>
      </c>
      <c r="AT74" s="80" t="str">
        <f>IF(OR($A74="",NOT(ISNUMBER($G74))),"",IF(AND($F74&lt;=AT$6,$G74&gt;=AT$5),IF(AT$5&gt;$N74,5,$K74)*10+IF(AND($F74&gt;=AT$5,$F74&lt;=AT$6),IF(AND($G74&gt;=AT$5,$G74&lt;=AT$6),5,IF($L74=1,2,1)),IF(AND($G74&gt;=AT$5,$G74&lt;=AT$6),IF($M74&gt;0,4,3),0)),IF(AND($D74&lt;=AT$6,$E74&gt;=AT$5),60,0)))</f>
        <v/>
      </c>
      <c r="AU74" s="80" t="str">
        <f>IF(OR($A74="",NOT(ISNUMBER($G74))),"",IF(AND($F74&lt;=AU$6,$G74&gt;=AU$5),IF(AU$5&gt;$N74,5,$K74)*10+IF(AND($F74&gt;=AU$5,$F74&lt;=AU$6),IF(AND($G74&gt;=AU$5,$G74&lt;=AU$6),5,IF($L74=1,2,1)),IF(AND($G74&gt;=AU$5,$G74&lt;=AU$6),IF($M74&gt;0,4,3),0)),IF(AND($D74&lt;=AU$6,$E74&gt;=AU$5),60,0)))</f>
        <v/>
      </c>
      <c r="AV74" s="80" t="str">
        <f>IF(OR($A74="",NOT(ISNUMBER($G74))),"",IF(AND($F74&lt;=AV$6,$G74&gt;=AV$5),IF(AV$5&gt;$N74,5,$K74)*10+IF(AND($F74&gt;=AV$5,$F74&lt;=AV$6),IF(AND($G74&gt;=AV$5,$G74&lt;=AV$6),5,IF($L74=1,2,1)),IF(AND($G74&gt;=AV$5,$G74&lt;=AV$6),IF($M74&gt;0,4,3),0)),IF(AND($D74&lt;=AV$6,$E74&gt;=AV$5),60,0)))</f>
        <v/>
      </c>
      <c r="AW74" s="80" t="str">
        <f>IF(OR($A74="",NOT(ISNUMBER($G74))),"",IF(AND($F74&lt;=AW$6,$G74&gt;=AW$5),IF(AW$5&gt;$N74,5,$K74)*10+IF(AND($F74&gt;=AW$5,$F74&lt;=AW$6),IF(AND($G74&gt;=AW$5,$G74&lt;=AW$6),5,IF($L74=1,2,1)),IF(AND($G74&gt;=AW$5,$G74&lt;=AW$6),IF($M74&gt;0,4,3),0)),IF(AND($D74&lt;=AW$6,$E74&gt;=AW$5),60,0)))</f>
        <v/>
      </c>
      <c r="AX74" s="80" t="str">
        <f>IF(OR($A74="",NOT(ISNUMBER($G74))),"",IF(AND($F74&lt;=AX$6,$G74&gt;=AX$5),IF(AX$5&gt;$N74,5,$K74)*10+IF(AND($F74&gt;=AX$5,$F74&lt;=AX$6),IF(AND($G74&gt;=AX$5,$G74&lt;=AX$6),5,IF($L74=1,2,1)),IF(AND($G74&gt;=AX$5,$G74&lt;=AX$6),IF($M74&gt;0,4,3),0)),IF(AND($D74&lt;=AX$6,$E74&gt;=AX$5),60,0)))</f>
        <v/>
      </c>
      <c r="AY74" s="80" t="str">
        <f>IF(OR($A74="",NOT(ISNUMBER($G74))),"",IF(AND($F74&lt;=AY$6,$G74&gt;=AY$5),IF(AY$5&gt;$N74,5,$K74)*10+IF(AND($F74&gt;=AY$5,$F74&lt;=AY$6),IF(AND($G74&gt;=AY$5,$G74&lt;=AY$6),5,IF($L74=1,2,1)),IF(AND($G74&gt;=AY$5,$G74&lt;=AY$6),IF($M74&gt;0,4,3),0)),IF(AND($D74&lt;=AY$6,$E74&gt;=AY$5),60,0)))</f>
        <v/>
      </c>
      <c r="AZ74" s="80" t="str">
        <f>IF(OR($A74="",NOT(ISNUMBER($G74))),"",IF(AND($F74&lt;=AZ$6,$G74&gt;=AZ$5),IF(AZ$5&gt;$N74,5,$K74)*10+IF(AND($F74&gt;=AZ$5,$F74&lt;=AZ$6),IF(AND($G74&gt;=AZ$5,$G74&lt;=AZ$6),5,IF($L74=1,2,1)),IF(AND($G74&gt;=AZ$5,$G74&lt;=AZ$6),IF($M74&gt;0,4,3),0)),IF(AND($D74&lt;=AZ$6,$E74&gt;=AZ$5),60,0)))</f>
        <v/>
      </c>
      <c r="BA74" s="80" t="str">
        <f>IF(OR($A74="",NOT(ISNUMBER($G74))),"",IF(AND($F74&lt;=BA$6,$G74&gt;=BA$5),IF(BA$5&gt;$N74,5,$K74)*10+IF(AND($F74&gt;=BA$5,$F74&lt;=BA$6),IF(AND($G74&gt;=BA$5,$G74&lt;=BA$6),5,IF($L74=1,2,1)),IF(AND($G74&gt;=BA$5,$G74&lt;=BA$6),IF($M74&gt;0,4,3),0)),IF(AND($D74&lt;=BA$6,$E74&gt;=BA$5),60,0)))</f>
        <v/>
      </c>
      <c r="BB74" s="80" t="str">
        <f>IF(OR($A74="",NOT(ISNUMBER($G74))),"",IF(AND($F74&lt;=BB$6,$G74&gt;=BB$5),IF(BB$5&gt;$N74,5,$K74)*10+IF(AND($F74&gt;=BB$5,$F74&lt;=BB$6),IF(AND($G74&gt;=BB$5,$G74&lt;=BB$6),5,IF($L74=1,2,1)),IF(AND($G74&gt;=BB$5,$G74&lt;=BB$6),IF($M74&gt;0,4,3),0)),IF(AND($D74&lt;=BB$6,$E74&gt;=BB$5),60,0)))</f>
        <v/>
      </c>
      <c r="BC74" s="80" t="str">
        <f>IF(OR($A74="",NOT(ISNUMBER($G74))),"",IF(AND($F74&lt;=BC$6,$G74&gt;=BC$5),IF(BC$5&gt;$N74,5,$K74)*10+IF(AND($F74&gt;=BC$5,$F74&lt;=BC$6),IF(AND($G74&gt;=BC$5,$G74&lt;=BC$6),5,IF($L74=1,2,1)),IF(AND($G74&gt;=BC$5,$G74&lt;=BC$6),IF($M74&gt;0,4,3),0)),IF(AND($D74&lt;=BC$6,$E74&gt;=BC$5),60,0)))</f>
        <v/>
      </c>
      <c r="BD74" s="80" t="str">
        <f>IF(OR($A74="",NOT(ISNUMBER($G74))),"",IF(AND($F74&lt;=BD$6,$G74&gt;=BD$5),IF(BD$5&gt;$N74,5,$K74)*10+IF(AND($F74&gt;=BD$5,$F74&lt;=BD$6),IF(AND($G74&gt;=BD$5,$G74&lt;=BD$6),5,IF($L74=1,2,1)),IF(AND($G74&gt;=BD$5,$G74&lt;=BD$6),IF($M74&gt;0,4,3),0)),IF(AND($D74&lt;=BD$6,$E74&gt;=BD$5),60,0)))</f>
        <v/>
      </c>
      <c r="BE74" s="80" t="str">
        <f>IF(OR($A74="",NOT(ISNUMBER($G74))),"",IF(AND($F74&lt;=BE$6,$G74&gt;=BE$5),IF(BE$5&gt;$N74,5,$K74)*10+IF(AND($F74&gt;=BE$5,$F74&lt;=BE$6),IF(AND($G74&gt;=BE$5,$G74&lt;=BE$6),5,IF($L74=1,2,1)),IF(AND($G74&gt;=BE$5,$G74&lt;=BE$6),IF($M74&gt;0,4,3),0)),IF(AND($D74&lt;=BE$6,$E74&gt;=BE$5),60,0)))</f>
        <v/>
      </c>
      <c r="BF74" s="80" t="str">
        <f>IF(OR($A74="",NOT(ISNUMBER($G74))),"",IF(AND($F74&lt;=BF$6,$G74&gt;=BF$5),IF(BF$5&gt;$N74,5,$K74)*10+IF(AND($F74&gt;=BF$5,$F74&lt;=BF$6),IF(AND($G74&gt;=BF$5,$G74&lt;=BF$6),5,IF($L74=1,2,1)),IF(AND($G74&gt;=BF$5,$G74&lt;=BF$6),IF($M74&gt;0,4,3),0)),IF(AND($D74&lt;=BF$6,$E74&gt;=BF$5),60,0)))</f>
        <v/>
      </c>
      <c r="BG74" s="80" t="str">
        <f>IF(OR($A74="",NOT(ISNUMBER($G74))),"",IF(AND($F74&lt;=BG$6,$G74&gt;=BG$5),IF(BG$5&gt;$N74,5,$K74)*10+IF(AND($F74&gt;=BG$5,$F74&lt;=BG$6),IF(AND($G74&gt;=BG$5,$G74&lt;=BG$6),5,IF($L74=1,2,1)),IF(AND($G74&gt;=BG$5,$G74&lt;=BG$6),IF($M74&gt;0,4,3),0)),IF(AND($D74&lt;=BG$6,$E74&gt;=BG$5),60,0)))</f>
        <v/>
      </c>
      <c r="BH74" s="80" t="str">
        <f>IF(OR($A74="",NOT(ISNUMBER($G74))),"",IF(AND($F74&lt;=BH$6,$G74&gt;=BH$5),IF(BH$5&gt;$N74,5,$K74)*10+IF(AND($F74&gt;=BH$5,$F74&lt;=BH$6),IF(AND($G74&gt;=BH$5,$G74&lt;=BH$6),5,IF($L74=1,2,1)),IF(AND($G74&gt;=BH$5,$G74&lt;=BH$6),IF($M74&gt;0,4,3),0)),IF(AND($D74&lt;=BH$6,$E74&gt;=BH$5),60,0)))</f>
        <v/>
      </c>
      <c r="BI74" s="80" t="str">
        <f>IF(OR($A74="",NOT(ISNUMBER($G74))),"",IF(AND($F74&lt;=BI$6,$G74&gt;=BI$5),IF(BI$5&gt;$N74,5,$K74)*10+IF(AND($F74&gt;=BI$5,$F74&lt;=BI$6),IF(AND($G74&gt;=BI$5,$G74&lt;=BI$6),5,IF($L74=1,2,1)),IF(AND($G74&gt;=BI$5,$G74&lt;=BI$6),IF($M74&gt;0,4,3),0)),IF(AND($D74&lt;=BI$6,$E74&gt;=BI$5),60,0)))</f>
        <v/>
      </c>
      <c r="BJ74" s="80" t="str">
        <f>IF(OR($A74="",NOT(ISNUMBER($G74))),"",IF(AND($F74&lt;=BJ$6,$G74&gt;=BJ$5),IF(BJ$5&gt;$N74,5,$K74)*10+IF(AND($F74&gt;=BJ$5,$F74&lt;=BJ$6),IF(AND($G74&gt;=BJ$5,$G74&lt;=BJ$6),5,IF($L74=1,2,1)),IF(AND($G74&gt;=BJ$5,$G74&lt;=BJ$6),IF($M74&gt;0,4,3),0)),IF(AND($D74&lt;=BJ$6,$E74&gt;=BJ$5),60,0)))</f>
        <v/>
      </c>
      <c r="BK74" s="80" t="str">
        <f>IF(OR($A74="",NOT(ISNUMBER($G74))),"",IF(AND($F74&lt;=BK$6,$G74&gt;=BK$5),IF(BK$5&gt;$N74,5,$K74)*10+IF(AND($F74&gt;=BK$5,$F74&lt;=BK$6),IF(AND($G74&gt;=BK$5,$G74&lt;=BK$6),5,IF($L74=1,2,1)),IF(AND($G74&gt;=BK$5,$G74&lt;=BK$6),IF($M74&gt;0,4,3),0)),IF(AND($D74&lt;=BK$6,$E74&gt;=BK$5),60,0)))</f>
        <v/>
      </c>
      <c r="BL74" s="80" t="str">
        <f>IF(OR($A74="",NOT(ISNUMBER($G74))),"",IF(AND($F74&lt;=BL$6,$G74&gt;=BL$5),IF(BL$5&gt;$N74,5,$K74)*10+IF(AND($F74&gt;=BL$5,$F74&lt;=BL$6),IF(AND($G74&gt;=BL$5,$G74&lt;=BL$6),5,IF($L74=1,2,1)),IF(AND($G74&gt;=BL$5,$G74&lt;=BL$6),IF($M74&gt;0,4,3),0)),IF(AND($D74&lt;=BL$6,$E74&gt;=BL$5),60,0)))</f>
        <v/>
      </c>
      <c r="BM74" s="80" t="str">
        <f>IF(OR($A74="",NOT(ISNUMBER($G74))),"",IF(AND($F74&lt;=BM$6,$G74&gt;=BM$5),IF(BM$5&gt;$N74,5,$K74)*10+IF(AND($F74&gt;=BM$5,$F74&lt;=BM$6),IF(AND($G74&gt;=BM$5,$G74&lt;=BM$6),5,IF($L74=1,2,1)),IF(AND($G74&gt;=BM$5,$G74&lt;=BM$6),IF($M74&gt;0,4,3),0)),IF(AND($D74&lt;=BM$6,$E74&gt;=BM$5),60,0)))</f>
        <v/>
      </c>
      <c r="BN74" s="80" t="str">
        <f>IF(OR($A74="",NOT(ISNUMBER($G74))),"",IF(AND($F74&lt;=BN$6,$G74&gt;=BN$5),IF(BN$5&gt;$N74,5,$K74)*10+IF(AND($F74&gt;=BN$5,$F74&lt;=BN$6),IF(AND($G74&gt;=BN$5,$G74&lt;=BN$6),5,IF($L74=1,2,1)),IF(AND($G74&gt;=BN$5,$G74&lt;=BN$6),IF($M74&gt;0,4,3),0)),IF(AND($D74&lt;=BN$6,$E74&gt;=BN$5),60,0)))</f>
        <v/>
      </c>
      <c r="BO74" s="80" t="str">
        <f>IF(OR($A74="",NOT(ISNUMBER($G74))),"",IF(AND($F74&lt;=BO$6,$G74&gt;=BO$5),IF(BO$5&gt;$N74,5,$K74)*10+IF(AND($F74&gt;=BO$5,$F74&lt;=BO$6),IF(AND($G74&gt;=BO$5,$G74&lt;=BO$6),5,IF($L74=1,2,1)),IF(AND($G74&gt;=BO$5,$G74&lt;=BO$6),IF($M74&gt;0,4,3),0)),IF(AND($D74&lt;=BO$6,$E74&gt;=BO$5),60,0)))</f>
        <v/>
      </c>
      <c r="BP74" s="80" t="str">
        <f>IF(OR($A74="",NOT(ISNUMBER($G74))),"",IF(AND($F74&lt;=BP$6,$G74&gt;=BP$5),IF(BP$5&gt;$N74,5,$K74)*10+IF(AND($F74&gt;=BP$5,$F74&lt;=BP$6),IF(AND($G74&gt;=BP$5,$G74&lt;=BP$6),5,IF($L74=1,2,1)),IF(AND($G74&gt;=BP$5,$G74&lt;=BP$6),IF($M74&gt;0,4,3),0)),IF(AND($D74&lt;=BP$6,$E74&gt;=BP$5),60,0)))</f>
        <v/>
      </c>
      <c r="BQ74" s="80" t="str">
        <f>IF(OR($A74="",NOT(ISNUMBER($G74))),"",IF(AND($F74&lt;=BQ$6,$G74&gt;=BQ$5),IF(BQ$5&gt;$N74,5,$K74)*10+IF(AND($F74&gt;=BQ$5,$F74&lt;=BQ$6),IF(AND($G74&gt;=BQ$5,$G74&lt;=BQ$6),5,IF($L74=1,2,1)),IF(AND($G74&gt;=BQ$5,$G74&lt;=BQ$6),IF($M74&gt;0,4,3),0)),IF(AND($D74&lt;=BQ$6,$E74&gt;=BQ$5),60,0)))</f>
        <v/>
      </c>
      <c r="BR74" s="80" t="str">
        <f>IF(OR($A74="",NOT(ISNUMBER($G74))),"",IF(AND($F74&lt;=BR$6,$G74&gt;=BR$5),IF(BR$5&gt;$N74,5,$K74)*10+IF(AND($F74&gt;=BR$5,$F74&lt;=BR$6),IF(AND($G74&gt;=BR$5,$G74&lt;=BR$6),5,IF($L74=1,2,1)),IF(AND($G74&gt;=BR$5,$G74&lt;=BR$6),IF($M74&gt;0,4,3),0)),IF(AND($D74&lt;=BR$6,$E74&gt;=BR$5),60,0)))</f>
        <v/>
      </c>
      <c r="BS74" s="80" t="str">
        <f>IF(OR($A74="",NOT(ISNUMBER($G74))),"",IF(AND($F74&lt;=BS$6,$G74&gt;=BS$5),IF(BS$5&gt;$N74,5,$K74)*10+IF(AND($F74&gt;=BS$5,$F74&lt;=BS$6),IF(AND($G74&gt;=BS$5,$G74&lt;=BS$6),5,IF($L74=1,2,1)),IF(AND($G74&gt;=BS$5,$G74&lt;=BS$6),IF($M74&gt;0,4,3),0)),IF(AND($D74&lt;=BS$6,$E74&gt;=BS$5),60,0)))</f>
        <v/>
      </c>
      <c r="BT74" s="80" t="str">
        <f>IF(OR($A74="",NOT(ISNUMBER($G74))),"",IF(AND($F74&lt;=BT$6,$G74&gt;=BT$5),IF(BT$5&gt;$N74,5,$K74)*10+IF(AND($F74&gt;=BT$5,$F74&lt;=BT$6),IF(AND($G74&gt;=BT$5,$G74&lt;=BT$6),5,IF($L74=1,2,1)),IF(AND($G74&gt;=BT$5,$G74&lt;=BT$6),IF($M74&gt;0,4,3),0)),IF(AND($D74&lt;=BT$6,$E74&gt;=BT$5),60,0)))</f>
        <v/>
      </c>
      <c r="BU74" s="80" t="str">
        <f>IF(OR($A74="",NOT(ISNUMBER($G74))),"",IF(AND($F74&lt;=BU$6,$G74&gt;=BU$5),IF(BU$5&gt;$N74,5,$K74)*10+IF(AND($F74&gt;=BU$5,$F74&lt;=BU$6),IF(AND($G74&gt;=BU$5,$G74&lt;=BU$6),5,IF($L74=1,2,1)),IF(AND($G74&gt;=BU$5,$G74&lt;=BU$6),IF($M74&gt;0,4,3),0)),IF(AND($D74&lt;=BU$6,$E74&gt;=BU$5),60,0)))</f>
        <v/>
      </c>
      <c r="BV74" s="80" t="str">
        <f>IF(OR($A74="",NOT(ISNUMBER($G74))),"",IF(AND($F74&lt;=BV$6,$G74&gt;=BV$5),IF(BV$5&gt;$N74,5,$K74)*10+IF(AND($F74&gt;=BV$5,$F74&lt;=BV$6),IF(AND($G74&gt;=BV$5,$G74&lt;=BV$6),5,IF($L74=1,2,1)),IF(AND($G74&gt;=BV$5,$G74&lt;=BV$6),IF($M74&gt;0,4,3),0)),IF(AND($D74&lt;=BV$6,$E74&gt;=BV$5),60,0)))</f>
        <v/>
      </c>
      <c r="BW74" s="80" t="str">
        <f>IF(OR($A74="",NOT(ISNUMBER($G74))),"",IF(AND($F74&lt;=BW$6,$G74&gt;=BW$5),IF(BW$5&gt;$N74,5,$K74)*10+IF(AND($F74&gt;=BW$5,$F74&lt;=BW$6),IF(AND($G74&gt;=BW$5,$G74&lt;=BW$6),5,IF($L74=1,2,1)),IF(AND($G74&gt;=BW$5,$G74&lt;=BW$6),IF($M74&gt;0,4,3),0)),IF(AND($D74&lt;=BW$6,$E74&gt;=BW$5),60,0)))</f>
        <v/>
      </c>
      <c r="BX74" s="80" t="str">
        <f>IF(OR($A74="",NOT(ISNUMBER($G74))),"",IF(AND($F74&lt;=BX$6,$G74&gt;=BX$5),IF(BX$5&gt;$N74,5,$K74)*10+IF(AND($F74&gt;=BX$5,$F74&lt;=BX$6),IF(AND($G74&gt;=BX$5,$G74&lt;=BX$6),5,IF($L74=1,2,1)),IF(AND($G74&gt;=BX$5,$G74&lt;=BX$6),IF($M74&gt;0,4,3),0)),IF(AND($D74&lt;=BX$6,$E74&gt;=BX$5),60,0)))</f>
        <v/>
      </c>
      <c r="BY74" s="80" t="str">
        <f>IF(OR($A74="",NOT(ISNUMBER($G74))),"",IF(AND($F74&lt;=BY$6,$G74&gt;=BY$5),IF(BY$5&gt;$N74,5,$K74)*10+IF(AND($F74&gt;=BY$5,$F74&lt;=BY$6),IF(AND($G74&gt;=BY$5,$G74&lt;=BY$6),5,IF($L74=1,2,1)),IF(AND($G74&gt;=BY$5,$G74&lt;=BY$6),IF($M74&gt;0,4,3),0)),IF(AND($D74&lt;=BY$6,$E74&gt;=BY$5),60,0)))</f>
        <v/>
      </c>
      <c r="BZ74" s="80" t="str">
        <f>IF(OR($A74="",NOT(ISNUMBER($G74))),"",IF(AND($F74&lt;=BZ$6,$G74&gt;=BZ$5),IF(BZ$5&gt;$N74,5,$K74)*10+IF(AND($F74&gt;=BZ$5,$F74&lt;=BZ$6),IF(AND($G74&gt;=BZ$5,$G74&lt;=BZ$6),5,IF($L74=1,2,1)),IF(AND($G74&gt;=BZ$5,$G74&lt;=BZ$6),IF($M74&gt;0,4,3),0)),IF(AND($D74&lt;=BZ$6,$E74&gt;=BZ$5),60,0)))</f>
        <v/>
      </c>
      <c r="CA74" s="80" t="str">
        <f>IF(OR($A74="",NOT(ISNUMBER($G74))),"",IF(AND($F74&lt;=CA$6,$G74&gt;=CA$5),IF(CA$5&gt;$N74,5,$K74)*10+IF(AND($F74&gt;=CA$5,$F74&lt;=CA$6),IF(AND($G74&gt;=CA$5,$G74&lt;=CA$6),5,IF($L74=1,2,1)),IF(AND($G74&gt;=CA$5,$G74&lt;=CA$6),IF($M74&gt;0,4,3),0)),IF(AND($D74&lt;=CA$6,$E74&gt;=CA$5),60,0)))</f>
        <v/>
      </c>
      <c r="CB74" s="80" t="str">
        <f>IF(OR($A74="",NOT(ISNUMBER($G74))),"",IF(AND($F74&lt;=CB$6,$G74&gt;=CB$5),IF(CB$5&gt;$N74,5,$K74)*10+IF(AND($F74&gt;=CB$5,$F74&lt;=CB$6),IF(AND($G74&gt;=CB$5,$G74&lt;=CB$6),5,IF($L74=1,2,1)),IF(AND($G74&gt;=CB$5,$G74&lt;=CB$6),IF($M74&gt;0,4,3),0)),IF(AND($D74&lt;=CB$6,$E74&gt;=CB$5),60,0)))</f>
        <v/>
      </c>
      <c r="CC74" s="80" t="str">
        <f>IF(OR($A74="",NOT(ISNUMBER($G74))),"",IF(AND($F74&lt;=CC$6,$G74&gt;=CC$5),IF(CC$5&gt;$N74,5,$K74)*10+IF(AND($F74&gt;=CC$5,$F74&lt;=CC$6),IF(AND($G74&gt;=CC$5,$G74&lt;=CC$6),5,IF($L74=1,2,1)),IF(AND($G74&gt;=CC$5,$G74&lt;=CC$6),IF($M74&gt;0,4,3),0)),IF(AND($D74&lt;=CC$6,$E74&gt;=CC$5),60,0)))</f>
        <v/>
      </c>
      <c r="CD74" s="80" t="str">
        <f>IF(OR($A74="",NOT(ISNUMBER($G74))),"",IF(AND($F74&lt;=CD$6,$G74&gt;=CD$5),IF(CD$5&gt;$N74,5,$K74)*10+IF(AND($F74&gt;=CD$5,$F74&lt;=CD$6),IF(AND($G74&gt;=CD$5,$G74&lt;=CD$6),5,IF($L74=1,2,1)),IF(AND($G74&gt;=CD$5,$G74&lt;=CD$6),IF($M74&gt;0,4,3),0)),IF(AND($D74&lt;=CD$6,$E74&gt;=CD$5),60,0)))</f>
        <v/>
      </c>
      <c r="CE74" s="80" t="str">
        <f>IF(OR($A74="",NOT(ISNUMBER($G74))),"",IF(AND($F74&lt;=CE$6,$G74&gt;=CE$5),IF(CE$5&gt;$N74,5,$K74)*10+IF(AND($F74&gt;=CE$5,$F74&lt;=CE$6),IF(AND($G74&gt;=CE$5,$G74&lt;=CE$6),5,IF($L74=1,2,1)),IF(AND($G74&gt;=CE$5,$G74&lt;=CE$6),IF($M74&gt;0,4,3),0)),IF(AND($D74&lt;=CE$6,$E74&gt;=CE$5),60,0)))</f>
        <v/>
      </c>
      <c r="CF74" s="80" t="str">
        <f>IF(OR($A74="",NOT(ISNUMBER($G74))),"",IF(AND($F74&lt;=CF$6,$G74&gt;=CF$5),IF(CF$5&gt;$N74,5,$K74)*10+IF(AND($F74&gt;=CF$5,$F74&lt;=CF$6),IF(AND($G74&gt;=CF$5,$G74&lt;=CF$6),5,IF($L74=1,2,1)),IF(AND($G74&gt;=CF$5,$G74&lt;=CF$6),IF($M74&gt;0,4,3),0)),IF(AND($D74&lt;=CF$6,$E74&gt;=CF$5),60,0)))</f>
        <v/>
      </c>
      <c r="CG74" s="80" t="str">
        <f>IF(OR($A74="",NOT(ISNUMBER($G74))),"",IF(AND($F74&lt;=CG$6,$G74&gt;=CG$5),IF(CG$5&gt;$N74,5,$K74)*10+IF(AND($F74&gt;=CG$5,$F74&lt;=CG$6),IF(AND($G74&gt;=CG$5,$G74&lt;=CG$6),5,IF($L74=1,2,1)),IF(AND($G74&gt;=CG$5,$G74&lt;=CG$6),IF($M74&gt;0,4,3),0)),IF(AND($D74&lt;=CG$6,$E74&gt;=CG$5),60,0)))</f>
        <v/>
      </c>
      <c r="CH74" s="80" t="str">
        <f>IF(OR($A74="",NOT(ISNUMBER($G74))),"",IF(AND($F74&lt;=CH$6,$G74&gt;=CH$5),IF(CH$5&gt;$N74,5,$K74)*10+IF(AND($F74&gt;=CH$5,$F74&lt;=CH$6),IF(AND($G74&gt;=CH$5,$G74&lt;=CH$6),5,IF($L74=1,2,1)),IF(AND($G74&gt;=CH$5,$G74&lt;=CH$6),IF($M74&gt;0,4,3),0)),IF(AND($D74&lt;=CH$6,$E74&gt;=CH$5),60,0)))</f>
        <v/>
      </c>
      <c r="CI74" s="80" t="str">
        <f>IF(OR($A74="",NOT(ISNUMBER($G74))),"",IF(AND($F74&lt;=CI$6,$G74&gt;=CI$5),IF(CI$5&gt;$N74,5,$K74)*10+IF(AND($F74&gt;=CI$5,$F74&lt;=CI$6),IF(AND($G74&gt;=CI$5,$G74&lt;=CI$6),5,IF($L74=1,2,1)),IF(AND($G74&gt;=CI$5,$G74&lt;=CI$6),IF($M74&gt;0,4,3),0)),IF(AND($D74&lt;=CI$6,$E74&gt;=CI$5),60,0)))</f>
        <v/>
      </c>
      <c r="CJ74" s="80" t="str">
        <f>IF(OR($A74="",NOT(ISNUMBER($G74))),"",IF(AND($F74&lt;=CJ$6,$G74&gt;=CJ$5),IF(CJ$5&gt;$N74,5,$K74)*10+IF(AND($F74&gt;=CJ$5,$F74&lt;=CJ$6),IF(AND($G74&gt;=CJ$5,$G74&lt;=CJ$6),5,IF($L74=1,2,1)),IF(AND($G74&gt;=CJ$5,$G74&lt;=CJ$6),IF($M74&gt;0,4,3),0)),IF(AND($D74&lt;=CJ$6,$E74&gt;=CJ$5),60,0)))</f>
        <v/>
      </c>
      <c r="CK74" s="80" t="str">
        <f>IF(OR($A74="",NOT(ISNUMBER($G74))),"",IF(AND($F74&lt;=CK$6,$G74&gt;=CK$5),IF(CK$5&gt;$N74,5,$K74)*10+IF(AND($F74&gt;=CK$5,$F74&lt;=CK$6),IF(AND($G74&gt;=CK$5,$G74&lt;=CK$6),5,IF($L74=1,2,1)),IF(AND($G74&gt;=CK$5,$G74&lt;=CK$6),IF($M74&gt;0,4,3),0)),IF(AND($D74&lt;=CK$6,$E74&gt;=CK$5),60,0)))</f>
        <v/>
      </c>
      <c r="CL74" s="80" t="str">
        <f>IF(OR($A74="",NOT(ISNUMBER($G74))),"",IF(AND($F74&lt;=CL$6,$G74&gt;=CL$5),IF(CL$5&gt;$N74,5,$K74)*10+IF(AND($F74&gt;=CL$5,$F74&lt;=CL$6),IF(AND($G74&gt;=CL$5,$G74&lt;=CL$6),5,IF($L74=1,2,1)),IF(AND($G74&gt;=CL$5,$G74&lt;=CL$6),IF($M74&gt;0,4,3),0)),IF(AND($D74&lt;=CL$6,$E74&gt;=CL$5),60,0)))</f>
        <v/>
      </c>
      <c r="CM74" s="80" t="str">
        <f>IF(OR($A74="",NOT(ISNUMBER($G74))),"",IF(AND($F74&lt;=CM$6,$G74&gt;=CM$5),IF(CM$5&gt;$N74,5,$K74)*10+IF(AND($F74&gt;=CM$5,$F74&lt;=CM$6),IF(AND($G74&gt;=CM$5,$G74&lt;=CM$6),5,IF($L74=1,2,1)),IF(AND($G74&gt;=CM$5,$G74&lt;=CM$6),IF($M74&gt;0,4,3),0)),IF(AND($D74&lt;=CM$6,$E74&gt;=CM$5),60,0)))</f>
        <v/>
      </c>
      <c r="CN74" s="80" t="str">
        <f>IF(OR($A74="",NOT(ISNUMBER($G74))),"",IF(AND($F74&lt;=CN$6,$G74&gt;=CN$5),IF(CN$5&gt;$N74,5,$K74)*10+IF(AND($F74&gt;=CN$5,$F74&lt;=CN$6),IF(AND($G74&gt;=CN$5,$G74&lt;=CN$6),5,IF($L74=1,2,1)),IF(AND($G74&gt;=CN$5,$G74&lt;=CN$6),IF($M74&gt;0,4,3),0)),IF(AND($D74&lt;=CN$6,$E74&gt;=CN$5),60,0)))</f>
        <v/>
      </c>
      <c r="CO74" s="80" t="str">
        <f>IF(OR($A74="",NOT(ISNUMBER($G74))),"",IF(AND($F74&lt;=CO$6,$G74&gt;=CO$5),IF(CO$5&gt;$N74,5,$K74)*10+IF(AND($F74&gt;=CO$5,$F74&lt;=CO$6),IF(AND($G74&gt;=CO$5,$G74&lt;=CO$6),5,IF($L74=1,2,1)),IF(AND($G74&gt;=CO$5,$G74&lt;=CO$6),IF($M74&gt;0,4,3),0)),IF(AND($D74&lt;=CO$6,$E74&gt;=CO$5),60,0)))</f>
        <v/>
      </c>
      <c r="CP74" s="80" t="str">
        <f>IF(OR($A74="",NOT(ISNUMBER($G74))),"",IF(AND($F74&lt;=CP$6,$G74&gt;=CP$5),IF(CP$5&gt;$N74,5,$K74)*10+IF(AND($F74&gt;=CP$5,$F74&lt;=CP$6),IF(AND($G74&gt;=CP$5,$G74&lt;=CP$6),5,IF($L74=1,2,1)),IF(AND($G74&gt;=CP$5,$G74&lt;=CP$6),IF($M74&gt;0,4,3),0)),IF(AND($D74&lt;=CP$6,$E74&gt;=CP$5),60,0)))</f>
        <v/>
      </c>
      <c r="CQ74" s="80" t="str">
        <f>IF(OR($A74="",NOT(ISNUMBER($G74))),"",IF(AND($F74&lt;=CQ$6,$G74&gt;=CQ$5),IF(CQ$5&gt;$N74,5,$K74)*10+IF(AND($F74&gt;=CQ$5,$F74&lt;=CQ$6),IF(AND($G74&gt;=CQ$5,$G74&lt;=CQ$6),5,IF($L74=1,2,1)),IF(AND($G74&gt;=CQ$5,$G74&lt;=CQ$6),IF($M74&gt;0,4,3),0)),IF(AND($D74&lt;=CQ$6,$E74&gt;=CQ$5),60,0)))</f>
        <v/>
      </c>
      <c r="CR74" s="80" t="str">
        <f>IF(OR($A74="",NOT(ISNUMBER($G74))),"",IF(AND($F74&lt;=CR$6,$G74&gt;=CR$5),IF(CR$5&gt;$N74,5,$K74)*10+IF(AND($F74&gt;=CR$5,$F74&lt;=CR$6),IF(AND($G74&gt;=CR$5,$G74&lt;=CR$6),5,IF($L74=1,2,1)),IF(AND($G74&gt;=CR$5,$G74&lt;=CR$6),IF($M74&gt;0,4,3),0)),IF(AND($D74&lt;=CR$6,$E74&gt;=CR$5),60,0)))</f>
        <v/>
      </c>
      <c r="CS74" s="80" t="str">
        <f>IF(OR($A74="",NOT(ISNUMBER($G74))),"",IF(AND($F74&lt;=CS$6,$G74&gt;=CS$5),IF(CS$5&gt;$N74,5,$K74)*10+IF(AND($F74&gt;=CS$5,$F74&lt;=CS$6),IF(AND($G74&gt;=CS$5,$G74&lt;=CS$6),5,IF($L74=1,2,1)),IF(AND($G74&gt;=CS$5,$G74&lt;=CS$6),IF($M74&gt;0,4,3),0)),IF(AND($D74&lt;=CS$6,$E74&gt;=CS$5),60,0)))</f>
        <v/>
      </c>
      <c r="CT74" s="80" t="str">
        <f>IF(OR($A74="",NOT(ISNUMBER($G74))),"",IF(AND($F74&lt;=CT$6,$G74&gt;=CT$5),IF(CT$5&gt;$N74,5,$K74)*10+IF(AND($F74&gt;=CT$5,$F74&lt;=CT$6),IF(AND($G74&gt;=CT$5,$G74&lt;=CT$6),5,IF($L74=1,2,1)),IF(AND($G74&gt;=CT$5,$G74&lt;=CT$6),IF($M74&gt;0,4,3),0)),IF(AND($D74&lt;=CT$6,$E74&gt;=CT$5),60,0)))</f>
        <v/>
      </c>
      <c r="CU74" s="80" t="str">
        <f>IF(OR($A74="",NOT(ISNUMBER($G74))),"",IF(AND($F74&lt;=CU$6,$G74&gt;=CU$5),IF(CU$5&gt;$N74,5,$K74)*10+IF(AND($F74&gt;=CU$5,$F74&lt;=CU$6),IF(AND($G74&gt;=CU$5,$G74&lt;=CU$6),5,IF($L74=1,2,1)),IF(AND($G74&gt;=CU$5,$G74&lt;=CU$6),IF($M74&gt;0,4,3),0)),IF(AND($D74&lt;=CU$6,$E74&gt;=CU$5),60,0)))</f>
        <v/>
      </c>
      <c r="CV74" s="80" t="str">
        <f>IF(OR($A74="",NOT(ISNUMBER($G74))),"",IF(AND($F74&lt;=CV$6,$G74&gt;=CV$5),IF(CV$5&gt;$N74,5,$K74)*10+IF(AND($F74&gt;=CV$5,$F74&lt;=CV$6),IF(AND($G74&gt;=CV$5,$G74&lt;=CV$6),5,IF($L74=1,2,1)),IF(AND($G74&gt;=CV$5,$G74&lt;=CV$6),IF($M74&gt;0,4,3),0)),IF(AND($D74&lt;=CV$6,$E74&gt;=CV$5),60,0)))</f>
        <v/>
      </c>
      <c r="CW74" s="80" t="str">
        <f>IF(OR($A74="",NOT(ISNUMBER($G74))),"",IF(AND($F74&lt;=CW$6,$G74&gt;=CW$5),IF(CW$5&gt;$N74,5,$K74)*10+IF(AND($F74&gt;=CW$5,$F74&lt;=CW$6),IF(AND($G74&gt;=CW$5,$G74&lt;=CW$6),5,IF($L74=1,2,1)),IF(AND($G74&gt;=CW$5,$G74&lt;=CW$6),IF($M74&gt;0,4,3),0)),IF(AND($D74&lt;=CW$6,$E74&gt;=CW$5),60,0)))</f>
        <v/>
      </c>
      <c r="CX74" s="80" t="str">
        <f>IF(OR($A74="",NOT(ISNUMBER($G74))),"",IF(AND($F74&lt;=CX$6,$G74&gt;=CX$5),IF(CX$5&gt;$N74,5,$K74)*10+IF(AND($F74&gt;=CX$5,$F74&lt;=CX$6),IF(AND($G74&gt;=CX$5,$G74&lt;=CX$6),5,IF($L74=1,2,1)),IF(AND($G74&gt;=CX$5,$G74&lt;=CX$6),IF($M74&gt;0,4,3),0)),IF(AND($D74&lt;=CX$6,$E74&gt;=CX$5),60,0)))</f>
        <v/>
      </c>
      <c r="CY74" s="80" t="str">
        <f>IF(OR($A74="",NOT(ISNUMBER($G74))),"",IF(AND($F74&lt;=CY$6,$G74&gt;=CY$5),IF(CY$5&gt;$N74,5,$K74)*10+IF(AND($F74&gt;=CY$5,$F74&lt;=CY$6),IF(AND($G74&gt;=CY$5,$G74&lt;=CY$6),5,IF($L74=1,2,1)),IF(AND($G74&gt;=CY$5,$G74&lt;=CY$6),IF($M74&gt;0,4,3),0)),IF(AND($D74&lt;=CY$6,$E74&gt;=CY$5),60,0)))</f>
        <v/>
      </c>
      <c r="CZ74" s="80" t="str">
        <f>IF(OR($A74="",NOT(ISNUMBER($G74))),"",IF(AND($F74&lt;=CZ$6,$G74&gt;=CZ$5),IF(CZ$5&gt;$N74,5,$K74)*10+IF(AND($F74&gt;=CZ$5,$F74&lt;=CZ$6),IF(AND($G74&gt;=CZ$5,$G74&lt;=CZ$6),5,IF($L74=1,2,1)),IF(AND($G74&gt;=CZ$5,$G74&lt;=CZ$6),IF($M74&gt;0,4,3),0)),IF(AND($D74&lt;=CZ$6,$E74&gt;=CZ$5),60,0)))</f>
        <v/>
      </c>
      <c r="DA74" s="80" t="str">
        <f>IF(OR($A74="",NOT(ISNUMBER($G74))),"",IF(AND($F74&lt;=DA$6,$G74&gt;=DA$5),IF(DA$5&gt;$N74,5,$K74)*10+IF(AND($F74&gt;=DA$5,$F74&lt;=DA$6),IF(AND($G74&gt;=DA$5,$G74&lt;=DA$6),5,IF($L74=1,2,1)),IF(AND($G74&gt;=DA$5,$G74&lt;=DA$6),IF($M74&gt;0,4,3),0)),IF(AND($D74&lt;=DA$6,$E74&gt;=DA$5),60,0)))</f>
        <v/>
      </c>
      <c r="DB74" s="80" t="str">
        <f>IF(OR($A74="",NOT(ISNUMBER($G74))),"",IF(AND($F74&lt;=DB$6,$G74&gt;=DB$5),IF(DB$5&gt;$N74,5,$K74)*10+IF(AND($F74&gt;=DB$5,$F74&lt;=DB$6),IF(AND($G74&gt;=DB$5,$G74&lt;=DB$6),5,IF($L74=1,2,1)),IF(AND($G74&gt;=DB$5,$G74&lt;=DB$6),IF($M74&gt;0,4,3),0)),IF(AND($D74&lt;=DB$6,$E74&gt;=DB$5),60,0)))</f>
        <v/>
      </c>
      <c r="DC74" s="80" t="str">
        <f>IF(OR($A74="",NOT(ISNUMBER($G74))),"",IF(AND($F74&lt;=DC$6,$G74&gt;=DC$5),IF(DC$5&gt;$N74,5,$K74)*10+IF(AND($F74&gt;=DC$5,$F74&lt;=DC$6),IF(AND($G74&gt;=DC$5,$G74&lt;=DC$6),5,IF($L74=1,2,1)),IF(AND($G74&gt;=DC$5,$G74&lt;=DC$6),IF($M74&gt;0,4,3),0)),IF(AND($D74&lt;=DC$6,$E74&gt;=DC$5),60,0)))</f>
        <v/>
      </c>
      <c r="DD74" s="80" t="str">
        <f>IF(OR($A74="",NOT(ISNUMBER($G74))),"",IF(AND($F74&lt;=DD$6,$G74&gt;=DD$5),IF(DD$5&gt;$N74,5,$K74)*10+IF(AND($F74&gt;=DD$5,$F74&lt;=DD$6),IF(AND($G74&gt;=DD$5,$G74&lt;=DD$6),5,IF($L74=1,2,1)),IF(AND($G74&gt;=DD$5,$G74&lt;=DD$6),IF($M74&gt;0,4,3),0)),IF(AND($D74&lt;=DD$6,$E74&gt;=DD$5),60,0)))</f>
        <v/>
      </c>
      <c r="DE74" s="80" t="str">
        <f>IF(OR($A74="",NOT(ISNUMBER($G74))),"",IF(AND($F74&lt;=DE$6,$G74&gt;=DE$5),IF(DE$5&gt;$N74,5,$K74)*10+IF(AND($F74&gt;=DE$5,$F74&lt;=DE$6),IF(AND($G74&gt;=DE$5,$G74&lt;=DE$6),5,IF($L74=1,2,1)),IF(AND($G74&gt;=DE$5,$G74&lt;=DE$6),IF($M74&gt;0,4,3),0)),IF(AND($D74&lt;=DE$6,$E74&gt;=DE$5),60,0)))</f>
        <v/>
      </c>
      <c r="DF74" s="80" t="str">
        <f>IF(OR($A74="",NOT(ISNUMBER($G74))),"",IF(AND($F74&lt;=DF$6,$G74&gt;=DF$5),IF(DF$5&gt;$N74,5,$K74)*10+IF(AND($F74&gt;=DF$5,$F74&lt;=DF$6),IF(AND($G74&gt;=DF$5,$G74&lt;=DF$6),5,IF($L74=1,2,1)),IF(AND($G74&gt;=DF$5,$G74&lt;=DF$6),IF($M74&gt;0,4,3),0)),IF(AND($D74&lt;=DF$6,$E74&gt;=DF$5),60,0)))</f>
        <v/>
      </c>
      <c r="DG74" s="80" t="str">
        <f>IF(OR($A74="",NOT(ISNUMBER($G74))),"",IF(AND($F74&lt;=DG$6,$G74&gt;=DG$5),IF(DG$5&gt;$N74,5,$K74)*10+IF(AND($F74&gt;=DG$5,$F74&lt;=DG$6),IF(AND($G74&gt;=DG$5,$G74&lt;=DG$6),5,IF($L74=1,2,1)),IF(AND($G74&gt;=DG$5,$G74&lt;=DG$6),IF($M74&gt;0,4,3),0)),IF(AND($D74&lt;=DG$6,$E74&gt;=DG$5),60,0)))</f>
        <v/>
      </c>
      <c r="DH74" s="80" t="str">
        <f>IF(OR($A74="",NOT(ISNUMBER($G74))),"",IF(AND($F74&lt;=DH$6,$G74&gt;=DH$5),IF(DH$5&gt;$N74,5,$K74)*10+IF(AND($F74&gt;=DH$5,$F74&lt;=DH$6),IF(AND($G74&gt;=DH$5,$G74&lt;=DH$6),5,IF($L74=1,2,1)),IF(AND($G74&gt;=DH$5,$G74&lt;=DH$6),IF($M74&gt;0,4,3),0)),IF(AND($D74&lt;=DH$6,$E74&gt;=DH$5),60,0)))</f>
        <v/>
      </c>
      <c r="DI74" s="80" t="str">
        <f>IF(OR($A74="",NOT(ISNUMBER($G74))),"",IF(AND($F74&lt;=DI$6,$G74&gt;=DI$5),IF(DI$5&gt;$N74,5,$K74)*10+IF(AND($F74&gt;=DI$5,$F74&lt;=DI$6),IF(AND($G74&gt;=DI$5,$G74&lt;=DI$6),5,IF($L74=1,2,1)),IF(AND($G74&gt;=DI$5,$G74&lt;=DI$6),IF($M74&gt;0,4,3),0)),IF(AND($D74&lt;=DI$6,$E74&gt;=DI$5),60,0)))</f>
        <v/>
      </c>
      <c r="DJ74" s="80" t="str">
        <f>IF(OR($A74="",NOT(ISNUMBER($G74))),"",IF(AND($F74&lt;=DJ$6,$G74&gt;=DJ$5),IF(DJ$5&gt;$N74,5,$K74)*10+IF(AND($F74&gt;=DJ$5,$F74&lt;=DJ$6),IF(AND($G74&gt;=DJ$5,$G74&lt;=DJ$6),5,IF($L74=1,2,1)),IF(AND($G74&gt;=DJ$5,$G74&lt;=DJ$6),IF($M74&gt;0,4,3),0)),IF(AND($D74&lt;=DJ$6,$E74&gt;=DJ$5),60,0)))</f>
        <v/>
      </c>
      <c r="DK74" s="80" t="str">
        <f>IF(OR($A74="",NOT(ISNUMBER($G74))),"",IF(AND($F74&lt;=DK$6,$G74&gt;=DK$5),IF(DK$5&gt;$N74,5,$K74)*10+IF(AND($F74&gt;=DK$5,$F74&lt;=DK$6),IF(AND($G74&gt;=DK$5,$G74&lt;=DK$6),5,IF($L74=1,2,1)),IF(AND($G74&gt;=DK$5,$G74&lt;=DK$6),IF($M74&gt;0,4,3),0)),IF(AND($D74&lt;=DK$6,$E74&gt;=DK$5),60,0)))</f>
        <v/>
      </c>
      <c r="DL74" s="80" t="str">
        <f>IF(OR($A74="",NOT(ISNUMBER($G74))),"",IF(AND($F74&lt;=DL$6,$G74&gt;=DL$5),IF(DL$5&gt;$N74,5,$K74)*10+IF(AND($F74&gt;=DL$5,$F74&lt;=DL$6),IF(AND($G74&gt;=DL$5,$G74&lt;=DL$6),5,IF($L74=1,2,1)),IF(AND($G74&gt;=DL$5,$G74&lt;=DL$6),IF($M74&gt;0,4,3),0)),IF(AND($D74&lt;=DL$6,$E74&gt;=DL$5),60,0)))</f>
        <v/>
      </c>
      <c r="DM74" s="80" t="str">
        <f>IF(OR($A74="",NOT(ISNUMBER($G74))),"",IF(AND($F74&lt;=DM$6,$G74&gt;=DM$5),IF(DM$5&gt;$N74,5,$K74)*10+IF(AND($F74&gt;=DM$5,$F74&lt;=DM$6),IF(AND($G74&gt;=DM$5,$G74&lt;=DM$6),5,IF($L74=1,2,1)),IF(AND($G74&gt;=DM$5,$G74&lt;=DM$6),IF($M74&gt;0,4,3),0)),IF(AND($D74&lt;=DM$6,$E74&gt;=DM$5),60,0)))</f>
        <v/>
      </c>
      <c r="DN74" s="80" t="str">
        <f>IF(OR($A74="",NOT(ISNUMBER($G74))),"",IF(AND($F74&lt;=DN$6,$G74&gt;=DN$5),IF(DN$5&gt;$N74,5,$K74)*10+IF(AND($F74&gt;=DN$5,$F74&lt;=DN$6),IF(AND($G74&gt;=DN$5,$G74&lt;=DN$6),5,IF($L74=1,2,1)),IF(AND($G74&gt;=DN$5,$G74&lt;=DN$6),IF($M74&gt;0,4,3),0)),IF(AND($D74&lt;=DN$6,$E74&gt;=DN$5),60,0)))</f>
        <v/>
      </c>
      <c r="DO74" s="80" t="str">
        <f>IF(OR($A74="",NOT(ISNUMBER($G74))),"",IF(AND($F74&lt;=DO$6,$G74&gt;=DO$5),IF(DO$5&gt;$N74,5,$K74)*10+IF(AND($F74&gt;=DO$5,$F74&lt;=DO$6),IF(AND($G74&gt;=DO$5,$G74&lt;=DO$6),5,IF($L74=1,2,1)),IF(AND($G74&gt;=DO$5,$G74&lt;=DO$6),IF($M74&gt;0,4,3),0)),IF(AND($D74&lt;=DO$6,$E74&gt;=DO$5),60,0)))</f>
        <v/>
      </c>
      <c r="DP74" s="80" t="str">
        <f>IF(OR($A74="",NOT(ISNUMBER($G74))),"",IF(AND($F74&lt;=DP$6,$G74&gt;=DP$5),IF(DP$5&gt;$N74,5,$K74)*10+IF(AND($F74&gt;=DP$5,$F74&lt;=DP$6),IF(AND($G74&gt;=DP$5,$G74&lt;=DP$6),5,IF($L74=1,2,1)),IF(AND($G74&gt;=DP$5,$G74&lt;=DP$6),IF($M74&gt;0,4,3),0)),IF(AND($D74&lt;=DP$6,$E74&gt;=DP$5),60,0)))</f>
        <v/>
      </c>
      <c r="DQ74" s="80" t="str">
        <f>IF(OR($A74="",NOT(ISNUMBER($G74))),"",IF(AND($F74&lt;=DQ$6,$G74&gt;=DQ$5),IF(DQ$5&gt;$N74,5,$K74)*10+IF(AND($F74&gt;=DQ$5,$F74&lt;=DQ$6),IF(AND($G74&gt;=DQ$5,$G74&lt;=DQ$6),5,IF($L74=1,2,1)),IF(AND($G74&gt;=DQ$5,$G74&lt;=DQ$6),IF($M74&gt;0,4,3),0)),IF(AND($D74&lt;=DQ$6,$E74&gt;=DQ$5),60,0)))</f>
        <v/>
      </c>
      <c r="DR74" s="80" t="str">
        <f>IF(OR($A74="",NOT(ISNUMBER($G74))),"",IF(AND($F74&lt;=DR$6,$G74&gt;=DR$5),IF(DR$5&gt;$N74,5,$K74)*10+IF(AND($F74&gt;=DR$5,$F74&lt;=DR$6),IF(AND($G74&gt;=DR$5,$G74&lt;=DR$6),5,IF($L74=1,2,1)),IF(AND($G74&gt;=DR$5,$G74&lt;=DR$6),IF($M74&gt;0,4,3),0)),IF(AND($D74&lt;=DR$6,$E74&gt;=DR$5),60,0)))</f>
        <v/>
      </c>
      <c r="DS74" s="80" t="str">
        <f>IF(OR($A74="",NOT(ISNUMBER($G74))),"",IF(AND($F74&lt;=DS$6,$G74&gt;=DS$5),IF(DS$5&gt;$N74,5,$K74)*10+IF(AND($F74&gt;=DS$5,$F74&lt;=DS$6),IF(AND($G74&gt;=DS$5,$G74&lt;=DS$6),5,IF($L74=1,2,1)),IF(AND($G74&gt;=DS$5,$G74&lt;=DS$6),IF($M74&gt;0,4,3),0)),IF(AND($D74&lt;=DS$6,$E74&gt;=DS$5),60,0)))</f>
        <v/>
      </c>
      <c r="DT74" s="80" t="str">
        <f>IF(OR($A74="",NOT(ISNUMBER($G74))),"",IF(AND($F74&lt;=DT$6,$G74&gt;=DT$5),IF(DT$5&gt;$N74,5,$K74)*10+IF(AND($F74&gt;=DT$5,$F74&lt;=DT$6),IF(AND($G74&gt;=DT$5,$G74&lt;=DT$6),5,IF($L74=1,2,1)),IF(AND($G74&gt;=DT$5,$G74&lt;=DT$6),IF($M74&gt;0,4,3),0)),IF(AND($D74&lt;=DT$6,$E74&gt;=DT$5),60,0)))</f>
        <v/>
      </c>
      <c r="DU74" s="80" t="str">
        <f>IF(OR($A74="",NOT(ISNUMBER($G74))),"",IF(AND($F74&lt;=DU$6,$G74&gt;=DU$5),IF(DU$5&gt;$N74,5,$K74)*10+IF(AND($F74&gt;=DU$5,$F74&lt;=DU$6),IF(AND($G74&gt;=DU$5,$G74&lt;=DU$6),5,IF($L74=1,2,1)),IF(AND($G74&gt;=DU$5,$G74&lt;=DU$6),IF($M74&gt;0,4,3),0)),IF(AND($D74&lt;=DU$6,$E74&gt;=DU$5),60,0)))</f>
        <v/>
      </c>
      <c r="DV74" s="80" t="str">
        <f>IF(OR($A74="",NOT(ISNUMBER($G74))),"",IF(AND($F74&lt;=DV$6,$G74&gt;=DV$5),IF(DV$5&gt;$N74,5,$K74)*10+IF(AND($F74&gt;=DV$5,$F74&lt;=DV$6),IF(AND($G74&gt;=DV$5,$G74&lt;=DV$6),5,IF($L74=1,2,1)),IF(AND($G74&gt;=DV$5,$G74&lt;=DV$6),IF($M74&gt;0,4,3),0)),IF(AND($D74&lt;=DV$6,$E74&gt;=DV$5),60,0)))</f>
        <v/>
      </c>
      <c r="DW74" s="80" t="str">
        <f>IF(OR($A74="",NOT(ISNUMBER($G74))),"",IF(AND($F74&lt;=DW$6,$G74&gt;=DW$5),IF(DW$5&gt;$N74,5,$K74)*10+IF(AND($F74&gt;=DW$5,$F74&lt;=DW$6),IF(AND($G74&gt;=DW$5,$G74&lt;=DW$6),5,IF($L74=1,2,1)),IF(AND($G74&gt;=DW$5,$G74&lt;=DW$6),IF($M74&gt;0,4,3),0)),IF(AND($D74&lt;=DW$6,$E74&gt;=DW$5),60,0)))</f>
        <v/>
      </c>
      <c r="DX74" s="80" t="str">
        <f>IF(OR($A74="",NOT(ISNUMBER($G74))),"",IF(AND($F74&lt;=DX$6,$G74&gt;=DX$5),IF(DX$5&gt;$N74,5,$K74)*10+IF(AND($F74&gt;=DX$5,$F74&lt;=DX$6),IF(AND($G74&gt;=DX$5,$G74&lt;=DX$6),5,IF($L74=1,2,1)),IF(AND($G74&gt;=DX$5,$G74&lt;=DX$6),IF($M74&gt;0,4,3),0)),IF(AND($D74&lt;=DX$6,$E74&gt;=DX$5),60,0)))</f>
        <v/>
      </c>
      <c r="DY74" s="80" t="str">
        <f>IF(OR($A74="",NOT(ISNUMBER($G74))),"",IF(AND($F74&lt;=DY$6,$G74&gt;=DY$5),IF(DY$5&gt;$N74,5,$K74)*10+IF(AND($F74&gt;=DY$5,$F74&lt;=DY$6),IF(AND($G74&gt;=DY$5,$G74&lt;=DY$6),5,IF($L74=1,2,1)),IF(AND($G74&gt;=DY$5,$G74&lt;=DY$6),IF($M74&gt;0,4,3),0)),IF(AND($D74&lt;=DY$6,$E74&gt;=DY$5),60,0)))</f>
        <v/>
      </c>
      <c r="DZ74" s="80" t="str">
        <f>IF(OR($A74="",NOT(ISNUMBER($G74))),"",IF(AND($F74&lt;=DZ$6,$G74&gt;=DZ$5),IF(DZ$5&gt;$N74,5,$K74)*10+IF(AND($F74&gt;=DZ$5,$F74&lt;=DZ$6),IF(AND($G74&gt;=DZ$5,$G74&lt;=DZ$6),5,IF($L74=1,2,1)),IF(AND($G74&gt;=DZ$5,$G74&lt;=DZ$6),IF($M74&gt;0,4,3),0)),IF(AND($D74&lt;=DZ$6,$E74&gt;=DZ$5),60,0)))</f>
        <v/>
      </c>
      <c r="EA74" s="80" t="str">
        <f>IF(OR($A74="",NOT(ISNUMBER($G74))),"",IF(AND($F74&lt;=EA$6,$G74&gt;=EA$5),IF(EA$5&gt;$N74,5,$K74)*10+IF(AND($F74&gt;=EA$5,$F74&lt;=EA$6),IF(AND($G74&gt;=EA$5,$G74&lt;=EA$6),5,IF($L74=1,2,1)),IF(AND($G74&gt;=EA$5,$G74&lt;=EA$6),IF($M74&gt;0,4,3),0)),IF(AND($D74&lt;=EA$6,$E74&gt;=EA$5),60,0)))</f>
        <v/>
      </c>
      <c r="EB74" s="80" t="str">
        <f>IF(OR($A74="",NOT(ISNUMBER($G74))),"",IF(AND($F74&lt;=EB$6,$G74&gt;=EB$5),IF(EB$5&gt;$N74,5,$K74)*10+IF(AND($F74&gt;=EB$5,$F74&lt;=EB$6),IF(AND($G74&gt;=EB$5,$G74&lt;=EB$6),5,IF($L74=1,2,1)),IF(AND($G74&gt;=EB$5,$G74&lt;=EB$6),IF($M74&gt;0,4,3),0)),IF(AND($D74&lt;=EB$6,$E74&gt;=EB$5),60,0)))</f>
        <v/>
      </c>
      <c r="EC74" s="80" t="str">
        <f>IF(OR($A74="",NOT(ISNUMBER($G74))),"",IF(AND($F74&lt;=EC$6,$G74&gt;=EC$5),IF(EC$5&gt;$N74,5,$K74)*10+IF(AND($F74&gt;=EC$5,$F74&lt;=EC$6),IF(AND($G74&gt;=EC$5,$G74&lt;=EC$6),5,IF($L74=1,2,1)),IF(AND($G74&gt;=EC$5,$G74&lt;=EC$6),IF($M74&gt;0,4,3),0)),IF(AND($D74&lt;=EC$6,$E74&gt;=EC$5),60,0)))</f>
        <v/>
      </c>
      <c r="ED74" s="80" t="str">
        <f>IF(OR($A74="",NOT(ISNUMBER($G74))),"",IF(AND($F74&lt;=ED$6,$G74&gt;=ED$5),IF(ED$5&gt;$N74,5,$K74)*10+IF(AND($F74&gt;=ED$5,$F74&lt;=ED$6),IF(AND($G74&gt;=ED$5,$G74&lt;=ED$6),5,IF($L74=1,2,1)),IF(AND($G74&gt;=ED$5,$G74&lt;=ED$6),IF($M74&gt;0,4,3),0)),IF(AND($D74&lt;=ED$6,$E74&gt;=ED$5),60,0)))</f>
        <v/>
      </c>
    </row>
    <row r="75" ht="18" customHeight="1">
      <c r="A75" s="52" t="str">
        <f>IF(Tasks!$B75="","",Tasks!$A75)</f>
        <v/>
      </c>
      <c r="B75" s="78" t="str">
        <f>IF(Tasks!$B75="","",Tasks!$B75)</f>
        <v/>
      </c>
      <c r="C75" s="25" t="str">
        <f>IF($B75="","",IF(AND(Tasks!$D75="",Tasks!$G75=""),"-",IF(Tasks!$D75="","",Tasks!$D75&amp;IF(OR(Tasks!$E75="",Tasks!$E75="FS"),IF(N(Tasks!$F75)=0,"","FS"),Tasks!$E75)&amp;IF(N(Tasks!$F75)=0,"",IF(Tasks!$F75&gt;0,"+","")&amp;Tasks!$F75))&amp;IF(AND(Tasks!$D75&lt;&gt;"",Tasks!$G75&lt;&gt;""),", ","")&amp;IF(Tasks!$G75="","",Tasks!$G75&amp;IF(OR(Tasks!$H75="",Tasks!$H75="FS"),IF(N(Tasks!$I75)=0,"","FS"),Tasks!$H75)&amp;IF(N(Tasks!$I75)=0,"",IF(Tasks!$I75&gt;0,"+","")&amp;Tasks!$I75))))</f>
        <v/>
      </c>
      <c r="D75" s="51" t="str">
        <f>IF(OR($B75="",Tasks!$Q75=""),"",Tasks!$Q75)</f>
        <v/>
      </c>
      <c r="E75" s="51" t="str">
        <f>IF(OR($B75="",Tasks!$R75=""),"",Tasks!$R75)</f>
        <v/>
      </c>
      <c r="F75" s="51" t="str">
        <f>IF(OR($B75="",Tasks!$S75=""),"",Tasks!$S75)</f>
        <v/>
      </c>
      <c r="G75" s="51" t="str">
        <f>IF(OR($B75="",Tasks!$T75=""),"",Tasks!$T75)</f>
        <v/>
      </c>
      <c r="H75" s="52" t="str">
        <f>IF($B75="","",Tasks!$AE75)</f>
        <v/>
      </c>
      <c r="I75" s="79" t="str">
        <f>IF($B75="","",Tasks!$AF75)</f>
        <v/>
      </c>
      <c r="J75" s="53" t="str">
        <f>IF(OR($B75="",Tasks!$V75=""),"",Tasks!$V75)</f>
        <v/>
      </c>
      <c r="K75" s="52" t="str">
        <f>IF($B75="","",Tasks!$AA75)</f>
        <v/>
      </c>
      <c r="L75" s="52" t="str">
        <f>IF($B75="","",Tasks!$AB75)</f>
        <v/>
      </c>
      <c r="M75" s="52" t="str">
        <f>IF($B75="","",Tasks!$Z75)</f>
        <v/>
      </c>
      <c r="N75" s="52" t="str">
        <f>IF(OR($B75="",Tasks!$AG75=""),"",Tasks!$AG75)</f>
        <v/>
      </c>
      <c r="O75" s="80" t="str">
        <f>IF(OR($A75="",NOT(ISNUMBER($G75))),"",IF(AND($F75&lt;=O$6,$G75&gt;=O$5),IF(O$5&gt;$N75,5,$K75)*10+IF(AND($F75&gt;=O$5,$F75&lt;=O$6),IF(AND($G75&gt;=O$5,$G75&lt;=O$6),5,IF($L75=1,2,1)),IF(AND($G75&gt;=O$5,$G75&lt;=O$6),IF($M75&gt;0,4,3),0)),IF(AND($D75&lt;=O$6,$E75&gt;=O$5),60,0)))</f>
        <v/>
      </c>
      <c r="P75" s="80" t="str">
        <f>IF(OR($A75="",NOT(ISNUMBER($G75))),"",IF(AND($F75&lt;=P$6,$G75&gt;=P$5),IF(P$5&gt;$N75,5,$K75)*10+IF(AND($F75&gt;=P$5,$F75&lt;=P$6),IF(AND($G75&gt;=P$5,$G75&lt;=P$6),5,IF($L75=1,2,1)),IF(AND($G75&gt;=P$5,$G75&lt;=P$6),IF($M75&gt;0,4,3),0)),IF(AND($D75&lt;=P$6,$E75&gt;=P$5),60,0)))</f>
        <v/>
      </c>
      <c r="Q75" s="80" t="str">
        <f>IF(OR($A75="",NOT(ISNUMBER($G75))),"",IF(AND($F75&lt;=Q$6,$G75&gt;=Q$5),IF(Q$5&gt;$N75,5,$K75)*10+IF(AND($F75&gt;=Q$5,$F75&lt;=Q$6),IF(AND($G75&gt;=Q$5,$G75&lt;=Q$6),5,IF($L75=1,2,1)),IF(AND($G75&gt;=Q$5,$G75&lt;=Q$6),IF($M75&gt;0,4,3),0)),IF(AND($D75&lt;=Q$6,$E75&gt;=Q$5),60,0)))</f>
        <v/>
      </c>
      <c r="R75" s="80" t="str">
        <f>IF(OR($A75="",NOT(ISNUMBER($G75))),"",IF(AND($F75&lt;=R$6,$G75&gt;=R$5),IF(R$5&gt;$N75,5,$K75)*10+IF(AND($F75&gt;=R$5,$F75&lt;=R$6),IF(AND($G75&gt;=R$5,$G75&lt;=R$6),5,IF($L75=1,2,1)),IF(AND($G75&gt;=R$5,$G75&lt;=R$6),IF($M75&gt;0,4,3),0)),IF(AND($D75&lt;=R$6,$E75&gt;=R$5),60,0)))</f>
        <v/>
      </c>
      <c r="S75" s="80" t="str">
        <f>IF(OR($A75="",NOT(ISNUMBER($G75))),"",IF(AND($F75&lt;=S$6,$G75&gt;=S$5),IF(S$5&gt;$N75,5,$K75)*10+IF(AND($F75&gt;=S$5,$F75&lt;=S$6),IF(AND($G75&gt;=S$5,$G75&lt;=S$6),5,IF($L75=1,2,1)),IF(AND($G75&gt;=S$5,$G75&lt;=S$6),IF($M75&gt;0,4,3),0)),IF(AND($D75&lt;=S$6,$E75&gt;=S$5),60,0)))</f>
        <v/>
      </c>
      <c r="T75" s="80" t="str">
        <f>IF(OR($A75="",NOT(ISNUMBER($G75))),"",IF(AND($F75&lt;=T$6,$G75&gt;=T$5),IF(T$5&gt;$N75,5,$K75)*10+IF(AND($F75&gt;=T$5,$F75&lt;=T$6),IF(AND($G75&gt;=T$5,$G75&lt;=T$6),5,IF($L75=1,2,1)),IF(AND($G75&gt;=T$5,$G75&lt;=T$6),IF($M75&gt;0,4,3),0)),IF(AND($D75&lt;=T$6,$E75&gt;=T$5),60,0)))</f>
        <v/>
      </c>
      <c r="U75" s="80" t="str">
        <f>IF(OR($A75="",NOT(ISNUMBER($G75))),"",IF(AND($F75&lt;=U$6,$G75&gt;=U$5),IF(U$5&gt;$N75,5,$K75)*10+IF(AND($F75&gt;=U$5,$F75&lt;=U$6),IF(AND($G75&gt;=U$5,$G75&lt;=U$6),5,IF($L75=1,2,1)),IF(AND($G75&gt;=U$5,$G75&lt;=U$6),IF($M75&gt;0,4,3),0)),IF(AND($D75&lt;=U$6,$E75&gt;=U$5),60,0)))</f>
        <v/>
      </c>
      <c r="V75" s="80" t="str">
        <f>IF(OR($A75="",NOT(ISNUMBER($G75))),"",IF(AND($F75&lt;=V$6,$G75&gt;=V$5),IF(V$5&gt;$N75,5,$K75)*10+IF(AND($F75&gt;=V$5,$F75&lt;=V$6),IF(AND($G75&gt;=V$5,$G75&lt;=V$6),5,IF($L75=1,2,1)),IF(AND($G75&gt;=V$5,$G75&lt;=V$6),IF($M75&gt;0,4,3),0)),IF(AND($D75&lt;=V$6,$E75&gt;=V$5),60,0)))</f>
        <v/>
      </c>
      <c r="W75" s="80" t="str">
        <f>IF(OR($A75="",NOT(ISNUMBER($G75))),"",IF(AND($F75&lt;=W$6,$G75&gt;=W$5),IF(W$5&gt;$N75,5,$K75)*10+IF(AND($F75&gt;=W$5,$F75&lt;=W$6),IF(AND($G75&gt;=W$5,$G75&lt;=W$6),5,IF($L75=1,2,1)),IF(AND($G75&gt;=W$5,$G75&lt;=W$6),IF($M75&gt;0,4,3),0)),IF(AND($D75&lt;=W$6,$E75&gt;=W$5),60,0)))</f>
        <v/>
      </c>
      <c r="X75" s="80" t="str">
        <f>IF(OR($A75="",NOT(ISNUMBER($G75))),"",IF(AND($F75&lt;=X$6,$G75&gt;=X$5),IF(X$5&gt;$N75,5,$K75)*10+IF(AND($F75&gt;=X$5,$F75&lt;=X$6),IF(AND($G75&gt;=X$5,$G75&lt;=X$6),5,IF($L75=1,2,1)),IF(AND($G75&gt;=X$5,$G75&lt;=X$6),IF($M75&gt;0,4,3),0)),IF(AND($D75&lt;=X$6,$E75&gt;=X$5),60,0)))</f>
        <v/>
      </c>
      <c r="Y75" s="80" t="str">
        <f>IF(OR($A75="",NOT(ISNUMBER($G75))),"",IF(AND($F75&lt;=Y$6,$G75&gt;=Y$5),IF(Y$5&gt;$N75,5,$K75)*10+IF(AND($F75&gt;=Y$5,$F75&lt;=Y$6),IF(AND($G75&gt;=Y$5,$G75&lt;=Y$6),5,IF($L75=1,2,1)),IF(AND($G75&gt;=Y$5,$G75&lt;=Y$6),IF($M75&gt;0,4,3),0)),IF(AND($D75&lt;=Y$6,$E75&gt;=Y$5),60,0)))</f>
        <v/>
      </c>
      <c r="Z75" s="80" t="str">
        <f>IF(OR($A75="",NOT(ISNUMBER($G75))),"",IF(AND($F75&lt;=Z$6,$G75&gt;=Z$5),IF(Z$5&gt;$N75,5,$K75)*10+IF(AND($F75&gt;=Z$5,$F75&lt;=Z$6),IF(AND($G75&gt;=Z$5,$G75&lt;=Z$6),5,IF($L75=1,2,1)),IF(AND($G75&gt;=Z$5,$G75&lt;=Z$6),IF($M75&gt;0,4,3),0)),IF(AND($D75&lt;=Z$6,$E75&gt;=Z$5),60,0)))</f>
        <v/>
      </c>
      <c r="AA75" s="80" t="str">
        <f>IF(OR($A75="",NOT(ISNUMBER($G75))),"",IF(AND($F75&lt;=AA$6,$G75&gt;=AA$5),IF(AA$5&gt;$N75,5,$K75)*10+IF(AND($F75&gt;=AA$5,$F75&lt;=AA$6),IF(AND($G75&gt;=AA$5,$G75&lt;=AA$6),5,IF($L75=1,2,1)),IF(AND($G75&gt;=AA$5,$G75&lt;=AA$6),IF($M75&gt;0,4,3),0)),IF(AND($D75&lt;=AA$6,$E75&gt;=AA$5),60,0)))</f>
        <v/>
      </c>
      <c r="AB75" s="80" t="str">
        <f>IF(OR($A75="",NOT(ISNUMBER($G75))),"",IF(AND($F75&lt;=AB$6,$G75&gt;=AB$5),IF(AB$5&gt;$N75,5,$K75)*10+IF(AND($F75&gt;=AB$5,$F75&lt;=AB$6),IF(AND($G75&gt;=AB$5,$G75&lt;=AB$6),5,IF($L75=1,2,1)),IF(AND($G75&gt;=AB$5,$G75&lt;=AB$6),IF($M75&gt;0,4,3),0)),IF(AND($D75&lt;=AB$6,$E75&gt;=AB$5),60,0)))</f>
        <v/>
      </c>
      <c r="AC75" s="80" t="str">
        <f>IF(OR($A75="",NOT(ISNUMBER($G75))),"",IF(AND($F75&lt;=AC$6,$G75&gt;=AC$5),IF(AC$5&gt;$N75,5,$K75)*10+IF(AND($F75&gt;=AC$5,$F75&lt;=AC$6),IF(AND($G75&gt;=AC$5,$G75&lt;=AC$6),5,IF($L75=1,2,1)),IF(AND($G75&gt;=AC$5,$G75&lt;=AC$6),IF($M75&gt;0,4,3),0)),IF(AND($D75&lt;=AC$6,$E75&gt;=AC$5),60,0)))</f>
        <v/>
      </c>
      <c r="AD75" s="80" t="str">
        <f>IF(OR($A75="",NOT(ISNUMBER($G75))),"",IF(AND($F75&lt;=AD$6,$G75&gt;=AD$5),IF(AD$5&gt;$N75,5,$K75)*10+IF(AND($F75&gt;=AD$5,$F75&lt;=AD$6),IF(AND($G75&gt;=AD$5,$G75&lt;=AD$6),5,IF($L75=1,2,1)),IF(AND($G75&gt;=AD$5,$G75&lt;=AD$6),IF($M75&gt;0,4,3),0)),IF(AND($D75&lt;=AD$6,$E75&gt;=AD$5),60,0)))</f>
        <v/>
      </c>
      <c r="AE75" s="80" t="str">
        <f>IF(OR($A75="",NOT(ISNUMBER($G75))),"",IF(AND($F75&lt;=AE$6,$G75&gt;=AE$5),IF(AE$5&gt;$N75,5,$K75)*10+IF(AND($F75&gt;=AE$5,$F75&lt;=AE$6),IF(AND($G75&gt;=AE$5,$G75&lt;=AE$6),5,IF($L75=1,2,1)),IF(AND($G75&gt;=AE$5,$G75&lt;=AE$6),IF($M75&gt;0,4,3),0)),IF(AND($D75&lt;=AE$6,$E75&gt;=AE$5),60,0)))</f>
        <v/>
      </c>
      <c r="AF75" s="80" t="str">
        <f>IF(OR($A75="",NOT(ISNUMBER($G75))),"",IF(AND($F75&lt;=AF$6,$G75&gt;=AF$5),IF(AF$5&gt;$N75,5,$K75)*10+IF(AND($F75&gt;=AF$5,$F75&lt;=AF$6),IF(AND($G75&gt;=AF$5,$G75&lt;=AF$6),5,IF($L75=1,2,1)),IF(AND($G75&gt;=AF$5,$G75&lt;=AF$6),IF($M75&gt;0,4,3),0)),IF(AND($D75&lt;=AF$6,$E75&gt;=AF$5),60,0)))</f>
        <v/>
      </c>
      <c r="AG75" s="80" t="str">
        <f>IF(OR($A75="",NOT(ISNUMBER($G75))),"",IF(AND($F75&lt;=AG$6,$G75&gt;=AG$5),IF(AG$5&gt;$N75,5,$K75)*10+IF(AND($F75&gt;=AG$5,$F75&lt;=AG$6),IF(AND($G75&gt;=AG$5,$G75&lt;=AG$6),5,IF($L75=1,2,1)),IF(AND($G75&gt;=AG$5,$G75&lt;=AG$6),IF($M75&gt;0,4,3),0)),IF(AND($D75&lt;=AG$6,$E75&gt;=AG$5),60,0)))</f>
        <v/>
      </c>
      <c r="AH75" s="80" t="str">
        <f>IF(OR($A75="",NOT(ISNUMBER($G75))),"",IF(AND($F75&lt;=AH$6,$G75&gt;=AH$5),IF(AH$5&gt;$N75,5,$K75)*10+IF(AND($F75&gt;=AH$5,$F75&lt;=AH$6),IF(AND($G75&gt;=AH$5,$G75&lt;=AH$6),5,IF($L75=1,2,1)),IF(AND($G75&gt;=AH$5,$G75&lt;=AH$6),IF($M75&gt;0,4,3),0)),IF(AND($D75&lt;=AH$6,$E75&gt;=AH$5),60,0)))</f>
        <v/>
      </c>
      <c r="AI75" s="80" t="str">
        <f>IF(OR($A75="",NOT(ISNUMBER($G75))),"",IF(AND($F75&lt;=AI$6,$G75&gt;=AI$5),IF(AI$5&gt;$N75,5,$K75)*10+IF(AND($F75&gt;=AI$5,$F75&lt;=AI$6),IF(AND($G75&gt;=AI$5,$G75&lt;=AI$6),5,IF($L75=1,2,1)),IF(AND($G75&gt;=AI$5,$G75&lt;=AI$6),IF($M75&gt;0,4,3),0)),IF(AND($D75&lt;=AI$6,$E75&gt;=AI$5),60,0)))</f>
        <v/>
      </c>
      <c r="AJ75" s="80" t="str">
        <f>IF(OR($A75="",NOT(ISNUMBER($G75))),"",IF(AND($F75&lt;=AJ$6,$G75&gt;=AJ$5),IF(AJ$5&gt;$N75,5,$K75)*10+IF(AND($F75&gt;=AJ$5,$F75&lt;=AJ$6),IF(AND($G75&gt;=AJ$5,$G75&lt;=AJ$6),5,IF($L75=1,2,1)),IF(AND($G75&gt;=AJ$5,$G75&lt;=AJ$6),IF($M75&gt;0,4,3),0)),IF(AND($D75&lt;=AJ$6,$E75&gt;=AJ$5),60,0)))</f>
        <v/>
      </c>
      <c r="AK75" s="80" t="str">
        <f>IF(OR($A75="",NOT(ISNUMBER($G75))),"",IF(AND($F75&lt;=AK$6,$G75&gt;=AK$5),IF(AK$5&gt;$N75,5,$K75)*10+IF(AND($F75&gt;=AK$5,$F75&lt;=AK$6),IF(AND($G75&gt;=AK$5,$G75&lt;=AK$6),5,IF($L75=1,2,1)),IF(AND($G75&gt;=AK$5,$G75&lt;=AK$6),IF($M75&gt;0,4,3),0)),IF(AND($D75&lt;=AK$6,$E75&gt;=AK$5),60,0)))</f>
        <v/>
      </c>
      <c r="AL75" s="80" t="str">
        <f>IF(OR($A75="",NOT(ISNUMBER($G75))),"",IF(AND($F75&lt;=AL$6,$G75&gt;=AL$5),IF(AL$5&gt;$N75,5,$K75)*10+IF(AND($F75&gt;=AL$5,$F75&lt;=AL$6),IF(AND($G75&gt;=AL$5,$G75&lt;=AL$6),5,IF($L75=1,2,1)),IF(AND($G75&gt;=AL$5,$G75&lt;=AL$6),IF($M75&gt;0,4,3),0)),IF(AND($D75&lt;=AL$6,$E75&gt;=AL$5),60,0)))</f>
        <v/>
      </c>
      <c r="AM75" s="80" t="str">
        <f>IF(OR($A75="",NOT(ISNUMBER($G75))),"",IF(AND($F75&lt;=AM$6,$G75&gt;=AM$5),IF(AM$5&gt;$N75,5,$K75)*10+IF(AND($F75&gt;=AM$5,$F75&lt;=AM$6),IF(AND($G75&gt;=AM$5,$G75&lt;=AM$6),5,IF($L75=1,2,1)),IF(AND($G75&gt;=AM$5,$G75&lt;=AM$6),IF($M75&gt;0,4,3),0)),IF(AND($D75&lt;=AM$6,$E75&gt;=AM$5),60,0)))</f>
        <v/>
      </c>
      <c r="AN75" s="80" t="str">
        <f>IF(OR($A75="",NOT(ISNUMBER($G75))),"",IF(AND($F75&lt;=AN$6,$G75&gt;=AN$5),IF(AN$5&gt;$N75,5,$K75)*10+IF(AND($F75&gt;=AN$5,$F75&lt;=AN$6),IF(AND($G75&gt;=AN$5,$G75&lt;=AN$6),5,IF($L75=1,2,1)),IF(AND($G75&gt;=AN$5,$G75&lt;=AN$6),IF($M75&gt;0,4,3),0)),IF(AND($D75&lt;=AN$6,$E75&gt;=AN$5),60,0)))</f>
        <v/>
      </c>
      <c r="AO75" s="80" t="str">
        <f>IF(OR($A75="",NOT(ISNUMBER($G75))),"",IF(AND($F75&lt;=AO$6,$G75&gt;=AO$5),IF(AO$5&gt;$N75,5,$K75)*10+IF(AND($F75&gt;=AO$5,$F75&lt;=AO$6),IF(AND($G75&gt;=AO$5,$G75&lt;=AO$6),5,IF($L75=1,2,1)),IF(AND($G75&gt;=AO$5,$G75&lt;=AO$6),IF($M75&gt;0,4,3),0)),IF(AND($D75&lt;=AO$6,$E75&gt;=AO$5),60,0)))</f>
        <v/>
      </c>
      <c r="AP75" s="80" t="str">
        <f>IF(OR($A75="",NOT(ISNUMBER($G75))),"",IF(AND($F75&lt;=AP$6,$G75&gt;=AP$5),IF(AP$5&gt;$N75,5,$K75)*10+IF(AND($F75&gt;=AP$5,$F75&lt;=AP$6),IF(AND($G75&gt;=AP$5,$G75&lt;=AP$6),5,IF($L75=1,2,1)),IF(AND($G75&gt;=AP$5,$G75&lt;=AP$6),IF($M75&gt;0,4,3),0)),IF(AND($D75&lt;=AP$6,$E75&gt;=AP$5),60,0)))</f>
        <v/>
      </c>
      <c r="AQ75" s="80" t="str">
        <f>IF(OR($A75="",NOT(ISNUMBER($G75))),"",IF(AND($F75&lt;=AQ$6,$G75&gt;=AQ$5),IF(AQ$5&gt;$N75,5,$K75)*10+IF(AND($F75&gt;=AQ$5,$F75&lt;=AQ$6),IF(AND($G75&gt;=AQ$5,$G75&lt;=AQ$6),5,IF($L75=1,2,1)),IF(AND($G75&gt;=AQ$5,$G75&lt;=AQ$6),IF($M75&gt;0,4,3),0)),IF(AND($D75&lt;=AQ$6,$E75&gt;=AQ$5),60,0)))</f>
        <v/>
      </c>
      <c r="AR75" s="80" t="str">
        <f>IF(OR($A75="",NOT(ISNUMBER($G75))),"",IF(AND($F75&lt;=AR$6,$G75&gt;=AR$5),IF(AR$5&gt;$N75,5,$K75)*10+IF(AND($F75&gt;=AR$5,$F75&lt;=AR$6),IF(AND($G75&gt;=AR$5,$G75&lt;=AR$6),5,IF($L75=1,2,1)),IF(AND($G75&gt;=AR$5,$G75&lt;=AR$6),IF($M75&gt;0,4,3),0)),IF(AND($D75&lt;=AR$6,$E75&gt;=AR$5),60,0)))</f>
        <v/>
      </c>
      <c r="AS75" s="80" t="str">
        <f>IF(OR($A75="",NOT(ISNUMBER($G75))),"",IF(AND($F75&lt;=AS$6,$G75&gt;=AS$5),IF(AS$5&gt;$N75,5,$K75)*10+IF(AND($F75&gt;=AS$5,$F75&lt;=AS$6),IF(AND($G75&gt;=AS$5,$G75&lt;=AS$6),5,IF($L75=1,2,1)),IF(AND($G75&gt;=AS$5,$G75&lt;=AS$6),IF($M75&gt;0,4,3),0)),IF(AND($D75&lt;=AS$6,$E75&gt;=AS$5),60,0)))</f>
        <v/>
      </c>
      <c r="AT75" s="80" t="str">
        <f>IF(OR($A75="",NOT(ISNUMBER($G75))),"",IF(AND($F75&lt;=AT$6,$G75&gt;=AT$5),IF(AT$5&gt;$N75,5,$K75)*10+IF(AND($F75&gt;=AT$5,$F75&lt;=AT$6),IF(AND($G75&gt;=AT$5,$G75&lt;=AT$6),5,IF($L75=1,2,1)),IF(AND($G75&gt;=AT$5,$G75&lt;=AT$6),IF($M75&gt;0,4,3),0)),IF(AND($D75&lt;=AT$6,$E75&gt;=AT$5),60,0)))</f>
        <v/>
      </c>
      <c r="AU75" s="80" t="str">
        <f>IF(OR($A75="",NOT(ISNUMBER($G75))),"",IF(AND($F75&lt;=AU$6,$G75&gt;=AU$5),IF(AU$5&gt;$N75,5,$K75)*10+IF(AND($F75&gt;=AU$5,$F75&lt;=AU$6),IF(AND($G75&gt;=AU$5,$G75&lt;=AU$6),5,IF($L75=1,2,1)),IF(AND($G75&gt;=AU$5,$G75&lt;=AU$6),IF($M75&gt;0,4,3),0)),IF(AND($D75&lt;=AU$6,$E75&gt;=AU$5),60,0)))</f>
        <v/>
      </c>
      <c r="AV75" s="80" t="str">
        <f>IF(OR($A75="",NOT(ISNUMBER($G75))),"",IF(AND($F75&lt;=AV$6,$G75&gt;=AV$5),IF(AV$5&gt;$N75,5,$K75)*10+IF(AND($F75&gt;=AV$5,$F75&lt;=AV$6),IF(AND($G75&gt;=AV$5,$G75&lt;=AV$6),5,IF($L75=1,2,1)),IF(AND($G75&gt;=AV$5,$G75&lt;=AV$6),IF($M75&gt;0,4,3),0)),IF(AND($D75&lt;=AV$6,$E75&gt;=AV$5),60,0)))</f>
        <v/>
      </c>
      <c r="AW75" s="80" t="str">
        <f>IF(OR($A75="",NOT(ISNUMBER($G75))),"",IF(AND($F75&lt;=AW$6,$G75&gt;=AW$5),IF(AW$5&gt;$N75,5,$K75)*10+IF(AND($F75&gt;=AW$5,$F75&lt;=AW$6),IF(AND($G75&gt;=AW$5,$G75&lt;=AW$6),5,IF($L75=1,2,1)),IF(AND($G75&gt;=AW$5,$G75&lt;=AW$6),IF($M75&gt;0,4,3),0)),IF(AND($D75&lt;=AW$6,$E75&gt;=AW$5),60,0)))</f>
        <v/>
      </c>
      <c r="AX75" s="80" t="str">
        <f>IF(OR($A75="",NOT(ISNUMBER($G75))),"",IF(AND($F75&lt;=AX$6,$G75&gt;=AX$5),IF(AX$5&gt;$N75,5,$K75)*10+IF(AND($F75&gt;=AX$5,$F75&lt;=AX$6),IF(AND($G75&gt;=AX$5,$G75&lt;=AX$6),5,IF($L75=1,2,1)),IF(AND($G75&gt;=AX$5,$G75&lt;=AX$6),IF($M75&gt;0,4,3),0)),IF(AND($D75&lt;=AX$6,$E75&gt;=AX$5),60,0)))</f>
        <v/>
      </c>
      <c r="AY75" s="80" t="str">
        <f>IF(OR($A75="",NOT(ISNUMBER($G75))),"",IF(AND($F75&lt;=AY$6,$G75&gt;=AY$5),IF(AY$5&gt;$N75,5,$K75)*10+IF(AND($F75&gt;=AY$5,$F75&lt;=AY$6),IF(AND($G75&gt;=AY$5,$G75&lt;=AY$6),5,IF($L75=1,2,1)),IF(AND($G75&gt;=AY$5,$G75&lt;=AY$6),IF($M75&gt;0,4,3),0)),IF(AND($D75&lt;=AY$6,$E75&gt;=AY$5),60,0)))</f>
        <v/>
      </c>
      <c r="AZ75" s="80" t="str">
        <f>IF(OR($A75="",NOT(ISNUMBER($G75))),"",IF(AND($F75&lt;=AZ$6,$G75&gt;=AZ$5),IF(AZ$5&gt;$N75,5,$K75)*10+IF(AND($F75&gt;=AZ$5,$F75&lt;=AZ$6),IF(AND($G75&gt;=AZ$5,$G75&lt;=AZ$6),5,IF($L75=1,2,1)),IF(AND($G75&gt;=AZ$5,$G75&lt;=AZ$6),IF($M75&gt;0,4,3),0)),IF(AND($D75&lt;=AZ$6,$E75&gt;=AZ$5),60,0)))</f>
        <v/>
      </c>
      <c r="BA75" s="80" t="str">
        <f>IF(OR($A75="",NOT(ISNUMBER($G75))),"",IF(AND($F75&lt;=BA$6,$G75&gt;=BA$5),IF(BA$5&gt;$N75,5,$K75)*10+IF(AND($F75&gt;=BA$5,$F75&lt;=BA$6),IF(AND($G75&gt;=BA$5,$G75&lt;=BA$6),5,IF($L75=1,2,1)),IF(AND($G75&gt;=BA$5,$G75&lt;=BA$6),IF($M75&gt;0,4,3),0)),IF(AND($D75&lt;=BA$6,$E75&gt;=BA$5),60,0)))</f>
        <v/>
      </c>
      <c r="BB75" s="80" t="str">
        <f>IF(OR($A75="",NOT(ISNUMBER($G75))),"",IF(AND($F75&lt;=BB$6,$G75&gt;=BB$5),IF(BB$5&gt;$N75,5,$K75)*10+IF(AND($F75&gt;=BB$5,$F75&lt;=BB$6),IF(AND($G75&gt;=BB$5,$G75&lt;=BB$6),5,IF($L75=1,2,1)),IF(AND($G75&gt;=BB$5,$G75&lt;=BB$6),IF($M75&gt;0,4,3),0)),IF(AND($D75&lt;=BB$6,$E75&gt;=BB$5),60,0)))</f>
        <v/>
      </c>
      <c r="BC75" s="80" t="str">
        <f>IF(OR($A75="",NOT(ISNUMBER($G75))),"",IF(AND($F75&lt;=BC$6,$G75&gt;=BC$5),IF(BC$5&gt;$N75,5,$K75)*10+IF(AND($F75&gt;=BC$5,$F75&lt;=BC$6),IF(AND($G75&gt;=BC$5,$G75&lt;=BC$6),5,IF($L75=1,2,1)),IF(AND($G75&gt;=BC$5,$G75&lt;=BC$6),IF($M75&gt;0,4,3),0)),IF(AND($D75&lt;=BC$6,$E75&gt;=BC$5),60,0)))</f>
        <v/>
      </c>
      <c r="BD75" s="80" t="str">
        <f>IF(OR($A75="",NOT(ISNUMBER($G75))),"",IF(AND($F75&lt;=BD$6,$G75&gt;=BD$5),IF(BD$5&gt;$N75,5,$K75)*10+IF(AND($F75&gt;=BD$5,$F75&lt;=BD$6),IF(AND($G75&gt;=BD$5,$G75&lt;=BD$6),5,IF($L75=1,2,1)),IF(AND($G75&gt;=BD$5,$G75&lt;=BD$6),IF($M75&gt;0,4,3),0)),IF(AND($D75&lt;=BD$6,$E75&gt;=BD$5),60,0)))</f>
        <v/>
      </c>
      <c r="BE75" s="80" t="str">
        <f>IF(OR($A75="",NOT(ISNUMBER($G75))),"",IF(AND($F75&lt;=BE$6,$G75&gt;=BE$5),IF(BE$5&gt;$N75,5,$K75)*10+IF(AND($F75&gt;=BE$5,$F75&lt;=BE$6),IF(AND($G75&gt;=BE$5,$G75&lt;=BE$6),5,IF($L75=1,2,1)),IF(AND($G75&gt;=BE$5,$G75&lt;=BE$6),IF($M75&gt;0,4,3),0)),IF(AND($D75&lt;=BE$6,$E75&gt;=BE$5),60,0)))</f>
        <v/>
      </c>
      <c r="BF75" s="80" t="str">
        <f>IF(OR($A75="",NOT(ISNUMBER($G75))),"",IF(AND($F75&lt;=BF$6,$G75&gt;=BF$5),IF(BF$5&gt;$N75,5,$K75)*10+IF(AND($F75&gt;=BF$5,$F75&lt;=BF$6),IF(AND($G75&gt;=BF$5,$G75&lt;=BF$6),5,IF($L75=1,2,1)),IF(AND($G75&gt;=BF$5,$G75&lt;=BF$6),IF($M75&gt;0,4,3),0)),IF(AND($D75&lt;=BF$6,$E75&gt;=BF$5),60,0)))</f>
        <v/>
      </c>
      <c r="BG75" s="80" t="str">
        <f>IF(OR($A75="",NOT(ISNUMBER($G75))),"",IF(AND($F75&lt;=BG$6,$G75&gt;=BG$5),IF(BG$5&gt;$N75,5,$K75)*10+IF(AND($F75&gt;=BG$5,$F75&lt;=BG$6),IF(AND($G75&gt;=BG$5,$G75&lt;=BG$6),5,IF($L75=1,2,1)),IF(AND($G75&gt;=BG$5,$G75&lt;=BG$6),IF($M75&gt;0,4,3),0)),IF(AND($D75&lt;=BG$6,$E75&gt;=BG$5),60,0)))</f>
        <v/>
      </c>
      <c r="BH75" s="80" t="str">
        <f>IF(OR($A75="",NOT(ISNUMBER($G75))),"",IF(AND($F75&lt;=BH$6,$G75&gt;=BH$5),IF(BH$5&gt;$N75,5,$K75)*10+IF(AND($F75&gt;=BH$5,$F75&lt;=BH$6),IF(AND($G75&gt;=BH$5,$G75&lt;=BH$6),5,IF($L75=1,2,1)),IF(AND($G75&gt;=BH$5,$G75&lt;=BH$6),IF($M75&gt;0,4,3),0)),IF(AND($D75&lt;=BH$6,$E75&gt;=BH$5),60,0)))</f>
        <v/>
      </c>
      <c r="BI75" s="80" t="str">
        <f>IF(OR($A75="",NOT(ISNUMBER($G75))),"",IF(AND($F75&lt;=BI$6,$G75&gt;=BI$5),IF(BI$5&gt;$N75,5,$K75)*10+IF(AND($F75&gt;=BI$5,$F75&lt;=BI$6),IF(AND($G75&gt;=BI$5,$G75&lt;=BI$6),5,IF($L75=1,2,1)),IF(AND($G75&gt;=BI$5,$G75&lt;=BI$6),IF($M75&gt;0,4,3),0)),IF(AND($D75&lt;=BI$6,$E75&gt;=BI$5),60,0)))</f>
        <v/>
      </c>
      <c r="BJ75" s="80" t="str">
        <f>IF(OR($A75="",NOT(ISNUMBER($G75))),"",IF(AND($F75&lt;=BJ$6,$G75&gt;=BJ$5),IF(BJ$5&gt;$N75,5,$K75)*10+IF(AND($F75&gt;=BJ$5,$F75&lt;=BJ$6),IF(AND($G75&gt;=BJ$5,$G75&lt;=BJ$6),5,IF($L75=1,2,1)),IF(AND($G75&gt;=BJ$5,$G75&lt;=BJ$6),IF($M75&gt;0,4,3),0)),IF(AND($D75&lt;=BJ$6,$E75&gt;=BJ$5),60,0)))</f>
        <v/>
      </c>
      <c r="BK75" s="80" t="str">
        <f>IF(OR($A75="",NOT(ISNUMBER($G75))),"",IF(AND($F75&lt;=BK$6,$G75&gt;=BK$5),IF(BK$5&gt;$N75,5,$K75)*10+IF(AND($F75&gt;=BK$5,$F75&lt;=BK$6),IF(AND($G75&gt;=BK$5,$G75&lt;=BK$6),5,IF($L75=1,2,1)),IF(AND($G75&gt;=BK$5,$G75&lt;=BK$6),IF($M75&gt;0,4,3),0)),IF(AND($D75&lt;=BK$6,$E75&gt;=BK$5),60,0)))</f>
        <v/>
      </c>
      <c r="BL75" s="80" t="str">
        <f>IF(OR($A75="",NOT(ISNUMBER($G75))),"",IF(AND($F75&lt;=BL$6,$G75&gt;=BL$5),IF(BL$5&gt;$N75,5,$K75)*10+IF(AND($F75&gt;=BL$5,$F75&lt;=BL$6),IF(AND($G75&gt;=BL$5,$G75&lt;=BL$6),5,IF($L75=1,2,1)),IF(AND($G75&gt;=BL$5,$G75&lt;=BL$6),IF($M75&gt;0,4,3),0)),IF(AND($D75&lt;=BL$6,$E75&gt;=BL$5),60,0)))</f>
        <v/>
      </c>
      <c r="BM75" s="80" t="str">
        <f>IF(OR($A75="",NOT(ISNUMBER($G75))),"",IF(AND($F75&lt;=BM$6,$G75&gt;=BM$5),IF(BM$5&gt;$N75,5,$K75)*10+IF(AND($F75&gt;=BM$5,$F75&lt;=BM$6),IF(AND($G75&gt;=BM$5,$G75&lt;=BM$6),5,IF($L75=1,2,1)),IF(AND($G75&gt;=BM$5,$G75&lt;=BM$6),IF($M75&gt;0,4,3),0)),IF(AND($D75&lt;=BM$6,$E75&gt;=BM$5),60,0)))</f>
        <v/>
      </c>
      <c r="BN75" s="80" t="str">
        <f>IF(OR($A75="",NOT(ISNUMBER($G75))),"",IF(AND($F75&lt;=BN$6,$G75&gt;=BN$5),IF(BN$5&gt;$N75,5,$K75)*10+IF(AND($F75&gt;=BN$5,$F75&lt;=BN$6),IF(AND($G75&gt;=BN$5,$G75&lt;=BN$6),5,IF($L75=1,2,1)),IF(AND($G75&gt;=BN$5,$G75&lt;=BN$6),IF($M75&gt;0,4,3),0)),IF(AND($D75&lt;=BN$6,$E75&gt;=BN$5),60,0)))</f>
        <v/>
      </c>
      <c r="BO75" s="80" t="str">
        <f>IF(OR($A75="",NOT(ISNUMBER($G75))),"",IF(AND($F75&lt;=BO$6,$G75&gt;=BO$5),IF(BO$5&gt;$N75,5,$K75)*10+IF(AND($F75&gt;=BO$5,$F75&lt;=BO$6),IF(AND($G75&gt;=BO$5,$G75&lt;=BO$6),5,IF($L75=1,2,1)),IF(AND($G75&gt;=BO$5,$G75&lt;=BO$6),IF($M75&gt;0,4,3),0)),IF(AND($D75&lt;=BO$6,$E75&gt;=BO$5),60,0)))</f>
        <v/>
      </c>
      <c r="BP75" s="80" t="str">
        <f>IF(OR($A75="",NOT(ISNUMBER($G75))),"",IF(AND($F75&lt;=BP$6,$G75&gt;=BP$5),IF(BP$5&gt;$N75,5,$K75)*10+IF(AND($F75&gt;=BP$5,$F75&lt;=BP$6),IF(AND($G75&gt;=BP$5,$G75&lt;=BP$6),5,IF($L75=1,2,1)),IF(AND($G75&gt;=BP$5,$G75&lt;=BP$6),IF($M75&gt;0,4,3),0)),IF(AND($D75&lt;=BP$6,$E75&gt;=BP$5),60,0)))</f>
        <v/>
      </c>
      <c r="BQ75" s="80" t="str">
        <f>IF(OR($A75="",NOT(ISNUMBER($G75))),"",IF(AND($F75&lt;=BQ$6,$G75&gt;=BQ$5),IF(BQ$5&gt;$N75,5,$K75)*10+IF(AND($F75&gt;=BQ$5,$F75&lt;=BQ$6),IF(AND($G75&gt;=BQ$5,$G75&lt;=BQ$6),5,IF($L75=1,2,1)),IF(AND($G75&gt;=BQ$5,$G75&lt;=BQ$6),IF($M75&gt;0,4,3),0)),IF(AND($D75&lt;=BQ$6,$E75&gt;=BQ$5),60,0)))</f>
        <v/>
      </c>
      <c r="BR75" s="80" t="str">
        <f>IF(OR($A75="",NOT(ISNUMBER($G75))),"",IF(AND($F75&lt;=BR$6,$G75&gt;=BR$5),IF(BR$5&gt;$N75,5,$K75)*10+IF(AND($F75&gt;=BR$5,$F75&lt;=BR$6),IF(AND($G75&gt;=BR$5,$G75&lt;=BR$6),5,IF($L75=1,2,1)),IF(AND($G75&gt;=BR$5,$G75&lt;=BR$6),IF($M75&gt;0,4,3),0)),IF(AND($D75&lt;=BR$6,$E75&gt;=BR$5),60,0)))</f>
        <v/>
      </c>
      <c r="BS75" s="80" t="str">
        <f>IF(OR($A75="",NOT(ISNUMBER($G75))),"",IF(AND($F75&lt;=BS$6,$G75&gt;=BS$5),IF(BS$5&gt;$N75,5,$K75)*10+IF(AND($F75&gt;=BS$5,$F75&lt;=BS$6),IF(AND($G75&gt;=BS$5,$G75&lt;=BS$6),5,IF($L75=1,2,1)),IF(AND($G75&gt;=BS$5,$G75&lt;=BS$6),IF($M75&gt;0,4,3),0)),IF(AND($D75&lt;=BS$6,$E75&gt;=BS$5),60,0)))</f>
        <v/>
      </c>
      <c r="BT75" s="80" t="str">
        <f>IF(OR($A75="",NOT(ISNUMBER($G75))),"",IF(AND($F75&lt;=BT$6,$G75&gt;=BT$5),IF(BT$5&gt;$N75,5,$K75)*10+IF(AND($F75&gt;=BT$5,$F75&lt;=BT$6),IF(AND($G75&gt;=BT$5,$G75&lt;=BT$6),5,IF($L75=1,2,1)),IF(AND($G75&gt;=BT$5,$G75&lt;=BT$6),IF($M75&gt;0,4,3),0)),IF(AND($D75&lt;=BT$6,$E75&gt;=BT$5),60,0)))</f>
        <v/>
      </c>
      <c r="BU75" s="80" t="str">
        <f>IF(OR($A75="",NOT(ISNUMBER($G75))),"",IF(AND($F75&lt;=BU$6,$G75&gt;=BU$5),IF(BU$5&gt;$N75,5,$K75)*10+IF(AND($F75&gt;=BU$5,$F75&lt;=BU$6),IF(AND($G75&gt;=BU$5,$G75&lt;=BU$6),5,IF($L75=1,2,1)),IF(AND($G75&gt;=BU$5,$G75&lt;=BU$6),IF($M75&gt;0,4,3),0)),IF(AND($D75&lt;=BU$6,$E75&gt;=BU$5),60,0)))</f>
        <v/>
      </c>
      <c r="BV75" s="80" t="str">
        <f>IF(OR($A75="",NOT(ISNUMBER($G75))),"",IF(AND($F75&lt;=BV$6,$G75&gt;=BV$5),IF(BV$5&gt;$N75,5,$K75)*10+IF(AND($F75&gt;=BV$5,$F75&lt;=BV$6),IF(AND($G75&gt;=BV$5,$G75&lt;=BV$6),5,IF($L75=1,2,1)),IF(AND($G75&gt;=BV$5,$G75&lt;=BV$6),IF($M75&gt;0,4,3),0)),IF(AND($D75&lt;=BV$6,$E75&gt;=BV$5),60,0)))</f>
        <v/>
      </c>
      <c r="BW75" s="80" t="str">
        <f>IF(OR($A75="",NOT(ISNUMBER($G75))),"",IF(AND($F75&lt;=BW$6,$G75&gt;=BW$5),IF(BW$5&gt;$N75,5,$K75)*10+IF(AND($F75&gt;=BW$5,$F75&lt;=BW$6),IF(AND($G75&gt;=BW$5,$G75&lt;=BW$6),5,IF($L75=1,2,1)),IF(AND($G75&gt;=BW$5,$G75&lt;=BW$6),IF($M75&gt;0,4,3),0)),IF(AND($D75&lt;=BW$6,$E75&gt;=BW$5),60,0)))</f>
        <v/>
      </c>
      <c r="BX75" s="80" t="str">
        <f>IF(OR($A75="",NOT(ISNUMBER($G75))),"",IF(AND($F75&lt;=BX$6,$G75&gt;=BX$5),IF(BX$5&gt;$N75,5,$K75)*10+IF(AND($F75&gt;=BX$5,$F75&lt;=BX$6),IF(AND($G75&gt;=BX$5,$G75&lt;=BX$6),5,IF($L75=1,2,1)),IF(AND($G75&gt;=BX$5,$G75&lt;=BX$6),IF($M75&gt;0,4,3),0)),IF(AND($D75&lt;=BX$6,$E75&gt;=BX$5),60,0)))</f>
        <v/>
      </c>
      <c r="BY75" s="80" t="str">
        <f>IF(OR($A75="",NOT(ISNUMBER($G75))),"",IF(AND($F75&lt;=BY$6,$G75&gt;=BY$5),IF(BY$5&gt;$N75,5,$K75)*10+IF(AND($F75&gt;=BY$5,$F75&lt;=BY$6),IF(AND($G75&gt;=BY$5,$G75&lt;=BY$6),5,IF($L75=1,2,1)),IF(AND($G75&gt;=BY$5,$G75&lt;=BY$6),IF($M75&gt;0,4,3),0)),IF(AND($D75&lt;=BY$6,$E75&gt;=BY$5),60,0)))</f>
        <v/>
      </c>
      <c r="BZ75" s="80" t="str">
        <f>IF(OR($A75="",NOT(ISNUMBER($G75))),"",IF(AND($F75&lt;=BZ$6,$G75&gt;=BZ$5),IF(BZ$5&gt;$N75,5,$K75)*10+IF(AND($F75&gt;=BZ$5,$F75&lt;=BZ$6),IF(AND($G75&gt;=BZ$5,$G75&lt;=BZ$6),5,IF($L75=1,2,1)),IF(AND($G75&gt;=BZ$5,$G75&lt;=BZ$6),IF($M75&gt;0,4,3),0)),IF(AND($D75&lt;=BZ$6,$E75&gt;=BZ$5),60,0)))</f>
        <v/>
      </c>
      <c r="CA75" s="80" t="str">
        <f>IF(OR($A75="",NOT(ISNUMBER($G75))),"",IF(AND($F75&lt;=CA$6,$G75&gt;=CA$5),IF(CA$5&gt;$N75,5,$K75)*10+IF(AND($F75&gt;=CA$5,$F75&lt;=CA$6),IF(AND($G75&gt;=CA$5,$G75&lt;=CA$6),5,IF($L75=1,2,1)),IF(AND($G75&gt;=CA$5,$G75&lt;=CA$6),IF($M75&gt;0,4,3),0)),IF(AND($D75&lt;=CA$6,$E75&gt;=CA$5),60,0)))</f>
        <v/>
      </c>
      <c r="CB75" s="80" t="str">
        <f>IF(OR($A75="",NOT(ISNUMBER($G75))),"",IF(AND($F75&lt;=CB$6,$G75&gt;=CB$5),IF(CB$5&gt;$N75,5,$K75)*10+IF(AND($F75&gt;=CB$5,$F75&lt;=CB$6),IF(AND($G75&gt;=CB$5,$G75&lt;=CB$6),5,IF($L75=1,2,1)),IF(AND($G75&gt;=CB$5,$G75&lt;=CB$6),IF($M75&gt;0,4,3),0)),IF(AND($D75&lt;=CB$6,$E75&gt;=CB$5),60,0)))</f>
        <v/>
      </c>
      <c r="CC75" s="80" t="str">
        <f>IF(OR($A75="",NOT(ISNUMBER($G75))),"",IF(AND($F75&lt;=CC$6,$G75&gt;=CC$5),IF(CC$5&gt;$N75,5,$K75)*10+IF(AND($F75&gt;=CC$5,$F75&lt;=CC$6),IF(AND($G75&gt;=CC$5,$G75&lt;=CC$6),5,IF($L75=1,2,1)),IF(AND($G75&gt;=CC$5,$G75&lt;=CC$6),IF($M75&gt;0,4,3),0)),IF(AND($D75&lt;=CC$6,$E75&gt;=CC$5),60,0)))</f>
        <v/>
      </c>
      <c r="CD75" s="80" t="str">
        <f>IF(OR($A75="",NOT(ISNUMBER($G75))),"",IF(AND($F75&lt;=CD$6,$G75&gt;=CD$5),IF(CD$5&gt;$N75,5,$K75)*10+IF(AND($F75&gt;=CD$5,$F75&lt;=CD$6),IF(AND($G75&gt;=CD$5,$G75&lt;=CD$6),5,IF($L75=1,2,1)),IF(AND($G75&gt;=CD$5,$G75&lt;=CD$6),IF($M75&gt;0,4,3),0)),IF(AND($D75&lt;=CD$6,$E75&gt;=CD$5),60,0)))</f>
        <v/>
      </c>
      <c r="CE75" s="80" t="str">
        <f>IF(OR($A75="",NOT(ISNUMBER($G75))),"",IF(AND($F75&lt;=CE$6,$G75&gt;=CE$5),IF(CE$5&gt;$N75,5,$K75)*10+IF(AND($F75&gt;=CE$5,$F75&lt;=CE$6),IF(AND($G75&gt;=CE$5,$G75&lt;=CE$6),5,IF($L75=1,2,1)),IF(AND($G75&gt;=CE$5,$G75&lt;=CE$6),IF($M75&gt;0,4,3),0)),IF(AND($D75&lt;=CE$6,$E75&gt;=CE$5),60,0)))</f>
        <v/>
      </c>
      <c r="CF75" s="80" t="str">
        <f>IF(OR($A75="",NOT(ISNUMBER($G75))),"",IF(AND($F75&lt;=CF$6,$G75&gt;=CF$5),IF(CF$5&gt;$N75,5,$K75)*10+IF(AND($F75&gt;=CF$5,$F75&lt;=CF$6),IF(AND($G75&gt;=CF$5,$G75&lt;=CF$6),5,IF($L75=1,2,1)),IF(AND($G75&gt;=CF$5,$G75&lt;=CF$6),IF($M75&gt;0,4,3),0)),IF(AND($D75&lt;=CF$6,$E75&gt;=CF$5),60,0)))</f>
        <v/>
      </c>
      <c r="CG75" s="80" t="str">
        <f>IF(OR($A75="",NOT(ISNUMBER($G75))),"",IF(AND($F75&lt;=CG$6,$G75&gt;=CG$5),IF(CG$5&gt;$N75,5,$K75)*10+IF(AND($F75&gt;=CG$5,$F75&lt;=CG$6),IF(AND($G75&gt;=CG$5,$G75&lt;=CG$6),5,IF($L75=1,2,1)),IF(AND($G75&gt;=CG$5,$G75&lt;=CG$6),IF($M75&gt;0,4,3),0)),IF(AND($D75&lt;=CG$6,$E75&gt;=CG$5),60,0)))</f>
        <v/>
      </c>
      <c r="CH75" s="80" t="str">
        <f>IF(OR($A75="",NOT(ISNUMBER($G75))),"",IF(AND($F75&lt;=CH$6,$G75&gt;=CH$5),IF(CH$5&gt;$N75,5,$K75)*10+IF(AND($F75&gt;=CH$5,$F75&lt;=CH$6),IF(AND($G75&gt;=CH$5,$G75&lt;=CH$6),5,IF($L75=1,2,1)),IF(AND($G75&gt;=CH$5,$G75&lt;=CH$6),IF($M75&gt;0,4,3),0)),IF(AND($D75&lt;=CH$6,$E75&gt;=CH$5),60,0)))</f>
        <v/>
      </c>
      <c r="CI75" s="80" t="str">
        <f>IF(OR($A75="",NOT(ISNUMBER($G75))),"",IF(AND($F75&lt;=CI$6,$G75&gt;=CI$5),IF(CI$5&gt;$N75,5,$K75)*10+IF(AND($F75&gt;=CI$5,$F75&lt;=CI$6),IF(AND($G75&gt;=CI$5,$G75&lt;=CI$6),5,IF($L75=1,2,1)),IF(AND($G75&gt;=CI$5,$G75&lt;=CI$6),IF($M75&gt;0,4,3),0)),IF(AND($D75&lt;=CI$6,$E75&gt;=CI$5),60,0)))</f>
        <v/>
      </c>
      <c r="CJ75" s="80" t="str">
        <f>IF(OR($A75="",NOT(ISNUMBER($G75))),"",IF(AND($F75&lt;=CJ$6,$G75&gt;=CJ$5),IF(CJ$5&gt;$N75,5,$K75)*10+IF(AND($F75&gt;=CJ$5,$F75&lt;=CJ$6),IF(AND($G75&gt;=CJ$5,$G75&lt;=CJ$6),5,IF($L75=1,2,1)),IF(AND($G75&gt;=CJ$5,$G75&lt;=CJ$6),IF($M75&gt;0,4,3),0)),IF(AND($D75&lt;=CJ$6,$E75&gt;=CJ$5),60,0)))</f>
        <v/>
      </c>
      <c r="CK75" s="80" t="str">
        <f>IF(OR($A75="",NOT(ISNUMBER($G75))),"",IF(AND($F75&lt;=CK$6,$G75&gt;=CK$5),IF(CK$5&gt;$N75,5,$K75)*10+IF(AND($F75&gt;=CK$5,$F75&lt;=CK$6),IF(AND($G75&gt;=CK$5,$G75&lt;=CK$6),5,IF($L75=1,2,1)),IF(AND($G75&gt;=CK$5,$G75&lt;=CK$6),IF($M75&gt;0,4,3),0)),IF(AND($D75&lt;=CK$6,$E75&gt;=CK$5),60,0)))</f>
        <v/>
      </c>
      <c r="CL75" s="80" t="str">
        <f>IF(OR($A75="",NOT(ISNUMBER($G75))),"",IF(AND($F75&lt;=CL$6,$G75&gt;=CL$5),IF(CL$5&gt;$N75,5,$K75)*10+IF(AND($F75&gt;=CL$5,$F75&lt;=CL$6),IF(AND($G75&gt;=CL$5,$G75&lt;=CL$6),5,IF($L75=1,2,1)),IF(AND($G75&gt;=CL$5,$G75&lt;=CL$6),IF($M75&gt;0,4,3),0)),IF(AND($D75&lt;=CL$6,$E75&gt;=CL$5),60,0)))</f>
        <v/>
      </c>
      <c r="CM75" s="80" t="str">
        <f>IF(OR($A75="",NOT(ISNUMBER($G75))),"",IF(AND($F75&lt;=CM$6,$G75&gt;=CM$5),IF(CM$5&gt;$N75,5,$K75)*10+IF(AND($F75&gt;=CM$5,$F75&lt;=CM$6),IF(AND($G75&gt;=CM$5,$G75&lt;=CM$6),5,IF($L75=1,2,1)),IF(AND($G75&gt;=CM$5,$G75&lt;=CM$6),IF($M75&gt;0,4,3),0)),IF(AND($D75&lt;=CM$6,$E75&gt;=CM$5),60,0)))</f>
        <v/>
      </c>
      <c r="CN75" s="80" t="str">
        <f>IF(OR($A75="",NOT(ISNUMBER($G75))),"",IF(AND($F75&lt;=CN$6,$G75&gt;=CN$5),IF(CN$5&gt;$N75,5,$K75)*10+IF(AND($F75&gt;=CN$5,$F75&lt;=CN$6),IF(AND($G75&gt;=CN$5,$G75&lt;=CN$6),5,IF($L75=1,2,1)),IF(AND($G75&gt;=CN$5,$G75&lt;=CN$6),IF($M75&gt;0,4,3),0)),IF(AND($D75&lt;=CN$6,$E75&gt;=CN$5),60,0)))</f>
        <v/>
      </c>
      <c r="CO75" s="80" t="str">
        <f>IF(OR($A75="",NOT(ISNUMBER($G75))),"",IF(AND($F75&lt;=CO$6,$G75&gt;=CO$5),IF(CO$5&gt;$N75,5,$K75)*10+IF(AND($F75&gt;=CO$5,$F75&lt;=CO$6),IF(AND($G75&gt;=CO$5,$G75&lt;=CO$6),5,IF($L75=1,2,1)),IF(AND($G75&gt;=CO$5,$G75&lt;=CO$6),IF($M75&gt;0,4,3),0)),IF(AND($D75&lt;=CO$6,$E75&gt;=CO$5),60,0)))</f>
        <v/>
      </c>
      <c r="CP75" s="80" t="str">
        <f>IF(OR($A75="",NOT(ISNUMBER($G75))),"",IF(AND($F75&lt;=CP$6,$G75&gt;=CP$5),IF(CP$5&gt;$N75,5,$K75)*10+IF(AND($F75&gt;=CP$5,$F75&lt;=CP$6),IF(AND($G75&gt;=CP$5,$G75&lt;=CP$6),5,IF($L75=1,2,1)),IF(AND($G75&gt;=CP$5,$G75&lt;=CP$6),IF($M75&gt;0,4,3),0)),IF(AND($D75&lt;=CP$6,$E75&gt;=CP$5),60,0)))</f>
        <v/>
      </c>
      <c r="CQ75" s="80" t="str">
        <f>IF(OR($A75="",NOT(ISNUMBER($G75))),"",IF(AND($F75&lt;=CQ$6,$G75&gt;=CQ$5),IF(CQ$5&gt;$N75,5,$K75)*10+IF(AND($F75&gt;=CQ$5,$F75&lt;=CQ$6),IF(AND($G75&gt;=CQ$5,$G75&lt;=CQ$6),5,IF($L75=1,2,1)),IF(AND($G75&gt;=CQ$5,$G75&lt;=CQ$6),IF($M75&gt;0,4,3),0)),IF(AND($D75&lt;=CQ$6,$E75&gt;=CQ$5),60,0)))</f>
        <v/>
      </c>
      <c r="CR75" s="80" t="str">
        <f>IF(OR($A75="",NOT(ISNUMBER($G75))),"",IF(AND($F75&lt;=CR$6,$G75&gt;=CR$5),IF(CR$5&gt;$N75,5,$K75)*10+IF(AND($F75&gt;=CR$5,$F75&lt;=CR$6),IF(AND($G75&gt;=CR$5,$G75&lt;=CR$6),5,IF($L75=1,2,1)),IF(AND($G75&gt;=CR$5,$G75&lt;=CR$6),IF($M75&gt;0,4,3),0)),IF(AND($D75&lt;=CR$6,$E75&gt;=CR$5),60,0)))</f>
        <v/>
      </c>
      <c r="CS75" s="80" t="str">
        <f>IF(OR($A75="",NOT(ISNUMBER($G75))),"",IF(AND($F75&lt;=CS$6,$G75&gt;=CS$5),IF(CS$5&gt;$N75,5,$K75)*10+IF(AND($F75&gt;=CS$5,$F75&lt;=CS$6),IF(AND($G75&gt;=CS$5,$G75&lt;=CS$6),5,IF($L75=1,2,1)),IF(AND($G75&gt;=CS$5,$G75&lt;=CS$6),IF($M75&gt;0,4,3),0)),IF(AND($D75&lt;=CS$6,$E75&gt;=CS$5),60,0)))</f>
        <v/>
      </c>
      <c r="CT75" s="80" t="str">
        <f>IF(OR($A75="",NOT(ISNUMBER($G75))),"",IF(AND($F75&lt;=CT$6,$G75&gt;=CT$5),IF(CT$5&gt;$N75,5,$K75)*10+IF(AND($F75&gt;=CT$5,$F75&lt;=CT$6),IF(AND($G75&gt;=CT$5,$G75&lt;=CT$6),5,IF($L75=1,2,1)),IF(AND($G75&gt;=CT$5,$G75&lt;=CT$6),IF($M75&gt;0,4,3),0)),IF(AND($D75&lt;=CT$6,$E75&gt;=CT$5),60,0)))</f>
        <v/>
      </c>
      <c r="CU75" s="80" t="str">
        <f>IF(OR($A75="",NOT(ISNUMBER($G75))),"",IF(AND($F75&lt;=CU$6,$G75&gt;=CU$5),IF(CU$5&gt;$N75,5,$K75)*10+IF(AND($F75&gt;=CU$5,$F75&lt;=CU$6),IF(AND($G75&gt;=CU$5,$G75&lt;=CU$6),5,IF($L75=1,2,1)),IF(AND($G75&gt;=CU$5,$G75&lt;=CU$6),IF($M75&gt;0,4,3),0)),IF(AND($D75&lt;=CU$6,$E75&gt;=CU$5),60,0)))</f>
        <v/>
      </c>
      <c r="CV75" s="80" t="str">
        <f>IF(OR($A75="",NOT(ISNUMBER($G75))),"",IF(AND($F75&lt;=CV$6,$G75&gt;=CV$5),IF(CV$5&gt;$N75,5,$K75)*10+IF(AND($F75&gt;=CV$5,$F75&lt;=CV$6),IF(AND($G75&gt;=CV$5,$G75&lt;=CV$6),5,IF($L75=1,2,1)),IF(AND($G75&gt;=CV$5,$G75&lt;=CV$6),IF($M75&gt;0,4,3),0)),IF(AND($D75&lt;=CV$6,$E75&gt;=CV$5),60,0)))</f>
        <v/>
      </c>
      <c r="CW75" s="80" t="str">
        <f>IF(OR($A75="",NOT(ISNUMBER($G75))),"",IF(AND($F75&lt;=CW$6,$G75&gt;=CW$5),IF(CW$5&gt;$N75,5,$K75)*10+IF(AND($F75&gt;=CW$5,$F75&lt;=CW$6),IF(AND($G75&gt;=CW$5,$G75&lt;=CW$6),5,IF($L75=1,2,1)),IF(AND($G75&gt;=CW$5,$G75&lt;=CW$6),IF($M75&gt;0,4,3),0)),IF(AND($D75&lt;=CW$6,$E75&gt;=CW$5),60,0)))</f>
        <v/>
      </c>
      <c r="CX75" s="80" t="str">
        <f>IF(OR($A75="",NOT(ISNUMBER($G75))),"",IF(AND($F75&lt;=CX$6,$G75&gt;=CX$5),IF(CX$5&gt;$N75,5,$K75)*10+IF(AND($F75&gt;=CX$5,$F75&lt;=CX$6),IF(AND($G75&gt;=CX$5,$G75&lt;=CX$6),5,IF($L75=1,2,1)),IF(AND($G75&gt;=CX$5,$G75&lt;=CX$6),IF($M75&gt;0,4,3),0)),IF(AND($D75&lt;=CX$6,$E75&gt;=CX$5),60,0)))</f>
        <v/>
      </c>
      <c r="CY75" s="80" t="str">
        <f>IF(OR($A75="",NOT(ISNUMBER($G75))),"",IF(AND($F75&lt;=CY$6,$G75&gt;=CY$5),IF(CY$5&gt;$N75,5,$K75)*10+IF(AND($F75&gt;=CY$5,$F75&lt;=CY$6),IF(AND($G75&gt;=CY$5,$G75&lt;=CY$6),5,IF($L75=1,2,1)),IF(AND($G75&gt;=CY$5,$G75&lt;=CY$6),IF($M75&gt;0,4,3),0)),IF(AND($D75&lt;=CY$6,$E75&gt;=CY$5),60,0)))</f>
        <v/>
      </c>
      <c r="CZ75" s="80" t="str">
        <f>IF(OR($A75="",NOT(ISNUMBER($G75))),"",IF(AND($F75&lt;=CZ$6,$G75&gt;=CZ$5),IF(CZ$5&gt;$N75,5,$K75)*10+IF(AND($F75&gt;=CZ$5,$F75&lt;=CZ$6),IF(AND($G75&gt;=CZ$5,$G75&lt;=CZ$6),5,IF($L75=1,2,1)),IF(AND($G75&gt;=CZ$5,$G75&lt;=CZ$6),IF($M75&gt;0,4,3),0)),IF(AND($D75&lt;=CZ$6,$E75&gt;=CZ$5),60,0)))</f>
        <v/>
      </c>
      <c r="DA75" s="80" t="str">
        <f>IF(OR($A75="",NOT(ISNUMBER($G75))),"",IF(AND($F75&lt;=DA$6,$G75&gt;=DA$5),IF(DA$5&gt;$N75,5,$K75)*10+IF(AND($F75&gt;=DA$5,$F75&lt;=DA$6),IF(AND($G75&gt;=DA$5,$G75&lt;=DA$6),5,IF($L75=1,2,1)),IF(AND($G75&gt;=DA$5,$G75&lt;=DA$6),IF($M75&gt;0,4,3),0)),IF(AND($D75&lt;=DA$6,$E75&gt;=DA$5),60,0)))</f>
        <v/>
      </c>
      <c r="DB75" s="80" t="str">
        <f>IF(OR($A75="",NOT(ISNUMBER($G75))),"",IF(AND($F75&lt;=DB$6,$G75&gt;=DB$5),IF(DB$5&gt;$N75,5,$K75)*10+IF(AND($F75&gt;=DB$5,$F75&lt;=DB$6),IF(AND($G75&gt;=DB$5,$G75&lt;=DB$6),5,IF($L75=1,2,1)),IF(AND($G75&gt;=DB$5,$G75&lt;=DB$6),IF($M75&gt;0,4,3),0)),IF(AND($D75&lt;=DB$6,$E75&gt;=DB$5),60,0)))</f>
        <v/>
      </c>
      <c r="DC75" s="80" t="str">
        <f>IF(OR($A75="",NOT(ISNUMBER($G75))),"",IF(AND($F75&lt;=DC$6,$G75&gt;=DC$5),IF(DC$5&gt;$N75,5,$K75)*10+IF(AND($F75&gt;=DC$5,$F75&lt;=DC$6),IF(AND($G75&gt;=DC$5,$G75&lt;=DC$6),5,IF($L75=1,2,1)),IF(AND($G75&gt;=DC$5,$G75&lt;=DC$6),IF($M75&gt;0,4,3),0)),IF(AND($D75&lt;=DC$6,$E75&gt;=DC$5),60,0)))</f>
        <v/>
      </c>
      <c r="DD75" s="80" t="str">
        <f>IF(OR($A75="",NOT(ISNUMBER($G75))),"",IF(AND($F75&lt;=DD$6,$G75&gt;=DD$5),IF(DD$5&gt;$N75,5,$K75)*10+IF(AND($F75&gt;=DD$5,$F75&lt;=DD$6),IF(AND($G75&gt;=DD$5,$G75&lt;=DD$6),5,IF($L75=1,2,1)),IF(AND($G75&gt;=DD$5,$G75&lt;=DD$6),IF($M75&gt;0,4,3),0)),IF(AND($D75&lt;=DD$6,$E75&gt;=DD$5),60,0)))</f>
        <v/>
      </c>
      <c r="DE75" s="80" t="str">
        <f>IF(OR($A75="",NOT(ISNUMBER($G75))),"",IF(AND($F75&lt;=DE$6,$G75&gt;=DE$5),IF(DE$5&gt;$N75,5,$K75)*10+IF(AND($F75&gt;=DE$5,$F75&lt;=DE$6),IF(AND($G75&gt;=DE$5,$G75&lt;=DE$6),5,IF($L75=1,2,1)),IF(AND($G75&gt;=DE$5,$G75&lt;=DE$6),IF($M75&gt;0,4,3),0)),IF(AND($D75&lt;=DE$6,$E75&gt;=DE$5),60,0)))</f>
        <v/>
      </c>
      <c r="DF75" s="80" t="str">
        <f>IF(OR($A75="",NOT(ISNUMBER($G75))),"",IF(AND($F75&lt;=DF$6,$G75&gt;=DF$5),IF(DF$5&gt;$N75,5,$K75)*10+IF(AND($F75&gt;=DF$5,$F75&lt;=DF$6),IF(AND($G75&gt;=DF$5,$G75&lt;=DF$6),5,IF($L75=1,2,1)),IF(AND($G75&gt;=DF$5,$G75&lt;=DF$6),IF($M75&gt;0,4,3),0)),IF(AND($D75&lt;=DF$6,$E75&gt;=DF$5),60,0)))</f>
        <v/>
      </c>
      <c r="DG75" s="80" t="str">
        <f>IF(OR($A75="",NOT(ISNUMBER($G75))),"",IF(AND($F75&lt;=DG$6,$G75&gt;=DG$5),IF(DG$5&gt;$N75,5,$K75)*10+IF(AND($F75&gt;=DG$5,$F75&lt;=DG$6),IF(AND($G75&gt;=DG$5,$G75&lt;=DG$6),5,IF($L75=1,2,1)),IF(AND($G75&gt;=DG$5,$G75&lt;=DG$6),IF($M75&gt;0,4,3),0)),IF(AND($D75&lt;=DG$6,$E75&gt;=DG$5),60,0)))</f>
        <v/>
      </c>
      <c r="DH75" s="80" t="str">
        <f>IF(OR($A75="",NOT(ISNUMBER($G75))),"",IF(AND($F75&lt;=DH$6,$G75&gt;=DH$5),IF(DH$5&gt;$N75,5,$K75)*10+IF(AND($F75&gt;=DH$5,$F75&lt;=DH$6),IF(AND($G75&gt;=DH$5,$G75&lt;=DH$6),5,IF($L75=1,2,1)),IF(AND($G75&gt;=DH$5,$G75&lt;=DH$6),IF($M75&gt;0,4,3),0)),IF(AND($D75&lt;=DH$6,$E75&gt;=DH$5),60,0)))</f>
        <v/>
      </c>
      <c r="DI75" s="80" t="str">
        <f>IF(OR($A75="",NOT(ISNUMBER($G75))),"",IF(AND($F75&lt;=DI$6,$G75&gt;=DI$5),IF(DI$5&gt;$N75,5,$K75)*10+IF(AND($F75&gt;=DI$5,$F75&lt;=DI$6),IF(AND($G75&gt;=DI$5,$G75&lt;=DI$6),5,IF($L75=1,2,1)),IF(AND($G75&gt;=DI$5,$G75&lt;=DI$6),IF($M75&gt;0,4,3),0)),IF(AND($D75&lt;=DI$6,$E75&gt;=DI$5),60,0)))</f>
        <v/>
      </c>
      <c r="DJ75" s="80" t="str">
        <f>IF(OR($A75="",NOT(ISNUMBER($G75))),"",IF(AND($F75&lt;=DJ$6,$G75&gt;=DJ$5),IF(DJ$5&gt;$N75,5,$K75)*10+IF(AND($F75&gt;=DJ$5,$F75&lt;=DJ$6),IF(AND($G75&gt;=DJ$5,$G75&lt;=DJ$6),5,IF($L75=1,2,1)),IF(AND($G75&gt;=DJ$5,$G75&lt;=DJ$6),IF($M75&gt;0,4,3),0)),IF(AND($D75&lt;=DJ$6,$E75&gt;=DJ$5),60,0)))</f>
        <v/>
      </c>
      <c r="DK75" s="80" t="str">
        <f>IF(OR($A75="",NOT(ISNUMBER($G75))),"",IF(AND($F75&lt;=DK$6,$G75&gt;=DK$5),IF(DK$5&gt;$N75,5,$K75)*10+IF(AND($F75&gt;=DK$5,$F75&lt;=DK$6),IF(AND($G75&gt;=DK$5,$G75&lt;=DK$6),5,IF($L75=1,2,1)),IF(AND($G75&gt;=DK$5,$G75&lt;=DK$6),IF($M75&gt;0,4,3),0)),IF(AND($D75&lt;=DK$6,$E75&gt;=DK$5),60,0)))</f>
        <v/>
      </c>
      <c r="DL75" s="80" t="str">
        <f>IF(OR($A75="",NOT(ISNUMBER($G75))),"",IF(AND($F75&lt;=DL$6,$G75&gt;=DL$5),IF(DL$5&gt;$N75,5,$K75)*10+IF(AND($F75&gt;=DL$5,$F75&lt;=DL$6),IF(AND($G75&gt;=DL$5,$G75&lt;=DL$6),5,IF($L75=1,2,1)),IF(AND($G75&gt;=DL$5,$G75&lt;=DL$6),IF($M75&gt;0,4,3),0)),IF(AND($D75&lt;=DL$6,$E75&gt;=DL$5),60,0)))</f>
        <v/>
      </c>
      <c r="DM75" s="80" t="str">
        <f>IF(OR($A75="",NOT(ISNUMBER($G75))),"",IF(AND($F75&lt;=DM$6,$G75&gt;=DM$5),IF(DM$5&gt;$N75,5,$K75)*10+IF(AND($F75&gt;=DM$5,$F75&lt;=DM$6),IF(AND($G75&gt;=DM$5,$G75&lt;=DM$6),5,IF($L75=1,2,1)),IF(AND($G75&gt;=DM$5,$G75&lt;=DM$6),IF($M75&gt;0,4,3),0)),IF(AND($D75&lt;=DM$6,$E75&gt;=DM$5),60,0)))</f>
        <v/>
      </c>
      <c r="DN75" s="80" t="str">
        <f>IF(OR($A75="",NOT(ISNUMBER($G75))),"",IF(AND($F75&lt;=DN$6,$G75&gt;=DN$5),IF(DN$5&gt;$N75,5,$K75)*10+IF(AND($F75&gt;=DN$5,$F75&lt;=DN$6),IF(AND($G75&gt;=DN$5,$G75&lt;=DN$6),5,IF($L75=1,2,1)),IF(AND($G75&gt;=DN$5,$G75&lt;=DN$6),IF($M75&gt;0,4,3),0)),IF(AND($D75&lt;=DN$6,$E75&gt;=DN$5),60,0)))</f>
        <v/>
      </c>
      <c r="DO75" s="80" t="str">
        <f>IF(OR($A75="",NOT(ISNUMBER($G75))),"",IF(AND($F75&lt;=DO$6,$G75&gt;=DO$5),IF(DO$5&gt;$N75,5,$K75)*10+IF(AND($F75&gt;=DO$5,$F75&lt;=DO$6),IF(AND($G75&gt;=DO$5,$G75&lt;=DO$6),5,IF($L75=1,2,1)),IF(AND($G75&gt;=DO$5,$G75&lt;=DO$6),IF($M75&gt;0,4,3),0)),IF(AND($D75&lt;=DO$6,$E75&gt;=DO$5),60,0)))</f>
        <v/>
      </c>
      <c r="DP75" s="80" t="str">
        <f>IF(OR($A75="",NOT(ISNUMBER($G75))),"",IF(AND($F75&lt;=DP$6,$G75&gt;=DP$5),IF(DP$5&gt;$N75,5,$K75)*10+IF(AND($F75&gt;=DP$5,$F75&lt;=DP$6),IF(AND($G75&gt;=DP$5,$G75&lt;=DP$6),5,IF($L75=1,2,1)),IF(AND($G75&gt;=DP$5,$G75&lt;=DP$6),IF($M75&gt;0,4,3),0)),IF(AND($D75&lt;=DP$6,$E75&gt;=DP$5),60,0)))</f>
        <v/>
      </c>
      <c r="DQ75" s="80" t="str">
        <f>IF(OR($A75="",NOT(ISNUMBER($G75))),"",IF(AND($F75&lt;=DQ$6,$G75&gt;=DQ$5),IF(DQ$5&gt;$N75,5,$K75)*10+IF(AND($F75&gt;=DQ$5,$F75&lt;=DQ$6),IF(AND($G75&gt;=DQ$5,$G75&lt;=DQ$6),5,IF($L75=1,2,1)),IF(AND($G75&gt;=DQ$5,$G75&lt;=DQ$6),IF($M75&gt;0,4,3),0)),IF(AND($D75&lt;=DQ$6,$E75&gt;=DQ$5),60,0)))</f>
        <v/>
      </c>
      <c r="DR75" s="80" t="str">
        <f>IF(OR($A75="",NOT(ISNUMBER($G75))),"",IF(AND($F75&lt;=DR$6,$G75&gt;=DR$5),IF(DR$5&gt;$N75,5,$K75)*10+IF(AND($F75&gt;=DR$5,$F75&lt;=DR$6),IF(AND($G75&gt;=DR$5,$G75&lt;=DR$6),5,IF($L75=1,2,1)),IF(AND($G75&gt;=DR$5,$G75&lt;=DR$6),IF($M75&gt;0,4,3),0)),IF(AND($D75&lt;=DR$6,$E75&gt;=DR$5),60,0)))</f>
        <v/>
      </c>
      <c r="DS75" s="80" t="str">
        <f>IF(OR($A75="",NOT(ISNUMBER($G75))),"",IF(AND($F75&lt;=DS$6,$G75&gt;=DS$5),IF(DS$5&gt;$N75,5,$K75)*10+IF(AND($F75&gt;=DS$5,$F75&lt;=DS$6),IF(AND($G75&gt;=DS$5,$G75&lt;=DS$6),5,IF($L75=1,2,1)),IF(AND($G75&gt;=DS$5,$G75&lt;=DS$6),IF($M75&gt;0,4,3),0)),IF(AND($D75&lt;=DS$6,$E75&gt;=DS$5),60,0)))</f>
        <v/>
      </c>
      <c r="DT75" s="80" t="str">
        <f>IF(OR($A75="",NOT(ISNUMBER($G75))),"",IF(AND($F75&lt;=DT$6,$G75&gt;=DT$5),IF(DT$5&gt;$N75,5,$K75)*10+IF(AND($F75&gt;=DT$5,$F75&lt;=DT$6),IF(AND($G75&gt;=DT$5,$G75&lt;=DT$6),5,IF($L75=1,2,1)),IF(AND($G75&gt;=DT$5,$G75&lt;=DT$6),IF($M75&gt;0,4,3),0)),IF(AND($D75&lt;=DT$6,$E75&gt;=DT$5),60,0)))</f>
        <v/>
      </c>
      <c r="DU75" s="80" t="str">
        <f>IF(OR($A75="",NOT(ISNUMBER($G75))),"",IF(AND($F75&lt;=DU$6,$G75&gt;=DU$5),IF(DU$5&gt;$N75,5,$K75)*10+IF(AND($F75&gt;=DU$5,$F75&lt;=DU$6),IF(AND($G75&gt;=DU$5,$G75&lt;=DU$6),5,IF($L75=1,2,1)),IF(AND($G75&gt;=DU$5,$G75&lt;=DU$6),IF($M75&gt;0,4,3),0)),IF(AND($D75&lt;=DU$6,$E75&gt;=DU$5),60,0)))</f>
        <v/>
      </c>
      <c r="DV75" s="80" t="str">
        <f>IF(OR($A75="",NOT(ISNUMBER($G75))),"",IF(AND($F75&lt;=DV$6,$G75&gt;=DV$5),IF(DV$5&gt;$N75,5,$K75)*10+IF(AND($F75&gt;=DV$5,$F75&lt;=DV$6),IF(AND($G75&gt;=DV$5,$G75&lt;=DV$6),5,IF($L75=1,2,1)),IF(AND($G75&gt;=DV$5,$G75&lt;=DV$6),IF($M75&gt;0,4,3),0)),IF(AND($D75&lt;=DV$6,$E75&gt;=DV$5),60,0)))</f>
        <v/>
      </c>
      <c r="DW75" s="80" t="str">
        <f>IF(OR($A75="",NOT(ISNUMBER($G75))),"",IF(AND($F75&lt;=DW$6,$G75&gt;=DW$5),IF(DW$5&gt;$N75,5,$K75)*10+IF(AND($F75&gt;=DW$5,$F75&lt;=DW$6),IF(AND($G75&gt;=DW$5,$G75&lt;=DW$6),5,IF($L75=1,2,1)),IF(AND($G75&gt;=DW$5,$G75&lt;=DW$6),IF($M75&gt;0,4,3),0)),IF(AND($D75&lt;=DW$6,$E75&gt;=DW$5),60,0)))</f>
        <v/>
      </c>
      <c r="DX75" s="80" t="str">
        <f>IF(OR($A75="",NOT(ISNUMBER($G75))),"",IF(AND($F75&lt;=DX$6,$G75&gt;=DX$5),IF(DX$5&gt;$N75,5,$K75)*10+IF(AND($F75&gt;=DX$5,$F75&lt;=DX$6),IF(AND($G75&gt;=DX$5,$G75&lt;=DX$6),5,IF($L75=1,2,1)),IF(AND($G75&gt;=DX$5,$G75&lt;=DX$6),IF($M75&gt;0,4,3),0)),IF(AND($D75&lt;=DX$6,$E75&gt;=DX$5),60,0)))</f>
        <v/>
      </c>
      <c r="DY75" s="80" t="str">
        <f>IF(OR($A75="",NOT(ISNUMBER($G75))),"",IF(AND($F75&lt;=DY$6,$G75&gt;=DY$5),IF(DY$5&gt;$N75,5,$K75)*10+IF(AND($F75&gt;=DY$5,$F75&lt;=DY$6),IF(AND($G75&gt;=DY$5,$G75&lt;=DY$6),5,IF($L75=1,2,1)),IF(AND($G75&gt;=DY$5,$G75&lt;=DY$6),IF($M75&gt;0,4,3),0)),IF(AND($D75&lt;=DY$6,$E75&gt;=DY$5),60,0)))</f>
        <v/>
      </c>
      <c r="DZ75" s="80" t="str">
        <f>IF(OR($A75="",NOT(ISNUMBER($G75))),"",IF(AND($F75&lt;=DZ$6,$G75&gt;=DZ$5),IF(DZ$5&gt;$N75,5,$K75)*10+IF(AND($F75&gt;=DZ$5,$F75&lt;=DZ$6),IF(AND($G75&gt;=DZ$5,$G75&lt;=DZ$6),5,IF($L75=1,2,1)),IF(AND($G75&gt;=DZ$5,$G75&lt;=DZ$6),IF($M75&gt;0,4,3),0)),IF(AND($D75&lt;=DZ$6,$E75&gt;=DZ$5),60,0)))</f>
        <v/>
      </c>
      <c r="EA75" s="80" t="str">
        <f>IF(OR($A75="",NOT(ISNUMBER($G75))),"",IF(AND($F75&lt;=EA$6,$G75&gt;=EA$5),IF(EA$5&gt;$N75,5,$K75)*10+IF(AND($F75&gt;=EA$5,$F75&lt;=EA$6),IF(AND($G75&gt;=EA$5,$G75&lt;=EA$6),5,IF($L75=1,2,1)),IF(AND($G75&gt;=EA$5,$G75&lt;=EA$6),IF($M75&gt;0,4,3),0)),IF(AND($D75&lt;=EA$6,$E75&gt;=EA$5),60,0)))</f>
        <v/>
      </c>
      <c r="EB75" s="80" t="str">
        <f>IF(OR($A75="",NOT(ISNUMBER($G75))),"",IF(AND($F75&lt;=EB$6,$G75&gt;=EB$5),IF(EB$5&gt;$N75,5,$K75)*10+IF(AND($F75&gt;=EB$5,$F75&lt;=EB$6),IF(AND($G75&gt;=EB$5,$G75&lt;=EB$6),5,IF($L75=1,2,1)),IF(AND($G75&gt;=EB$5,$G75&lt;=EB$6),IF($M75&gt;0,4,3),0)),IF(AND($D75&lt;=EB$6,$E75&gt;=EB$5),60,0)))</f>
        <v/>
      </c>
      <c r="EC75" s="80" t="str">
        <f>IF(OR($A75="",NOT(ISNUMBER($G75))),"",IF(AND($F75&lt;=EC$6,$G75&gt;=EC$5),IF(EC$5&gt;$N75,5,$K75)*10+IF(AND($F75&gt;=EC$5,$F75&lt;=EC$6),IF(AND($G75&gt;=EC$5,$G75&lt;=EC$6),5,IF($L75=1,2,1)),IF(AND($G75&gt;=EC$5,$G75&lt;=EC$6),IF($M75&gt;0,4,3),0)),IF(AND($D75&lt;=EC$6,$E75&gt;=EC$5),60,0)))</f>
        <v/>
      </c>
      <c r="ED75" s="80" t="str">
        <f>IF(OR($A75="",NOT(ISNUMBER($G75))),"",IF(AND($F75&lt;=ED$6,$G75&gt;=ED$5),IF(ED$5&gt;$N75,5,$K75)*10+IF(AND($F75&gt;=ED$5,$F75&lt;=ED$6),IF(AND($G75&gt;=ED$5,$G75&lt;=ED$6),5,IF($L75=1,2,1)),IF(AND($G75&gt;=ED$5,$G75&lt;=ED$6),IF($M75&gt;0,4,3),0)),IF(AND($D75&lt;=ED$6,$E75&gt;=ED$5),60,0)))</f>
        <v/>
      </c>
    </row>
    <row r="76" ht="18" customHeight="1">
      <c r="A76" s="52" t="str">
        <f>IF(Tasks!$B76="","",Tasks!$A76)</f>
        <v/>
      </c>
      <c r="B76" s="78" t="str">
        <f>IF(Tasks!$B76="","",Tasks!$B76)</f>
        <v/>
      </c>
      <c r="C76" s="25" t="str">
        <f>IF($B76="","",IF(AND(Tasks!$D76="",Tasks!$G76=""),"-",IF(Tasks!$D76="","",Tasks!$D76&amp;IF(OR(Tasks!$E76="",Tasks!$E76="FS"),IF(N(Tasks!$F76)=0,"","FS"),Tasks!$E76)&amp;IF(N(Tasks!$F76)=0,"",IF(Tasks!$F76&gt;0,"+","")&amp;Tasks!$F76))&amp;IF(AND(Tasks!$D76&lt;&gt;"",Tasks!$G76&lt;&gt;""),", ","")&amp;IF(Tasks!$G76="","",Tasks!$G76&amp;IF(OR(Tasks!$H76="",Tasks!$H76="FS"),IF(N(Tasks!$I76)=0,"","FS"),Tasks!$H76)&amp;IF(N(Tasks!$I76)=0,"",IF(Tasks!$I76&gt;0,"+","")&amp;Tasks!$I76))))</f>
        <v/>
      </c>
      <c r="D76" s="51" t="str">
        <f>IF(OR($B76="",Tasks!$Q76=""),"",Tasks!$Q76)</f>
        <v/>
      </c>
      <c r="E76" s="51" t="str">
        <f>IF(OR($B76="",Tasks!$R76=""),"",Tasks!$R76)</f>
        <v/>
      </c>
      <c r="F76" s="51" t="str">
        <f>IF(OR($B76="",Tasks!$S76=""),"",Tasks!$S76)</f>
        <v/>
      </c>
      <c r="G76" s="51" t="str">
        <f>IF(OR($B76="",Tasks!$T76=""),"",Tasks!$T76)</f>
        <v/>
      </c>
      <c r="H76" s="52" t="str">
        <f>IF($B76="","",Tasks!$AE76)</f>
        <v/>
      </c>
      <c r="I76" s="79" t="str">
        <f>IF($B76="","",Tasks!$AF76)</f>
        <v/>
      </c>
      <c r="J76" s="53" t="str">
        <f>IF(OR($B76="",Tasks!$V76=""),"",Tasks!$V76)</f>
        <v/>
      </c>
      <c r="K76" s="52" t="str">
        <f>IF($B76="","",Tasks!$AA76)</f>
        <v/>
      </c>
      <c r="L76" s="52" t="str">
        <f>IF($B76="","",Tasks!$AB76)</f>
        <v/>
      </c>
      <c r="M76" s="52" t="str">
        <f>IF($B76="","",Tasks!$Z76)</f>
        <v/>
      </c>
      <c r="N76" s="52" t="str">
        <f>IF(OR($B76="",Tasks!$AG76=""),"",Tasks!$AG76)</f>
        <v/>
      </c>
      <c r="O76" s="80" t="str">
        <f>IF(OR($A76="",NOT(ISNUMBER($G76))),"",IF(AND($F76&lt;=O$6,$G76&gt;=O$5),IF(O$5&gt;$N76,5,$K76)*10+IF(AND($F76&gt;=O$5,$F76&lt;=O$6),IF(AND($G76&gt;=O$5,$G76&lt;=O$6),5,IF($L76=1,2,1)),IF(AND($G76&gt;=O$5,$G76&lt;=O$6),IF($M76&gt;0,4,3),0)),IF(AND($D76&lt;=O$6,$E76&gt;=O$5),60,0)))</f>
        <v/>
      </c>
      <c r="P76" s="80" t="str">
        <f>IF(OR($A76="",NOT(ISNUMBER($G76))),"",IF(AND($F76&lt;=P$6,$G76&gt;=P$5),IF(P$5&gt;$N76,5,$K76)*10+IF(AND($F76&gt;=P$5,$F76&lt;=P$6),IF(AND($G76&gt;=P$5,$G76&lt;=P$6),5,IF($L76=1,2,1)),IF(AND($G76&gt;=P$5,$G76&lt;=P$6),IF($M76&gt;0,4,3),0)),IF(AND($D76&lt;=P$6,$E76&gt;=P$5),60,0)))</f>
        <v/>
      </c>
      <c r="Q76" s="80" t="str">
        <f>IF(OR($A76="",NOT(ISNUMBER($G76))),"",IF(AND($F76&lt;=Q$6,$G76&gt;=Q$5),IF(Q$5&gt;$N76,5,$K76)*10+IF(AND($F76&gt;=Q$5,$F76&lt;=Q$6),IF(AND($G76&gt;=Q$5,$G76&lt;=Q$6),5,IF($L76=1,2,1)),IF(AND($G76&gt;=Q$5,$G76&lt;=Q$6),IF($M76&gt;0,4,3),0)),IF(AND($D76&lt;=Q$6,$E76&gt;=Q$5),60,0)))</f>
        <v/>
      </c>
      <c r="R76" s="80" t="str">
        <f>IF(OR($A76="",NOT(ISNUMBER($G76))),"",IF(AND($F76&lt;=R$6,$G76&gt;=R$5),IF(R$5&gt;$N76,5,$K76)*10+IF(AND($F76&gt;=R$5,$F76&lt;=R$6),IF(AND($G76&gt;=R$5,$G76&lt;=R$6),5,IF($L76=1,2,1)),IF(AND($G76&gt;=R$5,$G76&lt;=R$6),IF($M76&gt;0,4,3),0)),IF(AND($D76&lt;=R$6,$E76&gt;=R$5),60,0)))</f>
        <v/>
      </c>
      <c r="S76" s="80" t="str">
        <f>IF(OR($A76="",NOT(ISNUMBER($G76))),"",IF(AND($F76&lt;=S$6,$G76&gt;=S$5),IF(S$5&gt;$N76,5,$K76)*10+IF(AND($F76&gt;=S$5,$F76&lt;=S$6),IF(AND($G76&gt;=S$5,$G76&lt;=S$6),5,IF($L76=1,2,1)),IF(AND($G76&gt;=S$5,$G76&lt;=S$6),IF($M76&gt;0,4,3),0)),IF(AND($D76&lt;=S$6,$E76&gt;=S$5),60,0)))</f>
        <v/>
      </c>
      <c r="T76" s="80" t="str">
        <f>IF(OR($A76="",NOT(ISNUMBER($G76))),"",IF(AND($F76&lt;=T$6,$G76&gt;=T$5),IF(T$5&gt;$N76,5,$K76)*10+IF(AND($F76&gt;=T$5,$F76&lt;=T$6),IF(AND($G76&gt;=T$5,$G76&lt;=T$6),5,IF($L76=1,2,1)),IF(AND($G76&gt;=T$5,$G76&lt;=T$6),IF($M76&gt;0,4,3),0)),IF(AND($D76&lt;=T$6,$E76&gt;=T$5),60,0)))</f>
        <v/>
      </c>
      <c r="U76" s="80" t="str">
        <f>IF(OR($A76="",NOT(ISNUMBER($G76))),"",IF(AND($F76&lt;=U$6,$G76&gt;=U$5),IF(U$5&gt;$N76,5,$K76)*10+IF(AND($F76&gt;=U$5,$F76&lt;=U$6),IF(AND($G76&gt;=U$5,$G76&lt;=U$6),5,IF($L76=1,2,1)),IF(AND($G76&gt;=U$5,$G76&lt;=U$6),IF($M76&gt;0,4,3),0)),IF(AND($D76&lt;=U$6,$E76&gt;=U$5),60,0)))</f>
        <v/>
      </c>
      <c r="V76" s="80" t="str">
        <f>IF(OR($A76="",NOT(ISNUMBER($G76))),"",IF(AND($F76&lt;=V$6,$G76&gt;=V$5),IF(V$5&gt;$N76,5,$K76)*10+IF(AND($F76&gt;=V$5,$F76&lt;=V$6),IF(AND($G76&gt;=V$5,$G76&lt;=V$6),5,IF($L76=1,2,1)),IF(AND($G76&gt;=V$5,$G76&lt;=V$6),IF($M76&gt;0,4,3),0)),IF(AND($D76&lt;=V$6,$E76&gt;=V$5),60,0)))</f>
        <v/>
      </c>
      <c r="W76" s="80" t="str">
        <f>IF(OR($A76="",NOT(ISNUMBER($G76))),"",IF(AND($F76&lt;=W$6,$G76&gt;=W$5),IF(W$5&gt;$N76,5,$K76)*10+IF(AND($F76&gt;=W$5,$F76&lt;=W$6),IF(AND($G76&gt;=W$5,$G76&lt;=W$6),5,IF($L76=1,2,1)),IF(AND($G76&gt;=W$5,$G76&lt;=W$6),IF($M76&gt;0,4,3),0)),IF(AND($D76&lt;=W$6,$E76&gt;=W$5),60,0)))</f>
        <v/>
      </c>
      <c r="X76" s="80" t="str">
        <f>IF(OR($A76="",NOT(ISNUMBER($G76))),"",IF(AND($F76&lt;=X$6,$G76&gt;=X$5),IF(X$5&gt;$N76,5,$K76)*10+IF(AND($F76&gt;=X$5,$F76&lt;=X$6),IF(AND($G76&gt;=X$5,$G76&lt;=X$6),5,IF($L76=1,2,1)),IF(AND($G76&gt;=X$5,$G76&lt;=X$6),IF($M76&gt;0,4,3),0)),IF(AND($D76&lt;=X$6,$E76&gt;=X$5),60,0)))</f>
        <v/>
      </c>
      <c r="Y76" s="80" t="str">
        <f>IF(OR($A76="",NOT(ISNUMBER($G76))),"",IF(AND($F76&lt;=Y$6,$G76&gt;=Y$5),IF(Y$5&gt;$N76,5,$K76)*10+IF(AND($F76&gt;=Y$5,$F76&lt;=Y$6),IF(AND($G76&gt;=Y$5,$G76&lt;=Y$6),5,IF($L76=1,2,1)),IF(AND($G76&gt;=Y$5,$G76&lt;=Y$6),IF($M76&gt;0,4,3),0)),IF(AND($D76&lt;=Y$6,$E76&gt;=Y$5),60,0)))</f>
        <v/>
      </c>
      <c r="Z76" s="80" t="str">
        <f>IF(OR($A76="",NOT(ISNUMBER($G76))),"",IF(AND($F76&lt;=Z$6,$G76&gt;=Z$5),IF(Z$5&gt;$N76,5,$K76)*10+IF(AND($F76&gt;=Z$5,$F76&lt;=Z$6),IF(AND($G76&gt;=Z$5,$G76&lt;=Z$6),5,IF($L76=1,2,1)),IF(AND($G76&gt;=Z$5,$G76&lt;=Z$6),IF($M76&gt;0,4,3),0)),IF(AND($D76&lt;=Z$6,$E76&gt;=Z$5),60,0)))</f>
        <v/>
      </c>
      <c r="AA76" s="80" t="str">
        <f>IF(OR($A76="",NOT(ISNUMBER($G76))),"",IF(AND($F76&lt;=AA$6,$G76&gt;=AA$5),IF(AA$5&gt;$N76,5,$K76)*10+IF(AND($F76&gt;=AA$5,$F76&lt;=AA$6),IF(AND($G76&gt;=AA$5,$G76&lt;=AA$6),5,IF($L76=1,2,1)),IF(AND($G76&gt;=AA$5,$G76&lt;=AA$6),IF($M76&gt;0,4,3),0)),IF(AND($D76&lt;=AA$6,$E76&gt;=AA$5),60,0)))</f>
        <v/>
      </c>
      <c r="AB76" s="80" t="str">
        <f>IF(OR($A76="",NOT(ISNUMBER($G76))),"",IF(AND($F76&lt;=AB$6,$G76&gt;=AB$5),IF(AB$5&gt;$N76,5,$K76)*10+IF(AND($F76&gt;=AB$5,$F76&lt;=AB$6),IF(AND($G76&gt;=AB$5,$G76&lt;=AB$6),5,IF($L76=1,2,1)),IF(AND($G76&gt;=AB$5,$G76&lt;=AB$6),IF($M76&gt;0,4,3),0)),IF(AND($D76&lt;=AB$6,$E76&gt;=AB$5),60,0)))</f>
        <v/>
      </c>
      <c r="AC76" s="80" t="str">
        <f>IF(OR($A76="",NOT(ISNUMBER($G76))),"",IF(AND($F76&lt;=AC$6,$G76&gt;=AC$5),IF(AC$5&gt;$N76,5,$K76)*10+IF(AND($F76&gt;=AC$5,$F76&lt;=AC$6),IF(AND($G76&gt;=AC$5,$G76&lt;=AC$6),5,IF($L76=1,2,1)),IF(AND($G76&gt;=AC$5,$G76&lt;=AC$6),IF($M76&gt;0,4,3),0)),IF(AND($D76&lt;=AC$6,$E76&gt;=AC$5),60,0)))</f>
        <v/>
      </c>
      <c r="AD76" s="80" t="str">
        <f>IF(OR($A76="",NOT(ISNUMBER($G76))),"",IF(AND($F76&lt;=AD$6,$G76&gt;=AD$5),IF(AD$5&gt;$N76,5,$K76)*10+IF(AND($F76&gt;=AD$5,$F76&lt;=AD$6),IF(AND($G76&gt;=AD$5,$G76&lt;=AD$6),5,IF($L76=1,2,1)),IF(AND($G76&gt;=AD$5,$G76&lt;=AD$6),IF($M76&gt;0,4,3),0)),IF(AND($D76&lt;=AD$6,$E76&gt;=AD$5),60,0)))</f>
        <v/>
      </c>
      <c r="AE76" s="80" t="str">
        <f>IF(OR($A76="",NOT(ISNUMBER($G76))),"",IF(AND($F76&lt;=AE$6,$G76&gt;=AE$5),IF(AE$5&gt;$N76,5,$K76)*10+IF(AND($F76&gt;=AE$5,$F76&lt;=AE$6),IF(AND($G76&gt;=AE$5,$G76&lt;=AE$6),5,IF($L76=1,2,1)),IF(AND($G76&gt;=AE$5,$G76&lt;=AE$6),IF($M76&gt;0,4,3),0)),IF(AND($D76&lt;=AE$6,$E76&gt;=AE$5),60,0)))</f>
        <v/>
      </c>
      <c r="AF76" s="80" t="str">
        <f>IF(OR($A76="",NOT(ISNUMBER($G76))),"",IF(AND($F76&lt;=AF$6,$G76&gt;=AF$5),IF(AF$5&gt;$N76,5,$K76)*10+IF(AND($F76&gt;=AF$5,$F76&lt;=AF$6),IF(AND($G76&gt;=AF$5,$G76&lt;=AF$6),5,IF($L76=1,2,1)),IF(AND($G76&gt;=AF$5,$G76&lt;=AF$6),IF($M76&gt;0,4,3),0)),IF(AND($D76&lt;=AF$6,$E76&gt;=AF$5),60,0)))</f>
        <v/>
      </c>
      <c r="AG76" s="80" t="str">
        <f>IF(OR($A76="",NOT(ISNUMBER($G76))),"",IF(AND($F76&lt;=AG$6,$G76&gt;=AG$5),IF(AG$5&gt;$N76,5,$K76)*10+IF(AND($F76&gt;=AG$5,$F76&lt;=AG$6),IF(AND($G76&gt;=AG$5,$G76&lt;=AG$6),5,IF($L76=1,2,1)),IF(AND($G76&gt;=AG$5,$G76&lt;=AG$6),IF($M76&gt;0,4,3),0)),IF(AND($D76&lt;=AG$6,$E76&gt;=AG$5),60,0)))</f>
        <v/>
      </c>
      <c r="AH76" s="80" t="str">
        <f>IF(OR($A76="",NOT(ISNUMBER($G76))),"",IF(AND($F76&lt;=AH$6,$G76&gt;=AH$5),IF(AH$5&gt;$N76,5,$K76)*10+IF(AND($F76&gt;=AH$5,$F76&lt;=AH$6),IF(AND($G76&gt;=AH$5,$G76&lt;=AH$6),5,IF($L76=1,2,1)),IF(AND($G76&gt;=AH$5,$G76&lt;=AH$6),IF($M76&gt;0,4,3),0)),IF(AND($D76&lt;=AH$6,$E76&gt;=AH$5),60,0)))</f>
        <v/>
      </c>
      <c r="AI76" s="80" t="str">
        <f>IF(OR($A76="",NOT(ISNUMBER($G76))),"",IF(AND($F76&lt;=AI$6,$G76&gt;=AI$5),IF(AI$5&gt;$N76,5,$K76)*10+IF(AND($F76&gt;=AI$5,$F76&lt;=AI$6),IF(AND($G76&gt;=AI$5,$G76&lt;=AI$6),5,IF($L76=1,2,1)),IF(AND($G76&gt;=AI$5,$G76&lt;=AI$6),IF($M76&gt;0,4,3),0)),IF(AND($D76&lt;=AI$6,$E76&gt;=AI$5),60,0)))</f>
        <v/>
      </c>
      <c r="AJ76" s="80" t="str">
        <f>IF(OR($A76="",NOT(ISNUMBER($G76))),"",IF(AND($F76&lt;=AJ$6,$G76&gt;=AJ$5),IF(AJ$5&gt;$N76,5,$K76)*10+IF(AND($F76&gt;=AJ$5,$F76&lt;=AJ$6),IF(AND($G76&gt;=AJ$5,$G76&lt;=AJ$6),5,IF($L76=1,2,1)),IF(AND($G76&gt;=AJ$5,$G76&lt;=AJ$6),IF($M76&gt;0,4,3),0)),IF(AND($D76&lt;=AJ$6,$E76&gt;=AJ$5),60,0)))</f>
        <v/>
      </c>
      <c r="AK76" s="80" t="str">
        <f>IF(OR($A76="",NOT(ISNUMBER($G76))),"",IF(AND($F76&lt;=AK$6,$G76&gt;=AK$5),IF(AK$5&gt;$N76,5,$K76)*10+IF(AND($F76&gt;=AK$5,$F76&lt;=AK$6),IF(AND($G76&gt;=AK$5,$G76&lt;=AK$6),5,IF($L76=1,2,1)),IF(AND($G76&gt;=AK$5,$G76&lt;=AK$6),IF($M76&gt;0,4,3),0)),IF(AND($D76&lt;=AK$6,$E76&gt;=AK$5),60,0)))</f>
        <v/>
      </c>
      <c r="AL76" s="80" t="str">
        <f>IF(OR($A76="",NOT(ISNUMBER($G76))),"",IF(AND($F76&lt;=AL$6,$G76&gt;=AL$5),IF(AL$5&gt;$N76,5,$K76)*10+IF(AND($F76&gt;=AL$5,$F76&lt;=AL$6),IF(AND($G76&gt;=AL$5,$G76&lt;=AL$6),5,IF($L76=1,2,1)),IF(AND($G76&gt;=AL$5,$G76&lt;=AL$6),IF($M76&gt;0,4,3),0)),IF(AND($D76&lt;=AL$6,$E76&gt;=AL$5),60,0)))</f>
        <v/>
      </c>
      <c r="AM76" s="80" t="str">
        <f>IF(OR($A76="",NOT(ISNUMBER($G76))),"",IF(AND($F76&lt;=AM$6,$G76&gt;=AM$5),IF(AM$5&gt;$N76,5,$K76)*10+IF(AND($F76&gt;=AM$5,$F76&lt;=AM$6),IF(AND($G76&gt;=AM$5,$G76&lt;=AM$6),5,IF($L76=1,2,1)),IF(AND($G76&gt;=AM$5,$G76&lt;=AM$6),IF($M76&gt;0,4,3),0)),IF(AND($D76&lt;=AM$6,$E76&gt;=AM$5),60,0)))</f>
        <v/>
      </c>
      <c r="AN76" s="80" t="str">
        <f>IF(OR($A76="",NOT(ISNUMBER($G76))),"",IF(AND($F76&lt;=AN$6,$G76&gt;=AN$5),IF(AN$5&gt;$N76,5,$K76)*10+IF(AND($F76&gt;=AN$5,$F76&lt;=AN$6),IF(AND($G76&gt;=AN$5,$G76&lt;=AN$6),5,IF($L76=1,2,1)),IF(AND($G76&gt;=AN$5,$G76&lt;=AN$6),IF($M76&gt;0,4,3),0)),IF(AND($D76&lt;=AN$6,$E76&gt;=AN$5),60,0)))</f>
        <v/>
      </c>
      <c r="AO76" s="80" t="str">
        <f>IF(OR($A76="",NOT(ISNUMBER($G76))),"",IF(AND($F76&lt;=AO$6,$G76&gt;=AO$5),IF(AO$5&gt;$N76,5,$K76)*10+IF(AND($F76&gt;=AO$5,$F76&lt;=AO$6),IF(AND($G76&gt;=AO$5,$G76&lt;=AO$6),5,IF($L76=1,2,1)),IF(AND($G76&gt;=AO$5,$G76&lt;=AO$6),IF($M76&gt;0,4,3),0)),IF(AND($D76&lt;=AO$6,$E76&gt;=AO$5),60,0)))</f>
        <v/>
      </c>
      <c r="AP76" s="80" t="str">
        <f>IF(OR($A76="",NOT(ISNUMBER($G76))),"",IF(AND($F76&lt;=AP$6,$G76&gt;=AP$5),IF(AP$5&gt;$N76,5,$K76)*10+IF(AND($F76&gt;=AP$5,$F76&lt;=AP$6),IF(AND($G76&gt;=AP$5,$G76&lt;=AP$6),5,IF($L76=1,2,1)),IF(AND($G76&gt;=AP$5,$G76&lt;=AP$6),IF($M76&gt;0,4,3),0)),IF(AND($D76&lt;=AP$6,$E76&gt;=AP$5),60,0)))</f>
        <v/>
      </c>
      <c r="AQ76" s="80" t="str">
        <f>IF(OR($A76="",NOT(ISNUMBER($G76))),"",IF(AND($F76&lt;=AQ$6,$G76&gt;=AQ$5),IF(AQ$5&gt;$N76,5,$K76)*10+IF(AND($F76&gt;=AQ$5,$F76&lt;=AQ$6),IF(AND($G76&gt;=AQ$5,$G76&lt;=AQ$6),5,IF($L76=1,2,1)),IF(AND($G76&gt;=AQ$5,$G76&lt;=AQ$6),IF($M76&gt;0,4,3),0)),IF(AND($D76&lt;=AQ$6,$E76&gt;=AQ$5),60,0)))</f>
        <v/>
      </c>
      <c r="AR76" s="80" t="str">
        <f>IF(OR($A76="",NOT(ISNUMBER($G76))),"",IF(AND($F76&lt;=AR$6,$G76&gt;=AR$5),IF(AR$5&gt;$N76,5,$K76)*10+IF(AND($F76&gt;=AR$5,$F76&lt;=AR$6),IF(AND($G76&gt;=AR$5,$G76&lt;=AR$6),5,IF($L76=1,2,1)),IF(AND($G76&gt;=AR$5,$G76&lt;=AR$6),IF($M76&gt;0,4,3),0)),IF(AND($D76&lt;=AR$6,$E76&gt;=AR$5),60,0)))</f>
        <v/>
      </c>
      <c r="AS76" s="80" t="str">
        <f>IF(OR($A76="",NOT(ISNUMBER($G76))),"",IF(AND($F76&lt;=AS$6,$G76&gt;=AS$5),IF(AS$5&gt;$N76,5,$K76)*10+IF(AND($F76&gt;=AS$5,$F76&lt;=AS$6),IF(AND($G76&gt;=AS$5,$G76&lt;=AS$6),5,IF($L76=1,2,1)),IF(AND($G76&gt;=AS$5,$G76&lt;=AS$6),IF($M76&gt;0,4,3),0)),IF(AND($D76&lt;=AS$6,$E76&gt;=AS$5),60,0)))</f>
        <v/>
      </c>
      <c r="AT76" s="80" t="str">
        <f>IF(OR($A76="",NOT(ISNUMBER($G76))),"",IF(AND($F76&lt;=AT$6,$G76&gt;=AT$5),IF(AT$5&gt;$N76,5,$K76)*10+IF(AND($F76&gt;=AT$5,$F76&lt;=AT$6),IF(AND($G76&gt;=AT$5,$G76&lt;=AT$6),5,IF($L76=1,2,1)),IF(AND($G76&gt;=AT$5,$G76&lt;=AT$6),IF($M76&gt;0,4,3),0)),IF(AND($D76&lt;=AT$6,$E76&gt;=AT$5),60,0)))</f>
        <v/>
      </c>
      <c r="AU76" s="80" t="str">
        <f>IF(OR($A76="",NOT(ISNUMBER($G76))),"",IF(AND($F76&lt;=AU$6,$G76&gt;=AU$5),IF(AU$5&gt;$N76,5,$K76)*10+IF(AND($F76&gt;=AU$5,$F76&lt;=AU$6),IF(AND($G76&gt;=AU$5,$G76&lt;=AU$6),5,IF($L76=1,2,1)),IF(AND($G76&gt;=AU$5,$G76&lt;=AU$6),IF($M76&gt;0,4,3),0)),IF(AND($D76&lt;=AU$6,$E76&gt;=AU$5),60,0)))</f>
        <v/>
      </c>
      <c r="AV76" s="80" t="str">
        <f>IF(OR($A76="",NOT(ISNUMBER($G76))),"",IF(AND($F76&lt;=AV$6,$G76&gt;=AV$5),IF(AV$5&gt;$N76,5,$K76)*10+IF(AND($F76&gt;=AV$5,$F76&lt;=AV$6),IF(AND($G76&gt;=AV$5,$G76&lt;=AV$6),5,IF($L76=1,2,1)),IF(AND($G76&gt;=AV$5,$G76&lt;=AV$6),IF($M76&gt;0,4,3),0)),IF(AND($D76&lt;=AV$6,$E76&gt;=AV$5),60,0)))</f>
        <v/>
      </c>
      <c r="AW76" s="80" t="str">
        <f>IF(OR($A76="",NOT(ISNUMBER($G76))),"",IF(AND($F76&lt;=AW$6,$G76&gt;=AW$5),IF(AW$5&gt;$N76,5,$K76)*10+IF(AND($F76&gt;=AW$5,$F76&lt;=AW$6),IF(AND($G76&gt;=AW$5,$G76&lt;=AW$6),5,IF($L76=1,2,1)),IF(AND($G76&gt;=AW$5,$G76&lt;=AW$6),IF($M76&gt;0,4,3),0)),IF(AND($D76&lt;=AW$6,$E76&gt;=AW$5),60,0)))</f>
        <v/>
      </c>
      <c r="AX76" s="80" t="str">
        <f>IF(OR($A76="",NOT(ISNUMBER($G76))),"",IF(AND($F76&lt;=AX$6,$G76&gt;=AX$5),IF(AX$5&gt;$N76,5,$K76)*10+IF(AND($F76&gt;=AX$5,$F76&lt;=AX$6),IF(AND($G76&gt;=AX$5,$G76&lt;=AX$6),5,IF($L76=1,2,1)),IF(AND($G76&gt;=AX$5,$G76&lt;=AX$6),IF($M76&gt;0,4,3),0)),IF(AND($D76&lt;=AX$6,$E76&gt;=AX$5),60,0)))</f>
        <v/>
      </c>
      <c r="AY76" s="80" t="str">
        <f>IF(OR($A76="",NOT(ISNUMBER($G76))),"",IF(AND($F76&lt;=AY$6,$G76&gt;=AY$5),IF(AY$5&gt;$N76,5,$K76)*10+IF(AND($F76&gt;=AY$5,$F76&lt;=AY$6),IF(AND($G76&gt;=AY$5,$G76&lt;=AY$6),5,IF($L76=1,2,1)),IF(AND($G76&gt;=AY$5,$G76&lt;=AY$6),IF($M76&gt;0,4,3),0)),IF(AND($D76&lt;=AY$6,$E76&gt;=AY$5),60,0)))</f>
        <v/>
      </c>
      <c r="AZ76" s="80" t="str">
        <f>IF(OR($A76="",NOT(ISNUMBER($G76))),"",IF(AND($F76&lt;=AZ$6,$G76&gt;=AZ$5),IF(AZ$5&gt;$N76,5,$K76)*10+IF(AND($F76&gt;=AZ$5,$F76&lt;=AZ$6),IF(AND($G76&gt;=AZ$5,$G76&lt;=AZ$6),5,IF($L76=1,2,1)),IF(AND($G76&gt;=AZ$5,$G76&lt;=AZ$6),IF($M76&gt;0,4,3),0)),IF(AND($D76&lt;=AZ$6,$E76&gt;=AZ$5),60,0)))</f>
        <v/>
      </c>
      <c r="BA76" s="80" t="str">
        <f>IF(OR($A76="",NOT(ISNUMBER($G76))),"",IF(AND($F76&lt;=BA$6,$G76&gt;=BA$5),IF(BA$5&gt;$N76,5,$K76)*10+IF(AND($F76&gt;=BA$5,$F76&lt;=BA$6),IF(AND($G76&gt;=BA$5,$G76&lt;=BA$6),5,IF($L76=1,2,1)),IF(AND($G76&gt;=BA$5,$G76&lt;=BA$6),IF($M76&gt;0,4,3),0)),IF(AND($D76&lt;=BA$6,$E76&gt;=BA$5),60,0)))</f>
        <v/>
      </c>
      <c r="BB76" s="80" t="str">
        <f>IF(OR($A76="",NOT(ISNUMBER($G76))),"",IF(AND($F76&lt;=BB$6,$G76&gt;=BB$5),IF(BB$5&gt;$N76,5,$K76)*10+IF(AND($F76&gt;=BB$5,$F76&lt;=BB$6),IF(AND($G76&gt;=BB$5,$G76&lt;=BB$6),5,IF($L76=1,2,1)),IF(AND($G76&gt;=BB$5,$G76&lt;=BB$6),IF($M76&gt;0,4,3),0)),IF(AND($D76&lt;=BB$6,$E76&gt;=BB$5),60,0)))</f>
        <v/>
      </c>
      <c r="BC76" s="80" t="str">
        <f>IF(OR($A76="",NOT(ISNUMBER($G76))),"",IF(AND($F76&lt;=BC$6,$G76&gt;=BC$5),IF(BC$5&gt;$N76,5,$K76)*10+IF(AND($F76&gt;=BC$5,$F76&lt;=BC$6),IF(AND($G76&gt;=BC$5,$G76&lt;=BC$6),5,IF($L76=1,2,1)),IF(AND($G76&gt;=BC$5,$G76&lt;=BC$6),IF($M76&gt;0,4,3),0)),IF(AND($D76&lt;=BC$6,$E76&gt;=BC$5),60,0)))</f>
        <v/>
      </c>
      <c r="BD76" s="80" t="str">
        <f>IF(OR($A76="",NOT(ISNUMBER($G76))),"",IF(AND($F76&lt;=BD$6,$G76&gt;=BD$5),IF(BD$5&gt;$N76,5,$K76)*10+IF(AND($F76&gt;=BD$5,$F76&lt;=BD$6),IF(AND($G76&gt;=BD$5,$G76&lt;=BD$6),5,IF($L76=1,2,1)),IF(AND($G76&gt;=BD$5,$G76&lt;=BD$6),IF($M76&gt;0,4,3),0)),IF(AND($D76&lt;=BD$6,$E76&gt;=BD$5),60,0)))</f>
        <v/>
      </c>
      <c r="BE76" s="80" t="str">
        <f>IF(OR($A76="",NOT(ISNUMBER($G76))),"",IF(AND($F76&lt;=BE$6,$G76&gt;=BE$5),IF(BE$5&gt;$N76,5,$K76)*10+IF(AND($F76&gt;=BE$5,$F76&lt;=BE$6),IF(AND($G76&gt;=BE$5,$G76&lt;=BE$6),5,IF($L76=1,2,1)),IF(AND($G76&gt;=BE$5,$G76&lt;=BE$6),IF($M76&gt;0,4,3),0)),IF(AND($D76&lt;=BE$6,$E76&gt;=BE$5),60,0)))</f>
        <v/>
      </c>
      <c r="BF76" s="80" t="str">
        <f>IF(OR($A76="",NOT(ISNUMBER($G76))),"",IF(AND($F76&lt;=BF$6,$G76&gt;=BF$5),IF(BF$5&gt;$N76,5,$K76)*10+IF(AND($F76&gt;=BF$5,$F76&lt;=BF$6),IF(AND($G76&gt;=BF$5,$G76&lt;=BF$6),5,IF($L76=1,2,1)),IF(AND($G76&gt;=BF$5,$G76&lt;=BF$6),IF($M76&gt;0,4,3),0)),IF(AND($D76&lt;=BF$6,$E76&gt;=BF$5),60,0)))</f>
        <v/>
      </c>
      <c r="BG76" s="80" t="str">
        <f>IF(OR($A76="",NOT(ISNUMBER($G76))),"",IF(AND($F76&lt;=BG$6,$G76&gt;=BG$5),IF(BG$5&gt;$N76,5,$K76)*10+IF(AND($F76&gt;=BG$5,$F76&lt;=BG$6),IF(AND($G76&gt;=BG$5,$G76&lt;=BG$6),5,IF($L76=1,2,1)),IF(AND($G76&gt;=BG$5,$G76&lt;=BG$6),IF($M76&gt;0,4,3),0)),IF(AND($D76&lt;=BG$6,$E76&gt;=BG$5),60,0)))</f>
        <v/>
      </c>
      <c r="BH76" s="80" t="str">
        <f>IF(OR($A76="",NOT(ISNUMBER($G76))),"",IF(AND($F76&lt;=BH$6,$G76&gt;=BH$5),IF(BH$5&gt;$N76,5,$K76)*10+IF(AND($F76&gt;=BH$5,$F76&lt;=BH$6),IF(AND($G76&gt;=BH$5,$G76&lt;=BH$6),5,IF($L76=1,2,1)),IF(AND($G76&gt;=BH$5,$G76&lt;=BH$6),IF($M76&gt;0,4,3),0)),IF(AND($D76&lt;=BH$6,$E76&gt;=BH$5),60,0)))</f>
        <v/>
      </c>
      <c r="BI76" s="80" t="str">
        <f>IF(OR($A76="",NOT(ISNUMBER($G76))),"",IF(AND($F76&lt;=BI$6,$G76&gt;=BI$5),IF(BI$5&gt;$N76,5,$K76)*10+IF(AND($F76&gt;=BI$5,$F76&lt;=BI$6),IF(AND($G76&gt;=BI$5,$G76&lt;=BI$6),5,IF($L76=1,2,1)),IF(AND($G76&gt;=BI$5,$G76&lt;=BI$6),IF($M76&gt;0,4,3),0)),IF(AND($D76&lt;=BI$6,$E76&gt;=BI$5),60,0)))</f>
        <v/>
      </c>
      <c r="BJ76" s="80" t="str">
        <f>IF(OR($A76="",NOT(ISNUMBER($G76))),"",IF(AND($F76&lt;=BJ$6,$G76&gt;=BJ$5),IF(BJ$5&gt;$N76,5,$K76)*10+IF(AND($F76&gt;=BJ$5,$F76&lt;=BJ$6),IF(AND($G76&gt;=BJ$5,$G76&lt;=BJ$6),5,IF($L76=1,2,1)),IF(AND($G76&gt;=BJ$5,$G76&lt;=BJ$6),IF($M76&gt;0,4,3),0)),IF(AND($D76&lt;=BJ$6,$E76&gt;=BJ$5),60,0)))</f>
        <v/>
      </c>
      <c r="BK76" s="80" t="str">
        <f>IF(OR($A76="",NOT(ISNUMBER($G76))),"",IF(AND($F76&lt;=BK$6,$G76&gt;=BK$5),IF(BK$5&gt;$N76,5,$K76)*10+IF(AND($F76&gt;=BK$5,$F76&lt;=BK$6),IF(AND($G76&gt;=BK$5,$G76&lt;=BK$6),5,IF($L76=1,2,1)),IF(AND($G76&gt;=BK$5,$G76&lt;=BK$6),IF($M76&gt;0,4,3),0)),IF(AND($D76&lt;=BK$6,$E76&gt;=BK$5),60,0)))</f>
        <v/>
      </c>
      <c r="BL76" s="80" t="str">
        <f>IF(OR($A76="",NOT(ISNUMBER($G76))),"",IF(AND($F76&lt;=BL$6,$G76&gt;=BL$5),IF(BL$5&gt;$N76,5,$K76)*10+IF(AND($F76&gt;=BL$5,$F76&lt;=BL$6),IF(AND($G76&gt;=BL$5,$G76&lt;=BL$6),5,IF($L76=1,2,1)),IF(AND($G76&gt;=BL$5,$G76&lt;=BL$6),IF($M76&gt;0,4,3),0)),IF(AND($D76&lt;=BL$6,$E76&gt;=BL$5),60,0)))</f>
        <v/>
      </c>
      <c r="BM76" s="80" t="str">
        <f>IF(OR($A76="",NOT(ISNUMBER($G76))),"",IF(AND($F76&lt;=BM$6,$G76&gt;=BM$5),IF(BM$5&gt;$N76,5,$K76)*10+IF(AND($F76&gt;=BM$5,$F76&lt;=BM$6),IF(AND($G76&gt;=BM$5,$G76&lt;=BM$6),5,IF($L76=1,2,1)),IF(AND($G76&gt;=BM$5,$G76&lt;=BM$6),IF($M76&gt;0,4,3),0)),IF(AND($D76&lt;=BM$6,$E76&gt;=BM$5),60,0)))</f>
        <v/>
      </c>
      <c r="BN76" s="80" t="str">
        <f>IF(OR($A76="",NOT(ISNUMBER($G76))),"",IF(AND($F76&lt;=BN$6,$G76&gt;=BN$5),IF(BN$5&gt;$N76,5,$K76)*10+IF(AND($F76&gt;=BN$5,$F76&lt;=BN$6),IF(AND($G76&gt;=BN$5,$G76&lt;=BN$6),5,IF($L76=1,2,1)),IF(AND($G76&gt;=BN$5,$G76&lt;=BN$6),IF($M76&gt;0,4,3),0)),IF(AND($D76&lt;=BN$6,$E76&gt;=BN$5),60,0)))</f>
        <v/>
      </c>
      <c r="BO76" s="80" t="str">
        <f>IF(OR($A76="",NOT(ISNUMBER($G76))),"",IF(AND($F76&lt;=BO$6,$G76&gt;=BO$5),IF(BO$5&gt;$N76,5,$K76)*10+IF(AND($F76&gt;=BO$5,$F76&lt;=BO$6),IF(AND($G76&gt;=BO$5,$G76&lt;=BO$6),5,IF($L76=1,2,1)),IF(AND($G76&gt;=BO$5,$G76&lt;=BO$6),IF($M76&gt;0,4,3),0)),IF(AND($D76&lt;=BO$6,$E76&gt;=BO$5),60,0)))</f>
        <v/>
      </c>
      <c r="BP76" s="80" t="str">
        <f>IF(OR($A76="",NOT(ISNUMBER($G76))),"",IF(AND($F76&lt;=BP$6,$G76&gt;=BP$5),IF(BP$5&gt;$N76,5,$K76)*10+IF(AND($F76&gt;=BP$5,$F76&lt;=BP$6),IF(AND($G76&gt;=BP$5,$G76&lt;=BP$6),5,IF($L76=1,2,1)),IF(AND($G76&gt;=BP$5,$G76&lt;=BP$6),IF($M76&gt;0,4,3),0)),IF(AND($D76&lt;=BP$6,$E76&gt;=BP$5),60,0)))</f>
        <v/>
      </c>
      <c r="BQ76" s="80" t="str">
        <f>IF(OR($A76="",NOT(ISNUMBER($G76))),"",IF(AND($F76&lt;=BQ$6,$G76&gt;=BQ$5),IF(BQ$5&gt;$N76,5,$K76)*10+IF(AND($F76&gt;=BQ$5,$F76&lt;=BQ$6),IF(AND($G76&gt;=BQ$5,$G76&lt;=BQ$6),5,IF($L76=1,2,1)),IF(AND($G76&gt;=BQ$5,$G76&lt;=BQ$6),IF($M76&gt;0,4,3),0)),IF(AND($D76&lt;=BQ$6,$E76&gt;=BQ$5),60,0)))</f>
        <v/>
      </c>
      <c r="BR76" s="80" t="str">
        <f>IF(OR($A76="",NOT(ISNUMBER($G76))),"",IF(AND($F76&lt;=BR$6,$G76&gt;=BR$5),IF(BR$5&gt;$N76,5,$K76)*10+IF(AND($F76&gt;=BR$5,$F76&lt;=BR$6),IF(AND($G76&gt;=BR$5,$G76&lt;=BR$6),5,IF($L76=1,2,1)),IF(AND($G76&gt;=BR$5,$G76&lt;=BR$6),IF($M76&gt;0,4,3),0)),IF(AND($D76&lt;=BR$6,$E76&gt;=BR$5),60,0)))</f>
        <v/>
      </c>
      <c r="BS76" s="80" t="str">
        <f>IF(OR($A76="",NOT(ISNUMBER($G76))),"",IF(AND($F76&lt;=BS$6,$G76&gt;=BS$5),IF(BS$5&gt;$N76,5,$K76)*10+IF(AND($F76&gt;=BS$5,$F76&lt;=BS$6),IF(AND($G76&gt;=BS$5,$G76&lt;=BS$6),5,IF($L76=1,2,1)),IF(AND($G76&gt;=BS$5,$G76&lt;=BS$6),IF($M76&gt;0,4,3),0)),IF(AND($D76&lt;=BS$6,$E76&gt;=BS$5),60,0)))</f>
        <v/>
      </c>
      <c r="BT76" s="80" t="str">
        <f>IF(OR($A76="",NOT(ISNUMBER($G76))),"",IF(AND($F76&lt;=BT$6,$G76&gt;=BT$5),IF(BT$5&gt;$N76,5,$K76)*10+IF(AND($F76&gt;=BT$5,$F76&lt;=BT$6),IF(AND($G76&gt;=BT$5,$G76&lt;=BT$6),5,IF($L76=1,2,1)),IF(AND($G76&gt;=BT$5,$G76&lt;=BT$6),IF($M76&gt;0,4,3),0)),IF(AND($D76&lt;=BT$6,$E76&gt;=BT$5),60,0)))</f>
        <v/>
      </c>
      <c r="BU76" s="80" t="str">
        <f>IF(OR($A76="",NOT(ISNUMBER($G76))),"",IF(AND($F76&lt;=BU$6,$G76&gt;=BU$5),IF(BU$5&gt;$N76,5,$K76)*10+IF(AND($F76&gt;=BU$5,$F76&lt;=BU$6),IF(AND($G76&gt;=BU$5,$G76&lt;=BU$6),5,IF($L76=1,2,1)),IF(AND($G76&gt;=BU$5,$G76&lt;=BU$6),IF($M76&gt;0,4,3),0)),IF(AND($D76&lt;=BU$6,$E76&gt;=BU$5),60,0)))</f>
        <v/>
      </c>
      <c r="BV76" s="80" t="str">
        <f>IF(OR($A76="",NOT(ISNUMBER($G76))),"",IF(AND($F76&lt;=BV$6,$G76&gt;=BV$5),IF(BV$5&gt;$N76,5,$K76)*10+IF(AND($F76&gt;=BV$5,$F76&lt;=BV$6),IF(AND($G76&gt;=BV$5,$G76&lt;=BV$6),5,IF($L76=1,2,1)),IF(AND($G76&gt;=BV$5,$G76&lt;=BV$6),IF($M76&gt;0,4,3),0)),IF(AND($D76&lt;=BV$6,$E76&gt;=BV$5),60,0)))</f>
        <v/>
      </c>
      <c r="BW76" s="80" t="str">
        <f>IF(OR($A76="",NOT(ISNUMBER($G76))),"",IF(AND($F76&lt;=BW$6,$G76&gt;=BW$5),IF(BW$5&gt;$N76,5,$K76)*10+IF(AND($F76&gt;=BW$5,$F76&lt;=BW$6),IF(AND($G76&gt;=BW$5,$G76&lt;=BW$6),5,IF($L76=1,2,1)),IF(AND($G76&gt;=BW$5,$G76&lt;=BW$6),IF($M76&gt;0,4,3),0)),IF(AND($D76&lt;=BW$6,$E76&gt;=BW$5),60,0)))</f>
        <v/>
      </c>
      <c r="BX76" s="80" t="str">
        <f>IF(OR($A76="",NOT(ISNUMBER($G76))),"",IF(AND($F76&lt;=BX$6,$G76&gt;=BX$5),IF(BX$5&gt;$N76,5,$K76)*10+IF(AND($F76&gt;=BX$5,$F76&lt;=BX$6),IF(AND($G76&gt;=BX$5,$G76&lt;=BX$6),5,IF($L76=1,2,1)),IF(AND($G76&gt;=BX$5,$G76&lt;=BX$6),IF($M76&gt;0,4,3),0)),IF(AND($D76&lt;=BX$6,$E76&gt;=BX$5),60,0)))</f>
        <v/>
      </c>
      <c r="BY76" s="80" t="str">
        <f>IF(OR($A76="",NOT(ISNUMBER($G76))),"",IF(AND($F76&lt;=BY$6,$G76&gt;=BY$5),IF(BY$5&gt;$N76,5,$K76)*10+IF(AND($F76&gt;=BY$5,$F76&lt;=BY$6),IF(AND($G76&gt;=BY$5,$G76&lt;=BY$6),5,IF($L76=1,2,1)),IF(AND($G76&gt;=BY$5,$G76&lt;=BY$6),IF($M76&gt;0,4,3),0)),IF(AND($D76&lt;=BY$6,$E76&gt;=BY$5),60,0)))</f>
        <v/>
      </c>
      <c r="BZ76" s="80" t="str">
        <f>IF(OR($A76="",NOT(ISNUMBER($G76))),"",IF(AND($F76&lt;=BZ$6,$G76&gt;=BZ$5),IF(BZ$5&gt;$N76,5,$K76)*10+IF(AND($F76&gt;=BZ$5,$F76&lt;=BZ$6),IF(AND($G76&gt;=BZ$5,$G76&lt;=BZ$6),5,IF($L76=1,2,1)),IF(AND($G76&gt;=BZ$5,$G76&lt;=BZ$6),IF($M76&gt;0,4,3),0)),IF(AND($D76&lt;=BZ$6,$E76&gt;=BZ$5),60,0)))</f>
        <v/>
      </c>
      <c r="CA76" s="80" t="str">
        <f>IF(OR($A76="",NOT(ISNUMBER($G76))),"",IF(AND($F76&lt;=CA$6,$G76&gt;=CA$5),IF(CA$5&gt;$N76,5,$K76)*10+IF(AND($F76&gt;=CA$5,$F76&lt;=CA$6),IF(AND($G76&gt;=CA$5,$G76&lt;=CA$6),5,IF($L76=1,2,1)),IF(AND($G76&gt;=CA$5,$G76&lt;=CA$6),IF($M76&gt;0,4,3),0)),IF(AND($D76&lt;=CA$6,$E76&gt;=CA$5),60,0)))</f>
        <v/>
      </c>
      <c r="CB76" s="80" t="str">
        <f>IF(OR($A76="",NOT(ISNUMBER($G76))),"",IF(AND($F76&lt;=CB$6,$G76&gt;=CB$5),IF(CB$5&gt;$N76,5,$K76)*10+IF(AND($F76&gt;=CB$5,$F76&lt;=CB$6),IF(AND($G76&gt;=CB$5,$G76&lt;=CB$6),5,IF($L76=1,2,1)),IF(AND($G76&gt;=CB$5,$G76&lt;=CB$6),IF($M76&gt;0,4,3),0)),IF(AND($D76&lt;=CB$6,$E76&gt;=CB$5),60,0)))</f>
        <v/>
      </c>
      <c r="CC76" s="80" t="str">
        <f>IF(OR($A76="",NOT(ISNUMBER($G76))),"",IF(AND($F76&lt;=CC$6,$G76&gt;=CC$5),IF(CC$5&gt;$N76,5,$K76)*10+IF(AND($F76&gt;=CC$5,$F76&lt;=CC$6),IF(AND($G76&gt;=CC$5,$G76&lt;=CC$6),5,IF($L76=1,2,1)),IF(AND($G76&gt;=CC$5,$G76&lt;=CC$6),IF($M76&gt;0,4,3),0)),IF(AND($D76&lt;=CC$6,$E76&gt;=CC$5),60,0)))</f>
        <v/>
      </c>
      <c r="CD76" s="80" t="str">
        <f>IF(OR($A76="",NOT(ISNUMBER($G76))),"",IF(AND($F76&lt;=CD$6,$G76&gt;=CD$5),IF(CD$5&gt;$N76,5,$K76)*10+IF(AND($F76&gt;=CD$5,$F76&lt;=CD$6),IF(AND($G76&gt;=CD$5,$G76&lt;=CD$6),5,IF($L76=1,2,1)),IF(AND($G76&gt;=CD$5,$G76&lt;=CD$6),IF($M76&gt;0,4,3),0)),IF(AND($D76&lt;=CD$6,$E76&gt;=CD$5),60,0)))</f>
        <v/>
      </c>
      <c r="CE76" s="80" t="str">
        <f>IF(OR($A76="",NOT(ISNUMBER($G76))),"",IF(AND($F76&lt;=CE$6,$G76&gt;=CE$5),IF(CE$5&gt;$N76,5,$K76)*10+IF(AND($F76&gt;=CE$5,$F76&lt;=CE$6),IF(AND($G76&gt;=CE$5,$G76&lt;=CE$6),5,IF($L76=1,2,1)),IF(AND($G76&gt;=CE$5,$G76&lt;=CE$6),IF($M76&gt;0,4,3),0)),IF(AND($D76&lt;=CE$6,$E76&gt;=CE$5),60,0)))</f>
        <v/>
      </c>
      <c r="CF76" s="80" t="str">
        <f>IF(OR($A76="",NOT(ISNUMBER($G76))),"",IF(AND($F76&lt;=CF$6,$G76&gt;=CF$5),IF(CF$5&gt;$N76,5,$K76)*10+IF(AND($F76&gt;=CF$5,$F76&lt;=CF$6),IF(AND($G76&gt;=CF$5,$G76&lt;=CF$6),5,IF($L76=1,2,1)),IF(AND($G76&gt;=CF$5,$G76&lt;=CF$6),IF($M76&gt;0,4,3),0)),IF(AND($D76&lt;=CF$6,$E76&gt;=CF$5),60,0)))</f>
        <v/>
      </c>
      <c r="CG76" s="80" t="str">
        <f>IF(OR($A76="",NOT(ISNUMBER($G76))),"",IF(AND($F76&lt;=CG$6,$G76&gt;=CG$5),IF(CG$5&gt;$N76,5,$K76)*10+IF(AND($F76&gt;=CG$5,$F76&lt;=CG$6),IF(AND($G76&gt;=CG$5,$G76&lt;=CG$6),5,IF($L76=1,2,1)),IF(AND($G76&gt;=CG$5,$G76&lt;=CG$6),IF($M76&gt;0,4,3),0)),IF(AND($D76&lt;=CG$6,$E76&gt;=CG$5),60,0)))</f>
        <v/>
      </c>
      <c r="CH76" s="80" t="str">
        <f>IF(OR($A76="",NOT(ISNUMBER($G76))),"",IF(AND($F76&lt;=CH$6,$G76&gt;=CH$5),IF(CH$5&gt;$N76,5,$K76)*10+IF(AND($F76&gt;=CH$5,$F76&lt;=CH$6),IF(AND($G76&gt;=CH$5,$G76&lt;=CH$6),5,IF($L76=1,2,1)),IF(AND($G76&gt;=CH$5,$G76&lt;=CH$6),IF($M76&gt;0,4,3),0)),IF(AND($D76&lt;=CH$6,$E76&gt;=CH$5),60,0)))</f>
        <v/>
      </c>
      <c r="CI76" s="80" t="str">
        <f>IF(OR($A76="",NOT(ISNUMBER($G76))),"",IF(AND($F76&lt;=CI$6,$G76&gt;=CI$5),IF(CI$5&gt;$N76,5,$K76)*10+IF(AND($F76&gt;=CI$5,$F76&lt;=CI$6),IF(AND($G76&gt;=CI$5,$G76&lt;=CI$6),5,IF($L76=1,2,1)),IF(AND($G76&gt;=CI$5,$G76&lt;=CI$6),IF($M76&gt;0,4,3),0)),IF(AND($D76&lt;=CI$6,$E76&gt;=CI$5),60,0)))</f>
        <v/>
      </c>
      <c r="CJ76" s="80" t="str">
        <f>IF(OR($A76="",NOT(ISNUMBER($G76))),"",IF(AND($F76&lt;=CJ$6,$G76&gt;=CJ$5),IF(CJ$5&gt;$N76,5,$K76)*10+IF(AND($F76&gt;=CJ$5,$F76&lt;=CJ$6),IF(AND($G76&gt;=CJ$5,$G76&lt;=CJ$6),5,IF($L76=1,2,1)),IF(AND($G76&gt;=CJ$5,$G76&lt;=CJ$6),IF($M76&gt;0,4,3),0)),IF(AND($D76&lt;=CJ$6,$E76&gt;=CJ$5),60,0)))</f>
        <v/>
      </c>
      <c r="CK76" s="80" t="str">
        <f>IF(OR($A76="",NOT(ISNUMBER($G76))),"",IF(AND($F76&lt;=CK$6,$G76&gt;=CK$5),IF(CK$5&gt;$N76,5,$K76)*10+IF(AND($F76&gt;=CK$5,$F76&lt;=CK$6),IF(AND($G76&gt;=CK$5,$G76&lt;=CK$6),5,IF($L76=1,2,1)),IF(AND($G76&gt;=CK$5,$G76&lt;=CK$6),IF($M76&gt;0,4,3),0)),IF(AND($D76&lt;=CK$6,$E76&gt;=CK$5),60,0)))</f>
        <v/>
      </c>
      <c r="CL76" s="80" t="str">
        <f>IF(OR($A76="",NOT(ISNUMBER($G76))),"",IF(AND($F76&lt;=CL$6,$G76&gt;=CL$5),IF(CL$5&gt;$N76,5,$K76)*10+IF(AND($F76&gt;=CL$5,$F76&lt;=CL$6),IF(AND($G76&gt;=CL$5,$G76&lt;=CL$6),5,IF($L76=1,2,1)),IF(AND($G76&gt;=CL$5,$G76&lt;=CL$6),IF($M76&gt;0,4,3),0)),IF(AND($D76&lt;=CL$6,$E76&gt;=CL$5),60,0)))</f>
        <v/>
      </c>
      <c r="CM76" s="80" t="str">
        <f>IF(OR($A76="",NOT(ISNUMBER($G76))),"",IF(AND($F76&lt;=CM$6,$G76&gt;=CM$5),IF(CM$5&gt;$N76,5,$K76)*10+IF(AND($F76&gt;=CM$5,$F76&lt;=CM$6),IF(AND($G76&gt;=CM$5,$G76&lt;=CM$6),5,IF($L76=1,2,1)),IF(AND($G76&gt;=CM$5,$G76&lt;=CM$6),IF($M76&gt;0,4,3),0)),IF(AND($D76&lt;=CM$6,$E76&gt;=CM$5),60,0)))</f>
        <v/>
      </c>
      <c r="CN76" s="80" t="str">
        <f>IF(OR($A76="",NOT(ISNUMBER($G76))),"",IF(AND($F76&lt;=CN$6,$G76&gt;=CN$5),IF(CN$5&gt;$N76,5,$K76)*10+IF(AND($F76&gt;=CN$5,$F76&lt;=CN$6),IF(AND($G76&gt;=CN$5,$G76&lt;=CN$6),5,IF($L76=1,2,1)),IF(AND($G76&gt;=CN$5,$G76&lt;=CN$6),IF($M76&gt;0,4,3),0)),IF(AND($D76&lt;=CN$6,$E76&gt;=CN$5),60,0)))</f>
        <v/>
      </c>
      <c r="CO76" s="80" t="str">
        <f>IF(OR($A76="",NOT(ISNUMBER($G76))),"",IF(AND($F76&lt;=CO$6,$G76&gt;=CO$5),IF(CO$5&gt;$N76,5,$K76)*10+IF(AND($F76&gt;=CO$5,$F76&lt;=CO$6),IF(AND($G76&gt;=CO$5,$G76&lt;=CO$6),5,IF($L76=1,2,1)),IF(AND($G76&gt;=CO$5,$G76&lt;=CO$6),IF($M76&gt;0,4,3),0)),IF(AND($D76&lt;=CO$6,$E76&gt;=CO$5),60,0)))</f>
        <v/>
      </c>
      <c r="CP76" s="80" t="str">
        <f>IF(OR($A76="",NOT(ISNUMBER($G76))),"",IF(AND($F76&lt;=CP$6,$G76&gt;=CP$5),IF(CP$5&gt;$N76,5,$K76)*10+IF(AND($F76&gt;=CP$5,$F76&lt;=CP$6),IF(AND($G76&gt;=CP$5,$G76&lt;=CP$6),5,IF($L76=1,2,1)),IF(AND($G76&gt;=CP$5,$G76&lt;=CP$6),IF($M76&gt;0,4,3),0)),IF(AND($D76&lt;=CP$6,$E76&gt;=CP$5),60,0)))</f>
        <v/>
      </c>
      <c r="CQ76" s="80" t="str">
        <f>IF(OR($A76="",NOT(ISNUMBER($G76))),"",IF(AND($F76&lt;=CQ$6,$G76&gt;=CQ$5),IF(CQ$5&gt;$N76,5,$K76)*10+IF(AND($F76&gt;=CQ$5,$F76&lt;=CQ$6),IF(AND($G76&gt;=CQ$5,$G76&lt;=CQ$6),5,IF($L76=1,2,1)),IF(AND($G76&gt;=CQ$5,$G76&lt;=CQ$6),IF($M76&gt;0,4,3),0)),IF(AND($D76&lt;=CQ$6,$E76&gt;=CQ$5),60,0)))</f>
        <v/>
      </c>
      <c r="CR76" s="80" t="str">
        <f>IF(OR($A76="",NOT(ISNUMBER($G76))),"",IF(AND($F76&lt;=CR$6,$G76&gt;=CR$5),IF(CR$5&gt;$N76,5,$K76)*10+IF(AND($F76&gt;=CR$5,$F76&lt;=CR$6),IF(AND($G76&gt;=CR$5,$G76&lt;=CR$6),5,IF($L76=1,2,1)),IF(AND($G76&gt;=CR$5,$G76&lt;=CR$6),IF($M76&gt;0,4,3),0)),IF(AND($D76&lt;=CR$6,$E76&gt;=CR$5),60,0)))</f>
        <v/>
      </c>
      <c r="CS76" s="80" t="str">
        <f>IF(OR($A76="",NOT(ISNUMBER($G76))),"",IF(AND($F76&lt;=CS$6,$G76&gt;=CS$5),IF(CS$5&gt;$N76,5,$K76)*10+IF(AND($F76&gt;=CS$5,$F76&lt;=CS$6),IF(AND($G76&gt;=CS$5,$G76&lt;=CS$6),5,IF($L76=1,2,1)),IF(AND($G76&gt;=CS$5,$G76&lt;=CS$6),IF($M76&gt;0,4,3),0)),IF(AND($D76&lt;=CS$6,$E76&gt;=CS$5),60,0)))</f>
        <v/>
      </c>
      <c r="CT76" s="80" t="str">
        <f>IF(OR($A76="",NOT(ISNUMBER($G76))),"",IF(AND($F76&lt;=CT$6,$G76&gt;=CT$5),IF(CT$5&gt;$N76,5,$K76)*10+IF(AND($F76&gt;=CT$5,$F76&lt;=CT$6),IF(AND($G76&gt;=CT$5,$G76&lt;=CT$6),5,IF($L76=1,2,1)),IF(AND($G76&gt;=CT$5,$G76&lt;=CT$6),IF($M76&gt;0,4,3),0)),IF(AND($D76&lt;=CT$6,$E76&gt;=CT$5),60,0)))</f>
        <v/>
      </c>
      <c r="CU76" s="80" t="str">
        <f>IF(OR($A76="",NOT(ISNUMBER($G76))),"",IF(AND($F76&lt;=CU$6,$G76&gt;=CU$5),IF(CU$5&gt;$N76,5,$K76)*10+IF(AND($F76&gt;=CU$5,$F76&lt;=CU$6),IF(AND($G76&gt;=CU$5,$G76&lt;=CU$6),5,IF($L76=1,2,1)),IF(AND($G76&gt;=CU$5,$G76&lt;=CU$6),IF($M76&gt;0,4,3),0)),IF(AND($D76&lt;=CU$6,$E76&gt;=CU$5),60,0)))</f>
        <v/>
      </c>
      <c r="CV76" s="80" t="str">
        <f>IF(OR($A76="",NOT(ISNUMBER($G76))),"",IF(AND($F76&lt;=CV$6,$G76&gt;=CV$5),IF(CV$5&gt;$N76,5,$K76)*10+IF(AND($F76&gt;=CV$5,$F76&lt;=CV$6),IF(AND($G76&gt;=CV$5,$G76&lt;=CV$6),5,IF($L76=1,2,1)),IF(AND($G76&gt;=CV$5,$G76&lt;=CV$6),IF($M76&gt;0,4,3),0)),IF(AND($D76&lt;=CV$6,$E76&gt;=CV$5),60,0)))</f>
        <v/>
      </c>
      <c r="CW76" s="80" t="str">
        <f>IF(OR($A76="",NOT(ISNUMBER($G76))),"",IF(AND($F76&lt;=CW$6,$G76&gt;=CW$5),IF(CW$5&gt;$N76,5,$K76)*10+IF(AND($F76&gt;=CW$5,$F76&lt;=CW$6),IF(AND($G76&gt;=CW$5,$G76&lt;=CW$6),5,IF($L76=1,2,1)),IF(AND($G76&gt;=CW$5,$G76&lt;=CW$6),IF($M76&gt;0,4,3),0)),IF(AND($D76&lt;=CW$6,$E76&gt;=CW$5),60,0)))</f>
        <v/>
      </c>
      <c r="CX76" s="80" t="str">
        <f>IF(OR($A76="",NOT(ISNUMBER($G76))),"",IF(AND($F76&lt;=CX$6,$G76&gt;=CX$5),IF(CX$5&gt;$N76,5,$K76)*10+IF(AND($F76&gt;=CX$5,$F76&lt;=CX$6),IF(AND($G76&gt;=CX$5,$G76&lt;=CX$6),5,IF($L76=1,2,1)),IF(AND($G76&gt;=CX$5,$G76&lt;=CX$6),IF($M76&gt;0,4,3),0)),IF(AND($D76&lt;=CX$6,$E76&gt;=CX$5),60,0)))</f>
        <v/>
      </c>
      <c r="CY76" s="80" t="str">
        <f>IF(OR($A76="",NOT(ISNUMBER($G76))),"",IF(AND($F76&lt;=CY$6,$G76&gt;=CY$5),IF(CY$5&gt;$N76,5,$K76)*10+IF(AND($F76&gt;=CY$5,$F76&lt;=CY$6),IF(AND($G76&gt;=CY$5,$G76&lt;=CY$6),5,IF($L76=1,2,1)),IF(AND($G76&gt;=CY$5,$G76&lt;=CY$6),IF($M76&gt;0,4,3),0)),IF(AND($D76&lt;=CY$6,$E76&gt;=CY$5),60,0)))</f>
        <v/>
      </c>
      <c r="CZ76" s="80" t="str">
        <f>IF(OR($A76="",NOT(ISNUMBER($G76))),"",IF(AND($F76&lt;=CZ$6,$G76&gt;=CZ$5),IF(CZ$5&gt;$N76,5,$K76)*10+IF(AND($F76&gt;=CZ$5,$F76&lt;=CZ$6),IF(AND($G76&gt;=CZ$5,$G76&lt;=CZ$6),5,IF($L76=1,2,1)),IF(AND($G76&gt;=CZ$5,$G76&lt;=CZ$6),IF($M76&gt;0,4,3),0)),IF(AND($D76&lt;=CZ$6,$E76&gt;=CZ$5),60,0)))</f>
        <v/>
      </c>
      <c r="DA76" s="80" t="str">
        <f>IF(OR($A76="",NOT(ISNUMBER($G76))),"",IF(AND($F76&lt;=DA$6,$G76&gt;=DA$5),IF(DA$5&gt;$N76,5,$K76)*10+IF(AND($F76&gt;=DA$5,$F76&lt;=DA$6),IF(AND($G76&gt;=DA$5,$G76&lt;=DA$6),5,IF($L76=1,2,1)),IF(AND($G76&gt;=DA$5,$G76&lt;=DA$6),IF($M76&gt;0,4,3),0)),IF(AND($D76&lt;=DA$6,$E76&gt;=DA$5),60,0)))</f>
        <v/>
      </c>
      <c r="DB76" s="80" t="str">
        <f>IF(OR($A76="",NOT(ISNUMBER($G76))),"",IF(AND($F76&lt;=DB$6,$G76&gt;=DB$5),IF(DB$5&gt;$N76,5,$K76)*10+IF(AND($F76&gt;=DB$5,$F76&lt;=DB$6),IF(AND($G76&gt;=DB$5,$G76&lt;=DB$6),5,IF($L76=1,2,1)),IF(AND($G76&gt;=DB$5,$G76&lt;=DB$6),IF($M76&gt;0,4,3),0)),IF(AND($D76&lt;=DB$6,$E76&gt;=DB$5),60,0)))</f>
        <v/>
      </c>
      <c r="DC76" s="80" t="str">
        <f>IF(OR($A76="",NOT(ISNUMBER($G76))),"",IF(AND($F76&lt;=DC$6,$G76&gt;=DC$5),IF(DC$5&gt;$N76,5,$K76)*10+IF(AND($F76&gt;=DC$5,$F76&lt;=DC$6),IF(AND($G76&gt;=DC$5,$G76&lt;=DC$6),5,IF($L76=1,2,1)),IF(AND($G76&gt;=DC$5,$G76&lt;=DC$6),IF($M76&gt;0,4,3),0)),IF(AND($D76&lt;=DC$6,$E76&gt;=DC$5),60,0)))</f>
        <v/>
      </c>
      <c r="DD76" s="80" t="str">
        <f>IF(OR($A76="",NOT(ISNUMBER($G76))),"",IF(AND($F76&lt;=DD$6,$G76&gt;=DD$5),IF(DD$5&gt;$N76,5,$K76)*10+IF(AND($F76&gt;=DD$5,$F76&lt;=DD$6),IF(AND($G76&gt;=DD$5,$G76&lt;=DD$6),5,IF($L76=1,2,1)),IF(AND($G76&gt;=DD$5,$G76&lt;=DD$6),IF($M76&gt;0,4,3),0)),IF(AND($D76&lt;=DD$6,$E76&gt;=DD$5),60,0)))</f>
        <v/>
      </c>
      <c r="DE76" s="80" t="str">
        <f>IF(OR($A76="",NOT(ISNUMBER($G76))),"",IF(AND($F76&lt;=DE$6,$G76&gt;=DE$5),IF(DE$5&gt;$N76,5,$K76)*10+IF(AND($F76&gt;=DE$5,$F76&lt;=DE$6),IF(AND($G76&gt;=DE$5,$G76&lt;=DE$6),5,IF($L76=1,2,1)),IF(AND($G76&gt;=DE$5,$G76&lt;=DE$6),IF($M76&gt;0,4,3),0)),IF(AND($D76&lt;=DE$6,$E76&gt;=DE$5),60,0)))</f>
        <v/>
      </c>
      <c r="DF76" s="80" t="str">
        <f>IF(OR($A76="",NOT(ISNUMBER($G76))),"",IF(AND($F76&lt;=DF$6,$G76&gt;=DF$5),IF(DF$5&gt;$N76,5,$K76)*10+IF(AND($F76&gt;=DF$5,$F76&lt;=DF$6),IF(AND($G76&gt;=DF$5,$G76&lt;=DF$6),5,IF($L76=1,2,1)),IF(AND($G76&gt;=DF$5,$G76&lt;=DF$6),IF($M76&gt;0,4,3),0)),IF(AND($D76&lt;=DF$6,$E76&gt;=DF$5),60,0)))</f>
        <v/>
      </c>
      <c r="DG76" s="80" t="str">
        <f>IF(OR($A76="",NOT(ISNUMBER($G76))),"",IF(AND($F76&lt;=DG$6,$G76&gt;=DG$5),IF(DG$5&gt;$N76,5,$K76)*10+IF(AND($F76&gt;=DG$5,$F76&lt;=DG$6),IF(AND($G76&gt;=DG$5,$G76&lt;=DG$6),5,IF($L76=1,2,1)),IF(AND($G76&gt;=DG$5,$G76&lt;=DG$6),IF($M76&gt;0,4,3),0)),IF(AND($D76&lt;=DG$6,$E76&gt;=DG$5),60,0)))</f>
        <v/>
      </c>
      <c r="DH76" s="80" t="str">
        <f>IF(OR($A76="",NOT(ISNUMBER($G76))),"",IF(AND($F76&lt;=DH$6,$G76&gt;=DH$5),IF(DH$5&gt;$N76,5,$K76)*10+IF(AND($F76&gt;=DH$5,$F76&lt;=DH$6),IF(AND($G76&gt;=DH$5,$G76&lt;=DH$6),5,IF($L76=1,2,1)),IF(AND($G76&gt;=DH$5,$G76&lt;=DH$6),IF($M76&gt;0,4,3),0)),IF(AND($D76&lt;=DH$6,$E76&gt;=DH$5),60,0)))</f>
        <v/>
      </c>
      <c r="DI76" s="80" t="str">
        <f>IF(OR($A76="",NOT(ISNUMBER($G76))),"",IF(AND($F76&lt;=DI$6,$G76&gt;=DI$5),IF(DI$5&gt;$N76,5,$K76)*10+IF(AND($F76&gt;=DI$5,$F76&lt;=DI$6),IF(AND($G76&gt;=DI$5,$G76&lt;=DI$6),5,IF($L76=1,2,1)),IF(AND($G76&gt;=DI$5,$G76&lt;=DI$6),IF($M76&gt;0,4,3),0)),IF(AND($D76&lt;=DI$6,$E76&gt;=DI$5),60,0)))</f>
        <v/>
      </c>
      <c r="DJ76" s="80" t="str">
        <f>IF(OR($A76="",NOT(ISNUMBER($G76))),"",IF(AND($F76&lt;=DJ$6,$G76&gt;=DJ$5),IF(DJ$5&gt;$N76,5,$K76)*10+IF(AND($F76&gt;=DJ$5,$F76&lt;=DJ$6),IF(AND($G76&gt;=DJ$5,$G76&lt;=DJ$6),5,IF($L76=1,2,1)),IF(AND($G76&gt;=DJ$5,$G76&lt;=DJ$6),IF($M76&gt;0,4,3),0)),IF(AND($D76&lt;=DJ$6,$E76&gt;=DJ$5),60,0)))</f>
        <v/>
      </c>
      <c r="DK76" s="80" t="str">
        <f>IF(OR($A76="",NOT(ISNUMBER($G76))),"",IF(AND($F76&lt;=DK$6,$G76&gt;=DK$5),IF(DK$5&gt;$N76,5,$K76)*10+IF(AND($F76&gt;=DK$5,$F76&lt;=DK$6),IF(AND($G76&gt;=DK$5,$G76&lt;=DK$6),5,IF($L76=1,2,1)),IF(AND($G76&gt;=DK$5,$G76&lt;=DK$6),IF($M76&gt;0,4,3),0)),IF(AND($D76&lt;=DK$6,$E76&gt;=DK$5),60,0)))</f>
        <v/>
      </c>
      <c r="DL76" s="80" t="str">
        <f>IF(OR($A76="",NOT(ISNUMBER($G76))),"",IF(AND($F76&lt;=DL$6,$G76&gt;=DL$5),IF(DL$5&gt;$N76,5,$K76)*10+IF(AND($F76&gt;=DL$5,$F76&lt;=DL$6),IF(AND($G76&gt;=DL$5,$G76&lt;=DL$6),5,IF($L76=1,2,1)),IF(AND($G76&gt;=DL$5,$G76&lt;=DL$6),IF($M76&gt;0,4,3),0)),IF(AND($D76&lt;=DL$6,$E76&gt;=DL$5),60,0)))</f>
        <v/>
      </c>
      <c r="DM76" s="80" t="str">
        <f>IF(OR($A76="",NOT(ISNUMBER($G76))),"",IF(AND($F76&lt;=DM$6,$G76&gt;=DM$5),IF(DM$5&gt;$N76,5,$K76)*10+IF(AND($F76&gt;=DM$5,$F76&lt;=DM$6),IF(AND($G76&gt;=DM$5,$G76&lt;=DM$6),5,IF($L76=1,2,1)),IF(AND($G76&gt;=DM$5,$G76&lt;=DM$6),IF($M76&gt;0,4,3),0)),IF(AND($D76&lt;=DM$6,$E76&gt;=DM$5),60,0)))</f>
        <v/>
      </c>
      <c r="DN76" s="80" t="str">
        <f>IF(OR($A76="",NOT(ISNUMBER($G76))),"",IF(AND($F76&lt;=DN$6,$G76&gt;=DN$5),IF(DN$5&gt;$N76,5,$K76)*10+IF(AND($F76&gt;=DN$5,$F76&lt;=DN$6),IF(AND($G76&gt;=DN$5,$G76&lt;=DN$6),5,IF($L76=1,2,1)),IF(AND($G76&gt;=DN$5,$G76&lt;=DN$6),IF($M76&gt;0,4,3),0)),IF(AND($D76&lt;=DN$6,$E76&gt;=DN$5),60,0)))</f>
        <v/>
      </c>
      <c r="DO76" s="80" t="str">
        <f>IF(OR($A76="",NOT(ISNUMBER($G76))),"",IF(AND($F76&lt;=DO$6,$G76&gt;=DO$5),IF(DO$5&gt;$N76,5,$K76)*10+IF(AND($F76&gt;=DO$5,$F76&lt;=DO$6),IF(AND($G76&gt;=DO$5,$G76&lt;=DO$6),5,IF($L76=1,2,1)),IF(AND($G76&gt;=DO$5,$G76&lt;=DO$6),IF($M76&gt;0,4,3),0)),IF(AND($D76&lt;=DO$6,$E76&gt;=DO$5),60,0)))</f>
        <v/>
      </c>
      <c r="DP76" s="80" t="str">
        <f>IF(OR($A76="",NOT(ISNUMBER($G76))),"",IF(AND($F76&lt;=DP$6,$G76&gt;=DP$5),IF(DP$5&gt;$N76,5,$K76)*10+IF(AND($F76&gt;=DP$5,$F76&lt;=DP$6),IF(AND($G76&gt;=DP$5,$G76&lt;=DP$6),5,IF($L76=1,2,1)),IF(AND($G76&gt;=DP$5,$G76&lt;=DP$6),IF($M76&gt;0,4,3),0)),IF(AND($D76&lt;=DP$6,$E76&gt;=DP$5),60,0)))</f>
        <v/>
      </c>
      <c r="DQ76" s="80" t="str">
        <f>IF(OR($A76="",NOT(ISNUMBER($G76))),"",IF(AND($F76&lt;=DQ$6,$G76&gt;=DQ$5),IF(DQ$5&gt;$N76,5,$K76)*10+IF(AND($F76&gt;=DQ$5,$F76&lt;=DQ$6),IF(AND($G76&gt;=DQ$5,$G76&lt;=DQ$6),5,IF($L76=1,2,1)),IF(AND($G76&gt;=DQ$5,$G76&lt;=DQ$6),IF($M76&gt;0,4,3),0)),IF(AND($D76&lt;=DQ$6,$E76&gt;=DQ$5),60,0)))</f>
        <v/>
      </c>
      <c r="DR76" s="80" t="str">
        <f>IF(OR($A76="",NOT(ISNUMBER($G76))),"",IF(AND($F76&lt;=DR$6,$G76&gt;=DR$5),IF(DR$5&gt;$N76,5,$K76)*10+IF(AND($F76&gt;=DR$5,$F76&lt;=DR$6),IF(AND($G76&gt;=DR$5,$G76&lt;=DR$6),5,IF($L76=1,2,1)),IF(AND($G76&gt;=DR$5,$G76&lt;=DR$6),IF($M76&gt;0,4,3),0)),IF(AND($D76&lt;=DR$6,$E76&gt;=DR$5),60,0)))</f>
        <v/>
      </c>
      <c r="DS76" s="80" t="str">
        <f>IF(OR($A76="",NOT(ISNUMBER($G76))),"",IF(AND($F76&lt;=DS$6,$G76&gt;=DS$5),IF(DS$5&gt;$N76,5,$K76)*10+IF(AND($F76&gt;=DS$5,$F76&lt;=DS$6),IF(AND($G76&gt;=DS$5,$G76&lt;=DS$6),5,IF($L76=1,2,1)),IF(AND($G76&gt;=DS$5,$G76&lt;=DS$6),IF($M76&gt;0,4,3),0)),IF(AND($D76&lt;=DS$6,$E76&gt;=DS$5),60,0)))</f>
        <v/>
      </c>
      <c r="DT76" s="80" t="str">
        <f>IF(OR($A76="",NOT(ISNUMBER($G76))),"",IF(AND($F76&lt;=DT$6,$G76&gt;=DT$5),IF(DT$5&gt;$N76,5,$K76)*10+IF(AND($F76&gt;=DT$5,$F76&lt;=DT$6),IF(AND($G76&gt;=DT$5,$G76&lt;=DT$6),5,IF($L76=1,2,1)),IF(AND($G76&gt;=DT$5,$G76&lt;=DT$6),IF($M76&gt;0,4,3),0)),IF(AND($D76&lt;=DT$6,$E76&gt;=DT$5),60,0)))</f>
        <v/>
      </c>
      <c r="DU76" s="80" t="str">
        <f>IF(OR($A76="",NOT(ISNUMBER($G76))),"",IF(AND($F76&lt;=DU$6,$G76&gt;=DU$5),IF(DU$5&gt;$N76,5,$K76)*10+IF(AND($F76&gt;=DU$5,$F76&lt;=DU$6),IF(AND($G76&gt;=DU$5,$G76&lt;=DU$6),5,IF($L76=1,2,1)),IF(AND($G76&gt;=DU$5,$G76&lt;=DU$6),IF($M76&gt;0,4,3),0)),IF(AND($D76&lt;=DU$6,$E76&gt;=DU$5),60,0)))</f>
        <v/>
      </c>
      <c r="DV76" s="80" t="str">
        <f>IF(OR($A76="",NOT(ISNUMBER($G76))),"",IF(AND($F76&lt;=DV$6,$G76&gt;=DV$5),IF(DV$5&gt;$N76,5,$K76)*10+IF(AND($F76&gt;=DV$5,$F76&lt;=DV$6),IF(AND($G76&gt;=DV$5,$G76&lt;=DV$6),5,IF($L76=1,2,1)),IF(AND($G76&gt;=DV$5,$G76&lt;=DV$6),IF($M76&gt;0,4,3),0)),IF(AND($D76&lt;=DV$6,$E76&gt;=DV$5),60,0)))</f>
        <v/>
      </c>
      <c r="DW76" s="80" t="str">
        <f>IF(OR($A76="",NOT(ISNUMBER($G76))),"",IF(AND($F76&lt;=DW$6,$G76&gt;=DW$5),IF(DW$5&gt;$N76,5,$K76)*10+IF(AND($F76&gt;=DW$5,$F76&lt;=DW$6),IF(AND($G76&gt;=DW$5,$G76&lt;=DW$6),5,IF($L76=1,2,1)),IF(AND($G76&gt;=DW$5,$G76&lt;=DW$6),IF($M76&gt;0,4,3),0)),IF(AND($D76&lt;=DW$6,$E76&gt;=DW$5),60,0)))</f>
        <v/>
      </c>
      <c r="DX76" s="80" t="str">
        <f>IF(OR($A76="",NOT(ISNUMBER($G76))),"",IF(AND($F76&lt;=DX$6,$G76&gt;=DX$5),IF(DX$5&gt;$N76,5,$K76)*10+IF(AND($F76&gt;=DX$5,$F76&lt;=DX$6),IF(AND($G76&gt;=DX$5,$G76&lt;=DX$6),5,IF($L76=1,2,1)),IF(AND($G76&gt;=DX$5,$G76&lt;=DX$6),IF($M76&gt;0,4,3),0)),IF(AND($D76&lt;=DX$6,$E76&gt;=DX$5),60,0)))</f>
        <v/>
      </c>
      <c r="DY76" s="80" t="str">
        <f>IF(OR($A76="",NOT(ISNUMBER($G76))),"",IF(AND($F76&lt;=DY$6,$G76&gt;=DY$5),IF(DY$5&gt;$N76,5,$K76)*10+IF(AND($F76&gt;=DY$5,$F76&lt;=DY$6),IF(AND($G76&gt;=DY$5,$G76&lt;=DY$6),5,IF($L76=1,2,1)),IF(AND($G76&gt;=DY$5,$G76&lt;=DY$6),IF($M76&gt;0,4,3),0)),IF(AND($D76&lt;=DY$6,$E76&gt;=DY$5),60,0)))</f>
        <v/>
      </c>
      <c r="DZ76" s="80" t="str">
        <f>IF(OR($A76="",NOT(ISNUMBER($G76))),"",IF(AND($F76&lt;=DZ$6,$G76&gt;=DZ$5),IF(DZ$5&gt;$N76,5,$K76)*10+IF(AND($F76&gt;=DZ$5,$F76&lt;=DZ$6),IF(AND($G76&gt;=DZ$5,$G76&lt;=DZ$6),5,IF($L76=1,2,1)),IF(AND($G76&gt;=DZ$5,$G76&lt;=DZ$6),IF($M76&gt;0,4,3),0)),IF(AND($D76&lt;=DZ$6,$E76&gt;=DZ$5),60,0)))</f>
        <v/>
      </c>
      <c r="EA76" s="80" t="str">
        <f>IF(OR($A76="",NOT(ISNUMBER($G76))),"",IF(AND($F76&lt;=EA$6,$G76&gt;=EA$5),IF(EA$5&gt;$N76,5,$K76)*10+IF(AND($F76&gt;=EA$5,$F76&lt;=EA$6),IF(AND($G76&gt;=EA$5,$G76&lt;=EA$6),5,IF($L76=1,2,1)),IF(AND($G76&gt;=EA$5,$G76&lt;=EA$6),IF($M76&gt;0,4,3),0)),IF(AND($D76&lt;=EA$6,$E76&gt;=EA$5),60,0)))</f>
        <v/>
      </c>
      <c r="EB76" s="80" t="str">
        <f>IF(OR($A76="",NOT(ISNUMBER($G76))),"",IF(AND($F76&lt;=EB$6,$G76&gt;=EB$5),IF(EB$5&gt;$N76,5,$K76)*10+IF(AND($F76&gt;=EB$5,$F76&lt;=EB$6),IF(AND($G76&gt;=EB$5,$G76&lt;=EB$6),5,IF($L76=1,2,1)),IF(AND($G76&gt;=EB$5,$G76&lt;=EB$6),IF($M76&gt;0,4,3),0)),IF(AND($D76&lt;=EB$6,$E76&gt;=EB$5),60,0)))</f>
        <v/>
      </c>
      <c r="EC76" s="80" t="str">
        <f>IF(OR($A76="",NOT(ISNUMBER($G76))),"",IF(AND($F76&lt;=EC$6,$G76&gt;=EC$5),IF(EC$5&gt;$N76,5,$K76)*10+IF(AND($F76&gt;=EC$5,$F76&lt;=EC$6),IF(AND($G76&gt;=EC$5,$G76&lt;=EC$6),5,IF($L76=1,2,1)),IF(AND($G76&gt;=EC$5,$G76&lt;=EC$6),IF($M76&gt;0,4,3),0)),IF(AND($D76&lt;=EC$6,$E76&gt;=EC$5),60,0)))</f>
        <v/>
      </c>
      <c r="ED76" s="80" t="str">
        <f>IF(OR($A76="",NOT(ISNUMBER($G76))),"",IF(AND($F76&lt;=ED$6,$G76&gt;=ED$5),IF(ED$5&gt;$N76,5,$K76)*10+IF(AND($F76&gt;=ED$5,$F76&lt;=ED$6),IF(AND($G76&gt;=ED$5,$G76&lt;=ED$6),5,IF($L76=1,2,1)),IF(AND($G76&gt;=ED$5,$G76&lt;=ED$6),IF($M76&gt;0,4,3),0)),IF(AND($D76&lt;=ED$6,$E76&gt;=ED$5),60,0)))</f>
        <v/>
      </c>
    </row>
    <row r="77" ht="18" customHeight="1">
      <c r="A77" s="52" t="str">
        <f>IF(Tasks!$B77="","",Tasks!$A77)</f>
        <v/>
      </c>
      <c r="B77" s="78" t="str">
        <f>IF(Tasks!$B77="","",Tasks!$B77)</f>
        <v/>
      </c>
      <c r="C77" s="25" t="str">
        <f>IF($B77="","",IF(AND(Tasks!$D77="",Tasks!$G77=""),"-",IF(Tasks!$D77="","",Tasks!$D77&amp;IF(OR(Tasks!$E77="",Tasks!$E77="FS"),IF(N(Tasks!$F77)=0,"","FS"),Tasks!$E77)&amp;IF(N(Tasks!$F77)=0,"",IF(Tasks!$F77&gt;0,"+","")&amp;Tasks!$F77))&amp;IF(AND(Tasks!$D77&lt;&gt;"",Tasks!$G77&lt;&gt;""),", ","")&amp;IF(Tasks!$G77="","",Tasks!$G77&amp;IF(OR(Tasks!$H77="",Tasks!$H77="FS"),IF(N(Tasks!$I77)=0,"","FS"),Tasks!$H77)&amp;IF(N(Tasks!$I77)=0,"",IF(Tasks!$I77&gt;0,"+","")&amp;Tasks!$I77))))</f>
        <v/>
      </c>
      <c r="D77" s="51" t="str">
        <f>IF(OR($B77="",Tasks!$Q77=""),"",Tasks!$Q77)</f>
        <v/>
      </c>
      <c r="E77" s="51" t="str">
        <f>IF(OR($B77="",Tasks!$R77=""),"",Tasks!$R77)</f>
        <v/>
      </c>
      <c r="F77" s="51" t="str">
        <f>IF(OR($B77="",Tasks!$S77=""),"",Tasks!$S77)</f>
        <v/>
      </c>
      <c r="G77" s="51" t="str">
        <f>IF(OR($B77="",Tasks!$T77=""),"",Tasks!$T77)</f>
        <v/>
      </c>
      <c r="H77" s="52" t="str">
        <f>IF($B77="","",Tasks!$AE77)</f>
        <v/>
      </c>
      <c r="I77" s="79" t="str">
        <f>IF($B77="","",Tasks!$AF77)</f>
        <v/>
      </c>
      <c r="J77" s="53" t="str">
        <f>IF(OR($B77="",Tasks!$V77=""),"",Tasks!$V77)</f>
        <v/>
      </c>
      <c r="K77" s="52" t="str">
        <f>IF($B77="","",Tasks!$AA77)</f>
        <v/>
      </c>
      <c r="L77" s="52" t="str">
        <f>IF($B77="","",Tasks!$AB77)</f>
        <v/>
      </c>
      <c r="M77" s="52" t="str">
        <f>IF($B77="","",Tasks!$Z77)</f>
        <v/>
      </c>
      <c r="N77" s="52" t="str">
        <f>IF(OR($B77="",Tasks!$AG77=""),"",Tasks!$AG77)</f>
        <v/>
      </c>
      <c r="O77" s="80" t="str">
        <f>IF(OR($A77="",NOT(ISNUMBER($G77))),"",IF(AND($F77&lt;=O$6,$G77&gt;=O$5),IF(O$5&gt;$N77,5,$K77)*10+IF(AND($F77&gt;=O$5,$F77&lt;=O$6),IF(AND($G77&gt;=O$5,$G77&lt;=O$6),5,IF($L77=1,2,1)),IF(AND($G77&gt;=O$5,$G77&lt;=O$6),IF($M77&gt;0,4,3),0)),IF(AND($D77&lt;=O$6,$E77&gt;=O$5),60,0)))</f>
        <v/>
      </c>
      <c r="P77" s="80" t="str">
        <f>IF(OR($A77="",NOT(ISNUMBER($G77))),"",IF(AND($F77&lt;=P$6,$G77&gt;=P$5),IF(P$5&gt;$N77,5,$K77)*10+IF(AND($F77&gt;=P$5,$F77&lt;=P$6),IF(AND($G77&gt;=P$5,$G77&lt;=P$6),5,IF($L77=1,2,1)),IF(AND($G77&gt;=P$5,$G77&lt;=P$6),IF($M77&gt;0,4,3),0)),IF(AND($D77&lt;=P$6,$E77&gt;=P$5),60,0)))</f>
        <v/>
      </c>
      <c r="Q77" s="80" t="str">
        <f>IF(OR($A77="",NOT(ISNUMBER($G77))),"",IF(AND($F77&lt;=Q$6,$G77&gt;=Q$5),IF(Q$5&gt;$N77,5,$K77)*10+IF(AND($F77&gt;=Q$5,$F77&lt;=Q$6),IF(AND($G77&gt;=Q$5,$G77&lt;=Q$6),5,IF($L77=1,2,1)),IF(AND($G77&gt;=Q$5,$G77&lt;=Q$6),IF($M77&gt;0,4,3),0)),IF(AND($D77&lt;=Q$6,$E77&gt;=Q$5),60,0)))</f>
        <v/>
      </c>
      <c r="R77" s="80" t="str">
        <f>IF(OR($A77="",NOT(ISNUMBER($G77))),"",IF(AND($F77&lt;=R$6,$G77&gt;=R$5),IF(R$5&gt;$N77,5,$K77)*10+IF(AND($F77&gt;=R$5,$F77&lt;=R$6),IF(AND($G77&gt;=R$5,$G77&lt;=R$6),5,IF($L77=1,2,1)),IF(AND($G77&gt;=R$5,$G77&lt;=R$6),IF($M77&gt;0,4,3),0)),IF(AND($D77&lt;=R$6,$E77&gt;=R$5),60,0)))</f>
        <v/>
      </c>
      <c r="S77" s="80" t="str">
        <f>IF(OR($A77="",NOT(ISNUMBER($G77))),"",IF(AND($F77&lt;=S$6,$G77&gt;=S$5),IF(S$5&gt;$N77,5,$K77)*10+IF(AND($F77&gt;=S$5,$F77&lt;=S$6),IF(AND($G77&gt;=S$5,$G77&lt;=S$6),5,IF($L77=1,2,1)),IF(AND($G77&gt;=S$5,$G77&lt;=S$6),IF($M77&gt;0,4,3),0)),IF(AND($D77&lt;=S$6,$E77&gt;=S$5),60,0)))</f>
        <v/>
      </c>
      <c r="T77" s="80" t="str">
        <f>IF(OR($A77="",NOT(ISNUMBER($G77))),"",IF(AND($F77&lt;=T$6,$G77&gt;=T$5),IF(T$5&gt;$N77,5,$K77)*10+IF(AND($F77&gt;=T$5,$F77&lt;=T$6),IF(AND($G77&gt;=T$5,$G77&lt;=T$6),5,IF($L77=1,2,1)),IF(AND($G77&gt;=T$5,$G77&lt;=T$6),IF($M77&gt;0,4,3),0)),IF(AND($D77&lt;=T$6,$E77&gt;=T$5),60,0)))</f>
        <v/>
      </c>
      <c r="U77" s="80" t="str">
        <f>IF(OR($A77="",NOT(ISNUMBER($G77))),"",IF(AND($F77&lt;=U$6,$G77&gt;=U$5),IF(U$5&gt;$N77,5,$K77)*10+IF(AND($F77&gt;=U$5,$F77&lt;=U$6),IF(AND($G77&gt;=U$5,$G77&lt;=U$6),5,IF($L77=1,2,1)),IF(AND($G77&gt;=U$5,$G77&lt;=U$6),IF($M77&gt;0,4,3),0)),IF(AND($D77&lt;=U$6,$E77&gt;=U$5),60,0)))</f>
        <v/>
      </c>
      <c r="V77" s="80" t="str">
        <f>IF(OR($A77="",NOT(ISNUMBER($G77))),"",IF(AND($F77&lt;=V$6,$G77&gt;=V$5),IF(V$5&gt;$N77,5,$K77)*10+IF(AND($F77&gt;=V$5,$F77&lt;=V$6),IF(AND($G77&gt;=V$5,$G77&lt;=V$6),5,IF($L77=1,2,1)),IF(AND($G77&gt;=V$5,$G77&lt;=V$6),IF($M77&gt;0,4,3),0)),IF(AND($D77&lt;=V$6,$E77&gt;=V$5),60,0)))</f>
        <v/>
      </c>
      <c r="W77" s="80" t="str">
        <f>IF(OR($A77="",NOT(ISNUMBER($G77))),"",IF(AND($F77&lt;=W$6,$G77&gt;=W$5),IF(W$5&gt;$N77,5,$K77)*10+IF(AND($F77&gt;=W$5,$F77&lt;=W$6),IF(AND($G77&gt;=W$5,$G77&lt;=W$6),5,IF($L77=1,2,1)),IF(AND($G77&gt;=W$5,$G77&lt;=W$6),IF($M77&gt;0,4,3),0)),IF(AND($D77&lt;=W$6,$E77&gt;=W$5),60,0)))</f>
        <v/>
      </c>
      <c r="X77" s="80" t="str">
        <f>IF(OR($A77="",NOT(ISNUMBER($G77))),"",IF(AND($F77&lt;=X$6,$G77&gt;=X$5),IF(X$5&gt;$N77,5,$K77)*10+IF(AND($F77&gt;=X$5,$F77&lt;=X$6),IF(AND($G77&gt;=X$5,$G77&lt;=X$6),5,IF($L77=1,2,1)),IF(AND($G77&gt;=X$5,$G77&lt;=X$6),IF($M77&gt;0,4,3),0)),IF(AND($D77&lt;=X$6,$E77&gt;=X$5),60,0)))</f>
        <v/>
      </c>
      <c r="Y77" s="80" t="str">
        <f>IF(OR($A77="",NOT(ISNUMBER($G77))),"",IF(AND($F77&lt;=Y$6,$G77&gt;=Y$5),IF(Y$5&gt;$N77,5,$K77)*10+IF(AND($F77&gt;=Y$5,$F77&lt;=Y$6),IF(AND($G77&gt;=Y$5,$G77&lt;=Y$6),5,IF($L77=1,2,1)),IF(AND($G77&gt;=Y$5,$G77&lt;=Y$6),IF($M77&gt;0,4,3),0)),IF(AND($D77&lt;=Y$6,$E77&gt;=Y$5),60,0)))</f>
        <v/>
      </c>
      <c r="Z77" s="80" t="str">
        <f>IF(OR($A77="",NOT(ISNUMBER($G77))),"",IF(AND($F77&lt;=Z$6,$G77&gt;=Z$5),IF(Z$5&gt;$N77,5,$K77)*10+IF(AND($F77&gt;=Z$5,$F77&lt;=Z$6),IF(AND($G77&gt;=Z$5,$G77&lt;=Z$6),5,IF($L77=1,2,1)),IF(AND($G77&gt;=Z$5,$G77&lt;=Z$6),IF($M77&gt;0,4,3),0)),IF(AND($D77&lt;=Z$6,$E77&gt;=Z$5),60,0)))</f>
        <v/>
      </c>
      <c r="AA77" s="80" t="str">
        <f>IF(OR($A77="",NOT(ISNUMBER($G77))),"",IF(AND($F77&lt;=AA$6,$G77&gt;=AA$5),IF(AA$5&gt;$N77,5,$K77)*10+IF(AND($F77&gt;=AA$5,$F77&lt;=AA$6),IF(AND($G77&gt;=AA$5,$G77&lt;=AA$6),5,IF($L77=1,2,1)),IF(AND($G77&gt;=AA$5,$G77&lt;=AA$6),IF($M77&gt;0,4,3),0)),IF(AND($D77&lt;=AA$6,$E77&gt;=AA$5),60,0)))</f>
        <v/>
      </c>
      <c r="AB77" s="80" t="str">
        <f>IF(OR($A77="",NOT(ISNUMBER($G77))),"",IF(AND($F77&lt;=AB$6,$G77&gt;=AB$5),IF(AB$5&gt;$N77,5,$K77)*10+IF(AND($F77&gt;=AB$5,$F77&lt;=AB$6),IF(AND($G77&gt;=AB$5,$G77&lt;=AB$6),5,IF($L77=1,2,1)),IF(AND($G77&gt;=AB$5,$G77&lt;=AB$6),IF($M77&gt;0,4,3),0)),IF(AND($D77&lt;=AB$6,$E77&gt;=AB$5),60,0)))</f>
        <v/>
      </c>
      <c r="AC77" s="80" t="str">
        <f>IF(OR($A77="",NOT(ISNUMBER($G77))),"",IF(AND($F77&lt;=AC$6,$G77&gt;=AC$5),IF(AC$5&gt;$N77,5,$K77)*10+IF(AND($F77&gt;=AC$5,$F77&lt;=AC$6),IF(AND($G77&gt;=AC$5,$G77&lt;=AC$6),5,IF($L77=1,2,1)),IF(AND($G77&gt;=AC$5,$G77&lt;=AC$6),IF($M77&gt;0,4,3),0)),IF(AND($D77&lt;=AC$6,$E77&gt;=AC$5),60,0)))</f>
        <v/>
      </c>
      <c r="AD77" s="80" t="str">
        <f>IF(OR($A77="",NOT(ISNUMBER($G77))),"",IF(AND($F77&lt;=AD$6,$G77&gt;=AD$5),IF(AD$5&gt;$N77,5,$K77)*10+IF(AND($F77&gt;=AD$5,$F77&lt;=AD$6),IF(AND($G77&gt;=AD$5,$G77&lt;=AD$6),5,IF($L77=1,2,1)),IF(AND($G77&gt;=AD$5,$G77&lt;=AD$6),IF($M77&gt;0,4,3),0)),IF(AND($D77&lt;=AD$6,$E77&gt;=AD$5),60,0)))</f>
        <v/>
      </c>
      <c r="AE77" s="80" t="str">
        <f>IF(OR($A77="",NOT(ISNUMBER($G77))),"",IF(AND($F77&lt;=AE$6,$G77&gt;=AE$5),IF(AE$5&gt;$N77,5,$K77)*10+IF(AND($F77&gt;=AE$5,$F77&lt;=AE$6),IF(AND($G77&gt;=AE$5,$G77&lt;=AE$6),5,IF($L77=1,2,1)),IF(AND($G77&gt;=AE$5,$G77&lt;=AE$6),IF($M77&gt;0,4,3),0)),IF(AND($D77&lt;=AE$6,$E77&gt;=AE$5),60,0)))</f>
        <v/>
      </c>
      <c r="AF77" s="80" t="str">
        <f>IF(OR($A77="",NOT(ISNUMBER($G77))),"",IF(AND($F77&lt;=AF$6,$G77&gt;=AF$5),IF(AF$5&gt;$N77,5,$K77)*10+IF(AND($F77&gt;=AF$5,$F77&lt;=AF$6),IF(AND($G77&gt;=AF$5,$G77&lt;=AF$6),5,IF($L77=1,2,1)),IF(AND($G77&gt;=AF$5,$G77&lt;=AF$6),IF($M77&gt;0,4,3),0)),IF(AND($D77&lt;=AF$6,$E77&gt;=AF$5),60,0)))</f>
        <v/>
      </c>
      <c r="AG77" s="80" t="str">
        <f>IF(OR($A77="",NOT(ISNUMBER($G77))),"",IF(AND($F77&lt;=AG$6,$G77&gt;=AG$5),IF(AG$5&gt;$N77,5,$K77)*10+IF(AND($F77&gt;=AG$5,$F77&lt;=AG$6),IF(AND($G77&gt;=AG$5,$G77&lt;=AG$6),5,IF($L77=1,2,1)),IF(AND($G77&gt;=AG$5,$G77&lt;=AG$6),IF($M77&gt;0,4,3),0)),IF(AND($D77&lt;=AG$6,$E77&gt;=AG$5),60,0)))</f>
        <v/>
      </c>
      <c r="AH77" s="80" t="str">
        <f>IF(OR($A77="",NOT(ISNUMBER($G77))),"",IF(AND($F77&lt;=AH$6,$G77&gt;=AH$5),IF(AH$5&gt;$N77,5,$K77)*10+IF(AND($F77&gt;=AH$5,$F77&lt;=AH$6),IF(AND($G77&gt;=AH$5,$G77&lt;=AH$6),5,IF($L77=1,2,1)),IF(AND($G77&gt;=AH$5,$G77&lt;=AH$6),IF($M77&gt;0,4,3),0)),IF(AND($D77&lt;=AH$6,$E77&gt;=AH$5),60,0)))</f>
        <v/>
      </c>
      <c r="AI77" s="80" t="str">
        <f>IF(OR($A77="",NOT(ISNUMBER($G77))),"",IF(AND($F77&lt;=AI$6,$G77&gt;=AI$5),IF(AI$5&gt;$N77,5,$K77)*10+IF(AND($F77&gt;=AI$5,$F77&lt;=AI$6),IF(AND($G77&gt;=AI$5,$G77&lt;=AI$6),5,IF($L77=1,2,1)),IF(AND($G77&gt;=AI$5,$G77&lt;=AI$6),IF($M77&gt;0,4,3),0)),IF(AND($D77&lt;=AI$6,$E77&gt;=AI$5),60,0)))</f>
        <v/>
      </c>
      <c r="AJ77" s="80" t="str">
        <f>IF(OR($A77="",NOT(ISNUMBER($G77))),"",IF(AND($F77&lt;=AJ$6,$G77&gt;=AJ$5),IF(AJ$5&gt;$N77,5,$K77)*10+IF(AND($F77&gt;=AJ$5,$F77&lt;=AJ$6),IF(AND($G77&gt;=AJ$5,$G77&lt;=AJ$6),5,IF($L77=1,2,1)),IF(AND($G77&gt;=AJ$5,$G77&lt;=AJ$6),IF($M77&gt;0,4,3),0)),IF(AND($D77&lt;=AJ$6,$E77&gt;=AJ$5),60,0)))</f>
        <v/>
      </c>
      <c r="AK77" s="80" t="str">
        <f>IF(OR($A77="",NOT(ISNUMBER($G77))),"",IF(AND($F77&lt;=AK$6,$G77&gt;=AK$5),IF(AK$5&gt;$N77,5,$K77)*10+IF(AND($F77&gt;=AK$5,$F77&lt;=AK$6),IF(AND($G77&gt;=AK$5,$G77&lt;=AK$6),5,IF($L77=1,2,1)),IF(AND($G77&gt;=AK$5,$G77&lt;=AK$6),IF($M77&gt;0,4,3),0)),IF(AND($D77&lt;=AK$6,$E77&gt;=AK$5),60,0)))</f>
        <v/>
      </c>
      <c r="AL77" s="80" t="str">
        <f>IF(OR($A77="",NOT(ISNUMBER($G77))),"",IF(AND($F77&lt;=AL$6,$G77&gt;=AL$5),IF(AL$5&gt;$N77,5,$K77)*10+IF(AND($F77&gt;=AL$5,$F77&lt;=AL$6),IF(AND($G77&gt;=AL$5,$G77&lt;=AL$6),5,IF($L77=1,2,1)),IF(AND($G77&gt;=AL$5,$G77&lt;=AL$6),IF($M77&gt;0,4,3),0)),IF(AND($D77&lt;=AL$6,$E77&gt;=AL$5),60,0)))</f>
        <v/>
      </c>
      <c r="AM77" s="80" t="str">
        <f>IF(OR($A77="",NOT(ISNUMBER($G77))),"",IF(AND($F77&lt;=AM$6,$G77&gt;=AM$5),IF(AM$5&gt;$N77,5,$K77)*10+IF(AND($F77&gt;=AM$5,$F77&lt;=AM$6),IF(AND($G77&gt;=AM$5,$G77&lt;=AM$6),5,IF($L77=1,2,1)),IF(AND($G77&gt;=AM$5,$G77&lt;=AM$6),IF($M77&gt;0,4,3),0)),IF(AND($D77&lt;=AM$6,$E77&gt;=AM$5),60,0)))</f>
        <v/>
      </c>
      <c r="AN77" s="80" t="str">
        <f>IF(OR($A77="",NOT(ISNUMBER($G77))),"",IF(AND($F77&lt;=AN$6,$G77&gt;=AN$5),IF(AN$5&gt;$N77,5,$K77)*10+IF(AND($F77&gt;=AN$5,$F77&lt;=AN$6),IF(AND($G77&gt;=AN$5,$G77&lt;=AN$6),5,IF($L77=1,2,1)),IF(AND($G77&gt;=AN$5,$G77&lt;=AN$6),IF($M77&gt;0,4,3),0)),IF(AND($D77&lt;=AN$6,$E77&gt;=AN$5),60,0)))</f>
        <v/>
      </c>
      <c r="AO77" s="80" t="str">
        <f>IF(OR($A77="",NOT(ISNUMBER($G77))),"",IF(AND($F77&lt;=AO$6,$G77&gt;=AO$5),IF(AO$5&gt;$N77,5,$K77)*10+IF(AND($F77&gt;=AO$5,$F77&lt;=AO$6),IF(AND($G77&gt;=AO$5,$G77&lt;=AO$6),5,IF($L77=1,2,1)),IF(AND($G77&gt;=AO$5,$G77&lt;=AO$6),IF($M77&gt;0,4,3),0)),IF(AND($D77&lt;=AO$6,$E77&gt;=AO$5),60,0)))</f>
        <v/>
      </c>
      <c r="AP77" s="80" t="str">
        <f>IF(OR($A77="",NOT(ISNUMBER($G77))),"",IF(AND($F77&lt;=AP$6,$G77&gt;=AP$5),IF(AP$5&gt;$N77,5,$K77)*10+IF(AND($F77&gt;=AP$5,$F77&lt;=AP$6),IF(AND($G77&gt;=AP$5,$G77&lt;=AP$6),5,IF($L77=1,2,1)),IF(AND($G77&gt;=AP$5,$G77&lt;=AP$6),IF($M77&gt;0,4,3),0)),IF(AND($D77&lt;=AP$6,$E77&gt;=AP$5),60,0)))</f>
        <v/>
      </c>
      <c r="AQ77" s="80" t="str">
        <f>IF(OR($A77="",NOT(ISNUMBER($G77))),"",IF(AND($F77&lt;=AQ$6,$G77&gt;=AQ$5),IF(AQ$5&gt;$N77,5,$K77)*10+IF(AND($F77&gt;=AQ$5,$F77&lt;=AQ$6),IF(AND($G77&gt;=AQ$5,$G77&lt;=AQ$6),5,IF($L77=1,2,1)),IF(AND($G77&gt;=AQ$5,$G77&lt;=AQ$6),IF($M77&gt;0,4,3),0)),IF(AND($D77&lt;=AQ$6,$E77&gt;=AQ$5),60,0)))</f>
        <v/>
      </c>
      <c r="AR77" s="80" t="str">
        <f>IF(OR($A77="",NOT(ISNUMBER($G77))),"",IF(AND($F77&lt;=AR$6,$G77&gt;=AR$5),IF(AR$5&gt;$N77,5,$K77)*10+IF(AND($F77&gt;=AR$5,$F77&lt;=AR$6),IF(AND($G77&gt;=AR$5,$G77&lt;=AR$6),5,IF($L77=1,2,1)),IF(AND($G77&gt;=AR$5,$G77&lt;=AR$6),IF($M77&gt;0,4,3),0)),IF(AND($D77&lt;=AR$6,$E77&gt;=AR$5),60,0)))</f>
        <v/>
      </c>
      <c r="AS77" s="80" t="str">
        <f>IF(OR($A77="",NOT(ISNUMBER($G77))),"",IF(AND($F77&lt;=AS$6,$G77&gt;=AS$5),IF(AS$5&gt;$N77,5,$K77)*10+IF(AND($F77&gt;=AS$5,$F77&lt;=AS$6),IF(AND($G77&gt;=AS$5,$G77&lt;=AS$6),5,IF($L77=1,2,1)),IF(AND($G77&gt;=AS$5,$G77&lt;=AS$6),IF($M77&gt;0,4,3),0)),IF(AND($D77&lt;=AS$6,$E77&gt;=AS$5),60,0)))</f>
        <v/>
      </c>
      <c r="AT77" s="80" t="str">
        <f>IF(OR($A77="",NOT(ISNUMBER($G77))),"",IF(AND($F77&lt;=AT$6,$G77&gt;=AT$5),IF(AT$5&gt;$N77,5,$K77)*10+IF(AND($F77&gt;=AT$5,$F77&lt;=AT$6),IF(AND($G77&gt;=AT$5,$G77&lt;=AT$6),5,IF($L77=1,2,1)),IF(AND($G77&gt;=AT$5,$G77&lt;=AT$6),IF($M77&gt;0,4,3),0)),IF(AND($D77&lt;=AT$6,$E77&gt;=AT$5),60,0)))</f>
        <v/>
      </c>
      <c r="AU77" s="80" t="str">
        <f>IF(OR($A77="",NOT(ISNUMBER($G77))),"",IF(AND($F77&lt;=AU$6,$G77&gt;=AU$5),IF(AU$5&gt;$N77,5,$K77)*10+IF(AND($F77&gt;=AU$5,$F77&lt;=AU$6),IF(AND($G77&gt;=AU$5,$G77&lt;=AU$6),5,IF($L77=1,2,1)),IF(AND($G77&gt;=AU$5,$G77&lt;=AU$6),IF($M77&gt;0,4,3),0)),IF(AND($D77&lt;=AU$6,$E77&gt;=AU$5),60,0)))</f>
        <v/>
      </c>
      <c r="AV77" s="80" t="str">
        <f>IF(OR($A77="",NOT(ISNUMBER($G77))),"",IF(AND($F77&lt;=AV$6,$G77&gt;=AV$5),IF(AV$5&gt;$N77,5,$K77)*10+IF(AND($F77&gt;=AV$5,$F77&lt;=AV$6),IF(AND($G77&gt;=AV$5,$G77&lt;=AV$6),5,IF($L77=1,2,1)),IF(AND($G77&gt;=AV$5,$G77&lt;=AV$6),IF($M77&gt;0,4,3),0)),IF(AND($D77&lt;=AV$6,$E77&gt;=AV$5),60,0)))</f>
        <v/>
      </c>
      <c r="AW77" s="80" t="str">
        <f>IF(OR($A77="",NOT(ISNUMBER($G77))),"",IF(AND($F77&lt;=AW$6,$G77&gt;=AW$5),IF(AW$5&gt;$N77,5,$K77)*10+IF(AND($F77&gt;=AW$5,$F77&lt;=AW$6),IF(AND($G77&gt;=AW$5,$G77&lt;=AW$6),5,IF($L77=1,2,1)),IF(AND($G77&gt;=AW$5,$G77&lt;=AW$6),IF($M77&gt;0,4,3),0)),IF(AND($D77&lt;=AW$6,$E77&gt;=AW$5),60,0)))</f>
        <v/>
      </c>
      <c r="AX77" s="80" t="str">
        <f>IF(OR($A77="",NOT(ISNUMBER($G77))),"",IF(AND($F77&lt;=AX$6,$G77&gt;=AX$5),IF(AX$5&gt;$N77,5,$K77)*10+IF(AND($F77&gt;=AX$5,$F77&lt;=AX$6),IF(AND($G77&gt;=AX$5,$G77&lt;=AX$6),5,IF($L77=1,2,1)),IF(AND($G77&gt;=AX$5,$G77&lt;=AX$6),IF($M77&gt;0,4,3),0)),IF(AND($D77&lt;=AX$6,$E77&gt;=AX$5),60,0)))</f>
        <v/>
      </c>
      <c r="AY77" s="80" t="str">
        <f>IF(OR($A77="",NOT(ISNUMBER($G77))),"",IF(AND($F77&lt;=AY$6,$G77&gt;=AY$5),IF(AY$5&gt;$N77,5,$K77)*10+IF(AND($F77&gt;=AY$5,$F77&lt;=AY$6),IF(AND($G77&gt;=AY$5,$G77&lt;=AY$6),5,IF($L77=1,2,1)),IF(AND($G77&gt;=AY$5,$G77&lt;=AY$6),IF($M77&gt;0,4,3),0)),IF(AND($D77&lt;=AY$6,$E77&gt;=AY$5),60,0)))</f>
        <v/>
      </c>
      <c r="AZ77" s="80" t="str">
        <f>IF(OR($A77="",NOT(ISNUMBER($G77))),"",IF(AND($F77&lt;=AZ$6,$G77&gt;=AZ$5),IF(AZ$5&gt;$N77,5,$K77)*10+IF(AND($F77&gt;=AZ$5,$F77&lt;=AZ$6),IF(AND($G77&gt;=AZ$5,$G77&lt;=AZ$6),5,IF($L77=1,2,1)),IF(AND($G77&gt;=AZ$5,$G77&lt;=AZ$6),IF($M77&gt;0,4,3),0)),IF(AND($D77&lt;=AZ$6,$E77&gt;=AZ$5),60,0)))</f>
        <v/>
      </c>
      <c r="BA77" s="80" t="str">
        <f>IF(OR($A77="",NOT(ISNUMBER($G77))),"",IF(AND($F77&lt;=BA$6,$G77&gt;=BA$5),IF(BA$5&gt;$N77,5,$K77)*10+IF(AND($F77&gt;=BA$5,$F77&lt;=BA$6),IF(AND($G77&gt;=BA$5,$G77&lt;=BA$6),5,IF($L77=1,2,1)),IF(AND($G77&gt;=BA$5,$G77&lt;=BA$6),IF($M77&gt;0,4,3),0)),IF(AND($D77&lt;=BA$6,$E77&gt;=BA$5),60,0)))</f>
        <v/>
      </c>
      <c r="BB77" s="80" t="str">
        <f>IF(OR($A77="",NOT(ISNUMBER($G77))),"",IF(AND($F77&lt;=BB$6,$G77&gt;=BB$5),IF(BB$5&gt;$N77,5,$K77)*10+IF(AND($F77&gt;=BB$5,$F77&lt;=BB$6),IF(AND($G77&gt;=BB$5,$G77&lt;=BB$6),5,IF($L77=1,2,1)),IF(AND($G77&gt;=BB$5,$G77&lt;=BB$6),IF($M77&gt;0,4,3),0)),IF(AND($D77&lt;=BB$6,$E77&gt;=BB$5),60,0)))</f>
        <v/>
      </c>
      <c r="BC77" s="80" t="str">
        <f>IF(OR($A77="",NOT(ISNUMBER($G77))),"",IF(AND($F77&lt;=BC$6,$G77&gt;=BC$5),IF(BC$5&gt;$N77,5,$K77)*10+IF(AND($F77&gt;=BC$5,$F77&lt;=BC$6),IF(AND($G77&gt;=BC$5,$G77&lt;=BC$6),5,IF($L77=1,2,1)),IF(AND($G77&gt;=BC$5,$G77&lt;=BC$6),IF($M77&gt;0,4,3),0)),IF(AND($D77&lt;=BC$6,$E77&gt;=BC$5),60,0)))</f>
        <v/>
      </c>
      <c r="BD77" s="80" t="str">
        <f>IF(OR($A77="",NOT(ISNUMBER($G77))),"",IF(AND($F77&lt;=BD$6,$G77&gt;=BD$5),IF(BD$5&gt;$N77,5,$K77)*10+IF(AND($F77&gt;=BD$5,$F77&lt;=BD$6),IF(AND($G77&gt;=BD$5,$G77&lt;=BD$6),5,IF($L77=1,2,1)),IF(AND($G77&gt;=BD$5,$G77&lt;=BD$6),IF($M77&gt;0,4,3),0)),IF(AND($D77&lt;=BD$6,$E77&gt;=BD$5),60,0)))</f>
        <v/>
      </c>
      <c r="BE77" s="80" t="str">
        <f>IF(OR($A77="",NOT(ISNUMBER($G77))),"",IF(AND($F77&lt;=BE$6,$G77&gt;=BE$5),IF(BE$5&gt;$N77,5,$K77)*10+IF(AND($F77&gt;=BE$5,$F77&lt;=BE$6),IF(AND($G77&gt;=BE$5,$G77&lt;=BE$6),5,IF($L77=1,2,1)),IF(AND($G77&gt;=BE$5,$G77&lt;=BE$6),IF($M77&gt;0,4,3),0)),IF(AND($D77&lt;=BE$6,$E77&gt;=BE$5),60,0)))</f>
        <v/>
      </c>
      <c r="BF77" s="80" t="str">
        <f>IF(OR($A77="",NOT(ISNUMBER($G77))),"",IF(AND($F77&lt;=BF$6,$G77&gt;=BF$5),IF(BF$5&gt;$N77,5,$K77)*10+IF(AND($F77&gt;=BF$5,$F77&lt;=BF$6),IF(AND($G77&gt;=BF$5,$G77&lt;=BF$6),5,IF($L77=1,2,1)),IF(AND($G77&gt;=BF$5,$G77&lt;=BF$6),IF($M77&gt;0,4,3),0)),IF(AND($D77&lt;=BF$6,$E77&gt;=BF$5),60,0)))</f>
        <v/>
      </c>
      <c r="BG77" s="80" t="str">
        <f>IF(OR($A77="",NOT(ISNUMBER($G77))),"",IF(AND($F77&lt;=BG$6,$G77&gt;=BG$5),IF(BG$5&gt;$N77,5,$K77)*10+IF(AND($F77&gt;=BG$5,$F77&lt;=BG$6),IF(AND($G77&gt;=BG$5,$G77&lt;=BG$6),5,IF($L77=1,2,1)),IF(AND($G77&gt;=BG$5,$G77&lt;=BG$6),IF($M77&gt;0,4,3),0)),IF(AND($D77&lt;=BG$6,$E77&gt;=BG$5),60,0)))</f>
        <v/>
      </c>
      <c r="BH77" s="80" t="str">
        <f>IF(OR($A77="",NOT(ISNUMBER($G77))),"",IF(AND($F77&lt;=BH$6,$G77&gt;=BH$5),IF(BH$5&gt;$N77,5,$K77)*10+IF(AND($F77&gt;=BH$5,$F77&lt;=BH$6),IF(AND($G77&gt;=BH$5,$G77&lt;=BH$6),5,IF($L77=1,2,1)),IF(AND($G77&gt;=BH$5,$G77&lt;=BH$6),IF($M77&gt;0,4,3),0)),IF(AND($D77&lt;=BH$6,$E77&gt;=BH$5),60,0)))</f>
        <v/>
      </c>
      <c r="BI77" s="80" t="str">
        <f>IF(OR($A77="",NOT(ISNUMBER($G77))),"",IF(AND($F77&lt;=BI$6,$G77&gt;=BI$5),IF(BI$5&gt;$N77,5,$K77)*10+IF(AND($F77&gt;=BI$5,$F77&lt;=BI$6),IF(AND($G77&gt;=BI$5,$G77&lt;=BI$6),5,IF($L77=1,2,1)),IF(AND($G77&gt;=BI$5,$G77&lt;=BI$6),IF($M77&gt;0,4,3),0)),IF(AND($D77&lt;=BI$6,$E77&gt;=BI$5),60,0)))</f>
        <v/>
      </c>
      <c r="BJ77" s="80" t="str">
        <f>IF(OR($A77="",NOT(ISNUMBER($G77))),"",IF(AND($F77&lt;=BJ$6,$G77&gt;=BJ$5),IF(BJ$5&gt;$N77,5,$K77)*10+IF(AND($F77&gt;=BJ$5,$F77&lt;=BJ$6),IF(AND($G77&gt;=BJ$5,$G77&lt;=BJ$6),5,IF($L77=1,2,1)),IF(AND($G77&gt;=BJ$5,$G77&lt;=BJ$6),IF($M77&gt;0,4,3),0)),IF(AND($D77&lt;=BJ$6,$E77&gt;=BJ$5),60,0)))</f>
        <v/>
      </c>
      <c r="BK77" s="80" t="str">
        <f>IF(OR($A77="",NOT(ISNUMBER($G77))),"",IF(AND($F77&lt;=BK$6,$G77&gt;=BK$5),IF(BK$5&gt;$N77,5,$K77)*10+IF(AND($F77&gt;=BK$5,$F77&lt;=BK$6),IF(AND($G77&gt;=BK$5,$G77&lt;=BK$6),5,IF($L77=1,2,1)),IF(AND($G77&gt;=BK$5,$G77&lt;=BK$6),IF($M77&gt;0,4,3),0)),IF(AND($D77&lt;=BK$6,$E77&gt;=BK$5),60,0)))</f>
        <v/>
      </c>
      <c r="BL77" s="80" t="str">
        <f>IF(OR($A77="",NOT(ISNUMBER($G77))),"",IF(AND($F77&lt;=BL$6,$G77&gt;=BL$5),IF(BL$5&gt;$N77,5,$K77)*10+IF(AND($F77&gt;=BL$5,$F77&lt;=BL$6),IF(AND($G77&gt;=BL$5,$G77&lt;=BL$6),5,IF($L77=1,2,1)),IF(AND($G77&gt;=BL$5,$G77&lt;=BL$6),IF($M77&gt;0,4,3),0)),IF(AND($D77&lt;=BL$6,$E77&gt;=BL$5),60,0)))</f>
        <v/>
      </c>
      <c r="BM77" s="80" t="str">
        <f>IF(OR($A77="",NOT(ISNUMBER($G77))),"",IF(AND($F77&lt;=BM$6,$G77&gt;=BM$5),IF(BM$5&gt;$N77,5,$K77)*10+IF(AND($F77&gt;=BM$5,$F77&lt;=BM$6),IF(AND($G77&gt;=BM$5,$G77&lt;=BM$6),5,IF($L77=1,2,1)),IF(AND($G77&gt;=BM$5,$G77&lt;=BM$6),IF($M77&gt;0,4,3),0)),IF(AND($D77&lt;=BM$6,$E77&gt;=BM$5),60,0)))</f>
        <v/>
      </c>
      <c r="BN77" s="80" t="str">
        <f>IF(OR($A77="",NOT(ISNUMBER($G77))),"",IF(AND($F77&lt;=BN$6,$G77&gt;=BN$5),IF(BN$5&gt;$N77,5,$K77)*10+IF(AND($F77&gt;=BN$5,$F77&lt;=BN$6),IF(AND($G77&gt;=BN$5,$G77&lt;=BN$6),5,IF($L77=1,2,1)),IF(AND($G77&gt;=BN$5,$G77&lt;=BN$6),IF($M77&gt;0,4,3),0)),IF(AND($D77&lt;=BN$6,$E77&gt;=BN$5),60,0)))</f>
        <v/>
      </c>
      <c r="BO77" s="80" t="str">
        <f>IF(OR($A77="",NOT(ISNUMBER($G77))),"",IF(AND($F77&lt;=BO$6,$G77&gt;=BO$5),IF(BO$5&gt;$N77,5,$K77)*10+IF(AND($F77&gt;=BO$5,$F77&lt;=BO$6),IF(AND($G77&gt;=BO$5,$G77&lt;=BO$6),5,IF($L77=1,2,1)),IF(AND($G77&gt;=BO$5,$G77&lt;=BO$6),IF($M77&gt;0,4,3),0)),IF(AND($D77&lt;=BO$6,$E77&gt;=BO$5),60,0)))</f>
        <v/>
      </c>
      <c r="BP77" s="80" t="str">
        <f>IF(OR($A77="",NOT(ISNUMBER($G77))),"",IF(AND($F77&lt;=BP$6,$G77&gt;=BP$5),IF(BP$5&gt;$N77,5,$K77)*10+IF(AND($F77&gt;=BP$5,$F77&lt;=BP$6),IF(AND($G77&gt;=BP$5,$G77&lt;=BP$6),5,IF($L77=1,2,1)),IF(AND($G77&gt;=BP$5,$G77&lt;=BP$6),IF($M77&gt;0,4,3),0)),IF(AND($D77&lt;=BP$6,$E77&gt;=BP$5),60,0)))</f>
        <v/>
      </c>
      <c r="BQ77" s="80" t="str">
        <f>IF(OR($A77="",NOT(ISNUMBER($G77))),"",IF(AND($F77&lt;=BQ$6,$G77&gt;=BQ$5),IF(BQ$5&gt;$N77,5,$K77)*10+IF(AND($F77&gt;=BQ$5,$F77&lt;=BQ$6),IF(AND($G77&gt;=BQ$5,$G77&lt;=BQ$6),5,IF($L77=1,2,1)),IF(AND($G77&gt;=BQ$5,$G77&lt;=BQ$6),IF($M77&gt;0,4,3),0)),IF(AND($D77&lt;=BQ$6,$E77&gt;=BQ$5),60,0)))</f>
        <v/>
      </c>
      <c r="BR77" s="80" t="str">
        <f>IF(OR($A77="",NOT(ISNUMBER($G77))),"",IF(AND($F77&lt;=BR$6,$G77&gt;=BR$5),IF(BR$5&gt;$N77,5,$K77)*10+IF(AND($F77&gt;=BR$5,$F77&lt;=BR$6),IF(AND($G77&gt;=BR$5,$G77&lt;=BR$6),5,IF($L77=1,2,1)),IF(AND($G77&gt;=BR$5,$G77&lt;=BR$6),IF($M77&gt;0,4,3),0)),IF(AND($D77&lt;=BR$6,$E77&gt;=BR$5),60,0)))</f>
        <v/>
      </c>
      <c r="BS77" s="80" t="str">
        <f>IF(OR($A77="",NOT(ISNUMBER($G77))),"",IF(AND($F77&lt;=BS$6,$G77&gt;=BS$5),IF(BS$5&gt;$N77,5,$K77)*10+IF(AND($F77&gt;=BS$5,$F77&lt;=BS$6),IF(AND($G77&gt;=BS$5,$G77&lt;=BS$6),5,IF($L77=1,2,1)),IF(AND($G77&gt;=BS$5,$G77&lt;=BS$6),IF($M77&gt;0,4,3),0)),IF(AND($D77&lt;=BS$6,$E77&gt;=BS$5),60,0)))</f>
        <v/>
      </c>
      <c r="BT77" s="80" t="str">
        <f>IF(OR($A77="",NOT(ISNUMBER($G77))),"",IF(AND($F77&lt;=BT$6,$G77&gt;=BT$5),IF(BT$5&gt;$N77,5,$K77)*10+IF(AND($F77&gt;=BT$5,$F77&lt;=BT$6),IF(AND($G77&gt;=BT$5,$G77&lt;=BT$6),5,IF($L77=1,2,1)),IF(AND($G77&gt;=BT$5,$G77&lt;=BT$6),IF($M77&gt;0,4,3),0)),IF(AND($D77&lt;=BT$6,$E77&gt;=BT$5),60,0)))</f>
        <v/>
      </c>
      <c r="BU77" s="80" t="str">
        <f>IF(OR($A77="",NOT(ISNUMBER($G77))),"",IF(AND($F77&lt;=BU$6,$G77&gt;=BU$5),IF(BU$5&gt;$N77,5,$K77)*10+IF(AND($F77&gt;=BU$5,$F77&lt;=BU$6),IF(AND($G77&gt;=BU$5,$G77&lt;=BU$6),5,IF($L77=1,2,1)),IF(AND($G77&gt;=BU$5,$G77&lt;=BU$6),IF($M77&gt;0,4,3),0)),IF(AND($D77&lt;=BU$6,$E77&gt;=BU$5),60,0)))</f>
        <v/>
      </c>
      <c r="BV77" s="80" t="str">
        <f>IF(OR($A77="",NOT(ISNUMBER($G77))),"",IF(AND($F77&lt;=BV$6,$G77&gt;=BV$5),IF(BV$5&gt;$N77,5,$K77)*10+IF(AND($F77&gt;=BV$5,$F77&lt;=BV$6),IF(AND($G77&gt;=BV$5,$G77&lt;=BV$6),5,IF($L77=1,2,1)),IF(AND($G77&gt;=BV$5,$G77&lt;=BV$6),IF($M77&gt;0,4,3),0)),IF(AND($D77&lt;=BV$6,$E77&gt;=BV$5),60,0)))</f>
        <v/>
      </c>
      <c r="BW77" s="80" t="str">
        <f>IF(OR($A77="",NOT(ISNUMBER($G77))),"",IF(AND($F77&lt;=BW$6,$G77&gt;=BW$5),IF(BW$5&gt;$N77,5,$K77)*10+IF(AND($F77&gt;=BW$5,$F77&lt;=BW$6),IF(AND($G77&gt;=BW$5,$G77&lt;=BW$6),5,IF($L77=1,2,1)),IF(AND($G77&gt;=BW$5,$G77&lt;=BW$6),IF($M77&gt;0,4,3),0)),IF(AND($D77&lt;=BW$6,$E77&gt;=BW$5),60,0)))</f>
        <v/>
      </c>
      <c r="BX77" s="80" t="str">
        <f>IF(OR($A77="",NOT(ISNUMBER($G77))),"",IF(AND($F77&lt;=BX$6,$G77&gt;=BX$5),IF(BX$5&gt;$N77,5,$K77)*10+IF(AND($F77&gt;=BX$5,$F77&lt;=BX$6),IF(AND($G77&gt;=BX$5,$G77&lt;=BX$6),5,IF($L77=1,2,1)),IF(AND($G77&gt;=BX$5,$G77&lt;=BX$6),IF($M77&gt;0,4,3),0)),IF(AND($D77&lt;=BX$6,$E77&gt;=BX$5),60,0)))</f>
        <v/>
      </c>
      <c r="BY77" s="80" t="str">
        <f>IF(OR($A77="",NOT(ISNUMBER($G77))),"",IF(AND($F77&lt;=BY$6,$G77&gt;=BY$5),IF(BY$5&gt;$N77,5,$K77)*10+IF(AND($F77&gt;=BY$5,$F77&lt;=BY$6),IF(AND($G77&gt;=BY$5,$G77&lt;=BY$6),5,IF($L77=1,2,1)),IF(AND($G77&gt;=BY$5,$G77&lt;=BY$6),IF($M77&gt;0,4,3),0)),IF(AND($D77&lt;=BY$6,$E77&gt;=BY$5),60,0)))</f>
        <v/>
      </c>
      <c r="BZ77" s="80" t="str">
        <f>IF(OR($A77="",NOT(ISNUMBER($G77))),"",IF(AND($F77&lt;=BZ$6,$G77&gt;=BZ$5),IF(BZ$5&gt;$N77,5,$K77)*10+IF(AND($F77&gt;=BZ$5,$F77&lt;=BZ$6),IF(AND($G77&gt;=BZ$5,$G77&lt;=BZ$6),5,IF($L77=1,2,1)),IF(AND($G77&gt;=BZ$5,$G77&lt;=BZ$6),IF($M77&gt;0,4,3),0)),IF(AND($D77&lt;=BZ$6,$E77&gt;=BZ$5),60,0)))</f>
        <v/>
      </c>
      <c r="CA77" s="80" t="str">
        <f>IF(OR($A77="",NOT(ISNUMBER($G77))),"",IF(AND($F77&lt;=CA$6,$G77&gt;=CA$5),IF(CA$5&gt;$N77,5,$K77)*10+IF(AND($F77&gt;=CA$5,$F77&lt;=CA$6),IF(AND($G77&gt;=CA$5,$G77&lt;=CA$6),5,IF($L77=1,2,1)),IF(AND($G77&gt;=CA$5,$G77&lt;=CA$6),IF($M77&gt;0,4,3),0)),IF(AND($D77&lt;=CA$6,$E77&gt;=CA$5),60,0)))</f>
        <v/>
      </c>
      <c r="CB77" s="80" t="str">
        <f>IF(OR($A77="",NOT(ISNUMBER($G77))),"",IF(AND($F77&lt;=CB$6,$G77&gt;=CB$5),IF(CB$5&gt;$N77,5,$K77)*10+IF(AND($F77&gt;=CB$5,$F77&lt;=CB$6),IF(AND($G77&gt;=CB$5,$G77&lt;=CB$6),5,IF($L77=1,2,1)),IF(AND($G77&gt;=CB$5,$G77&lt;=CB$6),IF($M77&gt;0,4,3),0)),IF(AND($D77&lt;=CB$6,$E77&gt;=CB$5),60,0)))</f>
        <v/>
      </c>
      <c r="CC77" s="80" t="str">
        <f>IF(OR($A77="",NOT(ISNUMBER($G77))),"",IF(AND($F77&lt;=CC$6,$G77&gt;=CC$5),IF(CC$5&gt;$N77,5,$K77)*10+IF(AND($F77&gt;=CC$5,$F77&lt;=CC$6),IF(AND($G77&gt;=CC$5,$G77&lt;=CC$6),5,IF($L77=1,2,1)),IF(AND($G77&gt;=CC$5,$G77&lt;=CC$6),IF($M77&gt;0,4,3),0)),IF(AND($D77&lt;=CC$6,$E77&gt;=CC$5),60,0)))</f>
        <v/>
      </c>
      <c r="CD77" s="80" t="str">
        <f>IF(OR($A77="",NOT(ISNUMBER($G77))),"",IF(AND($F77&lt;=CD$6,$G77&gt;=CD$5),IF(CD$5&gt;$N77,5,$K77)*10+IF(AND($F77&gt;=CD$5,$F77&lt;=CD$6),IF(AND($G77&gt;=CD$5,$G77&lt;=CD$6),5,IF($L77=1,2,1)),IF(AND($G77&gt;=CD$5,$G77&lt;=CD$6),IF($M77&gt;0,4,3),0)),IF(AND($D77&lt;=CD$6,$E77&gt;=CD$5),60,0)))</f>
        <v/>
      </c>
      <c r="CE77" s="80" t="str">
        <f>IF(OR($A77="",NOT(ISNUMBER($G77))),"",IF(AND($F77&lt;=CE$6,$G77&gt;=CE$5),IF(CE$5&gt;$N77,5,$K77)*10+IF(AND($F77&gt;=CE$5,$F77&lt;=CE$6),IF(AND($G77&gt;=CE$5,$G77&lt;=CE$6),5,IF($L77=1,2,1)),IF(AND($G77&gt;=CE$5,$G77&lt;=CE$6),IF($M77&gt;0,4,3),0)),IF(AND($D77&lt;=CE$6,$E77&gt;=CE$5),60,0)))</f>
        <v/>
      </c>
      <c r="CF77" s="80" t="str">
        <f>IF(OR($A77="",NOT(ISNUMBER($G77))),"",IF(AND($F77&lt;=CF$6,$G77&gt;=CF$5),IF(CF$5&gt;$N77,5,$K77)*10+IF(AND($F77&gt;=CF$5,$F77&lt;=CF$6),IF(AND($G77&gt;=CF$5,$G77&lt;=CF$6),5,IF($L77=1,2,1)),IF(AND($G77&gt;=CF$5,$G77&lt;=CF$6),IF($M77&gt;0,4,3),0)),IF(AND($D77&lt;=CF$6,$E77&gt;=CF$5),60,0)))</f>
        <v/>
      </c>
      <c r="CG77" s="80" t="str">
        <f>IF(OR($A77="",NOT(ISNUMBER($G77))),"",IF(AND($F77&lt;=CG$6,$G77&gt;=CG$5),IF(CG$5&gt;$N77,5,$K77)*10+IF(AND($F77&gt;=CG$5,$F77&lt;=CG$6),IF(AND($G77&gt;=CG$5,$G77&lt;=CG$6),5,IF($L77=1,2,1)),IF(AND($G77&gt;=CG$5,$G77&lt;=CG$6),IF($M77&gt;0,4,3),0)),IF(AND($D77&lt;=CG$6,$E77&gt;=CG$5),60,0)))</f>
        <v/>
      </c>
      <c r="CH77" s="80" t="str">
        <f>IF(OR($A77="",NOT(ISNUMBER($G77))),"",IF(AND($F77&lt;=CH$6,$G77&gt;=CH$5),IF(CH$5&gt;$N77,5,$K77)*10+IF(AND($F77&gt;=CH$5,$F77&lt;=CH$6),IF(AND($G77&gt;=CH$5,$G77&lt;=CH$6),5,IF($L77=1,2,1)),IF(AND($G77&gt;=CH$5,$G77&lt;=CH$6),IF($M77&gt;0,4,3),0)),IF(AND($D77&lt;=CH$6,$E77&gt;=CH$5),60,0)))</f>
        <v/>
      </c>
      <c r="CI77" s="80" t="str">
        <f>IF(OR($A77="",NOT(ISNUMBER($G77))),"",IF(AND($F77&lt;=CI$6,$G77&gt;=CI$5),IF(CI$5&gt;$N77,5,$K77)*10+IF(AND($F77&gt;=CI$5,$F77&lt;=CI$6),IF(AND($G77&gt;=CI$5,$G77&lt;=CI$6),5,IF($L77=1,2,1)),IF(AND($G77&gt;=CI$5,$G77&lt;=CI$6),IF($M77&gt;0,4,3),0)),IF(AND($D77&lt;=CI$6,$E77&gt;=CI$5),60,0)))</f>
        <v/>
      </c>
      <c r="CJ77" s="80" t="str">
        <f>IF(OR($A77="",NOT(ISNUMBER($G77))),"",IF(AND($F77&lt;=CJ$6,$G77&gt;=CJ$5),IF(CJ$5&gt;$N77,5,$K77)*10+IF(AND($F77&gt;=CJ$5,$F77&lt;=CJ$6),IF(AND($G77&gt;=CJ$5,$G77&lt;=CJ$6),5,IF($L77=1,2,1)),IF(AND($G77&gt;=CJ$5,$G77&lt;=CJ$6),IF($M77&gt;0,4,3),0)),IF(AND($D77&lt;=CJ$6,$E77&gt;=CJ$5),60,0)))</f>
        <v/>
      </c>
      <c r="CK77" s="80" t="str">
        <f>IF(OR($A77="",NOT(ISNUMBER($G77))),"",IF(AND($F77&lt;=CK$6,$G77&gt;=CK$5),IF(CK$5&gt;$N77,5,$K77)*10+IF(AND($F77&gt;=CK$5,$F77&lt;=CK$6),IF(AND($G77&gt;=CK$5,$G77&lt;=CK$6),5,IF($L77=1,2,1)),IF(AND($G77&gt;=CK$5,$G77&lt;=CK$6),IF($M77&gt;0,4,3),0)),IF(AND($D77&lt;=CK$6,$E77&gt;=CK$5),60,0)))</f>
        <v/>
      </c>
      <c r="CL77" s="80" t="str">
        <f>IF(OR($A77="",NOT(ISNUMBER($G77))),"",IF(AND($F77&lt;=CL$6,$G77&gt;=CL$5),IF(CL$5&gt;$N77,5,$K77)*10+IF(AND($F77&gt;=CL$5,$F77&lt;=CL$6),IF(AND($G77&gt;=CL$5,$G77&lt;=CL$6),5,IF($L77=1,2,1)),IF(AND($G77&gt;=CL$5,$G77&lt;=CL$6),IF($M77&gt;0,4,3),0)),IF(AND($D77&lt;=CL$6,$E77&gt;=CL$5),60,0)))</f>
        <v/>
      </c>
      <c r="CM77" s="80" t="str">
        <f>IF(OR($A77="",NOT(ISNUMBER($G77))),"",IF(AND($F77&lt;=CM$6,$G77&gt;=CM$5),IF(CM$5&gt;$N77,5,$K77)*10+IF(AND($F77&gt;=CM$5,$F77&lt;=CM$6),IF(AND($G77&gt;=CM$5,$G77&lt;=CM$6),5,IF($L77=1,2,1)),IF(AND($G77&gt;=CM$5,$G77&lt;=CM$6),IF($M77&gt;0,4,3),0)),IF(AND($D77&lt;=CM$6,$E77&gt;=CM$5),60,0)))</f>
        <v/>
      </c>
      <c r="CN77" s="80" t="str">
        <f>IF(OR($A77="",NOT(ISNUMBER($G77))),"",IF(AND($F77&lt;=CN$6,$G77&gt;=CN$5),IF(CN$5&gt;$N77,5,$K77)*10+IF(AND($F77&gt;=CN$5,$F77&lt;=CN$6),IF(AND($G77&gt;=CN$5,$G77&lt;=CN$6),5,IF($L77=1,2,1)),IF(AND($G77&gt;=CN$5,$G77&lt;=CN$6),IF($M77&gt;0,4,3),0)),IF(AND($D77&lt;=CN$6,$E77&gt;=CN$5),60,0)))</f>
        <v/>
      </c>
      <c r="CO77" s="80" t="str">
        <f>IF(OR($A77="",NOT(ISNUMBER($G77))),"",IF(AND($F77&lt;=CO$6,$G77&gt;=CO$5),IF(CO$5&gt;$N77,5,$K77)*10+IF(AND($F77&gt;=CO$5,$F77&lt;=CO$6),IF(AND($G77&gt;=CO$5,$G77&lt;=CO$6),5,IF($L77=1,2,1)),IF(AND($G77&gt;=CO$5,$G77&lt;=CO$6),IF($M77&gt;0,4,3),0)),IF(AND($D77&lt;=CO$6,$E77&gt;=CO$5),60,0)))</f>
        <v/>
      </c>
      <c r="CP77" s="80" t="str">
        <f>IF(OR($A77="",NOT(ISNUMBER($G77))),"",IF(AND($F77&lt;=CP$6,$G77&gt;=CP$5),IF(CP$5&gt;$N77,5,$K77)*10+IF(AND($F77&gt;=CP$5,$F77&lt;=CP$6),IF(AND($G77&gt;=CP$5,$G77&lt;=CP$6),5,IF($L77=1,2,1)),IF(AND($G77&gt;=CP$5,$G77&lt;=CP$6),IF($M77&gt;0,4,3),0)),IF(AND($D77&lt;=CP$6,$E77&gt;=CP$5),60,0)))</f>
        <v/>
      </c>
      <c r="CQ77" s="80" t="str">
        <f>IF(OR($A77="",NOT(ISNUMBER($G77))),"",IF(AND($F77&lt;=CQ$6,$G77&gt;=CQ$5),IF(CQ$5&gt;$N77,5,$K77)*10+IF(AND($F77&gt;=CQ$5,$F77&lt;=CQ$6),IF(AND($G77&gt;=CQ$5,$G77&lt;=CQ$6),5,IF($L77=1,2,1)),IF(AND($G77&gt;=CQ$5,$G77&lt;=CQ$6),IF($M77&gt;0,4,3),0)),IF(AND($D77&lt;=CQ$6,$E77&gt;=CQ$5),60,0)))</f>
        <v/>
      </c>
      <c r="CR77" s="80" t="str">
        <f>IF(OR($A77="",NOT(ISNUMBER($G77))),"",IF(AND($F77&lt;=CR$6,$G77&gt;=CR$5),IF(CR$5&gt;$N77,5,$K77)*10+IF(AND($F77&gt;=CR$5,$F77&lt;=CR$6),IF(AND($G77&gt;=CR$5,$G77&lt;=CR$6),5,IF($L77=1,2,1)),IF(AND($G77&gt;=CR$5,$G77&lt;=CR$6),IF($M77&gt;0,4,3),0)),IF(AND($D77&lt;=CR$6,$E77&gt;=CR$5),60,0)))</f>
        <v/>
      </c>
      <c r="CS77" s="80" t="str">
        <f>IF(OR($A77="",NOT(ISNUMBER($G77))),"",IF(AND($F77&lt;=CS$6,$G77&gt;=CS$5),IF(CS$5&gt;$N77,5,$K77)*10+IF(AND($F77&gt;=CS$5,$F77&lt;=CS$6),IF(AND($G77&gt;=CS$5,$G77&lt;=CS$6),5,IF($L77=1,2,1)),IF(AND($G77&gt;=CS$5,$G77&lt;=CS$6),IF($M77&gt;0,4,3),0)),IF(AND($D77&lt;=CS$6,$E77&gt;=CS$5),60,0)))</f>
        <v/>
      </c>
      <c r="CT77" s="80" t="str">
        <f>IF(OR($A77="",NOT(ISNUMBER($G77))),"",IF(AND($F77&lt;=CT$6,$G77&gt;=CT$5),IF(CT$5&gt;$N77,5,$K77)*10+IF(AND($F77&gt;=CT$5,$F77&lt;=CT$6),IF(AND($G77&gt;=CT$5,$G77&lt;=CT$6),5,IF($L77=1,2,1)),IF(AND($G77&gt;=CT$5,$G77&lt;=CT$6),IF($M77&gt;0,4,3),0)),IF(AND($D77&lt;=CT$6,$E77&gt;=CT$5),60,0)))</f>
        <v/>
      </c>
      <c r="CU77" s="80" t="str">
        <f>IF(OR($A77="",NOT(ISNUMBER($G77))),"",IF(AND($F77&lt;=CU$6,$G77&gt;=CU$5),IF(CU$5&gt;$N77,5,$K77)*10+IF(AND($F77&gt;=CU$5,$F77&lt;=CU$6),IF(AND($G77&gt;=CU$5,$G77&lt;=CU$6),5,IF($L77=1,2,1)),IF(AND($G77&gt;=CU$5,$G77&lt;=CU$6),IF($M77&gt;0,4,3),0)),IF(AND($D77&lt;=CU$6,$E77&gt;=CU$5),60,0)))</f>
        <v/>
      </c>
      <c r="CV77" s="80" t="str">
        <f>IF(OR($A77="",NOT(ISNUMBER($G77))),"",IF(AND($F77&lt;=CV$6,$G77&gt;=CV$5),IF(CV$5&gt;$N77,5,$K77)*10+IF(AND($F77&gt;=CV$5,$F77&lt;=CV$6),IF(AND($G77&gt;=CV$5,$G77&lt;=CV$6),5,IF($L77=1,2,1)),IF(AND($G77&gt;=CV$5,$G77&lt;=CV$6),IF($M77&gt;0,4,3),0)),IF(AND($D77&lt;=CV$6,$E77&gt;=CV$5),60,0)))</f>
        <v/>
      </c>
      <c r="CW77" s="80" t="str">
        <f>IF(OR($A77="",NOT(ISNUMBER($G77))),"",IF(AND($F77&lt;=CW$6,$G77&gt;=CW$5),IF(CW$5&gt;$N77,5,$K77)*10+IF(AND($F77&gt;=CW$5,$F77&lt;=CW$6),IF(AND($G77&gt;=CW$5,$G77&lt;=CW$6),5,IF($L77=1,2,1)),IF(AND($G77&gt;=CW$5,$G77&lt;=CW$6),IF($M77&gt;0,4,3),0)),IF(AND($D77&lt;=CW$6,$E77&gt;=CW$5),60,0)))</f>
        <v/>
      </c>
      <c r="CX77" s="80" t="str">
        <f>IF(OR($A77="",NOT(ISNUMBER($G77))),"",IF(AND($F77&lt;=CX$6,$G77&gt;=CX$5),IF(CX$5&gt;$N77,5,$K77)*10+IF(AND($F77&gt;=CX$5,$F77&lt;=CX$6),IF(AND($G77&gt;=CX$5,$G77&lt;=CX$6),5,IF($L77=1,2,1)),IF(AND($G77&gt;=CX$5,$G77&lt;=CX$6),IF($M77&gt;0,4,3),0)),IF(AND($D77&lt;=CX$6,$E77&gt;=CX$5),60,0)))</f>
        <v/>
      </c>
      <c r="CY77" s="80" t="str">
        <f>IF(OR($A77="",NOT(ISNUMBER($G77))),"",IF(AND($F77&lt;=CY$6,$G77&gt;=CY$5),IF(CY$5&gt;$N77,5,$K77)*10+IF(AND($F77&gt;=CY$5,$F77&lt;=CY$6),IF(AND($G77&gt;=CY$5,$G77&lt;=CY$6),5,IF($L77=1,2,1)),IF(AND($G77&gt;=CY$5,$G77&lt;=CY$6),IF($M77&gt;0,4,3),0)),IF(AND($D77&lt;=CY$6,$E77&gt;=CY$5),60,0)))</f>
        <v/>
      </c>
      <c r="CZ77" s="80" t="str">
        <f>IF(OR($A77="",NOT(ISNUMBER($G77))),"",IF(AND($F77&lt;=CZ$6,$G77&gt;=CZ$5),IF(CZ$5&gt;$N77,5,$K77)*10+IF(AND($F77&gt;=CZ$5,$F77&lt;=CZ$6),IF(AND($G77&gt;=CZ$5,$G77&lt;=CZ$6),5,IF($L77=1,2,1)),IF(AND($G77&gt;=CZ$5,$G77&lt;=CZ$6),IF($M77&gt;0,4,3),0)),IF(AND($D77&lt;=CZ$6,$E77&gt;=CZ$5),60,0)))</f>
        <v/>
      </c>
      <c r="DA77" s="80" t="str">
        <f>IF(OR($A77="",NOT(ISNUMBER($G77))),"",IF(AND($F77&lt;=DA$6,$G77&gt;=DA$5),IF(DA$5&gt;$N77,5,$K77)*10+IF(AND($F77&gt;=DA$5,$F77&lt;=DA$6),IF(AND($G77&gt;=DA$5,$G77&lt;=DA$6),5,IF($L77=1,2,1)),IF(AND($G77&gt;=DA$5,$G77&lt;=DA$6),IF($M77&gt;0,4,3),0)),IF(AND($D77&lt;=DA$6,$E77&gt;=DA$5),60,0)))</f>
        <v/>
      </c>
      <c r="DB77" s="80" t="str">
        <f>IF(OR($A77="",NOT(ISNUMBER($G77))),"",IF(AND($F77&lt;=DB$6,$G77&gt;=DB$5),IF(DB$5&gt;$N77,5,$K77)*10+IF(AND($F77&gt;=DB$5,$F77&lt;=DB$6),IF(AND($G77&gt;=DB$5,$G77&lt;=DB$6),5,IF($L77=1,2,1)),IF(AND($G77&gt;=DB$5,$G77&lt;=DB$6),IF($M77&gt;0,4,3),0)),IF(AND($D77&lt;=DB$6,$E77&gt;=DB$5),60,0)))</f>
        <v/>
      </c>
      <c r="DC77" s="80" t="str">
        <f>IF(OR($A77="",NOT(ISNUMBER($G77))),"",IF(AND($F77&lt;=DC$6,$G77&gt;=DC$5),IF(DC$5&gt;$N77,5,$K77)*10+IF(AND($F77&gt;=DC$5,$F77&lt;=DC$6),IF(AND($G77&gt;=DC$5,$G77&lt;=DC$6),5,IF($L77=1,2,1)),IF(AND($G77&gt;=DC$5,$G77&lt;=DC$6),IF($M77&gt;0,4,3),0)),IF(AND($D77&lt;=DC$6,$E77&gt;=DC$5),60,0)))</f>
        <v/>
      </c>
      <c r="DD77" s="80" t="str">
        <f>IF(OR($A77="",NOT(ISNUMBER($G77))),"",IF(AND($F77&lt;=DD$6,$G77&gt;=DD$5),IF(DD$5&gt;$N77,5,$K77)*10+IF(AND($F77&gt;=DD$5,$F77&lt;=DD$6),IF(AND($G77&gt;=DD$5,$G77&lt;=DD$6),5,IF($L77=1,2,1)),IF(AND($G77&gt;=DD$5,$G77&lt;=DD$6),IF($M77&gt;0,4,3),0)),IF(AND($D77&lt;=DD$6,$E77&gt;=DD$5),60,0)))</f>
        <v/>
      </c>
      <c r="DE77" s="80" t="str">
        <f>IF(OR($A77="",NOT(ISNUMBER($G77))),"",IF(AND($F77&lt;=DE$6,$G77&gt;=DE$5),IF(DE$5&gt;$N77,5,$K77)*10+IF(AND($F77&gt;=DE$5,$F77&lt;=DE$6),IF(AND($G77&gt;=DE$5,$G77&lt;=DE$6),5,IF($L77=1,2,1)),IF(AND($G77&gt;=DE$5,$G77&lt;=DE$6),IF($M77&gt;0,4,3),0)),IF(AND($D77&lt;=DE$6,$E77&gt;=DE$5),60,0)))</f>
        <v/>
      </c>
      <c r="DF77" s="80" t="str">
        <f>IF(OR($A77="",NOT(ISNUMBER($G77))),"",IF(AND($F77&lt;=DF$6,$G77&gt;=DF$5),IF(DF$5&gt;$N77,5,$K77)*10+IF(AND($F77&gt;=DF$5,$F77&lt;=DF$6),IF(AND($G77&gt;=DF$5,$G77&lt;=DF$6),5,IF($L77=1,2,1)),IF(AND($G77&gt;=DF$5,$G77&lt;=DF$6),IF($M77&gt;0,4,3),0)),IF(AND($D77&lt;=DF$6,$E77&gt;=DF$5),60,0)))</f>
        <v/>
      </c>
      <c r="DG77" s="80" t="str">
        <f>IF(OR($A77="",NOT(ISNUMBER($G77))),"",IF(AND($F77&lt;=DG$6,$G77&gt;=DG$5),IF(DG$5&gt;$N77,5,$K77)*10+IF(AND($F77&gt;=DG$5,$F77&lt;=DG$6),IF(AND($G77&gt;=DG$5,$G77&lt;=DG$6),5,IF($L77=1,2,1)),IF(AND($G77&gt;=DG$5,$G77&lt;=DG$6),IF($M77&gt;0,4,3),0)),IF(AND($D77&lt;=DG$6,$E77&gt;=DG$5),60,0)))</f>
        <v/>
      </c>
      <c r="DH77" s="80" t="str">
        <f>IF(OR($A77="",NOT(ISNUMBER($G77))),"",IF(AND($F77&lt;=DH$6,$G77&gt;=DH$5),IF(DH$5&gt;$N77,5,$K77)*10+IF(AND($F77&gt;=DH$5,$F77&lt;=DH$6),IF(AND($G77&gt;=DH$5,$G77&lt;=DH$6),5,IF($L77=1,2,1)),IF(AND($G77&gt;=DH$5,$G77&lt;=DH$6),IF($M77&gt;0,4,3),0)),IF(AND($D77&lt;=DH$6,$E77&gt;=DH$5),60,0)))</f>
        <v/>
      </c>
      <c r="DI77" s="80" t="str">
        <f>IF(OR($A77="",NOT(ISNUMBER($G77))),"",IF(AND($F77&lt;=DI$6,$G77&gt;=DI$5),IF(DI$5&gt;$N77,5,$K77)*10+IF(AND($F77&gt;=DI$5,$F77&lt;=DI$6),IF(AND($G77&gt;=DI$5,$G77&lt;=DI$6),5,IF($L77=1,2,1)),IF(AND($G77&gt;=DI$5,$G77&lt;=DI$6),IF($M77&gt;0,4,3),0)),IF(AND($D77&lt;=DI$6,$E77&gt;=DI$5),60,0)))</f>
        <v/>
      </c>
      <c r="DJ77" s="80" t="str">
        <f>IF(OR($A77="",NOT(ISNUMBER($G77))),"",IF(AND($F77&lt;=DJ$6,$G77&gt;=DJ$5),IF(DJ$5&gt;$N77,5,$K77)*10+IF(AND($F77&gt;=DJ$5,$F77&lt;=DJ$6),IF(AND($G77&gt;=DJ$5,$G77&lt;=DJ$6),5,IF($L77=1,2,1)),IF(AND($G77&gt;=DJ$5,$G77&lt;=DJ$6),IF($M77&gt;0,4,3),0)),IF(AND($D77&lt;=DJ$6,$E77&gt;=DJ$5),60,0)))</f>
        <v/>
      </c>
      <c r="DK77" s="80" t="str">
        <f>IF(OR($A77="",NOT(ISNUMBER($G77))),"",IF(AND($F77&lt;=DK$6,$G77&gt;=DK$5),IF(DK$5&gt;$N77,5,$K77)*10+IF(AND($F77&gt;=DK$5,$F77&lt;=DK$6),IF(AND($G77&gt;=DK$5,$G77&lt;=DK$6),5,IF($L77=1,2,1)),IF(AND($G77&gt;=DK$5,$G77&lt;=DK$6),IF($M77&gt;0,4,3),0)),IF(AND($D77&lt;=DK$6,$E77&gt;=DK$5),60,0)))</f>
        <v/>
      </c>
      <c r="DL77" s="80" t="str">
        <f>IF(OR($A77="",NOT(ISNUMBER($G77))),"",IF(AND($F77&lt;=DL$6,$G77&gt;=DL$5),IF(DL$5&gt;$N77,5,$K77)*10+IF(AND($F77&gt;=DL$5,$F77&lt;=DL$6),IF(AND($G77&gt;=DL$5,$G77&lt;=DL$6),5,IF($L77=1,2,1)),IF(AND($G77&gt;=DL$5,$G77&lt;=DL$6),IF($M77&gt;0,4,3),0)),IF(AND($D77&lt;=DL$6,$E77&gt;=DL$5),60,0)))</f>
        <v/>
      </c>
      <c r="DM77" s="80" t="str">
        <f>IF(OR($A77="",NOT(ISNUMBER($G77))),"",IF(AND($F77&lt;=DM$6,$G77&gt;=DM$5),IF(DM$5&gt;$N77,5,$K77)*10+IF(AND($F77&gt;=DM$5,$F77&lt;=DM$6),IF(AND($G77&gt;=DM$5,$G77&lt;=DM$6),5,IF($L77=1,2,1)),IF(AND($G77&gt;=DM$5,$G77&lt;=DM$6),IF($M77&gt;0,4,3),0)),IF(AND($D77&lt;=DM$6,$E77&gt;=DM$5),60,0)))</f>
        <v/>
      </c>
      <c r="DN77" s="80" t="str">
        <f>IF(OR($A77="",NOT(ISNUMBER($G77))),"",IF(AND($F77&lt;=DN$6,$G77&gt;=DN$5),IF(DN$5&gt;$N77,5,$K77)*10+IF(AND($F77&gt;=DN$5,$F77&lt;=DN$6),IF(AND($G77&gt;=DN$5,$G77&lt;=DN$6),5,IF($L77=1,2,1)),IF(AND($G77&gt;=DN$5,$G77&lt;=DN$6),IF($M77&gt;0,4,3),0)),IF(AND($D77&lt;=DN$6,$E77&gt;=DN$5),60,0)))</f>
        <v/>
      </c>
      <c r="DO77" s="80" t="str">
        <f>IF(OR($A77="",NOT(ISNUMBER($G77))),"",IF(AND($F77&lt;=DO$6,$G77&gt;=DO$5),IF(DO$5&gt;$N77,5,$K77)*10+IF(AND($F77&gt;=DO$5,$F77&lt;=DO$6),IF(AND($G77&gt;=DO$5,$G77&lt;=DO$6),5,IF($L77=1,2,1)),IF(AND($G77&gt;=DO$5,$G77&lt;=DO$6),IF($M77&gt;0,4,3),0)),IF(AND($D77&lt;=DO$6,$E77&gt;=DO$5),60,0)))</f>
        <v/>
      </c>
      <c r="DP77" s="80" t="str">
        <f>IF(OR($A77="",NOT(ISNUMBER($G77))),"",IF(AND($F77&lt;=DP$6,$G77&gt;=DP$5),IF(DP$5&gt;$N77,5,$K77)*10+IF(AND($F77&gt;=DP$5,$F77&lt;=DP$6),IF(AND($G77&gt;=DP$5,$G77&lt;=DP$6),5,IF($L77=1,2,1)),IF(AND($G77&gt;=DP$5,$G77&lt;=DP$6),IF($M77&gt;0,4,3),0)),IF(AND($D77&lt;=DP$6,$E77&gt;=DP$5),60,0)))</f>
        <v/>
      </c>
      <c r="DQ77" s="80" t="str">
        <f>IF(OR($A77="",NOT(ISNUMBER($G77))),"",IF(AND($F77&lt;=DQ$6,$G77&gt;=DQ$5),IF(DQ$5&gt;$N77,5,$K77)*10+IF(AND($F77&gt;=DQ$5,$F77&lt;=DQ$6),IF(AND($G77&gt;=DQ$5,$G77&lt;=DQ$6),5,IF($L77=1,2,1)),IF(AND($G77&gt;=DQ$5,$G77&lt;=DQ$6),IF($M77&gt;0,4,3),0)),IF(AND($D77&lt;=DQ$6,$E77&gt;=DQ$5),60,0)))</f>
        <v/>
      </c>
      <c r="DR77" s="80" t="str">
        <f>IF(OR($A77="",NOT(ISNUMBER($G77))),"",IF(AND($F77&lt;=DR$6,$G77&gt;=DR$5),IF(DR$5&gt;$N77,5,$K77)*10+IF(AND($F77&gt;=DR$5,$F77&lt;=DR$6),IF(AND($G77&gt;=DR$5,$G77&lt;=DR$6),5,IF($L77=1,2,1)),IF(AND($G77&gt;=DR$5,$G77&lt;=DR$6),IF($M77&gt;0,4,3),0)),IF(AND($D77&lt;=DR$6,$E77&gt;=DR$5),60,0)))</f>
        <v/>
      </c>
      <c r="DS77" s="80" t="str">
        <f>IF(OR($A77="",NOT(ISNUMBER($G77))),"",IF(AND($F77&lt;=DS$6,$G77&gt;=DS$5),IF(DS$5&gt;$N77,5,$K77)*10+IF(AND($F77&gt;=DS$5,$F77&lt;=DS$6),IF(AND($G77&gt;=DS$5,$G77&lt;=DS$6),5,IF($L77=1,2,1)),IF(AND($G77&gt;=DS$5,$G77&lt;=DS$6),IF($M77&gt;0,4,3),0)),IF(AND($D77&lt;=DS$6,$E77&gt;=DS$5),60,0)))</f>
        <v/>
      </c>
      <c r="DT77" s="80" t="str">
        <f>IF(OR($A77="",NOT(ISNUMBER($G77))),"",IF(AND($F77&lt;=DT$6,$G77&gt;=DT$5),IF(DT$5&gt;$N77,5,$K77)*10+IF(AND($F77&gt;=DT$5,$F77&lt;=DT$6),IF(AND($G77&gt;=DT$5,$G77&lt;=DT$6),5,IF($L77=1,2,1)),IF(AND($G77&gt;=DT$5,$G77&lt;=DT$6),IF($M77&gt;0,4,3),0)),IF(AND($D77&lt;=DT$6,$E77&gt;=DT$5),60,0)))</f>
        <v/>
      </c>
      <c r="DU77" s="80" t="str">
        <f>IF(OR($A77="",NOT(ISNUMBER($G77))),"",IF(AND($F77&lt;=DU$6,$G77&gt;=DU$5),IF(DU$5&gt;$N77,5,$K77)*10+IF(AND($F77&gt;=DU$5,$F77&lt;=DU$6),IF(AND($G77&gt;=DU$5,$G77&lt;=DU$6),5,IF($L77=1,2,1)),IF(AND($G77&gt;=DU$5,$G77&lt;=DU$6),IF($M77&gt;0,4,3),0)),IF(AND($D77&lt;=DU$6,$E77&gt;=DU$5),60,0)))</f>
        <v/>
      </c>
      <c r="DV77" s="80" t="str">
        <f>IF(OR($A77="",NOT(ISNUMBER($G77))),"",IF(AND($F77&lt;=DV$6,$G77&gt;=DV$5),IF(DV$5&gt;$N77,5,$K77)*10+IF(AND($F77&gt;=DV$5,$F77&lt;=DV$6),IF(AND($G77&gt;=DV$5,$G77&lt;=DV$6),5,IF($L77=1,2,1)),IF(AND($G77&gt;=DV$5,$G77&lt;=DV$6),IF($M77&gt;0,4,3),0)),IF(AND($D77&lt;=DV$6,$E77&gt;=DV$5),60,0)))</f>
        <v/>
      </c>
      <c r="DW77" s="80" t="str">
        <f>IF(OR($A77="",NOT(ISNUMBER($G77))),"",IF(AND($F77&lt;=DW$6,$G77&gt;=DW$5),IF(DW$5&gt;$N77,5,$K77)*10+IF(AND($F77&gt;=DW$5,$F77&lt;=DW$6),IF(AND($G77&gt;=DW$5,$G77&lt;=DW$6),5,IF($L77=1,2,1)),IF(AND($G77&gt;=DW$5,$G77&lt;=DW$6),IF($M77&gt;0,4,3),0)),IF(AND($D77&lt;=DW$6,$E77&gt;=DW$5),60,0)))</f>
        <v/>
      </c>
      <c r="DX77" s="80" t="str">
        <f>IF(OR($A77="",NOT(ISNUMBER($G77))),"",IF(AND($F77&lt;=DX$6,$G77&gt;=DX$5),IF(DX$5&gt;$N77,5,$K77)*10+IF(AND($F77&gt;=DX$5,$F77&lt;=DX$6),IF(AND($G77&gt;=DX$5,$G77&lt;=DX$6),5,IF($L77=1,2,1)),IF(AND($G77&gt;=DX$5,$G77&lt;=DX$6),IF($M77&gt;0,4,3),0)),IF(AND($D77&lt;=DX$6,$E77&gt;=DX$5),60,0)))</f>
        <v/>
      </c>
      <c r="DY77" s="80" t="str">
        <f>IF(OR($A77="",NOT(ISNUMBER($G77))),"",IF(AND($F77&lt;=DY$6,$G77&gt;=DY$5),IF(DY$5&gt;$N77,5,$K77)*10+IF(AND($F77&gt;=DY$5,$F77&lt;=DY$6),IF(AND($G77&gt;=DY$5,$G77&lt;=DY$6),5,IF($L77=1,2,1)),IF(AND($G77&gt;=DY$5,$G77&lt;=DY$6),IF($M77&gt;0,4,3),0)),IF(AND($D77&lt;=DY$6,$E77&gt;=DY$5),60,0)))</f>
        <v/>
      </c>
      <c r="DZ77" s="80" t="str">
        <f>IF(OR($A77="",NOT(ISNUMBER($G77))),"",IF(AND($F77&lt;=DZ$6,$G77&gt;=DZ$5),IF(DZ$5&gt;$N77,5,$K77)*10+IF(AND($F77&gt;=DZ$5,$F77&lt;=DZ$6),IF(AND($G77&gt;=DZ$5,$G77&lt;=DZ$6),5,IF($L77=1,2,1)),IF(AND($G77&gt;=DZ$5,$G77&lt;=DZ$6),IF($M77&gt;0,4,3),0)),IF(AND($D77&lt;=DZ$6,$E77&gt;=DZ$5),60,0)))</f>
        <v/>
      </c>
      <c r="EA77" s="80" t="str">
        <f>IF(OR($A77="",NOT(ISNUMBER($G77))),"",IF(AND($F77&lt;=EA$6,$G77&gt;=EA$5),IF(EA$5&gt;$N77,5,$K77)*10+IF(AND($F77&gt;=EA$5,$F77&lt;=EA$6),IF(AND($G77&gt;=EA$5,$G77&lt;=EA$6),5,IF($L77=1,2,1)),IF(AND($G77&gt;=EA$5,$G77&lt;=EA$6),IF($M77&gt;0,4,3),0)),IF(AND($D77&lt;=EA$6,$E77&gt;=EA$5),60,0)))</f>
        <v/>
      </c>
      <c r="EB77" s="80" t="str">
        <f>IF(OR($A77="",NOT(ISNUMBER($G77))),"",IF(AND($F77&lt;=EB$6,$G77&gt;=EB$5),IF(EB$5&gt;$N77,5,$K77)*10+IF(AND($F77&gt;=EB$5,$F77&lt;=EB$6),IF(AND($G77&gt;=EB$5,$G77&lt;=EB$6),5,IF($L77=1,2,1)),IF(AND($G77&gt;=EB$5,$G77&lt;=EB$6),IF($M77&gt;0,4,3),0)),IF(AND($D77&lt;=EB$6,$E77&gt;=EB$5),60,0)))</f>
        <v/>
      </c>
      <c r="EC77" s="80" t="str">
        <f>IF(OR($A77="",NOT(ISNUMBER($G77))),"",IF(AND($F77&lt;=EC$6,$G77&gt;=EC$5),IF(EC$5&gt;$N77,5,$K77)*10+IF(AND($F77&gt;=EC$5,$F77&lt;=EC$6),IF(AND($G77&gt;=EC$5,$G77&lt;=EC$6),5,IF($L77=1,2,1)),IF(AND($G77&gt;=EC$5,$G77&lt;=EC$6),IF($M77&gt;0,4,3),0)),IF(AND($D77&lt;=EC$6,$E77&gt;=EC$5),60,0)))</f>
        <v/>
      </c>
      <c r="ED77" s="80" t="str">
        <f>IF(OR($A77="",NOT(ISNUMBER($G77))),"",IF(AND($F77&lt;=ED$6,$G77&gt;=ED$5),IF(ED$5&gt;$N77,5,$K77)*10+IF(AND($F77&gt;=ED$5,$F77&lt;=ED$6),IF(AND($G77&gt;=ED$5,$G77&lt;=ED$6),5,IF($L77=1,2,1)),IF(AND($G77&gt;=ED$5,$G77&lt;=ED$6),IF($M77&gt;0,4,3),0)),IF(AND($D77&lt;=ED$6,$E77&gt;=ED$5),60,0)))</f>
        <v/>
      </c>
    </row>
    <row r="78" ht="18" customHeight="1">
      <c r="A78" s="52" t="str">
        <f>IF(Tasks!$B78="","",Tasks!$A78)</f>
        <v/>
      </c>
      <c r="B78" s="78" t="str">
        <f>IF(Tasks!$B78="","",Tasks!$B78)</f>
        <v/>
      </c>
      <c r="C78" s="25" t="str">
        <f>IF($B78="","",IF(AND(Tasks!$D78="",Tasks!$G78=""),"-",IF(Tasks!$D78="","",Tasks!$D78&amp;IF(OR(Tasks!$E78="",Tasks!$E78="FS"),IF(N(Tasks!$F78)=0,"","FS"),Tasks!$E78)&amp;IF(N(Tasks!$F78)=0,"",IF(Tasks!$F78&gt;0,"+","")&amp;Tasks!$F78))&amp;IF(AND(Tasks!$D78&lt;&gt;"",Tasks!$G78&lt;&gt;""),", ","")&amp;IF(Tasks!$G78="","",Tasks!$G78&amp;IF(OR(Tasks!$H78="",Tasks!$H78="FS"),IF(N(Tasks!$I78)=0,"","FS"),Tasks!$H78)&amp;IF(N(Tasks!$I78)=0,"",IF(Tasks!$I78&gt;0,"+","")&amp;Tasks!$I78))))</f>
        <v/>
      </c>
      <c r="D78" s="51" t="str">
        <f>IF(OR($B78="",Tasks!$Q78=""),"",Tasks!$Q78)</f>
        <v/>
      </c>
      <c r="E78" s="51" t="str">
        <f>IF(OR($B78="",Tasks!$R78=""),"",Tasks!$R78)</f>
        <v/>
      </c>
      <c r="F78" s="51" t="str">
        <f>IF(OR($B78="",Tasks!$S78=""),"",Tasks!$S78)</f>
        <v/>
      </c>
      <c r="G78" s="51" t="str">
        <f>IF(OR($B78="",Tasks!$T78=""),"",Tasks!$T78)</f>
        <v/>
      </c>
      <c r="H78" s="52" t="str">
        <f>IF($B78="","",Tasks!$AE78)</f>
        <v/>
      </c>
      <c r="I78" s="79" t="str">
        <f>IF($B78="","",Tasks!$AF78)</f>
        <v/>
      </c>
      <c r="J78" s="53" t="str">
        <f>IF(OR($B78="",Tasks!$V78=""),"",Tasks!$V78)</f>
        <v/>
      </c>
      <c r="K78" s="52" t="str">
        <f>IF($B78="","",Tasks!$AA78)</f>
        <v/>
      </c>
      <c r="L78" s="52" t="str">
        <f>IF($B78="","",Tasks!$AB78)</f>
        <v/>
      </c>
      <c r="M78" s="52" t="str">
        <f>IF($B78="","",Tasks!$Z78)</f>
        <v/>
      </c>
      <c r="N78" s="52" t="str">
        <f>IF(OR($B78="",Tasks!$AG78=""),"",Tasks!$AG78)</f>
        <v/>
      </c>
      <c r="O78" s="80" t="str">
        <f>IF(OR($A78="",NOT(ISNUMBER($G78))),"",IF(AND($F78&lt;=O$6,$G78&gt;=O$5),IF(O$5&gt;$N78,5,$K78)*10+IF(AND($F78&gt;=O$5,$F78&lt;=O$6),IF(AND($G78&gt;=O$5,$G78&lt;=O$6),5,IF($L78=1,2,1)),IF(AND($G78&gt;=O$5,$G78&lt;=O$6),IF($M78&gt;0,4,3),0)),IF(AND($D78&lt;=O$6,$E78&gt;=O$5),60,0)))</f>
        <v/>
      </c>
      <c r="P78" s="80" t="str">
        <f>IF(OR($A78="",NOT(ISNUMBER($G78))),"",IF(AND($F78&lt;=P$6,$G78&gt;=P$5),IF(P$5&gt;$N78,5,$K78)*10+IF(AND($F78&gt;=P$5,$F78&lt;=P$6),IF(AND($G78&gt;=P$5,$G78&lt;=P$6),5,IF($L78=1,2,1)),IF(AND($G78&gt;=P$5,$G78&lt;=P$6),IF($M78&gt;0,4,3),0)),IF(AND($D78&lt;=P$6,$E78&gt;=P$5),60,0)))</f>
        <v/>
      </c>
      <c r="Q78" s="80" t="str">
        <f>IF(OR($A78="",NOT(ISNUMBER($G78))),"",IF(AND($F78&lt;=Q$6,$G78&gt;=Q$5),IF(Q$5&gt;$N78,5,$K78)*10+IF(AND($F78&gt;=Q$5,$F78&lt;=Q$6),IF(AND($G78&gt;=Q$5,$G78&lt;=Q$6),5,IF($L78=1,2,1)),IF(AND($G78&gt;=Q$5,$G78&lt;=Q$6),IF($M78&gt;0,4,3),0)),IF(AND($D78&lt;=Q$6,$E78&gt;=Q$5),60,0)))</f>
        <v/>
      </c>
      <c r="R78" s="80" t="str">
        <f>IF(OR($A78="",NOT(ISNUMBER($G78))),"",IF(AND($F78&lt;=R$6,$G78&gt;=R$5),IF(R$5&gt;$N78,5,$K78)*10+IF(AND($F78&gt;=R$5,$F78&lt;=R$6),IF(AND($G78&gt;=R$5,$G78&lt;=R$6),5,IF($L78=1,2,1)),IF(AND($G78&gt;=R$5,$G78&lt;=R$6),IF($M78&gt;0,4,3),0)),IF(AND($D78&lt;=R$6,$E78&gt;=R$5),60,0)))</f>
        <v/>
      </c>
      <c r="S78" s="80" t="str">
        <f>IF(OR($A78="",NOT(ISNUMBER($G78))),"",IF(AND($F78&lt;=S$6,$G78&gt;=S$5),IF(S$5&gt;$N78,5,$K78)*10+IF(AND($F78&gt;=S$5,$F78&lt;=S$6),IF(AND($G78&gt;=S$5,$G78&lt;=S$6),5,IF($L78=1,2,1)),IF(AND($G78&gt;=S$5,$G78&lt;=S$6),IF($M78&gt;0,4,3),0)),IF(AND($D78&lt;=S$6,$E78&gt;=S$5),60,0)))</f>
        <v/>
      </c>
      <c r="T78" s="80" t="str">
        <f>IF(OR($A78="",NOT(ISNUMBER($G78))),"",IF(AND($F78&lt;=T$6,$G78&gt;=T$5),IF(T$5&gt;$N78,5,$K78)*10+IF(AND($F78&gt;=T$5,$F78&lt;=T$6),IF(AND($G78&gt;=T$5,$G78&lt;=T$6),5,IF($L78=1,2,1)),IF(AND($G78&gt;=T$5,$G78&lt;=T$6),IF($M78&gt;0,4,3),0)),IF(AND($D78&lt;=T$6,$E78&gt;=T$5),60,0)))</f>
        <v/>
      </c>
      <c r="U78" s="80" t="str">
        <f>IF(OR($A78="",NOT(ISNUMBER($G78))),"",IF(AND($F78&lt;=U$6,$G78&gt;=U$5),IF(U$5&gt;$N78,5,$K78)*10+IF(AND($F78&gt;=U$5,$F78&lt;=U$6),IF(AND($G78&gt;=U$5,$G78&lt;=U$6),5,IF($L78=1,2,1)),IF(AND($G78&gt;=U$5,$G78&lt;=U$6),IF($M78&gt;0,4,3),0)),IF(AND($D78&lt;=U$6,$E78&gt;=U$5),60,0)))</f>
        <v/>
      </c>
      <c r="V78" s="80" t="str">
        <f>IF(OR($A78="",NOT(ISNUMBER($G78))),"",IF(AND($F78&lt;=V$6,$G78&gt;=V$5),IF(V$5&gt;$N78,5,$K78)*10+IF(AND($F78&gt;=V$5,$F78&lt;=V$6),IF(AND($G78&gt;=V$5,$G78&lt;=V$6),5,IF($L78=1,2,1)),IF(AND($G78&gt;=V$5,$G78&lt;=V$6),IF($M78&gt;0,4,3),0)),IF(AND($D78&lt;=V$6,$E78&gt;=V$5),60,0)))</f>
        <v/>
      </c>
      <c r="W78" s="80" t="str">
        <f>IF(OR($A78="",NOT(ISNUMBER($G78))),"",IF(AND($F78&lt;=W$6,$G78&gt;=W$5),IF(W$5&gt;$N78,5,$K78)*10+IF(AND($F78&gt;=W$5,$F78&lt;=W$6),IF(AND($G78&gt;=W$5,$G78&lt;=W$6),5,IF($L78=1,2,1)),IF(AND($G78&gt;=W$5,$G78&lt;=W$6),IF($M78&gt;0,4,3),0)),IF(AND($D78&lt;=W$6,$E78&gt;=W$5),60,0)))</f>
        <v/>
      </c>
      <c r="X78" s="80" t="str">
        <f>IF(OR($A78="",NOT(ISNUMBER($G78))),"",IF(AND($F78&lt;=X$6,$G78&gt;=X$5),IF(X$5&gt;$N78,5,$K78)*10+IF(AND($F78&gt;=X$5,$F78&lt;=X$6),IF(AND($G78&gt;=X$5,$G78&lt;=X$6),5,IF($L78=1,2,1)),IF(AND($G78&gt;=X$5,$G78&lt;=X$6),IF($M78&gt;0,4,3),0)),IF(AND($D78&lt;=X$6,$E78&gt;=X$5),60,0)))</f>
        <v/>
      </c>
      <c r="Y78" s="80" t="str">
        <f>IF(OR($A78="",NOT(ISNUMBER($G78))),"",IF(AND($F78&lt;=Y$6,$G78&gt;=Y$5),IF(Y$5&gt;$N78,5,$K78)*10+IF(AND($F78&gt;=Y$5,$F78&lt;=Y$6),IF(AND($G78&gt;=Y$5,$G78&lt;=Y$6),5,IF($L78=1,2,1)),IF(AND($G78&gt;=Y$5,$G78&lt;=Y$6),IF($M78&gt;0,4,3),0)),IF(AND($D78&lt;=Y$6,$E78&gt;=Y$5),60,0)))</f>
        <v/>
      </c>
      <c r="Z78" s="80" t="str">
        <f>IF(OR($A78="",NOT(ISNUMBER($G78))),"",IF(AND($F78&lt;=Z$6,$G78&gt;=Z$5),IF(Z$5&gt;$N78,5,$K78)*10+IF(AND($F78&gt;=Z$5,$F78&lt;=Z$6),IF(AND($G78&gt;=Z$5,$G78&lt;=Z$6),5,IF($L78=1,2,1)),IF(AND($G78&gt;=Z$5,$G78&lt;=Z$6),IF($M78&gt;0,4,3),0)),IF(AND($D78&lt;=Z$6,$E78&gt;=Z$5),60,0)))</f>
        <v/>
      </c>
      <c r="AA78" s="80" t="str">
        <f>IF(OR($A78="",NOT(ISNUMBER($G78))),"",IF(AND($F78&lt;=AA$6,$G78&gt;=AA$5),IF(AA$5&gt;$N78,5,$K78)*10+IF(AND($F78&gt;=AA$5,$F78&lt;=AA$6),IF(AND($G78&gt;=AA$5,$G78&lt;=AA$6),5,IF($L78=1,2,1)),IF(AND($G78&gt;=AA$5,$G78&lt;=AA$6),IF($M78&gt;0,4,3),0)),IF(AND($D78&lt;=AA$6,$E78&gt;=AA$5),60,0)))</f>
        <v/>
      </c>
      <c r="AB78" s="80" t="str">
        <f>IF(OR($A78="",NOT(ISNUMBER($G78))),"",IF(AND($F78&lt;=AB$6,$G78&gt;=AB$5),IF(AB$5&gt;$N78,5,$K78)*10+IF(AND($F78&gt;=AB$5,$F78&lt;=AB$6),IF(AND($G78&gt;=AB$5,$G78&lt;=AB$6),5,IF($L78=1,2,1)),IF(AND($G78&gt;=AB$5,$G78&lt;=AB$6),IF($M78&gt;0,4,3),0)),IF(AND($D78&lt;=AB$6,$E78&gt;=AB$5),60,0)))</f>
        <v/>
      </c>
      <c r="AC78" s="80" t="str">
        <f>IF(OR($A78="",NOT(ISNUMBER($G78))),"",IF(AND($F78&lt;=AC$6,$G78&gt;=AC$5),IF(AC$5&gt;$N78,5,$K78)*10+IF(AND($F78&gt;=AC$5,$F78&lt;=AC$6),IF(AND($G78&gt;=AC$5,$G78&lt;=AC$6),5,IF($L78=1,2,1)),IF(AND($G78&gt;=AC$5,$G78&lt;=AC$6),IF($M78&gt;0,4,3),0)),IF(AND($D78&lt;=AC$6,$E78&gt;=AC$5),60,0)))</f>
        <v/>
      </c>
      <c r="AD78" s="80" t="str">
        <f>IF(OR($A78="",NOT(ISNUMBER($G78))),"",IF(AND($F78&lt;=AD$6,$G78&gt;=AD$5),IF(AD$5&gt;$N78,5,$K78)*10+IF(AND($F78&gt;=AD$5,$F78&lt;=AD$6),IF(AND($G78&gt;=AD$5,$G78&lt;=AD$6),5,IF($L78=1,2,1)),IF(AND($G78&gt;=AD$5,$G78&lt;=AD$6),IF($M78&gt;0,4,3),0)),IF(AND($D78&lt;=AD$6,$E78&gt;=AD$5),60,0)))</f>
        <v/>
      </c>
      <c r="AE78" s="80" t="str">
        <f>IF(OR($A78="",NOT(ISNUMBER($G78))),"",IF(AND($F78&lt;=AE$6,$G78&gt;=AE$5),IF(AE$5&gt;$N78,5,$K78)*10+IF(AND($F78&gt;=AE$5,$F78&lt;=AE$6),IF(AND($G78&gt;=AE$5,$G78&lt;=AE$6),5,IF($L78=1,2,1)),IF(AND($G78&gt;=AE$5,$G78&lt;=AE$6),IF($M78&gt;0,4,3),0)),IF(AND($D78&lt;=AE$6,$E78&gt;=AE$5),60,0)))</f>
        <v/>
      </c>
      <c r="AF78" s="80" t="str">
        <f>IF(OR($A78="",NOT(ISNUMBER($G78))),"",IF(AND($F78&lt;=AF$6,$G78&gt;=AF$5),IF(AF$5&gt;$N78,5,$K78)*10+IF(AND($F78&gt;=AF$5,$F78&lt;=AF$6),IF(AND($G78&gt;=AF$5,$G78&lt;=AF$6),5,IF($L78=1,2,1)),IF(AND($G78&gt;=AF$5,$G78&lt;=AF$6),IF($M78&gt;0,4,3),0)),IF(AND($D78&lt;=AF$6,$E78&gt;=AF$5),60,0)))</f>
        <v/>
      </c>
      <c r="AG78" s="80" t="str">
        <f>IF(OR($A78="",NOT(ISNUMBER($G78))),"",IF(AND($F78&lt;=AG$6,$G78&gt;=AG$5),IF(AG$5&gt;$N78,5,$K78)*10+IF(AND($F78&gt;=AG$5,$F78&lt;=AG$6),IF(AND($G78&gt;=AG$5,$G78&lt;=AG$6),5,IF($L78=1,2,1)),IF(AND($G78&gt;=AG$5,$G78&lt;=AG$6),IF($M78&gt;0,4,3),0)),IF(AND($D78&lt;=AG$6,$E78&gt;=AG$5),60,0)))</f>
        <v/>
      </c>
      <c r="AH78" s="80" t="str">
        <f>IF(OR($A78="",NOT(ISNUMBER($G78))),"",IF(AND($F78&lt;=AH$6,$G78&gt;=AH$5),IF(AH$5&gt;$N78,5,$K78)*10+IF(AND($F78&gt;=AH$5,$F78&lt;=AH$6),IF(AND($G78&gt;=AH$5,$G78&lt;=AH$6),5,IF($L78=1,2,1)),IF(AND($G78&gt;=AH$5,$G78&lt;=AH$6),IF($M78&gt;0,4,3),0)),IF(AND($D78&lt;=AH$6,$E78&gt;=AH$5),60,0)))</f>
        <v/>
      </c>
      <c r="AI78" s="80" t="str">
        <f>IF(OR($A78="",NOT(ISNUMBER($G78))),"",IF(AND($F78&lt;=AI$6,$G78&gt;=AI$5),IF(AI$5&gt;$N78,5,$K78)*10+IF(AND($F78&gt;=AI$5,$F78&lt;=AI$6),IF(AND($G78&gt;=AI$5,$G78&lt;=AI$6),5,IF($L78=1,2,1)),IF(AND($G78&gt;=AI$5,$G78&lt;=AI$6),IF($M78&gt;0,4,3),0)),IF(AND($D78&lt;=AI$6,$E78&gt;=AI$5),60,0)))</f>
        <v/>
      </c>
      <c r="AJ78" s="80" t="str">
        <f>IF(OR($A78="",NOT(ISNUMBER($G78))),"",IF(AND($F78&lt;=AJ$6,$G78&gt;=AJ$5),IF(AJ$5&gt;$N78,5,$K78)*10+IF(AND($F78&gt;=AJ$5,$F78&lt;=AJ$6),IF(AND($G78&gt;=AJ$5,$G78&lt;=AJ$6),5,IF($L78=1,2,1)),IF(AND($G78&gt;=AJ$5,$G78&lt;=AJ$6),IF($M78&gt;0,4,3),0)),IF(AND($D78&lt;=AJ$6,$E78&gt;=AJ$5),60,0)))</f>
        <v/>
      </c>
      <c r="AK78" s="80" t="str">
        <f>IF(OR($A78="",NOT(ISNUMBER($G78))),"",IF(AND($F78&lt;=AK$6,$G78&gt;=AK$5),IF(AK$5&gt;$N78,5,$K78)*10+IF(AND($F78&gt;=AK$5,$F78&lt;=AK$6),IF(AND($G78&gt;=AK$5,$G78&lt;=AK$6),5,IF($L78=1,2,1)),IF(AND($G78&gt;=AK$5,$G78&lt;=AK$6),IF($M78&gt;0,4,3),0)),IF(AND($D78&lt;=AK$6,$E78&gt;=AK$5),60,0)))</f>
        <v/>
      </c>
      <c r="AL78" s="80" t="str">
        <f>IF(OR($A78="",NOT(ISNUMBER($G78))),"",IF(AND($F78&lt;=AL$6,$G78&gt;=AL$5),IF(AL$5&gt;$N78,5,$K78)*10+IF(AND($F78&gt;=AL$5,$F78&lt;=AL$6),IF(AND($G78&gt;=AL$5,$G78&lt;=AL$6),5,IF($L78=1,2,1)),IF(AND($G78&gt;=AL$5,$G78&lt;=AL$6),IF($M78&gt;0,4,3),0)),IF(AND($D78&lt;=AL$6,$E78&gt;=AL$5),60,0)))</f>
        <v/>
      </c>
      <c r="AM78" s="80" t="str">
        <f>IF(OR($A78="",NOT(ISNUMBER($G78))),"",IF(AND($F78&lt;=AM$6,$G78&gt;=AM$5),IF(AM$5&gt;$N78,5,$K78)*10+IF(AND($F78&gt;=AM$5,$F78&lt;=AM$6),IF(AND($G78&gt;=AM$5,$G78&lt;=AM$6),5,IF($L78=1,2,1)),IF(AND($G78&gt;=AM$5,$G78&lt;=AM$6),IF($M78&gt;0,4,3),0)),IF(AND($D78&lt;=AM$6,$E78&gt;=AM$5),60,0)))</f>
        <v/>
      </c>
      <c r="AN78" s="80" t="str">
        <f>IF(OR($A78="",NOT(ISNUMBER($G78))),"",IF(AND($F78&lt;=AN$6,$G78&gt;=AN$5),IF(AN$5&gt;$N78,5,$K78)*10+IF(AND($F78&gt;=AN$5,$F78&lt;=AN$6),IF(AND($G78&gt;=AN$5,$G78&lt;=AN$6),5,IF($L78=1,2,1)),IF(AND($G78&gt;=AN$5,$G78&lt;=AN$6),IF($M78&gt;0,4,3),0)),IF(AND($D78&lt;=AN$6,$E78&gt;=AN$5),60,0)))</f>
        <v/>
      </c>
      <c r="AO78" s="80" t="str">
        <f>IF(OR($A78="",NOT(ISNUMBER($G78))),"",IF(AND($F78&lt;=AO$6,$G78&gt;=AO$5),IF(AO$5&gt;$N78,5,$K78)*10+IF(AND($F78&gt;=AO$5,$F78&lt;=AO$6),IF(AND($G78&gt;=AO$5,$G78&lt;=AO$6),5,IF($L78=1,2,1)),IF(AND($G78&gt;=AO$5,$G78&lt;=AO$6),IF($M78&gt;0,4,3),0)),IF(AND($D78&lt;=AO$6,$E78&gt;=AO$5),60,0)))</f>
        <v/>
      </c>
      <c r="AP78" s="80" t="str">
        <f>IF(OR($A78="",NOT(ISNUMBER($G78))),"",IF(AND($F78&lt;=AP$6,$G78&gt;=AP$5),IF(AP$5&gt;$N78,5,$K78)*10+IF(AND($F78&gt;=AP$5,$F78&lt;=AP$6),IF(AND($G78&gt;=AP$5,$G78&lt;=AP$6),5,IF($L78=1,2,1)),IF(AND($G78&gt;=AP$5,$G78&lt;=AP$6),IF($M78&gt;0,4,3),0)),IF(AND($D78&lt;=AP$6,$E78&gt;=AP$5),60,0)))</f>
        <v/>
      </c>
      <c r="AQ78" s="80" t="str">
        <f>IF(OR($A78="",NOT(ISNUMBER($G78))),"",IF(AND($F78&lt;=AQ$6,$G78&gt;=AQ$5),IF(AQ$5&gt;$N78,5,$K78)*10+IF(AND($F78&gt;=AQ$5,$F78&lt;=AQ$6),IF(AND($G78&gt;=AQ$5,$G78&lt;=AQ$6),5,IF($L78=1,2,1)),IF(AND($G78&gt;=AQ$5,$G78&lt;=AQ$6),IF($M78&gt;0,4,3),0)),IF(AND($D78&lt;=AQ$6,$E78&gt;=AQ$5),60,0)))</f>
        <v/>
      </c>
      <c r="AR78" s="80" t="str">
        <f>IF(OR($A78="",NOT(ISNUMBER($G78))),"",IF(AND($F78&lt;=AR$6,$G78&gt;=AR$5),IF(AR$5&gt;$N78,5,$K78)*10+IF(AND($F78&gt;=AR$5,$F78&lt;=AR$6),IF(AND($G78&gt;=AR$5,$G78&lt;=AR$6),5,IF($L78=1,2,1)),IF(AND($G78&gt;=AR$5,$G78&lt;=AR$6),IF($M78&gt;0,4,3),0)),IF(AND($D78&lt;=AR$6,$E78&gt;=AR$5),60,0)))</f>
        <v/>
      </c>
      <c r="AS78" s="80" t="str">
        <f>IF(OR($A78="",NOT(ISNUMBER($G78))),"",IF(AND($F78&lt;=AS$6,$G78&gt;=AS$5),IF(AS$5&gt;$N78,5,$K78)*10+IF(AND($F78&gt;=AS$5,$F78&lt;=AS$6),IF(AND($G78&gt;=AS$5,$G78&lt;=AS$6),5,IF($L78=1,2,1)),IF(AND($G78&gt;=AS$5,$G78&lt;=AS$6),IF($M78&gt;0,4,3),0)),IF(AND($D78&lt;=AS$6,$E78&gt;=AS$5),60,0)))</f>
        <v/>
      </c>
      <c r="AT78" s="80" t="str">
        <f>IF(OR($A78="",NOT(ISNUMBER($G78))),"",IF(AND($F78&lt;=AT$6,$G78&gt;=AT$5),IF(AT$5&gt;$N78,5,$K78)*10+IF(AND($F78&gt;=AT$5,$F78&lt;=AT$6),IF(AND($G78&gt;=AT$5,$G78&lt;=AT$6),5,IF($L78=1,2,1)),IF(AND($G78&gt;=AT$5,$G78&lt;=AT$6),IF($M78&gt;0,4,3),0)),IF(AND($D78&lt;=AT$6,$E78&gt;=AT$5),60,0)))</f>
        <v/>
      </c>
      <c r="AU78" s="80" t="str">
        <f>IF(OR($A78="",NOT(ISNUMBER($G78))),"",IF(AND($F78&lt;=AU$6,$G78&gt;=AU$5),IF(AU$5&gt;$N78,5,$K78)*10+IF(AND($F78&gt;=AU$5,$F78&lt;=AU$6),IF(AND($G78&gt;=AU$5,$G78&lt;=AU$6),5,IF($L78=1,2,1)),IF(AND($G78&gt;=AU$5,$G78&lt;=AU$6),IF($M78&gt;0,4,3),0)),IF(AND($D78&lt;=AU$6,$E78&gt;=AU$5),60,0)))</f>
        <v/>
      </c>
      <c r="AV78" s="80" t="str">
        <f>IF(OR($A78="",NOT(ISNUMBER($G78))),"",IF(AND($F78&lt;=AV$6,$G78&gt;=AV$5),IF(AV$5&gt;$N78,5,$K78)*10+IF(AND($F78&gt;=AV$5,$F78&lt;=AV$6),IF(AND($G78&gt;=AV$5,$G78&lt;=AV$6),5,IF($L78=1,2,1)),IF(AND($G78&gt;=AV$5,$G78&lt;=AV$6),IF($M78&gt;0,4,3),0)),IF(AND($D78&lt;=AV$6,$E78&gt;=AV$5),60,0)))</f>
        <v/>
      </c>
      <c r="AW78" s="80" t="str">
        <f>IF(OR($A78="",NOT(ISNUMBER($G78))),"",IF(AND($F78&lt;=AW$6,$G78&gt;=AW$5),IF(AW$5&gt;$N78,5,$K78)*10+IF(AND($F78&gt;=AW$5,$F78&lt;=AW$6),IF(AND($G78&gt;=AW$5,$G78&lt;=AW$6),5,IF($L78=1,2,1)),IF(AND($G78&gt;=AW$5,$G78&lt;=AW$6),IF($M78&gt;0,4,3),0)),IF(AND($D78&lt;=AW$6,$E78&gt;=AW$5),60,0)))</f>
        <v/>
      </c>
      <c r="AX78" s="80" t="str">
        <f>IF(OR($A78="",NOT(ISNUMBER($G78))),"",IF(AND($F78&lt;=AX$6,$G78&gt;=AX$5),IF(AX$5&gt;$N78,5,$K78)*10+IF(AND($F78&gt;=AX$5,$F78&lt;=AX$6),IF(AND($G78&gt;=AX$5,$G78&lt;=AX$6),5,IF($L78=1,2,1)),IF(AND($G78&gt;=AX$5,$G78&lt;=AX$6),IF($M78&gt;0,4,3),0)),IF(AND($D78&lt;=AX$6,$E78&gt;=AX$5),60,0)))</f>
        <v/>
      </c>
      <c r="AY78" s="80" t="str">
        <f>IF(OR($A78="",NOT(ISNUMBER($G78))),"",IF(AND($F78&lt;=AY$6,$G78&gt;=AY$5),IF(AY$5&gt;$N78,5,$K78)*10+IF(AND($F78&gt;=AY$5,$F78&lt;=AY$6),IF(AND($G78&gt;=AY$5,$G78&lt;=AY$6),5,IF($L78=1,2,1)),IF(AND($G78&gt;=AY$5,$G78&lt;=AY$6),IF($M78&gt;0,4,3),0)),IF(AND($D78&lt;=AY$6,$E78&gt;=AY$5),60,0)))</f>
        <v/>
      </c>
      <c r="AZ78" s="80" t="str">
        <f>IF(OR($A78="",NOT(ISNUMBER($G78))),"",IF(AND($F78&lt;=AZ$6,$G78&gt;=AZ$5),IF(AZ$5&gt;$N78,5,$K78)*10+IF(AND($F78&gt;=AZ$5,$F78&lt;=AZ$6),IF(AND($G78&gt;=AZ$5,$G78&lt;=AZ$6),5,IF($L78=1,2,1)),IF(AND($G78&gt;=AZ$5,$G78&lt;=AZ$6),IF($M78&gt;0,4,3),0)),IF(AND($D78&lt;=AZ$6,$E78&gt;=AZ$5),60,0)))</f>
        <v/>
      </c>
      <c r="BA78" s="80" t="str">
        <f>IF(OR($A78="",NOT(ISNUMBER($G78))),"",IF(AND($F78&lt;=BA$6,$G78&gt;=BA$5),IF(BA$5&gt;$N78,5,$K78)*10+IF(AND($F78&gt;=BA$5,$F78&lt;=BA$6),IF(AND($G78&gt;=BA$5,$G78&lt;=BA$6),5,IF($L78=1,2,1)),IF(AND($G78&gt;=BA$5,$G78&lt;=BA$6),IF($M78&gt;0,4,3),0)),IF(AND($D78&lt;=BA$6,$E78&gt;=BA$5),60,0)))</f>
        <v/>
      </c>
      <c r="BB78" s="80" t="str">
        <f>IF(OR($A78="",NOT(ISNUMBER($G78))),"",IF(AND($F78&lt;=BB$6,$G78&gt;=BB$5),IF(BB$5&gt;$N78,5,$K78)*10+IF(AND($F78&gt;=BB$5,$F78&lt;=BB$6),IF(AND($G78&gt;=BB$5,$G78&lt;=BB$6),5,IF($L78=1,2,1)),IF(AND($G78&gt;=BB$5,$G78&lt;=BB$6),IF($M78&gt;0,4,3),0)),IF(AND($D78&lt;=BB$6,$E78&gt;=BB$5),60,0)))</f>
        <v/>
      </c>
      <c r="BC78" s="80" t="str">
        <f>IF(OR($A78="",NOT(ISNUMBER($G78))),"",IF(AND($F78&lt;=BC$6,$G78&gt;=BC$5),IF(BC$5&gt;$N78,5,$K78)*10+IF(AND($F78&gt;=BC$5,$F78&lt;=BC$6),IF(AND($G78&gt;=BC$5,$G78&lt;=BC$6),5,IF($L78=1,2,1)),IF(AND($G78&gt;=BC$5,$G78&lt;=BC$6),IF($M78&gt;0,4,3),0)),IF(AND($D78&lt;=BC$6,$E78&gt;=BC$5),60,0)))</f>
        <v/>
      </c>
      <c r="BD78" s="80" t="str">
        <f>IF(OR($A78="",NOT(ISNUMBER($G78))),"",IF(AND($F78&lt;=BD$6,$G78&gt;=BD$5),IF(BD$5&gt;$N78,5,$K78)*10+IF(AND($F78&gt;=BD$5,$F78&lt;=BD$6),IF(AND($G78&gt;=BD$5,$G78&lt;=BD$6),5,IF($L78=1,2,1)),IF(AND($G78&gt;=BD$5,$G78&lt;=BD$6),IF($M78&gt;0,4,3),0)),IF(AND($D78&lt;=BD$6,$E78&gt;=BD$5),60,0)))</f>
        <v/>
      </c>
      <c r="BE78" s="80" t="str">
        <f>IF(OR($A78="",NOT(ISNUMBER($G78))),"",IF(AND($F78&lt;=BE$6,$G78&gt;=BE$5),IF(BE$5&gt;$N78,5,$K78)*10+IF(AND($F78&gt;=BE$5,$F78&lt;=BE$6),IF(AND($G78&gt;=BE$5,$G78&lt;=BE$6),5,IF($L78=1,2,1)),IF(AND($G78&gt;=BE$5,$G78&lt;=BE$6),IF($M78&gt;0,4,3),0)),IF(AND($D78&lt;=BE$6,$E78&gt;=BE$5),60,0)))</f>
        <v/>
      </c>
      <c r="BF78" s="80" t="str">
        <f>IF(OR($A78="",NOT(ISNUMBER($G78))),"",IF(AND($F78&lt;=BF$6,$G78&gt;=BF$5),IF(BF$5&gt;$N78,5,$K78)*10+IF(AND($F78&gt;=BF$5,$F78&lt;=BF$6),IF(AND($G78&gt;=BF$5,$G78&lt;=BF$6),5,IF($L78=1,2,1)),IF(AND($G78&gt;=BF$5,$G78&lt;=BF$6),IF($M78&gt;0,4,3),0)),IF(AND($D78&lt;=BF$6,$E78&gt;=BF$5),60,0)))</f>
        <v/>
      </c>
      <c r="BG78" s="80" t="str">
        <f>IF(OR($A78="",NOT(ISNUMBER($G78))),"",IF(AND($F78&lt;=BG$6,$G78&gt;=BG$5),IF(BG$5&gt;$N78,5,$K78)*10+IF(AND($F78&gt;=BG$5,$F78&lt;=BG$6),IF(AND($G78&gt;=BG$5,$G78&lt;=BG$6),5,IF($L78=1,2,1)),IF(AND($G78&gt;=BG$5,$G78&lt;=BG$6),IF($M78&gt;0,4,3),0)),IF(AND($D78&lt;=BG$6,$E78&gt;=BG$5),60,0)))</f>
        <v/>
      </c>
      <c r="BH78" s="80" t="str">
        <f>IF(OR($A78="",NOT(ISNUMBER($G78))),"",IF(AND($F78&lt;=BH$6,$G78&gt;=BH$5),IF(BH$5&gt;$N78,5,$K78)*10+IF(AND($F78&gt;=BH$5,$F78&lt;=BH$6),IF(AND($G78&gt;=BH$5,$G78&lt;=BH$6),5,IF($L78=1,2,1)),IF(AND($G78&gt;=BH$5,$G78&lt;=BH$6),IF($M78&gt;0,4,3),0)),IF(AND($D78&lt;=BH$6,$E78&gt;=BH$5),60,0)))</f>
        <v/>
      </c>
      <c r="BI78" s="80" t="str">
        <f>IF(OR($A78="",NOT(ISNUMBER($G78))),"",IF(AND($F78&lt;=BI$6,$G78&gt;=BI$5),IF(BI$5&gt;$N78,5,$K78)*10+IF(AND($F78&gt;=BI$5,$F78&lt;=BI$6),IF(AND($G78&gt;=BI$5,$G78&lt;=BI$6),5,IF($L78=1,2,1)),IF(AND($G78&gt;=BI$5,$G78&lt;=BI$6),IF($M78&gt;0,4,3),0)),IF(AND($D78&lt;=BI$6,$E78&gt;=BI$5),60,0)))</f>
        <v/>
      </c>
      <c r="BJ78" s="80" t="str">
        <f>IF(OR($A78="",NOT(ISNUMBER($G78))),"",IF(AND($F78&lt;=BJ$6,$G78&gt;=BJ$5),IF(BJ$5&gt;$N78,5,$K78)*10+IF(AND($F78&gt;=BJ$5,$F78&lt;=BJ$6),IF(AND($G78&gt;=BJ$5,$G78&lt;=BJ$6),5,IF($L78=1,2,1)),IF(AND($G78&gt;=BJ$5,$G78&lt;=BJ$6),IF($M78&gt;0,4,3),0)),IF(AND($D78&lt;=BJ$6,$E78&gt;=BJ$5),60,0)))</f>
        <v/>
      </c>
      <c r="BK78" s="80" t="str">
        <f>IF(OR($A78="",NOT(ISNUMBER($G78))),"",IF(AND($F78&lt;=BK$6,$G78&gt;=BK$5),IF(BK$5&gt;$N78,5,$K78)*10+IF(AND($F78&gt;=BK$5,$F78&lt;=BK$6),IF(AND($G78&gt;=BK$5,$G78&lt;=BK$6),5,IF($L78=1,2,1)),IF(AND($G78&gt;=BK$5,$G78&lt;=BK$6),IF($M78&gt;0,4,3),0)),IF(AND($D78&lt;=BK$6,$E78&gt;=BK$5),60,0)))</f>
        <v/>
      </c>
      <c r="BL78" s="80" t="str">
        <f>IF(OR($A78="",NOT(ISNUMBER($G78))),"",IF(AND($F78&lt;=BL$6,$G78&gt;=BL$5),IF(BL$5&gt;$N78,5,$K78)*10+IF(AND($F78&gt;=BL$5,$F78&lt;=BL$6),IF(AND($G78&gt;=BL$5,$G78&lt;=BL$6),5,IF($L78=1,2,1)),IF(AND($G78&gt;=BL$5,$G78&lt;=BL$6),IF($M78&gt;0,4,3),0)),IF(AND($D78&lt;=BL$6,$E78&gt;=BL$5),60,0)))</f>
        <v/>
      </c>
      <c r="BM78" s="80" t="str">
        <f>IF(OR($A78="",NOT(ISNUMBER($G78))),"",IF(AND($F78&lt;=BM$6,$G78&gt;=BM$5),IF(BM$5&gt;$N78,5,$K78)*10+IF(AND($F78&gt;=BM$5,$F78&lt;=BM$6),IF(AND($G78&gt;=BM$5,$G78&lt;=BM$6),5,IF($L78=1,2,1)),IF(AND($G78&gt;=BM$5,$G78&lt;=BM$6),IF($M78&gt;0,4,3),0)),IF(AND($D78&lt;=BM$6,$E78&gt;=BM$5),60,0)))</f>
        <v/>
      </c>
      <c r="BN78" s="80" t="str">
        <f>IF(OR($A78="",NOT(ISNUMBER($G78))),"",IF(AND($F78&lt;=BN$6,$G78&gt;=BN$5),IF(BN$5&gt;$N78,5,$K78)*10+IF(AND($F78&gt;=BN$5,$F78&lt;=BN$6),IF(AND($G78&gt;=BN$5,$G78&lt;=BN$6),5,IF($L78=1,2,1)),IF(AND($G78&gt;=BN$5,$G78&lt;=BN$6),IF($M78&gt;0,4,3),0)),IF(AND($D78&lt;=BN$6,$E78&gt;=BN$5),60,0)))</f>
        <v/>
      </c>
      <c r="BO78" s="80" t="str">
        <f>IF(OR($A78="",NOT(ISNUMBER($G78))),"",IF(AND($F78&lt;=BO$6,$G78&gt;=BO$5),IF(BO$5&gt;$N78,5,$K78)*10+IF(AND($F78&gt;=BO$5,$F78&lt;=BO$6),IF(AND($G78&gt;=BO$5,$G78&lt;=BO$6),5,IF($L78=1,2,1)),IF(AND($G78&gt;=BO$5,$G78&lt;=BO$6),IF($M78&gt;0,4,3),0)),IF(AND($D78&lt;=BO$6,$E78&gt;=BO$5),60,0)))</f>
        <v/>
      </c>
      <c r="BP78" s="80" t="str">
        <f>IF(OR($A78="",NOT(ISNUMBER($G78))),"",IF(AND($F78&lt;=BP$6,$G78&gt;=BP$5),IF(BP$5&gt;$N78,5,$K78)*10+IF(AND($F78&gt;=BP$5,$F78&lt;=BP$6),IF(AND($G78&gt;=BP$5,$G78&lt;=BP$6),5,IF($L78=1,2,1)),IF(AND($G78&gt;=BP$5,$G78&lt;=BP$6),IF($M78&gt;0,4,3),0)),IF(AND($D78&lt;=BP$6,$E78&gt;=BP$5),60,0)))</f>
        <v/>
      </c>
      <c r="BQ78" s="80" t="str">
        <f>IF(OR($A78="",NOT(ISNUMBER($G78))),"",IF(AND($F78&lt;=BQ$6,$G78&gt;=BQ$5),IF(BQ$5&gt;$N78,5,$K78)*10+IF(AND($F78&gt;=BQ$5,$F78&lt;=BQ$6),IF(AND($G78&gt;=BQ$5,$G78&lt;=BQ$6),5,IF($L78=1,2,1)),IF(AND($G78&gt;=BQ$5,$G78&lt;=BQ$6),IF($M78&gt;0,4,3),0)),IF(AND($D78&lt;=BQ$6,$E78&gt;=BQ$5),60,0)))</f>
        <v/>
      </c>
      <c r="BR78" s="80" t="str">
        <f>IF(OR($A78="",NOT(ISNUMBER($G78))),"",IF(AND($F78&lt;=BR$6,$G78&gt;=BR$5),IF(BR$5&gt;$N78,5,$K78)*10+IF(AND($F78&gt;=BR$5,$F78&lt;=BR$6),IF(AND($G78&gt;=BR$5,$G78&lt;=BR$6),5,IF($L78=1,2,1)),IF(AND($G78&gt;=BR$5,$G78&lt;=BR$6),IF($M78&gt;0,4,3),0)),IF(AND($D78&lt;=BR$6,$E78&gt;=BR$5),60,0)))</f>
        <v/>
      </c>
      <c r="BS78" s="80" t="str">
        <f>IF(OR($A78="",NOT(ISNUMBER($G78))),"",IF(AND($F78&lt;=BS$6,$G78&gt;=BS$5),IF(BS$5&gt;$N78,5,$K78)*10+IF(AND($F78&gt;=BS$5,$F78&lt;=BS$6),IF(AND($G78&gt;=BS$5,$G78&lt;=BS$6),5,IF($L78=1,2,1)),IF(AND($G78&gt;=BS$5,$G78&lt;=BS$6),IF($M78&gt;0,4,3),0)),IF(AND($D78&lt;=BS$6,$E78&gt;=BS$5),60,0)))</f>
        <v/>
      </c>
      <c r="BT78" s="80" t="str">
        <f>IF(OR($A78="",NOT(ISNUMBER($G78))),"",IF(AND($F78&lt;=BT$6,$G78&gt;=BT$5),IF(BT$5&gt;$N78,5,$K78)*10+IF(AND($F78&gt;=BT$5,$F78&lt;=BT$6),IF(AND($G78&gt;=BT$5,$G78&lt;=BT$6),5,IF($L78=1,2,1)),IF(AND($G78&gt;=BT$5,$G78&lt;=BT$6),IF($M78&gt;0,4,3),0)),IF(AND($D78&lt;=BT$6,$E78&gt;=BT$5),60,0)))</f>
        <v/>
      </c>
      <c r="BU78" s="80" t="str">
        <f>IF(OR($A78="",NOT(ISNUMBER($G78))),"",IF(AND($F78&lt;=BU$6,$G78&gt;=BU$5),IF(BU$5&gt;$N78,5,$K78)*10+IF(AND($F78&gt;=BU$5,$F78&lt;=BU$6),IF(AND($G78&gt;=BU$5,$G78&lt;=BU$6),5,IF($L78=1,2,1)),IF(AND($G78&gt;=BU$5,$G78&lt;=BU$6),IF($M78&gt;0,4,3),0)),IF(AND($D78&lt;=BU$6,$E78&gt;=BU$5),60,0)))</f>
        <v/>
      </c>
      <c r="BV78" s="80" t="str">
        <f>IF(OR($A78="",NOT(ISNUMBER($G78))),"",IF(AND($F78&lt;=BV$6,$G78&gt;=BV$5),IF(BV$5&gt;$N78,5,$K78)*10+IF(AND($F78&gt;=BV$5,$F78&lt;=BV$6),IF(AND($G78&gt;=BV$5,$G78&lt;=BV$6),5,IF($L78=1,2,1)),IF(AND($G78&gt;=BV$5,$G78&lt;=BV$6),IF($M78&gt;0,4,3),0)),IF(AND($D78&lt;=BV$6,$E78&gt;=BV$5),60,0)))</f>
        <v/>
      </c>
      <c r="BW78" s="80" t="str">
        <f>IF(OR($A78="",NOT(ISNUMBER($G78))),"",IF(AND($F78&lt;=BW$6,$G78&gt;=BW$5),IF(BW$5&gt;$N78,5,$K78)*10+IF(AND($F78&gt;=BW$5,$F78&lt;=BW$6),IF(AND($G78&gt;=BW$5,$G78&lt;=BW$6),5,IF($L78=1,2,1)),IF(AND($G78&gt;=BW$5,$G78&lt;=BW$6),IF($M78&gt;0,4,3),0)),IF(AND($D78&lt;=BW$6,$E78&gt;=BW$5),60,0)))</f>
        <v/>
      </c>
      <c r="BX78" s="80" t="str">
        <f>IF(OR($A78="",NOT(ISNUMBER($G78))),"",IF(AND($F78&lt;=BX$6,$G78&gt;=BX$5),IF(BX$5&gt;$N78,5,$K78)*10+IF(AND($F78&gt;=BX$5,$F78&lt;=BX$6),IF(AND($G78&gt;=BX$5,$G78&lt;=BX$6),5,IF($L78=1,2,1)),IF(AND($G78&gt;=BX$5,$G78&lt;=BX$6),IF($M78&gt;0,4,3),0)),IF(AND($D78&lt;=BX$6,$E78&gt;=BX$5),60,0)))</f>
        <v/>
      </c>
      <c r="BY78" s="80" t="str">
        <f>IF(OR($A78="",NOT(ISNUMBER($G78))),"",IF(AND($F78&lt;=BY$6,$G78&gt;=BY$5),IF(BY$5&gt;$N78,5,$K78)*10+IF(AND($F78&gt;=BY$5,$F78&lt;=BY$6),IF(AND($G78&gt;=BY$5,$G78&lt;=BY$6),5,IF($L78=1,2,1)),IF(AND($G78&gt;=BY$5,$G78&lt;=BY$6),IF($M78&gt;0,4,3),0)),IF(AND($D78&lt;=BY$6,$E78&gt;=BY$5),60,0)))</f>
        <v/>
      </c>
      <c r="BZ78" s="80" t="str">
        <f>IF(OR($A78="",NOT(ISNUMBER($G78))),"",IF(AND($F78&lt;=BZ$6,$G78&gt;=BZ$5),IF(BZ$5&gt;$N78,5,$K78)*10+IF(AND($F78&gt;=BZ$5,$F78&lt;=BZ$6),IF(AND($G78&gt;=BZ$5,$G78&lt;=BZ$6),5,IF($L78=1,2,1)),IF(AND($G78&gt;=BZ$5,$G78&lt;=BZ$6),IF($M78&gt;0,4,3),0)),IF(AND($D78&lt;=BZ$6,$E78&gt;=BZ$5),60,0)))</f>
        <v/>
      </c>
      <c r="CA78" s="80" t="str">
        <f>IF(OR($A78="",NOT(ISNUMBER($G78))),"",IF(AND($F78&lt;=CA$6,$G78&gt;=CA$5),IF(CA$5&gt;$N78,5,$K78)*10+IF(AND($F78&gt;=CA$5,$F78&lt;=CA$6),IF(AND($G78&gt;=CA$5,$G78&lt;=CA$6),5,IF($L78=1,2,1)),IF(AND($G78&gt;=CA$5,$G78&lt;=CA$6),IF($M78&gt;0,4,3),0)),IF(AND($D78&lt;=CA$6,$E78&gt;=CA$5),60,0)))</f>
        <v/>
      </c>
      <c r="CB78" s="80" t="str">
        <f>IF(OR($A78="",NOT(ISNUMBER($G78))),"",IF(AND($F78&lt;=CB$6,$G78&gt;=CB$5),IF(CB$5&gt;$N78,5,$K78)*10+IF(AND($F78&gt;=CB$5,$F78&lt;=CB$6),IF(AND($G78&gt;=CB$5,$G78&lt;=CB$6),5,IF($L78=1,2,1)),IF(AND($G78&gt;=CB$5,$G78&lt;=CB$6),IF($M78&gt;0,4,3),0)),IF(AND($D78&lt;=CB$6,$E78&gt;=CB$5),60,0)))</f>
        <v/>
      </c>
      <c r="CC78" s="80" t="str">
        <f>IF(OR($A78="",NOT(ISNUMBER($G78))),"",IF(AND($F78&lt;=CC$6,$G78&gt;=CC$5),IF(CC$5&gt;$N78,5,$K78)*10+IF(AND($F78&gt;=CC$5,$F78&lt;=CC$6),IF(AND($G78&gt;=CC$5,$G78&lt;=CC$6),5,IF($L78=1,2,1)),IF(AND($G78&gt;=CC$5,$G78&lt;=CC$6),IF($M78&gt;0,4,3),0)),IF(AND($D78&lt;=CC$6,$E78&gt;=CC$5),60,0)))</f>
        <v/>
      </c>
      <c r="CD78" s="80" t="str">
        <f>IF(OR($A78="",NOT(ISNUMBER($G78))),"",IF(AND($F78&lt;=CD$6,$G78&gt;=CD$5),IF(CD$5&gt;$N78,5,$K78)*10+IF(AND($F78&gt;=CD$5,$F78&lt;=CD$6),IF(AND($G78&gt;=CD$5,$G78&lt;=CD$6),5,IF($L78=1,2,1)),IF(AND($G78&gt;=CD$5,$G78&lt;=CD$6),IF($M78&gt;0,4,3),0)),IF(AND($D78&lt;=CD$6,$E78&gt;=CD$5),60,0)))</f>
        <v/>
      </c>
      <c r="CE78" s="80" t="str">
        <f>IF(OR($A78="",NOT(ISNUMBER($G78))),"",IF(AND($F78&lt;=CE$6,$G78&gt;=CE$5),IF(CE$5&gt;$N78,5,$K78)*10+IF(AND($F78&gt;=CE$5,$F78&lt;=CE$6),IF(AND($G78&gt;=CE$5,$G78&lt;=CE$6),5,IF($L78=1,2,1)),IF(AND($G78&gt;=CE$5,$G78&lt;=CE$6),IF($M78&gt;0,4,3),0)),IF(AND($D78&lt;=CE$6,$E78&gt;=CE$5),60,0)))</f>
        <v/>
      </c>
      <c r="CF78" s="80" t="str">
        <f>IF(OR($A78="",NOT(ISNUMBER($G78))),"",IF(AND($F78&lt;=CF$6,$G78&gt;=CF$5),IF(CF$5&gt;$N78,5,$K78)*10+IF(AND($F78&gt;=CF$5,$F78&lt;=CF$6),IF(AND($G78&gt;=CF$5,$G78&lt;=CF$6),5,IF($L78=1,2,1)),IF(AND($G78&gt;=CF$5,$G78&lt;=CF$6),IF($M78&gt;0,4,3),0)),IF(AND($D78&lt;=CF$6,$E78&gt;=CF$5),60,0)))</f>
        <v/>
      </c>
      <c r="CG78" s="80" t="str">
        <f>IF(OR($A78="",NOT(ISNUMBER($G78))),"",IF(AND($F78&lt;=CG$6,$G78&gt;=CG$5),IF(CG$5&gt;$N78,5,$K78)*10+IF(AND($F78&gt;=CG$5,$F78&lt;=CG$6),IF(AND($G78&gt;=CG$5,$G78&lt;=CG$6),5,IF($L78=1,2,1)),IF(AND($G78&gt;=CG$5,$G78&lt;=CG$6),IF($M78&gt;0,4,3),0)),IF(AND($D78&lt;=CG$6,$E78&gt;=CG$5),60,0)))</f>
        <v/>
      </c>
      <c r="CH78" s="80" t="str">
        <f>IF(OR($A78="",NOT(ISNUMBER($G78))),"",IF(AND($F78&lt;=CH$6,$G78&gt;=CH$5),IF(CH$5&gt;$N78,5,$K78)*10+IF(AND($F78&gt;=CH$5,$F78&lt;=CH$6),IF(AND($G78&gt;=CH$5,$G78&lt;=CH$6),5,IF($L78=1,2,1)),IF(AND($G78&gt;=CH$5,$G78&lt;=CH$6),IF($M78&gt;0,4,3),0)),IF(AND($D78&lt;=CH$6,$E78&gt;=CH$5),60,0)))</f>
        <v/>
      </c>
      <c r="CI78" s="80" t="str">
        <f>IF(OR($A78="",NOT(ISNUMBER($G78))),"",IF(AND($F78&lt;=CI$6,$G78&gt;=CI$5),IF(CI$5&gt;$N78,5,$K78)*10+IF(AND($F78&gt;=CI$5,$F78&lt;=CI$6),IF(AND($G78&gt;=CI$5,$G78&lt;=CI$6),5,IF($L78=1,2,1)),IF(AND($G78&gt;=CI$5,$G78&lt;=CI$6),IF($M78&gt;0,4,3),0)),IF(AND($D78&lt;=CI$6,$E78&gt;=CI$5),60,0)))</f>
        <v/>
      </c>
      <c r="CJ78" s="80" t="str">
        <f>IF(OR($A78="",NOT(ISNUMBER($G78))),"",IF(AND($F78&lt;=CJ$6,$G78&gt;=CJ$5),IF(CJ$5&gt;$N78,5,$K78)*10+IF(AND($F78&gt;=CJ$5,$F78&lt;=CJ$6),IF(AND($G78&gt;=CJ$5,$G78&lt;=CJ$6),5,IF($L78=1,2,1)),IF(AND($G78&gt;=CJ$5,$G78&lt;=CJ$6),IF($M78&gt;0,4,3),0)),IF(AND($D78&lt;=CJ$6,$E78&gt;=CJ$5),60,0)))</f>
        <v/>
      </c>
      <c r="CK78" s="80" t="str">
        <f>IF(OR($A78="",NOT(ISNUMBER($G78))),"",IF(AND($F78&lt;=CK$6,$G78&gt;=CK$5),IF(CK$5&gt;$N78,5,$K78)*10+IF(AND($F78&gt;=CK$5,$F78&lt;=CK$6),IF(AND($G78&gt;=CK$5,$G78&lt;=CK$6),5,IF($L78=1,2,1)),IF(AND($G78&gt;=CK$5,$G78&lt;=CK$6),IF($M78&gt;0,4,3),0)),IF(AND($D78&lt;=CK$6,$E78&gt;=CK$5),60,0)))</f>
        <v/>
      </c>
      <c r="CL78" s="80" t="str">
        <f>IF(OR($A78="",NOT(ISNUMBER($G78))),"",IF(AND($F78&lt;=CL$6,$G78&gt;=CL$5),IF(CL$5&gt;$N78,5,$K78)*10+IF(AND($F78&gt;=CL$5,$F78&lt;=CL$6),IF(AND($G78&gt;=CL$5,$G78&lt;=CL$6),5,IF($L78=1,2,1)),IF(AND($G78&gt;=CL$5,$G78&lt;=CL$6),IF($M78&gt;0,4,3),0)),IF(AND($D78&lt;=CL$6,$E78&gt;=CL$5),60,0)))</f>
        <v/>
      </c>
      <c r="CM78" s="80" t="str">
        <f>IF(OR($A78="",NOT(ISNUMBER($G78))),"",IF(AND($F78&lt;=CM$6,$G78&gt;=CM$5),IF(CM$5&gt;$N78,5,$K78)*10+IF(AND($F78&gt;=CM$5,$F78&lt;=CM$6),IF(AND($G78&gt;=CM$5,$G78&lt;=CM$6),5,IF($L78=1,2,1)),IF(AND($G78&gt;=CM$5,$G78&lt;=CM$6),IF($M78&gt;0,4,3),0)),IF(AND($D78&lt;=CM$6,$E78&gt;=CM$5),60,0)))</f>
        <v/>
      </c>
      <c r="CN78" s="80" t="str">
        <f>IF(OR($A78="",NOT(ISNUMBER($G78))),"",IF(AND($F78&lt;=CN$6,$G78&gt;=CN$5),IF(CN$5&gt;$N78,5,$K78)*10+IF(AND($F78&gt;=CN$5,$F78&lt;=CN$6),IF(AND($G78&gt;=CN$5,$G78&lt;=CN$6),5,IF($L78=1,2,1)),IF(AND($G78&gt;=CN$5,$G78&lt;=CN$6),IF($M78&gt;0,4,3),0)),IF(AND($D78&lt;=CN$6,$E78&gt;=CN$5),60,0)))</f>
        <v/>
      </c>
      <c r="CO78" s="80" t="str">
        <f>IF(OR($A78="",NOT(ISNUMBER($G78))),"",IF(AND($F78&lt;=CO$6,$G78&gt;=CO$5),IF(CO$5&gt;$N78,5,$K78)*10+IF(AND($F78&gt;=CO$5,$F78&lt;=CO$6),IF(AND($G78&gt;=CO$5,$G78&lt;=CO$6),5,IF($L78=1,2,1)),IF(AND($G78&gt;=CO$5,$G78&lt;=CO$6),IF($M78&gt;0,4,3),0)),IF(AND($D78&lt;=CO$6,$E78&gt;=CO$5),60,0)))</f>
        <v/>
      </c>
      <c r="CP78" s="80" t="str">
        <f>IF(OR($A78="",NOT(ISNUMBER($G78))),"",IF(AND($F78&lt;=CP$6,$G78&gt;=CP$5),IF(CP$5&gt;$N78,5,$K78)*10+IF(AND($F78&gt;=CP$5,$F78&lt;=CP$6),IF(AND($G78&gt;=CP$5,$G78&lt;=CP$6),5,IF($L78=1,2,1)),IF(AND($G78&gt;=CP$5,$G78&lt;=CP$6),IF($M78&gt;0,4,3),0)),IF(AND($D78&lt;=CP$6,$E78&gt;=CP$5),60,0)))</f>
        <v/>
      </c>
      <c r="CQ78" s="80" t="str">
        <f>IF(OR($A78="",NOT(ISNUMBER($G78))),"",IF(AND($F78&lt;=CQ$6,$G78&gt;=CQ$5),IF(CQ$5&gt;$N78,5,$K78)*10+IF(AND($F78&gt;=CQ$5,$F78&lt;=CQ$6),IF(AND($G78&gt;=CQ$5,$G78&lt;=CQ$6),5,IF($L78=1,2,1)),IF(AND($G78&gt;=CQ$5,$G78&lt;=CQ$6),IF($M78&gt;0,4,3),0)),IF(AND($D78&lt;=CQ$6,$E78&gt;=CQ$5),60,0)))</f>
        <v/>
      </c>
      <c r="CR78" s="80" t="str">
        <f>IF(OR($A78="",NOT(ISNUMBER($G78))),"",IF(AND($F78&lt;=CR$6,$G78&gt;=CR$5),IF(CR$5&gt;$N78,5,$K78)*10+IF(AND($F78&gt;=CR$5,$F78&lt;=CR$6),IF(AND($G78&gt;=CR$5,$G78&lt;=CR$6),5,IF($L78=1,2,1)),IF(AND($G78&gt;=CR$5,$G78&lt;=CR$6),IF($M78&gt;0,4,3),0)),IF(AND($D78&lt;=CR$6,$E78&gt;=CR$5),60,0)))</f>
        <v/>
      </c>
      <c r="CS78" s="80" t="str">
        <f>IF(OR($A78="",NOT(ISNUMBER($G78))),"",IF(AND($F78&lt;=CS$6,$G78&gt;=CS$5),IF(CS$5&gt;$N78,5,$K78)*10+IF(AND($F78&gt;=CS$5,$F78&lt;=CS$6),IF(AND($G78&gt;=CS$5,$G78&lt;=CS$6),5,IF($L78=1,2,1)),IF(AND($G78&gt;=CS$5,$G78&lt;=CS$6),IF($M78&gt;0,4,3),0)),IF(AND($D78&lt;=CS$6,$E78&gt;=CS$5),60,0)))</f>
        <v/>
      </c>
      <c r="CT78" s="80" t="str">
        <f>IF(OR($A78="",NOT(ISNUMBER($G78))),"",IF(AND($F78&lt;=CT$6,$G78&gt;=CT$5),IF(CT$5&gt;$N78,5,$K78)*10+IF(AND($F78&gt;=CT$5,$F78&lt;=CT$6),IF(AND($G78&gt;=CT$5,$G78&lt;=CT$6),5,IF($L78=1,2,1)),IF(AND($G78&gt;=CT$5,$G78&lt;=CT$6),IF($M78&gt;0,4,3),0)),IF(AND($D78&lt;=CT$6,$E78&gt;=CT$5),60,0)))</f>
        <v/>
      </c>
      <c r="CU78" s="80" t="str">
        <f>IF(OR($A78="",NOT(ISNUMBER($G78))),"",IF(AND($F78&lt;=CU$6,$G78&gt;=CU$5),IF(CU$5&gt;$N78,5,$K78)*10+IF(AND($F78&gt;=CU$5,$F78&lt;=CU$6),IF(AND($G78&gt;=CU$5,$G78&lt;=CU$6),5,IF($L78=1,2,1)),IF(AND($G78&gt;=CU$5,$G78&lt;=CU$6),IF($M78&gt;0,4,3),0)),IF(AND($D78&lt;=CU$6,$E78&gt;=CU$5),60,0)))</f>
        <v/>
      </c>
      <c r="CV78" s="80" t="str">
        <f>IF(OR($A78="",NOT(ISNUMBER($G78))),"",IF(AND($F78&lt;=CV$6,$G78&gt;=CV$5),IF(CV$5&gt;$N78,5,$K78)*10+IF(AND($F78&gt;=CV$5,$F78&lt;=CV$6),IF(AND($G78&gt;=CV$5,$G78&lt;=CV$6),5,IF($L78=1,2,1)),IF(AND($G78&gt;=CV$5,$G78&lt;=CV$6),IF($M78&gt;0,4,3),0)),IF(AND($D78&lt;=CV$6,$E78&gt;=CV$5),60,0)))</f>
        <v/>
      </c>
      <c r="CW78" s="80" t="str">
        <f>IF(OR($A78="",NOT(ISNUMBER($G78))),"",IF(AND($F78&lt;=CW$6,$G78&gt;=CW$5),IF(CW$5&gt;$N78,5,$K78)*10+IF(AND($F78&gt;=CW$5,$F78&lt;=CW$6),IF(AND($G78&gt;=CW$5,$G78&lt;=CW$6),5,IF($L78=1,2,1)),IF(AND($G78&gt;=CW$5,$G78&lt;=CW$6),IF($M78&gt;0,4,3),0)),IF(AND($D78&lt;=CW$6,$E78&gt;=CW$5),60,0)))</f>
        <v/>
      </c>
      <c r="CX78" s="80" t="str">
        <f>IF(OR($A78="",NOT(ISNUMBER($G78))),"",IF(AND($F78&lt;=CX$6,$G78&gt;=CX$5),IF(CX$5&gt;$N78,5,$K78)*10+IF(AND($F78&gt;=CX$5,$F78&lt;=CX$6),IF(AND($G78&gt;=CX$5,$G78&lt;=CX$6),5,IF($L78=1,2,1)),IF(AND($G78&gt;=CX$5,$G78&lt;=CX$6),IF($M78&gt;0,4,3),0)),IF(AND($D78&lt;=CX$6,$E78&gt;=CX$5),60,0)))</f>
        <v/>
      </c>
      <c r="CY78" s="80" t="str">
        <f>IF(OR($A78="",NOT(ISNUMBER($G78))),"",IF(AND($F78&lt;=CY$6,$G78&gt;=CY$5),IF(CY$5&gt;$N78,5,$K78)*10+IF(AND($F78&gt;=CY$5,$F78&lt;=CY$6),IF(AND($G78&gt;=CY$5,$G78&lt;=CY$6),5,IF($L78=1,2,1)),IF(AND($G78&gt;=CY$5,$G78&lt;=CY$6),IF($M78&gt;0,4,3),0)),IF(AND($D78&lt;=CY$6,$E78&gt;=CY$5),60,0)))</f>
        <v/>
      </c>
      <c r="CZ78" s="80" t="str">
        <f>IF(OR($A78="",NOT(ISNUMBER($G78))),"",IF(AND($F78&lt;=CZ$6,$G78&gt;=CZ$5),IF(CZ$5&gt;$N78,5,$K78)*10+IF(AND($F78&gt;=CZ$5,$F78&lt;=CZ$6),IF(AND($G78&gt;=CZ$5,$G78&lt;=CZ$6),5,IF($L78=1,2,1)),IF(AND($G78&gt;=CZ$5,$G78&lt;=CZ$6),IF($M78&gt;0,4,3),0)),IF(AND($D78&lt;=CZ$6,$E78&gt;=CZ$5),60,0)))</f>
        <v/>
      </c>
      <c r="DA78" s="80" t="str">
        <f>IF(OR($A78="",NOT(ISNUMBER($G78))),"",IF(AND($F78&lt;=DA$6,$G78&gt;=DA$5),IF(DA$5&gt;$N78,5,$K78)*10+IF(AND($F78&gt;=DA$5,$F78&lt;=DA$6),IF(AND($G78&gt;=DA$5,$G78&lt;=DA$6),5,IF($L78=1,2,1)),IF(AND($G78&gt;=DA$5,$G78&lt;=DA$6),IF($M78&gt;0,4,3),0)),IF(AND($D78&lt;=DA$6,$E78&gt;=DA$5),60,0)))</f>
        <v/>
      </c>
      <c r="DB78" s="80" t="str">
        <f>IF(OR($A78="",NOT(ISNUMBER($G78))),"",IF(AND($F78&lt;=DB$6,$G78&gt;=DB$5),IF(DB$5&gt;$N78,5,$K78)*10+IF(AND($F78&gt;=DB$5,$F78&lt;=DB$6),IF(AND($G78&gt;=DB$5,$G78&lt;=DB$6),5,IF($L78=1,2,1)),IF(AND($G78&gt;=DB$5,$G78&lt;=DB$6),IF($M78&gt;0,4,3),0)),IF(AND($D78&lt;=DB$6,$E78&gt;=DB$5),60,0)))</f>
        <v/>
      </c>
      <c r="DC78" s="80" t="str">
        <f>IF(OR($A78="",NOT(ISNUMBER($G78))),"",IF(AND($F78&lt;=DC$6,$G78&gt;=DC$5),IF(DC$5&gt;$N78,5,$K78)*10+IF(AND($F78&gt;=DC$5,$F78&lt;=DC$6),IF(AND($G78&gt;=DC$5,$G78&lt;=DC$6),5,IF($L78=1,2,1)),IF(AND($G78&gt;=DC$5,$G78&lt;=DC$6),IF($M78&gt;0,4,3),0)),IF(AND($D78&lt;=DC$6,$E78&gt;=DC$5),60,0)))</f>
        <v/>
      </c>
      <c r="DD78" s="80" t="str">
        <f>IF(OR($A78="",NOT(ISNUMBER($G78))),"",IF(AND($F78&lt;=DD$6,$G78&gt;=DD$5),IF(DD$5&gt;$N78,5,$K78)*10+IF(AND($F78&gt;=DD$5,$F78&lt;=DD$6),IF(AND($G78&gt;=DD$5,$G78&lt;=DD$6),5,IF($L78=1,2,1)),IF(AND($G78&gt;=DD$5,$G78&lt;=DD$6),IF($M78&gt;0,4,3),0)),IF(AND($D78&lt;=DD$6,$E78&gt;=DD$5),60,0)))</f>
        <v/>
      </c>
      <c r="DE78" s="80" t="str">
        <f>IF(OR($A78="",NOT(ISNUMBER($G78))),"",IF(AND($F78&lt;=DE$6,$G78&gt;=DE$5),IF(DE$5&gt;$N78,5,$K78)*10+IF(AND($F78&gt;=DE$5,$F78&lt;=DE$6),IF(AND($G78&gt;=DE$5,$G78&lt;=DE$6),5,IF($L78=1,2,1)),IF(AND($G78&gt;=DE$5,$G78&lt;=DE$6),IF($M78&gt;0,4,3),0)),IF(AND($D78&lt;=DE$6,$E78&gt;=DE$5),60,0)))</f>
        <v/>
      </c>
      <c r="DF78" s="80" t="str">
        <f>IF(OR($A78="",NOT(ISNUMBER($G78))),"",IF(AND($F78&lt;=DF$6,$G78&gt;=DF$5),IF(DF$5&gt;$N78,5,$K78)*10+IF(AND($F78&gt;=DF$5,$F78&lt;=DF$6),IF(AND($G78&gt;=DF$5,$G78&lt;=DF$6),5,IF($L78=1,2,1)),IF(AND($G78&gt;=DF$5,$G78&lt;=DF$6),IF($M78&gt;0,4,3),0)),IF(AND($D78&lt;=DF$6,$E78&gt;=DF$5),60,0)))</f>
        <v/>
      </c>
      <c r="DG78" s="80" t="str">
        <f>IF(OR($A78="",NOT(ISNUMBER($G78))),"",IF(AND($F78&lt;=DG$6,$G78&gt;=DG$5),IF(DG$5&gt;$N78,5,$K78)*10+IF(AND($F78&gt;=DG$5,$F78&lt;=DG$6),IF(AND($G78&gt;=DG$5,$G78&lt;=DG$6),5,IF($L78=1,2,1)),IF(AND($G78&gt;=DG$5,$G78&lt;=DG$6),IF($M78&gt;0,4,3),0)),IF(AND($D78&lt;=DG$6,$E78&gt;=DG$5),60,0)))</f>
        <v/>
      </c>
      <c r="DH78" s="80" t="str">
        <f>IF(OR($A78="",NOT(ISNUMBER($G78))),"",IF(AND($F78&lt;=DH$6,$G78&gt;=DH$5),IF(DH$5&gt;$N78,5,$K78)*10+IF(AND($F78&gt;=DH$5,$F78&lt;=DH$6),IF(AND($G78&gt;=DH$5,$G78&lt;=DH$6),5,IF($L78=1,2,1)),IF(AND($G78&gt;=DH$5,$G78&lt;=DH$6),IF($M78&gt;0,4,3),0)),IF(AND($D78&lt;=DH$6,$E78&gt;=DH$5),60,0)))</f>
        <v/>
      </c>
      <c r="DI78" s="80" t="str">
        <f>IF(OR($A78="",NOT(ISNUMBER($G78))),"",IF(AND($F78&lt;=DI$6,$G78&gt;=DI$5),IF(DI$5&gt;$N78,5,$K78)*10+IF(AND($F78&gt;=DI$5,$F78&lt;=DI$6),IF(AND($G78&gt;=DI$5,$G78&lt;=DI$6),5,IF($L78=1,2,1)),IF(AND($G78&gt;=DI$5,$G78&lt;=DI$6),IF($M78&gt;0,4,3),0)),IF(AND($D78&lt;=DI$6,$E78&gt;=DI$5),60,0)))</f>
        <v/>
      </c>
      <c r="DJ78" s="80" t="str">
        <f>IF(OR($A78="",NOT(ISNUMBER($G78))),"",IF(AND($F78&lt;=DJ$6,$G78&gt;=DJ$5),IF(DJ$5&gt;$N78,5,$K78)*10+IF(AND($F78&gt;=DJ$5,$F78&lt;=DJ$6),IF(AND($G78&gt;=DJ$5,$G78&lt;=DJ$6),5,IF($L78=1,2,1)),IF(AND($G78&gt;=DJ$5,$G78&lt;=DJ$6),IF($M78&gt;0,4,3),0)),IF(AND($D78&lt;=DJ$6,$E78&gt;=DJ$5),60,0)))</f>
        <v/>
      </c>
      <c r="DK78" s="80" t="str">
        <f>IF(OR($A78="",NOT(ISNUMBER($G78))),"",IF(AND($F78&lt;=DK$6,$G78&gt;=DK$5),IF(DK$5&gt;$N78,5,$K78)*10+IF(AND($F78&gt;=DK$5,$F78&lt;=DK$6),IF(AND($G78&gt;=DK$5,$G78&lt;=DK$6),5,IF($L78=1,2,1)),IF(AND($G78&gt;=DK$5,$G78&lt;=DK$6),IF($M78&gt;0,4,3),0)),IF(AND($D78&lt;=DK$6,$E78&gt;=DK$5),60,0)))</f>
        <v/>
      </c>
      <c r="DL78" s="80" t="str">
        <f>IF(OR($A78="",NOT(ISNUMBER($G78))),"",IF(AND($F78&lt;=DL$6,$G78&gt;=DL$5),IF(DL$5&gt;$N78,5,$K78)*10+IF(AND($F78&gt;=DL$5,$F78&lt;=DL$6),IF(AND($G78&gt;=DL$5,$G78&lt;=DL$6),5,IF($L78=1,2,1)),IF(AND($G78&gt;=DL$5,$G78&lt;=DL$6),IF($M78&gt;0,4,3),0)),IF(AND($D78&lt;=DL$6,$E78&gt;=DL$5),60,0)))</f>
        <v/>
      </c>
      <c r="DM78" s="80" t="str">
        <f>IF(OR($A78="",NOT(ISNUMBER($G78))),"",IF(AND($F78&lt;=DM$6,$G78&gt;=DM$5),IF(DM$5&gt;$N78,5,$K78)*10+IF(AND($F78&gt;=DM$5,$F78&lt;=DM$6),IF(AND($G78&gt;=DM$5,$G78&lt;=DM$6),5,IF($L78=1,2,1)),IF(AND($G78&gt;=DM$5,$G78&lt;=DM$6),IF($M78&gt;0,4,3),0)),IF(AND($D78&lt;=DM$6,$E78&gt;=DM$5),60,0)))</f>
        <v/>
      </c>
      <c r="DN78" s="80" t="str">
        <f>IF(OR($A78="",NOT(ISNUMBER($G78))),"",IF(AND($F78&lt;=DN$6,$G78&gt;=DN$5),IF(DN$5&gt;$N78,5,$K78)*10+IF(AND($F78&gt;=DN$5,$F78&lt;=DN$6),IF(AND($G78&gt;=DN$5,$G78&lt;=DN$6),5,IF($L78=1,2,1)),IF(AND($G78&gt;=DN$5,$G78&lt;=DN$6),IF($M78&gt;0,4,3),0)),IF(AND($D78&lt;=DN$6,$E78&gt;=DN$5),60,0)))</f>
        <v/>
      </c>
      <c r="DO78" s="80" t="str">
        <f>IF(OR($A78="",NOT(ISNUMBER($G78))),"",IF(AND($F78&lt;=DO$6,$G78&gt;=DO$5),IF(DO$5&gt;$N78,5,$K78)*10+IF(AND($F78&gt;=DO$5,$F78&lt;=DO$6),IF(AND($G78&gt;=DO$5,$G78&lt;=DO$6),5,IF($L78=1,2,1)),IF(AND($G78&gt;=DO$5,$G78&lt;=DO$6),IF($M78&gt;0,4,3),0)),IF(AND($D78&lt;=DO$6,$E78&gt;=DO$5),60,0)))</f>
        <v/>
      </c>
      <c r="DP78" s="80" t="str">
        <f>IF(OR($A78="",NOT(ISNUMBER($G78))),"",IF(AND($F78&lt;=DP$6,$G78&gt;=DP$5),IF(DP$5&gt;$N78,5,$K78)*10+IF(AND($F78&gt;=DP$5,$F78&lt;=DP$6),IF(AND($G78&gt;=DP$5,$G78&lt;=DP$6),5,IF($L78=1,2,1)),IF(AND($G78&gt;=DP$5,$G78&lt;=DP$6),IF($M78&gt;0,4,3),0)),IF(AND($D78&lt;=DP$6,$E78&gt;=DP$5),60,0)))</f>
        <v/>
      </c>
      <c r="DQ78" s="80" t="str">
        <f>IF(OR($A78="",NOT(ISNUMBER($G78))),"",IF(AND($F78&lt;=DQ$6,$G78&gt;=DQ$5),IF(DQ$5&gt;$N78,5,$K78)*10+IF(AND($F78&gt;=DQ$5,$F78&lt;=DQ$6),IF(AND($G78&gt;=DQ$5,$G78&lt;=DQ$6),5,IF($L78=1,2,1)),IF(AND($G78&gt;=DQ$5,$G78&lt;=DQ$6),IF($M78&gt;0,4,3),0)),IF(AND($D78&lt;=DQ$6,$E78&gt;=DQ$5),60,0)))</f>
        <v/>
      </c>
      <c r="DR78" s="80" t="str">
        <f>IF(OR($A78="",NOT(ISNUMBER($G78))),"",IF(AND($F78&lt;=DR$6,$G78&gt;=DR$5),IF(DR$5&gt;$N78,5,$K78)*10+IF(AND($F78&gt;=DR$5,$F78&lt;=DR$6),IF(AND($G78&gt;=DR$5,$G78&lt;=DR$6),5,IF($L78=1,2,1)),IF(AND($G78&gt;=DR$5,$G78&lt;=DR$6),IF($M78&gt;0,4,3),0)),IF(AND($D78&lt;=DR$6,$E78&gt;=DR$5),60,0)))</f>
        <v/>
      </c>
      <c r="DS78" s="80" t="str">
        <f>IF(OR($A78="",NOT(ISNUMBER($G78))),"",IF(AND($F78&lt;=DS$6,$G78&gt;=DS$5),IF(DS$5&gt;$N78,5,$K78)*10+IF(AND($F78&gt;=DS$5,$F78&lt;=DS$6),IF(AND($G78&gt;=DS$5,$G78&lt;=DS$6),5,IF($L78=1,2,1)),IF(AND($G78&gt;=DS$5,$G78&lt;=DS$6),IF($M78&gt;0,4,3),0)),IF(AND($D78&lt;=DS$6,$E78&gt;=DS$5),60,0)))</f>
        <v/>
      </c>
      <c r="DT78" s="80" t="str">
        <f>IF(OR($A78="",NOT(ISNUMBER($G78))),"",IF(AND($F78&lt;=DT$6,$G78&gt;=DT$5),IF(DT$5&gt;$N78,5,$K78)*10+IF(AND($F78&gt;=DT$5,$F78&lt;=DT$6),IF(AND($G78&gt;=DT$5,$G78&lt;=DT$6),5,IF($L78=1,2,1)),IF(AND($G78&gt;=DT$5,$G78&lt;=DT$6),IF($M78&gt;0,4,3),0)),IF(AND($D78&lt;=DT$6,$E78&gt;=DT$5),60,0)))</f>
        <v/>
      </c>
      <c r="DU78" s="80" t="str">
        <f>IF(OR($A78="",NOT(ISNUMBER($G78))),"",IF(AND($F78&lt;=DU$6,$G78&gt;=DU$5),IF(DU$5&gt;$N78,5,$K78)*10+IF(AND($F78&gt;=DU$5,$F78&lt;=DU$6),IF(AND($G78&gt;=DU$5,$G78&lt;=DU$6),5,IF($L78=1,2,1)),IF(AND($G78&gt;=DU$5,$G78&lt;=DU$6),IF($M78&gt;0,4,3),0)),IF(AND($D78&lt;=DU$6,$E78&gt;=DU$5),60,0)))</f>
        <v/>
      </c>
      <c r="DV78" s="80" t="str">
        <f>IF(OR($A78="",NOT(ISNUMBER($G78))),"",IF(AND($F78&lt;=DV$6,$G78&gt;=DV$5),IF(DV$5&gt;$N78,5,$K78)*10+IF(AND($F78&gt;=DV$5,$F78&lt;=DV$6),IF(AND($G78&gt;=DV$5,$G78&lt;=DV$6),5,IF($L78=1,2,1)),IF(AND($G78&gt;=DV$5,$G78&lt;=DV$6),IF($M78&gt;0,4,3),0)),IF(AND($D78&lt;=DV$6,$E78&gt;=DV$5),60,0)))</f>
        <v/>
      </c>
      <c r="DW78" s="80" t="str">
        <f>IF(OR($A78="",NOT(ISNUMBER($G78))),"",IF(AND($F78&lt;=DW$6,$G78&gt;=DW$5),IF(DW$5&gt;$N78,5,$K78)*10+IF(AND($F78&gt;=DW$5,$F78&lt;=DW$6),IF(AND($G78&gt;=DW$5,$G78&lt;=DW$6),5,IF($L78=1,2,1)),IF(AND($G78&gt;=DW$5,$G78&lt;=DW$6),IF($M78&gt;0,4,3),0)),IF(AND($D78&lt;=DW$6,$E78&gt;=DW$5),60,0)))</f>
        <v/>
      </c>
      <c r="DX78" s="80" t="str">
        <f>IF(OR($A78="",NOT(ISNUMBER($G78))),"",IF(AND($F78&lt;=DX$6,$G78&gt;=DX$5),IF(DX$5&gt;$N78,5,$K78)*10+IF(AND($F78&gt;=DX$5,$F78&lt;=DX$6),IF(AND($G78&gt;=DX$5,$G78&lt;=DX$6),5,IF($L78=1,2,1)),IF(AND($G78&gt;=DX$5,$G78&lt;=DX$6),IF($M78&gt;0,4,3),0)),IF(AND($D78&lt;=DX$6,$E78&gt;=DX$5),60,0)))</f>
        <v/>
      </c>
      <c r="DY78" s="80" t="str">
        <f>IF(OR($A78="",NOT(ISNUMBER($G78))),"",IF(AND($F78&lt;=DY$6,$G78&gt;=DY$5),IF(DY$5&gt;$N78,5,$K78)*10+IF(AND($F78&gt;=DY$5,$F78&lt;=DY$6),IF(AND($G78&gt;=DY$5,$G78&lt;=DY$6),5,IF($L78=1,2,1)),IF(AND($G78&gt;=DY$5,$G78&lt;=DY$6),IF($M78&gt;0,4,3),0)),IF(AND($D78&lt;=DY$6,$E78&gt;=DY$5),60,0)))</f>
        <v/>
      </c>
      <c r="DZ78" s="80" t="str">
        <f>IF(OR($A78="",NOT(ISNUMBER($G78))),"",IF(AND($F78&lt;=DZ$6,$G78&gt;=DZ$5),IF(DZ$5&gt;$N78,5,$K78)*10+IF(AND($F78&gt;=DZ$5,$F78&lt;=DZ$6),IF(AND($G78&gt;=DZ$5,$G78&lt;=DZ$6),5,IF($L78=1,2,1)),IF(AND($G78&gt;=DZ$5,$G78&lt;=DZ$6),IF($M78&gt;0,4,3),0)),IF(AND($D78&lt;=DZ$6,$E78&gt;=DZ$5),60,0)))</f>
        <v/>
      </c>
      <c r="EA78" s="80" t="str">
        <f>IF(OR($A78="",NOT(ISNUMBER($G78))),"",IF(AND($F78&lt;=EA$6,$G78&gt;=EA$5),IF(EA$5&gt;$N78,5,$K78)*10+IF(AND($F78&gt;=EA$5,$F78&lt;=EA$6),IF(AND($G78&gt;=EA$5,$G78&lt;=EA$6),5,IF($L78=1,2,1)),IF(AND($G78&gt;=EA$5,$G78&lt;=EA$6),IF($M78&gt;0,4,3),0)),IF(AND($D78&lt;=EA$6,$E78&gt;=EA$5),60,0)))</f>
        <v/>
      </c>
      <c r="EB78" s="80" t="str">
        <f>IF(OR($A78="",NOT(ISNUMBER($G78))),"",IF(AND($F78&lt;=EB$6,$G78&gt;=EB$5),IF(EB$5&gt;$N78,5,$K78)*10+IF(AND($F78&gt;=EB$5,$F78&lt;=EB$6),IF(AND($G78&gt;=EB$5,$G78&lt;=EB$6),5,IF($L78=1,2,1)),IF(AND($G78&gt;=EB$5,$G78&lt;=EB$6),IF($M78&gt;0,4,3),0)),IF(AND($D78&lt;=EB$6,$E78&gt;=EB$5),60,0)))</f>
        <v/>
      </c>
      <c r="EC78" s="80" t="str">
        <f>IF(OR($A78="",NOT(ISNUMBER($G78))),"",IF(AND($F78&lt;=EC$6,$G78&gt;=EC$5),IF(EC$5&gt;$N78,5,$K78)*10+IF(AND($F78&gt;=EC$5,$F78&lt;=EC$6),IF(AND($G78&gt;=EC$5,$G78&lt;=EC$6),5,IF($L78=1,2,1)),IF(AND($G78&gt;=EC$5,$G78&lt;=EC$6),IF($M78&gt;0,4,3),0)),IF(AND($D78&lt;=EC$6,$E78&gt;=EC$5),60,0)))</f>
        <v/>
      </c>
      <c r="ED78" s="80" t="str">
        <f>IF(OR($A78="",NOT(ISNUMBER($G78))),"",IF(AND($F78&lt;=ED$6,$G78&gt;=ED$5),IF(ED$5&gt;$N78,5,$K78)*10+IF(AND($F78&gt;=ED$5,$F78&lt;=ED$6),IF(AND($G78&gt;=ED$5,$G78&lt;=ED$6),5,IF($L78=1,2,1)),IF(AND($G78&gt;=ED$5,$G78&lt;=ED$6),IF($M78&gt;0,4,3),0)),IF(AND($D78&lt;=ED$6,$E78&gt;=ED$5),60,0)))</f>
        <v/>
      </c>
    </row>
    <row r="79" ht="18" customHeight="1">
      <c r="A79" s="52" t="str">
        <f>IF(Tasks!$B79="","",Tasks!$A79)</f>
        <v/>
      </c>
      <c r="B79" s="78" t="str">
        <f>IF(Tasks!$B79="","",Tasks!$B79)</f>
        <v/>
      </c>
      <c r="C79" s="25" t="str">
        <f>IF($B79="","",IF(AND(Tasks!$D79="",Tasks!$G79=""),"-",IF(Tasks!$D79="","",Tasks!$D79&amp;IF(OR(Tasks!$E79="",Tasks!$E79="FS"),IF(N(Tasks!$F79)=0,"","FS"),Tasks!$E79)&amp;IF(N(Tasks!$F79)=0,"",IF(Tasks!$F79&gt;0,"+","")&amp;Tasks!$F79))&amp;IF(AND(Tasks!$D79&lt;&gt;"",Tasks!$G79&lt;&gt;""),", ","")&amp;IF(Tasks!$G79="","",Tasks!$G79&amp;IF(OR(Tasks!$H79="",Tasks!$H79="FS"),IF(N(Tasks!$I79)=0,"","FS"),Tasks!$H79)&amp;IF(N(Tasks!$I79)=0,"",IF(Tasks!$I79&gt;0,"+","")&amp;Tasks!$I79))))</f>
        <v/>
      </c>
      <c r="D79" s="51" t="str">
        <f>IF(OR($B79="",Tasks!$Q79=""),"",Tasks!$Q79)</f>
        <v/>
      </c>
      <c r="E79" s="51" t="str">
        <f>IF(OR($B79="",Tasks!$R79=""),"",Tasks!$R79)</f>
        <v/>
      </c>
      <c r="F79" s="51" t="str">
        <f>IF(OR($B79="",Tasks!$S79=""),"",Tasks!$S79)</f>
        <v/>
      </c>
      <c r="G79" s="51" t="str">
        <f>IF(OR($B79="",Tasks!$T79=""),"",Tasks!$T79)</f>
        <v/>
      </c>
      <c r="H79" s="52" t="str">
        <f>IF($B79="","",Tasks!$AE79)</f>
        <v/>
      </c>
      <c r="I79" s="79" t="str">
        <f>IF($B79="","",Tasks!$AF79)</f>
        <v/>
      </c>
      <c r="J79" s="53" t="str">
        <f>IF(OR($B79="",Tasks!$V79=""),"",Tasks!$V79)</f>
        <v/>
      </c>
      <c r="K79" s="52" t="str">
        <f>IF($B79="","",Tasks!$AA79)</f>
        <v/>
      </c>
      <c r="L79" s="52" t="str">
        <f>IF($B79="","",Tasks!$AB79)</f>
        <v/>
      </c>
      <c r="M79" s="52" t="str">
        <f>IF($B79="","",Tasks!$Z79)</f>
        <v/>
      </c>
      <c r="N79" s="52" t="str">
        <f>IF(OR($B79="",Tasks!$AG79=""),"",Tasks!$AG79)</f>
        <v/>
      </c>
      <c r="O79" s="80" t="str">
        <f>IF(OR($A79="",NOT(ISNUMBER($G79))),"",IF(AND($F79&lt;=O$6,$G79&gt;=O$5),IF(O$5&gt;$N79,5,$K79)*10+IF(AND($F79&gt;=O$5,$F79&lt;=O$6),IF(AND($G79&gt;=O$5,$G79&lt;=O$6),5,IF($L79=1,2,1)),IF(AND($G79&gt;=O$5,$G79&lt;=O$6),IF($M79&gt;0,4,3),0)),IF(AND($D79&lt;=O$6,$E79&gt;=O$5),60,0)))</f>
        <v/>
      </c>
      <c r="P79" s="80" t="str">
        <f>IF(OR($A79="",NOT(ISNUMBER($G79))),"",IF(AND($F79&lt;=P$6,$G79&gt;=P$5),IF(P$5&gt;$N79,5,$K79)*10+IF(AND($F79&gt;=P$5,$F79&lt;=P$6),IF(AND($G79&gt;=P$5,$G79&lt;=P$6),5,IF($L79=1,2,1)),IF(AND($G79&gt;=P$5,$G79&lt;=P$6),IF($M79&gt;0,4,3),0)),IF(AND($D79&lt;=P$6,$E79&gt;=P$5),60,0)))</f>
        <v/>
      </c>
      <c r="Q79" s="80" t="str">
        <f>IF(OR($A79="",NOT(ISNUMBER($G79))),"",IF(AND($F79&lt;=Q$6,$G79&gt;=Q$5),IF(Q$5&gt;$N79,5,$K79)*10+IF(AND($F79&gt;=Q$5,$F79&lt;=Q$6),IF(AND($G79&gt;=Q$5,$G79&lt;=Q$6),5,IF($L79=1,2,1)),IF(AND($G79&gt;=Q$5,$G79&lt;=Q$6),IF($M79&gt;0,4,3),0)),IF(AND($D79&lt;=Q$6,$E79&gt;=Q$5),60,0)))</f>
        <v/>
      </c>
      <c r="R79" s="80" t="str">
        <f>IF(OR($A79="",NOT(ISNUMBER($G79))),"",IF(AND($F79&lt;=R$6,$G79&gt;=R$5),IF(R$5&gt;$N79,5,$K79)*10+IF(AND($F79&gt;=R$5,$F79&lt;=R$6),IF(AND($G79&gt;=R$5,$G79&lt;=R$6),5,IF($L79=1,2,1)),IF(AND($G79&gt;=R$5,$G79&lt;=R$6),IF($M79&gt;0,4,3),0)),IF(AND($D79&lt;=R$6,$E79&gt;=R$5),60,0)))</f>
        <v/>
      </c>
      <c r="S79" s="80" t="str">
        <f>IF(OR($A79="",NOT(ISNUMBER($G79))),"",IF(AND($F79&lt;=S$6,$G79&gt;=S$5),IF(S$5&gt;$N79,5,$K79)*10+IF(AND($F79&gt;=S$5,$F79&lt;=S$6),IF(AND($G79&gt;=S$5,$G79&lt;=S$6),5,IF($L79=1,2,1)),IF(AND($G79&gt;=S$5,$G79&lt;=S$6),IF($M79&gt;0,4,3),0)),IF(AND($D79&lt;=S$6,$E79&gt;=S$5),60,0)))</f>
        <v/>
      </c>
      <c r="T79" s="80" t="str">
        <f>IF(OR($A79="",NOT(ISNUMBER($G79))),"",IF(AND($F79&lt;=T$6,$G79&gt;=T$5),IF(T$5&gt;$N79,5,$K79)*10+IF(AND($F79&gt;=T$5,$F79&lt;=T$6),IF(AND($G79&gt;=T$5,$G79&lt;=T$6),5,IF($L79=1,2,1)),IF(AND($G79&gt;=T$5,$G79&lt;=T$6),IF($M79&gt;0,4,3),0)),IF(AND($D79&lt;=T$6,$E79&gt;=T$5),60,0)))</f>
        <v/>
      </c>
      <c r="U79" s="80" t="str">
        <f>IF(OR($A79="",NOT(ISNUMBER($G79))),"",IF(AND($F79&lt;=U$6,$G79&gt;=U$5),IF(U$5&gt;$N79,5,$K79)*10+IF(AND($F79&gt;=U$5,$F79&lt;=U$6),IF(AND($G79&gt;=U$5,$G79&lt;=U$6),5,IF($L79=1,2,1)),IF(AND($G79&gt;=U$5,$G79&lt;=U$6),IF($M79&gt;0,4,3),0)),IF(AND($D79&lt;=U$6,$E79&gt;=U$5),60,0)))</f>
        <v/>
      </c>
      <c r="V79" s="80" t="str">
        <f>IF(OR($A79="",NOT(ISNUMBER($G79))),"",IF(AND($F79&lt;=V$6,$G79&gt;=V$5),IF(V$5&gt;$N79,5,$K79)*10+IF(AND($F79&gt;=V$5,$F79&lt;=V$6),IF(AND($G79&gt;=V$5,$G79&lt;=V$6),5,IF($L79=1,2,1)),IF(AND($G79&gt;=V$5,$G79&lt;=V$6),IF($M79&gt;0,4,3),0)),IF(AND($D79&lt;=V$6,$E79&gt;=V$5),60,0)))</f>
        <v/>
      </c>
      <c r="W79" s="80" t="str">
        <f>IF(OR($A79="",NOT(ISNUMBER($G79))),"",IF(AND($F79&lt;=W$6,$G79&gt;=W$5),IF(W$5&gt;$N79,5,$K79)*10+IF(AND($F79&gt;=W$5,$F79&lt;=W$6),IF(AND($G79&gt;=W$5,$G79&lt;=W$6),5,IF($L79=1,2,1)),IF(AND($G79&gt;=W$5,$G79&lt;=W$6),IF($M79&gt;0,4,3),0)),IF(AND($D79&lt;=W$6,$E79&gt;=W$5),60,0)))</f>
        <v/>
      </c>
      <c r="X79" s="80" t="str">
        <f>IF(OR($A79="",NOT(ISNUMBER($G79))),"",IF(AND($F79&lt;=X$6,$G79&gt;=X$5),IF(X$5&gt;$N79,5,$K79)*10+IF(AND($F79&gt;=X$5,$F79&lt;=X$6),IF(AND($G79&gt;=X$5,$G79&lt;=X$6),5,IF($L79=1,2,1)),IF(AND($G79&gt;=X$5,$G79&lt;=X$6),IF($M79&gt;0,4,3),0)),IF(AND($D79&lt;=X$6,$E79&gt;=X$5),60,0)))</f>
        <v/>
      </c>
      <c r="Y79" s="80" t="str">
        <f>IF(OR($A79="",NOT(ISNUMBER($G79))),"",IF(AND($F79&lt;=Y$6,$G79&gt;=Y$5),IF(Y$5&gt;$N79,5,$K79)*10+IF(AND($F79&gt;=Y$5,$F79&lt;=Y$6),IF(AND($G79&gt;=Y$5,$G79&lt;=Y$6),5,IF($L79=1,2,1)),IF(AND($G79&gt;=Y$5,$G79&lt;=Y$6),IF($M79&gt;0,4,3),0)),IF(AND($D79&lt;=Y$6,$E79&gt;=Y$5),60,0)))</f>
        <v/>
      </c>
      <c r="Z79" s="80" t="str">
        <f>IF(OR($A79="",NOT(ISNUMBER($G79))),"",IF(AND($F79&lt;=Z$6,$G79&gt;=Z$5),IF(Z$5&gt;$N79,5,$K79)*10+IF(AND($F79&gt;=Z$5,$F79&lt;=Z$6),IF(AND($G79&gt;=Z$5,$G79&lt;=Z$6),5,IF($L79=1,2,1)),IF(AND($G79&gt;=Z$5,$G79&lt;=Z$6),IF($M79&gt;0,4,3),0)),IF(AND($D79&lt;=Z$6,$E79&gt;=Z$5),60,0)))</f>
        <v/>
      </c>
      <c r="AA79" s="80" t="str">
        <f>IF(OR($A79="",NOT(ISNUMBER($G79))),"",IF(AND($F79&lt;=AA$6,$G79&gt;=AA$5),IF(AA$5&gt;$N79,5,$K79)*10+IF(AND($F79&gt;=AA$5,$F79&lt;=AA$6),IF(AND($G79&gt;=AA$5,$G79&lt;=AA$6),5,IF($L79=1,2,1)),IF(AND($G79&gt;=AA$5,$G79&lt;=AA$6),IF($M79&gt;0,4,3),0)),IF(AND($D79&lt;=AA$6,$E79&gt;=AA$5),60,0)))</f>
        <v/>
      </c>
      <c r="AB79" s="80" t="str">
        <f>IF(OR($A79="",NOT(ISNUMBER($G79))),"",IF(AND($F79&lt;=AB$6,$G79&gt;=AB$5),IF(AB$5&gt;$N79,5,$K79)*10+IF(AND($F79&gt;=AB$5,$F79&lt;=AB$6),IF(AND($G79&gt;=AB$5,$G79&lt;=AB$6),5,IF($L79=1,2,1)),IF(AND($G79&gt;=AB$5,$G79&lt;=AB$6),IF($M79&gt;0,4,3),0)),IF(AND($D79&lt;=AB$6,$E79&gt;=AB$5),60,0)))</f>
        <v/>
      </c>
      <c r="AC79" s="80" t="str">
        <f>IF(OR($A79="",NOT(ISNUMBER($G79))),"",IF(AND($F79&lt;=AC$6,$G79&gt;=AC$5),IF(AC$5&gt;$N79,5,$K79)*10+IF(AND($F79&gt;=AC$5,$F79&lt;=AC$6),IF(AND($G79&gt;=AC$5,$G79&lt;=AC$6),5,IF($L79=1,2,1)),IF(AND($G79&gt;=AC$5,$G79&lt;=AC$6),IF($M79&gt;0,4,3),0)),IF(AND($D79&lt;=AC$6,$E79&gt;=AC$5),60,0)))</f>
        <v/>
      </c>
      <c r="AD79" s="80" t="str">
        <f>IF(OR($A79="",NOT(ISNUMBER($G79))),"",IF(AND($F79&lt;=AD$6,$G79&gt;=AD$5),IF(AD$5&gt;$N79,5,$K79)*10+IF(AND($F79&gt;=AD$5,$F79&lt;=AD$6),IF(AND($G79&gt;=AD$5,$G79&lt;=AD$6),5,IF($L79=1,2,1)),IF(AND($G79&gt;=AD$5,$G79&lt;=AD$6),IF($M79&gt;0,4,3),0)),IF(AND($D79&lt;=AD$6,$E79&gt;=AD$5),60,0)))</f>
        <v/>
      </c>
      <c r="AE79" s="80" t="str">
        <f>IF(OR($A79="",NOT(ISNUMBER($G79))),"",IF(AND($F79&lt;=AE$6,$G79&gt;=AE$5),IF(AE$5&gt;$N79,5,$K79)*10+IF(AND($F79&gt;=AE$5,$F79&lt;=AE$6),IF(AND($G79&gt;=AE$5,$G79&lt;=AE$6),5,IF($L79=1,2,1)),IF(AND($G79&gt;=AE$5,$G79&lt;=AE$6),IF($M79&gt;0,4,3),0)),IF(AND($D79&lt;=AE$6,$E79&gt;=AE$5),60,0)))</f>
        <v/>
      </c>
      <c r="AF79" s="80" t="str">
        <f>IF(OR($A79="",NOT(ISNUMBER($G79))),"",IF(AND($F79&lt;=AF$6,$G79&gt;=AF$5),IF(AF$5&gt;$N79,5,$K79)*10+IF(AND($F79&gt;=AF$5,$F79&lt;=AF$6),IF(AND($G79&gt;=AF$5,$G79&lt;=AF$6),5,IF($L79=1,2,1)),IF(AND($G79&gt;=AF$5,$G79&lt;=AF$6),IF($M79&gt;0,4,3),0)),IF(AND($D79&lt;=AF$6,$E79&gt;=AF$5),60,0)))</f>
        <v/>
      </c>
      <c r="AG79" s="80" t="str">
        <f>IF(OR($A79="",NOT(ISNUMBER($G79))),"",IF(AND($F79&lt;=AG$6,$G79&gt;=AG$5),IF(AG$5&gt;$N79,5,$K79)*10+IF(AND($F79&gt;=AG$5,$F79&lt;=AG$6),IF(AND($G79&gt;=AG$5,$G79&lt;=AG$6),5,IF($L79=1,2,1)),IF(AND($G79&gt;=AG$5,$G79&lt;=AG$6),IF($M79&gt;0,4,3),0)),IF(AND($D79&lt;=AG$6,$E79&gt;=AG$5),60,0)))</f>
        <v/>
      </c>
      <c r="AH79" s="80" t="str">
        <f>IF(OR($A79="",NOT(ISNUMBER($G79))),"",IF(AND($F79&lt;=AH$6,$G79&gt;=AH$5),IF(AH$5&gt;$N79,5,$K79)*10+IF(AND($F79&gt;=AH$5,$F79&lt;=AH$6),IF(AND($G79&gt;=AH$5,$G79&lt;=AH$6),5,IF($L79=1,2,1)),IF(AND($G79&gt;=AH$5,$G79&lt;=AH$6),IF($M79&gt;0,4,3),0)),IF(AND($D79&lt;=AH$6,$E79&gt;=AH$5),60,0)))</f>
        <v/>
      </c>
      <c r="AI79" s="80" t="str">
        <f>IF(OR($A79="",NOT(ISNUMBER($G79))),"",IF(AND($F79&lt;=AI$6,$G79&gt;=AI$5),IF(AI$5&gt;$N79,5,$K79)*10+IF(AND($F79&gt;=AI$5,$F79&lt;=AI$6),IF(AND($G79&gt;=AI$5,$G79&lt;=AI$6),5,IF($L79=1,2,1)),IF(AND($G79&gt;=AI$5,$G79&lt;=AI$6),IF($M79&gt;0,4,3),0)),IF(AND($D79&lt;=AI$6,$E79&gt;=AI$5),60,0)))</f>
        <v/>
      </c>
      <c r="AJ79" s="80" t="str">
        <f>IF(OR($A79="",NOT(ISNUMBER($G79))),"",IF(AND($F79&lt;=AJ$6,$G79&gt;=AJ$5),IF(AJ$5&gt;$N79,5,$K79)*10+IF(AND($F79&gt;=AJ$5,$F79&lt;=AJ$6),IF(AND($G79&gt;=AJ$5,$G79&lt;=AJ$6),5,IF($L79=1,2,1)),IF(AND($G79&gt;=AJ$5,$G79&lt;=AJ$6),IF($M79&gt;0,4,3),0)),IF(AND($D79&lt;=AJ$6,$E79&gt;=AJ$5),60,0)))</f>
        <v/>
      </c>
      <c r="AK79" s="80" t="str">
        <f>IF(OR($A79="",NOT(ISNUMBER($G79))),"",IF(AND($F79&lt;=AK$6,$G79&gt;=AK$5),IF(AK$5&gt;$N79,5,$K79)*10+IF(AND($F79&gt;=AK$5,$F79&lt;=AK$6),IF(AND($G79&gt;=AK$5,$G79&lt;=AK$6),5,IF($L79=1,2,1)),IF(AND($G79&gt;=AK$5,$G79&lt;=AK$6),IF($M79&gt;0,4,3),0)),IF(AND($D79&lt;=AK$6,$E79&gt;=AK$5),60,0)))</f>
        <v/>
      </c>
      <c r="AL79" s="80" t="str">
        <f>IF(OR($A79="",NOT(ISNUMBER($G79))),"",IF(AND($F79&lt;=AL$6,$G79&gt;=AL$5),IF(AL$5&gt;$N79,5,$K79)*10+IF(AND($F79&gt;=AL$5,$F79&lt;=AL$6),IF(AND($G79&gt;=AL$5,$G79&lt;=AL$6),5,IF($L79=1,2,1)),IF(AND($G79&gt;=AL$5,$G79&lt;=AL$6),IF($M79&gt;0,4,3),0)),IF(AND($D79&lt;=AL$6,$E79&gt;=AL$5),60,0)))</f>
        <v/>
      </c>
      <c r="AM79" s="80" t="str">
        <f>IF(OR($A79="",NOT(ISNUMBER($G79))),"",IF(AND($F79&lt;=AM$6,$G79&gt;=AM$5),IF(AM$5&gt;$N79,5,$K79)*10+IF(AND($F79&gt;=AM$5,$F79&lt;=AM$6),IF(AND($G79&gt;=AM$5,$G79&lt;=AM$6),5,IF($L79=1,2,1)),IF(AND($G79&gt;=AM$5,$G79&lt;=AM$6),IF($M79&gt;0,4,3),0)),IF(AND($D79&lt;=AM$6,$E79&gt;=AM$5),60,0)))</f>
        <v/>
      </c>
      <c r="AN79" s="80" t="str">
        <f>IF(OR($A79="",NOT(ISNUMBER($G79))),"",IF(AND($F79&lt;=AN$6,$G79&gt;=AN$5),IF(AN$5&gt;$N79,5,$K79)*10+IF(AND($F79&gt;=AN$5,$F79&lt;=AN$6),IF(AND($G79&gt;=AN$5,$G79&lt;=AN$6),5,IF($L79=1,2,1)),IF(AND($G79&gt;=AN$5,$G79&lt;=AN$6),IF($M79&gt;0,4,3),0)),IF(AND($D79&lt;=AN$6,$E79&gt;=AN$5),60,0)))</f>
        <v/>
      </c>
      <c r="AO79" s="80" t="str">
        <f>IF(OR($A79="",NOT(ISNUMBER($G79))),"",IF(AND($F79&lt;=AO$6,$G79&gt;=AO$5),IF(AO$5&gt;$N79,5,$K79)*10+IF(AND($F79&gt;=AO$5,$F79&lt;=AO$6),IF(AND($G79&gt;=AO$5,$G79&lt;=AO$6),5,IF($L79=1,2,1)),IF(AND($G79&gt;=AO$5,$G79&lt;=AO$6),IF($M79&gt;0,4,3),0)),IF(AND($D79&lt;=AO$6,$E79&gt;=AO$5),60,0)))</f>
        <v/>
      </c>
      <c r="AP79" s="80" t="str">
        <f>IF(OR($A79="",NOT(ISNUMBER($G79))),"",IF(AND($F79&lt;=AP$6,$G79&gt;=AP$5),IF(AP$5&gt;$N79,5,$K79)*10+IF(AND($F79&gt;=AP$5,$F79&lt;=AP$6),IF(AND($G79&gt;=AP$5,$G79&lt;=AP$6),5,IF($L79=1,2,1)),IF(AND($G79&gt;=AP$5,$G79&lt;=AP$6),IF($M79&gt;0,4,3),0)),IF(AND($D79&lt;=AP$6,$E79&gt;=AP$5),60,0)))</f>
        <v/>
      </c>
      <c r="AQ79" s="80" t="str">
        <f>IF(OR($A79="",NOT(ISNUMBER($G79))),"",IF(AND($F79&lt;=AQ$6,$G79&gt;=AQ$5),IF(AQ$5&gt;$N79,5,$K79)*10+IF(AND($F79&gt;=AQ$5,$F79&lt;=AQ$6),IF(AND($G79&gt;=AQ$5,$G79&lt;=AQ$6),5,IF($L79=1,2,1)),IF(AND($G79&gt;=AQ$5,$G79&lt;=AQ$6),IF($M79&gt;0,4,3),0)),IF(AND($D79&lt;=AQ$6,$E79&gt;=AQ$5),60,0)))</f>
        <v/>
      </c>
      <c r="AR79" s="80" t="str">
        <f>IF(OR($A79="",NOT(ISNUMBER($G79))),"",IF(AND($F79&lt;=AR$6,$G79&gt;=AR$5),IF(AR$5&gt;$N79,5,$K79)*10+IF(AND($F79&gt;=AR$5,$F79&lt;=AR$6),IF(AND($G79&gt;=AR$5,$G79&lt;=AR$6),5,IF($L79=1,2,1)),IF(AND($G79&gt;=AR$5,$G79&lt;=AR$6),IF($M79&gt;0,4,3),0)),IF(AND($D79&lt;=AR$6,$E79&gt;=AR$5),60,0)))</f>
        <v/>
      </c>
      <c r="AS79" s="80" t="str">
        <f>IF(OR($A79="",NOT(ISNUMBER($G79))),"",IF(AND($F79&lt;=AS$6,$G79&gt;=AS$5),IF(AS$5&gt;$N79,5,$K79)*10+IF(AND($F79&gt;=AS$5,$F79&lt;=AS$6),IF(AND($G79&gt;=AS$5,$G79&lt;=AS$6),5,IF($L79=1,2,1)),IF(AND($G79&gt;=AS$5,$G79&lt;=AS$6),IF($M79&gt;0,4,3),0)),IF(AND($D79&lt;=AS$6,$E79&gt;=AS$5),60,0)))</f>
        <v/>
      </c>
      <c r="AT79" s="80" t="str">
        <f>IF(OR($A79="",NOT(ISNUMBER($G79))),"",IF(AND($F79&lt;=AT$6,$G79&gt;=AT$5),IF(AT$5&gt;$N79,5,$K79)*10+IF(AND($F79&gt;=AT$5,$F79&lt;=AT$6),IF(AND($G79&gt;=AT$5,$G79&lt;=AT$6),5,IF($L79=1,2,1)),IF(AND($G79&gt;=AT$5,$G79&lt;=AT$6),IF($M79&gt;0,4,3),0)),IF(AND($D79&lt;=AT$6,$E79&gt;=AT$5),60,0)))</f>
        <v/>
      </c>
      <c r="AU79" s="80" t="str">
        <f>IF(OR($A79="",NOT(ISNUMBER($G79))),"",IF(AND($F79&lt;=AU$6,$G79&gt;=AU$5),IF(AU$5&gt;$N79,5,$K79)*10+IF(AND($F79&gt;=AU$5,$F79&lt;=AU$6),IF(AND($G79&gt;=AU$5,$G79&lt;=AU$6),5,IF($L79=1,2,1)),IF(AND($G79&gt;=AU$5,$G79&lt;=AU$6),IF($M79&gt;0,4,3),0)),IF(AND($D79&lt;=AU$6,$E79&gt;=AU$5),60,0)))</f>
        <v/>
      </c>
      <c r="AV79" s="80" t="str">
        <f>IF(OR($A79="",NOT(ISNUMBER($G79))),"",IF(AND($F79&lt;=AV$6,$G79&gt;=AV$5),IF(AV$5&gt;$N79,5,$K79)*10+IF(AND($F79&gt;=AV$5,$F79&lt;=AV$6),IF(AND($G79&gt;=AV$5,$G79&lt;=AV$6),5,IF($L79=1,2,1)),IF(AND($G79&gt;=AV$5,$G79&lt;=AV$6),IF($M79&gt;0,4,3),0)),IF(AND($D79&lt;=AV$6,$E79&gt;=AV$5),60,0)))</f>
        <v/>
      </c>
      <c r="AW79" s="80" t="str">
        <f>IF(OR($A79="",NOT(ISNUMBER($G79))),"",IF(AND($F79&lt;=AW$6,$G79&gt;=AW$5),IF(AW$5&gt;$N79,5,$K79)*10+IF(AND($F79&gt;=AW$5,$F79&lt;=AW$6),IF(AND($G79&gt;=AW$5,$G79&lt;=AW$6),5,IF($L79=1,2,1)),IF(AND($G79&gt;=AW$5,$G79&lt;=AW$6),IF($M79&gt;0,4,3),0)),IF(AND($D79&lt;=AW$6,$E79&gt;=AW$5),60,0)))</f>
        <v/>
      </c>
      <c r="AX79" s="80" t="str">
        <f>IF(OR($A79="",NOT(ISNUMBER($G79))),"",IF(AND($F79&lt;=AX$6,$G79&gt;=AX$5),IF(AX$5&gt;$N79,5,$K79)*10+IF(AND($F79&gt;=AX$5,$F79&lt;=AX$6),IF(AND($G79&gt;=AX$5,$G79&lt;=AX$6),5,IF($L79=1,2,1)),IF(AND($G79&gt;=AX$5,$G79&lt;=AX$6),IF($M79&gt;0,4,3),0)),IF(AND($D79&lt;=AX$6,$E79&gt;=AX$5),60,0)))</f>
        <v/>
      </c>
      <c r="AY79" s="80" t="str">
        <f>IF(OR($A79="",NOT(ISNUMBER($G79))),"",IF(AND($F79&lt;=AY$6,$G79&gt;=AY$5),IF(AY$5&gt;$N79,5,$K79)*10+IF(AND($F79&gt;=AY$5,$F79&lt;=AY$6),IF(AND($G79&gt;=AY$5,$G79&lt;=AY$6),5,IF($L79=1,2,1)),IF(AND($G79&gt;=AY$5,$G79&lt;=AY$6),IF($M79&gt;0,4,3),0)),IF(AND($D79&lt;=AY$6,$E79&gt;=AY$5),60,0)))</f>
        <v/>
      </c>
      <c r="AZ79" s="80" t="str">
        <f>IF(OR($A79="",NOT(ISNUMBER($G79))),"",IF(AND($F79&lt;=AZ$6,$G79&gt;=AZ$5),IF(AZ$5&gt;$N79,5,$K79)*10+IF(AND($F79&gt;=AZ$5,$F79&lt;=AZ$6),IF(AND($G79&gt;=AZ$5,$G79&lt;=AZ$6),5,IF($L79=1,2,1)),IF(AND($G79&gt;=AZ$5,$G79&lt;=AZ$6),IF($M79&gt;0,4,3),0)),IF(AND($D79&lt;=AZ$6,$E79&gt;=AZ$5),60,0)))</f>
        <v/>
      </c>
      <c r="BA79" s="80" t="str">
        <f>IF(OR($A79="",NOT(ISNUMBER($G79))),"",IF(AND($F79&lt;=BA$6,$G79&gt;=BA$5),IF(BA$5&gt;$N79,5,$K79)*10+IF(AND($F79&gt;=BA$5,$F79&lt;=BA$6),IF(AND($G79&gt;=BA$5,$G79&lt;=BA$6),5,IF($L79=1,2,1)),IF(AND($G79&gt;=BA$5,$G79&lt;=BA$6),IF($M79&gt;0,4,3),0)),IF(AND($D79&lt;=BA$6,$E79&gt;=BA$5),60,0)))</f>
        <v/>
      </c>
      <c r="BB79" s="80" t="str">
        <f>IF(OR($A79="",NOT(ISNUMBER($G79))),"",IF(AND($F79&lt;=BB$6,$G79&gt;=BB$5),IF(BB$5&gt;$N79,5,$K79)*10+IF(AND($F79&gt;=BB$5,$F79&lt;=BB$6),IF(AND($G79&gt;=BB$5,$G79&lt;=BB$6),5,IF($L79=1,2,1)),IF(AND($G79&gt;=BB$5,$G79&lt;=BB$6),IF($M79&gt;0,4,3),0)),IF(AND($D79&lt;=BB$6,$E79&gt;=BB$5),60,0)))</f>
        <v/>
      </c>
      <c r="BC79" s="80" t="str">
        <f>IF(OR($A79="",NOT(ISNUMBER($G79))),"",IF(AND($F79&lt;=BC$6,$G79&gt;=BC$5),IF(BC$5&gt;$N79,5,$K79)*10+IF(AND($F79&gt;=BC$5,$F79&lt;=BC$6),IF(AND($G79&gt;=BC$5,$G79&lt;=BC$6),5,IF($L79=1,2,1)),IF(AND($G79&gt;=BC$5,$G79&lt;=BC$6),IF($M79&gt;0,4,3),0)),IF(AND($D79&lt;=BC$6,$E79&gt;=BC$5),60,0)))</f>
        <v/>
      </c>
      <c r="BD79" s="80" t="str">
        <f>IF(OR($A79="",NOT(ISNUMBER($G79))),"",IF(AND($F79&lt;=BD$6,$G79&gt;=BD$5),IF(BD$5&gt;$N79,5,$K79)*10+IF(AND($F79&gt;=BD$5,$F79&lt;=BD$6),IF(AND($G79&gt;=BD$5,$G79&lt;=BD$6),5,IF($L79=1,2,1)),IF(AND($G79&gt;=BD$5,$G79&lt;=BD$6),IF($M79&gt;0,4,3),0)),IF(AND($D79&lt;=BD$6,$E79&gt;=BD$5),60,0)))</f>
        <v/>
      </c>
      <c r="BE79" s="80" t="str">
        <f>IF(OR($A79="",NOT(ISNUMBER($G79))),"",IF(AND($F79&lt;=BE$6,$G79&gt;=BE$5),IF(BE$5&gt;$N79,5,$K79)*10+IF(AND($F79&gt;=BE$5,$F79&lt;=BE$6),IF(AND($G79&gt;=BE$5,$G79&lt;=BE$6),5,IF($L79=1,2,1)),IF(AND($G79&gt;=BE$5,$G79&lt;=BE$6),IF($M79&gt;0,4,3),0)),IF(AND($D79&lt;=BE$6,$E79&gt;=BE$5),60,0)))</f>
        <v/>
      </c>
      <c r="BF79" s="80" t="str">
        <f>IF(OR($A79="",NOT(ISNUMBER($G79))),"",IF(AND($F79&lt;=BF$6,$G79&gt;=BF$5),IF(BF$5&gt;$N79,5,$K79)*10+IF(AND($F79&gt;=BF$5,$F79&lt;=BF$6),IF(AND($G79&gt;=BF$5,$G79&lt;=BF$6),5,IF($L79=1,2,1)),IF(AND($G79&gt;=BF$5,$G79&lt;=BF$6),IF($M79&gt;0,4,3),0)),IF(AND($D79&lt;=BF$6,$E79&gt;=BF$5),60,0)))</f>
        <v/>
      </c>
      <c r="BG79" s="80" t="str">
        <f>IF(OR($A79="",NOT(ISNUMBER($G79))),"",IF(AND($F79&lt;=BG$6,$G79&gt;=BG$5),IF(BG$5&gt;$N79,5,$K79)*10+IF(AND($F79&gt;=BG$5,$F79&lt;=BG$6),IF(AND($G79&gt;=BG$5,$G79&lt;=BG$6),5,IF($L79=1,2,1)),IF(AND($G79&gt;=BG$5,$G79&lt;=BG$6),IF($M79&gt;0,4,3),0)),IF(AND($D79&lt;=BG$6,$E79&gt;=BG$5),60,0)))</f>
        <v/>
      </c>
      <c r="BH79" s="80" t="str">
        <f>IF(OR($A79="",NOT(ISNUMBER($G79))),"",IF(AND($F79&lt;=BH$6,$G79&gt;=BH$5),IF(BH$5&gt;$N79,5,$K79)*10+IF(AND($F79&gt;=BH$5,$F79&lt;=BH$6),IF(AND($G79&gt;=BH$5,$G79&lt;=BH$6),5,IF($L79=1,2,1)),IF(AND($G79&gt;=BH$5,$G79&lt;=BH$6),IF($M79&gt;0,4,3),0)),IF(AND($D79&lt;=BH$6,$E79&gt;=BH$5),60,0)))</f>
        <v/>
      </c>
      <c r="BI79" s="80" t="str">
        <f>IF(OR($A79="",NOT(ISNUMBER($G79))),"",IF(AND($F79&lt;=BI$6,$G79&gt;=BI$5),IF(BI$5&gt;$N79,5,$K79)*10+IF(AND($F79&gt;=BI$5,$F79&lt;=BI$6),IF(AND($G79&gt;=BI$5,$G79&lt;=BI$6),5,IF($L79=1,2,1)),IF(AND($G79&gt;=BI$5,$G79&lt;=BI$6),IF($M79&gt;0,4,3),0)),IF(AND($D79&lt;=BI$6,$E79&gt;=BI$5),60,0)))</f>
        <v/>
      </c>
      <c r="BJ79" s="80" t="str">
        <f>IF(OR($A79="",NOT(ISNUMBER($G79))),"",IF(AND($F79&lt;=BJ$6,$G79&gt;=BJ$5),IF(BJ$5&gt;$N79,5,$K79)*10+IF(AND($F79&gt;=BJ$5,$F79&lt;=BJ$6),IF(AND($G79&gt;=BJ$5,$G79&lt;=BJ$6),5,IF($L79=1,2,1)),IF(AND($G79&gt;=BJ$5,$G79&lt;=BJ$6),IF($M79&gt;0,4,3),0)),IF(AND($D79&lt;=BJ$6,$E79&gt;=BJ$5),60,0)))</f>
        <v/>
      </c>
      <c r="BK79" s="80" t="str">
        <f>IF(OR($A79="",NOT(ISNUMBER($G79))),"",IF(AND($F79&lt;=BK$6,$G79&gt;=BK$5),IF(BK$5&gt;$N79,5,$K79)*10+IF(AND($F79&gt;=BK$5,$F79&lt;=BK$6),IF(AND($G79&gt;=BK$5,$G79&lt;=BK$6),5,IF($L79=1,2,1)),IF(AND($G79&gt;=BK$5,$G79&lt;=BK$6),IF($M79&gt;0,4,3),0)),IF(AND($D79&lt;=BK$6,$E79&gt;=BK$5),60,0)))</f>
        <v/>
      </c>
      <c r="BL79" s="80" t="str">
        <f>IF(OR($A79="",NOT(ISNUMBER($G79))),"",IF(AND($F79&lt;=BL$6,$G79&gt;=BL$5),IF(BL$5&gt;$N79,5,$K79)*10+IF(AND($F79&gt;=BL$5,$F79&lt;=BL$6),IF(AND($G79&gt;=BL$5,$G79&lt;=BL$6),5,IF($L79=1,2,1)),IF(AND($G79&gt;=BL$5,$G79&lt;=BL$6),IF($M79&gt;0,4,3),0)),IF(AND($D79&lt;=BL$6,$E79&gt;=BL$5),60,0)))</f>
        <v/>
      </c>
      <c r="BM79" s="80" t="str">
        <f>IF(OR($A79="",NOT(ISNUMBER($G79))),"",IF(AND($F79&lt;=BM$6,$G79&gt;=BM$5),IF(BM$5&gt;$N79,5,$K79)*10+IF(AND($F79&gt;=BM$5,$F79&lt;=BM$6),IF(AND($G79&gt;=BM$5,$G79&lt;=BM$6),5,IF($L79=1,2,1)),IF(AND($G79&gt;=BM$5,$G79&lt;=BM$6),IF($M79&gt;0,4,3),0)),IF(AND($D79&lt;=BM$6,$E79&gt;=BM$5),60,0)))</f>
        <v/>
      </c>
      <c r="BN79" s="80" t="str">
        <f>IF(OR($A79="",NOT(ISNUMBER($G79))),"",IF(AND($F79&lt;=BN$6,$G79&gt;=BN$5),IF(BN$5&gt;$N79,5,$K79)*10+IF(AND($F79&gt;=BN$5,$F79&lt;=BN$6),IF(AND($G79&gt;=BN$5,$G79&lt;=BN$6),5,IF($L79=1,2,1)),IF(AND($G79&gt;=BN$5,$G79&lt;=BN$6),IF($M79&gt;0,4,3),0)),IF(AND($D79&lt;=BN$6,$E79&gt;=BN$5),60,0)))</f>
        <v/>
      </c>
      <c r="BO79" s="80" t="str">
        <f>IF(OR($A79="",NOT(ISNUMBER($G79))),"",IF(AND($F79&lt;=BO$6,$G79&gt;=BO$5),IF(BO$5&gt;$N79,5,$K79)*10+IF(AND($F79&gt;=BO$5,$F79&lt;=BO$6),IF(AND($G79&gt;=BO$5,$G79&lt;=BO$6),5,IF($L79=1,2,1)),IF(AND($G79&gt;=BO$5,$G79&lt;=BO$6),IF($M79&gt;0,4,3),0)),IF(AND($D79&lt;=BO$6,$E79&gt;=BO$5),60,0)))</f>
        <v/>
      </c>
      <c r="BP79" s="80" t="str">
        <f>IF(OR($A79="",NOT(ISNUMBER($G79))),"",IF(AND($F79&lt;=BP$6,$G79&gt;=BP$5),IF(BP$5&gt;$N79,5,$K79)*10+IF(AND($F79&gt;=BP$5,$F79&lt;=BP$6),IF(AND($G79&gt;=BP$5,$G79&lt;=BP$6),5,IF($L79=1,2,1)),IF(AND($G79&gt;=BP$5,$G79&lt;=BP$6),IF($M79&gt;0,4,3),0)),IF(AND($D79&lt;=BP$6,$E79&gt;=BP$5),60,0)))</f>
        <v/>
      </c>
      <c r="BQ79" s="80" t="str">
        <f>IF(OR($A79="",NOT(ISNUMBER($G79))),"",IF(AND($F79&lt;=BQ$6,$G79&gt;=BQ$5),IF(BQ$5&gt;$N79,5,$K79)*10+IF(AND($F79&gt;=BQ$5,$F79&lt;=BQ$6),IF(AND($G79&gt;=BQ$5,$G79&lt;=BQ$6),5,IF($L79=1,2,1)),IF(AND($G79&gt;=BQ$5,$G79&lt;=BQ$6),IF($M79&gt;0,4,3),0)),IF(AND($D79&lt;=BQ$6,$E79&gt;=BQ$5),60,0)))</f>
        <v/>
      </c>
      <c r="BR79" s="80" t="str">
        <f>IF(OR($A79="",NOT(ISNUMBER($G79))),"",IF(AND($F79&lt;=BR$6,$G79&gt;=BR$5),IF(BR$5&gt;$N79,5,$K79)*10+IF(AND($F79&gt;=BR$5,$F79&lt;=BR$6),IF(AND($G79&gt;=BR$5,$G79&lt;=BR$6),5,IF($L79=1,2,1)),IF(AND($G79&gt;=BR$5,$G79&lt;=BR$6),IF($M79&gt;0,4,3),0)),IF(AND($D79&lt;=BR$6,$E79&gt;=BR$5),60,0)))</f>
        <v/>
      </c>
      <c r="BS79" s="80" t="str">
        <f>IF(OR($A79="",NOT(ISNUMBER($G79))),"",IF(AND($F79&lt;=BS$6,$G79&gt;=BS$5),IF(BS$5&gt;$N79,5,$K79)*10+IF(AND($F79&gt;=BS$5,$F79&lt;=BS$6),IF(AND($G79&gt;=BS$5,$G79&lt;=BS$6),5,IF($L79=1,2,1)),IF(AND($G79&gt;=BS$5,$G79&lt;=BS$6),IF($M79&gt;0,4,3),0)),IF(AND($D79&lt;=BS$6,$E79&gt;=BS$5),60,0)))</f>
        <v/>
      </c>
      <c r="BT79" s="80" t="str">
        <f>IF(OR($A79="",NOT(ISNUMBER($G79))),"",IF(AND($F79&lt;=BT$6,$G79&gt;=BT$5),IF(BT$5&gt;$N79,5,$K79)*10+IF(AND($F79&gt;=BT$5,$F79&lt;=BT$6),IF(AND($G79&gt;=BT$5,$G79&lt;=BT$6),5,IF($L79=1,2,1)),IF(AND($G79&gt;=BT$5,$G79&lt;=BT$6),IF($M79&gt;0,4,3),0)),IF(AND($D79&lt;=BT$6,$E79&gt;=BT$5),60,0)))</f>
        <v/>
      </c>
      <c r="BU79" s="80" t="str">
        <f>IF(OR($A79="",NOT(ISNUMBER($G79))),"",IF(AND($F79&lt;=BU$6,$G79&gt;=BU$5),IF(BU$5&gt;$N79,5,$K79)*10+IF(AND($F79&gt;=BU$5,$F79&lt;=BU$6),IF(AND($G79&gt;=BU$5,$G79&lt;=BU$6),5,IF($L79=1,2,1)),IF(AND($G79&gt;=BU$5,$G79&lt;=BU$6),IF($M79&gt;0,4,3),0)),IF(AND($D79&lt;=BU$6,$E79&gt;=BU$5),60,0)))</f>
        <v/>
      </c>
      <c r="BV79" s="80" t="str">
        <f>IF(OR($A79="",NOT(ISNUMBER($G79))),"",IF(AND($F79&lt;=BV$6,$G79&gt;=BV$5),IF(BV$5&gt;$N79,5,$K79)*10+IF(AND($F79&gt;=BV$5,$F79&lt;=BV$6),IF(AND($G79&gt;=BV$5,$G79&lt;=BV$6),5,IF($L79=1,2,1)),IF(AND($G79&gt;=BV$5,$G79&lt;=BV$6),IF($M79&gt;0,4,3),0)),IF(AND($D79&lt;=BV$6,$E79&gt;=BV$5),60,0)))</f>
        <v/>
      </c>
      <c r="BW79" s="80" t="str">
        <f>IF(OR($A79="",NOT(ISNUMBER($G79))),"",IF(AND($F79&lt;=BW$6,$G79&gt;=BW$5),IF(BW$5&gt;$N79,5,$K79)*10+IF(AND($F79&gt;=BW$5,$F79&lt;=BW$6),IF(AND($G79&gt;=BW$5,$G79&lt;=BW$6),5,IF($L79=1,2,1)),IF(AND($G79&gt;=BW$5,$G79&lt;=BW$6),IF($M79&gt;0,4,3),0)),IF(AND($D79&lt;=BW$6,$E79&gt;=BW$5),60,0)))</f>
        <v/>
      </c>
      <c r="BX79" s="80" t="str">
        <f>IF(OR($A79="",NOT(ISNUMBER($G79))),"",IF(AND($F79&lt;=BX$6,$G79&gt;=BX$5),IF(BX$5&gt;$N79,5,$K79)*10+IF(AND($F79&gt;=BX$5,$F79&lt;=BX$6),IF(AND($G79&gt;=BX$5,$G79&lt;=BX$6),5,IF($L79=1,2,1)),IF(AND($G79&gt;=BX$5,$G79&lt;=BX$6),IF($M79&gt;0,4,3),0)),IF(AND($D79&lt;=BX$6,$E79&gt;=BX$5),60,0)))</f>
        <v/>
      </c>
      <c r="BY79" s="80" t="str">
        <f>IF(OR($A79="",NOT(ISNUMBER($G79))),"",IF(AND($F79&lt;=BY$6,$G79&gt;=BY$5),IF(BY$5&gt;$N79,5,$K79)*10+IF(AND($F79&gt;=BY$5,$F79&lt;=BY$6),IF(AND($G79&gt;=BY$5,$G79&lt;=BY$6),5,IF($L79=1,2,1)),IF(AND($G79&gt;=BY$5,$G79&lt;=BY$6),IF($M79&gt;0,4,3),0)),IF(AND($D79&lt;=BY$6,$E79&gt;=BY$5),60,0)))</f>
        <v/>
      </c>
      <c r="BZ79" s="80" t="str">
        <f>IF(OR($A79="",NOT(ISNUMBER($G79))),"",IF(AND($F79&lt;=BZ$6,$G79&gt;=BZ$5),IF(BZ$5&gt;$N79,5,$K79)*10+IF(AND($F79&gt;=BZ$5,$F79&lt;=BZ$6),IF(AND($G79&gt;=BZ$5,$G79&lt;=BZ$6),5,IF($L79=1,2,1)),IF(AND($G79&gt;=BZ$5,$G79&lt;=BZ$6),IF($M79&gt;0,4,3),0)),IF(AND($D79&lt;=BZ$6,$E79&gt;=BZ$5),60,0)))</f>
        <v/>
      </c>
      <c r="CA79" s="80" t="str">
        <f>IF(OR($A79="",NOT(ISNUMBER($G79))),"",IF(AND($F79&lt;=CA$6,$G79&gt;=CA$5),IF(CA$5&gt;$N79,5,$K79)*10+IF(AND($F79&gt;=CA$5,$F79&lt;=CA$6),IF(AND($G79&gt;=CA$5,$G79&lt;=CA$6),5,IF($L79=1,2,1)),IF(AND($G79&gt;=CA$5,$G79&lt;=CA$6),IF($M79&gt;0,4,3),0)),IF(AND($D79&lt;=CA$6,$E79&gt;=CA$5),60,0)))</f>
        <v/>
      </c>
      <c r="CB79" s="80" t="str">
        <f>IF(OR($A79="",NOT(ISNUMBER($G79))),"",IF(AND($F79&lt;=CB$6,$G79&gt;=CB$5),IF(CB$5&gt;$N79,5,$K79)*10+IF(AND($F79&gt;=CB$5,$F79&lt;=CB$6),IF(AND($G79&gt;=CB$5,$G79&lt;=CB$6),5,IF($L79=1,2,1)),IF(AND($G79&gt;=CB$5,$G79&lt;=CB$6),IF($M79&gt;0,4,3),0)),IF(AND($D79&lt;=CB$6,$E79&gt;=CB$5),60,0)))</f>
        <v/>
      </c>
      <c r="CC79" s="80" t="str">
        <f>IF(OR($A79="",NOT(ISNUMBER($G79))),"",IF(AND($F79&lt;=CC$6,$G79&gt;=CC$5),IF(CC$5&gt;$N79,5,$K79)*10+IF(AND($F79&gt;=CC$5,$F79&lt;=CC$6),IF(AND($G79&gt;=CC$5,$G79&lt;=CC$6),5,IF($L79=1,2,1)),IF(AND($G79&gt;=CC$5,$G79&lt;=CC$6),IF($M79&gt;0,4,3),0)),IF(AND($D79&lt;=CC$6,$E79&gt;=CC$5),60,0)))</f>
        <v/>
      </c>
      <c r="CD79" s="80" t="str">
        <f>IF(OR($A79="",NOT(ISNUMBER($G79))),"",IF(AND($F79&lt;=CD$6,$G79&gt;=CD$5),IF(CD$5&gt;$N79,5,$K79)*10+IF(AND($F79&gt;=CD$5,$F79&lt;=CD$6),IF(AND($G79&gt;=CD$5,$G79&lt;=CD$6),5,IF($L79=1,2,1)),IF(AND($G79&gt;=CD$5,$G79&lt;=CD$6),IF($M79&gt;0,4,3),0)),IF(AND($D79&lt;=CD$6,$E79&gt;=CD$5),60,0)))</f>
        <v/>
      </c>
      <c r="CE79" s="80" t="str">
        <f>IF(OR($A79="",NOT(ISNUMBER($G79))),"",IF(AND($F79&lt;=CE$6,$G79&gt;=CE$5),IF(CE$5&gt;$N79,5,$K79)*10+IF(AND($F79&gt;=CE$5,$F79&lt;=CE$6),IF(AND($G79&gt;=CE$5,$G79&lt;=CE$6),5,IF($L79=1,2,1)),IF(AND($G79&gt;=CE$5,$G79&lt;=CE$6),IF($M79&gt;0,4,3),0)),IF(AND($D79&lt;=CE$6,$E79&gt;=CE$5),60,0)))</f>
        <v/>
      </c>
      <c r="CF79" s="80" t="str">
        <f>IF(OR($A79="",NOT(ISNUMBER($G79))),"",IF(AND($F79&lt;=CF$6,$G79&gt;=CF$5),IF(CF$5&gt;$N79,5,$K79)*10+IF(AND($F79&gt;=CF$5,$F79&lt;=CF$6),IF(AND($G79&gt;=CF$5,$G79&lt;=CF$6),5,IF($L79=1,2,1)),IF(AND($G79&gt;=CF$5,$G79&lt;=CF$6),IF($M79&gt;0,4,3),0)),IF(AND($D79&lt;=CF$6,$E79&gt;=CF$5),60,0)))</f>
        <v/>
      </c>
      <c r="CG79" s="80" t="str">
        <f>IF(OR($A79="",NOT(ISNUMBER($G79))),"",IF(AND($F79&lt;=CG$6,$G79&gt;=CG$5),IF(CG$5&gt;$N79,5,$K79)*10+IF(AND($F79&gt;=CG$5,$F79&lt;=CG$6),IF(AND($G79&gt;=CG$5,$G79&lt;=CG$6),5,IF($L79=1,2,1)),IF(AND($G79&gt;=CG$5,$G79&lt;=CG$6),IF($M79&gt;0,4,3),0)),IF(AND($D79&lt;=CG$6,$E79&gt;=CG$5),60,0)))</f>
        <v/>
      </c>
      <c r="CH79" s="80" t="str">
        <f>IF(OR($A79="",NOT(ISNUMBER($G79))),"",IF(AND($F79&lt;=CH$6,$G79&gt;=CH$5),IF(CH$5&gt;$N79,5,$K79)*10+IF(AND($F79&gt;=CH$5,$F79&lt;=CH$6),IF(AND($G79&gt;=CH$5,$G79&lt;=CH$6),5,IF($L79=1,2,1)),IF(AND($G79&gt;=CH$5,$G79&lt;=CH$6),IF($M79&gt;0,4,3),0)),IF(AND($D79&lt;=CH$6,$E79&gt;=CH$5),60,0)))</f>
        <v/>
      </c>
      <c r="CI79" s="80" t="str">
        <f>IF(OR($A79="",NOT(ISNUMBER($G79))),"",IF(AND($F79&lt;=CI$6,$G79&gt;=CI$5),IF(CI$5&gt;$N79,5,$K79)*10+IF(AND($F79&gt;=CI$5,$F79&lt;=CI$6),IF(AND($G79&gt;=CI$5,$G79&lt;=CI$6),5,IF($L79=1,2,1)),IF(AND($G79&gt;=CI$5,$G79&lt;=CI$6),IF($M79&gt;0,4,3),0)),IF(AND($D79&lt;=CI$6,$E79&gt;=CI$5),60,0)))</f>
        <v/>
      </c>
      <c r="CJ79" s="80" t="str">
        <f>IF(OR($A79="",NOT(ISNUMBER($G79))),"",IF(AND($F79&lt;=CJ$6,$G79&gt;=CJ$5),IF(CJ$5&gt;$N79,5,$K79)*10+IF(AND($F79&gt;=CJ$5,$F79&lt;=CJ$6),IF(AND($G79&gt;=CJ$5,$G79&lt;=CJ$6),5,IF($L79=1,2,1)),IF(AND($G79&gt;=CJ$5,$G79&lt;=CJ$6),IF($M79&gt;0,4,3),0)),IF(AND($D79&lt;=CJ$6,$E79&gt;=CJ$5),60,0)))</f>
        <v/>
      </c>
      <c r="CK79" s="80" t="str">
        <f>IF(OR($A79="",NOT(ISNUMBER($G79))),"",IF(AND($F79&lt;=CK$6,$G79&gt;=CK$5),IF(CK$5&gt;$N79,5,$K79)*10+IF(AND($F79&gt;=CK$5,$F79&lt;=CK$6),IF(AND($G79&gt;=CK$5,$G79&lt;=CK$6),5,IF($L79=1,2,1)),IF(AND($G79&gt;=CK$5,$G79&lt;=CK$6),IF($M79&gt;0,4,3),0)),IF(AND($D79&lt;=CK$6,$E79&gt;=CK$5),60,0)))</f>
        <v/>
      </c>
      <c r="CL79" s="80" t="str">
        <f>IF(OR($A79="",NOT(ISNUMBER($G79))),"",IF(AND($F79&lt;=CL$6,$G79&gt;=CL$5),IF(CL$5&gt;$N79,5,$K79)*10+IF(AND($F79&gt;=CL$5,$F79&lt;=CL$6),IF(AND($G79&gt;=CL$5,$G79&lt;=CL$6),5,IF($L79=1,2,1)),IF(AND($G79&gt;=CL$5,$G79&lt;=CL$6),IF($M79&gt;0,4,3),0)),IF(AND($D79&lt;=CL$6,$E79&gt;=CL$5),60,0)))</f>
        <v/>
      </c>
      <c r="CM79" s="80" t="str">
        <f>IF(OR($A79="",NOT(ISNUMBER($G79))),"",IF(AND($F79&lt;=CM$6,$G79&gt;=CM$5),IF(CM$5&gt;$N79,5,$K79)*10+IF(AND($F79&gt;=CM$5,$F79&lt;=CM$6),IF(AND($G79&gt;=CM$5,$G79&lt;=CM$6),5,IF($L79=1,2,1)),IF(AND($G79&gt;=CM$5,$G79&lt;=CM$6),IF($M79&gt;0,4,3),0)),IF(AND($D79&lt;=CM$6,$E79&gt;=CM$5),60,0)))</f>
        <v/>
      </c>
      <c r="CN79" s="80" t="str">
        <f>IF(OR($A79="",NOT(ISNUMBER($G79))),"",IF(AND($F79&lt;=CN$6,$G79&gt;=CN$5),IF(CN$5&gt;$N79,5,$K79)*10+IF(AND($F79&gt;=CN$5,$F79&lt;=CN$6),IF(AND($G79&gt;=CN$5,$G79&lt;=CN$6),5,IF($L79=1,2,1)),IF(AND($G79&gt;=CN$5,$G79&lt;=CN$6),IF($M79&gt;0,4,3),0)),IF(AND($D79&lt;=CN$6,$E79&gt;=CN$5),60,0)))</f>
        <v/>
      </c>
      <c r="CO79" s="80" t="str">
        <f>IF(OR($A79="",NOT(ISNUMBER($G79))),"",IF(AND($F79&lt;=CO$6,$G79&gt;=CO$5),IF(CO$5&gt;$N79,5,$K79)*10+IF(AND($F79&gt;=CO$5,$F79&lt;=CO$6),IF(AND($G79&gt;=CO$5,$G79&lt;=CO$6),5,IF($L79=1,2,1)),IF(AND($G79&gt;=CO$5,$G79&lt;=CO$6),IF($M79&gt;0,4,3),0)),IF(AND($D79&lt;=CO$6,$E79&gt;=CO$5),60,0)))</f>
        <v/>
      </c>
      <c r="CP79" s="80" t="str">
        <f>IF(OR($A79="",NOT(ISNUMBER($G79))),"",IF(AND($F79&lt;=CP$6,$G79&gt;=CP$5),IF(CP$5&gt;$N79,5,$K79)*10+IF(AND($F79&gt;=CP$5,$F79&lt;=CP$6),IF(AND($G79&gt;=CP$5,$G79&lt;=CP$6),5,IF($L79=1,2,1)),IF(AND($G79&gt;=CP$5,$G79&lt;=CP$6),IF($M79&gt;0,4,3),0)),IF(AND($D79&lt;=CP$6,$E79&gt;=CP$5),60,0)))</f>
        <v/>
      </c>
      <c r="CQ79" s="80" t="str">
        <f>IF(OR($A79="",NOT(ISNUMBER($G79))),"",IF(AND($F79&lt;=CQ$6,$G79&gt;=CQ$5),IF(CQ$5&gt;$N79,5,$K79)*10+IF(AND($F79&gt;=CQ$5,$F79&lt;=CQ$6),IF(AND($G79&gt;=CQ$5,$G79&lt;=CQ$6),5,IF($L79=1,2,1)),IF(AND($G79&gt;=CQ$5,$G79&lt;=CQ$6),IF($M79&gt;0,4,3),0)),IF(AND($D79&lt;=CQ$6,$E79&gt;=CQ$5),60,0)))</f>
        <v/>
      </c>
      <c r="CR79" s="80" t="str">
        <f>IF(OR($A79="",NOT(ISNUMBER($G79))),"",IF(AND($F79&lt;=CR$6,$G79&gt;=CR$5),IF(CR$5&gt;$N79,5,$K79)*10+IF(AND($F79&gt;=CR$5,$F79&lt;=CR$6),IF(AND($G79&gt;=CR$5,$G79&lt;=CR$6),5,IF($L79=1,2,1)),IF(AND($G79&gt;=CR$5,$G79&lt;=CR$6),IF($M79&gt;0,4,3),0)),IF(AND($D79&lt;=CR$6,$E79&gt;=CR$5),60,0)))</f>
        <v/>
      </c>
      <c r="CS79" s="80" t="str">
        <f>IF(OR($A79="",NOT(ISNUMBER($G79))),"",IF(AND($F79&lt;=CS$6,$G79&gt;=CS$5),IF(CS$5&gt;$N79,5,$K79)*10+IF(AND($F79&gt;=CS$5,$F79&lt;=CS$6),IF(AND($G79&gt;=CS$5,$G79&lt;=CS$6),5,IF($L79=1,2,1)),IF(AND($G79&gt;=CS$5,$G79&lt;=CS$6),IF($M79&gt;0,4,3),0)),IF(AND($D79&lt;=CS$6,$E79&gt;=CS$5),60,0)))</f>
        <v/>
      </c>
      <c r="CT79" s="80" t="str">
        <f>IF(OR($A79="",NOT(ISNUMBER($G79))),"",IF(AND($F79&lt;=CT$6,$G79&gt;=CT$5),IF(CT$5&gt;$N79,5,$K79)*10+IF(AND($F79&gt;=CT$5,$F79&lt;=CT$6),IF(AND($G79&gt;=CT$5,$G79&lt;=CT$6),5,IF($L79=1,2,1)),IF(AND($G79&gt;=CT$5,$G79&lt;=CT$6),IF($M79&gt;0,4,3),0)),IF(AND($D79&lt;=CT$6,$E79&gt;=CT$5),60,0)))</f>
        <v/>
      </c>
      <c r="CU79" s="80" t="str">
        <f>IF(OR($A79="",NOT(ISNUMBER($G79))),"",IF(AND($F79&lt;=CU$6,$G79&gt;=CU$5),IF(CU$5&gt;$N79,5,$K79)*10+IF(AND($F79&gt;=CU$5,$F79&lt;=CU$6),IF(AND($G79&gt;=CU$5,$G79&lt;=CU$6),5,IF($L79=1,2,1)),IF(AND($G79&gt;=CU$5,$G79&lt;=CU$6),IF($M79&gt;0,4,3),0)),IF(AND($D79&lt;=CU$6,$E79&gt;=CU$5),60,0)))</f>
        <v/>
      </c>
      <c r="CV79" s="80" t="str">
        <f>IF(OR($A79="",NOT(ISNUMBER($G79))),"",IF(AND($F79&lt;=CV$6,$G79&gt;=CV$5),IF(CV$5&gt;$N79,5,$K79)*10+IF(AND($F79&gt;=CV$5,$F79&lt;=CV$6),IF(AND($G79&gt;=CV$5,$G79&lt;=CV$6),5,IF($L79=1,2,1)),IF(AND($G79&gt;=CV$5,$G79&lt;=CV$6),IF($M79&gt;0,4,3),0)),IF(AND($D79&lt;=CV$6,$E79&gt;=CV$5),60,0)))</f>
        <v/>
      </c>
      <c r="CW79" s="80" t="str">
        <f>IF(OR($A79="",NOT(ISNUMBER($G79))),"",IF(AND($F79&lt;=CW$6,$G79&gt;=CW$5),IF(CW$5&gt;$N79,5,$K79)*10+IF(AND($F79&gt;=CW$5,$F79&lt;=CW$6),IF(AND($G79&gt;=CW$5,$G79&lt;=CW$6),5,IF($L79=1,2,1)),IF(AND($G79&gt;=CW$5,$G79&lt;=CW$6),IF($M79&gt;0,4,3),0)),IF(AND($D79&lt;=CW$6,$E79&gt;=CW$5),60,0)))</f>
        <v/>
      </c>
      <c r="CX79" s="80" t="str">
        <f>IF(OR($A79="",NOT(ISNUMBER($G79))),"",IF(AND($F79&lt;=CX$6,$G79&gt;=CX$5),IF(CX$5&gt;$N79,5,$K79)*10+IF(AND($F79&gt;=CX$5,$F79&lt;=CX$6),IF(AND($G79&gt;=CX$5,$G79&lt;=CX$6),5,IF($L79=1,2,1)),IF(AND($G79&gt;=CX$5,$G79&lt;=CX$6),IF($M79&gt;0,4,3),0)),IF(AND($D79&lt;=CX$6,$E79&gt;=CX$5),60,0)))</f>
        <v/>
      </c>
      <c r="CY79" s="80" t="str">
        <f>IF(OR($A79="",NOT(ISNUMBER($G79))),"",IF(AND($F79&lt;=CY$6,$G79&gt;=CY$5),IF(CY$5&gt;$N79,5,$K79)*10+IF(AND($F79&gt;=CY$5,$F79&lt;=CY$6),IF(AND($G79&gt;=CY$5,$G79&lt;=CY$6),5,IF($L79=1,2,1)),IF(AND($G79&gt;=CY$5,$G79&lt;=CY$6),IF($M79&gt;0,4,3),0)),IF(AND($D79&lt;=CY$6,$E79&gt;=CY$5),60,0)))</f>
        <v/>
      </c>
      <c r="CZ79" s="80" t="str">
        <f>IF(OR($A79="",NOT(ISNUMBER($G79))),"",IF(AND($F79&lt;=CZ$6,$G79&gt;=CZ$5),IF(CZ$5&gt;$N79,5,$K79)*10+IF(AND($F79&gt;=CZ$5,$F79&lt;=CZ$6),IF(AND($G79&gt;=CZ$5,$G79&lt;=CZ$6),5,IF($L79=1,2,1)),IF(AND($G79&gt;=CZ$5,$G79&lt;=CZ$6),IF($M79&gt;0,4,3),0)),IF(AND($D79&lt;=CZ$6,$E79&gt;=CZ$5),60,0)))</f>
        <v/>
      </c>
      <c r="DA79" s="80" t="str">
        <f>IF(OR($A79="",NOT(ISNUMBER($G79))),"",IF(AND($F79&lt;=DA$6,$G79&gt;=DA$5),IF(DA$5&gt;$N79,5,$K79)*10+IF(AND($F79&gt;=DA$5,$F79&lt;=DA$6),IF(AND($G79&gt;=DA$5,$G79&lt;=DA$6),5,IF($L79=1,2,1)),IF(AND($G79&gt;=DA$5,$G79&lt;=DA$6),IF($M79&gt;0,4,3),0)),IF(AND($D79&lt;=DA$6,$E79&gt;=DA$5),60,0)))</f>
        <v/>
      </c>
      <c r="DB79" s="80" t="str">
        <f>IF(OR($A79="",NOT(ISNUMBER($G79))),"",IF(AND($F79&lt;=DB$6,$G79&gt;=DB$5),IF(DB$5&gt;$N79,5,$K79)*10+IF(AND($F79&gt;=DB$5,$F79&lt;=DB$6),IF(AND($G79&gt;=DB$5,$G79&lt;=DB$6),5,IF($L79=1,2,1)),IF(AND($G79&gt;=DB$5,$G79&lt;=DB$6),IF($M79&gt;0,4,3),0)),IF(AND($D79&lt;=DB$6,$E79&gt;=DB$5),60,0)))</f>
        <v/>
      </c>
      <c r="DC79" s="80" t="str">
        <f>IF(OR($A79="",NOT(ISNUMBER($G79))),"",IF(AND($F79&lt;=DC$6,$G79&gt;=DC$5),IF(DC$5&gt;$N79,5,$K79)*10+IF(AND($F79&gt;=DC$5,$F79&lt;=DC$6),IF(AND($G79&gt;=DC$5,$G79&lt;=DC$6),5,IF($L79=1,2,1)),IF(AND($G79&gt;=DC$5,$G79&lt;=DC$6),IF($M79&gt;0,4,3),0)),IF(AND($D79&lt;=DC$6,$E79&gt;=DC$5),60,0)))</f>
        <v/>
      </c>
      <c r="DD79" s="80" t="str">
        <f>IF(OR($A79="",NOT(ISNUMBER($G79))),"",IF(AND($F79&lt;=DD$6,$G79&gt;=DD$5),IF(DD$5&gt;$N79,5,$K79)*10+IF(AND($F79&gt;=DD$5,$F79&lt;=DD$6),IF(AND($G79&gt;=DD$5,$G79&lt;=DD$6),5,IF($L79=1,2,1)),IF(AND($G79&gt;=DD$5,$G79&lt;=DD$6),IF($M79&gt;0,4,3),0)),IF(AND($D79&lt;=DD$6,$E79&gt;=DD$5),60,0)))</f>
        <v/>
      </c>
      <c r="DE79" s="80" t="str">
        <f>IF(OR($A79="",NOT(ISNUMBER($G79))),"",IF(AND($F79&lt;=DE$6,$G79&gt;=DE$5),IF(DE$5&gt;$N79,5,$K79)*10+IF(AND($F79&gt;=DE$5,$F79&lt;=DE$6),IF(AND($G79&gt;=DE$5,$G79&lt;=DE$6),5,IF($L79=1,2,1)),IF(AND($G79&gt;=DE$5,$G79&lt;=DE$6),IF($M79&gt;0,4,3),0)),IF(AND($D79&lt;=DE$6,$E79&gt;=DE$5),60,0)))</f>
        <v/>
      </c>
      <c r="DF79" s="80" t="str">
        <f>IF(OR($A79="",NOT(ISNUMBER($G79))),"",IF(AND($F79&lt;=DF$6,$G79&gt;=DF$5),IF(DF$5&gt;$N79,5,$K79)*10+IF(AND($F79&gt;=DF$5,$F79&lt;=DF$6),IF(AND($G79&gt;=DF$5,$G79&lt;=DF$6),5,IF($L79=1,2,1)),IF(AND($G79&gt;=DF$5,$G79&lt;=DF$6),IF($M79&gt;0,4,3),0)),IF(AND($D79&lt;=DF$6,$E79&gt;=DF$5),60,0)))</f>
        <v/>
      </c>
      <c r="DG79" s="80" t="str">
        <f>IF(OR($A79="",NOT(ISNUMBER($G79))),"",IF(AND($F79&lt;=DG$6,$G79&gt;=DG$5),IF(DG$5&gt;$N79,5,$K79)*10+IF(AND($F79&gt;=DG$5,$F79&lt;=DG$6),IF(AND($G79&gt;=DG$5,$G79&lt;=DG$6),5,IF($L79=1,2,1)),IF(AND($G79&gt;=DG$5,$G79&lt;=DG$6),IF($M79&gt;0,4,3),0)),IF(AND($D79&lt;=DG$6,$E79&gt;=DG$5),60,0)))</f>
        <v/>
      </c>
      <c r="DH79" s="80" t="str">
        <f>IF(OR($A79="",NOT(ISNUMBER($G79))),"",IF(AND($F79&lt;=DH$6,$G79&gt;=DH$5),IF(DH$5&gt;$N79,5,$K79)*10+IF(AND($F79&gt;=DH$5,$F79&lt;=DH$6),IF(AND($G79&gt;=DH$5,$G79&lt;=DH$6),5,IF($L79=1,2,1)),IF(AND($G79&gt;=DH$5,$G79&lt;=DH$6),IF($M79&gt;0,4,3),0)),IF(AND($D79&lt;=DH$6,$E79&gt;=DH$5),60,0)))</f>
        <v/>
      </c>
      <c r="DI79" s="80" t="str">
        <f>IF(OR($A79="",NOT(ISNUMBER($G79))),"",IF(AND($F79&lt;=DI$6,$G79&gt;=DI$5),IF(DI$5&gt;$N79,5,$K79)*10+IF(AND($F79&gt;=DI$5,$F79&lt;=DI$6),IF(AND($G79&gt;=DI$5,$G79&lt;=DI$6),5,IF($L79=1,2,1)),IF(AND($G79&gt;=DI$5,$G79&lt;=DI$6),IF($M79&gt;0,4,3),0)),IF(AND($D79&lt;=DI$6,$E79&gt;=DI$5),60,0)))</f>
        <v/>
      </c>
      <c r="DJ79" s="80" t="str">
        <f>IF(OR($A79="",NOT(ISNUMBER($G79))),"",IF(AND($F79&lt;=DJ$6,$G79&gt;=DJ$5),IF(DJ$5&gt;$N79,5,$K79)*10+IF(AND($F79&gt;=DJ$5,$F79&lt;=DJ$6),IF(AND($G79&gt;=DJ$5,$G79&lt;=DJ$6),5,IF($L79=1,2,1)),IF(AND($G79&gt;=DJ$5,$G79&lt;=DJ$6),IF($M79&gt;0,4,3),0)),IF(AND($D79&lt;=DJ$6,$E79&gt;=DJ$5),60,0)))</f>
        <v/>
      </c>
      <c r="DK79" s="80" t="str">
        <f>IF(OR($A79="",NOT(ISNUMBER($G79))),"",IF(AND($F79&lt;=DK$6,$G79&gt;=DK$5),IF(DK$5&gt;$N79,5,$K79)*10+IF(AND($F79&gt;=DK$5,$F79&lt;=DK$6),IF(AND($G79&gt;=DK$5,$G79&lt;=DK$6),5,IF($L79=1,2,1)),IF(AND($G79&gt;=DK$5,$G79&lt;=DK$6),IF($M79&gt;0,4,3),0)),IF(AND($D79&lt;=DK$6,$E79&gt;=DK$5),60,0)))</f>
        <v/>
      </c>
      <c r="DL79" s="80" t="str">
        <f>IF(OR($A79="",NOT(ISNUMBER($G79))),"",IF(AND($F79&lt;=DL$6,$G79&gt;=DL$5),IF(DL$5&gt;$N79,5,$K79)*10+IF(AND($F79&gt;=DL$5,$F79&lt;=DL$6),IF(AND($G79&gt;=DL$5,$G79&lt;=DL$6),5,IF($L79=1,2,1)),IF(AND($G79&gt;=DL$5,$G79&lt;=DL$6),IF($M79&gt;0,4,3),0)),IF(AND($D79&lt;=DL$6,$E79&gt;=DL$5),60,0)))</f>
        <v/>
      </c>
      <c r="DM79" s="80" t="str">
        <f>IF(OR($A79="",NOT(ISNUMBER($G79))),"",IF(AND($F79&lt;=DM$6,$G79&gt;=DM$5),IF(DM$5&gt;$N79,5,$K79)*10+IF(AND($F79&gt;=DM$5,$F79&lt;=DM$6),IF(AND($G79&gt;=DM$5,$G79&lt;=DM$6),5,IF($L79=1,2,1)),IF(AND($G79&gt;=DM$5,$G79&lt;=DM$6),IF($M79&gt;0,4,3),0)),IF(AND($D79&lt;=DM$6,$E79&gt;=DM$5),60,0)))</f>
        <v/>
      </c>
      <c r="DN79" s="80" t="str">
        <f>IF(OR($A79="",NOT(ISNUMBER($G79))),"",IF(AND($F79&lt;=DN$6,$G79&gt;=DN$5),IF(DN$5&gt;$N79,5,$K79)*10+IF(AND($F79&gt;=DN$5,$F79&lt;=DN$6),IF(AND($G79&gt;=DN$5,$G79&lt;=DN$6),5,IF($L79=1,2,1)),IF(AND($G79&gt;=DN$5,$G79&lt;=DN$6),IF($M79&gt;0,4,3),0)),IF(AND($D79&lt;=DN$6,$E79&gt;=DN$5),60,0)))</f>
        <v/>
      </c>
      <c r="DO79" s="80" t="str">
        <f>IF(OR($A79="",NOT(ISNUMBER($G79))),"",IF(AND($F79&lt;=DO$6,$G79&gt;=DO$5),IF(DO$5&gt;$N79,5,$K79)*10+IF(AND($F79&gt;=DO$5,$F79&lt;=DO$6),IF(AND($G79&gt;=DO$5,$G79&lt;=DO$6),5,IF($L79=1,2,1)),IF(AND($G79&gt;=DO$5,$G79&lt;=DO$6),IF($M79&gt;0,4,3),0)),IF(AND($D79&lt;=DO$6,$E79&gt;=DO$5),60,0)))</f>
        <v/>
      </c>
      <c r="DP79" s="80" t="str">
        <f>IF(OR($A79="",NOT(ISNUMBER($G79))),"",IF(AND($F79&lt;=DP$6,$G79&gt;=DP$5),IF(DP$5&gt;$N79,5,$K79)*10+IF(AND($F79&gt;=DP$5,$F79&lt;=DP$6),IF(AND($G79&gt;=DP$5,$G79&lt;=DP$6),5,IF($L79=1,2,1)),IF(AND($G79&gt;=DP$5,$G79&lt;=DP$6),IF($M79&gt;0,4,3),0)),IF(AND($D79&lt;=DP$6,$E79&gt;=DP$5),60,0)))</f>
        <v/>
      </c>
      <c r="DQ79" s="80" t="str">
        <f>IF(OR($A79="",NOT(ISNUMBER($G79))),"",IF(AND($F79&lt;=DQ$6,$G79&gt;=DQ$5),IF(DQ$5&gt;$N79,5,$K79)*10+IF(AND($F79&gt;=DQ$5,$F79&lt;=DQ$6),IF(AND($G79&gt;=DQ$5,$G79&lt;=DQ$6),5,IF($L79=1,2,1)),IF(AND($G79&gt;=DQ$5,$G79&lt;=DQ$6),IF($M79&gt;0,4,3),0)),IF(AND($D79&lt;=DQ$6,$E79&gt;=DQ$5),60,0)))</f>
        <v/>
      </c>
      <c r="DR79" s="80" t="str">
        <f>IF(OR($A79="",NOT(ISNUMBER($G79))),"",IF(AND($F79&lt;=DR$6,$G79&gt;=DR$5),IF(DR$5&gt;$N79,5,$K79)*10+IF(AND($F79&gt;=DR$5,$F79&lt;=DR$6),IF(AND($G79&gt;=DR$5,$G79&lt;=DR$6),5,IF($L79=1,2,1)),IF(AND($G79&gt;=DR$5,$G79&lt;=DR$6),IF($M79&gt;0,4,3),0)),IF(AND($D79&lt;=DR$6,$E79&gt;=DR$5),60,0)))</f>
        <v/>
      </c>
      <c r="DS79" s="80" t="str">
        <f>IF(OR($A79="",NOT(ISNUMBER($G79))),"",IF(AND($F79&lt;=DS$6,$G79&gt;=DS$5),IF(DS$5&gt;$N79,5,$K79)*10+IF(AND($F79&gt;=DS$5,$F79&lt;=DS$6),IF(AND($G79&gt;=DS$5,$G79&lt;=DS$6),5,IF($L79=1,2,1)),IF(AND($G79&gt;=DS$5,$G79&lt;=DS$6),IF($M79&gt;0,4,3),0)),IF(AND($D79&lt;=DS$6,$E79&gt;=DS$5),60,0)))</f>
        <v/>
      </c>
      <c r="DT79" s="80" t="str">
        <f>IF(OR($A79="",NOT(ISNUMBER($G79))),"",IF(AND($F79&lt;=DT$6,$G79&gt;=DT$5),IF(DT$5&gt;$N79,5,$K79)*10+IF(AND($F79&gt;=DT$5,$F79&lt;=DT$6),IF(AND($G79&gt;=DT$5,$G79&lt;=DT$6),5,IF($L79=1,2,1)),IF(AND($G79&gt;=DT$5,$G79&lt;=DT$6),IF($M79&gt;0,4,3),0)),IF(AND($D79&lt;=DT$6,$E79&gt;=DT$5),60,0)))</f>
        <v/>
      </c>
      <c r="DU79" s="80" t="str">
        <f>IF(OR($A79="",NOT(ISNUMBER($G79))),"",IF(AND($F79&lt;=DU$6,$G79&gt;=DU$5),IF(DU$5&gt;$N79,5,$K79)*10+IF(AND($F79&gt;=DU$5,$F79&lt;=DU$6),IF(AND($G79&gt;=DU$5,$G79&lt;=DU$6),5,IF($L79=1,2,1)),IF(AND($G79&gt;=DU$5,$G79&lt;=DU$6),IF($M79&gt;0,4,3),0)),IF(AND($D79&lt;=DU$6,$E79&gt;=DU$5),60,0)))</f>
        <v/>
      </c>
      <c r="DV79" s="80" t="str">
        <f>IF(OR($A79="",NOT(ISNUMBER($G79))),"",IF(AND($F79&lt;=DV$6,$G79&gt;=DV$5),IF(DV$5&gt;$N79,5,$K79)*10+IF(AND($F79&gt;=DV$5,$F79&lt;=DV$6),IF(AND($G79&gt;=DV$5,$G79&lt;=DV$6),5,IF($L79=1,2,1)),IF(AND($G79&gt;=DV$5,$G79&lt;=DV$6),IF($M79&gt;0,4,3),0)),IF(AND($D79&lt;=DV$6,$E79&gt;=DV$5),60,0)))</f>
        <v/>
      </c>
      <c r="DW79" s="80" t="str">
        <f>IF(OR($A79="",NOT(ISNUMBER($G79))),"",IF(AND($F79&lt;=DW$6,$G79&gt;=DW$5),IF(DW$5&gt;$N79,5,$K79)*10+IF(AND($F79&gt;=DW$5,$F79&lt;=DW$6),IF(AND($G79&gt;=DW$5,$G79&lt;=DW$6),5,IF($L79=1,2,1)),IF(AND($G79&gt;=DW$5,$G79&lt;=DW$6),IF($M79&gt;0,4,3),0)),IF(AND($D79&lt;=DW$6,$E79&gt;=DW$5),60,0)))</f>
        <v/>
      </c>
      <c r="DX79" s="80" t="str">
        <f>IF(OR($A79="",NOT(ISNUMBER($G79))),"",IF(AND($F79&lt;=DX$6,$G79&gt;=DX$5),IF(DX$5&gt;$N79,5,$K79)*10+IF(AND($F79&gt;=DX$5,$F79&lt;=DX$6),IF(AND($G79&gt;=DX$5,$G79&lt;=DX$6),5,IF($L79=1,2,1)),IF(AND($G79&gt;=DX$5,$G79&lt;=DX$6),IF($M79&gt;0,4,3),0)),IF(AND($D79&lt;=DX$6,$E79&gt;=DX$5),60,0)))</f>
        <v/>
      </c>
      <c r="DY79" s="80" t="str">
        <f>IF(OR($A79="",NOT(ISNUMBER($G79))),"",IF(AND($F79&lt;=DY$6,$G79&gt;=DY$5),IF(DY$5&gt;$N79,5,$K79)*10+IF(AND($F79&gt;=DY$5,$F79&lt;=DY$6),IF(AND($G79&gt;=DY$5,$G79&lt;=DY$6),5,IF($L79=1,2,1)),IF(AND($G79&gt;=DY$5,$G79&lt;=DY$6),IF($M79&gt;0,4,3),0)),IF(AND($D79&lt;=DY$6,$E79&gt;=DY$5),60,0)))</f>
        <v/>
      </c>
      <c r="DZ79" s="80" t="str">
        <f>IF(OR($A79="",NOT(ISNUMBER($G79))),"",IF(AND($F79&lt;=DZ$6,$G79&gt;=DZ$5),IF(DZ$5&gt;$N79,5,$K79)*10+IF(AND($F79&gt;=DZ$5,$F79&lt;=DZ$6),IF(AND($G79&gt;=DZ$5,$G79&lt;=DZ$6),5,IF($L79=1,2,1)),IF(AND($G79&gt;=DZ$5,$G79&lt;=DZ$6),IF($M79&gt;0,4,3),0)),IF(AND($D79&lt;=DZ$6,$E79&gt;=DZ$5),60,0)))</f>
        <v/>
      </c>
      <c r="EA79" s="80" t="str">
        <f>IF(OR($A79="",NOT(ISNUMBER($G79))),"",IF(AND($F79&lt;=EA$6,$G79&gt;=EA$5),IF(EA$5&gt;$N79,5,$K79)*10+IF(AND($F79&gt;=EA$5,$F79&lt;=EA$6),IF(AND($G79&gt;=EA$5,$G79&lt;=EA$6),5,IF($L79=1,2,1)),IF(AND($G79&gt;=EA$5,$G79&lt;=EA$6),IF($M79&gt;0,4,3),0)),IF(AND($D79&lt;=EA$6,$E79&gt;=EA$5),60,0)))</f>
        <v/>
      </c>
      <c r="EB79" s="80" t="str">
        <f>IF(OR($A79="",NOT(ISNUMBER($G79))),"",IF(AND($F79&lt;=EB$6,$G79&gt;=EB$5),IF(EB$5&gt;$N79,5,$K79)*10+IF(AND($F79&gt;=EB$5,$F79&lt;=EB$6),IF(AND($G79&gt;=EB$5,$G79&lt;=EB$6),5,IF($L79=1,2,1)),IF(AND($G79&gt;=EB$5,$G79&lt;=EB$6),IF($M79&gt;0,4,3),0)),IF(AND($D79&lt;=EB$6,$E79&gt;=EB$5),60,0)))</f>
        <v/>
      </c>
      <c r="EC79" s="80" t="str">
        <f>IF(OR($A79="",NOT(ISNUMBER($G79))),"",IF(AND($F79&lt;=EC$6,$G79&gt;=EC$5),IF(EC$5&gt;$N79,5,$K79)*10+IF(AND($F79&gt;=EC$5,$F79&lt;=EC$6),IF(AND($G79&gt;=EC$5,$G79&lt;=EC$6),5,IF($L79=1,2,1)),IF(AND($G79&gt;=EC$5,$G79&lt;=EC$6),IF($M79&gt;0,4,3),0)),IF(AND($D79&lt;=EC$6,$E79&gt;=EC$5),60,0)))</f>
        <v/>
      </c>
      <c r="ED79" s="80" t="str">
        <f>IF(OR($A79="",NOT(ISNUMBER($G79))),"",IF(AND($F79&lt;=ED$6,$G79&gt;=ED$5),IF(ED$5&gt;$N79,5,$K79)*10+IF(AND($F79&gt;=ED$5,$F79&lt;=ED$6),IF(AND($G79&gt;=ED$5,$G79&lt;=ED$6),5,IF($L79=1,2,1)),IF(AND($G79&gt;=ED$5,$G79&lt;=ED$6),IF($M79&gt;0,4,3),0)),IF(AND($D79&lt;=ED$6,$E79&gt;=ED$5),60,0)))</f>
        <v/>
      </c>
    </row>
    <row r="80" ht="18" customHeight="1">
      <c r="A80" s="52" t="str">
        <f>IF(Tasks!$B80="","",Tasks!$A80)</f>
        <v/>
      </c>
      <c r="B80" s="78" t="str">
        <f>IF(Tasks!$B80="","",Tasks!$B80)</f>
        <v/>
      </c>
      <c r="C80" s="25" t="str">
        <f>IF($B80="","",IF(AND(Tasks!$D80="",Tasks!$G80=""),"-",IF(Tasks!$D80="","",Tasks!$D80&amp;IF(OR(Tasks!$E80="",Tasks!$E80="FS"),IF(N(Tasks!$F80)=0,"","FS"),Tasks!$E80)&amp;IF(N(Tasks!$F80)=0,"",IF(Tasks!$F80&gt;0,"+","")&amp;Tasks!$F80))&amp;IF(AND(Tasks!$D80&lt;&gt;"",Tasks!$G80&lt;&gt;""),", ","")&amp;IF(Tasks!$G80="","",Tasks!$G80&amp;IF(OR(Tasks!$H80="",Tasks!$H80="FS"),IF(N(Tasks!$I80)=0,"","FS"),Tasks!$H80)&amp;IF(N(Tasks!$I80)=0,"",IF(Tasks!$I80&gt;0,"+","")&amp;Tasks!$I80))))</f>
        <v/>
      </c>
      <c r="D80" s="51" t="str">
        <f>IF(OR($B80="",Tasks!$Q80=""),"",Tasks!$Q80)</f>
        <v/>
      </c>
      <c r="E80" s="51" t="str">
        <f>IF(OR($B80="",Tasks!$R80=""),"",Tasks!$R80)</f>
        <v/>
      </c>
      <c r="F80" s="51" t="str">
        <f>IF(OR($B80="",Tasks!$S80=""),"",Tasks!$S80)</f>
        <v/>
      </c>
      <c r="G80" s="51" t="str">
        <f>IF(OR($B80="",Tasks!$T80=""),"",Tasks!$T80)</f>
        <v/>
      </c>
      <c r="H80" s="52" t="str">
        <f>IF($B80="","",Tasks!$AE80)</f>
        <v/>
      </c>
      <c r="I80" s="79" t="str">
        <f>IF($B80="","",Tasks!$AF80)</f>
        <v/>
      </c>
      <c r="J80" s="53" t="str">
        <f>IF(OR($B80="",Tasks!$V80=""),"",Tasks!$V80)</f>
        <v/>
      </c>
      <c r="K80" s="52" t="str">
        <f>IF($B80="","",Tasks!$AA80)</f>
        <v/>
      </c>
      <c r="L80" s="52" t="str">
        <f>IF($B80="","",Tasks!$AB80)</f>
        <v/>
      </c>
      <c r="M80" s="52" t="str">
        <f>IF($B80="","",Tasks!$Z80)</f>
        <v/>
      </c>
      <c r="N80" s="52" t="str">
        <f>IF(OR($B80="",Tasks!$AG80=""),"",Tasks!$AG80)</f>
        <v/>
      </c>
      <c r="O80" s="80" t="str">
        <f>IF(OR($A80="",NOT(ISNUMBER($G80))),"",IF(AND($F80&lt;=O$6,$G80&gt;=O$5),IF(O$5&gt;$N80,5,$K80)*10+IF(AND($F80&gt;=O$5,$F80&lt;=O$6),IF(AND($G80&gt;=O$5,$G80&lt;=O$6),5,IF($L80=1,2,1)),IF(AND($G80&gt;=O$5,$G80&lt;=O$6),IF($M80&gt;0,4,3),0)),IF(AND($D80&lt;=O$6,$E80&gt;=O$5),60,0)))</f>
        <v/>
      </c>
      <c r="P80" s="80" t="str">
        <f>IF(OR($A80="",NOT(ISNUMBER($G80))),"",IF(AND($F80&lt;=P$6,$G80&gt;=P$5),IF(P$5&gt;$N80,5,$K80)*10+IF(AND($F80&gt;=P$5,$F80&lt;=P$6),IF(AND($G80&gt;=P$5,$G80&lt;=P$6),5,IF($L80=1,2,1)),IF(AND($G80&gt;=P$5,$G80&lt;=P$6),IF($M80&gt;0,4,3),0)),IF(AND($D80&lt;=P$6,$E80&gt;=P$5),60,0)))</f>
        <v/>
      </c>
      <c r="Q80" s="80" t="str">
        <f>IF(OR($A80="",NOT(ISNUMBER($G80))),"",IF(AND($F80&lt;=Q$6,$G80&gt;=Q$5),IF(Q$5&gt;$N80,5,$K80)*10+IF(AND($F80&gt;=Q$5,$F80&lt;=Q$6),IF(AND($G80&gt;=Q$5,$G80&lt;=Q$6),5,IF($L80=1,2,1)),IF(AND($G80&gt;=Q$5,$G80&lt;=Q$6),IF($M80&gt;0,4,3),0)),IF(AND($D80&lt;=Q$6,$E80&gt;=Q$5),60,0)))</f>
        <v/>
      </c>
      <c r="R80" s="80" t="str">
        <f>IF(OR($A80="",NOT(ISNUMBER($G80))),"",IF(AND($F80&lt;=R$6,$G80&gt;=R$5),IF(R$5&gt;$N80,5,$K80)*10+IF(AND($F80&gt;=R$5,$F80&lt;=R$6),IF(AND($G80&gt;=R$5,$G80&lt;=R$6),5,IF($L80=1,2,1)),IF(AND($G80&gt;=R$5,$G80&lt;=R$6),IF($M80&gt;0,4,3),0)),IF(AND($D80&lt;=R$6,$E80&gt;=R$5),60,0)))</f>
        <v/>
      </c>
      <c r="S80" s="80" t="str">
        <f>IF(OR($A80="",NOT(ISNUMBER($G80))),"",IF(AND($F80&lt;=S$6,$G80&gt;=S$5),IF(S$5&gt;$N80,5,$K80)*10+IF(AND($F80&gt;=S$5,$F80&lt;=S$6),IF(AND($G80&gt;=S$5,$G80&lt;=S$6),5,IF($L80=1,2,1)),IF(AND($G80&gt;=S$5,$G80&lt;=S$6),IF($M80&gt;0,4,3),0)),IF(AND($D80&lt;=S$6,$E80&gt;=S$5),60,0)))</f>
        <v/>
      </c>
      <c r="T80" s="80" t="str">
        <f>IF(OR($A80="",NOT(ISNUMBER($G80))),"",IF(AND($F80&lt;=T$6,$G80&gt;=T$5),IF(T$5&gt;$N80,5,$K80)*10+IF(AND($F80&gt;=T$5,$F80&lt;=T$6),IF(AND($G80&gt;=T$5,$G80&lt;=T$6),5,IF($L80=1,2,1)),IF(AND($G80&gt;=T$5,$G80&lt;=T$6),IF($M80&gt;0,4,3),0)),IF(AND($D80&lt;=T$6,$E80&gt;=T$5),60,0)))</f>
        <v/>
      </c>
      <c r="U80" s="80" t="str">
        <f>IF(OR($A80="",NOT(ISNUMBER($G80))),"",IF(AND($F80&lt;=U$6,$G80&gt;=U$5),IF(U$5&gt;$N80,5,$K80)*10+IF(AND($F80&gt;=U$5,$F80&lt;=U$6),IF(AND($G80&gt;=U$5,$G80&lt;=U$6),5,IF($L80=1,2,1)),IF(AND($G80&gt;=U$5,$G80&lt;=U$6),IF($M80&gt;0,4,3),0)),IF(AND($D80&lt;=U$6,$E80&gt;=U$5),60,0)))</f>
        <v/>
      </c>
      <c r="V80" s="80" t="str">
        <f>IF(OR($A80="",NOT(ISNUMBER($G80))),"",IF(AND($F80&lt;=V$6,$G80&gt;=V$5),IF(V$5&gt;$N80,5,$K80)*10+IF(AND($F80&gt;=V$5,$F80&lt;=V$6),IF(AND($G80&gt;=V$5,$G80&lt;=V$6),5,IF($L80=1,2,1)),IF(AND($G80&gt;=V$5,$G80&lt;=V$6),IF($M80&gt;0,4,3),0)),IF(AND($D80&lt;=V$6,$E80&gt;=V$5),60,0)))</f>
        <v/>
      </c>
      <c r="W80" s="80" t="str">
        <f>IF(OR($A80="",NOT(ISNUMBER($G80))),"",IF(AND($F80&lt;=W$6,$G80&gt;=W$5),IF(W$5&gt;$N80,5,$K80)*10+IF(AND($F80&gt;=W$5,$F80&lt;=W$6),IF(AND($G80&gt;=W$5,$G80&lt;=W$6),5,IF($L80=1,2,1)),IF(AND($G80&gt;=W$5,$G80&lt;=W$6),IF($M80&gt;0,4,3),0)),IF(AND($D80&lt;=W$6,$E80&gt;=W$5),60,0)))</f>
        <v/>
      </c>
      <c r="X80" s="80" t="str">
        <f>IF(OR($A80="",NOT(ISNUMBER($G80))),"",IF(AND($F80&lt;=X$6,$G80&gt;=X$5),IF(X$5&gt;$N80,5,$K80)*10+IF(AND($F80&gt;=X$5,$F80&lt;=X$6),IF(AND($G80&gt;=X$5,$G80&lt;=X$6),5,IF($L80=1,2,1)),IF(AND($G80&gt;=X$5,$G80&lt;=X$6),IF($M80&gt;0,4,3),0)),IF(AND($D80&lt;=X$6,$E80&gt;=X$5),60,0)))</f>
        <v/>
      </c>
      <c r="Y80" s="80" t="str">
        <f>IF(OR($A80="",NOT(ISNUMBER($G80))),"",IF(AND($F80&lt;=Y$6,$G80&gt;=Y$5),IF(Y$5&gt;$N80,5,$K80)*10+IF(AND($F80&gt;=Y$5,$F80&lt;=Y$6),IF(AND($G80&gt;=Y$5,$G80&lt;=Y$6),5,IF($L80=1,2,1)),IF(AND($G80&gt;=Y$5,$G80&lt;=Y$6),IF($M80&gt;0,4,3),0)),IF(AND($D80&lt;=Y$6,$E80&gt;=Y$5),60,0)))</f>
        <v/>
      </c>
      <c r="Z80" s="80" t="str">
        <f>IF(OR($A80="",NOT(ISNUMBER($G80))),"",IF(AND($F80&lt;=Z$6,$G80&gt;=Z$5),IF(Z$5&gt;$N80,5,$K80)*10+IF(AND($F80&gt;=Z$5,$F80&lt;=Z$6),IF(AND($G80&gt;=Z$5,$G80&lt;=Z$6),5,IF($L80=1,2,1)),IF(AND($G80&gt;=Z$5,$G80&lt;=Z$6),IF($M80&gt;0,4,3),0)),IF(AND($D80&lt;=Z$6,$E80&gt;=Z$5),60,0)))</f>
        <v/>
      </c>
      <c r="AA80" s="80" t="str">
        <f>IF(OR($A80="",NOT(ISNUMBER($G80))),"",IF(AND($F80&lt;=AA$6,$G80&gt;=AA$5),IF(AA$5&gt;$N80,5,$K80)*10+IF(AND($F80&gt;=AA$5,$F80&lt;=AA$6),IF(AND($G80&gt;=AA$5,$G80&lt;=AA$6),5,IF($L80=1,2,1)),IF(AND($G80&gt;=AA$5,$G80&lt;=AA$6),IF($M80&gt;0,4,3),0)),IF(AND($D80&lt;=AA$6,$E80&gt;=AA$5),60,0)))</f>
        <v/>
      </c>
      <c r="AB80" s="80" t="str">
        <f>IF(OR($A80="",NOT(ISNUMBER($G80))),"",IF(AND($F80&lt;=AB$6,$G80&gt;=AB$5),IF(AB$5&gt;$N80,5,$K80)*10+IF(AND($F80&gt;=AB$5,$F80&lt;=AB$6),IF(AND($G80&gt;=AB$5,$G80&lt;=AB$6),5,IF($L80=1,2,1)),IF(AND($G80&gt;=AB$5,$G80&lt;=AB$6),IF($M80&gt;0,4,3),0)),IF(AND($D80&lt;=AB$6,$E80&gt;=AB$5),60,0)))</f>
        <v/>
      </c>
      <c r="AC80" s="80" t="str">
        <f>IF(OR($A80="",NOT(ISNUMBER($G80))),"",IF(AND($F80&lt;=AC$6,$G80&gt;=AC$5),IF(AC$5&gt;$N80,5,$K80)*10+IF(AND($F80&gt;=AC$5,$F80&lt;=AC$6),IF(AND($G80&gt;=AC$5,$G80&lt;=AC$6),5,IF($L80=1,2,1)),IF(AND($G80&gt;=AC$5,$G80&lt;=AC$6),IF($M80&gt;0,4,3),0)),IF(AND($D80&lt;=AC$6,$E80&gt;=AC$5),60,0)))</f>
        <v/>
      </c>
      <c r="AD80" s="80" t="str">
        <f>IF(OR($A80="",NOT(ISNUMBER($G80))),"",IF(AND($F80&lt;=AD$6,$G80&gt;=AD$5),IF(AD$5&gt;$N80,5,$K80)*10+IF(AND($F80&gt;=AD$5,$F80&lt;=AD$6),IF(AND($G80&gt;=AD$5,$G80&lt;=AD$6),5,IF($L80=1,2,1)),IF(AND($G80&gt;=AD$5,$G80&lt;=AD$6),IF($M80&gt;0,4,3),0)),IF(AND($D80&lt;=AD$6,$E80&gt;=AD$5),60,0)))</f>
        <v/>
      </c>
      <c r="AE80" s="80" t="str">
        <f>IF(OR($A80="",NOT(ISNUMBER($G80))),"",IF(AND($F80&lt;=AE$6,$G80&gt;=AE$5),IF(AE$5&gt;$N80,5,$K80)*10+IF(AND($F80&gt;=AE$5,$F80&lt;=AE$6),IF(AND($G80&gt;=AE$5,$G80&lt;=AE$6),5,IF($L80=1,2,1)),IF(AND($G80&gt;=AE$5,$G80&lt;=AE$6),IF($M80&gt;0,4,3),0)),IF(AND($D80&lt;=AE$6,$E80&gt;=AE$5),60,0)))</f>
        <v/>
      </c>
      <c r="AF80" s="80" t="str">
        <f>IF(OR($A80="",NOT(ISNUMBER($G80))),"",IF(AND($F80&lt;=AF$6,$G80&gt;=AF$5),IF(AF$5&gt;$N80,5,$K80)*10+IF(AND($F80&gt;=AF$5,$F80&lt;=AF$6),IF(AND($G80&gt;=AF$5,$G80&lt;=AF$6),5,IF($L80=1,2,1)),IF(AND($G80&gt;=AF$5,$G80&lt;=AF$6),IF($M80&gt;0,4,3),0)),IF(AND($D80&lt;=AF$6,$E80&gt;=AF$5),60,0)))</f>
        <v/>
      </c>
      <c r="AG80" s="80" t="str">
        <f>IF(OR($A80="",NOT(ISNUMBER($G80))),"",IF(AND($F80&lt;=AG$6,$G80&gt;=AG$5),IF(AG$5&gt;$N80,5,$K80)*10+IF(AND($F80&gt;=AG$5,$F80&lt;=AG$6),IF(AND($G80&gt;=AG$5,$G80&lt;=AG$6),5,IF($L80=1,2,1)),IF(AND($G80&gt;=AG$5,$G80&lt;=AG$6),IF($M80&gt;0,4,3),0)),IF(AND($D80&lt;=AG$6,$E80&gt;=AG$5),60,0)))</f>
        <v/>
      </c>
      <c r="AH80" s="80" t="str">
        <f>IF(OR($A80="",NOT(ISNUMBER($G80))),"",IF(AND($F80&lt;=AH$6,$G80&gt;=AH$5),IF(AH$5&gt;$N80,5,$K80)*10+IF(AND($F80&gt;=AH$5,$F80&lt;=AH$6),IF(AND($G80&gt;=AH$5,$G80&lt;=AH$6),5,IF($L80=1,2,1)),IF(AND($G80&gt;=AH$5,$G80&lt;=AH$6),IF($M80&gt;0,4,3),0)),IF(AND($D80&lt;=AH$6,$E80&gt;=AH$5),60,0)))</f>
        <v/>
      </c>
      <c r="AI80" s="80" t="str">
        <f>IF(OR($A80="",NOT(ISNUMBER($G80))),"",IF(AND($F80&lt;=AI$6,$G80&gt;=AI$5),IF(AI$5&gt;$N80,5,$K80)*10+IF(AND($F80&gt;=AI$5,$F80&lt;=AI$6),IF(AND($G80&gt;=AI$5,$G80&lt;=AI$6),5,IF($L80=1,2,1)),IF(AND($G80&gt;=AI$5,$G80&lt;=AI$6),IF($M80&gt;0,4,3),0)),IF(AND($D80&lt;=AI$6,$E80&gt;=AI$5),60,0)))</f>
        <v/>
      </c>
      <c r="AJ80" s="80" t="str">
        <f>IF(OR($A80="",NOT(ISNUMBER($G80))),"",IF(AND($F80&lt;=AJ$6,$G80&gt;=AJ$5),IF(AJ$5&gt;$N80,5,$K80)*10+IF(AND($F80&gt;=AJ$5,$F80&lt;=AJ$6),IF(AND($G80&gt;=AJ$5,$G80&lt;=AJ$6),5,IF($L80=1,2,1)),IF(AND($G80&gt;=AJ$5,$G80&lt;=AJ$6),IF($M80&gt;0,4,3),0)),IF(AND($D80&lt;=AJ$6,$E80&gt;=AJ$5),60,0)))</f>
        <v/>
      </c>
      <c r="AK80" s="80" t="str">
        <f>IF(OR($A80="",NOT(ISNUMBER($G80))),"",IF(AND($F80&lt;=AK$6,$G80&gt;=AK$5),IF(AK$5&gt;$N80,5,$K80)*10+IF(AND($F80&gt;=AK$5,$F80&lt;=AK$6),IF(AND($G80&gt;=AK$5,$G80&lt;=AK$6),5,IF($L80=1,2,1)),IF(AND($G80&gt;=AK$5,$G80&lt;=AK$6),IF($M80&gt;0,4,3),0)),IF(AND($D80&lt;=AK$6,$E80&gt;=AK$5),60,0)))</f>
        <v/>
      </c>
      <c r="AL80" s="80" t="str">
        <f>IF(OR($A80="",NOT(ISNUMBER($G80))),"",IF(AND($F80&lt;=AL$6,$G80&gt;=AL$5),IF(AL$5&gt;$N80,5,$K80)*10+IF(AND($F80&gt;=AL$5,$F80&lt;=AL$6),IF(AND($G80&gt;=AL$5,$G80&lt;=AL$6),5,IF($L80=1,2,1)),IF(AND($G80&gt;=AL$5,$G80&lt;=AL$6),IF($M80&gt;0,4,3),0)),IF(AND($D80&lt;=AL$6,$E80&gt;=AL$5),60,0)))</f>
        <v/>
      </c>
      <c r="AM80" s="80" t="str">
        <f>IF(OR($A80="",NOT(ISNUMBER($G80))),"",IF(AND($F80&lt;=AM$6,$G80&gt;=AM$5),IF(AM$5&gt;$N80,5,$K80)*10+IF(AND($F80&gt;=AM$5,$F80&lt;=AM$6),IF(AND($G80&gt;=AM$5,$G80&lt;=AM$6),5,IF($L80=1,2,1)),IF(AND($G80&gt;=AM$5,$G80&lt;=AM$6),IF($M80&gt;0,4,3),0)),IF(AND($D80&lt;=AM$6,$E80&gt;=AM$5),60,0)))</f>
        <v/>
      </c>
      <c r="AN80" s="80" t="str">
        <f>IF(OR($A80="",NOT(ISNUMBER($G80))),"",IF(AND($F80&lt;=AN$6,$G80&gt;=AN$5),IF(AN$5&gt;$N80,5,$K80)*10+IF(AND($F80&gt;=AN$5,$F80&lt;=AN$6),IF(AND($G80&gt;=AN$5,$G80&lt;=AN$6),5,IF($L80=1,2,1)),IF(AND($G80&gt;=AN$5,$G80&lt;=AN$6),IF($M80&gt;0,4,3),0)),IF(AND($D80&lt;=AN$6,$E80&gt;=AN$5),60,0)))</f>
        <v/>
      </c>
      <c r="AO80" s="80" t="str">
        <f>IF(OR($A80="",NOT(ISNUMBER($G80))),"",IF(AND($F80&lt;=AO$6,$G80&gt;=AO$5),IF(AO$5&gt;$N80,5,$K80)*10+IF(AND($F80&gt;=AO$5,$F80&lt;=AO$6),IF(AND($G80&gt;=AO$5,$G80&lt;=AO$6),5,IF($L80=1,2,1)),IF(AND($G80&gt;=AO$5,$G80&lt;=AO$6),IF($M80&gt;0,4,3),0)),IF(AND($D80&lt;=AO$6,$E80&gt;=AO$5),60,0)))</f>
        <v/>
      </c>
      <c r="AP80" s="80" t="str">
        <f>IF(OR($A80="",NOT(ISNUMBER($G80))),"",IF(AND($F80&lt;=AP$6,$G80&gt;=AP$5),IF(AP$5&gt;$N80,5,$K80)*10+IF(AND($F80&gt;=AP$5,$F80&lt;=AP$6),IF(AND($G80&gt;=AP$5,$G80&lt;=AP$6),5,IF($L80=1,2,1)),IF(AND($G80&gt;=AP$5,$G80&lt;=AP$6),IF($M80&gt;0,4,3),0)),IF(AND($D80&lt;=AP$6,$E80&gt;=AP$5),60,0)))</f>
        <v/>
      </c>
      <c r="AQ80" s="80" t="str">
        <f>IF(OR($A80="",NOT(ISNUMBER($G80))),"",IF(AND($F80&lt;=AQ$6,$G80&gt;=AQ$5),IF(AQ$5&gt;$N80,5,$K80)*10+IF(AND($F80&gt;=AQ$5,$F80&lt;=AQ$6),IF(AND($G80&gt;=AQ$5,$G80&lt;=AQ$6),5,IF($L80=1,2,1)),IF(AND($G80&gt;=AQ$5,$G80&lt;=AQ$6),IF($M80&gt;0,4,3),0)),IF(AND($D80&lt;=AQ$6,$E80&gt;=AQ$5),60,0)))</f>
        <v/>
      </c>
      <c r="AR80" s="80" t="str">
        <f>IF(OR($A80="",NOT(ISNUMBER($G80))),"",IF(AND($F80&lt;=AR$6,$G80&gt;=AR$5),IF(AR$5&gt;$N80,5,$K80)*10+IF(AND($F80&gt;=AR$5,$F80&lt;=AR$6),IF(AND($G80&gt;=AR$5,$G80&lt;=AR$6),5,IF($L80=1,2,1)),IF(AND($G80&gt;=AR$5,$G80&lt;=AR$6),IF($M80&gt;0,4,3),0)),IF(AND($D80&lt;=AR$6,$E80&gt;=AR$5),60,0)))</f>
        <v/>
      </c>
      <c r="AS80" s="80" t="str">
        <f>IF(OR($A80="",NOT(ISNUMBER($G80))),"",IF(AND($F80&lt;=AS$6,$G80&gt;=AS$5),IF(AS$5&gt;$N80,5,$K80)*10+IF(AND($F80&gt;=AS$5,$F80&lt;=AS$6),IF(AND($G80&gt;=AS$5,$G80&lt;=AS$6),5,IF($L80=1,2,1)),IF(AND($G80&gt;=AS$5,$G80&lt;=AS$6),IF($M80&gt;0,4,3),0)),IF(AND($D80&lt;=AS$6,$E80&gt;=AS$5),60,0)))</f>
        <v/>
      </c>
      <c r="AT80" s="80" t="str">
        <f>IF(OR($A80="",NOT(ISNUMBER($G80))),"",IF(AND($F80&lt;=AT$6,$G80&gt;=AT$5),IF(AT$5&gt;$N80,5,$K80)*10+IF(AND($F80&gt;=AT$5,$F80&lt;=AT$6),IF(AND($G80&gt;=AT$5,$G80&lt;=AT$6),5,IF($L80=1,2,1)),IF(AND($G80&gt;=AT$5,$G80&lt;=AT$6),IF($M80&gt;0,4,3),0)),IF(AND($D80&lt;=AT$6,$E80&gt;=AT$5),60,0)))</f>
        <v/>
      </c>
      <c r="AU80" s="80" t="str">
        <f>IF(OR($A80="",NOT(ISNUMBER($G80))),"",IF(AND($F80&lt;=AU$6,$G80&gt;=AU$5),IF(AU$5&gt;$N80,5,$K80)*10+IF(AND($F80&gt;=AU$5,$F80&lt;=AU$6),IF(AND($G80&gt;=AU$5,$G80&lt;=AU$6),5,IF($L80=1,2,1)),IF(AND($G80&gt;=AU$5,$G80&lt;=AU$6),IF($M80&gt;0,4,3),0)),IF(AND($D80&lt;=AU$6,$E80&gt;=AU$5),60,0)))</f>
        <v/>
      </c>
      <c r="AV80" s="80" t="str">
        <f>IF(OR($A80="",NOT(ISNUMBER($G80))),"",IF(AND($F80&lt;=AV$6,$G80&gt;=AV$5),IF(AV$5&gt;$N80,5,$K80)*10+IF(AND($F80&gt;=AV$5,$F80&lt;=AV$6),IF(AND($G80&gt;=AV$5,$G80&lt;=AV$6),5,IF($L80=1,2,1)),IF(AND($G80&gt;=AV$5,$G80&lt;=AV$6),IF($M80&gt;0,4,3),0)),IF(AND($D80&lt;=AV$6,$E80&gt;=AV$5),60,0)))</f>
        <v/>
      </c>
      <c r="AW80" s="80" t="str">
        <f>IF(OR($A80="",NOT(ISNUMBER($G80))),"",IF(AND($F80&lt;=AW$6,$G80&gt;=AW$5),IF(AW$5&gt;$N80,5,$K80)*10+IF(AND($F80&gt;=AW$5,$F80&lt;=AW$6),IF(AND($G80&gt;=AW$5,$G80&lt;=AW$6),5,IF($L80=1,2,1)),IF(AND($G80&gt;=AW$5,$G80&lt;=AW$6),IF($M80&gt;0,4,3),0)),IF(AND($D80&lt;=AW$6,$E80&gt;=AW$5),60,0)))</f>
        <v/>
      </c>
      <c r="AX80" s="80" t="str">
        <f>IF(OR($A80="",NOT(ISNUMBER($G80))),"",IF(AND($F80&lt;=AX$6,$G80&gt;=AX$5),IF(AX$5&gt;$N80,5,$K80)*10+IF(AND($F80&gt;=AX$5,$F80&lt;=AX$6),IF(AND($G80&gt;=AX$5,$G80&lt;=AX$6),5,IF($L80=1,2,1)),IF(AND($G80&gt;=AX$5,$G80&lt;=AX$6),IF($M80&gt;0,4,3),0)),IF(AND($D80&lt;=AX$6,$E80&gt;=AX$5),60,0)))</f>
        <v/>
      </c>
      <c r="AY80" s="80" t="str">
        <f>IF(OR($A80="",NOT(ISNUMBER($G80))),"",IF(AND($F80&lt;=AY$6,$G80&gt;=AY$5),IF(AY$5&gt;$N80,5,$K80)*10+IF(AND($F80&gt;=AY$5,$F80&lt;=AY$6),IF(AND($G80&gt;=AY$5,$G80&lt;=AY$6),5,IF($L80=1,2,1)),IF(AND($G80&gt;=AY$5,$G80&lt;=AY$6),IF($M80&gt;0,4,3),0)),IF(AND($D80&lt;=AY$6,$E80&gt;=AY$5),60,0)))</f>
        <v/>
      </c>
      <c r="AZ80" s="80" t="str">
        <f>IF(OR($A80="",NOT(ISNUMBER($G80))),"",IF(AND($F80&lt;=AZ$6,$G80&gt;=AZ$5),IF(AZ$5&gt;$N80,5,$K80)*10+IF(AND($F80&gt;=AZ$5,$F80&lt;=AZ$6),IF(AND($G80&gt;=AZ$5,$G80&lt;=AZ$6),5,IF($L80=1,2,1)),IF(AND($G80&gt;=AZ$5,$G80&lt;=AZ$6),IF($M80&gt;0,4,3),0)),IF(AND($D80&lt;=AZ$6,$E80&gt;=AZ$5),60,0)))</f>
        <v/>
      </c>
      <c r="BA80" s="80" t="str">
        <f>IF(OR($A80="",NOT(ISNUMBER($G80))),"",IF(AND($F80&lt;=BA$6,$G80&gt;=BA$5),IF(BA$5&gt;$N80,5,$K80)*10+IF(AND($F80&gt;=BA$5,$F80&lt;=BA$6),IF(AND($G80&gt;=BA$5,$G80&lt;=BA$6),5,IF($L80=1,2,1)),IF(AND($G80&gt;=BA$5,$G80&lt;=BA$6),IF($M80&gt;0,4,3),0)),IF(AND($D80&lt;=BA$6,$E80&gt;=BA$5),60,0)))</f>
        <v/>
      </c>
      <c r="BB80" s="80" t="str">
        <f>IF(OR($A80="",NOT(ISNUMBER($G80))),"",IF(AND($F80&lt;=BB$6,$G80&gt;=BB$5),IF(BB$5&gt;$N80,5,$K80)*10+IF(AND($F80&gt;=BB$5,$F80&lt;=BB$6),IF(AND($G80&gt;=BB$5,$G80&lt;=BB$6),5,IF($L80=1,2,1)),IF(AND($G80&gt;=BB$5,$G80&lt;=BB$6),IF($M80&gt;0,4,3),0)),IF(AND($D80&lt;=BB$6,$E80&gt;=BB$5),60,0)))</f>
        <v/>
      </c>
      <c r="BC80" s="80" t="str">
        <f>IF(OR($A80="",NOT(ISNUMBER($G80))),"",IF(AND($F80&lt;=BC$6,$G80&gt;=BC$5),IF(BC$5&gt;$N80,5,$K80)*10+IF(AND($F80&gt;=BC$5,$F80&lt;=BC$6),IF(AND($G80&gt;=BC$5,$G80&lt;=BC$6),5,IF($L80=1,2,1)),IF(AND($G80&gt;=BC$5,$G80&lt;=BC$6),IF($M80&gt;0,4,3),0)),IF(AND($D80&lt;=BC$6,$E80&gt;=BC$5),60,0)))</f>
        <v/>
      </c>
      <c r="BD80" s="80" t="str">
        <f>IF(OR($A80="",NOT(ISNUMBER($G80))),"",IF(AND($F80&lt;=BD$6,$G80&gt;=BD$5),IF(BD$5&gt;$N80,5,$K80)*10+IF(AND($F80&gt;=BD$5,$F80&lt;=BD$6),IF(AND($G80&gt;=BD$5,$G80&lt;=BD$6),5,IF($L80=1,2,1)),IF(AND($G80&gt;=BD$5,$G80&lt;=BD$6),IF($M80&gt;0,4,3),0)),IF(AND($D80&lt;=BD$6,$E80&gt;=BD$5),60,0)))</f>
        <v/>
      </c>
      <c r="BE80" s="80" t="str">
        <f>IF(OR($A80="",NOT(ISNUMBER($G80))),"",IF(AND($F80&lt;=BE$6,$G80&gt;=BE$5),IF(BE$5&gt;$N80,5,$K80)*10+IF(AND($F80&gt;=BE$5,$F80&lt;=BE$6),IF(AND($G80&gt;=BE$5,$G80&lt;=BE$6),5,IF($L80=1,2,1)),IF(AND($G80&gt;=BE$5,$G80&lt;=BE$6),IF($M80&gt;0,4,3),0)),IF(AND($D80&lt;=BE$6,$E80&gt;=BE$5),60,0)))</f>
        <v/>
      </c>
      <c r="BF80" s="80" t="str">
        <f>IF(OR($A80="",NOT(ISNUMBER($G80))),"",IF(AND($F80&lt;=BF$6,$G80&gt;=BF$5),IF(BF$5&gt;$N80,5,$K80)*10+IF(AND($F80&gt;=BF$5,$F80&lt;=BF$6),IF(AND($G80&gt;=BF$5,$G80&lt;=BF$6),5,IF($L80=1,2,1)),IF(AND($G80&gt;=BF$5,$G80&lt;=BF$6),IF($M80&gt;0,4,3),0)),IF(AND($D80&lt;=BF$6,$E80&gt;=BF$5),60,0)))</f>
        <v/>
      </c>
      <c r="BG80" s="80" t="str">
        <f>IF(OR($A80="",NOT(ISNUMBER($G80))),"",IF(AND($F80&lt;=BG$6,$G80&gt;=BG$5),IF(BG$5&gt;$N80,5,$K80)*10+IF(AND($F80&gt;=BG$5,$F80&lt;=BG$6),IF(AND($G80&gt;=BG$5,$G80&lt;=BG$6),5,IF($L80=1,2,1)),IF(AND($G80&gt;=BG$5,$G80&lt;=BG$6),IF($M80&gt;0,4,3),0)),IF(AND($D80&lt;=BG$6,$E80&gt;=BG$5),60,0)))</f>
        <v/>
      </c>
      <c r="BH80" s="80" t="str">
        <f>IF(OR($A80="",NOT(ISNUMBER($G80))),"",IF(AND($F80&lt;=BH$6,$G80&gt;=BH$5),IF(BH$5&gt;$N80,5,$K80)*10+IF(AND($F80&gt;=BH$5,$F80&lt;=BH$6),IF(AND($G80&gt;=BH$5,$G80&lt;=BH$6),5,IF($L80=1,2,1)),IF(AND($G80&gt;=BH$5,$G80&lt;=BH$6),IF($M80&gt;0,4,3),0)),IF(AND($D80&lt;=BH$6,$E80&gt;=BH$5),60,0)))</f>
        <v/>
      </c>
      <c r="BI80" s="80" t="str">
        <f>IF(OR($A80="",NOT(ISNUMBER($G80))),"",IF(AND($F80&lt;=BI$6,$G80&gt;=BI$5),IF(BI$5&gt;$N80,5,$K80)*10+IF(AND($F80&gt;=BI$5,$F80&lt;=BI$6),IF(AND($G80&gt;=BI$5,$G80&lt;=BI$6),5,IF($L80=1,2,1)),IF(AND($G80&gt;=BI$5,$G80&lt;=BI$6),IF($M80&gt;0,4,3),0)),IF(AND($D80&lt;=BI$6,$E80&gt;=BI$5),60,0)))</f>
        <v/>
      </c>
      <c r="BJ80" s="80" t="str">
        <f>IF(OR($A80="",NOT(ISNUMBER($G80))),"",IF(AND($F80&lt;=BJ$6,$G80&gt;=BJ$5),IF(BJ$5&gt;$N80,5,$K80)*10+IF(AND($F80&gt;=BJ$5,$F80&lt;=BJ$6),IF(AND($G80&gt;=BJ$5,$G80&lt;=BJ$6),5,IF($L80=1,2,1)),IF(AND($G80&gt;=BJ$5,$G80&lt;=BJ$6),IF($M80&gt;0,4,3),0)),IF(AND($D80&lt;=BJ$6,$E80&gt;=BJ$5),60,0)))</f>
        <v/>
      </c>
      <c r="BK80" s="80" t="str">
        <f>IF(OR($A80="",NOT(ISNUMBER($G80))),"",IF(AND($F80&lt;=BK$6,$G80&gt;=BK$5),IF(BK$5&gt;$N80,5,$K80)*10+IF(AND($F80&gt;=BK$5,$F80&lt;=BK$6),IF(AND($G80&gt;=BK$5,$G80&lt;=BK$6),5,IF($L80=1,2,1)),IF(AND($G80&gt;=BK$5,$G80&lt;=BK$6),IF($M80&gt;0,4,3),0)),IF(AND($D80&lt;=BK$6,$E80&gt;=BK$5),60,0)))</f>
        <v/>
      </c>
      <c r="BL80" s="80" t="str">
        <f>IF(OR($A80="",NOT(ISNUMBER($G80))),"",IF(AND($F80&lt;=BL$6,$G80&gt;=BL$5),IF(BL$5&gt;$N80,5,$K80)*10+IF(AND($F80&gt;=BL$5,$F80&lt;=BL$6),IF(AND($G80&gt;=BL$5,$G80&lt;=BL$6),5,IF($L80=1,2,1)),IF(AND($G80&gt;=BL$5,$G80&lt;=BL$6),IF($M80&gt;0,4,3),0)),IF(AND($D80&lt;=BL$6,$E80&gt;=BL$5),60,0)))</f>
        <v/>
      </c>
      <c r="BM80" s="80" t="str">
        <f>IF(OR($A80="",NOT(ISNUMBER($G80))),"",IF(AND($F80&lt;=BM$6,$G80&gt;=BM$5),IF(BM$5&gt;$N80,5,$K80)*10+IF(AND($F80&gt;=BM$5,$F80&lt;=BM$6),IF(AND($G80&gt;=BM$5,$G80&lt;=BM$6),5,IF($L80=1,2,1)),IF(AND($G80&gt;=BM$5,$G80&lt;=BM$6),IF($M80&gt;0,4,3),0)),IF(AND($D80&lt;=BM$6,$E80&gt;=BM$5),60,0)))</f>
        <v/>
      </c>
      <c r="BN80" s="80" t="str">
        <f>IF(OR($A80="",NOT(ISNUMBER($G80))),"",IF(AND($F80&lt;=BN$6,$G80&gt;=BN$5),IF(BN$5&gt;$N80,5,$K80)*10+IF(AND($F80&gt;=BN$5,$F80&lt;=BN$6),IF(AND($G80&gt;=BN$5,$G80&lt;=BN$6),5,IF($L80=1,2,1)),IF(AND($G80&gt;=BN$5,$G80&lt;=BN$6),IF($M80&gt;0,4,3),0)),IF(AND($D80&lt;=BN$6,$E80&gt;=BN$5),60,0)))</f>
        <v/>
      </c>
      <c r="BO80" s="80" t="str">
        <f>IF(OR($A80="",NOT(ISNUMBER($G80))),"",IF(AND($F80&lt;=BO$6,$G80&gt;=BO$5),IF(BO$5&gt;$N80,5,$K80)*10+IF(AND($F80&gt;=BO$5,$F80&lt;=BO$6),IF(AND($G80&gt;=BO$5,$G80&lt;=BO$6),5,IF($L80=1,2,1)),IF(AND($G80&gt;=BO$5,$G80&lt;=BO$6),IF($M80&gt;0,4,3),0)),IF(AND($D80&lt;=BO$6,$E80&gt;=BO$5),60,0)))</f>
        <v/>
      </c>
      <c r="BP80" s="80" t="str">
        <f>IF(OR($A80="",NOT(ISNUMBER($G80))),"",IF(AND($F80&lt;=BP$6,$G80&gt;=BP$5),IF(BP$5&gt;$N80,5,$K80)*10+IF(AND($F80&gt;=BP$5,$F80&lt;=BP$6),IF(AND($G80&gt;=BP$5,$G80&lt;=BP$6),5,IF($L80=1,2,1)),IF(AND($G80&gt;=BP$5,$G80&lt;=BP$6),IF($M80&gt;0,4,3),0)),IF(AND($D80&lt;=BP$6,$E80&gt;=BP$5),60,0)))</f>
        <v/>
      </c>
      <c r="BQ80" s="80" t="str">
        <f>IF(OR($A80="",NOT(ISNUMBER($G80))),"",IF(AND($F80&lt;=BQ$6,$G80&gt;=BQ$5),IF(BQ$5&gt;$N80,5,$K80)*10+IF(AND($F80&gt;=BQ$5,$F80&lt;=BQ$6),IF(AND($G80&gt;=BQ$5,$G80&lt;=BQ$6),5,IF($L80=1,2,1)),IF(AND($G80&gt;=BQ$5,$G80&lt;=BQ$6),IF($M80&gt;0,4,3),0)),IF(AND($D80&lt;=BQ$6,$E80&gt;=BQ$5),60,0)))</f>
        <v/>
      </c>
      <c r="BR80" s="80" t="str">
        <f>IF(OR($A80="",NOT(ISNUMBER($G80))),"",IF(AND($F80&lt;=BR$6,$G80&gt;=BR$5),IF(BR$5&gt;$N80,5,$K80)*10+IF(AND($F80&gt;=BR$5,$F80&lt;=BR$6),IF(AND($G80&gt;=BR$5,$G80&lt;=BR$6),5,IF($L80=1,2,1)),IF(AND($G80&gt;=BR$5,$G80&lt;=BR$6),IF($M80&gt;0,4,3),0)),IF(AND($D80&lt;=BR$6,$E80&gt;=BR$5),60,0)))</f>
        <v/>
      </c>
      <c r="BS80" s="80" t="str">
        <f>IF(OR($A80="",NOT(ISNUMBER($G80))),"",IF(AND($F80&lt;=BS$6,$G80&gt;=BS$5),IF(BS$5&gt;$N80,5,$K80)*10+IF(AND($F80&gt;=BS$5,$F80&lt;=BS$6),IF(AND($G80&gt;=BS$5,$G80&lt;=BS$6),5,IF($L80=1,2,1)),IF(AND($G80&gt;=BS$5,$G80&lt;=BS$6),IF($M80&gt;0,4,3),0)),IF(AND($D80&lt;=BS$6,$E80&gt;=BS$5),60,0)))</f>
        <v/>
      </c>
      <c r="BT80" s="80" t="str">
        <f>IF(OR($A80="",NOT(ISNUMBER($G80))),"",IF(AND($F80&lt;=BT$6,$G80&gt;=BT$5),IF(BT$5&gt;$N80,5,$K80)*10+IF(AND($F80&gt;=BT$5,$F80&lt;=BT$6),IF(AND($G80&gt;=BT$5,$G80&lt;=BT$6),5,IF($L80=1,2,1)),IF(AND($G80&gt;=BT$5,$G80&lt;=BT$6),IF($M80&gt;0,4,3),0)),IF(AND($D80&lt;=BT$6,$E80&gt;=BT$5),60,0)))</f>
        <v/>
      </c>
      <c r="BU80" s="80" t="str">
        <f>IF(OR($A80="",NOT(ISNUMBER($G80))),"",IF(AND($F80&lt;=BU$6,$G80&gt;=BU$5),IF(BU$5&gt;$N80,5,$K80)*10+IF(AND($F80&gt;=BU$5,$F80&lt;=BU$6),IF(AND($G80&gt;=BU$5,$G80&lt;=BU$6),5,IF($L80=1,2,1)),IF(AND($G80&gt;=BU$5,$G80&lt;=BU$6),IF($M80&gt;0,4,3),0)),IF(AND($D80&lt;=BU$6,$E80&gt;=BU$5),60,0)))</f>
        <v/>
      </c>
      <c r="BV80" s="80" t="str">
        <f>IF(OR($A80="",NOT(ISNUMBER($G80))),"",IF(AND($F80&lt;=BV$6,$G80&gt;=BV$5),IF(BV$5&gt;$N80,5,$K80)*10+IF(AND($F80&gt;=BV$5,$F80&lt;=BV$6),IF(AND($G80&gt;=BV$5,$G80&lt;=BV$6),5,IF($L80=1,2,1)),IF(AND($G80&gt;=BV$5,$G80&lt;=BV$6),IF($M80&gt;0,4,3),0)),IF(AND($D80&lt;=BV$6,$E80&gt;=BV$5),60,0)))</f>
        <v/>
      </c>
      <c r="BW80" s="80" t="str">
        <f>IF(OR($A80="",NOT(ISNUMBER($G80))),"",IF(AND($F80&lt;=BW$6,$G80&gt;=BW$5),IF(BW$5&gt;$N80,5,$K80)*10+IF(AND($F80&gt;=BW$5,$F80&lt;=BW$6),IF(AND($G80&gt;=BW$5,$G80&lt;=BW$6),5,IF($L80=1,2,1)),IF(AND($G80&gt;=BW$5,$G80&lt;=BW$6),IF($M80&gt;0,4,3),0)),IF(AND($D80&lt;=BW$6,$E80&gt;=BW$5),60,0)))</f>
        <v/>
      </c>
      <c r="BX80" s="80" t="str">
        <f>IF(OR($A80="",NOT(ISNUMBER($G80))),"",IF(AND($F80&lt;=BX$6,$G80&gt;=BX$5),IF(BX$5&gt;$N80,5,$K80)*10+IF(AND($F80&gt;=BX$5,$F80&lt;=BX$6),IF(AND($G80&gt;=BX$5,$G80&lt;=BX$6),5,IF($L80=1,2,1)),IF(AND($G80&gt;=BX$5,$G80&lt;=BX$6),IF($M80&gt;0,4,3),0)),IF(AND($D80&lt;=BX$6,$E80&gt;=BX$5),60,0)))</f>
        <v/>
      </c>
      <c r="BY80" s="80" t="str">
        <f>IF(OR($A80="",NOT(ISNUMBER($G80))),"",IF(AND($F80&lt;=BY$6,$G80&gt;=BY$5),IF(BY$5&gt;$N80,5,$K80)*10+IF(AND($F80&gt;=BY$5,$F80&lt;=BY$6),IF(AND($G80&gt;=BY$5,$G80&lt;=BY$6),5,IF($L80=1,2,1)),IF(AND($G80&gt;=BY$5,$G80&lt;=BY$6),IF($M80&gt;0,4,3),0)),IF(AND($D80&lt;=BY$6,$E80&gt;=BY$5),60,0)))</f>
        <v/>
      </c>
      <c r="BZ80" s="80" t="str">
        <f>IF(OR($A80="",NOT(ISNUMBER($G80))),"",IF(AND($F80&lt;=BZ$6,$G80&gt;=BZ$5),IF(BZ$5&gt;$N80,5,$K80)*10+IF(AND($F80&gt;=BZ$5,$F80&lt;=BZ$6),IF(AND($G80&gt;=BZ$5,$G80&lt;=BZ$6),5,IF($L80=1,2,1)),IF(AND($G80&gt;=BZ$5,$G80&lt;=BZ$6),IF($M80&gt;0,4,3),0)),IF(AND($D80&lt;=BZ$6,$E80&gt;=BZ$5),60,0)))</f>
        <v/>
      </c>
      <c r="CA80" s="80" t="str">
        <f>IF(OR($A80="",NOT(ISNUMBER($G80))),"",IF(AND($F80&lt;=CA$6,$G80&gt;=CA$5),IF(CA$5&gt;$N80,5,$K80)*10+IF(AND($F80&gt;=CA$5,$F80&lt;=CA$6),IF(AND($G80&gt;=CA$5,$G80&lt;=CA$6),5,IF($L80=1,2,1)),IF(AND($G80&gt;=CA$5,$G80&lt;=CA$6),IF($M80&gt;0,4,3),0)),IF(AND($D80&lt;=CA$6,$E80&gt;=CA$5),60,0)))</f>
        <v/>
      </c>
      <c r="CB80" s="80" t="str">
        <f>IF(OR($A80="",NOT(ISNUMBER($G80))),"",IF(AND($F80&lt;=CB$6,$G80&gt;=CB$5),IF(CB$5&gt;$N80,5,$K80)*10+IF(AND($F80&gt;=CB$5,$F80&lt;=CB$6),IF(AND($G80&gt;=CB$5,$G80&lt;=CB$6),5,IF($L80=1,2,1)),IF(AND($G80&gt;=CB$5,$G80&lt;=CB$6),IF($M80&gt;0,4,3),0)),IF(AND($D80&lt;=CB$6,$E80&gt;=CB$5),60,0)))</f>
        <v/>
      </c>
      <c r="CC80" s="80" t="str">
        <f>IF(OR($A80="",NOT(ISNUMBER($G80))),"",IF(AND($F80&lt;=CC$6,$G80&gt;=CC$5),IF(CC$5&gt;$N80,5,$K80)*10+IF(AND($F80&gt;=CC$5,$F80&lt;=CC$6),IF(AND($G80&gt;=CC$5,$G80&lt;=CC$6),5,IF($L80=1,2,1)),IF(AND($G80&gt;=CC$5,$G80&lt;=CC$6),IF($M80&gt;0,4,3),0)),IF(AND($D80&lt;=CC$6,$E80&gt;=CC$5),60,0)))</f>
        <v/>
      </c>
      <c r="CD80" s="80" t="str">
        <f>IF(OR($A80="",NOT(ISNUMBER($G80))),"",IF(AND($F80&lt;=CD$6,$G80&gt;=CD$5),IF(CD$5&gt;$N80,5,$K80)*10+IF(AND($F80&gt;=CD$5,$F80&lt;=CD$6),IF(AND($G80&gt;=CD$5,$G80&lt;=CD$6),5,IF($L80=1,2,1)),IF(AND($G80&gt;=CD$5,$G80&lt;=CD$6),IF($M80&gt;0,4,3),0)),IF(AND($D80&lt;=CD$6,$E80&gt;=CD$5),60,0)))</f>
        <v/>
      </c>
      <c r="CE80" s="80" t="str">
        <f>IF(OR($A80="",NOT(ISNUMBER($G80))),"",IF(AND($F80&lt;=CE$6,$G80&gt;=CE$5),IF(CE$5&gt;$N80,5,$K80)*10+IF(AND($F80&gt;=CE$5,$F80&lt;=CE$6),IF(AND($G80&gt;=CE$5,$G80&lt;=CE$6),5,IF($L80=1,2,1)),IF(AND($G80&gt;=CE$5,$G80&lt;=CE$6),IF($M80&gt;0,4,3),0)),IF(AND($D80&lt;=CE$6,$E80&gt;=CE$5),60,0)))</f>
        <v/>
      </c>
      <c r="CF80" s="80" t="str">
        <f>IF(OR($A80="",NOT(ISNUMBER($G80))),"",IF(AND($F80&lt;=CF$6,$G80&gt;=CF$5),IF(CF$5&gt;$N80,5,$K80)*10+IF(AND($F80&gt;=CF$5,$F80&lt;=CF$6),IF(AND($G80&gt;=CF$5,$G80&lt;=CF$6),5,IF($L80=1,2,1)),IF(AND($G80&gt;=CF$5,$G80&lt;=CF$6),IF($M80&gt;0,4,3),0)),IF(AND($D80&lt;=CF$6,$E80&gt;=CF$5),60,0)))</f>
        <v/>
      </c>
      <c r="CG80" s="80" t="str">
        <f>IF(OR($A80="",NOT(ISNUMBER($G80))),"",IF(AND($F80&lt;=CG$6,$G80&gt;=CG$5),IF(CG$5&gt;$N80,5,$K80)*10+IF(AND($F80&gt;=CG$5,$F80&lt;=CG$6),IF(AND($G80&gt;=CG$5,$G80&lt;=CG$6),5,IF($L80=1,2,1)),IF(AND($G80&gt;=CG$5,$G80&lt;=CG$6),IF($M80&gt;0,4,3),0)),IF(AND($D80&lt;=CG$6,$E80&gt;=CG$5),60,0)))</f>
        <v/>
      </c>
      <c r="CH80" s="80" t="str">
        <f>IF(OR($A80="",NOT(ISNUMBER($G80))),"",IF(AND($F80&lt;=CH$6,$G80&gt;=CH$5),IF(CH$5&gt;$N80,5,$K80)*10+IF(AND($F80&gt;=CH$5,$F80&lt;=CH$6),IF(AND($G80&gt;=CH$5,$G80&lt;=CH$6),5,IF($L80=1,2,1)),IF(AND($G80&gt;=CH$5,$G80&lt;=CH$6),IF($M80&gt;0,4,3),0)),IF(AND($D80&lt;=CH$6,$E80&gt;=CH$5),60,0)))</f>
        <v/>
      </c>
      <c r="CI80" s="80" t="str">
        <f>IF(OR($A80="",NOT(ISNUMBER($G80))),"",IF(AND($F80&lt;=CI$6,$G80&gt;=CI$5),IF(CI$5&gt;$N80,5,$K80)*10+IF(AND($F80&gt;=CI$5,$F80&lt;=CI$6),IF(AND($G80&gt;=CI$5,$G80&lt;=CI$6),5,IF($L80=1,2,1)),IF(AND($G80&gt;=CI$5,$G80&lt;=CI$6),IF($M80&gt;0,4,3),0)),IF(AND($D80&lt;=CI$6,$E80&gt;=CI$5),60,0)))</f>
        <v/>
      </c>
      <c r="CJ80" s="80" t="str">
        <f>IF(OR($A80="",NOT(ISNUMBER($G80))),"",IF(AND($F80&lt;=CJ$6,$G80&gt;=CJ$5),IF(CJ$5&gt;$N80,5,$K80)*10+IF(AND($F80&gt;=CJ$5,$F80&lt;=CJ$6),IF(AND($G80&gt;=CJ$5,$G80&lt;=CJ$6),5,IF($L80=1,2,1)),IF(AND($G80&gt;=CJ$5,$G80&lt;=CJ$6),IF($M80&gt;0,4,3),0)),IF(AND($D80&lt;=CJ$6,$E80&gt;=CJ$5),60,0)))</f>
        <v/>
      </c>
      <c r="CK80" s="80" t="str">
        <f>IF(OR($A80="",NOT(ISNUMBER($G80))),"",IF(AND($F80&lt;=CK$6,$G80&gt;=CK$5),IF(CK$5&gt;$N80,5,$K80)*10+IF(AND($F80&gt;=CK$5,$F80&lt;=CK$6),IF(AND($G80&gt;=CK$5,$G80&lt;=CK$6),5,IF($L80=1,2,1)),IF(AND($G80&gt;=CK$5,$G80&lt;=CK$6),IF($M80&gt;0,4,3),0)),IF(AND($D80&lt;=CK$6,$E80&gt;=CK$5),60,0)))</f>
        <v/>
      </c>
      <c r="CL80" s="80" t="str">
        <f>IF(OR($A80="",NOT(ISNUMBER($G80))),"",IF(AND($F80&lt;=CL$6,$G80&gt;=CL$5),IF(CL$5&gt;$N80,5,$K80)*10+IF(AND($F80&gt;=CL$5,$F80&lt;=CL$6),IF(AND($G80&gt;=CL$5,$G80&lt;=CL$6),5,IF($L80=1,2,1)),IF(AND($G80&gt;=CL$5,$G80&lt;=CL$6),IF($M80&gt;0,4,3),0)),IF(AND($D80&lt;=CL$6,$E80&gt;=CL$5),60,0)))</f>
        <v/>
      </c>
      <c r="CM80" s="80" t="str">
        <f>IF(OR($A80="",NOT(ISNUMBER($G80))),"",IF(AND($F80&lt;=CM$6,$G80&gt;=CM$5),IF(CM$5&gt;$N80,5,$K80)*10+IF(AND($F80&gt;=CM$5,$F80&lt;=CM$6),IF(AND($G80&gt;=CM$5,$G80&lt;=CM$6),5,IF($L80=1,2,1)),IF(AND($G80&gt;=CM$5,$G80&lt;=CM$6),IF($M80&gt;0,4,3),0)),IF(AND($D80&lt;=CM$6,$E80&gt;=CM$5),60,0)))</f>
        <v/>
      </c>
      <c r="CN80" s="80" t="str">
        <f>IF(OR($A80="",NOT(ISNUMBER($G80))),"",IF(AND($F80&lt;=CN$6,$G80&gt;=CN$5),IF(CN$5&gt;$N80,5,$K80)*10+IF(AND($F80&gt;=CN$5,$F80&lt;=CN$6),IF(AND($G80&gt;=CN$5,$G80&lt;=CN$6),5,IF($L80=1,2,1)),IF(AND($G80&gt;=CN$5,$G80&lt;=CN$6),IF($M80&gt;0,4,3),0)),IF(AND($D80&lt;=CN$6,$E80&gt;=CN$5),60,0)))</f>
        <v/>
      </c>
      <c r="CO80" s="80" t="str">
        <f>IF(OR($A80="",NOT(ISNUMBER($G80))),"",IF(AND($F80&lt;=CO$6,$G80&gt;=CO$5),IF(CO$5&gt;$N80,5,$K80)*10+IF(AND($F80&gt;=CO$5,$F80&lt;=CO$6),IF(AND($G80&gt;=CO$5,$G80&lt;=CO$6),5,IF($L80=1,2,1)),IF(AND($G80&gt;=CO$5,$G80&lt;=CO$6),IF($M80&gt;0,4,3),0)),IF(AND($D80&lt;=CO$6,$E80&gt;=CO$5),60,0)))</f>
        <v/>
      </c>
      <c r="CP80" s="80" t="str">
        <f>IF(OR($A80="",NOT(ISNUMBER($G80))),"",IF(AND($F80&lt;=CP$6,$G80&gt;=CP$5),IF(CP$5&gt;$N80,5,$K80)*10+IF(AND($F80&gt;=CP$5,$F80&lt;=CP$6),IF(AND($G80&gt;=CP$5,$G80&lt;=CP$6),5,IF($L80=1,2,1)),IF(AND($G80&gt;=CP$5,$G80&lt;=CP$6),IF($M80&gt;0,4,3),0)),IF(AND($D80&lt;=CP$6,$E80&gt;=CP$5),60,0)))</f>
        <v/>
      </c>
      <c r="CQ80" s="80" t="str">
        <f>IF(OR($A80="",NOT(ISNUMBER($G80))),"",IF(AND($F80&lt;=CQ$6,$G80&gt;=CQ$5),IF(CQ$5&gt;$N80,5,$K80)*10+IF(AND($F80&gt;=CQ$5,$F80&lt;=CQ$6),IF(AND($G80&gt;=CQ$5,$G80&lt;=CQ$6),5,IF($L80=1,2,1)),IF(AND($G80&gt;=CQ$5,$G80&lt;=CQ$6),IF($M80&gt;0,4,3),0)),IF(AND($D80&lt;=CQ$6,$E80&gt;=CQ$5),60,0)))</f>
        <v/>
      </c>
      <c r="CR80" s="80" t="str">
        <f>IF(OR($A80="",NOT(ISNUMBER($G80))),"",IF(AND($F80&lt;=CR$6,$G80&gt;=CR$5),IF(CR$5&gt;$N80,5,$K80)*10+IF(AND($F80&gt;=CR$5,$F80&lt;=CR$6),IF(AND($G80&gt;=CR$5,$G80&lt;=CR$6),5,IF($L80=1,2,1)),IF(AND($G80&gt;=CR$5,$G80&lt;=CR$6),IF($M80&gt;0,4,3),0)),IF(AND($D80&lt;=CR$6,$E80&gt;=CR$5),60,0)))</f>
        <v/>
      </c>
      <c r="CS80" s="80" t="str">
        <f>IF(OR($A80="",NOT(ISNUMBER($G80))),"",IF(AND($F80&lt;=CS$6,$G80&gt;=CS$5),IF(CS$5&gt;$N80,5,$K80)*10+IF(AND($F80&gt;=CS$5,$F80&lt;=CS$6),IF(AND($G80&gt;=CS$5,$G80&lt;=CS$6),5,IF($L80=1,2,1)),IF(AND($G80&gt;=CS$5,$G80&lt;=CS$6),IF($M80&gt;0,4,3),0)),IF(AND($D80&lt;=CS$6,$E80&gt;=CS$5),60,0)))</f>
        <v/>
      </c>
      <c r="CT80" s="80" t="str">
        <f>IF(OR($A80="",NOT(ISNUMBER($G80))),"",IF(AND($F80&lt;=CT$6,$G80&gt;=CT$5),IF(CT$5&gt;$N80,5,$K80)*10+IF(AND($F80&gt;=CT$5,$F80&lt;=CT$6),IF(AND($G80&gt;=CT$5,$G80&lt;=CT$6),5,IF($L80=1,2,1)),IF(AND($G80&gt;=CT$5,$G80&lt;=CT$6),IF($M80&gt;0,4,3),0)),IF(AND($D80&lt;=CT$6,$E80&gt;=CT$5),60,0)))</f>
        <v/>
      </c>
      <c r="CU80" s="80" t="str">
        <f>IF(OR($A80="",NOT(ISNUMBER($G80))),"",IF(AND($F80&lt;=CU$6,$G80&gt;=CU$5),IF(CU$5&gt;$N80,5,$K80)*10+IF(AND($F80&gt;=CU$5,$F80&lt;=CU$6),IF(AND($G80&gt;=CU$5,$G80&lt;=CU$6),5,IF($L80=1,2,1)),IF(AND($G80&gt;=CU$5,$G80&lt;=CU$6),IF($M80&gt;0,4,3),0)),IF(AND($D80&lt;=CU$6,$E80&gt;=CU$5),60,0)))</f>
        <v/>
      </c>
      <c r="CV80" s="80" t="str">
        <f>IF(OR($A80="",NOT(ISNUMBER($G80))),"",IF(AND($F80&lt;=CV$6,$G80&gt;=CV$5),IF(CV$5&gt;$N80,5,$K80)*10+IF(AND($F80&gt;=CV$5,$F80&lt;=CV$6),IF(AND($G80&gt;=CV$5,$G80&lt;=CV$6),5,IF($L80=1,2,1)),IF(AND($G80&gt;=CV$5,$G80&lt;=CV$6),IF($M80&gt;0,4,3),0)),IF(AND($D80&lt;=CV$6,$E80&gt;=CV$5),60,0)))</f>
        <v/>
      </c>
      <c r="CW80" s="80" t="str">
        <f>IF(OR($A80="",NOT(ISNUMBER($G80))),"",IF(AND($F80&lt;=CW$6,$G80&gt;=CW$5),IF(CW$5&gt;$N80,5,$K80)*10+IF(AND($F80&gt;=CW$5,$F80&lt;=CW$6),IF(AND($G80&gt;=CW$5,$G80&lt;=CW$6),5,IF($L80=1,2,1)),IF(AND($G80&gt;=CW$5,$G80&lt;=CW$6),IF($M80&gt;0,4,3),0)),IF(AND($D80&lt;=CW$6,$E80&gt;=CW$5),60,0)))</f>
        <v/>
      </c>
      <c r="CX80" s="80" t="str">
        <f>IF(OR($A80="",NOT(ISNUMBER($G80))),"",IF(AND($F80&lt;=CX$6,$G80&gt;=CX$5),IF(CX$5&gt;$N80,5,$K80)*10+IF(AND($F80&gt;=CX$5,$F80&lt;=CX$6),IF(AND($G80&gt;=CX$5,$G80&lt;=CX$6),5,IF($L80=1,2,1)),IF(AND($G80&gt;=CX$5,$G80&lt;=CX$6),IF($M80&gt;0,4,3),0)),IF(AND($D80&lt;=CX$6,$E80&gt;=CX$5),60,0)))</f>
        <v/>
      </c>
      <c r="CY80" s="80" t="str">
        <f>IF(OR($A80="",NOT(ISNUMBER($G80))),"",IF(AND($F80&lt;=CY$6,$G80&gt;=CY$5),IF(CY$5&gt;$N80,5,$K80)*10+IF(AND($F80&gt;=CY$5,$F80&lt;=CY$6),IF(AND($G80&gt;=CY$5,$G80&lt;=CY$6),5,IF($L80=1,2,1)),IF(AND($G80&gt;=CY$5,$G80&lt;=CY$6),IF($M80&gt;0,4,3),0)),IF(AND($D80&lt;=CY$6,$E80&gt;=CY$5),60,0)))</f>
        <v/>
      </c>
      <c r="CZ80" s="80" t="str">
        <f>IF(OR($A80="",NOT(ISNUMBER($G80))),"",IF(AND($F80&lt;=CZ$6,$G80&gt;=CZ$5),IF(CZ$5&gt;$N80,5,$K80)*10+IF(AND($F80&gt;=CZ$5,$F80&lt;=CZ$6),IF(AND($G80&gt;=CZ$5,$G80&lt;=CZ$6),5,IF($L80=1,2,1)),IF(AND($G80&gt;=CZ$5,$G80&lt;=CZ$6),IF($M80&gt;0,4,3),0)),IF(AND($D80&lt;=CZ$6,$E80&gt;=CZ$5),60,0)))</f>
        <v/>
      </c>
      <c r="DA80" s="80" t="str">
        <f>IF(OR($A80="",NOT(ISNUMBER($G80))),"",IF(AND($F80&lt;=DA$6,$G80&gt;=DA$5),IF(DA$5&gt;$N80,5,$K80)*10+IF(AND($F80&gt;=DA$5,$F80&lt;=DA$6),IF(AND($G80&gt;=DA$5,$G80&lt;=DA$6),5,IF($L80=1,2,1)),IF(AND($G80&gt;=DA$5,$G80&lt;=DA$6),IF($M80&gt;0,4,3),0)),IF(AND($D80&lt;=DA$6,$E80&gt;=DA$5),60,0)))</f>
        <v/>
      </c>
      <c r="DB80" s="80" t="str">
        <f>IF(OR($A80="",NOT(ISNUMBER($G80))),"",IF(AND($F80&lt;=DB$6,$G80&gt;=DB$5),IF(DB$5&gt;$N80,5,$K80)*10+IF(AND($F80&gt;=DB$5,$F80&lt;=DB$6),IF(AND($G80&gt;=DB$5,$G80&lt;=DB$6),5,IF($L80=1,2,1)),IF(AND($G80&gt;=DB$5,$G80&lt;=DB$6),IF($M80&gt;0,4,3),0)),IF(AND($D80&lt;=DB$6,$E80&gt;=DB$5),60,0)))</f>
        <v/>
      </c>
      <c r="DC80" s="80" t="str">
        <f>IF(OR($A80="",NOT(ISNUMBER($G80))),"",IF(AND($F80&lt;=DC$6,$G80&gt;=DC$5),IF(DC$5&gt;$N80,5,$K80)*10+IF(AND($F80&gt;=DC$5,$F80&lt;=DC$6),IF(AND($G80&gt;=DC$5,$G80&lt;=DC$6),5,IF($L80=1,2,1)),IF(AND($G80&gt;=DC$5,$G80&lt;=DC$6),IF($M80&gt;0,4,3),0)),IF(AND($D80&lt;=DC$6,$E80&gt;=DC$5),60,0)))</f>
        <v/>
      </c>
      <c r="DD80" s="80" t="str">
        <f>IF(OR($A80="",NOT(ISNUMBER($G80))),"",IF(AND($F80&lt;=DD$6,$G80&gt;=DD$5),IF(DD$5&gt;$N80,5,$K80)*10+IF(AND($F80&gt;=DD$5,$F80&lt;=DD$6),IF(AND($G80&gt;=DD$5,$G80&lt;=DD$6),5,IF($L80=1,2,1)),IF(AND($G80&gt;=DD$5,$G80&lt;=DD$6),IF($M80&gt;0,4,3),0)),IF(AND($D80&lt;=DD$6,$E80&gt;=DD$5),60,0)))</f>
        <v/>
      </c>
      <c r="DE80" s="80" t="str">
        <f>IF(OR($A80="",NOT(ISNUMBER($G80))),"",IF(AND($F80&lt;=DE$6,$G80&gt;=DE$5),IF(DE$5&gt;$N80,5,$K80)*10+IF(AND($F80&gt;=DE$5,$F80&lt;=DE$6),IF(AND($G80&gt;=DE$5,$G80&lt;=DE$6),5,IF($L80=1,2,1)),IF(AND($G80&gt;=DE$5,$G80&lt;=DE$6),IF($M80&gt;0,4,3),0)),IF(AND($D80&lt;=DE$6,$E80&gt;=DE$5),60,0)))</f>
        <v/>
      </c>
      <c r="DF80" s="80" t="str">
        <f>IF(OR($A80="",NOT(ISNUMBER($G80))),"",IF(AND($F80&lt;=DF$6,$G80&gt;=DF$5),IF(DF$5&gt;$N80,5,$K80)*10+IF(AND($F80&gt;=DF$5,$F80&lt;=DF$6),IF(AND($G80&gt;=DF$5,$G80&lt;=DF$6),5,IF($L80=1,2,1)),IF(AND($G80&gt;=DF$5,$G80&lt;=DF$6),IF($M80&gt;0,4,3),0)),IF(AND($D80&lt;=DF$6,$E80&gt;=DF$5),60,0)))</f>
        <v/>
      </c>
      <c r="DG80" s="80" t="str">
        <f>IF(OR($A80="",NOT(ISNUMBER($G80))),"",IF(AND($F80&lt;=DG$6,$G80&gt;=DG$5),IF(DG$5&gt;$N80,5,$K80)*10+IF(AND($F80&gt;=DG$5,$F80&lt;=DG$6),IF(AND($G80&gt;=DG$5,$G80&lt;=DG$6),5,IF($L80=1,2,1)),IF(AND($G80&gt;=DG$5,$G80&lt;=DG$6),IF($M80&gt;0,4,3),0)),IF(AND($D80&lt;=DG$6,$E80&gt;=DG$5),60,0)))</f>
        <v/>
      </c>
      <c r="DH80" s="80" t="str">
        <f>IF(OR($A80="",NOT(ISNUMBER($G80))),"",IF(AND($F80&lt;=DH$6,$G80&gt;=DH$5),IF(DH$5&gt;$N80,5,$K80)*10+IF(AND($F80&gt;=DH$5,$F80&lt;=DH$6),IF(AND($G80&gt;=DH$5,$G80&lt;=DH$6),5,IF($L80=1,2,1)),IF(AND($G80&gt;=DH$5,$G80&lt;=DH$6),IF($M80&gt;0,4,3),0)),IF(AND($D80&lt;=DH$6,$E80&gt;=DH$5),60,0)))</f>
        <v/>
      </c>
      <c r="DI80" s="80" t="str">
        <f>IF(OR($A80="",NOT(ISNUMBER($G80))),"",IF(AND($F80&lt;=DI$6,$G80&gt;=DI$5),IF(DI$5&gt;$N80,5,$K80)*10+IF(AND($F80&gt;=DI$5,$F80&lt;=DI$6),IF(AND($G80&gt;=DI$5,$G80&lt;=DI$6),5,IF($L80=1,2,1)),IF(AND($G80&gt;=DI$5,$G80&lt;=DI$6),IF($M80&gt;0,4,3),0)),IF(AND($D80&lt;=DI$6,$E80&gt;=DI$5),60,0)))</f>
        <v/>
      </c>
      <c r="DJ80" s="80" t="str">
        <f>IF(OR($A80="",NOT(ISNUMBER($G80))),"",IF(AND($F80&lt;=DJ$6,$G80&gt;=DJ$5),IF(DJ$5&gt;$N80,5,$K80)*10+IF(AND($F80&gt;=DJ$5,$F80&lt;=DJ$6),IF(AND($G80&gt;=DJ$5,$G80&lt;=DJ$6),5,IF($L80=1,2,1)),IF(AND($G80&gt;=DJ$5,$G80&lt;=DJ$6),IF($M80&gt;0,4,3),0)),IF(AND($D80&lt;=DJ$6,$E80&gt;=DJ$5),60,0)))</f>
        <v/>
      </c>
      <c r="DK80" s="80" t="str">
        <f>IF(OR($A80="",NOT(ISNUMBER($G80))),"",IF(AND($F80&lt;=DK$6,$G80&gt;=DK$5),IF(DK$5&gt;$N80,5,$K80)*10+IF(AND($F80&gt;=DK$5,$F80&lt;=DK$6),IF(AND($G80&gt;=DK$5,$G80&lt;=DK$6),5,IF($L80=1,2,1)),IF(AND($G80&gt;=DK$5,$G80&lt;=DK$6),IF($M80&gt;0,4,3),0)),IF(AND($D80&lt;=DK$6,$E80&gt;=DK$5),60,0)))</f>
        <v/>
      </c>
      <c r="DL80" s="80" t="str">
        <f>IF(OR($A80="",NOT(ISNUMBER($G80))),"",IF(AND($F80&lt;=DL$6,$G80&gt;=DL$5),IF(DL$5&gt;$N80,5,$K80)*10+IF(AND($F80&gt;=DL$5,$F80&lt;=DL$6),IF(AND($G80&gt;=DL$5,$G80&lt;=DL$6),5,IF($L80=1,2,1)),IF(AND($G80&gt;=DL$5,$G80&lt;=DL$6),IF($M80&gt;0,4,3),0)),IF(AND($D80&lt;=DL$6,$E80&gt;=DL$5),60,0)))</f>
        <v/>
      </c>
      <c r="DM80" s="80" t="str">
        <f>IF(OR($A80="",NOT(ISNUMBER($G80))),"",IF(AND($F80&lt;=DM$6,$G80&gt;=DM$5),IF(DM$5&gt;$N80,5,$K80)*10+IF(AND($F80&gt;=DM$5,$F80&lt;=DM$6),IF(AND($G80&gt;=DM$5,$G80&lt;=DM$6),5,IF($L80=1,2,1)),IF(AND($G80&gt;=DM$5,$G80&lt;=DM$6),IF($M80&gt;0,4,3),0)),IF(AND($D80&lt;=DM$6,$E80&gt;=DM$5),60,0)))</f>
        <v/>
      </c>
      <c r="DN80" s="80" t="str">
        <f>IF(OR($A80="",NOT(ISNUMBER($G80))),"",IF(AND($F80&lt;=DN$6,$G80&gt;=DN$5),IF(DN$5&gt;$N80,5,$K80)*10+IF(AND($F80&gt;=DN$5,$F80&lt;=DN$6),IF(AND($G80&gt;=DN$5,$G80&lt;=DN$6),5,IF($L80=1,2,1)),IF(AND($G80&gt;=DN$5,$G80&lt;=DN$6),IF($M80&gt;0,4,3),0)),IF(AND($D80&lt;=DN$6,$E80&gt;=DN$5),60,0)))</f>
        <v/>
      </c>
      <c r="DO80" s="80" t="str">
        <f>IF(OR($A80="",NOT(ISNUMBER($G80))),"",IF(AND($F80&lt;=DO$6,$G80&gt;=DO$5),IF(DO$5&gt;$N80,5,$K80)*10+IF(AND($F80&gt;=DO$5,$F80&lt;=DO$6),IF(AND($G80&gt;=DO$5,$G80&lt;=DO$6),5,IF($L80=1,2,1)),IF(AND($G80&gt;=DO$5,$G80&lt;=DO$6),IF($M80&gt;0,4,3),0)),IF(AND($D80&lt;=DO$6,$E80&gt;=DO$5),60,0)))</f>
        <v/>
      </c>
      <c r="DP80" s="80" t="str">
        <f>IF(OR($A80="",NOT(ISNUMBER($G80))),"",IF(AND($F80&lt;=DP$6,$G80&gt;=DP$5),IF(DP$5&gt;$N80,5,$K80)*10+IF(AND($F80&gt;=DP$5,$F80&lt;=DP$6),IF(AND($G80&gt;=DP$5,$G80&lt;=DP$6),5,IF($L80=1,2,1)),IF(AND($G80&gt;=DP$5,$G80&lt;=DP$6),IF($M80&gt;0,4,3),0)),IF(AND($D80&lt;=DP$6,$E80&gt;=DP$5),60,0)))</f>
        <v/>
      </c>
      <c r="DQ80" s="80" t="str">
        <f>IF(OR($A80="",NOT(ISNUMBER($G80))),"",IF(AND($F80&lt;=DQ$6,$G80&gt;=DQ$5),IF(DQ$5&gt;$N80,5,$K80)*10+IF(AND($F80&gt;=DQ$5,$F80&lt;=DQ$6),IF(AND($G80&gt;=DQ$5,$G80&lt;=DQ$6),5,IF($L80=1,2,1)),IF(AND($G80&gt;=DQ$5,$G80&lt;=DQ$6),IF($M80&gt;0,4,3),0)),IF(AND($D80&lt;=DQ$6,$E80&gt;=DQ$5),60,0)))</f>
        <v/>
      </c>
      <c r="DR80" s="80" t="str">
        <f>IF(OR($A80="",NOT(ISNUMBER($G80))),"",IF(AND($F80&lt;=DR$6,$G80&gt;=DR$5),IF(DR$5&gt;$N80,5,$K80)*10+IF(AND($F80&gt;=DR$5,$F80&lt;=DR$6),IF(AND($G80&gt;=DR$5,$G80&lt;=DR$6),5,IF($L80=1,2,1)),IF(AND($G80&gt;=DR$5,$G80&lt;=DR$6),IF($M80&gt;0,4,3),0)),IF(AND($D80&lt;=DR$6,$E80&gt;=DR$5),60,0)))</f>
        <v/>
      </c>
      <c r="DS80" s="80" t="str">
        <f>IF(OR($A80="",NOT(ISNUMBER($G80))),"",IF(AND($F80&lt;=DS$6,$G80&gt;=DS$5),IF(DS$5&gt;$N80,5,$K80)*10+IF(AND($F80&gt;=DS$5,$F80&lt;=DS$6),IF(AND($G80&gt;=DS$5,$G80&lt;=DS$6),5,IF($L80=1,2,1)),IF(AND($G80&gt;=DS$5,$G80&lt;=DS$6),IF($M80&gt;0,4,3),0)),IF(AND($D80&lt;=DS$6,$E80&gt;=DS$5),60,0)))</f>
        <v/>
      </c>
      <c r="DT80" s="80" t="str">
        <f>IF(OR($A80="",NOT(ISNUMBER($G80))),"",IF(AND($F80&lt;=DT$6,$G80&gt;=DT$5),IF(DT$5&gt;$N80,5,$K80)*10+IF(AND($F80&gt;=DT$5,$F80&lt;=DT$6),IF(AND($G80&gt;=DT$5,$G80&lt;=DT$6),5,IF($L80=1,2,1)),IF(AND($G80&gt;=DT$5,$G80&lt;=DT$6),IF($M80&gt;0,4,3),0)),IF(AND($D80&lt;=DT$6,$E80&gt;=DT$5),60,0)))</f>
        <v/>
      </c>
      <c r="DU80" s="80" t="str">
        <f>IF(OR($A80="",NOT(ISNUMBER($G80))),"",IF(AND($F80&lt;=DU$6,$G80&gt;=DU$5),IF(DU$5&gt;$N80,5,$K80)*10+IF(AND($F80&gt;=DU$5,$F80&lt;=DU$6),IF(AND($G80&gt;=DU$5,$G80&lt;=DU$6),5,IF($L80=1,2,1)),IF(AND($G80&gt;=DU$5,$G80&lt;=DU$6),IF($M80&gt;0,4,3),0)),IF(AND($D80&lt;=DU$6,$E80&gt;=DU$5),60,0)))</f>
        <v/>
      </c>
      <c r="DV80" s="80" t="str">
        <f>IF(OR($A80="",NOT(ISNUMBER($G80))),"",IF(AND($F80&lt;=DV$6,$G80&gt;=DV$5),IF(DV$5&gt;$N80,5,$K80)*10+IF(AND($F80&gt;=DV$5,$F80&lt;=DV$6),IF(AND($G80&gt;=DV$5,$G80&lt;=DV$6),5,IF($L80=1,2,1)),IF(AND($G80&gt;=DV$5,$G80&lt;=DV$6),IF($M80&gt;0,4,3),0)),IF(AND($D80&lt;=DV$6,$E80&gt;=DV$5),60,0)))</f>
        <v/>
      </c>
      <c r="DW80" s="80" t="str">
        <f>IF(OR($A80="",NOT(ISNUMBER($G80))),"",IF(AND($F80&lt;=DW$6,$G80&gt;=DW$5),IF(DW$5&gt;$N80,5,$K80)*10+IF(AND($F80&gt;=DW$5,$F80&lt;=DW$6),IF(AND($G80&gt;=DW$5,$G80&lt;=DW$6),5,IF($L80=1,2,1)),IF(AND($G80&gt;=DW$5,$G80&lt;=DW$6),IF($M80&gt;0,4,3),0)),IF(AND($D80&lt;=DW$6,$E80&gt;=DW$5),60,0)))</f>
        <v/>
      </c>
      <c r="DX80" s="80" t="str">
        <f>IF(OR($A80="",NOT(ISNUMBER($G80))),"",IF(AND($F80&lt;=DX$6,$G80&gt;=DX$5),IF(DX$5&gt;$N80,5,$K80)*10+IF(AND($F80&gt;=DX$5,$F80&lt;=DX$6),IF(AND($G80&gt;=DX$5,$G80&lt;=DX$6),5,IF($L80=1,2,1)),IF(AND($G80&gt;=DX$5,$G80&lt;=DX$6),IF($M80&gt;0,4,3),0)),IF(AND($D80&lt;=DX$6,$E80&gt;=DX$5),60,0)))</f>
        <v/>
      </c>
      <c r="DY80" s="80" t="str">
        <f>IF(OR($A80="",NOT(ISNUMBER($G80))),"",IF(AND($F80&lt;=DY$6,$G80&gt;=DY$5),IF(DY$5&gt;$N80,5,$K80)*10+IF(AND($F80&gt;=DY$5,$F80&lt;=DY$6),IF(AND($G80&gt;=DY$5,$G80&lt;=DY$6),5,IF($L80=1,2,1)),IF(AND($G80&gt;=DY$5,$G80&lt;=DY$6),IF($M80&gt;0,4,3),0)),IF(AND($D80&lt;=DY$6,$E80&gt;=DY$5),60,0)))</f>
        <v/>
      </c>
      <c r="DZ80" s="80" t="str">
        <f>IF(OR($A80="",NOT(ISNUMBER($G80))),"",IF(AND($F80&lt;=DZ$6,$G80&gt;=DZ$5),IF(DZ$5&gt;$N80,5,$K80)*10+IF(AND($F80&gt;=DZ$5,$F80&lt;=DZ$6),IF(AND($G80&gt;=DZ$5,$G80&lt;=DZ$6),5,IF($L80=1,2,1)),IF(AND($G80&gt;=DZ$5,$G80&lt;=DZ$6),IF($M80&gt;0,4,3),0)),IF(AND($D80&lt;=DZ$6,$E80&gt;=DZ$5),60,0)))</f>
        <v/>
      </c>
      <c r="EA80" s="80" t="str">
        <f>IF(OR($A80="",NOT(ISNUMBER($G80))),"",IF(AND($F80&lt;=EA$6,$G80&gt;=EA$5),IF(EA$5&gt;$N80,5,$K80)*10+IF(AND($F80&gt;=EA$5,$F80&lt;=EA$6),IF(AND($G80&gt;=EA$5,$G80&lt;=EA$6),5,IF($L80=1,2,1)),IF(AND($G80&gt;=EA$5,$G80&lt;=EA$6),IF($M80&gt;0,4,3),0)),IF(AND($D80&lt;=EA$6,$E80&gt;=EA$5),60,0)))</f>
        <v/>
      </c>
      <c r="EB80" s="80" t="str">
        <f>IF(OR($A80="",NOT(ISNUMBER($G80))),"",IF(AND($F80&lt;=EB$6,$G80&gt;=EB$5),IF(EB$5&gt;$N80,5,$K80)*10+IF(AND($F80&gt;=EB$5,$F80&lt;=EB$6),IF(AND($G80&gt;=EB$5,$G80&lt;=EB$6),5,IF($L80=1,2,1)),IF(AND($G80&gt;=EB$5,$G80&lt;=EB$6),IF($M80&gt;0,4,3),0)),IF(AND($D80&lt;=EB$6,$E80&gt;=EB$5),60,0)))</f>
        <v/>
      </c>
      <c r="EC80" s="80" t="str">
        <f>IF(OR($A80="",NOT(ISNUMBER($G80))),"",IF(AND($F80&lt;=EC$6,$G80&gt;=EC$5),IF(EC$5&gt;$N80,5,$K80)*10+IF(AND($F80&gt;=EC$5,$F80&lt;=EC$6),IF(AND($G80&gt;=EC$5,$G80&lt;=EC$6),5,IF($L80=1,2,1)),IF(AND($G80&gt;=EC$5,$G80&lt;=EC$6),IF($M80&gt;0,4,3),0)),IF(AND($D80&lt;=EC$6,$E80&gt;=EC$5),60,0)))</f>
        <v/>
      </c>
      <c r="ED80" s="80" t="str">
        <f>IF(OR($A80="",NOT(ISNUMBER($G80))),"",IF(AND($F80&lt;=ED$6,$G80&gt;=ED$5),IF(ED$5&gt;$N80,5,$K80)*10+IF(AND($F80&gt;=ED$5,$F80&lt;=ED$6),IF(AND($G80&gt;=ED$5,$G80&lt;=ED$6),5,IF($L80=1,2,1)),IF(AND($G80&gt;=ED$5,$G80&lt;=ED$6),IF($M80&gt;0,4,3),0)),IF(AND($D80&lt;=ED$6,$E80&gt;=ED$5),60,0)))</f>
        <v/>
      </c>
    </row>
    <row r="81" ht="18" customHeight="1">
      <c r="A81" s="52" t="str">
        <f>IF(Tasks!$B81="","",Tasks!$A81)</f>
        <v/>
      </c>
      <c r="B81" s="78" t="str">
        <f>IF(Tasks!$B81="","",Tasks!$B81)</f>
        <v/>
      </c>
      <c r="C81" s="25" t="str">
        <f>IF($B81="","",IF(AND(Tasks!$D81="",Tasks!$G81=""),"-",IF(Tasks!$D81="","",Tasks!$D81&amp;IF(OR(Tasks!$E81="",Tasks!$E81="FS"),IF(N(Tasks!$F81)=0,"","FS"),Tasks!$E81)&amp;IF(N(Tasks!$F81)=0,"",IF(Tasks!$F81&gt;0,"+","")&amp;Tasks!$F81))&amp;IF(AND(Tasks!$D81&lt;&gt;"",Tasks!$G81&lt;&gt;""),", ","")&amp;IF(Tasks!$G81="","",Tasks!$G81&amp;IF(OR(Tasks!$H81="",Tasks!$H81="FS"),IF(N(Tasks!$I81)=0,"","FS"),Tasks!$H81)&amp;IF(N(Tasks!$I81)=0,"",IF(Tasks!$I81&gt;0,"+","")&amp;Tasks!$I81))))</f>
        <v/>
      </c>
      <c r="D81" s="51" t="str">
        <f>IF(OR($B81="",Tasks!$Q81=""),"",Tasks!$Q81)</f>
        <v/>
      </c>
      <c r="E81" s="51" t="str">
        <f>IF(OR($B81="",Tasks!$R81=""),"",Tasks!$R81)</f>
        <v/>
      </c>
      <c r="F81" s="51" t="str">
        <f>IF(OR($B81="",Tasks!$S81=""),"",Tasks!$S81)</f>
        <v/>
      </c>
      <c r="G81" s="51" t="str">
        <f>IF(OR($B81="",Tasks!$T81=""),"",Tasks!$T81)</f>
        <v/>
      </c>
      <c r="H81" s="52" t="str">
        <f>IF($B81="","",Tasks!$AE81)</f>
        <v/>
      </c>
      <c r="I81" s="79" t="str">
        <f>IF($B81="","",Tasks!$AF81)</f>
        <v/>
      </c>
      <c r="J81" s="53" t="str">
        <f>IF(OR($B81="",Tasks!$V81=""),"",Tasks!$V81)</f>
        <v/>
      </c>
      <c r="K81" s="52" t="str">
        <f>IF($B81="","",Tasks!$AA81)</f>
        <v/>
      </c>
      <c r="L81" s="52" t="str">
        <f>IF($B81="","",Tasks!$AB81)</f>
        <v/>
      </c>
      <c r="M81" s="52" t="str">
        <f>IF($B81="","",Tasks!$Z81)</f>
        <v/>
      </c>
      <c r="N81" s="52" t="str">
        <f>IF(OR($B81="",Tasks!$AG81=""),"",Tasks!$AG81)</f>
        <v/>
      </c>
      <c r="O81" s="80" t="str">
        <f>IF(OR($A81="",NOT(ISNUMBER($G81))),"",IF(AND($F81&lt;=O$6,$G81&gt;=O$5),IF(O$5&gt;$N81,5,$K81)*10+IF(AND($F81&gt;=O$5,$F81&lt;=O$6),IF(AND($G81&gt;=O$5,$G81&lt;=O$6),5,IF($L81=1,2,1)),IF(AND($G81&gt;=O$5,$G81&lt;=O$6),IF($M81&gt;0,4,3),0)),IF(AND($D81&lt;=O$6,$E81&gt;=O$5),60,0)))</f>
        <v/>
      </c>
      <c r="P81" s="80" t="str">
        <f>IF(OR($A81="",NOT(ISNUMBER($G81))),"",IF(AND($F81&lt;=P$6,$G81&gt;=P$5),IF(P$5&gt;$N81,5,$K81)*10+IF(AND($F81&gt;=P$5,$F81&lt;=P$6),IF(AND($G81&gt;=P$5,$G81&lt;=P$6),5,IF($L81=1,2,1)),IF(AND($G81&gt;=P$5,$G81&lt;=P$6),IF($M81&gt;0,4,3),0)),IF(AND($D81&lt;=P$6,$E81&gt;=P$5),60,0)))</f>
        <v/>
      </c>
      <c r="Q81" s="80" t="str">
        <f>IF(OR($A81="",NOT(ISNUMBER($G81))),"",IF(AND($F81&lt;=Q$6,$G81&gt;=Q$5),IF(Q$5&gt;$N81,5,$K81)*10+IF(AND($F81&gt;=Q$5,$F81&lt;=Q$6),IF(AND($G81&gt;=Q$5,$G81&lt;=Q$6),5,IF($L81=1,2,1)),IF(AND($G81&gt;=Q$5,$G81&lt;=Q$6),IF($M81&gt;0,4,3),0)),IF(AND($D81&lt;=Q$6,$E81&gt;=Q$5),60,0)))</f>
        <v/>
      </c>
      <c r="R81" s="80" t="str">
        <f>IF(OR($A81="",NOT(ISNUMBER($G81))),"",IF(AND($F81&lt;=R$6,$G81&gt;=R$5),IF(R$5&gt;$N81,5,$K81)*10+IF(AND($F81&gt;=R$5,$F81&lt;=R$6),IF(AND($G81&gt;=R$5,$G81&lt;=R$6),5,IF($L81=1,2,1)),IF(AND($G81&gt;=R$5,$G81&lt;=R$6),IF($M81&gt;0,4,3),0)),IF(AND($D81&lt;=R$6,$E81&gt;=R$5),60,0)))</f>
        <v/>
      </c>
      <c r="S81" s="80" t="str">
        <f>IF(OR($A81="",NOT(ISNUMBER($G81))),"",IF(AND($F81&lt;=S$6,$G81&gt;=S$5),IF(S$5&gt;$N81,5,$K81)*10+IF(AND($F81&gt;=S$5,$F81&lt;=S$6),IF(AND($G81&gt;=S$5,$G81&lt;=S$6),5,IF($L81=1,2,1)),IF(AND($G81&gt;=S$5,$G81&lt;=S$6),IF($M81&gt;0,4,3),0)),IF(AND($D81&lt;=S$6,$E81&gt;=S$5),60,0)))</f>
        <v/>
      </c>
      <c r="T81" s="80" t="str">
        <f>IF(OR($A81="",NOT(ISNUMBER($G81))),"",IF(AND($F81&lt;=T$6,$G81&gt;=T$5),IF(T$5&gt;$N81,5,$K81)*10+IF(AND($F81&gt;=T$5,$F81&lt;=T$6),IF(AND($G81&gt;=T$5,$G81&lt;=T$6),5,IF($L81=1,2,1)),IF(AND($G81&gt;=T$5,$G81&lt;=T$6),IF($M81&gt;0,4,3),0)),IF(AND($D81&lt;=T$6,$E81&gt;=T$5),60,0)))</f>
        <v/>
      </c>
      <c r="U81" s="80" t="str">
        <f>IF(OR($A81="",NOT(ISNUMBER($G81))),"",IF(AND($F81&lt;=U$6,$G81&gt;=U$5),IF(U$5&gt;$N81,5,$K81)*10+IF(AND($F81&gt;=U$5,$F81&lt;=U$6),IF(AND($G81&gt;=U$5,$G81&lt;=U$6),5,IF($L81=1,2,1)),IF(AND($G81&gt;=U$5,$G81&lt;=U$6),IF($M81&gt;0,4,3),0)),IF(AND($D81&lt;=U$6,$E81&gt;=U$5),60,0)))</f>
        <v/>
      </c>
      <c r="V81" s="80" t="str">
        <f>IF(OR($A81="",NOT(ISNUMBER($G81))),"",IF(AND($F81&lt;=V$6,$G81&gt;=V$5),IF(V$5&gt;$N81,5,$K81)*10+IF(AND($F81&gt;=V$5,$F81&lt;=V$6),IF(AND($G81&gt;=V$5,$G81&lt;=V$6),5,IF($L81=1,2,1)),IF(AND($G81&gt;=V$5,$G81&lt;=V$6),IF($M81&gt;0,4,3),0)),IF(AND($D81&lt;=V$6,$E81&gt;=V$5),60,0)))</f>
        <v/>
      </c>
      <c r="W81" s="80" t="str">
        <f>IF(OR($A81="",NOT(ISNUMBER($G81))),"",IF(AND($F81&lt;=W$6,$G81&gt;=W$5),IF(W$5&gt;$N81,5,$K81)*10+IF(AND($F81&gt;=W$5,$F81&lt;=W$6),IF(AND($G81&gt;=W$5,$G81&lt;=W$6),5,IF($L81=1,2,1)),IF(AND($G81&gt;=W$5,$G81&lt;=W$6),IF($M81&gt;0,4,3),0)),IF(AND($D81&lt;=W$6,$E81&gt;=W$5),60,0)))</f>
        <v/>
      </c>
      <c r="X81" s="80" t="str">
        <f>IF(OR($A81="",NOT(ISNUMBER($G81))),"",IF(AND($F81&lt;=X$6,$G81&gt;=X$5),IF(X$5&gt;$N81,5,$K81)*10+IF(AND($F81&gt;=X$5,$F81&lt;=X$6),IF(AND($G81&gt;=X$5,$G81&lt;=X$6),5,IF($L81=1,2,1)),IF(AND($G81&gt;=X$5,$G81&lt;=X$6),IF($M81&gt;0,4,3),0)),IF(AND($D81&lt;=X$6,$E81&gt;=X$5),60,0)))</f>
        <v/>
      </c>
      <c r="Y81" s="80" t="str">
        <f>IF(OR($A81="",NOT(ISNUMBER($G81))),"",IF(AND($F81&lt;=Y$6,$G81&gt;=Y$5),IF(Y$5&gt;$N81,5,$K81)*10+IF(AND($F81&gt;=Y$5,$F81&lt;=Y$6),IF(AND($G81&gt;=Y$5,$G81&lt;=Y$6),5,IF($L81=1,2,1)),IF(AND($G81&gt;=Y$5,$G81&lt;=Y$6),IF($M81&gt;0,4,3),0)),IF(AND($D81&lt;=Y$6,$E81&gt;=Y$5),60,0)))</f>
        <v/>
      </c>
      <c r="Z81" s="80" t="str">
        <f>IF(OR($A81="",NOT(ISNUMBER($G81))),"",IF(AND($F81&lt;=Z$6,$G81&gt;=Z$5),IF(Z$5&gt;$N81,5,$K81)*10+IF(AND($F81&gt;=Z$5,$F81&lt;=Z$6),IF(AND($G81&gt;=Z$5,$G81&lt;=Z$6),5,IF($L81=1,2,1)),IF(AND($G81&gt;=Z$5,$G81&lt;=Z$6),IF($M81&gt;0,4,3),0)),IF(AND($D81&lt;=Z$6,$E81&gt;=Z$5),60,0)))</f>
        <v/>
      </c>
      <c r="AA81" s="80" t="str">
        <f>IF(OR($A81="",NOT(ISNUMBER($G81))),"",IF(AND($F81&lt;=AA$6,$G81&gt;=AA$5),IF(AA$5&gt;$N81,5,$K81)*10+IF(AND($F81&gt;=AA$5,$F81&lt;=AA$6),IF(AND($G81&gt;=AA$5,$G81&lt;=AA$6),5,IF($L81=1,2,1)),IF(AND($G81&gt;=AA$5,$G81&lt;=AA$6),IF($M81&gt;0,4,3),0)),IF(AND($D81&lt;=AA$6,$E81&gt;=AA$5),60,0)))</f>
        <v/>
      </c>
      <c r="AB81" s="80" t="str">
        <f>IF(OR($A81="",NOT(ISNUMBER($G81))),"",IF(AND($F81&lt;=AB$6,$G81&gt;=AB$5),IF(AB$5&gt;$N81,5,$K81)*10+IF(AND($F81&gt;=AB$5,$F81&lt;=AB$6),IF(AND($G81&gt;=AB$5,$G81&lt;=AB$6),5,IF($L81=1,2,1)),IF(AND($G81&gt;=AB$5,$G81&lt;=AB$6),IF($M81&gt;0,4,3),0)),IF(AND($D81&lt;=AB$6,$E81&gt;=AB$5),60,0)))</f>
        <v/>
      </c>
      <c r="AC81" s="80" t="str">
        <f>IF(OR($A81="",NOT(ISNUMBER($G81))),"",IF(AND($F81&lt;=AC$6,$G81&gt;=AC$5),IF(AC$5&gt;$N81,5,$K81)*10+IF(AND($F81&gt;=AC$5,$F81&lt;=AC$6),IF(AND($G81&gt;=AC$5,$G81&lt;=AC$6),5,IF($L81=1,2,1)),IF(AND($G81&gt;=AC$5,$G81&lt;=AC$6),IF($M81&gt;0,4,3),0)),IF(AND($D81&lt;=AC$6,$E81&gt;=AC$5),60,0)))</f>
        <v/>
      </c>
      <c r="AD81" s="80" t="str">
        <f>IF(OR($A81="",NOT(ISNUMBER($G81))),"",IF(AND($F81&lt;=AD$6,$G81&gt;=AD$5),IF(AD$5&gt;$N81,5,$K81)*10+IF(AND($F81&gt;=AD$5,$F81&lt;=AD$6),IF(AND($G81&gt;=AD$5,$G81&lt;=AD$6),5,IF($L81=1,2,1)),IF(AND($G81&gt;=AD$5,$G81&lt;=AD$6),IF($M81&gt;0,4,3),0)),IF(AND($D81&lt;=AD$6,$E81&gt;=AD$5),60,0)))</f>
        <v/>
      </c>
      <c r="AE81" s="80" t="str">
        <f>IF(OR($A81="",NOT(ISNUMBER($G81))),"",IF(AND($F81&lt;=AE$6,$G81&gt;=AE$5),IF(AE$5&gt;$N81,5,$K81)*10+IF(AND($F81&gt;=AE$5,$F81&lt;=AE$6),IF(AND($G81&gt;=AE$5,$G81&lt;=AE$6),5,IF($L81=1,2,1)),IF(AND($G81&gt;=AE$5,$G81&lt;=AE$6),IF($M81&gt;0,4,3),0)),IF(AND($D81&lt;=AE$6,$E81&gt;=AE$5),60,0)))</f>
        <v/>
      </c>
      <c r="AF81" s="80" t="str">
        <f>IF(OR($A81="",NOT(ISNUMBER($G81))),"",IF(AND($F81&lt;=AF$6,$G81&gt;=AF$5),IF(AF$5&gt;$N81,5,$K81)*10+IF(AND($F81&gt;=AF$5,$F81&lt;=AF$6),IF(AND($G81&gt;=AF$5,$G81&lt;=AF$6),5,IF($L81=1,2,1)),IF(AND($G81&gt;=AF$5,$G81&lt;=AF$6),IF($M81&gt;0,4,3),0)),IF(AND($D81&lt;=AF$6,$E81&gt;=AF$5),60,0)))</f>
        <v/>
      </c>
      <c r="AG81" s="80" t="str">
        <f>IF(OR($A81="",NOT(ISNUMBER($G81))),"",IF(AND($F81&lt;=AG$6,$G81&gt;=AG$5),IF(AG$5&gt;$N81,5,$K81)*10+IF(AND($F81&gt;=AG$5,$F81&lt;=AG$6),IF(AND($G81&gt;=AG$5,$G81&lt;=AG$6),5,IF($L81=1,2,1)),IF(AND($G81&gt;=AG$5,$G81&lt;=AG$6),IF($M81&gt;0,4,3),0)),IF(AND($D81&lt;=AG$6,$E81&gt;=AG$5),60,0)))</f>
        <v/>
      </c>
      <c r="AH81" s="80" t="str">
        <f>IF(OR($A81="",NOT(ISNUMBER($G81))),"",IF(AND($F81&lt;=AH$6,$G81&gt;=AH$5),IF(AH$5&gt;$N81,5,$K81)*10+IF(AND($F81&gt;=AH$5,$F81&lt;=AH$6),IF(AND($G81&gt;=AH$5,$G81&lt;=AH$6),5,IF($L81=1,2,1)),IF(AND($G81&gt;=AH$5,$G81&lt;=AH$6),IF($M81&gt;0,4,3),0)),IF(AND($D81&lt;=AH$6,$E81&gt;=AH$5),60,0)))</f>
        <v/>
      </c>
      <c r="AI81" s="80" t="str">
        <f>IF(OR($A81="",NOT(ISNUMBER($G81))),"",IF(AND($F81&lt;=AI$6,$G81&gt;=AI$5),IF(AI$5&gt;$N81,5,$K81)*10+IF(AND($F81&gt;=AI$5,$F81&lt;=AI$6),IF(AND($G81&gt;=AI$5,$G81&lt;=AI$6),5,IF($L81=1,2,1)),IF(AND($G81&gt;=AI$5,$G81&lt;=AI$6),IF($M81&gt;0,4,3),0)),IF(AND($D81&lt;=AI$6,$E81&gt;=AI$5),60,0)))</f>
        <v/>
      </c>
      <c r="AJ81" s="80" t="str">
        <f>IF(OR($A81="",NOT(ISNUMBER($G81))),"",IF(AND($F81&lt;=AJ$6,$G81&gt;=AJ$5),IF(AJ$5&gt;$N81,5,$K81)*10+IF(AND($F81&gt;=AJ$5,$F81&lt;=AJ$6),IF(AND($G81&gt;=AJ$5,$G81&lt;=AJ$6),5,IF($L81=1,2,1)),IF(AND($G81&gt;=AJ$5,$G81&lt;=AJ$6),IF($M81&gt;0,4,3),0)),IF(AND($D81&lt;=AJ$6,$E81&gt;=AJ$5),60,0)))</f>
        <v/>
      </c>
      <c r="AK81" s="80" t="str">
        <f>IF(OR($A81="",NOT(ISNUMBER($G81))),"",IF(AND($F81&lt;=AK$6,$G81&gt;=AK$5),IF(AK$5&gt;$N81,5,$K81)*10+IF(AND($F81&gt;=AK$5,$F81&lt;=AK$6),IF(AND($G81&gt;=AK$5,$G81&lt;=AK$6),5,IF($L81=1,2,1)),IF(AND($G81&gt;=AK$5,$G81&lt;=AK$6),IF($M81&gt;0,4,3),0)),IF(AND($D81&lt;=AK$6,$E81&gt;=AK$5),60,0)))</f>
        <v/>
      </c>
      <c r="AL81" s="80" t="str">
        <f>IF(OR($A81="",NOT(ISNUMBER($G81))),"",IF(AND($F81&lt;=AL$6,$G81&gt;=AL$5),IF(AL$5&gt;$N81,5,$K81)*10+IF(AND($F81&gt;=AL$5,$F81&lt;=AL$6),IF(AND($G81&gt;=AL$5,$G81&lt;=AL$6),5,IF($L81=1,2,1)),IF(AND($G81&gt;=AL$5,$G81&lt;=AL$6),IF($M81&gt;0,4,3),0)),IF(AND($D81&lt;=AL$6,$E81&gt;=AL$5),60,0)))</f>
        <v/>
      </c>
      <c r="AM81" s="80" t="str">
        <f>IF(OR($A81="",NOT(ISNUMBER($G81))),"",IF(AND($F81&lt;=AM$6,$G81&gt;=AM$5),IF(AM$5&gt;$N81,5,$K81)*10+IF(AND($F81&gt;=AM$5,$F81&lt;=AM$6),IF(AND($G81&gt;=AM$5,$G81&lt;=AM$6),5,IF($L81=1,2,1)),IF(AND($G81&gt;=AM$5,$G81&lt;=AM$6),IF($M81&gt;0,4,3),0)),IF(AND($D81&lt;=AM$6,$E81&gt;=AM$5),60,0)))</f>
        <v/>
      </c>
      <c r="AN81" s="80" t="str">
        <f>IF(OR($A81="",NOT(ISNUMBER($G81))),"",IF(AND($F81&lt;=AN$6,$G81&gt;=AN$5),IF(AN$5&gt;$N81,5,$K81)*10+IF(AND($F81&gt;=AN$5,$F81&lt;=AN$6),IF(AND($G81&gt;=AN$5,$G81&lt;=AN$6),5,IF($L81=1,2,1)),IF(AND($G81&gt;=AN$5,$G81&lt;=AN$6),IF($M81&gt;0,4,3),0)),IF(AND($D81&lt;=AN$6,$E81&gt;=AN$5),60,0)))</f>
        <v/>
      </c>
      <c r="AO81" s="80" t="str">
        <f>IF(OR($A81="",NOT(ISNUMBER($G81))),"",IF(AND($F81&lt;=AO$6,$G81&gt;=AO$5),IF(AO$5&gt;$N81,5,$K81)*10+IF(AND($F81&gt;=AO$5,$F81&lt;=AO$6),IF(AND($G81&gt;=AO$5,$G81&lt;=AO$6),5,IF($L81=1,2,1)),IF(AND($G81&gt;=AO$5,$G81&lt;=AO$6),IF($M81&gt;0,4,3),0)),IF(AND($D81&lt;=AO$6,$E81&gt;=AO$5),60,0)))</f>
        <v/>
      </c>
      <c r="AP81" s="80" t="str">
        <f>IF(OR($A81="",NOT(ISNUMBER($G81))),"",IF(AND($F81&lt;=AP$6,$G81&gt;=AP$5),IF(AP$5&gt;$N81,5,$K81)*10+IF(AND($F81&gt;=AP$5,$F81&lt;=AP$6),IF(AND($G81&gt;=AP$5,$G81&lt;=AP$6),5,IF($L81=1,2,1)),IF(AND($G81&gt;=AP$5,$G81&lt;=AP$6),IF($M81&gt;0,4,3),0)),IF(AND($D81&lt;=AP$6,$E81&gt;=AP$5),60,0)))</f>
        <v/>
      </c>
      <c r="AQ81" s="80" t="str">
        <f>IF(OR($A81="",NOT(ISNUMBER($G81))),"",IF(AND($F81&lt;=AQ$6,$G81&gt;=AQ$5),IF(AQ$5&gt;$N81,5,$K81)*10+IF(AND($F81&gt;=AQ$5,$F81&lt;=AQ$6),IF(AND($G81&gt;=AQ$5,$G81&lt;=AQ$6),5,IF($L81=1,2,1)),IF(AND($G81&gt;=AQ$5,$G81&lt;=AQ$6),IF($M81&gt;0,4,3),0)),IF(AND($D81&lt;=AQ$6,$E81&gt;=AQ$5),60,0)))</f>
        <v/>
      </c>
      <c r="AR81" s="80" t="str">
        <f>IF(OR($A81="",NOT(ISNUMBER($G81))),"",IF(AND($F81&lt;=AR$6,$G81&gt;=AR$5),IF(AR$5&gt;$N81,5,$K81)*10+IF(AND($F81&gt;=AR$5,$F81&lt;=AR$6),IF(AND($G81&gt;=AR$5,$G81&lt;=AR$6),5,IF($L81=1,2,1)),IF(AND($G81&gt;=AR$5,$G81&lt;=AR$6),IF($M81&gt;0,4,3),0)),IF(AND($D81&lt;=AR$6,$E81&gt;=AR$5),60,0)))</f>
        <v/>
      </c>
      <c r="AS81" s="80" t="str">
        <f>IF(OR($A81="",NOT(ISNUMBER($G81))),"",IF(AND($F81&lt;=AS$6,$G81&gt;=AS$5),IF(AS$5&gt;$N81,5,$K81)*10+IF(AND($F81&gt;=AS$5,$F81&lt;=AS$6),IF(AND($G81&gt;=AS$5,$G81&lt;=AS$6),5,IF($L81=1,2,1)),IF(AND($G81&gt;=AS$5,$G81&lt;=AS$6),IF($M81&gt;0,4,3),0)),IF(AND($D81&lt;=AS$6,$E81&gt;=AS$5),60,0)))</f>
        <v/>
      </c>
      <c r="AT81" s="80" t="str">
        <f>IF(OR($A81="",NOT(ISNUMBER($G81))),"",IF(AND($F81&lt;=AT$6,$G81&gt;=AT$5),IF(AT$5&gt;$N81,5,$K81)*10+IF(AND($F81&gt;=AT$5,$F81&lt;=AT$6),IF(AND($G81&gt;=AT$5,$G81&lt;=AT$6),5,IF($L81=1,2,1)),IF(AND($G81&gt;=AT$5,$G81&lt;=AT$6),IF($M81&gt;0,4,3),0)),IF(AND($D81&lt;=AT$6,$E81&gt;=AT$5),60,0)))</f>
        <v/>
      </c>
      <c r="AU81" s="80" t="str">
        <f>IF(OR($A81="",NOT(ISNUMBER($G81))),"",IF(AND($F81&lt;=AU$6,$G81&gt;=AU$5),IF(AU$5&gt;$N81,5,$K81)*10+IF(AND($F81&gt;=AU$5,$F81&lt;=AU$6),IF(AND($G81&gt;=AU$5,$G81&lt;=AU$6),5,IF($L81=1,2,1)),IF(AND($G81&gt;=AU$5,$G81&lt;=AU$6),IF($M81&gt;0,4,3),0)),IF(AND($D81&lt;=AU$6,$E81&gt;=AU$5),60,0)))</f>
        <v/>
      </c>
      <c r="AV81" s="80" t="str">
        <f>IF(OR($A81="",NOT(ISNUMBER($G81))),"",IF(AND($F81&lt;=AV$6,$G81&gt;=AV$5),IF(AV$5&gt;$N81,5,$K81)*10+IF(AND($F81&gt;=AV$5,$F81&lt;=AV$6),IF(AND($G81&gt;=AV$5,$G81&lt;=AV$6),5,IF($L81=1,2,1)),IF(AND($G81&gt;=AV$5,$G81&lt;=AV$6),IF($M81&gt;0,4,3),0)),IF(AND($D81&lt;=AV$6,$E81&gt;=AV$5),60,0)))</f>
        <v/>
      </c>
      <c r="AW81" s="80" t="str">
        <f>IF(OR($A81="",NOT(ISNUMBER($G81))),"",IF(AND($F81&lt;=AW$6,$G81&gt;=AW$5),IF(AW$5&gt;$N81,5,$K81)*10+IF(AND($F81&gt;=AW$5,$F81&lt;=AW$6),IF(AND($G81&gt;=AW$5,$G81&lt;=AW$6),5,IF($L81=1,2,1)),IF(AND($G81&gt;=AW$5,$G81&lt;=AW$6),IF($M81&gt;0,4,3),0)),IF(AND($D81&lt;=AW$6,$E81&gt;=AW$5),60,0)))</f>
        <v/>
      </c>
      <c r="AX81" s="80" t="str">
        <f>IF(OR($A81="",NOT(ISNUMBER($G81))),"",IF(AND($F81&lt;=AX$6,$G81&gt;=AX$5),IF(AX$5&gt;$N81,5,$K81)*10+IF(AND($F81&gt;=AX$5,$F81&lt;=AX$6),IF(AND($G81&gt;=AX$5,$G81&lt;=AX$6),5,IF($L81=1,2,1)),IF(AND($G81&gt;=AX$5,$G81&lt;=AX$6),IF($M81&gt;0,4,3),0)),IF(AND($D81&lt;=AX$6,$E81&gt;=AX$5),60,0)))</f>
        <v/>
      </c>
      <c r="AY81" s="80" t="str">
        <f>IF(OR($A81="",NOT(ISNUMBER($G81))),"",IF(AND($F81&lt;=AY$6,$G81&gt;=AY$5),IF(AY$5&gt;$N81,5,$K81)*10+IF(AND($F81&gt;=AY$5,$F81&lt;=AY$6),IF(AND($G81&gt;=AY$5,$G81&lt;=AY$6),5,IF($L81=1,2,1)),IF(AND($G81&gt;=AY$5,$G81&lt;=AY$6),IF($M81&gt;0,4,3),0)),IF(AND($D81&lt;=AY$6,$E81&gt;=AY$5),60,0)))</f>
        <v/>
      </c>
      <c r="AZ81" s="80" t="str">
        <f>IF(OR($A81="",NOT(ISNUMBER($G81))),"",IF(AND($F81&lt;=AZ$6,$G81&gt;=AZ$5),IF(AZ$5&gt;$N81,5,$K81)*10+IF(AND($F81&gt;=AZ$5,$F81&lt;=AZ$6),IF(AND($G81&gt;=AZ$5,$G81&lt;=AZ$6),5,IF($L81=1,2,1)),IF(AND($G81&gt;=AZ$5,$G81&lt;=AZ$6),IF($M81&gt;0,4,3),0)),IF(AND($D81&lt;=AZ$6,$E81&gt;=AZ$5),60,0)))</f>
        <v/>
      </c>
      <c r="BA81" s="80" t="str">
        <f>IF(OR($A81="",NOT(ISNUMBER($G81))),"",IF(AND($F81&lt;=BA$6,$G81&gt;=BA$5),IF(BA$5&gt;$N81,5,$K81)*10+IF(AND($F81&gt;=BA$5,$F81&lt;=BA$6),IF(AND($G81&gt;=BA$5,$G81&lt;=BA$6),5,IF($L81=1,2,1)),IF(AND($G81&gt;=BA$5,$G81&lt;=BA$6),IF($M81&gt;0,4,3),0)),IF(AND($D81&lt;=BA$6,$E81&gt;=BA$5),60,0)))</f>
        <v/>
      </c>
      <c r="BB81" s="80" t="str">
        <f>IF(OR($A81="",NOT(ISNUMBER($G81))),"",IF(AND($F81&lt;=BB$6,$G81&gt;=BB$5),IF(BB$5&gt;$N81,5,$K81)*10+IF(AND($F81&gt;=BB$5,$F81&lt;=BB$6),IF(AND($G81&gt;=BB$5,$G81&lt;=BB$6),5,IF($L81=1,2,1)),IF(AND($G81&gt;=BB$5,$G81&lt;=BB$6),IF($M81&gt;0,4,3),0)),IF(AND($D81&lt;=BB$6,$E81&gt;=BB$5),60,0)))</f>
        <v/>
      </c>
      <c r="BC81" s="80" t="str">
        <f>IF(OR($A81="",NOT(ISNUMBER($G81))),"",IF(AND($F81&lt;=BC$6,$G81&gt;=BC$5),IF(BC$5&gt;$N81,5,$K81)*10+IF(AND($F81&gt;=BC$5,$F81&lt;=BC$6),IF(AND($G81&gt;=BC$5,$G81&lt;=BC$6),5,IF($L81=1,2,1)),IF(AND($G81&gt;=BC$5,$G81&lt;=BC$6),IF($M81&gt;0,4,3),0)),IF(AND($D81&lt;=BC$6,$E81&gt;=BC$5),60,0)))</f>
        <v/>
      </c>
      <c r="BD81" s="80" t="str">
        <f>IF(OR($A81="",NOT(ISNUMBER($G81))),"",IF(AND($F81&lt;=BD$6,$G81&gt;=BD$5),IF(BD$5&gt;$N81,5,$K81)*10+IF(AND($F81&gt;=BD$5,$F81&lt;=BD$6),IF(AND($G81&gt;=BD$5,$G81&lt;=BD$6),5,IF($L81=1,2,1)),IF(AND($G81&gt;=BD$5,$G81&lt;=BD$6),IF($M81&gt;0,4,3),0)),IF(AND($D81&lt;=BD$6,$E81&gt;=BD$5),60,0)))</f>
        <v/>
      </c>
      <c r="BE81" s="80" t="str">
        <f>IF(OR($A81="",NOT(ISNUMBER($G81))),"",IF(AND($F81&lt;=BE$6,$G81&gt;=BE$5),IF(BE$5&gt;$N81,5,$K81)*10+IF(AND($F81&gt;=BE$5,$F81&lt;=BE$6),IF(AND($G81&gt;=BE$5,$G81&lt;=BE$6),5,IF($L81=1,2,1)),IF(AND($G81&gt;=BE$5,$G81&lt;=BE$6),IF($M81&gt;0,4,3),0)),IF(AND($D81&lt;=BE$6,$E81&gt;=BE$5),60,0)))</f>
        <v/>
      </c>
      <c r="BF81" s="80" t="str">
        <f>IF(OR($A81="",NOT(ISNUMBER($G81))),"",IF(AND($F81&lt;=BF$6,$G81&gt;=BF$5),IF(BF$5&gt;$N81,5,$K81)*10+IF(AND($F81&gt;=BF$5,$F81&lt;=BF$6),IF(AND($G81&gt;=BF$5,$G81&lt;=BF$6),5,IF($L81=1,2,1)),IF(AND($G81&gt;=BF$5,$G81&lt;=BF$6),IF($M81&gt;0,4,3),0)),IF(AND($D81&lt;=BF$6,$E81&gt;=BF$5),60,0)))</f>
        <v/>
      </c>
      <c r="BG81" s="80" t="str">
        <f>IF(OR($A81="",NOT(ISNUMBER($G81))),"",IF(AND($F81&lt;=BG$6,$G81&gt;=BG$5),IF(BG$5&gt;$N81,5,$K81)*10+IF(AND($F81&gt;=BG$5,$F81&lt;=BG$6),IF(AND($G81&gt;=BG$5,$G81&lt;=BG$6),5,IF($L81=1,2,1)),IF(AND($G81&gt;=BG$5,$G81&lt;=BG$6),IF($M81&gt;0,4,3),0)),IF(AND($D81&lt;=BG$6,$E81&gt;=BG$5),60,0)))</f>
        <v/>
      </c>
      <c r="BH81" s="80" t="str">
        <f>IF(OR($A81="",NOT(ISNUMBER($G81))),"",IF(AND($F81&lt;=BH$6,$G81&gt;=BH$5),IF(BH$5&gt;$N81,5,$K81)*10+IF(AND($F81&gt;=BH$5,$F81&lt;=BH$6),IF(AND($G81&gt;=BH$5,$G81&lt;=BH$6),5,IF($L81=1,2,1)),IF(AND($G81&gt;=BH$5,$G81&lt;=BH$6),IF($M81&gt;0,4,3),0)),IF(AND($D81&lt;=BH$6,$E81&gt;=BH$5),60,0)))</f>
        <v/>
      </c>
      <c r="BI81" s="80" t="str">
        <f>IF(OR($A81="",NOT(ISNUMBER($G81))),"",IF(AND($F81&lt;=BI$6,$G81&gt;=BI$5),IF(BI$5&gt;$N81,5,$K81)*10+IF(AND($F81&gt;=BI$5,$F81&lt;=BI$6),IF(AND($G81&gt;=BI$5,$G81&lt;=BI$6),5,IF($L81=1,2,1)),IF(AND($G81&gt;=BI$5,$G81&lt;=BI$6),IF($M81&gt;0,4,3),0)),IF(AND($D81&lt;=BI$6,$E81&gt;=BI$5),60,0)))</f>
        <v/>
      </c>
      <c r="BJ81" s="80" t="str">
        <f>IF(OR($A81="",NOT(ISNUMBER($G81))),"",IF(AND($F81&lt;=BJ$6,$G81&gt;=BJ$5),IF(BJ$5&gt;$N81,5,$K81)*10+IF(AND($F81&gt;=BJ$5,$F81&lt;=BJ$6),IF(AND($G81&gt;=BJ$5,$G81&lt;=BJ$6),5,IF($L81=1,2,1)),IF(AND($G81&gt;=BJ$5,$G81&lt;=BJ$6),IF($M81&gt;0,4,3),0)),IF(AND($D81&lt;=BJ$6,$E81&gt;=BJ$5),60,0)))</f>
        <v/>
      </c>
      <c r="BK81" s="80" t="str">
        <f>IF(OR($A81="",NOT(ISNUMBER($G81))),"",IF(AND($F81&lt;=BK$6,$G81&gt;=BK$5),IF(BK$5&gt;$N81,5,$K81)*10+IF(AND($F81&gt;=BK$5,$F81&lt;=BK$6),IF(AND($G81&gt;=BK$5,$G81&lt;=BK$6),5,IF($L81=1,2,1)),IF(AND($G81&gt;=BK$5,$G81&lt;=BK$6),IF($M81&gt;0,4,3),0)),IF(AND($D81&lt;=BK$6,$E81&gt;=BK$5),60,0)))</f>
        <v/>
      </c>
      <c r="BL81" s="80" t="str">
        <f>IF(OR($A81="",NOT(ISNUMBER($G81))),"",IF(AND($F81&lt;=BL$6,$G81&gt;=BL$5),IF(BL$5&gt;$N81,5,$K81)*10+IF(AND($F81&gt;=BL$5,$F81&lt;=BL$6),IF(AND($G81&gt;=BL$5,$G81&lt;=BL$6),5,IF($L81=1,2,1)),IF(AND($G81&gt;=BL$5,$G81&lt;=BL$6),IF($M81&gt;0,4,3),0)),IF(AND($D81&lt;=BL$6,$E81&gt;=BL$5),60,0)))</f>
        <v/>
      </c>
      <c r="BM81" s="80" t="str">
        <f>IF(OR($A81="",NOT(ISNUMBER($G81))),"",IF(AND($F81&lt;=BM$6,$G81&gt;=BM$5),IF(BM$5&gt;$N81,5,$K81)*10+IF(AND($F81&gt;=BM$5,$F81&lt;=BM$6),IF(AND($G81&gt;=BM$5,$G81&lt;=BM$6),5,IF($L81=1,2,1)),IF(AND($G81&gt;=BM$5,$G81&lt;=BM$6),IF($M81&gt;0,4,3),0)),IF(AND($D81&lt;=BM$6,$E81&gt;=BM$5),60,0)))</f>
        <v/>
      </c>
      <c r="BN81" s="80" t="str">
        <f>IF(OR($A81="",NOT(ISNUMBER($G81))),"",IF(AND($F81&lt;=BN$6,$G81&gt;=BN$5),IF(BN$5&gt;$N81,5,$K81)*10+IF(AND($F81&gt;=BN$5,$F81&lt;=BN$6),IF(AND($G81&gt;=BN$5,$G81&lt;=BN$6),5,IF($L81=1,2,1)),IF(AND($G81&gt;=BN$5,$G81&lt;=BN$6),IF($M81&gt;0,4,3),0)),IF(AND($D81&lt;=BN$6,$E81&gt;=BN$5),60,0)))</f>
        <v/>
      </c>
      <c r="BO81" s="80" t="str">
        <f>IF(OR($A81="",NOT(ISNUMBER($G81))),"",IF(AND($F81&lt;=BO$6,$G81&gt;=BO$5),IF(BO$5&gt;$N81,5,$K81)*10+IF(AND($F81&gt;=BO$5,$F81&lt;=BO$6),IF(AND($G81&gt;=BO$5,$G81&lt;=BO$6),5,IF($L81=1,2,1)),IF(AND($G81&gt;=BO$5,$G81&lt;=BO$6),IF($M81&gt;0,4,3),0)),IF(AND($D81&lt;=BO$6,$E81&gt;=BO$5),60,0)))</f>
        <v/>
      </c>
      <c r="BP81" s="80" t="str">
        <f>IF(OR($A81="",NOT(ISNUMBER($G81))),"",IF(AND($F81&lt;=BP$6,$G81&gt;=BP$5),IF(BP$5&gt;$N81,5,$K81)*10+IF(AND($F81&gt;=BP$5,$F81&lt;=BP$6),IF(AND($G81&gt;=BP$5,$G81&lt;=BP$6),5,IF($L81=1,2,1)),IF(AND($G81&gt;=BP$5,$G81&lt;=BP$6),IF($M81&gt;0,4,3),0)),IF(AND($D81&lt;=BP$6,$E81&gt;=BP$5),60,0)))</f>
        <v/>
      </c>
      <c r="BQ81" s="80" t="str">
        <f>IF(OR($A81="",NOT(ISNUMBER($G81))),"",IF(AND($F81&lt;=BQ$6,$G81&gt;=BQ$5),IF(BQ$5&gt;$N81,5,$K81)*10+IF(AND($F81&gt;=BQ$5,$F81&lt;=BQ$6),IF(AND($G81&gt;=BQ$5,$G81&lt;=BQ$6),5,IF($L81=1,2,1)),IF(AND($G81&gt;=BQ$5,$G81&lt;=BQ$6),IF($M81&gt;0,4,3),0)),IF(AND($D81&lt;=BQ$6,$E81&gt;=BQ$5),60,0)))</f>
        <v/>
      </c>
      <c r="BR81" s="80" t="str">
        <f>IF(OR($A81="",NOT(ISNUMBER($G81))),"",IF(AND($F81&lt;=BR$6,$G81&gt;=BR$5),IF(BR$5&gt;$N81,5,$K81)*10+IF(AND($F81&gt;=BR$5,$F81&lt;=BR$6),IF(AND($G81&gt;=BR$5,$G81&lt;=BR$6),5,IF($L81=1,2,1)),IF(AND($G81&gt;=BR$5,$G81&lt;=BR$6),IF($M81&gt;0,4,3),0)),IF(AND($D81&lt;=BR$6,$E81&gt;=BR$5),60,0)))</f>
        <v/>
      </c>
      <c r="BS81" s="80" t="str">
        <f>IF(OR($A81="",NOT(ISNUMBER($G81))),"",IF(AND($F81&lt;=BS$6,$G81&gt;=BS$5),IF(BS$5&gt;$N81,5,$K81)*10+IF(AND($F81&gt;=BS$5,$F81&lt;=BS$6),IF(AND($G81&gt;=BS$5,$G81&lt;=BS$6),5,IF($L81=1,2,1)),IF(AND($G81&gt;=BS$5,$G81&lt;=BS$6),IF($M81&gt;0,4,3),0)),IF(AND($D81&lt;=BS$6,$E81&gt;=BS$5),60,0)))</f>
        <v/>
      </c>
      <c r="BT81" s="80" t="str">
        <f>IF(OR($A81="",NOT(ISNUMBER($G81))),"",IF(AND($F81&lt;=BT$6,$G81&gt;=BT$5),IF(BT$5&gt;$N81,5,$K81)*10+IF(AND($F81&gt;=BT$5,$F81&lt;=BT$6),IF(AND($G81&gt;=BT$5,$G81&lt;=BT$6),5,IF($L81=1,2,1)),IF(AND($G81&gt;=BT$5,$G81&lt;=BT$6),IF($M81&gt;0,4,3),0)),IF(AND($D81&lt;=BT$6,$E81&gt;=BT$5),60,0)))</f>
        <v/>
      </c>
      <c r="BU81" s="80" t="str">
        <f>IF(OR($A81="",NOT(ISNUMBER($G81))),"",IF(AND($F81&lt;=BU$6,$G81&gt;=BU$5),IF(BU$5&gt;$N81,5,$K81)*10+IF(AND($F81&gt;=BU$5,$F81&lt;=BU$6),IF(AND($G81&gt;=BU$5,$G81&lt;=BU$6),5,IF($L81=1,2,1)),IF(AND($G81&gt;=BU$5,$G81&lt;=BU$6),IF($M81&gt;0,4,3),0)),IF(AND($D81&lt;=BU$6,$E81&gt;=BU$5),60,0)))</f>
        <v/>
      </c>
      <c r="BV81" s="80" t="str">
        <f>IF(OR($A81="",NOT(ISNUMBER($G81))),"",IF(AND($F81&lt;=BV$6,$G81&gt;=BV$5),IF(BV$5&gt;$N81,5,$K81)*10+IF(AND($F81&gt;=BV$5,$F81&lt;=BV$6),IF(AND($G81&gt;=BV$5,$G81&lt;=BV$6),5,IF($L81=1,2,1)),IF(AND($G81&gt;=BV$5,$G81&lt;=BV$6),IF($M81&gt;0,4,3),0)),IF(AND($D81&lt;=BV$6,$E81&gt;=BV$5),60,0)))</f>
        <v/>
      </c>
      <c r="BW81" s="80" t="str">
        <f>IF(OR($A81="",NOT(ISNUMBER($G81))),"",IF(AND($F81&lt;=BW$6,$G81&gt;=BW$5),IF(BW$5&gt;$N81,5,$K81)*10+IF(AND($F81&gt;=BW$5,$F81&lt;=BW$6),IF(AND($G81&gt;=BW$5,$G81&lt;=BW$6),5,IF($L81=1,2,1)),IF(AND($G81&gt;=BW$5,$G81&lt;=BW$6),IF($M81&gt;0,4,3),0)),IF(AND($D81&lt;=BW$6,$E81&gt;=BW$5),60,0)))</f>
        <v/>
      </c>
      <c r="BX81" s="80" t="str">
        <f>IF(OR($A81="",NOT(ISNUMBER($G81))),"",IF(AND($F81&lt;=BX$6,$G81&gt;=BX$5),IF(BX$5&gt;$N81,5,$K81)*10+IF(AND($F81&gt;=BX$5,$F81&lt;=BX$6),IF(AND($G81&gt;=BX$5,$G81&lt;=BX$6),5,IF($L81=1,2,1)),IF(AND($G81&gt;=BX$5,$G81&lt;=BX$6),IF($M81&gt;0,4,3),0)),IF(AND($D81&lt;=BX$6,$E81&gt;=BX$5),60,0)))</f>
        <v/>
      </c>
      <c r="BY81" s="80" t="str">
        <f>IF(OR($A81="",NOT(ISNUMBER($G81))),"",IF(AND($F81&lt;=BY$6,$G81&gt;=BY$5),IF(BY$5&gt;$N81,5,$K81)*10+IF(AND($F81&gt;=BY$5,$F81&lt;=BY$6),IF(AND($G81&gt;=BY$5,$G81&lt;=BY$6),5,IF($L81=1,2,1)),IF(AND($G81&gt;=BY$5,$G81&lt;=BY$6),IF($M81&gt;0,4,3),0)),IF(AND($D81&lt;=BY$6,$E81&gt;=BY$5),60,0)))</f>
        <v/>
      </c>
      <c r="BZ81" s="80" t="str">
        <f>IF(OR($A81="",NOT(ISNUMBER($G81))),"",IF(AND($F81&lt;=BZ$6,$G81&gt;=BZ$5),IF(BZ$5&gt;$N81,5,$K81)*10+IF(AND($F81&gt;=BZ$5,$F81&lt;=BZ$6),IF(AND($G81&gt;=BZ$5,$G81&lt;=BZ$6),5,IF($L81=1,2,1)),IF(AND($G81&gt;=BZ$5,$G81&lt;=BZ$6),IF($M81&gt;0,4,3),0)),IF(AND($D81&lt;=BZ$6,$E81&gt;=BZ$5),60,0)))</f>
        <v/>
      </c>
      <c r="CA81" s="80" t="str">
        <f>IF(OR($A81="",NOT(ISNUMBER($G81))),"",IF(AND($F81&lt;=CA$6,$G81&gt;=CA$5),IF(CA$5&gt;$N81,5,$K81)*10+IF(AND($F81&gt;=CA$5,$F81&lt;=CA$6),IF(AND($G81&gt;=CA$5,$G81&lt;=CA$6),5,IF($L81=1,2,1)),IF(AND($G81&gt;=CA$5,$G81&lt;=CA$6),IF($M81&gt;0,4,3),0)),IF(AND($D81&lt;=CA$6,$E81&gt;=CA$5),60,0)))</f>
        <v/>
      </c>
      <c r="CB81" s="80" t="str">
        <f>IF(OR($A81="",NOT(ISNUMBER($G81))),"",IF(AND($F81&lt;=CB$6,$G81&gt;=CB$5),IF(CB$5&gt;$N81,5,$K81)*10+IF(AND($F81&gt;=CB$5,$F81&lt;=CB$6),IF(AND($G81&gt;=CB$5,$G81&lt;=CB$6),5,IF($L81=1,2,1)),IF(AND($G81&gt;=CB$5,$G81&lt;=CB$6),IF($M81&gt;0,4,3),0)),IF(AND($D81&lt;=CB$6,$E81&gt;=CB$5),60,0)))</f>
        <v/>
      </c>
      <c r="CC81" s="80" t="str">
        <f>IF(OR($A81="",NOT(ISNUMBER($G81))),"",IF(AND($F81&lt;=CC$6,$G81&gt;=CC$5),IF(CC$5&gt;$N81,5,$K81)*10+IF(AND($F81&gt;=CC$5,$F81&lt;=CC$6),IF(AND($G81&gt;=CC$5,$G81&lt;=CC$6),5,IF($L81=1,2,1)),IF(AND($G81&gt;=CC$5,$G81&lt;=CC$6),IF($M81&gt;0,4,3),0)),IF(AND($D81&lt;=CC$6,$E81&gt;=CC$5),60,0)))</f>
        <v/>
      </c>
      <c r="CD81" s="80" t="str">
        <f>IF(OR($A81="",NOT(ISNUMBER($G81))),"",IF(AND($F81&lt;=CD$6,$G81&gt;=CD$5),IF(CD$5&gt;$N81,5,$K81)*10+IF(AND($F81&gt;=CD$5,$F81&lt;=CD$6),IF(AND($G81&gt;=CD$5,$G81&lt;=CD$6),5,IF($L81=1,2,1)),IF(AND($G81&gt;=CD$5,$G81&lt;=CD$6),IF($M81&gt;0,4,3),0)),IF(AND($D81&lt;=CD$6,$E81&gt;=CD$5),60,0)))</f>
        <v/>
      </c>
      <c r="CE81" s="80" t="str">
        <f>IF(OR($A81="",NOT(ISNUMBER($G81))),"",IF(AND($F81&lt;=CE$6,$G81&gt;=CE$5),IF(CE$5&gt;$N81,5,$K81)*10+IF(AND($F81&gt;=CE$5,$F81&lt;=CE$6),IF(AND($G81&gt;=CE$5,$G81&lt;=CE$6),5,IF($L81=1,2,1)),IF(AND($G81&gt;=CE$5,$G81&lt;=CE$6),IF($M81&gt;0,4,3),0)),IF(AND($D81&lt;=CE$6,$E81&gt;=CE$5),60,0)))</f>
        <v/>
      </c>
      <c r="CF81" s="80" t="str">
        <f>IF(OR($A81="",NOT(ISNUMBER($G81))),"",IF(AND($F81&lt;=CF$6,$G81&gt;=CF$5),IF(CF$5&gt;$N81,5,$K81)*10+IF(AND($F81&gt;=CF$5,$F81&lt;=CF$6),IF(AND($G81&gt;=CF$5,$G81&lt;=CF$6),5,IF($L81=1,2,1)),IF(AND($G81&gt;=CF$5,$G81&lt;=CF$6),IF($M81&gt;0,4,3),0)),IF(AND($D81&lt;=CF$6,$E81&gt;=CF$5),60,0)))</f>
        <v/>
      </c>
      <c r="CG81" s="80" t="str">
        <f>IF(OR($A81="",NOT(ISNUMBER($G81))),"",IF(AND($F81&lt;=CG$6,$G81&gt;=CG$5),IF(CG$5&gt;$N81,5,$K81)*10+IF(AND($F81&gt;=CG$5,$F81&lt;=CG$6),IF(AND($G81&gt;=CG$5,$G81&lt;=CG$6),5,IF($L81=1,2,1)),IF(AND($G81&gt;=CG$5,$G81&lt;=CG$6),IF($M81&gt;0,4,3),0)),IF(AND($D81&lt;=CG$6,$E81&gt;=CG$5),60,0)))</f>
        <v/>
      </c>
      <c r="CH81" s="80" t="str">
        <f>IF(OR($A81="",NOT(ISNUMBER($G81))),"",IF(AND($F81&lt;=CH$6,$G81&gt;=CH$5),IF(CH$5&gt;$N81,5,$K81)*10+IF(AND($F81&gt;=CH$5,$F81&lt;=CH$6),IF(AND($G81&gt;=CH$5,$G81&lt;=CH$6),5,IF($L81=1,2,1)),IF(AND($G81&gt;=CH$5,$G81&lt;=CH$6),IF($M81&gt;0,4,3),0)),IF(AND($D81&lt;=CH$6,$E81&gt;=CH$5),60,0)))</f>
        <v/>
      </c>
      <c r="CI81" s="80" t="str">
        <f>IF(OR($A81="",NOT(ISNUMBER($G81))),"",IF(AND($F81&lt;=CI$6,$G81&gt;=CI$5),IF(CI$5&gt;$N81,5,$K81)*10+IF(AND($F81&gt;=CI$5,$F81&lt;=CI$6),IF(AND($G81&gt;=CI$5,$G81&lt;=CI$6),5,IF($L81=1,2,1)),IF(AND($G81&gt;=CI$5,$G81&lt;=CI$6),IF($M81&gt;0,4,3),0)),IF(AND($D81&lt;=CI$6,$E81&gt;=CI$5),60,0)))</f>
        <v/>
      </c>
      <c r="CJ81" s="80" t="str">
        <f>IF(OR($A81="",NOT(ISNUMBER($G81))),"",IF(AND($F81&lt;=CJ$6,$G81&gt;=CJ$5),IF(CJ$5&gt;$N81,5,$K81)*10+IF(AND($F81&gt;=CJ$5,$F81&lt;=CJ$6),IF(AND($G81&gt;=CJ$5,$G81&lt;=CJ$6),5,IF($L81=1,2,1)),IF(AND($G81&gt;=CJ$5,$G81&lt;=CJ$6),IF($M81&gt;0,4,3),0)),IF(AND($D81&lt;=CJ$6,$E81&gt;=CJ$5),60,0)))</f>
        <v/>
      </c>
      <c r="CK81" s="80" t="str">
        <f>IF(OR($A81="",NOT(ISNUMBER($G81))),"",IF(AND($F81&lt;=CK$6,$G81&gt;=CK$5),IF(CK$5&gt;$N81,5,$K81)*10+IF(AND($F81&gt;=CK$5,$F81&lt;=CK$6),IF(AND($G81&gt;=CK$5,$G81&lt;=CK$6),5,IF($L81=1,2,1)),IF(AND($G81&gt;=CK$5,$G81&lt;=CK$6),IF($M81&gt;0,4,3),0)),IF(AND($D81&lt;=CK$6,$E81&gt;=CK$5),60,0)))</f>
        <v/>
      </c>
      <c r="CL81" s="80" t="str">
        <f>IF(OR($A81="",NOT(ISNUMBER($G81))),"",IF(AND($F81&lt;=CL$6,$G81&gt;=CL$5),IF(CL$5&gt;$N81,5,$K81)*10+IF(AND($F81&gt;=CL$5,$F81&lt;=CL$6),IF(AND($G81&gt;=CL$5,$G81&lt;=CL$6),5,IF($L81=1,2,1)),IF(AND($G81&gt;=CL$5,$G81&lt;=CL$6),IF($M81&gt;0,4,3),0)),IF(AND($D81&lt;=CL$6,$E81&gt;=CL$5),60,0)))</f>
        <v/>
      </c>
      <c r="CM81" s="80" t="str">
        <f>IF(OR($A81="",NOT(ISNUMBER($G81))),"",IF(AND($F81&lt;=CM$6,$G81&gt;=CM$5),IF(CM$5&gt;$N81,5,$K81)*10+IF(AND($F81&gt;=CM$5,$F81&lt;=CM$6),IF(AND($G81&gt;=CM$5,$G81&lt;=CM$6),5,IF($L81=1,2,1)),IF(AND($G81&gt;=CM$5,$G81&lt;=CM$6),IF($M81&gt;0,4,3),0)),IF(AND($D81&lt;=CM$6,$E81&gt;=CM$5),60,0)))</f>
        <v/>
      </c>
      <c r="CN81" s="80" t="str">
        <f>IF(OR($A81="",NOT(ISNUMBER($G81))),"",IF(AND($F81&lt;=CN$6,$G81&gt;=CN$5),IF(CN$5&gt;$N81,5,$K81)*10+IF(AND($F81&gt;=CN$5,$F81&lt;=CN$6),IF(AND($G81&gt;=CN$5,$G81&lt;=CN$6),5,IF($L81=1,2,1)),IF(AND($G81&gt;=CN$5,$G81&lt;=CN$6),IF($M81&gt;0,4,3),0)),IF(AND($D81&lt;=CN$6,$E81&gt;=CN$5),60,0)))</f>
        <v/>
      </c>
      <c r="CO81" s="80" t="str">
        <f>IF(OR($A81="",NOT(ISNUMBER($G81))),"",IF(AND($F81&lt;=CO$6,$G81&gt;=CO$5),IF(CO$5&gt;$N81,5,$K81)*10+IF(AND($F81&gt;=CO$5,$F81&lt;=CO$6),IF(AND($G81&gt;=CO$5,$G81&lt;=CO$6),5,IF($L81=1,2,1)),IF(AND($G81&gt;=CO$5,$G81&lt;=CO$6),IF($M81&gt;0,4,3),0)),IF(AND($D81&lt;=CO$6,$E81&gt;=CO$5),60,0)))</f>
        <v/>
      </c>
      <c r="CP81" s="80" t="str">
        <f>IF(OR($A81="",NOT(ISNUMBER($G81))),"",IF(AND($F81&lt;=CP$6,$G81&gt;=CP$5),IF(CP$5&gt;$N81,5,$K81)*10+IF(AND($F81&gt;=CP$5,$F81&lt;=CP$6),IF(AND($G81&gt;=CP$5,$G81&lt;=CP$6),5,IF($L81=1,2,1)),IF(AND($G81&gt;=CP$5,$G81&lt;=CP$6),IF($M81&gt;0,4,3),0)),IF(AND($D81&lt;=CP$6,$E81&gt;=CP$5),60,0)))</f>
        <v/>
      </c>
      <c r="CQ81" s="80" t="str">
        <f>IF(OR($A81="",NOT(ISNUMBER($G81))),"",IF(AND($F81&lt;=CQ$6,$G81&gt;=CQ$5),IF(CQ$5&gt;$N81,5,$K81)*10+IF(AND($F81&gt;=CQ$5,$F81&lt;=CQ$6),IF(AND($G81&gt;=CQ$5,$G81&lt;=CQ$6),5,IF($L81=1,2,1)),IF(AND($G81&gt;=CQ$5,$G81&lt;=CQ$6),IF($M81&gt;0,4,3),0)),IF(AND($D81&lt;=CQ$6,$E81&gt;=CQ$5),60,0)))</f>
        <v/>
      </c>
      <c r="CR81" s="80" t="str">
        <f>IF(OR($A81="",NOT(ISNUMBER($G81))),"",IF(AND($F81&lt;=CR$6,$G81&gt;=CR$5),IF(CR$5&gt;$N81,5,$K81)*10+IF(AND($F81&gt;=CR$5,$F81&lt;=CR$6),IF(AND($G81&gt;=CR$5,$G81&lt;=CR$6),5,IF($L81=1,2,1)),IF(AND($G81&gt;=CR$5,$G81&lt;=CR$6),IF($M81&gt;0,4,3),0)),IF(AND($D81&lt;=CR$6,$E81&gt;=CR$5),60,0)))</f>
        <v/>
      </c>
      <c r="CS81" s="80" t="str">
        <f>IF(OR($A81="",NOT(ISNUMBER($G81))),"",IF(AND($F81&lt;=CS$6,$G81&gt;=CS$5),IF(CS$5&gt;$N81,5,$K81)*10+IF(AND($F81&gt;=CS$5,$F81&lt;=CS$6),IF(AND($G81&gt;=CS$5,$G81&lt;=CS$6),5,IF($L81=1,2,1)),IF(AND($G81&gt;=CS$5,$G81&lt;=CS$6),IF($M81&gt;0,4,3),0)),IF(AND($D81&lt;=CS$6,$E81&gt;=CS$5),60,0)))</f>
        <v/>
      </c>
      <c r="CT81" s="80" t="str">
        <f>IF(OR($A81="",NOT(ISNUMBER($G81))),"",IF(AND($F81&lt;=CT$6,$G81&gt;=CT$5),IF(CT$5&gt;$N81,5,$K81)*10+IF(AND($F81&gt;=CT$5,$F81&lt;=CT$6),IF(AND($G81&gt;=CT$5,$G81&lt;=CT$6),5,IF($L81=1,2,1)),IF(AND($G81&gt;=CT$5,$G81&lt;=CT$6),IF($M81&gt;0,4,3),0)),IF(AND($D81&lt;=CT$6,$E81&gt;=CT$5),60,0)))</f>
        <v/>
      </c>
      <c r="CU81" s="80" t="str">
        <f>IF(OR($A81="",NOT(ISNUMBER($G81))),"",IF(AND($F81&lt;=CU$6,$G81&gt;=CU$5),IF(CU$5&gt;$N81,5,$K81)*10+IF(AND($F81&gt;=CU$5,$F81&lt;=CU$6),IF(AND($G81&gt;=CU$5,$G81&lt;=CU$6),5,IF($L81=1,2,1)),IF(AND($G81&gt;=CU$5,$G81&lt;=CU$6),IF($M81&gt;0,4,3),0)),IF(AND($D81&lt;=CU$6,$E81&gt;=CU$5),60,0)))</f>
        <v/>
      </c>
      <c r="CV81" s="80" t="str">
        <f>IF(OR($A81="",NOT(ISNUMBER($G81))),"",IF(AND($F81&lt;=CV$6,$G81&gt;=CV$5),IF(CV$5&gt;$N81,5,$K81)*10+IF(AND($F81&gt;=CV$5,$F81&lt;=CV$6),IF(AND($G81&gt;=CV$5,$G81&lt;=CV$6),5,IF($L81=1,2,1)),IF(AND($G81&gt;=CV$5,$G81&lt;=CV$6),IF($M81&gt;0,4,3),0)),IF(AND($D81&lt;=CV$6,$E81&gt;=CV$5),60,0)))</f>
        <v/>
      </c>
      <c r="CW81" s="80" t="str">
        <f>IF(OR($A81="",NOT(ISNUMBER($G81))),"",IF(AND($F81&lt;=CW$6,$G81&gt;=CW$5),IF(CW$5&gt;$N81,5,$K81)*10+IF(AND($F81&gt;=CW$5,$F81&lt;=CW$6),IF(AND($G81&gt;=CW$5,$G81&lt;=CW$6),5,IF($L81=1,2,1)),IF(AND($G81&gt;=CW$5,$G81&lt;=CW$6),IF($M81&gt;0,4,3),0)),IF(AND($D81&lt;=CW$6,$E81&gt;=CW$5),60,0)))</f>
        <v/>
      </c>
      <c r="CX81" s="80" t="str">
        <f>IF(OR($A81="",NOT(ISNUMBER($G81))),"",IF(AND($F81&lt;=CX$6,$G81&gt;=CX$5),IF(CX$5&gt;$N81,5,$K81)*10+IF(AND($F81&gt;=CX$5,$F81&lt;=CX$6),IF(AND($G81&gt;=CX$5,$G81&lt;=CX$6),5,IF($L81=1,2,1)),IF(AND($G81&gt;=CX$5,$G81&lt;=CX$6),IF($M81&gt;0,4,3),0)),IF(AND($D81&lt;=CX$6,$E81&gt;=CX$5),60,0)))</f>
        <v/>
      </c>
      <c r="CY81" s="80" t="str">
        <f>IF(OR($A81="",NOT(ISNUMBER($G81))),"",IF(AND($F81&lt;=CY$6,$G81&gt;=CY$5),IF(CY$5&gt;$N81,5,$K81)*10+IF(AND($F81&gt;=CY$5,$F81&lt;=CY$6),IF(AND($G81&gt;=CY$5,$G81&lt;=CY$6),5,IF($L81=1,2,1)),IF(AND($G81&gt;=CY$5,$G81&lt;=CY$6),IF($M81&gt;0,4,3),0)),IF(AND($D81&lt;=CY$6,$E81&gt;=CY$5),60,0)))</f>
        <v/>
      </c>
      <c r="CZ81" s="80" t="str">
        <f>IF(OR($A81="",NOT(ISNUMBER($G81))),"",IF(AND($F81&lt;=CZ$6,$G81&gt;=CZ$5),IF(CZ$5&gt;$N81,5,$K81)*10+IF(AND($F81&gt;=CZ$5,$F81&lt;=CZ$6),IF(AND($G81&gt;=CZ$5,$G81&lt;=CZ$6),5,IF($L81=1,2,1)),IF(AND($G81&gt;=CZ$5,$G81&lt;=CZ$6),IF($M81&gt;0,4,3),0)),IF(AND($D81&lt;=CZ$6,$E81&gt;=CZ$5),60,0)))</f>
        <v/>
      </c>
      <c r="DA81" s="80" t="str">
        <f>IF(OR($A81="",NOT(ISNUMBER($G81))),"",IF(AND($F81&lt;=DA$6,$G81&gt;=DA$5),IF(DA$5&gt;$N81,5,$K81)*10+IF(AND($F81&gt;=DA$5,$F81&lt;=DA$6),IF(AND($G81&gt;=DA$5,$G81&lt;=DA$6),5,IF($L81=1,2,1)),IF(AND($G81&gt;=DA$5,$G81&lt;=DA$6),IF($M81&gt;0,4,3),0)),IF(AND($D81&lt;=DA$6,$E81&gt;=DA$5),60,0)))</f>
        <v/>
      </c>
      <c r="DB81" s="80" t="str">
        <f>IF(OR($A81="",NOT(ISNUMBER($G81))),"",IF(AND($F81&lt;=DB$6,$G81&gt;=DB$5),IF(DB$5&gt;$N81,5,$K81)*10+IF(AND($F81&gt;=DB$5,$F81&lt;=DB$6),IF(AND($G81&gt;=DB$5,$G81&lt;=DB$6),5,IF($L81=1,2,1)),IF(AND($G81&gt;=DB$5,$G81&lt;=DB$6),IF($M81&gt;0,4,3),0)),IF(AND($D81&lt;=DB$6,$E81&gt;=DB$5),60,0)))</f>
        <v/>
      </c>
      <c r="DC81" s="80" t="str">
        <f>IF(OR($A81="",NOT(ISNUMBER($G81))),"",IF(AND($F81&lt;=DC$6,$G81&gt;=DC$5),IF(DC$5&gt;$N81,5,$K81)*10+IF(AND($F81&gt;=DC$5,$F81&lt;=DC$6),IF(AND($G81&gt;=DC$5,$G81&lt;=DC$6),5,IF($L81=1,2,1)),IF(AND($G81&gt;=DC$5,$G81&lt;=DC$6),IF($M81&gt;0,4,3),0)),IF(AND($D81&lt;=DC$6,$E81&gt;=DC$5),60,0)))</f>
        <v/>
      </c>
      <c r="DD81" s="80" t="str">
        <f>IF(OR($A81="",NOT(ISNUMBER($G81))),"",IF(AND($F81&lt;=DD$6,$G81&gt;=DD$5),IF(DD$5&gt;$N81,5,$K81)*10+IF(AND($F81&gt;=DD$5,$F81&lt;=DD$6),IF(AND($G81&gt;=DD$5,$G81&lt;=DD$6),5,IF($L81=1,2,1)),IF(AND($G81&gt;=DD$5,$G81&lt;=DD$6),IF($M81&gt;0,4,3),0)),IF(AND($D81&lt;=DD$6,$E81&gt;=DD$5),60,0)))</f>
        <v/>
      </c>
      <c r="DE81" s="80" t="str">
        <f>IF(OR($A81="",NOT(ISNUMBER($G81))),"",IF(AND($F81&lt;=DE$6,$G81&gt;=DE$5),IF(DE$5&gt;$N81,5,$K81)*10+IF(AND($F81&gt;=DE$5,$F81&lt;=DE$6),IF(AND($G81&gt;=DE$5,$G81&lt;=DE$6),5,IF($L81=1,2,1)),IF(AND($G81&gt;=DE$5,$G81&lt;=DE$6),IF($M81&gt;0,4,3),0)),IF(AND($D81&lt;=DE$6,$E81&gt;=DE$5),60,0)))</f>
        <v/>
      </c>
      <c r="DF81" s="80" t="str">
        <f>IF(OR($A81="",NOT(ISNUMBER($G81))),"",IF(AND($F81&lt;=DF$6,$G81&gt;=DF$5),IF(DF$5&gt;$N81,5,$K81)*10+IF(AND($F81&gt;=DF$5,$F81&lt;=DF$6),IF(AND($G81&gt;=DF$5,$G81&lt;=DF$6),5,IF($L81=1,2,1)),IF(AND($G81&gt;=DF$5,$G81&lt;=DF$6),IF($M81&gt;0,4,3),0)),IF(AND($D81&lt;=DF$6,$E81&gt;=DF$5),60,0)))</f>
        <v/>
      </c>
      <c r="DG81" s="80" t="str">
        <f>IF(OR($A81="",NOT(ISNUMBER($G81))),"",IF(AND($F81&lt;=DG$6,$G81&gt;=DG$5),IF(DG$5&gt;$N81,5,$K81)*10+IF(AND($F81&gt;=DG$5,$F81&lt;=DG$6),IF(AND($G81&gt;=DG$5,$G81&lt;=DG$6),5,IF($L81=1,2,1)),IF(AND($G81&gt;=DG$5,$G81&lt;=DG$6),IF($M81&gt;0,4,3),0)),IF(AND($D81&lt;=DG$6,$E81&gt;=DG$5),60,0)))</f>
        <v/>
      </c>
      <c r="DH81" s="80" t="str">
        <f>IF(OR($A81="",NOT(ISNUMBER($G81))),"",IF(AND($F81&lt;=DH$6,$G81&gt;=DH$5),IF(DH$5&gt;$N81,5,$K81)*10+IF(AND($F81&gt;=DH$5,$F81&lt;=DH$6),IF(AND($G81&gt;=DH$5,$G81&lt;=DH$6),5,IF($L81=1,2,1)),IF(AND($G81&gt;=DH$5,$G81&lt;=DH$6),IF($M81&gt;0,4,3),0)),IF(AND($D81&lt;=DH$6,$E81&gt;=DH$5),60,0)))</f>
        <v/>
      </c>
      <c r="DI81" s="80" t="str">
        <f>IF(OR($A81="",NOT(ISNUMBER($G81))),"",IF(AND($F81&lt;=DI$6,$G81&gt;=DI$5),IF(DI$5&gt;$N81,5,$K81)*10+IF(AND($F81&gt;=DI$5,$F81&lt;=DI$6),IF(AND($G81&gt;=DI$5,$G81&lt;=DI$6),5,IF($L81=1,2,1)),IF(AND($G81&gt;=DI$5,$G81&lt;=DI$6),IF($M81&gt;0,4,3),0)),IF(AND($D81&lt;=DI$6,$E81&gt;=DI$5),60,0)))</f>
        <v/>
      </c>
      <c r="DJ81" s="80" t="str">
        <f>IF(OR($A81="",NOT(ISNUMBER($G81))),"",IF(AND($F81&lt;=DJ$6,$G81&gt;=DJ$5),IF(DJ$5&gt;$N81,5,$K81)*10+IF(AND($F81&gt;=DJ$5,$F81&lt;=DJ$6),IF(AND($G81&gt;=DJ$5,$G81&lt;=DJ$6),5,IF($L81=1,2,1)),IF(AND($G81&gt;=DJ$5,$G81&lt;=DJ$6),IF($M81&gt;0,4,3),0)),IF(AND($D81&lt;=DJ$6,$E81&gt;=DJ$5),60,0)))</f>
        <v/>
      </c>
      <c r="DK81" s="80" t="str">
        <f>IF(OR($A81="",NOT(ISNUMBER($G81))),"",IF(AND($F81&lt;=DK$6,$G81&gt;=DK$5),IF(DK$5&gt;$N81,5,$K81)*10+IF(AND($F81&gt;=DK$5,$F81&lt;=DK$6),IF(AND($G81&gt;=DK$5,$G81&lt;=DK$6),5,IF($L81=1,2,1)),IF(AND($G81&gt;=DK$5,$G81&lt;=DK$6),IF($M81&gt;0,4,3),0)),IF(AND($D81&lt;=DK$6,$E81&gt;=DK$5),60,0)))</f>
        <v/>
      </c>
      <c r="DL81" s="80" t="str">
        <f>IF(OR($A81="",NOT(ISNUMBER($G81))),"",IF(AND($F81&lt;=DL$6,$G81&gt;=DL$5),IF(DL$5&gt;$N81,5,$K81)*10+IF(AND($F81&gt;=DL$5,$F81&lt;=DL$6),IF(AND($G81&gt;=DL$5,$G81&lt;=DL$6),5,IF($L81=1,2,1)),IF(AND($G81&gt;=DL$5,$G81&lt;=DL$6),IF($M81&gt;0,4,3),0)),IF(AND($D81&lt;=DL$6,$E81&gt;=DL$5),60,0)))</f>
        <v/>
      </c>
      <c r="DM81" s="80" t="str">
        <f>IF(OR($A81="",NOT(ISNUMBER($G81))),"",IF(AND($F81&lt;=DM$6,$G81&gt;=DM$5),IF(DM$5&gt;$N81,5,$K81)*10+IF(AND($F81&gt;=DM$5,$F81&lt;=DM$6),IF(AND($G81&gt;=DM$5,$G81&lt;=DM$6),5,IF($L81=1,2,1)),IF(AND($G81&gt;=DM$5,$G81&lt;=DM$6),IF($M81&gt;0,4,3),0)),IF(AND($D81&lt;=DM$6,$E81&gt;=DM$5),60,0)))</f>
        <v/>
      </c>
      <c r="DN81" s="80" t="str">
        <f>IF(OR($A81="",NOT(ISNUMBER($G81))),"",IF(AND($F81&lt;=DN$6,$G81&gt;=DN$5),IF(DN$5&gt;$N81,5,$K81)*10+IF(AND($F81&gt;=DN$5,$F81&lt;=DN$6),IF(AND($G81&gt;=DN$5,$G81&lt;=DN$6),5,IF($L81=1,2,1)),IF(AND($G81&gt;=DN$5,$G81&lt;=DN$6),IF($M81&gt;0,4,3),0)),IF(AND($D81&lt;=DN$6,$E81&gt;=DN$5),60,0)))</f>
        <v/>
      </c>
      <c r="DO81" s="80" t="str">
        <f>IF(OR($A81="",NOT(ISNUMBER($G81))),"",IF(AND($F81&lt;=DO$6,$G81&gt;=DO$5),IF(DO$5&gt;$N81,5,$K81)*10+IF(AND($F81&gt;=DO$5,$F81&lt;=DO$6),IF(AND($G81&gt;=DO$5,$G81&lt;=DO$6),5,IF($L81=1,2,1)),IF(AND($G81&gt;=DO$5,$G81&lt;=DO$6),IF($M81&gt;0,4,3),0)),IF(AND($D81&lt;=DO$6,$E81&gt;=DO$5),60,0)))</f>
        <v/>
      </c>
      <c r="DP81" s="80" t="str">
        <f>IF(OR($A81="",NOT(ISNUMBER($G81))),"",IF(AND($F81&lt;=DP$6,$G81&gt;=DP$5),IF(DP$5&gt;$N81,5,$K81)*10+IF(AND($F81&gt;=DP$5,$F81&lt;=DP$6),IF(AND($G81&gt;=DP$5,$G81&lt;=DP$6),5,IF($L81=1,2,1)),IF(AND($G81&gt;=DP$5,$G81&lt;=DP$6),IF($M81&gt;0,4,3),0)),IF(AND($D81&lt;=DP$6,$E81&gt;=DP$5),60,0)))</f>
        <v/>
      </c>
      <c r="DQ81" s="80" t="str">
        <f>IF(OR($A81="",NOT(ISNUMBER($G81))),"",IF(AND($F81&lt;=DQ$6,$G81&gt;=DQ$5),IF(DQ$5&gt;$N81,5,$K81)*10+IF(AND($F81&gt;=DQ$5,$F81&lt;=DQ$6),IF(AND($G81&gt;=DQ$5,$G81&lt;=DQ$6),5,IF($L81=1,2,1)),IF(AND($G81&gt;=DQ$5,$G81&lt;=DQ$6),IF($M81&gt;0,4,3),0)),IF(AND($D81&lt;=DQ$6,$E81&gt;=DQ$5),60,0)))</f>
        <v/>
      </c>
      <c r="DR81" s="80" t="str">
        <f>IF(OR($A81="",NOT(ISNUMBER($G81))),"",IF(AND($F81&lt;=DR$6,$G81&gt;=DR$5),IF(DR$5&gt;$N81,5,$K81)*10+IF(AND($F81&gt;=DR$5,$F81&lt;=DR$6),IF(AND($G81&gt;=DR$5,$G81&lt;=DR$6),5,IF($L81=1,2,1)),IF(AND($G81&gt;=DR$5,$G81&lt;=DR$6),IF($M81&gt;0,4,3),0)),IF(AND($D81&lt;=DR$6,$E81&gt;=DR$5),60,0)))</f>
        <v/>
      </c>
      <c r="DS81" s="80" t="str">
        <f>IF(OR($A81="",NOT(ISNUMBER($G81))),"",IF(AND($F81&lt;=DS$6,$G81&gt;=DS$5),IF(DS$5&gt;$N81,5,$K81)*10+IF(AND($F81&gt;=DS$5,$F81&lt;=DS$6),IF(AND($G81&gt;=DS$5,$G81&lt;=DS$6),5,IF($L81=1,2,1)),IF(AND($G81&gt;=DS$5,$G81&lt;=DS$6),IF($M81&gt;0,4,3),0)),IF(AND($D81&lt;=DS$6,$E81&gt;=DS$5),60,0)))</f>
        <v/>
      </c>
      <c r="DT81" s="80" t="str">
        <f>IF(OR($A81="",NOT(ISNUMBER($G81))),"",IF(AND($F81&lt;=DT$6,$G81&gt;=DT$5),IF(DT$5&gt;$N81,5,$K81)*10+IF(AND($F81&gt;=DT$5,$F81&lt;=DT$6),IF(AND($G81&gt;=DT$5,$G81&lt;=DT$6),5,IF($L81=1,2,1)),IF(AND($G81&gt;=DT$5,$G81&lt;=DT$6),IF($M81&gt;0,4,3),0)),IF(AND($D81&lt;=DT$6,$E81&gt;=DT$5),60,0)))</f>
        <v/>
      </c>
      <c r="DU81" s="80" t="str">
        <f>IF(OR($A81="",NOT(ISNUMBER($G81))),"",IF(AND($F81&lt;=DU$6,$G81&gt;=DU$5),IF(DU$5&gt;$N81,5,$K81)*10+IF(AND($F81&gt;=DU$5,$F81&lt;=DU$6),IF(AND($G81&gt;=DU$5,$G81&lt;=DU$6),5,IF($L81=1,2,1)),IF(AND($G81&gt;=DU$5,$G81&lt;=DU$6),IF($M81&gt;0,4,3),0)),IF(AND($D81&lt;=DU$6,$E81&gt;=DU$5),60,0)))</f>
        <v/>
      </c>
      <c r="DV81" s="80" t="str">
        <f>IF(OR($A81="",NOT(ISNUMBER($G81))),"",IF(AND($F81&lt;=DV$6,$G81&gt;=DV$5),IF(DV$5&gt;$N81,5,$K81)*10+IF(AND($F81&gt;=DV$5,$F81&lt;=DV$6),IF(AND($G81&gt;=DV$5,$G81&lt;=DV$6),5,IF($L81=1,2,1)),IF(AND($G81&gt;=DV$5,$G81&lt;=DV$6),IF($M81&gt;0,4,3),0)),IF(AND($D81&lt;=DV$6,$E81&gt;=DV$5),60,0)))</f>
        <v/>
      </c>
      <c r="DW81" s="80" t="str">
        <f>IF(OR($A81="",NOT(ISNUMBER($G81))),"",IF(AND($F81&lt;=DW$6,$G81&gt;=DW$5),IF(DW$5&gt;$N81,5,$K81)*10+IF(AND($F81&gt;=DW$5,$F81&lt;=DW$6),IF(AND($G81&gt;=DW$5,$G81&lt;=DW$6),5,IF($L81=1,2,1)),IF(AND($G81&gt;=DW$5,$G81&lt;=DW$6),IF($M81&gt;0,4,3),0)),IF(AND($D81&lt;=DW$6,$E81&gt;=DW$5),60,0)))</f>
        <v/>
      </c>
      <c r="DX81" s="80" t="str">
        <f>IF(OR($A81="",NOT(ISNUMBER($G81))),"",IF(AND($F81&lt;=DX$6,$G81&gt;=DX$5),IF(DX$5&gt;$N81,5,$K81)*10+IF(AND($F81&gt;=DX$5,$F81&lt;=DX$6),IF(AND($G81&gt;=DX$5,$G81&lt;=DX$6),5,IF($L81=1,2,1)),IF(AND($G81&gt;=DX$5,$G81&lt;=DX$6),IF($M81&gt;0,4,3),0)),IF(AND($D81&lt;=DX$6,$E81&gt;=DX$5),60,0)))</f>
        <v/>
      </c>
      <c r="DY81" s="80" t="str">
        <f>IF(OR($A81="",NOT(ISNUMBER($G81))),"",IF(AND($F81&lt;=DY$6,$G81&gt;=DY$5),IF(DY$5&gt;$N81,5,$K81)*10+IF(AND($F81&gt;=DY$5,$F81&lt;=DY$6),IF(AND($G81&gt;=DY$5,$G81&lt;=DY$6),5,IF($L81=1,2,1)),IF(AND($G81&gt;=DY$5,$G81&lt;=DY$6),IF($M81&gt;0,4,3),0)),IF(AND($D81&lt;=DY$6,$E81&gt;=DY$5),60,0)))</f>
        <v/>
      </c>
      <c r="DZ81" s="80" t="str">
        <f>IF(OR($A81="",NOT(ISNUMBER($G81))),"",IF(AND($F81&lt;=DZ$6,$G81&gt;=DZ$5),IF(DZ$5&gt;$N81,5,$K81)*10+IF(AND($F81&gt;=DZ$5,$F81&lt;=DZ$6),IF(AND($G81&gt;=DZ$5,$G81&lt;=DZ$6),5,IF($L81=1,2,1)),IF(AND($G81&gt;=DZ$5,$G81&lt;=DZ$6),IF($M81&gt;0,4,3),0)),IF(AND($D81&lt;=DZ$6,$E81&gt;=DZ$5),60,0)))</f>
        <v/>
      </c>
      <c r="EA81" s="80" t="str">
        <f>IF(OR($A81="",NOT(ISNUMBER($G81))),"",IF(AND($F81&lt;=EA$6,$G81&gt;=EA$5),IF(EA$5&gt;$N81,5,$K81)*10+IF(AND($F81&gt;=EA$5,$F81&lt;=EA$6),IF(AND($G81&gt;=EA$5,$G81&lt;=EA$6),5,IF($L81=1,2,1)),IF(AND($G81&gt;=EA$5,$G81&lt;=EA$6),IF($M81&gt;0,4,3),0)),IF(AND($D81&lt;=EA$6,$E81&gt;=EA$5),60,0)))</f>
        <v/>
      </c>
      <c r="EB81" s="80" t="str">
        <f>IF(OR($A81="",NOT(ISNUMBER($G81))),"",IF(AND($F81&lt;=EB$6,$G81&gt;=EB$5),IF(EB$5&gt;$N81,5,$K81)*10+IF(AND($F81&gt;=EB$5,$F81&lt;=EB$6),IF(AND($G81&gt;=EB$5,$G81&lt;=EB$6),5,IF($L81=1,2,1)),IF(AND($G81&gt;=EB$5,$G81&lt;=EB$6),IF($M81&gt;0,4,3),0)),IF(AND($D81&lt;=EB$6,$E81&gt;=EB$5),60,0)))</f>
        <v/>
      </c>
      <c r="EC81" s="80" t="str">
        <f>IF(OR($A81="",NOT(ISNUMBER($G81))),"",IF(AND($F81&lt;=EC$6,$G81&gt;=EC$5),IF(EC$5&gt;$N81,5,$K81)*10+IF(AND($F81&gt;=EC$5,$F81&lt;=EC$6),IF(AND($G81&gt;=EC$5,$G81&lt;=EC$6),5,IF($L81=1,2,1)),IF(AND($G81&gt;=EC$5,$G81&lt;=EC$6),IF($M81&gt;0,4,3),0)),IF(AND($D81&lt;=EC$6,$E81&gt;=EC$5),60,0)))</f>
        <v/>
      </c>
      <c r="ED81" s="80" t="str">
        <f>IF(OR($A81="",NOT(ISNUMBER($G81))),"",IF(AND($F81&lt;=ED$6,$G81&gt;=ED$5),IF(ED$5&gt;$N81,5,$K81)*10+IF(AND($F81&gt;=ED$5,$F81&lt;=ED$6),IF(AND($G81&gt;=ED$5,$G81&lt;=ED$6),5,IF($L81=1,2,1)),IF(AND($G81&gt;=ED$5,$G81&lt;=ED$6),IF($M81&gt;0,4,3),0)),IF(AND($D81&lt;=ED$6,$E81&gt;=ED$5),60,0)))</f>
        <v/>
      </c>
    </row>
    <row r="82" ht="18" customHeight="1">
      <c r="A82" s="52" t="str">
        <f>IF(Tasks!$B82="","",Tasks!$A82)</f>
        <v/>
      </c>
      <c r="B82" s="78" t="str">
        <f>IF(Tasks!$B82="","",Tasks!$B82)</f>
        <v/>
      </c>
      <c r="C82" s="25" t="str">
        <f>IF($B82="","",IF(AND(Tasks!$D82="",Tasks!$G82=""),"-",IF(Tasks!$D82="","",Tasks!$D82&amp;IF(OR(Tasks!$E82="",Tasks!$E82="FS"),IF(N(Tasks!$F82)=0,"","FS"),Tasks!$E82)&amp;IF(N(Tasks!$F82)=0,"",IF(Tasks!$F82&gt;0,"+","")&amp;Tasks!$F82))&amp;IF(AND(Tasks!$D82&lt;&gt;"",Tasks!$G82&lt;&gt;""),", ","")&amp;IF(Tasks!$G82="","",Tasks!$G82&amp;IF(OR(Tasks!$H82="",Tasks!$H82="FS"),IF(N(Tasks!$I82)=0,"","FS"),Tasks!$H82)&amp;IF(N(Tasks!$I82)=0,"",IF(Tasks!$I82&gt;0,"+","")&amp;Tasks!$I82))))</f>
        <v/>
      </c>
      <c r="D82" s="51" t="str">
        <f>IF(OR($B82="",Tasks!$Q82=""),"",Tasks!$Q82)</f>
        <v/>
      </c>
      <c r="E82" s="51" t="str">
        <f>IF(OR($B82="",Tasks!$R82=""),"",Tasks!$R82)</f>
        <v/>
      </c>
      <c r="F82" s="51" t="str">
        <f>IF(OR($B82="",Tasks!$S82=""),"",Tasks!$S82)</f>
        <v/>
      </c>
      <c r="G82" s="51" t="str">
        <f>IF(OR($B82="",Tasks!$T82=""),"",Tasks!$T82)</f>
        <v/>
      </c>
      <c r="H82" s="52" t="str">
        <f>IF($B82="","",Tasks!$AE82)</f>
        <v/>
      </c>
      <c r="I82" s="79" t="str">
        <f>IF($B82="","",Tasks!$AF82)</f>
        <v/>
      </c>
      <c r="J82" s="53" t="str">
        <f>IF(OR($B82="",Tasks!$V82=""),"",Tasks!$V82)</f>
        <v/>
      </c>
      <c r="K82" s="52" t="str">
        <f>IF($B82="","",Tasks!$AA82)</f>
        <v/>
      </c>
      <c r="L82" s="52" t="str">
        <f>IF($B82="","",Tasks!$AB82)</f>
        <v/>
      </c>
      <c r="M82" s="52" t="str">
        <f>IF($B82="","",Tasks!$Z82)</f>
        <v/>
      </c>
      <c r="N82" s="52" t="str">
        <f>IF(OR($B82="",Tasks!$AG82=""),"",Tasks!$AG82)</f>
        <v/>
      </c>
      <c r="O82" s="80" t="str">
        <f>IF(OR($A82="",NOT(ISNUMBER($G82))),"",IF(AND($F82&lt;=O$6,$G82&gt;=O$5),IF(O$5&gt;$N82,5,$K82)*10+IF(AND($F82&gt;=O$5,$F82&lt;=O$6),IF(AND($G82&gt;=O$5,$G82&lt;=O$6),5,IF($L82=1,2,1)),IF(AND($G82&gt;=O$5,$G82&lt;=O$6),IF($M82&gt;0,4,3),0)),IF(AND($D82&lt;=O$6,$E82&gt;=O$5),60,0)))</f>
        <v/>
      </c>
      <c r="P82" s="80" t="str">
        <f>IF(OR($A82="",NOT(ISNUMBER($G82))),"",IF(AND($F82&lt;=P$6,$G82&gt;=P$5),IF(P$5&gt;$N82,5,$K82)*10+IF(AND($F82&gt;=P$5,$F82&lt;=P$6),IF(AND($G82&gt;=P$5,$G82&lt;=P$6),5,IF($L82=1,2,1)),IF(AND($G82&gt;=P$5,$G82&lt;=P$6),IF($M82&gt;0,4,3),0)),IF(AND($D82&lt;=P$6,$E82&gt;=P$5),60,0)))</f>
        <v/>
      </c>
      <c r="Q82" s="80" t="str">
        <f>IF(OR($A82="",NOT(ISNUMBER($G82))),"",IF(AND($F82&lt;=Q$6,$G82&gt;=Q$5),IF(Q$5&gt;$N82,5,$K82)*10+IF(AND($F82&gt;=Q$5,$F82&lt;=Q$6),IF(AND($G82&gt;=Q$5,$G82&lt;=Q$6),5,IF($L82=1,2,1)),IF(AND($G82&gt;=Q$5,$G82&lt;=Q$6),IF($M82&gt;0,4,3),0)),IF(AND($D82&lt;=Q$6,$E82&gt;=Q$5),60,0)))</f>
        <v/>
      </c>
      <c r="R82" s="80" t="str">
        <f>IF(OR($A82="",NOT(ISNUMBER($G82))),"",IF(AND($F82&lt;=R$6,$G82&gt;=R$5),IF(R$5&gt;$N82,5,$K82)*10+IF(AND($F82&gt;=R$5,$F82&lt;=R$6),IF(AND($G82&gt;=R$5,$G82&lt;=R$6),5,IF($L82=1,2,1)),IF(AND($G82&gt;=R$5,$G82&lt;=R$6),IF($M82&gt;0,4,3),0)),IF(AND($D82&lt;=R$6,$E82&gt;=R$5),60,0)))</f>
        <v/>
      </c>
      <c r="S82" s="80" t="str">
        <f>IF(OR($A82="",NOT(ISNUMBER($G82))),"",IF(AND($F82&lt;=S$6,$G82&gt;=S$5),IF(S$5&gt;$N82,5,$K82)*10+IF(AND($F82&gt;=S$5,$F82&lt;=S$6),IF(AND($G82&gt;=S$5,$G82&lt;=S$6),5,IF($L82=1,2,1)),IF(AND($G82&gt;=S$5,$G82&lt;=S$6),IF($M82&gt;0,4,3),0)),IF(AND($D82&lt;=S$6,$E82&gt;=S$5),60,0)))</f>
        <v/>
      </c>
      <c r="T82" s="80" t="str">
        <f>IF(OR($A82="",NOT(ISNUMBER($G82))),"",IF(AND($F82&lt;=T$6,$G82&gt;=T$5),IF(T$5&gt;$N82,5,$K82)*10+IF(AND($F82&gt;=T$5,$F82&lt;=T$6),IF(AND($G82&gt;=T$5,$G82&lt;=T$6),5,IF($L82=1,2,1)),IF(AND($G82&gt;=T$5,$G82&lt;=T$6),IF($M82&gt;0,4,3),0)),IF(AND($D82&lt;=T$6,$E82&gt;=T$5),60,0)))</f>
        <v/>
      </c>
      <c r="U82" s="80" t="str">
        <f>IF(OR($A82="",NOT(ISNUMBER($G82))),"",IF(AND($F82&lt;=U$6,$G82&gt;=U$5),IF(U$5&gt;$N82,5,$K82)*10+IF(AND($F82&gt;=U$5,$F82&lt;=U$6),IF(AND($G82&gt;=U$5,$G82&lt;=U$6),5,IF($L82=1,2,1)),IF(AND($G82&gt;=U$5,$G82&lt;=U$6),IF($M82&gt;0,4,3),0)),IF(AND($D82&lt;=U$6,$E82&gt;=U$5),60,0)))</f>
        <v/>
      </c>
      <c r="V82" s="80" t="str">
        <f>IF(OR($A82="",NOT(ISNUMBER($G82))),"",IF(AND($F82&lt;=V$6,$G82&gt;=V$5),IF(V$5&gt;$N82,5,$K82)*10+IF(AND($F82&gt;=V$5,$F82&lt;=V$6),IF(AND($G82&gt;=V$5,$G82&lt;=V$6),5,IF($L82=1,2,1)),IF(AND($G82&gt;=V$5,$G82&lt;=V$6),IF($M82&gt;0,4,3),0)),IF(AND($D82&lt;=V$6,$E82&gt;=V$5),60,0)))</f>
        <v/>
      </c>
      <c r="W82" s="80" t="str">
        <f>IF(OR($A82="",NOT(ISNUMBER($G82))),"",IF(AND($F82&lt;=W$6,$G82&gt;=W$5),IF(W$5&gt;$N82,5,$K82)*10+IF(AND($F82&gt;=W$5,$F82&lt;=W$6),IF(AND($G82&gt;=W$5,$G82&lt;=W$6),5,IF($L82=1,2,1)),IF(AND($G82&gt;=W$5,$G82&lt;=W$6),IF($M82&gt;0,4,3),0)),IF(AND($D82&lt;=W$6,$E82&gt;=W$5),60,0)))</f>
        <v/>
      </c>
      <c r="X82" s="80" t="str">
        <f>IF(OR($A82="",NOT(ISNUMBER($G82))),"",IF(AND($F82&lt;=X$6,$G82&gt;=X$5),IF(X$5&gt;$N82,5,$K82)*10+IF(AND($F82&gt;=X$5,$F82&lt;=X$6),IF(AND($G82&gt;=X$5,$G82&lt;=X$6),5,IF($L82=1,2,1)),IF(AND($G82&gt;=X$5,$G82&lt;=X$6),IF($M82&gt;0,4,3),0)),IF(AND($D82&lt;=X$6,$E82&gt;=X$5),60,0)))</f>
        <v/>
      </c>
      <c r="Y82" s="80" t="str">
        <f>IF(OR($A82="",NOT(ISNUMBER($G82))),"",IF(AND($F82&lt;=Y$6,$G82&gt;=Y$5),IF(Y$5&gt;$N82,5,$K82)*10+IF(AND($F82&gt;=Y$5,$F82&lt;=Y$6),IF(AND($G82&gt;=Y$5,$G82&lt;=Y$6),5,IF($L82=1,2,1)),IF(AND($G82&gt;=Y$5,$G82&lt;=Y$6),IF($M82&gt;0,4,3),0)),IF(AND($D82&lt;=Y$6,$E82&gt;=Y$5),60,0)))</f>
        <v/>
      </c>
      <c r="Z82" s="80" t="str">
        <f>IF(OR($A82="",NOT(ISNUMBER($G82))),"",IF(AND($F82&lt;=Z$6,$G82&gt;=Z$5),IF(Z$5&gt;$N82,5,$K82)*10+IF(AND($F82&gt;=Z$5,$F82&lt;=Z$6),IF(AND($G82&gt;=Z$5,$G82&lt;=Z$6),5,IF($L82=1,2,1)),IF(AND($G82&gt;=Z$5,$G82&lt;=Z$6),IF($M82&gt;0,4,3),0)),IF(AND($D82&lt;=Z$6,$E82&gt;=Z$5),60,0)))</f>
        <v/>
      </c>
      <c r="AA82" s="80" t="str">
        <f>IF(OR($A82="",NOT(ISNUMBER($G82))),"",IF(AND($F82&lt;=AA$6,$G82&gt;=AA$5),IF(AA$5&gt;$N82,5,$K82)*10+IF(AND($F82&gt;=AA$5,$F82&lt;=AA$6),IF(AND($G82&gt;=AA$5,$G82&lt;=AA$6),5,IF($L82=1,2,1)),IF(AND($G82&gt;=AA$5,$G82&lt;=AA$6),IF($M82&gt;0,4,3),0)),IF(AND($D82&lt;=AA$6,$E82&gt;=AA$5),60,0)))</f>
        <v/>
      </c>
      <c r="AB82" s="80" t="str">
        <f>IF(OR($A82="",NOT(ISNUMBER($G82))),"",IF(AND($F82&lt;=AB$6,$G82&gt;=AB$5),IF(AB$5&gt;$N82,5,$K82)*10+IF(AND($F82&gt;=AB$5,$F82&lt;=AB$6),IF(AND($G82&gt;=AB$5,$G82&lt;=AB$6),5,IF($L82=1,2,1)),IF(AND($G82&gt;=AB$5,$G82&lt;=AB$6),IF($M82&gt;0,4,3),0)),IF(AND($D82&lt;=AB$6,$E82&gt;=AB$5),60,0)))</f>
        <v/>
      </c>
      <c r="AC82" s="80" t="str">
        <f>IF(OR($A82="",NOT(ISNUMBER($G82))),"",IF(AND($F82&lt;=AC$6,$G82&gt;=AC$5),IF(AC$5&gt;$N82,5,$K82)*10+IF(AND($F82&gt;=AC$5,$F82&lt;=AC$6),IF(AND($G82&gt;=AC$5,$G82&lt;=AC$6),5,IF($L82=1,2,1)),IF(AND($G82&gt;=AC$5,$G82&lt;=AC$6),IF($M82&gt;0,4,3),0)),IF(AND($D82&lt;=AC$6,$E82&gt;=AC$5),60,0)))</f>
        <v/>
      </c>
      <c r="AD82" s="80" t="str">
        <f>IF(OR($A82="",NOT(ISNUMBER($G82))),"",IF(AND($F82&lt;=AD$6,$G82&gt;=AD$5),IF(AD$5&gt;$N82,5,$K82)*10+IF(AND($F82&gt;=AD$5,$F82&lt;=AD$6),IF(AND($G82&gt;=AD$5,$G82&lt;=AD$6),5,IF($L82=1,2,1)),IF(AND($G82&gt;=AD$5,$G82&lt;=AD$6),IF($M82&gt;0,4,3),0)),IF(AND($D82&lt;=AD$6,$E82&gt;=AD$5),60,0)))</f>
        <v/>
      </c>
      <c r="AE82" s="80" t="str">
        <f>IF(OR($A82="",NOT(ISNUMBER($G82))),"",IF(AND($F82&lt;=AE$6,$G82&gt;=AE$5),IF(AE$5&gt;$N82,5,$K82)*10+IF(AND($F82&gt;=AE$5,$F82&lt;=AE$6),IF(AND($G82&gt;=AE$5,$G82&lt;=AE$6),5,IF($L82=1,2,1)),IF(AND($G82&gt;=AE$5,$G82&lt;=AE$6),IF($M82&gt;0,4,3),0)),IF(AND($D82&lt;=AE$6,$E82&gt;=AE$5),60,0)))</f>
        <v/>
      </c>
      <c r="AF82" s="80" t="str">
        <f>IF(OR($A82="",NOT(ISNUMBER($G82))),"",IF(AND($F82&lt;=AF$6,$G82&gt;=AF$5),IF(AF$5&gt;$N82,5,$K82)*10+IF(AND($F82&gt;=AF$5,$F82&lt;=AF$6),IF(AND($G82&gt;=AF$5,$G82&lt;=AF$6),5,IF($L82=1,2,1)),IF(AND($G82&gt;=AF$5,$G82&lt;=AF$6),IF($M82&gt;0,4,3),0)),IF(AND($D82&lt;=AF$6,$E82&gt;=AF$5),60,0)))</f>
        <v/>
      </c>
      <c r="AG82" s="80" t="str">
        <f>IF(OR($A82="",NOT(ISNUMBER($G82))),"",IF(AND($F82&lt;=AG$6,$G82&gt;=AG$5),IF(AG$5&gt;$N82,5,$K82)*10+IF(AND($F82&gt;=AG$5,$F82&lt;=AG$6),IF(AND($G82&gt;=AG$5,$G82&lt;=AG$6),5,IF($L82=1,2,1)),IF(AND($G82&gt;=AG$5,$G82&lt;=AG$6),IF($M82&gt;0,4,3),0)),IF(AND($D82&lt;=AG$6,$E82&gt;=AG$5),60,0)))</f>
        <v/>
      </c>
      <c r="AH82" s="80" t="str">
        <f>IF(OR($A82="",NOT(ISNUMBER($G82))),"",IF(AND($F82&lt;=AH$6,$G82&gt;=AH$5),IF(AH$5&gt;$N82,5,$K82)*10+IF(AND($F82&gt;=AH$5,$F82&lt;=AH$6),IF(AND($G82&gt;=AH$5,$G82&lt;=AH$6),5,IF($L82=1,2,1)),IF(AND($G82&gt;=AH$5,$G82&lt;=AH$6),IF($M82&gt;0,4,3),0)),IF(AND($D82&lt;=AH$6,$E82&gt;=AH$5),60,0)))</f>
        <v/>
      </c>
      <c r="AI82" s="80" t="str">
        <f>IF(OR($A82="",NOT(ISNUMBER($G82))),"",IF(AND($F82&lt;=AI$6,$G82&gt;=AI$5),IF(AI$5&gt;$N82,5,$K82)*10+IF(AND($F82&gt;=AI$5,$F82&lt;=AI$6),IF(AND($G82&gt;=AI$5,$G82&lt;=AI$6),5,IF($L82=1,2,1)),IF(AND($G82&gt;=AI$5,$G82&lt;=AI$6),IF($M82&gt;0,4,3),0)),IF(AND($D82&lt;=AI$6,$E82&gt;=AI$5),60,0)))</f>
        <v/>
      </c>
      <c r="AJ82" s="80" t="str">
        <f>IF(OR($A82="",NOT(ISNUMBER($G82))),"",IF(AND($F82&lt;=AJ$6,$G82&gt;=AJ$5),IF(AJ$5&gt;$N82,5,$K82)*10+IF(AND($F82&gt;=AJ$5,$F82&lt;=AJ$6),IF(AND($G82&gt;=AJ$5,$G82&lt;=AJ$6),5,IF($L82=1,2,1)),IF(AND($G82&gt;=AJ$5,$G82&lt;=AJ$6),IF($M82&gt;0,4,3),0)),IF(AND($D82&lt;=AJ$6,$E82&gt;=AJ$5),60,0)))</f>
        <v/>
      </c>
      <c r="AK82" s="80" t="str">
        <f>IF(OR($A82="",NOT(ISNUMBER($G82))),"",IF(AND($F82&lt;=AK$6,$G82&gt;=AK$5),IF(AK$5&gt;$N82,5,$K82)*10+IF(AND($F82&gt;=AK$5,$F82&lt;=AK$6),IF(AND($G82&gt;=AK$5,$G82&lt;=AK$6),5,IF($L82=1,2,1)),IF(AND($G82&gt;=AK$5,$G82&lt;=AK$6),IF($M82&gt;0,4,3),0)),IF(AND($D82&lt;=AK$6,$E82&gt;=AK$5),60,0)))</f>
        <v/>
      </c>
      <c r="AL82" s="80" t="str">
        <f>IF(OR($A82="",NOT(ISNUMBER($G82))),"",IF(AND($F82&lt;=AL$6,$G82&gt;=AL$5),IF(AL$5&gt;$N82,5,$K82)*10+IF(AND($F82&gt;=AL$5,$F82&lt;=AL$6),IF(AND($G82&gt;=AL$5,$G82&lt;=AL$6),5,IF($L82=1,2,1)),IF(AND($G82&gt;=AL$5,$G82&lt;=AL$6),IF($M82&gt;0,4,3),0)),IF(AND($D82&lt;=AL$6,$E82&gt;=AL$5),60,0)))</f>
        <v/>
      </c>
      <c r="AM82" s="80" t="str">
        <f>IF(OR($A82="",NOT(ISNUMBER($G82))),"",IF(AND($F82&lt;=AM$6,$G82&gt;=AM$5),IF(AM$5&gt;$N82,5,$K82)*10+IF(AND($F82&gt;=AM$5,$F82&lt;=AM$6),IF(AND($G82&gt;=AM$5,$G82&lt;=AM$6),5,IF($L82=1,2,1)),IF(AND($G82&gt;=AM$5,$G82&lt;=AM$6),IF($M82&gt;0,4,3),0)),IF(AND($D82&lt;=AM$6,$E82&gt;=AM$5),60,0)))</f>
        <v/>
      </c>
      <c r="AN82" s="80" t="str">
        <f>IF(OR($A82="",NOT(ISNUMBER($G82))),"",IF(AND($F82&lt;=AN$6,$G82&gt;=AN$5),IF(AN$5&gt;$N82,5,$K82)*10+IF(AND($F82&gt;=AN$5,$F82&lt;=AN$6),IF(AND($G82&gt;=AN$5,$G82&lt;=AN$6),5,IF($L82=1,2,1)),IF(AND($G82&gt;=AN$5,$G82&lt;=AN$6),IF($M82&gt;0,4,3),0)),IF(AND($D82&lt;=AN$6,$E82&gt;=AN$5),60,0)))</f>
        <v/>
      </c>
      <c r="AO82" s="80" t="str">
        <f>IF(OR($A82="",NOT(ISNUMBER($G82))),"",IF(AND($F82&lt;=AO$6,$G82&gt;=AO$5),IF(AO$5&gt;$N82,5,$K82)*10+IF(AND($F82&gt;=AO$5,$F82&lt;=AO$6),IF(AND($G82&gt;=AO$5,$G82&lt;=AO$6),5,IF($L82=1,2,1)),IF(AND($G82&gt;=AO$5,$G82&lt;=AO$6),IF($M82&gt;0,4,3),0)),IF(AND($D82&lt;=AO$6,$E82&gt;=AO$5),60,0)))</f>
        <v/>
      </c>
      <c r="AP82" s="80" t="str">
        <f>IF(OR($A82="",NOT(ISNUMBER($G82))),"",IF(AND($F82&lt;=AP$6,$G82&gt;=AP$5),IF(AP$5&gt;$N82,5,$K82)*10+IF(AND($F82&gt;=AP$5,$F82&lt;=AP$6),IF(AND($G82&gt;=AP$5,$G82&lt;=AP$6),5,IF($L82=1,2,1)),IF(AND($G82&gt;=AP$5,$G82&lt;=AP$6),IF($M82&gt;0,4,3),0)),IF(AND($D82&lt;=AP$6,$E82&gt;=AP$5),60,0)))</f>
        <v/>
      </c>
      <c r="AQ82" s="80" t="str">
        <f>IF(OR($A82="",NOT(ISNUMBER($G82))),"",IF(AND($F82&lt;=AQ$6,$G82&gt;=AQ$5),IF(AQ$5&gt;$N82,5,$K82)*10+IF(AND($F82&gt;=AQ$5,$F82&lt;=AQ$6),IF(AND($G82&gt;=AQ$5,$G82&lt;=AQ$6),5,IF($L82=1,2,1)),IF(AND($G82&gt;=AQ$5,$G82&lt;=AQ$6),IF($M82&gt;0,4,3),0)),IF(AND($D82&lt;=AQ$6,$E82&gt;=AQ$5),60,0)))</f>
        <v/>
      </c>
      <c r="AR82" s="80" t="str">
        <f>IF(OR($A82="",NOT(ISNUMBER($G82))),"",IF(AND($F82&lt;=AR$6,$G82&gt;=AR$5),IF(AR$5&gt;$N82,5,$K82)*10+IF(AND($F82&gt;=AR$5,$F82&lt;=AR$6),IF(AND($G82&gt;=AR$5,$G82&lt;=AR$6),5,IF($L82=1,2,1)),IF(AND($G82&gt;=AR$5,$G82&lt;=AR$6),IF($M82&gt;0,4,3),0)),IF(AND($D82&lt;=AR$6,$E82&gt;=AR$5),60,0)))</f>
        <v/>
      </c>
      <c r="AS82" s="80" t="str">
        <f>IF(OR($A82="",NOT(ISNUMBER($G82))),"",IF(AND($F82&lt;=AS$6,$G82&gt;=AS$5),IF(AS$5&gt;$N82,5,$K82)*10+IF(AND($F82&gt;=AS$5,$F82&lt;=AS$6),IF(AND($G82&gt;=AS$5,$G82&lt;=AS$6),5,IF($L82=1,2,1)),IF(AND($G82&gt;=AS$5,$G82&lt;=AS$6),IF($M82&gt;0,4,3),0)),IF(AND($D82&lt;=AS$6,$E82&gt;=AS$5),60,0)))</f>
        <v/>
      </c>
      <c r="AT82" s="80" t="str">
        <f>IF(OR($A82="",NOT(ISNUMBER($G82))),"",IF(AND($F82&lt;=AT$6,$G82&gt;=AT$5),IF(AT$5&gt;$N82,5,$K82)*10+IF(AND($F82&gt;=AT$5,$F82&lt;=AT$6),IF(AND($G82&gt;=AT$5,$G82&lt;=AT$6),5,IF($L82=1,2,1)),IF(AND($G82&gt;=AT$5,$G82&lt;=AT$6),IF($M82&gt;0,4,3),0)),IF(AND($D82&lt;=AT$6,$E82&gt;=AT$5),60,0)))</f>
        <v/>
      </c>
      <c r="AU82" s="80" t="str">
        <f>IF(OR($A82="",NOT(ISNUMBER($G82))),"",IF(AND($F82&lt;=AU$6,$G82&gt;=AU$5),IF(AU$5&gt;$N82,5,$K82)*10+IF(AND($F82&gt;=AU$5,$F82&lt;=AU$6),IF(AND($G82&gt;=AU$5,$G82&lt;=AU$6),5,IF($L82=1,2,1)),IF(AND($G82&gt;=AU$5,$G82&lt;=AU$6),IF($M82&gt;0,4,3),0)),IF(AND($D82&lt;=AU$6,$E82&gt;=AU$5),60,0)))</f>
        <v/>
      </c>
      <c r="AV82" s="80" t="str">
        <f>IF(OR($A82="",NOT(ISNUMBER($G82))),"",IF(AND($F82&lt;=AV$6,$G82&gt;=AV$5),IF(AV$5&gt;$N82,5,$K82)*10+IF(AND($F82&gt;=AV$5,$F82&lt;=AV$6),IF(AND($G82&gt;=AV$5,$G82&lt;=AV$6),5,IF($L82=1,2,1)),IF(AND($G82&gt;=AV$5,$G82&lt;=AV$6),IF($M82&gt;0,4,3),0)),IF(AND($D82&lt;=AV$6,$E82&gt;=AV$5),60,0)))</f>
        <v/>
      </c>
      <c r="AW82" s="80" t="str">
        <f>IF(OR($A82="",NOT(ISNUMBER($G82))),"",IF(AND($F82&lt;=AW$6,$G82&gt;=AW$5),IF(AW$5&gt;$N82,5,$K82)*10+IF(AND($F82&gt;=AW$5,$F82&lt;=AW$6),IF(AND($G82&gt;=AW$5,$G82&lt;=AW$6),5,IF($L82=1,2,1)),IF(AND($G82&gt;=AW$5,$G82&lt;=AW$6),IF($M82&gt;0,4,3),0)),IF(AND($D82&lt;=AW$6,$E82&gt;=AW$5),60,0)))</f>
        <v/>
      </c>
      <c r="AX82" s="80" t="str">
        <f>IF(OR($A82="",NOT(ISNUMBER($G82))),"",IF(AND($F82&lt;=AX$6,$G82&gt;=AX$5),IF(AX$5&gt;$N82,5,$K82)*10+IF(AND($F82&gt;=AX$5,$F82&lt;=AX$6),IF(AND($G82&gt;=AX$5,$G82&lt;=AX$6),5,IF($L82=1,2,1)),IF(AND($G82&gt;=AX$5,$G82&lt;=AX$6),IF($M82&gt;0,4,3),0)),IF(AND($D82&lt;=AX$6,$E82&gt;=AX$5),60,0)))</f>
        <v/>
      </c>
      <c r="AY82" s="80" t="str">
        <f>IF(OR($A82="",NOT(ISNUMBER($G82))),"",IF(AND($F82&lt;=AY$6,$G82&gt;=AY$5),IF(AY$5&gt;$N82,5,$K82)*10+IF(AND($F82&gt;=AY$5,$F82&lt;=AY$6),IF(AND($G82&gt;=AY$5,$G82&lt;=AY$6),5,IF($L82=1,2,1)),IF(AND($G82&gt;=AY$5,$G82&lt;=AY$6),IF($M82&gt;0,4,3),0)),IF(AND($D82&lt;=AY$6,$E82&gt;=AY$5),60,0)))</f>
        <v/>
      </c>
      <c r="AZ82" s="80" t="str">
        <f>IF(OR($A82="",NOT(ISNUMBER($G82))),"",IF(AND($F82&lt;=AZ$6,$G82&gt;=AZ$5),IF(AZ$5&gt;$N82,5,$K82)*10+IF(AND($F82&gt;=AZ$5,$F82&lt;=AZ$6),IF(AND($G82&gt;=AZ$5,$G82&lt;=AZ$6),5,IF($L82=1,2,1)),IF(AND($G82&gt;=AZ$5,$G82&lt;=AZ$6),IF($M82&gt;0,4,3),0)),IF(AND($D82&lt;=AZ$6,$E82&gt;=AZ$5),60,0)))</f>
        <v/>
      </c>
      <c r="BA82" s="80" t="str">
        <f>IF(OR($A82="",NOT(ISNUMBER($G82))),"",IF(AND($F82&lt;=BA$6,$G82&gt;=BA$5),IF(BA$5&gt;$N82,5,$K82)*10+IF(AND($F82&gt;=BA$5,$F82&lt;=BA$6),IF(AND($G82&gt;=BA$5,$G82&lt;=BA$6),5,IF($L82=1,2,1)),IF(AND($G82&gt;=BA$5,$G82&lt;=BA$6),IF($M82&gt;0,4,3),0)),IF(AND($D82&lt;=BA$6,$E82&gt;=BA$5),60,0)))</f>
        <v/>
      </c>
      <c r="BB82" s="80" t="str">
        <f>IF(OR($A82="",NOT(ISNUMBER($G82))),"",IF(AND($F82&lt;=BB$6,$G82&gt;=BB$5),IF(BB$5&gt;$N82,5,$K82)*10+IF(AND($F82&gt;=BB$5,$F82&lt;=BB$6),IF(AND($G82&gt;=BB$5,$G82&lt;=BB$6),5,IF($L82=1,2,1)),IF(AND($G82&gt;=BB$5,$G82&lt;=BB$6),IF($M82&gt;0,4,3),0)),IF(AND($D82&lt;=BB$6,$E82&gt;=BB$5),60,0)))</f>
        <v/>
      </c>
      <c r="BC82" s="80" t="str">
        <f>IF(OR($A82="",NOT(ISNUMBER($G82))),"",IF(AND($F82&lt;=BC$6,$G82&gt;=BC$5),IF(BC$5&gt;$N82,5,$K82)*10+IF(AND($F82&gt;=BC$5,$F82&lt;=BC$6),IF(AND($G82&gt;=BC$5,$G82&lt;=BC$6),5,IF($L82=1,2,1)),IF(AND($G82&gt;=BC$5,$G82&lt;=BC$6),IF($M82&gt;0,4,3),0)),IF(AND($D82&lt;=BC$6,$E82&gt;=BC$5),60,0)))</f>
        <v/>
      </c>
      <c r="BD82" s="80" t="str">
        <f>IF(OR($A82="",NOT(ISNUMBER($G82))),"",IF(AND($F82&lt;=BD$6,$G82&gt;=BD$5),IF(BD$5&gt;$N82,5,$K82)*10+IF(AND($F82&gt;=BD$5,$F82&lt;=BD$6),IF(AND($G82&gt;=BD$5,$G82&lt;=BD$6),5,IF($L82=1,2,1)),IF(AND($G82&gt;=BD$5,$G82&lt;=BD$6),IF($M82&gt;0,4,3),0)),IF(AND($D82&lt;=BD$6,$E82&gt;=BD$5),60,0)))</f>
        <v/>
      </c>
      <c r="BE82" s="80" t="str">
        <f>IF(OR($A82="",NOT(ISNUMBER($G82))),"",IF(AND($F82&lt;=BE$6,$G82&gt;=BE$5),IF(BE$5&gt;$N82,5,$K82)*10+IF(AND($F82&gt;=BE$5,$F82&lt;=BE$6),IF(AND($G82&gt;=BE$5,$G82&lt;=BE$6),5,IF($L82=1,2,1)),IF(AND($G82&gt;=BE$5,$G82&lt;=BE$6),IF($M82&gt;0,4,3),0)),IF(AND($D82&lt;=BE$6,$E82&gt;=BE$5),60,0)))</f>
        <v/>
      </c>
      <c r="BF82" s="80" t="str">
        <f>IF(OR($A82="",NOT(ISNUMBER($G82))),"",IF(AND($F82&lt;=BF$6,$G82&gt;=BF$5),IF(BF$5&gt;$N82,5,$K82)*10+IF(AND($F82&gt;=BF$5,$F82&lt;=BF$6),IF(AND($G82&gt;=BF$5,$G82&lt;=BF$6),5,IF($L82=1,2,1)),IF(AND($G82&gt;=BF$5,$G82&lt;=BF$6),IF($M82&gt;0,4,3),0)),IF(AND($D82&lt;=BF$6,$E82&gt;=BF$5),60,0)))</f>
        <v/>
      </c>
      <c r="BG82" s="80" t="str">
        <f>IF(OR($A82="",NOT(ISNUMBER($G82))),"",IF(AND($F82&lt;=BG$6,$G82&gt;=BG$5),IF(BG$5&gt;$N82,5,$K82)*10+IF(AND($F82&gt;=BG$5,$F82&lt;=BG$6),IF(AND($G82&gt;=BG$5,$G82&lt;=BG$6),5,IF($L82=1,2,1)),IF(AND($G82&gt;=BG$5,$G82&lt;=BG$6),IF($M82&gt;0,4,3),0)),IF(AND($D82&lt;=BG$6,$E82&gt;=BG$5),60,0)))</f>
        <v/>
      </c>
      <c r="BH82" s="80" t="str">
        <f>IF(OR($A82="",NOT(ISNUMBER($G82))),"",IF(AND($F82&lt;=BH$6,$G82&gt;=BH$5),IF(BH$5&gt;$N82,5,$K82)*10+IF(AND($F82&gt;=BH$5,$F82&lt;=BH$6),IF(AND($G82&gt;=BH$5,$G82&lt;=BH$6),5,IF($L82=1,2,1)),IF(AND($G82&gt;=BH$5,$G82&lt;=BH$6),IF($M82&gt;0,4,3),0)),IF(AND($D82&lt;=BH$6,$E82&gt;=BH$5),60,0)))</f>
        <v/>
      </c>
      <c r="BI82" s="80" t="str">
        <f>IF(OR($A82="",NOT(ISNUMBER($G82))),"",IF(AND($F82&lt;=BI$6,$G82&gt;=BI$5),IF(BI$5&gt;$N82,5,$K82)*10+IF(AND($F82&gt;=BI$5,$F82&lt;=BI$6),IF(AND($G82&gt;=BI$5,$G82&lt;=BI$6),5,IF($L82=1,2,1)),IF(AND($G82&gt;=BI$5,$G82&lt;=BI$6),IF($M82&gt;0,4,3),0)),IF(AND($D82&lt;=BI$6,$E82&gt;=BI$5),60,0)))</f>
        <v/>
      </c>
      <c r="BJ82" s="80" t="str">
        <f>IF(OR($A82="",NOT(ISNUMBER($G82))),"",IF(AND($F82&lt;=BJ$6,$G82&gt;=BJ$5),IF(BJ$5&gt;$N82,5,$K82)*10+IF(AND($F82&gt;=BJ$5,$F82&lt;=BJ$6),IF(AND($G82&gt;=BJ$5,$G82&lt;=BJ$6),5,IF($L82=1,2,1)),IF(AND($G82&gt;=BJ$5,$G82&lt;=BJ$6),IF($M82&gt;0,4,3),0)),IF(AND($D82&lt;=BJ$6,$E82&gt;=BJ$5),60,0)))</f>
        <v/>
      </c>
      <c r="BK82" s="80" t="str">
        <f>IF(OR($A82="",NOT(ISNUMBER($G82))),"",IF(AND($F82&lt;=BK$6,$G82&gt;=BK$5),IF(BK$5&gt;$N82,5,$K82)*10+IF(AND($F82&gt;=BK$5,$F82&lt;=BK$6),IF(AND($G82&gt;=BK$5,$G82&lt;=BK$6),5,IF($L82=1,2,1)),IF(AND($G82&gt;=BK$5,$G82&lt;=BK$6),IF($M82&gt;0,4,3),0)),IF(AND($D82&lt;=BK$6,$E82&gt;=BK$5),60,0)))</f>
        <v/>
      </c>
      <c r="BL82" s="80" t="str">
        <f>IF(OR($A82="",NOT(ISNUMBER($G82))),"",IF(AND($F82&lt;=BL$6,$G82&gt;=BL$5),IF(BL$5&gt;$N82,5,$K82)*10+IF(AND($F82&gt;=BL$5,$F82&lt;=BL$6),IF(AND($G82&gt;=BL$5,$G82&lt;=BL$6),5,IF($L82=1,2,1)),IF(AND($G82&gt;=BL$5,$G82&lt;=BL$6),IF($M82&gt;0,4,3),0)),IF(AND($D82&lt;=BL$6,$E82&gt;=BL$5),60,0)))</f>
        <v/>
      </c>
      <c r="BM82" s="80" t="str">
        <f>IF(OR($A82="",NOT(ISNUMBER($G82))),"",IF(AND($F82&lt;=BM$6,$G82&gt;=BM$5),IF(BM$5&gt;$N82,5,$K82)*10+IF(AND($F82&gt;=BM$5,$F82&lt;=BM$6),IF(AND($G82&gt;=BM$5,$G82&lt;=BM$6),5,IF($L82=1,2,1)),IF(AND($G82&gt;=BM$5,$G82&lt;=BM$6),IF($M82&gt;0,4,3),0)),IF(AND($D82&lt;=BM$6,$E82&gt;=BM$5),60,0)))</f>
        <v/>
      </c>
      <c r="BN82" s="80" t="str">
        <f>IF(OR($A82="",NOT(ISNUMBER($G82))),"",IF(AND($F82&lt;=BN$6,$G82&gt;=BN$5),IF(BN$5&gt;$N82,5,$K82)*10+IF(AND($F82&gt;=BN$5,$F82&lt;=BN$6),IF(AND($G82&gt;=BN$5,$G82&lt;=BN$6),5,IF($L82=1,2,1)),IF(AND($G82&gt;=BN$5,$G82&lt;=BN$6),IF($M82&gt;0,4,3),0)),IF(AND($D82&lt;=BN$6,$E82&gt;=BN$5),60,0)))</f>
        <v/>
      </c>
      <c r="BO82" s="80" t="str">
        <f>IF(OR($A82="",NOT(ISNUMBER($G82))),"",IF(AND($F82&lt;=BO$6,$G82&gt;=BO$5),IF(BO$5&gt;$N82,5,$K82)*10+IF(AND($F82&gt;=BO$5,$F82&lt;=BO$6),IF(AND($G82&gt;=BO$5,$G82&lt;=BO$6),5,IF($L82=1,2,1)),IF(AND($G82&gt;=BO$5,$G82&lt;=BO$6),IF($M82&gt;0,4,3),0)),IF(AND($D82&lt;=BO$6,$E82&gt;=BO$5),60,0)))</f>
        <v/>
      </c>
      <c r="BP82" s="80" t="str">
        <f>IF(OR($A82="",NOT(ISNUMBER($G82))),"",IF(AND($F82&lt;=BP$6,$G82&gt;=BP$5),IF(BP$5&gt;$N82,5,$K82)*10+IF(AND($F82&gt;=BP$5,$F82&lt;=BP$6),IF(AND($G82&gt;=BP$5,$G82&lt;=BP$6),5,IF($L82=1,2,1)),IF(AND($G82&gt;=BP$5,$G82&lt;=BP$6),IF($M82&gt;0,4,3),0)),IF(AND($D82&lt;=BP$6,$E82&gt;=BP$5),60,0)))</f>
        <v/>
      </c>
      <c r="BQ82" s="80" t="str">
        <f>IF(OR($A82="",NOT(ISNUMBER($G82))),"",IF(AND($F82&lt;=BQ$6,$G82&gt;=BQ$5),IF(BQ$5&gt;$N82,5,$K82)*10+IF(AND($F82&gt;=BQ$5,$F82&lt;=BQ$6),IF(AND($G82&gt;=BQ$5,$G82&lt;=BQ$6),5,IF($L82=1,2,1)),IF(AND($G82&gt;=BQ$5,$G82&lt;=BQ$6),IF($M82&gt;0,4,3),0)),IF(AND($D82&lt;=BQ$6,$E82&gt;=BQ$5),60,0)))</f>
        <v/>
      </c>
      <c r="BR82" s="80" t="str">
        <f>IF(OR($A82="",NOT(ISNUMBER($G82))),"",IF(AND($F82&lt;=BR$6,$G82&gt;=BR$5),IF(BR$5&gt;$N82,5,$K82)*10+IF(AND($F82&gt;=BR$5,$F82&lt;=BR$6),IF(AND($G82&gt;=BR$5,$G82&lt;=BR$6),5,IF($L82=1,2,1)),IF(AND($G82&gt;=BR$5,$G82&lt;=BR$6),IF($M82&gt;0,4,3),0)),IF(AND($D82&lt;=BR$6,$E82&gt;=BR$5),60,0)))</f>
        <v/>
      </c>
      <c r="BS82" s="80" t="str">
        <f>IF(OR($A82="",NOT(ISNUMBER($G82))),"",IF(AND($F82&lt;=BS$6,$G82&gt;=BS$5),IF(BS$5&gt;$N82,5,$K82)*10+IF(AND($F82&gt;=BS$5,$F82&lt;=BS$6),IF(AND($G82&gt;=BS$5,$G82&lt;=BS$6),5,IF($L82=1,2,1)),IF(AND($G82&gt;=BS$5,$G82&lt;=BS$6),IF($M82&gt;0,4,3),0)),IF(AND($D82&lt;=BS$6,$E82&gt;=BS$5),60,0)))</f>
        <v/>
      </c>
      <c r="BT82" s="80" t="str">
        <f>IF(OR($A82="",NOT(ISNUMBER($G82))),"",IF(AND($F82&lt;=BT$6,$G82&gt;=BT$5),IF(BT$5&gt;$N82,5,$K82)*10+IF(AND($F82&gt;=BT$5,$F82&lt;=BT$6),IF(AND($G82&gt;=BT$5,$G82&lt;=BT$6),5,IF($L82=1,2,1)),IF(AND($G82&gt;=BT$5,$G82&lt;=BT$6),IF($M82&gt;0,4,3),0)),IF(AND($D82&lt;=BT$6,$E82&gt;=BT$5),60,0)))</f>
        <v/>
      </c>
      <c r="BU82" s="80" t="str">
        <f>IF(OR($A82="",NOT(ISNUMBER($G82))),"",IF(AND($F82&lt;=BU$6,$G82&gt;=BU$5),IF(BU$5&gt;$N82,5,$K82)*10+IF(AND($F82&gt;=BU$5,$F82&lt;=BU$6),IF(AND($G82&gt;=BU$5,$G82&lt;=BU$6),5,IF($L82=1,2,1)),IF(AND($G82&gt;=BU$5,$G82&lt;=BU$6),IF($M82&gt;0,4,3),0)),IF(AND($D82&lt;=BU$6,$E82&gt;=BU$5),60,0)))</f>
        <v/>
      </c>
      <c r="BV82" s="80" t="str">
        <f>IF(OR($A82="",NOT(ISNUMBER($G82))),"",IF(AND($F82&lt;=BV$6,$G82&gt;=BV$5),IF(BV$5&gt;$N82,5,$K82)*10+IF(AND($F82&gt;=BV$5,$F82&lt;=BV$6),IF(AND($G82&gt;=BV$5,$G82&lt;=BV$6),5,IF($L82=1,2,1)),IF(AND($G82&gt;=BV$5,$G82&lt;=BV$6),IF($M82&gt;0,4,3),0)),IF(AND($D82&lt;=BV$6,$E82&gt;=BV$5),60,0)))</f>
        <v/>
      </c>
      <c r="BW82" s="80" t="str">
        <f>IF(OR($A82="",NOT(ISNUMBER($G82))),"",IF(AND($F82&lt;=BW$6,$G82&gt;=BW$5),IF(BW$5&gt;$N82,5,$K82)*10+IF(AND($F82&gt;=BW$5,$F82&lt;=BW$6),IF(AND($G82&gt;=BW$5,$G82&lt;=BW$6),5,IF($L82=1,2,1)),IF(AND($G82&gt;=BW$5,$G82&lt;=BW$6),IF($M82&gt;0,4,3),0)),IF(AND($D82&lt;=BW$6,$E82&gt;=BW$5),60,0)))</f>
        <v/>
      </c>
      <c r="BX82" s="80" t="str">
        <f>IF(OR($A82="",NOT(ISNUMBER($G82))),"",IF(AND($F82&lt;=BX$6,$G82&gt;=BX$5),IF(BX$5&gt;$N82,5,$K82)*10+IF(AND($F82&gt;=BX$5,$F82&lt;=BX$6),IF(AND($G82&gt;=BX$5,$G82&lt;=BX$6),5,IF($L82=1,2,1)),IF(AND($G82&gt;=BX$5,$G82&lt;=BX$6),IF($M82&gt;0,4,3),0)),IF(AND($D82&lt;=BX$6,$E82&gt;=BX$5),60,0)))</f>
        <v/>
      </c>
      <c r="BY82" s="80" t="str">
        <f>IF(OR($A82="",NOT(ISNUMBER($G82))),"",IF(AND($F82&lt;=BY$6,$G82&gt;=BY$5),IF(BY$5&gt;$N82,5,$K82)*10+IF(AND($F82&gt;=BY$5,$F82&lt;=BY$6),IF(AND($G82&gt;=BY$5,$G82&lt;=BY$6),5,IF($L82=1,2,1)),IF(AND($G82&gt;=BY$5,$G82&lt;=BY$6),IF($M82&gt;0,4,3),0)),IF(AND($D82&lt;=BY$6,$E82&gt;=BY$5),60,0)))</f>
        <v/>
      </c>
      <c r="BZ82" s="80" t="str">
        <f>IF(OR($A82="",NOT(ISNUMBER($G82))),"",IF(AND($F82&lt;=BZ$6,$G82&gt;=BZ$5),IF(BZ$5&gt;$N82,5,$K82)*10+IF(AND($F82&gt;=BZ$5,$F82&lt;=BZ$6),IF(AND($G82&gt;=BZ$5,$G82&lt;=BZ$6),5,IF($L82=1,2,1)),IF(AND($G82&gt;=BZ$5,$G82&lt;=BZ$6),IF($M82&gt;0,4,3),0)),IF(AND($D82&lt;=BZ$6,$E82&gt;=BZ$5),60,0)))</f>
        <v/>
      </c>
      <c r="CA82" s="80" t="str">
        <f>IF(OR($A82="",NOT(ISNUMBER($G82))),"",IF(AND($F82&lt;=CA$6,$G82&gt;=CA$5),IF(CA$5&gt;$N82,5,$K82)*10+IF(AND($F82&gt;=CA$5,$F82&lt;=CA$6),IF(AND($G82&gt;=CA$5,$G82&lt;=CA$6),5,IF($L82=1,2,1)),IF(AND($G82&gt;=CA$5,$G82&lt;=CA$6),IF($M82&gt;0,4,3),0)),IF(AND($D82&lt;=CA$6,$E82&gt;=CA$5),60,0)))</f>
        <v/>
      </c>
      <c r="CB82" s="80" t="str">
        <f>IF(OR($A82="",NOT(ISNUMBER($G82))),"",IF(AND($F82&lt;=CB$6,$G82&gt;=CB$5),IF(CB$5&gt;$N82,5,$K82)*10+IF(AND($F82&gt;=CB$5,$F82&lt;=CB$6),IF(AND($G82&gt;=CB$5,$G82&lt;=CB$6),5,IF($L82=1,2,1)),IF(AND($G82&gt;=CB$5,$G82&lt;=CB$6),IF($M82&gt;0,4,3),0)),IF(AND($D82&lt;=CB$6,$E82&gt;=CB$5),60,0)))</f>
        <v/>
      </c>
      <c r="CC82" s="80" t="str">
        <f>IF(OR($A82="",NOT(ISNUMBER($G82))),"",IF(AND($F82&lt;=CC$6,$G82&gt;=CC$5),IF(CC$5&gt;$N82,5,$K82)*10+IF(AND($F82&gt;=CC$5,$F82&lt;=CC$6),IF(AND($G82&gt;=CC$5,$G82&lt;=CC$6),5,IF($L82=1,2,1)),IF(AND($G82&gt;=CC$5,$G82&lt;=CC$6),IF($M82&gt;0,4,3),0)),IF(AND($D82&lt;=CC$6,$E82&gt;=CC$5),60,0)))</f>
        <v/>
      </c>
      <c r="CD82" s="80" t="str">
        <f>IF(OR($A82="",NOT(ISNUMBER($G82))),"",IF(AND($F82&lt;=CD$6,$G82&gt;=CD$5),IF(CD$5&gt;$N82,5,$K82)*10+IF(AND($F82&gt;=CD$5,$F82&lt;=CD$6),IF(AND($G82&gt;=CD$5,$G82&lt;=CD$6),5,IF($L82=1,2,1)),IF(AND($G82&gt;=CD$5,$G82&lt;=CD$6),IF($M82&gt;0,4,3),0)),IF(AND($D82&lt;=CD$6,$E82&gt;=CD$5),60,0)))</f>
        <v/>
      </c>
      <c r="CE82" s="80" t="str">
        <f>IF(OR($A82="",NOT(ISNUMBER($G82))),"",IF(AND($F82&lt;=CE$6,$G82&gt;=CE$5),IF(CE$5&gt;$N82,5,$K82)*10+IF(AND($F82&gt;=CE$5,$F82&lt;=CE$6),IF(AND($G82&gt;=CE$5,$G82&lt;=CE$6),5,IF($L82=1,2,1)),IF(AND($G82&gt;=CE$5,$G82&lt;=CE$6),IF($M82&gt;0,4,3),0)),IF(AND($D82&lt;=CE$6,$E82&gt;=CE$5),60,0)))</f>
        <v/>
      </c>
      <c r="CF82" s="80" t="str">
        <f>IF(OR($A82="",NOT(ISNUMBER($G82))),"",IF(AND($F82&lt;=CF$6,$G82&gt;=CF$5),IF(CF$5&gt;$N82,5,$K82)*10+IF(AND($F82&gt;=CF$5,$F82&lt;=CF$6),IF(AND($G82&gt;=CF$5,$G82&lt;=CF$6),5,IF($L82=1,2,1)),IF(AND($G82&gt;=CF$5,$G82&lt;=CF$6),IF($M82&gt;0,4,3),0)),IF(AND($D82&lt;=CF$6,$E82&gt;=CF$5),60,0)))</f>
        <v/>
      </c>
      <c r="CG82" s="80" t="str">
        <f>IF(OR($A82="",NOT(ISNUMBER($G82))),"",IF(AND($F82&lt;=CG$6,$G82&gt;=CG$5),IF(CG$5&gt;$N82,5,$K82)*10+IF(AND($F82&gt;=CG$5,$F82&lt;=CG$6),IF(AND($G82&gt;=CG$5,$G82&lt;=CG$6),5,IF($L82=1,2,1)),IF(AND($G82&gt;=CG$5,$G82&lt;=CG$6),IF($M82&gt;0,4,3),0)),IF(AND($D82&lt;=CG$6,$E82&gt;=CG$5),60,0)))</f>
        <v/>
      </c>
      <c r="CH82" s="80" t="str">
        <f>IF(OR($A82="",NOT(ISNUMBER($G82))),"",IF(AND($F82&lt;=CH$6,$G82&gt;=CH$5),IF(CH$5&gt;$N82,5,$K82)*10+IF(AND($F82&gt;=CH$5,$F82&lt;=CH$6),IF(AND($G82&gt;=CH$5,$G82&lt;=CH$6),5,IF($L82=1,2,1)),IF(AND($G82&gt;=CH$5,$G82&lt;=CH$6),IF($M82&gt;0,4,3),0)),IF(AND($D82&lt;=CH$6,$E82&gt;=CH$5),60,0)))</f>
        <v/>
      </c>
      <c r="CI82" s="80" t="str">
        <f>IF(OR($A82="",NOT(ISNUMBER($G82))),"",IF(AND($F82&lt;=CI$6,$G82&gt;=CI$5),IF(CI$5&gt;$N82,5,$K82)*10+IF(AND($F82&gt;=CI$5,$F82&lt;=CI$6),IF(AND($G82&gt;=CI$5,$G82&lt;=CI$6),5,IF($L82=1,2,1)),IF(AND($G82&gt;=CI$5,$G82&lt;=CI$6),IF($M82&gt;0,4,3),0)),IF(AND($D82&lt;=CI$6,$E82&gt;=CI$5),60,0)))</f>
        <v/>
      </c>
      <c r="CJ82" s="80" t="str">
        <f>IF(OR($A82="",NOT(ISNUMBER($G82))),"",IF(AND($F82&lt;=CJ$6,$G82&gt;=CJ$5),IF(CJ$5&gt;$N82,5,$K82)*10+IF(AND($F82&gt;=CJ$5,$F82&lt;=CJ$6),IF(AND($G82&gt;=CJ$5,$G82&lt;=CJ$6),5,IF($L82=1,2,1)),IF(AND($G82&gt;=CJ$5,$G82&lt;=CJ$6),IF($M82&gt;0,4,3),0)),IF(AND($D82&lt;=CJ$6,$E82&gt;=CJ$5),60,0)))</f>
        <v/>
      </c>
      <c r="CK82" s="80" t="str">
        <f>IF(OR($A82="",NOT(ISNUMBER($G82))),"",IF(AND($F82&lt;=CK$6,$G82&gt;=CK$5),IF(CK$5&gt;$N82,5,$K82)*10+IF(AND($F82&gt;=CK$5,$F82&lt;=CK$6),IF(AND($G82&gt;=CK$5,$G82&lt;=CK$6),5,IF($L82=1,2,1)),IF(AND($G82&gt;=CK$5,$G82&lt;=CK$6),IF($M82&gt;0,4,3),0)),IF(AND($D82&lt;=CK$6,$E82&gt;=CK$5),60,0)))</f>
        <v/>
      </c>
      <c r="CL82" s="80" t="str">
        <f>IF(OR($A82="",NOT(ISNUMBER($G82))),"",IF(AND($F82&lt;=CL$6,$G82&gt;=CL$5),IF(CL$5&gt;$N82,5,$K82)*10+IF(AND($F82&gt;=CL$5,$F82&lt;=CL$6),IF(AND($G82&gt;=CL$5,$G82&lt;=CL$6),5,IF($L82=1,2,1)),IF(AND($G82&gt;=CL$5,$G82&lt;=CL$6),IF($M82&gt;0,4,3),0)),IF(AND($D82&lt;=CL$6,$E82&gt;=CL$5),60,0)))</f>
        <v/>
      </c>
      <c r="CM82" s="80" t="str">
        <f>IF(OR($A82="",NOT(ISNUMBER($G82))),"",IF(AND($F82&lt;=CM$6,$G82&gt;=CM$5),IF(CM$5&gt;$N82,5,$K82)*10+IF(AND($F82&gt;=CM$5,$F82&lt;=CM$6),IF(AND($G82&gt;=CM$5,$G82&lt;=CM$6),5,IF($L82=1,2,1)),IF(AND($G82&gt;=CM$5,$G82&lt;=CM$6),IF($M82&gt;0,4,3),0)),IF(AND($D82&lt;=CM$6,$E82&gt;=CM$5),60,0)))</f>
        <v/>
      </c>
      <c r="CN82" s="80" t="str">
        <f>IF(OR($A82="",NOT(ISNUMBER($G82))),"",IF(AND($F82&lt;=CN$6,$G82&gt;=CN$5),IF(CN$5&gt;$N82,5,$K82)*10+IF(AND($F82&gt;=CN$5,$F82&lt;=CN$6),IF(AND($G82&gt;=CN$5,$G82&lt;=CN$6),5,IF($L82=1,2,1)),IF(AND($G82&gt;=CN$5,$G82&lt;=CN$6),IF($M82&gt;0,4,3),0)),IF(AND($D82&lt;=CN$6,$E82&gt;=CN$5),60,0)))</f>
        <v/>
      </c>
      <c r="CO82" s="80" t="str">
        <f>IF(OR($A82="",NOT(ISNUMBER($G82))),"",IF(AND($F82&lt;=CO$6,$G82&gt;=CO$5),IF(CO$5&gt;$N82,5,$K82)*10+IF(AND($F82&gt;=CO$5,$F82&lt;=CO$6),IF(AND($G82&gt;=CO$5,$G82&lt;=CO$6),5,IF($L82=1,2,1)),IF(AND($G82&gt;=CO$5,$G82&lt;=CO$6),IF($M82&gt;0,4,3),0)),IF(AND($D82&lt;=CO$6,$E82&gt;=CO$5),60,0)))</f>
        <v/>
      </c>
      <c r="CP82" s="80" t="str">
        <f>IF(OR($A82="",NOT(ISNUMBER($G82))),"",IF(AND($F82&lt;=CP$6,$G82&gt;=CP$5),IF(CP$5&gt;$N82,5,$K82)*10+IF(AND($F82&gt;=CP$5,$F82&lt;=CP$6),IF(AND($G82&gt;=CP$5,$G82&lt;=CP$6),5,IF($L82=1,2,1)),IF(AND($G82&gt;=CP$5,$G82&lt;=CP$6),IF($M82&gt;0,4,3),0)),IF(AND($D82&lt;=CP$6,$E82&gt;=CP$5),60,0)))</f>
        <v/>
      </c>
      <c r="CQ82" s="80" t="str">
        <f>IF(OR($A82="",NOT(ISNUMBER($G82))),"",IF(AND($F82&lt;=CQ$6,$G82&gt;=CQ$5),IF(CQ$5&gt;$N82,5,$K82)*10+IF(AND($F82&gt;=CQ$5,$F82&lt;=CQ$6),IF(AND($G82&gt;=CQ$5,$G82&lt;=CQ$6),5,IF($L82=1,2,1)),IF(AND($G82&gt;=CQ$5,$G82&lt;=CQ$6),IF($M82&gt;0,4,3),0)),IF(AND($D82&lt;=CQ$6,$E82&gt;=CQ$5),60,0)))</f>
        <v/>
      </c>
      <c r="CR82" s="80" t="str">
        <f>IF(OR($A82="",NOT(ISNUMBER($G82))),"",IF(AND($F82&lt;=CR$6,$G82&gt;=CR$5),IF(CR$5&gt;$N82,5,$K82)*10+IF(AND($F82&gt;=CR$5,$F82&lt;=CR$6),IF(AND($G82&gt;=CR$5,$G82&lt;=CR$6),5,IF($L82=1,2,1)),IF(AND($G82&gt;=CR$5,$G82&lt;=CR$6),IF($M82&gt;0,4,3),0)),IF(AND($D82&lt;=CR$6,$E82&gt;=CR$5),60,0)))</f>
        <v/>
      </c>
      <c r="CS82" s="80" t="str">
        <f>IF(OR($A82="",NOT(ISNUMBER($G82))),"",IF(AND($F82&lt;=CS$6,$G82&gt;=CS$5),IF(CS$5&gt;$N82,5,$K82)*10+IF(AND($F82&gt;=CS$5,$F82&lt;=CS$6),IF(AND($G82&gt;=CS$5,$G82&lt;=CS$6),5,IF($L82=1,2,1)),IF(AND($G82&gt;=CS$5,$G82&lt;=CS$6),IF($M82&gt;0,4,3),0)),IF(AND($D82&lt;=CS$6,$E82&gt;=CS$5),60,0)))</f>
        <v/>
      </c>
      <c r="CT82" s="80" t="str">
        <f>IF(OR($A82="",NOT(ISNUMBER($G82))),"",IF(AND($F82&lt;=CT$6,$G82&gt;=CT$5),IF(CT$5&gt;$N82,5,$K82)*10+IF(AND($F82&gt;=CT$5,$F82&lt;=CT$6),IF(AND($G82&gt;=CT$5,$G82&lt;=CT$6),5,IF($L82=1,2,1)),IF(AND($G82&gt;=CT$5,$G82&lt;=CT$6),IF($M82&gt;0,4,3),0)),IF(AND($D82&lt;=CT$6,$E82&gt;=CT$5),60,0)))</f>
        <v/>
      </c>
      <c r="CU82" s="80" t="str">
        <f>IF(OR($A82="",NOT(ISNUMBER($G82))),"",IF(AND($F82&lt;=CU$6,$G82&gt;=CU$5),IF(CU$5&gt;$N82,5,$K82)*10+IF(AND($F82&gt;=CU$5,$F82&lt;=CU$6),IF(AND($G82&gt;=CU$5,$G82&lt;=CU$6),5,IF($L82=1,2,1)),IF(AND($G82&gt;=CU$5,$G82&lt;=CU$6),IF($M82&gt;0,4,3),0)),IF(AND($D82&lt;=CU$6,$E82&gt;=CU$5),60,0)))</f>
        <v/>
      </c>
      <c r="CV82" s="80" t="str">
        <f>IF(OR($A82="",NOT(ISNUMBER($G82))),"",IF(AND($F82&lt;=CV$6,$G82&gt;=CV$5),IF(CV$5&gt;$N82,5,$K82)*10+IF(AND($F82&gt;=CV$5,$F82&lt;=CV$6),IF(AND($G82&gt;=CV$5,$G82&lt;=CV$6),5,IF($L82=1,2,1)),IF(AND($G82&gt;=CV$5,$G82&lt;=CV$6),IF($M82&gt;0,4,3),0)),IF(AND($D82&lt;=CV$6,$E82&gt;=CV$5),60,0)))</f>
        <v/>
      </c>
      <c r="CW82" s="80" t="str">
        <f>IF(OR($A82="",NOT(ISNUMBER($G82))),"",IF(AND($F82&lt;=CW$6,$G82&gt;=CW$5),IF(CW$5&gt;$N82,5,$K82)*10+IF(AND($F82&gt;=CW$5,$F82&lt;=CW$6),IF(AND($G82&gt;=CW$5,$G82&lt;=CW$6),5,IF($L82=1,2,1)),IF(AND($G82&gt;=CW$5,$G82&lt;=CW$6),IF($M82&gt;0,4,3),0)),IF(AND($D82&lt;=CW$6,$E82&gt;=CW$5),60,0)))</f>
        <v/>
      </c>
      <c r="CX82" s="80" t="str">
        <f>IF(OR($A82="",NOT(ISNUMBER($G82))),"",IF(AND($F82&lt;=CX$6,$G82&gt;=CX$5),IF(CX$5&gt;$N82,5,$K82)*10+IF(AND($F82&gt;=CX$5,$F82&lt;=CX$6),IF(AND($G82&gt;=CX$5,$G82&lt;=CX$6),5,IF($L82=1,2,1)),IF(AND($G82&gt;=CX$5,$G82&lt;=CX$6),IF($M82&gt;0,4,3),0)),IF(AND($D82&lt;=CX$6,$E82&gt;=CX$5),60,0)))</f>
        <v/>
      </c>
      <c r="CY82" s="80" t="str">
        <f>IF(OR($A82="",NOT(ISNUMBER($G82))),"",IF(AND($F82&lt;=CY$6,$G82&gt;=CY$5),IF(CY$5&gt;$N82,5,$K82)*10+IF(AND($F82&gt;=CY$5,$F82&lt;=CY$6),IF(AND($G82&gt;=CY$5,$G82&lt;=CY$6),5,IF($L82=1,2,1)),IF(AND($G82&gt;=CY$5,$G82&lt;=CY$6),IF($M82&gt;0,4,3),0)),IF(AND($D82&lt;=CY$6,$E82&gt;=CY$5),60,0)))</f>
        <v/>
      </c>
      <c r="CZ82" s="80" t="str">
        <f>IF(OR($A82="",NOT(ISNUMBER($G82))),"",IF(AND($F82&lt;=CZ$6,$G82&gt;=CZ$5),IF(CZ$5&gt;$N82,5,$K82)*10+IF(AND($F82&gt;=CZ$5,$F82&lt;=CZ$6),IF(AND($G82&gt;=CZ$5,$G82&lt;=CZ$6),5,IF($L82=1,2,1)),IF(AND($G82&gt;=CZ$5,$G82&lt;=CZ$6),IF($M82&gt;0,4,3),0)),IF(AND($D82&lt;=CZ$6,$E82&gt;=CZ$5),60,0)))</f>
        <v/>
      </c>
      <c r="DA82" s="80" t="str">
        <f>IF(OR($A82="",NOT(ISNUMBER($G82))),"",IF(AND($F82&lt;=DA$6,$G82&gt;=DA$5),IF(DA$5&gt;$N82,5,$K82)*10+IF(AND($F82&gt;=DA$5,$F82&lt;=DA$6),IF(AND($G82&gt;=DA$5,$G82&lt;=DA$6),5,IF($L82=1,2,1)),IF(AND($G82&gt;=DA$5,$G82&lt;=DA$6),IF($M82&gt;0,4,3),0)),IF(AND($D82&lt;=DA$6,$E82&gt;=DA$5),60,0)))</f>
        <v/>
      </c>
      <c r="DB82" s="80" t="str">
        <f>IF(OR($A82="",NOT(ISNUMBER($G82))),"",IF(AND($F82&lt;=DB$6,$G82&gt;=DB$5),IF(DB$5&gt;$N82,5,$K82)*10+IF(AND($F82&gt;=DB$5,$F82&lt;=DB$6),IF(AND($G82&gt;=DB$5,$G82&lt;=DB$6),5,IF($L82=1,2,1)),IF(AND($G82&gt;=DB$5,$G82&lt;=DB$6),IF($M82&gt;0,4,3),0)),IF(AND($D82&lt;=DB$6,$E82&gt;=DB$5),60,0)))</f>
        <v/>
      </c>
      <c r="DC82" s="80" t="str">
        <f>IF(OR($A82="",NOT(ISNUMBER($G82))),"",IF(AND($F82&lt;=DC$6,$G82&gt;=DC$5),IF(DC$5&gt;$N82,5,$K82)*10+IF(AND($F82&gt;=DC$5,$F82&lt;=DC$6),IF(AND($G82&gt;=DC$5,$G82&lt;=DC$6),5,IF($L82=1,2,1)),IF(AND($G82&gt;=DC$5,$G82&lt;=DC$6),IF($M82&gt;0,4,3),0)),IF(AND($D82&lt;=DC$6,$E82&gt;=DC$5),60,0)))</f>
        <v/>
      </c>
      <c r="DD82" s="80" t="str">
        <f>IF(OR($A82="",NOT(ISNUMBER($G82))),"",IF(AND($F82&lt;=DD$6,$G82&gt;=DD$5),IF(DD$5&gt;$N82,5,$K82)*10+IF(AND($F82&gt;=DD$5,$F82&lt;=DD$6),IF(AND($G82&gt;=DD$5,$G82&lt;=DD$6),5,IF($L82=1,2,1)),IF(AND($G82&gt;=DD$5,$G82&lt;=DD$6),IF($M82&gt;0,4,3),0)),IF(AND($D82&lt;=DD$6,$E82&gt;=DD$5),60,0)))</f>
        <v/>
      </c>
      <c r="DE82" s="80" t="str">
        <f>IF(OR($A82="",NOT(ISNUMBER($G82))),"",IF(AND($F82&lt;=DE$6,$G82&gt;=DE$5),IF(DE$5&gt;$N82,5,$K82)*10+IF(AND($F82&gt;=DE$5,$F82&lt;=DE$6),IF(AND($G82&gt;=DE$5,$G82&lt;=DE$6),5,IF($L82=1,2,1)),IF(AND($G82&gt;=DE$5,$G82&lt;=DE$6),IF($M82&gt;0,4,3),0)),IF(AND($D82&lt;=DE$6,$E82&gt;=DE$5),60,0)))</f>
        <v/>
      </c>
      <c r="DF82" s="80" t="str">
        <f>IF(OR($A82="",NOT(ISNUMBER($G82))),"",IF(AND($F82&lt;=DF$6,$G82&gt;=DF$5),IF(DF$5&gt;$N82,5,$K82)*10+IF(AND($F82&gt;=DF$5,$F82&lt;=DF$6),IF(AND($G82&gt;=DF$5,$G82&lt;=DF$6),5,IF($L82=1,2,1)),IF(AND($G82&gt;=DF$5,$G82&lt;=DF$6),IF($M82&gt;0,4,3),0)),IF(AND($D82&lt;=DF$6,$E82&gt;=DF$5),60,0)))</f>
        <v/>
      </c>
      <c r="DG82" s="80" t="str">
        <f>IF(OR($A82="",NOT(ISNUMBER($G82))),"",IF(AND($F82&lt;=DG$6,$G82&gt;=DG$5),IF(DG$5&gt;$N82,5,$K82)*10+IF(AND($F82&gt;=DG$5,$F82&lt;=DG$6),IF(AND($G82&gt;=DG$5,$G82&lt;=DG$6),5,IF($L82=1,2,1)),IF(AND($G82&gt;=DG$5,$G82&lt;=DG$6),IF($M82&gt;0,4,3),0)),IF(AND($D82&lt;=DG$6,$E82&gt;=DG$5),60,0)))</f>
        <v/>
      </c>
      <c r="DH82" s="80" t="str">
        <f>IF(OR($A82="",NOT(ISNUMBER($G82))),"",IF(AND($F82&lt;=DH$6,$G82&gt;=DH$5),IF(DH$5&gt;$N82,5,$K82)*10+IF(AND($F82&gt;=DH$5,$F82&lt;=DH$6),IF(AND($G82&gt;=DH$5,$G82&lt;=DH$6),5,IF($L82=1,2,1)),IF(AND($G82&gt;=DH$5,$G82&lt;=DH$6),IF($M82&gt;0,4,3),0)),IF(AND($D82&lt;=DH$6,$E82&gt;=DH$5),60,0)))</f>
        <v/>
      </c>
      <c r="DI82" s="80" t="str">
        <f>IF(OR($A82="",NOT(ISNUMBER($G82))),"",IF(AND($F82&lt;=DI$6,$G82&gt;=DI$5),IF(DI$5&gt;$N82,5,$K82)*10+IF(AND($F82&gt;=DI$5,$F82&lt;=DI$6),IF(AND($G82&gt;=DI$5,$G82&lt;=DI$6),5,IF($L82=1,2,1)),IF(AND($G82&gt;=DI$5,$G82&lt;=DI$6),IF($M82&gt;0,4,3),0)),IF(AND($D82&lt;=DI$6,$E82&gt;=DI$5),60,0)))</f>
        <v/>
      </c>
      <c r="DJ82" s="80" t="str">
        <f>IF(OR($A82="",NOT(ISNUMBER($G82))),"",IF(AND($F82&lt;=DJ$6,$G82&gt;=DJ$5),IF(DJ$5&gt;$N82,5,$K82)*10+IF(AND($F82&gt;=DJ$5,$F82&lt;=DJ$6),IF(AND($G82&gt;=DJ$5,$G82&lt;=DJ$6),5,IF($L82=1,2,1)),IF(AND($G82&gt;=DJ$5,$G82&lt;=DJ$6),IF($M82&gt;0,4,3),0)),IF(AND($D82&lt;=DJ$6,$E82&gt;=DJ$5),60,0)))</f>
        <v/>
      </c>
      <c r="DK82" s="80" t="str">
        <f>IF(OR($A82="",NOT(ISNUMBER($G82))),"",IF(AND($F82&lt;=DK$6,$G82&gt;=DK$5),IF(DK$5&gt;$N82,5,$K82)*10+IF(AND($F82&gt;=DK$5,$F82&lt;=DK$6),IF(AND($G82&gt;=DK$5,$G82&lt;=DK$6),5,IF($L82=1,2,1)),IF(AND($G82&gt;=DK$5,$G82&lt;=DK$6),IF($M82&gt;0,4,3),0)),IF(AND($D82&lt;=DK$6,$E82&gt;=DK$5),60,0)))</f>
        <v/>
      </c>
      <c r="DL82" s="80" t="str">
        <f>IF(OR($A82="",NOT(ISNUMBER($G82))),"",IF(AND($F82&lt;=DL$6,$G82&gt;=DL$5),IF(DL$5&gt;$N82,5,$K82)*10+IF(AND($F82&gt;=DL$5,$F82&lt;=DL$6),IF(AND($G82&gt;=DL$5,$G82&lt;=DL$6),5,IF($L82=1,2,1)),IF(AND($G82&gt;=DL$5,$G82&lt;=DL$6),IF($M82&gt;0,4,3),0)),IF(AND($D82&lt;=DL$6,$E82&gt;=DL$5),60,0)))</f>
        <v/>
      </c>
      <c r="DM82" s="80" t="str">
        <f>IF(OR($A82="",NOT(ISNUMBER($G82))),"",IF(AND($F82&lt;=DM$6,$G82&gt;=DM$5),IF(DM$5&gt;$N82,5,$K82)*10+IF(AND($F82&gt;=DM$5,$F82&lt;=DM$6),IF(AND($G82&gt;=DM$5,$G82&lt;=DM$6),5,IF($L82=1,2,1)),IF(AND($G82&gt;=DM$5,$G82&lt;=DM$6),IF($M82&gt;0,4,3),0)),IF(AND($D82&lt;=DM$6,$E82&gt;=DM$5),60,0)))</f>
        <v/>
      </c>
      <c r="DN82" s="80" t="str">
        <f>IF(OR($A82="",NOT(ISNUMBER($G82))),"",IF(AND($F82&lt;=DN$6,$G82&gt;=DN$5),IF(DN$5&gt;$N82,5,$K82)*10+IF(AND($F82&gt;=DN$5,$F82&lt;=DN$6),IF(AND($G82&gt;=DN$5,$G82&lt;=DN$6),5,IF($L82=1,2,1)),IF(AND($G82&gt;=DN$5,$G82&lt;=DN$6),IF($M82&gt;0,4,3),0)),IF(AND($D82&lt;=DN$6,$E82&gt;=DN$5),60,0)))</f>
        <v/>
      </c>
      <c r="DO82" s="80" t="str">
        <f>IF(OR($A82="",NOT(ISNUMBER($G82))),"",IF(AND($F82&lt;=DO$6,$G82&gt;=DO$5),IF(DO$5&gt;$N82,5,$K82)*10+IF(AND($F82&gt;=DO$5,$F82&lt;=DO$6),IF(AND($G82&gt;=DO$5,$G82&lt;=DO$6),5,IF($L82=1,2,1)),IF(AND($G82&gt;=DO$5,$G82&lt;=DO$6),IF($M82&gt;0,4,3),0)),IF(AND($D82&lt;=DO$6,$E82&gt;=DO$5),60,0)))</f>
        <v/>
      </c>
      <c r="DP82" s="80" t="str">
        <f>IF(OR($A82="",NOT(ISNUMBER($G82))),"",IF(AND($F82&lt;=DP$6,$G82&gt;=DP$5),IF(DP$5&gt;$N82,5,$K82)*10+IF(AND($F82&gt;=DP$5,$F82&lt;=DP$6),IF(AND($G82&gt;=DP$5,$G82&lt;=DP$6),5,IF($L82=1,2,1)),IF(AND($G82&gt;=DP$5,$G82&lt;=DP$6),IF($M82&gt;0,4,3),0)),IF(AND($D82&lt;=DP$6,$E82&gt;=DP$5),60,0)))</f>
        <v/>
      </c>
      <c r="DQ82" s="80" t="str">
        <f>IF(OR($A82="",NOT(ISNUMBER($G82))),"",IF(AND($F82&lt;=DQ$6,$G82&gt;=DQ$5),IF(DQ$5&gt;$N82,5,$K82)*10+IF(AND($F82&gt;=DQ$5,$F82&lt;=DQ$6),IF(AND($G82&gt;=DQ$5,$G82&lt;=DQ$6),5,IF($L82=1,2,1)),IF(AND($G82&gt;=DQ$5,$G82&lt;=DQ$6),IF($M82&gt;0,4,3),0)),IF(AND($D82&lt;=DQ$6,$E82&gt;=DQ$5),60,0)))</f>
        <v/>
      </c>
      <c r="DR82" s="80" t="str">
        <f>IF(OR($A82="",NOT(ISNUMBER($G82))),"",IF(AND($F82&lt;=DR$6,$G82&gt;=DR$5),IF(DR$5&gt;$N82,5,$K82)*10+IF(AND($F82&gt;=DR$5,$F82&lt;=DR$6),IF(AND($G82&gt;=DR$5,$G82&lt;=DR$6),5,IF($L82=1,2,1)),IF(AND($G82&gt;=DR$5,$G82&lt;=DR$6),IF($M82&gt;0,4,3),0)),IF(AND($D82&lt;=DR$6,$E82&gt;=DR$5),60,0)))</f>
        <v/>
      </c>
      <c r="DS82" s="80" t="str">
        <f>IF(OR($A82="",NOT(ISNUMBER($G82))),"",IF(AND($F82&lt;=DS$6,$G82&gt;=DS$5),IF(DS$5&gt;$N82,5,$K82)*10+IF(AND($F82&gt;=DS$5,$F82&lt;=DS$6),IF(AND($G82&gt;=DS$5,$G82&lt;=DS$6),5,IF($L82=1,2,1)),IF(AND($G82&gt;=DS$5,$G82&lt;=DS$6),IF($M82&gt;0,4,3),0)),IF(AND($D82&lt;=DS$6,$E82&gt;=DS$5),60,0)))</f>
        <v/>
      </c>
      <c r="DT82" s="80" t="str">
        <f>IF(OR($A82="",NOT(ISNUMBER($G82))),"",IF(AND($F82&lt;=DT$6,$G82&gt;=DT$5),IF(DT$5&gt;$N82,5,$K82)*10+IF(AND($F82&gt;=DT$5,$F82&lt;=DT$6),IF(AND($G82&gt;=DT$5,$G82&lt;=DT$6),5,IF($L82=1,2,1)),IF(AND($G82&gt;=DT$5,$G82&lt;=DT$6),IF($M82&gt;0,4,3),0)),IF(AND($D82&lt;=DT$6,$E82&gt;=DT$5),60,0)))</f>
        <v/>
      </c>
      <c r="DU82" s="80" t="str">
        <f>IF(OR($A82="",NOT(ISNUMBER($G82))),"",IF(AND($F82&lt;=DU$6,$G82&gt;=DU$5),IF(DU$5&gt;$N82,5,$K82)*10+IF(AND($F82&gt;=DU$5,$F82&lt;=DU$6),IF(AND($G82&gt;=DU$5,$G82&lt;=DU$6),5,IF($L82=1,2,1)),IF(AND($G82&gt;=DU$5,$G82&lt;=DU$6),IF($M82&gt;0,4,3),0)),IF(AND($D82&lt;=DU$6,$E82&gt;=DU$5),60,0)))</f>
        <v/>
      </c>
      <c r="DV82" s="80" t="str">
        <f>IF(OR($A82="",NOT(ISNUMBER($G82))),"",IF(AND($F82&lt;=DV$6,$G82&gt;=DV$5),IF(DV$5&gt;$N82,5,$K82)*10+IF(AND($F82&gt;=DV$5,$F82&lt;=DV$6),IF(AND($G82&gt;=DV$5,$G82&lt;=DV$6),5,IF($L82=1,2,1)),IF(AND($G82&gt;=DV$5,$G82&lt;=DV$6),IF($M82&gt;0,4,3),0)),IF(AND($D82&lt;=DV$6,$E82&gt;=DV$5),60,0)))</f>
        <v/>
      </c>
      <c r="DW82" s="80" t="str">
        <f>IF(OR($A82="",NOT(ISNUMBER($G82))),"",IF(AND($F82&lt;=DW$6,$G82&gt;=DW$5),IF(DW$5&gt;$N82,5,$K82)*10+IF(AND($F82&gt;=DW$5,$F82&lt;=DW$6),IF(AND($G82&gt;=DW$5,$G82&lt;=DW$6),5,IF($L82=1,2,1)),IF(AND($G82&gt;=DW$5,$G82&lt;=DW$6),IF($M82&gt;0,4,3),0)),IF(AND($D82&lt;=DW$6,$E82&gt;=DW$5),60,0)))</f>
        <v/>
      </c>
      <c r="DX82" s="80" t="str">
        <f>IF(OR($A82="",NOT(ISNUMBER($G82))),"",IF(AND($F82&lt;=DX$6,$G82&gt;=DX$5),IF(DX$5&gt;$N82,5,$K82)*10+IF(AND($F82&gt;=DX$5,$F82&lt;=DX$6),IF(AND($G82&gt;=DX$5,$G82&lt;=DX$6),5,IF($L82=1,2,1)),IF(AND($G82&gt;=DX$5,$G82&lt;=DX$6),IF($M82&gt;0,4,3),0)),IF(AND($D82&lt;=DX$6,$E82&gt;=DX$5),60,0)))</f>
        <v/>
      </c>
      <c r="DY82" s="80" t="str">
        <f>IF(OR($A82="",NOT(ISNUMBER($G82))),"",IF(AND($F82&lt;=DY$6,$G82&gt;=DY$5),IF(DY$5&gt;$N82,5,$K82)*10+IF(AND($F82&gt;=DY$5,$F82&lt;=DY$6),IF(AND($G82&gt;=DY$5,$G82&lt;=DY$6),5,IF($L82=1,2,1)),IF(AND($G82&gt;=DY$5,$G82&lt;=DY$6),IF($M82&gt;0,4,3),0)),IF(AND($D82&lt;=DY$6,$E82&gt;=DY$5),60,0)))</f>
        <v/>
      </c>
      <c r="DZ82" s="80" t="str">
        <f>IF(OR($A82="",NOT(ISNUMBER($G82))),"",IF(AND($F82&lt;=DZ$6,$G82&gt;=DZ$5),IF(DZ$5&gt;$N82,5,$K82)*10+IF(AND($F82&gt;=DZ$5,$F82&lt;=DZ$6),IF(AND($G82&gt;=DZ$5,$G82&lt;=DZ$6),5,IF($L82=1,2,1)),IF(AND($G82&gt;=DZ$5,$G82&lt;=DZ$6),IF($M82&gt;0,4,3),0)),IF(AND($D82&lt;=DZ$6,$E82&gt;=DZ$5),60,0)))</f>
        <v/>
      </c>
      <c r="EA82" s="80" t="str">
        <f>IF(OR($A82="",NOT(ISNUMBER($G82))),"",IF(AND($F82&lt;=EA$6,$G82&gt;=EA$5),IF(EA$5&gt;$N82,5,$K82)*10+IF(AND($F82&gt;=EA$5,$F82&lt;=EA$6),IF(AND($G82&gt;=EA$5,$G82&lt;=EA$6),5,IF($L82=1,2,1)),IF(AND($G82&gt;=EA$5,$G82&lt;=EA$6),IF($M82&gt;0,4,3),0)),IF(AND($D82&lt;=EA$6,$E82&gt;=EA$5),60,0)))</f>
        <v/>
      </c>
      <c r="EB82" s="80" t="str">
        <f>IF(OR($A82="",NOT(ISNUMBER($G82))),"",IF(AND($F82&lt;=EB$6,$G82&gt;=EB$5),IF(EB$5&gt;$N82,5,$K82)*10+IF(AND($F82&gt;=EB$5,$F82&lt;=EB$6),IF(AND($G82&gt;=EB$5,$G82&lt;=EB$6),5,IF($L82=1,2,1)),IF(AND($G82&gt;=EB$5,$G82&lt;=EB$6),IF($M82&gt;0,4,3),0)),IF(AND($D82&lt;=EB$6,$E82&gt;=EB$5),60,0)))</f>
        <v/>
      </c>
      <c r="EC82" s="80" t="str">
        <f>IF(OR($A82="",NOT(ISNUMBER($G82))),"",IF(AND($F82&lt;=EC$6,$G82&gt;=EC$5),IF(EC$5&gt;$N82,5,$K82)*10+IF(AND($F82&gt;=EC$5,$F82&lt;=EC$6),IF(AND($G82&gt;=EC$5,$G82&lt;=EC$6),5,IF($L82=1,2,1)),IF(AND($G82&gt;=EC$5,$G82&lt;=EC$6),IF($M82&gt;0,4,3),0)),IF(AND($D82&lt;=EC$6,$E82&gt;=EC$5),60,0)))</f>
        <v/>
      </c>
      <c r="ED82" s="80" t="str">
        <f>IF(OR($A82="",NOT(ISNUMBER($G82))),"",IF(AND($F82&lt;=ED$6,$G82&gt;=ED$5),IF(ED$5&gt;$N82,5,$K82)*10+IF(AND($F82&gt;=ED$5,$F82&lt;=ED$6),IF(AND($G82&gt;=ED$5,$G82&lt;=ED$6),5,IF($L82=1,2,1)),IF(AND($G82&gt;=ED$5,$G82&lt;=ED$6),IF($M82&gt;0,4,3),0)),IF(AND($D82&lt;=ED$6,$E82&gt;=ED$5),60,0)))</f>
        <v/>
      </c>
    </row>
    <row r="83" ht="18" customHeight="1">
      <c r="A83" s="52" t="str">
        <f>IF(Tasks!$B83="","",Tasks!$A83)</f>
        <v/>
      </c>
      <c r="B83" s="78" t="str">
        <f>IF(Tasks!$B83="","",Tasks!$B83)</f>
        <v/>
      </c>
      <c r="C83" s="25" t="str">
        <f>IF($B83="","",IF(AND(Tasks!$D83="",Tasks!$G83=""),"-",IF(Tasks!$D83="","",Tasks!$D83&amp;IF(OR(Tasks!$E83="",Tasks!$E83="FS"),IF(N(Tasks!$F83)=0,"","FS"),Tasks!$E83)&amp;IF(N(Tasks!$F83)=0,"",IF(Tasks!$F83&gt;0,"+","")&amp;Tasks!$F83))&amp;IF(AND(Tasks!$D83&lt;&gt;"",Tasks!$G83&lt;&gt;""),", ","")&amp;IF(Tasks!$G83="","",Tasks!$G83&amp;IF(OR(Tasks!$H83="",Tasks!$H83="FS"),IF(N(Tasks!$I83)=0,"","FS"),Tasks!$H83)&amp;IF(N(Tasks!$I83)=0,"",IF(Tasks!$I83&gt;0,"+","")&amp;Tasks!$I83))))</f>
        <v/>
      </c>
      <c r="D83" s="51" t="str">
        <f>IF(OR($B83="",Tasks!$Q83=""),"",Tasks!$Q83)</f>
        <v/>
      </c>
      <c r="E83" s="51" t="str">
        <f>IF(OR($B83="",Tasks!$R83=""),"",Tasks!$R83)</f>
        <v/>
      </c>
      <c r="F83" s="51" t="str">
        <f>IF(OR($B83="",Tasks!$S83=""),"",Tasks!$S83)</f>
        <v/>
      </c>
      <c r="G83" s="51" t="str">
        <f>IF(OR($B83="",Tasks!$T83=""),"",Tasks!$T83)</f>
        <v/>
      </c>
      <c r="H83" s="52" t="str">
        <f>IF($B83="","",Tasks!$AE83)</f>
        <v/>
      </c>
      <c r="I83" s="79" t="str">
        <f>IF($B83="","",Tasks!$AF83)</f>
        <v/>
      </c>
      <c r="J83" s="53" t="str">
        <f>IF(OR($B83="",Tasks!$V83=""),"",Tasks!$V83)</f>
        <v/>
      </c>
      <c r="K83" s="52" t="str">
        <f>IF($B83="","",Tasks!$AA83)</f>
        <v/>
      </c>
      <c r="L83" s="52" t="str">
        <f>IF($B83="","",Tasks!$AB83)</f>
        <v/>
      </c>
      <c r="M83" s="52" t="str">
        <f>IF($B83="","",Tasks!$Z83)</f>
        <v/>
      </c>
      <c r="N83" s="52" t="str">
        <f>IF(OR($B83="",Tasks!$AG83=""),"",Tasks!$AG83)</f>
        <v/>
      </c>
      <c r="O83" s="80" t="str">
        <f>IF(OR($A83="",NOT(ISNUMBER($G83))),"",IF(AND($F83&lt;=O$6,$G83&gt;=O$5),IF(O$5&gt;$N83,5,$K83)*10+IF(AND($F83&gt;=O$5,$F83&lt;=O$6),IF(AND($G83&gt;=O$5,$G83&lt;=O$6),5,IF($L83=1,2,1)),IF(AND($G83&gt;=O$5,$G83&lt;=O$6),IF($M83&gt;0,4,3),0)),IF(AND($D83&lt;=O$6,$E83&gt;=O$5),60,0)))</f>
        <v/>
      </c>
      <c r="P83" s="80" t="str">
        <f>IF(OR($A83="",NOT(ISNUMBER($G83))),"",IF(AND($F83&lt;=P$6,$G83&gt;=P$5),IF(P$5&gt;$N83,5,$K83)*10+IF(AND($F83&gt;=P$5,$F83&lt;=P$6),IF(AND($G83&gt;=P$5,$G83&lt;=P$6),5,IF($L83=1,2,1)),IF(AND($G83&gt;=P$5,$G83&lt;=P$6),IF($M83&gt;0,4,3),0)),IF(AND($D83&lt;=P$6,$E83&gt;=P$5),60,0)))</f>
        <v/>
      </c>
      <c r="Q83" s="80" t="str">
        <f>IF(OR($A83="",NOT(ISNUMBER($G83))),"",IF(AND($F83&lt;=Q$6,$G83&gt;=Q$5),IF(Q$5&gt;$N83,5,$K83)*10+IF(AND($F83&gt;=Q$5,$F83&lt;=Q$6),IF(AND($G83&gt;=Q$5,$G83&lt;=Q$6),5,IF($L83=1,2,1)),IF(AND($G83&gt;=Q$5,$G83&lt;=Q$6),IF($M83&gt;0,4,3),0)),IF(AND($D83&lt;=Q$6,$E83&gt;=Q$5),60,0)))</f>
        <v/>
      </c>
      <c r="R83" s="80" t="str">
        <f>IF(OR($A83="",NOT(ISNUMBER($G83))),"",IF(AND($F83&lt;=R$6,$G83&gt;=R$5),IF(R$5&gt;$N83,5,$K83)*10+IF(AND($F83&gt;=R$5,$F83&lt;=R$6),IF(AND($G83&gt;=R$5,$G83&lt;=R$6),5,IF($L83=1,2,1)),IF(AND($G83&gt;=R$5,$G83&lt;=R$6),IF($M83&gt;0,4,3),0)),IF(AND($D83&lt;=R$6,$E83&gt;=R$5),60,0)))</f>
        <v/>
      </c>
      <c r="S83" s="80" t="str">
        <f>IF(OR($A83="",NOT(ISNUMBER($G83))),"",IF(AND($F83&lt;=S$6,$G83&gt;=S$5),IF(S$5&gt;$N83,5,$K83)*10+IF(AND($F83&gt;=S$5,$F83&lt;=S$6),IF(AND($G83&gt;=S$5,$G83&lt;=S$6),5,IF($L83=1,2,1)),IF(AND($G83&gt;=S$5,$G83&lt;=S$6),IF($M83&gt;0,4,3),0)),IF(AND($D83&lt;=S$6,$E83&gt;=S$5),60,0)))</f>
        <v/>
      </c>
      <c r="T83" s="80" t="str">
        <f>IF(OR($A83="",NOT(ISNUMBER($G83))),"",IF(AND($F83&lt;=T$6,$G83&gt;=T$5),IF(T$5&gt;$N83,5,$K83)*10+IF(AND($F83&gt;=T$5,$F83&lt;=T$6),IF(AND($G83&gt;=T$5,$G83&lt;=T$6),5,IF($L83=1,2,1)),IF(AND($G83&gt;=T$5,$G83&lt;=T$6),IF($M83&gt;0,4,3),0)),IF(AND($D83&lt;=T$6,$E83&gt;=T$5),60,0)))</f>
        <v/>
      </c>
      <c r="U83" s="80" t="str">
        <f>IF(OR($A83="",NOT(ISNUMBER($G83))),"",IF(AND($F83&lt;=U$6,$G83&gt;=U$5),IF(U$5&gt;$N83,5,$K83)*10+IF(AND($F83&gt;=U$5,$F83&lt;=U$6),IF(AND($G83&gt;=U$5,$G83&lt;=U$6),5,IF($L83=1,2,1)),IF(AND($G83&gt;=U$5,$G83&lt;=U$6),IF($M83&gt;0,4,3),0)),IF(AND($D83&lt;=U$6,$E83&gt;=U$5),60,0)))</f>
        <v/>
      </c>
      <c r="V83" s="80" t="str">
        <f>IF(OR($A83="",NOT(ISNUMBER($G83))),"",IF(AND($F83&lt;=V$6,$G83&gt;=V$5),IF(V$5&gt;$N83,5,$K83)*10+IF(AND($F83&gt;=V$5,$F83&lt;=V$6),IF(AND($G83&gt;=V$5,$G83&lt;=V$6),5,IF($L83=1,2,1)),IF(AND($G83&gt;=V$5,$G83&lt;=V$6),IF($M83&gt;0,4,3),0)),IF(AND($D83&lt;=V$6,$E83&gt;=V$5),60,0)))</f>
        <v/>
      </c>
      <c r="W83" s="80" t="str">
        <f>IF(OR($A83="",NOT(ISNUMBER($G83))),"",IF(AND($F83&lt;=W$6,$G83&gt;=W$5),IF(W$5&gt;$N83,5,$K83)*10+IF(AND($F83&gt;=W$5,$F83&lt;=W$6),IF(AND($G83&gt;=W$5,$G83&lt;=W$6),5,IF($L83=1,2,1)),IF(AND($G83&gt;=W$5,$G83&lt;=W$6),IF($M83&gt;0,4,3),0)),IF(AND($D83&lt;=W$6,$E83&gt;=W$5),60,0)))</f>
        <v/>
      </c>
      <c r="X83" s="80" t="str">
        <f>IF(OR($A83="",NOT(ISNUMBER($G83))),"",IF(AND($F83&lt;=X$6,$G83&gt;=X$5),IF(X$5&gt;$N83,5,$K83)*10+IF(AND($F83&gt;=X$5,$F83&lt;=X$6),IF(AND($G83&gt;=X$5,$G83&lt;=X$6),5,IF($L83=1,2,1)),IF(AND($G83&gt;=X$5,$G83&lt;=X$6),IF($M83&gt;0,4,3),0)),IF(AND($D83&lt;=X$6,$E83&gt;=X$5),60,0)))</f>
        <v/>
      </c>
      <c r="Y83" s="80" t="str">
        <f>IF(OR($A83="",NOT(ISNUMBER($G83))),"",IF(AND($F83&lt;=Y$6,$G83&gt;=Y$5),IF(Y$5&gt;$N83,5,$K83)*10+IF(AND($F83&gt;=Y$5,$F83&lt;=Y$6),IF(AND($G83&gt;=Y$5,$G83&lt;=Y$6),5,IF($L83=1,2,1)),IF(AND($G83&gt;=Y$5,$G83&lt;=Y$6),IF($M83&gt;0,4,3),0)),IF(AND($D83&lt;=Y$6,$E83&gt;=Y$5),60,0)))</f>
        <v/>
      </c>
      <c r="Z83" s="80" t="str">
        <f>IF(OR($A83="",NOT(ISNUMBER($G83))),"",IF(AND($F83&lt;=Z$6,$G83&gt;=Z$5),IF(Z$5&gt;$N83,5,$K83)*10+IF(AND($F83&gt;=Z$5,$F83&lt;=Z$6),IF(AND($G83&gt;=Z$5,$G83&lt;=Z$6),5,IF($L83=1,2,1)),IF(AND($G83&gt;=Z$5,$G83&lt;=Z$6),IF($M83&gt;0,4,3),0)),IF(AND($D83&lt;=Z$6,$E83&gt;=Z$5),60,0)))</f>
        <v/>
      </c>
      <c r="AA83" s="80" t="str">
        <f>IF(OR($A83="",NOT(ISNUMBER($G83))),"",IF(AND($F83&lt;=AA$6,$G83&gt;=AA$5),IF(AA$5&gt;$N83,5,$K83)*10+IF(AND($F83&gt;=AA$5,$F83&lt;=AA$6),IF(AND($G83&gt;=AA$5,$G83&lt;=AA$6),5,IF($L83=1,2,1)),IF(AND($G83&gt;=AA$5,$G83&lt;=AA$6),IF($M83&gt;0,4,3),0)),IF(AND($D83&lt;=AA$6,$E83&gt;=AA$5),60,0)))</f>
        <v/>
      </c>
      <c r="AB83" s="80" t="str">
        <f>IF(OR($A83="",NOT(ISNUMBER($G83))),"",IF(AND($F83&lt;=AB$6,$G83&gt;=AB$5),IF(AB$5&gt;$N83,5,$K83)*10+IF(AND($F83&gt;=AB$5,$F83&lt;=AB$6),IF(AND($G83&gt;=AB$5,$G83&lt;=AB$6),5,IF($L83=1,2,1)),IF(AND($G83&gt;=AB$5,$G83&lt;=AB$6),IF($M83&gt;0,4,3),0)),IF(AND($D83&lt;=AB$6,$E83&gt;=AB$5),60,0)))</f>
        <v/>
      </c>
      <c r="AC83" s="80" t="str">
        <f>IF(OR($A83="",NOT(ISNUMBER($G83))),"",IF(AND($F83&lt;=AC$6,$G83&gt;=AC$5),IF(AC$5&gt;$N83,5,$K83)*10+IF(AND($F83&gt;=AC$5,$F83&lt;=AC$6),IF(AND($G83&gt;=AC$5,$G83&lt;=AC$6),5,IF($L83=1,2,1)),IF(AND($G83&gt;=AC$5,$G83&lt;=AC$6),IF($M83&gt;0,4,3),0)),IF(AND($D83&lt;=AC$6,$E83&gt;=AC$5),60,0)))</f>
        <v/>
      </c>
      <c r="AD83" s="80" t="str">
        <f>IF(OR($A83="",NOT(ISNUMBER($G83))),"",IF(AND($F83&lt;=AD$6,$G83&gt;=AD$5),IF(AD$5&gt;$N83,5,$K83)*10+IF(AND($F83&gt;=AD$5,$F83&lt;=AD$6),IF(AND($G83&gt;=AD$5,$G83&lt;=AD$6),5,IF($L83=1,2,1)),IF(AND($G83&gt;=AD$5,$G83&lt;=AD$6),IF($M83&gt;0,4,3),0)),IF(AND($D83&lt;=AD$6,$E83&gt;=AD$5),60,0)))</f>
        <v/>
      </c>
      <c r="AE83" s="80" t="str">
        <f>IF(OR($A83="",NOT(ISNUMBER($G83))),"",IF(AND($F83&lt;=AE$6,$G83&gt;=AE$5),IF(AE$5&gt;$N83,5,$K83)*10+IF(AND($F83&gt;=AE$5,$F83&lt;=AE$6),IF(AND($G83&gt;=AE$5,$G83&lt;=AE$6),5,IF($L83=1,2,1)),IF(AND($G83&gt;=AE$5,$G83&lt;=AE$6),IF($M83&gt;0,4,3),0)),IF(AND($D83&lt;=AE$6,$E83&gt;=AE$5),60,0)))</f>
        <v/>
      </c>
      <c r="AF83" s="80" t="str">
        <f>IF(OR($A83="",NOT(ISNUMBER($G83))),"",IF(AND($F83&lt;=AF$6,$G83&gt;=AF$5),IF(AF$5&gt;$N83,5,$K83)*10+IF(AND($F83&gt;=AF$5,$F83&lt;=AF$6),IF(AND($G83&gt;=AF$5,$G83&lt;=AF$6),5,IF($L83=1,2,1)),IF(AND($G83&gt;=AF$5,$G83&lt;=AF$6),IF($M83&gt;0,4,3),0)),IF(AND($D83&lt;=AF$6,$E83&gt;=AF$5),60,0)))</f>
        <v/>
      </c>
      <c r="AG83" s="80" t="str">
        <f>IF(OR($A83="",NOT(ISNUMBER($G83))),"",IF(AND($F83&lt;=AG$6,$G83&gt;=AG$5),IF(AG$5&gt;$N83,5,$K83)*10+IF(AND($F83&gt;=AG$5,$F83&lt;=AG$6),IF(AND($G83&gt;=AG$5,$G83&lt;=AG$6),5,IF($L83=1,2,1)),IF(AND($G83&gt;=AG$5,$G83&lt;=AG$6),IF($M83&gt;0,4,3),0)),IF(AND($D83&lt;=AG$6,$E83&gt;=AG$5),60,0)))</f>
        <v/>
      </c>
      <c r="AH83" s="80" t="str">
        <f>IF(OR($A83="",NOT(ISNUMBER($G83))),"",IF(AND($F83&lt;=AH$6,$G83&gt;=AH$5),IF(AH$5&gt;$N83,5,$K83)*10+IF(AND($F83&gt;=AH$5,$F83&lt;=AH$6),IF(AND($G83&gt;=AH$5,$G83&lt;=AH$6),5,IF($L83=1,2,1)),IF(AND($G83&gt;=AH$5,$G83&lt;=AH$6),IF($M83&gt;0,4,3),0)),IF(AND($D83&lt;=AH$6,$E83&gt;=AH$5),60,0)))</f>
        <v/>
      </c>
      <c r="AI83" s="80" t="str">
        <f>IF(OR($A83="",NOT(ISNUMBER($G83))),"",IF(AND($F83&lt;=AI$6,$G83&gt;=AI$5),IF(AI$5&gt;$N83,5,$K83)*10+IF(AND($F83&gt;=AI$5,$F83&lt;=AI$6),IF(AND($G83&gt;=AI$5,$G83&lt;=AI$6),5,IF($L83=1,2,1)),IF(AND($G83&gt;=AI$5,$G83&lt;=AI$6),IF($M83&gt;0,4,3),0)),IF(AND($D83&lt;=AI$6,$E83&gt;=AI$5),60,0)))</f>
        <v/>
      </c>
      <c r="AJ83" s="80" t="str">
        <f>IF(OR($A83="",NOT(ISNUMBER($G83))),"",IF(AND($F83&lt;=AJ$6,$G83&gt;=AJ$5),IF(AJ$5&gt;$N83,5,$K83)*10+IF(AND($F83&gt;=AJ$5,$F83&lt;=AJ$6),IF(AND($G83&gt;=AJ$5,$G83&lt;=AJ$6),5,IF($L83=1,2,1)),IF(AND($G83&gt;=AJ$5,$G83&lt;=AJ$6),IF($M83&gt;0,4,3),0)),IF(AND($D83&lt;=AJ$6,$E83&gt;=AJ$5),60,0)))</f>
        <v/>
      </c>
      <c r="AK83" s="80" t="str">
        <f>IF(OR($A83="",NOT(ISNUMBER($G83))),"",IF(AND($F83&lt;=AK$6,$G83&gt;=AK$5),IF(AK$5&gt;$N83,5,$K83)*10+IF(AND($F83&gt;=AK$5,$F83&lt;=AK$6),IF(AND($G83&gt;=AK$5,$G83&lt;=AK$6),5,IF($L83=1,2,1)),IF(AND($G83&gt;=AK$5,$G83&lt;=AK$6),IF($M83&gt;0,4,3),0)),IF(AND($D83&lt;=AK$6,$E83&gt;=AK$5),60,0)))</f>
        <v/>
      </c>
      <c r="AL83" s="80" t="str">
        <f>IF(OR($A83="",NOT(ISNUMBER($G83))),"",IF(AND($F83&lt;=AL$6,$G83&gt;=AL$5),IF(AL$5&gt;$N83,5,$K83)*10+IF(AND($F83&gt;=AL$5,$F83&lt;=AL$6),IF(AND($G83&gt;=AL$5,$G83&lt;=AL$6),5,IF($L83=1,2,1)),IF(AND($G83&gt;=AL$5,$G83&lt;=AL$6),IF($M83&gt;0,4,3),0)),IF(AND($D83&lt;=AL$6,$E83&gt;=AL$5),60,0)))</f>
        <v/>
      </c>
      <c r="AM83" s="80" t="str">
        <f>IF(OR($A83="",NOT(ISNUMBER($G83))),"",IF(AND($F83&lt;=AM$6,$G83&gt;=AM$5),IF(AM$5&gt;$N83,5,$K83)*10+IF(AND($F83&gt;=AM$5,$F83&lt;=AM$6),IF(AND($G83&gt;=AM$5,$G83&lt;=AM$6),5,IF($L83=1,2,1)),IF(AND($G83&gt;=AM$5,$G83&lt;=AM$6),IF($M83&gt;0,4,3),0)),IF(AND($D83&lt;=AM$6,$E83&gt;=AM$5),60,0)))</f>
        <v/>
      </c>
      <c r="AN83" s="80" t="str">
        <f>IF(OR($A83="",NOT(ISNUMBER($G83))),"",IF(AND($F83&lt;=AN$6,$G83&gt;=AN$5),IF(AN$5&gt;$N83,5,$K83)*10+IF(AND($F83&gt;=AN$5,$F83&lt;=AN$6),IF(AND($G83&gt;=AN$5,$G83&lt;=AN$6),5,IF($L83=1,2,1)),IF(AND($G83&gt;=AN$5,$G83&lt;=AN$6),IF($M83&gt;0,4,3),0)),IF(AND($D83&lt;=AN$6,$E83&gt;=AN$5),60,0)))</f>
        <v/>
      </c>
      <c r="AO83" s="80" t="str">
        <f>IF(OR($A83="",NOT(ISNUMBER($G83))),"",IF(AND($F83&lt;=AO$6,$G83&gt;=AO$5),IF(AO$5&gt;$N83,5,$K83)*10+IF(AND($F83&gt;=AO$5,$F83&lt;=AO$6),IF(AND($G83&gt;=AO$5,$G83&lt;=AO$6),5,IF($L83=1,2,1)),IF(AND($G83&gt;=AO$5,$G83&lt;=AO$6),IF($M83&gt;0,4,3),0)),IF(AND($D83&lt;=AO$6,$E83&gt;=AO$5),60,0)))</f>
        <v/>
      </c>
      <c r="AP83" s="80" t="str">
        <f>IF(OR($A83="",NOT(ISNUMBER($G83))),"",IF(AND($F83&lt;=AP$6,$G83&gt;=AP$5),IF(AP$5&gt;$N83,5,$K83)*10+IF(AND($F83&gt;=AP$5,$F83&lt;=AP$6),IF(AND($G83&gt;=AP$5,$G83&lt;=AP$6),5,IF($L83=1,2,1)),IF(AND($G83&gt;=AP$5,$G83&lt;=AP$6),IF($M83&gt;0,4,3),0)),IF(AND($D83&lt;=AP$6,$E83&gt;=AP$5),60,0)))</f>
        <v/>
      </c>
      <c r="AQ83" s="80" t="str">
        <f>IF(OR($A83="",NOT(ISNUMBER($G83))),"",IF(AND($F83&lt;=AQ$6,$G83&gt;=AQ$5),IF(AQ$5&gt;$N83,5,$K83)*10+IF(AND($F83&gt;=AQ$5,$F83&lt;=AQ$6),IF(AND($G83&gt;=AQ$5,$G83&lt;=AQ$6),5,IF($L83=1,2,1)),IF(AND($G83&gt;=AQ$5,$G83&lt;=AQ$6),IF($M83&gt;0,4,3),0)),IF(AND($D83&lt;=AQ$6,$E83&gt;=AQ$5),60,0)))</f>
        <v/>
      </c>
      <c r="AR83" s="80" t="str">
        <f>IF(OR($A83="",NOT(ISNUMBER($G83))),"",IF(AND($F83&lt;=AR$6,$G83&gt;=AR$5),IF(AR$5&gt;$N83,5,$K83)*10+IF(AND($F83&gt;=AR$5,$F83&lt;=AR$6),IF(AND($G83&gt;=AR$5,$G83&lt;=AR$6),5,IF($L83=1,2,1)),IF(AND($G83&gt;=AR$5,$G83&lt;=AR$6),IF($M83&gt;0,4,3),0)),IF(AND($D83&lt;=AR$6,$E83&gt;=AR$5),60,0)))</f>
        <v/>
      </c>
      <c r="AS83" s="80" t="str">
        <f>IF(OR($A83="",NOT(ISNUMBER($G83))),"",IF(AND($F83&lt;=AS$6,$G83&gt;=AS$5),IF(AS$5&gt;$N83,5,$K83)*10+IF(AND($F83&gt;=AS$5,$F83&lt;=AS$6),IF(AND($G83&gt;=AS$5,$G83&lt;=AS$6),5,IF($L83=1,2,1)),IF(AND($G83&gt;=AS$5,$G83&lt;=AS$6),IF($M83&gt;0,4,3),0)),IF(AND($D83&lt;=AS$6,$E83&gt;=AS$5),60,0)))</f>
        <v/>
      </c>
      <c r="AT83" s="80" t="str">
        <f>IF(OR($A83="",NOT(ISNUMBER($G83))),"",IF(AND($F83&lt;=AT$6,$G83&gt;=AT$5),IF(AT$5&gt;$N83,5,$K83)*10+IF(AND($F83&gt;=AT$5,$F83&lt;=AT$6),IF(AND($G83&gt;=AT$5,$G83&lt;=AT$6),5,IF($L83=1,2,1)),IF(AND($G83&gt;=AT$5,$G83&lt;=AT$6),IF($M83&gt;0,4,3),0)),IF(AND($D83&lt;=AT$6,$E83&gt;=AT$5),60,0)))</f>
        <v/>
      </c>
      <c r="AU83" s="80" t="str">
        <f>IF(OR($A83="",NOT(ISNUMBER($G83))),"",IF(AND($F83&lt;=AU$6,$G83&gt;=AU$5),IF(AU$5&gt;$N83,5,$K83)*10+IF(AND($F83&gt;=AU$5,$F83&lt;=AU$6),IF(AND($G83&gt;=AU$5,$G83&lt;=AU$6),5,IF($L83=1,2,1)),IF(AND($G83&gt;=AU$5,$G83&lt;=AU$6),IF($M83&gt;0,4,3),0)),IF(AND($D83&lt;=AU$6,$E83&gt;=AU$5),60,0)))</f>
        <v/>
      </c>
      <c r="AV83" s="80" t="str">
        <f>IF(OR($A83="",NOT(ISNUMBER($G83))),"",IF(AND($F83&lt;=AV$6,$G83&gt;=AV$5),IF(AV$5&gt;$N83,5,$K83)*10+IF(AND($F83&gt;=AV$5,$F83&lt;=AV$6),IF(AND($G83&gt;=AV$5,$G83&lt;=AV$6),5,IF($L83=1,2,1)),IF(AND($G83&gt;=AV$5,$G83&lt;=AV$6),IF($M83&gt;0,4,3),0)),IF(AND($D83&lt;=AV$6,$E83&gt;=AV$5),60,0)))</f>
        <v/>
      </c>
      <c r="AW83" s="80" t="str">
        <f>IF(OR($A83="",NOT(ISNUMBER($G83))),"",IF(AND($F83&lt;=AW$6,$G83&gt;=AW$5),IF(AW$5&gt;$N83,5,$K83)*10+IF(AND($F83&gt;=AW$5,$F83&lt;=AW$6),IF(AND($G83&gt;=AW$5,$G83&lt;=AW$6),5,IF($L83=1,2,1)),IF(AND($G83&gt;=AW$5,$G83&lt;=AW$6),IF($M83&gt;0,4,3),0)),IF(AND($D83&lt;=AW$6,$E83&gt;=AW$5),60,0)))</f>
        <v/>
      </c>
      <c r="AX83" s="80" t="str">
        <f>IF(OR($A83="",NOT(ISNUMBER($G83))),"",IF(AND($F83&lt;=AX$6,$G83&gt;=AX$5),IF(AX$5&gt;$N83,5,$K83)*10+IF(AND($F83&gt;=AX$5,$F83&lt;=AX$6),IF(AND($G83&gt;=AX$5,$G83&lt;=AX$6),5,IF($L83=1,2,1)),IF(AND($G83&gt;=AX$5,$G83&lt;=AX$6),IF($M83&gt;0,4,3),0)),IF(AND($D83&lt;=AX$6,$E83&gt;=AX$5),60,0)))</f>
        <v/>
      </c>
      <c r="AY83" s="80" t="str">
        <f>IF(OR($A83="",NOT(ISNUMBER($G83))),"",IF(AND($F83&lt;=AY$6,$G83&gt;=AY$5),IF(AY$5&gt;$N83,5,$K83)*10+IF(AND($F83&gt;=AY$5,$F83&lt;=AY$6),IF(AND($G83&gt;=AY$5,$G83&lt;=AY$6),5,IF($L83=1,2,1)),IF(AND($G83&gt;=AY$5,$G83&lt;=AY$6),IF($M83&gt;0,4,3),0)),IF(AND($D83&lt;=AY$6,$E83&gt;=AY$5),60,0)))</f>
        <v/>
      </c>
      <c r="AZ83" s="80" t="str">
        <f>IF(OR($A83="",NOT(ISNUMBER($G83))),"",IF(AND($F83&lt;=AZ$6,$G83&gt;=AZ$5),IF(AZ$5&gt;$N83,5,$K83)*10+IF(AND($F83&gt;=AZ$5,$F83&lt;=AZ$6),IF(AND($G83&gt;=AZ$5,$G83&lt;=AZ$6),5,IF($L83=1,2,1)),IF(AND($G83&gt;=AZ$5,$G83&lt;=AZ$6),IF($M83&gt;0,4,3),0)),IF(AND($D83&lt;=AZ$6,$E83&gt;=AZ$5),60,0)))</f>
        <v/>
      </c>
      <c r="BA83" s="80" t="str">
        <f>IF(OR($A83="",NOT(ISNUMBER($G83))),"",IF(AND($F83&lt;=BA$6,$G83&gt;=BA$5),IF(BA$5&gt;$N83,5,$K83)*10+IF(AND($F83&gt;=BA$5,$F83&lt;=BA$6),IF(AND($G83&gt;=BA$5,$G83&lt;=BA$6),5,IF($L83=1,2,1)),IF(AND($G83&gt;=BA$5,$G83&lt;=BA$6),IF($M83&gt;0,4,3),0)),IF(AND($D83&lt;=BA$6,$E83&gt;=BA$5),60,0)))</f>
        <v/>
      </c>
      <c r="BB83" s="80" t="str">
        <f>IF(OR($A83="",NOT(ISNUMBER($G83))),"",IF(AND($F83&lt;=BB$6,$G83&gt;=BB$5),IF(BB$5&gt;$N83,5,$K83)*10+IF(AND($F83&gt;=BB$5,$F83&lt;=BB$6),IF(AND($G83&gt;=BB$5,$G83&lt;=BB$6),5,IF($L83=1,2,1)),IF(AND($G83&gt;=BB$5,$G83&lt;=BB$6),IF($M83&gt;0,4,3),0)),IF(AND($D83&lt;=BB$6,$E83&gt;=BB$5),60,0)))</f>
        <v/>
      </c>
      <c r="BC83" s="80" t="str">
        <f>IF(OR($A83="",NOT(ISNUMBER($G83))),"",IF(AND($F83&lt;=BC$6,$G83&gt;=BC$5),IF(BC$5&gt;$N83,5,$K83)*10+IF(AND($F83&gt;=BC$5,$F83&lt;=BC$6),IF(AND($G83&gt;=BC$5,$G83&lt;=BC$6),5,IF($L83=1,2,1)),IF(AND($G83&gt;=BC$5,$G83&lt;=BC$6),IF($M83&gt;0,4,3),0)),IF(AND($D83&lt;=BC$6,$E83&gt;=BC$5),60,0)))</f>
        <v/>
      </c>
      <c r="BD83" s="80" t="str">
        <f>IF(OR($A83="",NOT(ISNUMBER($G83))),"",IF(AND($F83&lt;=BD$6,$G83&gt;=BD$5),IF(BD$5&gt;$N83,5,$K83)*10+IF(AND($F83&gt;=BD$5,$F83&lt;=BD$6),IF(AND($G83&gt;=BD$5,$G83&lt;=BD$6),5,IF($L83=1,2,1)),IF(AND($G83&gt;=BD$5,$G83&lt;=BD$6),IF($M83&gt;0,4,3),0)),IF(AND($D83&lt;=BD$6,$E83&gt;=BD$5),60,0)))</f>
        <v/>
      </c>
      <c r="BE83" s="80" t="str">
        <f>IF(OR($A83="",NOT(ISNUMBER($G83))),"",IF(AND($F83&lt;=BE$6,$G83&gt;=BE$5),IF(BE$5&gt;$N83,5,$K83)*10+IF(AND($F83&gt;=BE$5,$F83&lt;=BE$6),IF(AND($G83&gt;=BE$5,$G83&lt;=BE$6),5,IF($L83=1,2,1)),IF(AND($G83&gt;=BE$5,$G83&lt;=BE$6),IF($M83&gt;0,4,3),0)),IF(AND($D83&lt;=BE$6,$E83&gt;=BE$5),60,0)))</f>
        <v/>
      </c>
      <c r="BF83" s="80" t="str">
        <f>IF(OR($A83="",NOT(ISNUMBER($G83))),"",IF(AND($F83&lt;=BF$6,$G83&gt;=BF$5),IF(BF$5&gt;$N83,5,$K83)*10+IF(AND($F83&gt;=BF$5,$F83&lt;=BF$6),IF(AND($G83&gt;=BF$5,$G83&lt;=BF$6),5,IF($L83=1,2,1)),IF(AND($G83&gt;=BF$5,$G83&lt;=BF$6),IF($M83&gt;0,4,3),0)),IF(AND($D83&lt;=BF$6,$E83&gt;=BF$5),60,0)))</f>
        <v/>
      </c>
      <c r="BG83" s="80" t="str">
        <f>IF(OR($A83="",NOT(ISNUMBER($G83))),"",IF(AND($F83&lt;=BG$6,$G83&gt;=BG$5),IF(BG$5&gt;$N83,5,$K83)*10+IF(AND($F83&gt;=BG$5,$F83&lt;=BG$6),IF(AND($G83&gt;=BG$5,$G83&lt;=BG$6),5,IF($L83=1,2,1)),IF(AND($G83&gt;=BG$5,$G83&lt;=BG$6),IF($M83&gt;0,4,3),0)),IF(AND($D83&lt;=BG$6,$E83&gt;=BG$5),60,0)))</f>
        <v/>
      </c>
      <c r="BH83" s="80" t="str">
        <f>IF(OR($A83="",NOT(ISNUMBER($G83))),"",IF(AND($F83&lt;=BH$6,$G83&gt;=BH$5),IF(BH$5&gt;$N83,5,$K83)*10+IF(AND($F83&gt;=BH$5,$F83&lt;=BH$6),IF(AND($G83&gt;=BH$5,$G83&lt;=BH$6),5,IF($L83=1,2,1)),IF(AND($G83&gt;=BH$5,$G83&lt;=BH$6),IF($M83&gt;0,4,3),0)),IF(AND($D83&lt;=BH$6,$E83&gt;=BH$5),60,0)))</f>
        <v/>
      </c>
      <c r="BI83" s="80" t="str">
        <f>IF(OR($A83="",NOT(ISNUMBER($G83))),"",IF(AND($F83&lt;=BI$6,$G83&gt;=BI$5),IF(BI$5&gt;$N83,5,$K83)*10+IF(AND($F83&gt;=BI$5,$F83&lt;=BI$6),IF(AND($G83&gt;=BI$5,$G83&lt;=BI$6),5,IF($L83=1,2,1)),IF(AND($G83&gt;=BI$5,$G83&lt;=BI$6),IF($M83&gt;0,4,3),0)),IF(AND($D83&lt;=BI$6,$E83&gt;=BI$5),60,0)))</f>
        <v/>
      </c>
      <c r="BJ83" s="80" t="str">
        <f>IF(OR($A83="",NOT(ISNUMBER($G83))),"",IF(AND($F83&lt;=BJ$6,$G83&gt;=BJ$5),IF(BJ$5&gt;$N83,5,$K83)*10+IF(AND($F83&gt;=BJ$5,$F83&lt;=BJ$6),IF(AND($G83&gt;=BJ$5,$G83&lt;=BJ$6),5,IF($L83=1,2,1)),IF(AND($G83&gt;=BJ$5,$G83&lt;=BJ$6),IF($M83&gt;0,4,3),0)),IF(AND($D83&lt;=BJ$6,$E83&gt;=BJ$5),60,0)))</f>
        <v/>
      </c>
      <c r="BK83" s="80" t="str">
        <f>IF(OR($A83="",NOT(ISNUMBER($G83))),"",IF(AND($F83&lt;=BK$6,$G83&gt;=BK$5),IF(BK$5&gt;$N83,5,$K83)*10+IF(AND($F83&gt;=BK$5,$F83&lt;=BK$6),IF(AND($G83&gt;=BK$5,$G83&lt;=BK$6),5,IF($L83=1,2,1)),IF(AND($G83&gt;=BK$5,$G83&lt;=BK$6),IF($M83&gt;0,4,3),0)),IF(AND($D83&lt;=BK$6,$E83&gt;=BK$5),60,0)))</f>
        <v/>
      </c>
      <c r="BL83" s="80" t="str">
        <f>IF(OR($A83="",NOT(ISNUMBER($G83))),"",IF(AND($F83&lt;=BL$6,$G83&gt;=BL$5),IF(BL$5&gt;$N83,5,$K83)*10+IF(AND($F83&gt;=BL$5,$F83&lt;=BL$6),IF(AND($G83&gt;=BL$5,$G83&lt;=BL$6),5,IF($L83=1,2,1)),IF(AND($G83&gt;=BL$5,$G83&lt;=BL$6),IF($M83&gt;0,4,3),0)),IF(AND($D83&lt;=BL$6,$E83&gt;=BL$5),60,0)))</f>
        <v/>
      </c>
      <c r="BM83" s="80" t="str">
        <f>IF(OR($A83="",NOT(ISNUMBER($G83))),"",IF(AND($F83&lt;=BM$6,$G83&gt;=BM$5),IF(BM$5&gt;$N83,5,$K83)*10+IF(AND($F83&gt;=BM$5,$F83&lt;=BM$6),IF(AND($G83&gt;=BM$5,$G83&lt;=BM$6),5,IF($L83=1,2,1)),IF(AND($G83&gt;=BM$5,$G83&lt;=BM$6),IF($M83&gt;0,4,3),0)),IF(AND($D83&lt;=BM$6,$E83&gt;=BM$5),60,0)))</f>
        <v/>
      </c>
      <c r="BN83" s="80" t="str">
        <f>IF(OR($A83="",NOT(ISNUMBER($G83))),"",IF(AND($F83&lt;=BN$6,$G83&gt;=BN$5),IF(BN$5&gt;$N83,5,$K83)*10+IF(AND($F83&gt;=BN$5,$F83&lt;=BN$6),IF(AND($G83&gt;=BN$5,$G83&lt;=BN$6),5,IF($L83=1,2,1)),IF(AND($G83&gt;=BN$5,$G83&lt;=BN$6),IF($M83&gt;0,4,3),0)),IF(AND($D83&lt;=BN$6,$E83&gt;=BN$5),60,0)))</f>
        <v/>
      </c>
      <c r="BO83" s="80" t="str">
        <f>IF(OR($A83="",NOT(ISNUMBER($G83))),"",IF(AND($F83&lt;=BO$6,$G83&gt;=BO$5),IF(BO$5&gt;$N83,5,$K83)*10+IF(AND($F83&gt;=BO$5,$F83&lt;=BO$6),IF(AND($G83&gt;=BO$5,$G83&lt;=BO$6),5,IF($L83=1,2,1)),IF(AND($G83&gt;=BO$5,$G83&lt;=BO$6),IF($M83&gt;0,4,3),0)),IF(AND($D83&lt;=BO$6,$E83&gt;=BO$5),60,0)))</f>
        <v/>
      </c>
      <c r="BP83" s="80" t="str">
        <f>IF(OR($A83="",NOT(ISNUMBER($G83))),"",IF(AND($F83&lt;=BP$6,$G83&gt;=BP$5),IF(BP$5&gt;$N83,5,$K83)*10+IF(AND($F83&gt;=BP$5,$F83&lt;=BP$6),IF(AND($G83&gt;=BP$5,$G83&lt;=BP$6),5,IF($L83=1,2,1)),IF(AND($G83&gt;=BP$5,$G83&lt;=BP$6),IF($M83&gt;0,4,3),0)),IF(AND($D83&lt;=BP$6,$E83&gt;=BP$5),60,0)))</f>
        <v/>
      </c>
      <c r="BQ83" s="80" t="str">
        <f>IF(OR($A83="",NOT(ISNUMBER($G83))),"",IF(AND($F83&lt;=BQ$6,$G83&gt;=BQ$5),IF(BQ$5&gt;$N83,5,$K83)*10+IF(AND($F83&gt;=BQ$5,$F83&lt;=BQ$6),IF(AND($G83&gt;=BQ$5,$G83&lt;=BQ$6),5,IF($L83=1,2,1)),IF(AND($G83&gt;=BQ$5,$G83&lt;=BQ$6),IF($M83&gt;0,4,3),0)),IF(AND($D83&lt;=BQ$6,$E83&gt;=BQ$5),60,0)))</f>
        <v/>
      </c>
      <c r="BR83" s="80" t="str">
        <f>IF(OR($A83="",NOT(ISNUMBER($G83))),"",IF(AND($F83&lt;=BR$6,$G83&gt;=BR$5),IF(BR$5&gt;$N83,5,$K83)*10+IF(AND($F83&gt;=BR$5,$F83&lt;=BR$6),IF(AND($G83&gt;=BR$5,$G83&lt;=BR$6),5,IF($L83=1,2,1)),IF(AND($G83&gt;=BR$5,$G83&lt;=BR$6),IF($M83&gt;0,4,3),0)),IF(AND($D83&lt;=BR$6,$E83&gt;=BR$5),60,0)))</f>
        <v/>
      </c>
      <c r="BS83" s="80" t="str">
        <f>IF(OR($A83="",NOT(ISNUMBER($G83))),"",IF(AND($F83&lt;=BS$6,$G83&gt;=BS$5),IF(BS$5&gt;$N83,5,$K83)*10+IF(AND($F83&gt;=BS$5,$F83&lt;=BS$6),IF(AND($G83&gt;=BS$5,$G83&lt;=BS$6),5,IF($L83=1,2,1)),IF(AND($G83&gt;=BS$5,$G83&lt;=BS$6),IF($M83&gt;0,4,3),0)),IF(AND($D83&lt;=BS$6,$E83&gt;=BS$5),60,0)))</f>
        <v/>
      </c>
      <c r="BT83" s="80" t="str">
        <f>IF(OR($A83="",NOT(ISNUMBER($G83))),"",IF(AND($F83&lt;=BT$6,$G83&gt;=BT$5),IF(BT$5&gt;$N83,5,$K83)*10+IF(AND($F83&gt;=BT$5,$F83&lt;=BT$6),IF(AND($G83&gt;=BT$5,$G83&lt;=BT$6),5,IF($L83=1,2,1)),IF(AND($G83&gt;=BT$5,$G83&lt;=BT$6),IF($M83&gt;0,4,3),0)),IF(AND($D83&lt;=BT$6,$E83&gt;=BT$5),60,0)))</f>
        <v/>
      </c>
      <c r="BU83" s="80" t="str">
        <f>IF(OR($A83="",NOT(ISNUMBER($G83))),"",IF(AND($F83&lt;=BU$6,$G83&gt;=BU$5),IF(BU$5&gt;$N83,5,$K83)*10+IF(AND($F83&gt;=BU$5,$F83&lt;=BU$6),IF(AND($G83&gt;=BU$5,$G83&lt;=BU$6),5,IF($L83=1,2,1)),IF(AND($G83&gt;=BU$5,$G83&lt;=BU$6),IF($M83&gt;0,4,3),0)),IF(AND($D83&lt;=BU$6,$E83&gt;=BU$5),60,0)))</f>
        <v/>
      </c>
      <c r="BV83" s="80" t="str">
        <f>IF(OR($A83="",NOT(ISNUMBER($G83))),"",IF(AND($F83&lt;=BV$6,$G83&gt;=BV$5),IF(BV$5&gt;$N83,5,$K83)*10+IF(AND($F83&gt;=BV$5,$F83&lt;=BV$6),IF(AND($G83&gt;=BV$5,$G83&lt;=BV$6),5,IF($L83=1,2,1)),IF(AND($G83&gt;=BV$5,$G83&lt;=BV$6),IF($M83&gt;0,4,3),0)),IF(AND($D83&lt;=BV$6,$E83&gt;=BV$5),60,0)))</f>
        <v/>
      </c>
      <c r="BW83" s="80" t="str">
        <f>IF(OR($A83="",NOT(ISNUMBER($G83))),"",IF(AND($F83&lt;=BW$6,$G83&gt;=BW$5),IF(BW$5&gt;$N83,5,$K83)*10+IF(AND($F83&gt;=BW$5,$F83&lt;=BW$6),IF(AND($G83&gt;=BW$5,$G83&lt;=BW$6),5,IF($L83=1,2,1)),IF(AND($G83&gt;=BW$5,$G83&lt;=BW$6),IF($M83&gt;0,4,3),0)),IF(AND($D83&lt;=BW$6,$E83&gt;=BW$5),60,0)))</f>
        <v/>
      </c>
      <c r="BX83" s="80" t="str">
        <f>IF(OR($A83="",NOT(ISNUMBER($G83))),"",IF(AND($F83&lt;=BX$6,$G83&gt;=BX$5),IF(BX$5&gt;$N83,5,$K83)*10+IF(AND($F83&gt;=BX$5,$F83&lt;=BX$6),IF(AND($G83&gt;=BX$5,$G83&lt;=BX$6),5,IF($L83=1,2,1)),IF(AND($G83&gt;=BX$5,$G83&lt;=BX$6),IF($M83&gt;0,4,3),0)),IF(AND($D83&lt;=BX$6,$E83&gt;=BX$5),60,0)))</f>
        <v/>
      </c>
      <c r="BY83" s="80" t="str">
        <f>IF(OR($A83="",NOT(ISNUMBER($G83))),"",IF(AND($F83&lt;=BY$6,$G83&gt;=BY$5),IF(BY$5&gt;$N83,5,$K83)*10+IF(AND($F83&gt;=BY$5,$F83&lt;=BY$6),IF(AND($G83&gt;=BY$5,$G83&lt;=BY$6),5,IF($L83=1,2,1)),IF(AND($G83&gt;=BY$5,$G83&lt;=BY$6),IF($M83&gt;0,4,3),0)),IF(AND($D83&lt;=BY$6,$E83&gt;=BY$5),60,0)))</f>
        <v/>
      </c>
      <c r="BZ83" s="80" t="str">
        <f>IF(OR($A83="",NOT(ISNUMBER($G83))),"",IF(AND($F83&lt;=BZ$6,$G83&gt;=BZ$5),IF(BZ$5&gt;$N83,5,$K83)*10+IF(AND($F83&gt;=BZ$5,$F83&lt;=BZ$6),IF(AND($G83&gt;=BZ$5,$G83&lt;=BZ$6),5,IF($L83=1,2,1)),IF(AND($G83&gt;=BZ$5,$G83&lt;=BZ$6),IF($M83&gt;0,4,3),0)),IF(AND($D83&lt;=BZ$6,$E83&gt;=BZ$5),60,0)))</f>
        <v/>
      </c>
      <c r="CA83" s="80" t="str">
        <f>IF(OR($A83="",NOT(ISNUMBER($G83))),"",IF(AND($F83&lt;=CA$6,$G83&gt;=CA$5),IF(CA$5&gt;$N83,5,$K83)*10+IF(AND($F83&gt;=CA$5,$F83&lt;=CA$6),IF(AND($G83&gt;=CA$5,$G83&lt;=CA$6),5,IF($L83=1,2,1)),IF(AND($G83&gt;=CA$5,$G83&lt;=CA$6),IF($M83&gt;0,4,3),0)),IF(AND($D83&lt;=CA$6,$E83&gt;=CA$5),60,0)))</f>
        <v/>
      </c>
      <c r="CB83" s="80" t="str">
        <f>IF(OR($A83="",NOT(ISNUMBER($G83))),"",IF(AND($F83&lt;=CB$6,$G83&gt;=CB$5),IF(CB$5&gt;$N83,5,$K83)*10+IF(AND($F83&gt;=CB$5,$F83&lt;=CB$6),IF(AND($G83&gt;=CB$5,$G83&lt;=CB$6),5,IF($L83=1,2,1)),IF(AND($G83&gt;=CB$5,$G83&lt;=CB$6),IF($M83&gt;0,4,3),0)),IF(AND($D83&lt;=CB$6,$E83&gt;=CB$5),60,0)))</f>
        <v/>
      </c>
      <c r="CC83" s="80" t="str">
        <f>IF(OR($A83="",NOT(ISNUMBER($G83))),"",IF(AND($F83&lt;=CC$6,$G83&gt;=CC$5),IF(CC$5&gt;$N83,5,$K83)*10+IF(AND($F83&gt;=CC$5,$F83&lt;=CC$6),IF(AND($G83&gt;=CC$5,$G83&lt;=CC$6),5,IF($L83=1,2,1)),IF(AND($G83&gt;=CC$5,$G83&lt;=CC$6),IF($M83&gt;0,4,3),0)),IF(AND($D83&lt;=CC$6,$E83&gt;=CC$5),60,0)))</f>
        <v/>
      </c>
      <c r="CD83" s="80" t="str">
        <f>IF(OR($A83="",NOT(ISNUMBER($G83))),"",IF(AND($F83&lt;=CD$6,$G83&gt;=CD$5),IF(CD$5&gt;$N83,5,$K83)*10+IF(AND($F83&gt;=CD$5,$F83&lt;=CD$6),IF(AND($G83&gt;=CD$5,$G83&lt;=CD$6),5,IF($L83=1,2,1)),IF(AND($G83&gt;=CD$5,$G83&lt;=CD$6),IF($M83&gt;0,4,3),0)),IF(AND($D83&lt;=CD$6,$E83&gt;=CD$5),60,0)))</f>
        <v/>
      </c>
      <c r="CE83" s="80" t="str">
        <f>IF(OR($A83="",NOT(ISNUMBER($G83))),"",IF(AND($F83&lt;=CE$6,$G83&gt;=CE$5),IF(CE$5&gt;$N83,5,$K83)*10+IF(AND($F83&gt;=CE$5,$F83&lt;=CE$6),IF(AND($G83&gt;=CE$5,$G83&lt;=CE$6),5,IF($L83=1,2,1)),IF(AND($G83&gt;=CE$5,$G83&lt;=CE$6),IF($M83&gt;0,4,3),0)),IF(AND($D83&lt;=CE$6,$E83&gt;=CE$5),60,0)))</f>
        <v/>
      </c>
      <c r="CF83" s="80" t="str">
        <f>IF(OR($A83="",NOT(ISNUMBER($G83))),"",IF(AND($F83&lt;=CF$6,$G83&gt;=CF$5),IF(CF$5&gt;$N83,5,$K83)*10+IF(AND($F83&gt;=CF$5,$F83&lt;=CF$6),IF(AND($G83&gt;=CF$5,$G83&lt;=CF$6),5,IF($L83=1,2,1)),IF(AND($G83&gt;=CF$5,$G83&lt;=CF$6),IF($M83&gt;0,4,3),0)),IF(AND($D83&lt;=CF$6,$E83&gt;=CF$5),60,0)))</f>
        <v/>
      </c>
      <c r="CG83" s="80" t="str">
        <f>IF(OR($A83="",NOT(ISNUMBER($G83))),"",IF(AND($F83&lt;=CG$6,$G83&gt;=CG$5),IF(CG$5&gt;$N83,5,$K83)*10+IF(AND($F83&gt;=CG$5,$F83&lt;=CG$6),IF(AND($G83&gt;=CG$5,$G83&lt;=CG$6),5,IF($L83=1,2,1)),IF(AND($G83&gt;=CG$5,$G83&lt;=CG$6),IF($M83&gt;0,4,3),0)),IF(AND($D83&lt;=CG$6,$E83&gt;=CG$5),60,0)))</f>
        <v/>
      </c>
      <c r="CH83" s="80" t="str">
        <f>IF(OR($A83="",NOT(ISNUMBER($G83))),"",IF(AND($F83&lt;=CH$6,$G83&gt;=CH$5),IF(CH$5&gt;$N83,5,$K83)*10+IF(AND($F83&gt;=CH$5,$F83&lt;=CH$6),IF(AND($G83&gt;=CH$5,$G83&lt;=CH$6),5,IF($L83=1,2,1)),IF(AND($G83&gt;=CH$5,$G83&lt;=CH$6),IF($M83&gt;0,4,3),0)),IF(AND($D83&lt;=CH$6,$E83&gt;=CH$5),60,0)))</f>
        <v/>
      </c>
      <c r="CI83" s="80" t="str">
        <f>IF(OR($A83="",NOT(ISNUMBER($G83))),"",IF(AND($F83&lt;=CI$6,$G83&gt;=CI$5),IF(CI$5&gt;$N83,5,$K83)*10+IF(AND($F83&gt;=CI$5,$F83&lt;=CI$6),IF(AND($G83&gt;=CI$5,$G83&lt;=CI$6),5,IF($L83=1,2,1)),IF(AND($G83&gt;=CI$5,$G83&lt;=CI$6),IF($M83&gt;0,4,3),0)),IF(AND($D83&lt;=CI$6,$E83&gt;=CI$5),60,0)))</f>
        <v/>
      </c>
      <c r="CJ83" s="80" t="str">
        <f>IF(OR($A83="",NOT(ISNUMBER($G83))),"",IF(AND($F83&lt;=CJ$6,$G83&gt;=CJ$5),IF(CJ$5&gt;$N83,5,$K83)*10+IF(AND($F83&gt;=CJ$5,$F83&lt;=CJ$6),IF(AND($G83&gt;=CJ$5,$G83&lt;=CJ$6),5,IF($L83=1,2,1)),IF(AND($G83&gt;=CJ$5,$G83&lt;=CJ$6),IF($M83&gt;0,4,3),0)),IF(AND($D83&lt;=CJ$6,$E83&gt;=CJ$5),60,0)))</f>
        <v/>
      </c>
      <c r="CK83" s="80" t="str">
        <f>IF(OR($A83="",NOT(ISNUMBER($G83))),"",IF(AND($F83&lt;=CK$6,$G83&gt;=CK$5),IF(CK$5&gt;$N83,5,$K83)*10+IF(AND($F83&gt;=CK$5,$F83&lt;=CK$6),IF(AND($G83&gt;=CK$5,$G83&lt;=CK$6),5,IF($L83=1,2,1)),IF(AND($G83&gt;=CK$5,$G83&lt;=CK$6),IF($M83&gt;0,4,3),0)),IF(AND($D83&lt;=CK$6,$E83&gt;=CK$5),60,0)))</f>
        <v/>
      </c>
      <c r="CL83" s="80" t="str">
        <f>IF(OR($A83="",NOT(ISNUMBER($G83))),"",IF(AND($F83&lt;=CL$6,$G83&gt;=CL$5),IF(CL$5&gt;$N83,5,$K83)*10+IF(AND($F83&gt;=CL$5,$F83&lt;=CL$6),IF(AND($G83&gt;=CL$5,$G83&lt;=CL$6),5,IF($L83=1,2,1)),IF(AND($G83&gt;=CL$5,$G83&lt;=CL$6),IF($M83&gt;0,4,3),0)),IF(AND($D83&lt;=CL$6,$E83&gt;=CL$5),60,0)))</f>
        <v/>
      </c>
      <c r="CM83" s="80" t="str">
        <f>IF(OR($A83="",NOT(ISNUMBER($G83))),"",IF(AND($F83&lt;=CM$6,$G83&gt;=CM$5),IF(CM$5&gt;$N83,5,$K83)*10+IF(AND($F83&gt;=CM$5,$F83&lt;=CM$6),IF(AND($G83&gt;=CM$5,$G83&lt;=CM$6),5,IF($L83=1,2,1)),IF(AND($G83&gt;=CM$5,$G83&lt;=CM$6),IF($M83&gt;0,4,3),0)),IF(AND($D83&lt;=CM$6,$E83&gt;=CM$5),60,0)))</f>
        <v/>
      </c>
      <c r="CN83" s="80" t="str">
        <f>IF(OR($A83="",NOT(ISNUMBER($G83))),"",IF(AND($F83&lt;=CN$6,$G83&gt;=CN$5),IF(CN$5&gt;$N83,5,$K83)*10+IF(AND($F83&gt;=CN$5,$F83&lt;=CN$6),IF(AND($G83&gt;=CN$5,$G83&lt;=CN$6),5,IF($L83=1,2,1)),IF(AND($G83&gt;=CN$5,$G83&lt;=CN$6),IF($M83&gt;0,4,3),0)),IF(AND($D83&lt;=CN$6,$E83&gt;=CN$5),60,0)))</f>
        <v/>
      </c>
      <c r="CO83" s="80" t="str">
        <f>IF(OR($A83="",NOT(ISNUMBER($G83))),"",IF(AND($F83&lt;=CO$6,$G83&gt;=CO$5),IF(CO$5&gt;$N83,5,$K83)*10+IF(AND($F83&gt;=CO$5,$F83&lt;=CO$6),IF(AND($G83&gt;=CO$5,$G83&lt;=CO$6),5,IF($L83=1,2,1)),IF(AND($G83&gt;=CO$5,$G83&lt;=CO$6),IF($M83&gt;0,4,3),0)),IF(AND($D83&lt;=CO$6,$E83&gt;=CO$5),60,0)))</f>
        <v/>
      </c>
      <c r="CP83" s="80" t="str">
        <f>IF(OR($A83="",NOT(ISNUMBER($G83))),"",IF(AND($F83&lt;=CP$6,$G83&gt;=CP$5),IF(CP$5&gt;$N83,5,$K83)*10+IF(AND($F83&gt;=CP$5,$F83&lt;=CP$6),IF(AND($G83&gt;=CP$5,$G83&lt;=CP$6),5,IF($L83=1,2,1)),IF(AND($G83&gt;=CP$5,$G83&lt;=CP$6),IF($M83&gt;0,4,3),0)),IF(AND($D83&lt;=CP$6,$E83&gt;=CP$5),60,0)))</f>
        <v/>
      </c>
      <c r="CQ83" s="80" t="str">
        <f>IF(OR($A83="",NOT(ISNUMBER($G83))),"",IF(AND($F83&lt;=CQ$6,$G83&gt;=CQ$5),IF(CQ$5&gt;$N83,5,$K83)*10+IF(AND($F83&gt;=CQ$5,$F83&lt;=CQ$6),IF(AND($G83&gt;=CQ$5,$G83&lt;=CQ$6),5,IF($L83=1,2,1)),IF(AND($G83&gt;=CQ$5,$G83&lt;=CQ$6),IF($M83&gt;0,4,3),0)),IF(AND($D83&lt;=CQ$6,$E83&gt;=CQ$5),60,0)))</f>
        <v/>
      </c>
      <c r="CR83" s="80" t="str">
        <f>IF(OR($A83="",NOT(ISNUMBER($G83))),"",IF(AND($F83&lt;=CR$6,$G83&gt;=CR$5),IF(CR$5&gt;$N83,5,$K83)*10+IF(AND($F83&gt;=CR$5,$F83&lt;=CR$6),IF(AND($G83&gt;=CR$5,$G83&lt;=CR$6),5,IF($L83=1,2,1)),IF(AND($G83&gt;=CR$5,$G83&lt;=CR$6),IF($M83&gt;0,4,3),0)),IF(AND($D83&lt;=CR$6,$E83&gt;=CR$5),60,0)))</f>
        <v/>
      </c>
      <c r="CS83" s="80" t="str">
        <f>IF(OR($A83="",NOT(ISNUMBER($G83))),"",IF(AND($F83&lt;=CS$6,$G83&gt;=CS$5),IF(CS$5&gt;$N83,5,$K83)*10+IF(AND($F83&gt;=CS$5,$F83&lt;=CS$6),IF(AND($G83&gt;=CS$5,$G83&lt;=CS$6),5,IF($L83=1,2,1)),IF(AND($G83&gt;=CS$5,$G83&lt;=CS$6),IF($M83&gt;0,4,3),0)),IF(AND($D83&lt;=CS$6,$E83&gt;=CS$5),60,0)))</f>
        <v/>
      </c>
      <c r="CT83" s="80" t="str">
        <f>IF(OR($A83="",NOT(ISNUMBER($G83))),"",IF(AND($F83&lt;=CT$6,$G83&gt;=CT$5),IF(CT$5&gt;$N83,5,$K83)*10+IF(AND($F83&gt;=CT$5,$F83&lt;=CT$6),IF(AND($G83&gt;=CT$5,$G83&lt;=CT$6),5,IF($L83=1,2,1)),IF(AND($G83&gt;=CT$5,$G83&lt;=CT$6),IF($M83&gt;0,4,3),0)),IF(AND($D83&lt;=CT$6,$E83&gt;=CT$5),60,0)))</f>
        <v/>
      </c>
      <c r="CU83" s="80" t="str">
        <f>IF(OR($A83="",NOT(ISNUMBER($G83))),"",IF(AND($F83&lt;=CU$6,$G83&gt;=CU$5),IF(CU$5&gt;$N83,5,$K83)*10+IF(AND($F83&gt;=CU$5,$F83&lt;=CU$6),IF(AND($G83&gt;=CU$5,$G83&lt;=CU$6),5,IF($L83=1,2,1)),IF(AND($G83&gt;=CU$5,$G83&lt;=CU$6),IF($M83&gt;0,4,3),0)),IF(AND($D83&lt;=CU$6,$E83&gt;=CU$5),60,0)))</f>
        <v/>
      </c>
      <c r="CV83" s="80" t="str">
        <f>IF(OR($A83="",NOT(ISNUMBER($G83))),"",IF(AND($F83&lt;=CV$6,$G83&gt;=CV$5),IF(CV$5&gt;$N83,5,$K83)*10+IF(AND($F83&gt;=CV$5,$F83&lt;=CV$6),IF(AND($G83&gt;=CV$5,$G83&lt;=CV$6),5,IF($L83=1,2,1)),IF(AND($G83&gt;=CV$5,$G83&lt;=CV$6),IF($M83&gt;0,4,3),0)),IF(AND($D83&lt;=CV$6,$E83&gt;=CV$5),60,0)))</f>
        <v/>
      </c>
      <c r="CW83" s="80" t="str">
        <f>IF(OR($A83="",NOT(ISNUMBER($G83))),"",IF(AND($F83&lt;=CW$6,$G83&gt;=CW$5),IF(CW$5&gt;$N83,5,$K83)*10+IF(AND($F83&gt;=CW$5,$F83&lt;=CW$6),IF(AND($G83&gt;=CW$5,$G83&lt;=CW$6),5,IF($L83=1,2,1)),IF(AND($G83&gt;=CW$5,$G83&lt;=CW$6),IF($M83&gt;0,4,3),0)),IF(AND($D83&lt;=CW$6,$E83&gt;=CW$5),60,0)))</f>
        <v/>
      </c>
      <c r="CX83" s="80" t="str">
        <f>IF(OR($A83="",NOT(ISNUMBER($G83))),"",IF(AND($F83&lt;=CX$6,$G83&gt;=CX$5),IF(CX$5&gt;$N83,5,$K83)*10+IF(AND($F83&gt;=CX$5,$F83&lt;=CX$6),IF(AND($G83&gt;=CX$5,$G83&lt;=CX$6),5,IF($L83=1,2,1)),IF(AND($G83&gt;=CX$5,$G83&lt;=CX$6),IF($M83&gt;0,4,3),0)),IF(AND($D83&lt;=CX$6,$E83&gt;=CX$5),60,0)))</f>
        <v/>
      </c>
      <c r="CY83" s="80" t="str">
        <f>IF(OR($A83="",NOT(ISNUMBER($G83))),"",IF(AND($F83&lt;=CY$6,$G83&gt;=CY$5),IF(CY$5&gt;$N83,5,$K83)*10+IF(AND($F83&gt;=CY$5,$F83&lt;=CY$6),IF(AND($G83&gt;=CY$5,$G83&lt;=CY$6),5,IF($L83=1,2,1)),IF(AND($G83&gt;=CY$5,$G83&lt;=CY$6),IF($M83&gt;0,4,3),0)),IF(AND($D83&lt;=CY$6,$E83&gt;=CY$5),60,0)))</f>
        <v/>
      </c>
      <c r="CZ83" s="80" t="str">
        <f>IF(OR($A83="",NOT(ISNUMBER($G83))),"",IF(AND($F83&lt;=CZ$6,$G83&gt;=CZ$5),IF(CZ$5&gt;$N83,5,$K83)*10+IF(AND($F83&gt;=CZ$5,$F83&lt;=CZ$6),IF(AND($G83&gt;=CZ$5,$G83&lt;=CZ$6),5,IF($L83=1,2,1)),IF(AND($G83&gt;=CZ$5,$G83&lt;=CZ$6),IF($M83&gt;0,4,3),0)),IF(AND($D83&lt;=CZ$6,$E83&gt;=CZ$5),60,0)))</f>
        <v/>
      </c>
      <c r="DA83" s="80" t="str">
        <f>IF(OR($A83="",NOT(ISNUMBER($G83))),"",IF(AND($F83&lt;=DA$6,$G83&gt;=DA$5),IF(DA$5&gt;$N83,5,$K83)*10+IF(AND($F83&gt;=DA$5,$F83&lt;=DA$6),IF(AND($G83&gt;=DA$5,$G83&lt;=DA$6),5,IF($L83=1,2,1)),IF(AND($G83&gt;=DA$5,$G83&lt;=DA$6),IF($M83&gt;0,4,3),0)),IF(AND($D83&lt;=DA$6,$E83&gt;=DA$5),60,0)))</f>
        <v/>
      </c>
      <c r="DB83" s="80" t="str">
        <f>IF(OR($A83="",NOT(ISNUMBER($G83))),"",IF(AND($F83&lt;=DB$6,$G83&gt;=DB$5),IF(DB$5&gt;$N83,5,$K83)*10+IF(AND($F83&gt;=DB$5,$F83&lt;=DB$6),IF(AND($G83&gt;=DB$5,$G83&lt;=DB$6),5,IF($L83=1,2,1)),IF(AND($G83&gt;=DB$5,$G83&lt;=DB$6),IF($M83&gt;0,4,3),0)),IF(AND($D83&lt;=DB$6,$E83&gt;=DB$5),60,0)))</f>
        <v/>
      </c>
      <c r="DC83" s="80" t="str">
        <f>IF(OR($A83="",NOT(ISNUMBER($G83))),"",IF(AND($F83&lt;=DC$6,$G83&gt;=DC$5),IF(DC$5&gt;$N83,5,$K83)*10+IF(AND($F83&gt;=DC$5,$F83&lt;=DC$6),IF(AND($G83&gt;=DC$5,$G83&lt;=DC$6),5,IF($L83=1,2,1)),IF(AND($G83&gt;=DC$5,$G83&lt;=DC$6),IF($M83&gt;0,4,3),0)),IF(AND($D83&lt;=DC$6,$E83&gt;=DC$5),60,0)))</f>
        <v/>
      </c>
      <c r="DD83" s="80" t="str">
        <f>IF(OR($A83="",NOT(ISNUMBER($G83))),"",IF(AND($F83&lt;=DD$6,$G83&gt;=DD$5),IF(DD$5&gt;$N83,5,$K83)*10+IF(AND($F83&gt;=DD$5,$F83&lt;=DD$6),IF(AND($G83&gt;=DD$5,$G83&lt;=DD$6),5,IF($L83=1,2,1)),IF(AND($G83&gt;=DD$5,$G83&lt;=DD$6),IF($M83&gt;0,4,3),0)),IF(AND($D83&lt;=DD$6,$E83&gt;=DD$5),60,0)))</f>
        <v/>
      </c>
      <c r="DE83" s="80" t="str">
        <f>IF(OR($A83="",NOT(ISNUMBER($G83))),"",IF(AND($F83&lt;=DE$6,$G83&gt;=DE$5),IF(DE$5&gt;$N83,5,$K83)*10+IF(AND($F83&gt;=DE$5,$F83&lt;=DE$6),IF(AND($G83&gt;=DE$5,$G83&lt;=DE$6),5,IF($L83=1,2,1)),IF(AND($G83&gt;=DE$5,$G83&lt;=DE$6),IF($M83&gt;0,4,3),0)),IF(AND($D83&lt;=DE$6,$E83&gt;=DE$5),60,0)))</f>
        <v/>
      </c>
      <c r="DF83" s="80" t="str">
        <f>IF(OR($A83="",NOT(ISNUMBER($G83))),"",IF(AND($F83&lt;=DF$6,$G83&gt;=DF$5),IF(DF$5&gt;$N83,5,$K83)*10+IF(AND($F83&gt;=DF$5,$F83&lt;=DF$6),IF(AND($G83&gt;=DF$5,$G83&lt;=DF$6),5,IF($L83=1,2,1)),IF(AND($G83&gt;=DF$5,$G83&lt;=DF$6),IF($M83&gt;0,4,3),0)),IF(AND($D83&lt;=DF$6,$E83&gt;=DF$5),60,0)))</f>
        <v/>
      </c>
      <c r="DG83" s="80" t="str">
        <f>IF(OR($A83="",NOT(ISNUMBER($G83))),"",IF(AND($F83&lt;=DG$6,$G83&gt;=DG$5),IF(DG$5&gt;$N83,5,$K83)*10+IF(AND($F83&gt;=DG$5,$F83&lt;=DG$6),IF(AND($G83&gt;=DG$5,$G83&lt;=DG$6),5,IF($L83=1,2,1)),IF(AND($G83&gt;=DG$5,$G83&lt;=DG$6),IF($M83&gt;0,4,3),0)),IF(AND($D83&lt;=DG$6,$E83&gt;=DG$5),60,0)))</f>
        <v/>
      </c>
      <c r="DH83" s="80" t="str">
        <f>IF(OR($A83="",NOT(ISNUMBER($G83))),"",IF(AND($F83&lt;=DH$6,$G83&gt;=DH$5),IF(DH$5&gt;$N83,5,$K83)*10+IF(AND($F83&gt;=DH$5,$F83&lt;=DH$6),IF(AND($G83&gt;=DH$5,$G83&lt;=DH$6),5,IF($L83=1,2,1)),IF(AND($G83&gt;=DH$5,$G83&lt;=DH$6),IF($M83&gt;0,4,3),0)),IF(AND($D83&lt;=DH$6,$E83&gt;=DH$5),60,0)))</f>
        <v/>
      </c>
      <c r="DI83" s="80" t="str">
        <f>IF(OR($A83="",NOT(ISNUMBER($G83))),"",IF(AND($F83&lt;=DI$6,$G83&gt;=DI$5),IF(DI$5&gt;$N83,5,$K83)*10+IF(AND($F83&gt;=DI$5,$F83&lt;=DI$6),IF(AND($G83&gt;=DI$5,$G83&lt;=DI$6),5,IF($L83=1,2,1)),IF(AND($G83&gt;=DI$5,$G83&lt;=DI$6),IF($M83&gt;0,4,3),0)),IF(AND($D83&lt;=DI$6,$E83&gt;=DI$5),60,0)))</f>
        <v/>
      </c>
      <c r="DJ83" s="80" t="str">
        <f>IF(OR($A83="",NOT(ISNUMBER($G83))),"",IF(AND($F83&lt;=DJ$6,$G83&gt;=DJ$5),IF(DJ$5&gt;$N83,5,$K83)*10+IF(AND($F83&gt;=DJ$5,$F83&lt;=DJ$6),IF(AND($G83&gt;=DJ$5,$G83&lt;=DJ$6),5,IF($L83=1,2,1)),IF(AND($G83&gt;=DJ$5,$G83&lt;=DJ$6),IF($M83&gt;0,4,3),0)),IF(AND($D83&lt;=DJ$6,$E83&gt;=DJ$5),60,0)))</f>
        <v/>
      </c>
      <c r="DK83" s="80" t="str">
        <f>IF(OR($A83="",NOT(ISNUMBER($G83))),"",IF(AND($F83&lt;=DK$6,$G83&gt;=DK$5),IF(DK$5&gt;$N83,5,$K83)*10+IF(AND($F83&gt;=DK$5,$F83&lt;=DK$6),IF(AND($G83&gt;=DK$5,$G83&lt;=DK$6),5,IF($L83=1,2,1)),IF(AND($G83&gt;=DK$5,$G83&lt;=DK$6),IF($M83&gt;0,4,3),0)),IF(AND($D83&lt;=DK$6,$E83&gt;=DK$5),60,0)))</f>
        <v/>
      </c>
      <c r="DL83" s="80" t="str">
        <f>IF(OR($A83="",NOT(ISNUMBER($G83))),"",IF(AND($F83&lt;=DL$6,$G83&gt;=DL$5),IF(DL$5&gt;$N83,5,$K83)*10+IF(AND($F83&gt;=DL$5,$F83&lt;=DL$6),IF(AND($G83&gt;=DL$5,$G83&lt;=DL$6),5,IF($L83=1,2,1)),IF(AND($G83&gt;=DL$5,$G83&lt;=DL$6),IF($M83&gt;0,4,3),0)),IF(AND($D83&lt;=DL$6,$E83&gt;=DL$5),60,0)))</f>
        <v/>
      </c>
      <c r="DM83" s="80" t="str">
        <f>IF(OR($A83="",NOT(ISNUMBER($G83))),"",IF(AND($F83&lt;=DM$6,$G83&gt;=DM$5),IF(DM$5&gt;$N83,5,$K83)*10+IF(AND($F83&gt;=DM$5,$F83&lt;=DM$6),IF(AND($G83&gt;=DM$5,$G83&lt;=DM$6),5,IF($L83=1,2,1)),IF(AND($G83&gt;=DM$5,$G83&lt;=DM$6),IF($M83&gt;0,4,3),0)),IF(AND($D83&lt;=DM$6,$E83&gt;=DM$5),60,0)))</f>
        <v/>
      </c>
      <c r="DN83" s="80" t="str">
        <f>IF(OR($A83="",NOT(ISNUMBER($G83))),"",IF(AND($F83&lt;=DN$6,$G83&gt;=DN$5),IF(DN$5&gt;$N83,5,$K83)*10+IF(AND($F83&gt;=DN$5,$F83&lt;=DN$6),IF(AND($G83&gt;=DN$5,$G83&lt;=DN$6),5,IF($L83=1,2,1)),IF(AND($G83&gt;=DN$5,$G83&lt;=DN$6),IF($M83&gt;0,4,3),0)),IF(AND($D83&lt;=DN$6,$E83&gt;=DN$5),60,0)))</f>
        <v/>
      </c>
      <c r="DO83" s="80" t="str">
        <f>IF(OR($A83="",NOT(ISNUMBER($G83))),"",IF(AND($F83&lt;=DO$6,$G83&gt;=DO$5),IF(DO$5&gt;$N83,5,$K83)*10+IF(AND($F83&gt;=DO$5,$F83&lt;=DO$6),IF(AND($G83&gt;=DO$5,$G83&lt;=DO$6),5,IF($L83=1,2,1)),IF(AND($G83&gt;=DO$5,$G83&lt;=DO$6),IF($M83&gt;0,4,3),0)),IF(AND($D83&lt;=DO$6,$E83&gt;=DO$5),60,0)))</f>
        <v/>
      </c>
      <c r="DP83" s="80" t="str">
        <f>IF(OR($A83="",NOT(ISNUMBER($G83))),"",IF(AND($F83&lt;=DP$6,$G83&gt;=DP$5),IF(DP$5&gt;$N83,5,$K83)*10+IF(AND($F83&gt;=DP$5,$F83&lt;=DP$6),IF(AND($G83&gt;=DP$5,$G83&lt;=DP$6),5,IF($L83=1,2,1)),IF(AND($G83&gt;=DP$5,$G83&lt;=DP$6),IF($M83&gt;0,4,3),0)),IF(AND($D83&lt;=DP$6,$E83&gt;=DP$5),60,0)))</f>
        <v/>
      </c>
      <c r="DQ83" s="80" t="str">
        <f>IF(OR($A83="",NOT(ISNUMBER($G83))),"",IF(AND($F83&lt;=DQ$6,$G83&gt;=DQ$5),IF(DQ$5&gt;$N83,5,$K83)*10+IF(AND($F83&gt;=DQ$5,$F83&lt;=DQ$6),IF(AND($G83&gt;=DQ$5,$G83&lt;=DQ$6),5,IF($L83=1,2,1)),IF(AND($G83&gt;=DQ$5,$G83&lt;=DQ$6),IF($M83&gt;0,4,3),0)),IF(AND($D83&lt;=DQ$6,$E83&gt;=DQ$5),60,0)))</f>
        <v/>
      </c>
      <c r="DR83" s="80" t="str">
        <f>IF(OR($A83="",NOT(ISNUMBER($G83))),"",IF(AND($F83&lt;=DR$6,$G83&gt;=DR$5),IF(DR$5&gt;$N83,5,$K83)*10+IF(AND($F83&gt;=DR$5,$F83&lt;=DR$6),IF(AND($G83&gt;=DR$5,$G83&lt;=DR$6),5,IF($L83=1,2,1)),IF(AND($G83&gt;=DR$5,$G83&lt;=DR$6),IF($M83&gt;0,4,3),0)),IF(AND($D83&lt;=DR$6,$E83&gt;=DR$5),60,0)))</f>
        <v/>
      </c>
      <c r="DS83" s="80" t="str">
        <f>IF(OR($A83="",NOT(ISNUMBER($G83))),"",IF(AND($F83&lt;=DS$6,$G83&gt;=DS$5),IF(DS$5&gt;$N83,5,$K83)*10+IF(AND($F83&gt;=DS$5,$F83&lt;=DS$6),IF(AND($G83&gt;=DS$5,$G83&lt;=DS$6),5,IF($L83=1,2,1)),IF(AND($G83&gt;=DS$5,$G83&lt;=DS$6),IF($M83&gt;0,4,3),0)),IF(AND($D83&lt;=DS$6,$E83&gt;=DS$5),60,0)))</f>
        <v/>
      </c>
      <c r="DT83" s="80" t="str">
        <f>IF(OR($A83="",NOT(ISNUMBER($G83))),"",IF(AND($F83&lt;=DT$6,$G83&gt;=DT$5),IF(DT$5&gt;$N83,5,$K83)*10+IF(AND($F83&gt;=DT$5,$F83&lt;=DT$6),IF(AND($G83&gt;=DT$5,$G83&lt;=DT$6),5,IF($L83=1,2,1)),IF(AND($G83&gt;=DT$5,$G83&lt;=DT$6),IF($M83&gt;0,4,3),0)),IF(AND($D83&lt;=DT$6,$E83&gt;=DT$5),60,0)))</f>
        <v/>
      </c>
      <c r="DU83" s="80" t="str">
        <f>IF(OR($A83="",NOT(ISNUMBER($G83))),"",IF(AND($F83&lt;=DU$6,$G83&gt;=DU$5),IF(DU$5&gt;$N83,5,$K83)*10+IF(AND($F83&gt;=DU$5,$F83&lt;=DU$6),IF(AND($G83&gt;=DU$5,$G83&lt;=DU$6),5,IF($L83=1,2,1)),IF(AND($G83&gt;=DU$5,$G83&lt;=DU$6),IF($M83&gt;0,4,3),0)),IF(AND($D83&lt;=DU$6,$E83&gt;=DU$5),60,0)))</f>
        <v/>
      </c>
      <c r="DV83" s="80" t="str">
        <f>IF(OR($A83="",NOT(ISNUMBER($G83))),"",IF(AND($F83&lt;=DV$6,$G83&gt;=DV$5),IF(DV$5&gt;$N83,5,$K83)*10+IF(AND($F83&gt;=DV$5,$F83&lt;=DV$6),IF(AND($G83&gt;=DV$5,$G83&lt;=DV$6),5,IF($L83=1,2,1)),IF(AND($G83&gt;=DV$5,$G83&lt;=DV$6),IF($M83&gt;0,4,3),0)),IF(AND($D83&lt;=DV$6,$E83&gt;=DV$5),60,0)))</f>
        <v/>
      </c>
      <c r="DW83" s="80" t="str">
        <f>IF(OR($A83="",NOT(ISNUMBER($G83))),"",IF(AND($F83&lt;=DW$6,$G83&gt;=DW$5),IF(DW$5&gt;$N83,5,$K83)*10+IF(AND($F83&gt;=DW$5,$F83&lt;=DW$6),IF(AND($G83&gt;=DW$5,$G83&lt;=DW$6),5,IF($L83=1,2,1)),IF(AND($G83&gt;=DW$5,$G83&lt;=DW$6),IF($M83&gt;0,4,3),0)),IF(AND($D83&lt;=DW$6,$E83&gt;=DW$5),60,0)))</f>
        <v/>
      </c>
      <c r="DX83" s="80" t="str">
        <f>IF(OR($A83="",NOT(ISNUMBER($G83))),"",IF(AND($F83&lt;=DX$6,$G83&gt;=DX$5),IF(DX$5&gt;$N83,5,$K83)*10+IF(AND($F83&gt;=DX$5,$F83&lt;=DX$6),IF(AND($G83&gt;=DX$5,$G83&lt;=DX$6),5,IF($L83=1,2,1)),IF(AND($G83&gt;=DX$5,$G83&lt;=DX$6),IF($M83&gt;0,4,3),0)),IF(AND($D83&lt;=DX$6,$E83&gt;=DX$5),60,0)))</f>
        <v/>
      </c>
      <c r="DY83" s="80" t="str">
        <f>IF(OR($A83="",NOT(ISNUMBER($G83))),"",IF(AND($F83&lt;=DY$6,$G83&gt;=DY$5),IF(DY$5&gt;$N83,5,$K83)*10+IF(AND($F83&gt;=DY$5,$F83&lt;=DY$6),IF(AND($G83&gt;=DY$5,$G83&lt;=DY$6),5,IF($L83=1,2,1)),IF(AND($G83&gt;=DY$5,$G83&lt;=DY$6),IF($M83&gt;0,4,3),0)),IF(AND($D83&lt;=DY$6,$E83&gt;=DY$5),60,0)))</f>
        <v/>
      </c>
      <c r="DZ83" s="80" t="str">
        <f>IF(OR($A83="",NOT(ISNUMBER($G83))),"",IF(AND($F83&lt;=DZ$6,$G83&gt;=DZ$5),IF(DZ$5&gt;$N83,5,$K83)*10+IF(AND($F83&gt;=DZ$5,$F83&lt;=DZ$6),IF(AND($G83&gt;=DZ$5,$G83&lt;=DZ$6),5,IF($L83=1,2,1)),IF(AND($G83&gt;=DZ$5,$G83&lt;=DZ$6),IF($M83&gt;0,4,3),0)),IF(AND($D83&lt;=DZ$6,$E83&gt;=DZ$5),60,0)))</f>
        <v/>
      </c>
      <c r="EA83" s="80" t="str">
        <f>IF(OR($A83="",NOT(ISNUMBER($G83))),"",IF(AND($F83&lt;=EA$6,$G83&gt;=EA$5),IF(EA$5&gt;$N83,5,$K83)*10+IF(AND($F83&gt;=EA$5,$F83&lt;=EA$6),IF(AND($G83&gt;=EA$5,$G83&lt;=EA$6),5,IF($L83=1,2,1)),IF(AND($G83&gt;=EA$5,$G83&lt;=EA$6),IF($M83&gt;0,4,3),0)),IF(AND($D83&lt;=EA$6,$E83&gt;=EA$5),60,0)))</f>
        <v/>
      </c>
      <c r="EB83" s="80" t="str">
        <f>IF(OR($A83="",NOT(ISNUMBER($G83))),"",IF(AND($F83&lt;=EB$6,$G83&gt;=EB$5),IF(EB$5&gt;$N83,5,$K83)*10+IF(AND($F83&gt;=EB$5,$F83&lt;=EB$6),IF(AND($G83&gt;=EB$5,$G83&lt;=EB$6),5,IF($L83=1,2,1)),IF(AND($G83&gt;=EB$5,$G83&lt;=EB$6),IF($M83&gt;0,4,3),0)),IF(AND($D83&lt;=EB$6,$E83&gt;=EB$5),60,0)))</f>
        <v/>
      </c>
      <c r="EC83" s="80" t="str">
        <f>IF(OR($A83="",NOT(ISNUMBER($G83))),"",IF(AND($F83&lt;=EC$6,$G83&gt;=EC$5),IF(EC$5&gt;$N83,5,$K83)*10+IF(AND($F83&gt;=EC$5,$F83&lt;=EC$6),IF(AND($G83&gt;=EC$5,$G83&lt;=EC$6),5,IF($L83=1,2,1)),IF(AND($G83&gt;=EC$5,$G83&lt;=EC$6),IF($M83&gt;0,4,3),0)),IF(AND($D83&lt;=EC$6,$E83&gt;=EC$5),60,0)))</f>
        <v/>
      </c>
      <c r="ED83" s="80" t="str">
        <f>IF(OR($A83="",NOT(ISNUMBER($G83))),"",IF(AND($F83&lt;=ED$6,$G83&gt;=ED$5),IF(ED$5&gt;$N83,5,$K83)*10+IF(AND($F83&gt;=ED$5,$F83&lt;=ED$6),IF(AND($G83&gt;=ED$5,$G83&lt;=ED$6),5,IF($L83=1,2,1)),IF(AND($G83&gt;=ED$5,$G83&lt;=ED$6),IF($M83&gt;0,4,3),0)),IF(AND($D83&lt;=ED$6,$E83&gt;=ED$5),60,0)))</f>
        <v/>
      </c>
    </row>
    <row r="84" ht="18" customHeight="1">
      <c r="A84" s="52" t="str">
        <f>IF(Tasks!$B84="","",Tasks!$A84)</f>
        <v/>
      </c>
      <c r="B84" s="78" t="str">
        <f>IF(Tasks!$B84="","",Tasks!$B84)</f>
        <v/>
      </c>
      <c r="C84" s="25" t="str">
        <f>IF($B84="","",IF(AND(Tasks!$D84="",Tasks!$G84=""),"-",IF(Tasks!$D84="","",Tasks!$D84&amp;IF(OR(Tasks!$E84="",Tasks!$E84="FS"),IF(N(Tasks!$F84)=0,"","FS"),Tasks!$E84)&amp;IF(N(Tasks!$F84)=0,"",IF(Tasks!$F84&gt;0,"+","")&amp;Tasks!$F84))&amp;IF(AND(Tasks!$D84&lt;&gt;"",Tasks!$G84&lt;&gt;""),", ","")&amp;IF(Tasks!$G84="","",Tasks!$G84&amp;IF(OR(Tasks!$H84="",Tasks!$H84="FS"),IF(N(Tasks!$I84)=0,"","FS"),Tasks!$H84)&amp;IF(N(Tasks!$I84)=0,"",IF(Tasks!$I84&gt;0,"+","")&amp;Tasks!$I84))))</f>
        <v/>
      </c>
      <c r="D84" s="51" t="str">
        <f>IF(OR($B84="",Tasks!$Q84=""),"",Tasks!$Q84)</f>
        <v/>
      </c>
      <c r="E84" s="51" t="str">
        <f>IF(OR($B84="",Tasks!$R84=""),"",Tasks!$R84)</f>
        <v/>
      </c>
      <c r="F84" s="51" t="str">
        <f>IF(OR($B84="",Tasks!$S84=""),"",Tasks!$S84)</f>
        <v/>
      </c>
      <c r="G84" s="51" t="str">
        <f>IF(OR($B84="",Tasks!$T84=""),"",Tasks!$T84)</f>
        <v/>
      </c>
      <c r="H84" s="52" t="str">
        <f>IF($B84="","",Tasks!$AE84)</f>
        <v/>
      </c>
      <c r="I84" s="79" t="str">
        <f>IF($B84="","",Tasks!$AF84)</f>
        <v/>
      </c>
      <c r="J84" s="53" t="str">
        <f>IF(OR($B84="",Tasks!$V84=""),"",Tasks!$V84)</f>
        <v/>
      </c>
      <c r="K84" s="52" t="str">
        <f>IF($B84="","",Tasks!$AA84)</f>
        <v/>
      </c>
      <c r="L84" s="52" t="str">
        <f>IF($B84="","",Tasks!$AB84)</f>
        <v/>
      </c>
      <c r="M84" s="52" t="str">
        <f>IF($B84="","",Tasks!$Z84)</f>
        <v/>
      </c>
      <c r="N84" s="52" t="str">
        <f>IF(OR($B84="",Tasks!$AG84=""),"",Tasks!$AG84)</f>
        <v/>
      </c>
      <c r="O84" s="80" t="str">
        <f>IF(OR($A84="",NOT(ISNUMBER($G84))),"",IF(AND($F84&lt;=O$6,$G84&gt;=O$5),IF(O$5&gt;$N84,5,$K84)*10+IF(AND($F84&gt;=O$5,$F84&lt;=O$6),IF(AND($G84&gt;=O$5,$G84&lt;=O$6),5,IF($L84=1,2,1)),IF(AND($G84&gt;=O$5,$G84&lt;=O$6),IF($M84&gt;0,4,3),0)),IF(AND($D84&lt;=O$6,$E84&gt;=O$5),60,0)))</f>
        <v/>
      </c>
      <c r="P84" s="80" t="str">
        <f>IF(OR($A84="",NOT(ISNUMBER($G84))),"",IF(AND($F84&lt;=P$6,$G84&gt;=P$5),IF(P$5&gt;$N84,5,$K84)*10+IF(AND($F84&gt;=P$5,$F84&lt;=P$6),IF(AND($G84&gt;=P$5,$G84&lt;=P$6),5,IF($L84=1,2,1)),IF(AND($G84&gt;=P$5,$G84&lt;=P$6),IF($M84&gt;0,4,3),0)),IF(AND($D84&lt;=P$6,$E84&gt;=P$5),60,0)))</f>
        <v/>
      </c>
      <c r="Q84" s="80" t="str">
        <f>IF(OR($A84="",NOT(ISNUMBER($G84))),"",IF(AND($F84&lt;=Q$6,$G84&gt;=Q$5),IF(Q$5&gt;$N84,5,$K84)*10+IF(AND($F84&gt;=Q$5,$F84&lt;=Q$6),IF(AND($G84&gt;=Q$5,$G84&lt;=Q$6),5,IF($L84=1,2,1)),IF(AND($G84&gt;=Q$5,$G84&lt;=Q$6),IF($M84&gt;0,4,3),0)),IF(AND($D84&lt;=Q$6,$E84&gt;=Q$5),60,0)))</f>
        <v/>
      </c>
      <c r="R84" s="80" t="str">
        <f>IF(OR($A84="",NOT(ISNUMBER($G84))),"",IF(AND($F84&lt;=R$6,$G84&gt;=R$5),IF(R$5&gt;$N84,5,$K84)*10+IF(AND($F84&gt;=R$5,$F84&lt;=R$6),IF(AND($G84&gt;=R$5,$G84&lt;=R$6),5,IF($L84=1,2,1)),IF(AND($G84&gt;=R$5,$G84&lt;=R$6),IF($M84&gt;0,4,3),0)),IF(AND($D84&lt;=R$6,$E84&gt;=R$5),60,0)))</f>
        <v/>
      </c>
      <c r="S84" s="80" t="str">
        <f>IF(OR($A84="",NOT(ISNUMBER($G84))),"",IF(AND($F84&lt;=S$6,$G84&gt;=S$5),IF(S$5&gt;$N84,5,$K84)*10+IF(AND($F84&gt;=S$5,$F84&lt;=S$6),IF(AND($G84&gt;=S$5,$G84&lt;=S$6),5,IF($L84=1,2,1)),IF(AND($G84&gt;=S$5,$G84&lt;=S$6),IF($M84&gt;0,4,3),0)),IF(AND($D84&lt;=S$6,$E84&gt;=S$5),60,0)))</f>
        <v/>
      </c>
      <c r="T84" s="80" t="str">
        <f>IF(OR($A84="",NOT(ISNUMBER($G84))),"",IF(AND($F84&lt;=T$6,$G84&gt;=T$5),IF(T$5&gt;$N84,5,$K84)*10+IF(AND($F84&gt;=T$5,$F84&lt;=T$6),IF(AND($G84&gt;=T$5,$G84&lt;=T$6),5,IF($L84=1,2,1)),IF(AND($G84&gt;=T$5,$G84&lt;=T$6),IF($M84&gt;0,4,3),0)),IF(AND($D84&lt;=T$6,$E84&gt;=T$5),60,0)))</f>
        <v/>
      </c>
      <c r="U84" s="80" t="str">
        <f>IF(OR($A84="",NOT(ISNUMBER($G84))),"",IF(AND($F84&lt;=U$6,$G84&gt;=U$5),IF(U$5&gt;$N84,5,$K84)*10+IF(AND($F84&gt;=U$5,$F84&lt;=U$6),IF(AND($G84&gt;=U$5,$G84&lt;=U$6),5,IF($L84=1,2,1)),IF(AND($G84&gt;=U$5,$G84&lt;=U$6),IF($M84&gt;0,4,3),0)),IF(AND($D84&lt;=U$6,$E84&gt;=U$5),60,0)))</f>
        <v/>
      </c>
      <c r="V84" s="80" t="str">
        <f>IF(OR($A84="",NOT(ISNUMBER($G84))),"",IF(AND($F84&lt;=V$6,$G84&gt;=V$5),IF(V$5&gt;$N84,5,$K84)*10+IF(AND($F84&gt;=V$5,$F84&lt;=V$6),IF(AND($G84&gt;=V$5,$G84&lt;=V$6),5,IF($L84=1,2,1)),IF(AND($G84&gt;=V$5,$G84&lt;=V$6),IF($M84&gt;0,4,3),0)),IF(AND($D84&lt;=V$6,$E84&gt;=V$5),60,0)))</f>
        <v/>
      </c>
      <c r="W84" s="80" t="str">
        <f>IF(OR($A84="",NOT(ISNUMBER($G84))),"",IF(AND($F84&lt;=W$6,$G84&gt;=W$5),IF(W$5&gt;$N84,5,$K84)*10+IF(AND($F84&gt;=W$5,$F84&lt;=W$6),IF(AND($G84&gt;=W$5,$G84&lt;=W$6),5,IF($L84=1,2,1)),IF(AND($G84&gt;=W$5,$G84&lt;=W$6),IF($M84&gt;0,4,3),0)),IF(AND($D84&lt;=W$6,$E84&gt;=W$5),60,0)))</f>
        <v/>
      </c>
      <c r="X84" s="80" t="str">
        <f>IF(OR($A84="",NOT(ISNUMBER($G84))),"",IF(AND($F84&lt;=X$6,$G84&gt;=X$5),IF(X$5&gt;$N84,5,$K84)*10+IF(AND($F84&gt;=X$5,$F84&lt;=X$6),IF(AND($G84&gt;=X$5,$G84&lt;=X$6),5,IF($L84=1,2,1)),IF(AND($G84&gt;=X$5,$G84&lt;=X$6),IF($M84&gt;0,4,3),0)),IF(AND($D84&lt;=X$6,$E84&gt;=X$5),60,0)))</f>
        <v/>
      </c>
      <c r="Y84" s="80" t="str">
        <f>IF(OR($A84="",NOT(ISNUMBER($G84))),"",IF(AND($F84&lt;=Y$6,$G84&gt;=Y$5),IF(Y$5&gt;$N84,5,$K84)*10+IF(AND($F84&gt;=Y$5,$F84&lt;=Y$6),IF(AND($G84&gt;=Y$5,$G84&lt;=Y$6),5,IF($L84=1,2,1)),IF(AND($G84&gt;=Y$5,$G84&lt;=Y$6),IF($M84&gt;0,4,3),0)),IF(AND($D84&lt;=Y$6,$E84&gt;=Y$5),60,0)))</f>
        <v/>
      </c>
      <c r="Z84" s="80" t="str">
        <f>IF(OR($A84="",NOT(ISNUMBER($G84))),"",IF(AND($F84&lt;=Z$6,$G84&gt;=Z$5),IF(Z$5&gt;$N84,5,$K84)*10+IF(AND($F84&gt;=Z$5,$F84&lt;=Z$6),IF(AND($G84&gt;=Z$5,$G84&lt;=Z$6),5,IF($L84=1,2,1)),IF(AND($G84&gt;=Z$5,$G84&lt;=Z$6),IF($M84&gt;0,4,3),0)),IF(AND($D84&lt;=Z$6,$E84&gt;=Z$5),60,0)))</f>
        <v/>
      </c>
      <c r="AA84" s="80" t="str">
        <f>IF(OR($A84="",NOT(ISNUMBER($G84))),"",IF(AND($F84&lt;=AA$6,$G84&gt;=AA$5),IF(AA$5&gt;$N84,5,$K84)*10+IF(AND($F84&gt;=AA$5,$F84&lt;=AA$6),IF(AND($G84&gt;=AA$5,$G84&lt;=AA$6),5,IF($L84=1,2,1)),IF(AND($G84&gt;=AA$5,$G84&lt;=AA$6),IF($M84&gt;0,4,3),0)),IF(AND($D84&lt;=AA$6,$E84&gt;=AA$5),60,0)))</f>
        <v/>
      </c>
      <c r="AB84" s="80" t="str">
        <f>IF(OR($A84="",NOT(ISNUMBER($G84))),"",IF(AND($F84&lt;=AB$6,$G84&gt;=AB$5),IF(AB$5&gt;$N84,5,$K84)*10+IF(AND($F84&gt;=AB$5,$F84&lt;=AB$6),IF(AND($G84&gt;=AB$5,$G84&lt;=AB$6),5,IF($L84=1,2,1)),IF(AND($G84&gt;=AB$5,$G84&lt;=AB$6),IF($M84&gt;0,4,3),0)),IF(AND($D84&lt;=AB$6,$E84&gt;=AB$5),60,0)))</f>
        <v/>
      </c>
      <c r="AC84" s="80" t="str">
        <f>IF(OR($A84="",NOT(ISNUMBER($G84))),"",IF(AND($F84&lt;=AC$6,$G84&gt;=AC$5),IF(AC$5&gt;$N84,5,$K84)*10+IF(AND($F84&gt;=AC$5,$F84&lt;=AC$6),IF(AND($G84&gt;=AC$5,$G84&lt;=AC$6),5,IF($L84=1,2,1)),IF(AND($G84&gt;=AC$5,$G84&lt;=AC$6),IF($M84&gt;0,4,3),0)),IF(AND($D84&lt;=AC$6,$E84&gt;=AC$5),60,0)))</f>
        <v/>
      </c>
      <c r="AD84" s="80" t="str">
        <f>IF(OR($A84="",NOT(ISNUMBER($G84))),"",IF(AND($F84&lt;=AD$6,$G84&gt;=AD$5),IF(AD$5&gt;$N84,5,$K84)*10+IF(AND($F84&gt;=AD$5,$F84&lt;=AD$6),IF(AND($G84&gt;=AD$5,$G84&lt;=AD$6),5,IF($L84=1,2,1)),IF(AND($G84&gt;=AD$5,$G84&lt;=AD$6),IF($M84&gt;0,4,3),0)),IF(AND($D84&lt;=AD$6,$E84&gt;=AD$5),60,0)))</f>
        <v/>
      </c>
      <c r="AE84" s="80" t="str">
        <f>IF(OR($A84="",NOT(ISNUMBER($G84))),"",IF(AND($F84&lt;=AE$6,$G84&gt;=AE$5),IF(AE$5&gt;$N84,5,$K84)*10+IF(AND($F84&gt;=AE$5,$F84&lt;=AE$6),IF(AND($G84&gt;=AE$5,$G84&lt;=AE$6),5,IF($L84=1,2,1)),IF(AND($G84&gt;=AE$5,$G84&lt;=AE$6),IF($M84&gt;0,4,3),0)),IF(AND($D84&lt;=AE$6,$E84&gt;=AE$5),60,0)))</f>
        <v/>
      </c>
      <c r="AF84" s="80" t="str">
        <f>IF(OR($A84="",NOT(ISNUMBER($G84))),"",IF(AND($F84&lt;=AF$6,$G84&gt;=AF$5),IF(AF$5&gt;$N84,5,$K84)*10+IF(AND($F84&gt;=AF$5,$F84&lt;=AF$6),IF(AND($G84&gt;=AF$5,$G84&lt;=AF$6),5,IF($L84=1,2,1)),IF(AND($G84&gt;=AF$5,$G84&lt;=AF$6),IF($M84&gt;0,4,3),0)),IF(AND($D84&lt;=AF$6,$E84&gt;=AF$5),60,0)))</f>
        <v/>
      </c>
      <c r="AG84" s="80" t="str">
        <f>IF(OR($A84="",NOT(ISNUMBER($G84))),"",IF(AND($F84&lt;=AG$6,$G84&gt;=AG$5),IF(AG$5&gt;$N84,5,$K84)*10+IF(AND($F84&gt;=AG$5,$F84&lt;=AG$6),IF(AND($G84&gt;=AG$5,$G84&lt;=AG$6),5,IF($L84=1,2,1)),IF(AND($G84&gt;=AG$5,$G84&lt;=AG$6),IF($M84&gt;0,4,3),0)),IF(AND($D84&lt;=AG$6,$E84&gt;=AG$5),60,0)))</f>
        <v/>
      </c>
      <c r="AH84" s="80" t="str">
        <f>IF(OR($A84="",NOT(ISNUMBER($G84))),"",IF(AND($F84&lt;=AH$6,$G84&gt;=AH$5),IF(AH$5&gt;$N84,5,$K84)*10+IF(AND($F84&gt;=AH$5,$F84&lt;=AH$6),IF(AND($G84&gt;=AH$5,$G84&lt;=AH$6),5,IF($L84=1,2,1)),IF(AND($G84&gt;=AH$5,$G84&lt;=AH$6),IF($M84&gt;0,4,3),0)),IF(AND($D84&lt;=AH$6,$E84&gt;=AH$5),60,0)))</f>
        <v/>
      </c>
      <c r="AI84" s="80" t="str">
        <f>IF(OR($A84="",NOT(ISNUMBER($G84))),"",IF(AND($F84&lt;=AI$6,$G84&gt;=AI$5),IF(AI$5&gt;$N84,5,$K84)*10+IF(AND($F84&gt;=AI$5,$F84&lt;=AI$6),IF(AND($G84&gt;=AI$5,$G84&lt;=AI$6),5,IF($L84=1,2,1)),IF(AND($G84&gt;=AI$5,$G84&lt;=AI$6),IF($M84&gt;0,4,3),0)),IF(AND($D84&lt;=AI$6,$E84&gt;=AI$5),60,0)))</f>
        <v/>
      </c>
      <c r="AJ84" s="80" t="str">
        <f>IF(OR($A84="",NOT(ISNUMBER($G84))),"",IF(AND($F84&lt;=AJ$6,$G84&gt;=AJ$5),IF(AJ$5&gt;$N84,5,$K84)*10+IF(AND($F84&gt;=AJ$5,$F84&lt;=AJ$6),IF(AND($G84&gt;=AJ$5,$G84&lt;=AJ$6),5,IF($L84=1,2,1)),IF(AND($G84&gt;=AJ$5,$G84&lt;=AJ$6),IF($M84&gt;0,4,3),0)),IF(AND($D84&lt;=AJ$6,$E84&gt;=AJ$5),60,0)))</f>
        <v/>
      </c>
      <c r="AK84" s="80" t="str">
        <f>IF(OR($A84="",NOT(ISNUMBER($G84))),"",IF(AND($F84&lt;=AK$6,$G84&gt;=AK$5),IF(AK$5&gt;$N84,5,$K84)*10+IF(AND($F84&gt;=AK$5,$F84&lt;=AK$6),IF(AND($G84&gt;=AK$5,$G84&lt;=AK$6),5,IF($L84=1,2,1)),IF(AND($G84&gt;=AK$5,$G84&lt;=AK$6),IF($M84&gt;0,4,3),0)),IF(AND($D84&lt;=AK$6,$E84&gt;=AK$5),60,0)))</f>
        <v/>
      </c>
      <c r="AL84" s="80" t="str">
        <f>IF(OR($A84="",NOT(ISNUMBER($G84))),"",IF(AND($F84&lt;=AL$6,$G84&gt;=AL$5),IF(AL$5&gt;$N84,5,$K84)*10+IF(AND($F84&gt;=AL$5,$F84&lt;=AL$6),IF(AND($G84&gt;=AL$5,$G84&lt;=AL$6),5,IF($L84=1,2,1)),IF(AND($G84&gt;=AL$5,$G84&lt;=AL$6),IF($M84&gt;0,4,3),0)),IF(AND($D84&lt;=AL$6,$E84&gt;=AL$5),60,0)))</f>
        <v/>
      </c>
      <c r="AM84" s="80" t="str">
        <f>IF(OR($A84="",NOT(ISNUMBER($G84))),"",IF(AND($F84&lt;=AM$6,$G84&gt;=AM$5),IF(AM$5&gt;$N84,5,$K84)*10+IF(AND($F84&gt;=AM$5,$F84&lt;=AM$6),IF(AND($G84&gt;=AM$5,$G84&lt;=AM$6),5,IF($L84=1,2,1)),IF(AND($G84&gt;=AM$5,$G84&lt;=AM$6),IF($M84&gt;0,4,3),0)),IF(AND($D84&lt;=AM$6,$E84&gt;=AM$5),60,0)))</f>
        <v/>
      </c>
      <c r="AN84" s="80" t="str">
        <f>IF(OR($A84="",NOT(ISNUMBER($G84))),"",IF(AND($F84&lt;=AN$6,$G84&gt;=AN$5),IF(AN$5&gt;$N84,5,$K84)*10+IF(AND($F84&gt;=AN$5,$F84&lt;=AN$6),IF(AND($G84&gt;=AN$5,$G84&lt;=AN$6),5,IF($L84=1,2,1)),IF(AND($G84&gt;=AN$5,$G84&lt;=AN$6),IF($M84&gt;0,4,3),0)),IF(AND($D84&lt;=AN$6,$E84&gt;=AN$5),60,0)))</f>
        <v/>
      </c>
      <c r="AO84" s="80" t="str">
        <f>IF(OR($A84="",NOT(ISNUMBER($G84))),"",IF(AND($F84&lt;=AO$6,$G84&gt;=AO$5),IF(AO$5&gt;$N84,5,$K84)*10+IF(AND($F84&gt;=AO$5,$F84&lt;=AO$6),IF(AND($G84&gt;=AO$5,$G84&lt;=AO$6),5,IF($L84=1,2,1)),IF(AND($G84&gt;=AO$5,$G84&lt;=AO$6),IF($M84&gt;0,4,3),0)),IF(AND($D84&lt;=AO$6,$E84&gt;=AO$5),60,0)))</f>
        <v/>
      </c>
      <c r="AP84" s="80" t="str">
        <f>IF(OR($A84="",NOT(ISNUMBER($G84))),"",IF(AND($F84&lt;=AP$6,$G84&gt;=AP$5),IF(AP$5&gt;$N84,5,$K84)*10+IF(AND($F84&gt;=AP$5,$F84&lt;=AP$6),IF(AND($G84&gt;=AP$5,$G84&lt;=AP$6),5,IF($L84=1,2,1)),IF(AND($G84&gt;=AP$5,$G84&lt;=AP$6),IF($M84&gt;0,4,3),0)),IF(AND($D84&lt;=AP$6,$E84&gt;=AP$5),60,0)))</f>
        <v/>
      </c>
      <c r="AQ84" s="80" t="str">
        <f>IF(OR($A84="",NOT(ISNUMBER($G84))),"",IF(AND($F84&lt;=AQ$6,$G84&gt;=AQ$5),IF(AQ$5&gt;$N84,5,$K84)*10+IF(AND($F84&gt;=AQ$5,$F84&lt;=AQ$6),IF(AND($G84&gt;=AQ$5,$G84&lt;=AQ$6),5,IF($L84=1,2,1)),IF(AND($G84&gt;=AQ$5,$G84&lt;=AQ$6),IF($M84&gt;0,4,3),0)),IF(AND($D84&lt;=AQ$6,$E84&gt;=AQ$5),60,0)))</f>
        <v/>
      </c>
      <c r="AR84" s="80" t="str">
        <f>IF(OR($A84="",NOT(ISNUMBER($G84))),"",IF(AND($F84&lt;=AR$6,$G84&gt;=AR$5),IF(AR$5&gt;$N84,5,$K84)*10+IF(AND($F84&gt;=AR$5,$F84&lt;=AR$6),IF(AND($G84&gt;=AR$5,$G84&lt;=AR$6),5,IF($L84=1,2,1)),IF(AND($G84&gt;=AR$5,$G84&lt;=AR$6),IF($M84&gt;0,4,3),0)),IF(AND($D84&lt;=AR$6,$E84&gt;=AR$5),60,0)))</f>
        <v/>
      </c>
      <c r="AS84" s="80" t="str">
        <f>IF(OR($A84="",NOT(ISNUMBER($G84))),"",IF(AND($F84&lt;=AS$6,$G84&gt;=AS$5),IF(AS$5&gt;$N84,5,$K84)*10+IF(AND($F84&gt;=AS$5,$F84&lt;=AS$6),IF(AND($G84&gt;=AS$5,$G84&lt;=AS$6),5,IF($L84=1,2,1)),IF(AND($G84&gt;=AS$5,$G84&lt;=AS$6),IF($M84&gt;0,4,3),0)),IF(AND($D84&lt;=AS$6,$E84&gt;=AS$5),60,0)))</f>
        <v/>
      </c>
      <c r="AT84" s="80" t="str">
        <f>IF(OR($A84="",NOT(ISNUMBER($G84))),"",IF(AND($F84&lt;=AT$6,$G84&gt;=AT$5),IF(AT$5&gt;$N84,5,$K84)*10+IF(AND($F84&gt;=AT$5,$F84&lt;=AT$6),IF(AND($G84&gt;=AT$5,$G84&lt;=AT$6),5,IF($L84=1,2,1)),IF(AND($G84&gt;=AT$5,$G84&lt;=AT$6),IF($M84&gt;0,4,3),0)),IF(AND($D84&lt;=AT$6,$E84&gt;=AT$5),60,0)))</f>
        <v/>
      </c>
      <c r="AU84" s="80" t="str">
        <f>IF(OR($A84="",NOT(ISNUMBER($G84))),"",IF(AND($F84&lt;=AU$6,$G84&gt;=AU$5),IF(AU$5&gt;$N84,5,$K84)*10+IF(AND($F84&gt;=AU$5,$F84&lt;=AU$6),IF(AND($G84&gt;=AU$5,$G84&lt;=AU$6),5,IF($L84=1,2,1)),IF(AND($G84&gt;=AU$5,$G84&lt;=AU$6),IF($M84&gt;0,4,3),0)),IF(AND($D84&lt;=AU$6,$E84&gt;=AU$5),60,0)))</f>
        <v/>
      </c>
      <c r="AV84" s="80" t="str">
        <f>IF(OR($A84="",NOT(ISNUMBER($G84))),"",IF(AND($F84&lt;=AV$6,$G84&gt;=AV$5),IF(AV$5&gt;$N84,5,$K84)*10+IF(AND($F84&gt;=AV$5,$F84&lt;=AV$6),IF(AND($G84&gt;=AV$5,$G84&lt;=AV$6),5,IF($L84=1,2,1)),IF(AND($G84&gt;=AV$5,$G84&lt;=AV$6),IF($M84&gt;0,4,3),0)),IF(AND($D84&lt;=AV$6,$E84&gt;=AV$5),60,0)))</f>
        <v/>
      </c>
      <c r="AW84" s="80" t="str">
        <f>IF(OR($A84="",NOT(ISNUMBER($G84))),"",IF(AND($F84&lt;=AW$6,$G84&gt;=AW$5),IF(AW$5&gt;$N84,5,$K84)*10+IF(AND($F84&gt;=AW$5,$F84&lt;=AW$6),IF(AND($G84&gt;=AW$5,$G84&lt;=AW$6),5,IF($L84=1,2,1)),IF(AND($G84&gt;=AW$5,$G84&lt;=AW$6),IF($M84&gt;0,4,3),0)),IF(AND($D84&lt;=AW$6,$E84&gt;=AW$5),60,0)))</f>
        <v/>
      </c>
      <c r="AX84" s="80" t="str">
        <f>IF(OR($A84="",NOT(ISNUMBER($G84))),"",IF(AND($F84&lt;=AX$6,$G84&gt;=AX$5),IF(AX$5&gt;$N84,5,$K84)*10+IF(AND($F84&gt;=AX$5,$F84&lt;=AX$6),IF(AND($G84&gt;=AX$5,$G84&lt;=AX$6),5,IF($L84=1,2,1)),IF(AND($G84&gt;=AX$5,$G84&lt;=AX$6),IF($M84&gt;0,4,3),0)),IF(AND($D84&lt;=AX$6,$E84&gt;=AX$5),60,0)))</f>
        <v/>
      </c>
      <c r="AY84" s="80" t="str">
        <f>IF(OR($A84="",NOT(ISNUMBER($G84))),"",IF(AND($F84&lt;=AY$6,$G84&gt;=AY$5),IF(AY$5&gt;$N84,5,$K84)*10+IF(AND($F84&gt;=AY$5,$F84&lt;=AY$6),IF(AND($G84&gt;=AY$5,$G84&lt;=AY$6),5,IF($L84=1,2,1)),IF(AND($G84&gt;=AY$5,$G84&lt;=AY$6),IF($M84&gt;0,4,3),0)),IF(AND($D84&lt;=AY$6,$E84&gt;=AY$5),60,0)))</f>
        <v/>
      </c>
      <c r="AZ84" s="80" t="str">
        <f>IF(OR($A84="",NOT(ISNUMBER($G84))),"",IF(AND($F84&lt;=AZ$6,$G84&gt;=AZ$5),IF(AZ$5&gt;$N84,5,$K84)*10+IF(AND($F84&gt;=AZ$5,$F84&lt;=AZ$6),IF(AND($G84&gt;=AZ$5,$G84&lt;=AZ$6),5,IF($L84=1,2,1)),IF(AND($G84&gt;=AZ$5,$G84&lt;=AZ$6),IF($M84&gt;0,4,3),0)),IF(AND($D84&lt;=AZ$6,$E84&gt;=AZ$5),60,0)))</f>
        <v/>
      </c>
      <c r="BA84" s="80" t="str">
        <f>IF(OR($A84="",NOT(ISNUMBER($G84))),"",IF(AND($F84&lt;=BA$6,$G84&gt;=BA$5),IF(BA$5&gt;$N84,5,$K84)*10+IF(AND($F84&gt;=BA$5,$F84&lt;=BA$6),IF(AND($G84&gt;=BA$5,$G84&lt;=BA$6),5,IF($L84=1,2,1)),IF(AND($G84&gt;=BA$5,$G84&lt;=BA$6),IF($M84&gt;0,4,3),0)),IF(AND($D84&lt;=BA$6,$E84&gt;=BA$5),60,0)))</f>
        <v/>
      </c>
      <c r="BB84" s="80" t="str">
        <f>IF(OR($A84="",NOT(ISNUMBER($G84))),"",IF(AND($F84&lt;=BB$6,$G84&gt;=BB$5),IF(BB$5&gt;$N84,5,$K84)*10+IF(AND($F84&gt;=BB$5,$F84&lt;=BB$6),IF(AND($G84&gt;=BB$5,$G84&lt;=BB$6),5,IF($L84=1,2,1)),IF(AND($G84&gt;=BB$5,$G84&lt;=BB$6),IF($M84&gt;0,4,3),0)),IF(AND($D84&lt;=BB$6,$E84&gt;=BB$5),60,0)))</f>
        <v/>
      </c>
      <c r="BC84" s="80" t="str">
        <f>IF(OR($A84="",NOT(ISNUMBER($G84))),"",IF(AND($F84&lt;=BC$6,$G84&gt;=BC$5),IF(BC$5&gt;$N84,5,$K84)*10+IF(AND($F84&gt;=BC$5,$F84&lt;=BC$6),IF(AND($G84&gt;=BC$5,$G84&lt;=BC$6),5,IF($L84=1,2,1)),IF(AND($G84&gt;=BC$5,$G84&lt;=BC$6),IF($M84&gt;0,4,3),0)),IF(AND($D84&lt;=BC$6,$E84&gt;=BC$5),60,0)))</f>
        <v/>
      </c>
      <c r="BD84" s="80" t="str">
        <f>IF(OR($A84="",NOT(ISNUMBER($G84))),"",IF(AND($F84&lt;=BD$6,$G84&gt;=BD$5),IF(BD$5&gt;$N84,5,$K84)*10+IF(AND($F84&gt;=BD$5,$F84&lt;=BD$6),IF(AND($G84&gt;=BD$5,$G84&lt;=BD$6),5,IF($L84=1,2,1)),IF(AND($G84&gt;=BD$5,$G84&lt;=BD$6),IF($M84&gt;0,4,3),0)),IF(AND($D84&lt;=BD$6,$E84&gt;=BD$5),60,0)))</f>
        <v/>
      </c>
      <c r="BE84" s="80" t="str">
        <f>IF(OR($A84="",NOT(ISNUMBER($G84))),"",IF(AND($F84&lt;=BE$6,$G84&gt;=BE$5),IF(BE$5&gt;$N84,5,$K84)*10+IF(AND($F84&gt;=BE$5,$F84&lt;=BE$6),IF(AND($G84&gt;=BE$5,$G84&lt;=BE$6),5,IF($L84=1,2,1)),IF(AND($G84&gt;=BE$5,$G84&lt;=BE$6),IF($M84&gt;0,4,3),0)),IF(AND($D84&lt;=BE$6,$E84&gt;=BE$5),60,0)))</f>
        <v/>
      </c>
      <c r="BF84" s="80" t="str">
        <f>IF(OR($A84="",NOT(ISNUMBER($G84))),"",IF(AND($F84&lt;=BF$6,$G84&gt;=BF$5),IF(BF$5&gt;$N84,5,$K84)*10+IF(AND($F84&gt;=BF$5,$F84&lt;=BF$6),IF(AND($G84&gt;=BF$5,$G84&lt;=BF$6),5,IF($L84=1,2,1)),IF(AND($G84&gt;=BF$5,$G84&lt;=BF$6),IF($M84&gt;0,4,3),0)),IF(AND($D84&lt;=BF$6,$E84&gt;=BF$5),60,0)))</f>
        <v/>
      </c>
      <c r="BG84" s="80" t="str">
        <f>IF(OR($A84="",NOT(ISNUMBER($G84))),"",IF(AND($F84&lt;=BG$6,$G84&gt;=BG$5),IF(BG$5&gt;$N84,5,$K84)*10+IF(AND($F84&gt;=BG$5,$F84&lt;=BG$6),IF(AND($G84&gt;=BG$5,$G84&lt;=BG$6),5,IF($L84=1,2,1)),IF(AND($G84&gt;=BG$5,$G84&lt;=BG$6),IF($M84&gt;0,4,3),0)),IF(AND($D84&lt;=BG$6,$E84&gt;=BG$5),60,0)))</f>
        <v/>
      </c>
      <c r="BH84" s="80" t="str">
        <f>IF(OR($A84="",NOT(ISNUMBER($G84))),"",IF(AND($F84&lt;=BH$6,$G84&gt;=BH$5),IF(BH$5&gt;$N84,5,$K84)*10+IF(AND($F84&gt;=BH$5,$F84&lt;=BH$6),IF(AND($G84&gt;=BH$5,$G84&lt;=BH$6),5,IF($L84=1,2,1)),IF(AND($G84&gt;=BH$5,$G84&lt;=BH$6),IF($M84&gt;0,4,3),0)),IF(AND($D84&lt;=BH$6,$E84&gt;=BH$5),60,0)))</f>
        <v/>
      </c>
      <c r="BI84" s="80" t="str">
        <f>IF(OR($A84="",NOT(ISNUMBER($G84))),"",IF(AND($F84&lt;=BI$6,$G84&gt;=BI$5),IF(BI$5&gt;$N84,5,$K84)*10+IF(AND($F84&gt;=BI$5,$F84&lt;=BI$6),IF(AND($G84&gt;=BI$5,$G84&lt;=BI$6),5,IF($L84=1,2,1)),IF(AND($G84&gt;=BI$5,$G84&lt;=BI$6),IF($M84&gt;0,4,3),0)),IF(AND($D84&lt;=BI$6,$E84&gt;=BI$5),60,0)))</f>
        <v/>
      </c>
      <c r="BJ84" s="80" t="str">
        <f>IF(OR($A84="",NOT(ISNUMBER($G84))),"",IF(AND($F84&lt;=BJ$6,$G84&gt;=BJ$5),IF(BJ$5&gt;$N84,5,$K84)*10+IF(AND($F84&gt;=BJ$5,$F84&lt;=BJ$6),IF(AND($G84&gt;=BJ$5,$G84&lt;=BJ$6),5,IF($L84=1,2,1)),IF(AND($G84&gt;=BJ$5,$G84&lt;=BJ$6),IF($M84&gt;0,4,3),0)),IF(AND($D84&lt;=BJ$6,$E84&gt;=BJ$5),60,0)))</f>
        <v/>
      </c>
      <c r="BK84" s="80" t="str">
        <f>IF(OR($A84="",NOT(ISNUMBER($G84))),"",IF(AND($F84&lt;=BK$6,$G84&gt;=BK$5),IF(BK$5&gt;$N84,5,$K84)*10+IF(AND($F84&gt;=BK$5,$F84&lt;=BK$6),IF(AND($G84&gt;=BK$5,$G84&lt;=BK$6),5,IF($L84=1,2,1)),IF(AND($G84&gt;=BK$5,$G84&lt;=BK$6),IF($M84&gt;0,4,3),0)),IF(AND($D84&lt;=BK$6,$E84&gt;=BK$5),60,0)))</f>
        <v/>
      </c>
      <c r="BL84" s="80" t="str">
        <f>IF(OR($A84="",NOT(ISNUMBER($G84))),"",IF(AND($F84&lt;=BL$6,$G84&gt;=BL$5),IF(BL$5&gt;$N84,5,$K84)*10+IF(AND($F84&gt;=BL$5,$F84&lt;=BL$6),IF(AND($G84&gt;=BL$5,$G84&lt;=BL$6),5,IF($L84=1,2,1)),IF(AND($G84&gt;=BL$5,$G84&lt;=BL$6),IF($M84&gt;0,4,3),0)),IF(AND($D84&lt;=BL$6,$E84&gt;=BL$5),60,0)))</f>
        <v/>
      </c>
      <c r="BM84" s="80" t="str">
        <f>IF(OR($A84="",NOT(ISNUMBER($G84))),"",IF(AND($F84&lt;=BM$6,$G84&gt;=BM$5),IF(BM$5&gt;$N84,5,$K84)*10+IF(AND($F84&gt;=BM$5,$F84&lt;=BM$6),IF(AND($G84&gt;=BM$5,$G84&lt;=BM$6),5,IF($L84=1,2,1)),IF(AND($G84&gt;=BM$5,$G84&lt;=BM$6),IF($M84&gt;0,4,3),0)),IF(AND($D84&lt;=BM$6,$E84&gt;=BM$5),60,0)))</f>
        <v/>
      </c>
      <c r="BN84" s="80" t="str">
        <f>IF(OR($A84="",NOT(ISNUMBER($G84))),"",IF(AND($F84&lt;=BN$6,$G84&gt;=BN$5),IF(BN$5&gt;$N84,5,$K84)*10+IF(AND($F84&gt;=BN$5,$F84&lt;=BN$6),IF(AND($G84&gt;=BN$5,$G84&lt;=BN$6),5,IF($L84=1,2,1)),IF(AND($G84&gt;=BN$5,$G84&lt;=BN$6),IF($M84&gt;0,4,3),0)),IF(AND($D84&lt;=BN$6,$E84&gt;=BN$5),60,0)))</f>
        <v/>
      </c>
      <c r="BO84" s="80" t="str">
        <f>IF(OR($A84="",NOT(ISNUMBER($G84))),"",IF(AND($F84&lt;=BO$6,$G84&gt;=BO$5),IF(BO$5&gt;$N84,5,$K84)*10+IF(AND($F84&gt;=BO$5,$F84&lt;=BO$6),IF(AND($G84&gt;=BO$5,$G84&lt;=BO$6),5,IF($L84=1,2,1)),IF(AND($G84&gt;=BO$5,$G84&lt;=BO$6),IF($M84&gt;0,4,3),0)),IF(AND($D84&lt;=BO$6,$E84&gt;=BO$5),60,0)))</f>
        <v/>
      </c>
      <c r="BP84" s="80" t="str">
        <f>IF(OR($A84="",NOT(ISNUMBER($G84))),"",IF(AND($F84&lt;=BP$6,$G84&gt;=BP$5),IF(BP$5&gt;$N84,5,$K84)*10+IF(AND($F84&gt;=BP$5,$F84&lt;=BP$6),IF(AND($G84&gt;=BP$5,$G84&lt;=BP$6),5,IF($L84=1,2,1)),IF(AND($G84&gt;=BP$5,$G84&lt;=BP$6),IF($M84&gt;0,4,3),0)),IF(AND($D84&lt;=BP$6,$E84&gt;=BP$5),60,0)))</f>
        <v/>
      </c>
      <c r="BQ84" s="80" t="str">
        <f>IF(OR($A84="",NOT(ISNUMBER($G84))),"",IF(AND($F84&lt;=BQ$6,$G84&gt;=BQ$5),IF(BQ$5&gt;$N84,5,$K84)*10+IF(AND($F84&gt;=BQ$5,$F84&lt;=BQ$6),IF(AND($G84&gt;=BQ$5,$G84&lt;=BQ$6),5,IF($L84=1,2,1)),IF(AND($G84&gt;=BQ$5,$G84&lt;=BQ$6),IF($M84&gt;0,4,3),0)),IF(AND($D84&lt;=BQ$6,$E84&gt;=BQ$5),60,0)))</f>
        <v/>
      </c>
      <c r="BR84" s="80" t="str">
        <f>IF(OR($A84="",NOT(ISNUMBER($G84))),"",IF(AND($F84&lt;=BR$6,$G84&gt;=BR$5),IF(BR$5&gt;$N84,5,$K84)*10+IF(AND($F84&gt;=BR$5,$F84&lt;=BR$6),IF(AND($G84&gt;=BR$5,$G84&lt;=BR$6),5,IF($L84=1,2,1)),IF(AND($G84&gt;=BR$5,$G84&lt;=BR$6),IF($M84&gt;0,4,3),0)),IF(AND($D84&lt;=BR$6,$E84&gt;=BR$5),60,0)))</f>
        <v/>
      </c>
      <c r="BS84" s="80" t="str">
        <f>IF(OR($A84="",NOT(ISNUMBER($G84))),"",IF(AND($F84&lt;=BS$6,$G84&gt;=BS$5),IF(BS$5&gt;$N84,5,$K84)*10+IF(AND($F84&gt;=BS$5,$F84&lt;=BS$6),IF(AND($G84&gt;=BS$5,$G84&lt;=BS$6),5,IF($L84=1,2,1)),IF(AND($G84&gt;=BS$5,$G84&lt;=BS$6),IF($M84&gt;0,4,3),0)),IF(AND($D84&lt;=BS$6,$E84&gt;=BS$5),60,0)))</f>
        <v/>
      </c>
      <c r="BT84" s="80" t="str">
        <f>IF(OR($A84="",NOT(ISNUMBER($G84))),"",IF(AND($F84&lt;=BT$6,$G84&gt;=BT$5),IF(BT$5&gt;$N84,5,$K84)*10+IF(AND($F84&gt;=BT$5,$F84&lt;=BT$6),IF(AND($G84&gt;=BT$5,$G84&lt;=BT$6),5,IF($L84=1,2,1)),IF(AND($G84&gt;=BT$5,$G84&lt;=BT$6),IF($M84&gt;0,4,3),0)),IF(AND($D84&lt;=BT$6,$E84&gt;=BT$5),60,0)))</f>
        <v/>
      </c>
      <c r="BU84" s="80" t="str">
        <f>IF(OR($A84="",NOT(ISNUMBER($G84))),"",IF(AND($F84&lt;=BU$6,$G84&gt;=BU$5),IF(BU$5&gt;$N84,5,$K84)*10+IF(AND($F84&gt;=BU$5,$F84&lt;=BU$6),IF(AND($G84&gt;=BU$5,$G84&lt;=BU$6),5,IF($L84=1,2,1)),IF(AND($G84&gt;=BU$5,$G84&lt;=BU$6),IF($M84&gt;0,4,3),0)),IF(AND($D84&lt;=BU$6,$E84&gt;=BU$5),60,0)))</f>
        <v/>
      </c>
      <c r="BV84" s="80" t="str">
        <f>IF(OR($A84="",NOT(ISNUMBER($G84))),"",IF(AND($F84&lt;=BV$6,$G84&gt;=BV$5),IF(BV$5&gt;$N84,5,$K84)*10+IF(AND($F84&gt;=BV$5,$F84&lt;=BV$6),IF(AND($G84&gt;=BV$5,$G84&lt;=BV$6),5,IF($L84=1,2,1)),IF(AND($G84&gt;=BV$5,$G84&lt;=BV$6),IF($M84&gt;0,4,3),0)),IF(AND($D84&lt;=BV$6,$E84&gt;=BV$5),60,0)))</f>
        <v/>
      </c>
      <c r="BW84" s="80" t="str">
        <f>IF(OR($A84="",NOT(ISNUMBER($G84))),"",IF(AND($F84&lt;=BW$6,$G84&gt;=BW$5),IF(BW$5&gt;$N84,5,$K84)*10+IF(AND($F84&gt;=BW$5,$F84&lt;=BW$6),IF(AND($G84&gt;=BW$5,$G84&lt;=BW$6),5,IF($L84=1,2,1)),IF(AND($G84&gt;=BW$5,$G84&lt;=BW$6),IF($M84&gt;0,4,3),0)),IF(AND($D84&lt;=BW$6,$E84&gt;=BW$5),60,0)))</f>
        <v/>
      </c>
      <c r="BX84" s="80" t="str">
        <f>IF(OR($A84="",NOT(ISNUMBER($G84))),"",IF(AND($F84&lt;=BX$6,$G84&gt;=BX$5),IF(BX$5&gt;$N84,5,$K84)*10+IF(AND($F84&gt;=BX$5,$F84&lt;=BX$6),IF(AND($G84&gt;=BX$5,$G84&lt;=BX$6),5,IF($L84=1,2,1)),IF(AND($G84&gt;=BX$5,$G84&lt;=BX$6),IF($M84&gt;0,4,3),0)),IF(AND($D84&lt;=BX$6,$E84&gt;=BX$5),60,0)))</f>
        <v/>
      </c>
      <c r="BY84" s="80" t="str">
        <f>IF(OR($A84="",NOT(ISNUMBER($G84))),"",IF(AND($F84&lt;=BY$6,$G84&gt;=BY$5),IF(BY$5&gt;$N84,5,$K84)*10+IF(AND($F84&gt;=BY$5,$F84&lt;=BY$6),IF(AND($G84&gt;=BY$5,$G84&lt;=BY$6),5,IF($L84=1,2,1)),IF(AND($G84&gt;=BY$5,$G84&lt;=BY$6),IF($M84&gt;0,4,3),0)),IF(AND($D84&lt;=BY$6,$E84&gt;=BY$5),60,0)))</f>
        <v/>
      </c>
      <c r="BZ84" s="80" t="str">
        <f>IF(OR($A84="",NOT(ISNUMBER($G84))),"",IF(AND($F84&lt;=BZ$6,$G84&gt;=BZ$5),IF(BZ$5&gt;$N84,5,$K84)*10+IF(AND($F84&gt;=BZ$5,$F84&lt;=BZ$6),IF(AND($G84&gt;=BZ$5,$G84&lt;=BZ$6),5,IF($L84=1,2,1)),IF(AND($G84&gt;=BZ$5,$G84&lt;=BZ$6),IF($M84&gt;0,4,3),0)),IF(AND($D84&lt;=BZ$6,$E84&gt;=BZ$5),60,0)))</f>
        <v/>
      </c>
      <c r="CA84" s="80" t="str">
        <f>IF(OR($A84="",NOT(ISNUMBER($G84))),"",IF(AND($F84&lt;=CA$6,$G84&gt;=CA$5),IF(CA$5&gt;$N84,5,$K84)*10+IF(AND($F84&gt;=CA$5,$F84&lt;=CA$6),IF(AND($G84&gt;=CA$5,$G84&lt;=CA$6),5,IF($L84=1,2,1)),IF(AND($G84&gt;=CA$5,$G84&lt;=CA$6),IF($M84&gt;0,4,3),0)),IF(AND($D84&lt;=CA$6,$E84&gt;=CA$5),60,0)))</f>
        <v/>
      </c>
      <c r="CB84" s="80" t="str">
        <f>IF(OR($A84="",NOT(ISNUMBER($G84))),"",IF(AND($F84&lt;=CB$6,$G84&gt;=CB$5),IF(CB$5&gt;$N84,5,$K84)*10+IF(AND($F84&gt;=CB$5,$F84&lt;=CB$6),IF(AND($G84&gt;=CB$5,$G84&lt;=CB$6),5,IF($L84=1,2,1)),IF(AND($G84&gt;=CB$5,$G84&lt;=CB$6),IF($M84&gt;0,4,3),0)),IF(AND($D84&lt;=CB$6,$E84&gt;=CB$5),60,0)))</f>
        <v/>
      </c>
      <c r="CC84" s="80" t="str">
        <f>IF(OR($A84="",NOT(ISNUMBER($G84))),"",IF(AND($F84&lt;=CC$6,$G84&gt;=CC$5),IF(CC$5&gt;$N84,5,$K84)*10+IF(AND($F84&gt;=CC$5,$F84&lt;=CC$6),IF(AND($G84&gt;=CC$5,$G84&lt;=CC$6),5,IF($L84=1,2,1)),IF(AND($G84&gt;=CC$5,$G84&lt;=CC$6),IF($M84&gt;0,4,3),0)),IF(AND($D84&lt;=CC$6,$E84&gt;=CC$5),60,0)))</f>
        <v/>
      </c>
      <c r="CD84" s="80" t="str">
        <f>IF(OR($A84="",NOT(ISNUMBER($G84))),"",IF(AND($F84&lt;=CD$6,$G84&gt;=CD$5),IF(CD$5&gt;$N84,5,$K84)*10+IF(AND($F84&gt;=CD$5,$F84&lt;=CD$6),IF(AND($G84&gt;=CD$5,$G84&lt;=CD$6),5,IF($L84=1,2,1)),IF(AND($G84&gt;=CD$5,$G84&lt;=CD$6),IF($M84&gt;0,4,3),0)),IF(AND($D84&lt;=CD$6,$E84&gt;=CD$5),60,0)))</f>
        <v/>
      </c>
      <c r="CE84" s="80" t="str">
        <f>IF(OR($A84="",NOT(ISNUMBER($G84))),"",IF(AND($F84&lt;=CE$6,$G84&gt;=CE$5),IF(CE$5&gt;$N84,5,$K84)*10+IF(AND($F84&gt;=CE$5,$F84&lt;=CE$6),IF(AND($G84&gt;=CE$5,$G84&lt;=CE$6),5,IF($L84=1,2,1)),IF(AND($G84&gt;=CE$5,$G84&lt;=CE$6),IF($M84&gt;0,4,3),0)),IF(AND($D84&lt;=CE$6,$E84&gt;=CE$5),60,0)))</f>
        <v/>
      </c>
      <c r="CF84" s="80" t="str">
        <f>IF(OR($A84="",NOT(ISNUMBER($G84))),"",IF(AND($F84&lt;=CF$6,$G84&gt;=CF$5),IF(CF$5&gt;$N84,5,$K84)*10+IF(AND($F84&gt;=CF$5,$F84&lt;=CF$6),IF(AND($G84&gt;=CF$5,$G84&lt;=CF$6),5,IF($L84=1,2,1)),IF(AND($G84&gt;=CF$5,$G84&lt;=CF$6),IF($M84&gt;0,4,3),0)),IF(AND($D84&lt;=CF$6,$E84&gt;=CF$5),60,0)))</f>
        <v/>
      </c>
      <c r="CG84" s="80" t="str">
        <f>IF(OR($A84="",NOT(ISNUMBER($G84))),"",IF(AND($F84&lt;=CG$6,$G84&gt;=CG$5),IF(CG$5&gt;$N84,5,$K84)*10+IF(AND($F84&gt;=CG$5,$F84&lt;=CG$6),IF(AND($G84&gt;=CG$5,$G84&lt;=CG$6),5,IF($L84=1,2,1)),IF(AND($G84&gt;=CG$5,$G84&lt;=CG$6),IF($M84&gt;0,4,3),0)),IF(AND($D84&lt;=CG$6,$E84&gt;=CG$5),60,0)))</f>
        <v/>
      </c>
      <c r="CH84" s="80" t="str">
        <f>IF(OR($A84="",NOT(ISNUMBER($G84))),"",IF(AND($F84&lt;=CH$6,$G84&gt;=CH$5),IF(CH$5&gt;$N84,5,$K84)*10+IF(AND($F84&gt;=CH$5,$F84&lt;=CH$6),IF(AND($G84&gt;=CH$5,$G84&lt;=CH$6),5,IF($L84=1,2,1)),IF(AND($G84&gt;=CH$5,$G84&lt;=CH$6),IF($M84&gt;0,4,3),0)),IF(AND($D84&lt;=CH$6,$E84&gt;=CH$5),60,0)))</f>
        <v/>
      </c>
      <c r="CI84" s="80" t="str">
        <f>IF(OR($A84="",NOT(ISNUMBER($G84))),"",IF(AND($F84&lt;=CI$6,$G84&gt;=CI$5),IF(CI$5&gt;$N84,5,$K84)*10+IF(AND($F84&gt;=CI$5,$F84&lt;=CI$6),IF(AND($G84&gt;=CI$5,$G84&lt;=CI$6),5,IF($L84=1,2,1)),IF(AND($G84&gt;=CI$5,$G84&lt;=CI$6),IF($M84&gt;0,4,3),0)),IF(AND($D84&lt;=CI$6,$E84&gt;=CI$5),60,0)))</f>
        <v/>
      </c>
      <c r="CJ84" s="80" t="str">
        <f>IF(OR($A84="",NOT(ISNUMBER($G84))),"",IF(AND($F84&lt;=CJ$6,$G84&gt;=CJ$5),IF(CJ$5&gt;$N84,5,$K84)*10+IF(AND($F84&gt;=CJ$5,$F84&lt;=CJ$6),IF(AND($G84&gt;=CJ$5,$G84&lt;=CJ$6),5,IF($L84=1,2,1)),IF(AND($G84&gt;=CJ$5,$G84&lt;=CJ$6),IF($M84&gt;0,4,3),0)),IF(AND($D84&lt;=CJ$6,$E84&gt;=CJ$5),60,0)))</f>
        <v/>
      </c>
      <c r="CK84" s="80" t="str">
        <f>IF(OR($A84="",NOT(ISNUMBER($G84))),"",IF(AND($F84&lt;=CK$6,$G84&gt;=CK$5),IF(CK$5&gt;$N84,5,$K84)*10+IF(AND($F84&gt;=CK$5,$F84&lt;=CK$6),IF(AND($G84&gt;=CK$5,$G84&lt;=CK$6),5,IF($L84=1,2,1)),IF(AND($G84&gt;=CK$5,$G84&lt;=CK$6),IF($M84&gt;0,4,3),0)),IF(AND($D84&lt;=CK$6,$E84&gt;=CK$5),60,0)))</f>
        <v/>
      </c>
      <c r="CL84" s="80" t="str">
        <f>IF(OR($A84="",NOT(ISNUMBER($G84))),"",IF(AND($F84&lt;=CL$6,$G84&gt;=CL$5),IF(CL$5&gt;$N84,5,$K84)*10+IF(AND($F84&gt;=CL$5,$F84&lt;=CL$6),IF(AND($G84&gt;=CL$5,$G84&lt;=CL$6),5,IF($L84=1,2,1)),IF(AND($G84&gt;=CL$5,$G84&lt;=CL$6),IF($M84&gt;0,4,3),0)),IF(AND($D84&lt;=CL$6,$E84&gt;=CL$5),60,0)))</f>
        <v/>
      </c>
      <c r="CM84" s="80" t="str">
        <f>IF(OR($A84="",NOT(ISNUMBER($G84))),"",IF(AND($F84&lt;=CM$6,$G84&gt;=CM$5),IF(CM$5&gt;$N84,5,$K84)*10+IF(AND($F84&gt;=CM$5,$F84&lt;=CM$6),IF(AND($G84&gt;=CM$5,$G84&lt;=CM$6),5,IF($L84=1,2,1)),IF(AND($G84&gt;=CM$5,$G84&lt;=CM$6),IF($M84&gt;0,4,3),0)),IF(AND($D84&lt;=CM$6,$E84&gt;=CM$5),60,0)))</f>
        <v/>
      </c>
      <c r="CN84" s="80" t="str">
        <f>IF(OR($A84="",NOT(ISNUMBER($G84))),"",IF(AND($F84&lt;=CN$6,$G84&gt;=CN$5),IF(CN$5&gt;$N84,5,$K84)*10+IF(AND($F84&gt;=CN$5,$F84&lt;=CN$6),IF(AND($G84&gt;=CN$5,$G84&lt;=CN$6),5,IF($L84=1,2,1)),IF(AND($G84&gt;=CN$5,$G84&lt;=CN$6),IF($M84&gt;0,4,3),0)),IF(AND($D84&lt;=CN$6,$E84&gt;=CN$5),60,0)))</f>
        <v/>
      </c>
      <c r="CO84" s="80" t="str">
        <f>IF(OR($A84="",NOT(ISNUMBER($G84))),"",IF(AND($F84&lt;=CO$6,$G84&gt;=CO$5),IF(CO$5&gt;$N84,5,$K84)*10+IF(AND($F84&gt;=CO$5,$F84&lt;=CO$6),IF(AND($G84&gt;=CO$5,$G84&lt;=CO$6),5,IF($L84=1,2,1)),IF(AND($G84&gt;=CO$5,$G84&lt;=CO$6),IF($M84&gt;0,4,3),0)),IF(AND($D84&lt;=CO$6,$E84&gt;=CO$5),60,0)))</f>
        <v/>
      </c>
      <c r="CP84" s="80" t="str">
        <f>IF(OR($A84="",NOT(ISNUMBER($G84))),"",IF(AND($F84&lt;=CP$6,$G84&gt;=CP$5),IF(CP$5&gt;$N84,5,$K84)*10+IF(AND($F84&gt;=CP$5,$F84&lt;=CP$6),IF(AND($G84&gt;=CP$5,$G84&lt;=CP$6),5,IF($L84=1,2,1)),IF(AND($G84&gt;=CP$5,$G84&lt;=CP$6),IF($M84&gt;0,4,3),0)),IF(AND($D84&lt;=CP$6,$E84&gt;=CP$5),60,0)))</f>
        <v/>
      </c>
      <c r="CQ84" s="80" t="str">
        <f>IF(OR($A84="",NOT(ISNUMBER($G84))),"",IF(AND($F84&lt;=CQ$6,$G84&gt;=CQ$5),IF(CQ$5&gt;$N84,5,$K84)*10+IF(AND($F84&gt;=CQ$5,$F84&lt;=CQ$6),IF(AND($G84&gt;=CQ$5,$G84&lt;=CQ$6),5,IF($L84=1,2,1)),IF(AND($G84&gt;=CQ$5,$G84&lt;=CQ$6),IF($M84&gt;0,4,3),0)),IF(AND($D84&lt;=CQ$6,$E84&gt;=CQ$5),60,0)))</f>
        <v/>
      </c>
      <c r="CR84" s="80" t="str">
        <f>IF(OR($A84="",NOT(ISNUMBER($G84))),"",IF(AND($F84&lt;=CR$6,$G84&gt;=CR$5),IF(CR$5&gt;$N84,5,$K84)*10+IF(AND($F84&gt;=CR$5,$F84&lt;=CR$6),IF(AND($G84&gt;=CR$5,$G84&lt;=CR$6),5,IF($L84=1,2,1)),IF(AND($G84&gt;=CR$5,$G84&lt;=CR$6),IF($M84&gt;0,4,3),0)),IF(AND($D84&lt;=CR$6,$E84&gt;=CR$5),60,0)))</f>
        <v/>
      </c>
      <c r="CS84" s="80" t="str">
        <f>IF(OR($A84="",NOT(ISNUMBER($G84))),"",IF(AND($F84&lt;=CS$6,$G84&gt;=CS$5),IF(CS$5&gt;$N84,5,$K84)*10+IF(AND($F84&gt;=CS$5,$F84&lt;=CS$6),IF(AND($G84&gt;=CS$5,$G84&lt;=CS$6),5,IF($L84=1,2,1)),IF(AND($G84&gt;=CS$5,$G84&lt;=CS$6),IF($M84&gt;0,4,3),0)),IF(AND($D84&lt;=CS$6,$E84&gt;=CS$5),60,0)))</f>
        <v/>
      </c>
      <c r="CT84" s="80" t="str">
        <f>IF(OR($A84="",NOT(ISNUMBER($G84))),"",IF(AND($F84&lt;=CT$6,$G84&gt;=CT$5),IF(CT$5&gt;$N84,5,$K84)*10+IF(AND($F84&gt;=CT$5,$F84&lt;=CT$6),IF(AND($G84&gt;=CT$5,$G84&lt;=CT$6),5,IF($L84=1,2,1)),IF(AND($G84&gt;=CT$5,$G84&lt;=CT$6),IF($M84&gt;0,4,3),0)),IF(AND($D84&lt;=CT$6,$E84&gt;=CT$5),60,0)))</f>
        <v/>
      </c>
      <c r="CU84" s="80" t="str">
        <f>IF(OR($A84="",NOT(ISNUMBER($G84))),"",IF(AND($F84&lt;=CU$6,$G84&gt;=CU$5),IF(CU$5&gt;$N84,5,$K84)*10+IF(AND($F84&gt;=CU$5,$F84&lt;=CU$6),IF(AND($G84&gt;=CU$5,$G84&lt;=CU$6),5,IF($L84=1,2,1)),IF(AND($G84&gt;=CU$5,$G84&lt;=CU$6),IF($M84&gt;0,4,3),0)),IF(AND($D84&lt;=CU$6,$E84&gt;=CU$5),60,0)))</f>
        <v/>
      </c>
      <c r="CV84" s="80" t="str">
        <f>IF(OR($A84="",NOT(ISNUMBER($G84))),"",IF(AND($F84&lt;=CV$6,$G84&gt;=CV$5),IF(CV$5&gt;$N84,5,$K84)*10+IF(AND($F84&gt;=CV$5,$F84&lt;=CV$6),IF(AND($G84&gt;=CV$5,$G84&lt;=CV$6),5,IF($L84=1,2,1)),IF(AND($G84&gt;=CV$5,$G84&lt;=CV$6),IF($M84&gt;0,4,3),0)),IF(AND($D84&lt;=CV$6,$E84&gt;=CV$5),60,0)))</f>
        <v/>
      </c>
      <c r="CW84" s="80" t="str">
        <f>IF(OR($A84="",NOT(ISNUMBER($G84))),"",IF(AND($F84&lt;=CW$6,$G84&gt;=CW$5),IF(CW$5&gt;$N84,5,$K84)*10+IF(AND($F84&gt;=CW$5,$F84&lt;=CW$6),IF(AND($G84&gt;=CW$5,$G84&lt;=CW$6),5,IF($L84=1,2,1)),IF(AND($G84&gt;=CW$5,$G84&lt;=CW$6),IF($M84&gt;0,4,3),0)),IF(AND($D84&lt;=CW$6,$E84&gt;=CW$5),60,0)))</f>
        <v/>
      </c>
      <c r="CX84" s="80" t="str">
        <f>IF(OR($A84="",NOT(ISNUMBER($G84))),"",IF(AND($F84&lt;=CX$6,$G84&gt;=CX$5),IF(CX$5&gt;$N84,5,$K84)*10+IF(AND($F84&gt;=CX$5,$F84&lt;=CX$6),IF(AND($G84&gt;=CX$5,$G84&lt;=CX$6),5,IF($L84=1,2,1)),IF(AND($G84&gt;=CX$5,$G84&lt;=CX$6),IF($M84&gt;0,4,3),0)),IF(AND($D84&lt;=CX$6,$E84&gt;=CX$5),60,0)))</f>
        <v/>
      </c>
      <c r="CY84" s="80" t="str">
        <f>IF(OR($A84="",NOT(ISNUMBER($G84))),"",IF(AND($F84&lt;=CY$6,$G84&gt;=CY$5),IF(CY$5&gt;$N84,5,$K84)*10+IF(AND($F84&gt;=CY$5,$F84&lt;=CY$6),IF(AND($G84&gt;=CY$5,$G84&lt;=CY$6),5,IF($L84=1,2,1)),IF(AND($G84&gt;=CY$5,$G84&lt;=CY$6),IF($M84&gt;0,4,3),0)),IF(AND($D84&lt;=CY$6,$E84&gt;=CY$5),60,0)))</f>
        <v/>
      </c>
      <c r="CZ84" s="80" t="str">
        <f>IF(OR($A84="",NOT(ISNUMBER($G84))),"",IF(AND($F84&lt;=CZ$6,$G84&gt;=CZ$5),IF(CZ$5&gt;$N84,5,$K84)*10+IF(AND($F84&gt;=CZ$5,$F84&lt;=CZ$6),IF(AND($G84&gt;=CZ$5,$G84&lt;=CZ$6),5,IF($L84=1,2,1)),IF(AND($G84&gt;=CZ$5,$G84&lt;=CZ$6),IF($M84&gt;0,4,3),0)),IF(AND($D84&lt;=CZ$6,$E84&gt;=CZ$5),60,0)))</f>
        <v/>
      </c>
      <c r="DA84" s="80" t="str">
        <f>IF(OR($A84="",NOT(ISNUMBER($G84))),"",IF(AND($F84&lt;=DA$6,$G84&gt;=DA$5),IF(DA$5&gt;$N84,5,$K84)*10+IF(AND($F84&gt;=DA$5,$F84&lt;=DA$6),IF(AND($G84&gt;=DA$5,$G84&lt;=DA$6),5,IF($L84=1,2,1)),IF(AND($G84&gt;=DA$5,$G84&lt;=DA$6),IF($M84&gt;0,4,3),0)),IF(AND($D84&lt;=DA$6,$E84&gt;=DA$5),60,0)))</f>
        <v/>
      </c>
      <c r="DB84" s="80" t="str">
        <f>IF(OR($A84="",NOT(ISNUMBER($G84))),"",IF(AND($F84&lt;=DB$6,$G84&gt;=DB$5),IF(DB$5&gt;$N84,5,$K84)*10+IF(AND($F84&gt;=DB$5,$F84&lt;=DB$6),IF(AND($G84&gt;=DB$5,$G84&lt;=DB$6),5,IF($L84=1,2,1)),IF(AND($G84&gt;=DB$5,$G84&lt;=DB$6),IF($M84&gt;0,4,3),0)),IF(AND($D84&lt;=DB$6,$E84&gt;=DB$5),60,0)))</f>
        <v/>
      </c>
      <c r="DC84" s="80" t="str">
        <f>IF(OR($A84="",NOT(ISNUMBER($G84))),"",IF(AND($F84&lt;=DC$6,$G84&gt;=DC$5),IF(DC$5&gt;$N84,5,$K84)*10+IF(AND($F84&gt;=DC$5,$F84&lt;=DC$6),IF(AND($G84&gt;=DC$5,$G84&lt;=DC$6),5,IF($L84=1,2,1)),IF(AND($G84&gt;=DC$5,$G84&lt;=DC$6),IF($M84&gt;0,4,3),0)),IF(AND($D84&lt;=DC$6,$E84&gt;=DC$5),60,0)))</f>
        <v/>
      </c>
      <c r="DD84" s="80" t="str">
        <f>IF(OR($A84="",NOT(ISNUMBER($G84))),"",IF(AND($F84&lt;=DD$6,$G84&gt;=DD$5),IF(DD$5&gt;$N84,5,$K84)*10+IF(AND($F84&gt;=DD$5,$F84&lt;=DD$6),IF(AND($G84&gt;=DD$5,$G84&lt;=DD$6),5,IF($L84=1,2,1)),IF(AND($G84&gt;=DD$5,$G84&lt;=DD$6),IF($M84&gt;0,4,3),0)),IF(AND($D84&lt;=DD$6,$E84&gt;=DD$5),60,0)))</f>
        <v/>
      </c>
      <c r="DE84" s="80" t="str">
        <f>IF(OR($A84="",NOT(ISNUMBER($G84))),"",IF(AND($F84&lt;=DE$6,$G84&gt;=DE$5),IF(DE$5&gt;$N84,5,$K84)*10+IF(AND($F84&gt;=DE$5,$F84&lt;=DE$6),IF(AND($G84&gt;=DE$5,$G84&lt;=DE$6),5,IF($L84=1,2,1)),IF(AND($G84&gt;=DE$5,$G84&lt;=DE$6),IF($M84&gt;0,4,3),0)),IF(AND($D84&lt;=DE$6,$E84&gt;=DE$5),60,0)))</f>
        <v/>
      </c>
      <c r="DF84" s="80" t="str">
        <f>IF(OR($A84="",NOT(ISNUMBER($G84))),"",IF(AND($F84&lt;=DF$6,$G84&gt;=DF$5),IF(DF$5&gt;$N84,5,$K84)*10+IF(AND($F84&gt;=DF$5,$F84&lt;=DF$6),IF(AND($G84&gt;=DF$5,$G84&lt;=DF$6),5,IF($L84=1,2,1)),IF(AND($G84&gt;=DF$5,$G84&lt;=DF$6),IF($M84&gt;0,4,3),0)),IF(AND($D84&lt;=DF$6,$E84&gt;=DF$5),60,0)))</f>
        <v/>
      </c>
      <c r="DG84" s="80" t="str">
        <f>IF(OR($A84="",NOT(ISNUMBER($G84))),"",IF(AND($F84&lt;=DG$6,$G84&gt;=DG$5),IF(DG$5&gt;$N84,5,$K84)*10+IF(AND($F84&gt;=DG$5,$F84&lt;=DG$6),IF(AND($G84&gt;=DG$5,$G84&lt;=DG$6),5,IF($L84=1,2,1)),IF(AND($G84&gt;=DG$5,$G84&lt;=DG$6),IF($M84&gt;0,4,3),0)),IF(AND($D84&lt;=DG$6,$E84&gt;=DG$5),60,0)))</f>
        <v/>
      </c>
      <c r="DH84" s="80" t="str">
        <f>IF(OR($A84="",NOT(ISNUMBER($G84))),"",IF(AND($F84&lt;=DH$6,$G84&gt;=DH$5),IF(DH$5&gt;$N84,5,$K84)*10+IF(AND($F84&gt;=DH$5,$F84&lt;=DH$6),IF(AND($G84&gt;=DH$5,$G84&lt;=DH$6),5,IF($L84=1,2,1)),IF(AND($G84&gt;=DH$5,$G84&lt;=DH$6),IF($M84&gt;0,4,3),0)),IF(AND($D84&lt;=DH$6,$E84&gt;=DH$5),60,0)))</f>
        <v/>
      </c>
      <c r="DI84" s="80" t="str">
        <f>IF(OR($A84="",NOT(ISNUMBER($G84))),"",IF(AND($F84&lt;=DI$6,$G84&gt;=DI$5),IF(DI$5&gt;$N84,5,$K84)*10+IF(AND($F84&gt;=DI$5,$F84&lt;=DI$6),IF(AND($G84&gt;=DI$5,$G84&lt;=DI$6),5,IF($L84=1,2,1)),IF(AND($G84&gt;=DI$5,$G84&lt;=DI$6),IF($M84&gt;0,4,3),0)),IF(AND($D84&lt;=DI$6,$E84&gt;=DI$5),60,0)))</f>
        <v/>
      </c>
      <c r="DJ84" s="80" t="str">
        <f>IF(OR($A84="",NOT(ISNUMBER($G84))),"",IF(AND($F84&lt;=DJ$6,$G84&gt;=DJ$5),IF(DJ$5&gt;$N84,5,$K84)*10+IF(AND($F84&gt;=DJ$5,$F84&lt;=DJ$6),IF(AND($G84&gt;=DJ$5,$G84&lt;=DJ$6),5,IF($L84=1,2,1)),IF(AND($G84&gt;=DJ$5,$G84&lt;=DJ$6),IF($M84&gt;0,4,3),0)),IF(AND($D84&lt;=DJ$6,$E84&gt;=DJ$5),60,0)))</f>
        <v/>
      </c>
      <c r="DK84" s="80" t="str">
        <f>IF(OR($A84="",NOT(ISNUMBER($G84))),"",IF(AND($F84&lt;=DK$6,$G84&gt;=DK$5),IF(DK$5&gt;$N84,5,$K84)*10+IF(AND($F84&gt;=DK$5,$F84&lt;=DK$6),IF(AND($G84&gt;=DK$5,$G84&lt;=DK$6),5,IF($L84=1,2,1)),IF(AND($G84&gt;=DK$5,$G84&lt;=DK$6),IF($M84&gt;0,4,3),0)),IF(AND($D84&lt;=DK$6,$E84&gt;=DK$5),60,0)))</f>
        <v/>
      </c>
      <c r="DL84" s="80" t="str">
        <f>IF(OR($A84="",NOT(ISNUMBER($G84))),"",IF(AND($F84&lt;=DL$6,$G84&gt;=DL$5),IF(DL$5&gt;$N84,5,$K84)*10+IF(AND($F84&gt;=DL$5,$F84&lt;=DL$6),IF(AND($G84&gt;=DL$5,$G84&lt;=DL$6),5,IF($L84=1,2,1)),IF(AND($G84&gt;=DL$5,$G84&lt;=DL$6),IF($M84&gt;0,4,3),0)),IF(AND($D84&lt;=DL$6,$E84&gt;=DL$5),60,0)))</f>
        <v/>
      </c>
      <c r="DM84" s="80" t="str">
        <f>IF(OR($A84="",NOT(ISNUMBER($G84))),"",IF(AND($F84&lt;=DM$6,$G84&gt;=DM$5),IF(DM$5&gt;$N84,5,$K84)*10+IF(AND($F84&gt;=DM$5,$F84&lt;=DM$6),IF(AND($G84&gt;=DM$5,$G84&lt;=DM$6),5,IF($L84=1,2,1)),IF(AND($G84&gt;=DM$5,$G84&lt;=DM$6),IF($M84&gt;0,4,3),0)),IF(AND($D84&lt;=DM$6,$E84&gt;=DM$5),60,0)))</f>
        <v/>
      </c>
      <c r="DN84" s="80" t="str">
        <f>IF(OR($A84="",NOT(ISNUMBER($G84))),"",IF(AND($F84&lt;=DN$6,$G84&gt;=DN$5),IF(DN$5&gt;$N84,5,$K84)*10+IF(AND($F84&gt;=DN$5,$F84&lt;=DN$6),IF(AND($G84&gt;=DN$5,$G84&lt;=DN$6),5,IF($L84=1,2,1)),IF(AND($G84&gt;=DN$5,$G84&lt;=DN$6),IF($M84&gt;0,4,3),0)),IF(AND($D84&lt;=DN$6,$E84&gt;=DN$5),60,0)))</f>
        <v/>
      </c>
      <c r="DO84" s="80" t="str">
        <f>IF(OR($A84="",NOT(ISNUMBER($G84))),"",IF(AND($F84&lt;=DO$6,$G84&gt;=DO$5),IF(DO$5&gt;$N84,5,$K84)*10+IF(AND($F84&gt;=DO$5,$F84&lt;=DO$6),IF(AND($G84&gt;=DO$5,$G84&lt;=DO$6),5,IF($L84=1,2,1)),IF(AND($G84&gt;=DO$5,$G84&lt;=DO$6),IF($M84&gt;0,4,3),0)),IF(AND($D84&lt;=DO$6,$E84&gt;=DO$5),60,0)))</f>
        <v/>
      </c>
      <c r="DP84" s="80" t="str">
        <f>IF(OR($A84="",NOT(ISNUMBER($G84))),"",IF(AND($F84&lt;=DP$6,$G84&gt;=DP$5),IF(DP$5&gt;$N84,5,$K84)*10+IF(AND($F84&gt;=DP$5,$F84&lt;=DP$6),IF(AND($G84&gt;=DP$5,$G84&lt;=DP$6),5,IF($L84=1,2,1)),IF(AND($G84&gt;=DP$5,$G84&lt;=DP$6),IF($M84&gt;0,4,3),0)),IF(AND($D84&lt;=DP$6,$E84&gt;=DP$5),60,0)))</f>
        <v/>
      </c>
      <c r="DQ84" s="80" t="str">
        <f>IF(OR($A84="",NOT(ISNUMBER($G84))),"",IF(AND($F84&lt;=DQ$6,$G84&gt;=DQ$5),IF(DQ$5&gt;$N84,5,$K84)*10+IF(AND($F84&gt;=DQ$5,$F84&lt;=DQ$6),IF(AND($G84&gt;=DQ$5,$G84&lt;=DQ$6),5,IF($L84=1,2,1)),IF(AND($G84&gt;=DQ$5,$G84&lt;=DQ$6),IF($M84&gt;0,4,3),0)),IF(AND($D84&lt;=DQ$6,$E84&gt;=DQ$5),60,0)))</f>
        <v/>
      </c>
      <c r="DR84" s="80" t="str">
        <f>IF(OR($A84="",NOT(ISNUMBER($G84))),"",IF(AND($F84&lt;=DR$6,$G84&gt;=DR$5),IF(DR$5&gt;$N84,5,$K84)*10+IF(AND($F84&gt;=DR$5,$F84&lt;=DR$6),IF(AND($G84&gt;=DR$5,$G84&lt;=DR$6),5,IF($L84=1,2,1)),IF(AND($G84&gt;=DR$5,$G84&lt;=DR$6),IF($M84&gt;0,4,3),0)),IF(AND($D84&lt;=DR$6,$E84&gt;=DR$5),60,0)))</f>
        <v/>
      </c>
      <c r="DS84" s="80" t="str">
        <f>IF(OR($A84="",NOT(ISNUMBER($G84))),"",IF(AND($F84&lt;=DS$6,$G84&gt;=DS$5),IF(DS$5&gt;$N84,5,$K84)*10+IF(AND($F84&gt;=DS$5,$F84&lt;=DS$6),IF(AND($G84&gt;=DS$5,$G84&lt;=DS$6),5,IF($L84=1,2,1)),IF(AND($G84&gt;=DS$5,$G84&lt;=DS$6),IF($M84&gt;0,4,3),0)),IF(AND($D84&lt;=DS$6,$E84&gt;=DS$5),60,0)))</f>
        <v/>
      </c>
      <c r="DT84" s="80" t="str">
        <f>IF(OR($A84="",NOT(ISNUMBER($G84))),"",IF(AND($F84&lt;=DT$6,$G84&gt;=DT$5),IF(DT$5&gt;$N84,5,$K84)*10+IF(AND($F84&gt;=DT$5,$F84&lt;=DT$6),IF(AND($G84&gt;=DT$5,$G84&lt;=DT$6),5,IF($L84=1,2,1)),IF(AND($G84&gt;=DT$5,$G84&lt;=DT$6),IF($M84&gt;0,4,3),0)),IF(AND($D84&lt;=DT$6,$E84&gt;=DT$5),60,0)))</f>
        <v/>
      </c>
      <c r="DU84" s="80" t="str">
        <f>IF(OR($A84="",NOT(ISNUMBER($G84))),"",IF(AND($F84&lt;=DU$6,$G84&gt;=DU$5),IF(DU$5&gt;$N84,5,$K84)*10+IF(AND($F84&gt;=DU$5,$F84&lt;=DU$6),IF(AND($G84&gt;=DU$5,$G84&lt;=DU$6),5,IF($L84=1,2,1)),IF(AND($G84&gt;=DU$5,$G84&lt;=DU$6),IF($M84&gt;0,4,3),0)),IF(AND($D84&lt;=DU$6,$E84&gt;=DU$5),60,0)))</f>
        <v/>
      </c>
      <c r="DV84" s="80" t="str">
        <f>IF(OR($A84="",NOT(ISNUMBER($G84))),"",IF(AND($F84&lt;=DV$6,$G84&gt;=DV$5),IF(DV$5&gt;$N84,5,$K84)*10+IF(AND($F84&gt;=DV$5,$F84&lt;=DV$6),IF(AND($G84&gt;=DV$5,$G84&lt;=DV$6),5,IF($L84=1,2,1)),IF(AND($G84&gt;=DV$5,$G84&lt;=DV$6),IF($M84&gt;0,4,3),0)),IF(AND($D84&lt;=DV$6,$E84&gt;=DV$5),60,0)))</f>
        <v/>
      </c>
      <c r="DW84" s="80" t="str">
        <f>IF(OR($A84="",NOT(ISNUMBER($G84))),"",IF(AND($F84&lt;=DW$6,$G84&gt;=DW$5),IF(DW$5&gt;$N84,5,$K84)*10+IF(AND($F84&gt;=DW$5,$F84&lt;=DW$6),IF(AND($G84&gt;=DW$5,$G84&lt;=DW$6),5,IF($L84=1,2,1)),IF(AND($G84&gt;=DW$5,$G84&lt;=DW$6),IF($M84&gt;0,4,3),0)),IF(AND($D84&lt;=DW$6,$E84&gt;=DW$5),60,0)))</f>
        <v/>
      </c>
      <c r="DX84" s="80" t="str">
        <f>IF(OR($A84="",NOT(ISNUMBER($G84))),"",IF(AND($F84&lt;=DX$6,$G84&gt;=DX$5),IF(DX$5&gt;$N84,5,$K84)*10+IF(AND($F84&gt;=DX$5,$F84&lt;=DX$6),IF(AND($G84&gt;=DX$5,$G84&lt;=DX$6),5,IF($L84=1,2,1)),IF(AND($G84&gt;=DX$5,$G84&lt;=DX$6),IF($M84&gt;0,4,3),0)),IF(AND($D84&lt;=DX$6,$E84&gt;=DX$5),60,0)))</f>
        <v/>
      </c>
      <c r="DY84" s="80" t="str">
        <f>IF(OR($A84="",NOT(ISNUMBER($G84))),"",IF(AND($F84&lt;=DY$6,$G84&gt;=DY$5),IF(DY$5&gt;$N84,5,$K84)*10+IF(AND($F84&gt;=DY$5,$F84&lt;=DY$6),IF(AND($G84&gt;=DY$5,$G84&lt;=DY$6),5,IF($L84=1,2,1)),IF(AND($G84&gt;=DY$5,$G84&lt;=DY$6),IF($M84&gt;0,4,3),0)),IF(AND($D84&lt;=DY$6,$E84&gt;=DY$5),60,0)))</f>
        <v/>
      </c>
      <c r="DZ84" s="80" t="str">
        <f>IF(OR($A84="",NOT(ISNUMBER($G84))),"",IF(AND($F84&lt;=DZ$6,$G84&gt;=DZ$5),IF(DZ$5&gt;$N84,5,$K84)*10+IF(AND($F84&gt;=DZ$5,$F84&lt;=DZ$6),IF(AND($G84&gt;=DZ$5,$G84&lt;=DZ$6),5,IF($L84=1,2,1)),IF(AND($G84&gt;=DZ$5,$G84&lt;=DZ$6),IF($M84&gt;0,4,3),0)),IF(AND($D84&lt;=DZ$6,$E84&gt;=DZ$5),60,0)))</f>
        <v/>
      </c>
      <c r="EA84" s="80" t="str">
        <f>IF(OR($A84="",NOT(ISNUMBER($G84))),"",IF(AND($F84&lt;=EA$6,$G84&gt;=EA$5),IF(EA$5&gt;$N84,5,$K84)*10+IF(AND($F84&gt;=EA$5,$F84&lt;=EA$6),IF(AND($G84&gt;=EA$5,$G84&lt;=EA$6),5,IF($L84=1,2,1)),IF(AND($G84&gt;=EA$5,$G84&lt;=EA$6),IF($M84&gt;0,4,3),0)),IF(AND($D84&lt;=EA$6,$E84&gt;=EA$5),60,0)))</f>
        <v/>
      </c>
      <c r="EB84" s="80" t="str">
        <f>IF(OR($A84="",NOT(ISNUMBER($G84))),"",IF(AND($F84&lt;=EB$6,$G84&gt;=EB$5),IF(EB$5&gt;$N84,5,$K84)*10+IF(AND($F84&gt;=EB$5,$F84&lt;=EB$6),IF(AND($G84&gt;=EB$5,$G84&lt;=EB$6),5,IF($L84=1,2,1)),IF(AND($G84&gt;=EB$5,$G84&lt;=EB$6),IF($M84&gt;0,4,3),0)),IF(AND($D84&lt;=EB$6,$E84&gt;=EB$5),60,0)))</f>
        <v/>
      </c>
      <c r="EC84" s="80" t="str">
        <f>IF(OR($A84="",NOT(ISNUMBER($G84))),"",IF(AND($F84&lt;=EC$6,$G84&gt;=EC$5),IF(EC$5&gt;$N84,5,$K84)*10+IF(AND($F84&gt;=EC$5,$F84&lt;=EC$6),IF(AND($G84&gt;=EC$5,$G84&lt;=EC$6),5,IF($L84=1,2,1)),IF(AND($G84&gt;=EC$5,$G84&lt;=EC$6),IF($M84&gt;0,4,3),0)),IF(AND($D84&lt;=EC$6,$E84&gt;=EC$5),60,0)))</f>
        <v/>
      </c>
      <c r="ED84" s="80" t="str">
        <f>IF(OR($A84="",NOT(ISNUMBER($G84))),"",IF(AND($F84&lt;=ED$6,$G84&gt;=ED$5),IF(ED$5&gt;$N84,5,$K84)*10+IF(AND($F84&gt;=ED$5,$F84&lt;=ED$6),IF(AND($G84&gt;=ED$5,$G84&lt;=ED$6),5,IF($L84=1,2,1)),IF(AND($G84&gt;=ED$5,$G84&lt;=ED$6),IF($M84&gt;0,4,3),0)),IF(AND($D84&lt;=ED$6,$E84&gt;=ED$5),60,0)))</f>
        <v/>
      </c>
    </row>
    <row r="85" ht="18" customHeight="1">
      <c r="A85" s="52" t="str">
        <f>IF(Tasks!$B85="","",Tasks!$A85)</f>
        <v/>
      </c>
      <c r="B85" s="78" t="str">
        <f>IF(Tasks!$B85="","",Tasks!$B85)</f>
        <v/>
      </c>
      <c r="C85" s="25" t="str">
        <f>IF($B85="","",IF(AND(Tasks!$D85="",Tasks!$G85=""),"-",IF(Tasks!$D85="","",Tasks!$D85&amp;IF(OR(Tasks!$E85="",Tasks!$E85="FS"),IF(N(Tasks!$F85)=0,"","FS"),Tasks!$E85)&amp;IF(N(Tasks!$F85)=0,"",IF(Tasks!$F85&gt;0,"+","")&amp;Tasks!$F85))&amp;IF(AND(Tasks!$D85&lt;&gt;"",Tasks!$G85&lt;&gt;""),", ","")&amp;IF(Tasks!$G85="","",Tasks!$G85&amp;IF(OR(Tasks!$H85="",Tasks!$H85="FS"),IF(N(Tasks!$I85)=0,"","FS"),Tasks!$H85)&amp;IF(N(Tasks!$I85)=0,"",IF(Tasks!$I85&gt;0,"+","")&amp;Tasks!$I85))))</f>
        <v/>
      </c>
      <c r="D85" s="51" t="str">
        <f>IF(OR($B85="",Tasks!$Q85=""),"",Tasks!$Q85)</f>
        <v/>
      </c>
      <c r="E85" s="51" t="str">
        <f>IF(OR($B85="",Tasks!$R85=""),"",Tasks!$R85)</f>
        <v/>
      </c>
      <c r="F85" s="51" t="str">
        <f>IF(OR($B85="",Tasks!$S85=""),"",Tasks!$S85)</f>
        <v/>
      </c>
      <c r="G85" s="51" t="str">
        <f>IF(OR($B85="",Tasks!$T85=""),"",Tasks!$T85)</f>
        <v/>
      </c>
      <c r="H85" s="52" t="str">
        <f>IF($B85="","",Tasks!$AE85)</f>
        <v/>
      </c>
      <c r="I85" s="79" t="str">
        <f>IF($B85="","",Tasks!$AF85)</f>
        <v/>
      </c>
      <c r="J85" s="53" t="str">
        <f>IF(OR($B85="",Tasks!$V85=""),"",Tasks!$V85)</f>
        <v/>
      </c>
      <c r="K85" s="52" t="str">
        <f>IF($B85="","",Tasks!$AA85)</f>
        <v/>
      </c>
      <c r="L85" s="52" t="str">
        <f>IF($B85="","",Tasks!$AB85)</f>
        <v/>
      </c>
      <c r="M85" s="52" t="str">
        <f>IF($B85="","",Tasks!$Z85)</f>
        <v/>
      </c>
      <c r="N85" s="52" t="str">
        <f>IF(OR($B85="",Tasks!$AG85=""),"",Tasks!$AG85)</f>
        <v/>
      </c>
      <c r="O85" s="80" t="str">
        <f>IF(OR($A85="",NOT(ISNUMBER($G85))),"",IF(AND($F85&lt;=O$6,$G85&gt;=O$5),IF(O$5&gt;$N85,5,$K85)*10+IF(AND($F85&gt;=O$5,$F85&lt;=O$6),IF(AND($G85&gt;=O$5,$G85&lt;=O$6),5,IF($L85=1,2,1)),IF(AND($G85&gt;=O$5,$G85&lt;=O$6),IF($M85&gt;0,4,3),0)),IF(AND($D85&lt;=O$6,$E85&gt;=O$5),60,0)))</f>
        <v/>
      </c>
      <c r="P85" s="80" t="str">
        <f>IF(OR($A85="",NOT(ISNUMBER($G85))),"",IF(AND($F85&lt;=P$6,$G85&gt;=P$5),IF(P$5&gt;$N85,5,$K85)*10+IF(AND($F85&gt;=P$5,$F85&lt;=P$6),IF(AND($G85&gt;=P$5,$G85&lt;=P$6),5,IF($L85=1,2,1)),IF(AND($G85&gt;=P$5,$G85&lt;=P$6),IF($M85&gt;0,4,3),0)),IF(AND($D85&lt;=P$6,$E85&gt;=P$5),60,0)))</f>
        <v/>
      </c>
      <c r="Q85" s="80" t="str">
        <f>IF(OR($A85="",NOT(ISNUMBER($G85))),"",IF(AND($F85&lt;=Q$6,$G85&gt;=Q$5),IF(Q$5&gt;$N85,5,$K85)*10+IF(AND($F85&gt;=Q$5,$F85&lt;=Q$6),IF(AND($G85&gt;=Q$5,$G85&lt;=Q$6),5,IF($L85=1,2,1)),IF(AND($G85&gt;=Q$5,$G85&lt;=Q$6),IF($M85&gt;0,4,3),0)),IF(AND($D85&lt;=Q$6,$E85&gt;=Q$5),60,0)))</f>
        <v/>
      </c>
      <c r="R85" s="80" t="str">
        <f>IF(OR($A85="",NOT(ISNUMBER($G85))),"",IF(AND($F85&lt;=R$6,$G85&gt;=R$5),IF(R$5&gt;$N85,5,$K85)*10+IF(AND($F85&gt;=R$5,$F85&lt;=R$6),IF(AND($G85&gt;=R$5,$G85&lt;=R$6),5,IF($L85=1,2,1)),IF(AND($G85&gt;=R$5,$G85&lt;=R$6),IF($M85&gt;0,4,3),0)),IF(AND($D85&lt;=R$6,$E85&gt;=R$5),60,0)))</f>
        <v/>
      </c>
      <c r="S85" s="80" t="str">
        <f>IF(OR($A85="",NOT(ISNUMBER($G85))),"",IF(AND($F85&lt;=S$6,$G85&gt;=S$5),IF(S$5&gt;$N85,5,$K85)*10+IF(AND($F85&gt;=S$5,$F85&lt;=S$6),IF(AND($G85&gt;=S$5,$G85&lt;=S$6),5,IF($L85=1,2,1)),IF(AND($G85&gt;=S$5,$G85&lt;=S$6),IF($M85&gt;0,4,3),0)),IF(AND($D85&lt;=S$6,$E85&gt;=S$5),60,0)))</f>
        <v/>
      </c>
      <c r="T85" s="80" t="str">
        <f>IF(OR($A85="",NOT(ISNUMBER($G85))),"",IF(AND($F85&lt;=T$6,$G85&gt;=T$5),IF(T$5&gt;$N85,5,$K85)*10+IF(AND($F85&gt;=T$5,$F85&lt;=T$6),IF(AND($G85&gt;=T$5,$G85&lt;=T$6),5,IF($L85=1,2,1)),IF(AND($G85&gt;=T$5,$G85&lt;=T$6),IF($M85&gt;0,4,3),0)),IF(AND($D85&lt;=T$6,$E85&gt;=T$5),60,0)))</f>
        <v/>
      </c>
      <c r="U85" s="80" t="str">
        <f>IF(OR($A85="",NOT(ISNUMBER($G85))),"",IF(AND($F85&lt;=U$6,$G85&gt;=U$5),IF(U$5&gt;$N85,5,$K85)*10+IF(AND($F85&gt;=U$5,$F85&lt;=U$6),IF(AND($G85&gt;=U$5,$G85&lt;=U$6),5,IF($L85=1,2,1)),IF(AND($G85&gt;=U$5,$G85&lt;=U$6),IF($M85&gt;0,4,3),0)),IF(AND($D85&lt;=U$6,$E85&gt;=U$5),60,0)))</f>
        <v/>
      </c>
      <c r="V85" s="80" t="str">
        <f>IF(OR($A85="",NOT(ISNUMBER($G85))),"",IF(AND($F85&lt;=V$6,$G85&gt;=V$5),IF(V$5&gt;$N85,5,$K85)*10+IF(AND($F85&gt;=V$5,$F85&lt;=V$6),IF(AND($G85&gt;=V$5,$G85&lt;=V$6),5,IF($L85=1,2,1)),IF(AND($G85&gt;=V$5,$G85&lt;=V$6),IF($M85&gt;0,4,3),0)),IF(AND($D85&lt;=V$6,$E85&gt;=V$5),60,0)))</f>
        <v/>
      </c>
      <c r="W85" s="80" t="str">
        <f>IF(OR($A85="",NOT(ISNUMBER($G85))),"",IF(AND($F85&lt;=W$6,$G85&gt;=W$5),IF(W$5&gt;$N85,5,$K85)*10+IF(AND($F85&gt;=W$5,$F85&lt;=W$6),IF(AND($G85&gt;=W$5,$G85&lt;=W$6),5,IF($L85=1,2,1)),IF(AND($G85&gt;=W$5,$G85&lt;=W$6),IF($M85&gt;0,4,3),0)),IF(AND($D85&lt;=W$6,$E85&gt;=W$5),60,0)))</f>
        <v/>
      </c>
      <c r="X85" s="80" t="str">
        <f>IF(OR($A85="",NOT(ISNUMBER($G85))),"",IF(AND($F85&lt;=X$6,$G85&gt;=X$5),IF(X$5&gt;$N85,5,$K85)*10+IF(AND($F85&gt;=X$5,$F85&lt;=X$6),IF(AND($G85&gt;=X$5,$G85&lt;=X$6),5,IF($L85=1,2,1)),IF(AND($G85&gt;=X$5,$G85&lt;=X$6),IF($M85&gt;0,4,3),0)),IF(AND($D85&lt;=X$6,$E85&gt;=X$5),60,0)))</f>
        <v/>
      </c>
      <c r="Y85" s="80" t="str">
        <f>IF(OR($A85="",NOT(ISNUMBER($G85))),"",IF(AND($F85&lt;=Y$6,$G85&gt;=Y$5),IF(Y$5&gt;$N85,5,$K85)*10+IF(AND($F85&gt;=Y$5,$F85&lt;=Y$6),IF(AND($G85&gt;=Y$5,$G85&lt;=Y$6),5,IF($L85=1,2,1)),IF(AND($G85&gt;=Y$5,$G85&lt;=Y$6),IF($M85&gt;0,4,3),0)),IF(AND($D85&lt;=Y$6,$E85&gt;=Y$5),60,0)))</f>
        <v/>
      </c>
      <c r="Z85" s="80" t="str">
        <f>IF(OR($A85="",NOT(ISNUMBER($G85))),"",IF(AND($F85&lt;=Z$6,$G85&gt;=Z$5),IF(Z$5&gt;$N85,5,$K85)*10+IF(AND($F85&gt;=Z$5,$F85&lt;=Z$6),IF(AND($G85&gt;=Z$5,$G85&lt;=Z$6),5,IF($L85=1,2,1)),IF(AND($G85&gt;=Z$5,$G85&lt;=Z$6),IF($M85&gt;0,4,3),0)),IF(AND($D85&lt;=Z$6,$E85&gt;=Z$5),60,0)))</f>
        <v/>
      </c>
      <c r="AA85" s="80" t="str">
        <f>IF(OR($A85="",NOT(ISNUMBER($G85))),"",IF(AND($F85&lt;=AA$6,$G85&gt;=AA$5),IF(AA$5&gt;$N85,5,$K85)*10+IF(AND($F85&gt;=AA$5,$F85&lt;=AA$6),IF(AND($G85&gt;=AA$5,$G85&lt;=AA$6),5,IF($L85=1,2,1)),IF(AND($G85&gt;=AA$5,$G85&lt;=AA$6),IF($M85&gt;0,4,3),0)),IF(AND($D85&lt;=AA$6,$E85&gt;=AA$5),60,0)))</f>
        <v/>
      </c>
      <c r="AB85" s="80" t="str">
        <f>IF(OR($A85="",NOT(ISNUMBER($G85))),"",IF(AND($F85&lt;=AB$6,$G85&gt;=AB$5),IF(AB$5&gt;$N85,5,$K85)*10+IF(AND($F85&gt;=AB$5,$F85&lt;=AB$6),IF(AND($G85&gt;=AB$5,$G85&lt;=AB$6),5,IF($L85=1,2,1)),IF(AND($G85&gt;=AB$5,$G85&lt;=AB$6),IF($M85&gt;0,4,3),0)),IF(AND($D85&lt;=AB$6,$E85&gt;=AB$5),60,0)))</f>
        <v/>
      </c>
      <c r="AC85" s="80" t="str">
        <f>IF(OR($A85="",NOT(ISNUMBER($G85))),"",IF(AND($F85&lt;=AC$6,$G85&gt;=AC$5),IF(AC$5&gt;$N85,5,$K85)*10+IF(AND($F85&gt;=AC$5,$F85&lt;=AC$6),IF(AND($G85&gt;=AC$5,$G85&lt;=AC$6),5,IF($L85=1,2,1)),IF(AND($G85&gt;=AC$5,$G85&lt;=AC$6),IF($M85&gt;0,4,3),0)),IF(AND($D85&lt;=AC$6,$E85&gt;=AC$5),60,0)))</f>
        <v/>
      </c>
      <c r="AD85" s="80" t="str">
        <f>IF(OR($A85="",NOT(ISNUMBER($G85))),"",IF(AND($F85&lt;=AD$6,$G85&gt;=AD$5),IF(AD$5&gt;$N85,5,$K85)*10+IF(AND($F85&gt;=AD$5,$F85&lt;=AD$6),IF(AND($G85&gt;=AD$5,$G85&lt;=AD$6),5,IF($L85=1,2,1)),IF(AND($G85&gt;=AD$5,$G85&lt;=AD$6),IF($M85&gt;0,4,3),0)),IF(AND($D85&lt;=AD$6,$E85&gt;=AD$5),60,0)))</f>
        <v/>
      </c>
      <c r="AE85" s="80" t="str">
        <f>IF(OR($A85="",NOT(ISNUMBER($G85))),"",IF(AND($F85&lt;=AE$6,$G85&gt;=AE$5),IF(AE$5&gt;$N85,5,$K85)*10+IF(AND($F85&gt;=AE$5,$F85&lt;=AE$6),IF(AND($G85&gt;=AE$5,$G85&lt;=AE$6),5,IF($L85=1,2,1)),IF(AND($G85&gt;=AE$5,$G85&lt;=AE$6),IF($M85&gt;0,4,3),0)),IF(AND($D85&lt;=AE$6,$E85&gt;=AE$5),60,0)))</f>
        <v/>
      </c>
      <c r="AF85" s="80" t="str">
        <f>IF(OR($A85="",NOT(ISNUMBER($G85))),"",IF(AND($F85&lt;=AF$6,$G85&gt;=AF$5),IF(AF$5&gt;$N85,5,$K85)*10+IF(AND($F85&gt;=AF$5,$F85&lt;=AF$6),IF(AND($G85&gt;=AF$5,$G85&lt;=AF$6),5,IF($L85=1,2,1)),IF(AND($G85&gt;=AF$5,$G85&lt;=AF$6),IF($M85&gt;0,4,3),0)),IF(AND($D85&lt;=AF$6,$E85&gt;=AF$5),60,0)))</f>
        <v/>
      </c>
      <c r="AG85" s="80" t="str">
        <f>IF(OR($A85="",NOT(ISNUMBER($G85))),"",IF(AND($F85&lt;=AG$6,$G85&gt;=AG$5),IF(AG$5&gt;$N85,5,$K85)*10+IF(AND($F85&gt;=AG$5,$F85&lt;=AG$6),IF(AND($G85&gt;=AG$5,$G85&lt;=AG$6),5,IF($L85=1,2,1)),IF(AND($G85&gt;=AG$5,$G85&lt;=AG$6),IF($M85&gt;0,4,3),0)),IF(AND($D85&lt;=AG$6,$E85&gt;=AG$5),60,0)))</f>
        <v/>
      </c>
      <c r="AH85" s="80" t="str">
        <f>IF(OR($A85="",NOT(ISNUMBER($G85))),"",IF(AND($F85&lt;=AH$6,$G85&gt;=AH$5),IF(AH$5&gt;$N85,5,$K85)*10+IF(AND($F85&gt;=AH$5,$F85&lt;=AH$6),IF(AND($G85&gt;=AH$5,$G85&lt;=AH$6),5,IF($L85=1,2,1)),IF(AND($G85&gt;=AH$5,$G85&lt;=AH$6),IF($M85&gt;0,4,3),0)),IF(AND($D85&lt;=AH$6,$E85&gt;=AH$5),60,0)))</f>
        <v/>
      </c>
      <c r="AI85" s="80" t="str">
        <f>IF(OR($A85="",NOT(ISNUMBER($G85))),"",IF(AND($F85&lt;=AI$6,$G85&gt;=AI$5),IF(AI$5&gt;$N85,5,$K85)*10+IF(AND($F85&gt;=AI$5,$F85&lt;=AI$6),IF(AND($G85&gt;=AI$5,$G85&lt;=AI$6),5,IF($L85=1,2,1)),IF(AND($G85&gt;=AI$5,$G85&lt;=AI$6),IF($M85&gt;0,4,3),0)),IF(AND($D85&lt;=AI$6,$E85&gt;=AI$5),60,0)))</f>
        <v/>
      </c>
      <c r="AJ85" s="80" t="str">
        <f>IF(OR($A85="",NOT(ISNUMBER($G85))),"",IF(AND($F85&lt;=AJ$6,$G85&gt;=AJ$5),IF(AJ$5&gt;$N85,5,$K85)*10+IF(AND($F85&gt;=AJ$5,$F85&lt;=AJ$6),IF(AND($G85&gt;=AJ$5,$G85&lt;=AJ$6),5,IF($L85=1,2,1)),IF(AND($G85&gt;=AJ$5,$G85&lt;=AJ$6),IF($M85&gt;0,4,3),0)),IF(AND($D85&lt;=AJ$6,$E85&gt;=AJ$5),60,0)))</f>
        <v/>
      </c>
      <c r="AK85" s="80" t="str">
        <f>IF(OR($A85="",NOT(ISNUMBER($G85))),"",IF(AND($F85&lt;=AK$6,$G85&gt;=AK$5),IF(AK$5&gt;$N85,5,$K85)*10+IF(AND($F85&gt;=AK$5,$F85&lt;=AK$6),IF(AND($G85&gt;=AK$5,$G85&lt;=AK$6),5,IF($L85=1,2,1)),IF(AND($G85&gt;=AK$5,$G85&lt;=AK$6),IF($M85&gt;0,4,3),0)),IF(AND($D85&lt;=AK$6,$E85&gt;=AK$5),60,0)))</f>
        <v/>
      </c>
      <c r="AL85" s="80" t="str">
        <f>IF(OR($A85="",NOT(ISNUMBER($G85))),"",IF(AND($F85&lt;=AL$6,$G85&gt;=AL$5),IF(AL$5&gt;$N85,5,$K85)*10+IF(AND($F85&gt;=AL$5,$F85&lt;=AL$6),IF(AND($G85&gt;=AL$5,$G85&lt;=AL$6),5,IF($L85=1,2,1)),IF(AND($G85&gt;=AL$5,$G85&lt;=AL$6),IF($M85&gt;0,4,3),0)),IF(AND($D85&lt;=AL$6,$E85&gt;=AL$5),60,0)))</f>
        <v/>
      </c>
      <c r="AM85" s="80" t="str">
        <f>IF(OR($A85="",NOT(ISNUMBER($G85))),"",IF(AND($F85&lt;=AM$6,$G85&gt;=AM$5),IF(AM$5&gt;$N85,5,$K85)*10+IF(AND($F85&gt;=AM$5,$F85&lt;=AM$6),IF(AND($G85&gt;=AM$5,$G85&lt;=AM$6),5,IF($L85=1,2,1)),IF(AND($G85&gt;=AM$5,$G85&lt;=AM$6),IF($M85&gt;0,4,3),0)),IF(AND($D85&lt;=AM$6,$E85&gt;=AM$5),60,0)))</f>
        <v/>
      </c>
      <c r="AN85" s="80" t="str">
        <f>IF(OR($A85="",NOT(ISNUMBER($G85))),"",IF(AND($F85&lt;=AN$6,$G85&gt;=AN$5),IF(AN$5&gt;$N85,5,$K85)*10+IF(AND($F85&gt;=AN$5,$F85&lt;=AN$6),IF(AND($G85&gt;=AN$5,$G85&lt;=AN$6),5,IF($L85=1,2,1)),IF(AND($G85&gt;=AN$5,$G85&lt;=AN$6),IF($M85&gt;0,4,3),0)),IF(AND($D85&lt;=AN$6,$E85&gt;=AN$5),60,0)))</f>
        <v/>
      </c>
      <c r="AO85" s="80" t="str">
        <f>IF(OR($A85="",NOT(ISNUMBER($G85))),"",IF(AND($F85&lt;=AO$6,$G85&gt;=AO$5),IF(AO$5&gt;$N85,5,$K85)*10+IF(AND($F85&gt;=AO$5,$F85&lt;=AO$6),IF(AND($G85&gt;=AO$5,$G85&lt;=AO$6),5,IF($L85=1,2,1)),IF(AND($G85&gt;=AO$5,$G85&lt;=AO$6),IF($M85&gt;0,4,3),0)),IF(AND($D85&lt;=AO$6,$E85&gt;=AO$5),60,0)))</f>
        <v/>
      </c>
      <c r="AP85" s="80" t="str">
        <f>IF(OR($A85="",NOT(ISNUMBER($G85))),"",IF(AND($F85&lt;=AP$6,$G85&gt;=AP$5),IF(AP$5&gt;$N85,5,$K85)*10+IF(AND($F85&gt;=AP$5,$F85&lt;=AP$6),IF(AND($G85&gt;=AP$5,$G85&lt;=AP$6),5,IF($L85=1,2,1)),IF(AND($G85&gt;=AP$5,$G85&lt;=AP$6),IF($M85&gt;0,4,3),0)),IF(AND($D85&lt;=AP$6,$E85&gt;=AP$5),60,0)))</f>
        <v/>
      </c>
      <c r="AQ85" s="80" t="str">
        <f>IF(OR($A85="",NOT(ISNUMBER($G85))),"",IF(AND($F85&lt;=AQ$6,$G85&gt;=AQ$5),IF(AQ$5&gt;$N85,5,$K85)*10+IF(AND($F85&gt;=AQ$5,$F85&lt;=AQ$6),IF(AND($G85&gt;=AQ$5,$G85&lt;=AQ$6),5,IF($L85=1,2,1)),IF(AND($G85&gt;=AQ$5,$G85&lt;=AQ$6),IF($M85&gt;0,4,3),0)),IF(AND($D85&lt;=AQ$6,$E85&gt;=AQ$5),60,0)))</f>
        <v/>
      </c>
      <c r="AR85" s="80" t="str">
        <f>IF(OR($A85="",NOT(ISNUMBER($G85))),"",IF(AND($F85&lt;=AR$6,$G85&gt;=AR$5),IF(AR$5&gt;$N85,5,$K85)*10+IF(AND($F85&gt;=AR$5,$F85&lt;=AR$6),IF(AND($G85&gt;=AR$5,$G85&lt;=AR$6),5,IF($L85=1,2,1)),IF(AND($G85&gt;=AR$5,$G85&lt;=AR$6),IF($M85&gt;0,4,3),0)),IF(AND($D85&lt;=AR$6,$E85&gt;=AR$5),60,0)))</f>
        <v/>
      </c>
      <c r="AS85" s="80" t="str">
        <f>IF(OR($A85="",NOT(ISNUMBER($G85))),"",IF(AND($F85&lt;=AS$6,$G85&gt;=AS$5),IF(AS$5&gt;$N85,5,$K85)*10+IF(AND($F85&gt;=AS$5,$F85&lt;=AS$6),IF(AND($G85&gt;=AS$5,$G85&lt;=AS$6),5,IF($L85=1,2,1)),IF(AND($G85&gt;=AS$5,$G85&lt;=AS$6),IF($M85&gt;0,4,3),0)),IF(AND($D85&lt;=AS$6,$E85&gt;=AS$5),60,0)))</f>
        <v/>
      </c>
      <c r="AT85" s="80" t="str">
        <f>IF(OR($A85="",NOT(ISNUMBER($G85))),"",IF(AND($F85&lt;=AT$6,$G85&gt;=AT$5),IF(AT$5&gt;$N85,5,$K85)*10+IF(AND($F85&gt;=AT$5,$F85&lt;=AT$6),IF(AND($G85&gt;=AT$5,$G85&lt;=AT$6),5,IF($L85=1,2,1)),IF(AND($G85&gt;=AT$5,$G85&lt;=AT$6),IF($M85&gt;0,4,3),0)),IF(AND($D85&lt;=AT$6,$E85&gt;=AT$5),60,0)))</f>
        <v/>
      </c>
      <c r="AU85" s="80" t="str">
        <f>IF(OR($A85="",NOT(ISNUMBER($G85))),"",IF(AND($F85&lt;=AU$6,$G85&gt;=AU$5),IF(AU$5&gt;$N85,5,$K85)*10+IF(AND($F85&gt;=AU$5,$F85&lt;=AU$6),IF(AND($G85&gt;=AU$5,$G85&lt;=AU$6),5,IF($L85=1,2,1)),IF(AND($G85&gt;=AU$5,$G85&lt;=AU$6),IF($M85&gt;0,4,3),0)),IF(AND($D85&lt;=AU$6,$E85&gt;=AU$5),60,0)))</f>
        <v/>
      </c>
      <c r="AV85" s="80" t="str">
        <f>IF(OR($A85="",NOT(ISNUMBER($G85))),"",IF(AND($F85&lt;=AV$6,$G85&gt;=AV$5),IF(AV$5&gt;$N85,5,$K85)*10+IF(AND($F85&gt;=AV$5,$F85&lt;=AV$6),IF(AND($G85&gt;=AV$5,$G85&lt;=AV$6),5,IF($L85=1,2,1)),IF(AND($G85&gt;=AV$5,$G85&lt;=AV$6),IF($M85&gt;0,4,3),0)),IF(AND($D85&lt;=AV$6,$E85&gt;=AV$5),60,0)))</f>
        <v/>
      </c>
      <c r="AW85" s="80" t="str">
        <f>IF(OR($A85="",NOT(ISNUMBER($G85))),"",IF(AND($F85&lt;=AW$6,$G85&gt;=AW$5),IF(AW$5&gt;$N85,5,$K85)*10+IF(AND($F85&gt;=AW$5,$F85&lt;=AW$6),IF(AND($G85&gt;=AW$5,$G85&lt;=AW$6),5,IF($L85=1,2,1)),IF(AND($G85&gt;=AW$5,$G85&lt;=AW$6),IF($M85&gt;0,4,3),0)),IF(AND($D85&lt;=AW$6,$E85&gt;=AW$5),60,0)))</f>
        <v/>
      </c>
      <c r="AX85" s="80" t="str">
        <f>IF(OR($A85="",NOT(ISNUMBER($G85))),"",IF(AND($F85&lt;=AX$6,$G85&gt;=AX$5),IF(AX$5&gt;$N85,5,$K85)*10+IF(AND($F85&gt;=AX$5,$F85&lt;=AX$6),IF(AND($G85&gt;=AX$5,$G85&lt;=AX$6),5,IF($L85=1,2,1)),IF(AND($G85&gt;=AX$5,$G85&lt;=AX$6),IF($M85&gt;0,4,3),0)),IF(AND($D85&lt;=AX$6,$E85&gt;=AX$5),60,0)))</f>
        <v/>
      </c>
      <c r="AY85" s="80" t="str">
        <f>IF(OR($A85="",NOT(ISNUMBER($G85))),"",IF(AND($F85&lt;=AY$6,$G85&gt;=AY$5),IF(AY$5&gt;$N85,5,$K85)*10+IF(AND($F85&gt;=AY$5,$F85&lt;=AY$6),IF(AND($G85&gt;=AY$5,$G85&lt;=AY$6),5,IF($L85=1,2,1)),IF(AND($G85&gt;=AY$5,$G85&lt;=AY$6),IF($M85&gt;0,4,3),0)),IF(AND($D85&lt;=AY$6,$E85&gt;=AY$5),60,0)))</f>
        <v/>
      </c>
      <c r="AZ85" s="80" t="str">
        <f>IF(OR($A85="",NOT(ISNUMBER($G85))),"",IF(AND($F85&lt;=AZ$6,$G85&gt;=AZ$5),IF(AZ$5&gt;$N85,5,$K85)*10+IF(AND($F85&gt;=AZ$5,$F85&lt;=AZ$6),IF(AND($G85&gt;=AZ$5,$G85&lt;=AZ$6),5,IF($L85=1,2,1)),IF(AND($G85&gt;=AZ$5,$G85&lt;=AZ$6),IF($M85&gt;0,4,3),0)),IF(AND($D85&lt;=AZ$6,$E85&gt;=AZ$5),60,0)))</f>
        <v/>
      </c>
      <c r="BA85" s="80" t="str">
        <f>IF(OR($A85="",NOT(ISNUMBER($G85))),"",IF(AND($F85&lt;=BA$6,$G85&gt;=BA$5),IF(BA$5&gt;$N85,5,$K85)*10+IF(AND($F85&gt;=BA$5,$F85&lt;=BA$6),IF(AND($G85&gt;=BA$5,$G85&lt;=BA$6),5,IF($L85=1,2,1)),IF(AND($G85&gt;=BA$5,$G85&lt;=BA$6),IF($M85&gt;0,4,3),0)),IF(AND($D85&lt;=BA$6,$E85&gt;=BA$5),60,0)))</f>
        <v/>
      </c>
      <c r="BB85" s="80" t="str">
        <f>IF(OR($A85="",NOT(ISNUMBER($G85))),"",IF(AND($F85&lt;=BB$6,$G85&gt;=BB$5),IF(BB$5&gt;$N85,5,$K85)*10+IF(AND($F85&gt;=BB$5,$F85&lt;=BB$6),IF(AND($G85&gt;=BB$5,$G85&lt;=BB$6),5,IF($L85=1,2,1)),IF(AND($G85&gt;=BB$5,$G85&lt;=BB$6),IF($M85&gt;0,4,3),0)),IF(AND($D85&lt;=BB$6,$E85&gt;=BB$5),60,0)))</f>
        <v/>
      </c>
      <c r="BC85" s="80" t="str">
        <f>IF(OR($A85="",NOT(ISNUMBER($G85))),"",IF(AND($F85&lt;=BC$6,$G85&gt;=BC$5),IF(BC$5&gt;$N85,5,$K85)*10+IF(AND($F85&gt;=BC$5,$F85&lt;=BC$6),IF(AND($G85&gt;=BC$5,$G85&lt;=BC$6),5,IF($L85=1,2,1)),IF(AND($G85&gt;=BC$5,$G85&lt;=BC$6),IF($M85&gt;0,4,3),0)),IF(AND($D85&lt;=BC$6,$E85&gt;=BC$5),60,0)))</f>
        <v/>
      </c>
      <c r="BD85" s="80" t="str">
        <f>IF(OR($A85="",NOT(ISNUMBER($G85))),"",IF(AND($F85&lt;=BD$6,$G85&gt;=BD$5),IF(BD$5&gt;$N85,5,$K85)*10+IF(AND($F85&gt;=BD$5,$F85&lt;=BD$6),IF(AND($G85&gt;=BD$5,$G85&lt;=BD$6),5,IF($L85=1,2,1)),IF(AND($G85&gt;=BD$5,$G85&lt;=BD$6),IF($M85&gt;0,4,3),0)),IF(AND($D85&lt;=BD$6,$E85&gt;=BD$5),60,0)))</f>
        <v/>
      </c>
      <c r="BE85" s="80" t="str">
        <f>IF(OR($A85="",NOT(ISNUMBER($G85))),"",IF(AND($F85&lt;=BE$6,$G85&gt;=BE$5),IF(BE$5&gt;$N85,5,$K85)*10+IF(AND($F85&gt;=BE$5,$F85&lt;=BE$6),IF(AND($G85&gt;=BE$5,$G85&lt;=BE$6),5,IF($L85=1,2,1)),IF(AND($G85&gt;=BE$5,$G85&lt;=BE$6),IF($M85&gt;0,4,3),0)),IF(AND($D85&lt;=BE$6,$E85&gt;=BE$5),60,0)))</f>
        <v/>
      </c>
      <c r="BF85" s="80" t="str">
        <f>IF(OR($A85="",NOT(ISNUMBER($G85))),"",IF(AND($F85&lt;=BF$6,$G85&gt;=BF$5),IF(BF$5&gt;$N85,5,$K85)*10+IF(AND($F85&gt;=BF$5,$F85&lt;=BF$6),IF(AND($G85&gt;=BF$5,$G85&lt;=BF$6),5,IF($L85=1,2,1)),IF(AND($G85&gt;=BF$5,$G85&lt;=BF$6),IF($M85&gt;0,4,3),0)),IF(AND($D85&lt;=BF$6,$E85&gt;=BF$5),60,0)))</f>
        <v/>
      </c>
      <c r="BG85" s="80" t="str">
        <f>IF(OR($A85="",NOT(ISNUMBER($G85))),"",IF(AND($F85&lt;=BG$6,$G85&gt;=BG$5),IF(BG$5&gt;$N85,5,$K85)*10+IF(AND($F85&gt;=BG$5,$F85&lt;=BG$6),IF(AND($G85&gt;=BG$5,$G85&lt;=BG$6),5,IF($L85=1,2,1)),IF(AND($G85&gt;=BG$5,$G85&lt;=BG$6),IF($M85&gt;0,4,3),0)),IF(AND($D85&lt;=BG$6,$E85&gt;=BG$5),60,0)))</f>
        <v/>
      </c>
      <c r="BH85" s="80" t="str">
        <f>IF(OR($A85="",NOT(ISNUMBER($G85))),"",IF(AND($F85&lt;=BH$6,$G85&gt;=BH$5),IF(BH$5&gt;$N85,5,$K85)*10+IF(AND($F85&gt;=BH$5,$F85&lt;=BH$6),IF(AND($G85&gt;=BH$5,$G85&lt;=BH$6),5,IF($L85=1,2,1)),IF(AND($G85&gt;=BH$5,$G85&lt;=BH$6),IF($M85&gt;0,4,3),0)),IF(AND($D85&lt;=BH$6,$E85&gt;=BH$5),60,0)))</f>
        <v/>
      </c>
      <c r="BI85" s="80" t="str">
        <f>IF(OR($A85="",NOT(ISNUMBER($G85))),"",IF(AND($F85&lt;=BI$6,$G85&gt;=BI$5),IF(BI$5&gt;$N85,5,$K85)*10+IF(AND($F85&gt;=BI$5,$F85&lt;=BI$6),IF(AND($G85&gt;=BI$5,$G85&lt;=BI$6),5,IF($L85=1,2,1)),IF(AND($G85&gt;=BI$5,$G85&lt;=BI$6),IF($M85&gt;0,4,3),0)),IF(AND($D85&lt;=BI$6,$E85&gt;=BI$5),60,0)))</f>
        <v/>
      </c>
      <c r="BJ85" s="80" t="str">
        <f>IF(OR($A85="",NOT(ISNUMBER($G85))),"",IF(AND($F85&lt;=BJ$6,$G85&gt;=BJ$5),IF(BJ$5&gt;$N85,5,$K85)*10+IF(AND($F85&gt;=BJ$5,$F85&lt;=BJ$6),IF(AND($G85&gt;=BJ$5,$G85&lt;=BJ$6),5,IF($L85=1,2,1)),IF(AND($G85&gt;=BJ$5,$G85&lt;=BJ$6),IF($M85&gt;0,4,3),0)),IF(AND($D85&lt;=BJ$6,$E85&gt;=BJ$5),60,0)))</f>
        <v/>
      </c>
      <c r="BK85" s="80" t="str">
        <f>IF(OR($A85="",NOT(ISNUMBER($G85))),"",IF(AND($F85&lt;=BK$6,$G85&gt;=BK$5),IF(BK$5&gt;$N85,5,$K85)*10+IF(AND($F85&gt;=BK$5,$F85&lt;=BK$6),IF(AND($G85&gt;=BK$5,$G85&lt;=BK$6),5,IF($L85=1,2,1)),IF(AND($G85&gt;=BK$5,$G85&lt;=BK$6),IF($M85&gt;0,4,3),0)),IF(AND($D85&lt;=BK$6,$E85&gt;=BK$5),60,0)))</f>
        <v/>
      </c>
      <c r="BL85" s="80" t="str">
        <f>IF(OR($A85="",NOT(ISNUMBER($G85))),"",IF(AND($F85&lt;=BL$6,$G85&gt;=BL$5),IF(BL$5&gt;$N85,5,$K85)*10+IF(AND($F85&gt;=BL$5,$F85&lt;=BL$6),IF(AND($G85&gt;=BL$5,$G85&lt;=BL$6),5,IF($L85=1,2,1)),IF(AND($G85&gt;=BL$5,$G85&lt;=BL$6),IF($M85&gt;0,4,3),0)),IF(AND($D85&lt;=BL$6,$E85&gt;=BL$5),60,0)))</f>
        <v/>
      </c>
      <c r="BM85" s="80" t="str">
        <f>IF(OR($A85="",NOT(ISNUMBER($G85))),"",IF(AND($F85&lt;=BM$6,$G85&gt;=BM$5),IF(BM$5&gt;$N85,5,$K85)*10+IF(AND($F85&gt;=BM$5,$F85&lt;=BM$6),IF(AND($G85&gt;=BM$5,$G85&lt;=BM$6),5,IF($L85=1,2,1)),IF(AND($G85&gt;=BM$5,$G85&lt;=BM$6),IF($M85&gt;0,4,3),0)),IF(AND($D85&lt;=BM$6,$E85&gt;=BM$5),60,0)))</f>
        <v/>
      </c>
      <c r="BN85" s="80" t="str">
        <f>IF(OR($A85="",NOT(ISNUMBER($G85))),"",IF(AND($F85&lt;=BN$6,$G85&gt;=BN$5),IF(BN$5&gt;$N85,5,$K85)*10+IF(AND($F85&gt;=BN$5,$F85&lt;=BN$6),IF(AND($G85&gt;=BN$5,$G85&lt;=BN$6),5,IF($L85=1,2,1)),IF(AND($G85&gt;=BN$5,$G85&lt;=BN$6),IF($M85&gt;0,4,3),0)),IF(AND($D85&lt;=BN$6,$E85&gt;=BN$5),60,0)))</f>
        <v/>
      </c>
      <c r="BO85" s="80" t="str">
        <f>IF(OR($A85="",NOT(ISNUMBER($G85))),"",IF(AND($F85&lt;=BO$6,$G85&gt;=BO$5),IF(BO$5&gt;$N85,5,$K85)*10+IF(AND($F85&gt;=BO$5,$F85&lt;=BO$6),IF(AND($G85&gt;=BO$5,$G85&lt;=BO$6),5,IF($L85=1,2,1)),IF(AND($G85&gt;=BO$5,$G85&lt;=BO$6),IF($M85&gt;0,4,3),0)),IF(AND($D85&lt;=BO$6,$E85&gt;=BO$5),60,0)))</f>
        <v/>
      </c>
      <c r="BP85" s="80" t="str">
        <f>IF(OR($A85="",NOT(ISNUMBER($G85))),"",IF(AND($F85&lt;=BP$6,$G85&gt;=BP$5),IF(BP$5&gt;$N85,5,$K85)*10+IF(AND($F85&gt;=BP$5,$F85&lt;=BP$6),IF(AND($G85&gt;=BP$5,$G85&lt;=BP$6),5,IF($L85=1,2,1)),IF(AND($G85&gt;=BP$5,$G85&lt;=BP$6),IF($M85&gt;0,4,3),0)),IF(AND($D85&lt;=BP$6,$E85&gt;=BP$5),60,0)))</f>
        <v/>
      </c>
      <c r="BQ85" s="80" t="str">
        <f>IF(OR($A85="",NOT(ISNUMBER($G85))),"",IF(AND($F85&lt;=BQ$6,$G85&gt;=BQ$5),IF(BQ$5&gt;$N85,5,$K85)*10+IF(AND($F85&gt;=BQ$5,$F85&lt;=BQ$6),IF(AND($G85&gt;=BQ$5,$G85&lt;=BQ$6),5,IF($L85=1,2,1)),IF(AND($G85&gt;=BQ$5,$G85&lt;=BQ$6),IF($M85&gt;0,4,3),0)),IF(AND($D85&lt;=BQ$6,$E85&gt;=BQ$5),60,0)))</f>
        <v/>
      </c>
      <c r="BR85" s="80" t="str">
        <f>IF(OR($A85="",NOT(ISNUMBER($G85))),"",IF(AND($F85&lt;=BR$6,$G85&gt;=BR$5),IF(BR$5&gt;$N85,5,$K85)*10+IF(AND($F85&gt;=BR$5,$F85&lt;=BR$6),IF(AND($G85&gt;=BR$5,$G85&lt;=BR$6),5,IF($L85=1,2,1)),IF(AND($G85&gt;=BR$5,$G85&lt;=BR$6),IF($M85&gt;0,4,3),0)),IF(AND($D85&lt;=BR$6,$E85&gt;=BR$5),60,0)))</f>
        <v/>
      </c>
      <c r="BS85" s="80" t="str">
        <f>IF(OR($A85="",NOT(ISNUMBER($G85))),"",IF(AND($F85&lt;=BS$6,$G85&gt;=BS$5),IF(BS$5&gt;$N85,5,$K85)*10+IF(AND($F85&gt;=BS$5,$F85&lt;=BS$6),IF(AND($G85&gt;=BS$5,$G85&lt;=BS$6),5,IF($L85=1,2,1)),IF(AND($G85&gt;=BS$5,$G85&lt;=BS$6),IF($M85&gt;0,4,3),0)),IF(AND($D85&lt;=BS$6,$E85&gt;=BS$5),60,0)))</f>
        <v/>
      </c>
      <c r="BT85" s="80" t="str">
        <f>IF(OR($A85="",NOT(ISNUMBER($G85))),"",IF(AND($F85&lt;=BT$6,$G85&gt;=BT$5),IF(BT$5&gt;$N85,5,$K85)*10+IF(AND($F85&gt;=BT$5,$F85&lt;=BT$6),IF(AND($G85&gt;=BT$5,$G85&lt;=BT$6),5,IF($L85=1,2,1)),IF(AND($G85&gt;=BT$5,$G85&lt;=BT$6),IF($M85&gt;0,4,3),0)),IF(AND($D85&lt;=BT$6,$E85&gt;=BT$5),60,0)))</f>
        <v/>
      </c>
      <c r="BU85" s="80" t="str">
        <f>IF(OR($A85="",NOT(ISNUMBER($G85))),"",IF(AND($F85&lt;=BU$6,$G85&gt;=BU$5),IF(BU$5&gt;$N85,5,$K85)*10+IF(AND($F85&gt;=BU$5,$F85&lt;=BU$6),IF(AND($G85&gt;=BU$5,$G85&lt;=BU$6),5,IF($L85=1,2,1)),IF(AND($G85&gt;=BU$5,$G85&lt;=BU$6),IF($M85&gt;0,4,3),0)),IF(AND($D85&lt;=BU$6,$E85&gt;=BU$5),60,0)))</f>
        <v/>
      </c>
      <c r="BV85" s="80" t="str">
        <f>IF(OR($A85="",NOT(ISNUMBER($G85))),"",IF(AND($F85&lt;=BV$6,$G85&gt;=BV$5),IF(BV$5&gt;$N85,5,$K85)*10+IF(AND($F85&gt;=BV$5,$F85&lt;=BV$6),IF(AND($G85&gt;=BV$5,$G85&lt;=BV$6),5,IF($L85=1,2,1)),IF(AND($G85&gt;=BV$5,$G85&lt;=BV$6),IF($M85&gt;0,4,3),0)),IF(AND($D85&lt;=BV$6,$E85&gt;=BV$5),60,0)))</f>
        <v/>
      </c>
      <c r="BW85" s="80" t="str">
        <f>IF(OR($A85="",NOT(ISNUMBER($G85))),"",IF(AND($F85&lt;=BW$6,$G85&gt;=BW$5),IF(BW$5&gt;$N85,5,$K85)*10+IF(AND($F85&gt;=BW$5,$F85&lt;=BW$6),IF(AND($G85&gt;=BW$5,$G85&lt;=BW$6),5,IF($L85=1,2,1)),IF(AND($G85&gt;=BW$5,$G85&lt;=BW$6),IF($M85&gt;0,4,3),0)),IF(AND($D85&lt;=BW$6,$E85&gt;=BW$5),60,0)))</f>
        <v/>
      </c>
      <c r="BX85" s="80" t="str">
        <f>IF(OR($A85="",NOT(ISNUMBER($G85))),"",IF(AND($F85&lt;=BX$6,$G85&gt;=BX$5),IF(BX$5&gt;$N85,5,$K85)*10+IF(AND($F85&gt;=BX$5,$F85&lt;=BX$6),IF(AND($G85&gt;=BX$5,$G85&lt;=BX$6),5,IF($L85=1,2,1)),IF(AND($G85&gt;=BX$5,$G85&lt;=BX$6),IF($M85&gt;0,4,3),0)),IF(AND($D85&lt;=BX$6,$E85&gt;=BX$5),60,0)))</f>
        <v/>
      </c>
      <c r="BY85" s="80" t="str">
        <f>IF(OR($A85="",NOT(ISNUMBER($G85))),"",IF(AND($F85&lt;=BY$6,$G85&gt;=BY$5),IF(BY$5&gt;$N85,5,$K85)*10+IF(AND($F85&gt;=BY$5,$F85&lt;=BY$6),IF(AND($G85&gt;=BY$5,$G85&lt;=BY$6),5,IF($L85=1,2,1)),IF(AND($G85&gt;=BY$5,$G85&lt;=BY$6),IF($M85&gt;0,4,3),0)),IF(AND($D85&lt;=BY$6,$E85&gt;=BY$5),60,0)))</f>
        <v/>
      </c>
      <c r="BZ85" s="80" t="str">
        <f>IF(OR($A85="",NOT(ISNUMBER($G85))),"",IF(AND($F85&lt;=BZ$6,$G85&gt;=BZ$5),IF(BZ$5&gt;$N85,5,$K85)*10+IF(AND($F85&gt;=BZ$5,$F85&lt;=BZ$6),IF(AND($G85&gt;=BZ$5,$G85&lt;=BZ$6),5,IF($L85=1,2,1)),IF(AND($G85&gt;=BZ$5,$G85&lt;=BZ$6),IF($M85&gt;0,4,3),0)),IF(AND($D85&lt;=BZ$6,$E85&gt;=BZ$5),60,0)))</f>
        <v/>
      </c>
      <c r="CA85" s="80" t="str">
        <f>IF(OR($A85="",NOT(ISNUMBER($G85))),"",IF(AND($F85&lt;=CA$6,$G85&gt;=CA$5),IF(CA$5&gt;$N85,5,$K85)*10+IF(AND($F85&gt;=CA$5,$F85&lt;=CA$6),IF(AND($G85&gt;=CA$5,$G85&lt;=CA$6),5,IF($L85=1,2,1)),IF(AND($G85&gt;=CA$5,$G85&lt;=CA$6),IF($M85&gt;0,4,3),0)),IF(AND($D85&lt;=CA$6,$E85&gt;=CA$5),60,0)))</f>
        <v/>
      </c>
      <c r="CB85" s="80" t="str">
        <f>IF(OR($A85="",NOT(ISNUMBER($G85))),"",IF(AND($F85&lt;=CB$6,$G85&gt;=CB$5),IF(CB$5&gt;$N85,5,$K85)*10+IF(AND($F85&gt;=CB$5,$F85&lt;=CB$6),IF(AND($G85&gt;=CB$5,$G85&lt;=CB$6),5,IF($L85=1,2,1)),IF(AND($G85&gt;=CB$5,$G85&lt;=CB$6),IF($M85&gt;0,4,3),0)),IF(AND($D85&lt;=CB$6,$E85&gt;=CB$5),60,0)))</f>
        <v/>
      </c>
      <c r="CC85" s="80" t="str">
        <f>IF(OR($A85="",NOT(ISNUMBER($G85))),"",IF(AND($F85&lt;=CC$6,$G85&gt;=CC$5),IF(CC$5&gt;$N85,5,$K85)*10+IF(AND($F85&gt;=CC$5,$F85&lt;=CC$6),IF(AND($G85&gt;=CC$5,$G85&lt;=CC$6),5,IF($L85=1,2,1)),IF(AND($G85&gt;=CC$5,$G85&lt;=CC$6),IF($M85&gt;0,4,3),0)),IF(AND($D85&lt;=CC$6,$E85&gt;=CC$5),60,0)))</f>
        <v/>
      </c>
      <c r="CD85" s="80" t="str">
        <f>IF(OR($A85="",NOT(ISNUMBER($G85))),"",IF(AND($F85&lt;=CD$6,$G85&gt;=CD$5),IF(CD$5&gt;$N85,5,$K85)*10+IF(AND($F85&gt;=CD$5,$F85&lt;=CD$6),IF(AND($G85&gt;=CD$5,$G85&lt;=CD$6),5,IF($L85=1,2,1)),IF(AND($G85&gt;=CD$5,$G85&lt;=CD$6),IF($M85&gt;0,4,3),0)),IF(AND($D85&lt;=CD$6,$E85&gt;=CD$5),60,0)))</f>
        <v/>
      </c>
      <c r="CE85" s="80" t="str">
        <f>IF(OR($A85="",NOT(ISNUMBER($G85))),"",IF(AND($F85&lt;=CE$6,$G85&gt;=CE$5),IF(CE$5&gt;$N85,5,$K85)*10+IF(AND($F85&gt;=CE$5,$F85&lt;=CE$6),IF(AND($G85&gt;=CE$5,$G85&lt;=CE$6),5,IF($L85=1,2,1)),IF(AND($G85&gt;=CE$5,$G85&lt;=CE$6),IF($M85&gt;0,4,3),0)),IF(AND($D85&lt;=CE$6,$E85&gt;=CE$5),60,0)))</f>
        <v/>
      </c>
      <c r="CF85" s="80" t="str">
        <f>IF(OR($A85="",NOT(ISNUMBER($G85))),"",IF(AND($F85&lt;=CF$6,$G85&gt;=CF$5),IF(CF$5&gt;$N85,5,$K85)*10+IF(AND($F85&gt;=CF$5,$F85&lt;=CF$6),IF(AND($G85&gt;=CF$5,$G85&lt;=CF$6),5,IF($L85=1,2,1)),IF(AND($G85&gt;=CF$5,$G85&lt;=CF$6),IF($M85&gt;0,4,3),0)),IF(AND($D85&lt;=CF$6,$E85&gt;=CF$5),60,0)))</f>
        <v/>
      </c>
      <c r="CG85" s="80" t="str">
        <f>IF(OR($A85="",NOT(ISNUMBER($G85))),"",IF(AND($F85&lt;=CG$6,$G85&gt;=CG$5),IF(CG$5&gt;$N85,5,$K85)*10+IF(AND($F85&gt;=CG$5,$F85&lt;=CG$6),IF(AND($G85&gt;=CG$5,$G85&lt;=CG$6),5,IF($L85=1,2,1)),IF(AND($G85&gt;=CG$5,$G85&lt;=CG$6),IF($M85&gt;0,4,3),0)),IF(AND($D85&lt;=CG$6,$E85&gt;=CG$5),60,0)))</f>
        <v/>
      </c>
      <c r="CH85" s="80" t="str">
        <f>IF(OR($A85="",NOT(ISNUMBER($G85))),"",IF(AND($F85&lt;=CH$6,$G85&gt;=CH$5),IF(CH$5&gt;$N85,5,$K85)*10+IF(AND($F85&gt;=CH$5,$F85&lt;=CH$6),IF(AND($G85&gt;=CH$5,$G85&lt;=CH$6),5,IF($L85=1,2,1)),IF(AND($G85&gt;=CH$5,$G85&lt;=CH$6),IF($M85&gt;0,4,3),0)),IF(AND($D85&lt;=CH$6,$E85&gt;=CH$5),60,0)))</f>
        <v/>
      </c>
      <c r="CI85" s="80" t="str">
        <f>IF(OR($A85="",NOT(ISNUMBER($G85))),"",IF(AND($F85&lt;=CI$6,$G85&gt;=CI$5),IF(CI$5&gt;$N85,5,$K85)*10+IF(AND($F85&gt;=CI$5,$F85&lt;=CI$6),IF(AND($G85&gt;=CI$5,$G85&lt;=CI$6),5,IF($L85=1,2,1)),IF(AND($G85&gt;=CI$5,$G85&lt;=CI$6),IF($M85&gt;0,4,3),0)),IF(AND($D85&lt;=CI$6,$E85&gt;=CI$5),60,0)))</f>
        <v/>
      </c>
      <c r="CJ85" s="80" t="str">
        <f>IF(OR($A85="",NOT(ISNUMBER($G85))),"",IF(AND($F85&lt;=CJ$6,$G85&gt;=CJ$5),IF(CJ$5&gt;$N85,5,$K85)*10+IF(AND($F85&gt;=CJ$5,$F85&lt;=CJ$6),IF(AND($G85&gt;=CJ$5,$G85&lt;=CJ$6),5,IF($L85=1,2,1)),IF(AND($G85&gt;=CJ$5,$G85&lt;=CJ$6),IF($M85&gt;0,4,3),0)),IF(AND($D85&lt;=CJ$6,$E85&gt;=CJ$5),60,0)))</f>
        <v/>
      </c>
      <c r="CK85" s="80" t="str">
        <f>IF(OR($A85="",NOT(ISNUMBER($G85))),"",IF(AND($F85&lt;=CK$6,$G85&gt;=CK$5),IF(CK$5&gt;$N85,5,$K85)*10+IF(AND($F85&gt;=CK$5,$F85&lt;=CK$6),IF(AND($G85&gt;=CK$5,$G85&lt;=CK$6),5,IF($L85=1,2,1)),IF(AND($G85&gt;=CK$5,$G85&lt;=CK$6),IF($M85&gt;0,4,3),0)),IF(AND($D85&lt;=CK$6,$E85&gt;=CK$5),60,0)))</f>
        <v/>
      </c>
      <c r="CL85" s="80" t="str">
        <f>IF(OR($A85="",NOT(ISNUMBER($G85))),"",IF(AND($F85&lt;=CL$6,$G85&gt;=CL$5),IF(CL$5&gt;$N85,5,$K85)*10+IF(AND($F85&gt;=CL$5,$F85&lt;=CL$6),IF(AND($G85&gt;=CL$5,$G85&lt;=CL$6),5,IF($L85=1,2,1)),IF(AND($G85&gt;=CL$5,$G85&lt;=CL$6),IF($M85&gt;0,4,3),0)),IF(AND($D85&lt;=CL$6,$E85&gt;=CL$5),60,0)))</f>
        <v/>
      </c>
      <c r="CM85" s="80" t="str">
        <f>IF(OR($A85="",NOT(ISNUMBER($G85))),"",IF(AND($F85&lt;=CM$6,$G85&gt;=CM$5),IF(CM$5&gt;$N85,5,$K85)*10+IF(AND($F85&gt;=CM$5,$F85&lt;=CM$6),IF(AND($G85&gt;=CM$5,$G85&lt;=CM$6),5,IF($L85=1,2,1)),IF(AND($G85&gt;=CM$5,$G85&lt;=CM$6),IF($M85&gt;0,4,3),0)),IF(AND($D85&lt;=CM$6,$E85&gt;=CM$5),60,0)))</f>
        <v/>
      </c>
      <c r="CN85" s="80" t="str">
        <f>IF(OR($A85="",NOT(ISNUMBER($G85))),"",IF(AND($F85&lt;=CN$6,$G85&gt;=CN$5),IF(CN$5&gt;$N85,5,$K85)*10+IF(AND($F85&gt;=CN$5,$F85&lt;=CN$6),IF(AND($G85&gt;=CN$5,$G85&lt;=CN$6),5,IF($L85=1,2,1)),IF(AND($G85&gt;=CN$5,$G85&lt;=CN$6),IF($M85&gt;0,4,3),0)),IF(AND($D85&lt;=CN$6,$E85&gt;=CN$5),60,0)))</f>
        <v/>
      </c>
      <c r="CO85" s="80" t="str">
        <f>IF(OR($A85="",NOT(ISNUMBER($G85))),"",IF(AND($F85&lt;=CO$6,$G85&gt;=CO$5),IF(CO$5&gt;$N85,5,$K85)*10+IF(AND($F85&gt;=CO$5,$F85&lt;=CO$6),IF(AND($G85&gt;=CO$5,$G85&lt;=CO$6),5,IF($L85=1,2,1)),IF(AND($G85&gt;=CO$5,$G85&lt;=CO$6),IF($M85&gt;0,4,3),0)),IF(AND($D85&lt;=CO$6,$E85&gt;=CO$5),60,0)))</f>
        <v/>
      </c>
      <c r="CP85" s="80" t="str">
        <f>IF(OR($A85="",NOT(ISNUMBER($G85))),"",IF(AND($F85&lt;=CP$6,$G85&gt;=CP$5),IF(CP$5&gt;$N85,5,$K85)*10+IF(AND($F85&gt;=CP$5,$F85&lt;=CP$6),IF(AND($G85&gt;=CP$5,$G85&lt;=CP$6),5,IF($L85=1,2,1)),IF(AND($G85&gt;=CP$5,$G85&lt;=CP$6),IF($M85&gt;0,4,3),0)),IF(AND($D85&lt;=CP$6,$E85&gt;=CP$5),60,0)))</f>
        <v/>
      </c>
      <c r="CQ85" s="80" t="str">
        <f>IF(OR($A85="",NOT(ISNUMBER($G85))),"",IF(AND($F85&lt;=CQ$6,$G85&gt;=CQ$5),IF(CQ$5&gt;$N85,5,$K85)*10+IF(AND($F85&gt;=CQ$5,$F85&lt;=CQ$6),IF(AND($G85&gt;=CQ$5,$G85&lt;=CQ$6),5,IF($L85=1,2,1)),IF(AND($G85&gt;=CQ$5,$G85&lt;=CQ$6),IF($M85&gt;0,4,3),0)),IF(AND($D85&lt;=CQ$6,$E85&gt;=CQ$5),60,0)))</f>
        <v/>
      </c>
      <c r="CR85" s="80" t="str">
        <f>IF(OR($A85="",NOT(ISNUMBER($G85))),"",IF(AND($F85&lt;=CR$6,$G85&gt;=CR$5),IF(CR$5&gt;$N85,5,$K85)*10+IF(AND($F85&gt;=CR$5,$F85&lt;=CR$6),IF(AND($G85&gt;=CR$5,$G85&lt;=CR$6),5,IF($L85=1,2,1)),IF(AND($G85&gt;=CR$5,$G85&lt;=CR$6),IF($M85&gt;0,4,3),0)),IF(AND($D85&lt;=CR$6,$E85&gt;=CR$5),60,0)))</f>
        <v/>
      </c>
      <c r="CS85" s="80" t="str">
        <f>IF(OR($A85="",NOT(ISNUMBER($G85))),"",IF(AND($F85&lt;=CS$6,$G85&gt;=CS$5),IF(CS$5&gt;$N85,5,$K85)*10+IF(AND($F85&gt;=CS$5,$F85&lt;=CS$6),IF(AND($G85&gt;=CS$5,$G85&lt;=CS$6),5,IF($L85=1,2,1)),IF(AND($G85&gt;=CS$5,$G85&lt;=CS$6),IF($M85&gt;0,4,3),0)),IF(AND($D85&lt;=CS$6,$E85&gt;=CS$5),60,0)))</f>
        <v/>
      </c>
      <c r="CT85" s="80" t="str">
        <f>IF(OR($A85="",NOT(ISNUMBER($G85))),"",IF(AND($F85&lt;=CT$6,$G85&gt;=CT$5),IF(CT$5&gt;$N85,5,$K85)*10+IF(AND($F85&gt;=CT$5,$F85&lt;=CT$6),IF(AND($G85&gt;=CT$5,$G85&lt;=CT$6),5,IF($L85=1,2,1)),IF(AND($G85&gt;=CT$5,$G85&lt;=CT$6),IF($M85&gt;0,4,3),0)),IF(AND($D85&lt;=CT$6,$E85&gt;=CT$5),60,0)))</f>
        <v/>
      </c>
      <c r="CU85" s="80" t="str">
        <f>IF(OR($A85="",NOT(ISNUMBER($G85))),"",IF(AND($F85&lt;=CU$6,$G85&gt;=CU$5),IF(CU$5&gt;$N85,5,$K85)*10+IF(AND($F85&gt;=CU$5,$F85&lt;=CU$6),IF(AND($G85&gt;=CU$5,$G85&lt;=CU$6),5,IF($L85=1,2,1)),IF(AND($G85&gt;=CU$5,$G85&lt;=CU$6),IF($M85&gt;0,4,3),0)),IF(AND($D85&lt;=CU$6,$E85&gt;=CU$5),60,0)))</f>
        <v/>
      </c>
      <c r="CV85" s="80" t="str">
        <f>IF(OR($A85="",NOT(ISNUMBER($G85))),"",IF(AND($F85&lt;=CV$6,$G85&gt;=CV$5),IF(CV$5&gt;$N85,5,$K85)*10+IF(AND($F85&gt;=CV$5,$F85&lt;=CV$6),IF(AND($G85&gt;=CV$5,$G85&lt;=CV$6),5,IF($L85=1,2,1)),IF(AND($G85&gt;=CV$5,$G85&lt;=CV$6),IF($M85&gt;0,4,3),0)),IF(AND($D85&lt;=CV$6,$E85&gt;=CV$5),60,0)))</f>
        <v/>
      </c>
      <c r="CW85" s="80" t="str">
        <f>IF(OR($A85="",NOT(ISNUMBER($G85))),"",IF(AND($F85&lt;=CW$6,$G85&gt;=CW$5),IF(CW$5&gt;$N85,5,$K85)*10+IF(AND($F85&gt;=CW$5,$F85&lt;=CW$6),IF(AND($G85&gt;=CW$5,$G85&lt;=CW$6),5,IF($L85=1,2,1)),IF(AND($G85&gt;=CW$5,$G85&lt;=CW$6),IF($M85&gt;0,4,3),0)),IF(AND($D85&lt;=CW$6,$E85&gt;=CW$5),60,0)))</f>
        <v/>
      </c>
      <c r="CX85" s="80" t="str">
        <f>IF(OR($A85="",NOT(ISNUMBER($G85))),"",IF(AND($F85&lt;=CX$6,$G85&gt;=CX$5),IF(CX$5&gt;$N85,5,$K85)*10+IF(AND($F85&gt;=CX$5,$F85&lt;=CX$6),IF(AND($G85&gt;=CX$5,$G85&lt;=CX$6),5,IF($L85=1,2,1)),IF(AND($G85&gt;=CX$5,$G85&lt;=CX$6),IF($M85&gt;0,4,3),0)),IF(AND($D85&lt;=CX$6,$E85&gt;=CX$5),60,0)))</f>
        <v/>
      </c>
      <c r="CY85" s="80" t="str">
        <f>IF(OR($A85="",NOT(ISNUMBER($G85))),"",IF(AND($F85&lt;=CY$6,$G85&gt;=CY$5),IF(CY$5&gt;$N85,5,$K85)*10+IF(AND($F85&gt;=CY$5,$F85&lt;=CY$6),IF(AND($G85&gt;=CY$5,$G85&lt;=CY$6),5,IF($L85=1,2,1)),IF(AND($G85&gt;=CY$5,$G85&lt;=CY$6),IF($M85&gt;0,4,3),0)),IF(AND($D85&lt;=CY$6,$E85&gt;=CY$5),60,0)))</f>
        <v/>
      </c>
      <c r="CZ85" s="80" t="str">
        <f>IF(OR($A85="",NOT(ISNUMBER($G85))),"",IF(AND($F85&lt;=CZ$6,$G85&gt;=CZ$5),IF(CZ$5&gt;$N85,5,$K85)*10+IF(AND($F85&gt;=CZ$5,$F85&lt;=CZ$6),IF(AND($G85&gt;=CZ$5,$G85&lt;=CZ$6),5,IF($L85=1,2,1)),IF(AND($G85&gt;=CZ$5,$G85&lt;=CZ$6),IF($M85&gt;0,4,3),0)),IF(AND($D85&lt;=CZ$6,$E85&gt;=CZ$5),60,0)))</f>
        <v/>
      </c>
      <c r="DA85" s="80" t="str">
        <f>IF(OR($A85="",NOT(ISNUMBER($G85))),"",IF(AND($F85&lt;=DA$6,$G85&gt;=DA$5),IF(DA$5&gt;$N85,5,$K85)*10+IF(AND($F85&gt;=DA$5,$F85&lt;=DA$6),IF(AND($G85&gt;=DA$5,$G85&lt;=DA$6),5,IF($L85=1,2,1)),IF(AND($G85&gt;=DA$5,$G85&lt;=DA$6),IF($M85&gt;0,4,3),0)),IF(AND($D85&lt;=DA$6,$E85&gt;=DA$5),60,0)))</f>
        <v/>
      </c>
      <c r="DB85" s="80" t="str">
        <f>IF(OR($A85="",NOT(ISNUMBER($G85))),"",IF(AND($F85&lt;=DB$6,$G85&gt;=DB$5),IF(DB$5&gt;$N85,5,$K85)*10+IF(AND($F85&gt;=DB$5,$F85&lt;=DB$6),IF(AND($G85&gt;=DB$5,$G85&lt;=DB$6),5,IF($L85=1,2,1)),IF(AND($G85&gt;=DB$5,$G85&lt;=DB$6),IF($M85&gt;0,4,3),0)),IF(AND($D85&lt;=DB$6,$E85&gt;=DB$5),60,0)))</f>
        <v/>
      </c>
      <c r="DC85" s="80" t="str">
        <f>IF(OR($A85="",NOT(ISNUMBER($G85))),"",IF(AND($F85&lt;=DC$6,$G85&gt;=DC$5),IF(DC$5&gt;$N85,5,$K85)*10+IF(AND($F85&gt;=DC$5,$F85&lt;=DC$6),IF(AND($G85&gt;=DC$5,$G85&lt;=DC$6),5,IF($L85=1,2,1)),IF(AND($G85&gt;=DC$5,$G85&lt;=DC$6),IF($M85&gt;0,4,3),0)),IF(AND($D85&lt;=DC$6,$E85&gt;=DC$5),60,0)))</f>
        <v/>
      </c>
      <c r="DD85" s="80" t="str">
        <f>IF(OR($A85="",NOT(ISNUMBER($G85))),"",IF(AND($F85&lt;=DD$6,$G85&gt;=DD$5),IF(DD$5&gt;$N85,5,$K85)*10+IF(AND($F85&gt;=DD$5,$F85&lt;=DD$6),IF(AND($G85&gt;=DD$5,$G85&lt;=DD$6),5,IF($L85=1,2,1)),IF(AND($G85&gt;=DD$5,$G85&lt;=DD$6),IF($M85&gt;0,4,3),0)),IF(AND($D85&lt;=DD$6,$E85&gt;=DD$5),60,0)))</f>
        <v/>
      </c>
      <c r="DE85" s="80" t="str">
        <f>IF(OR($A85="",NOT(ISNUMBER($G85))),"",IF(AND($F85&lt;=DE$6,$G85&gt;=DE$5),IF(DE$5&gt;$N85,5,$K85)*10+IF(AND($F85&gt;=DE$5,$F85&lt;=DE$6),IF(AND($G85&gt;=DE$5,$G85&lt;=DE$6),5,IF($L85=1,2,1)),IF(AND($G85&gt;=DE$5,$G85&lt;=DE$6),IF($M85&gt;0,4,3),0)),IF(AND($D85&lt;=DE$6,$E85&gt;=DE$5),60,0)))</f>
        <v/>
      </c>
      <c r="DF85" s="80" t="str">
        <f>IF(OR($A85="",NOT(ISNUMBER($G85))),"",IF(AND($F85&lt;=DF$6,$G85&gt;=DF$5),IF(DF$5&gt;$N85,5,$K85)*10+IF(AND($F85&gt;=DF$5,$F85&lt;=DF$6),IF(AND($G85&gt;=DF$5,$G85&lt;=DF$6),5,IF($L85=1,2,1)),IF(AND($G85&gt;=DF$5,$G85&lt;=DF$6),IF($M85&gt;0,4,3),0)),IF(AND($D85&lt;=DF$6,$E85&gt;=DF$5),60,0)))</f>
        <v/>
      </c>
      <c r="DG85" s="80" t="str">
        <f>IF(OR($A85="",NOT(ISNUMBER($G85))),"",IF(AND($F85&lt;=DG$6,$G85&gt;=DG$5),IF(DG$5&gt;$N85,5,$K85)*10+IF(AND($F85&gt;=DG$5,$F85&lt;=DG$6),IF(AND($G85&gt;=DG$5,$G85&lt;=DG$6),5,IF($L85=1,2,1)),IF(AND($G85&gt;=DG$5,$G85&lt;=DG$6),IF($M85&gt;0,4,3),0)),IF(AND($D85&lt;=DG$6,$E85&gt;=DG$5),60,0)))</f>
        <v/>
      </c>
      <c r="DH85" s="80" t="str">
        <f>IF(OR($A85="",NOT(ISNUMBER($G85))),"",IF(AND($F85&lt;=DH$6,$G85&gt;=DH$5),IF(DH$5&gt;$N85,5,$K85)*10+IF(AND($F85&gt;=DH$5,$F85&lt;=DH$6),IF(AND($G85&gt;=DH$5,$G85&lt;=DH$6),5,IF($L85=1,2,1)),IF(AND($G85&gt;=DH$5,$G85&lt;=DH$6),IF($M85&gt;0,4,3),0)),IF(AND($D85&lt;=DH$6,$E85&gt;=DH$5),60,0)))</f>
        <v/>
      </c>
      <c r="DI85" s="80" t="str">
        <f>IF(OR($A85="",NOT(ISNUMBER($G85))),"",IF(AND($F85&lt;=DI$6,$G85&gt;=DI$5),IF(DI$5&gt;$N85,5,$K85)*10+IF(AND($F85&gt;=DI$5,$F85&lt;=DI$6),IF(AND($G85&gt;=DI$5,$G85&lt;=DI$6),5,IF($L85=1,2,1)),IF(AND($G85&gt;=DI$5,$G85&lt;=DI$6),IF($M85&gt;0,4,3),0)),IF(AND($D85&lt;=DI$6,$E85&gt;=DI$5),60,0)))</f>
        <v/>
      </c>
      <c r="DJ85" s="80" t="str">
        <f>IF(OR($A85="",NOT(ISNUMBER($G85))),"",IF(AND($F85&lt;=DJ$6,$G85&gt;=DJ$5),IF(DJ$5&gt;$N85,5,$K85)*10+IF(AND($F85&gt;=DJ$5,$F85&lt;=DJ$6),IF(AND($G85&gt;=DJ$5,$G85&lt;=DJ$6),5,IF($L85=1,2,1)),IF(AND($G85&gt;=DJ$5,$G85&lt;=DJ$6),IF($M85&gt;0,4,3),0)),IF(AND($D85&lt;=DJ$6,$E85&gt;=DJ$5),60,0)))</f>
        <v/>
      </c>
      <c r="DK85" s="80" t="str">
        <f>IF(OR($A85="",NOT(ISNUMBER($G85))),"",IF(AND($F85&lt;=DK$6,$G85&gt;=DK$5),IF(DK$5&gt;$N85,5,$K85)*10+IF(AND($F85&gt;=DK$5,$F85&lt;=DK$6),IF(AND($G85&gt;=DK$5,$G85&lt;=DK$6),5,IF($L85=1,2,1)),IF(AND($G85&gt;=DK$5,$G85&lt;=DK$6),IF($M85&gt;0,4,3),0)),IF(AND($D85&lt;=DK$6,$E85&gt;=DK$5),60,0)))</f>
        <v/>
      </c>
      <c r="DL85" s="80" t="str">
        <f>IF(OR($A85="",NOT(ISNUMBER($G85))),"",IF(AND($F85&lt;=DL$6,$G85&gt;=DL$5),IF(DL$5&gt;$N85,5,$K85)*10+IF(AND($F85&gt;=DL$5,$F85&lt;=DL$6),IF(AND($G85&gt;=DL$5,$G85&lt;=DL$6),5,IF($L85=1,2,1)),IF(AND($G85&gt;=DL$5,$G85&lt;=DL$6),IF($M85&gt;0,4,3),0)),IF(AND($D85&lt;=DL$6,$E85&gt;=DL$5),60,0)))</f>
        <v/>
      </c>
      <c r="DM85" s="80" t="str">
        <f>IF(OR($A85="",NOT(ISNUMBER($G85))),"",IF(AND($F85&lt;=DM$6,$G85&gt;=DM$5),IF(DM$5&gt;$N85,5,$K85)*10+IF(AND($F85&gt;=DM$5,$F85&lt;=DM$6),IF(AND($G85&gt;=DM$5,$G85&lt;=DM$6),5,IF($L85=1,2,1)),IF(AND($G85&gt;=DM$5,$G85&lt;=DM$6),IF($M85&gt;0,4,3),0)),IF(AND($D85&lt;=DM$6,$E85&gt;=DM$5),60,0)))</f>
        <v/>
      </c>
      <c r="DN85" s="80" t="str">
        <f>IF(OR($A85="",NOT(ISNUMBER($G85))),"",IF(AND($F85&lt;=DN$6,$G85&gt;=DN$5),IF(DN$5&gt;$N85,5,$K85)*10+IF(AND($F85&gt;=DN$5,$F85&lt;=DN$6),IF(AND($G85&gt;=DN$5,$G85&lt;=DN$6),5,IF($L85=1,2,1)),IF(AND($G85&gt;=DN$5,$G85&lt;=DN$6),IF($M85&gt;0,4,3),0)),IF(AND($D85&lt;=DN$6,$E85&gt;=DN$5),60,0)))</f>
        <v/>
      </c>
      <c r="DO85" s="80" t="str">
        <f>IF(OR($A85="",NOT(ISNUMBER($G85))),"",IF(AND($F85&lt;=DO$6,$G85&gt;=DO$5),IF(DO$5&gt;$N85,5,$K85)*10+IF(AND($F85&gt;=DO$5,$F85&lt;=DO$6),IF(AND($G85&gt;=DO$5,$G85&lt;=DO$6),5,IF($L85=1,2,1)),IF(AND($G85&gt;=DO$5,$G85&lt;=DO$6),IF($M85&gt;0,4,3),0)),IF(AND($D85&lt;=DO$6,$E85&gt;=DO$5),60,0)))</f>
        <v/>
      </c>
      <c r="DP85" s="80" t="str">
        <f>IF(OR($A85="",NOT(ISNUMBER($G85))),"",IF(AND($F85&lt;=DP$6,$G85&gt;=DP$5),IF(DP$5&gt;$N85,5,$K85)*10+IF(AND($F85&gt;=DP$5,$F85&lt;=DP$6),IF(AND($G85&gt;=DP$5,$G85&lt;=DP$6),5,IF($L85=1,2,1)),IF(AND($G85&gt;=DP$5,$G85&lt;=DP$6),IF($M85&gt;0,4,3),0)),IF(AND($D85&lt;=DP$6,$E85&gt;=DP$5),60,0)))</f>
        <v/>
      </c>
      <c r="DQ85" s="80" t="str">
        <f>IF(OR($A85="",NOT(ISNUMBER($G85))),"",IF(AND($F85&lt;=DQ$6,$G85&gt;=DQ$5),IF(DQ$5&gt;$N85,5,$K85)*10+IF(AND($F85&gt;=DQ$5,$F85&lt;=DQ$6),IF(AND($G85&gt;=DQ$5,$G85&lt;=DQ$6),5,IF($L85=1,2,1)),IF(AND($G85&gt;=DQ$5,$G85&lt;=DQ$6),IF($M85&gt;0,4,3),0)),IF(AND($D85&lt;=DQ$6,$E85&gt;=DQ$5),60,0)))</f>
        <v/>
      </c>
      <c r="DR85" s="80" t="str">
        <f>IF(OR($A85="",NOT(ISNUMBER($G85))),"",IF(AND($F85&lt;=DR$6,$G85&gt;=DR$5),IF(DR$5&gt;$N85,5,$K85)*10+IF(AND($F85&gt;=DR$5,$F85&lt;=DR$6),IF(AND($G85&gt;=DR$5,$G85&lt;=DR$6),5,IF($L85=1,2,1)),IF(AND($G85&gt;=DR$5,$G85&lt;=DR$6),IF($M85&gt;0,4,3),0)),IF(AND($D85&lt;=DR$6,$E85&gt;=DR$5),60,0)))</f>
        <v/>
      </c>
      <c r="DS85" s="80" t="str">
        <f>IF(OR($A85="",NOT(ISNUMBER($G85))),"",IF(AND($F85&lt;=DS$6,$G85&gt;=DS$5),IF(DS$5&gt;$N85,5,$K85)*10+IF(AND($F85&gt;=DS$5,$F85&lt;=DS$6),IF(AND($G85&gt;=DS$5,$G85&lt;=DS$6),5,IF($L85=1,2,1)),IF(AND($G85&gt;=DS$5,$G85&lt;=DS$6),IF($M85&gt;0,4,3),0)),IF(AND($D85&lt;=DS$6,$E85&gt;=DS$5),60,0)))</f>
        <v/>
      </c>
      <c r="DT85" s="80" t="str">
        <f>IF(OR($A85="",NOT(ISNUMBER($G85))),"",IF(AND($F85&lt;=DT$6,$G85&gt;=DT$5),IF(DT$5&gt;$N85,5,$K85)*10+IF(AND($F85&gt;=DT$5,$F85&lt;=DT$6),IF(AND($G85&gt;=DT$5,$G85&lt;=DT$6),5,IF($L85=1,2,1)),IF(AND($G85&gt;=DT$5,$G85&lt;=DT$6),IF($M85&gt;0,4,3),0)),IF(AND($D85&lt;=DT$6,$E85&gt;=DT$5),60,0)))</f>
        <v/>
      </c>
      <c r="DU85" s="80" t="str">
        <f>IF(OR($A85="",NOT(ISNUMBER($G85))),"",IF(AND($F85&lt;=DU$6,$G85&gt;=DU$5),IF(DU$5&gt;$N85,5,$K85)*10+IF(AND($F85&gt;=DU$5,$F85&lt;=DU$6),IF(AND($G85&gt;=DU$5,$G85&lt;=DU$6),5,IF($L85=1,2,1)),IF(AND($G85&gt;=DU$5,$G85&lt;=DU$6),IF($M85&gt;0,4,3),0)),IF(AND($D85&lt;=DU$6,$E85&gt;=DU$5),60,0)))</f>
        <v/>
      </c>
      <c r="DV85" s="80" t="str">
        <f>IF(OR($A85="",NOT(ISNUMBER($G85))),"",IF(AND($F85&lt;=DV$6,$G85&gt;=DV$5),IF(DV$5&gt;$N85,5,$K85)*10+IF(AND($F85&gt;=DV$5,$F85&lt;=DV$6),IF(AND($G85&gt;=DV$5,$G85&lt;=DV$6),5,IF($L85=1,2,1)),IF(AND($G85&gt;=DV$5,$G85&lt;=DV$6),IF($M85&gt;0,4,3),0)),IF(AND($D85&lt;=DV$6,$E85&gt;=DV$5),60,0)))</f>
        <v/>
      </c>
      <c r="DW85" s="80" t="str">
        <f>IF(OR($A85="",NOT(ISNUMBER($G85))),"",IF(AND($F85&lt;=DW$6,$G85&gt;=DW$5),IF(DW$5&gt;$N85,5,$K85)*10+IF(AND($F85&gt;=DW$5,$F85&lt;=DW$6),IF(AND($G85&gt;=DW$5,$G85&lt;=DW$6),5,IF($L85=1,2,1)),IF(AND($G85&gt;=DW$5,$G85&lt;=DW$6),IF($M85&gt;0,4,3),0)),IF(AND($D85&lt;=DW$6,$E85&gt;=DW$5),60,0)))</f>
        <v/>
      </c>
      <c r="DX85" s="80" t="str">
        <f>IF(OR($A85="",NOT(ISNUMBER($G85))),"",IF(AND($F85&lt;=DX$6,$G85&gt;=DX$5),IF(DX$5&gt;$N85,5,$K85)*10+IF(AND($F85&gt;=DX$5,$F85&lt;=DX$6),IF(AND($G85&gt;=DX$5,$G85&lt;=DX$6),5,IF($L85=1,2,1)),IF(AND($G85&gt;=DX$5,$G85&lt;=DX$6),IF($M85&gt;0,4,3),0)),IF(AND($D85&lt;=DX$6,$E85&gt;=DX$5),60,0)))</f>
        <v/>
      </c>
      <c r="DY85" s="80" t="str">
        <f>IF(OR($A85="",NOT(ISNUMBER($G85))),"",IF(AND($F85&lt;=DY$6,$G85&gt;=DY$5),IF(DY$5&gt;$N85,5,$K85)*10+IF(AND($F85&gt;=DY$5,$F85&lt;=DY$6),IF(AND($G85&gt;=DY$5,$G85&lt;=DY$6),5,IF($L85=1,2,1)),IF(AND($G85&gt;=DY$5,$G85&lt;=DY$6),IF($M85&gt;0,4,3),0)),IF(AND($D85&lt;=DY$6,$E85&gt;=DY$5),60,0)))</f>
        <v/>
      </c>
      <c r="DZ85" s="80" t="str">
        <f>IF(OR($A85="",NOT(ISNUMBER($G85))),"",IF(AND($F85&lt;=DZ$6,$G85&gt;=DZ$5),IF(DZ$5&gt;$N85,5,$K85)*10+IF(AND($F85&gt;=DZ$5,$F85&lt;=DZ$6),IF(AND($G85&gt;=DZ$5,$G85&lt;=DZ$6),5,IF($L85=1,2,1)),IF(AND($G85&gt;=DZ$5,$G85&lt;=DZ$6),IF($M85&gt;0,4,3),0)),IF(AND($D85&lt;=DZ$6,$E85&gt;=DZ$5),60,0)))</f>
        <v/>
      </c>
      <c r="EA85" s="80" t="str">
        <f>IF(OR($A85="",NOT(ISNUMBER($G85))),"",IF(AND($F85&lt;=EA$6,$G85&gt;=EA$5),IF(EA$5&gt;$N85,5,$K85)*10+IF(AND($F85&gt;=EA$5,$F85&lt;=EA$6),IF(AND($G85&gt;=EA$5,$G85&lt;=EA$6),5,IF($L85=1,2,1)),IF(AND($G85&gt;=EA$5,$G85&lt;=EA$6),IF($M85&gt;0,4,3),0)),IF(AND($D85&lt;=EA$6,$E85&gt;=EA$5),60,0)))</f>
        <v/>
      </c>
      <c r="EB85" s="80" t="str">
        <f>IF(OR($A85="",NOT(ISNUMBER($G85))),"",IF(AND($F85&lt;=EB$6,$G85&gt;=EB$5),IF(EB$5&gt;$N85,5,$K85)*10+IF(AND($F85&gt;=EB$5,$F85&lt;=EB$6),IF(AND($G85&gt;=EB$5,$G85&lt;=EB$6),5,IF($L85=1,2,1)),IF(AND($G85&gt;=EB$5,$G85&lt;=EB$6),IF($M85&gt;0,4,3),0)),IF(AND($D85&lt;=EB$6,$E85&gt;=EB$5),60,0)))</f>
        <v/>
      </c>
      <c r="EC85" s="80" t="str">
        <f>IF(OR($A85="",NOT(ISNUMBER($G85))),"",IF(AND($F85&lt;=EC$6,$G85&gt;=EC$5),IF(EC$5&gt;$N85,5,$K85)*10+IF(AND($F85&gt;=EC$5,$F85&lt;=EC$6),IF(AND($G85&gt;=EC$5,$G85&lt;=EC$6),5,IF($L85=1,2,1)),IF(AND($G85&gt;=EC$5,$G85&lt;=EC$6),IF($M85&gt;0,4,3),0)),IF(AND($D85&lt;=EC$6,$E85&gt;=EC$5),60,0)))</f>
        <v/>
      </c>
      <c r="ED85" s="80" t="str">
        <f>IF(OR($A85="",NOT(ISNUMBER($G85))),"",IF(AND($F85&lt;=ED$6,$G85&gt;=ED$5),IF(ED$5&gt;$N85,5,$K85)*10+IF(AND($F85&gt;=ED$5,$F85&lt;=ED$6),IF(AND($G85&gt;=ED$5,$G85&lt;=ED$6),5,IF($L85=1,2,1)),IF(AND($G85&gt;=ED$5,$G85&lt;=ED$6),IF($M85&gt;0,4,3),0)),IF(AND($D85&lt;=ED$6,$E85&gt;=ED$5),60,0)))</f>
        <v/>
      </c>
    </row>
    <row r="86" ht="18" customHeight="1">
      <c r="A86" s="52" t="str">
        <f>IF(Tasks!$B86="","",Tasks!$A86)</f>
        <v/>
      </c>
      <c r="B86" s="78" t="str">
        <f>IF(Tasks!$B86="","",Tasks!$B86)</f>
        <v/>
      </c>
      <c r="C86" s="25" t="str">
        <f>IF($B86="","",IF(AND(Tasks!$D86="",Tasks!$G86=""),"-",IF(Tasks!$D86="","",Tasks!$D86&amp;IF(OR(Tasks!$E86="",Tasks!$E86="FS"),IF(N(Tasks!$F86)=0,"","FS"),Tasks!$E86)&amp;IF(N(Tasks!$F86)=0,"",IF(Tasks!$F86&gt;0,"+","")&amp;Tasks!$F86))&amp;IF(AND(Tasks!$D86&lt;&gt;"",Tasks!$G86&lt;&gt;""),", ","")&amp;IF(Tasks!$G86="","",Tasks!$G86&amp;IF(OR(Tasks!$H86="",Tasks!$H86="FS"),IF(N(Tasks!$I86)=0,"","FS"),Tasks!$H86)&amp;IF(N(Tasks!$I86)=0,"",IF(Tasks!$I86&gt;0,"+","")&amp;Tasks!$I86))))</f>
        <v/>
      </c>
      <c r="D86" s="51" t="str">
        <f>IF(OR($B86="",Tasks!$Q86=""),"",Tasks!$Q86)</f>
        <v/>
      </c>
      <c r="E86" s="51" t="str">
        <f>IF(OR($B86="",Tasks!$R86=""),"",Tasks!$R86)</f>
        <v/>
      </c>
      <c r="F86" s="51" t="str">
        <f>IF(OR($B86="",Tasks!$S86=""),"",Tasks!$S86)</f>
        <v/>
      </c>
      <c r="G86" s="51" t="str">
        <f>IF(OR($B86="",Tasks!$T86=""),"",Tasks!$T86)</f>
        <v/>
      </c>
      <c r="H86" s="52" t="str">
        <f>IF($B86="","",Tasks!$AE86)</f>
        <v/>
      </c>
      <c r="I86" s="79" t="str">
        <f>IF($B86="","",Tasks!$AF86)</f>
        <v/>
      </c>
      <c r="J86" s="53" t="str">
        <f>IF(OR($B86="",Tasks!$V86=""),"",Tasks!$V86)</f>
        <v/>
      </c>
      <c r="K86" s="52" t="str">
        <f>IF($B86="","",Tasks!$AA86)</f>
        <v/>
      </c>
      <c r="L86" s="52" t="str">
        <f>IF($B86="","",Tasks!$AB86)</f>
        <v/>
      </c>
      <c r="M86" s="52" t="str">
        <f>IF($B86="","",Tasks!$Z86)</f>
        <v/>
      </c>
      <c r="N86" s="52" t="str">
        <f>IF(OR($B86="",Tasks!$AG86=""),"",Tasks!$AG86)</f>
        <v/>
      </c>
      <c r="O86" s="80" t="str">
        <f>IF(OR($A86="",NOT(ISNUMBER($G86))),"",IF(AND($F86&lt;=O$6,$G86&gt;=O$5),IF(O$5&gt;$N86,5,$K86)*10+IF(AND($F86&gt;=O$5,$F86&lt;=O$6),IF(AND($G86&gt;=O$5,$G86&lt;=O$6),5,IF($L86=1,2,1)),IF(AND($G86&gt;=O$5,$G86&lt;=O$6),IF($M86&gt;0,4,3),0)),IF(AND($D86&lt;=O$6,$E86&gt;=O$5),60,0)))</f>
        <v/>
      </c>
      <c r="P86" s="80" t="str">
        <f>IF(OR($A86="",NOT(ISNUMBER($G86))),"",IF(AND($F86&lt;=P$6,$G86&gt;=P$5),IF(P$5&gt;$N86,5,$K86)*10+IF(AND($F86&gt;=P$5,$F86&lt;=P$6),IF(AND($G86&gt;=P$5,$G86&lt;=P$6),5,IF($L86=1,2,1)),IF(AND($G86&gt;=P$5,$G86&lt;=P$6),IF($M86&gt;0,4,3),0)),IF(AND($D86&lt;=P$6,$E86&gt;=P$5),60,0)))</f>
        <v/>
      </c>
      <c r="Q86" s="80" t="str">
        <f>IF(OR($A86="",NOT(ISNUMBER($G86))),"",IF(AND($F86&lt;=Q$6,$G86&gt;=Q$5),IF(Q$5&gt;$N86,5,$K86)*10+IF(AND($F86&gt;=Q$5,$F86&lt;=Q$6),IF(AND($G86&gt;=Q$5,$G86&lt;=Q$6),5,IF($L86=1,2,1)),IF(AND($G86&gt;=Q$5,$G86&lt;=Q$6),IF($M86&gt;0,4,3),0)),IF(AND($D86&lt;=Q$6,$E86&gt;=Q$5),60,0)))</f>
        <v/>
      </c>
      <c r="R86" s="80" t="str">
        <f>IF(OR($A86="",NOT(ISNUMBER($G86))),"",IF(AND($F86&lt;=R$6,$G86&gt;=R$5),IF(R$5&gt;$N86,5,$K86)*10+IF(AND($F86&gt;=R$5,$F86&lt;=R$6),IF(AND($G86&gt;=R$5,$G86&lt;=R$6),5,IF($L86=1,2,1)),IF(AND($G86&gt;=R$5,$G86&lt;=R$6),IF($M86&gt;0,4,3),0)),IF(AND($D86&lt;=R$6,$E86&gt;=R$5),60,0)))</f>
        <v/>
      </c>
      <c r="S86" s="80" t="str">
        <f>IF(OR($A86="",NOT(ISNUMBER($G86))),"",IF(AND($F86&lt;=S$6,$G86&gt;=S$5),IF(S$5&gt;$N86,5,$K86)*10+IF(AND($F86&gt;=S$5,$F86&lt;=S$6),IF(AND($G86&gt;=S$5,$G86&lt;=S$6),5,IF($L86=1,2,1)),IF(AND($G86&gt;=S$5,$G86&lt;=S$6),IF($M86&gt;0,4,3),0)),IF(AND($D86&lt;=S$6,$E86&gt;=S$5),60,0)))</f>
        <v/>
      </c>
      <c r="T86" s="80" t="str">
        <f>IF(OR($A86="",NOT(ISNUMBER($G86))),"",IF(AND($F86&lt;=T$6,$G86&gt;=T$5),IF(T$5&gt;$N86,5,$K86)*10+IF(AND($F86&gt;=T$5,$F86&lt;=T$6),IF(AND($G86&gt;=T$5,$G86&lt;=T$6),5,IF($L86=1,2,1)),IF(AND($G86&gt;=T$5,$G86&lt;=T$6),IF($M86&gt;0,4,3),0)),IF(AND($D86&lt;=T$6,$E86&gt;=T$5),60,0)))</f>
        <v/>
      </c>
      <c r="U86" s="80" t="str">
        <f>IF(OR($A86="",NOT(ISNUMBER($G86))),"",IF(AND($F86&lt;=U$6,$G86&gt;=U$5),IF(U$5&gt;$N86,5,$K86)*10+IF(AND($F86&gt;=U$5,$F86&lt;=U$6),IF(AND($G86&gt;=U$5,$G86&lt;=U$6),5,IF($L86=1,2,1)),IF(AND($G86&gt;=U$5,$G86&lt;=U$6),IF($M86&gt;0,4,3),0)),IF(AND($D86&lt;=U$6,$E86&gt;=U$5),60,0)))</f>
        <v/>
      </c>
      <c r="V86" s="80" t="str">
        <f>IF(OR($A86="",NOT(ISNUMBER($G86))),"",IF(AND($F86&lt;=V$6,$G86&gt;=V$5),IF(V$5&gt;$N86,5,$K86)*10+IF(AND($F86&gt;=V$5,$F86&lt;=V$6),IF(AND($G86&gt;=V$5,$G86&lt;=V$6),5,IF($L86=1,2,1)),IF(AND($G86&gt;=V$5,$G86&lt;=V$6),IF($M86&gt;0,4,3),0)),IF(AND($D86&lt;=V$6,$E86&gt;=V$5),60,0)))</f>
        <v/>
      </c>
      <c r="W86" s="80" t="str">
        <f>IF(OR($A86="",NOT(ISNUMBER($G86))),"",IF(AND($F86&lt;=W$6,$G86&gt;=W$5),IF(W$5&gt;$N86,5,$K86)*10+IF(AND($F86&gt;=W$5,$F86&lt;=W$6),IF(AND($G86&gt;=W$5,$G86&lt;=W$6),5,IF($L86=1,2,1)),IF(AND($G86&gt;=W$5,$G86&lt;=W$6),IF($M86&gt;0,4,3),0)),IF(AND($D86&lt;=W$6,$E86&gt;=W$5),60,0)))</f>
        <v/>
      </c>
      <c r="X86" s="80" t="str">
        <f>IF(OR($A86="",NOT(ISNUMBER($G86))),"",IF(AND($F86&lt;=X$6,$G86&gt;=X$5),IF(X$5&gt;$N86,5,$K86)*10+IF(AND($F86&gt;=X$5,$F86&lt;=X$6),IF(AND($G86&gt;=X$5,$G86&lt;=X$6),5,IF($L86=1,2,1)),IF(AND($G86&gt;=X$5,$G86&lt;=X$6),IF($M86&gt;0,4,3),0)),IF(AND($D86&lt;=X$6,$E86&gt;=X$5),60,0)))</f>
        <v/>
      </c>
      <c r="Y86" s="80" t="str">
        <f>IF(OR($A86="",NOT(ISNUMBER($G86))),"",IF(AND($F86&lt;=Y$6,$G86&gt;=Y$5),IF(Y$5&gt;$N86,5,$K86)*10+IF(AND($F86&gt;=Y$5,$F86&lt;=Y$6),IF(AND($G86&gt;=Y$5,$G86&lt;=Y$6),5,IF($L86=1,2,1)),IF(AND($G86&gt;=Y$5,$G86&lt;=Y$6),IF($M86&gt;0,4,3),0)),IF(AND($D86&lt;=Y$6,$E86&gt;=Y$5),60,0)))</f>
        <v/>
      </c>
      <c r="Z86" s="80" t="str">
        <f>IF(OR($A86="",NOT(ISNUMBER($G86))),"",IF(AND($F86&lt;=Z$6,$G86&gt;=Z$5),IF(Z$5&gt;$N86,5,$K86)*10+IF(AND($F86&gt;=Z$5,$F86&lt;=Z$6),IF(AND($G86&gt;=Z$5,$G86&lt;=Z$6),5,IF($L86=1,2,1)),IF(AND($G86&gt;=Z$5,$G86&lt;=Z$6),IF($M86&gt;0,4,3),0)),IF(AND($D86&lt;=Z$6,$E86&gt;=Z$5),60,0)))</f>
        <v/>
      </c>
      <c r="AA86" s="80" t="str">
        <f>IF(OR($A86="",NOT(ISNUMBER($G86))),"",IF(AND($F86&lt;=AA$6,$G86&gt;=AA$5),IF(AA$5&gt;$N86,5,$K86)*10+IF(AND($F86&gt;=AA$5,$F86&lt;=AA$6),IF(AND($G86&gt;=AA$5,$G86&lt;=AA$6),5,IF($L86=1,2,1)),IF(AND($G86&gt;=AA$5,$G86&lt;=AA$6),IF($M86&gt;0,4,3),0)),IF(AND($D86&lt;=AA$6,$E86&gt;=AA$5),60,0)))</f>
        <v/>
      </c>
      <c r="AB86" s="80" t="str">
        <f>IF(OR($A86="",NOT(ISNUMBER($G86))),"",IF(AND($F86&lt;=AB$6,$G86&gt;=AB$5),IF(AB$5&gt;$N86,5,$K86)*10+IF(AND($F86&gt;=AB$5,$F86&lt;=AB$6),IF(AND($G86&gt;=AB$5,$G86&lt;=AB$6),5,IF($L86=1,2,1)),IF(AND($G86&gt;=AB$5,$G86&lt;=AB$6),IF($M86&gt;0,4,3),0)),IF(AND($D86&lt;=AB$6,$E86&gt;=AB$5),60,0)))</f>
        <v/>
      </c>
      <c r="AC86" s="80" t="str">
        <f>IF(OR($A86="",NOT(ISNUMBER($G86))),"",IF(AND($F86&lt;=AC$6,$G86&gt;=AC$5),IF(AC$5&gt;$N86,5,$K86)*10+IF(AND($F86&gt;=AC$5,$F86&lt;=AC$6),IF(AND($G86&gt;=AC$5,$G86&lt;=AC$6),5,IF($L86=1,2,1)),IF(AND($G86&gt;=AC$5,$G86&lt;=AC$6),IF($M86&gt;0,4,3),0)),IF(AND($D86&lt;=AC$6,$E86&gt;=AC$5),60,0)))</f>
        <v/>
      </c>
      <c r="AD86" s="80" t="str">
        <f>IF(OR($A86="",NOT(ISNUMBER($G86))),"",IF(AND($F86&lt;=AD$6,$G86&gt;=AD$5),IF(AD$5&gt;$N86,5,$K86)*10+IF(AND($F86&gt;=AD$5,$F86&lt;=AD$6),IF(AND($G86&gt;=AD$5,$G86&lt;=AD$6),5,IF($L86=1,2,1)),IF(AND($G86&gt;=AD$5,$G86&lt;=AD$6),IF($M86&gt;0,4,3),0)),IF(AND($D86&lt;=AD$6,$E86&gt;=AD$5),60,0)))</f>
        <v/>
      </c>
      <c r="AE86" s="80" t="str">
        <f>IF(OR($A86="",NOT(ISNUMBER($G86))),"",IF(AND($F86&lt;=AE$6,$G86&gt;=AE$5),IF(AE$5&gt;$N86,5,$K86)*10+IF(AND($F86&gt;=AE$5,$F86&lt;=AE$6),IF(AND($G86&gt;=AE$5,$G86&lt;=AE$6),5,IF($L86=1,2,1)),IF(AND($G86&gt;=AE$5,$G86&lt;=AE$6),IF($M86&gt;0,4,3),0)),IF(AND($D86&lt;=AE$6,$E86&gt;=AE$5),60,0)))</f>
        <v/>
      </c>
      <c r="AF86" s="80" t="str">
        <f>IF(OR($A86="",NOT(ISNUMBER($G86))),"",IF(AND($F86&lt;=AF$6,$G86&gt;=AF$5),IF(AF$5&gt;$N86,5,$K86)*10+IF(AND($F86&gt;=AF$5,$F86&lt;=AF$6),IF(AND($G86&gt;=AF$5,$G86&lt;=AF$6),5,IF($L86=1,2,1)),IF(AND($G86&gt;=AF$5,$G86&lt;=AF$6),IF($M86&gt;0,4,3),0)),IF(AND($D86&lt;=AF$6,$E86&gt;=AF$5),60,0)))</f>
        <v/>
      </c>
      <c r="AG86" s="80" t="str">
        <f>IF(OR($A86="",NOT(ISNUMBER($G86))),"",IF(AND($F86&lt;=AG$6,$G86&gt;=AG$5),IF(AG$5&gt;$N86,5,$K86)*10+IF(AND($F86&gt;=AG$5,$F86&lt;=AG$6),IF(AND($G86&gt;=AG$5,$G86&lt;=AG$6),5,IF($L86=1,2,1)),IF(AND($G86&gt;=AG$5,$G86&lt;=AG$6),IF($M86&gt;0,4,3),0)),IF(AND($D86&lt;=AG$6,$E86&gt;=AG$5),60,0)))</f>
        <v/>
      </c>
      <c r="AH86" s="80" t="str">
        <f>IF(OR($A86="",NOT(ISNUMBER($G86))),"",IF(AND($F86&lt;=AH$6,$G86&gt;=AH$5),IF(AH$5&gt;$N86,5,$K86)*10+IF(AND($F86&gt;=AH$5,$F86&lt;=AH$6),IF(AND($G86&gt;=AH$5,$G86&lt;=AH$6),5,IF($L86=1,2,1)),IF(AND($G86&gt;=AH$5,$G86&lt;=AH$6),IF($M86&gt;0,4,3),0)),IF(AND($D86&lt;=AH$6,$E86&gt;=AH$5),60,0)))</f>
        <v/>
      </c>
      <c r="AI86" s="80" t="str">
        <f>IF(OR($A86="",NOT(ISNUMBER($G86))),"",IF(AND($F86&lt;=AI$6,$G86&gt;=AI$5),IF(AI$5&gt;$N86,5,$K86)*10+IF(AND($F86&gt;=AI$5,$F86&lt;=AI$6),IF(AND($G86&gt;=AI$5,$G86&lt;=AI$6),5,IF($L86=1,2,1)),IF(AND($G86&gt;=AI$5,$G86&lt;=AI$6),IF($M86&gt;0,4,3),0)),IF(AND($D86&lt;=AI$6,$E86&gt;=AI$5),60,0)))</f>
        <v/>
      </c>
      <c r="AJ86" s="80" t="str">
        <f>IF(OR($A86="",NOT(ISNUMBER($G86))),"",IF(AND($F86&lt;=AJ$6,$G86&gt;=AJ$5),IF(AJ$5&gt;$N86,5,$K86)*10+IF(AND($F86&gt;=AJ$5,$F86&lt;=AJ$6),IF(AND($G86&gt;=AJ$5,$G86&lt;=AJ$6),5,IF($L86=1,2,1)),IF(AND($G86&gt;=AJ$5,$G86&lt;=AJ$6),IF($M86&gt;0,4,3),0)),IF(AND($D86&lt;=AJ$6,$E86&gt;=AJ$5),60,0)))</f>
        <v/>
      </c>
      <c r="AK86" s="80" t="str">
        <f>IF(OR($A86="",NOT(ISNUMBER($G86))),"",IF(AND($F86&lt;=AK$6,$G86&gt;=AK$5),IF(AK$5&gt;$N86,5,$K86)*10+IF(AND($F86&gt;=AK$5,$F86&lt;=AK$6),IF(AND($G86&gt;=AK$5,$G86&lt;=AK$6),5,IF($L86=1,2,1)),IF(AND($G86&gt;=AK$5,$G86&lt;=AK$6),IF($M86&gt;0,4,3),0)),IF(AND($D86&lt;=AK$6,$E86&gt;=AK$5),60,0)))</f>
        <v/>
      </c>
      <c r="AL86" s="80" t="str">
        <f>IF(OR($A86="",NOT(ISNUMBER($G86))),"",IF(AND($F86&lt;=AL$6,$G86&gt;=AL$5),IF(AL$5&gt;$N86,5,$K86)*10+IF(AND($F86&gt;=AL$5,$F86&lt;=AL$6),IF(AND($G86&gt;=AL$5,$G86&lt;=AL$6),5,IF($L86=1,2,1)),IF(AND($G86&gt;=AL$5,$G86&lt;=AL$6),IF($M86&gt;0,4,3),0)),IF(AND($D86&lt;=AL$6,$E86&gt;=AL$5),60,0)))</f>
        <v/>
      </c>
      <c r="AM86" s="80" t="str">
        <f>IF(OR($A86="",NOT(ISNUMBER($G86))),"",IF(AND($F86&lt;=AM$6,$G86&gt;=AM$5),IF(AM$5&gt;$N86,5,$K86)*10+IF(AND($F86&gt;=AM$5,$F86&lt;=AM$6),IF(AND($G86&gt;=AM$5,$G86&lt;=AM$6),5,IF($L86=1,2,1)),IF(AND($G86&gt;=AM$5,$G86&lt;=AM$6),IF($M86&gt;0,4,3),0)),IF(AND($D86&lt;=AM$6,$E86&gt;=AM$5),60,0)))</f>
        <v/>
      </c>
      <c r="AN86" s="80" t="str">
        <f>IF(OR($A86="",NOT(ISNUMBER($G86))),"",IF(AND($F86&lt;=AN$6,$G86&gt;=AN$5),IF(AN$5&gt;$N86,5,$K86)*10+IF(AND($F86&gt;=AN$5,$F86&lt;=AN$6),IF(AND($G86&gt;=AN$5,$G86&lt;=AN$6),5,IF($L86=1,2,1)),IF(AND($G86&gt;=AN$5,$G86&lt;=AN$6),IF($M86&gt;0,4,3),0)),IF(AND($D86&lt;=AN$6,$E86&gt;=AN$5),60,0)))</f>
        <v/>
      </c>
      <c r="AO86" s="80" t="str">
        <f>IF(OR($A86="",NOT(ISNUMBER($G86))),"",IF(AND($F86&lt;=AO$6,$G86&gt;=AO$5),IF(AO$5&gt;$N86,5,$K86)*10+IF(AND($F86&gt;=AO$5,$F86&lt;=AO$6),IF(AND($G86&gt;=AO$5,$G86&lt;=AO$6),5,IF($L86=1,2,1)),IF(AND($G86&gt;=AO$5,$G86&lt;=AO$6),IF($M86&gt;0,4,3),0)),IF(AND($D86&lt;=AO$6,$E86&gt;=AO$5),60,0)))</f>
        <v/>
      </c>
      <c r="AP86" s="80" t="str">
        <f>IF(OR($A86="",NOT(ISNUMBER($G86))),"",IF(AND($F86&lt;=AP$6,$G86&gt;=AP$5),IF(AP$5&gt;$N86,5,$K86)*10+IF(AND($F86&gt;=AP$5,$F86&lt;=AP$6),IF(AND($G86&gt;=AP$5,$G86&lt;=AP$6),5,IF($L86=1,2,1)),IF(AND($G86&gt;=AP$5,$G86&lt;=AP$6),IF($M86&gt;0,4,3),0)),IF(AND($D86&lt;=AP$6,$E86&gt;=AP$5),60,0)))</f>
        <v/>
      </c>
      <c r="AQ86" s="80" t="str">
        <f>IF(OR($A86="",NOT(ISNUMBER($G86))),"",IF(AND($F86&lt;=AQ$6,$G86&gt;=AQ$5),IF(AQ$5&gt;$N86,5,$K86)*10+IF(AND($F86&gt;=AQ$5,$F86&lt;=AQ$6),IF(AND($G86&gt;=AQ$5,$G86&lt;=AQ$6),5,IF($L86=1,2,1)),IF(AND($G86&gt;=AQ$5,$G86&lt;=AQ$6),IF($M86&gt;0,4,3),0)),IF(AND($D86&lt;=AQ$6,$E86&gt;=AQ$5),60,0)))</f>
        <v/>
      </c>
      <c r="AR86" s="80" t="str">
        <f>IF(OR($A86="",NOT(ISNUMBER($G86))),"",IF(AND($F86&lt;=AR$6,$G86&gt;=AR$5),IF(AR$5&gt;$N86,5,$K86)*10+IF(AND($F86&gt;=AR$5,$F86&lt;=AR$6),IF(AND($G86&gt;=AR$5,$G86&lt;=AR$6),5,IF($L86=1,2,1)),IF(AND($G86&gt;=AR$5,$G86&lt;=AR$6),IF($M86&gt;0,4,3),0)),IF(AND($D86&lt;=AR$6,$E86&gt;=AR$5),60,0)))</f>
        <v/>
      </c>
      <c r="AS86" s="80" t="str">
        <f>IF(OR($A86="",NOT(ISNUMBER($G86))),"",IF(AND($F86&lt;=AS$6,$G86&gt;=AS$5),IF(AS$5&gt;$N86,5,$K86)*10+IF(AND($F86&gt;=AS$5,$F86&lt;=AS$6),IF(AND($G86&gt;=AS$5,$G86&lt;=AS$6),5,IF($L86=1,2,1)),IF(AND($G86&gt;=AS$5,$G86&lt;=AS$6),IF($M86&gt;0,4,3),0)),IF(AND($D86&lt;=AS$6,$E86&gt;=AS$5),60,0)))</f>
        <v/>
      </c>
      <c r="AT86" s="80" t="str">
        <f>IF(OR($A86="",NOT(ISNUMBER($G86))),"",IF(AND($F86&lt;=AT$6,$G86&gt;=AT$5),IF(AT$5&gt;$N86,5,$K86)*10+IF(AND($F86&gt;=AT$5,$F86&lt;=AT$6),IF(AND($G86&gt;=AT$5,$G86&lt;=AT$6),5,IF($L86=1,2,1)),IF(AND($G86&gt;=AT$5,$G86&lt;=AT$6),IF($M86&gt;0,4,3),0)),IF(AND($D86&lt;=AT$6,$E86&gt;=AT$5),60,0)))</f>
        <v/>
      </c>
      <c r="AU86" s="80" t="str">
        <f>IF(OR($A86="",NOT(ISNUMBER($G86))),"",IF(AND($F86&lt;=AU$6,$G86&gt;=AU$5),IF(AU$5&gt;$N86,5,$K86)*10+IF(AND($F86&gt;=AU$5,$F86&lt;=AU$6),IF(AND($G86&gt;=AU$5,$G86&lt;=AU$6),5,IF($L86=1,2,1)),IF(AND($G86&gt;=AU$5,$G86&lt;=AU$6),IF($M86&gt;0,4,3),0)),IF(AND($D86&lt;=AU$6,$E86&gt;=AU$5),60,0)))</f>
        <v/>
      </c>
      <c r="AV86" s="80" t="str">
        <f>IF(OR($A86="",NOT(ISNUMBER($G86))),"",IF(AND($F86&lt;=AV$6,$G86&gt;=AV$5),IF(AV$5&gt;$N86,5,$K86)*10+IF(AND($F86&gt;=AV$5,$F86&lt;=AV$6),IF(AND($G86&gt;=AV$5,$G86&lt;=AV$6),5,IF($L86=1,2,1)),IF(AND($G86&gt;=AV$5,$G86&lt;=AV$6),IF($M86&gt;0,4,3),0)),IF(AND($D86&lt;=AV$6,$E86&gt;=AV$5),60,0)))</f>
        <v/>
      </c>
      <c r="AW86" s="80" t="str">
        <f>IF(OR($A86="",NOT(ISNUMBER($G86))),"",IF(AND($F86&lt;=AW$6,$G86&gt;=AW$5),IF(AW$5&gt;$N86,5,$K86)*10+IF(AND($F86&gt;=AW$5,$F86&lt;=AW$6),IF(AND($G86&gt;=AW$5,$G86&lt;=AW$6),5,IF($L86=1,2,1)),IF(AND($G86&gt;=AW$5,$G86&lt;=AW$6),IF($M86&gt;0,4,3),0)),IF(AND($D86&lt;=AW$6,$E86&gt;=AW$5),60,0)))</f>
        <v/>
      </c>
      <c r="AX86" s="80" t="str">
        <f>IF(OR($A86="",NOT(ISNUMBER($G86))),"",IF(AND($F86&lt;=AX$6,$G86&gt;=AX$5),IF(AX$5&gt;$N86,5,$K86)*10+IF(AND($F86&gt;=AX$5,$F86&lt;=AX$6),IF(AND($G86&gt;=AX$5,$G86&lt;=AX$6),5,IF($L86=1,2,1)),IF(AND($G86&gt;=AX$5,$G86&lt;=AX$6),IF($M86&gt;0,4,3),0)),IF(AND($D86&lt;=AX$6,$E86&gt;=AX$5),60,0)))</f>
        <v/>
      </c>
      <c r="AY86" s="80" t="str">
        <f>IF(OR($A86="",NOT(ISNUMBER($G86))),"",IF(AND($F86&lt;=AY$6,$G86&gt;=AY$5),IF(AY$5&gt;$N86,5,$K86)*10+IF(AND($F86&gt;=AY$5,$F86&lt;=AY$6),IF(AND($G86&gt;=AY$5,$G86&lt;=AY$6),5,IF($L86=1,2,1)),IF(AND($G86&gt;=AY$5,$G86&lt;=AY$6),IF($M86&gt;0,4,3),0)),IF(AND($D86&lt;=AY$6,$E86&gt;=AY$5),60,0)))</f>
        <v/>
      </c>
      <c r="AZ86" s="80" t="str">
        <f>IF(OR($A86="",NOT(ISNUMBER($G86))),"",IF(AND($F86&lt;=AZ$6,$G86&gt;=AZ$5),IF(AZ$5&gt;$N86,5,$K86)*10+IF(AND($F86&gt;=AZ$5,$F86&lt;=AZ$6),IF(AND($G86&gt;=AZ$5,$G86&lt;=AZ$6),5,IF($L86=1,2,1)),IF(AND($G86&gt;=AZ$5,$G86&lt;=AZ$6),IF($M86&gt;0,4,3),0)),IF(AND($D86&lt;=AZ$6,$E86&gt;=AZ$5),60,0)))</f>
        <v/>
      </c>
      <c r="BA86" s="80" t="str">
        <f>IF(OR($A86="",NOT(ISNUMBER($G86))),"",IF(AND($F86&lt;=BA$6,$G86&gt;=BA$5),IF(BA$5&gt;$N86,5,$K86)*10+IF(AND($F86&gt;=BA$5,$F86&lt;=BA$6),IF(AND($G86&gt;=BA$5,$G86&lt;=BA$6),5,IF($L86=1,2,1)),IF(AND($G86&gt;=BA$5,$G86&lt;=BA$6),IF($M86&gt;0,4,3),0)),IF(AND($D86&lt;=BA$6,$E86&gt;=BA$5),60,0)))</f>
        <v/>
      </c>
      <c r="BB86" s="80" t="str">
        <f>IF(OR($A86="",NOT(ISNUMBER($G86))),"",IF(AND($F86&lt;=BB$6,$G86&gt;=BB$5),IF(BB$5&gt;$N86,5,$K86)*10+IF(AND($F86&gt;=BB$5,$F86&lt;=BB$6),IF(AND($G86&gt;=BB$5,$G86&lt;=BB$6),5,IF($L86=1,2,1)),IF(AND($G86&gt;=BB$5,$G86&lt;=BB$6),IF($M86&gt;0,4,3),0)),IF(AND($D86&lt;=BB$6,$E86&gt;=BB$5),60,0)))</f>
        <v/>
      </c>
      <c r="BC86" s="80" t="str">
        <f>IF(OR($A86="",NOT(ISNUMBER($G86))),"",IF(AND($F86&lt;=BC$6,$G86&gt;=BC$5),IF(BC$5&gt;$N86,5,$K86)*10+IF(AND($F86&gt;=BC$5,$F86&lt;=BC$6),IF(AND($G86&gt;=BC$5,$G86&lt;=BC$6),5,IF($L86=1,2,1)),IF(AND($G86&gt;=BC$5,$G86&lt;=BC$6),IF($M86&gt;0,4,3),0)),IF(AND($D86&lt;=BC$6,$E86&gt;=BC$5),60,0)))</f>
        <v/>
      </c>
      <c r="BD86" s="80" t="str">
        <f>IF(OR($A86="",NOT(ISNUMBER($G86))),"",IF(AND($F86&lt;=BD$6,$G86&gt;=BD$5),IF(BD$5&gt;$N86,5,$K86)*10+IF(AND($F86&gt;=BD$5,$F86&lt;=BD$6),IF(AND($G86&gt;=BD$5,$G86&lt;=BD$6),5,IF($L86=1,2,1)),IF(AND($G86&gt;=BD$5,$G86&lt;=BD$6),IF($M86&gt;0,4,3),0)),IF(AND($D86&lt;=BD$6,$E86&gt;=BD$5),60,0)))</f>
        <v/>
      </c>
      <c r="BE86" s="80" t="str">
        <f>IF(OR($A86="",NOT(ISNUMBER($G86))),"",IF(AND($F86&lt;=BE$6,$G86&gt;=BE$5),IF(BE$5&gt;$N86,5,$K86)*10+IF(AND($F86&gt;=BE$5,$F86&lt;=BE$6),IF(AND($G86&gt;=BE$5,$G86&lt;=BE$6),5,IF($L86=1,2,1)),IF(AND($G86&gt;=BE$5,$G86&lt;=BE$6),IF($M86&gt;0,4,3),0)),IF(AND($D86&lt;=BE$6,$E86&gt;=BE$5),60,0)))</f>
        <v/>
      </c>
      <c r="BF86" s="80" t="str">
        <f>IF(OR($A86="",NOT(ISNUMBER($G86))),"",IF(AND($F86&lt;=BF$6,$G86&gt;=BF$5),IF(BF$5&gt;$N86,5,$K86)*10+IF(AND($F86&gt;=BF$5,$F86&lt;=BF$6),IF(AND($G86&gt;=BF$5,$G86&lt;=BF$6),5,IF($L86=1,2,1)),IF(AND($G86&gt;=BF$5,$G86&lt;=BF$6),IF($M86&gt;0,4,3),0)),IF(AND($D86&lt;=BF$6,$E86&gt;=BF$5),60,0)))</f>
        <v/>
      </c>
      <c r="BG86" s="80" t="str">
        <f>IF(OR($A86="",NOT(ISNUMBER($G86))),"",IF(AND($F86&lt;=BG$6,$G86&gt;=BG$5),IF(BG$5&gt;$N86,5,$K86)*10+IF(AND($F86&gt;=BG$5,$F86&lt;=BG$6),IF(AND($G86&gt;=BG$5,$G86&lt;=BG$6),5,IF($L86=1,2,1)),IF(AND($G86&gt;=BG$5,$G86&lt;=BG$6),IF($M86&gt;0,4,3),0)),IF(AND($D86&lt;=BG$6,$E86&gt;=BG$5),60,0)))</f>
        <v/>
      </c>
      <c r="BH86" s="80" t="str">
        <f>IF(OR($A86="",NOT(ISNUMBER($G86))),"",IF(AND($F86&lt;=BH$6,$G86&gt;=BH$5),IF(BH$5&gt;$N86,5,$K86)*10+IF(AND($F86&gt;=BH$5,$F86&lt;=BH$6),IF(AND($G86&gt;=BH$5,$G86&lt;=BH$6),5,IF($L86=1,2,1)),IF(AND($G86&gt;=BH$5,$G86&lt;=BH$6),IF($M86&gt;0,4,3),0)),IF(AND($D86&lt;=BH$6,$E86&gt;=BH$5),60,0)))</f>
        <v/>
      </c>
      <c r="BI86" s="80" t="str">
        <f>IF(OR($A86="",NOT(ISNUMBER($G86))),"",IF(AND($F86&lt;=BI$6,$G86&gt;=BI$5),IF(BI$5&gt;$N86,5,$K86)*10+IF(AND($F86&gt;=BI$5,$F86&lt;=BI$6),IF(AND($G86&gt;=BI$5,$G86&lt;=BI$6),5,IF($L86=1,2,1)),IF(AND($G86&gt;=BI$5,$G86&lt;=BI$6),IF($M86&gt;0,4,3),0)),IF(AND($D86&lt;=BI$6,$E86&gt;=BI$5),60,0)))</f>
        <v/>
      </c>
      <c r="BJ86" s="80" t="str">
        <f>IF(OR($A86="",NOT(ISNUMBER($G86))),"",IF(AND($F86&lt;=BJ$6,$G86&gt;=BJ$5),IF(BJ$5&gt;$N86,5,$K86)*10+IF(AND($F86&gt;=BJ$5,$F86&lt;=BJ$6),IF(AND($G86&gt;=BJ$5,$G86&lt;=BJ$6),5,IF($L86=1,2,1)),IF(AND($G86&gt;=BJ$5,$G86&lt;=BJ$6),IF($M86&gt;0,4,3),0)),IF(AND($D86&lt;=BJ$6,$E86&gt;=BJ$5),60,0)))</f>
        <v/>
      </c>
      <c r="BK86" s="80" t="str">
        <f>IF(OR($A86="",NOT(ISNUMBER($G86))),"",IF(AND($F86&lt;=BK$6,$G86&gt;=BK$5),IF(BK$5&gt;$N86,5,$K86)*10+IF(AND($F86&gt;=BK$5,$F86&lt;=BK$6),IF(AND($G86&gt;=BK$5,$G86&lt;=BK$6),5,IF($L86=1,2,1)),IF(AND($G86&gt;=BK$5,$G86&lt;=BK$6),IF($M86&gt;0,4,3),0)),IF(AND($D86&lt;=BK$6,$E86&gt;=BK$5),60,0)))</f>
        <v/>
      </c>
      <c r="BL86" s="80" t="str">
        <f>IF(OR($A86="",NOT(ISNUMBER($G86))),"",IF(AND($F86&lt;=BL$6,$G86&gt;=BL$5),IF(BL$5&gt;$N86,5,$K86)*10+IF(AND($F86&gt;=BL$5,$F86&lt;=BL$6),IF(AND($G86&gt;=BL$5,$G86&lt;=BL$6),5,IF($L86=1,2,1)),IF(AND($G86&gt;=BL$5,$G86&lt;=BL$6),IF($M86&gt;0,4,3),0)),IF(AND($D86&lt;=BL$6,$E86&gt;=BL$5),60,0)))</f>
        <v/>
      </c>
      <c r="BM86" s="80" t="str">
        <f>IF(OR($A86="",NOT(ISNUMBER($G86))),"",IF(AND($F86&lt;=BM$6,$G86&gt;=BM$5),IF(BM$5&gt;$N86,5,$K86)*10+IF(AND($F86&gt;=BM$5,$F86&lt;=BM$6),IF(AND($G86&gt;=BM$5,$G86&lt;=BM$6),5,IF($L86=1,2,1)),IF(AND($G86&gt;=BM$5,$G86&lt;=BM$6),IF($M86&gt;0,4,3),0)),IF(AND($D86&lt;=BM$6,$E86&gt;=BM$5),60,0)))</f>
        <v/>
      </c>
      <c r="BN86" s="80" t="str">
        <f>IF(OR($A86="",NOT(ISNUMBER($G86))),"",IF(AND($F86&lt;=BN$6,$G86&gt;=BN$5),IF(BN$5&gt;$N86,5,$K86)*10+IF(AND($F86&gt;=BN$5,$F86&lt;=BN$6),IF(AND($G86&gt;=BN$5,$G86&lt;=BN$6),5,IF($L86=1,2,1)),IF(AND($G86&gt;=BN$5,$G86&lt;=BN$6),IF($M86&gt;0,4,3),0)),IF(AND($D86&lt;=BN$6,$E86&gt;=BN$5),60,0)))</f>
        <v/>
      </c>
      <c r="BO86" s="80" t="str">
        <f>IF(OR($A86="",NOT(ISNUMBER($G86))),"",IF(AND($F86&lt;=BO$6,$G86&gt;=BO$5),IF(BO$5&gt;$N86,5,$K86)*10+IF(AND($F86&gt;=BO$5,$F86&lt;=BO$6),IF(AND($G86&gt;=BO$5,$G86&lt;=BO$6),5,IF($L86=1,2,1)),IF(AND($G86&gt;=BO$5,$G86&lt;=BO$6),IF($M86&gt;0,4,3),0)),IF(AND($D86&lt;=BO$6,$E86&gt;=BO$5),60,0)))</f>
        <v/>
      </c>
      <c r="BP86" s="80" t="str">
        <f>IF(OR($A86="",NOT(ISNUMBER($G86))),"",IF(AND($F86&lt;=BP$6,$G86&gt;=BP$5),IF(BP$5&gt;$N86,5,$K86)*10+IF(AND($F86&gt;=BP$5,$F86&lt;=BP$6),IF(AND($G86&gt;=BP$5,$G86&lt;=BP$6),5,IF($L86=1,2,1)),IF(AND($G86&gt;=BP$5,$G86&lt;=BP$6),IF($M86&gt;0,4,3),0)),IF(AND($D86&lt;=BP$6,$E86&gt;=BP$5),60,0)))</f>
        <v/>
      </c>
      <c r="BQ86" s="80" t="str">
        <f>IF(OR($A86="",NOT(ISNUMBER($G86))),"",IF(AND($F86&lt;=BQ$6,$G86&gt;=BQ$5),IF(BQ$5&gt;$N86,5,$K86)*10+IF(AND($F86&gt;=BQ$5,$F86&lt;=BQ$6),IF(AND($G86&gt;=BQ$5,$G86&lt;=BQ$6),5,IF($L86=1,2,1)),IF(AND($G86&gt;=BQ$5,$G86&lt;=BQ$6),IF($M86&gt;0,4,3),0)),IF(AND($D86&lt;=BQ$6,$E86&gt;=BQ$5),60,0)))</f>
        <v/>
      </c>
      <c r="BR86" s="80" t="str">
        <f>IF(OR($A86="",NOT(ISNUMBER($G86))),"",IF(AND($F86&lt;=BR$6,$G86&gt;=BR$5),IF(BR$5&gt;$N86,5,$K86)*10+IF(AND($F86&gt;=BR$5,$F86&lt;=BR$6),IF(AND($G86&gt;=BR$5,$G86&lt;=BR$6),5,IF($L86=1,2,1)),IF(AND($G86&gt;=BR$5,$G86&lt;=BR$6),IF($M86&gt;0,4,3),0)),IF(AND($D86&lt;=BR$6,$E86&gt;=BR$5),60,0)))</f>
        <v/>
      </c>
      <c r="BS86" s="80" t="str">
        <f>IF(OR($A86="",NOT(ISNUMBER($G86))),"",IF(AND($F86&lt;=BS$6,$G86&gt;=BS$5),IF(BS$5&gt;$N86,5,$K86)*10+IF(AND($F86&gt;=BS$5,$F86&lt;=BS$6),IF(AND($G86&gt;=BS$5,$G86&lt;=BS$6),5,IF($L86=1,2,1)),IF(AND($G86&gt;=BS$5,$G86&lt;=BS$6),IF($M86&gt;0,4,3),0)),IF(AND($D86&lt;=BS$6,$E86&gt;=BS$5),60,0)))</f>
        <v/>
      </c>
      <c r="BT86" s="80" t="str">
        <f>IF(OR($A86="",NOT(ISNUMBER($G86))),"",IF(AND($F86&lt;=BT$6,$G86&gt;=BT$5),IF(BT$5&gt;$N86,5,$K86)*10+IF(AND($F86&gt;=BT$5,$F86&lt;=BT$6),IF(AND($G86&gt;=BT$5,$G86&lt;=BT$6),5,IF($L86=1,2,1)),IF(AND($G86&gt;=BT$5,$G86&lt;=BT$6),IF($M86&gt;0,4,3),0)),IF(AND($D86&lt;=BT$6,$E86&gt;=BT$5),60,0)))</f>
        <v/>
      </c>
      <c r="BU86" s="80" t="str">
        <f>IF(OR($A86="",NOT(ISNUMBER($G86))),"",IF(AND($F86&lt;=BU$6,$G86&gt;=BU$5),IF(BU$5&gt;$N86,5,$K86)*10+IF(AND($F86&gt;=BU$5,$F86&lt;=BU$6),IF(AND($G86&gt;=BU$5,$G86&lt;=BU$6),5,IF($L86=1,2,1)),IF(AND($G86&gt;=BU$5,$G86&lt;=BU$6),IF($M86&gt;0,4,3),0)),IF(AND($D86&lt;=BU$6,$E86&gt;=BU$5),60,0)))</f>
        <v/>
      </c>
      <c r="BV86" s="80" t="str">
        <f>IF(OR($A86="",NOT(ISNUMBER($G86))),"",IF(AND($F86&lt;=BV$6,$G86&gt;=BV$5),IF(BV$5&gt;$N86,5,$K86)*10+IF(AND($F86&gt;=BV$5,$F86&lt;=BV$6),IF(AND($G86&gt;=BV$5,$G86&lt;=BV$6),5,IF($L86=1,2,1)),IF(AND($G86&gt;=BV$5,$G86&lt;=BV$6),IF($M86&gt;0,4,3),0)),IF(AND($D86&lt;=BV$6,$E86&gt;=BV$5),60,0)))</f>
        <v/>
      </c>
      <c r="BW86" s="80" t="str">
        <f>IF(OR($A86="",NOT(ISNUMBER($G86))),"",IF(AND($F86&lt;=BW$6,$G86&gt;=BW$5),IF(BW$5&gt;$N86,5,$K86)*10+IF(AND($F86&gt;=BW$5,$F86&lt;=BW$6),IF(AND($G86&gt;=BW$5,$G86&lt;=BW$6),5,IF($L86=1,2,1)),IF(AND($G86&gt;=BW$5,$G86&lt;=BW$6),IF($M86&gt;0,4,3),0)),IF(AND($D86&lt;=BW$6,$E86&gt;=BW$5),60,0)))</f>
        <v/>
      </c>
      <c r="BX86" s="80" t="str">
        <f>IF(OR($A86="",NOT(ISNUMBER($G86))),"",IF(AND($F86&lt;=BX$6,$G86&gt;=BX$5),IF(BX$5&gt;$N86,5,$K86)*10+IF(AND($F86&gt;=BX$5,$F86&lt;=BX$6),IF(AND($G86&gt;=BX$5,$G86&lt;=BX$6),5,IF($L86=1,2,1)),IF(AND($G86&gt;=BX$5,$G86&lt;=BX$6),IF($M86&gt;0,4,3),0)),IF(AND($D86&lt;=BX$6,$E86&gt;=BX$5),60,0)))</f>
        <v/>
      </c>
      <c r="BY86" s="80" t="str">
        <f>IF(OR($A86="",NOT(ISNUMBER($G86))),"",IF(AND($F86&lt;=BY$6,$G86&gt;=BY$5),IF(BY$5&gt;$N86,5,$K86)*10+IF(AND($F86&gt;=BY$5,$F86&lt;=BY$6),IF(AND($G86&gt;=BY$5,$G86&lt;=BY$6),5,IF($L86=1,2,1)),IF(AND($G86&gt;=BY$5,$G86&lt;=BY$6),IF($M86&gt;0,4,3),0)),IF(AND($D86&lt;=BY$6,$E86&gt;=BY$5),60,0)))</f>
        <v/>
      </c>
      <c r="BZ86" s="80" t="str">
        <f>IF(OR($A86="",NOT(ISNUMBER($G86))),"",IF(AND($F86&lt;=BZ$6,$G86&gt;=BZ$5),IF(BZ$5&gt;$N86,5,$K86)*10+IF(AND($F86&gt;=BZ$5,$F86&lt;=BZ$6),IF(AND($G86&gt;=BZ$5,$G86&lt;=BZ$6),5,IF($L86=1,2,1)),IF(AND($G86&gt;=BZ$5,$G86&lt;=BZ$6),IF($M86&gt;0,4,3),0)),IF(AND($D86&lt;=BZ$6,$E86&gt;=BZ$5),60,0)))</f>
        <v/>
      </c>
      <c r="CA86" s="80" t="str">
        <f>IF(OR($A86="",NOT(ISNUMBER($G86))),"",IF(AND($F86&lt;=CA$6,$G86&gt;=CA$5),IF(CA$5&gt;$N86,5,$K86)*10+IF(AND($F86&gt;=CA$5,$F86&lt;=CA$6),IF(AND($G86&gt;=CA$5,$G86&lt;=CA$6),5,IF($L86=1,2,1)),IF(AND($G86&gt;=CA$5,$G86&lt;=CA$6),IF($M86&gt;0,4,3),0)),IF(AND($D86&lt;=CA$6,$E86&gt;=CA$5),60,0)))</f>
        <v/>
      </c>
      <c r="CB86" s="80" t="str">
        <f>IF(OR($A86="",NOT(ISNUMBER($G86))),"",IF(AND($F86&lt;=CB$6,$G86&gt;=CB$5),IF(CB$5&gt;$N86,5,$K86)*10+IF(AND($F86&gt;=CB$5,$F86&lt;=CB$6),IF(AND($G86&gt;=CB$5,$G86&lt;=CB$6),5,IF($L86=1,2,1)),IF(AND($G86&gt;=CB$5,$G86&lt;=CB$6),IF($M86&gt;0,4,3),0)),IF(AND($D86&lt;=CB$6,$E86&gt;=CB$5),60,0)))</f>
        <v/>
      </c>
      <c r="CC86" s="80" t="str">
        <f>IF(OR($A86="",NOT(ISNUMBER($G86))),"",IF(AND($F86&lt;=CC$6,$G86&gt;=CC$5),IF(CC$5&gt;$N86,5,$K86)*10+IF(AND($F86&gt;=CC$5,$F86&lt;=CC$6),IF(AND($G86&gt;=CC$5,$G86&lt;=CC$6),5,IF($L86=1,2,1)),IF(AND($G86&gt;=CC$5,$G86&lt;=CC$6),IF($M86&gt;0,4,3),0)),IF(AND($D86&lt;=CC$6,$E86&gt;=CC$5),60,0)))</f>
        <v/>
      </c>
      <c r="CD86" s="80" t="str">
        <f>IF(OR($A86="",NOT(ISNUMBER($G86))),"",IF(AND($F86&lt;=CD$6,$G86&gt;=CD$5),IF(CD$5&gt;$N86,5,$K86)*10+IF(AND($F86&gt;=CD$5,$F86&lt;=CD$6),IF(AND($G86&gt;=CD$5,$G86&lt;=CD$6),5,IF($L86=1,2,1)),IF(AND($G86&gt;=CD$5,$G86&lt;=CD$6),IF($M86&gt;0,4,3),0)),IF(AND($D86&lt;=CD$6,$E86&gt;=CD$5),60,0)))</f>
        <v/>
      </c>
      <c r="CE86" s="80" t="str">
        <f>IF(OR($A86="",NOT(ISNUMBER($G86))),"",IF(AND($F86&lt;=CE$6,$G86&gt;=CE$5),IF(CE$5&gt;$N86,5,$K86)*10+IF(AND($F86&gt;=CE$5,$F86&lt;=CE$6),IF(AND($G86&gt;=CE$5,$G86&lt;=CE$6),5,IF($L86=1,2,1)),IF(AND($G86&gt;=CE$5,$G86&lt;=CE$6),IF($M86&gt;0,4,3),0)),IF(AND($D86&lt;=CE$6,$E86&gt;=CE$5),60,0)))</f>
        <v/>
      </c>
      <c r="CF86" s="80" t="str">
        <f>IF(OR($A86="",NOT(ISNUMBER($G86))),"",IF(AND($F86&lt;=CF$6,$G86&gt;=CF$5),IF(CF$5&gt;$N86,5,$K86)*10+IF(AND($F86&gt;=CF$5,$F86&lt;=CF$6),IF(AND($G86&gt;=CF$5,$G86&lt;=CF$6),5,IF($L86=1,2,1)),IF(AND($G86&gt;=CF$5,$G86&lt;=CF$6),IF($M86&gt;0,4,3),0)),IF(AND($D86&lt;=CF$6,$E86&gt;=CF$5),60,0)))</f>
        <v/>
      </c>
      <c r="CG86" s="80" t="str">
        <f>IF(OR($A86="",NOT(ISNUMBER($G86))),"",IF(AND($F86&lt;=CG$6,$G86&gt;=CG$5),IF(CG$5&gt;$N86,5,$K86)*10+IF(AND($F86&gt;=CG$5,$F86&lt;=CG$6),IF(AND($G86&gt;=CG$5,$G86&lt;=CG$6),5,IF($L86=1,2,1)),IF(AND($G86&gt;=CG$5,$G86&lt;=CG$6),IF($M86&gt;0,4,3),0)),IF(AND($D86&lt;=CG$6,$E86&gt;=CG$5),60,0)))</f>
        <v/>
      </c>
      <c r="CH86" s="80" t="str">
        <f>IF(OR($A86="",NOT(ISNUMBER($G86))),"",IF(AND($F86&lt;=CH$6,$G86&gt;=CH$5),IF(CH$5&gt;$N86,5,$K86)*10+IF(AND($F86&gt;=CH$5,$F86&lt;=CH$6),IF(AND($G86&gt;=CH$5,$G86&lt;=CH$6),5,IF($L86=1,2,1)),IF(AND($G86&gt;=CH$5,$G86&lt;=CH$6),IF($M86&gt;0,4,3),0)),IF(AND($D86&lt;=CH$6,$E86&gt;=CH$5),60,0)))</f>
        <v/>
      </c>
      <c r="CI86" s="80" t="str">
        <f>IF(OR($A86="",NOT(ISNUMBER($G86))),"",IF(AND($F86&lt;=CI$6,$G86&gt;=CI$5),IF(CI$5&gt;$N86,5,$K86)*10+IF(AND($F86&gt;=CI$5,$F86&lt;=CI$6),IF(AND($G86&gt;=CI$5,$G86&lt;=CI$6),5,IF($L86=1,2,1)),IF(AND($G86&gt;=CI$5,$G86&lt;=CI$6),IF($M86&gt;0,4,3),0)),IF(AND($D86&lt;=CI$6,$E86&gt;=CI$5),60,0)))</f>
        <v/>
      </c>
      <c r="CJ86" s="80" t="str">
        <f>IF(OR($A86="",NOT(ISNUMBER($G86))),"",IF(AND($F86&lt;=CJ$6,$G86&gt;=CJ$5),IF(CJ$5&gt;$N86,5,$K86)*10+IF(AND($F86&gt;=CJ$5,$F86&lt;=CJ$6),IF(AND($G86&gt;=CJ$5,$G86&lt;=CJ$6),5,IF($L86=1,2,1)),IF(AND($G86&gt;=CJ$5,$G86&lt;=CJ$6),IF($M86&gt;0,4,3),0)),IF(AND($D86&lt;=CJ$6,$E86&gt;=CJ$5),60,0)))</f>
        <v/>
      </c>
      <c r="CK86" s="80" t="str">
        <f>IF(OR($A86="",NOT(ISNUMBER($G86))),"",IF(AND($F86&lt;=CK$6,$G86&gt;=CK$5),IF(CK$5&gt;$N86,5,$K86)*10+IF(AND($F86&gt;=CK$5,$F86&lt;=CK$6),IF(AND($G86&gt;=CK$5,$G86&lt;=CK$6),5,IF($L86=1,2,1)),IF(AND($G86&gt;=CK$5,$G86&lt;=CK$6),IF($M86&gt;0,4,3),0)),IF(AND($D86&lt;=CK$6,$E86&gt;=CK$5),60,0)))</f>
        <v/>
      </c>
      <c r="CL86" s="80" t="str">
        <f>IF(OR($A86="",NOT(ISNUMBER($G86))),"",IF(AND($F86&lt;=CL$6,$G86&gt;=CL$5),IF(CL$5&gt;$N86,5,$K86)*10+IF(AND($F86&gt;=CL$5,$F86&lt;=CL$6),IF(AND($G86&gt;=CL$5,$G86&lt;=CL$6),5,IF($L86=1,2,1)),IF(AND($G86&gt;=CL$5,$G86&lt;=CL$6),IF($M86&gt;0,4,3),0)),IF(AND($D86&lt;=CL$6,$E86&gt;=CL$5),60,0)))</f>
        <v/>
      </c>
      <c r="CM86" s="80" t="str">
        <f>IF(OR($A86="",NOT(ISNUMBER($G86))),"",IF(AND($F86&lt;=CM$6,$G86&gt;=CM$5),IF(CM$5&gt;$N86,5,$K86)*10+IF(AND($F86&gt;=CM$5,$F86&lt;=CM$6),IF(AND($G86&gt;=CM$5,$G86&lt;=CM$6),5,IF($L86=1,2,1)),IF(AND($G86&gt;=CM$5,$G86&lt;=CM$6),IF($M86&gt;0,4,3),0)),IF(AND($D86&lt;=CM$6,$E86&gt;=CM$5),60,0)))</f>
        <v/>
      </c>
      <c r="CN86" s="80" t="str">
        <f>IF(OR($A86="",NOT(ISNUMBER($G86))),"",IF(AND($F86&lt;=CN$6,$G86&gt;=CN$5),IF(CN$5&gt;$N86,5,$K86)*10+IF(AND($F86&gt;=CN$5,$F86&lt;=CN$6),IF(AND($G86&gt;=CN$5,$G86&lt;=CN$6),5,IF($L86=1,2,1)),IF(AND($G86&gt;=CN$5,$G86&lt;=CN$6),IF($M86&gt;0,4,3),0)),IF(AND($D86&lt;=CN$6,$E86&gt;=CN$5),60,0)))</f>
        <v/>
      </c>
      <c r="CO86" s="80" t="str">
        <f>IF(OR($A86="",NOT(ISNUMBER($G86))),"",IF(AND($F86&lt;=CO$6,$G86&gt;=CO$5),IF(CO$5&gt;$N86,5,$K86)*10+IF(AND($F86&gt;=CO$5,$F86&lt;=CO$6),IF(AND($G86&gt;=CO$5,$G86&lt;=CO$6),5,IF($L86=1,2,1)),IF(AND($G86&gt;=CO$5,$G86&lt;=CO$6),IF($M86&gt;0,4,3),0)),IF(AND($D86&lt;=CO$6,$E86&gt;=CO$5),60,0)))</f>
        <v/>
      </c>
      <c r="CP86" s="80" t="str">
        <f>IF(OR($A86="",NOT(ISNUMBER($G86))),"",IF(AND($F86&lt;=CP$6,$G86&gt;=CP$5),IF(CP$5&gt;$N86,5,$K86)*10+IF(AND($F86&gt;=CP$5,$F86&lt;=CP$6),IF(AND($G86&gt;=CP$5,$G86&lt;=CP$6),5,IF($L86=1,2,1)),IF(AND($G86&gt;=CP$5,$G86&lt;=CP$6),IF($M86&gt;0,4,3),0)),IF(AND($D86&lt;=CP$6,$E86&gt;=CP$5),60,0)))</f>
        <v/>
      </c>
      <c r="CQ86" s="80" t="str">
        <f>IF(OR($A86="",NOT(ISNUMBER($G86))),"",IF(AND($F86&lt;=CQ$6,$G86&gt;=CQ$5),IF(CQ$5&gt;$N86,5,$K86)*10+IF(AND($F86&gt;=CQ$5,$F86&lt;=CQ$6),IF(AND($G86&gt;=CQ$5,$G86&lt;=CQ$6),5,IF($L86=1,2,1)),IF(AND($G86&gt;=CQ$5,$G86&lt;=CQ$6),IF($M86&gt;0,4,3),0)),IF(AND($D86&lt;=CQ$6,$E86&gt;=CQ$5),60,0)))</f>
        <v/>
      </c>
      <c r="CR86" s="80" t="str">
        <f>IF(OR($A86="",NOT(ISNUMBER($G86))),"",IF(AND($F86&lt;=CR$6,$G86&gt;=CR$5),IF(CR$5&gt;$N86,5,$K86)*10+IF(AND($F86&gt;=CR$5,$F86&lt;=CR$6),IF(AND($G86&gt;=CR$5,$G86&lt;=CR$6),5,IF($L86=1,2,1)),IF(AND($G86&gt;=CR$5,$G86&lt;=CR$6),IF($M86&gt;0,4,3),0)),IF(AND($D86&lt;=CR$6,$E86&gt;=CR$5),60,0)))</f>
        <v/>
      </c>
      <c r="CS86" s="80" t="str">
        <f>IF(OR($A86="",NOT(ISNUMBER($G86))),"",IF(AND($F86&lt;=CS$6,$G86&gt;=CS$5),IF(CS$5&gt;$N86,5,$K86)*10+IF(AND($F86&gt;=CS$5,$F86&lt;=CS$6),IF(AND($G86&gt;=CS$5,$G86&lt;=CS$6),5,IF($L86=1,2,1)),IF(AND($G86&gt;=CS$5,$G86&lt;=CS$6),IF($M86&gt;0,4,3),0)),IF(AND($D86&lt;=CS$6,$E86&gt;=CS$5),60,0)))</f>
        <v/>
      </c>
      <c r="CT86" s="80" t="str">
        <f>IF(OR($A86="",NOT(ISNUMBER($G86))),"",IF(AND($F86&lt;=CT$6,$G86&gt;=CT$5),IF(CT$5&gt;$N86,5,$K86)*10+IF(AND($F86&gt;=CT$5,$F86&lt;=CT$6),IF(AND($G86&gt;=CT$5,$G86&lt;=CT$6),5,IF($L86=1,2,1)),IF(AND($G86&gt;=CT$5,$G86&lt;=CT$6),IF($M86&gt;0,4,3),0)),IF(AND($D86&lt;=CT$6,$E86&gt;=CT$5),60,0)))</f>
        <v/>
      </c>
      <c r="CU86" s="80" t="str">
        <f>IF(OR($A86="",NOT(ISNUMBER($G86))),"",IF(AND($F86&lt;=CU$6,$G86&gt;=CU$5),IF(CU$5&gt;$N86,5,$K86)*10+IF(AND($F86&gt;=CU$5,$F86&lt;=CU$6),IF(AND($G86&gt;=CU$5,$G86&lt;=CU$6),5,IF($L86=1,2,1)),IF(AND($G86&gt;=CU$5,$G86&lt;=CU$6),IF($M86&gt;0,4,3),0)),IF(AND($D86&lt;=CU$6,$E86&gt;=CU$5),60,0)))</f>
        <v/>
      </c>
      <c r="CV86" s="80" t="str">
        <f>IF(OR($A86="",NOT(ISNUMBER($G86))),"",IF(AND($F86&lt;=CV$6,$G86&gt;=CV$5),IF(CV$5&gt;$N86,5,$K86)*10+IF(AND($F86&gt;=CV$5,$F86&lt;=CV$6),IF(AND($G86&gt;=CV$5,$G86&lt;=CV$6),5,IF($L86=1,2,1)),IF(AND($G86&gt;=CV$5,$G86&lt;=CV$6),IF($M86&gt;0,4,3),0)),IF(AND($D86&lt;=CV$6,$E86&gt;=CV$5),60,0)))</f>
        <v/>
      </c>
      <c r="CW86" s="80" t="str">
        <f>IF(OR($A86="",NOT(ISNUMBER($G86))),"",IF(AND($F86&lt;=CW$6,$G86&gt;=CW$5),IF(CW$5&gt;$N86,5,$K86)*10+IF(AND($F86&gt;=CW$5,$F86&lt;=CW$6),IF(AND($G86&gt;=CW$5,$G86&lt;=CW$6),5,IF($L86=1,2,1)),IF(AND($G86&gt;=CW$5,$G86&lt;=CW$6),IF($M86&gt;0,4,3),0)),IF(AND($D86&lt;=CW$6,$E86&gt;=CW$5),60,0)))</f>
        <v/>
      </c>
      <c r="CX86" s="80" t="str">
        <f>IF(OR($A86="",NOT(ISNUMBER($G86))),"",IF(AND($F86&lt;=CX$6,$G86&gt;=CX$5),IF(CX$5&gt;$N86,5,$K86)*10+IF(AND($F86&gt;=CX$5,$F86&lt;=CX$6),IF(AND($G86&gt;=CX$5,$G86&lt;=CX$6),5,IF($L86=1,2,1)),IF(AND($G86&gt;=CX$5,$G86&lt;=CX$6),IF($M86&gt;0,4,3),0)),IF(AND($D86&lt;=CX$6,$E86&gt;=CX$5),60,0)))</f>
        <v/>
      </c>
      <c r="CY86" s="80" t="str">
        <f>IF(OR($A86="",NOT(ISNUMBER($G86))),"",IF(AND($F86&lt;=CY$6,$G86&gt;=CY$5),IF(CY$5&gt;$N86,5,$K86)*10+IF(AND($F86&gt;=CY$5,$F86&lt;=CY$6),IF(AND($G86&gt;=CY$5,$G86&lt;=CY$6),5,IF($L86=1,2,1)),IF(AND($G86&gt;=CY$5,$G86&lt;=CY$6),IF($M86&gt;0,4,3),0)),IF(AND($D86&lt;=CY$6,$E86&gt;=CY$5),60,0)))</f>
        <v/>
      </c>
      <c r="CZ86" s="80" t="str">
        <f>IF(OR($A86="",NOT(ISNUMBER($G86))),"",IF(AND($F86&lt;=CZ$6,$G86&gt;=CZ$5),IF(CZ$5&gt;$N86,5,$K86)*10+IF(AND($F86&gt;=CZ$5,$F86&lt;=CZ$6),IF(AND($G86&gt;=CZ$5,$G86&lt;=CZ$6),5,IF($L86=1,2,1)),IF(AND($G86&gt;=CZ$5,$G86&lt;=CZ$6),IF($M86&gt;0,4,3),0)),IF(AND($D86&lt;=CZ$6,$E86&gt;=CZ$5),60,0)))</f>
        <v/>
      </c>
      <c r="DA86" s="80" t="str">
        <f>IF(OR($A86="",NOT(ISNUMBER($G86))),"",IF(AND($F86&lt;=DA$6,$G86&gt;=DA$5),IF(DA$5&gt;$N86,5,$K86)*10+IF(AND($F86&gt;=DA$5,$F86&lt;=DA$6),IF(AND($G86&gt;=DA$5,$G86&lt;=DA$6),5,IF($L86=1,2,1)),IF(AND($G86&gt;=DA$5,$G86&lt;=DA$6),IF($M86&gt;0,4,3),0)),IF(AND($D86&lt;=DA$6,$E86&gt;=DA$5),60,0)))</f>
        <v/>
      </c>
      <c r="DB86" s="80" t="str">
        <f>IF(OR($A86="",NOT(ISNUMBER($G86))),"",IF(AND($F86&lt;=DB$6,$G86&gt;=DB$5),IF(DB$5&gt;$N86,5,$K86)*10+IF(AND($F86&gt;=DB$5,$F86&lt;=DB$6),IF(AND($G86&gt;=DB$5,$G86&lt;=DB$6),5,IF($L86=1,2,1)),IF(AND($G86&gt;=DB$5,$G86&lt;=DB$6),IF($M86&gt;0,4,3),0)),IF(AND($D86&lt;=DB$6,$E86&gt;=DB$5),60,0)))</f>
        <v/>
      </c>
      <c r="DC86" s="80" t="str">
        <f>IF(OR($A86="",NOT(ISNUMBER($G86))),"",IF(AND($F86&lt;=DC$6,$G86&gt;=DC$5),IF(DC$5&gt;$N86,5,$K86)*10+IF(AND($F86&gt;=DC$5,$F86&lt;=DC$6),IF(AND($G86&gt;=DC$5,$G86&lt;=DC$6),5,IF($L86=1,2,1)),IF(AND($G86&gt;=DC$5,$G86&lt;=DC$6),IF($M86&gt;0,4,3),0)),IF(AND($D86&lt;=DC$6,$E86&gt;=DC$5),60,0)))</f>
        <v/>
      </c>
      <c r="DD86" s="80" t="str">
        <f>IF(OR($A86="",NOT(ISNUMBER($G86))),"",IF(AND($F86&lt;=DD$6,$G86&gt;=DD$5),IF(DD$5&gt;$N86,5,$K86)*10+IF(AND($F86&gt;=DD$5,$F86&lt;=DD$6),IF(AND($G86&gt;=DD$5,$G86&lt;=DD$6),5,IF($L86=1,2,1)),IF(AND($G86&gt;=DD$5,$G86&lt;=DD$6),IF($M86&gt;0,4,3),0)),IF(AND($D86&lt;=DD$6,$E86&gt;=DD$5),60,0)))</f>
        <v/>
      </c>
      <c r="DE86" s="80" t="str">
        <f>IF(OR($A86="",NOT(ISNUMBER($G86))),"",IF(AND($F86&lt;=DE$6,$G86&gt;=DE$5),IF(DE$5&gt;$N86,5,$K86)*10+IF(AND($F86&gt;=DE$5,$F86&lt;=DE$6),IF(AND($G86&gt;=DE$5,$G86&lt;=DE$6),5,IF($L86=1,2,1)),IF(AND($G86&gt;=DE$5,$G86&lt;=DE$6),IF($M86&gt;0,4,3),0)),IF(AND($D86&lt;=DE$6,$E86&gt;=DE$5),60,0)))</f>
        <v/>
      </c>
      <c r="DF86" s="80" t="str">
        <f>IF(OR($A86="",NOT(ISNUMBER($G86))),"",IF(AND($F86&lt;=DF$6,$G86&gt;=DF$5),IF(DF$5&gt;$N86,5,$K86)*10+IF(AND($F86&gt;=DF$5,$F86&lt;=DF$6),IF(AND($G86&gt;=DF$5,$G86&lt;=DF$6),5,IF($L86=1,2,1)),IF(AND($G86&gt;=DF$5,$G86&lt;=DF$6),IF($M86&gt;0,4,3),0)),IF(AND($D86&lt;=DF$6,$E86&gt;=DF$5),60,0)))</f>
        <v/>
      </c>
      <c r="DG86" s="80" t="str">
        <f>IF(OR($A86="",NOT(ISNUMBER($G86))),"",IF(AND($F86&lt;=DG$6,$G86&gt;=DG$5),IF(DG$5&gt;$N86,5,$K86)*10+IF(AND($F86&gt;=DG$5,$F86&lt;=DG$6),IF(AND($G86&gt;=DG$5,$G86&lt;=DG$6),5,IF($L86=1,2,1)),IF(AND($G86&gt;=DG$5,$G86&lt;=DG$6),IF($M86&gt;0,4,3),0)),IF(AND($D86&lt;=DG$6,$E86&gt;=DG$5),60,0)))</f>
        <v/>
      </c>
      <c r="DH86" s="80" t="str">
        <f>IF(OR($A86="",NOT(ISNUMBER($G86))),"",IF(AND($F86&lt;=DH$6,$G86&gt;=DH$5),IF(DH$5&gt;$N86,5,$K86)*10+IF(AND($F86&gt;=DH$5,$F86&lt;=DH$6),IF(AND($G86&gt;=DH$5,$G86&lt;=DH$6),5,IF($L86=1,2,1)),IF(AND($G86&gt;=DH$5,$G86&lt;=DH$6),IF($M86&gt;0,4,3),0)),IF(AND($D86&lt;=DH$6,$E86&gt;=DH$5),60,0)))</f>
        <v/>
      </c>
      <c r="DI86" s="80" t="str">
        <f>IF(OR($A86="",NOT(ISNUMBER($G86))),"",IF(AND($F86&lt;=DI$6,$G86&gt;=DI$5),IF(DI$5&gt;$N86,5,$K86)*10+IF(AND($F86&gt;=DI$5,$F86&lt;=DI$6),IF(AND($G86&gt;=DI$5,$G86&lt;=DI$6),5,IF($L86=1,2,1)),IF(AND($G86&gt;=DI$5,$G86&lt;=DI$6),IF($M86&gt;0,4,3),0)),IF(AND($D86&lt;=DI$6,$E86&gt;=DI$5),60,0)))</f>
        <v/>
      </c>
      <c r="DJ86" s="80" t="str">
        <f>IF(OR($A86="",NOT(ISNUMBER($G86))),"",IF(AND($F86&lt;=DJ$6,$G86&gt;=DJ$5),IF(DJ$5&gt;$N86,5,$K86)*10+IF(AND($F86&gt;=DJ$5,$F86&lt;=DJ$6),IF(AND($G86&gt;=DJ$5,$G86&lt;=DJ$6),5,IF($L86=1,2,1)),IF(AND($G86&gt;=DJ$5,$G86&lt;=DJ$6),IF($M86&gt;0,4,3),0)),IF(AND($D86&lt;=DJ$6,$E86&gt;=DJ$5),60,0)))</f>
        <v/>
      </c>
      <c r="DK86" s="80" t="str">
        <f>IF(OR($A86="",NOT(ISNUMBER($G86))),"",IF(AND($F86&lt;=DK$6,$G86&gt;=DK$5),IF(DK$5&gt;$N86,5,$K86)*10+IF(AND($F86&gt;=DK$5,$F86&lt;=DK$6),IF(AND($G86&gt;=DK$5,$G86&lt;=DK$6),5,IF($L86=1,2,1)),IF(AND($G86&gt;=DK$5,$G86&lt;=DK$6),IF($M86&gt;0,4,3),0)),IF(AND($D86&lt;=DK$6,$E86&gt;=DK$5),60,0)))</f>
        <v/>
      </c>
      <c r="DL86" s="80" t="str">
        <f>IF(OR($A86="",NOT(ISNUMBER($G86))),"",IF(AND($F86&lt;=DL$6,$G86&gt;=DL$5),IF(DL$5&gt;$N86,5,$K86)*10+IF(AND($F86&gt;=DL$5,$F86&lt;=DL$6),IF(AND($G86&gt;=DL$5,$G86&lt;=DL$6),5,IF($L86=1,2,1)),IF(AND($G86&gt;=DL$5,$G86&lt;=DL$6),IF($M86&gt;0,4,3),0)),IF(AND($D86&lt;=DL$6,$E86&gt;=DL$5),60,0)))</f>
        <v/>
      </c>
      <c r="DM86" s="80" t="str">
        <f>IF(OR($A86="",NOT(ISNUMBER($G86))),"",IF(AND($F86&lt;=DM$6,$G86&gt;=DM$5),IF(DM$5&gt;$N86,5,$K86)*10+IF(AND($F86&gt;=DM$5,$F86&lt;=DM$6),IF(AND($G86&gt;=DM$5,$G86&lt;=DM$6),5,IF($L86=1,2,1)),IF(AND($G86&gt;=DM$5,$G86&lt;=DM$6),IF($M86&gt;0,4,3),0)),IF(AND($D86&lt;=DM$6,$E86&gt;=DM$5),60,0)))</f>
        <v/>
      </c>
      <c r="DN86" s="80" t="str">
        <f>IF(OR($A86="",NOT(ISNUMBER($G86))),"",IF(AND($F86&lt;=DN$6,$G86&gt;=DN$5),IF(DN$5&gt;$N86,5,$K86)*10+IF(AND($F86&gt;=DN$5,$F86&lt;=DN$6),IF(AND($G86&gt;=DN$5,$G86&lt;=DN$6),5,IF($L86=1,2,1)),IF(AND($G86&gt;=DN$5,$G86&lt;=DN$6),IF($M86&gt;0,4,3),0)),IF(AND($D86&lt;=DN$6,$E86&gt;=DN$5),60,0)))</f>
        <v/>
      </c>
      <c r="DO86" s="80" t="str">
        <f>IF(OR($A86="",NOT(ISNUMBER($G86))),"",IF(AND($F86&lt;=DO$6,$G86&gt;=DO$5),IF(DO$5&gt;$N86,5,$K86)*10+IF(AND($F86&gt;=DO$5,$F86&lt;=DO$6),IF(AND($G86&gt;=DO$5,$G86&lt;=DO$6),5,IF($L86=1,2,1)),IF(AND($G86&gt;=DO$5,$G86&lt;=DO$6),IF($M86&gt;0,4,3),0)),IF(AND($D86&lt;=DO$6,$E86&gt;=DO$5),60,0)))</f>
        <v/>
      </c>
      <c r="DP86" s="80" t="str">
        <f>IF(OR($A86="",NOT(ISNUMBER($G86))),"",IF(AND($F86&lt;=DP$6,$G86&gt;=DP$5),IF(DP$5&gt;$N86,5,$K86)*10+IF(AND($F86&gt;=DP$5,$F86&lt;=DP$6),IF(AND($G86&gt;=DP$5,$G86&lt;=DP$6),5,IF($L86=1,2,1)),IF(AND($G86&gt;=DP$5,$G86&lt;=DP$6),IF($M86&gt;0,4,3),0)),IF(AND($D86&lt;=DP$6,$E86&gt;=DP$5),60,0)))</f>
        <v/>
      </c>
      <c r="DQ86" s="80" t="str">
        <f>IF(OR($A86="",NOT(ISNUMBER($G86))),"",IF(AND($F86&lt;=DQ$6,$G86&gt;=DQ$5),IF(DQ$5&gt;$N86,5,$K86)*10+IF(AND($F86&gt;=DQ$5,$F86&lt;=DQ$6),IF(AND($G86&gt;=DQ$5,$G86&lt;=DQ$6),5,IF($L86=1,2,1)),IF(AND($G86&gt;=DQ$5,$G86&lt;=DQ$6),IF($M86&gt;0,4,3),0)),IF(AND($D86&lt;=DQ$6,$E86&gt;=DQ$5),60,0)))</f>
        <v/>
      </c>
      <c r="DR86" s="80" t="str">
        <f>IF(OR($A86="",NOT(ISNUMBER($G86))),"",IF(AND($F86&lt;=DR$6,$G86&gt;=DR$5),IF(DR$5&gt;$N86,5,$K86)*10+IF(AND($F86&gt;=DR$5,$F86&lt;=DR$6),IF(AND($G86&gt;=DR$5,$G86&lt;=DR$6),5,IF($L86=1,2,1)),IF(AND($G86&gt;=DR$5,$G86&lt;=DR$6),IF($M86&gt;0,4,3),0)),IF(AND($D86&lt;=DR$6,$E86&gt;=DR$5),60,0)))</f>
        <v/>
      </c>
      <c r="DS86" s="80" t="str">
        <f>IF(OR($A86="",NOT(ISNUMBER($G86))),"",IF(AND($F86&lt;=DS$6,$G86&gt;=DS$5),IF(DS$5&gt;$N86,5,$K86)*10+IF(AND($F86&gt;=DS$5,$F86&lt;=DS$6),IF(AND($G86&gt;=DS$5,$G86&lt;=DS$6),5,IF($L86=1,2,1)),IF(AND($G86&gt;=DS$5,$G86&lt;=DS$6),IF($M86&gt;0,4,3),0)),IF(AND($D86&lt;=DS$6,$E86&gt;=DS$5),60,0)))</f>
        <v/>
      </c>
      <c r="DT86" s="80" t="str">
        <f>IF(OR($A86="",NOT(ISNUMBER($G86))),"",IF(AND($F86&lt;=DT$6,$G86&gt;=DT$5),IF(DT$5&gt;$N86,5,$K86)*10+IF(AND($F86&gt;=DT$5,$F86&lt;=DT$6),IF(AND($G86&gt;=DT$5,$G86&lt;=DT$6),5,IF($L86=1,2,1)),IF(AND($G86&gt;=DT$5,$G86&lt;=DT$6),IF($M86&gt;0,4,3),0)),IF(AND($D86&lt;=DT$6,$E86&gt;=DT$5),60,0)))</f>
        <v/>
      </c>
      <c r="DU86" s="80" t="str">
        <f>IF(OR($A86="",NOT(ISNUMBER($G86))),"",IF(AND($F86&lt;=DU$6,$G86&gt;=DU$5),IF(DU$5&gt;$N86,5,$K86)*10+IF(AND($F86&gt;=DU$5,$F86&lt;=DU$6),IF(AND($G86&gt;=DU$5,$G86&lt;=DU$6),5,IF($L86=1,2,1)),IF(AND($G86&gt;=DU$5,$G86&lt;=DU$6),IF($M86&gt;0,4,3),0)),IF(AND($D86&lt;=DU$6,$E86&gt;=DU$5),60,0)))</f>
        <v/>
      </c>
      <c r="DV86" s="80" t="str">
        <f>IF(OR($A86="",NOT(ISNUMBER($G86))),"",IF(AND($F86&lt;=DV$6,$G86&gt;=DV$5),IF(DV$5&gt;$N86,5,$K86)*10+IF(AND($F86&gt;=DV$5,$F86&lt;=DV$6),IF(AND($G86&gt;=DV$5,$G86&lt;=DV$6),5,IF($L86=1,2,1)),IF(AND($G86&gt;=DV$5,$G86&lt;=DV$6),IF($M86&gt;0,4,3),0)),IF(AND($D86&lt;=DV$6,$E86&gt;=DV$5),60,0)))</f>
        <v/>
      </c>
      <c r="DW86" s="80" t="str">
        <f>IF(OR($A86="",NOT(ISNUMBER($G86))),"",IF(AND($F86&lt;=DW$6,$G86&gt;=DW$5),IF(DW$5&gt;$N86,5,$K86)*10+IF(AND($F86&gt;=DW$5,$F86&lt;=DW$6),IF(AND($G86&gt;=DW$5,$G86&lt;=DW$6),5,IF($L86=1,2,1)),IF(AND($G86&gt;=DW$5,$G86&lt;=DW$6),IF($M86&gt;0,4,3),0)),IF(AND($D86&lt;=DW$6,$E86&gt;=DW$5),60,0)))</f>
        <v/>
      </c>
      <c r="DX86" s="80" t="str">
        <f>IF(OR($A86="",NOT(ISNUMBER($G86))),"",IF(AND($F86&lt;=DX$6,$G86&gt;=DX$5),IF(DX$5&gt;$N86,5,$K86)*10+IF(AND($F86&gt;=DX$5,$F86&lt;=DX$6),IF(AND($G86&gt;=DX$5,$G86&lt;=DX$6),5,IF($L86=1,2,1)),IF(AND($G86&gt;=DX$5,$G86&lt;=DX$6),IF($M86&gt;0,4,3),0)),IF(AND($D86&lt;=DX$6,$E86&gt;=DX$5),60,0)))</f>
        <v/>
      </c>
      <c r="DY86" s="80" t="str">
        <f>IF(OR($A86="",NOT(ISNUMBER($G86))),"",IF(AND($F86&lt;=DY$6,$G86&gt;=DY$5),IF(DY$5&gt;$N86,5,$K86)*10+IF(AND($F86&gt;=DY$5,$F86&lt;=DY$6),IF(AND($G86&gt;=DY$5,$G86&lt;=DY$6),5,IF($L86=1,2,1)),IF(AND($G86&gt;=DY$5,$G86&lt;=DY$6),IF($M86&gt;0,4,3),0)),IF(AND($D86&lt;=DY$6,$E86&gt;=DY$5),60,0)))</f>
        <v/>
      </c>
      <c r="DZ86" s="80" t="str">
        <f>IF(OR($A86="",NOT(ISNUMBER($G86))),"",IF(AND($F86&lt;=DZ$6,$G86&gt;=DZ$5),IF(DZ$5&gt;$N86,5,$K86)*10+IF(AND($F86&gt;=DZ$5,$F86&lt;=DZ$6),IF(AND($G86&gt;=DZ$5,$G86&lt;=DZ$6),5,IF($L86=1,2,1)),IF(AND($G86&gt;=DZ$5,$G86&lt;=DZ$6),IF($M86&gt;0,4,3),0)),IF(AND($D86&lt;=DZ$6,$E86&gt;=DZ$5),60,0)))</f>
        <v/>
      </c>
      <c r="EA86" s="80" t="str">
        <f>IF(OR($A86="",NOT(ISNUMBER($G86))),"",IF(AND($F86&lt;=EA$6,$G86&gt;=EA$5),IF(EA$5&gt;$N86,5,$K86)*10+IF(AND($F86&gt;=EA$5,$F86&lt;=EA$6),IF(AND($G86&gt;=EA$5,$G86&lt;=EA$6),5,IF($L86=1,2,1)),IF(AND($G86&gt;=EA$5,$G86&lt;=EA$6),IF($M86&gt;0,4,3),0)),IF(AND($D86&lt;=EA$6,$E86&gt;=EA$5),60,0)))</f>
        <v/>
      </c>
      <c r="EB86" s="80" t="str">
        <f>IF(OR($A86="",NOT(ISNUMBER($G86))),"",IF(AND($F86&lt;=EB$6,$G86&gt;=EB$5),IF(EB$5&gt;$N86,5,$K86)*10+IF(AND($F86&gt;=EB$5,$F86&lt;=EB$6),IF(AND($G86&gt;=EB$5,$G86&lt;=EB$6),5,IF($L86=1,2,1)),IF(AND($G86&gt;=EB$5,$G86&lt;=EB$6),IF($M86&gt;0,4,3),0)),IF(AND($D86&lt;=EB$6,$E86&gt;=EB$5),60,0)))</f>
        <v/>
      </c>
      <c r="EC86" s="80" t="str">
        <f>IF(OR($A86="",NOT(ISNUMBER($G86))),"",IF(AND($F86&lt;=EC$6,$G86&gt;=EC$5),IF(EC$5&gt;$N86,5,$K86)*10+IF(AND($F86&gt;=EC$5,$F86&lt;=EC$6),IF(AND($G86&gt;=EC$5,$G86&lt;=EC$6),5,IF($L86=1,2,1)),IF(AND($G86&gt;=EC$5,$G86&lt;=EC$6),IF($M86&gt;0,4,3),0)),IF(AND($D86&lt;=EC$6,$E86&gt;=EC$5),60,0)))</f>
        <v/>
      </c>
      <c r="ED86" s="80" t="str">
        <f>IF(OR($A86="",NOT(ISNUMBER($G86))),"",IF(AND($F86&lt;=ED$6,$G86&gt;=ED$5),IF(ED$5&gt;$N86,5,$K86)*10+IF(AND($F86&gt;=ED$5,$F86&lt;=ED$6),IF(AND($G86&gt;=ED$5,$G86&lt;=ED$6),5,IF($L86=1,2,1)),IF(AND($G86&gt;=ED$5,$G86&lt;=ED$6),IF($M86&gt;0,4,3),0)),IF(AND($D86&lt;=ED$6,$E86&gt;=ED$5),60,0)))</f>
        <v/>
      </c>
    </row>
    <row r="87" ht="18" customHeight="1">
      <c r="A87" s="52" t="str">
        <f>IF(Tasks!$B87="","",Tasks!$A87)</f>
        <v/>
      </c>
      <c r="B87" s="78" t="str">
        <f>IF(Tasks!$B87="","",Tasks!$B87)</f>
        <v/>
      </c>
      <c r="C87" s="25" t="str">
        <f>IF($B87="","",IF(AND(Tasks!$D87="",Tasks!$G87=""),"-",IF(Tasks!$D87="","",Tasks!$D87&amp;IF(OR(Tasks!$E87="",Tasks!$E87="FS"),IF(N(Tasks!$F87)=0,"","FS"),Tasks!$E87)&amp;IF(N(Tasks!$F87)=0,"",IF(Tasks!$F87&gt;0,"+","")&amp;Tasks!$F87))&amp;IF(AND(Tasks!$D87&lt;&gt;"",Tasks!$G87&lt;&gt;""),", ","")&amp;IF(Tasks!$G87="","",Tasks!$G87&amp;IF(OR(Tasks!$H87="",Tasks!$H87="FS"),IF(N(Tasks!$I87)=0,"","FS"),Tasks!$H87)&amp;IF(N(Tasks!$I87)=0,"",IF(Tasks!$I87&gt;0,"+","")&amp;Tasks!$I87))))</f>
        <v/>
      </c>
      <c r="D87" s="51" t="str">
        <f>IF(OR($B87="",Tasks!$Q87=""),"",Tasks!$Q87)</f>
        <v/>
      </c>
      <c r="E87" s="51" t="str">
        <f>IF(OR($B87="",Tasks!$R87=""),"",Tasks!$R87)</f>
        <v/>
      </c>
      <c r="F87" s="51" t="str">
        <f>IF(OR($B87="",Tasks!$S87=""),"",Tasks!$S87)</f>
        <v/>
      </c>
      <c r="G87" s="51" t="str">
        <f>IF(OR($B87="",Tasks!$T87=""),"",Tasks!$T87)</f>
        <v/>
      </c>
      <c r="H87" s="52" t="str">
        <f>IF($B87="","",Tasks!$AE87)</f>
        <v/>
      </c>
      <c r="I87" s="79" t="str">
        <f>IF($B87="","",Tasks!$AF87)</f>
        <v/>
      </c>
      <c r="J87" s="53" t="str">
        <f>IF(OR($B87="",Tasks!$V87=""),"",Tasks!$V87)</f>
        <v/>
      </c>
      <c r="K87" s="52" t="str">
        <f>IF($B87="","",Tasks!$AA87)</f>
        <v/>
      </c>
      <c r="L87" s="52" t="str">
        <f>IF($B87="","",Tasks!$AB87)</f>
        <v/>
      </c>
      <c r="M87" s="52" t="str">
        <f>IF($B87="","",Tasks!$Z87)</f>
        <v/>
      </c>
      <c r="N87" s="52" t="str">
        <f>IF(OR($B87="",Tasks!$AG87=""),"",Tasks!$AG87)</f>
        <v/>
      </c>
      <c r="O87" s="80" t="str">
        <f>IF(OR($A87="",NOT(ISNUMBER($G87))),"",IF(AND($F87&lt;=O$6,$G87&gt;=O$5),IF(O$5&gt;$N87,5,$K87)*10+IF(AND($F87&gt;=O$5,$F87&lt;=O$6),IF(AND($G87&gt;=O$5,$G87&lt;=O$6),5,IF($L87=1,2,1)),IF(AND($G87&gt;=O$5,$G87&lt;=O$6),IF($M87&gt;0,4,3),0)),IF(AND($D87&lt;=O$6,$E87&gt;=O$5),60,0)))</f>
        <v/>
      </c>
      <c r="P87" s="80" t="str">
        <f>IF(OR($A87="",NOT(ISNUMBER($G87))),"",IF(AND($F87&lt;=P$6,$G87&gt;=P$5),IF(P$5&gt;$N87,5,$K87)*10+IF(AND($F87&gt;=P$5,$F87&lt;=P$6),IF(AND($G87&gt;=P$5,$G87&lt;=P$6),5,IF($L87=1,2,1)),IF(AND($G87&gt;=P$5,$G87&lt;=P$6),IF($M87&gt;0,4,3),0)),IF(AND($D87&lt;=P$6,$E87&gt;=P$5),60,0)))</f>
        <v/>
      </c>
      <c r="Q87" s="80" t="str">
        <f>IF(OR($A87="",NOT(ISNUMBER($G87))),"",IF(AND($F87&lt;=Q$6,$G87&gt;=Q$5),IF(Q$5&gt;$N87,5,$K87)*10+IF(AND($F87&gt;=Q$5,$F87&lt;=Q$6),IF(AND($G87&gt;=Q$5,$G87&lt;=Q$6),5,IF($L87=1,2,1)),IF(AND($G87&gt;=Q$5,$G87&lt;=Q$6),IF($M87&gt;0,4,3),0)),IF(AND($D87&lt;=Q$6,$E87&gt;=Q$5),60,0)))</f>
        <v/>
      </c>
      <c r="R87" s="80" t="str">
        <f>IF(OR($A87="",NOT(ISNUMBER($G87))),"",IF(AND($F87&lt;=R$6,$G87&gt;=R$5),IF(R$5&gt;$N87,5,$K87)*10+IF(AND($F87&gt;=R$5,$F87&lt;=R$6),IF(AND($G87&gt;=R$5,$G87&lt;=R$6),5,IF($L87=1,2,1)),IF(AND($G87&gt;=R$5,$G87&lt;=R$6),IF($M87&gt;0,4,3),0)),IF(AND($D87&lt;=R$6,$E87&gt;=R$5),60,0)))</f>
        <v/>
      </c>
      <c r="S87" s="80" t="str">
        <f>IF(OR($A87="",NOT(ISNUMBER($G87))),"",IF(AND($F87&lt;=S$6,$G87&gt;=S$5),IF(S$5&gt;$N87,5,$K87)*10+IF(AND($F87&gt;=S$5,$F87&lt;=S$6),IF(AND($G87&gt;=S$5,$G87&lt;=S$6),5,IF($L87=1,2,1)),IF(AND($G87&gt;=S$5,$G87&lt;=S$6),IF($M87&gt;0,4,3),0)),IF(AND($D87&lt;=S$6,$E87&gt;=S$5),60,0)))</f>
        <v/>
      </c>
      <c r="T87" s="80" t="str">
        <f>IF(OR($A87="",NOT(ISNUMBER($G87))),"",IF(AND($F87&lt;=T$6,$G87&gt;=T$5),IF(T$5&gt;$N87,5,$K87)*10+IF(AND($F87&gt;=T$5,$F87&lt;=T$6),IF(AND($G87&gt;=T$5,$G87&lt;=T$6),5,IF($L87=1,2,1)),IF(AND($G87&gt;=T$5,$G87&lt;=T$6),IF($M87&gt;0,4,3),0)),IF(AND($D87&lt;=T$6,$E87&gt;=T$5),60,0)))</f>
        <v/>
      </c>
      <c r="U87" s="80" t="str">
        <f>IF(OR($A87="",NOT(ISNUMBER($G87))),"",IF(AND($F87&lt;=U$6,$G87&gt;=U$5),IF(U$5&gt;$N87,5,$K87)*10+IF(AND($F87&gt;=U$5,$F87&lt;=U$6),IF(AND($G87&gt;=U$5,$G87&lt;=U$6),5,IF($L87=1,2,1)),IF(AND($G87&gt;=U$5,$G87&lt;=U$6),IF($M87&gt;0,4,3),0)),IF(AND($D87&lt;=U$6,$E87&gt;=U$5),60,0)))</f>
        <v/>
      </c>
      <c r="V87" s="80" t="str">
        <f>IF(OR($A87="",NOT(ISNUMBER($G87))),"",IF(AND($F87&lt;=V$6,$G87&gt;=V$5),IF(V$5&gt;$N87,5,$K87)*10+IF(AND($F87&gt;=V$5,$F87&lt;=V$6),IF(AND($G87&gt;=V$5,$G87&lt;=V$6),5,IF($L87=1,2,1)),IF(AND($G87&gt;=V$5,$G87&lt;=V$6),IF($M87&gt;0,4,3),0)),IF(AND($D87&lt;=V$6,$E87&gt;=V$5),60,0)))</f>
        <v/>
      </c>
      <c r="W87" s="80" t="str">
        <f>IF(OR($A87="",NOT(ISNUMBER($G87))),"",IF(AND($F87&lt;=W$6,$G87&gt;=W$5),IF(W$5&gt;$N87,5,$K87)*10+IF(AND($F87&gt;=W$5,$F87&lt;=W$6),IF(AND($G87&gt;=W$5,$G87&lt;=W$6),5,IF($L87=1,2,1)),IF(AND($G87&gt;=W$5,$G87&lt;=W$6),IF($M87&gt;0,4,3),0)),IF(AND($D87&lt;=W$6,$E87&gt;=W$5),60,0)))</f>
        <v/>
      </c>
      <c r="X87" s="80" t="str">
        <f>IF(OR($A87="",NOT(ISNUMBER($G87))),"",IF(AND($F87&lt;=X$6,$G87&gt;=X$5),IF(X$5&gt;$N87,5,$K87)*10+IF(AND($F87&gt;=X$5,$F87&lt;=X$6),IF(AND($G87&gt;=X$5,$G87&lt;=X$6),5,IF($L87=1,2,1)),IF(AND($G87&gt;=X$5,$G87&lt;=X$6),IF($M87&gt;0,4,3),0)),IF(AND($D87&lt;=X$6,$E87&gt;=X$5),60,0)))</f>
        <v/>
      </c>
      <c r="Y87" s="80" t="str">
        <f>IF(OR($A87="",NOT(ISNUMBER($G87))),"",IF(AND($F87&lt;=Y$6,$G87&gt;=Y$5),IF(Y$5&gt;$N87,5,$K87)*10+IF(AND($F87&gt;=Y$5,$F87&lt;=Y$6),IF(AND($G87&gt;=Y$5,$G87&lt;=Y$6),5,IF($L87=1,2,1)),IF(AND($G87&gt;=Y$5,$G87&lt;=Y$6),IF($M87&gt;0,4,3),0)),IF(AND($D87&lt;=Y$6,$E87&gt;=Y$5),60,0)))</f>
        <v/>
      </c>
      <c r="Z87" s="80" t="str">
        <f>IF(OR($A87="",NOT(ISNUMBER($G87))),"",IF(AND($F87&lt;=Z$6,$G87&gt;=Z$5),IF(Z$5&gt;$N87,5,$K87)*10+IF(AND($F87&gt;=Z$5,$F87&lt;=Z$6),IF(AND($G87&gt;=Z$5,$G87&lt;=Z$6),5,IF($L87=1,2,1)),IF(AND($G87&gt;=Z$5,$G87&lt;=Z$6),IF($M87&gt;0,4,3),0)),IF(AND($D87&lt;=Z$6,$E87&gt;=Z$5),60,0)))</f>
        <v/>
      </c>
      <c r="AA87" s="80" t="str">
        <f>IF(OR($A87="",NOT(ISNUMBER($G87))),"",IF(AND($F87&lt;=AA$6,$G87&gt;=AA$5),IF(AA$5&gt;$N87,5,$K87)*10+IF(AND($F87&gt;=AA$5,$F87&lt;=AA$6),IF(AND($G87&gt;=AA$5,$G87&lt;=AA$6),5,IF($L87=1,2,1)),IF(AND($G87&gt;=AA$5,$G87&lt;=AA$6),IF($M87&gt;0,4,3),0)),IF(AND($D87&lt;=AA$6,$E87&gt;=AA$5),60,0)))</f>
        <v/>
      </c>
      <c r="AB87" s="80" t="str">
        <f>IF(OR($A87="",NOT(ISNUMBER($G87))),"",IF(AND($F87&lt;=AB$6,$G87&gt;=AB$5),IF(AB$5&gt;$N87,5,$K87)*10+IF(AND($F87&gt;=AB$5,$F87&lt;=AB$6),IF(AND($G87&gt;=AB$5,$G87&lt;=AB$6),5,IF($L87=1,2,1)),IF(AND($G87&gt;=AB$5,$G87&lt;=AB$6),IF($M87&gt;0,4,3),0)),IF(AND($D87&lt;=AB$6,$E87&gt;=AB$5),60,0)))</f>
        <v/>
      </c>
      <c r="AC87" s="80" t="str">
        <f>IF(OR($A87="",NOT(ISNUMBER($G87))),"",IF(AND($F87&lt;=AC$6,$G87&gt;=AC$5),IF(AC$5&gt;$N87,5,$K87)*10+IF(AND($F87&gt;=AC$5,$F87&lt;=AC$6),IF(AND($G87&gt;=AC$5,$G87&lt;=AC$6),5,IF($L87=1,2,1)),IF(AND($G87&gt;=AC$5,$G87&lt;=AC$6),IF($M87&gt;0,4,3),0)),IF(AND($D87&lt;=AC$6,$E87&gt;=AC$5),60,0)))</f>
        <v/>
      </c>
      <c r="AD87" s="80" t="str">
        <f>IF(OR($A87="",NOT(ISNUMBER($G87))),"",IF(AND($F87&lt;=AD$6,$G87&gt;=AD$5),IF(AD$5&gt;$N87,5,$K87)*10+IF(AND($F87&gt;=AD$5,$F87&lt;=AD$6),IF(AND($G87&gt;=AD$5,$G87&lt;=AD$6),5,IF($L87=1,2,1)),IF(AND($G87&gt;=AD$5,$G87&lt;=AD$6),IF($M87&gt;0,4,3),0)),IF(AND($D87&lt;=AD$6,$E87&gt;=AD$5),60,0)))</f>
        <v/>
      </c>
      <c r="AE87" s="80" t="str">
        <f>IF(OR($A87="",NOT(ISNUMBER($G87))),"",IF(AND($F87&lt;=AE$6,$G87&gt;=AE$5),IF(AE$5&gt;$N87,5,$K87)*10+IF(AND($F87&gt;=AE$5,$F87&lt;=AE$6),IF(AND($G87&gt;=AE$5,$G87&lt;=AE$6),5,IF($L87=1,2,1)),IF(AND($G87&gt;=AE$5,$G87&lt;=AE$6),IF($M87&gt;0,4,3),0)),IF(AND($D87&lt;=AE$6,$E87&gt;=AE$5),60,0)))</f>
        <v/>
      </c>
      <c r="AF87" s="80" t="str">
        <f>IF(OR($A87="",NOT(ISNUMBER($G87))),"",IF(AND($F87&lt;=AF$6,$G87&gt;=AF$5),IF(AF$5&gt;$N87,5,$K87)*10+IF(AND($F87&gt;=AF$5,$F87&lt;=AF$6),IF(AND($G87&gt;=AF$5,$G87&lt;=AF$6),5,IF($L87=1,2,1)),IF(AND($G87&gt;=AF$5,$G87&lt;=AF$6),IF($M87&gt;0,4,3),0)),IF(AND($D87&lt;=AF$6,$E87&gt;=AF$5),60,0)))</f>
        <v/>
      </c>
      <c r="AG87" s="80" t="str">
        <f>IF(OR($A87="",NOT(ISNUMBER($G87))),"",IF(AND($F87&lt;=AG$6,$G87&gt;=AG$5),IF(AG$5&gt;$N87,5,$K87)*10+IF(AND($F87&gt;=AG$5,$F87&lt;=AG$6),IF(AND($G87&gt;=AG$5,$G87&lt;=AG$6),5,IF($L87=1,2,1)),IF(AND($G87&gt;=AG$5,$G87&lt;=AG$6),IF($M87&gt;0,4,3),0)),IF(AND($D87&lt;=AG$6,$E87&gt;=AG$5),60,0)))</f>
        <v/>
      </c>
      <c r="AH87" s="80" t="str">
        <f>IF(OR($A87="",NOT(ISNUMBER($G87))),"",IF(AND($F87&lt;=AH$6,$G87&gt;=AH$5),IF(AH$5&gt;$N87,5,$K87)*10+IF(AND($F87&gt;=AH$5,$F87&lt;=AH$6),IF(AND($G87&gt;=AH$5,$G87&lt;=AH$6),5,IF($L87=1,2,1)),IF(AND($G87&gt;=AH$5,$G87&lt;=AH$6),IF($M87&gt;0,4,3),0)),IF(AND($D87&lt;=AH$6,$E87&gt;=AH$5),60,0)))</f>
        <v/>
      </c>
      <c r="AI87" s="80" t="str">
        <f>IF(OR($A87="",NOT(ISNUMBER($G87))),"",IF(AND($F87&lt;=AI$6,$G87&gt;=AI$5),IF(AI$5&gt;$N87,5,$K87)*10+IF(AND($F87&gt;=AI$5,$F87&lt;=AI$6),IF(AND($G87&gt;=AI$5,$G87&lt;=AI$6),5,IF($L87=1,2,1)),IF(AND($G87&gt;=AI$5,$G87&lt;=AI$6),IF($M87&gt;0,4,3),0)),IF(AND($D87&lt;=AI$6,$E87&gt;=AI$5),60,0)))</f>
        <v/>
      </c>
      <c r="AJ87" s="80" t="str">
        <f>IF(OR($A87="",NOT(ISNUMBER($G87))),"",IF(AND($F87&lt;=AJ$6,$G87&gt;=AJ$5),IF(AJ$5&gt;$N87,5,$K87)*10+IF(AND($F87&gt;=AJ$5,$F87&lt;=AJ$6),IF(AND($G87&gt;=AJ$5,$G87&lt;=AJ$6),5,IF($L87=1,2,1)),IF(AND($G87&gt;=AJ$5,$G87&lt;=AJ$6),IF($M87&gt;0,4,3),0)),IF(AND($D87&lt;=AJ$6,$E87&gt;=AJ$5),60,0)))</f>
        <v/>
      </c>
      <c r="AK87" s="80" t="str">
        <f>IF(OR($A87="",NOT(ISNUMBER($G87))),"",IF(AND($F87&lt;=AK$6,$G87&gt;=AK$5),IF(AK$5&gt;$N87,5,$K87)*10+IF(AND($F87&gt;=AK$5,$F87&lt;=AK$6),IF(AND($G87&gt;=AK$5,$G87&lt;=AK$6),5,IF($L87=1,2,1)),IF(AND($G87&gt;=AK$5,$G87&lt;=AK$6),IF($M87&gt;0,4,3),0)),IF(AND($D87&lt;=AK$6,$E87&gt;=AK$5),60,0)))</f>
        <v/>
      </c>
      <c r="AL87" s="80" t="str">
        <f>IF(OR($A87="",NOT(ISNUMBER($G87))),"",IF(AND($F87&lt;=AL$6,$G87&gt;=AL$5),IF(AL$5&gt;$N87,5,$K87)*10+IF(AND($F87&gt;=AL$5,$F87&lt;=AL$6),IF(AND($G87&gt;=AL$5,$G87&lt;=AL$6),5,IF($L87=1,2,1)),IF(AND($G87&gt;=AL$5,$G87&lt;=AL$6),IF($M87&gt;0,4,3),0)),IF(AND($D87&lt;=AL$6,$E87&gt;=AL$5),60,0)))</f>
        <v/>
      </c>
      <c r="AM87" s="80" t="str">
        <f>IF(OR($A87="",NOT(ISNUMBER($G87))),"",IF(AND($F87&lt;=AM$6,$G87&gt;=AM$5),IF(AM$5&gt;$N87,5,$K87)*10+IF(AND($F87&gt;=AM$5,$F87&lt;=AM$6),IF(AND($G87&gt;=AM$5,$G87&lt;=AM$6),5,IF($L87=1,2,1)),IF(AND($G87&gt;=AM$5,$G87&lt;=AM$6),IF($M87&gt;0,4,3),0)),IF(AND($D87&lt;=AM$6,$E87&gt;=AM$5),60,0)))</f>
        <v/>
      </c>
      <c r="AN87" s="80" t="str">
        <f>IF(OR($A87="",NOT(ISNUMBER($G87))),"",IF(AND($F87&lt;=AN$6,$G87&gt;=AN$5),IF(AN$5&gt;$N87,5,$K87)*10+IF(AND($F87&gt;=AN$5,$F87&lt;=AN$6),IF(AND($G87&gt;=AN$5,$G87&lt;=AN$6),5,IF($L87=1,2,1)),IF(AND($G87&gt;=AN$5,$G87&lt;=AN$6),IF($M87&gt;0,4,3),0)),IF(AND($D87&lt;=AN$6,$E87&gt;=AN$5),60,0)))</f>
        <v/>
      </c>
      <c r="AO87" s="80" t="str">
        <f>IF(OR($A87="",NOT(ISNUMBER($G87))),"",IF(AND($F87&lt;=AO$6,$G87&gt;=AO$5),IF(AO$5&gt;$N87,5,$K87)*10+IF(AND($F87&gt;=AO$5,$F87&lt;=AO$6),IF(AND($G87&gt;=AO$5,$G87&lt;=AO$6),5,IF($L87=1,2,1)),IF(AND($G87&gt;=AO$5,$G87&lt;=AO$6),IF($M87&gt;0,4,3),0)),IF(AND($D87&lt;=AO$6,$E87&gt;=AO$5),60,0)))</f>
        <v/>
      </c>
      <c r="AP87" s="80" t="str">
        <f>IF(OR($A87="",NOT(ISNUMBER($G87))),"",IF(AND($F87&lt;=AP$6,$G87&gt;=AP$5),IF(AP$5&gt;$N87,5,$K87)*10+IF(AND($F87&gt;=AP$5,$F87&lt;=AP$6),IF(AND($G87&gt;=AP$5,$G87&lt;=AP$6),5,IF($L87=1,2,1)),IF(AND($G87&gt;=AP$5,$G87&lt;=AP$6),IF($M87&gt;0,4,3),0)),IF(AND($D87&lt;=AP$6,$E87&gt;=AP$5),60,0)))</f>
        <v/>
      </c>
      <c r="AQ87" s="80" t="str">
        <f>IF(OR($A87="",NOT(ISNUMBER($G87))),"",IF(AND($F87&lt;=AQ$6,$G87&gt;=AQ$5),IF(AQ$5&gt;$N87,5,$K87)*10+IF(AND($F87&gt;=AQ$5,$F87&lt;=AQ$6),IF(AND($G87&gt;=AQ$5,$G87&lt;=AQ$6),5,IF($L87=1,2,1)),IF(AND($G87&gt;=AQ$5,$G87&lt;=AQ$6),IF($M87&gt;0,4,3),0)),IF(AND($D87&lt;=AQ$6,$E87&gt;=AQ$5),60,0)))</f>
        <v/>
      </c>
      <c r="AR87" s="80" t="str">
        <f>IF(OR($A87="",NOT(ISNUMBER($G87))),"",IF(AND($F87&lt;=AR$6,$G87&gt;=AR$5),IF(AR$5&gt;$N87,5,$K87)*10+IF(AND($F87&gt;=AR$5,$F87&lt;=AR$6),IF(AND($G87&gt;=AR$5,$G87&lt;=AR$6),5,IF($L87=1,2,1)),IF(AND($G87&gt;=AR$5,$G87&lt;=AR$6),IF($M87&gt;0,4,3),0)),IF(AND($D87&lt;=AR$6,$E87&gt;=AR$5),60,0)))</f>
        <v/>
      </c>
      <c r="AS87" s="80" t="str">
        <f>IF(OR($A87="",NOT(ISNUMBER($G87))),"",IF(AND($F87&lt;=AS$6,$G87&gt;=AS$5),IF(AS$5&gt;$N87,5,$K87)*10+IF(AND($F87&gt;=AS$5,$F87&lt;=AS$6),IF(AND($G87&gt;=AS$5,$G87&lt;=AS$6),5,IF($L87=1,2,1)),IF(AND($G87&gt;=AS$5,$G87&lt;=AS$6),IF($M87&gt;0,4,3),0)),IF(AND($D87&lt;=AS$6,$E87&gt;=AS$5),60,0)))</f>
        <v/>
      </c>
      <c r="AT87" s="80" t="str">
        <f>IF(OR($A87="",NOT(ISNUMBER($G87))),"",IF(AND($F87&lt;=AT$6,$G87&gt;=AT$5),IF(AT$5&gt;$N87,5,$K87)*10+IF(AND($F87&gt;=AT$5,$F87&lt;=AT$6),IF(AND($G87&gt;=AT$5,$G87&lt;=AT$6),5,IF($L87=1,2,1)),IF(AND($G87&gt;=AT$5,$G87&lt;=AT$6),IF($M87&gt;0,4,3),0)),IF(AND($D87&lt;=AT$6,$E87&gt;=AT$5),60,0)))</f>
        <v/>
      </c>
      <c r="AU87" s="80" t="str">
        <f>IF(OR($A87="",NOT(ISNUMBER($G87))),"",IF(AND($F87&lt;=AU$6,$G87&gt;=AU$5),IF(AU$5&gt;$N87,5,$K87)*10+IF(AND($F87&gt;=AU$5,$F87&lt;=AU$6),IF(AND($G87&gt;=AU$5,$G87&lt;=AU$6),5,IF($L87=1,2,1)),IF(AND($G87&gt;=AU$5,$G87&lt;=AU$6),IF($M87&gt;0,4,3),0)),IF(AND($D87&lt;=AU$6,$E87&gt;=AU$5),60,0)))</f>
        <v/>
      </c>
      <c r="AV87" s="80" t="str">
        <f>IF(OR($A87="",NOT(ISNUMBER($G87))),"",IF(AND($F87&lt;=AV$6,$G87&gt;=AV$5),IF(AV$5&gt;$N87,5,$K87)*10+IF(AND($F87&gt;=AV$5,$F87&lt;=AV$6),IF(AND($G87&gt;=AV$5,$G87&lt;=AV$6),5,IF($L87=1,2,1)),IF(AND($G87&gt;=AV$5,$G87&lt;=AV$6),IF($M87&gt;0,4,3),0)),IF(AND($D87&lt;=AV$6,$E87&gt;=AV$5),60,0)))</f>
        <v/>
      </c>
      <c r="AW87" s="80" t="str">
        <f>IF(OR($A87="",NOT(ISNUMBER($G87))),"",IF(AND($F87&lt;=AW$6,$G87&gt;=AW$5),IF(AW$5&gt;$N87,5,$K87)*10+IF(AND($F87&gt;=AW$5,$F87&lt;=AW$6),IF(AND($G87&gt;=AW$5,$G87&lt;=AW$6),5,IF($L87=1,2,1)),IF(AND($G87&gt;=AW$5,$G87&lt;=AW$6),IF($M87&gt;0,4,3),0)),IF(AND($D87&lt;=AW$6,$E87&gt;=AW$5),60,0)))</f>
        <v/>
      </c>
      <c r="AX87" s="80" t="str">
        <f>IF(OR($A87="",NOT(ISNUMBER($G87))),"",IF(AND($F87&lt;=AX$6,$G87&gt;=AX$5),IF(AX$5&gt;$N87,5,$K87)*10+IF(AND($F87&gt;=AX$5,$F87&lt;=AX$6),IF(AND($G87&gt;=AX$5,$G87&lt;=AX$6),5,IF($L87=1,2,1)),IF(AND($G87&gt;=AX$5,$G87&lt;=AX$6),IF($M87&gt;0,4,3),0)),IF(AND($D87&lt;=AX$6,$E87&gt;=AX$5),60,0)))</f>
        <v/>
      </c>
      <c r="AY87" s="80" t="str">
        <f>IF(OR($A87="",NOT(ISNUMBER($G87))),"",IF(AND($F87&lt;=AY$6,$G87&gt;=AY$5),IF(AY$5&gt;$N87,5,$K87)*10+IF(AND($F87&gt;=AY$5,$F87&lt;=AY$6),IF(AND($G87&gt;=AY$5,$G87&lt;=AY$6),5,IF($L87=1,2,1)),IF(AND($G87&gt;=AY$5,$G87&lt;=AY$6),IF($M87&gt;0,4,3),0)),IF(AND($D87&lt;=AY$6,$E87&gt;=AY$5),60,0)))</f>
        <v/>
      </c>
      <c r="AZ87" s="80" t="str">
        <f>IF(OR($A87="",NOT(ISNUMBER($G87))),"",IF(AND($F87&lt;=AZ$6,$G87&gt;=AZ$5),IF(AZ$5&gt;$N87,5,$K87)*10+IF(AND($F87&gt;=AZ$5,$F87&lt;=AZ$6),IF(AND($G87&gt;=AZ$5,$G87&lt;=AZ$6),5,IF($L87=1,2,1)),IF(AND($G87&gt;=AZ$5,$G87&lt;=AZ$6),IF($M87&gt;0,4,3),0)),IF(AND($D87&lt;=AZ$6,$E87&gt;=AZ$5),60,0)))</f>
        <v/>
      </c>
      <c r="BA87" s="80" t="str">
        <f>IF(OR($A87="",NOT(ISNUMBER($G87))),"",IF(AND($F87&lt;=BA$6,$G87&gt;=BA$5),IF(BA$5&gt;$N87,5,$K87)*10+IF(AND($F87&gt;=BA$5,$F87&lt;=BA$6),IF(AND($G87&gt;=BA$5,$G87&lt;=BA$6),5,IF($L87=1,2,1)),IF(AND($G87&gt;=BA$5,$G87&lt;=BA$6),IF($M87&gt;0,4,3),0)),IF(AND($D87&lt;=BA$6,$E87&gt;=BA$5),60,0)))</f>
        <v/>
      </c>
      <c r="BB87" s="80" t="str">
        <f>IF(OR($A87="",NOT(ISNUMBER($G87))),"",IF(AND($F87&lt;=BB$6,$G87&gt;=BB$5),IF(BB$5&gt;$N87,5,$K87)*10+IF(AND($F87&gt;=BB$5,$F87&lt;=BB$6),IF(AND($G87&gt;=BB$5,$G87&lt;=BB$6),5,IF($L87=1,2,1)),IF(AND($G87&gt;=BB$5,$G87&lt;=BB$6),IF($M87&gt;0,4,3),0)),IF(AND($D87&lt;=BB$6,$E87&gt;=BB$5),60,0)))</f>
        <v/>
      </c>
      <c r="BC87" s="80" t="str">
        <f>IF(OR($A87="",NOT(ISNUMBER($G87))),"",IF(AND($F87&lt;=BC$6,$G87&gt;=BC$5),IF(BC$5&gt;$N87,5,$K87)*10+IF(AND($F87&gt;=BC$5,$F87&lt;=BC$6),IF(AND($G87&gt;=BC$5,$G87&lt;=BC$6),5,IF($L87=1,2,1)),IF(AND($G87&gt;=BC$5,$G87&lt;=BC$6),IF($M87&gt;0,4,3),0)),IF(AND($D87&lt;=BC$6,$E87&gt;=BC$5),60,0)))</f>
        <v/>
      </c>
      <c r="BD87" s="80" t="str">
        <f>IF(OR($A87="",NOT(ISNUMBER($G87))),"",IF(AND($F87&lt;=BD$6,$G87&gt;=BD$5),IF(BD$5&gt;$N87,5,$K87)*10+IF(AND($F87&gt;=BD$5,$F87&lt;=BD$6),IF(AND($G87&gt;=BD$5,$G87&lt;=BD$6),5,IF($L87=1,2,1)),IF(AND($G87&gt;=BD$5,$G87&lt;=BD$6),IF($M87&gt;0,4,3),0)),IF(AND($D87&lt;=BD$6,$E87&gt;=BD$5),60,0)))</f>
        <v/>
      </c>
      <c r="BE87" s="80" t="str">
        <f>IF(OR($A87="",NOT(ISNUMBER($G87))),"",IF(AND($F87&lt;=BE$6,$G87&gt;=BE$5),IF(BE$5&gt;$N87,5,$K87)*10+IF(AND($F87&gt;=BE$5,$F87&lt;=BE$6),IF(AND($G87&gt;=BE$5,$G87&lt;=BE$6),5,IF($L87=1,2,1)),IF(AND($G87&gt;=BE$5,$G87&lt;=BE$6),IF($M87&gt;0,4,3),0)),IF(AND($D87&lt;=BE$6,$E87&gt;=BE$5),60,0)))</f>
        <v/>
      </c>
      <c r="BF87" s="80" t="str">
        <f>IF(OR($A87="",NOT(ISNUMBER($G87))),"",IF(AND($F87&lt;=BF$6,$G87&gt;=BF$5),IF(BF$5&gt;$N87,5,$K87)*10+IF(AND($F87&gt;=BF$5,$F87&lt;=BF$6),IF(AND($G87&gt;=BF$5,$G87&lt;=BF$6),5,IF($L87=1,2,1)),IF(AND($G87&gt;=BF$5,$G87&lt;=BF$6),IF($M87&gt;0,4,3),0)),IF(AND($D87&lt;=BF$6,$E87&gt;=BF$5),60,0)))</f>
        <v/>
      </c>
      <c r="BG87" s="80" t="str">
        <f>IF(OR($A87="",NOT(ISNUMBER($G87))),"",IF(AND($F87&lt;=BG$6,$G87&gt;=BG$5),IF(BG$5&gt;$N87,5,$K87)*10+IF(AND($F87&gt;=BG$5,$F87&lt;=BG$6),IF(AND($G87&gt;=BG$5,$G87&lt;=BG$6),5,IF($L87=1,2,1)),IF(AND($G87&gt;=BG$5,$G87&lt;=BG$6),IF($M87&gt;0,4,3),0)),IF(AND($D87&lt;=BG$6,$E87&gt;=BG$5),60,0)))</f>
        <v/>
      </c>
      <c r="BH87" s="80" t="str">
        <f>IF(OR($A87="",NOT(ISNUMBER($G87))),"",IF(AND($F87&lt;=BH$6,$G87&gt;=BH$5),IF(BH$5&gt;$N87,5,$K87)*10+IF(AND($F87&gt;=BH$5,$F87&lt;=BH$6),IF(AND($G87&gt;=BH$5,$G87&lt;=BH$6),5,IF($L87=1,2,1)),IF(AND($G87&gt;=BH$5,$G87&lt;=BH$6),IF($M87&gt;0,4,3),0)),IF(AND($D87&lt;=BH$6,$E87&gt;=BH$5),60,0)))</f>
        <v/>
      </c>
      <c r="BI87" s="80" t="str">
        <f>IF(OR($A87="",NOT(ISNUMBER($G87))),"",IF(AND($F87&lt;=BI$6,$G87&gt;=BI$5),IF(BI$5&gt;$N87,5,$K87)*10+IF(AND($F87&gt;=BI$5,$F87&lt;=BI$6),IF(AND($G87&gt;=BI$5,$G87&lt;=BI$6),5,IF($L87=1,2,1)),IF(AND($G87&gt;=BI$5,$G87&lt;=BI$6),IF($M87&gt;0,4,3),0)),IF(AND($D87&lt;=BI$6,$E87&gt;=BI$5),60,0)))</f>
        <v/>
      </c>
      <c r="BJ87" s="80" t="str">
        <f>IF(OR($A87="",NOT(ISNUMBER($G87))),"",IF(AND($F87&lt;=BJ$6,$G87&gt;=BJ$5),IF(BJ$5&gt;$N87,5,$K87)*10+IF(AND($F87&gt;=BJ$5,$F87&lt;=BJ$6),IF(AND($G87&gt;=BJ$5,$G87&lt;=BJ$6),5,IF($L87=1,2,1)),IF(AND($G87&gt;=BJ$5,$G87&lt;=BJ$6),IF($M87&gt;0,4,3),0)),IF(AND($D87&lt;=BJ$6,$E87&gt;=BJ$5),60,0)))</f>
        <v/>
      </c>
      <c r="BK87" s="80" t="str">
        <f>IF(OR($A87="",NOT(ISNUMBER($G87))),"",IF(AND($F87&lt;=BK$6,$G87&gt;=BK$5),IF(BK$5&gt;$N87,5,$K87)*10+IF(AND($F87&gt;=BK$5,$F87&lt;=BK$6),IF(AND($G87&gt;=BK$5,$G87&lt;=BK$6),5,IF($L87=1,2,1)),IF(AND($G87&gt;=BK$5,$G87&lt;=BK$6),IF($M87&gt;0,4,3),0)),IF(AND($D87&lt;=BK$6,$E87&gt;=BK$5),60,0)))</f>
        <v/>
      </c>
      <c r="BL87" s="80" t="str">
        <f>IF(OR($A87="",NOT(ISNUMBER($G87))),"",IF(AND($F87&lt;=BL$6,$G87&gt;=BL$5),IF(BL$5&gt;$N87,5,$K87)*10+IF(AND($F87&gt;=BL$5,$F87&lt;=BL$6),IF(AND($G87&gt;=BL$5,$G87&lt;=BL$6),5,IF($L87=1,2,1)),IF(AND($G87&gt;=BL$5,$G87&lt;=BL$6),IF($M87&gt;0,4,3),0)),IF(AND($D87&lt;=BL$6,$E87&gt;=BL$5),60,0)))</f>
        <v/>
      </c>
      <c r="BM87" s="80" t="str">
        <f>IF(OR($A87="",NOT(ISNUMBER($G87))),"",IF(AND($F87&lt;=BM$6,$G87&gt;=BM$5),IF(BM$5&gt;$N87,5,$K87)*10+IF(AND($F87&gt;=BM$5,$F87&lt;=BM$6),IF(AND($G87&gt;=BM$5,$G87&lt;=BM$6),5,IF($L87=1,2,1)),IF(AND($G87&gt;=BM$5,$G87&lt;=BM$6),IF($M87&gt;0,4,3),0)),IF(AND($D87&lt;=BM$6,$E87&gt;=BM$5),60,0)))</f>
        <v/>
      </c>
      <c r="BN87" s="80" t="str">
        <f>IF(OR($A87="",NOT(ISNUMBER($G87))),"",IF(AND($F87&lt;=BN$6,$G87&gt;=BN$5),IF(BN$5&gt;$N87,5,$K87)*10+IF(AND($F87&gt;=BN$5,$F87&lt;=BN$6),IF(AND($G87&gt;=BN$5,$G87&lt;=BN$6),5,IF($L87=1,2,1)),IF(AND($G87&gt;=BN$5,$G87&lt;=BN$6),IF($M87&gt;0,4,3),0)),IF(AND($D87&lt;=BN$6,$E87&gt;=BN$5),60,0)))</f>
        <v/>
      </c>
      <c r="BO87" s="80" t="str">
        <f>IF(OR($A87="",NOT(ISNUMBER($G87))),"",IF(AND($F87&lt;=BO$6,$G87&gt;=BO$5),IF(BO$5&gt;$N87,5,$K87)*10+IF(AND($F87&gt;=BO$5,$F87&lt;=BO$6),IF(AND($G87&gt;=BO$5,$G87&lt;=BO$6),5,IF($L87=1,2,1)),IF(AND($G87&gt;=BO$5,$G87&lt;=BO$6),IF($M87&gt;0,4,3),0)),IF(AND($D87&lt;=BO$6,$E87&gt;=BO$5),60,0)))</f>
        <v/>
      </c>
      <c r="BP87" s="80" t="str">
        <f>IF(OR($A87="",NOT(ISNUMBER($G87))),"",IF(AND($F87&lt;=BP$6,$G87&gt;=BP$5),IF(BP$5&gt;$N87,5,$K87)*10+IF(AND($F87&gt;=BP$5,$F87&lt;=BP$6),IF(AND($G87&gt;=BP$5,$G87&lt;=BP$6),5,IF($L87=1,2,1)),IF(AND($G87&gt;=BP$5,$G87&lt;=BP$6),IF($M87&gt;0,4,3),0)),IF(AND($D87&lt;=BP$6,$E87&gt;=BP$5),60,0)))</f>
        <v/>
      </c>
      <c r="BQ87" s="80" t="str">
        <f>IF(OR($A87="",NOT(ISNUMBER($G87))),"",IF(AND($F87&lt;=BQ$6,$G87&gt;=BQ$5),IF(BQ$5&gt;$N87,5,$K87)*10+IF(AND($F87&gt;=BQ$5,$F87&lt;=BQ$6),IF(AND($G87&gt;=BQ$5,$G87&lt;=BQ$6),5,IF($L87=1,2,1)),IF(AND($G87&gt;=BQ$5,$G87&lt;=BQ$6),IF($M87&gt;0,4,3),0)),IF(AND($D87&lt;=BQ$6,$E87&gt;=BQ$5),60,0)))</f>
        <v/>
      </c>
      <c r="BR87" s="80" t="str">
        <f>IF(OR($A87="",NOT(ISNUMBER($G87))),"",IF(AND($F87&lt;=BR$6,$G87&gt;=BR$5),IF(BR$5&gt;$N87,5,$K87)*10+IF(AND($F87&gt;=BR$5,$F87&lt;=BR$6),IF(AND($G87&gt;=BR$5,$G87&lt;=BR$6),5,IF($L87=1,2,1)),IF(AND($G87&gt;=BR$5,$G87&lt;=BR$6),IF($M87&gt;0,4,3),0)),IF(AND($D87&lt;=BR$6,$E87&gt;=BR$5),60,0)))</f>
        <v/>
      </c>
      <c r="BS87" s="80" t="str">
        <f>IF(OR($A87="",NOT(ISNUMBER($G87))),"",IF(AND($F87&lt;=BS$6,$G87&gt;=BS$5),IF(BS$5&gt;$N87,5,$K87)*10+IF(AND($F87&gt;=BS$5,$F87&lt;=BS$6),IF(AND($G87&gt;=BS$5,$G87&lt;=BS$6),5,IF($L87=1,2,1)),IF(AND($G87&gt;=BS$5,$G87&lt;=BS$6),IF($M87&gt;0,4,3),0)),IF(AND($D87&lt;=BS$6,$E87&gt;=BS$5),60,0)))</f>
        <v/>
      </c>
      <c r="BT87" s="80" t="str">
        <f>IF(OR($A87="",NOT(ISNUMBER($G87))),"",IF(AND($F87&lt;=BT$6,$G87&gt;=BT$5),IF(BT$5&gt;$N87,5,$K87)*10+IF(AND($F87&gt;=BT$5,$F87&lt;=BT$6),IF(AND($G87&gt;=BT$5,$G87&lt;=BT$6),5,IF($L87=1,2,1)),IF(AND($G87&gt;=BT$5,$G87&lt;=BT$6),IF($M87&gt;0,4,3),0)),IF(AND($D87&lt;=BT$6,$E87&gt;=BT$5),60,0)))</f>
        <v/>
      </c>
      <c r="BU87" s="80" t="str">
        <f>IF(OR($A87="",NOT(ISNUMBER($G87))),"",IF(AND($F87&lt;=BU$6,$G87&gt;=BU$5),IF(BU$5&gt;$N87,5,$K87)*10+IF(AND($F87&gt;=BU$5,$F87&lt;=BU$6),IF(AND($G87&gt;=BU$5,$G87&lt;=BU$6),5,IF($L87=1,2,1)),IF(AND($G87&gt;=BU$5,$G87&lt;=BU$6),IF($M87&gt;0,4,3),0)),IF(AND($D87&lt;=BU$6,$E87&gt;=BU$5),60,0)))</f>
        <v/>
      </c>
      <c r="BV87" s="80" t="str">
        <f>IF(OR($A87="",NOT(ISNUMBER($G87))),"",IF(AND($F87&lt;=BV$6,$G87&gt;=BV$5),IF(BV$5&gt;$N87,5,$K87)*10+IF(AND($F87&gt;=BV$5,$F87&lt;=BV$6),IF(AND($G87&gt;=BV$5,$G87&lt;=BV$6),5,IF($L87=1,2,1)),IF(AND($G87&gt;=BV$5,$G87&lt;=BV$6),IF($M87&gt;0,4,3),0)),IF(AND($D87&lt;=BV$6,$E87&gt;=BV$5),60,0)))</f>
        <v/>
      </c>
      <c r="BW87" s="80" t="str">
        <f>IF(OR($A87="",NOT(ISNUMBER($G87))),"",IF(AND($F87&lt;=BW$6,$G87&gt;=BW$5),IF(BW$5&gt;$N87,5,$K87)*10+IF(AND($F87&gt;=BW$5,$F87&lt;=BW$6),IF(AND($G87&gt;=BW$5,$G87&lt;=BW$6),5,IF($L87=1,2,1)),IF(AND($G87&gt;=BW$5,$G87&lt;=BW$6),IF($M87&gt;0,4,3),0)),IF(AND($D87&lt;=BW$6,$E87&gt;=BW$5),60,0)))</f>
        <v/>
      </c>
      <c r="BX87" s="80" t="str">
        <f>IF(OR($A87="",NOT(ISNUMBER($G87))),"",IF(AND($F87&lt;=BX$6,$G87&gt;=BX$5),IF(BX$5&gt;$N87,5,$K87)*10+IF(AND($F87&gt;=BX$5,$F87&lt;=BX$6),IF(AND($G87&gt;=BX$5,$G87&lt;=BX$6),5,IF($L87=1,2,1)),IF(AND($G87&gt;=BX$5,$G87&lt;=BX$6),IF($M87&gt;0,4,3),0)),IF(AND($D87&lt;=BX$6,$E87&gt;=BX$5),60,0)))</f>
        <v/>
      </c>
      <c r="BY87" s="80" t="str">
        <f>IF(OR($A87="",NOT(ISNUMBER($G87))),"",IF(AND($F87&lt;=BY$6,$G87&gt;=BY$5),IF(BY$5&gt;$N87,5,$K87)*10+IF(AND($F87&gt;=BY$5,$F87&lt;=BY$6),IF(AND($G87&gt;=BY$5,$G87&lt;=BY$6),5,IF($L87=1,2,1)),IF(AND($G87&gt;=BY$5,$G87&lt;=BY$6),IF($M87&gt;0,4,3),0)),IF(AND($D87&lt;=BY$6,$E87&gt;=BY$5),60,0)))</f>
        <v/>
      </c>
      <c r="BZ87" s="80" t="str">
        <f>IF(OR($A87="",NOT(ISNUMBER($G87))),"",IF(AND($F87&lt;=BZ$6,$G87&gt;=BZ$5),IF(BZ$5&gt;$N87,5,$K87)*10+IF(AND($F87&gt;=BZ$5,$F87&lt;=BZ$6),IF(AND($G87&gt;=BZ$5,$G87&lt;=BZ$6),5,IF($L87=1,2,1)),IF(AND($G87&gt;=BZ$5,$G87&lt;=BZ$6),IF($M87&gt;0,4,3),0)),IF(AND($D87&lt;=BZ$6,$E87&gt;=BZ$5),60,0)))</f>
        <v/>
      </c>
      <c r="CA87" s="80" t="str">
        <f>IF(OR($A87="",NOT(ISNUMBER($G87))),"",IF(AND($F87&lt;=CA$6,$G87&gt;=CA$5),IF(CA$5&gt;$N87,5,$K87)*10+IF(AND($F87&gt;=CA$5,$F87&lt;=CA$6),IF(AND($G87&gt;=CA$5,$G87&lt;=CA$6),5,IF($L87=1,2,1)),IF(AND($G87&gt;=CA$5,$G87&lt;=CA$6),IF($M87&gt;0,4,3),0)),IF(AND($D87&lt;=CA$6,$E87&gt;=CA$5),60,0)))</f>
        <v/>
      </c>
      <c r="CB87" s="80" t="str">
        <f>IF(OR($A87="",NOT(ISNUMBER($G87))),"",IF(AND($F87&lt;=CB$6,$G87&gt;=CB$5),IF(CB$5&gt;$N87,5,$K87)*10+IF(AND($F87&gt;=CB$5,$F87&lt;=CB$6),IF(AND($G87&gt;=CB$5,$G87&lt;=CB$6),5,IF($L87=1,2,1)),IF(AND($G87&gt;=CB$5,$G87&lt;=CB$6),IF($M87&gt;0,4,3),0)),IF(AND($D87&lt;=CB$6,$E87&gt;=CB$5),60,0)))</f>
        <v/>
      </c>
      <c r="CC87" s="80" t="str">
        <f>IF(OR($A87="",NOT(ISNUMBER($G87))),"",IF(AND($F87&lt;=CC$6,$G87&gt;=CC$5),IF(CC$5&gt;$N87,5,$K87)*10+IF(AND($F87&gt;=CC$5,$F87&lt;=CC$6),IF(AND($G87&gt;=CC$5,$G87&lt;=CC$6),5,IF($L87=1,2,1)),IF(AND($G87&gt;=CC$5,$G87&lt;=CC$6),IF($M87&gt;0,4,3),0)),IF(AND($D87&lt;=CC$6,$E87&gt;=CC$5),60,0)))</f>
        <v/>
      </c>
      <c r="CD87" s="80" t="str">
        <f>IF(OR($A87="",NOT(ISNUMBER($G87))),"",IF(AND($F87&lt;=CD$6,$G87&gt;=CD$5),IF(CD$5&gt;$N87,5,$K87)*10+IF(AND($F87&gt;=CD$5,$F87&lt;=CD$6),IF(AND($G87&gt;=CD$5,$G87&lt;=CD$6),5,IF($L87=1,2,1)),IF(AND($G87&gt;=CD$5,$G87&lt;=CD$6),IF($M87&gt;0,4,3),0)),IF(AND($D87&lt;=CD$6,$E87&gt;=CD$5),60,0)))</f>
        <v/>
      </c>
      <c r="CE87" s="80" t="str">
        <f>IF(OR($A87="",NOT(ISNUMBER($G87))),"",IF(AND($F87&lt;=CE$6,$G87&gt;=CE$5),IF(CE$5&gt;$N87,5,$K87)*10+IF(AND($F87&gt;=CE$5,$F87&lt;=CE$6),IF(AND($G87&gt;=CE$5,$G87&lt;=CE$6),5,IF($L87=1,2,1)),IF(AND($G87&gt;=CE$5,$G87&lt;=CE$6),IF($M87&gt;0,4,3),0)),IF(AND($D87&lt;=CE$6,$E87&gt;=CE$5),60,0)))</f>
        <v/>
      </c>
      <c r="CF87" s="80" t="str">
        <f>IF(OR($A87="",NOT(ISNUMBER($G87))),"",IF(AND($F87&lt;=CF$6,$G87&gt;=CF$5),IF(CF$5&gt;$N87,5,$K87)*10+IF(AND($F87&gt;=CF$5,$F87&lt;=CF$6),IF(AND($G87&gt;=CF$5,$G87&lt;=CF$6),5,IF($L87=1,2,1)),IF(AND($G87&gt;=CF$5,$G87&lt;=CF$6),IF($M87&gt;0,4,3),0)),IF(AND($D87&lt;=CF$6,$E87&gt;=CF$5),60,0)))</f>
        <v/>
      </c>
      <c r="CG87" s="80" t="str">
        <f>IF(OR($A87="",NOT(ISNUMBER($G87))),"",IF(AND($F87&lt;=CG$6,$G87&gt;=CG$5),IF(CG$5&gt;$N87,5,$K87)*10+IF(AND($F87&gt;=CG$5,$F87&lt;=CG$6),IF(AND($G87&gt;=CG$5,$G87&lt;=CG$6),5,IF($L87=1,2,1)),IF(AND($G87&gt;=CG$5,$G87&lt;=CG$6),IF($M87&gt;0,4,3),0)),IF(AND($D87&lt;=CG$6,$E87&gt;=CG$5),60,0)))</f>
        <v/>
      </c>
      <c r="CH87" s="80" t="str">
        <f>IF(OR($A87="",NOT(ISNUMBER($G87))),"",IF(AND($F87&lt;=CH$6,$G87&gt;=CH$5),IF(CH$5&gt;$N87,5,$K87)*10+IF(AND($F87&gt;=CH$5,$F87&lt;=CH$6),IF(AND($G87&gt;=CH$5,$G87&lt;=CH$6),5,IF($L87=1,2,1)),IF(AND($G87&gt;=CH$5,$G87&lt;=CH$6),IF($M87&gt;0,4,3),0)),IF(AND($D87&lt;=CH$6,$E87&gt;=CH$5),60,0)))</f>
        <v/>
      </c>
      <c r="CI87" s="80" t="str">
        <f>IF(OR($A87="",NOT(ISNUMBER($G87))),"",IF(AND($F87&lt;=CI$6,$G87&gt;=CI$5),IF(CI$5&gt;$N87,5,$K87)*10+IF(AND($F87&gt;=CI$5,$F87&lt;=CI$6),IF(AND($G87&gt;=CI$5,$G87&lt;=CI$6),5,IF($L87=1,2,1)),IF(AND($G87&gt;=CI$5,$G87&lt;=CI$6),IF($M87&gt;0,4,3),0)),IF(AND($D87&lt;=CI$6,$E87&gt;=CI$5),60,0)))</f>
        <v/>
      </c>
      <c r="CJ87" s="80" t="str">
        <f>IF(OR($A87="",NOT(ISNUMBER($G87))),"",IF(AND($F87&lt;=CJ$6,$G87&gt;=CJ$5),IF(CJ$5&gt;$N87,5,$K87)*10+IF(AND($F87&gt;=CJ$5,$F87&lt;=CJ$6),IF(AND($G87&gt;=CJ$5,$G87&lt;=CJ$6),5,IF($L87=1,2,1)),IF(AND($G87&gt;=CJ$5,$G87&lt;=CJ$6),IF($M87&gt;0,4,3),0)),IF(AND($D87&lt;=CJ$6,$E87&gt;=CJ$5),60,0)))</f>
        <v/>
      </c>
      <c r="CK87" s="80" t="str">
        <f>IF(OR($A87="",NOT(ISNUMBER($G87))),"",IF(AND($F87&lt;=CK$6,$G87&gt;=CK$5),IF(CK$5&gt;$N87,5,$K87)*10+IF(AND($F87&gt;=CK$5,$F87&lt;=CK$6),IF(AND($G87&gt;=CK$5,$G87&lt;=CK$6),5,IF($L87=1,2,1)),IF(AND($G87&gt;=CK$5,$G87&lt;=CK$6),IF($M87&gt;0,4,3),0)),IF(AND($D87&lt;=CK$6,$E87&gt;=CK$5),60,0)))</f>
        <v/>
      </c>
      <c r="CL87" s="80" t="str">
        <f>IF(OR($A87="",NOT(ISNUMBER($G87))),"",IF(AND($F87&lt;=CL$6,$G87&gt;=CL$5),IF(CL$5&gt;$N87,5,$K87)*10+IF(AND($F87&gt;=CL$5,$F87&lt;=CL$6),IF(AND($G87&gt;=CL$5,$G87&lt;=CL$6),5,IF($L87=1,2,1)),IF(AND($G87&gt;=CL$5,$G87&lt;=CL$6),IF($M87&gt;0,4,3),0)),IF(AND($D87&lt;=CL$6,$E87&gt;=CL$5),60,0)))</f>
        <v/>
      </c>
      <c r="CM87" s="80" t="str">
        <f>IF(OR($A87="",NOT(ISNUMBER($G87))),"",IF(AND($F87&lt;=CM$6,$G87&gt;=CM$5),IF(CM$5&gt;$N87,5,$K87)*10+IF(AND($F87&gt;=CM$5,$F87&lt;=CM$6),IF(AND($G87&gt;=CM$5,$G87&lt;=CM$6),5,IF($L87=1,2,1)),IF(AND($G87&gt;=CM$5,$G87&lt;=CM$6),IF($M87&gt;0,4,3),0)),IF(AND($D87&lt;=CM$6,$E87&gt;=CM$5),60,0)))</f>
        <v/>
      </c>
      <c r="CN87" s="80" t="str">
        <f>IF(OR($A87="",NOT(ISNUMBER($G87))),"",IF(AND($F87&lt;=CN$6,$G87&gt;=CN$5),IF(CN$5&gt;$N87,5,$K87)*10+IF(AND($F87&gt;=CN$5,$F87&lt;=CN$6),IF(AND($G87&gt;=CN$5,$G87&lt;=CN$6),5,IF($L87=1,2,1)),IF(AND($G87&gt;=CN$5,$G87&lt;=CN$6),IF($M87&gt;0,4,3),0)),IF(AND($D87&lt;=CN$6,$E87&gt;=CN$5),60,0)))</f>
        <v/>
      </c>
      <c r="CO87" s="80" t="str">
        <f>IF(OR($A87="",NOT(ISNUMBER($G87))),"",IF(AND($F87&lt;=CO$6,$G87&gt;=CO$5),IF(CO$5&gt;$N87,5,$K87)*10+IF(AND($F87&gt;=CO$5,$F87&lt;=CO$6),IF(AND($G87&gt;=CO$5,$G87&lt;=CO$6),5,IF($L87=1,2,1)),IF(AND($G87&gt;=CO$5,$G87&lt;=CO$6),IF($M87&gt;0,4,3),0)),IF(AND($D87&lt;=CO$6,$E87&gt;=CO$5),60,0)))</f>
        <v/>
      </c>
      <c r="CP87" s="80" t="str">
        <f>IF(OR($A87="",NOT(ISNUMBER($G87))),"",IF(AND($F87&lt;=CP$6,$G87&gt;=CP$5),IF(CP$5&gt;$N87,5,$K87)*10+IF(AND($F87&gt;=CP$5,$F87&lt;=CP$6),IF(AND($G87&gt;=CP$5,$G87&lt;=CP$6),5,IF($L87=1,2,1)),IF(AND($G87&gt;=CP$5,$G87&lt;=CP$6),IF($M87&gt;0,4,3),0)),IF(AND($D87&lt;=CP$6,$E87&gt;=CP$5),60,0)))</f>
        <v/>
      </c>
      <c r="CQ87" s="80" t="str">
        <f>IF(OR($A87="",NOT(ISNUMBER($G87))),"",IF(AND($F87&lt;=CQ$6,$G87&gt;=CQ$5),IF(CQ$5&gt;$N87,5,$K87)*10+IF(AND($F87&gt;=CQ$5,$F87&lt;=CQ$6),IF(AND($G87&gt;=CQ$5,$G87&lt;=CQ$6),5,IF($L87=1,2,1)),IF(AND($G87&gt;=CQ$5,$G87&lt;=CQ$6),IF($M87&gt;0,4,3),0)),IF(AND($D87&lt;=CQ$6,$E87&gt;=CQ$5),60,0)))</f>
        <v/>
      </c>
      <c r="CR87" s="80" t="str">
        <f>IF(OR($A87="",NOT(ISNUMBER($G87))),"",IF(AND($F87&lt;=CR$6,$G87&gt;=CR$5),IF(CR$5&gt;$N87,5,$K87)*10+IF(AND($F87&gt;=CR$5,$F87&lt;=CR$6),IF(AND($G87&gt;=CR$5,$G87&lt;=CR$6),5,IF($L87=1,2,1)),IF(AND($G87&gt;=CR$5,$G87&lt;=CR$6),IF($M87&gt;0,4,3),0)),IF(AND($D87&lt;=CR$6,$E87&gt;=CR$5),60,0)))</f>
        <v/>
      </c>
      <c r="CS87" s="80" t="str">
        <f>IF(OR($A87="",NOT(ISNUMBER($G87))),"",IF(AND($F87&lt;=CS$6,$G87&gt;=CS$5),IF(CS$5&gt;$N87,5,$K87)*10+IF(AND($F87&gt;=CS$5,$F87&lt;=CS$6),IF(AND($G87&gt;=CS$5,$G87&lt;=CS$6),5,IF($L87=1,2,1)),IF(AND($G87&gt;=CS$5,$G87&lt;=CS$6),IF($M87&gt;0,4,3),0)),IF(AND($D87&lt;=CS$6,$E87&gt;=CS$5),60,0)))</f>
        <v/>
      </c>
      <c r="CT87" s="80" t="str">
        <f>IF(OR($A87="",NOT(ISNUMBER($G87))),"",IF(AND($F87&lt;=CT$6,$G87&gt;=CT$5),IF(CT$5&gt;$N87,5,$K87)*10+IF(AND($F87&gt;=CT$5,$F87&lt;=CT$6),IF(AND($G87&gt;=CT$5,$G87&lt;=CT$6),5,IF($L87=1,2,1)),IF(AND($G87&gt;=CT$5,$G87&lt;=CT$6),IF($M87&gt;0,4,3),0)),IF(AND($D87&lt;=CT$6,$E87&gt;=CT$5),60,0)))</f>
        <v/>
      </c>
      <c r="CU87" s="80" t="str">
        <f>IF(OR($A87="",NOT(ISNUMBER($G87))),"",IF(AND($F87&lt;=CU$6,$G87&gt;=CU$5),IF(CU$5&gt;$N87,5,$K87)*10+IF(AND($F87&gt;=CU$5,$F87&lt;=CU$6),IF(AND($G87&gt;=CU$5,$G87&lt;=CU$6),5,IF($L87=1,2,1)),IF(AND($G87&gt;=CU$5,$G87&lt;=CU$6),IF($M87&gt;0,4,3),0)),IF(AND($D87&lt;=CU$6,$E87&gt;=CU$5),60,0)))</f>
        <v/>
      </c>
      <c r="CV87" s="80" t="str">
        <f>IF(OR($A87="",NOT(ISNUMBER($G87))),"",IF(AND($F87&lt;=CV$6,$G87&gt;=CV$5),IF(CV$5&gt;$N87,5,$K87)*10+IF(AND($F87&gt;=CV$5,$F87&lt;=CV$6),IF(AND($G87&gt;=CV$5,$G87&lt;=CV$6),5,IF($L87=1,2,1)),IF(AND($G87&gt;=CV$5,$G87&lt;=CV$6),IF($M87&gt;0,4,3),0)),IF(AND($D87&lt;=CV$6,$E87&gt;=CV$5),60,0)))</f>
        <v/>
      </c>
      <c r="CW87" s="80" t="str">
        <f>IF(OR($A87="",NOT(ISNUMBER($G87))),"",IF(AND($F87&lt;=CW$6,$G87&gt;=CW$5),IF(CW$5&gt;$N87,5,$K87)*10+IF(AND($F87&gt;=CW$5,$F87&lt;=CW$6),IF(AND($G87&gt;=CW$5,$G87&lt;=CW$6),5,IF($L87=1,2,1)),IF(AND($G87&gt;=CW$5,$G87&lt;=CW$6),IF($M87&gt;0,4,3),0)),IF(AND($D87&lt;=CW$6,$E87&gt;=CW$5),60,0)))</f>
        <v/>
      </c>
      <c r="CX87" s="80" t="str">
        <f>IF(OR($A87="",NOT(ISNUMBER($G87))),"",IF(AND($F87&lt;=CX$6,$G87&gt;=CX$5),IF(CX$5&gt;$N87,5,$K87)*10+IF(AND($F87&gt;=CX$5,$F87&lt;=CX$6),IF(AND($G87&gt;=CX$5,$G87&lt;=CX$6),5,IF($L87=1,2,1)),IF(AND($G87&gt;=CX$5,$G87&lt;=CX$6),IF($M87&gt;0,4,3),0)),IF(AND($D87&lt;=CX$6,$E87&gt;=CX$5),60,0)))</f>
        <v/>
      </c>
      <c r="CY87" s="80" t="str">
        <f>IF(OR($A87="",NOT(ISNUMBER($G87))),"",IF(AND($F87&lt;=CY$6,$G87&gt;=CY$5),IF(CY$5&gt;$N87,5,$K87)*10+IF(AND($F87&gt;=CY$5,$F87&lt;=CY$6),IF(AND($G87&gt;=CY$5,$G87&lt;=CY$6),5,IF($L87=1,2,1)),IF(AND($G87&gt;=CY$5,$G87&lt;=CY$6),IF($M87&gt;0,4,3),0)),IF(AND($D87&lt;=CY$6,$E87&gt;=CY$5),60,0)))</f>
        <v/>
      </c>
      <c r="CZ87" s="80" t="str">
        <f>IF(OR($A87="",NOT(ISNUMBER($G87))),"",IF(AND($F87&lt;=CZ$6,$G87&gt;=CZ$5),IF(CZ$5&gt;$N87,5,$K87)*10+IF(AND($F87&gt;=CZ$5,$F87&lt;=CZ$6),IF(AND($G87&gt;=CZ$5,$G87&lt;=CZ$6),5,IF($L87=1,2,1)),IF(AND($G87&gt;=CZ$5,$G87&lt;=CZ$6),IF($M87&gt;0,4,3),0)),IF(AND($D87&lt;=CZ$6,$E87&gt;=CZ$5),60,0)))</f>
        <v/>
      </c>
      <c r="DA87" s="80" t="str">
        <f>IF(OR($A87="",NOT(ISNUMBER($G87))),"",IF(AND($F87&lt;=DA$6,$G87&gt;=DA$5),IF(DA$5&gt;$N87,5,$K87)*10+IF(AND($F87&gt;=DA$5,$F87&lt;=DA$6),IF(AND($G87&gt;=DA$5,$G87&lt;=DA$6),5,IF($L87=1,2,1)),IF(AND($G87&gt;=DA$5,$G87&lt;=DA$6),IF($M87&gt;0,4,3),0)),IF(AND($D87&lt;=DA$6,$E87&gt;=DA$5),60,0)))</f>
        <v/>
      </c>
      <c r="DB87" s="80" t="str">
        <f>IF(OR($A87="",NOT(ISNUMBER($G87))),"",IF(AND($F87&lt;=DB$6,$G87&gt;=DB$5),IF(DB$5&gt;$N87,5,$K87)*10+IF(AND($F87&gt;=DB$5,$F87&lt;=DB$6),IF(AND($G87&gt;=DB$5,$G87&lt;=DB$6),5,IF($L87=1,2,1)),IF(AND($G87&gt;=DB$5,$G87&lt;=DB$6),IF($M87&gt;0,4,3),0)),IF(AND($D87&lt;=DB$6,$E87&gt;=DB$5),60,0)))</f>
        <v/>
      </c>
      <c r="DC87" s="80" t="str">
        <f>IF(OR($A87="",NOT(ISNUMBER($G87))),"",IF(AND($F87&lt;=DC$6,$G87&gt;=DC$5),IF(DC$5&gt;$N87,5,$K87)*10+IF(AND($F87&gt;=DC$5,$F87&lt;=DC$6),IF(AND($G87&gt;=DC$5,$G87&lt;=DC$6),5,IF($L87=1,2,1)),IF(AND($G87&gt;=DC$5,$G87&lt;=DC$6),IF($M87&gt;0,4,3),0)),IF(AND($D87&lt;=DC$6,$E87&gt;=DC$5),60,0)))</f>
        <v/>
      </c>
      <c r="DD87" s="80" t="str">
        <f>IF(OR($A87="",NOT(ISNUMBER($G87))),"",IF(AND($F87&lt;=DD$6,$G87&gt;=DD$5),IF(DD$5&gt;$N87,5,$K87)*10+IF(AND($F87&gt;=DD$5,$F87&lt;=DD$6),IF(AND($G87&gt;=DD$5,$G87&lt;=DD$6),5,IF($L87=1,2,1)),IF(AND($G87&gt;=DD$5,$G87&lt;=DD$6),IF($M87&gt;0,4,3),0)),IF(AND($D87&lt;=DD$6,$E87&gt;=DD$5),60,0)))</f>
        <v/>
      </c>
      <c r="DE87" s="80" t="str">
        <f>IF(OR($A87="",NOT(ISNUMBER($G87))),"",IF(AND($F87&lt;=DE$6,$G87&gt;=DE$5),IF(DE$5&gt;$N87,5,$K87)*10+IF(AND($F87&gt;=DE$5,$F87&lt;=DE$6),IF(AND($G87&gt;=DE$5,$G87&lt;=DE$6),5,IF($L87=1,2,1)),IF(AND($G87&gt;=DE$5,$G87&lt;=DE$6),IF($M87&gt;0,4,3),0)),IF(AND($D87&lt;=DE$6,$E87&gt;=DE$5),60,0)))</f>
        <v/>
      </c>
      <c r="DF87" s="80" t="str">
        <f>IF(OR($A87="",NOT(ISNUMBER($G87))),"",IF(AND($F87&lt;=DF$6,$G87&gt;=DF$5),IF(DF$5&gt;$N87,5,$K87)*10+IF(AND($F87&gt;=DF$5,$F87&lt;=DF$6),IF(AND($G87&gt;=DF$5,$G87&lt;=DF$6),5,IF($L87=1,2,1)),IF(AND($G87&gt;=DF$5,$G87&lt;=DF$6),IF($M87&gt;0,4,3),0)),IF(AND($D87&lt;=DF$6,$E87&gt;=DF$5),60,0)))</f>
        <v/>
      </c>
      <c r="DG87" s="80" t="str">
        <f>IF(OR($A87="",NOT(ISNUMBER($G87))),"",IF(AND($F87&lt;=DG$6,$G87&gt;=DG$5),IF(DG$5&gt;$N87,5,$K87)*10+IF(AND($F87&gt;=DG$5,$F87&lt;=DG$6),IF(AND($G87&gt;=DG$5,$G87&lt;=DG$6),5,IF($L87=1,2,1)),IF(AND($G87&gt;=DG$5,$G87&lt;=DG$6),IF($M87&gt;0,4,3),0)),IF(AND($D87&lt;=DG$6,$E87&gt;=DG$5),60,0)))</f>
        <v/>
      </c>
      <c r="DH87" s="80" t="str">
        <f>IF(OR($A87="",NOT(ISNUMBER($G87))),"",IF(AND($F87&lt;=DH$6,$G87&gt;=DH$5),IF(DH$5&gt;$N87,5,$K87)*10+IF(AND($F87&gt;=DH$5,$F87&lt;=DH$6),IF(AND($G87&gt;=DH$5,$G87&lt;=DH$6),5,IF($L87=1,2,1)),IF(AND($G87&gt;=DH$5,$G87&lt;=DH$6),IF($M87&gt;0,4,3),0)),IF(AND($D87&lt;=DH$6,$E87&gt;=DH$5),60,0)))</f>
        <v/>
      </c>
      <c r="DI87" s="80" t="str">
        <f>IF(OR($A87="",NOT(ISNUMBER($G87))),"",IF(AND($F87&lt;=DI$6,$G87&gt;=DI$5),IF(DI$5&gt;$N87,5,$K87)*10+IF(AND($F87&gt;=DI$5,$F87&lt;=DI$6),IF(AND($G87&gt;=DI$5,$G87&lt;=DI$6),5,IF($L87=1,2,1)),IF(AND($G87&gt;=DI$5,$G87&lt;=DI$6),IF($M87&gt;0,4,3),0)),IF(AND($D87&lt;=DI$6,$E87&gt;=DI$5),60,0)))</f>
        <v/>
      </c>
      <c r="DJ87" s="80" t="str">
        <f>IF(OR($A87="",NOT(ISNUMBER($G87))),"",IF(AND($F87&lt;=DJ$6,$G87&gt;=DJ$5),IF(DJ$5&gt;$N87,5,$K87)*10+IF(AND($F87&gt;=DJ$5,$F87&lt;=DJ$6),IF(AND($G87&gt;=DJ$5,$G87&lt;=DJ$6),5,IF($L87=1,2,1)),IF(AND($G87&gt;=DJ$5,$G87&lt;=DJ$6),IF($M87&gt;0,4,3),0)),IF(AND($D87&lt;=DJ$6,$E87&gt;=DJ$5),60,0)))</f>
        <v/>
      </c>
      <c r="DK87" s="80" t="str">
        <f>IF(OR($A87="",NOT(ISNUMBER($G87))),"",IF(AND($F87&lt;=DK$6,$G87&gt;=DK$5),IF(DK$5&gt;$N87,5,$K87)*10+IF(AND($F87&gt;=DK$5,$F87&lt;=DK$6),IF(AND($G87&gt;=DK$5,$G87&lt;=DK$6),5,IF($L87=1,2,1)),IF(AND($G87&gt;=DK$5,$G87&lt;=DK$6),IF($M87&gt;0,4,3),0)),IF(AND($D87&lt;=DK$6,$E87&gt;=DK$5),60,0)))</f>
        <v/>
      </c>
      <c r="DL87" s="80" t="str">
        <f>IF(OR($A87="",NOT(ISNUMBER($G87))),"",IF(AND($F87&lt;=DL$6,$G87&gt;=DL$5),IF(DL$5&gt;$N87,5,$K87)*10+IF(AND($F87&gt;=DL$5,$F87&lt;=DL$6),IF(AND($G87&gt;=DL$5,$G87&lt;=DL$6),5,IF($L87=1,2,1)),IF(AND($G87&gt;=DL$5,$G87&lt;=DL$6),IF($M87&gt;0,4,3),0)),IF(AND($D87&lt;=DL$6,$E87&gt;=DL$5),60,0)))</f>
        <v/>
      </c>
      <c r="DM87" s="80" t="str">
        <f>IF(OR($A87="",NOT(ISNUMBER($G87))),"",IF(AND($F87&lt;=DM$6,$G87&gt;=DM$5),IF(DM$5&gt;$N87,5,$K87)*10+IF(AND($F87&gt;=DM$5,$F87&lt;=DM$6),IF(AND($G87&gt;=DM$5,$G87&lt;=DM$6),5,IF($L87=1,2,1)),IF(AND($G87&gt;=DM$5,$G87&lt;=DM$6),IF($M87&gt;0,4,3),0)),IF(AND($D87&lt;=DM$6,$E87&gt;=DM$5),60,0)))</f>
        <v/>
      </c>
      <c r="DN87" s="80" t="str">
        <f>IF(OR($A87="",NOT(ISNUMBER($G87))),"",IF(AND($F87&lt;=DN$6,$G87&gt;=DN$5),IF(DN$5&gt;$N87,5,$K87)*10+IF(AND($F87&gt;=DN$5,$F87&lt;=DN$6),IF(AND($G87&gt;=DN$5,$G87&lt;=DN$6),5,IF($L87=1,2,1)),IF(AND($G87&gt;=DN$5,$G87&lt;=DN$6),IF($M87&gt;0,4,3),0)),IF(AND($D87&lt;=DN$6,$E87&gt;=DN$5),60,0)))</f>
        <v/>
      </c>
      <c r="DO87" s="80" t="str">
        <f>IF(OR($A87="",NOT(ISNUMBER($G87))),"",IF(AND($F87&lt;=DO$6,$G87&gt;=DO$5),IF(DO$5&gt;$N87,5,$K87)*10+IF(AND($F87&gt;=DO$5,$F87&lt;=DO$6),IF(AND($G87&gt;=DO$5,$G87&lt;=DO$6),5,IF($L87=1,2,1)),IF(AND($G87&gt;=DO$5,$G87&lt;=DO$6),IF($M87&gt;0,4,3),0)),IF(AND($D87&lt;=DO$6,$E87&gt;=DO$5),60,0)))</f>
        <v/>
      </c>
      <c r="DP87" s="80" t="str">
        <f>IF(OR($A87="",NOT(ISNUMBER($G87))),"",IF(AND($F87&lt;=DP$6,$G87&gt;=DP$5),IF(DP$5&gt;$N87,5,$K87)*10+IF(AND($F87&gt;=DP$5,$F87&lt;=DP$6),IF(AND($G87&gt;=DP$5,$G87&lt;=DP$6),5,IF($L87=1,2,1)),IF(AND($G87&gt;=DP$5,$G87&lt;=DP$6),IF($M87&gt;0,4,3),0)),IF(AND($D87&lt;=DP$6,$E87&gt;=DP$5),60,0)))</f>
        <v/>
      </c>
      <c r="DQ87" s="80" t="str">
        <f>IF(OR($A87="",NOT(ISNUMBER($G87))),"",IF(AND($F87&lt;=DQ$6,$G87&gt;=DQ$5),IF(DQ$5&gt;$N87,5,$K87)*10+IF(AND($F87&gt;=DQ$5,$F87&lt;=DQ$6),IF(AND($G87&gt;=DQ$5,$G87&lt;=DQ$6),5,IF($L87=1,2,1)),IF(AND($G87&gt;=DQ$5,$G87&lt;=DQ$6),IF($M87&gt;0,4,3),0)),IF(AND($D87&lt;=DQ$6,$E87&gt;=DQ$5),60,0)))</f>
        <v/>
      </c>
      <c r="DR87" s="80" t="str">
        <f>IF(OR($A87="",NOT(ISNUMBER($G87))),"",IF(AND($F87&lt;=DR$6,$G87&gt;=DR$5),IF(DR$5&gt;$N87,5,$K87)*10+IF(AND($F87&gt;=DR$5,$F87&lt;=DR$6),IF(AND($G87&gt;=DR$5,$G87&lt;=DR$6),5,IF($L87=1,2,1)),IF(AND($G87&gt;=DR$5,$G87&lt;=DR$6),IF($M87&gt;0,4,3),0)),IF(AND($D87&lt;=DR$6,$E87&gt;=DR$5),60,0)))</f>
        <v/>
      </c>
      <c r="DS87" s="80" t="str">
        <f>IF(OR($A87="",NOT(ISNUMBER($G87))),"",IF(AND($F87&lt;=DS$6,$G87&gt;=DS$5),IF(DS$5&gt;$N87,5,$K87)*10+IF(AND($F87&gt;=DS$5,$F87&lt;=DS$6),IF(AND($G87&gt;=DS$5,$G87&lt;=DS$6),5,IF($L87=1,2,1)),IF(AND($G87&gt;=DS$5,$G87&lt;=DS$6),IF($M87&gt;0,4,3),0)),IF(AND($D87&lt;=DS$6,$E87&gt;=DS$5),60,0)))</f>
        <v/>
      </c>
      <c r="DT87" s="80" t="str">
        <f>IF(OR($A87="",NOT(ISNUMBER($G87))),"",IF(AND($F87&lt;=DT$6,$G87&gt;=DT$5),IF(DT$5&gt;$N87,5,$K87)*10+IF(AND($F87&gt;=DT$5,$F87&lt;=DT$6),IF(AND($G87&gt;=DT$5,$G87&lt;=DT$6),5,IF($L87=1,2,1)),IF(AND($G87&gt;=DT$5,$G87&lt;=DT$6),IF($M87&gt;0,4,3),0)),IF(AND($D87&lt;=DT$6,$E87&gt;=DT$5),60,0)))</f>
        <v/>
      </c>
      <c r="DU87" s="80" t="str">
        <f>IF(OR($A87="",NOT(ISNUMBER($G87))),"",IF(AND($F87&lt;=DU$6,$G87&gt;=DU$5),IF(DU$5&gt;$N87,5,$K87)*10+IF(AND($F87&gt;=DU$5,$F87&lt;=DU$6),IF(AND($G87&gt;=DU$5,$G87&lt;=DU$6),5,IF($L87=1,2,1)),IF(AND($G87&gt;=DU$5,$G87&lt;=DU$6),IF($M87&gt;0,4,3),0)),IF(AND($D87&lt;=DU$6,$E87&gt;=DU$5),60,0)))</f>
        <v/>
      </c>
      <c r="DV87" s="80" t="str">
        <f>IF(OR($A87="",NOT(ISNUMBER($G87))),"",IF(AND($F87&lt;=DV$6,$G87&gt;=DV$5),IF(DV$5&gt;$N87,5,$K87)*10+IF(AND($F87&gt;=DV$5,$F87&lt;=DV$6),IF(AND($G87&gt;=DV$5,$G87&lt;=DV$6),5,IF($L87=1,2,1)),IF(AND($G87&gt;=DV$5,$G87&lt;=DV$6),IF($M87&gt;0,4,3),0)),IF(AND($D87&lt;=DV$6,$E87&gt;=DV$5),60,0)))</f>
        <v/>
      </c>
      <c r="DW87" s="80" t="str">
        <f>IF(OR($A87="",NOT(ISNUMBER($G87))),"",IF(AND($F87&lt;=DW$6,$G87&gt;=DW$5),IF(DW$5&gt;$N87,5,$K87)*10+IF(AND($F87&gt;=DW$5,$F87&lt;=DW$6),IF(AND($G87&gt;=DW$5,$G87&lt;=DW$6),5,IF($L87=1,2,1)),IF(AND($G87&gt;=DW$5,$G87&lt;=DW$6),IF($M87&gt;0,4,3),0)),IF(AND($D87&lt;=DW$6,$E87&gt;=DW$5),60,0)))</f>
        <v/>
      </c>
      <c r="DX87" s="80" t="str">
        <f>IF(OR($A87="",NOT(ISNUMBER($G87))),"",IF(AND($F87&lt;=DX$6,$G87&gt;=DX$5),IF(DX$5&gt;$N87,5,$K87)*10+IF(AND($F87&gt;=DX$5,$F87&lt;=DX$6),IF(AND($G87&gt;=DX$5,$G87&lt;=DX$6),5,IF($L87=1,2,1)),IF(AND($G87&gt;=DX$5,$G87&lt;=DX$6),IF($M87&gt;0,4,3),0)),IF(AND($D87&lt;=DX$6,$E87&gt;=DX$5),60,0)))</f>
        <v/>
      </c>
      <c r="DY87" s="80" t="str">
        <f>IF(OR($A87="",NOT(ISNUMBER($G87))),"",IF(AND($F87&lt;=DY$6,$G87&gt;=DY$5),IF(DY$5&gt;$N87,5,$K87)*10+IF(AND($F87&gt;=DY$5,$F87&lt;=DY$6),IF(AND($G87&gt;=DY$5,$G87&lt;=DY$6),5,IF($L87=1,2,1)),IF(AND($G87&gt;=DY$5,$G87&lt;=DY$6),IF($M87&gt;0,4,3),0)),IF(AND($D87&lt;=DY$6,$E87&gt;=DY$5),60,0)))</f>
        <v/>
      </c>
      <c r="DZ87" s="80" t="str">
        <f>IF(OR($A87="",NOT(ISNUMBER($G87))),"",IF(AND($F87&lt;=DZ$6,$G87&gt;=DZ$5),IF(DZ$5&gt;$N87,5,$K87)*10+IF(AND($F87&gt;=DZ$5,$F87&lt;=DZ$6),IF(AND($G87&gt;=DZ$5,$G87&lt;=DZ$6),5,IF($L87=1,2,1)),IF(AND($G87&gt;=DZ$5,$G87&lt;=DZ$6),IF($M87&gt;0,4,3),0)),IF(AND($D87&lt;=DZ$6,$E87&gt;=DZ$5),60,0)))</f>
        <v/>
      </c>
      <c r="EA87" s="80" t="str">
        <f>IF(OR($A87="",NOT(ISNUMBER($G87))),"",IF(AND($F87&lt;=EA$6,$G87&gt;=EA$5),IF(EA$5&gt;$N87,5,$K87)*10+IF(AND($F87&gt;=EA$5,$F87&lt;=EA$6),IF(AND($G87&gt;=EA$5,$G87&lt;=EA$6),5,IF($L87=1,2,1)),IF(AND($G87&gt;=EA$5,$G87&lt;=EA$6),IF($M87&gt;0,4,3),0)),IF(AND($D87&lt;=EA$6,$E87&gt;=EA$5),60,0)))</f>
        <v/>
      </c>
      <c r="EB87" s="80" t="str">
        <f>IF(OR($A87="",NOT(ISNUMBER($G87))),"",IF(AND($F87&lt;=EB$6,$G87&gt;=EB$5),IF(EB$5&gt;$N87,5,$K87)*10+IF(AND($F87&gt;=EB$5,$F87&lt;=EB$6),IF(AND($G87&gt;=EB$5,$G87&lt;=EB$6),5,IF($L87=1,2,1)),IF(AND($G87&gt;=EB$5,$G87&lt;=EB$6),IF($M87&gt;0,4,3),0)),IF(AND($D87&lt;=EB$6,$E87&gt;=EB$5),60,0)))</f>
        <v/>
      </c>
      <c r="EC87" s="80" t="str">
        <f>IF(OR($A87="",NOT(ISNUMBER($G87))),"",IF(AND($F87&lt;=EC$6,$G87&gt;=EC$5),IF(EC$5&gt;$N87,5,$K87)*10+IF(AND($F87&gt;=EC$5,$F87&lt;=EC$6),IF(AND($G87&gt;=EC$5,$G87&lt;=EC$6),5,IF($L87=1,2,1)),IF(AND($G87&gt;=EC$5,$G87&lt;=EC$6),IF($M87&gt;0,4,3),0)),IF(AND($D87&lt;=EC$6,$E87&gt;=EC$5),60,0)))</f>
        <v/>
      </c>
      <c r="ED87" s="80" t="str">
        <f>IF(OR($A87="",NOT(ISNUMBER($G87))),"",IF(AND($F87&lt;=ED$6,$G87&gt;=ED$5),IF(ED$5&gt;$N87,5,$K87)*10+IF(AND($F87&gt;=ED$5,$F87&lt;=ED$6),IF(AND($G87&gt;=ED$5,$G87&lt;=ED$6),5,IF($L87=1,2,1)),IF(AND($G87&gt;=ED$5,$G87&lt;=ED$6),IF($M87&gt;0,4,3),0)),IF(AND($D87&lt;=ED$6,$E87&gt;=ED$5),60,0)))</f>
        <v/>
      </c>
    </row>
    <row r="88" ht="18" customHeight="1">
      <c r="A88" s="52" t="str">
        <f>IF(Tasks!$B88="","",Tasks!$A88)</f>
        <v/>
      </c>
      <c r="B88" s="78" t="str">
        <f>IF(Tasks!$B88="","",Tasks!$B88)</f>
        <v/>
      </c>
      <c r="C88" s="25" t="str">
        <f>IF($B88="","",IF(AND(Tasks!$D88="",Tasks!$G88=""),"-",IF(Tasks!$D88="","",Tasks!$D88&amp;IF(OR(Tasks!$E88="",Tasks!$E88="FS"),IF(N(Tasks!$F88)=0,"","FS"),Tasks!$E88)&amp;IF(N(Tasks!$F88)=0,"",IF(Tasks!$F88&gt;0,"+","")&amp;Tasks!$F88))&amp;IF(AND(Tasks!$D88&lt;&gt;"",Tasks!$G88&lt;&gt;""),", ","")&amp;IF(Tasks!$G88="","",Tasks!$G88&amp;IF(OR(Tasks!$H88="",Tasks!$H88="FS"),IF(N(Tasks!$I88)=0,"","FS"),Tasks!$H88)&amp;IF(N(Tasks!$I88)=0,"",IF(Tasks!$I88&gt;0,"+","")&amp;Tasks!$I88))))</f>
        <v/>
      </c>
      <c r="D88" s="51" t="str">
        <f>IF(OR($B88="",Tasks!$Q88=""),"",Tasks!$Q88)</f>
        <v/>
      </c>
      <c r="E88" s="51" t="str">
        <f>IF(OR($B88="",Tasks!$R88=""),"",Tasks!$R88)</f>
        <v/>
      </c>
      <c r="F88" s="51" t="str">
        <f>IF(OR($B88="",Tasks!$S88=""),"",Tasks!$S88)</f>
        <v/>
      </c>
      <c r="G88" s="51" t="str">
        <f>IF(OR($B88="",Tasks!$T88=""),"",Tasks!$T88)</f>
        <v/>
      </c>
      <c r="H88" s="52" t="str">
        <f>IF($B88="","",Tasks!$AE88)</f>
        <v/>
      </c>
      <c r="I88" s="79" t="str">
        <f>IF($B88="","",Tasks!$AF88)</f>
        <v/>
      </c>
      <c r="J88" s="53" t="str">
        <f>IF(OR($B88="",Tasks!$V88=""),"",Tasks!$V88)</f>
        <v/>
      </c>
      <c r="K88" s="52" t="str">
        <f>IF($B88="","",Tasks!$AA88)</f>
        <v/>
      </c>
      <c r="L88" s="52" t="str">
        <f>IF($B88="","",Tasks!$AB88)</f>
        <v/>
      </c>
      <c r="M88" s="52" t="str">
        <f>IF($B88="","",Tasks!$Z88)</f>
        <v/>
      </c>
      <c r="N88" s="52" t="str">
        <f>IF(OR($B88="",Tasks!$AG88=""),"",Tasks!$AG88)</f>
        <v/>
      </c>
      <c r="O88" s="80" t="str">
        <f>IF(OR($A88="",NOT(ISNUMBER($G88))),"",IF(AND($F88&lt;=O$6,$G88&gt;=O$5),IF(O$5&gt;$N88,5,$K88)*10+IF(AND($F88&gt;=O$5,$F88&lt;=O$6),IF(AND($G88&gt;=O$5,$G88&lt;=O$6),5,IF($L88=1,2,1)),IF(AND($G88&gt;=O$5,$G88&lt;=O$6),IF($M88&gt;0,4,3),0)),IF(AND($D88&lt;=O$6,$E88&gt;=O$5),60,0)))</f>
        <v/>
      </c>
      <c r="P88" s="80" t="str">
        <f>IF(OR($A88="",NOT(ISNUMBER($G88))),"",IF(AND($F88&lt;=P$6,$G88&gt;=P$5),IF(P$5&gt;$N88,5,$K88)*10+IF(AND($F88&gt;=P$5,$F88&lt;=P$6),IF(AND($G88&gt;=P$5,$G88&lt;=P$6),5,IF($L88=1,2,1)),IF(AND($G88&gt;=P$5,$G88&lt;=P$6),IF($M88&gt;0,4,3),0)),IF(AND($D88&lt;=P$6,$E88&gt;=P$5),60,0)))</f>
        <v/>
      </c>
      <c r="Q88" s="80" t="str">
        <f>IF(OR($A88="",NOT(ISNUMBER($G88))),"",IF(AND($F88&lt;=Q$6,$G88&gt;=Q$5),IF(Q$5&gt;$N88,5,$K88)*10+IF(AND($F88&gt;=Q$5,$F88&lt;=Q$6),IF(AND($G88&gt;=Q$5,$G88&lt;=Q$6),5,IF($L88=1,2,1)),IF(AND($G88&gt;=Q$5,$G88&lt;=Q$6),IF($M88&gt;0,4,3),0)),IF(AND($D88&lt;=Q$6,$E88&gt;=Q$5),60,0)))</f>
        <v/>
      </c>
      <c r="R88" s="80" t="str">
        <f>IF(OR($A88="",NOT(ISNUMBER($G88))),"",IF(AND($F88&lt;=R$6,$G88&gt;=R$5),IF(R$5&gt;$N88,5,$K88)*10+IF(AND($F88&gt;=R$5,$F88&lt;=R$6),IF(AND($G88&gt;=R$5,$G88&lt;=R$6),5,IF($L88=1,2,1)),IF(AND($G88&gt;=R$5,$G88&lt;=R$6),IF($M88&gt;0,4,3),0)),IF(AND($D88&lt;=R$6,$E88&gt;=R$5),60,0)))</f>
        <v/>
      </c>
      <c r="S88" s="80" t="str">
        <f>IF(OR($A88="",NOT(ISNUMBER($G88))),"",IF(AND($F88&lt;=S$6,$G88&gt;=S$5),IF(S$5&gt;$N88,5,$K88)*10+IF(AND($F88&gt;=S$5,$F88&lt;=S$6),IF(AND($G88&gt;=S$5,$G88&lt;=S$6),5,IF($L88=1,2,1)),IF(AND($G88&gt;=S$5,$G88&lt;=S$6),IF($M88&gt;0,4,3),0)),IF(AND($D88&lt;=S$6,$E88&gt;=S$5),60,0)))</f>
        <v/>
      </c>
      <c r="T88" s="80" t="str">
        <f>IF(OR($A88="",NOT(ISNUMBER($G88))),"",IF(AND($F88&lt;=T$6,$G88&gt;=T$5),IF(T$5&gt;$N88,5,$K88)*10+IF(AND($F88&gt;=T$5,$F88&lt;=T$6),IF(AND($G88&gt;=T$5,$G88&lt;=T$6),5,IF($L88=1,2,1)),IF(AND($G88&gt;=T$5,$G88&lt;=T$6),IF($M88&gt;0,4,3),0)),IF(AND($D88&lt;=T$6,$E88&gt;=T$5),60,0)))</f>
        <v/>
      </c>
      <c r="U88" s="80" t="str">
        <f>IF(OR($A88="",NOT(ISNUMBER($G88))),"",IF(AND($F88&lt;=U$6,$G88&gt;=U$5),IF(U$5&gt;$N88,5,$K88)*10+IF(AND($F88&gt;=U$5,$F88&lt;=U$6),IF(AND($G88&gt;=U$5,$G88&lt;=U$6),5,IF($L88=1,2,1)),IF(AND($G88&gt;=U$5,$G88&lt;=U$6),IF($M88&gt;0,4,3),0)),IF(AND($D88&lt;=U$6,$E88&gt;=U$5),60,0)))</f>
        <v/>
      </c>
      <c r="V88" s="80" t="str">
        <f>IF(OR($A88="",NOT(ISNUMBER($G88))),"",IF(AND($F88&lt;=V$6,$G88&gt;=V$5),IF(V$5&gt;$N88,5,$K88)*10+IF(AND($F88&gt;=V$5,$F88&lt;=V$6),IF(AND($G88&gt;=V$5,$G88&lt;=V$6),5,IF($L88=1,2,1)),IF(AND($G88&gt;=V$5,$G88&lt;=V$6),IF($M88&gt;0,4,3),0)),IF(AND($D88&lt;=V$6,$E88&gt;=V$5),60,0)))</f>
        <v/>
      </c>
      <c r="W88" s="80" t="str">
        <f>IF(OR($A88="",NOT(ISNUMBER($G88))),"",IF(AND($F88&lt;=W$6,$G88&gt;=W$5),IF(W$5&gt;$N88,5,$K88)*10+IF(AND($F88&gt;=W$5,$F88&lt;=W$6),IF(AND($G88&gt;=W$5,$G88&lt;=W$6),5,IF($L88=1,2,1)),IF(AND($G88&gt;=W$5,$G88&lt;=W$6),IF($M88&gt;0,4,3),0)),IF(AND($D88&lt;=W$6,$E88&gt;=W$5),60,0)))</f>
        <v/>
      </c>
      <c r="X88" s="80" t="str">
        <f>IF(OR($A88="",NOT(ISNUMBER($G88))),"",IF(AND($F88&lt;=X$6,$G88&gt;=X$5),IF(X$5&gt;$N88,5,$K88)*10+IF(AND($F88&gt;=X$5,$F88&lt;=X$6),IF(AND($G88&gt;=X$5,$G88&lt;=X$6),5,IF($L88=1,2,1)),IF(AND($G88&gt;=X$5,$G88&lt;=X$6),IF($M88&gt;0,4,3),0)),IF(AND($D88&lt;=X$6,$E88&gt;=X$5),60,0)))</f>
        <v/>
      </c>
      <c r="Y88" s="80" t="str">
        <f>IF(OR($A88="",NOT(ISNUMBER($G88))),"",IF(AND($F88&lt;=Y$6,$G88&gt;=Y$5),IF(Y$5&gt;$N88,5,$K88)*10+IF(AND($F88&gt;=Y$5,$F88&lt;=Y$6),IF(AND($G88&gt;=Y$5,$G88&lt;=Y$6),5,IF($L88=1,2,1)),IF(AND($G88&gt;=Y$5,$G88&lt;=Y$6),IF($M88&gt;0,4,3),0)),IF(AND($D88&lt;=Y$6,$E88&gt;=Y$5),60,0)))</f>
        <v/>
      </c>
      <c r="Z88" s="80" t="str">
        <f>IF(OR($A88="",NOT(ISNUMBER($G88))),"",IF(AND($F88&lt;=Z$6,$G88&gt;=Z$5),IF(Z$5&gt;$N88,5,$K88)*10+IF(AND($F88&gt;=Z$5,$F88&lt;=Z$6),IF(AND($G88&gt;=Z$5,$G88&lt;=Z$6),5,IF($L88=1,2,1)),IF(AND($G88&gt;=Z$5,$G88&lt;=Z$6),IF($M88&gt;0,4,3),0)),IF(AND($D88&lt;=Z$6,$E88&gt;=Z$5),60,0)))</f>
        <v/>
      </c>
      <c r="AA88" s="80" t="str">
        <f>IF(OR($A88="",NOT(ISNUMBER($G88))),"",IF(AND($F88&lt;=AA$6,$G88&gt;=AA$5),IF(AA$5&gt;$N88,5,$K88)*10+IF(AND($F88&gt;=AA$5,$F88&lt;=AA$6),IF(AND($G88&gt;=AA$5,$G88&lt;=AA$6),5,IF($L88=1,2,1)),IF(AND($G88&gt;=AA$5,$G88&lt;=AA$6),IF($M88&gt;0,4,3),0)),IF(AND($D88&lt;=AA$6,$E88&gt;=AA$5),60,0)))</f>
        <v/>
      </c>
      <c r="AB88" s="80" t="str">
        <f>IF(OR($A88="",NOT(ISNUMBER($G88))),"",IF(AND($F88&lt;=AB$6,$G88&gt;=AB$5),IF(AB$5&gt;$N88,5,$K88)*10+IF(AND($F88&gt;=AB$5,$F88&lt;=AB$6),IF(AND($G88&gt;=AB$5,$G88&lt;=AB$6),5,IF($L88=1,2,1)),IF(AND($G88&gt;=AB$5,$G88&lt;=AB$6),IF($M88&gt;0,4,3),0)),IF(AND($D88&lt;=AB$6,$E88&gt;=AB$5),60,0)))</f>
        <v/>
      </c>
      <c r="AC88" s="80" t="str">
        <f>IF(OR($A88="",NOT(ISNUMBER($G88))),"",IF(AND($F88&lt;=AC$6,$G88&gt;=AC$5),IF(AC$5&gt;$N88,5,$K88)*10+IF(AND($F88&gt;=AC$5,$F88&lt;=AC$6),IF(AND($G88&gt;=AC$5,$G88&lt;=AC$6),5,IF($L88=1,2,1)),IF(AND($G88&gt;=AC$5,$G88&lt;=AC$6),IF($M88&gt;0,4,3),0)),IF(AND($D88&lt;=AC$6,$E88&gt;=AC$5),60,0)))</f>
        <v/>
      </c>
      <c r="AD88" s="80" t="str">
        <f>IF(OR($A88="",NOT(ISNUMBER($G88))),"",IF(AND($F88&lt;=AD$6,$G88&gt;=AD$5),IF(AD$5&gt;$N88,5,$K88)*10+IF(AND($F88&gt;=AD$5,$F88&lt;=AD$6),IF(AND($G88&gt;=AD$5,$G88&lt;=AD$6),5,IF($L88=1,2,1)),IF(AND($G88&gt;=AD$5,$G88&lt;=AD$6),IF($M88&gt;0,4,3),0)),IF(AND($D88&lt;=AD$6,$E88&gt;=AD$5),60,0)))</f>
        <v/>
      </c>
      <c r="AE88" s="80" t="str">
        <f>IF(OR($A88="",NOT(ISNUMBER($G88))),"",IF(AND($F88&lt;=AE$6,$G88&gt;=AE$5),IF(AE$5&gt;$N88,5,$K88)*10+IF(AND($F88&gt;=AE$5,$F88&lt;=AE$6),IF(AND($G88&gt;=AE$5,$G88&lt;=AE$6),5,IF($L88=1,2,1)),IF(AND($G88&gt;=AE$5,$G88&lt;=AE$6),IF($M88&gt;0,4,3),0)),IF(AND($D88&lt;=AE$6,$E88&gt;=AE$5),60,0)))</f>
        <v/>
      </c>
      <c r="AF88" s="80" t="str">
        <f>IF(OR($A88="",NOT(ISNUMBER($G88))),"",IF(AND($F88&lt;=AF$6,$G88&gt;=AF$5),IF(AF$5&gt;$N88,5,$K88)*10+IF(AND($F88&gt;=AF$5,$F88&lt;=AF$6),IF(AND($G88&gt;=AF$5,$G88&lt;=AF$6),5,IF($L88=1,2,1)),IF(AND($G88&gt;=AF$5,$G88&lt;=AF$6),IF($M88&gt;0,4,3),0)),IF(AND($D88&lt;=AF$6,$E88&gt;=AF$5),60,0)))</f>
        <v/>
      </c>
      <c r="AG88" s="80" t="str">
        <f>IF(OR($A88="",NOT(ISNUMBER($G88))),"",IF(AND($F88&lt;=AG$6,$G88&gt;=AG$5),IF(AG$5&gt;$N88,5,$K88)*10+IF(AND($F88&gt;=AG$5,$F88&lt;=AG$6),IF(AND($G88&gt;=AG$5,$G88&lt;=AG$6),5,IF($L88=1,2,1)),IF(AND($G88&gt;=AG$5,$G88&lt;=AG$6),IF($M88&gt;0,4,3),0)),IF(AND($D88&lt;=AG$6,$E88&gt;=AG$5),60,0)))</f>
        <v/>
      </c>
      <c r="AH88" s="80" t="str">
        <f>IF(OR($A88="",NOT(ISNUMBER($G88))),"",IF(AND($F88&lt;=AH$6,$G88&gt;=AH$5),IF(AH$5&gt;$N88,5,$K88)*10+IF(AND($F88&gt;=AH$5,$F88&lt;=AH$6),IF(AND($G88&gt;=AH$5,$G88&lt;=AH$6),5,IF($L88=1,2,1)),IF(AND($G88&gt;=AH$5,$G88&lt;=AH$6),IF($M88&gt;0,4,3),0)),IF(AND($D88&lt;=AH$6,$E88&gt;=AH$5),60,0)))</f>
        <v/>
      </c>
      <c r="AI88" s="80" t="str">
        <f>IF(OR($A88="",NOT(ISNUMBER($G88))),"",IF(AND($F88&lt;=AI$6,$G88&gt;=AI$5),IF(AI$5&gt;$N88,5,$K88)*10+IF(AND($F88&gt;=AI$5,$F88&lt;=AI$6),IF(AND($G88&gt;=AI$5,$G88&lt;=AI$6),5,IF($L88=1,2,1)),IF(AND($G88&gt;=AI$5,$G88&lt;=AI$6),IF($M88&gt;0,4,3),0)),IF(AND($D88&lt;=AI$6,$E88&gt;=AI$5),60,0)))</f>
        <v/>
      </c>
      <c r="AJ88" s="80" t="str">
        <f>IF(OR($A88="",NOT(ISNUMBER($G88))),"",IF(AND($F88&lt;=AJ$6,$G88&gt;=AJ$5),IF(AJ$5&gt;$N88,5,$K88)*10+IF(AND($F88&gt;=AJ$5,$F88&lt;=AJ$6),IF(AND($G88&gt;=AJ$5,$G88&lt;=AJ$6),5,IF($L88=1,2,1)),IF(AND($G88&gt;=AJ$5,$G88&lt;=AJ$6),IF($M88&gt;0,4,3),0)),IF(AND($D88&lt;=AJ$6,$E88&gt;=AJ$5),60,0)))</f>
        <v/>
      </c>
      <c r="AK88" s="80" t="str">
        <f>IF(OR($A88="",NOT(ISNUMBER($G88))),"",IF(AND($F88&lt;=AK$6,$G88&gt;=AK$5),IF(AK$5&gt;$N88,5,$K88)*10+IF(AND($F88&gt;=AK$5,$F88&lt;=AK$6),IF(AND($G88&gt;=AK$5,$G88&lt;=AK$6),5,IF($L88=1,2,1)),IF(AND($G88&gt;=AK$5,$G88&lt;=AK$6),IF($M88&gt;0,4,3),0)),IF(AND($D88&lt;=AK$6,$E88&gt;=AK$5),60,0)))</f>
        <v/>
      </c>
      <c r="AL88" s="80" t="str">
        <f>IF(OR($A88="",NOT(ISNUMBER($G88))),"",IF(AND($F88&lt;=AL$6,$G88&gt;=AL$5),IF(AL$5&gt;$N88,5,$K88)*10+IF(AND($F88&gt;=AL$5,$F88&lt;=AL$6),IF(AND($G88&gt;=AL$5,$G88&lt;=AL$6),5,IF($L88=1,2,1)),IF(AND($G88&gt;=AL$5,$G88&lt;=AL$6),IF($M88&gt;0,4,3),0)),IF(AND($D88&lt;=AL$6,$E88&gt;=AL$5),60,0)))</f>
        <v/>
      </c>
      <c r="AM88" s="80" t="str">
        <f>IF(OR($A88="",NOT(ISNUMBER($G88))),"",IF(AND($F88&lt;=AM$6,$G88&gt;=AM$5),IF(AM$5&gt;$N88,5,$K88)*10+IF(AND($F88&gt;=AM$5,$F88&lt;=AM$6),IF(AND($G88&gt;=AM$5,$G88&lt;=AM$6),5,IF($L88=1,2,1)),IF(AND($G88&gt;=AM$5,$G88&lt;=AM$6),IF($M88&gt;0,4,3),0)),IF(AND($D88&lt;=AM$6,$E88&gt;=AM$5),60,0)))</f>
        <v/>
      </c>
      <c r="AN88" s="80" t="str">
        <f>IF(OR($A88="",NOT(ISNUMBER($G88))),"",IF(AND($F88&lt;=AN$6,$G88&gt;=AN$5),IF(AN$5&gt;$N88,5,$K88)*10+IF(AND($F88&gt;=AN$5,$F88&lt;=AN$6),IF(AND($G88&gt;=AN$5,$G88&lt;=AN$6),5,IF($L88=1,2,1)),IF(AND($G88&gt;=AN$5,$G88&lt;=AN$6),IF($M88&gt;0,4,3),0)),IF(AND($D88&lt;=AN$6,$E88&gt;=AN$5),60,0)))</f>
        <v/>
      </c>
      <c r="AO88" s="80" t="str">
        <f>IF(OR($A88="",NOT(ISNUMBER($G88))),"",IF(AND($F88&lt;=AO$6,$G88&gt;=AO$5),IF(AO$5&gt;$N88,5,$K88)*10+IF(AND($F88&gt;=AO$5,$F88&lt;=AO$6),IF(AND($G88&gt;=AO$5,$G88&lt;=AO$6),5,IF($L88=1,2,1)),IF(AND($G88&gt;=AO$5,$G88&lt;=AO$6),IF($M88&gt;0,4,3),0)),IF(AND($D88&lt;=AO$6,$E88&gt;=AO$5),60,0)))</f>
        <v/>
      </c>
      <c r="AP88" s="80" t="str">
        <f>IF(OR($A88="",NOT(ISNUMBER($G88))),"",IF(AND($F88&lt;=AP$6,$G88&gt;=AP$5),IF(AP$5&gt;$N88,5,$K88)*10+IF(AND($F88&gt;=AP$5,$F88&lt;=AP$6),IF(AND($G88&gt;=AP$5,$G88&lt;=AP$6),5,IF($L88=1,2,1)),IF(AND($G88&gt;=AP$5,$G88&lt;=AP$6),IF($M88&gt;0,4,3),0)),IF(AND($D88&lt;=AP$6,$E88&gt;=AP$5),60,0)))</f>
        <v/>
      </c>
      <c r="AQ88" s="80" t="str">
        <f>IF(OR($A88="",NOT(ISNUMBER($G88))),"",IF(AND($F88&lt;=AQ$6,$G88&gt;=AQ$5),IF(AQ$5&gt;$N88,5,$K88)*10+IF(AND($F88&gt;=AQ$5,$F88&lt;=AQ$6),IF(AND($G88&gt;=AQ$5,$G88&lt;=AQ$6),5,IF($L88=1,2,1)),IF(AND($G88&gt;=AQ$5,$G88&lt;=AQ$6),IF($M88&gt;0,4,3),0)),IF(AND($D88&lt;=AQ$6,$E88&gt;=AQ$5),60,0)))</f>
        <v/>
      </c>
      <c r="AR88" s="80" t="str">
        <f>IF(OR($A88="",NOT(ISNUMBER($G88))),"",IF(AND($F88&lt;=AR$6,$G88&gt;=AR$5),IF(AR$5&gt;$N88,5,$K88)*10+IF(AND($F88&gt;=AR$5,$F88&lt;=AR$6),IF(AND($G88&gt;=AR$5,$G88&lt;=AR$6),5,IF($L88=1,2,1)),IF(AND($G88&gt;=AR$5,$G88&lt;=AR$6),IF($M88&gt;0,4,3),0)),IF(AND($D88&lt;=AR$6,$E88&gt;=AR$5),60,0)))</f>
        <v/>
      </c>
      <c r="AS88" s="80" t="str">
        <f>IF(OR($A88="",NOT(ISNUMBER($G88))),"",IF(AND($F88&lt;=AS$6,$G88&gt;=AS$5),IF(AS$5&gt;$N88,5,$K88)*10+IF(AND($F88&gt;=AS$5,$F88&lt;=AS$6),IF(AND($G88&gt;=AS$5,$G88&lt;=AS$6),5,IF($L88=1,2,1)),IF(AND($G88&gt;=AS$5,$G88&lt;=AS$6),IF($M88&gt;0,4,3),0)),IF(AND($D88&lt;=AS$6,$E88&gt;=AS$5),60,0)))</f>
        <v/>
      </c>
      <c r="AT88" s="80" t="str">
        <f>IF(OR($A88="",NOT(ISNUMBER($G88))),"",IF(AND($F88&lt;=AT$6,$G88&gt;=AT$5),IF(AT$5&gt;$N88,5,$K88)*10+IF(AND($F88&gt;=AT$5,$F88&lt;=AT$6),IF(AND($G88&gt;=AT$5,$G88&lt;=AT$6),5,IF($L88=1,2,1)),IF(AND($G88&gt;=AT$5,$G88&lt;=AT$6),IF($M88&gt;0,4,3),0)),IF(AND($D88&lt;=AT$6,$E88&gt;=AT$5),60,0)))</f>
        <v/>
      </c>
      <c r="AU88" s="80" t="str">
        <f>IF(OR($A88="",NOT(ISNUMBER($G88))),"",IF(AND($F88&lt;=AU$6,$G88&gt;=AU$5),IF(AU$5&gt;$N88,5,$K88)*10+IF(AND($F88&gt;=AU$5,$F88&lt;=AU$6),IF(AND($G88&gt;=AU$5,$G88&lt;=AU$6),5,IF($L88=1,2,1)),IF(AND($G88&gt;=AU$5,$G88&lt;=AU$6),IF($M88&gt;0,4,3),0)),IF(AND($D88&lt;=AU$6,$E88&gt;=AU$5),60,0)))</f>
        <v/>
      </c>
      <c r="AV88" s="80" t="str">
        <f>IF(OR($A88="",NOT(ISNUMBER($G88))),"",IF(AND($F88&lt;=AV$6,$G88&gt;=AV$5),IF(AV$5&gt;$N88,5,$K88)*10+IF(AND($F88&gt;=AV$5,$F88&lt;=AV$6),IF(AND($G88&gt;=AV$5,$G88&lt;=AV$6),5,IF($L88=1,2,1)),IF(AND($G88&gt;=AV$5,$G88&lt;=AV$6),IF($M88&gt;0,4,3),0)),IF(AND($D88&lt;=AV$6,$E88&gt;=AV$5),60,0)))</f>
        <v/>
      </c>
      <c r="AW88" s="80" t="str">
        <f>IF(OR($A88="",NOT(ISNUMBER($G88))),"",IF(AND($F88&lt;=AW$6,$G88&gt;=AW$5),IF(AW$5&gt;$N88,5,$K88)*10+IF(AND($F88&gt;=AW$5,$F88&lt;=AW$6),IF(AND($G88&gt;=AW$5,$G88&lt;=AW$6),5,IF($L88=1,2,1)),IF(AND($G88&gt;=AW$5,$G88&lt;=AW$6),IF($M88&gt;0,4,3),0)),IF(AND($D88&lt;=AW$6,$E88&gt;=AW$5),60,0)))</f>
        <v/>
      </c>
      <c r="AX88" s="80" t="str">
        <f>IF(OR($A88="",NOT(ISNUMBER($G88))),"",IF(AND($F88&lt;=AX$6,$G88&gt;=AX$5),IF(AX$5&gt;$N88,5,$K88)*10+IF(AND($F88&gt;=AX$5,$F88&lt;=AX$6),IF(AND($G88&gt;=AX$5,$G88&lt;=AX$6),5,IF($L88=1,2,1)),IF(AND($G88&gt;=AX$5,$G88&lt;=AX$6),IF($M88&gt;0,4,3),0)),IF(AND($D88&lt;=AX$6,$E88&gt;=AX$5),60,0)))</f>
        <v/>
      </c>
      <c r="AY88" s="80" t="str">
        <f>IF(OR($A88="",NOT(ISNUMBER($G88))),"",IF(AND($F88&lt;=AY$6,$G88&gt;=AY$5),IF(AY$5&gt;$N88,5,$K88)*10+IF(AND($F88&gt;=AY$5,$F88&lt;=AY$6),IF(AND($G88&gt;=AY$5,$G88&lt;=AY$6),5,IF($L88=1,2,1)),IF(AND($G88&gt;=AY$5,$G88&lt;=AY$6),IF($M88&gt;0,4,3),0)),IF(AND($D88&lt;=AY$6,$E88&gt;=AY$5),60,0)))</f>
        <v/>
      </c>
      <c r="AZ88" s="80" t="str">
        <f>IF(OR($A88="",NOT(ISNUMBER($G88))),"",IF(AND($F88&lt;=AZ$6,$G88&gt;=AZ$5),IF(AZ$5&gt;$N88,5,$K88)*10+IF(AND($F88&gt;=AZ$5,$F88&lt;=AZ$6),IF(AND($G88&gt;=AZ$5,$G88&lt;=AZ$6),5,IF($L88=1,2,1)),IF(AND($G88&gt;=AZ$5,$G88&lt;=AZ$6),IF($M88&gt;0,4,3),0)),IF(AND($D88&lt;=AZ$6,$E88&gt;=AZ$5),60,0)))</f>
        <v/>
      </c>
      <c r="BA88" s="80" t="str">
        <f>IF(OR($A88="",NOT(ISNUMBER($G88))),"",IF(AND($F88&lt;=BA$6,$G88&gt;=BA$5),IF(BA$5&gt;$N88,5,$K88)*10+IF(AND($F88&gt;=BA$5,$F88&lt;=BA$6),IF(AND($G88&gt;=BA$5,$G88&lt;=BA$6),5,IF($L88=1,2,1)),IF(AND($G88&gt;=BA$5,$G88&lt;=BA$6),IF($M88&gt;0,4,3),0)),IF(AND($D88&lt;=BA$6,$E88&gt;=BA$5),60,0)))</f>
        <v/>
      </c>
      <c r="BB88" s="80" t="str">
        <f>IF(OR($A88="",NOT(ISNUMBER($G88))),"",IF(AND($F88&lt;=BB$6,$G88&gt;=BB$5),IF(BB$5&gt;$N88,5,$K88)*10+IF(AND($F88&gt;=BB$5,$F88&lt;=BB$6),IF(AND($G88&gt;=BB$5,$G88&lt;=BB$6),5,IF($L88=1,2,1)),IF(AND($G88&gt;=BB$5,$G88&lt;=BB$6),IF($M88&gt;0,4,3),0)),IF(AND($D88&lt;=BB$6,$E88&gt;=BB$5),60,0)))</f>
        <v/>
      </c>
      <c r="BC88" s="80" t="str">
        <f>IF(OR($A88="",NOT(ISNUMBER($G88))),"",IF(AND($F88&lt;=BC$6,$G88&gt;=BC$5),IF(BC$5&gt;$N88,5,$K88)*10+IF(AND($F88&gt;=BC$5,$F88&lt;=BC$6),IF(AND($G88&gt;=BC$5,$G88&lt;=BC$6),5,IF($L88=1,2,1)),IF(AND($G88&gt;=BC$5,$G88&lt;=BC$6),IF($M88&gt;0,4,3),0)),IF(AND($D88&lt;=BC$6,$E88&gt;=BC$5),60,0)))</f>
        <v/>
      </c>
      <c r="BD88" s="80" t="str">
        <f>IF(OR($A88="",NOT(ISNUMBER($G88))),"",IF(AND($F88&lt;=BD$6,$G88&gt;=BD$5),IF(BD$5&gt;$N88,5,$K88)*10+IF(AND($F88&gt;=BD$5,$F88&lt;=BD$6),IF(AND($G88&gt;=BD$5,$G88&lt;=BD$6),5,IF($L88=1,2,1)),IF(AND($G88&gt;=BD$5,$G88&lt;=BD$6),IF($M88&gt;0,4,3),0)),IF(AND($D88&lt;=BD$6,$E88&gt;=BD$5),60,0)))</f>
        <v/>
      </c>
      <c r="BE88" s="80" t="str">
        <f>IF(OR($A88="",NOT(ISNUMBER($G88))),"",IF(AND($F88&lt;=BE$6,$G88&gt;=BE$5),IF(BE$5&gt;$N88,5,$K88)*10+IF(AND($F88&gt;=BE$5,$F88&lt;=BE$6),IF(AND($G88&gt;=BE$5,$G88&lt;=BE$6),5,IF($L88=1,2,1)),IF(AND($G88&gt;=BE$5,$G88&lt;=BE$6),IF($M88&gt;0,4,3),0)),IF(AND($D88&lt;=BE$6,$E88&gt;=BE$5),60,0)))</f>
        <v/>
      </c>
      <c r="BF88" s="80" t="str">
        <f>IF(OR($A88="",NOT(ISNUMBER($G88))),"",IF(AND($F88&lt;=BF$6,$G88&gt;=BF$5),IF(BF$5&gt;$N88,5,$K88)*10+IF(AND($F88&gt;=BF$5,$F88&lt;=BF$6),IF(AND($G88&gt;=BF$5,$G88&lt;=BF$6),5,IF($L88=1,2,1)),IF(AND($G88&gt;=BF$5,$G88&lt;=BF$6),IF($M88&gt;0,4,3),0)),IF(AND($D88&lt;=BF$6,$E88&gt;=BF$5),60,0)))</f>
        <v/>
      </c>
      <c r="BG88" s="80" t="str">
        <f>IF(OR($A88="",NOT(ISNUMBER($G88))),"",IF(AND($F88&lt;=BG$6,$G88&gt;=BG$5),IF(BG$5&gt;$N88,5,$K88)*10+IF(AND($F88&gt;=BG$5,$F88&lt;=BG$6),IF(AND($G88&gt;=BG$5,$G88&lt;=BG$6),5,IF($L88=1,2,1)),IF(AND($G88&gt;=BG$5,$G88&lt;=BG$6),IF($M88&gt;0,4,3),0)),IF(AND($D88&lt;=BG$6,$E88&gt;=BG$5),60,0)))</f>
        <v/>
      </c>
      <c r="BH88" s="80" t="str">
        <f>IF(OR($A88="",NOT(ISNUMBER($G88))),"",IF(AND($F88&lt;=BH$6,$G88&gt;=BH$5),IF(BH$5&gt;$N88,5,$K88)*10+IF(AND($F88&gt;=BH$5,$F88&lt;=BH$6),IF(AND($G88&gt;=BH$5,$G88&lt;=BH$6),5,IF($L88=1,2,1)),IF(AND($G88&gt;=BH$5,$G88&lt;=BH$6),IF($M88&gt;0,4,3),0)),IF(AND($D88&lt;=BH$6,$E88&gt;=BH$5),60,0)))</f>
        <v/>
      </c>
      <c r="BI88" s="80" t="str">
        <f>IF(OR($A88="",NOT(ISNUMBER($G88))),"",IF(AND($F88&lt;=BI$6,$G88&gt;=BI$5),IF(BI$5&gt;$N88,5,$K88)*10+IF(AND($F88&gt;=BI$5,$F88&lt;=BI$6),IF(AND($G88&gt;=BI$5,$G88&lt;=BI$6),5,IF($L88=1,2,1)),IF(AND($G88&gt;=BI$5,$G88&lt;=BI$6),IF($M88&gt;0,4,3),0)),IF(AND($D88&lt;=BI$6,$E88&gt;=BI$5),60,0)))</f>
        <v/>
      </c>
      <c r="BJ88" s="80" t="str">
        <f>IF(OR($A88="",NOT(ISNUMBER($G88))),"",IF(AND($F88&lt;=BJ$6,$G88&gt;=BJ$5),IF(BJ$5&gt;$N88,5,$K88)*10+IF(AND($F88&gt;=BJ$5,$F88&lt;=BJ$6),IF(AND($G88&gt;=BJ$5,$G88&lt;=BJ$6),5,IF($L88=1,2,1)),IF(AND($G88&gt;=BJ$5,$G88&lt;=BJ$6),IF($M88&gt;0,4,3),0)),IF(AND($D88&lt;=BJ$6,$E88&gt;=BJ$5),60,0)))</f>
        <v/>
      </c>
      <c r="BK88" s="80" t="str">
        <f>IF(OR($A88="",NOT(ISNUMBER($G88))),"",IF(AND($F88&lt;=BK$6,$G88&gt;=BK$5),IF(BK$5&gt;$N88,5,$K88)*10+IF(AND($F88&gt;=BK$5,$F88&lt;=BK$6),IF(AND($G88&gt;=BK$5,$G88&lt;=BK$6),5,IF($L88=1,2,1)),IF(AND($G88&gt;=BK$5,$G88&lt;=BK$6),IF($M88&gt;0,4,3),0)),IF(AND($D88&lt;=BK$6,$E88&gt;=BK$5),60,0)))</f>
        <v/>
      </c>
      <c r="BL88" s="80" t="str">
        <f>IF(OR($A88="",NOT(ISNUMBER($G88))),"",IF(AND($F88&lt;=BL$6,$G88&gt;=BL$5),IF(BL$5&gt;$N88,5,$K88)*10+IF(AND($F88&gt;=BL$5,$F88&lt;=BL$6),IF(AND($G88&gt;=BL$5,$G88&lt;=BL$6),5,IF($L88=1,2,1)),IF(AND($G88&gt;=BL$5,$G88&lt;=BL$6),IF($M88&gt;0,4,3),0)),IF(AND($D88&lt;=BL$6,$E88&gt;=BL$5),60,0)))</f>
        <v/>
      </c>
      <c r="BM88" s="80" t="str">
        <f>IF(OR($A88="",NOT(ISNUMBER($G88))),"",IF(AND($F88&lt;=BM$6,$G88&gt;=BM$5),IF(BM$5&gt;$N88,5,$K88)*10+IF(AND($F88&gt;=BM$5,$F88&lt;=BM$6),IF(AND($G88&gt;=BM$5,$G88&lt;=BM$6),5,IF($L88=1,2,1)),IF(AND($G88&gt;=BM$5,$G88&lt;=BM$6),IF($M88&gt;0,4,3),0)),IF(AND($D88&lt;=BM$6,$E88&gt;=BM$5),60,0)))</f>
        <v/>
      </c>
      <c r="BN88" s="80" t="str">
        <f>IF(OR($A88="",NOT(ISNUMBER($G88))),"",IF(AND($F88&lt;=BN$6,$G88&gt;=BN$5),IF(BN$5&gt;$N88,5,$K88)*10+IF(AND($F88&gt;=BN$5,$F88&lt;=BN$6),IF(AND($G88&gt;=BN$5,$G88&lt;=BN$6),5,IF($L88=1,2,1)),IF(AND($G88&gt;=BN$5,$G88&lt;=BN$6),IF($M88&gt;0,4,3),0)),IF(AND($D88&lt;=BN$6,$E88&gt;=BN$5),60,0)))</f>
        <v/>
      </c>
      <c r="BO88" s="80" t="str">
        <f>IF(OR($A88="",NOT(ISNUMBER($G88))),"",IF(AND($F88&lt;=BO$6,$G88&gt;=BO$5),IF(BO$5&gt;$N88,5,$K88)*10+IF(AND($F88&gt;=BO$5,$F88&lt;=BO$6),IF(AND($G88&gt;=BO$5,$G88&lt;=BO$6),5,IF($L88=1,2,1)),IF(AND($G88&gt;=BO$5,$G88&lt;=BO$6),IF($M88&gt;0,4,3),0)),IF(AND($D88&lt;=BO$6,$E88&gt;=BO$5),60,0)))</f>
        <v/>
      </c>
      <c r="BP88" s="80" t="str">
        <f>IF(OR($A88="",NOT(ISNUMBER($G88))),"",IF(AND($F88&lt;=BP$6,$G88&gt;=BP$5),IF(BP$5&gt;$N88,5,$K88)*10+IF(AND($F88&gt;=BP$5,$F88&lt;=BP$6),IF(AND($G88&gt;=BP$5,$G88&lt;=BP$6),5,IF($L88=1,2,1)),IF(AND($G88&gt;=BP$5,$G88&lt;=BP$6),IF($M88&gt;0,4,3),0)),IF(AND($D88&lt;=BP$6,$E88&gt;=BP$5),60,0)))</f>
        <v/>
      </c>
      <c r="BQ88" s="80" t="str">
        <f>IF(OR($A88="",NOT(ISNUMBER($G88))),"",IF(AND($F88&lt;=BQ$6,$G88&gt;=BQ$5),IF(BQ$5&gt;$N88,5,$K88)*10+IF(AND($F88&gt;=BQ$5,$F88&lt;=BQ$6),IF(AND($G88&gt;=BQ$5,$G88&lt;=BQ$6),5,IF($L88=1,2,1)),IF(AND($G88&gt;=BQ$5,$G88&lt;=BQ$6),IF($M88&gt;0,4,3),0)),IF(AND($D88&lt;=BQ$6,$E88&gt;=BQ$5),60,0)))</f>
        <v/>
      </c>
      <c r="BR88" s="80" t="str">
        <f>IF(OR($A88="",NOT(ISNUMBER($G88))),"",IF(AND($F88&lt;=BR$6,$G88&gt;=BR$5),IF(BR$5&gt;$N88,5,$K88)*10+IF(AND($F88&gt;=BR$5,$F88&lt;=BR$6),IF(AND($G88&gt;=BR$5,$G88&lt;=BR$6),5,IF($L88=1,2,1)),IF(AND($G88&gt;=BR$5,$G88&lt;=BR$6),IF($M88&gt;0,4,3),0)),IF(AND($D88&lt;=BR$6,$E88&gt;=BR$5),60,0)))</f>
        <v/>
      </c>
      <c r="BS88" s="80" t="str">
        <f>IF(OR($A88="",NOT(ISNUMBER($G88))),"",IF(AND($F88&lt;=BS$6,$G88&gt;=BS$5),IF(BS$5&gt;$N88,5,$K88)*10+IF(AND($F88&gt;=BS$5,$F88&lt;=BS$6),IF(AND($G88&gt;=BS$5,$G88&lt;=BS$6),5,IF($L88=1,2,1)),IF(AND($G88&gt;=BS$5,$G88&lt;=BS$6),IF($M88&gt;0,4,3),0)),IF(AND($D88&lt;=BS$6,$E88&gt;=BS$5),60,0)))</f>
        <v/>
      </c>
      <c r="BT88" s="80" t="str">
        <f>IF(OR($A88="",NOT(ISNUMBER($G88))),"",IF(AND($F88&lt;=BT$6,$G88&gt;=BT$5),IF(BT$5&gt;$N88,5,$K88)*10+IF(AND($F88&gt;=BT$5,$F88&lt;=BT$6),IF(AND($G88&gt;=BT$5,$G88&lt;=BT$6),5,IF($L88=1,2,1)),IF(AND($G88&gt;=BT$5,$G88&lt;=BT$6),IF($M88&gt;0,4,3),0)),IF(AND($D88&lt;=BT$6,$E88&gt;=BT$5),60,0)))</f>
        <v/>
      </c>
      <c r="BU88" s="80" t="str">
        <f>IF(OR($A88="",NOT(ISNUMBER($G88))),"",IF(AND($F88&lt;=BU$6,$G88&gt;=BU$5),IF(BU$5&gt;$N88,5,$K88)*10+IF(AND($F88&gt;=BU$5,$F88&lt;=BU$6),IF(AND($G88&gt;=BU$5,$G88&lt;=BU$6),5,IF($L88=1,2,1)),IF(AND($G88&gt;=BU$5,$G88&lt;=BU$6),IF($M88&gt;0,4,3),0)),IF(AND($D88&lt;=BU$6,$E88&gt;=BU$5),60,0)))</f>
        <v/>
      </c>
      <c r="BV88" s="80" t="str">
        <f>IF(OR($A88="",NOT(ISNUMBER($G88))),"",IF(AND($F88&lt;=BV$6,$G88&gt;=BV$5),IF(BV$5&gt;$N88,5,$K88)*10+IF(AND($F88&gt;=BV$5,$F88&lt;=BV$6),IF(AND($G88&gt;=BV$5,$G88&lt;=BV$6),5,IF($L88=1,2,1)),IF(AND($G88&gt;=BV$5,$G88&lt;=BV$6),IF($M88&gt;0,4,3),0)),IF(AND($D88&lt;=BV$6,$E88&gt;=BV$5),60,0)))</f>
        <v/>
      </c>
      <c r="BW88" s="80" t="str">
        <f>IF(OR($A88="",NOT(ISNUMBER($G88))),"",IF(AND($F88&lt;=BW$6,$G88&gt;=BW$5),IF(BW$5&gt;$N88,5,$K88)*10+IF(AND($F88&gt;=BW$5,$F88&lt;=BW$6),IF(AND($G88&gt;=BW$5,$G88&lt;=BW$6),5,IF($L88=1,2,1)),IF(AND($G88&gt;=BW$5,$G88&lt;=BW$6),IF($M88&gt;0,4,3),0)),IF(AND($D88&lt;=BW$6,$E88&gt;=BW$5),60,0)))</f>
        <v/>
      </c>
      <c r="BX88" s="80" t="str">
        <f>IF(OR($A88="",NOT(ISNUMBER($G88))),"",IF(AND($F88&lt;=BX$6,$G88&gt;=BX$5),IF(BX$5&gt;$N88,5,$K88)*10+IF(AND($F88&gt;=BX$5,$F88&lt;=BX$6),IF(AND($G88&gt;=BX$5,$G88&lt;=BX$6),5,IF($L88=1,2,1)),IF(AND($G88&gt;=BX$5,$G88&lt;=BX$6),IF($M88&gt;0,4,3),0)),IF(AND($D88&lt;=BX$6,$E88&gt;=BX$5),60,0)))</f>
        <v/>
      </c>
      <c r="BY88" s="80" t="str">
        <f>IF(OR($A88="",NOT(ISNUMBER($G88))),"",IF(AND($F88&lt;=BY$6,$G88&gt;=BY$5),IF(BY$5&gt;$N88,5,$K88)*10+IF(AND($F88&gt;=BY$5,$F88&lt;=BY$6),IF(AND($G88&gt;=BY$5,$G88&lt;=BY$6),5,IF($L88=1,2,1)),IF(AND($G88&gt;=BY$5,$G88&lt;=BY$6),IF($M88&gt;0,4,3),0)),IF(AND($D88&lt;=BY$6,$E88&gt;=BY$5),60,0)))</f>
        <v/>
      </c>
      <c r="BZ88" s="80" t="str">
        <f>IF(OR($A88="",NOT(ISNUMBER($G88))),"",IF(AND($F88&lt;=BZ$6,$G88&gt;=BZ$5),IF(BZ$5&gt;$N88,5,$K88)*10+IF(AND($F88&gt;=BZ$5,$F88&lt;=BZ$6),IF(AND($G88&gt;=BZ$5,$G88&lt;=BZ$6),5,IF($L88=1,2,1)),IF(AND($G88&gt;=BZ$5,$G88&lt;=BZ$6),IF($M88&gt;0,4,3),0)),IF(AND($D88&lt;=BZ$6,$E88&gt;=BZ$5),60,0)))</f>
        <v/>
      </c>
      <c r="CA88" s="80" t="str">
        <f>IF(OR($A88="",NOT(ISNUMBER($G88))),"",IF(AND($F88&lt;=CA$6,$G88&gt;=CA$5),IF(CA$5&gt;$N88,5,$K88)*10+IF(AND($F88&gt;=CA$5,$F88&lt;=CA$6),IF(AND($G88&gt;=CA$5,$G88&lt;=CA$6),5,IF($L88=1,2,1)),IF(AND($G88&gt;=CA$5,$G88&lt;=CA$6),IF($M88&gt;0,4,3),0)),IF(AND($D88&lt;=CA$6,$E88&gt;=CA$5),60,0)))</f>
        <v/>
      </c>
      <c r="CB88" s="80" t="str">
        <f>IF(OR($A88="",NOT(ISNUMBER($G88))),"",IF(AND($F88&lt;=CB$6,$G88&gt;=CB$5),IF(CB$5&gt;$N88,5,$K88)*10+IF(AND($F88&gt;=CB$5,$F88&lt;=CB$6),IF(AND($G88&gt;=CB$5,$G88&lt;=CB$6),5,IF($L88=1,2,1)),IF(AND($G88&gt;=CB$5,$G88&lt;=CB$6),IF($M88&gt;0,4,3),0)),IF(AND($D88&lt;=CB$6,$E88&gt;=CB$5),60,0)))</f>
        <v/>
      </c>
      <c r="CC88" s="80" t="str">
        <f>IF(OR($A88="",NOT(ISNUMBER($G88))),"",IF(AND($F88&lt;=CC$6,$G88&gt;=CC$5),IF(CC$5&gt;$N88,5,$K88)*10+IF(AND($F88&gt;=CC$5,$F88&lt;=CC$6),IF(AND($G88&gt;=CC$5,$G88&lt;=CC$6),5,IF($L88=1,2,1)),IF(AND($G88&gt;=CC$5,$G88&lt;=CC$6),IF($M88&gt;0,4,3),0)),IF(AND($D88&lt;=CC$6,$E88&gt;=CC$5),60,0)))</f>
        <v/>
      </c>
      <c r="CD88" s="80" t="str">
        <f>IF(OR($A88="",NOT(ISNUMBER($G88))),"",IF(AND($F88&lt;=CD$6,$G88&gt;=CD$5),IF(CD$5&gt;$N88,5,$K88)*10+IF(AND($F88&gt;=CD$5,$F88&lt;=CD$6),IF(AND($G88&gt;=CD$5,$G88&lt;=CD$6),5,IF($L88=1,2,1)),IF(AND($G88&gt;=CD$5,$G88&lt;=CD$6),IF($M88&gt;0,4,3),0)),IF(AND($D88&lt;=CD$6,$E88&gt;=CD$5),60,0)))</f>
        <v/>
      </c>
      <c r="CE88" s="80" t="str">
        <f>IF(OR($A88="",NOT(ISNUMBER($G88))),"",IF(AND($F88&lt;=CE$6,$G88&gt;=CE$5),IF(CE$5&gt;$N88,5,$K88)*10+IF(AND($F88&gt;=CE$5,$F88&lt;=CE$6),IF(AND($G88&gt;=CE$5,$G88&lt;=CE$6),5,IF($L88=1,2,1)),IF(AND($G88&gt;=CE$5,$G88&lt;=CE$6),IF($M88&gt;0,4,3),0)),IF(AND($D88&lt;=CE$6,$E88&gt;=CE$5),60,0)))</f>
        <v/>
      </c>
      <c r="CF88" s="80" t="str">
        <f>IF(OR($A88="",NOT(ISNUMBER($G88))),"",IF(AND($F88&lt;=CF$6,$G88&gt;=CF$5),IF(CF$5&gt;$N88,5,$K88)*10+IF(AND($F88&gt;=CF$5,$F88&lt;=CF$6),IF(AND($G88&gt;=CF$5,$G88&lt;=CF$6),5,IF($L88=1,2,1)),IF(AND($G88&gt;=CF$5,$G88&lt;=CF$6),IF($M88&gt;0,4,3),0)),IF(AND($D88&lt;=CF$6,$E88&gt;=CF$5),60,0)))</f>
        <v/>
      </c>
      <c r="CG88" s="80" t="str">
        <f>IF(OR($A88="",NOT(ISNUMBER($G88))),"",IF(AND($F88&lt;=CG$6,$G88&gt;=CG$5),IF(CG$5&gt;$N88,5,$K88)*10+IF(AND($F88&gt;=CG$5,$F88&lt;=CG$6),IF(AND($G88&gt;=CG$5,$G88&lt;=CG$6),5,IF($L88=1,2,1)),IF(AND($G88&gt;=CG$5,$G88&lt;=CG$6),IF($M88&gt;0,4,3),0)),IF(AND($D88&lt;=CG$6,$E88&gt;=CG$5),60,0)))</f>
        <v/>
      </c>
      <c r="CH88" s="80" t="str">
        <f>IF(OR($A88="",NOT(ISNUMBER($G88))),"",IF(AND($F88&lt;=CH$6,$G88&gt;=CH$5),IF(CH$5&gt;$N88,5,$K88)*10+IF(AND($F88&gt;=CH$5,$F88&lt;=CH$6),IF(AND($G88&gt;=CH$5,$G88&lt;=CH$6),5,IF($L88=1,2,1)),IF(AND($G88&gt;=CH$5,$G88&lt;=CH$6),IF($M88&gt;0,4,3),0)),IF(AND($D88&lt;=CH$6,$E88&gt;=CH$5),60,0)))</f>
        <v/>
      </c>
      <c r="CI88" s="80" t="str">
        <f>IF(OR($A88="",NOT(ISNUMBER($G88))),"",IF(AND($F88&lt;=CI$6,$G88&gt;=CI$5),IF(CI$5&gt;$N88,5,$K88)*10+IF(AND($F88&gt;=CI$5,$F88&lt;=CI$6),IF(AND($G88&gt;=CI$5,$G88&lt;=CI$6),5,IF($L88=1,2,1)),IF(AND($G88&gt;=CI$5,$G88&lt;=CI$6),IF($M88&gt;0,4,3),0)),IF(AND($D88&lt;=CI$6,$E88&gt;=CI$5),60,0)))</f>
        <v/>
      </c>
      <c r="CJ88" s="80" t="str">
        <f>IF(OR($A88="",NOT(ISNUMBER($G88))),"",IF(AND($F88&lt;=CJ$6,$G88&gt;=CJ$5),IF(CJ$5&gt;$N88,5,$K88)*10+IF(AND($F88&gt;=CJ$5,$F88&lt;=CJ$6),IF(AND($G88&gt;=CJ$5,$G88&lt;=CJ$6),5,IF($L88=1,2,1)),IF(AND($G88&gt;=CJ$5,$G88&lt;=CJ$6),IF($M88&gt;0,4,3),0)),IF(AND($D88&lt;=CJ$6,$E88&gt;=CJ$5),60,0)))</f>
        <v/>
      </c>
      <c r="CK88" s="80" t="str">
        <f>IF(OR($A88="",NOT(ISNUMBER($G88))),"",IF(AND($F88&lt;=CK$6,$G88&gt;=CK$5),IF(CK$5&gt;$N88,5,$K88)*10+IF(AND($F88&gt;=CK$5,$F88&lt;=CK$6),IF(AND($G88&gt;=CK$5,$G88&lt;=CK$6),5,IF($L88=1,2,1)),IF(AND($G88&gt;=CK$5,$G88&lt;=CK$6),IF($M88&gt;0,4,3),0)),IF(AND($D88&lt;=CK$6,$E88&gt;=CK$5),60,0)))</f>
        <v/>
      </c>
      <c r="CL88" s="80" t="str">
        <f>IF(OR($A88="",NOT(ISNUMBER($G88))),"",IF(AND($F88&lt;=CL$6,$G88&gt;=CL$5),IF(CL$5&gt;$N88,5,$K88)*10+IF(AND($F88&gt;=CL$5,$F88&lt;=CL$6),IF(AND($G88&gt;=CL$5,$G88&lt;=CL$6),5,IF($L88=1,2,1)),IF(AND($G88&gt;=CL$5,$G88&lt;=CL$6),IF($M88&gt;0,4,3),0)),IF(AND($D88&lt;=CL$6,$E88&gt;=CL$5),60,0)))</f>
        <v/>
      </c>
      <c r="CM88" s="80" t="str">
        <f>IF(OR($A88="",NOT(ISNUMBER($G88))),"",IF(AND($F88&lt;=CM$6,$G88&gt;=CM$5),IF(CM$5&gt;$N88,5,$K88)*10+IF(AND($F88&gt;=CM$5,$F88&lt;=CM$6),IF(AND($G88&gt;=CM$5,$G88&lt;=CM$6),5,IF($L88=1,2,1)),IF(AND($G88&gt;=CM$5,$G88&lt;=CM$6),IF($M88&gt;0,4,3),0)),IF(AND($D88&lt;=CM$6,$E88&gt;=CM$5),60,0)))</f>
        <v/>
      </c>
      <c r="CN88" s="80" t="str">
        <f>IF(OR($A88="",NOT(ISNUMBER($G88))),"",IF(AND($F88&lt;=CN$6,$G88&gt;=CN$5),IF(CN$5&gt;$N88,5,$K88)*10+IF(AND($F88&gt;=CN$5,$F88&lt;=CN$6),IF(AND($G88&gt;=CN$5,$G88&lt;=CN$6),5,IF($L88=1,2,1)),IF(AND($G88&gt;=CN$5,$G88&lt;=CN$6),IF($M88&gt;0,4,3),0)),IF(AND($D88&lt;=CN$6,$E88&gt;=CN$5),60,0)))</f>
        <v/>
      </c>
      <c r="CO88" s="80" t="str">
        <f>IF(OR($A88="",NOT(ISNUMBER($G88))),"",IF(AND($F88&lt;=CO$6,$G88&gt;=CO$5),IF(CO$5&gt;$N88,5,$K88)*10+IF(AND($F88&gt;=CO$5,$F88&lt;=CO$6),IF(AND($G88&gt;=CO$5,$G88&lt;=CO$6),5,IF($L88=1,2,1)),IF(AND($G88&gt;=CO$5,$G88&lt;=CO$6),IF($M88&gt;0,4,3),0)),IF(AND($D88&lt;=CO$6,$E88&gt;=CO$5),60,0)))</f>
        <v/>
      </c>
      <c r="CP88" s="80" t="str">
        <f>IF(OR($A88="",NOT(ISNUMBER($G88))),"",IF(AND($F88&lt;=CP$6,$G88&gt;=CP$5),IF(CP$5&gt;$N88,5,$K88)*10+IF(AND($F88&gt;=CP$5,$F88&lt;=CP$6),IF(AND($G88&gt;=CP$5,$G88&lt;=CP$6),5,IF($L88=1,2,1)),IF(AND($G88&gt;=CP$5,$G88&lt;=CP$6),IF($M88&gt;0,4,3),0)),IF(AND($D88&lt;=CP$6,$E88&gt;=CP$5),60,0)))</f>
        <v/>
      </c>
      <c r="CQ88" s="80" t="str">
        <f>IF(OR($A88="",NOT(ISNUMBER($G88))),"",IF(AND($F88&lt;=CQ$6,$G88&gt;=CQ$5),IF(CQ$5&gt;$N88,5,$K88)*10+IF(AND($F88&gt;=CQ$5,$F88&lt;=CQ$6),IF(AND($G88&gt;=CQ$5,$G88&lt;=CQ$6),5,IF($L88=1,2,1)),IF(AND($G88&gt;=CQ$5,$G88&lt;=CQ$6),IF($M88&gt;0,4,3),0)),IF(AND($D88&lt;=CQ$6,$E88&gt;=CQ$5),60,0)))</f>
        <v/>
      </c>
      <c r="CR88" s="80" t="str">
        <f>IF(OR($A88="",NOT(ISNUMBER($G88))),"",IF(AND($F88&lt;=CR$6,$G88&gt;=CR$5),IF(CR$5&gt;$N88,5,$K88)*10+IF(AND($F88&gt;=CR$5,$F88&lt;=CR$6),IF(AND($G88&gt;=CR$5,$G88&lt;=CR$6),5,IF($L88=1,2,1)),IF(AND($G88&gt;=CR$5,$G88&lt;=CR$6),IF($M88&gt;0,4,3),0)),IF(AND($D88&lt;=CR$6,$E88&gt;=CR$5),60,0)))</f>
        <v/>
      </c>
      <c r="CS88" s="80" t="str">
        <f>IF(OR($A88="",NOT(ISNUMBER($G88))),"",IF(AND($F88&lt;=CS$6,$G88&gt;=CS$5),IF(CS$5&gt;$N88,5,$K88)*10+IF(AND($F88&gt;=CS$5,$F88&lt;=CS$6),IF(AND($G88&gt;=CS$5,$G88&lt;=CS$6),5,IF($L88=1,2,1)),IF(AND($G88&gt;=CS$5,$G88&lt;=CS$6),IF($M88&gt;0,4,3),0)),IF(AND($D88&lt;=CS$6,$E88&gt;=CS$5),60,0)))</f>
        <v/>
      </c>
      <c r="CT88" s="80" t="str">
        <f>IF(OR($A88="",NOT(ISNUMBER($G88))),"",IF(AND($F88&lt;=CT$6,$G88&gt;=CT$5),IF(CT$5&gt;$N88,5,$K88)*10+IF(AND($F88&gt;=CT$5,$F88&lt;=CT$6),IF(AND($G88&gt;=CT$5,$G88&lt;=CT$6),5,IF($L88=1,2,1)),IF(AND($G88&gt;=CT$5,$G88&lt;=CT$6),IF($M88&gt;0,4,3),0)),IF(AND($D88&lt;=CT$6,$E88&gt;=CT$5),60,0)))</f>
        <v/>
      </c>
      <c r="CU88" s="80" t="str">
        <f>IF(OR($A88="",NOT(ISNUMBER($G88))),"",IF(AND($F88&lt;=CU$6,$G88&gt;=CU$5),IF(CU$5&gt;$N88,5,$K88)*10+IF(AND($F88&gt;=CU$5,$F88&lt;=CU$6),IF(AND($G88&gt;=CU$5,$G88&lt;=CU$6),5,IF($L88=1,2,1)),IF(AND($G88&gt;=CU$5,$G88&lt;=CU$6),IF($M88&gt;0,4,3),0)),IF(AND($D88&lt;=CU$6,$E88&gt;=CU$5),60,0)))</f>
        <v/>
      </c>
      <c r="CV88" s="80" t="str">
        <f>IF(OR($A88="",NOT(ISNUMBER($G88))),"",IF(AND($F88&lt;=CV$6,$G88&gt;=CV$5),IF(CV$5&gt;$N88,5,$K88)*10+IF(AND($F88&gt;=CV$5,$F88&lt;=CV$6),IF(AND($G88&gt;=CV$5,$G88&lt;=CV$6),5,IF($L88=1,2,1)),IF(AND($G88&gt;=CV$5,$G88&lt;=CV$6),IF($M88&gt;0,4,3),0)),IF(AND($D88&lt;=CV$6,$E88&gt;=CV$5),60,0)))</f>
        <v/>
      </c>
      <c r="CW88" s="80" t="str">
        <f>IF(OR($A88="",NOT(ISNUMBER($G88))),"",IF(AND($F88&lt;=CW$6,$G88&gt;=CW$5),IF(CW$5&gt;$N88,5,$K88)*10+IF(AND($F88&gt;=CW$5,$F88&lt;=CW$6),IF(AND($G88&gt;=CW$5,$G88&lt;=CW$6),5,IF($L88=1,2,1)),IF(AND($G88&gt;=CW$5,$G88&lt;=CW$6),IF($M88&gt;0,4,3),0)),IF(AND($D88&lt;=CW$6,$E88&gt;=CW$5),60,0)))</f>
        <v/>
      </c>
      <c r="CX88" s="80" t="str">
        <f>IF(OR($A88="",NOT(ISNUMBER($G88))),"",IF(AND($F88&lt;=CX$6,$G88&gt;=CX$5),IF(CX$5&gt;$N88,5,$K88)*10+IF(AND($F88&gt;=CX$5,$F88&lt;=CX$6),IF(AND($G88&gt;=CX$5,$G88&lt;=CX$6),5,IF($L88=1,2,1)),IF(AND($G88&gt;=CX$5,$G88&lt;=CX$6),IF($M88&gt;0,4,3),0)),IF(AND($D88&lt;=CX$6,$E88&gt;=CX$5),60,0)))</f>
        <v/>
      </c>
      <c r="CY88" s="80" t="str">
        <f>IF(OR($A88="",NOT(ISNUMBER($G88))),"",IF(AND($F88&lt;=CY$6,$G88&gt;=CY$5),IF(CY$5&gt;$N88,5,$K88)*10+IF(AND($F88&gt;=CY$5,$F88&lt;=CY$6),IF(AND($G88&gt;=CY$5,$G88&lt;=CY$6),5,IF($L88=1,2,1)),IF(AND($G88&gt;=CY$5,$G88&lt;=CY$6),IF($M88&gt;0,4,3),0)),IF(AND($D88&lt;=CY$6,$E88&gt;=CY$5),60,0)))</f>
        <v/>
      </c>
      <c r="CZ88" s="80" t="str">
        <f>IF(OR($A88="",NOT(ISNUMBER($G88))),"",IF(AND($F88&lt;=CZ$6,$G88&gt;=CZ$5),IF(CZ$5&gt;$N88,5,$K88)*10+IF(AND($F88&gt;=CZ$5,$F88&lt;=CZ$6),IF(AND($G88&gt;=CZ$5,$G88&lt;=CZ$6),5,IF($L88=1,2,1)),IF(AND($G88&gt;=CZ$5,$G88&lt;=CZ$6),IF($M88&gt;0,4,3),0)),IF(AND($D88&lt;=CZ$6,$E88&gt;=CZ$5),60,0)))</f>
        <v/>
      </c>
      <c r="DA88" s="80" t="str">
        <f>IF(OR($A88="",NOT(ISNUMBER($G88))),"",IF(AND($F88&lt;=DA$6,$G88&gt;=DA$5),IF(DA$5&gt;$N88,5,$K88)*10+IF(AND($F88&gt;=DA$5,$F88&lt;=DA$6),IF(AND($G88&gt;=DA$5,$G88&lt;=DA$6),5,IF($L88=1,2,1)),IF(AND($G88&gt;=DA$5,$G88&lt;=DA$6),IF($M88&gt;0,4,3),0)),IF(AND($D88&lt;=DA$6,$E88&gt;=DA$5),60,0)))</f>
        <v/>
      </c>
      <c r="DB88" s="80" t="str">
        <f>IF(OR($A88="",NOT(ISNUMBER($G88))),"",IF(AND($F88&lt;=DB$6,$G88&gt;=DB$5),IF(DB$5&gt;$N88,5,$K88)*10+IF(AND($F88&gt;=DB$5,$F88&lt;=DB$6),IF(AND($G88&gt;=DB$5,$G88&lt;=DB$6),5,IF($L88=1,2,1)),IF(AND($G88&gt;=DB$5,$G88&lt;=DB$6),IF($M88&gt;0,4,3),0)),IF(AND($D88&lt;=DB$6,$E88&gt;=DB$5),60,0)))</f>
        <v/>
      </c>
      <c r="DC88" s="80" t="str">
        <f>IF(OR($A88="",NOT(ISNUMBER($G88))),"",IF(AND($F88&lt;=DC$6,$G88&gt;=DC$5),IF(DC$5&gt;$N88,5,$K88)*10+IF(AND($F88&gt;=DC$5,$F88&lt;=DC$6),IF(AND($G88&gt;=DC$5,$G88&lt;=DC$6),5,IF($L88=1,2,1)),IF(AND($G88&gt;=DC$5,$G88&lt;=DC$6),IF($M88&gt;0,4,3),0)),IF(AND($D88&lt;=DC$6,$E88&gt;=DC$5),60,0)))</f>
        <v/>
      </c>
      <c r="DD88" s="80" t="str">
        <f>IF(OR($A88="",NOT(ISNUMBER($G88))),"",IF(AND($F88&lt;=DD$6,$G88&gt;=DD$5),IF(DD$5&gt;$N88,5,$K88)*10+IF(AND($F88&gt;=DD$5,$F88&lt;=DD$6),IF(AND($G88&gt;=DD$5,$G88&lt;=DD$6),5,IF($L88=1,2,1)),IF(AND($G88&gt;=DD$5,$G88&lt;=DD$6),IF($M88&gt;0,4,3),0)),IF(AND($D88&lt;=DD$6,$E88&gt;=DD$5),60,0)))</f>
        <v/>
      </c>
      <c r="DE88" s="80" t="str">
        <f>IF(OR($A88="",NOT(ISNUMBER($G88))),"",IF(AND($F88&lt;=DE$6,$G88&gt;=DE$5),IF(DE$5&gt;$N88,5,$K88)*10+IF(AND($F88&gt;=DE$5,$F88&lt;=DE$6),IF(AND($G88&gt;=DE$5,$G88&lt;=DE$6),5,IF($L88=1,2,1)),IF(AND($G88&gt;=DE$5,$G88&lt;=DE$6),IF($M88&gt;0,4,3),0)),IF(AND($D88&lt;=DE$6,$E88&gt;=DE$5),60,0)))</f>
        <v/>
      </c>
      <c r="DF88" s="80" t="str">
        <f>IF(OR($A88="",NOT(ISNUMBER($G88))),"",IF(AND($F88&lt;=DF$6,$G88&gt;=DF$5),IF(DF$5&gt;$N88,5,$K88)*10+IF(AND($F88&gt;=DF$5,$F88&lt;=DF$6),IF(AND($G88&gt;=DF$5,$G88&lt;=DF$6),5,IF($L88=1,2,1)),IF(AND($G88&gt;=DF$5,$G88&lt;=DF$6),IF($M88&gt;0,4,3),0)),IF(AND($D88&lt;=DF$6,$E88&gt;=DF$5),60,0)))</f>
        <v/>
      </c>
      <c r="DG88" s="80" t="str">
        <f>IF(OR($A88="",NOT(ISNUMBER($G88))),"",IF(AND($F88&lt;=DG$6,$G88&gt;=DG$5),IF(DG$5&gt;$N88,5,$K88)*10+IF(AND($F88&gt;=DG$5,$F88&lt;=DG$6),IF(AND($G88&gt;=DG$5,$G88&lt;=DG$6),5,IF($L88=1,2,1)),IF(AND($G88&gt;=DG$5,$G88&lt;=DG$6),IF($M88&gt;0,4,3),0)),IF(AND($D88&lt;=DG$6,$E88&gt;=DG$5),60,0)))</f>
        <v/>
      </c>
      <c r="DH88" s="80" t="str">
        <f>IF(OR($A88="",NOT(ISNUMBER($G88))),"",IF(AND($F88&lt;=DH$6,$G88&gt;=DH$5),IF(DH$5&gt;$N88,5,$K88)*10+IF(AND($F88&gt;=DH$5,$F88&lt;=DH$6),IF(AND($G88&gt;=DH$5,$G88&lt;=DH$6),5,IF($L88=1,2,1)),IF(AND($G88&gt;=DH$5,$G88&lt;=DH$6),IF($M88&gt;0,4,3),0)),IF(AND($D88&lt;=DH$6,$E88&gt;=DH$5),60,0)))</f>
        <v/>
      </c>
      <c r="DI88" s="80" t="str">
        <f>IF(OR($A88="",NOT(ISNUMBER($G88))),"",IF(AND($F88&lt;=DI$6,$G88&gt;=DI$5),IF(DI$5&gt;$N88,5,$K88)*10+IF(AND($F88&gt;=DI$5,$F88&lt;=DI$6),IF(AND($G88&gt;=DI$5,$G88&lt;=DI$6),5,IF($L88=1,2,1)),IF(AND($G88&gt;=DI$5,$G88&lt;=DI$6),IF($M88&gt;0,4,3),0)),IF(AND($D88&lt;=DI$6,$E88&gt;=DI$5),60,0)))</f>
        <v/>
      </c>
      <c r="DJ88" s="80" t="str">
        <f>IF(OR($A88="",NOT(ISNUMBER($G88))),"",IF(AND($F88&lt;=DJ$6,$G88&gt;=DJ$5),IF(DJ$5&gt;$N88,5,$K88)*10+IF(AND($F88&gt;=DJ$5,$F88&lt;=DJ$6),IF(AND($G88&gt;=DJ$5,$G88&lt;=DJ$6),5,IF($L88=1,2,1)),IF(AND($G88&gt;=DJ$5,$G88&lt;=DJ$6),IF($M88&gt;0,4,3),0)),IF(AND($D88&lt;=DJ$6,$E88&gt;=DJ$5),60,0)))</f>
        <v/>
      </c>
      <c r="DK88" s="80" t="str">
        <f>IF(OR($A88="",NOT(ISNUMBER($G88))),"",IF(AND($F88&lt;=DK$6,$G88&gt;=DK$5),IF(DK$5&gt;$N88,5,$K88)*10+IF(AND($F88&gt;=DK$5,$F88&lt;=DK$6),IF(AND($G88&gt;=DK$5,$G88&lt;=DK$6),5,IF($L88=1,2,1)),IF(AND($G88&gt;=DK$5,$G88&lt;=DK$6),IF($M88&gt;0,4,3),0)),IF(AND($D88&lt;=DK$6,$E88&gt;=DK$5),60,0)))</f>
        <v/>
      </c>
      <c r="DL88" s="80" t="str">
        <f>IF(OR($A88="",NOT(ISNUMBER($G88))),"",IF(AND($F88&lt;=DL$6,$G88&gt;=DL$5),IF(DL$5&gt;$N88,5,$K88)*10+IF(AND($F88&gt;=DL$5,$F88&lt;=DL$6),IF(AND($G88&gt;=DL$5,$G88&lt;=DL$6),5,IF($L88=1,2,1)),IF(AND($G88&gt;=DL$5,$G88&lt;=DL$6),IF($M88&gt;0,4,3),0)),IF(AND($D88&lt;=DL$6,$E88&gt;=DL$5),60,0)))</f>
        <v/>
      </c>
      <c r="DM88" s="80" t="str">
        <f>IF(OR($A88="",NOT(ISNUMBER($G88))),"",IF(AND($F88&lt;=DM$6,$G88&gt;=DM$5),IF(DM$5&gt;$N88,5,$K88)*10+IF(AND($F88&gt;=DM$5,$F88&lt;=DM$6),IF(AND($G88&gt;=DM$5,$G88&lt;=DM$6),5,IF($L88=1,2,1)),IF(AND($G88&gt;=DM$5,$G88&lt;=DM$6),IF($M88&gt;0,4,3),0)),IF(AND($D88&lt;=DM$6,$E88&gt;=DM$5),60,0)))</f>
        <v/>
      </c>
      <c r="DN88" s="80" t="str">
        <f>IF(OR($A88="",NOT(ISNUMBER($G88))),"",IF(AND($F88&lt;=DN$6,$G88&gt;=DN$5),IF(DN$5&gt;$N88,5,$K88)*10+IF(AND($F88&gt;=DN$5,$F88&lt;=DN$6),IF(AND($G88&gt;=DN$5,$G88&lt;=DN$6),5,IF($L88=1,2,1)),IF(AND($G88&gt;=DN$5,$G88&lt;=DN$6),IF($M88&gt;0,4,3),0)),IF(AND($D88&lt;=DN$6,$E88&gt;=DN$5),60,0)))</f>
        <v/>
      </c>
      <c r="DO88" s="80" t="str">
        <f>IF(OR($A88="",NOT(ISNUMBER($G88))),"",IF(AND($F88&lt;=DO$6,$G88&gt;=DO$5),IF(DO$5&gt;$N88,5,$K88)*10+IF(AND($F88&gt;=DO$5,$F88&lt;=DO$6),IF(AND($G88&gt;=DO$5,$G88&lt;=DO$6),5,IF($L88=1,2,1)),IF(AND($G88&gt;=DO$5,$G88&lt;=DO$6),IF($M88&gt;0,4,3),0)),IF(AND($D88&lt;=DO$6,$E88&gt;=DO$5),60,0)))</f>
        <v/>
      </c>
      <c r="DP88" s="80" t="str">
        <f>IF(OR($A88="",NOT(ISNUMBER($G88))),"",IF(AND($F88&lt;=DP$6,$G88&gt;=DP$5),IF(DP$5&gt;$N88,5,$K88)*10+IF(AND($F88&gt;=DP$5,$F88&lt;=DP$6),IF(AND($G88&gt;=DP$5,$G88&lt;=DP$6),5,IF($L88=1,2,1)),IF(AND($G88&gt;=DP$5,$G88&lt;=DP$6),IF($M88&gt;0,4,3),0)),IF(AND($D88&lt;=DP$6,$E88&gt;=DP$5),60,0)))</f>
        <v/>
      </c>
      <c r="DQ88" s="80" t="str">
        <f>IF(OR($A88="",NOT(ISNUMBER($G88))),"",IF(AND($F88&lt;=DQ$6,$G88&gt;=DQ$5),IF(DQ$5&gt;$N88,5,$K88)*10+IF(AND($F88&gt;=DQ$5,$F88&lt;=DQ$6),IF(AND($G88&gt;=DQ$5,$G88&lt;=DQ$6),5,IF($L88=1,2,1)),IF(AND($G88&gt;=DQ$5,$G88&lt;=DQ$6),IF($M88&gt;0,4,3),0)),IF(AND($D88&lt;=DQ$6,$E88&gt;=DQ$5),60,0)))</f>
        <v/>
      </c>
      <c r="DR88" s="80" t="str">
        <f>IF(OR($A88="",NOT(ISNUMBER($G88))),"",IF(AND($F88&lt;=DR$6,$G88&gt;=DR$5),IF(DR$5&gt;$N88,5,$K88)*10+IF(AND($F88&gt;=DR$5,$F88&lt;=DR$6),IF(AND($G88&gt;=DR$5,$G88&lt;=DR$6),5,IF($L88=1,2,1)),IF(AND($G88&gt;=DR$5,$G88&lt;=DR$6),IF($M88&gt;0,4,3),0)),IF(AND($D88&lt;=DR$6,$E88&gt;=DR$5),60,0)))</f>
        <v/>
      </c>
      <c r="DS88" s="80" t="str">
        <f>IF(OR($A88="",NOT(ISNUMBER($G88))),"",IF(AND($F88&lt;=DS$6,$G88&gt;=DS$5),IF(DS$5&gt;$N88,5,$K88)*10+IF(AND($F88&gt;=DS$5,$F88&lt;=DS$6),IF(AND($G88&gt;=DS$5,$G88&lt;=DS$6),5,IF($L88=1,2,1)),IF(AND($G88&gt;=DS$5,$G88&lt;=DS$6),IF($M88&gt;0,4,3),0)),IF(AND($D88&lt;=DS$6,$E88&gt;=DS$5),60,0)))</f>
        <v/>
      </c>
      <c r="DT88" s="80" t="str">
        <f>IF(OR($A88="",NOT(ISNUMBER($G88))),"",IF(AND($F88&lt;=DT$6,$G88&gt;=DT$5),IF(DT$5&gt;$N88,5,$K88)*10+IF(AND($F88&gt;=DT$5,$F88&lt;=DT$6),IF(AND($G88&gt;=DT$5,$G88&lt;=DT$6),5,IF($L88=1,2,1)),IF(AND($G88&gt;=DT$5,$G88&lt;=DT$6),IF($M88&gt;0,4,3),0)),IF(AND($D88&lt;=DT$6,$E88&gt;=DT$5),60,0)))</f>
        <v/>
      </c>
      <c r="DU88" s="80" t="str">
        <f>IF(OR($A88="",NOT(ISNUMBER($G88))),"",IF(AND($F88&lt;=DU$6,$G88&gt;=DU$5),IF(DU$5&gt;$N88,5,$K88)*10+IF(AND($F88&gt;=DU$5,$F88&lt;=DU$6),IF(AND($G88&gt;=DU$5,$G88&lt;=DU$6),5,IF($L88=1,2,1)),IF(AND($G88&gt;=DU$5,$G88&lt;=DU$6),IF($M88&gt;0,4,3),0)),IF(AND($D88&lt;=DU$6,$E88&gt;=DU$5),60,0)))</f>
        <v/>
      </c>
      <c r="DV88" s="80" t="str">
        <f>IF(OR($A88="",NOT(ISNUMBER($G88))),"",IF(AND($F88&lt;=DV$6,$G88&gt;=DV$5),IF(DV$5&gt;$N88,5,$K88)*10+IF(AND($F88&gt;=DV$5,$F88&lt;=DV$6),IF(AND($G88&gt;=DV$5,$G88&lt;=DV$6),5,IF($L88=1,2,1)),IF(AND($G88&gt;=DV$5,$G88&lt;=DV$6),IF($M88&gt;0,4,3),0)),IF(AND($D88&lt;=DV$6,$E88&gt;=DV$5),60,0)))</f>
        <v/>
      </c>
      <c r="DW88" s="80" t="str">
        <f>IF(OR($A88="",NOT(ISNUMBER($G88))),"",IF(AND($F88&lt;=DW$6,$G88&gt;=DW$5),IF(DW$5&gt;$N88,5,$K88)*10+IF(AND($F88&gt;=DW$5,$F88&lt;=DW$6),IF(AND($G88&gt;=DW$5,$G88&lt;=DW$6),5,IF($L88=1,2,1)),IF(AND($G88&gt;=DW$5,$G88&lt;=DW$6),IF($M88&gt;0,4,3),0)),IF(AND($D88&lt;=DW$6,$E88&gt;=DW$5),60,0)))</f>
        <v/>
      </c>
      <c r="DX88" s="80" t="str">
        <f>IF(OR($A88="",NOT(ISNUMBER($G88))),"",IF(AND($F88&lt;=DX$6,$G88&gt;=DX$5),IF(DX$5&gt;$N88,5,$K88)*10+IF(AND($F88&gt;=DX$5,$F88&lt;=DX$6),IF(AND($G88&gt;=DX$5,$G88&lt;=DX$6),5,IF($L88=1,2,1)),IF(AND($G88&gt;=DX$5,$G88&lt;=DX$6),IF($M88&gt;0,4,3),0)),IF(AND($D88&lt;=DX$6,$E88&gt;=DX$5),60,0)))</f>
        <v/>
      </c>
      <c r="DY88" s="80" t="str">
        <f>IF(OR($A88="",NOT(ISNUMBER($G88))),"",IF(AND($F88&lt;=DY$6,$G88&gt;=DY$5),IF(DY$5&gt;$N88,5,$K88)*10+IF(AND($F88&gt;=DY$5,$F88&lt;=DY$6),IF(AND($G88&gt;=DY$5,$G88&lt;=DY$6),5,IF($L88=1,2,1)),IF(AND($G88&gt;=DY$5,$G88&lt;=DY$6),IF($M88&gt;0,4,3),0)),IF(AND($D88&lt;=DY$6,$E88&gt;=DY$5),60,0)))</f>
        <v/>
      </c>
      <c r="DZ88" s="80" t="str">
        <f>IF(OR($A88="",NOT(ISNUMBER($G88))),"",IF(AND($F88&lt;=DZ$6,$G88&gt;=DZ$5),IF(DZ$5&gt;$N88,5,$K88)*10+IF(AND($F88&gt;=DZ$5,$F88&lt;=DZ$6),IF(AND($G88&gt;=DZ$5,$G88&lt;=DZ$6),5,IF($L88=1,2,1)),IF(AND($G88&gt;=DZ$5,$G88&lt;=DZ$6),IF($M88&gt;0,4,3),0)),IF(AND($D88&lt;=DZ$6,$E88&gt;=DZ$5),60,0)))</f>
        <v/>
      </c>
      <c r="EA88" s="80" t="str">
        <f>IF(OR($A88="",NOT(ISNUMBER($G88))),"",IF(AND($F88&lt;=EA$6,$G88&gt;=EA$5),IF(EA$5&gt;$N88,5,$K88)*10+IF(AND($F88&gt;=EA$5,$F88&lt;=EA$6),IF(AND($G88&gt;=EA$5,$G88&lt;=EA$6),5,IF($L88=1,2,1)),IF(AND($G88&gt;=EA$5,$G88&lt;=EA$6),IF($M88&gt;0,4,3),0)),IF(AND($D88&lt;=EA$6,$E88&gt;=EA$5),60,0)))</f>
        <v/>
      </c>
      <c r="EB88" s="80" t="str">
        <f>IF(OR($A88="",NOT(ISNUMBER($G88))),"",IF(AND($F88&lt;=EB$6,$G88&gt;=EB$5),IF(EB$5&gt;$N88,5,$K88)*10+IF(AND($F88&gt;=EB$5,$F88&lt;=EB$6),IF(AND($G88&gt;=EB$5,$G88&lt;=EB$6),5,IF($L88=1,2,1)),IF(AND($G88&gt;=EB$5,$G88&lt;=EB$6),IF($M88&gt;0,4,3),0)),IF(AND($D88&lt;=EB$6,$E88&gt;=EB$5),60,0)))</f>
        <v/>
      </c>
      <c r="EC88" s="80" t="str">
        <f>IF(OR($A88="",NOT(ISNUMBER($G88))),"",IF(AND($F88&lt;=EC$6,$G88&gt;=EC$5),IF(EC$5&gt;$N88,5,$K88)*10+IF(AND($F88&gt;=EC$5,$F88&lt;=EC$6),IF(AND($G88&gt;=EC$5,$G88&lt;=EC$6),5,IF($L88=1,2,1)),IF(AND($G88&gt;=EC$5,$G88&lt;=EC$6),IF($M88&gt;0,4,3),0)),IF(AND($D88&lt;=EC$6,$E88&gt;=EC$5),60,0)))</f>
        <v/>
      </c>
      <c r="ED88" s="80" t="str">
        <f>IF(OR($A88="",NOT(ISNUMBER($G88))),"",IF(AND($F88&lt;=ED$6,$G88&gt;=ED$5),IF(ED$5&gt;$N88,5,$K88)*10+IF(AND($F88&gt;=ED$5,$F88&lt;=ED$6),IF(AND($G88&gt;=ED$5,$G88&lt;=ED$6),5,IF($L88=1,2,1)),IF(AND($G88&gt;=ED$5,$G88&lt;=ED$6),IF($M88&gt;0,4,3),0)),IF(AND($D88&lt;=ED$6,$E88&gt;=ED$5),60,0)))</f>
        <v/>
      </c>
    </row>
    <row r="89" ht="18" customHeight="1">
      <c r="A89" s="52" t="str">
        <f>IF(Tasks!$B89="","",Tasks!$A89)</f>
        <v/>
      </c>
      <c r="B89" s="78" t="str">
        <f>IF(Tasks!$B89="","",Tasks!$B89)</f>
        <v/>
      </c>
      <c r="C89" s="25" t="str">
        <f>IF($B89="","",IF(AND(Tasks!$D89="",Tasks!$G89=""),"-",IF(Tasks!$D89="","",Tasks!$D89&amp;IF(OR(Tasks!$E89="",Tasks!$E89="FS"),IF(N(Tasks!$F89)=0,"","FS"),Tasks!$E89)&amp;IF(N(Tasks!$F89)=0,"",IF(Tasks!$F89&gt;0,"+","")&amp;Tasks!$F89))&amp;IF(AND(Tasks!$D89&lt;&gt;"",Tasks!$G89&lt;&gt;""),", ","")&amp;IF(Tasks!$G89="","",Tasks!$G89&amp;IF(OR(Tasks!$H89="",Tasks!$H89="FS"),IF(N(Tasks!$I89)=0,"","FS"),Tasks!$H89)&amp;IF(N(Tasks!$I89)=0,"",IF(Tasks!$I89&gt;0,"+","")&amp;Tasks!$I89))))</f>
        <v/>
      </c>
      <c r="D89" s="51" t="str">
        <f>IF(OR($B89="",Tasks!$Q89=""),"",Tasks!$Q89)</f>
        <v/>
      </c>
      <c r="E89" s="51" t="str">
        <f>IF(OR($B89="",Tasks!$R89=""),"",Tasks!$R89)</f>
        <v/>
      </c>
      <c r="F89" s="51" t="str">
        <f>IF(OR($B89="",Tasks!$S89=""),"",Tasks!$S89)</f>
        <v/>
      </c>
      <c r="G89" s="51" t="str">
        <f>IF(OR($B89="",Tasks!$T89=""),"",Tasks!$T89)</f>
        <v/>
      </c>
      <c r="H89" s="52" t="str">
        <f>IF($B89="","",Tasks!$AE89)</f>
        <v/>
      </c>
      <c r="I89" s="79" t="str">
        <f>IF($B89="","",Tasks!$AF89)</f>
        <v/>
      </c>
      <c r="J89" s="53" t="str">
        <f>IF(OR($B89="",Tasks!$V89=""),"",Tasks!$V89)</f>
        <v/>
      </c>
      <c r="K89" s="52" t="str">
        <f>IF($B89="","",Tasks!$AA89)</f>
        <v/>
      </c>
      <c r="L89" s="52" t="str">
        <f>IF($B89="","",Tasks!$AB89)</f>
        <v/>
      </c>
      <c r="M89" s="52" t="str">
        <f>IF($B89="","",Tasks!$Z89)</f>
        <v/>
      </c>
      <c r="N89" s="52" t="str">
        <f>IF(OR($B89="",Tasks!$AG89=""),"",Tasks!$AG89)</f>
        <v/>
      </c>
      <c r="O89" s="80" t="str">
        <f>IF(OR($A89="",NOT(ISNUMBER($G89))),"",IF(AND($F89&lt;=O$6,$G89&gt;=O$5),IF(O$5&gt;$N89,5,$K89)*10+IF(AND($F89&gt;=O$5,$F89&lt;=O$6),IF(AND($G89&gt;=O$5,$G89&lt;=O$6),5,IF($L89=1,2,1)),IF(AND($G89&gt;=O$5,$G89&lt;=O$6),IF($M89&gt;0,4,3),0)),IF(AND($D89&lt;=O$6,$E89&gt;=O$5),60,0)))</f>
        <v/>
      </c>
      <c r="P89" s="80" t="str">
        <f>IF(OR($A89="",NOT(ISNUMBER($G89))),"",IF(AND($F89&lt;=P$6,$G89&gt;=P$5),IF(P$5&gt;$N89,5,$K89)*10+IF(AND($F89&gt;=P$5,$F89&lt;=P$6),IF(AND($G89&gt;=P$5,$G89&lt;=P$6),5,IF($L89=1,2,1)),IF(AND($G89&gt;=P$5,$G89&lt;=P$6),IF($M89&gt;0,4,3),0)),IF(AND($D89&lt;=P$6,$E89&gt;=P$5),60,0)))</f>
        <v/>
      </c>
      <c r="Q89" s="80" t="str">
        <f>IF(OR($A89="",NOT(ISNUMBER($G89))),"",IF(AND($F89&lt;=Q$6,$G89&gt;=Q$5),IF(Q$5&gt;$N89,5,$K89)*10+IF(AND($F89&gt;=Q$5,$F89&lt;=Q$6),IF(AND($G89&gt;=Q$5,$G89&lt;=Q$6),5,IF($L89=1,2,1)),IF(AND($G89&gt;=Q$5,$G89&lt;=Q$6),IF($M89&gt;0,4,3),0)),IF(AND($D89&lt;=Q$6,$E89&gt;=Q$5),60,0)))</f>
        <v/>
      </c>
      <c r="R89" s="80" t="str">
        <f>IF(OR($A89="",NOT(ISNUMBER($G89))),"",IF(AND($F89&lt;=R$6,$G89&gt;=R$5),IF(R$5&gt;$N89,5,$K89)*10+IF(AND($F89&gt;=R$5,$F89&lt;=R$6),IF(AND($G89&gt;=R$5,$G89&lt;=R$6),5,IF($L89=1,2,1)),IF(AND($G89&gt;=R$5,$G89&lt;=R$6),IF($M89&gt;0,4,3),0)),IF(AND($D89&lt;=R$6,$E89&gt;=R$5),60,0)))</f>
        <v/>
      </c>
      <c r="S89" s="80" t="str">
        <f>IF(OR($A89="",NOT(ISNUMBER($G89))),"",IF(AND($F89&lt;=S$6,$G89&gt;=S$5),IF(S$5&gt;$N89,5,$K89)*10+IF(AND($F89&gt;=S$5,$F89&lt;=S$6),IF(AND($G89&gt;=S$5,$G89&lt;=S$6),5,IF($L89=1,2,1)),IF(AND($G89&gt;=S$5,$G89&lt;=S$6),IF($M89&gt;0,4,3),0)),IF(AND($D89&lt;=S$6,$E89&gt;=S$5),60,0)))</f>
        <v/>
      </c>
      <c r="T89" s="80" t="str">
        <f>IF(OR($A89="",NOT(ISNUMBER($G89))),"",IF(AND($F89&lt;=T$6,$G89&gt;=T$5),IF(T$5&gt;$N89,5,$K89)*10+IF(AND($F89&gt;=T$5,$F89&lt;=T$6),IF(AND($G89&gt;=T$5,$G89&lt;=T$6),5,IF($L89=1,2,1)),IF(AND($G89&gt;=T$5,$G89&lt;=T$6),IF($M89&gt;0,4,3),0)),IF(AND($D89&lt;=T$6,$E89&gt;=T$5),60,0)))</f>
        <v/>
      </c>
      <c r="U89" s="80" t="str">
        <f>IF(OR($A89="",NOT(ISNUMBER($G89))),"",IF(AND($F89&lt;=U$6,$G89&gt;=U$5),IF(U$5&gt;$N89,5,$K89)*10+IF(AND($F89&gt;=U$5,$F89&lt;=U$6),IF(AND($G89&gt;=U$5,$G89&lt;=U$6),5,IF($L89=1,2,1)),IF(AND($G89&gt;=U$5,$G89&lt;=U$6),IF($M89&gt;0,4,3),0)),IF(AND($D89&lt;=U$6,$E89&gt;=U$5),60,0)))</f>
        <v/>
      </c>
      <c r="V89" s="80" t="str">
        <f>IF(OR($A89="",NOT(ISNUMBER($G89))),"",IF(AND($F89&lt;=V$6,$G89&gt;=V$5),IF(V$5&gt;$N89,5,$K89)*10+IF(AND($F89&gt;=V$5,$F89&lt;=V$6),IF(AND($G89&gt;=V$5,$G89&lt;=V$6),5,IF($L89=1,2,1)),IF(AND($G89&gt;=V$5,$G89&lt;=V$6),IF($M89&gt;0,4,3),0)),IF(AND($D89&lt;=V$6,$E89&gt;=V$5),60,0)))</f>
        <v/>
      </c>
      <c r="W89" s="80" t="str">
        <f>IF(OR($A89="",NOT(ISNUMBER($G89))),"",IF(AND($F89&lt;=W$6,$G89&gt;=W$5),IF(W$5&gt;$N89,5,$K89)*10+IF(AND($F89&gt;=W$5,$F89&lt;=W$6),IF(AND($G89&gt;=W$5,$G89&lt;=W$6),5,IF($L89=1,2,1)),IF(AND($G89&gt;=W$5,$G89&lt;=W$6),IF($M89&gt;0,4,3),0)),IF(AND($D89&lt;=W$6,$E89&gt;=W$5),60,0)))</f>
        <v/>
      </c>
      <c r="X89" s="80" t="str">
        <f>IF(OR($A89="",NOT(ISNUMBER($G89))),"",IF(AND($F89&lt;=X$6,$G89&gt;=X$5),IF(X$5&gt;$N89,5,$K89)*10+IF(AND($F89&gt;=X$5,$F89&lt;=X$6),IF(AND($G89&gt;=X$5,$G89&lt;=X$6),5,IF($L89=1,2,1)),IF(AND($G89&gt;=X$5,$G89&lt;=X$6),IF($M89&gt;0,4,3),0)),IF(AND($D89&lt;=X$6,$E89&gt;=X$5),60,0)))</f>
        <v/>
      </c>
      <c r="Y89" s="80" t="str">
        <f>IF(OR($A89="",NOT(ISNUMBER($G89))),"",IF(AND($F89&lt;=Y$6,$G89&gt;=Y$5),IF(Y$5&gt;$N89,5,$K89)*10+IF(AND($F89&gt;=Y$5,$F89&lt;=Y$6),IF(AND($G89&gt;=Y$5,$G89&lt;=Y$6),5,IF($L89=1,2,1)),IF(AND($G89&gt;=Y$5,$G89&lt;=Y$6),IF($M89&gt;0,4,3),0)),IF(AND($D89&lt;=Y$6,$E89&gt;=Y$5),60,0)))</f>
        <v/>
      </c>
      <c r="Z89" s="80" t="str">
        <f>IF(OR($A89="",NOT(ISNUMBER($G89))),"",IF(AND($F89&lt;=Z$6,$G89&gt;=Z$5),IF(Z$5&gt;$N89,5,$K89)*10+IF(AND($F89&gt;=Z$5,$F89&lt;=Z$6),IF(AND($G89&gt;=Z$5,$G89&lt;=Z$6),5,IF($L89=1,2,1)),IF(AND($G89&gt;=Z$5,$G89&lt;=Z$6),IF($M89&gt;0,4,3),0)),IF(AND($D89&lt;=Z$6,$E89&gt;=Z$5),60,0)))</f>
        <v/>
      </c>
      <c r="AA89" s="80" t="str">
        <f>IF(OR($A89="",NOT(ISNUMBER($G89))),"",IF(AND($F89&lt;=AA$6,$G89&gt;=AA$5),IF(AA$5&gt;$N89,5,$K89)*10+IF(AND($F89&gt;=AA$5,$F89&lt;=AA$6),IF(AND($G89&gt;=AA$5,$G89&lt;=AA$6),5,IF($L89=1,2,1)),IF(AND($G89&gt;=AA$5,$G89&lt;=AA$6),IF($M89&gt;0,4,3),0)),IF(AND($D89&lt;=AA$6,$E89&gt;=AA$5),60,0)))</f>
        <v/>
      </c>
      <c r="AB89" s="80" t="str">
        <f>IF(OR($A89="",NOT(ISNUMBER($G89))),"",IF(AND($F89&lt;=AB$6,$G89&gt;=AB$5),IF(AB$5&gt;$N89,5,$K89)*10+IF(AND($F89&gt;=AB$5,$F89&lt;=AB$6),IF(AND($G89&gt;=AB$5,$G89&lt;=AB$6),5,IF($L89=1,2,1)),IF(AND($G89&gt;=AB$5,$G89&lt;=AB$6),IF($M89&gt;0,4,3),0)),IF(AND($D89&lt;=AB$6,$E89&gt;=AB$5),60,0)))</f>
        <v/>
      </c>
      <c r="AC89" s="80" t="str">
        <f>IF(OR($A89="",NOT(ISNUMBER($G89))),"",IF(AND($F89&lt;=AC$6,$G89&gt;=AC$5),IF(AC$5&gt;$N89,5,$K89)*10+IF(AND($F89&gt;=AC$5,$F89&lt;=AC$6),IF(AND($G89&gt;=AC$5,$G89&lt;=AC$6),5,IF($L89=1,2,1)),IF(AND($G89&gt;=AC$5,$G89&lt;=AC$6),IF($M89&gt;0,4,3),0)),IF(AND($D89&lt;=AC$6,$E89&gt;=AC$5),60,0)))</f>
        <v/>
      </c>
      <c r="AD89" s="80" t="str">
        <f>IF(OR($A89="",NOT(ISNUMBER($G89))),"",IF(AND($F89&lt;=AD$6,$G89&gt;=AD$5),IF(AD$5&gt;$N89,5,$K89)*10+IF(AND($F89&gt;=AD$5,$F89&lt;=AD$6),IF(AND($G89&gt;=AD$5,$G89&lt;=AD$6),5,IF($L89=1,2,1)),IF(AND($G89&gt;=AD$5,$G89&lt;=AD$6),IF($M89&gt;0,4,3),0)),IF(AND($D89&lt;=AD$6,$E89&gt;=AD$5),60,0)))</f>
        <v/>
      </c>
      <c r="AE89" s="80" t="str">
        <f>IF(OR($A89="",NOT(ISNUMBER($G89))),"",IF(AND($F89&lt;=AE$6,$G89&gt;=AE$5),IF(AE$5&gt;$N89,5,$K89)*10+IF(AND($F89&gt;=AE$5,$F89&lt;=AE$6),IF(AND($G89&gt;=AE$5,$G89&lt;=AE$6),5,IF($L89=1,2,1)),IF(AND($G89&gt;=AE$5,$G89&lt;=AE$6),IF($M89&gt;0,4,3),0)),IF(AND($D89&lt;=AE$6,$E89&gt;=AE$5),60,0)))</f>
        <v/>
      </c>
      <c r="AF89" s="80" t="str">
        <f>IF(OR($A89="",NOT(ISNUMBER($G89))),"",IF(AND($F89&lt;=AF$6,$G89&gt;=AF$5),IF(AF$5&gt;$N89,5,$K89)*10+IF(AND($F89&gt;=AF$5,$F89&lt;=AF$6),IF(AND($G89&gt;=AF$5,$G89&lt;=AF$6),5,IF($L89=1,2,1)),IF(AND($G89&gt;=AF$5,$G89&lt;=AF$6),IF($M89&gt;0,4,3),0)),IF(AND($D89&lt;=AF$6,$E89&gt;=AF$5),60,0)))</f>
        <v/>
      </c>
      <c r="AG89" s="80" t="str">
        <f>IF(OR($A89="",NOT(ISNUMBER($G89))),"",IF(AND($F89&lt;=AG$6,$G89&gt;=AG$5),IF(AG$5&gt;$N89,5,$K89)*10+IF(AND($F89&gt;=AG$5,$F89&lt;=AG$6),IF(AND($G89&gt;=AG$5,$G89&lt;=AG$6),5,IF($L89=1,2,1)),IF(AND($G89&gt;=AG$5,$G89&lt;=AG$6),IF($M89&gt;0,4,3),0)),IF(AND($D89&lt;=AG$6,$E89&gt;=AG$5),60,0)))</f>
        <v/>
      </c>
      <c r="AH89" s="80" t="str">
        <f>IF(OR($A89="",NOT(ISNUMBER($G89))),"",IF(AND($F89&lt;=AH$6,$G89&gt;=AH$5),IF(AH$5&gt;$N89,5,$K89)*10+IF(AND($F89&gt;=AH$5,$F89&lt;=AH$6),IF(AND($G89&gt;=AH$5,$G89&lt;=AH$6),5,IF($L89=1,2,1)),IF(AND($G89&gt;=AH$5,$G89&lt;=AH$6),IF($M89&gt;0,4,3),0)),IF(AND($D89&lt;=AH$6,$E89&gt;=AH$5),60,0)))</f>
        <v/>
      </c>
      <c r="AI89" s="80" t="str">
        <f>IF(OR($A89="",NOT(ISNUMBER($G89))),"",IF(AND($F89&lt;=AI$6,$G89&gt;=AI$5),IF(AI$5&gt;$N89,5,$K89)*10+IF(AND($F89&gt;=AI$5,$F89&lt;=AI$6),IF(AND($G89&gt;=AI$5,$G89&lt;=AI$6),5,IF($L89=1,2,1)),IF(AND($G89&gt;=AI$5,$G89&lt;=AI$6),IF($M89&gt;0,4,3),0)),IF(AND($D89&lt;=AI$6,$E89&gt;=AI$5),60,0)))</f>
        <v/>
      </c>
      <c r="AJ89" s="80" t="str">
        <f>IF(OR($A89="",NOT(ISNUMBER($G89))),"",IF(AND($F89&lt;=AJ$6,$G89&gt;=AJ$5),IF(AJ$5&gt;$N89,5,$K89)*10+IF(AND($F89&gt;=AJ$5,$F89&lt;=AJ$6),IF(AND($G89&gt;=AJ$5,$G89&lt;=AJ$6),5,IF($L89=1,2,1)),IF(AND($G89&gt;=AJ$5,$G89&lt;=AJ$6),IF($M89&gt;0,4,3),0)),IF(AND($D89&lt;=AJ$6,$E89&gt;=AJ$5),60,0)))</f>
        <v/>
      </c>
      <c r="AK89" s="80" t="str">
        <f>IF(OR($A89="",NOT(ISNUMBER($G89))),"",IF(AND($F89&lt;=AK$6,$G89&gt;=AK$5),IF(AK$5&gt;$N89,5,$K89)*10+IF(AND($F89&gt;=AK$5,$F89&lt;=AK$6),IF(AND($G89&gt;=AK$5,$G89&lt;=AK$6),5,IF($L89=1,2,1)),IF(AND($G89&gt;=AK$5,$G89&lt;=AK$6),IF($M89&gt;0,4,3),0)),IF(AND($D89&lt;=AK$6,$E89&gt;=AK$5),60,0)))</f>
        <v/>
      </c>
      <c r="AL89" s="80" t="str">
        <f>IF(OR($A89="",NOT(ISNUMBER($G89))),"",IF(AND($F89&lt;=AL$6,$G89&gt;=AL$5),IF(AL$5&gt;$N89,5,$K89)*10+IF(AND($F89&gt;=AL$5,$F89&lt;=AL$6),IF(AND($G89&gt;=AL$5,$G89&lt;=AL$6),5,IF($L89=1,2,1)),IF(AND($G89&gt;=AL$5,$G89&lt;=AL$6),IF($M89&gt;0,4,3),0)),IF(AND($D89&lt;=AL$6,$E89&gt;=AL$5),60,0)))</f>
        <v/>
      </c>
      <c r="AM89" s="80" t="str">
        <f>IF(OR($A89="",NOT(ISNUMBER($G89))),"",IF(AND($F89&lt;=AM$6,$G89&gt;=AM$5),IF(AM$5&gt;$N89,5,$K89)*10+IF(AND($F89&gt;=AM$5,$F89&lt;=AM$6),IF(AND($G89&gt;=AM$5,$G89&lt;=AM$6),5,IF($L89=1,2,1)),IF(AND($G89&gt;=AM$5,$G89&lt;=AM$6),IF($M89&gt;0,4,3),0)),IF(AND($D89&lt;=AM$6,$E89&gt;=AM$5),60,0)))</f>
        <v/>
      </c>
      <c r="AN89" s="80" t="str">
        <f>IF(OR($A89="",NOT(ISNUMBER($G89))),"",IF(AND($F89&lt;=AN$6,$G89&gt;=AN$5),IF(AN$5&gt;$N89,5,$K89)*10+IF(AND($F89&gt;=AN$5,$F89&lt;=AN$6),IF(AND($G89&gt;=AN$5,$G89&lt;=AN$6),5,IF($L89=1,2,1)),IF(AND($G89&gt;=AN$5,$G89&lt;=AN$6),IF($M89&gt;0,4,3),0)),IF(AND($D89&lt;=AN$6,$E89&gt;=AN$5),60,0)))</f>
        <v/>
      </c>
      <c r="AO89" s="80" t="str">
        <f>IF(OR($A89="",NOT(ISNUMBER($G89))),"",IF(AND($F89&lt;=AO$6,$G89&gt;=AO$5),IF(AO$5&gt;$N89,5,$K89)*10+IF(AND($F89&gt;=AO$5,$F89&lt;=AO$6),IF(AND($G89&gt;=AO$5,$G89&lt;=AO$6),5,IF($L89=1,2,1)),IF(AND($G89&gt;=AO$5,$G89&lt;=AO$6),IF($M89&gt;0,4,3),0)),IF(AND($D89&lt;=AO$6,$E89&gt;=AO$5),60,0)))</f>
        <v/>
      </c>
      <c r="AP89" s="80" t="str">
        <f>IF(OR($A89="",NOT(ISNUMBER($G89))),"",IF(AND($F89&lt;=AP$6,$G89&gt;=AP$5),IF(AP$5&gt;$N89,5,$K89)*10+IF(AND($F89&gt;=AP$5,$F89&lt;=AP$6),IF(AND($G89&gt;=AP$5,$G89&lt;=AP$6),5,IF($L89=1,2,1)),IF(AND($G89&gt;=AP$5,$G89&lt;=AP$6),IF($M89&gt;0,4,3),0)),IF(AND($D89&lt;=AP$6,$E89&gt;=AP$5),60,0)))</f>
        <v/>
      </c>
      <c r="AQ89" s="80" t="str">
        <f>IF(OR($A89="",NOT(ISNUMBER($G89))),"",IF(AND($F89&lt;=AQ$6,$G89&gt;=AQ$5),IF(AQ$5&gt;$N89,5,$K89)*10+IF(AND($F89&gt;=AQ$5,$F89&lt;=AQ$6),IF(AND($G89&gt;=AQ$5,$G89&lt;=AQ$6),5,IF($L89=1,2,1)),IF(AND($G89&gt;=AQ$5,$G89&lt;=AQ$6),IF($M89&gt;0,4,3),0)),IF(AND($D89&lt;=AQ$6,$E89&gt;=AQ$5),60,0)))</f>
        <v/>
      </c>
      <c r="AR89" s="80" t="str">
        <f>IF(OR($A89="",NOT(ISNUMBER($G89))),"",IF(AND($F89&lt;=AR$6,$G89&gt;=AR$5),IF(AR$5&gt;$N89,5,$K89)*10+IF(AND($F89&gt;=AR$5,$F89&lt;=AR$6),IF(AND($G89&gt;=AR$5,$G89&lt;=AR$6),5,IF($L89=1,2,1)),IF(AND($G89&gt;=AR$5,$G89&lt;=AR$6),IF($M89&gt;0,4,3),0)),IF(AND($D89&lt;=AR$6,$E89&gt;=AR$5),60,0)))</f>
        <v/>
      </c>
      <c r="AS89" s="80" t="str">
        <f>IF(OR($A89="",NOT(ISNUMBER($G89))),"",IF(AND($F89&lt;=AS$6,$G89&gt;=AS$5),IF(AS$5&gt;$N89,5,$K89)*10+IF(AND($F89&gt;=AS$5,$F89&lt;=AS$6),IF(AND($G89&gt;=AS$5,$G89&lt;=AS$6),5,IF($L89=1,2,1)),IF(AND($G89&gt;=AS$5,$G89&lt;=AS$6),IF($M89&gt;0,4,3),0)),IF(AND($D89&lt;=AS$6,$E89&gt;=AS$5),60,0)))</f>
        <v/>
      </c>
      <c r="AT89" s="80" t="str">
        <f>IF(OR($A89="",NOT(ISNUMBER($G89))),"",IF(AND($F89&lt;=AT$6,$G89&gt;=AT$5),IF(AT$5&gt;$N89,5,$K89)*10+IF(AND($F89&gt;=AT$5,$F89&lt;=AT$6),IF(AND($G89&gt;=AT$5,$G89&lt;=AT$6),5,IF($L89=1,2,1)),IF(AND($G89&gt;=AT$5,$G89&lt;=AT$6),IF($M89&gt;0,4,3),0)),IF(AND($D89&lt;=AT$6,$E89&gt;=AT$5),60,0)))</f>
        <v/>
      </c>
      <c r="AU89" s="80" t="str">
        <f>IF(OR($A89="",NOT(ISNUMBER($G89))),"",IF(AND($F89&lt;=AU$6,$G89&gt;=AU$5),IF(AU$5&gt;$N89,5,$K89)*10+IF(AND($F89&gt;=AU$5,$F89&lt;=AU$6),IF(AND($G89&gt;=AU$5,$G89&lt;=AU$6),5,IF($L89=1,2,1)),IF(AND($G89&gt;=AU$5,$G89&lt;=AU$6),IF($M89&gt;0,4,3),0)),IF(AND($D89&lt;=AU$6,$E89&gt;=AU$5),60,0)))</f>
        <v/>
      </c>
      <c r="AV89" s="80" t="str">
        <f>IF(OR($A89="",NOT(ISNUMBER($G89))),"",IF(AND($F89&lt;=AV$6,$G89&gt;=AV$5),IF(AV$5&gt;$N89,5,$K89)*10+IF(AND($F89&gt;=AV$5,$F89&lt;=AV$6),IF(AND($G89&gt;=AV$5,$G89&lt;=AV$6),5,IF($L89=1,2,1)),IF(AND($G89&gt;=AV$5,$G89&lt;=AV$6),IF($M89&gt;0,4,3),0)),IF(AND($D89&lt;=AV$6,$E89&gt;=AV$5),60,0)))</f>
        <v/>
      </c>
      <c r="AW89" s="80" t="str">
        <f>IF(OR($A89="",NOT(ISNUMBER($G89))),"",IF(AND($F89&lt;=AW$6,$G89&gt;=AW$5),IF(AW$5&gt;$N89,5,$K89)*10+IF(AND($F89&gt;=AW$5,$F89&lt;=AW$6),IF(AND($G89&gt;=AW$5,$G89&lt;=AW$6),5,IF($L89=1,2,1)),IF(AND($G89&gt;=AW$5,$G89&lt;=AW$6),IF($M89&gt;0,4,3),0)),IF(AND($D89&lt;=AW$6,$E89&gt;=AW$5),60,0)))</f>
        <v/>
      </c>
      <c r="AX89" s="80" t="str">
        <f>IF(OR($A89="",NOT(ISNUMBER($G89))),"",IF(AND($F89&lt;=AX$6,$G89&gt;=AX$5),IF(AX$5&gt;$N89,5,$K89)*10+IF(AND($F89&gt;=AX$5,$F89&lt;=AX$6),IF(AND($G89&gt;=AX$5,$G89&lt;=AX$6),5,IF($L89=1,2,1)),IF(AND($G89&gt;=AX$5,$G89&lt;=AX$6),IF($M89&gt;0,4,3),0)),IF(AND($D89&lt;=AX$6,$E89&gt;=AX$5),60,0)))</f>
        <v/>
      </c>
      <c r="AY89" s="80" t="str">
        <f>IF(OR($A89="",NOT(ISNUMBER($G89))),"",IF(AND($F89&lt;=AY$6,$G89&gt;=AY$5),IF(AY$5&gt;$N89,5,$K89)*10+IF(AND($F89&gt;=AY$5,$F89&lt;=AY$6),IF(AND($G89&gt;=AY$5,$G89&lt;=AY$6),5,IF($L89=1,2,1)),IF(AND($G89&gt;=AY$5,$G89&lt;=AY$6),IF($M89&gt;0,4,3),0)),IF(AND($D89&lt;=AY$6,$E89&gt;=AY$5),60,0)))</f>
        <v/>
      </c>
      <c r="AZ89" s="80" t="str">
        <f>IF(OR($A89="",NOT(ISNUMBER($G89))),"",IF(AND($F89&lt;=AZ$6,$G89&gt;=AZ$5),IF(AZ$5&gt;$N89,5,$K89)*10+IF(AND($F89&gt;=AZ$5,$F89&lt;=AZ$6),IF(AND($G89&gt;=AZ$5,$G89&lt;=AZ$6),5,IF($L89=1,2,1)),IF(AND($G89&gt;=AZ$5,$G89&lt;=AZ$6),IF($M89&gt;0,4,3),0)),IF(AND($D89&lt;=AZ$6,$E89&gt;=AZ$5),60,0)))</f>
        <v/>
      </c>
      <c r="BA89" s="80" t="str">
        <f>IF(OR($A89="",NOT(ISNUMBER($G89))),"",IF(AND($F89&lt;=BA$6,$G89&gt;=BA$5),IF(BA$5&gt;$N89,5,$K89)*10+IF(AND($F89&gt;=BA$5,$F89&lt;=BA$6),IF(AND($G89&gt;=BA$5,$G89&lt;=BA$6),5,IF($L89=1,2,1)),IF(AND($G89&gt;=BA$5,$G89&lt;=BA$6),IF($M89&gt;0,4,3),0)),IF(AND($D89&lt;=BA$6,$E89&gt;=BA$5),60,0)))</f>
        <v/>
      </c>
      <c r="BB89" s="80" t="str">
        <f>IF(OR($A89="",NOT(ISNUMBER($G89))),"",IF(AND($F89&lt;=BB$6,$G89&gt;=BB$5),IF(BB$5&gt;$N89,5,$K89)*10+IF(AND($F89&gt;=BB$5,$F89&lt;=BB$6),IF(AND($G89&gt;=BB$5,$G89&lt;=BB$6),5,IF($L89=1,2,1)),IF(AND($G89&gt;=BB$5,$G89&lt;=BB$6),IF($M89&gt;0,4,3),0)),IF(AND($D89&lt;=BB$6,$E89&gt;=BB$5),60,0)))</f>
        <v/>
      </c>
      <c r="BC89" s="80" t="str">
        <f>IF(OR($A89="",NOT(ISNUMBER($G89))),"",IF(AND($F89&lt;=BC$6,$G89&gt;=BC$5),IF(BC$5&gt;$N89,5,$K89)*10+IF(AND($F89&gt;=BC$5,$F89&lt;=BC$6),IF(AND($G89&gt;=BC$5,$G89&lt;=BC$6),5,IF($L89=1,2,1)),IF(AND($G89&gt;=BC$5,$G89&lt;=BC$6),IF($M89&gt;0,4,3),0)),IF(AND($D89&lt;=BC$6,$E89&gt;=BC$5),60,0)))</f>
        <v/>
      </c>
      <c r="BD89" s="80" t="str">
        <f>IF(OR($A89="",NOT(ISNUMBER($G89))),"",IF(AND($F89&lt;=BD$6,$G89&gt;=BD$5),IF(BD$5&gt;$N89,5,$K89)*10+IF(AND($F89&gt;=BD$5,$F89&lt;=BD$6),IF(AND($G89&gt;=BD$5,$G89&lt;=BD$6),5,IF($L89=1,2,1)),IF(AND($G89&gt;=BD$5,$G89&lt;=BD$6),IF($M89&gt;0,4,3),0)),IF(AND($D89&lt;=BD$6,$E89&gt;=BD$5),60,0)))</f>
        <v/>
      </c>
      <c r="BE89" s="80" t="str">
        <f>IF(OR($A89="",NOT(ISNUMBER($G89))),"",IF(AND($F89&lt;=BE$6,$G89&gt;=BE$5),IF(BE$5&gt;$N89,5,$K89)*10+IF(AND($F89&gt;=BE$5,$F89&lt;=BE$6),IF(AND($G89&gt;=BE$5,$G89&lt;=BE$6),5,IF($L89=1,2,1)),IF(AND($G89&gt;=BE$5,$G89&lt;=BE$6),IF($M89&gt;0,4,3),0)),IF(AND($D89&lt;=BE$6,$E89&gt;=BE$5),60,0)))</f>
        <v/>
      </c>
      <c r="BF89" s="80" t="str">
        <f>IF(OR($A89="",NOT(ISNUMBER($G89))),"",IF(AND($F89&lt;=BF$6,$G89&gt;=BF$5),IF(BF$5&gt;$N89,5,$K89)*10+IF(AND($F89&gt;=BF$5,$F89&lt;=BF$6),IF(AND($G89&gt;=BF$5,$G89&lt;=BF$6),5,IF($L89=1,2,1)),IF(AND($G89&gt;=BF$5,$G89&lt;=BF$6),IF($M89&gt;0,4,3),0)),IF(AND($D89&lt;=BF$6,$E89&gt;=BF$5),60,0)))</f>
        <v/>
      </c>
      <c r="BG89" s="80" t="str">
        <f>IF(OR($A89="",NOT(ISNUMBER($G89))),"",IF(AND($F89&lt;=BG$6,$G89&gt;=BG$5),IF(BG$5&gt;$N89,5,$K89)*10+IF(AND($F89&gt;=BG$5,$F89&lt;=BG$6),IF(AND($G89&gt;=BG$5,$G89&lt;=BG$6),5,IF($L89=1,2,1)),IF(AND($G89&gt;=BG$5,$G89&lt;=BG$6),IF($M89&gt;0,4,3),0)),IF(AND($D89&lt;=BG$6,$E89&gt;=BG$5),60,0)))</f>
        <v/>
      </c>
      <c r="BH89" s="80" t="str">
        <f>IF(OR($A89="",NOT(ISNUMBER($G89))),"",IF(AND($F89&lt;=BH$6,$G89&gt;=BH$5),IF(BH$5&gt;$N89,5,$K89)*10+IF(AND($F89&gt;=BH$5,$F89&lt;=BH$6),IF(AND($G89&gt;=BH$5,$G89&lt;=BH$6),5,IF($L89=1,2,1)),IF(AND($G89&gt;=BH$5,$G89&lt;=BH$6),IF($M89&gt;0,4,3),0)),IF(AND($D89&lt;=BH$6,$E89&gt;=BH$5),60,0)))</f>
        <v/>
      </c>
      <c r="BI89" s="80" t="str">
        <f>IF(OR($A89="",NOT(ISNUMBER($G89))),"",IF(AND($F89&lt;=BI$6,$G89&gt;=BI$5),IF(BI$5&gt;$N89,5,$K89)*10+IF(AND($F89&gt;=BI$5,$F89&lt;=BI$6),IF(AND($G89&gt;=BI$5,$G89&lt;=BI$6),5,IF($L89=1,2,1)),IF(AND($G89&gt;=BI$5,$G89&lt;=BI$6),IF($M89&gt;0,4,3),0)),IF(AND($D89&lt;=BI$6,$E89&gt;=BI$5),60,0)))</f>
        <v/>
      </c>
      <c r="BJ89" s="80" t="str">
        <f>IF(OR($A89="",NOT(ISNUMBER($G89))),"",IF(AND($F89&lt;=BJ$6,$G89&gt;=BJ$5),IF(BJ$5&gt;$N89,5,$K89)*10+IF(AND($F89&gt;=BJ$5,$F89&lt;=BJ$6),IF(AND($G89&gt;=BJ$5,$G89&lt;=BJ$6),5,IF($L89=1,2,1)),IF(AND($G89&gt;=BJ$5,$G89&lt;=BJ$6),IF($M89&gt;0,4,3),0)),IF(AND($D89&lt;=BJ$6,$E89&gt;=BJ$5),60,0)))</f>
        <v/>
      </c>
      <c r="BK89" s="80" t="str">
        <f>IF(OR($A89="",NOT(ISNUMBER($G89))),"",IF(AND($F89&lt;=BK$6,$G89&gt;=BK$5),IF(BK$5&gt;$N89,5,$K89)*10+IF(AND($F89&gt;=BK$5,$F89&lt;=BK$6),IF(AND($G89&gt;=BK$5,$G89&lt;=BK$6),5,IF($L89=1,2,1)),IF(AND($G89&gt;=BK$5,$G89&lt;=BK$6),IF($M89&gt;0,4,3),0)),IF(AND($D89&lt;=BK$6,$E89&gt;=BK$5),60,0)))</f>
        <v/>
      </c>
      <c r="BL89" s="80" t="str">
        <f>IF(OR($A89="",NOT(ISNUMBER($G89))),"",IF(AND($F89&lt;=BL$6,$G89&gt;=BL$5),IF(BL$5&gt;$N89,5,$K89)*10+IF(AND($F89&gt;=BL$5,$F89&lt;=BL$6),IF(AND($G89&gt;=BL$5,$G89&lt;=BL$6),5,IF($L89=1,2,1)),IF(AND($G89&gt;=BL$5,$G89&lt;=BL$6),IF($M89&gt;0,4,3),0)),IF(AND($D89&lt;=BL$6,$E89&gt;=BL$5),60,0)))</f>
        <v/>
      </c>
      <c r="BM89" s="80" t="str">
        <f>IF(OR($A89="",NOT(ISNUMBER($G89))),"",IF(AND($F89&lt;=BM$6,$G89&gt;=BM$5),IF(BM$5&gt;$N89,5,$K89)*10+IF(AND($F89&gt;=BM$5,$F89&lt;=BM$6),IF(AND($G89&gt;=BM$5,$G89&lt;=BM$6),5,IF($L89=1,2,1)),IF(AND($G89&gt;=BM$5,$G89&lt;=BM$6),IF($M89&gt;0,4,3),0)),IF(AND($D89&lt;=BM$6,$E89&gt;=BM$5),60,0)))</f>
        <v/>
      </c>
      <c r="BN89" s="80" t="str">
        <f>IF(OR($A89="",NOT(ISNUMBER($G89))),"",IF(AND($F89&lt;=BN$6,$G89&gt;=BN$5),IF(BN$5&gt;$N89,5,$K89)*10+IF(AND($F89&gt;=BN$5,$F89&lt;=BN$6),IF(AND($G89&gt;=BN$5,$G89&lt;=BN$6),5,IF($L89=1,2,1)),IF(AND($G89&gt;=BN$5,$G89&lt;=BN$6),IF($M89&gt;0,4,3),0)),IF(AND($D89&lt;=BN$6,$E89&gt;=BN$5),60,0)))</f>
        <v/>
      </c>
      <c r="BO89" s="80" t="str">
        <f>IF(OR($A89="",NOT(ISNUMBER($G89))),"",IF(AND($F89&lt;=BO$6,$G89&gt;=BO$5),IF(BO$5&gt;$N89,5,$K89)*10+IF(AND($F89&gt;=BO$5,$F89&lt;=BO$6),IF(AND($G89&gt;=BO$5,$G89&lt;=BO$6),5,IF($L89=1,2,1)),IF(AND($G89&gt;=BO$5,$G89&lt;=BO$6),IF($M89&gt;0,4,3),0)),IF(AND($D89&lt;=BO$6,$E89&gt;=BO$5),60,0)))</f>
        <v/>
      </c>
      <c r="BP89" s="80" t="str">
        <f>IF(OR($A89="",NOT(ISNUMBER($G89))),"",IF(AND($F89&lt;=BP$6,$G89&gt;=BP$5),IF(BP$5&gt;$N89,5,$K89)*10+IF(AND($F89&gt;=BP$5,$F89&lt;=BP$6),IF(AND($G89&gt;=BP$5,$G89&lt;=BP$6),5,IF($L89=1,2,1)),IF(AND($G89&gt;=BP$5,$G89&lt;=BP$6),IF($M89&gt;0,4,3),0)),IF(AND($D89&lt;=BP$6,$E89&gt;=BP$5),60,0)))</f>
        <v/>
      </c>
      <c r="BQ89" s="80" t="str">
        <f>IF(OR($A89="",NOT(ISNUMBER($G89))),"",IF(AND($F89&lt;=BQ$6,$G89&gt;=BQ$5),IF(BQ$5&gt;$N89,5,$K89)*10+IF(AND($F89&gt;=BQ$5,$F89&lt;=BQ$6),IF(AND($G89&gt;=BQ$5,$G89&lt;=BQ$6),5,IF($L89=1,2,1)),IF(AND($G89&gt;=BQ$5,$G89&lt;=BQ$6),IF($M89&gt;0,4,3),0)),IF(AND($D89&lt;=BQ$6,$E89&gt;=BQ$5),60,0)))</f>
        <v/>
      </c>
      <c r="BR89" s="80" t="str">
        <f>IF(OR($A89="",NOT(ISNUMBER($G89))),"",IF(AND($F89&lt;=BR$6,$G89&gt;=BR$5),IF(BR$5&gt;$N89,5,$K89)*10+IF(AND($F89&gt;=BR$5,$F89&lt;=BR$6),IF(AND($G89&gt;=BR$5,$G89&lt;=BR$6),5,IF($L89=1,2,1)),IF(AND($G89&gt;=BR$5,$G89&lt;=BR$6),IF($M89&gt;0,4,3),0)),IF(AND($D89&lt;=BR$6,$E89&gt;=BR$5),60,0)))</f>
        <v/>
      </c>
      <c r="BS89" s="80" t="str">
        <f>IF(OR($A89="",NOT(ISNUMBER($G89))),"",IF(AND($F89&lt;=BS$6,$G89&gt;=BS$5),IF(BS$5&gt;$N89,5,$K89)*10+IF(AND($F89&gt;=BS$5,$F89&lt;=BS$6),IF(AND($G89&gt;=BS$5,$G89&lt;=BS$6),5,IF($L89=1,2,1)),IF(AND($G89&gt;=BS$5,$G89&lt;=BS$6),IF($M89&gt;0,4,3),0)),IF(AND($D89&lt;=BS$6,$E89&gt;=BS$5),60,0)))</f>
        <v/>
      </c>
      <c r="BT89" s="80" t="str">
        <f>IF(OR($A89="",NOT(ISNUMBER($G89))),"",IF(AND($F89&lt;=BT$6,$G89&gt;=BT$5),IF(BT$5&gt;$N89,5,$K89)*10+IF(AND($F89&gt;=BT$5,$F89&lt;=BT$6),IF(AND($G89&gt;=BT$5,$G89&lt;=BT$6),5,IF($L89=1,2,1)),IF(AND($G89&gt;=BT$5,$G89&lt;=BT$6),IF($M89&gt;0,4,3),0)),IF(AND($D89&lt;=BT$6,$E89&gt;=BT$5),60,0)))</f>
        <v/>
      </c>
      <c r="BU89" s="80" t="str">
        <f>IF(OR($A89="",NOT(ISNUMBER($G89))),"",IF(AND($F89&lt;=BU$6,$G89&gt;=BU$5),IF(BU$5&gt;$N89,5,$K89)*10+IF(AND($F89&gt;=BU$5,$F89&lt;=BU$6),IF(AND($G89&gt;=BU$5,$G89&lt;=BU$6),5,IF($L89=1,2,1)),IF(AND($G89&gt;=BU$5,$G89&lt;=BU$6),IF($M89&gt;0,4,3),0)),IF(AND($D89&lt;=BU$6,$E89&gt;=BU$5),60,0)))</f>
        <v/>
      </c>
      <c r="BV89" s="80" t="str">
        <f>IF(OR($A89="",NOT(ISNUMBER($G89))),"",IF(AND($F89&lt;=BV$6,$G89&gt;=BV$5),IF(BV$5&gt;$N89,5,$K89)*10+IF(AND($F89&gt;=BV$5,$F89&lt;=BV$6),IF(AND($G89&gt;=BV$5,$G89&lt;=BV$6),5,IF($L89=1,2,1)),IF(AND($G89&gt;=BV$5,$G89&lt;=BV$6),IF($M89&gt;0,4,3),0)),IF(AND($D89&lt;=BV$6,$E89&gt;=BV$5),60,0)))</f>
        <v/>
      </c>
      <c r="BW89" s="80" t="str">
        <f>IF(OR($A89="",NOT(ISNUMBER($G89))),"",IF(AND($F89&lt;=BW$6,$G89&gt;=BW$5),IF(BW$5&gt;$N89,5,$K89)*10+IF(AND($F89&gt;=BW$5,$F89&lt;=BW$6),IF(AND($G89&gt;=BW$5,$G89&lt;=BW$6),5,IF($L89=1,2,1)),IF(AND($G89&gt;=BW$5,$G89&lt;=BW$6),IF($M89&gt;0,4,3),0)),IF(AND($D89&lt;=BW$6,$E89&gt;=BW$5),60,0)))</f>
        <v/>
      </c>
      <c r="BX89" s="80" t="str">
        <f>IF(OR($A89="",NOT(ISNUMBER($G89))),"",IF(AND($F89&lt;=BX$6,$G89&gt;=BX$5),IF(BX$5&gt;$N89,5,$K89)*10+IF(AND($F89&gt;=BX$5,$F89&lt;=BX$6),IF(AND($G89&gt;=BX$5,$G89&lt;=BX$6),5,IF($L89=1,2,1)),IF(AND($G89&gt;=BX$5,$G89&lt;=BX$6),IF($M89&gt;0,4,3),0)),IF(AND($D89&lt;=BX$6,$E89&gt;=BX$5),60,0)))</f>
        <v/>
      </c>
      <c r="BY89" s="80" t="str">
        <f>IF(OR($A89="",NOT(ISNUMBER($G89))),"",IF(AND($F89&lt;=BY$6,$G89&gt;=BY$5),IF(BY$5&gt;$N89,5,$K89)*10+IF(AND($F89&gt;=BY$5,$F89&lt;=BY$6),IF(AND($G89&gt;=BY$5,$G89&lt;=BY$6),5,IF($L89=1,2,1)),IF(AND($G89&gt;=BY$5,$G89&lt;=BY$6),IF($M89&gt;0,4,3),0)),IF(AND($D89&lt;=BY$6,$E89&gt;=BY$5),60,0)))</f>
        <v/>
      </c>
      <c r="BZ89" s="80" t="str">
        <f>IF(OR($A89="",NOT(ISNUMBER($G89))),"",IF(AND($F89&lt;=BZ$6,$G89&gt;=BZ$5),IF(BZ$5&gt;$N89,5,$K89)*10+IF(AND($F89&gt;=BZ$5,$F89&lt;=BZ$6),IF(AND($G89&gt;=BZ$5,$G89&lt;=BZ$6),5,IF($L89=1,2,1)),IF(AND($G89&gt;=BZ$5,$G89&lt;=BZ$6),IF($M89&gt;0,4,3),0)),IF(AND($D89&lt;=BZ$6,$E89&gt;=BZ$5),60,0)))</f>
        <v/>
      </c>
      <c r="CA89" s="80" t="str">
        <f>IF(OR($A89="",NOT(ISNUMBER($G89))),"",IF(AND($F89&lt;=CA$6,$G89&gt;=CA$5),IF(CA$5&gt;$N89,5,$K89)*10+IF(AND($F89&gt;=CA$5,$F89&lt;=CA$6),IF(AND($G89&gt;=CA$5,$G89&lt;=CA$6),5,IF($L89=1,2,1)),IF(AND($G89&gt;=CA$5,$G89&lt;=CA$6),IF($M89&gt;0,4,3),0)),IF(AND($D89&lt;=CA$6,$E89&gt;=CA$5),60,0)))</f>
        <v/>
      </c>
      <c r="CB89" s="80" t="str">
        <f>IF(OR($A89="",NOT(ISNUMBER($G89))),"",IF(AND($F89&lt;=CB$6,$G89&gt;=CB$5),IF(CB$5&gt;$N89,5,$K89)*10+IF(AND($F89&gt;=CB$5,$F89&lt;=CB$6),IF(AND($G89&gt;=CB$5,$G89&lt;=CB$6),5,IF($L89=1,2,1)),IF(AND($G89&gt;=CB$5,$G89&lt;=CB$6),IF($M89&gt;0,4,3),0)),IF(AND($D89&lt;=CB$6,$E89&gt;=CB$5),60,0)))</f>
        <v/>
      </c>
      <c r="CC89" s="80" t="str">
        <f>IF(OR($A89="",NOT(ISNUMBER($G89))),"",IF(AND($F89&lt;=CC$6,$G89&gt;=CC$5),IF(CC$5&gt;$N89,5,$K89)*10+IF(AND($F89&gt;=CC$5,$F89&lt;=CC$6),IF(AND($G89&gt;=CC$5,$G89&lt;=CC$6),5,IF($L89=1,2,1)),IF(AND($G89&gt;=CC$5,$G89&lt;=CC$6),IF($M89&gt;0,4,3),0)),IF(AND($D89&lt;=CC$6,$E89&gt;=CC$5),60,0)))</f>
        <v/>
      </c>
      <c r="CD89" s="80" t="str">
        <f>IF(OR($A89="",NOT(ISNUMBER($G89))),"",IF(AND($F89&lt;=CD$6,$G89&gt;=CD$5),IF(CD$5&gt;$N89,5,$K89)*10+IF(AND($F89&gt;=CD$5,$F89&lt;=CD$6),IF(AND($G89&gt;=CD$5,$G89&lt;=CD$6),5,IF($L89=1,2,1)),IF(AND($G89&gt;=CD$5,$G89&lt;=CD$6),IF($M89&gt;0,4,3),0)),IF(AND($D89&lt;=CD$6,$E89&gt;=CD$5),60,0)))</f>
        <v/>
      </c>
      <c r="CE89" s="80" t="str">
        <f>IF(OR($A89="",NOT(ISNUMBER($G89))),"",IF(AND($F89&lt;=CE$6,$G89&gt;=CE$5),IF(CE$5&gt;$N89,5,$K89)*10+IF(AND($F89&gt;=CE$5,$F89&lt;=CE$6),IF(AND($G89&gt;=CE$5,$G89&lt;=CE$6),5,IF($L89=1,2,1)),IF(AND($G89&gt;=CE$5,$G89&lt;=CE$6),IF($M89&gt;0,4,3),0)),IF(AND($D89&lt;=CE$6,$E89&gt;=CE$5),60,0)))</f>
        <v/>
      </c>
      <c r="CF89" s="80" t="str">
        <f>IF(OR($A89="",NOT(ISNUMBER($G89))),"",IF(AND($F89&lt;=CF$6,$G89&gt;=CF$5),IF(CF$5&gt;$N89,5,$K89)*10+IF(AND($F89&gt;=CF$5,$F89&lt;=CF$6),IF(AND($G89&gt;=CF$5,$G89&lt;=CF$6),5,IF($L89=1,2,1)),IF(AND($G89&gt;=CF$5,$G89&lt;=CF$6),IF($M89&gt;0,4,3),0)),IF(AND($D89&lt;=CF$6,$E89&gt;=CF$5),60,0)))</f>
        <v/>
      </c>
      <c r="CG89" s="80" t="str">
        <f>IF(OR($A89="",NOT(ISNUMBER($G89))),"",IF(AND($F89&lt;=CG$6,$G89&gt;=CG$5),IF(CG$5&gt;$N89,5,$K89)*10+IF(AND($F89&gt;=CG$5,$F89&lt;=CG$6),IF(AND($G89&gt;=CG$5,$G89&lt;=CG$6),5,IF($L89=1,2,1)),IF(AND($G89&gt;=CG$5,$G89&lt;=CG$6),IF($M89&gt;0,4,3),0)),IF(AND($D89&lt;=CG$6,$E89&gt;=CG$5),60,0)))</f>
        <v/>
      </c>
      <c r="CH89" s="80" t="str">
        <f>IF(OR($A89="",NOT(ISNUMBER($G89))),"",IF(AND($F89&lt;=CH$6,$G89&gt;=CH$5),IF(CH$5&gt;$N89,5,$K89)*10+IF(AND($F89&gt;=CH$5,$F89&lt;=CH$6),IF(AND($G89&gt;=CH$5,$G89&lt;=CH$6),5,IF($L89=1,2,1)),IF(AND($G89&gt;=CH$5,$G89&lt;=CH$6),IF($M89&gt;0,4,3),0)),IF(AND($D89&lt;=CH$6,$E89&gt;=CH$5),60,0)))</f>
        <v/>
      </c>
      <c r="CI89" s="80" t="str">
        <f>IF(OR($A89="",NOT(ISNUMBER($G89))),"",IF(AND($F89&lt;=CI$6,$G89&gt;=CI$5),IF(CI$5&gt;$N89,5,$K89)*10+IF(AND($F89&gt;=CI$5,$F89&lt;=CI$6),IF(AND($G89&gt;=CI$5,$G89&lt;=CI$6),5,IF($L89=1,2,1)),IF(AND($G89&gt;=CI$5,$G89&lt;=CI$6),IF($M89&gt;0,4,3),0)),IF(AND($D89&lt;=CI$6,$E89&gt;=CI$5),60,0)))</f>
        <v/>
      </c>
      <c r="CJ89" s="80" t="str">
        <f>IF(OR($A89="",NOT(ISNUMBER($G89))),"",IF(AND($F89&lt;=CJ$6,$G89&gt;=CJ$5),IF(CJ$5&gt;$N89,5,$K89)*10+IF(AND($F89&gt;=CJ$5,$F89&lt;=CJ$6),IF(AND($G89&gt;=CJ$5,$G89&lt;=CJ$6),5,IF($L89=1,2,1)),IF(AND($G89&gt;=CJ$5,$G89&lt;=CJ$6),IF($M89&gt;0,4,3),0)),IF(AND($D89&lt;=CJ$6,$E89&gt;=CJ$5),60,0)))</f>
        <v/>
      </c>
      <c r="CK89" s="80" t="str">
        <f>IF(OR($A89="",NOT(ISNUMBER($G89))),"",IF(AND($F89&lt;=CK$6,$G89&gt;=CK$5),IF(CK$5&gt;$N89,5,$K89)*10+IF(AND($F89&gt;=CK$5,$F89&lt;=CK$6),IF(AND($G89&gt;=CK$5,$G89&lt;=CK$6),5,IF($L89=1,2,1)),IF(AND($G89&gt;=CK$5,$G89&lt;=CK$6),IF($M89&gt;0,4,3),0)),IF(AND($D89&lt;=CK$6,$E89&gt;=CK$5),60,0)))</f>
        <v/>
      </c>
      <c r="CL89" s="80" t="str">
        <f>IF(OR($A89="",NOT(ISNUMBER($G89))),"",IF(AND($F89&lt;=CL$6,$G89&gt;=CL$5),IF(CL$5&gt;$N89,5,$K89)*10+IF(AND($F89&gt;=CL$5,$F89&lt;=CL$6),IF(AND($G89&gt;=CL$5,$G89&lt;=CL$6),5,IF($L89=1,2,1)),IF(AND($G89&gt;=CL$5,$G89&lt;=CL$6),IF($M89&gt;0,4,3),0)),IF(AND($D89&lt;=CL$6,$E89&gt;=CL$5),60,0)))</f>
        <v/>
      </c>
      <c r="CM89" s="80" t="str">
        <f>IF(OR($A89="",NOT(ISNUMBER($G89))),"",IF(AND($F89&lt;=CM$6,$G89&gt;=CM$5),IF(CM$5&gt;$N89,5,$K89)*10+IF(AND($F89&gt;=CM$5,$F89&lt;=CM$6),IF(AND($G89&gt;=CM$5,$G89&lt;=CM$6),5,IF($L89=1,2,1)),IF(AND($G89&gt;=CM$5,$G89&lt;=CM$6),IF($M89&gt;0,4,3),0)),IF(AND($D89&lt;=CM$6,$E89&gt;=CM$5),60,0)))</f>
        <v/>
      </c>
      <c r="CN89" s="80" t="str">
        <f>IF(OR($A89="",NOT(ISNUMBER($G89))),"",IF(AND($F89&lt;=CN$6,$G89&gt;=CN$5),IF(CN$5&gt;$N89,5,$K89)*10+IF(AND($F89&gt;=CN$5,$F89&lt;=CN$6),IF(AND($G89&gt;=CN$5,$G89&lt;=CN$6),5,IF($L89=1,2,1)),IF(AND($G89&gt;=CN$5,$G89&lt;=CN$6),IF($M89&gt;0,4,3),0)),IF(AND($D89&lt;=CN$6,$E89&gt;=CN$5),60,0)))</f>
        <v/>
      </c>
      <c r="CO89" s="80" t="str">
        <f>IF(OR($A89="",NOT(ISNUMBER($G89))),"",IF(AND($F89&lt;=CO$6,$G89&gt;=CO$5),IF(CO$5&gt;$N89,5,$K89)*10+IF(AND($F89&gt;=CO$5,$F89&lt;=CO$6),IF(AND($G89&gt;=CO$5,$G89&lt;=CO$6),5,IF($L89=1,2,1)),IF(AND($G89&gt;=CO$5,$G89&lt;=CO$6),IF($M89&gt;0,4,3),0)),IF(AND($D89&lt;=CO$6,$E89&gt;=CO$5),60,0)))</f>
        <v/>
      </c>
      <c r="CP89" s="80" t="str">
        <f>IF(OR($A89="",NOT(ISNUMBER($G89))),"",IF(AND($F89&lt;=CP$6,$G89&gt;=CP$5),IF(CP$5&gt;$N89,5,$K89)*10+IF(AND($F89&gt;=CP$5,$F89&lt;=CP$6),IF(AND($G89&gt;=CP$5,$G89&lt;=CP$6),5,IF($L89=1,2,1)),IF(AND($G89&gt;=CP$5,$G89&lt;=CP$6),IF($M89&gt;0,4,3),0)),IF(AND($D89&lt;=CP$6,$E89&gt;=CP$5),60,0)))</f>
        <v/>
      </c>
      <c r="CQ89" s="80" t="str">
        <f>IF(OR($A89="",NOT(ISNUMBER($G89))),"",IF(AND($F89&lt;=CQ$6,$G89&gt;=CQ$5),IF(CQ$5&gt;$N89,5,$K89)*10+IF(AND($F89&gt;=CQ$5,$F89&lt;=CQ$6),IF(AND($G89&gt;=CQ$5,$G89&lt;=CQ$6),5,IF($L89=1,2,1)),IF(AND($G89&gt;=CQ$5,$G89&lt;=CQ$6),IF($M89&gt;0,4,3),0)),IF(AND($D89&lt;=CQ$6,$E89&gt;=CQ$5),60,0)))</f>
        <v/>
      </c>
      <c r="CR89" s="80" t="str">
        <f>IF(OR($A89="",NOT(ISNUMBER($G89))),"",IF(AND($F89&lt;=CR$6,$G89&gt;=CR$5),IF(CR$5&gt;$N89,5,$K89)*10+IF(AND($F89&gt;=CR$5,$F89&lt;=CR$6),IF(AND($G89&gt;=CR$5,$G89&lt;=CR$6),5,IF($L89=1,2,1)),IF(AND($G89&gt;=CR$5,$G89&lt;=CR$6),IF($M89&gt;0,4,3),0)),IF(AND($D89&lt;=CR$6,$E89&gt;=CR$5),60,0)))</f>
        <v/>
      </c>
      <c r="CS89" s="80" t="str">
        <f>IF(OR($A89="",NOT(ISNUMBER($G89))),"",IF(AND($F89&lt;=CS$6,$G89&gt;=CS$5),IF(CS$5&gt;$N89,5,$K89)*10+IF(AND($F89&gt;=CS$5,$F89&lt;=CS$6),IF(AND($G89&gt;=CS$5,$G89&lt;=CS$6),5,IF($L89=1,2,1)),IF(AND($G89&gt;=CS$5,$G89&lt;=CS$6),IF($M89&gt;0,4,3),0)),IF(AND($D89&lt;=CS$6,$E89&gt;=CS$5),60,0)))</f>
        <v/>
      </c>
      <c r="CT89" s="80" t="str">
        <f>IF(OR($A89="",NOT(ISNUMBER($G89))),"",IF(AND($F89&lt;=CT$6,$G89&gt;=CT$5),IF(CT$5&gt;$N89,5,$K89)*10+IF(AND($F89&gt;=CT$5,$F89&lt;=CT$6),IF(AND($G89&gt;=CT$5,$G89&lt;=CT$6),5,IF($L89=1,2,1)),IF(AND($G89&gt;=CT$5,$G89&lt;=CT$6),IF($M89&gt;0,4,3),0)),IF(AND($D89&lt;=CT$6,$E89&gt;=CT$5),60,0)))</f>
        <v/>
      </c>
      <c r="CU89" s="80" t="str">
        <f>IF(OR($A89="",NOT(ISNUMBER($G89))),"",IF(AND($F89&lt;=CU$6,$G89&gt;=CU$5),IF(CU$5&gt;$N89,5,$K89)*10+IF(AND($F89&gt;=CU$5,$F89&lt;=CU$6),IF(AND($G89&gt;=CU$5,$G89&lt;=CU$6),5,IF($L89=1,2,1)),IF(AND($G89&gt;=CU$5,$G89&lt;=CU$6),IF($M89&gt;0,4,3),0)),IF(AND($D89&lt;=CU$6,$E89&gt;=CU$5),60,0)))</f>
        <v/>
      </c>
      <c r="CV89" s="80" t="str">
        <f>IF(OR($A89="",NOT(ISNUMBER($G89))),"",IF(AND($F89&lt;=CV$6,$G89&gt;=CV$5),IF(CV$5&gt;$N89,5,$K89)*10+IF(AND($F89&gt;=CV$5,$F89&lt;=CV$6),IF(AND($G89&gt;=CV$5,$G89&lt;=CV$6),5,IF($L89=1,2,1)),IF(AND($G89&gt;=CV$5,$G89&lt;=CV$6),IF($M89&gt;0,4,3),0)),IF(AND($D89&lt;=CV$6,$E89&gt;=CV$5),60,0)))</f>
        <v/>
      </c>
      <c r="CW89" s="80" t="str">
        <f>IF(OR($A89="",NOT(ISNUMBER($G89))),"",IF(AND($F89&lt;=CW$6,$G89&gt;=CW$5),IF(CW$5&gt;$N89,5,$K89)*10+IF(AND($F89&gt;=CW$5,$F89&lt;=CW$6),IF(AND($G89&gt;=CW$5,$G89&lt;=CW$6),5,IF($L89=1,2,1)),IF(AND($G89&gt;=CW$5,$G89&lt;=CW$6),IF($M89&gt;0,4,3),0)),IF(AND($D89&lt;=CW$6,$E89&gt;=CW$5),60,0)))</f>
        <v/>
      </c>
      <c r="CX89" s="80" t="str">
        <f>IF(OR($A89="",NOT(ISNUMBER($G89))),"",IF(AND($F89&lt;=CX$6,$G89&gt;=CX$5),IF(CX$5&gt;$N89,5,$K89)*10+IF(AND($F89&gt;=CX$5,$F89&lt;=CX$6),IF(AND($G89&gt;=CX$5,$G89&lt;=CX$6),5,IF($L89=1,2,1)),IF(AND($G89&gt;=CX$5,$G89&lt;=CX$6),IF($M89&gt;0,4,3),0)),IF(AND($D89&lt;=CX$6,$E89&gt;=CX$5),60,0)))</f>
        <v/>
      </c>
      <c r="CY89" s="80" t="str">
        <f>IF(OR($A89="",NOT(ISNUMBER($G89))),"",IF(AND($F89&lt;=CY$6,$G89&gt;=CY$5),IF(CY$5&gt;$N89,5,$K89)*10+IF(AND($F89&gt;=CY$5,$F89&lt;=CY$6),IF(AND($G89&gt;=CY$5,$G89&lt;=CY$6),5,IF($L89=1,2,1)),IF(AND($G89&gt;=CY$5,$G89&lt;=CY$6),IF($M89&gt;0,4,3),0)),IF(AND($D89&lt;=CY$6,$E89&gt;=CY$5),60,0)))</f>
        <v/>
      </c>
      <c r="CZ89" s="80" t="str">
        <f>IF(OR($A89="",NOT(ISNUMBER($G89))),"",IF(AND($F89&lt;=CZ$6,$G89&gt;=CZ$5),IF(CZ$5&gt;$N89,5,$K89)*10+IF(AND($F89&gt;=CZ$5,$F89&lt;=CZ$6),IF(AND($G89&gt;=CZ$5,$G89&lt;=CZ$6),5,IF($L89=1,2,1)),IF(AND($G89&gt;=CZ$5,$G89&lt;=CZ$6),IF($M89&gt;0,4,3),0)),IF(AND($D89&lt;=CZ$6,$E89&gt;=CZ$5),60,0)))</f>
        <v/>
      </c>
      <c r="DA89" s="80" t="str">
        <f>IF(OR($A89="",NOT(ISNUMBER($G89))),"",IF(AND($F89&lt;=DA$6,$G89&gt;=DA$5),IF(DA$5&gt;$N89,5,$K89)*10+IF(AND($F89&gt;=DA$5,$F89&lt;=DA$6),IF(AND($G89&gt;=DA$5,$G89&lt;=DA$6),5,IF($L89=1,2,1)),IF(AND($G89&gt;=DA$5,$G89&lt;=DA$6),IF($M89&gt;0,4,3),0)),IF(AND($D89&lt;=DA$6,$E89&gt;=DA$5),60,0)))</f>
        <v/>
      </c>
      <c r="DB89" s="80" t="str">
        <f>IF(OR($A89="",NOT(ISNUMBER($G89))),"",IF(AND($F89&lt;=DB$6,$G89&gt;=DB$5),IF(DB$5&gt;$N89,5,$K89)*10+IF(AND($F89&gt;=DB$5,$F89&lt;=DB$6),IF(AND($G89&gt;=DB$5,$G89&lt;=DB$6),5,IF($L89=1,2,1)),IF(AND($G89&gt;=DB$5,$G89&lt;=DB$6),IF($M89&gt;0,4,3),0)),IF(AND($D89&lt;=DB$6,$E89&gt;=DB$5),60,0)))</f>
        <v/>
      </c>
      <c r="DC89" s="80" t="str">
        <f>IF(OR($A89="",NOT(ISNUMBER($G89))),"",IF(AND($F89&lt;=DC$6,$G89&gt;=DC$5),IF(DC$5&gt;$N89,5,$K89)*10+IF(AND($F89&gt;=DC$5,$F89&lt;=DC$6),IF(AND($G89&gt;=DC$5,$G89&lt;=DC$6),5,IF($L89=1,2,1)),IF(AND($G89&gt;=DC$5,$G89&lt;=DC$6),IF($M89&gt;0,4,3),0)),IF(AND($D89&lt;=DC$6,$E89&gt;=DC$5),60,0)))</f>
        <v/>
      </c>
      <c r="DD89" s="80" t="str">
        <f>IF(OR($A89="",NOT(ISNUMBER($G89))),"",IF(AND($F89&lt;=DD$6,$G89&gt;=DD$5),IF(DD$5&gt;$N89,5,$K89)*10+IF(AND($F89&gt;=DD$5,$F89&lt;=DD$6),IF(AND($G89&gt;=DD$5,$G89&lt;=DD$6),5,IF($L89=1,2,1)),IF(AND($G89&gt;=DD$5,$G89&lt;=DD$6),IF($M89&gt;0,4,3),0)),IF(AND($D89&lt;=DD$6,$E89&gt;=DD$5),60,0)))</f>
        <v/>
      </c>
      <c r="DE89" s="80" t="str">
        <f>IF(OR($A89="",NOT(ISNUMBER($G89))),"",IF(AND($F89&lt;=DE$6,$G89&gt;=DE$5),IF(DE$5&gt;$N89,5,$K89)*10+IF(AND($F89&gt;=DE$5,$F89&lt;=DE$6),IF(AND($G89&gt;=DE$5,$G89&lt;=DE$6),5,IF($L89=1,2,1)),IF(AND($G89&gt;=DE$5,$G89&lt;=DE$6),IF($M89&gt;0,4,3),0)),IF(AND($D89&lt;=DE$6,$E89&gt;=DE$5),60,0)))</f>
        <v/>
      </c>
      <c r="DF89" s="80" t="str">
        <f>IF(OR($A89="",NOT(ISNUMBER($G89))),"",IF(AND($F89&lt;=DF$6,$G89&gt;=DF$5),IF(DF$5&gt;$N89,5,$K89)*10+IF(AND($F89&gt;=DF$5,$F89&lt;=DF$6),IF(AND($G89&gt;=DF$5,$G89&lt;=DF$6),5,IF($L89=1,2,1)),IF(AND($G89&gt;=DF$5,$G89&lt;=DF$6),IF($M89&gt;0,4,3),0)),IF(AND($D89&lt;=DF$6,$E89&gt;=DF$5),60,0)))</f>
        <v/>
      </c>
      <c r="DG89" s="80" t="str">
        <f>IF(OR($A89="",NOT(ISNUMBER($G89))),"",IF(AND($F89&lt;=DG$6,$G89&gt;=DG$5),IF(DG$5&gt;$N89,5,$K89)*10+IF(AND($F89&gt;=DG$5,$F89&lt;=DG$6),IF(AND($G89&gt;=DG$5,$G89&lt;=DG$6),5,IF($L89=1,2,1)),IF(AND($G89&gt;=DG$5,$G89&lt;=DG$6),IF($M89&gt;0,4,3),0)),IF(AND($D89&lt;=DG$6,$E89&gt;=DG$5),60,0)))</f>
        <v/>
      </c>
      <c r="DH89" s="80" t="str">
        <f>IF(OR($A89="",NOT(ISNUMBER($G89))),"",IF(AND($F89&lt;=DH$6,$G89&gt;=DH$5),IF(DH$5&gt;$N89,5,$K89)*10+IF(AND($F89&gt;=DH$5,$F89&lt;=DH$6),IF(AND($G89&gt;=DH$5,$G89&lt;=DH$6),5,IF($L89=1,2,1)),IF(AND($G89&gt;=DH$5,$G89&lt;=DH$6),IF($M89&gt;0,4,3),0)),IF(AND($D89&lt;=DH$6,$E89&gt;=DH$5),60,0)))</f>
        <v/>
      </c>
      <c r="DI89" s="80" t="str">
        <f>IF(OR($A89="",NOT(ISNUMBER($G89))),"",IF(AND($F89&lt;=DI$6,$G89&gt;=DI$5),IF(DI$5&gt;$N89,5,$K89)*10+IF(AND($F89&gt;=DI$5,$F89&lt;=DI$6),IF(AND($G89&gt;=DI$5,$G89&lt;=DI$6),5,IF($L89=1,2,1)),IF(AND($G89&gt;=DI$5,$G89&lt;=DI$6),IF($M89&gt;0,4,3),0)),IF(AND($D89&lt;=DI$6,$E89&gt;=DI$5),60,0)))</f>
        <v/>
      </c>
      <c r="DJ89" s="80" t="str">
        <f>IF(OR($A89="",NOT(ISNUMBER($G89))),"",IF(AND($F89&lt;=DJ$6,$G89&gt;=DJ$5),IF(DJ$5&gt;$N89,5,$K89)*10+IF(AND($F89&gt;=DJ$5,$F89&lt;=DJ$6),IF(AND($G89&gt;=DJ$5,$G89&lt;=DJ$6),5,IF($L89=1,2,1)),IF(AND($G89&gt;=DJ$5,$G89&lt;=DJ$6),IF($M89&gt;0,4,3),0)),IF(AND($D89&lt;=DJ$6,$E89&gt;=DJ$5),60,0)))</f>
        <v/>
      </c>
      <c r="DK89" s="80" t="str">
        <f>IF(OR($A89="",NOT(ISNUMBER($G89))),"",IF(AND($F89&lt;=DK$6,$G89&gt;=DK$5),IF(DK$5&gt;$N89,5,$K89)*10+IF(AND($F89&gt;=DK$5,$F89&lt;=DK$6),IF(AND($G89&gt;=DK$5,$G89&lt;=DK$6),5,IF($L89=1,2,1)),IF(AND($G89&gt;=DK$5,$G89&lt;=DK$6),IF($M89&gt;0,4,3),0)),IF(AND($D89&lt;=DK$6,$E89&gt;=DK$5),60,0)))</f>
        <v/>
      </c>
      <c r="DL89" s="80" t="str">
        <f>IF(OR($A89="",NOT(ISNUMBER($G89))),"",IF(AND($F89&lt;=DL$6,$G89&gt;=DL$5),IF(DL$5&gt;$N89,5,$K89)*10+IF(AND($F89&gt;=DL$5,$F89&lt;=DL$6),IF(AND($G89&gt;=DL$5,$G89&lt;=DL$6),5,IF($L89=1,2,1)),IF(AND($G89&gt;=DL$5,$G89&lt;=DL$6),IF($M89&gt;0,4,3),0)),IF(AND($D89&lt;=DL$6,$E89&gt;=DL$5),60,0)))</f>
        <v/>
      </c>
      <c r="DM89" s="80" t="str">
        <f>IF(OR($A89="",NOT(ISNUMBER($G89))),"",IF(AND($F89&lt;=DM$6,$G89&gt;=DM$5),IF(DM$5&gt;$N89,5,$K89)*10+IF(AND($F89&gt;=DM$5,$F89&lt;=DM$6),IF(AND($G89&gt;=DM$5,$G89&lt;=DM$6),5,IF($L89=1,2,1)),IF(AND($G89&gt;=DM$5,$G89&lt;=DM$6),IF($M89&gt;0,4,3),0)),IF(AND($D89&lt;=DM$6,$E89&gt;=DM$5),60,0)))</f>
        <v/>
      </c>
      <c r="DN89" s="80" t="str">
        <f>IF(OR($A89="",NOT(ISNUMBER($G89))),"",IF(AND($F89&lt;=DN$6,$G89&gt;=DN$5),IF(DN$5&gt;$N89,5,$K89)*10+IF(AND($F89&gt;=DN$5,$F89&lt;=DN$6),IF(AND($G89&gt;=DN$5,$G89&lt;=DN$6),5,IF($L89=1,2,1)),IF(AND($G89&gt;=DN$5,$G89&lt;=DN$6),IF($M89&gt;0,4,3),0)),IF(AND($D89&lt;=DN$6,$E89&gt;=DN$5),60,0)))</f>
        <v/>
      </c>
      <c r="DO89" s="80" t="str">
        <f>IF(OR($A89="",NOT(ISNUMBER($G89))),"",IF(AND($F89&lt;=DO$6,$G89&gt;=DO$5),IF(DO$5&gt;$N89,5,$K89)*10+IF(AND($F89&gt;=DO$5,$F89&lt;=DO$6),IF(AND($G89&gt;=DO$5,$G89&lt;=DO$6),5,IF($L89=1,2,1)),IF(AND($G89&gt;=DO$5,$G89&lt;=DO$6),IF($M89&gt;0,4,3),0)),IF(AND($D89&lt;=DO$6,$E89&gt;=DO$5),60,0)))</f>
        <v/>
      </c>
      <c r="DP89" s="80" t="str">
        <f>IF(OR($A89="",NOT(ISNUMBER($G89))),"",IF(AND($F89&lt;=DP$6,$G89&gt;=DP$5),IF(DP$5&gt;$N89,5,$K89)*10+IF(AND($F89&gt;=DP$5,$F89&lt;=DP$6),IF(AND($G89&gt;=DP$5,$G89&lt;=DP$6),5,IF($L89=1,2,1)),IF(AND($G89&gt;=DP$5,$G89&lt;=DP$6),IF($M89&gt;0,4,3),0)),IF(AND($D89&lt;=DP$6,$E89&gt;=DP$5),60,0)))</f>
        <v/>
      </c>
      <c r="DQ89" s="80" t="str">
        <f>IF(OR($A89="",NOT(ISNUMBER($G89))),"",IF(AND($F89&lt;=DQ$6,$G89&gt;=DQ$5),IF(DQ$5&gt;$N89,5,$K89)*10+IF(AND($F89&gt;=DQ$5,$F89&lt;=DQ$6),IF(AND($G89&gt;=DQ$5,$G89&lt;=DQ$6),5,IF($L89=1,2,1)),IF(AND($G89&gt;=DQ$5,$G89&lt;=DQ$6),IF($M89&gt;0,4,3),0)),IF(AND($D89&lt;=DQ$6,$E89&gt;=DQ$5),60,0)))</f>
        <v/>
      </c>
      <c r="DR89" s="80" t="str">
        <f>IF(OR($A89="",NOT(ISNUMBER($G89))),"",IF(AND($F89&lt;=DR$6,$G89&gt;=DR$5),IF(DR$5&gt;$N89,5,$K89)*10+IF(AND($F89&gt;=DR$5,$F89&lt;=DR$6),IF(AND($G89&gt;=DR$5,$G89&lt;=DR$6),5,IF($L89=1,2,1)),IF(AND($G89&gt;=DR$5,$G89&lt;=DR$6),IF($M89&gt;0,4,3),0)),IF(AND($D89&lt;=DR$6,$E89&gt;=DR$5),60,0)))</f>
        <v/>
      </c>
      <c r="DS89" s="80" t="str">
        <f>IF(OR($A89="",NOT(ISNUMBER($G89))),"",IF(AND($F89&lt;=DS$6,$G89&gt;=DS$5),IF(DS$5&gt;$N89,5,$K89)*10+IF(AND($F89&gt;=DS$5,$F89&lt;=DS$6),IF(AND($G89&gt;=DS$5,$G89&lt;=DS$6),5,IF($L89=1,2,1)),IF(AND($G89&gt;=DS$5,$G89&lt;=DS$6),IF($M89&gt;0,4,3),0)),IF(AND($D89&lt;=DS$6,$E89&gt;=DS$5),60,0)))</f>
        <v/>
      </c>
      <c r="DT89" s="80" t="str">
        <f>IF(OR($A89="",NOT(ISNUMBER($G89))),"",IF(AND($F89&lt;=DT$6,$G89&gt;=DT$5),IF(DT$5&gt;$N89,5,$K89)*10+IF(AND($F89&gt;=DT$5,$F89&lt;=DT$6),IF(AND($G89&gt;=DT$5,$G89&lt;=DT$6),5,IF($L89=1,2,1)),IF(AND($G89&gt;=DT$5,$G89&lt;=DT$6),IF($M89&gt;0,4,3),0)),IF(AND($D89&lt;=DT$6,$E89&gt;=DT$5),60,0)))</f>
        <v/>
      </c>
      <c r="DU89" s="80" t="str">
        <f>IF(OR($A89="",NOT(ISNUMBER($G89))),"",IF(AND($F89&lt;=DU$6,$G89&gt;=DU$5),IF(DU$5&gt;$N89,5,$K89)*10+IF(AND($F89&gt;=DU$5,$F89&lt;=DU$6),IF(AND($G89&gt;=DU$5,$G89&lt;=DU$6),5,IF($L89=1,2,1)),IF(AND($G89&gt;=DU$5,$G89&lt;=DU$6),IF($M89&gt;0,4,3),0)),IF(AND($D89&lt;=DU$6,$E89&gt;=DU$5),60,0)))</f>
        <v/>
      </c>
      <c r="DV89" s="80" t="str">
        <f>IF(OR($A89="",NOT(ISNUMBER($G89))),"",IF(AND($F89&lt;=DV$6,$G89&gt;=DV$5),IF(DV$5&gt;$N89,5,$K89)*10+IF(AND($F89&gt;=DV$5,$F89&lt;=DV$6),IF(AND($G89&gt;=DV$5,$G89&lt;=DV$6),5,IF($L89=1,2,1)),IF(AND($G89&gt;=DV$5,$G89&lt;=DV$6),IF($M89&gt;0,4,3),0)),IF(AND($D89&lt;=DV$6,$E89&gt;=DV$5),60,0)))</f>
        <v/>
      </c>
      <c r="DW89" s="80" t="str">
        <f>IF(OR($A89="",NOT(ISNUMBER($G89))),"",IF(AND($F89&lt;=DW$6,$G89&gt;=DW$5),IF(DW$5&gt;$N89,5,$K89)*10+IF(AND($F89&gt;=DW$5,$F89&lt;=DW$6),IF(AND($G89&gt;=DW$5,$G89&lt;=DW$6),5,IF($L89=1,2,1)),IF(AND($G89&gt;=DW$5,$G89&lt;=DW$6),IF($M89&gt;0,4,3),0)),IF(AND($D89&lt;=DW$6,$E89&gt;=DW$5),60,0)))</f>
        <v/>
      </c>
      <c r="DX89" s="80" t="str">
        <f>IF(OR($A89="",NOT(ISNUMBER($G89))),"",IF(AND($F89&lt;=DX$6,$G89&gt;=DX$5),IF(DX$5&gt;$N89,5,$K89)*10+IF(AND($F89&gt;=DX$5,$F89&lt;=DX$6),IF(AND($G89&gt;=DX$5,$G89&lt;=DX$6),5,IF($L89=1,2,1)),IF(AND($G89&gt;=DX$5,$G89&lt;=DX$6),IF($M89&gt;0,4,3),0)),IF(AND($D89&lt;=DX$6,$E89&gt;=DX$5),60,0)))</f>
        <v/>
      </c>
      <c r="DY89" s="80" t="str">
        <f>IF(OR($A89="",NOT(ISNUMBER($G89))),"",IF(AND($F89&lt;=DY$6,$G89&gt;=DY$5),IF(DY$5&gt;$N89,5,$K89)*10+IF(AND($F89&gt;=DY$5,$F89&lt;=DY$6),IF(AND($G89&gt;=DY$5,$G89&lt;=DY$6),5,IF($L89=1,2,1)),IF(AND($G89&gt;=DY$5,$G89&lt;=DY$6),IF($M89&gt;0,4,3),0)),IF(AND($D89&lt;=DY$6,$E89&gt;=DY$5),60,0)))</f>
        <v/>
      </c>
      <c r="DZ89" s="80" t="str">
        <f>IF(OR($A89="",NOT(ISNUMBER($G89))),"",IF(AND($F89&lt;=DZ$6,$G89&gt;=DZ$5),IF(DZ$5&gt;$N89,5,$K89)*10+IF(AND($F89&gt;=DZ$5,$F89&lt;=DZ$6),IF(AND($G89&gt;=DZ$5,$G89&lt;=DZ$6),5,IF($L89=1,2,1)),IF(AND($G89&gt;=DZ$5,$G89&lt;=DZ$6),IF($M89&gt;0,4,3),0)),IF(AND($D89&lt;=DZ$6,$E89&gt;=DZ$5),60,0)))</f>
        <v/>
      </c>
      <c r="EA89" s="80" t="str">
        <f>IF(OR($A89="",NOT(ISNUMBER($G89))),"",IF(AND($F89&lt;=EA$6,$G89&gt;=EA$5),IF(EA$5&gt;$N89,5,$K89)*10+IF(AND($F89&gt;=EA$5,$F89&lt;=EA$6),IF(AND($G89&gt;=EA$5,$G89&lt;=EA$6),5,IF($L89=1,2,1)),IF(AND($G89&gt;=EA$5,$G89&lt;=EA$6),IF($M89&gt;0,4,3),0)),IF(AND($D89&lt;=EA$6,$E89&gt;=EA$5),60,0)))</f>
        <v/>
      </c>
      <c r="EB89" s="80" t="str">
        <f>IF(OR($A89="",NOT(ISNUMBER($G89))),"",IF(AND($F89&lt;=EB$6,$G89&gt;=EB$5),IF(EB$5&gt;$N89,5,$K89)*10+IF(AND($F89&gt;=EB$5,$F89&lt;=EB$6),IF(AND($G89&gt;=EB$5,$G89&lt;=EB$6),5,IF($L89=1,2,1)),IF(AND($G89&gt;=EB$5,$G89&lt;=EB$6),IF($M89&gt;0,4,3),0)),IF(AND($D89&lt;=EB$6,$E89&gt;=EB$5),60,0)))</f>
        <v/>
      </c>
      <c r="EC89" s="80" t="str">
        <f>IF(OR($A89="",NOT(ISNUMBER($G89))),"",IF(AND($F89&lt;=EC$6,$G89&gt;=EC$5),IF(EC$5&gt;$N89,5,$K89)*10+IF(AND($F89&gt;=EC$5,$F89&lt;=EC$6),IF(AND($G89&gt;=EC$5,$G89&lt;=EC$6),5,IF($L89=1,2,1)),IF(AND($G89&gt;=EC$5,$G89&lt;=EC$6),IF($M89&gt;0,4,3),0)),IF(AND($D89&lt;=EC$6,$E89&gt;=EC$5),60,0)))</f>
        <v/>
      </c>
      <c r="ED89" s="80" t="str">
        <f>IF(OR($A89="",NOT(ISNUMBER($G89))),"",IF(AND($F89&lt;=ED$6,$G89&gt;=ED$5),IF(ED$5&gt;$N89,5,$K89)*10+IF(AND($F89&gt;=ED$5,$F89&lt;=ED$6),IF(AND($G89&gt;=ED$5,$G89&lt;=ED$6),5,IF($L89=1,2,1)),IF(AND($G89&gt;=ED$5,$G89&lt;=ED$6),IF($M89&gt;0,4,3),0)),IF(AND($D89&lt;=ED$6,$E89&gt;=ED$5),60,0)))</f>
        <v/>
      </c>
    </row>
    <row r="90" ht="18" customHeight="1">
      <c r="A90" s="52" t="str">
        <f>IF(Tasks!$B90="","",Tasks!$A90)</f>
        <v/>
      </c>
      <c r="B90" s="78" t="str">
        <f>IF(Tasks!$B90="","",Tasks!$B90)</f>
        <v/>
      </c>
      <c r="C90" s="25" t="str">
        <f>IF($B90="","",IF(AND(Tasks!$D90="",Tasks!$G90=""),"-",IF(Tasks!$D90="","",Tasks!$D90&amp;IF(OR(Tasks!$E90="",Tasks!$E90="FS"),IF(N(Tasks!$F90)=0,"","FS"),Tasks!$E90)&amp;IF(N(Tasks!$F90)=0,"",IF(Tasks!$F90&gt;0,"+","")&amp;Tasks!$F90))&amp;IF(AND(Tasks!$D90&lt;&gt;"",Tasks!$G90&lt;&gt;""),", ","")&amp;IF(Tasks!$G90="","",Tasks!$G90&amp;IF(OR(Tasks!$H90="",Tasks!$H90="FS"),IF(N(Tasks!$I90)=0,"","FS"),Tasks!$H90)&amp;IF(N(Tasks!$I90)=0,"",IF(Tasks!$I90&gt;0,"+","")&amp;Tasks!$I90))))</f>
        <v/>
      </c>
      <c r="D90" s="51" t="str">
        <f>IF(OR($B90="",Tasks!$Q90=""),"",Tasks!$Q90)</f>
        <v/>
      </c>
      <c r="E90" s="51" t="str">
        <f>IF(OR($B90="",Tasks!$R90=""),"",Tasks!$R90)</f>
        <v/>
      </c>
      <c r="F90" s="51" t="str">
        <f>IF(OR($B90="",Tasks!$S90=""),"",Tasks!$S90)</f>
        <v/>
      </c>
      <c r="G90" s="51" t="str">
        <f>IF(OR($B90="",Tasks!$T90=""),"",Tasks!$T90)</f>
        <v/>
      </c>
      <c r="H90" s="52" t="str">
        <f>IF($B90="","",Tasks!$AE90)</f>
        <v/>
      </c>
      <c r="I90" s="79" t="str">
        <f>IF($B90="","",Tasks!$AF90)</f>
        <v/>
      </c>
      <c r="J90" s="53" t="str">
        <f>IF(OR($B90="",Tasks!$V90=""),"",Tasks!$V90)</f>
        <v/>
      </c>
      <c r="K90" s="52" t="str">
        <f>IF($B90="","",Tasks!$AA90)</f>
        <v/>
      </c>
      <c r="L90" s="52" t="str">
        <f>IF($B90="","",Tasks!$AB90)</f>
        <v/>
      </c>
      <c r="M90" s="52" t="str">
        <f>IF($B90="","",Tasks!$Z90)</f>
        <v/>
      </c>
      <c r="N90" s="52" t="str">
        <f>IF(OR($B90="",Tasks!$AG90=""),"",Tasks!$AG90)</f>
        <v/>
      </c>
      <c r="O90" s="80" t="str">
        <f>IF(OR($A90="",NOT(ISNUMBER($G90))),"",IF(AND($F90&lt;=O$6,$G90&gt;=O$5),IF(O$5&gt;$N90,5,$K90)*10+IF(AND($F90&gt;=O$5,$F90&lt;=O$6),IF(AND($G90&gt;=O$5,$G90&lt;=O$6),5,IF($L90=1,2,1)),IF(AND($G90&gt;=O$5,$G90&lt;=O$6),IF($M90&gt;0,4,3),0)),IF(AND($D90&lt;=O$6,$E90&gt;=O$5),60,0)))</f>
        <v/>
      </c>
      <c r="P90" s="80" t="str">
        <f>IF(OR($A90="",NOT(ISNUMBER($G90))),"",IF(AND($F90&lt;=P$6,$G90&gt;=P$5),IF(P$5&gt;$N90,5,$K90)*10+IF(AND($F90&gt;=P$5,$F90&lt;=P$6),IF(AND($G90&gt;=P$5,$G90&lt;=P$6),5,IF($L90=1,2,1)),IF(AND($G90&gt;=P$5,$G90&lt;=P$6),IF($M90&gt;0,4,3),0)),IF(AND($D90&lt;=P$6,$E90&gt;=P$5),60,0)))</f>
        <v/>
      </c>
      <c r="Q90" s="80" t="str">
        <f>IF(OR($A90="",NOT(ISNUMBER($G90))),"",IF(AND($F90&lt;=Q$6,$G90&gt;=Q$5),IF(Q$5&gt;$N90,5,$K90)*10+IF(AND($F90&gt;=Q$5,$F90&lt;=Q$6),IF(AND($G90&gt;=Q$5,$G90&lt;=Q$6),5,IF($L90=1,2,1)),IF(AND($G90&gt;=Q$5,$G90&lt;=Q$6),IF($M90&gt;0,4,3),0)),IF(AND($D90&lt;=Q$6,$E90&gt;=Q$5),60,0)))</f>
        <v/>
      </c>
      <c r="R90" s="80" t="str">
        <f>IF(OR($A90="",NOT(ISNUMBER($G90))),"",IF(AND($F90&lt;=R$6,$G90&gt;=R$5),IF(R$5&gt;$N90,5,$K90)*10+IF(AND($F90&gt;=R$5,$F90&lt;=R$6),IF(AND($G90&gt;=R$5,$G90&lt;=R$6),5,IF($L90=1,2,1)),IF(AND($G90&gt;=R$5,$G90&lt;=R$6),IF($M90&gt;0,4,3),0)),IF(AND($D90&lt;=R$6,$E90&gt;=R$5),60,0)))</f>
        <v/>
      </c>
      <c r="S90" s="80" t="str">
        <f>IF(OR($A90="",NOT(ISNUMBER($G90))),"",IF(AND($F90&lt;=S$6,$G90&gt;=S$5),IF(S$5&gt;$N90,5,$K90)*10+IF(AND($F90&gt;=S$5,$F90&lt;=S$6),IF(AND($G90&gt;=S$5,$G90&lt;=S$6),5,IF($L90=1,2,1)),IF(AND($G90&gt;=S$5,$G90&lt;=S$6),IF($M90&gt;0,4,3),0)),IF(AND($D90&lt;=S$6,$E90&gt;=S$5),60,0)))</f>
        <v/>
      </c>
      <c r="T90" s="80" t="str">
        <f>IF(OR($A90="",NOT(ISNUMBER($G90))),"",IF(AND($F90&lt;=T$6,$G90&gt;=T$5),IF(T$5&gt;$N90,5,$K90)*10+IF(AND($F90&gt;=T$5,$F90&lt;=T$6),IF(AND($G90&gt;=T$5,$G90&lt;=T$6),5,IF($L90=1,2,1)),IF(AND($G90&gt;=T$5,$G90&lt;=T$6),IF($M90&gt;0,4,3),0)),IF(AND($D90&lt;=T$6,$E90&gt;=T$5),60,0)))</f>
        <v/>
      </c>
      <c r="U90" s="80" t="str">
        <f>IF(OR($A90="",NOT(ISNUMBER($G90))),"",IF(AND($F90&lt;=U$6,$G90&gt;=U$5),IF(U$5&gt;$N90,5,$K90)*10+IF(AND($F90&gt;=U$5,$F90&lt;=U$6),IF(AND($G90&gt;=U$5,$G90&lt;=U$6),5,IF($L90=1,2,1)),IF(AND($G90&gt;=U$5,$G90&lt;=U$6),IF($M90&gt;0,4,3),0)),IF(AND($D90&lt;=U$6,$E90&gt;=U$5),60,0)))</f>
        <v/>
      </c>
      <c r="V90" s="80" t="str">
        <f>IF(OR($A90="",NOT(ISNUMBER($G90))),"",IF(AND($F90&lt;=V$6,$G90&gt;=V$5),IF(V$5&gt;$N90,5,$K90)*10+IF(AND($F90&gt;=V$5,$F90&lt;=V$6),IF(AND($G90&gt;=V$5,$G90&lt;=V$6),5,IF($L90=1,2,1)),IF(AND($G90&gt;=V$5,$G90&lt;=V$6),IF($M90&gt;0,4,3),0)),IF(AND($D90&lt;=V$6,$E90&gt;=V$5),60,0)))</f>
        <v/>
      </c>
      <c r="W90" s="80" t="str">
        <f>IF(OR($A90="",NOT(ISNUMBER($G90))),"",IF(AND($F90&lt;=W$6,$G90&gt;=W$5),IF(W$5&gt;$N90,5,$K90)*10+IF(AND($F90&gt;=W$5,$F90&lt;=W$6),IF(AND($G90&gt;=W$5,$G90&lt;=W$6),5,IF($L90=1,2,1)),IF(AND($G90&gt;=W$5,$G90&lt;=W$6),IF($M90&gt;0,4,3),0)),IF(AND($D90&lt;=W$6,$E90&gt;=W$5),60,0)))</f>
        <v/>
      </c>
      <c r="X90" s="80" t="str">
        <f>IF(OR($A90="",NOT(ISNUMBER($G90))),"",IF(AND($F90&lt;=X$6,$G90&gt;=X$5),IF(X$5&gt;$N90,5,$K90)*10+IF(AND($F90&gt;=X$5,$F90&lt;=X$6),IF(AND($G90&gt;=X$5,$G90&lt;=X$6),5,IF($L90=1,2,1)),IF(AND($G90&gt;=X$5,$G90&lt;=X$6),IF($M90&gt;0,4,3),0)),IF(AND($D90&lt;=X$6,$E90&gt;=X$5),60,0)))</f>
        <v/>
      </c>
      <c r="Y90" s="80" t="str">
        <f>IF(OR($A90="",NOT(ISNUMBER($G90))),"",IF(AND($F90&lt;=Y$6,$G90&gt;=Y$5),IF(Y$5&gt;$N90,5,$K90)*10+IF(AND($F90&gt;=Y$5,$F90&lt;=Y$6),IF(AND($G90&gt;=Y$5,$G90&lt;=Y$6),5,IF($L90=1,2,1)),IF(AND($G90&gt;=Y$5,$G90&lt;=Y$6),IF($M90&gt;0,4,3),0)),IF(AND($D90&lt;=Y$6,$E90&gt;=Y$5),60,0)))</f>
        <v/>
      </c>
      <c r="Z90" s="80" t="str">
        <f>IF(OR($A90="",NOT(ISNUMBER($G90))),"",IF(AND($F90&lt;=Z$6,$G90&gt;=Z$5),IF(Z$5&gt;$N90,5,$K90)*10+IF(AND($F90&gt;=Z$5,$F90&lt;=Z$6),IF(AND($G90&gt;=Z$5,$G90&lt;=Z$6),5,IF($L90=1,2,1)),IF(AND($G90&gt;=Z$5,$G90&lt;=Z$6),IF($M90&gt;0,4,3),0)),IF(AND($D90&lt;=Z$6,$E90&gt;=Z$5),60,0)))</f>
        <v/>
      </c>
      <c r="AA90" s="80" t="str">
        <f>IF(OR($A90="",NOT(ISNUMBER($G90))),"",IF(AND($F90&lt;=AA$6,$G90&gt;=AA$5),IF(AA$5&gt;$N90,5,$K90)*10+IF(AND($F90&gt;=AA$5,$F90&lt;=AA$6),IF(AND($G90&gt;=AA$5,$G90&lt;=AA$6),5,IF($L90=1,2,1)),IF(AND($G90&gt;=AA$5,$G90&lt;=AA$6),IF($M90&gt;0,4,3),0)),IF(AND($D90&lt;=AA$6,$E90&gt;=AA$5),60,0)))</f>
        <v/>
      </c>
      <c r="AB90" s="80" t="str">
        <f>IF(OR($A90="",NOT(ISNUMBER($G90))),"",IF(AND($F90&lt;=AB$6,$G90&gt;=AB$5),IF(AB$5&gt;$N90,5,$K90)*10+IF(AND($F90&gt;=AB$5,$F90&lt;=AB$6),IF(AND($G90&gt;=AB$5,$G90&lt;=AB$6),5,IF($L90=1,2,1)),IF(AND($G90&gt;=AB$5,$G90&lt;=AB$6),IF($M90&gt;0,4,3),0)),IF(AND($D90&lt;=AB$6,$E90&gt;=AB$5),60,0)))</f>
        <v/>
      </c>
      <c r="AC90" s="80" t="str">
        <f>IF(OR($A90="",NOT(ISNUMBER($G90))),"",IF(AND($F90&lt;=AC$6,$G90&gt;=AC$5),IF(AC$5&gt;$N90,5,$K90)*10+IF(AND($F90&gt;=AC$5,$F90&lt;=AC$6),IF(AND($G90&gt;=AC$5,$G90&lt;=AC$6),5,IF($L90=1,2,1)),IF(AND($G90&gt;=AC$5,$G90&lt;=AC$6),IF($M90&gt;0,4,3),0)),IF(AND($D90&lt;=AC$6,$E90&gt;=AC$5),60,0)))</f>
        <v/>
      </c>
      <c r="AD90" s="80" t="str">
        <f>IF(OR($A90="",NOT(ISNUMBER($G90))),"",IF(AND($F90&lt;=AD$6,$G90&gt;=AD$5),IF(AD$5&gt;$N90,5,$K90)*10+IF(AND($F90&gt;=AD$5,$F90&lt;=AD$6),IF(AND($G90&gt;=AD$5,$G90&lt;=AD$6),5,IF($L90=1,2,1)),IF(AND($G90&gt;=AD$5,$G90&lt;=AD$6),IF($M90&gt;0,4,3),0)),IF(AND($D90&lt;=AD$6,$E90&gt;=AD$5),60,0)))</f>
        <v/>
      </c>
      <c r="AE90" s="80" t="str">
        <f>IF(OR($A90="",NOT(ISNUMBER($G90))),"",IF(AND($F90&lt;=AE$6,$G90&gt;=AE$5),IF(AE$5&gt;$N90,5,$K90)*10+IF(AND($F90&gt;=AE$5,$F90&lt;=AE$6),IF(AND($G90&gt;=AE$5,$G90&lt;=AE$6),5,IF($L90=1,2,1)),IF(AND($G90&gt;=AE$5,$G90&lt;=AE$6),IF($M90&gt;0,4,3),0)),IF(AND($D90&lt;=AE$6,$E90&gt;=AE$5),60,0)))</f>
        <v/>
      </c>
      <c r="AF90" s="80" t="str">
        <f>IF(OR($A90="",NOT(ISNUMBER($G90))),"",IF(AND($F90&lt;=AF$6,$G90&gt;=AF$5),IF(AF$5&gt;$N90,5,$K90)*10+IF(AND($F90&gt;=AF$5,$F90&lt;=AF$6),IF(AND($G90&gt;=AF$5,$G90&lt;=AF$6),5,IF($L90=1,2,1)),IF(AND($G90&gt;=AF$5,$G90&lt;=AF$6),IF($M90&gt;0,4,3),0)),IF(AND($D90&lt;=AF$6,$E90&gt;=AF$5),60,0)))</f>
        <v/>
      </c>
      <c r="AG90" s="80" t="str">
        <f>IF(OR($A90="",NOT(ISNUMBER($G90))),"",IF(AND($F90&lt;=AG$6,$G90&gt;=AG$5),IF(AG$5&gt;$N90,5,$K90)*10+IF(AND($F90&gt;=AG$5,$F90&lt;=AG$6),IF(AND($G90&gt;=AG$5,$G90&lt;=AG$6),5,IF($L90=1,2,1)),IF(AND($G90&gt;=AG$5,$G90&lt;=AG$6),IF($M90&gt;0,4,3),0)),IF(AND($D90&lt;=AG$6,$E90&gt;=AG$5),60,0)))</f>
        <v/>
      </c>
      <c r="AH90" s="80" t="str">
        <f>IF(OR($A90="",NOT(ISNUMBER($G90))),"",IF(AND($F90&lt;=AH$6,$G90&gt;=AH$5),IF(AH$5&gt;$N90,5,$K90)*10+IF(AND($F90&gt;=AH$5,$F90&lt;=AH$6),IF(AND($G90&gt;=AH$5,$G90&lt;=AH$6),5,IF($L90=1,2,1)),IF(AND($G90&gt;=AH$5,$G90&lt;=AH$6),IF($M90&gt;0,4,3),0)),IF(AND($D90&lt;=AH$6,$E90&gt;=AH$5),60,0)))</f>
        <v/>
      </c>
      <c r="AI90" s="80" t="str">
        <f>IF(OR($A90="",NOT(ISNUMBER($G90))),"",IF(AND($F90&lt;=AI$6,$G90&gt;=AI$5),IF(AI$5&gt;$N90,5,$K90)*10+IF(AND($F90&gt;=AI$5,$F90&lt;=AI$6),IF(AND($G90&gt;=AI$5,$G90&lt;=AI$6),5,IF($L90=1,2,1)),IF(AND($G90&gt;=AI$5,$G90&lt;=AI$6),IF($M90&gt;0,4,3),0)),IF(AND($D90&lt;=AI$6,$E90&gt;=AI$5),60,0)))</f>
        <v/>
      </c>
      <c r="AJ90" s="80" t="str">
        <f>IF(OR($A90="",NOT(ISNUMBER($G90))),"",IF(AND($F90&lt;=AJ$6,$G90&gt;=AJ$5),IF(AJ$5&gt;$N90,5,$K90)*10+IF(AND($F90&gt;=AJ$5,$F90&lt;=AJ$6),IF(AND($G90&gt;=AJ$5,$G90&lt;=AJ$6),5,IF($L90=1,2,1)),IF(AND($G90&gt;=AJ$5,$G90&lt;=AJ$6),IF($M90&gt;0,4,3),0)),IF(AND($D90&lt;=AJ$6,$E90&gt;=AJ$5),60,0)))</f>
        <v/>
      </c>
      <c r="AK90" s="80" t="str">
        <f>IF(OR($A90="",NOT(ISNUMBER($G90))),"",IF(AND($F90&lt;=AK$6,$G90&gt;=AK$5),IF(AK$5&gt;$N90,5,$K90)*10+IF(AND($F90&gt;=AK$5,$F90&lt;=AK$6),IF(AND($G90&gt;=AK$5,$G90&lt;=AK$6),5,IF($L90=1,2,1)),IF(AND($G90&gt;=AK$5,$G90&lt;=AK$6),IF($M90&gt;0,4,3),0)),IF(AND($D90&lt;=AK$6,$E90&gt;=AK$5),60,0)))</f>
        <v/>
      </c>
      <c r="AL90" s="80" t="str">
        <f>IF(OR($A90="",NOT(ISNUMBER($G90))),"",IF(AND($F90&lt;=AL$6,$G90&gt;=AL$5),IF(AL$5&gt;$N90,5,$K90)*10+IF(AND($F90&gt;=AL$5,$F90&lt;=AL$6),IF(AND($G90&gt;=AL$5,$G90&lt;=AL$6),5,IF($L90=1,2,1)),IF(AND($G90&gt;=AL$5,$G90&lt;=AL$6),IF($M90&gt;0,4,3),0)),IF(AND($D90&lt;=AL$6,$E90&gt;=AL$5),60,0)))</f>
        <v/>
      </c>
      <c r="AM90" s="80" t="str">
        <f>IF(OR($A90="",NOT(ISNUMBER($G90))),"",IF(AND($F90&lt;=AM$6,$G90&gt;=AM$5),IF(AM$5&gt;$N90,5,$K90)*10+IF(AND($F90&gt;=AM$5,$F90&lt;=AM$6),IF(AND($G90&gt;=AM$5,$G90&lt;=AM$6),5,IF($L90=1,2,1)),IF(AND($G90&gt;=AM$5,$G90&lt;=AM$6),IF($M90&gt;0,4,3),0)),IF(AND($D90&lt;=AM$6,$E90&gt;=AM$5),60,0)))</f>
        <v/>
      </c>
      <c r="AN90" s="80" t="str">
        <f>IF(OR($A90="",NOT(ISNUMBER($G90))),"",IF(AND($F90&lt;=AN$6,$G90&gt;=AN$5),IF(AN$5&gt;$N90,5,$K90)*10+IF(AND($F90&gt;=AN$5,$F90&lt;=AN$6),IF(AND($G90&gt;=AN$5,$G90&lt;=AN$6),5,IF($L90=1,2,1)),IF(AND($G90&gt;=AN$5,$G90&lt;=AN$6),IF($M90&gt;0,4,3),0)),IF(AND($D90&lt;=AN$6,$E90&gt;=AN$5),60,0)))</f>
        <v/>
      </c>
      <c r="AO90" s="80" t="str">
        <f>IF(OR($A90="",NOT(ISNUMBER($G90))),"",IF(AND($F90&lt;=AO$6,$G90&gt;=AO$5),IF(AO$5&gt;$N90,5,$K90)*10+IF(AND($F90&gt;=AO$5,$F90&lt;=AO$6),IF(AND($G90&gt;=AO$5,$G90&lt;=AO$6),5,IF($L90=1,2,1)),IF(AND($G90&gt;=AO$5,$G90&lt;=AO$6),IF($M90&gt;0,4,3),0)),IF(AND($D90&lt;=AO$6,$E90&gt;=AO$5),60,0)))</f>
        <v/>
      </c>
      <c r="AP90" s="80" t="str">
        <f>IF(OR($A90="",NOT(ISNUMBER($G90))),"",IF(AND($F90&lt;=AP$6,$G90&gt;=AP$5),IF(AP$5&gt;$N90,5,$K90)*10+IF(AND($F90&gt;=AP$5,$F90&lt;=AP$6),IF(AND($G90&gt;=AP$5,$G90&lt;=AP$6),5,IF($L90=1,2,1)),IF(AND($G90&gt;=AP$5,$G90&lt;=AP$6),IF($M90&gt;0,4,3),0)),IF(AND($D90&lt;=AP$6,$E90&gt;=AP$5),60,0)))</f>
        <v/>
      </c>
      <c r="AQ90" s="80" t="str">
        <f>IF(OR($A90="",NOT(ISNUMBER($G90))),"",IF(AND($F90&lt;=AQ$6,$G90&gt;=AQ$5),IF(AQ$5&gt;$N90,5,$K90)*10+IF(AND($F90&gt;=AQ$5,$F90&lt;=AQ$6),IF(AND($G90&gt;=AQ$5,$G90&lt;=AQ$6),5,IF($L90=1,2,1)),IF(AND($G90&gt;=AQ$5,$G90&lt;=AQ$6),IF($M90&gt;0,4,3),0)),IF(AND($D90&lt;=AQ$6,$E90&gt;=AQ$5),60,0)))</f>
        <v/>
      </c>
      <c r="AR90" s="80" t="str">
        <f>IF(OR($A90="",NOT(ISNUMBER($G90))),"",IF(AND($F90&lt;=AR$6,$G90&gt;=AR$5),IF(AR$5&gt;$N90,5,$K90)*10+IF(AND($F90&gt;=AR$5,$F90&lt;=AR$6),IF(AND($G90&gt;=AR$5,$G90&lt;=AR$6),5,IF($L90=1,2,1)),IF(AND($G90&gt;=AR$5,$G90&lt;=AR$6),IF($M90&gt;0,4,3),0)),IF(AND($D90&lt;=AR$6,$E90&gt;=AR$5),60,0)))</f>
        <v/>
      </c>
      <c r="AS90" s="80" t="str">
        <f>IF(OR($A90="",NOT(ISNUMBER($G90))),"",IF(AND($F90&lt;=AS$6,$G90&gt;=AS$5),IF(AS$5&gt;$N90,5,$K90)*10+IF(AND($F90&gt;=AS$5,$F90&lt;=AS$6),IF(AND($G90&gt;=AS$5,$G90&lt;=AS$6),5,IF($L90=1,2,1)),IF(AND($G90&gt;=AS$5,$G90&lt;=AS$6),IF($M90&gt;0,4,3),0)),IF(AND($D90&lt;=AS$6,$E90&gt;=AS$5),60,0)))</f>
        <v/>
      </c>
      <c r="AT90" s="80" t="str">
        <f>IF(OR($A90="",NOT(ISNUMBER($G90))),"",IF(AND($F90&lt;=AT$6,$G90&gt;=AT$5),IF(AT$5&gt;$N90,5,$K90)*10+IF(AND($F90&gt;=AT$5,$F90&lt;=AT$6),IF(AND($G90&gt;=AT$5,$G90&lt;=AT$6),5,IF($L90=1,2,1)),IF(AND($G90&gt;=AT$5,$G90&lt;=AT$6),IF($M90&gt;0,4,3),0)),IF(AND($D90&lt;=AT$6,$E90&gt;=AT$5),60,0)))</f>
        <v/>
      </c>
      <c r="AU90" s="80" t="str">
        <f>IF(OR($A90="",NOT(ISNUMBER($G90))),"",IF(AND($F90&lt;=AU$6,$G90&gt;=AU$5),IF(AU$5&gt;$N90,5,$K90)*10+IF(AND($F90&gt;=AU$5,$F90&lt;=AU$6),IF(AND($G90&gt;=AU$5,$G90&lt;=AU$6),5,IF($L90=1,2,1)),IF(AND($G90&gt;=AU$5,$G90&lt;=AU$6),IF($M90&gt;0,4,3),0)),IF(AND($D90&lt;=AU$6,$E90&gt;=AU$5),60,0)))</f>
        <v/>
      </c>
      <c r="AV90" s="80" t="str">
        <f>IF(OR($A90="",NOT(ISNUMBER($G90))),"",IF(AND($F90&lt;=AV$6,$G90&gt;=AV$5),IF(AV$5&gt;$N90,5,$K90)*10+IF(AND($F90&gt;=AV$5,$F90&lt;=AV$6),IF(AND($G90&gt;=AV$5,$G90&lt;=AV$6),5,IF($L90=1,2,1)),IF(AND($G90&gt;=AV$5,$G90&lt;=AV$6),IF($M90&gt;0,4,3),0)),IF(AND($D90&lt;=AV$6,$E90&gt;=AV$5),60,0)))</f>
        <v/>
      </c>
      <c r="AW90" s="80" t="str">
        <f>IF(OR($A90="",NOT(ISNUMBER($G90))),"",IF(AND($F90&lt;=AW$6,$G90&gt;=AW$5),IF(AW$5&gt;$N90,5,$K90)*10+IF(AND($F90&gt;=AW$5,$F90&lt;=AW$6),IF(AND($G90&gt;=AW$5,$G90&lt;=AW$6),5,IF($L90=1,2,1)),IF(AND($G90&gt;=AW$5,$G90&lt;=AW$6),IF($M90&gt;0,4,3),0)),IF(AND($D90&lt;=AW$6,$E90&gt;=AW$5),60,0)))</f>
        <v/>
      </c>
      <c r="AX90" s="80" t="str">
        <f>IF(OR($A90="",NOT(ISNUMBER($G90))),"",IF(AND($F90&lt;=AX$6,$G90&gt;=AX$5),IF(AX$5&gt;$N90,5,$K90)*10+IF(AND($F90&gt;=AX$5,$F90&lt;=AX$6),IF(AND($G90&gt;=AX$5,$G90&lt;=AX$6),5,IF($L90=1,2,1)),IF(AND($G90&gt;=AX$5,$G90&lt;=AX$6),IF($M90&gt;0,4,3),0)),IF(AND($D90&lt;=AX$6,$E90&gt;=AX$5),60,0)))</f>
        <v/>
      </c>
      <c r="AY90" s="80" t="str">
        <f>IF(OR($A90="",NOT(ISNUMBER($G90))),"",IF(AND($F90&lt;=AY$6,$G90&gt;=AY$5),IF(AY$5&gt;$N90,5,$K90)*10+IF(AND($F90&gt;=AY$5,$F90&lt;=AY$6),IF(AND($G90&gt;=AY$5,$G90&lt;=AY$6),5,IF($L90=1,2,1)),IF(AND($G90&gt;=AY$5,$G90&lt;=AY$6),IF($M90&gt;0,4,3),0)),IF(AND($D90&lt;=AY$6,$E90&gt;=AY$5),60,0)))</f>
        <v/>
      </c>
      <c r="AZ90" s="80" t="str">
        <f>IF(OR($A90="",NOT(ISNUMBER($G90))),"",IF(AND($F90&lt;=AZ$6,$G90&gt;=AZ$5),IF(AZ$5&gt;$N90,5,$K90)*10+IF(AND($F90&gt;=AZ$5,$F90&lt;=AZ$6),IF(AND($G90&gt;=AZ$5,$G90&lt;=AZ$6),5,IF($L90=1,2,1)),IF(AND($G90&gt;=AZ$5,$G90&lt;=AZ$6),IF($M90&gt;0,4,3),0)),IF(AND($D90&lt;=AZ$6,$E90&gt;=AZ$5),60,0)))</f>
        <v/>
      </c>
      <c r="BA90" s="80" t="str">
        <f>IF(OR($A90="",NOT(ISNUMBER($G90))),"",IF(AND($F90&lt;=BA$6,$G90&gt;=BA$5),IF(BA$5&gt;$N90,5,$K90)*10+IF(AND($F90&gt;=BA$5,$F90&lt;=BA$6),IF(AND($G90&gt;=BA$5,$G90&lt;=BA$6),5,IF($L90=1,2,1)),IF(AND($G90&gt;=BA$5,$G90&lt;=BA$6),IF($M90&gt;0,4,3),0)),IF(AND($D90&lt;=BA$6,$E90&gt;=BA$5),60,0)))</f>
        <v/>
      </c>
      <c r="BB90" s="80" t="str">
        <f>IF(OR($A90="",NOT(ISNUMBER($G90))),"",IF(AND($F90&lt;=BB$6,$G90&gt;=BB$5),IF(BB$5&gt;$N90,5,$K90)*10+IF(AND($F90&gt;=BB$5,$F90&lt;=BB$6),IF(AND($G90&gt;=BB$5,$G90&lt;=BB$6),5,IF($L90=1,2,1)),IF(AND($G90&gt;=BB$5,$G90&lt;=BB$6),IF($M90&gt;0,4,3),0)),IF(AND($D90&lt;=BB$6,$E90&gt;=BB$5),60,0)))</f>
        <v/>
      </c>
      <c r="BC90" s="80" t="str">
        <f>IF(OR($A90="",NOT(ISNUMBER($G90))),"",IF(AND($F90&lt;=BC$6,$G90&gt;=BC$5),IF(BC$5&gt;$N90,5,$K90)*10+IF(AND($F90&gt;=BC$5,$F90&lt;=BC$6),IF(AND($G90&gt;=BC$5,$G90&lt;=BC$6),5,IF($L90=1,2,1)),IF(AND($G90&gt;=BC$5,$G90&lt;=BC$6),IF($M90&gt;0,4,3),0)),IF(AND($D90&lt;=BC$6,$E90&gt;=BC$5),60,0)))</f>
        <v/>
      </c>
      <c r="BD90" s="80" t="str">
        <f>IF(OR($A90="",NOT(ISNUMBER($G90))),"",IF(AND($F90&lt;=BD$6,$G90&gt;=BD$5),IF(BD$5&gt;$N90,5,$K90)*10+IF(AND($F90&gt;=BD$5,$F90&lt;=BD$6),IF(AND($G90&gt;=BD$5,$G90&lt;=BD$6),5,IF($L90=1,2,1)),IF(AND($G90&gt;=BD$5,$G90&lt;=BD$6),IF($M90&gt;0,4,3),0)),IF(AND($D90&lt;=BD$6,$E90&gt;=BD$5),60,0)))</f>
        <v/>
      </c>
      <c r="BE90" s="80" t="str">
        <f>IF(OR($A90="",NOT(ISNUMBER($G90))),"",IF(AND($F90&lt;=BE$6,$G90&gt;=BE$5),IF(BE$5&gt;$N90,5,$K90)*10+IF(AND($F90&gt;=BE$5,$F90&lt;=BE$6),IF(AND($G90&gt;=BE$5,$G90&lt;=BE$6),5,IF($L90=1,2,1)),IF(AND($G90&gt;=BE$5,$G90&lt;=BE$6),IF($M90&gt;0,4,3),0)),IF(AND($D90&lt;=BE$6,$E90&gt;=BE$5),60,0)))</f>
        <v/>
      </c>
      <c r="BF90" s="80" t="str">
        <f>IF(OR($A90="",NOT(ISNUMBER($G90))),"",IF(AND($F90&lt;=BF$6,$G90&gt;=BF$5),IF(BF$5&gt;$N90,5,$K90)*10+IF(AND($F90&gt;=BF$5,$F90&lt;=BF$6),IF(AND($G90&gt;=BF$5,$G90&lt;=BF$6),5,IF($L90=1,2,1)),IF(AND($G90&gt;=BF$5,$G90&lt;=BF$6),IF($M90&gt;0,4,3),0)),IF(AND($D90&lt;=BF$6,$E90&gt;=BF$5),60,0)))</f>
        <v/>
      </c>
      <c r="BG90" s="80" t="str">
        <f>IF(OR($A90="",NOT(ISNUMBER($G90))),"",IF(AND($F90&lt;=BG$6,$G90&gt;=BG$5),IF(BG$5&gt;$N90,5,$K90)*10+IF(AND($F90&gt;=BG$5,$F90&lt;=BG$6),IF(AND($G90&gt;=BG$5,$G90&lt;=BG$6),5,IF($L90=1,2,1)),IF(AND($G90&gt;=BG$5,$G90&lt;=BG$6),IF($M90&gt;0,4,3),0)),IF(AND($D90&lt;=BG$6,$E90&gt;=BG$5),60,0)))</f>
        <v/>
      </c>
      <c r="BH90" s="80" t="str">
        <f>IF(OR($A90="",NOT(ISNUMBER($G90))),"",IF(AND($F90&lt;=BH$6,$G90&gt;=BH$5),IF(BH$5&gt;$N90,5,$K90)*10+IF(AND($F90&gt;=BH$5,$F90&lt;=BH$6),IF(AND($G90&gt;=BH$5,$G90&lt;=BH$6),5,IF($L90=1,2,1)),IF(AND($G90&gt;=BH$5,$G90&lt;=BH$6),IF($M90&gt;0,4,3),0)),IF(AND($D90&lt;=BH$6,$E90&gt;=BH$5),60,0)))</f>
        <v/>
      </c>
      <c r="BI90" s="80" t="str">
        <f>IF(OR($A90="",NOT(ISNUMBER($G90))),"",IF(AND($F90&lt;=BI$6,$G90&gt;=BI$5),IF(BI$5&gt;$N90,5,$K90)*10+IF(AND($F90&gt;=BI$5,$F90&lt;=BI$6),IF(AND($G90&gt;=BI$5,$G90&lt;=BI$6),5,IF($L90=1,2,1)),IF(AND($G90&gt;=BI$5,$G90&lt;=BI$6),IF($M90&gt;0,4,3),0)),IF(AND($D90&lt;=BI$6,$E90&gt;=BI$5),60,0)))</f>
        <v/>
      </c>
      <c r="BJ90" s="80" t="str">
        <f>IF(OR($A90="",NOT(ISNUMBER($G90))),"",IF(AND($F90&lt;=BJ$6,$G90&gt;=BJ$5),IF(BJ$5&gt;$N90,5,$K90)*10+IF(AND($F90&gt;=BJ$5,$F90&lt;=BJ$6),IF(AND($G90&gt;=BJ$5,$G90&lt;=BJ$6),5,IF($L90=1,2,1)),IF(AND($G90&gt;=BJ$5,$G90&lt;=BJ$6),IF($M90&gt;0,4,3),0)),IF(AND($D90&lt;=BJ$6,$E90&gt;=BJ$5),60,0)))</f>
        <v/>
      </c>
      <c r="BK90" s="80" t="str">
        <f>IF(OR($A90="",NOT(ISNUMBER($G90))),"",IF(AND($F90&lt;=BK$6,$G90&gt;=BK$5),IF(BK$5&gt;$N90,5,$K90)*10+IF(AND($F90&gt;=BK$5,$F90&lt;=BK$6),IF(AND($G90&gt;=BK$5,$G90&lt;=BK$6),5,IF($L90=1,2,1)),IF(AND($G90&gt;=BK$5,$G90&lt;=BK$6),IF($M90&gt;0,4,3),0)),IF(AND($D90&lt;=BK$6,$E90&gt;=BK$5),60,0)))</f>
        <v/>
      </c>
      <c r="BL90" s="80" t="str">
        <f>IF(OR($A90="",NOT(ISNUMBER($G90))),"",IF(AND($F90&lt;=BL$6,$G90&gt;=BL$5),IF(BL$5&gt;$N90,5,$K90)*10+IF(AND($F90&gt;=BL$5,$F90&lt;=BL$6),IF(AND($G90&gt;=BL$5,$G90&lt;=BL$6),5,IF($L90=1,2,1)),IF(AND($G90&gt;=BL$5,$G90&lt;=BL$6),IF($M90&gt;0,4,3),0)),IF(AND($D90&lt;=BL$6,$E90&gt;=BL$5),60,0)))</f>
        <v/>
      </c>
      <c r="BM90" s="80" t="str">
        <f>IF(OR($A90="",NOT(ISNUMBER($G90))),"",IF(AND($F90&lt;=BM$6,$G90&gt;=BM$5),IF(BM$5&gt;$N90,5,$K90)*10+IF(AND($F90&gt;=BM$5,$F90&lt;=BM$6),IF(AND($G90&gt;=BM$5,$G90&lt;=BM$6),5,IF($L90=1,2,1)),IF(AND($G90&gt;=BM$5,$G90&lt;=BM$6),IF($M90&gt;0,4,3),0)),IF(AND($D90&lt;=BM$6,$E90&gt;=BM$5),60,0)))</f>
        <v/>
      </c>
      <c r="BN90" s="80" t="str">
        <f>IF(OR($A90="",NOT(ISNUMBER($G90))),"",IF(AND($F90&lt;=BN$6,$G90&gt;=BN$5),IF(BN$5&gt;$N90,5,$K90)*10+IF(AND($F90&gt;=BN$5,$F90&lt;=BN$6),IF(AND($G90&gt;=BN$5,$G90&lt;=BN$6),5,IF($L90=1,2,1)),IF(AND($G90&gt;=BN$5,$G90&lt;=BN$6),IF($M90&gt;0,4,3),0)),IF(AND($D90&lt;=BN$6,$E90&gt;=BN$5),60,0)))</f>
        <v/>
      </c>
      <c r="BO90" s="80" t="str">
        <f>IF(OR($A90="",NOT(ISNUMBER($G90))),"",IF(AND($F90&lt;=BO$6,$G90&gt;=BO$5),IF(BO$5&gt;$N90,5,$K90)*10+IF(AND($F90&gt;=BO$5,$F90&lt;=BO$6),IF(AND($G90&gt;=BO$5,$G90&lt;=BO$6),5,IF($L90=1,2,1)),IF(AND($G90&gt;=BO$5,$G90&lt;=BO$6),IF($M90&gt;0,4,3),0)),IF(AND($D90&lt;=BO$6,$E90&gt;=BO$5),60,0)))</f>
        <v/>
      </c>
      <c r="BP90" s="80" t="str">
        <f>IF(OR($A90="",NOT(ISNUMBER($G90))),"",IF(AND($F90&lt;=BP$6,$G90&gt;=BP$5),IF(BP$5&gt;$N90,5,$K90)*10+IF(AND($F90&gt;=BP$5,$F90&lt;=BP$6),IF(AND($G90&gt;=BP$5,$G90&lt;=BP$6),5,IF($L90=1,2,1)),IF(AND($G90&gt;=BP$5,$G90&lt;=BP$6),IF($M90&gt;0,4,3),0)),IF(AND($D90&lt;=BP$6,$E90&gt;=BP$5),60,0)))</f>
        <v/>
      </c>
      <c r="BQ90" s="80" t="str">
        <f>IF(OR($A90="",NOT(ISNUMBER($G90))),"",IF(AND($F90&lt;=BQ$6,$G90&gt;=BQ$5),IF(BQ$5&gt;$N90,5,$K90)*10+IF(AND($F90&gt;=BQ$5,$F90&lt;=BQ$6),IF(AND($G90&gt;=BQ$5,$G90&lt;=BQ$6),5,IF($L90=1,2,1)),IF(AND($G90&gt;=BQ$5,$G90&lt;=BQ$6),IF($M90&gt;0,4,3),0)),IF(AND($D90&lt;=BQ$6,$E90&gt;=BQ$5),60,0)))</f>
        <v/>
      </c>
      <c r="BR90" s="80" t="str">
        <f>IF(OR($A90="",NOT(ISNUMBER($G90))),"",IF(AND($F90&lt;=BR$6,$G90&gt;=BR$5),IF(BR$5&gt;$N90,5,$K90)*10+IF(AND($F90&gt;=BR$5,$F90&lt;=BR$6),IF(AND($G90&gt;=BR$5,$G90&lt;=BR$6),5,IF($L90=1,2,1)),IF(AND($G90&gt;=BR$5,$G90&lt;=BR$6),IF($M90&gt;0,4,3),0)),IF(AND($D90&lt;=BR$6,$E90&gt;=BR$5),60,0)))</f>
        <v/>
      </c>
      <c r="BS90" s="80" t="str">
        <f>IF(OR($A90="",NOT(ISNUMBER($G90))),"",IF(AND($F90&lt;=BS$6,$G90&gt;=BS$5),IF(BS$5&gt;$N90,5,$K90)*10+IF(AND($F90&gt;=BS$5,$F90&lt;=BS$6),IF(AND($G90&gt;=BS$5,$G90&lt;=BS$6),5,IF($L90=1,2,1)),IF(AND($G90&gt;=BS$5,$G90&lt;=BS$6),IF($M90&gt;0,4,3),0)),IF(AND($D90&lt;=BS$6,$E90&gt;=BS$5),60,0)))</f>
        <v/>
      </c>
      <c r="BT90" s="80" t="str">
        <f>IF(OR($A90="",NOT(ISNUMBER($G90))),"",IF(AND($F90&lt;=BT$6,$G90&gt;=BT$5),IF(BT$5&gt;$N90,5,$K90)*10+IF(AND($F90&gt;=BT$5,$F90&lt;=BT$6),IF(AND($G90&gt;=BT$5,$G90&lt;=BT$6),5,IF($L90=1,2,1)),IF(AND($G90&gt;=BT$5,$G90&lt;=BT$6),IF($M90&gt;0,4,3),0)),IF(AND($D90&lt;=BT$6,$E90&gt;=BT$5),60,0)))</f>
        <v/>
      </c>
      <c r="BU90" s="80" t="str">
        <f>IF(OR($A90="",NOT(ISNUMBER($G90))),"",IF(AND($F90&lt;=BU$6,$G90&gt;=BU$5),IF(BU$5&gt;$N90,5,$K90)*10+IF(AND($F90&gt;=BU$5,$F90&lt;=BU$6),IF(AND($G90&gt;=BU$5,$G90&lt;=BU$6),5,IF($L90=1,2,1)),IF(AND($G90&gt;=BU$5,$G90&lt;=BU$6),IF($M90&gt;0,4,3),0)),IF(AND($D90&lt;=BU$6,$E90&gt;=BU$5),60,0)))</f>
        <v/>
      </c>
      <c r="BV90" s="80" t="str">
        <f>IF(OR($A90="",NOT(ISNUMBER($G90))),"",IF(AND($F90&lt;=BV$6,$G90&gt;=BV$5),IF(BV$5&gt;$N90,5,$K90)*10+IF(AND($F90&gt;=BV$5,$F90&lt;=BV$6),IF(AND($G90&gt;=BV$5,$G90&lt;=BV$6),5,IF($L90=1,2,1)),IF(AND($G90&gt;=BV$5,$G90&lt;=BV$6),IF($M90&gt;0,4,3),0)),IF(AND($D90&lt;=BV$6,$E90&gt;=BV$5),60,0)))</f>
        <v/>
      </c>
      <c r="BW90" s="80" t="str">
        <f>IF(OR($A90="",NOT(ISNUMBER($G90))),"",IF(AND($F90&lt;=BW$6,$G90&gt;=BW$5),IF(BW$5&gt;$N90,5,$K90)*10+IF(AND($F90&gt;=BW$5,$F90&lt;=BW$6),IF(AND($G90&gt;=BW$5,$G90&lt;=BW$6),5,IF($L90=1,2,1)),IF(AND($G90&gt;=BW$5,$G90&lt;=BW$6),IF($M90&gt;0,4,3),0)),IF(AND($D90&lt;=BW$6,$E90&gt;=BW$5),60,0)))</f>
        <v/>
      </c>
      <c r="BX90" s="80" t="str">
        <f>IF(OR($A90="",NOT(ISNUMBER($G90))),"",IF(AND($F90&lt;=BX$6,$G90&gt;=BX$5),IF(BX$5&gt;$N90,5,$K90)*10+IF(AND($F90&gt;=BX$5,$F90&lt;=BX$6),IF(AND($G90&gt;=BX$5,$G90&lt;=BX$6),5,IF($L90=1,2,1)),IF(AND($G90&gt;=BX$5,$G90&lt;=BX$6),IF($M90&gt;0,4,3),0)),IF(AND($D90&lt;=BX$6,$E90&gt;=BX$5),60,0)))</f>
        <v/>
      </c>
      <c r="BY90" s="80" t="str">
        <f>IF(OR($A90="",NOT(ISNUMBER($G90))),"",IF(AND($F90&lt;=BY$6,$G90&gt;=BY$5),IF(BY$5&gt;$N90,5,$K90)*10+IF(AND($F90&gt;=BY$5,$F90&lt;=BY$6),IF(AND($G90&gt;=BY$5,$G90&lt;=BY$6),5,IF($L90=1,2,1)),IF(AND($G90&gt;=BY$5,$G90&lt;=BY$6),IF($M90&gt;0,4,3),0)),IF(AND($D90&lt;=BY$6,$E90&gt;=BY$5),60,0)))</f>
        <v/>
      </c>
      <c r="BZ90" s="80" t="str">
        <f>IF(OR($A90="",NOT(ISNUMBER($G90))),"",IF(AND($F90&lt;=BZ$6,$G90&gt;=BZ$5),IF(BZ$5&gt;$N90,5,$K90)*10+IF(AND($F90&gt;=BZ$5,$F90&lt;=BZ$6),IF(AND($G90&gt;=BZ$5,$G90&lt;=BZ$6),5,IF($L90=1,2,1)),IF(AND($G90&gt;=BZ$5,$G90&lt;=BZ$6),IF($M90&gt;0,4,3),0)),IF(AND($D90&lt;=BZ$6,$E90&gt;=BZ$5),60,0)))</f>
        <v/>
      </c>
      <c r="CA90" s="80" t="str">
        <f>IF(OR($A90="",NOT(ISNUMBER($G90))),"",IF(AND($F90&lt;=CA$6,$G90&gt;=CA$5),IF(CA$5&gt;$N90,5,$K90)*10+IF(AND($F90&gt;=CA$5,$F90&lt;=CA$6),IF(AND($G90&gt;=CA$5,$G90&lt;=CA$6),5,IF($L90=1,2,1)),IF(AND($G90&gt;=CA$5,$G90&lt;=CA$6),IF($M90&gt;0,4,3),0)),IF(AND($D90&lt;=CA$6,$E90&gt;=CA$5),60,0)))</f>
        <v/>
      </c>
      <c r="CB90" s="80" t="str">
        <f>IF(OR($A90="",NOT(ISNUMBER($G90))),"",IF(AND($F90&lt;=CB$6,$G90&gt;=CB$5),IF(CB$5&gt;$N90,5,$K90)*10+IF(AND($F90&gt;=CB$5,$F90&lt;=CB$6),IF(AND($G90&gt;=CB$5,$G90&lt;=CB$6),5,IF($L90=1,2,1)),IF(AND($G90&gt;=CB$5,$G90&lt;=CB$6),IF($M90&gt;0,4,3),0)),IF(AND($D90&lt;=CB$6,$E90&gt;=CB$5),60,0)))</f>
        <v/>
      </c>
      <c r="CC90" s="80" t="str">
        <f>IF(OR($A90="",NOT(ISNUMBER($G90))),"",IF(AND($F90&lt;=CC$6,$G90&gt;=CC$5),IF(CC$5&gt;$N90,5,$K90)*10+IF(AND($F90&gt;=CC$5,$F90&lt;=CC$6),IF(AND($G90&gt;=CC$5,$G90&lt;=CC$6),5,IF($L90=1,2,1)),IF(AND($G90&gt;=CC$5,$G90&lt;=CC$6),IF($M90&gt;0,4,3),0)),IF(AND($D90&lt;=CC$6,$E90&gt;=CC$5),60,0)))</f>
        <v/>
      </c>
      <c r="CD90" s="80" t="str">
        <f>IF(OR($A90="",NOT(ISNUMBER($G90))),"",IF(AND($F90&lt;=CD$6,$G90&gt;=CD$5),IF(CD$5&gt;$N90,5,$K90)*10+IF(AND($F90&gt;=CD$5,$F90&lt;=CD$6),IF(AND($G90&gt;=CD$5,$G90&lt;=CD$6),5,IF($L90=1,2,1)),IF(AND($G90&gt;=CD$5,$G90&lt;=CD$6),IF($M90&gt;0,4,3),0)),IF(AND($D90&lt;=CD$6,$E90&gt;=CD$5),60,0)))</f>
        <v/>
      </c>
      <c r="CE90" s="80" t="str">
        <f>IF(OR($A90="",NOT(ISNUMBER($G90))),"",IF(AND($F90&lt;=CE$6,$G90&gt;=CE$5),IF(CE$5&gt;$N90,5,$K90)*10+IF(AND($F90&gt;=CE$5,$F90&lt;=CE$6),IF(AND($G90&gt;=CE$5,$G90&lt;=CE$6),5,IF($L90=1,2,1)),IF(AND($G90&gt;=CE$5,$G90&lt;=CE$6),IF($M90&gt;0,4,3),0)),IF(AND($D90&lt;=CE$6,$E90&gt;=CE$5),60,0)))</f>
        <v/>
      </c>
      <c r="CF90" s="80" t="str">
        <f>IF(OR($A90="",NOT(ISNUMBER($G90))),"",IF(AND($F90&lt;=CF$6,$G90&gt;=CF$5),IF(CF$5&gt;$N90,5,$K90)*10+IF(AND($F90&gt;=CF$5,$F90&lt;=CF$6),IF(AND($G90&gt;=CF$5,$G90&lt;=CF$6),5,IF($L90=1,2,1)),IF(AND($G90&gt;=CF$5,$G90&lt;=CF$6),IF($M90&gt;0,4,3),0)),IF(AND($D90&lt;=CF$6,$E90&gt;=CF$5),60,0)))</f>
        <v/>
      </c>
      <c r="CG90" s="80" t="str">
        <f>IF(OR($A90="",NOT(ISNUMBER($G90))),"",IF(AND($F90&lt;=CG$6,$G90&gt;=CG$5),IF(CG$5&gt;$N90,5,$K90)*10+IF(AND($F90&gt;=CG$5,$F90&lt;=CG$6),IF(AND($G90&gt;=CG$5,$G90&lt;=CG$6),5,IF($L90=1,2,1)),IF(AND($G90&gt;=CG$5,$G90&lt;=CG$6),IF($M90&gt;0,4,3),0)),IF(AND($D90&lt;=CG$6,$E90&gt;=CG$5),60,0)))</f>
        <v/>
      </c>
      <c r="CH90" s="80" t="str">
        <f>IF(OR($A90="",NOT(ISNUMBER($G90))),"",IF(AND($F90&lt;=CH$6,$G90&gt;=CH$5),IF(CH$5&gt;$N90,5,$K90)*10+IF(AND($F90&gt;=CH$5,$F90&lt;=CH$6),IF(AND($G90&gt;=CH$5,$G90&lt;=CH$6),5,IF($L90=1,2,1)),IF(AND($G90&gt;=CH$5,$G90&lt;=CH$6),IF($M90&gt;0,4,3),0)),IF(AND($D90&lt;=CH$6,$E90&gt;=CH$5),60,0)))</f>
        <v/>
      </c>
      <c r="CI90" s="80" t="str">
        <f>IF(OR($A90="",NOT(ISNUMBER($G90))),"",IF(AND($F90&lt;=CI$6,$G90&gt;=CI$5),IF(CI$5&gt;$N90,5,$K90)*10+IF(AND($F90&gt;=CI$5,$F90&lt;=CI$6),IF(AND($G90&gt;=CI$5,$G90&lt;=CI$6),5,IF($L90=1,2,1)),IF(AND($G90&gt;=CI$5,$G90&lt;=CI$6),IF($M90&gt;0,4,3),0)),IF(AND($D90&lt;=CI$6,$E90&gt;=CI$5),60,0)))</f>
        <v/>
      </c>
      <c r="CJ90" s="80" t="str">
        <f>IF(OR($A90="",NOT(ISNUMBER($G90))),"",IF(AND($F90&lt;=CJ$6,$G90&gt;=CJ$5),IF(CJ$5&gt;$N90,5,$K90)*10+IF(AND($F90&gt;=CJ$5,$F90&lt;=CJ$6),IF(AND($G90&gt;=CJ$5,$G90&lt;=CJ$6),5,IF($L90=1,2,1)),IF(AND($G90&gt;=CJ$5,$G90&lt;=CJ$6),IF($M90&gt;0,4,3),0)),IF(AND($D90&lt;=CJ$6,$E90&gt;=CJ$5),60,0)))</f>
        <v/>
      </c>
      <c r="CK90" s="80" t="str">
        <f>IF(OR($A90="",NOT(ISNUMBER($G90))),"",IF(AND($F90&lt;=CK$6,$G90&gt;=CK$5),IF(CK$5&gt;$N90,5,$K90)*10+IF(AND($F90&gt;=CK$5,$F90&lt;=CK$6),IF(AND($G90&gt;=CK$5,$G90&lt;=CK$6),5,IF($L90=1,2,1)),IF(AND($G90&gt;=CK$5,$G90&lt;=CK$6),IF($M90&gt;0,4,3),0)),IF(AND($D90&lt;=CK$6,$E90&gt;=CK$5),60,0)))</f>
        <v/>
      </c>
      <c r="CL90" s="80" t="str">
        <f>IF(OR($A90="",NOT(ISNUMBER($G90))),"",IF(AND($F90&lt;=CL$6,$G90&gt;=CL$5),IF(CL$5&gt;$N90,5,$K90)*10+IF(AND($F90&gt;=CL$5,$F90&lt;=CL$6),IF(AND($G90&gt;=CL$5,$G90&lt;=CL$6),5,IF($L90=1,2,1)),IF(AND($G90&gt;=CL$5,$G90&lt;=CL$6),IF($M90&gt;0,4,3),0)),IF(AND($D90&lt;=CL$6,$E90&gt;=CL$5),60,0)))</f>
        <v/>
      </c>
      <c r="CM90" s="80" t="str">
        <f>IF(OR($A90="",NOT(ISNUMBER($G90))),"",IF(AND($F90&lt;=CM$6,$G90&gt;=CM$5),IF(CM$5&gt;$N90,5,$K90)*10+IF(AND($F90&gt;=CM$5,$F90&lt;=CM$6),IF(AND($G90&gt;=CM$5,$G90&lt;=CM$6),5,IF($L90=1,2,1)),IF(AND($G90&gt;=CM$5,$G90&lt;=CM$6),IF($M90&gt;0,4,3),0)),IF(AND($D90&lt;=CM$6,$E90&gt;=CM$5),60,0)))</f>
        <v/>
      </c>
      <c r="CN90" s="80" t="str">
        <f>IF(OR($A90="",NOT(ISNUMBER($G90))),"",IF(AND($F90&lt;=CN$6,$G90&gt;=CN$5),IF(CN$5&gt;$N90,5,$K90)*10+IF(AND($F90&gt;=CN$5,$F90&lt;=CN$6),IF(AND($G90&gt;=CN$5,$G90&lt;=CN$6),5,IF($L90=1,2,1)),IF(AND($G90&gt;=CN$5,$G90&lt;=CN$6),IF($M90&gt;0,4,3),0)),IF(AND($D90&lt;=CN$6,$E90&gt;=CN$5),60,0)))</f>
        <v/>
      </c>
      <c r="CO90" s="80" t="str">
        <f>IF(OR($A90="",NOT(ISNUMBER($G90))),"",IF(AND($F90&lt;=CO$6,$G90&gt;=CO$5),IF(CO$5&gt;$N90,5,$K90)*10+IF(AND($F90&gt;=CO$5,$F90&lt;=CO$6),IF(AND($G90&gt;=CO$5,$G90&lt;=CO$6),5,IF($L90=1,2,1)),IF(AND($G90&gt;=CO$5,$G90&lt;=CO$6),IF($M90&gt;0,4,3),0)),IF(AND($D90&lt;=CO$6,$E90&gt;=CO$5),60,0)))</f>
        <v/>
      </c>
      <c r="CP90" s="80" t="str">
        <f>IF(OR($A90="",NOT(ISNUMBER($G90))),"",IF(AND($F90&lt;=CP$6,$G90&gt;=CP$5),IF(CP$5&gt;$N90,5,$K90)*10+IF(AND($F90&gt;=CP$5,$F90&lt;=CP$6),IF(AND($G90&gt;=CP$5,$G90&lt;=CP$6),5,IF($L90=1,2,1)),IF(AND($G90&gt;=CP$5,$G90&lt;=CP$6),IF($M90&gt;0,4,3),0)),IF(AND($D90&lt;=CP$6,$E90&gt;=CP$5),60,0)))</f>
        <v/>
      </c>
      <c r="CQ90" s="80" t="str">
        <f>IF(OR($A90="",NOT(ISNUMBER($G90))),"",IF(AND($F90&lt;=CQ$6,$G90&gt;=CQ$5),IF(CQ$5&gt;$N90,5,$K90)*10+IF(AND($F90&gt;=CQ$5,$F90&lt;=CQ$6),IF(AND($G90&gt;=CQ$5,$G90&lt;=CQ$6),5,IF($L90=1,2,1)),IF(AND($G90&gt;=CQ$5,$G90&lt;=CQ$6),IF($M90&gt;0,4,3),0)),IF(AND($D90&lt;=CQ$6,$E90&gt;=CQ$5),60,0)))</f>
        <v/>
      </c>
      <c r="CR90" s="80" t="str">
        <f>IF(OR($A90="",NOT(ISNUMBER($G90))),"",IF(AND($F90&lt;=CR$6,$G90&gt;=CR$5),IF(CR$5&gt;$N90,5,$K90)*10+IF(AND($F90&gt;=CR$5,$F90&lt;=CR$6),IF(AND($G90&gt;=CR$5,$G90&lt;=CR$6),5,IF($L90=1,2,1)),IF(AND($G90&gt;=CR$5,$G90&lt;=CR$6),IF($M90&gt;0,4,3),0)),IF(AND($D90&lt;=CR$6,$E90&gt;=CR$5),60,0)))</f>
        <v/>
      </c>
      <c r="CS90" s="80" t="str">
        <f>IF(OR($A90="",NOT(ISNUMBER($G90))),"",IF(AND($F90&lt;=CS$6,$G90&gt;=CS$5),IF(CS$5&gt;$N90,5,$K90)*10+IF(AND($F90&gt;=CS$5,$F90&lt;=CS$6),IF(AND($G90&gt;=CS$5,$G90&lt;=CS$6),5,IF($L90=1,2,1)),IF(AND($G90&gt;=CS$5,$G90&lt;=CS$6),IF($M90&gt;0,4,3),0)),IF(AND($D90&lt;=CS$6,$E90&gt;=CS$5),60,0)))</f>
        <v/>
      </c>
      <c r="CT90" s="80" t="str">
        <f>IF(OR($A90="",NOT(ISNUMBER($G90))),"",IF(AND($F90&lt;=CT$6,$G90&gt;=CT$5),IF(CT$5&gt;$N90,5,$K90)*10+IF(AND($F90&gt;=CT$5,$F90&lt;=CT$6),IF(AND($G90&gt;=CT$5,$G90&lt;=CT$6),5,IF($L90=1,2,1)),IF(AND($G90&gt;=CT$5,$G90&lt;=CT$6),IF($M90&gt;0,4,3),0)),IF(AND($D90&lt;=CT$6,$E90&gt;=CT$5),60,0)))</f>
        <v/>
      </c>
      <c r="CU90" s="80" t="str">
        <f>IF(OR($A90="",NOT(ISNUMBER($G90))),"",IF(AND($F90&lt;=CU$6,$G90&gt;=CU$5),IF(CU$5&gt;$N90,5,$K90)*10+IF(AND($F90&gt;=CU$5,$F90&lt;=CU$6),IF(AND($G90&gt;=CU$5,$G90&lt;=CU$6),5,IF($L90=1,2,1)),IF(AND($G90&gt;=CU$5,$G90&lt;=CU$6),IF($M90&gt;0,4,3),0)),IF(AND($D90&lt;=CU$6,$E90&gt;=CU$5),60,0)))</f>
        <v/>
      </c>
      <c r="CV90" s="80" t="str">
        <f>IF(OR($A90="",NOT(ISNUMBER($G90))),"",IF(AND($F90&lt;=CV$6,$G90&gt;=CV$5),IF(CV$5&gt;$N90,5,$K90)*10+IF(AND($F90&gt;=CV$5,$F90&lt;=CV$6),IF(AND($G90&gt;=CV$5,$G90&lt;=CV$6),5,IF($L90=1,2,1)),IF(AND($G90&gt;=CV$5,$G90&lt;=CV$6),IF($M90&gt;0,4,3),0)),IF(AND($D90&lt;=CV$6,$E90&gt;=CV$5),60,0)))</f>
        <v/>
      </c>
      <c r="CW90" s="80" t="str">
        <f>IF(OR($A90="",NOT(ISNUMBER($G90))),"",IF(AND($F90&lt;=CW$6,$G90&gt;=CW$5),IF(CW$5&gt;$N90,5,$K90)*10+IF(AND($F90&gt;=CW$5,$F90&lt;=CW$6),IF(AND($G90&gt;=CW$5,$G90&lt;=CW$6),5,IF($L90=1,2,1)),IF(AND($G90&gt;=CW$5,$G90&lt;=CW$6),IF($M90&gt;0,4,3),0)),IF(AND($D90&lt;=CW$6,$E90&gt;=CW$5),60,0)))</f>
        <v/>
      </c>
      <c r="CX90" s="80" t="str">
        <f>IF(OR($A90="",NOT(ISNUMBER($G90))),"",IF(AND($F90&lt;=CX$6,$G90&gt;=CX$5),IF(CX$5&gt;$N90,5,$K90)*10+IF(AND($F90&gt;=CX$5,$F90&lt;=CX$6),IF(AND($G90&gt;=CX$5,$G90&lt;=CX$6),5,IF($L90=1,2,1)),IF(AND($G90&gt;=CX$5,$G90&lt;=CX$6),IF($M90&gt;0,4,3),0)),IF(AND($D90&lt;=CX$6,$E90&gt;=CX$5),60,0)))</f>
        <v/>
      </c>
      <c r="CY90" s="80" t="str">
        <f>IF(OR($A90="",NOT(ISNUMBER($G90))),"",IF(AND($F90&lt;=CY$6,$G90&gt;=CY$5),IF(CY$5&gt;$N90,5,$K90)*10+IF(AND($F90&gt;=CY$5,$F90&lt;=CY$6),IF(AND($G90&gt;=CY$5,$G90&lt;=CY$6),5,IF($L90=1,2,1)),IF(AND($G90&gt;=CY$5,$G90&lt;=CY$6),IF($M90&gt;0,4,3),0)),IF(AND($D90&lt;=CY$6,$E90&gt;=CY$5),60,0)))</f>
        <v/>
      </c>
      <c r="CZ90" s="80" t="str">
        <f>IF(OR($A90="",NOT(ISNUMBER($G90))),"",IF(AND($F90&lt;=CZ$6,$G90&gt;=CZ$5),IF(CZ$5&gt;$N90,5,$K90)*10+IF(AND($F90&gt;=CZ$5,$F90&lt;=CZ$6),IF(AND($G90&gt;=CZ$5,$G90&lt;=CZ$6),5,IF($L90=1,2,1)),IF(AND($G90&gt;=CZ$5,$G90&lt;=CZ$6),IF($M90&gt;0,4,3),0)),IF(AND($D90&lt;=CZ$6,$E90&gt;=CZ$5),60,0)))</f>
        <v/>
      </c>
      <c r="DA90" s="80" t="str">
        <f>IF(OR($A90="",NOT(ISNUMBER($G90))),"",IF(AND($F90&lt;=DA$6,$G90&gt;=DA$5),IF(DA$5&gt;$N90,5,$K90)*10+IF(AND($F90&gt;=DA$5,$F90&lt;=DA$6),IF(AND($G90&gt;=DA$5,$G90&lt;=DA$6),5,IF($L90=1,2,1)),IF(AND($G90&gt;=DA$5,$G90&lt;=DA$6),IF($M90&gt;0,4,3),0)),IF(AND($D90&lt;=DA$6,$E90&gt;=DA$5),60,0)))</f>
        <v/>
      </c>
      <c r="DB90" s="80" t="str">
        <f>IF(OR($A90="",NOT(ISNUMBER($G90))),"",IF(AND($F90&lt;=DB$6,$G90&gt;=DB$5),IF(DB$5&gt;$N90,5,$K90)*10+IF(AND($F90&gt;=DB$5,$F90&lt;=DB$6),IF(AND($G90&gt;=DB$5,$G90&lt;=DB$6),5,IF($L90=1,2,1)),IF(AND($G90&gt;=DB$5,$G90&lt;=DB$6),IF($M90&gt;0,4,3),0)),IF(AND($D90&lt;=DB$6,$E90&gt;=DB$5),60,0)))</f>
        <v/>
      </c>
      <c r="DC90" s="80" t="str">
        <f>IF(OR($A90="",NOT(ISNUMBER($G90))),"",IF(AND($F90&lt;=DC$6,$G90&gt;=DC$5),IF(DC$5&gt;$N90,5,$K90)*10+IF(AND($F90&gt;=DC$5,$F90&lt;=DC$6),IF(AND($G90&gt;=DC$5,$G90&lt;=DC$6),5,IF($L90=1,2,1)),IF(AND($G90&gt;=DC$5,$G90&lt;=DC$6),IF($M90&gt;0,4,3),0)),IF(AND($D90&lt;=DC$6,$E90&gt;=DC$5),60,0)))</f>
        <v/>
      </c>
      <c r="DD90" s="80" t="str">
        <f>IF(OR($A90="",NOT(ISNUMBER($G90))),"",IF(AND($F90&lt;=DD$6,$G90&gt;=DD$5),IF(DD$5&gt;$N90,5,$K90)*10+IF(AND($F90&gt;=DD$5,$F90&lt;=DD$6),IF(AND($G90&gt;=DD$5,$G90&lt;=DD$6),5,IF($L90=1,2,1)),IF(AND($G90&gt;=DD$5,$G90&lt;=DD$6),IF($M90&gt;0,4,3),0)),IF(AND($D90&lt;=DD$6,$E90&gt;=DD$5),60,0)))</f>
        <v/>
      </c>
      <c r="DE90" s="80" t="str">
        <f>IF(OR($A90="",NOT(ISNUMBER($G90))),"",IF(AND($F90&lt;=DE$6,$G90&gt;=DE$5),IF(DE$5&gt;$N90,5,$K90)*10+IF(AND($F90&gt;=DE$5,$F90&lt;=DE$6),IF(AND($G90&gt;=DE$5,$G90&lt;=DE$6),5,IF($L90=1,2,1)),IF(AND($G90&gt;=DE$5,$G90&lt;=DE$6),IF($M90&gt;0,4,3),0)),IF(AND($D90&lt;=DE$6,$E90&gt;=DE$5),60,0)))</f>
        <v/>
      </c>
      <c r="DF90" s="80" t="str">
        <f>IF(OR($A90="",NOT(ISNUMBER($G90))),"",IF(AND($F90&lt;=DF$6,$G90&gt;=DF$5),IF(DF$5&gt;$N90,5,$K90)*10+IF(AND($F90&gt;=DF$5,$F90&lt;=DF$6),IF(AND($G90&gt;=DF$5,$G90&lt;=DF$6),5,IF($L90=1,2,1)),IF(AND($G90&gt;=DF$5,$G90&lt;=DF$6),IF($M90&gt;0,4,3),0)),IF(AND($D90&lt;=DF$6,$E90&gt;=DF$5),60,0)))</f>
        <v/>
      </c>
      <c r="DG90" s="80" t="str">
        <f>IF(OR($A90="",NOT(ISNUMBER($G90))),"",IF(AND($F90&lt;=DG$6,$G90&gt;=DG$5),IF(DG$5&gt;$N90,5,$K90)*10+IF(AND($F90&gt;=DG$5,$F90&lt;=DG$6),IF(AND($G90&gt;=DG$5,$G90&lt;=DG$6),5,IF($L90=1,2,1)),IF(AND($G90&gt;=DG$5,$G90&lt;=DG$6),IF($M90&gt;0,4,3),0)),IF(AND($D90&lt;=DG$6,$E90&gt;=DG$5),60,0)))</f>
        <v/>
      </c>
      <c r="DH90" s="80" t="str">
        <f>IF(OR($A90="",NOT(ISNUMBER($G90))),"",IF(AND($F90&lt;=DH$6,$G90&gt;=DH$5),IF(DH$5&gt;$N90,5,$K90)*10+IF(AND($F90&gt;=DH$5,$F90&lt;=DH$6),IF(AND($G90&gt;=DH$5,$G90&lt;=DH$6),5,IF($L90=1,2,1)),IF(AND($G90&gt;=DH$5,$G90&lt;=DH$6),IF($M90&gt;0,4,3),0)),IF(AND($D90&lt;=DH$6,$E90&gt;=DH$5),60,0)))</f>
        <v/>
      </c>
      <c r="DI90" s="80" t="str">
        <f>IF(OR($A90="",NOT(ISNUMBER($G90))),"",IF(AND($F90&lt;=DI$6,$G90&gt;=DI$5),IF(DI$5&gt;$N90,5,$K90)*10+IF(AND($F90&gt;=DI$5,$F90&lt;=DI$6),IF(AND($G90&gt;=DI$5,$G90&lt;=DI$6),5,IF($L90=1,2,1)),IF(AND($G90&gt;=DI$5,$G90&lt;=DI$6),IF($M90&gt;0,4,3),0)),IF(AND($D90&lt;=DI$6,$E90&gt;=DI$5),60,0)))</f>
        <v/>
      </c>
      <c r="DJ90" s="80" t="str">
        <f>IF(OR($A90="",NOT(ISNUMBER($G90))),"",IF(AND($F90&lt;=DJ$6,$G90&gt;=DJ$5),IF(DJ$5&gt;$N90,5,$K90)*10+IF(AND($F90&gt;=DJ$5,$F90&lt;=DJ$6),IF(AND($G90&gt;=DJ$5,$G90&lt;=DJ$6),5,IF($L90=1,2,1)),IF(AND($G90&gt;=DJ$5,$G90&lt;=DJ$6),IF($M90&gt;0,4,3),0)),IF(AND($D90&lt;=DJ$6,$E90&gt;=DJ$5),60,0)))</f>
        <v/>
      </c>
      <c r="DK90" s="80" t="str">
        <f>IF(OR($A90="",NOT(ISNUMBER($G90))),"",IF(AND($F90&lt;=DK$6,$G90&gt;=DK$5),IF(DK$5&gt;$N90,5,$K90)*10+IF(AND($F90&gt;=DK$5,$F90&lt;=DK$6),IF(AND($G90&gt;=DK$5,$G90&lt;=DK$6),5,IF($L90=1,2,1)),IF(AND($G90&gt;=DK$5,$G90&lt;=DK$6),IF($M90&gt;0,4,3),0)),IF(AND($D90&lt;=DK$6,$E90&gt;=DK$5),60,0)))</f>
        <v/>
      </c>
      <c r="DL90" s="80" t="str">
        <f>IF(OR($A90="",NOT(ISNUMBER($G90))),"",IF(AND($F90&lt;=DL$6,$G90&gt;=DL$5),IF(DL$5&gt;$N90,5,$K90)*10+IF(AND($F90&gt;=DL$5,$F90&lt;=DL$6),IF(AND($G90&gt;=DL$5,$G90&lt;=DL$6),5,IF($L90=1,2,1)),IF(AND($G90&gt;=DL$5,$G90&lt;=DL$6),IF($M90&gt;0,4,3),0)),IF(AND($D90&lt;=DL$6,$E90&gt;=DL$5),60,0)))</f>
        <v/>
      </c>
      <c r="DM90" s="80" t="str">
        <f>IF(OR($A90="",NOT(ISNUMBER($G90))),"",IF(AND($F90&lt;=DM$6,$G90&gt;=DM$5),IF(DM$5&gt;$N90,5,$K90)*10+IF(AND($F90&gt;=DM$5,$F90&lt;=DM$6),IF(AND($G90&gt;=DM$5,$G90&lt;=DM$6),5,IF($L90=1,2,1)),IF(AND($G90&gt;=DM$5,$G90&lt;=DM$6),IF($M90&gt;0,4,3),0)),IF(AND($D90&lt;=DM$6,$E90&gt;=DM$5),60,0)))</f>
        <v/>
      </c>
      <c r="DN90" s="80" t="str">
        <f>IF(OR($A90="",NOT(ISNUMBER($G90))),"",IF(AND($F90&lt;=DN$6,$G90&gt;=DN$5),IF(DN$5&gt;$N90,5,$K90)*10+IF(AND($F90&gt;=DN$5,$F90&lt;=DN$6),IF(AND($G90&gt;=DN$5,$G90&lt;=DN$6),5,IF($L90=1,2,1)),IF(AND($G90&gt;=DN$5,$G90&lt;=DN$6),IF($M90&gt;0,4,3),0)),IF(AND($D90&lt;=DN$6,$E90&gt;=DN$5),60,0)))</f>
        <v/>
      </c>
      <c r="DO90" s="80" t="str">
        <f>IF(OR($A90="",NOT(ISNUMBER($G90))),"",IF(AND($F90&lt;=DO$6,$G90&gt;=DO$5),IF(DO$5&gt;$N90,5,$K90)*10+IF(AND($F90&gt;=DO$5,$F90&lt;=DO$6),IF(AND($G90&gt;=DO$5,$G90&lt;=DO$6),5,IF($L90=1,2,1)),IF(AND($G90&gt;=DO$5,$G90&lt;=DO$6),IF($M90&gt;0,4,3),0)),IF(AND($D90&lt;=DO$6,$E90&gt;=DO$5),60,0)))</f>
        <v/>
      </c>
      <c r="DP90" s="80" t="str">
        <f>IF(OR($A90="",NOT(ISNUMBER($G90))),"",IF(AND($F90&lt;=DP$6,$G90&gt;=DP$5),IF(DP$5&gt;$N90,5,$K90)*10+IF(AND($F90&gt;=DP$5,$F90&lt;=DP$6),IF(AND($G90&gt;=DP$5,$G90&lt;=DP$6),5,IF($L90=1,2,1)),IF(AND($G90&gt;=DP$5,$G90&lt;=DP$6),IF($M90&gt;0,4,3),0)),IF(AND($D90&lt;=DP$6,$E90&gt;=DP$5),60,0)))</f>
        <v/>
      </c>
      <c r="DQ90" s="80" t="str">
        <f>IF(OR($A90="",NOT(ISNUMBER($G90))),"",IF(AND($F90&lt;=DQ$6,$G90&gt;=DQ$5),IF(DQ$5&gt;$N90,5,$K90)*10+IF(AND($F90&gt;=DQ$5,$F90&lt;=DQ$6),IF(AND($G90&gt;=DQ$5,$G90&lt;=DQ$6),5,IF($L90=1,2,1)),IF(AND($G90&gt;=DQ$5,$G90&lt;=DQ$6),IF($M90&gt;0,4,3),0)),IF(AND($D90&lt;=DQ$6,$E90&gt;=DQ$5),60,0)))</f>
        <v/>
      </c>
      <c r="DR90" s="80" t="str">
        <f>IF(OR($A90="",NOT(ISNUMBER($G90))),"",IF(AND($F90&lt;=DR$6,$G90&gt;=DR$5),IF(DR$5&gt;$N90,5,$K90)*10+IF(AND($F90&gt;=DR$5,$F90&lt;=DR$6),IF(AND($G90&gt;=DR$5,$G90&lt;=DR$6),5,IF($L90=1,2,1)),IF(AND($G90&gt;=DR$5,$G90&lt;=DR$6),IF($M90&gt;0,4,3),0)),IF(AND($D90&lt;=DR$6,$E90&gt;=DR$5),60,0)))</f>
        <v/>
      </c>
      <c r="DS90" s="80" t="str">
        <f>IF(OR($A90="",NOT(ISNUMBER($G90))),"",IF(AND($F90&lt;=DS$6,$G90&gt;=DS$5),IF(DS$5&gt;$N90,5,$K90)*10+IF(AND($F90&gt;=DS$5,$F90&lt;=DS$6),IF(AND($G90&gt;=DS$5,$G90&lt;=DS$6),5,IF($L90=1,2,1)),IF(AND($G90&gt;=DS$5,$G90&lt;=DS$6),IF($M90&gt;0,4,3),0)),IF(AND($D90&lt;=DS$6,$E90&gt;=DS$5),60,0)))</f>
        <v/>
      </c>
      <c r="DT90" s="80" t="str">
        <f>IF(OR($A90="",NOT(ISNUMBER($G90))),"",IF(AND($F90&lt;=DT$6,$G90&gt;=DT$5),IF(DT$5&gt;$N90,5,$K90)*10+IF(AND($F90&gt;=DT$5,$F90&lt;=DT$6),IF(AND($G90&gt;=DT$5,$G90&lt;=DT$6),5,IF($L90=1,2,1)),IF(AND($G90&gt;=DT$5,$G90&lt;=DT$6),IF($M90&gt;0,4,3),0)),IF(AND($D90&lt;=DT$6,$E90&gt;=DT$5),60,0)))</f>
        <v/>
      </c>
      <c r="DU90" s="80" t="str">
        <f>IF(OR($A90="",NOT(ISNUMBER($G90))),"",IF(AND($F90&lt;=DU$6,$G90&gt;=DU$5),IF(DU$5&gt;$N90,5,$K90)*10+IF(AND($F90&gt;=DU$5,$F90&lt;=DU$6),IF(AND($G90&gt;=DU$5,$G90&lt;=DU$6),5,IF($L90=1,2,1)),IF(AND($G90&gt;=DU$5,$G90&lt;=DU$6),IF($M90&gt;0,4,3),0)),IF(AND($D90&lt;=DU$6,$E90&gt;=DU$5),60,0)))</f>
        <v/>
      </c>
      <c r="DV90" s="80" t="str">
        <f>IF(OR($A90="",NOT(ISNUMBER($G90))),"",IF(AND($F90&lt;=DV$6,$G90&gt;=DV$5),IF(DV$5&gt;$N90,5,$K90)*10+IF(AND($F90&gt;=DV$5,$F90&lt;=DV$6),IF(AND($G90&gt;=DV$5,$G90&lt;=DV$6),5,IF($L90=1,2,1)),IF(AND($G90&gt;=DV$5,$G90&lt;=DV$6),IF($M90&gt;0,4,3),0)),IF(AND($D90&lt;=DV$6,$E90&gt;=DV$5),60,0)))</f>
        <v/>
      </c>
      <c r="DW90" s="80" t="str">
        <f>IF(OR($A90="",NOT(ISNUMBER($G90))),"",IF(AND($F90&lt;=DW$6,$G90&gt;=DW$5),IF(DW$5&gt;$N90,5,$K90)*10+IF(AND($F90&gt;=DW$5,$F90&lt;=DW$6),IF(AND($G90&gt;=DW$5,$G90&lt;=DW$6),5,IF($L90=1,2,1)),IF(AND($G90&gt;=DW$5,$G90&lt;=DW$6),IF($M90&gt;0,4,3),0)),IF(AND($D90&lt;=DW$6,$E90&gt;=DW$5),60,0)))</f>
        <v/>
      </c>
      <c r="DX90" s="80" t="str">
        <f>IF(OR($A90="",NOT(ISNUMBER($G90))),"",IF(AND($F90&lt;=DX$6,$G90&gt;=DX$5),IF(DX$5&gt;$N90,5,$K90)*10+IF(AND($F90&gt;=DX$5,$F90&lt;=DX$6),IF(AND($G90&gt;=DX$5,$G90&lt;=DX$6),5,IF($L90=1,2,1)),IF(AND($G90&gt;=DX$5,$G90&lt;=DX$6),IF($M90&gt;0,4,3),0)),IF(AND($D90&lt;=DX$6,$E90&gt;=DX$5),60,0)))</f>
        <v/>
      </c>
      <c r="DY90" s="80" t="str">
        <f>IF(OR($A90="",NOT(ISNUMBER($G90))),"",IF(AND($F90&lt;=DY$6,$G90&gt;=DY$5),IF(DY$5&gt;$N90,5,$K90)*10+IF(AND($F90&gt;=DY$5,$F90&lt;=DY$6),IF(AND($G90&gt;=DY$5,$G90&lt;=DY$6),5,IF($L90=1,2,1)),IF(AND($G90&gt;=DY$5,$G90&lt;=DY$6),IF($M90&gt;0,4,3),0)),IF(AND($D90&lt;=DY$6,$E90&gt;=DY$5),60,0)))</f>
        <v/>
      </c>
      <c r="DZ90" s="80" t="str">
        <f>IF(OR($A90="",NOT(ISNUMBER($G90))),"",IF(AND($F90&lt;=DZ$6,$G90&gt;=DZ$5),IF(DZ$5&gt;$N90,5,$K90)*10+IF(AND($F90&gt;=DZ$5,$F90&lt;=DZ$6),IF(AND($G90&gt;=DZ$5,$G90&lt;=DZ$6),5,IF($L90=1,2,1)),IF(AND($G90&gt;=DZ$5,$G90&lt;=DZ$6),IF($M90&gt;0,4,3),0)),IF(AND($D90&lt;=DZ$6,$E90&gt;=DZ$5),60,0)))</f>
        <v/>
      </c>
      <c r="EA90" s="80" t="str">
        <f>IF(OR($A90="",NOT(ISNUMBER($G90))),"",IF(AND($F90&lt;=EA$6,$G90&gt;=EA$5),IF(EA$5&gt;$N90,5,$K90)*10+IF(AND($F90&gt;=EA$5,$F90&lt;=EA$6),IF(AND($G90&gt;=EA$5,$G90&lt;=EA$6),5,IF($L90=1,2,1)),IF(AND($G90&gt;=EA$5,$G90&lt;=EA$6),IF($M90&gt;0,4,3),0)),IF(AND($D90&lt;=EA$6,$E90&gt;=EA$5),60,0)))</f>
        <v/>
      </c>
      <c r="EB90" s="80" t="str">
        <f>IF(OR($A90="",NOT(ISNUMBER($G90))),"",IF(AND($F90&lt;=EB$6,$G90&gt;=EB$5),IF(EB$5&gt;$N90,5,$K90)*10+IF(AND($F90&gt;=EB$5,$F90&lt;=EB$6),IF(AND($G90&gt;=EB$5,$G90&lt;=EB$6),5,IF($L90=1,2,1)),IF(AND($G90&gt;=EB$5,$G90&lt;=EB$6),IF($M90&gt;0,4,3),0)),IF(AND($D90&lt;=EB$6,$E90&gt;=EB$5),60,0)))</f>
        <v/>
      </c>
      <c r="EC90" s="80" t="str">
        <f>IF(OR($A90="",NOT(ISNUMBER($G90))),"",IF(AND($F90&lt;=EC$6,$G90&gt;=EC$5),IF(EC$5&gt;$N90,5,$K90)*10+IF(AND($F90&gt;=EC$5,$F90&lt;=EC$6),IF(AND($G90&gt;=EC$5,$G90&lt;=EC$6),5,IF($L90=1,2,1)),IF(AND($G90&gt;=EC$5,$G90&lt;=EC$6),IF($M90&gt;0,4,3),0)),IF(AND($D90&lt;=EC$6,$E90&gt;=EC$5),60,0)))</f>
        <v/>
      </c>
      <c r="ED90" s="80" t="str">
        <f>IF(OR($A90="",NOT(ISNUMBER($G90))),"",IF(AND($F90&lt;=ED$6,$G90&gt;=ED$5),IF(ED$5&gt;$N90,5,$K90)*10+IF(AND($F90&gt;=ED$5,$F90&lt;=ED$6),IF(AND($G90&gt;=ED$5,$G90&lt;=ED$6),5,IF($L90=1,2,1)),IF(AND($G90&gt;=ED$5,$G90&lt;=ED$6),IF($M90&gt;0,4,3),0)),IF(AND($D90&lt;=ED$6,$E90&gt;=ED$5),60,0)))</f>
        <v/>
      </c>
    </row>
    <row r="91" ht="18" customHeight="1">
      <c r="A91" s="52" t="str">
        <f>IF(Tasks!$B91="","",Tasks!$A91)</f>
        <v/>
      </c>
      <c r="B91" s="78" t="str">
        <f>IF(Tasks!$B91="","",Tasks!$B91)</f>
        <v/>
      </c>
      <c r="C91" s="25" t="str">
        <f>IF($B91="","",IF(AND(Tasks!$D91="",Tasks!$G91=""),"-",IF(Tasks!$D91="","",Tasks!$D91&amp;IF(OR(Tasks!$E91="",Tasks!$E91="FS"),IF(N(Tasks!$F91)=0,"","FS"),Tasks!$E91)&amp;IF(N(Tasks!$F91)=0,"",IF(Tasks!$F91&gt;0,"+","")&amp;Tasks!$F91))&amp;IF(AND(Tasks!$D91&lt;&gt;"",Tasks!$G91&lt;&gt;""),", ","")&amp;IF(Tasks!$G91="","",Tasks!$G91&amp;IF(OR(Tasks!$H91="",Tasks!$H91="FS"),IF(N(Tasks!$I91)=0,"","FS"),Tasks!$H91)&amp;IF(N(Tasks!$I91)=0,"",IF(Tasks!$I91&gt;0,"+","")&amp;Tasks!$I91))))</f>
        <v/>
      </c>
      <c r="D91" s="51" t="str">
        <f>IF(OR($B91="",Tasks!$Q91=""),"",Tasks!$Q91)</f>
        <v/>
      </c>
      <c r="E91" s="51" t="str">
        <f>IF(OR($B91="",Tasks!$R91=""),"",Tasks!$R91)</f>
        <v/>
      </c>
      <c r="F91" s="51" t="str">
        <f>IF(OR($B91="",Tasks!$S91=""),"",Tasks!$S91)</f>
        <v/>
      </c>
      <c r="G91" s="51" t="str">
        <f>IF(OR($B91="",Tasks!$T91=""),"",Tasks!$T91)</f>
        <v/>
      </c>
      <c r="H91" s="52" t="str">
        <f>IF($B91="","",Tasks!$AE91)</f>
        <v/>
      </c>
      <c r="I91" s="79" t="str">
        <f>IF($B91="","",Tasks!$AF91)</f>
        <v/>
      </c>
      <c r="J91" s="53" t="str">
        <f>IF(OR($B91="",Tasks!$V91=""),"",Tasks!$V91)</f>
        <v/>
      </c>
      <c r="K91" s="52" t="str">
        <f>IF($B91="","",Tasks!$AA91)</f>
        <v/>
      </c>
      <c r="L91" s="52" t="str">
        <f>IF($B91="","",Tasks!$AB91)</f>
        <v/>
      </c>
      <c r="M91" s="52" t="str">
        <f>IF($B91="","",Tasks!$Z91)</f>
        <v/>
      </c>
      <c r="N91" s="52" t="str">
        <f>IF(OR($B91="",Tasks!$AG91=""),"",Tasks!$AG91)</f>
        <v/>
      </c>
      <c r="O91" s="80" t="str">
        <f>IF(OR($A91="",NOT(ISNUMBER($G91))),"",IF(AND($F91&lt;=O$6,$G91&gt;=O$5),IF(O$5&gt;$N91,5,$K91)*10+IF(AND($F91&gt;=O$5,$F91&lt;=O$6),IF(AND($G91&gt;=O$5,$G91&lt;=O$6),5,IF($L91=1,2,1)),IF(AND($G91&gt;=O$5,$G91&lt;=O$6),IF($M91&gt;0,4,3),0)),IF(AND($D91&lt;=O$6,$E91&gt;=O$5),60,0)))</f>
        <v/>
      </c>
      <c r="P91" s="80" t="str">
        <f>IF(OR($A91="",NOT(ISNUMBER($G91))),"",IF(AND($F91&lt;=P$6,$G91&gt;=P$5),IF(P$5&gt;$N91,5,$K91)*10+IF(AND($F91&gt;=P$5,$F91&lt;=P$6),IF(AND($G91&gt;=P$5,$G91&lt;=P$6),5,IF($L91=1,2,1)),IF(AND($G91&gt;=P$5,$G91&lt;=P$6),IF($M91&gt;0,4,3),0)),IF(AND($D91&lt;=P$6,$E91&gt;=P$5),60,0)))</f>
        <v/>
      </c>
      <c r="Q91" s="80" t="str">
        <f>IF(OR($A91="",NOT(ISNUMBER($G91))),"",IF(AND($F91&lt;=Q$6,$G91&gt;=Q$5),IF(Q$5&gt;$N91,5,$K91)*10+IF(AND($F91&gt;=Q$5,$F91&lt;=Q$6),IF(AND($G91&gt;=Q$5,$G91&lt;=Q$6),5,IF($L91=1,2,1)),IF(AND($G91&gt;=Q$5,$G91&lt;=Q$6),IF($M91&gt;0,4,3),0)),IF(AND($D91&lt;=Q$6,$E91&gt;=Q$5),60,0)))</f>
        <v/>
      </c>
      <c r="R91" s="80" t="str">
        <f>IF(OR($A91="",NOT(ISNUMBER($G91))),"",IF(AND($F91&lt;=R$6,$G91&gt;=R$5),IF(R$5&gt;$N91,5,$K91)*10+IF(AND($F91&gt;=R$5,$F91&lt;=R$6),IF(AND($G91&gt;=R$5,$G91&lt;=R$6),5,IF($L91=1,2,1)),IF(AND($G91&gt;=R$5,$G91&lt;=R$6),IF($M91&gt;0,4,3),0)),IF(AND($D91&lt;=R$6,$E91&gt;=R$5),60,0)))</f>
        <v/>
      </c>
      <c r="S91" s="80" t="str">
        <f>IF(OR($A91="",NOT(ISNUMBER($G91))),"",IF(AND($F91&lt;=S$6,$G91&gt;=S$5),IF(S$5&gt;$N91,5,$K91)*10+IF(AND($F91&gt;=S$5,$F91&lt;=S$6),IF(AND($G91&gt;=S$5,$G91&lt;=S$6),5,IF($L91=1,2,1)),IF(AND($G91&gt;=S$5,$G91&lt;=S$6),IF($M91&gt;0,4,3),0)),IF(AND($D91&lt;=S$6,$E91&gt;=S$5),60,0)))</f>
        <v/>
      </c>
      <c r="T91" s="80" t="str">
        <f>IF(OR($A91="",NOT(ISNUMBER($G91))),"",IF(AND($F91&lt;=T$6,$G91&gt;=T$5),IF(T$5&gt;$N91,5,$K91)*10+IF(AND($F91&gt;=T$5,$F91&lt;=T$6),IF(AND($G91&gt;=T$5,$G91&lt;=T$6),5,IF($L91=1,2,1)),IF(AND($G91&gt;=T$5,$G91&lt;=T$6),IF($M91&gt;0,4,3),0)),IF(AND($D91&lt;=T$6,$E91&gt;=T$5),60,0)))</f>
        <v/>
      </c>
      <c r="U91" s="80" t="str">
        <f>IF(OR($A91="",NOT(ISNUMBER($G91))),"",IF(AND($F91&lt;=U$6,$G91&gt;=U$5),IF(U$5&gt;$N91,5,$K91)*10+IF(AND($F91&gt;=U$5,$F91&lt;=U$6),IF(AND($G91&gt;=U$5,$G91&lt;=U$6),5,IF($L91=1,2,1)),IF(AND($G91&gt;=U$5,$G91&lt;=U$6),IF($M91&gt;0,4,3),0)),IF(AND($D91&lt;=U$6,$E91&gt;=U$5),60,0)))</f>
        <v/>
      </c>
      <c r="V91" s="80" t="str">
        <f>IF(OR($A91="",NOT(ISNUMBER($G91))),"",IF(AND($F91&lt;=V$6,$G91&gt;=V$5),IF(V$5&gt;$N91,5,$K91)*10+IF(AND($F91&gt;=V$5,$F91&lt;=V$6),IF(AND($G91&gt;=V$5,$G91&lt;=V$6),5,IF($L91=1,2,1)),IF(AND($G91&gt;=V$5,$G91&lt;=V$6),IF($M91&gt;0,4,3),0)),IF(AND($D91&lt;=V$6,$E91&gt;=V$5),60,0)))</f>
        <v/>
      </c>
      <c r="W91" s="80" t="str">
        <f>IF(OR($A91="",NOT(ISNUMBER($G91))),"",IF(AND($F91&lt;=W$6,$G91&gt;=W$5),IF(W$5&gt;$N91,5,$K91)*10+IF(AND($F91&gt;=W$5,$F91&lt;=W$6),IF(AND($G91&gt;=W$5,$G91&lt;=W$6),5,IF($L91=1,2,1)),IF(AND($G91&gt;=W$5,$G91&lt;=W$6),IF($M91&gt;0,4,3),0)),IF(AND($D91&lt;=W$6,$E91&gt;=W$5),60,0)))</f>
        <v/>
      </c>
      <c r="X91" s="80" t="str">
        <f>IF(OR($A91="",NOT(ISNUMBER($G91))),"",IF(AND($F91&lt;=X$6,$G91&gt;=X$5),IF(X$5&gt;$N91,5,$K91)*10+IF(AND($F91&gt;=X$5,$F91&lt;=X$6),IF(AND($G91&gt;=X$5,$G91&lt;=X$6),5,IF($L91=1,2,1)),IF(AND($G91&gt;=X$5,$G91&lt;=X$6),IF($M91&gt;0,4,3),0)),IF(AND($D91&lt;=X$6,$E91&gt;=X$5),60,0)))</f>
        <v/>
      </c>
      <c r="Y91" s="80" t="str">
        <f>IF(OR($A91="",NOT(ISNUMBER($G91))),"",IF(AND($F91&lt;=Y$6,$G91&gt;=Y$5),IF(Y$5&gt;$N91,5,$K91)*10+IF(AND($F91&gt;=Y$5,$F91&lt;=Y$6),IF(AND($G91&gt;=Y$5,$G91&lt;=Y$6),5,IF($L91=1,2,1)),IF(AND($G91&gt;=Y$5,$G91&lt;=Y$6),IF($M91&gt;0,4,3),0)),IF(AND($D91&lt;=Y$6,$E91&gt;=Y$5),60,0)))</f>
        <v/>
      </c>
      <c r="Z91" s="80" t="str">
        <f>IF(OR($A91="",NOT(ISNUMBER($G91))),"",IF(AND($F91&lt;=Z$6,$G91&gt;=Z$5),IF(Z$5&gt;$N91,5,$K91)*10+IF(AND($F91&gt;=Z$5,$F91&lt;=Z$6),IF(AND($G91&gt;=Z$5,$G91&lt;=Z$6),5,IF($L91=1,2,1)),IF(AND($G91&gt;=Z$5,$G91&lt;=Z$6),IF($M91&gt;0,4,3),0)),IF(AND($D91&lt;=Z$6,$E91&gt;=Z$5),60,0)))</f>
        <v/>
      </c>
      <c r="AA91" s="80" t="str">
        <f>IF(OR($A91="",NOT(ISNUMBER($G91))),"",IF(AND($F91&lt;=AA$6,$G91&gt;=AA$5),IF(AA$5&gt;$N91,5,$K91)*10+IF(AND($F91&gt;=AA$5,$F91&lt;=AA$6),IF(AND($G91&gt;=AA$5,$G91&lt;=AA$6),5,IF($L91=1,2,1)),IF(AND($G91&gt;=AA$5,$G91&lt;=AA$6),IF($M91&gt;0,4,3),0)),IF(AND($D91&lt;=AA$6,$E91&gt;=AA$5),60,0)))</f>
        <v/>
      </c>
      <c r="AB91" s="80" t="str">
        <f>IF(OR($A91="",NOT(ISNUMBER($G91))),"",IF(AND($F91&lt;=AB$6,$G91&gt;=AB$5),IF(AB$5&gt;$N91,5,$K91)*10+IF(AND($F91&gt;=AB$5,$F91&lt;=AB$6),IF(AND($G91&gt;=AB$5,$G91&lt;=AB$6),5,IF($L91=1,2,1)),IF(AND($G91&gt;=AB$5,$G91&lt;=AB$6),IF($M91&gt;0,4,3),0)),IF(AND($D91&lt;=AB$6,$E91&gt;=AB$5),60,0)))</f>
        <v/>
      </c>
      <c r="AC91" s="80" t="str">
        <f>IF(OR($A91="",NOT(ISNUMBER($G91))),"",IF(AND($F91&lt;=AC$6,$G91&gt;=AC$5),IF(AC$5&gt;$N91,5,$K91)*10+IF(AND($F91&gt;=AC$5,$F91&lt;=AC$6),IF(AND($G91&gt;=AC$5,$G91&lt;=AC$6),5,IF($L91=1,2,1)),IF(AND($G91&gt;=AC$5,$G91&lt;=AC$6),IF($M91&gt;0,4,3),0)),IF(AND($D91&lt;=AC$6,$E91&gt;=AC$5),60,0)))</f>
        <v/>
      </c>
      <c r="AD91" s="80" t="str">
        <f>IF(OR($A91="",NOT(ISNUMBER($G91))),"",IF(AND($F91&lt;=AD$6,$G91&gt;=AD$5),IF(AD$5&gt;$N91,5,$K91)*10+IF(AND($F91&gt;=AD$5,$F91&lt;=AD$6),IF(AND($G91&gt;=AD$5,$G91&lt;=AD$6),5,IF($L91=1,2,1)),IF(AND($G91&gt;=AD$5,$G91&lt;=AD$6),IF($M91&gt;0,4,3),0)),IF(AND($D91&lt;=AD$6,$E91&gt;=AD$5),60,0)))</f>
        <v/>
      </c>
      <c r="AE91" s="80" t="str">
        <f>IF(OR($A91="",NOT(ISNUMBER($G91))),"",IF(AND($F91&lt;=AE$6,$G91&gt;=AE$5),IF(AE$5&gt;$N91,5,$K91)*10+IF(AND($F91&gt;=AE$5,$F91&lt;=AE$6),IF(AND($G91&gt;=AE$5,$G91&lt;=AE$6),5,IF($L91=1,2,1)),IF(AND($G91&gt;=AE$5,$G91&lt;=AE$6),IF($M91&gt;0,4,3),0)),IF(AND($D91&lt;=AE$6,$E91&gt;=AE$5),60,0)))</f>
        <v/>
      </c>
      <c r="AF91" s="80" t="str">
        <f>IF(OR($A91="",NOT(ISNUMBER($G91))),"",IF(AND($F91&lt;=AF$6,$G91&gt;=AF$5),IF(AF$5&gt;$N91,5,$K91)*10+IF(AND($F91&gt;=AF$5,$F91&lt;=AF$6),IF(AND($G91&gt;=AF$5,$G91&lt;=AF$6),5,IF($L91=1,2,1)),IF(AND($G91&gt;=AF$5,$G91&lt;=AF$6),IF($M91&gt;0,4,3),0)),IF(AND($D91&lt;=AF$6,$E91&gt;=AF$5),60,0)))</f>
        <v/>
      </c>
      <c r="AG91" s="80" t="str">
        <f>IF(OR($A91="",NOT(ISNUMBER($G91))),"",IF(AND($F91&lt;=AG$6,$G91&gt;=AG$5),IF(AG$5&gt;$N91,5,$K91)*10+IF(AND($F91&gt;=AG$5,$F91&lt;=AG$6),IF(AND($G91&gt;=AG$5,$G91&lt;=AG$6),5,IF($L91=1,2,1)),IF(AND($G91&gt;=AG$5,$G91&lt;=AG$6),IF($M91&gt;0,4,3),0)),IF(AND($D91&lt;=AG$6,$E91&gt;=AG$5),60,0)))</f>
        <v/>
      </c>
      <c r="AH91" s="80" t="str">
        <f>IF(OR($A91="",NOT(ISNUMBER($G91))),"",IF(AND($F91&lt;=AH$6,$G91&gt;=AH$5),IF(AH$5&gt;$N91,5,$K91)*10+IF(AND($F91&gt;=AH$5,$F91&lt;=AH$6),IF(AND($G91&gt;=AH$5,$G91&lt;=AH$6),5,IF($L91=1,2,1)),IF(AND($G91&gt;=AH$5,$G91&lt;=AH$6),IF($M91&gt;0,4,3),0)),IF(AND($D91&lt;=AH$6,$E91&gt;=AH$5),60,0)))</f>
        <v/>
      </c>
      <c r="AI91" s="80" t="str">
        <f>IF(OR($A91="",NOT(ISNUMBER($G91))),"",IF(AND($F91&lt;=AI$6,$G91&gt;=AI$5),IF(AI$5&gt;$N91,5,$K91)*10+IF(AND($F91&gt;=AI$5,$F91&lt;=AI$6),IF(AND($G91&gt;=AI$5,$G91&lt;=AI$6),5,IF($L91=1,2,1)),IF(AND($G91&gt;=AI$5,$G91&lt;=AI$6),IF($M91&gt;0,4,3),0)),IF(AND($D91&lt;=AI$6,$E91&gt;=AI$5),60,0)))</f>
        <v/>
      </c>
      <c r="AJ91" s="80" t="str">
        <f>IF(OR($A91="",NOT(ISNUMBER($G91))),"",IF(AND($F91&lt;=AJ$6,$G91&gt;=AJ$5),IF(AJ$5&gt;$N91,5,$K91)*10+IF(AND($F91&gt;=AJ$5,$F91&lt;=AJ$6),IF(AND($G91&gt;=AJ$5,$G91&lt;=AJ$6),5,IF($L91=1,2,1)),IF(AND($G91&gt;=AJ$5,$G91&lt;=AJ$6),IF($M91&gt;0,4,3),0)),IF(AND($D91&lt;=AJ$6,$E91&gt;=AJ$5),60,0)))</f>
        <v/>
      </c>
      <c r="AK91" s="80" t="str">
        <f>IF(OR($A91="",NOT(ISNUMBER($G91))),"",IF(AND($F91&lt;=AK$6,$G91&gt;=AK$5),IF(AK$5&gt;$N91,5,$K91)*10+IF(AND($F91&gt;=AK$5,$F91&lt;=AK$6),IF(AND($G91&gt;=AK$5,$G91&lt;=AK$6),5,IF($L91=1,2,1)),IF(AND($G91&gt;=AK$5,$G91&lt;=AK$6),IF($M91&gt;0,4,3),0)),IF(AND($D91&lt;=AK$6,$E91&gt;=AK$5),60,0)))</f>
        <v/>
      </c>
      <c r="AL91" s="80" t="str">
        <f>IF(OR($A91="",NOT(ISNUMBER($G91))),"",IF(AND($F91&lt;=AL$6,$G91&gt;=AL$5),IF(AL$5&gt;$N91,5,$K91)*10+IF(AND($F91&gt;=AL$5,$F91&lt;=AL$6),IF(AND($G91&gt;=AL$5,$G91&lt;=AL$6),5,IF($L91=1,2,1)),IF(AND($G91&gt;=AL$5,$G91&lt;=AL$6),IF($M91&gt;0,4,3),0)),IF(AND($D91&lt;=AL$6,$E91&gt;=AL$5),60,0)))</f>
        <v/>
      </c>
      <c r="AM91" s="80" t="str">
        <f>IF(OR($A91="",NOT(ISNUMBER($G91))),"",IF(AND($F91&lt;=AM$6,$G91&gt;=AM$5),IF(AM$5&gt;$N91,5,$K91)*10+IF(AND($F91&gt;=AM$5,$F91&lt;=AM$6),IF(AND($G91&gt;=AM$5,$G91&lt;=AM$6),5,IF($L91=1,2,1)),IF(AND($G91&gt;=AM$5,$G91&lt;=AM$6),IF($M91&gt;0,4,3),0)),IF(AND($D91&lt;=AM$6,$E91&gt;=AM$5),60,0)))</f>
        <v/>
      </c>
      <c r="AN91" s="80" t="str">
        <f>IF(OR($A91="",NOT(ISNUMBER($G91))),"",IF(AND($F91&lt;=AN$6,$G91&gt;=AN$5),IF(AN$5&gt;$N91,5,$K91)*10+IF(AND($F91&gt;=AN$5,$F91&lt;=AN$6),IF(AND($G91&gt;=AN$5,$G91&lt;=AN$6),5,IF($L91=1,2,1)),IF(AND($G91&gt;=AN$5,$G91&lt;=AN$6),IF($M91&gt;0,4,3),0)),IF(AND($D91&lt;=AN$6,$E91&gt;=AN$5),60,0)))</f>
        <v/>
      </c>
      <c r="AO91" s="80" t="str">
        <f>IF(OR($A91="",NOT(ISNUMBER($G91))),"",IF(AND($F91&lt;=AO$6,$G91&gt;=AO$5),IF(AO$5&gt;$N91,5,$K91)*10+IF(AND($F91&gt;=AO$5,$F91&lt;=AO$6),IF(AND($G91&gt;=AO$5,$G91&lt;=AO$6),5,IF($L91=1,2,1)),IF(AND($G91&gt;=AO$5,$G91&lt;=AO$6),IF($M91&gt;0,4,3),0)),IF(AND($D91&lt;=AO$6,$E91&gt;=AO$5),60,0)))</f>
        <v/>
      </c>
      <c r="AP91" s="80" t="str">
        <f>IF(OR($A91="",NOT(ISNUMBER($G91))),"",IF(AND($F91&lt;=AP$6,$G91&gt;=AP$5),IF(AP$5&gt;$N91,5,$K91)*10+IF(AND($F91&gt;=AP$5,$F91&lt;=AP$6),IF(AND($G91&gt;=AP$5,$G91&lt;=AP$6),5,IF($L91=1,2,1)),IF(AND($G91&gt;=AP$5,$G91&lt;=AP$6),IF($M91&gt;0,4,3),0)),IF(AND($D91&lt;=AP$6,$E91&gt;=AP$5),60,0)))</f>
        <v/>
      </c>
      <c r="AQ91" s="80" t="str">
        <f>IF(OR($A91="",NOT(ISNUMBER($G91))),"",IF(AND($F91&lt;=AQ$6,$G91&gt;=AQ$5),IF(AQ$5&gt;$N91,5,$K91)*10+IF(AND($F91&gt;=AQ$5,$F91&lt;=AQ$6),IF(AND($G91&gt;=AQ$5,$G91&lt;=AQ$6),5,IF($L91=1,2,1)),IF(AND($G91&gt;=AQ$5,$G91&lt;=AQ$6),IF($M91&gt;0,4,3),0)),IF(AND($D91&lt;=AQ$6,$E91&gt;=AQ$5),60,0)))</f>
        <v/>
      </c>
      <c r="AR91" s="80" t="str">
        <f>IF(OR($A91="",NOT(ISNUMBER($G91))),"",IF(AND($F91&lt;=AR$6,$G91&gt;=AR$5),IF(AR$5&gt;$N91,5,$K91)*10+IF(AND($F91&gt;=AR$5,$F91&lt;=AR$6),IF(AND($G91&gt;=AR$5,$G91&lt;=AR$6),5,IF($L91=1,2,1)),IF(AND($G91&gt;=AR$5,$G91&lt;=AR$6),IF($M91&gt;0,4,3),0)),IF(AND($D91&lt;=AR$6,$E91&gt;=AR$5),60,0)))</f>
        <v/>
      </c>
      <c r="AS91" s="80" t="str">
        <f>IF(OR($A91="",NOT(ISNUMBER($G91))),"",IF(AND($F91&lt;=AS$6,$G91&gt;=AS$5),IF(AS$5&gt;$N91,5,$K91)*10+IF(AND($F91&gt;=AS$5,$F91&lt;=AS$6),IF(AND($G91&gt;=AS$5,$G91&lt;=AS$6),5,IF($L91=1,2,1)),IF(AND($G91&gt;=AS$5,$G91&lt;=AS$6),IF($M91&gt;0,4,3),0)),IF(AND($D91&lt;=AS$6,$E91&gt;=AS$5),60,0)))</f>
        <v/>
      </c>
      <c r="AT91" s="80" t="str">
        <f>IF(OR($A91="",NOT(ISNUMBER($G91))),"",IF(AND($F91&lt;=AT$6,$G91&gt;=AT$5),IF(AT$5&gt;$N91,5,$K91)*10+IF(AND($F91&gt;=AT$5,$F91&lt;=AT$6),IF(AND($G91&gt;=AT$5,$G91&lt;=AT$6),5,IF($L91=1,2,1)),IF(AND($G91&gt;=AT$5,$G91&lt;=AT$6),IF($M91&gt;0,4,3),0)),IF(AND($D91&lt;=AT$6,$E91&gt;=AT$5),60,0)))</f>
        <v/>
      </c>
      <c r="AU91" s="80" t="str">
        <f>IF(OR($A91="",NOT(ISNUMBER($G91))),"",IF(AND($F91&lt;=AU$6,$G91&gt;=AU$5),IF(AU$5&gt;$N91,5,$K91)*10+IF(AND($F91&gt;=AU$5,$F91&lt;=AU$6),IF(AND($G91&gt;=AU$5,$G91&lt;=AU$6),5,IF($L91=1,2,1)),IF(AND($G91&gt;=AU$5,$G91&lt;=AU$6),IF($M91&gt;0,4,3),0)),IF(AND($D91&lt;=AU$6,$E91&gt;=AU$5),60,0)))</f>
        <v/>
      </c>
      <c r="AV91" s="80" t="str">
        <f>IF(OR($A91="",NOT(ISNUMBER($G91))),"",IF(AND($F91&lt;=AV$6,$G91&gt;=AV$5),IF(AV$5&gt;$N91,5,$K91)*10+IF(AND($F91&gt;=AV$5,$F91&lt;=AV$6),IF(AND($G91&gt;=AV$5,$G91&lt;=AV$6),5,IF($L91=1,2,1)),IF(AND($G91&gt;=AV$5,$G91&lt;=AV$6),IF($M91&gt;0,4,3),0)),IF(AND($D91&lt;=AV$6,$E91&gt;=AV$5),60,0)))</f>
        <v/>
      </c>
      <c r="AW91" s="80" t="str">
        <f>IF(OR($A91="",NOT(ISNUMBER($G91))),"",IF(AND($F91&lt;=AW$6,$G91&gt;=AW$5),IF(AW$5&gt;$N91,5,$K91)*10+IF(AND($F91&gt;=AW$5,$F91&lt;=AW$6),IF(AND($G91&gt;=AW$5,$G91&lt;=AW$6),5,IF($L91=1,2,1)),IF(AND($G91&gt;=AW$5,$G91&lt;=AW$6),IF($M91&gt;0,4,3),0)),IF(AND($D91&lt;=AW$6,$E91&gt;=AW$5),60,0)))</f>
        <v/>
      </c>
      <c r="AX91" s="80" t="str">
        <f>IF(OR($A91="",NOT(ISNUMBER($G91))),"",IF(AND($F91&lt;=AX$6,$G91&gt;=AX$5),IF(AX$5&gt;$N91,5,$K91)*10+IF(AND($F91&gt;=AX$5,$F91&lt;=AX$6),IF(AND($G91&gt;=AX$5,$G91&lt;=AX$6),5,IF($L91=1,2,1)),IF(AND($G91&gt;=AX$5,$G91&lt;=AX$6),IF($M91&gt;0,4,3),0)),IF(AND($D91&lt;=AX$6,$E91&gt;=AX$5),60,0)))</f>
        <v/>
      </c>
      <c r="AY91" s="80" t="str">
        <f>IF(OR($A91="",NOT(ISNUMBER($G91))),"",IF(AND($F91&lt;=AY$6,$G91&gt;=AY$5),IF(AY$5&gt;$N91,5,$K91)*10+IF(AND($F91&gt;=AY$5,$F91&lt;=AY$6),IF(AND($G91&gt;=AY$5,$G91&lt;=AY$6),5,IF($L91=1,2,1)),IF(AND($G91&gt;=AY$5,$G91&lt;=AY$6),IF($M91&gt;0,4,3),0)),IF(AND($D91&lt;=AY$6,$E91&gt;=AY$5),60,0)))</f>
        <v/>
      </c>
      <c r="AZ91" s="80" t="str">
        <f>IF(OR($A91="",NOT(ISNUMBER($G91))),"",IF(AND($F91&lt;=AZ$6,$G91&gt;=AZ$5),IF(AZ$5&gt;$N91,5,$K91)*10+IF(AND($F91&gt;=AZ$5,$F91&lt;=AZ$6),IF(AND($G91&gt;=AZ$5,$G91&lt;=AZ$6),5,IF($L91=1,2,1)),IF(AND($G91&gt;=AZ$5,$G91&lt;=AZ$6),IF($M91&gt;0,4,3),0)),IF(AND($D91&lt;=AZ$6,$E91&gt;=AZ$5),60,0)))</f>
        <v/>
      </c>
      <c r="BA91" s="80" t="str">
        <f>IF(OR($A91="",NOT(ISNUMBER($G91))),"",IF(AND($F91&lt;=BA$6,$G91&gt;=BA$5),IF(BA$5&gt;$N91,5,$K91)*10+IF(AND($F91&gt;=BA$5,$F91&lt;=BA$6),IF(AND($G91&gt;=BA$5,$G91&lt;=BA$6),5,IF($L91=1,2,1)),IF(AND($G91&gt;=BA$5,$G91&lt;=BA$6),IF($M91&gt;0,4,3),0)),IF(AND($D91&lt;=BA$6,$E91&gt;=BA$5),60,0)))</f>
        <v/>
      </c>
      <c r="BB91" s="80" t="str">
        <f>IF(OR($A91="",NOT(ISNUMBER($G91))),"",IF(AND($F91&lt;=BB$6,$G91&gt;=BB$5),IF(BB$5&gt;$N91,5,$K91)*10+IF(AND($F91&gt;=BB$5,$F91&lt;=BB$6),IF(AND($G91&gt;=BB$5,$G91&lt;=BB$6),5,IF($L91=1,2,1)),IF(AND($G91&gt;=BB$5,$G91&lt;=BB$6),IF($M91&gt;0,4,3),0)),IF(AND($D91&lt;=BB$6,$E91&gt;=BB$5),60,0)))</f>
        <v/>
      </c>
      <c r="BC91" s="80" t="str">
        <f>IF(OR($A91="",NOT(ISNUMBER($G91))),"",IF(AND($F91&lt;=BC$6,$G91&gt;=BC$5),IF(BC$5&gt;$N91,5,$K91)*10+IF(AND($F91&gt;=BC$5,$F91&lt;=BC$6),IF(AND($G91&gt;=BC$5,$G91&lt;=BC$6),5,IF($L91=1,2,1)),IF(AND($G91&gt;=BC$5,$G91&lt;=BC$6),IF($M91&gt;0,4,3),0)),IF(AND($D91&lt;=BC$6,$E91&gt;=BC$5),60,0)))</f>
        <v/>
      </c>
      <c r="BD91" s="80" t="str">
        <f>IF(OR($A91="",NOT(ISNUMBER($G91))),"",IF(AND($F91&lt;=BD$6,$G91&gt;=BD$5),IF(BD$5&gt;$N91,5,$K91)*10+IF(AND($F91&gt;=BD$5,$F91&lt;=BD$6),IF(AND($G91&gt;=BD$5,$G91&lt;=BD$6),5,IF($L91=1,2,1)),IF(AND($G91&gt;=BD$5,$G91&lt;=BD$6),IF($M91&gt;0,4,3),0)),IF(AND($D91&lt;=BD$6,$E91&gt;=BD$5),60,0)))</f>
        <v/>
      </c>
      <c r="BE91" s="80" t="str">
        <f>IF(OR($A91="",NOT(ISNUMBER($G91))),"",IF(AND($F91&lt;=BE$6,$G91&gt;=BE$5),IF(BE$5&gt;$N91,5,$K91)*10+IF(AND($F91&gt;=BE$5,$F91&lt;=BE$6),IF(AND($G91&gt;=BE$5,$G91&lt;=BE$6),5,IF($L91=1,2,1)),IF(AND($G91&gt;=BE$5,$G91&lt;=BE$6),IF($M91&gt;0,4,3),0)),IF(AND($D91&lt;=BE$6,$E91&gt;=BE$5),60,0)))</f>
        <v/>
      </c>
      <c r="BF91" s="80" t="str">
        <f>IF(OR($A91="",NOT(ISNUMBER($G91))),"",IF(AND($F91&lt;=BF$6,$G91&gt;=BF$5),IF(BF$5&gt;$N91,5,$K91)*10+IF(AND($F91&gt;=BF$5,$F91&lt;=BF$6),IF(AND($G91&gt;=BF$5,$G91&lt;=BF$6),5,IF($L91=1,2,1)),IF(AND($G91&gt;=BF$5,$G91&lt;=BF$6),IF($M91&gt;0,4,3),0)),IF(AND($D91&lt;=BF$6,$E91&gt;=BF$5),60,0)))</f>
        <v/>
      </c>
      <c r="BG91" s="80" t="str">
        <f>IF(OR($A91="",NOT(ISNUMBER($G91))),"",IF(AND($F91&lt;=BG$6,$G91&gt;=BG$5),IF(BG$5&gt;$N91,5,$K91)*10+IF(AND($F91&gt;=BG$5,$F91&lt;=BG$6),IF(AND($G91&gt;=BG$5,$G91&lt;=BG$6),5,IF($L91=1,2,1)),IF(AND($G91&gt;=BG$5,$G91&lt;=BG$6),IF($M91&gt;0,4,3),0)),IF(AND($D91&lt;=BG$6,$E91&gt;=BG$5),60,0)))</f>
        <v/>
      </c>
      <c r="BH91" s="80" t="str">
        <f>IF(OR($A91="",NOT(ISNUMBER($G91))),"",IF(AND($F91&lt;=BH$6,$G91&gt;=BH$5),IF(BH$5&gt;$N91,5,$K91)*10+IF(AND($F91&gt;=BH$5,$F91&lt;=BH$6),IF(AND($G91&gt;=BH$5,$G91&lt;=BH$6),5,IF($L91=1,2,1)),IF(AND($G91&gt;=BH$5,$G91&lt;=BH$6),IF($M91&gt;0,4,3),0)),IF(AND($D91&lt;=BH$6,$E91&gt;=BH$5),60,0)))</f>
        <v/>
      </c>
      <c r="BI91" s="80" t="str">
        <f>IF(OR($A91="",NOT(ISNUMBER($G91))),"",IF(AND($F91&lt;=BI$6,$G91&gt;=BI$5),IF(BI$5&gt;$N91,5,$K91)*10+IF(AND($F91&gt;=BI$5,$F91&lt;=BI$6),IF(AND($G91&gt;=BI$5,$G91&lt;=BI$6),5,IF($L91=1,2,1)),IF(AND($G91&gt;=BI$5,$G91&lt;=BI$6),IF($M91&gt;0,4,3),0)),IF(AND($D91&lt;=BI$6,$E91&gt;=BI$5),60,0)))</f>
        <v/>
      </c>
      <c r="BJ91" s="80" t="str">
        <f>IF(OR($A91="",NOT(ISNUMBER($G91))),"",IF(AND($F91&lt;=BJ$6,$G91&gt;=BJ$5),IF(BJ$5&gt;$N91,5,$K91)*10+IF(AND($F91&gt;=BJ$5,$F91&lt;=BJ$6),IF(AND($G91&gt;=BJ$5,$G91&lt;=BJ$6),5,IF($L91=1,2,1)),IF(AND($G91&gt;=BJ$5,$G91&lt;=BJ$6),IF($M91&gt;0,4,3),0)),IF(AND($D91&lt;=BJ$6,$E91&gt;=BJ$5),60,0)))</f>
        <v/>
      </c>
      <c r="BK91" s="80" t="str">
        <f>IF(OR($A91="",NOT(ISNUMBER($G91))),"",IF(AND($F91&lt;=BK$6,$G91&gt;=BK$5),IF(BK$5&gt;$N91,5,$K91)*10+IF(AND($F91&gt;=BK$5,$F91&lt;=BK$6),IF(AND($G91&gt;=BK$5,$G91&lt;=BK$6),5,IF($L91=1,2,1)),IF(AND($G91&gt;=BK$5,$G91&lt;=BK$6),IF($M91&gt;0,4,3),0)),IF(AND($D91&lt;=BK$6,$E91&gt;=BK$5),60,0)))</f>
        <v/>
      </c>
      <c r="BL91" s="80" t="str">
        <f>IF(OR($A91="",NOT(ISNUMBER($G91))),"",IF(AND($F91&lt;=BL$6,$G91&gt;=BL$5),IF(BL$5&gt;$N91,5,$K91)*10+IF(AND($F91&gt;=BL$5,$F91&lt;=BL$6),IF(AND($G91&gt;=BL$5,$G91&lt;=BL$6),5,IF($L91=1,2,1)),IF(AND($G91&gt;=BL$5,$G91&lt;=BL$6),IF($M91&gt;0,4,3),0)),IF(AND($D91&lt;=BL$6,$E91&gt;=BL$5),60,0)))</f>
        <v/>
      </c>
      <c r="BM91" s="80" t="str">
        <f>IF(OR($A91="",NOT(ISNUMBER($G91))),"",IF(AND($F91&lt;=BM$6,$G91&gt;=BM$5),IF(BM$5&gt;$N91,5,$K91)*10+IF(AND($F91&gt;=BM$5,$F91&lt;=BM$6),IF(AND($G91&gt;=BM$5,$G91&lt;=BM$6),5,IF($L91=1,2,1)),IF(AND($G91&gt;=BM$5,$G91&lt;=BM$6),IF($M91&gt;0,4,3),0)),IF(AND($D91&lt;=BM$6,$E91&gt;=BM$5),60,0)))</f>
        <v/>
      </c>
      <c r="BN91" s="80" t="str">
        <f>IF(OR($A91="",NOT(ISNUMBER($G91))),"",IF(AND($F91&lt;=BN$6,$G91&gt;=BN$5),IF(BN$5&gt;$N91,5,$K91)*10+IF(AND($F91&gt;=BN$5,$F91&lt;=BN$6),IF(AND($G91&gt;=BN$5,$G91&lt;=BN$6),5,IF($L91=1,2,1)),IF(AND($G91&gt;=BN$5,$G91&lt;=BN$6),IF($M91&gt;0,4,3),0)),IF(AND($D91&lt;=BN$6,$E91&gt;=BN$5),60,0)))</f>
        <v/>
      </c>
      <c r="BO91" s="80" t="str">
        <f>IF(OR($A91="",NOT(ISNUMBER($G91))),"",IF(AND($F91&lt;=BO$6,$G91&gt;=BO$5),IF(BO$5&gt;$N91,5,$K91)*10+IF(AND($F91&gt;=BO$5,$F91&lt;=BO$6),IF(AND($G91&gt;=BO$5,$G91&lt;=BO$6),5,IF($L91=1,2,1)),IF(AND($G91&gt;=BO$5,$G91&lt;=BO$6),IF($M91&gt;0,4,3),0)),IF(AND($D91&lt;=BO$6,$E91&gt;=BO$5),60,0)))</f>
        <v/>
      </c>
      <c r="BP91" s="80" t="str">
        <f>IF(OR($A91="",NOT(ISNUMBER($G91))),"",IF(AND($F91&lt;=BP$6,$G91&gt;=BP$5),IF(BP$5&gt;$N91,5,$K91)*10+IF(AND($F91&gt;=BP$5,$F91&lt;=BP$6),IF(AND($G91&gt;=BP$5,$G91&lt;=BP$6),5,IF($L91=1,2,1)),IF(AND($G91&gt;=BP$5,$G91&lt;=BP$6),IF($M91&gt;0,4,3),0)),IF(AND($D91&lt;=BP$6,$E91&gt;=BP$5),60,0)))</f>
        <v/>
      </c>
      <c r="BQ91" s="80" t="str">
        <f>IF(OR($A91="",NOT(ISNUMBER($G91))),"",IF(AND($F91&lt;=BQ$6,$G91&gt;=BQ$5),IF(BQ$5&gt;$N91,5,$K91)*10+IF(AND($F91&gt;=BQ$5,$F91&lt;=BQ$6),IF(AND($G91&gt;=BQ$5,$G91&lt;=BQ$6),5,IF($L91=1,2,1)),IF(AND($G91&gt;=BQ$5,$G91&lt;=BQ$6),IF($M91&gt;0,4,3),0)),IF(AND($D91&lt;=BQ$6,$E91&gt;=BQ$5),60,0)))</f>
        <v/>
      </c>
      <c r="BR91" s="80" t="str">
        <f>IF(OR($A91="",NOT(ISNUMBER($G91))),"",IF(AND($F91&lt;=BR$6,$G91&gt;=BR$5),IF(BR$5&gt;$N91,5,$K91)*10+IF(AND($F91&gt;=BR$5,$F91&lt;=BR$6),IF(AND($G91&gt;=BR$5,$G91&lt;=BR$6),5,IF($L91=1,2,1)),IF(AND($G91&gt;=BR$5,$G91&lt;=BR$6),IF($M91&gt;0,4,3),0)),IF(AND($D91&lt;=BR$6,$E91&gt;=BR$5),60,0)))</f>
        <v/>
      </c>
      <c r="BS91" s="80" t="str">
        <f>IF(OR($A91="",NOT(ISNUMBER($G91))),"",IF(AND($F91&lt;=BS$6,$G91&gt;=BS$5),IF(BS$5&gt;$N91,5,$K91)*10+IF(AND($F91&gt;=BS$5,$F91&lt;=BS$6),IF(AND($G91&gt;=BS$5,$G91&lt;=BS$6),5,IF($L91=1,2,1)),IF(AND($G91&gt;=BS$5,$G91&lt;=BS$6),IF($M91&gt;0,4,3),0)),IF(AND($D91&lt;=BS$6,$E91&gt;=BS$5),60,0)))</f>
        <v/>
      </c>
      <c r="BT91" s="80" t="str">
        <f>IF(OR($A91="",NOT(ISNUMBER($G91))),"",IF(AND($F91&lt;=BT$6,$G91&gt;=BT$5),IF(BT$5&gt;$N91,5,$K91)*10+IF(AND($F91&gt;=BT$5,$F91&lt;=BT$6),IF(AND($G91&gt;=BT$5,$G91&lt;=BT$6),5,IF($L91=1,2,1)),IF(AND($G91&gt;=BT$5,$G91&lt;=BT$6),IF($M91&gt;0,4,3),0)),IF(AND($D91&lt;=BT$6,$E91&gt;=BT$5),60,0)))</f>
        <v/>
      </c>
      <c r="BU91" s="80" t="str">
        <f>IF(OR($A91="",NOT(ISNUMBER($G91))),"",IF(AND($F91&lt;=BU$6,$G91&gt;=BU$5),IF(BU$5&gt;$N91,5,$K91)*10+IF(AND($F91&gt;=BU$5,$F91&lt;=BU$6),IF(AND($G91&gt;=BU$5,$G91&lt;=BU$6),5,IF($L91=1,2,1)),IF(AND($G91&gt;=BU$5,$G91&lt;=BU$6),IF($M91&gt;0,4,3),0)),IF(AND($D91&lt;=BU$6,$E91&gt;=BU$5),60,0)))</f>
        <v/>
      </c>
      <c r="BV91" s="80" t="str">
        <f>IF(OR($A91="",NOT(ISNUMBER($G91))),"",IF(AND($F91&lt;=BV$6,$G91&gt;=BV$5),IF(BV$5&gt;$N91,5,$K91)*10+IF(AND($F91&gt;=BV$5,$F91&lt;=BV$6),IF(AND($G91&gt;=BV$5,$G91&lt;=BV$6),5,IF($L91=1,2,1)),IF(AND($G91&gt;=BV$5,$G91&lt;=BV$6),IF($M91&gt;0,4,3),0)),IF(AND($D91&lt;=BV$6,$E91&gt;=BV$5),60,0)))</f>
        <v/>
      </c>
      <c r="BW91" s="80" t="str">
        <f>IF(OR($A91="",NOT(ISNUMBER($G91))),"",IF(AND($F91&lt;=BW$6,$G91&gt;=BW$5),IF(BW$5&gt;$N91,5,$K91)*10+IF(AND($F91&gt;=BW$5,$F91&lt;=BW$6),IF(AND($G91&gt;=BW$5,$G91&lt;=BW$6),5,IF($L91=1,2,1)),IF(AND($G91&gt;=BW$5,$G91&lt;=BW$6),IF($M91&gt;0,4,3),0)),IF(AND($D91&lt;=BW$6,$E91&gt;=BW$5),60,0)))</f>
        <v/>
      </c>
      <c r="BX91" s="80" t="str">
        <f>IF(OR($A91="",NOT(ISNUMBER($G91))),"",IF(AND($F91&lt;=BX$6,$G91&gt;=BX$5),IF(BX$5&gt;$N91,5,$K91)*10+IF(AND($F91&gt;=BX$5,$F91&lt;=BX$6),IF(AND($G91&gt;=BX$5,$G91&lt;=BX$6),5,IF($L91=1,2,1)),IF(AND($G91&gt;=BX$5,$G91&lt;=BX$6),IF($M91&gt;0,4,3),0)),IF(AND($D91&lt;=BX$6,$E91&gt;=BX$5),60,0)))</f>
        <v/>
      </c>
      <c r="BY91" s="80" t="str">
        <f>IF(OR($A91="",NOT(ISNUMBER($G91))),"",IF(AND($F91&lt;=BY$6,$G91&gt;=BY$5),IF(BY$5&gt;$N91,5,$K91)*10+IF(AND($F91&gt;=BY$5,$F91&lt;=BY$6),IF(AND($G91&gt;=BY$5,$G91&lt;=BY$6),5,IF($L91=1,2,1)),IF(AND($G91&gt;=BY$5,$G91&lt;=BY$6),IF($M91&gt;0,4,3),0)),IF(AND($D91&lt;=BY$6,$E91&gt;=BY$5),60,0)))</f>
        <v/>
      </c>
      <c r="BZ91" s="80" t="str">
        <f>IF(OR($A91="",NOT(ISNUMBER($G91))),"",IF(AND($F91&lt;=BZ$6,$G91&gt;=BZ$5),IF(BZ$5&gt;$N91,5,$K91)*10+IF(AND($F91&gt;=BZ$5,$F91&lt;=BZ$6),IF(AND($G91&gt;=BZ$5,$G91&lt;=BZ$6),5,IF($L91=1,2,1)),IF(AND($G91&gt;=BZ$5,$G91&lt;=BZ$6),IF($M91&gt;0,4,3),0)),IF(AND($D91&lt;=BZ$6,$E91&gt;=BZ$5),60,0)))</f>
        <v/>
      </c>
      <c r="CA91" s="80" t="str">
        <f>IF(OR($A91="",NOT(ISNUMBER($G91))),"",IF(AND($F91&lt;=CA$6,$G91&gt;=CA$5),IF(CA$5&gt;$N91,5,$K91)*10+IF(AND($F91&gt;=CA$5,$F91&lt;=CA$6),IF(AND($G91&gt;=CA$5,$G91&lt;=CA$6),5,IF($L91=1,2,1)),IF(AND($G91&gt;=CA$5,$G91&lt;=CA$6),IF($M91&gt;0,4,3),0)),IF(AND($D91&lt;=CA$6,$E91&gt;=CA$5),60,0)))</f>
        <v/>
      </c>
      <c r="CB91" s="80" t="str">
        <f>IF(OR($A91="",NOT(ISNUMBER($G91))),"",IF(AND($F91&lt;=CB$6,$G91&gt;=CB$5),IF(CB$5&gt;$N91,5,$K91)*10+IF(AND($F91&gt;=CB$5,$F91&lt;=CB$6),IF(AND($G91&gt;=CB$5,$G91&lt;=CB$6),5,IF($L91=1,2,1)),IF(AND($G91&gt;=CB$5,$G91&lt;=CB$6),IF($M91&gt;0,4,3),0)),IF(AND($D91&lt;=CB$6,$E91&gt;=CB$5),60,0)))</f>
        <v/>
      </c>
      <c r="CC91" s="80" t="str">
        <f>IF(OR($A91="",NOT(ISNUMBER($G91))),"",IF(AND($F91&lt;=CC$6,$G91&gt;=CC$5),IF(CC$5&gt;$N91,5,$K91)*10+IF(AND($F91&gt;=CC$5,$F91&lt;=CC$6),IF(AND($G91&gt;=CC$5,$G91&lt;=CC$6),5,IF($L91=1,2,1)),IF(AND($G91&gt;=CC$5,$G91&lt;=CC$6),IF($M91&gt;0,4,3),0)),IF(AND($D91&lt;=CC$6,$E91&gt;=CC$5),60,0)))</f>
        <v/>
      </c>
      <c r="CD91" s="80" t="str">
        <f>IF(OR($A91="",NOT(ISNUMBER($G91))),"",IF(AND($F91&lt;=CD$6,$G91&gt;=CD$5),IF(CD$5&gt;$N91,5,$K91)*10+IF(AND($F91&gt;=CD$5,$F91&lt;=CD$6),IF(AND($G91&gt;=CD$5,$G91&lt;=CD$6),5,IF($L91=1,2,1)),IF(AND($G91&gt;=CD$5,$G91&lt;=CD$6),IF($M91&gt;0,4,3),0)),IF(AND($D91&lt;=CD$6,$E91&gt;=CD$5),60,0)))</f>
        <v/>
      </c>
      <c r="CE91" s="80" t="str">
        <f>IF(OR($A91="",NOT(ISNUMBER($G91))),"",IF(AND($F91&lt;=CE$6,$G91&gt;=CE$5),IF(CE$5&gt;$N91,5,$K91)*10+IF(AND($F91&gt;=CE$5,$F91&lt;=CE$6),IF(AND($G91&gt;=CE$5,$G91&lt;=CE$6),5,IF($L91=1,2,1)),IF(AND($G91&gt;=CE$5,$G91&lt;=CE$6),IF($M91&gt;0,4,3),0)),IF(AND($D91&lt;=CE$6,$E91&gt;=CE$5),60,0)))</f>
        <v/>
      </c>
      <c r="CF91" s="80" t="str">
        <f>IF(OR($A91="",NOT(ISNUMBER($G91))),"",IF(AND($F91&lt;=CF$6,$G91&gt;=CF$5),IF(CF$5&gt;$N91,5,$K91)*10+IF(AND($F91&gt;=CF$5,$F91&lt;=CF$6),IF(AND($G91&gt;=CF$5,$G91&lt;=CF$6),5,IF($L91=1,2,1)),IF(AND($G91&gt;=CF$5,$G91&lt;=CF$6),IF($M91&gt;0,4,3),0)),IF(AND($D91&lt;=CF$6,$E91&gt;=CF$5),60,0)))</f>
        <v/>
      </c>
      <c r="CG91" s="80" t="str">
        <f>IF(OR($A91="",NOT(ISNUMBER($G91))),"",IF(AND($F91&lt;=CG$6,$G91&gt;=CG$5),IF(CG$5&gt;$N91,5,$K91)*10+IF(AND($F91&gt;=CG$5,$F91&lt;=CG$6),IF(AND($G91&gt;=CG$5,$G91&lt;=CG$6),5,IF($L91=1,2,1)),IF(AND($G91&gt;=CG$5,$G91&lt;=CG$6),IF($M91&gt;0,4,3),0)),IF(AND($D91&lt;=CG$6,$E91&gt;=CG$5),60,0)))</f>
        <v/>
      </c>
      <c r="CH91" s="80" t="str">
        <f>IF(OR($A91="",NOT(ISNUMBER($G91))),"",IF(AND($F91&lt;=CH$6,$G91&gt;=CH$5),IF(CH$5&gt;$N91,5,$K91)*10+IF(AND($F91&gt;=CH$5,$F91&lt;=CH$6),IF(AND($G91&gt;=CH$5,$G91&lt;=CH$6),5,IF($L91=1,2,1)),IF(AND($G91&gt;=CH$5,$G91&lt;=CH$6),IF($M91&gt;0,4,3),0)),IF(AND($D91&lt;=CH$6,$E91&gt;=CH$5),60,0)))</f>
        <v/>
      </c>
      <c r="CI91" s="80" t="str">
        <f>IF(OR($A91="",NOT(ISNUMBER($G91))),"",IF(AND($F91&lt;=CI$6,$G91&gt;=CI$5),IF(CI$5&gt;$N91,5,$K91)*10+IF(AND($F91&gt;=CI$5,$F91&lt;=CI$6),IF(AND($G91&gt;=CI$5,$G91&lt;=CI$6),5,IF($L91=1,2,1)),IF(AND($G91&gt;=CI$5,$G91&lt;=CI$6),IF($M91&gt;0,4,3),0)),IF(AND($D91&lt;=CI$6,$E91&gt;=CI$5),60,0)))</f>
        <v/>
      </c>
      <c r="CJ91" s="80" t="str">
        <f>IF(OR($A91="",NOT(ISNUMBER($G91))),"",IF(AND($F91&lt;=CJ$6,$G91&gt;=CJ$5),IF(CJ$5&gt;$N91,5,$K91)*10+IF(AND($F91&gt;=CJ$5,$F91&lt;=CJ$6),IF(AND($G91&gt;=CJ$5,$G91&lt;=CJ$6),5,IF($L91=1,2,1)),IF(AND($G91&gt;=CJ$5,$G91&lt;=CJ$6),IF($M91&gt;0,4,3),0)),IF(AND($D91&lt;=CJ$6,$E91&gt;=CJ$5),60,0)))</f>
        <v/>
      </c>
      <c r="CK91" s="80" t="str">
        <f>IF(OR($A91="",NOT(ISNUMBER($G91))),"",IF(AND($F91&lt;=CK$6,$G91&gt;=CK$5),IF(CK$5&gt;$N91,5,$K91)*10+IF(AND($F91&gt;=CK$5,$F91&lt;=CK$6),IF(AND($G91&gt;=CK$5,$G91&lt;=CK$6),5,IF($L91=1,2,1)),IF(AND($G91&gt;=CK$5,$G91&lt;=CK$6),IF($M91&gt;0,4,3),0)),IF(AND($D91&lt;=CK$6,$E91&gt;=CK$5),60,0)))</f>
        <v/>
      </c>
      <c r="CL91" s="80" t="str">
        <f>IF(OR($A91="",NOT(ISNUMBER($G91))),"",IF(AND($F91&lt;=CL$6,$G91&gt;=CL$5),IF(CL$5&gt;$N91,5,$K91)*10+IF(AND($F91&gt;=CL$5,$F91&lt;=CL$6),IF(AND($G91&gt;=CL$5,$G91&lt;=CL$6),5,IF($L91=1,2,1)),IF(AND($G91&gt;=CL$5,$G91&lt;=CL$6),IF($M91&gt;0,4,3),0)),IF(AND($D91&lt;=CL$6,$E91&gt;=CL$5),60,0)))</f>
        <v/>
      </c>
      <c r="CM91" s="80" t="str">
        <f>IF(OR($A91="",NOT(ISNUMBER($G91))),"",IF(AND($F91&lt;=CM$6,$G91&gt;=CM$5),IF(CM$5&gt;$N91,5,$K91)*10+IF(AND($F91&gt;=CM$5,$F91&lt;=CM$6),IF(AND($G91&gt;=CM$5,$G91&lt;=CM$6),5,IF($L91=1,2,1)),IF(AND($G91&gt;=CM$5,$G91&lt;=CM$6),IF($M91&gt;0,4,3),0)),IF(AND($D91&lt;=CM$6,$E91&gt;=CM$5),60,0)))</f>
        <v/>
      </c>
      <c r="CN91" s="80" t="str">
        <f>IF(OR($A91="",NOT(ISNUMBER($G91))),"",IF(AND($F91&lt;=CN$6,$G91&gt;=CN$5),IF(CN$5&gt;$N91,5,$K91)*10+IF(AND($F91&gt;=CN$5,$F91&lt;=CN$6),IF(AND($G91&gt;=CN$5,$G91&lt;=CN$6),5,IF($L91=1,2,1)),IF(AND($G91&gt;=CN$5,$G91&lt;=CN$6),IF($M91&gt;0,4,3),0)),IF(AND($D91&lt;=CN$6,$E91&gt;=CN$5),60,0)))</f>
        <v/>
      </c>
      <c r="CO91" s="80" t="str">
        <f>IF(OR($A91="",NOT(ISNUMBER($G91))),"",IF(AND($F91&lt;=CO$6,$G91&gt;=CO$5),IF(CO$5&gt;$N91,5,$K91)*10+IF(AND($F91&gt;=CO$5,$F91&lt;=CO$6),IF(AND($G91&gt;=CO$5,$G91&lt;=CO$6),5,IF($L91=1,2,1)),IF(AND($G91&gt;=CO$5,$G91&lt;=CO$6),IF($M91&gt;0,4,3),0)),IF(AND($D91&lt;=CO$6,$E91&gt;=CO$5),60,0)))</f>
        <v/>
      </c>
      <c r="CP91" s="80" t="str">
        <f>IF(OR($A91="",NOT(ISNUMBER($G91))),"",IF(AND($F91&lt;=CP$6,$G91&gt;=CP$5),IF(CP$5&gt;$N91,5,$K91)*10+IF(AND($F91&gt;=CP$5,$F91&lt;=CP$6),IF(AND($G91&gt;=CP$5,$G91&lt;=CP$6),5,IF($L91=1,2,1)),IF(AND($G91&gt;=CP$5,$G91&lt;=CP$6),IF($M91&gt;0,4,3),0)),IF(AND($D91&lt;=CP$6,$E91&gt;=CP$5),60,0)))</f>
        <v/>
      </c>
      <c r="CQ91" s="80" t="str">
        <f>IF(OR($A91="",NOT(ISNUMBER($G91))),"",IF(AND($F91&lt;=CQ$6,$G91&gt;=CQ$5),IF(CQ$5&gt;$N91,5,$K91)*10+IF(AND($F91&gt;=CQ$5,$F91&lt;=CQ$6),IF(AND($G91&gt;=CQ$5,$G91&lt;=CQ$6),5,IF($L91=1,2,1)),IF(AND($G91&gt;=CQ$5,$G91&lt;=CQ$6),IF($M91&gt;0,4,3),0)),IF(AND($D91&lt;=CQ$6,$E91&gt;=CQ$5),60,0)))</f>
        <v/>
      </c>
      <c r="CR91" s="80" t="str">
        <f>IF(OR($A91="",NOT(ISNUMBER($G91))),"",IF(AND($F91&lt;=CR$6,$G91&gt;=CR$5),IF(CR$5&gt;$N91,5,$K91)*10+IF(AND($F91&gt;=CR$5,$F91&lt;=CR$6),IF(AND($G91&gt;=CR$5,$G91&lt;=CR$6),5,IF($L91=1,2,1)),IF(AND($G91&gt;=CR$5,$G91&lt;=CR$6),IF($M91&gt;0,4,3),0)),IF(AND($D91&lt;=CR$6,$E91&gt;=CR$5),60,0)))</f>
        <v/>
      </c>
      <c r="CS91" s="80" t="str">
        <f>IF(OR($A91="",NOT(ISNUMBER($G91))),"",IF(AND($F91&lt;=CS$6,$G91&gt;=CS$5),IF(CS$5&gt;$N91,5,$K91)*10+IF(AND($F91&gt;=CS$5,$F91&lt;=CS$6),IF(AND($G91&gt;=CS$5,$G91&lt;=CS$6),5,IF($L91=1,2,1)),IF(AND($G91&gt;=CS$5,$G91&lt;=CS$6),IF($M91&gt;0,4,3),0)),IF(AND($D91&lt;=CS$6,$E91&gt;=CS$5),60,0)))</f>
        <v/>
      </c>
      <c r="CT91" s="80" t="str">
        <f>IF(OR($A91="",NOT(ISNUMBER($G91))),"",IF(AND($F91&lt;=CT$6,$G91&gt;=CT$5),IF(CT$5&gt;$N91,5,$K91)*10+IF(AND($F91&gt;=CT$5,$F91&lt;=CT$6),IF(AND($G91&gt;=CT$5,$G91&lt;=CT$6),5,IF($L91=1,2,1)),IF(AND($G91&gt;=CT$5,$G91&lt;=CT$6),IF($M91&gt;0,4,3),0)),IF(AND($D91&lt;=CT$6,$E91&gt;=CT$5),60,0)))</f>
        <v/>
      </c>
      <c r="CU91" s="80" t="str">
        <f>IF(OR($A91="",NOT(ISNUMBER($G91))),"",IF(AND($F91&lt;=CU$6,$G91&gt;=CU$5),IF(CU$5&gt;$N91,5,$K91)*10+IF(AND($F91&gt;=CU$5,$F91&lt;=CU$6),IF(AND($G91&gt;=CU$5,$G91&lt;=CU$6),5,IF($L91=1,2,1)),IF(AND($G91&gt;=CU$5,$G91&lt;=CU$6),IF($M91&gt;0,4,3),0)),IF(AND($D91&lt;=CU$6,$E91&gt;=CU$5),60,0)))</f>
        <v/>
      </c>
      <c r="CV91" s="80" t="str">
        <f>IF(OR($A91="",NOT(ISNUMBER($G91))),"",IF(AND($F91&lt;=CV$6,$G91&gt;=CV$5),IF(CV$5&gt;$N91,5,$K91)*10+IF(AND($F91&gt;=CV$5,$F91&lt;=CV$6),IF(AND($G91&gt;=CV$5,$G91&lt;=CV$6),5,IF($L91=1,2,1)),IF(AND($G91&gt;=CV$5,$G91&lt;=CV$6),IF($M91&gt;0,4,3),0)),IF(AND($D91&lt;=CV$6,$E91&gt;=CV$5),60,0)))</f>
        <v/>
      </c>
      <c r="CW91" s="80" t="str">
        <f>IF(OR($A91="",NOT(ISNUMBER($G91))),"",IF(AND($F91&lt;=CW$6,$G91&gt;=CW$5),IF(CW$5&gt;$N91,5,$K91)*10+IF(AND($F91&gt;=CW$5,$F91&lt;=CW$6),IF(AND($G91&gt;=CW$5,$G91&lt;=CW$6),5,IF($L91=1,2,1)),IF(AND($G91&gt;=CW$5,$G91&lt;=CW$6),IF($M91&gt;0,4,3),0)),IF(AND($D91&lt;=CW$6,$E91&gt;=CW$5),60,0)))</f>
        <v/>
      </c>
      <c r="CX91" s="80" t="str">
        <f>IF(OR($A91="",NOT(ISNUMBER($G91))),"",IF(AND($F91&lt;=CX$6,$G91&gt;=CX$5),IF(CX$5&gt;$N91,5,$K91)*10+IF(AND($F91&gt;=CX$5,$F91&lt;=CX$6),IF(AND($G91&gt;=CX$5,$G91&lt;=CX$6),5,IF($L91=1,2,1)),IF(AND($G91&gt;=CX$5,$G91&lt;=CX$6),IF($M91&gt;0,4,3),0)),IF(AND($D91&lt;=CX$6,$E91&gt;=CX$5),60,0)))</f>
        <v/>
      </c>
      <c r="CY91" s="80" t="str">
        <f>IF(OR($A91="",NOT(ISNUMBER($G91))),"",IF(AND($F91&lt;=CY$6,$G91&gt;=CY$5),IF(CY$5&gt;$N91,5,$K91)*10+IF(AND($F91&gt;=CY$5,$F91&lt;=CY$6),IF(AND($G91&gt;=CY$5,$G91&lt;=CY$6),5,IF($L91=1,2,1)),IF(AND($G91&gt;=CY$5,$G91&lt;=CY$6),IF($M91&gt;0,4,3),0)),IF(AND($D91&lt;=CY$6,$E91&gt;=CY$5),60,0)))</f>
        <v/>
      </c>
      <c r="CZ91" s="80" t="str">
        <f>IF(OR($A91="",NOT(ISNUMBER($G91))),"",IF(AND($F91&lt;=CZ$6,$G91&gt;=CZ$5),IF(CZ$5&gt;$N91,5,$K91)*10+IF(AND($F91&gt;=CZ$5,$F91&lt;=CZ$6),IF(AND($G91&gt;=CZ$5,$G91&lt;=CZ$6),5,IF($L91=1,2,1)),IF(AND($G91&gt;=CZ$5,$G91&lt;=CZ$6),IF($M91&gt;0,4,3),0)),IF(AND($D91&lt;=CZ$6,$E91&gt;=CZ$5),60,0)))</f>
        <v/>
      </c>
      <c r="DA91" s="80" t="str">
        <f>IF(OR($A91="",NOT(ISNUMBER($G91))),"",IF(AND($F91&lt;=DA$6,$G91&gt;=DA$5),IF(DA$5&gt;$N91,5,$K91)*10+IF(AND($F91&gt;=DA$5,$F91&lt;=DA$6),IF(AND($G91&gt;=DA$5,$G91&lt;=DA$6),5,IF($L91=1,2,1)),IF(AND($G91&gt;=DA$5,$G91&lt;=DA$6),IF($M91&gt;0,4,3),0)),IF(AND($D91&lt;=DA$6,$E91&gt;=DA$5),60,0)))</f>
        <v/>
      </c>
      <c r="DB91" s="80" t="str">
        <f>IF(OR($A91="",NOT(ISNUMBER($G91))),"",IF(AND($F91&lt;=DB$6,$G91&gt;=DB$5),IF(DB$5&gt;$N91,5,$K91)*10+IF(AND($F91&gt;=DB$5,$F91&lt;=DB$6),IF(AND($G91&gt;=DB$5,$G91&lt;=DB$6),5,IF($L91=1,2,1)),IF(AND($G91&gt;=DB$5,$G91&lt;=DB$6),IF($M91&gt;0,4,3),0)),IF(AND($D91&lt;=DB$6,$E91&gt;=DB$5),60,0)))</f>
        <v/>
      </c>
      <c r="DC91" s="80" t="str">
        <f>IF(OR($A91="",NOT(ISNUMBER($G91))),"",IF(AND($F91&lt;=DC$6,$G91&gt;=DC$5),IF(DC$5&gt;$N91,5,$K91)*10+IF(AND($F91&gt;=DC$5,$F91&lt;=DC$6),IF(AND($G91&gt;=DC$5,$G91&lt;=DC$6),5,IF($L91=1,2,1)),IF(AND($G91&gt;=DC$5,$G91&lt;=DC$6),IF($M91&gt;0,4,3),0)),IF(AND($D91&lt;=DC$6,$E91&gt;=DC$5),60,0)))</f>
        <v/>
      </c>
      <c r="DD91" s="80" t="str">
        <f>IF(OR($A91="",NOT(ISNUMBER($G91))),"",IF(AND($F91&lt;=DD$6,$G91&gt;=DD$5),IF(DD$5&gt;$N91,5,$K91)*10+IF(AND($F91&gt;=DD$5,$F91&lt;=DD$6),IF(AND($G91&gt;=DD$5,$G91&lt;=DD$6),5,IF($L91=1,2,1)),IF(AND($G91&gt;=DD$5,$G91&lt;=DD$6),IF($M91&gt;0,4,3),0)),IF(AND($D91&lt;=DD$6,$E91&gt;=DD$5),60,0)))</f>
        <v/>
      </c>
      <c r="DE91" s="80" t="str">
        <f>IF(OR($A91="",NOT(ISNUMBER($G91))),"",IF(AND($F91&lt;=DE$6,$G91&gt;=DE$5),IF(DE$5&gt;$N91,5,$K91)*10+IF(AND($F91&gt;=DE$5,$F91&lt;=DE$6),IF(AND($G91&gt;=DE$5,$G91&lt;=DE$6),5,IF($L91=1,2,1)),IF(AND($G91&gt;=DE$5,$G91&lt;=DE$6),IF($M91&gt;0,4,3),0)),IF(AND($D91&lt;=DE$6,$E91&gt;=DE$5),60,0)))</f>
        <v/>
      </c>
      <c r="DF91" s="80" t="str">
        <f>IF(OR($A91="",NOT(ISNUMBER($G91))),"",IF(AND($F91&lt;=DF$6,$G91&gt;=DF$5),IF(DF$5&gt;$N91,5,$K91)*10+IF(AND($F91&gt;=DF$5,$F91&lt;=DF$6),IF(AND($G91&gt;=DF$5,$G91&lt;=DF$6),5,IF($L91=1,2,1)),IF(AND($G91&gt;=DF$5,$G91&lt;=DF$6),IF($M91&gt;0,4,3),0)),IF(AND($D91&lt;=DF$6,$E91&gt;=DF$5),60,0)))</f>
        <v/>
      </c>
      <c r="DG91" s="80" t="str">
        <f>IF(OR($A91="",NOT(ISNUMBER($G91))),"",IF(AND($F91&lt;=DG$6,$G91&gt;=DG$5),IF(DG$5&gt;$N91,5,$K91)*10+IF(AND($F91&gt;=DG$5,$F91&lt;=DG$6),IF(AND($G91&gt;=DG$5,$G91&lt;=DG$6),5,IF($L91=1,2,1)),IF(AND($G91&gt;=DG$5,$G91&lt;=DG$6),IF($M91&gt;0,4,3),0)),IF(AND($D91&lt;=DG$6,$E91&gt;=DG$5),60,0)))</f>
        <v/>
      </c>
      <c r="DH91" s="80" t="str">
        <f>IF(OR($A91="",NOT(ISNUMBER($G91))),"",IF(AND($F91&lt;=DH$6,$G91&gt;=DH$5),IF(DH$5&gt;$N91,5,$K91)*10+IF(AND($F91&gt;=DH$5,$F91&lt;=DH$6),IF(AND($G91&gt;=DH$5,$G91&lt;=DH$6),5,IF($L91=1,2,1)),IF(AND($G91&gt;=DH$5,$G91&lt;=DH$6),IF($M91&gt;0,4,3),0)),IF(AND($D91&lt;=DH$6,$E91&gt;=DH$5),60,0)))</f>
        <v/>
      </c>
      <c r="DI91" s="80" t="str">
        <f>IF(OR($A91="",NOT(ISNUMBER($G91))),"",IF(AND($F91&lt;=DI$6,$G91&gt;=DI$5),IF(DI$5&gt;$N91,5,$K91)*10+IF(AND($F91&gt;=DI$5,$F91&lt;=DI$6),IF(AND($G91&gt;=DI$5,$G91&lt;=DI$6),5,IF($L91=1,2,1)),IF(AND($G91&gt;=DI$5,$G91&lt;=DI$6),IF($M91&gt;0,4,3),0)),IF(AND($D91&lt;=DI$6,$E91&gt;=DI$5),60,0)))</f>
        <v/>
      </c>
      <c r="DJ91" s="80" t="str">
        <f>IF(OR($A91="",NOT(ISNUMBER($G91))),"",IF(AND($F91&lt;=DJ$6,$G91&gt;=DJ$5),IF(DJ$5&gt;$N91,5,$K91)*10+IF(AND($F91&gt;=DJ$5,$F91&lt;=DJ$6),IF(AND($G91&gt;=DJ$5,$G91&lt;=DJ$6),5,IF($L91=1,2,1)),IF(AND($G91&gt;=DJ$5,$G91&lt;=DJ$6),IF($M91&gt;0,4,3),0)),IF(AND($D91&lt;=DJ$6,$E91&gt;=DJ$5),60,0)))</f>
        <v/>
      </c>
      <c r="DK91" s="80" t="str">
        <f>IF(OR($A91="",NOT(ISNUMBER($G91))),"",IF(AND($F91&lt;=DK$6,$G91&gt;=DK$5),IF(DK$5&gt;$N91,5,$K91)*10+IF(AND($F91&gt;=DK$5,$F91&lt;=DK$6),IF(AND($G91&gt;=DK$5,$G91&lt;=DK$6),5,IF($L91=1,2,1)),IF(AND($G91&gt;=DK$5,$G91&lt;=DK$6),IF($M91&gt;0,4,3),0)),IF(AND($D91&lt;=DK$6,$E91&gt;=DK$5),60,0)))</f>
        <v/>
      </c>
      <c r="DL91" s="80" t="str">
        <f>IF(OR($A91="",NOT(ISNUMBER($G91))),"",IF(AND($F91&lt;=DL$6,$G91&gt;=DL$5),IF(DL$5&gt;$N91,5,$K91)*10+IF(AND($F91&gt;=DL$5,$F91&lt;=DL$6),IF(AND($G91&gt;=DL$5,$G91&lt;=DL$6),5,IF($L91=1,2,1)),IF(AND($G91&gt;=DL$5,$G91&lt;=DL$6),IF($M91&gt;0,4,3),0)),IF(AND($D91&lt;=DL$6,$E91&gt;=DL$5),60,0)))</f>
        <v/>
      </c>
      <c r="DM91" s="80" t="str">
        <f>IF(OR($A91="",NOT(ISNUMBER($G91))),"",IF(AND($F91&lt;=DM$6,$G91&gt;=DM$5),IF(DM$5&gt;$N91,5,$K91)*10+IF(AND($F91&gt;=DM$5,$F91&lt;=DM$6),IF(AND($G91&gt;=DM$5,$G91&lt;=DM$6),5,IF($L91=1,2,1)),IF(AND($G91&gt;=DM$5,$G91&lt;=DM$6),IF($M91&gt;0,4,3),0)),IF(AND($D91&lt;=DM$6,$E91&gt;=DM$5),60,0)))</f>
        <v/>
      </c>
      <c r="DN91" s="80" t="str">
        <f>IF(OR($A91="",NOT(ISNUMBER($G91))),"",IF(AND($F91&lt;=DN$6,$G91&gt;=DN$5),IF(DN$5&gt;$N91,5,$K91)*10+IF(AND($F91&gt;=DN$5,$F91&lt;=DN$6),IF(AND($G91&gt;=DN$5,$G91&lt;=DN$6),5,IF($L91=1,2,1)),IF(AND($G91&gt;=DN$5,$G91&lt;=DN$6),IF($M91&gt;0,4,3),0)),IF(AND($D91&lt;=DN$6,$E91&gt;=DN$5),60,0)))</f>
        <v/>
      </c>
      <c r="DO91" s="80" t="str">
        <f>IF(OR($A91="",NOT(ISNUMBER($G91))),"",IF(AND($F91&lt;=DO$6,$G91&gt;=DO$5),IF(DO$5&gt;$N91,5,$K91)*10+IF(AND($F91&gt;=DO$5,$F91&lt;=DO$6),IF(AND($G91&gt;=DO$5,$G91&lt;=DO$6),5,IF($L91=1,2,1)),IF(AND($G91&gt;=DO$5,$G91&lt;=DO$6),IF($M91&gt;0,4,3),0)),IF(AND($D91&lt;=DO$6,$E91&gt;=DO$5),60,0)))</f>
        <v/>
      </c>
      <c r="DP91" s="80" t="str">
        <f>IF(OR($A91="",NOT(ISNUMBER($G91))),"",IF(AND($F91&lt;=DP$6,$G91&gt;=DP$5),IF(DP$5&gt;$N91,5,$K91)*10+IF(AND($F91&gt;=DP$5,$F91&lt;=DP$6),IF(AND($G91&gt;=DP$5,$G91&lt;=DP$6),5,IF($L91=1,2,1)),IF(AND($G91&gt;=DP$5,$G91&lt;=DP$6),IF($M91&gt;0,4,3),0)),IF(AND($D91&lt;=DP$6,$E91&gt;=DP$5),60,0)))</f>
        <v/>
      </c>
      <c r="DQ91" s="80" t="str">
        <f>IF(OR($A91="",NOT(ISNUMBER($G91))),"",IF(AND($F91&lt;=DQ$6,$G91&gt;=DQ$5),IF(DQ$5&gt;$N91,5,$K91)*10+IF(AND($F91&gt;=DQ$5,$F91&lt;=DQ$6),IF(AND($G91&gt;=DQ$5,$G91&lt;=DQ$6),5,IF($L91=1,2,1)),IF(AND($G91&gt;=DQ$5,$G91&lt;=DQ$6),IF($M91&gt;0,4,3),0)),IF(AND($D91&lt;=DQ$6,$E91&gt;=DQ$5),60,0)))</f>
        <v/>
      </c>
      <c r="DR91" s="80" t="str">
        <f>IF(OR($A91="",NOT(ISNUMBER($G91))),"",IF(AND($F91&lt;=DR$6,$G91&gt;=DR$5),IF(DR$5&gt;$N91,5,$K91)*10+IF(AND($F91&gt;=DR$5,$F91&lt;=DR$6),IF(AND($G91&gt;=DR$5,$G91&lt;=DR$6),5,IF($L91=1,2,1)),IF(AND($G91&gt;=DR$5,$G91&lt;=DR$6),IF($M91&gt;0,4,3),0)),IF(AND($D91&lt;=DR$6,$E91&gt;=DR$5),60,0)))</f>
        <v/>
      </c>
      <c r="DS91" s="80" t="str">
        <f>IF(OR($A91="",NOT(ISNUMBER($G91))),"",IF(AND($F91&lt;=DS$6,$G91&gt;=DS$5),IF(DS$5&gt;$N91,5,$K91)*10+IF(AND($F91&gt;=DS$5,$F91&lt;=DS$6),IF(AND($G91&gt;=DS$5,$G91&lt;=DS$6),5,IF($L91=1,2,1)),IF(AND($G91&gt;=DS$5,$G91&lt;=DS$6),IF($M91&gt;0,4,3),0)),IF(AND($D91&lt;=DS$6,$E91&gt;=DS$5),60,0)))</f>
        <v/>
      </c>
      <c r="DT91" s="80" t="str">
        <f>IF(OR($A91="",NOT(ISNUMBER($G91))),"",IF(AND($F91&lt;=DT$6,$G91&gt;=DT$5),IF(DT$5&gt;$N91,5,$K91)*10+IF(AND($F91&gt;=DT$5,$F91&lt;=DT$6),IF(AND($G91&gt;=DT$5,$G91&lt;=DT$6),5,IF($L91=1,2,1)),IF(AND($G91&gt;=DT$5,$G91&lt;=DT$6),IF($M91&gt;0,4,3),0)),IF(AND($D91&lt;=DT$6,$E91&gt;=DT$5),60,0)))</f>
        <v/>
      </c>
      <c r="DU91" s="80" t="str">
        <f>IF(OR($A91="",NOT(ISNUMBER($G91))),"",IF(AND($F91&lt;=DU$6,$G91&gt;=DU$5),IF(DU$5&gt;$N91,5,$K91)*10+IF(AND($F91&gt;=DU$5,$F91&lt;=DU$6),IF(AND($G91&gt;=DU$5,$G91&lt;=DU$6),5,IF($L91=1,2,1)),IF(AND($G91&gt;=DU$5,$G91&lt;=DU$6),IF($M91&gt;0,4,3),0)),IF(AND($D91&lt;=DU$6,$E91&gt;=DU$5),60,0)))</f>
        <v/>
      </c>
      <c r="DV91" s="80" t="str">
        <f>IF(OR($A91="",NOT(ISNUMBER($G91))),"",IF(AND($F91&lt;=DV$6,$G91&gt;=DV$5),IF(DV$5&gt;$N91,5,$K91)*10+IF(AND($F91&gt;=DV$5,$F91&lt;=DV$6),IF(AND($G91&gt;=DV$5,$G91&lt;=DV$6),5,IF($L91=1,2,1)),IF(AND($G91&gt;=DV$5,$G91&lt;=DV$6),IF($M91&gt;0,4,3),0)),IF(AND($D91&lt;=DV$6,$E91&gt;=DV$5),60,0)))</f>
        <v/>
      </c>
      <c r="DW91" s="80" t="str">
        <f>IF(OR($A91="",NOT(ISNUMBER($G91))),"",IF(AND($F91&lt;=DW$6,$G91&gt;=DW$5),IF(DW$5&gt;$N91,5,$K91)*10+IF(AND($F91&gt;=DW$5,$F91&lt;=DW$6),IF(AND($G91&gt;=DW$5,$G91&lt;=DW$6),5,IF($L91=1,2,1)),IF(AND($G91&gt;=DW$5,$G91&lt;=DW$6),IF($M91&gt;0,4,3),0)),IF(AND($D91&lt;=DW$6,$E91&gt;=DW$5),60,0)))</f>
        <v/>
      </c>
      <c r="DX91" s="80" t="str">
        <f>IF(OR($A91="",NOT(ISNUMBER($G91))),"",IF(AND($F91&lt;=DX$6,$G91&gt;=DX$5),IF(DX$5&gt;$N91,5,$K91)*10+IF(AND($F91&gt;=DX$5,$F91&lt;=DX$6),IF(AND($G91&gt;=DX$5,$G91&lt;=DX$6),5,IF($L91=1,2,1)),IF(AND($G91&gt;=DX$5,$G91&lt;=DX$6),IF($M91&gt;0,4,3),0)),IF(AND($D91&lt;=DX$6,$E91&gt;=DX$5),60,0)))</f>
        <v/>
      </c>
      <c r="DY91" s="80" t="str">
        <f>IF(OR($A91="",NOT(ISNUMBER($G91))),"",IF(AND($F91&lt;=DY$6,$G91&gt;=DY$5),IF(DY$5&gt;$N91,5,$K91)*10+IF(AND($F91&gt;=DY$5,$F91&lt;=DY$6),IF(AND($G91&gt;=DY$5,$G91&lt;=DY$6),5,IF($L91=1,2,1)),IF(AND($G91&gt;=DY$5,$G91&lt;=DY$6),IF($M91&gt;0,4,3),0)),IF(AND($D91&lt;=DY$6,$E91&gt;=DY$5),60,0)))</f>
        <v/>
      </c>
      <c r="DZ91" s="80" t="str">
        <f>IF(OR($A91="",NOT(ISNUMBER($G91))),"",IF(AND($F91&lt;=DZ$6,$G91&gt;=DZ$5),IF(DZ$5&gt;$N91,5,$K91)*10+IF(AND($F91&gt;=DZ$5,$F91&lt;=DZ$6),IF(AND($G91&gt;=DZ$5,$G91&lt;=DZ$6),5,IF($L91=1,2,1)),IF(AND($G91&gt;=DZ$5,$G91&lt;=DZ$6),IF($M91&gt;0,4,3),0)),IF(AND($D91&lt;=DZ$6,$E91&gt;=DZ$5),60,0)))</f>
        <v/>
      </c>
      <c r="EA91" s="80" t="str">
        <f>IF(OR($A91="",NOT(ISNUMBER($G91))),"",IF(AND($F91&lt;=EA$6,$G91&gt;=EA$5),IF(EA$5&gt;$N91,5,$K91)*10+IF(AND($F91&gt;=EA$5,$F91&lt;=EA$6),IF(AND($G91&gt;=EA$5,$G91&lt;=EA$6),5,IF($L91=1,2,1)),IF(AND($G91&gt;=EA$5,$G91&lt;=EA$6),IF($M91&gt;0,4,3),0)),IF(AND($D91&lt;=EA$6,$E91&gt;=EA$5),60,0)))</f>
        <v/>
      </c>
      <c r="EB91" s="80" t="str">
        <f>IF(OR($A91="",NOT(ISNUMBER($G91))),"",IF(AND($F91&lt;=EB$6,$G91&gt;=EB$5),IF(EB$5&gt;$N91,5,$K91)*10+IF(AND($F91&gt;=EB$5,$F91&lt;=EB$6),IF(AND($G91&gt;=EB$5,$G91&lt;=EB$6),5,IF($L91=1,2,1)),IF(AND($G91&gt;=EB$5,$G91&lt;=EB$6),IF($M91&gt;0,4,3),0)),IF(AND($D91&lt;=EB$6,$E91&gt;=EB$5),60,0)))</f>
        <v/>
      </c>
      <c r="EC91" s="80" t="str">
        <f>IF(OR($A91="",NOT(ISNUMBER($G91))),"",IF(AND($F91&lt;=EC$6,$G91&gt;=EC$5),IF(EC$5&gt;$N91,5,$K91)*10+IF(AND($F91&gt;=EC$5,$F91&lt;=EC$6),IF(AND($G91&gt;=EC$5,$G91&lt;=EC$6),5,IF($L91=1,2,1)),IF(AND($G91&gt;=EC$5,$G91&lt;=EC$6),IF($M91&gt;0,4,3),0)),IF(AND($D91&lt;=EC$6,$E91&gt;=EC$5),60,0)))</f>
        <v/>
      </c>
      <c r="ED91" s="80" t="str">
        <f>IF(OR($A91="",NOT(ISNUMBER($G91))),"",IF(AND($F91&lt;=ED$6,$G91&gt;=ED$5),IF(ED$5&gt;$N91,5,$K91)*10+IF(AND($F91&gt;=ED$5,$F91&lt;=ED$6),IF(AND($G91&gt;=ED$5,$G91&lt;=ED$6),5,IF($L91=1,2,1)),IF(AND($G91&gt;=ED$5,$G91&lt;=ED$6),IF($M91&gt;0,4,3),0)),IF(AND($D91&lt;=ED$6,$E91&gt;=ED$5),60,0)))</f>
        <v/>
      </c>
    </row>
    <row r="92" ht="18" customHeight="1">
      <c r="A92" s="52" t="str">
        <f>IF(Tasks!$B92="","",Tasks!$A92)</f>
        <v/>
      </c>
      <c r="B92" s="78" t="str">
        <f>IF(Tasks!$B92="","",Tasks!$B92)</f>
        <v/>
      </c>
      <c r="C92" s="25" t="str">
        <f>IF($B92="","",IF(AND(Tasks!$D92="",Tasks!$G92=""),"-",IF(Tasks!$D92="","",Tasks!$D92&amp;IF(OR(Tasks!$E92="",Tasks!$E92="FS"),IF(N(Tasks!$F92)=0,"","FS"),Tasks!$E92)&amp;IF(N(Tasks!$F92)=0,"",IF(Tasks!$F92&gt;0,"+","")&amp;Tasks!$F92))&amp;IF(AND(Tasks!$D92&lt;&gt;"",Tasks!$G92&lt;&gt;""),", ","")&amp;IF(Tasks!$G92="","",Tasks!$G92&amp;IF(OR(Tasks!$H92="",Tasks!$H92="FS"),IF(N(Tasks!$I92)=0,"","FS"),Tasks!$H92)&amp;IF(N(Tasks!$I92)=0,"",IF(Tasks!$I92&gt;0,"+","")&amp;Tasks!$I92))))</f>
        <v/>
      </c>
      <c r="D92" s="51" t="str">
        <f>IF(OR($B92="",Tasks!$Q92=""),"",Tasks!$Q92)</f>
        <v/>
      </c>
      <c r="E92" s="51" t="str">
        <f>IF(OR($B92="",Tasks!$R92=""),"",Tasks!$R92)</f>
        <v/>
      </c>
      <c r="F92" s="51" t="str">
        <f>IF(OR($B92="",Tasks!$S92=""),"",Tasks!$S92)</f>
        <v/>
      </c>
      <c r="G92" s="51" t="str">
        <f>IF(OR($B92="",Tasks!$T92=""),"",Tasks!$T92)</f>
        <v/>
      </c>
      <c r="H92" s="52" t="str">
        <f>IF($B92="","",Tasks!$AE92)</f>
        <v/>
      </c>
      <c r="I92" s="79" t="str">
        <f>IF($B92="","",Tasks!$AF92)</f>
        <v/>
      </c>
      <c r="J92" s="53" t="str">
        <f>IF(OR($B92="",Tasks!$V92=""),"",Tasks!$V92)</f>
        <v/>
      </c>
      <c r="K92" s="52" t="str">
        <f>IF($B92="","",Tasks!$AA92)</f>
        <v/>
      </c>
      <c r="L92" s="52" t="str">
        <f>IF($B92="","",Tasks!$AB92)</f>
        <v/>
      </c>
      <c r="M92" s="52" t="str">
        <f>IF($B92="","",Tasks!$Z92)</f>
        <v/>
      </c>
      <c r="N92" s="52" t="str">
        <f>IF(OR($B92="",Tasks!$AG92=""),"",Tasks!$AG92)</f>
        <v/>
      </c>
      <c r="O92" s="80" t="str">
        <f>IF(OR($A92="",NOT(ISNUMBER($G92))),"",IF(AND($F92&lt;=O$6,$G92&gt;=O$5),IF(O$5&gt;$N92,5,$K92)*10+IF(AND($F92&gt;=O$5,$F92&lt;=O$6),IF(AND($G92&gt;=O$5,$G92&lt;=O$6),5,IF($L92=1,2,1)),IF(AND($G92&gt;=O$5,$G92&lt;=O$6),IF($M92&gt;0,4,3),0)),IF(AND($D92&lt;=O$6,$E92&gt;=O$5),60,0)))</f>
        <v/>
      </c>
      <c r="P92" s="80" t="str">
        <f>IF(OR($A92="",NOT(ISNUMBER($G92))),"",IF(AND($F92&lt;=P$6,$G92&gt;=P$5),IF(P$5&gt;$N92,5,$K92)*10+IF(AND($F92&gt;=P$5,$F92&lt;=P$6),IF(AND($G92&gt;=P$5,$G92&lt;=P$6),5,IF($L92=1,2,1)),IF(AND($G92&gt;=P$5,$G92&lt;=P$6),IF($M92&gt;0,4,3),0)),IF(AND($D92&lt;=P$6,$E92&gt;=P$5),60,0)))</f>
        <v/>
      </c>
      <c r="Q92" s="80" t="str">
        <f>IF(OR($A92="",NOT(ISNUMBER($G92))),"",IF(AND($F92&lt;=Q$6,$G92&gt;=Q$5),IF(Q$5&gt;$N92,5,$K92)*10+IF(AND($F92&gt;=Q$5,$F92&lt;=Q$6),IF(AND($G92&gt;=Q$5,$G92&lt;=Q$6),5,IF($L92=1,2,1)),IF(AND($G92&gt;=Q$5,$G92&lt;=Q$6),IF($M92&gt;0,4,3),0)),IF(AND($D92&lt;=Q$6,$E92&gt;=Q$5),60,0)))</f>
        <v/>
      </c>
      <c r="R92" s="80" t="str">
        <f>IF(OR($A92="",NOT(ISNUMBER($G92))),"",IF(AND($F92&lt;=R$6,$G92&gt;=R$5),IF(R$5&gt;$N92,5,$K92)*10+IF(AND($F92&gt;=R$5,$F92&lt;=R$6),IF(AND($G92&gt;=R$5,$G92&lt;=R$6),5,IF($L92=1,2,1)),IF(AND($G92&gt;=R$5,$G92&lt;=R$6),IF($M92&gt;0,4,3),0)),IF(AND($D92&lt;=R$6,$E92&gt;=R$5),60,0)))</f>
        <v/>
      </c>
      <c r="S92" s="80" t="str">
        <f>IF(OR($A92="",NOT(ISNUMBER($G92))),"",IF(AND($F92&lt;=S$6,$G92&gt;=S$5),IF(S$5&gt;$N92,5,$K92)*10+IF(AND($F92&gt;=S$5,$F92&lt;=S$6),IF(AND($G92&gt;=S$5,$G92&lt;=S$6),5,IF($L92=1,2,1)),IF(AND($G92&gt;=S$5,$G92&lt;=S$6),IF($M92&gt;0,4,3),0)),IF(AND($D92&lt;=S$6,$E92&gt;=S$5),60,0)))</f>
        <v/>
      </c>
      <c r="T92" s="80" t="str">
        <f>IF(OR($A92="",NOT(ISNUMBER($G92))),"",IF(AND($F92&lt;=T$6,$G92&gt;=T$5),IF(T$5&gt;$N92,5,$K92)*10+IF(AND($F92&gt;=T$5,$F92&lt;=T$6),IF(AND($G92&gt;=T$5,$G92&lt;=T$6),5,IF($L92=1,2,1)),IF(AND($G92&gt;=T$5,$G92&lt;=T$6),IF($M92&gt;0,4,3),0)),IF(AND($D92&lt;=T$6,$E92&gt;=T$5),60,0)))</f>
        <v/>
      </c>
      <c r="U92" s="80" t="str">
        <f>IF(OR($A92="",NOT(ISNUMBER($G92))),"",IF(AND($F92&lt;=U$6,$G92&gt;=U$5),IF(U$5&gt;$N92,5,$K92)*10+IF(AND($F92&gt;=U$5,$F92&lt;=U$6),IF(AND($G92&gt;=U$5,$G92&lt;=U$6),5,IF($L92=1,2,1)),IF(AND($G92&gt;=U$5,$G92&lt;=U$6),IF($M92&gt;0,4,3),0)),IF(AND($D92&lt;=U$6,$E92&gt;=U$5),60,0)))</f>
        <v/>
      </c>
      <c r="V92" s="80" t="str">
        <f>IF(OR($A92="",NOT(ISNUMBER($G92))),"",IF(AND($F92&lt;=V$6,$G92&gt;=V$5),IF(V$5&gt;$N92,5,$K92)*10+IF(AND($F92&gt;=V$5,$F92&lt;=V$6),IF(AND($G92&gt;=V$5,$G92&lt;=V$6),5,IF($L92=1,2,1)),IF(AND($G92&gt;=V$5,$G92&lt;=V$6),IF($M92&gt;0,4,3),0)),IF(AND($D92&lt;=V$6,$E92&gt;=V$5),60,0)))</f>
        <v/>
      </c>
      <c r="W92" s="80" t="str">
        <f>IF(OR($A92="",NOT(ISNUMBER($G92))),"",IF(AND($F92&lt;=W$6,$G92&gt;=W$5),IF(W$5&gt;$N92,5,$K92)*10+IF(AND($F92&gt;=W$5,$F92&lt;=W$6),IF(AND($G92&gt;=W$5,$G92&lt;=W$6),5,IF($L92=1,2,1)),IF(AND($G92&gt;=W$5,$G92&lt;=W$6),IF($M92&gt;0,4,3),0)),IF(AND($D92&lt;=W$6,$E92&gt;=W$5),60,0)))</f>
        <v/>
      </c>
      <c r="X92" s="80" t="str">
        <f>IF(OR($A92="",NOT(ISNUMBER($G92))),"",IF(AND($F92&lt;=X$6,$G92&gt;=X$5),IF(X$5&gt;$N92,5,$K92)*10+IF(AND($F92&gt;=X$5,$F92&lt;=X$6),IF(AND($G92&gt;=X$5,$G92&lt;=X$6),5,IF($L92=1,2,1)),IF(AND($G92&gt;=X$5,$G92&lt;=X$6),IF($M92&gt;0,4,3),0)),IF(AND($D92&lt;=X$6,$E92&gt;=X$5),60,0)))</f>
        <v/>
      </c>
      <c r="Y92" s="80" t="str">
        <f>IF(OR($A92="",NOT(ISNUMBER($G92))),"",IF(AND($F92&lt;=Y$6,$G92&gt;=Y$5),IF(Y$5&gt;$N92,5,$K92)*10+IF(AND($F92&gt;=Y$5,$F92&lt;=Y$6),IF(AND($G92&gt;=Y$5,$G92&lt;=Y$6),5,IF($L92=1,2,1)),IF(AND($G92&gt;=Y$5,$G92&lt;=Y$6),IF($M92&gt;0,4,3),0)),IF(AND($D92&lt;=Y$6,$E92&gt;=Y$5),60,0)))</f>
        <v/>
      </c>
      <c r="Z92" s="80" t="str">
        <f>IF(OR($A92="",NOT(ISNUMBER($G92))),"",IF(AND($F92&lt;=Z$6,$G92&gt;=Z$5),IF(Z$5&gt;$N92,5,$K92)*10+IF(AND($F92&gt;=Z$5,$F92&lt;=Z$6),IF(AND($G92&gt;=Z$5,$G92&lt;=Z$6),5,IF($L92=1,2,1)),IF(AND($G92&gt;=Z$5,$G92&lt;=Z$6),IF($M92&gt;0,4,3),0)),IF(AND($D92&lt;=Z$6,$E92&gt;=Z$5),60,0)))</f>
        <v/>
      </c>
      <c r="AA92" s="80" t="str">
        <f>IF(OR($A92="",NOT(ISNUMBER($G92))),"",IF(AND($F92&lt;=AA$6,$G92&gt;=AA$5),IF(AA$5&gt;$N92,5,$K92)*10+IF(AND($F92&gt;=AA$5,$F92&lt;=AA$6),IF(AND($G92&gt;=AA$5,$G92&lt;=AA$6),5,IF($L92=1,2,1)),IF(AND($G92&gt;=AA$5,$G92&lt;=AA$6),IF($M92&gt;0,4,3),0)),IF(AND($D92&lt;=AA$6,$E92&gt;=AA$5),60,0)))</f>
        <v/>
      </c>
      <c r="AB92" s="80" t="str">
        <f>IF(OR($A92="",NOT(ISNUMBER($G92))),"",IF(AND($F92&lt;=AB$6,$G92&gt;=AB$5),IF(AB$5&gt;$N92,5,$K92)*10+IF(AND($F92&gt;=AB$5,$F92&lt;=AB$6),IF(AND($G92&gt;=AB$5,$G92&lt;=AB$6),5,IF($L92=1,2,1)),IF(AND($G92&gt;=AB$5,$G92&lt;=AB$6),IF($M92&gt;0,4,3),0)),IF(AND($D92&lt;=AB$6,$E92&gt;=AB$5),60,0)))</f>
        <v/>
      </c>
      <c r="AC92" s="80" t="str">
        <f>IF(OR($A92="",NOT(ISNUMBER($G92))),"",IF(AND($F92&lt;=AC$6,$G92&gt;=AC$5),IF(AC$5&gt;$N92,5,$K92)*10+IF(AND($F92&gt;=AC$5,$F92&lt;=AC$6),IF(AND($G92&gt;=AC$5,$G92&lt;=AC$6),5,IF($L92=1,2,1)),IF(AND($G92&gt;=AC$5,$G92&lt;=AC$6),IF($M92&gt;0,4,3),0)),IF(AND($D92&lt;=AC$6,$E92&gt;=AC$5),60,0)))</f>
        <v/>
      </c>
      <c r="AD92" s="80" t="str">
        <f>IF(OR($A92="",NOT(ISNUMBER($G92))),"",IF(AND($F92&lt;=AD$6,$G92&gt;=AD$5),IF(AD$5&gt;$N92,5,$K92)*10+IF(AND($F92&gt;=AD$5,$F92&lt;=AD$6),IF(AND($G92&gt;=AD$5,$G92&lt;=AD$6),5,IF($L92=1,2,1)),IF(AND($G92&gt;=AD$5,$G92&lt;=AD$6),IF($M92&gt;0,4,3),0)),IF(AND($D92&lt;=AD$6,$E92&gt;=AD$5),60,0)))</f>
        <v/>
      </c>
      <c r="AE92" s="80" t="str">
        <f>IF(OR($A92="",NOT(ISNUMBER($G92))),"",IF(AND($F92&lt;=AE$6,$G92&gt;=AE$5),IF(AE$5&gt;$N92,5,$K92)*10+IF(AND($F92&gt;=AE$5,$F92&lt;=AE$6),IF(AND($G92&gt;=AE$5,$G92&lt;=AE$6),5,IF($L92=1,2,1)),IF(AND($G92&gt;=AE$5,$G92&lt;=AE$6),IF($M92&gt;0,4,3),0)),IF(AND($D92&lt;=AE$6,$E92&gt;=AE$5),60,0)))</f>
        <v/>
      </c>
      <c r="AF92" s="80" t="str">
        <f>IF(OR($A92="",NOT(ISNUMBER($G92))),"",IF(AND($F92&lt;=AF$6,$G92&gt;=AF$5),IF(AF$5&gt;$N92,5,$K92)*10+IF(AND($F92&gt;=AF$5,$F92&lt;=AF$6),IF(AND($G92&gt;=AF$5,$G92&lt;=AF$6),5,IF($L92=1,2,1)),IF(AND($G92&gt;=AF$5,$G92&lt;=AF$6),IF($M92&gt;0,4,3),0)),IF(AND($D92&lt;=AF$6,$E92&gt;=AF$5),60,0)))</f>
        <v/>
      </c>
      <c r="AG92" s="80" t="str">
        <f>IF(OR($A92="",NOT(ISNUMBER($G92))),"",IF(AND($F92&lt;=AG$6,$G92&gt;=AG$5),IF(AG$5&gt;$N92,5,$K92)*10+IF(AND($F92&gt;=AG$5,$F92&lt;=AG$6),IF(AND($G92&gt;=AG$5,$G92&lt;=AG$6),5,IF($L92=1,2,1)),IF(AND($G92&gt;=AG$5,$G92&lt;=AG$6),IF($M92&gt;0,4,3),0)),IF(AND($D92&lt;=AG$6,$E92&gt;=AG$5),60,0)))</f>
        <v/>
      </c>
      <c r="AH92" s="80" t="str">
        <f>IF(OR($A92="",NOT(ISNUMBER($G92))),"",IF(AND($F92&lt;=AH$6,$G92&gt;=AH$5),IF(AH$5&gt;$N92,5,$K92)*10+IF(AND($F92&gt;=AH$5,$F92&lt;=AH$6),IF(AND($G92&gt;=AH$5,$G92&lt;=AH$6),5,IF($L92=1,2,1)),IF(AND($G92&gt;=AH$5,$G92&lt;=AH$6),IF($M92&gt;0,4,3),0)),IF(AND($D92&lt;=AH$6,$E92&gt;=AH$5),60,0)))</f>
        <v/>
      </c>
      <c r="AI92" s="80" t="str">
        <f>IF(OR($A92="",NOT(ISNUMBER($G92))),"",IF(AND($F92&lt;=AI$6,$G92&gt;=AI$5),IF(AI$5&gt;$N92,5,$K92)*10+IF(AND($F92&gt;=AI$5,$F92&lt;=AI$6),IF(AND($G92&gt;=AI$5,$G92&lt;=AI$6),5,IF($L92=1,2,1)),IF(AND($G92&gt;=AI$5,$G92&lt;=AI$6),IF($M92&gt;0,4,3),0)),IF(AND($D92&lt;=AI$6,$E92&gt;=AI$5),60,0)))</f>
        <v/>
      </c>
      <c r="AJ92" s="80" t="str">
        <f>IF(OR($A92="",NOT(ISNUMBER($G92))),"",IF(AND($F92&lt;=AJ$6,$G92&gt;=AJ$5),IF(AJ$5&gt;$N92,5,$K92)*10+IF(AND($F92&gt;=AJ$5,$F92&lt;=AJ$6),IF(AND($G92&gt;=AJ$5,$G92&lt;=AJ$6),5,IF($L92=1,2,1)),IF(AND($G92&gt;=AJ$5,$G92&lt;=AJ$6),IF($M92&gt;0,4,3),0)),IF(AND($D92&lt;=AJ$6,$E92&gt;=AJ$5),60,0)))</f>
        <v/>
      </c>
      <c r="AK92" s="80" t="str">
        <f>IF(OR($A92="",NOT(ISNUMBER($G92))),"",IF(AND($F92&lt;=AK$6,$G92&gt;=AK$5),IF(AK$5&gt;$N92,5,$K92)*10+IF(AND($F92&gt;=AK$5,$F92&lt;=AK$6),IF(AND($G92&gt;=AK$5,$G92&lt;=AK$6),5,IF($L92=1,2,1)),IF(AND($G92&gt;=AK$5,$G92&lt;=AK$6),IF($M92&gt;0,4,3),0)),IF(AND($D92&lt;=AK$6,$E92&gt;=AK$5),60,0)))</f>
        <v/>
      </c>
      <c r="AL92" s="80" t="str">
        <f>IF(OR($A92="",NOT(ISNUMBER($G92))),"",IF(AND($F92&lt;=AL$6,$G92&gt;=AL$5),IF(AL$5&gt;$N92,5,$K92)*10+IF(AND($F92&gt;=AL$5,$F92&lt;=AL$6),IF(AND($G92&gt;=AL$5,$G92&lt;=AL$6),5,IF($L92=1,2,1)),IF(AND($G92&gt;=AL$5,$G92&lt;=AL$6),IF($M92&gt;0,4,3),0)),IF(AND($D92&lt;=AL$6,$E92&gt;=AL$5),60,0)))</f>
        <v/>
      </c>
      <c r="AM92" s="80" t="str">
        <f>IF(OR($A92="",NOT(ISNUMBER($G92))),"",IF(AND($F92&lt;=AM$6,$G92&gt;=AM$5),IF(AM$5&gt;$N92,5,$K92)*10+IF(AND($F92&gt;=AM$5,$F92&lt;=AM$6),IF(AND($G92&gt;=AM$5,$G92&lt;=AM$6),5,IF($L92=1,2,1)),IF(AND($G92&gt;=AM$5,$G92&lt;=AM$6),IF($M92&gt;0,4,3),0)),IF(AND($D92&lt;=AM$6,$E92&gt;=AM$5),60,0)))</f>
        <v/>
      </c>
      <c r="AN92" s="80" t="str">
        <f>IF(OR($A92="",NOT(ISNUMBER($G92))),"",IF(AND($F92&lt;=AN$6,$G92&gt;=AN$5),IF(AN$5&gt;$N92,5,$K92)*10+IF(AND($F92&gt;=AN$5,$F92&lt;=AN$6),IF(AND($G92&gt;=AN$5,$G92&lt;=AN$6),5,IF($L92=1,2,1)),IF(AND($G92&gt;=AN$5,$G92&lt;=AN$6),IF($M92&gt;0,4,3),0)),IF(AND($D92&lt;=AN$6,$E92&gt;=AN$5),60,0)))</f>
        <v/>
      </c>
      <c r="AO92" s="80" t="str">
        <f>IF(OR($A92="",NOT(ISNUMBER($G92))),"",IF(AND($F92&lt;=AO$6,$G92&gt;=AO$5),IF(AO$5&gt;$N92,5,$K92)*10+IF(AND($F92&gt;=AO$5,$F92&lt;=AO$6),IF(AND($G92&gt;=AO$5,$G92&lt;=AO$6),5,IF($L92=1,2,1)),IF(AND($G92&gt;=AO$5,$G92&lt;=AO$6),IF($M92&gt;0,4,3),0)),IF(AND($D92&lt;=AO$6,$E92&gt;=AO$5),60,0)))</f>
        <v/>
      </c>
      <c r="AP92" s="80" t="str">
        <f>IF(OR($A92="",NOT(ISNUMBER($G92))),"",IF(AND($F92&lt;=AP$6,$G92&gt;=AP$5),IF(AP$5&gt;$N92,5,$K92)*10+IF(AND($F92&gt;=AP$5,$F92&lt;=AP$6),IF(AND($G92&gt;=AP$5,$G92&lt;=AP$6),5,IF($L92=1,2,1)),IF(AND($G92&gt;=AP$5,$G92&lt;=AP$6),IF($M92&gt;0,4,3),0)),IF(AND($D92&lt;=AP$6,$E92&gt;=AP$5),60,0)))</f>
        <v/>
      </c>
      <c r="AQ92" s="80" t="str">
        <f>IF(OR($A92="",NOT(ISNUMBER($G92))),"",IF(AND($F92&lt;=AQ$6,$G92&gt;=AQ$5),IF(AQ$5&gt;$N92,5,$K92)*10+IF(AND($F92&gt;=AQ$5,$F92&lt;=AQ$6),IF(AND($G92&gt;=AQ$5,$G92&lt;=AQ$6),5,IF($L92=1,2,1)),IF(AND($G92&gt;=AQ$5,$G92&lt;=AQ$6),IF($M92&gt;0,4,3),0)),IF(AND($D92&lt;=AQ$6,$E92&gt;=AQ$5),60,0)))</f>
        <v/>
      </c>
      <c r="AR92" s="80" t="str">
        <f>IF(OR($A92="",NOT(ISNUMBER($G92))),"",IF(AND($F92&lt;=AR$6,$G92&gt;=AR$5),IF(AR$5&gt;$N92,5,$K92)*10+IF(AND($F92&gt;=AR$5,$F92&lt;=AR$6),IF(AND($G92&gt;=AR$5,$G92&lt;=AR$6),5,IF($L92=1,2,1)),IF(AND($G92&gt;=AR$5,$G92&lt;=AR$6),IF($M92&gt;0,4,3),0)),IF(AND($D92&lt;=AR$6,$E92&gt;=AR$5),60,0)))</f>
        <v/>
      </c>
      <c r="AS92" s="80" t="str">
        <f>IF(OR($A92="",NOT(ISNUMBER($G92))),"",IF(AND($F92&lt;=AS$6,$G92&gt;=AS$5),IF(AS$5&gt;$N92,5,$K92)*10+IF(AND($F92&gt;=AS$5,$F92&lt;=AS$6),IF(AND($G92&gt;=AS$5,$G92&lt;=AS$6),5,IF($L92=1,2,1)),IF(AND($G92&gt;=AS$5,$G92&lt;=AS$6),IF($M92&gt;0,4,3),0)),IF(AND($D92&lt;=AS$6,$E92&gt;=AS$5),60,0)))</f>
        <v/>
      </c>
      <c r="AT92" s="80" t="str">
        <f>IF(OR($A92="",NOT(ISNUMBER($G92))),"",IF(AND($F92&lt;=AT$6,$G92&gt;=AT$5),IF(AT$5&gt;$N92,5,$K92)*10+IF(AND($F92&gt;=AT$5,$F92&lt;=AT$6),IF(AND($G92&gt;=AT$5,$G92&lt;=AT$6),5,IF($L92=1,2,1)),IF(AND($G92&gt;=AT$5,$G92&lt;=AT$6),IF($M92&gt;0,4,3),0)),IF(AND($D92&lt;=AT$6,$E92&gt;=AT$5),60,0)))</f>
        <v/>
      </c>
      <c r="AU92" s="80" t="str">
        <f>IF(OR($A92="",NOT(ISNUMBER($G92))),"",IF(AND($F92&lt;=AU$6,$G92&gt;=AU$5),IF(AU$5&gt;$N92,5,$K92)*10+IF(AND($F92&gt;=AU$5,$F92&lt;=AU$6),IF(AND($G92&gt;=AU$5,$G92&lt;=AU$6),5,IF($L92=1,2,1)),IF(AND($G92&gt;=AU$5,$G92&lt;=AU$6),IF($M92&gt;0,4,3),0)),IF(AND($D92&lt;=AU$6,$E92&gt;=AU$5),60,0)))</f>
        <v/>
      </c>
      <c r="AV92" s="80" t="str">
        <f>IF(OR($A92="",NOT(ISNUMBER($G92))),"",IF(AND($F92&lt;=AV$6,$G92&gt;=AV$5),IF(AV$5&gt;$N92,5,$K92)*10+IF(AND($F92&gt;=AV$5,$F92&lt;=AV$6),IF(AND($G92&gt;=AV$5,$G92&lt;=AV$6),5,IF($L92=1,2,1)),IF(AND($G92&gt;=AV$5,$G92&lt;=AV$6),IF($M92&gt;0,4,3),0)),IF(AND($D92&lt;=AV$6,$E92&gt;=AV$5),60,0)))</f>
        <v/>
      </c>
      <c r="AW92" s="80" t="str">
        <f>IF(OR($A92="",NOT(ISNUMBER($G92))),"",IF(AND($F92&lt;=AW$6,$G92&gt;=AW$5),IF(AW$5&gt;$N92,5,$K92)*10+IF(AND($F92&gt;=AW$5,$F92&lt;=AW$6),IF(AND($G92&gt;=AW$5,$G92&lt;=AW$6),5,IF($L92=1,2,1)),IF(AND($G92&gt;=AW$5,$G92&lt;=AW$6),IF($M92&gt;0,4,3),0)),IF(AND($D92&lt;=AW$6,$E92&gt;=AW$5),60,0)))</f>
        <v/>
      </c>
      <c r="AX92" s="80" t="str">
        <f>IF(OR($A92="",NOT(ISNUMBER($G92))),"",IF(AND($F92&lt;=AX$6,$G92&gt;=AX$5),IF(AX$5&gt;$N92,5,$K92)*10+IF(AND($F92&gt;=AX$5,$F92&lt;=AX$6),IF(AND($G92&gt;=AX$5,$G92&lt;=AX$6),5,IF($L92=1,2,1)),IF(AND($G92&gt;=AX$5,$G92&lt;=AX$6),IF($M92&gt;0,4,3),0)),IF(AND($D92&lt;=AX$6,$E92&gt;=AX$5),60,0)))</f>
        <v/>
      </c>
      <c r="AY92" s="80" t="str">
        <f>IF(OR($A92="",NOT(ISNUMBER($G92))),"",IF(AND($F92&lt;=AY$6,$G92&gt;=AY$5),IF(AY$5&gt;$N92,5,$K92)*10+IF(AND($F92&gt;=AY$5,$F92&lt;=AY$6),IF(AND($G92&gt;=AY$5,$G92&lt;=AY$6),5,IF($L92=1,2,1)),IF(AND($G92&gt;=AY$5,$G92&lt;=AY$6),IF($M92&gt;0,4,3),0)),IF(AND($D92&lt;=AY$6,$E92&gt;=AY$5),60,0)))</f>
        <v/>
      </c>
      <c r="AZ92" s="80" t="str">
        <f>IF(OR($A92="",NOT(ISNUMBER($G92))),"",IF(AND($F92&lt;=AZ$6,$G92&gt;=AZ$5),IF(AZ$5&gt;$N92,5,$K92)*10+IF(AND($F92&gt;=AZ$5,$F92&lt;=AZ$6),IF(AND($G92&gt;=AZ$5,$G92&lt;=AZ$6),5,IF($L92=1,2,1)),IF(AND($G92&gt;=AZ$5,$G92&lt;=AZ$6),IF($M92&gt;0,4,3),0)),IF(AND($D92&lt;=AZ$6,$E92&gt;=AZ$5),60,0)))</f>
        <v/>
      </c>
      <c r="BA92" s="80" t="str">
        <f>IF(OR($A92="",NOT(ISNUMBER($G92))),"",IF(AND($F92&lt;=BA$6,$G92&gt;=BA$5),IF(BA$5&gt;$N92,5,$K92)*10+IF(AND($F92&gt;=BA$5,$F92&lt;=BA$6),IF(AND($G92&gt;=BA$5,$G92&lt;=BA$6),5,IF($L92=1,2,1)),IF(AND($G92&gt;=BA$5,$G92&lt;=BA$6),IF($M92&gt;0,4,3),0)),IF(AND($D92&lt;=BA$6,$E92&gt;=BA$5),60,0)))</f>
        <v/>
      </c>
      <c r="BB92" s="80" t="str">
        <f>IF(OR($A92="",NOT(ISNUMBER($G92))),"",IF(AND($F92&lt;=BB$6,$G92&gt;=BB$5),IF(BB$5&gt;$N92,5,$K92)*10+IF(AND($F92&gt;=BB$5,$F92&lt;=BB$6),IF(AND($G92&gt;=BB$5,$G92&lt;=BB$6),5,IF($L92=1,2,1)),IF(AND($G92&gt;=BB$5,$G92&lt;=BB$6),IF($M92&gt;0,4,3),0)),IF(AND($D92&lt;=BB$6,$E92&gt;=BB$5),60,0)))</f>
        <v/>
      </c>
      <c r="BC92" s="80" t="str">
        <f>IF(OR($A92="",NOT(ISNUMBER($G92))),"",IF(AND($F92&lt;=BC$6,$G92&gt;=BC$5),IF(BC$5&gt;$N92,5,$K92)*10+IF(AND($F92&gt;=BC$5,$F92&lt;=BC$6),IF(AND($G92&gt;=BC$5,$G92&lt;=BC$6),5,IF($L92=1,2,1)),IF(AND($G92&gt;=BC$5,$G92&lt;=BC$6),IF($M92&gt;0,4,3),0)),IF(AND($D92&lt;=BC$6,$E92&gt;=BC$5),60,0)))</f>
        <v/>
      </c>
      <c r="BD92" s="80" t="str">
        <f>IF(OR($A92="",NOT(ISNUMBER($G92))),"",IF(AND($F92&lt;=BD$6,$G92&gt;=BD$5),IF(BD$5&gt;$N92,5,$K92)*10+IF(AND($F92&gt;=BD$5,$F92&lt;=BD$6),IF(AND($G92&gt;=BD$5,$G92&lt;=BD$6),5,IF($L92=1,2,1)),IF(AND($G92&gt;=BD$5,$G92&lt;=BD$6),IF($M92&gt;0,4,3),0)),IF(AND($D92&lt;=BD$6,$E92&gt;=BD$5),60,0)))</f>
        <v/>
      </c>
      <c r="BE92" s="80" t="str">
        <f>IF(OR($A92="",NOT(ISNUMBER($G92))),"",IF(AND($F92&lt;=BE$6,$G92&gt;=BE$5),IF(BE$5&gt;$N92,5,$K92)*10+IF(AND($F92&gt;=BE$5,$F92&lt;=BE$6),IF(AND($G92&gt;=BE$5,$G92&lt;=BE$6),5,IF($L92=1,2,1)),IF(AND($G92&gt;=BE$5,$G92&lt;=BE$6),IF($M92&gt;0,4,3),0)),IF(AND($D92&lt;=BE$6,$E92&gt;=BE$5),60,0)))</f>
        <v/>
      </c>
      <c r="BF92" s="80" t="str">
        <f>IF(OR($A92="",NOT(ISNUMBER($G92))),"",IF(AND($F92&lt;=BF$6,$G92&gt;=BF$5),IF(BF$5&gt;$N92,5,$K92)*10+IF(AND($F92&gt;=BF$5,$F92&lt;=BF$6),IF(AND($G92&gt;=BF$5,$G92&lt;=BF$6),5,IF($L92=1,2,1)),IF(AND($G92&gt;=BF$5,$G92&lt;=BF$6),IF($M92&gt;0,4,3),0)),IF(AND($D92&lt;=BF$6,$E92&gt;=BF$5),60,0)))</f>
        <v/>
      </c>
      <c r="BG92" s="80" t="str">
        <f>IF(OR($A92="",NOT(ISNUMBER($G92))),"",IF(AND($F92&lt;=BG$6,$G92&gt;=BG$5),IF(BG$5&gt;$N92,5,$K92)*10+IF(AND($F92&gt;=BG$5,$F92&lt;=BG$6),IF(AND($G92&gt;=BG$5,$G92&lt;=BG$6),5,IF($L92=1,2,1)),IF(AND($G92&gt;=BG$5,$G92&lt;=BG$6),IF($M92&gt;0,4,3),0)),IF(AND($D92&lt;=BG$6,$E92&gt;=BG$5),60,0)))</f>
        <v/>
      </c>
      <c r="BH92" s="80" t="str">
        <f>IF(OR($A92="",NOT(ISNUMBER($G92))),"",IF(AND($F92&lt;=BH$6,$G92&gt;=BH$5),IF(BH$5&gt;$N92,5,$K92)*10+IF(AND($F92&gt;=BH$5,$F92&lt;=BH$6),IF(AND($G92&gt;=BH$5,$G92&lt;=BH$6),5,IF($L92=1,2,1)),IF(AND($G92&gt;=BH$5,$G92&lt;=BH$6),IF($M92&gt;0,4,3),0)),IF(AND($D92&lt;=BH$6,$E92&gt;=BH$5),60,0)))</f>
        <v/>
      </c>
      <c r="BI92" s="80" t="str">
        <f>IF(OR($A92="",NOT(ISNUMBER($G92))),"",IF(AND($F92&lt;=BI$6,$G92&gt;=BI$5),IF(BI$5&gt;$N92,5,$K92)*10+IF(AND($F92&gt;=BI$5,$F92&lt;=BI$6),IF(AND($G92&gt;=BI$5,$G92&lt;=BI$6),5,IF($L92=1,2,1)),IF(AND($G92&gt;=BI$5,$G92&lt;=BI$6),IF($M92&gt;0,4,3),0)),IF(AND($D92&lt;=BI$6,$E92&gt;=BI$5),60,0)))</f>
        <v/>
      </c>
      <c r="BJ92" s="80" t="str">
        <f>IF(OR($A92="",NOT(ISNUMBER($G92))),"",IF(AND($F92&lt;=BJ$6,$G92&gt;=BJ$5),IF(BJ$5&gt;$N92,5,$K92)*10+IF(AND($F92&gt;=BJ$5,$F92&lt;=BJ$6),IF(AND($G92&gt;=BJ$5,$G92&lt;=BJ$6),5,IF($L92=1,2,1)),IF(AND($G92&gt;=BJ$5,$G92&lt;=BJ$6),IF($M92&gt;0,4,3),0)),IF(AND($D92&lt;=BJ$6,$E92&gt;=BJ$5),60,0)))</f>
        <v/>
      </c>
      <c r="BK92" s="80" t="str">
        <f>IF(OR($A92="",NOT(ISNUMBER($G92))),"",IF(AND($F92&lt;=BK$6,$G92&gt;=BK$5),IF(BK$5&gt;$N92,5,$K92)*10+IF(AND($F92&gt;=BK$5,$F92&lt;=BK$6),IF(AND($G92&gt;=BK$5,$G92&lt;=BK$6),5,IF($L92=1,2,1)),IF(AND($G92&gt;=BK$5,$G92&lt;=BK$6),IF($M92&gt;0,4,3),0)),IF(AND($D92&lt;=BK$6,$E92&gt;=BK$5),60,0)))</f>
        <v/>
      </c>
      <c r="BL92" s="80" t="str">
        <f>IF(OR($A92="",NOT(ISNUMBER($G92))),"",IF(AND($F92&lt;=BL$6,$G92&gt;=BL$5),IF(BL$5&gt;$N92,5,$K92)*10+IF(AND($F92&gt;=BL$5,$F92&lt;=BL$6),IF(AND($G92&gt;=BL$5,$G92&lt;=BL$6),5,IF($L92=1,2,1)),IF(AND($G92&gt;=BL$5,$G92&lt;=BL$6),IF($M92&gt;0,4,3),0)),IF(AND($D92&lt;=BL$6,$E92&gt;=BL$5),60,0)))</f>
        <v/>
      </c>
      <c r="BM92" s="80" t="str">
        <f>IF(OR($A92="",NOT(ISNUMBER($G92))),"",IF(AND($F92&lt;=BM$6,$G92&gt;=BM$5),IF(BM$5&gt;$N92,5,$K92)*10+IF(AND($F92&gt;=BM$5,$F92&lt;=BM$6),IF(AND($G92&gt;=BM$5,$G92&lt;=BM$6),5,IF($L92=1,2,1)),IF(AND($G92&gt;=BM$5,$G92&lt;=BM$6),IF($M92&gt;0,4,3),0)),IF(AND($D92&lt;=BM$6,$E92&gt;=BM$5),60,0)))</f>
        <v/>
      </c>
      <c r="BN92" s="80" t="str">
        <f>IF(OR($A92="",NOT(ISNUMBER($G92))),"",IF(AND($F92&lt;=BN$6,$G92&gt;=BN$5),IF(BN$5&gt;$N92,5,$K92)*10+IF(AND($F92&gt;=BN$5,$F92&lt;=BN$6),IF(AND($G92&gt;=BN$5,$G92&lt;=BN$6),5,IF($L92=1,2,1)),IF(AND($G92&gt;=BN$5,$G92&lt;=BN$6),IF($M92&gt;0,4,3),0)),IF(AND($D92&lt;=BN$6,$E92&gt;=BN$5),60,0)))</f>
        <v/>
      </c>
      <c r="BO92" s="80" t="str">
        <f>IF(OR($A92="",NOT(ISNUMBER($G92))),"",IF(AND($F92&lt;=BO$6,$G92&gt;=BO$5),IF(BO$5&gt;$N92,5,$K92)*10+IF(AND($F92&gt;=BO$5,$F92&lt;=BO$6),IF(AND($G92&gt;=BO$5,$G92&lt;=BO$6),5,IF($L92=1,2,1)),IF(AND($G92&gt;=BO$5,$G92&lt;=BO$6),IF($M92&gt;0,4,3),0)),IF(AND($D92&lt;=BO$6,$E92&gt;=BO$5),60,0)))</f>
        <v/>
      </c>
      <c r="BP92" s="80" t="str">
        <f>IF(OR($A92="",NOT(ISNUMBER($G92))),"",IF(AND($F92&lt;=BP$6,$G92&gt;=BP$5),IF(BP$5&gt;$N92,5,$K92)*10+IF(AND($F92&gt;=BP$5,$F92&lt;=BP$6),IF(AND($G92&gt;=BP$5,$G92&lt;=BP$6),5,IF($L92=1,2,1)),IF(AND($G92&gt;=BP$5,$G92&lt;=BP$6),IF($M92&gt;0,4,3),0)),IF(AND($D92&lt;=BP$6,$E92&gt;=BP$5),60,0)))</f>
        <v/>
      </c>
      <c r="BQ92" s="80" t="str">
        <f>IF(OR($A92="",NOT(ISNUMBER($G92))),"",IF(AND($F92&lt;=BQ$6,$G92&gt;=BQ$5),IF(BQ$5&gt;$N92,5,$K92)*10+IF(AND($F92&gt;=BQ$5,$F92&lt;=BQ$6),IF(AND($G92&gt;=BQ$5,$G92&lt;=BQ$6),5,IF($L92=1,2,1)),IF(AND($G92&gt;=BQ$5,$G92&lt;=BQ$6),IF($M92&gt;0,4,3),0)),IF(AND($D92&lt;=BQ$6,$E92&gt;=BQ$5),60,0)))</f>
        <v/>
      </c>
      <c r="BR92" s="80" t="str">
        <f>IF(OR($A92="",NOT(ISNUMBER($G92))),"",IF(AND($F92&lt;=BR$6,$G92&gt;=BR$5),IF(BR$5&gt;$N92,5,$K92)*10+IF(AND($F92&gt;=BR$5,$F92&lt;=BR$6),IF(AND($G92&gt;=BR$5,$G92&lt;=BR$6),5,IF($L92=1,2,1)),IF(AND($G92&gt;=BR$5,$G92&lt;=BR$6),IF($M92&gt;0,4,3),0)),IF(AND($D92&lt;=BR$6,$E92&gt;=BR$5),60,0)))</f>
        <v/>
      </c>
      <c r="BS92" s="80" t="str">
        <f>IF(OR($A92="",NOT(ISNUMBER($G92))),"",IF(AND($F92&lt;=BS$6,$G92&gt;=BS$5),IF(BS$5&gt;$N92,5,$K92)*10+IF(AND($F92&gt;=BS$5,$F92&lt;=BS$6),IF(AND($G92&gt;=BS$5,$G92&lt;=BS$6),5,IF($L92=1,2,1)),IF(AND($G92&gt;=BS$5,$G92&lt;=BS$6),IF($M92&gt;0,4,3),0)),IF(AND($D92&lt;=BS$6,$E92&gt;=BS$5),60,0)))</f>
        <v/>
      </c>
      <c r="BT92" s="80" t="str">
        <f>IF(OR($A92="",NOT(ISNUMBER($G92))),"",IF(AND($F92&lt;=BT$6,$G92&gt;=BT$5),IF(BT$5&gt;$N92,5,$K92)*10+IF(AND($F92&gt;=BT$5,$F92&lt;=BT$6),IF(AND($G92&gt;=BT$5,$G92&lt;=BT$6),5,IF($L92=1,2,1)),IF(AND($G92&gt;=BT$5,$G92&lt;=BT$6),IF($M92&gt;0,4,3),0)),IF(AND($D92&lt;=BT$6,$E92&gt;=BT$5),60,0)))</f>
        <v/>
      </c>
      <c r="BU92" s="80" t="str">
        <f>IF(OR($A92="",NOT(ISNUMBER($G92))),"",IF(AND($F92&lt;=BU$6,$G92&gt;=BU$5),IF(BU$5&gt;$N92,5,$K92)*10+IF(AND($F92&gt;=BU$5,$F92&lt;=BU$6),IF(AND($G92&gt;=BU$5,$G92&lt;=BU$6),5,IF($L92=1,2,1)),IF(AND($G92&gt;=BU$5,$G92&lt;=BU$6),IF($M92&gt;0,4,3),0)),IF(AND($D92&lt;=BU$6,$E92&gt;=BU$5),60,0)))</f>
        <v/>
      </c>
      <c r="BV92" s="80" t="str">
        <f>IF(OR($A92="",NOT(ISNUMBER($G92))),"",IF(AND($F92&lt;=BV$6,$G92&gt;=BV$5),IF(BV$5&gt;$N92,5,$K92)*10+IF(AND($F92&gt;=BV$5,$F92&lt;=BV$6),IF(AND($G92&gt;=BV$5,$G92&lt;=BV$6),5,IF($L92=1,2,1)),IF(AND($G92&gt;=BV$5,$G92&lt;=BV$6),IF($M92&gt;0,4,3),0)),IF(AND($D92&lt;=BV$6,$E92&gt;=BV$5),60,0)))</f>
        <v/>
      </c>
      <c r="BW92" s="80" t="str">
        <f>IF(OR($A92="",NOT(ISNUMBER($G92))),"",IF(AND($F92&lt;=BW$6,$G92&gt;=BW$5),IF(BW$5&gt;$N92,5,$K92)*10+IF(AND($F92&gt;=BW$5,$F92&lt;=BW$6),IF(AND($G92&gt;=BW$5,$G92&lt;=BW$6),5,IF($L92=1,2,1)),IF(AND($G92&gt;=BW$5,$G92&lt;=BW$6),IF($M92&gt;0,4,3),0)),IF(AND($D92&lt;=BW$6,$E92&gt;=BW$5),60,0)))</f>
        <v/>
      </c>
      <c r="BX92" s="80" t="str">
        <f>IF(OR($A92="",NOT(ISNUMBER($G92))),"",IF(AND($F92&lt;=BX$6,$G92&gt;=BX$5),IF(BX$5&gt;$N92,5,$K92)*10+IF(AND($F92&gt;=BX$5,$F92&lt;=BX$6),IF(AND($G92&gt;=BX$5,$G92&lt;=BX$6),5,IF($L92=1,2,1)),IF(AND($G92&gt;=BX$5,$G92&lt;=BX$6),IF($M92&gt;0,4,3),0)),IF(AND($D92&lt;=BX$6,$E92&gt;=BX$5),60,0)))</f>
        <v/>
      </c>
      <c r="BY92" s="80" t="str">
        <f>IF(OR($A92="",NOT(ISNUMBER($G92))),"",IF(AND($F92&lt;=BY$6,$G92&gt;=BY$5),IF(BY$5&gt;$N92,5,$K92)*10+IF(AND($F92&gt;=BY$5,$F92&lt;=BY$6),IF(AND($G92&gt;=BY$5,$G92&lt;=BY$6),5,IF($L92=1,2,1)),IF(AND($G92&gt;=BY$5,$G92&lt;=BY$6),IF($M92&gt;0,4,3),0)),IF(AND($D92&lt;=BY$6,$E92&gt;=BY$5),60,0)))</f>
        <v/>
      </c>
      <c r="BZ92" s="80" t="str">
        <f>IF(OR($A92="",NOT(ISNUMBER($G92))),"",IF(AND($F92&lt;=BZ$6,$G92&gt;=BZ$5),IF(BZ$5&gt;$N92,5,$K92)*10+IF(AND($F92&gt;=BZ$5,$F92&lt;=BZ$6),IF(AND($G92&gt;=BZ$5,$G92&lt;=BZ$6),5,IF($L92=1,2,1)),IF(AND($G92&gt;=BZ$5,$G92&lt;=BZ$6),IF($M92&gt;0,4,3),0)),IF(AND($D92&lt;=BZ$6,$E92&gt;=BZ$5),60,0)))</f>
        <v/>
      </c>
      <c r="CA92" s="80" t="str">
        <f>IF(OR($A92="",NOT(ISNUMBER($G92))),"",IF(AND($F92&lt;=CA$6,$G92&gt;=CA$5),IF(CA$5&gt;$N92,5,$K92)*10+IF(AND($F92&gt;=CA$5,$F92&lt;=CA$6),IF(AND($G92&gt;=CA$5,$G92&lt;=CA$6),5,IF($L92=1,2,1)),IF(AND($G92&gt;=CA$5,$G92&lt;=CA$6),IF($M92&gt;0,4,3),0)),IF(AND($D92&lt;=CA$6,$E92&gt;=CA$5),60,0)))</f>
        <v/>
      </c>
      <c r="CB92" s="80" t="str">
        <f>IF(OR($A92="",NOT(ISNUMBER($G92))),"",IF(AND($F92&lt;=CB$6,$G92&gt;=CB$5),IF(CB$5&gt;$N92,5,$K92)*10+IF(AND($F92&gt;=CB$5,$F92&lt;=CB$6),IF(AND($G92&gt;=CB$5,$G92&lt;=CB$6),5,IF($L92=1,2,1)),IF(AND($G92&gt;=CB$5,$G92&lt;=CB$6),IF($M92&gt;0,4,3),0)),IF(AND($D92&lt;=CB$6,$E92&gt;=CB$5),60,0)))</f>
        <v/>
      </c>
      <c r="CC92" s="80" t="str">
        <f>IF(OR($A92="",NOT(ISNUMBER($G92))),"",IF(AND($F92&lt;=CC$6,$G92&gt;=CC$5),IF(CC$5&gt;$N92,5,$K92)*10+IF(AND($F92&gt;=CC$5,$F92&lt;=CC$6),IF(AND($G92&gt;=CC$5,$G92&lt;=CC$6),5,IF($L92=1,2,1)),IF(AND($G92&gt;=CC$5,$G92&lt;=CC$6),IF($M92&gt;0,4,3),0)),IF(AND($D92&lt;=CC$6,$E92&gt;=CC$5),60,0)))</f>
        <v/>
      </c>
      <c r="CD92" s="80" t="str">
        <f>IF(OR($A92="",NOT(ISNUMBER($G92))),"",IF(AND($F92&lt;=CD$6,$G92&gt;=CD$5),IF(CD$5&gt;$N92,5,$K92)*10+IF(AND($F92&gt;=CD$5,$F92&lt;=CD$6),IF(AND($G92&gt;=CD$5,$G92&lt;=CD$6),5,IF($L92=1,2,1)),IF(AND($G92&gt;=CD$5,$G92&lt;=CD$6),IF($M92&gt;0,4,3),0)),IF(AND($D92&lt;=CD$6,$E92&gt;=CD$5),60,0)))</f>
        <v/>
      </c>
      <c r="CE92" s="80" t="str">
        <f>IF(OR($A92="",NOT(ISNUMBER($G92))),"",IF(AND($F92&lt;=CE$6,$G92&gt;=CE$5),IF(CE$5&gt;$N92,5,$K92)*10+IF(AND($F92&gt;=CE$5,$F92&lt;=CE$6),IF(AND($G92&gt;=CE$5,$G92&lt;=CE$6),5,IF($L92=1,2,1)),IF(AND($G92&gt;=CE$5,$G92&lt;=CE$6),IF($M92&gt;0,4,3),0)),IF(AND($D92&lt;=CE$6,$E92&gt;=CE$5),60,0)))</f>
        <v/>
      </c>
      <c r="CF92" s="80" t="str">
        <f>IF(OR($A92="",NOT(ISNUMBER($G92))),"",IF(AND($F92&lt;=CF$6,$G92&gt;=CF$5),IF(CF$5&gt;$N92,5,$K92)*10+IF(AND($F92&gt;=CF$5,$F92&lt;=CF$6),IF(AND($G92&gt;=CF$5,$G92&lt;=CF$6),5,IF($L92=1,2,1)),IF(AND($G92&gt;=CF$5,$G92&lt;=CF$6),IF($M92&gt;0,4,3),0)),IF(AND($D92&lt;=CF$6,$E92&gt;=CF$5),60,0)))</f>
        <v/>
      </c>
      <c r="CG92" s="80" t="str">
        <f>IF(OR($A92="",NOT(ISNUMBER($G92))),"",IF(AND($F92&lt;=CG$6,$G92&gt;=CG$5),IF(CG$5&gt;$N92,5,$K92)*10+IF(AND($F92&gt;=CG$5,$F92&lt;=CG$6),IF(AND($G92&gt;=CG$5,$G92&lt;=CG$6),5,IF($L92=1,2,1)),IF(AND($G92&gt;=CG$5,$G92&lt;=CG$6),IF($M92&gt;0,4,3),0)),IF(AND($D92&lt;=CG$6,$E92&gt;=CG$5),60,0)))</f>
        <v/>
      </c>
      <c r="CH92" s="80" t="str">
        <f>IF(OR($A92="",NOT(ISNUMBER($G92))),"",IF(AND($F92&lt;=CH$6,$G92&gt;=CH$5),IF(CH$5&gt;$N92,5,$K92)*10+IF(AND($F92&gt;=CH$5,$F92&lt;=CH$6),IF(AND($G92&gt;=CH$5,$G92&lt;=CH$6),5,IF($L92=1,2,1)),IF(AND($G92&gt;=CH$5,$G92&lt;=CH$6),IF($M92&gt;0,4,3),0)),IF(AND($D92&lt;=CH$6,$E92&gt;=CH$5),60,0)))</f>
        <v/>
      </c>
      <c r="CI92" s="80" t="str">
        <f>IF(OR($A92="",NOT(ISNUMBER($G92))),"",IF(AND($F92&lt;=CI$6,$G92&gt;=CI$5),IF(CI$5&gt;$N92,5,$K92)*10+IF(AND($F92&gt;=CI$5,$F92&lt;=CI$6),IF(AND($G92&gt;=CI$5,$G92&lt;=CI$6),5,IF($L92=1,2,1)),IF(AND($G92&gt;=CI$5,$G92&lt;=CI$6),IF($M92&gt;0,4,3),0)),IF(AND($D92&lt;=CI$6,$E92&gt;=CI$5),60,0)))</f>
        <v/>
      </c>
      <c r="CJ92" s="80" t="str">
        <f>IF(OR($A92="",NOT(ISNUMBER($G92))),"",IF(AND($F92&lt;=CJ$6,$G92&gt;=CJ$5),IF(CJ$5&gt;$N92,5,$K92)*10+IF(AND($F92&gt;=CJ$5,$F92&lt;=CJ$6),IF(AND($G92&gt;=CJ$5,$G92&lt;=CJ$6),5,IF($L92=1,2,1)),IF(AND($G92&gt;=CJ$5,$G92&lt;=CJ$6),IF($M92&gt;0,4,3),0)),IF(AND($D92&lt;=CJ$6,$E92&gt;=CJ$5),60,0)))</f>
        <v/>
      </c>
      <c r="CK92" s="80" t="str">
        <f>IF(OR($A92="",NOT(ISNUMBER($G92))),"",IF(AND($F92&lt;=CK$6,$G92&gt;=CK$5),IF(CK$5&gt;$N92,5,$K92)*10+IF(AND($F92&gt;=CK$5,$F92&lt;=CK$6),IF(AND($G92&gt;=CK$5,$G92&lt;=CK$6),5,IF($L92=1,2,1)),IF(AND($G92&gt;=CK$5,$G92&lt;=CK$6),IF($M92&gt;0,4,3),0)),IF(AND($D92&lt;=CK$6,$E92&gt;=CK$5),60,0)))</f>
        <v/>
      </c>
      <c r="CL92" s="80" t="str">
        <f>IF(OR($A92="",NOT(ISNUMBER($G92))),"",IF(AND($F92&lt;=CL$6,$G92&gt;=CL$5),IF(CL$5&gt;$N92,5,$K92)*10+IF(AND($F92&gt;=CL$5,$F92&lt;=CL$6),IF(AND($G92&gt;=CL$5,$G92&lt;=CL$6),5,IF($L92=1,2,1)),IF(AND($G92&gt;=CL$5,$G92&lt;=CL$6),IF($M92&gt;0,4,3),0)),IF(AND($D92&lt;=CL$6,$E92&gt;=CL$5),60,0)))</f>
        <v/>
      </c>
      <c r="CM92" s="80" t="str">
        <f>IF(OR($A92="",NOT(ISNUMBER($G92))),"",IF(AND($F92&lt;=CM$6,$G92&gt;=CM$5),IF(CM$5&gt;$N92,5,$K92)*10+IF(AND($F92&gt;=CM$5,$F92&lt;=CM$6),IF(AND($G92&gt;=CM$5,$G92&lt;=CM$6),5,IF($L92=1,2,1)),IF(AND($G92&gt;=CM$5,$G92&lt;=CM$6),IF($M92&gt;0,4,3),0)),IF(AND($D92&lt;=CM$6,$E92&gt;=CM$5),60,0)))</f>
        <v/>
      </c>
      <c r="CN92" s="80" t="str">
        <f>IF(OR($A92="",NOT(ISNUMBER($G92))),"",IF(AND($F92&lt;=CN$6,$G92&gt;=CN$5),IF(CN$5&gt;$N92,5,$K92)*10+IF(AND($F92&gt;=CN$5,$F92&lt;=CN$6),IF(AND($G92&gt;=CN$5,$G92&lt;=CN$6),5,IF($L92=1,2,1)),IF(AND($G92&gt;=CN$5,$G92&lt;=CN$6),IF($M92&gt;0,4,3),0)),IF(AND($D92&lt;=CN$6,$E92&gt;=CN$5),60,0)))</f>
        <v/>
      </c>
      <c r="CO92" s="80" t="str">
        <f>IF(OR($A92="",NOT(ISNUMBER($G92))),"",IF(AND($F92&lt;=CO$6,$G92&gt;=CO$5),IF(CO$5&gt;$N92,5,$K92)*10+IF(AND($F92&gt;=CO$5,$F92&lt;=CO$6),IF(AND($G92&gt;=CO$5,$G92&lt;=CO$6),5,IF($L92=1,2,1)),IF(AND($G92&gt;=CO$5,$G92&lt;=CO$6),IF($M92&gt;0,4,3),0)),IF(AND($D92&lt;=CO$6,$E92&gt;=CO$5),60,0)))</f>
        <v/>
      </c>
      <c r="CP92" s="80" t="str">
        <f>IF(OR($A92="",NOT(ISNUMBER($G92))),"",IF(AND($F92&lt;=CP$6,$G92&gt;=CP$5),IF(CP$5&gt;$N92,5,$K92)*10+IF(AND($F92&gt;=CP$5,$F92&lt;=CP$6),IF(AND($G92&gt;=CP$5,$G92&lt;=CP$6),5,IF($L92=1,2,1)),IF(AND($G92&gt;=CP$5,$G92&lt;=CP$6),IF($M92&gt;0,4,3),0)),IF(AND($D92&lt;=CP$6,$E92&gt;=CP$5),60,0)))</f>
        <v/>
      </c>
      <c r="CQ92" s="80" t="str">
        <f>IF(OR($A92="",NOT(ISNUMBER($G92))),"",IF(AND($F92&lt;=CQ$6,$G92&gt;=CQ$5),IF(CQ$5&gt;$N92,5,$K92)*10+IF(AND($F92&gt;=CQ$5,$F92&lt;=CQ$6),IF(AND($G92&gt;=CQ$5,$G92&lt;=CQ$6),5,IF($L92=1,2,1)),IF(AND($G92&gt;=CQ$5,$G92&lt;=CQ$6),IF($M92&gt;0,4,3),0)),IF(AND($D92&lt;=CQ$6,$E92&gt;=CQ$5),60,0)))</f>
        <v/>
      </c>
      <c r="CR92" s="80" t="str">
        <f>IF(OR($A92="",NOT(ISNUMBER($G92))),"",IF(AND($F92&lt;=CR$6,$G92&gt;=CR$5),IF(CR$5&gt;$N92,5,$K92)*10+IF(AND($F92&gt;=CR$5,$F92&lt;=CR$6),IF(AND($G92&gt;=CR$5,$G92&lt;=CR$6),5,IF($L92=1,2,1)),IF(AND($G92&gt;=CR$5,$G92&lt;=CR$6),IF($M92&gt;0,4,3),0)),IF(AND($D92&lt;=CR$6,$E92&gt;=CR$5),60,0)))</f>
        <v/>
      </c>
      <c r="CS92" s="80" t="str">
        <f>IF(OR($A92="",NOT(ISNUMBER($G92))),"",IF(AND($F92&lt;=CS$6,$G92&gt;=CS$5),IF(CS$5&gt;$N92,5,$K92)*10+IF(AND($F92&gt;=CS$5,$F92&lt;=CS$6),IF(AND($G92&gt;=CS$5,$G92&lt;=CS$6),5,IF($L92=1,2,1)),IF(AND($G92&gt;=CS$5,$G92&lt;=CS$6),IF($M92&gt;0,4,3),0)),IF(AND($D92&lt;=CS$6,$E92&gt;=CS$5),60,0)))</f>
        <v/>
      </c>
      <c r="CT92" s="80" t="str">
        <f>IF(OR($A92="",NOT(ISNUMBER($G92))),"",IF(AND($F92&lt;=CT$6,$G92&gt;=CT$5),IF(CT$5&gt;$N92,5,$K92)*10+IF(AND($F92&gt;=CT$5,$F92&lt;=CT$6),IF(AND($G92&gt;=CT$5,$G92&lt;=CT$6),5,IF($L92=1,2,1)),IF(AND($G92&gt;=CT$5,$G92&lt;=CT$6),IF($M92&gt;0,4,3),0)),IF(AND($D92&lt;=CT$6,$E92&gt;=CT$5),60,0)))</f>
        <v/>
      </c>
      <c r="CU92" s="80" t="str">
        <f>IF(OR($A92="",NOT(ISNUMBER($G92))),"",IF(AND($F92&lt;=CU$6,$G92&gt;=CU$5),IF(CU$5&gt;$N92,5,$K92)*10+IF(AND($F92&gt;=CU$5,$F92&lt;=CU$6),IF(AND($G92&gt;=CU$5,$G92&lt;=CU$6),5,IF($L92=1,2,1)),IF(AND($G92&gt;=CU$5,$G92&lt;=CU$6),IF($M92&gt;0,4,3),0)),IF(AND($D92&lt;=CU$6,$E92&gt;=CU$5),60,0)))</f>
        <v/>
      </c>
      <c r="CV92" s="80" t="str">
        <f>IF(OR($A92="",NOT(ISNUMBER($G92))),"",IF(AND($F92&lt;=CV$6,$G92&gt;=CV$5),IF(CV$5&gt;$N92,5,$K92)*10+IF(AND($F92&gt;=CV$5,$F92&lt;=CV$6),IF(AND($G92&gt;=CV$5,$G92&lt;=CV$6),5,IF($L92=1,2,1)),IF(AND($G92&gt;=CV$5,$G92&lt;=CV$6),IF($M92&gt;0,4,3),0)),IF(AND($D92&lt;=CV$6,$E92&gt;=CV$5),60,0)))</f>
        <v/>
      </c>
      <c r="CW92" s="80" t="str">
        <f>IF(OR($A92="",NOT(ISNUMBER($G92))),"",IF(AND($F92&lt;=CW$6,$G92&gt;=CW$5),IF(CW$5&gt;$N92,5,$K92)*10+IF(AND($F92&gt;=CW$5,$F92&lt;=CW$6),IF(AND($G92&gt;=CW$5,$G92&lt;=CW$6),5,IF($L92=1,2,1)),IF(AND($G92&gt;=CW$5,$G92&lt;=CW$6),IF($M92&gt;0,4,3),0)),IF(AND($D92&lt;=CW$6,$E92&gt;=CW$5),60,0)))</f>
        <v/>
      </c>
      <c r="CX92" s="80" t="str">
        <f>IF(OR($A92="",NOT(ISNUMBER($G92))),"",IF(AND($F92&lt;=CX$6,$G92&gt;=CX$5),IF(CX$5&gt;$N92,5,$K92)*10+IF(AND($F92&gt;=CX$5,$F92&lt;=CX$6),IF(AND($G92&gt;=CX$5,$G92&lt;=CX$6),5,IF($L92=1,2,1)),IF(AND($G92&gt;=CX$5,$G92&lt;=CX$6),IF($M92&gt;0,4,3),0)),IF(AND($D92&lt;=CX$6,$E92&gt;=CX$5),60,0)))</f>
        <v/>
      </c>
      <c r="CY92" s="80" t="str">
        <f>IF(OR($A92="",NOT(ISNUMBER($G92))),"",IF(AND($F92&lt;=CY$6,$G92&gt;=CY$5),IF(CY$5&gt;$N92,5,$K92)*10+IF(AND($F92&gt;=CY$5,$F92&lt;=CY$6),IF(AND($G92&gt;=CY$5,$G92&lt;=CY$6),5,IF($L92=1,2,1)),IF(AND($G92&gt;=CY$5,$G92&lt;=CY$6),IF($M92&gt;0,4,3),0)),IF(AND($D92&lt;=CY$6,$E92&gt;=CY$5),60,0)))</f>
        <v/>
      </c>
      <c r="CZ92" s="80" t="str">
        <f>IF(OR($A92="",NOT(ISNUMBER($G92))),"",IF(AND($F92&lt;=CZ$6,$G92&gt;=CZ$5),IF(CZ$5&gt;$N92,5,$K92)*10+IF(AND($F92&gt;=CZ$5,$F92&lt;=CZ$6),IF(AND($G92&gt;=CZ$5,$G92&lt;=CZ$6),5,IF($L92=1,2,1)),IF(AND($G92&gt;=CZ$5,$G92&lt;=CZ$6),IF($M92&gt;0,4,3),0)),IF(AND($D92&lt;=CZ$6,$E92&gt;=CZ$5),60,0)))</f>
        <v/>
      </c>
      <c r="DA92" s="80" t="str">
        <f>IF(OR($A92="",NOT(ISNUMBER($G92))),"",IF(AND($F92&lt;=DA$6,$G92&gt;=DA$5),IF(DA$5&gt;$N92,5,$K92)*10+IF(AND($F92&gt;=DA$5,$F92&lt;=DA$6),IF(AND($G92&gt;=DA$5,$G92&lt;=DA$6),5,IF($L92=1,2,1)),IF(AND($G92&gt;=DA$5,$G92&lt;=DA$6),IF($M92&gt;0,4,3),0)),IF(AND($D92&lt;=DA$6,$E92&gt;=DA$5),60,0)))</f>
        <v/>
      </c>
      <c r="DB92" s="80" t="str">
        <f>IF(OR($A92="",NOT(ISNUMBER($G92))),"",IF(AND($F92&lt;=DB$6,$G92&gt;=DB$5),IF(DB$5&gt;$N92,5,$K92)*10+IF(AND($F92&gt;=DB$5,$F92&lt;=DB$6),IF(AND($G92&gt;=DB$5,$G92&lt;=DB$6),5,IF($L92=1,2,1)),IF(AND($G92&gt;=DB$5,$G92&lt;=DB$6),IF($M92&gt;0,4,3),0)),IF(AND($D92&lt;=DB$6,$E92&gt;=DB$5),60,0)))</f>
        <v/>
      </c>
      <c r="DC92" s="80" t="str">
        <f>IF(OR($A92="",NOT(ISNUMBER($G92))),"",IF(AND($F92&lt;=DC$6,$G92&gt;=DC$5),IF(DC$5&gt;$N92,5,$K92)*10+IF(AND($F92&gt;=DC$5,$F92&lt;=DC$6),IF(AND($G92&gt;=DC$5,$G92&lt;=DC$6),5,IF($L92=1,2,1)),IF(AND($G92&gt;=DC$5,$G92&lt;=DC$6),IF($M92&gt;0,4,3),0)),IF(AND($D92&lt;=DC$6,$E92&gt;=DC$5),60,0)))</f>
        <v/>
      </c>
      <c r="DD92" s="80" t="str">
        <f>IF(OR($A92="",NOT(ISNUMBER($G92))),"",IF(AND($F92&lt;=DD$6,$G92&gt;=DD$5),IF(DD$5&gt;$N92,5,$K92)*10+IF(AND($F92&gt;=DD$5,$F92&lt;=DD$6),IF(AND($G92&gt;=DD$5,$G92&lt;=DD$6),5,IF($L92=1,2,1)),IF(AND($G92&gt;=DD$5,$G92&lt;=DD$6),IF($M92&gt;0,4,3),0)),IF(AND($D92&lt;=DD$6,$E92&gt;=DD$5),60,0)))</f>
        <v/>
      </c>
      <c r="DE92" s="80" t="str">
        <f>IF(OR($A92="",NOT(ISNUMBER($G92))),"",IF(AND($F92&lt;=DE$6,$G92&gt;=DE$5),IF(DE$5&gt;$N92,5,$K92)*10+IF(AND($F92&gt;=DE$5,$F92&lt;=DE$6),IF(AND($G92&gt;=DE$5,$G92&lt;=DE$6),5,IF($L92=1,2,1)),IF(AND($G92&gt;=DE$5,$G92&lt;=DE$6),IF($M92&gt;0,4,3),0)),IF(AND($D92&lt;=DE$6,$E92&gt;=DE$5),60,0)))</f>
        <v/>
      </c>
      <c r="DF92" s="80" t="str">
        <f>IF(OR($A92="",NOT(ISNUMBER($G92))),"",IF(AND($F92&lt;=DF$6,$G92&gt;=DF$5),IF(DF$5&gt;$N92,5,$K92)*10+IF(AND($F92&gt;=DF$5,$F92&lt;=DF$6),IF(AND($G92&gt;=DF$5,$G92&lt;=DF$6),5,IF($L92=1,2,1)),IF(AND($G92&gt;=DF$5,$G92&lt;=DF$6),IF($M92&gt;0,4,3),0)),IF(AND($D92&lt;=DF$6,$E92&gt;=DF$5),60,0)))</f>
        <v/>
      </c>
      <c r="DG92" s="80" t="str">
        <f>IF(OR($A92="",NOT(ISNUMBER($G92))),"",IF(AND($F92&lt;=DG$6,$G92&gt;=DG$5),IF(DG$5&gt;$N92,5,$K92)*10+IF(AND($F92&gt;=DG$5,$F92&lt;=DG$6),IF(AND($G92&gt;=DG$5,$G92&lt;=DG$6),5,IF($L92=1,2,1)),IF(AND($G92&gt;=DG$5,$G92&lt;=DG$6),IF($M92&gt;0,4,3),0)),IF(AND($D92&lt;=DG$6,$E92&gt;=DG$5),60,0)))</f>
        <v/>
      </c>
      <c r="DH92" s="80" t="str">
        <f>IF(OR($A92="",NOT(ISNUMBER($G92))),"",IF(AND($F92&lt;=DH$6,$G92&gt;=DH$5),IF(DH$5&gt;$N92,5,$K92)*10+IF(AND($F92&gt;=DH$5,$F92&lt;=DH$6),IF(AND($G92&gt;=DH$5,$G92&lt;=DH$6),5,IF($L92=1,2,1)),IF(AND($G92&gt;=DH$5,$G92&lt;=DH$6),IF($M92&gt;0,4,3),0)),IF(AND($D92&lt;=DH$6,$E92&gt;=DH$5),60,0)))</f>
        <v/>
      </c>
      <c r="DI92" s="80" t="str">
        <f>IF(OR($A92="",NOT(ISNUMBER($G92))),"",IF(AND($F92&lt;=DI$6,$G92&gt;=DI$5),IF(DI$5&gt;$N92,5,$K92)*10+IF(AND($F92&gt;=DI$5,$F92&lt;=DI$6),IF(AND($G92&gt;=DI$5,$G92&lt;=DI$6),5,IF($L92=1,2,1)),IF(AND($G92&gt;=DI$5,$G92&lt;=DI$6),IF($M92&gt;0,4,3),0)),IF(AND($D92&lt;=DI$6,$E92&gt;=DI$5),60,0)))</f>
        <v/>
      </c>
      <c r="DJ92" s="80" t="str">
        <f>IF(OR($A92="",NOT(ISNUMBER($G92))),"",IF(AND($F92&lt;=DJ$6,$G92&gt;=DJ$5),IF(DJ$5&gt;$N92,5,$K92)*10+IF(AND($F92&gt;=DJ$5,$F92&lt;=DJ$6),IF(AND($G92&gt;=DJ$5,$G92&lt;=DJ$6),5,IF($L92=1,2,1)),IF(AND($G92&gt;=DJ$5,$G92&lt;=DJ$6),IF($M92&gt;0,4,3),0)),IF(AND($D92&lt;=DJ$6,$E92&gt;=DJ$5),60,0)))</f>
        <v/>
      </c>
      <c r="DK92" s="80" t="str">
        <f>IF(OR($A92="",NOT(ISNUMBER($G92))),"",IF(AND($F92&lt;=DK$6,$G92&gt;=DK$5),IF(DK$5&gt;$N92,5,$K92)*10+IF(AND($F92&gt;=DK$5,$F92&lt;=DK$6),IF(AND($G92&gt;=DK$5,$G92&lt;=DK$6),5,IF($L92=1,2,1)),IF(AND($G92&gt;=DK$5,$G92&lt;=DK$6),IF($M92&gt;0,4,3),0)),IF(AND($D92&lt;=DK$6,$E92&gt;=DK$5),60,0)))</f>
        <v/>
      </c>
      <c r="DL92" s="80" t="str">
        <f>IF(OR($A92="",NOT(ISNUMBER($G92))),"",IF(AND($F92&lt;=DL$6,$G92&gt;=DL$5),IF(DL$5&gt;$N92,5,$K92)*10+IF(AND($F92&gt;=DL$5,$F92&lt;=DL$6),IF(AND($G92&gt;=DL$5,$G92&lt;=DL$6),5,IF($L92=1,2,1)),IF(AND($G92&gt;=DL$5,$G92&lt;=DL$6),IF($M92&gt;0,4,3),0)),IF(AND($D92&lt;=DL$6,$E92&gt;=DL$5),60,0)))</f>
        <v/>
      </c>
      <c r="DM92" s="80" t="str">
        <f>IF(OR($A92="",NOT(ISNUMBER($G92))),"",IF(AND($F92&lt;=DM$6,$G92&gt;=DM$5),IF(DM$5&gt;$N92,5,$K92)*10+IF(AND($F92&gt;=DM$5,$F92&lt;=DM$6),IF(AND($G92&gt;=DM$5,$G92&lt;=DM$6),5,IF($L92=1,2,1)),IF(AND($G92&gt;=DM$5,$G92&lt;=DM$6),IF($M92&gt;0,4,3),0)),IF(AND($D92&lt;=DM$6,$E92&gt;=DM$5),60,0)))</f>
        <v/>
      </c>
      <c r="DN92" s="80" t="str">
        <f>IF(OR($A92="",NOT(ISNUMBER($G92))),"",IF(AND($F92&lt;=DN$6,$G92&gt;=DN$5),IF(DN$5&gt;$N92,5,$K92)*10+IF(AND($F92&gt;=DN$5,$F92&lt;=DN$6),IF(AND($G92&gt;=DN$5,$G92&lt;=DN$6),5,IF($L92=1,2,1)),IF(AND($G92&gt;=DN$5,$G92&lt;=DN$6),IF($M92&gt;0,4,3),0)),IF(AND($D92&lt;=DN$6,$E92&gt;=DN$5),60,0)))</f>
        <v/>
      </c>
      <c r="DO92" s="80" t="str">
        <f>IF(OR($A92="",NOT(ISNUMBER($G92))),"",IF(AND($F92&lt;=DO$6,$G92&gt;=DO$5),IF(DO$5&gt;$N92,5,$K92)*10+IF(AND($F92&gt;=DO$5,$F92&lt;=DO$6),IF(AND($G92&gt;=DO$5,$G92&lt;=DO$6),5,IF($L92=1,2,1)),IF(AND($G92&gt;=DO$5,$G92&lt;=DO$6),IF($M92&gt;0,4,3),0)),IF(AND($D92&lt;=DO$6,$E92&gt;=DO$5),60,0)))</f>
        <v/>
      </c>
      <c r="DP92" s="80" t="str">
        <f>IF(OR($A92="",NOT(ISNUMBER($G92))),"",IF(AND($F92&lt;=DP$6,$G92&gt;=DP$5),IF(DP$5&gt;$N92,5,$K92)*10+IF(AND($F92&gt;=DP$5,$F92&lt;=DP$6),IF(AND($G92&gt;=DP$5,$G92&lt;=DP$6),5,IF($L92=1,2,1)),IF(AND($G92&gt;=DP$5,$G92&lt;=DP$6),IF($M92&gt;0,4,3),0)),IF(AND($D92&lt;=DP$6,$E92&gt;=DP$5),60,0)))</f>
        <v/>
      </c>
      <c r="DQ92" s="80" t="str">
        <f>IF(OR($A92="",NOT(ISNUMBER($G92))),"",IF(AND($F92&lt;=DQ$6,$G92&gt;=DQ$5),IF(DQ$5&gt;$N92,5,$K92)*10+IF(AND($F92&gt;=DQ$5,$F92&lt;=DQ$6),IF(AND($G92&gt;=DQ$5,$G92&lt;=DQ$6),5,IF($L92=1,2,1)),IF(AND($G92&gt;=DQ$5,$G92&lt;=DQ$6),IF($M92&gt;0,4,3),0)),IF(AND($D92&lt;=DQ$6,$E92&gt;=DQ$5),60,0)))</f>
        <v/>
      </c>
      <c r="DR92" s="80" t="str">
        <f>IF(OR($A92="",NOT(ISNUMBER($G92))),"",IF(AND($F92&lt;=DR$6,$G92&gt;=DR$5),IF(DR$5&gt;$N92,5,$K92)*10+IF(AND($F92&gt;=DR$5,$F92&lt;=DR$6),IF(AND($G92&gt;=DR$5,$G92&lt;=DR$6),5,IF($L92=1,2,1)),IF(AND($G92&gt;=DR$5,$G92&lt;=DR$6),IF($M92&gt;0,4,3),0)),IF(AND($D92&lt;=DR$6,$E92&gt;=DR$5),60,0)))</f>
        <v/>
      </c>
      <c r="DS92" s="80" t="str">
        <f>IF(OR($A92="",NOT(ISNUMBER($G92))),"",IF(AND($F92&lt;=DS$6,$G92&gt;=DS$5),IF(DS$5&gt;$N92,5,$K92)*10+IF(AND($F92&gt;=DS$5,$F92&lt;=DS$6),IF(AND($G92&gt;=DS$5,$G92&lt;=DS$6),5,IF($L92=1,2,1)),IF(AND($G92&gt;=DS$5,$G92&lt;=DS$6),IF($M92&gt;0,4,3),0)),IF(AND($D92&lt;=DS$6,$E92&gt;=DS$5),60,0)))</f>
        <v/>
      </c>
      <c r="DT92" s="80" t="str">
        <f>IF(OR($A92="",NOT(ISNUMBER($G92))),"",IF(AND($F92&lt;=DT$6,$G92&gt;=DT$5),IF(DT$5&gt;$N92,5,$K92)*10+IF(AND($F92&gt;=DT$5,$F92&lt;=DT$6),IF(AND($G92&gt;=DT$5,$G92&lt;=DT$6),5,IF($L92=1,2,1)),IF(AND($G92&gt;=DT$5,$G92&lt;=DT$6),IF($M92&gt;0,4,3),0)),IF(AND($D92&lt;=DT$6,$E92&gt;=DT$5),60,0)))</f>
        <v/>
      </c>
      <c r="DU92" s="80" t="str">
        <f>IF(OR($A92="",NOT(ISNUMBER($G92))),"",IF(AND($F92&lt;=DU$6,$G92&gt;=DU$5),IF(DU$5&gt;$N92,5,$K92)*10+IF(AND($F92&gt;=DU$5,$F92&lt;=DU$6),IF(AND($G92&gt;=DU$5,$G92&lt;=DU$6),5,IF($L92=1,2,1)),IF(AND($G92&gt;=DU$5,$G92&lt;=DU$6),IF($M92&gt;0,4,3),0)),IF(AND($D92&lt;=DU$6,$E92&gt;=DU$5),60,0)))</f>
        <v/>
      </c>
      <c r="DV92" s="80" t="str">
        <f>IF(OR($A92="",NOT(ISNUMBER($G92))),"",IF(AND($F92&lt;=DV$6,$G92&gt;=DV$5),IF(DV$5&gt;$N92,5,$K92)*10+IF(AND($F92&gt;=DV$5,$F92&lt;=DV$6),IF(AND($G92&gt;=DV$5,$G92&lt;=DV$6),5,IF($L92=1,2,1)),IF(AND($G92&gt;=DV$5,$G92&lt;=DV$6),IF($M92&gt;0,4,3),0)),IF(AND($D92&lt;=DV$6,$E92&gt;=DV$5),60,0)))</f>
        <v/>
      </c>
      <c r="DW92" s="80" t="str">
        <f>IF(OR($A92="",NOT(ISNUMBER($G92))),"",IF(AND($F92&lt;=DW$6,$G92&gt;=DW$5),IF(DW$5&gt;$N92,5,$K92)*10+IF(AND($F92&gt;=DW$5,$F92&lt;=DW$6),IF(AND($G92&gt;=DW$5,$G92&lt;=DW$6),5,IF($L92=1,2,1)),IF(AND($G92&gt;=DW$5,$G92&lt;=DW$6),IF($M92&gt;0,4,3),0)),IF(AND($D92&lt;=DW$6,$E92&gt;=DW$5),60,0)))</f>
        <v/>
      </c>
      <c r="DX92" s="80" t="str">
        <f>IF(OR($A92="",NOT(ISNUMBER($G92))),"",IF(AND($F92&lt;=DX$6,$G92&gt;=DX$5),IF(DX$5&gt;$N92,5,$K92)*10+IF(AND($F92&gt;=DX$5,$F92&lt;=DX$6),IF(AND($G92&gt;=DX$5,$G92&lt;=DX$6),5,IF($L92=1,2,1)),IF(AND($G92&gt;=DX$5,$G92&lt;=DX$6),IF($M92&gt;0,4,3),0)),IF(AND($D92&lt;=DX$6,$E92&gt;=DX$5),60,0)))</f>
        <v/>
      </c>
      <c r="DY92" s="80" t="str">
        <f>IF(OR($A92="",NOT(ISNUMBER($G92))),"",IF(AND($F92&lt;=DY$6,$G92&gt;=DY$5),IF(DY$5&gt;$N92,5,$K92)*10+IF(AND($F92&gt;=DY$5,$F92&lt;=DY$6),IF(AND($G92&gt;=DY$5,$G92&lt;=DY$6),5,IF($L92=1,2,1)),IF(AND($G92&gt;=DY$5,$G92&lt;=DY$6),IF($M92&gt;0,4,3),0)),IF(AND($D92&lt;=DY$6,$E92&gt;=DY$5),60,0)))</f>
        <v/>
      </c>
      <c r="DZ92" s="80" t="str">
        <f>IF(OR($A92="",NOT(ISNUMBER($G92))),"",IF(AND($F92&lt;=DZ$6,$G92&gt;=DZ$5),IF(DZ$5&gt;$N92,5,$K92)*10+IF(AND($F92&gt;=DZ$5,$F92&lt;=DZ$6),IF(AND($G92&gt;=DZ$5,$G92&lt;=DZ$6),5,IF($L92=1,2,1)),IF(AND($G92&gt;=DZ$5,$G92&lt;=DZ$6),IF($M92&gt;0,4,3),0)),IF(AND($D92&lt;=DZ$6,$E92&gt;=DZ$5),60,0)))</f>
        <v/>
      </c>
      <c r="EA92" s="80" t="str">
        <f>IF(OR($A92="",NOT(ISNUMBER($G92))),"",IF(AND($F92&lt;=EA$6,$G92&gt;=EA$5),IF(EA$5&gt;$N92,5,$K92)*10+IF(AND($F92&gt;=EA$5,$F92&lt;=EA$6),IF(AND($G92&gt;=EA$5,$G92&lt;=EA$6),5,IF($L92=1,2,1)),IF(AND($G92&gt;=EA$5,$G92&lt;=EA$6),IF($M92&gt;0,4,3),0)),IF(AND($D92&lt;=EA$6,$E92&gt;=EA$5),60,0)))</f>
        <v/>
      </c>
      <c r="EB92" s="80" t="str">
        <f>IF(OR($A92="",NOT(ISNUMBER($G92))),"",IF(AND($F92&lt;=EB$6,$G92&gt;=EB$5),IF(EB$5&gt;$N92,5,$K92)*10+IF(AND($F92&gt;=EB$5,$F92&lt;=EB$6),IF(AND($G92&gt;=EB$5,$G92&lt;=EB$6),5,IF($L92=1,2,1)),IF(AND($G92&gt;=EB$5,$G92&lt;=EB$6),IF($M92&gt;0,4,3),0)),IF(AND($D92&lt;=EB$6,$E92&gt;=EB$5),60,0)))</f>
        <v/>
      </c>
      <c r="EC92" s="80" t="str">
        <f>IF(OR($A92="",NOT(ISNUMBER($G92))),"",IF(AND($F92&lt;=EC$6,$G92&gt;=EC$5),IF(EC$5&gt;$N92,5,$K92)*10+IF(AND($F92&gt;=EC$5,$F92&lt;=EC$6),IF(AND($G92&gt;=EC$5,$G92&lt;=EC$6),5,IF($L92=1,2,1)),IF(AND($G92&gt;=EC$5,$G92&lt;=EC$6),IF($M92&gt;0,4,3),0)),IF(AND($D92&lt;=EC$6,$E92&gt;=EC$5),60,0)))</f>
        <v/>
      </c>
      <c r="ED92" s="80" t="str">
        <f>IF(OR($A92="",NOT(ISNUMBER($G92))),"",IF(AND($F92&lt;=ED$6,$G92&gt;=ED$5),IF(ED$5&gt;$N92,5,$K92)*10+IF(AND($F92&gt;=ED$5,$F92&lt;=ED$6),IF(AND($G92&gt;=ED$5,$G92&lt;=ED$6),5,IF($L92=1,2,1)),IF(AND($G92&gt;=ED$5,$G92&lt;=ED$6),IF($M92&gt;0,4,3),0)),IF(AND($D92&lt;=ED$6,$E92&gt;=ED$5),60,0)))</f>
        <v/>
      </c>
    </row>
    <row r="93" ht="18" customHeight="1">
      <c r="A93" s="52" t="str">
        <f>IF(Tasks!$B93="","",Tasks!$A93)</f>
        <v/>
      </c>
      <c r="B93" s="78" t="str">
        <f>IF(Tasks!$B93="","",Tasks!$B93)</f>
        <v/>
      </c>
      <c r="C93" s="25" t="str">
        <f>IF($B93="","",IF(AND(Tasks!$D93="",Tasks!$G93=""),"-",IF(Tasks!$D93="","",Tasks!$D93&amp;IF(OR(Tasks!$E93="",Tasks!$E93="FS"),IF(N(Tasks!$F93)=0,"","FS"),Tasks!$E93)&amp;IF(N(Tasks!$F93)=0,"",IF(Tasks!$F93&gt;0,"+","")&amp;Tasks!$F93))&amp;IF(AND(Tasks!$D93&lt;&gt;"",Tasks!$G93&lt;&gt;""),", ","")&amp;IF(Tasks!$G93="","",Tasks!$G93&amp;IF(OR(Tasks!$H93="",Tasks!$H93="FS"),IF(N(Tasks!$I93)=0,"","FS"),Tasks!$H93)&amp;IF(N(Tasks!$I93)=0,"",IF(Tasks!$I93&gt;0,"+","")&amp;Tasks!$I93))))</f>
        <v/>
      </c>
      <c r="D93" s="51" t="str">
        <f>IF(OR($B93="",Tasks!$Q93=""),"",Tasks!$Q93)</f>
        <v/>
      </c>
      <c r="E93" s="51" t="str">
        <f>IF(OR($B93="",Tasks!$R93=""),"",Tasks!$R93)</f>
        <v/>
      </c>
      <c r="F93" s="51" t="str">
        <f>IF(OR($B93="",Tasks!$S93=""),"",Tasks!$S93)</f>
        <v/>
      </c>
      <c r="G93" s="51" t="str">
        <f>IF(OR($B93="",Tasks!$T93=""),"",Tasks!$T93)</f>
        <v/>
      </c>
      <c r="H93" s="52" t="str">
        <f>IF($B93="","",Tasks!$AE93)</f>
        <v/>
      </c>
      <c r="I93" s="79" t="str">
        <f>IF($B93="","",Tasks!$AF93)</f>
        <v/>
      </c>
      <c r="J93" s="53" t="str">
        <f>IF(OR($B93="",Tasks!$V93=""),"",Tasks!$V93)</f>
        <v/>
      </c>
      <c r="K93" s="52" t="str">
        <f>IF($B93="","",Tasks!$AA93)</f>
        <v/>
      </c>
      <c r="L93" s="52" t="str">
        <f>IF($B93="","",Tasks!$AB93)</f>
        <v/>
      </c>
      <c r="M93" s="52" t="str">
        <f>IF($B93="","",Tasks!$Z93)</f>
        <v/>
      </c>
      <c r="N93" s="52" t="str">
        <f>IF(OR($B93="",Tasks!$AG93=""),"",Tasks!$AG93)</f>
        <v/>
      </c>
      <c r="O93" s="80" t="str">
        <f>IF(OR($A93="",NOT(ISNUMBER($G93))),"",IF(AND($F93&lt;=O$6,$G93&gt;=O$5),IF(O$5&gt;$N93,5,$K93)*10+IF(AND($F93&gt;=O$5,$F93&lt;=O$6),IF(AND($G93&gt;=O$5,$G93&lt;=O$6),5,IF($L93=1,2,1)),IF(AND($G93&gt;=O$5,$G93&lt;=O$6),IF($M93&gt;0,4,3),0)),IF(AND($D93&lt;=O$6,$E93&gt;=O$5),60,0)))</f>
        <v/>
      </c>
      <c r="P93" s="80" t="str">
        <f>IF(OR($A93="",NOT(ISNUMBER($G93))),"",IF(AND($F93&lt;=P$6,$G93&gt;=P$5),IF(P$5&gt;$N93,5,$K93)*10+IF(AND($F93&gt;=P$5,$F93&lt;=P$6),IF(AND($G93&gt;=P$5,$G93&lt;=P$6),5,IF($L93=1,2,1)),IF(AND($G93&gt;=P$5,$G93&lt;=P$6),IF($M93&gt;0,4,3),0)),IF(AND($D93&lt;=P$6,$E93&gt;=P$5),60,0)))</f>
        <v/>
      </c>
      <c r="Q93" s="80" t="str">
        <f>IF(OR($A93="",NOT(ISNUMBER($G93))),"",IF(AND($F93&lt;=Q$6,$G93&gt;=Q$5),IF(Q$5&gt;$N93,5,$K93)*10+IF(AND($F93&gt;=Q$5,$F93&lt;=Q$6),IF(AND($G93&gt;=Q$5,$G93&lt;=Q$6),5,IF($L93=1,2,1)),IF(AND($G93&gt;=Q$5,$G93&lt;=Q$6),IF($M93&gt;0,4,3),0)),IF(AND($D93&lt;=Q$6,$E93&gt;=Q$5),60,0)))</f>
        <v/>
      </c>
      <c r="R93" s="80" t="str">
        <f>IF(OR($A93="",NOT(ISNUMBER($G93))),"",IF(AND($F93&lt;=R$6,$G93&gt;=R$5),IF(R$5&gt;$N93,5,$K93)*10+IF(AND($F93&gt;=R$5,$F93&lt;=R$6),IF(AND($G93&gt;=R$5,$G93&lt;=R$6),5,IF($L93=1,2,1)),IF(AND($G93&gt;=R$5,$G93&lt;=R$6),IF($M93&gt;0,4,3),0)),IF(AND($D93&lt;=R$6,$E93&gt;=R$5),60,0)))</f>
        <v/>
      </c>
      <c r="S93" s="80" t="str">
        <f>IF(OR($A93="",NOT(ISNUMBER($G93))),"",IF(AND($F93&lt;=S$6,$G93&gt;=S$5),IF(S$5&gt;$N93,5,$K93)*10+IF(AND($F93&gt;=S$5,$F93&lt;=S$6),IF(AND($G93&gt;=S$5,$G93&lt;=S$6),5,IF($L93=1,2,1)),IF(AND($G93&gt;=S$5,$G93&lt;=S$6),IF($M93&gt;0,4,3),0)),IF(AND($D93&lt;=S$6,$E93&gt;=S$5),60,0)))</f>
        <v/>
      </c>
      <c r="T93" s="80" t="str">
        <f>IF(OR($A93="",NOT(ISNUMBER($G93))),"",IF(AND($F93&lt;=T$6,$G93&gt;=T$5),IF(T$5&gt;$N93,5,$K93)*10+IF(AND($F93&gt;=T$5,$F93&lt;=T$6),IF(AND($G93&gt;=T$5,$G93&lt;=T$6),5,IF($L93=1,2,1)),IF(AND($G93&gt;=T$5,$G93&lt;=T$6),IF($M93&gt;0,4,3),0)),IF(AND($D93&lt;=T$6,$E93&gt;=T$5),60,0)))</f>
        <v/>
      </c>
      <c r="U93" s="80" t="str">
        <f>IF(OR($A93="",NOT(ISNUMBER($G93))),"",IF(AND($F93&lt;=U$6,$G93&gt;=U$5),IF(U$5&gt;$N93,5,$K93)*10+IF(AND($F93&gt;=U$5,$F93&lt;=U$6),IF(AND($G93&gt;=U$5,$G93&lt;=U$6),5,IF($L93=1,2,1)),IF(AND($G93&gt;=U$5,$G93&lt;=U$6),IF($M93&gt;0,4,3),0)),IF(AND($D93&lt;=U$6,$E93&gt;=U$5),60,0)))</f>
        <v/>
      </c>
      <c r="V93" s="80" t="str">
        <f>IF(OR($A93="",NOT(ISNUMBER($G93))),"",IF(AND($F93&lt;=V$6,$G93&gt;=V$5),IF(V$5&gt;$N93,5,$K93)*10+IF(AND($F93&gt;=V$5,$F93&lt;=V$6),IF(AND($G93&gt;=V$5,$G93&lt;=V$6),5,IF($L93=1,2,1)),IF(AND($G93&gt;=V$5,$G93&lt;=V$6),IF($M93&gt;0,4,3),0)),IF(AND($D93&lt;=V$6,$E93&gt;=V$5),60,0)))</f>
        <v/>
      </c>
      <c r="W93" s="80" t="str">
        <f>IF(OR($A93="",NOT(ISNUMBER($G93))),"",IF(AND($F93&lt;=W$6,$G93&gt;=W$5),IF(W$5&gt;$N93,5,$K93)*10+IF(AND($F93&gt;=W$5,$F93&lt;=W$6),IF(AND($G93&gt;=W$5,$G93&lt;=W$6),5,IF($L93=1,2,1)),IF(AND($G93&gt;=W$5,$G93&lt;=W$6),IF($M93&gt;0,4,3),0)),IF(AND($D93&lt;=W$6,$E93&gt;=W$5),60,0)))</f>
        <v/>
      </c>
      <c r="X93" s="80" t="str">
        <f>IF(OR($A93="",NOT(ISNUMBER($G93))),"",IF(AND($F93&lt;=X$6,$G93&gt;=X$5),IF(X$5&gt;$N93,5,$K93)*10+IF(AND($F93&gt;=X$5,$F93&lt;=X$6),IF(AND($G93&gt;=X$5,$G93&lt;=X$6),5,IF($L93=1,2,1)),IF(AND($G93&gt;=X$5,$G93&lt;=X$6),IF($M93&gt;0,4,3),0)),IF(AND($D93&lt;=X$6,$E93&gt;=X$5),60,0)))</f>
        <v/>
      </c>
      <c r="Y93" s="80" t="str">
        <f>IF(OR($A93="",NOT(ISNUMBER($G93))),"",IF(AND($F93&lt;=Y$6,$G93&gt;=Y$5),IF(Y$5&gt;$N93,5,$K93)*10+IF(AND($F93&gt;=Y$5,$F93&lt;=Y$6),IF(AND($G93&gt;=Y$5,$G93&lt;=Y$6),5,IF($L93=1,2,1)),IF(AND($G93&gt;=Y$5,$G93&lt;=Y$6),IF($M93&gt;0,4,3),0)),IF(AND($D93&lt;=Y$6,$E93&gt;=Y$5),60,0)))</f>
        <v/>
      </c>
      <c r="Z93" s="80" t="str">
        <f>IF(OR($A93="",NOT(ISNUMBER($G93))),"",IF(AND($F93&lt;=Z$6,$G93&gt;=Z$5),IF(Z$5&gt;$N93,5,$K93)*10+IF(AND($F93&gt;=Z$5,$F93&lt;=Z$6),IF(AND($G93&gt;=Z$5,$G93&lt;=Z$6),5,IF($L93=1,2,1)),IF(AND($G93&gt;=Z$5,$G93&lt;=Z$6),IF($M93&gt;0,4,3),0)),IF(AND($D93&lt;=Z$6,$E93&gt;=Z$5),60,0)))</f>
        <v/>
      </c>
      <c r="AA93" s="80" t="str">
        <f>IF(OR($A93="",NOT(ISNUMBER($G93))),"",IF(AND($F93&lt;=AA$6,$G93&gt;=AA$5),IF(AA$5&gt;$N93,5,$K93)*10+IF(AND($F93&gt;=AA$5,$F93&lt;=AA$6),IF(AND($G93&gt;=AA$5,$G93&lt;=AA$6),5,IF($L93=1,2,1)),IF(AND($G93&gt;=AA$5,$G93&lt;=AA$6),IF($M93&gt;0,4,3),0)),IF(AND($D93&lt;=AA$6,$E93&gt;=AA$5),60,0)))</f>
        <v/>
      </c>
      <c r="AB93" s="80" t="str">
        <f>IF(OR($A93="",NOT(ISNUMBER($G93))),"",IF(AND($F93&lt;=AB$6,$G93&gt;=AB$5),IF(AB$5&gt;$N93,5,$K93)*10+IF(AND($F93&gt;=AB$5,$F93&lt;=AB$6),IF(AND($G93&gt;=AB$5,$G93&lt;=AB$6),5,IF($L93=1,2,1)),IF(AND($G93&gt;=AB$5,$G93&lt;=AB$6),IF($M93&gt;0,4,3),0)),IF(AND($D93&lt;=AB$6,$E93&gt;=AB$5),60,0)))</f>
        <v/>
      </c>
      <c r="AC93" s="80" t="str">
        <f>IF(OR($A93="",NOT(ISNUMBER($G93))),"",IF(AND($F93&lt;=AC$6,$G93&gt;=AC$5),IF(AC$5&gt;$N93,5,$K93)*10+IF(AND($F93&gt;=AC$5,$F93&lt;=AC$6),IF(AND($G93&gt;=AC$5,$G93&lt;=AC$6),5,IF($L93=1,2,1)),IF(AND($G93&gt;=AC$5,$G93&lt;=AC$6),IF($M93&gt;0,4,3),0)),IF(AND($D93&lt;=AC$6,$E93&gt;=AC$5),60,0)))</f>
        <v/>
      </c>
      <c r="AD93" s="80" t="str">
        <f>IF(OR($A93="",NOT(ISNUMBER($G93))),"",IF(AND($F93&lt;=AD$6,$G93&gt;=AD$5),IF(AD$5&gt;$N93,5,$K93)*10+IF(AND($F93&gt;=AD$5,$F93&lt;=AD$6),IF(AND($G93&gt;=AD$5,$G93&lt;=AD$6),5,IF($L93=1,2,1)),IF(AND($G93&gt;=AD$5,$G93&lt;=AD$6),IF($M93&gt;0,4,3),0)),IF(AND($D93&lt;=AD$6,$E93&gt;=AD$5),60,0)))</f>
        <v/>
      </c>
      <c r="AE93" s="80" t="str">
        <f>IF(OR($A93="",NOT(ISNUMBER($G93))),"",IF(AND($F93&lt;=AE$6,$G93&gt;=AE$5),IF(AE$5&gt;$N93,5,$K93)*10+IF(AND($F93&gt;=AE$5,$F93&lt;=AE$6),IF(AND($G93&gt;=AE$5,$G93&lt;=AE$6),5,IF($L93=1,2,1)),IF(AND($G93&gt;=AE$5,$G93&lt;=AE$6),IF($M93&gt;0,4,3),0)),IF(AND($D93&lt;=AE$6,$E93&gt;=AE$5),60,0)))</f>
        <v/>
      </c>
      <c r="AF93" s="80" t="str">
        <f>IF(OR($A93="",NOT(ISNUMBER($G93))),"",IF(AND($F93&lt;=AF$6,$G93&gt;=AF$5),IF(AF$5&gt;$N93,5,$K93)*10+IF(AND($F93&gt;=AF$5,$F93&lt;=AF$6),IF(AND($G93&gt;=AF$5,$G93&lt;=AF$6),5,IF($L93=1,2,1)),IF(AND($G93&gt;=AF$5,$G93&lt;=AF$6),IF($M93&gt;0,4,3),0)),IF(AND($D93&lt;=AF$6,$E93&gt;=AF$5),60,0)))</f>
        <v/>
      </c>
      <c r="AG93" s="80" t="str">
        <f>IF(OR($A93="",NOT(ISNUMBER($G93))),"",IF(AND($F93&lt;=AG$6,$G93&gt;=AG$5),IF(AG$5&gt;$N93,5,$K93)*10+IF(AND($F93&gt;=AG$5,$F93&lt;=AG$6),IF(AND($G93&gt;=AG$5,$G93&lt;=AG$6),5,IF($L93=1,2,1)),IF(AND($G93&gt;=AG$5,$G93&lt;=AG$6),IF($M93&gt;0,4,3),0)),IF(AND($D93&lt;=AG$6,$E93&gt;=AG$5),60,0)))</f>
        <v/>
      </c>
      <c r="AH93" s="80" t="str">
        <f>IF(OR($A93="",NOT(ISNUMBER($G93))),"",IF(AND($F93&lt;=AH$6,$G93&gt;=AH$5),IF(AH$5&gt;$N93,5,$K93)*10+IF(AND($F93&gt;=AH$5,$F93&lt;=AH$6),IF(AND($G93&gt;=AH$5,$G93&lt;=AH$6),5,IF($L93=1,2,1)),IF(AND($G93&gt;=AH$5,$G93&lt;=AH$6),IF($M93&gt;0,4,3),0)),IF(AND($D93&lt;=AH$6,$E93&gt;=AH$5),60,0)))</f>
        <v/>
      </c>
      <c r="AI93" s="80" t="str">
        <f>IF(OR($A93="",NOT(ISNUMBER($G93))),"",IF(AND($F93&lt;=AI$6,$G93&gt;=AI$5),IF(AI$5&gt;$N93,5,$K93)*10+IF(AND($F93&gt;=AI$5,$F93&lt;=AI$6),IF(AND($G93&gt;=AI$5,$G93&lt;=AI$6),5,IF($L93=1,2,1)),IF(AND($G93&gt;=AI$5,$G93&lt;=AI$6),IF($M93&gt;0,4,3),0)),IF(AND($D93&lt;=AI$6,$E93&gt;=AI$5),60,0)))</f>
        <v/>
      </c>
      <c r="AJ93" s="80" t="str">
        <f>IF(OR($A93="",NOT(ISNUMBER($G93))),"",IF(AND($F93&lt;=AJ$6,$G93&gt;=AJ$5),IF(AJ$5&gt;$N93,5,$K93)*10+IF(AND($F93&gt;=AJ$5,$F93&lt;=AJ$6),IF(AND($G93&gt;=AJ$5,$G93&lt;=AJ$6),5,IF($L93=1,2,1)),IF(AND($G93&gt;=AJ$5,$G93&lt;=AJ$6),IF($M93&gt;0,4,3),0)),IF(AND($D93&lt;=AJ$6,$E93&gt;=AJ$5),60,0)))</f>
        <v/>
      </c>
      <c r="AK93" s="80" t="str">
        <f>IF(OR($A93="",NOT(ISNUMBER($G93))),"",IF(AND($F93&lt;=AK$6,$G93&gt;=AK$5),IF(AK$5&gt;$N93,5,$K93)*10+IF(AND($F93&gt;=AK$5,$F93&lt;=AK$6),IF(AND($G93&gt;=AK$5,$G93&lt;=AK$6),5,IF($L93=1,2,1)),IF(AND($G93&gt;=AK$5,$G93&lt;=AK$6),IF($M93&gt;0,4,3),0)),IF(AND($D93&lt;=AK$6,$E93&gt;=AK$5),60,0)))</f>
        <v/>
      </c>
      <c r="AL93" s="80" t="str">
        <f>IF(OR($A93="",NOT(ISNUMBER($G93))),"",IF(AND($F93&lt;=AL$6,$G93&gt;=AL$5),IF(AL$5&gt;$N93,5,$K93)*10+IF(AND($F93&gt;=AL$5,$F93&lt;=AL$6),IF(AND($G93&gt;=AL$5,$G93&lt;=AL$6),5,IF($L93=1,2,1)),IF(AND($G93&gt;=AL$5,$G93&lt;=AL$6),IF($M93&gt;0,4,3),0)),IF(AND($D93&lt;=AL$6,$E93&gt;=AL$5),60,0)))</f>
        <v/>
      </c>
      <c r="AM93" s="80" t="str">
        <f>IF(OR($A93="",NOT(ISNUMBER($G93))),"",IF(AND($F93&lt;=AM$6,$G93&gt;=AM$5),IF(AM$5&gt;$N93,5,$K93)*10+IF(AND($F93&gt;=AM$5,$F93&lt;=AM$6),IF(AND($G93&gt;=AM$5,$G93&lt;=AM$6),5,IF($L93=1,2,1)),IF(AND($G93&gt;=AM$5,$G93&lt;=AM$6),IF($M93&gt;0,4,3),0)),IF(AND($D93&lt;=AM$6,$E93&gt;=AM$5),60,0)))</f>
        <v/>
      </c>
      <c r="AN93" s="80" t="str">
        <f>IF(OR($A93="",NOT(ISNUMBER($G93))),"",IF(AND($F93&lt;=AN$6,$G93&gt;=AN$5),IF(AN$5&gt;$N93,5,$K93)*10+IF(AND($F93&gt;=AN$5,$F93&lt;=AN$6),IF(AND($G93&gt;=AN$5,$G93&lt;=AN$6),5,IF($L93=1,2,1)),IF(AND($G93&gt;=AN$5,$G93&lt;=AN$6),IF($M93&gt;0,4,3),0)),IF(AND($D93&lt;=AN$6,$E93&gt;=AN$5),60,0)))</f>
        <v/>
      </c>
      <c r="AO93" s="80" t="str">
        <f>IF(OR($A93="",NOT(ISNUMBER($G93))),"",IF(AND($F93&lt;=AO$6,$G93&gt;=AO$5),IF(AO$5&gt;$N93,5,$K93)*10+IF(AND($F93&gt;=AO$5,$F93&lt;=AO$6),IF(AND($G93&gt;=AO$5,$G93&lt;=AO$6),5,IF($L93=1,2,1)),IF(AND($G93&gt;=AO$5,$G93&lt;=AO$6),IF($M93&gt;0,4,3),0)),IF(AND($D93&lt;=AO$6,$E93&gt;=AO$5),60,0)))</f>
        <v/>
      </c>
      <c r="AP93" s="80" t="str">
        <f>IF(OR($A93="",NOT(ISNUMBER($G93))),"",IF(AND($F93&lt;=AP$6,$G93&gt;=AP$5),IF(AP$5&gt;$N93,5,$K93)*10+IF(AND($F93&gt;=AP$5,$F93&lt;=AP$6),IF(AND($G93&gt;=AP$5,$G93&lt;=AP$6),5,IF($L93=1,2,1)),IF(AND($G93&gt;=AP$5,$G93&lt;=AP$6),IF($M93&gt;0,4,3),0)),IF(AND($D93&lt;=AP$6,$E93&gt;=AP$5),60,0)))</f>
        <v/>
      </c>
      <c r="AQ93" s="80" t="str">
        <f>IF(OR($A93="",NOT(ISNUMBER($G93))),"",IF(AND($F93&lt;=AQ$6,$G93&gt;=AQ$5),IF(AQ$5&gt;$N93,5,$K93)*10+IF(AND($F93&gt;=AQ$5,$F93&lt;=AQ$6),IF(AND($G93&gt;=AQ$5,$G93&lt;=AQ$6),5,IF($L93=1,2,1)),IF(AND($G93&gt;=AQ$5,$G93&lt;=AQ$6),IF($M93&gt;0,4,3),0)),IF(AND($D93&lt;=AQ$6,$E93&gt;=AQ$5),60,0)))</f>
        <v/>
      </c>
      <c r="AR93" s="80" t="str">
        <f>IF(OR($A93="",NOT(ISNUMBER($G93))),"",IF(AND($F93&lt;=AR$6,$G93&gt;=AR$5),IF(AR$5&gt;$N93,5,$K93)*10+IF(AND($F93&gt;=AR$5,$F93&lt;=AR$6),IF(AND($G93&gt;=AR$5,$G93&lt;=AR$6),5,IF($L93=1,2,1)),IF(AND($G93&gt;=AR$5,$G93&lt;=AR$6),IF($M93&gt;0,4,3),0)),IF(AND($D93&lt;=AR$6,$E93&gt;=AR$5),60,0)))</f>
        <v/>
      </c>
      <c r="AS93" s="80" t="str">
        <f>IF(OR($A93="",NOT(ISNUMBER($G93))),"",IF(AND($F93&lt;=AS$6,$G93&gt;=AS$5),IF(AS$5&gt;$N93,5,$K93)*10+IF(AND($F93&gt;=AS$5,$F93&lt;=AS$6),IF(AND($G93&gt;=AS$5,$G93&lt;=AS$6),5,IF($L93=1,2,1)),IF(AND($G93&gt;=AS$5,$G93&lt;=AS$6),IF($M93&gt;0,4,3),0)),IF(AND($D93&lt;=AS$6,$E93&gt;=AS$5),60,0)))</f>
        <v/>
      </c>
      <c r="AT93" s="80" t="str">
        <f>IF(OR($A93="",NOT(ISNUMBER($G93))),"",IF(AND($F93&lt;=AT$6,$G93&gt;=AT$5),IF(AT$5&gt;$N93,5,$K93)*10+IF(AND($F93&gt;=AT$5,$F93&lt;=AT$6),IF(AND($G93&gt;=AT$5,$G93&lt;=AT$6),5,IF($L93=1,2,1)),IF(AND($G93&gt;=AT$5,$G93&lt;=AT$6),IF($M93&gt;0,4,3),0)),IF(AND($D93&lt;=AT$6,$E93&gt;=AT$5),60,0)))</f>
        <v/>
      </c>
      <c r="AU93" s="80" t="str">
        <f>IF(OR($A93="",NOT(ISNUMBER($G93))),"",IF(AND($F93&lt;=AU$6,$G93&gt;=AU$5),IF(AU$5&gt;$N93,5,$K93)*10+IF(AND($F93&gt;=AU$5,$F93&lt;=AU$6),IF(AND($G93&gt;=AU$5,$G93&lt;=AU$6),5,IF($L93=1,2,1)),IF(AND($G93&gt;=AU$5,$G93&lt;=AU$6),IF($M93&gt;0,4,3),0)),IF(AND($D93&lt;=AU$6,$E93&gt;=AU$5),60,0)))</f>
        <v/>
      </c>
      <c r="AV93" s="80" t="str">
        <f>IF(OR($A93="",NOT(ISNUMBER($G93))),"",IF(AND($F93&lt;=AV$6,$G93&gt;=AV$5),IF(AV$5&gt;$N93,5,$K93)*10+IF(AND($F93&gt;=AV$5,$F93&lt;=AV$6),IF(AND($G93&gt;=AV$5,$G93&lt;=AV$6),5,IF($L93=1,2,1)),IF(AND($G93&gt;=AV$5,$G93&lt;=AV$6),IF($M93&gt;0,4,3),0)),IF(AND($D93&lt;=AV$6,$E93&gt;=AV$5),60,0)))</f>
        <v/>
      </c>
      <c r="AW93" s="80" t="str">
        <f>IF(OR($A93="",NOT(ISNUMBER($G93))),"",IF(AND($F93&lt;=AW$6,$G93&gt;=AW$5),IF(AW$5&gt;$N93,5,$K93)*10+IF(AND($F93&gt;=AW$5,$F93&lt;=AW$6),IF(AND($G93&gt;=AW$5,$G93&lt;=AW$6),5,IF($L93=1,2,1)),IF(AND($G93&gt;=AW$5,$G93&lt;=AW$6),IF($M93&gt;0,4,3),0)),IF(AND($D93&lt;=AW$6,$E93&gt;=AW$5),60,0)))</f>
        <v/>
      </c>
      <c r="AX93" s="80" t="str">
        <f>IF(OR($A93="",NOT(ISNUMBER($G93))),"",IF(AND($F93&lt;=AX$6,$G93&gt;=AX$5),IF(AX$5&gt;$N93,5,$K93)*10+IF(AND($F93&gt;=AX$5,$F93&lt;=AX$6),IF(AND($G93&gt;=AX$5,$G93&lt;=AX$6),5,IF($L93=1,2,1)),IF(AND($G93&gt;=AX$5,$G93&lt;=AX$6),IF($M93&gt;0,4,3),0)),IF(AND($D93&lt;=AX$6,$E93&gt;=AX$5),60,0)))</f>
        <v/>
      </c>
      <c r="AY93" s="80" t="str">
        <f>IF(OR($A93="",NOT(ISNUMBER($G93))),"",IF(AND($F93&lt;=AY$6,$G93&gt;=AY$5),IF(AY$5&gt;$N93,5,$K93)*10+IF(AND($F93&gt;=AY$5,$F93&lt;=AY$6),IF(AND($G93&gt;=AY$5,$G93&lt;=AY$6),5,IF($L93=1,2,1)),IF(AND($G93&gt;=AY$5,$G93&lt;=AY$6),IF($M93&gt;0,4,3),0)),IF(AND($D93&lt;=AY$6,$E93&gt;=AY$5),60,0)))</f>
        <v/>
      </c>
      <c r="AZ93" s="80" t="str">
        <f>IF(OR($A93="",NOT(ISNUMBER($G93))),"",IF(AND($F93&lt;=AZ$6,$G93&gt;=AZ$5),IF(AZ$5&gt;$N93,5,$K93)*10+IF(AND($F93&gt;=AZ$5,$F93&lt;=AZ$6),IF(AND($G93&gt;=AZ$5,$G93&lt;=AZ$6),5,IF($L93=1,2,1)),IF(AND($G93&gt;=AZ$5,$G93&lt;=AZ$6),IF($M93&gt;0,4,3),0)),IF(AND($D93&lt;=AZ$6,$E93&gt;=AZ$5),60,0)))</f>
        <v/>
      </c>
      <c r="BA93" s="80" t="str">
        <f>IF(OR($A93="",NOT(ISNUMBER($G93))),"",IF(AND($F93&lt;=BA$6,$G93&gt;=BA$5),IF(BA$5&gt;$N93,5,$K93)*10+IF(AND($F93&gt;=BA$5,$F93&lt;=BA$6),IF(AND($G93&gt;=BA$5,$G93&lt;=BA$6),5,IF($L93=1,2,1)),IF(AND($G93&gt;=BA$5,$G93&lt;=BA$6),IF($M93&gt;0,4,3),0)),IF(AND($D93&lt;=BA$6,$E93&gt;=BA$5),60,0)))</f>
        <v/>
      </c>
      <c r="BB93" s="80" t="str">
        <f>IF(OR($A93="",NOT(ISNUMBER($G93))),"",IF(AND($F93&lt;=BB$6,$G93&gt;=BB$5),IF(BB$5&gt;$N93,5,$K93)*10+IF(AND($F93&gt;=BB$5,$F93&lt;=BB$6),IF(AND($G93&gt;=BB$5,$G93&lt;=BB$6),5,IF($L93=1,2,1)),IF(AND($G93&gt;=BB$5,$G93&lt;=BB$6),IF($M93&gt;0,4,3),0)),IF(AND($D93&lt;=BB$6,$E93&gt;=BB$5),60,0)))</f>
        <v/>
      </c>
      <c r="BC93" s="80" t="str">
        <f>IF(OR($A93="",NOT(ISNUMBER($G93))),"",IF(AND($F93&lt;=BC$6,$G93&gt;=BC$5),IF(BC$5&gt;$N93,5,$K93)*10+IF(AND($F93&gt;=BC$5,$F93&lt;=BC$6),IF(AND($G93&gt;=BC$5,$G93&lt;=BC$6),5,IF($L93=1,2,1)),IF(AND($G93&gt;=BC$5,$G93&lt;=BC$6),IF($M93&gt;0,4,3),0)),IF(AND($D93&lt;=BC$6,$E93&gt;=BC$5),60,0)))</f>
        <v/>
      </c>
      <c r="BD93" s="80" t="str">
        <f>IF(OR($A93="",NOT(ISNUMBER($G93))),"",IF(AND($F93&lt;=BD$6,$G93&gt;=BD$5),IF(BD$5&gt;$N93,5,$K93)*10+IF(AND($F93&gt;=BD$5,$F93&lt;=BD$6),IF(AND($G93&gt;=BD$5,$G93&lt;=BD$6),5,IF($L93=1,2,1)),IF(AND($G93&gt;=BD$5,$G93&lt;=BD$6),IF($M93&gt;0,4,3),0)),IF(AND($D93&lt;=BD$6,$E93&gt;=BD$5),60,0)))</f>
        <v/>
      </c>
      <c r="BE93" s="80" t="str">
        <f>IF(OR($A93="",NOT(ISNUMBER($G93))),"",IF(AND($F93&lt;=BE$6,$G93&gt;=BE$5),IF(BE$5&gt;$N93,5,$K93)*10+IF(AND($F93&gt;=BE$5,$F93&lt;=BE$6),IF(AND($G93&gt;=BE$5,$G93&lt;=BE$6),5,IF($L93=1,2,1)),IF(AND($G93&gt;=BE$5,$G93&lt;=BE$6),IF($M93&gt;0,4,3),0)),IF(AND($D93&lt;=BE$6,$E93&gt;=BE$5),60,0)))</f>
        <v/>
      </c>
      <c r="BF93" s="80" t="str">
        <f>IF(OR($A93="",NOT(ISNUMBER($G93))),"",IF(AND($F93&lt;=BF$6,$G93&gt;=BF$5),IF(BF$5&gt;$N93,5,$K93)*10+IF(AND($F93&gt;=BF$5,$F93&lt;=BF$6),IF(AND($G93&gt;=BF$5,$G93&lt;=BF$6),5,IF($L93=1,2,1)),IF(AND($G93&gt;=BF$5,$G93&lt;=BF$6),IF($M93&gt;0,4,3),0)),IF(AND($D93&lt;=BF$6,$E93&gt;=BF$5),60,0)))</f>
        <v/>
      </c>
      <c r="BG93" s="80" t="str">
        <f>IF(OR($A93="",NOT(ISNUMBER($G93))),"",IF(AND($F93&lt;=BG$6,$G93&gt;=BG$5),IF(BG$5&gt;$N93,5,$K93)*10+IF(AND($F93&gt;=BG$5,$F93&lt;=BG$6),IF(AND($G93&gt;=BG$5,$G93&lt;=BG$6),5,IF($L93=1,2,1)),IF(AND($G93&gt;=BG$5,$G93&lt;=BG$6),IF($M93&gt;0,4,3),0)),IF(AND($D93&lt;=BG$6,$E93&gt;=BG$5),60,0)))</f>
        <v/>
      </c>
      <c r="BH93" s="80" t="str">
        <f>IF(OR($A93="",NOT(ISNUMBER($G93))),"",IF(AND($F93&lt;=BH$6,$G93&gt;=BH$5),IF(BH$5&gt;$N93,5,$K93)*10+IF(AND($F93&gt;=BH$5,$F93&lt;=BH$6),IF(AND($G93&gt;=BH$5,$G93&lt;=BH$6),5,IF($L93=1,2,1)),IF(AND($G93&gt;=BH$5,$G93&lt;=BH$6),IF($M93&gt;0,4,3),0)),IF(AND($D93&lt;=BH$6,$E93&gt;=BH$5),60,0)))</f>
        <v/>
      </c>
      <c r="BI93" s="80" t="str">
        <f>IF(OR($A93="",NOT(ISNUMBER($G93))),"",IF(AND($F93&lt;=BI$6,$G93&gt;=BI$5),IF(BI$5&gt;$N93,5,$K93)*10+IF(AND($F93&gt;=BI$5,$F93&lt;=BI$6),IF(AND($G93&gt;=BI$5,$G93&lt;=BI$6),5,IF($L93=1,2,1)),IF(AND($G93&gt;=BI$5,$G93&lt;=BI$6),IF($M93&gt;0,4,3),0)),IF(AND($D93&lt;=BI$6,$E93&gt;=BI$5),60,0)))</f>
        <v/>
      </c>
      <c r="BJ93" s="80" t="str">
        <f>IF(OR($A93="",NOT(ISNUMBER($G93))),"",IF(AND($F93&lt;=BJ$6,$G93&gt;=BJ$5),IF(BJ$5&gt;$N93,5,$K93)*10+IF(AND($F93&gt;=BJ$5,$F93&lt;=BJ$6),IF(AND($G93&gt;=BJ$5,$G93&lt;=BJ$6),5,IF($L93=1,2,1)),IF(AND($G93&gt;=BJ$5,$G93&lt;=BJ$6),IF($M93&gt;0,4,3),0)),IF(AND($D93&lt;=BJ$6,$E93&gt;=BJ$5),60,0)))</f>
        <v/>
      </c>
      <c r="BK93" s="80" t="str">
        <f>IF(OR($A93="",NOT(ISNUMBER($G93))),"",IF(AND($F93&lt;=BK$6,$G93&gt;=BK$5),IF(BK$5&gt;$N93,5,$K93)*10+IF(AND($F93&gt;=BK$5,$F93&lt;=BK$6),IF(AND($G93&gt;=BK$5,$G93&lt;=BK$6),5,IF($L93=1,2,1)),IF(AND($G93&gt;=BK$5,$G93&lt;=BK$6),IF($M93&gt;0,4,3),0)),IF(AND($D93&lt;=BK$6,$E93&gt;=BK$5),60,0)))</f>
        <v/>
      </c>
      <c r="BL93" s="80" t="str">
        <f>IF(OR($A93="",NOT(ISNUMBER($G93))),"",IF(AND($F93&lt;=BL$6,$G93&gt;=BL$5),IF(BL$5&gt;$N93,5,$K93)*10+IF(AND($F93&gt;=BL$5,$F93&lt;=BL$6),IF(AND($G93&gt;=BL$5,$G93&lt;=BL$6),5,IF($L93=1,2,1)),IF(AND($G93&gt;=BL$5,$G93&lt;=BL$6),IF($M93&gt;0,4,3),0)),IF(AND($D93&lt;=BL$6,$E93&gt;=BL$5),60,0)))</f>
        <v/>
      </c>
      <c r="BM93" s="80" t="str">
        <f>IF(OR($A93="",NOT(ISNUMBER($G93))),"",IF(AND($F93&lt;=BM$6,$G93&gt;=BM$5),IF(BM$5&gt;$N93,5,$K93)*10+IF(AND($F93&gt;=BM$5,$F93&lt;=BM$6),IF(AND($G93&gt;=BM$5,$G93&lt;=BM$6),5,IF($L93=1,2,1)),IF(AND($G93&gt;=BM$5,$G93&lt;=BM$6),IF($M93&gt;0,4,3),0)),IF(AND($D93&lt;=BM$6,$E93&gt;=BM$5),60,0)))</f>
        <v/>
      </c>
      <c r="BN93" s="80" t="str">
        <f>IF(OR($A93="",NOT(ISNUMBER($G93))),"",IF(AND($F93&lt;=BN$6,$G93&gt;=BN$5),IF(BN$5&gt;$N93,5,$K93)*10+IF(AND($F93&gt;=BN$5,$F93&lt;=BN$6),IF(AND($G93&gt;=BN$5,$G93&lt;=BN$6),5,IF($L93=1,2,1)),IF(AND($G93&gt;=BN$5,$G93&lt;=BN$6),IF($M93&gt;0,4,3),0)),IF(AND($D93&lt;=BN$6,$E93&gt;=BN$5),60,0)))</f>
        <v/>
      </c>
      <c r="BO93" s="80" t="str">
        <f>IF(OR($A93="",NOT(ISNUMBER($G93))),"",IF(AND($F93&lt;=BO$6,$G93&gt;=BO$5),IF(BO$5&gt;$N93,5,$K93)*10+IF(AND($F93&gt;=BO$5,$F93&lt;=BO$6),IF(AND($G93&gt;=BO$5,$G93&lt;=BO$6),5,IF($L93=1,2,1)),IF(AND($G93&gt;=BO$5,$G93&lt;=BO$6),IF($M93&gt;0,4,3),0)),IF(AND($D93&lt;=BO$6,$E93&gt;=BO$5),60,0)))</f>
        <v/>
      </c>
      <c r="BP93" s="80" t="str">
        <f>IF(OR($A93="",NOT(ISNUMBER($G93))),"",IF(AND($F93&lt;=BP$6,$G93&gt;=BP$5),IF(BP$5&gt;$N93,5,$K93)*10+IF(AND($F93&gt;=BP$5,$F93&lt;=BP$6),IF(AND($G93&gt;=BP$5,$G93&lt;=BP$6),5,IF($L93=1,2,1)),IF(AND($G93&gt;=BP$5,$G93&lt;=BP$6),IF($M93&gt;0,4,3),0)),IF(AND($D93&lt;=BP$6,$E93&gt;=BP$5),60,0)))</f>
        <v/>
      </c>
      <c r="BQ93" s="80" t="str">
        <f>IF(OR($A93="",NOT(ISNUMBER($G93))),"",IF(AND($F93&lt;=BQ$6,$G93&gt;=BQ$5),IF(BQ$5&gt;$N93,5,$K93)*10+IF(AND($F93&gt;=BQ$5,$F93&lt;=BQ$6),IF(AND($G93&gt;=BQ$5,$G93&lt;=BQ$6),5,IF($L93=1,2,1)),IF(AND($G93&gt;=BQ$5,$G93&lt;=BQ$6),IF($M93&gt;0,4,3),0)),IF(AND($D93&lt;=BQ$6,$E93&gt;=BQ$5),60,0)))</f>
        <v/>
      </c>
      <c r="BR93" s="80" t="str">
        <f>IF(OR($A93="",NOT(ISNUMBER($G93))),"",IF(AND($F93&lt;=BR$6,$G93&gt;=BR$5),IF(BR$5&gt;$N93,5,$K93)*10+IF(AND($F93&gt;=BR$5,$F93&lt;=BR$6),IF(AND($G93&gt;=BR$5,$G93&lt;=BR$6),5,IF($L93=1,2,1)),IF(AND($G93&gt;=BR$5,$G93&lt;=BR$6),IF($M93&gt;0,4,3),0)),IF(AND($D93&lt;=BR$6,$E93&gt;=BR$5),60,0)))</f>
        <v/>
      </c>
      <c r="BS93" s="80" t="str">
        <f>IF(OR($A93="",NOT(ISNUMBER($G93))),"",IF(AND($F93&lt;=BS$6,$G93&gt;=BS$5),IF(BS$5&gt;$N93,5,$K93)*10+IF(AND($F93&gt;=BS$5,$F93&lt;=BS$6),IF(AND($G93&gt;=BS$5,$G93&lt;=BS$6),5,IF($L93=1,2,1)),IF(AND($G93&gt;=BS$5,$G93&lt;=BS$6),IF($M93&gt;0,4,3),0)),IF(AND($D93&lt;=BS$6,$E93&gt;=BS$5),60,0)))</f>
        <v/>
      </c>
      <c r="BT93" s="80" t="str">
        <f>IF(OR($A93="",NOT(ISNUMBER($G93))),"",IF(AND($F93&lt;=BT$6,$G93&gt;=BT$5),IF(BT$5&gt;$N93,5,$K93)*10+IF(AND($F93&gt;=BT$5,$F93&lt;=BT$6),IF(AND($G93&gt;=BT$5,$G93&lt;=BT$6),5,IF($L93=1,2,1)),IF(AND($G93&gt;=BT$5,$G93&lt;=BT$6),IF($M93&gt;0,4,3),0)),IF(AND($D93&lt;=BT$6,$E93&gt;=BT$5),60,0)))</f>
        <v/>
      </c>
      <c r="BU93" s="80" t="str">
        <f>IF(OR($A93="",NOT(ISNUMBER($G93))),"",IF(AND($F93&lt;=BU$6,$G93&gt;=BU$5),IF(BU$5&gt;$N93,5,$K93)*10+IF(AND($F93&gt;=BU$5,$F93&lt;=BU$6),IF(AND($G93&gt;=BU$5,$G93&lt;=BU$6),5,IF($L93=1,2,1)),IF(AND($G93&gt;=BU$5,$G93&lt;=BU$6),IF($M93&gt;0,4,3),0)),IF(AND($D93&lt;=BU$6,$E93&gt;=BU$5),60,0)))</f>
        <v/>
      </c>
      <c r="BV93" s="80" t="str">
        <f>IF(OR($A93="",NOT(ISNUMBER($G93))),"",IF(AND($F93&lt;=BV$6,$G93&gt;=BV$5),IF(BV$5&gt;$N93,5,$K93)*10+IF(AND($F93&gt;=BV$5,$F93&lt;=BV$6),IF(AND($G93&gt;=BV$5,$G93&lt;=BV$6),5,IF($L93=1,2,1)),IF(AND($G93&gt;=BV$5,$G93&lt;=BV$6),IF($M93&gt;0,4,3),0)),IF(AND($D93&lt;=BV$6,$E93&gt;=BV$5),60,0)))</f>
        <v/>
      </c>
      <c r="BW93" s="80" t="str">
        <f>IF(OR($A93="",NOT(ISNUMBER($G93))),"",IF(AND($F93&lt;=BW$6,$G93&gt;=BW$5),IF(BW$5&gt;$N93,5,$K93)*10+IF(AND($F93&gt;=BW$5,$F93&lt;=BW$6),IF(AND($G93&gt;=BW$5,$G93&lt;=BW$6),5,IF($L93=1,2,1)),IF(AND($G93&gt;=BW$5,$G93&lt;=BW$6),IF($M93&gt;0,4,3),0)),IF(AND($D93&lt;=BW$6,$E93&gt;=BW$5),60,0)))</f>
        <v/>
      </c>
      <c r="BX93" s="80" t="str">
        <f>IF(OR($A93="",NOT(ISNUMBER($G93))),"",IF(AND($F93&lt;=BX$6,$G93&gt;=BX$5),IF(BX$5&gt;$N93,5,$K93)*10+IF(AND($F93&gt;=BX$5,$F93&lt;=BX$6),IF(AND($G93&gt;=BX$5,$G93&lt;=BX$6),5,IF($L93=1,2,1)),IF(AND($G93&gt;=BX$5,$G93&lt;=BX$6),IF($M93&gt;0,4,3),0)),IF(AND($D93&lt;=BX$6,$E93&gt;=BX$5),60,0)))</f>
        <v/>
      </c>
      <c r="BY93" s="80" t="str">
        <f>IF(OR($A93="",NOT(ISNUMBER($G93))),"",IF(AND($F93&lt;=BY$6,$G93&gt;=BY$5),IF(BY$5&gt;$N93,5,$K93)*10+IF(AND($F93&gt;=BY$5,$F93&lt;=BY$6),IF(AND($G93&gt;=BY$5,$G93&lt;=BY$6),5,IF($L93=1,2,1)),IF(AND($G93&gt;=BY$5,$G93&lt;=BY$6),IF($M93&gt;0,4,3),0)),IF(AND($D93&lt;=BY$6,$E93&gt;=BY$5),60,0)))</f>
        <v/>
      </c>
      <c r="BZ93" s="80" t="str">
        <f>IF(OR($A93="",NOT(ISNUMBER($G93))),"",IF(AND($F93&lt;=BZ$6,$G93&gt;=BZ$5),IF(BZ$5&gt;$N93,5,$K93)*10+IF(AND($F93&gt;=BZ$5,$F93&lt;=BZ$6),IF(AND($G93&gt;=BZ$5,$G93&lt;=BZ$6),5,IF($L93=1,2,1)),IF(AND($G93&gt;=BZ$5,$G93&lt;=BZ$6),IF($M93&gt;0,4,3),0)),IF(AND($D93&lt;=BZ$6,$E93&gt;=BZ$5),60,0)))</f>
        <v/>
      </c>
      <c r="CA93" s="80" t="str">
        <f>IF(OR($A93="",NOT(ISNUMBER($G93))),"",IF(AND($F93&lt;=CA$6,$G93&gt;=CA$5),IF(CA$5&gt;$N93,5,$K93)*10+IF(AND($F93&gt;=CA$5,$F93&lt;=CA$6),IF(AND($G93&gt;=CA$5,$G93&lt;=CA$6),5,IF($L93=1,2,1)),IF(AND($G93&gt;=CA$5,$G93&lt;=CA$6),IF($M93&gt;0,4,3),0)),IF(AND($D93&lt;=CA$6,$E93&gt;=CA$5),60,0)))</f>
        <v/>
      </c>
      <c r="CB93" s="80" t="str">
        <f>IF(OR($A93="",NOT(ISNUMBER($G93))),"",IF(AND($F93&lt;=CB$6,$G93&gt;=CB$5),IF(CB$5&gt;$N93,5,$K93)*10+IF(AND($F93&gt;=CB$5,$F93&lt;=CB$6),IF(AND($G93&gt;=CB$5,$G93&lt;=CB$6),5,IF($L93=1,2,1)),IF(AND($G93&gt;=CB$5,$G93&lt;=CB$6),IF($M93&gt;0,4,3),0)),IF(AND($D93&lt;=CB$6,$E93&gt;=CB$5),60,0)))</f>
        <v/>
      </c>
      <c r="CC93" s="80" t="str">
        <f>IF(OR($A93="",NOT(ISNUMBER($G93))),"",IF(AND($F93&lt;=CC$6,$G93&gt;=CC$5),IF(CC$5&gt;$N93,5,$K93)*10+IF(AND($F93&gt;=CC$5,$F93&lt;=CC$6),IF(AND($G93&gt;=CC$5,$G93&lt;=CC$6),5,IF($L93=1,2,1)),IF(AND($G93&gt;=CC$5,$G93&lt;=CC$6),IF($M93&gt;0,4,3),0)),IF(AND($D93&lt;=CC$6,$E93&gt;=CC$5),60,0)))</f>
        <v/>
      </c>
      <c r="CD93" s="80" t="str">
        <f>IF(OR($A93="",NOT(ISNUMBER($G93))),"",IF(AND($F93&lt;=CD$6,$G93&gt;=CD$5),IF(CD$5&gt;$N93,5,$K93)*10+IF(AND($F93&gt;=CD$5,$F93&lt;=CD$6),IF(AND($G93&gt;=CD$5,$G93&lt;=CD$6),5,IF($L93=1,2,1)),IF(AND($G93&gt;=CD$5,$G93&lt;=CD$6),IF($M93&gt;0,4,3),0)),IF(AND($D93&lt;=CD$6,$E93&gt;=CD$5),60,0)))</f>
        <v/>
      </c>
      <c r="CE93" s="80" t="str">
        <f>IF(OR($A93="",NOT(ISNUMBER($G93))),"",IF(AND($F93&lt;=CE$6,$G93&gt;=CE$5),IF(CE$5&gt;$N93,5,$K93)*10+IF(AND($F93&gt;=CE$5,$F93&lt;=CE$6),IF(AND($G93&gt;=CE$5,$G93&lt;=CE$6),5,IF($L93=1,2,1)),IF(AND($G93&gt;=CE$5,$G93&lt;=CE$6),IF($M93&gt;0,4,3),0)),IF(AND($D93&lt;=CE$6,$E93&gt;=CE$5),60,0)))</f>
        <v/>
      </c>
      <c r="CF93" s="80" t="str">
        <f>IF(OR($A93="",NOT(ISNUMBER($G93))),"",IF(AND($F93&lt;=CF$6,$G93&gt;=CF$5),IF(CF$5&gt;$N93,5,$K93)*10+IF(AND($F93&gt;=CF$5,$F93&lt;=CF$6),IF(AND($G93&gt;=CF$5,$G93&lt;=CF$6),5,IF($L93=1,2,1)),IF(AND($G93&gt;=CF$5,$G93&lt;=CF$6),IF($M93&gt;0,4,3),0)),IF(AND($D93&lt;=CF$6,$E93&gt;=CF$5),60,0)))</f>
        <v/>
      </c>
      <c r="CG93" s="80" t="str">
        <f>IF(OR($A93="",NOT(ISNUMBER($G93))),"",IF(AND($F93&lt;=CG$6,$G93&gt;=CG$5),IF(CG$5&gt;$N93,5,$K93)*10+IF(AND($F93&gt;=CG$5,$F93&lt;=CG$6),IF(AND($G93&gt;=CG$5,$G93&lt;=CG$6),5,IF($L93=1,2,1)),IF(AND($G93&gt;=CG$5,$G93&lt;=CG$6),IF($M93&gt;0,4,3),0)),IF(AND($D93&lt;=CG$6,$E93&gt;=CG$5),60,0)))</f>
        <v/>
      </c>
      <c r="CH93" s="80" t="str">
        <f>IF(OR($A93="",NOT(ISNUMBER($G93))),"",IF(AND($F93&lt;=CH$6,$G93&gt;=CH$5),IF(CH$5&gt;$N93,5,$K93)*10+IF(AND($F93&gt;=CH$5,$F93&lt;=CH$6),IF(AND($G93&gt;=CH$5,$G93&lt;=CH$6),5,IF($L93=1,2,1)),IF(AND($G93&gt;=CH$5,$G93&lt;=CH$6),IF($M93&gt;0,4,3),0)),IF(AND($D93&lt;=CH$6,$E93&gt;=CH$5),60,0)))</f>
        <v/>
      </c>
      <c r="CI93" s="80" t="str">
        <f>IF(OR($A93="",NOT(ISNUMBER($G93))),"",IF(AND($F93&lt;=CI$6,$G93&gt;=CI$5),IF(CI$5&gt;$N93,5,$K93)*10+IF(AND($F93&gt;=CI$5,$F93&lt;=CI$6),IF(AND($G93&gt;=CI$5,$G93&lt;=CI$6),5,IF($L93=1,2,1)),IF(AND($G93&gt;=CI$5,$G93&lt;=CI$6),IF($M93&gt;0,4,3),0)),IF(AND($D93&lt;=CI$6,$E93&gt;=CI$5),60,0)))</f>
        <v/>
      </c>
      <c r="CJ93" s="80" t="str">
        <f>IF(OR($A93="",NOT(ISNUMBER($G93))),"",IF(AND($F93&lt;=CJ$6,$G93&gt;=CJ$5),IF(CJ$5&gt;$N93,5,$K93)*10+IF(AND($F93&gt;=CJ$5,$F93&lt;=CJ$6),IF(AND($G93&gt;=CJ$5,$G93&lt;=CJ$6),5,IF($L93=1,2,1)),IF(AND($G93&gt;=CJ$5,$G93&lt;=CJ$6),IF($M93&gt;0,4,3),0)),IF(AND($D93&lt;=CJ$6,$E93&gt;=CJ$5),60,0)))</f>
        <v/>
      </c>
      <c r="CK93" s="80" t="str">
        <f>IF(OR($A93="",NOT(ISNUMBER($G93))),"",IF(AND($F93&lt;=CK$6,$G93&gt;=CK$5),IF(CK$5&gt;$N93,5,$K93)*10+IF(AND($F93&gt;=CK$5,$F93&lt;=CK$6),IF(AND($G93&gt;=CK$5,$G93&lt;=CK$6),5,IF($L93=1,2,1)),IF(AND($G93&gt;=CK$5,$G93&lt;=CK$6),IF($M93&gt;0,4,3),0)),IF(AND($D93&lt;=CK$6,$E93&gt;=CK$5),60,0)))</f>
        <v/>
      </c>
      <c r="CL93" s="80" t="str">
        <f>IF(OR($A93="",NOT(ISNUMBER($G93))),"",IF(AND($F93&lt;=CL$6,$G93&gt;=CL$5),IF(CL$5&gt;$N93,5,$K93)*10+IF(AND($F93&gt;=CL$5,$F93&lt;=CL$6),IF(AND($G93&gt;=CL$5,$G93&lt;=CL$6),5,IF($L93=1,2,1)),IF(AND($G93&gt;=CL$5,$G93&lt;=CL$6),IF($M93&gt;0,4,3),0)),IF(AND($D93&lt;=CL$6,$E93&gt;=CL$5),60,0)))</f>
        <v/>
      </c>
      <c r="CM93" s="80" t="str">
        <f>IF(OR($A93="",NOT(ISNUMBER($G93))),"",IF(AND($F93&lt;=CM$6,$G93&gt;=CM$5),IF(CM$5&gt;$N93,5,$K93)*10+IF(AND($F93&gt;=CM$5,$F93&lt;=CM$6),IF(AND($G93&gt;=CM$5,$G93&lt;=CM$6),5,IF($L93=1,2,1)),IF(AND($G93&gt;=CM$5,$G93&lt;=CM$6),IF($M93&gt;0,4,3),0)),IF(AND($D93&lt;=CM$6,$E93&gt;=CM$5),60,0)))</f>
        <v/>
      </c>
      <c r="CN93" s="80" t="str">
        <f>IF(OR($A93="",NOT(ISNUMBER($G93))),"",IF(AND($F93&lt;=CN$6,$G93&gt;=CN$5),IF(CN$5&gt;$N93,5,$K93)*10+IF(AND($F93&gt;=CN$5,$F93&lt;=CN$6),IF(AND($G93&gt;=CN$5,$G93&lt;=CN$6),5,IF($L93=1,2,1)),IF(AND($G93&gt;=CN$5,$G93&lt;=CN$6),IF($M93&gt;0,4,3),0)),IF(AND($D93&lt;=CN$6,$E93&gt;=CN$5),60,0)))</f>
        <v/>
      </c>
      <c r="CO93" s="80" t="str">
        <f>IF(OR($A93="",NOT(ISNUMBER($G93))),"",IF(AND($F93&lt;=CO$6,$G93&gt;=CO$5),IF(CO$5&gt;$N93,5,$K93)*10+IF(AND($F93&gt;=CO$5,$F93&lt;=CO$6),IF(AND($G93&gt;=CO$5,$G93&lt;=CO$6),5,IF($L93=1,2,1)),IF(AND($G93&gt;=CO$5,$G93&lt;=CO$6),IF($M93&gt;0,4,3),0)),IF(AND($D93&lt;=CO$6,$E93&gt;=CO$5),60,0)))</f>
        <v/>
      </c>
      <c r="CP93" s="80" t="str">
        <f>IF(OR($A93="",NOT(ISNUMBER($G93))),"",IF(AND($F93&lt;=CP$6,$G93&gt;=CP$5),IF(CP$5&gt;$N93,5,$K93)*10+IF(AND($F93&gt;=CP$5,$F93&lt;=CP$6),IF(AND($G93&gt;=CP$5,$G93&lt;=CP$6),5,IF($L93=1,2,1)),IF(AND($G93&gt;=CP$5,$G93&lt;=CP$6),IF($M93&gt;0,4,3),0)),IF(AND($D93&lt;=CP$6,$E93&gt;=CP$5),60,0)))</f>
        <v/>
      </c>
      <c r="CQ93" s="80" t="str">
        <f>IF(OR($A93="",NOT(ISNUMBER($G93))),"",IF(AND($F93&lt;=CQ$6,$G93&gt;=CQ$5),IF(CQ$5&gt;$N93,5,$K93)*10+IF(AND($F93&gt;=CQ$5,$F93&lt;=CQ$6),IF(AND($G93&gt;=CQ$5,$G93&lt;=CQ$6),5,IF($L93=1,2,1)),IF(AND($G93&gt;=CQ$5,$G93&lt;=CQ$6),IF($M93&gt;0,4,3),0)),IF(AND($D93&lt;=CQ$6,$E93&gt;=CQ$5),60,0)))</f>
        <v/>
      </c>
      <c r="CR93" s="80" t="str">
        <f>IF(OR($A93="",NOT(ISNUMBER($G93))),"",IF(AND($F93&lt;=CR$6,$G93&gt;=CR$5),IF(CR$5&gt;$N93,5,$K93)*10+IF(AND($F93&gt;=CR$5,$F93&lt;=CR$6),IF(AND($G93&gt;=CR$5,$G93&lt;=CR$6),5,IF($L93=1,2,1)),IF(AND($G93&gt;=CR$5,$G93&lt;=CR$6),IF($M93&gt;0,4,3),0)),IF(AND($D93&lt;=CR$6,$E93&gt;=CR$5),60,0)))</f>
        <v/>
      </c>
      <c r="CS93" s="80" t="str">
        <f>IF(OR($A93="",NOT(ISNUMBER($G93))),"",IF(AND($F93&lt;=CS$6,$G93&gt;=CS$5),IF(CS$5&gt;$N93,5,$K93)*10+IF(AND($F93&gt;=CS$5,$F93&lt;=CS$6),IF(AND($G93&gt;=CS$5,$G93&lt;=CS$6),5,IF($L93=1,2,1)),IF(AND($G93&gt;=CS$5,$G93&lt;=CS$6),IF($M93&gt;0,4,3),0)),IF(AND($D93&lt;=CS$6,$E93&gt;=CS$5),60,0)))</f>
        <v/>
      </c>
      <c r="CT93" s="80" t="str">
        <f>IF(OR($A93="",NOT(ISNUMBER($G93))),"",IF(AND($F93&lt;=CT$6,$G93&gt;=CT$5),IF(CT$5&gt;$N93,5,$K93)*10+IF(AND($F93&gt;=CT$5,$F93&lt;=CT$6),IF(AND($G93&gt;=CT$5,$G93&lt;=CT$6),5,IF($L93=1,2,1)),IF(AND($G93&gt;=CT$5,$G93&lt;=CT$6),IF($M93&gt;0,4,3),0)),IF(AND($D93&lt;=CT$6,$E93&gt;=CT$5),60,0)))</f>
        <v/>
      </c>
      <c r="CU93" s="80" t="str">
        <f>IF(OR($A93="",NOT(ISNUMBER($G93))),"",IF(AND($F93&lt;=CU$6,$G93&gt;=CU$5),IF(CU$5&gt;$N93,5,$K93)*10+IF(AND($F93&gt;=CU$5,$F93&lt;=CU$6),IF(AND($G93&gt;=CU$5,$G93&lt;=CU$6),5,IF($L93=1,2,1)),IF(AND($G93&gt;=CU$5,$G93&lt;=CU$6),IF($M93&gt;0,4,3),0)),IF(AND($D93&lt;=CU$6,$E93&gt;=CU$5),60,0)))</f>
        <v/>
      </c>
      <c r="CV93" s="80" t="str">
        <f>IF(OR($A93="",NOT(ISNUMBER($G93))),"",IF(AND($F93&lt;=CV$6,$G93&gt;=CV$5),IF(CV$5&gt;$N93,5,$K93)*10+IF(AND($F93&gt;=CV$5,$F93&lt;=CV$6),IF(AND($G93&gt;=CV$5,$G93&lt;=CV$6),5,IF($L93=1,2,1)),IF(AND($G93&gt;=CV$5,$G93&lt;=CV$6),IF($M93&gt;0,4,3),0)),IF(AND($D93&lt;=CV$6,$E93&gt;=CV$5),60,0)))</f>
        <v/>
      </c>
      <c r="CW93" s="80" t="str">
        <f>IF(OR($A93="",NOT(ISNUMBER($G93))),"",IF(AND($F93&lt;=CW$6,$G93&gt;=CW$5),IF(CW$5&gt;$N93,5,$K93)*10+IF(AND($F93&gt;=CW$5,$F93&lt;=CW$6),IF(AND($G93&gt;=CW$5,$G93&lt;=CW$6),5,IF($L93=1,2,1)),IF(AND($G93&gt;=CW$5,$G93&lt;=CW$6),IF($M93&gt;0,4,3),0)),IF(AND($D93&lt;=CW$6,$E93&gt;=CW$5),60,0)))</f>
        <v/>
      </c>
      <c r="CX93" s="80" t="str">
        <f>IF(OR($A93="",NOT(ISNUMBER($G93))),"",IF(AND($F93&lt;=CX$6,$G93&gt;=CX$5),IF(CX$5&gt;$N93,5,$K93)*10+IF(AND($F93&gt;=CX$5,$F93&lt;=CX$6),IF(AND($G93&gt;=CX$5,$G93&lt;=CX$6),5,IF($L93=1,2,1)),IF(AND($G93&gt;=CX$5,$G93&lt;=CX$6),IF($M93&gt;0,4,3),0)),IF(AND($D93&lt;=CX$6,$E93&gt;=CX$5),60,0)))</f>
        <v/>
      </c>
      <c r="CY93" s="80" t="str">
        <f>IF(OR($A93="",NOT(ISNUMBER($G93))),"",IF(AND($F93&lt;=CY$6,$G93&gt;=CY$5),IF(CY$5&gt;$N93,5,$K93)*10+IF(AND($F93&gt;=CY$5,$F93&lt;=CY$6),IF(AND($G93&gt;=CY$5,$G93&lt;=CY$6),5,IF($L93=1,2,1)),IF(AND($G93&gt;=CY$5,$G93&lt;=CY$6),IF($M93&gt;0,4,3),0)),IF(AND($D93&lt;=CY$6,$E93&gt;=CY$5),60,0)))</f>
        <v/>
      </c>
      <c r="CZ93" s="80" t="str">
        <f>IF(OR($A93="",NOT(ISNUMBER($G93))),"",IF(AND($F93&lt;=CZ$6,$G93&gt;=CZ$5),IF(CZ$5&gt;$N93,5,$K93)*10+IF(AND($F93&gt;=CZ$5,$F93&lt;=CZ$6),IF(AND($G93&gt;=CZ$5,$G93&lt;=CZ$6),5,IF($L93=1,2,1)),IF(AND($G93&gt;=CZ$5,$G93&lt;=CZ$6),IF($M93&gt;0,4,3),0)),IF(AND($D93&lt;=CZ$6,$E93&gt;=CZ$5),60,0)))</f>
        <v/>
      </c>
      <c r="DA93" s="80" t="str">
        <f>IF(OR($A93="",NOT(ISNUMBER($G93))),"",IF(AND($F93&lt;=DA$6,$G93&gt;=DA$5),IF(DA$5&gt;$N93,5,$K93)*10+IF(AND($F93&gt;=DA$5,$F93&lt;=DA$6),IF(AND($G93&gt;=DA$5,$G93&lt;=DA$6),5,IF($L93=1,2,1)),IF(AND($G93&gt;=DA$5,$G93&lt;=DA$6),IF($M93&gt;0,4,3),0)),IF(AND($D93&lt;=DA$6,$E93&gt;=DA$5),60,0)))</f>
        <v/>
      </c>
      <c r="DB93" s="80" t="str">
        <f>IF(OR($A93="",NOT(ISNUMBER($G93))),"",IF(AND($F93&lt;=DB$6,$G93&gt;=DB$5),IF(DB$5&gt;$N93,5,$K93)*10+IF(AND($F93&gt;=DB$5,$F93&lt;=DB$6),IF(AND($G93&gt;=DB$5,$G93&lt;=DB$6),5,IF($L93=1,2,1)),IF(AND($G93&gt;=DB$5,$G93&lt;=DB$6),IF($M93&gt;0,4,3),0)),IF(AND($D93&lt;=DB$6,$E93&gt;=DB$5),60,0)))</f>
        <v/>
      </c>
      <c r="DC93" s="80" t="str">
        <f>IF(OR($A93="",NOT(ISNUMBER($G93))),"",IF(AND($F93&lt;=DC$6,$G93&gt;=DC$5),IF(DC$5&gt;$N93,5,$K93)*10+IF(AND($F93&gt;=DC$5,$F93&lt;=DC$6),IF(AND($G93&gt;=DC$5,$G93&lt;=DC$6),5,IF($L93=1,2,1)),IF(AND($G93&gt;=DC$5,$G93&lt;=DC$6),IF($M93&gt;0,4,3),0)),IF(AND($D93&lt;=DC$6,$E93&gt;=DC$5),60,0)))</f>
        <v/>
      </c>
      <c r="DD93" s="80" t="str">
        <f>IF(OR($A93="",NOT(ISNUMBER($G93))),"",IF(AND($F93&lt;=DD$6,$G93&gt;=DD$5),IF(DD$5&gt;$N93,5,$K93)*10+IF(AND($F93&gt;=DD$5,$F93&lt;=DD$6),IF(AND($G93&gt;=DD$5,$G93&lt;=DD$6),5,IF($L93=1,2,1)),IF(AND($G93&gt;=DD$5,$G93&lt;=DD$6),IF($M93&gt;0,4,3),0)),IF(AND($D93&lt;=DD$6,$E93&gt;=DD$5),60,0)))</f>
        <v/>
      </c>
      <c r="DE93" s="80" t="str">
        <f>IF(OR($A93="",NOT(ISNUMBER($G93))),"",IF(AND($F93&lt;=DE$6,$G93&gt;=DE$5),IF(DE$5&gt;$N93,5,$K93)*10+IF(AND($F93&gt;=DE$5,$F93&lt;=DE$6),IF(AND($G93&gt;=DE$5,$G93&lt;=DE$6),5,IF($L93=1,2,1)),IF(AND($G93&gt;=DE$5,$G93&lt;=DE$6),IF($M93&gt;0,4,3),0)),IF(AND($D93&lt;=DE$6,$E93&gt;=DE$5),60,0)))</f>
        <v/>
      </c>
      <c r="DF93" s="80" t="str">
        <f>IF(OR($A93="",NOT(ISNUMBER($G93))),"",IF(AND($F93&lt;=DF$6,$G93&gt;=DF$5),IF(DF$5&gt;$N93,5,$K93)*10+IF(AND($F93&gt;=DF$5,$F93&lt;=DF$6),IF(AND($G93&gt;=DF$5,$G93&lt;=DF$6),5,IF($L93=1,2,1)),IF(AND($G93&gt;=DF$5,$G93&lt;=DF$6),IF($M93&gt;0,4,3),0)),IF(AND($D93&lt;=DF$6,$E93&gt;=DF$5),60,0)))</f>
        <v/>
      </c>
      <c r="DG93" s="80" t="str">
        <f>IF(OR($A93="",NOT(ISNUMBER($G93))),"",IF(AND($F93&lt;=DG$6,$G93&gt;=DG$5),IF(DG$5&gt;$N93,5,$K93)*10+IF(AND($F93&gt;=DG$5,$F93&lt;=DG$6),IF(AND($G93&gt;=DG$5,$G93&lt;=DG$6),5,IF($L93=1,2,1)),IF(AND($G93&gt;=DG$5,$G93&lt;=DG$6),IF($M93&gt;0,4,3),0)),IF(AND($D93&lt;=DG$6,$E93&gt;=DG$5),60,0)))</f>
        <v/>
      </c>
      <c r="DH93" s="80" t="str">
        <f>IF(OR($A93="",NOT(ISNUMBER($G93))),"",IF(AND($F93&lt;=DH$6,$G93&gt;=DH$5),IF(DH$5&gt;$N93,5,$K93)*10+IF(AND($F93&gt;=DH$5,$F93&lt;=DH$6),IF(AND($G93&gt;=DH$5,$G93&lt;=DH$6),5,IF($L93=1,2,1)),IF(AND($G93&gt;=DH$5,$G93&lt;=DH$6),IF($M93&gt;0,4,3),0)),IF(AND($D93&lt;=DH$6,$E93&gt;=DH$5),60,0)))</f>
        <v/>
      </c>
      <c r="DI93" s="80" t="str">
        <f>IF(OR($A93="",NOT(ISNUMBER($G93))),"",IF(AND($F93&lt;=DI$6,$G93&gt;=DI$5),IF(DI$5&gt;$N93,5,$K93)*10+IF(AND($F93&gt;=DI$5,$F93&lt;=DI$6),IF(AND($G93&gt;=DI$5,$G93&lt;=DI$6),5,IF($L93=1,2,1)),IF(AND($G93&gt;=DI$5,$G93&lt;=DI$6),IF($M93&gt;0,4,3),0)),IF(AND($D93&lt;=DI$6,$E93&gt;=DI$5),60,0)))</f>
        <v/>
      </c>
      <c r="DJ93" s="80" t="str">
        <f>IF(OR($A93="",NOT(ISNUMBER($G93))),"",IF(AND($F93&lt;=DJ$6,$G93&gt;=DJ$5),IF(DJ$5&gt;$N93,5,$K93)*10+IF(AND($F93&gt;=DJ$5,$F93&lt;=DJ$6),IF(AND($G93&gt;=DJ$5,$G93&lt;=DJ$6),5,IF($L93=1,2,1)),IF(AND($G93&gt;=DJ$5,$G93&lt;=DJ$6),IF($M93&gt;0,4,3),0)),IF(AND($D93&lt;=DJ$6,$E93&gt;=DJ$5),60,0)))</f>
        <v/>
      </c>
      <c r="DK93" s="80" t="str">
        <f>IF(OR($A93="",NOT(ISNUMBER($G93))),"",IF(AND($F93&lt;=DK$6,$G93&gt;=DK$5),IF(DK$5&gt;$N93,5,$K93)*10+IF(AND($F93&gt;=DK$5,$F93&lt;=DK$6),IF(AND($G93&gt;=DK$5,$G93&lt;=DK$6),5,IF($L93=1,2,1)),IF(AND($G93&gt;=DK$5,$G93&lt;=DK$6),IF($M93&gt;0,4,3),0)),IF(AND($D93&lt;=DK$6,$E93&gt;=DK$5),60,0)))</f>
        <v/>
      </c>
      <c r="DL93" s="80" t="str">
        <f>IF(OR($A93="",NOT(ISNUMBER($G93))),"",IF(AND($F93&lt;=DL$6,$G93&gt;=DL$5),IF(DL$5&gt;$N93,5,$K93)*10+IF(AND($F93&gt;=DL$5,$F93&lt;=DL$6),IF(AND($G93&gt;=DL$5,$G93&lt;=DL$6),5,IF($L93=1,2,1)),IF(AND($G93&gt;=DL$5,$G93&lt;=DL$6),IF($M93&gt;0,4,3),0)),IF(AND($D93&lt;=DL$6,$E93&gt;=DL$5),60,0)))</f>
        <v/>
      </c>
      <c r="DM93" s="80" t="str">
        <f>IF(OR($A93="",NOT(ISNUMBER($G93))),"",IF(AND($F93&lt;=DM$6,$G93&gt;=DM$5),IF(DM$5&gt;$N93,5,$K93)*10+IF(AND($F93&gt;=DM$5,$F93&lt;=DM$6),IF(AND($G93&gt;=DM$5,$G93&lt;=DM$6),5,IF($L93=1,2,1)),IF(AND($G93&gt;=DM$5,$G93&lt;=DM$6),IF($M93&gt;0,4,3),0)),IF(AND($D93&lt;=DM$6,$E93&gt;=DM$5),60,0)))</f>
        <v/>
      </c>
      <c r="DN93" s="80" t="str">
        <f>IF(OR($A93="",NOT(ISNUMBER($G93))),"",IF(AND($F93&lt;=DN$6,$G93&gt;=DN$5),IF(DN$5&gt;$N93,5,$K93)*10+IF(AND($F93&gt;=DN$5,$F93&lt;=DN$6),IF(AND($G93&gt;=DN$5,$G93&lt;=DN$6),5,IF($L93=1,2,1)),IF(AND($G93&gt;=DN$5,$G93&lt;=DN$6),IF($M93&gt;0,4,3),0)),IF(AND($D93&lt;=DN$6,$E93&gt;=DN$5),60,0)))</f>
        <v/>
      </c>
      <c r="DO93" s="80" t="str">
        <f>IF(OR($A93="",NOT(ISNUMBER($G93))),"",IF(AND($F93&lt;=DO$6,$G93&gt;=DO$5),IF(DO$5&gt;$N93,5,$K93)*10+IF(AND($F93&gt;=DO$5,$F93&lt;=DO$6),IF(AND($G93&gt;=DO$5,$G93&lt;=DO$6),5,IF($L93=1,2,1)),IF(AND($G93&gt;=DO$5,$G93&lt;=DO$6),IF($M93&gt;0,4,3),0)),IF(AND($D93&lt;=DO$6,$E93&gt;=DO$5),60,0)))</f>
        <v/>
      </c>
      <c r="DP93" s="80" t="str">
        <f>IF(OR($A93="",NOT(ISNUMBER($G93))),"",IF(AND($F93&lt;=DP$6,$G93&gt;=DP$5),IF(DP$5&gt;$N93,5,$K93)*10+IF(AND($F93&gt;=DP$5,$F93&lt;=DP$6),IF(AND($G93&gt;=DP$5,$G93&lt;=DP$6),5,IF($L93=1,2,1)),IF(AND($G93&gt;=DP$5,$G93&lt;=DP$6),IF($M93&gt;0,4,3),0)),IF(AND($D93&lt;=DP$6,$E93&gt;=DP$5),60,0)))</f>
        <v/>
      </c>
      <c r="DQ93" s="80" t="str">
        <f>IF(OR($A93="",NOT(ISNUMBER($G93))),"",IF(AND($F93&lt;=DQ$6,$G93&gt;=DQ$5),IF(DQ$5&gt;$N93,5,$K93)*10+IF(AND($F93&gt;=DQ$5,$F93&lt;=DQ$6),IF(AND($G93&gt;=DQ$5,$G93&lt;=DQ$6),5,IF($L93=1,2,1)),IF(AND($G93&gt;=DQ$5,$G93&lt;=DQ$6),IF($M93&gt;0,4,3),0)),IF(AND($D93&lt;=DQ$6,$E93&gt;=DQ$5),60,0)))</f>
        <v/>
      </c>
      <c r="DR93" s="80" t="str">
        <f>IF(OR($A93="",NOT(ISNUMBER($G93))),"",IF(AND($F93&lt;=DR$6,$G93&gt;=DR$5),IF(DR$5&gt;$N93,5,$K93)*10+IF(AND($F93&gt;=DR$5,$F93&lt;=DR$6),IF(AND($G93&gt;=DR$5,$G93&lt;=DR$6),5,IF($L93=1,2,1)),IF(AND($G93&gt;=DR$5,$G93&lt;=DR$6),IF($M93&gt;0,4,3),0)),IF(AND($D93&lt;=DR$6,$E93&gt;=DR$5),60,0)))</f>
        <v/>
      </c>
      <c r="DS93" s="80" t="str">
        <f>IF(OR($A93="",NOT(ISNUMBER($G93))),"",IF(AND($F93&lt;=DS$6,$G93&gt;=DS$5),IF(DS$5&gt;$N93,5,$K93)*10+IF(AND($F93&gt;=DS$5,$F93&lt;=DS$6),IF(AND($G93&gt;=DS$5,$G93&lt;=DS$6),5,IF($L93=1,2,1)),IF(AND($G93&gt;=DS$5,$G93&lt;=DS$6),IF($M93&gt;0,4,3),0)),IF(AND($D93&lt;=DS$6,$E93&gt;=DS$5),60,0)))</f>
        <v/>
      </c>
      <c r="DT93" s="80" t="str">
        <f>IF(OR($A93="",NOT(ISNUMBER($G93))),"",IF(AND($F93&lt;=DT$6,$G93&gt;=DT$5),IF(DT$5&gt;$N93,5,$K93)*10+IF(AND($F93&gt;=DT$5,$F93&lt;=DT$6),IF(AND($G93&gt;=DT$5,$G93&lt;=DT$6),5,IF($L93=1,2,1)),IF(AND($G93&gt;=DT$5,$G93&lt;=DT$6),IF($M93&gt;0,4,3),0)),IF(AND($D93&lt;=DT$6,$E93&gt;=DT$5),60,0)))</f>
        <v/>
      </c>
      <c r="DU93" s="80" t="str">
        <f>IF(OR($A93="",NOT(ISNUMBER($G93))),"",IF(AND($F93&lt;=DU$6,$G93&gt;=DU$5),IF(DU$5&gt;$N93,5,$K93)*10+IF(AND($F93&gt;=DU$5,$F93&lt;=DU$6),IF(AND($G93&gt;=DU$5,$G93&lt;=DU$6),5,IF($L93=1,2,1)),IF(AND($G93&gt;=DU$5,$G93&lt;=DU$6),IF($M93&gt;0,4,3),0)),IF(AND($D93&lt;=DU$6,$E93&gt;=DU$5),60,0)))</f>
        <v/>
      </c>
      <c r="DV93" s="80" t="str">
        <f>IF(OR($A93="",NOT(ISNUMBER($G93))),"",IF(AND($F93&lt;=DV$6,$G93&gt;=DV$5),IF(DV$5&gt;$N93,5,$K93)*10+IF(AND($F93&gt;=DV$5,$F93&lt;=DV$6),IF(AND($G93&gt;=DV$5,$G93&lt;=DV$6),5,IF($L93=1,2,1)),IF(AND($G93&gt;=DV$5,$G93&lt;=DV$6),IF($M93&gt;0,4,3),0)),IF(AND($D93&lt;=DV$6,$E93&gt;=DV$5),60,0)))</f>
        <v/>
      </c>
      <c r="DW93" s="80" t="str">
        <f>IF(OR($A93="",NOT(ISNUMBER($G93))),"",IF(AND($F93&lt;=DW$6,$G93&gt;=DW$5),IF(DW$5&gt;$N93,5,$K93)*10+IF(AND($F93&gt;=DW$5,$F93&lt;=DW$6),IF(AND($G93&gt;=DW$5,$G93&lt;=DW$6),5,IF($L93=1,2,1)),IF(AND($G93&gt;=DW$5,$G93&lt;=DW$6),IF($M93&gt;0,4,3),0)),IF(AND($D93&lt;=DW$6,$E93&gt;=DW$5),60,0)))</f>
        <v/>
      </c>
      <c r="DX93" s="80" t="str">
        <f>IF(OR($A93="",NOT(ISNUMBER($G93))),"",IF(AND($F93&lt;=DX$6,$G93&gt;=DX$5),IF(DX$5&gt;$N93,5,$K93)*10+IF(AND($F93&gt;=DX$5,$F93&lt;=DX$6),IF(AND($G93&gt;=DX$5,$G93&lt;=DX$6),5,IF($L93=1,2,1)),IF(AND($G93&gt;=DX$5,$G93&lt;=DX$6),IF($M93&gt;0,4,3),0)),IF(AND($D93&lt;=DX$6,$E93&gt;=DX$5),60,0)))</f>
        <v/>
      </c>
      <c r="DY93" s="80" t="str">
        <f>IF(OR($A93="",NOT(ISNUMBER($G93))),"",IF(AND($F93&lt;=DY$6,$G93&gt;=DY$5),IF(DY$5&gt;$N93,5,$K93)*10+IF(AND($F93&gt;=DY$5,$F93&lt;=DY$6),IF(AND($G93&gt;=DY$5,$G93&lt;=DY$6),5,IF($L93=1,2,1)),IF(AND($G93&gt;=DY$5,$G93&lt;=DY$6),IF($M93&gt;0,4,3),0)),IF(AND($D93&lt;=DY$6,$E93&gt;=DY$5),60,0)))</f>
        <v/>
      </c>
      <c r="DZ93" s="80" t="str">
        <f>IF(OR($A93="",NOT(ISNUMBER($G93))),"",IF(AND($F93&lt;=DZ$6,$G93&gt;=DZ$5),IF(DZ$5&gt;$N93,5,$K93)*10+IF(AND($F93&gt;=DZ$5,$F93&lt;=DZ$6),IF(AND($G93&gt;=DZ$5,$G93&lt;=DZ$6),5,IF($L93=1,2,1)),IF(AND($G93&gt;=DZ$5,$G93&lt;=DZ$6),IF($M93&gt;0,4,3),0)),IF(AND($D93&lt;=DZ$6,$E93&gt;=DZ$5),60,0)))</f>
        <v/>
      </c>
      <c r="EA93" s="80" t="str">
        <f>IF(OR($A93="",NOT(ISNUMBER($G93))),"",IF(AND($F93&lt;=EA$6,$G93&gt;=EA$5),IF(EA$5&gt;$N93,5,$K93)*10+IF(AND($F93&gt;=EA$5,$F93&lt;=EA$6),IF(AND($G93&gt;=EA$5,$G93&lt;=EA$6),5,IF($L93=1,2,1)),IF(AND($G93&gt;=EA$5,$G93&lt;=EA$6),IF($M93&gt;0,4,3),0)),IF(AND($D93&lt;=EA$6,$E93&gt;=EA$5),60,0)))</f>
        <v/>
      </c>
      <c r="EB93" s="80" t="str">
        <f>IF(OR($A93="",NOT(ISNUMBER($G93))),"",IF(AND($F93&lt;=EB$6,$G93&gt;=EB$5),IF(EB$5&gt;$N93,5,$K93)*10+IF(AND($F93&gt;=EB$5,$F93&lt;=EB$6),IF(AND($G93&gt;=EB$5,$G93&lt;=EB$6),5,IF($L93=1,2,1)),IF(AND($G93&gt;=EB$5,$G93&lt;=EB$6),IF($M93&gt;0,4,3),0)),IF(AND($D93&lt;=EB$6,$E93&gt;=EB$5),60,0)))</f>
        <v/>
      </c>
      <c r="EC93" s="80" t="str">
        <f>IF(OR($A93="",NOT(ISNUMBER($G93))),"",IF(AND($F93&lt;=EC$6,$G93&gt;=EC$5),IF(EC$5&gt;$N93,5,$K93)*10+IF(AND($F93&gt;=EC$5,$F93&lt;=EC$6),IF(AND($G93&gt;=EC$5,$G93&lt;=EC$6),5,IF($L93=1,2,1)),IF(AND($G93&gt;=EC$5,$G93&lt;=EC$6),IF($M93&gt;0,4,3),0)),IF(AND($D93&lt;=EC$6,$E93&gt;=EC$5),60,0)))</f>
        <v/>
      </c>
      <c r="ED93" s="80" t="str">
        <f>IF(OR($A93="",NOT(ISNUMBER($G93))),"",IF(AND($F93&lt;=ED$6,$G93&gt;=ED$5),IF(ED$5&gt;$N93,5,$K93)*10+IF(AND($F93&gt;=ED$5,$F93&lt;=ED$6),IF(AND($G93&gt;=ED$5,$G93&lt;=ED$6),5,IF($L93=1,2,1)),IF(AND($G93&gt;=ED$5,$G93&lt;=ED$6),IF($M93&gt;0,4,3),0)),IF(AND($D93&lt;=ED$6,$E93&gt;=ED$5),60,0)))</f>
        <v/>
      </c>
    </row>
    <row r="94" ht="18" customHeight="1">
      <c r="A94" s="52" t="str">
        <f>IF(Tasks!$B94="","",Tasks!$A94)</f>
        <v/>
      </c>
      <c r="B94" s="78" t="str">
        <f>IF(Tasks!$B94="","",Tasks!$B94)</f>
        <v/>
      </c>
      <c r="C94" s="25" t="str">
        <f>IF($B94="","",IF(AND(Tasks!$D94="",Tasks!$G94=""),"-",IF(Tasks!$D94="","",Tasks!$D94&amp;IF(OR(Tasks!$E94="",Tasks!$E94="FS"),IF(N(Tasks!$F94)=0,"","FS"),Tasks!$E94)&amp;IF(N(Tasks!$F94)=0,"",IF(Tasks!$F94&gt;0,"+","")&amp;Tasks!$F94))&amp;IF(AND(Tasks!$D94&lt;&gt;"",Tasks!$G94&lt;&gt;""),", ","")&amp;IF(Tasks!$G94="","",Tasks!$G94&amp;IF(OR(Tasks!$H94="",Tasks!$H94="FS"),IF(N(Tasks!$I94)=0,"","FS"),Tasks!$H94)&amp;IF(N(Tasks!$I94)=0,"",IF(Tasks!$I94&gt;0,"+","")&amp;Tasks!$I94))))</f>
        <v/>
      </c>
      <c r="D94" s="51" t="str">
        <f>IF(OR($B94="",Tasks!$Q94=""),"",Tasks!$Q94)</f>
        <v/>
      </c>
      <c r="E94" s="51" t="str">
        <f>IF(OR($B94="",Tasks!$R94=""),"",Tasks!$R94)</f>
        <v/>
      </c>
      <c r="F94" s="51" t="str">
        <f>IF(OR($B94="",Tasks!$S94=""),"",Tasks!$S94)</f>
        <v/>
      </c>
      <c r="G94" s="51" t="str">
        <f>IF(OR($B94="",Tasks!$T94=""),"",Tasks!$T94)</f>
        <v/>
      </c>
      <c r="H94" s="52" t="str">
        <f>IF($B94="","",Tasks!$AE94)</f>
        <v/>
      </c>
      <c r="I94" s="79" t="str">
        <f>IF($B94="","",Tasks!$AF94)</f>
        <v/>
      </c>
      <c r="J94" s="53" t="str">
        <f>IF(OR($B94="",Tasks!$V94=""),"",Tasks!$V94)</f>
        <v/>
      </c>
      <c r="K94" s="52" t="str">
        <f>IF($B94="","",Tasks!$AA94)</f>
        <v/>
      </c>
      <c r="L94" s="52" t="str">
        <f>IF($B94="","",Tasks!$AB94)</f>
        <v/>
      </c>
      <c r="M94" s="52" t="str">
        <f>IF($B94="","",Tasks!$Z94)</f>
        <v/>
      </c>
      <c r="N94" s="52" t="str">
        <f>IF(OR($B94="",Tasks!$AG94=""),"",Tasks!$AG94)</f>
        <v/>
      </c>
      <c r="O94" s="80" t="str">
        <f>IF(OR($A94="",NOT(ISNUMBER($G94))),"",IF(AND($F94&lt;=O$6,$G94&gt;=O$5),IF(O$5&gt;$N94,5,$K94)*10+IF(AND($F94&gt;=O$5,$F94&lt;=O$6),IF(AND($G94&gt;=O$5,$G94&lt;=O$6),5,IF($L94=1,2,1)),IF(AND($G94&gt;=O$5,$G94&lt;=O$6),IF($M94&gt;0,4,3),0)),IF(AND($D94&lt;=O$6,$E94&gt;=O$5),60,0)))</f>
        <v/>
      </c>
      <c r="P94" s="80" t="str">
        <f>IF(OR($A94="",NOT(ISNUMBER($G94))),"",IF(AND($F94&lt;=P$6,$G94&gt;=P$5),IF(P$5&gt;$N94,5,$K94)*10+IF(AND($F94&gt;=P$5,$F94&lt;=P$6),IF(AND($G94&gt;=P$5,$G94&lt;=P$6),5,IF($L94=1,2,1)),IF(AND($G94&gt;=P$5,$G94&lt;=P$6),IF($M94&gt;0,4,3),0)),IF(AND($D94&lt;=P$6,$E94&gt;=P$5),60,0)))</f>
        <v/>
      </c>
      <c r="Q94" s="80" t="str">
        <f>IF(OR($A94="",NOT(ISNUMBER($G94))),"",IF(AND($F94&lt;=Q$6,$G94&gt;=Q$5),IF(Q$5&gt;$N94,5,$K94)*10+IF(AND($F94&gt;=Q$5,$F94&lt;=Q$6),IF(AND($G94&gt;=Q$5,$G94&lt;=Q$6),5,IF($L94=1,2,1)),IF(AND($G94&gt;=Q$5,$G94&lt;=Q$6),IF($M94&gt;0,4,3),0)),IF(AND($D94&lt;=Q$6,$E94&gt;=Q$5),60,0)))</f>
        <v/>
      </c>
      <c r="R94" s="80" t="str">
        <f>IF(OR($A94="",NOT(ISNUMBER($G94))),"",IF(AND($F94&lt;=R$6,$G94&gt;=R$5),IF(R$5&gt;$N94,5,$K94)*10+IF(AND($F94&gt;=R$5,$F94&lt;=R$6),IF(AND($G94&gt;=R$5,$G94&lt;=R$6),5,IF($L94=1,2,1)),IF(AND($G94&gt;=R$5,$G94&lt;=R$6),IF($M94&gt;0,4,3),0)),IF(AND($D94&lt;=R$6,$E94&gt;=R$5),60,0)))</f>
        <v/>
      </c>
      <c r="S94" s="80" t="str">
        <f>IF(OR($A94="",NOT(ISNUMBER($G94))),"",IF(AND($F94&lt;=S$6,$G94&gt;=S$5),IF(S$5&gt;$N94,5,$K94)*10+IF(AND($F94&gt;=S$5,$F94&lt;=S$6),IF(AND($G94&gt;=S$5,$G94&lt;=S$6),5,IF($L94=1,2,1)),IF(AND($G94&gt;=S$5,$G94&lt;=S$6),IF($M94&gt;0,4,3),0)),IF(AND($D94&lt;=S$6,$E94&gt;=S$5),60,0)))</f>
        <v/>
      </c>
      <c r="T94" s="80" t="str">
        <f>IF(OR($A94="",NOT(ISNUMBER($G94))),"",IF(AND($F94&lt;=T$6,$G94&gt;=T$5),IF(T$5&gt;$N94,5,$K94)*10+IF(AND($F94&gt;=T$5,$F94&lt;=T$6),IF(AND($G94&gt;=T$5,$G94&lt;=T$6),5,IF($L94=1,2,1)),IF(AND($G94&gt;=T$5,$G94&lt;=T$6),IF($M94&gt;0,4,3),0)),IF(AND($D94&lt;=T$6,$E94&gt;=T$5),60,0)))</f>
        <v/>
      </c>
      <c r="U94" s="80" t="str">
        <f>IF(OR($A94="",NOT(ISNUMBER($G94))),"",IF(AND($F94&lt;=U$6,$G94&gt;=U$5),IF(U$5&gt;$N94,5,$K94)*10+IF(AND($F94&gt;=U$5,$F94&lt;=U$6),IF(AND($G94&gt;=U$5,$G94&lt;=U$6),5,IF($L94=1,2,1)),IF(AND($G94&gt;=U$5,$G94&lt;=U$6),IF($M94&gt;0,4,3),0)),IF(AND($D94&lt;=U$6,$E94&gt;=U$5),60,0)))</f>
        <v/>
      </c>
      <c r="V94" s="80" t="str">
        <f>IF(OR($A94="",NOT(ISNUMBER($G94))),"",IF(AND($F94&lt;=V$6,$G94&gt;=V$5),IF(V$5&gt;$N94,5,$K94)*10+IF(AND($F94&gt;=V$5,$F94&lt;=V$6),IF(AND($G94&gt;=V$5,$G94&lt;=V$6),5,IF($L94=1,2,1)),IF(AND($G94&gt;=V$5,$G94&lt;=V$6),IF($M94&gt;0,4,3),0)),IF(AND($D94&lt;=V$6,$E94&gt;=V$5),60,0)))</f>
        <v/>
      </c>
      <c r="W94" s="80" t="str">
        <f>IF(OR($A94="",NOT(ISNUMBER($G94))),"",IF(AND($F94&lt;=W$6,$G94&gt;=W$5),IF(W$5&gt;$N94,5,$K94)*10+IF(AND($F94&gt;=W$5,$F94&lt;=W$6),IF(AND($G94&gt;=W$5,$G94&lt;=W$6),5,IF($L94=1,2,1)),IF(AND($G94&gt;=W$5,$G94&lt;=W$6),IF($M94&gt;0,4,3),0)),IF(AND($D94&lt;=W$6,$E94&gt;=W$5),60,0)))</f>
        <v/>
      </c>
      <c r="X94" s="80" t="str">
        <f>IF(OR($A94="",NOT(ISNUMBER($G94))),"",IF(AND($F94&lt;=X$6,$G94&gt;=X$5),IF(X$5&gt;$N94,5,$K94)*10+IF(AND($F94&gt;=X$5,$F94&lt;=X$6),IF(AND($G94&gt;=X$5,$G94&lt;=X$6),5,IF($L94=1,2,1)),IF(AND($G94&gt;=X$5,$G94&lt;=X$6),IF($M94&gt;0,4,3),0)),IF(AND($D94&lt;=X$6,$E94&gt;=X$5),60,0)))</f>
        <v/>
      </c>
      <c r="Y94" s="80" t="str">
        <f>IF(OR($A94="",NOT(ISNUMBER($G94))),"",IF(AND($F94&lt;=Y$6,$G94&gt;=Y$5),IF(Y$5&gt;$N94,5,$K94)*10+IF(AND($F94&gt;=Y$5,$F94&lt;=Y$6),IF(AND($G94&gt;=Y$5,$G94&lt;=Y$6),5,IF($L94=1,2,1)),IF(AND($G94&gt;=Y$5,$G94&lt;=Y$6),IF($M94&gt;0,4,3),0)),IF(AND($D94&lt;=Y$6,$E94&gt;=Y$5),60,0)))</f>
        <v/>
      </c>
      <c r="Z94" s="80" t="str">
        <f>IF(OR($A94="",NOT(ISNUMBER($G94))),"",IF(AND($F94&lt;=Z$6,$G94&gt;=Z$5),IF(Z$5&gt;$N94,5,$K94)*10+IF(AND($F94&gt;=Z$5,$F94&lt;=Z$6),IF(AND($G94&gt;=Z$5,$G94&lt;=Z$6),5,IF($L94=1,2,1)),IF(AND($G94&gt;=Z$5,$G94&lt;=Z$6),IF($M94&gt;0,4,3),0)),IF(AND($D94&lt;=Z$6,$E94&gt;=Z$5),60,0)))</f>
        <v/>
      </c>
      <c r="AA94" s="80" t="str">
        <f>IF(OR($A94="",NOT(ISNUMBER($G94))),"",IF(AND($F94&lt;=AA$6,$G94&gt;=AA$5),IF(AA$5&gt;$N94,5,$K94)*10+IF(AND($F94&gt;=AA$5,$F94&lt;=AA$6),IF(AND($G94&gt;=AA$5,$G94&lt;=AA$6),5,IF($L94=1,2,1)),IF(AND($G94&gt;=AA$5,$G94&lt;=AA$6),IF($M94&gt;0,4,3),0)),IF(AND($D94&lt;=AA$6,$E94&gt;=AA$5),60,0)))</f>
        <v/>
      </c>
      <c r="AB94" s="80" t="str">
        <f>IF(OR($A94="",NOT(ISNUMBER($G94))),"",IF(AND($F94&lt;=AB$6,$G94&gt;=AB$5),IF(AB$5&gt;$N94,5,$K94)*10+IF(AND($F94&gt;=AB$5,$F94&lt;=AB$6),IF(AND($G94&gt;=AB$5,$G94&lt;=AB$6),5,IF($L94=1,2,1)),IF(AND($G94&gt;=AB$5,$G94&lt;=AB$6),IF($M94&gt;0,4,3),0)),IF(AND($D94&lt;=AB$6,$E94&gt;=AB$5),60,0)))</f>
        <v/>
      </c>
      <c r="AC94" s="80" t="str">
        <f>IF(OR($A94="",NOT(ISNUMBER($G94))),"",IF(AND($F94&lt;=AC$6,$G94&gt;=AC$5),IF(AC$5&gt;$N94,5,$K94)*10+IF(AND($F94&gt;=AC$5,$F94&lt;=AC$6),IF(AND($G94&gt;=AC$5,$G94&lt;=AC$6),5,IF($L94=1,2,1)),IF(AND($G94&gt;=AC$5,$G94&lt;=AC$6),IF($M94&gt;0,4,3),0)),IF(AND($D94&lt;=AC$6,$E94&gt;=AC$5),60,0)))</f>
        <v/>
      </c>
      <c r="AD94" s="80" t="str">
        <f>IF(OR($A94="",NOT(ISNUMBER($G94))),"",IF(AND($F94&lt;=AD$6,$G94&gt;=AD$5),IF(AD$5&gt;$N94,5,$K94)*10+IF(AND($F94&gt;=AD$5,$F94&lt;=AD$6),IF(AND($G94&gt;=AD$5,$G94&lt;=AD$6),5,IF($L94=1,2,1)),IF(AND($G94&gt;=AD$5,$G94&lt;=AD$6),IF($M94&gt;0,4,3),0)),IF(AND($D94&lt;=AD$6,$E94&gt;=AD$5),60,0)))</f>
        <v/>
      </c>
      <c r="AE94" s="80" t="str">
        <f>IF(OR($A94="",NOT(ISNUMBER($G94))),"",IF(AND($F94&lt;=AE$6,$G94&gt;=AE$5),IF(AE$5&gt;$N94,5,$K94)*10+IF(AND($F94&gt;=AE$5,$F94&lt;=AE$6),IF(AND($G94&gt;=AE$5,$G94&lt;=AE$6),5,IF($L94=1,2,1)),IF(AND($G94&gt;=AE$5,$G94&lt;=AE$6),IF($M94&gt;0,4,3),0)),IF(AND($D94&lt;=AE$6,$E94&gt;=AE$5),60,0)))</f>
        <v/>
      </c>
      <c r="AF94" s="80" t="str">
        <f>IF(OR($A94="",NOT(ISNUMBER($G94))),"",IF(AND($F94&lt;=AF$6,$G94&gt;=AF$5),IF(AF$5&gt;$N94,5,$K94)*10+IF(AND($F94&gt;=AF$5,$F94&lt;=AF$6),IF(AND($G94&gt;=AF$5,$G94&lt;=AF$6),5,IF($L94=1,2,1)),IF(AND($G94&gt;=AF$5,$G94&lt;=AF$6),IF($M94&gt;0,4,3),0)),IF(AND($D94&lt;=AF$6,$E94&gt;=AF$5),60,0)))</f>
        <v/>
      </c>
      <c r="AG94" s="80" t="str">
        <f>IF(OR($A94="",NOT(ISNUMBER($G94))),"",IF(AND($F94&lt;=AG$6,$G94&gt;=AG$5),IF(AG$5&gt;$N94,5,$K94)*10+IF(AND($F94&gt;=AG$5,$F94&lt;=AG$6),IF(AND($G94&gt;=AG$5,$G94&lt;=AG$6),5,IF($L94=1,2,1)),IF(AND($G94&gt;=AG$5,$G94&lt;=AG$6),IF($M94&gt;0,4,3),0)),IF(AND($D94&lt;=AG$6,$E94&gt;=AG$5),60,0)))</f>
        <v/>
      </c>
      <c r="AH94" s="80" t="str">
        <f>IF(OR($A94="",NOT(ISNUMBER($G94))),"",IF(AND($F94&lt;=AH$6,$G94&gt;=AH$5),IF(AH$5&gt;$N94,5,$K94)*10+IF(AND($F94&gt;=AH$5,$F94&lt;=AH$6),IF(AND($G94&gt;=AH$5,$G94&lt;=AH$6),5,IF($L94=1,2,1)),IF(AND($G94&gt;=AH$5,$G94&lt;=AH$6),IF($M94&gt;0,4,3),0)),IF(AND($D94&lt;=AH$6,$E94&gt;=AH$5),60,0)))</f>
        <v/>
      </c>
      <c r="AI94" s="80" t="str">
        <f>IF(OR($A94="",NOT(ISNUMBER($G94))),"",IF(AND($F94&lt;=AI$6,$G94&gt;=AI$5),IF(AI$5&gt;$N94,5,$K94)*10+IF(AND($F94&gt;=AI$5,$F94&lt;=AI$6),IF(AND($G94&gt;=AI$5,$G94&lt;=AI$6),5,IF($L94=1,2,1)),IF(AND($G94&gt;=AI$5,$G94&lt;=AI$6),IF($M94&gt;0,4,3),0)),IF(AND($D94&lt;=AI$6,$E94&gt;=AI$5),60,0)))</f>
        <v/>
      </c>
      <c r="AJ94" s="80" t="str">
        <f>IF(OR($A94="",NOT(ISNUMBER($G94))),"",IF(AND($F94&lt;=AJ$6,$G94&gt;=AJ$5),IF(AJ$5&gt;$N94,5,$K94)*10+IF(AND($F94&gt;=AJ$5,$F94&lt;=AJ$6),IF(AND($G94&gt;=AJ$5,$G94&lt;=AJ$6),5,IF($L94=1,2,1)),IF(AND($G94&gt;=AJ$5,$G94&lt;=AJ$6),IF($M94&gt;0,4,3),0)),IF(AND($D94&lt;=AJ$6,$E94&gt;=AJ$5),60,0)))</f>
        <v/>
      </c>
      <c r="AK94" s="80" t="str">
        <f>IF(OR($A94="",NOT(ISNUMBER($G94))),"",IF(AND($F94&lt;=AK$6,$G94&gt;=AK$5),IF(AK$5&gt;$N94,5,$K94)*10+IF(AND($F94&gt;=AK$5,$F94&lt;=AK$6),IF(AND($G94&gt;=AK$5,$G94&lt;=AK$6),5,IF($L94=1,2,1)),IF(AND($G94&gt;=AK$5,$G94&lt;=AK$6),IF($M94&gt;0,4,3),0)),IF(AND($D94&lt;=AK$6,$E94&gt;=AK$5),60,0)))</f>
        <v/>
      </c>
      <c r="AL94" s="80" t="str">
        <f>IF(OR($A94="",NOT(ISNUMBER($G94))),"",IF(AND($F94&lt;=AL$6,$G94&gt;=AL$5),IF(AL$5&gt;$N94,5,$K94)*10+IF(AND($F94&gt;=AL$5,$F94&lt;=AL$6),IF(AND($G94&gt;=AL$5,$G94&lt;=AL$6),5,IF($L94=1,2,1)),IF(AND($G94&gt;=AL$5,$G94&lt;=AL$6),IF($M94&gt;0,4,3),0)),IF(AND($D94&lt;=AL$6,$E94&gt;=AL$5),60,0)))</f>
        <v/>
      </c>
      <c r="AM94" s="80" t="str">
        <f>IF(OR($A94="",NOT(ISNUMBER($G94))),"",IF(AND($F94&lt;=AM$6,$G94&gt;=AM$5),IF(AM$5&gt;$N94,5,$K94)*10+IF(AND($F94&gt;=AM$5,$F94&lt;=AM$6),IF(AND($G94&gt;=AM$5,$G94&lt;=AM$6),5,IF($L94=1,2,1)),IF(AND($G94&gt;=AM$5,$G94&lt;=AM$6),IF($M94&gt;0,4,3),0)),IF(AND($D94&lt;=AM$6,$E94&gt;=AM$5),60,0)))</f>
        <v/>
      </c>
      <c r="AN94" s="80" t="str">
        <f>IF(OR($A94="",NOT(ISNUMBER($G94))),"",IF(AND($F94&lt;=AN$6,$G94&gt;=AN$5),IF(AN$5&gt;$N94,5,$K94)*10+IF(AND($F94&gt;=AN$5,$F94&lt;=AN$6),IF(AND($G94&gt;=AN$5,$G94&lt;=AN$6),5,IF($L94=1,2,1)),IF(AND($G94&gt;=AN$5,$G94&lt;=AN$6),IF($M94&gt;0,4,3),0)),IF(AND($D94&lt;=AN$6,$E94&gt;=AN$5),60,0)))</f>
        <v/>
      </c>
      <c r="AO94" s="80" t="str">
        <f>IF(OR($A94="",NOT(ISNUMBER($G94))),"",IF(AND($F94&lt;=AO$6,$G94&gt;=AO$5),IF(AO$5&gt;$N94,5,$K94)*10+IF(AND($F94&gt;=AO$5,$F94&lt;=AO$6),IF(AND($G94&gt;=AO$5,$G94&lt;=AO$6),5,IF($L94=1,2,1)),IF(AND($G94&gt;=AO$5,$G94&lt;=AO$6),IF($M94&gt;0,4,3),0)),IF(AND($D94&lt;=AO$6,$E94&gt;=AO$5),60,0)))</f>
        <v/>
      </c>
      <c r="AP94" s="80" t="str">
        <f>IF(OR($A94="",NOT(ISNUMBER($G94))),"",IF(AND($F94&lt;=AP$6,$G94&gt;=AP$5),IF(AP$5&gt;$N94,5,$K94)*10+IF(AND($F94&gt;=AP$5,$F94&lt;=AP$6),IF(AND($G94&gt;=AP$5,$G94&lt;=AP$6),5,IF($L94=1,2,1)),IF(AND($G94&gt;=AP$5,$G94&lt;=AP$6),IF($M94&gt;0,4,3),0)),IF(AND($D94&lt;=AP$6,$E94&gt;=AP$5),60,0)))</f>
        <v/>
      </c>
      <c r="AQ94" s="80" t="str">
        <f>IF(OR($A94="",NOT(ISNUMBER($G94))),"",IF(AND($F94&lt;=AQ$6,$G94&gt;=AQ$5),IF(AQ$5&gt;$N94,5,$K94)*10+IF(AND($F94&gt;=AQ$5,$F94&lt;=AQ$6),IF(AND($G94&gt;=AQ$5,$G94&lt;=AQ$6),5,IF($L94=1,2,1)),IF(AND($G94&gt;=AQ$5,$G94&lt;=AQ$6),IF($M94&gt;0,4,3),0)),IF(AND($D94&lt;=AQ$6,$E94&gt;=AQ$5),60,0)))</f>
        <v/>
      </c>
      <c r="AR94" s="80" t="str">
        <f>IF(OR($A94="",NOT(ISNUMBER($G94))),"",IF(AND($F94&lt;=AR$6,$G94&gt;=AR$5),IF(AR$5&gt;$N94,5,$K94)*10+IF(AND($F94&gt;=AR$5,$F94&lt;=AR$6),IF(AND($G94&gt;=AR$5,$G94&lt;=AR$6),5,IF($L94=1,2,1)),IF(AND($G94&gt;=AR$5,$G94&lt;=AR$6),IF($M94&gt;0,4,3),0)),IF(AND($D94&lt;=AR$6,$E94&gt;=AR$5),60,0)))</f>
        <v/>
      </c>
      <c r="AS94" s="80" t="str">
        <f>IF(OR($A94="",NOT(ISNUMBER($G94))),"",IF(AND($F94&lt;=AS$6,$G94&gt;=AS$5),IF(AS$5&gt;$N94,5,$K94)*10+IF(AND($F94&gt;=AS$5,$F94&lt;=AS$6),IF(AND($G94&gt;=AS$5,$G94&lt;=AS$6),5,IF($L94=1,2,1)),IF(AND($G94&gt;=AS$5,$G94&lt;=AS$6),IF($M94&gt;0,4,3),0)),IF(AND($D94&lt;=AS$6,$E94&gt;=AS$5),60,0)))</f>
        <v/>
      </c>
      <c r="AT94" s="80" t="str">
        <f>IF(OR($A94="",NOT(ISNUMBER($G94))),"",IF(AND($F94&lt;=AT$6,$G94&gt;=AT$5),IF(AT$5&gt;$N94,5,$K94)*10+IF(AND($F94&gt;=AT$5,$F94&lt;=AT$6),IF(AND($G94&gt;=AT$5,$G94&lt;=AT$6),5,IF($L94=1,2,1)),IF(AND($G94&gt;=AT$5,$G94&lt;=AT$6),IF($M94&gt;0,4,3),0)),IF(AND($D94&lt;=AT$6,$E94&gt;=AT$5),60,0)))</f>
        <v/>
      </c>
      <c r="AU94" s="80" t="str">
        <f>IF(OR($A94="",NOT(ISNUMBER($G94))),"",IF(AND($F94&lt;=AU$6,$G94&gt;=AU$5),IF(AU$5&gt;$N94,5,$K94)*10+IF(AND($F94&gt;=AU$5,$F94&lt;=AU$6),IF(AND($G94&gt;=AU$5,$G94&lt;=AU$6),5,IF($L94=1,2,1)),IF(AND($G94&gt;=AU$5,$G94&lt;=AU$6),IF($M94&gt;0,4,3),0)),IF(AND($D94&lt;=AU$6,$E94&gt;=AU$5),60,0)))</f>
        <v/>
      </c>
      <c r="AV94" s="80" t="str">
        <f>IF(OR($A94="",NOT(ISNUMBER($G94))),"",IF(AND($F94&lt;=AV$6,$G94&gt;=AV$5),IF(AV$5&gt;$N94,5,$K94)*10+IF(AND($F94&gt;=AV$5,$F94&lt;=AV$6),IF(AND($G94&gt;=AV$5,$G94&lt;=AV$6),5,IF($L94=1,2,1)),IF(AND($G94&gt;=AV$5,$G94&lt;=AV$6),IF($M94&gt;0,4,3),0)),IF(AND($D94&lt;=AV$6,$E94&gt;=AV$5),60,0)))</f>
        <v/>
      </c>
      <c r="AW94" s="80" t="str">
        <f>IF(OR($A94="",NOT(ISNUMBER($G94))),"",IF(AND($F94&lt;=AW$6,$G94&gt;=AW$5),IF(AW$5&gt;$N94,5,$K94)*10+IF(AND($F94&gt;=AW$5,$F94&lt;=AW$6),IF(AND($G94&gt;=AW$5,$G94&lt;=AW$6),5,IF($L94=1,2,1)),IF(AND($G94&gt;=AW$5,$G94&lt;=AW$6),IF($M94&gt;0,4,3),0)),IF(AND($D94&lt;=AW$6,$E94&gt;=AW$5),60,0)))</f>
        <v/>
      </c>
      <c r="AX94" s="80" t="str">
        <f>IF(OR($A94="",NOT(ISNUMBER($G94))),"",IF(AND($F94&lt;=AX$6,$G94&gt;=AX$5),IF(AX$5&gt;$N94,5,$K94)*10+IF(AND($F94&gt;=AX$5,$F94&lt;=AX$6),IF(AND($G94&gt;=AX$5,$G94&lt;=AX$6),5,IF($L94=1,2,1)),IF(AND($G94&gt;=AX$5,$G94&lt;=AX$6),IF($M94&gt;0,4,3),0)),IF(AND($D94&lt;=AX$6,$E94&gt;=AX$5),60,0)))</f>
        <v/>
      </c>
      <c r="AY94" s="80" t="str">
        <f>IF(OR($A94="",NOT(ISNUMBER($G94))),"",IF(AND($F94&lt;=AY$6,$G94&gt;=AY$5),IF(AY$5&gt;$N94,5,$K94)*10+IF(AND($F94&gt;=AY$5,$F94&lt;=AY$6),IF(AND($G94&gt;=AY$5,$G94&lt;=AY$6),5,IF($L94=1,2,1)),IF(AND($G94&gt;=AY$5,$G94&lt;=AY$6),IF($M94&gt;0,4,3),0)),IF(AND($D94&lt;=AY$6,$E94&gt;=AY$5),60,0)))</f>
        <v/>
      </c>
      <c r="AZ94" s="80" t="str">
        <f>IF(OR($A94="",NOT(ISNUMBER($G94))),"",IF(AND($F94&lt;=AZ$6,$G94&gt;=AZ$5),IF(AZ$5&gt;$N94,5,$K94)*10+IF(AND($F94&gt;=AZ$5,$F94&lt;=AZ$6),IF(AND($G94&gt;=AZ$5,$G94&lt;=AZ$6),5,IF($L94=1,2,1)),IF(AND($G94&gt;=AZ$5,$G94&lt;=AZ$6),IF($M94&gt;0,4,3),0)),IF(AND($D94&lt;=AZ$6,$E94&gt;=AZ$5),60,0)))</f>
        <v/>
      </c>
      <c r="BA94" s="80" t="str">
        <f>IF(OR($A94="",NOT(ISNUMBER($G94))),"",IF(AND($F94&lt;=BA$6,$G94&gt;=BA$5),IF(BA$5&gt;$N94,5,$K94)*10+IF(AND($F94&gt;=BA$5,$F94&lt;=BA$6),IF(AND($G94&gt;=BA$5,$G94&lt;=BA$6),5,IF($L94=1,2,1)),IF(AND($G94&gt;=BA$5,$G94&lt;=BA$6),IF($M94&gt;0,4,3),0)),IF(AND($D94&lt;=BA$6,$E94&gt;=BA$5),60,0)))</f>
        <v/>
      </c>
      <c r="BB94" s="80" t="str">
        <f>IF(OR($A94="",NOT(ISNUMBER($G94))),"",IF(AND($F94&lt;=BB$6,$G94&gt;=BB$5),IF(BB$5&gt;$N94,5,$K94)*10+IF(AND($F94&gt;=BB$5,$F94&lt;=BB$6),IF(AND($G94&gt;=BB$5,$G94&lt;=BB$6),5,IF($L94=1,2,1)),IF(AND($G94&gt;=BB$5,$G94&lt;=BB$6),IF($M94&gt;0,4,3),0)),IF(AND($D94&lt;=BB$6,$E94&gt;=BB$5),60,0)))</f>
        <v/>
      </c>
      <c r="BC94" s="80" t="str">
        <f>IF(OR($A94="",NOT(ISNUMBER($G94))),"",IF(AND($F94&lt;=BC$6,$G94&gt;=BC$5),IF(BC$5&gt;$N94,5,$K94)*10+IF(AND($F94&gt;=BC$5,$F94&lt;=BC$6),IF(AND($G94&gt;=BC$5,$G94&lt;=BC$6),5,IF($L94=1,2,1)),IF(AND($G94&gt;=BC$5,$G94&lt;=BC$6),IF($M94&gt;0,4,3),0)),IF(AND($D94&lt;=BC$6,$E94&gt;=BC$5),60,0)))</f>
        <v/>
      </c>
      <c r="BD94" s="80" t="str">
        <f>IF(OR($A94="",NOT(ISNUMBER($G94))),"",IF(AND($F94&lt;=BD$6,$G94&gt;=BD$5),IF(BD$5&gt;$N94,5,$K94)*10+IF(AND($F94&gt;=BD$5,$F94&lt;=BD$6),IF(AND($G94&gt;=BD$5,$G94&lt;=BD$6),5,IF($L94=1,2,1)),IF(AND($G94&gt;=BD$5,$G94&lt;=BD$6),IF($M94&gt;0,4,3),0)),IF(AND($D94&lt;=BD$6,$E94&gt;=BD$5),60,0)))</f>
        <v/>
      </c>
      <c r="BE94" s="80" t="str">
        <f>IF(OR($A94="",NOT(ISNUMBER($G94))),"",IF(AND($F94&lt;=BE$6,$G94&gt;=BE$5),IF(BE$5&gt;$N94,5,$K94)*10+IF(AND($F94&gt;=BE$5,$F94&lt;=BE$6),IF(AND($G94&gt;=BE$5,$G94&lt;=BE$6),5,IF($L94=1,2,1)),IF(AND($G94&gt;=BE$5,$G94&lt;=BE$6),IF($M94&gt;0,4,3),0)),IF(AND($D94&lt;=BE$6,$E94&gt;=BE$5),60,0)))</f>
        <v/>
      </c>
      <c r="BF94" s="80" t="str">
        <f>IF(OR($A94="",NOT(ISNUMBER($G94))),"",IF(AND($F94&lt;=BF$6,$G94&gt;=BF$5),IF(BF$5&gt;$N94,5,$K94)*10+IF(AND($F94&gt;=BF$5,$F94&lt;=BF$6),IF(AND($G94&gt;=BF$5,$G94&lt;=BF$6),5,IF($L94=1,2,1)),IF(AND($G94&gt;=BF$5,$G94&lt;=BF$6),IF($M94&gt;0,4,3),0)),IF(AND($D94&lt;=BF$6,$E94&gt;=BF$5),60,0)))</f>
        <v/>
      </c>
      <c r="BG94" s="80" t="str">
        <f>IF(OR($A94="",NOT(ISNUMBER($G94))),"",IF(AND($F94&lt;=BG$6,$G94&gt;=BG$5),IF(BG$5&gt;$N94,5,$K94)*10+IF(AND($F94&gt;=BG$5,$F94&lt;=BG$6),IF(AND($G94&gt;=BG$5,$G94&lt;=BG$6),5,IF($L94=1,2,1)),IF(AND($G94&gt;=BG$5,$G94&lt;=BG$6),IF($M94&gt;0,4,3),0)),IF(AND($D94&lt;=BG$6,$E94&gt;=BG$5),60,0)))</f>
        <v/>
      </c>
      <c r="BH94" s="80" t="str">
        <f>IF(OR($A94="",NOT(ISNUMBER($G94))),"",IF(AND($F94&lt;=BH$6,$G94&gt;=BH$5),IF(BH$5&gt;$N94,5,$K94)*10+IF(AND($F94&gt;=BH$5,$F94&lt;=BH$6),IF(AND($G94&gt;=BH$5,$G94&lt;=BH$6),5,IF($L94=1,2,1)),IF(AND($G94&gt;=BH$5,$G94&lt;=BH$6),IF($M94&gt;0,4,3),0)),IF(AND($D94&lt;=BH$6,$E94&gt;=BH$5),60,0)))</f>
        <v/>
      </c>
      <c r="BI94" s="80" t="str">
        <f>IF(OR($A94="",NOT(ISNUMBER($G94))),"",IF(AND($F94&lt;=BI$6,$G94&gt;=BI$5),IF(BI$5&gt;$N94,5,$K94)*10+IF(AND($F94&gt;=BI$5,$F94&lt;=BI$6),IF(AND($G94&gt;=BI$5,$G94&lt;=BI$6),5,IF($L94=1,2,1)),IF(AND($G94&gt;=BI$5,$G94&lt;=BI$6),IF($M94&gt;0,4,3),0)),IF(AND($D94&lt;=BI$6,$E94&gt;=BI$5),60,0)))</f>
        <v/>
      </c>
      <c r="BJ94" s="80" t="str">
        <f>IF(OR($A94="",NOT(ISNUMBER($G94))),"",IF(AND($F94&lt;=BJ$6,$G94&gt;=BJ$5),IF(BJ$5&gt;$N94,5,$K94)*10+IF(AND($F94&gt;=BJ$5,$F94&lt;=BJ$6),IF(AND($G94&gt;=BJ$5,$G94&lt;=BJ$6),5,IF($L94=1,2,1)),IF(AND($G94&gt;=BJ$5,$G94&lt;=BJ$6),IF($M94&gt;0,4,3),0)),IF(AND($D94&lt;=BJ$6,$E94&gt;=BJ$5),60,0)))</f>
        <v/>
      </c>
      <c r="BK94" s="80" t="str">
        <f>IF(OR($A94="",NOT(ISNUMBER($G94))),"",IF(AND($F94&lt;=BK$6,$G94&gt;=BK$5),IF(BK$5&gt;$N94,5,$K94)*10+IF(AND($F94&gt;=BK$5,$F94&lt;=BK$6),IF(AND($G94&gt;=BK$5,$G94&lt;=BK$6),5,IF($L94=1,2,1)),IF(AND($G94&gt;=BK$5,$G94&lt;=BK$6),IF($M94&gt;0,4,3),0)),IF(AND($D94&lt;=BK$6,$E94&gt;=BK$5),60,0)))</f>
        <v/>
      </c>
      <c r="BL94" s="80" t="str">
        <f>IF(OR($A94="",NOT(ISNUMBER($G94))),"",IF(AND($F94&lt;=BL$6,$G94&gt;=BL$5),IF(BL$5&gt;$N94,5,$K94)*10+IF(AND($F94&gt;=BL$5,$F94&lt;=BL$6),IF(AND($G94&gt;=BL$5,$G94&lt;=BL$6),5,IF($L94=1,2,1)),IF(AND($G94&gt;=BL$5,$G94&lt;=BL$6),IF($M94&gt;0,4,3),0)),IF(AND($D94&lt;=BL$6,$E94&gt;=BL$5),60,0)))</f>
        <v/>
      </c>
      <c r="BM94" s="80" t="str">
        <f>IF(OR($A94="",NOT(ISNUMBER($G94))),"",IF(AND($F94&lt;=BM$6,$G94&gt;=BM$5),IF(BM$5&gt;$N94,5,$K94)*10+IF(AND($F94&gt;=BM$5,$F94&lt;=BM$6),IF(AND($G94&gt;=BM$5,$G94&lt;=BM$6),5,IF($L94=1,2,1)),IF(AND($G94&gt;=BM$5,$G94&lt;=BM$6),IF($M94&gt;0,4,3),0)),IF(AND($D94&lt;=BM$6,$E94&gt;=BM$5),60,0)))</f>
        <v/>
      </c>
      <c r="BN94" s="80" t="str">
        <f>IF(OR($A94="",NOT(ISNUMBER($G94))),"",IF(AND($F94&lt;=BN$6,$G94&gt;=BN$5),IF(BN$5&gt;$N94,5,$K94)*10+IF(AND($F94&gt;=BN$5,$F94&lt;=BN$6),IF(AND($G94&gt;=BN$5,$G94&lt;=BN$6),5,IF($L94=1,2,1)),IF(AND($G94&gt;=BN$5,$G94&lt;=BN$6),IF($M94&gt;0,4,3),0)),IF(AND($D94&lt;=BN$6,$E94&gt;=BN$5),60,0)))</f>
        <v/>
      </c>
      <c r="BO94" s="80" t="str">
        <f>IF(OR($A94="",NOT(ISNUMBER($G94))),"",IF(AND($F94&lt;=BO$6,$G94&gt;=BO$5),IF(BO$5&gt;$N94,5,$K94)*10+IF(AND($F94&gt;=BO$5,$F94&lt;=BO$6),IF(AND($G94&gt;=BO$5,$G94&lt;=BO$6),5,IF($L94=1,2,1)),IF(AND($G94&gt;=BO$5,$G94&lt;=BO$6),IF($M94&gt;0,4,3),0)),IF(AND($D94&lt;=BO$6,$E94&gt;=BO$5),60,0)))</f>
        <v/>
      </c>
      <c r="BP94" s="80" t="str">
        <f>IF(OR($A94="",NOT(ISNUMBER($G94))),"",IF(AND($F94&lt;=BP$6,$G94&gt;=BP$5),IF(BP$5&gt;$N94,5,$K94)*10+IF(AND($F94&gt;=BP$5,$F94&lt;=BP$6),IF(AND($G94&gt;=BP$5,$G94&lt;=BP$6),5,IF($L94=1,2,1)),IF(AND($G94&gt;=BP$5,$G94&lt;=BP$6),IF($M94&gt;0,4,3),0)),IF(AND($D94&lt;=BP$6,$E94&gt;=BP$5),60,0)))</f>
        <v/>
      </c>
      <c r="BQ94" s="80" t="str">
        <f>IF(OR($A94="",NOT(ISNUMBER($G94))),"",IF(AND($F94&lt;=BQ$6,$G94&gt;=BQ$5),IF(BQ$5&gt;$N94,5,$K94)*10+IF(AND($F94&gt;=BQ$5,$F94&lt;=BQ$6),IF(AND($G94&gt;=BQ$5,$G94&lt;=BQ$6),5,IF($L94=1,2,1)),IF(AND($G94&gt;=BQ$5,$G94&lt;=BQ$6),IF($M94&gt;0,4,3),0)),IF(AND($D94&lt;=BQ$6,$E94&gt;=BQ$5),60,0)))</f>
        <v/>
      </c>
      <c r="BR94" s="80" t="str">
        <f>IF(OR($A94="",NOT(ISNUMBER($G94))),"",IF(AND($F94&lt;=BR$6,$G94&gt;=BR$5),IF(BR$5&gt;$N94,5,$K94)*10+IF(AND($F94&gt;=BR$5,$F94&lt;=BR$6),IF(AND($G94&gt;=BR$5,$G94&lt;=BR$6),5,IF($L94=1,2,1)),IF(AND($G94&gt;=BR$5,$G94&lt;=BR$6),IF($M94&gt;0,4,3),0)),IF(AND($D94&lt;=BR$6,$E94&gt;=BR$5),60,0)))</f>
        <v/>
      </c>
      <c r="BS94" s="80" t="str">
        <f>IF(OR($A94="",NOT(ISNUMBER($G94))),"",IF(AND($F94&lt;=BS$6,$G94&gt;=BS$5),IF(BS$5&gt;$N94,5,$K94)*10+IF(AND($F94&gt;=BS$5,$F94&lt;=BS$6),IF(AND($G94&gt;=BS$5,$G94&lt;=BS$6),5,IF($L94=1,2,1)),IF(AND($G94&gt;=BS$5,$G94&lt;=BS$6),IF($M94&gt;0,4,3),0)),IF(AND($D94&lt;=BS$6,$E94&gt;=BS$5),60,0)))</f>
        <v/>
      </c>
      <c r="BT94" s="80" t="str">
        <f>IF(OR($A94="",NOT(ISNUMBER($G94))),"",IF(AND($F94&lt;=BT$6,$G94&gt;=BT$5),IF(BT$5&gt;$N94,5,$K94)*10+IF(AND($F94&gt;=BT$5,$F94&lt;=BT$6),IF(AND($G94&gt;=BT$5,$G94&lt;=BT$6),5,IF($L94=1,2,1)),IF(AND($G94&gt;=BT$5,$G94&lt;=BT$6),IF($M94&gt;0,4,3),0)),IF(AND($D94&lt;=BT$6,$E94&gt;=BT$5),60,0)))</f>
        <v/>
      </c>
      <c r="BU94" s="80" t="str">
        <f>IF(OR($A94="",NOT(ISNUMBER($G94))),"",IF(AND($F94&lt;=BU$6,$G94&gt;=BU$5),IF(BU$5&gt;$N94,5,$K94)*10+IF(AND($F94&gt;=BU$5,$F94&lt;=BU$6),IF(AND($G94&gt;=BU$5,$G94&lt;=BU$6),5,IF($L94=1,2,1)),IF(AND($G94&gt;=BU$5,$G94&lt;=BU$6),IF($M94&gt;0,4,3),0)),IF(AND($D94&lt;=BU$6,$E94&gt;=BU$5),60,0)))</f>
        <v/>
      </c>
      <c r="BV94" s="80" t="str">
        <f>IF(OR($A94="",NOT(ISNUMBER($G94))),"",IF(AND($F94&lt;=BV$6,$G94&gt;=BV$5),IF(BV$5&gt;$N94,5,$K94)*10+IF(AND($F94&gt;=BV$5,$F94&lt;=BV$6),IF(AND($G94&gt;=BV$5,$G94&lt;=BV$6),5,IF($L94=1,2,1)),IF(AND($G94&gt;=BV$5,$G94&lt;=BV$6),IF($M94&gt;0,4,3),0)),IF(AND($D94&lt;=BV$6,$E94&gt;=BV$5),60,0)))</f>
        <v/>
      </c>
      <c r="BW94" s="80" t="str">
        <f>IF(OR($A94="",NOT(ISNUMBER($G94))),"",IF(AND($F94&lt;=BW$6,$G94&gt;=BW$5),IF(BW$5&gt;$N94,5,$K94)*10+IF(AND($F94&gt;=BW$5,$F94&lt;=BW$6),IF(AND($G94&gt;=BW$5,$G94&lt;=BW$6),5,IF($L94=1,2,1)),IF(AND($G94&gt;=BW$5,$G94&lt;=BW$6),IF($M94&gt;0,4,3),0)),IF(AND($D94&lt;=BW$6,$E94&gt;=BW$5),60,0)))</f>
        <v/>
      </c>
      <c r="BX94" s="80" t="str">
        <f>IF(OR($A94="",NOT(ISNUMBER($G94))),"",IF(AND($F94&lt;=BX$6,$G94&gt;=BX$5),IF(BX$5&gt;$N94,5,$K94)*10+IF(AND($F94&gt;=BX$5,$F94&lt;=BX$6),IF(AND($G94&gt;=BX$5,$G94&lt;=BX$6),5,IF($L94=1,2,1)),IF(AND($G94&gt;=BX$5,$G94&lt;=BX$6),IF($M94&gt;0,4,3),0)),IF(AND($D94&lt;=BX$6,$E94&gt;=BX$5),60,0)))</f>
        <v/>
      </c>
      <c r="BY94" s="80" t="str">
        <f>IF(OR($A94="",NOT(ISNUMBER($G94))),"",IF(AND($F94&lt;=BY$6,$G94&gt;=BY$5),IF(BY$5&gt;$N94,5,$K94)*10+IF(AND($F94&gt;=BY$5,$F94&lt;=BY$6),IF(AND($G94&gt;=BY$5,$G94&lt;=BY$6),5,IF($L94=1,2,1)),IF(AND($G94&gt;=BY$5,$G94&lt;=BY$6),IF($M94&gt;0,4,3),0)),IF(AND($D94&lt;=BY$6,$E94&gt;=BY$5),60,0)))</f>
        <v/>
      </c>
      <c r="BZ94" s="80" t="str">
        <f>IF(OR($A94="",NOT(ISNUMBER($G94))),"",IF(AND($F94&lt;=BZ$6,$G94&gt;=BZ$5),IF(BZ$5&gt;$N94,5,$K94)*10+IF(AND($F94&gt;=BZ$5,$F94&lt;=BZ$6),IF(AND($G94&gt;=BZ$5,$G94&lt;=BZ$6),5,IF($L94=1,2,1)),IF(AND($G94&gt;=BZ$5,$G94&lt;=BZ$6),IF($M94&gt;0,4,3),0)),IF(AND($D94&lt;=BZ$6,$E94&gt;=BZ$5),60,0)))</f>
        <v/>
      </c>
      <c r="CA94" s="80" t="str">
        <f>IF(OR($A94="",NOT(ISNUMBER($G94))),"",IF(AND($F94&lt;=CA$6,$G94&gt;=CA$5),IF(CA$5&gt;$N94,5,$K94)*10+IF(AND($F94&gt;=CA$5,$F94&lt;=CA$6),IF(AND($G94&gt;=CA$5,$G94&lt;=CA$6),5,IF($L94=1,2,1)),IF(AND($G94&gt;=CA$5,$G94&lt;=CA$6),IF($M94&gt;0,4,3),0)),IF(AND($D94&lt;=CA$6,$E94&gt;=CA$5),60,0)))</f>
        <v/>
      </c>
      <c r="CB94" s="80" t="str">
        <f>IF(OR($A94="",NOT(ISNUMBER($G94))),"",IF(AND($F94&lt;=CB$6,$G94&gt;=CB$5),IF(CB$5&gt;$N94,5,$K94)*10+IF(AND($F94&gt;=CB$5,$F94&lt;=CB$6),IF(AND($G94&gt;=CB$5,$G94&lt;=CB$6),5,IF($L94=1,2,1)),IF(AND($G94&gt;=CB$5,$G94&lt;=CB$6),IF($M94&gt;0,4,3),0)),IF(AND($D94&lt;=CB$6,$E94&gt;=CB$5),60,0)))</f>
        <v/>
      </c>
      <c r="CC94" s="80" t="str">
        <f>IF(OR($A94="",NOT(ISNUMBER($G94))),"",IF(AND($F94&lt;=CC$6,$G94&gt;=CC$5),IF(CC$5&gt;$N94,5,$K94)*10+IF(AND($F94&gt;=CC$5,$F94&lt;=CC$6),IF(AND($G94&gt;=CC$5,$G94&lt;=CC$6),5,IF($L94=1,2,1)),IF(AND($G94&gt;=CC$5,$G94&lt;=CC$6),IF($M94&gt;0,4,3),0)),IF(AND($D94&lt;=CC$6,$E94&gt;=CC$5),60,0)))</f>
        <v/>
      </c>
      <c r="CD94" s="80" t="str">
        <f>IF(OR($A94="",NOT(ISNUMBER($G94))),"",IF(AND($F94&lt;=CD$6,$G94&gt;=CD$5),IF(CD$5&gt;$N94,5,$K94)*10+IF(AND($F94&gt;=CD$5,$F94&lt;=CD$6),IF(AND($G94&gt;=CD$5,$G94&lt;=CD$6),5,IF($L94=1,2,1)),IF(AND($G94&gt;=CD$5,$G94&lt;=CD$6),IF($M94&gt;0,4,3),0)),IF(AND($D94&lt;=CD$6,$E94&gt;=CD$5),60,0)))</f>
        <v/>
      </c>
      <c r="CE94" s="80" t="str">
        <f>IF(OR($A94="",NOT(ISNUMBER($G94))),"",IF(AND($F94&lt;=CE$6,$G94&gt;=CE$5),IF(CE$5&gt;$N94,5,$K94)*10+IF(AND($F94&gt;=CE$5,$F94&lt;=CE$6),IF(AND($G94&gt;=CE$5,$G94&lt;=CE$6),5,IF($L94=1,2,1)),IF(AND($G94&gt;=CE$5,$G94&lt;=CE$6),IF($M94&gt;0,4,3),0)),IF(AND($D94&lt;=CE$6,$E94&gt;=CE$5),60,0)))</f>
        <v/>
      </c>
      <c r="CF94" s="80" t="str">
        <f>IF(OR($A94="",NOT(ISNUMBER($G94))),"",IF(AND($F94&lt;=CF$6,$G94&gt;=CF$5),IF(CF$5&gt;$N94,5,$K94)*10+IF(AND($F94&gt;=CF$5,$F94&lt;=CF$6),IF(AND($G94&gt;=CF$5,$G94&lt;=CF$6),5,IF($L94=1,2,1)),IF(AND($G94&gt;=CF$5,$G94&lt;=CF$6),IF($M94&gt;0,4,3),0)),IF(AND($D94&lt;=CF$6,$E94&gt;=CF$5),60,0)))</f>
        <v/>
      </c>
      <c r="CG94" s="80" t="str">
        <f>IF(OR($A94="",NOT(ISNUMBER($G94))),"",IF(AND($F94&lt;=CG$6,$G94&gt;=CG$5),IF(CG$5&gt;$N94,5,$K94)*10+IF(AND($F94&gt;=CG$5,$F94&lt;=CG$6),IF(AND($G94&gt;=CG$5,$G94&lt;=CG$6),5,IF($L94=1,2,1)),IF(AND($G94&gt;=CG$5,$G94&lt;=CG$6),IF($M94&gt;0,4,3),0)),IF(AND($D94&lt;=CG$6,$E94&gt;=CG$5),60,0)))</f>
        <v/>
      </c>
      <c r="CH94" s="80" t="str">
        <f>IF(OR($A94="",NOT(ISNUMBER($G94))),"",IF(AND($F94&lt;=CH$6,$G94&gt;=CH$5),IF(CH$5&gt;$N94,5,$K94)*10+IF(AND($F94&gt;=CH$5,$F94&lt;=CH$6),IF(AND($G94&gt;=CH$5,$G94&lt;=CH$6),5,IF($L94=1,2,1)),IF(AND($G94&gt;=CH$5,$G94&lt;=CH$6),IF($M94&gt;0,4,3),0)),IF(AND($D94&lt;=CH$6,$E94&gt;=CH$5),60,0)))</f>
        <v/>
      </c>
      <c r="CI94" s="80" t="str">
        <f>IF(OR($A94="",NOT(ISNUMBER($G94))),"",IF(AND($F94&lt;=CI$6,$G94&gt;=CI$5),IF(CI$5&gt;$N94,5,$K94)*10+IF(AND($F94&gt;=CI$5,$F94&lt;=CI$6),IF(AND($G94&gt;=CI$5,$G94&lt;=CI$6),5,IF($L94=1,2,1)),IF(AND($G94&gt;=CI$5,$G94&lt;=CI$6),IF($M94&gt;0,4,3),0)),IF(AND($D94&lt;=CI$6,$E94&gt;=CI$5),60,0)))</f>
        <v/>
      </c>
      <c r="CJ94" s="80" t="str">
        <f>IF(OR($A94="",NOT(ISNUMBER($G94))),"",IF(AND($F94&lt;=CJ$6,$G94&gt;=CJ$5),IF(CJ$5&gt;$N94,5,$K94)*10+IF(AND($F94&gt;=CJ$5,$F94&lt;=CJ$6),IF(AND($G94&gt;=CJ$5,$G94&lt;=CJ$6),5,IF($L94=1,2,1)),IF(AND($G94&gt;=CJ$5,$G94&lt;=CJ$6),IF($M94&gt;0,4,3),0)),IF(AND($D94&lt;=CJ$6,$E94&gt;=CJ$5),60,0)))</f>
        <v/>
      </c>
      <c r="CK94" s="80" t="str">
        <f>IF(OR($A94="",NOT(ISNUMBER($G94))),"",IF(AND($F94&lt;=CK$6,$G94&gt;=CK$5),IF(CK$5&gt;$N94,5,$K94)*10+IF(AND($F94&gt;=CK$5,$F94&lt;=CK$6),IF(AND($G94&gt;=CK$5,$G94&lt;=CK$6),5,IF($L94=1,2,1)),IF(AND($G94&gt;=CK$5,$G94&lt;=CK$6),IF($M94&gt;0,4,3),0)),IF(AND($D94&lt;=CK$6,$E94&gt;=CK$5),60,0)))</f>
        <v/>
      </c>
      <c r="CL94" s="80" t="str">
        <f>IF(OR($A94="",NOT(ISNUMBER($G94))),"",IF(AND($F94&lt;=CL$6,$G94&gt;=CL$5),IF(CL$5&gt;$N94,5,$K94)*10+IF(AND($F94&gt;=CL$5,$F94&lt;=CL$6),IF(AND($G94&gt;=CL$5,$G94&lt;=CL$6),5,IF($L94=1,2,1)),IF(AND($G94&gt;=CL$5,$G94&lt;=CL$6),IF($M94&gt;0,4,3),0)),IF(AND($D94&lt;=CL$6,$E94&gt;=CL$5),60,0)))</f>
        <v/>
      </c>
      <c r="CM94" s="80" t="str">
        <f>IF(OR($A94="",NOT(ISNUMBER($G94))),"",IF(AND($F94&lt;=CM$6,$G94&gt;=CM$5),IF(CM$5&gt;$N94,5,$K94)*10+IF(AND($F94&gt;=CM$5,$F94&lt;=CM$6),IF(AND($G94&gt;=CM$5,$G94&lt;=CM$6),5,IF($L94=1,2,1)),IF(AND($G94&gt;=CM$5,$G94&lt;=CM$6),IF($M94&gt;0,4,3),0)),IF(AND($D94&lt;=CM$6,$E94&gt;=CM$5),60,0)))</f>
        <v/>
      </c>
      <c r="CN94" s="80" t="str">
        <f>IF(OR($A94="",NOT(ISNUMBER($G94))),"",IF(AND($F94&lt;=CN$6,$G94&gt;=CN$5),IF(CN$5&gt;$N94,5,$K94)*10+IF(AND($F94&gt;=CN$5,$F94&lt;=CN$6),IF(AND($G94&gt;=CN$5,$G94&lt;=CN$6),5,IF($L94=1,2,1)),IF(AND($G94&gt;=CN$5,$G94&lt;=CN$6),IF($M94&gt;0,4,3),0)),IF(AND($D94&lt;=CN$6,$E94&gt;=CN$5),60,0)))</f>
        <v/>
      </c>
      <c r="CO94" s="80" t="str">
        <f>IF(OR($A94="",NOT(ISNUMBER($G94))),"",IF(AND($F94&lt;=CO$6,$G94&gt;=CO$5),IF(CO$5&gt;$N94,5,$K94)*10+IF(AND($F94&gt;=CO$5,$F94&lt;=CO$6),IF(AND($G94&gt;=CO$5,$G94&lt;=CO$6),5,IF($L94=1,2,1)),IF(AND($G94&gt;=CO$5,$G94&lt;=CO$6),IF($M94&gt;0,4,3),0)),IF(AND($D94&lt;=CO$6,$E94&gt;=CO$5),60,0)))</f>
        <v/>
      </c>
      <c r="CP94" s="80" t="str">
        <f>IF(OR($A94="",NOT(ISNUMBER($G94))),"",IF(AND($F94&lt;=CP$6,$G94&gt;=CP$5),IF(CP$5&gt;$N94,5,$K94)*10+IF(AND($F94&gt;=CP$5,$F94&lt;=CP$6),IF(AND($G94&gt;=CP$5,$G94&lt;=CP$6),5,IF($L94=1,2,1)),IF(AND($G94&gt;=CP$5,$G94&lt;=CP$6),IF($M94&gt;0,4,3),0)),IF(AND($D94&lt;=CP$6,$E94&gt;=CP$5),60,0)))</f>
        <v/>
      </c>
      <c r="CQ94" s="80" t="str">
        <f>IF(OR($A94="",NOT(ISNUMBER($G94))),"",IF(AND($F94&lt;=CQ$6,$G94&gt;=CQ$5),IF(CQ$5&gt;$N94,5,$K94)*10+IF(AND($F94&gt;=CQ$5,$F94&lt;=CQ$6),IF(AND($G94&gt;=CQ$5,$G94&lt;=CQ$6),5,IF($L94=1,2,1)),IF(AND($G94&gt;=CQ$5,$G94&lt;=CQ$6),IF($M94&gt;0,4,3),0)),IF(AND($D94&lt;=CQ$6,$E94&gt;=CQ$5),60,0)))</f>
        <v/>
      </c>
      <c r="CR94" s="80" t="str">
        <f>IF(OR($A94="",NOT(ISNUMBER($G94))),"",IF(AND($F94&lt;=CR$6,$G94&gt;=CR$5),IF(CR$5&gt;$N94,5,$K94)*10+IF(AND($F94&gt;=CR$5,$F94&lt;=CR$6),IF(AND($G94&gt;=CR$5,$G94&lt;=CR$6),5,IF($L94=1,2,1)),IF(AND($G94&gt;=CR$5,$G94&lt;=CR$6),IF($M94&gt;0,4,3),0)),IF(AND($D94&lt;=CR$6,$E94&gt;=CR$5),60,0)))</f>
        <v/>
      </c>
      <c r="CS94" s="80" t="str">
        <f>IF(OR($A94="",NOT(ISNUMBER($G94))),"",IF(AND($F94&lt;=CS$6,$G94&gt;=CS$5),IF(CS$5&gt;$N94,5,$K94)*10+IF(AND($F94&gt;=CS$5,$F94&lt;=CS$6),IF(AND($G94&gt;=CS$5,$G94&lt;=CS$6),5,IF($L94=1,2,1)),IF(AND($G94&gt;=CS$5,$G94&lt;=CS$6),IF($M94&gt;0,4,3),0)),IF(AND($D94&lt;=CS$6,$E94&gt;=CS$5),60,0)))</f>
        <v/>
      </c>
      <c r="CT94" s="80" t="str">
        <f>IF(OR($A94="",NOT(ISNUMBER($G94))),"",IF(AND($F94&lt;=CT$6,$G94&gt;=CT$5),IF(CT$5&gt;$N94,5,$K94)*10+IF(AND($F94&gt;=CT$5,$F94&lt;=CT$6),IF(AND($G94&gt;=CT$5,$G94&lt;=CT$6),5,IF($L94=1,2,1)),IF(AND($G94&gt;=CT$5,$G94&lt;=CT$6),IF($M94&gt;0,4,3),0)),IF(AND($D94&lt;=CT$6,$E94&gt;=CT$5),60,0)))</f>
        <v/>
      </c>
      <c r="CU94" s="80" t="str">
        <f>IF(OR($A94="",NOT(ISNUMBER($G94))),"",IF(AND($F94&lt;=CU$6,$G94&gt;=CU$5),IF(CU$5&gt;$N94,5,$K94)*10+IF(AND($F94&gt;=CU$5,$F94&lt;=CU$6),IF(AND($G94&gt;=CU$5,$G94&lt;=CU$6),5,IF($L94=1,2,1)),IF(AND($G94&gt;=CU$5,$G94&lt;=CU$6),IF($M94&gt;0,4,3),0)),IF(AND($D94&lt;=CU$6,$E94&gt;=CU$5),60,0)))</f>
        <v/>
      </c>
      <c r="CV94" s="80" t="str">
        <f>IF(OR($A94="",NOT(ISNUMBER($G94))),"",IF(AND($F94&lt;=CV$6,$G94&gt;=CV$5),IF(CV$5&gt;$N94,5,$K94)*10+IF(AND($F94&gt;=CV$5,$F94&lt;=CV$6),IF(AND($G94&gt;=CV$5,$G94&lt;=CV$6),5,IF($L94=1,2,1)),IF(AND($G94&gt;=CV$5,$G94&lt;=CV$6),IF($M94&gt;0,4,3),0)),IF(AND($D94&lt;=CV$6,$E94&gt;=CV$5),60,0)))</f>
        <v/>
      </c>
      <c r="CW94" s="80" t="str">
        <f>IF(OR($A94="",NOT(ISNUMBER($G94))),"",IF(AND($F94&lt;=CW$6,$G94&gt;=CW$5),IF(CW$5&gt;$N94,5,$K94)*10+IF(AND($F94&gt;=CW$5,$F94&lt;=CW$6),IF(AND($G94&gt;=CW$5,$G94&lt;=CW$6),5,IF($L94=1,2,1)),IF(AND($G94&gt;=CW$5,$G94&lt;=CW$6),IF($M94&gt;0,4,3),0)),IF(AND($D94&lt;=CW$6,$E94&gt;=CW$5),60,0)))</f>
        <v/>
      </c>
      <c r="CX94" s="80" t="str">
        <f>IF(OR($A94="",NOT(ISNUMBER($G94))),"",IF(AND($F94&lt;=CX$6,$G94&gt;=CX$5),IF(CX$5&gt;$N94,5,$K94)*10+IF(AND($F94&gt;=CX$5,$F94&lt;=CX$6),IF(AND($G94&gt;=CX$5,$G94&lt;=CX$6),5,IF($L94=1,2,1)),IF(AND($G94&gt;=CX$5,$G94&lt;=CX$6),IF($M94&gt;0,4,3),0)),IF(AND($D94&lt;=CX$6,$E94&gt;=CX$5),60,0)))</f>
        <v/>
      </c>
      <c r="CY94" s="80" t="str">
        <f>IF(OR($A94="",NOT(ISNUMBER($G94))),"",IF(AND($F94&lt;=CY$6,$G94&gt;=CY$5),IF(CY$5&gt;$N94,5,$K94)*10+IF(AND($F94&gt;=CY$5,$F94&lt;=CY$6),IF(AND($G94&gt;=CY$5,$G94&lt;=CY$6),5,IF($L94=1,2,1)),IF(AND($G94&gt;=CY$5,$G94&lt;=CY$6),IF($M94&gt;0,4,3),0)),IF(AND($D94&lt;=CY$6,$E94&gt;=CY$5),60,0)))</f>
        <v/>
      </c>
      <c r="CZ94" s="80" t="str">
        <f>IF(OR($A94="",NOT(ISNUMBER($G94))),"",IF(AND($F94&lt;=CZ$6,$G94&gt;=CZ$5),IF(CZ$5&gt;$N94,5,$K94)*10+IF(AND($F94&gt;=CZ$5,$F94&lt;=CZ$6),IF(AND($G94&gt;=CZ$5,$G94&lt;=CZ$6),5,IF($L94=1,2,1)),IF(AND($G94&gt;=CZ$5,$G94&lt;=CZ$6),IF($M94&gt;0,4,3),0)),IF(AND($D94&lt;=CZ$6,$E94&gt;=CZ$5),60,0)))</f>
        <v/>
      </c>
      <c r="DA94" s="80" t="str">
        <f>IF(OR($A94="",NOT(ISNUMBER($G94))),"",IF(AND($F94&lt;=DA$6,$G94&gt;=DA$5),IF(DA$5&gt;$N94,5,$K94)*10+IF(AND($F94&gt;=DA$5,$F94&lt;=DA$6),IF(AND($G94&gt;=DA$5,$G94&lt;=DA$6),5,IF($L94=1,2,1)),IF(AND($G94&gt;=DA$5,$G94&lt;=DA$6),IF($M94&gt;0,4,3),0)),IF(AND($D94&lt;=DA$6,$E94&gt;=DA$5),60,0)))</f>
        <v/>
      </c>
      <c r="DB94" s="80" t="str">
        <f>IF(OR($A94="",NOT(ISNUMBER($G94))),"",IF(AND($F94&lt;=DB$6,$G94&gt;=DB$5),IF(DB$5&gt;$N94,5,$K94)*10+IF(AND($F94&gt;=DB$5,$F94&lt;=DB$6),IF(AND($G94&gt;=DB$5,$G94&lt;=DB$6),5,IF($L94=1,2,1)),IF(AND($G94&gt;=DB$5,$G94&lt;=DB$6),IF($M94&gt;0,4,3),0)),IF(AND($D94&lt;=DB$6,$E94&gt;=DB$5),60,0)))</f>
        <v/>
      </c>
      <c r="DC94" s="80" t="str">
        <f>IF(OR($A94="",NOT(ISNUMBER($G94))),"",IF(AND($F94&lt;=DC$6,$G94&gt;=DC$5),IF(DC$5&gt;$N94,5,$K94)*10+IF(AND($F94&gt;=DC$5,$F94&lt;=DC$6),IF(AND($G94&gt;=DC$5,$G94&lt;=DC$6),5,IF($L94=1,2,1)),IF(AND($G94&gt;=DC$5,$G94&lt;=DC$6),IF($M94&gt;0,4,3),0)),IF(AND($D94&lt;=DC$6,$E94&gt;=DC$5),60,0)))</f>
        <v/>
      </c>
      <c r="DD94" s="80" t="str">
        <f>IF(OR($A94="",NOT(ISNUMBER($G94))),"",IF(AND($F94&lt;=DD$6,$G94&gt;=DD$5),IF(DD$5&gt;$N94,5,$K94)*10+IF(AND($F94&gt;=DD$5,$F94&lt;=DD$6),IF(AND($G94&gt;=DD$5,$G94&lt;=DD$6),5,IF($L94=1,2,1)),IF(AND($G94&gt;=DD$5,$G94&lt;=DD$6),IF($M94&gt;0,4,3),0)),IF(AND($D94&lt;=DD$6,$E94&gt;=DD$5),60,0)))</f>
        <v/>
      </c>
      <c r="DE94" s="80" t="str">
        <f>IF(OR($A94="",NOT(ISNUMBER($G94))),"",IF(AND($F94&lt;=DE$6,$G94&gt;=DE$5),IF(DE$5&gt;$N94,5,$K94)*10+IF(AND($F94&gt;=DE$5,$F94&lt;=DE$6),IF(AND($G94&gt;=DE$5,$G94&lt;=DE$6),5,IF($L94=1,2,1)),IF(AND($G94&gt;=DE$5,$G94&lt;=DE$6),IF($M94&gt;0,4,3),0)),IF(AND($D94&lt;=DE$6,$E94&gt;=DE$5),60,0)))</f>
        <v/>
      </c>
      <c r="DF94" s="80" t="str">
        <f>IF(OR($A94="",NOT(ISNUMBER($G94))),"",IF(AND($F94&lt;=DF$6,$G94&gt;=DF$5),IF(DF$5&gt;$N94,5,$K94)*10+IF(AND($F94&gt;=DF$5,$F94&lt;=DF$6),IF(AND($G94&gt;=DF$5,$G94&lt;=DF$6),5,IF($L94=1,2,1)),IF(AND($G94&gt;=DF$5,$G94&lt;=DF$6),IF($M94&gt;0,4,3),0)),IF(AND($D94&lt;=DF$6,$E94&gt;=DF$5),60,0)))</f>
        <v/>
      </c>
      <c r="DG94" s="80" t="str">
        <f>IF(OR($A94="",NOT(ISNUMBER($G94))),"",IF(AND($F94&lt;=DG$6,$G94&gt;=DG$5),IF(DG$5&gt;$N94,5,$K94)*10+IF(AND($F94&gt;=DG$5,$F94&lt;=DG$6),IF(AND($G94&gt;=DG$5,$G94&lt;=DG$6),5,IF($L94=1,2,1)),IF(AND($G94&gt;=DG$5,$G94&lt;=DG$6),IF($M94&gt;0,4,3),0)),IF(AND($D94&lt;=DG$6,$E94&gt;=DG$5),60,0)))</f>
        <v/>
      </c>
      <c r="DH94" s="80" t="str">
        <f>IF(OR($A94="",NOT(ISNUMBER($G94))),"",IF(AND($F94&lt;=DH$6,$G94&gt;=DH$5),IF(DH$5&gt;$N94,5,$K94)*10+IF(AND($F94&gt;=DH$5,$F94&lt;=DH$6),IF(AND($G94&gt;=DH$5,$G94&lt;=DH$6),5,IF($L94=1,2,1)),IF(AND($G94&gt;=DH$5,$G94&lt;=DH$6),IF($M94&gt;0,4,3),0)),IF(AND($D94&lt;=DH$6,$E94&gt;=DH$5),60,0)))</f>
        <v/>
      </c>
      <c r="DI94" s="80" t="str">
        <f>IF(OR($A94="",NOT(ISNUMBER($G94))),"",IF(AND($F94&lt;=DI$6,$G94&gt;=DI$5),IF(DI$5&gt;$N94,5,$K94)*10+IF(AND($F94&gt;=DI$5,$F94&lt;=DI$6),IF(AND($G94&gt;=DI$5,$G94&lt;=DI$6),5,IF($L94=1,2,1)),IF(AND($G94&gt;=DI$5,$G94&lt;=DI$6),IF($M94&gt;0,4,3),0)),IF(AND($D94&lt;=DI$6,$E94&gt;=DI$5),60,0)))</f>
        <v/>
      </c>
      <c r="DJ94" s="80" t="str">
        <f>IF(OR($A94="",NOT(ISNUMBER($G94))),"",IF(AND($F94&lt;=DJ$6,$G94&gt;=DJ$5),IF(DJ$5&gt;$N94,5,$K94)*10+IF(AND($F94&gt;=DJ$5,$F94&lt;=DJ$6),IF(AND($G94&gt;=DJ$5,$G94&lt;=DJ$6),5,IF($L94=1,2,1)),IF(AND($G94&gt;=DJ$5,$G94&lt;=DJ$6),IF($M94&gt;0,4,3),0)),IF(AND($D94&lt;=DJ$6,$E94&gt;=DJ$5),60,0)))</f>
        <v/>
      </c>
      <c r="DK94" s="80" t="str">
        <f>IF(OR($A94="",NOT(ISNUMBER($G94))),"",IF(AND($F94&lt;=DK$6,$G94&gt;=DK$5),IF(DK$5&gt;$N94,5,$K94)*10+IF(AND($F94&gt;=DK$5,$F94&lt;=DK$6),IF(AND($G94&gt;=DK$5,$G94&lt;=DK$6),5,IF($L94=1,2,1)),IF(AND($G94&gt;=DK$5,$G94&lt;=DK$6),IF($M94&gt;0,4,3),0)),IF(AND($D94&lt;=DK$6,$E94&gt;=DK$5),60,0)))</f>
        <v/>
      </c>
      <c r="DL94" s="80" t="str">
        <f>IF(OR($A94="",NOT(ISNUMBER($G94))),"",IF(AND($F94&lt;=DL$6,$G94&gt;=DL$5),IF(DL$5&gt;$N94,5,$K94)*10+IF(AND($F94&gt;=DL$5,$F94&lt;=DL$6),IF(AND($G94&gt;=DL$5,$G94&lt;=DL$6),5,IF($L94=1,2,1)),IF(AND($G94&gt;=DL$5,$G94&lt;=DL$6),IF($M94&gt;0,4,3),0)),IF(AND($D94&lt;=DL$6,$E94&gt;=DL$5),60,0)))</f>
        <v/>
      </c>
      <c r="DM94" s="80" t="str">
        <f>IF(OR($A94="",NOT(ISNUMBER($G94))),"",IF(AND($F94&lt;=DM$6,$G94&gt;=DM$5),IF(DM$5&gt;$N94,5,$K94)*10+IF(AND($F94&gt;=DM$5,$F94&lt;=DM$6),IF(AND($G94&gt;=DM$5,$G94&lt;=DM$6),5,IF($L94=1,2,1)),IF(AND($G94&gt;=DM$5,$G94&lt;=DM$6),IF($M94&gt;0,4,3),0)),IF(AND($D94&lt;=DM$6,$E94&gt;=DM$5),60,0)))</f>
        <v/>
      </c>
      <c r="DN94" s="80" t="str">
        <f>IF(OR($A94="",NOT(ISNUMBER($G94))),"",IF(AND($F94&lt;=DN$6,$G94&gt;=DN$5),IF(DN$5&gt;$N94,5,$K94)*10+IF(AND($F94&gt;=DN$5,$F94&lt;=DN$6),IF(AND($G94&gt;=DN$5,$G94&lt;=DN$6),5,IF($L94=1,2,1)),IF(AND($G94&gt;=DN$5,$G94&lt;=DN$6),IF($M94&gt;0,4,3),0)),IF(AND($D94&lt;=DN$6,$E94&gt;=DN$5),60,0)))</f>
        <v/>
      </c>
      <c r="DO94" s="80" t="str">
        <f>IF(OR($A94="",NOT(ISNUMBER($G94))),"",IF(AND($F94&lt;=DO$6,$G94&gt;=DO$5),IF(DO$5&gt;$N94,5,$K94)*10+IF(AND($F94&gt;=DO$5,$F94&lt;=DO$6),IF(AND($G94&gt;=DO$5,$G94&lt;=DO$6),5,IF($L94=1,2,1)),IF(AND($G94&gt;=DO$5,$G94&lt;=DO$6),IF($M94&gt;0,4,3),0)),IF(AND($D94&lt;=DO$6,$E94&gt;=DO$5),60,0)))</f>
        <v/>
      </c>
      <c r="DP94" s="80" t="str">
        <f>IF(OR($A94="",NOT(ISNUMBER($G94))),"",IF(AND($F94&lt;=DP$6,$G94&gt;=DP$5),IF(DP$5&gt;$N94,5,$K94)*10+IF(AND($F94&gt;=DP$5,$F94&lt;=DP$6),IF(AND($G94&gt;=DP$5,$G94&lt;=DP$6),5,IF($L94=1,2,1)),IF(AND($G94&gt;=DP$5,$G94&lt;=DP$6),IF($M94&gt;0,4,3),0)),IF(AND($D94&lt;=DP$6,$E94&gt;=DP$5),60,0)))</f>
        <v/>
      </c>
      <c r="DQ94" s="80" t="str">
        <f>IF(OR($A94="",NOT(ISNUMBER($G94))),"",IF(AND($F94&lt;=DQ$6,$G94&gt;=DQ$5),IF(DQ$5&gt;$N94,5,$K94)*10+IF(AND($F94&gt;=DQ$5,$F94&lt;=DQ$6),IF(AND($G94&gt;=DQ$5,$G94&lt;=DQ$6),5,IF($L94=1,2,1)),IF(AND($G94&gt;=DQ$5,$G94&lt;=DQ$6),IF($M94&gt;0,4,3),0)),IF(AND($D94&lt;=DQ$6,$E94&gt;=DQ$5),60,0)))</f>
        <v/>
      </c>
      <c r="DR94" s="80" t="str">
        <f>IF(OR($A94="",NOT(ISNUMBER($G94))),"",IF(AND($F94&lt;=DR$6,$G94&gt;=DR$5),IF(DR$5&gt;$N94,5,$K94)*10+IF(AND($F94&gt;=DR$5,$F94&lt;=DR$6),IF(AND($G94&gt;=DR$5,$G94&lt;=DR$6),5,IF($L94=1,2,1)),IF(AND($G94&gt;=DR$5,$G94&lt;=DR$6),IF($M94&gt;0,4,3),0)),IF(AND($D94&lt;=DR$6,$E94&gt;=DR$5),60,0)))</f>
        <v/>
      </c>
      <c r="DS94" s="80" t="str">
        <f>IF(OR($A94="",NOT(ISNUMBER($G94))),"",IF(AND($F94&lt;=DS$6,$G94&gt;=DS$5),IF(DS$5&gt;$N94,5,$K94)*10+IF(AND($F94&gt;=DS$5,$F94&lt;=DS$6),IF(AND($G94&gt;=DS$5,$G94&lt;=DS$6),5,IF($L94=1,2,1)),IF(AND($G94&gt;=DS$5,$G94&lt;=DS$6),IF($M94&gt;0,4,3),0)),IF(AND($D94&lt;=DS$6,$E94&gt;=DS$5),60,0)))</f>
        <v/>
      </c>
      <c r="DT94" s="80" t="str">
        <f>IF(OR($A94="",NOT(ISNUMBER($G94))),"",IF(AND($F94&lt;=DT$6,$G94&gt;=DT$5),IF(DT$5&gt;$N94,5,$K94)*10+IF(AND($F94&gt;=DT$5,$F94&lt;=DT$6),IF(AND($G94&gt;=DT$5,$G94&lt;=DT$6),5,IF($L94=1,2,1)),IF(AND($G94&gt;=DT$5,$G94&lt;=DT$6),IF($M94&gt;0,4,3),0)),IF(AND($D94&lt;=DT$6,$E94&gt;=DT$5),60,0)))</f>
        <v/>
      </c>
      <c r="DU94" s="80" t="str">
        <f>IF(OR($A94="",NOT(ISNUMBER($G94))),"",IF(AND($F94&lt;=DU$6,$G94&gt;=DU$5),IF(DU$5&gt;$N94,5,$K94)*10+IF(AND($F94&gt;=DU$5,$F94&lt;=DU$6),IF(AND($G94&gt;=DU$5,$G94&lt;=DU$6),5,IF($L94=1,2,1)),IF(AND($G94&gt;=DU$5,$G94&lt;=DU$6),IF($M94&gt;0,4,3),0)),IF(AND($D94&lt;=DU$6,$E94&gt;=DU$5),60,0)))</f>
        <v/>
      </c>
      <c r="DV94" s="80" t="str">
        <f>IF(OR($A94="",NOT(ISNUMBER($G94))),"",IF(AND($F94&lt;=DV$6,$G94&gt;=DV$5),IF(DV$5&gt;$N94,5,$K94)*10+IF(AND($F94&gt;=DV$5,$F94&lt;=DV$6),IF(AND($G94&gt;=DV$5,$G94&lt;=DV$6),5,IF($L94=1,2,1)),IF(AND($G94&gt;=DV$5,$G94&lt;=DV$6),IF($M94&gt;0,4,3),0)),IF(AND($D94&lt;=DV$6,$E94&gt;=DV$5),60,0)))</f>
        <v/>
      </c>
      <c r="DW94" s="80" t="str">
        <f>IF(OR($A94="",NOT(ISNUMBER($G94))),"",IF(AND($F94&lt;=DW$6,$G94&gt;=DW$5),IF(DW$5&gt;$N94,5,$K94)*10+IF(AND($F94&gt;=DW$5,$F94&lt;=DW$6),IF(AND($G94&gt;=DW$5,$G94&lt;=DW$6),5,IF($L94=1,2,1)),IF(AND($G94&gt;=DW$5,$G94&lt;=DW$6),IF($M94&gt;0,4,3),0)),IF(AND($D94&lt;=DW$6,$E94&gt;=DW$5),60,0)))</f>
        <v/>
      </c>
      <c r="DX94" s="80" t="str">
        <f>IF(OR($A94="",NOT(ISNUMBER($G94))),"",IF(AND($F94&lt;=DX$6,$G94&gt;=DX$5),IF(DX$5&gt;$N94,5,$K94)*10+IF(AND($F94&gt;=DX$5,$F94&lt;=DX$6),IF(AND($G94&gt;=DX$5,$G94&lt;=DX$6),5,IF($L94=1,2,1)),IF(AND($G94&gt;=DX$5,$G94&lt;=DX$6),IF($M94&gt;0,4,3),0)),IF(AND($D94&lt;=DX$6,$E94&gt;=DX$5),60,0)))</f>
        <v/>
      </c>
      <c r="DY94" s="80" t="str">
        <f>IF(OR($A94="",NOT(ISNUMBER($G94))),"",IF(AND($F94&lt;=DY$6,$G94&gt;=DY$5),IF(DY$5&gt;$N94,5,$K94)*10+IF(AND($F94&gt;=DY$5,$F94&lt;=DY$6),IF(AND($G94&gt;=DY$5,$G94&lt;=DY$6),5,IF($L94=1,2,1)),IF(AND($G94&gt;=DY$5,$G94&lt;=DY$6),IF($M94&gt;0,4,3),0)),IF(AND($D94&lt;=DY$6,$E94&gt;=DY$5),60,0)))</f>
        <v/>
      </c>
      <c r="DZ94" s="80" t="str">
        <f>IF(OR($A94="",NOT(ISNUMBER($G94))),"",IF(AND($F94&lt;=DZ$6,$G94&gt;=DZ$5),IF(DZ$5&gt;$N94,5,$K94)*10+IF(AND($F94&gt;=DZ$5,$F94&lt;=DZ$6),IF(AND($G94&gt;=DZ$5,$G94&lt;=DZ$6),5,IF($L94=1,2,1)),IF(AND($G94&gt;=DZ$5,$G94&lt;=DZ$6),IF($M94&gt;0,4,3),0)),IF(AND($D94&lt;=DZ$6,$E94&gt;=DZ$5),60,0)))</f>
        <v/>
      </c>
      <c r="EA94" s="80" t="str">
        <f>IF(OR($A94="",NOT(ISNUMBER($G94))),"",IF(AND($F94&lt;=EA$6,$G94&gt;=EA$5),IF(EA$5&gt;$N94,5,$K94)*10+IF(AND($F94&gt;=EA$5,$F94&lt;=EA$6),IF(AND($G94&gt;=EA$5,$G94&lt;=EA$6),5,IF($L94=1,2,1)),IF(AND($G94&gt;=EA$5,$G94&lt;=EA$6),IF($M94&gt;0,4,3),0)),IF(AND($D94&lt;=EA$6,$E94&gt;=EA$5),60,0)))</f>
        <v/>
      </c>
      <c r="EB94" s="80" t="str">
        <f>IF(OR($A94="",NOT(ISNUMBER($G94))),"",IF(AND($F94&lt;=EB$6,$G94&gt;=EB$5),IF(EB$5&gt;$N94,5,$K94)*10+IF(AND($F94&gt;=EB$5,$F94&lt;=EB$6),IF(AND($G94&gt;=EB$5,$G94&lt;=EB$6),5,IF($L94=1,2,1)),IF(AND($G94&gt;=EB$5,$G94&lt;=EB$6),IF($M94&gt;0,4,3),0)),IF(AND($D94&lt;=EB$6,$E94&gt;=EB$5),60,0)))</f>
        <v/>
      </c>
      <c r="EC94" s="80" t="str">
        <f>IF(OR($A94="",NOT(ISNUMBER($G94))),"",IF(AND($F94&lt;=EC$6,$G94&gt;=EC$5),IF(EC$5&gt;$N94,5,$K94)*10+IF(AND($F94&gt;=EC$5,$F94&lt;=EC$6),IF(AND($G94&gt;=EC$5,$G94&lt;=EC$6),5,IF($L94=1,2,1)),IF(AND($G94&gt;=EC$5,$G94&lt;=EC$6),IF($M94&gt;0,4,3),0)),IF(AND($D94&lt;=EC$6,$E94&gt;=EC$5),60,0)))</f>
        <v/>
      </c>
      <c r="ED94" s="80" t="str">
        <f>IF(OR($A94="",NOT(ISNUMBER($G94))),"",IF(AND($F94&lt;=ED$6,$G94&gt;=ED$5),IF(ED$5&gt;$N94,5,$K94)*10+IF(AND($F94&gt;=ED$5,$F94&lt;=ED$6),IF(AND($G94&gt;=ED$5,$G94&lt;=ED$6),5,IF($L94=1,2,1)),IF(AND($G94&gt;=ED$5,$G94&lt;=ED$6),IF($M94&gt;0,4,3),0)),IF(AND($D94&lt;=ED$6,$E94&gt;=ED$5),60,0)))</f>
        <v/>
      </c>
    </row>
    <row r="95" ht="18" customHeight="1">
      <c r="A95" s="52" t="str">
        <f>IF(Tasks!$B95="","",Tasks!$A95)</f>
        <v/>
      </c>
      <c r="B95" s="78" t="str">
        <f>IF(Tasks!$B95="","",Tasks!$B95)</f>
        <v/>
      </c>
      <c r="C95" s="25" t="str">
        <f>IF($B95="","",IF(AND(Tasks!$D95="",Tasks!$G95=""),"-",IF(Tasks!$D95="","",Tasks!$D95&amp;IF(OR(Tasks!$E95="",Tasks!$E95="FS"),IF(N(Tasks!$F95)=0,"","FS"),Tasks!$E95)&amp;IF(N(Tasks!$F95)=0,"",IF(Tasks!$F95&gt;0,"+","")&amp;Tasks!$F95))&amp;IF(AND(Tasks!$D95&lt;&gt;"",Tasks!$G95&lt;&gt;""),", ","")&amp;IF(Tasks!$G95="","",Tasks!$G95&amp;IF(OR(Tasks!$H95="",Tasks!$H95="FS"),IF(N(Tasks!$I95)=0,"","FS"),Tasks!$H95)&amp;IF(N(Tasks!$I95)=0,"",IF(Tasks!$I95&gt;0,"+","")&amp;Tasks!$I95))))</f>
        <v/>
      </c>
      <c r="D95" s="51" t="str">
        <f>IF(OR($B95="",Tasks!$Q95=""),"",Tasks!$Q95)</f>
        <v/>
      </c>
      <c r="E95" s="51" t="str">
        <f>IF(OR($B95="",Tasks!$R95=""),"",Tasks!$R95)</f>
        <v/>
      </c>
      <c r="F95" s="51" t="str">
        <f>IF(OR($B95="",Tasks!$S95=""),"",Tasks!$S95)</f>
        <v/>
      </c>
      <c r="G95" s="51" t="str">
        <f>IF(OR($B95="",Tasks!$T95=""),"",Tasks!$T95)</f>
        <v/>
      </c>
      <c r="H95" s="52" t="str">
        <f>IF($B95="","",Tasks!$AE95)</f>
        <v/>
      </c>
      <c r="I95" s="79" t="str">
        <f>IF($B95="","",Tasks!$AF95)</f>
        <v/>
      </c>
      <c r="J95" s="53" t="str">
        <f>IF(OR($B95="",Tasks!$V95=""),"",Tasks!$V95)</f>
        <v/>
      </c>
      <c r="K95" s="52" t="str">
        <f>IF($B95="","",Tasks!$AA95)</f>
        <v/>
      </c>
      <c r="L95" s="52" t="str">
        <f>IF($B95="","",Tasks!$AB95)</f>
        <v/>
      </c>
      <c r="M95" s="52" t="str">
        <f>IF($B95="","",Tasks!$Z95)</f>
        <v/>
      </c>
      <c r="N95" s="52" t="str">
        <f>IF(OR($B95="",Tasks!$AG95=""),"",Tasks!$AG95)</f>
        <v/>
      </c>
      <c r="O95" s="80" t="str">
        <f>IF(OR($A95="",NOT(ISNUMBER($G95))),"",IF(AND($F95&lt;=O$6,$G95&gt;=O$5),IF(O$5&gt;$N95,5,$K95)*10+IF(AND($F95&gt;=O$5,$F95&lt;=O$6),IF(AND($G95&gt;=O$5,$G95&lt;=O$6),5,IF($L95=1,2,1)),IF(AND($G95&gt;=O$5,$G95&lt;=O$6),IF($M95&gt;0,4,3),0)),IF(AND($D95&lt;=O$6,$E95&gt;=O$5),60,0)))</f>
        <v/>
      </c>
      <c r="P95" s="80" t="str">
        <f>IF(OR($A95="",NOT(ISNUMBER($G95))),"",IF(AND($F95&lt;=P$6,$G95&gt;=P$5),IF(P$5&gt;$N95,5,$K95)*10+IF(AND($F95&gt;=P$5,$F95&lt;=P$6),IF(AND($G95&gt;=P$5,$G95&lt;=P$6),5,IF($L95=1,2,1)),IF(AND($G95&gt;=P$5,$G95&lt;=P$6),IF($M95&gt;0,4,3),0)),IF(AND($D95&lt;=P$6,$E95&gt;=P$5),60,0)))</f>
        <v/>
      </c>
      <c r="Q95" s="80" t="str">
        <f>IF(OR($A95="",NOT(ISNUMBER($G95))),"",IF(AND($F95&lt;=Q$6,$G95&gt;=Q$5),IF(Q$5&gt;$N95,5,$K95)*10+IF(AND($F95&gt;=Q$5,$F95&lt;=Q$6),IF(AND($G95&gt;=Q$5,$G95&lt;=Q$6),5,IF($L95=1,2,1)),IF(AND($G95&gt;=Q$5,$G95&lt;=Q$6),IF($M95&gt;0,4,3),0)),IF(AND($D95&lt;=Q$6,$E95&gt;=Q$5),60,0)))</f>
        <v/>
      </c>
      <c r="R95" s="80" t="str">
        <f>IF(OR($A95="",NOT(ISNUMBER($G95))),"",IF(AND($F95&lt;=R$6,$G95&gt;=R$5),IF(R$5&gt;$N95,5,$K95)*10+IF(AND($F95&gt;=R$5,$F95&lt;=R$6),IF(AND($G95&gt;=R$5,$G95&lt;=R$6),5,IF($L95=1,2,1)),IF(AND($G95&gt;=R$5,$G95&lt;=R$6),IF($M95&gt;0,4,3),0)),IF(AND($D95&lt;=R$6,$E95&gt;=R$5),60,0)))</f>
        <v/>
      </c>
      <c r="S95" s="80" t="str">
        <f>IF(OR($A95="",NOT(ISNUMBER($G95))),"",IF(AND($F95&lt;=S$6,$G95&gt;=S$5),IF(S$5&gt;$N95,5,$K95)*10+IF(AND($F95&gt;=S$5,$F95&lt;=S$6),IF(AND($G95&gt;=S$5,$G95&lt;=S$6),5,IF($L95=1,2,1)),IF(AND($G95&gt;=S$5,$G95&lt;=S$6),IF($M95&gt;0,4,3),0)),IF(AND($D95&lt;=S$6,$E95&gt;=S$5),60,0)))</f>
        <v/>
      </c>
      <c r="T95" s="80" t="str">
        <f>IF(OR($A95="",NOT(ISNUMBER($G95))),"",IF(AND($F95&lt;=T$6,$G95&gt;=T$5),IF(T$5&gt;$N95,5,$K95)*10+IF(AND($F95&gt;=T$5,$F95&lt;=T$6),IF(AND($G95&gt;=T$5,$G95&lt;=T$6),5,IF($L95=1,2,1)),IF(AND($G95&gt;=T$5,$G95&lt;=T$6),IF($M95&gt;0,4,3),0)),IF(AND($D95&lt;=T$6,$E95&gt;=T$5),60,0)))</f>
        <v/>
      </c>
      <c r="U95" s="80" t="str">
        <f>IF(OR($A95="",NOT(ISNUMBER($G95))),"",IF(AND($F95&lt;=U$6,$G95&gt;=U$5),IF(U$5&gt;$N95,5,$K95)*10+IF(AND($F95&gt;=U$5,$F95&lt;=U$6),IF(AND($G95&gt;=U$5,$G95&lt;=U$6),5,IF($L95=1,2,1)),IF(AND($G95&gt;=U$5,$G95&lt;=U$6),IF($M95&gt;0,4,3),0)),IF(AND($D95&lt;=U$6,$E95&gt;=U$5),60,0)))</f>
        <v/>
      </c>
      <c r="V95" s="80" t="str">
        <f>IF(OR($A95="",NOT(ISNUMBER($G95))),"",IF(AND($F95&lt;=V$6,$G95&gt;=V$5),IF(V$5&gt;$N95,5,$K95)*10+IF(AND($F95&gt;=V$5,$F95&lt;=V$6),IF(AND($G95&gt;=V$5,$G95&lt;=V$6),5,IF($L95=1,2,1)),IF(AND($G95&gt;=V$5,$G95&lt;=V$6),IF($M95&gt;0,4,3),0)),IF(AND($D95&lt;=V$6,$E95&gt;=V$5),60,0)))</f>
        <v/>
      </c>
      <c r="W95" s="80" t="str">
        <f>IF(OR($A95="",NOT(ISNUMBER($G95))),"",IF(AND($F95&lt;=W$6,$G95&gt;=W$5),IF(W$5&gt;$N95,5,$K95)*10+IF(AND($F95&gt;=W$5,$F95&lt;=W$6),IF(AND($G95&gt;=W$5,$G95&lt;=W$6),5,IF($L95=1,2,1)),IF(AND($G95&gt;=W$5,$G95&lt;=W$6),IF($M95&gt;0,4,3),0)),IF(AND($D95&lt;=W$6,$E95&gt;=W$5),60,0)))</f>
        <v/>
      </c>
      <c r="X95" s="80" t="str">
        <f>IF(OR($A95="",NOT(ISNUMBER($G95))),"",IF(AND($F95&lt;=X$6,$G95&gt;=X$5),IF(X$5&gt;$N95,5,$K95)*10+IF(AND($F95&gt;=X$5,$F95&lt;=X$6),IF(AND($G95&gt;=X$5,$G95&lt;=X$6),5,IF($L95=1,2,1)),IF(AND($G95&gt;=X$5,$G95&lt;=X$6),IF($M95&gt;0,4,3),0)),IF(AND($D95&lt;=X$6,$E95&gt;=X$5),60,0)))</f>
        <v/>
      </c>
      <c r="Y95" s="80" t="str">
        <f>IF(OR($A95="",NOT(ISNUMBER($G95))),"",IF(AND($F95&lt;=Y$6,$G95&gt;=Y$5),IF(Y$5&gt;$N95,5,$K95)*10+IF(AND($F95&gt;=Y$5,$F95&lt;=Y$6),IF(AND($G95&gt;=Y$5,$G95&lt;=Y$6),5,IF($L95=1,2,1)),IF(AND($G95&gt;=Y$5,$G95&lt;=Y$6),IF($M95&gt;0,4,3),0)),IF(AND($D95&lt;=Y$6,$E95&gt;=Y$5),60,0)))</f>
        <v/>
      </c>
      <c r="Z95" s="80" t="str">
        <f>IF(OR($A95="",NOT(ISNUMBER($G95))),"",IF(AND($F95&lt;=Z$6,$G95&gt;=Z$5),IF(Z$5&gt;$N95,5,$K95)*10+IF(AND($F95&gt;=Z$5,$F95&lt;=Z$6),IF(AND($G95&gt;=Z$5,$G95&lt;=Z$6),5,IF($L95=1,2,1)),IF(AND($G95&gt;=Z$5,$G95&lt;=Z$6),IF($M95&gt;0,4,3),0)),IF(AND($D95&lt;=Z$6,$E95&gt;=Z$5),60,0)))</f>
        <v/>
      </c>
      <c r="AA95" s="80" t="str">
        <f>IF(OR($A95="",NOT(ISNUMBER($G95))),"",IF(AND($F95&lt;=AA$6,$G95&gt;=AA$5),IF(AA$5&gt;$N95,5,$K95)*10+IF(AND($F95&gt;=AA$5,$F95&lt;=AA$6),IF(AND($G95&gt;=AA$5,$G95&lt;=AA$6),5,IF($L95=1,2,1)),IF(AND($G95&gt;=AA$5,$G95&lt;=AA$6),IF($M95&gt;0,4,3),0)),IF(AND($D95&lt;=AA$6,$E95&gt;=AA$5),60,0)))</f>
        <v/>
      </c>
      <c r="AB95" s="80" t="str">
        <f>IF(OR($A95="",NOT(ISNUMBER($G95))),"",IF(AND($F95&lt;=AB$6,$G95&gt;=AB$5),IF(AB$5&gt;$N95,5,$K95)*10+IF(AND($F95&gt;=AB$5,$F95&lt;=AB$6),IF(AND($G95&gt;=AB$5,$G95&lt;=AB$6),5,IF($L95=1,2,1)),IF(AND($G95&gt;=AB$5,$G95&lt;=AB$6),IF($M95&gt;0,4,3),0)),IF(AND($D95&lt;=AB$6,$E95&gt;=AB$5),60,0)))</f>
        <v/>
      </c>
      <c r="AC95" s="80" t="str">
        <f>IF(OR($A95="",NOT(ISNUMBER($G95))),"",IF(AND($F95&lt;=AC$6,$G95&gt;=AC$5),IF(AC$5&gt;$N95,5,$K95)*10+IF(AND($F95&gt;=AC$5,$F95&lt;=AC$6),IF(AND($G95&gt;=AC$5,$G95&lt;=AC$6),5,IF($L95=1,2,1)),IF(AND($G95&gt;=AC$5,$G95&lt;=AC$6),IF($M95&gt;0,4,3),0)),IF(AND($D95&lt;=AC$6,$E95&gt;=AC$5),60,0)))</f>
        <v/>
      </c>
      <c r="AD95" s="80" t="str">
        <f>IF(OR($A95="",NOT(ISNUMBER($G95))),"",IF(AND($F95&lt;=AD$6,$G95&gt;=AD$5),IF(AD$5&gt;$N95,5,$K95)*10+IF(AND($F95&gt;=AD$5,$F95&lt;=AD$6),IF(AND($G95&gt;=AD$5,$G95&lt;=AD$6),5,IF($L95=1,2,1)),IF(AND($G95&gt;=AD$5,$G95&lt;=AD$6),IF($M95&gt;0,4,3),0)),IF(AND($D95&lt;=AD$6,$E95&gt;=AD$5),60,0)))</f>
        <v/>
      </c>
      <c r="AE95" s="80" t="str">
        <f>IF(OR($A95="",NOT(ISNUMBER($G95))),"",IF(AND($F95&lt;=AE$6,$G95&gt;=AE$5),IF(AE$5&gt;$N95,5,$K95)*10+IF(AND($F95&gt;=AE$5,$F95&lt;=AE$6),IF(AND($G95&gt;=AE$5,$G95&lt;=AE$6),5,IF($L95=1,2,1)),IF(AND($G95&gt;=AE$5,$G95&lt;=AE$6),IF($M95&gt;0,4,3),0)),IF(AND($D95&lt;=AE$6,$E95&gt;=AE$5),60,0)))</f>
        <v/>
      </c>
      <c r="AF95" s="80" t="str">
        <f>IF(OR($A95="",NOT(ISNUMBER($G95))),"",IF(AND($F95&lt;=AF$6,$G95&gt;=AF$5),IF(AF$5&gt;$N95,5,$K95)*10+IF(AND($F95&gt;=AF$5,$F95&lt;=AF$6),IF(AND($G95&gt;=AF$5,$G95&lt;=AF$6),5,IF($L95=1,2,1)),IF(AND($G95&gt;=AF$5,$G95&lt;=AF$6),IF($M95&gt;0,4,3),0)),IF(AND($D95&lt;=AF$6,$E95&gt;=AF$5),60,0)))</f>
        <v/>
      </c>
      <c r="AG95" s="80" t="str">
        <f>IF(OR($A95="",NOT(ISNUMBER($G95))),"",IF(AND($F95&lt;=AG$6,$G95&gt;=AG$5),IF(AG$5&gt;$N95,5,$K95)*10+IF(AND($F95&gt;=AG$5,$F95&lt;=AG$6),IF(AND($G95&gt;=AG$5,$G95&lt;=AG$6),5,IF($L95=1,2,1)),IF(AND($G95&gt;=AG$5,$G95&lt;=AG$6),IF($M95&gt;0,4,3),0)),IF(AND($D95&lt;=AG$6,$E95&gt;=AG$5),60,0)))</f>
        <v/>
      </c>
      <c r="AH95" s="80" t="str">
        <f>IF(OR($A95="",NOT(ISNUMBER($G95))),"",IF(AND($F95&lt;=AH$6,$G95&gt;=AH$5),IF(AH$5&gt;$N95,5,$K95)*10+IF(AND($F95&gt;=AH$5,$F95&lt;=AH$6),IF(AND($G95&gt;=AH$5,$G95&lt;=AH$6),5,IF($L95=1,2,1)),IF(AND($G95&gt;=AH$5,$G95&lt;=AH$6),IF($M95&gt;0,4,3),0)),IF(AND($D95&lt;=AH$6,$E95&gt;=AH$5),60,0)))</f>
        <v/>
      </c>
      <c r="AI95" s="80" t="str">
        <f>IF(OR($A95="",NOT(ISNUMBER($G95))),"",IF(AND($F95&lt;=AI$6,$G95&gt;=AI$5),IF(AI$5&gt;$N95,5,$K95)*10+IF(AND($F95&gt;=AI$5,$F95&lt;=AI$6),IF(AND($G95&gt;=AI$5,$G95&lt;=AI$6),5,IF($L95=1,2,1)),IF(AND($G95&gt;=AI$5,$G95&lt;=AI$6),IF($M95&gt;0,4,3),0)),IF(AND($D95&lt;=AI$6,$E95&gt;=AI$5),60,0)))</f>
        <v/>
      </c>
      <c r="AJ95" s="80" t="str">
        <f>IF(OR($A95="",NOT(ISNUMBER($G95))),"",IF(AND($F95&lt;=AJ$6,$G95&gt;=AJ$5),IF(AJ$5&gt;$N95,5,$K95)*10+IF(AND($F95&gt;=AJ$5,$F95&lt;=AJ$6),IF(AND($G95&gt;=AJ$5,$G95&lt;=AJ$6),5,IF($L95=1,2,1)),IF(AND($G95&gt;=AJ$5,$G95&lt;=AJ$6),IF($M95&gt;0,4,3),0)),IF(AND($D95&lt;=AJ$6,$E95&gt;=AJ$5),60,0)))</f>
        <v/>
      </c>
      <c r="AK95" s="80" t="str">
        <f>IF(OR($A95="",NOT(ISNUMBER($G95))),"",IF(AND($F95&lt;=AK$6,$G95&gt;=AK$5),IF(AK$5&gt;$N95,5,$K95)*10+IF(AND($F95&gt;=AK$5,$F95&lt;=AK$6),IF(AND($G95&gt;=AK$5,$G95&lt;=AK$6),5,IF($L95=1,2,1)),IF(AND($G95&gt;=AK$5,$G95&lt;=AK$6),IF($M95&gt;0,4,3),0)),IF(AND($D95&lt;=AK$6,$E95&gt;=AK$5),60,0)))</f>
        <v/>
      </c>
      <c r="AL95" s="80" t="str">
        <f>IF(OR($A95="",NOT(ISNUMBER($G95))),"",IF(AND($F95&lt;=AL$6,$G95&gt;=AL$5),IF(AL$5&gt;$N95,5,$K95)*10+IF(AND($F95&gt;=AL$5,$F95&lt;=AL$6),IF(AND($G95&gt;=AL$5,$G95&lt;=AL$6),5,IF($L95=1,2,1)),IF(AND($G95&gt;=AL$5,$G95&lt;=AL$6),IF($M95&gt;0,4,3),0)),IF(AND($D95&lt;=AL$6,$E95&gt;=AL$5),60,0)))</f>
        <v/>
      </c>
      <c r="AM95" s="80" t="str">
        <f>IF(OR($A95="",NOT(ISNUMBER($G95))),"",IF(AND($F95&lt;=AM$6,$G95&gt;=AM$5),IF(AM$5&gt;$N95,5,$K95)*10+IF(AND($F95&gt;=AM$5,$F95&lt;=AM$6),IF(AND($G95&gt;=AM$5,$G95&lt;=AM$6),5,IF($L95=1,2,1)),IF(AND($G95&gt;=AM$5,$G95&lt;=AM$6),IF($M95&gt;0,4,3),0)),IF(AND($D95&lt;=AM$6,$E95&gt;=AM$5),60,0)))</f>
        <v/>
      </c>
      <c r="AN95" s="80" t="str">
        <f>IF(OR($A95="",NOT(ISNUMBER($G95))),"",IF(AND($F95&lt;=AN$6,$G95&gt;=AN$5),IF(AN$5&gt;$N95,5,$K95)*10+IF(AND($F95&gt;=AN$5,$F95&lt;=AN$6),IF(AND($G95&gt;=AN$5,$G95&lt;=AN$6),5,IF($L95=1,2,1)),IF(AND($G95&gt;=AN$5,$G95&lt;=AN$6),IF($M95&gt;0,4,3),0)),IF(AND($D95&lt;=AN$6,$E95&gt;=AN$5),60,0)))</f>
        <v/>
      </c>
      <c r="AO95" s="80" t="str">
        <f>IF(OR($A95="",NOT(ISNUMBER($G95))),"",IF(AND($F95&lt;=AO$6,$G95&gt;=AO$5),IF(AO$5&gt;$N95,5,$K95)*10+IF(AND($F95&gt;=AO$5,$F95&lt;=AO$6),IF(AND($G95&gt;=AO$5,$G95&lt;=AO$6),5,IF($L95=1,2,1)),IF(AND($G95&gt;=AO$5,$G95&lt;=AO$6),IF($M95&gt;0,4,3),0)),IF(AND($D95&lt;=AO$6,$E95&gt;=AO$5),60,0)))</f>
        <v/>
      </c>
      <c r="AP95" s="80" t="str">
        <f>IF(OR($A95="",NOT(ISNUMBER($G95))),"",IF(AND($F95&lt;=AP$6,$G95&gt;=AP$5),IF(AP$5&gt;$N95,5,$K95)*10+IF(AND($F95&gt;=AP$5,$F95&lt;=AP$6),IF(AND($G95&gt;=AP$5,$G95&lt;=AP$6),5,IF($L95=1,2,1)),IF(AND($G95&gt;=AP$5,$G95&lt;=AP$6),IF($M95&gt;0,4,3),0)),IF(AND($D95&lt;=AP$6,$E95&gt;=AP$5),60,0)))</f>
        <v/>
      </c>
      <c r="AQ95" s="80" t="str">
        <f>IF(OR($A95="",NOT(ISNUMBER($G95))),"",IF(AND($F95&lt;=AQ$6,$G95&gt;=AQ$5),IF(AQ$5&gt;$N95,5,$K95)*10+IF(AND($F95&gt;=AQ$5,$F95&lt;=AQ$6),IF(AND($G95&gt;=AQ$5,$G95&lt;=AQ$6),5,IF($L95=1,2,1)),IF(AND($G95&gt;=AQ$5,$G95&lt;=AQ$6),IF($M95&gt;0,4,3),0)),IF(AND($D95&lt;=AQ$6,$E95&gt;=AQ$5),60,0)))</f>
        <v/>
      </c>
      <c r="AR95" s="80" t="str">
        <f>IF(OR($A95="",NOT(ISNUMBER($G95))),"",IF(AND($F95&lt;=AR$6,$G95&gt;=AR$5),IF(AR$5&gt;$N95,5,$K95)*10+IF(AND($F95&gt;=AR$5,$F95&lt;=AR$6),IF(AND($G95&gt;=AR$5,$G95&lt;=AR$6),5,IF($L95=1,2,1)),IF(AND($G95&gt;=AR$5,$G95&lt;=AR$6),IF($M95&gt;0,4,3),0)),IF(AND($D95&lt;=AR$6,$E95&gt;=AR$5),60,0)))</f>
        <v/>
      </c>
      <c r="AS95" s="80" t="str">
        <f>IF(OR($A95="",NOT(ISNUMBER($G95))),"",IF(AND($F95&lt;=AS$6,$G95&gt;=AS$5),IF(AS$5&gt;$N95,5,$K95)*10+IF(AND($F95&gt;=AS$5,$F95&lt;=AS$6),IF(AND($G95&gt;=AS$5,$G95&lt;=AS$6),5,IF($L95=1,2,1)),IF(AND($G95&gt;=AS$5,$G95&lt;=AS$6),IF($M95&gt;0,4,3),0)),IF(AND($D95&lt;=AS$6,$E95&gt;=AS$5),60,0)))</f>
        <v/>
      </c>
      <c r="AT95" s="80" t="str">
        <f>IF(OR($A95="",NOT(ISNUMBER($G95))),"",IF(AND($F95&lt;=AT$6,$G95&gt;=AT$5),IF(AT$5&gt;$N95,5,$K95)*10+IF(AND($F95&gt;=AT$5,$F95&lt;=AT$6),IF(AND($G95&gt;=AT$5,$G95&lt;=AT$6),5,IF($L95=1,2,1)),IF(AND($G95&gt;=AT$5,$G95&lt;=AT$6),IF($M95&gt;0,4,3),0)),IF(AND($D95&lt;=AT$6,$E95&gt;=AT$5),60,0)))</f>
        <v/>
      </c>
      <c r="AU95" s="80" t="str">
        <f>IF(OR($A95="",NOT(ISNUMBER($G95))),"",IF(AND($F95&lt;=AU$6,$G95&gt;=AU$5),IF(AU$5&gt;$N95,5,$K95)*10+IF(AND($F95&gt;=AU$5,$F95&lt;=AU$6),IF(AND($G95&gt;=AU$5,$G95&lt;=AU$6),5,IF($L95=1,2,1)),IF(AND($G95&gt;=AU$5,$G95&lt;=AU$6),IF($M95&gt;0,4,3),0)),IF(AND($D95&lt;=AU$6,$E95&gt;=AU$5),60,0)))</f>
        <v/>
      </c>
      <c r="AV95" s="80" t="str">
        <f>IF(OR($A95="",NOT(ISNUMBER($G95))),"",IF(AND($F95&lt;=AV$6,$G95&gt;=AV$5),IF(AV$5&gt;$N95,5,$K95)*10+IF(AND($F95&gt;=AV$5,$F95&lt;=AV$6),IF(AND($G95&gt;=AV$5,$G95&lt;=AV$6),5,IF($L95=1,2,1)),IF(AND($G95&gt;=AV$5,$G95&lt;=AV$6),IF($M95&gt;0,4,3),0)),IF(AND($D95&lt;=AV$6,$E95&gt;=AV$5),60,0)))</f>
        <v/>
      </c>
      <c r="AW95" s="80" t="str">
        <f>IF(OR($A95="",NOT(ISNUMBER($G95))),"",IF(AND($F95&lt;=AW$6,$G95&gt;=AW$5),IF(AW$5&gt;$N95,5,$K95)*10+IF(AND($F95&gt;=AW$5,$F95&lt;=AW$6),IF(AND($G95&gt;=AW$5,$G95&lt;=AW$6),5,IF($L95=1,2,1)),IF(AND($G95&gt;=AW$5,$G95&lt;=AW$6),IF($M95&gt;0,4,3),0)),IF(AND($D95&lt;=AW$6,$E95&gt;=AW$5),60,0)))</f>
        <v/>
      </c>
      <c r="AX95" s="80" t="str">
        <f>IF(OR($A95="",NOT(ISNUMBER($G95))),"",IF(AND($F95&lt;=AX$6,$G95&gt;=AX$5),IF(AX$5&gt;$N95,5,$K95)*10+IF(AND($F95&gt;=AX$5,$F95&lt;=AX$6),IF(AND($G95&gt;=AX$5,$G95&lt;=AX$6),5,IF($L95=1,2,1)),IF(AND($G95&gt;=AX$5,$G95&lt;=AX$6),IF($M95&gt;0,4,3),0)),IF(AND($D95&lt;=AX$6,$E95&gt;=AX$5),60,0)))</f>
        <v/>
      </c>
      <c r="AY95" s="80" t="str">
        <f>IF(OR($A95="",NOT(ISNUMBER($G95))),"",IF(AND($F95&lt;=AY$6,$G95&gt;=AY$5),IF(AY$5&gt;$N95,5,$K95)*10+IF(AND($F95&gt;=AY$5,$F95&lt;=AY$6),IF(AND($G95&gt;=AY$5,$G95&lt;=AY$6),5,IF($L95=1,2,1)),IF(AND($G95&gt;=AY$5,$G95&lt;=AY$6),IF($M95&gt;0,4,3),0)),IF(AND($D95&lt;=AY$6,$E95&gt;=AY$5),60,0)))</f>
        <v/>
      </c>
      <c r="AZ95" s="80" t="str">
        <f>IF(OR($A95="",NOT(ISNUMBER($G95))),"",IF(AND($F95&lt;=AZ$6,$G95&gt;=AZ$5),IF(AZ$5&gt;$N95,5,$K95)*10+IF(AND($F95&gt;=AZ$5,$F95&lt;=AZ$6),IF(AND($G95&gt;=AZ$5,$G95&lt;=AZ$6),5,IF($L95=1,2,1)),IF(AND($G95&gt;=AZ$5,$G95&lt;=AZ$6),IF($M95&gt;0,4,3),0)),IF(AND($D95&lt;=AZ$6,$E95&gt;=AZ$5),60,0)))</f>
        <v/>
      </c>
      <c r="BA95" s="80" t="str">
        <f>IF(OR($A95="",NOT(ISNUMBER($G95))),"",IF(AND($F95&lt;=BA$6,$G95&gt;=BA$5),IF(BA$5&gt;$N95,5,$K95)*10+IF(AND($F95&gt;=BA$5,$F95&lt;=BA$6),IF(AND($G95&gt;=BA$5,$G95&lt;=BA$6),5,IF($L95=1,2,1)),IF(AND($G95&gt;=BA$5,$G95&lt;=BA$6),IF($M95&gt;0,4,3),0)),IF(AND($D95&lt;=BA$6,$E95&gt;=BA$5),60,0)))</f>
        <v/>
      </c>
      <c r="BB95" s="80" t="str">
        <f>IF(OR($A95="",NOT(ISNUMBER($G95))),"",IF(AND($F95&lt;=BB$6,$G95&gt;=BB$5),IF(BB$5&gt;$N95,5,$K95)*10+IF(AND($F95&gt;=BB$5,$F95&lt;=BB$6),IF(AND($G95&gt;=BB$5,$G95&lt;=BB$6),5,IF($L95=1,2,1)),IF(AND($G95&gt;=BB$5,$G95&lt;=BB$6),IF($M95&gt;0,4,3),0)),IF(AND($D95&lt;=BB$6,$E95&gt;=BB$5),60,0)))</f>
        <v/>
      </c>
      <c r="BC95" s="80" t="str">
        <f>IF(OR($A95="",NOT(ISNUMBER($G95))),"",IF(AND($F95&lt;=BC$6,$G95&gt;=BC$5),IF(BC$5&gt;$N95,5,$K95)*10+IF(AND($F95&gt;=BC$5,$F95&lt;=BC$6),IF(AND($G95&gt;=BC$5,$G95&lt;=BC$6),5,IF($L95=1,2,1)),IF(AND($G95&gt;=BC$5,$G95&lt;=BC$6),IF($M95&gt;0,4,3),0)),IF(AND($D95&lt;=BC$6,$E95&gt;=BC$5),60,0)))</f>
        <v/>
      </c>
      <c r="BD95" s="80" t="str">
        <f>IF(OR($A95="",NOT(ISNUMBER($G95))),"",IF(AND($F95&lt;=BD$6,$G95&gt;=BD$5),IF(BD$5&gt;$N95,5,$K95)*10+IF(AND($F95&gt;=BD$5,$F95&lt;=BD$6),IF(AND($G95&gt;=BD$5,$G95&lt;=BD$6),5,IF($L95=1,2,1)),IF(AND($G95&gt;=BD$5,$G95&lt;=BD$6),IF($M95&gt;0,4,3),0)),IF(AND($D95&lt;=BD$6,$E95&gt;=BD$5),60,0)))</f>
        <v/>
      </c>
      <c r="BE95" s="80" t="str">
        <f>IF(OR($A95="",NOT(ISNUMBER($G95))),"",IF(AND($F95&lt;=BE$6,$G95&gt;=BE$5),IF(BE$5&gt;$N95,5,$K95)*10+IF(AND($F95&gt;=BE$5,$F95&lt;=BE$6),IF(AND($G95&gt;=BE$5,$G95&lt;=BE$6),5,IF($L95=1,2,1)),IF(AND($G95&gt;=BE$5,$G95&lt;=BE$6),IF($M95&gt;0,4,3),0)),IF(AND($D95&lt;=BE$6,$E95&gt;=BE$5),60,0)))</f>
        <v/>
      </c>
      <c r="BF95" s="80" t="str">
        <f>IF(OR($A95="",NOT(ISNUMBER($G95))),"",IF(AND($F95&lt;=BF$6,$G95&gt;=BF$5),IF(BF$5&gt;$N95,5,$K95)*10+IF(AND($F95&gt;=BF$5,$F95&lt;=BF$6),IF(AND($G95&gt;=BF$5,$G95&lt;=BF$6),5,IF($L95=1,2,1)),IF(AND($G95&gt;=BF$5,$G95&lt;=BF$6),IF($M95&gt;0,4,3),0)),IF(AND($D95&lt;=BF$6,$E95&gt;=BF$5),60,0)))</f>
        <v/>
      </c>
      <c r="BG95" s="80" t="str">
        <f>IF(OR($A95="",NOT(ISNUMBER($G95))),"",IF(AND($F95&lt;=BG$6,$G95&gt;=BG$5),IF(BG$5&gt;$N95,5,$K95)*10+IF(AND($F95&gt;=BG$5,$F95&lt;=BG$6),IF(AND($G95&gt;=BG$5,$G95&lt;=BG$6),5,IF($L95=1,2,1)),IF(AND($G95&gt;=BG$5,$G95&lt;=BG$6),IF($M95&gt;0,4,3),0)),IF(AND($D95&lt;=BG$6,$E95&gt;=BG$5),60,0)))</f>
        <v/>
      </c>
      <c r="BH95" s="80" t="str">
        <f>IF(OR($A95="",NOT(ISNUMBER($G95))),"",IF(AND($F95&lt;=BH$6,$G95&gt;=BH$5),IF(BH$5&gt;$N95,5,$K95)*10+IF(AND($F95&gt;=BH$5,$F95&lt;=BH$6),IF(AND($G95&gt;=BH$5,$G95&lt;=BH$6),5,IF($L95=1,2,1)),IF(AND($G95&gt;=BH$5,$G95&lt;=BH$6),IF($M95&gt;0,4,3),0)),IF(AND($D95&lt;=BH$6,$E95&gt;=BH$5),60,0)))</f>
        <v/>
      </c>
      <c r="BI95" s="80" t="str">
        <f>IF(OR($A95="",NOT(ISNUMBER($G95))),"",IF(AND($F95&lt;=BI$6,$G95&gt;=BI$5),IF(BI$5&gt;$N95,5,$K95)*10+IF(AND($F95&gt;=BI$5,$F95&lt;=BI$6),IF(AND($G95&gt;=BI$5,$G95&lt;=BI$6),5,IF($L95=1,2,1)),IF(AND($G95&gt;=BI$5,$G95&lt;=BI$6),IF($M95&gt;0,4,3),0)),IF(AND($D95&lt;=BI$6,$E95&gt;=BI$5),60,0)))</f>
        <v/>
      </c>
      <c r="BJ95" s="80" t="str">
        <f>IF(OR($A95="",NOT(ISNUMBER($G95))),"",IF(AND($F95&lt;=BJ$6,$G95&gt;=BJ$5),IF(BJ$5&gt;$N95,5,$K95)*10+IF(AND($F95&gt;=BJ$5,$F95&lt;=BJ$6),IF(AND($G95&gt;=BJ$5,$G95&lt;=BJ$6),5,IF($L95=1,2,1)),IF(AND($G95&gt;=BJ$5,$G95&lt;=BJ$6),IF($M95&gt;0,4,3),0)),IF(AND($D95&lt;=BJ$6,$E95&gt;=BJ$5),60,0)))</f>
        <v/>
      </c>
      <c r="BK95" s="80" t="str">
        <f>IF(OR($A95="",NOT(ISNUMBER($G95))),"",IF(AND($F95&lt;=BK$6,$G95&gt;=BK$5),IF(BK$5&gt;$N95,5,$K95)*10+IF(AND($F95&gt;=BK$5,$F95&lt;=BK$6),IF(AND($G95&gt;=BK$5,$G95&lt;=BK$6),5,IF($L95=1,2,1)),IF(AND($G95&gt;=BK$5,$G95&lt;=BK$6),IF($M95&gt;0,4,3),0)),IF(AND($D95&lt;=BK$6,$E95&gt;=BK$5),60,0)))</f>
        <v/>
      </c>
      <c r="BL95" s="80" t="str">
        <f>IF(OR($A95="",NOT(ISNUMBER($G95))),"",IF(AND($F95&lt;=BL$6,$G95&gt;=BL$5),IF(BL$5&gt;$N95,5,$K95)*10+IF(AND($F95&gt;=BL$5,$F95&lt;=BL$6),IF(AND($G95&gt;=BL$5,$G95&lt;=BL$6),5,IF($L95=1,2,1)),IF(AND($G95&gt;=BL$5,$G95&lt;=BL$6),IF($M95&gt;0,4,3),0)),IF(AND($D95&lt;=BL$6,$E95&gt;=BL$5),60,0)))</f>
        <v/>
      </c>
      <c r="BM95" s="80" t="str">
        <f>IF(OR($A95="",NOT(ISNUMBER($G95))),"",IF(AND($F95&lt;=BM$6,$G95&gt;=BM$5),IF(BM$5&gt;$N95,5,$K95)*10+IF(AND($F95&gt;=BM$5,$F95&lt;=BM$6),IF(AND($G95&gt;=BM$5,$G95&lt;=BM$6),5,IF($L95=1,2,1)),IF(AND($G95&gt;=BM$5,$G95&lt;=BM$6),IF($M95&gt;0,4,3),0)),IF(AND($D95&lt;=BM$6,$E95&gt;=BM$5),60,0)))</f>
        <v/>
      </c>
      <c r="BN95" s="80" t="str">
        <f>IF(OR($A95="",NOT(ISNUMBER($G95))),"",IF(AND($F95&lt;=BN$6,$G95&gt;=BN$5),IF(BN$5&gt;$N95,5,$K95)*10+IF(AND($F95&gt;=BN$5,$F95&lt;=BN$6),IF(AND($G95&gt;=BN$5,$G95&lt;=BN$6),5,IF($L95=1,2,1)),IF(AND($G95&gt;=BN$5,$G95&lt;=BN$6),IF($M95&gt;0,4,3),0)),IF(AND($D95&lt;=BN$6,$E95&gt;=BN$5),60,0)))</f>
        <v/>
      </c>
      <c r="BO95" s="80" t="str">
        <f>IF(OR($A95="",NOT(ISNUMBER($G95))),"",IF(AND($F95&lt;=BO$6,$G95&gt;=BO$5),IF(BO$5&gt;$N95,5,$K95)*10+IF(AND($F95&gt;=BO$5,$F95&lt;=BO$6),IF(AND($G95&gt;=BO$5,$G95&lt;=BO$6),5,IF($L95=1,2,1)),IF(AND($G95&gt;=BO$5,$G95&lt;=BO$6),IF($M95&gt;0,4,3),0)),IF(AND($D95&lt;=BO$6,$E95&gt;=BO$5),60,0)))</f>
        <v/>
      </c>
      <c r="BP95" s="80" t="str">
        <f>IF(OR($A95="",NOT(ISNUMBER($G95))),"",IF(AND($F95&lt;=BP$6,$G95&gt;=BP$5),IF(BP$5&gt;$N95,5,$K95)*10+IF(AND($F95&gt;=BP$5,$F95&lt;=BP$6),IF(AND($G95&gt;=BP$5,$G95&lt;=BP$6),5,IF($L95=1,2,1)),IF(AND($G95&gt;=BP$5,$G95&lt;=BP$6),IF($M95&gt;0,4,3),0)),IF(AND($D95&lt;=BP$6,$E95&gt;=BP$5),60,0)))</f>
        <v/>
      </c>
      <c r="BQ95" s="80" t="str">
        <f>IF(OR($A95="",NOT(ISNUMBER($G95))),"",IF(AND($F95&lt;=BQ$6,$G95&gt;=BQ$5),IF(BQ$5&gt;$N95,5,$K95)*10+IF(AND($F95&gt;=BQ$5,$F95&lt;=BQ$6),IF(AND($G95&gt;=BQ$5,$G95&lt;=BQ$6),5,IF($L95=1,2,1)),IF(AND($G95&gt;=BQ$5,$G95&lt;=BQ$6),IF($M95&gt;0,4,3),0)),IF(AND($D95&lt;=BQ$6,$E95&gt;=BQ$5),60,0)))</f>
        <v/>
      </c>
      <c r="BR95" s="80" t="str">
        <f>IF(OR($A95="",NOT(ISNUMBER($G95))),"",IF(AND($F95&lt;=BR$6,$G95&gt;=BR$5),IF(BR$5&gt;$N95,5,$K95)*10+IF(AND($F95&gt;=BR$5,$F95&lt;=BR$6),IF(AND($G95&gt;=BR$5,$G95&lt;=BR$6),5,IF($L95=1,2,1)),IF(AND($G95&gt;=BR$5,$G95&lt;=BR$6),IF($M95&gt;0,4,3),0)),IF(AND($D95&lt;=BR$6,$E95&gt;=BR$5),60,0)))</f>
        <v/>
      </c>
      <c r="BS95" s="80" t="str">
        <f>IF(OR($A95="",NOT(ISNUMBER($G95))),"",IF(AND($F95&lt;=BS$6,$G95&gt;=BS$5),IF(BS$5&gt;$N95,5,$K95)*10+IF(AND($F95&gt;=BS$5,$F95&lt;=BS$6),IF(AND($G95&gt;=BS$5,$G95&lt;=BS$6),5,IF($L95=1,2,1)),IF(AND($G95&gt;=BS$5,$G95&lt;=BS$6),IF($M95&gt;0,4,3),0)),IF(AND($D95&lt;=BS$6,$E95&gt;=BS$5),60,0)))</f>
        <v/>
      </c>
      <c r="BT95" s="80" t="str">
        <f>IF(OR($A95="",NOT(ISNUMBER($G95))),"",IF(AND($F95&lt;=BT$6,$G95&gt;=BT$5),IF(BT$5&gt;$N95,5,$K95)*10+IF(AND($F95&gt;=BT$5,$F95&lt;=BT$6),IF(AND($G95&gt;=BT$5,$G95&lt;=BT$6),5,IF($L95=1,2,1)),IF(AND($G95&gt;=BT$5,$G95&lt;=BT$6),IF($M95&gt;0,4,3),0)),IF(AND($D95&lt;=BT$6,$E95&gt;=BT$5),60,0)))</f>
        <v/>
      </c>
      <c r="BU95" s="80" t="str">
        <f>IF(OR($A95="",NOT(ISNUMBER($G95))),"",IF(AND($F95&lt;=BU$6,$G95&gt;=BU$5),IF(BU$5&gt;$N95,5,$K95)*10+IF(AND($F95&gt;=BU$5,$F95&lt;=BU$6),IF(AND($G95&gt;=BU$5,$G95&lt;=BU$6),5,IF($L95=1,2,1)),IF(AND($G95&gt;=BU$5,$G95&lt;=BU$6),IF($M95&gt;0,4,3),0)),IF(AND($D95&lt;=BU$6,$E95&gt;=BU$5),60,0)))</f>
        <v/>
      </c>
      <c r="BV95" s="80" t="str">
        <f>IF(OR($A95="",NOT(ISNUMBER($G95))),"",IF(AND($F95&lt;=BV$6,$G95&gt;=BV$5),IF(BV$5&gt;$N95,5,$K95)*10+IF(AND($F95&gt;=BV$5,$F95&lt;=BV$6),IF(AND($G95&gt;=BV$5,$G95&lt;=BV$6),5,IF($L95=1,2,1)),IF(AND($G95&gt;=BV$5,$G95&lt;=BV$6),IF($M95&gt;0,4,3),0)),IF(AND($D95&lt;=BV$6,$E95&gt;=BV$5),60,0)))</f>
        <v/>
      </c>
      <c r="BW95" s="80" t="str">
        <f>IF(OR($A95="",NOT(ISNUMBER($G95))),"",IF(AND($F95&lt;=BW$6,$G95&gt;=BW$5),IF(BW$5&gt;$N95,5,$K95)*10+IF(AND($F95&gt;=BW$5,$F95&lt;=BW$6),IF(AND($G95&gt;=BW$5,$G95&lt;=BW$6),5,IF($L95=1,2,1)),IF(AND($G95&gt;=BW$5,$G95&lt;=BW$6),IF($M95&gt;0,4,3),0)),IF(AND($D95&lt;=BW$6,$E95&gt;=BW$5),60,0)))</f>
        <v/>
      </c>
      <c r="BX95" s="80" t="str">
        <f>IF(OR($A95="",NOT(ISNUMBER($G95))),"",IF(AND($F95&lt;=BX$6,$G95&gt;=BX$5),IF(BX$5&gt;$N95,5,$K95)*10+IF(AND($F95&gt;=BX$5,$F95&lt;=BX$6),IF(AND($G95&gt;=BX$5,$G95&lt;=BX$6),5,IF($L95=1,2,1)),IF(AND($G95&gt;=BX$5,$G95&lt;=BX$6),IF($M95&gt;0,4,3),0)),IF(AND($D95&lt;=BX$6,$E95&gt;=BX$5),60,0)))</f>
        <v/>
      </c>
      <c r="BY95" s="80" t="str">
        <f>IF(OR($A95="",NOT(ISNUMBER($G95))),"",IF(AND($F95&lt;=BY$6,$G95&gt;=BY$5),IF(BY$5&gt;$N95,5,$K95)*10+IF(AND($F95&gt;=BY$5,$F95&lt;=BY$6),IF(AND($G95&gt;=BY$5,$G95&lt;=BY$6),5,IF($L95=1,2,1)),IF(AND($G95&gt;=BY$5,$G95&lt;=BY$6),IF($M95&gt;0,4,3),0)),IF(AND($D95&lt;=BY$6,$E95&gt;=BY$5),60,0)))</f>
        <v/>
      </c>
      <c r="BZ95" s="80" t="str">
        <f>IF(OR($A95="",NOT(ISNUMBER($G95))),"",IF(AND($F95&lt;=BZ$6,$G95&gt;=BZ$5),IF(BZ$5&gt;$N95,5,$K95)*10+IF(AND($F95&gt;=BZ$5,$F95&lt;=BZ$6),IF(AND($G95&gt;=BZ$5,$G95&lt;=BZ$6),5,IF($L95=1,2,1)),IF(AND($G95&gt;=BZ$5,$G95&lt;=BZ$6),IF($M95&gt;0,4,3),0)),IF(AND($D95&lt;=BZ$6,$E95&gt;=BZ$5),60,0)))</f>
        <v/>
      </c>
      <c r="CA95" s="80" t="str">
        <f>IF(OR($A95="",NOT(ISNUMBER($G95))),"",IF(AND($F95&lt;=CA$6,$G95&gt;=CA$5),IF(CA$5&gt;$N95,5,$K95)*10+IF(AND($F95&gt;=CA$5,$F95&lt;=CA$6),IF(AND($G95&gt;=CA$5,$G95&lt;=CA$6),5,IF($L95=1,2,1)),IF(AND($G95&gt;=CA$5,$G95&lt;=CA$6),IF($M95&gt;0,4,3),0)),IF(AND($D95&lt;=CA$6,$E95&gt;=CA$5),60,0)))</f>
        <v/>
      </c>
      <c r="CB95" s="80" t="str">
        <f>IF(OR($A95="",NOT(ISNUMBER($G95))),"",IF(AND($F95&lt;=CB$6,$G95&gt;=CB$5),IF(CB$5&gt;$N95,5,$K95)*10+IF(AND($F95&gt;=CB$5,$F95&lt;=CB$6),IF(AND($G95&gt;=CB$5,$G95&lt;=CB$6),5,IF($L95=1,2,1)),IF(AND($G95&gt;=CB$5,$G95&lt;=CB$6),IF($M95&gt;0,4,3),0)),IF(AND($D95&lt;=CB$6,$E95&gt;=CB$5),60,0)))</f>
        <v/>
      </c>
      <c r="CC95" s="80" t="str">
        <f>IF(OR($A95="",NOT(ISNUMBER($G95))),"",IF(AND($F95&lt;=CC$6,$G95&gt;=CC$5),IF(CC$5&gt;$N95,5,$K95)*10+IF(AND($F95&gt;=CC$5,$F95&lt;=CC$6),IF(AND($G95&gt;=CC$5,$G95&lt;=CC$6),5,IF($L95=1,2,1)),IF(AND($G95&gt;=CC$5,$G95&lt;=CC$6),IF($M95&gt;0,4,3),0)),IF(AND($D95&lt;=CC$6,$E95&gt;=CC$5),60,0)))</f>
        <v/>
      </c>
      <c r="CD95" s="80" t="str">
        <f>IF(OR($A95="",NOT(ISNUMBER($G95))),"",IF(AND($F95&lt;=CD$6,$G95&gt;=CD$5),IF(CD$5&gt;$N95,5,$K95)*10+IF(AND($F95&gt;=CD$5,$F95&lt;=CD$6),IF(AND($G95&gt;=CD$5,$G95&lt;=CD$6),5,IF($L95=1,2,1)),IF(AND($G95&gt;=CD$5,$G95&lt;=CD$6),IF($M95&gt;0,4,3),0)),IF(AND($D95&lt;=CD$6,$E95&gt;=CD$5),60,0)))</f>
        <v/>
      </c>
      <c r="CE95" s="80" t="str">
        <f>IF(OR($A95="",NOT(ISNUMBER($G95))),"",IF(AND($F95&lt;=CE$6,$G95&gt;=CE$5),IF(CE$5&gt;$N95,5,$K95)*10+IF(AND($F95&gt;=CE$5,$F95&lt;=CE$6),IF(AND($G95&gt;=CE$5,$G95&lt;=CE$6),5,IF($L95=1,2,1)),IF(AND($G95&gt;=CE$5,$G95&lt;=CE$6),IF($M95&gt;0,4,3),0)),IF(AND($D95&lt;=CE$6,$E95&gt;=CE$5),60,0)))</f>
        <v/>
      </c>
      <c r="CF95" s="80" t="str">
        <f>IF(OR($A95="",NOT(ISNUMBER($G95))),"",IF(AND($F95&lt;=CF$6,$G95&gt;=CF$5),IF(CF$5&gt;$N95,5,$K95)*10+IF(AND($F95&gt;=CF$5,$F95&lt;=CF$6),IF(AND($G95&gt;=CF$5,$G95&lt;=CF$6),5,IF($L95=1,2,1)),IF(AND($G95&gt;=CF$5,$G95&lt;=CF$6),IF($M95&gt;0,4,3),0)),IF(AND($D95&lt;=CF$6,$E95&gt;=CF$5),60,0)))</f>
        <v/>
      </c>
      <c r="CG95" s="80" t="str">
        <f>IF(OR($A95="",NOT(ISNUMBER($G95))),"",IF(AND($F95&lt;=CG$6,$G95&gt;=CG$5),IF(CG$5&gt;$N95,5,$K95)*10+IF(AND($F95&gt;=CG$5,$F95&lt;=CG$6),IF(AND($G95&gt;=CG$5,$G95&lt;=CG$6),5,IF($L95=1,2,1)),IF(AND($G95&gt;=CG$5,$G95&lt;=CG$6),IF($M95&gt;0,4,3),0)),IF(AND($D95&lt;=CG$6,$E95&gt;=CG$5),60,0)))</f>
        <v/>
      </c>
      <c r="CH95" s="80" t="str">
        <f>IF(OR($A95="",NOT(ISNUMBER($G95))),"",IF(AND($F95&lt;=CH$6,$G95&gt;=CH$5),IF(CH$5&gt;$N95,5,$K95)*10+IF(AND($F95&gt;=CH$5,$F95&lt;=CH$6),IF(AND($G95&gt;=CH$5,$G95&lt;=CH$6),5,IF($L95=1,2,1)),IF(AND($G95&gt;=CH$5,$G95&lt;=CH$6),IF($M95&gt;0,4,3),0)),IF(AND($D95&lt;=CH$6,$E95&gt;=CH$5),60,0)))</f>
        <v/>
      </c>
      <c r="CI95" s="80" t="str">
        <f>IF(OR($A95="",NOT(ISNUMBER($G95))),"",IF(AND($F95&lt;=CI$6,$G95&gt;=CI$5),IF(CI$5&gt;$N95,5,$K95)*10+IF(AND($F95&gt;=CI$5,$F95&lt;=CI$6),IF(AND($G95&gt;=CI$5,$G95&lt;=CI$6),5,IF($L95=1,2,1)),IF(AND($G95&gt;=CI$5,$G95&lt;=CI$6),IF($M95&gt;0,4,3),0)),IF(AND($D95&lt;=CI$6,$E95&gt;=CI$5),60,0)))</f>
        <v/>
      </c>
      <c r="CJ95" s="80" t="str">
        <f>IF(OR($A95="",NOT(ISNUMBER($G95))),"",IF(AND($F95&lt;=CJ$6,$G95&gt;=CJ$5),IF(CJ$5&gt;$N95,5,$K95)*10+IF(AND($F95&gt;=CJ$5,$F95&lt;=CJ$6),IF(AND($G95&gt;=CJ$5,$G95&lt;=CJ$6),5,IF($L95=1,2,1)),IF(AND($G95&gt;=CJ$5,$G95&lt;=CJ$6),IF($M95&gt;0,4,3),0)),IF(AND($D95&lt;=CJ$6,$E95&gt;=CJ$5),60,0)))</f>
        <v/>
      </c>
      <c r="CK95" s="80" t="str">
        <f>IF(OR($A95="",NOT(ISNUMBER($G95))),"",IF(AND($F95&lt;=CK$6,$G95&gt;=CK$5),IF(CK$5&gt;$N95,5,$K95)*10+IF(AND($F95&gt;=CK$5,$F95&lt;=CK$6),IF(AND($G95&gt;=CK$5,$G95&lt;=CK$6),5,IF($L95=1,2,1)),IF(AND($G95&gt;=CK$5,$G95&lt;=CK$6),IF($M95&gt;0,4,3),0)),IF(AND($D95&lt;=CK$6,$E95&gt;=CK$5),60,0)))</f>
        <v/>
      </c>
      <c r="CL95" s="80" t="str">
        <f>IF(OR($A95="",NOT(ISNUMBER($G95))),"",IF(AND($F95&lt;=CL$6,$G95&gt;=CL$5),IF(CL$5&gt;$N95,5,$K95)*10+IF(AND($F95&gt;=CL$5,$F95&lt;=CL$6),IF(AND($G95&gt;=CL$5,$G95&lt;=CL$6),5,IF($L95=1,2,1)),IF(AND($G95&gt;=CL$5,$G95&lt;=CL$6),IF($M95&gt;0,4,3),0)),IF(AND($D95&lt;=CL$6,$E95&gt;=CL$5),60,0)))</f>
        <v/>
      </c>
      <c r="CM95" s="80" t="str">
        <f>IF(OR($A95="",NOT(ISNUMBER($G95))),"",IF(AND($F95&lt;=CM$6,$G95&gt;=CM$5),IF(CM$5&gt;$N95,5,$K95)*10+IF(AND($F95&gt;=CM$5,$F95&lt;=CM$6),IF(AND($G95&gt;=CM$5,$G95&lt;=CM$6),5,IF($L95=1,2,1)),IF(AND($G95&gt;=CM$5,$G95&lt;=CM$6),IF($M95&gt;0,4,3),0)),IF(AND($D95&lt;=CM$6,$E95&gt;=CM$5),60,0)))</f>
        <v/>
      </c>
      <c r="CN95" s="80" t="str">
        <f>IF(OR($A95="",NOT(ISNUMBER($G95))),"",IF(AND($F95&lt;=CN$6,$G95&gt;=CN$5),IF(CN$5&gt;$N95,5,$K95)*10+IF(AND($F95&gt;=CN$5,$F95&lt;=CN$6),IF(AND($G95&gt;=CN$5,$G95&lt;=CN$6),5,IF($L95=1,2,1)),IF(AND($G95&gt;=CN$5,$G95&lt;=CN$6),IF($M95&gt;0,4,3),0)),IF(AND($D95&lt;=CN$6,$E95&gt;=CN$5),60,0)))</f>
        <v/>
      </c>
      <c r="CO95" s="80" t="str">
        <f>IF(OR($A95="",NOT(ISNUMBER($G95))),"",IF(AND($F95&lt;=CO$6,$G95&gt;=CO$5),IF(CO$5&gt;$N95,5,$K95)*10+IF(AND($F95&gt;=CO$5,$F95&lt;=CO$6),IF(AND($G95&gt;=CO$5,$G95&lt;=CO$6),5,IF($L95=1,2,1)),IF(AND($G95&gt;=CO$5,$G95&lt;=CO$6),IF($M95&gt;0,4,3),0)),IF(AND($D95&lt;=CO$6,$E95&gt;=CO$5),60,0)))</f>
        <v/>
      </c>
      <c r="CP95" s="80" t="str">
        <f>IF(OR($A95="",NOT(ISNUMBER($G95))),"",IF(AND($F95&lt;=CP$6,$G95&gt;=CP$5),IF(CP$5&gt;$N95,5,$K95)*10+IF(AND($F95&gt;=CP$5,$F95&lt;=CP$6),IF(AND($G95&gt;=CP$5,$G95&lt;=CP$6),5,IF($L95=1,2,1)),IF(AND($G95&gt;=CP$5,$G95&lt;=CP$6),IF($M95&gt;0,4,3),0)),IF(AND($D95&lt;=CP$6,$E95&gt;=CP$5),60,0)))</f>
        <v/>
      </c>
      <c r="CQ95" s="80" t="str">
        <f>IF(OR($A95="",NOT(ISNUMBER($G95))),"",IF(AND($F95&lt;=CQ$6,$G95&gt;=CQ$5),IF(CQ$5&gt;$N95,5,$K95)*10+IF(AND($F95&gt;=CQ$5,$F95&lt;=CQ$6),IF(AND($G95&gt;=CQ$5,$G95&lt;=CQ$6),5,IF($L95=1,2,1)),IF(AND($G95&gt;=CQ$5,$G95&lt;=CQ$6),IF($M95&gt;0,4,3),0)),IF(AND($D95&lt;=CQ$6,$E95&gt;=CQ$5),60,0)))</f>
        <v/>
      </c>
      <c r="CR95" s="80" t="str">
        <f>IF(OR($A95="",NOT(ISNUMBER($G95))),"",IF(AND($F95&lt;=CR$6,$G95&gt;=CR$5),IF(CR$5&gt;$N95,5,$K95)*10+IF(AND($F95&gt;=CR$5,$F95&lt;=CR$6),IF(AND($G95&gt;=CR$5,$G95&lt;=CR$6),5,IF($L95=1,2,1)),IF(AND($G95&gt;=CR$5,$G95&lt;=CR$6),IF($M95&gt;0,4,3),0)),IF(AND($D95&lt;=CR$6,$E95&gt;=CR$5),60,0)))</f>
        <v/>
      </c>
      <c r="CS95" s="80" t="str">
        <f>IF(OR($A95="",NOT(ISNUMBER($G95))),"",IF(AND($F95&lt;=CS$6,$G95&gt;=CS$5),IF(CS$5&gt;$N95,5,$K95)*10+IF(AND($F95&gt;=CS$5,$F95&lt;=CS$6),IF(AND($G95&gt;=CS$5,$G95&lt;=CS$6),5,IF($L95=1,2,1)),IF(AND($G95&gt;=CS$5,$G95&lt;=CS$6),IF($M95&gt;0,4,3),0)),IF(AND($D95&lt;=CS$6,$E95&gt;=CS$5),60,0)))</f>
        <v/>
      </c>
      <c r="CT95" s="80" t="str">
        <f>IF(OR($A95="",NOT(ISNUMBER($G95))),"",IF(AND($F95&lt;=CT$6,$G95&gt;=CT$5),IF(CT$5&gt;$N95,5,$K95)*10+IF(AND($F95&gt;=CT$5,$F95&lt;=CT$6),IF(AND($G95&gt;=CT$5,$G95&lt;=CT$6),5,IF($L95=1,2,1)),IF(AND($G95&gt;=CT$5,$G95&lt;=CT$6),IF($M95&gt;0,4,3),0)),IF(AND($D95&lt;=CT$6,$E95&gt;=CT$5),60,0)))</f>
        <v/>
      </c>
      <c r="CU95" s="80" t="str">
        <f>IF(OR($A95="",NOT(ISNUMBER($G95))),"",IF(AND($F95&lt;=CU$6,$G95&gt;=CU$5),IF(CU$5&gt;$N95,5,$K95)*10+IF(AND($F95&gt;=CU$5,$F95&lt;=CU$6),IF(AND($G95&gt;=CU$5,$G95&lt;=CU$6),5,IF($L95=1,2,1)),IF(AND($G95&gt;=CU$5,$G95&lt;=CU$6),IF($M95&gt;0,4,3),0)),IF(AND($D95&lt;=CU$6,$E95&gt;=CU$5),60,0)))</f>
        <v/>
      </c>
      <c r="CV95" s="80" t="str">
        <f>IF(OR($A95="",NOT(ISNUMBER($G95))),"",IF(AND($F95&lt;=CV$6,$G95&gt;=CV$5),IF(CV$5&gt;$N95,5,$K95)*10+IF(AND($F95&gt;=CV$5,$F95&lt;=CV$6),IF(AND($G95&gt;=CV$5,$G95&lt;=CV$6),5,IF($L95=1,2,1)),IF(AND($G95&gt;=CV$5,$G95&lt;=CV$6),IF($M95&gt;0,4,3),0)),IF(AND($D95&lt;=CV$6,$E95&gt;=CV$5),60,0)))</f>
        <v/>
      </c>
      <c r="CW95" s="80" t="str">
        <f>IF(OR($A95="",NOT(ISNUMBER($G95))),"",IF(AND($F95&lt;=CW$6,$G95&gt;=CW$5),IF(CW$5&gt;$N95,5,$K95)*10+IF(AND($F95&gt;=CW$5,$F95&lt;=CW$6),IF(AND($G95&gt;=CW$5,$G95&lt;=CW$6),5,IF($L95=1,2,1)),IF(AND($G95&gt;=CW$5,$G95&lt;=CW$6),IF($M95&gt;0,4,3),0)),IF(AND($D95&lt;=CW$6,$E95&gt;=CW$5),60,0)))</f>
        <v/>
      </c>
      <c r="CX95" s="80" t="str">
        <f>IF(OR($A95="",NOT(ISNUMBER($G95))),"",IF(AND($F95&lt;=CX$6,$G95&gt;=CX$5),IF(CX$5&gt;$N95,5,$K95)*10+IF(AND($F95&gt;=CX$5,$F95&lt;=CX$6),IF(AND($G95&gt;=CX$5,$G95&lt;=CX$6),5,IF($L95=1,2,1)),IF(AND($G95&gt;=CX$5,$G95&lt;=CX$6),IF($M95&gt;0,4,3),0)),IF(AND($D95&lt;=CX$6,$E95&gt;=CX$5),60,0)))</f>
        <v/>
      </c>
      <c r="CY95" s="80" t="str">
        <f>IF(OR($A95="",NOT(ISNUMBER($G95))),"",IF(AND($F95&lt;=CY$6,$G95&gt;=CY$5),IF(CY$5&gt;$N95,5,$K95)*10+IF(AND($F95&gt;=CY$5,$F95&lt;=CY$6),IF(AND($G95&gt;=CY$5,$G95&lt;=CY$6),5,IF($L95=1,2,1)),IF(AND($G95&gt;=CY$5,$G95&lt;=CY$6),IF($M95&gt;0,4,3),0)),IF(AND($D95&lt;=CY$6,$E95&gt;=CY$5),60,0)))</f>
        <v/>
      </c>
      <c r="CZ95" s="80" t="str">
        <f>IF(OR($A95="",NOT(ISNUMBER($G95))),"",IF(AND($F95&lt;=CZ$6,$G95&gt;=CZ$5),IF(CZ$5&gt;$N95,5,$K95)*10+IF(AND($F95&gt;=CZ$5,$F95&lt;=CZ$6),IF(AND($G95&gt;=CZ$5,$G95&lt;=CZ$6),5,IF($L95=1,2,1)),IF(AND($G95&gt;=CZ$5,$G95&lt;=CZ$6),IF($M95&gt;0,4,3),0)),IF(AND($D95&lt;=CZ$6,$E95&gt;=CZ$5),60,0)))</f>
        <v/>
      </c>
      <c r="DA95" s="80" t="str">
        <f>IF(OR($A95="",NOT(ISNUMBER($G95))),"",IF(AND($F95&lt;=DA$6,$G95&gt;=DA$5),IF(DA$5&gt;$N95,5,$K95)*10+IF(AND($F95&gt;=DA$5,$F95&lt;=DA$6),IF(AND($G95&gt;=DA$5,$G95&lt;=DA$6),5,IF($L95=1,2,1)),IF(AND($G95&gt;=DA$5,$G95&lt;=DA$6),IF($M95&gt;0,4,3),0)),IF(AND($D95&lt;=DA$6,$E95&gt;=DA$5),60,0)))</f>
        <v/>
      </c>
      <c r="DB95" s="80" t="str">
        <f>IF(OR($A95="",NOT(ISNUMBER($G95))),"",IF(AND($F95&lt;=DB$6,$G95&gt;=DB$5),IF(DB$5&gt;$N95,5,$K95)*10+IF(AND($F95&gt;=DB$5,$F95&lt;=DB$6),IF(AND($G95&gt;=DB$5,$G95&lt;=DB$6),5,IF($L95=1,2,1)),IF(AND($G95&gt;=DB$5,$G95&lt;=DB$6),IF($M95&gt;0,4,3),0)),IF(AND($D95&lt;=DB$6,$E95&gt;=DB$5),60,0)))</f>
        <v/>
      </c>
      <c r="DC95" s="80" t="str">
        <f>IF(OR($A95="",NOT(ISNUMBER($G95))),"",IF(AND($F95&lt;=DC$6,$G95&gt;=DC$5),IF(DC$5&gt;$N95,5,$K95)*10+IF(AND($F95&gt;=DC$5,$F95&lt;=DC$6),IF(AND($G95&gt;=DC$5,$G95&lt;=DC$6),5,IF($L95=1,2,1)),IF(AND($G95&gt;=DC$5,$G95&lt;=DC$6),IF($M95&gt;0,4,3),0)),IF(AND($D95&lt;=DC$6,$E95&gt;=DC$5),60,0)))</f>
        <v/>
      </c>
      <c r="DD95" s="80" t="str">
        <f>IF(OR($A95="",NOT(ISNUMBER($G95))),"",IF(AND($F95&lt;=DD$6,$G95&gt;=DD$5),IF(DD$5&gt;$N95,5,$K95)*10+IF(AND($F95&gt;=DD$5,$F95&lt;=DD$6),IF(AND($G95&gt;=DD$5,$G95&lt;=DD$6),5,IF($L95=1,2,1)),IF(AND($G95&gt;=DD$5,$G95&lt;=DD$6),IF($M95&gt;0,4,3),0)),IF(AND($D95&lt;=DD$6,$E95&gt;=DD$5),60,0)))</f>
        <v/>
      </c>
      <c r="DE95" s="80" t="str">
        <f>IF(OR($A95="",NOT(ISNUMBER($G95))),"",IF(AND($F95&lt;=DE$6,$G95&gt;=DE$5),IF(DE$5&gt;$N95,5,$K95)*10+IF(AND($F95&gt;=DE$5,$F95&lt;=DE$6),IF(AND($G95&gt;=DE$5,$G95&lt;=DE$6),5,IF($L95=1,2,1)),IF(AND($G95&gt;=DE$5,$G95&lt;=DE$6),IF($M95&gt;0,4,3),0)),IF(AND($D95&lt;=DE$6,$E95&gt;=DE$5),60,0)))</f>
        <v/>
      </c>
      <c r="DF95" s="80" t="str">
        <f>IF(OR($A95="",NOT(ISNUMBER($G95))),"",IF(AND($F95&lt;=DF$6,$G95&gt;=DF$5),IF(DF$5&gt;$N95,5,$K95)*10+IF(AND($F95&gt;=DF$5,$F95&lt;=DF$6),IF(AND($G95&gt;=DF$5,$G95&lt;=DF$6),5,IF($L95=1,2,1)),IF(AND($G95&gt;=DF$5,$G95&lt;=DF$6),IF($M95&gt;0,4,3),0)),IF(AND($D95&lt;=DF$6,$E95&gt;=DF$5),60,0)))</f>
        <v/>
      </c>
      <c r="DG95" s="80" t="str">
        <f>IF(OR($A95="",NOT(ISNUMBER($G95))),"",IF(AND($F95&lt;=DG$6,$G95&gt;=DG$5),IF(DG$5&gt;$N95,5,$K95)*10+IF(AND($F95&gt;=DG$5,$F95&lt;=DG$6),IF(AND($G95&gt;=DG$5,$G95&lt;=DG$6),5,IF($L95=1,2,1)),IF(AND($G95&gt;=DG$5,$G95&lt;=DG$6),IF($M95&gt;0,4,3),0)),IF(AND($D95&lt;=DG$6,$E95&gt;=DG$5),60,0)))</f>
        <v/>
      </c>
      <c r="DH95" s="80" t="str">
        <f>IF(OR($A95="",NOT(ISNUMBER($G95))),"",IF(AND($F95&lt;=DH$6,$G95&gt;=DH$5),IF(DH$5&gt;$N95,5,$K95)*10+IF(AND($F95&gt;=DH$5,$F95&lt;=DH$6),IF(AND($G95&gt;=DH$5,$G95&lt;=DH$6),5,IF($L95=1,2,1)),IF(AND($G95&gt;=DH$5,$G95&lt;=DH$6),IF($M95&gt;0,4,3),0)),IF(AND($D95&lt;=DH$6,$E95&gt;=DH$5),60,0)))</f>
        <v/>
      </c>
      <c r="DI95" s="80" t="str">
        <f>IF(OR($A95="",NOT(ISNUMBER($G95))),"",IF(AND($F95&lt;=DI$6,$G95&gt;=DI$5),IF(DI$5&gt;$N95,5,$K95)*10+IF(AND($F95&gt;=DI$5,$F95&lt;=DI$6),IF(AND($G95&gt;=DI$5,$G95&lt;=DI$6),5,IF($L95=1,2,1)),IF(AND($G95&gt;=DI$5,$G95&lt;=DI$6),IF($M95&gt;0,4,3),0)),IF(AND($D95&lt;=DI$6,$E95&gt;=DI$5),60,0)))</f>
        <v/>
      </c>
      <c r="DJ95" s="80" t="str">
        <f>IF(OR($A95="",NOT(ISNUMBER($G95))),"",IF(AND($F95&lt;=DJ$6,$G95&gt;=DJ$5),IF(DJ$5&gt;$N95,5,$K95)*10+IF(AND($F95&gt;=DJ$5,$F95&lt;=DJ$6),IF(AND($G95&gt;=DJ$5,$G95&lt;=DJ$6),5,IF($L95=1,2,1)),IF(AND($G95&gt;=DJ$5,$G95&lt;=DJ$6),IF($M95&gt;0,4,3),0)),IF(AND($D95&lt;=DJ$6,$E95&gt;=DJ$5),60,0)))</f>
        <v/>
      </c>
      <c r="DK95" s="80" t="str">
        <f>IF(OR($A95="",NOT(ISNUMBER($G95))),"",IF(AND($F95&lt;=DK$6,$G95&gt;=DK$5),IF(DK$5&gt;$N95,5,$K95)*10+IF(AND($F95&gt;=DK$5,$F95&lt;=DK$6),IF(AND($G95&gt;=DK$5,$G95&lt;=DK$6),5,IF($L95=1,2,1)),IF(AND($G95&gt;=DK$5,$G95&lt;=DK$6),IF($M95&gt;0,4,3),0)),IF(AND($D95&lt;=DK$6,$E95&gt;=DK$5),60,0)))</f>
        <v/>
      </c>
      <c r="DL95" s="80" t="str">
        <f>IF(OR($A95="",NOT(ISNUMBER($G95))),"",IF(AND($F95&lt;=DL$6,$G95&gt;=DL$5),IF(DL$5&gt;$N95,5,$K95)*10+IF(AND($F95&gt;=DL$5,$F95&lt;=DL$6),IF(AND($G95&gt;=DL$5,$G95&lt;=DL$6),5,IF($L95=1,2,1)),IF(AND($G95&gt;=DL$5,$G95&lt;=DL$6),IF($M95&gt;0,4,3),0)),IF(AND($D95&lt;=DL$6,$E95&gt;=DL$5),60,0)))</f>
        <v/>
      </c>
      <c r="DM95" s="80" t="str">
        <f>IF(OR($A95="",NOT(ISNUMBER($G95))),"",IF(AND($F95&lt;=DM$6,$G95&gt;=DM$5),IF(DM$5&gt;$N95,5,$K95)*10+IF(AND($F95&gt;=DM$5,$F95&lt;=DM$6),IF(AND($G95&gt;=DM$5,$G95&lt;=DM$6),5,IF($L95=1,2,1)),IF(AND($G95&gt;=DM$5,$G95&lt;=DM$6),IF($M95&gt;0,4,3),0)),IF(AND($D95&lt;=DM$6,$E95&gt;=DM$5),60,0)))</f>
        <v/>
      </c>
      <c r="DN95" s="80" t="str">
        <f>IF(OR($A95="",NOT(ISNUMBER($G95))),"",IF(AND($F95&lt;=DN$6,$G95&gt;=DN$5),IF(DN$5&gt;$N95,5,$K95)*10+IF(AND($F95&gt;=DN$5,$F95&lt;=DN$6),IF(AND($G95&gt;=DN$5,$G95&lt;=DN$6),5,IF($L95=1,2,1)),IF(AND($G95&gt;=DN$5,$G95&lt;=DN$6),IF($M95&gt;0,4,3),0)),IF(AND($D95&lt;=DN$6,$E95&gt;=DN$5),60,0)))</f>
        <v/>
      </c>
      <c r="DO95" s="80" t="str">
        <f>IF(OR($A95="",NOT(ISNUMBER($G95))),"",IF(AND($F95&lt;=DO$6,$G95&gt;=DO$5),IF(DO$5&gt;$N95,5,$K95)*10+IF(AND($F95&gt;=DO$5,$F95&lt;=DO$6),IF(AND($G95&gt;=DO$5,$G95&lt;=DO$6),5,IF($L95=1,2,1)),IF(AND($G95&gt;=DO$5,$G95&lt;=DO$6),IF($M95&gt;0,4,3),0)),IF(AND($D95&lt;=DO$6,$E95&gt;=DO$5),60,0)))</f>
        <v/>
      </c>
      <c r="DP95" s="80" t="str">
        <f>IF(OR($A95="",NOT(ISNUMBER($G95))),"",IF(AND($F95&lt;=DP$6,$G95&gt;=DP$5),IF(DP$5&gt;$N95,5,$K95)*10+IF(AND($F95&gt;=DP$5,$F95&lt;=DP$6),IF(AND($G95&gt;=DP$5,$G95&lt;=DP$6),5,IF($L95=1,2,1)),IF(AND($G95&gt;=DP$5,$G95&lt;=DP$6),IF($M95&gt;0,4,3),0)),IF(AND($D95&lt;=DP$6,$E95&gt;=DP$5),60,0)))</f>
        <v/>
      </c>
      <c r="DQ95" s="80" t="str">
        <f>IF(OR($A95="",NOT(ISNUMBER($G95))),"",IF(AND($F95&lt;=DQ$6,$G95&gt;=DQ$5),IF(DQ$5&gt;$N95,5,$K95)*10+IF(AND($F95&gt;=DQ$5,$F95&lt;=DQ$6),IF(AND($G95&gt;=DQ$5,$G95&lt;=DQ$6),5,IF($L95=1,2,1)),IF(AND($G95&gt;=DQ$5,$G95&lt;=DQ$6),IF($M95&gt;0,4,3),0)),IF(AND($D95&lt;=DQ$6,$E95&gt;=DQ$5),60,0)))</f>
        <v/>
      </c>
      <c r="DR95" s="80" t="str">
        <f>IF(OR($A95="",NOT(ISNUMBER($G95))),"",IF(AND($F95&lt;=DR$6,$G95&gt;=DR$5),IF(DR$5&gt;$N95,5,$K95)*10+IF(AND($F95&gt;=DR$5,$F95&lt;=DR$6),IF(AND($G95&gt;=DR$5,$G95&lt;=DR$6),5,IF($L95=1,2,1)),IF(AND($G95&gt;=DR$5,$G95&lt;=DR$6),IF($M95&gt;0,4,3),0)),IF(AND($D95&lt;=DR$6,$E95&gt;=DR$5),60,0)))</f>
        <v/>
      </c>
      <c r="DS95" s="80" t="str">
        <f>IF(OR($A95="",NOT(ISNUMBER($G95))),"",IF(AND($F95&lt;=DS$6,$G95&gt;=DS$5),IF(DS$5&gt;$N95,5,$K95)*10+IF(AND($F95&gt;=DS$5,$F95&lt;=DS$6),IF(AND($G95&gt;=DS$5,$G95&lt;=DS$6),5,IF($L95=1,2,1)),IF(AND($G95&gt;=DS$5,$G95&lt;=DS$6),IF($M95&gt;0,4,3),0)),IF(AND($D95&lt;=DS$6,$E95&gt;=DS$5),60,0)))</f>
        <v/>
      </c>
      <c r="DT95" s="80" t="str">
        <f>IF(OR($A95="",NOT(ISNUMBER($G95))),"",IF(AND($F95&lt;=DT$6,$G95&gt;=DT$5),IF(DT$5&gt;$N95,5,$K95)*10+IF(AND($F95&gt;=DT$5,$F95&lt;=DT$6),IF(AND($G95&gt;=DT$5,$G95&lt;=DT$6),5,IF($L95=1,2,1)),IF(AND($G95&gt;=DT$5,$G95&lt;=DT$6),IF($M95&gt;0,4,3),0)),IF(AND($D95&lt;=DT$6,$E95&gt;=DT$5),60,0)))</f>
        <v/>
      </c>
      <c r="DU95" s="80" t="str">
        <f>IF(OR($A95="",NOT(ISNUMBER($G95))),"",IF(AND($F95&lt;=DU$6,$G95&gt;=DU$5),IF(DU$5&gt;$N95,5,$K95)*10+IF(AND($F95&gt;=DU$5,$F95&lt;=DU$6),IF(AND($G95&gt;=DU$5,$G95&lt;=DU$6),5,IF($L95=1,2,1)),IF(AND($G95&gt;=DU$5,$G95&lt;=DU$6),IF($M95&gt;0,4,3),0)),IF(AND($D95&lt;=DU$6,$E95&gt;=DU$5),60,0)))</f>
        <v/>
      </c>
      <c r="DV95" s="80" t="str">
        <f>IF(OR($A95="",NOT(ISNUMBER($G95))),"",IF(AND($F95&lt;=DV$6,$G95&gt;=DV$5),IF(DV$5&gt;$N95,5,$K95)*10+IF(AND($F95&gt;=DV$5,$F95&lt;=DV$6),IF(AND($G95&gt;=DV$5,$G95&lt;=DV$6),5,IF($L95=1,2,1)),IF(AND($G95&gt;=DV$5,$G95&lt;=DV$6),IF($M95&gt;0,4,3),0)),IF(AND($D95&lt;=DV$6,$E95&gt;=DV$5),60,0)))</f>
        <v/>
      </c>
      <c r="DW95" s="80" t="str">
        <f>IF(OR($A95="",NOT(ISNUMBER($G95))),"",IF(AND($F95&lt;=DW$6,$G95&gt;=DW$5),IF(DW$5&gt;$N95,5,$K95)*10+IF(AND($F95&gt;=DW$5,$F95&lt;=DW$6),IF(AND($G95&gt;=DW$5,$G95&lt;=DW$6),5,IF($L95=1,2,1)),IF(AND($G95&gt;=DW$5,$G95&lt;=DW$6),IF($M95&gt;0,4,3),0)),IF(AND($D95&lt;=DW$6,$E95&gt;=DW$5),60,0)))</f>
        <v/>
      </c>
      <c r="DX95" s="80" t="str">
        <f>IF(OR($A95="",NOT(ISNUMBER($G95))),"",IF(AND($F95&lt;=DX$6,$G95&gt;=DX$5),IF(DX$5&gt;$N95,5,$K95)*10+IF(AND($F95&gt;=DX$5,$F95&lt;=DX$6),IF(AND($G95&gt;=DX$5,$G95&lt;=DX$6),5,IF($L95=1,2,1)),IF(AND($G95&gt;=DX$5,$G95&lt;=DX$6),IF($M95&gt;0,4,3),0)),IF(AND($D95&lt;=DX$6,$E95&gt;=DX$5),60,0)))</f>
        <v/>
      </c>
      <c r="DY95" s="80" t="str">
        <f>IF(OR($A95="",NOT(ISNUMBER($G95))),"",IF(AND($F95&lt;=DY$6,$G95&gt;=DY$5),IF(DY$5&gt;$N95,5,$K95)*10+IF(AND($F95&gt;=DY$5,$F95&lt;=DY$6),IF(AND($G95&gt;=DY$5,$G95&lt;=DY$6),5,IF($L95=1,2,1)),IF(AND($G95&gt;=DY$5,$G95&lt;=DY$6),IF($M95&gt;0,4,3),0)),IF(AND($D95&lt;=DY$6,$E95&gt;=DY$5),60,0)))</f>
        <v/>
      </c>
      <c r="DZ95" s="80" t="str">
        <f>IF(OR($A95="",NOT(ISNUMBER($G95))),"",IF(AND($F95&lt;=DZ$6,$G95&gt;=DZ$5),IF(DZ$5&gt;$N95,5,$K95)*10+IF(AND($F95&gt;=DZ$5,$F95&lt;=DZ$6),IF(AND($G95&gt;=DZ$5,$G95&lt;=DZ$6),5,IF($L95=1,2,1)),IF(AND($G95&gt;=DZ$5,$G95&lt;=DZ$6),IF($M95&gt;0,4,3),0)),IF(AND($D95&lt;=DZ$6,$E95&gt;=DZ$5),60,0)))</f>
        <v/>
      </c>
      <c r="EA95" s="80" t="str">
        <f>IF(OR($A95="",NOT(ISNUMBER($G95))),"",IF(AND($F95&lt;=EA$6,$G95&gt;=EA$5),IF(EA$5&gt;$N95,5,$K95)*10+IF(AND($F95&gt;=EA$5,$F95&lt;=EA$6),IF(AND($G95&gt;=EA$5,$G95&lt;=EA$6),5,IF($L95=1,2,1)),IF(AND($G95&gt;=EA$5,$G95&lt;=EA$6),IF($M95&gt;0,4,3),0)),IF(AND($D95&lt;=EA$6,$E95&gt;=EA$5),60,0)))</f>
        <v/>
      </c>
      <c r="EB95" s="80" t="str">
        <f>IF(OR($A95="",NOT(ISNUMBER($G95))),"",IF(AND($F95&lt;=EB$6,$G95&gt;=EB$5),IF(EB$5&gt;$N95,5,$K95)*10+IF(AND($F95&gt;=EB$5,$F95&lt;=EB$6),IF(AND($G95&gt;=EB$5,$G95&lt;=EB$6),5,IF($L95=1,2,1)),IF(AND($G95&gt;=EB$5,$G95&lt;=EB$6),IF($M95&gt;0,4,3),0)),IF(AND($D95&lt;=EB$6,$E95&gt;=EB$5),60,0)))</f>
        <v/>
      </c>
      <c r="EC95" s="80" t="str">
        <f>IF(OR($A95="",NOT(ISNUMBER($G95))),"",IF(AND($F95&lt;=EC$6,$G95&gt;=EC$5),IF(EC$5&gt;$N95,5,$K95)*10+IF(AND($F95&gt;=EC$5,$F95&lt;=EC$6),IF(AND($G95&gt;=EC$5,$G95&lt;=EC$6),5,IF($L95=1,2,1)),IF(AND($G95&gt;=EC$5,$G95&lt;=EC$6),IF($M95&gt;0,4,3),0)),IF(AND($D95&lt;=EC$6,$E95&gt;=EC$5),60,0)))</f>
        <v/>
      </c>
      <c r="ED95" s="80" t="str">
        <f>IF(OR($A95="",NOT(ISNUMBER($G95))),"",IF(AND($F95&lt;=ED$6,$G95&gt;=ED$5),IF(ED$5&gt;$N95,5,$K95)*10+IF(AND($F95&gt;=ED$5,$F95&lt;=ED$6),IF(AND($G95&gt;=ED$5,$G95&lt;=ED$6),5,IF($L95=1,2,1)),IF(AND($G95&gt;=ED$5,$G95&lt;=ED$6),IF($M95&gt;0,4,3),0)),IF(AND($D95&lt;=ED$6,$E95&gt;=ED$5),60,0)))</f>
        <v/>
      </c>
    </row>
    <row r="96" ht="18" customHeight="1">
      <c r="A96" s="52" t="str">
        <f>IF(Tasks!$B96="","",Tasks!$A96)</f>
        <v/>
      </c>
      <c r="B96" s="78" t="str">
        <f>IF(Tasks!$B96="","",Tasks!$B96)</f>
        <v/>
      </c>
      <c r="C96" s="25" t="str">
        <f>IF($B96="","",IF(AND(Tasks!$D96="",Tasks!$G96=""),"-",IF(Tasks!$D96="","",Tasks!$D96&amp;IF(OR(Tasks!$E96="",Tasks!$E96="FS"),IF(N(Tasks!$F96)=0,"","FS"),Tasks!$E96)&amp;IF(N(Tasks!$F96)=0,"",IF(Tasks!$F96&gt;0,"+","")&amp;Tasks!$F96))&amp;IF(AND(Tasks!$D96&lt;&gt;"",Tasks!$G96&lt;&gt;""),", ","")&amp;IF(Tasks!$G96="","",Tasks!$G96&amp;IF(OR(Tasks!$H96="",Tasks!$H96="FS"),IF(N(Tasks!$I96)=0,"","FS"),Tasks!$H96)&amp;IF(N(Tasks!$I96)=0,"",IF(Tasks!$I96&gt;0,"+","")&amp;Tasks!$I96))))</f>
        <v/>
      </c>
      <c r="D96" s="51" t="str">
        <f>IF(OR($B96="",Tasks!$Q96=""),"",Tasks!$Q96)</f>
        <v/>
      </c>
      <c r="E96" s="51" t="str">
        <f>IF(OR($B96="",Tasks!$R96=""),"",Tasks!$R96)</f>
        <v/>
      </c>
      <c r="F96" s="51" t="str">
        <f>IF(OR($B96="",Tasks!$S96=""),"",Tasks!$S96)</f>
        <v/>
      </c>
      <c r="G96" s="51" t="str">
        <f>IF(OR($B96="",Tasks!$T96=""),"",Tasks!$T96)</f>
        <v/>
      </c>
      <c r="H96" s="52" t="str">
        <f>IF($B96="","",Tasks!$AE96)</f>
        <v/>
      </c>
      <c r="I96" s="79" t="str">
        <f>IF($B96="","",Tasks!$AF96)</f>
        <v/>
      </c>
      <c r="J96" s="53" t="str">
        <f>IF(OR($B96="",Tasks!$V96=""),"",Tasks!$V96)</f>
        <v/>
      </c>
      <c r="K96" s="52" t="str">
        <f>IF($B96="","",Tasks!$AA96)</f>
        <v/>
      </c>
      <c r="L96" s="52" t="str">
        <f>IF($B96="","",Tasks!$AB96)</f>
        <v/>
      </c>
      <c r="M96" s="52" t="str">
        <f>IF($B96="","",Tasks!$Z96)</f>
        <v/>
      </c>
      <c r="N96" s="52" t="str">
        <f>IF(OR($B96="",Tasks!$AG96=""),"",Tasks!$AG96)</f>
        <v/>
      </c>
      <c r="O96" s="80" t="str">
        <f>IF(OR($A96="",NOT(ISNUMBER($G96))),"",IF(AND($F96&lt;=O$6,$G96&gt;=O$5),IF(O$5&gt;$N96,5,$K96)*10+IF(AND($F96&gt;=O$5,$F96&lt;=O$6),IF(AND($G96&gt;=O$5,$G96&lt;=O$6),5,IF($L96=1,2,1)),IF(AND($G96&gt;=O$5,$G96&lt;=O$6),IF($M96&gt;0,4,3),0)),IF(AND($D96&lt;=O$6,$E96&gt;=O$5),60,0)))</f>
        <v/>
      </c>
      <c r="P96" s="80" t="str">
        <f>IF(OR($A96="",NOT(ISNUMBER($G96))),"",IF(AND($F96&lt;=P$6,$G96&gt;=P$5),IF(P$5&gt;$N96,5,$K96)*10+IF(AND($F96&gt;=P$5,$F96&lt;=P$6),IF(AND($G96&gt;=P$5,$G96&lt;=P$6),5,IF($L96=1,2,1)),IF(AND($G96&gt;=P$5,$G96&lt;=P$6),IF($M96&gt;0,4,3),0)),IF(AND($D96&lt;=P$6,$E96&gt;=P$5),60,0)))</f>
        <v/>
      </c>
      <c r="Q96" s="80" t="str">
        <f>IF(OR($A96="",NOT(ISNUMBER($G96))),"",IF(AND($F96&lt;=Q$6,$G96&gt;=Q$5),IF(Q$5&gt;$N96,5,$K96)*10+IF(AND($F96&gt;=Q$5,$F96&lt;=Q$6),IF(AND($G96&gt;=Q$5,$G96&lt;=Q$6),5,IF($L96=1,2,1)),IF(AND($G96&gt;=Q$5,$G96&lt;=Q$6),IF($M96&gt;0,4,3),0)),IF(AND($D96&lt;=Q$6,$E96&gt;=Q$5),60,0)))</f>
        <v/>
      </c>
      <c r="R96" s="80" t="str">
        <f>IF(OR($A96="",NOT(ISNUMBER($G96))),"",IF(AND($F96&lt;=R$6,$G96&gt;=R$5),IF(R$5&gt;$N96,5,$K96)*10+IF(AND($F96&gt;=R$5,$F96&lt;=R$6),IF(AND($G96&gt;=R$5,$G96&lt;=R$6),5,IF($L96=1,2,1)),IF(AND($G96&gt;=R$5,$G96&lt;=R$6),IF($M96&gt;0,4,3),0)),IF(AND($D96&lt;=R$6,$E96&gt;=R$5),60,0)))</f>
        <v/>
      </c>
      <c r="S96" s="80" t="str">
        <f>IF(OR($A96="",NOT(ISNUMBER($G96))),"",IF(AND($F96&lt;=S$6,$G96&gt;=S$5),IF(S$5&gt;$N96,5,$K96)*10+IF(AND($F96&gt;=S$5,$F96&lt;=S$6),IF(AND($G96&gt;=S$5,$G96&lt;=S$6),5,IF($L96=1,2,1)),IF(AND($G96&gt;=S$5,$G96&lt;=S$6),IF($M96&gt;0,4,3),0)),IF(AND($D96&lt;=S$6,$E96&gt;=S$5),60,0)))</f>
        <v/>
      </c>
      <c r="T96" s="80" t="str">
        <f>IF(OR($A96="",NOT(ISNUMBER($G96))),"",IF(AND($F96&lt;=T$6,$G96&gt;=T$5),IF(T$5&gt;$N96,5,$K96)*10+IF(AND($F96&gt;=T$5,$F96&lt;=T$6),IF(AND($G96&gt;=T$5,$G96&lt;=T$6),5,IF($L96=1,2,1)),IF(AND($G96&gt;=T$5,$G96&lt;=T$6),IF($M96&gt;0,4,3),0)),IF(AND($D96&lt;=T$6,$E96&gt;=T$5),60,0)))</f>
        <v/>
      </c>
      <c r="U96" s="80" t="str">
        <f>IF(OR($A96="",NOT(ISNUMBER($G96))),"",IF(AND($F96&lt;=U$6,$G96&gt;=U$5),IF(U$5&gt;$N96,5,$K96)*10+IF(AND($F96&gt;=U$5,$F96&lt;=U$6),IF(AND($G96&gt;=U$5,$G96&lt;=U$6),5,IF($L96=1,2,1)),IF(AND($G96&gt;=U$5,$G96&lt;=U$6),IF($M96&gt;0,4,3),0)),IF(AND($D96&lt;=U$6,$E96&gt;=U$5),60,0)))</f>
        <v/>
      </c>
      <c r="V96" s="80" t="str">
        <f>IF(OR($A96="",NOT(ISNUMBER($G96))),"",IF(AND($F96&lt;=V$6,$G96&gt;=V$5),IF(V$5&gt;$N96,5,$K96)*10+IF(AND($F96&gt;=V$5,$F96&lt;=V$6),IF(AND($G96&gt;=V$5,$G96&lt;=V$6),5,IF($L96=1,2,1)),IF(AND($G96&gt;=V$5,$G96&lt;=V$6),IF($M96&gt;0,4,3),0)),IF(AND($D96&lt;=V$6,$E96&gt;=V$5),60,0)))</f>
        <v/>
      </c>
      <c r="W96" s="80" t="str">
        <f>IF(OR($A96="",NOT(ISNUMBER($G96))),"",IF(AND($F96&lt;=W$6,$G96&gt;=W$5),IF(W$5&gt;$N96,5,$K96)*10+IF(AND($F96&gt;=W$5,$F96&lt;=W$6),IF(AND($G96&gt;=W$5,$G96&lt;=W$6),5,IF($L96=1,2,1)),IF(AND($G96&gt;=W$5,$G96&lt;=W$6),IF($M96&gt;0,4,3),0)),IF(AND($D96&lt;=W$6,$E96&gt;=W$5),60,0)))</f>
        <v/>
      </c>
      <c r="X96" s="80" t="str">
        <f>IF(OR($A96="",NOT(ISNUMBER($G96))),"",IF(AND($F96&lt;=X$6,$G96&gt;=X$5),IF(X$5&gt;$N96,5,$K96)*10+IF(AND($F96&gt;=X$5,$F96&lt;=X$6),IF(AND($G96&gt;=X$5,$G96&lt;=X$6),5,IF($L96=1,2,1)),IF(AND($G96&gt;=X$5,$G96&lt;=X$6),IF($M96&gt;0,4,3),0)),IF(AND($D96&lt;=X$6,$E96&gt;=X$5),60,0)))</f>
        <v/>
      </c>
      <c r="Y96" s="80" t="str">
        <f>IF(OR($A96="",NOT(ISNUMBER($G96))),"",IF(AND($F96&lt;=Y$6,$G96&gt;=Y$5),IF(Y$5&gt;$N96,5,$K96)*10+IF(AND($F96&gt;=Y$5,$F96&lt;=Y$6),IF(AND($G96&gt;=Y$5,$G96&lt;=Y$6),5,IF($L96=1,2,1)),IF(AND($G96&gt;=Y$5,$G96&lt;=Y$6),IF($M96&gt;0,4,3),0)),IF(AND($D96&lt;=Y$6,$E96&gt;=Y$5),60,0)))</f>
        <v/>
      </c>
      <c r="Z96" s="80" t="str">
        <f>IF(OR($A96="",NOT(ISNUMBER($G96))),"",IF(AND($F96&lt;=Z$6,$G96&gt;=Z$5),IF(Z$5&gt;$N96,5,$K96)*10+IF(AND($F96&gt;=Z$5,$F96&lt;=Z$6),IF(AND($G96&gt;=Z$5,$G96&lt;=Z$6),5,IF($L96=1,2,1)),IF(AND($G96&gt;=Z$5,$G96&lt;=Z$6),IF($M96&gt;0,4,3),0)),IF(AND($D96&lt;=Z$6,$E96&gt;=Z$5),60,0)))</f>
        <v/>
      </c>
      <c r="AA96" s="80" t="str">
        <f>IF(OR($A96="",NOT(ISNUMBER($G96))),"",IF(AND($F96&lt;=AA$6,$G96&gt;=AA$5),IF(AA$5&gt;$N96,5,$K96)*10+IF(AND($F96&gt;=AA$5,$F96&lt;=AA$6),IF(AND($G96&gt;=AA$5,$G96&lt;=AA$6),5,IF($L96=1,2,1)),IF(AND($G96&gt;=AA$5,$G96&lt;=AA$6),IF($M96&gt;0,4,3),0)),IF(AND($D96&lt;=AA$6,$E96&gt;=AA$5),60,0)))</f>
        <v/>
      </c>
      <c r="AB96" s="80" t="str">
        <f>IF(OR($A96="",NOT(ISNUMBER($G96))),"",IF(AND($F96&lt;=AB$6,$G96&gt;=AB$5),IF(AB$5&gt;$N96,5,$K96)*10+IF(AND($F96&gt;=AB$5,$F96&lt;=AB$6),IF(AND($G96&gt;=AB$5,$G96&lt;=AB$6),5,IF($L96=1,2,1)),IF(AND($G96&gt;=AB$5,$G96&lt;=AB$6),IF($M96&gt;0,4,3),0)),IF(AND($D96&lt;=AB$6,$E96&gt;=AB$5),60,0)))</f>
        <v/>
      </c>
      <c r="AC96" s="80" t="str">
        <f>IF(OR($A96="",NOT(ISNUMBER($G96))),"",IF(AND($F96&lt;=AC$6,$G96&gt;=AC$5),IF(AC$5&gt;$N96,5,$K96)*10+IF(AND($F96&gt;=AC$5,$F96&lt;=AC$6),IF(AND($G96&gt;=AC$5,$G96&lt;=AC$6),5,IF($L96=1,2,1)),IF(AND($G96&gt;=AC$5,$G96&lt;=AC$6),IF($M96&gt;0,4,3),0)),IF(AND($D96&lt;=AC$6,$E96&gt;=AC$5),60,0)))</f>
        <v/>
      </c>
      <c r="AD96" s="80" t="str">
        <f>IF(OR($A96="",NOT(ISNUMBER($G96))),"",IF(AND($F96&lt;=AD$6,$G96&gt;=AD$5),IF(AD$5&gt;$N96,5,$K96)*10+IF(AND($F96&gt;=AD$5,$F96&lt;=AD$6),IF(AND($G96&gt;=AD$5,$G96&lt;=AD$6),5,IF($L96=1,2,1)),IF(AND($G96&gt;=AD$5,$G96&lt;=AD$6),IF($M96&gt;0,4,3),0)),IF(AND($D96&lt;=AD$6,$E96&gt;=AD$5),60,0)))</f>
        <v/>
      </c>
      <c r="AE96" s="80" t="str">
        <f>IF(OR($A96="",NOT(ISNUMBER($G96))),"",IF(AND($F96&lt;=AE$6,$G96&gt;=AE$5),IF(AE$5&gt;$N96,5,$K96)*10+IF(AND($F96&gt;=AE$5,$F96&lt;=AE$6),IF(AND($G96&gt;=AE$5,$G96&lt;=AE$6),5,IF($L96=1,2,1)),IF(AND($G96&gt;=AE$5,$G96&lt;=AE$6),IF($M96&gt;0,4,3),0)),IF(AND($D96&lt;=AE$6,$E96&gt;=AE$5),60,0)))</f>
        <v/>
      </c>
      <c r="AF96" s="80" t="str">
        <f>IF(OR($A96="",NOT(ISNUMBER($G96))),"",IF(AND($F96&lt;=AF$6,$G96&gt;=AF$5),IF(AF$5&gt;$N96,5,$K96)*10+IF(AND($F96&gt;=AF$5,$F96&lt;=AF$6),IF(AND($G96&gt;=AF$5,$G96&lt;=AF$6),5,IF($L96=1,2,1)),IF(AND($G96&gt;=AF$5,$G96&lt;=AF$6),IF($M96&gt;0,4,3),0)),IF(AND($D96&lt;=AF$6,$E96&gt;=AF$5),60,0)))</f>
        <v/>
      </c>
      <c r="AG96" s="80" t="str">
        <f>IF(OR($A96="",NOT(ISNUMBER($G96))),"",IF(AND($F96&lt;=AG$6,$G96&gt;=AG$5),IF(AG$5&gt;$N96,5,$K96)*10+IF(AND($F96&gt;=AG$5,$F96&lt;=AG$6),IF(AND($G96&gt;=AG$5,$G96&lt;=AG$6),5,IF($L96=1,2,1)),IF(AND($G96&gt;=AG$5,$G96&lt;=AG$6),IF($M96&gt;0,4,3),0)),IF(AND($D96&lt;=AG$6,$E96&gt;=AG$5),60,0)))</f>
        <v/>
      </c>
      <c r="AH96" s="80" t="str">
        <f>IF(OR($A96="",NOT(ISNUMBER($G96))),"",IF(AND($F96&lt;=AH$6,$G96&gt;=AH$5),IF(AH$5&gt;$N96,5,$K96)*10+IF(AND($F96&gt;=AH$5,$F96&lt;=AH$6),IF(AND($G96&gt;=AH$5,$G96&lt;=AH$6),5,IF($L96=1,2,1)),IF(AND($G96&gt;=AH$5,$G96&lt;=AH$6),IF($M96&gt;0,4,3),0)),IF(AND($D96&lt;=AH$6,$E96&gt;=AH$5),60,0)))</f>
        <v/>
      </c>
      <c r="AI96" s="80" t="str">
        <f>IF(OR($A96="",NOT(ISNUMBER($G96))),"",IF(AND($F96&lt;=AI$6,$G96&gt;=AI$5),IF(AI$5&gt;$N96,5,$K96)*10+IF(AND($F96&gt;=AI$5,$F96&lt;=AI$6),IF(AND($G96&gt;=AI$5,$G96&lt;=AI$6),5,IF($L96=1,2,1)),IF(AND($G96&gt;=AI$5,$G96&lt;=AI$6),IF($M96&gt;0,4,3),0)),IF(AND($D96&lt;=AI$6,$E96&gt;=AI$5),60,0)))</f>
        <v/>
      </c>
      <c r="AJ96" s="80" t="str">
        <f>IF(OR($A96="",NOT(ISNUMBER($G96))),"",IF(AND($F96&lt;=AJ$6,$G96&gt;=AJ$5),IF(AJ$5&gt;$N96,5,$K96)*10+IF(AND($F96&gt;=AJ$5,$F96&lt;=AJ$6),IF(AND($G96&gt;=AJ$5,$G96&lt;=AJ$6),5,IF($L96=1,2,1)),IF(AND($G96&gt;=AJ$5,$G96&lt;=AJ$6),IF($M96&gt;0,4,3),0)),IF(AND($D96&lt;=AJ$6,$E96&gt;=AJ$5),60,0)))</f>
        <v/>
      </c>
      <c r="AK96" s="80" t="str">
        <f>IF(OR($A96="",NOT(ISNUMBER($G96))),"",IF(AND($F96&lt;=AK$6,$G96&gt;=AK$5),IF(AK$5&gt;$N96,5,$K96)*10+IF(AND($F96&gt;=AK$5,$F96&lt;=AK$6),IF(AND($G96&gt;=AK$5,$G96&lt;=AK$6),5,IF($L96=1,2,1)),IF(AND($G96&gt;=AK$5,$G96&lt;=AK$6),IF($M96&gt;0,4,3),0)),IF(AND($D96&lt;=AK$6,$E96&gt;=AK$5),60,0)))</f>
        <v/>
      </c>
      <c r="AL96" s="80" t="str">
        <f>IF(OR($A96="",NOT(ISNUMBER($G96))),"",IF(AND($F96&lt;=AL$6,$G96&gt;=AL$5),IF(AL$5&gt;$N96,5,$K96)*10+IF(AND($F96&gt;=AL$5,$F96&lt;=AL$6),IF(AND($G96&gt;=AL$5,$G96&lt;=AL$6),5,IF($L96=1,2,1)),IF(AND($G96&gt;=AL$5,$G96&lt;=AL$6),IF($M96&gt;0,4,3),0)),IF(AND($D96&lt;=AL$6,$E96&gt;=AL$5),60,0)))</f>
        <v/>
      </c>
      <c r="AM96" s="80" t="str">
        <f>IF(OR($A96="",NOT(ISNUMBER($G96))),"",IF(AND($F96&lt;=AM$6,$G96&gt;=AM$5),IF(AM$5&gt;$N96,5,$K96)*10+IF(AND($F96&gt;=AM$5,$F96&lt;=AM$6),IF(AND($G96&gt;=AM$5,$G96&lt;=AM$6),5,IF($L96=1,2,1)),IF(AND($G96&gt;=AM$5,$G96&lt;=AM$6),IF($M96&gt;0,4,3),0)),IF(AND($D96&lt;=AM$6,$E96&gt;=AM$5),60,0)))</f>
        <v/>
      </c>
      <c r="AN96" s="80" t="str">
        <f>IF(OR($A96="",NOT(ISNUMBER($G96))),"",IF(AND($F96&lt;=AN$6,$G96&gt;=AN$5),IF(AN$5&gt;$N96,5,$K96)*10+IF(AND($F96&gt;=AN$5,$F96&lt;=AN$6),IF(AND($G96&gt;=AN$5,$G96&lt;=AN$6),5,IF($L96=1,2,1)),IF(AND($G96&gt;=AN$5,$G96&lt;=AN$6),IF($M96&gt;0,4,3),0)),IF(AND($D96&lt;=AN$6,$E96&gt;=AN$5),60,0)))</f>
        <v/>
      </c>
      <c r="AO96" s="80" t="str">
        <f>IF(OR($A96="",NOT(ISNUMBER($G96))),"",IF(AND($F96&lt;=AO$6,$G96&gt;=AO$5),IF(AO$5&gt;$N96,5,$K96)*10+IF(AND($F96&gt;=AO$5,$F96&lt;=AO$6),IF(AND($G96&gt;=AO$5,$G96&lt;=AO$6),5,IF($L96=1,2,1)),IF(AND($G96&gt;=AO$5,$G96&lt;=AO$6),IF($M96&gt;0,4,3),0)),IF(AND($D96&lt;=AO$6,$E96&gt;=AO$5),60,0)))</f>
        <v/>
      </c>
      <c r="AP96" s="80" t="str">
        <f>IF(OR($A96="",NOT(ISNUMBER($G96))),"",IF(AND($F96&lt;=AP$6,$G96&gt;=AP$5),IF(AP$5&gt;$N96,5,$K96)*10+IF(AND($F96&gt;=AP$5,$F96&lt;=AP$6),IF(AND($G96&gt;=AP$5,$G96&lt;=AP$6),5,IF($L96=1,2,1)),IF(AND($G96&gt;=AP$5,$G96&lt;=AP$6),IF($M96&gt;0,4,3),0)),IF(AND($D96&lt;=AP$6,$E96&gt;=AP$5),60,0)))</f>
        <v/>
      </c>
      <c r="AQ96" s="80" t="str">
        <f>IF(OR($A96="",NOT(ISNUMBER($G96))),"",IF(AND($F96&lt;=AQ$6,$G96&gt;=AQ$5),IF(AQ$5&gt;$N96,5,$K96)*10+IF(AND($F96&gt;=AQ$5,$F96&lt;=AQ$6),IF(AND($G96&gt;=AQ$5,$G96&lt;=AQ$6),5,IF($L96=1,2,1)),IF(AND($G96&gt;=AQ$5,$G96&lt;=AQ$6),IF($M96&gt;0,4,3),0)),IF(AND($D96&lt;=AQ$6,$E96&gt;=AQ$5),60,0)))</f>
        <v/>
      </c>
      <c r="AR96" s="80" t="str">
        <f>IF(OR($A96="",NOT(ISNUMBER($G96))),"",IF(AND($F96&lt;=AR$6,$G96&gt;=AR$5),IF(AR$5&gt;$N96,5,$K96)*10+IF(AND($F96&gt;=AR$5,$F96&lt;=AR$6),IF(AND($G96&gt;=AR$5,$G96&lt;=AR$6),5,IF($L96=1,2,1)),IF(AND($G96&gt;=AR$5,$G96&lt;=AR$6),IF($M96&gt;0,4,3),0)),IF(AND($D96&lt;=AR$6,$E96&gt;=AR$5),60,0)))</f>
        <v/>
      </c>
      <c r="AS96" s="80" t="str">
        <f>IF(OR($A96="",NOT(ISNUMBER($G96))),"",IF(AND($F96&lt;=AS$6,$G96&gt;=AS$5),IF(AS$5&gt;$N96,5,$K96)*10+IF(AND($F96&gt;=AS$5,$F96&lt;=AS$6),IF(AND($G96&gt;=AS$5,$G96&lt;=AS$6),5,IF($L96=1,2,1)),IF(AND($G96&gt;=AS$5,$G96&lt;=AS$6),IF($M96&gt;0,4,3),0)),IF(AND($D96&lt;=AS$6,$E96&gt;=AS$5),60,0)))</f>
        <v/>
      </c>
      <c r="AT96" s="80" t="str">
        <f>IF(OR($A96="",NOT(ISNUMBER($G96))),"",IF(AND($F96&lt;=AT$6,$G96&gt;=AT$5),IF(AT$5&gt;$N96,5,$K96)*10+IF(AND($F96&gt;=AT$5,$F96&lt;=AT$6),IF(AND($G96&gt;=AT$5,$G96&lt;=AT$6),5,IF($L96=1,2,1)),IF(AND($G96&gt;=AT$5,$G96&lt;=AT$6),IF($M96&gt;0,4,3),0)),IF(AND($D96&lt;=AT$6,$E96&gt;=AT$5),60,0)))</f>
        <v/>
      </c>
      <c r="AU96" s="80" t="str">
        <f>IF(OR($A96="",NOT(ISNUMBER($G96))),"",IF(AND($F96&lt;=AU$6,$G96&gt;=AU$5),IF(AU$5&gt;$N96,5,$K96)*10+IF(AND($F96&gt;=AU$5,$F96&lt;=AU$6),IF(AND($G96&gt;=AU$5,$G96&lt;=AU$6),5,IF($L96=1,2,1)),IF(AND($G96&gt;=AU$5,$G96&lt;=AU$6),IF($M96&gt;0,4,3),0)),IF(AND($D96&lt;=AU$6,$E96&gt;=AU$5),60,0)))</f>
        <v/>
      </c>
      <c r="AV96" s="80" t="str">
        <f>IF(OR($A96="",NOT(ISNUMBER($G96))),"",IF(AND($F96&lt;=AV$6,$G96&gt;=AV$5),IF(AV$5&gt;$N96,5,$K96)*10+IF(AND($F96&gt;=AV$5,$F96&lt;=AV$6),IF(AND($G96&gt;=AV$5,$G96&lt;=AV$6),5,IF($L96=1,2,1)),IF(AND($G96&gt;=AV$5,$G96&lt;=AV$6),IF($M96&gt;0,4,3),0)),IF(AND($D96&lt;=AV$6,$E96&gt;=AV$5),60,0)))</f>
        <v/>
      </c>
      <c r="AW96" s="80" t="str">
        <f>IF(OR($A96="",NOT(ISNUMBER($G96))),"",IF(AND($F96&lt;=AW$6,$G96&gt;=AW$5),IF(AW$5&gt;$N96,5,$K96)*10+IF(AND($F96&gt;=AW$5,$F96&lt;=AW$6),IF(AND($G96&gt;=AW$5,$G96&lt;=AW$6),5,IF($L96=1,2,1)),IF(AND($G96&gt;=AW$5,$G96&lt;=AW$6),IF($M96&gt;0,4,3),0)),IF(AND($D96&lt;=AW$6,$E96&gt;=AW$5),60,0)))</f>
        <v/>
      </c>
      <c r="AX96" s="80" t="str">
        <f>IF(OR($A96="",NOT(ISNUMBER($G96))),"",IF(AND($F96&lt;=AX$6,$G96&gt;=AX$5),IF(AX$5&gt;$N96,5,$K96)*10+IF(AND($F96&gt;=AX$5,$F96&lt;=AX$6),IF(AND($G96&gt;=AX$5,$G96&lt;=AX$6),5,IF($L96=1,2,1)),IF(AND($G96&gt;=AX$5,$G96&lt;=AX$6),IF($M96&gt;0,4,3),0)),IF(AND($D96&lt;=AX$6,$E96&gt;=AX$5),60,0)))</f>
        <v/>
      </c>
      <c r="AY96" s="80" t="str">
        <f>IF(OR($A96="",NOT(ISNUMBER($G96))),"",IF(AND($F96&lt;=AY$6,$G96&gt;=AY$5),IF(AY$5&gt;$N96,5,$K96)*10+IF(AND($F96&gt;=AY$5,$F96&lt;=AY$6),IF(AND($G96&gt;=AY$5,$G96&lt;=AY$6),5,IF($L96=1,2,1)),IF(AND($G96&gt;=AY$5,$G96&lt;=AY$6),IF($M96&gt;0,4,3),0)),IF(AND($D96&lt;=AY$6,$E96&gt;=AY$5),60,0)))</f>
        <v/>
      </c>
      <c r="AZ96" s="80" t="str">
        <f>IF(OR($A96="",NOT(ISNUMBER($G96))),"",IF(AND($F96&lt;=AZ$6,$G96&gt;=AZ$5),IF(AZ$5&gt;$N96,5,$K96)*10+IF(AND($F96&gt;=AZ$5,$F96&lt;=AZ$6),IF(AND($G96&gt;=AZ$5,$G96&lt;=AZ$6),5,IF($L96=1,2,1)),IF(AND($G96&gt;=AZ$5,$G96&lt;=AZ$6),IF($M96&gt;0,4,3),0)),IF(AND($D96&lt;=AZ$6,$E96&gt;=AZ$5),60,0)))</f>
        <v/>
      </c>
      <c r="BA96" s="80" t="str">
        <f>IF(OR($A96="",NOT(ISNUMBER($G96))),"",IF(AND($F96&lt;=BA$6,$G96&gt;=BA$5),IF(BA$5&gt;$N96,5,$K96)*10+IF(AND($F96&gt;=BA$5,$F96&lt;=BA$6),IF(AND($G96&gt;=BA$5,$G96&lt;=BA$6),5,IF($L96=1,2,1)),IF(AND($G96&gt;=BA$5,$G96&lt;=BA$6),IF($M96&gt;0,4,3),0)),IF(AND($D96&lt;=BA$6,$E96&gt;=BA$5),60,0)))</f>
        <v/>
      </c>
      <c r="BB96" s="80" t="str">
        <f>IF(OR($A96="",NOT(ISNUMBER($G96))),"",IF(AND($F96&lt;=BB$6,$G96&gt;=BB$5),IF(BB$5&gt;$N96,5,$K96)*10+IF(AND($F96&gt;=BB$5,$F96&lt;=BB$6),IF(AND($G96&gt;=BB$5,$G96&lt;=BB$6),5,IF($L96=1,2,1)),IF(AND($G96&gt;=BB$5,$G96&lt;=BB$6),IF($M96&gt;0,4,3),0)),IF(AND($D96&lt;=BB$6,$E96&gt;=BB$5),60,0)))</f>
        <v/>
      </c>
      <c r="BC96" s="80" t="str">
        <f>IF(OR($A96="",NOT(ISNUMBER($G96))),"",IF(AND($F96&lt;=BC$6,$G96&gt;=BC$5),IF(BC$5&gt;$N96,5,$K96)*10+IF(AND($F96&gt;=BC$5,$F96&lt;=BC$6),IF(AND($G96&gt;=BC$5,$G96&lt;=BC$6),5,IF($L96=1,2,1)),IF(AND($G96&gt;=BC$5,$G96&lt;=BC$6),IF($M96&gt;0,4,3),0)),IF(AND($D96&lt;=BC$6,$E96&gt;=BC$5),60,0)))</f>
        <v/>
      </c>
      <c r="BD96" s="80" t="str">
        <f>IF(OR($A96="",NOT(ISNUMBER($G96))),"",IF(AND($F96&lt;=BD$6,$G96&gt;=BD$5),IF(BD$5&gt;$N96,5,$K96)*10+IF(AND($F96&gt;=BD$5,$F96&lt;=BD$6),IF(AND($G96&gt;=BD$5,$G96&lt;=BD$6),5,IF($L96=1,2,1)),IF(AND($G96&gt;=BD$5,$G96&lt;=BD$6),IF($M96&gt;0,4,3),0)),IF(AND($D96&lt;=BD$6,$E96&gt;=BD$5),60,0)))</f>
        <v/>
      </c>
      <c r="BE96" s="80" t="str">
        <f>IF(OR($A96="",NOT(ISNUMBER($G96))),"",IF(AND($F96&lt;=BE$6,$G96&gt;=BE$5),IF(BE$5&gt;$N96,5,$K96)*10+IF(AND($F96&gt;=BE$5,$F96&lt;=BE$6),IF(AND($G96&gt;=BE$5,$G96&lt;=BE$6),5,IF($L96=1,2,1)),IF(AND($G96&gt;=BE$5,$G96&lt;=BE$6),IF($M96&gt;0,4,3),0)),IF(AND($D96&lt;=BE$6,$E96&gt;=BE$5),60,0)))</f>
        <v/>
      </c>
      <c r="BF96" s="80" t="str">
        <f>IF(OR($A96="",NOT(ISNUMBER($G96))),"",IF(AND($F96&lt;=BF$6,$G96&gt;=BF$5),IF(BF$5&gt;$N96,5,$K96)*10+IF(AND($F96&gt;=BF$5,$F96&lt;=BF$6),IF(AND($G96&gt;=BF$5,$G96&lt;=BF$6),5,IF($L96=1,2,1)),IF(AND($G96&gt;=BF$5,$G96&lt;=BF$6),IF($M96&gt;0,4,3),0)),IF(AND($D96&lt;=BF$6,$E96&gt;=BF$5),60,0)))</f>
        <v/>
      </c>
      <c r="BG96" s="80" t="str">
        <f>IF(OR($A96="",NOT(ISNUMBER($G96))),"",IF(AND($F96&lt;=BG$6,$G96&gt;=BG$5),IF(BG$5&gt;$N96,5,$K96)*10+IF(AND($F96&gt;=BG$5,$F96&lt;=BG$6),IF(AND($G96&gt;=BG$5,$G96&lt;=BG$6),5,IF($L96=1,2,1)),IF(AND($G96&gt;=BG$5,$G96&lt;=BG$6),IF($M96&gt;0,4,3),0)),IF(AND($D96&lt;=BG$6,$E96&gt;=BG$5),60,0)))</f>
        <v/>
      </c>
      <c r="BH96" s="80" t="str">
        <f>IF(OR($A96="",NOT(ISNUMBER($G96))),"",IF(AND($F96&lt;=BH$6,$G96&gt;=BH$5),IF(BH$5&gt;$N96,5,$K96)*10+IF(AND($F96&gt;=BH$5,$F96&lt;=BH$6),IF(AND($G96&gt;=BH$5,$G96&lt;=BH$6),5,IF($L96=1,2,1)),IF(AND($G96&gt;=BH$5,$G96&lt;=BH$6),IF($M96&gt;0,4,3),0)),IF(AND($D96&lt;=BH$6,$E96&gt;=BH$5),60,0)))</f>
        <v/>
      </c>
      <c r="BI96" s="80" t="str">
        <f>IF(OR($A96="",NOT(ISNUMBER($G96))),"",IF(AND($F96&lt;=BI$6,$G96&gt;=BI$5),IF(BI$5&gt;$N96,5,$K96)*10+IF(AND($F96&gt;=BI$5,$F96&lt;=BI$6),IF(AND($G96&gt;=BI$5,$G96&lt;=BI$6),5,IF($L96=1,2,1)),IF(AND($G96&gt;=BI$5,$G96&lt;=BI$6),IF($M96&gt;0,4,3),0)),IF(AND($D96&lt;=BI$6,$E96&gt;=BI$5),60,0)))</f>
        <v/>
      </c>
      <c r="BJ96" s="80" t="str">
        <f>IF(OR($A96="",NOT(ISNUMBER($G96))),"",IF(AND($F96&lt;=BJ$6,$G96&gt;=BJ$5),IF(BJ$5&gt;$N96,5,$K96)*10+IF(AND($F96&gt;=BJ$5,$F96&lt;=BJ$6),IF(AND($G96&gt;=BJ$5,$G96&lt;=BJ$6),5,IF($L96=1,2,1)),IF(AND($G96&gt;=BJ$5,$G96&lt;=BJ$6),IF($M96&gt;0,4,3),0)),IF(AND($D96&lt;=BJ$6,$E96&gt;=BJ$5),60,0)))</f>
        <v/>
      </c>
      <c r="BK96" s="80" t="str">
        <f>IF(OR($A96="",NOT(ISNUMBER($G96))),"",IF(AND($F96&lt;=BK$6,$G96&gt;=BK$5),IF(BK$5&gt;$N96,5,$K96)*10+IF(AND($F96&gt;=BK$5,$F96&lt;=BK$6),IF(AND($G96&gt;=BK$5,$G96&lt;=BK$6),5,IF($L96=1,2,1)),IF(AND($G96&gt;=BK$5,$G96&lt;=BK$6),IF($M96&gt;0,4,3),0)),IF(AND($D96&lt;=BK$6,$E96&gt;=BK$5),60,0)))</f>
        <v/>
      </c>
      <c r="BL96" s="80" t="str">
        <f>IF(OR($A96="",NOT(ISNUMBER($G96))),"",IF(AND($F96&lt;=BL$6,$G96&gt;=BL$5),IF(BL$5&gt;$N96,5,$K96)*10+IF(AND($F96&gt;=BL$5,$F96&lt;=BL$6),IF(AND($G96&gt;=BL$5,$G96&lt;=BL$6),5,IF($L96=1,2,1)),IF(AND($G96&gt;=BL$5,$G96&lt;=BL$6),IF($M96&gt;0,4,3),0)),IF(AND($D96&lt;=BL$6,$E96&gt;=BL$5),60,0)))</f>
        <v/>
      </c>
      <c r="BM96" s="80" t="str">
        <f>IF(OR($A96="",NOT(ISNUMBER($G96))),"",IF(AND($F96&lt;=BM$6,$G96&gt;=BM$5),IF(BM$5&gt;$N96,5,$K96)*10+IF(AND($F96&gt;=BM$5,$F96&lt;=BM$6),IF(AND($G96&gt;=BM$5,$G96&lt;=BM$6),5,IF($L96=1,2,1)),IF(AND($G96&gt;=BM$5,$G96&lt;=BM$6),IF($M96&gt;0,4,3),0)),IF(AND($D96&lt;=BM$6,$E96&gt;=BM$5),60,0)))</f>
        <v/>
      </c>
      <c r="BN96" s="80" t="str">
        <f>IF(OR($A96="",NOT(ISNUMBER($G96))),"",IF(AND($F96&lt;=BN$6,$G96&gt;=BN$5),IF(BN$5&gt;$N96,5,$K96)*10+IF(AND($F96&gt;=BN$5,$F96&lt;=BN$6),IF(AND($G96&gt;=BN$5,$G96&lt;=BN$6),5,IF($L96=1,2,1)),IF(AND($G96&gt;=BN$5,$G96&lt;=BN$6),IF($M96&gt;0,4,3),0)),IF(AND($D96&lt;=BN$6,$E96&gt;=BN$5),60,0)))</f>
        <v/>
      </c>
      <c r="BO96" s="80" t="str">
        <f>IF(OR($A96="",NOT(ISNUMBER($G96))),"",IF(AND($F96&lt;=BO$6,$G96&gt;=BO$5),IF(BO$5&gt;$N96,5,$K96)*10+IF(AND($F96&gt;=BO$5,$F96&lt;=BO$6),IF(AND($G96&gt;=BO$5,$G96&lt;=BO$6),5,IF($L96=1,2,1)),IF(AND($G96&gt;=BO$5,$G96&lt;=BO$6),IF($M96&gt;0,4,3),0)),IF(AND($D96&lt;=BO$6,$E96&gt;=BO$5),60,0)))</f>
        <v/>
      </c>
      <c r="BP96" s="80" t="str">
        <f>IF(OR($A96="",NOT(ISNUMBER($G96))),"",IF(AND($F96&lt;=BP$6,$G96&gt;=BP$5),IF(BP$5&gt;$N96,5,$K96)*10+IF(AND($F96&gt;=BP$5,$F96&lt;=BP$6),IF(AND($G96&gt;=BP$5,$G96&lt;=BP$6),5,IF($L96=1,2,1)),IF(AND($G96&gt;=BP$5,$G96&lt;=BP$6),IF($M96&gt;0,4,3),0)),IF(AND($D96&lt;=BP$6,$E96&gt;=BP$5),60,0)))</f>
        <v/>
      </c>
      <c r="BQ96" s="80" t="str">
        <f>IF(OR($A96="",NOT(ISNUMBER($G96))),"",IF(AND($F96&lt;=BQ$6,$G96&gt;=BQ$5),IF(BQ$5&gt;$N96,5,$K96)*10+IF(AND($F96&gt;=BQ$5,$F96&lt;=BQ$6),IF(AND($G96&gt;=BQ$5,$G96&lt;=BQ$6),5,IF($L96=1,2,1)),IF(AND($G96&gt;=BQ$5,$G96&lt;=BQ$6),IF($M96&gt;0,4,3),0)),IF(AND($D96&lt;=BQ$6,$E96&gt;=BQ$5),60,0)))</f>
        <v/>
      </c>
      <c r="BR96" s="80" t="str">
        <f>IF(OR($A96="",NOT(ISNUMBER($G96))),"",IF(AND($F96&lt;=BR$6,$G96&gt;=BR$5),IF(BR$5&gt;$N96,5,$K96)*10+IF(AND($F96&gt;=BR$5,$F96&lt;=BR$6),IF(AND($G96&gt;=BR$5,$G96&lt;=BR$6),5,IF($L96=1,2,1)),IF(AND($G96&gt;=BR$5,$G96&lt;=BR$6),IF($M96&gt;0,4,3),0)),IF(AND($D96&lt;=BR$6,$E96&gt;=BR$5),60,0)))</f>
        <v/>
      </c>
      <c r="BS96" s="80" t="str">
        <f>IF(OR($A96="",NOT(ISNUMBER($G96))),"",IF(AND($F96&lt;=BS$6,$G96&gt;=BS$5),IF(BS$5&gt;$N96,5,$K96)*10+IF(AND($F96&gt;=BS$5,$F96&lt;=BS$6),IF(AND($G96&gt;=BS$5,$G96&lt;=BS$6),5,IF($L96=1,2,1)),IF(AND($G96&gt;=BS$5,$G96&lt;=BS$6),IF($M96&gt;0,4,3),0)),IF(AND($D96&lt;=BS$6,$E96&gt;=BS$5),60,0)))</f>
        <v/>
      </c>
      <c r="BT96" s="80" t="str">
        <f>IF(OR($A96="",NOT(ISNUMBER($G96))),"",IF(AND($F96&lt;=BT$6,$G96&gt;=BT$5),IF(BT$5&gt;$N96,5,$K96)*10+IF(AND($F96&gt;=BT$5,$F96&lt;=BT$6),IF(AND($G96&gt;=BT$5,$G96&lt;=BT$6),5,IF($L96=1,2,1)),IF(AND($G96&gt;=BT$5,$G96&lt;=BT$6),IF($M96&gt;0,4,3),0)),IF(AND($D96&lt;=BT$6,$E96&gt;=BT$5),60,0)))</f>
        <v/>
      </c>
      <c r="BU96" s="80" t="str">
        <f>IF(OR($A96="",NOT(ISNUMBER($G96))),"",IF(AND($F96&lt;=BU$6,$G96&gt;=BU$5),IF(BU$5&gt;$N96,5,$K96)*10+IF(AND($F96&gt;=BU$5,$F96&lt;=BU$6),IF(AND($G96&gt;=BU$5,$G96&lt;=BU$6),5,IF($L96=1,2,1)),IF(AND($G96&gt;=BU$5,$G96&lt;=BU$6),IF($M96&gt;0,4,3),0)),IF(AND($D96&lt;=BU$6,$E96&gt;=BU$5),60,0)))</f>
        <v/>
      </c>
      <c r="BV96" s="80" t="str">
        <f>IF(OR($A96="",NOT(ISNUMBER($G96))),"",IF(AND($F96&lt;=BV$6,$G96&gt;=BV$5),IF(BV$5&gt;$N96,5,$K96)*10+IF(AND($F96&gt;=BV$5,$F96&lt;=BV$6),IF(AND($G96&gt;=BV$5,$G96&lt;=BV$6),5,IF($L96=1,2,1)),IF(AND($G96&gt;=BV$5,$G96&lt;=BV$6),IF($M96&gt;0,4,3),0)),IF(AND($D96&lt;=BV$6,$E96&gt;=BV$5),60,0)))</f>
        <v/>
      </c>
      <c r="BW96" s="80" t="str">
        <f>IF(OR($A96="",NOT(ISNUMBER($G96))),"",IF(AND($F96&lt;=BW$6,$G96&gt;=BW$5),IF(BW$5&gt;$N96,5,$K96)*10+IF(AND($F96&gt;=BW$5,$F96&lt;=BW$6),IF(AND($G96&gt;=BW$5,$G96&lt;=BW$6),5,IF($L96=1,2,1)),IF(AND($G96&gt;=BW$5,$G96&lt;=BW$6),IF($M96&gt;0,4,3),0)),IF(AND($D96&lt;=BW$6,$E96&gt;=BW$5),60,0)))</f>
        <v/>
      </c>
      <c r="BX96" s="80" t="str">
        <f>IF(OR($A96="",NOT(ISNUMBER($G96))),"",IF(AND($F96&lt;=BX$6,$G96&gt;=BX$5),IF(BX$5&gt;$N96,5,$K96)*10+IF(AND($F96&gt;=BX$5,$F96&lt;=BX$6),IF(AND($G96&gt;=BX$5,$G96&lt;=BX$6),5,IF($L96=1,2,1)),IF(AND($G96&gt;=BX$5,$G96&lt;=BX$6),IF($M96&gt;0,4,3),0)),IF(AND($D96&lt;=BX$6,$E96&gt;=BX$5),60,0)))</f>
        <v/>
      </c>
      <c r="BY96" s="80" t="str">
        <f>IF(OR($A96="",NOT(ISNUMBER($G96))),"",IF(AND($F96&lt;=BY$6,$G96&gt;=BY$5),IF(BY$5&gt;$N96,5,$K96)*10+IF(AND($F96&gt;=BY$5,$F96&lt;=BY$6),IF(AND($G96&gt;=BY$5,$G96&lt;=BY$6),5,IF($L96=1,2,1)),IF(AND($G96&gt;=BY$5,$G96&lt;=BY$6),IF($M96&gt;0,4,3),0)),IF(AND($D96&lt;=BY$6,$E96&gt;=BY$5),60,0)))</f>
        <v/>
      </c>
      <c r="BZ96" s="80" t="str">
        <f>IF(OR($A96="",NOT(ISNUMBER($G96))),"",IF(AND($F96&lt;=BZ$6,$G96&gt;=BZ$5),IF(BZ$5&gt;$N96,5,$K96)*10+IF(AND($F96&gt;=BZ$5,$F96&lt;=BZ$6),IF(AND($G96&gt;=BZ$5,$G96&lt;=BZ$6),5,IF($L96=1,2,1)),IF(AND($G96&gt;=BZ$5,$G96&lt;=BZ$6),IF($M96&gt;0,4,3),0)),IF(AND($D96&lt;=BZ$6,$E96&gt;=BZ$5),60,0)))</f>
        <v/>
      </c>
      <c r="CA96" s="80" t="str">
        <f>IF(OR($A96="",NOT(ISNUMBER($G96))),"",IF(AND($F96&lt;=CA$6,$G96&gt;=CA$5),IF(CA$5&gt;$N96,5,$K96)*10+IF(AND($F96&gt;=CA$5,$F96&lt;=CA$6),IF(AND($G96&gt;=CA$5,$G96&lt;=CA$6),5,IF($L96=1,2,1)),IF(AND($G96&gt;=CA$5,$G96&lt;=CA$6),IF($M96&gt;0,4,3),0)),IF(AND($D96&lt;=CA$6,$E96&gt;=CA$5),60,0)))</f>
        <v/>
      </c>
      <c r="CB96" s="80" t="str">
        <f>IF(OR($A96="",NOT(ISNUMBER($G96))),"",IF(AND($F96&lt;=CB$6,$G96&gt;=CB$5),IF(CB$5&gt;$N96,5,$K96)*10+IF(AND($F96&gt;=CB$5,$F96&lt;=CB$6),IF(AND($G96&gt;=CB$5,$G96&lt;=CB$6),5,IF($L96=1,2,1)),IF(AND($G96&gt;=CB$5,$G96&lt;=CB$6),IF($M96&gt;0,4,3),0)),IF(AND($D96&lt;=CB$6,$E96&gt;=CB$5),60,0)))</f>
        <v/>
      </c>
      <c r="CC96" s="80" t="str">
        <f>IF(OR($A96="",NOT(ISNUMBER($G96))),"",IF(AND($F96&lt;=CC$6,$G96&gt;=CC$5),IF(CC$5&gt;$N96,5,$K96)*10+IF(AND($F96&gt;=CC$5,$F96&lt;=CC$6),IF(AND($G96&gt;=CC$5,$G96&lt;=CC$6),5,IF($L96=1,2,1)),IF(AND($G96&gt;=CC$5,$G96&lt;=CC$6),IF($M96&gt;0,4,3),0)),IF(AND($D96&lt;=CC$6,$E96&gt;=CC$5),60,0)))</f>
        <v/>
      </c>
      <c r="CD96" s="80" t="str">
        <f>IF(OR($A96="",NOT(ISNUMBER($G96))),"",IF(AND($F96&lt;=CD$6,$G96&gt;=CD$5),IF(CD$5&gt;$N96,5,$K96)*10+IF(AND($F96&gt;=CD$5,$F96&lt;=CD$6),IF(AND($G96&gt;=CD$5,$G96&lt;=CD$6),5,IF($L96=1,2,1)),IF(AND($G96&gt;=CD$5,$G96&lt;=CD$6),IF($M96&gt;0,4,3),0)),IF(AND($D96&lt;=CD$6,$E96&gt;=CD$5),60,0)))</f>
        <v/>
      </c>
      <c r="CE96" s="80" t="str">
        <f>IF(OR($A96="",NOT(ISNUMBER($G96))),"",IF(AND($F96&lt;=CE$6,$G96&gt;=CE$5),IF(CE$5&gt;$N96,5,$K96)*10+IF(AND($F96&gt;=CE$5,$F96&lt;=CE$6),IF(AND($G96&gt;=CE$5,$G96&lt;=CE$6),5,IF($L96=1,2,1)),IF(AND($G96&gt;=CE$5,$G96&lt;=CE$6),IF($M96&gt;0,4,3),0)),IF(AND($D96&lt;=CE$6,$E96&gt;=CE$5),60,0)))</f>
        <v/>
      </c>
      <c r="CF96" s="80" t="str">
        <f>IF(OR($A96="",NOT(ISNUMBER($G96))),"",IF(AND($F96&lt;=CF$6,$G96&gt;=CF$5),IF(CF$5&gt;$N96,5,$K96)*10+IF(AND($F96&gt;=CF$5,$F96&lt;=CF$6),IF(AND($G96&gt;=CF$5,$G96&lt;=CF$6),5,IF($L96=1,2,1)),IF(AND($G96&gt;=CF$5,$G96&lt;=CF$6),IF($M96&gt;0,4,3),0)),IF(AND($D96&lt;=CF$6,$E96&gt;=CF$5),60,0)))</f>
        <v/>
      </c>
      <c r="CG96" s="80" t="str">
        <f>IF(OR($A96="",NOT(ISNUMBER($G96))),"",IF(AND($F96&lt;=CG$6,$G96&gt;=CG$5),IF(CG$5&gt;$N96,5,$K96)*10+IF(AND($F96&gt;=CG$5,$F96&lt;=CG$6),IF(AND($G96&gt;=CG$5,$G96&lt;=CG$6),5,IF($L96=1,2,1)),IF(AND($G96&gt;=CG$5,$G96&lt;=CG$6),IF($M96&gt;0,4,3),0)),IF(AND($D96&lt;=CG$6,$E96&gt;=CG$5),60,0)))</f>
        <v/>
      </c>
      <c r="CH96" s="80" t="str">
        <f>IF(OR($A96="",NOT(ISNUMBER($G96))),"",IF(AND($F96&lt;=CH$6,$G96&gt;=CH$5),IF(CH$5&gt;$N96,5,$K96)*10+IF(AND($F96&gt;=CH$5,$F96&lt;=CH$6),IF(AND($G96&gt;=CH$5,$G96&lt;=CH$6),5,IF($L96=1,2,1)),IF(AND($G96&gt;=CH$5,$G96&lt;=CH$6),IF($M96&gt;0,4,3),0)),IF(AND($D96&lt;=CH$6,$E96&gt;=CH$5),60,0)))</f>
        <v/>
      </c>
      <c r="CI96" s="80" t="str">
        <f>IF(OR($A96="",NOT(ISNUMBER($G96))),"",IF(AND($F96&lt;=CI$6,$G96&gt;=CI$5),IF(CI$5&gt;$N96,5,$K96)*10+IF(AND($F96&gt;=CI$5,$F96&lt;=CI$6),IF(AND($G96&gt;=CI$5,$G96&lt;=CI$6),5,IF($L96=1,2,1)),IF(AND($G96&gt;=CI$5,$G96&lt;=CI$6),IF($M96&gt;0,4,3),0)),IF(AND($D96&lt;=CI$6,$E96&gt;=CI$5),60,0)))</f>
        <v/>
      </c>
      <c r="CJ96" s="80" t="str">
        <f>IF(OR($A96="",NOT(ISNUMBER($G96))),"",IF(AND($F96&lt;=CJ$6,$G96&gt;=CJ$5),IF(CJ$5&gt;$N96,5,$K96)*10+IF(AND($F96&gt;=CJ$5,$F96&lt;=CJ$6),IF(AND($G96&gt;=CJ$5,$G96&lt;=CJ$6),5,IF($L96=1,2,1)),IF(AND($G96&gt;=CJ$5,$G96&lt;=CJ$6),IF($M96&gt;0,4,3),0)),IF(AND($D96&lt;=CJ$6,$E96&gt;=CJ$5),60,0)))</f>
        <v/>
      </c>
      <c r="CK96" s="80" t="str">
        <f>IF(OR($A96="",NOT(ISNUMBER($G96))),"",IF(AND($F96&lt;=CK$6,$G96&gt;=CK$5),IF(CK$5&gt;$N96,5,$K96)*10+IF(AND($F96&gt;=CK$5,$F96&lt;=CK$6),IF(AND($G96&gt;=CK$5,$G96&lt;=CK$6),5,IF($L96=1,2,1)),IF(AND($G96&gt;=CK$5,$G96&lt;=CK$6),IF($M96&gt;0,4,3),0)),IF(AND($D96&lt;=CK$6,$E96&gt;=CK$5),60,0)))</f>
        <v/>
      </c>
      <c r="CL96" s="80" t="str">
        <f>IF(OR($A96="",NOT(ISNUMBER($G96))),"",IF(AND($F96&lt;=CL$6,$G96&gt;=CL$5),IF(CL$5&gt;$N96,5,$K96)*10+IF(AND($F96&gt;=CL$5,$F96&lt;=CL$6),IF(AND($G96&gt;=CL$5,$G96&lt;=CL$6),5,IF($L96=1,2,1)),IF(AND($G96&gt;=CL$5,$G96&lt;=CL$6),IF($M96&gt;0,4,3),0)),IF(AND($D96&lt;=CL$6,$E96&gt;=CL$5),60,0)))</f>
        <v/>
      </c>
      <c r="CM96" s="80" t="str">
        <f>IF(OR($A96="",NOT(ISNUMBER($G96))),"",IF(AND($F96&lt;=CM$6,$G96&gt;=CM$5),IF(CM$5&gt;$N96,5,$K96)*10+IF(AND($F96&gt;=CM$5,$F96&lt;=CM$6),IF(AND($G96&gt;=CM$5,$G96&lt;=CM$6),5,IF($L96=1,2,1)),IF(AND($G96&gt;=CM$5,$G96&lt;=CM$6),IF($M96&gt;0,4,3),0)),IF(AND($D96&lt;=CM$6,$E96&gt;=CM$5),60,0)))</f>
        <v/>
      </c>
      <c r="CN96" s="80" t="str">
        <f>IF(OR($A96="",NOT(ISNUMBER($G96))),"",IF(AND($F96&lt;=CN$6,$G96&gt;=CN$5),IF(CN$5&gt;$N96,5,$K96)*10+IF(AND($F96&gt;=CN$5,$F96&lt;=CN$6),IF(AND($G96&gt;=CN$5,$G96&lt;=CN$6),5,IF($L96=1,2,1)),IF(AND($G96&gt;=CN$5,$G96&lt;=CN$6),IF($M96&gt;0,4,3),0)),IF(AND($D96&lt;=CN$6,$E96&gt;=CN$5),60,0)))</f>
        <v/>
      </c>
      <c r="CO96" s="80" t="str">
        <f>IF(OR($A96="",NOT(ISNUMBER($G96))),"",IF(AND($F96&lt;=CO$6,$G96&gt;=CO$5),IF(CO$5&gt;$N96,5,$K96)*10+IF(AND($F96&gt;=CO$5,$F96&lt;=CO$6),IF(AND($G96&gt;=CO$5,$G96&lt;=CO$6),5,IF($L96=1,2,1)),IF(AND($G96&gt;=CO$5,$G96&lt;=CO$6),IF($M96&gt;0,4,3),0)),IF(AND($D96&lt;=CO$6,$E96&gt;=CO$5),60,0)))</f>
        <v/>
      </c>
      <c r="CP96" s="80" t="str">
        <f>IF(OR($A96="",NOT(ISNUMBER($G96))),"",IF(AND($F96&lt;=CP$6,$G96&gt;=CP$5),IF(CP$5&gt;$N96,5,$K96)*10+IF(AND($F96&gt;=CP$5,$F96&lt;=CP$6),IF(AND($G96&gt;=CP$5,$G96&lt;=CP$6),5,IF($L96=1,2,1)),IF(AND($G96&gt;=CP$5,$G96&lt;=CP$6),IF($M96&gt;0,4,3),0)),IF(AND($D96&lt;=CP$6,$E96&gt;=CP$5),60,0)))</f>
        <v/>
      </c>
      <c r="CQ96" s="80" t="str">
        <f>IF(OR($A96="",NOT(ISNUMBER($G96))),"",IF(AND($F96&lt;=CQ$6,$G96&gt;=CQ$5),IF(CQ$5&gt;$N96,5,$K96)*10+IF(AND($F96&gt;=CQ$5,$F96&lt;=CQ$6),IF(AND($G96&gt;=CQ$5,$G96&lt;=CQ$6),5,IF($L96=1,2,1)),IF(AND($G96&gt;=CQ$5,$G96&lt;=CQ$6),IF($M96&gt;0,4,3),0)),IF(AND($D96&lt;=CQ$6,$E96&gt;=CQ$5),60,0)))</f>
        <v/>
      </c>
      <c r="CR96" s="80" t="str">
        <f>IF(OR($A96="",NOT(ISNUMBER($G96))),"",IF(AND($F96&lt;=CR$6,$G96&gt;=CR$5),IF(CR$5&gt;$N96,5,$K96)*10+IF(AND($F96&gt;=CR$5,$F96&lt;=CR$6),IF(AND($G96&gt;=CR$5,$G96&lt;=CR$6),5,IF($L96=1,2,1)),IF(AND($G96&gt;=CR$5,$G96&lt;=CR$6),IF($M96&gt;0,4,3),0)),IF(AND($D96&lt;=CR$6,$E96&gt;=CR$5),60,0)))</f>
        <v/>
      </c>
      <c r="CS96" s="80" t="str">
        <f>IF(OR($A96="",NOT(ISNUMBER($G96))),"",IF(AND($F96&lt;=CS$6,$G96&gt;=CS$5),IF(CS$5&gt;$N96,5,$K96)*10+IF(AND($F96&gt;=CS$5,$F96&lt;=CS$6),IF(AND($G96&gt;=CS$5,$G96&lt;=CS$6),5,IF($L96=1,2,1)),IF(AND($G96&gt;=CS$5,$G96&lt;=CS$6),IF($M96&gt;0,4,3),0)),IF(AND($D96&lt;=CS$6,$E96&gt;=CS$5),60,0)))</f>
        <v/>
      </c>
      <c r="CT96" s="80" t="str">
        <f>IF(OR($A96="",NOT(ISNUMBER($G96))),"",IF(AND($F96&lt;=CT$6,$G96&gt;=CT$5),IF(CT$5&gt;$N96,5,$K96)*10+IF(AND($F96&gt;=CT$5,$F96&lt;=CT$6),IF(AND($G96&gt;=CT$5,$G96&lt;=CT$6),5,IF($L96=1,2,1)),IF(AND($G96&gt;=CT$5,$G96&lt;=CT$6),IF($M96&gt;0,4,3),0)),IF(AND($D96&lt;=CT$6,$E96&gt;=CT$5),60,0)))</f>
        <v/>
      </c>
      <c r="CU96" s="80" t="str">
        <f>IF(OR($A96="",NOT(ISNUMBER($G96))),"",IF(AND($F96&lt;=CU$6,$G96&gt;=CU$5),IF(CU$5&gt;$N96,5,$K96)*10+IF(AND($F96&gt;=CU$5,$F96&lt;=CU$6),IF(AND($G96&gt;=CU$5,$G96&lt;=CU$6),5,IF($L96=1,2,1)),IF(AND($G96&gt;=CU$5,$G96&lt;=CU$6),IF($M96&gt;0,4,3),0)),IF(AND($D96&lt;=CU$6,$E96&gt;=CU$5),60,0)))</f>
        <v/>
      </c>
      <c r="CV96" s="80" t="str">
        <f>IF(OR($A96="",NOT(ISNUMBER($G96))),"",IF(AND($F96&lt;=CV$6,$G96&gt;=CV$5),IF(CV$5&gt;$N96,5,$K96)*10+IF(AND($F96&gt;=CV$5,$F96&lt;=CV$6),IF(AND($G96&gt;=CV$5,$G96&lt;=CV$6),5,IF($L96=1,2,1)),IF(AND($G96&gt;=CV$5,$G96&lt;=CV$6),IF($M96&gt;0,4,3),0)),IF(AND($D96&lt;=CV$6,$E96&gt;=CV$5),60,0)))</f>
        <v/>
      </c>
      <c r="CW96" s="80" t="str">
        <f>IF(OR($A96="",NOT(ISNUMBER($G96))),"",IF(AND($F96&lt;=CW$6,$G96&gt;=CW$5),IF(CW$5&gt;$N96,5,$K96)*10+IF(AND($F96&gt;=CW$5,$F96&lt;=CW$6),IF(AND($G96&gt;=CW$5,$G96&lt;=CW$6),5,IF($L96=1,2,1)),IF(AND($G96&gt;=CW$5,$G96&lt;=CW$6),IF($M96&gt;0,4,3),0)),IF(AND($D96&lt;=CW$6,$E96&gt;=CW$5),60,0)))</f>
        <v/>
      </c>
      <c r="CX96" s="80" t="str">
        <f>IF(OR($A96="",NOT(ISNUMBER($G96))),"",IF(AND($F96&lt;=CX$6,$G96&gt;=CX$5),IF(CX$5&gt;$N96,5,$K96)*10+IF(AND($F96&gt;=CX$5,$F96&lt;=CX$6),IF(AND($G96&gt;=CX$5,$G96&lt;=CX$6),5,IF($L96=1,2,1)),IF(AND($G96&gt;=CX$5,$G96&lt;=CX$6),IF($M96&gt;0,4,3),0)),IF(AND($D96&lt;=CX$6,$E96&gt;=CX$5),60,0)))</f>
        <v/>
      </c>
      <c r="CY96" s="80" t="str">
        <f>IF(OR($A96="",NOT(ISNUMBER($G96))),"",IF(AND($F96&lt;=CY$6,$G96&gt;=CY$5),IF(CY$5&gt;$N96,5,$K96)*10+IF(AND($F96&gt;=CY$5,$F96&lt;=CY$6),IF(AND($G96&gt;=CY$5,$G96&lt;=CY$6),5,IF($L96=1,2,1)),IF(AND($G96&gt;=CY$5,$G96&lt;=CY$6),IF($M96&gt;0,4,3),0)),IF(AND($D96&lt;=CY$6,$E96&gt;=CY$5),60,0)))</f>
        <v/>
      </c>
      <c r="CZ96" s="80" t="str">
        <f>IF(OR($A96="",NOT(ISNUMBER($G96))),"",IF(AND($F96&lt;=CZ$6,$G96&gt;=CZ$5),IF(CZ$5&gt;$N96,5,$K96)*10+IF(AND($F96&gt;=CZ$5,$F96&lt;=CZ$6),IF(AND($G96&gt;=CZ$5,$G96&lt;=CZ$6),5,IF($L96=1,2,1)),IF(AND($G96&gt;=CZ$5,$G96&lt;=CZ$6),IF($M96&gt;0,4,3),0)),IF(AND($D96&lt;=CZ$6,$E96&gt;=CZ$5),60,0)))</f>
        <v/>
      </c>
      <c r="DA96" s="80" t="str">
        <f>IF(OR($A96="",NOT(ISNUMBER($G96))),"",IF(AND($F96&lt;=DA$6,$G96&gt;=DA$5),IF(DA$5&gt;$N96,5,$K96)*10+IF(AND($F96&gt;=DA$5,$F96&lt;=DA$6),IF(AND($G96&gt;=DA$5,$G96&lt;=DA$6),5,IF($L96=1,2,1)),IF(AND($G96&gt;=DA$5,$G96&lt;=DA$6),IF($M96&gt;0,4,3),0)),IF(AND($D96&lt;=DA$6,$E96&gt;=DA$5),60,0)))</f>
        <v/>
      </c>
      <c r="DB96" s="80" t="str">
        <f>IF(OR($A96="",NOT(ISNUMBER($G96))),"",IF(AND($F96&lt;=DB$6,$G96&gt;=DB$5),IF(DB$5&gt;$N96,5,$K96)*10+IF(AND($F96&gt;=DB$5,$F96&lt;=DB$6),IF(AND($G96&gt;=DB$5,$G96&lt;=DB$6),5,IF($L96=1,2,1)),IF(AND($G96&gt;=DB$5,$G96&lt;=DB$6),IF($M96&gt;0,4,3),0)),IF(AND($D96&lt;=DB$6,$E96&gt;=DB$5),60,0)))</f>
        <v/>
      </c>
      <c r="DC96" s="80" t="str">
        <f>IF(OR($A96="",NOT(ISNUMBER($G96))),"",IF(AND($F96&lt;=DC$6,$G96&gt;=DC$5),IF(DC$5&gt;$N96,5,$K96)*10+IF(AND($F96&gt;=DC$5,$F96&lt;=DC$6),IF(AND($G96&gt;=DC$5,$G96&lt;=DC$6),5,IF($L96=1,2,1)),IF(AND($G96&gt;=DC$5,$G96&lt;=DC$6),IF($M96&gt;0,4,3),0)),IF(AND($D96&lt;=DC$6,$E96&gt;=DC$5),60,0)))</f>
        <v/>
      </c>
      <c r="DD96" s="80" t="str">
        <f>IF(OR($A96="",NOT(ISNUMBER($G96))),"",IF(AND($F96&lt;=DD$6,$G96&gt;=DD$5),IF(DD$5&gt;$N96,5,$K96)*10+IF(AND($F96&gt;=DD$5,$F96&lt;=DD$6),IF(AND($G96&gt;=DD$5,$G96&lt;=DD$6),5,IF($L96=1,2,1)),IF(AND($G96&gt;=DD$5,$G96&lt;=DD$6),IF($M96&gt;0,4,3),0)),IF(AND($D96&lt;=DD$6,$E96&gt;=DD$5),60,0)))</f>
        <v/>
      </c>
      <c r="DE96" s="80" t="str">
        <f>IF(OR($A96="",NOT(ISNUMBER($G96))),"",IF(AND($F96&lt;=DE$6,$G96&gt;=DE$5),IF(DE$5&gt;$N96,5,$K96)*10+IF(AND($F96&gt;=DE$5,$F96&lt;=DE$6),IF(AND($G96&gt;=DE$5,$G96&lt;=DE$6),5,IF($L96=1,2,1)),IF(AND($G96&gt;=DE$5,$G96&lt;=DE$6),IF($M96&gt;0,4,3),0)),IF(AND($D96&lt;=DE$6,$E96&gt;=DE$5),60,0)))</f>
        <v/>
      </c>
      <c r="DF96" s="80" t="str">
        <f>IF(OR($A96="",NOT(ISNUMBER($G96))),"",IF(AND($F96&lt;=DF$6,$G96&gt;=DF$5),IF(DF$5&gt;$N96,5,$K96)*10+IF(AND($F96&gt;=DF$5,$F96&lt;=DF$6),IF(AND($G96&gt;=DF$5,$G96&lt;=DF$6),5,IF($L96=1,2,1)),IF(AND($G96&gt;=DF$5,$G96&lt;=DF$6),IF($M96&gt;0,4,3),0)),IF(AND($D96&lt;=DF$6,$E96&gt;=DF$5),60,0)))</f>
        <v/>
      </c>
      <c r="DG96" s="80" t="str">
        <f>IF(OR($A96="",NOT(ISNUMBER($G96))),"",IF(AND($F96&lt;=DG$6,$G96&gt;=DG$5),IF(DG$5&gt;$N96,5,$K96)*10+IF(AND($F96&gt;=DG$5,$F96&lt;=DG$6),IF(AND($G96&gt;=DG$5,$G96&lt;=DG$6),5,IF($L96=1,2,1)),IF(AND($G96&gt;=DG$5,$G96&lt;=DG$6),IF($M96&gt;0,4,3),0)),IF(AND($D96&lt;=DG$6,$E96&gt;=DG$5),60,0)))</f>
        <v/>
      </c>
      <c r="DH96" s="80" t="str">
        <f>IF(OR($A96="",NOT(ISNUMBER($G96))),"",IF(AND($F96&lt;=DH$6,$G96&gt;=DH$5),IF(DH$5&gt;$N96,5,$K96)*10+IF(AND($F96&gt;=DH$5,$F96&lt;=DH$6),IF(AND($G96&gt;=DH$5,$G96&lt;=DH$6),5,IF($L96=1,2,1)),IF(AND($G96&gt;=DH$5,$G96&lt;=DH$6),IF($M96&gt;0,4,3),0)),IF(AND($D96&lt;=DH$6,$E96&gt;=DH$5),60,0)))</f>
        <v/>
      </c>
      <c r="DI96" s="80" t="str">
        <f>IF(OR($A96="",NOT(ISNUMBER($G96))),"",IF(AND($F96&lt;=DI$6,$G96&gt;=DI$5),IF(DI$5&gt;$N96,5,$K96)*10+IF(AND($F96&gt;=DI$5,$F96&lt;=DI$6),IF(AND($G96&gt;=DI$5,$G96&lt;=DI$6),5,IF($L96=1,2,1)),IF(AND($G96&gt;=DI$5,$G96&lt;=DI$6),IF($M96&gt;0,4,3),0)),IF(AND($D96&lt;=DI$6,$E96&gt;=DI$5),60,0)))</f>
        <v/>
      </c>
      <c r="DJ96" s="80" t="str">
        <f>IF(OR($A96="",NOT(ISNUMBER($G96))),"",IF(AND($F96&lt;=DJ$6,$G96&gt;=DJ$5),IF(DJ$5&gt;$N96,5,$K96)*10+IF(AND($F96&gt;=DJ$5,$F96&lt;=DJ$6),IF(AND($G96&gt;=DJ$5,$G96&lt;=DJ$6),5,IF($L96=1,2,1)),IF(AND($G96&gt;=DJ$5,$G96&lt;=DJ$6),IF($M96&gt;0,4,3),0)),IF(AND($D96&lt;=DJ$6,$E96&gt;=DJ$5),60,0)))</f>
        <v/>
      </c>
      <c r="DK96" s="80" t="str">
        <f>IF(OR($A96="",NOT(ISNUMBER($G96))),"",IF(AND($F96&lt;=DK$6,$G96&gt;=DK$5),IF(DK$5&gt;$N96,5,$K96)*10+IF(AND($F96&gt;=DK$5,$F96&lt;=DK$6),IF(AND($G96&gt;=DK$5,$G96&lt;=DK$6),5,IF($L96=1,2,1)),IF(AND($G96&gt;=DK$5,$G96&lt;=DK$6),IF($M96&gt;0,4,3),0)),IF(AND($D96&lt;=DK$6,$E96&gt;=DK$5),60,0)))</f>
        <v/>
      </c>
      <c r="DL96" s="80" t="str">
        <f>IF(OR($A96="",NOT(ISNUMBER($G96))),"",IF(AND($F96&lt;=DL$6,$G96&gt;=DL$5),IF(DL$5&gt;$N96,5,$K96)*10+IF(AND($F96&gt;=DL$5,$F96&lt;=DL$6),IF(AND($G96&gt;=DL$5,$G96&lt;=DL$6),5,IF($L96=1,2,1)),IF(AND($G96&gt;=DL$5,$G96&lt;=DL$6),IF($M96&gt;0,4,3),0)),IF(AND($D96&lt;=DL$6,$E96&gt;=DL$5),60,0)))</f>
        <v/>
      </c>
      <c r="DM96" s="80" t="str">
        <f>IF(OR($A96="",NOT(ISNUMBER($G96))),"",IF(AND($F96&lt;=DM$6,$G96&gt;=DM$5),IF(DM$5&gt;$N96,5,$K96)*10+IF(AND($F96&gt;=DM$5,$F96&lt;=DM$6),IF(AND($G96&gt;=DM$5,$G96&lt;=DM$6),5,IF($L96=1,2,1)),IF(AND($G96&gt;=DM$5,$G96&lt;=DM$6),IF($M96&gt;0,4,3),0)),IF(AND($D96&lt;=DM$6,$E96&gt;=DM$5),60,0)))</f>
        <v/>
      </c>
      <c r="DN96" s="80" t="str">
        <f>IF(OR($A96="",NOT(ISNUMBER($G96))),"",IF(AND($F96&lt;=DN$6,$G96&gt;=DN$5),IF(DN$5&gt;$N96,5,$K96)*10+IF(AND($F96&gt;=DN$5,$F96&lt;=DN$6),IF(AND($G96&gt;=DN$5,$G96&lt;=DN$6),5,IF($L96=1,2,1)),IF(AND($G96&gt;=DN$5,$G96&lt;=DN$6),IF($M96&gt;0,4,3),0)),IF(AND($D96&lt;=DN$6,$E96&gt;=DN$5),60,0)))</f>
        <v/>
      </c>
      <c r="DO96" s="80" t="str">
        <f>IF(OR($A96="",NOT(ISNUMBER($G96))),"",IF(AND($F96&lt;=DO$6,$G96&gt;=DO$5),IF(DO$5&gt;$N96,5,$K96)*10+IF(AND($F96&gt;=DO$5,$F96&lt;=DO$6),IF(AND($G96&gt;=DO$5,$G96&lt;=DO$6),5,IF($L96=1,2,1)),IF(AND($G96&gt;=DO$5,$G96&lt;=DO$6),IF($M96&gt;0,4,3),0)),IF(AND($D96&lt;=DO$6,$E96&gt;=DO$5),60,0)))</f>
        <v/>
      </c>
      <c r="DP96" s="80" t="str">
        <f>IF(OR($A96="",NOT(ISNUMBER($G96))),"",IF(AND($F96&lt;=DP$6,$G96&gt;=DP$5),IF(DP$5&gt;$N96,5,$K96)*10+IF(AND($F96&gt;=DP$5,$F96&lt;=DP$6),IF(AND($G96&gt;=DP$5,$G96&lt;=DP$6),5,IF($L96=1,2,1)),IF(AND($G96&gt;=DP$5,$G96&lt;=DP$6),IF($M96&gt;0,4,3),0)),IF(AND($D96&lt;=DP$6,$E96&gt;=DP$5),60,0)))</f>
        <v/>
      </c>
      <c r="DQ96" s="80" t="str">
        <f>IF(OR($A96="",NOT(ISNUMBER($G96))),"",IF(AND($F96&lt;=DQ$6,$G96&gt;=DQ$5),IF(DQ$5&gt;$N96,5,$K96)*10+IF(AND($F96&gt;=DQ$5,$F96&lt;=DQ$6),IF(AND($G96&gt;=DQ$5,$G96&lt;=DQ$6),5,IF($L96=1,2,1)),IF(AND($G96&gt;=DQ$5,$G96&lt;=DQ$6),IF($M96&gt;0,4,3),0)),IF(AND($D96&lt;=DQ$6,$E96&gt;=DQ$5),60,0)))</f>
        <v/>
      </c>
      <c r="DR96" s="80" t="str">
        <f>IF(OR($A96="",NOT(ISNUMBER($G96))),"",IF(AND($F96&lt;=DR$6,$G96&gt;=DR$5),IF(DR$5&gt;$N96,5,$K96)*10+IF(AND($F96&gt;=DR$5,$F96&lt;=DR$6),IF(AND($G96&gt;=DR$5,$G96&lt;=DR$6),5,IF($L96=1,2,1)),IF(AND($G96&gt;=DR$5,$G96&lt;=DR$6),IF($M96&gt;0,4,3),0)),IF(AND($D96&lt;=DR$6,$E96&gt;=DR$5),60,0)))</f>
        <v/>
      </c>
      <c r="DS96" s="80" t="str">
        <f>IF(OR($A96="",NOT(ISNUMBER($G96))),"",IF(AND($F96&lt;=DS$6,$G96&gt;=DS$5),IF(DS$5&gt;$N96,5,$K96)*10+IF(AND($F96&gt;=DS$5,$F96&lt;=DS$6),IF(AND($G96&gt;=DS$5,$G96&lt;=DS$6),5,IF($L96=1,2,1)),IF(AND($G96&gt;=DS$5,$G96&lt;=DS$6),IF($M96&gt;0,4,3),0)),IF(AND($D96&lt;=DS$6,$E96&gt;=DS$5),60,0)))</f>
        <v/>
      </c>
      <c r="DT96" s="80" t="str">
        <f>IF(OR($A96="",NOT(ISNUMBER($G96))),"",IF(AND($F96&lt;=DT$6,$G96&gt;=DT$5),IF(DT$5&gt;$N96,5,$K96)*10+IF(AND($F96&gt;=DT$5,$F96&lt;=DT$6),IF(AND($G96&gt;=DT$5,$G96&lt;=DT$6),5,IF($L96=1,2,1)),IF(AND($G96&gt;=DT$5,$G96&lt;=DT$6),IF($M96&gt;0,4,3),0)),IF(AND($D96&lt;=DT$6,$E96&gt;=DT$5),60,0)))</f>
        <v/>
      </c>
      <c r="DU96" s="80" t="str">
        <f>IF(OR($A96="",NOT(ISNUMBER($G96))),"",IF(AND($F96&lt;=DU$6,$G96&gt;=DU$5),IF(DU$5&gt;$N96,5,$K96)*10+IF(AND($F96&gt;=DU$5,$F96&lt;=DU$6),IF(AND($G96&gt;=DU$5,$G96&lt;=DU$6),5,IF($L96=1,2,1)),IF(AND($G96&gt;=DU$5,$G96&lt;=DU$6),IF($M96&gt;0,4,3),0)),IF(AND($D96&lt;=DU$6,$E96&gt;=DU$5),60,0)))</f>
        <v/>
      </c>
      <c r="DV96" s="80" t="str">
        <f>IF(OR($A96="",NOT(ISNUMBER($G96))),"",IF(AND($F96&lt;=DV$6,$G96&gt;=DV$5),IF(DV$5&gt;$N96,5,$K96)*10+IF(AND($F96&gt;=DV$5,$F96&lt;=DV$6),IF(AND($G96&gt;=DV$5,$G96&lt;=DV$6),5,IF($L96=1,2,1)),IF(AND($G96&gt;=DV$5,$G96&lt;=DV$6),IF($M96&gt;0,4,3),0)),IF(AND($D96&lt;=DV$6,$E96&gt;=DV$5),60,0)))</f>
        <v/>
      </c>
      <c r="DW96" s="80" t="str">
        <f>IF(OR($A96="",NOT(ISNUMBER($G96))),"",IF(AND($F96&lt;=DW$6,$G96&gt;=DW$5),IF(DW$5&gt;$N96,5,$K96)*10+IF(AND($F96&gt;=DW$5,$F96&lt;=DW$6),IF(AND($G96&gt;=DW$5,$G96&lt;=DW$6),5,IF($L96=1,2,1)),IF(AND($G96&gt;=DW$5,$G96&lt;=DW$6),IF($M96&gt;0,4,3),0)),IF(AND($D96&lt;=DW$6,$E96&gt;=DW$5),60,0)))</f>
        <v/>
      </c>
      <c r="DX96" s="80" t="str">
        <f>IF(OR($A96="",NOT(ISNUMBER($G96))),"",IF(AND($F96&lt;=DX$6,$G96&gt;=DX$5),IF(DX$5&gt;$N96,5,$K96)*10+IF(AND($F96&gt;=DX$5,$F96&lt;=DX$6),IF(AND($G96&gt;=DX$5,$G96&lt;=DX$6),5,IF($L96=1,2,1)),IF(AND($G96&gt;=DX$5,$G96&lt;=DX$6),IF($M96&gt;0,4,3),0)),IF(AND($D96&lt;=DX$6,$E96&gt;=DX$5),60,0)))</f>
        <v/>
      </c>
      <c r="DY96" s="80" t="str">
        <f>IF(OR($A96="",NOT(ISNUMBER($G96))),"",IF(AND($F96&lt;=DY$6,$G96&gt;=DY$5),IF(DY$5&gt;$N96,5,$K96)*10+IF(AND($F96&gt;=DY$5,$F96&lt;=DY$6),IF(AND($G96&gt;=DY$5,$G96&lt;=DY$6),5,IF($L96=1,2,1)),IF(AND($G96&gt;=DY$5,$G96&lt;=DY$6),IF($M96&gt;0,4,3),0)),IF(AND($D96&lt;=DY$6,$E96&gt;=DY$5),60,0)))</f>
        <v/>
      </c>
      <c r="DZ96" s="80" t="str">
        <f>IF(OR($A96="",NOT(ISNUMBER($G96))),"",IF(AND($F96&lt;=DZ$6,$G96&gt;=DZ$5),IF(DZ$5&gt;$N96,5,$K96)*10+IF(AND($F96&gt;=DZ$5,$F96&lt;=DZ$6),IF(AND($G96&gt;=DZ$5,$G96&lt;=DZ$6),5,IF($L96=1,2,1)),IF(AND($G96&gt;=DZ$5,$G96&lt;=DZ$6),IF($M96&gt;0,4,3),0)),IF(AND($D96&lt;=DZ$6,$E96&gt;=DZ$5),60,0)))</f>
        <v/>
      </c>
      <c r="EA96" s="80" t="str">
        <f>IF(OR($A96="",NOT(ISNUMBER($G96))),"",IF(AND($F96&lt;=EA$6,$G96&gt;=EA$5),IF(EA$5&gt;$N96,5,$K96)*10+IF(AND($F96&gt;=EA$5,$F96&lt;=EA$6),IF(AND($G96&gt;=EA$5,$G96&lt;=EA$6),5,IF($L96=1,2,1)),IF(AND($G96&gt;=EA$5,$G96&lt;=EA$6),IF($M96&gt;0,4,3),0)),IF(AND($D96&lt;=EA$6,$E96&gt;=EA$5),60,0)))</f>
        <v/>
      </c>
      <c r="EB96" s="80" t="str">
        <f>IF(OR($A96="",NOT(ISNUMBER($G96))),"",IF(AND($F96&lt;=EB$6,$G96&gt;=EB$5),IF(EB$5&gt;$N96,5,$K96)*10+IF(AND($F96&gt;=EB$5,$F96&lt;=EB$6),IF(AND($G96&gt;=EB$5,$G96&lt;=EB$6),5,IF($L96=1,2,1)),IF(AND($G96&gt;=EB$5,$G96&lt;=EB$6),IF($M96&gt;0,4,3),0)),IF(AND($D96&lt;=EB$6,$E96&gt;=EB$5),60,0)))</f>
        <v/>
      </c>
      <c r="EC96" s="80" t="str">
        <f>IF(OR($A96="",NOT(ISNUMBER($G96))),"",IF(AND($F96&lt;=EC$6,$G96&gt;=EC$5),IF(EC$5&gt;$N96,5,$K96)*10+IF(AND($F96&gt;=EC$5,$F96&lt;=EC$6),IF(AND($G96&gt;=EC$5,$G96&lt;=EC$6),5,IF($L96=1,2,1)),IF(AND($G96&gt;=EC$5,$G96&lt;=EC$6),IF($M96&gt;0,4,3),0)),IF(AND($D96&lt;=EC$6,$E96&gt;=EC$5),60,0)))</f>
        <v/>
      </c>
      <c r="ED96" s="80" t="str">
        <f>IF(OR($A96="",NOT(ISNUMBER($G96))),"",IF(AND($F96&lt;=ED$6,$G96&gt;=ED$5),IF(ED$5&gt;$N96,5,$K96)*10+IF(AND($F96&gt;=ED$5,$F96&lt;=ED$6),IF(AND($G96&gt;=ED$5,$G96&lt;=ED$6),5,IF($L96=1,2,1)),IF(AND($G96&gt;=ED$5,$G96&lt;=ED$6),IF($M96&gt;0,4,3),0)),IF(AND($D96&lt;=ED$6,$E96&gt;=ED$5),60,0)))</f>
        <v/>
      </c>
    </row>
    <row r="97" ht="18" customHeight="1">
      <c r="A97" s="52" t="str">
        <f>IF(Tasks!$B97="","",Tasks!$A97)</f>
        <v/>
      </c>
      <c r="B97" s="78" t="str">
        <f>IF(Tasks!$B97="","",Tasks!$B97)</f>
        <v/>
      </c>
      <c r="C97" s="25" t="str">
        <f>IF($B97="","",IF(AND(Tasks!$D97="",Tasks!$G97=""),"-",IF(Tasks!$D97="","",Tasks!$D97&amp;IF(OR(Tasks!$E97="",Tasks!$E97="FS"),IF(N(Tasks!$F97)=0,"","FS"),Tasks!$E97)&amp;IF(N(Tasks!$F97)=0,"",IF(Tasks!$F97&gt;0,"+","")&amp;Tasks!$F97))&amp;IF(AND(Tasks!$D97&lt;&gt;"",Tasks!$G97&lt;&gt;""),", ","")&amp;IF(Tasks!$G97="","",Tasks!$G97&amp;IF(OR(Tasks!$H97="",Tasks!$H97="FS"),IF(N(Tasks!$I97)=0,"","FS"),Tasks!$H97)&amp;IF(N(Tasks!$I97)=0,"",IF(Tasks!$I97&gt;0,"+","")&amp;Tasks!$I97))))</f>
        <v/>
      </c>
      <c r="D97" s="51" t="str">
        <f>IF(OR($B97="",Tasks!$Q97=""),"",Tasks!$Q97)</f>
        <v/>
      </c>
      <c r="E97" s="51" t="str">
        <f>IF(OR($B97="",Tasks!$R97=""),"",Tasks!$R97)</f>
        <v/>
      </c>
      <c r="F97" s="51" t="str">
        <f>IF(OR($B97="",Tasks!$S97=""),"",Tasks!$S97)</f>
        <v/>
      </c>
      <c r="G97" s="51" t="str">
        <f>IF(OR($B97="",Tasks!$T97=""),"",Tasks!$T97)</f>
        <v/>
      </c>
      <c r="H97" s="52" t="str">
        <f>IF($B97="","",Tasks!$AE97)</f>
        <v/>
      </c>
      <c r="I97" s="79" t="str">
        <f>IF($B97="","",Tasks!$AF97)</f>
        <v/>
      </c>
      <c r="J97" s="53" t="str">
        <f>IF(OR($B97="",Tasks!$V97=""),"",Tasks!$V97)</f>
        <v/>
      </c>
      <c r="K97" s="52" t="str">
        <f>IF($B97="","",Tasks!$AA97)</f>
        <v/>
      </c>
      <c r="L97" s="52" t="str">
        <f>IF($B97="","",Tasks!$AB97)</f>
        <v/>
      </c>
      <c r="M97" s="52" t="str">
        <f>IF($B97="","",Tasks!$Z97)</f>
        <v/>
      </c>
      <c r="N97" s="52" t="str">
        <f>IF(OR($B97="",Tasks!$AG97=""),"",Tasks!$AG97)</f>
        <v/>
      </c>
      <c r="O97" s="80" t="str">
        <f>IF(OR($A97="",NOT(ISNUMBER($G97))),"",IF(AND($F97&lt;=O$6,$G97&gt;=O$5),IF(O$5&gt;$N97,5,$K97)*10+IF(AND($F97&gt;=O$5,$F97&lt;=O$6),IF(AND($G97&gt;=O$5,$G97&lt;=O$6),5,IF($L97=1,2,1)),IF(AND($G97&gt;=O$5,$G97&lt;=O$6),IF($M97&gt;0,4,3),0)),IF(AND($D97&lt;=O$6,$E97&gt;=O$5),60,0)))</f>
        <v/>
      </c>
      <c r="P97" s="80" t="str">
        <f>IF(OR($A97="",NOT(ISNUMBER($G97))),"",IF(AND($F97&lt;=P$6,$G97&gt;=P$5),IF(P$5&gt;$N97,5,$K97)*10+IF(AND($F97&gt;=P$5,$F97&lt;=P$6),IF(AND($G97&gt;=P$5,$G97&lt;=P$6),5,IF($L97=1,2,1)),IF(AND($G97&gt;=P$5,$G97&lt;=P$6),IF($M97&gt;0,4,3),0)),IF(AND($D97&lt;=P$6,$E97&gt;=P$5),60,0)))</f>
        <v/>
      </c>
      <c r="Q97" s="80" t="str">
        <f>IF(OR($A97="",NOT(ISNUMBER($G97))),"",IF(AND($F97&lt;=Q$6,$G97&gt;=Q$5),IF(Q$5&gt;$N97,5,$K97)*10+IF(AND($F97&gt;=Q$5,$F97&lt;=Q$6),IF(AND($G97&gt;=Q$5,$G97&lt;=Q$6),5,IF($L97=1,2,1)),IF(AND($G97&gt;=Q$5,$G97&lt;=Q$6),IF($M97&gt;0,4,3),0)),IF(AND($D97&lt;=Q$6,$E97&gt;=Q$5),60,0)))</f>
        <v/>
      </c>
      <c r="R97" s="80" t="str">
        <f>IF(OR($A97="",NOT(ISNUMBER($G97))),"",IF(AND($F97&lt;=R$6,$G97&gt;=R$5),IF(R$5&gt;$N97,5,$K97)*10+IF(AND($F97&gt;=R$5,$F97&lt;=R$6),IF(AND($G97&gt;=R$5,$G97&lt;=R$6),5,IF($L97=1,2,1)),IF(AND($G97&gt;=R$5,$G97&lt;=R$6),IF($M97&gt;0,4,3),0)),IF(AND($D97&lt;=R$6,$E97&gt;=R$5),60,0)))</f>
        <v/>
      </c>
      <c r="S97" s="80" t="str">
        <f>IF(OR($A97="",NOT(ISNUMBER($G97))),"",IF(AND($F97&lt;=S$6,$G97&gt;=S$5),IF(S$5&gt;$N97,5,$K97)*10+IF(AND($F97&gt;=S$5,$F97&lt;=S$6),IF(AND($G97&gt;=S$5,$G97&lt;=S$6),5,IF($L97=1,2,1)),IF(AND($G97&gt;=S$5,$G97&lt;=S$6),IF($M97&gt;0,4,3),0)),IF(AND($D97&lt;=S$6,$E97&gt;=S$5),60,0)))</f>
        <v/>
      </c>
      <c r="T97" s="80" t="str">
        <f>IF(OR($A97="",NOT(ISNUMBER($G97))),"",IF(AND($F97&lt;=T$6,$G97&gt;=T$5),IF(T$5&gt;$N97,5,$K97)*10+IF(AND($F97&gt;=T$5,$F97&lt;=T$6),IF(AND($G97&gt;=T$5,$G97&lt;=T$6),5,IF($L97=1,2,1)),IF(AND($G97&gt;=T$5,$G97&lt;=T$6),IF($M97&gt;0,4,3),0)),IF(AND($D97&lt;=T$6,$E97&gt;=T$5),60,0)))</f>
        <v/>
      </c>
      <c r="U97" s="80" t="str">
        <f>IF(OR($A97="",NOT(ISNUMBER($G97))),"",IF(AND($F97&lt;=U$6,$G97&gt;=U$5),IF(U$5&gt;$N97,5,$K97)*10+IF(AND($F97&gt;=U$5,$F97&lt;=U$6),IF(AND($G97&gt;=U$5,$G97&lt;=U$6),5,IF($L97=1,2,1)),IF(AND($G97&gt;=U$5,$G97&lt;=U$6),IF($M97&gt;0,4,3),0)),IF(AND($D97&lt;=U$6,$E97&gt;=U$5),60,0)))</f>
        <v/>
      </c>
      <c r="V97" s="80" t="str">
        <f>IF(OR($A97="",NOT(ISNUMBER($G97))),"",IF(AND($F97&lt;=V$6,$G97&gt;=V$5),IF(V$5&gt;$N97,5,$K97)*10+IF(AND($F97&gt;=V$5,$F97&lt;=V$6),IF(AND($G97&gt;=V$5,$G97&lt;=V$6),5,IF($L97=1,2,1)),IF(AND($G97&gt;=V$5,$G97&lt;=V$6),IF($M97&gt;0,4,3),0)),IF(AND($D97&lt;=V$6,$E97&gt;=V$5),60,0)))</f>
        <v/>
      </c>
      <c r="W97" s="80" t="str">
        <f>IF(OR($A97="",NOT(ISNUMBER($G97))),"",IF(AND($F97&lt;=W$6,$G97&gt;=W$5),IF(W$5&gt;$N97,5,$K97)*10+IF(AND($F97&gt;=W$5,$F97&lt;=W$6),IF(AND($G97&gt;=W$5,$G97&lt;=W$6),5,IF($L97=1,2,1)),IF(AND($G97&gt;=W$5,$G97&lt;=W$6),IF($M97&gt;0,4,3),0)),IF(AND($D97&lt;=W$6,$E97&gt;=W$5),60,0)))</f>
        <v/>
      </c>
      <c r="X97" s="80" t="str">
        <f>IF(OR($A97="",NOT(ISNUMBER($G97))),"",IF(AND($F97&lt;=X$6,$G97&gt;=X$5),IF(X$5&gt;$N97,5,$K97)*10+IF(AND($F97&gt;=X$5,$F97&lt;=X$6),IF(AND($G97&gt;=X$5,$G97&lt;=X$6),5,IF($L97=1,2,1)),IF(AND($G97&gt;=X$5,$G97&lt;=X$6),IF($M97&gt;0,4,3),0)),IF(AND($D97&lt;=X$6,$E97&gt;=X$5),60,0)))</f>
        <v/>
      </c>
      <c r="Y97" s="80" t="str">
        <f>IF(OR($A97="",NOT(ISNUMBER($G97))),"",IF(AND($F97&lt;=Y$6,$G97&gt;=Y$5),IF(Y$5&gt;$N97,5,$K97)*10+IF(AND($F97&gt;=Y$5,$F97&lt;=Y$6),IF(AND($G97&gt;=Y$5,$G97&lt;=Y$6),5,IF($L97=1,2,1)),IF(AND($G97&gt;=Y$5,$G97&lt;=Y$6),IF($M97&gt;0,4,3),0)),IF(AND($D97&lt;=Y$6,$E97&gt;=Y$5),60,0)))</f>
        <v/>
      </c>
      <c r="Z97" s="80" t="str">
        <f>IF(OR($A97="",NOT(ISNUMBER($G97))),"",IF(AND($F97&lt;=Z$6,$G97&gt;=Z$5),IF(Z$5&gt;$N97,5,$K97)*10+IF(AND($F97&gt;=Z$5,$F97&lt;=Z$6),IF(AND($G97&gt;=Z$5,$G97&lt;=Z$6),5,IF($L97=1,2,1)),IF(AND($G97&gt;=Z$5,$G97&lt;=Z$6),IF($M97&gt;0,4,3),0)),IF(AND($D97&lt;=Z$6,$E97&gt;=Z$5),60,0)))</f>
        <v/>
      </c>
      <c r="AA97" s="80" t="str">
        <f>IF(OR($A97="",NOT(ISNUMBER($G97))),"",IF(AND($F97&lt;=AA$6,$G97&gt;=AA$5),IF(AA$5&gt;$N97,5,$K97)*10+IF(AND($F97&gt;=AA$5,$F97&lt;=AA$6),IF(AND($G97&gt;=AA$5,$G97&lt;=AA$6),5,IF($L97=1,2,1)),IF(AND($G97&gt;=AA$5,$G97&lt;=AA$6),IF($M97&gt;0,4,3),0)),IF(AND($D97&lt;=AA$6,$E97&gt;=AA$5),60,0)))</f>
        <v/>
      </c>
      <c r="AB97" s="80" t="str">
        <f>IF(OR($A97="",NOT(ISNUMBER($G97))),"",IF(AND($F97&lt;=AB$6,$G97&gt;=AB$5),IF(AB$5&gt;$N97,5,$K97)*10+IF(AND($F97&gt;=AB$5,$F97&lt;=AB$6),IF(AND($G97&gt;=AB$5,$G97&lt;=AB$6),5,IF($L97=1,2,1)),IF(AND($G97&gt;=AB$5,$G97&lt;=AB$6),IF($M97&gt;0,4,3),0)),IF(AND($D97&lt;=AB$6,$E97&gt;=AB$5),60,0)))</f>
        <v/>
      </c>
      <c r="AC97" s="80" t="str">
        <f>IF(OR($A97="",NOT(ISNUMBER($G97))),"",IF(AND($F97&lt;=AC$6,$G97&gt;=AC$5),IF(AC$5&gt;$N97,5,$K97)*10+IF(AND($F97&gt;=AC$5,$F97&lt;=AC$6),IF(AND($G97&gt;=AC$5,$G97&lt;=AC$6),5,IF($L97=1,2,1)),IF(AND($G97&gt;=AC$5,$G97&lt;=AC$6),IF($M97&gt;0,4,3),0)),IF(AND($D97&lt;=AC$6,$E97&gt;=AC$5),60,0)))</f>
        <v/>
      </c>
      <c r="AD97" s="80" t="str">
        <f>IF(OR($A97="",NOT(ISNUMBER($G97))),"",IF(AND($F97&lt;=AD$6,$G97&gt;=AD$5),IF(AD$5&gt;$N97,5,$K97)*10+IF(AND($F97&gt;=AD$5,$F97&lt;=AD$6),IF(AND($G97&gt;=AD$5,$G97&lt;=AD$6),5,IF($L97=1,2,1)),IF(AND($G97&gt;=AD$5,$G97&lt;=AD$6),IF($M97&gt;0,4,3),0)),IF(AND($D97&lt;=AD$6,$E97&gt;=AD$5),60,0)))</f>
        <v/>
      </c>
      <c r="AE97" s="80" t="str">
        <f>IF(OR($A97="",NOT(ISNUMBER($G97))),"",IF(AND($F97&lt;=AE$6,$G97&gt;=AE$5),IF(AE$5&gt;$N97,5,$K97)*10+IF(AND($F97&gt;=AE$5,$F97&lt;=AE$6),IF(AND($G97&gt;=AE$5,$G97&lt;=AE$6),5,IF($L97=1,2,1)),IF(AND($G97&gt;=AE$5,$G97&lt;=AE$6),IF($M97&gt;0,4,3),0)),IF(AND($D97&lt;=AE$6,$E97&gt;=AE$5),60,0)))</f>
        <v/>
      </c>
      <c r="AF97" s="80" t="str">
        <f>IF(OR($A97="",NOT(ISNUMBER($G97))),"",IF(AND($F97&lt;=AF$6,$G97&gt;=AF$5),IF(AF$5&gt;$N97,5,$K97)*10+IF(AND($F97&gt;=AF$5,$F97&lt;=AF$6),IF(AND($G97&gt;=AF$5,$G97&lt;=AF$6),5,IF($L97=1,2,1)),IF(AND($G97&gt;=AF$5,$G97&lt;=AF$6),IF($M97&gt;0,4,3),0)),IF(AND($D97&lt;=AF$6,$E97&gt;=AF$5),60,0)))</f>
        <v/>
      </c>
      <c r="AG97" s="80" t="str">
        <f>IF(OR($A97="",NOT(ISNUMBER($G97))),"",IF(AND($F97&lt;=AG$6,$G97&gt;=AG$5),IF(AG$5&gt;$N97,5,$K97)*10+IF(AND($F97&gt;=AG$5,$F97&lt;=AG$6),IF(AND($G97&gt;=AG$5,$G97&lt;=AG$6),5,IF($L97=1,2,1)),IF(AND($G97&gt;=AG$5,$G97&lt;=AG$6),IF($M97&gt;0,4,3),0)),IF(AND($D97&lt;=AG$6,$E97&gt;=AG$5),60,0)))</f>
        <v/>
      </c>
      <c r="AH97" s="80" t="str">
        <f>IF(OR($A97="",NOT(ISNUMBER($G97))),"",IF(AND($F97&lt;=AH$6,$G97&gt;=AH$5),IF(AH$5&gt;$N97,5,$K97)*10+IF(AND($F97&gt;=AH$5,$F97&lt;=AH$6),IF(AND($G97&gt;=AH$5,$G97&lt;=AH$6),5,IF($L97=1,2,1)),IF(AND($G97&gt;=AH$5,$G97&lt;=AH$6),IF($M97&gt;0,4,3),0)),IF(AND($D97&lt;=AH$6,$E97&gt;=AH$5),60,0)))</f>
        <v/>
      </c>
      <c r="AI97" s="80" t="str">
        <f>IF(OR($A97="",NOT(ISNUMBER($G97))),"",IF(AND($F97&lt;=AI$6,$G97&gt;=AI$5),IF(AI$5&gt;$N97,5,$K97)*10+IF(AND($F97&gt;=AI$5,$F97&lt;=AI$6),IF(AND($G97&gt;=AI$5,$G97&lt;=AI$6),5,IF($L97=1,2,1)),IF(AND($G97&gt;=AI$5,$G97&lt;=AI$6),IF($M97&gt;0,4,3),0)),IF(AND($D97&lt;=AI$6,$E97&gt;=AI$5),60,0)))</f>
        <v/>
      </c>
      <c r="AJ97" s="80" t="str">
        <f>IF(OR($A97="",NOT(ISNUMBER($G97))),"",IF(AND($F97&lt;=AJ$6,$G97&gt;=AJ$5),IF(AJ$5&gt;$N97,5,$K97)*10+IF(AND($F97&gt;=AJ$5,$F97&lt;=AJ$6),IF(AND($G97&gt;=AJ$5,$G97&lt;=AJ$6),5,IF($L97=1,2,1)),IF(AND($G97&gt;=AJ$5,$G97&lt;=AJ$6),IF($M97&gt;0,4,3),0)),IF(AND($D97&lt;=AJ$6,$E97&gt;=AJ$5),60,0)))</f>
        <v/>
      </c>
      <c r="AK97" s="80" t="str">
        <f>IF(OR($A97="",NOT(ISNUMBER($G97))),"",IF(AND($F97&lt;=AK$6,$G97&gt;=AK$5),IF(AK$5&gt;$N97,5,$K97)*10+IF(AND($F97&gt;=AK$5,$F97&lt;=AK$6),IF(AND($G97&gt;=AK$5,$G97&lt;=AK$6),5,IF($L97=1,2,1)),IF(AND($G97&gt;=AK$5,$G97&lt;=AK$6),IF($M97&gt;0,4,3),0)),IF(AND($D97&lt;=AK$6,$E97&gt;=AK$5),60,0)))</f>
        <v/>
      </c>
      <c r="AL97" s="80" t="str">
        <f>IF(OR($A97="",NOT(ISNUMBER($G97))),"",IF(AND($F97&lt;=AL$6,$G97&gt;=AL$5),IF(AL$5&gt;$N97,5,$K97)*10+IF(AND($F97&gt;=AL$5,$F97&lt;=AL$6),IF(AND($G97&gt;=AL$5,$G97&lt;=AL$6),5,IF($L97=1,2,1)),IF(AND($G97&gt;=AL$5,$G97&lt;=AL$6),IF($M97&gt;0,4,3),0)),IF(AND($D97&lt;=AL$6,$E97&gt;=AL$5),60,0)))</f>
        <v/>
      </c>
      <c r="AM97" s="80" t="str">
        <f>IF(OR($A97="",NOT(ISNUMBER($G97))),"",IF(AND($F97&lt;=AM$6,$G97&gt;=AM$5),IF(AM$5&gt;$N97,5,$K97)*10+IF(AND($F97&gt;=AM$5,$F97&lt;=AM$6),IF(AND($G97&gt;=AM$5,$G97&lt;=AM$6),5,IF($L97=1,2,1)),IF(AND($G97&gt;=AM$5,$G97&lt;=AM$6),IF($M97&gt;0,4,3),0)),IF(AND($D97&lt;=AM$6,$E97&gt;=AM$5),60,0)))</f>
        <v/>
      </c>
      <c r="AN97" s="80" t="str">
        <f>IF(OR($A97="",NOT(ISNUMBER($G97))),"",IF(AND($F97&lt;=AN$6,$G97&gt;=AN$5),IF(AN$5&gt;$N97,5,$K97)*10+IF(AND($F97&gt;=AN$5,$F97&lt;=AN$6),IF(AND($G97&gt;=AN$5,$G97&lt;=AN$6),5,IF($L97=1,2,1)),IF(AND($G97&gt;=AN$5,$G97&lt;=AN$6),IF($M97&gt;0,4,3),0)),IF(AND($D97&lt;=AN$6,$E97&gt;=AN$5),60,0)))</f>
        <v/>
      </c>
      <c r="AO97" s="80" t="str">
        <f>IF(OR($A97="",NOT(ISNUMBER($G97))),"",IF(AND($F97&lt;=AO$6,$G97&gt;=AO$5),IF(AO$5&gt;$N97,5,$K97)*10+IF(AND($F97&gt;=AO$5,$F97&lt;=AO$6),IF(AND($G97&gt;=AO$5,$G97&lt;=AO$6),5,IF($L97=1,2,1)),IF(AND($G97&gt;=AO$5,$G97&lt;=AO$6),IF($M97&gt;0,4,3),0)),IF(AND($D97&lt;=AO$6,$E97&gt;=AO$5),60,0)))</f>
        <v/>
      </c>
      <c r="AP97" s="80" t="str">
        <f>IF(OR($A97="",NOT(ISNUMBER($G97))),"",IF(AND($F97&lt;=AP$6,$G97&gt;=AP$5),IF(AP$5&gt;$N97,5,$K97)*10+IF(AND($F97&gt;=AP$5,$F97&lt;=AP$6),IF(AND($G97&gt;=AP$5,$G97&lt;=AP$6),5,IF($L97=1,2,1)),IF(AND($G97&gt;=AP$5,$G97&lt;=AP$6),IF($M97&gt;0,4,3),0)),IF(AND($D97&lt;=AP$6,$E97&gt;=AP$5),60,0)))</f>
        <v/>
      </c>
      <c r="AQ97" s="80" t="str">
        <f>IF(OR($A97="",NOT(ISNUMBER($G97))),"",IF(AND($F97&lt;=AQ$6,$G97&gt;=AQ$5),IF(AQ$5&gt;$N97,5,$K97)*10+IF(AND($F97&gt;=AQ$5,$F97&lt;=AQ$6),IF(AND($G97&gt;=AQ$5,$G97&lt;=AQ$6),5,IF($L97=1,2,1)),IF(AND($G97&gt;=AQ$5,$G97&lt;=AQ$6),IF($M97&gt;0,4,3),0)),IF(AND($D97&lt;=AQ$6,$E97&gt;=AQ$5),60,0)))</f>
        <v/>
      </c>
      <c r="AR97" s="80" t="str">
        <f>IF(OR($A97="",NOT(ISNUMBER($G97))),"",IF(AND($F97&lt;=AR$6,$G97&gt;=AR$5),IF(AR$5&gt;$N97,5,$K97)*10+IF(AND($F97&gt;=AR$5,$F97&lt;=AR$6),IF(AND($G97&gt;=AR$5,$G97&lt;=AR$6),5,IF($L97=1,2,1)),IF(AND($G97&gt;=AR$5,$G97&lt;=AR$6),IF($M97&gt;0,4,3),0)),IF(AND($D97&lt;=AR$6,$E97&gt;=AR$5),60,0)))</f>
        <v/>
      </c>
      <c r="AS97" s="80" t="str">
        <f>IF(OR($A97="",NOT(ISNUMBER($G97))),"",IF(AND($F97&lt;=AS$6,$G97&gt;=AS$5),IF(AS$5&gt;$N97,5,$K97)*10+IF(AND($F97&gt;=AS$5,$F97&lt;=AS$6),IF(AND($G97&gt;=AS$5,$G97&lt;=AS$6),5,IF($L97=1,2,1)),IF(AND($G97&gt;=AS$5,$G97&lt;=AS$6),IF($M97&gt;0,4,3),0)),IF(AND($D97&lt;=AS$6,$E97&gt;=AS$5),60,0)))</f>
        <v/>
      </c>
      <c r="AT97" s="80" t="str">
        <f>IF(OR($A97="",NOT(ISNUMBER($G97))),"",IF(AND($F97&lt;=AT$6,$G97&gt;=AT$5),IF(AT$5&gt;$N97,5,$K97)*10+IF(AND($F97&gt;=AT$5,$F97&lt;=AT$6),IF(AND($G97&gt;=AT$5,$G97&lt;=AT$6),5,IF($L97=1,2,1)),IF(AND($G97&gt;=AT$5,$G97&lt;=AT$6),IF($M97&gt;0,4,3),0)),IF(AND($D97&lt;=AT$6,$E97&gt;=AT$5),60,0)))</f>
        <v/>
      </c>
      <c r="AU97" s="80" t="str">
        <f>IF(OR($A97="",NOT(ISNUMBER($G97))),"",IF(AND($F97&lt;=AU$6,$G97&gt;=AU$5),IF(AU$5&gt;$N97,5,$K97)*10+IF(AND($F97&gt;=AU$5,$F97&lt;=AU$6),IF(AND($G97&gt;=AU$5,$G97&lt;=AU$6),5,IF($L97=1,2,1)),IF(AND($G97&gt;=AU$5,$G97&lt;=AU$6),IF($M97&gt;0,4,3),0)),IF(AND($D97&lt;=AU$6,$E97&gt;=AU$5),60,0)))</f>
        <v/>
      </c>
      <c r="AV97" s="80" t="str">
        <f>IF(OR($A97="",NOT(ISNUMBER($G97))),"",IF(AND($F97&lt;=AV$6,$G97&gt;=AV$5),IF(AV$5&gt;$N97,5,$K97)*10+IF(AND($F97&gt;=AV$5,$F97&lt;=AV$6),IF(AND($G97&gt;=AV$5,$G97&lt;=AV$6),5,IF($L97=1,2,1)),IF(AND($G97&gt;=AV$5,$G97&lt;=AV$6),IF($M97&gt;0,4,3),0)),IF(AND($D97&lt;=AV$6,$E97&gt;=AV$5),60,0)))</f>
        <v/>
      </c>
      <c r="AW97" s="80" t="str">
        <f>IF(OR($A97="",NOT(ISNUMBER($G97))),"",IF(AND($F97&lt;=AW$6,$G97&gt;=AW$5),IF(AW$5&gt;$N97,5,$K97)*10+IF(AND($F97&gt;=AW$5,$F97&lt;=AW$6),IF(AND($G97&gt;=AW$5,$G97&lt;=AW$6),5,IF($L97=1,2,1)),IF(AND($G97&gt;=AW$5,$G97&lt;=AW$6),IF($M97&gt;0,4,3),0)),IF(AND($D97&lt;=AW$6,$E97&gt;=AW$5),60,0)))</f>
        <v/>
      </c>
      <c r="AX97" s="80" t="str">
        <f>IF(OR($A97="",NOT(ISNUMBER($G97))),"",IF(AND($F97&lt;=AX$6,$G97&gt;=AX$5),IF(AX$5&gt;$N97,5,$K97)*10+IF(AND($F97&gt;=AX$5,$F97&lt;=AX$6),IF(AND($G97&gt;=AX$5,$G97&lt;=AX$6),5,IF($L97=1,2,1)),IF(AND($G97&gt;=AX$5,$G97&lt;=AX$6),IF($M97&gt;0,4,3),0)),IF(AND($D97&lt;=AX$6,$E97&gt;=AX$5),60,0)))</f>
        <v/>
      </c>
      <c r="AY97" s="80" t="str">
        <f>IF(OR($A97="",NOT(ISNUMBER($G97))),"",IF(AND($F97&lt;=AY$6,$G97&gt;=AY$5),IF(AY$5&gt;$N97,5,$K97)*10+IF(AND($F97&gt;=AY$5,$F97&lt;=AY$6),IF(AND($G97&gt;=AY$5,$G97&lt;=AY$6),5,IF($L97=1,2,1)),IF(AND($G97&gt;=AY$5,$G97&lt;=AY$6),IF($M97&gt;0,4,3),0)),IF(AND($D97&lt;=AY$6,$E97&gt;=AY$5),60,0)))</f>
        <v/>
      </c>
      <c r="AZ97" s="80" t="str">
        <f>IF(OR($A97="",NOT(ISNUMBER($G97))),"",IF(AND($F97&lt;=AZ$6,$G97&gt;=AZ$5),IF(AZ$5&gt;$N97,5,$K97)*10+IF(AND($F97&gt;=AZ$5,$F97&lt;=AZ$6),IF(AND($G97&gt;=AZ$5,$G97&lt;=AZ$6),5,IF($L97=1,2,1)),IF(AND($G97&gt;=AZ$5,$G97&lt;=AZ$6),IF($M97&gt;0,4,3),0)),IF(AND($D97&lt;=AZ$6,$E97&gt;=AZ$5),60,0)))</f>
        <v/>
      </c>
      <c r="BA97" s="80" t="str">
        <f>IF(OR($A97="",NOT(ISNUMBER($G97))),"",IF(AND($F97&lt;=BA$6,$G97&gt;=BA$5),IF(BA$5&gt;$N97,5,$K97)*10+IF(AND($F97&gt;=BA$5,$F97&lt;=BA$6),IF(AND($G97&gt;=BA$5,$G97&lt;=BA$6),5,IF($L97=1,2,1)),IF(AND($G97&gt;=BA$5,$G97&lt;=BA$6),IF($M97&gt;0,4,3),0)),IF(AND($D97&lt;=BA$6,$E97&gt;=BA$5),60,0)))</f>
        <v/>
      </c>
      <c r="BB97" s="80" t="str">
        <f>IF(OR($A97="",NOT(ISNUMBER($G97))),"",IF(AND($F97&lt;=BB$6,$G97&gt;=BB$5),IF(BB$5&gt;$N97,5,$K97)*10+IF(AND($F97&gt;=BB$5,$F97&lt;=BB$6),IF(AND($G97&gt;=BB$5,$G97&lt;=BB$6),5,IF($L97=1,2,1)),IF(AND($G97&gt;=BB$5,$G97&lt;=BB$6),IF($M97&gt;0,4,3),0)),IF(AND($D97&lt;=BB$6,$E97&gt;=BB$5),60,0)))</f>
        <v/>
      </c>
      <c r="BC97" s="80" t="str">
        <f>IF(OR($A97="",NOT(ISNUMBER($G97))),"",IF(AND($F97&lt;=BC$6,$G97&gt;=BC$5),IF(BC$5&gt;$N97,5,$K97)*10+IF(AND($F97&gt;=BC$5,$F97&lt;=BC$6),IF(AND($G97&gt;=BC$5,$G97&lt;=BC$6),5,IF($L97=1,2,1)),IF(AND($G97&gt;=BC$5,$G97&lt;=BC$6),IF($M97&gt;0,4,3),0)),IF(AND($D97&lt;=BC$6,$E97&gt;=BC$5),60,0)))</f>
        <v/>
      </c>
      <c r="BD97" s="80" t="str">
        <f>IF(OR($A97="",NOT(ISNUMBER($G97))),"",IF(AND($F97&lt;=BD$6,$G97&gt;=BD$5),IF(BD$5&gt;$N97,5,$K97)*10+IF(AND($F97&gt;=BD$5,$F97&lt;=BD$6),IF(AND($G97&gt;=BD$5,$G97&lt;=BD$6),5,IF($L97=1,2,1)),IF(AND($G97&gt;=BD$5,$G97&lt;=BD$6),IF($M97&gt;0,4,3),0)),IF(AND($D97&lt;=BD$6,$E97&gt;=BD$5),60,0)))</f>
        <v/>
      </c>
      <c r="BE97" s="80" t="str">
        <f>IF(OR($A97="",NOT(ISNUMBER($G97))),"",IF(AND($F97&lt;=BE$6,$G97&gt;=BE$5),IF(BE$5&gt;$N97,5,$K97)*10+IF(AND($F97&gt;=BE$5,$F97&lt;=BE$6),IF(AND($G97&gt;=BE$5,$G97&lt;=BE$6),5,IF($L97=1,2,1)),IF(AND($G97&gt;=BE$5,$G97&lt;=BE$6),IF($M97&gt;0,4,3),0)),IF(AND($D97&lt;=BE$6,$E97&gt;=BE$5),60,0)))</f>
        <v/>
      </c>
      <c r="BF97" s="80" t="str">
        <f>IF(OR($A97="",NOT(ISNUMBER($G97))),"",IF(AND($F97&lt;=BF$6,$G97&gt;=BF$5),IF(BF$5&gt;$N97,5,$K97)*10+IF(AND($F97&gt;=BF$5,$F97&lt;=BF$6),IF(AND($G97&gt;=BF$5,$G97&lt;=BF$6),5,IF($L97=1,2,1)),IF(AND($G97&gt;=BF$5,$G97&lt;=BF$6),IF($M97&gt;0,4,3),0)),IF(AND($D97&lt;=BF$6,$E97&gt;=BF$5),60,0)))</f>
        <v/>
      </c>
      <c r="BG97" s="80" t="str">
        <f>IF(OR($A97="",NOT(ISNUMBER($G97))),"",IF(AND($F97&lt;=BG$6,$G97&gt;=BG$5),IF(BG$5&gt;$N97,5,$K97)*10+IF(AND($F97&gt;=BG$5,$F97&lt;=BG$6),IF(AND($G97&gt;=BG$5,$G97&lt;=BG$6),5,IF($L97=1,2,1)),IF(AND($G97&gt;=BG$5,$G97&lt;=BG$6),IF($M97&gt;0,4,3),0)),IF(AND($D97&lt;=BG$6,$E97&gt;=BG$5),60,0)))</f>
        <v/>
      </c>
      <c r="BH97" s="80" t="str">
        <f>IF(OR($A97="",NOT(ISNUMBER($G97))),"",IF(AND($F97&lt;=BH$6,$G97&gt;=BH$5),IF(BH$5&gt;$N97,5,$K97)*10+IF(AND($F97&gt;=BH$5,$F97&lt;=BH$6),IF(AND($G97&gt;=BH$5,$G97&lt;=BH$6),5,IF($L97=1,2,1)),IF(AND($G97&gt;=BH$5,$G97&lt;=BH$6),IF($M97&gt;0,4,3),0)),IF(AND($D97&lt;=BH$6,$E97&gt;=BH$5),60,0)))</f>
        <v/>
      </c>
      <c r="BI97" s="80" t="str">
        <f>IF(OR($A97="",NOT(ISNUMBER($G97))),"",IF(AND($F97&lt;=BI$6,$G97&gt;=BI$5),IF(BI$5&gt;$N97,5,$K97)*10+IF(AND($F97&gt;=BI$5,$F97&lt;=BI$6),IF(AND($G97&gt;=BI$5,$G97&lt;=BI$6),5,IF($L97=1,2,1)),IF(AND($G97&gt;=BI$5,$G97&lt;=BI$6),IF($M97&gt;0,4,3),0)),IF(AND($D97&lt;=BI$6,$E97&gt;=BI$5),60,0)))</f>
        <v/>
      </c>
      <c r="BJ97" s="80" t="str">
        <f>IF(OR($A97="",NOT(ISNUMBER($G97))),"",IF(AND($F97&lt;=BJ$6,$G97&gt;=BJ$5),IF(BJ$5&gt;$N97,5,$K97)*10+IF(AND($F97&gt;=BJ$5,$F97&lt;=BJ$6),IF(AND($G97&gt;=BJ$5,$G97&lt;=BJ$6),5,IF($L97=1,2,1)),IF(AND($G97&gt;=BJ$5,$G97&lt;=BJ$6),IF($M97&gt;0,4,3),0)),IF(AND($D97&lt;=BJ$6,$E97&gt;=BJ$5),60,0)))</f>
        <v/>
      </c>
      <c r="BK97" s="80" t="str">
        <f>IF(OR($A97="",NOT(ISNUMBER($G97))),"",IF(AND($F97&lt;=BK$6,$G97&gt;=BK$5),IF(BK$5&gt;$N97,5,$K97)*10+IF(AND($F97&gt;=BK$5,$F97&lt;=BK$6),IF(AND($G97&gt;=BK$5,$G97&lt;=BK$6),5,IF($L97=1,2,1)),IF(AND($G97&gt;=BK$5,$G97&lt;=BK$6),IF($M97&gt;0,4,3),0)),IF(AND($D97&lt;=BK$6,$E97&gt;=BK$5),60,0)))</f>
        <v/>
      </c>
      <c r="BL97" s="80" t="str">
        <f>IF(OR($A97="",NOT(ISNUMBER($G97))),"",IF(AND($F97&lt;=BL$6,$G97&gt;=BL$5),IF(BL$5&gt;$N97,5,$K97)*10+IF(AND($F97&gt;=BL$5,$F97&lt;=BL$6),IF(AND($G97&gt;=BL$5,$G97&lt;=BL$6),5,IF($L97=1,2,1)),IF(AND($G97&gt;=BL$5,$G97&lt;=BL$6),IF($M97&gt;0,4,3),0)),IF(AND($D97&lt;=BL$6,$E97&gt;=BL$5),60,0)))</f>
        <v/>
      </c>
      <c r="BM97" s="80" t="str">
        <f>IF(OR($A97="",NOT(ISNUMBER($G97))),"",IF(AND($F97&lt;=BM$6,$G97&gt;=BM$5),IF(BM$5&gt;$N97,5,$K97)*10+IF(AND($F97&gt;=BM$5,$F97&lt;=BM$6),IF(AND($G97&gt;=BM$5,$G97&lt;=BM$6),5,IF($L97=1,2,1)),IF(AND($G97&gt;=BM$5,$G97&lt;=BM$6),IF($M97&gt;0,4,3),0)),IF(AND($D97&lt;=BM$6,$E97&gt;=BM$5),60,0)))</f>
        <v/>
      </c>
      <c r="BN97" s="80" t="str">
        <f>IF(OR($A97="",NOT(ISNUMBER($G97))),"",IF(AND($F97&lt;=BN$6,$G97&gt;=BN$5),IF(BN$5&gt;$N97,5,$K97)*10+IF(AND($F97&gt;=BN$5,$F97&lt;=BN$6),IF(AND($G97&gt;=BN$5,$G97&lt;=BN$6),5,IF($L97=1,2,1)),IF(AND($G97&gt;=BN$5,$G97&lt;=BN$6),IF($M97&gt;0,4,3),0)),IF(AND($D97&lt;=BN$6,$E97&gt;=BN$5),60,0)))</f>
        <v/>
      </c>
      <c r="BO97" s="80" t="str">
        <f>IF(OR($A97="",NOT(ISNUMBER($G97))),"",IF(AND($F97&lt;=BO$6,$G97&gt;=BO$5),IF(BO$5&gt;$N97,5,$K97)*10+IF(AND($F97&gt;=BO$5,$F97&lt;=BO$6),IF(AND($G97&gt;=BO$5,$G97&lt;=BO$6),5,IF($L97=1,2,1)),IF(AND($G97&gt;=BO$5,$G97&lt;=BO$6),IF($M97&gt;0,4,3),0)),IF(AND($D97&lt;=BO$6,$E97&gt;=BO$5),60,0)))</f>
        <v/>
      </c>
      <c r="BP97" s="80" t="str">
        <f>IF(OR($A97="",NOT(ISNUMBER($G97))),"",IF(AND($F97&lt;=BP$6,$G97&gt;=BP$5),IF(BP$5&gt;$N97,5,$K97)*10+IF(AND($F97&gt;=BP$5,$F97&lt;=BP$6),IF(AND($G97&gt;=BP$5,$G97&lt;=BP$6),5,IF($L97=1,2,1)),IF(AND($G97&gt;=BP$5,$G97&lt;=BP$6),IF($M97&gt;0,4,3),0)),IF(AND($D97&lt;=BP$6,$E97&gt;=BP$5),60,0)))</f>
        <v/>
      </c>
      <c r="BQ97" s="80" t="str">
        <f>IF(OR($A97="",NOT(ISNUMBER($G97))),"",IF(AND($F97&lt;=BQ$6,$G97&gt;=BQ$5),IF(BQ$5&gt;$N97,5,$K97)*10+IF(AND($F97&gt;=BQ$5,$F97&lt;=BQ$6),IF(AND($G97&gt;=BQ$5,$G97&lt;=BQ$6),5,IF($L97=1,2,1)),IF(AND($G97&gt;=BQ$5,$G97&lt;=BQ$6),IF($M97&gt;0,4,3),0)),IF(AND($D97&lt;=BQ$6,$E97&gt;=BQ$5),60,0)))</f>
        <v/>
      </c>
      <c r="BR97" s="80" t="str">
        <f>IF(OR($A97="",NOT(ISNUMBER($G97))),"",IF(AND($F97&lt;=BR$6,$G97&gt;=BR$5),IF(BR$5&gt;$N97,5,$K97)*10+IF(AND($F97&gt;=BR$5,$F97&lt;=BR$6),IF(AND($G97&gt;=BR$5,$G97&lt;=BR$6),5,IF($L97=1,2,1)),IF(AND($G97&gt;=BR$5,$G97&lt;=BR$6),IF($M97&gt;0,4,3),0)),IF(AND($D97&lt;=BR$6,$E97&gt;=BR$5),60,0)))</f>
        <v/>
      </c>
      <c r="BS97" s="80" t="str">
        <f>IF(OR($A97="",NOT(ISNUMBER($G97))),"",IF(AND($F97&lt;=BS$6,$G97&gt;=BS$5),IF(BS$5&gt;$N97,5,$K97)*10+IF(AND($F97&gt;=BS$5,$F97&lt;=BS$6),IF(AND($G97&gt;=BS$5,$G97&lt;=BS$6),5,IF($L97=1,2,1)),IF(AND($G97&gt;=BS$5,$G97&lt;=BS$6),IF($M97&gt;0,4,3),0)),IF(AND($D97&lt;=BS$6,$E97&gt;=BS$5),60,0)))</f>
        <v/>
      </c>
      <c r="BT97" s="80" t="str">
        <f>IF(OR($A97="",NOT(ISNUMBER($G97))),"",IF(AND($F97&lt;=BT$6,$G97&gt;=BT$5),IF(BT$5&gt;$N97,5,$K97)*10+IF(AND($F97&gt;=BT$5,$F97&lt;=BT$6),IF(AND($G97&gt;=BT$5,$G97&lt;=BT$6),5,IF($L97=1,2,1)),IF(AND($G97&gt;=BT$5,$G97&lt;=BT$6),IF($M97&gt;0,4,3),0)),IF(AND($D97&lt;=BT$6,$E97&gt;=BT$5),60,0)))</f>
        <v/>
      </c>
      <c r="BU97" s="80" t="str">
        <f>IF(OR($A97="",NOT(ISNUMBER($G97))),"",IF(AND($F97&lt;=BU$6,$G97&gt;=BU$5),IF(BU$5&gt;$N97,5,$K97)*10+IF(AND($F97&gt;=BU$5,$F97&lt;=BU$6),IF(AND($G97&gt;=BU$5,$G97&lt;=BU$6),5,IF($L97=1,2,1)),IF(AND($G97&gt;=BU$5,$G97&lt;=BU$6),IF($M97&gt;0,4,3),0)),IF(AND($D97&lt;=BU$6,$E97&gt;=BU$5),60,0)))</f>
        <v/>
      </c>
      <c r="BV97" s="80" t="str">
        <f>IF(OR($A97="",NOT(ISNUMBER($G97))),"",IF(AND($F97&lt;=BV$6,$G97&gt;=BV$5),IF(BV$5&gt;$N97,5,$K97)*10+IF(AND($F97&gt;=BV$5,$F97&lt;=BV$6),IF(AND($G97&gt;=BV$5,$G97&lt;=BV$6),5,IF($L97=1,2,1)),IF(AND($G97&gt;=BV$5,$G97&lt;=BV$6),IF($M97&gt;0,4,3),0)),IF(AND($D97&lt;=BV$6,$E97&gt;=BV$5),60,0)))</f>
        <v/>
      </c>
      <c r="BW97" s="80" t="str">
        <f>IF(OR($A97="",NOT(ISNUMBER($G97))),"",IF(AND($F97&lt;=BW$6,$G97&gt;=BW$5),IF(BW$5&gt;$N97,5,$K97)*10+IF(AND($F97&gt;=BW$5,$F97&lt;=BW$6),IF(AND($G97&gt;=BW$5,$G97&lt;=BW$6),5,IF($L97=1,2,1)),IF(AND($G97&gt;=BW$5,$G97&lt;=BW$6),IF($M97&gt;0,4,3),0)),IF(AND($D97&lt;=BW$6,$E97&gt;=BW$5),60,0)))</f>
        <v/>
      </c>
      <c r="BX97" s="80" t="str">
        <f>IF(OR($A97="",NOT(ISNUMBER($G97))),"",IF(AND($F97&lt;=BX$6,$G97&gt;=BX$5),IF(BX$5&gt;$N97,5,$K97)*10+IF(AND($F97&gt;=BX$5,$F97&lt;=BX$6),IF(AND($G97&gt;=BX$5,$G97&lt;=BX$6),5,IF($L97=1,2,1)),IF(AND($G97&gt;=BX$5,$G97&lt;=BX$6),IF($M97&gt;0,4,3),0)),IF(AND($D97&lt;=BX$6,$E97&gt;=BX$5),60,0)))</f>
        <v/>
      </c>
      <c r="BY97" s="80" t="str">
        <f>IF(OR($A97="",NOT(ISNUMBER($G97))),"",IF(AND($F97&lt;=BY$6,$G97&gt;=BY$5),IF(BY$5&gt;$N97,5,$K97)*10+IF(AND($F97&gt;=BY$5,$F97&lt;=BY$6),IF(AND($G97&gt;=BY$5,$G97&lt;=BY$6),5,IF($L97=1,2,1)),IF(AND($G97&gt;=BY$5,$G97&lt;=BY$6),IF($M97&gt;0,4,3),0)),IF(AND($D97&lt;=BY$6,$E97&gt;=BY$5),60,0)))</f>
        <v/>
      </c>
      <c r="BZ97" s="80" t="str">
        <f>IF(OR($A97="",NOT(ISNUMBER($G97))),"",IF(AND($F97&lt;=BZ$6,$G97&gt;=BZ$5),IF(BZ$5&gt;$N97,5,$K97)*10+IF(AND($F97&gt;=BZ$5,$F97&lt;=BZ$6),IF(AND($G97&gt;=BZ$5,$G97&lt;=BZ$6),5,IF($L97=1,2,1)),IF(AND($G97&gt;=BZ$5,$G97&lt;=BZ$6),IF($M97&gt;0,4,3),0)),IF(AND($D97&lt;=BZ$6,$E97&gt;=BZ$5),60,0)))</f>
        <v/>
      </c>
      <c r="CA97" s="80" t="str">
        <f>IF(OR($A97="",NOT(ISNUMBER($G97))),"",IF(AND($F97&lt;=CA$6,$G97&gt;=CA$5),IF(CA$5&gt;$N97,5,$K97)*10+IF(AND($F97&gt;=CA$5,$F97&lt;=CA$6),IF(AND($G97&gt;=CA$5,$G97&lt;=CA$6),5,IF($L97=1,2,1)),IF(AND($G97&gt;=CA$5,$G97&lt;=CA$6),IF($M97&gt;0,4,3),0)),IF(AND($D97&lt;=CA$6,$E97&gt;=CA$5),60,0)))</f>
        <v/>
      </c>
      <c r="CB97" s="80" t="str">
        <f>IF(OR($A97="",NOT(ISNUMBER($G97))),"",IF(AND($F97&lt;=CB$6,$G97&gt;=CB$5),IF(CB$5&gt;$N97,5,$K97)*10+IF(AND($F97&gt;=CB$5,$F97&lt;=CB$6),IF(AND($G97&gt;=CB$5,$G97&lt;=CB$6),5,IF($L97=1,2,1)),IF(AND($G97&gt;=CB$5,$G97&lt;=CB$6),IF($M97&gt;0,4,3),0)),IF(AND($D97&lt;=CB$6,$E97&gt;=CB$5),60,0)))</f>
        <v/>
      </c>
      <c r="CC97" s="80" t="str">
        <f>IF(OR($A97="",NOT(ISNUMBER($G97))),"",IF(AND($F97&lt;=CC$6,$G97&gt;=CC$5),IF(CC$5&gt;$N97,5,$K97)*10+IF(AND($F97&gt;=CC$5,$F97&lt;=CC$6),IF(AND($G97&gt;=CC$5,$G97&lt;=CC$6),5,IF($L97=1,2,1)),IF(AND($G97&gt;=CC$5,$G97&lt;=CC$6),IF($M97&gt;0,4,3),0)),IF(AND($D97&lt;=CC$6,$E97&gt;=CC$5),60,0)))</f>
        <v/>
      </c>
      <c r="CD97" s="80" t="str">
        <f>IF(OR($A97="",NOT(ISNUMBER($G97))),"",IF(AND($F97&lt;=CD$6,$G97&gt;=CD$5),IF(CD$5&gt;$N97,5,$K97)*10+IF(AND($F97&gt;=CD$5,$F97&lt;=CD$6),IF(AND($G97&gt;=CD$5,$G97&lt;=CD$6),5,IF($L97=1,2,1)),IF(AND($G97&gt;=CD$5,$G97&lt;=CD$6),IF($M97&gt;0,4,3),0)),IF(AND($D97&lt;=CD$6,$E97&gt;=CD$5),60,0)))</f>
        <v/>
      </c>
      <c r="CE97" s="80" t="str">
        <f>IF(OR($A97="",NOT(ISNUMBER($G97))),"",IF(AND($F97&lt;=CE$6,$G97&gt;=CE$5),IF(CE$5&gt;$N97,5,$K97)*10+IF(AND($F97&gt;=CE$5,$F97&lt;=CE$6),IF(AND($G97&gt;=CE$5,$G97&lt;=CE$6),5,IF($L97=1,2,1)),IF(AND($G97&gt;=CE$5,$G97&lt;=CE$6),IF($M97&gt;0,4,3),0)),IF(AND($D97&lt;=CE$6,$E97&gt;=CE$5),60,0)))</f>
        <v/>
      </c>
      <c r="CF97" s="80" t="str">
        <f>IF(OR($A97="",NOT(ISNUMBER($G97))),"",IF(AND($F97&lt;=CF$6,$G97&gt;=CF$5),IF(CF$5&gt;$N97,5,$K97)*10+IF(AND($F97&gt;=CF$5,$F97&lt;=CF$6),IF(AND($G97&gt;=CF$5,$G97&lt;=CF$6),5,IF($L97=1,2,1)),IF(AND($G97&gt;=CF$5,$G97&lt;=CF$6),IF($M97&gt;0,4,3),0)),IF(AND($D97&lt;=CF$6,$E97&gt;=CF$5),60,0)))</f>
        <v/>
      </c>
      <c r="CG97" s="80" t="str">
        <f>IF(OR($A97="",NOT(ISNUMBER($G97))),"",IF(AND($F97&lt;=CG$6,$G97&gt;=CG$5),IF(CG$5&gt;$N97,5,$K97)*10+IF(AND($F97&gt;=CG$5,$F97&lt;=CG$6),IF(AND($G97&gt;=CG$5,$G97&lt;=CG$6),5,IF($L97=1,2,1)),IF(AND($G97&gt;=CG$5,$G97&lt;=CG$6),IF($M97&gt;0,4,3),0)),IF(AND($D97&lt;=CG$6,$E97&gt;=CG$5),60,0)))</f>
        <v/>
      </c>
      <c r="CH97" s="80" t="str">
        <f>IF(OR($A97="",NOT(ISNUMBER($G97))),"",IF(AND($F97&lt;=CH$6,$G97&gt;=CH$5),IF(CH$5&gt;$N97,5,$K97)*10+IF(AND($F97&gt;=CH$5,$F97&lt;=CH$6),IF(AND($G97&gt;=CH$5,$G97&lt;=CH$6),5,IF($L97=1,2,1)),IF(AND($G97&gt;=CH$5,$G97&lt;=CH$6),IF($M97&gt;0,4,3),0)),IF(AND($D97&lt;=CH$6,$E97&gt;=CH$5),60,0)))</f>
        <v/>
      </c>
      <c r="CI97" s="80" t="str">
        <f>IF(OR($A97="",NOT(ISNUMBER($G97))),"",IF(AND($F97&lt;=CI$6,$G97&gt;=CI$5),IF(CI$5&gt;$N97,5,$K97)*10+IF(AND($F97&gt;=CI$5,$F97&lt;=CI$6),IF(AND($G97&gt;=CI$5,$G97&lt;=CI$6),5,IF($L97=1,2,1)),IF(AND($G97&gt;=CI$5,$G97&lt;=CI$6),IF($M97&gt;0,4,3),0)),IF(AND($D97&lt;=CI$6,$E97&gt;=CI$5),60,0)))</f>
        <v/>
      </c>
      <c r="CJ97" s="80" t="str">
        <f>IF(OR($A97="",NOT(ISNUMBER($G97))),"",IF(AND($F97&lt;=CJ$6,$G97&gt;=CJ$5),IF(CJ$5&gt;$N97,5,$K97)*10+IF(AND($F97&gt;=CJ$5,$F97&lt;=CJ$6),IF(AND($G97&gt;=CJ$5,$G97&lt;=CJ$6),5,IF($L97=1,2,1)),IF(AND($G97&gt;=CJ$5,$G97&lt;=CJ$6),IF($M97&gt;0,4,3),0)),IF(AND($D97&lt;=CJ$6,$E97&gt;=CJ$5),60,0)))</f>
        <v/>
      </c>
      <c r="CK97" s="80" t="str">
        <f>IF(OR($A97="",NOT(ISNUMBER($G97))),"",IF(AND($F97&lt;=CK$6,$G97&gt;=CK$5),IF(CK$5&gt;$N97,5,$K97)*10+IF(AND($F97&gt;=CK$5,$F97&lt;=CK$6),IF(AND($G97&gt;=CK$5,$G97&lt;=CK$6),5,IF($L97=1,2,1)),IF(AND($G97&gt;=CK$5,$G97&lt;=CK$6),IF($M97&gt;0,4,3),0)),IF(AND($D97&lt;=CK$6,$E97&gt;=CK$5),60,0)))</f>
        <v/>
      </c>
      <c r="CL97" s="80" t="str">
        <f>IF(OR($A97="",NOT(ISNUMBER($G97))),"",IF(AND($F97&lt;=CL$6,$G97&gt;=CL$5),IF(CL$5&gt;$N97,5,$K97)*10+IF(AND($F97&gt;=CL$5,$F97&lt;=CL$6),IF(AND($G97&gt;=CL$5,$G97&lt;=CL$6),5,IF($L97=1,2,1)),IF(AND($G97&gt;=CL$5,$G97&lt;=CL$6),IF($M97&gt;0,4,3),0)),IF(AND($D97&lt;=CL$6,$E97&gt;=CL$5),60,0)))</f>
        <v/>
      </c>
      <c r="CM97" s="80" t="str">
        <f>IF(OR($A97="",NOT(ISNUMBER($G97))),"",IF(AND($F97&lt;=CM$6,$G97&gt;=CM$5),IF(CM$5&gt;$N97,5,$K97)*10+IF(AND($F97&gt;=CM$5,$F97&lt;=CM$6),IF(AND($G97&gt;=CM$5,$G97&lt;=CM$6),5,IF($L97=1,2,1)),IF(AND($G97&gt;=CM$5,$G97&lt;=CM$6),IF($M97&gt;0,4,3),0)),IF(AND($D97&lt;=CM$6,$E97&gt;=CM$5),60,0)))</f>
        <v/>
      </c>
      <c r="CN97" s="80" t="str">
        <f>IF(OR($A97="",NOT(ISNUMBER($G97))),"",IF(AND($F97&lt;=CN$6,$G97&gt;=CN$5),IF(CN$5&gt;$N97,5,$K97)*10+IF(AND($F97&gt;=CN$5,$F97&lt;=CN$6),IF(AND($G97&gt;=CN$5,$G97&lt;=CN$6),5,IF($L97=1,2,1)),IF(AND($G97&gt;=CN$5,$G97&lt;=CN$6),IF($M97&gt;0,4,3),0)),IF(AND($D97&lt;=CN$6,$E97&gt;=CN$5),60,0)))</f>
        <v/>
      </c>
      <c r="CO97" s="80" t="str">
        <f>IF(OR($A97="",NOT(ISNUMBER($G97))),"",IF(AND($F97&lt;=CO$6,$G97&gt;=CO$5),IF(CO$5&gt;$N97,5,$K97)*10+IF(AND($F97&gt;=CO$5,$F97&lt;=CO$6),IF(AND($G97&gt;=CO$5,$G97&lt;=CO$6),5,IF($L97=1,2,1)),IF(AND($G97&gt;=CO$5,$G97&lt;=CO$6),IF($M97&gt;0,4,3),0)),IF(AND($D97&lt;=CO$6,$E97&gt;=CO$5),60,0)))</f>
        <v/>
      </c>
      <c r="CP97" s="80" t="str">
        <f>IF(OR($A97="",NOT(ISNUMBER($G97))),"",IF(AND($F97&lt;=CP$6,$G97&gt;=CP$5),IF(CP$5&gt;$N97,5,$K97)*10+IF(AND($F97&gt;=CP$5,$F97&lt;=CP$6),IF(AND($G97&gt;=CP$5,$G97&lt;=CP$6),5,IF($L97=1,2,1)),IF(AND($G97&gt;=CP$5,$G97&lt;=CP$6),IF($M97&gt;0,4,3),0)),IF(AND($D97&lt;=CP$6,$E97&gt;=CP$5),60,0)))</f>
        <v/>
      </c>
      <c r="CQ97" s="80" t="str">
        <f>IF(OR($A97="",NOT(ISNUMBER($G97))),"",IF(AND($F97&lt;=CQ$6,$G97&gt;=CQ$5),IF(CQ$5&gt;$N97,5,$K97)*10+IF(AND($F97&gt;=CQ$5,$F97&lt;=CQ$6),IF(AND($G97&gt;=CQ$5,$G97&lt;=CQ$6),5,IF($L97=1,2,1)),IF(AND($G97&gt;=CQ$5,$G97&lt;=CQ$6),IF($M97&gt;0,4,3),0)),IF(AND($D97&lt;=CQ$6,$E97&gt;=CQ$5),60,0)))</f>
        <v/>
      </c>
      <c r="CR97" s="80" t="str">
        <f>IF(OR($A97="",NOT(ISNUMBER($G97))),"",IF(AND($F97&lt;=CR$6,$G97&gt;=CR$5),IF(CR$5&gt;$N97,5,$K97)*10+IF(AND($F97&gt;=CR$5,$F97&lt;=CR$6),IF(AND($G97&gt;=CR$5,$G97&lt;=CR$6),5,IF($L97=1,2,1)),IF(AND($G97&gt;=CR$5,$G97&lt;=CR$6),IF($M97&gt;0,4,3),0)),IF(AND($D97&lt;=CR$6,$E97&gt;=CR$5),60,0)))</f>
        <v/>
      </c>
      <c r="CS97" s="80" t="str">
        <f>IF(OR($A97="",NOT(ISNUMBER($G97))),"",IF(AND($F97&lt;=CS$6,$G97&gt;=CS$5),IF(CS$5&gt;$N97,5,$K97)*10+IF(AND($F97&gt;=CS$5,$F97&lt;=CS$6),IF(AND($G97&gt;=CS$5,$G97&lt;=CS$6),5,IF($L97=1,2,1)),IF(AND($G97&gt;=CS$5,$G97&lt;=CS$6),IF($M97&gt;0,4,3),0)),IF(AND($D97&lt;=CS$6,$E97&gt;=CS$5),60,0)))</f>
        <v/>
      </c>
      <c r="CT97" s="80" t="str">
        <f>IF(OR($A97="",NOT(ISNUMBER($G97))),"",IF(AND($F97&lt;=CT$6,$G97&gt;=CT$5),IF(CT$5&gt;$N97,5,$K97)*10+IF(AND($F97&gt;=CT$5,$F97&lt;=CT$6),IF(AND($G97&gt;=CT$5,$G97&lt;=CT$6),5,IF($L97=1,2,1)),IF(AND($G97&gt;=CT$5,$G97&lt;=CT$6),IF($M97&gt;0,4,3),0)),IF(AND($D97&lt;=CT$6,$E97&gt;=CT$5),60,0)))</f>
        <v/>
      </c>
      <c r="CU97" s="80" t="str">
        <f>IF(OR($A97="",NOT(ISNUMBER($G97))),"",IF(AND($F97&lt;=CU$6,$G97&gt;=CU$5),IF(CU$5&gt;$N97,5,$K97)*10+IF(AND($F97&gt;=CU$5,$F97&lt;=CU$6),IF(AND($G97&gt;=CU$5,$G97&lt;=CU$6),5,IF($L97=1,2,1)),IF(AND($G97&gt;=CU$5,$G97&lt;=CU$6),IF($M97&gt;0,4,3),0)),IF(AND($D97&lt;=CU$6,$E97&gt;=CU$5),60,0)))</f>
        <v/>
      </c>
      <c r="CV97" s="80" t="str">
        <f>IF(OR($A97="",NOT(ISNUMBER($G97))),"",IF(AND($F97&lt;=CV$6,$G97&gt;=CV$5),IF(CV$5&gt;$N97,5,$K97)*10+IF(AND($F97&gt;=CV$5,$F97&lt;=CV$6),IF(AND($G97&gt;=CV$5,$G97&lt;=CV$6),5,IF($L97=1,2,1)),IF(AND($G97&gt;=CV$5,$G97&lt;=CV$6),IF($M97&gt;0,4,3),0)),IF(AND($D97&lt;=CV$6,$E97&gt;=CV$5),60,0)))</f>
        <v/>
      </c>
      <c r="CW97" s="80" t="str">
        <f>IF(OR($A97="",NOT(ISNUMBER($G97))),"",IF(AND($F97&lt;=CW$6,$G97&gt;=CW$5),IF(CW$5&gt;$N97,5,$K97)*10+IF(AND($F97&gt;=CW$5,$F97&lt;=CW$6),IF(AND($G97&gt;=CW$5,$G97&lt;=CW$6),5,IF($L97=1,2,1)),IF(AND($G97&gt;=CW$5,$G97&lt;=CW$6),IF($M97&gt;0,4,3),0)),IF(AND($D97&lt;=CW$6,$E97&gt;=CW$5),60,0)))</f>
        <v/>
      </c>
      <c r="CX97" s="80" t="str">
        <f>IF(OR($A97="",NOT(ISNUMBER($G97))),"",IF(AND($F97&lt;=CX$6,$G97&gt;=CX$5),IF(CX$5&gt;$N97,5,$K97)*10+IF(AND($F97&gt;=CX$5,$F97&lt;=CX$6),IF(AND($G97&gt;=CX$5,$G97&lt;=CX$6),5,IF($L97=1,2,1)),IF(AND($G97&gt;=CX$5,$G97&lt;=CX$6),IF($M97&gt;0,4,3),0)),IF(AND($D97&lt;=CX$6,$E97&gt;=CX$5),60,0)))</f>
        <v/>
      </c>
      <c r="CY97" s="80" t="str">
        <f>IF(OR($A97="",NOT(ISNUMBER($G97))),"",IF(AND($F97&lt;=CY$6,$G97&gt;=CY$5),IF(CY$5&gt;$N97,5,$K97)*10+IF(AND($F97&gt;=CY$5,$F97&lt;=CY$6),IF(AND($G97&gt;=CY$5,$G97&lt;=CY$6),5,IF($L97=1,2,1)),IF(AND($G97&gt;=CY$5,$G97&lt;=CY$6),IF($M97&gt;0,4,3),0)),IF(AND($D97&lt;=CY$6,$E97&gt;=CY$5),60,0)))</f>
        <v/>
      </c>
      <c r="CZ97" s="80" t="str">
        <f>IF(OR($A97="",NOT(ISNUMBER($G97))),"",IF(AND($F97&lt;=CZ$6,$G97&gt;=CZ$5),IF(CZ$5&gt;$N97,5,$K97)*10+IF(AND($F97&gt;=CZ$5,$F97&lt;=CZ$6),IF(AND($G97&gt;=CZ$5,$G97&lt;=CZ$6),5,IF($L97=1,2,1)),IF(AND($G97&gt;=CZ$5,$G97&lt;=CZ$6),IF($M97&gt;0,4,3),0)),IF(AND($D97&lt;=CZ$6,$E97&gt;=CZ$5),60,0)))</f>
        <v/>
      </c>
      <c r="DA97" s="80" t="str">
        <f>IF(OR($A97="",NOT(ISNUMBER($G97))),"",IF(AND($F97&lt;=DA$6,$G97&gt;=DA$5),IF(DA$5&gt;$N97,5,$K97)*10+IF(AND($F97&gt;=DA$5,$F97&lt;=DA$6),IF(AND($G97&gt;=DA$5,$G97&lt;=DA$6),5,IF($L97=1,2,1)),IF(AND($G97&gt;=DA$5,$G97&lt;=DA$6),IF($M97&gt;0,4,3),0)),IF(AND($D97&lt;=DA$6,$E97&gt;=DA$5),60,0)))</f>
        <v/>
      </c>
      <c r="DB97" s="80" t="str">
        <f>IF(OR($A97="",NOT(ISNUMBER($G97))),"",IF(AND($F97&lt;=DB$6,$G97&gt;=DB$5),IF(DB$5&gt;$N97,5,$K97)*10+IF(AND($F97&gt;=DB$5,$F97&lt;=DB$6),IF(AND($G97&gt;=DB$5,$G97&lt;=DB$6),5,IF($L97=1,2,1)),IF(AND($G97&gt;=DB$5,$G97&lt;=DB$6),IF($M97&gt;0,4,3),0)),IF(AND($D97&lt;=DB$6,$E97&gt;=DB$5),60,0)))</f>
        <v/>
      </c>
      <c r="DC97" s="80" t="str">
        <f>IF(OR($A97="",NOT(ISNUMBER($G97))),"",IF(AND($F97&lt;=DC$6,$G97&gt;=DC$5),IF(DC$5&gt;$N97,5,$K97)*10+IF(AND($F97&gt;=DC$5,$F97&lt;=DC$6),IF(AND($G97&gt;=DC$5,$G97&lt;=DC$6),5,IF($L97=1,2,1)),IF(AND($G97&gt;=DC$5,$G97&lt;=DC$6),IF($M97&gt;0,4,3),0)),IF(AND($D97&lt;=DC$6,$E97&gt;=DC$5),60,0)))</f>
        <v/>
      </c>
      <c r="DD97" s="80" t="str">
        <f>IF(OR($A97="",NOT(ISNUMBER($G97))),"",IF(AND($F97&lt;=DD$6,$G97&gt;=DD$5),IF(DD$5&gt;$N97,5,$K97)*10+IF(AND($F97&gt;=DD$5,$F97&lt;=DD$6),IF(AND($G97&gt;=DD$5,$G97&lt;=DD$6),5,IF($L97=1,2,1)),IF(AND($G97&gt;=DD$5,$G97&lt;=DD$6),IF($M97&gt;0,4,3),0)),IF(AND($D97&lt;=DD$6,$E97&gt;=DD$5),60,0)))</f>
        <v/>
      </c>
      <c r="DE97" s="80" t="str">
        <f>IF(OR($A97="",NOT(ISNUMBER($G97))),"",IF(AND($F97&lt;=DE$6,$G97&gt;=DE$5),IF(DE$5&gt;$N97,5,$K97)*10+IF(AND($F97&gt;=DE$5,$F97&lt;=DE$6),IF(AND($G97&gt;=DE$5,$G97&lt;=DE$6),5,IF($L97=1,2,1)),IF(AND($G97&gt;=DE$5,$G97&lt;=DE$6),IF($M97&gt;0,4,3),0)),IF(AND($D97&lt;=DE$6,$E97&gt;=DE$5),60,0)))</f>
        <v/>
      </c>
      <c r="DF97" s="80" t="str">
        <f>IF(OR($A97="",NOT(ISNUMBER($G97))),"",IF(AND($F97&lt;=DF$6,$G97&gt;=DF$5),IF(DF$5&gt;$N97,5,$K97)*10+IF(AND($F97&gt;=DF$5,$F97&lt;=DF$6),IF(AND($G97&gt;=DF$5,$G97&lt;=DF$6),5,IF($L97=1,2,1)),IF(AND($G97&gt;=DF$5,$G97&lt;=DF$6),IF($M97&gt;0,4,3),0)),IF(AND($D97&lt;=DF$6,$E97&gt;=DF$5),60,0)))</f>
        <v/>
      </c>
      <c r="DG97" s="80" t="str">
        <f>IF(OR($A97="",NOT(ISNUMBER($G97))),"",IF(AND($F97&lt;=DG$6,$G97&gt;=DG$5),IF(DG$5&gt;$N97,5,$K97)*10+IF(AND($F97&gt;=DG$5,$F97&lt;=DG$6),IF(AND($G97&gt;=DG$5,$G97&lt;=DG$6),5,IF($L97=1,2,1)),IF(AND($G97&gt;=DG$5,$G97&lt;=DG$6),IF($M97&gt;0,4,3),0)),IF(AND($D97&lt;=DG$6,$E97&gt;=DG$5),60,0)))</f>
        <v/>
      </c>
      <c r="DH97" s="80" t="str">
        <f>IF(OR($A97="",NOT(ISNUMBER($G97))),"",IF(AND($F97&lt;=DH$6,$G97&gt;=DH$5),IF(DH$5&gt;$N97,5,$K97)*10+IF(AND($F97&gt;=DH$5,$F97&lt;=DH$6),IF(AND($G97&gt;=DH$5,$G97&lt;=DH$6),5,IF($L97=1,2,1)),IF(AND($G97&gt;=DH$5,$G97&lt;=DH$6),IF($M97&gt;0,4,3),0)),IF(AND($D97&lt;=DH$6,$E97&gt;=DH$5),60,0)))</f>
        <v/>
      </c>
      <c r="DI97" s="80" t="str">
        <f>IF(OR($A97="",NOT(ISNUMBER($G97))),"",IF(AND($F97&lt;=DI$6,$G97&gt;=DI$5),IF(DI$5&gt;$N97,5,$K97)*10+IF(AND($F97&gt;=DI$5,$F97&lt;=DI$6),IF(AND($G97&gt;=DI$5,$G97&lt;=DI$6),5,IF($L97=1,2,1)),IF(AND($G97&gt;=DI$5,$G97&lt;=DI$6),IF($M97&gt;0,4,3),0)),IF(AND($D97&lt;=DI$6,$E97&gt;=DI$5),60,0)))</f>
        <v/>
      </c>
      <c r="DJ97" s="80" t="str">
        <f>IF(OR($A97="",NOT(ISNUMBER($G97))),"",IF(AND($F97&lt;=DJ$6,$G97&gt;=DJ$5),IF(DJ$5&gt;$N97,5,$K97)*10+IF(AND($F97&gt;=DJ$5,$F97&lt;=DJ$6),IF(AND($G97&gt;=DJ$5,$G97&lt;=DJ$6),5,IF($L97=1,2,1)),IF(AND($G97&gt;=DJ$5,$G97&lt;=DJ$6),IF($M97&gt;0,4,3),0)),IF(AND($D97&lt;=DJ$6,$E97&gt;=DJ$5),60,0)))</f>
        <v/>
      </c>
      <c r="DK97" s="80" t="str">
        <f>IF(OR($A97="",NOT(ISNUMBER($G97))),"",IF(AND($F97&lt;=DK$6,$G97&gt;=DK$5),IF(DK$5&gt;$N97,5,$K97)*10+IF(AND($F97&gt;=DK$5,$F97&lt;=DK$6),IF(AND($G97&gt;=DK$5,$G97&lt;=DK$6),5,IF($L97=1,2,1)),IF(AND($G97&gt;=DK$5,$G97&lt;=DK$6),IF($M97&gt;0,4,3),0)),IF(AND($D97&lt;=DK$6,$E97&gt;=DK$5),60,0)))</f>
        <v/>
      </c>
      <c r="DL97" s="80" t="str">
        <f>IF(OR($A97="",NOT(ISNUMBER($G97))),"",IF(AND($F97&lt;=DL$6,$G97&gt;=DL$5),IF(DL$5&gt;$N97,5,$K97)*10+IF(AND($F97&gt;=DL$5,$F97&lt;=DL$6),IF(AND($G97&gt;=DL$5,$G97&lt;=DL$6),5,IF($L97=1,2,1)),IF(AND($G97&gt;=DL$5,$G97&lt;=DL$6),IF($M97&gt;0,4,3),0)),IF(AND($D97&lt;=DL$6,$E97&gt;=DL$5),60,0)))</f>
        <v/>
      </c>
      <c r="DM97" s="80" t="str">
        <f>IF(OR($A97="",NOT(ISNUMBER($G97))),"",IF(AND($F97&lt;=DM$6,$G97&gt;=DM$5),IF(DM$5&gt;$N97,5,$K97)*10+IF(AND($F97&gt;=DM$5,$F97&lt;=DM$6),IF(AND($G97&gt;=DM$5,$G97&lt;=DM$6),5,IF($L97=1,2,1)),IF(AND($G97&gt;=DM$5,$G97&lt;=DM$6),IF($M97&gt;0,4,3),0)),IF(AND($D97&lt;=DM$6,$E97&gt;=DM$5),60,0)))</f>
        <v/>
      </c>
      <c r="DN97" s="80" t="str">
        <f>IF(OR($A97="",NOT(ISNUMBER($G97))),"",IF(AND($F97&lt;=DN$6,$G97&gt;=DN$5),IF(DN$5&gt;$N97,5,$K97)*10+IF(AND($F97&gt;=DN$5,$F97&lt;=DN$6),IF(AND($G97&gt;=DN$5,$G97&lt;=DN$6),5,IF($L97=1,2,1)),IF(AND($G97&gt;=DN$5,$G97&lt;=DN$6),IF($M97&gt;0,4,3),0)),IF(AND($D97&lt;=DN$6,$E97&gt;=DN$5),60,0)))</f>
        <v/>
      </c>
      <c r="DO97" s="80" t="str">
        <f>IF(OR($A97="",NOT(ISNUMBER($G97))),"",IF(AND($F97&lt;=DO$6,$G97&gt;=DO$5),IF(DO$5&gt;$N97,5,$K97)*10+IF(AND($F97&gt;=DO$5,$F97&lt;=DO$6),IF(AND($G97&gt;=DO$5,$G97&lt;=DO$6),5,IF($L97=1,2,1)),IF(AND($G97&gt;=DO$5,$G97&lt;=DO$6),IF($M97&gt;0,4,3),0)),IF(AND($D97&lt;=DO$6,$E97&gt;=DO$5),60,0)))</f>
        <v/>
      </c>
      <c r="DP97" s="80" t="str">
        <f>IF(OR($A97="",NOT(ISNUMBER($G97))),"",IF(AND($F97&lt;=DP$6,$G97&gt;=DP$5),IF(DP$5&gt;$N97,5,$K97)*10+IF(AND($F97&gt;=DP$5,$F97&lt;=DP$6),IF(AND($G97&gt;=DP$5,$G97&lt;=DP$6),5,IF($L97=1,2,1)),IF(AND($G97&gt;=DP$5,$G97&lt;=DP$6),IF($M97&gt;0,4,3),0)),IF(AND($D97&lt;=DP$6,$E97&gt;=DP$5),60,0)))</f>
        <v/>
      </c>
      <c r="DQ97" s="80" t="str">
        <f>IF(OR($A97="",NOT(ISNUMBER($G97))),"",IF(AND($F97&lt;=DQ$6,$G97&gt;=DQ$5),IF(DQ$5&gt;$N97,5,$K97)*10+IF(AND($F97&gt;=DQ$5,$F97&lt;=DQ$6),IF(AND($G97&gt;=DQ$5,$G97&lt;=DQ$6),5,IF($L97=1,2,1)),IF(AND($G97&gt;=DQ$5,$G97&lt;=DQ$6),IF($M97&gt;0,4,3),0)),IF(AND($D97&lt;=DQ$6,$E97&gt;=DQ$5),60,0)))</f>
        <v/>
      </c>
      <c r="DR97" s="80" t="str">
        <f>IF(OR($A97="",NOT(ISNUMBER($G97))),"",IF(AND($F97&lt;=DR$6,$G97&gt;=DR$5),IF(DR$5&gt;$N97,5,$K97)*10+IF(AND($F97&gt;=DR$5,$F97&lt;=DR$6),IF(AND($G97&gt;=DR$5,$G97&lt;=DR$6),5,IF($L97=1,2,1)),IF(AND($G97&gt;=DR$5,$G97&lt;=DR$6),IF($M97&gt;0,4,3),0)),IF(AND($D97&lt;=DR$6,$E97&gt;=DR$5),60,0)))</f>
        <v/>
      </c>
      <c r="DS97" s="80" t="str">
        <f>IF(OR($A97="",NOT(ISNUMBER($G97))),"",IF(AND($F97&lt;=DS$6,$G97&gt;=DS$5),IF(DS$5&gt;$N97,5,$K97)*10+IF(AND($F97&gt;=DS$5,$F97&lt;=DS$6),IF(AND($G97&gt;=DS$5,$G97&lt;=DS$6),5,IF($L97=1,2,1)),IF(AND($G97&gt;=DS$5,$G97&lt;=DS$6),IF($M97&gt;0,4,3),0)),IF(AND($D97&lt;=DS$6,$E97&gt;=DS$5),60,0)))</f>
        <v/>
      </c>
      <c r="DT97" s="80" t="str">
        <f>IF(OR($A97="",NOT(ISNUMBER($G97))),"",IF(AND($F97&lt;=DT$6,$G97&gt;=DT$5),IF(DT$5&gt;$N97,5,$K97)*10+IF(AND($F97&gt;=DT$5,$F97&lt;=DT$6),IF(AND($G97&gt;=DT$5,$G97&lt;=DT$6),5,IF($L97=1,2,1)),IF(AND($G97&gt;=DT$5,$G97&lt;=DT$6),IF($M97&gt;0,4,3),0)),IF(AND($D97&lt;=DT$6,$E97&gt;=DT$5),60,0)))</f>
        <v/>
      </c>
      <c r="DU97" s="80" t="str">
        <f>IF(OR($A97="",NOT(ISNUMBER($G97))),"",IF(AND($F97&lt;=DU$6,$G97&gt;=DU$5),IF(DU$5&gt;$N97,5,$K97)*10+IF(AND($F97&gt;=DU$5,$F97&lt;=DU$6),IF(AND($G97&gt;=DU$5,$G97&lt;=DU$6),5,IF($L97=1,2,1)),IF(AND($G97&gt;=DU$5,$G97&lt;=DU$6),IF($M97&gt;0,4,3),0)),IF(AND($D97&lt;=DU$6,$E97&gt;=DU$5),60,0)))</f>
        <v/>
      </c>
      <c r="DV97" s="80" t="str">
        <f>IF(OR($A97="",NOT(ISNUMBER($G97))),"",IF(AND($F97&lt;=DV$6,$G97&gt;=DV$5),IF(DV$5&gt;$N97,5,$K97)*10+IF(AND($F97&gt;=DV$5,$F97&lt;=DV$6),IF(AND($G97&gt;=DV$5,$G97&lt;=DV$6),5,IF($L97=1,2,1)),IF(AND($G97&gt;=DV$5,$G97&lt;=DV$6),IF($M97&gt;0,4,3),0)),IF(AND($D97&lt;=DV$6,$E97&gt;=DV$5),60,0)))</f>
        <v/>
      </c>
      <c r="DW97" s="80" t="str">
        <f>IF(OR($A97="",NOT(ISNUMBER($G97))),"",IF(AND($F97&lt;=DW$6,$G97&gt;=DW$5),IF(DW$5&gt;$N97,5,$K97)*10+IF(AND($F97&gt;=DW$5,$F97&lt;=DW$6),IF(AND($G97&gt;=DW$5,$G97&lt;=DW$6),5,IF($L97=1,2,1)),IF(AND($G97&gt;=DW$5,$G97&lt;=DW$6),IF($M97&gt;0,4,3),0)),IF(AND($D97&lt;=DW$6,$E97&gt;=DW$5),60,0)))</f>
        <v/>
      </c>
      <c r="DX97" s="80" t="str">
        <f>IF(OR($A97="",NOT(ISNUMBER($G97))),"",IF(AND($F97&lt;=DX$6,$G97&gt;=DX$5),IF(DX$5&gt;$N97,5,$K97)*10+IF(AND($F97&gt;=DX$5,$F97&lt;=DX$6),IF(AND($G97&gt;=DX$5,$G97&lt;=DX$6),5,IF($L97=1,2,1)),IF(AND($G97&gt;=DX$5,$G97&lt;=DX$6),IF($M97&gt;0,4,3),0)),IF(AND($D97&lt;=DX$6,$E97&gt;=DX$5),60,0)))</f>
        <v/>
      </c>
      <c r="DY97" s="80" t="str">
        <f>IF(OR($A97="",NOT(ISNUMBER($G97))),"",IF(AND($F97&lt;=DY$6,$G97&gt;=DY$5),IF(DY$5&gt;$N97,5,$K97)*10+IF(AND($F97&gt;=DY$5,$F97&lt;=DY$6),IF(AND($G97&gt;=DY$5,$G97&lt;=DY$6),5,IF($L97=1,2,1)),IF(AND($G97&gt;=DY$5,$G97&lt;=DY$6),IF($M97&gt;0,4,3),0)),IF(AND($D97&lt;=DY$6,$E97&gt;=DY$5),60,0)))</f>
        <v/>
      </c>
      <c r="DZ97" s="80" t="str">
        <f>IF(OR($A97="",NOT(ISNUMBER($G97))),"",IF(AND($F97&lt;=DZ$6,$G97&gt;=DZ$5),IF(DZ$5&gt;$N97,5,$K97)*10+IF(AND($F97&gt;=DZ$5,$F97&lt;=DZ$6),IF(AND($G97&gt;=DZ$5,$G97&lt;=DZ$6),5,IF($L97=1,2,1)),IF(AND($G97&gt;=DZ$5,$G97&lt;=DZ$6),IF($M97&gt;0,4,3),0)),IF(AND($D97&lt;=DZ$6,$E97&gt;=DZ$5),60,0)))</f>
        <v/>
      </c>
      <c r="EA97" s="80" t="str">
        <f>IF(OR($A97="",NOT(ISNUMBER($G97))),"",IF(AND($F97&lt;=EA$6,$G97&gt;=EA$5),IF(EA$5&gt;$N97,5,$K97)*10+IF(AND($F97&gt;=EA$5,$F97&lt;=EA$6),IF(AND($G97&gt;=EA$5,$G97&lt;=EA$6),5,IF($L97=1,2,1)),IF(AND($G97&gt;=EA$5,$G97&lt;=EA$6),IF($M97&gt;0,4,3),0)),IF(AND($D97&lt;=EA$6,$E97&gt;=EA$5),60,0)))</f>
        <v/>
      </c>
      <c r="EB97" s="80" t="str">
        <f>IF(OR($A97="",NOT(ISNUMBER($G97))),"",IF(AND($F97&lt;=EB$6,$G97&gt;=EB$5),IF(EB$5&gt;$N97,5,$K97)*10+IF(AND($F97&gt;=EB$5,$F97&lt;=EB$6),IF(AND($G97&gt;=EB$5,$G97&lt;=EB$6),5,IF($L97=1,2,1)),IF(AND($G97&gt;=EB$5,$G97&lt;=EB$6),IF($M97&gt;0,4,3),0)),IF(AND($D97&lt;=EB$6,$E97&gt;=EB$5),60,0)))</f>
        <v/>
      </c>
      <c r="EC97" s="80" t="str">
        <f>IF(OR($A97="",NOT(ISNUMBER($G97))),"",IF(AND($F97&lt;=EC$6,$G97&gt;=EC$5),IF(EC$5&gt;$N97,5,$K97)*10+IF(AND($F97&gt;=EC$5,$F97&lt;=EC$6),IF(AND($G97&gt;=EC$5,$G97&lt;=EC$6),5,IF($L97=1,2,1)),IF(AND($G97&gt;=EC$5,$G97&lt;=EC$6),IF($M97&gt;0,4,3),0)),IF(AND($D97&lt;=EC$6,$E97&gt;=EC$5),60,0)))</f>
        <v/>
      </c>
      <c r="ED97" s="80" t="str">
        <f>IF(OR($A97="",NOT(ISNUMBER($G97))),"",IF(AND($F97&lt;=ED$6,$G97&gt;=ED$5),IF(ED$5&gt;$N97,5,$K97)*10+IF(AND($F97&gt;=ED$5,$F97&lt;=ED$6),IF(AND($G97&gt;=ED$5,$G97&lt;=ED$6),5,IF($L97=1,2,1)),IF(AND($G97&gt;=ED$5,$G97&lt;=ED$6),IF($M97&gt;0,4,3),0)),IF(AND($D97&lt;=ED$6,$E97&gt;=ED$5),60,0)))</f>
        <v/>
      </c>
    </row>
    <row r="98" ht="18" customHeight="1">
      <c r="A98" s="52" t="str">
        <f>IF(Tasks!$B98="","",Tasks!$A98)</f>
        <v/>
      </c>
      <c r="B98" s="78" t="str">
        <f>IF(Tasks!$B98="","",Tasks!$B98)</f>
        <v/>
      </c>
      <c r="C98" s="25" t="str">
        <f>IF($B98="","",IF(AND(Tasks!$D98="",Tasks!$G98=""),"-",IF(Tasks!$D98="","",Tasks!$D98&amp;IF(OR(Tasks!$E98="",Tasks!$E98="FS"),IF(N(Tasks!$F98)=0,"","FS"),Tasks!$E98)&amp;IF(N(Tasks!$F98)=0,"",IF(Tasks!$F98&gt;0,"+","")&amp;Tasks!$F98))&amp;IF(AND(Tasks!$D98&lt;&gt;"",Tasks!$G98&lt;&gt;""),", ","")&amp;IF(Tasks!$G98="","",Tasks!$G98&amp;IF(OR(Tasks!$H98="",Tasks!$H98="FS"),IF(N(Tasks!$I98)=0,"","FS"),Tasks!$H98)&amp;IF(N(Tasks!$I98)=0,"",IF(Tasks!$I98&gt;0,"+","")&amp;Tasks!$I98))))</f>
        <v/>
      </c>
      <c r="D98" s="51" t="str">
        <f>IF(OR($B98="",Tasks!$Q98=""),"",Tasks!$Q98)</f>
        <v/>
      </c>
      <c r="E98" s="51" t="str">
        <f>IF(OR($B98="",Tasks!$R98=""),"",Tasks!$R98)</f>
        <v/>
      </c>
      <c r="F98" s="51" t="str">
        <f>IF(OR($B98="",Tasks!$S98=""),"",Tasks!$S98)</f>
        <v/>
      </c>
      <c r="G98" s="51" t="str">
        <f>IF(OR($B98="",Tasks!$T98=""),"",Tasks!$T98)</f>
        <v/>
      </c>
      <c r="H98" s="52" t="str">
        <f>IF($B98="","",Tasks!$AE98)</f>
        <v/>
      </c>
      <c r="I98" s="79" t="str">
        <f>IF($B98="","",Tasks!$AF98)</f>
        <v/>
      </c>
      <c r="J98" s="53" t="str">
        <f>IF(OR($B98="",Tasks!$V98=""),"",Tasks!$V98)</f>
        <v/>
      </c>
      <c r="K98" s="52" t="str">
        <f>IF($B98="","",Tasks!$AA98)</f>
        <v/>
      </c>
      <c r="L98" s="52" t="str">
        <f>IF($B98="","",Tasks!$AB98)</f>
        <v/>
      </c>
      <c r="M98" s="52" t="str">
        <f>IF($B98="","",Tasks!$Z98)</f>
        <v/>
      </c>
      <c r="N98" s="52" t="str">
        <f>IF(OR($B98="",Tasks!$AG98=""),"",Tasks!$AG98)</f>
        <v/>
      </c>
      <c r="O98" s="80" t="str">
        <f>IF(OR($A98="",NOT(ISNUMBER($G98))),"",IF(AND($F98&lt;=O$6,$G98&gt;=O$5),IF(O$5&gt;$N98,5,$K98)*10+IF(AND($F98&gt;=O$5,$F98&lt;=O$6),IF(AND($G98&gt;=O$5,$G98&lt;=O$6),5,IF($L98=1,2,1)),IF(AND($G98&gt;=O$5,$G98&lt;=O$6),IF($M98&gt;0,4,3),0)),IF(AND($D98&lt;=O$6,$E98&gt;=O$5),60,0)))</f>
        <v/>
      </c>
      <c r="P98" s="80" t="str">
        <f>IF(OR($A98="",NOT(ISNUMBER($G98))),"",IF(AND($F98&lt;=P$6,$G98&gt;=P$5),IF(P$5&gt;$N98,5,$K98)*10+IF(AND($F98&gt;=P$5,$F98&lt;=P$6),IF(AND($G98&gt;=P$5,$G98&lt;=P$6),5,IF($L98=1,2,1)),IF(AND($G98&gt;=P$5,$G98&lt;=P$6),IF($M98&gt;0,4,3),0)),IF(AND($D98&lt;=P$6,$E98&gt;=P$5),60,0)))</f>
        <v/>
      </c>
      <c r="Q98" s="80" t="str">
        <f>IF(OR($A98="",NOT(ISNUMBER($G98))),"",IF(AND($F98&lt;=Q$6,$G98&gt;=Q$5),IF(Q$5&gt;$N98,5,$K98)*10+IF(AND($F98&gt;=Q$5,$F98&lt;=Q$6),IF(AND($G98&gt;=Q$5,$G98&lt;=Q$6),5,IF($L98=1,2,1)),IF(AND($G98&gt;=Q$5,$G98&lt;=Q$6),IF($M98&gt;0,4,3),0)),IF(AND($D98&lt;=Q$6,$E98&gt;=Q$5),60,0)))</f>
        <v/>
      </c>
      <c r="R98" s="80" t="str">
        <f>IF(OR($A98="",NOT(ISNUMBER($G98))),"",IF(AND($F98&lt;=R$6,$G98&gt;=R$5),IF(R$5&gt;$N98,5,$K98)*10+IF(AND($F98&gt;=R$5,$F98&lt;=R$6),IF(AND($G98&gt;=R$5,$G98&lt;=R$6),5,IF($L98=1,2,1)),IF(AND($G98&gt;=R$5,$G98&lt;=R$6),IF($M98&gt;0,4,3),0)),IF(AND($D98&lt;=R$6,$E98&gt;=R$5),60,0)))</f>
        <v/>
      </c>
      <c r="S98" s="80" t="str">
        <f>IF(OR($A98="",NOT(ISNUMBER($G98))),"",IF(AND($F98&lt;=S$6,$G98&gt;=S$5),IF(S$5&gt;$N98,5,$K98)*10+IF(AND($F98&gt;=S$5,$F98&lt;=S$6),IF(AND($G98&gt;=S$5,$G98&lt;=S$6),5,IF($L98=1,2,1)),IF(AND($G98&gt;=S$5,$G98&lt;=S$6),IF($M98&gt;0,4,3),0)),IF(AND($D98&lt;=S$6,$E98&gt;=S$5),60,0)))</f>
        <v/>
      </c>
      <c r="T98" s="80" t="str">
        <f>IF(OR($A98="",NOT(ISNUMBER($G98))),"",IF(AND($F98&lt;=T$6,$G98&gt;=T$5),IF(T$5&gt;$N98,5,$K98)*10+IF(AND($F98&gt;=T$5,$F98&lt;=T$6),IF(AND($G98&gt;=T$5,$G98&lt;=T$6),5,IF($L98=1,2,1)),IF(AND($G98&gt;=T$5,$G98&lt;=T$6),IF($M98&gt;0,4,3),0)),IF(AND($D98&lt;=T$6,$E98&gt;=T$5),60,0)))</f>
        <v/>
      </c>
      <c r="U98" s="80" t="str">
        <f>IF(OR($A98="",NOT(ISNUMBER($G98))),"",IF(AND($F98&lt;=U$6,$G98&gt;=U$5),IF(U$5&gt;$N98,5,$K98)*10+IF(AND($F98&gt;=U$5,$F98&lt;=U$6),IF(AND($G98&gt;=U$5,$G98&lt;=U$6),5,IF($L98=1,2,1)),IF(AND($G98&gt;=U$5,$G98&lt;=U$6),IF($M98&gt;0,4,3),0)),IF(AND($D98&lt;=U$6,$E98&gt;=U$5),60,0)))</f>
        <v/>
      </c>
      <c r="V98" s="80" t="str">
        <f>IF(OR($A98="",NOT(ISNUMBER($G98))),"",IF(AND($F98&lt;=V$6,$G98&gt;=V$5),IF(V$5&gt;$N98,5,$K98)*10+IF(AND($F98&gt;=V$5,$F98&lt;=V$6),IF(AND($G98&gt;=V$5,$G98&lt;=V$6),5,IF($L98=1,2,1)),IF(AND($G98&gt;=V$5,$G98&lt;=V$6),IF($M98&gt;0,4,3),0)),IF(AND($D98&lt;=V$6,$E98&gt;=V$5),60,0)))</f>
        <v/>
      </c>
      <c r="W98" s="80" t="str">
        <f>IF(OR($A98="",NOT(ISNUMBER($G98))),"",IF(AND($F98&lt;=W$6,$G98&gt;=W$5),IF(W$5&gt;$N98,5,$K98)*10+IF(AND($F98&gt;=W$5,$F98&lt;=W$6),IF(AND($G98&gt;=W$5,$G98&lt;=W$6),5,IF($L98=1,2,1)),IF(AND($G98&gt;=W$5,$G98&lt;=W$6),IF($M98&gt;0,4,3),0)),IF(AND($D98&lt;=W$6,$E98&gt;=W$5),60,0)))</f>
        <v/>
      </c>
      <c r="X98" s="80" t="str">
        <f>IF(OR($A98="",NOT(ISNUMBER($G98))),"",IF(AND($F98&lt;=X$6,$G98&gt;=X$5),IF(X$5&gt;$N98,5,$K98)*10+IF(AND($F98&gt;=X$5,$F98&lt;=X$6),IF(AND($G98&gt;=X$5,$G98&lt;=X$6),5,IF($L98=1,2,1)),IF(AND($G98&gt;=X$5,$G98&lt;=X$6),IF($M98&gt;0,4,3),0)),IF(AND($D98&lt;=X$6,$E98&gt;=X$5),60,0)))</f>
        <v/>
      </c>
      <c r="Y98" s="80" t="str">
        <f>IF(OR($A98="",NOT(ISNUMBER($G98))),"",IF(AND($F98&lt;=Y$6,$G98&gt;=Y$5),IF(Y$5&gt;$N98,5,$K98)*10+IF(AND($F98&gt;=Y$5,$F98&lt;=Y$6),IF(AND($G98&gt;=Y$5,$G98&lt;=Y$6),5,IF($L98=1,2,1)),IF(AND($G98&gt;=Y$5,$G98&lt;=Y$6),IF($M98&gt;0,4,3),0)),IF(AND($D98&lt;=Y$6,$E98&gt;=Y$5),60,0)))</f>
        <v/>
      </c>
      <c r="Z98" s="80" t="str">
        <f>IF(OR($A98="",NOT(ISNUMBER($G98))),"",IF(AND($F98&lt;=Z$6,$G98&gt;=Z$5),IF(Z$5&gt;$N98,5,$K98)*10+IF(AND($F98&gt;=Z$5,$F98&lt;=Z$6),IF(AND($G98&gt;=Z$5,$G98&lt;=Z$6),5,IF($L98=1,2,1)),IF(AND($G98&gt;=Z$5,$G98&lt;=Z$6),IF($M98&gt;0,4,3),0)),IF(AND($D98&lt;=Z$6,$E98&gt;=Z$5),60,0)))</f>
        <v/>
      </c>
      <c r="AA98" s="80" t="str">
        <f>IF(OR($A98="",NOT(ISNUMBER($G98))),"",IF(AND($F98&lt;=AA$6,$G98&gt;=AA$5),IF(AA$5&gt;$N98,5,$K98)*10+IF(AND($F98&gt;=AA$5,$F98&lt;=AA$6),IF(AND($G98&gt;=AA$5,$G98&lt;=AA$6),5,IF($L98=1,2,1)),IF(AND($G98&gt;=AA$5,$G98&lt;=AA$6),IF($M98&gt;0,4,3),0)),IF(AND($D98&lt;=AA$6,$E98&gt;=AA$5),60,0)))</f>
        <v/>
      </c>
      <c r="AB98" s="80" t="str">
        <f>IF(OR($A98="",NOT(ISNUMBER($G98))),"",IF(AND($F98&lt;=AB$6,$G98&gt;=AB$5),IF(AB$5&gt;$N98,5,$K98)*10+IF(AND($F98&gt;=AB$5,$F98&lt;=AB$6),IF(AND($G98&gt;=AB$5,$G98&lt;=AB$6),5,IF($L98=1,2,1)),IF(AND($G98&gt;=AB$5,$G98&lt;=AB$6),IF($M98&gt;0,4,3),0)),IF(AND($D98&lt;=AB$6,$E98&gt;=AB$5),60,0)))</f>
        <v/>
      </c>
      <c r="AC98" s="80" t="str">
        <f>IF(OR($A98="",NOT(ISNUMBER($G98))),"",IF(AND($F98&lt;=AC$6,$G98&gt;=AC$5),IF(AC$5&gt;$N98,5,$K98)*10+IF(AND($F98&gt;=AC$5,$F98&lt;=AC$6),IF(AND($G98&gt;=AC$5,$G98&lt;=AC$6),5,IF($L98=1,2,1)),IF(AND($G98&gt;=AC$5,$G98&lt;=AC$6),IF($M98&gt;0,4,3),0)),IF(AND($D98&lt;=AC$6,$E98&gt;=AC$5),60,0)))</f>
        <v/>
      </c>
      <c r="AD98" s="80" t="str">
        <f>IF(OR($A98="",NOT(ISNUMBER($G98))),"",IF(AND($F98&lt;=AD$6,$G98&gt;=AD$5),IF(AD$5&gt;$N98,5,$K98)*10+IF(AND($F98&gt;=AD$5,$F98&lt;=AD$6),IF(AND($G98&gt;=AD$5,$G98&lt;=AD$6),5,IF($L98=1,2,1)),IF(AND($G98&gt;=AD$5,$G98&lt;=AD$6),IF($M98&gt;0,4,3),0)),IF(AND($D98&lt;=AD$6,$E98&gt;=AD$5),60,0)))</f>
        <v/>
      </c>
      <c r="AE98" s="80" t="str">
        <f>IF(OR($A98="",NOT(ISNUMBER($G98))),"",IF(AND($F98&lt;=AE$6,$G98&gt;=AE$5),IF(AE$5&gt;$N98,5,$K98)*10+IF(AND($F98&gt;=AE$5,$F98&lt;=AE$6),IF(AND($G98&gt;=AE$5,$G98&lt;=AE$6),5,IF($L98=1,2,1)),IF(AND($G98&gt;=AE$5,$G98&lt;=AE$6),IF($M98&gt;0,4,3),0)),IF(AND($D98&lt;=AE$6,$E98&gt;=AE$5),60,0)))</f>
        <v/>
      </c>
      <c r="AF98" s="80" t="str">
        <f>IF(OR($A98="",NOT(ISNUMBER($G98))),"",IF(AND($F98&lt;=AF$6,$G98&gt;=AF$5),IF(AF$5&gt;$N98,5,$K98)*10+IF(AND($F98&gt;=AF$5,$F98&lt;=AF$6),IF(AND($G98&gt;=AF$5,$G98&lt;=AF$6),5,IF($L98=1,2,1)),IF(AND($G98&gt;=AF$5,$G98&lt;=AF$6),IF($M98&gt;0,4,3),0)),IF(AND($D98&lt;=AF$6,$E98&gt;=AF$5),60,0)))</f>
        <v/>
      </c>
      <c r="AG98" s="80" t="str">
        <f>IF(OR($A98="",NOT(ISNUMBER($G98))),"",IF(AND($F98&lt;=AG$6,$G98&gt;=AG$5),IF(AG$5&gt;$N98,5,$K98)*10+IF(AND($F98&gt;=AG$5,$F98&lt;=AG$6),IF(AND($G98&gt;=AG$5,$G98&lt;=AG$6),5,IF($L98=1,2,1)),IF(AND($G98&gt;=AG$5,$G98&lt;=AG$6),IF($M98&gt;0,4,3),0)),IF(AND($D98&lt;=AG$6,$E98&gt;=AG$5),60,0)))</f>
        <v/>
      </c>
      <c r="AH98" s="80" t="str">
        <f>IF(OR($A98="",NOT(ISNUMBER($G98))),"",IF(AND($F98&lt;=AH$6,$G98&gt;=AH$5),IF(AH$5&gt;$N98,5,$K98)*10+IF(AND($F98&gt;=AH$5,$F98&lt;=AH$6),IF(AND($G98&gt;=AH$5,$G98&lt;=AH$6),5,IF($L98=1,2,1)),IF(AND($G98&gt;=AH$5,$G98&lt;=AH$6),IF($M98&gt;0,4,3),0)),IF(AND($D98&lt;=AH$6,$E98&gt;=AH$5),60,0)))</f>
        <v/>
      </c>
      <c r="AI98" s="80" t="str">
        <f>IF(OR($A98="",NOT(ISNUMBER($G98))),"",IF(AND($F98&lt;=AI$6,$G98&gt;=AI$5),IF(AI$5&gt;$N98,5,$K98)*10+IF(AND($F98&gt;=AI$5,$F98&lt;=AI$6),IF(AND($G98&gt;=AI$5,$G98&lt;=AI$6),5,IF($L98=1,2,1)),IF(AND($G98&gt;=AI$5,$G98&lt;=AI$6),IF($M98&gt;0,4,3),0)),IF(AND($D98&lt;=AI$6,$E98&gt;=AI$5),60,0)))</f>
        <v/>
      </c>
      <c r="AJ98" s="80" t="str">
        <f>IF(OR($A98="",NOT(ISNUMBER($G98))),"",IF(AND($F98&lt;=AJ$6,$G98&gt;=AJ$5),IF(AJ$5&gt;$N98,5,$K98)*10+IF(AND($F98&gt;=AJ$5,$F98&lt;=AJ$6),IF(AND($G98&gt;=AJ$5,$G98&lt;=AJ$6),5,IF($L98=1,2,1)),IF(AND($G98&gt;=AJ$5,$G98&lt;=AJ$6),IF($M98&gt;0,4,3),0)),IF(AND($D98&lt;=AJ$6,$E98&gt;=AJ$5),60,0)))</f>
        <v/>
      </c>
      <c r="AK98" s="80" t="str">
        <f>IF(OR($A98="",NOT(ISNUMBER($G98))),"",IF(AND($F98&lt;=AK$6,$G98&gt;=AK$5),IF(AK$5&gt;$N98,5,$K98)*10+IF(AND($F98&gt;=AK$5,$F98&lt;=AK$6),IF(AND($G98&gt;=AK$5,$G98&lt;=AK$6),5,IF($L98=1,2,1)),IF(AND($G98&gt;=AK$5,$G98&lt;=AK$6),IF($M98&gt;0,4,3),0)),IF(AND($D98&lt;=AK$6,$E98&gt;=AK$5),60,0)))</f>
        <v/>
      </c>
      <c r="AL98" s="80" t="str">
        <f>IF(OR($A98="",NOT(ISNUMBER($G98))),"",IF(AND($F98&lt;=AL$6,$G98&gt;=AL$5),IF(AL$5&gt;$N98,5,$K98)*10+IF(AND($F98&gt;=AL$5,$F98&lt;=AL$6),IF(AND($G98&gt;=AL$5,$G98&lt;=AL$6),5,IF($L98=1,2,1)),IF(AND($G98&gt;=AL$5,$G98&lt;=AL$6),IF($M98&gt;0,4,3),0)),IF(AND($D98&lt;=AL$6,$E98&gt;=AL$5),60,0)))</f>
        <v/>
      </c>
      <c r="AM98" s="80" t="str">
        <f>IF(OR($A98="",NOT(ISNUMBER($G98))),"",IF(AND($F98&lt;=AM$6,$G98&gt;=AM$5),IF(AM$5&gt;$N98,5,$K98)*10+IF(AND($F98&gt;=AM$5,$F98&lt;=AM$6),IF(AND($G98&gt;=AM$5,$G98&lt;=AM$6),5,IF($L98=1,2,1)),IF(AND($G98&gt;=AM$5,$G98&lt;=AM$6),IF($M98&gt;0,4,3),0)),IF(AND($D98&lt;=AM$6,$E98&gt;=AM$5),60,0)))</f>
        <v/>
      </c>
      <c r="AN98" s="80" t="str">
        <f>IF(OR($A98="",NOT(ISNUMBER($G98))),"",IF(AND($F98&lt;=AN$6,$G98&gt;=AN$5),IF(AN$5&gt;$N98,5,$K98)*10+IF(AND($F98&gt;=AN$5,$F98&lt;=AN$6),IF(AND($G98&gt;=AN$5,$G98&lt;=AN$6),5,IF($L98=1,2,1)),IF(AND($G98&gt;=AN$5,$G98&lt;=AN$6),IF($M98&gt;0,4,3),0)),IF(AND($D98&lt;=AN$6,$E98&gt;=AN$5),60,0)))</f>
        <v/>
      </c>
      <c r="AO98" s="80" t="str">
        <f>IF(OR($A98="",NOT(ISNUMBER($G98))),"",IF(AND($F98&lt;=AO$6,$G98&gt;=AO$5),IF(AO$5&gt;$N98,5,$K98)*10+IF(AND($F98&gt;=AO$5,$F98&lt;=AO$6),IF(AND($G98&gt;=AO$5,$G98&lt;=AO$6),5,IF($L98=1,2,1)),IF(AND($G98&gt;=AO$5,$G98&lt;=AO$6),IF($M98&gt;0,4,3),0)),IF(AND($D98&lt;=AO$6,$E98&gt;=AO$5),60,0)))</f>
        <v/>
      </c>
      <c r="AP98" s="80" t="str">
        <f>IF(OR($A98="",NOT(ISNUMBER($G98))),"",IF(AND($F98&lt;=AP$6,$G98&gt;=AP$5),IF(AP$5&gt;$N98,5,$K98)*10+IF(AND($F98&gt;=AP$5,$F98&lt;=AP$6),IF(AND($G98&gt;=AP$5,$G98&lt;=AP$6),5,IF($L98=1,2,1)),IF(AND($G98&gt;=AP$5,$G98&lt;=AP$6),IF($M98&gt;0,4,3),0)),IF(AND($D98&lt;=AP$6,$E98&gt;=AP$5),60,0)))</f>
        <v/>
      </c>
      <c r="AQ98" s="80" t="str">
        <f>IF(OR($A98="",NOT(ISNUMBER($G98))),"",IF(AND($F98&lt;=AQ$6,$G98&gt;=AQ$5),IF(AQ$5&gt;$N98,5,$K98)*10+IF(AND($F98&gt;=AQ$5,$F98&lt;=AQ$6),IF(AND($G98&gt;=AQ$5,$G98&lt;=AQ$6),5,IF($L98=1,2,1)),IF(AND($G98&gt;=AQ$5,$G98&lt;=AQ$6),IF($M98&gt;0,4,3),0)),IF(AND($D98&lt;=AQ$6,$E98&gt;=AQ$5),60,0)))</f>
        <v/>
      </c>
      <c r="AR98" s="80" t="str">
        <f>IF(OR($A98="",NOT(ISNUMBER($G98))),"",IF(AND($F98&lt;=AR$6,$G98&gt;=AR$5),IF(AR$5&gt;$N98,5,$K98)*10+IF(AND($F98&gt;=AR$5,$F98&lt;=AR$6),IF(AND($G98&gt;=AR$5,$G98&lt;=AR$6),5,IF($L98=1,2,1)),IF(AND($G98&gt;=AR$5,$G98&lt;=AR$6),IF($M98&gt;0,4,3),0)),IF(AND($D98&lt;=AR$6,$E98&gt;=AR$5),60,0)))</f>
        <v/>
      </c>
      <c r="AS98" s="80" t="str">
        <f>IF(OR($A98="",NOT(ISNUMBER($G98))),"",IF(AND($F98&lt;=AS$6,$G98&gt;=AS$5),IF(AS$5&gt;$N98,5,$K98)*10+IF(AND($F98&gt;=AS$5,$F98&lt;=AS$6),IF(AND($G98&gt;=AS$5,$G98&lt;=AS$6),5,IF($L98=1,2,1)),IF(AND($G98&gt;=AS$5,$G98&lt;=AS$6),IF($M98&gt;0,4,3),0)),IF(AND($D98&lt;=AS$6,$E98&gt;=AS$5),60,0)))</f>
        <v/>
      </c>
      <c r="AT98" s="80" t="str">
        <f>IF(OR($A98="",NOT(ISNUMBER($G98))),"",IF(AND($F98&lt;=AT$6,$G98&gt;=AT$5),IF(AT$5&gt;$N98,5,$K98)*10+IF(AND($F98&gt;=AT$5,$F98&lt;=AT$6),IF(AND($G98&gt;=AT$5,$G98&lt;=AT$6),5,IF($L98=1,2,1)),IF(AND($G98&gt;=AT$5,$G98&lt;=AT$6),IF($M98&gt;0,4,3),0)),IF(AND($D98&lt;=AT$6,$E98&gt;=AT$5),60,0)))</f>
        <v/>
      </c>
      <c r="AU98" s="80" t="str">
        <f>IF(OR($A98="",NOT(ISNUMBER($G98))),"",IF(AND($F98&lt;=AU$6,$G98&gt;=AU$5),IF(AU$5&gt;$N98,5,$K98)*10+IF(AND($F98&gt;=AU$5,$F98&lt;=AU$6),IF(AND($G98&gt;=AU$5,$G98&lt;=AU$6),5,IF($L98=1,2,1)),IF(AND($G98&gt;=AU$5,$G98&lt;=AU$6),IF($M98&gt;0,4,3),0)),IF(AND($D98&lt;=AU$6,$E98&gt;=AU$5),60,0)))</f>
        <v/>
      </c>
      <c r="AV98" s="80" t="str">
        <f>IF(OR($A98="",NOT(ISNUMBER($G98))),"",IF(AND($F98&lt;=AV$6,$G98&gt;=AV$5),IF(AV$5&gt;$N98,5,$K98)*10+IF(AND($F98&gt;=AV$5,$F98&lt;=AV$6),IF(AND($G98&gt;=AV$5,$G98&lt;=AV$6),5,IF($L98=1,2,1)),IF(AND($G98&gt;=AV$5,$G98&lt;=AV$6),IF($M98&gt;0,4,3),0)),IF(AND($D98&lt;=AV$6,$E98&gt;=AV$5),60,0)))</f>
        <v/>
      </c>
      <c r="AW98" s="80" t="str">
        <f>IF(OR($A98="",NOT(ISNUMBER($G98))),"",IF(AND($F98&lt;=AW$6,$G98&gt;=AW$5),IF(AW$5&gt;$N98,5,$K98)*10+IF(AND($F98&gt;=AW$5,$F98&lt;=AW$6),IF(AND($G98&gt;=AW$5,$G98&lt;=AW$6),5,IF($L98=1,2,1)),IF(AND($G98&gt;=AW$5,$G98&lt;=AW$6),IF($M98&gt;0,4,3),0)),IF(AND($D98&lt;=AW$6,$E98&gt;=AW$5),60,0)))</f>
        <v/>
      </c>
      <c r="AX98" s="80" t="str">
        <f>IF(OR($A98="",NOT(ISNUMBER($G98))),"",IF(AND($F98&lt;=AX$6,$G98&gt;=AX$5),IF(AX$5&gt;$N98,5,$K98)*10+IF(AND($F98&gt;=AX$5,$F98&lt;=AX$6),IF(AND($G98&gt;=AX$5,$G98&lt;=AX$6),5,IF($L98=1,2,1)),IF(AND($G98&gt;=AX$5,$G98&lt;=AX$6),IF($M98&gt;0,4,3),0)),IF(AND($D98&lt;=AX$6,$E98&gt;=AX$5),60,0)))</f>
        <v/>
      </c>
      <c r="AY98" s="80" t="str">
        <f>IF(OR($A98="",NOT(ISNUMBER($G98))),"",IF(AND($F98&lt;=AY$6,$G98&gt;=AY$5),IF(AY$5&gt;$N98,5,$K98)*10+IF(AND($F98&gt;=AY$5,$F98&lt;=AY$6),IF(AND($G98&gt;=AY$5,$G98&lt;=AY$6),5,IF($L98=1,2,1)),IF(AND($G98&gt;=AY$5,$G98&lt;=AY$6),IF($M98&gt;0,4,3),0)),IF(AND($D98&lt;=AY$6,$E98&gt;=AY$5),60,0)))</f>
        <v/>
      </c>
      <c r="AZ98" s="80" t="str">
        <f>IF(OR($A98="",NOT(ISNUMBER($G98))),"",IF(AND($F98&lt;=AZ$6,$G98&gt;=AZ$5),IF(AZ$5&gt;$N98,5,$K98)*10+IF(AND($F98&gt;=AZ$5,$F98&lt;=AZ$6),IF(AND($G98&gt;=AZ$5,$G98&lt;=AZ$6),5,IF($L98=1,2,1)),IF(AND($G98&gt;=AZ$5,$G98&lt;=AZ$6),IF($M98&gt;0,4,3),0)),IF(AND($D98&lt;=AZ$6,$E98&gt;=AZ$5),60,0)))</f>
        <v/>
      </c>
      <c r="BA98" s="80" t="str">
        <f>IF(OR($A98="",NOT(ISNUMBER($G98))),"",IF(AND($F98&lt;=BA$6,$G98&gt;=BA$5),IF(BA$5&gt;$N98,5,$K98)*10+IF(AND($F98&gt;=BA$5,$F98&lt;=BA$6),IF(AND($G98&gt;=BA$5,$G98&lt;=BA$6),5,IF($L98=1,2,1)),IF(AND($G98&gt;=BA$5,$G98&lt;=BA$6),IF($M98&gt;0,4,3),0)),IF(AND($D98&lt;=BA$6,$E98&gt;=BA$5),60,0)))</f>
        <v/>
      </c>
      <c r="BB98" s="80" t="str">
        <f>IF(OR($A98="",NOT(ISNUMBER($G98))),"",IF(AND($F98&lt;=BB$6,$G98&gt;=BB$5),IF(BB$5&gt;$N98,5,$K98)*10+IF(AND($F98&gt;=BB$5,$F98&lt;=BB$6),IF(AND($G98&gt;=BB$5,$G98&lt;=BB$6),5,IF($L98=1,2,1)),IF(AND($G98&gt;=BB$5,$G98&lt;=BB$6),IF($M98&gt;0,4,3),0)),IF(AND($D98&lt;=BB$6,$E98&gt;=BB$5),60,0)))</f>
        <v/>
      </c>
      <c r="BC98" s="80" t="str">
        <f>IF(OR($A98="",NOT(ISNUMBER($G98))),"",IF(AND($F98&lt;=BC$6,$G98&gt;=BC$5),IF(BC$5&gt;$N98,5,$K98)*10+IF(AND($F98&gt;=BC$5,$F98&lt;=BC$6),IF(AND($G98&gt;=BC$5,$G98&lt;=BC$6),5,IF($L98=1,2,1)),IF(AND($G98&gt;=BC$5,$G98&lt;=BC$6),IF($M98&gt;0,4,3),0)),IF(AND($D98&lt;=BC$6,$E98&gt;=BC$5),60,0)))</f>
        <v/>
      </c>
      <c r="BD98" s="80" t="str">
        <f>IF(OR($A98="",NOT(ISNUMBER($G98))),"",IF(AND($F98&lt;=BD$6,$G98&gt;=BD$5),IF(BD$5&gt;$N98,5,$K98)*10+IF(AND($F98&gt;=BD$5,$F98&lt;=BD$6),IF(AND($G98&gt;=BD$5,$G98&lt;=BD$6),5,IF($L98=1,2,1)),IF(AND($G98&gt;=BD$5,$G98&lt;=BD$6),IF($M98&gt;0,4,3),0)),IF(AND($D98&lt;=BD$6,$E98&gt;=BD$5),60,0)))</f>
        <v/>
      </c>
      <c r="BE98" s="80" t="str">
        <f>IF(OR($A98="",NOT(ISNUMBER($G98))),"",IF(AND($F98&lt;=BE$6,$G98&gt;=BE$5),IF(BE$5&gt;$N98,5,$K98)*10+IF(AND($F98&gt;=BE$5,$F98&lt;=BE$6),IF(AND($G98&gt;=BE$5,$G98&lt;=BE$6),5,IF($L98=1,2,1)),IF(AND($G98&gt;=BE$5,$G98&lt;=BE$6),IF($M98&gt;0,4,3),0)),IF(AND($D98&lt;=BE$6,$E98&gt;=BE$5),60,0)))</f>
        <v/>
      </c>
      <c r="BF98" s="80" t="str">
        <f>IF(OR($A98="",NOT(ISNUMBER($G98))),"",IF(AND($F98&lt;=BF$6,$G98&gt;=BF$5),IF(BF$5&gt;$N98,5,$K98)*10+IF(AND($F98&gt;=BF$5,$F98&lt;=BF$6),IF(AND($G98&gt;=BF$5,$G98&lt;=BF$6),5,IF($L98=1,2,1)),IF(AND($G98&gt;=BF$5,$G98&lt;=BF$6),IF($M98&gt;0,4,3),0)),IF(AND($D98&lt;=BF$6,$E98&gt;=BF$5),60,0)))</f>
        <v/>
      </c>
      <c r="BG98" s="80" t="str">
        <f>IF(OR($A98="",NOT(ISNUMBER($G98))),"",IF(AND($F98&lt;=BG$6,$G98&gt;=BG$5),IF(BG$5&gt;$N98,5,$K98)*10+IF(AND($F98&gt;=BG$5,$F98&lt;=BG$6),IF(AND($G98&gt;=BG$5,$G98&lt;=BG$6),5,IF($L98=1,2,1)),IF(AND($G98&gt;=BG$5,$G98&lt;=BG$6),IF($M98&gt;0,4,3),0)),IF(AND($D98&lt;=BG$6,$E98&gt;=BG$5),60,0)))</f>
        <v/>
      </c>
      <c r="BH98" s="80" t="str">
        <f>IF(OR($A98="",NOT(ISNUMBER($G98))),"",IF(AND($F98&lt;=BH$6,$G98&gt;=BH$5),IF(BH$5&gt;$N98,5,$K98)*10+IF(AND($F98&gt;=BH$5,$F98&lt;=BH$6),IF(AND($G98&gt;=BH$5,$G98&lt;=BH$6),5,IF($L98=1,2,1)),IF(AND($G98&gt;=BH$5,$G98&lt;=BH$6),IF($M98&gt;0,4,3),0)),IF(AND($D98&lt;=BH$6,$E98&gt;=BH$5),60,0)))</f>
        <v/>
      </c>
      <c r="BI98" s="80" t="str">
        <f>IF(OR($A98="",NOT(ISNUMBER($G98))),"",IF(AND($F98&lt;=BI$6,$G98&gt;=BI$5),IF(BI$5&gt;$N98,5,$K98)*10+IF(AND($F98&gt;=BI$5,$F98&lt;=BI$6),IF(AND($G98&gt;=BI$5,$G98&lt;=BI$6),5,IF($L98=1,2,1)),IF(AND($G98&gt;=BI$5,$G98&lt;=BI$6),IF($M98&gt;0,4,3),0)),IF(AND($D98&lt;=BI$6,$E98&gt;=BI$5),60,0)))</f>
        <v/>
      </c>
      <c r="BJ98" s="80" t="str">
        <f>IF(OR($A98="",NOT(ISNUMBER($G98))),"",IF(AND($F98&lt;=BJ$6,$G98&gt;=BJ$5),IF(BJ$5&gt;$N98,5,$K98)*10+IF(AND($F98&gt;=BJ$5,$F98&lt;=BJ$6),IF(AND($G98&gt;=BJ$5,$G98&lt;=BJ$6),5,IF($L98=1,2,1)),IF(AND($G98&gt;=BJ$5,$G98&lt;=BJ$6),IF($M98&gt;0,4,3),0)),IF(AND($D98&lt;=BJ$6,$E98&gt;=BJ$5),60,0)))</f>
        <v/>
      </c>
      <c r="BK98" s="80" t="str">
        <f>IF(OR($A98="",NOT(ISNUMBER($G98))),"",IF(AND($F98&lt;=BK$6,$G98&gt;=BK$5),IF(BK$5&gt;$N98,5,$K98)*10+IF(AND($F98&gt;=BK$5,$F98&lt;=BK$6),IF(AND($G98&gt;=BK$5,$G98&lt;=BK$6),5,IF($L98=1,2,1)),IF(AND($G98&gt;=BK$5,$G98&lt;=BK$6),IF($M98&gt;0,4,3),0)),IF(AND($D98&lt;=BK$6,$E98&gt;=BK$5),60,0)))</f>
        <v/>
      </c>
      <c r="BL98" s="80" t="str">
        <f>IF(OR($A98="",NOT(ISNUMBER($G98))),"",IF(AND($F98&lt;=BL$6,$G98&gt;=BL$5),IF(BL$5&gt;$N98,5,$K98)*10+IF(AND($F98&gt;=BL$5,$F98&lt;=BL$6),IF(AND($G98&gt;=BL$5,$G98&lt;=BL$6),5,IF($L98=1,2,1)),IF(AND($G98&gt;=BL$5,$G98&lt;=BL$6),IF($M98&gt;0,4,3),0)),IF(AND($D98&lt;=BL$6,$E98&gt;=BL$5),60,0)))</f>
        <v/>
      </c>
      <c r="BM98" s="80" t="str">
        <f>IF(OR($A98="",NOT(ISNUMBER($G98))),"",IF(AND($F98&lt;=BM$6,$G98&gt;=BM$5),IF(BM$5&gt;$N98,5,$K98)*10+IF(AND($F98&gt;=BM$5,$F98&lt;=BM$6),IF(AND($G98&gt;=BM$5,$G98&lt;=BM$6),5,IF($L98=1,2,1)),IF(AND($G98&gt;=BM$5,$G98&lt;=BM$6),IF($M98&gt;0,4,3),0)),IF(AND($D98&lt;=BM$6,$E98&gt;=BM$5),60,0)))</f>
        <v/>
      </c>
      <c r="BN98" s="80" t="str">
        <f>IF(OR($A98="",NOT(ISNUMBER($G98))),"",IF(AND($F98&lt;=BN$6,$G98&gt;=BN$5),IF(BN$5&gt;$N98,5,$K98)*10+IF(AND($F98&gt;=BN$5,$F98&lt;=BN$6),IF(AND($G98&gt;=BN$5,$G98&lt;=BN$6),5,IF($L98=1,2,1)),IF(AND($G98&gt;=BN$5,$G98&lt;=BN$6),IF($M98&gt;0,4,3),0)),IF(AND($D98&lt;=BN$6,$E98&gt;=BN$5),60,0)))</f>
        <v/>
      </c>
      <c r="BO98" s="80" t="str">
        <f>IF(OR($A98="",NOT(ISNUMBER($G98))),"",IF(AND($F98&lt;=BO$6,$G98&gt;=BO$5),IF(BO$5&gt;$N98,5,$K98)*10+IF(AND($F98&gt;=BO$5,$F98&lt;=BO$6),IF(AND($G98&gt;=BO$5,$G98&lt;=BO$6),5,IF($L98=1,2,1)),IF(AND($G98&gt;=BO$5,$G98&lt;=BO$6),IF($M98&gt;0,4,3),0)),IF(AND($D98&lt;=BO$6,$E98&gt;=BO$5),60,0)))</f>
        <v/>
      </c>
      <c r="BP98" s="80" t="str">
        <f>IF(OR($A98="",NOT(ISNUMBER($G98))),"",IF(AND($F98&lt;=BP$6,$G98&gt;=BP$5),IF(BP$5&gt;$N98,5,$K98)*10+IF(AND($F98&gt;=BP$5,$F98&lt;=BP$6),IF(AND($G98&gt;=BP$5,$G98&lt;=BP$6),5,IF($L98=1,2,1)),IF(AND($G98&gt;=BP$5,$G98&lt;=BP$6),IF($M98&gt;0,4,3),0)),IF(AND($D98&lt;=BP$6,$E98&gt;=BP$5),60,0)))</f>
        <v/>
      </c>
      <c r="BQ98" s="80" t="str">
        <f>IF(OR($A98="",NOT(ISNUMBER($G98))),"",IF(AND($F98&lt;=BQ$6,$G98&gt;=BQ$5),IF(BQ$5&gt;$N98,5,$K98)*10+IF(AND($F98&gt;=BQ$5,$F98&lt;=BQ$6),IF(AND($G98&gt;=BQ$5,$G98&lt;=BQ$6),5,IF($L98=1,2,1)),IF(AND($G98&gt;=BQ$5,$G98&lt;=BQ$6),IF($M98&gt;0,4,3),0)),IF(AND($D98&lt;=BQ$6,$E98&gt;=BQ$5),60,0)))</f>
        <v/>
      </c>
      <c r="BR98" s="80" t="str">
        <f>IF(OR($A98="",NOT(ISNUMBER($G98))),"",IF(AND($F98&lt;=BR$6,$G98&gt;=BR$5),IF(BR$5&gt;$N98,5,$K98)*10+IF(AND($F98&gt;=BR$5,$F98&lt;=BR$6),IF(AND($G98&gt;=BR$5,$G98&lt;=BR$6),5,IF($L98=1,2,1)),IF(AND($G98&gt;=BR$5,$G98&lt;=BR$6),IF($M98&gt;0,4,3),0)),IF(AND($D98&lt;=BR$6,$E98&gt;=BR$5),60,0)))</f>
        <v/>
      </c>
      <c r="BS98" s="80" t="str">
        <f>IF(OR($A98="",NOT(ISNUMBER($G98))),"",IF(AND($F98&lt;=BS$6,$G98&gt;=BS$5),IF(BS$5&gt;$N98,5,$K98)*10+IF(AND($F98&gt;=BS$5,$F98&lt;=BS$6),IF(AND($G98&gt;=BS$5,$G98&lt;=BS$6),5,IF($L98=1,2,1)),IF(AND($G98&gt;=BS$5,$G98&lt;=BS$6),IF($M98&gt;0,4,3),0)),IF(AND($D98&lt;=BS$6,$E98&gt;=BS$5),60,0)))</f>
        <v/>
      </c>
      <c r="BT98" s="80" t="str">
        <f>IF(OR($A98="",NOT(ISNUMBER($G98))),"",IF(AND($F98&lt;=BT$6,$G98&gt;=BT$5),IF(BT$5&gt;$N98,5,$K98)*10+IF(AND($F98&gt;=BT$5,$F98&lt;=BT$6),IF(AND($G98&gt;=BT$5,$G98&lt;=BT$6),5,IF($L98=1,2,1)),IF(AND($G98&gt;=BT$5,$G98&lt;=BT$6),IF($M98&gt;0,4,3),0)),IF(AND($D98&lt;=BT$6,$E98&gt;=BT$5),60,0)))</f>
        <v/>
      </c>
      <c r="BU98" s="80" t="str">
        <f>IF(OR($A98="",NOT(ISNUMBER($G98))),"",IF(AND($F98&lt;=BU$6,$G98&gt;=BU$5),IF(BU$5&gt;$N98,5,$K98)*10+IF(AND($F98&gt;=BU$5,$F98&lt;=BU$6),IF(AND($G98&gt;=BU$5,$G98&lt;=BU$6),5,IF($L98=1,2,1)),IF(AND($G98&gt;=BU$5,$G98&lt;=BU$6),IF($M98&gt;0,4,3),0)),IF(AND($D98&lt;=BU$6,$E98&gt;=BU$5),60,0)))</f>
        <v/>
      </c>
      <c r="BV98" s="80" t="str">
        <f>IF(OR($A98="",NOT(ISNUMBER($G98))),"",IF(AND($F98&lt;=BV$6,$G98&gt;=BV$5),IF(BV$5&gt;$N98,5,$K98)*10+IF(AND($F98&gt;=BV$5,$F98&lt;=BV$6),IF(AND($G98&gt;=BV$5,$G98&lt;=BV$6),5,IF($L98=1,2,1)),IF(AND($G98&gt;=BV$5,$G98&lt;=BV$6),IF($M98&gt;0,4,3),0)),IF(AND($D98&lt;=BV$6,$E98&gt;=BV$5),60,0)))</f>
        <v/>
      </c>
      <c r="BW98" s="80" t="str">
        <f>IF(OR($A98="",NOT(ISNUMBER($G98))),"",IF(AND($F98&lt;=BW$6,$G98&gt;=BW$5),IF(BW$5&gt;$N98,5,$K98)*10+IF(AND($F98&gt;=BW$5,$F98&lt;=BW$6),IF(AND($G98&gt;=BW$5,$G98&lt;=BW$6),5,IF($L98=1,2,1)),IF(AND($G98&gt;=BW$5,$G98&lt;=BW$6),IF($M98&gt;0,4,3),0)),IF(AND($D98&lt;=BW$6,$E98&gt;=BW$5),60,0)))</f>
        <v/>
      </c>
      <c r="BX98" s="80" t="str">
        <f>IF(OR($A98="",NOT(ISNUMBER($G98))),"",IF(AND($F98&lt;=BX$6,$G98&gt;=BX$5),IF(BX$5&gt;$N98,5,$K98)*10+IF(AND($F98&gt;=BX$5,$F98&lt;=BX$6),IF(AND($G98&gt;=BX$5,$G98&lt;=BX$6),5,IF($L98=1,2,1)),IF(AND($G98&gt;=BX$5,$G98&lt;=BX$6),IF($M98&gt;0,4,3),0)),IF(AND($D98&lt;=BX$6,$E98&gt;=BX$5),60,0)))</f>
        <v/>
      </c>
      <c r="BY98" s="80" t="str">
        <f>IF(OR($A98="",NOT(ISNUMBER($G98))),"",IF(AND($F98&lt;=BY$6,$G98&gt;=BY$5),IF(BY$5&gt;$N98,5,$K98)*10+IF(AND($F98&gt;=BY$5,$F98&lt;=BY$6),IF(AND($G98&gt;=BY$5,$G98&lt;=BY$6),5,IF($L98=1,2,1)),IF(AND($G98&gt;=BY$5,$G98&lt;=BY$6),IF($M98&gt;0,4,3),0)),IF(AND($D98&lt;=BY$6,$E98&gt;=BY$5),60,0)))</f>
        <v/>
      </c>
      <c r="BZ98" s="80" t="str">
        <f>IF(OR($A98="",NOT(ISNUMBER($G98))),"",IF(AND($F98&lt;=BZ$6,$G98&gt;=BZ$5),IF(BZ$5&gt;$N98,5,$K98)*10+IF(AND($F98&gt;=BZ$5,$F98&lt;=BZ$6),IF(AND($G98&gt;=BZ$5,$G98&lt;=BZ$6),5,IF($L98=1,2,1)),IF(AND($G98&gt;=BZ$5,$G98&lt;=BZ$6),IF($M98&gt;0,4,3),0)),IF(AND($D98&lt;=BZ$6,$E98&gt;=BZ$5),60,0)))</f>
        <v/>
      </c>
      <c r="CA98" s="80" t="str">
        <f>IF(OR($A98="",NOT(ISNUMBER($G98))),"",IF(AND($F98&lt;=CA$6,$G98&gt;=CA$5),IF(CA$5&gt;$N98,5,$K98)*10+IF(AND($F98&gt;=CA$5,$F98&lt;=CA$6),IF(AND($G98&gt;=CA$5,$G98&lt;=CA$6),5,IF($L98=1,2,1)),IF(AND($G98&gt;=CA$5,$G98&lt;=CA$6),IF($M98&gt;0,4,3),0)),IF(AND($D98&lt;=CA$6,$E98&gt;=CA$5),60,0)))</f>
        <v/>
      </c>
      <c r="CB98" s="80" t="str">
        <f>IF(OR($A98="",NOT(ISNUMBER($G98))),"",IF(AND($F98&lt;=CB$6,$G98&gt;=CB$5),IF(CB$5&gt;$N98,5,$K98)*10+IF(AND($F98&gt;=CB$5,$F98&lt;=CB$6),IF(AND($G98&gt;=CB$5,$G98&lt;=CB$6),5,IF($L98=1,2,1)),IF(AND($G98&gt;=CB$5,$G98&lt;=CB$6),IF($M98&gt;0,4,3),0)),IF(AND($D98&lt;=CB$6,$E98&gt;=CB$5),60,0)))</f>
        <v/>
      </c>
      <c r="CC98" s="80" t="str">
        <f>IF(OR($A98="",NOT(ISNUMBER($G98))),"",IF(AND($F98&lt;=CC$6,$G98&gt;=CC$5),IF(CC$5&gt;$N98,5,$K98)*10+IF(AND($F98&gt;=CC$5,$F98&lt;=CC$6),IF(AND($G98&gt;=CC$5,$G98&lt;=CC$6),5,IF($L98=1,2,1)),IF(AND($G98&gt;=CC$5,$G98&lt;=CC$6),IF($M98&gt;0,4,3),0)),IF(AND($D98&lt;=CC$6,$E98&gt;=CC$5),60,0)))</f>
        <v/>
      </c>
      <c r="CD98" s="80" t="str">
        <f>IF(OR($A98="",NOT(ISNUMBER($G98))),"",IF(AND($F98&lt;=CD$6,$G98&gt;=CD$5),IF(CD$5&gt;$N98,5,$K98)*10+IF(AND($F98&gt;=CD$5,$F98&lt;=CD$6),IF(AND($G98&gt;=CD$5,$G98&lt;=CD$6),5,IF($L98=1,2,1)),IF(AND($G98&gt;=CD$5,$G98&lt;=CD$6),IF($M98&gt;0,4,3),0)),IF(AND($D98&lt;=CD$6,$E98&gt;=CD$5),60,0)))</f>
        <v/>
      </c>
      <c r="CE98" s="80" t="str">
        <f>IF(OR($A98="",NOT(ISNUMBER($G98))),"",IF(AND($F98&lt;=CE$6,$G98&gt;=CE$5),IF(CE$5&gt;$N98,5,$K98)*10+IF(AND($F98&gt;=CE$5,$F98&lt;=CE$6),IF(AND($G98&gt;=CE$5,$G98&lt;=CE$6),5,IF($L98=1,2,1)),IF(AND($G98&gt;=CE$5,$G98&lt;=CE$6),IF($M98&gt;0,4,3),0)),IF(AND($D98&lt;=CE$6,$E98&gt;=CE$5),60,0)))</f>
        <v/>
      </c>
      <c r="CF98" s="80" t="str">
        <f>IF(OR($A98="",NOT(ISNUMBER($G98))),"",IF(AND($F98&lt;=CF$6,$G98&gt;=CF$5),IF(CF$5&gt;$N98,5,$K98)*10+IF(AND($F98&gt;=CF$5,$F98&lt;=CF$6),IF(AND($G98&gt;=CF$5,$G98&lt;=CF$6),5,IF($L98=1,2,1)),IF(AND($G98&gt;=CF$5,$G98&lt;=CF$6),IF($M98&gt;0,4,3),0)),IF(AND($D98&lt;=CF$6,$E98&gt;=CF$5),60,0)))</f>
        <v/>
      </c>
      <c r="CG98" s="80" t="str">
        <f>IF(OR($A98="",NOT(ISNUMBER($G98))),"",IF(AND($F98&lt;=CG$6,$G98&gt;=CG$5),IF(CG$5&gt;$N98,5,$K98)*10+IF(AND($F98&gt;=CG$5,$F98&lt;=CG$6),IF(AND($G98&gt;=CG$5,$G98&lt;=CG$6),5,IF($L98=1,2,1)),IF(AND($G98&gt;=CG$5,$G98&lt;=CG$6),IF($M98&gt;0,4,3),0)),IF(AND($D98&lt;=CG$6,$E98&gt;=CG$5),60,0)))</f>
        <v/>
      </c>
      <c r="CH98" s="80" t="str">
        <f>IF(OR($A98="",NOT(ISNUMBER($G98))),"",IF(AND($F98&lt;=CH$6,$G98&gt;=CH$5),IF(CH$5&gt;$N98,5,$K98)*10+IF(AND($F98&gt;=CH$5,$F98&lt;=CH$6),IF(AND($G98&gt;=CH$5,$G98&lt;=CH$6),5,IF($L98=1,2,1)),IF(AND($G98&gt;=CH$5,$G98&lt;=CH$6),IF($M98&gt;0,4,3),0)),IF(AND($D98&lt;=CH$6,$E98&gt;=CH$5),60,0)))</f>
        <v/>
      </c>
      <c r="CI98" s="80" t="str">
        <f>IF(OR($A98="",NOT(ISNUMBER($G98))),"",IF(AND($F98&lt;=CI$6,$G98&gt;=CI$5),IF(CI$5&gt;$N98,5,$K98)*10+IF(AND($F98&gt;=CI$5,$F98&lt;=CI$6),IF(AND($G98&gt;=CI$5,$G98&lt;=CI$6),5,IF($L98=1,2,1)),IF(AND($G98&gt;=CI$5,$G98&lt;=CI$6),IF($M98&gt;0,4,3),0)),IF(AND($D98&lt;=CI$6,$E98&gt;=CI$5),60,0)))</f>
        <v/>
      </c>
      <c r="CJ98" s="80" t="str">
        <f>IF(OR($A98="",NOT(ISNUMBER($G98))),"",IF(AND($F98&lt;=CJ$6,$G98&gt;=CJ$5),IF(CJ$5&gt;$N98,5,$K98)*10+IF(AND($F98&gt;=CJ$5,$F98&lt;=CJ$6),IF(AND($G98&gt;=CJ$5,$G98&lt;=CJ$6),5,IF($L98=1,2,1)),IF(AND($G98&gt;=CJ$5,$G98&lt;=CJ$6),IF($M98&gt;0,4,3),0)),IF(AND($D98&lt;=CJ$6,$E98&gt;=CJ$5),60,0)))</f>
        <v/>
      </c>
      <c r="CK98" s="80" t="str">
        <f>IF(OR($A98="",NOT(ISNUMBER($G98))),"",IF(AND($F98&lt;=CK$6,$G98&gt;=CK$5),IF(CK$5&gt;$N98,5,$K98)*10+IF(AND($F98&gt;=CK$5,$F98&lt;=CK$6),IF(AND($G98&gt;=CK$5,$G98&lt;=CK$6),5,IF($L98=1,2,1)),IF(AND($G98&gt;=CK$5,$G98&lt;=CK$6),IF($M98&gt;0,4,3),0)),IF(AND($D98&lt;=CK$6,$E98&gt;=CK$5),60,0)))</f>
        <v/>
      </c>
      <c r="CL98" s="80" t="str">
        <f>IF(OR($A98="",NOT(ISNUMBER($G98))),"",IF(AND($F98&lt;=CL$6,$G98&gt;=CL$5),IF(CL$5&gt;$N98,5,$K98)*10+IF(AND($F98&gt;=CL$5,$F98&lt;=CL$6),IF(AND($G98&gt;=CL$5,$G98&lt;=CL$6),5,IF($L98=1,2,1)),IF(AND($G98&gt;=CL$5,$G98&lt;=CL$6),IF($M98&gt;0,4,3),0)),IF(AND($D98&lt;=CL$6,$E98&gt;=CL$5),60,0)))</f>
        <v/>
      </c>
      <c r="CM98" s="80" t="str">
        <f>IF(OR($A98="",NOT(ISNUMBER($G98))),"",IF(AND($F98&lt;=CM$6,$G98&gt;=CM$5),IF(CM$5&gt;$N98,5,$K98)*10+IF(AND($F98&gt;=CM$5,$F98&lt;=CM$6),IF(AND($G98&gt;=CM$5,$G98&lt;=CM$6),5,IF($L98=1,2,1)),IF(AND($G98&gt;=CM$5,$G98&lt;=CM$6),IF($M98&gt;0,4,3),0)),IF(AND($D98&lt;=CM$6,$E98&gt;=CM$5),60,0)))</f>
        <v/>
      </c>
      <c r="CN98" s="80" t="str">
        <f>IF(OR($A98="",NOT(ISNUMBER($G98))),"",IF(AND($F98&lt;=CN$6,$G98&gt;=CN$5),IF(CN$5&gt;$N98,5,$K98)*10+IF(AND($F98&gt;=CN$5,$F98&lt;=CN$6),IF(AND($G98&gt;=CN$5,$G98&lt;=CN$6),5,IF($L98=1,2,1)),IF(AND($G98&gt;=CN$5,$G98&lt;=CN$6),IF($M98&gt;0,4,3),0)),IF(AND($D98&lt;=CN$6,$E98&gt;=CN$5),60,0)))</f>
        <v/>
      </c>
      <c r="CO98" s="80" t="str">
        <f>IF(OR($A98="",NOT(ISNUMBER($G98))),"",IF(AND($F98&lt;=CO$6,$G98&gt;=CO$5),IF(CO$5&gt;$N98,5,$K98)*10+IF(AND($F98&gt;=CO$5,$F98&lt;=CO$6),IF(AND($G98&gt;=CO$5,$G98&lt;=CO$6),5,IF($L98=1,2,1)),IF(AND($G98&gt;=CO$5,$G98&lt;=CO$6),IF($M98&gt;0,4,3),0)),IF(AND($D98&lt;=CO$6,$E98&gt;=CO$5),60,0)))</f>
        <v/>
      </c>
      <c r="CP98" s="80" t="str">
        <f>IF(OR($A98="",NOT(ISNUMBER($G98))),"",IF(AND($F98&lt;=CP$6,$G98&gt;=CP$5),IF(CP$5&gt;$N98,5,$K98)*10+IF(AND($F98&gt;=CP$5,$F98&lt;=CP$6),IF(AND($G98&gt;=CP$5,$G98&lt;=CP$6),5,IF($L98=1,2,1)),IF(AND($G98&gt;=CP$5,$G98&lt;=CP$6),IF($M98&gt;0,4,3),0)),IF(AND($D98&lt;=CP$6,$E98&gt;=CP$5),60,0)))</f>
        <v/>
      </c>
      <c r="CQ98" s="80" t="str">
        <f>IF(OR($A98="",NOT(ISNUMBER($G98))),"",IF(AND($F98&lt;=CQ$6,$G98&gt;=CQ$5),IF(CQ$5&gt;$N98,5,$K98)*10+IF(AND($F98&gt;=CQ$5,$F98&lt;=CQ$6),IF(AND($G98&gt;=CQ$5,$G98&lt;=CQ$6),5,IF($L98=1,2,1)),IF(AND($G98&gt;=CQ$5,$G98&lt;=CQ$6),IF($M98&gt;0,4,3),0)),IF(AND($D98&lt;=CQ$6,$E98&gt;=CQ$5),60,0)))</f>
        <v/>
      </c>
      <c r="CR98" s="80" t="str">
        <f>IF(OR($A98="",NOT(ISNUMBER($G98))),"",IF(AND($F98&lt;=CR$6,$G98&gt;=CR$5),IF(CR$5&gt;$N98,5,$K98)*10+IF(AND($F98&gt;=CR$5,$F98&lt;=CR$6),IF(AND($G98&gt;=CR$5,$G98&lt;=CR$6),5,IF($L98=1,2,1)),IF(AND($G98&gt;=CR$5,$G98&lt;=CR$6),IF($M98&gt;0,4,3),0)),IF(AND($D98&lt;=CR$6,$E98&gt;=CR$5),60,0)))</f>
        <v/>
      </c>
      <c r="CS98" s="80" t="str">
        <f>IF(OR($A98="",NOT(ISNUMBER($G98))),"",IF(AND($F98&lt;=CS$6,$G98&gt;=CS$5),IF(CS$5&gt;$N98,5,$K98)*10+IF(AND($F98&gt;=CS$5,$F98&lt;=CS$6),IF(AND($G98&gt;=CS$5,$G98&lt;=CS$6),5,IF($L98=1,2,1)),IF(AND($G98&gt;=CS$5,$G98&lt;=CS$6),IF($M98&gt;0,4,3),0)),IF(AND($D98&lt;=CS$6,$E98&gt;=CS$5),60,0)))</f>
        <v/>
      </c>
      <c r="CT98" s="80" t="str">
        <f>IF(OR($A98="",NOT(ISNUMBER($G98))),"",IF(AND($F98&lt;=CT$6,$G98&gt;=CT$5),IF(CT$5&gt;$N98,5,$K98)*10+IF(AND($F98&gt;=CT$5,$F98&lt;=CT$6),IF(AND($G98&gt;=CT$5,$G98&lt;=CT$6),5,IF($L98=1,2,1)),IF(AND($G98&gt;=CT$5,$G98&lt;=CT$6),IF($M98&gt;0,4,3),0)),IF(AND($D98&lt;=CT$6,$E98&gt;=CT$5),60,0)))</f>
        <v/>
      </c>
      <c r="CU98" s="80" t="str">
        <f>IF(OR($A98="",NOT(ISNUMBER($G98))),"",IF(AND($F98&lt;=CU$6,$G98&gt;=CU$5),IF(CU$5&gt;$N98,5,$K98)*10+IF(AND($F98&gt;=CU$5,$F98&lt;=CU$6),IF(AND($G98&gt;=CU$5,$G98&lt;=CU$6),5,IF($L98=1,2,1)),IF(AND($G98&gt;=CU$5,$G98&lt;=CU$6),IF($M98&gt;0,4,3),0)),IF(AND($D98&lt;=CU$6,$E98&gt;=CU$5),60,0)))</f>
        <v/>
      </c>
      <c r="CV98" s="80" t="str">
        <f>IF(OR($A98="",NOT(ISNUMBER($G98))),"",IF(AND($F98&lt;=CV$6,$G98&gt;=CV$5),IF(CV$5&gt;$N98,5,$K98)*10+IF(AND($F98&gt;=CV$5,$F98&lt;=CV$6),IF(AND($G98&gt;=CV$5,$G98&lt;=CV$6),5,IF($L98=1,2,1)),IF(AND($G98&gt;=CV$5,$G98&lt;=CV$6),IF($M98&gt;0,4,3),0)),IF(AND($D98&lt;=CV$6,$E98&gt;=CV$5),60,0)))</f>
        <v/>
      </c>
      <c r="CW98" s="80" t="str">
        <f>IF(OR($A98="",NOT(ISNUMBER($G98))),"",IF(AND($F98&lt;=CW$6,$G98&gt;=CW$5),IF(CW$5&gt;$N98,5,$K98)*10+IF(AND($F98&gt;=CW$5,$F98&lt;=CW$6),IF(AND($G98&gt;=CW$5,$G98&lt;=CW$6),5,IF($L98=1,2,1)),IF(AND($G98&gt;=CW$5,$G98&lt;=CW$6),IF($M98&gt;0,4,3),0)),IF(AND($D98&lt;=CW$6,$E98&gt;=CW$5),60,0)))</f>
        <v/>
      </c>
      <c r="CX98" s="80" t="str">
        <f>IF(OR($A98="",NOT(ISNUMBER($G98))),"",IF(AND($F98&lt;=CX$6,$G98&gt;=CX$5),IF(CX$5&gt;$N98,5,$K98)*10+IF(AND($F98&gt;=CX$5,$F98&lt;=CX$6),IF(AND($G98&gt;=CX$5,$G98&lt;=CX$6),5,IF($L98=1,2,1)),IF(AND($G98&gt;=CX$5,$G98&lt;=CX$6),IF($M98&gt;0,4,3),0)),IF(AND($D98&lt;=CX$6,$E98&gt;=CX$5),60,0)))</f>
        <v/>
      </c>
      <c r="CY98" s="80" t="str">
        <f>IF(OR($A98="",NOT(ISNUMBER($G98))),"",IF(AND($F98&lt;=CY$6,$G98&gt;=CY$5),IF(CY$5&gt;$N98,5,$K98)*10+IF(AND($F98&gt;=CY$5,$F98&lt;=CY$6),IF(AND($G98&gt;=CY$5,$G98&lt;=CY$6),5,IF($L98=1,2,1)),IF(AND($G98&gt;=CY$5,$G98&lt;=CY$6),IF($M98&gt;0,4,3),0)),IF(AND($D98&lt;=CY$6,$E98&gt;=CY$5),60,0)))</f>
        <v/>
      </c>
      <c r="CZ98" s="80" t="str">
        <f>IF(OR($A98="",NOT(ISNUMBER($G98))),"",IF(AND($F98&lt;=CZ$6,$G98&gt;=CZ$5),IF(CZ$5&gt;$N98,5,$K98)*10+IF(AND($F98&gt;=CZ$5,$F98&lt;=CZ$6),IF(AND($G98&gt;=CZ$5,$G98&lt;=CZ$6),5,IF($L98=1,2,1)),IF(AND($G98&gt;=CZ$5,$G98&lt;=CZ$6),IF($M98&gt;0,4,3),0)),IF(AND($D98&lt;=CZ$6,$E98&gt;=CZ$5),60,0)))</f>
        <v/>
      </c>
      <c r="DA98" s="80" t="str">
        <f>IF(OR($A98="",NOT(ISNUMBER($G98))),"",IF(AND($F98&lt;=DA$6,$G98&gt;=DA$5),IF(DA$5&gt;$N98,5,$K98)*10+IF(AND($F98&gt;=DA$5,$F98&lt;=DA$6),IF(AND($G98&gt;=DA$5,$G98&lt;=DA$6),5,IF($L98=1,2,1)),IF(AND($G98&gt;=DA$5,$G98&lt;=DA$6),IF($M98&gt;0,4,3),0)),IF(AND($D98&lt;=DA$6,$E98&gt;=DA$5),60,0)))</f>
        <v/>
      </c>
      <c r="DB98" s="80" t="str">
        <f>IF(OR($A98="",NOT(ISNUMBER($G98))),"",IF(AND($F98&lt;=DB$6,$G98&gt;=DB$5),IF(DB$5&gt;$N98,5,$K98)*10+IF(AND($F98&gt;=DB$5,$F98&lt;=DB$6),IF(AND($G98&gt;=DB$5,$G98&lt;=DB$6),5,IF($L98=1,2,1)),IF(AND($G98&gt;=DB$5,$G98&lt;=DB$6),IF($M98&gt;0,4,3),0)),IF(AND($D98&lt;=DB$6,$E98&gt;=DB$5),60,0)))</f>
        <v/>
      </c>
      <c r="DC98" s="80" t="str">
        <f>IF(OR($A98="",NOT(ISNUMBER($G98))),"",IF(AND($F98&lt;=DC$6,$G98&gt;=DC$5),IF(DC$5&gt;$N98,5,$K98)*10+IF(AND($F98&gt;=DC$5,$F98&lt;=DC$6),IF(AND($G98&gt;=DC$5,$G98&lt;=DC$6),5,IF($L98=1,2,1)),IF(AND($G98&gt;=DC$5,$G98&lt;=DC$6),IF($M98&gt;0,4,3),0)),IF(AND($D98&lt;=DC$6,$E98&gt;=DC$5),60,0)))</f>
        <v/>
      </c>
      <c r="DD98" s="80" t="str">
        <f>IF(OR($A98="",NOT(ISNUMBER($G98))),"",IF(AND($F98&lt;=DD$6,$G98&gt;=DD$5),IF(DD$5&gt;$N98,5,$K98)*10+IF(AND($F98&gt;=DD$5,$F98&lt;=DD$6),IF(AND($G98&gt;=DD$5,$G98&lt;=DD$6),5,IF($L98=1,2,1)),IF(AND($G98&gt;=DD$5,$G98&lt;=DD$6),IF($M98&gt;0,4,3),0)),IF(AND($D98&lt;=DD$6,$E98&gt;=DD$5),60,0)))</f>
        <v/>
      </c>
      <c r="DE98" s="80" t="str">
        <f>IF(OR($A98="",NOT(ISNUMBER($G98))),"",IF(AND($F98&lt;=DE$6,$G98&gt;=DE$5),IF(DE$5&gt;$N98,5,$K98)*10+IF(AND($F98&gt;=DE$5,$F98&lt;=DE$6),IF(AND($G98&gt;=DE$5,$G98&lt;=DE$6),5,IF($L98=1,2,1)),IF(AND($G98&gt;=DE$5,$G98&lt;=DE$6),IF($M98&gt;0,4,3),0)),IF(AND($D98&lt;=DE$6,$E98&gt;=DE$5),60,0)))</f>
        <v/>
      </c>
      <c r="DF98" s="80" t="str">
        <f>IF(OR($A98="",NOT(ISNUMBER($G98))),"",IF(AND($F98&lt;=DF$6,$G98&gt;=DF$5),IF(DF$5&gt;$N98,5,$K98)*10+IF(AND($F98&gt;=DF$5,$F98&lt;=DF$6),IF(AND($G98&gt;=DF$5,$G98&lt;=DF$6),5,IF($L98=1,2,1)),IF(AND($G98&gt;=DF$5,$G98&lt;=DF$6),IF($M98&gt;0,4,3),0)),IF(AND($D98&lt;=DF$6,$E98&gt;=DF$5),60,0)))</f>
        <v/>
      </c>
      <c r="DG98" s="80" t="str">
        <f>IF(OR($A98="",NOT(ISNUMBER($G98))),"",IF(AND($F98&lt;=DG$6,$G98&gt;=DG$5),IF(DG$5&gt;$N98,5,$K98)*10+IF(AND($F98&gt;=DG$5,$F98&lt;=DG$6),IF(AND($G98&gt;=DG$5,$G98&lt;=DG$6),5,IF($L98=1,2,1)),IF(AND($G98&gt;=DG$5,$G98&lt;=DG$6),IF($M98&gt;0,4,3),0)),IF(AND($D98&lt;=DG$6,$E98&gt;=DG$5),60,0)))</f>
        <v/>
      </c>
      <c r="DH98" s="80" t="str">
        <f>IF(OR($A98="",NOT(ISNUMBER($G98))),"",IF(AND($F98&lt;=DH$6,$G98&gt;=DH$5),IF(DH$5&gt;$N98,5,$K98)*10+IF(AND($F98&gt;=DH$5,$F98&lt;=DH$6),IF(AND($G98&gt;=DH$5,$G98&lt;=DH$6),5,IF($L98=1,2,1)),IF(AND($G98&gt;=DH$5,$G98&lt;=DH$6),IF($M98&gt;0,4,3),0)),IF(AND($D98&lt;=DH$6,$E98&gt;=DH$5),60,0)))</f>
        <v/>
      </c>
      <c r="DI98" s="80" t="str">
        <f>IF(OR($A98="",NOT(ISNUMBER($G98))),"",IF(AND($F98&lt;=DI$6,$G98&gt;=DI$5),IF(DI$5&gt;$N98,5,$K98)*10+IF(AND($F98&gt;=DI$5,$F98&lt;=DI$6),IF(AND($G98&gt;=DI$5,$G98&lt;=DI$6),5,IF($L98=1,2,1)),IF(AND($G98&gt;=DI$5,$G98&lt;=DI$6),IF($M98&gt;0,4,3),0)),IF(AND($D98&lt;=DI$6,$E98&gt;=DI$5),60,0)))</f>
        <v/>
      </c>
      <c r="DJ98" s="80" t="str">
        <f>IF(OR($A98="",NOT(ISNUMBER($G98))),"",IF(AND($F98&lt;=DJ$6,$G98&gt;=DJ$5),IF(DJ$5&gt;$N98,5,$K98)*10+IF(AND($F98&gt;=DJ$5,$F98&lt;=DJ$6),IF(AND($G98&gt;=DJ$5,$G98&lt;=DJ$6),5,IF($L98=1,2,1)),IF(AND($G98&gt;=DJ$5,$G98&lt;=DJ$6),IF($M98&gt;0,4,3),0)),IF(AND($D98&lt;=DJ$6,$E98&gt;=DJ$5),60,0)))</f>
        <v/>
      </c>
      <c r="DK98" s="80" t="str">
        <f>IF(OR($A98="",NOT(ISNUMBER($G98))),"",IF(AND($F98&lt;=DK$6,$G98&gt;=DK$5),IF(DK$5&gt;$N98,5,$K98)*10+IF(AND($F98&gt;=DK$5,$F98&lt;=DK$6),IF(AND($G98&gt;=DK$5,$G98&lt;=DK$6),5,IF($L98=1,2,1)),IF(AND($G98&gt;=DK$5,$G98&lt;=DK$6),IF($M98&gt;0,4,3),0)),IF(AND($D98&lt;=DK$6,$E98&gt;=DK$5),60,0)))</f>
        <v/>
      </c>
      <c r="DL98" s="80" t="str">
        <f>IF(OR($A98="",NOT(ISNUMBER($G98))),"",IF(AND($F98&lt;=DL$6,$G98&gt;=DL$5),IF(DL$5&gt;$N98,5,$K98)*10+IF(AND($F98&gt;=DL$5,$F98&lt;=DL$6),IF(AND($G98&gt;=DL$5,$G98&lt;=DL$6),5,IF($L98=1,2,1)),IF(AND($G98&gt;=DL$5,$G98&lt;=DL$6),IF($M98&gt;0,4,3),0)),IF(AND($D98&lt;=DL$6,$E98&gt;=DL$5),60,0)))</f>
        <v/>
      </c>
      <c r="DM98" s="80" t="str">
        <f>IF(OR($A98="",NOT(ISNUMBER($G98))),"",IF(AND($F98&lt;=DM$6,$G98&gt;=DM$5),IF(DM$5&gt;$N98,5,$K98)*10+IF(AND($F98&gt;=DM$5,$F98&lt;=DM$6),IF(AND($G98&gt;=DM$5,$G98&lt;=DM$6),5,IF($L98=1,2,1)),IF(AND($G98&gt;=DM$5,$G98&lt;=DM$6),IF($M98&gt;0,4,3),0)),IF(AND($D98&lt;=DM$6,$E98&gt;=DM$5),60,0)))</f>
        <v/>
      </c>
      <c r="DN98" s="80" t="str">
        <f>IF(OR($A98="",NOT(ISNUMBER($G98))),"",IF(AND($F98&lt;=DN$6,$G98&gt;=DN$5),IF(DN$5&gt;$N98,5,$K98)*10+IF(AND($F98&gt;=DN$5,$F98&lt;=DN$6),IF(AND($G98&gt;=DN$5,$G98&lt;=DN$6),5,IF($L98=1,2,1)),IF(AND($G98&gt;=DN$5,$G98&lt;=DN$6),IF($M98&gt;0,4,3),0)),IF(AND($D98&lt;=DN$6,$E98&gt;=DN$5),60,0)))</f>
        <v/>
      </c>
      <c r="DO98" s="80" t="str">
        <f>IF(OR($A98="",NOT(ISNUMBER($G98))),"",IF(AND($F98&lt;=DO$6,$G98&gt;=DO$5),IF(DO$5&gt;$N98,5,$K98)*10+IF(AND($F98&gt;=DO$5,$F98&lt;=DO$6),IF(AND($G98&gt;=DO$5,$G98&lt;=DO$6),5,IF($L98=1,2,1)),IF(AND($G98&gt;=DO$5,$G98&lt;=DO$6),IF($M98&gt;0,4,3),0)),IF(AND($D98&lt;=DO$6,$E98&gt;=DO$5),60,0)))</f>
        <v/>
      </c>
      <c r="DP98" s="80" t="str">
        <f>IF(OR($A98="",NOT(ISNUMBER($G98))),"",IF(AND($F98&lt;=DP$6,$G98&gt;=DP$5),IF(DP$5&gt;$N98,5,$K98)*10+IF(AND($F98&gt;=DP$5,$F98&lt;=DP$6),IF(AND($G98&gt;=DP$5,$G98&lt;=DP$6),5,IF($L98=1,2,1)),IF(AND($G98&gt;=DP$5,$G98&lt;=DP$6),IF($M98&gt;0,4,3),0)),IF(AND($D98&lt;=DP$6,$E98&gt;=DP$5),60,0)))</f>
        <v/>
      </c>
      <c r="DQ98" s="80" t="str">
        <f>IF(OR($A98="",NOT(ISNUMBER($G98))),"",IF(AND($F98&lt;=DQ$6,$G98&gt;=DQ$5),IF(DQ$5&gt;$N98,5,$K98)*10+IF(AND($F98&gt;=DQ$5,$F98&lt;=DQ$6),IF(AND($G98&gt;=DQ$5,$G98&lt;=DQ$6),5,IF($L98=1,2,1)),IF(AND($G98&gt;=DQ$5,$G98&lt;=DQ$6),IF($M98&gt;0,4,3),0)),IF(AND($D98&lt;=DQ$6,$E98&gt;=DQ$5),60,0)))</f>
        <v/>
      </c>
      <c r="DR98" s="80" t="str">
        <f>IF(OR($A98="",NOT(ISNUMBER($G98))),"",IF(AND($F98&lt;=DR$6,$G98&gt;=DR$5),IF(DR$5&gt;$N98,5,$K98)*10+IF(AND($F98&gt;=DR$5,$F98&lt;=DR$6),IF(AND($G98&gt;=DR$5,$G98&lt;=DR$6),5,IF($L98=1,2,1)),IF(AND($G98&gt;=DR$5,$G98&lt;=DR$6),IF($M98&gt;0,4,3),0)),IF(AND($D98&lt;=DR$6,$E98&gt;=DR$5),60,0)))</f>
        <v/>
      </c>
      <c r="DS98" s="80" t="str">
        <f>IF(OR($A98="",NOT(ISNUMBER($G98))),"",IF(AND($F98&lt;=DS$6,$G98&gt;=DS$5),IF(DS$5&gt;$N98,5,$K98)*10+IF(AND($F98&gt;=DS$5,$F98&lt;=DS$6),IF(AND($G98&gt;=DS$5,$G98&lt;=DS$6),5,IF($L98=1,2,1)),IF(AND($G98&gt;=DS$5,$G98&lt;=DS$6),IF($M98&gt;0,4,3),0)),IF(AND($D98&lt;=DS$6,$E98&gt;=DS$5),60,0)))</f>
        <v/>
      </c>
      <c r="DT98" s="80" t="str">
        <f>IF(OR($A98="",NOT(ISNUMBER($G98))),"",IF(AND($F98&lt;=DT$6,$G98&gt;=DT$5),IF(DT$5&gt;$N98,5,$K98)*10+IF(AND($F98&gt;=DT$5,$F98&lt;=DT$6),IF(AND($G98&gt;=DT$5,$G98&lt;=DT$6),5,IF($L98=1,2,1)),IF(AND($G98&gt;=DT$5,$G98&lt;=DT$6),IF($M98&gt;0,4,3),0)),IF(AND($D98&lt;=DT$6,$E98&gt;=DT$5),60,0)))</f>
        <v/>
      </c>
      <c r="DU98" s="80" t="str">
        <f>IF(OR($A98="",NOT(ISNUMBER($G98))),"",IF(AND($F98&lt;=DU$6,$G98&gt;=DU$5),IF(DU$5&gt;$N98,5,$K98)*10+IF(AND($F98&gt;=DU$5,$F98&lt;=DU$6),IF(AND($G98&gt;=DU$5,$G98&lt;=DU$6),5,IF($L98=1,2,1)),IF(AND($G98&gt;=DU$5,$G98&lt;=DU$6),IF($M98&gt;0,4,3),0)),IF(AND($D98&lt;=DU$6,$E98&gt;=DU$5),60,0)))</f>
        <v/>
      </c>
      <c r="DV98" s="80" t="str">
        <f>IF(OR($A98="",NOT(ISNUMBER($G98))),"",IF(AND($F98&lt;=DV$6,$G98&gt;=DV$5),IF(DV$5&gt;$N98,5,$K98)*10+IF(AND($F98&gt;=DV$5,$F98&lt;=DV$6),IF(AND($G98&gt;=DV$5,$G98&lt;=DV$6),5,IF($L98=1,2,1)),IF(AND($G98&gt;=DV$5,$G98&lt;=DV$6),IF($M98&gt;0,4,3),0)),IF(AND($D98&lt;=DV$6,$E98&gt;=DV$5),60,0)))</f>
        <v/>
      </c>
      <c r="DW98" s="80" t="str">
        <f>IF(OR($A98="",NOT(ISNUMBER($G98))),"",IF(AND($F98&lt;=DW$6,$G98&gt;=DW$5),IF(DW$5&gt;$N98,5,$K98)*10+IF(AND($F98&gt;=DW$5,$F98&lt;=DW$6),IF(AND($G98&gt;=DW$5,$G98&lt;=DW$6),5,IF($L98=1,2,1)),IF(AND($G98&gt;=DW$5,$G98&lt;=DW$6),IF($M98&gt;0,4,3),0)),IF(AND($D98&lt;=DW$6,$E98&gt;=DW$5),60,0)))</f>
        <v/>
      </c>
      <c r="DX98" s="80" t="str">
        <f>IF(OR($A98="",NOT(ISNUMBER($G98))),"",IF(AND($F98&lt;=DX$6,$G98&gt;=DX$5),IF(DX$5&gt;$N98,5,$K98)*10+IF(AND($F98&gt;=DX$5,$F98&lt;=DX$6),IF(AND($G98&gt;=DX$5,$G98&lt;=DX$6),5,IF($L98=1,2,1)),IF(AND($G98&gt;=DX$5,$G98&lt;=DX$6),IF($M98&gt;0,4,3),0)),IF(AND($D98&lt;=DX$6,$E98&gt;=DX$5),60,0)))</f>
        <v/>
      </c>
      <c r="DY98" s="80" t="str">
        <f>IF(OR($A98="",NOT(ISNUMBER($G98))),"",IF(AND($F98&lt;=DY$6,$G98&gt;=DY$5),IF(DY$5&gt;$N98,5,$K98)*10+IF(AND($F98&gt;=DY$5,$F98&lt;=DY$6),IF(AND($G98&gt;=DY$5,$G98&lt;=DY$6),5,IF($L98=1,2,1)),IF(AND($G98&gt;=DY$5,$G98&lt;=DY$6),IF($M98&gt;0,4,3),0)),IF(AND($D98&lt;=DY$6,$E98&gt;=DY$5),60,0)))</f>
        <v/>
      </c>
      <c r="DZ98" s="80" t="str">
        <f>IF(OR($A98="",NOT(ISNUMBER($G98))),"",IF(AND($F98&lt;=DZ$6,$G98&gt;=DZ$5),IF(DZ$5&gt;$N98,5,$K98)*10+IF(AND($F98&gt;=DZ$5,$F98&lt;=DZ$6),IF(AND($G98&gt;=DZ$5,$G98&lt;=DZ$6),5,IF($L98=1,2,1)),IF(AND($G98&gt;=DZ$5,$G98&lt;=DZ$6),IF($M98&gt;0,4,3),0)),IF(AND($D98&lt;=DZ$6,$E98&gt;=DZ$5),60,0)))</f>
        <v/>
      </c>
      <c r="EA98" s="80" t="str">
        <f>IF(OR($A98="",NOT(ISNUMBER($G98))),"",IF(AND($F98&lt;=EA$6,$G98&gt;=EA$5),IF(EA$5&gt;$N98,5,$K98)*10+IF(AND($F98&gt;=EA$5,$F98&lt;=EA$6),IF(AND($G98&gt;=EA$5,$G98&lt;=EA$6),5,IF($L98=1,2,1)),IF(AND($G98&gt;=EA$5,$G98&lt;=EA$6),IF($M98&gt;0,4,3),0)),IF(AND($D98&lt;=EA$6,$E98&gt;=EA$5),60,0)))</f>
        <v/>
      </c>
      <c r="EB98" s="80" t="str">
        <f>IF(OR($A98="",NOT(ISNUMBER($G98))),"",IF(AND($F98&lt;=EB$6,$G98&gt;=EB$5),IF(EB$5&gt;$N98,5,$K98)*10+IF(AND($F98&gt;=EB$5,$F98&lt;=EB$6),IF(AND($G98&gt;=EB$5,$G98&lt;=EB$6),5,IF($L98=1,2,1)),IF(AND($G98&gt;=EB$5,$G98&lt;=EB$6),IF($M98&gt;0,4,3),0)),IF(AND($D98&lt;=EB$6,$E98&gt;=EB$5),60,0)))</f>
        <v/>
      </c>
      <c r="EC98" s="80" t="str">
        <f>IF(OR($A98="",NOT(ISNUMBER($G98))),"",IF(AND($F98&lt;=EC$6,$G98&gt;=EC$5),IF(EC$5&gt;$N98,5,$K98)*10+IF(AND($F98&gt;=EC$5,$F98&lt;=EC$6),IF(AND($G98&gt;=EC$5,$G98&lt;=EC$6),5,IF($L98=1,2,1)),IF(AND($G98&gt;=EC$5,$G98&lt;=EC$6),IF($M98&gt;0,4,3),0)),IF(AND($D98&lt;=EC$6,$E98&gt;=EC$5),60,0)))</f>
        <v/>
      </c>
      <c r="ED98" s="80" t="str">
        <f>IF(OR($A98="",NOT(ISNUMBER($G98))),"",IF(AND($F98&lt;=ED$6,$G98&gt;=ED$5),IF(ED$5&gt;$N98,5,$K98)*10+IF(AND($F98&gt;=ED$5,$F98&lt;=ED$6),IF(AND($G98&gt;=ED$5,$G98&lt;=ED$6),5,IF($L98=1,2,1)),IF(AND($G98&gt;=ED$5,$G98&lt;=ED$6),IF($M98&gt;0,4,3),0)),IF(AND($D98&lt;=ED$6,$E98&gt;=ED$5),60,0)))</f>
        <v/>
      </c>
    </row>
    <row r="99" ht="18" customHeight="1">
      <c r="A99" s="52" t="str">
        <f>IF(Tasks!$B99="","",Tasks!$A99)</f>
        <v/>
      </c>
      <c r="B99" s="78" t="str">
        <f>IF(Tasks!$B99="","",Tasks!$B99)</f>
        <v/>
      </c>
      <c r="C99" s="25" t="str">
        <f>IF($B99="","",IF(AND(Tasks!$D99="",Tasks!$G99=""),"-",IF(Tasks!$D99="","",Tasks!$D99&amp;IF(OR(Tasks!$E99="",Tasks!$E99="FS"),IF(N(Tasks!$F99)=0,"","FS"),Tasks!$E99)&amp;IF(N(Tasks!$F99)=0,"",IF(Tasks!$F99&gt;0,"+","")&amp;Tasks!$F99))&amp;IF(AND(Tasks!$D99&lt;&gt;"",Tasks!$G99&lt;&gt;""),", ","")&amp;IF(Tasks!$G99="","",Tasks!$G99&amp;IF(OR(Tasks!$H99="",Tasks!$H99="FS"),IF(N(Tasks!$I99)=0,"","FS"),Tasks!$H99)&amp;IF(N(Tasks!$I99)=0,"",IF(Tasks!$I99&gt;0,"+","")&amp;Tasks!$I99))))</f>
        <v/>
      </c>
      <c r="D99" s="51" t="str">
        <f>IF(OR($B99="",Tasks!$Q99=""),"",Tasks!$Q99)</f>
        <v/>
      </c>
      <c r="E99" s="51" t="str">
        <f>IF(OR($B99="",Tasks!$R99=""),"",Tasks!$R99)</f>
        <v/>
      </c>
      <c r="F99" s="51" t="str">
        <f>IF(OR($B99="",Tasks!$S99=""),"",Tasks!$S99)</f>
        <v/>
      </c>
      <c r="G99" s="51" t="str">
        <f>IF(OR($B99="",Tasks!$T99=""),"",Tasks!$T99)</f>
        <v/>
      </c>
      <c r="H99" s="52" t="str">
        <f>IF($B99="","",Tasks!$AE99)</f>
        <v/>
      </c>
      <c r="I99" s="79" t="str">
        <f>IF($B99="","",Tasks!$AF99)</f>
        <v/>
      </c>
      <c r="J99" s="53" t="str">
        <f>IF(OR($B99="",Tasks!$V99=""),"",Tasks!$V99)</f>
        <v/>
      </c>
      <c r="K99" s="52" t="str">
        <f>IF($B99="","",Tasks!$AA99)</f>
        <v/>
      </c>
      <c r="L99" s="52" t="str">
        <f>IF($B99="","",Tasks!$AB99)</f>
        <v/>
      </c>
      <c r="M99" s="52" t="str">
        <f>IF($B99="","",Tasks!$Z99)</f>
        <v/>
      </c>
      <c r="N99" s="52" t="str">
        <f>IF(OR($B99="",Tasks!$AG99=""),"",Tasks!$AG99)</f>
        <v/>
      </c>
      <c r="O99" s="80" t="str">
        <f>IF(OR($A99="",NOT(ISNUMBER($G99))),"",IF(AND($F99&lt;=O$6,$G99&gt;=O$5),IF(O$5&gt;$N99,5,$K99)*10+IF(AND($F99&gt;=O$5,$F99&lt;=O$6),IF(AND($G99&gt;=O$5,$G99&lt;=O$6),5,IF($L99=1,2,1)),IF(AND($G99&gt;=O$5,$G99&lt;=O$6),IF($M99&gt;0,4,3),0)),IF(AND($D99&lt;=O$6,$E99&gt;=O$5),60,0)))</f>
        <v/>
      </c>
      <c r="P99" s="80" t="str">
        <f>IF(OR($A99="",NOT(ISNUMBER($G99))),"",IF(AND($F99&lt;=P$6,$G99&gt;=P$5),IF(P$5&gt;$N99,5,$K99)*10+IF(AND($F99&gt;=P$5,$F99&lt;=P$6),IF(AND($G99&gt;=P$5,$G99&lt;=P$6),5,IF($L99=1,2,1)),IF(AND($G99&gt;=P$5,$G99&lt;=P$6),IF($M99&gt;0,4,3),0)),IF(AND($D99&lt;=P$6,$E99&gt;=P$5),60,0)))</f>
        <v/>
      </c>
      <c r="Q99" s="80" t="str">
        <f>IF(OR($A99="",NOT(ISNUMBER($G99))),"",IF(AND($F99&lt;=Q$6,$G99&gt;=Q$5),IF(Q$5&gt;$N99,5,$K99)*10+IF(AND($F99&gt;=Q$5,$F99&lt;=Q$6),IF(AND($G99&gt;=Q$5,$G99&lt;=Q$6),5,IF($L99=1,2,1)),IF(AND($G99&gt;=Q$5,$G99&lt;=Q$6),IF($M99&gt;0,4,3),0)),IF(AND($D99&lt;=Q$6,$E99&gt;=Q$5),60,0)))</f>
        <v/>
      </c>
      <c r="R99" s="80" t="str">
        <f>IF(OR($A99="",NOT(ISNUMBER($G99))),"",IF(AND($F99&lt;=R$6,$G99&gt;=R$5),IF(R$5&gt;$N99,5,$K99)*10+IF(AND($F99&gt;=R$5,$F99&lt;=R$6),IF(AND($G99&gt;=R$5,$G99&lt;=R$6),5,IF($L99=1,2,1)),IF(AND($G99&gt;=R$5,$G99&lt;=R$6),IF($M99&gt;0,4,3),0)),IF(AND($D99&lt;=R$6,$E99&gt;=R$5),60,0)))</f>
        <v/>
      </c>
      <c r="S99" s="80" t="str">
        <f>IF(OR($A99="",NOT(ISNUMBER($G99))),"",IF(AND($F99&lt;=S$6,$G99&gt;=S$5),IF(S$5&gt;$N99,5,$K99)*10+IF(AND($F99&gt;=S$5,$F99&lt;=S$6),IF(AND($G99&gt;=S$5,$G99&lt;=S$6),5,IF($L99=1,2,1)),IF(AND($G99&gt;=S$5,$G99&lt;=S$6),IF($M99&gt;0,4,3),0)),IF(AND($D99&lt;=S$6,$E99&gt;=S$5),60,0)))</f>
        <v/>
      </c>
      <c r="T99" s="80" t="str">
        <f>IF(OR($A99="",NOT(ISNUMBER($G99))),"",IF(AND($F99&lt;=T$6,$G99&gt;=T$5),IF(T$5&gt;$N99,5,$K99)*10+IF(AND($F99&gt;=T$5,$F99&lt;=T$6),IF(AND($G99&gt;=T$5,$G99&lt;=T$6),5,IF($L99=1,2,1)),IF(AND($G99&gt;=T$5,$G99&lt;=T$6),IF($M99&gt;0,4,3),0)),IF(AND($D99&lt;=T$6,$E99&gt;=T$5),60,0)))</f>
        <v/>
      </c>
      <c r="U99" s="80" t="str">
        <f>IF(OR($A99="",NOT(ISNUMBER($G99))),"",IF(AND($F99&lt;=U$6,$G99&gt;=U$5),IF(U$5&gt;$N99,5,$K99)*10+IF(AND($F99&gt;=U$5,$F99&lt;=U$6),IF(AND($G99&gt;=U$5,$G99&lt;=U$6),5,IF($L99=1,2,1)),IF(AND($G99&gt;=U$5,$G99&lt;=U$6),IF($M99&gt;0,4,3),0)),IF(AND($D99&lt;=U$6,$E99&gt;=U$5),60,0)))</f>
        <v/>
      </c>
      <c r="V99" s="80" t="str">
        <f>IF(OR($A99="",NOT(ISNUMBER($G99))),"",IF(AND($F99&lt;=V$6,$G99&gt;=V$5),IF(V$5&gt;$N99,5,$K99)*10+IF(AND($F99&gt;=V$5,$F99&lt;=V$6),IF(AND($G99&gt;=V$5,$G99&lt;=V$6),5,IF($L99=1,2,1)),IF(AND($G99&gt;=V$5,$G99&lt;=V$6),IF($M99&gt;0,4,3),0)),IF(AND($D99&lt;=V$6,$E99&gt;=V$5),60,0)))</f>
        <v/>
      </c>
      <c r="W99" s="80" t="str">
        <f>IF(OR($A99="",NOT(ISNUMBER($G99))),"",IF(AND($F99&lt;=W$6,$G99&gt;=W$5),IF(W$5&gt;$N99,5,$K99)*10+IF(AND($F99&gt;=W$5,$F99&lt;=W$6),IF(AND($G99&gt;=W$5,$G99&lt;=W$6),5,IF($L99=1,2,1)),IF(AND($G99&gt;=W$5,$G99&lt;=W$6),IF($M99&gt;0,4,3),0)),IF(AND($D99&lt;=W$6,$E99&gt;=W$5),60,0)))</f>
        <v/>
      </c>
      <c r="X99" s="80" t="str">
        <f>IF(OR($A99="",NOT(ISNUMBER($G99))),"",IF(AND($F99&lt;=X$6,$G99&gt;=X$5),IF(X$5&gt;$N99,5,$K99)*10+IF(AND($F99&gt;=X$5,$F99&lt;=X$6),IF(AND($G99&gt;=X$5,$G99&lt;=X$6),5,IF($L99=1,2,1)),IF(AND($G99&gt;=X$5,$G99&lt;=X$6),IF($M99&gt;0,4,3),0)),IF(AND($D99&lt;=X$6,$E99&gt;=X$5),60,0)))</f>
        <v/>
      </c>
      <c r="Y99" s="80" t="str">
        <f>IF(OR($A99="",NOT(ISNUMBER($G99))),"",IF(AND($F99&lt;=Y$6,$G99&gt;=Y$5),IF(Y$5&gt;$N99,5,$K99)*10+IF(AND($F99&gt;=Y$5,$F99&lt;=Y$6),IF(AND($G99&gt;=Y$5,$G99&lt;=Y$6),5,IF($L99=1,2,1)),IF(AND($G99&gt;=Y$5,$G99&lt;=Y$6),IF($M99&gt;0,4,3),0)),IF(AND($D99&lt;=Y$6,$E99&gt;=Y$5),60,0)))</f>
        <v/>
      </c>
      <c r="Z99" s="80" t="str">
        <f>IF(OR($A99="",NOT(ISNUMBER($G99))),"",IF(AND($F99&lt;=Z$6,$G99&gt;=Z$5),IF(Z$5&gt;$N99,5,$K99)*10+IF(AND($F99&gt;=Z$5,$F99&lt;=Z$6),IF(AND($G99&gt;=Z$5,$G99&lt;=Z$6),5,IF($L99=1,2,1)),IF(AND($G99&gt;=Z$5,$G99&lt;=Z$6),IF($M99&gt;0,4,3),0)),IF(AND($D99&lt;=Z$6,$E99&gt;=Z$5),60,0)))</f>
        <v/>
      </c>
      <c r="AA99" s="80" t="str">
        <f>IF(OR($A99="",NOT(ISNUMBER($G99))),"",IF(AND($F99&lt;=AA$6,$G99&gt;=AA$5),IF(AA$5&gt;$N99,5,$K99)*10+IF(AND($F99&gt;=AA$5,$F99&lt;=AA$6),IF(AND($G99&gt;=AA$5,$G99&lt;=AA$6),5,IF($L99=1,2,1)),IF(AND($G99&gt;=AA$5,$G99&lt;=AA$6),IF($M99&gt;0,4,3),0)),IF(AND($D99&lt;=AA$6,$E99&gt;=AA$5),60,0)))</f>
        <v/>
      </c>
      <c r="AB99" s="80" t="str">
        <f>IF(OR($A99="",NOT(ISNUMBER($G99))),"",IF(AND($F99&lt;=AB$6,$G99&gt;=AB$5),IF(AB$5&gt;$N99,5,$K99)*10+IF(AND($F99&gt;=AB$5,$F99&lt;=AB$6),IF(AND($G99&gt;=AB$5,$G99&lt;=AB$6),5,IF($L99=1,2,1)),IF(AND($G99&gt;=AB$5,$G99&lt;=AB$6),IF($M99&gt;0,4,3),0)),IF(AND($D99&lt;=AB$6,$E99&gt;=AB$5),60,0)))</f>
        <v/>
      </c>
      <c r="AC99" s="80" t="str">
        <f>IF(OR($A99="",NOT(ISNUMBER($G99))),"",IF(AND($F99&lt;=AC$6,$G99&gt;=AC$5),IF(AC$5&gt;$N99,5,$K99)*10+IF(AND($F99&gt;=AC$5,$F99&lt;=AC$6),IF(AND($G99&gt;=AC$5,$G99&lt;=AC$6),5,IF($L99=1,2,1)),IF(AND($G99&gt;=AC$5,$G99&lt;=AC$6),IF($M99&gt;0,4,3),0)),IF(AND($D99&lt;=AC$6,$E99&gt;=AC$5),60,0)))</f>
        <v/>
      </c>
      <c r="AD99" s="80" t="str">
        <f>IF(OR($A99="",NOT(ISNUMBER($G99))),"",IF(AND($F99&lt;=AD$6,$G99&gt;=AD$5),IF(AD$5&gt;$N99,5,$K99)*10+IF(AND($F99&gt;=AD$5,$F99&lt;=AD$6),IF(AND($G99&gt;=AD$5,$G99&lt;=AD$6),5,IF($L99=1,2,1)),IF(AND($G99&gt;=AD$5,$G99&lt;=AD$6),IF($M99&gt;0,4,3),0)),IF(AND($D99&lt;=AD$6,$E99&gt;=AD$5),60,0)))</f>
        <v/>
      </c>
      <c r="AE99" s="80" t="str">
        <f>IF(OR($A99="",NOT(ISNUMBER($G99))),"",IF(AND($F99&lt;=AE$6,$G99&gt;=AE$5),IF(AE$5&gt;$N99,5,$K99)*10+IF(AND($F99&gt;=AE$5,$F99&lt;=AE$6),IF(AND($G99&gt;=AE$5,$G99&lt;=AE$6),5,IF($L99=1,2,1)),IF(AND($G99&gt;=AE$5,$G99&lt;=AE$6),IF($M99&gt;0,4,3),0)),IF(AND($D99&lt;=AE$6,$E99&gt;=AE$5),60,0)))</f>
        <v/>
      </c>
      <c r="AF99" s="80" t="str">
        <f>IF(OR($A99="",NOT(ISNUMBER($G99))),"",IF(AND($F99&lt;=AF$6,$G99&gt;=AF$5),IF(AF$5&gt;$N99,5,$K99)*10+IF(AND($F99&gt;=AF$5,$F99&lt;=AF$6),IF(AND($G99&gt;=AF$5,$G99&lt;=AF$6),5,IF($L99=1,2,1)),IF(AND($G99&gt;=AF$5,$G99&lt;=AF$6),IF($M99&gt;0,4,3),0)),IF(AND($D99&lt;=AF$6,$E99&gt;=AF$5),60,0)))</f>
        <v/>
      </c>
      <c r="AG99" s="80" t="str">
        <f>IF(OR($A99="",NOT(ISNUMBER($G99))),"",IF(AND($F99&lt;=AG$6,$G99&gt;=AG$5),IF(AG$5&gt;$N99,5,$K99)*10+IF(AND($F99&gt;=AG$5,$F99&lt;=AG$6),IF(AND($G99&gt;=AG$5,$G99&lt;=AG$6),5,IF($L99=1,2,1)),IF(AND($G99&gt;=AG$5,$G99&lt;=AG$6),IF($M99&gt;0,4,3),0)),IF(AND($D99&lt;=AG$6,$E99&gt;=AG$5),60,0)))</f>
        <v/>
      </c>
      <c r="AH99" s="80" t="str">
        <f>IF(OR($A99="",NOT(ISNUMBER($G99))),"",IF(AND($F99&lt;=AH$6,$G99&gt;=AH$5),IF(AH$5&gt;$N99,5,$K99)*10+IF(AND($F99&gt;=AH$5,$F99&lt;=AH$6),IF(AND($G99&gt;=AH$5,$G99&lt;=AH$6),5,IF($L99=1,2,1)),IF(AND($G99&gt;=AH$5,$G99&lt;=AH$6),IF($M99&gt;0,4,3),0)),IF(AND($D99&lt;=AH$6,$E99&gt;=AH$5),60,0)))</f>
        <v/>
      </c>
      <c r="AI99" s="80" t="str">
        <f>IF(OR($A99="",NOT(ISNUMBER($G99))),"",IF(AND($F99&lt;=AI$6,$G99&gt;=AI$5),IF(AI$5&gt;$N99,5,$K99)*10+IF(AND($F99&gt;=AI$5,$F99&lt;=AI$6),IF(AND($G99&gt;=AI$5,$G99&lt;=AI$6),5,IF($L99=1,2,1)),IF(AND($G99&gt;=AI$5,$G99&lt;=AI$6),IF($M99&gt;0,4,3),0)),IF(AND($D99&lt;=AI$6,$E99&gt;=AI$5),60,0)))</f>
        <v/>
      </c>
      <c r="AJ99" s="80" t="str">
        <f>IF(OR($A99="",NOT(ISNUMBER($G99))),"",IF(AND($F99&lt;=AJ$6,$G99&gt;=AJ$5),IF(AJ$5&gt;$N99,5,$K99)*10+IF(AND($F99&gt;=AJ$5,$F99&lt;=AJ$6),IF(AND($G99&gt;=AJ$5,$G99&lt;=AJ$6),5,IF($L99=1,2,1)),IF(AND($G99&gt;=AJ$5,$G99&lt;=AJ$6),IF($M99&gt;0,4,3),0)),IF(AND($D99&lt;=AJ$6,$E99&gt;=AJ$5),60,0)))</f>
        <v/>
      </c>
      <c r="AK99" s="80" t="str">
        <f>IF(OR($A99="",NOT(ISNUMBER($G99))),"",IF(AND($F99&lt;=AK$6,$G99&gt;=AK$5),IF(AK$5&gt;$N99,5,$K99)*10+IF(AND($F99&gt;=AK$5,$F99&lt;=AK$6),IF(AND($G99&gt;=AK$5,$G99&lt;=AK$6),5,IF($L99=1,2,1)),IF(AND($G99&gt;=AK$5,$G99&lt;=AK$6),IF($M99&gt;0,4,3),0)),IF(AND($D99&lt;=AK$6,$E99&gt;=AK$5),60,0)))</f>
        <v/>
      </c>
      <c r="AL99" s="80" t="str">
        <f>IF(OR($A99="",NOT(ISNUMBER($G99))),"",IF(AND($F99&lt;=AL$6,$G99&gt;=AL$5),IF(AL$5&gt;$N99,5,$K99)*10+IF(AND($F99&gt;=AL$5,$F99&lt;=AL$6),IF(AND($G99&gt;=AL$5,$G99&lt;=AL$6),5,IF($L99=1,2,1)),IF(AND($G99&gt;=AL$5,$G99&lt;=AL$6),IF($M99&gt;0,4,3),0)),IF(AND($D99&lt;=AL$6,$E99&gt;=AL$5),60,0)))</f>
        <v/>
      </c>
      <c r="AM99" s="80" t="str">
        <f>IF(OR($A99="",NOT(ISNUMBER($G99))),"",IF(AND($F99&lt;=AM$6,$G99&gt;=AM$5),IF(AM$5&gt;$N99,5,$K99)*10+IF(AND($F99&gt;=AM$5,$F99&lt;=AM$6),IF(AND($G99&gt;=AM$5,$G99&lt;=AM$6),5,IF($L99=1,2,1)),IF(AND($G99&gt;=AM$5,$G99&lt;=AM$6),IF($M99&gt;0,4,3),0)),IF(AND($D99&lt;=AM$6,$E99&gt;=AM$5),60,0)))</f>
        <v/>
      </c>
      <c r="AN99" s="80" t="str">
        <f>IF(OR($A99="",NOT(ISNUMBER($G99))),"",IF(AND($F99&lt;=AN$6,$G99&gt;=AN$5),IF(AN$5&gt;$N99,5,$K99)*10+IF(AND($F99&gt;=AN$5,$F99&lt;=AN$6),IF(AND($G99&gt;=AN$5,$G99&lt;=AN$6),5,IF($L99=1,2,1)),IF(AND($G99&gt;=AN$5,$G99&lt;=AN$6),IF($M99&gt;0,4,3),0)),IF(AND($D99&lt;=AN$6,$E99&gt;=AN$5),60,0)))</f>
        <v/>
      </c>
      <c r="AO99" s="80" t="str">
        <f>IF(OR($A99="",NOT(ISNUMBER($G99))),"",IF(AND($F99&lt;=AO$6,$G99&gt;=AO$5),IF(AO$5&gt;$N99,5,$K99)*10+IF(AND($F99&gt;=AO$5,$F99&lt;=AO$6),IF(AND($G99&gt;=AO$5,$G99&lt;=AO$6),5,IF($L99=1,2,1)),IF(AND($G99&gt;=AO$5,$G99&lt;=AO$6),IF($M99&gt;0,4,3),0)),IF(AND($D99&lt;=AO$6,$E99&gt;=AO$5),60,0)))</f>
        <v/>
      </c>
      <c r="AP99" s="80" t="str">
        <f>IF(OR($A99="",NOT(ISNUMBER($G99))),"",IF(AND($F99&lt;=AP$6,$G99&gt;=AP$5),IF(AP$5&gt;$N99,5,$K99)*10+IF(AND($F99&gt;=AP$5,$F99&lt;=AP$6),IF(AND($G99&gt;=AP$5,$G99&lt;=AP$6),5,IF($L99=1,2,1)),IF(AND($G99&gt;=AP$5,$G99&lt;=AP$6),IF($M99&gt;0,4,3),0)),IF(AND($D99&lt;=AP$6,$E99&gt;=AP$5),60,0)))</f>
        <v/>
      </c>
      <c r="AQ99" s="80" t="str">
        <f>IF(OR($A99="",NOT(ISNUMBER($G99))),"",IF(AND($F99&lt;=AQ$6,$G99&gt;=AQ$5),IF(AQ$5&gt;$N99,5,$K99)*10+IF(AND($F99&gt;=AQ$5,$F99&lt;=AQ$6),IF(AND($G99&gt;=AQ$5,$G99&lt;=AQ$6),5,IF($L99=1,2,1)),IF(AND($G99&gt;=AQ$5,$G99&lt;=AQ$6),IF($M99&gt;0,4,3),0)),IF(AND($D99&lt;=AQ$6,$E99&gt;=AQ$5),60,0)))</f>
        <v/>
      </c>
      <c r="AR99" s="80" t="str">
        <f>IF(OR($A99="",NOT(ISNUMBER($G99))),"",IF(AND($F99&lt;=AR$6,$G99&gt;=AR$5),IF(AR$5&gt;$N99,5,$K99)*10+IF(AND($F99&gt;=AR$5,$F99&lt;=AR$6),IF(AND($G99&gt;=AR$5,$G99&lt;=AR$6),5,IF($L99=1,2,1)),IF(AND($G99&gt;=AR$5,$G99&lt;=AR$6),IF($M99&gt;0,4,3),0)),IF(AND($D99&lt;=AR$6,$E99&gt;=AR$5),60,0)))</f>
        <v/>
      </c>
      <c r="AS99" s="80" t="str">
        <f>IF(OR($A99="",NOT(ISNUMBER($G99))),"",IF(AND($F99&lt;=AS$6,$G99&gt;=AS$5),IF(AS$5&gt;$N99,5,$K99)*10+IF(AND($F99&gt;=AS$5,$F99&lt;=AS$6),IF(AND($G99&gt;=AS$5,$G99&lt;=AS$6),5,IF($L99=1,2,1)),IF(AND($G99&gt;=AS$5,$G99&lt;=AS$6),IF($M99&gt;0,4,3),0)),IF(AND($D99&lt;=AS$6,$E99&gt;=AS$5),60,0)))</f>
        <v/>
      </c>
      <c r="AT99" s="80" t="str">
        <f>IF(OR($A99="",NOT(ISNUMBER($G99))),"",IF(AND($F99&lt;=AT$6,$G99&gt;=AT$5),IF(AT$5&gt;$N99,5,$K99)*10+IF(AND($F99&gt;=AT$5,$F99&lt;=AT$6),IF(AND($G99&gt;=AT$5,$G99&lt;=AT$6),5,IF($L99=1,2,1)),IF(AND($G99&gt;=AT$5,$G99&lt;=AT$6),IF($M99&gt;0,4,3),0)),IF(AND($D99&lt;=AT$6,$E99&gt;=AT$5),60,0)))</f>
        <v/>
      </c>
      <c r="AU99" s="80" t="str">
        <f>IF(OR($A99="",NOT(ISNUMBER($G99))),"",IF(AND($F99&lt;=AU$6,$G99&gt;=AU$5),IF(AU$5&gt;$N99,5,$K99)*10+IF(AND($F99&gt;=AU$5,$F99&lt;=AU$6),IF(AND($G99&gt;=AU$5,$G99&lt;=AU$6),5,IF($L99=1,2,1)),IF(AND($G99&gt;=AU$5,$G99&lt;=AU$6),IF($M99&gt;0,4,3),0)),IF(AND($D99&lt;=AU$6,$E99&gt;=AU$5),60,0)))</f>
        <v/>
      </c>
      <c r="AV99" s="80" t="str">
        <f>IF(OR($A99="",NOT(ISNUMBER($G99))),"",IF(AND($F99&lt;=AV$6,$G99&gt;=AV$5),IF(AV$5&gt;$N99,5,$K99)*10+IF(AND($F99&gt;=AV$5,$F99&lt;=AV$6),IF(AND($G99&gt;=AV$5,$G99&lt;=AV$6),5,IF($L99=1,2,1)),IF(AND($G99&gt;=AV$5,$G99&lt;=AV$6),IF($M99&gt;0,4,3),0)),IF(AND($D99&lt;=AV$6,$E99&gt;=AV$5),60,0)))</f>
        <v/>
      </c>
      <c r="AW99" s="80" t="str">
        <f>IF(OR($A99="",NOT(ISNUMBER($G99))),"",IF(AND($F99&lt;=AW$6,$G99&gt;=AW$5),IF(AW$5&gt;$N99,5,$K99)*10+IF(AND($F99&gt;=AW$5,$F99&lt;=AW$6),IF(AND($G99&gt;=AW$5,$G99&lt;=AW$6),5,IF($L99=1,2,1)),IF(AND($G99&gt;=AW$5,$G99&lt;=AW$6),IF($M99&gt;0,4,3),0)),IF(AND($D99&lt;=AW$6,$E99&gt;=AW$5),60,0)))</f>
        <v/>
      </c>
      <c r="AX99" s="80" t="str">
        <f>IF(OR($A99="",NOT(ISNUMBER($G99))),"",IF(AND($F99&lt;=AX$6,$G99&gt;=AX$5),IF(AX$5&gt;$N99,5,$K99)*10+IF(AND($F99&gt;=AX$5,$F99&lt;=AX$6),IF(AND($G99&gt;=AX$5,$G99&lt;=AX$6),5,IF($L99=1,2,1)),IF(AND($G99&gt;=AX$5,$G99&lt;=AX$6),IF($M99&gt;0,4,3),0)),IF(AND($D99&lt;=AX$6,$E99&gt;=AX$5),60,0)))</f>
        <v/>
      </c>
      <c r="AY99" s="80" t="str">
        <f>IF(OR($A99="",NOT(ISNUMBER($G99))),"",IF(AND($F99&lt;=AY$6,$G99&gt;=AY$5),IF(AY$5&gt;$N99,5,$K99)*10+IF(AND($F99&gt;=AY$5,$F99&lt;=AY$6),IF(AND($G99&gt;=AY$5,$G99&lt;=AY$6),5,IF($L99=1,2,1)),IF(AND($G99&gt;=AY$5,$G99&lt;=AY$6),IF($M99&gt;0,4,3),0)),IF(AND($D99&lt;=AY$6,$E99&gt;=AY$5),60,0)))</f>
        <v/>
      </c>
      <c r="AZ99" s="80" t="str">
        <f>IF(OR($A99="",NOT(ISNUMBER($G99))),"",IF(AND($F99&lt;=AZ$6,$G99&gt;=AZ$5),IF(AZ$5&gt;$N99,5,$K99)*10+IF(AND($F99&gt;=AZ$5,$F99&lt;=AZ$6),IF(AND($G99&gt;=AZ$5,$G99&lt;=AZ$6),5,IF($L99=1,2,1)),IF(AND($G99&gt;=AZ$5,$G99&lt;=AZ$6),IF($M99&gt;0,4,3),0)),IF(AND($D99&lt;=AZ$6,$E99&gt;=AZ$5),60,0)))</f>
        <v/>
      </c>
      <c r="BA99" s="80" t="str">
        <f>IF(OR($A99="",NOT(ISNUMBER($G99))),"",IF(AND($F99&lt;=BA$6,$G99&gt;=BA$5),IF(BA$5&gt;$N99,5,$K99)*10+IF(AND($F99&gt;=BA$5,$F99&lt;=BA$6),IF(AND($G99&gt;=BA$5,$G99&lt;=BA$6),5,IF($L99=1,2,1)),IF(AND($G99&gt;=BA$5,$G99&lt;=BA$6),IF($M99&gt;0,4,3),0)),IF(AND($D99&lt;=BA$6,$E99&gt;=BA$5),60,0)))</f>
        <v/>
      </c>
      <c r="BB99" s="80" t="str">
        <f>IF(OR($A99="",NOT(ISNUMBER($G99))),"",IF(AND($F99&lt;=BB$6,$G99&gt;=BB$5),IF(BB$5&gt;$N99,5,$K99)*10+IF(AND($F99&gt;=BB$5,$F99&lt;=BB$6),IF(AND($G99&gt;=BB$5,$G99&lt;=BB$6),5,IF($L99=1,2,1)),IF(AND($G99&gt;=BB$5,$G99&lt;=BB$6),IF($M99&gt;0,4,3),0)),IF(AND($D99&lt;=BB$6,$E99&gt;=BB$5),60,0)))</f>
        <v/>
      </c>
      <c r="BC99" s="80" t="str">
        <f>IF(OR($A99="",NOT(ISNUMBER($G99))),"",IF(AND($F99&lt;=BC$6,$G99&gt;=BC$5),IF(BC$5&gt;$N99,5,$K99)*10+IF(AND($F99&gt;=BC$5,$F99&lt;=BC$6),IF(AND($G99&gt;=BC$5,$G99&lt;=BC$6),5,IF($L99=1,2,1)),IF(AND($G99&gt;=BC$5,$G99&lt;=BC$6),IF($M99&gt;0,4,3),0)),IF(AND($D99&lt;=BC$6,$E99&gt;=BC$5),60,0)))</f>
        <v/>
      </c>
      <c r="BD99" s="80" t="str">
        <f>IF(OR($A99="",NOT(ISNUMBER($G99))),"",IF(AND($F99&lt;=BD$6,$G99&gt;=BD$5),IF(BD$5&gt;$N99,5,$K99)*10+IF(AND($F99&gt;=BD$5,$F99&lt;=BD$6),IF(AND($G99&gt;=BD$5,$G99&lt;=BD$6),5,IF($L99=1,2,1)),IF(AND($G99&gt;=BD$5,$G99&lt;=BD$6),IF($M99&gt;0,4,3),0)),IF(AND($D99&lt;=BD$6,$E99&gt;=BD$5),60,0)))</f>
        <v/>
      </c>
      <c r="BE99" s="80" t="str">
        <f>IF(OR($A99="",NOT(ISNUMBER($G99))),"",IF(AND($F99&lt;=BE$6,$G99&gt;=BE$5),IF(BE$5&gt;$N99,5,$K99)*10+IF(AND($F99&gt;=BE$5,$F99&lt;=BE$6),IF(AND($G99&gt;=BE$5,$G99&lt;=BE$6),5,IF($L99=1,2,1)),IF(AND($G99&gt;=BE$5,$G99&lt;=BE$6),IF($M99&gt;0,4,3),0)),IF(AND($D99&lt;=BE$6,$E99&gt;=BE$5),60,0)))</f>
        <v/>
      </c>
      <c r="BF99" s="80" t="str">
        <f>IF(OR($A99="",NOT(ISNUMBER($G99))),"",IF(AND($F99&lt;=BF$6,$G99&gt;=BF$5),IF(BF$5&gt;$N99,5,$K99)*10+IF(AND($F99&gt;=BF$5,$F99&lt;=BF$6),IF(AND($G99&gt;=BF$5,$G99&lt;=BF$6),5,IF($L99=1,2,1)),IF(AND($G99&gt;=BF$5,$G99&lt;=BF$6),IF($M99&gt;0,4,3),0)),IF(AND($D99&lt;=BF$6,$E99&gt;=BF$5),60,0)))</f>
        <v/>
      </c>
      <c r="BG99" s="80" t="str">
        <f>IF(OR($A99="",NOT(ISNUMBER($G99))),"",IF(AND($F99&lt;=BG$6,$G99&gt;=BG$5),IF(BG$5&gt;$N99,5,$K99)*10+IF(AND($F99&gt;=BG$5,$F99&lt;=BG$6),IF(AND($G99&gt;=BG$5,$G99&lt;=BG$6),5,IF($L99=1,2,1)),IF(AND($G99&gt;=BG$5,$G99&lt;=BG$6),IF($M99&gt;0,4,3),0)),IF(AND($D99&lt;=BG$6,$E99&gt;=BG$5),60,0)))</f>
        <v/>
      </c>
      <c r="BH99" s="80" t="str">
        <f>IF(OR($A99="",NOT(ISNUMBER($G99))),"",IF(AND($F99&lt;=BH$6,$G99&gt;=BH$5),IF(BH$5&gt;$N99,5,$K99)*10+IF(AND($F99&gt;=BH$5,$F99&lt;=BH$6),IF(AND($G99&gt;=BH$5,$G99&lt;=BH$6),5,IF($L99=1,2,1)),IF(AND($G99&gt;=BH$5,$G99&lt;=BH$6),IF($M99&gt;0,4,3),0)),IF(AND($D99&lt;=BH$6,$E99&gt;=BH$5),60,0)))</f>
        <v/>
      </c>
      <c r="BI99" s="80" t="str">
        <f>IF(OR($A99="",NOT(ISNUMBER($G99))),"",IF(AND($F99&lt;=BI$6,$G99&gt;=BI$5),IF(BI$5&gt;$N99,5,$K99)*10+IF(AND($F99&gt;=BI$5,$F99&lt;=BI$6),IF(AND($G99&gt;=BI$5,$G99&lt;=BI$6),5,IF($L99=1,2,1)),IF(AND($G99&gt;=BI$5,$G99&lt;=BI$6),IF($M99&gt;0,4,3),0)),IF(AND($D99&lt;=BI$6,$E99&gt;=BI$5),60,0)))</f>
        <v/>
      </c>
      <c r="BJ99" s="80" t="str">
        <f>IF(OR($A99="",NOT(ISNUMBER($G99))),"",IF(AND($F99&lt;=BJ$6,$G99&gt;=BJ$5),IF(BJ$5&gt;$N99,5,$K99)*10+IF(AND($F99&gt;=BJ$5,$F99&lt;=BJ$6),IF(AND($G99&gt;=BJ$5,$G99&lt;=BJ$6),5,IF($L99=1,2,1)),IF(AND($G99&gt;=BJ$5,$G99&lt;=BJ$6),IF($M99&gt;0,4,3),0)),IF(AND($D99&lt;=BJ$6,$E99&gt;=BJ$5),60,0)))</f>
        <v/>
      </c>
      <c r="BK99" s="80" t="str">
        <f>IF(OR($A99="",NOT(ISNUMBER($G99))),"",IF(AND($F99&lt;=BK$6,$G99&gt;=BK$5),IF(BK$5&gt;$N99,5,$K99)*10+IF(AND($F99&gt;=BK$5,$F99&lt;=BK$6),IF(AND($G99&gt;=BK$5,$G99&lt;=BK$6),5,IF($L99=1,2,1)),IF(AND($G99&gt;=BK$5,$G99&lt;=BK$6),IF($M99&gt;0,4,3),0)),IF(AND($D99&lt;=BK$6,$E99&gt;=BK$5),60,0)))</f>
        <v/>
      </c>
      <c r="BL99" s="80" t="str">
        <f>IF(OR($A99="",NOT(ISNUMBER($G99))),"",IF(AND($F99&lt;=BL$6,$G99&gt;=BL$5),IF(BL$5&gt;$N99,5,$K99)*10+IF(AND($F99&gt;=BL$5,$F99&lt;=BL$6),IF(AND($G99&gt;=BL$5,$G99&lt;=BL$6),5,IF($L99=1,2,1)),IF(AND($G99&gt;=BL$5,$G99&lt;=BL$6),IF($M99&gt;0,4,3),0)),IF(AND($D99&lt;=BL$6,$E99&gt;=BL$5),60,0)))</f>
        <v/>
      </c>
      <c r="BM99" s="80" t="str">
        <f>IF(OR($A99="",NOT(ISNUMBER($G99))),"",IF(AND($F99&lt;=BM$6,$G99&gt;=BM$5),IF(BM$5&gt;$N99,5,$K99)*10+IF(AND($F99&gt;=BM$5,$F99&lt;=BM$6),IF(AND($G99&gt;=BM$5,$G99&lt;=BM$6),5,IF($L99=1,2,1)),IF(AND($G99&gt;=BM$5,$G99&lt;=BM$6),IF($M99&gt;0,4,3),0)),IF(AND($D99&lt;=BM$6,$E99&gt;=BM$5),60,0)))</f>
        <v/>
      </c>
      <c r="BN99" s="80" t="str">
        <f>IF(OR($A99="",NOT(ISNUMBER($G99))),"",IF(AND($F99&lt;=BN$6,$G99&gt;=BN$5),IF(BN$5&gt;$N99,5,$K99)*10+IF(AND($F99&gt;=BN$5,$F99&lt;=BN$6),IF(AND($G99&gt;=BN$5,$G99&lt;=BN$6),5,IF($L99=1,2,1)),IF(AND($G99&gt;=BN$5,$G99&lt;=BN$6),IF($M99&gt;0,4,3),0)),IF(AND($D99&lt;=BN$6,$E99&gt;=BN$5),60,0)))</f>
        <v/>
      </c>
      <c r="BO99" s="80" t="str">
        <f>IF(OR($A99="",NOT(ISNUMBER($G99))),"",IF(AND($F99&lt;=BO$6,$G99&gt;=BO$5),IF(BO$5&gt;$N99,5,$K99)*10+IF(AND($F99&gt;=BO$5,$F99&lt;=BO$6),IF(AND($G99&gt;=BO$5,$G99&lt;=BO$6),5,IF($L99=1,2,1)),IF(AND($G99&gt;=BO$5,$G99&lt;=BO$6),IF($M99&gt;0,4,3),0)),IF(AND($D99&lt;=BO$6,$E99&gt;=BO$5),60,0)))</f>
        <v/>
      </c>
      <c r="BP99" s="80" t="str">
        <f>IF(OR($A99="",NOT(ISNUMBER($G99))),"",IF(AND($F99&lt;=BP$6,$G99&gt;=BP$5),IF(BP$5&gt;$N99,5,$K99)*10+IF(AND($F99&gt;=BP$5,$F99&lt;=BP$6),IF(AND($G99&gt;=BP$5,$G99&lt;=BP$6),5,IF($L99=1,2,1)),IF(AND($G99&gt;=BP$5,$G99&lt;=BP$6),IF($M99&gt;0,4,3),0)),IF(AND($D99&lt;=BP$6,$E99&gt;=BP$5),60,0)))</f>
        <v/>
      </c>
      <c r="BQ99" s="80" t="str">
        <f>IF(OR($A99="",NOT(ISNUMBER($G99))),"",IF(AND($F99&lt;=BQ$6,$G99&gt;=BQ$5),IF(BQ$5&gt;$N99,5,$K99)*10+IF(AND($F99&gt;=BQ$5,$F99&lt;=BQ$6),IF(AND($G99&gt;=BQ$5,$G99&lt;=BQ$6),5,IF($L99=1,2,1)),IF(AND($G99&gt;=BQ$5,$G99&lt;=BQ$6),IF($M99&gt;0,4,3),0)),IF(AND($D99&lt;=BQ$6,$E99&gt;=BQ$5),60,0)))</f>
        <v/>
      </c>
      <c r="BR99" s="80" t="str">
        <f>IF(OR($A99="",NOT(ISNUMBER($G99))),"",IF(AND($F99&lt;=BR$6,$G99&gt;=BR$5),IF(BR$5&gt;$N99,5,$K99)*10+IF(AND($F99&gt;=BR$5,$F99&lt;=BR$6),IF(AND($G99&gt;=BR$5,$G99&lt;=BR$6),5,IF($L99=1,2,1)),IF(AND($G99&gt;=BR$5,$G99&lt;=BR$6),IF($M99&gt;0,4,3),0)),IF(AND($D99&lt;=BR$6,$E99&gt;=BR$5),60,0)))</f>
        <v/>
      </c>
      <c r="BS99" s="80" t="str">
        <f>IF(OR($A99="",NOT(ISNUMBER($G99))),"",IF(AND($F99&lt;=BS$6,$G99&gt;=BS$5),IF(BS$5&gt;$N99,5,$K99)*10+IF(AND($F99&gt;=BS$5,$F99&lt;=BS$6),IF(AND($G99&gt;=BS$5,$G99&lt;=BS$6),5,IF($L99=1,2,1)),IF(AND($G99&gt;=BS$5,$G99&lt;=BS$6),IF($M99&gt;0,4,3),0)),IF(AND($D99&lt;=BS$6,$E99&gt;=BS$5),60,0)))</f>
        <v/>
      </c>
      <c r="BT99" s="80" t="str">
        <f>IF(OR($A99="",NOT(ISNUMBER($G99))),"",IF(AND($F99&lt;=BT$6,$G99&gt;=BT$5),IF(BT$5&gt;$N99,5,$K99)*10+IF(AND($F99&gt;=BT$5,$F99&lt;=BT$6),IF(AND($G99&gt;=BT$5,$G99&lt;=BT$6),5,IF($L99=1,2,1)),IF(AND($G99&gt;=BT$5,$G99&lt;=BT$6),IF($M99&gt;0,4,3),0)),IF(AND($D99&lt;=BT$6,$E99&gt;=BT$5),60,0)))</f>
        <v/>
      </c>
      <c r="BU99" s="80" t="str">
        <f>IF(OR($A99="",NOT(ISNUMBER($G99))),"",IF(AND($F99&lt;=BU$6,$G99&gt;=BU$5),IF(BU$5&gt;$N99,5,$K99)*10+IF(AND($F99&gt;=BU$5,$F99&lt;=BU$6),IF(AND($G99&gt;=BU$5,$G99&lt;=BU$6),5,IF($L99=1,2,1)),IF(AND($G99&gt;=BU$5,$G99&lt;=BU$6),IF($M99&gt;0,4,3),0)),IF(AND($D99&lt;=BU$6,$E99&gt;=BU$5),60,0)))</f>
        <v/>
      </c>
      <c r="BV99" s="80" t="str">
        <f>IF(OR($A99="",NOT(ISNUMBER($G99))),"",IF(AND($F99&lt;=BV$6,$G99&gt;=BV$5),IF(BV$5&gt;$N99,5,$K99)*10+IF(AND($F99&gt;=BV$5,$F99&lt;=BV$6),IF(AND($G99&gt;=BV$5,$G99&lt;=BV$6),5,IF($L99=1,2,1)),IF(AND($G99&gt;=BV$5,$G99&lt;=BV$6),IF($M99&gt;0,4,3),0)),IF(AND($D99&lt;=BV$6,$E99&gt;=BV$5),60,0)))</f>
        <v/>
      </c>
      <c r="BW99" s="80" t="str">
        <f>IF(OR($A99="",NOT(ISNUMBER($G99))),"",IF(AND($F99&lt;=BW$6,$G99&gt;=BW$5),IF(BW$5&gt;$N99,5,$K99)*10+IF(AND($F99&gt;=BW$5,$F99&lt;=BW$6),IF(AND($G99&gt;=BW$5,$G99&lt;=BW$6),5,IF($L99=1,2,1)),IF(AND($G99&gt;=BW$5,$G99&lt;=BW$6),IF($M99&gt;0,4,3),0)),IF(AND($D99&lt;=BW$6,$E99&gt;=BW$5),60,0)))</f>
        <v/>
      </c>
      <c r="BX99" s="80" t="str">
        <f>IF(OR($A99="",NOT(ISNUMBER($G99))),"",IF(AND($F99&lt;=BX$6,$G99&gt;=BX$5),IF(BX$5&gt;$N99,5,$K99)*10+IF(AND($F99&gt;=BX$5,$F99&lt;=BX$6),IF(AND($G99&gt;=BX$5,$G99&lt;=BX$6),5,IF($L99=1,2,1)),IF(AND($G99&gt;=BX$5,$G99&lt;=BX$6),IF($M99&gt;0,4,3),0)),IF(AND($D99&lt;=BX$6,$E99&gt;=BX$5),60,0)))</f>
        <v/>
      </c>
      <c r="BY99" s="80" t="str">
        <f>IF(OR($A99="",NOT(ISNUMBER($G99))),"",IF(AND($F99&lt;=BY$6,$G99&gt;=BY$5),IF(BY$5&gt;$N99,5,$K99)*10+IF(AND($F99&gt;=BY$5,$F99&lt;=BY$6),IF(AND($G99&gt;=BY$5,$G99&lt;=BY$6),5,IF($L99=1,2,1)),IF(AND($G99&gt;=BY$5,$G99&lt;=BY$6),IF($M99&gt;0,4,3),0)),IF(AND($D99&lt;=BY$6,$E99&gt;=BY$5),60,0)))</f>
        <v/>
      </c>
      <c r="BZ99" s="80" t="str">
        <f>IF(OR($A99="",NOT(ISNUMBER($G99))),"",IF(AND($F99&lt;=BZ$6,$G99&gt;=BZ$5),IF(BZ$5&gt;$N99,5,$K99)*10+IF(AND($F99&gt;=BZ$5,$F99&lt;=BZ$6),IF(AND($G99&gt;=BZ$5,$G99&lt;=BZ$6),5,IF($L99=1,2,1)),IF(AND($G99&gt;=BZ$5,$G99&lt;=BZ$6),IF($M99&gt;0,4,3),0)),IF(AND($D99&lt;=BZ$6,$E99&gt;=BZ$5),60,0)))</f>
        <v/>
      </c>
      <c r="CA99" s="80" t="str">
        <f>IF(OR($A99="",NOT(ISNUMBER($G99))),"",IF(AND($F99&lt;=CA$6,$G99&gt;=CA$5),IF(CA$5&gt;$N99,5,$K99)*10+IF(AND($F99&gt;=CA$5,$F99&lt;=CA$6),IF(AND($G99&gt;=CA$5,$G99&lt;=CA$6),5,IF($L99=1,2,1)),IF(AND($G99&gt;=CA$5,$G99&lt;=CA$6),IF($M99&gt;0,4,3),0)),IF(AND($D99&lt;=CA$6,$E99&gt;=CA$5),60,0)))</f>
        <v/>
      </c>
      <c r="CB99" s="80" t="str">
        <f>IF(OR($A99="",NOT(ISNUMBER($G99))),"",IF(AND($F99&lt;=CB$6,$G99&gt;=CB$5),IF(CB$5&gt;$N99,5,$K99)*10+IF(AND($F99&gt;=CB$5,$F99&lt;=CB$6),IF(AND($G99&gt;=CB$5,$G99&lt;=CB$6),5,IF($L99=1,2,1)),IF(AND($G99&gt;=CB$5,$G99&lt;=CB$6),IF($M99&gt;0,4,3),0)),IF(AND($D99&lt;=CB$6,$E99&gt;=CB$5),60,0)))</f>
        <v/>
      </c>
      <c r="CC99" s="80" t="str">
        <f>IF(OR($A99="",NOT(ISNUMBER($G99))),"",IF(AND($F99&lt;=CC$6,$G99&gt;=CC$5),IF(CC$5&gt;$N99,5,$K99)*10+IF(AND($F99&gt;=CC$5,$F99&lt;=CC$6),IF(AND($G99&gt;=CC$5,$G99&lt;=CC$6),5,IF($L99=1,2,1)),IF(AND($G99&gt;=CC$5,$G99&lt;=CC$6),IF($M99&gt;0,4,3),0)),IF(AND($D99&lt;=CC$6,$E99&gt;=CC$5),60,0)))</f>
        <v/>
      </c>
      <c r="CD99" s="80" t="str">
        <f>IF(OR($A99="",NOT(ISNUMBER($G99))),"",IF(AND($F99&lt;=CD$6,$G99&gt;=CD$5),IF(CD$5&gt;$N99,5,$K99)*10+IF(AND($F99&gt;=CD$5,$F99&lt;=CD$6),IF(AND($G99&gt;=CD$5,$G99&lt;=CD$6),5,IF($L99=1,2,1)),IF(AND($G99&gt;=CD$5,$G99&lt;=CD$6),IF($M99&gt;0,4,3),0)),IF(AND($D99&lt;=CD$6,$E99&gt;=CD$5),60,0)))</f>
        <v/>
      </c>
      <c r="CE99" s="80" t="str">
        <f>IF(OR($A99="",NOT(ISNUMBER($G99))),"",IF(AND($F99&lt;=CE$6,$G99&gt;=CE$5),IF(CE$5&gt;$N99,5,$K99)*10+IF(AND($F99&gt;=CE$5,$F99&lt;=CE$6),IF(AND($G99&gt;=CE$5,$G99&lt;=CE$6),5,IF($L99=1,2,1)),IF(AND($G99&gt;=CE$5,$G99&lt;=CE$6),IF($M99&gt;0,4,3),0)),IF(AND($D99&lt;=CE$6,$E99&gt;=CE$5),60,0)))</f>
        <v/>
      </c>
      <c r="CF99" s="80" t="str">
        <f>IF(OR($A99="",NOT(ISNUMBER($G99))),"",IF(AND($F99&lt;=CF$6,$G99&gt;=CF$5),IF(CF$5&gt;$N99,5,$K99)*10+IF(AND($F99&gt;=CF$5,$F99&lt;=CF$6),IF(AND($G99&gt;=CF$5,$G99&lt;=CF$6),5,IF($L99=1,2,1)),IF(AND($G99&gt;=CF$5,$G99&lt;=CF$6),IF($M99&gt;0,4,3),0)),IF(AND($D99&lt;=CF$6,$E99&gt;=CF$5),60,0)))</f>
        <v/>
      </c>
      <c r="CG99" s="80" t="str">
        <f>IF(OR($A99="",NOT(ISNUMBER($G99))),"",IF(AND($F99&lt;=CG$6,$G99&gt;=CG$5),IF(CG$5&gt;$N99,5,$K99)*10+IF(AND($F99&gt;=CG$5,$F99&lt;=CG$6),IF(AND($G99&gt;=CG$5,$G99&lt;=CG$6),5,IF($L99=1,2,1)),IF(AND($G99&gt;=CG$5,$G99&lt;=CG$6),IF($M99&gt;0,4,3),0)),IF(AND($D99&lt;=CG$6,$E99&gt;=CG$5),60,0)))</f>
        <v/>
      </c>
      <c r="CH99" s="80" t="str">
        <f>IF(OR($A99="",NOT(ISNUMBER($G99))),"",IF(AND($F99&lt;=CH$6,$G99&gt;=CH$5),IF(CH$5&gt;$N99,5,$K99)*10+IF(AND($F99&gt;=CH$5,$F99&lt;=CH$6),IF(AND($G99&gt;=CH$5,$G99&lt;=CH$6),5,IF($L99=1,2,1)),IF(AND($G99&gt;=CH$5,$G99&lt;=CH$6),IF($M99&gt;0,4,3),0)),IF(AND($D99&lt;=CH$6,$E99&gt;=CH$5),60,0)))</f>
        <v/>
      </c>
      <c r="CI99" s="80" t="str">
        <f>IF(OR($A99="",NOT(ISNUMBER($G99))),"",IF(AND($F99&lt;=CI$6,$G99&gt;=CI$5),IF(CI$5&gt;$N99,5,$K99)*10+IF(AND($F99&gt;=CI$5,$F99&lt;=CI$6),IF(AND($G99&gt;=CI$5,$G99&lt;=CI$6),5,IF($L99=1,2,1)),IF(AND($G99&gt;=CI$5,$G99&lt;=CI$6),IF($M99&gt;0,4,3),0)),IF(AND($D99&lt;=CI$6,$E99&gt;=CI$5),60,0)))</f>
        <v/>
      </c>
      <c r="CJ99" s="80" t="str">
        <f>IF(OR($A99="",NOT(ISNUMBER($G99))),"",IF(AND($F99&lt;=CJ$6,$G99&gt;=CJ$5),IF(CJ$5&gt;$N99,5,$K99)*10+IF(AND($F99&gt;=CJ$5,$F99&lt;=CJ$6),IF(AND($G99&gt;=CJ$5,$G99&lt;=CJ$6),5,IF($L99=1,2,1)),IF(AND($G99&gt;=CJ$5,$G99&lt;=CJ$6),IF($M99&gt;0,4,3),0)),IF(AND($D99&lt;=CJ$6,$E99&gt;=CJ$5),60,0)))</f>
        <v/>
      </c>
      <c r="CK99" s="80" t="str">
        <f>IF(OR($A99="",NOT(ISNUMBER($G99))),"",IF(AND($F99&lt;=CK$6,$G99&gt;=CK$5),IF(CK$5&gt;$N99,5,$K99)*10+IF(AND($F99&gt;=CK$5,$F99&lt;=CK$6),IF(AND($G99&gt;=CK$5,$G99&lt;=CK$6),5,IF($L99=1,2,1)),IF(AND($G99&gt;=CK$5,$G99&lt;=CK$6),IF($M99&gt;0,4,3),0)),IF(AND($D99&lt;=CK$6,$E99&gt;=CK$5),60,0)))</f>
        <v/>
      </c>
      <c r="CL99" s="80" t="str">
        <f>IF(OR($A99="",NOT(ISNUMBER($G99))),"",IF(AND($F99&lt;=CL$6,$G99&gt;=CL$5),IF(CL$5&gt;$N99,5,$K99)*10+IF(AND($F99&gt;=CL$5,$F99&lt;=CL$6),IF(AND($G99&gt;=CL$5,$G99&lt;=CL$6),5,IF($L99=1,2,1)),IF(AND($G99&gt;=CL$5,$G99&lt;=CL$6),IF($M99&gt;0,4,3),0)),IF(AND($D99&lt;=CL$6,$E99&gt;=CL$5),60,0)))</f>
        <v/>
      </c>
      <c r="CM99" s="80" t="str">
        <f>IF(OR($A99="",NOT(ISNUMBER($G99))),"",IF(AND($F99&lt;=CM$6,$G99&gt;=CM$5),IF(CM$5&gt;$N99,5,$K99)*10+IF(AND($F99&gt;=CM$5,$F99&lt;=CM$6),IF(AND($G99&gt;=CM$5,$G99&lt;=CM$6),5,IF($L99=1,2,1)),IF(AND($G99&gt;=CM$5,$G99&lt;=CM$6),IF($M99&gt;0,4,3),0)),IF(AND($D99&lt;=CM$6,$E99&gt;=CM$5),60,0)))</f>
        <v/>
      </c>
      <c r="CN99" s="80" t="str">
        <f>IF(OR($A99="",NOT(ISNUMBER($G99))),"",IF(AND($F99&lt;=CN$6,$G99&gt;=CN$5),IF(CN$5&gt;$N99,5,$K99)*10+IF(AND($F99&gt;=CN$5,$F99&lt;=CN$6),IF(AND($G99&gt;=CN$5,$G99&lt;=CN$6),5,IF($L99=1,2,1)),IF(AND($G99&gt;=CN$5,$G99&lt;=CN$6),IF($M99&gt;0,4,3),0)),IF(AND($D99&lt;=CN$6,$E99&gt;=CN$5),60,0)))</f>
        <v/>
      </c>
      <c r="CO99" s="80" t="str">
        <f>IF(OR($A99="",NOT(ISNUMBER($G99))),"",IF(AND($F99&lt;=CO$6,$G99&gt;=CO$5),IF(CO$5&gt;$N99,5,$K99)*10+IF(AND($F99&gt;=CO$5,$F99&lt;=CO$6),IF(AND($G99&gt;=CO$5,$G99&lt;=CO$6),5,IF($L99=1,2,1)),IF(AND($G99&gt;=CO$5,$G99&lt;=CO$6),IF($M99&gt;0,4,3),0)),IF(AND($D99&lt;=CO$6,$E99&gt;=CO$5),60,0)))</f>
        <v/>
      </c>
      <c r="CP99" s="80" t="str">
        <f>IF(OR($A99="",NOT(ISNUMBER($G99))),"",IF(AND($F99&lt;=CP$6,$G99&gt;=CP$5),IF(CP$5&gt;$N99,5,$K99)*10+IF(AND($F99&gt;=CP$5,$F99&lt;=CP$6),IF(AND($G99&gt;=CP$5,$G99&lt;=CP$6),5,IF($L99=1,2,1)),IF(AND($G99&gt;=CP$5,$G99&lt;=CP$6),IF($M99&gt;0,4,3),0)),IF(AND($D99&lt;=CP$6,$E99&gt;=CP$5),60,0)))</f>
        <v/>
      </c>
      <c r="CQ99" s="80" t="str">
        <f>IF(OR($A99="",NOT(ISNUMBER($G99))),"",IF(AND($F99&lt;=CQ$6,$G99&gt;=CQ$5),IF(CQ$5&gt;$N99,5,$K99)*10+IF(AND($F99&gt;=CQ$5,$F99&lt;=CQ$6),IF(AND($G99&gt;=CQ$5,$G99&lt;=CQ$6),5,IF($L99=1,2,1)),IF(AND($G99&gt;=CQ$5,$G99&lt;=CQ$6),IF($M99&gt;0,4,3),0)),IF(AND($D99&lt;=CQ$6,$E99&gt;=CQ$5),60,0)))</f>
        <v/>
      </c>
      <c r="CR99" s="80" t="str">
        <f>IF(OR($A99="",NOT(ISNUMBER($G99))),"",IF(AND($F99&lt;=CR$6,$G99&gt;=CR$5),IF(CR$5&gt;$N99,5,$K99)*10+IF(AND($F99&gt;=CR$5,$F99&lt;=CR$6),IF(AND($G99&gt;=CR$5,$G99&lt;=CR$6),5,IF($L99=1,2,1)),IF(AND($G99&gt;=CR$5,$G99&lt;=CR$6),IF($M99&gt;0,4,3),0)),IF(AND($D99&lt;=CR$6,$E99&gt;=CR$5),60,0)))</f>
        <v/>
      </c>
      <c r="CS99" s="80" t="str">
        <f>IF(OR($A99="",NOT(ISNUMBER($G99))),"",IF(AND($F99&lt;=CS$6,$G99&gt;=CS$5),IF(CS$5&gt;$N99,5,$K99)*10+IF(AND($F99&gt;=CS$5,$F99&lt;=CS$6),IF(AND($G99&gt;=CS$5,$G99&lt;=CS$6),5,IF($L99=1,2,1)),IF(AND($G99&gt;=CS$5,$G99&lt;=CS$6),IF($M99&gt;0,4,3),0)),IF(AND($D99&lt;=CS$6,$E99&gt;=CS$5),60,0)))</f>
        <v/>
      </c>
      <c r="CT99" s="80" t="str">
        <f>IF(OR($A99="",NOT(ISNUMBER($G99))),"",IF(AND($F99&lt;=CT$6,$G99&gt;=CT$5),IF(CT$5&gt;$N99,5,$K99)*10+IF(AND($F99&gt;=CT$5,$F99&lt;=CT$6),IF(AND($G99&gt;=CT$5,$G99&lt;=CT$6),5,IF($L99=1,2,1)),IF(AND($G99&gt;=CT$5,$G99&lt;=CT$6),IF($M99&gt;0,4,3),0)),IF(AND($D99&lt;=CT$6,$E99&gt;=CT$5),60,0)))</f>
        <v/>
      </c>
      <c r="CU99" s="80" t="str">
        <f>IF(OR($A99="",NOT(ISNUMBER($G99))),"",IF(AND($F99&lt;=CU$6,$G99&gt;=CU$5),IF(CU$5&gt;$N99,5,$K99)*10+IF(AND($F99&gt;=CU$5,$F99&lt;=CU$6),IF(AND($G99&gt;=CU$5,$G99&lt;=CU$6),5,IF($L99=1,2,1)),IF(AND($G99&gt;=CU$5,$G99&lt;=CU$6),IF($M99&gt;0,4,3),0)),IF(AND($D99&lt;=CU$6,$E99&gt;=CU$5),60,0)))</f>
        <v/>
      </c>
      <c r="CV99" s="80" t="str">
        <f>IF(OR($A99="",NOT(ISNUMBER($G99))),"",IF(AND($F99&lt;=CV$6,$G99&gt;=CV$5),IF(CV$5&gt;$N99,5,$K99)*10+IF(AND($F99&gt;=CV$5,$F99&lt;=CV$6),IF(AND($G99&gt;=CV$5,$G99&lt;=CV$6),5,IF($L99=1,2,1)),IF(AND($G99&gt;=CV$5,$G99&lt;=CV$6),IF($M99&gt;0,4,3),0)),IF(AND($D99&lt;=CV$6,$E99&gt;=CV$5),60,0)))</f>
        <v/>
      </c>
      <c r="CW99" s="80" t="str">
        <f>IF(OR($A99="",NOT(ISNUMBER($G99))),"",IF(AND($F99&lt;=CW$6,$G99&gt;=CW$5),IF(CW$5&gt;$N99,5,$K99)*10+IF(AND($F99&gt;=CW$5,$F99&lt;=CW$6),IF(AND($G99&gt;=CW$5,$G99&lt;=CW$6),5,IF($L99=1,2,1)),IF(AND($G99&gt;=CW$5,$G99&lt;=CW$6),IF($M99&gt;0,4,3),0)),IF(AND($D99&lt;=CW$6,$E99&gt;=CW$5),60,0)))</f>
        <v/>
      </c>
      <c r="CX99" s="80" t="str">
        <f>IF(OR($A99="",NOT(ISNUMBER($G99))),"",IF(AND($F99&lt;=CX$6,$G99&gt;=CX$5),IF(CX$5&gt;$N99,5,$K99)*10+IF(AND($F99&gt;=CX$5,$F99&lt;=CX$6),IF(AND($G99&gt;=CX$5,$G99&lt;=CX$6),5,IF($L99=1,2,1)),IF(AND($G99&gt;=CX$5,$G99&lt;=CX$6),IF($M99&gt;0,4,3),0)),IF(AND($D99&lt;=CX$6,$E99&gt;=CX$5),60,0)))</f>
        <v/>
      </c>
      <c r="CY99" s="80" t="str">
        <f>IF(OR($A99="",NOT(ISNUMBER($G99))),"",IF(AND($F99&lt;=CY$6,$G99&gt;=CY$5),IF(CY$5&gt;$N99,5,$K99)*10+IF(AND($F99&gt;=CY$5,$F99&lt;=CY$6),IF(AND($G99&gt;=CY$5,$G99&lt;=CY$6),5,IF($L99=1,2,1)),IF(AND($G99&gt;=CY$5,$G99&lt;=CY$6),IF($M99&gt;0,4,3),0)),IF(AND($D99&lt;=CY$6,$E99&gt;=CY$5),60,0)))</f>
        <v/>
      </c>
      <c r="CZ99" s="80" t="str">
        <f>IF(OR($A99="",NOT(ISNUMBER($G99))),"",IF(AND($F99&lt;=CZ$6,$G99&gt;=CZ$5),IF(CZ$5&gt;$N99,5,$K99)*10+IF(AND($F99&gt;=CZ$5,$F99&lt;=CZ$6),IF(AND($G99&gt;=CZ$5,$G99&lt;=CZ$6),5,IF($L99=1,2,1)),IF(AND($G99&gt;=CZ$5,$G99&lt;=CZ$6),IF($M99&gt;0,4,3),0)),IF(AND($D99&lt;=CZ$6,$E99&gt;=CZ$5),60,0)))</f>
        <v/>
      </c>
      <c r="DA99" s="80" t="str">
        <f>IF(OR($A99="",NOT(ISNUMBER($G99))),"",IF(AND($F99&lt;=DA$6,$G99&gt;=DA$5),IF(DA$5&gt;$N99,5,$K99)*10+IF(AND($F99&gt;=DA$5,$F99&lt;=DA$6),IF(AND($G99&gt;=DA$5,$G99&lt;=DA$6),5,IF($L99=1,2,1)),IF(AND($G99&gt;=DA$5,$G99&lt;=DA$6),IF($M99&gt;0,4,3),0)),IF(AND($D99&lt;=DA$6,$E99&gt;=DA$5),60,0)))</f>
        <v/>
      </c>
      <c r="DB99" s="80" t="str">
        <f>IF(OR($A99="",NOT(ISNUMBER($G99))),"",IF(AND($F99&lt;=DB$6,$G99&gt;=DB$5),IF(DB$5&gt;$N99,5,$K99)*10+IF(AND($F99&gt;=DB$5,$F99&lt;=DB$6),IF(AND($G99&gt;=DB$5,$G99&lt;=DB$6),5,IF($L99=1,2,1)),IF(AND($G99&gt;=DB$5,$G99&lt;=DB$6),IF($M99&gt;0,4,3),0)),IF(AND($D99&lt;=DB$6,$E99&gt;=DB$5),60,0)))</f>
        <v/>
      </c>
      <c r="DC99" s="80" t="str">
        <f>IF(OR($A99="",NOT(ISNUMBER($G99))),"",IF(AND($F99&lt;=DC$6,$G99&gt;=DC$5),IF(DC$5&gt;$N99,5,$K99)*10+IF(AND($F99&gt;=DC$5,$F99&lt;=DC$6),IF(AND($G99&gt;=DC$5,$G99&lt;=DC$6),5,IF($L99=1,2,1)),IF(AND($G99&gt;=DC$5,$G99&lt;=DC$6),IF($M99&gt;0,4,3),0)),IF(AND($D99&lt;=DC$6,$E99&gt;=DC$5),60,0)))</f>
        <v/>
      </c>
      <c r="DD99" s="80" t="str">
        <f>IF(OR($A99="",NOT(ISNUMBER($G99))),"",IF(AND($F99&lt;=DD$6,$G99&gt;=DD$5),IF(DD$5&gt;$N99,5,$K99)*10+IF(AND($F99&gt;=DD$5,$F99&lt;=DD$6),IF(AND($G99&gt;=DD$5,$G99&lt;=DD$6),5,IF($L99=1,2,1)),IF(AND($G99&gt;=DD$5,$G99&lt;=DD$6),IF($M99&gt;0,4,3),0)),IF(AND($D99&lt;=DD$6,$E99&gt;=DD$5),60,0)))</f>
        <v/>
      </c>
      <c r="DE99" s="80" t="str">
        <f>IF(OR($A99="",NOT(ISNUMBER($G99))),"",IF(AND($F99&lt;=DE$6,$G99&gt;=DE$5),IF(DE$5&gt;$N99,5,$K99)*10+IF(AND($F99&gt;=DE$5,$F99&lt;=DE$6),IF(AND($G99&gt;=DE$5,$G99&lt;=DE$6),5,IF($L99=1,2,1)),IF(AND($G99&gt;=DE$5,$G99&lt;=DE$6),IF($M99&gt;0,4,3),0)),IF(AND($D99&lt;=DE$6,$E99&gt;=DE$5),60,0)))</f>
        <v/>
      </c>
      <c r="DF99" s="80" t="str">
        <f>IF(OR($A99="",NOT(ISNUMBER($G99))),"",IF(AND($F99&lt;=DF$6,$G99&gt;=DF$5),IF(DF$5&gt;$N99,5,$K99)*10+IF(AND($F99&gt;=DF$5,$F99&lt;=DF$6),IF(AND($G99&gt;=DF$5,$G99&lt;=DF$6),5,IF($L99=1,2,1)),IF(AND($G99&gt;=DF$5,$G99&lt;=DF$6),IF($M99&gt;0,4,3),0)),IF(AND($D99&lt;=DF$6,$E99&gt;=DF$5),60,0)))</f>
        <v/>
      </c>
      <c r="DG99" s="80" t="str">
        <f>IF(OR($A99="",NOT(ISNUMBER($G99))),"",IF(AND($F99&lt;=DG$6,$G99&gt;=DG$5),IF(DG$5&gt;$N99,5,$K99)*10+IF(AND($F99&gt;=DG$5,$F99&lt;=DG$6),IF(AND($G99&gt;=DG$5,$G99&lt;=DG$6),5,IF($L99=1,2,1)),IF(AND($G99&gt;=DG$5,$G99&lt;=DG$6),IF($M99&gt;0,4,3),0)),IF(AND($D99&lt;=DG$6,$E99&gt;=DG$5),60,0)))</f>
        <v/>
      </c>
      <c r="DH99" s="80" t="str">
        <f>IF(OR($A99="",NOT(ISNUMBER($G99))),"",IF(AND($F99&lt;=DH$6,$G99&gt;=DH$5),IF(DH$5&gt;$N99,5,$K99)*10+IF(AND($F99&gt;=DH$5,$F99&lt;=DH$6),IF(AND($G99&gt;=DH$5,$G99&lt;=DH$6),5,IF($L99=1,2,1)),IF(AND($G99&gt;=DH$5,$G99&lt;=DH$6),IF($M99&gt;0,4,3),0)),IF(AND($D99&lt;=DH$6,$E99&gt;=DH$5),60,0)))</f>
        <v/>
      </c>
      <c r="DI99" s="80" t="str">
        <f>IF(OR($A99="",NOT(ISNUMBER($G99))),"",IF(AND($F99&lt;=DI$6,$G99&gt;=DI$5),IF(DI$5&gt;$N99,5,$K99)*10+IF(AND($F99&gt;=DI$5,$F99&lt;=DI$6),IF(AND($G99&gt;=DI$5,$G99&lt;=DI$6),5,IF($L99=1,2,1)),IF(AND($G99&gt;=DI$5,$G99&lt;=DI$6),IF($M99&gt;0,4,3),0)),IF(AND($D99&lt;=DI$6,$E99&gt;=DI$5),60,0)))</f>
        <v/>
      </c>
      <c r="DJ99" s="80" t="str">
        <f>IF(OR($A99="",NOT(ISNUMBER($G99))),"",IF(AND($F99&lt;=DJ$6,$G99&gt;=DJ$5),IF(DJ$5&gt;$N99,5,$K99)*10+IF(AND($F99&gt;=DJ$5,$F99&lt;=DJ$6),IF(AND($G99&gt;=DJ$5,$G99&lt;=DJ$6),5,IF($L99=1,2,1)),IF(AND($G99&gt;=DJ$5,$G99&lt;=DJ$6),IF($M99&gt;0,4,3),0)),IF(AND($D99&lt;=DJ$6,$E99&gt;=DJ$5),60,0)))</f>
        <v/>
      </c>
      <c r="DK99" s="80" t="str">
        <f>IF(OR($A99="",NOT(ISNUMBER($G99))),"",IF(AND($F99&lt;=DK$6,$G99&gt;=DK$5),IF(DK$5&gt;$N99,5,$K99)*10+IF(AND($F99&gt;=DK$5,$F99&lt;=DK$6),IF(AND($G99&gt;=DK$5,$G99&lt;=DK$6),5,IF($L99=1,2,1)),IF(AND($G99&gt;=DK$5,$G99&lt;=DK$6),IF($M99&gt;0,4,3),0)),IF(AND($D99&lt;=DK$6,$E99&gt;=DK$5),60,0)))</f>
        <v/>
      </c>
      <c r="DL99" s="80" t="str">
        <f>IF(OR($A99="",NOT(ISNUMBER($G99))),"",IF(AND($F99&lt;=DL$6,$G99&gt;=DL$5),IF(DL$5&gt;$N99,5,$K99)*10+IF(AND($F99&gt;=DL$5,$F99&lt;=DL$6),IF(AND($G99&gt;=DL$5,$G99&lt;=DL$6),5,IF($L99=1,2,1)),IF(AND($G99&gt;=DL$5,$G99&lt;=DL$6),IF($M99&gt;0,4,3),0)),IF(AND($D99&lt;=DL$6,$E99&gt;=DL$5),60,0)))</f>
        <v/>
      </c>
      <c r="DM99" s="80" t="str">
        <f>IF(OR($A99="",NOT(ISNUMBER($G99))),"",IF(AND($F99&lt;=DM$6,$G99&gt;=DM$5),IF(DM$5&gt;$N99,5,$K99)*10+IF(AND($F99&gt;=DM$5,$F99&lt;=DM$6),IF(AND($G99&gt;=DM$5,$G99&lt;=DM$6),5,IF($L99=1,2,1)),IF(AND($G99&gt;=DM$5,$G99&lt;=DM$6),IF($M99&gt;0,4,3),0)),IF(AND($D99&lt;=DM$6,$E99&gt;=DM$5),60,0)))</f>
        <v/>
      </c>
      <c r="DN99" s="80" t="str">
        <f>IF(OR($A99="",NOT(ISNUMBER($G99))),"",IF(AND($F99&lt;=DN$6,$G99&gt;=DN$5),IF(DN$5&gt;$N99,5,$K99)*10+IF(AND($F99&gt;=DN$5,$F99&lt;=DN$6),IF(AND($G99&gt;=DN$5,$G99&lt;=DN$6),5,IF($L99=1,2,1)),IF(AND($G99&gt;=DN$5,$G99&lt;=DN$6),IF($M99&gt;0,4,3),0)),IF(AND($D99&lt;=DN$6,$E99&gt;=DN$5),60,0)))</f>
        <v/>
      </c>
      <c r="DO99" s="80" t="str">
        <f>IF(OR($A99="",NOT(ISNUMBER($G99))),"",IF(AND($F99&lt;=DO$6,$G99&gt;=DO$5),IF(DO$5&gt;$N99,5,$K99)*10+IF(AND($F99&gt;=DO$5,$F99&lt;=DO$6),IF(AND($G99&gt;=DO$5,$G99&lt;=DO$6),5,IF($L99=1,2,1)),IF(AND($G99&gt;=DO$5,$G99&lt;=DO$6),IF($M99&gt;0,4,3),0)),IF(AND($D99&lt;=DO$6,$E99&gt;=DO$5),60,0)))</f>
        <v/>
      </c>
      <c r="DP99" s="80" t="str">
        <f>IF(OR($A99="",NOT(ISNUMBER($G99))),"",IF(AND($F99&lt;=DP$6,$G99&gt;=DP$5),IF(DP$5&gt;$N99,5,$K99)*10+IF(AND($F99&gt;=DP$5,$F99&lt;=DP$6),IF(AND($G99&gt;=DP$5,$G99&lt;=DP$6),5,IF($L99=1,2,1)),IF(AND($G99&gt;=DP$5,$G99&lt;=DP$6),IF($M99&gt;0,4,3),0)),IF(AND($D99&lt;=DP$6,$E99&gt;=DP$5),60,0)))</f>
        <v/>
      </c>
      <c r="DQ99" s="80" t="str">
        <f>IF(OR($A99="",NOT(ISNUMBER($G99))),"",IF(AND($F99&lt;=DQ$6,$G99&gt;=DQ$5),IF(DQ$5&gt;$N99,5,$K99)*10+IF(AND($F99&gt;=DQ$5,$F99&lt;=DQ$6),IF(AND($G99&gt;=DQ$5,$G99&lt;=DQ$6),5,IF($L99=1,2,1)),IF(AND($G99&gt;=DQ$5,$G99&lt;=DQ$6),IF($M99&gt;0,4,3),0)),IF(AND($D99&lt;=DQ$6,$E99&gt;=DQ$5),60,0)))</f>
        <v/>
      </c>
      <c r="DR99" s="80" t="str">
        <f>IF(OR($A99="",NOT(ISNUMBER($G99))),"",IF(AND($F99&lt;=DR$6,$G99&gt;=DR$5),IF(DR$5&gt;$N99,5,$K99)*10+IF(AND($F99&gt;=DR$5,$F99&lt;=DR$6),IF(AND($G99&gt;=DR$5,$G99&lt;=DR$6),5,IF($L99=1,2,1)),IF(AND($G99&gt;=DR$5,$G99&lt;=DR$6),IF($M99&gt;0,4,3),0)),IF(AND($D99&lt;=DR$6,$E99&gt;=DR$5),60,0)))</f>
        <v/>
      </c>
      <c r="DS99" s="80" t="str">
        <f>IF(OR($A99="",NOT(ISNUMBER($G99))),"",IF(AND($F99&lt;=DS$6,$G99&gt;=DS$5),IF(DS$5&gt;$N99,5,$K99)*10+IF(AND($F99&gt;=DS$5,$F99&lt;=DS$6),IF(AND($G99&gt;=DS$5,$G99&lt;=DS$6),5,IF($L99=1,2,1)),IF(AND($G99&gt;=DS$5,$G99&lt;=DS$6),IF($M99&gt;0,4,3),0)),IF(AND($D99&lt;=DS$6,$E99&gt;=DS$5),60,0)))</f>
        <v/>
      </c>
      <c r="DT99" s="80" t="str">
        <f>IF(OR($A99="",NOT(ISNUMBER($G99))),"",IF(AND($F99&lt;=DT$6,$G99&gt;=DT$5),IF(DT$5&gt;$N99,5,$K99)*10+IF(AND($F99&gt;=DT$5,$F99&lt;=DT$6),IF(AND($G99&gt;=DT$5,$G99&lt;=DT$6),5,IF($L99=1,2,1)),IF(AND($G99&gt;=DT$5,$G99&lt;=DT$6),IF($M99&gt;0,4,3),0)),IF(AND($D99&lt;=DT$6,$E99&gt;=DT$5),60,0)))</f>
        <v/>
      </c>
      <c r="DU99" s="80" t="str">
        <f>IF(OR($A99="",NOT(ISNUMBER($G99))),"",IF(AND($F99&lt;=DU$6,$G99&gt;=DU$5),IF(DU$5&gt;$N99,5,$K99)*10+IF(AND($F99&gt;=DU$5,$F99&lt;=DU$6),IF(AND($G99&gt;=DU$5,$G99&lt;=DU$6),5,IF($L99=1,2,1)),IF(AND($G99&gt;=DU$5,$G99&lt;=DU$6),IF($M99&gt;0,4,3),0)),IF(AND($D99&lt;=DU$6,$E99&gt;=DU$5),60,0)))</f>
        <v/>
      </c>
      <c r="DV99" s="80" t="str">
        <f>IF(OR($A99="",NOT(ISNUMBER($G99))),"",IF(AND($F99&lt;=DV$6,$G99&gt;=DV$5),IF(DV$5&gt;$N99,5,$K99)*10+IF(AND($F99&gt;=DV$5,$F99&lt;=DV$6),IF(AND($G99&gt;=DV$5,$G99&lt;=DV$6),5,IF($L99=1,2,1)),IF(AND($G99&gt;=DV$5,$G99&lt;=DV$6),IF($M99&gt;0,4,3),0)),IF(AND($D99&lt;=DV$6,$E99&gt;=DV$5),60,0)))</f>
        <v/>
      </c>
      <c r="DW99" s="80" t="str">
        <f>IF(OR($A99="",NOT(ISNUMBER($G99))),"",IF(AND($F99&lt;=DW$6,$G99&gt;=DW$5),IF(DW$5&gt;$N99,5,$K99)*10+IF(AND($F99&gt;=DW$5,$F99&lt;=DW$6),IF(AND($G99&gt;=DW$5,$G99&lt;=DW$6),5,IF($L99=1,2,1)),IF(AND($G99&gt;=DW$5,$G99&lt;=DW$6),IF($M99&gt;0,4,3),0)),IF(AND($D99&lt;=DW$6,$E99&gt;=DW$5),60,0)))</f>
        <v/>
      </c>
      <c r="DX99" s="80" t="str">
        <f>IF(OR($A99="",NOT(ISNUMBER($G99))),"",IF(AND($F99&lt;=DX$6,$G99&gt;=DX$5),IF(DX$5&gt;$N99,5,$K99)*10+IF(AND($F99&gt;=DX$5,$F99&lt;=DX$6),IF(AND($G99&gt;=DX$5,$G99&lt;=DX$6),5,IF($L99=1,2,1)),IF(AND($G99&gt;=DX$5,$G99&lt;=DX$6),IF($M99&gt;0,4,3),0)),IF(AND($D99&lt;=DX$6,$E99&gt;=DX$5),60,0)))</f>
        <v/>
      </c>
      <c r="DY99" s="80" t="str">
        <f>IF(OR($A99="",NOT(ISNUMBER($G99))),"",IF(AND($F99&lt;=DY$6,$G99&gt;=DY$5),IF(DY$5&gt;$N99,5,$K99)*10+IF(AND($F99&gt;=DY$5,$F99&lt;=DY$6),IF(AND($G99&gt;=DY$5,$G99&lt;=DY$6),5,IF($L99=1,2,1)),IF(AND($G99&gt;=DY$5,$G99&lt;=DY$6),IF($M99&gt;0,4,3),0)),IF(AND($D99&lt;=DY$6,$E99&gt;=DY$5),60,0)))</f>
        <v/>
      </c>
      <c r="DZ99" s="80" t="str">
        <f>IF(OR($A99="",NOT(ISNUMBER($G99))),"",IF(AND($F99&lt;=DZ$6,$G99&gt;=DZ$5),IF(DZ$5&gt;$N99,5,$K99)*10+IF(AND($F99&gt;=DZ$5,$F99&lt;=DZ$6),IF(AND($G99&gt;=DZ$5,$G99&lt;=DZ$6),5,IF($L99=1,2,1)),IF(AND($G99&gt;=DZ$5,$G99&lt;=DZ$6),IF($M99&gt;0,4,3),0)),IF(AND($D99&lt;=DZ$6,$E99&gt;=DZ$5),60,0)))</f>
        <v/>
      </c>
      <c r="EA99" s="80" t="str">
        <f>IF(OR($A99="",NOT(ISNUMBER($G99))),"",IF(AND($F99&lt;=EA$6,$G99&gt;=EA$5),IF(EA$5&gt;$N99,5,$K99)*10+IF(AND($F99&gt;=EA$5,$F99&lt;=EA$6),IF(AND($G99&gt;=EA$5,$G99&lt;=EA$6),5,IF($L99=1,2,1)),IF(AND($G99&gt;=EA$5,$G99&lt;=EA$6),IF($M99&gt;0,4,3),0)),IF(AND($D99&lt;=EA$6,$E99&gt;=EA$5),60,0)))</f>
        <v/>
      </c>
      <c r="EB99" s="80" t="str">
        <f>IF(OR($A99="",NOT(ISNUMBER($G99))),"",IF(AND($F99&lt;=EB$6,$G99&gt;=EB$5),IF(EB$5&gt;$N99,5,$K99)*10+IF(AND($F99&gt;=EB$5,$F99&lt;=EB$6),IF(AND($G99&gt;=EB$5,$G99&lt;=EB$6),5,IF($L99=1,2,1)),IF(AND($G99&gt;=EB$5,$G99&lt;=EB$6),IF($M99&gt;0,4,3),0)),IF(AND($D99&lt;=EB$6,$E99&gt;=EB$5),60,0)))</f>
        <v/>
      </c>
      <c r="EC99" s="80" t="str">
        <f>IF(OR($A99="",NOT(ISNUMBER($G99))),"",IF(AND($F99&lt;=EC$6,$G99&gt;=EC$5),IF(EC$5&gt;$N99,5,$K99)*10+IF(AND($F99&gt;=EC$5,$F99&lt;=EC$6),IF(AND($G99&gt;=EC$5,$G99&lt;=EC$6),5,IF($L99=1,2,1)),IF(AND($G99&gt;=EC$5,$G99&lt;=EC$6),IF($M99&gt;0,4,3),0)),IF(AND($D99&lt;=EC$6,$E99&gt;=EC$5),60,0)))</f>
        <v/>
      </c>
      <c r="ED99" s="80" t="str">
        <f>IF(OR($A99="",NOT(ISNUMBER($G99))),"",IF(AND($F99&lt;=ED$6,$G99&gt;=ED$5),IF(ED$5&gt;$N99,5,$K99)*10+IF(AND($F99&gt;=ED$5,$F99&lt;=ED$6),IF(AND($G99&gt;=ED$5,$G99&lt;=ED$6),5,IF($L99=1,2,1)),IF(AND($G99&gt;=ED$5,$G99&lt;=ED$6),IF($M99&gt;0,4,3),0)),IF(AND($D99&lt;=ED$6,$E99&gt;=ED$5),60,0)))</f>
        <v/>
      </c>
    </row>
    <row r="100" ht="18" customHeight="1">
      <c r="A100" s="52" t="str">
        <f>IF(Tasks!$B100="","",Tasks!$A100)</f>
        <v/>
      </c>
      <c r="B100" s="78" t="str">
        <f>IF(Tasks!$B100="","",Tasks!$B100)</f>
        <v/>
      </c>
      <c r="C100" s="25" t="str">
        <f>IF($B100="","",IF(AND(Tasks!$D100="",Tasks!$G100=""),"-",IF(Tasks!$D100="","",Tasks!$D100&amp;IF(OR(Tasks!$E100="",Tasks!$E100="FS"),IF(N(Tasks!$F100)=0,"","FS"),Tasks!$E100)&amp;IF(N(Tasks!$F100)=0,"",IF(Tasks!$F100&gt;0,"+","")&amp;Tasks!$F100))&amp;IF(AND(Tasks!$D100&lt;&gt;"",Tasks!$G100&lt;&gt;""),", ","")&amp;IF(Tasks!$G100="","",Tasks!$G100&amp;IF(OR(Tasks!$H100="",Tasks!$H100="FS"),IF(N(Tasks!$I100)=0,"","FS"),Tasks!$H100)&amp;IF(N(Tasks!$I100)=0,"",IF(Tasks!$I100&gt;0,"+","")&amp;Tasks!$I100))))</f>
        <v/>
      </c>
      <c r="D100" s="51" t="str">
        <f>IF(OR($B100="",Tasks!$Q100=""),"",Tasks!$Q100)</f>
        <v/>
      </c>
      <c r="E100" s="51" t="str">
        <f>IF(OR($B100="",Tasks!$R100=""),"",Tasks!$R100)</f>
        <v/>
      </c>
      <c r="F100" s="51" t="str">
        <f>IF(OR($B100="",Tasks!$S100=""),"",Tasks!$S100)</f>
        <v/>
      </c>
      <c r="G100" s="51" t="str">
        <f>IF(OR($B100="",Tasks!$T100=""),"",Tasks!$T100)</f>
        <v/>
      </c>
      <c r="H100" s="52" t="str">
        <f>IF($B100="","",Tasks!$AE100)</f>
        <v/>
      </c>
      <c r="I100" s="79" t="str">
        <f>IF($B100="","",Tasks!$AF100)</f>
        <v/>
      </c>
      <c r="J100" s="53" t="str">
        <f>IF(OR($B100="",Tasks!$V100=""),"",Tasks!$V100)</f>
        <v/>
      </c>
      <c r="K100" s="52" t="str">
        <f>IF($B100="","",Tasks!$AA100)</f>
        <v/>
      </c>
      <c r="L100" s="52" t="str">
        <f>IF($B100="","",Tasks!$AB100)</f>
        <v/>
      </c>
      <c r="M100" s="52" t="str">
        <f>IF($B100="","",Tasks!$Z100)</f>
        <v/>
      </c>
      <c r="N100" s="52" t="str">
        <f>IF(OR($B100="",Tasks!$AG100=""),"",Tasks!$AG100)</f>
        <v/>
      </c>
      <c r="O100" s="80" t="str">
        <f>IF(OR($A100="",NOT(ISNUMBER($G100))),"",IF(AND($F100&lt;=O$6,$G100&gt;=O$5),IF(O$5&gt;$N100,5,$K100)*10+IF(AND($F100&gt;=O$5,$F100&lt;=O$6),IF(AND($G100&gt;=O$5,$G100&lt;=O$6),5,IF($L100=1,2,1)),IF(AND($G100&gt;=O$5,$G100&lt;=O$6),IF($M100&gt;0,4,3),0)),IF(AND($D100&lt;=O$6,$E100&gt;=O$5),60,0)))</f>
        <v/>
      </c>
      <c r="P100" s="80" t="str">
        <f>IF(OR($A100="",NOT(ISNUMBER($G100))),"",IF(AND($F100&lt;=P$6,$G100&gt;=P$5),IF(P$5&gt;$N100,5,$K100)*10+IF(AND($F100&gt;=P$5,$F100&lt;=P$6),IF(AND($G100&gt;=P$5,$G100&lt;=P$6),5,IF($L100=1,2,1)),IF(AND($G100&gt;=P$5,$G100&lt;=P$6),IF($M100&gt;0,4,3),0)),IF(AND($D100&lt;=P$6,$E100&gt;=P$5),60,0)))</f>
        <v/>
      </c>
      <c r="Q100" s="80" t="str">
        <f>IF(OR($A100="",NOT(ISNUMBER($G100))),"",IF(AND($F100&lt;=Q$6,$G100&gt;=Q$5),IF(Q$5&gt;$N100,5,$K100)*10+IF(AND($F100&gt;=Q$5,$F100&lt;=Q$6),IF(AND($G100&gt;=Q$5,$G100&lt;=Q$6),5,IF($L100=1,2,1)),IF(AND($G100&gt;=Q$5,$G100&lt;=Q$6),IF($M100&gt;0,4,3),0)),IF(AND($D100&lt;=Q$6,$E100&gt;=Q$5),60,0)))</f>
        <v/>
      </c>
      <c r="R100" s="80" t="str">
        <f>IF(OR($A100="",NOT(ISNUMBER($G100))),"",IF(AND($F100&lt;=R$6,$G100&gt;=R$5),IF(R$5&gt;$N100,5,$K100)*10+IF(AND($F100&gt;=R$5,$F100&lt;=R$6),IF(AND($G100&gt;=R$5,$G100&lt;=R$6),5,IF($L100=1,2,1)),IF(AND($G100&gt;=R$5,$G100&lt;=R$6),IF($M100&gt;0,4,3),0)),IF(AND($D100&lt;=R$6,$E100&gt;=R$5),60,0)))</f>
        <v/>
      </c>
      <c r="S100" s="80" t="str">
        <f>IF(OR($A100="",NOT(ISNUMBER($G100))),"",IF(AND($F100&lt;=S$6,$G100&gt;=S$5),IF(S$5&gt;$N100,5,$K100)*10+IF(AND($F100&gt;=S$5,$F100&lt;=S$6),IF(AND($G100&gt;=S$5,$G100&lt;=S$6),5,IF($L100=1,2,1)),IF(AND($G100&gt;=S$5,$G100&lt;=S$6),IF($M100&gt;0,4,3),0)),IF(AND($D100&lt;=S$6,$E100&gt;=S$5),60,0)))</f>
        <v/>
      </c>
      <c r="T100" s="80" t="str">
        <f>IF(OR($A100="",NOT(ISNUMBER($G100))),"",IF(AND($F100&lt;=T$6,$G100&gt;=T$5),IF(T$5&gt;$N100,5,$K100)*10+IF(AND($F100&gt;=T$5,$F100&lt;=T$6),IF(AND($G100&gt;=T$5,$G100&lt;=T$6),5,IF($L100=1,2,1)),IF(AND($G100&gt;=T$5,$G100&lt;=T$6),IF($M100&gt;0,4,3),0)),IF(AND($D100&lt;=T$6,$E100&gt;=T$5),60,0)))</f>
        <v/>
      </c>
      <c r="U100" s="80" t="str">
        <f>IF(OR($A100="",NOT(ISNUMBER($G100))),"",IF(AND($F100&lt;=U$6,$G100&gt;=U$5),IF(U$5&gt;$N100,5,$K100)*10+IF(AND($F100&gt;=U$5,$F100&lt;=U$6),IF(AND($G100&gt;=U$5,$G100&lt;=U$6),5,IF($L100=1,2,1)),IF(AND($G100&gt;=U$5,$G100&lt;=U$6),IF($M100&gt;0,4,3),0)),IF(AND($D100&lt;=U$6,$E100&gt;=U$5),60,0)))</f>
        <v/>
      </c>
      <c r="V100" s="80" t="str">
        <f>IF(OR($A100="",NOT(ISNUMBER($G100))),"",IF(AND($F100&lt;=V$6,$G100&gt;=V$5),IF(V$5&gt;$N100,5,$K100)*10+IF(AND($F100&gt;=V$5,$F100&lt;=V$6),IF(AND($G100&gt;=V$5,$G100&lt;=V$6),5,IF($L100=1,2,1)),IF(AND($G100&gt;=V$5,$G100&lt;=V$6),IF($M100&gt;0,4,3),0)),IF(AND($D100&lt;=V$6,$E100&gt;=V$5),60,0)))</f>
        <v/>
      </c>
      <c r="W100" s="80" t="str">
        <f>IF(OR($A100="",NOT(ISNUMBER($G100))),"",IF(AND($F100&lt;=W$6,$G100&gt;=W$5),IF(W$5&gt;$N100,5,$K100)*10+IF(AND($F100&gt;=W$5,$F100&lt;=W$6),IF(AND($G100&gt;=W$5,$G100&lt;=W$6),5,IF($L100=1,2,1)),IF(AND($G100&gt;=W$5,$G100&lt;=W$6),IF($M100&gt;0,4,3),0)),IF(AND($D100&lt;=W$6,$E100&gt;=W$5),60,0)))</f>
        <v/>
      </c>
      <c r="X100" s="80" t="str">
        <f>IF(OR($A100="",NOT(ISNUMBER($G100))),"",IF(AND($F100&lt;=X$6,$G100&gt;=X$5),IF(X$5&gt;$N100,5,$K100)*10+IF(AND($F100&gt;=X$5,$F100&lt;=X$6),IF(AND($G100&gt;=X$5,$G100&lt;=X$6),5,IF($L100=1,2,1)),IF(AND($G100&gt;=X$5,$G100&lt;=X$6),IF($M100&gt;0,4,3),0)),IF(AND($D100&lt;=X$6,$E100&gt;=X$5),60,0)))</f>
        <v/>
      </c>
      <c r="Y100" s="80" t="str">
        <f>IF(OR($A100="",NOT(ISNUMBER($G100))),"",IF(AND($F100&lt;=Y$6,$G100&gt;=Y$5),IF(Y$5&gt;$N100,5,$K100)*10+IF(AND($F100&gt;=Y$5,$F100&lt;=Y$6),IF(AND($G100&gt;=Y$5,$G100&lt;=Y$6),5,IF($L100=1,2,1)),IF(AND($G100&gt;=Y$5,$G100&lt;=Y$6),IF($M100&gt;0,4,3),0)),IF(AND($D100&lt;=Y$6,$E100&gt;=Y$5),60,0)))</f>
        <v/>
      </c>
      <c r="Z100" s="80" t="str">
        <f>IF(OR($A100="",NOT(ISNUMBER($G100))),"",IF(AND($F100&lt;=Z$6,$G100&gt;=Z$5),IF(Z$5&gt;$N100,5,$K100)*10+IF(AND($F100&gt;=Z$5,$F100&lt;=Z$6),IF(AND($G100&gt;=Z$5,$G100&lt;=Z$6),5,IF($L100=1,2,1)),IF(AND($G100&gt;=Z$5,$G100&lt;=Z$6),IF($M100&gt;0,4,3),0)),IF(AND($D100&lt;=Z$6,$E100&gt;=Z$5),60,0)))</f>
        <v/>
      </c>
      <c r="AA100" s="80" t="str">
        <f>IF(OR($A100="",NOT(ISNUMBER($G100))),"",IF(AND($F100&lt;=AA$6,$G100&gt;=AA$5),IF(AA$5&gt;$N100,5,$K100)*10+IF(AND($F100&gt;=AA$5,$F100&lt;=AA$6),IF(AND($G100&gt;=AA$5,$G100&lt;=AA$6),5,IF($L100=1,2,1)),IF(AND($G100&gt;=AA$5,$G100&lt;=AA$6),IF($M100&gt;0,4,3),0)),IF(AND($D100&lt;=AA$6,$E100&gt;=AA$5),60,0)))</f>
        <v/>
      </c>
      <c r="AB100" s="80" t="str">
        <f>IF(OR($A100="",NOT(ISNUMBER($G100))),"",IF(AND($F100&lt;=AB$6,$G100&gt;=AB$5),IF(AB$5&gt;$N100,5,$K100)*10+IF(AND($F100&gt;=AB$5,$F100&lt;=AB$6),IF(AND($G100&gt;=AB$5,$G100&lt;=AB$6),5,IF($L100=1,2,1)),IF(AND($G100&gt;=AB$5,$G100&lt;=AB$6),IF($M100&gt;0,4,3),0)),IF(AND($D100&lt;=AB$6,$E100&gt;=AB$5),60,0)))</f>
        <v/>
      </c>
      <c r="AC100" s="80" t="str">
        <f>IF(OR($A100="",NOT(ISNUMBER($G100))),"",IF(AND($F100&lt;=AC$6,$G100&gt;=AC$5),IF(AC$5&gt;$N100,5,$K100)*10+IF(AND($F100&gt;=AC$5,$F100&lt;=AC$6),IF(AND($G100&gt;=AC$5,$G100&lt;=AC$6),5,IF($L100=1,2,1)),IF(AND($G100&gt;=AC$5,$G100&lt;=AC$6),IF($M100&gt;0,4,3),0)),IF(AND($D100&lt;=AC$6,$E100&gt;=AC$5),60,0)))</f>
        <v/>
      </c>
      <c r="AD100" s="80" t="str">
        <f>IF(OR($A100="",NOT(ISNUMBER($G100))),"",IF(AND($F100&lt;=AD$6,$G100&gt;=AD$5),IF(AD$5&gt;$N100,5,$K100)*10+IF(AND($F100&gt;=AD$5,$F100&lt;=AD$6),IF(AND($G100&gt;=AD$5,$G100&lt;=AD$6),5,IF($L100=1,2,1)),IF(AND($G100&gt;=AD$5,$G100&lt;=AD$6),IF($M100&gt;0,4,3),0)),IF(AND($D100&lt;=AD$6,$E100&gt;=AD$5),60,0)))</f>
        <v/>
      </c>
      <c r="AE100" s="80" t="str">
        <f>IF(OR($A100="",NOT(ISNUMBER($G100))),"",IF(AND($F100&lt;=AE$6,$G100&gt;=AE$5),IF(AE$5&gt;$N100,5,$K100)*10+IF(AND($F100&gt;=AE$5,$F100&lt;=AE$6),IF(AND($G100&gt;=AE$5,$G100&lt;=AE$6),5,IF($L100=1,2,1)),IF(AND($G100&gt;=AE$5,$G100&lt;=AE$6),IF($M100&gt;0,4,3),0)),IF(AND($D100&lt;=AE$6,$E100&gt;=AE$5),60,0)))</f>
        <v/>
      </c>
      <c r="AF100" s="80" t="str">
        <f>IF(OR($A100="",NOT(ISNUMBER($G100))),"",IF(AND($F100&lt;=AF$6,$G100&gt;=AF$5),IF(AF$5&gt;$N100,5,$K100)*10+IF(AND($F100&gt;=AF$5,$F100&lt;=AF$6),IF(AND($G100&gt;=AF$5,$G100&lt;=AF$6),5,IF($L100=1,2,1)),IF(AND($G100&gt;=AF$5,$G100&lt;=AF$6),IF($M100&gt;0,4,3),0)),IF(AND($D100&lt;=AF$6,$E100&gt;=AF$5),60,0)))</f>
        <v/>
      </c>
      <c r="AG100" s="80" t="str">
        <f>IF(OR($A100="",NOT(ISNUMBER($G100))),"",IF(AND($F100&lt;=AG$6,$G100&gt;=AG$5),IF(AG$5&gt;$N100,5,$K100)*10+IF(AND($F100&gt;=AG$5,$F100&lt;=AG$6),IF(AND($G100&gt;=AG$5,$G100&lt;=AG$6),5,IF($L100=1,2,1)),IF(AND($G100&gt;=AG$5,$G100&lt;=AG$6),IF($M100&gt;0,4,3),0)),IF(AND($D100&lt;=AG$6,$E100&gt;=AG$5),60,0)))</f>
        <v/>
      </c>
      <c r="AH100" s="80" t="str">
        <f>IF(OR($A100="",NOT(ISNUMBER($G100))),"",IF(AND($F100&lt;=AH$6,$G100&gt;=AH$5),IF(AH$5&gt;$N100,5,$K100)*10+IF(AND($F100&gt;=AH$5,$F100&lt;=AH$6),IF(AND($G100&gt;=AH$5,$G100&lt;=AH$6),5,IF($L100=1,2,1)),IF(AND($G100&gt;=AH$5,$G100&lt;=AH$6),IF($M100&gt;0,4,3),0)),IF(AND($D100&lt;=AH$6,$E100&gt;=AH$5),60,0)))</f>
        <v/>
      </c>
      <c r="AI100" s="80" t="str">
        <f>IF(OR($A100="",NOT(ISNUMBER($G100))),"",IF(AND($F100&lt;=AI$6,$G100&gt;=AI$5),IF(AI$5&gt;$N100,5,$K100)*10+IF(AND($F100&gt;=AI$5,$F100&lt;=AI$6),IF(AND($G100&gt;=AI$5,$G100&lt;=AI$6),5,IF($L100=1,2,1)),IF(AND($G100&gt;=AI$5,$G100&lt;=AI$6),IF($M100&gt;0,4,3),0)),IF(AND($D100&lt;=AI$6,$E100&gt;=AI$5),60,0)))</f>
        <v/>
      </c>
      <c r="AJ100" s="80" t="str">
        <f>IF(OR($A100="",NOT(ISNUMBER($G100))),"",IF(AND($F100&lt;=AJ$6,$G100&gt;=AJ$5),IF(AJ$5&gt;$N100,5,$K100)*10+IF(AND($F100&gt;=AJ$5,$F100&lt;=AJ$6),IF(AND($G100&gt;=AJ$5,$G100&lt;=AJ$6),5,IF($L100=1,2,1)),IF(AND($G100&gt;=AJ$5,$G100&lt;=AJ$6),IF($M100&gt;0,4,3),0)),IF(AND($D100&lt;=AJ$6,$E100&gt;=AJ$5),60,0)))</f>
        <v/>
      </c>
      <c r="AK100" s="80" t="str">
        <f>IF(OR($A100="",NOT(ISNUMBER($G100))),"",IF(AND($F100&lt;=AK$6,$G100&gt;=AK$5),IF(AK$5&gt;$N100,5,$K100)*10+IF(AND($F100&gt;=AK$5,$F100&lt;=AK$6),IF(AND($G100&gt;=AK$5,$G100&lt;=AK$6),5,IF($L100=1,2,1)),IF(AND($G100&gt;=AK$5,$G100&lt;=AK$6),IF($M100&gt;0,4,3),0)),IF(AND($D100&lt;=AK$6,$E100&gt;=AK$5),60,0)))</f>
        <v/>
      </c>
      <c r="AL100" s="80" t="str">
        <f>IF(OR($A100="",NOT(ISNUMBER($G100))),"",IF(AND($F100&lt;=AL$6,$G100&gt;=AL$5),IF(AL$5&gt;$N100,5,$K100)*10+IF(AND($F100&gt;=AL$5,$F100&lt;=AL$6),IF(AND($G100&gt;=AL$5,$G100&lt;=AL$6),5,IF($L100=1,2,1)),IF(AND($G100&gt;=AL$5,$G100&lt;=AL$6),IF($M100&gt;0,4,3),0)),IF(AND($D100&lt;=AL$6,$E100&gt;=AL$5),60,0)))</f>
        <v/>
      </c>
      <c r="AM100" s="80" t="str">
        <f>IF(OR($A100="",NOT(ISNUMBER($G100))),"",IF(AND($F100&lt;=AM$6,$G100&gt;=AM$5),IF(AM$5&gt;$N100,5,$K100)*10+IF(AND($F100&gt;=AM$5,$F100&lt;=AM$6),IF(AND($G100&gt;=AM$5,$G100&lt;=AM$6),5,IF($L100=1,2,1)),IF(AND($G100&gt;=AM$5,$G100&lt;=AM$6),IF($M100&gt;0,4,3),0)),IF(AND($D100&lt;=AM$6,$E100&gt;=AM$5),60,0)))</f>
        <v/>
      </c>
      <c r="AN100" s="80" t="str">
        <f>IF(OR($A100="",NOT(ISNUMBER($G100))),"",IF(AND($F100&lt;=AN$6,$G100&gt;=AN$5),IF(AN$5&gt;$N100,5,$K100)*10+IF(AND($F100&gt;=AN$5,$F100&lt;=AN$6),IF(AND($G100&gt;=AN$5,$G100&lt;=AN$6),5,IF($L100=1,2,1)),IF(AND($G100&gt;=AN$5,$G100&lt;=AN$6),IF($M100&gt;0,4,3),0)),IF(AND($D100&lt;=AN$6,$E100&gt;=AN$5),60,0)))</f>
        <v/>
      </c>
      <c r="AO100" s="80" t="str">
        <f>IF(OR($A100="",NOT(ISNUMBER($G100))),"",IF(AND($F100&lt;=AO$6,$G100&gt;=AO$5),IF(AO$5&gt;$N100,5,$K100)*10+IF(AND($F100&gt;=AO$5,$F100&lt;=AO$6),IF(AND($G100&gt;=AO$5,$G100&lt;=AO$6),5,IF($L100=1,2,1)),IF(AND($G100&gt;=AO$5,$G100&lt;=AO$6),IF($M100&gt;0,4,3),0)),IF(AND($D100&lt;=AO$6,$E100&gt;=AO$5),60,0)))</f>
        <v/>
      </c>
      <c r="AP100" s="80" t="str">
        <f>IF(OR($A100="",NOT(ISNUMBER($G100))),"",IF(AND($F100&lt;=AP$6,$G100&gt;=AP$5),IF(AP$5&gt;$N100,5,$K100)*10+IF(AND($F100&gt;=AP$5,$F100&lt;=AP$6),IF(AND($G100&gt;=AP$5,$G100&lt;=AP$6),5,IF($L100=1,2,1)),IF(AND($G100&gt;=AP$5,$G100&lt;=AP$6),IF($M100&gt;0,4,3),0)),IF(AND($D100&lt;=AP$6,$E100&gt;=AP$5),60,0)))</f>
        <v/>
      </c>
      <c r="AQ100" s="80" t="str">
        <f>IF(OR($A100="",NOT(ISNUMBER($G100))),"",IF(AND($F100&lt;=AQ$6,$G100&gt;=AQ$5),IF(AQ$5&gt;$N100,5,$K100)*10+IF(AND($F100&gt;=AQ$5,$F100&lt;=AQ$6),IF(AND($G100&gt;=AQ$5,$G100&lt;=AQ$6),5,IF($L100=1,2,1)),IF(AND($G100&gt;=AQ$5,$G100&lt;=AQ$6),IF($M100&gt;0,4,3),0)),IF(AND($D100&lt;=AQ$6,$E100&gt;=AQ$5),60,0)))</f>
        <v/>
      </c>
      <c r="AR100" s="80" t="str">
        <f>IF(OR($A100="",NOT(ISNUMBER($G100))),"",IF(AND($F100&lt;=AR$6,$G100&gt;=AR$5),IF(AR$5&gt;$N100,5,$K100)*10+IF(AND($F100&gt;=AR$5,$F100&lt;=AR$6),IF(AND($G100&gt;=AR$5,$G100&lt;=AR$6),5,IF($L100=1,2,1)),IF(AND($G100&gt;=AR$5,$G100&lt;=AR$6),IF($M100&gt;0,4,3),0)),IF(AND($D100&lt;=AR$6,$E100&gt;=AR$5),60,0)))</f>
        <v/>
      </c>
      <c r="AS100" s="80" t="str">
        <f>IF(OR($A100="",NOT(ISNUMBER($G100))),"",IF(AND($F100&lt;=AS$6,$G100&gt;=AS$5),IF(AS$5&gt;$N100,5,$K100)*10+IF(AND($F100&gt;=AS$5,$F100&lt;=AS$6),IF(AND($G100&gt;=AS$5,$G100&lt;=AS$6),5,IF($L100=1,2,1)),IF(AND($G100&gt;=AS$5,$G100&lt;=AS$6),IF($M100&gt;0,4,3),0)),IF(AND($D100&lt;=AS$6,$E100&gt;=AS$5),60,0)))</f>
        <v/>
      </c>
      <c r="AT100" s="80" t="str">
        <f>IF(OR($A100="",NOT(ISNUMBER($G100))),"",IF(AND($F100&lt;=AT$6,$G100&gt;=AT$5),IF(AT$5&gt;$N100,5,$K100)*10+IF(AND($F100&gt;=AT$5,$F100&lt;=AT$6),IF(AND($G100&gt;=AT$5,$G100&lt;=AT$6),5,IF($L100=1,2,1)),IF(AND($G100&gt;=AT$5,$G100&lt;=AT$6),IF($M100&gt;0,4,3),0)),IF(AND($D100&lt;=AT$6,$E100&gt;=AT$5),60,0)))</f>
        <v/>
      </c>
      <c r="AU100" s="80" t="str">
        <f>IF(OR($A100="",NOT(ISNUMBER($G100))),"",IF(AND($F100&lt;=AU$6,$G100&gt;=AU$5),IF(AU$5&gt;$N100,5,$K100)*10+IF(AND($F100&gt;=AU$5,$F100&lt;=AU$6),IF(AND($G100&gt;=AU$5,$G100&lt;=AU$6),5,IF($L100=1,2,1)),IF(AND($G100&gt;=AU$5,$G100&lt;=AU$6),IF($M100&gt;0,4,3),0)),IF(AND($D100&lt;=AU$6,$E100&gt;=AU$5),60,0)))</f>
        <v/>
      </c>
      <c r="AV100" s="80" t="str">
        <f>IF(OR($A100="",NOT(ISNUMBER($G100))),"",IF(AND($F100&lt;=AV$6,$G100&gt;=AV$5),IF(AV$5&gt;$N100,5,$K100)*10+IF(AND($F100&gt;=AV$5,$F100&lt;=AV$6),IF(AND($G100&gt;=AV$5,$G100&lt;=AV$6),5,IF($L100=1,2,1)),IF(AND($G100&gt;=AV$5,$G100&lt;=AV$6),IF($M100&gt;0,4,3),0)),IF(AND($D100&lt;=AV$6,$E100&gt;=AV$5),60,0)))</f>
        <v/>
      </c>
      <c r="AW100" s="80" t="str">
        <f>IF(OR($A100="",NOT(ISNUMBER($G100))),"",IF(AND($F100&lt;=AW$6,$G100&gt;=AW$5),IF(AW$5&gt;$N100,5,$K100)*10+IF(AND($F100&gt;=AW$5,$F100&lt;=AW$6),IF(AND($G100&gt;=AW$5,$G100&lt;=AW$6),5,IF($L100=1,2,1)),IF(AND($G100&gt;=AW$5,$G100&lt;=AW$6),IF($M100&gt;0,4,3),0)),IF(AND($D100&lt;=AW$6,$E100&gt;=AW$5),60,0)))</f>
        <v/>
      </c>
      <c r="AX100" s="80" t="str">
        <f>IF(OR($A100="",NOT(ISNUMBER($G100))),"",IF(AND($F100&lt;=AX$6,$G100&gt;=AX$5),IF(AX$5&gt;$N100,5,$K100)*10+IF(AND($F100&gt;=AX$5,$F100&lt;=AX$6),IF(AND($G100&gt;=AX$5,$G100&lt;=AX$6),5,IF($L100=1,2,1)),IF(AND($G100&gt;=AX$5,$G100&lt;=AX$6),IF($M100&gt;0,4,3),0)),IF(AND($D100&lt;=AX$6,$E100&gt;=AX$5),60,0)))</f>
        <v/>
      </c>
      <c r="AY100" s="80" t="str">
        <f>IF(OR($A100="",NOT(ISNUMBER($G100))),"",IF(AND($F100&lt;=AY$6,$G100&gt;=AY$5),IF(AY$5&gt;$N100,5,$K100)*10+IF(AND($F100&gt;=AY$5,$F100&lt;=AY$6),IF(AND($G100&gt;=AY$5,$G100&lt;=AY$6),5,IF($L100=1,2,1)),IF(AND($G100&gt;=AY$5,$G100&lt;=AY$6),IF($M100&gt;0,4,3),0)),IF(AND($D100&lt;=AY$6,$E100&gt;=AY$5),60,0)))</f>
        <v/>
      </c>
      <c r="AZ100" s="80" t="str">
        <f>IF(OR($A100="",NOT(ISNUMBER($G100))),"",IF(AND($F100&lt;=AZ$6,$G100&gt;=AZ$5),IF(AZ$5&gt;$N100,5,$K100)*10+IF(AND($F100&gt;=AZ$5,$F100&lt;=AZ$6),IF(AND($G100&gt;=AZ$5,$G100&lt;=AZ$6),5,IF($L100=1,2,1)),IF(AND($G100&gt;=AZ$5,$G100&lt;=AZ$6),IF($M100&gt;0,4,3),0)),IF(AND($D100&lt;=AZ$6,$E100&gt;=AZ$5),60,0)))</f>
        <v/>
      </c>
      <c r="BA100" s="80" t="str">
        <f>IF(OR($A100="",NOT(ISNUMBER($G100))),"",IF(AND($F100&lt;=BA$6,$G100&gt;=BA$5),IF(BA$5&gt;$N100,5,$K100)*10+IF(AND($F100&gt;=BA$5,$F100&lt;=BA$6),IF(AND($G100&gt;=BA$5,$G100&lt;=BA$6),5,IF($L100=1,2,1)),IF(AND($G100&gt;=BA$5,$G100&lt;=BA$6),IF($M100&gt;0,4,3),0)),IF(AND($D100&lt;=BA$6,$E100&gt;=BA$5),60,0)))</f>
        <v/>
      </c>
      <c r="BB100" s="80" t="str">
        <f>IF(OR($A100="",NOT(ISNUMBER($G100))),"",IF(AND($F100&lt;=BB$6,$G100&gt;=BB$5),IF(BB$5&gt;$N100,5,$K100)*10+IF(AND($F100&gt;=BB$5,$F100&lt;=BB$6),IF(AND($G100&gt;=BB$5,$G100&lt;=BB$6),5,IF($L100=1,2,1)),IF(AND($G100&gt;=BB$5,$G100&lt;=BB$6),IF($M100&gt;0,4,3),0)),IF(AND($D100&lt;=BB$6,$E100&gt;=BB$5),60,0)))</f>
        <v/>
      </c>
      <c r="BC100" s="80" t="str">
        <f>IF(OR($A100="",NOT(ISNUMBER($G100))),"",IF(AND($F100&lt;=BC$6,$G100&gt;=BC$5),IF(BC$5&gt;$N100,5,$K100)*10+IF(AND($F100&gt;=BC$5,$F100&lt;=BC$6),IF(AND($G100&gt;=BC$5,$G100&lt;=BC$6),5,IF($L100=1,2,1)),IF(AND($G100&gt;=BC$5,$G100&lt;=BC$6),IF($M100&gt;0,4,3),0)),IF(AND($D100&lt;=BC$6,$E100&gt;=BC$5),60,0)))</f>
        <v/>
      </c>
      <c r="BD100" s="80" t="str">
        <f>IF(OR($A100="",NOT(ISNUMBER($G100))),"",IF(AND($F100&lt;=BD$6,$G100&gt;=BD$5),IF(BD$5&gt;$N100,5,$K100)*10+IF(AND($F100&gt;=BD$5,$F100&lt;=BD$6),IF(AND($G100&gt;=BD$5,$G100&lt;=BD$6),5,IF($L100=1,2,1)),IF(AND($G100&gt;=BD$5,$G100&lt;=BD$6),IF($M100&gt;0,4,3),0)),IF(AND($D100&lt;=BD$6,$E100&gt;=BD$5),60,0)))</f>
        <v/>
      </c>
      <c r="BE100" s="80" t="str">
        <f>IF(OR($A100="",NOT(ISNUMBER($G100))),"",IF(AND($F100&lt;=BE$6,$G100&gt;=BE$5),IF(BE$5&gt;$N100,5,$K100)*10+IF(AND($F100&gt;=BE$5,$F100&lt;=BE$6),IF(AND($G100&gt;=BE$5,$G100&lt;=BE$6),5,IF($L100=1,2,1)),IF(AND($G100&gt;=BE$5,$G100&lt;=BE$6),IF($M100&gt;0,4,3),0)),IF(AND($D100&lt;=BE$6,$E100&gt;=BE$5),60,0)))</f>
        <v/>
      </c>
      <c r="BF100" s="80" t="str">
        <f>IF(OR($A100="",NOT(ISNUMBER($G100))),"",IF(AND($F100&lt;=BF$6,$G100&gt;=BF$5),IF(BF$5&gt;$N100,5,$K100)*10+IF(AND($F100&gt;=BF$5,$F100&lt;=BF$6),IF(AND($G100&gt;=BF$5,$G100&lt;=BF$6),5,IF($L100=1,2,1)),IF(AND($G100&gt;=BF$5,$G100&lt;=BF$6),IF($M100&gt;0,4,3),0)),IF(AND($D100&lt;=BF$6,$E100&gt;=BF$5),60,0)))</f>
        <v/>
      </c>
      <c r="BG100" s="80" t="str">
        <f>IF(OR($A100="",NOT(ISNUMBER($G100))),"",IF(AND($F100&lt;=BG$6,$G100&gt;=BG$5),IF(BG$5&gt;$N100,5,$K100)*10+IF(AND($F100&gt;=BG$5,$F100&lt;=BG$6),IF(AND($G100&gt;=BG$5,$G100&lt;=BG$6),5,IF($L100=1,2,1)),IF(AND($G100&gt;=BG$5,$G100&lt;=BG$6),IF($M100&gt;0,4,3),0)),IF(AND($D100&lt;=BG$6,$E100&gt;=BG$5),60,0)))</f>
        <v/>
      </c>
      <c r="BH100" s="80" t="str">
        <f>IF(OR($A100="",NOT(ISNUMBER($G100))),"",IF(AND($F100&lt;=BH$6,$G100&gt;=BH$5),IF(BH$5&gt;$N100,5,$K100)*10+IF(AND($F100&gt;=BH$5,$F100&lt;=BH$6),IF(AND($G100&gt;=BH$5,$G100&lt;=BH$6),5,IF($L100=1,2,1)),IF(AND($G100&gt;=BH$5,$G100&lt;=BH$6),IF($M100&gt;0,4,3),0)),IF(AND($D100&lt;=BH$6,$E100&gt;=BH$5),60,0)))</f>
        <v/>
      </c>
      <c r="BI100" s="80" t="str">
        <f>IF(OR($A100="",NOT(ISNUMBER($G100))),"",IF(AND($F100&lt;=BI$6,$G100&gt;=BI$5),IF(BI$5&gt;$N100,5,$K100)*10+IF(AND($F100&gt;=BI$5,$F100&lt;=BI$6),IF(AND($G100&gt;=BI$5,$G100&lt;=BI$6),5,IF($L100=1,2,1)),IF(AND($G100&gt;=BI$5,$G100&lt;=BI$6),IF($M100&gt;0,4,3),0)),IF(AND($D100&lt;=BI$6,$E100&gt;=BI$5),60,0)))</f>
        <v/>
      </c>
      <c r="BJ100" s="80" t="str">
        <f>IF(OR($A100="",NOT(ISNUMBER($G100))),"",IF(AND($F100&lt;=BJ$6,$G100&gt;=BJ$5),IF(BJ$5&gt;$N100,5,$K100)*10+IF(AND($F100&gt;=BJ$5,$F100&lt;=BJ$6),IF(AND($G100&gt;=BJ$5,$G100&lt;=BJ$6),5,IF($L100=1,2,1)),IF(AND($G100&gt;=BJ$5,$G100&lt;=BJ$6),IF($M100&gt;0,4,3),0)),IF(AND($D100&lt;=BJ$6,$E100&gt;=BJ$5),60,0)))</f>
        <v/>
      </c>
      <c r="BK100" s="80" t="str">
        <f>IF(OR($A100="",NOT(ISNUMBER($G100))),"",IF(AND($F100&lt;=BK$6,$G100&gt;=BK$5),IF(BK$5&gt;$N100,5,$K100)*10+IF(AND($F100&gt;=BK$5,$F100&lt;=BK$6),IF(AND($G100&gt;=BK$5,$G100&lt;=BK$6),5,IF($L100=1,2,1)),IF(AND($G100&gt;=BK$5,$G100&lt;=BK$6),IF($M100&gt;0,4,3),0)),IF(AND($D100&lt;=BK$6,$E100&gt;=BK$5),60,0)))</f>
        <v/>
      </c>
      <c r="BL100" s="80" t="str">
        <f>IF(OR($A100="",NOT(ISNUMBER($G100))),"",IF(AND($F100&lt;=BL$6,$G100&gt;=BL$5),IF(BL$5&gt;$N100,5,$K100)*10+IF(AND($F100&gt;=BL$5,$F100&lt;=BL$6),IF(AND($G100&gt;=BL$5,$G100&lt;=BL$6),5,IF($L100=1,2,1)),IF(AND($G100&gt;=BL$5,$G100&lt;=BL$6),IF($M100&gt;0,4,3),0)),IF(AND($D100&lt;=BL$6,$E100&gt;=BL$5),60,0)))</f>
        <v/>
      </c>
      <c r="BM100" s="80" t="str">
        <f>IF(OR($A100="",NOT(ISNUMBER($G100))),"",IF(AND($F100&lt;=BM$6,$G100&gt;=BM$5),IF(BM$5&gt;$N100,5,$K100)*10+IF(AND($F100&gt;=BM$5,$F100&lt;=BM$6),IF(AND($G100&gt;=BM$5,$G100&lt;=BM$6),5,IF($L100=1,2,1)),IF(AND($G100&gt;=BM$5,$G100&lt;=BM$6),IF($M100&gt;0,4,3),0)),IF(AND($D100&lt;=BM$6,$E100&gt;=BM$5),60,0)))</f>
        <v/>
      </c>
      <c r="BN100" s="80" t="str">
        <f>IF(OR($A100="",NOT(ISNUMBER($G100))),"",IF(AND($F100&lt;=BN$6,$G100&gt;=BN$5),IF(BN$5&gt;$N100,5,$K100)*10+IF(AND($F100&gt;=BN$5,$F100&lt;=BN$6),IF(AND($G100&gt;=BN$5,$G100&lt;=BN$6),5,IF($L100=1,2,1)),IF(AND($G100&gt;=BN$5,$G100&lt;=BN$6),IF($M100&gt;0,4,3),0)),IF(AND($D100&lt;=BN$6,$E100&gt;=BN$5),60,0)))</f>
        <v/>
      </c>
      <c r="BO100" s="80" t="str">
        <f>IF(OR($A100="",NOT(ISNUMBER($G100))),"",IF(AND($F100&lt;=BO$6,$G100&gt;=BO$5),IF(BO$5&gt;$N100,5,$K100)*10+IF(AND($F100&gt;=BO$5,$F100&lt;=BO$6),IF(AND($G100&gt;=BO$5,$G100&lt;=BO$6),5,IF($L100=1,2,1)),IF(AND($G100&gt;=BO$5,$G100&lt;=BO$6),IF($M100&gt;0,4,3),0)),IF(AND($D100&lt;=BO$6,$E100&gt;=BO$5),60,0)))</f>
        <v/>
      </c>
      <c r="BP100" s="80" t="str">
        <f>IF(OR($A100="",NOT(ISNUMBER($G100))),"",IF(AND($F100&lt;=BP$6,$G100&gt;=BP$5),IF(BP$5&gt;$N100,5,$K100)*10+IF(AND($F100&gt;=BP$5,$F100&lt;=BP$6),IF(AND($G100&gt;=BP$5,$G100&lt;=BP$6),5,IF($L100=1,2,1)),IF(AND($G100&gt;=BP$5,$G100&lt;=BP$6),IF($M100&gt;0,4,3),0)),IF(AND($D100&lt;=BP$6,$E100&gt;=BP$5),60,0)))</f>
        <v/>
      </c>
      <c r="BQ100" s="80" t="str">
        <f>IF(OR($A100="",NOT(ISNUMBER($G100))),"",IF(AND($F100&lt;=BQ$6,$G100&gt;=BQ$5),IF(BQ$5&gt;$N100,5,$K100)*10+IF(AND($F100&gt;=BQ$5,$F100&lt;=BQ$6),IF(AND($G100&gt;=BQ$5,$G100&lt;=BQ$6),5,IF($L100=1,2,1)),IF(AND($G100&gt;=BQ$5,$G100&lt;=BQ$6),IF($M100&gt;0,4,3),0)),IF(AND($D100&lt;=BQ$6,$E100&gt;=BQ$5),60,0)))</f>
        <v/>
      </c>
      <c r="BR100" s="80" t="str">
        <f>IF(OR($A100="",NOT(ISNUMBER($G100))),"",IF(AND($F100&lt;=BR$6,$G100&gt;=BR$5),IF(BR$5&gt;$N100,5,$K100)*10+IF(AND($F100&gt;=BR$5,$F100&lt;=BR$6),IF(AND($G100&gt;=BR$5,$G100&lt;=BR$6),5,IF($L100=1,2,1)),IF(AND($G100&gt;=BR$5,$G100&lt;=BR$6),IF($M100&gt;0,4,3),0)),IF(AND($D100&lt;=BR$6,$E100&gt;=BR$5),60,0)))</f>
        <v/>
      </c>
      <c r="BS100" s="80" t="str">
        <f>IF(OR($A100="",NOT(ISNUMBER($G100))),"",IF(AND($F100&lt;=BS$6,$G100&gt;=BS$5),IF(BS$5&gt;$N100,5,$K100)*10+IF(AND($F100&gt;=BS$5,$F100&lt;=BS$6),IF(AND($G100&gt;=BS$5,$G100&lt;=BS$6),5,IF($L100=1,2,1)),IF(AND($G100&gt;=BS$5,$G100&lt;=BS$6),IF($M100&gt;0,4,3),0)),IF(AND($D100&lt;=BS$6,$E100&gt;=BS$5),60,0)))</f>
        <v/>
      </c>
      <c r="BT100" s="80" t="str">
        <f>IF(OR($A100="",NOT(ISNUMBER($G100))),"",IF(AND($F100&lt;=BT$6,$G100&gt;=BT$5),IF(BT$5&gt;$N100,5,$K100)*10+IF(AND($F100&gt;=BT$5,$F100&lt;=BT$6),IF(AND($G100&gt;=BT$5,$G100&lt;=BT$6),5,IF($L100=1,2,1)),IF(AND($G100&gt;=BT$5,$G100&lt;=BT$6),IF($M100&gt;0,4,3),0)),IF(AND($D100&lt;=BT$6,$E100&gt;=BT$5),60,0)))</f>
        <v/>
      </c>
      <c r="BU100" s="80" t="str">
        <f>IF(OR($A100="",NOT(ISNUMBER($G100))),"",IF(AND($F100&lt;=BU$6,$G100&gt;=BU$5),IF(BU$5&gt;$N100,5,$K100)*10+IF(AND($F100&gt;=BU$5,$F100&lt;=BU$6),IF(AND($G100&gt;=BU$5,$G100&lt;=BU$6),5,IF($L100=1,2,1)),IF(AND($G100&gt;=BU$5,$G100&lt;=BU$6),IF($M100&gt;0,4,3),0)),IF(AND($D100&lt;=BU$6,$E100&gt;=BU$5),60,0)))</f>
        <v/>
      </c>
      <c r="BV100" s="80" t="str">
        <f>IF(OR($A100="",NOT(ISNUMBER($G100))),"",IF(AND($F100&lt;=BV$6,$G100&gt;=BV$5),IF(BV$5&gt;$N100,5,$K100)*10+IF(AND($F100&gt;=BV$5,$F100&lt;=BV$6),IF(AND($G100&gt;=BV$5,$G100&lt;=BV$6),5,IF($L100=1,2,1)),IF(AND($G100&gt;=BV$5,$G100&lt;=BV$6),IF($M100&gt;0,4,3),0)),IF(AND($D100&lt;=BV$6,$E100&gt;=BV$5),60,0)))</f>
        <v/>
      </c>
      <c r="BW100" s="80" t="str">
        <f>IF(OR($A100="",NOT(ISNUMBER($G100))),"",IF(AND($F100&lt;=BW$6,$G100&gt;=BW$5),IF(BW$5&gt;$N100,5,$K100)*10+IF(AND($F100&gt;=BW$5,$F100&lt;=BW$6),IF(AND($G100&gt;=BW$5,$G100&lt;=BW$6),5,IF($L100=1,2,1)),IF(AND($G100&gt;=BW$5,$G100&lt;=BW$6),IF($M100&gt;0,4,3),0)),IF(AND($D100&lt;=BW$6,$E100&gt;=BW$5),60,0)))</f>
        <v/>
      </c>
      <c r="BX100" s="80" t="str">
        <f>IF(OR($A100="",NOT(ISNUMBER($G100))),"",IF(AND($F100&lt;=BX$6,$G100&gt;=BX$5),IF(BX$5&gt;$N100,5,$K100)*10+IF(AND($F100&gt;=BX$5,$F100&lt;=BX$6),IF(AND($G100&gt;=BX$5,$G100&lt;=BX$6),5,IF($L100=1,2,1)),IF(AND($G100&gt;=BX$5,$G100&lt;=BX$6),IF($M100&gt;0,4,3),0)),IF(AND($D100&lt;=BX$6,$E100&gt;=BX$5),60,0)))</f>
        <v/>
      </c>
      <c r="BY100" s="80" t="str">
        <f>IF(OR($A100="",NOT(ISNUMBER($G100))),"",IF(AND($F100&lt;=BY$6,$G100&gt;=BY$5),IF(BY$5&gt;$N100,5,$K100)*10+IF(AND($F100&gt;=BY$5,$F100&lt;=BY$6),IF(AND($G100&gt;=BY$5,$G100&lt;=BY$6),5,IF($L100=1,2,1)),IF(AND($G100&gt;=BY$5,$G100&lt;=BY$6),IF($M100&gt;0,4,3),0)),IF(AND($D100&lt;=BY$6,$E100&gt;=BY$5),60,0)))</f>
        <v/>
      </c>
      <c r="BZ100" s="80" t="str">
        <f>IF(OR($A100="",NOT(ISNUMBER($G100))),"",IF(AND($F100&lt;=BZ$6,$G100&gt;=BZ$5),IF(BZ$5&gt;$N100,5,$K100)*10+IF(AND($F100&gt;=BZ$5,$F100&lt;=BZ$6),IF(AND($G100&gt;=BZ$5,$G100&lt;=BZ$6),5,IF($L100=1,2,1)),IF(AND($G100&gt;=BZ$5,$G100&lt;=BZ$6),IF($M100&gt;0,4,3),0)),IF(AND($D100&lt;=BZ$6,$E100&gt;=BZ$5),60,0)))</f>
        <v/>
      </c>
      <c r="CA100" s="80" t="str">
        <f>IF(OR($A100="",NOT(ISNUMBER($G100))),"",IF(AND($F100&lt;=CA$6,$G100&gt;=CA$5),IF(CA$5&gt;$N100,5,$K100)*10+IF(AND($F100&gt;=CA$5,$F100&lt;=CA$6),IF(AND($G100&gt;=CA$5,$G100&lt;=CA$6),5,IF($L100=1,2,1)),IF(AND($G100&gt;=CA$5,$G100&lt;=CA$6),IF($M100&gt;0,4,3),0)),IF(AND($D100&lt;=CA$6,$E100&gt;=CA$5),60,0)))</f>
        <v/>
      </c>
      <c r="CB100" s="80" t="str">
        <f>IF(OR($A100="",NOT(ISNUMBER($G100))),"",IF(AND($F100&lt;=CB$6,$G100&gt;=CB$5),IF(CB$5&gt;$N100,5,$K100)*10+IF(AND($F100&gt;=CB$5,$F100&lt;=CB$6),IF(AND($G100&gt;=CB$5,$G100&lt;=CB$6),5,IF($L100=1,2,1)),IF(AND($G100&gt;=CB$5,$G100&lt;=CB$6),IF($M100&gt;0,4,3),0)),IF(AND($D100&lt;=CB$6,$E100&gt;=CB$5),60,0)))</f>
        <v/>
      </c>
      <c r="CC100" s="80" t="str">
        <f>IF(OR($A100="",NOT(ISNUMBER($G100))),"",IF(AND($F100&lt;=CC$6,$G100&gt;=CC$5),IF(CC$5&gt;$N100,5,$K100)*10+IF(AND($F100&gt;=CC$5,$F100&lt;=CC$6),IF(AND($G100&gt;=CC$5,$G100&lt;=CC$6),5,IF($L100=1,2,1)),IF(AND($G100&gt;=CC$5,$G100&lt;=CC$6),IF($M100&gt;0,4,3),0)),IF(AND($D100&lt;=CC$6,$E100&gt;=CC$5),60,0)))</f>
        <v/>
      </c>
      <c r="CD100" s="80" t="str">
        <f>IF(OR($A100="",NOT(ISNUMBER($G100))),"",IF(AND($F100&lt;=CD$6,$G100&gt;=CD$5),IF(CD$5&gt;$N100,5,$K100)*10+IF(AND($F100&gt;=CD$5,$F100&lt;=CD$6),IF(AND($G100&gt;=CD$5,$G100&lt;=CD$6),5,IF($L100=1,2,1)),IF(AND($G100&gt;=CD$5,$G100&lt;=CD$6),IF($M100&gt;0,4,3),0)),IF(AND($D100&lt;=CD$6,$E100&gt;=CD$5),60,0)))</f>
        <v/>
      </c>
      <c r="CE100" s="80" t="str">
        <f>IF(OR($A100="",NOT(ISNUMBER($G100))),"",IF(AND($F100&lt;=CE$6,$G100&gt;=CE$5),IF(CE$5&gt;$N100,5,$K100)*10+IF(AND($F100&gt;=CE$5,$F100&lt;=CE$6),IF(AND($G100&gt;=CE$5,$G100&lt;=CE$6),5,IF($L100=1,2,1)),IF(AND($G100&gt;=CE$5,$G100&lt;=CE$6),IF($M100&gt;0,4,3),0)),IF(AND($D100&lt;=CE$6,$E100&gt;=CE$5),60,0)))</f>
        <v/>
      </c>
      <c r="CF100" s="80" t="str">
        <f>IF(OR($A100="",NOT(ISNUMBER($G100))),"",IF(AND($F100&lt;=CF$6,$G100&gt;=CF$5),IF(CF$5&gt;$N100,5,$K100)*10+IF(AND($F100&gt;=CF$5,$F100&lt;=CF$6),IF(AND($G100&gt;=CF$5,$G100&lt;=CF$6),5,IF($L100=1,2,1)),IF(AND($G100&gt;=CF$5,$G100&lt;=CF$6),IF($M100&gt;0,4,3),0)),IF(AND($D100&lt;=CF$6,$E100&gt;=CF$5),60,0)))</f>
        <v/>
      </c>
      <c r="CG100" s="80" t="str">
        <f>IF(OR($A100="",NOT(ISNUMBER($G100))),"",IF(AND($F100&lt;=CG$6,$G100&gt;=CG$5),IF(CG$5&gt;$N100,5,$K100)*10+IF(AND($F100&gt;=CG$5,$F100&lt;=CG$6),IF(AND($G100&gt;=CG$5,$G100&lt;=CG$6),5,IF($L100=1,2,1)),IF(AND($G100&gt;=CG$5,$G100&lt;=CG$6),IF($M100&gt;0,4,3),0)),IF(AND($D100&lt;=CG$6,$E100&gt;=CG$5),60,0)))</f>
        <v/>
      </c>
      <c r="CH100" s="80" t="str">
        <f>IF(OR($A100="",NOT(ISNUMBER($G100))),"",IF(AND($F100&lt;=CH$6,$G100&gt;=CH$5),IF(CH$5&gt;$N100,5,$K100)*10+IF(AND($F100&gt;=CH$5,$F100&lt;=CH$6),IF(AND($G100&gt;=CH$5,$G100&lt;=CH$6),5,IF($L100=1,2,1)),IF(AND($G100&gt;=CH$5,$G100&lt;=CH$6),IF($M100&gt;0,4,3),0)),IF(AND($D100&lt;=CH$6,$E100&gt;=CH$5),60,0)))</f>
        <v/>
      </c>
      <c r="CI100" s="80" t="str">
        <f>IF(OR($A100="",NOT(ISNUMBER($G100))),"",IF(AND($F100&lt;=CI$6,$G100&gt;=CI$5),IF(CI$5&gt;$N100,5,$K100)*10+IF(AND($F100&gt;=CI$5,$F100&lt;=CI$6),IF(AND($G100&gt;=CI$5,$G100&lt;=CI$6),5,IF($L100=1,2,1)),IF(AND($G100&gt;=CI$5,$G100&lt;=CI$6),IF($M100&gt;0,4,3),0)),IF(AND($D100&lt;=CI$6,$E100&gt;=CI$5),60,0)))</f>
        <v/>
      </c>
      <c r="CJ100" s="80" t="str">
        <f>IF(OR($A100="",NOT(ISNUMBER($G100))),"",IF(AND($F100&lt;=CJ$6,$G100&gt;=CJ$5),IF(CJ$5&gt;$N100,5,$K100)*10+IF(AND($F100&gt;=CJ$5,$F100&lt;=CJ$6),IF(AND($G100&gt;=CJ$5,$G100&lt;=CJ$6),5,IF($L100=1,2,1)),IF(AND($G100&gt;=CJ$5,$G100&lt;=CJ$6),IF($M100&gt;0,4,3),0)),IF(AND($D100&lt;=CJ$6,$E100&gt;=CJ$5),60,0)))</f>
        <v/>
      </c>
      <c r="CK100" s="80" t="str">
        <f>IF(OR($A100="",NOT(ISNUMBER($G100))),"",IF(AND($F100&lt;=CK$6,$G100&gt;=CK$5),IF(CK$5&gt;$N100,5,$K100)*10+IF(AND($F100&gt;=CK$5,$F100&lt;=CK$6),IF(AND($G100&gt;=CK$5,$G100&lt;=CK$6),5,IF($L100=1,2,1)),IF(AND($G100&gt;=CK$5,$G100&lt;=CK$6),IF($M100&gt;0,4,3),0)),IF(AND($D100&lt;=CK$6,$E100&gt;=CK$5),60,0)))</f>
        <v/>
      </c>
      <c r="CL100" s="80" t="str">
        <f>IF(OR($A100="",NOT(ISNUMBER($G100))),"",IF(AND($F100&lt;=CL$6,$G100&gt;=CL$5),IF(CL$5&gt;$N100,5,$K100)*10+IF(AND($F100&gt;=CL$5,$F100&lt;=CL$6),IF(AND($G100&gt;=CL$5,$G100&lt;=CL$6),5,IF($L100=1,2,1)),IF(AND($G100&gt;=CL$5,$G100&lt;=CL$6),IF($M100&gt;0,4,3),0)),IF(AND($D100&lt;=CL$6,$E100&gt;=CL$5),60,0)))</f>
        <v/>
      </c>
      <c r="CM100" s="80" t="str">
        <f>IF(OR($A100="",NOT(ISNUMBER($G100))),"",IF(AND($F100&lt;=CM$6,$G100&gt;=CM$5),IF(CM$5&gt;$N100,5,$K100)*10+IF(AND($F100&gt;=CM$5,$F100&lt;=CM$6),IF(AND($G100&gt;=CM$5,$G100&lt;=CM$6),5,IF($L100=1,2,1)),IF(AND($G100&gt;=CM$5,$G100&lt;=CM$6),IF($M100&gt;0,4,3),0)),IF(AND($D100&lt;=CM$6,$E100&gt;=CM$5),60,0)))</f>
        <v/>
      </c>
      <c r="CN100" s="80" t="str">
        <f>IF(OR($A100="",NOT(ISNUMBER($G100))),"",IF(AND($F100&lt;=CN$6,$G100&gt;=CN$5),IF(CN$5&gt;$N100,5,$K100)*10+IF(AND($F100&gt;=CN$5,$F100&lt;=CN$6),IF(AND($G100&gt;=CN$5,$G100&lt;=CN$6),5,IF($L100=1,2,1)),IF(AND($G100&gt;=CN$5,$G100&lt;=CN$6),IF($M100&gt;0,4,3),0)),IF(AND($D100&lt;=CN$6,$E100&gt;=CN$5),60,0)))</f>
        <v/>
      </c>
      <c r="CO100" s="80" t="str">
        <f>IF(OR($A100="",NOT(ISNUMBER($G100))),"",IF(AND($F100&lt;=CO$6,$G100&gt;=CO$5),IF(CO$5&gt;$N100,5,$K100)*10+IF(AND($F100&gt;=CO$5,$F100&lt;=CO$6),IF(AND($G100&gt;=CO$5,$G100&lt;=CO$6),5,IF($L100=1,2,1)),IF(AND($G100&gt;=CO$5,$G100&lt;=CO$6),IF($M100&gt;0,4,3),0)),IF(AND($D100&lt;=CO$6,$E100&gt;=CO$5),60,0)))</f>
        <v/>
      </c>
      <c r="CP100" s="80" t="str">
        <f>IF(OR($A100="",NOT(ISNUMBER($G100))),"",IF(AND($F100&lt;=CP$6,$G100&gt;=CP$5),IF(CP$5&gt;$N100,5,$K100)*10+IF(AND($F100&gt;=CP$5,$F100&lt;=CP$6),IF(AND($G100&gt;=CP$5,$G100&lt;=CP$6),5,IF($L100=1,2,1)),IF(AND($G100&gt;=CP$5,$G100&lt;=CP$6),IF($M100&gt;0,4,3),0)),IF(AND($D100&lt;=CP$6,$E100&gt;=CP$5),60,0)))</f>
        <v/>
      </c>
      <c r="CQ100" s="80" t="str">
        <f>IF(OR($A100="",NOT(ISNUMBER($G100))),"",IF(AND($F100&lt;=CQ$6,$G100&gt;=CQ$5),IF(CQ$5&gt;$N100,5,$K100)*10+IF(AND($F100&gt;=CQ$5,$F100&lt;=CQ$6),IF(AND($G100&gt;=CQ$5,$G100&lt;=CQ$6),5,IF($L100=1,2,1)),IF(AND($G100&gt;=CQ$5,$G100&lt;=CQ$6),IF($M100&gt;0,4,3),0)),IF(AND($D100&lt;=CQ$6,$E100&gt;=CQ$5),60,0)))</f>
        <v/>
      </c>
      <c r="CR100" s="80" t="str">
        <f>IF(OR($A100="",NOT(ISNUMBER($G100))),"",IF(AND($F100&lt;=CR$6,$G100&gt;=CR$5),IF(CR$5&gt;$N100,5,$K100)*10+IF(AND($F100&gt;=CR$5,$F100&lt;=CR$6),IF(AND($G100&gt;=CR$5,$G100&lt;=CR$6),5,IF($L100=1,2,1)),IF(AND($G100&gt;=CR$5,$G100&lt;=CR$6),IF($M100&gt;0,4,3),0)),IF(AND($D100&lt;=CR$6,$E100&gt;=CR$5),60,0)))</f>
        <v/>
      </c>
      <c r="CS100" s="80" t="str">
        <f>IF(OR($A100="",NOT(ISNUMBER($G100))),"",IF(AND($F100&lt;=CS$6,$G100&gt;=CS$5),IF(CS$5&gt;$N100,5,$K100)*10+IF(AND($F100&gt;=CS$5,$F100&lt;=CS$6),IF(AND($G100&gt;=CS$5,$G100&lt;=CS$6),5,IF($L100=1,2,1)),IF(AND($G100&gt;=CS$5,$G100&lt;=CS$6),IF($M100&gt;0,4,3),0)),IF(AND($D100&lt;=CS$6,$E100&gt;=CS$5),60,0)))</f>
        <v/>
      </c>
      <c r="CT100" s="80" t="str">
        <f>IF(OR($A100="",NOT(ISNUMBER($G100))),"",IF(AND($F100&lt;=CT$6,$G100&gt;=CT$5),IF(CT$5&gt;$N100,5,$K100)*10+IF(AND($F100&gt;=CT$5,$F100&lt;=CT$6),IF(AND($G100&gt;=CT$5,$G100&lt;=CT$6),5,IF($L100=1,2,1)),IF(AND($G100&gt;=CT$5,$G100&lt;=CT$6),IF($M100&gt;0,4,3),0)),IF(AND($D100&lt;=CT$6,$E100&gt;=CT$5),60,0)))</f>
        <v/>
      </c>
      <c r="CU100" s="80" t="str">
        <f>IF(OR($A100="",NOT(ISNUMBER($G100))),"",IF(AND($F100&lt;=CU$6,$G100&gt;=CU$5),IF(CU$5&gt;$N100,5,$K100)*10+IF(AND($F100&gt;=CU$5,$F100&lt;=CU$6),IF(AND($G100&gt;=CU$5,$G100&lt;=CU$6),5,IF($L100=1,2,1)),IF(AND($G100&gt;=CU$5,$G100&lt;=CU$6),IF($M100&gt;0,4,3),0)),IF(AND($D100&lt;=CU$6,$E100&gt;=CU$5),60,0)))</f>
        <v/>
      </c>
      <c r="CV100" s="80" t="str">
        <f>IF(OR($A100="",NOT(ISNUMBER($G100))),"",IF(AND($F100&lt;=CV$6,$G100&gt;=CV$5),IF(CV$5&gt;$N100,5,$K100)*10+IF(AND($F100&gt;=CV$5,$F100&lt;=CV$6),IF(AND($G100&gt;=CV$5,$G100&lt;=CV$6),5,IF($L100=1,2,1)),IF(AND($G100&gt;=CV$5,$G100&lt;=CV$6),IF($M100&gt;0,4,3),0)),IF(AND($D100&lt;=CV$6,$E100&gt;=CV$5),60,0)))</f>
        <v/>
      </c>
      <c r="CW100" s="80" t="str">
        <f>IF(OR($A100="",NOT(ISNUMBER($G100))),"",IF(AND($F100&lt;=CW$6,$G100&gt;=CW$5),IF(CW$5&gt;$N100,5,$K100)*10+IF(AND($F100&gt;=CW$5,$F100&lt;=CW$6),IF(AND($G100&gt;=CW$5,$G100&lt;=CW$6),5,IF($L100=1,2,1)),IF(AND($G100&gt;=CW$5,$G100&lt;=CW$6),IF($M100&gt;0,4,3),0)),IF(AND($D100&lt;=CW$6,$E100&gt;=CW$5),60,0)))</f>
        <v/>
      </c>
      <c r="CX100" s="80" t="str">
        <f>IF(OR($A100="",NOT(ISNUMBER($G100))),"",IF(AND($F100&lt;=CX$6,$G100&gt;=CX$5),IF(CX$5&gt;$N100,5,$K100)*10+IF(AND($F100&gt;=CX$5,$F100&lt;=CX$6),IF(AND($G100&gt;=CX$5,$G100&lt;=CX$6),5,IF($L100=1,2,1)),IF(AND($G100&gt;=CX$5,$G100&lt;=CX$6),IF($M100&gt;0,4,3),0)),IF(AND($D100&lt;=CX$6,$E100&gt;=CX$5),60,0)))</f>
        <v/>
      </c>
      <c r="CY100" s="80" t="str">
        <f>IF(OR($A100="",NOT(ISNUMBER($G100))),"",IF(AND($F100&lt;=CY$6,$G100&gt;=CY$5),IF(CY$5&gt;$N100,5,$K100)*10+IF(AND($F100&gt;=CY$5,$F100&lt;=CY$6),IF(AND($G100&gt;=CY$5,$G100&lt;=CY$6),5,IF($L100=1,2,1)),IF(AND($G100&gt;=CY$5,$G100&lt;=CY$6),IF($M100&gt;0,4,3),0)),IF(AND($D100&lt;=CY$6,$E100&gt;=CY$5),60,0)))</f>
        <v/>
      </c>
      <c r="CZ100" s="80" t="str">
        <f>IF(OR($A100="",NOT(ISNUMBER($G100))),"",IF(AND($F100&lt;=CZ$6,$G100&gt;=CZ$5),IF(CZ$5&gt;$N100,5,$K100)*10+IF(AND($F100&gt;=CZ$5,$F100&lt;=CZ$6),IF(AND($G100&gt;=CZ$5,$G100&lt;=CZ$6),5,IF($L100=1,2,1)),IF(AND($G100&gt;=CZ$5,$G100&lt;=CZ$6),IF($M100&gt;0,4,3),0)),IF(AND($D100&lt;=CZ$6,$E100&gt;=CZ$5),60,0)))</f>
        <v/>
      </c>
      <c r="DA100" s="80" t="str">
        <f>IF(OR($A100="",NOT(ISNUMBER($G100))),"",IF(AND($F100&lt;=DA$6,$G100&gt;=DA$5),IF(DA$5&gt;$N100,5,$K100)*10+IF(AND($F100&gt;=DA$5,$F100&lt;=DA$6),IF(AND($G100&gt;=DA$5,$G100&lt;=DA$6),5,IF($L100=1,2,1)),IF(AND($G100&gt;=DA$5,$G100&lt;=DA$6),IF($M100&gt;0,4,3),0)),IF(AND($D100&lt;=DA$6,$E100&gt;=DA$5),60,0)))</f>
        <v/>
      </c>
      <c r="DB100" s="80" t="str">
        <f>IF(OR($A100="",NOT(ISNUMBER($G100))),"",IF(AND($F100&lt;=DB$6,$G100&gt;=DB$5),IF(DB$5&gt;$N100,5,$K100)*10+IF(AND($F100&gt;=DB$5,$F100&lt;=DB$6),IF(AND($G100&gt;=DB$5,$G100&lt;=DB$6),5,IF($L100=1,2,1)),IF(AND($G100&gt;=DB$5,$G100&lt;=DB$6),IF($M100&gt;0,4,3),0)),IF(AND($D100&lt;=DB$6,$E100&gt;=DB$5),60,0)))</f>
        <v/>
      </c>
      <c r="DC100" s="80" t="str">
        <f>IF(OR($A100="",NOT(ISNUMBER($G100))),"",IF(AND($F100&lt;=DC$6,$G100&gt;=DC$5),IF(DC$5&gt;$N100,5,$K100)*10+IF(AND($F100&gt;=DC$5,$F100&lt;=DC$6),IF(AND($G100&gt;=DC$5,$G100&lt;=DC$6),5,IF($L100=1,2,1)),IF(AND($G100&gt;=DC$5,$G100&lt;=DC$6),IF($M100&gt;0,4,3),0)),IF(AND($D100&lt;=DC$6,$E100&gt;=DC$5),60,0)))</f>
        <v/>
      </c>
      <c r="DD100" s="80" t="str">
        <f>IF(OR($A100="",NOT(ISNUMBER($G100))),"",IF(AND($F100&lt;=DD$6,$G100&gt;=DD$5),IF(DD$5&gt;$N100,5,$K100)*10+IF(AND($F100&gt;=DD$5,$F100&lt;=DD$6),IF(AND($G100&gt;=DD$5,$G100&lt;=DD$6),5,IF($L100=1,2,1)),IF(AND($G100&gt;=DD$5,$G100&lt;=DD$6),IF($M100&gt;0,4,3),0)),IF(AND($D100&lt;=DD$6,$E100&gt;=DD$5),60,0)))</f>
        <v/>
      </c>
      <c r="DE100" s="80" t="str">
        <f>IF(OR($A100="",NOT(ISNUMBER($G100))),"",IF(AND($F100&lt;=DE$6,$G100&gt;=DE$5),IF(DE$5&gt;$N100,5,$K100)*10+IF(AND($F100&gt;=DE$5,$F100&lt;=DE$6),IF(AND($G100&gt;=DE$5,$G100&lt;=DE$6),5,IF($L100=1,2,1)),IF(AND($G100&gt;=DE$5,$G100&lt;=DE$6),IF($M100&gt;0,4,3),0)),IF(AND($D100&lt;=DE$6,$E100&gt;=DE$5),60,0)))</f>
        <v/>
      </c>
      <c r="DF100" s="80" t="str">
        <f>IF(OR($A100="",NOT(ISNUMBER($G100))),"",IF(AND($F100&lt;=DF$6,$G100&gt;=DF$5),IF(DF$5&gt;$N100,5,$K100)*10+IF(AND($F100&gt;=DF$5,$F100&lt;=DF$6),IF(AND($G100&gt;=DF$5,$G100&lt;=DF$6),5,IF($L100=1,2,1)),IF(AND($G100&gt;=DF$5,$G100&lt;=DF$6),IF($M100&gt;0,4,3),0)),IF(AND($D100&lt;=DF$6,$E100&gt;=DF$5),60,0)))</f>
        <v/>
      </c>
      <c r="DG100" s="80" t="str">
        <f>IF(OR($A100="",NOT(ISNUMBER($G100))),"",IF(AND($F100&lt;=DG$6,$G100&gt;=DG$5),IF(DG$5&gt;$N100,5,$K100)*10+IF(AND($F100&gt;=DG$5,$F100&lt;=DG$6),IF(AND($G100&gt;=DG$5,$G100&lt;=DG$6),5,IF($L100=1,2,1)),IF(AND($G100&gt;=DG$5,$G100&lt;=DG$6),IF($M100&gt;0,4,3),0)),IF(AND($D100&lt;=DG$6,$E100&gt;=DG$5),60,0)))</f>
        <v/>
      </c>
      <c r="DH100" s="80" t="str">
        <f>IF(OR($A100="",NOT(ISNUMBER($G100))),"",IF(AND($F100&lt;=DH$6,$G100&gt;=DH$5),IF(DH$5&gt;$N100,5,$K100)*10+IF(AND($F100&gt;=DH$5,$F100&lt;=DH$6),IF(AND($G100&gt;=DH$5,$G100&lt;=DH$6),5,IF($L100=1,2,1)),IF(AND($G100&gt;=DH$5,$G100&lt;=DH$6),IF($M100&gt;0,4,3),0)),IF(AND($D100&lt;=DH$6,$E100&gt;=DH$5),60,0)))</f>
        <v/>
      </c>
      <c r="DI100" s="80" t="str">
        <f>IF(OR($A100="",NOT(ISNUMBER($G100))),"",IF(AND($F100&lt;=DI$6,$G100&gt;=DI$5),IF(DI$5&gt;$N100,5,$K100)*10+IF(AND($F100&gt;=DI$5,$F100&lt;=DI$6),IF(AND($G100&gt;=DI$5,$G100&lt;=DI$6),5,IF($L100=1,2,1)),IF(AND($G100&gt;=DI$5,$G100&lt;=DI$6),IF($M100&gt;0,4,3),0)),IF(AND($D100&lt;=DI$6,$E100&gt;=DI$5),60,0)))</f>
        <v/>
      </c>
      <c r="DJ100" s="80" t="str">
        <f>IF(OR($A100="",NOT(ISNUMBER($G100))),"",IF(AND($F100&lt;=DJ$6,$G100&gt;=DJ$5),IF(DJ$5&gt;$N100,5,$K100)*10+IF(AND($F100&gt;=DJ$5,$F100&lt;=DJ$6),IF(AND($G100&gt;=DJ$5,$G100&lt;=DJ$6),5,IF($L100=1,2,1)),IF(AND($G100&gt;=DJ$5,$G100&lt;=DJ$6),IF($M100&gt;0,4,3),0)),IF(AND($D100&lt;=DJ$6,$E100&gt;=DJ$5),60,0)))</f>
        <v/>
      </c>
      <c r="DK100" s="80" t="str">
        <f>IF(OR($A100="",NOT(ISNUMBER($G100))),"",IF(AND($F100&lt;=DK$6,$G100&gt;=DK$5),IF(DK$5&gt;$N100,5,$K100)*10+IF(AND($F100&gt;=DK$5,$F100&lt;=DK$6),IF(AND($G100&gt;=DK$5,$G100&lt;=DK$6),5,IF($L100=1,2,1)),IF(AND($G100&gt;=DK$5,$G100&lt;=DK$6),IF($M100&gt;0,4,3),0)),IF(AND($D100&lt;=DK$6,$E100&gt;=DK$5),60,0)))</f>
        <v/>
      </c>
      <c r="DL100" s="80" t="str">
        <f>IF(OR($A100="",NOT(ISNUMBER($G100))),"",IF(AND($F100&lt;=DL$6,$G100&gt;=DL$5),IF(DL$5&gt;$N100,5,$K100)*10+IF(AND($F100&gt;=DL$5,$F100&lt;=DL$6),IF(AND($G100&gt;=DL$5,$G100&lt;=DL$6),5,IF($L100=1,2,1)),IF(AND($G100&gt;=DL$5,$G100&lt;=DL$6),IF($M100&gt;0,4,3),0)),IF(AND($D100&lt;=DL$6,$E100&gt;=DL$5),60,0)))</f>
        <v/>
      </c>
      <c r="DM100" s="80" t="str">
        <f>IF(OR($A100="",NOT(ISNUMBER($G100))),"",IF(AND($F100&lt;=DM$6,$G100&gt;=DM$5),IF(DM$5&gt;$N100,5,$K100)*10+IF(AND($F100&gt;=DM$5,$F100&lt;=DM$6),IF(AND($G100&gt;=DM$5,$G100&lt;=DM$6),5,IF($L100=1,2,1)),IF(AND($G100&gt;=DM$5,$G100&lt;=DM$6),IF($M100&gt;0,4,3),0)),IF(AND($D100&lt;=DM$6,$E100&gt;=DM$5),60,0)))</f>
        <v/>
      </c>
      <c r="DN100" s="80" t="str">
        <f>IF(OR($A100="",NOT(ISNUMBER($G100))),"",IF(AND($F100&lt;=DN$6,$G100&gt;=DN$5),IF(DN$5&gt;$N100,5,$K100)*10+IF(AND($F100&gt;=DN$5,$F100&lt;=DN$6),IF(AND($G100&gt;=DN$5,$G100&lt;=DN$6),5,IF($L100=1,2,1)),IF(AND($G100&gt;=DN$5,$G100&lt;=DN$6),IF($M100&gt;0,4,3),0)),IF(AND($D100&lt;=DN$6,$E100&gt;=DN$5),60,0)))</f>
        <v/>
      </c>
      <c r="DO100" s="80" t="str">
        <f>IF(OR($A100="",NOT(ISNUMBER($G100))),"",IF(AND($F100&lt;=DO$6,$G100&gt;=DO$5),IF(DO$5&gt;$N100,5,$K100)*10+IF(AND($F100&gt;=DO$5,$F100&lt;=DO$6),IF(AND($G100&gt;=DO$5,$G100&lt;=DO$6),5,IF($L100=1,2,1)),IF(AND($G100&gt;=DO$5,$G100&lt;=DO$6),IF($M100&gt;0,4,3),0)),IF(AND($D100&lt;=DO$6,$E100&gt;=DO$5),60,0)))</f>
        <v/>
      </c>
      <c r="DP100" s="80" t="str">
        <f>IF(OR($A100="",NOT(ISNUMBER($G100))),"",IF(AND($F100&lt;=DP$6,$G100&gt;=DP$5),IF(DP$5&gt;$N100,5,$K100)*10+IF(AND($F100&gt;=DP$5,$F100&lt;=DP$6),IF(AND($G100&gt;=DP$5,$G100&lt;=DP$6),5,IF($L100=1,2,1)),IF(AND($G100&gt;=DP$5,$G100&lt;=DP$6),IF($M100&gt;0,4,3),0)),IF(AND($D100&lt;=DP$6,$E100&gt;=DP$5),60,0)))</f>
        <v/>
      </c>
      <c r="DQ100" s="80" t="str">
        <f>IF(OR($A100="",NOT(ISNUMBER($G100))),"",IF(AND($F100&lt;=DQ$6,$G100&gt;=DQ$5),IF(DQ$5&gt;$N100,5,$K100)*10+IF(AND($F100&gt;=DQ$5,$F100&lt;=DQ$6),IF(AND($G100&gt;=DQ$5,$G100&lt;=DQ$6),5,IF($L100=1,2,1)),IF(AND($G100&gt;=DQ$5,$G100&lt;=DQ$6),IF($M100&gt;0,4,3),0)),IF(AND($D100&lt;=DQ$6,$E100&gt;=DQ$5),60,0)))</f>
        <v/>
      </c>
      <c r="DR100" s="80" t="str">
        <f>IF(OR($A100="",NOT(ISNUMBER($G100))),"",IF(AND($F100&lt;=DR$6,$G100&gt;=DR$5),IF(DR$5&gt;$N100,5,$K100)*10+IF(AND($F100&gt;=DR$5,$F100&lt;=DR$6),IF(AND($G100&gt;=DR$5,$G100&lt;=DR$6),5,IF($L100=1,2,1)),IF(AND($G100&gt;=DR$5,$G100&lt;=DR$6),IF($M100&gt;0,4,3),0)),IF(AND($D100&lt;=DR$6,$E100&gt;=DR$5),60,0)))</f>
        <v/>
      </c>
      <c r="DS100" s="80" t="str">
        <f>IF(OR($A100="",NOT(ISNUMBER($G100))),"",IF(AND($F100&lt;=DS$6,$G100&gt;=DS$5),IF(DS$5&gt;$N100,5,$K100)*10+IF(AND($F100&gt;=DS$5,$F100&lt;=DS$6),IF(AND($G100&gt;=DS$5,$G100&lt;=DS$6),5,IF($L100=1,2,1)),IF(AND($G100&gt;=DS$5,$G100&lt;=DS$6),IF($M100&gt;0,4,3),0)),IF(AND($D100&lt;=DS$6,$E100&gt;=DS$5),60,0)))</f>
        <v/>
      </c>
      <c r="DT100" s="80" t="str">
        <f>IF(OR($A100="",NOT(ISNUMBER($G100))),"",IF(AND($F100&lt;=DT$6,$G100&gt;=DT$5),IF(DT$5&gt;$N100,5,$K100)*10+IF(AND($F100&gt;=DT$5,$F100&lt;=DT$6),IF(AND($G100&gt;=DT$5,$G100&lt;=DT$6),5,IF($L100=1,2,1)),IF(AND($G100&gt;=DT$5,$G100&lt;=DT$6),IF($M100&gt;0,4,3),0)),IF(AND($D100&lt;=DT$6,$E100&gt;=DT$5),60,0)))</f>
        <v/>
      </c>
      <c r="DU100" s="80" t="str">
        <f>IF(OR($A100="",NOT(ISNUMBER($G100))),"",IF(AND($F100&lt;=DU$6,$G100&gt;=DU$5),IF(DU$5&gt;$N100,5,$K100)*10+IF(AND($F100&gt;=DU$5,$F100&lt;=DU$6),IF(AND($G100&gt;=DU$5,$G100&lt;=DU$6),5,IF($L100=1,2,1)),IF(AND($G100&gt;=DU$5,$G100&lt;=DU$6),IF($M100&gt;0,4,3),0)),IF(AND($D100&lt;=DU$6,$E100&gt;=DU$5),60,0)))</f>
        <v/>
      </c>
      <c r="DV100" s="80" t="str">
        <f>IF(OR($A100="",NOT(ISNUMBER($G100))),"",IF(AND($F100&lt;=DV$6,$G100&gt;=DV$5),IF(DV$5&gt;$N100,5,$K100)*10+IF(AND($F100&gt;=DV$5,$F100&lt;=DV$6),IF(AND($G100&gt;=DV$5,$G100&lt;=DV$6),5,IF($L100=1,2,1)),IF(AND($G100&gt;=DV$5,$G100&lt;=DV$6),IF($M100&gt;0,4,3),0)),IF(AND($D100&lt;=DV$6,$E100&gt;=DV$5),60,0)))</f>
        <v/>
      </c>
      <c r="DW100" s="80" t="str">
        <f>IF(OR($A100="",NOT(ISNUMBER($G100))),"",IF(AND($F100&lt;=DW$6,$G100&gt;=DW$5),IF(DW$5&gt;$N100,5,$K100)*10+IF(AND($F100&gt;=DW$5,$F100&lt;=DW$6),IF(AND($G100&gt;=DW$5,$G100&lt;=DW$6),5,IF($L100=1,2,1)),IF(AND($G100&gt;=DW$5,$G100&lt;=DW$6),IF($M100&gt;0,4,3),0)),IF(AND($D100&lt;=DW$6,$E100&gt;=DW$5),60,0)))</f>
        <v/>
      </c>
      <c r="DX100" s="80" t="str">
        <f>IF(OR($A100="",NOT(ISNUMBER($G100))),"",IF(AND($F100&lt;=DX$6,$G100&gt;=DX$5),IF(DX$5&gt;$N100,5,$K100)*10+IF(AND($F100&gt;=DX$5,$F100&lt;=DX$6),IF(AND($G100&gt;=DX$5,$G100&lt;=DX$6),5,IF($L100=1,2,1)),IF(AND($G100&gt;=DX$5,$G100&lt;=DX$6),IF($M100&gt;0,4,3),0)),IF(AND($D100&lt;=DX$6,$E100&gt;=DX$5),60,0)))</f>
        <v/>
      </c>
      <c r="DY100" s="80" t="str">
        <f>IF(OR($A100="",NOT(ISNUMBER($G100))),"",IF(AND($F100&lt;=DY$6,$G100&gt;=DY$5),IF(DY$5&gt;$N100,5,$K100)*10+IF(AND($F100&gt;=DY$5,$F100&lt;=DY$6),IF(AND($G100&gt;=DY$5,$G100&lt;=DY$6),5,IF($L100=1,2,1)),IF(AND($G100&gt;=DY$5,$G100&lt;=DY$6),IF($M100&gt;0,4,3),0)),IF(AND($D100&lt;=DY$6,$E100&gt;=DY$5),60,0)))</f>
        <v/>
      </c>
      <c r="DZ100" s="80" t="str">
        <f>IF(OR($A100="",NOT(ISNUMBER($G100))),"",IF(AND($F100&lt;=DZ$6,$G100&gt;=DZ$5),IF(DZ$5&gt;$N100,5,$K100)*10+IF(AND($F100&gt;=DZ$5,$F100&lt;=DZ$6),IF(AND($G100&gt;=DZ$5,$G100&lt;=DZ$6),5,IF($L100=1,2,1)),IF(AND($G100&gt;=DZ$5,$G100&lt;=DZ$6),IF($M100&gt;0,4,3),0)),IF(AND($D100&lt;=DZ$6,$E100&gt;=DZ$5),60,0)))</f>
        <v/>
      </c>
      <c r="EA100" s="80" t="str">
        <f>IF(OR($A100="",NOT(ISNUMBER($G100))),"",IF(AND($F100&lt;=EA$6,$G100&gt;=EA$5),IF(EA$5&gt;$N100,5,$K100)*10+IF(AND($F100&gt;=EA$5,$F100&lt;=EA$6),IF(AND($G100&gt;=EA$5,$G100&lt;=EA$6),5,IF($L100=1,2,1)),IF(AND($G100&gt;=EA$5,$G100&lt;=EA$6),IF($M100&gt;0,4,3),0)),IF(AND($D100&lt;=EA$6,$E100&gt;=EA$5),60,0)))</f>
        <v/>
      </c>
      <c r="EB100" s="80" t="str">
        <f>IF(OR($A100="",NOT(ISNUMBER($G100))),"",IF(AND($F100&lt;=EB$6,$G100&gt;=EB$5),IF(EB$5&gt;$N100,5,$K100)*10+IF(AND($F100&gt;=EB$5,$F100&lt;=EB$6),IF(AND($G100&gt;=EB$5,$G100&lt;=EB$6),5,IF($L100=1,2,1)),IF(AND($G100&gt;=EB$5,$G100&lt;=EB$6),IF($M100&gt;0,4,3),0)),IF(AND($D100&lt;=EB$6,$E100&gt;=EB$5),60,0)))</f>
        <v/>
      </c>
      <c r="EC100" s="80" t="str">
        <f>IF(OR($A100="",NOT(ISNUMBER($G100))),"",IF(AND($F100&lt;=EC$6,$G100&gt;=EC$5),IF(EC$5&gt;$N100,5,$K100)*10+IF(AND($F100&gt;=EC$5,$F100&lt;=EC$6),IF(AND($G100&gt;=EC$5,$G100&lt;=EC$6),5,IF($L100=1,2,1)),IF(AND($G100&gt;=EC$5,$G100&lt;=EC$6),IF($M100&gt;0,4,3),0)),IF(AND($D100&lt;=EC$6,$E100&gt;=EC$5),60,0)))</f>
        <v/>
      </c>
      <c r="ED100" s="80" t="str">
        <f>IF(OR($A100="",NOT(ISNUMBER($G100))),"",IF(AND($F100&lt;=ED$6,$G100&gt;=ED$5),IF(ED$5&gt;$N100,5,$K100)*10+IF(AND($F100&gt;=ED$5,$F100&lt;=ED$6),IF(AND($G100&gt;=ED$5,$G100&lt;=ED$6),5,IF($L100=1,2,1)),IF(AND($G100&gt;=ED$5,$G100&lt;=ED$6),IF($M100&gt;0,4,3),0)),IF(AND($D100&lt;=ED$6,$E100&gt;=ED$5),60,0)))</f>
        <v/>
      </c>
    </row>
    <row r="101" ht="18" customHeight="1">
      <c r="A101" s="52" t="str">
        <f>IF(Tasks!$B101="","",Tasks!$A101)</f>
        <v/>
      </c>
      <c r="B101" s="78" t="str">
        <f>IF(Tasks!$B101="","",Tasks!$B101)</f>
        <v/>
      </c>
      <c r="C101" s="25" t="str">
        <f>IF($B101="","",IF(AND(Tasks!$D101="",Tasks!$G101=""),"-",IF(Tasks!$D101="","",Tasks!$D101&amp;IF(OR(Tasks!$E101="",Tasks!$E101="FS"),IF(N(Tasks!$F101)=0,"","FS"),Tasks!$E101)&amp;IF(N(Tasks!$F101)=0,"",IF(Tasks!$F101&gt;0,"+","")&amp;Tasks!$F101))&amp;IF(AND(Tasks!$D101&lt;&gt;"",Tasks!$G101&lt;&gt;""),", ","")&amp;IF(Tasks!$G101="","",Tasks!$G101&amp;IF(OR(Tasks!$H101="",Tasks!$H101="FS"),IF(N(Tasks!$I101)=0,"","FS"),Tasks!$H101)&amp;IF(N(Tasks!$I101)=0,"",IF(Tasks!$I101&gt;0,"+","")&amp;Tasks!$I101))))</f>
        <v/>
      </c>
      <c r="D101" s="51" t="str">
        <f>IF(OR($B101="",Tasks!$Q101=""),"",Tasks!$Q101)</f>
        <v/>
      </c>
      <c r="E101" s="51" t="str">
        <f>IF(OR($B101="",Tasks!$R101=""),"",Tasks!$R101)</f>
        <v/>
      </c>
      <c r="F101" s="51" t="str">
        <f>IF(OR($B101="",Tasks!$S101=""),"",Tasks!$S101)</f>
        <v/>
      </c>
      <c r="G101" s="51" t="str">
        <f>IF(OR($B101="",Tasks!$T101=""),"",Tasks!$T101)</f>
        <v/>
      </c>
      <c r="H101" s="52" t="str">
        <f>IF($B101="","",Tasks!$AE101)</f>
        <v/>
      </c>
      <c r="I101" s="79" t="str">
        <f>IF($B101="","",Tasks!$AF101)</f>
        <v/>
      </c>
      <c r="J101" s="53" t="str">
        <f>IF(OR($B101="",Tasks!$V101=""),"",Tasks!$V101)</f>
        <v/>
      </c>
      <c r="K101" s="52" t="str">
        <f>IF($B101="","",Tasks!$AA101)</f>
        <v/>
      </c>
      <c r="L101" s="52" t="str">
        <f>IF($B101="","",Tasks!$AB101)</f>
        <v/>
      </c>
      <c r="M101" s="52" t="str">
        <f>IF($B101="","",Tasks!$Z101)</f>
        <v/>
      </c>
      <c r="N101" s="52" t="str">
        <f>IF(OR($B101="",Tasks!$AG101=""),"",Tasks!$AG101)</f>
        <v/>
      </c>
      <c r="O101" s="80" t="str">
        <f>IF(OR($A101="",NOT(ISNUMBER($G101))),"",IF(AND($F101&lt;=O$6,$G101&gt;=O$5),IF(O$5&gt;$N101,5,$K101)*10+IF(AND($F101&gt;=O$5,$F101&lt;=O$6),IF(AND($G101&gt;=O$5,$G101&lt;=O$6),5,IF($L101=1,2,1)),IF(AND($G101&gt;=O$5,$G101&lt;=O$6),IF($M101&gt;0,4,3),0)),IF(AND($D101&lt;=O$6,$E101&gt;=O$5),60,0)))</f>
        <v/>
      </c>
      <c r="P101" s="80" t="str">
        <f>IF(OR($A101="",NOT(ISNUMBER($G101))),"",IF(AND($F101&lt;=P$6,$G101&gt;=P$5),IF(P$5&gt;$N101,5,$K101)*10+IF(AND($F101&gt;=P$5,$F101&lt;=P$6),IF(AND($G101&gt;=P$5,$G101&lt;=P$6),5,IF($L101=1,2,1)),IF(AND($G101&gt;=P$5,$G101&lt;=P$6),IF($M101&gt;0,4,3),0)),IF(AND($D101&lt;=P$6,$E101&gt;=P$5),60,0)))</f>
        <v/>
      </c>
      <c r="Q101" s="80" t="str">
        <f>IF(OR($A101="",NOT(ISNUMBER($G101))),"",IF(AND($F101&lt;=Q$6,$G101&gt;=Q$5),IF(Q$5&gt;$N101,5,$K101)*10+IF(AND($F101&gt;=Q$5,$F101&lt;=Q$6),IF(AND($G101&gt;=Q$5,$G101&lt;=Q$6),5,IF($L101=1,2,1)),IF(AND($G101&gt;=Q$5,$G101&lt;=Q$6),IF($M101&gt;0,4,3),0)),IF(AND($D101&lt;=Q$6,$E101&gt;=Q$5),60,0)))</f>
        <v/>
      </c>
      <c r="R101" s="80" t="str">
        <f>IF(OR($A101="",NOT(ISNUMBER($G101))),"",IF(AND($F101&lt;=R$6,$G101&gt;=R$5),IF(R$5&gt;$N101,5,$K101)*10+IF(AND($F101&gt;=R$5,$F101&lt;=R$6),IF(AND($G101&gt;=R$5,$G101&lt;=R$6),5,IF($L101=1,2,1)),IF(AND($G101&gt;=R$5,$G101&lt;=R$6),IF($M101&gt;0,4,3),0)),IF(AND($D101&lt;=R$6,$E101&gt;=R$5),60,0)))</f>
        <v/>
      </c>
      <c r="S101" s="80" t="str">
        <f>IF(OR($A101="",NOT(ISNUMBER($G101))),"",IF(AND($F101&lt;=S$6,$G101&gt;=S$5),IF(S$5&gt;$N101,5,$K101)*10+IF(AND($F101&gt;=S$5,$F101&lt;=S$6),IF(AND($G101&gt;=S$5,$G101&lt;=S$6),5,IF($L101=1,2,1)),IF(AND($G101&gt;=S$5,$G101&lt;=S$6),IF($M101&gt;0,4,3),0)),IF(AND($D101&lt;=S$6,$E101&gt;=S$5),60,0)))</f>
        <v/>
      </c>
      <c r="T101" s="80" t="str">
        <f>IF(OR($A101="",NOT(ISNUMBER($G101))),"",IF(AND($F101&lt;=T$6,$G101&gt;=T$5),IF(T$5&gt;$N101,5,$K101)*10+IF(AND($F101&gt;=T$5,$F101&lt;=T$6),IF(AND($G101&gt;=T$5,$G101&lt;=T$6),5,IF($L101=1,2,1)),IF(AND($G101&gt;=T$5,$G101&lt;=T$6),IF($M101&gt;0,4,3),0)),IF(AND($D101&lt;=T$6,$E101&gt;=T$5),60,0)))</f>
        <v/>
      </c>
      <c r="U101" s="80" t="str">
        <f>IF(OR($A101="",NOT(ISNUMBER($G101))),"",IF(AND($F101&lt;=U$6,$G101&gt;=U$5),IF(U$5&gt;$N101,5,$K101)*10+IF(AND($F101&gt;=U$5,$F101&lt;=U$6),IF(AND($G101&gt;=U$5,$G101&lt;=U$6),5,IF($L101=1,2,1)),IF(AND($G101&gt;=U$5,$G101&lt;=U$6),IF($M101&gt;0,4,3),0)),IF(AND($D101&lt;=U$6,$E101&gt;=U$5),60,0)))</f>
        <v/>
      </c>
      <c r="V101" s="80" t="str">
        <f>IF(OR($A101="",NOT(ISNUMBER($G101))),"",IF(AND($F101&lt;=V$6,$G101&gt;=V$5),IF(V$5&gt;$N101,5,$K101)*10+IF(AND($F101&gt;=V$5,$F101&lt;=V$6),IF(AND($G101&gt;=V$5,$G101&lt;=V$6),5,IF($L101=1,2,1)),IF(AND($G101&gt;=V$5,$G101&lt;=V$6),IF($M101&gt;0,4,3),0)),IF(AND($D101&lt;=V$6,$E101&gt;=V$5),60,0)))</f>
        <v/>
      </c>
      <c r="W101" s="80" t="str">
        <f>IF(OR($A101="",NOT(ISNUMBER($G101))),"",IF(AND($F101&lt;=W$6,$G101&gt;=W$5),IF(W$5&gt;$N101,5,$K101)*10+IF(AND($F101&gt;=W$5,$F101&lt;=W$6),IF(AND($G101&gt;=W$5,$G101&lt;=W$6),5,IF($L101=1,2,1)),IF(AND($G101&gt;=W$5,$G101&lt;=W$6),IF($M101&gt;0,4,3),0)),IF(AND($D101&lt;=W$6,$E101&gt;=W$5),60,0)))</f>
        <v/>
      </c>
      <c r="X101" s="80" t="str">
        <f>IF(OR($A101="",NOT(ISNUMBER($G101))),"",IF(AND($F101&lt;=X$6,$G101&gt;=X$5),IF(X$5&gt;$N101,5,$K101)*10+IF(AND($F101&gt;=X$5,$F101&lt;=X$6),IF(AND($G101&gt;=X$5,$G101&lt;=X$6),5,IF($L101=1,2,1)),IF(AND($G101&gt;=X$5,$G101&lt;=X$6),IF($M101&gt;0,4,3),0)),IF(AND($D101&lt;=X$6,$E101&gt;=X$5),60,0)))</f>
        <v/>
      </c>
      <c r="Y101" s="80" t="str">
        <f>IF(OR($A101="",NOT(ISNUMBER($G101))),"",IF(AND($F101&lt;=Y$6,$G101&gt;=Y$5),IF(Y$5&gt;$N101,5,$K101)*10+IF(AND($F101&gt;=Y$5,$F101&lt;=Y$6),IF(AND($G101&gt;=Y$5,$G101&lt;=Y$6),5,IF($L101=1,2,1)),IF(AND($G101&gt;=Y$5,$G101&lt;=Y$6),IF($M101&gt;0,4,3),0)),IF(AND($D101&lt;=Y$6,$E101&gt;=Y$5),60,0)))</f>
        <v/>
      </c>
      <c r="Z101" s="80" t="str">
        <f>IF(OR($A101="",NOT(ISNUMBER($G101))),"",IF(AND($F101&lt;=Z$6,$G101&gt;=Z$5),IF(Z$5&gt;$N101,5,$K101)*10+IF(AND($F101&gt;=Z$5,$F101&lt;=Z$6),IF(AND($G101&gt;=Z$5,$G101&lt;=Z$6),5,IF($L101=1,2,1)),IF(AND($G101&gt;=Z$5,$G101&lt;=Z$6),IF($M101&gt;0,4,3),0)),IF(AND($D101&lt;=Z$6,$E101&gt;=Z$5),60,0)))</f>
        <v/>
      </c>
      <c r="AA101" s="80" t="str">
        <f>IF(OR($A101="",NOT(ISNUMBER($G101))),"",IF(AND($F101&lt;=AA$6,$G101&gt;=AA$5),IF(AA$5&gt;$N101,5,$K101)*10+IF(AND($F101&gt;=AA$5,$F101&lt;=AA$6),IF(AND($G101&gt;=AA$5,$G101&lt;=AA$6),5,IF($L101=1,2,1)),IF(AND($G101&gt;=AA$5,$G101&lt;=AA$6),IF($M101&gt;0,4,3),0)),IF(AND($D101&lt;=AA$6,$E101&gt;=AA$5),60,0)))</f>
        <v/>
      </c>
      <c r="AB101" s="80" t="str">
        <f>IF(OR($A101="",NOT(ISNUMBER($G101))),"",IF(AND($F101&lt;=AB$6,$G101&gt;=AB$5),IF(AB$5&gt;$N101,5,$K101)*10+IF(AND($F101&gt;=AB$5,$F101&lt;=AB$6),IF(AND($G101&gt;=AB$5,$G101&lt;=AB$6),5,IF($L101=1,2,1)),IF(AND($G101&gt;=AB$5,$G101&lt;=AB$6),IF($M101&gt;0,4,3),0)),IF(AND($D101&lt;=AB$6,$E101&gt;=AB$5),60,0)))</f>
        <v/>
      </c>
      <c r="AC101" s="80" t="str">
        <f>IF(OR($A101="",NOT(ISNUMBER($G101))),"",IF(AND($F101&lt;=AC$6,$G101&gt;=AC$5),IF(AC$5&gt;$N101,5,$K101)*10+IF(AND($F101&gt;=AC$5,$F101&lt;=AC$6),IF(AND($G101&gt;=AC$5,$G101&lt;=AC$6),5,IF($L101=1,2,1)),IF(AND($G101&gt;=AC$5,$G101&lt;=AC$6),IF($M101&gt;0,4,3),0)),IF(AND($D101&lt;=AC$6,$E101&gt;=AC$5),60,0)))</f>
        <v/>
      </c>
      <c r="AD101" s="80" t="str">
        <f>IF(OR($A101="",NOT(ISNUMBER($G101))),"",IF(AND($F101&lt;=AD$6,$G101&gt;=AD$5),IF(AD$5&gt;$N101,5,$K101)*10+IF(AND($F101&gt;=AD$5,$F101&lt;=AD$6),IF(AND($G101&gt;=AD$5,$G101&lt;=AD$6),5,IF($L101=1,2,1)),IF(AND($G101&gt;=AD$5,$G101&lt;=AD$6),IF($M101&gt;0,4,3),0)),IF(AND($D101&lt;=AD$6,$E101&gt;=AD$5),60,0)))</f>
        <v/>
      </c>
      <c r="AE101" s="80" t="str">
        <f>IF(OR($A101="",NOT(ISNUMBER($G101))),"",IF(AND($F101&lt;=AE$6,$G101&gt;=AE$5),IF(AE$5&gt;$N101,5,$K101)*10+IF(AND($F101&gt;=AE$5,$F101&lt;=AE$6),IF(AND($G101&gt;=AE$5,$G101&lt;=AE$6),5,IF($L101=1,2,1)),IF(AND($G101&gt;=AE$5,$G101&lt;=AE$6),IF($M101&gt;0,4,3),0)),IF(AND($D101&lt;=AE$6,$E101&gt;=AE$5),60,0)))</f>
        <v/>
      </c>
      <c r="AF101" s="80" t="str">
        <f>IF(OR($A101="",NOT(ISNUMBER($G101))),"",IF(AND($F101&lt;=AF$6,$G101&gt;=AF$5),IF(AF$5&gt;$N101,5,$K101)*10+IF(AND($F101&gt;=AF$5,$F101&lt;=AF$6),IF(AND($G101&gt;=AF$5,$G101&lt;=AF$6),5,IF($L101=1,2,1)),IF(AND($G101&gt;=AF$5,$G101&lt;=AF$6),IF($M101&gt;0,4,3),0)),IF(AND($D101&lt;=AF$6,$E101&gt;=AF$5),60,0)))</f>
        <v/>
      </c>
      <c r="AG101" s="80" t="str">
        <f>IF(OR($A101="",NOT(ISNUMBER($G101))),"",IF(AND($F101&lt;=AG$6,$G101&gt;=AG$5),IF(AG$5&gt;$N101,5,$K101)*10+IF(AND($F101&gt;=AG$5,$F101&lt;=AG$6),IF(AND($G101&gt;=AG$5,$G101&lt;=AG$6),5,IF($L101=1,2,1)),IF(AND($G101&gt;=AG$5,$G101&lt;=AG$6),IF($M101&gt;0,4,3),0)),IF(AND($D101&lt;=AG$6,$E101&gt;=AG$5),60,0)))</f>
        <v/>
      </c>
      <c r="AH101" s="80" t="str">
        <f>IF(OR($A101="",NOT(ISNUMBER($G101))),"",IF(AND($F101&lt;=AH$6,$G101&gt;=AH$5),IF(AH$5&gt;$N101,5,$K101)*10+IF(AND($F101&gt;=AH$5,$F101&lt;=AH$6),IF(AND($G101&gt;=AH$5,$G101&lt;=AH$6),5,IF($L101=1,2,1)),IF(AND($G101&gt;=AH$5,$G101&lt;=AH$6),IF($M101&gt;0,4,3),0)),IF(AND($D101&lt;=AH$6,$E101&gt;=AH$5),60,0)))</f>
        <v/>
      </c>
      <c r="AI101" s="80" t="str">
        <f>IF(OR($A101="",NOT(ISNUMBER($G101))),"",IF(AND($F101&lt;=AI$6,$G101&gt;=AI$5),IF(AI$5&gt;$N101,5,$K101)*10+IF(AND($F101&gt;=AI$5,$F101&lt;=AI$6),IF(AND($G101&gt;=AI$5,$G101&lt;=AI$6),5,IF($L101=1,2,1)),IF(AND($G101&gt;=AI$5,$G101&lt;=AI$6),IF($M101&gt;0,4,3),0)),IF(AND($D101&lt;=AI$6,$E101&gt;=AI$5),60,0)))</f>
        <v/>
      </c>
      <c r="AJ101" s="80" t="str">
        <f>IF(OR($A101="",NOT(ISNUMBER($G101))),"",IF(AND($F101&lt;=AJ$6,$G101&gt;=AJ$5),IF(AJ$5&gt;$N101,5,$K101)*10+IF(AND($F101&gt;=AJ$5,$F101&lt;=AJ$6),IF(AND($G101&gt;=AJ$5,$G101&lt;=AJ$6),5,IF($L101=1,2,1)),IF(AND($G101&gt;=AJ$5,$G101&lt;=AJ$6),IF($M101&gt;0,4,3),0)),IF(AND($D101&lt;=AJ$6,$E101&gt;=AJ$5),60,0)))</f>
        <v/>
      </c>
      <c r="AK101" s="80" t="str">
        <f>IF(OR($A101="",NOT(ISNUMBER($G101))),"",IF(AND($F101&lt;=AK$6,$G101&gt;=AK$5),IF(AK$5&gt;$N101,5,$K101)*10+IF(AND($F101&gt;=AK$5,$F101&lt;=AK$6),IF(AND($G101&gt;=AK$5,$G101&lt;=AK$6),5,IF($L101=1,2,1)),IF(AND($G101&gt;=AK$5,$G101&lt;=AK$6),IF($M101&gt;0,4,3),0)),IF(AND($D101&lt;=AK$6,$E101&gt;=AK$5),60,0)))</f>
        <v/>
      </c>
      <c r="AL101" s="80" t="str">
        <f>IF(OR($A101="",NOT(ISNUMBER($G101))),"",IF(AND($F101&lt;=AL$6,$G101&gt;=AL$5),IF(AL$5&gt;$N101,5,$K101)*10+IF(AND($F101&gt;=AL$5,$F101&lt;=AL$6),IF(AND($G101&gt;=AL$5,$G101&lt;=AL$6),5,IF($L101=1,2,1)),IF(AND($G101&gt;=AL$5,$G101&lt;=AL$6),IF($M101&gt;0,4,3),0)),IF(AND($D101&lt;=AL$6,$E101&gt;=AL$5),60,0)))</f>
        <v/>
      </c>
      <c r="AM101" s="80" t="str">
        <f>IF(OR($A101="",NOT(ISNUMBER($G101))),"",IF(AND($F101&lt;=AM$6,$G101&gt;=AM$5),IF(AM$5&gt;$N101,5,$K101)*10+IF(AND($F101&gt;=AM$5,$F101&lt;=AM$6),IF(AND($G101&gt;=AM$5,$G101&lt;=AM$6),5,IF($L101=1,2,1)),IF(AND($G101&gt;=AM$5,$G101&lt;=AM$6),IF($M101&gt;0,4,3),0)),IF(AND($D101&lt;=AM$6,$E101&gt;=AM$5),60,0)))</f>
        <v/>
      </c>
      <c r="AN101" s="80" t="str">
        <f>IF(OR($A101="",NOT(ISNUMBER($G101))),"",IF(AND($F101&lt;=AN$6,$G101&gt;=AN$5),IF(AN$5&gt;$N101,5,$K101)*10+IF(AND($F101&gt;=AN$5,$F101&lt;=AN$6),IF(AND($G101&gt;=AN$5,$G101&lt;=AN$6),5,IF($L101=1,2,1)),IF(AND($G101&gt;=AN$5,$G101&lt;=AN$6),IF($M101&gt;0,4,3),0)),IF(AND($D101&lt;=AN$6,$E101&gt;=AN$5),60,0)))</f>
        <v/>
      </c>
      <c r="AO101" s="80" t="str">
        <f>IF(OR($A101="",NOT(ISNUMBER($G101))),"",IF(AND($F101&lt;=AO$6,$G101&gt;=AO$5),IF(AO$5&gt;$N101,5,$K101)*10+IF(AND($F101&gt;=AO$5,$F101&lt;=AO$6),IF(AND($G101&gt;=AO$5,$G101&lt;=AO$6),5,IF($L101=1,2,1)),IF(AND($G101&gt;=AO$5,$G101&lt;=AO$6),IF($M101&gt;0,4,3),0)),IF(AND($D101&lt;=AO$6,$E101&gt;=AO$5),60,0)))</f>
        <v/>
      </c>
      <c r="AP101" s="80" t="str">
        <f>IF(OR($A101="",NOT(ISNUMBER($G101))),"",IF(AND($F101&lt;=AP$6,$G101&gt;=AP$5),IF(AP$5&gt;$N101,5,$K101)*10+IF(AND($F101&gt;=AP$5,$F101&lt;=AP$6),IF(AND($G101&gt;=AP$5,$G101&lt;=AP$6),5,IF($L101=1,2,1)),IF(AND($G101&gt;=AP$5,$G101&lt;=AP$6),IF($M101&gt;0,4,3),0)),IF(AND($D101&lt;=AP$6,$E101&gt;=AP$5),60,0)))</f>
        <v/>
      </c>
      <c r="AQ101" s="80" t="str">
        <f>IF(OR($A101="",NOT(ISNUMBER($G101))),"",IF(AND($F101&lt;=AQ$6,$G101&gt;=AQ$5),IF(AQ$5&gt;$N101,5,$K101)*10+IF(AND($F101&gt;=AQ$5,$F101&lt;=AQ$6),IF(AND($G101&gt;=AQ$5,$G101&lt;=AQ$6),5,IF($L101=1,2,1)),IF(AND($G101&gt;=AQ$5,$G101&lt;=AQ$6),IF($M101&gt;0,4,3),0)),IF(AND($D101&lt;=AQ$6,$E101&gt;=AQ$5),60,0)))</f>
        <v/>
      </c>
      <c r="AR101" s="80" t="str">
        <f>IF(OR($A101="",NOT(ISNUMBER($G101))),"",IF(AND($F101&lt;=AR$6,$G101&gt;=AR$5),IF(AR$5&gt;$N101,5,$K101)*10+IF(AND($F101&gt;=AR$5,$F101&lt;=AR$6),IF(AND($G101&gt;=AR$5,$G101&lt;=AR$6),5,IF($L101=1,2,1)),IF(AND($G101&gt;=AR$5,$G101&lt;=AR$6),IF($M101&gt;0,4,3),0)),IF(AND($D101&lt;=AR$6,$E101&gt;=AR$5),60,0)))</f>
        <v/>
      </c>
      <c r="AS101" s="80" t="str">
        <f>IF(OR($A101="",NOT(ISNUMBER($G101))),"",IF(AND($F101&lt;=AS$6,$G101&gt;=AS$5),IF(AS$5&gt;$N101,5,$K101)*10+IF(AND($F101&gt;=AS$5,$F101&lt;=AS$6),IF(AND($G101&gt;=AS$5,$G101&lt;=AS$6),5,IF($L101=1,2,1)),IF(AND($G101&gt;=AS$5,$G101&lt;=AS$6),IF($M101&gt;0,4,3),0)),IF(AND($D101&lt;=AS$6,$E101&gt;=AS$5),60,0)))</f>
        <v/>
      </c>
      <c r="AT101" s="80" t="str">
        <f>IF(OR($A101="",NOT(ISNUMBER($G101))),"",IF(AND($F101&lt;=AT$6,$G101&gt;=AT$5),IF(AT$5&gt;$N101,5,$K101)*10+IF(AND($F101&gt;=AT$5,$F101&lt;=AT$6),IF(AND($G101&gt;=AT$5,$G101&lt;=AT$6),5,IF($L101=1,2,1)),IF(AND($G101&gt;=AT$5,$G101&lt;=AT$6),IF($M101&gt;0,4,3),0)),IF(AND($D101&lt;=AT$6,$E101&gt;=AT$5),60,0)))</f>
        <v/>
      </c>
      <c r="AU101" s="80" t="str">
        <f>IF(OR($A101="",NOT(ISNUMBER($G101))),"",IF(AND($F101&lt;=AU$6,$G101&gt;=AU$5),IF(AU$5&gt;$N101,5,$K101)*10+IF(AND($F101&gt;=AU$5,$F101&lt;=AU$6),IF(AND($G101&gt;=AU$5,$G101&lt;=AU$6),5,IF($L101=1,2,1)),IF(AND($G101&gt;=AU$5,$G101&lt;=AU$6),IF($M101&gt;0,4,3),0)),IF(AND($D101&lt;=AU$6,$E101&gt;=AU$5),60,0)))</f>
        <v/>
      </c>
      <c r="AV101" s="80" t="str">
        <f>IF(OR($A101="",NOT(ISNUMBER($G101))),"",IF(AND($F101&lt;=AV$6,$G101&gt;=AV$5),IF(AV$5&gt;$N101,5,$K101)*10+IF(AND($F101&gt;=AV$5,$F101&lt;=AV$6),IF(AND($G101&gt;=AV$5,$G101&lt;=AV$6),5,IF($L101=1,2,1)),IF(AND($G101&gt;=AV$5,$G101&lt;=AV$6),IF($M101&gt;0,4,3),0)),IF(AND($D101&lt;=AV$6,$E101&gt;=AV$5),60,0)))</f>
        <v/>
      </c>
      <c r="AW101" s="80" t="str">
        <f>IF(OR($A101="",NOT(ISNUMBER($G101))),"",IF(AND($F101&lt;=AW$6,$G101&gt;=AW$5),IF(AW$5&gt;$N101,5,$K101)*10+IF(AND($F101&gt;=AW$5,$F101&lt;=AW$6),IF(AND($G101&gt;=AW$5,$G101&lt;=AW$6),5,IF($L101=1,2,1)),IF(AND($G101&gt;=AW$5,$G101&lt;=AW$6),IF($M101&gt;0,4,3),0)),IF(AND($D101&lt;=AW$6,$E101&gt;=AW$5),60,0)))</f>
        <v/>
      </c>
      <c r="AX101" s="80" t="str">
        <f>IF(OR($A101="",NOT(ISNUMBER($G101))),"",IF(AND($F101&lt;=AX$6,$G101&gt;=AX$5),IF(AX$5&gt;$N101,5,$K101)*10+IF(AND($F101&gt;=AX$5,$F101&lt;=AX$6),IF(AND($G101&gt;=AX$5,$G101&lt;=AX$6),5,IF($L101=1,2,1)),IF(AND($G101&gt;=AX$5,$G101&lt;=AX$6),IF($M101&gt;0,4,3),0)),IF(AND($D101&lt;=AX$6,$E101&gt;=AX$5),60,0)))</f>
        <v/>
      </c>
      <c r="AY101" s="80" t="str">
        <f>IF(OR($A101="",NOT(ISNUMBER($G101))),"",IF(AND($F101&lt;=AY$6,$G101&gt;=AY$5),IF(AY$5&gt;$N101,5,$K101)*10+IF(AND($F101&gt;=AY$5,$F101&lt;=AY$6),IF(AND($G101&gt;=AY$5,$G101&lt;=AY$6),5,IF($L101=1,2,1)),IF(AND($G101&gt;=AY$5,$G101&lt;=AY$6),IF($M101&gt;0,4,3),0)),IF(AND($D101&lt;=AY$6,$E101&gt;=AY$5),60,0)))</f>
        <v/>
      </c>
      <c r="AZ101" s="80" t="str">
        <f>IF(OR($A101="",NOT(ISNUMBER($G101))),"",IF(AND($F101&lt;=AZ$6,$G101&gt;=AZ$5),IF(AZ$5&gt;$N101,5,$K101)*10+IF(AND($F101&gt;=AZ$5,$F101&lt;=AZ$6),IF(AND($G101&gt;=AZ$5,$G101&lt;=AZ$6),5,IF($L101=1,2,1)),IF(AND($G101&gt;=AZ$5,$G101&lt;=AZ$6),IF($M101&gt;0,4,3),0)),IF(AND($D101&lt;=AZ$6,$E101&gt;=AZ$5),60,0)))</f>
        <v/>
      </c>
      <c r="BA101" s="80" t="str">
        <f>IF(OR($A101="",NOT(ISNUMBER($G101))),"",IF(AND($F101&lt;=BA$6,$G101&gt;=BA$5),IF(BA$5&gt;$N101,5,$K101)*10+IF(AND($F101&gt;=BA$5,$F101&lt;=BA$6),IF(AND($G101&gt;=BA$5,$G101&lt;=BA$6),5,IF($L101=1,2,1)),IF(AND($G101&gt;=BA$5,$G101&lt;=BA$6),IF($M101&gt;0,4,3),0)),IF(AND($D101&lt;=BA$6,$E101&gt;=BA$5),60,0)))</f>
        <v/>
      </c>
      <c r="BB101" s="80" t="str">
        <f>IF(OR($A101="",NOT(ISNUMBER($G101))),"",IF(AND($F101&lt;=BB$6,$G101&gt;=BB$5),IF(BB$5&gt;$N101,5,$K101)*10+IF(AND($F101&gt;=BB$5,$F101&lt;=BB$6),IF(AND($G101&gt;=BB$5,$G101&lt;=BB$6),5,IF($L101=1,2,1)),IF(AND($G101&gt;=BB$5,$G101&lt;=BB$6),IF($M101&gt;0,4,3),0)),IF(AND($D101&lt;=BB$6,$E101&gt;=BB$5),60,0)))</f>
        <v/>
      </c>
      <c r="BC101" s="80" t="str">
        <f>IF(OR($A101="",NOT(ISNUMBER($G101))),"",IF(AND($F101&lt;=BC$6,$G101&gt;=BC$5),IF(BC$5&gt;$N101,5,$K101)*10+IF(AND($F101&gt;=BC$5,$F101&lt;=BC$6),IF(AND($G101&gt;=BC$5,$G101&lt;=BC$6),5,IF($L101=1,2,1)),IF(AND($G101&gt;=BC$5,$G101&lt;=BC$6),IF($M101&gt;0,4,3),0)),IF(AND($D101&lt;=BC$6,$E101&gt;=BC$5),60,0)))</f>
        <v/>
      </c>
      <c r="BD101" s="80" t="str">
        <f>IF(OR($A101="",NOT(ISNUMBER($G101))),"",IF(AND($F101&lt;=BD$6,$G101&gt;=BD$5),IF(BD$5&gt;$N101,5,$K101)*10+IF(AND($F101&gt;=BD$5,$F101&lt;=BD$6),IF(AND($G101&gt;=BD$5,$G101&lt;=BD$6),5,IF($L101=1,2,1)),IF(AND($G101&gt;=BD$5,$G101&lt;=BD$6),IF($M101&gt;0,4,3),0)),IF(AND($D101&lt;=BD$6,$E101&gt;=BD$5),60,0)))</f>
        <v/>
      </c>
      <c r="BE101" s="80" t="str">
        <f>IF(OR($A101="",NOT(ISNUMBER($G101))),"",IF(AND($F101&lt;=BE$6,$G101&gt;=BE$5),IF(BE$5&gt;$N101,5,$K101)*10+IF(AND($F101&gt;=BE$5,$F101&lt;=BE$6),IF(AND($G101&gt;=BE$5,$G101&lt;=BE$6),5,IF($L101=1,2,1)),IF(AND($G101&gt;=BE$5,$G101&lt;=BE$6),IF($M101&gt;0,4,3),0)),IF(AND($D101&lt;=BE$6,$E101&gt;=BE$5),60,0)))</f>
        <v/>
      </c>
      <c r="BF101" s="80" t="str">
        <f>IF(OR($A101="",NOT(ISNUMBER($G101))),"",IF(AND($F101&lt;=BF$6,$G101&gt;=BF$5),IF(BF$5&gt;$N101,5,$K101)*10+IF(AND($F101&gt;=BF$5,$F101&lt;=BF$6),IF(AND($G101&gt;=BF$5,$G101&lt;=BF$6),5,IF($L101=1,2,1)),IF(AND($G101&gt;=BF$5,$G101&lt;=BF$6),IF($M101&gt;0,4,3),0)),IF(AND($D101&lt;=BF$6,$E101&gt;=BF$5),60,0)))</f>
        <v/>
      </c>
      <c r="BG101" s="80" t="str">
        <f>IF(OR($A101="",NOT(ISNUMBER($G101))),"",IF(AND($F101&lt;=BG$6,$G101&gt;=BG$5),IF(BG$5&gt;$N101,5,$K101)*10+IF(AND($F101&gt;=BG$5,$F101&lt;=BG$6),IF(AND($G101&gt;=BG$5,$G101&lt;=BG$6),5,IF($L101=1,2,1)),IF(AND($G101&gt;=BG$5,$G101&lt;=BG$6),IF($M101&gt;0,4,3),0)),IF(AND($D101&lt;=BG$6,$E101&gt;=BG$5),60,0)))</f>
        <v/>
      </c>
      <c r="BH101" s="80" t="str">
        <f>IF(OR($A101="",NOT(ISNUMBER($G101))),"",IF(AND($F101&lt;=BH$6,$G101&gt;=BH$5),IF(BH$5&gt;$N101,5,$K101)*10+IF(AND($F101&gt;=BH$5,$F101&lt;=BH$6),IF(AND($G101&gt;=BH$5,$G101&lt;=BH$6),5,IF($L101=1,2,1)),IF(AND($G101&gt;=BH$5,$G101&lt;=BH$6),IF($M101&gt;0,4,3),0)),IF(AND($D101&lt;=BH$6,$E101&gt;=BH$5),60,0)))</f>
        <v/>
      </c>
      <c r="BI101" s="80" t="str">
        <f>IF(OR($A101="",NOT(ISNUMBER($G101))),"",IF(AND($F101&lt;=BI$6,$G101&gt;=BI$5),IF(BI$5&gt;$N101,5,$K101)*10+IF(AND($F101&gt;=BI$5,$F101&lt;=BI$6),IF(AND($G101&gt;=BI$5,$G101&lt;=BI$6),5,IF($L101=1,2,1)),IF(AND($G101&gt;=BI$5,$G101&lt;=BI$6),IF($M101&gt;0,4,3),0)),IF(AND($D101&lt;=BI$6,$E101&gt;=BI$5),60,0)))</f>
        <v/>
      </c>
      <c r="BJ101" s="80" t="str">
        <f>IF(OR($A101="",NOT(ISNUMBER($G101))),"",IF(AND($F101&lt;=BJ$6,$G101&gt;=BJ$5),IF(BJ$5&gt;$N101,5,$K101)*10+IF(AND($F101&gt;=BJ$5,$F101&lt;=BJ$6),IF(AND($G101&gt;=BJ$5,$G101&lt;=BJ$6),5,IF($L101=1,2,1)),IF(AND($G101&gt;=BJ$5,$G101&lt;=BJ$6),IF($M101&gt;0,4,3),0)),IF(AND($D101&lt;=BJ$6,$E101&gt;=BJ$5),60,0)))</f>
        <v/>
      </c>
      <c r="BK101" s="80" t="str">
        <f>IF(OR($A101="",NOT(ISNUMBER($G101))),"",IF(AND($F101&lt;=BK$6,$G101&gt;=BK$5),IF(BK$5&gt;$N101,5,$K101)*10+IF(AND($F101&gt;=BK$5,$F101&lt;=BK$6),IF(AND($G101&gt;=BK$5,$G101&lt;=BK$6),5,IF($L101=1,2,1)),IF(AND($G101&gt;=BK$5,$G101&lt;=BK$6),IF($M101&gt;0,4,3),0)),IF(AND($D101&lt;=BK$6,$E101&gt;=BK$5),60,0)))</f>
        <v/>
      </c>
      <c r="BL101" s="80" t="str">
        <f>IF(OR($A101="",NOT(ISNUMBER($G101))),"",IF(AND($F101&lt;=BL$6,$G101&gt;=BL$5),IF(BL$5&gt;$N101,5,$K101)*10+IF(AND($F101&gt;=BL$5,$F101&lt;=BL$6),IF(AND($G101&gt;=BL$5,$G101&lt;=BL$6),5,IF($L101=1,2,1)),IF(AND($G101&gt;=BL$5,$G101&lt;=BL$6),IF($M101&gt;0,4,3),0)),IF(AND($D101&lt;=BL$6,$E101&gt;=BL$5),60,0)))</f>
        <v/>
      </c>
      <c r="BM101" s="80" t="str">
        <f>IF(OR($A101="",NOT(ISNUMBER($G101))),"",IF(AND($F101&lt;=BM$6,$G101&gt;=BM$5),IF(BM$5&gt;$N101,5,$K101)*10+IF(AND($F101&gt;=BM$5,$F101&lt;=BM$6),IF(AND($G101&gt;=BM$5,$G101&lt;=BM$6),5,IF($L101=1,2,1)),IF(AND($G101&gt;=BM$5,$G101&lt;=BM$6),IF($M101&gt;0,4,3),0)),IF(AND($D101&lt;=BM$6,$E101&gt;=BM$5),60,0)))</f>
        <v/>
      </c>
      <c r="BN101" s="80" t="str">
        <f>IF(OR($A101="",NOT(ISNUMBER($G101))),"",IF(AND($F101&lt;=BN$6,$G101&gt;=BN$5),IF(BN$5&gt;$N101,5,$K101)*10+IF(AND($F101&gt;=BN$5,$F101&lt;=BN$6),IF(AND($G101&gt;=BN$5,$G101&lt;=BN$6),5,IF($L101=1,2,1)),IF(AND($G101&gt;=BN$5,$G101&lt;=BN$6),IF($M101&gt;0,4,3),0)),IF(AND($D101&lt;=BN$6,$E101&gt;=BN$5),60,0)))</f>
        <v/>
      </c>
      <c r="BO101" s="80" t="str">
        <f>IF(OR($A101="",NOT(ISNUMBER($G101))),"",IF(AND($F101&lt;=BO$6,$G101&gt;=BO$5),IF(BO$5&gt;$N101,5,$K101)*10+IF(AND($F101&gt;=BO$5,$F101&lt;=BO$6),IF(AND($G101&gt;=BO$5,$G101&lt;=BO$6),5,IF($L101=1,2,1)),IF(AND($G101&gt;=BO$5,$G101&lt;=BO$6),IF($M101&gt;0,4,3),0)),IF(AND($D101&lt;=BO$6,$E101&gt;=BO$5),60,0)))</f>
        <v/>
      </c>
      <c r="BP101" s="80" t="str">
        <f>IF(OR($A101="",NOT(ISNUMBER($G101))),"",IF(AND($F101&lt;=BP$6,$G101&gt;=BP$5),IF(BP$5&gt;$N101,5,$K101)*10+IF(AND($F101&gt;=BP$5,$F101&lt;=BP$6),IF(AND($G101&gt;=BP$5,$G101&lt;=BP$6),5,IF($L101=1,2,1)),IF(AND($G101&gt;=BP$5,$G101&lt;=BP$6),IF($M101&gt;0,4,3),0)),IF(AND($D101&lt;=BP$6,$E101&gt;=BP$5),60,0)))</f>
        <v/>
      </c>
      <c r="BQ101" s="80" t="str">
        <f>IF(OR($A101="",NOT(ISNUMBER($G101))),"",IF(AND($F101&lt;=BQ$6,$G101&gt;=BQ$5),IF(BQ$5&gt;$N101,5,$K101)*10+IF(AND($F101&gt;=BQ$5,$F101&lt;=BQ$6),IF(AND($G101&gt;=BQ$5,$G101&lt;=BQ$6),5,IF($L101=1,2,1)),IF(AND($G101&gt;=BQ$5,$G101&lt;=BQ$6),IF($M101&gt;0,4,3),0)),IF(AND($D101&lt;=BQ$6,$E101&gt;=BQ$5),60,0)))</f>
        <v/>
      </c>
      <c r="BR101" s="80" t="str">
        <f>IF(OR($A101="",NOT(ISNUMBER($G101))),"",IF(AND($F101&lt;=BR$6,$G101&gt;=BR$5),IF(BR$5&gt;$N101,5,$K101)*10+IF(AND($F101&gt;=BR$5,$F101&lt;=BR$6),IF(AND($G101&gt;=BR$5,$G101&lt;=BR$6),5,IF($L101=1,2,1)),IF(AND($G101&gt;=BR$5,$G101&lt;=BR$6),IF($M101&gt;0,4,3),0)),IF(AND($D101&lt;=BR$6,$E101&gt;=BR$5),60,0)))</f>
        <v/>
      </c>
      <c r="BS101" s="80" t="str">
        <f>IF(OR($A101="",NOT(ISNUMBER($G101))),"",IF(AND($F101&lt;=BS$6,$G101&gt;=BS$5),IF(BS$5&gt;$N101,5,$K101)*10+IF(AND($F101&gt;=BS$5,$F101&lt;=BS$6),IF(AND($G101&gt;=BS$5,$G101&lt;=BS$6),5,IF($L101=1,2,1)),IF(AND($G101&gt;=BS$5,$G101&lt;=BS$6),IF($M101&gt;0,4,3),0)),IF(AND($D101&lt;=BS$6,$E101&gt;=BS$5),60,0)))</f>
        <v/>
      </c>
      <c r="BT101" s="80" t="str">
        <f>IF(OR($A101="",NOT(ISNUMBER($G101))),"",IF(AND($F101&lt;=BT$6,$G101&gt;=BT$5),IF(BT$5&gt;$N101,5,$K101)*10+IF(AND($F101&gt;=BT$5,$F101&lt;=BT$6),IF(AND($G101&gt;=BT$5,$G101&lt;=BT$6),5,IF($L101=1,2,1)),IF(AND($G101&gt;=BT$5,$G101&lt;=BT$6),IF($M101&gt;0,4,3),0)),IF(AND($D101&lt;=BT$6,$E101&gt;=BT$5),60,0)))</f>
        <v/>
      </c>
      <c r="BU101" s="80" t="str">
        <f>IF(OR($A101="",NOT(ISNUMBER($G101))),"",IF(AND($F101&lt;=BU$6,$G101&gt;=BU$5),IF(BU$5&gt;$N101,5,$K101)*10+IF(AND($F101&gt;=BU$5,$F101&lt;=BU$6),IF(AND($G101&gt;=BU$5,$G101&lt;=BU$6),5,IF($L101=1,2,1)),IF(AND($G101&gt;=BU$5,$G101&lt;=BU$6),IF($M101&gt;0,4,3),0)),IF(AND($D101&lt;=BU$6,$E101&gt;=BU$5),60,0)))</f>
        <v/>
      </c>
      <c r="BV101" s="80" t="str">
        <f>IF(OR($A101="",NOT(ISNUMBER($G101))),"",IF(AND($F101&lt;=BV$6,$G101&gt;=BV$5),IF(BV$5&gt;$N101,5,$K101)*10+IF(AND($F101&gt;=BV$5,$F101&lt;=BV$6),IF(AND($G101&gt;=BV$5,$G101&lt;=BV$6),5,IF($L101=1,2,1)),IF(AND($G101&gt;=BV$5,$G101&lt;=BV$6),IF($M101&gt;0,4,3),0)),IF(AND($D101&lt;=BV$6,$E101&gt;=BV$5),60,0)))</f>
        <v/>
      </c>
      <c r="BW101" s="80" t="str">
        <f>IF(OR($A101="",NOT(ISNUMBER($G101))),"",IF(AND($F101&lt;=BW$6,$G101&gt;=BW$5),IF(BW$5&gt;$N101,5,$K101)*10+IF(AND($F101&gt;=BW$5,$F101&lt;=BW$6),IF(AND($G101&gt;=BW$5,$G101&lt;=BW$6),5,IF($L101=1,2,1)),IF(AND($G101&gt;=BW$5,$G101&lt;=BW$6),IF($M101&gt;0,4,3),0)),IF(AND($D101&lt;=BW$6,$E101&gt;=BW$5),60,0)))</f>
        <v/>
      </c>
      <c r="BX101" s="80" t="str">
        <f>IF(OR($A101="",NOT(ISNUMBER($G101))),"",IF(AND($F101&lt;=BX$6,$G101&gt;=BX$5),IF(BX$5&gt;$N101,5,$K101)*10+IF(AND($F101&gt;=BX$5,$F101&lt;=BX$6),IF(AND($G101&gt;=BX$5,$G101&lt;=BX$6),5,IF($L101=1,2,1)),IF(AND($G101&gt;=BX$5,$G101&lt;=BX$6),IF($M101&gt;0,4,3),0)),IF(AND($D101&lt;=BX$6,$E101&gt;=BX$5),60,0)))</f>
        <v/>
      </c>
      <c r="BY101" s="80" t="str">
        <f>IF(OR($A101="",NOT(ISNUMBER($G101))),"",IF(AND($F101&lt;=BY$6,$G101&gt;=BY$5),IF(BY$5&gt;$N101,5,$K101)*10+IF(AND($F101&gt;=BY$5,$F101&lt;=BY$6),IF(AND($G101&gt;=BY$5,$G101&lt;=BY$6),5,IF($L101=1,2,1)),IF(AND($G101&gt;=BY$5,$G101&lt;=BY$6),IF($M101&gt;0,4,3),0)),IF(AND($D101&lt;=BY$6,$E101&gt;=BY$5),60,0)))</f>
        <v/>
      </c>
      <c r="BZ101" s="80" t="str">
        <f>IF(OR($A101="",NOT(ISNUMBER($G101))),"",IF(AND($F101&lt;=BZ$6,$G101&gt;=BZ$5),IF(BZ$5&gt;$N101,5,$K101)*10+IF(AND($F101&gt;=BZ$5,$F101&lt;=BZ$6),IF(AND($G101&gt;=BZ$5,$G101&lt;=BZ$6),5,IF($L101=1,2,1)),IF(AND($G101&gt;=BZ$5,$G101&lt;=BZ$6),IF($M101&gt;0,4,3),0)),IF(AND($D101&lt;=BZ$6,$E101&gt;=BZ$5),60,0)))</f>
        <v/>
      </c>
      <c r="CA101" s="80" t="str">
        <f>IF(OR($A101="",NOT(ISNUMBER($G101))),"",IF(AND($F101&lt;=CA$6,$G101&gt;=CA$5),IF(CA$5&gt;$N101,5,$K101)*10+IF(AND($F101&gt;=CA$5,$F101&lt;=CA$6),IF(AND($G101&gt;=CA$5,$G101&lt;=CA$6),5,IF($L101=1,2,1)),IF(AND($G101&gt;=CA$5,$G101&lt;=CA$6),IF($M101&gt;0,4,3),0)),IF(AND($D101&lt;=CA$6,$E101&gt;=CA$5),60,0)))</f>
        <v/>
      </c>
      <c r="CB101" s="80" t="str">
        <f>IF(OR($A101="",NOT(ISNUMBER($G101))),"",IF(AND($F101&lt;=CB$6,$G101&gt;=CB$5),IF(CB$5&gt;$N101,5,$K101)*10+IF(AND($F101&gt;=CB$5,$F101&lt;=CB$6),IF(AND($G101&gt;=CB$5,$G101&lt;=CB$6),5,IF($L101=1,2,1)),IF(AND($G101&gt;=CB$5,$G101&lt;=CB$6),IF($M101&gt;0,4,3),0)),IF(AND($D101&lt;=CB$6,$E101&gt;=CB$5),60,0)))</f>
        <v/>
      </c>
      <c r="CC101" s="80" t="str">
        <f>IF(OR($A101="",NOT(ISNUMBER($G101))),"",IF(AND($F101&lt;=CC$6,$G101&gt;=CC$5),IF(CC$5&gt;$N101,5,$K101)*10+IF(AND($F101&gt;=CC$5,$F101&lt;=CC$6),IF(AND($G101&gt;=CC$5,$G101&lt;=CC$6),5,IF($L101=1,2,1)),IF(AND($G101&gt;=CC$5,$G101&lt;=CC$6),IF($M101&gt;0,4,3),0)),IF(AND($D101&lt;=CC$6,$E101&gt;=CC$5),60,0)))</f>
        <v/>
      </c>
      <c r="CD101" s="80" t="str">
        <f>IF(OR($A101="",NOT(ISNUMBER($G101))),"",IF(AND($F101&lt;=CD$6,$G101&gt;=CD$5),IF(CD$5&gt;$N101,5,$K101)*10+IF(AND($F101&gt;=CD$5,$F101&lt;=CD$6),IF(AND($G101&gt;=CD$5,$G101&lt;=CD$6),5,IF($L101=1,2,1)),IF(AND($G101&gt;=CD$5,$G101&lt;=CD$6),IF($M101&gt;0,4,3),0)),IF(AND($D101&lt;=CD$6,$E101&gt;=CD$5),60,0)))</f>
        <v/>
      </c>
      <c r="CE101" s="80" t="str">
        <f>IF(OR($A101="",NOT(ISNUMBER($G101))),"",IF(AND($F101&lt;=CE$6,$G101&gt;=CE$5),IF(CE$5&gt;$N101,5,$K101)*10+IF(AND($F101&gt;=CE$5,$F101&lt;=CE$6),IF(AND($G101&gt;=CE$5,$G101&lt;=CE$6),5,IF($L101=1,2,1)),IF(AND($G101&gt;=CE$5,$G101&lt;=CE$6),IF($M101&gt;0,4,3),0)),IF(AND($D101&lt;=CE$6,$E101&gt;=CE$5),60,0)))</f>
        <v/>
      </c>
      <c r="CF101" s="80" t="str">
        <f>IF(OR($A101="",NOT(ISNUMBER($G101))),"",IF(AND($F101&lt;=CF$6,$G101&gt;=CF$5),IF(CF$5&gt;$N101,5,$K101)*10+IF(AND($F101&gt;=CF$5,$F101&lt;=CF$6),IF(AND($G101&gt;=CF$5,$G101&lt;=CF$6),5,IF($L101=1,2,1)),IF(AND($G101&gt;=CF$5,$G101&lt;=CF$6),IF($M101&gt;0,4,3),0)),IF(AND($D101&lt;=CF$6,$E101&gt;=CF$5),60,0)))</f>
        <v/>
      </c>
      <c r="CG101" s="80" t="str">
        <f>IF(OR($A101="",NOT(ISNUMBER($G101))),"",IF(AND($F101&lt;=CG$6,$G101&gt;=CG$5),IF(CG$5&gt;$N101,5,$K101)*10+IF(AND($F101&gt;=CG$5,$F101&lt;=CG$6),IF(AND($G101&gt;=CG$5,$G101&lt;=CG$6),5,IF($L101=1,2,1)),IF(AND($G101&gt;=CG$5,$G101&lt;=CG$6),IF($M101&gt;0,4,3),0)),IF(AND($D101&lt;=CG$6,$E101&gt;=CG$5),60,0)))</f>
        <v/>
      </c>
      <c r="CH101" s="80" t="str">
        <f>IF(OR($A101="",NOT(ISNUMBER($G101))),"",IF(AND($F101&lt;=CH$6,$G101&gt;=CH$5),IF(CH$5&gt;$N101,5,$K101)*10+IF(AND($F101&gt;=CH$5,$F101&lt;=CH$6),IF(AND($G101&gt;=CH$5,$G101&lt;=CH$6),5,IF($L101=1,2,1)),IF(AND($G101&gt;=CH$5,$G101&lt;=CH$6),IF($M101&gt;0,4,3),0)),IF(AND($D101&lt;=CH$6,$E101&gt;=CH$5),60,0)))</f>
        <v/>
      </c>
      <c r="CI101" s="80" t="str">
        <f>IF(OR($A101="",NOT(ISNUMBER($G101))),"",IF(AND($F101&lt;=CI$6,$G101&gt;=CI$5),IF(CI$5&gt;$N101,5,$K101)*10+IF(AND($F101&gt;=CI$5,$F101&lt;=CI$6),IF(AND($G101&gt;=CI$5,$G101&lt;=CI$6),5,IF($L101=1,2,1)),IF(AND($G101&gt;=CI$5,$G101&lt;=CI$6),IF($M101&gt;0,4,3),0)),IF(AND($D101&lt;=CI$6,$E101&gt;=CI$5),60,0)))</f>
        <v/>
      </c>
      <c r="CJ101" s="80" t="str">
        <f>IF(OR($A101="",NOT(ISNUMBER($G101))),"",IF(AND($F101&lt;=CJ$6,$G101&gt;=CJ$5),IF(CJ$5&gt;$N101,5,$K101)*10+IF(AND($F101&gt;=CJ$5,$F101&lt;=CJ$6),IF(AND($G101&gt;=CJ$5,$G101&lt;=CJ$6),5,IF($L101=1,2,1)),IF(AND($G101&gt;=CJ$5,$G101&lt;=CJ$6),IF($M101&gt;0,4,3),0)),IF(AND($D101&lt;=CJ$6,$E101&gt;=CJ$5),60,0)))</f>
        <v/>
      </c>
      <c r="CK101" s="80" t="str">
        <f>IF(OR($A101="",NOT(ISNUMBER($G101))),"",IF(AND($F101&lt;=CK$6,$G101&gt;=CK$5),IF(CK$5&gt;$N101,5,$K101)*10+IF(AND($F101&gt;=CK$5,$F101&lt;=CK$6),IF(AND($G101&gt;=CK$5,$G101&lt;=CK$6),5,IF($L101=1,2,1)),IF(AND($G101&gt;=CK$5,$G101&lt;=CK$6),IF($M101&gt;0,4,3),0)),IF(AND($D101&lt;=CK$6,$E101&gt;=CK$5),60,0)))</f>
        <v/>
      </c>
      <c r="CL101" s="80" t="str">
        <f>IF(OR($A101="",NOT(ISNUMBER($G101))),"",IF(AND($F101&lt;=CL$6,$G101&gt;=CL$5),IF(CL$5&gt;$N101,5,$K101)*10+IF(AND($F101&gt;=CL$5,$F101&lt;=CL$6),IF(AND($G101&gt;=CL$5,$G101&lt;=CL$6),5,IF($L101=1,2,1)),IF(AND($G101&gt;=CL$5,$G101&lt;=CL$6),IF($M101&gt;0,4,3),0)),IF(AND($D101&lt;=CL$6,$E101&gt;=CL$5),60,0)))</f>
        <v/>
      </c>
      <c r="CM101" s="80" t="str">
        <f>IF(OR($A101="",NOT(ISNUMBER($G101))),"",IF(AND($F101&lt;=CM$6,$G101&gt;=CM$5),IF(CM$5&gt;$N101,5,$K101)*10+IF(AND($F101&gt;=CM$5,$F101&lt;=CM$6),IF(AND($G101&gt;=CM$5,$G101&lt;=CM$6),5,IF($L101=1,2,1)),IF(AND($G101&gt;=CM$5,$G101&lt;=CM$6),IF($M101&gt;0,4,3),0)),IF(AND($D101&lt;=CM$6,$E101&gt;=CM$5),60,0)))</f>
        <v/>
      </c>
      <c r="CN101" s="80" t="str">
        <f>IF(OR($A101="",NOT(ISNUMBER($G101))),"",IF(AND($F101&lt;=CN$6,$G101&gt;=CN$5),IF(CN$5&gt;$N101,5,$K101)*10+IF(AND($F101&gt;=CN$5,$F101&lt;=CN$6),IF(AND($G101&gt;=CN$5,$G101&lt;=CN$6),5,IF($L101=1,2,1)),IF(AND($G101&gt;=CN$5,$G101&lt;=CN$6),IF($M101&gt;0,4,3),0)),IF(AND($D101&lt;=CN$6,$E101&gt;=CN$5),60,0)))</f>
        <v/>
      </c>
      <c r="CO101" s="80" t="str">
        <f>IF(OR($A101="",NOT(ISNUMBER($G101))),"",IF(AND($F101&lt;=CO$6,$G101&gt;=CO$5),IF(CO$5&gt;$N101,5,$K101)*10+IF(AND($F101&gt;=CO$5,$F101&lt;=CO$6),IF(AND($G101&gt;=CO$5,$G101&lt;=CO$6),5,IF($L101=1,2,1)),IF(AND($G101&gt;=CO$5,$G101&lt;=CO$6),IF($M101&gt;0,4,3),0)),IF(AND($D101&lt;=CO$6,$E101&gt;=CO$5),60,0)))</f>
        <v/>
      </c>
      <c r="CP101" s="80" t="str">
        <f>IF(OR($A101="",NOT(ISNUMBER($G101))),"",IF(AND($F101&lt;=CP$6,$G101&gt;=CP$5),IF(CP$5&gt;$N101,5,$K101)*10+IF(AND($F101&gt;=CP$5,$F101&lt;=CP$6),IF(AND($G101&gt;=CP$5,$G101&lt;=CP$6),5,IF($L101=1,2,1)),IF(AND($G101&gt;=CP$5,$G101&lt;=CP$6),IF($M101&gt;0,4,3),0)),IF(AND($D101&lt;=CP$6,$E101&gt;=CP$5),60,0)))</f>
        <v/>
      </c>
      <c r="CQ101" s="80" t="str">
        <f>IF(OR($A101="",NOT(ISNUMBER($G101))),"",IF(AND($F101&lt;=CQ$6,$G101&gt;=CQ$5),IF(CQ$5&gt;$N101,5,$K101)*10+IF(AND($F101&gt;=CQ$5,$F101&lt;=CQ$6),IF(AND($G101&gt;=CQ$5,$G101&lt;=CQ$6),5,IF($L101=1,2,1)),IF(AND($G101&gt;=CQ$5,$G101&lt;=CQ$6),IF($M101&gt;0,4,3),0)),IF(AND($D101&lt;=CQ$6,$E101&gt;=CQ$5),60,0)))</f>
        <v/>
      </c>
      <c r="CR101" s="80" t="str">
        <f>IF(OR($A101="",NOT(ISNUMBER($G101))),"",IF(AND($F101&lt;=CR$6,$G101&gt;=CR$5),IF(CR$5&gt;$N101,5,$K101)*10+IF(AND($F101&gt;=CR$5,$F101&lt;=CR$6),IF(AND($G101&gt;=CR$5,$G101&lt;=CR$6),5,IF($L101=1,2,1)),IF(AND($G101&gt;=CR$5,$G101&lt;=CR$6),IF($M101&gt;0,4,3),0)),IF(AND($D101&lt;=CR$6,$E101&gt;=CR$5),60,0)))</f>
        <v/>
      </c>
      <c r="CS101" s="80" t="str">
        <f>IF(OR($A101="",NOT(ISNUMBER($G101))),"",IF(AND($F101&lt;=CS$6,$G101&gt;=CS$5),IF(CS$5&gt;$N101,5,$K101)*10+IF(AND($F101&gt;=CS$5,$F101&lt;=CS$6),IF(AND($G101&gt;=CS$5,$G101&lt;=CS$6),5,IF($L101=1,2,1)),IF(AND($G101&gt;=CS$5,$G101&lt;=CS$6),IF($M101&gt;0,4,3),0)),IF(AND($D101&lt;=CS$6,$E101&gt;=CS$5),60,0)))</f>
        <v/>
      </c>
      <c r="CT101" s="80" t="str">
        <f>IF(OR($A101="",NOT(ISNUMBER($G101))),"",IF(AND($F101&lt;=CT$6,$G101&gt;=CT$5),IF(CT$5&gt;$N101,5,$K101)*10+IF(AND($F101&gt;=CT$5,$F101&lt;=CT$6),IF(AND($G101&gt;=CT$5,$G101&lt;=CT$6),5,IF($L101=1,2,1)),IF(AND($G101&gt;=CT$5,$G101&lt;=CT$6),IF($M101&gt;0,4,3),0)),IF(AND($D101&lt;=CT$6,$E101&gt;=CT$5),60,0)))</f>
        <v/>
      </c>
      <c r="CU101" s="80" t="str">
        <f>IF(OR($A101="",NOT(ISNUMBER($G101))),"",IF(AND($F101&lt;=CU$6,$G101&gt;=CU$5),IF(CU$5&gt;$N101,5,$K101)*10+IF(AND($F101&gt;=CU$5,$F101&lt;=CU$6),IF(AND($G101&gt;=CU$5,$G101&lt;=CU$6),5,IF($L101=1,2,1)),IF(AND($G101&gt;=CU$5,$G101&lt;=CU$6),IF($M101&gt;0,4,3),0)),IF(AND($D101&lt;=CU$6,$E101&gt;=CU$5),60,0)))</f>
        <v/>
      </c>
      <c r="CV101" s="80" t="str">
        <f>IF(OR($A101="",NOT(ISNUMBER($G101))),"",IF(AND($F101&lt;=CV$6,$G101&gt;=CV$5),IF(CV$5&gt;$N101,5,$K101)*10+IF(AND($F101&gt;=CV$5,$F101&lt;=CV$6),IF(AND($G101&gt;=CV$5,$G101&lt;=CV$6),5,IF($L101=1,2,1)),IF(AND($G101&gt;=CV$5,$G101&lt;=CV$6),IF($M101&gt;0,4,3),0)),IF(AND($D101&lt;=CV$6,$E101&gt;=CV$5),60,0)))</f>
        <v/>
      </c>
      <c r="CW101" s="80" t="str">
        <f>IF(OR($A101="",NOT(ISNUMBER($G101))),"",IF(AND($F101&lt;=CW$6,$G101&gt;=CW$5),IF(CW$5&gt;$N101,5,$K101)*10+IF(AND($F101&gt;=CW$5,$F101&lt;=CW$6),IF(AND($G101&gt;=CW$5,$G101&lt;=CW$6),5,IF($L101=1,2,1)),IF(AND($G101&gt;=CW$5,$G101&lt;=CW$6),IF($M101&gt;0,4,3),0)),IF(AND($D101&lt;=CW$6,$E101&gt;=CW$5),60,0)))</f>
        <v/>
      </c>
      <c r="CX101" s="80" t="str">
        <f>IF(OR($A101="",NOT(ISNUMBER($G101))),"",IF(AND($F101&lt;=CX$6,$G101&gt;=CX$5),IF(CX$5&gt;$N101,5,$K101)*10+IF(AND($F101&gt;=CX$5,$F101&lt;=CX$6),IF(AND($G101&gt;=CX$5,$G101&lt;=CX$6),5,IF($L101=1,2,1)),IF(AND($G101&gt;=CX$5,$G101&lt;=CX$6),IF($M101&gt;0,4,3),0)),IF(AND($D101&lt;=CX$6,$E101&gt;=CX$5),60,0)))</f>
        <v/>
      </c>
      <c r="CY101" s="80" t="str">
        <f>IF(OR($A101="",NOT(ISNUMBER($G101))),"",IF(AND($F101&lt;=CY$6,$G101&gt;=CY$5),IF(CY$5&gt;$N101,5,$K101)*10+IF(AND($F101&gt;=CY$5,$F101&lt;=CY$6),IF(AND($G101&gt;=CY$5,$G101&lt;=CY$6),5,IF($L101=1,2,1)),IF(AND($G101&gt;=CY$5,$G101&lt;=CY$6),IF($M101&gt;0,4,3),0)),IF(AND($D101&lt;=CY$6,$E101&gt;=CY$5),60,0)))</f>
        <v/>
      </c>
      <c r="CZ101" s="80" t="str">
        <f>IF(OR($A101="",NOT(ISNUMBER($G101))),"",IF(AND($F101&lt;=CZ$6,$G101&gt;=CZ$5),IF(CZ$5&gt;$N101,5,$K101)*10+IF(AND($F101&gt;=CZ$5,$F101&lt;=CZ$6),IF(AND($G101&gt;=CZ$5,$G101&lt;=CZ$6),5,IF($L101=1,2,1)),IF(AND($G101&gt;=CZ$5,$G101&lt;=CZ$6),IF($M101&gt;0,4,3),0)),IF(AND($D101&lt;=CZ$6,$E101&gt;=CZ$5),60,0)))</f>
        <v/>
      </c>
      <c r="DA101" s="80" t="str">
        <f>IF(OR($A101="",NOT(ISNUMBER($G101))),"",IF(AND($F101&lt;=DA$6,$G101&gt;=DA$5),IF(DA$5&gt;$N101,5,$K101)*10+IF(AND($F101&gt;=DA$5,$F101&lt;=DA$6),IF(AND($G101&gt;=DA$5,$G101&lt;=DA$6),5,IF($L101=1,2,1)),IF(AND($G101&gt;=DA$5,$G101&lt;=DA$6),IF($M101&gt;0,4,3),0)),IF(AND($D101&lt;=DA$6,$E101&gt;=DA$5),60,0)))</f>
        <v/>
      </c>
      <c r="DB101" s="80" t="str">
        <f>IF(OR($A101="",NOT(ISNUMBER($G101))),"",IF(AND($F101&lt;=DB$6,$G101&gt;=DB$5),IF(DB$5&gt;$N101,5,$K101)*10+IF(AND($F101&gt;=DB$5,$F101&lt;=DB$6),IF(AND($G101&gt;=DB$5,$G101&lt;=DB$6),5,IF($L101=1,2,1)),IF(AND($G101&gt;=DB$5,$G101&lt;=DB$6),IF($M101&gt;0,4,3),0)),IF(AND($D101&lt;=DB$6,$E101&gt;=DB$5),60,0)))</f>
        <v/>
      </c>
      <c r="DC101" s="80" t="str">
        <f>IF(OR($A101="",NOT(ISNUMBER($G101))),"",IF(AND($F101&lt;=DC$6,$G101&gt;=DC$5),IF(DC$5&gt;$N101,5,$K101)*10+IF(AND($F101&gt;=DC$5,$F101&lt;=DC$6),IF(AND($G101&gt;=DC$5,$G101&lt;=DC$6),5,IF($L101=1,2,1)),IF(AND($G101&gt;=DC$5,$G101&lt;=DC$6),IF($M101&gt;0,4,3),0)),IF(AND($D101&lt;=DC$6,$E101&gt;=DC$5),60,0)))</f>
        <v/>
      </c>
      <c r="DD101" s="80" t="str">
        <f>IF(OR($A101="",NOT(ISNUMBER($G101))),"",IF(AND($F101&lt;=DD$6,$G101&gt;=DD$5),IF(DD$5&gt;$N101,5,$K101)*10+IF(AND($F101&gt;=DD$5,$F101&lt;=DD$6),IF(AND($G101&gt;=DD$5,$G101&lt;=DD$6),5,IF($L101=1,2,1)),IF(AND($G101&gt;=DD$5,$G101&lt;=DD$6),IF($M101&gt;0,4,3),0)),IF(AND($D101&lt;=DD$6,$E101&gt;=DD$5),60,0)))</f>
        <v/>
      </c>
      <c r="DE101" s="80" t="str">
        <f>IF(OR($A101="",NOT(ISNUMBER($G101))),"",IF(AND($F101&lt;=DE$6,$G101&gt;=DE$5),IF(DE$5&gt;$N101,5,$K101)*10+IF(AND($F101&gt;=DE$5,$F101&lt;=DE$6),IF(AND($G101&gt;=DE$5,$G101&lt;=DE$6),5,IF($L101=1,2,1)),IF(AND($G101&gt;=DE$5,$G101&lt;=DE$6),IF($M101&gt;0,4,3),0)),IF(AND($D101&lt;=DE$6,$E101&gt;=DE$5),60,0)))</f>
        <v/>
      </c>
      <c r="DF101" s="80" t="str">
        <f>IF(OR($A101="",NOT(ISNUMBER($G101))),"",IF(AND($F101&lt;=DF$6,$G101&gt;=DF$5),IF(DF$5&gt;$N101,5,$K101)*10+IF(AND($F101&gt;=DF$5,$F101&lt;=DF$6),IF(AND($G101&gt;=DF$5,$G101&lt;=DF$6),5,IF($L101=1,2,1)),IF(AND($G101&gt;=DF$5,$G101&lt;=DF$6),IF($M101&gt;0,4,3),0)),IF(AND($D101&lt;=DF$6,$E101&gt;=DF$5),60,0)))</f>
        <v/>
      </c>
      <c r="DG101" s="80" t="str">
        <f>IF(OR($A101="",NOT(ISNUMBER($G101))),"",IF(AND($F101&lt;=DG$6,$G101&gt;=DG$5),IF(DG$5&gt;$N101,5,$K101)*10+IF(AND($F101&gt;=DG$5,$F101&lt;=DG$6),IF(AND($G101&gt;=DG$5,$G101&lt;=DG$6),5,IF($L101=1,2,1)),IF(AND($G101&gt;=DG$5,$G101&lt;=DG$6),IF($M101&gt;0,4,3),0)),IF(AND($D101&lt;=DG$6,$E101&gt;=DG$5),60,0)))</f>
        <v/>
      </c>
      <c r="DH101" s="80" t="str">
        <f>IF(OR($A101="",NOT(ISNUMBER($G101))),"",IF(AND($F101&lt;=DH$6,$G101&gt;=DH$5),IF(DH$5&gt;$N101,5,$K101)*10+IF(AND($F101&gt;=DH$5,$F101&lt;=DH$6),IF(AND($G101&gt;=DH$5,$G101&lt;=DH$6),5,IF($L101=1,2,1)),IF(AND($G101&gt;=DH$5,$G101&lt;=DH$6),IF($M101&gt;0,4,3),0)),IF(AND($D101&lt;=DH$6,$E101&gt;=DH$5),60,0)))</f>
        <v/>
      </c>
      <c r="DI101" s="80" t="str">
        <f>IF(OR($A101="",NOT(ISNUMBER($G101))),"",IF(AND($F101&lt;=DI$6,$G101&gt;=DI$5),IF(DI$5&gt;$N101,5,$K101)*10+IF(AND($F101&gt;=DI$5,$F101&lt;=DI$6),IF(AND($G101&gt;=DI$5,$G101&lt;=DI$6),5,IF($L101=1,2,1)),IF(AND($G101&gt;=DI$5,$G101&lt;=DI$6),IF($M101&gt;0,4,3),0)),IF(AND($D101&lt;=DI$6,$E101&gt;=DI$5),60,0)))</f>
        <v/>
      </c>
      <c r="DJ101" s="80" t="str">
        <f>IF(OR($A101="",NOT(ISNUMBER($G101))),"",IF(AND($F101&lt;=DJ$6,$G101&gt;=DJ$5),IF(DJ$5&gt;$N101,5,$K101)*10+IF(AND($F101&gt;=DJ$5,$F101&lt;=DJ$6),IF(AND($G101&gt;=DJ$5,$G101&lt;=DJ$6),5,IF($L101=1,2,1)),IF(AND($G101&gt;=DJ$5,$G101&lt;=DJ$6),IF($M101&gt;0,4,3),0)),IF(AND($D101&lt;=DJ$6,$E101&gt;=DJ$5),60,0)))</f>
        <v/>
      </c>
      <c r="DK101" s="80" t="str">
        <f>IF(OR($A101="",NOT(ISNUMBER($G101))),"",IF(AND($F101&lt;=DK$6,$G101&gt;=DK$5),IF(DK$5&gt;$N101,5,$K101)*10+IF(AND($F101&gt;=DK$5,$F101&lt;=DK$6),IF(AND($G101&gt;=DK$5,$G101&lt;=DK$6),5,IF($L101=1,2,1)),IF(AND($G101&gt;=DK$5,$G101&lt;=DK$6),IF($M101&gt;0,4,3),0)),IF(AND($D101&lt;=DK$6,$E101&gt;=DK$5),60,0)))</f>
        <v/>
      </c>
      <c r="DL101" s="80" t="str">
        <f>IF(OR($A101="",NOT(ISNUMBER($G101))),"",IF(AND($F101&lt;=DL$6,$G101&gt;=DL$5),IF(DL$5&gt;$N101,5,$K101)*10+IF(AND($F101&gt;=DL$5,$F101&lt;=DL$6),IF(AND($G101&gt;=DL$5,$G101&lt;=DL$6),5,IF($L101=1,2,1)),IF(AND($G101&gt;=DL$5,$G101&lt;=DL$6),IF($M101&gt;0,4,3),0)),IF(AND($D101&lt;=DL$6,$E101&gt;=DL$5),60,0)))</f>
        <v/>
      </c>
      <c r="DM101" s="80" t="str">
        <f>IF(OR($A101="",NOT(ISNUMBER($G101))),"",IF(AND($F101&lt;=DM$6,$G101&gt;=DM$5),IF(DM$5&gt;$N101,5,$K101)*10+IF(AND($F101&gt;=DM$5,$F101&lt;=DM$6),IF(AND($G101&gt;=DM$5,$G101&lt;=DM$6),5,IF($L101=1,2,1)),IF(AND($G101&gt;=DM$5,$G101&lt;=DM$6),IF($M101&gt;0,4,3),0)),IF(AND($D101&lt;=DM$6,$E101&gt;=DM$5),60,0)))</f>
        <v/>
      </c>
      <c r="DN101" s="80" t="str">
        <f>IF(OR($A101="",NOT(ISNUMBER($G101))),"",IF(AND($F101&lt;=DN$6,$G101&gt;=DN$5),IF(DN$5&gt;$N101,5,$K101)*10+IF(AND($F101&gt;=DN$5,$F101&lt;=DN$6),IF(AND($G101&gt;=DN$5,$G101&lt;=DN$6),5,IF($L101=1,2,1)),IF(AND($G101&gt;=DN$5,$G101&lt;=DN$6),IF($M101&gt;0,4,3),0)),IF(AND($D101&lt;=DN$6,$E101&gt;=DN$5),60,0)))</f>
        <v/>
      </c>
      <c r="DO101" s="80" t="str">
        <f>IF(OR($A101="",NOT(ISNUMBER($G101))),"",IF(AND($F101&lt;=DO$6,$G101&gt;=DO$5),IF(DO$5&gt;$N101,5,$K101)*10+IF(AND($F101&gt;=DO$5,$F101&lt;=DO$6),IF(AND($G101&gt;=DO$5,$G101&lt;=DO$6),5,IF($L101=1,2,1)),IF(AND($G101&gt;=DO$5,$G101&lt;=DO$6),IF($M101&gt;0,4,3),0)),IF(AND($D101&lt;=DO$6,$E101&gt;=DO$5),60,0)))</f>
        <v/>
      </c>
      <c r="DP101" s="80" t="str">
        <f>IF(OR($A101="",NOT(ISNUMBER($G101))),"",IF(AND($F101&lt;=DP$6,$G101&gt;=DP$5),IF(DP$5&gt;$N101,5,$K101)*10+IF(AND($F101&gt;=DP$5,$F101&lt;=DP$6),IF(AND($G101&gt;=DP$5,$G101&lt;=DP$6),5,IF($L101=1,2,1)),IF(AND($G101&gt;=DP$5,$G101&lt;=DP$6),IF($M101&gt;0,4,3),0)),IF(AND($D101&lt;=DP$6,$E101&gt;=DP$5),60,0)))</f>
        <v/>
      </c>
      <c r="DQ101" s="80" t="str">
        <f>IF(OR($A101="",NOT(ISNUMBER($G101))),"",IF(AND($F101&lt;=DQ$6,$G101&gt;=DQ$5),IF(DQ$5&gt;$N101,5,$K101)*10+IF(AND($F101&gt;=DQ$5,$F101&lt;=DQ$6),IF(AND($G101&gt;=DQ$5,$G101&lt;=DQ$6),5,IF($L101=1,2,1)),IF(AND($G101&gt;=DQ$5,$G101&lt;=DQ$6),IF($M101&gt;0,4,3),0)),IF(AND($D101&lt;=DQ$6,$E101&gt;=DQ$5),60,0)))</f>
        <v/>
      </c>
      <c r="DR101" s="80" t="str">
        <f>IF(OR($A101="",NOT(ISNUMBER($G101))),"",IF(AND($F101&lt;=DR$6,$G101&gt;=DR$5),IF(DR$5&gt;$N101,5,$K101)*10+IF(AND($F101&gt;=DR$5,$F101&lt;=DR$6),IF(AND($G101&gt;=DR$5,$G101&lt;=DR$6),5,IF($L101=1,2,1)),IF(AND($G101&gt;=DR$5,$G101&lt;=DR$6),IF($M101&gt;0,4,3),0)),IF(AND($D101&lt;=DR$6,$E101&gt;=DR$5),60,0)))</f>
        <v/>
      </c>
      <c r="DS101" s="80" t="str">
        <f>IF(OR($A101="",NOT(ISNUMBER($G101))),"",IF(AND($F101&lt;=DS$6,$G101&gt;=DS$5),IF(DS$5&gt;$N101,5,$K101)*10+IF(AND($F101&gt;=DS$5,$F101&lt;=DS$6),IF(AND($G101&gt;=DS$5,$G101&lt;=DS$6),5,IF($L101=1,2,1)),IF(AND($G101&gt;=DS$5,$G101&lt;=DS$6),IF($M101&gt;0,4,3),0)),IF(AND($D101&lt;=DS$6,$E101&gt;=DS$5),60,0)))</f>
        <v/>
      </c>
      <c r="DT101" s="80" t="str">
        <f>IF(OR($A101="",NOT(ISNUMBER($G101))),"",IF(AND($F101&lt;=DT$6,$G101&gt;=DT$5),IF(DT$5&gt;$N101,5,$K101)*10+IF(AND($F101&gt;=DT$5,$F101&lt;=DT$6),IF(AND($G101&gt;=DT$5,$G101&lt;=DT$6),5,IF($L101=1,2,1)),IF(AND($G101&gt;=DT$5,$G101&lt;=DT$6),IF($M101&gt;0,4,3),0)),IF(AND($D101&lt;=DT$6,$E101&gt;=DT$5),60,0)))</f>
        <v/>
      </c>
      <c r="DU101" s="80" t="str">
        <f>IF(OR($A101="",NOT(ISNUMBER($G101))),"",IF(AND($F101&lt;=DU$6,$G101&gt;=DU$5),IF(DU$5&gt;$N101,5,$K101)*10+IF(AND($F101&gt;=DU$5,$F101&lt;=DU$6),IF(AND($G101&gt;=DU$5,$G101&lt;=DU$6),5,IF($L101=1,2,1)),IF(AND($G101&gt;=DU$5,$G101&lt;=DU$6),IF($M101&gt;0,4,3),0)),IF(AND($D101&lt;=DU$6,$E101&gt;=DU$5),60,0)))</f>
        <v/>
      </c>
      <c r="DV101" s="80" t="str">
        <f>IF(OR($A101="",NOT(ISNUMBER($G101))),"",IF(AND($F101&lt;=DV$6,$G101&gt;=DV$5),IF(DV$5&gt;$N101,5,$K101)*10+IF(AND($F101&gt;=DV$5,$F101&lt;=DV$6),IF(AND($G101&gt;=DV$5,$G101&lt;=DV$6),5,IF($L101=1,2,1)),IF(AND($G101&gt;=DV$5,$G101&lt;=DV$6),IF($M101&gt;0,4,3),0)),IF(AND($D101&lt;=DV$6,$E101&gt;=DV$5),60,0)))</f>
        <v/>
      </c>
      <c r="DW101" s="80" t="str">
        <f>IF(OR($A101="",NOT(ISNUMBER($G101))),"",IF(AND($F101&lt;=DW$6,$G101&gt;=DW$5),IF(DW$5&gt;$N101,5,$K101)*10+IF(AND($F101&gt;=DW$5,$F101&lt;=DW$6),IF(AND($G101&gt;=DW$5,$G101&lt;=DW$6),5,IF($L101=1,2,1)),IF(AND($G101&gt;=DW$5,$G101&lt;=DW$6),IF($M101&gt;0,4,3),0)),IF(AND($D101&lt;=DW$6,$E101&gt;=DW$5),60,0)))</f>
        <v/>
      </c>
      <c r="DX101" s="80" t="str">
        <f>IF(OR($A101="",NOT(ISNUMBER($G101))),"",IF(AND($F101&lt;=DX$6,$G101&gt;=DX$5),IF(DX$5&gt;$N101,5,$K101)*10+IF(AND($F101&gt;=DX$5,$F101&lt;=DX$6),IF(AND($G101&gt;=DX$5,$G101&lt;=DX$6),5,IF($L101=1,2,1)),IF(AND($G101&gt;=DX$5,$G101&lt;=DX$6),IF($M101&gt;0,4,3),0)),IF(AND($D101&lt;=DX$6,$E101&gt;=DX$5),60,0)))</f>
        <v/>
      </c>
      <c r="DY101" s="80" t="str">
        <f>IF(OR($A101="",NOT(ISNUMBER($G101))),"",IF(AND($F101&lt;=DY$6,$G101&gt;=DY$5),IF(DY$5&gt;$N101,5,$K101)*10+IF(AND($F101&gt;=DY$5,$F101&lt;=DY$6),IF(AND($G101&gt;=DY$5,$G101&lt;=DY$6),5,IF($L101=1,2,1)),IF(AND($G101&gt;=DY$5,$G101&lt;=DY$6),IF($M101&gt;0,4,3),0)),IF(AND($D101&lt;=DY$6,$E101&gt;=DY$5),60,0)))</f>
        <v/>
      </c>
      <c r="DZ101" s="80" t="str">
        <f>IF(OR($A101="",NOT(ISNUMBER($G101))),"",IF(AND($F101&lt;=DZ$6,$G101&gt;=DZ$5),IF(DZ$5&gt;$N101,5,$K101)*10+IF(AND($F101&gt;=DZ$5,$F101&lt;=DZ$6),IF(AND($G101&gt;=DZ$5,$G101&lt;=DZ$6),5,IF($L101=1,2,1)),IF(AND($G101&gt;=DZ$5,$G101&lt;=DZ$6),IF($M101&gt;0,4,3),0)),IF(AND($D101&lt;=DZ$6,$E101&gt;=DZ$5),60,0)))</f>
        <v/>
      </c>
      <c r="EA101" s="80" t="str">
        <f>IF(OR($A101="",NOT(ISNUMBER($G101))),"",IF(AND($F101&lt;=EA$6,$G101&gt;=EA$5),IF(EA$5&gt;$N101,5,$K101)*10+IF(AND($F101&gt;=EA$5,$F101&lt;=EA$6),IF(AND($G101&gt;=EA$5,$G101&lt;=EA$6),5,IF($L101=1,2,1)),IF(AND($G101&gt;=EA$5,$G101&lt;=EA$6),IF($M101&gt;0,4,3),0)),IF(AND($D101&lt;=EA$6,$E101&gt;=EA$5),60,0)))</f>
        <v/>
      </c>
      <c r="EB101" s="80" t="str">
        <f>IF(OR($A101="",NOT(ISNUMBER($G101))),"",IF(AND($F101&lt;=EB$6,$G101&gt;=EB$5),IF(EB$5&gt;$N101,5,$K101)*10+IF(AND($F101&gt;=EB$5,$F101&lt;=EB$6),IF(AND($G101&gt;=EB$5,$G101&lt;=EB$6),5,IF($L101=1,2,1)),IF(AND($G101&gt;=EB$5,$G101&lt;=EB$6),IF($M101&gt;0,4,3),0)),IF(AND($D101&lt;=EB$6,$E101&gt;=EB$5),60,0)))</f>
        <v/>
      </c>
      <c r="EC101" s="80" t="str">
        <f>IF(OR($A101="",NOT(ISNUMBER($G101))),"",IF(AND($F101&lt;=EC$6,$G101&gt;=EC$5),IF(EC$5&gt;$N101,5,$K101)*10+IF(AND($F101&gt;=EC$5,$F101&lt;=EC$6),IF(AND($G101&gt;=EC$5,$G101&lt;=EC$6),5,IF($L101=1,2,1)),IF(AND($G101&gt;=EC$5,$G101&lt;=EC$6),IF($M101&gt;0,4,3),0)),IF(AND($D101&lt;=EC$6,$E101&gt;=EC$5),60,0)))</f>
        <v/>
      </c>
      <c r="ED101" s="80" t="str">
        <f>IF(OR($A101="",NOT(ISNUMBER($G101))),"",IF(AND($F101&lt;=ED$6,$G101&gt;=ED$5),IF(ED$5&gt;$N101,5,$K101)*10+IF(AND($F101&gt;=ED$5,$F101&lt;=ED$6),IF(AND($G101&gt;=ED$5,$G101&lt;=ED$6),5,IF($L101=1,2,1)),IF(AND($G101&gt;=ED$5,$G101&lt;=ED$6),IF($M101&gt;0,4,3),0)),IF(AND($D101&lt;=ED$6,$E101&gt;=ED$5),60,0)))</f>
        <v/>
      </c>
    </row>
    <row r="102" ht="18" customHeight="1">
      <c r="A102" s="52" t="str">
        <f>IF(Tasks!$B102="","",Tasks!$A102)</f>
        <v/>
      </c>
      <c r="B102" s="78" t="str">
        <f>IF(Tasks!$B102="","",Tasks!$B102)</f>
        <v/>
      </c>
      <c r="C102" s="25" t="str">
        <f>IF($B102="","",IF(AND(Tasks!$D102="",Tasks!$G102=""),"-",IF(Tasks!$D102="","",Tasks!$D102&amp;IF(OR(Tasks!$E102="",Tasks!$E102="FS"),IF(N(Tasks!$F102)=0,"","FS"),Tasks!$E102)&amp;IF(N(Tasks!$F102)=0,"",IF(Tasks!$F102&gt;0,"+","")&amp;Tasks!$F102))&amp;IF(AND(Tasks!$D102&lt;&gt;"",Tasks!$G102&lt;&gt;""),", ","")&amp;IF(Tasks!$G102="","",Tasks!$G102&amp;IF(OR(Tasks!$H102="",Tasks!$H102="FS"),IF(N(Tasks!$I102)=0,"","FS"),Tasks!$H102)&amp;IF(N(Tasks!$I102)=0,"",IF(Tasks!$I102&gt;0,"+","")&amp;Tasks!$I102))))</f>
        <v/>
      </c>
      <c r="D102" s="51" t="str">
        <f>IF(OR($B102="",Tasks!$Q102=""),"",Tasks!$Q102)</f>
        <v/>
      </c>
      <c r="E102" s="51" t="str">
        <f>IF(OR($B102="",Tasks!$R102=""),"",Tasks!$R102)</f>
        <v/>
      </c>
      <c r="F102" s="51" t="str">
        <f>IF(OR($B102="",Tasks!$S102=""),"",Tasks!$S102)</f>
        <v/>
      </c>
      <c r="G102" s="51" t="str">
        <f>IF(OR($B102="",Tasks!$T102=""),"",Tasks!$T102)</f>
        <v/>
      </c>
      <c r="H102" s="52" t="str">
        <f>IF($B102="","",Tasks!$AE102)</f>
        <v/>
      </c>
      <c r="I102" s="79" t="str">
        <f>IF($B102="","",Tasks!$AF102)</f>
        <v/>
      </c>
      <c r="J102" s="53" t="str">
        <f>IF(OR($B102="",Tasks!$V102=""),"",Tasks!$V102)</f>
        <v/>
      </c>
      <c r="K102" s="52" t="str">
        <f>IF($B102="","",Tasks!$AA102)</f>
        <v/>
      </c>
      <c r="L102" s="52" t="str">
        <f>IF($B102="","",Tasks!$AB102)</f>
        <v/>
      </c>
      <c r="M102" s="52" t="str">
        <f>IF($B102="","",Tasks!$Z102)</f>
        <v/>
      </c>
      <c r="N102" s="52" t="str">
        <f>IF(OR($B102="",Tasks!$AG102=""),"",Tasks!$AG102)</f>
        <v/>
      </c>
      <c r="O102" s="80" t="str">
        <f>IF(OR($A102="",NOT(ISNUMBER($G102))),"",IF(AND($F102&lt;=O$6,$G102&gt;=O$5),IF(O$5&gt;$N102,5,$K102)*10+IF(AND($F102&gt;=O$5,$F102&lt;=O$6),IF(AND($G102&gt;=O$5,$G102&lt;=O$6),5,IF($L102=1,2,1)),IF(AND($G102&gt;=O$5,$G102&lt;=O$6),IF($M102&gt;0,4,3),0)),IF(AND($D102&lt;=O$6,$E102&gt;=O$5),60,0)))</f>
        <v/>
      </c>
      <c r="P102" s="80" t="str">
        <f>IF(OR($A102="",NOT(ISNUMBER($G102))),"",IF(AND($F102&lt;=P$6,$G102&gt;=P$5),IF(P$5&gt;$N102,5,$K102)*10+IF(AND($F102&gt;=P$5,$F102&lt;=P$6),IF(AND($G102&gt;=P$5,$G102&lt;=P$6),5,IF($L102=1,2,1)),IF(AND($G102&gt;=P$5,$G102&lt;=P$6),IF($M102&gt;0,4,3),0)),IF(AND($D102&lt;=P$6,$E102&gt;=P$5),60,0)))</f>
        <v/>
      </c>
      <c r="Q102" s="80" t="str">
        <f>IF(OR($A102="",NOT(ISNUMBER($G102))),"",IF(AND($F102&lt;=Q$6,$G102&gt;=Q$5),IF(Q$5&gt;$N102,5,$K102)*10+IF(AND($F102&gt;=Q$5,$F102&lt;=Q$6),IF(AND($G102&gt;=Q$5,$G102&lt;=Q$6),5,IF($L102=1,2,1)),IF(AND($G102&gt;=Q$5,$G102&lt;=Q$6),IF($M102&gt;0,4,3),0)),IF(AND($D102&lt;=Q$6,$E102&gt;=Q$5),60,0)))</f>
        <v/>
      </c>
      <c r="R102" s="80" t="str">
        <f>IF(OR($A102="",NOT(ISNUMBER($G102))),"",IF(AND($F102&lt;=R$6,$G102&gt;=R$5),IF(R$5&gt;$N102,5,$K102)*10+IF(AND($F102&gt;=R$5,$F102&lt;=R$6),IF(AND($G102&gt;=R$5,$G102&lt;=R$6),5,IF($L102=1,2,1)),IF(AND($G102&gt;=R$5,$G102&lt;=R$6),IF($M102&gt;0,4,3),0)),IF(AND($D102&lt;=R$6,$E102&gt;=R$5),60,0)))</f>
        <v/>
      </c>
      <c r="S102" s="80" t="str">
        <f>IF(OR($A102="",NOT(ISNUMBER($G102))),"",IF(AND($F102&lt;=S$6,$G102&gt;=S$5),IF(S$5&gt;$N102,5,$K102)*10+IF(AND($F102&gt;=S$5,$F102&lt;=S$6),IF(AND($G102&gt;=S$5,$G102&lt;=S$6),5,IF($L102=1,2,1)),IF(AND($G102&gt;=S$5,$G102&lt;=S$6),IF($M102&gt;0,4,3),0)),IF(AND($D102&lt;=S$6,$E102&gt;=S$5),60,0)))</f>
        <v/>
      </c>
      <c r="T102" s="80" t="str">
        <f>IF(OR($A102="",NOT(ISNUMBER($G102))),"",IF(AND($F102&lt;=T$6,$G102&gt;=T$5),IF(T$5&gt;$N102,5,$K102)*10+IF(AND($F102&gt;=T$5,$F102&lt;=T$6),IF(AND($G102&gt;=T$5,$G102&lt;=T$6),5,IF($L102=1,2,1)),IF(AND($G102&gt;=T$5,$G102&lt;=T$6),IF($M102&gt;0,4,3),0)),IF(AND($D102&lt;=T$6,$E102&gt;=T$5),60,0)))</f>
        <v/>
      </c>
      <c r="U102" s="80" t="str">
        <f>IF(OR($A102="",NOT(ISNUMBER($G102))),"",IF(AND($F102&lt;=U$6,$G102&gt;=U$5),IF(U$5&gt;$N102,5,$K102)*10+IF(AND($F102&gt;=U$5,$F102&lt;=U$6),IF(AND($G102&gt;=U$5,$G102&lt;=U$6),5,IF($L102=1,2,1)),IF(AND($G102&gt;=U$5,$G102&lt;=U$6),IF($M102&gt;0,4,3),0)),IF(AND($D102&lt;=U$6,$E102&gt;=U$5),60,0)))</f>
        <v/>
      </c>
      <c r="V102" s="80" t="str">
        <f>IF(OR($A102="",NOT(ISNUMBER($G102))),"",IF(AND($F102&lt;=V$6,$G102&gt;=V$5),IF(V$5&gt;$N102,5,$K102)*10+IF(AND($F102&gt;=V$5,$F102&lt;=V$6),IF(AND($G102&gt;=V$5,$G102&lt;=V$6),5,IF($L102=1,2,1)),IF(AND($G102&gt;=V$5,$G102&lt;=V$6),IF($M102&gt;0,4,3),0)),IF(AND($D102&lt;=V$6,$E102&gt;=V$5),60,0)))</f>
        <v/>
      </c>
      <c r="W102" s="80" t="str">
        <f>IF(OR($A102="",NOT(ISNUMBER($G102))),"",IF(AND($F102&lt;=W$6,$G102&gt;=W$5),IF(W$5&gt;$N102,5,$K102)*10+IF(AND($F102&gt;=W$5,$F102&lt;=W$6),IF(AND($G102&gt;=W$5,$G102&lt;=W$6),5,IF($L102=1,2,1)),IF(AND($G102&gt;=W$5,$G102&lt;=W$6),IF($M102&gt;0,4,3),0)),IF(AND($D102&lt;=W$6,$E102&gt;=W$5),60,0)))</f>
        <v/>
      </c>
      <c r="X102" s="80" t="str">
        <f>IF(OR($A102="",NOT(ISNUMBER($G102))),"",IF(AND($F102&lt;=X$6,$G102&gt;=X$5),IF(X$5&gt;$N102,5,$K102)*10+IF(AND($F102&gt;=X$5,$F102&lt;=X$6),IF(AND($G102&gt;=X$5,$G102&lt;=X$6),5,IF($L102=1,2,1)),IF(AND($G102&gt;=X$5,$G102&lt;=X$6),IF($M102&gt;0,4,3),0)),IF(AND($D102&lt;=X$6,$E102&gt;=X$5),60,0)))</f>
        <v/>
      </c>
      <c r="Y102" s="80" t="str">
        <f>IF(OR($A102="",NOT(ISNUMBER($G102))),"",IF(AND($F102&lt;=Y$6,$G102&gt;=Y$5),IF(Y$5&gt;$N102,5,$K102)*10+IF(AND($F102&gt;=Y$5,$F102&lt;=Y$6),IF(AND($G102&gt;=Y$5,$G102&lt;=Y$6),5,IF($L102=1,2,1)),IF(AND($G102&gt;=Y$5,$G102&lt;=Y$6),IF($M102&gt;0,4,3),0)),IF(AND($D102&lt;=Y$6,$E102&gt;=Y$5),60,0)))</f>
        <v/>
      </c>
      <c r="Z102" s="80" t="str">
        <f>IF(OR($A102="",NOT(ISNUMBER($G102))),"",IF(AND($F102&lt;=Z$6,$G102&gt;=Z$5),IF(Z$5&gt;$N102,5,$K102)*10+IF(AND($F102&gt;=Z$5,$F102&lt;=Z$6),IF(AND($G102&gt;=Z$5,$G102&lt;=Z$6),5,IF($L102=1,2,1)),IF(AND($G102&gt;=Z$5,$G102&lt;=Z$6),IF($M102&gt;0,4,3),0)),IF(AND($D102&lt;=Z$6,$E102&gt;=Z$5),60,0)))</f>
        <v/>
      </c>
      <c r="AA102" s="80" t="str">
        <f>IF(OR($A102="",NOT(ISNUMBER($G102))),"",IF(AND($F102&lt;=AA$6,$G102&gt;=AA$5),IF(AA$5&gt;$N102,5,$K102)*10+IF(AND($F102&gt;=AA$5,$F102&lt;=AA$6),IF(AND($G102&gt;=AA$5,$G102&lt;=AA$6),5,IF($L102=1,2,1)),IF(AND($G102&gt;=AA$5,$G102&lt;=AA$6),IF($M102&gt;0,4,3),0)),IF(AND($D102&lt;=AA$6,$E102&gt;=AA$5),60,0)))</f>
        <v/>
      </c>
      <c r="AB102" s="80" t="str">
        <f>IF(OR($A102="",NOT(ISNUMBER($G102))),"",IF(AND($F102&lt;=AB$6,$G102&gt;=AB$5),IF(AB$5&gt;$N102,5,$K102)*10+IF(AND($F102&gt;=AB$5,$F102&lt;=AB$6),IF(AND($G102&gt;=AB$5,$G102&lt;=AB$6),5,IF($L102=1,2,1)),IF(AND($G102&gt;=AB$5,$G102&lt;=AB$6),IF($M102&gt;0,4,3),0)),IF(AND($D102&lt;=AB$6,$E102&gt;=AB$5),60,0)))</f>
        <v/>
      </c>
      <c r="AC102" s="80" t="str">
        <f>IF(OR($A102="",NOT(ISNUMBER($G102))),"",IF(AND($F102&lt;=AC$6,$G102&gt;=AC$5),IF(AC$5&gt;$N102,5,$K102)*10+IF(AND($F102&gt;=AC$5,$F102&lt;=AC$6),IF(AND($G102&gt;=AC$5,$G102&lt;=AC$6),5,IF($L102=1,2,1)),IF(AND($G102&gt;=AC$5,$G102&lt;=AC$6),IF($M102&gt;0,4,3),0)),IF(AND($D102&lt;=AC$6,$E102&gt;=AC$5),60,0)))</f>
        <v/>
      </c>
      <c r="AD102" s="80" t="str">
        <f>IF(OR($A102="",NOT(ISNUMBER($G102))),"",IF(AND($F102&lt;=AD$6,$G102&gt;=AD$5),IF(AD$5&gt;$N102,5,$K102)*10+IF(AND($F102&gt;=AD$5,$F102&lt;=AD$6),IF(AND($G102&gt;=AD$5,$G102&lt;=AD$6),5,IF($L102=1,2,1)),IF(AND($G102&gt;=AD$5,$G102&lt;=AD$6),IF($M102&gt;0,4,3),0)),IF(AND($D102&lt;=AD$6,$E102&gt;=AD$5),60,0)))</f>
        <v/>
      </c>
      <c r="AE102" s="80" t="str">
        <f>IF(OR($A102="",NOT(ISNUMBER($G102))),"",IF(AND($F102&lt;=AE$6,$G102&gt;=AE$5),IF(AE$5&gt;$N102,5,$K102)*10+IF(AND($F102&gt;=AE$5,$F102&lt;=AE$6),IF(AND($G102&gt;=AE$5,$G102&lt;=AE$6),5,IF($L102=1,2,1)),IF(AND($G102&gt;=AE$5,$G102&lt;=AE$6),IF($M102&gt;0,4,3),0)),IF(AND($D102&lt;=AE$6,$E102&gt;=AE$5),60,0)))</f>
        <v/>
      </c>
      <c r="AF102" s="80" t="str">
        <f>IF(OR($A102="",NOT(ISNUMBER($G102))),"",IF(AND($F102&lt;=AF$6,$G102&gt;=AF$5),IF(AF$5&gt;$N102,5,$K102)*10+IF(AND($F102&gt;=AF$5,$F102&lt;=AF$6),IF(AND($G102&gt;=AF$5,$G102&lt;=AF$6),5,IF($L102=1,2,1)),IF(AND($G102&gt;=AF$5,$G102&lt;=AF$6),IF($M102&gt;0,4,3),0)),IF(AND($D102&lt;=AF$6,$E102&gt;=AF$5),60,0)))</f>
        <v/>
      </c>
      <c r="AG102" s="80" t="str">
        <f>IF(OR($A102="",NOT(ISNUMBER($G102))),"",IF(AND($F102&lt;=AG$6,$G102&gt;=AG$5),IF(AG$5&gt;$N102,5,$K102)*10+IF(AND($F102&gt;=AG$5,$F102&lt;=AG$6),IF(AND($G102&gt;=AG$5,$G102&lt;=AG$6),5,IF($L102=1,2,1)),IF(AND($G102&gt;=AG$5,$G102&lt;=AG$6),IF($M102&gt;0,4,3),0)),IF(AND($D102&lt;=AG$6,$E102&gt;=AG$5),60,0)))</f>
        <v/>
      </c>
      <c r="AH102" s="80" t="str">
        <f>IF(OR($A102="",NOT(ISNUMBER($G102))),"",IF(AND($F102&lt;=AH$6,$G102&gt;=AH$5),IF(AH$5&gt;$N102,5,$K102)*10+IF(AND($F102&gt;=AH$5,$F102&lt;=AH$6),IF(AND($G102&gt;=AH$5,$G102&lt;=AH$6),5,IF($L102=1,2,1)),IF(AND($G102&gt;=AH$5,$G102&lt;=AH$6),IF($M102&gt;0,4,3),0)),IF(AND($D102&lt;=AH$6,$E102&gt;=AH$5),60,0)))</f>
        <v/>
      </c>
      <c r="AI102" s="80" t="str">
        <f>IF(OR($A102="",NOT(ISNUMBER($G102))),"",IF(AND($F102&lt;=AI$6,$G102&gt;=AI$5),IF(AI$5&gt;$N102,5,$K102)*10+IF(AND($F102&gt;=AI$5,$F102&lt;=AI$6),IF(AND($G102&gt;=AI$5,$G102&lt;=AI$6),5,IF($L102=1,2,1)),IF(AND($G102&gt;=AI$5,$G102&lt;=AI$6),IF($M102&gt;0,4,3),0)),IF(AND($D102&lt;=AI$6,$E102&gt;=AI$5),60,0)))</f>
        <v/>
      </c>
      <c r="AJ102" s="80" t="str">
        <f>IF(OR($A102="",NOT(ISNUMBER($G102))),"",IF(AND($F102&lt;=AJ$6,$G102&gt;=AJ$5),IF(AJ$5&gt;$N102,5,$K102)*10+IF(AND($F102&gt;=AJ$5,$F102&lt;=AJ$6),IF(AND($G102&gt;=AJ$5,$G102&lt;=AJ$6),5,IF($L102=1,2,1)),IF(AND($G102&gt;=AJ$5,$G102&lt;=AJ$6),IF($M102&gt;0,4,3),0)),IF(AND($D102&lt;=AJ$6,$E102&gt;=AJ$5),60,0)))</f>
        <v/>
      </c>
      <c r="AK102" s="80" t="str">
        <f>IF(OR($A102="",NOT(ISNUMBER($G102))),"",IF(AND($F102&lt;=AK$6,$G102&gt;=AK$5),IF(AK$5&gt;$N102,5,$K102)*10+IF(AND($F102&gt;=AK$5,$F102&lt;=AK$6),IF(AND($G102&gt;=AK$5,$G102&lt;=AK$6),5,IF($L102=1,2,1)),IF(AND($G102&gt;=AK$5,$G102&lt;=AK$6),IF($M102&gt;0,4,3),0)),IF(AND($D102&lt;=AK$6,$E102&gt;=AK$5),60,0)))</f>
        <v/>
      </c>
      <c r="AL102" s="80" t="str">
        <f>IF(OR($A102="",NOT(ISNUMBER($G102))),"",IF(AND($F102&lt;=AL$6,$G102&gt;=AL$5),IF(AL$5&gt;$N102,5,$K102)*10+IF(AND($F102&gt;=AL$5,$F102&lt;=AL$6),IF(AND($G102&gt;=AL$5,$G102&lt;=AL$6),5,IF($L102=1,2,1)),IF(AND($G102&gt;=AL$5,$G102&lt;=AL$6),IF($M102&gt;0,4,3),0)),IF(AND($D102&lt;=AL$6,$E102&gt;=AL$5),60,0)))</f>
        <v/>
      </c>
      <c r="AM102" s="80" t="str">
        <f>IF(OR($A102="",NOT(ISNUMBER($G102))),"",IF(AND($F102&lt;=AM$6,$G102&gt;=AM$5),IF(AM$5&gt;$N102,5,$K102)*10+IF(AND($F102&gt;=AM$5,$F102&lt;=AM$6),IF(AND($G102&gt;=AM$5,$G102&lt;=AM$6),5,IF($L102=1,2,1)),IF(AND($G102&gt;=AM$5,$G102&lt;=AM$6),IF($M102&gt;0,4,3),0)),IF(AND($D102&lt;=AM$6,$E102&gt;=AM$5),60,0)))</f>
        <v/>
      </c>
      <c r="AN102" s="80" t="str">
        <f>IF(OR($A102="",NOT(ISNUMBER($G102))),"",IF(AND($F102&lt;=AN$6,$G102&gt;=AN$5),IF(AN$5&gt;$N102,5,$K102)*10+IF(AND($F102&gt;=AN$5,$F102&lt;=AN$6),IF(AND($G102&gt;=AN$5,$G102&lt;=AN$6),5,IF($L102=1,2,1)),IF(AND($G102&gt;=AN$5,$G102&lt;=AN$6),IF($M102&gt;0,4,3),0)),IF(AND($D102&lt;=AN$6,$E102&gt;=AN$5),60,0)))</f>
        <v/>
      </c>
      <c r="AO102" s="80" t="str">
        <f>IF(OR($A102="",NOT(ISNUMBER($G102))),"",IF(AND($F102&lt;=AO$6,$G102&gt;=AO$5),IF(AO$5&gt;$N102,5,$K102)*10+IF(AND($F102&gt;=AO$5,$F102&lt;=AO$6),IF(AND($G102&gt;=AO$5,$G102&lt;=AO$6),5,IF($L102=1,2,1)),IF(AND($G102&gt;=AO$5,$G102&lt;=AO$6),IF($M102&gt;0,4,3),0)),IF(AND($D102&lt;=AO$6,$E102&gt;=AO$5),60,0)))</f>
        <v/>
      </c>
      <c r="AP102" s="80" t="str">
        <f>IF(OR($A102="",NOT(ISNUMBER($G102))),"",IF(AND($F102&lt;=AP$6,$G102&gt;=AP$5),IF(AP$5&gt;$N102,5,$K102)*10+IF(AND($F102&gt;=AP$5,$F102&lt;=AP$6),IF(AND($G102&gt;=AP$5,$G102&lt;=AP$6),5,IF($L102=1,2,1)),IF(AND($G102&gt;=AP$5,$G102&lt;=AP$6),IF($M102&gt;0,4,3),0)),IF(AND($D102&lt;=AP$6,$E102&gt;=AP$5),60,0)))</f>
        <v/>
      </c>
      <c r="AQ102" s="80" t="str">
        <f>IF(OR($A102="",NOT(ISNUMBER($G102))),"",IF(AND($F102&lt;=AQ$6,$G102&gt;=AQ$5),IF(AQ$5&gt;$N102,5,$K102)*10+IF(AND($F102&gt;=AQ$5,$F102&lt;=AQ$6),IF(AND($G102&gt;=AQ$5,$G102&lt;=AQ$6),5,IF($L102=1,2,1)),IF(AND($G102&gt;=AQ$5,$G102&lt;=AQ$6),IF($M102&gt;0,4,3),0)),IF(AND($D102&lt;=AQ$6,$E102&gt;=AQ$5),60,0)))</f>
        <v/>
      </c>
      <c r="AR102" s="80" t="str">
        <f>IF(OR($A102="",NOT(ISNUMBER($G102))),"",IF(AND($F102&lt;=AR$6,$G102&gt;=AR$5),IF(AR$5&gt;$N102,5,$K102)*10+IF(AND($F102&gt;=AR$5,$F102&lt;=AR$6),IF(AND($G102&gt;=AR$5,$G102&lt;=AR$6),5,IF($L102=1,2,1)),IF(AND($G102&gt;=AR$5,$G102&lt;=AR$6),IF($M102&gt;0,4,3),0)),IF(AND($D102&lt;=AR$6,$E102&gt;=AR$5),60,0)))</f>
        <v/>
      </c>
      <c r="AS102" s="80" t="str">
        <f>IF(OR($A102="",NOT(ISNUMBER($G102))),"",IF(AND($F102&lt;=AS$6,$G102&gt;=AS$5),IF(AS$5&gt;$N102,5,$K102)*10+IF(AND($F102&gt;=AS$5,$F102&lt;=AS$6),IF(AND($G102&gt;=AS$5,$G102&lt;=AS$6),5,IF($L102=1,2,1)),IF(AND($G102&gt;=AS$5,$G102&lt;=AS$6),IF($M102&gt;0,4,3),0)),IF(AND($D102&lt;=AS$6,$E102&gt;=AS$5),60,0)))</f>
        <v/>
      </c>
      <c r="AT102" s="80" t="str">
        <f>IF(OR($A102="",NOT(ISNUMBER($G102))),"",IF(AND($F102&lt;=AT$6,$G102&gt;=AT$5),IF(AT$5&gt;$N102,5,$K102)*10+IF(AND($F102&gt;=AT$5,$F102&lt;=AT$6),IF(AND($G102&gt;=AT$5,$G102&lt;=AT$6),5,IF($L102=1,2,1)),IF(AND($G102&gt;=AT$5,$G102&lt;=AT$6),IF($M102&gt;0,4,3),0)),IF(AND($D102&lt;=AT$6,$E102&gt;=AT$5),60,0)))</f>
        <v/>
      </c>
      <c r="AU102" s="80" t="str">
        <f>IF(OR($A102="",NOT(ISNUMBER($G102))),"",IF(AND($F102&lt;=AU$6,$G102&gt;=AU$5),IF(AU$5&gt;$N102,5,$K102)*10+IF(AND($F102&gt;=AU$5,$F102&lt;=AU$6),IF(AND($G102&gt;=AU$5,$G102&lt;=AU$6),5,IF($L102=1,2,1)),IF(AND($G102&gt;=AU$5,$G102&lt;=AU$6),IF($M102&gt;0,4,3),0)),IF(AND($D102&lt;=AU$6,$E102&gt;=AU$5),60,0)))</f>
        <v/>
      </c>
      <c r="AV102" s="80" t="str">
        <f>IF(OR($A102="",NOT(ISNUMBER($G102))),"",IF(AND($F102&lt;=AV$6,$G102&gt;=AV$5),IF(AV$5&gt;$N102,5,$K102)*10+IF(AND($F102&gt;=AV$5,$F102&lt;=AV$6),IF(AND($G102&gt;=AV$5,$G102&lt;=AV$6),5,IF($L102=1,2,1)),IF(AND($G102&gt;=AV$5,$G102&lt;=AV$6),IF($M102&gt;0,4,3),0)),IF(AND($D102&lt;=AV$6,$E102&gt;=AV$5),60,0)))</f>
        <v/>
      </c>
      <c r="AW102" s="80" t="str">
        <f>IF(OR($A102="",NOT(ISNUMBER($G102))),"",IF(AND($F102&lt;=AW$6,$G102&gt;=AW$5),IF(AW$5&gt;$N102,5,$K102)*10+IF(AND($F102&gt;=AW$5,$F102&lt;=AW$6),IF(AND($G102&gt;=AW$5,$G102&lt;=AW$6),5,IF($L102=1,2,1)),IF(AND($G102&gt;=AW$5,$G102&lt;=AW$6),IF($M102&gt;0,4,3),0)),IF(AND($D102&lt;=AW$6,$E102&gt;=AW$5),60,0)))</f>
        <v/>
      </c>
      <c r="AX102" s="80" t="str">
        <f>IF(OR($A102="",NOT(ISNUMBER($G102))),"",IF(AND($F102&lt;=AX$6,$G102&gt;=AX$5),IF(AX$5&gt;$N102,5,$K102)*10+IF(AND($F102&gt;=AX$5,$F102&lt;=AX$6),IF(AND($G102&gt;=AX$5,$G102&lt;=AX$6),5,IF($L102=1,2,1)),IF(AND($G102&gt;=AX$5,$G102&lt;=AX$6),IF($M102&gt;0,4,3),0)),IF(AND($D102&lt;=AX$6,$E102&gt;=AX$5),60,0)))</f>
        <v/>
      </c>
      <c r="AY102" s="80" t="str">
        <f>IF(OR($A102="",NOT(ISNUMBER($G102))),"",IF(AND($F102&lt;=AY$6,$G102&gt;=AY$5),IF(AY$5&gt;$N102,5,$K102)*10+IF(AND($F102&gt;=AY$5,$F102&lt;=AY$6),IF(AND($G102&gt;=AY$5,$G102&lt;=AY$6),5,IF($L102=1,2,1)),IF(AND($G102&gt;=AY$5,$G102&lt;=AY$6),IF($M102&gt;0,4,3),0)),IF(AND($D102&lt;=AY$6,$E102&gt;=AY$5),60,0)))</f>
        <v/>
      </c>
      <c r="AZ102" s="80" t="str">
        <f>IF(OR($A102="",NOT(ISNUMBER($G102))),"",IF(AND($F102&lt;=AZ$6,$G102&gt;=AZ$5),IF(AZ$5&gt;$N102,5,$K102)*10+IF(AND($F102&gt;=AZ$5,$F102&lt;=AZ$6),IF(AND($G102&gt;=AZ$5,$G102&lt;=AZ$6),5,IF($L102=1,2,1)),IF(AND($G102&gt;=AZ$5,$G102&lt;=AZ$6),IF($M102&gt;0,4,3),0)),IF(AND($D102&lt;=AZ$6,$E102&gt;=AZ$5),60,0)))</f>
        <v/>
      </c>
      <c r="BA102" s="80" t="str">
        <f>IF(OR($A102="",NOT(ISNUMBER($G102))),"",IF(AND($F102&lt;=BA$6,$G102&gt;=BA$5),IF(BA$5&gt;$N102,5,$K102)*10+IF(AND($F102&gt;=BA$5,$F102&lt;=BA$6),IF(AND($G102&gt;=BA$5,$G102&lt;=BA$6),5,IF($L102=1,2,1)),IF(AND($G102&gt;=BA$5,$G102&lt;=BA$6),IF($M102&gt;0,4,3),0)),IF(AND($D102&lt;=BA$6,$E102&gt;=BA$5),60,0)))</f>
        <v/>
      </c>
      <c r="BB102" s="80" t="str">
        <f>IF(OR($A102="",NOT(ISNUMBER($G102))),"",IF(AND($F102&lt;=BB$6,$G102&gt;=BB$5),IF(BB$5&gt;$N102,5,$K102)*10+IF(AND($F102&gt;=BB$5,$F102&lt;=BB$6),IF(AND($G102&gt;=BB$5,$G102&lt;=BB$6),5,IF($L102=1,2,1)),IF(AND($G102&gt;=BB$5,$G102&lt;=BB$6),IF($M102&gt;0,4,3),0)),IF(AND($D102&lt;=BB$6,$E102&gt;=BB$5),60,0)))</f>
        <v/>
      </c>
      <c r="BC102" s="80" t="str">
        <f>IF(OR($A102="",NOT(ISNUMBER($G102))),"",IF(AND($F102&lt;=BC$6,$G102&gt;=BC$5),IF(BC$5&gt;$N102,5,$K102)*10+IF(AND($F102&gt;=BC$5,$F102&lt;=BC$6),IF(AND($G102&gt;=BC$5,$G102&lt;=BC$6),5,IF($L102=1,2,1)),IF(AND($G102&gt;=BC$5,$G102&lt;=BC$6),IF($M102&gt;0,4,3),0)),IF(AND($D102&lt;=BC$6,$E102&gt;=BC$5),60,0)))</f>
        <v/>
      </c>
      <c r="BD102" s="80" t="str">
        <f>IF(OR($A102="",NOT(ISNUMBER($G102))),"",IF(AND($F102&lt;=BD$6,$G102&gt;=BD$5),IF(BD$5&gt;$N102,5,$K102)*10+IF(AND($F102&gt;=BD$5,$F102&lt;=BD$6),IF(AND($G102&gt;=BD$5,$G102&lt;=BD$6),5,IF($L102=1,2,1)),IF(AND($G102&gt;=BD$5,$G102&lt;=BD$6),IF($M102&gt;0,4,3),0)),IF(AND($D102&lt;=BD$6,$E102&gt;=BD$5),60,0)))</f>
        <v/>
      </c>
      <c r="BE102" s="80" t="str">
        <f>IF(OR($A102="",NOT(ISNUMBER($G102))),"",IF(AND($F102&lt;=BE$6,$G102&gt;=BE$5),IF(BE$5&gt;$N102,5,$K102)*10+IF(AND($F102&gt;=BE$5,$F102&lt;=BE$6),IF(AND($G102&gt;=BE$5,$G102&lt;=BE$6),5,IF($L102=1,2,1)),IF(AND($G102&gt;=BE$5,$G102&lt;=BE$6),IF($M102&gt;0,4,3),0)),IF(AND($D102&lt;=BE$6,$E102&gt;=BE$5),60,0)))</f>
        <v/>
      </c>
      <c r="BF102" s="80" t="str">
        <f>IF(OR($A102="",NOT(ISNUMBER($G102))),"",IF(AND($F102&lt;=BF$6,$G102&gt;=BF$5),IF(BF$5&gt;$N102,5,$K102)*10+IF(AND($F102&gt;=BF$5,$F102&lt;=BF$6),IF(AND($G102&gt;=BF$5,$G102&lt;=BF$6),5,IF($L102=1,2,1)),IF(AND($G102&gt;=BF$5,$G102&lt;=BF$6),IF($M102&gt;0,4,3),0)),IF(AND($D102&lt;=BF$6,$E102&gt;=BF$5),60,0)))</f>
        <v/>
      </c>
      <c r="BG102" s="80" t="str">
        <f>IF(OR($A102="",NOT(ISNUMBER($G102))),"",IF(AND($F102&lt;=BG$6,$G102&gt;=BG$5),IF(BG$5&gt;$N102,5,$K102)*10+IF(AND($F102&gt;=BG$5,$F102&lt;=BG$6),IF(AND($G102&gt;=BG$5,$G102&lt;=BG$6),5,IF($L102=1,2,1)),IF(AND($G102&gt;=BG$5,$G102&lt;=BG$6),IF($M102&gt;0,4,3),0)),IF(AND($D102&lt;=BG$6,$E102&gt;=BG$5),60,0)))</f>
        <v/>
      </c>
      <c r="BH102" s="80" t="str">
        <f>IF(OR($A102="",NOT(ISNUMBER($G102))),"",IF(AND($F102&lt;=BH$6,$G102&gt;=BH$5),IF(BH$5&gt;$N102,5,$K102)*10+IF(AND($F102&gt;=BH$5,$F102&lt;=BH$6),IF(AND($G102&gt;=BH$5,$G102&lt;=BH$6),5,IF($L102=1,2,1)),IF(AND($G102&gt;=BH$5,$G102&lt;=BH$6),IF($M102&gt;0,4,3),0)),IF(AND($D102&lt;=BH$6,$E102&gt;=BH$5),60,0)))</f>
        <v/>
      </c>
      <c r="BI102" s="80" t="str">
        <f>IF(OR($A102="",NOT(ISNUMBER($G102))),"",IF(AND($F102&lt;=BI$6,$G102&gt;=BI$5),IF(BI$5&gt;$N102,5,$K102)*10+IF(AND($F102&gt;=BI$5,$F102&lt;=BI$6),IF(AND($G102&gt;=BI$5,$G102&lt;=BI$6),5,IF($L102=1,2,1)),IF(AND($G102&gt;=BI$5,$G102&lt;=BI$6),IF($M102&gt;0,4,3),0)),IF(AND($D102&lt;=BI$6,$E102&gt;=BI$5),60,0)))</f>
        <v/>
      </c>
      <c r="BJ102" s="80" t="str">
        <f>IF(OR($A102="",NOT(ISNUMBER($G102))),"",IF(AND($F102&lt;=BJ$6,$G102&gt;=BJ$5),IF(BJ$5&gt;$N102,5,$K102)*10+IF(AND($F102&gt;=BJ$5,$F102&lt;=BJ$6),IF(AND($G102&gt;=BJ$5,$G102&lt;=BJ$6),5,IF($L102=1,2,1)),IF(AND($G102&gt;=BJ$5,$G102&lt;=BJ$6),IF($M102&gt;0,4,3),0)),IF(AND($D102&lt;=BJ$6,$E102&gt;=BJ$5),60,0)))</f>
        <v/>
      </c>
      <c r="BK102" s="80" t="str">
        <f>IF(OR($A102="",NOT(ISNUMBER($G102))),"",IF(AND($F102&lt;=BK$6,$G102&gt;=BK$5),IF(BK$5&gt;$N102,5,$K102)*10+IF(AND($F102&gt;=BK$5,$F102&lt;=BK$6),IF(AND($G102&gt;=BK$5,$G102&lt;=BK$6),5,IF($L102=1,2,1)),IF(AND($G102&gt;=BK$5,$G102&lt;=BK$6),IF($M102&gt;0,4,3),0)),IF(AND($D102&lt;=BK$6,$E102&gt;=BK$5),60,0)))</f>
        <v/>
      </c>
      <c r="BL102" s="80" t="str">
        <f>IF(OR($A102="",NOT(ISNUMBER($G102))),"",IF(AND($F102&lt;=BL$6,$G102&gt;=BL$5),IF(BL$5&gt;$N102,5,$K102)*10+IF(AND($F102&gt;=BL$5,$F102&lt;=BL$6),IF(AND($G102&gt;=BL$5,$G102&lt;=BL$6),5,IF($L102=1,2,1)),IF(AND($G102&gt;=BL$5,$G102&lt;=BL$6),IF($M102&gt;0,4,3),0)),IF(AND($D102&lt;=BL$6,$E102&gt;=BL$5),60,0)))</f>
        <v/>
      </c>
      <c r="BM102" s="80" t="str">
        <f>IF(OR($A102="",NOT(ISNUMBER($G102))),"",IF(AND($F102&lt;=BM$6,$G102&gt;=BM$5),IF(BM$5&gt;$N102,5,$K102)*10+IF(AND($F102&gt;=BM$5,$F102&lt;=BM$6),IF(AND($G102&gt;=BM$5,$G102&lt;=BM$6),5,IF($L102=1,2,1)),IF(AND($G102&gt;=BM$5,$G102&lt;=BM$6),IF($M102&gt;0,4,3),0)),IF(AND($D102&lt;=BM$6,$E102&gt;=BM$5),60,0)))</f>
        <v/>
      </c>
      <c r="BN102" s="80" t="str">
        <f>IF(OR($A102="",NOT(ISNUMBER($G102))),"",IF(AND($F102&lt;=BN$6,$G102&gt;=BN$5),IF(BN$5&gt;$N102,5,$K102)*10+IF(AND($F102&gt;=BN$5,$F102&lt;=BN$6),IF(AND($G102&gt;=BN$5,$G102&lt;=BN$6),5,IF($L102=1,2,1)),IF(AND($G102&gt;=BN$5,$G102&lt;=BN$6),IF($M102&gt;0,4,3),0)),IF(AND($D102&lt;=BN$6,$E102&gt;=BN$5),60,0)))</f>
        <v/>
      </c>
      <c r="BO102" s="80" t="str">
        <f>IF(OR($A102="",NOT(ISNUMBER($G102))),"",IF(AND($F102&lt;=BO$6,$G102&gt;=BO$5),IF(BO$5&gt;$N102,5,$K102)*10+IF(AND($F102&gt;=BO$5,$F102&lt;=BO$6),IF(AND($G102&gt;=BO$5,$G102&lt;=BO$6),5,IF($L102=1,2,1)),IF(AND($G102&gt;=BO$5,$G102&lt;=BO$6),IF($M102&gt;0,4,3),0)),IF(AND($D102&lt;=BO$6,$E102&gt;=BO$5),60,0)))</f>
        <v/>
      </c>
      <c r="BP102" s="80" t="str">
        <f>IF(OR($A102="",NOT(ISNUMBER($G102))),"",IF(AND($F102&lt;=BP$6,$G102&gt;=BP$5),IF(BP$5&gt;$N102,5,$K102)*10+IF(AND($F102&gt;=BP$5,$F102&lt;=BP$6),IF(AND($G102&gt;=BP$5,$G102&lt;=BP$6),5,IF($L102=1,2,1)),IF(AND($G102&gt;=BP$5,$G102&lt;=BP$6),IF($M102&gt;0,4,3),0)),IF(AND($D102&lt;=BP$6,$E102&gt;=BP$5),60,0)))</f>
        <v/>
      </c>
      <c r="BQ102" s="80" t="str">
        <f>IF(OR($A102="",NOT(ISNUMBER($G102))),"",IF(AND($F102&lt;=BQ$6,$G102&gt;=BQ$5),IF(BQ$5&gt;$N102,5,$K102)*10+IF(AND($F102&gt;=BQ$5,$F102&lt;=BQ$6),IF(AND($G102&gt;=BQ$5,$G102&lt;=BQ$6),5,IF($L102=1,2,1)),IF(AND($G102&gt;=BQ$5,$G102&lt;=BQ$6),IF($M102&gt;0,4,3),0)),IF(AND($D102&lt;=BQ$6,$E102&gt;=BQ$5),60,0)))</f>
        <v/>
      </c>
      <c r="BR102" s="80" t="str">
        <f>IF(OR($A102="",NOT(ISNUMBER($G102))),"",IF(AND($F102&lt;=BR$6,$G102&gt;=BR$5),IF(BR$5&gt;$N102,5,$K102)*10+IF(AND($F102&gt;=BR$5,$F102&lt;=BR$6),IF(AND($G102&gt;=BR$5,$G102&lt;=BR$6),5,IF($L102=1,2,1)),IF(AND($G102&gt;=BR$5,$G102&lt;=BR$6),IF($M102&gt;0,4,3),0)),IF(AND($D102&lt;=BR$6,$E102&gt;=BR$5),60,0)))</f>
        <v/>
      </c>
      <c r="BS102" s="80" t="str">
        <f>IF(OR($A102="",NOT(ISNUMBER($G102))),"",IF(AND($F102&lt;=BS$6,$G102&gt;=BS$5),IF(BS$5&gt;$N102,5,$K102)*10+IF(AND($F102&gt;=BS$5,$F102&lt;=BS$6),IF(AND($G102&gt;=BS$5,$G102&lt;=BS$6),5,IF($L102=1,2,1)),IF(AND($G102&gt;=BS$5,$G102&lt;=BS$6),IF($M102&gt;0,4,3),0)),IF(AND($D102&lt;=BS$6,$E102&gt;=BS$5),60,0)))</f>
        <v/>
      </c>
      <c r="BT102" s="80" t="str">
        <f>IF(OR($A102="",NOT(ISNUMBER($G102))),"",IF(AND($F102&lt;=BT$6,$G102&gt;=BT$5),IF(BT$5&gt;$N102,5,$K102)*10+IF(AND($F102&gt;=BT$5,$F102&lt;=BT$6),IF(AND($G102&gt;=BT$5,$G102&lt;=BT$6),5,IF($L102=1,2,1)),IF(AND($G102&gt;=BT$5,$G102&lt;=BT$6),IF($M102&gt;0,4,3),0)),IF(AND($D102&lt;=BT$6,$E102&gt;=BT$5),60,0)))</f>
        <v/>
      </c>
      <c r="BU102" s="80" t="str">
        <f>IF(OR($A102="",NOT(ISNUMBER($G102))),"",IF(AND($F102&lt;=BU$6,$G102&gt;=BU$5),IF(BU$5&gt;$N102,5,$K102)*10+IF(AND($F102&gt;=BU$5,$F102&lt;=BU$6),IF(AND($G102&gt;=BU$5,$G102&lt;=BU$6),5,IF($L102=1,2,1)),IF(AND($G102&gt;=BU$5,$G102&lt;=BU$6),IF($M102&gt;0,4,3),0)),IF(AND($D102&lt;=BU$6,$E102&gt;=BU$5),60,0)))</f>
        <v/>
      </c>
      <c r="BV102" s="80" t="str">
        <f>IF(OR($A102="",NOT(ISNUMBER($G102))),"",IF(AND($F102&lt;=BV$6,$G102&gt;=BV$5),IF(BV$5&gt;$N102,5,$K102)*10+IF(AND($F102&gt;=BV$5,$F102&lt;=BV$6),IF(AND($G102&gt;=BV$5,$G102&lt;=BV$6),5,IF($L102=1,2,1)),IF(AND($G102&gt;=BV$5,$G102&lt;=BV$6),IF($M102&gt;0,4,3),0)),IF(AND($D102&lt;=BV$6,$E102&gt;=BV$5),60,0)))</f>
        <v/>
      </c>
      <c r="BW102" s="80" t="str">
        <f>IF(OR($A102="",NOT(ISNUMBER($G102))),"",IF(AND($F102&lt;=BW$6,$G102&gt;=BW$5),IF(BW$5&gt;$N102,5,$K102)*10+IF(AND($F102&gt;=BW$5,$F102&lt;=BW$6),IF(AND($G102&gt;=BW$5,$G102&lt;=BW$6),5,IF($L102=1,2,1)),IF(AND($G102&gt;=BW$5,$G102&lt;=BW$6),IF($M102&gt;0,4,3),0)),IF(AND($D102&lt;=BW$6,$E102&gt;=BW$5),60,0)))</f>
        <v/>
      </c>
      <c r="BX102" s="80" t="str">
        <f>IF(OR($A102="",NOT(ISNUMBER($G102))),"",IF(AND($F102&lt;=BX$6,$G102&gt;=BX$5),IF(BX$5&gt;$N102,5,$K102)*10+IF(AND($F102&gt;=BX$5,$F102&lt;=BX$6),IF(AND($G102&gt;=BX$5,$G102&lt;=BX$6),5,IF($L102=1,2,1)),IF(AND($G102&gt;=BX$5,$G102&lt;=BX$6),IF($M102&gt;0,4,3),0)),IF(AND($D102&lt;=BX$6,$E102&gt;=BX$5),60,0)))</f>
        <v/>
      </c>
      <c r="BY102" s="80" t="str">
        <f>IF(OR($A102="",NOT(ISNUMBER($G102))),"",IF(AND($F102&lt;=BY$6,$G102&gt;=BY$5),IF(BY$5&gt;$N102,5,$K102)*10+IF(AND($F102&gt;=BY$5,$F102&lt;=BY$6),IF(AND($G102&gt;=BY$5,$G102&lt;=BY$6),5,IF($L102=1,2,1)),IF(AND($G102&gt;=BY$5,$G102&lt;=BY$6),IF($M102&gt;0,4,3),0)),IF(AND($D102&lt;=BY$6,$E102&gt;=BY$5),60,0)))</f>
        <v/>
      </c>
      <c r="BZ102" s="80" t="str">
        <f>IF(OR($A102="",NOT(ISNUMBER($G102))),"",IF(AND($F102&lt;=BZ$6,$G102&gt;=BZ$5),IF(BZ$5&gt;$N102,5,$K102)*10+IF(AND($F102&gt;=BZ$5,$F102&lt;=BZ$6),IF(AND($G102&gt;=BZ$5,$G102&lt;=BZ$6),5,IF($L102=1,2,1)),IF(AND($G102&gt;=BZ$5,$G102&lt;=BZ$6),IF($M102&gt;0,4,3),0)),IF(AND($D102&lt;=BZ$6,$E102&gt;=BZ$5),60,0)))</f>
        <v/>
      </c>
      <c r="CA102" s="80" t="str">
        <f>IF(OR($A102="",NOT(ISNUMBER($G102))),"",IF(AND($F102&lt;=CA$6,$G102&gt;=CA$5),IF(CA$5&gt;$N102,5,$K102)*10+IF(AND($F102&gt;=CA$5,$F102&lt;=CA$6),IF(AND($G102&gt;=CA$5,$G102&lt;=CA$6),5,IF($L102=1,2,1)),IF(AND($G102&gt;=CA$5,$G102&lt;=CA$6),IF($M102&gt;0,4,3),0)),IF(AND($D102&lt;=CA$6,$E102&gt;=CA$5),60,0)))</f>
        <v/>
      </c>
      <c r="CB102" s="80" t="str">
        <f>IF(OR($A102="",NOT(ISNUMBER($G102))),"",IF(AND($F102&lt;=CB$6,$G102&gt;=CB$5),IF(CB$5&gt;$N102,5,$K102)*10+IF(AND($F102&gt;=CB$5,$F102&lt;=CB$6),IF(AND($G102&gt;=CB$5,$G102&lt;=CB$6),5,IF($L102=1,2,1)),IF(AND($G102&gt;=CB$5,$G102&lt;=CB$6),IF($M102&gt;0,4,3),0)),IF(AND($D102&lt;=CB$6,$E102&gt;=CB$5),60,0)))</f>
        <v/>
      </c>
      <c r="CC102" s="80" t="str">
        <f>IF(OR($A102="",NOT(ISNUMBER($G102))),"",IF(AND($F102&lt;=CC$6,$G102&gt;=CC$5),IF(CC$5&gt;$N102,5,$K102)*10+IF(AND($F102&gt;=CC$5,$F102&lt;=CC$6),IF(AND($G102&gt;=CC$5,$G102&lt;=CC$6),5,IF($L102=1,2,1)),IF(AND($G102&gt;=CC$5,$G102&lt;=CC$6),IF($M102&gt;0,4,3),0)),IF(AND($D102&lt;=CC$6,$E102&gt;=CC$5),60,0)))</f>
        <v/>
      </c>
      <c r="CD102" s="80" t="str">
        <f>IF(OR($A102="",NOT(ISNUMBER($G102))),"",IF(AND($F102&lt;=CD$6,$G102&gt;=CD$5),IF(CD$5&gt;$N102,5,$K102)*10+IF(AND($F102&gt;=CD$5,$F102&lt;=CD$6),IF(AND($G102&gt;=CD$5,$G102&lt;=CD$6),5,IF($L102=1,2,1)),IF(AND($G102&gt;=CD$5,$G102&lt;=CD$6),IF($M102&gt;0,4,3),0)),IF(AND($D102&lt;=CD$6,$E102&gt;=CD$5),60,0)))</f>
        <v/>
      </c>
      <c r="CE102" s="80" t="str">
        <f>IF(OR($A102="",NOT(ISNUMBER($G102))),"",IF(AND($F102&lt;=CE$6,$G102&gt;=CE$5),IF(CE$5&gt;$N102,5,$K102)*10+IF(AND($F102&gt;=CE$5,$F102&lt;=CE$6),IF(AND($G102&gt;=CE$5,$G102&lt;=CE$6),5,IF($L102=1,2,1)),IF(AND($G102&gt;=CE$5,$G102&lt;=CE$6),IF($M102&gt;0,4,3),0)),IF(AND($D102&lt;=CE$6,$E102&gt;=CE$5),60,0)))</f>
        <v/>
      </c>
      <c r="CF102" s="80" t="str">
        <f>IF(OR($A102="",NOT(ISNUMBER($G102))),"",IF(AND($F102&lt;=CF$6,$G102&gt;=CF$5),IF(CF$5&gt;$N102,5,$K102)*10+IF(AND($F102&gt;=CF$5,$F102&lt;=CF$6),IF(AND($G102&gt;=CF$5,$G102&lt;=CF$6),5,IF($L102=1,2,1)),IF(AND($G102&gt;=CF$5,$G102&lt;=CF$6),IF($M102&gt;0,4,3),0)),IF(AND($D102&lt;=CF$6,$E102&gt;=CF$5),60,0)))</f>
        <v/>
      </c>
      <c r="CG102" s="80" t="str">
        <f>IF(OR($A102="",NOT(ISNUMBER($G102))),"",IF(AND($F102&lt;=CG$6,$G102&gt;=CG$5),IF(CG$5&gt;$N102,5,$K102)*10+IF(AND($F102&gt;=CG$5,$F102&lt;=CG$6),IF(AND($G102&gt;=CG$5,$G102&lt;=CG$6),5,IF($L102=1,2,1)),IF(AND($G102&gt;=CG$5,$G102&lt;=CG$6),IF($M102&gt;0,4,3),0)),IF(AND($D102&lt;=CG$6,$E102&gt;=CG$5),60,0)))</f>
        <v/>
      </c>
      <c r="CH102" s="80" t="str">
        <f>IF(OR($A102="",NOT(ISNUMBER($G102))),"",IF(AND($F102&lt;=CH$6,$G102&gt;=CH$5),IF(CH$5&gt;$N102,5,$K102)*10+IF(AND($F102&gt;=CH$5,$F102&lt;=CH$6),IF(AND($G102&gt;=CH$5,$G102&lt;=CH$6),5,IF($L102=1,2,1)),IF(AND($G102&gt;=CH$5,$G102&lt;=CH$6),IF($M102&gt;0,4,3),0)),IF(AND($D102&lt;=CH$6,$E102&gt;=CH$5),60,0)))</f>
        <v/>
      </c>
      <c r="CI102" s="80" t="str">
        <f>IF(OR($A102="",NOT(ISNUMBER($G102))),"",IF(AND($F102&lt;=CI$6,$G102&gt;=CI$5),IF(CI$5&gt;$N102,5,$K102)*10+IF(AND($F102&gt;=CI$5,$F102&lt;=CI$6),IF(AND($G102&gt;=CI$5,$G102&lt;=CI$6),5,IF($L102=1,2,1)),IF(AND($G102&gt;=CI$5,$G102&lt;=CI$6),IF($M102&gt;0,4,3),0)),IF(AND($D102&lt;=CI$6,$E102&gt;=CI$5),60,0)))</f>
        <v/>
      </c>
      <c r="CJ102" s="80" t="str">
        <f>IF(OR($A102="",NOT(ISNUMBER($G102))),"",IF(AND($F102&lt;=CJ$6,$G102&gt;=CJ$5),IF(CJ$5&gt;$N102,5,$K102)*10+IF(AND($F102&gt;=CJ$5,$F102&lt;=CJ$6),IF(AND($G102&gt;=CJ$5,$G102&lt;=CJ$6),5,IF($L102=1,2,1)),IF(AND($G102&gt;=CJ$5,$G102&lt;=CJ$6),IF($M102&gt;0,4,3),0)),IF(AND($D102&lt;=CJ$6,$E102&gt;=CJ$5),60,0)))</f>
        <v/>
      </c>
      <c r="CK102" s="80" t="str">
        <f>IF(OR($A102="",NOT(ISNUMBER($G102))),"",IF(AND($F102&lt;=CK$6,$G102&gt;=CK$5),IF(CK$5&gt;$N102,5,$K102)*10+IF(AND($F102&gt;=CK$5,$F102&lt;=CK$6),IF(AND($G102&gt;=CK$5,$G102&lt;=CK$6),5,IF($L102=1,2,1)),IF(AND($G102&gt;=CK$5,$G102&lt;=CK$6),IF($M102&gt;0,4,3),0)),IF(AND($D102&lt;=CK$6,$E102&gt;=CK$5),60,0)))</f>
        <v/>
      </c>
      <c r="CL102" s="80" t="str">
        <f>IF(OR($A102="",NOT(ISNUMBER($G102))),"",IF(AND($F102&lt;=CL$6,$G102&gt;=CL$5),IF(CL$5&gt;$N102,5,$K102)*10+IF(AND($F102&gt;=CL$5,$F102&lt;=CL$6),IF(AND($G102&gt;=CL$5,$G102&lt;=CL$6),5,IF($L102=1,2,1)),IF(AND($G102&gt;=CL$5,$G102&lt;=CL$6),IF($M102&gt;0,4,3),0)),IF(AND($D102&lt;=CL$6,$E102&gt;=CL$5),60,0)))</f>
        <v/>
      </c>
      <c r="CM102" s="80" t="str">
        <f>IF(OR($A102="",NOT(ISNUMBER($G102))),"",IF(AND($F102&lt;=CM$6,$G102&gt;=CM$5),IF(CM$5&gt;$N102,5,$K102)*10+IF(AND($F102&gt;=CM$5,$F102&lt;=CM$6),IF(AND($G102&gt;=CM$5,$G102&lt;=CM$6),5,IF($L102=1,2,1)),IF(AND($G102&gt;=CM$5,$G102&lt;=CM$6),IF($M102&gt;0,4,3),0)),IF(AND($D102&lt;=CM$6,$E102&gt;=CM$5),60,0)))</f>
        <v/>
      </c>
      <c r="CN102" s="80" t="str">
        <f>IF(OR($A102="",NOT(ISNUMBER($G102))),"",IF(AND($F102&lt;=CN$6,$G102&gt;=CN$5),IF(CN$5&gt;$N102,5,$K102)*10+IF(AND($F102&gt;=CN$5,$F102&lt;=CN$6),IF(AND($G102&gt;=CN$5,$G102&lt;=CN$6),5,IF($L102=1,2,1)),IF(AND($G102&gt;=CN$5,$G102&lt;=CN$6),IF($M102&gt;0,4,3),0)),IF(AND($D102&lt;=CN$6,$E102&gt;=CN$5),60,0)))</f>
        <v/>
      </c>
      <c r="CO102" s="80" t="str">
        <f>IF(OR($A102="",NOT(ISNUMBER($G102))),"",IF(AND($F102&lt;=CO$6,$G102&gt;=CO$5),IF(CO$5&gt;$N102,5,$K102)*10+IF(AND($F102&gt;=CO$5,$F102&lt;=CO$6),IF(AND($G102&gt;=CO$5,$G102&lt;=CO$6),5,IF($L102=1,2,1)),IF(AND($G102&gt;=CO$5,$G102&lt;=CO$6),IF($M102&gt;0,4,3),0)),IF(AND($D102&lt;=CO$6,$E102&gt;=CO$5),60,0)))</f>
        <v/>
      </c>
      <c r="CP102" s="80" t="str">
        <f>IF(OR($A102="",NOT(ISNUMBER($G102))),"",IF(AND($F102&lt;=CP$6,$G102&gt;=CP$5),IF(CP$5&gt;$N102,5,$K102)*10+IF(AND($F102&gt;=CP$5,$F102&lt;=CP$6),IF(AND($G102&gt;=CP$5,$G102&lt;=CP$6),5,IF($L102=1,2,1)),IF(AND($G102&gt;=CP$5,$G102&lt;=CP$6),IF($M102&gt;0,4,3),0)),IF(AND($D102&lt;=CP$6,$E102&gt;=CP$5),60,0)))</f>
        <v/>
      </c>
      <c r="CQ102" s="80" t="str">
        <f>IF(OR($A102="",NOT(ISNUMBER($G102))),"",IF(AND($F102&lt;=CQ$6,$G102&gt;=CQ$5),IF(CQ$5&gt;$N102,5,$K102)*10+IF(AND($F102&gt;=CQ$5,$F102&lt;=CQ$6),IF(AND($G102&gt;=CQ$5,$G102&lt;=CQ$6),5,IF($L102=1,2,1)),IF(AND($G102&gt;=CQ$5,$G102&lt;=CQ$6),IF($M102&gt;0,4,3),0)),IF(AND($D102&lt;=CQ$6,$E102&gt;=CQ$5),60,0)))</f>
        <v/>
      </c>
      <c r="CR102" s="80" t="str">
        <f>IF(OR($A102="",NOT(ISNUMBER($G102))),"",IF(AND($F102&lt;=CR$6,$G102&gt;=CR$5),IF(CR$5&gt;$N102,5,$K102)*10+IF(AND($F102&gt;=CR$5,$F102&lt;=CR$6),IF(AND($G102&gt;=CR$5,$G102&lt;=CR$6),5,IF($L102=1,2,1)),IF(AND($G102&gt;=CR$5,$G102&lt;=CR$6),IF($M102&gt;0,4,3),0)),IF(AND($D102&lt;=CR$6,$E102&gt;=CR$5),60,0)))</f>
        <v/>
      </c>
      <c r="CS102" s="80" t="str">
        <f>IF(OR($A102="",NOT(ISNUMBER($G102))),"",IF(AND($F102&lt;=CS$6,$G102&gt;=CS$5),IF(CS$5&gt;$N102,5,$K102)*10+IF(AND($F102&gt;=CS$5,$F102&lt;=CS$6),IF(AND($G102&gt;=CS$5,$G102&lt;=CS$6),5,IF($L102=1,2,1)),IF(AND($G102&gt;=CS$5,$G102&lt;=CS$6),IF($M102&gt;0,4,3),0)),IF(AND($D102&lt;=CS$6,$E102&gt;=CS$5),60,0)))</f>
        <v/>
      </c>
      <c r="CT102" s="80" t="str">
        <f>IF(OR($A102="",NOT(ISNUMBER($G102))),"",IF(AND($F102&lt;=CT$6,$G102&gt;=CT$5),IF(CT$5&gt;$N102,5,$K102)*10+IF(AND($F102&gt;=CT$5,$F102&lt;=CT$6),IF(AND($G102&gt;=CT$5,$G102&lt;=CT$6),5,IF($L102=1,2,1)),IF(AND($G102&gt;=CT$5,$G102&lt;=CT$6),IF($M102&gt;0,4,3),0)),IF(AND($D102&lt;=CT$6,$E102&gt;=CT$5),60,0)))</f>
        <v/>
      </c>
      <c r="CU102" s="80" t="str">
        <f>IF(OR($A102="",NOT(ISNUMBER($G102))),"",IF(AND($F102&lt;=CU$6,$G102&gt;=CU$5),IF(CU$5&gt;$N102,5,$K102)*10+IF(AND($F102&gt;=CU$5,$F102&lt;=CU$6),IF(AND($G102&gt;=CU$5,$G102&lt;=CU$6),5,IF($L102=1,2,1)),IF(AND($G102&gt;=CU$5,$G102&lt;=CU$6),IF($M102&gt;0,4,3),0)),IF(AND($D102&lt;=CU$6,$E102&gt;=CU$5),60,0)))</f>
        <v/>
      </c>
      <c r="CV102" s="80" t="str">
        <f>IF(OR($A102="",NOT(ISNUMBER($G102))),"",IF(AND($F102&lt;=CV$6,$G102&gt;=CV$5),IF(CV$5&gt;$N102,5,$K102)*10+IF(AND($F102&gt;=CV$5,$F102&lt;=CV$6),IF(AND($G102&gt;=CV$5,$G102&lt;=CV$6),5,IF($L102=1,2,1)),IF(AND($G102&gt;=CV$5,$G102&lt;=CV$6),IF($M102&gt;0,4,3),0)),IF(AND($D102&lt;=CV$6,$E102&gt;=CV$5),60,0)))</f>
        <v/>
      </c>
      <c r="CW102" s="80" t="str">
        <f>IF(OR($A102="",NOT(ISNUMBER($G102))),"",IF(AND($F102&lt;=CW$6,$G102&gt;=CW$5),IF(CW$5&gt;$N102,5,$K102)*10+IF(AND($F102&gt;=CW$5,$F102&lt;=CW$6),IF(AND($G102&gt;=CW$5,$G102&lt;=CW$6),5,IF($L102=1,2,1)),IF(AND($G102&gt;=CW$5,$G102&lt;=CW$6),IF($M102&gt;0,4,3),0)),IF(AND($D102&lt;=CW$6,$E102&gt;=CW$5),60,0)))</f>
        <v/>
      </c>
      <c r="CX102" s="80" t="str">
        <f>IF(OR($A102="",NOT(ISNUMBER($G102))),"",IF(AND($F102&lt;=CX$6,$G102&gt;=CX$5),IF(CX$5&gt;$N102,5,$K102)*10+IF(AND($F102&gt;=CX$5,$F102&lt;=CX$6),IF(AND($G102&gt;=CX$5,$G102&lt;=CX$6),5,IF($L102=1,2,1)),IF(AND($G102&gt;=CX$5,$G102&lt;=CX$6),IF($M102&gt;0,4,3),0)),IF(AND($D102&lt;=CX$6,$E102&gt;=CX$5),60,0)))</f>
        <v/>
      </c>
      <c r="CY102" s="80" t="str">
        <f>IF(OR($A102="",NOT(ISNUMBER($G102))),"",IF(AND($F102&lt;=CY$6,$G102&gt;=CY$5),IF(CY$5&gt;$N102,5,$K102)*10+IF(AND($F102&gt;=CY$5,$F102&lt;=CY$6),IF(AND($G102&gt;=CY$5,$G102&lt;=CY$6),5,IF($L102=1,2,1)),IF(AND($G102&gt;=CY$5,$G102&lt;=CY$6),IF($M102&gt;0,4,3),0)),IF(AND($D102&lt;=CY$6,$E102&gt;=CY$5),60,0)))</f>
        <v/>
      </c>
      <c r="CZ102" s="80" t="str">
        <f>IF(OR($A102="",NOT(ISNUMBER($G102))),"",IF(AND($F102&lt;=CZ$6,$G102&gt;=CZ$5),IF(CZ$5&gt;$N102,5,$K102)*10+IF(AND($F102&gt;=CZ$5,$F102&lt;=CZ$6),IF(AND($G102&gt;=CZ$5,$G102&lt;=CZ$6),5,IF($L102=1,2,1)),IF(AND($G102&gt;=CZ$5,$G102&lt;=CZ$6),IF($M102&gt;0,4,3),0)),IF(AND($D102&lt;=CZ$6,$E102&gt;=CZ$5),60,0)))</f>
        <v/>
      </c>
      <c r="DA102" s="80" t="str">
        <f>IF(OR($A102="",NOT(ISNUMBER($G102))),"",IF(AND($F102&lt;=DA$6,$G102&gt;=DA$5),IF(DA$5&gt;$N102,5,$K102)*10+IF(AND($F102&gt;=DA$5,$F102&lt;=DA$6),IF(AND($G102&gt;=DA$5,$G102&lt;=DA$6),5,IF($L102=1,2,1)),IF(AND($G102&gt;=DA$5,$G102&lt;=DA$6),IF($M102&gt;0,4,3),0)),IF(AND($D102&lt;=DA$6,$E102&gt;=DA$5),60,0)))</f>
        <v/>
      </c>
      <c r="DB102" s="80" t="str">
        <f>IF(OR($A102="",NOT(ISNUMBER($G102))),"",IF(AND($F102&lt;=DB$6,$G102&gt;=DB$5),IF(DB$5&gt;$N102,5,$K102)*10+IF(AND($F102&gt;=DB$5,$F102&lt;=DB$6),IF(AND($G102&gt;=DB$5,$G102&lt;=DB$6),5,IF($L102=1,2,1)),IF(AND($G102&gt;=DB$5,$G102&lt;=DB$6),IF($M102&gt;0,4,3),0)),IF(AND($D102&lt;=DB$6,$E102&gt;=DB$5),60,0)))</f>
        <v/>
      </c>
      <c r="DC102" s="80" t="str">
        <f>IF(OR($A102="",NOT(ISNUMBER($G102))),"",IF(AND($F102&lt;=DC$6,$G102&gt;=DC$5),IF(DC$5&gt;$N102,5,$K102)*10+IF(AND($F102&gt;=DC$5,$F102&lt;=DC$6),IF(AND($G102&gt;=DC$5,$G102&lt;=DC$6),5,IF($L102=1,2,1)),IF(AND($G102&gt;=DC$5,$G102&lt;=DC$6),IF($M102&gt;0,4,3),0)),IF(AND($D102&lt;=DC$6,$E102&gt;=DC$5),60,0)))</f>
        <v/>
      </c>
      <c r="DD102" s="80" t="str">
        <f>IF(OR($A102="",NOT(ISNUMBER($G102))),"",IF(AND($F102&lt;=DD$6,$G102&gt;=DD$5),IF(DD$5&gt;$N102,5,$K102)*10+IF(AND($F102&gt;=DD$5,$F102&lt;=DD$6),IF(AND($G102&gt;=DD$5,$G102&lt;=DD$6),5,IF($L102=1,2,1)),IF(AND($G102&gt;=DD$5,$G102&lt;=DD$6),IF($M102&gt;0,4,3),0)),IF(AND($D102&lt;=DD$6,$E102&gt;=DD$5),60,0)))</f>
        <v/>
      </c>
      <c r="DE102" s="80" t="str">
        <f>IF(OR($A102="",NOT(ISNUMBER($G102))),"",IF(AND($F102&lt;=DE$6,$G102&gt;=DE$5),IF(DE$5&gt;$N102,5,$K102)*10+IF(AND($F102&gt;=DE$5,$F102&lt;=DE$6),IF(AND($G102&gt;=DE$5,$G102&lt;=DE$6),5,IF($L102=1,2,1)),IF(AND($G102&gt;=DE$5,$G102&lt;=DE$6),IF($M102&gt;0,4,3),0)),IF(AND($D102&lt;=DE$6,$E102&gt;=DE$5),60,0)))</f>
        <v/>
      </c>
      <c r="DF102" s="80" t="str">
        <f>IF(OR($A102="",NOT(ISNUMBER($G102))),"",IF(AND($F102&lt;=DF$6,$G102&gt;=DF$5),IF(DF$5&gt;$N102,5,$K102)*10+IF(AND($F102&gt;=DF$5,$F102&lt;=DF$6),IF(AND($G102&gt;=DF$5,$G102&lt;=DF$6),5,IF($L102=1,2,1)),IF(AND($G102&gt;=DF$5,$G102&lt;=DF$6),IF($M102&gt;0,4,3),0)),IF(AND($D102&lt;=DF$6,$E102&gt;=DF$5),60,0)))</f>
        <v/>
      </c>
      <c r="DG102" s="80" t="str">
        <f>IF(OR($A102="",NOT(ISNUMBER($G102))),"",IF(AND($F102&lt;=DG$6,$G102&gt;=DG$5),IF(DG$5&gt;$N102,5,$K102)*10+IF(AND($F102&gt;=DG$5,$F102&lt;=DG$6),IF(AND($G102&gt;=DG$5,$G102&lt;=DG$6),5,IF($L102=1,2,1)),IF(AND($G102&gt;=DG$5,$G102&lt;=DG$6),IF($M102&gt;0,4,3),0)),IF(AND($D102&lt;=DG$6,$E102&gt;=DG$5),60,0)))</f>
        <v/>
      </c>
      <c r="DH102" s="80" t="str">
        <f>IF(OR($A102="",NOT(ISNUMBER($G102))),"",IF(AND($F102&lt;=DH$6,$G102&gt;=DH$5),IF(DH$5&gt;$N102,5,$K102)*10+IF(AND($F102&gt;=DH$5,$F102&lt;=DH$6),IF(AND($G102&gt;=DH$5,$G102&lt;=DH$6),5,IF($L102=1,2,1)),IF(AND($G102&gt;=DH$5,$G102&lt;=DH$6),IF($M102&gt;0,4,3),0)),IF(AND($D102&lt;=DH$6,$E102&gt;=DH$5),60,0)))</f>
        <v/>
      </c>
      <c r="DI102" s="80" t="str">
        <f>IF(OR($A102="",NOT(ISNUMBER($G102))),"",IF(AND($F102&lt;=DI$6,$G102&gt;=DI$5),IF(DI$5&gt;$N102,5,$K102)*10+IF(AND($F102&gt;=DI$5,$F102&lt;=DI$6),IF(AND($G102&gt;=DI$5,$G102&lt;=DI$6),5,IF($L102=1,2,1)),IF(AND($G102&gt;=DI$5,$G102&lt;=DI$6),IF($M102&gt;0,4,3),0)),IF(AND($D102&lt;=DI$6,$E102&gt;=DI$5),60,0)))</f>
        <v/>
      </c>
      <c r="DJ102" s="80" t="str">
        <f>IF(OR($A102="",NOT(ISNUMBER($G102))),"",IF(AND($F102&lt;=DJ$6,$G102&gt;=DJ$5),IF(DJ$5&gt;$N102,5,$K102)*10+IF(AND($F102&gt;=DJ$5,$F102&lt;=DJ$6),IF(AND($G102&gt;=DJ$5,$G102&lt;=DJ$6),5,IF($L102=1,2,1)),IF(AND($G102&gt;=DJ$5,$G102&lt;=DJ$6),IF($M102&gt;0,4,3),0)),IF(AND($D102&lt;=DJ$6,$E102&gt;=DJ$5),60,0)))</f>
        <v/>
      </c>
      <c r="DK102" s="80" t="str">
        <f>IF(OR($A102="",NOT(ISNUMBER($G102))),"",IF(AND($F102&lt;=DK$6,$G102&gt;=DK$5),IF(DK$5&gt;$N102,5,$K102)*10+IF(AND($F102&gt;=DK$5,$F102&lt;=DK$6),IF(AND($G102&gt;=DK$5,$G102&lt;=DK$6),5,IF($L102=1,2,1)),IF(AND($G102&gt;=DK$5,$G102&lt;=DK$6),IF($M102&gt;0,4,3),0)),IF(AND($D102&lt;=DK$6,$E102&gt;=DK$5),60,0)))</f>
        <v/>
      </c>
      <c r="DL102" s="80" t="str">
        <f>IF(OR($A102="",NOT(ISNUMBER($G102))),"",IF(AND($F102&lt;=DL$6,$G102&gt;=DL$5),IF(DL$5&gt;$N102,5,$K102)*10+IF(AND($F102&gt;=DL$5,$F102&lt;=DL$6),IF(AND($G102&gt;=DL$5,$G102&lt;=DL$6),5,IF($L102=1,2,1)),IF(AND($G102&gt;=DL$5,$G102&lt;=DL$6),IF($M102&gt;0,4,3),0)),IF(AND($D102&lt;=DL$6,$E102&gt;=DL$5),60,0)))</f>
        <v/>
      </c>
      <c r="DM102" s="80" t="str">
        <f>IF(OR($A102="",NOT(ISNUMBER($G102))),"",IF(AND($F102&lt;=DM$6,$G102&gt;=DM$5),IF(DM$5&gt;$N102,5,$K102)*10+IF(AND($F102&gt;=DM$5,$F102&lt;=DM$6),IF(AND($G102&gt;=DM$5,$G102&lt;=DM$6),5,IF($L102=1,2,1)),IF(AND($G102&gt;=DM$5,$G102&lt;=DM$6),IF($M102&gt;0,4,3),0)),IF(AND($D102&lt;=DM$6,$E102&gt;=DM$5),60,0)))</f>
        <v/>
      </c>
      <c r="DN102" s="80" t="str">
        <f>IF(OR($A102="",NOT(ISNUMBER($G102))),"",IF(AND($F102&lt;=DN$6,$G102&gt;=DN$5),IF(DN$5&gt;$N102,5,$K102)*10+IF(AND($F102&gt;=DN$5,$F102&lt;=DN$6),IF(AND($G102&gt;=DN$5,$G102&lt;=DN$6),5,IF($L102=1,2,1)),IF(AND($G102&gt;=DN$5,$G102&lt;=DN$6),IF($M102&gt;0,4,3),0)),IF(AND($D102&lt;=DN$6,$E102&gt;=DN$5),60,0)))</f>
        <v/>
      </c>
      <c r="DO102" s="80" t="str">
        <f>IF(OR($A102="",NOT(ISNUMBER($G102))),"",IF(AND($F102&lt;=DO$6,$G102&gt;=DO$5),IF(DO$5&gt;$N102,5,$K102)*10+IF(AND($F102&gt;=DO$5,$F102&lt;=DO$6),IF(AND($G102&gt;=DO$5,$G102&lt;=DO$6),5,IF($L102=1,2,1)),IF(AND($G102&gt;=DO$5,$G102&lt;=DO$6),IF($M102&gt;0,4,3),0)),IF(AND($D102&lt;=DO$6,$E102&gt;=DO$5),60,0)))</f>
        <v/>
      </c>
      <c r="DP102" s="80" t="str">
        <f>IF(OR($A102="",NOT(ISNUMBER($G102))),"",IF(AND($F102&lt;=DP$6,$G102&gt;=DP$5),IF(DP$5&gt;$N102,5,$K102)*10+IF(AND($F102&gt;=DP$5,$F102&lt;=DP$6),IF(AND($G102&gt;=DP$5,$G102&lt;=DP$6),5,IF($L102=1,2,1)),IF(AND($G102&gt;=DP$5,$G102&lt;=DP$6),IF($M102&gt;0,4,3),0)),IF(AND($D102&lt;=DP$6,$E102&gt;=DP$5),60,0)))</f>
        <v/>
      </c>
      <c r="DQ102" s="80" t="str">
        <f>IF(OR($A102="",NOT(ISNUMBER($G102))),"",IF(AND($F102&lt;=DQ$6,$G102&gt;=DQ$5),IF(DQ$5&gt;$N102,5,$K102)*10+IF(AND($F102&gt;=DQ$5,$F102&lt;=DQ$6),IF(AND($G102&gt;=DQ$5,$G102&lt;=DQ$6),5,IF($L102=1,2,1)),IF(AND($G102&gt;=DQ$5,$G102&lt;=DQ$6),IF($M102&gt;0,4,3),0)),IF(AND($D102&lt;=DQ$6,$E102&gt;=DQ$5),60,0)))</f>
        <v/>
      </c>
      <c r="DR102" s="80" t="str">
        <f>IF(OR($A102="",NOT(ISNUMBER($G102))),"",IF(AND($F102&lt;=DR$6,$G102&gt;=DR$5),IF(DR$5&gt;$N102,5,$K102)*10+IF(AND($F102&gt;=DR$5,$F102&lt;=DR$6),IF(AND($G102&gt;=DR$5,$G102&lt;=DR$6),5,IF($L102=1,2,1)),IF(AND($G102&gt;=DR$5,$G102&lt;=DR$6),IF($M102&gt;0,4,3),0)),IF(AND($D102&lt;=DR$6,$E102&gt;=DR$5),60,0)))</f>
        <v/>
      </c>
      <c r="DS102" s="80" t="str">
        <f>IF(OR($A102="",NOT(ISNUMBER($G102))),"",IF(AND($F102&lt;=DS$6,$G102&gt;=DS$5),IF(DS$5&gt;$N102,5,$K102)*10+IF(AND($F102&gt;=DS$5,$F102&lt;=DS$6),IF(AND($G102&gt;=DS$5,$G102&lt;=DS$6),5,IF($L102=1,2,1)),IF(AND($G102&gt;=DS$5,$G102&lt;=DS$6),IF($M102&gt;0,4,3),0)),IF(AND($D102&lt;=DS$6,$E102&gt;=DS$5),60,0)))</f>
        <v/>
      </c>
      <c r="DT102" s="80" t="str">
        <f>IF(OR($A102="",NOT(ISNUMBER($G102))),"",IF(AND($F102&lt;=DT$6,$G102&gt;=DT$5),IF(DT$5&gt;$N102,5,$K102)*10+IF(AND($F102&gt;=DT$5,$F102&lt;=DT$6),IF(AND($G102&gt;=DT$5,$G102&lt;=DT$6),5,IF($L102=1,2,1)),IF(AND($G102&gt;=DT$5,$G102&lt;=DT$6),IF($M102&gt;0,4,3),0)),IF(AND($D102&lt;=DT$6,$E102&gt;=DT$5),60,0)))</f>
        <v/>
      </c>
      <c r="DU102" s="80" t="str">
        <f>IF(OR($A102="",NOT(ISNUMBER($G102))),"",IF(AND($F102&lt;=DU$6,$G102&gt;=DU$5),IF(DU$5&gt;$N102,5,$K102)*10+IF(AND($F102&gt;=DU$5,$F102&lt;=DU$6),IF(AND($G102&gt;=DU$5,$G102&lt;=DU$6),5,IF($L102=1,2,1)),IF(AND($G102&gt;=DU$5,$G102&lt;=DU$6),IF($M102&gt;0,4,3),0)),IF(AND($D102&lt;=DU$6,$E102&gt;=DU$5),60,0)))</f>
        <v/>
      </c>
      <c r="DV102" s="80" t="str">
        <f>IF(OR($A102="",NOT(ISNUMBER($G102))),"",IF(AND($F102&lt;=DV$6,$G102&gt;=DV$5),IF(DV$5&gt;$N102,5,$K102)*10+IF(AND($F102&gt;=DV$5,$F102&lt;=DV$6),IF(AND($G102&gt;=DV$5,$G102&lt;=DV$6),5,IF($L102=1,2,1)),IF(AND($G102&gt;=DV$5,$G102&lt;=DV$6),IF($M102&gt;0,4,3),0)),IF(AND($D102&lt;=DV$6,$E102&gt;=DV$5),60,0)))</f>
        <v/>
      </c>
      <c r="DW102" s="80" t="str">
        <f>IF(OR($A102="",NOT(ISNUMBER($G102))),"",IF(AND($F102&lt;=DW$6,$G102&gt;=DW$5),IF(DW$5&gt;$N102,5,$K102)*10+IF(AND($F102&gt;=DW$5,$F102&lt;=DW$6),IF(AND($G102&gt;=DW$5,$G102&lt;=DW$6),5,IF($L102=1,2,1)),IF(AND($G102&gt;=DW$5,$G102&lt;=DW$6),IF($M102&gt;0,4,3),0)),IF(AND($D102&lt;=DW$6,$E102&gt;=DW$5),60,0)))</f>
        <v/>
      </c>
      <c r="DX102" s="80" t="str">
        <f>IF(OR($A102="",NOT(ISNUMBER($G102))),"",IF(AND($F102&lt;=DX$6,$G102&gt;=DX$5),IF(DX$5&gt;$N102,5,$K102)*10+IF(AND($F102&gt;=DX$5,$F102&lt;=DX$6),IF(AND($G102&gt;=DX$5,$G102&lt;=DX$6),5,IF($L102=1,2,1)),IF(AND($G102&gt;=DX$5,$G102&lt;=DX$6),IF($M102&gt;0,4,3),0)),IF(AND($D102&lt;=DX$6,$E102&gt;=DX$5),60,0)))</f>
        <v/>
      </c>
      <c r="DY102" s="80" t="str">
        <f>IF(OR($A102="",NOT(ISNUMBER($G102))),"",IF(AND($F102&lt;=DY$6,$G102&gt;=DY$5),IF(DY$5&gt;$N102,5,$K102)*10+IF(AND($F102&gt;=DY$5,$F102&lt;=DY$6),IF(AND($G102&gt;=DY$5,$G102&lt;=DY$6),5,IF($L102=1,2,1)),IF(AND($G102&gt;=DY$5,$G102&lt;=DY$6),IF($M102&gt;0,4,3),0)),IF(AND($D102&lt;=DY$6,$E102&gt;=DY$5),60,0)))</f>
        <v/>
      </c>
      <c r="DZ102" s="80" t="str">
        <f>IF(OR($A102="",NOT(ISNUMBER($G102))),"",IF(AND($F102&lt;=DZ$6,$G102&gt;=DZ$5),IF(DZ$5&gt;$N102,5,$K102)*10+IF(AND($F102&gt;=DZ$5,$F102&lt;=DZ$6),IF(AND($G102&gt;=DZ$5,$G102&lt;=DZ$6),5,IF($L102=1,2,1)),IF(AND($G102&gt;=DZ$5,$G102&lt;=DZ$6),IF($M102&gt;0,4,3),0)),IF(AND($D102&lt;=DZ$6,$E102&gt;=DZ$5),60,0)))</f>
        <v/>
      </c>
      <c r="EA102" s="80" t="str">
        <f>IF(OR($A102="",NOT(ISNUMBER($G102))),"",IF(AND($F102&lt;=EA$6,$G102&gt;=EA$5),IF(EA$5&gt;$N102,5,$K102)*10+IF(AND($F102&gt;=EA$5,$F102&lt;=EA$6),IF(AND($G102&gt;=EA$5,$G102&lt;=EA$6),5,IF($L102=1,2,1)),IF(AND($G102&gt;=EA$5,$G102&lt;=EA$6),IF($M102&gt;0,4,3),0)),IF(AND($D102&lt;=EA$6,$E102&gt;=EA$5),60,0)))</f>
        <v/>
      </c>
      <c r="EB102" s="80" t="str">
        <f>IF(OR($A102="",NOT(ISNUMBER($G102))),"",IF(AND($F102&lt;=EB$6,$G102&gt;=EB$5),IF(EB$5&gt;$N102,5,$K102)*10+IF(AND($F102&gt;=EB$5,$F102&lt;=EB$6),IF(AND($G102&gt;=EB$5,$G102&lt;=EB$6),5,IF($L102=1,2,1)),IF(AND($G102&gt;=EB$5,$G102&lt;=EB$6),IF($M102&gt;0,4,3),0)),IF(AND($D102&lt;=EB$6,$E102&gt;=EB$5),60,0)))</f>
        <v/>
      </c>
      <c r="EC102" s="80" t="str">
        <f>IF(OR($A102="",NOT(ISNUMBER($G102))),"",IF(AND($F102&lt;=EC$6,$G102&gt;=EC$5),IF(EC$5&gt;$N102,5,$K102)*10+IF(AND($F102&gt;=EC$5,$F102&lt;=EC$6),IF(AND($G102&gt;=EC$5,$G102&lt;=EC$6),5,IF($L102=1,2,1)),IF(AND($G102&gt;=EC$5,$G102&lt;=EC$6),IF($M102&gt;0,4,3),0)),IF(AND($D102&lt;=EC$6,$E102&gt;=EC$5),60,0)))</f>
        <v/>
      </c>
      <c r="ED102" s="80" t="str">
        <f>IF(OR($A102="",NOT(ISNUMBER($G102))),"",IF(AND($F102&lt;=ED$6,$G102&gt;=ED$5),IF(ED$5&gt;$N102,5,$K102)*10+IF(AND($F102&gt;=ED$5,$F102&lt;=ED$6),IF(AND($G102&gt;=ED$5,$G102&lt;=ED$6),5,IF($L102=1,2,1)),IF(AND($G102&gt;=ED$5,$G102&lt;=ED$6),IF($M102&gt;0,4,3),0)),IF(AND($D102&lt;=ED$6,$E102&gt;=ED$5),60,0)))</f>
        <v/>
      </c>
    </row>
    <row r="103" ht="18" customHeight="1">
      <c r="A103" s="52" t="str">
        <f>IF(Tasks!$B103="","",Tasks!$A103)</f>
        <v/>
      </c>
      <c r="B103" s="78" t="str">
        <f>IF(Tasks!$B103="","",Tasks!$B103)</f>
        <v/>
      </c>
      <c r="C103" s="25" t="str">
        <f>IF($B103="","",IF(AND(Tasks!$D103="",Tasks!$G103=""),"-",IF(Tasks!$D103="","",Tasks!$D103&amp;IF(OR(Tasks!$E103="",Tasks!$E103="FS"),IF(N(Tasks!$F103)=0,"","FS"),Tasks!$E103)&amp;IF(N(Tasks!$F103)=0,"",IF(Tasks!$F103&gt;0,"+","")&amp;Tasks!$F103))&amp;IF(AND(Tasks!$D103&lt;&gt;"",Tasks!$G103&lt;&gt;""),", ","")&amp;IF(Tasks!$G103="","",Tasks!$G103&amp;IF(OR(Tasks!$H103="",Tasks!$H103="FS"),IF(N(Tasks!$I103)=0,"","FS"),Tasks!$H103)&amp;IF(N(Tasks!$I103)=0,"",IF(Tasks!$I103&gt;0,"+","")&amp;Tasks!$I103))))</f>
        <v/>
      </c>
      <c r="D103" s="51" t="str">
        <f>IF(OR($B103="",Tasks!$Q103=""),"",Tasks!$Q103)</f>
        <v/>
      </c>
      <c r="E103" s="51" t="str">
        <f>IF(OR($B103="",Tasks!$R103=""),"",Tasks!$R103)</f>
        <v/>
      </c>
      <c r="F103" s="51" t="str">
        <f>IF(OR($B103="",Tasks!$S103=""),"",Tasks!$S103)</f>
        <v/>
      </c>
      <c r="G103" s="51" t="str">
        <f>IF(OR($B103="",Tasks!$T103=""),"",Tasks!$T103)</f>
        <v/>
      </c>
      <c r="H103" s="52" t="str">
        <f>IF($B103="","",Tasks!$AE103)</f>
        <v/>
      </c>
      <c r="I103" s="79" t="str">
        <f>IF($B103="","",Tasks!$AF103)</f>
        <v/>
      </c>
      <c r="J103" s="53" t="str">
        <f>IF(OR($B103="",Tasks!$V103=""),"",Tasks!$V103)</f>
        <v/>
      </c>
      <c r="K103" s="52" t="str">
        <f>IF($B103="","",Tasks!$AA103)</f>
        <v/>
      </c>
      <c r="L103" s="52" t="str">
        <f>IF($B103="","",Tasks!$AB103)</f>
        <v/>
      </c>
      <c r="M103" s="52" t="str">
        <f>IF($B103="","",Tasks!$Z103)</f>
        <v/>
      </c>
      <c r="N103" s="52" t="str">
        <f>IF(OR($B103="",Tasks!$AG103=""),"",Tasks!$AG103)</f>
        <v/>
      </c>
      <c r="O103" s="80" t="str">
        <f>IF(OR($A103="",NOT(ISNUMBER($G103))),"",IF(AND($F103&lt;=O$6,$G103&gt;=O$5),IF(O$5&gt;$N103,5,$K103)*10+IF(AND($F103&gt;=O$5,$F103&lt;=O$6),IF(AND($G103&gt;=O$5,$G103&lt;=O$6),5,IF($L103=1,2,1)),IF(AND($G103&gt;=O$5,$G103&lt;=O$6),IF($M103&gt;0,4,3),0)),IF(AND($D103&lt;=O$6,$E103&gt;=O$5),60,0)))</f>
        <v/>
      </c>
      <c r="P103" s="80" t="str">
        <f>IF(OR($A103="",NOT(ISNUMBER($G103))),"",IF(AND($F103&lt;=P$6,$G103&gt;=P$5),IF(P$5&gt;$N103,5,$K103)*10+IF(AND($F103&gt;=P$5,$F103&lt;=P$6),IF(AND($G103&gt;=P$5,$G103&lt;=P$6),5,IF($L103=1,2,1)),IF(AND($G103&gt;=P$5,$G103&lt;=P$6),IF($M103&gt;0,4,3),0)),IF(AND($D103&lt;=P$6,$E103&gt;=P$5),60,0)))</f>
        <v/>
      </c>
      <c r="Q103" s="80" t="str">
        <f>IF(OR($A103="",NOT(ISNUMBER($G103))),"",IF(AND($F103&lt;=Q$6,$G103&gt;=Q$5),IF(Q$5&gt;$N103,5,$K103)*10+IF(AND($F103&gt;=Q$5,$F103&lt;=Q$6),IF(AND($G103&gt;=Q$5,$G103&lt;=Q$6),5,IF($L103=1,2,1)),IF(AND($G103&gt;=Q$5,$G103&lt;=Q$6),IF($M103&gt;0,4,3),0)),IF(AND($D103&lt;=Q$6,$E103&gt;=Q$5),60,0)))</f>
        <v/>
      </c>
      <c r="R103" s="80" t="str">
        <f>IF(OR($A103="",NOT(ISNUMBER($G103))),"",IF(AND($F103&lt;=R$6,$G103&gt;=R$5),IF(R$5&gt;$N103,5,$K103)*10+IF(AND($F103&gt;=R$5,$F103&lt;=R$6),IF(AND($G103&gt;=R$5,$G103&lt;=R$6),5,IF($L103=1,2,1)),IF(AND($G103&gt;=R$5,$G103&lt;=R$6),IF($M103&gt;0,4,3),0)),IF(AND($D103&lt;=R$6,$E103&gt;=R$5),60,0)))</f>
        <v/>
      </c>
      <c r="S103" s="80" t="str">
        <f>IF(OR($A103="",NOT(ISNUMBER($G103))),"",IF(AND($F103&lt;=S$6,$G103&gt;=S$5),IF(S$5&gt;$N103,5,$K103)*10+IF(AND($F103&gt;=S$5,$F103&lt;=S$6),IF(AND($G103&gt;=S$5,$G103&lt;=S$6),5,IF($L103=1,2,1)),IF(AND($G103&gt;=S$5,$G103&lt;=S$6),IF($M103&gt;0,4,3),0)),IF(AND($D103&lt;=S$6,$E103&gt;=S$5),60,0)))</f>
        <v/>
      </c>
      <c r="T103" s="80" t="str">
        <f>IF(OR($A103="",NOT(ISNUMBER($G103))),"",IF(AND($F103&lt;=T$6,$G103&gt;=T$5),IF(T$5&gt;$N103,5,$K103)*10+IF(AND($F103&gt;=T$5,$F103&lt;=T$6),IF(AND($G103&gt;=T$5,$G103&lt;=T$6),5,IF($L103=1,2,1)),IF(AND($G103&gt;=T$5,$G103&lt;=T$6),IF($M103&gt;0,4,3),0)),IF(AND($D103&lt;=T$6,$E103&gt;=T$5),60,0)))</f>
        <v/>
      </c>
      <c r="U103" s="80" t="str">
        <f>IF(OR($A103="",NOT(ISNUMBER($G103))),"",IF(AND($F103&lt;=U$6,$G103&gt;=U$5),IF(U$5&gt;$N103,5,$K103)*10+IF(AND($F103&gt;=U$5,$F103&lt;=U$6),IF(AND($G103&gt;=U$5,$G103&lt;=U$6),5,IF($L103=1,2,1)),IF(AND($G103&gt;=U$5,$G103&lt;=U$6),IF($M103&gt;0,4,3),0)),IF(AND($D103&lt;=U$6,$E103&gt;=U$5),60,0)))</f>
        <v/>
      </c>
      <c r="V103" s="80" t="str">
        <f>IF(OR($A103="",NOT(ISNUMBER($G103))),"",IF(AND($F103&lt;=V$6,$G103&gt;=V$5),IF(V$5&gt;$N103,5,$K103)*10+IF(AND($F103&gt;=V$5,$F103&lt;=V$6),IF(AND($G103&gt;=V$5,$G103&lt;=V$6),5,IF($L103=1,2,1)),IF(AND($G103&gt;=V$5,$G103&lt;=V$6),IF($M103&gt;0,4,3),0)),IF(AND($D103&lt;=V$6,$E103&gt;=V$5),60,0)))</f>
        <v/>
      </c>
      <c r="W103" s="80" t="str">
        <f>IF(OR($A103="",NOT(ISNUMBER($G103))),"",IF(AND($F103&lt;=W$6,$G103&gt;=W$5),IF(W$5&gt;$N103,5,$K103)*10+IF(AND($F103&gt;=W$5,$F103&lt;=W$6),IF(AND($G103&gt;=W$5,$G103&lt;=W$6),5,IF($L103=1,2,1)),IF(AND($G103&gt;=W$5,$G103&lt;=W$6),IF($M103&gt;0,4,3),0)),IF(AND($D103&lt;=W$6,$E103&gt;=W$5),60,0)))</f>
        <v/>
      </c>
      <c r="X103" s="80" t="str">
        <f>IF(OR($A103="",NOT(ISNUMBER($G103))),"",IF(AND($F103&lt;=X$6,$G103&gt;=X$5),IF(X$5&gt;$N103,5,$K103)*10+IF(AND($F103&gt;=X$5,$F103&lt;=X$6),IF(AND($G103&gt;=X$5,$G103&lt;=X$6),5,IF($L103=1,2,1)),IF(AND($G103&gt;=X$5,$G103&lt;=X$6),IF($M103&gt;0,4,3),0)),IF(AND($D103&lt;=X$6,$E103&gt;=X$5),60,0)))</f>
        <v/>
      </c>
      <c r="Y103" s="80" t="str">
        <f>IF(OR($A103="",NOT(ISNUMBER($G103))),"",IF(AND($F103&lt;=Y$6,$G103&gt;=Y$5),IF(Y$5&gt;$N103,5,$K103)*10+IF(AND($F103&gt;=Y$5,$F103&lt;=Y$6),IF(AND($G103&gt;=Y$5,$G103&lt;=Y$6),5,IF($L103=1,2,1)),IF(AND($G103&gt;=Y$5,$G103&lt;=Y$6),IF($M103&gt;0,4,3),0)),IF(AND($D103&lt;=Y$6,$E103&gt;=Y$5),60,0)))</f>
        <v/>
      </c>
      <c r="Z103" s="80" t="str">
        <f>IF(OR($A103="",NOT(ISNUMBER($G103))),"",IF(AND($F103&lt;=Z$6,$G103&gt;=Z$5),IF(Z$5&gt;$N103,5,$K103)*10+IF(AND($F103&gt;=Z$5,$F103&lt;=Z$6),IF(AND($G103&gt;=Z$5,$G103&lt;=Z$6),5,IF($L103=1,2,1)),IF(AND($G103&gt;=Z$5,$G103&lt;=Z$6),IF($M103&gt;0,4,3),0)),IF(AND($D103&lt;=Z$6,$E103&gt;=Z$5),60,0)))</f>
        <v/>
      </c>
      <c r="AA103" s="80" t="str">
        <f>IF(OR($A103="",NOT(ISNUMBER($G103))),"",IF(AND($F103&lt;=AA$6,$G103&gt;=AA$5),IF(AA$5&gt;$N103,5,$K103)*10+IF(AND($F103&gt;=AA$5,$F103&lt;=AA$6),IF(AND($G103&gt;=AA$5,$G103&lt;=AA$6),5,IF($L103=1,2,1)),IF(AND($G103&gt;=AA$5,$G103&lt;=AA$6),IF($M103&gt;0,4,3),0)),IF(AND($D103&lt;=AA$6,$E103&gt;=AA$5),60,0)))</f>
        <v/>
      </c>
      <c r="AB103" s="80" t="str">
        <f>IF(OR($A103="",NOT(ISNUMBER($G103))),"",IF(AND($F103&lt;=AB$6,$G103&gt;=AB$5),IF(AB$5&gt;$N103,5,$K103)*10+IF(AND($F103&gt;=AB$5,$F103&lt;=AB$6),IF(AND($G103&gt;=AB$5,$G103&lt;=AB$6),5,IF($L103=1,2,1)),IF(AND($G103&gt;=AB$5,$G103&lt;=AB$6),IF($M103&gt;0,4,3),0)),IF(AND($D103&lt;=AB$6,$E103&gt;=AB$5),60,0)))</f>
        <v/>
      </c>
      <c r="AC103" s="80" t="str">
        <f>IF(OR($A103="",NOT(ISNUMBER($G103))),"",IF(AND($F103&lt;=AC$6,$G103&gt;=AC$5),IF(AC$5&gt;$N103,5,$K103)*10+IF(AND($F103&gt;=AC$5,$F103&lt;=AC$6),IF(AND($G103&gt;=AC$5,$G103&lt;=AC$6),5,IF($L103=1,2,1)),IF(AND($G103&gt;=AC$5,$G103&lt;=AC$6),IF($M103&gt;0,4,3),0)),IF(AND($D103&lt;=AC$6,$E103&gt;=AC$5),60,0)))</f>
        <v/>
      </c>
      <c r="AD103" s="80" t="str">
        <f>IF(OR($A103="",NOT(ISNUMBER($G103))),"",IF(AND($F103&lt;=AD$6,$G103&gt;=AD$5),IF(AD$5&gt;$N103,5,$K103)*10+IF(AND($F103&gt;=AD$5,$F103&lt;=AD$6),IF(AND($G103&gt;=AD$5,$G103&lt;=AD$6),5,IF($L103=1,2,1)),IF(AND($G103&gt;=AD$5,$G103&lt;=AD$6),IF($M103&gt;0,4,3),0)),IF(AND($D103&lt;=AD$6,$E103&gt;=AD$5),60,0)))</f>
        <v/>
      </c>
      <c r="AE103" s="80" t="str">
        <f>IF(OR($A103="",NOT(ISNUMBER($G103))),"",IF(AND($F103&lt;=AE$6,$G103&gt;=AE$5),IF(AE$5&gt;$N103,5,$K103)*10+IF(AND($F103&gt;=AE$5,$F103&lt;=AE$6),IF(AND($G103&gt;=AE$5,$G103&lt;=AE$6),5,IF($L103=1,2,1)),IF(AND($G103&gt;=AE$5,$G103&lt;=AE$6),IF($M103&gt;0,4,3),0)),IF(AND($D103&lt;=AE$6,$E103&gt;=AE$5),60,0)))</f>
        <v/>
      </c>
      <c r="AF103" s="80" t="str">
        <f>IF(OR($A103="",NOT(ISNUMBER($G103))),"",IF(AND($F103&lt;=AF$6,$G103&gt;=AF$5),IF(AF$5&gt;$N103,5,$K103)*10+IF(AND($F103&gt;=AF$5,$F103&lt;=AF$6),IF(AND($G103&gt;=AF$5,$G103&lt;=AF$6),5,IF($L103=1,2,1)),IF(AND($G103&gt;=AF$5,$G103&lt;=AF$6),IF($M103&gt;0,4,3),0)),IF(AND($D103&lt;=AF$6,$E103&gt;=AF$5),60,0)))</f>
        <v/>
      </c>
      <c r="AG103" s="80" t="str">
        <f>IF(OR($A103="",NOT(ISNUMBER($G103))),"",IF(AND($F103&lt;=AG$6,$G103&gt;=AG$5),IF(AG$5&gt;$N103,5,$K103)*10+IF(AND($F103&gt;=AG$5,$F103&lt;=AG$6),IF(AND($G103&gt;=AG$5,$G103&lt;=AG$6),5,IF($L103=1,2,1)),IF(AND($G103&gt;=AG$5,$G103&lt;=AG$6),IF($M103&gt;0,4,3),0)),IF(AND($D103&lt;=AG$6,$E103&gt;=AG$5),60,0)))</f>
        <v/>
      </c>
      <c r="AH103" s="80" t="str">
        <f>IF(OR($A103="",NOT(ISNUMBER($G103))),"",IF(AND($F103&lt;=AH$6,$G103&gt;=AH$5),IF(AH$5&gt;$N103,5,$K103)*10+IF(AND($F103&gt;=AH$5,$F103&lt;=AH$6),IF(AND($G103&gt;=AH$5,$G103&lt;=AH$6),5,IF($L103=1,2,1)),IF(AND($G103&gt;=AH$5,$G103&lt;=AH$6),IF($M103&gt;0,4,3),0)),IF(AND($D103&lt;=AH$6,$E103&gt;=AH$5),60,0)))</f>
        <v/>
      </c>
      <c r="AI103" s="80" t="str">
        <f>IF(OR($A103="",NOT(ISNUMBER($G103))),"",IF(AND($F103&lt;=AI$6,$G103&gt;=AI$5),IF(AI$5&gt;$N103,5,$K103)*10+IF(AND($F103&gt;=AI$5,$F103&lt;=AI$6),IF(AND($G103&gt;=AI$5,$G103&lt;=AI$6),5,IF($L103=1,2,1)),IF(AND($G103&gt;=AI$5,$G103&lt;=AI$6),IF($M103&gt;0,4,3),0)),IF(AND($D103&lt;=AI$6,$E103&gt;=AI$5),60,0)))</f>
        <v/>
      </c>
      <c r="AJ103" s="80" t="str">
        <f>IF(OR($A103="",NOT(ISNUMBER($G103))),"",IF(AND($F103&lt;=AJ$6,$G103&gt;=AJ$5),IF(AJ$5&gt;$N103,5,$K103)*10+IF(AND($F103&gt;=AJ$5,$F103&lt;=AJ$6),IF(AND($G103&gt;=AJ$5,$G103&lt;=AJ$6),5,IF($L103=1,2,1)),IF(AND($G103&gt;=AJ$5,$G103&lt;=AJ$6),IF($M103&gt;0,4,3),0)),IF(AND($D103&lt;=AJ$6,$E103&gt;=AJ$5),60,0)))</f>
        <v/>
      </c>
      <c r="AK103" s="80" t="str">
        <f>IF(OR($A103="",NOT(ISNUMBER($G103))),"",IF(AND($F103&lt;=AK$6,$G103&gt;=AK$5),IF(AK$5&gt;$N103,5,$K103)*10+IF(AND($F103&gt;=AK$5,$F103&lt;=AK$6),IF(AND($G103&gt;=AK$5,$G103&lt;=AK$6),5,IF($L103=1,2,1)),IF(AND($G103&gt;=AK$5,$G103&lt;=AK$6),IF($M103&gt;0,4,3),0)),IF(AND($D103&lt;=AK$6,$E103&gt;=AK$5),60,0)))</f>
        <v/>
      </c>
      <c r="AL103" s="80" t="str">
        <f>IF(OR($A103="",NOT(ISNUMBER($G103))),"",IF(AND($F103&lt;=AL$6,$G103&gt;=AL$5),IF(AL$5&gt;$N103,5,$K103)*10+IF(AND($F103&gt;=AL$5,$F103&lt;=AL$6),IF(AND($G103&gt;=AL$5,$G103&lt;=AL$6),5,IF($L103=1,2,1)),IF(AND($G103&gt;=AL$5,$G103&lt;=AL$6),IF($M103&gt;0,4,3),0)),IF(AND($D103&lt;=AL$6,$E103&gt;=AL$5),60,0)))</f>
        <v/>
      </c>
      <c r="AM103" s="80" t="str">
        <f>IF(OR($A103="",NOT(ISNUMBER($G103))),"",IF(AND($F103&lt;=AM$6,$G103&gt;=AM$5),IF(AM$5&gt;$N103,5,$K103)*10+IF(AND($F103&gt;=AM$5,$F103&lt;=AM$6),IF(AND($G103&gt;=AM$5,$G103&lt;=AM$6),5,IF($L103=1,2,1)),IF(AND($G103&gt;=AM$5,$G103&lt;=AM$6),IF($M103&gt;0,4,3),0)),IF(AND($D103&lt;=AM$6,$E103&gt;=AM$5),60,0)))</f>
        <v/>
      </c>
      <c r="AN103" s="80" t="str">
        <f>IF(OR($A103="",NOT(ISNUMBER($G103))),"",IF(AND($F103&lt;=AN$6,$G103&gt;=AN$5),IF(AN$5&gt;$N103,5,$K103)*10+IF(AND($F103&gt;=AN$5,$F103&lt;=AN$6),IF(AND($G103&gt;=AN$5,$G103&lt;=AN$6),5,IF($L103=1,2,1)),IF(AND($G103&gt;=AN$5,$G103&lt;=AN$6),IF($M103&gt;0,4,3),0)),IF(AND($D103&lt;=AN$6,$E103&gt;=AN$5),60,0)))</f>
        <v/>
      </c>
      <c r="AO103" s="80" t="str">
        <f>IF(OR($A103="",NOT(ISNUMBER($G103))),"",IF(AND($F103&lt;=AO$6,$G103&gt;=AO$5),IF(AO$5&gt;$N103,5,$K103)*10+IF(AND($F103&gt;=AO$5,$F103&lt;=AO$6),IF(AND($G103&gt;=AO$5,$G103&lt;=AO$6),5,IF($L103=1,2,1)),IF(AND($G103&gt;=AO$5,$G103&lt;=AO$6),IF($M103&gt;0,4,3),0)),IF(AND($D103&lt;=AO$6,$E103&gt;=AO$5),60,0)))</f>
        <v/>
      </c>
      <c r="AP103" s="80" t="str">
        <f>IF(OR($A103="",NOT(ISNUMBER($G103))),"",IF(AND($F103&lt;=AP$6,$G103&gt;=AP$5),IF(AP$5&gt;$N103,5,$K103)*10+IF(AND($F103&gt;=AP$5,$F103&lt;=AP$6),IF(AND($G103&gt;=AP$5,$G103&lt;=AP$6),5,IF($L103=1,2,1)),IF(AND($G103&gt;=AP$5,$G103&lt;=AP$6),IF($M103&gt;0,4,3),0)),IF(AND($D103&lt;=AP$6,$E103&gt;=AP$5),60,0)))</f>
        <v/>
      </c>
      <c r="AQ103" s="80" t="str">
        <f>IF(OR($A103="",NOT(ISNUMBER($G103))),"",IF(AND($F103&lt;=AQ$6,$G103&gt;=AQ$5),IF(AQ$5&gt;$N103,5,$K103)*10+IF(AND($F103&gt;=AQ$5,$F103&lt;=AQ$6),IF(AND($G103&gt;=AQ$5,$G103&lt;=AQ$6),5,IF($L103=1,2,1)),IF(AND($G103&gt;=AQ$5,$G103&lt;=AQ$6),IF($M103&gt;0,4,3),0)),IF(AND($D103&lt;=AQ$6,$E103&gt;=AQ$5),60,0)))</f>
        <v/>
      </c>
      <c r="AR103" s="80" t="str">
        <f>IF(OR($A103="",NOT(ISNUMBER($G103))),"",IF(AND($F103&lt;=AR$6,$G103&gt;=AR$5),IF(AR$5&gt;$N103,5,$K103)*10+IF(AND($F103&gt;=AR$5,$F103&lt;=AR$6),IF(AND($G103&gt;=AR$5,$G103&lt;=AR$6),5,IF($L103=1,2,1)),IF(AND($G103&gt;=AR$5,$G103&lt;=AR$6),IF($M103&gt;0,4,3),0)),IF(AND($D103&lt;=AR$6,$E103&gt;=AR$5),60,0)))</f>
        <v/>
      </c>
      <c r="AS103" s="80" t="str">
        <f>IF(OR($A103="",NOT(ISNUMBER($G103))),"",IF(AND($F103&lt;=AS$6,$G103&gt;=AS$5),IF(AS$5&gt;$N103,5,$K103)*10+IF(AND($F103&gt;=AS$5,$F103&lt;=AS$6),IF(AND($G103&gt;=AS$5,$G103&lt;=AS$6),5,IF($L103=1,2,1)),IF(AND($G103&gt;=AS$5,$G103&lt;=AS$6),IF($M103&gt;0,4,3),0)),IF(AND($D103&lt;=AS$6,$E103&gt;=AS$5),60,0)))</f>
        <v/>
      </c>
      <c r="AT103" s="80" t="str">
        <f>IF(OR($A103="",NOT(ISNUMBER($G103))),"",IF(AND($F103&lt;=AT$6,$G103&gt;=AT$5),IF(AT$5&gt;$N103,5,$K103)*10+IF(AND($F103&gt;=AT$5,$F103&lt;=AT$6),IF(AND($G103&gt;=AT$5,$G103&lt;=AT$6),5,IF($L103=1,2,1)),IF(AND($G103&gt;=AT$5,$G103&lt;=AT$6),IF($M103&gt;0,4,3),0)),IF(AND($D103&lt;=AT$6,$E103&gt;=AT$5),60,0)))</f>
        <v/>
      </c>
      <c r="AU103" s="80" t="str">
        <f>IF(OR($A103="",NOT(ISNUMBER($G103))),"",IF(AND($F103&lt;=AU$6,$G103&gt;=AU$5),IF(AU$5&gt;$N103,5,$K103)*10+IF(AND($F103&gt;=AU$5,$F103&lt;=AU$6),IF(AND($G103&gt;=AU$5,$G103&lt;=AU$6),5,IF($L103=1,2,1)),IF(AND($G103&gt;=AU$5,$G103&lt;=AU$6),IF($M103&gt;0,4,3),0)),IF(AND($D103&lt;=AU$6,$E103&gt;=AU$5),60,0)))</f>
        <v/>
      </c>
      <c r="AV103" s="80" t="str">
        <f>IF(OR($A103="",NOT(ISNUMBER($G103))),"",IF(AND($F103&lt;=AV$6,$G103&gt;=AV$5),IF(AV$5&gt;$N103,5,$K103)*10+IF(AND($F103&gt;=AV$5,$F103&lt;=AV$6),IF(AND($G103&gt;=AV$5,$G103&lt;=AV$6),5,IF($L103=1,2,1)),IF(AND($G103&gt;=AV$5,$G103&lt;=AV$6),IF($M103&gt;0,4,3),0)),IF(AND($D103&lt;=AV$6,$E103&gt;=AV$5),60,0)))</f>
        <v/>
      </c>
      <c r="AW103" s="80" t="str">
        <f>IF(OR($A103="",NOT(ISNUMBER($G103))),"",IF(AND($F103&lt;=AW$6,$G103&gt;=AW$5),IF(AW$5&gt;$N103,5,$K103)*10+IF(AND($F103&gt;=AW$5,$F103&lt;=AW$6),IF(AND($G103&gt;=AW$5,$G103&lt;=AW$6),5,IF($L103=1,2,1)),IF(AND($G103&gt;=AW$5,$G103&lt;=AW$6),IF($M103&gt;0,4,3),0)),IF(AND($D103&lt;=AW$6,$E103&gt;=AW$5),60,0)))</f>
        <v/>
      </c>
      <c r="AX103" s="80" t="str">
        <f>IF(OR($A103="",NOT(ISNUMBER($G103))),"",IF(AND($F103&lt;=AX$6,$G103&gt;=AX$5),IF(AX$5&gt;$N103,5,$K103)*10+IF(AND($F103&gt;=AX$5,$F103&lt;=AX$6),IF(AND($G103&gt;=AX$5,$G103&lt;=AX$6),5,IF($L103=1,2,1)),IF(AND($G103&gt;=AX$5,$G103&lt;=AX$6),IF($M103&gt;0,4,3),0)),IF(AND($D103&lt;=AX$6,$E103&gt;=AX$5),60,0)))</f>
        <v/>
      </c>
      <c r="AY103" s="80" t="str">
        <f>IF(OR($A103="",NOT(ISNUMBER($G103))),"",IF(AND($F103&lt;=AY$6,$G103&gt;=AY$5),IF(AY$5&gt;$N103,5,$K103)*10+IF(AND($F103&gt;=AY$5,$F103&lt;=AY$6),IF(AND($G103&gt;=AY$5,$G103&lt;=AY$6),5,IF($L103=1,2,1)),IF(AND($G103&gt;=AY$5,$G103&lt;=AY$6),IF($M103&gt;0,4,3),0)),IF(AND($D103&lt;=AY$6,$E103&gt;=AY$5),60,0)))</f>
        <v/>
      </c>
      <c r="AZ103" s="80" t="str">
        <f>IF(OR($A103="",NOT(ISNUMBER($G103))),"",IF(AND($F103&lt;=AZ$6,$G103&gt;=AZ$5),IF(AZ$5&gt;$N103,5,$K103)*10+IF(AND($F103&gt;=AZ$5,$F103&lt;=AZ$6),IF(AND($G103&gt;=AZ$5,$G103&lt;=AZ$6),5,IF($L103=1,2,1)),IF(AND($G103&gt;=AZ$5,$G103&lt;=AZ$6),IF($M103&gt;0,4,3),0)),IF(AND($D103&lt;=AZ$6,$E103&gt;=AZ$5),60,0)))</f>
        <v/>
      </c>
      <c r="BA103" s="80" t="str">
        <f>IF(OR($A103="",NOT(ISNUMBER($G103))),"",IF(AND($F103&lt;=BA$6,$G103&gt;=BA$5),IF(BA$5&gt;$N103,5,$K103)*10+IF(AND($F103&gt;=BA$5,$F103&lt;=BA$6),IF(AND($G103&gt;=BA$5,$G103&lt;=BA$6),5,IF($L103=1,2,1)),IF(AND($G103&gt;=BA$5,$G103&lt;=BA$6),IF($M103&gt;0,4,3),0)),IF(AND($D103&lt;=BA$6,$E103&gt;=BA$5),60,0)))</f>
        <v/>
      </c>
      <c r="BB103" s="80" t="str">
        <f>IF(OR($A103="",NOT(ISNUMBER($G103))),"",IF(AND($F103&lt;=BB$6,$G103&gt;=BB$5),IF(BB$5&gt;$N103,5,$K103)*10+IF(AND($F103&gt;=BB$5,$F103&lt;=BB$6),IF(AND($G103&gt;=BB$5,$G103&lt;=BB$6),5,IF($L103=1,2,1)),IF(AND($G103&gt;=BB$5,$G103&lt;=BB$6),IF($M103&gt;0,4,3),0)),IF(AND($D103&lt;=BB$6,$E103&gt;=BB$5),60,0)))</f>
        <v/>
      </c>
      <c r="BC103" s="80" t="str">
        <f>IF(OR($A103="",NOT(ISNUMBER($G103))),"",IF(AND($F103&lt;=BC$6,$G103&gt;=BC$5),IF(BC$5&gt;$N103,5,$K103)*10+IF(AND($F103&gt;=BC$5,$F103&lt;=BC$6),IF(AND($G103&gt;=BC$5,$G103&lt;=BC$6),5,IF($L103=1,2,1)),IF(AND($G103&gt;=BC$5,$G103&lt;=BC$6),IF($M103&gt;0,4,3),0)),IF(AND($D103&lt;=BC$6,$E103&gt;=BC$5),60,0)))</f>
        <v/>
      </c>
      <c r="BD103" s="80" t="str">
        <f>IF(OR($A103="",NOT(ISNUMBER($G103))),"",IF(AND($F103&lt;=BD$6,$G103&gt;=BD$5),IF(BD$5&gt;$N103,5,$K103)*10+IF(AND($F103&gt;=BD$5,$F103&lt;=BD$6),IF(AND($G103&gt;=BD$5,$G103&lt;=BD$6),5,IF($L103=1,2,1)),IF(AND($G103&gt;=BD$5,$G103&lt;=BD$6),IF($M103&gt;0,4,3),0)),IF(AND($D103&lt;=BD$6,$E103&gt;=BD$5),60,0)))</f>
        <v/>
      </c>
      <c r="BE103" s="80" t="str">
        <f>IF(OR($A103="",NOT(ISNUMBER($G103))),"",IF(AND($F103&lt;=BE$6,$G103&gt;=BE$5),IF(BE$5&gt;$N103,5,$K103)*10+IF(AND($F103&gt;=BE$5,$F103&lt;=BE$6),IF(AND($G103&gt;=BE$5,$G103&lt;=BE$6),5,IF($L103=1,2,1)),IF(AND($G103&gt;=BE$5,$G103&lt;=BE$6),IF($M103&gt;0,4,3),0)),IF(AND($D103&lt;=BE$6,$E103&gt;=BE$5),60,0)))</f>
        <v/>
      </c>
      <c r="BF103" s="80" t="str">
        <f>IF(OR($A103="",NOT(ISNUMBER($G103))),"",IF(AND($F103&lt;=BF$6,$G103&gt;=BF$5),IF(BF$5&gt;$N103,5,$K103)*10+IF(AND($F103&gt;=BF$5,$F103&lt;=BF$6),IF(AND($G103&gt;=BF$5,$G103&lt;=BF$6),5,IF($L103=1,2,1)),IF(AND($G103&gt;=BF$5,$G103&lt;=BF$6),IF($M103&gt;0,4,3),0)),IF(AND($D103&lt;=BF$6,$E103&gt;=BF$5),60,0)))</f>
        <v/>
      </c>
      <c r="BG103" s="80" t="str">
        <f>IF(OR($A103="",NOT(ISNUMBER($G103))),"",IF(AND($F103&lt;=BG$6,$G103&gt;=BG$5),IF(BG$5&gt;$N103,5,$K103)*10+IF(AND($F103&gt;=BG$5,$F103&lt;=BG$6),IF(AND($G103&gt;=BG$5,$G103&lt;=BG$6),5,IF($L103=1,2,1)),IF(AND($G103&gt;=BG$5,$G103&lt;=BG$6),IF($M103&gt;0,4,3),0)),IF(AND($D103&lt;=BG$6,$E103&gt;=BG$5),60,0)))</f>
        <v/>
      </c>
      <c r="BH103" s="80" t="str">
        <f>IF(OR($A103="",NOT(ISNUMBER($G103))),"",IF(AND($F103&lt;=BH$6,$G103&gt;=BH$5),IF(BH$5&gt;$N103,5,$K103)*10+IF(AND($F103&gt;=BH$5,$F103&lt;=BH$6),IF(AND($G103&gt;=BH$5,$G103&lt;=BH$6),5,IF($L103=1,2,1)),IF(AND($G103&gt;=BH$5,$G103&lt;=BH$6),IF($M103&gt;0,4,3),0)),IF(AND($D103&lt;=BH$6,$E103&gt;=BH$5),60,0)))</f>
        <v/>
      </c>
      <c r="BI103" s="80" t="str">
        <f>IF(OR($A103="",NOT(ISNUMBER($G103))),"",IF(AND($F103&lt;=BI$6,$G103&gt;=BI$5),IF(BI$5&gt;$N103,5,$K103)*10+IF(AND($F103&gt;=BI$5,$F103&lt;=BI$6),IF(AND($G103&gt;=BI$5,$G103&lt;=BI$6),5,IF($L103=1,2,1)),IF(AND($G103&gt;=BI$5,$G103&lt;=BI$6),IF($M103&gt;0,4,3),0)),IF(AND($D103&lt;=BI$6,$E103&gt;=BI$5),60,0)))</f>
        <v/>
      </c>
      <c r="BJ103" s="80" t="str">
        <f>IF(OR($A103="",NOT(ISNUMBER($G103))),"",IF(AND($F103&lt;=BJ$6,$G103&gt;=BJ$5),IF(BJ$5&gt;$N103,5,$K103)*10+IF(AND($F103&gt;=BJ$5,$F103&lt;=BJ$6),IF(AND($G103&gt;=BJ$5,$G103&lt;=BJ$6),5,IF($L103=1,2,1)),IF(AND($G103&gt;=BJ$5,$G103&lt;=BJ$6),IF($M103&gt;0,4,3),0)),IF(AND($D103&lt;=BJ$6,$E103&gt;=BJ$5),60,0)))</f>
        <v/>
      </c>
      <c r="BK103" s="80" t="str">
        <f>IF(OR($A103="",NOT(ISNUMBER($G103))),"",IF(AND($F103&lt;=BK$6,$G103&gt;=BK$5),IF(BK$5&gt;$N103,5,$K103)*10+IF(AND($F103&gt;=BK$5,$F103&lt;=BK$6),IF(AND($G103&gt;=BK$5,$G103&lt;=BK$6),5,IF($L103=1,2,1)),IF(AND($G103&gt;=BK$5,$G103&lt;=BK$6),IF($M103&gt;0,4,3),0)),IF(AND($D103&lt;=BK$6,$E103&gt;=BK$5),60,0)))</f>
        <v/>
      </c>
      <c r="BL103" s="80" t="str">
        <f>IF(OR($A103="",NOT(ISNUMBER($G103))),"",IF(AND($F103&lt;=BL$6,$G103&gt;=BL$5),IF(BL$5&gt;$N103,5,$K103)*10+IF(AND($F103&gt;=BL$5,$F103&lt;=BL$6),IF(AND($G103&gt;=BL$5,$G103&lt;=BL$6),5,IF($L103=1,2,1)),IF(AND($G103&gt;=BL$5,$G103&lt;=BL$6),IF($M103&gt;0,4,3),0)),IF(AND($D103&lt;=BL$6,$E103&gt;=BL$5),60,0)))</f>
        <v/>
      </c>
      <c r="BM103" s="80" t="str">
        <f>IF(OR($A103="",NOT(ISNUMBER($G103))),"",IF(AND($F103&lt;=BM$6,$G103&gt;=BM$5),IF(BM$5&gt;$N103,5,$K103)*10+IF(AND($F103&gt;=BM$5,$F103&lt;=BM$6),IF(AND($G103&gt;=BM$5,$G103&lt;=BM$6),5,IF($L103=1,2,1)),IF(AND($G103&gt;=BM$5,$G103&lt;=BM$6),IF($M103&gt;0,4,3),0)),IF(AND($D103&lt;=BM$6,$E103&gt;=BM$5),60,0)))</f>
        <v/>
      </c>
      <c r="BN103" s="80" t="str">
        <f>IF(OR($A103="",NOT(ISNUMBER($G103))),"",IF(AND($F103&lt;=BN$6,$G103&gt;=BN$5),IF(BN$5&gt;$N103,5,$K103)*10+IF(AND($F103&gt;=BN$5,$F103&lt;=BN$6),IF(AND($G103&gt;=BN$5,$G103&lt;=BN$6),5,IF($L103=1,2,1)),IF(AND($G103&gt;=BN$5,$G103&lt;=BN$6),IF($M103&gt;0,4,3),0)),IF(AND($D103&lt;=BN$6,$E103&gt;=BN$5),60,0)))</f>
        <v/>
      </c>
      <c r="BO103" s="80" t="str">
        <f>IF(OR($A103="",NOT(ISNUMBER($G103))),"",IF(AND($F103&lt;=BO$6,$G103&gt;=BO$5),IF(BO$5&gt;$N103,5,$K103)*10+IF(AND($F103&gt;=BO$5,$F103&lt;=BO$6),IF(AND($G103&gt;=BO$5,$G103&lt;=BO$6),5,IF($L103=1,2,1)),IF(AND($G103&gt;=BO$5,$G103&lt;=BO$6),IF($M103&gt;0,4,3),0)),IF(AND($D103&lt;=BO$6,$E103&gt;=BO$5),60,0)))</f>
        <v/>
      </c>
      <c r="BP103" s="80" t="str">
        <f>IF(OR($A103="",NOT(ISNUMBER($G103))),"",IF(AND($F103&lt;=BP$6,$G103&gt;=BP$5),IF(BP$5&gt;$N103,5,$K103)*10+IF(AND($F103&gt;=BP$5,$F103&lt;=BP$6),IF(AND($G103&gt;=BP$5,$G103&lt;=BP$6),5,IF($L103=1,2,1)),IF(AND($G103&gt;=BP$5,$G103&lt;=BP$6),IF($M103&gt;0,4,3),0)),IF(AND($D103&lt;=BP$6,$E103&gt;=BP$5),60,0)))</f>
        <v/>
      </c>
      <c r="BQ103" s="80" t="str">
        <f>IF(OR($A103="",NOT(ISNUMBER($G103))),"",IF(AND($F103&lt;=BQ$6,$G103&gt;=BQ$5),IF(BQ$5&gt;$N103,5,$K103)*10+IF(AND($F103&gt;=BQ$5,$F103&lt;=BQ$6),IF(AND($G103&gt;=BQ$5,$G103&lt;=BQ$6),5,IF($L103=1,2,1)),IF(AND($G103&gt;=BQ$5,$G103&lt;=BQ$6),IF($M103&gt;0,4,3),0)),IF(AND($D103&lt;=BQ$6,$E103&gt;=BQ$5),60,0)))</f>
        <v/>
      </c>
      <c r="BR103" s="80" t="str">
        <f>IF(OR($A103="",NOT(ISNUMBER($G103))),"",IF(AND($F103&lt;=BR$6,$G103&gt;=BR$5),IF(BR$5&gt;$N103,5,$K103)*10+IF(AND($F103&gt;=BR$5,$F103&lt;=BR$6),IF(AND($G103&gt;=BR$5,$G103&lt;=BR$6),5,IF($L103=1,2,1)),IF(AND($G103&gt;=BR$5,$G103&lt;=BR$6),IF($M103&gt;0,4,3),0)),IF(AND($D103&lt;=BR$6,$E103&gt;=BR$5),60,0)))</f>
        <v/>
      </c>
      <c r="BS103" s="80" t="str">
        <f>IF(OR($A103="",NOT(ISNUMBER($G103))),"",IF(AND($F103&lt;=BS$6,$G103&gt;=BS$5),IF(BS$5&gt;$N103,5,$K103)*10+IF(AND($F103&gt;=BS$5,$F103&lt;=BS$6),IF(AND($G103&gt;=BS$5,$G103&lt;=BS$6),5,IF($L103=1,2,1)),IF(AND($G103&gt;=BS$5,$G103&lt;=BS$6),IF($M103&gt;0,4,3),0)),IF(AND($D103&lt;=BS$6,$E103&gt;=BS$5),60,0)))</f>
        <v/>
      </c>
      <c r="BT103" s="80" t="str">
        <f>IF(OR($A103="",NOT(ISNUMBER($G103))),"",IF(AND($F103&lt;=BT$6,$G103&gt;=BT$5),IF(BT$5&gt;$N103,5,$K103)*10+IF(AND($F103&gt;=BT$5,$F103&lt;=BT$6),IF(AND($G103&gt;=BT$5,$G103&lt;=BT$6),5,IF($L103=1,2,1)),IF(AND($G103&gt;=BT$5,$G103&lt;=BT$6),IF($M103&gt;0,4,3),0)),IF(AND($D103&lt;=BT$6,$E103&gt;=BT$5),60,0)))</f>
        <v/>
      </c>
      <c r="BU103" s="80" t="str">
        <f>IF(OR($A103="",NOT(ISNUMBER($G103))),"",IF(AND($F103&lt;=BU$6,$G103&gt;=BU$5),IF(BU$5&gt;$N103,5,$K103)*10+IF(AND($F103&gt;=BU$5,$F103&lt;=BU$6),IF(AND($G103&gt;=BU$5,$G103&lt;=BU$6),5,IF($L103=1,2,1)),IF(AND($G103&gt;=BU$5,$G103&lt;=BU$6),IF($M103&gt;0,4,3),0)),IF(AND($D103&lt;=BU$6,$E103&gt;=BU$5),60,0)))</f>
        <v/>
      </c>
      <c r="BV103" s="80" t="str">
        <f>IF(OR($A103="",NOT(ISNUMBER($G103))),"",IF(AND($F103&lt;=BV$6,$G103&gt;=BV$5),IF(BV$5&gt;$N103,5,$K103)*10+IF(AND($F103&gt;=BV$5,$F103&lt;=BV$6),IF(AND($G103&gt;=BV$5,$G103&lt;=BV$6),5,IF($L103=1,2,1)),IF(AND($G103&gt;=BV$5,$G103&lt;=BV$6),IF($M103&gt;0,4,3),0)),IF(AND($D103&lt;=BV$6,$E103&gt;=BV$5),60,0)))</f>
        <v/>
      </c>
      <c r="BW103" s="80" t="str">
        <f>IF(OR($A103="",NOT(ISNUMBER($G103))),"",IF(AND($F103&lt;=BW$6,$G103&gt;=BW$5),IF(BW$5&gt;$N103,5,$K103)*10+IF(AND($F103&gt;=BW$5,$F103&lt;=BW$6),IF(AND($G103&gt;=BW$5,$G103&lt;=BW$6),5,IF($L103=1,2,1)),IF(AND($G103&gt;=BW$5,$G103&lt;=BW$6),IF($M103&gt;0,4,3),0)),IF(AND($D103&lt;=BW$6,$E103&gt;=BW$5),60,0)))</f>
        <v/>
      </c>
      <c r="BX103" s="80" t="str">
        <f>IF(OR($A103="",NOT(ISNUMBER($G103))),"",IF(AND($F103&lt;=BX$6,$G103&gt;=BX$5),IF(BX$5&gt;$N103,5,$K103)*10+IF(AND($F103&gt;=BX$5,$F103&lt;=BX$6),IF(AND($G103&gt;=BX$5,$G103&lt;=BX$6),5,IF($L103=1,2,1)),IF(AND($G103&gt;=BX$5,$G103&lt;=BX$6),IF($M103&gt;0,4,3),0)),IF(AND($D103&lt;=BX$6,$E103&gt;=BX$5),60,0)))</f>
        <v/>
      </c>
      <c r="BY103" s="80" t="str">
        <f>IF(OR($A103="",NOT(ISNUMBER($G103))),"",IF(AND($F103&lt;=BY$6,$G103&gt;=BY$5),IF(BY$5&gt;$N103,5,$K103)*10+IF(AND($F103&gt;=BY$5,$F103&lt;=BY$6),IF(AND($G103&gt;=BY$5,$G103&lt;=BY$6),5,IF($L103=1,2,1)),IF(AND($G103&gt;=BY$5,$G103&lt;=BY$6),IF($M103&gt;0,4,3),0)),IF(AND($D103&lt;=BY$6,$E103&gt;=BY$5),60,0)))</f>
        <v/>
      </c>
      <c r="BZ103" s="80" t="str">
        <f>IF(OR($A103="",NOT(ISNUMBER($G103))),"",IF(AND($F103&lt;=BZ$6,$G103&gt;=BZ$5),IF(BZ$5&gt;$N103,5,$K103)*10+IF(AND($F103&gt;=BZ$5,$F103&lt;=BZ$6),IF(AND($G103&gt;=BZ$5,$G103&lt;=BZ$6),5,IF($L103=1,2,1)),IF(AND($G103&gt;=BZ$5,$G103&lt;=BZ$6),IF($M103&gt;0,4,3),0)),IF(AND($D103&lt;=BZ$6,$E103&gt;=BZ$5),60,0)))</f>
        <v/>
      </c>
      <c r="CA103" s="80" t="str">
        <f>IF(OR($A103="",NOT(ISNUMBER($G103))),"",IF(AND($F103&lt;=CA$6,$G103&gt;=CA$5),IF(CA$5&gt;$N103,5,$K103)*10+IF(AND($F103&gt;=CA$5,$F103&lt;=CA$6),IF(AND($G103&gt;=CA$5,$G103&lt;=CA$6),5,IF($L103=1,2,1)),IF(AND($G103&gt;=CA$5,$G103&lt;=CA$6),IF($M103&gt;0,4,3),0)),IF(AND($D103&lt;=CA$6,$E103&gt;=CA$5),60,0)))</f>
        <v/>
      </c>
      <c r="CB103" s="80" t="str">
        <f>IF(OR($A103="",NOT(ISNUMBER($G103))),"",IF(AND($F103&lt;=CB$6,$G103&gt;=CB$5),IF(CB$5&gt;$N103,5,$K103)*10+IF(AND($F103&gt;=CB$5,$F103&lt;=CB$6),IF(AND($G103&gt;=CB$5,$G103&lt;=CB$6),5,IF($L103=1,2,1)),IF(AND($G103&gt;=CB$5,$G103&lt;=CB$6),IF($M103&gt;0,4,3),0)),IF(AND($D103&lt;=CB$6,$E103&gt;=CB$5),60,0)))</f>
        <v/>
      </c>
      <c r="CC103" s="80" t="str">
        <f>IF(OR($A103="",NOT(ISNUMBER($G103))),"",IF(AND($F103&lt;=CC$6,$G103&gt;=CC$5),IF(CC$5&gt;$N103,5,$K103)*10+IF(AND($F103&gt;=CC$5,$F103&lt;=CC$6),IF(AND($G103&gt;=CC$5,$G103&lt;=CC$6),5,IF($L103=1,2,1)),IF(AND($G103&gt;=CC$5,$G103&lt;=CC$6),IF($M103&gt;0,4,3),0)),IF(AND($D103&lt;=CC$6,$E103&gt;=CC$5),60,0)))</f>
        <v/>
      </c>
      <c r="CD103" s="80" t="str">
        <f>IF(OR($A103="",NOT(ISNUMBER($G103))),"",IF(AND($F103&lt;=CD$6,$G103&gt;=CD$5),IF(CD$5&gt;$N103,5,$K103)*10+IF(AND($F103&gt;=CD$5,$F103&lt;=CD$6),IF(AND($G103&gt;=CD$5,$G103&lt;=CD$6),5,IF($L103=1,2,1)),IF(AND($G103&gt;=CD$5,$G103&lt;=CD$6),IF($M103&gt;0,4,3),0)),IF(AND($D103&lt;=CD$6,$E103&gt;=CD$5),60,0)))</f>
        <v/>
      </c>
      <c r="CE103" s="80" t="str">
        <f>IF(OR($A103="",NOT(ISNUMBER($G103))),"",IF(AND($F103&lt;=CE$6,$G103&gt;=CE$5),IF(CE$5&gt;$N103,5,$K103)*10+IF(AND($F103&gt;=CE$5,$F103&lt;=CE$6),IF(AND($G103&gt;=CE$5,$G103&lt;=CE$6),5,IF($L103=1,2,1)),IF(AND($G103&gt;=CE$5,$G103&lt;=CE$6),IF($M103&gt;0,4,3),0)),IF(AND($D103&lt;=CE$6,$E103&gt;=CE$5),60,0)))</f>
        <v/>
      </c>
      <c r="CF103" s="80" t="str">
        <f>IF(OR($A103="",NOT(ISNUMBER($G103))),"",IF(AND($F103&lt;=CF$6,$G103&gt;=CF$5),IF(CF$5&gt;$N103,5,$K103)*10+IF(AND($F103&gt;=CF$5,$F103&lt;=CF$6),IF(AND($G103&gt;=CF$5,$G103&lt;=CF$6),5,IF($L103=1,2,1)),IF(AND($G103&gt;=CF$5,$G103&lt;=CF$6),IF($M103&gt;0,4,3),0)),IF(AND($D103&lt;=CF$6,$E103&gt;=CF$5),60,0)))</f>
        <v/>
      </c>
      <c r="CG103" s="80" t="str">
        <f>IF(OR($A103="",NOT(ISNUMBER($G103))),"",IF(AND($F103&lt;=CG$6,$G103&gt;=CG$5),IF(CG$5&gt;$N103,5,$K103)*10+IF(AND($F103&gt;=CG$5,$F103&lt;=CG$6),IF(AND($G103&gt;=CG$5,$G103&lt;=CG$6),5,IF($L103=1,2,1)),IF(AND($G103&gt;=CG$5,$G103&lt;=CG$6),IF($M103&gt;0,4,3),0)),IF(AND($D103&lt;=CG$6,$E103&gt;=CG$5),60,0)))</f>
        <v/>
      </c>
      <c r="CH103" s="80" t="str">
        <f>IF(OR($A103="",NOT(ISNUMBER($G103))),"",IF(AND($F103&lt;=CH$6,$G103&gt;=CH$5),IF(CH$5&gt;$N103,5,$K103)*10+IF(AND($F103&gt;=CH$5,$F103&lt;=CH$6),IF(AND($G103&gt;=CH$5,$G103&lt;=CH$6),5,IF($L103=1,2,1)),IF(AND($G103&gt;=CH$5,$G103&lt;=CH$6),IF($M103&gt;0,4,3),0)),IF(AND($D103&lt;=CH$6,$E103&gt;=CH$5),60,0)))</f>
        <v/>
      </c>
      <c r="CI103" s="80" t="str">
        <f>IF(OR($A103="",NOT(ISNUMBER($G103))),"",IF(AND($F103&lt;=CI$6,$G103&gt;=CI$5),IF(CI$5&gt;$N103,5,$K103)*10+IF(AND($F103&gt;=CI$5,$F103&lt;=CI$6),IF(AND($G103&gt;=CI$5,$G103&lt;=CI$6),5,IF($L103=1,2,1)),IF(AND($G103&gt;=CI$5,$G103&lt;=CI$6),IF($M103&gt;0,4,3),0)),IF(AND($D103&lt;=CI$6,$E103&gt;=CI$5),60,0)))</f>
        <v/>
      </c>
      <c r="CJ103" s="80" t="str">
        <f>IF(OR($A103="",NOT(ISNUMBER($G103))),"",IF(AND($F103&lt;=CJ$6,$G103&gt;=CJ$5),IF(CJ$5&gt;$N103,5,$K103)*10+IF(AND($F103&gt;=CJ$5,$F103&lt;=CJ$6),IF(AND($G103&gt;=CJ$5,$G103&lt;=CJ$6),5,IF($L103=1,2,1)),IF(AND($G103&gt;=CJ$5,$G103&lt;=CJ$6),IF($M103&gt;0,4,3),0)),IF(AND($D103&lt;=CJ$6,$E103&gt;=CJ$5),60,0)))</f>
        <v/>
      </c>
      <c r="CK103" s="80" t="str">
        <f>IF(OR($A103="",NOT(ISNUMBER($G103))),"",IF(AND($F103&lt;=CK$6,$G103&gt;=CK$5),IF(CK$5&gt;$N103,5,$K103)*10+IF(AND($F103&gt;=CK$5,$F103&lt;=CK$6),IF(AND($G103&gt;=CK$5,$G103&lt;=CK$6),5,IF($L103=1,2,1)),IF(AND($G103&gt;=CK$5,$G103&lt;=CK$6),IF($M103&gt;0,4,3),0)),IF(AND($D103&lt;=CK$6,$E103&gt;=CK$5),60,0)))</f>
        <v/>
      </c>
      <c r="CL103" s="80" t="str">
        <f>IF(OR($A103="",NOT(ISNUMBER($G103))),"",IF(AND($F103&lt;=CL$6,$G103&gt;=CL$5),IF(CL$5&gt;$N103,5,$K103)*10+IF(AND($F103&gt;=CL$5,$F103&lt;=CL$6),IF(AND($G103&gt;=CL$5,$G103&lt;=CL$6),5,IF($L103=1,2,1)),IF(AND($G103&gt;=CL$5,$G103&lt;=CL$6),IF($M103&gt;0,4,3),0)),IF(AND($D103&lt;=CL$6,$E103&gt;=CL$5),60,0)))</f>
        <v/>
      </c>
      <c r="CM103" s="80" t="str">
        <f>IF(OR($A103="",NOT(ISNUMBER($G103))),"",IF(AND($F103&lt;=CM$6,$G103&gt;=CM$5),IF(CM$5&gt;$N103,5,$K103)*10+IF(AND($F103&gt;=CM$5,$F103&lt;=CM$6),IF(AND($G103&gt;=CM$5,$G103&lt;=CM$6),5,IF($L103=1,2,1)),IF(AND($G103&gt;=CM$5,$G103&lt;=CM$6),IF($M103&gt;0,4,3),0)),IF(AND($D103&lt;=CM$6,$E103&gt;=CM$5),60,0)))</f>
        <v/>
      </c>
      <c r="CN103" s="80" t="str">
        <f>IF(OR($A103="",NOT(ISNUMBER($G103))),"",IF(AND($F103&lt;=CN$6,$G103&gt;=CN$5),IF(CN$5&gt;$N103,5,$K103)*10+IF(AND($F103&gt;=CN$5,$F103&lt;=CN$6),IF(AND($G103&gt;=CN$5,$G103&lt;=CN$6),5,IF($L103=1,2,1)),IF(AND($G103&gt;=CN$5,$G103&lt;=CN$6),IF($M103&gt;0,4,3),0)),IF(AND($D103&lt;=CN$6,$E103&gt;=CN$5),60,0)))</f>
        <v/>
      </c>
      <c r="CO103" s="80" t="str">
        <f>IF(OR($A103="",NOT(ISNUMBER($G103))),"",IF(AND($F103&lt;=CO$6,$G103&gt;=CO$5),IF(CO$5&gt;$N103,5,$K103)*10+IF(AND($F103&gt;=CO$5,$F103&lt;=CO$6),IF(AND($G103&gt;=CO$5,$G103&lt;=CO$6),5,IF($L103=1,2,1)),IF(AND($G103&gt;=CO$5,$G103&lt;=CO$6),IF($M103&gt;0,4,3),0)),IF(AND($D103&lt;=CO$6,$E103&gt;=CO$5),60,0)))</f>
        <v/>
      </c>
      <c r="CP103" s="80" t="str">
        <f>IF(OR($A103="",NOT(ISNUMBER($G103))),"",IF(AND($F103&lt;=CP$6,$G103&gt;=CP$5),IF(CP$5&gt;$N103,5,$K103)*10+IF(AND($F103&gt;=CP$5,$F103&lt;=CP$6),IF(AND($G103&gt;=CP$5,$G103&lt;=CP$6),5,IF($L103=1,2,1)),IF(AND($G103&gt;=CP$5,$G103&lt;=CP$6),IF($M103&gt;0,4,3),0)),IF(AND($D103&lt;=CP$6,$E103&gt;=CP$5),60,0)))</f>
        <v/>
      </c>
      <c r="CQ103" s="80" t="str">
        <f>IF(OR($A103="",NOT(ISNUMBER($G103))),"",IF(AND($F103&lt;=CQ$6,$G103&gt;=CQ$5),IF(CQ$5&gt;$N103,5,$K103)*10+IF(AND($F103&gt;=CQ$5,$F103&lt;=CQ$6),IF(AND($G103&gt;=CQ$5,$G103&lt;=CQ$6),5,IF($L103=1,2,1)),IF(AND($G103&gt;=CQ$5,$G103&lt;=CQ$6),IF($M103&gt;0,4,3),0)),IF(AND($D103&lt;=CQ$6,$E103&gt;=CQ$5),60,0)))</f>
        <v/>
      </c>
      <c r="CR103" s="80" t="str">
        <f>IF(OR($A103="",NOT(ISNUMBER($G103))),"",IF(AND($F103&lt;=CR$6,$G103&gt;=CR$5),IF(CR$5&gt;$N103,5,$K103)*10+IF(AND($F103&gt;=CR$5,$F103&lt;=CR$6),IF(AND($G103&gt;=CR$5,$G103&lt;=CR$6),5,IF($L103=1,2,1)),IF(AND($G103&gt;=CR$5,$G103&lt;=CR$6),IF($M103&gt;0,4,3),0)),IF(AND($D103&lt;=CR$6,$E103&gt;=CR$5),60,0)))</f>
        <v/>
      </c>
      <c r="CS103" s="80" t="str">
        <f>IF(OR($A103="",NOT(ISNUMBER($G103))),"",IF(AND($F103&lt;=CS$6,$G103&gt;=CS$5),IF(CS$5&gt;$N103,5,$K103)*10+IF(AND($F103&gt;=CS$5,$F103&lt;=CS$6),IF(AND($G103&gt;=CS$5,$G103&lt;=CS$6),5,IF($L103=1,2,1)),IF(AND($G103&gt;=CS$5,$G103&lt;=CS$6),IF($M103&gt;0,4,3),0)),IF(AND($D103&lt;=CS$6,$E103&gt;=CS$5),60,0)))</f>
        <v/>
      </c>
      <c r="CT103" s="80" t="str">
        <f>IF(OR($A103="",NOT(ISNUMBER($G103))),"",IF(AND($F103&lt;=CT$6,$G103&gt;=CT$5),IF(CT$5&gt;$N103,5,$K103)*10+IF(AND($F103&gt;=CT$5,$F103&lt;=CT$6),IF(AND($G103&gt;=CT$5,$G103&lt;=CT$6),5,IF($L103=1,2,1)),IF(AND($G103&gt;=CT$5,$G103&lt;=CT$6),IF($M103&gt;0,4,3),0)),IF(AND($D103&lt;=CT$6,$E103&gt;=CT$5),60,0)))</f>
        <v/>
      </c>
      <c r="CU103" s="80" t="str">
        <f>IF(OR($A103="",NOT(ISNUMBER($G103))),"",IF(AND($F103&lt;=CU$6,$G103&gt;=CU$5),IF(CU$5&gt;$N103,5,$K103)*10+IF(AND($F103&gt;=CU$5,$F103&lt;=CU$6),IF(AND($G103&gt;=CU$5,$G103&lt;=CU$6),5,IF($L103=1,2,1)),IF(AND($G103&gt;=CU$5,$G103&lt;=CU$6),IF($M103&gt;0,4,3),0)),IF(AND($D103&lt;=CU$6,$E103&gt;=CU$5),60,0)))</f>
        <v/>
      </c>
      <c r="CV103" s="80" t="str">
        <f>IF(OR($A103="",NOT(ISNUMBER($G103))),"",IF(AND($F103&lt;=CV$6,$G103&gt;=CV$5),IF(CV$5&gt;$N103,5,$K103)*10+IF(AND($F103&gt;=CV$5,$F103&lt;=CV$6),IF(AND($G103&gt;=CV$5,$G103&lt;=CV$6),5,IF($L103=1,2,1)),IF(AND($G103&gt;=CV$5,$G103&lt;=CV$6),IF($M103&gt;0,4,3),0)),IF(AND($D103&lt;=CV$6,$E103&gt;=CV$5),60,0)))</f>
        <v/>
      </c>
      <c r="CW103" s="80" t="str">
        <f>IF(OR($A103="",NOT(ISNUMBER($G103))),"",IF(AND($F103&lt;=CW$6,$G103&gt;=CW$5),IF(CW$5&gt;$N103,5,$K103)*10+IF(AND($F103&gt;=CW$5,$F103&lt;=CW$6),IF(AND($G103&gt;=CW$5,$G103&lt;=CW$6),5,IF($L103=1,2,1)),IF(AND($G103&gt;=CW$5,$G103&lt;=CW$6),IF($M103&gt;0,4,3),0)),IF(AND($D103&lt;=CW$6,$E103&gt;=CW$5),60,0)))</f>
        <v/>
      </c>
      <c r="CX103" s="80" t="str">
        <f>IF(OR($A103="",NOT(ISNUMBER($G103))),"",IF(AND($F103&lt;=CX$6,$G103&gt;=CX$5),IF(CX$5&gt;$N103,5,$K103)*10+IF(AND($F103&gt;=CX$5,$F103&lt;=CX$6),IF(AND($G103&gt;=CX$5,$G103&lt;=CX$6),5,IF($L103=1,2,1)),IF(AND($G103&gt;=CX$5,$G103&lt;=CX$6),IF($M103&gt;0,4,3),0)),IF(AND($D103&lt;=CX$6,$E103&gt;=CX$5),60,0)))</f>
        <v/>
      </c>
      <c r="CY103" s="80" t="str">
        <f>IF(OR($A103="",NOT(ISNUMBER($G103))),"",IF(AND($F103&lt;=CY$6,$G103&gt;=CY$5),IF(CY$5&gt;$N103,5,$K103)*10+IF(AND($F103&gt;=CY$5,$F103&lt;=CY$6),IF(AND($G103&gt;=CY$5,$G103&lt;=CY$6),5,IF($L103=1,2,1)),IF(AND($G103&gt;=CY$5,$G103&lt;=CY$6),IF($M103&gt;0,4,3),0)),IF(AND($D103&lt;=CY$6,$E103&gt;=CY$5),60,0)))</f>
        <v/>
      </c>
      <c r="CZ103" s="80" t="str">
        <f>IF(OR($A103="",NOT(ISNUMBER($G103))),"",IF(AND($F103&lt;=CZ$6,$G103&gt;=CZ$5),IF(CZ$5&gt;$N103,5,$K103)*10+IF(AND($F103&gt;=CZ$5,$F103&lt;=CZ$6),IF(AND($G103&gt;=CZ$5,$G103&lt;=CZ$6),5,IF($L103=1,2,1)),IF(AND($G103&gt;=CZ$5,$G103&lt;=CZ$6),IF($M103&gt;0,4,3),0)),IF(AND($D103&lt;=CZ$6,$E103&gt;=CZ$5),60,0)))</f>
        <v/>
      </c>
      <c r="DA103" s="80" t="str">
        <f>IF(OR($A103="",NOT(ISNUMBER($G103))),"",IF(AND($F103&lt;=DA$6,$G103&gt;=DA$5),IF(DA$5&gt;$N103,5,$K103)*10+IF(AND($F103&gt;=DA$5,$F103&lt;=DA$6),IF(AND($G103&gt;=DA$5,$G103&lt;=DA$6),5,IF($L103=1,2,1)),IF(AND($G103&gt;=DA$5,$G103&lt;=DA$6),IF($M103&gt;0,4,3),0)),IF(AND($D103&lt;=DA$6,$E103&gt;=DA$5),60,0)))</f>
        <v/>
      </c>
      <c r="DB103" s="80" t="str">
        <f>IF(OR($A103="",NOT(ISNUMBER($G103))),"",IF(AND($F103&lt;=DB$6,$G103&gt;=DB$5),IF(DB$5&gt;$N103,5,$K103)*10+IF(AND($F103&gt;=DB$5,$F103&lt;=DB$6),IF(AND($G103&gt;=DB$5,$G103&lt;=DB$6),5,IF($L103=1,2,1)),IF(AND($G103&gt;=DB$5,$G103&lt;=DB$6),IF($M103&gt;0,4,3),0)),IF(AND($D103&lt;=DB$6,$E103&gt;=DB$5),60,0)))</f>
        <v/>
      </c>
      <c r="DC103" s="80" t="str">
        <f>IF(OR($A103="",NOT(ISNUMBER($G103))),"",IF(AND($F103&lt;=DC$6,$G103&gt;=DC$5),IF(DC$5&gt;$N103,5,$K103)*10+IF(AND($F103&gt;=DC$5,$F103&lt;=DC$6),IF(AND($G103&gt;=DC$5,$G103&lt;=DC$6),5,IF($L103=1,2,1)),IF(AND($G103&gt;=DC$5,$G103&lt;=DC$6),IF($M103&gt;0,4,3),0)),IF(AND($D103&lt;=DC$6,$E103&gt;=DC$5),60,0)))</f>
        <v/>
      </c>
      <c r="DD103" s="80" t="str">
        <f>IF(OR($A103="",NOT(ISNUMBER($G103))),"",IF(AND($F103&lt;=DD$6,$G103&gt;=DD$5),IF(DD$5&gt;$N103,5,$K103)*10+IF(AND($F103&gt;=DD$5,$F103&lt;=DD$6),IF(AND($G103&gt;=DD$5,$G103&lt;=DD$6),5,IF($L103=1,2,1)),IF(AND($G103&gt;=DD$5,$G103&lt;=DD$6),IF($M103&gt;0,4,3),0)),IF(AND($D103&lt;=DD$6,$E103&gt;=DD$5),60,0)))</f>
        <v/>
      </c>
      <c r="DE103" s="80" t="str">
        <f>IF(OR($A103="",NOT(ISNUMBER($G103))),"",IF(AND($F103&lt;=DE$6,$G103&gt;=DE$5),IF(DE$5&gt;$N103,5,$K103)*10+IF(AND($F103&gt;=DE$5,$F103&lt;=DE$6),IF(AND($G103&gt;=DE$5,$G103&lt;=DE$6),5,IF($L103=1,2,1)),IF(AND($G103&gt;=DE$5,$G103&lt;=DE$6),IF($M103&gt;0,4,3),0)),IF(AND($D103&lt;=DE$6,$E103&gt;=DE$5),60,0)))</f>
        <v/>
      </c>
      <c r="DF103" s="80" t="str">
        <f>IF(OR($A103="",NOT(ISNUMBER($G103))),"",IF(AND($F103&lt;=DF$6,$G103&gt;=DF$5),IF(DF$5&gt;$N103,5,$K103)*10+IF(AND($F103&gt;=DF$5,$F103&lt;=DF$6),IF(AND($G103&gt;=DF$5,$G103&lt;=DF$6),5,IF($L103=1,2,1)),IF(AND($G103&gt;=DF$5,$G103&lt;=DF$6),IF($M103&gt;0,4,3),0)),IF(AND($D103&lt;=DF$6,$E103&gt;=DF$5),60,0)))</f>
        <v/>
      </c>
      <c r="DG103" s="80" t="str">
        <f>IF(OR($A103="",NOT(ISNUMBER($G103))),"",IF(AND($F103&lt;=DG$6,$G103&gt;=DG$5),IF(DG$5&gt;$N103,5,$K103)*10+IF(AND($F103&gt;=DG$5,$F103&lt;=DG$6),IF(AND($G103&gt;=DG$5,$G103&lt;=DG$6),5,IF($L103=1,2,1)),IF(AND($G103&gt;=DG$5,$G103&lt;=DG$6),IF($M103&gt;0,4,3),0)),IF(AND($D103&lt;=DG$6,$E103&gt;=DG$5),60,0)))</f>
        <v/>
      </c>
      <c r="DH103" s="80" t="str">
        <f>IF(OR($A103="",NOT(ISNUMBER($G103))),"",IF(AND($F103&lt;=DH$6,$G103&gt;=DH$5),IF(DH$5&gt;$N103,5,$K103)*10+IF(AND($F103&gt;=DH$5,$F103&lt;=DH$6),IF(AND($G103&gt;=DH$5,$G103&lt;=DH$6),5,IF($L103=1,2,1)),IF(AND($G103&gt;=DH$5,$G103&lt;=DH$6),IF($M103&gt;0,4,3),0)),IF(AND($D103&lt;=DH$6,$E103&gt;=DH$5),60,0)))</f>
        <v/>
      </c>
      <c r="DI103" s="80" t="str">
        <f>IF(OR($A103="",NOT(ISNUMBER($G103))),"",IF(AND($F103&lt;=DI$6,$G103&gt;=DI$5),IF(DI$5&gt;$N103,5,$K103)*10+IF(AND($F103&gt;=DI$5,$F103&lt;=DI$6),IF(AND($G103&gt;=DI$5,$G103&lt;=DI$6),5,IF($L103=1,2,1)),IF(AND($G103&gt;=DI$5,$G103&lt;=DI$6),IF($M103&gt;0,4,3),0)),IF(AND($D103&lt;=DI$6,$E103&gt;=DI$5),60,0)))</f>
        <v/>
      </c>
      <c r="DJ103" s="80" t="str">
        <f>IF(OR($A103="",NOT(ISNUMBER($G103))),"",IF(AND($F103&lt;=DJ$6,$G103&gt;=DJ$5),IF(DJ$5&gt;$N103,5,$K103)*10+IF(AND($F103&gt;=DJ$5,$F103&lt;=DJ$6),IF(AND($G103&gt;=DJ$5,$G103&lt;=DJ$6),5,IF($L103=1,2,1)),IF(AND($G103&gt;=DJ$5,$G103&lt;=DJ$6),IF($M103&gt;0,4,3),0)),IF(AND($D103&lt;=DJ$6,$E103&gt;=DJ$5),60,0)))</f>
        <v/>
      </c>
      <c r="DK103" s="80" t="str">
        <f>IF(OR($A103="",NOT(ISNUMBER($G103))),"",IF(AND($F103&lt;=DK$6,$G103&gt;=DK$5),IF(DK$5&gt;$N103,5,$K103)*10+IF(AND($F103&gt;=DK$5,$F103&lt;=DK$6),IF(AND($G103&gt;=DK$5,$G103&lt;=DK$6),5,IF($L103=1,2,1)),IF(AND($G103&gt;=DK$5,$G103&lt;=DK$6),IF($M103&gt;0,4,3),0)),IF(AND($D103&lt;=DK$6,$E103&gt;=DK$5),60,0)))</f>
        <v/>
      </c>
      <c r="DL103" s="80" t="str">
        <f>IF(OR($A103="",NOT(ISNUMBER($G103))),"",IF(AND($F103&lt;=DL$6,$G103&gt;=DL$5),IF(DL$5&gt;$N103,5,$K103)*10+IF(AND($F103&gt;=DL$5,$F103&lt;=DL$6),IF(AND($G103&gt;=DL$5,$G103&lt;=DL$6),5,IF($L103=1,2,1)),IF(AND($G103&gt;=DL$5,$G103&lt;=DL$6),IF($M103&gt;0,4,3),0)),IF(AND($D103&lt;=DL$6,$E103&gt;=DL$5),60,0)))</f>
        <v/>
      </c>
      <c r="DM103" s="80" t="str">
        <f>IF(OR($A103="",NOT(ISNUMBER($G103))),"",IF(AND($F103&lt;=DM$6,$G103&gt;=DM$5),IF(DM$5&gt;$N103,5,$K103)*10+IF(AND($F103&gt;=DM$5,$F103&lt;=DM$6),IF(AND($G103&gt;=DM$5,$G103&lt;=DM$6),5,IF($L103=1,2,1)),IF(AND($G103&gt;=DM$5,$G103&lt;=DM$6),IF($M103&gt;0,4,3),0)),IF(AND($D103&lt;=DM$6,$E103&gt;=DM$5),60,0)))</f>
        <v/>
      </c>
      <c r="DN103" s="80" t="str">
        <f>IF(OR($A103="",NOT(ISNUMBER($G103))),"",IF(AND($F103&lt;=DN$6,$G103&gt;=DN$5),IF(DN$5&gt;$N103,5,$K103)*10+IF(AND($F103&gt;=DN$5,$F103&lt;=DN$6),IF(AND($G103&gt;=DN$5,$G103&lt;=DN$6),5,IF($L103=1,2,1)),IF(AND($G103&gt;=DN$5,$G103&lt;=DN$6),IF($M103&gt;0,4,3),0)),IF(AND($D103&lt;=DN$6,$E103&gt;=DN$5),60,0)))</f>
        <v/>
      </c>
      <c r="DO103" s="80" t="str">
        <f>IF(OR($A103="",NOT(ISNUMBER($G103))),"",IF(AND($F103&lt;=DO$6,$G103&gt;=DO$5),IF(DO$5&gt;$N103,5,$K103)*10+IF(AND($F103&gt;=DO$5,$F103&lt;=DO$6),IF(AND($G103&gt;=DO$5,$G103&lt;=DO$6),5,IF($L103=1,2,1)),IF(AND($G103&gt;=DO$5,$G103&lt;=DO$6),IF($M103&gt;0,4,3),0)),IF(AND($D103&lt;=DO$6,$E103&gt;=DO$5),60,0)))</f>
        <v/>
      </c>
      <c r="DP103" s="80" t="str">
        <f>IF(OR($A103="",NOT(ISNUMBER($G103))),"",IF(AND($F103&lt;=DP$6,$G103&gt;=DP$5),IF(DP$5&gt;$N103,5,$K103)*10+IF(AND($F103&gt;=DP$5,$F103&lt;=DP$6),IF(AND($G103&gt;=DP$5,$G103&lt;=DP$6),5,IF($L103=1,2,1)),IF(AND($G103&gt;=DP$5,$G103&lt;=DP$6),IF($M103&gt;0,4,3),0)),IF(AND($D103&lt;=DP$6,$E103&gt;=DP$5),60,0)))</f>
        <v/>
      </c>
      <c r="DQ103" s="80" t="str">
        <f>IF(OR($A103="",NOT(ISNUMBER($G103))),"",IF(AND($F103&lt;=DQ$6,$G103&gt;=DQ$5),IF(DQ$5&gt;$N103,5,$K103)*10+IF(AND($F103&gt;=DQ$5,$F103&lt;=DQ$6),IF(AND($G103&gt;=DQ$5,$G103&lt;=DQ$6),5,IF($L103=1,2,1)),IF(AND($G103&gt;=DQ$5,$G103&lt;=DQ$6),IF($M103&gt;0,4,3),0)),IF(AND($D103&lt;=DQ$6,$E103&gt;=DQ$5),60,0)))</f>
        <v/>
      </c>
      <c r="DR103" s="80" t="str">
        <f>IF(OR($A103="",NOT(ISNUMBER($G103))),"",IF(AND($F103&lt;=DR$6,$G103&gt;=DR$5),IF(DR$5&gt;$N103,5,$K103)*10+IF(AND($F103&gt;=DR$5,$F103&lt;=DR$6),IF(AND($G103&gt;=DR$5,$G103&lt;=DR$6),5,IF($L103=1,2,1)),IF(AND($G103&gt;=DR$5,$G103&lt;=DR$6),IF($M103&gt;0,4,3),0)),IF(AND($D103&lt;=DR$6,$E103&gt;=DR$5),60,0)))</f>
        <v/>
      </c>
      <c r="DS103" s="80" t="str">
        <f>IF(OR($A103="",NOT(ISNUMBER($G103))),"",IF(AND($F103&lt;=DS$6,$G103&gt;=DS$5),IF(DS$5&gt;$N103,5,$K103)*10+IF(AND($F103&gt;=DS$5,$F103&lt;=DS$6),IF(AND($G103&gt;=DS$5,$G103&lt;=DS$6),5,IF($L103=1,2,1)),IF(AND($G103&gt;=DS$5,$G103&lt;=DS$6),IF($M103&gt;0,4,3),0)),IF(AND($D103&lt;=DS$6,$E103&gt;=DS$5),60,0)))</f>
        <v/>
      </c>
      <c r="DT103" s="80" t="str">
        <f>IF(OR($A103="",NOT(ISNUMBER($G103))),"",IF(AND($F103&lt;=DT$6,$G103&gt;=DT$5),IF(DT$5&gt;$N103,5,$K103)*10+IF(AND($F103&gt;=DT$5,$F103&lt;=DT$6),IF(AND($G103&gt;=DT$5,$G103&lt;=DT$6),5,IF($L103=1,2,1)),IF(AND($G103&gt;=DT$5,$G103&lt;=DT$6),IF($M103&gt;0,4,3),0)),IF(AND($D103&lt;=DT$6,$E103&gt;=DT$5),60,0)))</f>
        <v/>
      </c>
      <c r="DU103" s="80" t="str">
        <f>IF(OR($A103="",NOT(ISNUMBER($G103))),"",IF(AND($F103&lt;=DU$6,$G103&gt;=DU$5),IF(DU$5&gt;$N103,5,$K103)*10+IF(AND($F103&gt;=DU$5,$F103&lt;=DU$6),IF(AND($G103&gt;=DU$5,$G103&lt;=DU$6),5,IF($L103=1,2,1)),IF(AND($G103&gt;=DU$5,$G103&lt;=DU$6),IF($M103&gt;0,4,3),0)),IF(AND($D103&lt;=DU$6,$E103&gt;=DU$5),60,0)))</f>
        <v/>
      </c>
      <c r="DV103" s="80" t="str">
        <f>IF(OR($A103="",NOT(ISNUMBER($G103))),"",IF(AND($F103&lt;=DV$6,$G103&gt;=DV$5),IF(DV$5&gt;$N103,5,$K103)*10+IF(AND($F103&gt;=DV$5,$F103&lt;=DV$6),IF(AND($G103&gt;=DV$5,$G103&lt;=DV$6),5,IF($L103=1,2,1)),IF(AND($G103&gt;=DV$5,$G103&lt;=DV$6),IF($M103&gt;0,4,3),0)),IF(AND($D103&lt;=DV$6,$E103&gt;=DV$5),60,0)))</f>
        <v/>
      </c>
      <c r="DW103" s="80" t="str">
        <f>IF(OR($A103="",NOT(ISNUMBER($G103))),"",IF(AND($F103&lt;=DW$6,$G103&gt;=DW$5),IF(DW$5&gt;$N103,5,$K103)*10+IF(AND($F103&gt;=DW$5,$F103&lt;=DW$6),IF(AND($G103&gt;=DW$5,$G103&lt;=DW$6),5,IF($L103=1,2,1)),IF(AND($G103&gt;=DW$5,$G103&lt;=DW$6),IF($M103&gt;0,4,3),0)),IF(AND($D103&lt;=DW$6,$E103&gt;=DW$5),60,0)))</f>
        <v/>
      </c>
      <c r="DX103" s="80" t="str">
        <f>IF(OR($A103="",NOT(ISNUMBER($G103))),"",IF(AND($F103&lt;=DX$6,$G103&gt;=DX$5),IF(DX$5&gt;$N103,5,$K103)*10+IF(AND($F103&gt;=DX$5,$F103&lt;=DX$6),IF(AND($G103&gt;=DX$5,$G103&lt;=DX$6),5,IF($L103=1,2,1)),IF(AND($G103&gt;=DX$5,$G103&lt;=DX$6),IF($M103&gt;0,4,3),0)),IF(AND($D103&lt;=DX$6,$E103&gt;=DX$5),60,0)))</f>
        <v/>
      </c>
      <c r="DY103" s="80" t="str">
        <f>IF(OR($A103="",NOT(ISNUMBER($G103))),"",IF(AND($F103&lt;=DY$6,$G103&gt;=DY$5),IF(DY$5&gt;$N103,5,$K103)*10+IF(AND($F103&gt;=DY$5,$F103&lt;=DY$6),IF(AND($G103&gt;=DY$5,$G103&lt;=DY$6),5,IF($L103=1,2,1)),IF(AND($G103&gt;=DY$5,$G103&lt;=DY$6),IF($M103&gt;0,4,3),0)),IF(AND($D103&lt;=DY$6,$E103&gt;=DY$5),60,0)))</f>
        <v/>
      </c>
      <c r="DZ103" s="80" t="str">
        <f>IF(OR($A103="",NOT(ISNUMBER($G103))),"",IF(AND($F103&lt;=DZ$6,$G103&gt;=DZ$5),IF(DZ$5&gt;$N103,5,$K103)*10+IF(AND($F103&gt;=DZ$5,$F103&lt;=DZ$6),IF(AND($G103&gt;=DZ$5,$G103&lt;=DZ$6),5,IF($L103=1,2,1)),IF(AND($G103&gt;=DZ$5,$G103&lt;=DZ$6),IF($M103&gt;0,4,3),0)),IF(AND($D103&lt;=DZ$6,$E103&gt;=DZ$5),60,0)))</f>
        <v/>
      </c>
      <c r="EA103" s="80" t="str">
        <f>IF(OR($A103="",NOT(ISNUMBER($G103))),"",IF(AND($F103&lt;=EA$6,$G103&gt;=EA$5),IF(EA$5&gt;$N103,5,$K103)*10+IF(AND($F103&gt;=EA$5,$F103&lt;=EA$6),IF(AND($G103&gt;=EA$5,$G103&lt;=EA$6),5,IF($L103=1,2,1)),IF(AND($G103&gt;=EA$5,$G103&lt;=EA$6),IF($M103&gt;0,4,3),0)),IF(AND($D103&lt;=EA$6,$E103&gt;=EA$5),60,0)))</f>
        <v/>
      </c>
      <c r="EB103" s="80" t="str">
        <f>IF(OR($A103="",NOT(ISNUMBER($G103))),"",IF(AND($F103&lt;=EB$6,$G103&gt;=EB$5),IF(EB$5&gt;$N103,5,$K103)*10+IF(AND($F103&gt;=EB$5,$F103&lt;=EB$6),IF(AND($G103&gt;=EB$5,$G103&lt;=EB$6),5,IF($L103=1,2,1)),IF(AND($G103&gt;=EB$5,$G103&lt;=EB$6),IF($M103&gt;0,4,3),0)),IF(AND($D103&lt;=EB$6,$E103&gt;=EB$5),60,0)))</f>
        <v/>
      </c>
      <c r="EC103" s="80" t="str">
        <f>IF(OR($A103="",NOT(ISNUMBER($G103))),"",IF(AND($F103&lt;=EC$6,$G103&gt;=EC$5),IF(EC$5&gt;$N103,5,$K103)*10+IF(AND($F103&gt;=EC$5,$F103&lt;=EC$6),IF(AND($G103&gt;=EC$5,$G103&lt;=EC$6),5,IF($L103=1,2,1)),IF(AND($G103&gt;=EC$5,$G103&lt;=EC$6),IF($M103&gt;0,4,3),0)),IF(AND($D103&lt;=EC$6,$E103&gt;=EC$5),60,0)))</f>
        <v/>
      </c>
      <c r="ED103" s="80" t="str">
        <f>IF(OR($A103="",NOT(ISNUMBER($G103))),"",IF(AND($F103&lt;=ED$6,$G103&gt;=ED$5),IF(ED$5&gt;$N103,5,$K103)*10+IF(AND($F103&gt;=ED$5,$F103&lt;=ED$6),IF(AND($G103&gt;=ED$5,$G103&lt;=ED$6),5,IF($L103=1,2,1)),IF(AND($G103&gt;=ED$5,$G103&lt;=ED$6),IF($M103&gt;0,4,3),0)),IF(AND($D103&lt;=ED$6,$E103&gt;=ED$5),60,0)))</f>
        <v/>
      </c>
    </row>
    <row r="104" ht="18" customHeight="1">
      <c r="A104" s="52" t="str">
        <f>IF(Tasks!$B104="","",Tasks!$A104)</f>
        <v/>
      </c>
      <c r="B104" s="78" t="str">
        <f>IF(Tasks!$B104="","",Tasks!$B104)</f>
        <v/>
      </c>
      <c r="C104" s="25" t="str">
        <f>IF($B104="","",IF(AND(Tasks!$D104="",Tasks!$G104=""),"-",IF(Tasks!$D104="","",Tasks!$D104&amp;IF(OR(Tasks!$E104="",Tasks!$E104="FS"),IF(N(Tasks!$F104)=0,"","FS"),Tasks!$E104)&amp;IF(N(Tasks!$F104)=0,"",IF(Tasks!$F104&gt;0,"+","")&amp;Tasks!$F104))&amp;IF(AND(Tasks!$D104&lt;&gt;"",Tasks!$G104&lt;&gt;""),", ","")&amp;IF(Tasks!$G104="","",Tasks!$G104&amp;IF(OR(Tasks!$H104="",Tasks!$H104="FS"),IF(N(Tasks!$I104)=0,"","FS"),Tasks!$H104)&amp;IF(N(Tasks!$I104)=0,"",IF(Tasks!$I104&gt;0,"+","")&amp;Tasks!$I104))))</f>
        <v/>
      </c>
      <c r="D104" s="51" t="str">
        <f>IF(OR($B104="",Tasks!$Q104=""),"",Tasks!$Q104)</f>
        <v/>
      </c>
      <c r="E104" s="51" t="str">
        <f>IF(OR($B104="",Tasks!$R104=""),"",Tasks!$R104)</f>
        <v/>
      </c>
      <c r="F104" s="51" t="str">
        <f>IF(OR($B104="",Tasks!$S104=""),"",Tasks!$S104)</f>
        <v/>
      </c>
      <c r="G104" s="51" t="str">
        <f>IF(OR($B104="",Tasks!$T104=""),"",Tasks!$T104)</f>
        <v/>
      </c>
      <c r="H104" s="52" t="str">
        <f>IF($B104="","",Tasks!$AE104)</f>
        <v/>
      </c>
      <c r="I104" s="79" t="str">
        <f>IF($B104="","",Tasks!$AF104)</f>
        <v/>
      </c>
      <c r="J104" s="53" t="str">
        <f>IF(OR($B104="",Tasks!$V104=""),"",Tasks!$V104)</f>
        <v/>
      </c>
      <c r="K104" s="52" t="str">
        <f>IF($B104="","",Tasks!$AA104)</f>
        <v/>
      </c>
      <c r="L104" s="52" t="str">
        <f>IF($B104="","",Tasks!$AB104)</f>
        <v/>
      </c>
      <c r="M104" s="52" t="str">
        <f>IF($B104="","",Tasks!$Z104)</f>
        <v/>
      </c>
      <c r="N104" s="52" t="str">
        <f>IF(OR($B104="",Tasks!$AG104=""),"",Tasks!$AG104)</f>
        <v/>
      </c>
      <c r="O104" s="80" t="str">
        <f>IF(OR($A104="",NOT(ISNUMBER($G104))),"",IF(AND($F104&lt;=O$6,$G104&gt;=O$5),IF(O$5&gt;$N104,5,$K104)*10+IF(AND($F104&gt;=O$5,$F104&lt;=O$6),IF(AND($G104&gt;=O$5,$G104&lt;=O$6),5,IF($L104=1,2,1)),IF(AND($G104&gt;=O$5,$G104&lt;=O$6),IF($M104&gt;0,4,3),0)),IF(AND($D104&lt;=O$6,$E104&gt;=O$5),60,0)))</f>
        <v/>
      </c>
      <c r="P104" s="80" t="str">
        <f>IF(OR($A104="",NOT(ISNUMBER($G104))),"",IF(AND($F104&lt;=P$6,$G104&gt;=P$5),IF(P$5&gt;$N104,5,$K104)*10+IF(AND($F104&gt;=P$5,$F104&lt;=P$6),IF(AND($G104&gt;=P$5,$G104&lt;=P$6),5,IF($L104=1,2,1)),IF(AND($G104&gt;=P$5,$G104&lt;=P$6),IF($M104&gt;0,4,3),0)),IF(AND($D104&lt;=P$6,$E104&gt;=P$5),60,0)))</f>
        <v/>
      </c>
      <c r="Q104" s="80" t="str">
        <f>IF(OR($A104="",NOT(ISNUMBER($G104))),"",IF(AND($F104&lt;=Q$6,$G104&gt;=Q$5),IF(Q$5&gt;$N104,5,$K104)*10+IF(AND($F104&gt;=Q$5,$F104&lt;=Q$6),IF(AND($G104&gt;=Q$5,$G104&lt;=Q$6),5,IF($L104=1,2,1)),IF(AND($G104&gt;=Q$5,$G104&lt;=Q$6),IF($M104&gt;0,4,3),0)),IF(AND($D104&lt;=Q$6,$E104&gt;=Q$5),60,0)))</f>
        <v/>
      </c>
      <c r="R104" s="80" t="str">
        <f>IF(OR($A104="",NOT(ISNUMBER($G104))),"",IF(AND($F104&lt;=R$6,$G104&gt;=R$5),IF(R$5&gt;$N104,5,$K104)*10+IF(AND($F104&gt;=R$5,$F104&lt;=R$6),IF(AND($G104&gt;=R$5,$G104&lt;=R$6),5,IF($L104=1,2,1)),IF(AND($G104&gt;=R$5,$G104&lt;=R$6),IF($M104&gt;0,4,3),0)),IF(AND($D104&lt;=R$6,$E104&gt;=R$5),60,0)))</f>
        <v/>
      </c>
      <c r="S104" s="80" t="str">
        <f>IF(OR($A104="",NOT(ISNUMBER($G104))),"",IF(AND($F104&lt;=S$6,$G104&gt;=S$5),IF(S$5&gt;$N104,5,$K104)*10+IF(AND($F104&gt;=S$5,$F104&lt;=S$6),IF(AND($G104&gt;=S$5,$G104&lt;=S$6),5,IF($L104=1,2,1)),IF(AND($G104&gt;=S$5,$G104&lt;=S$6),IF($M104&gt;0,4,3),0)),IF(AND($D104&lt;=S$6,$E104&gt;=S$5),60,0)))</f>
        <v/>
      </c>
      <c r="T104" s="80" t="str">
        <f>IF(OR($A104="",NOT(ISNUMBER($G104))),"",IF(AND($F104&lt;=T$6,$G104&gt;=T$5),IF(T$5&gt;$N104,5,$K104)*10+IF(AND($F104&gt;=T$5,$F104&lt;=T$6),IF(AND($G104&gt;=T$5,$G104&lt;=T$6),5,IF($L104=1,2,1)),IF(AND($G104&gt;=T$5,$G104&lt;=T$6),IF($M104&gt;0,4,3),0)),IF(AND($D104&lt;=T$6,$E104&gt;=T$5),60,0)))</f>
        <v/>
      </c>
      <c r="U104" s="80" t="str">
        <f>IF(OR($A104="",NOT(ISNUMBER($G104))),"",IF(AND($F104&lt;=U$6,$G104&gt;=U$5),IF(U$5&gt;$N104,5,$K104)*10+IF(AND($F104&gt;=U$5,$F104&lt;=U$6),IF(AND($G104&gt;=U$5,$G104&lt;=U$6),5,IF($L104=1,2,1)),IF(AND($G104&gt;=U$5,$G104&lt;=U$6),IF($M104&gt;0,4,3),0)),IF(AND($D104&lt;=U$6,$E104&gt;=U$5),60,0)))</f>
        <v/>
      </c>
      <c r="V104" s="80" t="str">
        <f>IF(OR($A104="",NOT(ISNUMBER($G104))),"",IF(AND($F104&lt;=V$6,$G104&gt;=V$5),IF(V$5&gt;$N104,5,$K104)*10+IF(AND($F104&gt;=V$5,$F104&lt;=V$6),IF(AND($G104&gt;=V$5,$G104&lt;=V$6),5,IF($L104=1,2,1)),IF(AND($G104&gt;=V$5,$G104&lt;=V$6),IF($M104&gt;0,4,3),0)),IF(AND($D104&lt;=V$6,$E104&gt;=V$5),60,0)))</f>
        <v/>
      </c>
      <c r="W104" s="80" t="str">
        <f>IF(OR($A104="",NOT(ISNUMBER($G104))),"",IF(AND($F104&lt;=W$6,$G104&gt;=W$5),IF(W$5&gt;$N104,5,$K104)*10+IF(AND($F104&gt;=W$5,$F104&lt;=W$6),IF(AND($G104&gt;=W$5,$G104&lt;=W$6),5,IF($L104=1,2,1)),IF(AND($G104&gt;=W$5,$G104&lt;=W$6),IF($M104&gt;0,4,3),0)),IF(AND($D104&lt;=W$6,$E104&gt;=W$5),60,0)))</f>
        <v/>
      </c>
      <c r="X104" s="80" t="str">
        <f>IF(OR($A104="",NOT(ISNUMBER($G104))),"",IF(AND($F104&lt;=X$6,$G104&gt;=X$5),IF(X$5&gt;$N104,5,$K104)*10+IF(AND($F104&gt;=X$5,$F104&lt;=X$6),IF(AND($G104&gt;=X$5,$G104&lt;=X$6),5,IF($L104=1,2,1)),IF(AND($G104&gt;=X$5,$G104&lt;=X$6),IF($M104&gt;0,4,3),0)),IF(AND($D104&lt;=X$6,$E104&gt;=X$5),60,0)))</f>
        <v/>
      </c>
      <c r="Y104" s="80" t="str">
        <f>IF(OR($A104="",NOT(ISNUMBER($G104))),"",IF(AND($F104&lt;=Y$6,$G104&gt;=Y$5),IF(Y$5&gt;$N104,5,$K104)*10+IF(AND($F104&gt;=Y$5,$F104&lt;=Y$6),IF(AND($G104&gt;=Y$5,$G104&lt;=Y$6),5,IF($L104=1,2,1)),IF(AND($G104&gt;=Y$5,$G104&lt;=Y$6),IF($M104&gt;0,4,3),0)),IF(AND($D104&lt;=Y$6,$E104&gt;=Y$5),60,0)))</f>
        <v/>
      </c>
      <c r="Z104" s="80" t="str">
        <f>IF(OR($A104="",NOT(ISNUMBER($G104))),"",IF(AND($F104&lt;=Z$6,$G104&gt;=Z$5),IF(Z$5&gt;$N104,5,$K104)*10+IF(AND($F104&gt;=Z$5,$F104&lt;=Z$6),IF(AND($G104&gt;=Z$5,$G104&lt;=Z$6),5,IF($L104=1,2,1)),IF(AND($G104&gt;=Z$5,$G104&lt;=Z$6),IF($M104&gt;0,4,3),0)),IF(AND($D104&lt;=Z$6,$E104&gt;=Z$5),60,0)))</f>
        <v/>
      </c>
      <c r="AA104" s="80" t="str">
        <f>IF(OR($A104="",NOT(ISNUMBER($G104))),"",IF(AND($F104&lt;=AA$6,$G104&gt;=AA$5),IF(AA$5&gt;$N104,5,$K104)*10+IF(AND($F104&gt;=AA$5,$F104&lt;=AA$6),IF(AND($G104&gt;=AA$5,$G104&lt;=AA$6),5,IF($L104=1,2,1)),IF(AND($G104&gt;=AA$5,$G104&lt;=AA$6),IF($M104&gt;0,4,3),0)),IF(AND($D104&lt;=AA$6,$E104&gt;=AA$5),60,0)))</f>
        <v/>
      </c>
      <c r="AB104" s="80" t="str">
        <f>IF(OR($A104="",NOT(ISNUMBER($G104))),"",IF(AND($F104&lt;=AB$6,$G104&gt;=AB$5),IF(AB$5&gt;$N104,5,$K104)*10+IF(AND($F104&gt;=AB$5,$F104&lt;=AB$6),IF(AND($G104&gt;=AB$5,$G104&lt;=AB$6),5,IF($L104=1,2,1)),IF(AND($G104&gt;=AB$5,$G104&lt;=AB$6),IF($M104&gt;0,4,3),0)),IF(AND($D104&lt;=AB$6,$E104&gt;=AB$5),60,0)))</f>
        <v/>
      </c>
      <c r="AC104" s="80" t="str">
        <f>IF(OR($A104="",NOT(ISNUMBER($G104))),"",IF(AND($F104&lt;=AC$6,$G104&gt;=AC$5),IF(AC$5&gt;$N104,5,$K104)*10+IF(AND($F104&gt;=AC$5,$F104&lt;=AC$6),IF(AND($G104&gt;=AC$5,$G104&lt;=AC$6),5,IF($L104=1,2,1)),IF(AND($G104&gt;=AC$5,$G104&lt;=AC$6),IF($M104&gt;0,4,3),0)),IF(AND($D104&lt;=AC$6,$E104&gt;=AC$5),60,0)))</f>
        <v/>
      </c>
      <c r="AD104" s="80" t="str">
        <f>IF(OR($A104="",NOT(ISNUMBER($G104))),"",IF(AND($F104&lt;=AD$6,$G104&gt;=AD$5),IF(AD$5&gt;$N104,5,$K104)*10+IF(AND($F104&gt;=AD$5,$F104&lt;=AD$6),IF(AND($G104&gt;=AD$5,$G104&lt;=AD$6),5,IF($L104=1,2,1)),IF(AND($G104&gt;=AD$5,$G104&lt;=AD$6),IF($M104&gt;0,4,3),0)),IF(AND($D104&lt;=AD$6,$E104&gt;=AD$5),60,0)))</f>
        <v/>
      </c>
      <c r="AE104" s="80" t="str">
        <f>IF(OR($A104="",NOT(ISNUMBER($G104))),"",IF(AND($F104&lt;=AE$6,$G104&gt;=AE$5),IF(AE$5&gt;$N104,5,$K104)*10+IF(AND($F104&gt;=AE$5,$F104&lt;=AE$6),IF(AND($G104&gt;=AE$5,$G104&lt;=AE$6),5,IF($L104=1,2,1)),IF(AND($G104&gt;=AE$5,$G104&lt;=AE$6),IF($M104&gt;0,4,3),0)),IF(AND($D104&lt;=AE$6,$E104&gt;=AE$5),60,0)))</f>
        <v/>
      </c>
      <c r="AF104" s="80" t="str">
        <f>IF(OR($A104="",NOT(ISNUMBER($G104))),"",IF(AND($F104&lt;=AF$6,$G104&gt;=AF$5),IF(AF$5&gt;$N104,5,$K104)*10+IF(AND($F104&gt;=AF$5,$F104&lt;=AF$6),IF(AND($G104&gt;=AF$5,$G104&lt;=AF$6),5,IF($L104=1,2,1)),IF(AND($G104&gt;=AF$5,$G104&lt;=AF$6),IF($M104&gt;0,4,3),0)),IF(AND($D104&lt;=AF$6,$E104&gt;=AF$5),60,0)))</f>
        <v/>
      </c>
      <c r="AG104" s="80" t="str">
        <f>IF(OR($A104="",NOT(ISNUMBER($G104))),"",IF(AND($F104&lt;=AG$6,$G104&gt;=AG$5),IF(AG$5&gt;$N104,5,$K104)*10+IF(AND($F104&gt;=AG$5,$F104&lt;=AG$6),IF(AND($G104&gt;=AG$5,$G104&lt;=AG$6),5,IF($L104=1,2,1)),IF(AND($G104&gt;=AG$5,$G104&lt;=AG$6),IF($M104&gt;0,4,3),0)),IF(AND($D104&lt;=AG$6,$E104&gt;=AG$5),60,0)))</f>
        <v/>
      </c>
      <c r="AH104" s="80" t="str">
        <f>IF(OR($A104="",NOT(ISNUMBER($G104))),"",IF(AND($F104&lt;=AH$6,$G104&gt;=AH$5),IF(AH$5&gt;$N104,5,$K104)*10+IF(AND($F104&gt;=AH$5,$F104&lt;=AH$6),IF(AND($G104&gt;=AH$5,$G104&lt;=AH$6),5,IF($L104=1,2,1)),IF(AND($G104&gt;=AH$5,$G104&lt;=AH$6),IF($M104&gt;0,4,3),0)),IF(AND($D104&lt;=AH$6,$E104&gt;=AH$5),60,0)))</f>
        <v/>
      </c>
      <c r="AI104" s="80" t="str">
        <f>IF(OR($A104="",NOT(ISNUMBER($G104))),"",IF(AND($F104&lt;=AI$6,$G104&gt;=AI$5),IF(AI$5&gt;$N104,5,$K104)*10+IF(AND($F104&gt;=AI$5,$F104&lt;=AI$6),IF(AND($G104&gt;=AI$5,$G104&lt;=AI$6),5,IF($L104=1,2,1)),IF(AND($G104&gt;=AI$5,$G104&lt;=AI$6),IF($M104&gt;0,4,3),0)),IF(AND($D104&lt;=AI$6,$E104&gt;=AI$5),60,0)))</f>
        <v/>
      </c>
      <c r="AJ104" s="80" t="str">
        <f>IF(OR($A104="",NOT(ISNUMBER($G104))),"",IF(AND($F104&lt;=AJ$6,$G104&gt;=AJ$5),IF(AJ$5&gt;$N104,5,$K104)*10+IF(AND($F104&gt;=AJ$5,$F104&lt;=AJ$6),IF(AND($G104&gt;=AJ$5,$G104&lt;=AJ$6),5,IF($L104=1,2,1)),IF(AND($G104&gt;=AJ$5,$G104&lt;=AJ$6),IF($M104&gt;0,4,3),0)),IF(AND($D104&lt;=AJ$6,$E104&gt;=AJ$5),60,0)))</f>
        <v/>
      </c>
      <c r="AK104" s="80" t="str">
        <f>IF(OR($A104="",NOT(ISNUMBER($G104))),"",IF(AND($F104&lt;=AK$6,$G104&gt;=AK$5),IF(AK$5&gt;$N104,5,$K104)*10+IF(AND($F104&gt;=AK$5,$F104&lt;=AK$6),IF(AND($G104&gt;=AK$5,$G104&lt;=AK$6),5,IF($L104=1,2,1)),IF(AND($G104&gt;=AK$5,$G104&lt;=AK$6),IF($M104&gt;0,4,3),0)),IF(AND($D104&lt;=AK$6,$E104&gt;=AK$5),60,0)))</f>
        <v/>
      </c>
      <c r="AL104" s="80" t="str">
        <f>IF(OR($A104="",NOT(ISNUMBER($G104))),"",IF(AND($F104&lt;=AL$6,$G104&gt;=AL$5),IF(AL$5&gt;$N104,5,$K104)*10+IF(AND($F104&gt;=AL$5,$F104&lt;=AL$6),IF(AND($G104&gt;=AL$5,$G104&lt;=AL$6),5,IF($L104=1,2,1)),IF(AND($G104&gt;=AL$5,$G104&lt;=AL$6),IF($M104&gt;0,4,3),0)),IF(AND($D104&lt;=AL$6,$E104&gt;=AL$5),60,0)))</f>
        <v/>
      </c>
      <c r="AM104" s="80" t="str">
        <f>IF(OR($A104="",NOT(ISNUMBER($G104))),"",IF(AND($F104&lt;=AM$6,$G104&gt;=AM$5),IF(AM$5&gt;$N104,5,$K104)*10+IF(AND($F104&gt;=AM$5,$F104&lt;=AM$6),IF(AND($G104&gt;=AM$5,$G104&lt;=AM$6),5,IF($L104=1,2,1)),IF(AND($G104&gt;=AM$5,$G104&lt;=AM$6),IF($M104&gt;0,4,3),0)),IF(AND($D104&lt;=AM$6,$E104&gt;=AM$5),60,0)))</f>
        <v/>
      </c>
      <c r="AN104" s="80" t="str">
        <f>IF(OR($A104="",NOT(ISNUMBER($G104))),"",IF(AND($F104&lt;=AN$6,$G104&gt;=AN$5),IF(AN$5&gt;$N104,5,$K104)*10+IF(AND($F104&gt;=AN$5,$F104&lt;=AN$6),IF(AND($G104&gt;=AN$5,$G104&lt;=AN$6),5,IF($L104=1,2,1)),IF(AND($G104&gt;=AN$5,$G104&lt;=AN$6),IF($M104&gt;0,4,3),0)),IF(AND($D104&lt;=AN$6,$E104&gt;=AN$5),60,0)))</f>
        <v/>
      </c>
      <c r="AO104" s="80" t="str">
        <f>IF(OR($A104="",NOT(ISNUMBER($G104))),"",IF(AND($F104&lt;=AO$6,$G104&gt;=AO$5),IF(AO$5&gt;$N104,5,$K104)*10+IF(AND($F104&gt;=AO$5,$F104&lt;=AO$6),IF(AND($G104&gt;=AO$5,$G104&lt;=AO$6),5,IF($L104=1,2,1)),IF(AND($G104&gt;=AO$5,$G104&lt;=AO$6),IF($M104&gt;0,4,3),0)),IF(AND($D104&lt;=AO$6,$E104&gt;=AO$5),60,0)))</f>
        <v/>
      </c>
      <c r="AP104" s="80" t="str">
        <f>IF(OR($A104="",NOT(ISNUMBER($G104))),"",IF(AND($F104&lt;=AP$6,$G104&gt;=AP$5),IF(AP$5&gt;$N104,5,$K104)*10+IF(AND($F104&gt;=AP$5,$F104&lt;=AP$6),IF(AND($G104&gt;=AP$5,$G104&lt;=AP$6),5,IF($L104=1,2,1)),IF(AND($G104&gt;=AP$5,$G104&lt;=AP$6),IF($M104&gt;0,4,3),0)),IF(AND($D104&lt;=AP$6,$E104&gt;=AP$5),60,0)))</f>
        <v/>
      </c>
      <c r="AQ104" s="80" t="str">
        <f>IF(OR($A104="",NOT(ISNUMBER($G104))),"",IF(AND($F104&lt;=AQ$6,$G104&gt;=AQ$5),IF(AQ$5&gt;$N104,5,$K104)*10+IF(AND($F104&gt;=AQ$5,$F104&lt;=AQ$6),IF(AND($G104&gt;=AQ$5,$G104&lt;=AQ$6),5,IF($L104=1,2,1)),IF(AND($G104&gt;=AQ$5,$G104&lt;=AQ$6),IF($M104&gt;0,4,3),0)),IF(AND($D104&lt;=AQ$6,$E104&gt;=AQ$5),60,0)))</f>
        <v/>
      </c>
      <c r="AR104" s="80" t="str">
        <f>IF(OR($A104="",NOT(ISNUMBER($G104))),"",IF(AND($F104&lt;=AR$6,$G104&gt;=AR$5),IF(AR$5&gt;$N104,5,$K104)*10+IF(AND($F104&gt;=AR$5,$F104&lt;=AR$6),IF(AND($G104&gt;=AR$5,$G104&lt;=AR$6),5,IF($L104=1,2,1)),IF(AND($G104&gt;=AR$5,$G104&lt;=AR$6),IF($M104&gt;0,4,3),0)),IF(AND($D104&lt;=AR$6,$E104&gt;=AR$5),60,0)))</f>
        <v/>
      </c>
      <c r="AS104" s="80" t="str">
        <f>IF(OR($A104="",NOT(ISNUMBER($G104))),"",IF(AND($F104&lt;=AS$6,$G104&gt;=AS$5),IF(AS$5&gt;$N104,5,$K104)*10+IF(AND($F104&gt;=AS$5,$F104&lt;=AS$6),IF(AND($G104&gt;=AS$5,$G104&lt;=AS$6),5,IF($L104=1,2,1)),IF(AND($G104&gt;=AS$5,$G104&lt;=AS$6),IF($M104&gt;0,4,3),0)),IF(AND($D104&lt;=AS$6,$E104&gt;=AS$5),60,0)))</f>
        <v/>
      </c>
      <c r="AT104" s="80" t="str">
        <f>IF(OR($A104="",NOT(ISNUMBER($G104))),"",IF(AND($F104&lt;=AT$6,$G104&gt;=AT$5),IF(AT$5&gt;$N104,5,$K104)*10+IF(AND($F104&gt;=AT$5,$F104&lt;=AT$6),IF(AND($G104&gt;=AT$5,$G104&lt;=AT$6),5,IF($L104=1,2,1)),IF(AND($G104&gt;=AT$5,$G104&lt;=AT$6),IF($M104&gt;0,4,3),0)),IF(AND($D104&lt;=AT$6,$E104&gt;=AT$5),60,0)))</f>
        <v/>
      </c>
      <c r="AU104" s="80" t="str">
        <f>IF(OR($A104="",NOT(ISNUMBER($G104))),"",IF(AND($F104&lt;=AU$6,$G104&gt;=AU$5),IF(AU$5&gt;$N104,5,$K104)*10+IF(AND($F104&gt;=AU$5,$F104&lt;=AU$6),IF(AND($G104&gt;=AU$5,$G104&lt;=AU$6),5,IF($L104=1,2,1)),IF(AND($G104&gt;=AU$5,$G104&lt;=AU$6),IF($M104&gt;0,4,3),0)),IF(AND($D104&lt;=AU$6,$E104&gt;=AU$5),60,0)))</f>
        <v/>
      </c>
      <c r="AV104" s="80" t="str">
        <f>IF(OR($A104="",NOT(ISNUMBER($G104))),"",IF(AND($F104&lt;=AV$6,$G104&gt;=AV$5),IF(AV$5&gt;$N104,5,$K104)*10+IF(AND($F104&gt;=AV$5,$F104&lt;=AV$6),IF(AND($G104&gt;=AV$5,$G104&lt;=AV$6),5,IF($L104=1,2,1)),IF(AND($G104&gt;=AV$5,$G104&lt;=AV$6),IF($M104&gt;0,4,3),0)),IF(AND($D104&lt;=AV$6,$E104&gt;=AV$5),60,0)))</f>
        <v/>
      </c>
      <c r="AW104" s="80" t="str">
        <f>IF(OR($A104="",NOT(ISNUMBER($G104))),"",IF(AND($F104&lt;=AW$6,$G104&gt;=AW$5),IF(AW$5&gt;$N104,5,$K104)*10+IF(AND($F104&gt;=AW$5,$F104&lt;=AW$6),IF(AND($G104&gt;=AW$5,$G104&lt;=AW$6),5,IF($L104=1,2,1)),IF(AND($G104&gt;=AW$5,$G104&lt;=AW$6),IF($M104&gt;0,4,3),0)),IF(AND($D104&lt;=AW$6,$E104&gt;=AW$5),60,0)))</f>
        <v/>
      </c>
      <c r="AX104" s="80" t="str">
        <f>IF(OR($A104="",NOT(ISNUMBER($G104))),"",IF(AND($F104&lt;=AX$6,$G104&gt;=AX$5),IF(AX$5&gt;$N104,5,$K104)*10+IF(AND($F104&gt;=AX$5,$F104&lt;=AX$6),IF(AND($G104&gt;=AX$5,$G104&lt;=AX$6),5,IF($L104=1,2,1)),IF(AND($G104&gt;=AX$5,$G104&lt;=AX$6),IF($M104&gt;0,4,3),0)),IF(AND($D104&lt;=AX$6,$E104&gt;=AX$5),60,0)))</f>
        <v/>
      </c>
      <c r="AY104" s="80" t="str">
        <f>IF(OR($A104="",NOT(ISNUMBER($G104))),"",IF(AND($F104&lt;=AY$6,$G104&gt;=AY$5),IF(AY$5&gt;$N104,5,$K104)*10+IF(AND($F104&gt;=AY$5,$F104&lt;=AY$6),IF(AND($G104&gt;=AY$5,$G104&lt;=AY$6),5,IF($L104=1,2,1)),IF(AND($G104&gt;=AY$5,$G104&lt;=AY$6),IF($M104&gt;0,4,3),0)),IF(AND($D104&lt;=AY$6,$E104&gt;=AY$5),60,0)))</f>
        <v/>
      </c>
      <c r="AZ104" s="80" t="str">
        <f>IF(OR($A104="",NOT(ISNUMBER($G104))),"",IF(AND($F104&lt;=AZ$6,$G104&gt;=AZ$5),IF(AZ$5&gt;$N104,5,$K104)*10+IF(AND($F104&gt;=AZ$5,$F104&lt;=AZ$6),IF(AND($G104&gt;=AZ$5,$G104&lt;=AZ$6),5,IF($L104=1,2,1)),IF(AND($G104&gt;=AZ$5,$G104&lt;=AZ$6),IF($M104&gt;0,4,3),0)),IF(AND($D104&lt;=AZ$6,$E104&gt;=AZ$5),60,0)))</f>
        <v/>
      </c>
      <c r="BA104" s="80" t="str">
        <f>IF(OR($A104="",NOT(ISNUMBER($G104))),"",IF(AND($F104&lt;=BA$6,$G104&gt;=BA$5),IF(BA$5&gt;$N104,5,$K104)*10+IF(AND($F104&gt;=BA$5,$F104&lt;=BA$6),IF(AND($G104&gt;=BA$5,$G104&lt;=BA$6),5,IF($L104=1,2,1)),IF(AND($G104&gt;=BA$5,$G104&lt;=BA$6),IF($M104&gt;0,4,3),0)),IF(AND($D104&lt;=BA$6,$E104&gt;=BA$5),60,0)))</f>
        <v/>
      </c>
      <c r="BB104" s="80" t="str">
        <f>IF(OR($A104="",NOT(ISNUMBER($G104))),"",IF(AND($F104&lt;=BB$6,$G104&gt;=BB$5),IF(BB$5&gt;$N104,5,$K104)*10+IF(AND($F104&gt;=BB$5,$F104&lt;=BB$6),IF(AND($G104&gt;=BB$5,$G104&lt;=BB$6),5,IF($L104=1,2,1)),IF(AND($G104&gt;=BB$5,$G104&lt;=BB$6),IF($M104&gt;0,4,3),0)),IF(AND($D104&lt;=BB$6,$E104&gt;=BB$5),60,0)))</f>
        <v/>
      </c>
      <c r="BC104" s="80" t="str">
        <f>IF(OR($A104="",NOT(ISNUMBER($G104))),"",IF(AND($F104&lt;=BC$6,$G104&gt;=BC$5),IF(BC$5&gt;$N104,5,$K104)*10+IF(AND($F104&gt;=BC$5,$F104&lt;=BC$6),IF(AND($G104&gt;=BC$5,$G104&lt;=BC$6),5,IF($L104=1,2,1)),IF(AND($G104&gt;=BC$5,$G104&lt;=BC$6),IF($M104&gt;0,4,3),0)),IF(AND($D104&lt;=BC$6,$E104&gt;=BC$5),60,0)))</f>
        <v/>
      </c>
      <c r="BD104" s="80" t="str">
        <f>IF(OR($A104="",NOT(ISNUMBER($G104))),"",IF(AND($F104&lt;=BD$6,$G104&gt;=BD$5),IF(BD$5&gt;$N104,5,$K104)*10+IF(AND($F104&gt;=BD$5,$F104&lt;=BD$6),IF(AND($G104&gt;=BD$5,$G104&lt;=BD$6),5,IF($L104=1,2,1)),IF(AND($G104&gt;=BD$5,$G104&lt;=BD$6),IF($M104&gt;0,4,3),0)),IF(AND($D104&lt;=BD$6,$E104&gt;=BD$5),60,0)))</f>
        <v/>
      </c>
      <c r="BE104" s="80" t="str">
        <f>IF(OR($A104="",NOT(ISNUMBER($G104))),"",IF(AND($F104&lt;=BE$6,$G104&gt;=BE$5),IF(BE$5&gt;$N104,5,$K104)*10+IF(AND($F104&gt;=BE$5,$F104&lt;=BE$6),IF(AND($G104&gt;=BE$5,$G104&lt;=BE$6),5,IF($L104=1,2,1)),IF(AND($G104&gt;=BE$5,$G104&lt;=BE$6),IF($M104&gt;0,4,3),0)),IF(AND($D104&lt;=BE$6,$E104&gt;=BE$5),60,0)))</f>
        <v/>
      </c>
      <c r="BF104" s="80" t="str">
        <f>IF(OR($A104="",NOT(ISNUMBER($G104))),"",IF(AND($F104&lt;=BF$6,$G104&gt;=BF$5),IF(BF$5&gt;$N104,5,$K104)*10+IF(AND($F104&gt;=BF$5,$F104&lt;=BF$6),IF(AND($G104&gt;=BF$5,$G104&lt;=BF$6),5,IF($L104=1,2,1)),IF(AND($G104&gt;=BF$5,$G104&lt;=BF$6),IF($M104&gt;0,4,3),0)),IF(AND($D104&lt;=BF$6,$E104&gt;=BF$5),60,0)))</f>
        <v/>
      </c>
      <c r="BG104" s="80" t="str">
        <f>IF(OR($A104="",NOT(ISNUMBER($G104))),"",IF(AND($F104&lt;=BG$6,$G104&gt;=BG$5),IF(BG$5&gt;$N104,5,$K104)*10+IF(AND($F104&gt;=BG$5,$F104&lt;=BG$6),IF(AND($G104&gt;=BG$5,$G104&lt;=BG$6),5,IF($L104=1,2,1)),IF(AND($G104&gt;=BG$5,$G104&lt;=BG$6),IF($M104&gt;0,4,3),0)),IF(AND($D104&lt;=BG$6,$E104&gt;=BG$5),60,0)))</f>
        <v/>
      </c>
      <c r="BH104" s="80" t="str">
        <f>IF(OR($A104="",NOT(ISNUMBER($G104))),"",IF(AND($F104&lt;=BH$6,$G104&gt;=BH$5),IF(BH$5&gt;$N104,5,$K104)*10+IF(AND($F104&gt;=BH$5,$F104&lt;=BH$6),IF(AND($G104&gt;=BH$5,$G104&lt;=BH$6),5,IF($L104=1,2,1)),IF(AND($G104&gt;=BH$5,$G104&lt;=BH$6),IF($M104&gt;0,4,3),0)),IF(AND($D104&lt;=BH$6,$E104&gt;=BH$5),60,0)))</f>
        <v/>
      </c>
      <c r="BI104" s="80" t="str">
        <f>IF(OR($A104="",NOT(ISNUMBER($G104))),"",IF(AND($F104&lt;=BI$6,$G104&gt;=BI$5),IF(BI$5&gt;$N104,5,$K104)*10+IF(AND($F104&gt;=BI$5,$F104&lt;=BI$6),IF(AND($G104&gt;=BI$5,$G104&lt;=BI$6),5,IF($L104=1,2,1)),IF(AND($G104&gt;=BI$5,$G104&lt;=BI$6),IF($M104&gt;0,4,3),0)),IF(AND($D104&lt;=BI$6,$E104&gt;=BI$5),60,0)))</f>
        <v/>
      </c>
      <c r="BJ104" s="80" t="str">
        <f>IF(OR($A104="",NOT(ISNUMBER($G104))),"",IF(AND($F104&lt;=BJ$6,$G104&gt;=BJ$5),IF(BJ$5&gt;$N104,5,$K104)*10+IF(AND($F104&gt;=BJ$5,$F104&lt;=BJ$6),IF(AND($G104&gt;=BJ$5,$G104&lt;=BJ$6),5,IF($L104=1,2,1)),IF(AND($G104&gt;=BJ$5,$G104&lt;=BJ$6),IF($M104&gt;0,4,3),0)),IF(AND($D104&lt;=BJ$6,$E104&gt;=BJ$5),60,0)))</f>
        <v/>
      </c>
      <c r="BK104" s="80" t="str">
        <f>IF(OR($A104="",NOT(ISNUMBER($G104))),"",IF(AND($F104&lt;=BK$6,$G104&gt;=BK$5),IF(BK$5&gt;$N104,5,$K104)*10+IF(AND($F104&gt;=BK$5,$F104&lt;=BK$6),IF(AND($G104&gt;=BK$5,$G104&lt;=BK$6),5,IF($L104=1,2,1)),IF(AND($G104&gt;=BK$5,$G104&lt;=BK$6),IF($M104&gt;0,4,3),0)),IF(AND($D104&lt;=BK$6,$E104&gt;=BK$5),60,0)))</f>
        <v/>
      </c>
      <c r="BL104" s="80" t="str">
        <f>IF(OR($A104="",NOT(ISNUMBER($G104))),"",IF(AND($F104&lt;=BL$6,$G104&gt;=BL$5),IF(BL$5&gt;$N104,5,$K104)*10+IF(AND($F104&gt;=BL$5,$F104&lt;=BL$6),IF(AND($G104&gt;=BL$5,$G104&lt;=BL$6),5,IF($L104=1,2,1)),IF(AND($G104&gt;=BL$5,$G104&lt;=BL$6),IF($M104&gt;0,4,3),0)),IF(AND($D104&lt;=BL$6,$E104&gt;=BL$5),60,0)))</f>
        <v/>
      </c>
      <c r="BM104" s="80" t="str">
        <f>IF(OR($A104="",NOT(ISNUMBER($G104))),"",IF(AND($F104&lt;=BM$6,$G104&gt;=BM$5),IF(BM$5&gt;$N104,5,$K104)*10+IF(AND($F104&gt;=BM$5,$F104&lt;=BM$6),IF(AND($G104&gt;=BM$5,$G104&lt;=BM$6),5,IF($L104=1,2,1)),IF(AND($G104&gt;=BM$5,$G104&lt;=BM$6),IF($M104&gt;0,4,3),0)),IF(AND($D104&lt;=BM$6,$E104&gt;=BM$5),60,0)))</f>
        <v/>
      </c>
      <c r="BN104" s="80" t="str">
        <f>IF(OR($A104="",NOT(ISNUMBER($G104))),"",IF(AND($F104&lt;=BN$6,$G104&gt;=BN$5),IF(BN$5&gt;$N104,5,$K104)*10+IF(AND($F104&gt;=BN$5,$F104&lt;=BN$6),IF(AND($G104&gt;=BN$5,$G104&lt;=BN$6),5,IF($L104=1,2,1)),IF(AND($G104&gt;=BN$5,$G104&lt;=BN$6),IF($M104&gt;0,4,3),0)),IF(AND($D104&lt;=BN$6,$E104&gt;=BN$5),60,0)))</f>
        <v/>
      </c>
      <c r="BO104" s="80" t="str">
        <f>IF(OR($A104="",NOT(ISNUMBER($G104))),"",IF(AND($F104&lt;=BO$6,$G104&gt;=BO$5),IF(BO$5&gt;$N104,5,$K104)*10+IF(AND($F104&gt;=BO$5,$F104&lt;=BO$6),IF(AND($G104&gt;=BO$5,$G104&lt;=BO$6),5,IF($L104=1,2,1)),IF(AND($G104&gt;=BO$5,$G104&lt;=BO$6),IF($M104&gt;0,4,3),0)),IF(AND($D104&lt;=BO$6,$E104&gt;=BO$5),60,0)))</f>
        <v/>
      </c>
      <c r="BP104" s="80" t="str">
        <f>IF(OR($A104="",NOT(ISNUMBER($G104))),"",IF(AND($F104&lt;=BP$6,$G104&gt;=BP$5),IF(BP$5&gt;$N104,5,$K104)*10+IF(AND($F104&gt;=BP$5,$F104&lt;=BP$6),IF(AND($G104&gt;=BP$5,$G104&lt;=BP$6),5,IF($L104=1,2,1)),IF(AND($G104&gt;=BP$5,$G104&lt;=BP$6),IF($M104&gt;0,4,3),0)),IF(AND($D104&lt;=BP$6,$E104&gt;=BP$5),60,0)))</f>
        <v/>
      </c>
      <c r="BQ104" s="80" t="str">
        <f>IF(OR($A104="",NOT(ISNUMBER($G104))),"",IF(AND($F104&lt;=BQ$6,$G104&gt;=BQ$5),IF(BQ$5&gt;$N104,5,$K104)*10+IF(AND($F104&gt;=BQ$5,$F104&lt;=BQ$6),IF(AND($G104&gt;=BQ$5,$G104&lt;=BQ$6),5,IF($L104=1,2,1)),IF(AND($G104&gt;=BQ$5,$G104&lt;=BQ$6),IF($M104&gt;0,4,3),0)),IF(AND($D104&lt;=BQ$6,$E104&gt;=BQ$5),60,0)))</f>
        <v/>
      </c>
      <c r="BR104" s="80" t="str">
        <f>IF(OR($A104="",NOT(ISNUMBER($G104))),"",IF(AND($F104&lt;=BR$6,$G104&gt;=BR$5),IF(BR$5&gt;$N104,5,$K104)*10+IF(AND($F104&gt;=BR$5,$F104&lt;=BR$6),IF(AND($G104&gt;=BR$5,$G104&lt;=BR$6),5,IF($L104=1,2,1)),IF(AND($G104&gt;=BR$5,$G104&lt;=BR$6),IF($M104&gt;0,4,3),0)),IF(AND($D104&lt;=BR$6,$E104&gt;=BR$5),60,0)))</f>
        <v/>
      </c>
      <c r="BS104" s="80" t="str">
        <f>IF(OR($A104="",NOT(ISNUMBER($G104))),"",IF(AND($F104&lt;=BS$6,$G104&gt;=BS$5),IF(BS$5&gt;$N104,5,$K104)*10+IF(AND($F104&gt;=BS$5,$F104&lt;=BS$6),IF(AND($G104&gt;=BS$5,$G104&lt;=BS$6),5,IF($L104=1,2,1)),IF(AND($G104&gt;=BS$5,$G104&lt;=BS$6),IF($M104&gt;0,4,3),0)),IF(AND($D104&lt;=BS$6,$E104&gt;=BS$5),60,0)))</f>
        <v/>
      </c>
      <c r="BT104" s="80" t="str">
        <f>IF(OR($A104="",NOT(ISNUMBER($G104))),"",IF(AND($F104&lt;=BT$6,$G104&gt;=BT$5),IF(BT$5&gt;$N104,5,$K104)*10+IF(AND($F104&gt;=BT$5,$F104&lt;=BT$6),IF(AND($G104&gt;=BT$5,$G104&lt;=BT$6),5,IF($L104=1,2,1)),IF(AND($G104&gt;=BT$5,$G104&lt;=BT$6),IF($M104&gt;0,4,3),0)),IF(AND($D104&lt;=BT$6,$E104&gt;=BT$5),60,0)))</f>
        <v/>
      </c>
      <c r="BU104" s="80" t="str">
        <f>IF(OR($A104="",NOT(ISNUMBER($G104))),"",IF(AND($F104&lt;=BU$6,$G104&gt;=BU$5),IF(BU$5&gt;$N104,5,$K104)*10+IF(AND($F104&gt;=BU$5,$F104&lt;=BU$6),IF(AND($G104&gt;=BU$5,$G104&lt;=BU$6),5,IF($L104=1,2,1)),IF(AND($G104&gt;=BU$5,$G104&lt;=BU$6),IF($M104&gt;0,4,3),0)),IF(AND($D104&lt;=BU$6,$E104&gt;=BU$5),60,0)))</f>
        <v/>
      </c>
      <c r="BV104" s="80" t="str">
        <f>IF(OR($A104="",NOT(ISNUMBER($G104))),"",IF(AND($F104&lt;=BV$6,$G104&gt;=BV$5),IF(BV$5&gt;$N104,5,$K104)*10+IF(AND($F104&gt;=BV$5,$F104&lt;=BV$6),IF(AND($G104&gt;=BV$5,$G104&lt;=BV$6),5,IF($L104=1,2,1)),IF(AND($G104&gt;=BV$5,$G104&lt;=BV$6),IF($M104&gt;0,4,3),0)),IF(AND($D104&lt;=BV$6,$E104&gt;=BV$5),60,0)))</f>
        <v/>
      </c>
      <c r="BW104" s="80" t="str">
        <f>IF(OR($A104="",NOT(ISNUMBER($G104))),"",IF(AND($F104&lt;=BW$6,$G104&gt;=BW$5),IF(BW$5&gt;$N104,5,$K104)*10+IF(AND($F104&gt;=BW$5,$F104&lt;=BW$6),IF(AND($G104&gt;=BW$5,$G104&lt;=BW$6),5,IF($L104=1,2,1)),IF(AND($G104&gt;=BW$5,$G104&lt;=BW$6),IF($M104&gt;0,4,3),0)),IF(AND($D104&lt;=BW$6,$E104&gt;=BW$5),60,0)))</f>
        <v/>
      </c>
      <c r="BX104" s="80" t="str">
        <f>IF(OR($A104="",NOT(ISNUMBER($G104))),"",IF(AND($F104&lt;=BX$6,$G104&gt;=BX$5),IF(BX$5&gt;$N104,5,$K104)*10+IF(AND($F104&gt;=BX$5,$F104&lt;=BX$6),IF(AND($G104&gt;=BX$5,$G104&lt;=BX$6),5,IF($L104=1,2,1)),IF(AND($G104&gt;=BX$5,$G104&lt;=BX$6),IF($M104&gt;0,4,3),0)),IF(AND($D104&lt;=BX$6,$E104&gt;=BX$5),60,0)))</f>
        <v/>
      </c>
      <c r="BY104" s="80" t="str">
        <f>IF(OR($A104="",NOT(ISNUMBER($G104))),"",IF(AND($F104&lt;=BY$6,$G104&gt;=BY$5),IF(BY$5&gt;$N104,5,$K104)*10+IF(AND($F104&gt;=BY$5,$F104&lt;=BY$6),IF(AND($G104&gt;=BY$5,$G104&lt;=BY$6),5,IF($L104=1,2,1)),IF(AND($G104&gt;=BY$5,$G104&lt;=BY$6),IF($M104&gt;0,4,3),0)),IF(AND($D104&lt;=BY$6,$E104&gt;=BY$5),60,0)))</f>
        <v/>
      </c>
      <c r="BZ104" s="80" t="str">
        <f>IF(OR($A104="",NOT(ISNUMBER($G104))),"",IF(AND($F104&lt;=BZ$6,$G104&gt;=BZ$5),IF(BZ$5&gt;$N104,5,$K104)*10+IF(AND($F104&gt;=BZ$5,$F104&lt;=BZ$6),IF(AND($G104&gt;=BZ$5,$G104&lt;=BZ$6),5,IF($L104=1,2,1)),IF(AND($G104&gt;=BZ$5,$G104&lt;=BZ$6),IF($M104&gt;0,4,3),0)),IF(AND($D104&lt;=BZ$6,$E104&gt;=BZ$5),60,0)))</f>
        <v/>
      </c>
      <c r="CA104" s="80" t="str">
        <f>IF(OR($A104="",NOT(ISNUMBER($G104))),"",IF(AND($F104&lt;=CA$6,$G104&gt;=CA$5),IF(CA$5&gt;$N104,5,$K104)*10+IF(AND($F104&gt;=CA$5,$F104&lt;=CA$6),IF(AND($G104&gt;=CA$5,$G104&lt;=CA$6),5,IF($L104=1,2,1)),IF(AND($G104&gt;=CA$5,$G104&lt;=CA$6),IF($M104&gt;0,4,3),0)),IF(AND($D104&lt;=CA$6,$E104&gt;=CA$5),60,0)))</f>
        <v/>
      </c>
      <c r="CB104" s="80" t="str">
        <f>IF(OR($A104="",NOT(ISNUMBER($G104))),"",IF(AND($F104&lt;=CB$6,$G104&gt;=CB$5),IF(CB$5&gt;$N104,5,$K104)*10+IF(AND($F104&gt;=CB$5,$F104&lt;=CB$6),IF(AND($G104&gt;=CB$5,$G104&lt;=CB$6),5,IF($L104=1,2,1)),IF(AND($G104&gt;=CB$5,$G104&lt;=CB$6),IF($M104&gt;0,4,3),0)),IF(AND($D104&lt;=CB$6,$E104&gt;=CB$5),60,0)))</f>
        <v/>
      </c>
      <c r="CC104" s="80" t="str">
        <f>IF(OR($A104="",NOT(ISNUMBER($G104))),"",IF(AND($F104&lt;=CC$6,$G104&gt;=CC$5),IF(CC$5&gt;$N104,5,$K104)*10+IF(AND($F104&gt;=CC$5,$F104&lt;=CC$6),IF(AND($G104&gt;=CC$5,$G104&lt;=CC$6),5,IF($L104=1,2,1)),IF(AND($G104&gt;=CC$5,$G104&lt;=CC$6),IF($M104&gt;0,4,3),0)),IF(AND($D104&lt;=CC$6,$E104&gt;=CC$5),60,0)))</f>
        <v/>
      </c>
      <c r="CD104" s="80" t="str">
        <f>IF(OR($A104="",NOT(ISNUMBER($G104))),"",IF(AND($F104&lt;=CD$6,$G104&gt;=CD$5),IF(CD$5&gt;$N104,5,$K104)*10+IF(AND($F104&gt;=CD$5,$F104&lt;=CD$6),IF(AND($G104&gt;=CD$5,$G104&lt;=CD$6),5,IF($L104=1,2,1)),IF(AND($G104&gt;=CD$5,$G104&lt;=CD$6),IF($M104&gt;0,4,3),0)),IF(AND($D104&lt;=CD$6,$E104&gt;=CD$5),60,0)))</f>
        <v/>
      </c>
      <c r="CE104" s="80" t="str">
        <f>IF(OR($A104="",NOT(ISNUMBER($G104))),"",IF(AND($F104&lt;=CE$6,$G104&gt;=CE$5),IF(CE$5&gt;$N104,5,$K104)*10+IF(AND($F104&gt;=CE$5,$F104&lt;=CE$6),IF(AND($G104&gt;=CE$5,$G104&lt;=CE$6),5,IF($L104=1,2,1)),IF(AND($G104&gt;=CE$5,$G104&lt;=CE$6),IF($M104&gt;0,4,3),0)),IF(AND($D104&lt;=CE$6,$E104&gt;=CE$5),60,0)))</f>
        <v/>
      </c>
      <c r="CF104" s="80" t="str">
        <f>IF(OR($A104="",NOT(ISNUMBER($G104))),"",IF(AND($F104&lt;=CF$6,$G104&gt;=CF$5),IF(CF$5&gt;$N104,5,$K104)*10+IF(AND($F104&gt;=CF$5,$F104&lt;=CF$6),IF(AND($G104&gt;=CF$5,$G104&lt;=CF$6),5,IF($L104=1,2,1)),IF(AND($G104&gt;=CF$5,$G104&lt;=CF$6),IF($M104&gt;0,4,3),0)),IF(AND($D104&lt;=CF$6,$E104&gt;=CF$5),60,0)))</f>
        <v/>
      </c>
      <c r="CG104" s="80" t="str">
        <f>IF(OR($A104="",NOT(ISNUMBER($G104))),"",IF(AND($F104&lt;=CG$6,$G104&gt;=CG$5),IF(CG$5&gt;$N104,5,$K104)*10+IF(AND($F104&gt;=CG$5,$F104&lt;=CG$6),IF(AND($G104&gt;=CG$5,$G104&lt;=CG$6),5,IF($L104=1,2,1)),IF(AND($G104&gt;=CG$5,$G104&lt;=CG$6),IF($M104&gt;0,4,3),0)),IF(AND($D104&lt;=CG$6,$E104&gt;=CG$5),60,0)))</f>
        <v/>
      </c>
      <c r="CH104" s="80" t="str">
        <f>IF(OR($A104="",NOT(ISNUMBER($G104))),"",IF(AND($F104&lt;=CH$6,$G104&gt;=CH$5),IF(CH$5&gt;$N104,5,$K104)*10+IF(AND($F104&gt;=CH$5,$F104&lt;=CH$6),IF(AND($G104&gt;=CH$5,$G104&lt;=CH$6),5,IF($L104=1,2,1)),IF(AND($G104&gt;=CH$5,$G104&lt;=CH$6),IF($M104&gt;0,4,3),0)),IF(AND($D104&lt;=CH$6,$E104&gt;=CH$5),60,0)))</f>
        <v/>
      </c>
      <c r="CI104" s="80" t="str">
        <f>IF(OR($A104="",NOT(ISNUMBER($G104))),"",IF(AND($F104&lt;=CI$6,$G104&gt;=CI$5),IF(CI$5&gt;$N104,5,$K104)*10+IF(AND($F104&gt;=CI$5,$F104&lt;=CI$6),IF(AND($G104&gt;=CI$5,$G104&lt;=CI$6),5,IF($L104=1,2,1)),IF(AND($G104&gt;=CI$5,$G104&lt;=CI$6),IF($M104&gt;0,4,3),0)),IF(AND($D104&lt;=CI$6,$E104&gt;=CI$5),60,0)))</f>
        <v/>
      </c>
      <c r="CJ104" s="80" t="str">
        <f>IF(OR($A104="",NOT(ISNUMBER($G104))),"",IF(AND($F104&lt;=CJ$6,$G104&gt;=CJ$5),IF(CJ$5&gt;$N104,5,$K104)*10+IF(AND($F104&gt;=CJ$5,$F104&lt;=CJ$6),IF(AND($G104&gt;=CJ$5,$G104&lt;=CJ$6),5,IF($L104=1,2,1)),IF(AND($G104&gt;=CJ$5,$G104&lt;=CJ$6),IF($M104&gt;0,4,3),0)),IF(AND($D104&lt;=CJ$6,$E104&gt;=CJ$5),60,0)))</f>
        <v/>
      </c>
      <c r="CK104" s="80" t="str">
        <f>IF(OR($A104="",NOT(ISNUMBER($G104))),"",IF(AND($F104&lt;=CK$6,$G104&gt;=CK$5),IF(CK$5&gt;$N104,5,$K104)*10+IF(AND($F104&gt;=CK$5,$F104&lt;=CK$6),IF(AND($G104&gt;=CK$5,$G104&lt;=CK$6),5,IF($L104=1,2,1)),IF(AND($G104&gt;=CK$5,$G104&lt;=CK$6),IF($M104&gt;0,4,3),0)),IF(AND($D104&lt;=CK$6,$E104&gt;=CK$5),60,0)))</f>
        <v/>
      </c>
      <c r="CL104" s="80" t="str">
        <f>IF(OR($A104="",NOT(ISNUMBER($G104))),"",IF(AND($F104&lt;=CL$6,$G104&gt;=CL$5),IF(CL$5&gt;$N104,5,$K104)*10+IF(AND($F104&gt;=CL$5,$F104&lt;=CL$6),IF(AND($G104&gt;=CL$5,$G104&lt;=CL$6),5,IF($L104=1,2,1)),IF(AND($G104&gt;=CL$5,$G104&lt;=CL$6),IF($M104&gt;0,4,3),0)),IF(AND($D104&lt;=CL$6,$E104&gt;=CL$5),60,0)))</f>
        <v/>
      </c>
      <c r="CM104" s="80" t="str">
        <f>IF(OR($A104="",NOT(ISNUMBER($G104))),"",IF(AND($F104&lt;=CM$6,$G104&gt;=CM$5),IF(CM$5&gt;$N104,5,$K104)*10+IF(AND($F104&gt;=CM$5,$F104&lt;=CM$6),IF(AND($G104&gt;=CM$5,$G104&lt;=CM$6),5,IF($L104=1,2,1)),IF(AND($G104&gt;=CM$5,$G104&lt;=CM$6),IF($M104&gt;0,4,3),0)),IF(AND($D104&lt;=CM$6,$E104&gt;=CM$5),60,0)))</f>
        <v/>
      </c>
      <c r="CN104" s="80" t="str">
        <f>IF(OR($A104="",NOT(ISNUMBER($G104))),"",IF(AND($F104&lt;=CN$6,$G104&gt;=CN$5),IF(CN$5&gt;$N104,5,$K104)*10+IF(AND($F104&gt;=CN$5,$F104&lt;=CN$6),IF(AND($G104&gt;=CN$5,$G104&lt;=CN$6),5,IF($L104=1,2,1)),IF(AND($G104&gt;=CN$5,$G104&lt;=CN$6),IF($M104&gt;0,4,3),0)),IF(AND($D104&lt;=CN$6,$E104&gt;=CN$5),60,0)))</f>
        <v/>
      </c>
      <c r="CO104" s="80" t="str">
        <f>IF(OR($A104="",NOT(ISNUMBER($G104))),"",IF(AND($F104&lt;=CO$6,$G104&gt;=CO$5),IF(CO$5&gt;$N104,5,$K104)*10+IF(AND($F104&gt;=CO$5,$F104&lt;=CO$6),IF(AND($G104&gt;=CO$5,$G104&lt;=CO$6),5,IF($L104=1,2,1)),IF(AND($G104&gt;=CO$5,$G104&lt;=CO$6),IF($M104&gt;0,4,3),0)),IF(AND($D104&lt;=CO$6,$E104&gt;=CO$5),60,0)))</f>
        <v/>
      </c>
      <c r="CP104" s="80" t="str">
        <f>IF(OR($A104="",NOT(ISNUMBER($G104))),"",IF(AND($F104&lt;=CP$6,$G104&gt;=CP$5),IF(CP$5&gt;$N104,5,$K104)*10+IF(AND($F104&gt;=CP$5,$F104&lt;=CP$6),IF(AND($G104&gt;=CP$5,$G104&lt;=CP$6),5,IF($L104=1,2,1)),IF(AND($G104&gt;=CP$5,$G104&lt;=CP$6),IF($M104&gt;0,4,3),0)),IF(AND($D104&lt;=CP$6,$E104&gt;=CP$5),60,0)))</f>
        <v/>
      </c>
      <c r="CQ104" s="80" t="str">
        <f>IF(OR($A104="",NOT(ISNUMBER($G104))),"",IF(AND($F104&lt;=CQ$6,$G104&gt;=CQ$5),IF(CQ$5&gt;$N104,5,$K104)*10+IF(AND($F104&gt;=CQ$5,$F104&lt;=CQ$6),IF(AND($G104&gt;=CQ$5,$G104&lt;=CQ$6),5,IF($L104=1,2,1)),IF(AND($G104&gt;=CQ$5,$G104&lt;=CQ$6),IF($M104&gt;0,4,3),0)),IF(AND($D104&lt;=CQ$6,$E104&gt;=CQ$5),60,0)))</f>
        <v/>
      </c>
      <c r="CR104" s="80" t="str">
        <f>IF(OR($A104="",NOT(ISNUMBER($G104))),"",IF(AND($F104&lt;=CR$6,$G104&gt;=CR$5),IF(CR$5&gt;$N104,5,$K104)*10+IF(AND($F104&gt;=CR$5,$F104&lt;=CR$6),IF(AND($G104&gt;=CR$5,$G104&lt;=CR$6),5,IF($L104=1,2,1)),IF(AND($G104&gt;=CR$5,$G104&lt;=CR$6),IF($M104&gt;0,4,3),0)),IF(AND($D104&lt;=CR$6,$E104&gt;=CR$5),60,0)))</f>
        <v/>
      </c>
      <c r="CS104" s="80" t="str">
        <f>IF(OR($A104="",NOT(ISNUMBER($G104))),"",IF(AND($F104&lt;=CS$6,$G104&gt;=CS$5),IF(CS$5&gt;$N104,5,$K104)*10+IF(AND($F104&gt;=CS$5,$F104&lt;=CS$6),IF(AND($G104&gt;=CS$5,$G104&lt;=CS$6),5,IF($L104=1,2,1)),IF(AND($G104&gt;=CS$5,$G104&lt;=CS$6),IF($M104&gt;0,4,3),0)),IF(AND($D104&lt;=CS$6,$E104&gt;=CS$5),60,0)))</f>
        <v/>
      </c>
      <c r="CT104" s="80" t="str">
        <f>IF(OR($A104="",NOT(ISNUMBER($G104))),"",IF(AND($F104&lt;=CT$6,$G104&gt;=CT$5),IF(CT$5&gt;$N104,5,$K104)*10+IF(AND($F104&gt;=CT$5,$F104&lt;=CT$6),IF(AND($G104&gt;=CT$5,$G104&lt;=CT$6),5,IF($L104=1,2,1)),IF(AND($G104&gt;=CT$5,$G104&lt;=CT$6),IF($M104&gt;0,4,3),0)),IF(AND($D104&lt;=CT$6,$E104&gt;=CT$5),60,0)))</f>
        <v/>
      </c>
      <c r="CU104" s="80" t="str">
        <f>IF(OR($A104="",NOT(ISNUMBER($G104))),"",IF(AND($F104&lt;=CU$6,$G104&gt;=CU$5),IF(CU$5&gt;$N104,5,$K104)*10+IF(AND($F104&gt;=CU$5,$F104&lt;=CU$6),IF(AND($G104&gt;=CU$5,$G104&lt;=CU$6),5,IF($L104=1,2,1)),IF(AND($G104&gt;=CU$5,$G104&lt;=CU$6),IF($M104&gt;0,4,3),0)),IF(AND($D104&lt;=CU$6,$E104&gt;=CU$5),60,0)))</f>
        <v/>
      </c>
      <c r="CV104" s="80" t="str">
        <f>IF(OR($A104="",NOT(ISNUMBER($G104))),"",IF(AND($F104&lt;=CV$6,$G104&gt;=CV$5),IF(CV$5&gt;$N104,5,$K104)*10+IF(AND($F104&gt;=CV$5,$F104&lt;=CV$6),IF(AND($G104&gt;=CV$5,$G104&lt;=CV$6),5,IF($L104=1,2,1)),IF(AND($G104&gt;=CV$5,$G104&lt;=CV$6),IF($M104&gt;0,4,3),0)),IF(AND($D104&lt;=CV$6,$E104&gt;=CV$5),60,0)))</f>
        <v/>
      </c>
      <c r="CW104" s="80" t="str">
        <f>IF(OR($A104="",NOT(ISNUMBER($G104))),"",IF(AND($F104&lt;=CW$6,$G104&gt;=CW$5),IF(CW$5&gt;$N104,5,$K104)*10+IF(AND($F104&gt;=CW$5,$F104&lt;=CW$6),IF(AND($G104&gt;=CW$5,$G104&lt;=CW$6),5,IF($L104=1,2,1)),IF(AND($G104&gt;=CW$5,$G104&lt;=CW$6),IF($M104&gt;0,4,3),0)),IF(AND($D104&lt;=CW$6,$E104&gt;=CW$5),60,0)))</f>
        <v/>
      </c>
      <c r="CX104" s="80" t="str">
        <f>IF(OR($A104="",NOT(ISNUMBER($G104))),"",IF(AND($F104&lt;=CX$6,$G104&gt;=CX$5),IF(CX$5&gt;$N104,5,$K104)*10+IF(AND($F104&gt;=CX$5,$F104&lt;=CX$6),IF(AND($G104&gt;=CX$5,$G104&lt;=CX$6),5,IF($L104=1,2,1)),IF(AND($G104&gt;=CX$5,$G104&lt;=CX$6),IF($M104&gt;0,4,3),0)),IF(AND($D104&lt;=CX$6,$E104&gt;=CX$5),60,0)))</f>
        <v/>
      </c>
      <c r="CY104" s="80" t="str">
        <f>IF(OR($A104="",NOT(ISNUMBER($G104))),"",IF(AND($F104&lt;=CY$6,$G104&gt;=CY$5),IF(CY$5&gt;$N104,5,$K104)*10+IF(AND($F104&gt;=CY$5,$F104&lt;=CY$6),IF(AND($G104&gt;=CY$5,$G104&lt;=CY$6),5,IF($L104=1,2,1)),IF(AND($G104&gt;=CY$5,$G104&lt;=CY$6),IF($M104&gt;0,4,3),0)),IF(AND($D104&lt;=CY$6,$E104&gt;=CY$5),60,0)))</f>
        <v/>
      </c>
      <c r="CZ104" s="80" t="str">
        <f>IF(OR($A104="",NOT(ISNUMBER($G104))),"",IF(AND($F104&lt;=CZ$6,$G104&gt;=CZ$5),IF(CZ$5&gt;$N104,5,$K104)*10+IF(AND($F104&gt;=CZ$5,$F104&lt;=CZ$6),IF(AND($G104&gt;=CZ$5,$G104&lt;=CZ$6),5,IF($L104=1,2,1)),IF(AND($G104&gt;=CZ$5,$G104&lt;=CZ$6),IF($M104&gt;0,4,3),0)),IF(AND($D104&lt;=CZ$6,$E104&gt;=CZ$5),60,0)))</f>
        <v/>
      </c>
      <c r="DA104" s="80" t="str">
        <f>IF(OR($A104="",NOT(ISNUMBER($G104))),"",IF(AND($F104&lt;=DA$6,$G104&gt;=DA$5),IF(DA$5&gt;$N104,5,$K104)*10+IF(AND($F104&gt;=DA$5,$F104&lt;=DA$6),IF(AND($G104&gt;=DA$5,$G104&lt;=DA$6),5,IF($L104=1,2,1)),IF(AND($G104&gt;=DA$5,$G104&lt;=DA$6),IF($M104&gt;0,4,3),0)),IF(AND($D104&lt;=DA$6,$E104&gt;=DA$5),60,0)))</f>
        <v/>
      </c>
      <c r="DB104" s="80" t="str">
        <f>IF(OR($A104="",NOT(ISNUMBER($G104))),"",IF(AND($F104&lt;=DB$6,$G104&gt;=DB$5),IF(DB$5&gt;$N104,5,$K104)*10+IF(AND($F104&gt;=DB$5,$F104&lt;=DB$6),IF(AND($G104&gt;=DB$5,$G104&lt;=DB$6),5,IF($L104=1,2,1)),IF(AND($G104&gt;=DB$5,$G104&lt;=DB$6),IF($M104&gt;0,4,3),0)),IF(AND($D104&lt;=DB$6,$E104&gt;=DB$5),60,0)))</f>
        <v/>
      </c>
      <c r="DC104" s="80" t="str">
        <f>IF(OR($A104="",NOT(ISNUMBER($G104))),"",IF(AND($F104&lt;=DC$6,$G104&gt;=DC$5),IF(DC$5&gt;$N104,5,$K104)*10+IF(AND($F104&gt;=DC$5,$F104&lt;=DC$6),IF(AND($G104&gt;=DC$5,$G104&lt;=DC$6),5,IF($L104=1,2,1)),IF(AND($G104&gt;=DC$5,$G104&lt;=DC$6),IF($M104&gt;0,4,3),0)),IF(AND($D104&lt;=DC$6,$E104&gt;=DC$5),60,0)))</f>
        <v/>
      </c>
      <c r="DD104" s="80" t="str">
        <f>IF(OR($A104="",NOT(ISNUMBER($G104))),"",IF(AND($F104&lt;=DD$6,$G104&gt;=DD$5),IF(DD$5&gt;$N104,5,$K104)*10+IF(AND($F104&gt;=DD$5,$F104&lt;=DD$6),IF(AND($G104&gt;=DD$5,$G104&lt;=DD$6),5,IF($L104=1,2,1)),IF(AND($G104&gt;=DD$5,$G104&lt;=DD$6),IF($M104&gt;0,4,3),0)),IF(AND($D104&lt;=DD$6,$E104&gt;=DD$5),60,0)))</f>
        <v/>
      </c>
      <c r="DE104" s="80" t="str">
        <f>IF(OR($A104="",NOT(ISNUMBER($G104))),"",IF(AND($F104&lt;=DE$6,$G104&gt;=DE$5),IF(DE$5&gt;$N104,5,$K104)*10+IF(AND($F104&gt;=DE$5,$F104&lt;=DE$6),IF(AND($G104&gt;=DE$5,$G104&lt;=DE$6),5,IF($L104=1,2,1)),IF(AND($G104&gt;=DE$5,$G104&lt;=DE$6),IF($M104&gt;0,4,3),0)),IF(AND($D104&lt;=DE$6,$E104&gt;=DE$5),60,0)))</f>
        <v/>
      </c>
      <c r="DF104" s="80" t="str">
        <f>IF(OR($A104="",NOT(ISNUMBER($G104))),"",IF(AND($F104&lt;=DF$6,$G104&gt;=DF$5),IF(DF$5&gt;$N104,5,$K104)*10+IF(AND($F104&gt;=DF$5,$F104&lt;=DF$6),IF(AND($G104&gt;=DF$5,$G104&lt;=DF$6),5,IF($L104=1,2,1)),IF(AND($G104&gt;=DF$5,$G104&lt;=DF$6),IF($M104&gt;0,4,3),0)),IF(AND($D104&lt;=DF$6,$E104&gt;=DF$5),60,0)))</f>
        <v/>
      </c>
      <c r="DG104" s="80" t="str">
        <f>IF(OR($A104="",NOT(ISNUMBER($G104))),"",IF(AND($F104&lt;=DG$6,$G104&gt;=DG$5),IF(DG$5&gt;$N104,5,$K104)*10+IF(AND($F104&gt;=DG$5,$F104&lt;=DG$6),IF(AND($G104&gt;=DG$5,$G104&lt;=DG$6),5,IF($L104=1,2,1)),IF(AND($G104&gt;=DG$5,$G104&lt;=DG$6),IF($M104&gt;0,4,3),0)),IF(AND($D104&lt;=DG$6,$E104&gt;=DG$5),60,0)))</f>
        <v/>
      </c>
      <c r="DH104" s="80" t="str">
        <f>IF(OR($A104="",NOT(ISNUMBER($G104))),"",IF(AND($F104&lt;=DH$6,$G104&gt;=DH$5),IF(DH$5&gt;$N104,5,$K104)*10+IF(AND($F104&gt;=DH$5,$F104&lt;=DH$6),IF(AND($G104&gt;=DH$5,$G104&lt;=DH$6),5,IF($L104=1,2,1)),IF(AND($G104&gt;=DH$5,$G104&lt;=DH$6),IF($M104&gt;0,4,3),0)),IF(AND($D104&lt;=DH$6,$E104&gt;=DH$5),60,0)))</f>
        <v/>
      </c>
      <c r="DI104" s="80" t="str">
        <f>IF(OR($A104="",NOT(ISNUMBER($G104))),"",IF(AND($F104&lt;=DI$6,$G104&gt;=DI$5),IF(DI$5&gt;$N104,5,$K104)*10+IF(AND($F104&gt;=DI$5,$F104&lt;=DI$6),IF(AND($G104&gt;=DI$5,$G104&lt;=DI$6),5,IF($L104=1,2,1)),IF(AND($G104&gt;=DI$5,$G104&lt;=DI$6),IF($M104&gt;0,4,3),0)),IF(AND($D104&lt;=DI$6,$E104&gt;=DI$5),60,0)))</f>
        <v/>
      </c>
      <c r="DJ104" s="80" t="str">
        <f>IF(OR($A104="",NOT(ISNUMBER($G104))),"",IF(AND($F104&lt;=DJ$6,$G104&gt;=DJ$5),IF(DJ$5&gt;$N104,5,$K104)*10+IF(AND($F104&gt;=DJ$5,$F104&lt;=DJ$6),IF(AND($G104&gt;=DJ$5,$G104&lt;=DJ$6),5,IF($L104=1,2,1)),IF(AND($G104&gt;=DJ$5,$G104&lt;=DJ$6),IF($M104&gt;0,4,3),0)),IF(AND($D104&lt;=DJ$6,$E104&gt;=DJ$5),60,0)))</f>
        <v/>
      </c>
      <c r="DK104" s="80" t="str">
        <f>IF(OR($A104="",NOT(ISNUMBER($G104))),"",IF(AND($F104&lt;=DK$6,$G104&gt;=DK$5),IF(DK$5&gt;$N104,5,$K104)*10+IF(AND($F104&gt;=DK$5,$F104&lt;=DK$6),IF(AND($G104&gt;=DK$5,$G104&lt;=DK$6),5,IF($L104=1,2,1)),IF(AND($G104&gt;=DK$5,$G104&lt;=DK$6),IF($M104&gt;0,4,3),0)),IF(AND($D104&lt;=DK$6,$E104&gt;=DK$5),60,0)))</f>
        <v/>
      </c>
      <c r="DL104" s="80" t="str">
        <f>IF(OR($A104="",NOT(ISNUMBER($G104))),"",IF(AND($F104&lt;=DL$6,$G104&gt;=DL$5),IF(DL$5&gt;$N104,5,$K104)*10+IF(AND($F104&gt;=DL$5,$F104&lt;=DL$6),IF(AND($G104&gt;=DL$5,$G104&lt;=DL$6),5,IF($L104=1,2,1)),IF(AND($G104&gt;=DL$5,$G104&lt;=DL$6),IF($M104&gt;0,4,3),0)),IF(AND($D104&lt;=DL$6,$E104&gt;=DL$5),60,0)))</f>
        <v/>
      </c>
      <c r="DM104" s="80" t="str">
        <f>IF(OR($A104="",NOT(ISNUMBER($G104))),"",IF(AND($F104&lt;=DM$6,$G104&gt;=DM$5),IF(DM$5&gt;$N104,5,$K104)*10+IF(AND($F104&gt;=DM$5,$F104&lt;=DM$6),IF(AND($G104&gt;=DM$5,$G104&lt;=DM$6),5,IF($L104=1,2,1)),IF(AND($G104&gt;=DM$5,$G104&lt;=DM$6),IF($M104&gt;0,4,3),0)),IF(AND($D104&lt;=DM$6,$E104&gt;=DM$5),60,0)))</f>
        <v/>
      </c>
      <c r="DN104" s="80" t="str">
        <f>IF(OR($A104="",NOT(ISNUMBER($G104))),"",IF(AND($F104&lt;=DN$6,$G104&gt;=DN$5),IF(DN$5&gt;$N104,5,$K104)*10+IF(AND($F104&gt;=DN$5,$F104&lt;=DN$6),IF(AND($G104&gt;=DN$5,$G104&lt;=DN$6),5,IF($L104=1,2,1)),IF(AND($G104&gt;=DN$5,$G104&lt;=DN$6),IF($M104&gt;0,4,3),0)),IF(AND($D104&lt;=DN$6,$E104&gt;=DN$5),60,0)))</f>
        <v/>
      </c>
      <c r="DO104" s="80" t="str">
        <f>IF(OR($A104="",NOT(ISNUMBER($G104))),"",IF(AND($F104&lt;=DO$6,$G104&gt;=DO$5),IF(DO$5&gt;$N104,5,$K104)*10+IF(AND($F104&gt;=DO$5,$F104&lt;=DO$6),IF(AND($G104&gt;=DO$5,$G104&lt;=DO$6),5,IF($L104=1,2,1)),IF(AND($G104&gt;=DO$5,$G104&lt;=DO$6),IF($M104&gt;0,4,3),0)),IF(AND($D104&lt;=DO$6,$E104&gt;=DO$5),60,0)))</f>
        <v/>
      </c>
      <c r="DP104" s="80" t="str">
        <f>IF(OR($A104="",NOT(ISNUMBER($G104))),"",IF(AND($F104&lt;=DP$6,$G104&gt;=DP$5),IF(DP$5&gt;$N104,5,$K104)*10+IF(AND($F104&gt;=DP$5,$F104&lt;=DP$6),IF(AND($G104&gt;=DP$5,$G104&lt;=DP$6),5,IF($L104=1,2,1)),IF(AND($G104&gt;=DP$5,$G104&lt;=DP$6),IF($M104&gt;0,4,3),0)),IF(AND($D104&lt;=DP$6,$E104&gt;=DP$5),60,0)))</f>
        <v/>
      </c>
      <c r="DQ104" s="80" t="str">
        <f>IF(OR($A104="",NOT(ISNUMBER($G104))),"",IF(AND($F104&lt;=DQ$6,$G104&gt;=DQ$5),IF(DQ$5&gt;$N104,5,$K104)*10+IF(AND($F104&gt;=DQ$5,$F104&lt;=DQ$6),IF(AND($G104&gt;=DQ$5,$G104&lt;=DQ$6),5,IF($L104=1,2,1)),IF(AND($G104&gt;=DQ$5,$G104&lt;=DQ$6),IF($M104&gt;0,4,3),0)),IF(AND($D104&lt;=DQ$6,$E104&gt;=DQ$5),60,0)))</f>
        <v/>
      </c>
      <c r="DR104" s="80" t="str">
        <f>IF(OR($A104="",NOT(ISNUMBER($G104))),"",IF(AND($F104&lt;=DR$6,$G104&gt;=DR$5),IF(DR$5&gt;$N104,5,$K104)*10+IF(AND($F104&gt;=DR$5,$F104&lt;=DR$6),IF(AND($G104&gt;=DR$5,$G104&lt;=DR$6),5,IF($L104=1,2,1)),IF(AND($G104&gt;=DR$5,$G104&lt;=DR$6),IF($M104&gt;0,4,3),0)),IF(AND($D104&lt;=DR$6,$E104&gt;=DR$5),60,0)))</f>
        <v/>
      </c>
      <c r="DS104" s="80" t="str">
        <f>IF(OR($A104="",NOT(ISNUMBER($G104))),"",IF(AND($F104&lt;=DS$6,$G104&gt;=DS$5),IF(DS$5&gt;$N104,5,$K104)*10+IF(AND($F104&gt;=DS$5,$F104&lt;=DS$6),IF(AND($G104&gt;=DS$5,$G104&lt;=DS$6),5,IF($L104=1,2,1)),IF(AND($G104&gt;=DS$5,$G104&lt;=DS$6),IF($M104&gt;0,4,3),0)),IF(AND($D104&lt;=DS$6,$E104&gt;=DS$5),60,0)))</f>
        <v/>
      </c>
      <c r="DT104" s="80" t="str">
        <f>IF(OR($A104="",NOT(ISNUMBER($G104))),"",IF(AND($F104&lt;=DT$6,$G104&gt;=DT$5),IF(DT$5&gt;$N104,5,$K104)*10+IF(AND($F104&gt;=DT$5,$F104&lt;=DT$6),IF(AND($G104&gt;=DT$5,$G104&lt;=DT$6),5,IF($L104=1,2,1)),IF(AND($G104&gt;=DT$5,$G104&lt;=DT$6),IF($M104&gt;0,4,3),0)),IF(AND($D104&lt;=DT$6,$E104&gt;=DT$5),60,0)))</f>
        <v/>
      </c>
      <c r="DU104" s="80" t="str">
        <f>IF(OR($A104="",NOT(ISNUMBER($G104))),"",IF(AND($F104&lt;=DU$6,$G104&gt;=DU$5),IF(DU$5&gt;$N104,5,$K104)*10+IF(AND($F104&gt;=DU$5,$F104&lt;=DU$6),IF(AND($G104&gt;=DU$5,$G104&lt;=DU$6),5,IF($L104=1,2,1)),IF(AND($G104&gt;=DU$5,$G104&lt;=DU$6),IF($M104&gt;0,4,3),0)),IF(AND($D104&lt;=DU$6,$E104&gt;=DU$5),60,0)))</f>
        <v/>
      </c>
      <c r="DV104" s="80" t="str">
        <f>IF(OR($A104="",NOT(ISNUMBER($G104))),"",IF(AND($F104&lt;=DV$6,$G104&gt;=DV$5),IF(DV$5&gt;$N104,5,$K104)*10+IF(AND($F104&gt;=DV$5,$F104&lt;=DV$6),IF(AND($G104&gt;=DV$5,$G104&lt;=DV$6),5,IF($L104=1,2,1)),IF(AND($G104&gt;=DV$5,$G104&lt;=DV$6),IF($M104&gt;0,4,3),0)),IF(AND($D104&lt;=DV$6,$E104&gt;=DV$5),60,0)))</f>
        <v/>
      </c>
      <c r="DW104" s="80" t="str">
        <f>IF(OR($A104="",NOT(ISNUMBER($G104))),"",IF(AND($F104&lt;=DW$6,$G104&gt;=DW$5),IF(DW$5&gt;$N104,5,$K104)*10+IF(AND($F104&gt;=DW$5,$F104&lt;=DW$6),IF(AND($G104&gt;=DW$5,$G104&lt;=DW$6),5,IF($L104=1,2,1)),IF(AND($G104&gt;=DW$5,$G104&lt;=DW$6),IF($M104&gt;0,4,3),0)),IF(AND($D104&lt;=DW$6,$E104&gt;=DW$5),60,0)))</f>
        <v/>
      </c>
      <c r="DX104" s="80" t="str">
        <f>IF(OR($A104="",NOT(ISNUMBER($G104))),"",IF(AND($F104&lt;=DX$6,$G104&gt;=DX$5),IF(DX$5&gt;$N104,5,$K104)*10+IF(AND($F104&gt;=DX$5,$F104&lt;=DX$6),IF(AND($G104&gt;=DX$5,$G104&lt;=DX$6),5,IF($L104=1,2,1)),IF(AND($G104&gt;=DX$5,$G104&lt;=DX$6),IF($M104&gt;0,4,3),0)),IF(AND($D104&lt;=DX$6,$E104&gt;=DX$5),60,0)))</f>
        <v/>
      </c>
      <c r="DY104" s="80" t="str">
        <f>IF(OR($A104="",NOT(ISNUMBER($G104))),"",IF(AND($F104&lt;=DY$6,$G104&gt;=DY$5),IF(DY$5&gt;$N104,5,$K104)*10+IF(AND($F104&gt;=DY$5,$F104&lt;=DY$6),IF(AND($G104&gt;=DY$5,$G104&lt;=DY$6),5,IF($L104=1,2,1)),IF(AND($G104&gt;=DY$5,$G104&lt;=DY$6),IF($M104&gt;0,4,3),0)),IF(AND($D104&lt;=DY$6,$E104&gt;=DY$5),60,0)))</f>
        <v/>
      </c>
      <c r="DZ104" s="80" t="str">
        <f>IF(OR($A104="",NOT(ISNUMBER($G104))),"",IF(AND($F104&lt;=DZ$6,$G104&gt;=DZ$5),IF(DZ$5&gt;$N104,5,$K104)*10+IF(AND($F104&gt;=DZ$5,$F104&lt;=DZ$6),IF(AND($G104&gt;=DZ$5,$G104&lt;=DZ$6),5,IF($L104=1,2,1)),IF(AND($G104&gt;=DZ$5,$G104&lt;=DZ$6),IF($M104&gt;0,4,3),0)),IF(AND($D104&lt;=DZ$6,$E104&gt;=DZ$5),60,0)))</f>
        <v/>
      </c>
      <c r="EA104" s="80" t="str">
        <f>IF(OR($A104="",NOT(ISNUMBER($G104))),"",IF(AND($F104&lt;=EA$6,$G104&gt;=EA$5),IF(EA$5&gt;$N104,5,$K104)*10+IF(AND($F104&gt;=EA$5,$F104&lt;=EA$6),IF(AND($G104&gt;=EA$5,$G104&lt;=EA$6),5,IF($L104=1,2,1)),IF(AND($G104&gt;=EA$5,$G104&lt;=EA$6),IF($M104&gt;0,4,3),0)),IF(AND($D104&lt;=EA$6,$E104&gt;=EA$5),60,0)))</f>
        <v/>
      </c>
      <c r="EB104" s="80" t="str">
        <f>IF(OR($A104="",NOT(ISNUMBER($G104))),"",IF(AND($F104&lt;=EB$6,$G104&gt;=EB$5),IF(EB$5&gt;$N104,5,$K104)*10+IF(AND($F104&gt;=EB$5,$F104&lt;=EB$6),IF(AND($G104&gt;=EB$5,$G104&lt;=EB$6),5,IF($L104=1,2,1)),IF(AND($G104&gt;=EB$5,$G104&lt;=EB$6),IF($M104&gt;0,4,3),0)),IF(AND($D104&lt;=EB$6,$E104&gt;=EB$5),60,0)))</f>
        <v/>
      </c>
      <c r="EC104" s="80" t="str">
        <f>IF(OR($A104="",NOT(ISNUMBER($G104))),"",IF(AND($F104&lt;=EC$6,$G104&gt;=EC$5),IF(EC$5&gt;$N104,5,$K104)*10+IF(AND($F104&gt;=EC$5,$F104&lt;=EC$6),IF(AND($G104&gt;=EC$5,$G104&lt;=EC$6),5,IF($L104=1,2,1)),IF(AND($G104&gt;=EC$5,$G104&lt;=EC$6),IF($M104&gt;0,4,3),0)),IF(AND($D104&lt;=EC$6,$E104&gt;=EC$5),60,0)))</f>
        <v/>
      </c>
      <c r="ED104" s="80" t="str">
        <f>IF(OR($A104="",NOT(ISNUMBER($G104))),"",IF(AND($F104&lt;=ED$6,$G104&gt;=ED$5),IF(ED$5&gt;$N104,5,$K104)*10+IF(AND($F104&gt;=ED$5,$F104&lt;=ED$6),IF(AND($G104&gt;=ED$5,$G104&lt;=ED$6),5,IF($L104=1,2,1)),IF(AND($G104&gt;=ED$5,$G104&lt;=ED$6),IF($M104&gt;0,4,3),0)),IF(AND($D104&lt;=ED$6,$E104&gt;=ED$5),60,0)))</f>
        <v/>
      </c>
    </row>
    <row r="105" ht="18" customHeight="1">
      <c r="A105" s="52" t="str">
        <f>IF(Tasks!$B105="","",Tasks!$A105)</f>
        <v/>
      </c>
      <c r="B105" s="78" t="str">
        <f>IF(Tasks!$B105="","",Tasks!$B105)</f>
        <v/>
      </c>
      <c r="C105" s="25" t="str">
        <f>IF($B105="","",IF(AND(Tasks!$D105="",Tasks!$G105=""),"-",IF(Tasks!$D105="","",Tasks!$D105&amp;IF(OR(Tasks!$E105="",Tasks!$E105="FS"),IF(N(Tasks!$F105)=0,"","FS"),Tasks!$E105)&amp;IF(N(Tasks!$F105)=0,"",IF(Tasks!$F105&gt;0,"+","")&amp;Tasks!$F105))&amp;IF(AND(Tasks!$D105&lt;&gt;"",Tasks!$G105&lt;&gt;""),", ","")&amp;IF(Tasks!$G105="","",Tasks!$G105&amp;IF(OR(Tasks!$H105="",Tasks!$H105="FS"),IF(N(Tasks!$I105)=0,"","FS"),Tasks!$H105)&amp;IF(N(Tasks!$I105)=0,"",IF(Tasks!$I105&gt;0,"+","")&amp;Tasks!$I105))))</f>
        <v/>
      </c>
      <c r="D105" s="51" t="str">
        <f>IF(OR($B105="",Tasks!$Q105=""),"",Tasks!$Q105)</f>
        <v/>
      </c>
      <c r="E105" s="51" t="str">
        <f>IF(OR($B105="",Tasks!$R105=""),"",Tasks!$R105)</f>
        <v/>
      </c>
      <c r="F105" s="51" t="str">
        <f>IF(OR($B105="",Tasks!$S105=""),"",Tasks!$S105)</f>
        <v/>
      </c>
      <c r="G105" s="51" t="str">
        <f>IF(OR($B105="",Tasks!$T105=""),"",Tasks!$T105)</f>
        <v/>
      </c>
      <c r="H105" s="52" t="str">
        <f>IF($B105="","",Tasks!$AE105)</f>
        <v/>
      </c>
      <c r="I105" s="79" t="str">
        <f>IF($B105="","",Tasks!$AF105)</f>
        <v/>
      </c>
      <c r="J105" s="53" t="str">
        <f>IF(OR($B105="",Tasks!$V105=""),"",Tasks!$V105)</f>
        <v/>
      </c>
      <c r="K105" s="52" t="str">
        <f>IF($B105="","",Tasks!$AA105)</f>
        <v/>
      </c>
      <c r="L105" s="52" t="str">
        <f>IF($B105="","",Tasks!$AB105)</f>
        <v/>
      </c>
      <c r="M105" s="52" t="str">
        <f>IF($B105="","",Tasks!$Z105)</f>
        <v/>
      </c>
      <c r="N105" s="52" t="str">
        <f>IF(OR($B105="",Tasks!$AG105=""),"",Tasks!$AG105)</f>
        <v/>
      </c>
      <c r="O105" s="80" t="str">
        <f>IF(OR($A105="",NOT(ISNUMBER($G105))),"",IF(AND($F105&lt;=O$6,$G105&gt;=O$5),IF(O$5&gt;$N105,5,$K105)*10+IF(AND($F105&gt;=O$5,$F105&lt;=O$6),IF(AND($G105&gt;=O$5,$G105&lt;=O$6),5,IF($L105=1,2,1)),IF(AND($G105&gt;=O$5,$G105&lt;=O$6),IF($M105&gt;0,4,3),0)),IF(AND($D105&lt;=O$6,$E105&gt;=O$5),60,0)))</f>
        <v/>
      </c>
      <c r="P105" s="80" t="str">
        <f>IF(OR($A105="",NOT(ISNUMBER($G105))),"",IF(AND($F105&lt;=P$6,$G105&gt;=P$5),IF(P$5&gt;$N105,5,$K105)*10+IF(AND($F105&gt;=P$5,$F105&lt;=P$6),IF(AND($G105&gt;=P$5,$G105&lt;=P$6),5,IF($L105=1,2,1)),IF(AND($G105&gt;=P$5,$G105&lt;=P$6),IF($M105&gt;0,4,3),0)),IF(AND($D105&lt;=P$6,$E105&gt;=P$5),60,0)))</f>
        <v/>
      </c>
      <c r="Q105" s="80" t="str">
        <f>IF(OR($A105="",NOT(ISNUMBER($G105))),"",IF(AND($F105&lt;=Q$6,$G105&gt;=Q$5),IF(Q$5&gt;$N105,5,$K105)*10+IF(AND($F105&gt;=Q$5,$F105&lt;=Q$6),IF(AND($G105&gt;=Q$5,$G105&lt;=Q$6),5,IF($L105=1,2,1)),IF(AND($G105&gt;=Q$5,$G105&lt;=Q$6),IF($M105&gt;0,4,3),0)),IF(AND($D105&lt;=Q$6,$E105&gt;=Q$5),60,0)))</f>
        <v/>
      </c>
      <c r="R105" s="80" t="str">
        <f>IF(OR($A105="",NOT(ISNUMBER($G105))),"",IF(AND($F105&lt;=R$6,$G105&gt;=R$5),IF(R$5&gt;$N105,5,$K105)*10+IF(AND($F105&gt;=R$5,$F105&lt;=R$6),IF(AND($G105&gt;=R$5,$G105&lt;=R$6),5,IF($L105=1,2,1)),IF(AND($G105&gt;=R$5,$G105&lt;=R$6),IF($M105&gt;0,4,3),0)),IF(AND($D105&lt;=R$6,$E105&gt;=R$5),60,0)))</f>
        <v/>
      </c>
      <c r="S105" s="80" t="str">
        <f>IF(OR($A105="",NOT(ISNUMBER($G105))),"",IF(AND($F105&lt;=S$6,$G105&gt;=S$5),IF(S$5&gt;$N105,5,$K105)*10+IF(AND($F105&gt;=S$5,$F105&lt;=S$6),IF(AND($G105&gt;=S$5,$G105&lt;=S$6),5,IF($L105=1,2,1)),IF(AND($G105&gt;=S$5,$G105&lt;=S$6),IF($M105&gt;0,4,3),0)),IF(AND($D105&lt;=S$6,$E105&gt;=S$5),60,0)))</f>
        <v/>
      </c>
      <c r="T105" s="80" t="str">
        <f>IF(OR($A105="",NOT(ISNUMBER($G105))),"",IF(AND($F105&lt;=T$6,$G105&gt;=T$5),IF(T$5&gt;$N105,5,$K105)*10+IF(AND($F105&gt;=T$5,$F105&lt;=T$6),IF(AND($G105&gt;=T$5,$G105&lt;=T$6),5,IF($L105=1,2,1)),IF(AND($G105&gt;=T$5,$G105&lt;=T$6),IF($M105&gt;0,4,3),0)),IF(AND($D105&lt;=T$6,$E105&gt;=T$5),60,0)))</f>
        <v/>
      </c>
      <c r="U105" s="80" t="str">
        <f>IF(OR($A105="",NOT(ISNUMBER($G105))),"",IF(AND($F105&lt;=U$6,$G105&gt;=U$5),IF(U$5&gt;$N105,5,$K105)*10+IF(AND($F105&gt;=U$5,$F105&lt;=U$6),IF(AND($G105&gt;=U$5,$G105&lt;=U$6),5,IF($L105=1,2,1)),IF(AND($G105&gt;=U$5,$G105&lt;=U$6),IF($M105&gt;0,4,3),0)),IF(AND($D105&lt;=U$6,$E105&gt;=U$5),60,0)))</f>
        <v/>
      </c>
      <c r="V105" s="80" t="str">
        <f>IF(OR($A105="",NOT(ISNUMBER($G105))),"",IF(AND($F105&lt;=V$6,$G105&gt;=V$5),IF(V$5&gt;$N105,5,$K105)*10+IF(AND($F105&gt;=V$5,$F105&lt;=V$6),IF(AND($G105&gt;=V$5,$G105&lt;=V$6),5,IF($L105=1,2,1)),IF(AND($G105&gt;=V$5,$G105&lt;=V$6),IF($M105&gt;0,4,3),0)),IF(AND($D105&lt;=V$6,$E105&gt;=V$5),60,0)))</f>
        <v/>
      </c>
      <c r="W105" s="80" t="str">
        <f>IF(OR($A105="",NOT(ISNUMBER($G105))),"",IF(AND($F105&lt;=W$6,$G105&gt;=W$5),IF(W$5&gt;$N105,5,$K105)*10+IF(AND($F105&gt;=W$5,$F105&lt;=W$6),IF(AND($G105&gt;=W$5,$G105&lt;=W$6),5,IF($L105=1,2,1)),IF(AND($G105&gt;=W$5,$G105&lt;=W$6),IF($M105&gt;0,4,3),0)),IF(AND($D105&lt;=W$6,$E105&gt;=W$5),60,0)))</f>
        <v/>
      </c>
      <c r="X105" s="80" t="str">
        <f>IF(OR($A105="",NOT(ISNUMBER($G105))),"",IF(AND($F105&lt;=X$6,$G105&gt;=X$5),IF(X$5&gt;$N105,5,$K105)*10+IF(AND($F105&gt;=X$5,$F105&lt;=X$6),IF(AND($G105&gt;=X$5,$G105&lt;=X$6),5,IF($L105=1,2,1)),IF(AND($G105&gt;=X$5,$G105&lt;=X$6),IF($M105&gt;0,4,3),0)),IF(AND($D105&lt;=X$6,$E105&gt;=X$5),60,0)))</f>
        <v/>
      </c>
      <c r="Y105" s="80" t="str">
        <f>IF(OR($A105="",NOT(ISNUMBER($G105))),"",IF(AND($F105&lt;=Y$6,$G105&gt;=Y$5),IF(Y$5&gt;$N105,5,$K105)*10+IF(AND($F105&gt;=Y$5,$F105&lt;=Y$6),IF(AND($G105&gt;=Y$5,$G105&lt;=Y$6),5,IF($L105=1,2,1)),IF(AND($G105&gt;=Y$5,$G105&lt;=Y$6),IF($M105&gt;0,4,3),0)),IF(AND($D105&lt;=Y$6,$E105&gt;=Y$5),60,0)))</f>
        <v/>
      </c>
      <c r="Z105" s="80" t="str">
        <f>IF(OR($A105="",NOT(ISNUMBER($G105))),"",IF(AND($F105&lt;=Z$6,$G105&gt;=Z$5),IF(Z$5&gt;$N105,5,$K105)*10+IF(AND($F105&gt;=Z$5,$F105&lt;=Z$6),IF(AND($G105&gt;=Z$5,$G105&lt;=Z$6),5,IF($L105=1,2,1)),IF(AND($G105&gt;=Z$5,$G105&lt;=Z$6),IF($M105&gt;0,4,3),0)),IF(AND($D105&lt;=Z$6,$E105&gt;=Z$5),60,0)))</f>
        <v/>
      </c>
      <c r="AA105" s="80" t="str">
        <f>IF(OR($A105="",NOT(ISNUMBER($G105))),"",IF(AND($F105&lt;=AA$6,$G105&gt;=AA$5),IF(AA$5&gt;$N105,5,$K105)*10+IF(AND($F105&gt;=AA$5,$F105&lt;=AA$6),IF(AND($G105&gt;=AA$5,$G105&lt;=AA$6),5,IF($L105=1,2,1)),IF(AND($G105&gt;=AA$5,$G105&lt;=AA$6),IF($M105&gt;0,4,3),0)),IF(AND($D105&lt;=AA$6,$E105&gt;=AA$5),60,0)))</f>
        <v/>
      </c>
      <c r="AB105" s="80" t="str">
        <f>IF(OR($A105="",NOT(ISNUMBER($G105))),"",IF(AND($F105&lt;=AB$6,$G105&gt;=AB$5),IF(AB$5&gt;$N105,5,$K105)*10+IF(AND($F105&gt;=AB$5,$F105&lt;=AB$6),IF(AND($G105&gt;=AB$5,$G105&lt;=AB$6),5,IF($L105=1,2,1)),IF(AND($G105&gt;=AB$5,$G105&lt;=AB$6),IF($M105&gt;0,4,3),0)),IF(AND($D105&lt;=AB$6,$E105&gt;=AB$5),60,0)))</f>
        <v/>
      </c>
      <c r="AC105" s="80" t="str">
        <f>IF(OR($A105="",NOT(ISNUMBER($G105))),"",IF(AND($F105&lt;=AC$6,$G105&gt;=AC$5),IF(AC$5&gt;$N105,5,$K105)*10+IF(AND($F105&gt;=AC$5,$F105&lt;=AC$6),IF(AND($G105&gt;=AC$5,$G105&lt;=AC$6),5,IF($L105=1,2,1)),IF(AND($G105&gt;=AC$5,$G105&lt;=AC$6),IF($M105&gt;0,4,3),0)),IF(AND($D105&lt;=AC$6,$E105&gt;=AC$5),60,0)))</f>
        <v/>
      </c>
      <c r="AD105" s="80" t="str">
        <f>IF(OR($A105="",NOT(ISNUMBER($G105))),"",IF(AND($F105&lt;=AD$6,$G105&gt;=AD$5),IF(AD$5&gt;$N105,5,$K105)*10+IF(AND($F105&gt;=AD$5,$F105&lt;=AD$6),IF(AND($G105&gt;=AD$5,$G105&lt;=AD$6),5,IF($L105=1,2,1)),IF(AND($G105&gt;=AD$5,$G105&lt;=AD$6),IF($M105&gt;0,4,3),0)),IF(AND($D105&lt;=AD$6,$E105&gt;=AD$5),60,0)))</f>
        <v/>
      </c>
      <c r="AE105" s="80" t="str">
        <f>IF(OR($A105="",NOT(ISNUMBER($G105))),"",IF(AND($F105&lt;=AE$6,$G105&gt;=AE$5),IF(AE$5&gt;$N105,5,$K105)*10+IF(AND($F105&gt;=AE$5,$F105&lt;=AE$6),IF(AND($G105&gt;=AE$5,$G105&lt;=AE$6),5,IF($L105=1,2,1)),IF(AND($G105&gt;=AE$5,$G105&lt;=AE$6),IF($M105&gt;0,4,3),0)),IF(AND($D105&lt;=AE$6,$E105&gt;=AE$5),60,0)))</f>
        <v/>
      </c>
      <c r="AF105" s="80" t="str">
        <f>IF(OR($A105="",NOT(ISNUMBER($G105))),"",IF(AND($F105&lt;=AF$6,$G105&gt;=AF$5),IF(AF$5&gt;$N105,5,$K105)*10+IF(AND($F105&gt;=AF$5,$F105&lt;=AF$6),IF(AND($G105&gt;=AF$5,$G105&lt;=AF$6),5,IF($L105=1,2,1)),IF(AND($G105&gt;=AF$5,$G105&lt;=AF$6),IF($M105&gt;0,4,3),0)),IF(AND($D105&lt;=AF$6,$E105&gt;=AF$5),60,0)))</f>
        <v/>
      </c>
      <c r="AG105" s="80" t="str">
        <f>IF(OR($A105="",NOT(ISNUMBER($G105))),"",IF(AND($F105&lt;=AG$6,$G105&gt;=AG$5),IF(AG$5&gt;$N105,5,$K105)*10+IF(AND($F105&gt;=AG$5,$F105&lt;=AG$6),IF(AND($G105&gt;=AG$5,$G105&lt;=AG$6),5,IF($L105=1,2,1)),IF(AND($G105&gt;=AG$5,$G105&lt;=AG$6),IF($M105&gt;0,4,3),0)),IF(AND($D105&lt;=AG$6,$E105&gt;=AG$5),60,0)))</f>
        <v/>
      </c>
      <c r="AH105" s="80" t="str">
        <f>IF(OR($A105="",NOT(ISNUMBER($G105))),"",IF(AND($F105&lt;=AH$6,$G105&gt;=AH$5),IF(AH$5&gt;$N105,5,$K105)*10+IF(AND($F105&gt;=AH$5,$F105&lt;=AH$6),IF(AND($G105&gt;=AH$5,$G105&lt;=AH$6),5,IF($L105=1,2,1)),IF(AND($G105&gt;=AH$5,$G105&lt;=AH$6),IF($M105&gt;0,4,3),0)),IF(AND($D105&lt;=AH$6,$E105&gt;=AH$5),60,0)))</f>
        <v/>
      </c>
      <c r="AI105" s="80" t="str">
        <f>IF(OR($A105="",NOT(ISNUMBER($G105))),"",IF(AND($F105&lt;=AI$6,$G105&gt;=AI$5),IF(AI$5&gt;$N105,5,$K105)*10+IF(AND($F105&gt;=AI$5,$F105&lt;=AI$6),IF(AND($G105&gt;=AI$5,$G105&lt;=AI$6),5,IF($L105=1,2,1)),IF(AND($G105&gt;=AI$5,$G105&lt;=AI$6),IF($M105&gt;0,4,3),0)),IF(AND($D105&lt;=AI$6,$E105&gt;=AI$5),60,0)))</f>
        <v/>
      </c>
      <c r="AJ105" s="80" t="str">
        <f>IF(OR($A105="",NOT(ISNUMBER($G105))),"",IF(AND($F105&lt;=AJ$6,$G105&gt;=AJ$5),IF(AJ$5&gt;$N105,5,$K105)*10+IF(AND($F105&gt;=AJ$5,$F105&lt;=AJ$6),IF(AND($G105&gt;=AJ$5,$G105&lt;=AJ$6),5,IF($L105=1,2,1)),IF(AND($G105&gt;=AJ$5,$G105&lt;=AJ$6),IF($M105&gt;0,4,3),0)),IF(AND($D105&lt;=AJ$6,$E105&gt;=AJ$5),60,0)))</f>
        <v/>
      </c>
      <c r="AK105" s="80" t="str">
        <f>IF(OR($A105="",NOT(ISNUMBER($G105))),"",IF(AND($F105&lt;=AK$6,$G105&gt;=AK$5),IF(AK$5&gt;$N105,5,$K105)*10+IF(AND($F105&gt;=AK$5,$F105&lt;=AK$6),IF(AND($G105&gt;=AK$5,$G105&lt;=AK$6),5,IF($L105=1,2,1)),IF(AND($G105&gt;=AK$5,$G105&lt;=AK$6),IF($M105&gt;0,4,3),0)),IF(AND($D105&lt;=AK$6,$E105&gt;=AK$5),60,0)))</f>
        <v/>
      </c>
      <c r="AL105" s="80" t="str">
        <f>IF(OR($A105="",NOT(ISNUMBER($G105))),"",IF(AND($F105&lt;=AL$6,$G105&gt;=AL$5),IF(AL$5&gt;$N105,5,$K105)*10+IF(AND($F105&gt;=AL$5,$F105&lt;=AL$6),IF(AND($G105&gt;=AL$5,$G105&lt;=AL$6),5,IF($L105=1,2,1)),IF(AND($G105&gt;=AL$5,$G105&lt;=AL$6),IF($M105&gt;0,4,3),0)),IF(AND($D105&lt;=AL$6,$E105&gt;=AL$5),60,0)))</f>
        <v/>
      </c>
      <c r="AM105" s="80" t="str">
        <f>IF(OR($A105="",NOT(ISNUMBER($G105))),"",IF(AND($F105&lt;=AM$6,$G105&gt;=AM$5),IF(AM$5&gt;$N105,5,$K105)*10+IF(AND($F105&gt;=AM$5,$F105&lt;=AM$6),IF(AND($G105&gt;=AM$5,$G105&lt;=AM$6),5,IF($L105=1,2,1)),IF(AND($G105&gt;=AM$5,$G105&lt;=AM$6),IF($M105&gt;0,4,3),0)),IF(AND($D105&lt;=AM$6,$E105&gt;=AM$5),60,0)))</f>
        <v/>
      </c>
      <c r="AN105" s="80" t="str">
        <f>IF(OR($A105="",NOT(ISNUMBER($G105))),"",IF(AND($F105&lt;=AN$6,$G105&gt;=AN$5),IF(AN$5&gt;$N105,5,$K105)*10+IF(AND($F105&gt;=AN$5,$F105&lt;=AN$6),IF(AND($G105&gt;=AN$5,$G105&lt;=AN$6),5,IF($L105=1,2,1)),IF(AND($G105&gt;=AN$5,$G105&lt;=AN$6),IF($M105&gt;0,4,3),0)),IF(AND($D105&lt;=AN$6,$E105&gt;=AN$5),60,0)))</f>
        <v/>
      </c>
      <c r="AO105" s="80" t="str">
        <f>IF(OR($A105="",NOT(ISNUMBER($G105))),"",IF(AND($F105&lt;=AO$6,$G105&gt;=AO$5),IF(AO$5&gt;$N105,5,$K105)*10+IF(AND($F105&gt;=AO$5,$F105&lt;=AO$6),IF(AND($G105&gt;=AO$5,$G105&lt;=AO$6),5,IF($L105=1,2,1)),IF(AND($G105&gt;=AO$5,$G105&lt;=AO$6),IF($M105&gt;0,4,3),0)),IF(AND($D105&lt;=AO$6,$E105&gt;=AO$5),60,0)))</f>
        <v/>
      </c>
      <c r="AP105" s="80" t="str">
        <f>IF(OR($A105="",NOT(ISNUMBER($G105))),"",IF(AND($F105&lt;=AP$6,$G105&gt;=AP$5),IF(AP$5&gt;$N105,5,$K105)*10+IF(AND($F105&gt;=AP$5,$F105&lt;=AP$6),IF(AND($G105&gt;=AP$5,$G105&lt;=AP$6),5,IF($L105=1,2,1)),IF(AND($G105&gt;=AP$5,$G105&lt;=AP$6),IF($M105&gt;0,4,3),0)),IF(AND($D105&lt;=AP$6,$E105&gt;=AP$5),60,0)))</f>
        <v/>
      </c>
      <c r="AQ105" s="80" t="str">
        <f>IF(OR($A105="",NOT(ISNUMBER($G105))),"",IF(AND($F105&lt;=AQ$6,$G105&gt;=AQ$5),IF(AQ$5&gt;$N105,5,$K105)*10+IF(AND($F105&gt;=AQ$5,$F105&lt;=AQ$6),IF(AND($G105&gt;=AQ$5,$G105&lt;=AQ$6),5,IF($L105=1,2,1)),IF(AND($G105&gt;=AQ$5,$G105&lt;=AQ$6),IF($M105&gt;0,4,3),0)),IF(AND($D105&lt;=AQ$6,$E105&gt;=AQ$5),60,0)))</f>
        <v/>
      </c>
      <c r="AR105" s="80" t="str">
        <f>IF(OR($A105="",NOT(ISNUMBER($G105))),"",IF(AND($F105&lt;=AR$6,$G105&gt;=AR$5),IF(AR$5&gt;$N105,5,$K105)*10+IF(AND($F105&gt;=AR$5,$F105&lt;=AR$6),IF(AND($G105&gt;=AR$5,$G105&lt;=AR$6),5,IF($L105=1,2,1)),IF(AND($G105&gt;=AR$5,$G105&lt;=AR$6),IF($M105&gt;0,4,3),0)),IF(AND($D105&lt;=AR$6,$E105&gt;=AR$5),60,0)))</f>
        <v/>
      </c>
      <c r="AS105" s="80" t="str">
        <f>IF(OR($A105="",NOT(ISNUMBER($G105))),"",IF(AND($F105&lt;=AS$6,$G105&gt;=AS$5),IF(AS$5&gt;$N105,5,$K105)*10+IF(AND($F105&gt;=AS$5,$F105&lt;=AS$6),IF(AND($G105&gt;=AS$5,$G105&lt;=AS$6),5,IF($L105=1,2,1)),IF(AND($G105&gt;=AS$5,$G105&lt;=AS$6),IF($M105&gt;0,4,3),0)),IF(AND($D105&lt;=AS$6,$E105&gt;=AS$5),60,0)))</f>
        <v/>
      </c>
      <c r="AT105" s="80" t="str">
        <f>IF(OR($A105="",NOT(ISNUMBER($G105))),"",IF(AND($F105&lt;=AT$6,$G105&gt;=AT$5),IF(AT$5&gt;$N105,5,$K105)*10+IF(AND($F105&gt;=AT$5,$F105&lt;=AT$6),IF(AND($G105&gt;=AT$5,$G105&lt;=AT$6),5,IF($L105=1,2,1)),IF(AND($G105&gt;=AT$5,$G105&lt;=AT$6),IF($M105&gt;0,4,3),0)),IF(AND($D105&lt;=AT$6,$E105&gt;=AT$5),60,0)))</f>
        <v/>
      </c>
      <c r="AU105" s="80" t="str">
        <f>IF(OR($A105="",NOT(ISNUMBER($G105))),"",IF(AND($F105&lt;=AU$6,$G105&gt;=AU$5),IF(AU$5&gt;$N105,5,$K105)*10+IF(AND($F105&gt;=AU$5,$F105&lt;=AU$6),IF(AND($G105&gt;=AU$5,$G105&lt;=AU$6),5,IF($L105=1,2,1)),IF(AND($G105&gt;=AU$5,$G105&lt;=AU$6),IF($M105&gt;0,4,3),0)),IF(AND($D105&lt;=AU$6,$E105&gt;=AU$5),60,0)))</f>
        <v/>
      </c>
      <c r="AV105" s="80" t="str">
        <f>IF(OR($A105="",NOT(ISNUMBER($G105))),"",IF(AND($F105&lt;=AV$6,$G105&gt;=AV$5),IF(AV$5&gt;$N105,5,$K105)*10+IF(AND($F105&gt;=AV$5,$F105&lt;=AV$6),IF(AND($G105&gt;=AV$5,$G105&lt;=AV$6),5,IF($L105=1,2,1)),IF(AND($G105&gt;=AV$5,$G105&lt;=AV$6),IF($M105&gt;0,4,3),0)),IF(AND($D105&lt;=AV$6,$E105&gt;=AV$5),60,0)))</f>
        <v/>
      </c>
      <c r="AW105" s="80" t="str">
        <f>IF(OR($A105="",NOT(ISNUMBER($G105))),"",IF(AND($F105&lt;=AW$6,$G105&gt;=AW$5),IF(AW$5&gt;$N105,5,$K105)*10+IF(AND($F105&gt;=AW$5,$F105&lt;=AW$6),IF(AND($G105&gt;=AW$5,$G105&lt;=AW$6),5,IF($L105=1,2,1)),IF(AND($G105&gt;=AW$5,$G105&lt;=AW$6),IF($M105&gt;0,4,3),0)),IF(AND($D105&lt;=AW$6,$E105&gt;=AW$5),60,0)))</f>
        <v/>
      </c>
      <c r="AX105" s="80" t="str">
        <f>IF(OR($A105="",NOT(ISNUMBER($G105))),"",IF(AND($F105&lt;=AX$6,$G105&gt;=AX$5),IF(AX$5&gt;$N105,5,$K105)*10+IF(AND($F105&gt;=AX$5,$F105&lt;=AX$6),IF(AND($G105&gt;=AX$5,$G105&lt;=AX$6),5,IF($L105=1,2,1)),IF(AND($G105&gt;=AX$5,$G105&lt;=AX$6),IF($M105&gt;0,4,3),0)),IF(AND($D105&lt;=AX$6,$E105&gt;=AX$5),60,0)))</f>
        <v/>
      </c>
      <c r="AY105" s="80" t="str">
        <f>IF(OR($A105="",NOT(ISNUMBER($G105))),"",IF(AND($F105&lt;=AY$6,$G105&gt;=AY$5),IF(AY$5&gt;$N105,5,$K105)*10+IF(AND($F105&gt;=AY$5,$F105&lt;=AY$6),IF(AND($G105&gt;=AY$5,$G105&lt;=AY$6),5,IF($L105=1,2,1)),IF(AND($G105&gt;=AY$5,$G105&lt;=AY$6),IF($M105&gt;0,4,3),0)),IF(AND($D105&lt;=AY$6,$E105&gt;=AY$5),60,0)))</f>
        <v/>
      </c>
      <c r="AZ105" s="80" t="str">
        <f>IF(OR($A105="",NOT(ISNUMBER($G105))),"",IF(AND($F105&lt;=AZ$6,$G105&gt;=AZ$5),IF(AZ$5&gt;$N105,5,$K105)*10+IF(AND($F105&gt;=AZ$5,$F105&lt;=AZ$6),IF(AND($G105&gt;=AZ$5,$G105&lt;=AZ$6),5,IF($L105=1,2,1)),IF(AND($G105&gt;=AZ$5,$G105&lt;=AZ$6),IF($M105&gt;0,4,3),0)),IF(AND($D105&lt;=AZ$6,$E105&gt;=AZ$5),60,0)))</f>
        <v/>
      </c>
      <c r="BA105" s="80" t="str">
        <f>IF(OR($A105="",NOT(ISNUMBER($G105))),"",IF(AND($F105&lt;=BA$6,$G105&gt;=BA$5),IF(BA$5&gt;$N105,5,$K105)*10+IF(AND($F105&gt;=BA$5,$F105&lt;=BA$6),IF(AND($G105&gt;=BA$5,$G105&lt;=BA$6),5,IF($L105=1,2,1)),IF(AND($G105&gt;=BA$5,$G105&lt;=BA$6),IF($M105&gt;0,4,3),0)),IF(AND($D105&lt;=BA$6,$E105&gt;=BA$5),60,0)))</f>
        <v/>
      </c>
      <c r="BB105" s="80" t="str">
        <f>IF(OR($A105="",NOT(ISNUMBER($G105))),"",IF(AND($F105&lt;=BB$6,$G105&gt;=BB$5),IF(BB$5&gt;$N105,5,$K105)*10+IF(AND($F105&gt;=BB$5,$F105&lt;=BB$6),IF(AND($G105&gt;=BB$5,$G105&lt;=BB$6),5,IF($L105=1,2,1)),IF(AND($G105&gt;=BB$5,$G105&lt;=BB$6),IF($M105&gt;0,4,3),0)),IF(AND($D105&lt;=BB$6,$E105&gt;=BB$5),60,0)))</f>
        <v/>
      </c>
      <c r="BC105" s="80" t="str">
        <f>IF(OR($A105="",NOT(ISNUMBER($G105))),"",IF(AND($F105&lt;=BC$6,$G105&gt;=BC$5),IF(BC$5&gt;$N105,5,$K105)*10+IF(AND($F105&gt;=BC$5,$F105&lt;=BC$6),IF(AND($G105&gt;=BC$5,$G105&lt;=BC$6),5,IF($L105=1,2,1)),IF(AND($G105&gt;=BC$5,$G105&lt;=BC$6),IF($M105&gt;0,4,3),0)),IF(AND($D105&lt;=BC$6,$E105&gt;=BC$5),60,0)))</f>
        <v/>
      </c>
      <c r="BD105" s="80" t="str">
        <f>IF(OR($A105="",NOT(ISNUMBER($G105))),"",IF(AND($F105&lt;=BD$6,$G105&gt;=BD$5),IF(BD$5&gt;$N105,5,$K105)*10+IF(AND($F105&gt;=BD$5,$F105&lt;=BD$6),IF(AND($G105&gt;=BD$5,$G105&lt;=BD$6),5,IF($L105=1,2,1)),IF(AND($G105&gt;=BD$5,$G105&lt;=BD$6),IF($M105&gt;0,4,3),0)),IF(AND($D105&lt;=BD$6,$E105&gt;=BD$5),60,0)))</f>
        <v/>
      </c>
      <c r="BE105" s="80" t="str">
        <f>IF(OR($A105="",NOT(ISNUMBER($G105))),"",IF(AND($F105&lt;=BE$6,$G105&gt;=BE$5),IF(BE$5&gt;$N105,5,$K105)*10+IF(AND($F105&gt;=BE$5,$F105&lt;=BE$6),IF(AND($G105&gt;=BE$5,$G105&lt;=BE$6),5,IF($L105=1,2,1)),IF(AND($G105&gt;=BE$5,$G105&lt;=BE$6),IF($M105&gt;0,4,3),0)),IF(AND($D105&lt;=BE$6,$E105&gt;=BE$5),60,0)))</f>
        <v/>
      </c>
      <c r="BF105" s="80" t="str">
        <f>IF(OR($A105="",NOT(ISNUMBER($G105))),"",IF(AND($F105&lt;=BF$6,$G105&gt;=BF$5),IF(BF$5&gt;$N105,5,$K105)*10+IF(AND($F105&gt;=BF$5,$F105&lt;=BF$6),IF(AND($G105&gt;=BF$5,$G105&lt;=BF$6),5,IF($L105=1,2,1)),IF(AND($G105&gt;=BF$5,$G105&lt;=BF$6),IF($M105&gt;0,4,3),0)),IF(AND($D105&lt;=BF$6,$E105&gt;=BF$5),60,0)))</f>
        <v/>
      </c>
      <c r="BG105" s="80" t="str">
        <f>IF(OR($A105="",NOT(ISNUMBER($G105))),"",IF(AND($F105&lt;=BG$6,$G105&gt;=BG$5),IF(BG$5&gt;$N105,5,$K105)*10+IF(AND($F105&gt;=BG$5,$F105&lt;=BG$6),IF(AND($G105&gt;=BG$5,$G105&lt;=BG$6),5,IF($L105=1,2,1)),IF(AND($G105&gt;=BG$5,$G105&lt;=BG$6),IF($M105&gt;0,4,3),0)),IF(AND($D105&lt;=BG$6,$E105&gt;=BG$5),60,0)))</f>
        <v/>
      </c>
      <c r="BH105" s="80" t="str">
        <f>IF(OR($A105="",NOT(ISNUMBER($G105))),"",IF(AND($F105&lt;=BH$6,$G105&gt;=BH$5),IF(BH$5&gt;$N105,5,$K105)*10+IF(AND($F105&gt;=BH$5,$F105&lt;=BH$6),IF(AND($G105&gt;=BH$5,$G105&lt;=BH$6),5,IF($L105=1,2,1)),IF(AND($G105&gt;=BH$5,$G105&lt;=BH$6),IF($M105&gt;0,4,3),0)),IF(AND($D105&lt;=BH$6,$E105&gt;=BH$5),60,0)))</f>
        <v/>
      </c>
      <c r="BI105" s="80" t="str">
        <f>IF(OR($A105="",NOT(ISNUMBER($G105))),"",IF(AND($F105&lt;=BI$6,$G105&gt;=BI$5),IF(BI$5&gt;$N105,5,$K105)*10+IF(AND($F105&gt;=BI$5,$F105&lt;=BI$6),IF(AND($G105&gt;=BI$5,$G105&lt;=BI$6),5,IF($L105=1,2,1)),IF(AND($G105&gt;=BI$5,$G105&lt;=BI$6),IF($M105&gt;0,4,3),0)),IF(AND($D105&lt;=BI$6,$E105&gt;=BI$5),60,0)))</f>
        <v/>
      </c>
      <c r="BJ105" s="80" t="str">
        <f>IF(OR($A105="",NOT(ISNUMBER($G105))),"",IF(AND($F105&lt;=BJ$6,$G105&gt;=BJ$5),IF(BJ$5&gt;$N105,5,$K105)*10+IF(AND($F105&gt;=BJ$5,$F105&lt;=BJ$6),IF(AND($G105&gt;=BJ$5,$G105&lt;=BJ$6),5,IF($L105=1,2,1)),IF(AND($G105&gt;=BJ$5,$G105&lt;=BJ$6),IF($M105&gt;0,4,3),0)),IF(AND($D105&lt;=BJ$6,$E105&gt;=BJ$5),60,0)))</f>
        <v/>
      </c>
      <c r="BK105" s="80" t="str">
        <f>IF(OR($A105="",NOT(ISNUMBER($G105))),"",IF(AND($F105&lt;=BK$6,$G105&gt;=BK$5),IF(BK$5&gt;$N105,5,$K105)*10+IF(AND($F105&gt;=BK$5,$F105&lt;=BK$6),IF(AND($G105&gt;=BK$5,$G105&lt;=BK$6),5,IF($L105=1,2,1)),IF(AND($G105&gt;=BK$5,$G105&lt;=BK$6),IF($M105&gt;0,4,3),0)),IF(AND($D105&lt;=BK$6,$E105&gt;=BK$5),60,0)))</f>
        <v/>
      </c>
      <c r="BL105" s="80" t="str">
        <f>IF(OR($A105="",NOT(ISNUMBER($G105))),"",IF(AND($F105&lt;=BL$6,$G105&gt;=BL$5),IF(BL$5&gt;$N105,5,$K105)*10+IF(AND($F105&gt;=BL$5,$F105&lt;=BL$6),IF(AND($G105&gt;=BL$5,$G105&lt;=BL$6),5,IF($L105=1,2,1)),IF(AND($G105&gt;=BL$5,$G105&lt;=BL$6),IF($M105&gt;0,4,3),0)),IF(AND($D105&lt;=BL$6,$E105&gt;=BL$5),60,0)))</f>
        <v/>
      </c>
      <c r="BM105" s="80" t="str">
        <f>IF(OR($A105="",NOT(ISNUMBER($G105))),"",IF(AND($F105&lt;=BM$6,$G105&gt;=BM$5),IF(BM$5&gt;$N105,5,$K105)*10+IF(AND($F105&gt;=BM$5,$F105&lt;=BM$6),IF(AND($G105&gt;=BM$5,$G105&lt;=BM$6),5,IF($L105=1,2,1)),IF(AND($G105&gt;=BM$5,$G105&lt;=BM$6),IF($M105&gt;0,4,3),0)),IF(AND($D105&lt;=BM$6,$E105&gt;=BM$5),60,0)))</f>
        <v/>
      </c>
      <c r="BN105" s="80" t="str">
        <f>IF(OR($A105="",NOT(ISNUMBER($G105))),"",IF(AND($F105&lt;=BN$6,$G105&gt;=BN$5),IF(BN$5&gt;$N105,5,$K105)*10+IF(AND($F105&gt;=BN$5,$F105&lt;=BN$6),IF(AND($G105&gt;=BN$5,$G105&lt;=BN$6),5,IF($L105=1,2,1)),IF(AND($G105&gt;=BN$5,$G105&lt;=BN$6),IF($M105&gt;0,4,3),0)),IF(AND($D105&lt;=BN$6,$E105&gt;=BN$5),60,0)))</f>
        <v/>
      </c>
      <c r="BO105" s="80" t="str">
        <f>IF(OR($A105="",NOT(ISNUMBER($G105))),"",IF(AND($F105&lt;=BO$6,$G105&gt;=BO$5),IF(BO$5&gt;$N105,5,$K105)*10+IF(AND($F105&gt;=BO$5,$F105&lt;=BO$6),IF(AND($G105&gt;=BO$5,$G105&lt;=BO$6),5,IF($L105=1,2,1)),IF(AND($G105&gt;=BO$5,$G105&lt;=BO$6),IF($M105&gt;0,4,3),0)),IF(AND($D105&lt;=BO$6,$E105&gt;=BO$5),60,0)))</f>
        <v/>
      </c>
      <c r="BP105" s="80" t="str">
        <f>IF(OR($A105="",NOT(ISNUMBER($G105))),"",IF(AND($F105&lt;=BP$6,$G105&gt;=BP$5),IF(BP$5&gt;$N105,5,$K105)*10+IF(AND($F105&gt;=BP$5,$F105&lt;=BP$6),IF(AND($G105&gt;=BP$5,$G105&lt;=BP$6),5,IF($L105=1,2,1)),IF(AND($G105&gt;=BP$5,$G105&lt;=BP$6),IF($M105&gt;0,4,3),0)),IF(AND($D105&lt;=BP$6,$E105&gt;=BP$5),60,0)))</f>
        <v/>
      </c>
      <c r="BQ105" s="80" t="str">
        <f>IF(OR($A105="",NOT(ISNUMBER($G105))),"",IF(AND($F105&lt;=BQ$6,$G105&gt;=BQ$5),IF(BQ$5&gt;$N105,5,$K105)*10+IF(AND($F105&gt;=BQ$5,$F105&lt;=BQ$6),IF(AND($G105&gt;=BQ$5,$G105&lt;=BQ$6),5,IF($L105=1,2,1)),IF(AND($G105&gt;=BQ$5,$G105&lt;=BQ$6),IF($M105&gt;0,4,3),0)),IF(AND($D105&lt;=BQ$6,$E105&gt;=BQ$5),60,0)))</f>
        <v/>
      </c>
      <c r="BR105" s="80" t="str">
        <f>IF(OR($A105="",NOT(ISNUMBER($G105))),"",IF(AND($F105&lt;=BR$6,$G105&gt;=BR$5),IF(BR$5&gt;$N105,5,$K105)*10+IF(AND($F105&gt;=BR$5,$F105&lt;=BR$6),IF(AND($G105&gt;=BR$5,$G105&lt;=BR$6),5,IF($L105=1,2,1)),IF(AND($G105&gt;=BR$5,$G105&lt;=BR$6),IF($M105&gt;0,4,3),0)),IF(AND($D105&lt;=BR$6,$E105&gt;=BR$5),60,0)))</f>
        <v/>
      </c>
      <c r="BS105" s="80" t="str">
        <f>IF(OR($A105="",NOT(ISNUMBER($G105))),"",IF(AND($F105&lt;=BS$6,$G105&gt;=BS$5),IF(BS$5&gt;$N105,5,$K105)*10+IF(AND($F105&gt;=BS$5,$F105&lt;=BS$6),IF(AND($G105&gt;=BS$5,$G105&lt;=BS$6),5,IF($L105=1,2,1)),IF(AND($G105&gt;=BS$5,$G105&lt;=BS$6),IF($M105&gt;0,4,3),0)),IF(AND($D105&lt;=BS$6,$E105&gt;=BS$5),60,0)))</f>
        <v/>
      </c>
      <c r="BT105" s="80" t="str">
        <f>IF(OR($A105="",NOT(ISNUMBER($G105))),"",IF(AND($F105&lt;=BT$6,$G105&gt;=BT$5),IF(BT$5&gt;$N105,5,$K105)*10+IF(AND($F105&gt;=BT$5,$F105&lt;=BT$6),IF(AND($G105&gt;=BT$5,$G105&lt;=BT$6),5,IF($L105=1,2,1)),IF(AND($G105&gt;=BT$5,$G105&lt;=BT$6),IF($M105&gt;0,4,3),0)),IF(AND($D105&lt;=BT$6,$E105&gt;=BT$5),60,0)))</f>
        <v/>
      </c>
      <c r="BU105" s="80" t="str">
        <f>IF(OR($A105="",NOT(ISNUMBER($G105))),"",IF(AND($F105&lt;=BU$6,$G105&gt;=BU$5),IF(BU$5&gt;$N105,5,$K105)*10+IF(AND($F105&gt;=BU$5,$F105&lt;=BU$6),IF(AND($G105&gt;=BU$5,$G105&lt;=BU$6),5,IF($L105=1,2,1)),IF(AND($G105&gt;=BU$5,$G105&lt;=BU$6),IF($M105&gt;0,4,3),0)),IF(AND($D105&lt;=BU$6,$E105&gt;=BU$5),60,0)))</f>
        <v/>
      </c>
      <c r="BV105" s="80" t="str">
        <f>IF(OR($A105="",NOT(ISNUMBER($G105))),"",IF(AND($F105&lt;=BV$6,$G105&gt;=BV$5),IF(BV$5&gt;$N105,5,$K105)*10+IF(AND($F105&gt;=BV$5,$F105&lt;=BV$6),IF(AND($G105&gt;=BV$5,$G105&lt;=BV$6),5,IF($L105=1,2,1)),IF(AND($G105&gt;=BV$5,$G105&lt;=BV$6),IF($M105&gt;0,4,3),0)),IF(AND($D105&lt;=BV$6,$E105&gt;=BV$5),60,0)))</f>
        <v/>
      </c>
      <c r="BW105" s="80" t="str">
        <f>IF(OR($A105="",NOT(ISNUMBER($G105))),"",IF(AND($F105&lt;=BW$6,$G105&gt;=BW$5),IF(BW$5&gt;$N105,5,$K105)*10+IF(AND($F105&gt;=BW$5,$F105&lt;=BW$6),IF(AND($G105&gt;=BW$5,$G105&lt;=BW$6),5,IF($L105=1,2,1)),IF(AND($G105&gt;=BW$5,$G105&lt;=BW$6),IF($M105&gt;0,4,3),0)),IF(AND($D105&lt;=BW$6,$E105&gt;=BW$5),60,0)))</f>
        <v/>
      </c>
      <c r="BX105" s="80" t="str">
        <f>IF(OR($A105="",NOT(ISNUMBER($G105))),"",IF(AND($F105&lt;=BX$6,$G105&gt;=BX$5),IF(BX$5&gt;$N105,5,$K105)*10+IF(AND($F105&gt;=BX$5,$F105&lt;=BX$6),IF(AND($G105&gt;=BX$5,$G105&lt;=BX$6),5,IF($L105=1,2,1)),IF(AND($G105&gt;=BX$5,$G105&lt;=BX$6),IF($M105&gt;0,4,3),0)),IF(AND($D105&lt;=BX$6,$E105&gt;=BX$5),60,0)))</f>
        <v/>
      </c>
      <c r="BY105" s="80" t="str">
        <f>IF(OR($A105="",NOT(ISNUMBER($G105))),"",IF(AND($F105&lt;=BY$6,$G105&gt;=BY$5),IF(BY$5&gt;$N105,5,$K105)*10+IF(AND($F105&gt;=BY$5,$F105&lt;=BY$6),IF(AND($G105&gt;=BY$5,$G105&lt;=BY$6),5,IF($L105=1,2,1)),IF(AND($G105&gt;=BY$5,$G105&lt;=BY$6),IF($M105&gt;0,4,3),0)),IF(AND($D105&lt;=BY$6,$E105&gt;=BY$5),60,0)))</f>
        <v/>
      </c>
      <c r="BZ105" s="80" t="str">
        <f>IF(OR($A105="",NOT(ISNUMBER($G105))),"",IF(AND($F105&lt;=BZ$6,$G105&gt;=BZ$5),IF(BZ$5&gt;$N105,5,$K105)*10+IF(AND($F105&gt;=BZ$5,$F105&lt;=BZ$6),IF(AND($G105&gt;=BZ$5,$G105&lt;=BZ$6),5,IF($L105=1,2,1)),IF(AND($G105&gt;=BZ$5,$G105&lt;=BZ$6),IF($M105&gt;0,4,3),0)),IF(AND($D105&lt;=BZ$6,$E105&gt;=BZ$5),60,0)))</f>
        <v/>
      </c>
      <c r="CA105" s="80" t="str">
        <f>IF(OR($A105="",NOT(ISNUMBER($G105))),"",IF(AND($F105&lt;=CA$6,$G105&gt;=CA$5),IF(CA$5&gt;$N105,5,$K105)*10+IF(AND($F105&gt;=CA$5,$F105&lt;=CA$6),IF(AND($G105&gt;=CA$5,$G105&lt;=CA$6),5,IF($L105=1,2,1)),IF(AND($G105&gt;=CA$5,$G105&lt;=CA$6),IF($M105&gt;0,4,3),0)),IF(AND($D105&lt;=CA$6,$E105&gt;=CA$5),60,0)))</f>
        <v/>
      </c>
      <c r="CB105" s="80" t="str">
        <f>IF(OR($A105="",NOT(ISNUMBER($G105))),"",IF(AND($F105&lt;=CB$6,$G105&gt;=CB$5),IF(CB$5&gt;$N105,5,$K105)*10+IF(AND($F105&gt;=CB$5,$F105&lt;=CB$6),IF(AND($G105&gt;=CB$5,$G105&lt;=CB$6),5,IF($L105=1,2,1)),IF(AND($G105&gt;=CB$5,$G105&lt;=CB$6),IF($M105&gt;0,4,3),0)),IF(AND($D105&lt;=CB$6,$E105&gt;=CB$5),60,0)))</f>
        <v/>
      </c>
      <c r="CC105" s="80" t="str">
        <f>IF(OR($A105="",NOT(ISNUMBER($G105))),"",IF(AND($F105&lt;=CC$6,$G105&gt;=CC$5),IF(CC$5&gt;$N105,5,$K105)*10+IF(AND($F105&gt;=CC$5,$F105&lt;=CC$6),IF(AND($G105&gt;=CC$5,$G105&lt;=CC$6),5,IF($L105=1,2,1)),IF(AND($G105&gt;=CC$5,$G105&lt;=CC$6),IF($M105&gt;0,4,3),0)),IF(AND($D105&lt;=CC$6,$E105&gt;=CC$5),60,0)))</f>
        <v/>
      </c>
      <c r="CD105" s="80" t="str">
        <f>IF(OR($A105="",NOT(ISNUMBER($G105))),"",IF(AND($F105&lt;=CD$6,$G105&gt;=CD$5),IF(CD$5&gt;$N105,5,$K105)*10+IF(AND($F105&gt;=CD$5,$F105&lt;=CD$6),IF(AND($G105&gt;=CD$5,$G105&lt;=CD$6),5,IF($L105=1,2,1)),IF(AND($G105&gt;=CD$5,$G105&lt;=CD$6),IF($M105&gt;0,4,3),0)),IF(AND($D105&lt;=CD$6,$E105&gt;=CD$5),60,0)))</f>
        <v/>
      </c>
      <c r="CE105" s="80" t="str">
        <f>IF(OR($A105="",NOT(ISNUMBER($G105))),"",IF(AND($F105&lt;=CE$6,$G105&gt;=CE$5),IF(CE$5&gt;$N105,5,$K105)*10+IF(AND($F105&gt;=CE$5,$F105&lt;=CE$6),IF(AND($G105&gt;=CE$5,$G105&lt;=CE$6),5,IF($L105=1,2,1)),IF(AND($G105&gt;=CE$5,$G105&lt;=CE$6),IF($M105&gt;0,4,3),0)),IF(AND($D105&lt;=CE$6,$E105&gt;=CE$5),60,0)))</f>
        <v/>
      </c>
      <c r="CF105" s="80" t="str">
        <f>IF(OR($A105="",NOT(ISNUMBER($G105))),"",IF(AND($F105&lt;=CF$6,$G105&gt;=CF$5),IF(CF$5&gt;$N105,5,$K105)*10+IF(AND($F105&gt;=CF$5,$F105&lt;=CF$6),IF(AND($G105&gt;=CF$5,$G105&lt;=CF$6),5,IF($L105=1,2,1)),IF(AND($G105&gt;=CF$5,$G105&lt;=CF$6),IF($M105&gt;0,4,3),0)),IF(AND($D105&lt;=CF$6,$E105&gt;=CF$5),60,0)))</f>
        <v/>
      </c>
      <c r="CG105" s="80" t="str">
        <f>IF(OR($A105="",NOT(ISNUMBER($G105))),"",IF(AND($F105&lt;=CG$6,$G105&gt;=CG$5),IF(CG$5&gt;$N105,5,$K105)*10+IF(AND($F105&gt;=CG$5,$F105&lt;=CG$6),IF(AND($G105&gt;=CG$5,$G105&lt;=CG$6),5,IF($L105=1,2,1)),IF(AND($G105&gt;=CG$5,$G105&lt;=CG$6),IF($M105&gt;0,4,3),0)),IF(AND($D105&lt;=CG$6,$E105&gt;=CG$5),60,0)))</f>
        <v/>
      </c>
      <c r="CH105" s="80" t="str">
        <f>IF(OR($A105="",NOT(ISNUMBER($G105))),"",IF(AND($F105&lt;=CH$6,$G105&gt;=CH$5),IF(CH$5&gt;$N105,5,$K105)*10+IF(AND($F105&gt;=CH$5,$F105&lt;=CH$6),IF(AND($G105&gt;=CH$5,$G105&lt;=CH$6),5,IF($L105=1,2,1)),IF(AND($G105&gt;=CH$5,$G105&lt;=CH$6),IF($M105&gt;0,4,3),0)),IF(AND($D105&lt;=CH$6,$E105&gt;=CH$5),60,0)))</f>
        <v/>
      </c>
      <c r="CI105" s="80" t="str">
        <f>IF(OR($A105="",NOT(ISNUMBER($G105))),"",IF(AND($F105&lt;=CI$6,$G105&gt;=CI$5),IF(CI$5&gt;$N105,5,$K105)*10+IF(AND($F105&gt;=CI$5,$F105&lt;=CI$6),IF(AND($G105&gt;=CI$5,$G105&lt;=CI$6),5,IF($L105=1,2,1)),IF(AND($G105&gt;=CI$5,$G105&lt;=CI$6),IF($M105&gt;0,4,3),0)),IF(AND($D105&lt;=CI$6,$E105&gt;=CI$5),60,0)))</f>
        <v/>
      </c>
      <c r="CJ105" s="80" t="str">
        <f>IF(OR($A105="",NOT(ISNUMBER($G105))),"",IF(AND($F105&lt;=CJ$6,$G105&gt;=CJ$5),IF(CJ$5&gt;$N105,5,$K105)*10+IF(AND($F105&gt;=CJ$5,$F105&lt;=CJ$6),IF(AND($G105&gt;=CJ$5,$G105&lt;=CJ$6),5,IF($L105=1,2,1)),IF(AND($G105&gt;=CJ$5,$G105&lt;=CJ$6),IF($M105&gt;0,4,3),0)),IF(AND($D105&lt;=CJ$6,$E105&gt;=CJ$5),60,0)))</f>
        <v/>
      </c>
      <c r="CK105" s="80" t="str">
        <f>IF(OR($A105="",NOT(ISNUMBER($G105))),"",IF(AND($F105&lt;=CK$6,$G105&gt;=CK$5),IF(CK$5&gt;$N105,5,$K105)*10+IF(AND($F105&gt;=CK$5,$F105&lt;=CK$6),IF(AND($G105&gt;=CK$5,$G105&lt;=CK$6),5,IF($L105=1,2,1)),IF(AND($G105&gt;=CK$5,$G105&lt;=CK$6),IF($M105&gt;0,4,3),0)),IF(AND($D105&lt;=CK$6,$E105&gt;=CK$5),60,0)))</f>
        <v/>
      </c>
      <c r="CL105" s="80" t="str">
        <f>IF(OR($A105="",NOT(ISNUMBER($G105))),"",IF(AND($F105&lt;=CL$6,$G105&gt;=CL$5),IF(CL$5&gt;$N105,5,$K105)*10+IF(AND($F105&gt;=CL$5,$F105&lt;=CL$6),IF(AND($G105&gt;=CL$5,$G105&lt;=CL$6),5,IF($L105=1,2,1)),IF(AND($G105&gt;=CL$5,$G105&lt;=CL$6),IF($M105&gt;0,4,3),0)),IF(AND($D105&lt;=CL$6,$E105&gt;=CL$5),60,0)))</f>
        <v/>
      </c>
      <c r="CM105" s="80" t="str">
        <f>IF(OR($A105="",NOT(ISNUMBER($G105))),"",IF(AND($F105&lt;=CM$6,$G105&gt;=CM$5),IF(CM$5&gt;$N105,5,$K105)*10+IF(AND($F105&gt;=CM$5,$F105&lt;=CM$6),IF(AND($G105&gt;=CM$5,$G105&lt;=CM$6),5,IF($L105=1,2,1)),IF(AND($G105&gt;=CM$5,$G105&lt;=CM$6),IF($M105&gt;0,4,3),0)),IF(AND($D105&lt;=CM$6,$E105&gt;=CM$5),60,0)))</f>
        <v/>
      </c>
      <c r="CN105" s="80" t="str">
        <f>IF(OR($A105="",NOT(ISNUMBER($G105))),"",IF(AND($F105&lt;=CN$6,$G105&gt;=CN$5),IF(CN$5&gt;$N105,5,$K105)*10+IF(AND($F105&gt;=CN$5,$F105&lt;=CN$6),IF(AND($G105&gt;=CN$5,$G105&lt;=CN$6),5,IF($L105=1,2,1)),IF(AND($G105&gt;=CN$5,$G105&lt;=CN$6),IF($M105&gt;0,4,3),0)),IF(AND($D105&lt;=CN$6,$E105&gt;=CN$5),60,0)))</f>
        <v/>
      </c>
      <c r="CO105" s="80" t="str">
        <f>IF(OR($A105="",NOT(ISNUMBER($G105))),"",IF(AND($F105&lt;=CO$6,$G105&gt;=CO$5),IF(CO$5&gt;$N105,5,$K105)*10+IF(AND($F105&gt;=CO$5,$F105&lt;=CO$6),IF(AND($G105&gt;=CO$5,$G105&lt;=CO$6),5,IF($L105=1,2,1)),IF(AND($G105&gt;=CO$5,$G105&lt;=CO$6),IF($M105&gt;0,4,3),0)),IF(AND($D105&lt;=CO$6,$E105&gt;=CO$5),60,0)))</f>
        <v/>
      </c>
      <c r="CP105" s="80" t="str">
        <f>IF(OR($A105="",NOT(ISNUMBER($G105))),"",IF(AND($F105&lt;=CP$6,$G105&gt;=CP$5),IF(CP$5&gt;$N105,5,$K105)*10+IF(AND($F105&gt;=CP$5,$F105&lt;=CP$6),IF(AND($G105&gt;=CP$5,$G105&lt;=CP$6),5,IF($L105=1,2,1)),IF(AND($G105&gt;=CP$5,$G105&lt;=CP$6),IF($M105&gt;0,4,3),0)),IF(AND($D105&lt;=CP$6,$E105&gt;=CP$5),60,0)))</f>
        <v/>
      </c>
      <c r="CQ105" s="80" t="str">
        <f>IF(OR($A105="",NOT(ISNUMBER($G105))),"",IF(AND($F105&lt;=CQ$6,$G105&gt;=CQ$5),IF(CQ$5&gt;$N105,5,$K105)*10+IF(AND($F105&gt;=CQ$5,$F105&lt;=CQ$6),IF(AND($G105&gt;=CQ$5,$G105&lt;=CQ$6),5,IF($L105=1,2,1)),IF(AND($G105&gt;=CQ$5,$G105&lt;=CQ$6),IF($M105&gt;0,4,3),0)),IF(AND($D105&lt;=CQ$6,$E105&gt;=CQ$5),60,0)))</f>
        <v/>
      </c>
      <c r="CR105" s="80" t="str">
        <f>IF(OR($A105="",NOT(ISNUMBER($G105))),"",IF(AND($F105&lt;=CR$6,$G105&gt;=CR$5),IF(CR$5&gt;$N105,5,$K105)*10+IF(AND($F105&gt;=CR$5,$F105&lt;=CR$6),IF(AND($G105&gt;=CR$5,$G105&lt;=CR$6),5,IF($L105=1,2,1)),IF(AND($G105&gt;=CR$5,$G105&lt;=CR$6),IF($M105&gt;0,4,3),0)),IF(AND($D105&lt;=CR$6,$E105&gt;=CR$5),60,0)))</f>
        <v/>
      </c>
      <c r="CS105" s="80" t="str">
        <f>IF(OR($A105="",NOT(ISNUMBER($G105))),"",IF(AND($F105&lt;=CS$6,$G105&gt;=CS$5),IF(CS$5&gt;$N105,5,$K105)*10+IF(AND($F105&gt;=CS$5,$F105&lt;=CS$6),IF(AND($G105&gt;=CS$5,$G105&lt;=CS$6),5,IF($L105=1,2,1)),IF(AND($G105&gt;=CS$5,$G105&lt;=CS$6),IF($M105&gt;0,4,3),0)),IF(AND($D105&lt;=CS$6,$E105&gt;=CS$5),60,0)))</f>
        <v/>
      </c>
      <c r="CT105" s="80" t="str">
        <f>IF(OR($A105="",NOT(ISNUMBER($G105))),"",IF(AND($F105&lt;=CT$6,$G105&gt;=CT$5),IF(CT$5&gt;$N105,5,$K105)*10+IF(AND($F105&gt;=CT$5,$F105&lt;=CT$6),IF(AND($G105&gt;=CT$5,$G105&lt;=CT$6),5,IF($L105=1,2,1)),IF(AND($G105&gt;=CT$5,$G105&lt;=CT$6),IF($M105&gt;0,4,3),0)),IF(AND($D105&lt;=CT$6,$E105&gt;=CT$5),60,0)))</f>
        <v/>
      </c>
      <c r="CU105" s="80" t="str">
        <f>IF(OR($A105="",NOT(ISNUMBER($G105))),"",IF(AND($F105&lt;=CU$6,$G105&gt;=CU$5),IF(CU$5&gt;$N105,5,$K105)*10+IF(AND($F105&gt;=CU$5,$F105&lt;=CU$6),IF(AND($G105&gt;=CU$5,$G105&lt;=CU$6),5,IF($L105=1,2,1)),IF(AND($G105&gt;=CU$5,$G105&lt;=CU$6),IF($M105&gt;0,4,3),0)),IF(AND($D105&lt;=CU$6,$E105&gt;=CU$5),60,0)))</f>
        <v/>
      </c>
      <c r="CV105" s="80" t="str">
        <f>IF(OR($A105="",NOT(ISNUMBER($G105))),"",IF(AND($F105&lt;=CV$6,$G105&gt;=CV$5),IF(CV$5&gt;$N105,5,$K105)*10+IF(AND($F105&gt;=CV$5,$F105&lt;=CV$6),IF(AND($G105&gt;=CV$5,$G105&lt;=CV$6),5,IF($L105=1,2,1)),IF(AND($G105&gt;=CV$5,$G105&lt;=CV$6),IF($M105&gt;0,4,3),0)),IF(AND($D105&lt;=CV$6,$E105&gt;=CV$5),60,0)))</f>
        <v/>
      </c>
      <c r="CW105" s="80" t="str">
        <f>IF(OR($A105="",NOT(ISNUMBER($G105))),"",IF(AND($F105&lt;=CW$6,$G105&gt;=CW$5),IF(CW$5&gt;$N105,5,$K105)*10+IF(AND($F105&gt;=CW$5,$F105&lt;=CW$6),IF(AND($G105&gt;=CW$5,$G105&lt;=CW$6),5,IF($L105=1,2,1)),IF(AND($G105&gt;=CW$5,$G105&lt;=CW$6),IF($M105&gt;0,4,3),0)),IF(AND($D105&lt;=CW$6,$E105&gt;=CW$5),60,0)))</f>
        <v/>
      </c>
      <c r="CX105" s="80" t="str">
        <f>IF(OR($A105="",NOT(ISNUMBER($G105))),"",IF(AND($F105&lt;=CX$6,$G105&gt;=CX$5),IF(CX$5&gt;$N105,5,$K105)*10+IF(AND($F105&gt;=CX$5,$F105&lt;=CX$6),IF(AND($G105&gt;=CX$5,$G105&lt;=CX$6),5,IF($L105=1,2,1)),IF(AND($G105&gt;=CX$5,$G105&lt;=CX$6),IF($M105&gt;0,4,3),0)),IF(AND($D105&lt;=CX$6,$E105&gt;=CX$5),60,0)))</f>
        <v/>
      </c>
      <c r="CY105" s="80" t="str">
        <f>IF(OR($A105="",NOT(ISNUMBER($G105))),"",IF(AND($F105&lt;=CY$6,$G105&gt;=CY$5),IF(CY$5&gt;$N105,5,$K105)*10+IF(AND($F105&gt;=CY$5,$F105&lt;=CY$6),IF(AND($G105&gt;=CY$5,$G105&lt;=CY$6),5,IF($L105=1,2,1)),IF(AND($G105&gt;=CY$5,$G105&lt;=CY$6),IF($M105&gt;0,4,3),0)),IF(AND($D105&lt;=CY$6,$E105&gt;=CY$5),60,0)))</f>
        <v/>
      </c>
      <c r="CZ105" s="80" t="str">
        <f>IF(OR($A105="",NOT(ISNUMBER($G105))),"",IF(AND($F105&lt;=CZ$6,$G105&gt;=CZ$5),IF(CZ$5&gt;$N105,5,$K105)*10+IF(AND($F105&gt;=CZ$5,$F105&lt;=CZ$6),IF(AND($G105&gt;=CZ$5,$G105&lt;=CZ$6),5,IF($L105=1,2,1)),IF(AND($G105&gt;=CZ$5,$G105&lt;=CZ$6),IF($M105&gt;0,4,3),0)),IF(AND($D105&lt;=CZ$6,$E105&gt;=CZ$5),60,0)))</f>
        <v/>
      </c>
      <c r="DA105" s="80" t="str">
        <f>IF(OR($A105="",NOT(ISNUMBER($G105))),"",IF(AND($F105&lt;=DA$6,$G105&gt;=DA$5),IF(DA$5&gt;$N105,5,$K105)*10+IF(AND($F105&gt;=DA$5,$F105&lt;=DA$6),IF(AND($G105&gt;=DA$5,$G105&lt;=DA$6),5,IF($L105=1,2,1)),IF(AND($G105&gt;=DA$5,$G105&lt;=DA$6),IF($M105&gt;0,4,3),0)),IF(AND($D105&lt;=DA$6,$E105&gt;=DA$5),60,0)))</f>
        <v/>
      </c>
      <c r="DB105" s="80" t="str">
        <f>IF(OR($A105="",NOT(ISNUMBER($G105))),"",IF(AND($F105&lt;=DB$6,$G105&gt;=DB$5),IF(DB$5&gt;$N105,5,$K105)*10+IF(AND($F105&gt;=DB$5,$F105&lt;=DB$6),IF(AND($G105&gt;=DB$5,$G105&lt;=DB$6),5,IF($L105=1,2,1)),IF(AND($G105&gt;=DB$5,$G105&lt;=DB$6),IF($M105&gt;0,4,3),0)),IF(AND($D105&lt;=DB$6,$E105&gt;=DB$5),60,0)))</f>
        <v/>
      </c>
      <c r="DC105" s="80" t="str">
        <f>IF(OR($A105="",NOT(ISNUMBER($G105))),"",IF(AND($F105&lt;=DC$6,$G105&gt;=DC$5),IF(DC$5&gt;$N105,5,$K105)*10+IF(AND($F105&gt;=DC$5,$F105&lt;=DC$6),IF(AND($G105&gt;=DC$5,$G105&lt;=DC$6),5,IF($L105=1,2,1)),IF(AND($G105&gt;=DC$5,$G105&lt;=DC$6),IF($M105&gt;0,4,3),0)),IF(AND($D105&lt;=DC$6,$E105&gt;=DC$5),60,0)))</f>
        <v/>
      </c>
      <c r="DD105" s="80" t="str">
        <f>IF(OR($A105="",NOT(ISNUMBER($G105))),"",IF(AND($F105&lt;=DD$6,$G105&gt;=DD$5),IF(DD$5&gt;$N105,5,$K105)*10+IF(AND($F105&gt;=DD$5,$F105&lt;=DD$6),IF(AND($G105&gt;=DD$5,$G105&lt;=DD$6),5,IF($L105=1,2,1)),IF(AND($G105&gt;=DD$5,$G105&lt;=DD$6),IF($M105&gt;0,4,3),0)),IF(AND($D105&lt;=DD$6,$E105&gt;=DD$5),60,0)))</f>
        <v/>
      </c>
      <c r="DE105" s="80" t="str">
        <f>IF(OR($A105="",NOT(ISNUMBER($G105))),"",IF(AND($F105&lt;=DE$6,$G105&gt;=DE$5),IF(DE$5&gt;$N105,5,$K105)*10+IF(AND($F105&gt;=DE$5,$F105&lt;=DE$6),IF(AND($G105&gt;=DE$5,$G105&lt;=DE$6),5,IF($L105=1,2,1)),IF(AND($G105&gt;=DE$5,$G105&lt;=DE$6),IF($M105&gt;0,4,3),0)),IF(AND($D105&lt;=DE$6,$E105&gt;=DE$5),60,0)))</f>
        <v/>
      </c>
      <c r="DF105" s="80" t="str">
        <f>IF(OR($A105="",NOT(ISNUMBER($G105))),"",IF(AND($F105&lt;=DF$6,$G105&gt;=DF$5),IF(DF$5&gt;$N105,5,$K105)*10+IF(AND($F105&gt;=DF$5,$F105&lt;=DF$6),IF(AND($G105&gt;=DF$5,$G105&lt;=DF$6),5,IF($L105=1,2,1)),IF(AND($G105&gt;=DF$5,$G105&lt;=DF$6),IF($M105&gt;0,4,3),0)),IF(AND($D105&lt;=DF$6,$E105&gt;=DF$5),60,0)))</f>
        <v/>
      </c>
      <c r="DG105" s="80" t="str">
        <f>IF(OR($A105="",NOT(ISNUMBER($G105))),"",IF(AND($F105&lt;=DG$6,$G105&gt;=DG$5),IF(DG$5&gt;$N105,5,$K105)*10+IF(AND($F105&gt;=DG$5,$F105&lt;=DG$6),IF(AND($G105&gt;=DG$5,$G105&lt;=DG$6),5,IF($L105=1,2,1)),IF(AND($G105&gt;=DG$5,$G105&lt;=DG$6),IF($M105&gt;0,4,3),0)),IF(AND($D105&lt;=DG$6,$E105&gt;=DG$5),60,0)))</f>
        <v/>
      </c>
      <c r="DH105" s="80" t="str">
        <f>IF(OR($A105="",NOT(ISNUMBER($G105))),"",IF(AND($F105&lt;=DH$6,$G105&gt;=DH$5),IF(DH$5&gt;$N105,5,$K105)*10+IF(AND($F105&gt;=DH$5,$F105&lt;=DH$6),IF(AND($G105&gt;=DH$5,$G105&lt;=DH$6),5,IF($L105=1,2,1)),IF(AND($G105&gt;=DH$5,$G105&lt;=DH$6),IF($M105&gt;0,4,3),0)),IF(AND($D105&lt;=DH$6,$E105&gt;=DH$5),60,0)))</f>
        <v/>
      </c>
      <c r="DI105" s="80" t="str">
        <f>IF(OR($A105="",NOT(ISNUMBER($G105))),"",IF(AND($F105&lt;=DI$6,$G105&gt;=DI$5),IF(DI$5&gt;$N105,5,$K105)*10+IF(AND($F105&gt;=DI$5,$F105&lt;=DI$6),IF(AND($G105&gt;=DI$5,$G105&lt;=DI$6),5,IF($L105=1,2,1)),IF(AND($G105&gt;=DI$5,$G105&lt;=DI$6),IF($M105&gt;0,4,3),0)),IF(AND($D105&lt;=DI$6,$E105&gt;=DI$5),60,0)))</f>
        <v/>
      </c>
      <c r="DJ105" s="80" t="str">
        <f>IF(OR($A105="",NOT(ISNUMBER($G105))),"",IF(AND($F105&lt;=DJ$6,$G105&gt;=DJ$5),IF(DJ$5&gt;$N105,5,$K105)*10+IF(AND($F105&gt;=DJ$5,$F105&lt;=DJ$6),IF(AND($G105&gt;=DJ$5,$G105&lt;=DJ$6),5,IF($L105=1,2,1)),IF(AND($G105&gt;=DJ$5,$G105&lt;=DJ$6),IF($M105&gt;0,4,3),0)),IF(AND($D105&lt;=DJ$6,$E105&gt;=DJ$5),60,0)))</f>
        <v/>
      </c>
      <c r="DK105" s="80" t="str">
        <f>IF(OR($A105="",NOT(ISNUMBER($G105))),"",IF(AND($F105&lt;=DK$6,$G105&gt;=DK$5),IF(DK$5&gt;$N105,5,$K105)*10+IF(AND($F105&gt;=DK$5,$F105&lt;=DK$6),IF(AND($G105&gt;=DK$5,$G105&lt;=DK$6),5,IF($L105=1,2,1)),IF(AND($G105&gt;=DK$5,$G105&lt;=DK$6),IF($M105&gt;0,4,3),0)),IF(AND($D105&lt;=DK$6,$E105&gt;=DK$5),60,0)))</f>
        <v/>
      </c>
      <c r="DL105" s="80" t="str">
        <f>IF(OR($A105="",NOT(ISNUMBER($G105))),"",IF(AND($F105&lt;=DL$6,$G105&gt;=DL$5),IF(DL$5&gt;$N105,5,$K105)*10+IF(AND($F105&gt;=DL$5,$F105&lt;=DL$6),IF(AND($G105&gt;=DL$5,$G105&lt;=DL$6),5,IF($L105=1,2,1)),IF(AND($G105&gt;=DL$5,$G105&lt;=DL$6),IF($M105&gt;0,4,3),0)),IF(AND($D105&lt;=DL$6,$E105&gt;=DL$5),60,0)))</f>
        <v/>
      </c>
      <c r="DM105" s="80" t="str">
        <f>IF(OR($A105="",NOT(ISNUMBER($G105))),"",IF(AND($F105&lt;=DM$6,$G105&gt;=DM$5),IF(DM$5&gt;$N105,5,$K105)*10+IF(AND($F105&gt;=DM$5,$F105&lt;=DM$6),IF(AND($G105&gt;=DM$5,$G105&lt;=DM$6),5,IF($L105=1,2,1)),IF(AND($G105&gt;=DM$5,$G105&lt;=DM$6),IF($M105&gt;0,4,3),0)),IF(AND($D105&lt;=DM$6,$E105&gt;=DM$5),60,0)))</f>
        <v/>
      </c>
      <c r="DN105" s="80" t="str">
        <f>IF(OR($A105="",NOT(ISNUMBER($G105))),"",IF(AND($F105&lt;=DN$6,$G105&gt;=DN$5),IF(DN$5&gt;$N105,5,$K105)*10+IF(AND($F105&gt;=DN$5,$F105&lt;=DN$6),IF(AND($G105&gt;=DN$5,$G105&lt;=DN$6),5,IF($L105=1,2,1)),IF(AND($G105&gt;=DN$5,$G105&lt;=DN$6),IF($M105&gt;0,4,3),0)),IF(AND($D105&lt;=DN$6,$E105&gt;=DN$5),60,0)))</f>
        <v/>
      </c>
      <c r="DO105" s="80" t="str">
        <f>IF(OR($A105="",NOT(ISNUMBER($G105))),"",IF(AND($F105&lt;=DO$6,$G105&gt;=DO$5),IF(DO$5&gt;$N105,5,$K105)*10+IF(AND($F105&gt;=DO$5,$F105&lt;=DO$6),IF(AND($G105&gt;=DO$5,$G105&lt;=DO$6),5,IF($L105=1,2,1)),IF(AND($G105&gt;=DO$5,$G105&lt;=DO$6),IF($M105&gt;0,4,3),0)),IF(AND($D105&lt;=DO$6,$E105&gt;=DO$5),60,0)))</f>
        <v/>
      </c>
      <c r="DP105" s="80" t="str">
        <f>IF(OR($A105="",NOT(ISNUMBER($G105))),"",IF(AND($F105&lt;=DP$6,$G105&gt;=DP$5),IF(DP$5&gt;$N105,5,$K105)*10+IF(AND($F105&gt;=DP$5,$F105&lt;=DP$6),IF(AND($G105&gt;=DP$5,$G105&lt;=DP$6),5,IF($L105=1,2,1)),IF(AND($G105&gt;=DP$5,$G105&lt;=DP$6),IF($M105&gt;0,4,3),0)),IF(AND($D105&lt;=DP$6,$E105&gt;=DP$5),60,0)))</f>
        <v/>
      </c>
      <c r="DQ105" s="80" t="str">
        <f>IF(OR($A105="",NOT(ISNUMBER($G105))),"",IF(AND($F105&lt;=DQ$6,$G105&gt;=DQ$5),IF(DQ$5&gt;$N105,5,$K105)*10+IF(AND($F105&gt;=DQ$5,$F105&lt;=DQ$6),IF(AND($G105&gt;=DQ$5,$G105&lt;=DQ$6),5,IF($L105=1,2,1)),IF(AND($G105&gt;=DQ$5,$G105&lt;=DQ$6),IF($M105&gt;0,4,3),0)),IF(AND($D105&lt;=DQ$6,$E105&gt;=DQ$5),60,0)))</f>
        <v/>
      </c>
      <c r="DR105" s="80" t="str">
        <f>IF(OR($A105="",NOT(ISNUMBER($G105))),"",IF(AND($F105&lt;=DR$6,$G105&gt;=DR$5),IF(DR$5&gt;$N105,5,$K105)*10+IF(AND($F105&gt;=DR$5,$F105&lt;=DR$6),IF(AND($G105&gt;=DR$5,$G105&lt;=DR$6),5,IF($L105=1,2,1)),IF(AND($G105&gt;=DR$5,$G105&lt;=DR$6),IF($M105&gt;0,4,3),0)),IF(AND($D105&lt;=DR$6,$E105&gt;=DR$5),60,0)))</f>
        <v/>
      </c>
      <c r="DS105" s="80" t="str">
        <f>IF(OR($A105="",NOT(ISNUMBER($G105))),"",IF(AND($F105&lt;=DS$6,$G105&gt;=DS$5),IF(DS$5&gt;$N105,5,$K105)*10+IF(AND($F105&gt;=DS$5,$F105&lt;=DS$6),IF(AND($G105&gt;=DS$5,$G105&lt;=DS$6),5,IF($L105=1,2,1)),IF(AND($G105&gt;=DS$5,$G105&lt;=DS$6),IF($M105&gt;0,4,3),0)),IF(AND($D105&lt;=DS$6,$E105&gt;=DS$5),60,0)))</f>
        <v/>
      </c>
      <c r="DT105" s="80" t="str">
        <f>IF(OR($A105="",NOT(ISNUMBER($G105))),"",IF(AND($F105&lt;=DT$6,$G105&gt;=DT$5),IF(DT$5&gt;$N105,5,$K105)*10+IF(AND($F105&gt;=DT$5,$F105&lt;=DT$6),IF(AND($G105&gt;=DT$5,$G105&lt;=DT$6),5,IF($L105=1,2,1)),IF(AND($G105&gt;=DT$5,$G105&lt;=DT$6),IF($M105&gt;0,4,3),0)),IF(AND($D105&lt;=DT$6,$E105&gt;=DT$5),60,0)))</f>
        <v/>
      </c>
      <c r="DU105" s="80" t="str">
        <f>IF(OR($A105="",NOT(ISNUMBER($G105))),"",IF(AND($F105&lt;=DU$6,$G105&gt;=DU$5),IF(DU$5&gt;$N105,5,$K105)*10+IF(AND($F105&gt;=DU$5,$F105&lt;=DU$6),IF(AND($G105&gt;=DU$5,$G105&lt;=DU$6),5,IF($L105=1,2,1)),IF(AND($G105&gt;=DU$5,$G105&lt;=DU$6),IF($M105&gt;0,4,3),0)),IF(AND($D105&lt;=DU$6,$E105&gt;=DU$5),60,0)))</f>
        <v/>
      </c>
      <c r="DV105" s="80" t="str">
        <f>IF(OR($A105="",NOT(ISNUMBER($G105))),"",IF(AND($F105&lt;=DV$6,$G105&gt;=DV$5),IF(DV$5&gt;$N105,5,$K105)*10+IF(AND($F105&gt;=DV$5,$F105&lt;=DV$6),IF(AND($G105&gt;=DV$5,$G105&lt;=DV$6),5,IF($L105=1,2,1)),IF(AND($G105&gt;=DV$5,$G105&lt;=DV$6),IF($M105&gt;0,4,3),0)),IF(AND($D105&lt;=DV$6,$E105&gt;=DV$5),60,0)))</f>
        <v/>
      </c>
      <c r="DW105" s="80" t="str">
        <f>IF(OR($A105="",NOT(ISNUMBER($G105))),"",IF(AND($F105&lt;=DW$6,$G105&gt;=DW$5),IF(DW$5&gt;$N105,5,$K105)*10+IF(AND($F105&gt;=DW$5,$F105&lt;=DW$6),IF(AND($G105&gt;=DW$5,$G105&lt;=DW$6),5,IF($L105=1,2,1)),IF(AND($G105&gt;=DW$5,$G105&lt;=DW$6),IF($M105&gt;0,4,3),0)),IF(AND($D105&lt;=DW$6,$E105&gt;=DW$5),60,0)))</f>
        <v/>
      </c>
      <c r="DX105" s="80" t="str">
        <f>IF(OR($A105="",NOT(ISNUMBER($G105))),"",IF(AND($F105&lt;=DX$6,$G105&gt;=DX$5),IF(DX$5&gt;$N105,5,$K105)*10+IF(AND($F105&gt;=DX$5,$F105&lt;=DX$6),IF(AND($G105&gt;=DX$5,$G105&lt;=DX$6),5,IF($L105=1,2,1)),IF(AND($G105&gt;=DX$5,$G105&lt;=DX$6),IF($M105&gt;0,4,3),0)),IF(AND($D105&lt;=DX$6,$E105&gt;=DX$5),60,0)))</f>
        <v/>
      </c>
      <c r="DY105" s="80" t="str">
        <f>IF(OR($A105="",NOT(ISNUMBER($G105))),"",IF(AND($F105&lt;=DY$6,$G105&gt;=DY$5),IF(DY$5&gt;$N105,5,$K105)*10+IF(AND($F105&gt;=DY$5,$F105&lt;=DY$6),IF(AND($G105&gt;=DY$5,$G105&lt;=DY$6),5,IF($L105=1,2,1)),IF(AND($G105&gt;=DY$5,$G105&lt;=DY$6),IF($M105&gt;0,4,3),0)),IF(AND($D105&lt;=DY$6,$E105&gt;=DY$5),60,0)))</f>
        <v/>
      </c>
      <c r="DZ105" s="80" t="str">
        <f>IF(OR($A105="",NOT(ISNUMBER($G105))),"",IF(AND($F105&lt;=DZ$6,$G105&gt;=DZ$5),IF(DZ$5&gt;$N105,5,$K105)*10+IF(AND($F105&gt;=DZ$5,$F105&lt;=DZ$6),IF(AND($G105&gt;=DZ$5,$G105&lt;=DZ$6),5,IF($L105=1,2,1)),IF(AND($G105&gt;=DZ$5,$G105&lt;=DZ$6),IF($M105&gt;0,4,3),0)),IF(AND($D105&lt;=DZ$6,$E105&gt;=DZ$5),60,0)))</f>
        <v/>
      </c>
      <c r="EA105" s="80" t="str">
        <f>IF(OR($A105="",NOT(ISNUMBER($G105))),"",IF(AND($F105&lt;=EA$6,$G105&gt;=EA$5),IF(EA$5&gt;$N105,5,$K105)*10+IF(AND($F105&gt;=EA$5,$F105&lt;=EA$6),IF(AND($G105&gt;=EA$5,$G105&lt;=EA$6),5,IF($L105=1,2,1)),IF(AND($G105&gt;=EA$5,$G105&lt;=EA$6),IF($M105&gt;0,4,3),0)),IF(AND($D105&lt;=EA$6,$E105&gt;=EA$5),60,0)))</f>
        <v/>
      </c>
      <c r="EB105" s="80" t="str">
        <f>IF(OR($A105="",NOT(ISNUMBER($G105))),"",IF(AND($F105&lt;=EB$6,$G105&gt;=EB$5),IF(EB$5&gt;$N105,5,$K105)*10+IF(AND($F105&gt;=EB$5,$F105&lt;=EB$6),IF(AND($G105&gt;=EB$5,$G105&lt;=EB$6),5,IF($L105=1,2,1)),IF(AND($G105&gt;=EB$5,$G105&lt;=EB$6),IF($M105&gt;0,4,3),0)),IF(AND($D105&lt;=EB$6,$E105&gt;=EB$5),60,0)))</f>
        <v/>
      </c>
      <c r="EC105" s="80" t="str">
        <f>IF(OR($A105="",NOT(ISNUMBER($G105))),"",IF(AND($F105&lt;=EC$6,$G105&gt;=EC$5),IF(EC$5&gt;$N105,5,$K105)*10+IF(AND($F105&gt;=EC$5,$F105&lt;=EC$6),IF(AND($G105&gt;=EC$5,$G105&lt;=EC$6),5,IF($L105=1,2,1)),IF(AND($G105&gt;=EC$5,$G105&lt;=EC$6),IF($M105&gt;0,4,3),0)),IF(AND($D105&lt;=EC$6,$E105&gt;=EC$5),60,0)))</f>
        <v/>
      </c>
      <c r="ED105" s="80" t="str">
        <f>IF(OR($A105="",NOT(ISNUMBER($G105))),"",IF(AND($F105&lt;=ED$6,$G105&gt;=ED$5),IF(ED$5&gt;$N105,5,$K105)*10+IF(AND($F105&gt;=ED$5,$F105&lt;=ED$6),IF(AND($G105&gt;=ED$5,$G105&lt;=ED$6),5,IF($L105=1,2,1)),IF(AND($G105&gt;=ED$5,$G105&lt;=ED$6),IF($M105&gt;0,4,3),0)),IF(AND($D105&lt;=ED$6,$E105&gt;=ED$5),60,0)))</f>
        <v/>
      </c>
    </row>
    <row r="106" ht="18" customHeight="1">
      <c r="A106" s="52" t="str">
        <f>IF(Tasks!$B106="","",Tasks!$A106)</f>
        <v/>
      </c>
      <c r="B106" s="78" t="str">
        <f>IF(Tasks!$B106="","",Tasks!$B106)</f>
        <v/>
      </c>
      <c r="C106" s="25" t="str">
        <f>IF($B106="","",IF(AND(Tasks!$D106="",Tasks!$G106=""),"-",IF(Tasks!$D106="","",Tasks!$D106&amp;IF(OR(Tasks!$E106="",Tasks!$E106="FS"),IF(N(Tasks!$F106)=0,"","FS"),Tasks!$E106)&amp;IF(N(Tasks!$F106)=0,"",IF(Tasks!$F106&gt;0,"+","")&amp;Tasks!$F106))&amp;IF(AND(Tasks!$D106&lt;&gt;"",Tasks!$G106&lt;&gt;""),", ","")&amp;IF(Tasks!$G106="","",Tasks!$G106&amp;IF(OR(Tasks!$H106="",Tasks!$H106="FS"),IF(N(Tasks!$I106)=0,"","FS"),Tasks!$H106)&amp;IF(N(Tasks!$I106)=0,"",IF(Tasks!$I106&gt;0,"+","")&amp;Tasks!$I106))))</f>
        <v/>
      </c>
      <c r="D106" s="51" t="str">
        <f>IF(OR($B106="",Tasks!$Q106=""),"",Tasks!$Q106)</f>
        <v/>
      </c>
      <c r="E106" s="51" t="str">
        <f>IF(OR($B106="",Tasks!$R106=""),"",Tasks!$R106)</f>
        <v/>
      </c>
      <c r="F106" s="51" t="str">
        <f>IF(OR($B106="",Tasks!$S106=""),"",Tasks!$S106)</f>
        <v/>
      </c>
      <c r="G106" s="51" t="str">
        <f>IF(OR($B106="",Tasks!$T106=""),"",Tasks!$T106)</f>
        <v/>
      </c>
      <c r="H106" s="52" t="str">
        <f>IF($B106="","",Tasks!$AE106)</f>
        <v/>
      </c>
      <c r="I106" s="79" t="str">
        <f>IF($B106="","",Tasks!$AF106)</f>
        <v/>
      </c>
      <c r="J106" s="53" t="str">
        <f>IF(OR($B106="",Tasks!$V106=""),"",Tasks!$V106)</f>
        <v/>
      </c>
      <c r="K106" s="52" t="str">
        <f>IF($B106="","",Tasks!$AA106)</f>
        <v/>
      </c>
      <c r="L106" s="52" t="str">
        <f>IF($B106="","",Tasks!$AB106)</f>
        <v/>
      </c>
      <c r="M106" s="52" t="str">
        <f>IF($B106="","",Tasks!$Z106)</f>
        <v/>
      </c>
      <c r="N106" s="52" t="str">
        <f>IF(OR($B106="",Tasks!$AG106=""),"",Tasks!$AG106)</f>
        <v/>
      </c>
      <c r="O106" s="80" t="str">
        <f>IF(OR($A106="",NOT(ISNUMBER($G106))),"",IF(AND($F106&lt;=O$6,$G106&gt;=O$5),IF(O$5&gt;$N106,5,$K106)*10+IF(AND($F106&gt;=O$5,$F106&lt;=O$6),IF(AND($G106&gt;=O$5,$G106&lt;=O$6),5,IF($L106=1,2,1)),IF(AND($G106&gt;=O$5,$G106&lt;=O$6),IF($M106&gt;0,4,3),0)),IF(AND($D106&lt;=O$6,$E106&gt;=O$5),60,0)))</f>
        <v/>
      </c>
      <c r="P106" s="80" t="str">
        <f>IF(OR($A106="",NOT(ISNUMBER($G106))),"",IF(AND($F106&lt;=P$6,$G106&gt;=P$5),IF(P$5&gt;$N106,5,$K106)*10+IF(AND($F106&gt;=P$5,$F106&lt;=P$6),IF(AND($G106&gt;=P$5,$G106&lt;=P$6),5,IF($L106=1,2,1)),IF(AND($G106&gt;=P$5,$G106&lt;=P$6),IF($M106&gt;0,4,3),0)),IF(AND($D106&lt;=P$6,$E106&gt;=P$5),60,0)))</f>
        <v/>
      </c>
      <c r="Q106" s="80" t="str">
        <f>IF(OR($A106="",NOT(ISNUMBER($G106))),"",IF(AND($F106&lt;=Q$6,$G106&gt;=Q$5),IF(Q$5&gt;$N106,5,$K106)*10+IF(AND($F106&gt;=Q$5,$F106&lt;=Q$6),IF(AND($G106&gt;=Q$5,$G106&lt;=Q$6),5,IF($L106=1,2,1)),IF(AND($G106&gt;=Q$5,$G106&lt;=Q$6),IF($M106&gt;0,4,3),0)),IF(AND($D106&lt;=Q$6,$E106&gt;=Q$5),60,0)))</f>
        <v/>
      </c>
      <c r="R106" s="80" t="str">
        <f>IF(OR($A106="",NOT(ISNUMBER($G106))),"",IF(AND($F106&lt;=R$6,$G106&gt;=R$5),IF(R$5&gt;$N106,5,$K106)*10+IF(AND($F106&gt;=R$5,$F106&lt;=R$6),IF(AND($G106&gt;=R$5,$G106&lt;=R$6),5,IF($L106=1,2,1)),IF(AND($G106&gt;=R$5,$G106&lt;=R$6),IF($M106&gt;0,4,3),0)),IF(AND($D106&lt;=R$6,$E106&gt;=R$5),60,0)))</f>
        <v/>
      </c>
      <c r="S106" s="80" t="str">
        <f>IF(OR($A106="",NOT(ISNUMBER($G106))),"",IF(AND($F106&lt;=S$6,$G106&gt;=S$5),IF(S$5&gt;$N106,5,$K106)*10+IF(AND($F106&gt;=S$5,$F106&lt;=S$6),IF(AND($G106&gt;=S$5,$G106&lt;=S$6),5,IF($L106=1,2,1)),IF(AND($G106&gt;=S$5,$G106&lt;=S$6),IF($M106&gt;0,4,3),0)),IF(AND($D106&lt;=S$6,$E106&gt;=S$5),60,0)))</f>
        <v/>
      </c>
      <c r="T106" s="80" t="str">
        <f>IF(OR($A106="",NOT(ISNUMBER($G106))),"",IF(AND($F106&lt;=T$6,$G106&gt;=T$5),IF(T$5&gt;$N106,5,$K106)*10+IF(AND($F106&gt;=T$5,$F106&lt;=T$6),IF(AND($G106&gt;=T$5,$G106&lt;=T$6),5,IF($L106=1,2,1)),IF(AND($G106&gt;=T$5,$G106&lt;=T$6),IF($M106&gt;0,4,3),0)),IF(AND($D106&lt;=T$6,$E106&gt;=T$5),60,0)))</f>
        <v/>
      </c>
      <c r="U106" s="80" t="str">
        <f>IF(OR($A106="",NOT(ISNUMBER($G106))),"",IF(AND($F106&lt;=U$6,$G106&gt;=U$5),IF(U$5&gt;$N106,5,$K106)*10+IF(AND($F106&gt;=U$5,$F106&lt;=U$6),IF(AND($G106&gt;=U$5,$G106&lt;=U$6),5,IF($L106=1,2,1)),IF(AND($G106&gt;=U$5,$G106&lt;=U$6),IF($M106&gt;0,4,3),0)),IF(AND($D106&lt;=U$6,$E106&gt;=U$5),60,0)))</f>
        <v/>
      </c>
      <c r="V106" s="80" t="str">
        <f>IF(OR($A106="",NOT(ISNUMBER($G106))),"",IF(AND($F106&lt;=V$6,$G106&gt;=V$5),IF(V$5&gt;$N106,5,$K106)*10+IF(AND($F106&gt;=V$5,$F106&lt;=V$6),IF(AND($G106&gt;=V$5,$G106&lt;=V$6),5,IF($L106=1,2,1)),IF(AND($G106&gt;=V$5,$G106&lt;=V$6),IF($M106&gt;0,4,3),0)),IF(AND($D106&lt;=V$6,$E106&gt;=V$5),60,0)))</f>
        <v/>
      </c>
      <c r="W106" s="80" t="str">
        <f>IF(OR($A106="",NOT(ISNUMBER($G106))),"",IF(AND($F106&lt;=W$6,$G106&gt;=W$5),IF(W$5&gt;$N106,5,$K106)*10+IF(AND($F106&gt;=W$5,$F106&lt;=W$6),IF(AND($G106&gt;=W$5,$G106&lt;=W$6),5,IF($L106=1,2,1)),IF(AND($G106&gt;=W$5,$G106&lt;=W$6),IF($M106&gt;0,4,3),0)),IF(AND($D106&lt;=W$6,$E106&gt;=W$5),60,0)))</f>
        <v/>
      </c>
      <c r="X106" s="80" t="str">
        <f>IF(OR($A106="",NOT(ISNUMBER($G106))),"",IF(AND($F106&lt;=X$6,$G106&gt;=X$5),IF(X$5&gt;$N106,5,$K106)*10+IF(AND($F106&gt;=X$5,$F106&lt;=X$6),IF(AND($G106&gt;=X$5,$G106&lt;=X$6),5,IF($L106=1,2,1)),IF(AND($G106&gt;=X$5,$G106&lt;=X$6),IF($M106&gt;0,4,3),0)),IF(AND($D106&lt;=X$6,$E106&gt;=X$5),60,0)))</f>
        <v/>
      </c>
      <c r="Y106" s="80" t="str">
        <f>IF(OR($A106="",NOT(ISNUMBER($G106))),"",IF(AND($F106&lt;=Y$6,$G106&gt;=Y$5),IF(Y$5&gt;$N106,5,$K106)*10+IF(AND($F106&gt;=Y$5,$F106&lt;=Y$6),IF(AND($G106&gt;=Y$5,$G106&lt;=Y$6),5,IF($L106=1,2,1)),IF(AND($G106&gt;=Y$5,$G106&lt;=Y$6),IF($M106&gt;0,4,3),0)),IF(AND($D106&lt;=Y$6,$E106&gt;=Y$5),60,0)))</f>
        <v/>
      </c>
      <c r="Z106" s="80" t="str">
        <f>IF(OR($A106="",NOT(ISNUMBER($G106))),"",IF(AND($F106&lt;=Z$6,$G106&gt;=Z$5),IF(Z$5&gt;$N106,5,$K106)*10+IF(AND($F106&gt;=Z$5,$F106&lt;=Z$6),IF(AND($G106&gt;=Z$5,$G106&lt;=Z$6),5,IF($L106=1,2,1)),IF(AND($G106&gt;=Z$5,$G106&lt;=Z$6),IF($M106&gt;0,4,3),0)),IF(AND($D106&lt;=Z$6,$E106&gt;=Z$5),60,0)))</f>
        <v/>
      </c>
      <c r="AA106" s="80" t="str">
        <f>IF(OR($A106="",NOT(ISNUMBER($G106))),"",IF(AND($F106&lt;=AA$6,$G106&gt;=AA$5),IF(AA$5&gt;$N106,5,$K106)*10+IF(AND($F106&gt;=AA$5,$F106&lt;=AA$6),IF(AND($G106&gt;=AA$5,$G106&lt;=AA$6),5,IF($L106=1,2,1)),IF(AND($G106&gt;=AA$5,$G106&lt;=AA$6),IF($M106&gt;0,4,3),0)),IF(AND($D106&lt;=AA$6,$E106&gt;=AA$5),60,0)))</f>
        <v/>
      </c>
      <c r="AB106" s="80" t="str">
        <f>IF(OR($A106="",NOT(ISNUMBER($G106))),"",IF(AND($F106&lt;=AB$6,$G106&gt;=AB$5),IF(AB$5&gt;$N106,5,$K106)*10+IF(AND($F106&gt;=AB$5,$F106&lt;=AB$6),IF(AND($G106&gt;=AB$5,$G106&lt;=AB$6),5,IF($L106=1,2,1)),IF(AND($G106&gt;=AB$5,$G106&lt;=AB$6),IF($M106&gt;0,4,3),0)),IF(AND($D106&lt;=AB$6,$E106&gt;=AB$5),60,0)))</f>
        <v/>
      </c>
      <c r="AC106" s="80" t="str">
        <f>IF(OR($A106="",NOT(ISNUMBER($G106))),"",IF(AND($F106&lt;=AC$6,$G106&gt;=AC$5),IF(AC$5&gt;$N106,5,$K106)*10+IF(AND($F106&gt;=AC$5,$F106&lt;=AC$6),IF(AND($G106&gt;=AC$5,$G106&lt;=AC$6),5,IF($L106=1,2,1)),IF(AND($G106&gt;=AC$5,$G106&lt;=AC$6),IF($M106&gt;0,4,3),0)),IF(AND($D106&lt;=AC$6,$E106&gt;=AC$5),60,0)))</f>
        <v/>
      </c>
      <c r="AD106" s="80" t="str">
        <f>IF(OR($A106="",NOT(ISNUMBER($G106))),"",IF(AND($F106&lt;=AD$6,$G106&gt;=AD$5),IF(AD$5&gt;$N106,5,$K106)*10+IF(AND($F106&gt;=AD$5,$F106&lt;=AD$6),IF(AND($G106&gt;=AD$5,$G106&lt;=AD$6),5,IF($L106=1,2,1)),IF(AND($G106&gt;=AD$5,$G106&lt;=AD$6),IF($M106&gt;0,4,3),0)),IF(AND($D106&lt;=AD$6,$E106&gt;=AD$5),60,0)))</f>
        <v/>
      </c>
      <c r="AE106" s="80" t="str">
        <f>IF(OR($A106="",NOT(ISNUMBER($G106))),"",IF(AND($F106&lt;=AE$6,$G106&gt;=AE$5),IF(AE$5&gt;$N106,5,$K106)*10+IF(AND($F106&gt;=AE$5,$F106&lt;=AE$6),IF(AND($G106&gt;=AE$5,$G106&lt;=AE$6),5,IF($L106=1,2,1)),IF(AND($G106&gt;=AE$5,$G106&lt;=AE$6),IF($M106&gt;0,4,3),0)),IF(AND($D106&lt;=AE$6,$E106&gt;=AE$5),60,0)))</f>
        <v/>
      </c>
      <c r="AF106" s="80" t="str">
        <f>IF(OR($A106="",NOT(ISNUMBER($G106))),"",IF(AND($F106&lt;=AF$6,$G106&gt;=AF$5),IF(AF$5&gt;$N106,5,$K106)*10+IF(AND($F106&gt;=AF$5,$F106&lt;=AF$6),IF(AND($G106&gt;=AF$5,$G106&lt;=AF$6),5,IF($L106=1,2,1)),IF(AND($G106&gt;=AF$5,$G106&lt;=AF$6),IF($M106&gt;0,4,3),0)),IF(AND($D106&lt;=AF$6,$E106&gt;=AF$5),60,0)))</f>
        <v/>
      </c>
      <c r="AG106" s="80" t="str">
        <f>IF(OR($A106="",NOT(ISNUMBER($G106))),"",IF(AND($F106&lt;=AG$6,$G106&gt;=AG$5),IF(AG$5&gt;$N106,5,$K106)*10+IF(AND($F106&gt;=AG$5,$F106&lt;=AG$6),IF(AND($G106&gt;=AG$5,$G106&lt;=AG$6),5,IF($L106=1,2,1)),IF(AND($G106&gt;=AG$5,$G106&lt;=AG$6),IF($M106&gt;0,4,3),0)),IF(AND($D106&lt;=AG$6,$E106&gt;=AG$5),60,0)))</f>
        <v/>
      </c>
      <c r="AH106" s="80" t="str">
        <f>IF(OR($A106="",NOT(ISNUMBER($G106))),"",IF(AND($F106&lt;=AH$6,$G106&gt;=AH$5),IF(AH$5&gt;$N106,5,$K106)*10+IF(AND($F106&gt;=AH$5,$F106&lt;=AH$6),IF(AND($G106&gt;=AH$5,$G106&lt;=AH$6),5,IF($L106=1,2,1)),IF(AND($G106&gt;=AH$5,$G106&lt;=AH$6),IF($M106&gt;0,4,3),0)),IF(AND($D106&lt;=AH$6,$E106&gt;=AH$5),60,0)))</f>
        <v/>
      </c>
      <c r="AI106" s="80" t="str">
        <f>IF(OR($A106="",NOT(ISNUMBER($G106))),"",IF(AND($F106&lt;=AI$6,$G106&gt;=AI$5),IF(AI$5&gt;$N106,5,$K106)*10+IF(AND($F106&gt;=AI$5,$F106&lt;=AI$6),IF(AND($G106&gt;=AI$5,$G106&lt;=AI$6),5,IF($L106=1,2,1)),IF(AND($G106&gt;=AI$5,$G106&lt;=AI$6),IF($M106&gt;0,4,3),0)),IF(AND($D106&lt;=AI$6,$E106&gt;=AI$5),60,0)))</f>
        <v/>
      </c>
      <c r="AJ106" s="80" t="str">
        <f>IF(OR($A106="",NOT(ISNUMBER($G106))),"",IF(AND($F106&lt;=AJ$6,$G106&gt;=AJ$5),IF(AJ$5&gt;$N106,5,$K106)*10+IF(AND($F106&gt;=AJ$5,$F106&lt;=AJ$6),IF(AND($G106&gt;=AJ$5,$G106&lt;=AJ$6),5,IF($L106=1,2,1)),IF(AND($G106&gt;=AJ$5,$G106&lt;=AJ$6),IF($M106&gt;0,4,3),0)),IF(AND($D106&lt;=AJ$6,$E106&gt;=AJ$5),60,0)))</f>
        <v/>
      </c>
      <c r="AK106" s="80" t="str">
        <f>IF(OR($A106="",NOT(ISNUMBER($G106))),"",IF(AND($F106&lt;=AK$6,$G106&gt;=AK$5),IF(AK$5&gt;$N106,5,$K106)*10+IF(AND($F106&gt;=AK$5,$F106&lt;=AK$6),IF(AND($G106&gt;=AK$5,$G106&lt;=AK$6),5,IF($L106=1,2,1)),IF(AND($G106&gt;=AK$5,$G106&lt;=AK$6),IF($M106&gt;0,4,3),0)),IF(AND($D106&lt;=AK$6,$E106&gt;=AK$5),60,0)))</f>
        <v/>
      </c>
      <c r="AL106" s="80" t="str">
        <f>IF(OR($A106="",NOT(ISNUMBER($G106))),"",IF(AND($F106&lt;=AL$6,$G106&gt;=AL$5),IF(AL$5&gt;$N106,5,$K106)*10+IF(AND($F106&gt;=AL$5,$F106&lt;=AL$6),IF(AND($G106&gt;=AL$5,$G106&lt;=AL$6),5,IF($L106=1,2,1)),IF(AND($G106&gt;=AL$5,$G106&lt;=AL$6),IF($M106&gt;0,4,3),0)),IF(AND($D106&lt;=AL$6,$E106&gt;=AL$5),60,0)))</f>
        <v/>
      </c>
      <c r="AM106" s="80" t="str">
        <f>IF(OR($A106="",NOT(ISNUMBER($G106))),"",IF(AND($F106&lt;=AM$6,$G106&gt;=AM$5),IF(AM$5&gt;$N106,5,$K106)*10+IF(AND($F106&gt;=AM$5,$F106&lt;=AM$6),IF(AND($G106&gt;=AM$5,$G106&lt;=AM$6),5,IF($L106=1,2,1)),IF(AND($G106&gt;=AM$5,$G106&lt;=AM$6),IF($M106&gt;0,4,3),0)),IF(AND($D106&lt;=AM$6,$E106&gt;=AM$5),60,0)))</f>
        <v/>
      </c>
      <c r="AN106" s="80" t="str">
        <f>IF(OR($A106="",NOT(ISNUMBER($G106))),"",IF(AND($F106&lt;=AN$6,$G106&gt;=AN$5),IF(AN$5&gt;$N106,5,$K106)*10+IF(AND($F106&gt;=AN$5,$F106&lt;=AN$6),IF(AND($G106&gt;=AN$5,$G106&lt;=AN$6),5,IF($L106=1,2,1)),IF(AND($G106&gt;=AN$5,$G106&lt;=AN$6),IF($M106&gt;0,4,3),0)),IF(AND($D106&lt;=AN$6,$E106&gt;=AN$5),60,0)))</f>
        <v/>
      </c>
      <c r="AO106" s="80" t="str">
        <f>IF(OR($A106="",NOT(ISNUMBER($G106))),"",IF(AND($F106&lt;=AO$6,$G106&gt;=AO$5),IF(AO$5&gt;$N106,5,$K106)*10+IF(AND($F106&gt;=AO$5,$F106&lt;=AO$6),IF(AND($G106&gt;=AO$5,$G106&lt;=AO$6),5,IF($L106=1,2,1)),IF(AND($G106&gt;=AO$5,$G106&lt;=AO$6),IF($M106&gt;0,4,3),0)),IF(AND($D106&lt;=AO$6,$E106&gt;=AO$5),60,0)))</f>
        <v/>
      </c>
      <c r="AP106" s="80" t="str">
        <f>IF(OR($A106="",NOT(ISNUMBER($G106))),"",IF(AND($F106&lt;=AP$6,$G106&gt;=AP$5),IF(AP$5&gt;$N106,5,$K106)*10+IF(AND($F106&gt;=AP$5,$F106&lt;=AP$6),IF(AND($G106&gt;=AP$5,$G106&lt;=AP$6),5,IF($L106=1,2,1)),IF(AND($G106&gt;=AP$5,$G106&lt;=AP$6),IF($M106&gt;0,4,3),0)),IF(AND($D106&lt;=AP$6,$E106&gt;=AP$5),60,0)))</f>
        <v/>
      </c>
      <c r="AQ106" s="80" t="str">
        <f>IF(OR($A106="",NOT(ISNUMBER($G106))),"",IF(AND($F106&lt;=AQ$6,$G106&gt;=AQ$5),IF(AQ$5&gt;$N106,5,$K106)*10+IF(AND($F106&gt;=AQ$5,$F106&lt;=AQ$6),IF(AND($G106&gt;=AQ$5,$G106&lt;=AQ$6),5,IF($L106=1,2,1)),IF(AND($G106&gt;=AQ$5,$G106&lt;=AQ$6),IF($M106&gt;0,4,3),0)),IF(AND($D106&lt;=AQ$6,$E106&gt;=AQ$5),60,0)))</f>
        <v/>
      </c>
      <c r="AR106" s="80" t="str">
        <f>IF(OR($A106="",NOT(ISNUMBER($G106))),"",IF(AND($F106&lt;=AR$6,$G106&gt;=AR$5),IF(AR$5&gt;$N106,5,$K106)*10+IF(AND($F106&gt;=AR$5,$F106&lt;=AR$6),IF(AND($G106&gt;=AR$5,$G106&lt;=AR$6),5,IF($L106=1,2,1)),IF(AND($G106&gt;=AR$5,$G106&lt;=AR$6),IF($M106&gt;0,4,3),0)),IF(AND($D106&lt;=AR$6,$E106&gt;=AR$5),60,0)))</f>
        <v/>
      </c>
      <c r="AS106" s="80" t="str">
        <f>IF(OR($A106="",NOT(ISNUMBER($G106))),"",IF(AND($F106&lt;=AS$6,$G106&gt;=AS$5),IF(AS$5&gt;$N106,5,$K106)*10+IF(AND($F106&gt;=AS$5,$F106&lt;=AS$6),IF(AND($G106&gt;=AS$5,$G106&lt;=AS$6),5,IF($L106=1,2,1)),IF(AND($G106&gt;=AS$5,$G106&lt;=AS$6),IF($M106&gt;0,4,3),0)),IF(AND($D106&lt;=AS$6,$E106&gt;=AS$5),60,0)))</f>
        <v/>
      </c>
      <c r="AT106" s="80" t="str">
        <f>IF(OR($A106="",NOT(ISNUMBER($G106))),"",IF(AND($F106&lt;=AT$6,$G106&gt;=AT$5),IF(AT$5&gt;$N106,5,$K106)*10+IF(AND($F106&gt;=AT$5,$F106&lt;=AT$6),IF(AND($G106&gt;=AT$5,$G106&lt;=AT$6),5,IF($L106=1,2,1)),IF(AND($G106&gt;=AT$5,$G106&lt;=AT$6),IF($M106&gt;0,4,3),0)),IF(AND($D106&lt;=AT$6,$E106&gt;=AT$5),60,0)))</f>
        <v/>
      </c>
      <c r="AU106" s="80" t="str">
        <f>IF(OR($A106="",NOT(ISNUMBER($G106))),"",IF(AND($F106&lt;=AU$6,$G106&gt;=AU$5),IF(AU$5&gt;$N106,5,$K106)*10+IF(AND($F106&gt;=AU$5,$F106&lt;=AU$6),IF(AND($G106&gt;=AU$5,$G106&lt;=AU$6),5,IF($L106=1,2,1)),IF(AND($G106&gt;=AU$5,$G106&lt;=AU$6),IF($M106&gt;0,4,3),0)),IF(AND($D106&lt;=AU$6,$E106&gt;=AU$5),60,0)))</f>
        <v/>
      </c>
      <c r="AV106" s="80" t="str">
        <f>IF(OR($A106="",NOT(ISNUMBER($G106))),"",IF(AND($F106&lt;=AV$6,$G106&gt;=AV$5),IF(AV$5&gt;$N106,5,$K106)*10+IF(AND($F106&gt;=AV$5,$F106&lt;=AV$6),IF(AND($G106&gt;=AV$5,$G106&lt;=AV$6),5,IF($L106=1,2,1)),IF(AND($G106&gt;=AV$5,$G106&lt;=AV$6),IF($M106&gt;0,4,3),0)),IF(AND($D106&lt;=AV$6,$E106&gt;=AV$5),60,0)))</f>
        <v/>
      </c>
      <c r="AW106" s="80" t="str">
        <f>IF(OR($A106="",NOT(ISNUMBER($G106))),"",IF(AND($F106&lt;=AW$6,$G106&gt;=AW$5),IF(AW$5&gt;$N106,5,$K106)*10+IF(AND($F106&gt;=AW$5,$F106&lt;=AW$6),IF(AND($G106&gt;=AW$5,$G106&lt;=AW$6),5,IF($L106=1,2,1)),IF(AND($G106&gt;=AW$5,$G106&lt;=AW$6),IF($M106&gt;0,4,3),0)),IF(AND($D106&lt;=AW$6,$E106&gt;=AW$5),60,0)))</f>
        <v/>
      </c>
      <c r="AX106" s="80" t="str">
        <f>IF(OR($A106="",NOT(ISNUMBER($G106))),"",IF(AND($F106&lt;=AX$6,$G106&gt;=AX$5),IF(AX$5&gt;$N106,5,$K106)*10+IF(AND($F106&gt;=AX$5,$F106&lt;=AX$6),IF(AND($G106&gt;=AX$5,$G106&lt;=AX$6),5,IF($L106=1,2,1)),IF(AND($G106&gt;=AX$5,$G106&lt;=AX$6),IF($M106&gt;0,4,3),0)),IF(AND($D106&lt;=AX$6,$E106&gt;=AX$5),60,0)))</f>
        <v/>
      </c>
      <c r="AY106" s="80" t="str">
        <f>IF(OR($A106="",NOT(ISNUMBER($G106))),"",IF(AND($F106&lt;=AY$6,$G106&gt;=AY$5),IF(AY$5&gt;$N106,5,$K106)*10+IF(AND($F106&gt;=AY$5,$F106&lt;=AY$6),IF(AND($G106&gt;=AY$5,$G106&lt;=AY$6),5,IF($L106=1,2,1)),IF(AND($G106&gt;=AY$5,$G106&lt;=AY$6),IF($M106&gt;0,4,3),0)),IF(AND($D106&lt;=AY$6,$E106&gt;=AY$5),60,0)))</f>
        <v/>
      </c>
      <c r="AZ106" s="80" t="str">
        <f>IF(OR($A106="",NOT(ISNUMBER($G106))),"",IF(AND($F106&lt;=AZ$6,$G106&gt;=AZ$5),IF(AZ$5&gt;$N106,5,$K106)*10+IF(AND($F106&gt;=AZ$5,$F106&lt;=AZ$6),IF(AND($G106&gt;=AZ$5,$G106&lt;=AZ$6),5,IF($L106=1,2,1)),IF(AND($G106&gt;=AZ$5,$G106&lt;=AZ$6),IF($M106&gt;0,4,3),0)),IF(AND($D106&lt;=AZ$6,$E106&gt;=AZ$5),60,0)))</f>
        <v/>
      </c>
      <c r="BA106" s="80" t="str">
        <f>IF(OR($A106="",NOT(ISNUMBER($G106))),"",IF(AND($F106&lt;=BA$6,$G106&gt;=BA$5),IF(BA$5&gt;$N106,5,$K106)*10+IF(AND($F106&gt;=BA$5,$F106&lt;=BA$6),IF(AND($G106&gt;=BA$5,$G106&lt;=BA$6),5,IF($L106=1,2,1)),IF(AND($G106&gt;=BA$5,$G106&lt;=BA$6),IF($M106&gt;0,4,3),0)),IF(AND($D106&lt;=BA$6,$E106&gt;=BA$5),60,0)))</f>
        <v/>
      </c>
      <c r="BB106" s="80" t="str">
        <f>IF(OR($A106="",NOT(ISNUMBER($G106))),"",IF(AND($F106&lt;=BB$6,$G106&gt;=BB$5),IF(BB$5&gt;$N106,5,$K106)*10+IF(AND($F106&gt;=BB$5,$F106&lt;=BB$6),IF(AND($G106&gt;=BB$5,$G106&lt;=BB$6),5,IF($L106=1,2,1)),IF(AND($G106&gt;=BB$5,$G106&lt;=BB$6),IF($M106&gt;0,4,3),0)),IF(AND($D106&lt;=BB$6,$E106&gt;=BB$5),60,0)))</f>
        <v/>
      </c>
      <c r="BC106" s="80" t="str">
        <f>IF(OR($A106="",NOT(ISNUMBER($G106))),"",IF(AND($F106&lt;=BC$6,$G106&gt;=BC$5),IF(BC$5&gt;$N106,5,$K106)*10+IF(AND($F106&gt;=BC$5,$F106&lt;=BC$6),IF(AND($G106&gt;=BC$5,$G106&lt;=BC$6),5,IF($L106=1,2,1)),IF(AND($G106&gt;=BC$5,$G106&lt;=BC$6),IF($M106&gt;0,4,3),0)),IF(AND($D106&lt;=BC$6,$E106&gt;=BC$5),60,0)))</f>
        <v/>
      </c>
      <c r="BD106" s="80" t="str">
        <f>IF(OR($A106="",NOT(ISNUMBER($G106))),"",IF(AND($F106&lt;=BD$6,$G106&gt;=BD$5),IF(BD$5&gt;$N106,5,$K106)*10+IF(AND($F106&gt;=BD$5,$F106&lt;=BD$6),IF(AND($G106&gt;=BD$5,$G106&lt;=BD$6),5,IF($L106=1,2,1)),IF(AND($G106&gt;=BD$5,$G106&lt;=BD$6),IF($M106&gt;0,4,3),0)),IF(AND($D106&lt;=BD$6,$E106&gt;=BD$5),60,0)))</f>
        <v/>
      </c>
      <c r="BE106" s="80" t="str">
        <f>IF(OR($A106="",NOT(ISNUMBER($G106))),"",IF(AND($F106&lt;=BE$6,$G106&gt;=BE$5),IF(BE$5&gt;$N106,5,$K106)*10+IF(AND($F106&gt;=BE$5,$F106&lt;=BE$6),IF(AND($G106&gt;=BE$5,$G106&lt;=BE$6),5,IF($L106=1,2,1)),IF(AND($G106&gt;=BE$5,$G106&lt;=BE$6),IF($M106&gt;0,4,3),0)),IF(AND($D106&lt;=BE$6,$E106&gt;=BE$5),60,0)))</f>
        <v/>
      </c>
      <c r="BF106" s="80" t="str">
        <f>IF(OR($A106="",NOT(ISNUMBER($G106))),"",IF(AND($F106&lt;=BF$6,$G106&gt;=BF$5),IF(BF$5&gt;$N106,5,$K106)*10+IF(AND($F106&gt;=BF$5,$F106&lt;=BF$6),IF(AND($G106&gt;=BF$5,$G106&lt;=BF$6),5,IF($L106=1,2,1)),IF(AND($G106&gt;=BF$5,$G106&lt;=BF$6),IF($M106&gt;0,4,3),0)),IF(AND($D106&lt;=BF$6,$E106&gt;=BF$5),60,0)))</f>
        <v/>
      </c>
      <c r="BG106" s="80" t="str">
        <f>IF(OR($A106="",NOT(ISNUMBER($G106))),"",IF(AND($F106&lt;=BG$6,$G106&gt;=BG$5),IF(BG$5&gt;$N106,5,$K106)*10+IF(AND($F106&gt;=BG$5,$F106&lt;=BG$6),IF(AND($G106&gt;=BG$5,$G106&lt;=BG$6),5,IF($L106=1,2,1)),IF(AND($G106&gt;=BG$5,$G106&lt;=BG$6),IF($M106&gt;0,4,3),0)),IF(AND($D106&lt;=BG$6,$E106&gt;=BG$5),60,0)))</f>
        <v/>
      </c>
      <c r="BH106" s="80" t="str">
        <f>IF(OR($A106="",NOT(ISNUMBER($G106))),"",IF(AND($F106&lt;=BH$6,$G106&gt;=BH$5),IF(BH$5&gt;$N106,5,$K106)*10+IF(AND($F106&gt;=BH$5,$F106&lt;=BH$6),IF(AND($G106&gt;=BH$5,$G106&lt;=BH$6),5,IF($L106=1,2,1)),IF(AND($G106&gt;=BH$5,$G106&lt;=BH$6),IF($M106&gt;0,4,3),0)),IF(AND($D106&lt;=BH$6,$E106&gt;=BH$5),60,0)))</f>
        <v/>
      </c>
      <c r="BI106" s="80" t="str">
        <f>IF(OR($A106="",NOT(ISNUMBER($G106))),"",IF(AND($F106&lt;=BI$6,$G106&gt;=BI$5),IF(BI$5&gt;$N106,5,$K106)*10+IF(AND($F106&gt;=BI$5,$F106&lt;=BI$6),IF(AND($G106&gt;=BI$5,$G106&lt;=BI$6),5,IF($L106=1,2,1)),IF(AND($G106&gt;=BI$5,$G106&lt;=BI$6),IF($M106&gt;0,4,3),0)),IF(AND($D106&lt;=BI$6,$E106&gt;=BI$5),60,0)))</f>
        <v/>
      </c>
      <c r="BJ106" s="80" t="str">
        <f>IF(OR($A106="",NOT(ISNUMBER($G106))),"",IF(AND($F106&lt;=BJ$6,$G106&gt;=BJ$5),IF(BJ$5&gt;$N106,5,$K106)*10+IF(AND($F106&gt;=BJ$5,$F106&lt;=BJ$6),IF(AND($G106&gt;=BJ$5,$G106&lt;=BJ$6),5,IF($L106=1,2,1)),IF(AND($G106&gt;=BJ$5,$G106&lt;=BJ$6),IF($M106&gt;0,4,3),0)),IF(AND($D106&lt;=BJ$6,$E106&gt;=BJ$5),60,0)))</f>
        <v/>
      </c>
      <c r="BK106" s="80" t="str">
        <f>IF(OR($A106="",NOT(ISNUMBER($G106))),"",IF(AND($F106&lt;=BK$6,$G106&gt;=BK$5),IF(BK$5&gt;$N106,5,$K106)*10+IF(AND($F106&gt;=BK$5,$F106&lt;=BK$6),IF(AND($G106&gt;=BK$5,$G106&lt;=BK$6),5,IF($L106=1,2,1)),IF(AND($G106&gt;=BK$5,$G106&lt;=BK$6),IF($M106&gt;0,4,3),0)),IF(AND($D106&lt;=BK$6,$E106&gt;=BK$5),60,0)))</f>
        <v/>
      </c>
      <c r="BL106" s="80" t="str">
        <f>IF(OR($A106="",NOT(ISNUMBER($G106))),"",IF(AND($F106&lt;=BL$6,$G106&gt;=BL$5),IF(BL$5&gt;$N106,5,$K106)*10+IF(AND($F106&gt;=BL$5,$F106&lt;=BL$6),IF(AND($G106&gt;=BL$5,$G106&lt;=BL$6),5,IF($L106=1,2,1)),IF(AND($G106&gt;=BL$5,$G106&lt;=BL$6),IF($M106&gt;0,4,3),0)),IF(AND($D106&lt;=BL$6,$E106&gt;=BL$5),60,0)))</f>
        <v/>
      </c>
      <c r="BM106" s="80" t="str">
        <f>IF(OR($A106="",NOT(ISNUMBER($G106))),"",IF(AND($F106&lt;=BM$6,$G106&gt;=BM$5),IF(BM$5&gt;$N106,5,$K106)*10+IF(AND($F106&gt;=BM$5,$F106&lt;=BM$6),IF(AND($G106&gt;=BM$5,$G106&lt;=BM$6),5,IF($L106=1,2,1)),IF(AND($G106&gt;=BM$5,$G106&lt;=BM$6),IF($M106&gt;0,4,3),0)),IF(AND($D106&lt;=BM$6,$E106&gt;=BM$5),60,0)))</f>
        <v/>
      </c>
      <c r="BN106" s="80" t="str">
        <f>IF(OR($A106="",NOT(ISNUMBER($G106))),"",IF(AND($F106&lt;=BN$6,$G106&gt;=BN$5),IF(BN$5&gt;$N106,5,$K106)*10+IF(AND($F106&gt;=BN$5,$F106&lt;=BN$6),IF(AND($G106&gt;=BN$5,$G106&lt;=BN$6),5,IF($L106=1,2,1)),IF(AND($G106&gt;=BN$5,$G106&lt;=BN$6),IF($M106&gt;0,4,3),0)),IF(AND($D106&lt;=BN$6,$E106&gt;=BN$5),60,0)))</f>
        <v/>
      </c>
      <c r="BO106" s="80" t="str">
        <f>IF(OR($A106="",NOT(ISNUMBER($G106))),"",IF(AND($F106&lt;=BO$6,$G106&gt;=BO$5),IF(BO$5&gt;$N106,5,$K106)*10+IF(AND($F106&gt;=BO$5,$F106&lt;=BO$6),IF(AND($G106&gt;=BO$5,$G106&lt;=BO$6),5,IF($L106=1,2,1)),IF(AND($G106&gt;=BO$5,$G106&lt;=BO$6),IF($M106&gt;0,4,3),0)),IF(AND($D106&lt;=BO$6,$E106&gt;=BO$5),60,0)))</f>
        <v/>
      </c>
      <c r="BP106" s="80" t="str">
        <f>IF(OR($A106="",NOT(ISNUMBER($G106))),"",IF(AND($F106&lt;=BP$6,$G106&gt;=BP$5),IF(BP$5&gt;$N106,5,$K106)*10+IF(AND($F106&gt;=BP$5,$F106&lt;=BP$6),IF(AND($G106&gt;=BP$5,$G106&lt;=BP$6),5,IF($L106=1,2,1)),IF(AND($G106&gt;=BP$5,$G106&lt;=BP$6),IF($M106&gt;0,4,3),0)),IF(AND($D106&lt;=BP$6,$E106&gt;=BP$5),60,0)))</f>
        <v/>
      </c>
      <c r="BQ106" s="80" t="str">
        <f>IF(OR($A106="",NOT(ISNUMBER($G106))),"",IF(AND($F106&lt;=BQ$6,$G106&gt;=BQ$5),IF(BQ$5&gt;$N106,5,$K106)*10+IF(AND($F106&gt;=BQ$5,$F106&lt;=BQ$6),IF(AND($G106&gt;=BQ$5,$G106&lt;=BQ$6),5,IF($L106=1,2,1)),IF(AND($G106&gt;=BQ$5,$G106&lt;=BQ$6),IF($M106&gt;0,4,3),0)),IF(AND($D106&lt;=BQ$6,$E106&gt;=BQ$5),60,0)))</f>
        <v/>
      </c>
      <c r="BR106" s="80" t="str">
        <f>IF(OR($A106="",NOT(ISNUMBER($G106))),"",IF(AND($F106&lt;=BR$6,$G106&gt;=BR$5),IF(BR$5&gt;$N106,5,$K106)*10+IF(AND($F106&gt;=BR$5,$F106&lt;=BR$6),IF(AND($G106&gt;=BR$5,$G106&lt;=BR$6),5,IF($L106=1,2,1)),IF(AND($G106&gt;=BR$5,$G106&lt;=BR$6),IF($M106&gt;0,4,3),0)),IF(AND($D106&lt;=BR$6,$E106&gt;=BR$5),60,0)))</f>
        <v/>
      </c>
      <c r="BS106" s="80" t="str">
        <f>IF(OR($A106="",NOT(ISNUMBER($G106))),"",IF(AND($F106&lt;=BS$6,$G106&gt;=BS$5),IF(BS$5&gt;$N106,5,$K106)*10+IF(AND($F106&gt;=BS$5,$F106&lt;=BS$6),IF(AND($G106&gt;=BS$5,$G106&lt;=BS$6),5,IF($L106=1,2,1)),IF(AND($G106&gt;=BS$5,$G106&lt;=BS$6),IF($M106&gt;0,4,3),0)),IF(AND($D106&lt;=BS$6,$E106&gt;=BS$5),60,0)))</f>
        <v/>
      </c>
      <c r="BT106" s="80" t="str">
        <f>IF(OR($A106="",NOT(ISNUMBER($G106))),"",IF(AND($F106&lt;=BT$6,$G106&gt;=BT$5),IF(BT$5&gt;$N106,5,$K106)*10+IF(AND($F106&gt;=BT$5,$F106&lt;=BT$6),IF(AND($G106&gt;=BT$5,$G106&lt;=BT$6),5,IF($L106=1,2,1)),IF(AND($G106&gt;=BT$5,$G106&lt;=BT$6),IF($M106&gt;0,4,3),0)),IF(AND($D106&lt;=BT$6,$E106&gt;=BT$5),60,0)))</f>
        <v/>
      </c>
      <c r="BU106" s="80" t="str">
        <f>IF(OR($A106="",NOT(ISNUMBER($G106))),"",IF(AND($F106&lt;=BU$6,$G106&gt;=BU$5),IF(BU$5&gt;$N106,5,$K106)*10+IF(AND($F106&gt;=BU$5,$F106&lt;=BU$6),IF(AND($G106&gt;=BU$5,$G106&lt;=BU$6),5,IF($L106=1,2,1)),IF(AND($G106&gt;=BU$5,$G106&lt;=BU$6),IF($M106&gt;0,4,3),0)),IF(AND($D106&lt;=BU$6,$E106&gt;=BU$5),60,0)))</f>
        <v/>
      </c>
      <c r="BV106" s="80" t="str">
        <f>IF(OR($A106="",NOT(ISNUMBER($G106))),"",IF(AND($F106&lt;=BV$6,$G106&gt;=BV$5),IF(BV$5&gt;$N106,5,$K106)*10+IF(AND($F106&gt;=BV$5,$F106&lt;=BV$6),IF(AND($G106&gt;=BV$5,$G106&lt;=BV$6),5,IF($L106=1,2,1)),IF(AND($G106&gt;=BV$5,$G106&lt;=BV$6),IF($M106&gt;0,4,3),0)),IF(AND($D106&lt;=BV$6,$E106&gt;=BV$5),60,0)))</f>
        <v/>
      </c>
      <c r="BW106" s="80" t="str">
        <f>IF(OR($A106="",NOT(ISNUMBER($G106))),"",IF(AND($F106&lt;=BW$6,$G106&gt;=BW$5),IF(BW$5&gt;$N106,5,$K106)*10+IF(AND($F106&gt;=BW$5,$F106&lt;=BW$6),IF(AND($G106&gt;=BW$5,$G106&lt;=BW$6),5,IF($L106=1,2,1)),IF(AND($G106&gt;=BW$5,$G106&lt;=BW$6),IF($M106&gt;0,4,3),0)),IF(AND($D106&lt;=BW$6,$E106&gt;=BW$5),60,0)))</f>
        <v/>
      </c>
      <c r="BX106" s="80" t="str">
        <f>IF(OR($A106="",NOT(ISNUMBER($G106))),"",IF(AND($F106&lt;=BX$6,$G106&gt;=BX$5),IF(BX$5&gt;$N106,5,$K106)*10+IF(AND($F106&gt;=BX$5,$F106&lt;=BX$6),IF(AND($G106&gt;=BX$5,$G106&lt;=BX$6),5,IF($L106=1,2,1)),IF(AND($G106&gt;=BX$5,$G106&lt;=BX$6),IF($M106&gt;0,4,3),0)),IF(AND($D106&lt;=BX$6,$E106&gt;=BX$5),60,0)))</f>
        <v/>
      </c>
      <c r="BY106" s="80" t="str">
        <f>IF(OR($A106="",NOT(ISNUMBER($G106))),"",IF(AND($F106&lt;=BY$6,$G106&gt;=BY$5),IF(BY$5&gt;$N106,5,$K106)*10+IF(AND($F106&gt;=BY$5,$F106&lt;=BY$6),IF(AND($G106&gt;=BY$5,$G106&lt;=BY$6),5,IF($L106=1,2,1)),IF(AND($G106&gt;=BY$5,$G106&lt;=BY$6),IF($M106&gt;0,4,3),0)),IF(AND($D106&lt;=BY$6,$E106&gt;=BY$5),60,0)))</f>
        <v/>
      </c>
      <c r="BZ106" s="80" t="str">
        <f>IF(OR($A106="",NOT(ISNUMBER($G106))),"",IF(AND($F106&lt;=BZ$6,$G106&gt;=BZ$5),IF(BZ$5&gt;$N106,5,$K106)*10+IF(AND($F106&gt;=BZ$5,$F106&lt;=BZ$6),IF(AND($G106&gt;=BZ$5,$G106&lt;=BZ$6),5,IF($L106=1,2,1)),IF(AND($G106&gt;=BZ$5,$G106&lt;=BZ$6),IF($M106&gt;0,4,3),0)),IF(AND($D106&lt;=BZ$6,$E106&gt;=BZ$5),60,0)))</f>
        <v/>
      </c>
      <c r="CA106" s="80" t="str">
        <f>IF(OR($A106="",NOT(ISNUMBER($G106))),"",IF(AND($F106&lt;=CA$6,$G106&gt;=CA$5),IF(CA$5&gt;$N106,5,$K106)*10+IF(AND($F106&gt;=CA$5,$F106&lt;=CA$6),IF(AND($G106&gt;=CA$5,$G106&lt;=CA$6),5,IF($L106=1,2,1)),IF(AND($G106&gt;=CA$5,$G106&lt;=CA$6),IF($M106&gt;0,4,3),0)),IF(AND($D106&lt;=CA$6,$E106&gt;=CA$5),60,0)))</f>
        <v/>
      </c>
      <c r="CB106" s="80" t="str">
        <f>IF(OR($A106="",NOT(ISNUMBER($G106))),"",IF(AND($F106&lt;=CB$6,$G106&gt;=CB$5),IF(CB$5&gt;$N106,5,$K106)*10+IF(AND($F106&gt;=CB$5,$F106&lt;=CB$6),IF(AND($G106&gt;=CB$5,$G106&lt;=CB$6),5,IF($L106=1,2,1)),IF(AND($G106&gt;=CB$5,$G106&lt;=CB$6),IF($M106&gt;0,4,3),0)),IF(AND($D106&lt;=CB$6,$E106&gt;=CB$5),60,0)))</f>
        <v/>
      </c>
      <c r="CC106" s="80" t="str">
        <f>IF(OR($A106="",NOT(ISNUMBER($G106))),"",IF(AND($F106&lt;=CC$6,$G106&gt;=CC$5),IF(CC$5&gt;$N106,5,$K106)*10+IF(AND($F106&gt;=CC$5,$F106&lt;=CC$6),IF(AND($G106&gt;=CC$5,$G106&lt;=CC$6),5,IF($L106=1,2,1)),IF(AND($G106&gt;=CC$5,$G106&lt;=CC$6),IF($M106&gt;0,4,3),0)),IF(AND($D106&lt;=CC$6,$E106&gt;=CC$5),60,0)))</f>
        <v/>
      </c>
      <c r="CD106" s="80" t="str">
        <f>IF(OR($A106="",NOT(ISNUMBER($G106))),"",IF(AND($F106&lt;=CD$6,$G106&gt;=CD$5),IF(CD$5&gt;$N106,5,$K106)*10+IF(AND($F106&gt;=CD$5,$F106&lt;=CD$6),IF(AND($G106&gt;=CD$5,$G106&lt;=CD$6),5,IF($L106=1,2,1)),IF(AND($G106&gt;=CD$5,$G106&lt;=CD$6),IF($M106&gt;0,4,3),0)),IF(AND($D106&lt;=CD$6,$E106&gt;=CD$5),60,0)))</f>
        <v/>
      </c>
      <c r="CE106" s="80" t="str">
        <f>IF(OR($A106="",NOT(ISNUMBER($G106))),"",IF(AND($F106&lt;=CE$6,$G106&gt;=CE$5),IF(CE$5&gt;$N106,5,$K106)*10+IF(AND($F106&gt;=CE$5,$F106&lt;=CE$6),IF(AND($G106&gt;=CE$5,$G106&lt;=CE$6),5,IF($L106=1,2,1)),IF(AND($G106&gt;=CE$5,$G106&lt;=CE$6),IF($M106&gt;0,4,3),0)),IF(AND($D106&lt;=CE$6,$E106&gt;=CE$5),60,0)))</f>
        <v/>
      </c>
      <c r="CF106" s="80" t="str">
        <f>IF(OR($A106="",NOT(ISNUMBER($G106))),"",IF(AND($F106&lt;=CF$6,$G106&gt;=CF$5),IF(CF$5&gt;$N106,5,$K106)*10+IF(AND($F106&gt;=CF$5,$F106&lt;=CF$6),IF(AND($G106&gt;=CF$5,$G106&lt;=CF$6),5,IF($L106=1,2,1)),IF(AND($G106&gt;=CF$5,$G106&lt;=CF$6),IF($M106&gt;0,4,3),0)),IF(AND($D106&lt;=CF$6,$E106&gt;=CF$5),60,0)))</f>
        <v/>
      </c>
      <c r="CG106" s="80" t="str">
        <f>IF(OR($A106="",NOT(ISNUMBER($G106))),"",IF(AND($F106&lt;=CG$6,$G106&gt;=CG$5),IF(CG$5&gt;$N106,5,$K106)*10+IF(AND($F106&gt;=CG$5,$F106&lt;=CG$6),IF(AND($G106&gt;=CG$5,$G106&lt;=CG$6),5,IF($L106=1,2,1)),IF(AND($G106&gt;=CG$5,$G106&lt;=CG$6),IF($M106&gt;0,4,3),0)),IF(AND($D106&lt;=CG$6,$E106&gt;=CG$5),60,0)))</f>
        <v/>
      </c>
      <c r="CH106" s="80" t="str">
        <f>IF(OR($A106="",NOT(ISNUMBER($G106))),"",IF(AND($F106&lt;=CH$6,$G106&gt;=CH$5),IF(CH$5&gt;$N106,5,$K106)*10+IF(AND($F106&gt;=CH$5,$F106&lt;=CH$6),IF(AND($G106&gt;=CH$5,$G106&lt;=CH$6),5,IF($L106=1,2,1)),IF(AND($G106&gt;=CH$5,$G106&lt;=CH$6),IF($M106&gt;0,4,3),0)),IF(AND($D106&lt;=CH$6,$E106&gt;=CH$5),60,0)))</f>
        <v/>
      </c>
      <c r="CI106" s="80" t="str">
        <f>IF(OR($A106="",NOT(ISNUMBER($G106))),"",IF(AND($F106&lt;=CI$6,$G106&gt;=CI$5),IF(CI$5&gt;$N106,5,$K106)*10+IF(AND($F106&gt;=CI$5,$F106&lt;=CI$6),IF(AND($G106&gt;=CI$5,$G106&lt;=CI$6),5,IF($L106=1,2,1)),IF(AND($G106&gt;=CI$5,$G106&lt;=CI$6),IF($M106&gt;0,4,3),0)),IF(AND($D106&lt;=CI$6,$E106&gt;=CI$5),60,0)))</f>
        <v/>
      </c>
      <c r="CJ106" s="80" t="str">
        <f>IF(OR($A106="",NOT(ISNUMBER($G106))),"",IF(AND($F106&lt;=CJ$6,$G106&gt;=CJ$5),IF(CJ$5&gt;$N106,5,$K106)*10+IF(AND($F106&gt;=CJ$5,$F106&lt;=CJ$6),IF(AND($G106&gt;=CJ$5,$G106&lt;=CJ$6),5,IF($L106=1,2,1)),IF(AND($G106&gt;=CJ$5,$G106&lt;=CJ$6),IF($M106&gt;0,4,3),0)),IF(AND($D106&lt;=CJ$6,$E106&gt;=CJ$5),60,0)))</f>
        <v/>
      </c>
      <c r="CK106" s="80" t="str">
        <f>IF(OR($A106="",NOT(ISNUMBER($G106))),"",IF(AND($F106&lt;=CK$6,$G106&gt;=CK$5),IF(CK$5&gt;$N106,5,$K106)*10+IF(AND($F106&gt;=CK$5,$F106&lt;=CK$6),IF(AND($G106&gt;=CK$5,$G106&lt;=CK$6),5,IF($L106=1,2,1)),IF(AND($G106&gt;=CK$5,$G106&lt;=CK$6),IF($M106&gt;0,4,3),0)),IF(AND($D106&lt;=CK$6,$E106&gt;=CK$5),60,0)))</f>
        <v/>
      </c>
      <c r="CL106" s="80" t="str">
        <f>IF(OR($A106="",NOT(ISNUMBER($G106))),"",IF(AND($F106&lt;=CL$6,$G106&gt;=CL$5),IF(CL$5&gt;$N106,5,$K106)*10+IF(AND($F106&gt;=CL$5,$F106&lt;=CL$6),IF(AND($G106&gt;=CL$5,$G106&lt;=CL$6),5,IF($L106=1,2,1)),IF(AND($G106&gt;=CL$5,$G106&lt;=CL$6),IF($M106&gt;0,4,3),0)),IF(AND($D106&lt;=CL$6,$E106&gt;=CL$5),60,0)))</f>
        <v/>
      </c>
      <c r="CM106" s="80" t="str">
        <f>IF(OR($A106="",NOT(ISNUMBER($G106))),"",IF(AND($F106&lt;=CM$6,$G106&gt;=CM$5),IF(CM$5&gt;$N106,5,$K106)*10+IF(AND($F106&gt;=CM$5,$F106&lt;=CM$6),IF(AND($G106&gt;=CM$5,$G106&lt;=CM$6),5,IF($L106=1,2,1)),IF(AND($G106&gt;=CM$5,$G106&lt;=CM$6),IF($M106&gt;0,4,3),0)),IF(AND($D106&lt;=CM$6,$E106&gt;=CM$5),60,0)))</f>
        <v/>
      </c>
      <c r="CN106" s="80" t="str">
        <f>IF(OR($A106="",NOT(ISNUMBER($G106))),"",IF(AND($F106&lt;=CN$6,$G106&gt;=CN$5),IF(CN$5&gt;$N106,5,$K106)*10+IF(AND($F106&gt;=CN$5,$F106&lt;=CN$6),IF(AND($G106&gt;=CN$5,$G106&lt;=CN$6),5,IF($L106=1,2,1)),IF(AND($G106&gt;=CN$5,$G106&lt;=CN$6),IF($M106&gt;0,4,3),0)),IF(AND($D106&lt;=CN$6,$E106&gt;=CN$5),60,0)))</f>
        <v/>
      </c>
      <c r="CO106" s="80" t="str">
        <f>IF(OR($A106="",NOT(ISNUMBER($G106))),"",IF(AND($F106&lt;=CO$6,$G106&gt;=CO$5),IF(CO$5&gt;$N106,5,$K106)*10+IF(AND($F106&gt;=CO$5,$F106&lt;=CO$6),IF(AND($G106&gt;=CO$5,$G106&lt;=CO$6),5,IF($L106=1,2,1)),IF(AND($G106&gt;=CO$5,$G106&lt;=CO$6),IF($M106&gt;0,4,3),0)),IF(AND($D106&lt;=CO$6,$E106&gt;=CO$5),60,0)))</f>
        <v/>
      </c>
      <c r="CP106" s="80" t="str">
        <f>IF(OR($A106="",NOT(ISNUMBER($G106))),"",IF(AND($F106&lt;=CP$6,$G106&gt;=CP$5),IF(CP$5&gt;$N106,5,$K106)*10+IF(AND($F106&gt;=CP$5,$F106&lt;=CP$6),IF(AND($G106&gt;=CP$5,$G106&lt;=CP$6),5,IF($L106=1,2,1)),IF(AND($G106&gt;=CP$5,$G106&lt;=CP$6),IF($M106&gt;0,4,3),0)),IF(AND($D106&lt;=CP$6,$E106&gt;=CP$5),60,0)))</f>
        <v/>
      </c>
      <c r="CQ106" s="80" t="str">
        <f>IF(OR($A106="",NOT(ISNUMBER($G106))),"",IF(AND($F106&lt;=CQ$6,$G106&gt;=CQ$5),IF(CQ$5&gt;$N106,5,$K106)*10+IF(AND($F106&gt;=CQ$5,$F106&lt;=CQ$6),IF(AND($G106&gt;=CQ$5,$G106&lt;=CQ$6),5,IF($L106=1,2,1)),IF(AND($G106&gt;=CQ$5,$G106&lt;=CQ$6),IF($M106&gt;0,4,3),0)),IF(AND($D106&lt;=CQ$6,$E106&gt;=CQ$5),60,0)))</f>
        <v/>
      </c>
      <c r="CR106" s="80" t="str">
        <f>IF(OR($A106="",NOT(ISNUMBER($G106))),"",IF(AND($F106&lt;=CR$6,$G106&gt;=CR$5),IF(CR$5&gt;$N106,5,$K106)*10+IF(AND($F106&gt;=CR$5,$F106&lt;=CR$6),IF(AND($G106&gt;=CR$5,$G106&lt;=CR$6),5,IF($L106=1,2,1)),IF(AND($G106&gt;=CR$5,$G106&lt;=CR$6),IF($M106&gt;0,4,3),0)),IF(AND($D106&lt;=CR$6,$E106&gt;=CR$5),60,0)))</f>
        <v/>
      </c>
      <c r="CS106" s="80" t="str">
        <f>IF(OR($A106="",NOT(ISNUMBER($G106))),"",IF(AND($F106&lt;=CS$6,$G106&gt;=CS$5),IF(CS$5&gt;$N106,5,$K106)*10+IF(AND($F106&gt;=CS$5,$F106&lt;=CS$6),IF(AND($G106&gt;=CS$5,$G106&lt;=CS$6),5,IF($L106=1,2,1)),IF(AND($G106&gt;=CS$5,$G106&lt;=CS$6),IF($M106&gt;0,4,3),0)),IF(AND($D106&lt;=CS$6,$E106&gt;=CS$5),60,0)))</f>
        <v/>
      </c>
      <c r="CT106" s="80" t="str">
        <f>IF(OR($A106="",NOT(ISNUMBER($G106))),"",IF(AND($F106&lt;=CT$6,$G106&gt;=CT$5),IF(CT$5&gt;$N106,5,$K106)*10+IF(AND($F106&gt;=CT$5,$F106&lt;=CT$6),IF(AND($G106&gt;=CT$5,$G106&lt;=CT$6),5,IF($L106=1,2,1)),IF(AND($G106&gt;=CT$5,$G106&lt;=CT$6),IF($M106&gt;0,4,3),0)),IF(AND($D106&lt;=CT$6,$E106&gt;=CT$5),60,0)))</f>
        <v/>
      </c>
      <c r="CU106" s="80" t="str">
        <f>IF(OR($A106="",NOT(ISNUMBER($G106))),"",IF(AND($F106&lt;=CU$6,$G106&gt;=CU$5),IF(CU$5&gt;$N106,5,$K106)*10+IF(AND($F106&gt;=CU$5,$F106&lt;=CU$6),IF(AND($G106&gt;=CU$5,$G106&lt;=CU$6),5,IF($L106=1,2,1)),IF(AND($G106&gt;=CU$5,$G106&lt;=CU$6),IF($M106&gt;0,4,3),0)),IF(AND($D106&lt;=CU$6,$E106&gt;=CU$5),60,0)))</f>
        <v/>
      </c>
      <c r="CV106" s="80" t="str">
        <f>IF(OR($A106="",NOT(ISNUMBER($G106))),"",IF(AND($F106&lt;=CV$6,$G106&gt;=CV$5),IF(CV$5&gt;$N106,5,$K106)*10+IF(AND($F106&gt;=CV$5,$F106&lt;=CV$6),IF(AND($G106&gt;=CV$5,$G106&lt;=CV$6),5,IF($L106=1,2,1)),IF(AND($G106&gt;=CV$5,$G106&lt;=CV$6),IF($M106&gt;0,4,3),0)),IF(AND($D106&lt;=CV$6,$E106&gt;=CV$5),60,0)))</f>
        <v/>
      </c>
      <c r="CW106" s="80" t="str">
        <f>IF(OR($A106="",NOT(ISNUMBER($G106))),"",IF(AND($F106&lt;=CW$6,$G106&gt;=CW$5),IF(CW$5&gt;$N106,5,$K106)*10+IF(AND($F106&gt;=CW$5,$F106&lt;=CW$6),IF(AND($G106&gt;=CW$5,$G106&lt;=CW$6),5,IF($L106=1,2,1)),IF(AND($G106&gt;=CW$5,$G106&lt;=CW$6),IF($M106&gt;0,4,3),0)),IF(AND($D106&lt;=CW$6,$E106&gt;=CW$5),60,0)))</f>
        <v/>
      </c>
      <c r="CX106" s="80" t="str">
        <f>IF(OR($A106="",NOT(ISNUMBER($G106))),"",IF(AND($F106&lt;=CX$6,$G106&gt;=CX$5),IF(CX$5&gt;$N106,5,$K106)*10+IF(AND($F106&gt;=CX$5,$F106&lt;=CX$6),IF(AND($G106&gt;=CX$5,$G106&lt;=CX$6),5,IF($L106=1,2,1)),IF(AND($G106&gt;=CX$5,$G106&lt;=CX$6),IF($M106&gt;0,4,3),0)),IF(AND($D106&lt;=CX$6,$E106&gt;=CX$5),60,0)))</f>
        <v/>
      </c>
      <c r="CY106" s="80" t="str">
        <f>IF(OR($A106="",NOT(ISNUMBER($G106))),"",IF(AND($F106&lt;=CY$6,$G106&gt;=CY$5),IF(CY$5&gt;$N106,5,$K106)*10+IF(AND($F106&gt;=CY$5,$F106&lt;=CY$6),IF(AND($G106&gt;=CY$5,$G106&lt;=CY$6),5,IF($L106=1,2,1)),IF(AND($G106&gt;=CY$5,$G106&lt;=CY$6),IF($M106&gt;0,4,3),0)),IF(AND($D106&lt;=CY$6,$E106&gt;=CY$5),60,0)))</f>
        <v/>
      </c>
      <c r="CZ106" s="80" t="str">
        <f>IF(OR($A106="",NOT(ISNUMBER($G106))),"",IF(AND($F106&lt;=CZ$6,$G106&gt;=CZ$5),IF(CZ$5&gt;$N106,5,$K106)*10+IF(AND($F106&gt;=CZ$5,$F106&lt;=CZ$6),IF(AND($G106&gt;=CZ$5,$G106&lt;=CZ$6),5,IF($L106=1,2,1)),IF(AND($G106&gt;=CZ$5,$G106&lt;=CZ$6),IF($M106&gt;0,4,3),0)),IF(AND($D106&lt;=CZ$6,$E106&gt;=CZ$5),60,0)))</f>
        <v/>
      </c>
      <c r="DA106" s="80" t="str">
        <f>IF(OR($A106="",NOT(ISNUMBER($G106))),"",IF(AND($F106&lt;=DA$6,$G106&gt;=DA$5),IF(DA$5&gt;$N106,5,$K106)*10+IF(AND($F106&gt;=DA$5,$F106&lt;=DA$6),IF(AND($G106&gt;=DA$5,$G106&lt;=DA$6),5,IF($L106=1,2,1)),IF(AND($G106&gt;=DA$5,$G106&lt;=DA$6),IF($M106&gt;0,4,3),0)),IF(AND($D106&lt;=DA$6,$E106&gt;=DA$5),60,0)))</f>
        <v/>
      </c>
      <c r="DB106" s="80" t="str">
        <f>IF(OR($A106="",NOT(ISNUMBER($G106))),"",IF(AND($F106&lt;=DB$6,$G106&gt;=DB$5),IF(DB$5&gt;$N106,5,$K106)*10+IF(AND($F106&gt;=DB$5,$F106&lt;=DB$6),IF(AND($G106&gt;=DB$5,$G106&lt;=DB$6),5,IF($L106=1,2,1)),IF(AND($G106&gt;=DB$5,$G106&lt;=DB$6),IF($M106&gt;0,4,3),0)),IF(AND($D106&lt;=DB$6,$E106&gt;=DB$5),60,0)))</f>
        <v/>
      </c>
      <c r="DC106" s="80" t="str">
        <f>IF(OR($A106="",NOT(ISNUMBER($G106))),"",IF(AND($F106&lt;=DC$6,$G106&gt;=DC$5),IF(DC$5&gt;$N106,5,$K106)*10+IF(AND($F106&gt;=DC$5,$F106&lt;=DC$6),IF(AND($G106&gt;=DC$5,$G106&lt;=DC$6),5,IF($L106=1,2,1)),IF(AND($G106&gt;=DC$5,$G106&lt;=DC$6),IF($M106&gt;0,4,3),0)),IF(AND($D106&lt;=DC$6,$E106&gt;=DC$5),60,0)))</f>
        <v/>
      </c>
      <c r="DD106" s="80" t="str">
        <f>IF(OR($A106="",NOT(ISNUMBER($G106))),"",IF(AND($F106&lt;=DD$6,$G106&gt;=DD$5),IF(DD$5&gt;$N106,5,$K106)*10+IF(AND($F106&gt;=DD$5,$F106&lt;=DD$6),IF(AND($G106&gt;=DD$5,$G106&lt;=DD$6),5,IF($L106=1,2,1)),IF(AND($G106&gt;=DD$5,$G106&lt;=DD$6),IF($M106&gt;0,4,3),0)),IF(AND($D106&lt;=DD$6,$E106&gt;=DD$5),60,0)))</f>
        <v/>
      </c>
      <c r="DE106" s="80" t="str">
        <f>IF(OR($A106="",NOT(ISNUMBER($G106))),"",IF(AND($F106&lt;=DE$6,$G106&gt;=DE$5),IF(DE$5&gt;$N106,5,$K106)*10+IF(AND($F106&gt;=DE$5,$F106&lt;=DE$6),IF(AND($G106&gt;=DE$5,$G106&lt;=DE$6),5,IF($L106=1,2,1)),IF(AND($G106&gt;=DE$5,$G106&lt;=DE$6),IF($M106&gt;0,4,3),0)),IF(AND($D106&lt;=DE$6,$E106&gt;=DE$5),60,0)))</f>
        <v/>
      </c>
      <c r="DF106" s="80" t="str">
        <f>IF(OR($A106="",NOT(ISNUMBER($G106))),"",IF(AND($F106&lt;=DF$6,$G106&gt;=DF$5),IF(DF$5&gt;$N106,5,$K106)*10+IF(AND($F106&gt;=DF$5,$F106&lt;=DF$6),IF(AND($G106&gt;=DF$5,$G106&lt;=DF$6),5,IF($L106=1,2,1)),IF(AND($G106&gt;=DF$5,$G106&lt;=DF$6),IF($M106&gt;0,4,3),0)),IF(AND($D106&lt;=DF$6,$E106&gt;=DF$5),60,0)))</f>
        <v/>
      </c>
      <c r="DG106" s="80" t="str">
        <f>IF(OR($A106="",NOT(ISNUMBER($G106))),"",IF(AND($F106&lt;=DG$6,$G106&gt;=DG$5),IF(DG$5&gt;$N106,5,$K106)*10+IF(AND($F106&gt;=DG$5,$F106&lt;=DG$6),IF(AND($G106&gt;=DG$5,$G106&lt;=DG$6),5,IF($L106=1,2,1)),IF(AND($G106&gt;=DG$5,$G106&lt;=DG$6),IF($M106&gt;0,4,3),0)),IF(AND($D106&lt;=DG$6,$E106&gt;=DG$5),60,0)))</f>
        <v/>
      </c>
      <c r="DH106" s="80" t="str">
        <f>IF(OR($A106="",NOT(ISNUMBER($G106))),"",IF(AND($F106&lt;=DH$6,$G106&gt;=DH$5),IF(DH$5&gt;$N106,5,$K106)*10+IF(AND($F106&gt;=DH$5,$F106&lt;=DH$6),IF(AND($G106&gt;=DH$5,$G106&lt;=DH$6),5,IF($L106=1,2,1)),IF(AND($G106&gt;=DH$5,$G106&lt;=DH$6),IF($M106&gt;0,4,3),0)),IF(AND($D106&lt;=DH$6,$E106&gt;=DH$5),60,0)))</f>
        <v/>
      </c>
      <c r="DI106" s="80" t="str">
        <f>IF(OR($A106="",NOT(ISNUMBER($G106))),"",IF(AND($F106&lt;=DI$6,$G106&gt;=DI$5),IF(DI$5&gt;$N106,5,$K106)*10+IF(AND($F106&gt;=DI$5,$F106&lt;=DI$6),IF(AND($G106&gt;=DI$5,$G106&lt;=DI$6),5,IF($L106=1,2,1)),IF(AND($G106&gt;=DI$5,$G106&lt;=DI$6),IF($M106&gt;0,4,3),0)),IF(AND($D106&lt;=DI$6,$E106&gt;=DI$5),60,0)))</f>
        <v/>
      </c>
      <c r="DJ106" s="80" t="str">
        <f>IF(OR($A106="",NOT(ISNUMBER($G106))),"",IF(AND($F106&lt;=DJ$6,$G106&gt;=DJ$5),IF(DJ$5&gt;$N106,5,$K106)*10+IF(AND($F106&gt;=DJ$5,$F106&lt;=DJ$6),IF(AND($G106&gt;=DJ$5,$G106&lt;=DJ$6),5,IF($L106=1,2,1)),IF(AND($G106&gt;=DJ$5,$G106&lt;=DJ$6),IF($M106&gt;0,4,3),0)),IF(AND($D106&lt;=DJ$6,$E106&gt;=DJ$5),60,0)))</f>
        <v/>
      </c>
      <c r="DK106" s="80" t="str">
        <f>IF(OR($A106="",NOT(ISNUMBER($G106))),"",IF(AND($F106&lt;=DK$6,$G106&gt;=DK$5),IF(DK$5&gt;$N106,5,$K106)*10+IF(AND($F106&gt;=DK$5,$F106&lt;=DK$6),IF(AND($G106&gt;=DK$5,$G106&lt;=DK$6),5,IF($L106=1,2,1)),IF(AND($G106&gt;=DK$5,$G106&lt;=DK$6),IF($M106&gt;0,4,3),0)),IF(AND($D106&lt;=DK$6,$E106&gt;=DK$5),60,0)))</f>
        <v/>
      </c>
      <c r="DL106" s="80" t="str">
        <f>IF(OR($A106="",NOT(ISNUMBER($G106))),"",IF(AND($F106&lt;=DL$6,$G106&gt;=DL$5),IF(DL$5&gt;$N106,5,$K106)*10+IF(AND($F106&gt;=DL$5,$F106&lt;=DL$6),IF(AND($G106&gt;=DL$5,$G106&lt;=DL$6),5,IF($L106=1,2,1)),IF(AND($G106&gt;=DL$5,$G106&lt;=DL$6),IF($M106&gt;0,4,3),0)),IF(AND($D106&lt;=DL$6,$E106&gt;=DL$5),60,0)))</f>
        <v/>
      </c>
      <c r="DM106" s="80" t="str">
        <f>IF(OR($A106="",NOT(ISNUMBER($G106))),"",IF(AND($F106&lt;=DM$6,$G106&gt;=DM$5),IF(DM$5&gt;$N106,5,$K106)*10+IF(AND($F106&gt;=DM$5,$F106&lt;=DM$6),IF(AND($G106&gt;=DM$5,$G106&lt;=DM$6),5,IF($L106=1,2,1)),IF(AND($G106&gt;=DM$5,$G106&lt;=DM$6),IF($M106&gt;0,4,3),0)),IF(AND($D106&lt;=DM$6,$E106&gt;=DM$5),60,0)))</f>
        <v/>
      </c>
      <c r="DN106" s="80" t="str">
        <f>IF(OR($A106="",NOT(ISNUMBER($G106))),"",IF(AND($F106&lt;=DN$6,$G106&gt;=DN$5),IF(DN$5&gt;$N106,5,$K106)*10+IF(AND($F106&gt;=DN$5,$F106&lt;=DN$6),IF(AND($G106&gt;=DN$5,$G106&lt;=DN$6),5,IF($L106=1,2,1)),IF(AND($G106&gt;=DN$5,$G106&lt;=DN$6),IF($M106&gt;0,4,3),0)),IF(AND($D106&lt;=DN$6,$E106&gt;=DN$5),60,0)))</f>
        <v/>
      </c>
      <c r="DO106" s="80" t="str">
        <f>IF(OR($A106="",NOT(ISNUMBER($G106))),"",IF(AND($F106&lt;=DO$6,$G106&gt;=DO$5),IF(DO$5&gt;$N106,5,$K106)*10+IF(AND($F106&gt;=DO$5,$F106&lt;=DO$6),IF(AND($G106&gt;=DO$5,$G106&lt;=DO$6),5,IF($L106=1,2,1)),IF(AND($G106&gt;=DO$5,$G106&lt;=DO$6),IF($M106&gt;0,4,3),0)),IF(AND($D106&lt;=DO$6,$E106&gt;=DO$5),60,0)))</f>
        <v/>
      </c>
      <c r="DP106" s="80" t="str">
        <f>IF(OR($A106="",NOT(ISNUMBER($G106))),"",IF(AND($F106&lt;=DP$6,$G106&gt;=DP$5),IF(DP$5&gt;$N106,5,$K106)*10+IF(AND($F106&gt;=DP$5,$F106&lt;=DP$6),IF(AND($G106&gt;=DP$5,$G106&lt;=DP$6),5,IF($L106=1,2,1)),IF(AND($G106&gt;=DP$5,$G106&lt;=DP$6),IF($M106&gt;0,4,3),0)),IF(AND($D106&lt;=DP$6,$E106&gt;=DP$5),60,0)))</f>
        <v/>
      </c>
      <c r="DQ106" s="80" t="str">
        <f>IF(OR($A106="",NOT(ISNUMBER($G106))),"",IF(AND($F106&lt;=DQ$6,$G106&gt;=DQ$5),IF(DQ$5&gt;$N106,5,$K106)*10+IF(AND($F106&gt;=DQ$5,$F106&lt;=DQ$6),IF(AND($G106&gt;=DQ$5,$G106&lt;=DQ$6),5,IF($L106=1,2,1)),IF(AND($G106&gt;=DQ$5,$G106&lt;=DQ$6),IF($M106&gt;0,4,3),0)),IF(AND($D106&lt;=DQ$6,$E106&gt;=DQ$5),60,0)))</f>
        <v/>
      </c>
      <c r="DR106" s="80" t="str">
        <f>IF(OR($A106="",NOT(ISNUMBER($G106))),"",IF(AND($F106&lt;=DR$6,$G106&gt;=DR$5),IF(DR$5&gt;$N106,5,$K106)*10+IF(AND($F106&gt;=DR$5,$F106&lt;=DR$6),IF(AND($G106&gt;=DR$5,$G106&lt;=DR$6),5,IF($L106=1,2,1)),IF(AND($G106&gt;=DR$5,$G106&lt;=DR$6),IF($M106&gt;0,4,3),0)),IF(AND($D106&lt;=DR$6,$E106&gt;=DR$5),60,0)))</f>
        <v/>
      </c>
      <c r="DS106" s="80" t="str">
        <f>IF(OR($A106="",NOT(ISNUMBER($G106))),"",IF(AND($F106&lt;=DS$6,$G106&gt;=DS$5),IF(DS$5&gt;$N106,5,$K106)*10+IF(AND($F106&gt;=DS$5,$F106&lt;=DS$6),IF(AND($G106&gt;=DS$5,$G106&lt;=DS$6),5,IF($L106=1,2,1)),IF(AND($G106&gt;=DS$5,$G106&lt;=DS$6),IF($M106&gt;0,4,3),0)),IF(AND($D106&lt;=DS$6,$E106&gt;=DS$5),60,0)))</f>
        <v/>
      </c>
      <c r="DT106" s="80" t="str">
        <f>IF(OR($A106="",NOT(ISNUMBER($G106))),"",IF(AND($F106&lt;=DT$6,$G106&gt;=DT$5),IF(DT$5&gt;$N106,5,$K106)*10+IF(AND($F106&gt;=DT$5,$F106&lt;=DT$6),IF(AND($G106&gt;=DT$5,$G106&lt;=DT$6),5,IF($L106=1,2,1)),IF(AND($G106&gt;=DT$5,$G106&lt;=DT$6),IF($M106&gt;0,4,3),0)),IF(AND($D106&lt;=DT$6,$E106&gt;=DT$5),60,0)))</f>
        <v/>
      </c>
      <c r="DU106" s="80" t="str">
        <f>IF(OR($A106="",NOT(ISNUMBER($G106))),"",IF(AND($F106&lt;=DU$6,$G106&gt;=DU$5),IF(DU$5&gt;$N106,5,$K106)*10+IF(AND($F106&gt;=DU$5,$F106&lt;=DU$6),IF(AND($G106&gt;=DU$5,$G106&lt;=DU$6),5,IF($L106=1,2,1)),IF(AND($G106&gt;=DU$5,$G106&lt;=DU$6),IF($M106&gt;0,4,3),0)),IF(AND($D106&lt;=DU$6,$E106&gt;=DU$5),60,0)))</f>
        <v/>
      </c>
      <c r="DV106" s="80" t="str">
        <f>IF(OR($A106="",NOT(ISNUMBER($G106))),"",IF(AND($F106&lt;=DV$6,$G106&gt;=DV$5),IF(DV$5&gt;$N106,5,$K106)*10+IF(AND($F106&gt;=DV$5,$F106&lt;=DV$6),IF(AND($G106&gt;=DV$5,$G106&lt;=DV$6),5,IF($L106=1,2,1)),IF(AND($G106&gt;=DV$5,$G106&lt;=DV$6),IF($M106&gt;0,4,3),0)),IF(AND($D106&lt;=DV$6,$E106&gt;=DV$5),60,0)))</f>
        <v/>
      </c>
      <c r="DW106" s="80" t="str">
        <f>IF(OR($A106="",NOT(ISNUMBER($G106))),"",IF(AND($F106&lt;=DW$6,$G106&gt;=DW$5),IF(DW$5&gt;$N106,5,$K106)*10+IF(AND($F106&gt;=DW$5,$F106&lt;=DW$6),IF(AND($G106&gt;=DW$5,$G106&lt;=DW$6),5,IF($L106=1,2,1)),IF(AND($G106&gt;=DW$5,$G106&lt;=DW$6),IF($M106&gt;0,4,3),0)),IF(AND($D106&lt;=DW$6,$E106&gt;=DW$5),60,0)))</f>
        <v/>
      </c>
      <c r="DX106" s="80" t="str">
        <f>IF(OR($A106="",NOT(ISNUMBER($G106))),"",IF(AND($F106&lt;=DX$6,$G106&gt;=DX$5),IF(DX$5&gt;$N106,5,$K106)*10+IF(AND($F106&gt;=DX$5,$F106&lt;=DX$6),IF(AND($G106&gt;=DX$5,$G106&lt;=DX$6),5,IF($L106=1,2,1)),IF(AND($G106&gt;=DX$5,$G106&lt;=DX$6),IF($M106&gt;0,4,3),0)),IF(AND($D106&lt;=DX$6,$E106&gt;=DX$5),60,0)))</f>
        <v/>
      </c>
      <c r="DY106" s="80" t="str">
        <f>IF(OR($A106="",NOT(ISNUMBER($G106))),"",IF(AND($F106&lt;=DY$6,$G106&gt;=DY$5),IF(DY$5&gt;$N106,5,$K106)*10+IF(AND($F106&gt;=DY$5,$F106&lt;=DY$6),IF(AND($G106&gt;=DY$5,$G106&lt;=DY$6),5,IF($L106=1,2,1)),IF(AND($G106&gt;=DY$5,$G106&lt;=DY$6),IF($M106&gt;0,4,3),0)),IF(AND($D106&lt;=DY$6,$E106&gt;=DY$5),60,0)))</f>
        <v/>
      </c>
      <c r="DZ106" s="80" t="str">
        <f>IF(OR($A106="",NOT(ISNUMBER($G106))),"",IF(AND($F106&lt;=DZ$6,$G106&gt;=DZ$5),IF(DZ$5&gt;$N106,5,$K106)*10+IF(AND($F106&gt;=DZ$5,$F106&lt;=DZ$6),IF(AND($G106&gt;=DZ$5,$G106&lt;=DZ$6),5,IF($L106=1,2,1)),IF(AND($G106&gt;=DZ$5,$G106&lt;=DZ$6),IF($M106&gt;0,4,3),0)),IF(AND($D106&lt;=DZ$6,$E106&gt;=DZ$5),60,0)))</f>
        <v/>
      </c>
      <c r="EA106" s="80" t="str">
        <f>IF(OR($A106="",NOT(ISNUMBER($G106))),"",IF(AND($F106&lt;=EA$6,$G106&gt;=EA$5),IF(EA$5&gt;$N106,5,$K106)*10+IF(AND($F106&gt;=EA$5,$F106&lt;=EA$6),IF(AND($G106&gt;=EA$5,$G106&lt;=EA$6),5,IF($L106=1,2,1)),IF(AND($G106&gt;=EA$5,$G106&lt;=EA$6),IF($M106&gt;0,4,3),0)),IF(AND($D106&lt;=EA$6,$E106&gt;=EA$5),60,0)))</f>
        <v/>
      </c>
      <c r="EB106" s="80" t="str">
        <f>IF(OR($A106="",NOT(ISNUMBER($G106))),"",IF(AND($F106&lt;=EB$6,$G106&gt;=EB$5),IF(EB$5&gt;$N106,5,$K106)*10+IF(AND($F106&gt;=EB$5,$F106&lt;=EB$6),IF(AND($G106&gt;=EB$5,$G106&lt;=EB$6),5,IF($L106=1,2,1)),IF(AND($G106&gt;=EB$5,$G106&lt;=EB$6),IF($M106&gt;0,4,3),0)),IF(AND($D106&lt;=EB$6,$E106&gt;=EB$5),60,0)))</f>
        <v/>
      </c>
      <c r="EC106" s="80" t="str">
        <f>IF(OR($A106="",NOT(ISNUMBER($G106))),"",IF(AND($F106&lt;=EC$6,$G106&gt;=EC$5),IF(EC$5&gt;$N106,5,$K106)*10+IF(AND($F106&gt;=EC$5,$F106&lt;=EC$6),IF(AND($G106&gt;=EC$5,$G106&lt;=EC$6),5,IF($L106=1,2,1)),IF(AND($G106&gt;=EC$5,$G106&lt;=EC$6),IF($M106&gt;0,4,3),0)),IF(AND($D106&lt;=EC$6,$E106&gt;=EC$5),60,0)))</f>
        <v/>
      </c>
      <c r="ED106" s="80" t="str">
        <f>IF(OR($A106="",NOT(ISNUMBER($G106))),"",IF(AND($F106&lt;=ED$6,$G106&gt;=ED$5),IF(ED$5&gt;$N106,5,$K106)*10+IF(AND($F106&gt;=ED$5,$F106&lt;=ED$6),IF(AND($G106&gt;=ED$5,$G106&lt;=ED$6),5,IF($L106=1,2,1)),IF(AND($G106&gt;=ED$5,$G106&lt;=ED$6),IF($M106&gt;0,4,3),0)),IF(AND($D106&lt;=ED$6,$E106&gt;=ED$5),60,0)))</f>
        <v/>
      </c>
    </row>
    <row r="107" ht="18" customHeight="1">
      <c r="A107" s="52" t="str">
        <f>IF(Tasks!$B107="","",Tasks!$A107)</f>
        <v/>
      </c>
      <c r="B107" s="78" t="str">
        <f>IF(Tasks!$B107="","",Tasks!$B107)</f>
        <v/>
      </c>
      <c r="C107" s="25" t="str">
        <f>IF($B107="","",IF(AND(Tasks!$D107="",Tasks!$G107=""),"-",IF(Tasks!$D107="","",Tasks!$D107&amp;IF(OR(Tasks!$E107="",Tasks!$E107="FS"),IF(N(Tasks!$F107)=0,"","FS"),Tasks!$E107)&amp;IF(N(Tasks!$F107)=0,"",IF(Tasks!$F107&gt;0,"+","")&amp;Tasks!$F107))&amp;IF(AND(Tasks!$D107&lt;&gt;"",Tasks!$G107&lt;&gt;""),", ","")&amp;IF(Tasks!$G107="","",Tasks!$G107&amp;IF(OR(Tasks!$H107="",Tasks!$H107="FS"),IF(N(Tasks!$I107)=0,"","FS"),Tasks!$H107)&amp;IF(N(Tasks!$I107)=0,"",IF(Tasks!$I107&gt;0,"+","")&amp;Tasks!$I107))))</f>
        <v/>
      </c>
      <c r="D107" s="51" t="str">
        <f>IF(OR($B107="",Tasks!$Q107=""),"",Tasks!$Q107)</f>
        <v/>
      </c>
      <c r="E107" s="51" t="str">
        <f>IF(OR($B107="",Tasks!$R107=""),"",Tasks!$R107)</f>
        <v/>
      </c>
      <c r="F107" s="51" t="str">
        <f>IF(OR($B107="",Tasks!$S107=""),"",Tasks!$S107)</f>
        <v/>
      </c>
      <c r="G107" s="51" t="str">
        <f>IF(OR($B107="",Tasks!$T107=""),"",Tasks!$T107)</f>
        <v/>
      </c>
      <c r="H107" s="52" t="str">
        <f>IF($B107="","",Tasks!$AE107)</f>
        <v/>
      </c>
      <c r="I107" s="79" t="str">
        <f>IF($B107="","",Tasks!$AF107)</f>
        <v/>
      </c>
      <c r="J107" s="53" t="str">
        <f>IF(OR($B107="",Tasks!$V107=""),"",Tasks!$V107)</f>
        <v/>
      </c>
      <c r="K107" s="52" t="str">
        <f>IF($B107="","",Tasks!$AA107)</f>
        <v/>
      </c>
      <c r="L107" s="52" t="str">
        <f>IF($B107="","",Tasks!$AB107)</f>
        <v/>
      </c>
      <c r="M107" s="52" t="str">
        <f>IF($B107="","",Tasks!$Z107)</f>
        <v/>
      </c>
      <c r="N107" s="52" t="str">
        <f>IF(OR($B107="",Tasks!$AG107=""),"",Tasks!$AG107)</f>
        <v/>
      </c>
      <c r="O107" s="80" t="str">
        <f>IF(OR($A107="",NOT(ISNUMBER($G107))),"",IF(AND($F107&lt;=O$6,$G107&gt;=O$5),IF(O$5&gt;$N107,5,$K107)*10+IF(AND($F107&gt;=O$5,$F107&lt;=O$6),IF(AND($G107&gt;=O$5,$G107&lt;=O$6),5,IF($L107=1,2,1)),IF(AND($G107&gt;=O$5,$G107&lt;=O$6),IF($M107&gt;0,4,3),0)),IF(AND($D107&lt;=O$6,$E107&gt;=O$5),60,0)))</f>
        <v/>
      </c>
      <c r="P107" s="80" t="str">
        <f>IF(OR($A107="",NOT(ISNUMBER($G107))),"",IF(AND($F107&lt;=P$6,$G107&gt;=P$5),IF(P$5&gt;$N107,5,$K107)*10+IF(AND($F107&gt;=P$5,$F107&lt;=P$6),IF(AND($G107&gt;=P$5,$G107&lt;=P$6),5,IF($L107=1,2,1)),IF(AND($G107&gt;=P$5,$G107&lt;=P$6),IF($M107&gt;0,4,3),0)),IF(AND($D107&lt;=P$6,$E107&gt;=P$5),60,0)))</f>
        <v/>
      </c>
      <c r="Q107" s="80" t="str">
        <f>IF(OR($A107="",NOT(ISNUMBER($G107))),"",IF(AND($F107&lt;=Q$6,$G107&gt;=Q$5),IF(Q$5&gt;$N107,5,$K107)*10+IF(AND($F107&gt;=Q$5,$F107&lt;=Q$6),IF(AND($G107&gt;=Q$5,$G107&lt;=Q$6),5,IF($L107=1,2,1)),IF(AND($G107&gt;=Q$5,$G107&lt;=Q$6),IF($M107&gt;0,4,3),0)),IF(AND($D107&lt;=Q$6,$E107&gt;=Q$5),60,0)))</f>
        <v/>
      </c>
      <c r="R107" s="80" t="str">
        <f>IF(OR($A107="",NOT(ISNUMBER($G107))),"",IF(AND($F107&lt;=R$6,$G107&gt;=R$5),IF(R$5&gt;$N107,5,$K107)*10+IF(AND($F107&gt;=R$5,$F107&lt;=R$6),IF(AND($G107&gt;=R$5,$G107&lt;=R$6),5,IF($L107=1,2,1)),IF(AND($G107&gt;=R$5,$G107&lt;=R$6),IF($M107&gt;0,4,3),0)),IF(AND($D107&lt;=R$6,$E107&gt;=R$5),60,0)))</f>
        <v/>
      </c>
      <c r="S107" s="80" t="str">
        <f>IF(OR($A107="",NOT(ISNUMBER($G107))),"",IF(AND($F107&lt;=S$6,$G107&gt;=S$5),IF(S$5&gt;$N107,5,$K107)*10+IF(AND($F107&gt;=S$5,$F107&lt;=S$6),IF(AND($G107&gt;=S$5,$G107&lt;=S$6),5,IF($L107=1,2,1)),IF(AND($G107&gt;=S$5,$G107&lt;=S$6),IF($M107&gt;0,4,3),0)),IF(AND($D107&lt;=S$6,$E107&gt;=S$5),60,0)))</f>
        <v/>
      </c>
      <c r="T107" s="80" t="str">
        <f>IF(OR($A107="",NOT(ISNUMBER($G107))),"",IF(AND($F107&lt;=T$6,$G107&gt;=T$5),IF(T$5&gt;$N107,5,$K107)*10+IF(AND($F107&gt;=T$5,$F107&lt;=T$6),IF(AND($G107&gt;=T$5,$G107&lt;=T$6),5,IF($L107=1,2,1)),IF(AND($G107&gt;=T$5,$G107&lt;=T$6),IF($M107&gt;0,4,3),0)),IF(AND($D107&lt;=T$6,$E107&gt;=T$5),60,0)))</f>
        <v/>
      </c>
      <c r="U107" s="80" t="str">
        <f>IF(OR($A107="",NOT(ISNUMBER($G107))),"",IF(AND($F107&lt;=U$6,$G107&gt;=U$5),IF(U$5&gt;$N107,5,$K107)*10+IF(AND($F107&gt;=U$5,$F107&lt;=U$6),IF(AND($G107&gt;=U$5,$G107&lt;=U$6),5,IF($L107=1,2,1)),IF(AND($G107&gt;=U$5,$G107&lt;=U$6),IF($M107&gt;0,4,3),0)),IF(AND($D107&lt;=U$6,$E107&gt;=U$5),60,0)))</f>
        <v/>
      </c>
      <c r="V107" s="80" t="str">
        <f>IF(OR($A107="",NOT(ISNUMBER($G107))),"",IF(AND($F107&lt;=V$6,$G107&gt;=V$5),IF(V$5&gt;$N107,5,$K107)*10+IF(AND($F107&gt;=V$5,$F107&lt;=V$6),IF(AND($G107&gt;=V$5,$G107&lt;=V$6),5,IF($L107=1,2,1)),IF(AND($G107&gt;=V$5,$G107&lt;=V$6),IF($M107&gt;0,4,3),0)),IF(AND($D107&lt;=V$6,$E107&gt;=V$5),60,0)))</f>
        <v/>
      </c>
      <c r="W107" s="80" t="str">
        <f>IF(OR($A107="",NOT(ISNUMBER($G107))),"",IF(AND($F107&lt;=W$6,$G107&gt;=W$5),IF(W$5&gt;$N107,5,$K107)*10+IF(AND($F107&gt;=W$5,$F107&lt;=W$6),IF(AND($G107&gt;=W$5,$G107&lt;=W$6),5,IF($L107=1,2,1)),IF(AND($G107&gt;=W$5,$G107&lt;=W$6),IF($M107&gt;0,4,3),0)),IF(AND($D107&lt;=W$6,$E107&gt;=W$5),60,0)))</f>
        <v/>
      </c>
      <c r="X107" s="80" t="str">
        <f>IF(OR($A107="",NOT(ISNUMBER($G107))),"",IF(AND($F107&lt;=X$6,$G107&gt;=X$5),IF(X$5&gt;$N107,5,$K107)*10+IF(AND($F107&gt;=X$5,$F107&lt;=X$6),IF(AND($G107&gt;=X$5,$G107&lt;=X$6),5,IF($L107=1,2,1)),IF(AND($G107&gt;=X$5,$G107&lt;=X$6),IF($M107&gt;0,4,3),0)),IF(AND($D107&lt;=X$6,$E107&gt;=X$5),60,0)))</f>
        <v/>
      </c>
      <c r="Y107" s="80" t="str">
        <f>IF(OR($A107="",NOT(ISNUMBER($G107))),"",IF(AND($F107&lt;=Y$6,$G107&gt;=Y$5),IF(Y$5&gt;$N107,5,$K107)*10+IF(AND($F107&gt;=Y$5,$F107&lt;=Y$6),IF(AND($G107&gt;=Y$5,$G107&lt;=Y$6),5,IF($L107=1,2,1)),IF(AND($G107&gt;=Y$5,$G107&lt;=Y$6),IF($M107&gt;0,4,3),0)),IF(AND($D107&lt;=Y$6,$E107&gt;=Y$5),60,0)))</f>
        <v/>
      </c>
      <c r="Z107" s="80" t="str">
        <f>IF(OR($A107="",NOT(ISNUMBER($G107))),"",IF(AND($F107&lt;=Z$6,$G107&gt;=Z$5),IF(Z$5&gt;$N107,5,$K107)*10+IF(AND($F107&gt;=Z$5,$F107&lt;=Z$6),IF(AND($G107&gt;=Z$5,$G107&lt;=Z$6),5,IF($L107=1,2,1)),IF(AND($G107&gt;=Z$5,$G107&lt;=Z$6),IF($M107&gt;0,4,3),0)),IF(AND($D107&lt;=Z$6,$E107&gt;=Z$5),60,0)))</f>
        <v/>
      </c>
      <c r="AA107" s="80" t="str">
        <f>IF(OR($A107="",NOT(ISNUMBER($G107))),"",IF(AND($F107&lt;=AA$6,$G107&gt;=AA$5),IF(AA$5&gt;$N107,5,$K107)*10+IF(AND($F107&gt;=AA$5,$F107&lt;=AA$6),IF(AND($G107&gt;=AA$5,$G107&lt;=AA$6),5,IF($L107=1,2,1)),IF(AND($G107&gt;=AA$5,$G107&lt;=AA$6),IF($M107&gt;0,4,3),0)),IF(AND($D107&lt;=AA$6,$E107&gt;=AA$5),60,0)))</f>
        <v/>
      </c>
      <c r="AB107" s="80" t="str">
        <f>IF(OR($A107="",NOT(ISNUMBER($G107))),"",IF(AND($F107&lt;=AB$6,$G107&gt;=AB$5),IF(AB$5&gt;$N107,5,$K107)*10+IF(AND($F107&gt;=AB$5,$F107&lt;=AB$6),IF(AND($G107&gt;=AB$5,$G107&lt;=AB$6),5,IF($L107=1,2,1)),IF(AND($G107&gt;=AB$5,$G107&lt;=AB$6),IF($M107&gt;0,4,3),0)),IF(AND($D107&lt;=AB$6,$E107&gt;=AB$5),60,0)))</f>
        <v/>
      </c>
      <c r="AC107" s="80" t="str">
        <f>IF(OR($A107="",NOT(ISNUMBER($G107))),"",IF(AND($F107&lt;=AC$6,$G107&gt;=AC$5),IF(AC$5&gt;$N107,5,$K107)*10+IF(AND($F107&gt;=AC$5,$F107&lt;=AC$6),IF(AND($G107&gt;=AC$5,$G107&lt;=AC$6),5,IF($L107=1,2,1)),IF(AND($G107&gt;=AC$5,$G107&lt;=AC$6),IF($M107&gt;0,4,3),0)),IF(AND($D107&lt;=AC$6,$E107&gt;=AC$5),60,0)))</f>
        <v/>
      </c>
      <c r="AD107" s="80" t="str">
        <f>IF(OR($A107="",NOT(ISNUMBER($G107))),"",IF(AND($F107&lt;=AD$6,$G107&gt;=AD$5),IF(AD$5&gt;$N107,5,$K107)*10+IF(AND($F107&gt;=AD$5,$F107&lt;=AD$6),IF(AND($G107&gt;=AD$5,$G107&lt;=AD$6),5,IF($L107=1,2,1)),IF(AND($G107&gt;=AD$5,$G107&lt;=AD$6),IF($M107&gt;0,4,3),0)),IF(AND($D107&lt;=AD$6,$E107&gt;=AD$5),60,0)))</f>
        <v/>
      </c>
      <c r="AE107" s="80" t="str">
        <f>IF(OR($A107="",NOT(ISNUMBER($G107))),"",IF(AND($F107&lt;=AE$6,$G107&gt;=AE$5),IF(AE$5&gt;$N107,5,$K107)*10+IF(AND($F107&gt;=AE$5,$F107&lt;=AE$6),IF(AND($G107&gt;=AE$5,$G107&lt;=AE$6),5,IF($L107=1,2,1)),IF(AND($G107&gt;=AE$5,$G107&lt;=AE$6),IF($M107&gt;0,4,3),0)),IF(AND($D107&lt;=AE$6,$E107&gt;=AE$5),60,0)))</f>
        <v/>
      </c>
      <c r="AF107" s="80" t="str">
        <f>IF(OR($A107="",NOT(ISNUMBER($G107))),"",IF(AND($F107&lt;=AF$6,$G107&gt;=AF$5),IF(AF$5&gt;$N107,5,$K107)*10+IF(AND($F107&gt;=AF$5,$F107&lt;=AF$6),IF(AND($G107&gt;=AF$5,$G107&lt;=AF$6),5,IF($L107=1,2,1)),IF(AND($G107&gt;=AF$5,$G107&lt;=AF$6),IF($M107&gt;0,4,3),0)),IF(AND($D107&lt;=AF$6,$E107&gt;=AF$5),60,0)))</f>
        <v/>
      </c>
      <c r="AG107" s="80" t="str">
        <f>IF(OR($A107="",NOT(ISNUMBER($G107))),"",IF(AND($F107&lt;=AG$6,$G107&gt;=AG$5),IF(AG$5&gt;$N107,5,$K107)*10+IF(AND($F107&gt;=AG$5,$F107&lt;=AG$6),IF(AND($G107&gt;=AG$5,$G107&lt;=AG$6),5,IF($L107=1,2,1)),IF(AND($G107&gt;=AG$5,$G107&lt;=AG$6),IF($M107&gt;0,4,3),0)),IF(AND($D107&lt;=AG$6,$E107&gt;=AG$5),60,0)))</f>
        <v/>
      </c>
      <c r="AH107" s="80" t="str">
        <f>IF(OR($A107="",NOT(ISNUMBER($G107))),"",IF(AND($F107&lt;=AH$6,$G107&gt;=AH$5),IF(AH$5&gt;$N107,5,$K107)*10+IF(AND($F107&gt;=AH$5,$F107&lt;=AH$6),IF(AND($G107&gt;=AH$5,$G107&lt;=AH$6),5,IF($L107=1,2,1)),IF(AND($G107&gt;=AH$5,$G107&lt;=AH$6),IF($M107&gt;0,4,3),0)),IF(AND($D107&lt;=AH$6,$E107&gt;=AH$5),60,0)))</f>
        <v/>
      </c>
      <c r="AI107" s="80" t="str">
        <f>IF(OR($A107="",NOT(ISNUMBER($G107))),"",IF(AND($F107&lt;=AI$6,$G107&gt;=AI$5),IF(AI$5&gt;$N107,5,$K107)*10+IF(AND($F107&gt;=AI$5,$F107&lt;=AI$6),IF(AND($G107&gt;=AI$5,$G107&lt;=AI$6),5,IF($L107=1,2,1)),IF(AND($G107&gt;=AI$5,$G107&lt;=AI$6),IF($M107&gt;0,4,3),0)),IF(AND($D107&lt;=AI$6,$E107&gt;=AI$5),60,0)))</f>
        <v/>
      </c>
      <c r="AJ107" s="80" t="str">
        <f>IF(OR($A107="",NOT(ISNUMBER($G107))),"",IF(AND($F107&lt;=AJ$6,$G107&gt;=AJ$5),IF(AJ$5&gt;$N107,5,$K107)*10+IF(AND($F107&gt;=AJ$5,$F107&lt;=AJ$6),IF(AND($G107&gt;=AJ$5,$G107&lt;=AJ$6),5,IF($L107=1,2,1)),IF(AND($G107&gt;=AJ$5,$G107&lt;=AJ$6),IF($M107&gt;0,4,3),0)),IF(AND($D107&lt;=AJ$6,$E107&gt;=AJ$5),60,0)))</f>
        <v/>
      </c>
      <c r="AK107" s="80" t="str">
        <f>IF(OR($A107="",NOT(ISNUMBER($G107))),"",IF(AND($F107&lt;=AK$6,$G107&gt;=AK$5),IF(AK$5&gt;$N107,5,$K107)*10+IF(AND($F107&gt;=AK$5,$F107&lt;=AK$6),IF(AND($G107&gt;=AK$5,$G107&lt;=AK$6),5,IF($L107=1,2,1)),IF(AND($G107&gt;=AK$5,$G107&lt;=AK$6),IF($M107&gt;0,4,3),0)),IF(AND($D107&lt;=AK$6,$E107&gt;=AK$5),60,0)))</f>
        <v/>
      </c>
      <c r="AL107" s="80" t="str">
        <f>IF(OR($A107="",NOT(ISNUMBER($G107))),"",IF(AND($F107&lt;=AL$6,$G107&gt;=AL$5),IF(AL$5&gt;$N107,5,$K107)*10+IF(AND($F107&gt;=AL$5,$F107&lt;=AL$6),IF(AND($G107&gt;=AL$5,$G107&lt;=AL$6),5,IF($L107=1,2,1)),IF(AND($G107&gt;=AL$5,$G107&lt;=AL$6),IF($M107&gt;0,4,3),0)),IF(AND($D107&lt;=AL$6,$E107&gt;=AL$5),60,0)))</f>
        <v/>
      </c>
      <c r="AM107" s="80" t="str">
        <f>IF(OR($A107="",NOT(ISNUMBER($G107))),"",IF(AND($F107&lt;=AM$6,$G107&gt;=AM$5),IF(AM$5&gt;$N107,5,$K107)*10+IF(AND($F107&gt;=AM$5,$F107&lt;=AM$6),IF(AND($G107&gt;=AM$5,$G107&lt;=AM$6),5,IF($L107=1,2,1)),IF(AND($G107&gt;=AM$5,$G107&lt;=AM$6),IF($M107&gt;0,4,3),0)),IF(AND($D107&lt;=AM$6,$E107&gt;=AM$5),60,0)))</f>
        <v/>
      </c>
      <c r="AN107" s="80" t="str">
        <f>IF(OR($A107="",NOT(ISNUMBER($G107))),"",IF(AND($F107&lt;=AN$6,$G107&gt;=AN$5),IF(AN$5&gt;$N107,5,$K107)*10+IF(AND($F107&gt;=AN$5,$F107&lt;=AN$6),IF(AND($G107&gt;=AN$5,$G107&lt;=AN$6),5,IF($L107=1,2,1)),IF(AND($G107&gt;=AN$5,$G107&lt;=AN$6),IF($M107&gt;0,4,3),0)),IF(AND($D107&lt;=AN$6,$E107&gt;=AN$5),60,0)))</f>
        <v/>
      </c>
      <c r="AO107" s="80" t="str">
        <f>IF(OR($A107="",NOT(ISNUMBER($G107))),"",IF(AND($F107&lt;=AO$6,$G107&gt;=AO$5),IF(AO$5&gt;$N107,5,$K107)*10+IF(AND($F107&gt;=AO$5,$F107&lt;=AO$6),IF(AND($G107&gt;=AO$5,$G107&lt;=AO$6),5,IF($L107=1,2,1)),IF(AND($G107&gt;=AO$5,$G107&lt;=AO$6),IF($M107&gt;0,4,3),0)),IF(AND($D107&lt;=AO$6,$E107&gt;=AO$5),60,0)))</f>
        <v/>
      </c>
      <c r="AP107" s="80" t="str">
        <f>IF(OR($A107="",NOT(ISNUMBER($G107))),"",IF(AND($F107&lt;=AP$6,$G107&gt;=AP$5),IF(AP$5&gt;$N107,5,$K107)*10+IF(AND($F107&gt;=AP$5,$F107&lt;=AP$6),IF(AND($G107&gt;=AP$5,$G107&lt;=AP$6),5,IF($L107=1,2,1)),IF(AND($G107&gt;=AP$5,$G107&lt;=AP$6),IF($M107&gt;0,4,3),0)),IF(AND($D107&lt;=AP$6,$E107&gt;=AP$5),60,0)))</f>
        <v/>
      </c>
      <c r="AQ107" s="80" t="str">
        <f>IF(OR($A107="",NOT(ISNUMBER($G107))),"",IF(AND($F107&lt;=AQ$6,$G107&gt;=AQ$5),IF(AQ$5&gt;$N107,5,$K107)*10+IF(AND($F107&gt;=AQ$5,$F107&lt;=AQ$6),IF(AND($G107&gt;=AQ$5,$G107&lt;=AQ$6),5,IF($L107=1,2,1)),IF(AND($G107&gt;=AQ$5,$G107&lt;=AQ$6),IF($M107&gt;0,4,3),0)),IF(AND($D107&lt;=AQ$6,$E107&gt;=AQ$5),60,0)))</f>
        <v/>
      </c>
      <c r="AR107" s="80" t="str">
        <f>IF(OR($A107="",NOT(ISNUMBER($G107))),"",IF(AND($F107&lt;=AR$6,$G107&gt;=AR$5),IF(AR$5&gt;$N107,5,$K107)*10+IF(AND($F107&gt;=AR$5,$F107&lt;=AR$6),IF(AND($G107&gt;=AR$5,$G107&lt;=AR$6),5,IF($L107=1,2,1)),IF(AND($G107&gt;=AR$5,$G107&lt;=AR$6),IF($M107&gt;0,4,3),0)),IF(AND($D107&lt;=AR$6,$E107&gt;=AR$5),60,0)))</f>
        <v/>
      </c>
      <c r="AS107" s="80" t="str">
        <f>IF(OR($A107="",NOT(ISNUMBER($G107))),"",IF(AND($F107&lt;=AS$6,$G107&gt;=AS$5),IF(AS$5&gt;$N107,5,$K107)*10+IF(AND($F107&gt;=AS$5,$F107&lt;=AS$6),IF(AND($G107&gt;=AS$5,$G107&lt;=AS$6),5,IF($L107=1,2,1)),IF(AND($G107&gt;=AS$5,$G107&lt;=AS$6),IF($M107&gt;0,4,3),0)),IF(AND($D107&lt;=AS$6,$E107&gt;=AS$5),60,0)))</f>
        <v/>
      </c>
      <c r="AT107" s="80" t="str">
        <f>IF(OR($A107="",NOT(ISNUMBER($G107))),"",IF(AND($F107&lt;=AT$6,$G107&gt;=AT$5),IF(AT$5&gt;$N107,5,$K107)*10+IF(AND($F107&gt;=AT$5,$F107&lt;=AT$6),IF(AND($G107&gt;=AT$5,$G107&lt;=AT$6),5,IF($L107=1,2,1)),IF(AND($G107&gt;=AT$5,$G107&lt;=AT$6),IF($M107&gt;0,4,3),0)),IF(AND($D107&lt;=AT$6,$E107&gt;=AT$5),60,0)))</f>
        <v/>
      </c>
      <c r="AU107" s="80" t="str">
        <f>IF(OR($A107="",NOT(ISNUMBER($G107))),"",IF(AND($F107&lt;=AU$6,$G107&gt;=AU$5),IF(AU$5&gt;$N107,5,$K107)*10+IF(AND($F107&gt;=AU$5,$F107&lt;=AU$6),IF(AND($G107&gt;=AU$5,$G107&lt;=AU$6),5,IF($L107=1,2,1)),IF(AND($G107&gt;=AU$5,$G107&lt;=AU$6),IF($M107&gt;0,4,3),0)),IF(AND($D107&lt;=AU$6,$E107&gt;=AU$5),60,0)))</f>
        <v/>
      </c>
      <c r="AV107" s="80" t="str">
        <f>IF(OR($A107="",NOT(ISNUMBER($G107))),"",IF(AND($F107&lt;=AV$6,$G107&gt;=AV$5),IF(AV$5&gt;$N107,5,$K107)*10+IF(AND($F107&gt;=AV$5,$F107&lt;=AV$6),IF(AND($G107&gt;=AV$5,$G107&lt;=AV$6),5,IF($L107=1,2,1)),IF(AND($G107&gt;=AV$5,$G107&lt;=AV$6),IF($M107&gt;0,4,3),0)),IF(AND($D107&lt;=AV$6,$E107&gt;=AV$5),60,0)))</f>
        <v/>
      </c>
      <c r="AW107" s="80" t="str">
        <f>IF(OR($A107="",NOT(ISNUMBER($G107))),"",IF(AND($F107&lt;=AW$6,$G107&gt;=AW$5),IF(AW$5&gt;$N107,5,$K107)*10+IF(AND($F107&gt;=AW$5,$F107&lt;=AW$6),IF(AND($G107&gt;=AW$5,$G107&lt;=AW$6),5,IF($L107=1,2,1)),IF(AND($G107&gt;=AW$5,$G107&lt;=AW$6),IF($M107&gt;0,4,3),0)),IF(AND($D107&lt;=AW$6,$E107&gt;=AW$5),60,0)))</f>
        <v/>
      </c>
      <c r="AX107" s="80" t="str">
        <f>IF(OR($A107="",NOT(ISNUMBER($G107))),"",IF(AND($F107&lt;=AX$6,$G107&gt;=AX$5),IF(AX$5&gt;$N107,5,$K107)*10+IF(AND($F107&gt;=AX$5,$F107&lt;=AX$6),IF(AND($G107&gt;=AX$5,$G107&lt;=AX$6),5,IF($L107=1,2,1)),IF(AND($G107&gt;=AX$5,$G107&lt;=AX$6),IF($M107&gt;0,4,3),0)),IF(AND($D107&lt;=AX$6,$E107&gt;=AX$5),60,0)))</f>
        <v/>
      </c>
      <c r="AY107" s="80" t="str">
        <f>IF(OR($A107="",NOT(ISNUMBER($G107))),"",IF(AND($F107&lt;=AY$6,$G107&gt;=AY$5),IF(AY$5&gt;$N107,5,$K107)*10+IF(AND($F107&gt;=AY$5,$F107&lt;=AY$6),IF(AND($G107&gt;=AY$5,$G107&lt;=AY$6),5,IF($L107=1,2,1)),IF(AND($G107&gt;=AY$5,$G107&lt;=AY$6),IF($M107&gt;0,4,3),0)),IF(AND($D107&lt;=AY$6,$E107&gt;=AY$5),60,0)))</f>
        <v/>
      </c>
      <c r="AZ107" s="80" t="str">
        <f>IF(OR($A107="",NOT(ISNUMBER($G107))),"",IF(AND($F107&lt;=AZ$6,$G107&gt;=AZ$5),IF(AZ$5&gt;$N107,5,$K107)*10+IF(AND($F107&gt;=AZ$5,$F107&lt;=AZ$6),IF(AND($G107&gt;=AZ$5,$G107&lt;=AZ$6),5,IF($L107=1,2,1)),IF(AND($G107&gt;=AZ$5,$G107&lt;=AZ$6),IF($M107&gt;0,4,3),0)),IF(AND($D107&lt;=AZ$6,$E107&gt;=AZ$5),60,0)))</f>
        <v/>
      </c>
      <c r="BA107" s="80" t="str">
        <f>IF(OR($A107="",NOT(ISNUMBER($G107))),"",IF(AND($F107&lt;=BA$6,$G107&gt;=BA$5),IF(BA$5&gt;$N107,5,$K107)*10+IF(AND($F107&gt;=BA$5,$F107&lt;=BA$6),IF(AND($G107&gt;=BA$5,$G107&lt;=BA$6),5,IF($L107=1,2,1)),IF(AND($G107&gt;=BA$5,$G107&lt;=BA$6),IF($M107&gt;0,4,3),0)),IF(AND($D107&lt;=BA$6,$E107&gt;=BA$5),60,0)))</f>
        <v/>
      </c>
      <c r="BB107" s="80" t="str">
        <f>IF(OR($A107="",NOT(ISNUMBER($G107))),"",IF(AND($F107&lt;=BB$6,$G107&gt;=BB$5),IF(BB$5&gt;$N107,5,$K107)*10+IF(AND($F107&gt;=BB$5,$F107&lt;=BB$6),IF(AND($G107&gt;=BB$5,$G107&lt;=BB$6),5,IF($L107=1,2,1)),IF(AND($G107&gt;=BB$5,$G107&lt;=BB$6),IF($M107&gt;0,4,3),0)),IF(AND($D107&lt;=BB$6,$E107&gt;=BB$5),60,0)))</f>
        <v/>
      </c>
      <c r="BC107" s="80" t="str">
        <f>IF(OR($A107="",NOT(ISNUMBER($G107))),"",IF(AND($F107&lt;=BC$6,$G107&gt;=BC$5),IF(BC$5&gt;$N107,5,$K107)*10+IF(AND($F107&gt;=BC$5,$F107&lt;=BC$6),IF(AND($G107&gt;=BC$5,$G107&lt;=BC$6),5,IF($L107=1,2,1)),IF(AND($G107&gt;=BC$5,$G107&lt;=BC$6),IF($M107&gt;0,4,3),0)),IF(AND($D107&lt;=BC$6,$E107&gt;=BC$5),60,0)))</f>
        <v/>
      </c>
      <c r="BD107" s="80" t="str">
        <f>IF(OR($A107="",NOT(ISNUMBER($G107))),"",IF(AND($F107&lt;=BD$6,$G107&gt;=BD$5),IF(BD$5&gt;$N107,5,$K107)*10+IF(AND($F107&gt;=BD$5,$F107&lt;=BD$6),IF(AND($G107&gt;=BD$5,$G107&lt;=BD$6),5,IF($L107=1,2,1)),IF(AND($G107&gt;=BD$5,$G107&lt;=BD$6),IF($M107&gt;0,4,3),0)),IF(AND($D107&lt;=BD$6,$E107&gt;=BD$5),60,0)))</f>
        <v/>
      </c>
      <c r="BE107" s="80" t="str">
        <f>IF(OR($A107="",NOT(ISNUMBER($G107))),"",IF(AND($F107&lt;=BE$6,$G107&gt;=BE$5),IF(BE$5&gt;$N107,5,$K107)*10+IF(AND($F107&gt;=BE$5,$F107&lt;=BE$6),IF(AND($G107&gt;=BE$5,$G107&lt;=BE$6),5,IF($L107=1,2,1)),IF(AND($G107&gt;=BE$5,$G107&lt;=BE$6),IF($M107&gt;0,4,3),0)),IF(AND($D107&lt;=BE$6,$E107&gt;=BE$5),60,0)))</f>
        <v/>
      </c>
      <c r="BF107" s="80" t="str">
        <f>IF(OR($A107="",NOT(ISNUMBER($G107))),"",IF(AND($F107&lt;=BF$6,$G107&gt;=BF$5),IF(BF$5&gt;$N107,5,$K107)*10+IF(AND($F107&gt;=BF$5,$F107&lt;=BF$6),IF(AND($G107&gt;=BF$5,$G107&lt;=BF$6),5,IF($L107=1,2,1)),IF(AND($G107&gt;=BF$5,$G107&lt;=BF$6),IF($M107&gt;0,4,3),0)),IF(AND($D107&lt;=BF$6,$E107&gt;=BF$5),60,0)))</f>
        <v/>
      </c>
      <c r="BG107" s="80" t="str">
        <f>IF(OR($A107="",NOT(ISNUMBER($G107))),"",IF(AND($F107&lt;=BG$6,$G107&gt;=BG$5),IF(BG$5&gt;$N107,5,$K107)*10+IF(AND($F107&gt;=BG$5,$F107&lt;=BG$6),IF(AND($G107&gt;=BG$5,$G107&lt;=BG$6),5,IF($L107=1,2,1)),IF(AND($G107&gt;=BG$5,$G107&lt;=BG$6),IF($M107&gt;0,4,3),0)),IF(AND($D107&lt;=BG$6,$E107&gt;=BG$5),60,0)))</f>
        <v/>
      </c>
      <c r="BH107" s="80" t="str">
        <f>IF(OR($A107="",NOT(ISNUMBER($G107))),"",IF(AND($F107&lt;=BH$6,$G107&gt;=BH$5),IF(BH$5&gt;$N107,5,$K107)*10+IF(AND($F107&gt;=BH$5,$F107&lt;=BH$6),IF(AND($G107&gt;=BH$5,$G107&lt;=BH$6),5,IF($L107=1,2,1)),IF(AND($G107&gt;=BH$5,$G107&lt;=BH$6),IF($M107&gt;0,4,3),0)),IF(AND($D107&lt;=BH$6,$E107&gt;=BH$5),60,0)))</f>
        <v/>
      </c>
      <c r="BI107" s="80" t="str">
        <f>IF(OR($A107="",NOT(ISNUMBER($G107))),"",IF(AND($F107&lt;=BI$6,$G107&gt;=BI$5),IF(BI$5&gt;$N107,5,$K107)*10+IF(AND($F107&gt;=BI$5,$F107&lt;=BI$6),IF(AND($G107&gt;=BI$5,$G107&lt;=BI$6),5,IF($L107=1,2,1)),IF(AND($G107&gt;=BI$5,$G107&lt;=BI$6),IF($M107&gt;0,4,3),0)),IF(AND($D107&lt;=BI$6,$E107&gt;=BI$5),60,0)))</f>
        <v/>
      </c>
      <c r="BJ107" s="80" t="str">
        <f>IF(OR($A107="",NOT(ISNUMBER($G107))),"",IF(AND($F107&lt;=BJ$6,$G107&gt;=BJ$5),IF(BJ$5&gt;$N107,5,$K107)*10+IF(AND($F107&gt;=BJ$5,$F107&lt;=BJ$6),IF(AND($G107&gt;=BJ$5,$G107&lt;=BJ$6),5,IF($L107=1,2,1)),IF(AND($G107&gt;=BJ$5,$G107&lt;=BJ$6),IF($M107&gt;0,4,3),0)),IF(AND($D107&lt;=BJ$6,$E107&gt;=BJ$5),60,0)))</f>
        <v/>
      </c>
      <c r="BK107" s="80" t="str">
        <f>IF(OR($A107="",NOT(ISNUMBER($G107))),"",IF(AND($F107&lt;=BK$6,$G107&gt;=BK$5),IF(BK$5&gt;$N107,5,$K107)*10+IF(AND($F107&gt;=BK$5,$F107&lt;=BK$6),IF(AND($G107&gt;=BK$5,$G107&lt;=BK$6),5,IF($L107=1,2,1)),IF(AND($G107&gt;=BK$5,$G107&lt;=BK$6),IF($M107&gt;0,4,3),0)),IF(AND($D107&lt;=BK$6,$E107&gt;=BK$5),60,0)))</f>
        <v/>
      </c>
      <c r="BL107" s="80" t="str">
        <f>IF(OR($A107="",NOT(ISNUMBER($G107))),"",IF(AND($F107&lt;=BL$6,$G107&gt;=BL$5),IF(BL$5&gt;$N107,5,$K107)*10+IF(AND($F107&gt;=BL$5,$F107&lt;=BL$6),IF(AND($G107&gt;=BL$5,$G107&lt;=BL$6),5,IF($L107=1,2,1)),IF(AND($G107&gt;=BL$5,$G107&lt;=BL$6),IF($M107&gt;0,4,3),0)),IF(AND($D107&lt;=BL$6,$E107&gt;=BL$5),60,0)))</f>
        <v/>
      </c>
      <c r="BM107" s="80" t="str">
        <f>IF(OR($A107="",NOT(ISNUMBER($G107))),"",IF(AND($F107&lt;=BM$6,$G107&gt;=BM$5),IF(BM$5&gt;$N107,5,$K107)*10+IF(AND($F107&gt;=BM$5,$F107&lt;=BM$6),IF(AND($G107&gt;=BM$5,$G107&lt;=BM$6),5,IF($L107=1,2,1)),IF(AND($G107&gt;=BM$5,$G107&lt;=BM$6),IF($M107&gt;0,4,3),0)),IF(AND($D107&lt;=BM$6,$E107&gt;=BM$5),60,0)))</f>
        <v/>
      </c>
      <c r="BN107" s="80" t="str">
        <f>IF(OR($A107="",NOT(ISNUMBER($G107))),"",IF(AND($F107&lt;=BN$6,$G107&gt;=BN$5),IF(BN$5&gt;$N107,5,$K107)*10+IF(AND($F107&gt;=BN$5,$F107&lt;=BN$6),IF(AND($G107&gt;=BN$5,$G107&lt;=BN$6),5,IF($L107=1,2,1)),IF(AND($G107&gt;=BN$5,$G107&lt;=BN$6),IF($M107&gt;0,4,3),0)),IF(AND($D107&lt;=BN$6,$E107&gt;=BN$5),60,0)))</f>
        <v/>
      </c>
      <c r="BO107" s="80" t="str">
        <f>IF(OR($A107="",NOT(ISNUMBER($G107))),"",IF(AND($F107&lt;=BO$6,$G107&gt;=BO$5),IF(BO$5&gt;$N107,5,$K107)*10+IF(AND($F107&gt;=BO$5,$F107&lt;=BO$6),IF(AND($G107&gt;=BO$5,$G107&lt;=BO$6),5,IF($L107=1,2,1)),IF(AND($G107&gt;=BO$5,$G107&lt;=BO$6),IF($M107&gt;0,4,3),0)),IF(AND($D107&lt;=BO$6,$E107&gt;=BO$5),60,0)))</f>
        <v/>
      </c>
      <c r="BP107" s="80" t="str">
        <f>IF(OR($A107="",NOT(ISNUMBER($G107))),"",IF(AND($F107&lt;=BP$6,$G107&gt;=BP$5),IF(BP$5&gt;$N107,5,$K107)*10+IF(AND($F107&gt;=BP$5,$F107&lt;=BP$6),IF(AND($G107&gt;=BP$5,$G107&lt;=BP$6),5,IF($L107=1,2,1)),IF(AND($G107&gt;=BP$5,$G107&lt;=BP$6),IF($M107&gt;0,4,3),0)),IF(AND($D107&lt;=BP$6,$E107&gt;=BP$5),60,0)))</f>
        <v/>
      </c>
      <c r="BQ107" s="80" t="str">
        <f>IF(OR($A107="",NOT(ISNUMBER($G107))),"",IF(AND($F107&lt;=BQ$6,$G107&gt;=BQ$5),IF(BQ$5&gt;$N107,5,$K107)*10+IF(AND($F107&gt;=BQ$5,$F107&lt;=BQ$6),IF(AND($G107&gt;=BQ$5,$G107&lt;=BQ$6),5,IF($L107=1,2,1)),IF(AND($G107&gt;=BQ$5,$G107&lt;=BQ$6),IF($M107&gt;0,4,3),0)),IF(AND($D107&lt;=BQ$6,$E107&gt;=BQ$5),60,0)))</f>
        <v/>
      </c>
      <c r="BR107" s="80" t="str">
        <f>IF(OR($A107="",NOT(ISNUMBER($G107))),"",IF(AND($F107&lt;=BR$6,$G107&gt;=BR$5),IF(BR$5&gt;$N107,5,$K107)*10+IF(AND($F107&gt;=BR$5,$F107&lt;=BR$6),IF(AND($G107&gt;=BR$5,$G107&lt;=BR$6),5,IF($L107=1,2,1)),IF(AND($G107&gt;=BR$5,$G107&lt;=BR$6),IF($M107&gt;0,4,3),0)),IF(AND($D107&lt;=BR$6,$E107&gt;=BR$5),60,0)))</f>
        <v/>
      </c>
      <c r="BS107" s="80" t="str">
        <f>IF(OR($A107="",NOT(ISNUMBER($G107))),"",IF(AND($F107&lt;=BS$6,$G107&gt;=BS$5),IF(BS$5&gt;$N107,5,$K107)*10+IF(AND($F107&gt;=BS$5,$F107&lt;=BS$6),IF(AND($G107&gt;=BS$5,$G107&lt;=BS$6),5,IF($L107=1,2,1)),IF(AND($G107&gt;=BS$5,$G107&lt;=BS$6),IF($M107&gt;0,4,3),0)),IF(AND($D107&lt;=BS$6,$E107&gt;=BS$5),60,0)))</f>
        <v/>
      </c>
      <c r="BT107" s="80" t="str">
        <f>IF(OR($A107="",NOT(ISNUMBER($G107))),"",IF(AND($F107&lt;=BT$6,$G107&gt;=BT$5),IF(BT$5&gt;$N107,5,$K107)*10+IF(AND($F107&gt;=BT$5,$F107&lt;=BT$6),IF(AND($G107&gt;=BT$5,$G107&lt;=BT$6),5,IF($L107=1,2,1)),IF(AND($G107&gt;=BT$5,$G107&lt;=BT$6),IF($M107&gt;0,4,3),0)),IF(AND($D107&lt;=BT$6,$E107&gt;=BT$5),60,0)))</f>
        <v/>
      </c>
      <c r="BU107" s="80" t="str">
        <f>IF(OR($A107="",NOT(ISNUMBER($G107))),"",IF(AND($F107&lt;=BU$6,$G107&gt;=BU$5),IF(BU$5&gt;$N107,5,$K107)*10+IF(AND($F107&gt;=BU$5,$F107&lt;=BU$6),IF(AND($G107&gt;=BU$5,$G107&lt;=BU$6),5,IF($L107=1,2,1)),IF(AND($G107&gt;=BU$5,$G107&lt;=BU$6),IF($M107&gt;0,4,3),0)),IF(AND($D107&lt;=BU$6,$E107&gt;=BU$5),60,0)))</f>
        <v/>
      </c>
      <c r="BV107" s="80" t="str">
        <f>IF(OR($A107="",NOT(ISNUMBER($G107))),"",IF(AND($F107&lt;=BV$6,$G107&gt;=BV$5),IF(BV$5&gt;$N107,5,$K107)*10+IF(AND($F107&gt;=BV$5,$F107&lt;=BV$6),IF(AND($G107&gt;=BV$5,$G107&lt;=BV$6),5,IF($L107=1,2,1)),IF(AND($G107&gt;=BV$5,$G107&lt;=BV$6),IF($M107&gt;0,4,3),0)),IF(AND($D107&lt;=BV$6,$E107&gt;=BV$5),60,0)))</f>
        <v/>
      </c>
      <c r="BW107" s="80" t="str">
        <f>IF(OR($A107="",NOT(ISNUMBER($G107))),"",IF(AND($F107&lt;=BW$6,$G107&gt;=BW$5),IF(BW$5&gt;$N107,5,$K107)*10+IF(AND($F107&gt;=BW$5,$F107&lt;=BW$6),IF(AND($G107&gt;=BW$5,$G107&lt;=BW$6),5,IF($L107=1,2,1)),IF(AND($G107&gt;=BW$5,$G107&lt;=BW$6),IF($M107&gt;0,4,3),0)),IF(AND($D107&lt;=BW$6,$E107&gt;=BW$5),60,0)))</f>
        <v/>
      </c>
      <c r="BX107" s="80" t="str">
        <f>IF(OR($A107="",NOT(ISNUMBER($G107))),"",IF(AND($F107&lt;=BX$6,$G107&gt;=BX$5),IF(BX$5&gt;$N107,5,$K107)*10+IF(AND($F107&gt;=BX$5,$F107&lt;=BX$6),IF(AND($G107&gt;=BX$5,$G107&lt;=BX$6),5,IF($L107=1,2,1)),IF(AND($G107&gt;=BX$5,$G107&lt;=BX$6),IF($M107&gt;0,4,3),0)),IF(AND($D107&lt;=BX$6,$E107&gt;=BX$5),60,0)))</f>
        <v/>
      </c>
      <c r="BY107" s="80" t="str">
        <f>IF(OR($A107="",NOT(ISNUMBER($G107))),"",IF(AND($F107&lt;=BY$6,$G107&gt;=BY$5),IF(BY$5&gt;$N107,5,$K107)*10+IF(AND($F107&gt;=BY$5,$F107&lt;=BY$6),IF(AND($G107&gt;=BY$5,$G107&lt;=BY$6),5,IF($L107=1,2,1)),IF(AND($G107&gt;=BY$5,$G107&lt;=BY$6),IF($M107&gt;0,4,3),0)),IF(AND($D107&lt;=BY$6,$E107&gt;=BY$5),60,0)))</f>
        <v/>
      </c>
      <c r="BZ107" s="80" t="str">
        <f>IF(OR($A107="",NOT(ISNUMBER($G107))),"",IF(AND($F107&lt;=BZ$6,$G107&gt;=BZ$5),IF(BZ$5&gt;$N107,5,$K107)*10+IF(AND($F107&gt;=BZ$5,$F107&lt;=BZ$6),IF(AND($G107&gt;=BZ$5,$G107&lt;=BZ$6),5,IF($L107=1,2,1)),IF(AND($G107&gt;=BZ$5,$G107&lt;=BZ$6),IF($M107&gt;0,4,3),0)),IF(AND($D107&lt;=BZ$6,$E107&gt;=BZ$5),60,0)))</f>
        <v/>
      </c>
      <c r="CA107" s="80" t="str">
        <f>IF(OR($A107="",NOT(ISNUMBER($G107))),"",IF(AND($F107&lt;=CA$6,$G107&gt;=CA$5),IF(CA$5&gt;$N107,5,$K107)*10+IF(AND($F107&gt;=CA$5,$F107&lt;=CA$6),IF(AND($G107&gt;=CA$5,$G107&lt;=CA$6),5,IF($L107=1,2,1)),IF(AND($G107&gt;=CA$5,$G107&lt;=CA$6),IF($M107&gt;0,4,3),0)),IF(AND($D107&lt;=CA$6,$E107&gt;=CA$5),60,0)))</f>
        <v/>
      </c>
      <c r="CB107" s="80" t="str">
        <f>IF(OR($A107="",NOT(ISNUMBER($G107))),"",IF(AND($F107&lt;=CB$6,$G107&gt;=CB$5),IF(CB$5&gt;$N107,5,$K107)*10+IF(AND($F107&gt;=CB$5,$F107&lt;=CB$6),IF(AND($G107&gt;=CB$5,$G107&lt;=CB$6),5,IF($L107=1,2,1)),IF(AND($G107&gt;=CB$5,$G107&lt;=CB$6),IF($M107&gt;0,4,3),0)),IF(AND($D107&lt;=CB$6,$E107&gt;=CB$5),60,0)))</f>
        <v/>
      </c>
      <c r="CC107" s="80" t="str">
        <f>IF(OR($A107="",NOT(ISNUMBER($G107))),"",IF(AND($F107&lt;=CC$6,$G107&gt;=CC$5),IF(CC$5&gt;$N107,5,$K107)*10+IF(AND($F107&gt;=CC$5,$F107&lt;=CC$6),IF(AND($G107&gt;=CC$5,$G107&lt;=CC$6),5,IF($L107=1,2,1)),IF(AND($G107&gt;=CC$5,$G107&lt;=CC$6),IF($M107&gt;0,4,3),0)),IF(AND($D107&lt;=CC$6,$E107&gt;=CC$5),60,0)))</f>
        <v/>
      </c>
      <c r="CD107" s="80" t="str">
        <f>IF(OR($A107="",NOT(ISNUMBER($G107))),"",IF(AND($F107&lt;=CD$6,$G107&gt;=CD$5),IF(CD$5&gt;$N107,5,$K107)*10+IF(AND($F107&gt;=CD$5,$F107&lt;=CD$6),IF(AND($G107&gt;=CD$5,$G107&lt;=CD$6),5,IF($L107=1,2,1)),IF(AND($G107&gt;=CD$5,$G107&lt;=CD$6),IF($M107&gt;0,4,3),0)),IF(AND($D107&lt;=CD$6,$E107&gt;=CD$5),60,0)))</f>
        <v/>
      </c>
      <c r="CE107" s="80" t="str">
        <f>IF(OR($A107="",NOT(ISNUMBER($G107))),"",IF(AND($F107&lt;=CE$6,$G107&gt;=CE$5),IF(CE$5&gt;$N107,5,$K107)*10+IF(AND($F107&gt;=CE$5,$F107&lt;=CE$6),IF(AND($G107&gt;=CE$5,$G107&lt;=CE$6),5,IF($L107=1,2,1)),IF(AND($G107&gt;=CE$5,$G107&lt;=CE$6),IF($M107&gt;0,4,3),0)),IF(AND($D107&lt;=CE$6,$E107&gt;=CE$5),60,0)))</f>
        <v/>
      </c>
      <c r="CF107" s="80" t="str">
        <f>IF(OR($A107="",NOT(ISNUMBER($G107))),"",IF(AND($F107&lt;=CF$6,$G107&gt;=CF$5),IF(CF$5&gt;$N107,5,$K107)*10+IF(AND($F107&gt;=CF$5,$F107&lt;=CF$6),IF(AND($G107&gt;=CF$5,$G107&lt;=CF$6),5,IF($L107=1,2,1)),IF(AND($G107&gt;=CF$5,$G107&lt;=CF$6),IF($M107&gt;0,4,3),0)),IF(AND($D107&lt;=CF$6,$E107&gt;=CF$5),60,0)))</f>
        <v/>
      </c>
      <c r="CG107" s="80" t="str">
        <f>IF(OR($A107="",NOT(ISNUMBER($G107))),"",IF(AND($F107&lt;=CG$6,$G107&gt;=CG$5),IF(CG$5&gt;$N107,5,$K107)*10+IF(AND($F107&gt;=CG$5,$F107&lt;=CG$6),IF(AND($G107&gt;=CG$5,$G107&lt;=CG$6),5,IF($L107=1,2,1)),IF(AND($G107&gt;=CG$5,$G107&lt;=CG$6),IF($M107&gt;0,4,3),0)),IF(AND($D107&lt;=CG$6,$E107&gt;=CG$5),60,0)))</f>
        <v/>
      </c>
      <c r="CH107" s="80" t="str">
        <f>IF(OR($A107="",NOT(ISNUMBER($G107))),"",IF(AND($F107&lt;=CH$6,$G107&gt;=CH$5),IF(CH$5&gt;$N107,5,$K107)*10+IF(AND($F107&gt;=CH$5,$F107&lt;=CH$6),IF(AND($G107&gt;=CH$5,$G107&lt;=CH$6),5,IF($L107=1,2,1)),IF(AND($G107&gt;=CH$5,$G107&lt;=CH$6),IF($M107&gt;0,4,3),0)),IF(AND($D107&lt;=CH$6,$E107&gt;=CH$5),60,0)))</f>
        <v/>
      </c>
      <c r="CI107" s="80" t="str">
        <f>IF(OR($A107="",NOT(ISNUMBER($G107))),"",IF(AND($F107&lt;=CI$6,$G107&gt;=CI$5),IF(CI$5&gt;$N107,5,$K107)*10+IF(AND($F107&gt;=CI$5,$F107&lt;=CI$6),IF(AND($G107&gt;=CI$5,$G107&lt;=CI$6),5,IF($L107=1,2,1)),IF(AND($G107&gt;=CI$5,$G107&lt;=CI$6),IF($M107&gt;0,4,3),0)),IF(AND($D107&lt;=CI$6,$E107&gt;=CI$5),60,0)))</f>
        <v/>
      </c>
      <c r="CJ107" s="80" t="str">
        <f>IF(OR($A107="",NOT(ISNUMBER($G107))),"",IF(AND($F107&lt;=CJ$6,$G107&gt;=CJ$5),IF(CJ$5&gt;$N107,5,$K107)*10+IF(AND($F107&gt;=CJ$5,$F107&lt;=CJ$6),IF(AND($G107&gt;=CJ$5,$G107&lt;=CJ$6),5,IF($L107=1,2,1)),IF(AND($G107&gt;=CJ$5,$G107&lt;=CJ$6),IF($M107&gt;0,4,3),0)),IF(AND($D107&lt;=CJ$6,$E107&gt;=CJ$5),60,0)))</f>
        <v/>
      </c>
      <c r="CK107" s="80" t="str">
        <f>IF(OR($A107="",NOT(ISNUMBER($G107))),"",IF(AND($F107&lt;=CK$6,$G107&gt;=CK$5),IF(CK$5&gt;$N107,5,$K107)*10+IF(AND($F107&gt;=CK$5,$F107&lt;=CK$6),IF(AND($G107&gt;=CK$5,$G107&lt;=CK$6),5,IF($L107=1,2,1)),IF(AND($G107&gt;=CK$5,$G107&lt;=CK$6),IF($M107&gt;0,4,3),0)),IF(AND($D107&lt;=CK$6,$E107&gt;=CK$5),60,0)))</f>
        <v/>
      </c>
      <c r="CL107" s="80" t="str">
        <f>IF(OR($A107="",NOT(ISNUMBER($G107))),"",IF(AND($F107&lt;=CL$6,$G107&gt;=CL$5),IF(CL$5&gt;$N107,5,$K107)*10+IF(AND($F107&gt;=CL$5,$F107&lt;=CL$6),IF(AND($G107&gt;=CL$5,$G107&lt;=CL$6),5,IF($L107=1,2,1)),IF(AND($G107&gt;=CL$5,$G107&lt;=CL$6),IF($M107&gt;0,4,3),0)),IF(AND($D107&lt;=CL$6,$E107&gt;=CL$5),60,0)))</f>
        <v/>
      </c>
      <c r="CM107" s="80" t="str">
        <f>IF(OR($A107="",NOT(ISNUMBER($G107))),"",IF(AND($F107&lt;=CM$6,$G107&gt;=CM$5),IF(CM$5&gt;$N107,5,$K107)*10+IF(AND($F107&gt;=CM$5,$F107&lt;=CM$6),IF(AND($G107&gt;=CM$5,$G107&lt;=CM$6),5,IF($L107=1,2,1)),IF(AND($G107&gt;=CM$5,$G107&lt;=CM$6),IF($M107&gt;0,4,3),0)),IF(AND($D107&lt;=CM$6,$E107&gt;=CM$5),60,0)))</f>
        <v/>
      </c>
      <c r="CN107" s="80" t="str">
        <f>IF(OR($A107="",NOT(ISNUMBER($G107))),"",IF(AND($F107&lt;=CN$6,$G107&gt;=CN$5),IF(CN$5&gt;$N107,5,$K107)*10+IF(AND($F107&gt;=CN$5,$F107&lt;=CN$6),IF(AND($G107&gt;=CN$5,$G107&lt;=CN$6),5,IF($L107=1,2,1)),IF(AND($G107&gt;=CN$5,$G107&lt;=CN$6),IF($M107&gt;0,4,3),0)),IF(AND($D107&lt;=CN$6,$E107&gt;=CN$5),60,0)))</f>
        <v/>
      </c>
      <c r="CO107" s="80" t="str">
        <f>IF(OR($A107="",NOT(ISNUMBER($G107))),"",IF(AND($F107&lt;=CO$6,$G107&gt;=CO$5),IF(CO$5&gt;$N107,5,$K107)*10+IF(AND($F107&gt;=CO$5,$F107&lt;=CO$6),IF(AND($G107&gt;=CO$5,$G107&lt;=CO$6),5,IF($L107=1,2,1)),IF(AND($G107&gt;=CO$5,$G107&lt;=CO$6),IF($M107&gt;0,4,3),0)),IF(AND($D107&lt;=CO$6,$E107&gt;=CO$5),60,0)))</f>
        <v/>
      </c>
      <c r="CP107" s="80" t="str">
        <f>IF(OR($A107="",NOT(ISNUMBER($G107))),"",IF(AND($F107&lt;=CP$6,$G107&gt;=CP$5),IF(CP$5&gt;$N107,5,$K107)*10+IF(AND($F107&gt;=CP$5,$F107&lt;=CP$6),IF(AND($G107&gt;=CP$5,$G107&lt;=CP$6),5,IF($L107=1,2,1)),IF(AND($G107&gt;=CP$5,$G107&lt;=CP$6),IF($M107&gt;0,4,3),0)),IF(AND($D107&lt;=CP$6,$E107&gt;=CP$5),60,0)))</f>
        <v/>
      </c>
      <c r="CQ107" s="80" t="str">
        <f>IF(OR($A107="",NOT(ISNUMBER($G107))),"",IF(AND($F107&lt;=CQ$6,$G107&gt;=CQ$5),IF(CQ$5&gt;$N107,5,$K107)*10+IF(AND($F107&gt;=CQ$5,$F107&lt;=CQ$6),IF(AND($G107&gt;=CQ$5,$G107&lt;=CQ$6),5,IF($L107=1,2,1)),IF(AND($G107&gt;=CQ$5,$G107&lt;=CQ$6),IF($M107&gt;0,4,3),0)),IF(AND($D107&lt;=CQ$6,$E107&gt;=CQ$5),60,0)))</f>
        <v/>
      </c>
      <c r="CR107" s="80" t="str">
        <f>IF(OR($A107="",NOT(ISNUMBER($G107))),"",IF(AND($F107&lt;=CR$6,$G107&gt;=CR$5),IF(CR$5&gt;$N107,5,$K107)*10+IF(AND($F107&gt;=CR$5,$F107&lt;=CR$6),IF(AND($G107&gt;=CR$5,$G107&lt;=CR$6),5,IF($L107=1,2,1)),IF(AND($G107&gt;=CR$5,$G107&lt;=CR$6),IF($M107&gt;0,4,3),0)),IF(AND($D107&lt;=CR$6,$E107&gt;=CR$5),60,0)))</f>
        <v/>
      </c>
      <c r="CS107" s="80" t="str">
        <f>IF(OR($A107="",NOT(ISNUMBER($G107))),"",IF(AND($F107&lt;=CS$6,$G107&gt;=CS$5),IF(CS$5&gt;$N107,5,$K107)*10+IF(AND($F107&gt;=CS$5,$F107&lt;=CS$6),IF(AND($G107&gt;=CS$5,$G107&lt;=CS$6),5,IF($L107=1,2,1)),IF(AND($G107&gt;=CS$5,$G107&lt;=CS$6),IF($M107&gt;0,4,3),0)),IF(AND($D107&lt;=CS$6,$E107&gt;=CS$5),60,0)))</f>
        <v/>
      </c>
      <c r="CT107" s="80" t="str">
        <f>IF(OR($A107="",NOT(ISNUMBER($G107))),"",IF(AND($F107&lt;=CT$6,$G107&gt;=CT$5),IF(CT$5&gt;$N107,5,$K107)*10+IF(AND($F107&gt;=CT$5,$F107&lt;=CT$6),IF(AND($G107&gt;=CT$5,$G107&lt;=CT$6),5,IF($L107=1,2,1)),IF(AND($G107&gt;=CT$5,$G107&lt;=CT$6),IF($M107&gt;0,4,3),0)),IF(AND($D107&lt;=CT$6,$E107&gt;=CT$5),60,0)))</f>
        <v/>
      </c>
      <c r="CU107" s="80" t="str">
        <f>IF(OR($A107="",NOT(ISNUMBER($G107))),"",IF(AND($F107&lt;=CU$6,$G107&gt;=CU$5),IF(CU$5&gt;$N107,5,$K107)*10+IF(AND($F107&gt;=CU$5,$F107&lt;=CU$6),IF(AND($G107&gt;=CU$5,$G107&lt;=CU$6),5,IF($L107=1,2,1)),IF(AND($G107&gt;=CU$5,$G107&lt;=CU$6),IF($M107&gt;0,4,3),0)),IF(AND($D107&lt;=CU$6,$E107&gt;=CU$5),60,0)))</f>
        <v/>
      </c>
      <c r="CV107" s="80" t="str">
        <f>IF(OR($A107="",NOT(ISNUMBER($G107))),"",IF(AND($F107&lt;=CV$6,$G107&gt;=CV$5),IF(CV$5&gt;$N107,5,$K107)*10+IF(AND($F107&gt;=CV$5,$F107&lt;=CV$6),IF(AND($G107&gt;=CV$5,$G107&lt;=CV$6),5,IF($L107=1,2,1)),IF(AND($G107&gt;=CV$5,$G107&lt;=CV$6),IF($M107&gt;0,4,3),0)),IF(AND($D107&lt;=CV$6,$E107&gt;=CV$5),60,0)))</f>
        <v/>
      </c>
      <c r="CW107" s="80" t="str">
        <f>IF(OR($A107="",NOT(ISNUMBER($G107))),"",IF(AND($F107&lt;=CW$6,$G107&gt;=CW$5),IF(CW$5&gt;$N107,5,$K107)*10+IF(AND($F107&gt;=CW$5,$F107&lt;=CW$6),IF(AND($G107&gt;=CW$5,$G107&lt;=CW$6),5,IF($L107=1,2,1)),IF(AND($G107&gt;=CW$5,$G107&lt;=CW$6),IF($M107&gt;0,4,3),0)),IF(AND($D107&lt;=CW$6,$E107&gt;=CW$5),60,0)))</f>
        <v/>
      </c>
      <c r="CX107" s="80" t="str">
        <f>IF(OR($A107="",NOT(ISNUMBER($G107))),"",IF(AND($F107&lt;=CX$6,$G107&gt;=CX$5),IF(CX$5&gt;$N107,5,$K107)*10+IF(AND($F107&gt;=CX$5,$F107&lt;=CX$6),IF(AND($G107&gt;=CX$5,$G107&lt;=CX$6),5,IF($L107=1,2,1)),IF(AND($G107&gt;=CX$5,$G107&lt;=CX$6),IF($M107&gt;0,4,3),0)),IF(AND($D107&lt;=CX$6,$E107&gt;=CX$5),60,0)))</f>
        <v/>
      </c>
      <c r="CY107" s="80" t="str">
        <f>IF(OR($A107="",NOT(ISNUMBER($G107))),"",IF(AND($F107&lt;=CY$6,$G107&gt;=CY$5),IF(CY$5&gt;$N107,5,$K107)*10+IF(AND($F107&gt;=CY$5,$F107&lt;=CY$6),IF(AND($G107&gt;=CY$5,$G107&lt;=CY$6),5,IF($L107=1,2,1)),IF(AND($G107&gt;=CY$5,$G107&lt;=CY$6),IF($M107&gt;0,4,3),0)),IF(AND($D107&lt;=CY$6,$E107&gt;=CY$5),60,0)))</f>
        <v/>
      </c>
      <c r="CZ107" s="80" t="str">
        <f>IF(OR($A107="",NOT(ISNUMBER($G107))),"",IF(AND($F107&lt;=CZ$6,$G107&gt;=CZ$5),IF(CZ$5&gt;$N107,5,$K107)*10+IF(AND($F107&gt;=CZ$5,$F107&lt;=CZ$6),IF(AND($G107&gt;=CZ$5,$G107&lt;=CZ$6),5,IF($L107=1,2,1)),IF(AND($G107&gt;=CZ$5,$G107&lt;=CZ$6),IF($M107&gt;0,4,3),0)),IF(AND($D107&lt;=CZ$6,$E107&gt;=CZ$5),60,0)))</f>
        <v/>
      </c>
      <c r="DA107" s="80" t="str">
        <f>IF(OR($A107="",NOT(ISNUMBER($G107))),"",IF(AND($F107&lt;=DA$6,$G107&gt;=DA$5),IF(DA$5&gt;$N107,5,$K107)*10+IF(AND($F107&gt;=DA$5,$F107&lt;=DA$6),IF(AND($G107&gt;=DA$5,$G107&lt;=DA$6),5,IF($L107=1,2,1)),IF(AND($G107&gt;=DA$5,$G107&lt;=DA$6),IF($M107&gt;0,4,3),0)),IF(AND($D107&lt;=DA$6,$E107&gt;=DA$5),60,0)))</f>
        <v/>
      </c>
      <c r="DB107" s="80" t="str">
        <f>IF(OR($A107="",NOT(ISNUMBER($G107))),"",IF(AND($F107&lt;=DB$6,$G107&gt;=DB$5),IF(DB$5&gt;$N107,5,$K107)*10+IF(AND($F107&gt;=DB$5,$F107&lt;=DB$6),IF(AND($G107&gt;=DB$5,$G107&lt;=DB$6),5,IF($L107=1,2,1)),IF(AND($G107&gt;=DB$5,$G107&lt;=DB$6),IF($M107&gt;0,4,3),0)),IF(AND($D107&lt;=DB$6,$E107&gt;=DB$5),60,0)))</f>
        <v/>
      </c>
      <c r="DC107" s="80" t="str">
        <f>IF(OR($A107="",NOT(ISNUMBER($G107))),"",IF(AND($F107&lt;=DC$6,$G107&gt;=DC$5),IF(DC$5&gt;$N107,5,$K107)*10+IF(AND($F107&gt;=DC$5,$F107&lt;=DC$6),IF(AND($G107&gt;=DC$5,$G107&lt;=DC$6),5,IF($L107=1,2,1)),IF(AND($G107&gt;=DC$5,$G107&lt;=DC$6),IF($M107&gt;0,4,3),0)),IF(AND($D107&lt;=DC$6,$E107&gt;=DC$5),60,0)))</f>
        <v/>
      </c>
      <c r="DD107" s="80" t="str">
        <f>IF(OR($A107="",NOT(ISNUMBER($G107))),"",IF(AND($F107&lt;=DD$6,$G107&gt;=DD$5),IF(DD$5&gt;$N107,5,$K107)*10+IF(AND($F107&gt;=DD$5,$F107&lt;=DD$6),IF(AND($G107&gt;=DD$5,$G107&lt;=DD$6),5,IF($L107=1,2,1)),IF(AND($G107&gt;=DD$5,$G107&lt;=DD$6),IF($M107&gt;0,4,3),0)),IF(AND($D107&lt;=DD$6,$E107&gt;=DD$5),60,0)))</f>
        <v/>
      </c>
      <c r="DE107" s="80" t="str">
        <f>IF(OR($A107="",NOT(ISNUMBER($G107))),"",IF(AND($F107&lt;=DE$6,$G107&gt;=DE$5),IF(DE$5&gt;$N107,5,$K107)*10+IF(AND($F107&gt;=DE$5,$F107&lt;=DE$6),IF(AND($G107&gt;=DE$5,$G107&lt;=DE$6),5,IF($L107=1,2,1)),IF(AND($G107&gt;=DE$5,$G107&lt;=DE$6),IF($M107&gt;0,4,3),0)),IF(AND($D107&lt;=DE$6,$E107&gt;=DE$5),60,0)))</f>
        <v/>
      </c>
      <c r="DF107" s="80" t="str">
        <f>IF(OR($A107="",NOT(ISNUMBER($G107))),"",IF(AND($F107&lt;=DF$6,$G107&gt;=DF$5),IF(DF$5&gt;$N107,5,$K107)*10+IF(AND($F107&gt;=DF$5,$F107&lt;=DF$6),IF(AND($G107&gt;=DF$5,$G107&lt;=DF$6),5,IF($L107=1,2,1)),IF(AND($G107&gt;=DF$5,$G107&lt;=DF$6),IF($M107&gt;0,4,3),0)),IF(AND($D107&lt;=DF$6,$E107&gt;=DF$5),60,0)))</f>
        <v/>
      </c>
      <c r="DG107" s="80" t="str">
        <f>IF(OR($A107="",NOT(ISNUMBER($G107))),"",IF(AND($F107&lt;=DG$6,$G107&gt;=DG$5),IF(DG$5&gt;$N107,5,$K107)*10+IF(AND($F107&gt;=DG$5,$F107&lt;=DG$6),IF(AND($G107&gt;=DG$5,$G107&lt;=DG$6),5,IF($L107=1,2,1)),IF(AND($G107&gt;=DG$5,$G107&lt;=DG$6),IF($M107&gt;0,4,3),0)),IF(AND($D107&lt;=DG$6,$E107&gt;=DG$5),60,0)))</f>
        <v/>
      </c>
      <c r="DH107" s="80" t="str">
        <f>IF(OR($A107="",NOT(ISNUMBER($G107))),"",IF(AND($F107&lt;=DH$6,$G107&gt;=DH$5),IF(DH$5&gt;$N107,5,$K107)*10+IF(AND($F107&gt;=DH$5,$F107&lt;=DH$6),IF(AND($G107&gt;=DH$5,$G107&lt;=DH$6),5,IF($L107=1,2,1)),IF(AND($G107&gt;=DH$5,$G107&lt;=DH$6),IF($M107&gt;0,4,3),0)),IF(AND($D107&lt;=DH$6,$E107&gt;=DH$5),60,0)))</f>
        <v/>
      </c>
      <c r="DI107" s="80" t="str">
        <f>IF(OR($A107="",NOT(ISNUMBER($G107))),"",IF(AND($F107&lt;=DI$6,$G107&gt;=DI$5),IF(DI$5&gt;$N107,5,$K107)*10+IF(AND($F107&gt;=DI$5,$F107&lt;=DI$6),IF(AND($G107&gt;=DI$5,$G107&lt;=DI$6),5,IF($L107=1,2,1)),IF(AND($G107&gt;=DI$5,$G107&lt;=DI$6),IF($M107&gt;0,4,3),0)),IF(AND($D107&lt;=DI$6,$E107&gt;=DI$5),60,0)))</f>
        <v/>
      </c>
      <c r="DJ107" s="80" t="str">
        <f>IF(OR($A107="",NOT(ISNUMBER($G107))),"",IF(AND($F107&lt;=DJ$6,$G107&gt;=DJ$5),IF(DJ$5&gt;$N107,5,$K107)*10+IF(AND($F107&gt;=DJ$5,$F107&lt;=DJ$6),IF(AND($G107&gt;=DJ$5,$G107&lt;=DJ$6),5,IF($L107=1,2,1)),IF(AND($G107&gt;=DJ$5,$G107&lt;=DJ$6),IF($M107&gt;0,4,3),0)),IF(AND($D107&lt;=DJ$6,$E107&gt;=DJ$5),60,0)))</f>
        <v/>
      </c>
      <c r="DK107" s="80" t="str">
        <f>IF(OR($A107="",NOT(ISNUMBER($G107))),"",IF(AND($F107&lt;=DK$6,$G107&gt;=DK$5),IF(DK$5&gt;$N107,5,$K107)*10+IF(AND($F107&gt;=DK$5,$F107&lt;=DK$6),IF(AND($G107&gt;=DK$5,$G107&lt;=DK$6),5,IF($L107=1,2,1)),IF(AND($G107&gt;=DK$5,$G107&lt;=DK$6),IF($M107&gt;0,4,3),0)),IF(AND($D107&lt;=DK$6,$E107&gt;=DK$5),60,0)))</f>
        <v/>
      </c>
      <c r="DL107" s="80" t="str">
        <f>IF(OR($A107="",NOT(ISNUMBER($G107))),"",IF(AND($F107&lt;=DL$6,$G107&gt;=DL$5),IF(DL$5&gt;$N107,5,$K107)*10+IF(AND($F107&gt;=DL$5,$F107&lt;=DL$6),IF(AND($G107&gt;=DL$5,$G107&lt;=DL$6),5,IF($L107=1,2,1)),IF(AND($G107&gt;=DL$5,$G107&lt;=DL$6),IF($M107&gt;0,4,3),0)),IF(AND($D107&lt;=DL$6,$E107&gt;=DL$5),60,0)))</f>
        <v/>
      </c>
      <c r="DM107" s="80" t="str">
        <f>IF(OR($A107="",NOT(ISNUMBER($G107))),"",IF(AND($F107&lt;=DM$6,$G107&gt;=DM$5),IF(DM$5&gt;$N107,5,$K107)*10+IF(AND($F107&gt;=DM$5,$F107&lt;=DM$6),IF(AND($G107&gt;=DM$5,$G107&lt;=DM$6),5,IF($L107=1,2,1)),IF(AND($G107&gt;=DM$5,$G107&lt;=DM$6),IF($M107&gt;0,4,3),0)),IF(AND($D107&lt;=DM$6,$E107&gt;=DM$5),60,0)))</f>
        <v/>
      </c>
      <c r="DN107" s="80" t="str">
        <f>IF(OR($A107="",NOT(ISNUMBER($G107))),"",IF(AND($F107&lt;=DN$6,$G107&gt;=DN$5),IF(DN$5&gt;$N107,5,$K107)*10+IF(AND($F107&gt;=DN$5,$F107&lt;=DN$6),IF(AND($G107&gt;=DN$5,$G107&lt;=DN$6),5,IF($L107=1,2,1)),IF(AND($G107&gt;=DN$5,$G107&lt;=DN$6),IF($M107&gt;0,4,3),0)),IF(AND($D107&lt;=DN$6,$E107&gt;=DN$5),60,0)))</f>
        <v/>
      </c>
      <c r="DO107" s="80" t="str">
        <f>IF(OR($A107="",NOT(ISNUMBER($G107))),"",IF(AND($F107&lt;=DO$6,$G107&gt;=DO$5),IF(DO$5&gt;$N107,5,$K107)*10+IF(AND($F107&gt;=DO$5,$F107&lt;=DO$6),IF(AND($G107&gt;=DO$5,$G107&lt;=DO$6),5,IF($L107=1,2,1)),IF(AND($G107&gt;=DO$5,$G107&lt;=DO$6),IF($M107&gt;0,4,3),0)),IF(AND($D107&lt;=DO$6,$E107&gt;=DO$5),60,0)))</f>
        <v/>
      </c>
      <c r="DP107" s="80" t="str">
        <f>IF(OR($A107="",NOT(ISNUMBER($G107))),"",IF(AND($F107&lt;=DP$6,$G107&gt;=DP$5),IF(DP$5&gt;$N107,5,$K107)*10+IF(AND($F107&gt;=DP$5,$F107&lt;=DP$6),IF(AND($G107&gt;=DP$5,$G107&lt;=DP$6),5,IF($L107=1,2,1)),IF(AND($G107&gt;=DP$5,$G107&lt;=DP$6),IF($M107&gt;0,4,3),0)),IF(AND($D107&lt;=DP$6,$E107&gt;=DP$5),60,0)))</f>
        <v/>
      </c>
      <c r="DQ107" s="80" t="str">
        <f>IF(OR($A107="",NOT(ISNUMBER($G107))),"",IF(AND($F107&lt;=DQ$6,$G107&gt;=DQ$5),IF(DQ$5&gt;$N107,5,$K107)*10+IF(AND($F107&gt;=DQ$5,$F107&lt;=DQ$6),IF(AND($G107&gt;=DQ$5,$G107&lt;=DQ$6),5,IF($L107=1,2,1)),IF(AND($G107&gt;=DQ$5,$G107&lt;=DQ$6),IF($M107&gt;0,4,3),0)),IF(AND($D107&lt;=DQ$6,$E107&gt;=DQ$5),60,0)))</f>
        <v/>
      </c>
      <c r="DR107" s="80" t="str">
        <f>IF(OR($A107="",NOT(ISNUMBER($G107))),"",IF(AND($F107&lt;=DR$6,$G107&gt;=DR$5),IF(DR$5&gt;$N107,5,$K107)*10+IF(AND($F107&gt;=DR$5,$F107&lt;=DR$6),IF(AND($G107&gt;=DR$5,$G107&lt;=DR$6),5,IF($L107=1,2,1)),IF(AND($G107&gt;=DR$5,$G107&lt;=DR$6),IF($M107&gt;0,4,3),0)),IF(AND($D107&lt;=DR$6,$E107&gt;=DR$5),60,0)))</f>
        <v/>
      </c>
      <c r="DS107" s="80" t="str">
        <f>IF(OR($A107="",NOT(ISNUMBER($G107))),"",IF(AND($F107&lt;=DS$6,$G107&gt;=DS$5),IF(DS$5&gt;$N107,5,$K107)*10+IF(AND($F107&gt;=DS$5,$F107&lt;=DS$6),IF(AND($G107&gt;=DS$5,$G107&lt;=DS$6),5,IF($L107=1,2,1)),IF(AND($G107&gt;=DS$5,$G107&lt;=DS$6),IF($M107&gt;0,4,3),0)),IF(AND($D107&lt;=DS$6,$E107&gt;=DS$5),60,0)))</f>
        <v/>
      </c>
      <c r="DT107" s="80" t="str">
        <f>IF(OR($A107="",NOT(ISNUMBER($G107))),"",IF(AND($F107&lt;=DT$6,$G107&gt;=DT$5),IF(DT$5&gt;$N107,5,$K107)*10+IF(AND($F107&gt;=DT$5,$F107&lt;=DT$6),IF(AND($G107&gt;=DT$5,$G107&lt;=DT$6),5,IF($L107=1,2,1)),IF(AND($G107&gt;=DT$5,$G107&lt;=DT$6),IF($M107&gt;0,4,3),0)),IF(AND($D107&lt;=DT$6,$E107&gt;=DT$5),60,0)))</f>
        <v/>
      </c>
      <c r="DU107" s="80" t="str">
        <f>IF(OR($A107="",NOT(ISNUMBER($G107))),"",IF(AND($F107&lt;=DU$6,$G107&gt;=DU$5),IF(DU$5&gt;$N107,5,$K107)*10+IF(AND($F107&gt;=DU$5,$F107&lt;=DU$6),IF(AND($G107&gt;=DU$5,$G107&lt;=DU$6),5,IF($L107=1,2,1)),IF(AND($G107&gt;=DU$5,$G107&lt;=DU$6),IF($M107&gt;0,4,3),0)),IF(AND($D107&lt;=DU$6,$E107&gt;=DU$5),60,0)))</f>
        <v/>
      </c>
      <c r="DV107" s="80" t="str">
        <f>IF(OR($A107="",NOT(ISNUMBER($G107))),"",IF(AND($F107&lt;=DV$6,$G107&gt;=DV$5),IF(DV$5&gt;$N107,5,$K107)*10+IF(AND($F107&gt;=DV$5,$F107&lt;=DV$6),IF(AND($G107&gt;=DV$5,$G107&lt;=DV$6),5,IF($L107=1,2,1)),IF(AND($G107&gt;=DV$5,$G107&lt;=DV$6),IF($M107&gt;0,4,3),0)),IF(AND($D107&lt;=DV$6,$E107&gt;=DV$5),60,0)))</f>
        <v/>
      </c>
      <c r="DW107" s="80" t="str">
        <f>IF(OR($A107="",NOT(ISNUMBER($G107))),"",IF(AND($F107&lt;=DW$6,$G107&gt;=DW$5),IF(DW$5&gt;$N107,5,$K107)*10+IF(AND($F107&gt;=DW$5,$F107&lt;=DW$6),IF(AND($G107&gt;=DW$5,$G107&lt;=DW$6),5,IF($L107=1,2,1)),IF(AND($G107&gt;=DW$5,$G107&lt;=DW$6),IF($M107&gt;0,4,3),0)),IF(AND($D107&lt;=DW$6,$E107&gt;=DW$5),60,0)))</f>
        <v/>
      </c>
      <c r="DX107" s="80" t="str">
        <f>IF(OR($A107="",NOT(ISNUMBER($G107))),"",IF(AND($F107&lt;=DX$6,$G107&gt;=DX$5),IF(DX$5&gt;$N107,5,$K107)*10+IF(AND($F107&gt;=DX$5,$F107&lt;=DX$6),IF(AND($G107&gt;=DX$5,$G107&lt;=DX$6),5,IF($L107=1,2,1)),IF(AND($G107&gt;=DX$5,$G107&lt;=DX$6),IF($M107&gt;0,4,3),0)),IF(AND($D107&lt;=DX$6,$E107&gt;=DX$5),60,0)))</f>
        <v/>
      </c>
      <c r="DY107" s="80" t="str">
        <f>IF(OR($A107="",NOT(ISNUMBER($G107))),"",IF(AND($F107&lt;=DY$6,$G107&gt;=DY$5),IF(DY$5&gt;$N107,5,$K107)*10+IF(AND($F107&gt;=DY$5,$F107&lt;=DY$6),IF(AND($G107&gt;=DY$5,$G107&lt;=DY$6),5,IF($L107=1,2,1)),IF(AND($G107&gt;=DY$5,$G107&lt;=DY$6),IF($M107&gt;0,4,3),0)),IF(AND($D107&lt;=DY$6,$E107&gt;=DY$5),60,0)))</f>
        <v/>
      </c>
      <c r="DZ107" s="80" t="str">
        <f>IF(OR($A107="",NOT(ISNUMBER($G107))),"",IF(AND($F107&lt;=DZ$6,$G107&gt;=DZ$5),IF(DZ$5&gt;$N107,5,$K107)*10+IF(AND($F107&gt;=DZ$5,$F107&lt;=DZ$6),IF(AND($G107&gt;=DZ$5,$G107&lt;=DZ$6),5,IF($L107=1,2,1)),IF(AND($G107&gt;=DZ$5,$G107&lt;=DZ$6),IF($M107&gt;0,4,3),0)),IF(AND($D107&lt;=DZ$6,$E107&gt;=DZ$5),60,0)))</f>
        <v/>
      </c>
      <c r="EA107" s="80" t="str">
        <f>IF(OR($A107="",NOT(ISNUMBER($G107))),"",IF(AND($F107&lt;=EA$6,$G107&gt;=EA$5),IF(EA$5&gt;$N107,5,$K107)*10+IF(AND($F107&gt;=EA$5,$F107&lt;=EA$6),IF(AND($G107&gt;=EA$5,$G107&lt;=EA$6),5,IF($L107=1,2,1)),IF(AND($G107&gt;=EA$5,$G107&lt;=EA$6),IF($M107&gt;0,4,3),0)),IF(AND($D107&lt;=EA$6,$E107&gt;=EA$5),60,0)))</f>
        <v/>
      </c>
      <c r="EB107" s="80" t="str">
        <f>IF(OR($A107="",NOT(ISNUMBER($G107))),"",IF(AND($F107&lt;=EB$6,$G107&gt;=EB$5),IF(EB$5&gt;$N107,5,$K107)*10+IF(AND($F107&gt;=EB$5,$F107&lt;=EB$6),IF(AND($G107&gt;=EB$5,$G107&lt;=EB$6),5,IF($L107=1,2,1)),IF(AND($G107&gt;=EB$5,$G107&lt;=EB$6),IF($M107&gt;0,4,3),0)),IF(AND($D107&lt;=EB$6,$E107&gt;=EB$5),60,0)))</f>
        <v/>
      </c>
      <c r="EC107" s="80" t="str">
        <f>IF(OR($A107="",NOT(ISNUMBER($G107))),"",IF(AND($F107&lt;=EC$6,$G107&gt;=EC$5),IF(EC$5&gt;$N107,5,$K107)*10+IF(AND($F107&gt;=EC$5,$F107&lt;=EC$6),IF(AND($G107&gt;=EC$5,$G107&lt;=EC$6),5,IF($L107=1,2,1)),IF(AND($G107&gt;=EC$5,$G107&lt;=EC$6),IF($M107&gt;0,4,3),0)),IF(AND($D107&lt;=EC$6,$E107&gt;=EC$5),60,0)))</f>
        <v/>
      </c>
      <c r="ED107" s="80" t="str">
        <f>IF(OR($A107="",NOT(ISNUMBER($G107))),"",IF(AND($F107&lt;=ED$6,$G107&gt;=ED$5),IF(ED$5&gt;$N107,5,$K107)*10+IF(AND($F107&gt;=ED$5,$F107&lt;=ED$6),IF(AND($G107&gt;=ED$5,$G107&lt;=ED$6),5,IF($L107=1,2,1)),IF(AND($G107&gt;=ED$5,$G107&lt;=ED$6),IF($M107&gt;0,4,3),0)),IF(AND($D107&lt;=ED$6,$E107&gt;=ED$5),60,0)))</f>
        <v/>
      </c>
    </row>
    <row r="108" ht="18" customHeight="1">
      <c r="A108" s="52" t="str">
        <f>IF(Tasks!$B108="","",Tasks!$A108)</f>
        <v/>
      </c>
      <c r="B108" s="78" t="str">
        <f>IF(Tasks!$B108="","",Tasks!$B108)</f>
        <v/>
      </c>
      <c r="C108" s="25" t="str">
        <f>IF($B108="","",IF(AND(Tasks!$D108="",Tasks!$G108=""),"-",IF(Tasks!$D108="","",Tasks!$D108&amp;IF(OR(Tasks!$E108="",Tasks!$E108="FS"),IF(N(Tasks!$F108)=0,"","FS"),Tasks!$E108)&amp;IF(N(Tasks!$F108)=0,"",IF(Tasks!$F108&gt;0,"+","")&amp;Tasks!$F108))&amp;IF(AND(Tasks!$D108&lt;&gt;"",Tasks!$G108&lt;&gt;""),", ","")&amp;IF(Tasks!$G108="","",Tasks!$G108&amp;IF(OR(Tasks!$H108="",Tasks!$H108="FS"),IF(N(Tasks!$I108)=0,"","FS"),Tasks!$H108)&amp;IF(N(Tasks!$I108)=0,"",IF(Tasks!$I108&gt;0,"+","")&amp;Tasks!$I108))))</f>
        <v/>
      </c>
      <c r="D108" s="51" t="str">
        <f>IF(OR($B108="",Tasks!$Q108=""),"",Tasks!$Q108)</f>
        <v/>
      </c>
      <c r="E108" s="51" t="str">
        <f>IF(OR($B108="",Tasks!$R108=""),"",Tasks!$R108)</f>
        <v/>
      </c>
      <c r="F108" s="51" t="str">
        <f>IF(OR($B108="",Tasks!$S108=""),"",Tasks!$S108)</f>
        <v/>
      </c>
      <c r="G108" s="51" t="str">
        <f>IF(OR($B108="",Tasks!$T108=""),"",Tasks!$T108)</f>
        <v/>
      </c>
      <c r="H108" s="52" t="str">
        <f>IF($B108="","",Tasks!$AE108)</f>
        <v/>
      </c>
      <c r="I108" s="79" t="str">
        <f>IF($B108="","",Tasks!$AF108)</f>
        <v/>
      </c>
      <c r="J108" s="53" t="str">
        <f>IF(OR($B108="",Tasks!$V108=""),"",Tasks!$V108)</f>
        <v/>
      </c>
      <c r="K108" s="52" t="str">
        <f>IF($B108="","",Tasks!$AA108)</f>
        <v/>
      </c>
      <c r="L108" s="52" t="str">
        <f>IF($B108="","",Tasks!$AB108)</f>
        <v/>
      </c>
      <c r="M108" s="52" t="str">
        <f>IF($B108="","",Tasks!$Z108)</f>
        <v/>
      </c>
      <c r="N108" s="52" t="str">
        <f>IF(OR($B108="",Tasks!$AG108=""),"",Tasks!$AG108)</f>
        <v/>
      </c>
      <c r="O108" s="80" t="str">
        <f>IF(OR($A108="",NOT(ISNUMBER($G108))),"",IF(AND($F108&lt;=O$6,$G108&gt;=O$5),IF(O$5&gt;$N108,5,$K108)*10+IF(AND($F108&gt;=O$5,$F108&lt;=O$6),IF(AND($G108&gt;=O$5,$G108&lt;=O$6),5,IF($L108=1,2,1)),IF(AND($G108&gt;=O$5,$G108&lt;=O$6),IF($M108&gt;0,4,3),0)),IF(AND($D108&lt;=O$6,$E108&gt;=O$5),60,0)))</f>
        <v/>
      </c>
      <c r="P108" s="80" t="str">
        <f>IF(OR($A108="",NOT(ISNUMBER($G108))),"",IF(AND($F108&lt;=P$6,$G108&gt;=P$5),IF(P$5&gt;$N108,5,$K108)*10+IF(AND($F108&gt;=P$5,$F108&lt;=P$6),IF(AND($G108&gt;=P$5,$G108&lt;=P$6),5,IF($L108=1,2,1)),IF(AND($G108&gt;=P$5,$G108&lt;=P$6),IF($M108&gt;0,4,3),0)),IF(AND($D108&lt;=P$6,$E108&gt;=P$5),60,0)))</f>
        <v/>
      </c>
      <c r="Q108" s="80" t="str">
        <f>IF(OR($A108="",NOT(ISNUMBER($G108))),"",IF(AND($F108&lt;=Q$6,$G108&gt;=Q$5),IF(Q$5&gt;$N108,5,$K108)*10+IF(AND($F108&gt;=Q$5,$F108&lt;=Q$6),IF(AND($G108&gt;=Q$5,$G108&lt;=Q$6),5,IF($L108=1,2,1)),IF(AND($G108&gt;=Q$5,$G108&lt;=Q$6),IF($M108&gt;0,4,3),0)),IF(AND($D108&lt;=Q$6,$E108&gt;=Q$5),60,0)))</f>
        <v/>
      </c>
      <c r="R108" s="80" t="str">
        <f>IF(OR($A108="",NOT(ISNUMBER($G108))),"",IF(AND($F108&lt;=R$6,$G108&gt;=R$5),IF(R$5&gt;$N108,5,$K108)*10+IF(AND($F108&gt;=R$5,$F108&lt;=R$6),IF(AND($G108&gt;=R$5,$G108&lt;=R$6),5,IF($L108=1,2,1)),IF(AND($G108&gt;=R$5,$G108&lt;=R$6),IF($M108&gt;0,4,3),0)),IF(AND($D108&lt;=R$6,$E108&gt;=R$5),60,0)))</f>
        <v/>
      </c>
      <c r="S108" s="80" t="str">
        <f>IF(OR($A108="",NOT(ISNUMBER($G108))),"",IF(AND($F108&lt;=S$6,$G108&gt;=S$5),IF(S$5&gt;$N108,5,$K108)*10+IF(AND($F108&gt;=S$5,$F108&lt;=S$6),IF(AND($G108&gt;=S$5,$G108&lt;=S$6),5,IF($L108=1,2,1)),IF(AND($G108&gt;=S$5,$G108&lt;=S$6),IF($M108&gt;0,4,3),0)),IF(AND($D108&lt;=S$6,$E108&gt;=S$5),60,0)))</f>
        <v/>
      </c>
      <c r="T108" s="80" t="str">
        <f>IF(OR($A108="",NOT(ISNUMBER($G108))),"",IF(AND($F108&lt;=T$6,$G108&gt;=T$5),IF(T$5&gt;$N108,5,$K108)*10+IF(AND($F108&gt;=T$5,$F108&lt;=T$6),IF(AND($G108&gt;=T$5,$G108&lt;=T$6),5,IF($L108=1,2,1)),IF(AND($G108&gt;=T$5,$G108&lt;=T$6),IF($M108&gt;0,4,3),0)),IF(AND($D108&lt;=T$6,$E108&gt;=T$5),60,0)))</f>
        <v/>
      </c>
      <c r="U108" s="80" t="str">
        <f>IF(OR($A108="",NOT(ISNUMBER($G108))),"",IF(AND($F108&lt;=U$6,$G108&gt;=U$5),IF(U$5&gt;$N108,5,$K108)*10+IF(AND($F108&gt;=U$5,$F108&lt;=U$6),IF(AND($G108&gt;=U$5,$G108&lt;=U$6),5,IF($L108=1,2,1)),IF(AND($G108&gt;=U$5,$G108&lt;=U$6),IF($M108&gt;0,4,3),0)),IF(AND($D108&lt;=U$6,$E108&gt;=U$5),60,0)))</f>
        <v/>
      </c>
      <c r="V108" s="80" t="str">
        <f>IF(OR($A108="",NOT(ISNUMBER($G108))),"",IF(AND($F108&lt;=V$6,$G108&gt;=V$5),IF(V$5&gt;$N108,5,$K108)*10+IF(AND($F108&gt;=V$5,$F108&lt;=V$6),IF(AND($G108&gt;=V$5,$G108&lt;=V$6),5,IF($L108=1,2,1)),IF(AND($G108&gt;=V$5,$G108&lt;=V$6),IF($M108&gt;0,4,3),0)),IF(AND($D108&lt;=V$6,$E108&gt;=V$5),60,0)))</f>
        <v/>
      </c>
      <c r="W108" s="80" t="str">
        <f>IF(OR($A108="",NOT(ISNUMBER($G108))),"",IF(AND($F108&lt;=W$6,$G108&gt;=W$5),IF(W$5&gt;$N108,5,$K108)*10+IF(AND($F108&gt;=W$5,$F108&lt;=W$6),IF(AND($G108&gt;=W$5,$G108&lt;=W$6),5,IF($L108=1,2,1)),IF(AND($G108&gt;=W$5,$G108&lt;=W$6),IF($M108&gt;0,4,3),0)),IF(AND($D108&lt;=W$6,$E108&gt;=W$5),60,0)))</f>
        <v/>
      </c>
      <c r="X108" s="80" t="str">
        <f>IF(OR($A108="",NOT(ISNUMBER($G108))),"",IF(AND($F108&lt;=X$6,$G108&gt;=X$5),IF(X$5&gt;$N108,5,$K108)*10+IF(AND($F108&gt;=X$5,$F108&lt;=X$6),IF(AND($G108&gt;=X$5,$G108&lt;=X$6),5,IF($L108=1,2,1)),IF(AND($G108&gt;=X$5,$G108&lt;=X$6),IF($M108&gt;0,4,3),0)),IF(AND($D108&lt;=X$6,$E108&gt;=X$5),60,0)))</f>
        <v/>
      </c>
      <c r="Y108" s="80" t="str">
        <f>IF(OR($A108="",NOT(ISNUMBER($G108))),"",IF(AND($F108&lt;=Y$6,$G108&gt;=Y$5),IF(Y$5&gt;$N108,5,$K108)*10+IF(AND($F108&gt;=Y$5,$F108&lt;=Y$6),IF(AND($G108&gt;=Y$5,$G108&lt;=Y$6),5,IF($L108=1,2,1)),IF(AND($G108&gt;=Y$5,$G108&lt;=Y$6),IF($M108&gt;0,4,3),0)),IF(AND($D108&lt;=Y$6,$E108&gt;=Y$5),60,0)))</f>
        <v/>
      </c>
      <c r="Z108" s="80" t="str">
        <f>IF(OR($A108="",NOT(ISNUMBER($G108))),"",IF(AND($F108&lt;=Z$6,$G108&gt;=Z$5),IF(Z$5&gt;$N108,5,$K108)*10+IF(AND($F108&gt;=Z$5,$F108&lt;=Z$6),IF(AND($G108&gt;=Z$5,$G108&lt;=Z$6),5,IF($L108=1,2,1)),IF(AND($G108&gt;=Z$5,$G108&lt;=Z$6),IF($M108&gt;0,4,3),0)),IF(AND($D108&lt;=Z$6,$E108&gt;=Z$5),60,0)))</f>
        <v/>
      </c>
      <c r="AA108" s="80" t="str">
        <f>IF(OR($A108="",NOT(ISNUMBER($G108))),"",IF(AND($F108&lt;=AA$6,$G108&gt;=AA$5),IF(AA$5&gt;$N108,5,$K108)*10+IF(AND($F108&gt;=AA$5,$F108&lt;=AA$6),IF(AND($G108&gt;=AA$5,$G108&lt;=AA$6),5,IF($L108=1,2,1)),IF(AND($G108&gt;=AA$5,$G108&lt;=AA$6),IF($M108&gt;0,4,3),0)),IF(AND($D108&lt;=AA$6,$E108&gt;=AA$5),60,0)))</f>
        <v/>
      </c>
      <c r="AB108" s="80" t="str">
        <f>IF(OR($A108="",NOT(ISNUMBER($G108))),"",IF(AND($F108&lt;=AB$6,$G108&gt;=AB$5),IF(AB$5&gt;$N108,5,$K108)*10+IF(AND($F108&gt;=AB$5,$F108&lt;=AB$6),IF(AND($G108&gt;=AB$5,$G108&lt;=AB$6),5,IF($L108=1,2,1)),IF(AND($G108&gt;=AB$5,$G108&lt;=AB$6),IF($M108&gt;0,4,3),0)),IF(AND($D108&lt;=AB$6,$E108&gt;=AB$5),60,0)))</f>
        <v/>
      </c>
      <c r="AC108" s="80" t="str">
        <f>IF(OR($A108="",NOT(ISNUMBER($G108))),"",IF(AND($F108&lt;=AC$6,$G108&gt;=AC$5),IF(AC$5&gt;$N108,5,$K108)*10+IF(AND($F108&gt;=AC$5,$F108&lt;=AC$6),IF(AND($G108&gt;=AC$5,$G108&lt;=AC$6),5,IF($L108=1,2,1)),IF(AND($G108&gt;=AC$5,$G108&lt;=AC$6),IF($M108&gt;0,4,3),0)),IF(AND($D108&lt;=AC$6,$E108&gt;=AC$5),60,0)))</f>
        <v/>
      </c>
      <c r="AD108" s="80" t="str">
        <f>IF(OR($A108="",NOT(ISNUMBER($G108))),"",IF(AND($F108&lt;=AD$6,$G108&gt;=AD$5),IF(AD$5&gt;$N108,5,$K108)*10+IF(AND($F108&gt;=AD$5,$F108&lt;=AD$6),IF(AND($G108&gt;=AD$5,$G108&lt;=AD$6),5,IF($L108=1,2,1)),IF(AND($G108&gt;=AD$5,$G108&lt;=AD$6),IF($M108&gt;0,4,3),0)),IF(AND($D108&lt;=AD$6,$E108&gt;=AD$5),60,0)))</f>
        <v/>
      </c>
      <c r="AE108" s="80" t="str">
        <f>IF(OR($A108="",NOT(ISNUMBER($G108))),"",IF(AND($F108&lt;=AE$6,$G108&gt;=AE$5),IF(AE$5&gt;$N108,5,$K108)*10+IF(AND($F108&gt;=AE$5,$F108&lt;=AE$6),IF(AND($G108&gt;=AE$5,$G108&lt;=AE$6),5,IF($L108=1,2,1)),IF(AND($G108&gt;=AE$5,$G108&lt;=AE$6),IF($M108&gt;0,4,3),0)),IF(AND($D108&lt;=AE$6,$E108&gt;=AE$5),60,0)))</f>
        <v/>
      </c>
      <c r="AF108" s="80" t="str">
        <f>IF(OR($A108="",NOT(ISNUMBER($G108))),"",IF(AND($F108&lt;=AF$6,$G108&gt;=AF$5),IF(AF$5&gt;$N108,5,$K108)*10+IF(AND($F108&gt;=AF$5,$F108&lt;=AF$6),IF(AND($G108&gt;=AF$5,$G108&lt;=AF$6),5,IF($L108=1,2,1)),IF(AND($G108&gt;=AF$5,$G108&lt;=AF$6),IF($M108&gt;0,4,3),0)),IF(AND($D108&lt;=AF$6,$E108&gt;=AF$5),60,0)))</f>
        <v/>
      </c>
      <c r="AG108" s="80" t="str">
        <f>IF(OR($A108="",NOT(ISNUMBER($G108))),"",IF(AND($F108&lt;=AG$6,$G108&gt;=AG$5),IF(AG$5&gt;$N108,5,$K108)*10+IF(AND($F108&gt;=AG$5,$F108&lt;=AG$6),IF(AND($G108&gt;=AG$5,$G108&lt;=AG$6),5,IF($L108=1,2,1)),IF(AND($G108&gt;=AG$5,$G108&lt;=AG$6),IF($M108&gt;0,4,3),0)),IF(AND($D108&lt;=AG$6,$E108&gt;=AG$5),60,0)))</f>
        <v/>
      </c>
      <c r="AH108" s="80" t="str">
        <f>IF(OR($A108="",NOT(ISNUMBER($G108))),"",IF(AND($F108&lt;=AH$6,$G108&gt;=AH$5),IF(AH$5&gt;$N108,5,$K108)*10+IF(AND($F108&gt;=AH$5,$F108&lt;=AH$6),IF(AND($G108&gt;=AH$5,$G108&lt;=AH$6),5,IF($L108=1,2,1)),IF(AND($G108&gt;=AH$5,$G108&lt;=AH$6),IF($M108&gt;0,4,3),0)),IF(AND($D108&lt;=AH$6,$E108&gt;=AH$5),60,0)))</f>
        <v/>
      </c>
      <c r="AI108" s="80" t="str">
        <f>IF(OR($A108="",NOT(ISNUMBER($G108))),"",IF(AND($F108&lt;=AI$6,$G108&gt;=AI$5),IF(AI$5&gt;$N108,5,$K108)*10+IF(AND($F108&gt;=AI$5,$F108&lt;=AI$6),IF(AND($G108&gt;=AI$5,$G108&lt;=AI$6),5,IF($L108=1,2,1)),IF(AND($G108&gt;=AI$5,$G108&lt;=AI$6),IF($M108&gt;0,4,3),0)),IF(AND($D108&lt;=AI$6,$E108&gt;=AI$5),60,0)))</f>
        <v/>
      </c>
      <c r="AJ108" s="80" t="str">
        <f>IF(OR($A108="",NOT(ISNUMBER($G108))),"",IF(AND($F108&lt;=AJ$6,$G108&gt;=AJ$5),IF(AJ$5&gt;$N108,5,$K108)*10+IF(AND($F108&gt;=AJ$5,$F108&lt;=AJ$6),IF(AND($G108&gt;=AJ$5,$G108&lt;=AJ$6),5,IF($L108=1,2,1)),IF(AND($G108&gt;=AJ$5,$G108&lt;=AJ$6),IF($M108&gt;0,4,3),0)),IF(AND($D108&lt;=AJ$6,$E108&gt;=AJ$5),60,0)))</f>
        <v/>
      </c>
      <c r="AK108" s="80" t="str">
        <f>IF(OR($A108="",NOT(ISNUMBER($G108))),"",IF(AND($F108&lt;=AK$6,$G108&gt;=AK$5),IF(AK$5&gt;$N108,5,$K108)*10+IF(AND($F108&gt;=AK$5,$F108&lt;=AK$6),IF(AND($G108&gt;=AK$5,$G108&lt;=AK$6),5,IF($L108=1,2,1)),IF(AND($G108&gt;=AK$5,$G108&lt;=AK$6),IF($M108&gt;0,4,3),0)),IF(AND($D108&lt;=AK$6,$E108&gt;=AK$5),60,0)))</f>
        <v/>
      </c>
      <c r="AL108" s="80" t="str">
        <f>IF(OR($A108="",NOT(ISNUMBER($G108))),"",IF(AND($F108&lt;=AL$6,$G108&gt;=AL$5),IF(AL$5&gt;$N108,5,$K108)*10+IF(AND($F108&gt;=AL$5,$F108&lt;=AL$6),IF(AND($G108&gt;=AL$5,$G108&lt;=AL$6),5,IF($L108=1,2,1)),IF(AND($G108&gt;=AL$5,$G108&lt;=AL$6),IF($M108&gt;0,4,3),0)),IF(AND($D108&lt;=AL$6,$E108&gt;=AL$5),60,0)))</f>
        <v/>
      </c>
      <c r="AM108" s="80" t="str">
        <f>IF(OR($A108="",NOT(ISNUMBER($G108))),"",IF(AND($F108&lt;=AM$6,$G108&gt;=AM$5),IF(AM$5&gt;$N108,5,$K108)*10+IF(AND($F108&gt;=AM$5,$F108&lt;=AM$6),IF(AND($G108&gt;=AM$5,$G108&lt;=AM$6),5,IF($L108=1,2,1)),IF(AND($G108&gt;=AM$5,$G108&lt;=AM$6),IF($M108&gt;0,4,3),0)),IF(AND($D108&lt;=AM$6,$E108&gt;=AM$5),60,0)))</f>
        <v/>
      </c>
      <c r="AN108" s="80" t="str">
        <f>IF(OR($A108="",NOT(ISNUMBER($G108))),"",IF(AND($F108&lt;=AN$6,$G108&gt;=AN$5),IF(AN$5&gt;$N108,5,$K108)*10+IF(AND($F108&gt;=AN$5,$F108&lt;=AN$6),IF(AND($G108&gt;=AN$5,$G108&lt;=AN$6),5,IF($L108=1,2,1)),IF(AND($G108&gt;=AN$5,$G108&lt;=AN$6),IF($M108&gt;0,4,3),0)),IF(AND($D108&lt;=AN$6,$E108&gt;=AN$5),60,0)))</f>
        <v/>
      </c>
      <c r="AO108" s="80" t="str">
        <f>IF(OR($A108="",NOT(ISNUMBER($G108))),"",IF(AND($F108&lt;=AO$6,$G108&gt;=AO$5),IF(AO$5&gt;$N108,5,$K108)*10+IF(AND($F108&gt;=AO$5,$F108&lt;=AO$6),IF(AND($G108&gt;=AO$5,$G108&lt;=AO$6),5,IF($L108=1,2,1)),IF(AND($G108&gt;=AO$5,$G108&lt;=AO$6),IF($M108&gt;0,4,3),0)),IF(AND($D108&lt;=AO$6,$E108&gt;=AO$5),60,0)))</f>
        <v/>
      </c>
      <c r="AP108" s="80" t="str">
        <f>IF(OR($A108="",NOT(ISNUMBER($G108))),"",IF(AND($F108&lt;=AP$6,$G108&gt;=AP$5),IF(AP$5&gt;$N108,5,$K108)*10+IF(AND($F108&gt;=AP$5,$F108&lt;=AP$6),IF(AND($G108&gt;=AP$5,$G108&lt;=AP$6),5,IF($L108=1,2,1)),IF(AND($G108&gt;=AP$5,$G108&lt;=AP$6),IF($M108&gt;0,4,3),0)),IF(AND($D108&lt;=AP$6,$E108&gt;=AP$5),60,0)))</f>
        <v/>
      </c>
      <c r="AQ108" s="80" t="str">
        <f>IF(OR($A108="",NOT(ISNUMBER($G108))),"",IF(AND($F108&lt;=AQ$6,$G108&gt;=AQ$5),IF(AQ$5&gt;$N108,5,$K108)*10+IF(AND($F108&gt;=AQ$5,$F108&lt;=AQ$6),IF(AND($G108&gt;=AQ$5,$G108&lt;=AQ$6),5,IF($L108=1,2,1)),IF(AND($G108&gt;=AQ$5,$G108&lt;=AQ$6),IF($M108&gt;0,4,3),0)),IF(AND($D108&lt;=AQ$6,$E108&gt;=AQ$5),60,0)))</f>
        <v/>
      </c>
      <c r="AR108" s="80" t="str">
        <f>IF(OR($A108="",NOT(ISNUMBER($G108))),"",IF(AND($F108&lt;=AR$6,$G108&gt;=AR$5),IF(AR$5&gt;$N108,5,$K108)*10+IF(AND($F108&gt;=AR$5,$F108&lt;=AR$6),IF(AND($G108&gt;=AR$5,$G108&lt;=AR$6),5,IF($L108=1,2,1)),IF(AND($G108&gt;=AR$5,$G108&lt;=AR$6),IF($M108&gt;0,4,3),0)),IF(AND($D108&lt;=AR$6,$E108&gt;=AR$5),60,0)))</f>
        <v/>
      </c>
      <c r="AS108" s="80" t="str">
        <f>IF(OR($A108="",NOT(ISNUMBER($G108))),"",IF(AND($F108&lt;=AS$6,$G108&gt;=AS$5),IF(AS$5&gt;$N108,5,$K108)*10+IF(AND($F108&gt;=AS$5,$F108&lt;=AS$6),IF(AND($G108&gt;=AS$5,$G108&lt;=AS$6),5,IF($L108=1,2,1)),IF(AND($G108&gt;=AS$5,$G108&lt;=AS$6),IF($M108&gt;0,4,3),0)),IF(AND($D108&lt;=AS$6,$E108&gt;=AS$5),60,0)))</f>
        <v/>
      </c>
      <c r="AT108" s="80" t="str">
        <f>IF(OR($A108="",NOT(ISNUMBER($G108))),"",IF(AND($F108&lt;=AT$6,$G108&gt;=AT$5),IF(AT$5&gt;$N108,5,$K108)*10+IF(AND($F108&gt;=AT$5,$F108&lt;=AT$6),IF(AND($G108&gt;=AT$5,$G108&lt;=AT$6),5,IF($L108=1,2,1)),IF(AND($G108&gt;=AT$5,$G108&lt;=AT$6),IF($M108&gt;0,4,3),0)),IF(AND($D108&lt;=AT$6,$E108&gt;=AT$5),60,0)))</f>
        <v/>
      </c>
      <c r="AU108" s="80" t="str">
        <f>IF(OR($A108="",NOT(ISNUMBER($G108))),"",IF(AND($F108&lt;=AU$6,$G108&gt;=AU$5),IF(AU$5&gt;$N108,5,$K108)*10+IF(AND($F108&gt;=AU$5,$F108&lt;=AU$6),IF(AND($G108&gt;=AU$5,$G108&lt;=AU$6),5,IF($L108=1,2,1)),IF(AND($G108&gt;=AU$5,$G108&lt;=AU$6),IF($M108&gt;0,4,3),0)),IF(AND($D108&lt;=AU$6,$E108&gt;=AU$5),60,0)))</f>
        <v/>
      </c>
      <c r="AV108" s="80" t="str">
        <f>IF(OR($A108="",NOT(ISNUMBER($G108))),"",IF(AND($F108&lt;=AV$6,$G108&gt;=AV$5),IF(AV$5&gt;$N108,5,$K108)*10+IF(AND($F108&gt;=AV$5,$F108&lt;=AV$6),IF(AND($G108&gt;=AV$5,$G108&lt;=AV$6),5,IF($L108=1,2,1)),IF(AND($G108&gt;=AV$5,$G108&lt;=AV$6),IF($M108&gt;0,4,3),0)),IF(AND($D108&lt;=AV$6,$E108&gt;=AV$5),60,0)))</f>
        <v/>
      </c>
      <c r="AW108" s="80" t="str">
        <f>IF(OR($A108="",NOT(ISNUMBER($G108))),"",IF(AND($F108&lt;=AW$6,$G108&gt;=AW$5),IF(AW$5&gt;$N108,5,$K108)*10+IF(AND($F108&gt;=AW$5,$F108&lt;=AW$6),IF(AND($G108&gt;=AW$5,$G108&lt;=AW$6),5,IF($L108=1,2,1)),IF(AND($G108&gt;=AW$5,$G108&lt;=AW$6),IF($M108&gt;0,4,3),0)),IF(AND($D108&lt;=AW$6,$E108&gt;=AW$5),60,0)))</f>
        <v/>
      </c>
      <c r="AX108" s="80" t="str">
        <f>IF(OR($A108="",NOT(ISNUMBER($G108))),"",IF(AND($F108&lt;=AX$6,$G108&gt;=AX$5),IF(AX$5&gt;$N108,5,$K108)*10+IF(AND($F108&gt;=AX$5,$F108&lt;=AX$6),IF(AND($G108&gt;=AX$5,$G108&lt;=AX$6),5,IF($L108=1,2,1)),IF(AND($G108&gt;=AX$5,$G108&lt;=AX$6),IF($M108&gt;0,4,3),0)),IF(AND($D108&lt;=AX$6,$E108&gt;=AX$5),60,0)))</f>
        <v/>
      </c>
      <c r="AY108" s="80" t="str">
        <f>IF(OR($A108="",NOT(ISNUMBER($G108))),"",IF(AND($F108&lt;=AY$6,$G108&gt;=AY$5),IF(AY$5&gt;$N108,5,$K108)*10+IF(AND($F108&gt;=AY$5,$F108&lt;=AY$6),IF(AND($G108&gt;=AY$5,$G108&lt;=AY$6),5,IF($L108=1,2,1)),IF(AND($G108&gt;=AY$5,$G108&lt;=AY$6),IF($M108&gt;0,4,3),0)),IF(AND($D108&lt;=AY$6,$E108&gt;=AY$5),60,0)))</f>
        <v/>
      </c>
      <c r="AZ108" s="80" t="str">
        <f>IF(OR($A108="",NOT(ISNUMBER($G108))),"",IF(AND($F108&lt;=AZ$6,$G108&gt;=AZ$5),IF(AZ$5&gt;$N108,5,$K108)*10+IF(AND($F108&gt;=AZ$5,$F108&lt;=AZ$6),IF(AND($G108&gt;=AZ$5,$G108&lt;=AZ$6),5,IF($L108=1,2,1)),IF(AND($G108&gt;=AZ$5,$G108&lt;=AZ$6),IF($M108&gt;0,4,3),0)),IF(AND($D108&lt;=AZ$6,$E108&gt;=AZ$5),60,0)))</f>
        <v/>
      </c>
      <c r="BA108" s="80" t="str">
        <f>IF(OR($A108="",NOT(ISNUMBER($G108))),"",IF(AND($F108&lt;=BA$6,$G108&gt;=BA$5),IF(BA$5&gt;$N108,5,$K108)*10+IF(AND($F108&gt;=BA$5,$F108&lt;=BA$6),IF(AND($G108&gt;=BA$5,$G108&lt;=BA$6),5,IF($L108=1,2,1)),IF(AND($G108&gt;=BA$5,$G108&lt;=BA$6),IF($M108&gt;0,4,3),0)),IF(AND($D108&lt;=BA$6,$E108&gt;=BA$5),60,0)))</f>
        <v/>
      </c>
      <c r="BB108" s="80" t="str">
        <f>IF(OR($A108="",NOT(ISNUMBER($G108))),"",IF(AND($F108&lt;=BB$6,$G108&gt;=BB$5),IF(BB$5&gt;$N108,5,$K108)*10+IF(AND($F108&gt;=BB$5,$F108&lt;=BB$6),IF(AND($G108&gt;=BB$5,$G108&lt;=BB$6),5,IF($L108=1,2,1)),IF(AND($G108&gt;=BB$5,$G108&lt;=BB$6),IF($M108&gt;0,4,3),0)),IF(AND($D108&lt;=BB$6,$E108&gt;=BB$5),60,0)))</f>
        <v/>
      </c>
      <c r="BC108" s="80" t="str">
        <f>IF(OR($A108="",NOT(ISNUMBER($G108))),"",IF(AND($F108&lt;=BC$6,$G108&gt;=BC$5),IF(BC$5&gt;$N108,5,$K108)*10+IF(AND($F108&gt;=BC$5,$F108&lt;=BC$6),IF(AND($G108&gt;=BC$5,$G108&lt;=BC$6),5,IF($L108=1,2,1)),IF(AND($G108&gt;=BC$5,$G108&lt;=BC$6),IF($M108&gt;0,4,3),0)),IF(AND($D108&lt;=BC$6,$E108&gt;=BC$5),60,0)))</f>
        <v/>
      </c>
      <c r="BD108" s="80" t="str">
        <f>IF(OR($A108="",NOT(ISNUMBER($G108))),"",IF(AND($F108&lt;=BD$6,$G108&gt;=BD$5),IF(BD$5&gt;$N108,5,$K108)*10+IF(AND($F108&gt;=BD$5,$F108&lt;=BD$6),IF(AND($G108&gt;=BD$5,$G108&lt;=BD$6),5,IF($L108=1,2,1)),IF(AND($G108&gt;=BD$5,$G108&lt;=BD$6),IF($M108&gt;0,4,3),0)),IF(AND($D108&lt;=BD$6,$E108&gt;=BD$5),60,0)))</f>
        <v/>
      </c>
      <c r="BE108" s="80" t="str">
        <f>IF(OR($A108="",NOT(ISNUMBER($G108))),"",IF(AND($F108&lt;=BE$6,$G108&gt;=BE$5),IF(BE$5&gt;$N108,5,$K108)*10+IF(AND($F108&gt;=BE$5,$F108&lt;=BE$6),IF(AND($G108&gt;=BE$5,$G108&lt;=BE$6),5,IF($L108=1,2,1)),IF(AND($G108&gt;=BE$5,$G108&lt;=BE$6),IF($M108&gt;0,4,3),0)),IF(AND($D108&lt;=BE$6,$E108&gt;=BE$5),60,0)))</f>
        <v/>
      </c>
      <c r="BF108" s="80" t="str">
        <f>IF(OR($A108="",NOT(ISNUMBER($G108))),"",IF(AND($F108&lt;=BF$6,$G108&gt;=BF$5),IF(BF$5&gt;$N108,5,$K108)*10+IF(AND($F108&gt;=BF$5,$F108&lt;=BF$6),IF(AND($G108&gt;=BF$5,$G108&lt;=BF$6),5,IF($L108=1,2,1)),IF(AND($G108&gt;=BF$5,$G108&lt;=BF$6),IF($M108&gt;0,4,3),0)),IF(AND($D108&lt;=BF$6,$E108&gt;=BF$5),60,0)))</f>
        <v/>
      </c>
      <c r="BG108" s="80" t="str">
        <f>IF(OR($A108="",NOT(ISNUMBER($G108))),"",IF(AND($F108&lt;=BG$6,$G108&gt;=BG$5),IF(BG$5&gt;$N108,5,$K108)*10+IF(AND($F108&gt;=BG$5,$F108&lt;=BG$6),IF(AND($G108&gt;=BG$5,$G108&lt;=BG$6),5,IF($L108=1,2,1)),IF(AND($G108&gt;=BG$5,$G108&lt;=BG$6),IF($M108&gt;0,4,3),0)),IF(AND($D108&lt;=BG$6,$E108&gt;=BG$5),60,0)))</f>
        <v/>
      </c>
      <c r="BH108" s="80" t="str">
        <f>IF(OR($A108="",NOT(ISNUMBER($G108))),"",IF(AND($F108&lt;=BH$6,$G108&gt;=BH$5),IF(BH$5&gt;$N108,5,$K108)*10+IF(AND($F108&gt;=BH$5,$F108&lt;=BH$6),IF(AND($G108&gt;=BH$5,$G108&lt;=BH$6),5,IF($L108=1,2,1)),IF(AND($G108&gt;=BH$5,$G108&lt;=BH$6),IF($M108&gt;0,4,3),0)),IF(AND($D108&lt;=BH$6,$E108&gt;=BH$5),60,0)))</f>
        <v/>
      </c>
      <c r="BI108" s="80" t="str">
        <f>IF(OR($A108="",NOT(ISNUMBER($G108))),"",IF(AND($F108&lt;=BI$6,$G108&gt;=BI$5),IF(BI$5&gt;$N108,5,$K108)*10+IF(AND($F108&gt;=BI$5,$F108&lt;=BI$6),IF(AND($G108&gt;=BI$5,$G108&lt;=BI$6),5,IF($L108=1,2,1)),IF(AND($G108&gt;=BI$5,$G108&lt;=BI$6),IF($M108&gt;0,4,3),0)),IF(AND($D108&lt;=BI$6,$E108&gt;=BI$5),60,0)))</f>
        <v/>
      </c>
      <c r="BJ108" s="80" t="str">
        <f>IF(OR($A108="",NOT(ISNUMBER($G108))),"",IF(AND($F108&lt;=BJ$6,$G108&gt;=BJ$5),IF(BJ$5&gt;$N108,5,$K108)*10+IF(AND($F108&gt;=BJ$5,$F108&lt;=BJ$6),IF(AND($G108&gt;=BJ$5,$G108&lt;=BJ$6),5,IF($L108=1,2,1)),IF(AND($G108&gt;=BJ$5,$G108&lt;=BJ$6),IF($M108&gt;0,4,3),0)),IF(AND($D108&lt;=BJ$6,$E108&gt;=BJ$5),60,0)))</f>
        <v/>
      </c>
      <c r="BK108" s="80" t="str">
        <f>IF(OR($A108="",NOT(ISNUMBER($G108))),"",IF(AND($F108&lt;=BK$6,$G108&gt;=BK$5),IF(BK$5&gt;$N108,5,$K108)*10+IF(AND($F108&gt;=BK$5,$F108&lt;=BK$6),IF(AND($G108&gt;=BK$5,$G108&lt;=BK$6),5,IF($L108=1,2,1)),IF(AND($G108&gt;=BK$5,$G108&lt;=BK$6),IF($M108&gt;0,4,3),0)),IF(AND($D108&lt;=BK$6,$E108&gt;=BK$5),60,0)))</f>
        <v/>
      </c>
      <c r="BL108" s="80" t="str">
        <f>IF(OR($A108="",NOT(ISNUMBER($G108))),"",IF(AND($F108&lt;=BL$6,$G108&gt;=BL$5),IF(BL$5&gt;$N108,5,$K108)*10+IF(AND($F108&gt;=BL$5,$F108&lt;=BL$6),IF(AND($G108&gt;=BL$5,$G108&lt;=BL$6),5,IF($L108=1,2,1)),IF(AND($G108&gt;=BL$5,$G108&lt;=BL$6),IF($M108&gt;0,4,3),0)),IF(AND($D108&lt;=BL$6,$E108&gt;=BL$5),60,0)))</f>
        <v/>
      </c>
      <c r="BM108" s="80" t="str">
        <f>IF(OR($A108="",NOT(ISNUMBER($G108))),"",IF(AND($F108&lt;=BM$6,$G108&gt;=BM$5),IF(BM$5&gt;$N108,5,$K108)*10+IF(AND($F108&gt;=BM$5,$F108&lt;=BM$6),IF(AND($G108&gt;=BM$5,$G108&lt;=BM$6),5,IF($L108=1,2,1)),IF(AND($G108&gt;=BM$5,$G108&lt;=BM$6),IF($M108&gt;0,4,3),0)),IF(AND($D108&lt;=BM$6,$E108&gt;=BM$5),60,0)))</f>
        <v/>
      </c>
      <c r="BN108" s="80" t="str">
        <f>IF(OR($A108="",NOT(ISNUMBER($G108))),"",IF(AND($F108&lt;=BN$6,$G108&gt;=BN$5),IF(BN$5&gt;$N108,5,$K108)*10+IF(AND($F108&gt;=BN$5,$F108&lt;=BN$6),IF(AND($G108&gt;=BN$5,$G108&lt;=BN$6),5,IF($L108=1,2,1)),IF(AND($G108&gt;=BN$5,$G108&lt;=BN$6),IF($M108&gt;0,4,3),0)),IF(AND($D108&lt;=BN$6,$E108&gt;=BN$5),60,0)))</f>
        <v/>
      </c>
      <c r="BO108" s="80" t="str">
        <f>IF(OR($A108="",NOT(ISNUMBER($G108))),"",IF(AND($F108&lt;=BO$6,$G108&gt;=BO$5),IF(BO$5&gt;$N108,5,$K108)*10+IF(AND($F108&gt;=BO$5,$F108&lt;=BO$6),IF(AND($G108&gt;=BO$5,$G108&lt;=BO$6),5,IF($L108=1,2,1)),IF(AND($G108&gt;=BO$5,$G108&lt;=BO$6),IF($M108&gt;0,4,3),0)),IF(AND($D108&lt;=BO$6,$E108&gt;=BO$5),60,0)))</f>
        <v/>
      </c>
      <c r="BP108" s="80" t="str">
        <f>IF(OR($A108="",NOT(ISNUMBER($G108))),"",IF(AND($F108&lt;=BP$6,$G108&gt;=BP$5),IF(BP$5&gt;$N108,5,$K108)*10+IF(AND($F108&gt;=BP$5,$F108&lt;=BP$6),IF(AND($G108&gt;=BP$5,$G108&lt;=BP$6),5,IF($L108=1,2,1)),IF(AND($G108&gt;=BP$5,$G108&lt;=BP$6),IF($M108&gt;0,4,3),0)),IF(AND($D108&lt;=BP$6,$E108&gt;=BP$5),60,0)))</f>
        <v/>
      </c>
      <c r="BQ108" s="80" t="str">
        <f>IF(OR($A108="",NOT(ISNUMBER($G108))),"",IF(AND($F108&lt;=BQ$6,$G108&gt;=BQ$5),IF(BQ$5&gt;$N108,5,$K108)*10+IF(AND($F108&gt;=BQ$5,$F108&lt;=BQ$6),IF(AND($G108&gt;=BQ$5,$G108&lt;=BQ$6),5,IF($L108=1,2,1)),IF(AND($G108&gt;=BQ$5,$G108&lt;=BQ$6),IF($M108&gt;0,4,3),0)),IF(AND($D108&lt;=BQ$6,$E108&gt;=BQ$5),60,0)))</f>
        <v/>
      </c>
      <c r="BR108" s="80" t="str">
        <f>IF(OR($A108="",NOT(ISNUMBER($G108))),"",IF(AND($F108&lt;=BR$6,$G108&gt;=BR$5),IF(BR$5&gt;$N108,5,$K108)*10+IF(AND($F108&gt;=BR$5,$F108&lt;=BR$6),IF(AND($G108&gt;=BR$5,$G108&lt;=BR$6),5,IF($L108=1,2,1)),IF(AND($G108&gt;=BR$5,$G108&lt;=BR$6),IF($M108&gt;0,4,3),0)),IF(AND($D108&lt;=BR$6,$E108&gt;=BR$5),60,0)))</f>
        <v/>
      </c>
      <c r="BS108" s="80" t="str">
        <f>IF(OR($A108="",NOT(ISNUMBER($G108))),"",IF(AND($F108&lt;=BS$6,$G108&gt;=BS$5),IF(BS$5&gt;$N108,5,$K108)*10+IF(AND($F108&gt;=BS$5,$F108&lt;=BS$6),IF(AND($G108&gt;=BS$5,$G108&lt;=BS$6),5,IF($L108=1,2,1)),IF(AND($G108&gt;=BS$5,$G108&lt;=BS$6),IF($M108&gt;0,4,3),0)),IF(AND($D108&lt;=BS$6,$E108&gt;=BS$5),60,0)))</f>
        <v/>
      </c>
      <c r="BT108" s="80" t="str">
        <f>IF(OR($A108="",NOT(ISNUMBER($G108))),"",IF(AND($F108&lt;=BT$6,$G108&gt;=BT$5),IF(BT$5&gt;$N108,5,$K108)*10+IF(AND($F108&gt;=BT$5,$F108&lt;=BT$6),IF(AND($G108&gt;=BT$5,$G108&lt;=BT$6),5,IF($L108=1,2,1)),IF(AND($G108&gt;=BT$5,$G108&lt;=BT$6),IF($M108&gt;0,4,3),0)),IF(AND($D108&lt;=BT$6,$E108&gt;=BT$5),60,0)))</f>
        <v/>
      </c>
      <c r="BU108" s="80" t="str">
        <f>IF(OR($A108="",NOT(ISNUMBER($G108))),"",IF(AND($F108&lt;=BU$6,$G108&gt;=BU$5),IF(BU$5&gt;$N108,5,$K108)*10+IF(AND($F108&gt;=BU$5,$F108&lt;=BU$6),IF(AND($G108&gt;=BU$5,$G108&lt;=BU$6),5,IF($L108=1,2,1)),IF(AND($G108&gt;=BU$5,$G108&lt;=BU$6),IF($M108&gt;0,4,3),0)),IF(AND($D108&lt;=BU$6,$E108&gt;=BU$5),60,0)))</f>
        <v/>
      </c>
      <c r="BV108" s="80" t="str">
        <f>IF(OR($A108="",NOT(ISNUMBER($G108))),"",IF(AND($F108&lt;=BV$6,$G108&gt;=BV$5),IF(BV$5&gt;$N108,5,$K108)*10+IF(AND($F108&gt;=BV$5,$F108&lt;=BV$6),IF(AND($G108&gt;=BV$5,$G108&lt;=BV$6),5,IF($L108=1,2,1)),IF(AND($G108&gt;=BV$5,$G108&lt;=BV$6),IF($M108&gt;0,4,3),0)),IF(AND($D108&lt;=BV$6,$E108&gt;=BV$5),60,0)))</f>
        <v/>
      </c>
      <c r="BW108" s="80" t="str">
        <f>IF(OR($A108="",NOT(ISNUMBER($G108))),"",IF(AND($F108&lt;=BW$6,$G108&gt;=BW$5),IF(BW$5&gt;$N108,5,$K108)*10+IF(AND($F108&gt;=BW$5,$F108&lt;=BW$6),IF(AND($G108&gt;=BW$5,$G108&lt;=BW$6),5,IF($L108=1,2,1)),IF(AND($G108&gt;=BW$5,$G108&lt;=BW$6),IF($M108&gt;0,4,3),0)),IF(AND($D108&lt;=BW$6,$E108&gt;=BW$5),60,0)))</f>
        <v/>
      </c>
      <c r="BX108" s="80" t="str">
        <f>IF(OR($A108="",NOT(ISNUMBER($G108))),"",IF(AND($F108&lt;=BX$6,$G108&gt;=BX$5),IF(BX$5&gt;$N108,5,$K108)*10+IF(AND($F108&gt;=BX$5,$F108&lt;=BX$6),IF(AND($G108&gt;=BX$5,$G108&lt;=BX$6),5,IF($L108=1,2,1)),IF(AND($G108&gt;=BX$5,$G108&lt;=BX$6),IF($M108&gt;0,4,3),0)),IF(AND($D108&lt;=BX$6,$E108&gt;=BX$5),60,0)))</f>
        <v/>
      </c>
      <c r="BY108" s="80" t="str">
        <f>IF(OR($A108="",NOT(ISNUMBER($G108))),"",IF(AND($F108&lt;=BY$6,$G108&gt;=BY$5),IF(BY$5&gt;$N108,5,$K108)*10+IF(AND($F108&gt;=BY$5,$F108&lt;=BY$6),IF(AND($G108&gt;=BY$5,$G108&lt;=BY$6),5,IF($L108=1,2,1)),IF(AND($G108&gt;=BY$5,$G108&lt;=BY$6),IF($M108&gt;0,4,3),0)),IF(AND($D108&lt;=BY$6,$E108&gt;=BY$5),60,0)))</f>
        <v/>
      </c>
      <c r="BZ108" s="80" t="str">
        <f>IF(OR($A108="",NOT(ISNUMBER($G108))),"",IF(AND($F108&lt;=BZ$6,$G108&gt;=BZ$5),IF(BZ$5&gt;$N108,5,$K108)*10+IF(AND($F108&gt;=BZ$5,$F108&lt;=BZ$6),IF(AND($G108&gt;=BZ$5,$G108&lt;=BZ$6),5,IF($L108=1,2,1)),IF(AND($G108&gt;=BZ$5,$G108&lt;=BZ$6),IF($M108&gt;0,4,3),0)),IF(AND($D108&lt;=BZ$6,$E108&gt;=BZ$5),60,0)))</f>
        <v/>
      </c>
      <c r="CA108" s="80" t="str">
        <f>IF(OR($A108="",NOT(ISNUMBER($G108))),"",IF(AND($F108&lt;=CA$6,$G108&gt;=CA$5),IF(CA$5&gt;$N108,5,$K108)*10+IF(AND($F108&gt;=CA$5,$F108&lt;=CA$6),IF(AND($G108&gt;=CA$5,$G108&lt;=CA$6),5,IF($L108=1,2,1)),IF(AND($G108&gt;=CA$5,$G108&lt;=CA$6),IF($M108&gt;0,4,3),0)),IF(AND($D108&lt;=CA$6,$E108&gt;=CA$5),60,0)))</f>
        <v/>
      </c>
      <c r="CB108" s="80" t="str">
        <f>IF(OR($A108="",NOT(ISNUMBER($G108))),"",IF(AND($F108&lt;=CB$6,$G108&gt;=CB$5),IF(CB$5&gt;$N108,5,$K108)*10+IF(AND($F108&gt;=CB$5,$F108&lt;=CB$6),IF(AND($G108&gt;=CB$5,$G108&lt;=CB$6),5,IF($L108=1,2,1)),IF(AND($G108&gt;=CB$5,$G108&lt;=CB$6),IF($M108&gt;0,4,3),0)),IF(AND($D108&lt;=CB$6,$E108&gt;=CB$5),60,0)))</f>
        <v/>
      </c>
      <c r="CC108" s="80" t="str">
        <f>IF(OR($A108="",NOT(ISNUMBER($G108))),"",IF(AND($F108&lt;=CC$6,$G108&gt;=CC$5),IF(CC$5&gt;$N108,5,$K108)*10+IF(AND($F108&gt;=CC$5,$F108&lt;=CC$6),IF(AND($G108&gt;=CC$5,$G108&lt;=CC$6),5,IF($L108=1,2,1)),IF(AND($G108&gt;=CC$5,$G108&lt;=CC$6),IF($M108&gt;0,4,3),0)),IF(AND($D108&lt;=CC$6,$E108&gt;=CC$5),60,0)))</f>
        <v/>
      </c>
      <c r="CD108" s="80" t="str">
        <f>IF(OR($A108="",NOT(ISNUMBER($G108))),"",IF(AND($F108&lt;=CD$6,$G108&gt;=CD$5),IF(CD$5&gt;$N108,5,$K108)*10+IF(AND($F108&gt;=CD$5,$F108&lt;=CD$6),IF(AND($G108&gt;=CD$5,$G108&lt;=CD$6),5,IF($L108=1,2,1)),IF(AND($G108&gt;=CD$5,$G108&lt;=CD$6),IF($M108&gt;0,4,3),0)),IF(AND($D108&lt;=CD$6,$E108&gt;=CD$5),60,0)))</f>
        <v/>
      </c>
      <c r="CE108" s="80" t="str">
        <f>IF(OR($A108="",NOT(ISNUMBER($G108))),"",IF(AND($F108&lt;=CE$6,$G108&gt;=CE$5),IF(CE$5&gt;$N108,5,$K108)*10+IF(AND($F108&gt;=CE$5,$F108&lt;=CE$6),IF(AND($G108&gt;=CE$5,$G108&lt;=CE$6),5,IF($L108=1,2,1)),IF(AND($G108&gt;=CE$5,$G108&lt;=CE$6),IF($M108&gt;0,4,3),0)),IF(AND($D108&lt;=CE$6,$E108&gt;=CE$5),60,0)))</f>
        <v/>
      </c>
      <c r="CF108" s="80" t="str">
        <f>IF(OR($A108="",NOT(ISNUMBER($G108))),"",IF(AND($F108&lt;=CF$6,$G108&gt;=CF$5),IF(CF$5&gt;$N108,5,$K108)*10+IF(AND($F108&gt;=CF$5,$F108&lt;=CF$6),IF(AND($G108&gt;=CF$5,$G108&lt;=CF$6),5,IF($L108=1,2,1)),IF(AND($G108&gt;=CF$5,$G108&lt;=CF$6),IF($M108&gt;0,4,3),0)),IF(AND($D108&lt;=CF$6,$E108&gt;=CF$5),60,0)))</f>
        <v/>
      </c>
      <c r="CG108" s="80" t="str">
        <f>IF(OR($A108="",NOT(ISNUMBER($G108))),"",IF(AND($F108&lt;=CG$6,$G108&gt;=CG$5),IF(CG$5&gt;$N108,5,$K108)*10+IF(AND($F108&gt;=CG$5,$F108&lt;=CG$6),IF(AND($G108&gt;=CG$5,$G108&lt;=CG$6),5,IF($L108=1,2,1)),IF(AND($G108&gt;=CG$5,$G108&lt;=CG$6),IF($M108&gt;0,4,3),0)),IF(AND($D108&lt;=CG$6,$E108&gt;=CG$5),60,0)))</f>
        <v/>
      </c>
      <c r="CH108" s="80" t="str">
        <f>IF(OR($A108="",NOT(ISNUMBER($G108))),"",IF(AND($F108&lt;=CH$6,$G108&gt;=CH$5),IF(CH$5&gt;$N108,5,$K108)*10+IF(AND($F108&gt;=CH$5,$F108&lt;=CH$6),IF(AND($G108&gt;=CH$5,$G108&lt;=CH$6),5,IF($L108=1,2,1)),IF(AND($G108&gt;=CH$5,$G108&lt;=CH$6),IF($M108&gt;0,4,3),0)),IF(AND($D108&lt;=CH$6,$E108&gt;=CH$5),60,0)))</f>
        <v/>
      </c>
      <c r="CI108" s="80" t="str">
        <f>IF(OR($A108="",NOT(ISNUMBER($G108))),"",IF(AND($F108&lt;=CI$6,$G108&gt;=CI$5),IF(CI$5&gt;$N108,5,$K108)*10+IF(AND($F108&gt;=CI$5,$F108&lt;=CI$6),IF(AND($G108&gt;=CI$5,$G108&lt;=CI$6),5,IF($L108=1,2,1)),IF(AND($G108&gt;=CI$5,$G108&lt;=CI$6),IF($M108&gt;0,4,3),0)),IF(AND($D108&lt;=CI$6,$E108&gt;=CI$5),60,0)))</f>
        <v/>
      </c>
      <c r="CJ108" s="80" t="str">
        <f>IF(OR($A108="",NOT(ISNUMBER($G108))),"",IF(AND($F108&lt;=CJ$6,$G108&gt;=CJ$5),IF(CJ$5&gt;$N108,5,$K108)*10+IF(AND($F108&gt;=CJ$5,$F108&lt;=CJ$6),IF(AND($G108&gt;=CJ$5,$G108&lt;=CJ$6),5,IF($L108=1,2,1)),IF(AND($G108&gt;=CJ$5,$G108&lt;=CJ$6),IF($M108&gt;0,4,3),0)),IF(AND($D108&lt;=CJ$6,$E108&gt;=CJ$5),60,0)))</f>
        <v/>
      </c>
      <c r="CK108" s="80" t="str">
        <f>IF(OR($A108="",NOT(ISNUMBER($G108))),"",IF(AND($F108&lt;=CK$6,$G108&gt;=CK$5),IF(CK$5&gt;$N108,5,$K108)*10+IF(AND($F108&gt;=CK$5,$F108&lt;=CK$6),IF(AND($G108&gt;=CK$5,$G108&lt;=CK$6),5,IF($L108=1,2,1)),IF(AND($G108&gt;=CK$5,$G108&lt;=CK$6),IF($M108&gt;0,4,3),0)),IF(AND($D108&lt;=CK$6,$E108&gt;=CK$5),60,0)))</f>
        <v/>
      </c>
      <c r="CL108" s="80" t="str">
        <f>IF(OR($A108="",NOT(ISNUMBER($G108))),"",IF(AND($F108&lt;=CL$6,$G108&gt;=CL$5),IF(CL$5&gt;$N108,5,$K108)*10+IF(AND($F108&gt;=CL$5,$F108&lt;=CL$6),IF(AND($G108&gt;=CL$5,$G108&lt;=CL$6),5,IF($L108=1,2,1)),IF(AND($G108&gt;=CL$5,$G108&lt;=CL$6),IF($M108&gt;0,4,3),0)),IF(AND($D108&lt;=CL$6,$E108&gt;=CL$5),60,0)))</f>
        <v/>
      </c>
      <c r="CM108" s="80" t="str">
        <f>IF(OR($A108="",NOT(ISNUMBER($G108))),"",IF(AND($F108&lt;=CM$6,$G108&gt;=CM$5),IF(CM$5&gt;$N108,5,$K108)*10+IF(AND($F108&gt;=CM$5,$F108&lt;=CM$6),IF(AND($G108&gt;=CM$5,$G108&lt;=CM$6),5,IF($L108=1,2,1)),IF(AND($G108&gt;=CM$5,$G108&lt;=CM$6),IF($M108&gt;0,4,3),0)),IF(AND($D108&lt;=CM$6,$E108&gt;=CM$5),60,0)))</f>
        <v/>
      </c>
      <c r="CN108" s="80" t="str">
        <f>IF(OR($A108="",NOT(ISNUMBER($G108))),"",IF(AND($F108&lt;=CN$6,$G108&gt;=CN$5),IF(CN$5&gt;$N108,5,$K108)*10+IF(AND($F108&gt;=CN$5,$F108&lt;=CN$6),IF(AND($G108&gt;=CN$5,$G108&lt;=CN$6),5,IF($L108=1,2,1)),IF(AND($G108&gt;=CN$5,$G108&lt;=CN$6),IF($M108&gt;0,4,3),0)),IF(AND($D108&lt;=CN$6,$E108&gt;=CN$5),60,0)))</f>
        <v/>
      </c>
      <c r="CO108" s="80" t="str">
        <f>IF(OR($A108="",NOT(ISNUMBER($G108))),"",IF(AND($F108&lt;=CO$6,$G108&gt;=CO$5),IF(CO$5&gt;$N108,5,$K108)*10+IF(AND($F108&gt;=CO$5,$F108&lt;=CO$6),IF(AND($G108&gt;=CO$5,$G108&lt;=CO$6),5,IF($L108=1,2,1)),IF(AND($G108&gt;=CO$5,$G108&lt;=CO$6),IF($M108&gt;0,4,3),0)),IF(AND($D108&lt;=CO$6,$E108&gt;=CO$5),60,0)))</f>
        <v/>
      </c>
      <c r="CP108" s="80" t="str">
        <f>IF(OR($A108="",NOT(ISNUMBER($G108))),"",IF(AND($F108&lt;=CP$6,$G108&gt;=CP$5),IF(CP$5&gt;$N108,5,$K108)*10+IF(AND($F108&gt;=CP$5,$F108&lt;=CP$6),IF(AND($G108&gt;=CP$5,$G108&lt;=CP$6),5,IF($L108=1,2,1)),IF(AND($G108&gt;=CP$5,$G108&lt;=CP$6),IF($M108&gt;0,4,3),0)),IF(AND($D108&lt;=CP$6,$E108&gt;=CP$5),60,0)))</f>
        <v/>
      </c>
      <c r="CQ108" s="80" t="str">
        <f>IF(OR($A108="",NOT(ISNUMBER($G108))),"",IF(AND($F108&lt;=CQ$6,$G108&gt;=CQ$5),IF(CQ$5&gt;$N108,5,$K108)*10+IF(AND($F108&gt;=CQ$5,$F108&lt;=CQ$6),IF(AND($G108&gt;=CQ$5,$G108&lt;=CQ$6),5,IF($L108=1,2,1)),IF(AND($G108&gt;=CQ$5,$G108&lt;=CQ$6),IF($M108&gt;0,4,3),0)),IF(AND($D108&lt;=CQ$6,$E108&gt;=CQ$5),60,0)))</f>
        <v/>
      </c>
      <c r="CR108" s="80" t="str">
        <f>IF(OR($A108="",NOT(ISNUMBER($G108))),"",IF(AND($F108&lt;=CR$6,$G108&gt;=CR$5),IF(CR$5&gt;$N108,5,$K108)*10+IF(AND($F108&gt;=CR$5,$F108&lt;=CR$6),IF(AND($G108&gt;=CR$5,$G108&lt;=CR$6),5,IF($L108=1,2,1)),IF(AND($G108&gt;=CR$5,$G108&lt;=CR$6),IF($M108&gt;0,4,3),0)),IF(AND($D108&lt;=CR$6,$E108&gt;=CR$5),60,0)))</f>
        <v/>
      </c>
      <c r="CS108" s="80" t="str">
        <f>IF(OR($A108="",NOT(ISNUMBER($G108))),"",IF(AND($F108&lt;=CS$6,$G108&gt;=CS$5),IF(CS$5&gt;$N108,5,$K108)*10+IF(AND($F108&gt;=CS$5,$F108&lt;=CS$6),IF(AND($G108&gt;=CS$5,$G108&lt;=CS$6),5,IF($L108=1,2,1)),IF(AND($G108&gt;=CS$5,$G108&lt;=CS$6),IF($M108&gt;0,4,3),0)),IF(AND($D108&lt;=CS$6,$E108&gt;=CS$5),60,0)))</f>
        <v/>
      </c>
      <c r="CT108" s="80" t="str">
        <f>IF(OR($A108="",NOT(ISNUMBER($G108))),"",IF(AND($F108&lt;=CT$6,$G108&gt;=CT$5),IF(CT$5&gt;$N108,5,$K108)*10+IF(AND($F108&gt;=CT$5,$F108&lt;=CT$6),IF(AND($G108&gt;=CT$5,$G108&lt;=CT$6),5,IF($L108=1,2,1)),IF(AND($G108&gt;=CT$5,$G108&lt;=CT$6),IF($M108&gt;0,4,3),0)),IF(AND($D108&lt;=CT$6,$E108&gt;=CT$5),60,0)))</f>
        <v/>
      </c>
      <c r="CU108" s="80" t="str">
        <f>IF(OR($A108="",NOT(ISNUMBER($G108))),"",IF(AND($F108&lt;=CU$6,$G108&gt;=CU$5),IF(CU$5&gt;$N108,5,$K108)*10+IF(AND($F108&gt;=CU$5,$F108&lt;=CU$6),IF(AND($G108&gt;=CU$5,$G108&lt;=CU$6),5,IF($L108=1,2,1)),IF(AND($G108&gt;=CU$5,$G108&lt;=CU$6),IF($M108&gt;0,4,3),0)),IF(AND($D108&lt;=CU$6,$E108&gt;=CU$5),60,0)))</f>
        <v/>
      </c>
      <c r="CV108" s="80" t="str">
        <f>IF(OR($A108="",NOT(ISNUMBER($G108))),"",IF(AND($F108&lt;=CV$6,$G108&gt;=CV$5),IF(CV$5&gt;$N108,5,$K108)*10+IF(AND($F108&gt;=CV$5,$F108&lt;=CV$6),IF(AND($G108&gt;=CV$5,$G108&lt;=CV$6),5,IF($L108=1,2,1)),IF(AND($G108&gt;=CV$5,$G108&lt;=CV$6),IF($M108&gt;0,4,3),0)),IF(AND($D108&lt;=CV$6,$E108&gt;=CV$5),60,0)))</f>
        <v/>
      </c>
      <c r="CW108" s="80" t="str">
        <f>IF(OR($A108="",NOT(ISNUMBER($G108))),"",IF(AND($F108&lt;=CW$6,$G108&gt;=CW$5),IF(CW$5&gt;$N108,5,$K108)*10+IF(AND($F108&gt;=CW$5,$F108&lt;=CW$6),IF(AND($G108&gt;=CW$5,$G108&lt;=CW$6),5,IF($L108=1,2,1)),IF(AND($G108&gt;=CW$5,$G108&lt;=CW$6),IF($M108&gt;0,4,3),0)),IF(AND($D108&lt;=CW$6,$E108&gt;=CW$5),60,0)))</f>
        <v/>
      </c>
      <c r="CX108" s="80" t="str">
        <f>IF(OR($A108="",NOT(ISNUMBER($G108))),"",IF(AND($F108&lt;=CX$6,$G108&gt;=CX$5),IF(CX$5&gt;$N108,5,$K108)*10+IF(AND($F108&gt;=CX$5,$F108&lt;=CX$6),IF(AND($G108&gt;=CX$5,$G108&lt;=CX$6),5,IF($L108=1,2,1)),IF(AND($G108&gt;=CX$5,$G108&lt;=CX$6),IF($M108&gt;0,4,3),0)),IF(AND($D108&lt;=CX$6,$E108&gt;=CX$5),60,0)))</f>
        <v/>
      </c>
      <c r="CY108" s="80" t="str">
        <f>IF(OR($A108="",NOT(ISNUMBER($G108))),"",IF(AND($F108&lt;=CY$6,$G108&gt;=CY$5),IF(CY$5&gt;$N108,5,$K108)*10+IF(AND($F108&gt;=CY$5,$F108&lt;=CY$6),IF(AND($G108&gt;=CY$5,$G108&lt;=CY$6),5,IF($L108=1,2,1)),IF(AND($G108&gt;=CY$5,$G108&lt;=CY$6),IF($M108&gt;0,4,3),0)),IF(AND($D108&lt;=CY$6,$E108&gt;=CY$5),60,0)))</f>
        <v/>
      </c>
      <c r="CZ108" s="80" t="str">
        <f>IF(OR($A108="",NOT(ISNUMBER($G108))),"",IF(AND($F108&lt;=CZ$6,$G108&gt;=CZ$5),IF(CZ$5&gt;$N108,5,$K108)*10+IF(AND($F108&gt;=CZ$5,$F108&lt;=CZ$6),IF(AND($G108&gt;=CZ$5,$G108&lt;=CZ$6),5,IF($L108=1,2,1)),IF(AND($G108&gt;=CZ$5,$G108&lt;=CZ$6),IF($M108&gt;0,4,3),0)),IF(AND($D108&lt;=CZ$6,$E108&gt;=CZ$5),60,0)))</f>
        <v/>
      </c>
      <c r="DA108" s="80" t="str">
        <f>IF(OR($A108="",NOT(ISNUMBER($G108))),"",IF(AND($F108&lt;=DA$6,$G108&gt;=DA$5),IF(DA$5&gt;$N108,5,$K108)*10+IF(AND($F108&gt;=DA$5,$F108&lt;=DA$6),IF(AND($G108&gt;=DA$5,$G108&lt;=DA$6),5,IF($L108=1,2,1)),IF(AND($G108&gt;=DA$5,$G108&lt;=DA$6),IF($M108&gt;0,4,3),0)),IF(AND($D108&lt;=DA$6,$E108&gt;=DA$5),60,0)))</f>
        <v/>
      </c>
      <c r="DB108" s="80" t="str">
        <f>IF(OR($A108="",NOT(ISNUMBER($G108))),"",IF(AND($F108&lt;=DB$6,$G108&gt;=DB$5),IF(DB$5&gt;$N108,5,$K108)*10+IF(AND($F108&gt;=DB$5,$F108&lt;=DB$6),IF(AND($G108&gt;=DB$5,$G108&lt;=DB$6),5,IF($L108=1,2,1)),IF(AND($G108&gt;=DB$5,$G108&lt;=DB$6),IF($M108&gt;0,4,3),0)),IF(AND($D108&lt;=DB$6,$E108&gt;=DB$5),60,0)))</f>
        <v/>
      </c>
      <c r="DC108" s="80" t="str">
        <f>IF(OR($A108="",NOT(ISNUMBER($G108))),"",IF(AND($F108&lt;=DC$6,$G108&gt;=DC$5),IF(DC$5&gt;$N108,5,$K108)*10+IF(AND($F108&gt;=DC$5,$F108&lt;=DC$6),IF(AND($G108&gt;=DC$5,$G108&lt;=DC$6),5,IF($L108=1,2,1)),IF(AND($G108&gt;=DC$5,$G108&lt;=DC$6),IF($M108&gt;0,4,3),0)),IF(AND($D108&lt;=DC$6,$E108&gt;=DC$5),60,0)))</f>
        <v/>
      </c>
      <c r="DD108" s="80" t="str">
        <f>IF(OR($A108="",NOT(ISNUMBER($G108))),"",IF(AND($F108&lt;=DD$6,$G108&gt;=DD$5),IF(DD$5&gt;$N108,5,$K108)*10+IF(AND($F108&gt;=DD$5,$F108&lt;=DD$6),IF(AND($G108&gt;=DD$5,$G108&lt;=DD$6),5,IF($L108=1,2,1)),IF(AND($G108&gt;=DD$5,$G108&lt;=DD$6),IF($M108&gt;0,4,3),0)),IF(AND($D108&lt;=DD$6,$E108&gt;=DD$5),60,0)))</f>
        <v/>
      </c>
      <c r="DE108" s="80" t="str">
        <f>IF(OR($A108="",NOT(ISNUMBER($G108))),"",IF(AND($F108&lt;=DE$6,$G108&gt;=DE$5),IF(DE$5&gt;$N108,5,$K108)*10+IF(AND($F108&gt;=DE$5,$F108&lt;=DE$6),IF(AND($G108&gt;=DE$5,$G108&lt;=DE$6),5,IF($L108=1,2,1)),IF(AND($G108&gt;=DE$5,$G108&lt;=DE$6),IF($M108&gt;0,4,3),0)),IF(AND($D108&lt;=DE$6,$E108&gt;=DE$5),60,0)))</f>
        <v/>
      </c>
      <c r="DF108" s="80" t="str">
        <f>IF(OR($A108="",NOT(ISNUMBER($G108))),"",IF(AND($F108&lt;=DF$6,$G108&gt;=DF$5),IF(DF$5&gt;$N108,5,$K108)*10+IF(AND($F108&gt;=DF$5,$F108&lt;=DF$6),IF(AND($G108&gt;=DF$5,$G108&lt;=DF$6),5,IF($L108=1,2,1)),IF(AND($G108&gt;=DF$5,$G108&lt;=DF$6),IF($M108&gt;0,4,3),0)),IF(AND($D108&lt;=DF$6,$E108&gt;=DF$5),60,0)))</f>
        <v/>
      </c>
      <c r="DG108" s="80" t="str">
        <f>IF(OR($A108="",NOT(ISNUMBER($G108))),"",IF(AND($F108&lt;=DG$6,$G108&gt;=DG$5),IF(DG$5&gt;$N108,5,$K108)*10+IF(AND($F108&gt;=DG$5,$F108&lt;=DG$6),IF(AND($G108&gt;=DG$5,$G108&lt;=DG$6),5,IF($L108=1,2,1)),IF(AND($G108&gt;=DG$5,$G108&lt;=DG$6),IF($M108&gt;0,4,3),0)),IF(AND($D108&lt;=DG$6,$E108&gt;=DG$5),60,0)))</f>
        <v/>
      </c>
      <c r="DH108" s="80" t="str">
        <f>IF(OR($A108="",NOT(ISNUMBER($G108))),"",IF(AND($F108&lt;=DH$6,$G108&gt;=DH$5),IF(DH$5&gt;$N108,5,$K108)*10+IF(AND($F108&gt;=DH$5,$F108&lt;=DH$6),IF(AND($G108&gt;=DH$5,$G108&lt;=DH$6),5,IF($L108=1,2,1)),IF(AND($G108&gt;=DH$5,$G108&lt;=DH$6),IF($M108&gt;0,4,3),0)),IF(AND($D108&lt;=DH$6,$E108&gt;=DH$5),60,0)))</f>
        <v/>
      </c>
      <c r="DI108" s="80" t="str">
        <f>IF(OR($A108="",NOT(ISNUMBER($G108))),"",IF(AND($F108&lt;=DI$6,$G108&gt;=DI$5),IF(DI$5&gt;$N108,5,$K108)*10+IF(AND($F108&gt;=DI$5,$F108&lt;=DI$6),IF(AND($G108&gt;=DI$5,$G108&lt;=DI$6),5,IF($L108=1,2,1)),IF(AND($G108&gt;=DI$5,$G108&lt;=DI$6),IF($M108&gt;0,4,3),0)),IF(AND($D108&lt;=DI$6,$E108&gt;=DI$5),60,0)))</f>
        <v/>
      </c>
      <c r="DJ108" s="80" t="str">
        <f>IF(OR($A108="",NOT(ISNUMBER($G108))),"",IF(AND($F108&lt;=DJ$6,$G108&gt;=DJ$5),IF(DJ$5&gt;$N108,5,$K108)*10+IF(AND($F108&gt;=DJ$5,$F108&lt;=DJ$6),IF(AND($G108&gt;=DJ$5,$G108&lt;=DJ$6),5,IF($L108=1,2,1)),IF(AND($G108&gt;=DJ$5,$G108&lt;=DJ$6),IF($M108&gt;0,4,3),0)),IF(AND($D108&lt;=DJ$6,$E108&gt;=DJ$5),60,0)))</f>
        <v/>
      </c>
      <c r="DK108" s="80" t="str">
        <f>IF(OR($A108="",NOT(ISNUMBER($G108))),"",IF(AND($F108&lt;=DK$6,$G108&gt;=DK$5),IF(DK$5&gt;$N108,5,$K108)*10+IF(AND($F108&gt;=DK$5,$F108&lt;=DK$6),IF(AND($G108&gt;=DK$5,$G108&lt;=DK$6),5,IF($L108=1,2,1)),IF(AND($G108&gt;=DK$5,$G108&lt;=DK$6),IF($M108&gt;0,4,3),0)),IF(AND($D108&lt;=DK$6,$E108&gt;=DK$5),60,0)))</f>
        <v/>
      </c>
      <c r="DL108" s="80" t="str">
        <f>IF(OR($A108="",NOT(ISNUMBER($G108))),"",IF(AND($F108&lt;=DL$6,$G108&gt;=DL$5),IF(DL$5&gt;$N108,5,$K108)*10+IF(AND($F108&gt;=DL$5,$F108&lt;=DL$6),IF(AND($G108&gt;=DL$5,$G108&lt;=DL$6),5,IF($L108=1,2,1)),IF(AND($G108&gt;=DL$5,$G108&lt;=DL$6),IF($M108&gt;0,4,3),0)),IF(AND($D108&lt;=DL$6,$E108&gt;=DL$5),60,0)))</f>
        <v/>
      </c>
      <c r="DM108" s="80" t="str">
        <f>IF(OR($A108="",NOT(ISNUMBER($G108))),"",IF(AND($F108&lt;=DM$6,$G108&gt;=DM$5),IF(DM$5&gt;$N108,5,$K108)*10+IF(AND($F108&gt;=DM$5,$F108&lt;=DM$6),IF(AND($G108&gt;=DM$5,$G108&lt;=DM$6),5,IF($L108=1,2,1)),IF(AND($G108&gt;=DM$5,$G108&lt;=DM$6),IF($M108&gt;0,4,3),0)),IF(AND($D108&lt;=DM$6,$E108&gt;=DM$5),60,0)))</f>
        <v/>
      </c>
      <c r="DN108" s="80" t="str">
        <f>IF(OR($A108="",NOT(ISNUMBER($G108))),"",IF(AND($F108&lt;=DN$6,$G108&gt;=DN$5),IF(DN$5&gt;$N108,5,$K108)*10+IF(AND($F108&gt;=DN$5,$F108&lt;=DN$6),IF(AND($G108&gt;=DN$5,$G108&lt;=DN$6),5,IF($L108=1,2,1)),IF(AND($G108&gt;=DN$5,$G108&lt;=DN$6),IF($M108&gt;0,4,3),0)),IF(AND($D108&lt;=DN$6,$E108&gt;=DN$5),60,0)))</f>
        <v/>
      </c>
      <c r="DO108" s="80" t="str">
        <f>IF(OR($A108="",NOT(ISNUMBER($G108))),"",IF(AND($F108&lt;=DO$6,$G108&gt;=DO$5),IF(DO$5&gt;$N108,5,$K108)*10+IF(AND($F108&gt;=DO$5,$F108&lt;=DO$6),IF(AND($G108&gt;=DO$5,$G108&lt;=DO$6),5,IF($L108=1,2,1)),IF(AND($G108&gt;=DO$5,$G108&lt;=DO$6),IF($M108&gt;0,4,3),0)),IF(AND($D108&lt;=DO$6,$E108&gt;=DO$5),60,0)))</f>
        <v/>
      </c>
      <c r="DP108" s="80" t="str">
        <f>IF(OR($A108="",NOT(ISNUMBER($G108))),"",IF(AND($F108&lt;=DP$6,$G108&gt;=DP$5),IF(DP$5&gt;$N108,5,$K108)*10+IF(AND($F108&gt;=DP$5,$F108&lt;=DP$6),IF(AND($G108&gt;=DP$5,$G108&lt;=DP$6),5,IF($L108=1,2,1)),IF(AND($G108&gt;=DP$5,$G108&lt;=DP$6),IF($M108&gt;0,4,3),0)),IF(AND($D108&lt;=DP$6,$E108&gt;=DP$5),60,0)))</f>
        <v/>
      </c>
      <c r="DQ108" s="80" t="str">
        <f>IF(OR($A108="",NOT(ISNUMBER($G108))),"",IF(AND($F108&lt;=DQ$6,$G108&gt;=DQ$5),IF(DQ$5&gt;$N108,5,$K108)*10+IF(AND($F108&gt;=DQ$5,$F108&lt;=DQ$6),IF(AND($G108&gt;=DQ$5,$G108&lt;=DQ$6),5,IF($L108=1,2,1)),IF(AND($G108&gt;=DQ$5,$G108&lt;=DQ$6),IF($M108&gt;0,4,3),0)),IF(AND($D108&lt;=DQ$6,$E108&gt;=DQ$5),60,0)))</f>
        <v/>
      </c>
      <c r="DR108" s="80" t="str">
        <f>IF(OR($A108="",NOT(ISNUMBER($G108))),"",IF(AND($F108&lt;=DR$6,$G108&gt;=DR$5),IF(DR$5&gt;$N108,5,$K108)*10+IF(AND($F108&gt;=DR$5,$F108&lt;=DR$6),IF(AND($G108&gt;=DR$5,$G108&lt;=DR$6),5,IF($L108=1,2,1)),IF(AND($G108&gt;=DR$5,$G108&lt;=DR$6),IF($M108&gt;0,4,3),0)),IF(AND($D108&lt;=DR$6,$E108&gt;=DR$5),60,0)))</f>
        <v/>
      </c>
      <c r="DS108" s="80" t="str">
        <f>IF(OR($A108="",NOT(ISNUMBER($G108))),"",IF(AND($F108&lt;=DS$6,$G108&gt;=DS$5),IF(DS$5&gt;$N108,5,$K108)*10+IF(AND($F108&gt;=DS$5,$F108&lt;=DS$6),IF(AND($G108&gt;=DS$5,$G108&lt;=DS$6),5,IF($L108=1,2,1)),IF(AND($G108&gt;=DS$5,$G108&lt;=DS$6),IF($M108&gt;0,4,3),0)),IF(AND($D108&lt;=DS$6,$E108&gt;=DS$5),60,0)))</f>
        <v/>
      </c>
      <c r="DT108" s="80" t="str">
        <f>IF(OR($A108="",NOT(ISNUMBER($G108))),"",IF(AND($F108&lt;=DT$6,$G108&gt;=DT$5),IF(DT$5&gt;$N108,5,$K108)*10+IF(AND($F108&gt;=DT$5,$F108&lt;=DT$6),IF(AND($G108&gt;=DT$5,$G108&lt;=DT$6),5,IF($L108=1,2,1)),IF(AND($G108&gt;=DT$5,$G108&lt;=DT$6),IF($M108&gt;0,4,3),0)),IF(AND($D108&lt;=DT$6,$E108&gt;=DT$5),60,0)))</f>
        <v/>
      </c>
      <c r="DU108" s="80" t="str">
        <f>IF(OR($A108="",NOT(ISNUMBER($G108))),"",IF(AND($F108&lt;=DU$6,$G108&gt;=DU$5),IF(DU$5&gt;$N108,5,$K108)*10+IF(AND($F108&gt;=DU$5,$F108&lt;=DU$6),IF(AND($G108&gt;=DU$5,$G108&lt;=DU$6),5,IF($L108=1,2,1)),IF(AND($G108&gt;=DU$5,$G108&lt;=DU$6),IF($M108&gt;0,4,3),0)),IF(AND($D108&lt;=DU$6,$E108&gt;=DU$5),60,0)))</f>
        <v/>
      </c>
      <c r="DV108" s="80" t="str">
        <f>IF(OR($A108="",NOT(ISNUMBER($G108))),"",IF(AND($F108&lt;=DV$6,$G108&gt;=DV$5),IF(DV$5&gt;$N108,5,$K108)*10+IF(AND($F108&gt;=DV$5,$F108&lt;=DV$6),IF(AND($G108&gt;=DV$5,$G108&lt;=DV$6),5,IF($L108=1,2,1)),IF(AND($G108&gt;=DV$5,$G108&lt;=DV$6),IF($M108&gt;0,4,3),0)),IF(AND($D108&lt;=DV$6,$E108&gt;=DV$5),60,0)))</f>
        <v/>
      </c>
      <c r="DW108" s="80" t="str">
        <f>IF(OR($A108="",NOT(ISNUMBER($G108))),"",IF(AND($F108&lt;=DW$6,$G108&gt;=DW$5),IF(DW$5&gt;$N108,5,$K108)*10+IF(AND($F108&gt;=DW$5,$F108&lt;=DW$6),IF(AND($G108&gt;=DW$5,$G108&lt;=DW$6),5,IF($L108=1,2,1)),IF(AND($G108&gt;=DW$5,$G108&lt;=DW$6),IF($M108&gt;0,4,3),0)),IF(AND($D108&lt;=DW$6,$E108&gt;=DW$5),60,0)))</f>
        <v/>
      </c>
      <c r="DX108" s="80" t="str">
        <f>IF(OR($A108="",NOT(ISNUMBER($G108))),"",IF(AND($F108&lt;=DX$6,$G108&gt;=DX$5),IF(DX$5&gt;$N108,5,$K108)*10+IF(AND($F108&gt;=DX$5,$F108&lt;=DX$6),IF(AND($G108&gt;=DX$5,$G108&lt;=DX$6),5,IF($L108=1,2,1)),IF(AND($G108&gt;=DX$5,$G108&lt;=DX$6),IF($M108&gt;0,4,3),0)),IF(AND($D108&lt;=DX$6,$E108&gt;=DX$5),60,0)))</f>
        <v/>
      </c>
      <c r="DY108" s="80" t="str">
        <f>IF(OR($A108="",NOT(ISNUMBER($G108))),"",IF(AND($F108&lt;=DY$6,$G108&gt;=DY$5),IF(DY$5&gt;$N108,5,$K108)*10+IF(AND($F108&gt;=DY$5,$F108&lt;=DY$6),IF(AND($G108&gt;=DY$5,$G108&lt;=DY$6),5,IF($L108=1,2,1)),IF(AND($G108&gt;=DY$5,$G108&lt;=DY$6),IF($M108&gt;0,4,3),0)),IF(AND($D108&lt;=DY$6,$E108&gt;=DY$5),60,0)))</f>
        <v/>
      </c>
      <c r="DZ108" s="80" t="str">
        <f>IF(OR($A108="",NOT(ISNUMBER($G108))),"",IF(AND($F108&lt;=DZ$6,$G108&gt;=DZ$5),IF(DZ$5&gt;$N108,5,$K108)*10+IF(AND($F108&gt;=DZ$5,$F108&lt;=DZ$6),IF(AND($G108&gt;=DZ$5,$G108&lt;=DZ$6),5,IF($L108=1,2,1)),IF(AND($G108&gt;=DZ$5,$G108&lt;=DZ$6),IF($M108&gt;0,4,3),0)),IF(AND($D108&lt;=DZ$6,$E108&gt;=DZ$5),60,0)))</f>
        <v/>
      </c>
      <c r="EA108" s="80" t="str">
        <f>IF(OR($A108="",NOT(ISNUMBER($G108))),"",IF(AND($F108&lt;=EA$6,$G108&gt;=EA$5),IF(EA$5&gt;$N108,5,$K108)*10+IF(AND($F108&gt;=EA$5,$F108&lt;=EA$6),IF(AND($G108&gt;=EA$5,$G108&lt;=EA$6),5,IF($L108=1,2,1)),IF(AND($G108&gt;=EA$5,$G108&lt;=EA$6),IF($M108&gt;0,4,3),0)),IF(AND($D108&lt;=EA$6,$E108&gt;=EA$5),60,0)))</f>
        <v/>
      </c>
      <c r="EB108" s="80" t="str">
        <f>IF(OR($A108="",NOT(ISNUMBER($G108))),"",IF(AND($F108&lt;=EB$6,$G108&gt;=EB$5),IF(EB$5&gt;$N108,5,$K108)*10+IF(AND($F108&gt;=EB$5,$F108&lt;=EB$6),IF(AND($G108&gt;=EB$5,$G108&lt;=EB$6),5,IF($L108=1,2,1)),IF(AND($G108&gt;=EB$5,$G108&lt;=EB$6),IF($M108&gt;0,4,3),0)),IF(AND($D108&lt;=EB$6,$E108&gt;=EB$5),60,0)))</f>
        <v/>
      </c>
      <c r="EC108" s="80" t="str">
        <f>IF(OR($A108="",NOT(ISNUMBER($G108))),"",IF(AND($F108&lt;=EC$6,$G108&gt;=EC$5),IF(EC$5&gt;$N108,5,$K108)*10+IF(AND($F108&gt;=EC$5,$F108&lt;=EC$6),IF(AND($G108&gt;=EC$5,$G108&lt;=EC$6),5,IF($L108=1,2,1)),IF(AND($G108&gt;=EC$5,$G108&lt;=EC$6),IF($M108&gt;0,4,3),0)),IF(AND($D108&lt;=EC$6,$E108&gt;=EC$5),60,0)))</f>
        <v/>
      </c>
      <c r="ED108" s="80" t="str">
        <f>IF(OR($A108="",NOT(ISNUMBER($G108))),"",IF(AND($F108&lt;=ED$6,$G108&gt;=ED$5),IF(ED$5&gt;$N108,5,$K108)*10+IF(AND($F108&gt;=ED$5,$F108&lt;=ED$6),IF(AND($G108&gt;=ED$5,$G108&lt;=ED$6),5,IF($L108=1,2,1)),IF(AND($G108&gt;=ED$5,$G108&lt;=ED$6),IF($M108&gt;0,4,3),0)),IF(AND($D108&lt;=ED$6,$E108&gt;=ED$5),60,0)))</f>
        <v/>
      </c>
    </row>
    <row r="109" ht="18" customHeight="1">
      <c r="A109" s="52" t="str">
        <f>IF(Tasks!$B109="","",Tasks!$A109)</f>
        <v/>
      </c>
      <c r="B109" s="78" t="str">
        <f>IF(Tasks!$B109="","",Tasks!$B109)</f>
        <v/>
      </c>
      <c r="C109" s="25" t="str">
        <f>IF($B109="","",IF(AND(Tasks!$D109="",Tasks!$G109=""),"-",IF(Tasks!$D109="","",Tasks!$D109&amp;IF(OR(Tasks!$E109="",Tasks!$E109="FS"),IF(N(Tasks!$F109)=0,"","FS"),Tasks!$E109)&amp;IF(N(Tasks!$F109)=0,"",IF(Tasks!$F109&gt;0,"+","")&amp;Tasks!$F109))&amp;IF(AND(Tasks!$D109&lt;&gt;"",Tasks!$G109&lt;&gt;""),", ","")&amp;IF(Tasks!$G109="","",Tasks!$G109&amp;IF(OR(Tasks!$H109="",Tasks!$H109="FS"),IF(N(Tasks!$I109)=0,"","FS"),Tasks!$H109)&amp;IF(N(Tasks!$I109)=0,"",IF(Tasks!$I109&gt;0,"+","")&amp;Tasks!$I109))))</f>
        <v/>
      </c>
      <c r="D109" s="51" t="str">
        <f>IF(OR($B109="",Tasks!$Q109=""),"",Tasks!$Q109)</f>
        <v/>
      </c>
      <c r="E109" s="51" t="str">
        <f>IF(OR($B109="",Tasks!$R109=""),"",Tasks!$R109)</f>
        <v/>
      </c>
      <c r="F109" s="51" t="str">
        <f>IF(OR($B109="",Tasks!$S109=""),"",Tasks!$S109)</f>
        <v/>
      </c>
      <c r="G109" s="51" t="str">
        <f>IF(OR($B109="",Tasks!$T109=""),"",Tasks!$T109)</f>
        <v/>
      </c>
      <c r="H109" s="52" t="str">
        <f>IF($B109="","",Tasks!$AE109)</f>
        <v/>
      </c>
      <c r="I109" s="79" t="str">
        <f>IF($B109="","",Tasks!$AF109)</f>
        <v/>
      </c>
      <c r="J109" s="53" t="str">
        <f>IF(OR($B109="",Tasks!$V109=""),"",Tasks!$V109)</f>
        <v/>
      </c>
      <c r="K109" s="52" t="str">
        <f>IF($B109="","",Tasks!$AA109)</f>
        <v/>
      </c>
      <c r="L109" s="52" t="str">
        <f>IF($B109="","",Tasks!$AB109)</f>
        <v/>
      </c>
      <c r="M109" s="52" t="str">
        <f>IF($B109="","",Tasks!$Z109)</f>
        <v/>
      </c>
      <c r="N109" s="52" t="str">
        <f>IF(OR($B109="",Tasks!$AG109=""),"",Tasks!$AG109)</f>
        <v/>
      </c>
      <c r="O109" s="80" t="str">
        <f>IF(OR($A109="",NOT(ISNUMBER($G109))),"",IF(AND($F109&lt;=O$6,$G109&gt;=O$5),IF(O$5&gt;$N109,5,$K109)*10+IF(AND($F109&gt;=O$5,$F109&lt;=O$6),IF(AND($G109&gt;=O$5,$G109&lt;=O$6),5,IF($L109=1,2,1)),IF(AND($G109&gt;=O$5,$G109&lt;=O$6),IF($M109&gt;0,4,3),0)),IF(AND($D109&lt;=O$6,$E109&gt;=O$5),60,0)))</f>
        <v/>
      </c>
      <c r="P109" s="80" t="str">
        <f>IF(OR($A109="",NOT(ISNUMBER($G109))),"",IF(AND($F109&lt;=P$6,$G109&gt;=P$5),IF(P$5&gt;$N109,5,$K109)*10+IF(AND($F109&gt;=P$5,$F109&lt;=P$6),IF(AND($G109&gt;=P$5,$G109&lt;=P$6),5,IF($L109=1,2,1)),IF(AND($G109&gt;=P$5,$G109&lt;=P$6),IF($M109&gt;0,4,3),0)),IF(AND($D109&lt;=P$6,$E109&gt;=P$5),60,0)))</f>
        <v/>
      </c>
      <c r="Q109" s="80" t="str">
        <f>IF(OR($A109="",NOT(ISNUMBER($G109))),"",IF(AND($F109&lt;=Q$6,$G109&gt;=Q$5),IF(Q$5&gt;$N109,5,$K109)*10+IF(AND($F109&gt;=Q$5,$F109&lt;=Q$6),IF(AND($G109&gt;=Q$5,$G109&lt;=Q$6),5,IF($L109=1,2,1)),IF(AND($G109&gt;=Q$5,$G109&lt;=Q$6),IF($M109&gt;0,4,3),0)),IF(AND($D109&lt;=Q$6,$E109&gt;=Q$5),60,0)))</f>
        <v/>
      </c>
      <c r="R109" s="80" t="str">
        <f>IF(OR($A109="",NOT(ISNUMBER($G109))),"",IF(AND($F109&lt;=R$6,$G109&gt;=R$5),IF(R$5&gt;$N109,5,$K109)*10+IF(AND($F109&gt;=R$5,$F109&lt;=R$6),IF(AND($G109&gt;=R$5,$G109&lt;=R$6),5,IF($L109=1,2,1)),IF(AND($G109&gt;=R$5,$G109&lt;=R$6),IF($M109&gt;0,4,3),0)),IF(AND($D109&lt;=R$6,$E109&gt;=R$5),60,0)))</f>
        <v/>
      </c>
      <c r="S109" s="80" t="str">
        <f>IF(OR($A109="",NOT(ISNUMBER($G109))),"",IF(AND($F109&lt;=S$6,$G109&gt;=S$5),IF(S$5&gt;$N109,5,$K109)*10+IF(AND($F109&gt;=S$5,$F109&lt;=S$6),IF(AND($G109&gt;=S$5,$G109&lt;=S$6),5,IF($L109=1,2,1)),IF(AND($G109&gt;=S$5,$G109&lt;=S$6),IF($M109&gt;0,4,3),0)),IF(AND($D109&lt;=S$6,$E109&gt;=S$5),60,0)))</f>
        <v/>
      </c>
      <c r="T109" s="80" t="str">
        <f>IF(OR($A109="",NOT(ISNUMBER($G109))),"",IF(AND($F109&lt;=T$6,$G109&gt;=T$5),IF(T$5&gt;$N109,5,$K109)*10+IF(AND($F109&gt;=T$5,$F109&lt;=T$6),IF(AND($G109&gt;=T$5,$G109&lt;=T$6),5,IF($L109=1,2,1)),IF(AND($G109&gt;=T$5,$G109&lt;=T$6),IF($M109&gt;0,4,3),0)),IF(AND($D109&lt;=T$6,$E109&gt;=T$5),60,0)))</f>
        <v/>
      </c>
      <c r="U109" s="80" t="str">
        <f>IF(OR($A109="",NOT(ISNUMBER($G109))),"",IF(AND($F109&lt;=U$6,$G109&gt;=U$5),IF(U$5&gt;$N109,5,$K109)*10+IF(AND($F109&gt;=U$5,$F109&lt;=U$6),IF(AND($G109&gt;=U$5,$G109&lt;=U$6),5,IF($L109=1,2,1)),IF(AND($G109&gt;=U$5,$G109&lt;=U$6),IF($M109&gt;0,4,3),0)),IF(AND($D109&lt;=U$6,$E109&gt;=U$5),60,0)))</f>
        <v/>
      </c>
      <c r="V109" s="80" t="str">
        <f>IF(OR($A109="",NOT(ISNUMBER($G109))),"",IF(AND($F109&lt;=V$6,$G109&gt;=V$5),IF(V$5&gt;$N109,5,$K109)*10+IF(AND($F109&gt;=V$5,$F109&lt;=V$6),IF(AND($G109&gt;=V$5,$G109&lt;=V$6),5,IF($L109=1,2,1)),IF(AND($G109&gt;=V$5,$G109&lt;=V$6),IF($M109&gt;0,4,3),0)),IF(AND($D109&lt;=V$6,$E109&gt;=V$5),60,0)))</f>
        <v/>
      </c>
      <c r="W109" s="80" t="str">
        <f>IF(OR($A109="",NOT(ISNUMBER($G109))),"",IF(AND($F109&lt;=W$6,$G109&gt;=W$5),IF(W$5&gt;$N109,5,$K109)*10+IF(AND($F109&gt;=W$5,$F109&lt;=W$6),IF(AND($G109&gt;=W$5,$G109&lt;=W$6),5,IF($L109=1,2,1)),IF(AND($G109&gt;=W$5,$G109&lt;=W$6),IF($M109&gt;0,4,3),0)),IF(AND($D109&lt;=W$6,$E109&gt;=W$5),60,0)))</f>
        <v/>
      </c>
      <c r="X109" s="80" t="str">
        <f>IF(OR($A109="",NOT(ISNUMBER($G109))),"",IF(AND($F109&lt;=X$6,$G109&gt;=X$5),IF(X$5&gt;$N109,5,$K109)*10+IF(AND($F109&gt;=X$5,$F109&lt;=X$6),IF(AND($G109&gt;=X$5,$G109&lt;=X$6),5,IF($L109=1,2,1)),IF(AND($G109&gt;=X$5,$G109&lt;=X$6),IF($M109&gt;0,4,3),0)),IF(AND($D109&lt;=X$6,$E109&gt;=X$5),60,0)))</f>
        <v/>
      </c>
      <c r="Y109" s="80" t="str">
        <f>IF(OR($A109="",NOT(ISNUMBER($G109))),"",IF(AND($F109&lt;=Y$6,$G109&gt;=Y$5),IF(Y$5&gt;$N109,5,$K109)*10+IF(AND($F109&gt;=Y$5,$F109&lt;=Y$6),IF(AND($G109&gt;=Y$5,$G109&lt;=Y$6),5,IF($L109=1,2,1)),IF(AND($G109&gt;=Y$5,$G109&lt;=Y$6),IF($M109&gt;0,4,3),0)),IF(AND($D109&lt;=Y$6,$E109&gt;=Y$5),60,0)))</f>
        <v/>
      </c>
      <c r="Z109" s="80" t="str">
        <f>IF(OR($A109="",NOT(ISNUMBER($G109))),"",IF(AND($F109&lt;=Z$6,$G109&gt;=Z$5),IF(Z$5&gt;$N109,5,$K109)*10+IF(AND($F109&gt;=Z$5,$F109&lt;=Z$6),IF(AND($G109&gt;=Z$5,$G109&lt;=Z$6),5,IF($L109=1,2,1)),IF(AND($G109&gt;=Z$5,$G109&lt;=Z$6),IF($M109&gt;0,4,3),0)),IF(AND($D109&lt;=Z$6,$E109&gt;=Z$5),60,0)))</f>
        <v/>
      </c>
      <c r="AA109" s="80" t="str">
        <f>IF(OR($A109="",NOT(ISNUMBER($G109))),"",IF(AND($F109&lt;=AA$6,$G109&gt;=AA$5),IF(AA$5&gt;$N109,5,$K109)*10+IF(AND($F109&gt;=AA$5,$F109&lt;=AA$6),IF(AND($G109&gt;=AA$5,$G109&lt;=AA$6),5,IF($L109=1,2,1)),IF(AND($G109&gt;=AA$5,$G109&lt;=AA$6),IF($M109&gt;0,4,3),0)),IF(AND($D109&lt;=AA$6,$E109&gt;=AA$5),60,0)))</f>
        <v/>
      </c>
      <c r="AB109" s="80" t="str">
        <f>IF(OR($A109="",NOT(ISNUMBER($G109))),"",IF(AND($F109&lt;=AB$6,$G109&gt;=AB$5),IF(AB$5&gt;$N109,5,$K109)*10+IF(AND($F109&gt;=AB$5,$F109&lt;=AB$6),IF(AND($G109&gt;=AB$5,$G109&lt;=AB$6),5,IF($L109=1,2,1)),IF(AND($G109&gt;=AB$5,$G109&lt;=AB$6),IF($M109&gt;0,4,3),0)),IF(AND($D109&lt;=AB$6,$E109&gt;=AB$5),60,0)))</f>
        <v/>
      </c>
      <c r="AC109" s="80" t="str">
        <f>IF(OR($A109="",NOT(ISNUMBER($G109))),"",IF(AND($F109&lt;=AC$6,$G109&gt;=AC$5),IF(AC$5&gt;$N109,5,$K109)*10+IF(AND($F109&gt;=AC$5,$F109&lt;=AC$6),IF(AND($G109&gt;=AC$5,$G109&lt;=AC$6),5,IF($L109=1,2,1)),IF(AND($G109&gt;=AC$5,$G109&lt;=AC$6),IF($M109&gt;0,4,3),0)),IF(AND($D109&lt;=AC$6,$E109&gt;=AC$5),60,0)))</f>
        <v/>
      </c>
      <c r="AD109" s="80" t="str">
        <f>IF(OR($A109="",NOT(ISNUMBER($G109))),"",IF(AND($F109&lt;=AD$6,$G109&gt;=AD$5),IF(AD$5&gt;$N109,5,$K109)*10+IF(AND($F109&gt;=AD$5,$F109&lt;=AD$6),IF(AND($G109&gt;=AD$5,$G109&lt;=AD$6),5,IF($L109=1,2,1)),IF(AND($G109&gt;=AD$5,$G109&lt;=AD$6),IF($M109&gt;0,4,3),0)),IF(AND($D109&lt;=AD$6,$E109&gt;=AD$5),60,0)))</f>
        <v/>
      </c>
      <c r="AE109" s="80" t="str">
        <f>IF(OR($A109="",NOT(ISNUMBER($G109))),"",IF(AND($F109&lt;=AE$6,$G109&gt;=AE$5),IF(AE$5&gt;$N109,5,$K109)*10+IF(AND($F109&gt;=AE$5,$F109&lt;=AE$6),IF(AND($G109&gt;=AE$5,$G109&lt;=AE$6),5,IF($L109=1,2,1)),IF(AND($G109&gt;=AE$5,$G109&lt;=AE$6),IF($M109&gt;0,4,3),0)),IF(AND($D109&lt;=AE$6,$E109&gt;=AE$5),60,0)))</f>
        <v/>
      </c>
      <c r="AF109" s="80" t="str">
        <f>IF(OR($A109="",NOT(ISNUMBER($G109))),"",IF(AND($F109&lt;=AF$6,$G109&gt;=AF$5),IF(AF$5&gt;$N109,5,$K109)*10+IF(AND($F109&gt;=AF$5,$F109&lt;=AF$6),IF(AND($G109&gt;=AF$5,$G109&lt;=AF$6),5,IF($L109=1,2,1)),IF(AND($G109&gt;=AF$5,$G109&lt;=AF$6),IF($M109&gt;0,4,3),0)),IF(AND($D109&lt;=AF$6,$E109&gt;=AF$5),60,0)))</f>
        <v/>
      </c>
      <c r="AG109" s="80" t="str">
        <f>IF(OR($A109="",NOT(ISNUMBER($G109))),"",IF(AND($F109&lt;=AG$6,$G109&gt;=AG$5),IF(AG$5&gt;$N109,5,$K109)*10+IF(AND($F109&gt;=AG$5,$F109&lt;=AG$6),IF(AND($G109&gt;=AG$5,$G109&lt;=AG$6),5,IF($L109=1,2,1)),IF(AND($G109&gt;=AG$5,$G109&lt;=AG$6),IF($M109&gt;0,4,3),0)),IF(AND($D109&lt;=AG$6,$E109&gt;=AG$5),60,0)))</f>
        <v/>
      </c>
      <c r="AH109" s="80" t="str">
        <f>IF(OR($A109="",NOT(ISNUMBER($G109))),"",IF(AND($F109&lt;=AH$6,$G109&gt;=AH$5),IF(AH$5&gt;$N109,5,$K109)*10+IF(AND($F109&gt;=AH$5,$F109&lt;=AH$6),IF(AND($G109&gt;=AH$5,$G109&lt;=AH$6),5,IF($L109=1,2,1)),IF(AND($G109&gt;=AH$5,$G109&lt;=AH$6),IF($M109&gt;0,4,3),0)),IF(AND($D109&lt;=AH$6,$E109&gt;=AH$5),60,0)))</f>
        <v/>
      </c>
      <c r="AI109" s="80" t="str">
        <f>IF(OR($A109="",NOT(ISNUMBER($G109))),"",IF(AND($F109&lt;=AI$6,$G109&gt;=AI$5),IF(AI$5&gt;$N109,5,$K109)*10+IF(AND($F109&gt;=AI$5,$F109&lt;=AI$6),IF(AND($G109&gt;=AI$5,$G109&lt;=AI$6),5,IF($L109=1,2,1)),IF(AND($G109&gt;=AI$5,$G109&lt;=AI$6),IF($M109&gt;0,4,3),0)),IF(AND($D109&lt;=AI$6,$E109&gt;=AI$5),60,0)))</f>
        <v/>
      </c>
      <c r="AJ109" s="80" t="str">
        <f>IF(OR($A109="",NOT(ISNUMBER($G109))),"",IF(AND($F109&lt;=AJ$6,$G109&gt;=AJ$5),IF(AJ$5&gt;$N109,5,$K109)*10+IF(AND($F109&gt;=AJ$5,$F109&lt;=AJ$6),IF(AND($G109&gt;=AJ$5,$G109&lt;=AJ$6),5,IF($L109=1,2,1)),IF(AND($G109&gt;=AJ$5,$G109&lt;=AJ$6),IF($M109&gt;0,4,3),0)),IF(AND($D109&lt;=AJ$6,$E109&gt;=AJ$5),60,0)))</f>
        <v/>
      </c>
      <c r="AK109" s="80" t="str">
        <f>IF(OR($A109="",NOT(ISNUMBER($G109))),"",IF(AND($F109&lt;=AK$6,$G109&gt;=AK$5),IF(AK$5&gt;$N109,5,$K109)*10+IF(AND($F109&gt;=AK$5,$F109&lt;=AK$6),IF(AND($G109&gt;=AK$5,$G109&lt;=AK$6),5,IF($L109=1,2,1)),IF(AND($G109&gt;=AK$5,$G109&lt;=AK$6),IF($M109&gt;0,4,3),0)),IF(AND($D109&lt;=AK$6,$E109&gt;=AK$5),60,0)))</f>
        <v/>
      </c>
      <c r="AL109" s="80" t="str">
        <f>IF(OR($A109="",NOT(ISNUMBER($G109))),"",IF(AND($F109&lt;=AL$6,$G109&gt;=AL$5),IF(AL$5&gt;$N109,5,$K109)*10+IF(AND($F109&gt;=AL$5,$F109&lt;=AL$6),IF(AND($G109&gt;=AL$5,$G109&lt;=AL$6),5,IF($L109=1,2,1)),IF(AND($G109&gt;=AL$5,$G109&lt;=AL$6),IF($M109&gt;0,4,3),0)),IF(AND($D109&lt;=AL$6,$E109&gt;=AL$5),60,0)))</f>
        <v/>
      </c>
      <c r="AM109" s="80" t="str">
        <f>IF(OR($A109="",NOT(ISNUMBER($G109))),"",IF(AND($F109&lt;=AM$6,$G109&gt;=AM$5),IF(AM$5&gt;$N109,5,$K109)*10+IF(AND($F109&gt;=AM$5,$F109&lt;=AM$6),IF(AND($G109&gt;=AM$5,$G109&lt;=AM$6),5,IF($L109=1,2,1)),IF(AND($G109&gt;=AM$5,$G109&lt;=AM$6),IF($M109&gt;0,4,3),0)),IF(AND($D109&lt;=AM$6,$E109&gt;=AM$5),60,0)))</f>
        <v/>
      </c>
      <c r="AN109" s="80" t="str">
        <f>IF(OR($A109="",NOT(ISNUMBER($G109))),"",IF(AND($F109&lt;=AN$6,$G109&gt;=AN$5),IF(AN$5&gt;$N109,5,$K109)*10+IF(AND($F109&gt;=AN$5,$F109&lt;=AN$6),IF(AND($G109&gt;=AN$5,$G109&lt;=AN$6),5,IF($L109=1,2,1)),IF(AND($G109&gt;=AN$5,$G109&lt;=AN$6),IF($M109&gt;0,4,3),0)),IF(AND($D109&lt;=AN$6,$E109&gt;=AN$5),60,0)))</f>
        <v/>
      </c>
      <c r="AO109" s="80" t="str">
        <f>IF(OR($A109="",NOT(ISNUMBER($G109))),"",IF(AND($F109&lt;=AO$6,$G109&gt;=AO$5),IF(AO$5&gt;$N109,5,$K109)*10+IF(AND($F109&gt;=AO$5,$F109&lt;=AO$6),IF(AND($G109&gt;=AO$5,$G109&lt;=AO$6),5,IF($L109=1,2,1)),IF(AND($G109&gt;=AO$5,$G109&lt;=AO$6),IF($M109&gt;0,4,3),0)),IF(AND($D109&lt;=AO$6,$E109&gt;=AO$5),60,0)))</f>
        <v/>
      </c>
      <c r="AP109" s="80" t="str">
        <f>IF(OR($A109="",NOT(ISNUMBER($G109))),"",IF(AND($F109&lt;=AP$6,$G109&gt;=AP$5),IF(AP$5&gt;$N109,5,$K109)*10+IF(AND($F109&gt;=AP$5,$F109&lt;=AP$6),IF(AND($G109&gt;=AP$5,$G109&lt;=AP$6),5,IF($L109=1,2,1)),IF(AND($G109&gt;=AP$5,$G109&lt;=AP$6),IF($M109&gt;0,4,3),0)),IF(AND($D109&lt;=AP$6,$E109&gt;=AP$5),60,0)))</f>
        <v/>
      </c>
      <c r="AQ109" s="80" t="str">
        <f>IF(OR($A109="",NOT(ISNUMBER($G109))),"",IF(AND($F109&lt;=AQ$6,$G109&gt;=AQ$5),IF(AQ$5&gt;$N109,5,$K109)*10+IF(AND($F109&gt;=AQ$5,$F109&lt;=AQ$6),IF(AND($G109&gt;=AQ$5,$G109&lt;=AQ$6),5,IF($L109=1,2,1)),IF(AND($G109&gt;=AQ$5,$G109&lt;=AQ$6),IF($M109&gt;0,4,3),0)),IF(AND($D109&lt;=AQ$6,$E109&gt;=AQ$5),60,0)))</f>
        <v/>
      </c>
      <c r="AR109" s="80" t="str">
        <f>IF(OR($A109="",NOT(ISNUMBER($G109))),"",IF(AND($F109&lt;=AR$6,$G109&gt;=AR$5),IF(AR$5&gt;$N109,5,$K109)*10+IF(AND($F109&gt;=AR$5,$F109&lt;=AR$6),IF(AND($G109&gt;=AR$5,$G109&lt;=AR$6),5,IF($L109=1,2,1)),IF(AND($G109&gt;=AR$5,$G109&lt;=AR$6),IF($M109&gt;0,4,3),0)),IF(AND($D109&lt;=AR$6,$E109&gt;=AR$5),60,0)))</f>
        <v/>
      </c>
      <c r="AS109" s="80" t="str">
        <f>IF(OR($A109="",NOT(ISNUMBER($G109))),"",IF(AND($F109&lt;=AS$6,$G109&gt;=AS$5),IF(AS$5&gt;$N109,5,$K109)*10+IF(AND($F109&gt;=AS$5,$F109&lt;=AS$6),IF(AND($G109&gt;=AS$5,$G109&lt;=AS$6),5,IF($L109=1,2,1)),IF(AND($G109&gt;=AS$5,$G109&lt;=AS$6),IF($M109&gt;0,4,3),0)),IF(AND($D109&lt;=AS$6,$E109&gt;=AS$5),60,0)))</f>
        <v/>
      </c>
      <c r="AT109" s="80" t="str">
        <f>IF(OR($A109="",NOT(ISNUMBER($G109))),"",IF(AND($F109&lt;=AT$6,$G109&gt;=AT$5),IF(AT$5&gt;$N109,5,$K109)*10+IF(AND($F109&gt;=AT$5,$F109&lt;=AT$6),IF(AND($G109&gt;=AT$5,$G109&lt;=AT$6),5,IF($L109=1,2,1)),IF(AND($G109&gt;=AT$5,$G109&lt;=AT$6),IF($M109&gt;0,4,3),0)),IF(AND($D109&lt;=AT$6,$E109&gt;=AT$5),60,0)))</f>
        <v/>
      </c>
      <c r="AU109" s="80" t="str">
        <f>IF(OR($A109="",NOT(ISNUMBER($G109))),"",IF(AND($F109&lt;=AU$6,$G109&gt;=AU$5),IF(AU$5&gt;$N109,5,$K109)*10+IF(AND($F109&gt;=AU$5,$F109&lt;=AU$6),IF(AND($G109&gt;=AU$5,$G109&lt;=AU$6),5,IF($L109=1,2,1)),IF(AND($G109&gt;=AU$5,$G109&lt;=AU$6),IF($M109&gt;0,4,3),0)),IF(AND($D109&lt;=AU$6,$E109&gt;=AU$5),60,0)))</f>
        <v/>
      </c>
      <c r="AV109" s="80" t="str">
        <f>IF(OR($A109="",NOT(ISNUMBER($G109))),"",IF(AND($F109&lt;=AV$6,$G109&gt;=AV$5),IF(AV$5&gt;$N109,5,$K109)*10+IF(AND($F109&gt;=AV$5,$F109&lt;=AV$6),IF(AND($G109&gt;=AV$5,$G109&lt;=AV$6),5,IF($L109=1,2,1)),IF(AND($G109&gt;=AV$5,$G109&lt;=AV$6),IF($M109&gt;0,4,3),0)),IF(AND($D109&lt;=AV$6,$E109&gt;=AV$5),60,0)))</f>
        <v/>
      </c>
      <c r="AW109" s="80" t="str">
        <f>IF(OR($A109="",NOT(ISNUMBER($G109))),"",IF(AND($F109&lt;=AW$6,$G109&gt;=AW$5),IF(AW$5&gt;$N109,5,$K109)*10+IF(AND($F109&gt;=AW$5,$F109&lt;=AW$6),IF(AND($G109&gt;=AW$5,$G109&lt;=AW$6),5,IF($L109=1,2,1)),IF(AND($G109&gt;=AW$5,$G109&lt;=AW$6),IF($M109&gt;0,4,3),0)),IF(AND($D109&lt;=AW$6,$E109&gt;=AW$5),60,0)))</f>
        <v/>
      </c>
      <c r="AX109" s="80" t="str">
        <f>IF(OR($A109="",NOT(ISNUMBER($G109))),"",IF(AND($F109&lt;=AX$6,$G109&gt;=AX$5),IF(AX$5&gt;$N109,5,$K109)*10+IF(AND($F109&gt;=AX$5,$F109&lt;=AX$6),IF(AND($G109&gt;=AX$5,$G109&lt;=AX$6),5,IF($L109=1,2,1)),IF(AND($G109&gt;=AX$5,$G109&lt;=AX$6),IF($M109&gt;0,4,3),0)),IF(AND($D109&lt;=AX$6,$E109&gt;=AX$5),60,0)))</f>
        <v/>
      </c>
      <c r="AY109" s="80" t="str">
        <f>IF(OR($A109="",NOT(ISNUMBER($G109))),"",IF(AND($F109&lt;=AY$6,$G109&gt;=AY$5),IF(AY$5&gt;$N109,5,$K109)*10+IF(AND($F109&gt;=AY$5,$F109&lt;=AY$6),IF(AND($G109&gt;=AY$5,$G109&lt;=AY$6),5,IF($L109=1,2,1)),IF(AND($G109&gt;=AY$5,$G109&lt;=AY$6),IF($M109&gt;0,4,3),0)),IF(AND($D109&lt;=AY$6,$E109&gt;=AY$5),60,0)))</f>
        <v/>
      </c>
      <c r="AZ109" s="80" t="str">
        <f>IF(OR($A109="",NOT(ISNUMBER($G109))),"",IF(AND($F109&lt;=AZ$6,$G109&gt;=AZ$5),IF(AZ$5&gt;$N109,5,$K109)*10+IF(AND($F109&gt;=AZ$5,$F109&lt;=AZ$6),IF(AND($G109&gt;=AZ$5,$G109&lt;=AZ$6),5,IF($L109=1,2,1)),IF(AND($G109&gt;=AZ$5,$G109&lt;=AZ$6),IF($M109&gt;0,4,3),0)),IF(AND($D109&lt;=AZ$6,$E109&gt;=AZ$5),60,0)))</f>
        <v/>
      </c>
      <c r="BA109" s="80" t="str">
        <f>IF(OR($A109="",NOT(ISNUMBER($G109))),"",IF(AND($F109&lt;=BA$6,$G109&gt;=BA$5),IF(BA$5&gt;$N109,5,$K109)*10+IF(AND($F109&gt;=BA$5,$F109&lt;=BA$6),IF(AND($G109&gt;=BA$5,$G109&lt;=BA$6),5,IF($L109=1,2,1)),IF(AND($G109&gt;=BA$5,$G109&lt;=BA$6),IF($M109&gt;0,4,3),0)),IF(AND($D109&lt;=BA$6,$E109&gt;=BA$5),60,0)))</f>
        <v/>
      </c>
      <c r="BB109" s="80" t="str">
        <f>IF(OR($A109="",NOT(ISNUMBER($G109))),"",IF(AND($F109&lt;=BB$6,$G109&gt;=BB$5),IF(BB$5&gt;$N109,5,$K109)*10+IF(AND($F109&gt;=BB$5,$F109&lt;=BB$6),IF(AND($G109&gt;=BB$5,$G109&lt;=BB$6),5,IF($L109=1,2,1)),IF(AND($G109&gt;=BB$5,$G109&lt;=BB$6),IF($M109&gt;0,4,3),0)),IF(AND($D109&lt;=BB$6,$E109&gt;=BB$5),60,0)))</f>
        <v/>
      </c>
      <c r="BC109" s="80" t="str">
        <f>IF(OR($A109="",NOT(ISNUMBER($G109))),"",IF(AND($F109&lt;=BC$6,$G109&gt;=BC$5),IF(BC$5&gt;$N109,5,$K109)*10+IF(AND($F109&gt;=BC$5,$F109&lt;=BC$6),IF(AND($G109&gt;=BC$5,$G109&lt;=BC$6),5,IF($L109=1,2,1)),IF(AND($G109&gt;=BC$5,$G109&lt;=BC$6),IF($M109&gt;0,4,3),0)),IF(AND($D109&lt;=BC$6,$E109&gt;=BC$5),60,0)))</f>
        <v/>
      </c>
      <c r="BD109" s="80" t="str">
        <f>IF(OR($A109="",NOT(ISNUMBER($G109))),"",IF(AND($F109&lt;=BD$6,$G109&gt;=BD$5),IF(BD$5&gt;$N109,5,$K109)*10+IF(AND($F109&gt;=BD$5,$F109&lt;=BD$6),IF(AND($G109&gt;=BD$5,$G109&lt;=BD$6),5,IF($L109=1,2,1)),IF(AND($G109&gt;=BD$5,$G109&lt;=BD$6),IF($M109&gt;0,4,3),0)),IF(AND($D109&lt;=BD$6,$E109&gt;=BD$5),60,0)))</f>
        <v/>
      </c>
      <c r="BE109" s="80" t="str">
        <f>IF(OR($A109="",NOT(ISNUMBER($G109))),"",IF(AND($F109&lt;=BE$6,$G109&gt;=BE$5),IF(BE$5&gt;$N109,5,$K109)*10+IF(AND($F109&gt;=BE$5,$F109&lt;=BE$6),IF(AND($G109&gt;=BE$5,$G109&lt;=BE$6),5,IF($L109=1,2,1)),IF(AND($G109&gt;=BE$5,$G109&lt;=BE$6),IF($M109&gt;0,4,3),0)),IF(AND($D109&lt;=BE$6,$E109&gt;=BE$5),60,0)))</f>
        <v/>
      </c>
      <c r="BF109" s="80" t="str">
        <f>IF(OR($A109="",NOT(ISNUMBER($G109))),"",IF(AND($F109&lt;=BF$6,$G109&gt;=BF$5),IF(BF$5&gt;$N109,5,$K109)*10+IF(AND($F109&gt;=BF$5,$F109&lt;=BF$6),IF(AND($G109&gt;=BF$5,$G109&lt;=BF$6),5,IF($L109=1,2,1)),IF(AND($G109&gt;=BF$5,$G109&lt;=BF$6),IF($M109&gt;0,4,3),0)),IF(AND($D109&lt;=BF$6,$E109&gt;=BF$5),60,0)))</f>
        <v/>
      </c>
      <c r="BG109" s="80" t="str">
        <f>IF(OR($A109="",NOT(ISNUMBER($G109))),"",IF(AND($F109&lt;=BG$6,$G109&gt;=BG$5),IF(BG$5&gt;$N109,5,$K109)*10+IF(AND($F109&gt;=BG$5,$F109&lt;=BG$6),IF(AND($G109&gt;=BG$5,$G109&lt;=BG$6),5,IF($L109=1,2,1)),IF(AND($G109&gt;=BG$5,$G109&lt;=BG$6),IF($M109&gt;0,4,3),0)),IF(AND($D109&lt;=BG$6,$E109&gt;=BG$5),60,0)))</f>
        <v/>
      </c>
      <c r="BH109" s="80" t="str">
        <f>IF(OR($A109="",NOT(ISNUMBER($G109))),"",IF(AND($F109&lt;=BH$6,$G109&gt;=BH$5),IF(BH$5&gt;$N109,5,$K109)*10+IF(AND($F109&gt;=BH$5,$F109&lt;=BH$6),IF(AND($G109&gt;=BH$5,$G109&lt;=BH$6),5,IF($L109=1,2,1)),IF(AND($G109&gt;=BH$5,$G109&lt;=BH$6),IF($M109&gt;0,4,3),0)),IF(AND($D109&lt;=BH$6,$E109&gt;=BH$5),60,0)))</f>
        <v/>
      </c>
      <c r="BI109" s="80" t="str">
        <f>IF(OR($A109="",NOT(ISNUMBER($G109))),"",IF(AND($F109&lt;=BI$6,$G109&gt;=BI$5),IF(BI$5&gt;$N109,5,$K109)*10+IF(AND($F109&gt;=BI$5,$F109&lt;=BI$6),IF(AND($G109&gt;=BI$5,$G109&lt;=BI$6),5,IF($L109=1,2,1)),IF(AND($G109&gt;=BI$5,$G109&lt;=BI$6),IF($M109&gt;0,4,3),0)),IF(AND($D109&lt;=BI$6,$E109&gt;=BI$5),60,0)))</f>
        <v/>
      </c>
      <c r="BJ109" s="80" t="str">
        <f>IF(OR($A109="",NOT(ISNUMBER($G109))),"",IF(AND($F109&lt;=BJ$6,$G109&gt;=BJ$5),IF(BJ$5&gt;$N109,5,$K109)*10+IF(AND($F109&gt;=BJ$5,$F109&lt;=BJ$6),IF(AND($G109&gt;=BJ$5,$G109&lt;=BJ$6),5,IF($L109=1,2,1)),IF(AND($G109&gt;=BJ$5,$G109&lt;=BJ$6),IF($M109&gt;0,4,3),0)),IF(AND($D109&lt;=BJ$6,$E109&gt;=BJ$5),60,0)))</f>
        <v/>
      </c>
      <c r="BK109" s="80" t="str">
        <f>IF(OR($A109="",NOT(ISNUMBER($G109))),"",IF(AND($F109&lt;=BK$6,$G109&gt;=BK$5),IF(BK$5&gt;$N109,5,$K109)*10+IF(AND($F109&gt;=BK$5,$F109&lt;=BK$6),IF(AND($G109&gt;=BK$5,$G109&lt;=BK$6),5,IF($L109=1,2,1)),IF(AND($G109&gt;=BK$5,$G109&lt;=BK$6),IF($M109&gt;0,4,3),0)),IF(AND($D109&lt;=BK$6,$E109&gt;=BK$5),60,0)))</f>
        <v/>
      </c>
      <c r="BL109" s="80" t="str">
        <f>IF(OR($A109="",NOT(ISNUMBER($G109))),"",IF(AND($F109&lt;=BL$6,$G109&gt;=BL$5),IF(BL$5&gt;$N109,5,$K109)*10+IF(AND($F109&gt;=BL$5,$F109&lt;=BL$6),IF(AND($G109&gt;=BL$5,$G109&lt;=BL$6),5,IF($L109=1,2,1)),IF(AND($G109&gt;=BL$5,$G109&lt;=BL$6),IF($M109&gt;0,4,3),0)),IF(AND($D109&lt;=BL$6,$E109&gt;=BL$5),60,0)))</f>
        <v/>
      </c>
      <c r="BM109" s="80" t="str">
        <f>IF(OR($A109="",NOT(ISNUMBER($G109))),"",IF(AND($F109&lt;=BM$6,$G109&gt;=BM$5),IF(BM$5&gt;$N109,5,$K109)*10+IF(AND($F109&gt;=BM$5,$F109&lt;=BM$6),IF(AND($G109&gt;=BM$5,$G109&lt;=BM$6),5,IF($L109=1,2,1)),IF(AND($G109&gt;=BM$5,$G109&lt;=BM$6),IF($M109&gt;0,4,3),0)),IF(AND($D109&lt;=BM$6,$E109&gt;=BM$5),60,0)))</f>
        <v/>
      </c>
      <c r="BN109" s="80" t="str">
        <f>IF(OR($A109="",NOT(ISNUMBER($G109))),"",IF(AND($F109&lt;=BN$6,$G109&gt;=BN$5),IF(BN$5&gt;$N109,5,$K109)*10+IF(AND($F109&gt;=BN$5,$F109&lt;=BN$6),IF(AND($G109&gt;=BN$5,$G109&lt;=BN$6),5,IF($L109=1,2,1)),IF(AND($G109&gt;=BN$5,$G109&lt;=BN$6),IF($M109&gt;0,4,3),0)),IF(AND($D109&lt;=BN$6,$E109&gt;=BN$5),60,0)))</f>
        <v/>
      </c>
      <c r="BO109" s="80" t="str">
        <f>IF(OR($A109="",NOT(ISNUMBER($G109))),"",IF(AND($F109&lt;=BO$6,$G109&gt;=BO$5),IF(BO$5&gt;$N109,5,$K109)*10+IF(AND($F109&gt;=BO$5,$F109&lt;=BO$6),IF(AND($G109&gt;=BO$5,$G109&lt;=BO$6),5,IF($L109=1,2,1)),IF(AND($G109&gt;=BO$5,$G109&lt;=BO$6),IF($M109&gt;0,4,3),0)),IF(AND($D109&lt;=BO$6,$E109&gt;=BO$5),60,0)))</f>
        <v/>
      </c>
      <c r="BP109" s="80" t="str">
        <f>IF(OR($A109="",NOT(ISNUMBER($G109))),"",IF(AND($F109&lt;=BP$6,$G109&gt;=BP$5),IF(BP$5&gt;$N109,5,$K109)*10+IF(AND($F109&gt;=BP$5,$F109&lt;=BP$6),IF(AND($G109&gt;=BP$5,$G109&lt;=BP$6),5,IF($L109=1,2,1)),IF(AND($G109&gt;=BP$5,$G109&lt;=BP$6),IF($M109&gt;0,4,3),0)),IF(AND($D109&lt;=BP$6,$E109&gt;=BP$5),60,0)))</f>
        <v/>
      </c>
      <c r="BQ109" s="80" t="str">
        <f>IF(OR($A109="",NOT(ISNUMBER($G109))),"",IF(AND($F109&lt;=BQ$6,$G109&gt;=BQ$5),IF(BQ$5&gt;$N109,5,$K109)*10+IF(AND($F109&gt;=BQ$5,$F109&lt;=BQ$6),IF(AND($G109&gt;=BQ$5,$G109&lt;=BQ$6),5,IF($L109=1,2,1)),IF(AND($G109&gt;=BQ$5,$G109&lt;=BQ$6),IF($M109&gt;0,4,3),0)),IF(AND($D109&lt;=BQ$6,$E109&gt;=BQ$5),60,0)))</f>
        <v/>
      </c>
      <c r="BR109" s="80" t="str">
        <f>IF(OR($A109="",NOT(ISNUMBER($G109))),"",IF(AND($F109&lt;=BR$6,$G109&gt;=BR$5),IF(BR$5&gt;$N109,5,$K109)*10+IF(AND($F109&gt;=BR$5,$F109&lt;=BR$6),IF(AND($G109&gt;=BR$5,$G109&lt;=BR$6),5,IF($L109=1,2,1)),IF(AND($G109&gt;=BR$5,$G109&lt;=BR$6),IF($M109&gt;0,4,3),0)),IF(AND($D109&lt;=BR$6,$E109&gt;=BR$5),60,0)))</f>
        <v/>
      </c>
      <c r="BS109" s="80" t="str">
        <f>IF(OR($A109="",NOT(ISNUMBER($G109))),"",IF(AND($F109&lt;=BS$6,$G109&gt;=BS$5),IF(BS$5&gt;$N109,5,$K109)*10+IF(AND($F109&gt;=BS$5,$F109&lt;=BS$6),IF(AND($G109&gt;=BS$5,$G109&lt;=BS$6),5,IF($L109=1,2,1)),IF(AND($G109&gt;=BS$5,$G109&lt;=BS$6),IF($M109&gt;0,4,3),0)),IF(AND($D109&lt;=BS$6,$E109&gt;=BS$5),60,0)))</f>
        <v/>
      </c>
      <c r="BT109" s="80" t="str">
        <f>IF(OR($A109="",NOT(ISNUMBER($G109))),"",IF(AND($F109&lt;=BT$6,$G109&gt;=BT$5),IF(BT$5&gt;$N109,5,$K109)*10+IF(AND($F109&gt;=BT$5,$F109&lt;=BT$6),IF(AND($G109&gt;=BT$5,$G109&lt;=BT$6),5,IF($L109=1,2,1)),IF(AND($G109&gt;=BT$5,$G109&lt;=BT$6),IF($M109&gt;0,4,3),0)),IF(AND($D109&lt;=BT$6,$E109&gt;=BT$5),60,0)))</f>
        <v/>
      </c>
      <c r="BU109" s="80" t="str">
        <f>IF(OR($A109="",NOT(ISNUMBER($G109))),"",IF(AND($F109&lt;=BU$6,$G109&gt;=BU$5),IF(BU$5&gt;$N109,5,$K109)*10+IF(AND($F109&gt;=BU$5,$F109&lt;=BU$6),IF(AND($G109&gt;=BU$5,$G109&lt;=BU$6),5,IF($L109=1,2,1)),IF(AND($G109&gt;=BU$5,$G109&lt;=BU$6),IF($M109&gt;0,4,3),0)),IF(AND($D109&lt;=BU$6,$E109&gt;=BU$5),60,0)))</f>
        <v/>
      </c>
      <c r="BV109" s="80" t="str">
        <f>IF(OR($A109="",NOT(ISNUMBER($G109))),"",IF(AND($F109&lt;=BV$6,$G109&gt;=BV$5),IF(BV$5&gt;$N109,5,$K109)*10+IF(AND($F109&gt;=BV$5,$F109&lt;=BV$6),IF(AND($G109&gt;=BV$5,$G109&lt;=BV$6),5,IF($L109=1,2,1)),IF(AND($G109&gt;=BV$5,$G109&lt;=BV$6),IF($M109&gt;0,4,3),0)),IF(AND($D109&lt;=BV$6,$E109&gt;=BV$5),60,0)))</f>
        <v/>
      </c>
      <c r="BW109" s="80" t="str">
        <f>IF(OR($A109="",NOT(ISNUMBER($G109))),"",IF(AND($F109&lt;=BW$6,$G109&gt;=BW$5),IF(BW$5&gt;$N109,5,$K109)*10+IF(AND($F109&gt;=BW$5,$F109&lt;=BW$6),IF(AND($G109&gt;=BW$5,$G109&lt;=BW$6),5,IF($L109=1,2,1)),IF(AND($G109&gt;=BW$5,$G109&lt;=BW$6),IF($M109&gt;0,4,3),0)),IF(AND($D109&lt;=BW$6,$E109&gt;=BW$5),60,0)))</f>
        <v/>
      </c>
      <c r="BX109" s="80" t="str">
        <f>IF(OR($A109="",NOT(ISNUMBER($G109))),"",IF(AND($F109&lt;=BX$6,$G109&gt;=BX$5),IF(BX$5&gt;$N109,5,$K109)*10+IF(AND($F109&gt;=BX$5,$F109&lt;=BX$6),IF(AND($G109&gt;=BX$5,$G109&lt;=BX$6),5,IF($L109=1,2,1)),IF(AND($G109&gt;=BX$5,$G109&lt;=BX$6),IF($M109&gt;0,4,3),0)),IF(AND($D109&lt;=BX$6,$E109&gt;=BX$5),60,0)))</f>
        <v/>
      </c>
      <c r="BY109" s="80" t="str">
        <f>IF(OR($A109="",NOT(ISNUMBER($G109))),"",IF(AND($F109&lt;=BY$6,$G109&gt;=BY$5),IF(BY$5&gt;$N109,5,$K109)*10+IF(AND($F109&gt;=BY$5,$F109&lt;=BY$6),IF(AND($G109&gt;=BY$5,$G109&lt;=BY$6),5,IF($L109=1,2,1)),IF(AND($G109&gt;=BY$5,$G109&lt;=BY$6),IF($M109&gt;0,4,3),0)),IF(AND($D109&lt;=BY$6,$E109&gt;=BY$5),60,0)))</f>
        <v/>
      </c>
      <c r="BZ109" s="80" t="str">
        <f>IF(OR($A109="",NOT(ISNUMBER($G109))),"",IF(AND($F109&lt;=BZ$6,$G109&gt;=BZ$5),IF(BZ$5&gt;$N109,5,$K109)*10+IF(AND($F109&gt;=BZ$5,$F109&lt;=BZ$6),IF(AND($G109&gt;=BZ$5,$G109&lt;=BZ$6),5,IF($L109=1,2,1)),IF(AND($G109&gt;=BZ$5,$G109&lt;=BZ$6),IF($M109&gt;0,4,3),0)),IF(AND($D109&lt;=BZ$6,$E109&gt;=BZ$5),60,0)))</f>
        <v/>
      </c>
      <c r="CA109" s="80" t="str">
        <f>IF(OR($A109="",NOT(ISNUMBER($G109))),"",IF(AND($F109&lt;=CA$6,$G109&gt;=CA$5),IF(CA$5&gt;$N109,5,$K109)*10+IF(AND($F109&gt;=CA$5,$F109&lt;=CA$6),IF(AND($G109&gt;=CA$5,$G109&lt;=CA$6),5,IF($L109=1,2,1)),IF(AND($G109&gt;=CA$5,$G109&lt;=CA$6),IF($M109&gt;0,4,3),0)),IF(AND($D109&lt;=CA$6,$E109&gt;=CA$5),60,0)))</f>
        <v/>
      </c>
      <c r="CB109" s="80" t="str">
        <f>IF(OR($A109="",NOT(ISNUMBER($G109))),"",IF(AND($F109&lt;=CB$6,$G109&gt;=CB$5),IF(CB$5&gt;$N109,5,$K109)*10+IF(AND($F109&gt;=CB$5,$F109&lt;=CB$6),IF(AND($G109&gt;=CB$5,$G109&lt;=CB$6),5,IF($L109=1,2,1)),IF(AND($G109&gt;=CB$5,$G109&lt;=CB$6),IF($M109&gt;0,4,3),0)),IF(AND($D109&lt;=CB$6,$E109&gt;=CB$5),60,0)))</f>
        <v/>
      </c>
      <c r="CC109" s="80" t="str">
        <f>IF(OR($A109="",NOT(ISNUMBER($G109))),"",IF(AND($F109&lt;=CC$6,$G109&gt;=CC$5),IF(CC$5&gt;$N109,5,$K109)*10+IF(AND($F109&gt;=CC$5,$F109&lt;=CC$6),IF(AND($G109&gt;=CC$5,$G109&lt;=CC$6),5,IF($L109=1,2,1)),IF(AND($G109&gt;=CC$5,$G109&lt;=CC$6),IF($M109&gt;0,4,3),0)),IF(AND($D109&lt;=CC$6,$E109&gt;=CC$5),60,0)))</f>
        <v/>
      </c>
      <c r="CD109" s="80" t="str">
        <f>IF(OR($A109="",NOT(ISNUMBER($G109))),"",IF(AND($F109&lt;=CD$6,$G109&gt;=CD$5),IF(CD$5&gt;$N109,5,$K109)*10+IF(AND($F109&gt;=CD$5,$F109&lt;=CD$6),IF(AND($G109&gt;=CD$5,$G109&lt;=CD$6),5,IF($L109=1,2,1)),IF(AND($G109&gt;=CD$5,$G109&lt;=CD$6),IF($M109&gt;0,4,3),0)),IF(AND($D109&lt;=CD$6,$E109&gt;=CD$5),60,0)))</f>
        <v/>
      </c>
      <c r="CE109" s="80" t="str">
        <f>IF(OR($A109="",NOT(ISNUMBER($G109))),"",IF(AND($F109&lt;=CE$6,$G109&gt;=CE$5),IF(CE$5&gt;$N109,5,$K109)*10+IF(AND($F109&gt;=CE$5,$F109&lt;=CE$6),IF(AND($G109&gt;=CE$5,$G109&lt;=CE$6),5,IF($L109=1,2,1)),IF(AND($G109&gt;=CE$5,$G109&lt;=CE$6),IF($M109&gt;0,4,3),0)),IF(AND($D109&lt;=CE$6,$E109&gt;=CE$5),60,0)))</f>
        <v/>
      </c>
      <c r="CF109" s="80" t="str">
        <f>IF(OR($A109="",NOT(ISNUMBER($G109))),"",IF(AND($F109&lt;=CF$6,$G109&gt;=CF$5),IF(CF$5&gt;$N109,5,$K109)*10+IF(AND($F109&gt;=CF$5,$F109&lt;=CF$6),IF(AND($G109&gt;=CF$5,$G109&lt;=CF$6),5,IF($L109=1,2,1)),IF(AND($G109&gt;=CF$5,$G109&lt;=CF$6),IF($M109&gt;0,4,3),0)),IF(AND($D109&lt;=CF$6,$E109&gt;=CF$5),60,0)))</f>
        <v/>
      </c>
      <c r="CG109" s="80" t="str">
        <f>IF(OR($A109="",NOT(ISNUMBER($G109))),"",IF(AND($F109&lt;=CG$6,$G109&gt;=CG$5),IF(CG$5&gt;$N109,5,$K109)*10+IF(AND($F109&gt;=CG$5,$F109&lt;=CG$6),IF(AND($G109&gt;=CG$5,$G109&lt;=CG$6),5,IF($L109=1,2,1)),IF(AND($G109&gt;=CG$5,$G109&lt;=CG$6),IF($M109&gt;0,4,3),0)),IF(AND($D109&lt;=CG$6,$E109&gt;=CG$5),60,0)))</f>
        <v/>
      </c>
      <c r="CH109" s="80" t="str">
        <f>IF(OR($A109="",NOT(ISNUMBER($G109))),"",IF(AND($F109&lt;=CH$6,$G109&gt;=CH$5),IF(CH$5&gt;$N109,5,$K109)*10+IF(AND($F109&gt;=CH$5,$F109&lt;=CH$6),IF(AND($G109&gt;=CH$5,$G109&lt;=CH$6),5,IF($L109=1,2,1)),IF(AND($G109&gt;=CH$5,$G109&lt;=CH$6),IF($M109&gt;0,4,3),0)),IF(AND($D109&lt;=CH$6,$E109&gt;=CH$5),60,0)))</f>
        <v/>
      </c>
      <c r="CI109" s="80" t="str">
        <f>IF(OR($A109="",NOT(ISNUMBER($G109))),"",IF(AND($F109&lt;=CI$6,$G109&gt;=CI$5),IF(CI$5&gt;$N109,5,$K109)*10+IF(AND($F109&gt;=CI$5,$F109&lt;=CI$6),IF(AND($G109&gt;=CI$5,$G109&lt;=CI$6),5,IF($L109=1,2,1)),IF(AND($G109&gt;=CI$5,$G109&lt;=CI$6),IF($M109&gt;0,4,3),0)),IF(AND($D109&lt;=CI$6,$E109&gt;=CI$5),60,0)))</f>
        <v/>
      </c>
      <c r="CJ109" s="80" t="str">
        <f>IF(OR($A109="",NOT(ISNUMBER($G109))),"",IF(AND($F109&lt;=CJ$6,$G109&gt;=CJ$5),IF(CJ$5&gt;$N109,5,$K109)*10+IF(AND($F109&gt;=CJ$5,$F109&lt;=CJ$6),IF(AND($G109&gt;=CJ$5,$G109&lt;=CJ$6),5,IF($L109=1,2,1)),IF(AND($G109&gt;=CJ$5,$G109&lt;=CJ$6),IF($M109&gt;0,4,3),0)),IF(AND($D109&lt;=CJ$6,$E109&gt;=CJ$5),60,0)))</f>
        <v/>
      </c>
      <c r="CK109" s="80" t="str">
        <f>IF(OR($A109="",NOT(ISNUMBER($G109))),"",IF(AND($F109&lt;=CK$6,$G109&gt;=CK$5),IF(CK$5&gt;$N109,5,$K109)*10+IF(AND($F109&gt;=CK$5,$F109&lt;=CK$6),IF(AND($G109&gt;=CK$5,$G109&lt;=CK$6),5,IF($L109=1,2,1)),IF(AND($G109&gt;=CK$5,$G109&lt;=CK$6),IF($M109&gt;0,4,3),0)),IF(AND($D109&lt;=CK$6,$E109&gt;=CK$5),60,0)))</f>
        <v/>
      </c>
      <c r="CL109" s="80" t="str">
        <f>IF(OR($A109="",NOT(ISNUMBER($G109))),"",IF(AND($F109&lt;=CL$6,$G109&gt;=CL$5),IF(CL$5&gt;$N109,5,$K109)*10+IF(AND($F109&gt;=CL$5,$F109&lt;=CL$6),IF(AND($G109&gt;=CL$5,$G109&lt;=CL$6),5,IF($L109=1,2,1)),IF(AND($G109&gt;=CL$5,$G109&lt;=CL$6),IF($M109&gt;0,4,3),0)),IF(AND($D109&lt;=CL$6,$E109&gt;=CL$5),60,0)))</f>
        <v/>
      </c>
      <c r="CM109" s="80" t="str">
        <f>IF(OR($A109="",NOT(ISNUMBER($G109))),"",IF(AND($F109&lt;=CM$6,$G109&gt;=CM$5),IF(CM$5&gt;$N109,5,$K109)*10+IF(AND($F109&gt;=CM$5,$F109&lt;=CM$6),IF(AND($G109&gt;=CM$5,$G109&lt;=CM$6),5,IF($L109=1,2,1)),IF(AND($G109&gt;=CM$5,$G109&lt;=CM$6),IF($M109&gt;0,4,3),0)),IF(AND($D109&lt;=CM$6,$E109&gt;=CM$5),60,0)))</f>
        <v/>
      </c>
      <c r="CN109" s="80" t="str">
        <f>IF(OR($A109="",NOT(ISNUMBER($G109))),"",IF(AND($F109&lt;=CN$6,$G109&gt;=CN$5),IF(CN$5&gt;$N109,5,$K109)*10+IF(AND($F109&gt;=CN$5,$F109&lt;=CN$6),IF(AND($G109&gt;=CN$5,$G109&lt;=CN$6),5,IF($L109=1,2,1)),IF(AND($G109&gt;=CN$5,$G109&lt;=CN$6),IF($M109&gt;0,4,3),0)),IF(AND($D109&lt;=CN$6,$E109&gt;=CN$5),60,0)))</f>
        <v/>
      </c>
      <c r="CO109" s="80" t="str">
        <f>IF(OR($A109="",NOT(ISNUMBER($G109))),"",IF(AND($F109&lt;=CO$6,$G109&gt;=CO$5),IF(CO$5&gt;$N109,5,$K109)*10+IF(AND($F109&gt;=CO$5,$F109&lt;=CO$6),IF(AND($G109&gt;=CO$5,$G109&lt;=CO$6),5,IF($L109=1,2,1)),IF(AND($G109&gt;=CO$5,$G109&lt;=CO$6),IF($M109&gt;0,4,3),0)),IF(AND($D109&lt;=CO$6,$E109&gt;=CO$5),60,0)))</f>
        <v/>
      </c>
      <c r="CP109" s="80" t="str">
        <f>IF(OR($A109="",NOT(ISNUMBER($G109))),"",IF(AND($F109&lt;=CP$6,$G109&gt;=CP$5),IF(CP$5&gt;$N109,5,$K109)*10+IF(AND($F109&gt;=CP$5,$F109&lt;=CP$6),IF(AND($G109&gt;=CP$5,$G109&lt;=CP$6),5,IF($L109=1,2,1)),IF(AND($G109&gt;=CP$5,$G109&lt;=CP$6),IF($M109&gt;0,4,3),0)),IF(AND($D109&lt;=CP$6,$E109&gt;=CP$5),60,0)))</f>
        <v/>
      </c>
      <c r="CQ109" s="80" t="str">
        <f>IF(OR($A109="",NOT(ISNUMBER($G109))),"",IF(AND($F109&lt;=CQ$6,$G109&gt;=CQ$5),IF(CQ$5&gt;$N109,5,$K109)*10+IF(AND($F109&gt;=CQ$5,$F109&lt;=CQ$6),IF(AND($G109&gt;=CQ$5,$G109&lt;=CQ$6),5,IF($L109=1,2,1)),IF(AND($G109&gt;=CQ$5,$G109&lt;=CQ$6),IF($M109&gt;0,4,3),0)),IF(AND($D109&lt;=CQ$6,$E109&gt;=CQ$5),60,0)))</f>
        <v/>
      </c>
      <c r="CR109" s="80" t="str">
        <f>IF(OR($A109="",NOT(ISNUMBER($G109))),"",IF(AND($F109&lt;=CR$6,$G109&gt;=CR$5),IF(CR$5&gt;$N109,5,$K109)*10+IF(AND($F109&gt;=CR$5,$F109&lt;=CR$6),IF(AND($G109&gt;=CR$5,$G109&lt;=CR$6),5,IF($L109=1,2,1)),IF(AND($G109&gt;=CR$5,$G109&lt;=CR$6),IF($M109&gt;0,4,3),0)),IF(AND($D109&lt;=CR$6,$E109&gt;=CR$5),60,0)))</f>
        <v/>
      </c>
      <c r="CS109" s="80" t="str">
        <f>IF(OR($A109="",NOT(ISNUMBER($G109))),"",IF(AND($F109&lt;=CS$6,$G109&gt;=CS$5),IF(CS$5&gt;$N109,5,$K109)*10+IF(AND($F109&gt;=CS$5,$F109&lt;=CS$6),IF(AND($G109&gt;=CS$5,$G109&lt;=CS$6),5,IF($L109=1,2,1)),IF(AND($G109&gt;=CS$5,$G109&lt;=CS$6),IF($M109&gt;0,4,3),0)),IF(AND($D109&lt;=CS$6,$E109&gt;=CS$5),60,0)))</f>
        <v/>
      </c>
      <c r="CT109" s="80" t="str">
        <f>IF(OR($A109="",NOT(ISNUMBER($G109))),"",IF(AND($F109&lt;=CT$6,$G109&gt;=CT$5),IF(CT$5&gt;$N109,5,$K109)*10+IF(AND($F109&gt;=CT$5,$F109&lt;=CT$6),IF(AND($G109&gt;=CT$5,$G109&lt;=CT$6),5,IF($L109=1,2,1)),IF(AND($G109&gt;=CT$5,$G109&lt;=CT$6),IF($M109&gt;0,4,3),0)),IF(AND($D109&lt;=CT$6,$E109&gt;=CT$5),60,0)))</f>
        <v/>
      </c>
      <c r="CU109" s="80" t="str">
        <f>IF(OR($A109="",NOT(ISNUMBER($G109))),"",IF(AND($F109&lt;=CU$6,$G109&gt;=CU$5),IF(CU$5&gt;$N109,5,$K109)*10+IF(AND($F109&gt;=CU$5,$F109&lt;=CU$6),IF(AND($G109&gt;=CU$5,$G109&lt;=CU$6),5,IF($L109=1,2,1)),IF(AND($G109&gt;=CU$5,$G109&lt;=CU$6),IF($M109&gt;0,4,3),0)),IF(AND($D109&lt;=CU$6,$E109&gt;=CU$5),60,0)))</f>
        <v/>
      </c>
      <c r="CV109" s="80" t="str">
        <f>IF(OR($A109="",NOT(ISNUMBER($G109))),"",IF(AND($F109&lt;=CV$6,$G109&gt;=CV$5),IF(CV$5&gt;$N109,5,$K109)*10+IF(AND($F109&gt;=CV$5,$F109&lt;=CV$6),IF(AND($G109&gt;=CV$5,$G109&lt;=CV$6),5,IF($L109=1,2,1)),IF(AND($G109&gt;=CV$5,$G109&lt;=CV$6),IF($M109&gt;0,4,3),0)),IF(AND($D109&lt;=CV$6,$E109&gt;=CV$5),60,0)))</f>
        <v/>
      </c>
      <c r="CW109" s="80" t="str">
        <f>IF(OR($A109="",NOT(ISNUMBER($G109))),"",IF(AND($F109&lt;=CW$6,$G109&gt;=CW$5),IF(CW$5&gt;$N109,5,$K109)*10+IF(AND($F109&gt;=CW$5,$F109&lt;=CW$6),IF(AND($G109&gt;=CW$5,$G109&lt;=CW$6),5,IF($L109=1,2,1)),IF(AND($G109&gt;=CW$5,$G109&lt;=CW$6),IF($M109&gt;0,4,3),0)),IF(AND($D109&lt;=CW$6,$E109&gt;=CW$5),60,0)))</f>
        <v/>
      </c>
      <c r="CX109" s="80" t="str">
        <f>IF(OR($A109="",NOT(ISNUMBER($G109))),"",IF(AND($F109&lt;=CX$6,$G109&gt;=CX$5),IF(CX$5&gt;$N109,5,$K109)*10+IF(AND($F109&gt;=CX$5,$F109&lt;=CX$6),IF(AND($G109&gt;=CX$5,$G109&lt;=CX$6),5,IF($L109=1,2,1)),IF(AND($G109&gt;=CX$5,$G109&lt;=CX$6),IF($M109&gt;0,4,3),0)),IF(AND($D109&lt;=CX$6,$E109&gt;=CX$5),60,0)))</f>
        <v/>
      </c>
      <c r="CY109" s="80" t="str">
        <f>IF(OR($A109="",NOT(ISNUMBER($G109))),"",IF(AND($F109&lt;=CY$6,$G109&gt;=CY$5),IF(CY$5&gt;$N109,5,$K109)*10+IF(AND($F109&gt;=CY$5,$F109&lt;=CY$6),IF(AND($G109&gt;=CY$5,$G109&lt;=CY$6),5,IF($L109=1,2,1)),IF(AND($G109&gt;=CY$5,$G109&lt;=CY$6),IF($M109&gt;0,4,3),0)),IF(AND($D109&lt;=CY$6,$E109&gt;=CY$5),60,0)))</f>
        <v/>
      </c>
      <c r="CZ109" s="80" t="str">
        <f>IF(OR($A109="",NOT(ISNUMBER($G109))),"",IF(AND($F109&lt;=CZ$6,$G109&gt;=CZ$5),IF(CZ$5&gt;$N109,5,$K109)*10+IF(AND($F109&gt;=CZ$5,$F109&lt;=CZ$6),IF(AND($G109&gt;=CZ$5,$G109&lt;=CZ$6),5,IF($L109=1,2,1)),IF(AND($G109&gt;=CZ$5,$G109&lt;=CZ$6),IF($M109&gt;0,4,3),0)),IF(AND($D109&lt;=CZ$6,$E109&gt;=CZ$5),60,0)))</f>
        <v/>
      </c>
      <c r="DA109" s="80" t="str">
        <f>IF(OR($A109="",NOT(ISNUMBER($G109))),"",IF(AND($F109&lt;=DA$6,$G109&gt;=DA$5),IF(DA$5&gt;$N109,5,$K109)*10+IF(AND($F109&gt;=DA$5,$F109&lt;=DA$6),IF(AND($G109&gt;=DA$5,$G109&lt;=DA$6),5,IF($L109=1,2,1)),IF(AND($G109&gt;=DA$5,$G109&lt;=DA$6),IF($M109&gt;0,4,3),0)),IF(AND($D109&lt;=DA$6,$E109&gt;=DA$5),60,0)))</f>
        <v/>
      </c>
      <c r="DB109" s="80" t="str">
        <f>IF(OR($A109="",NOT(ISNUMBER($G109))),"",IF(AND($F109&lt;=DB$6,$G109&gt;=DB$5),IF(DB$5&gt;$N109,5,$K109)*10+IF(AND($F109&gt;=DB$5,$F109&lt;=DB$6),IF(AND($G109&gt;=DB$5,$G109&lt;=DB$6),5,IF($L109=1,2,1)),IF(AND($G109&gt;=DB$5,$G109&lt;=DB$6),IF($M109&gt;0,4,3),0)),IF(AND($D109&lt;=DB$6,$E109&gt;=DB$5),60,0)))</f>
        <v/>
      </c>
      <c r="DC109" s="80" t="str">
        <f>IF(OR($A109="",NOT(ISNUMBER($G109))),"",IF(AND($F109&lt;=DC$6,$G109&gt;=DC$5),IF(DC$5&gt;$N109,5,$K109)*10+IF(AND($F109&gt;=DC$5,$F109&lt;=DC$6),IF(AND($G109&gt;=DC$5,$G109&lt;=DC$6),5,IF($L109=1,2,1)),IF(AND($G109&gt;=DC$5,$G109&lt;=DC$6),IF($M109&gt;0,4,3),0)),IF(AND($D109&lt;=DC$6,$E109&gt;=DC$5),60,0)))</f>
        <v/>
      </c>
      <c r="DD109" s="80" t="str">
        <f>IF(OR($A109="",NOT(ISNUMBER($G109))),"",IF(AND($F109&lt;=DD$6,$G109&gt;=DD$5),IF(DD$5&gt;$N109,5,$K109)*10+IF(AND($F109&gt;=DD$5,$F109&lt;=DD$6),IF(AND($G109&gt;=DD$5,$G109&lt;=DD$6),5,IF($L109=1,2,1)),IF(AND($G109&gt;=DD$5,$G109&lt;=DD$6),IF($M109&gt;0,4,3),0)),IF(AND($D109&lt;=DD$6,$E109&gt;=DD$5),60,0)))</f>
        <v/>
      </c>
      <c r="DE109" s="80" t="str">
        <f>IF(OR($A109="",NOT(ISNUMBER($G109))),"",IF(AND($F109&lt;=DE$6,$G109&gt;=DE$5),IF(DE$5&gt;$N109,5,$K109)*10+IF(AND($F109&gt;=DE$5,$F109&lt;=DE$6),IF(AND($G109&gt;=DE$5,$G109&lt;=DE$6),5,IF($L109=1,2,1)),IF(AND($G109&gt;=DE$5,$G109&lt;=DE$6),IF($M109&gt;0,4,3),0)),IF(AND($D109&lt;=DE$6,$E109&gt;=DE$5),60,0)))</f>
        <v/>
      </c>
      <c r="DF109" s="80" t="str">
        <f>IF(OR($A109="",NOT(ISNUMBER($G109))),"",IF(AND($F109&lt;=DF$6,$G109&gt;=DF$5),IF(DF$5&gt;$N109,5,$K109)*10+IF(AND($F109&gt;=DF$5,$F109&lt;=DF$6),IF(AND($G109&gt;=DF$5,$G109&lt;=DF$6),5,IF($L109=1,2,1)),IF(AND($G109&gt;=DF$5,$G109&lt;=DF$6),IF($M109&gt;0,4,3),0)),IF(AND($D109&lt;=DF$6,$E109&gt;=DF$5),60,0)))</f>
        <v/>
      </c>
      <c r="DG109" s="80" t="str">
        <f>IF(OR($A109="",NOT(ISNUMBER($G109))),"",IF(AND($F109&lt;=DG$6,$G109&gt;=DG$5),IF(DG$5&gt;$N109,5,$K109)*10+IF(AND($F109&gt;=DG$5,$F109&lt;=DG$6),IF(AND($G109&gt;=DG$5,$G109&lt;=DG$6),5,IF($L109=1,2,1)),IF(AND($G109&gt;=DG$5,$G109&lt;=DG$6),IF($M109&gt;0,4,3),0)),IF(AND($D109&lt;=DG$6,$E109&gt;=DG$5),60,0)))</f>
        <v/>
      </c>
      <c r="DH109" s="80" t="str">
        <f>IF(OR($A109="",NOT(ISNUMBER($G109))),"",IF(AND($F109&lt;=DH$6,$G109&gt;=DH$5),IF(DH$5&gt;$N109,5,$K109)*10+IF(AND($F109&gt;=DH$5,$F109&lt;=DH$6),IF(AND($G109&gt;=DH$5,$G109&lt;=DH$6),5,IF($L109=1,2,1)),IF(AND($G109&gt;=DH$5,$G109&lt;=DH$6),IF($M109&gt;0,4,3),0)),IF(AND($D109&lt;=DH$6,$E109&gt;=DH$5),60,0)))</f>
        <v/>
      </c>
      <c r="DI109" s="80" t="str">
        <f>IF(OR($A109="",NOT(ISNUMBER($G109))),"",IF(AND($F109&lt;=DI$6,$G109&gt;=DI$5),IF(DI$5&gt;$N109,5,$K109)*10+IF(AND($F109&gt;=DI$5,$F109&lt;=DI$6),IF(AND($G109&gt;=DI$5,$G109&lt;=DI$6),5,IF($L109=1,2,1)),IF(AND($G109&gt;=DI$5,$G109&lt;=DI$6),IF($M109&gt;0,4,3),0)),IF(AND($D109&lt;=DI$6,$E109&gt;=DI$5),60,0)))</f>
        <v/>
      </c>
      <c r="DJ109" s="80" t="str">
        <f>IF(OR($A109="",NOT(ISNUMBER($G109))),"",IF(AND($F109&lt;=DJ$6,$G109&gt;=DJ$5),IF(DJ$5&gt;$N109,5,$K109)*10+IF(AND($F109&gt;=DJ$5,$F109&lt;=DJ$6),IF(AND($G109&gt;=DJ$5,$G109&lt;=DJ$6),5,IF($L109=1,2,1)),IF(AND($G109&gt;=DJ$5,$G109&lt;=DJ$6),IF($M109&gt;0,4,3),0)),IF(AND($D109&lt;=DJ$6,$E109&gt;=DJ$5),60,0)))</f>
        <v/>
      </c>
      <c r="DK109" s="80" t="str">
        <f>IF(OR($A109="",NOT(ISNUMBER($G109))),"",IF(AND($F109&lt;=DK$6,$G109&gt;=DK$5),IF(DK$5&gt;$N109,5,$K109)*10+IF(AND($F109&gt;=DK$5,$F109&lt;=DK$6),IF(AND($G109&gt;=DK$5,$G109&lt;=DK$6),5,IF($L109=1,2,1)),IF(AND($G109&gt;=DK$5,$G109&lt;=DK$6),IF($M109&gt;0,4,3),0)),IF(AND($D109&lt;=DK$6,$E109&gt;=DK$5),60,0)))</f>
        <v/>
      </c>
      <c r="DL109" s="80" t="str">
        <f>IF(OR($A109="",NOT(ISNUMBER($G109))),"",IF(AND($F109&lt;=DL$6,$G109&gt;=DL$5),IF(DL$5&gt;$N109,5,$K109)*10+IF(AND($F109&gt;=DL$5,$F109&lt;=DL$6),IF(AND($G109&gt;=DL$5,$G109&lt;=DL$6),5,IF($L109=1,2,1)),IF(AND($G109&gt;=DL$5,$G109&lt;=DL$6),IF($M109&gt;0,4,3),0)),IF(AND($D109&lt;=DL$6,$E109&gt;=DL$5),60,0)))</f>
        <v/>
      </c>
      <c r="DM109" s="80" t="str">
        <f>IF(OR($A109="",NOT(ISNUMBER($G109))),"",IF(AND($F109&lt;=DM$6,$G109&gt;=DM$5),IF(DM$5&gt;$N109,5,$K109)*10+IF(AND($F109&gt;=DM$5,$F109&lt;=DM$6),IF(AND($G109&gt;=DM$5,$G109&lt;=DM$6),5,IF($L109=1,2,1)),IF(AND($G109&gt;=DM$5,$G109&lt;=DM$6),IF($M109&gt;0,4,3),0)),IF(AND($D109&lt;=DM$6,$E109&gt;=DM$5),60,0)))</f>
        <v/>
      </c>
      <c r="DN109" s="80" t="str">
        <f>IF(OR($A109="",NOT(ISNUMBER($G109))),"",IF(AND($F109&lt;=DN$6,$G109&gt;=DN$5),IF(DN$5&gt;$N109,5,$K109)*10+IF(AND($F109&gt;=DN$5,$F109&lt;=DN$6),IF(AND($G109&gt;=DN$5,$G109&lt;=DN$6),5,IF($L109=1,2,1)),IF(AND($G109&gt;=DN$5,$G109&lt;=DN$6),IF($M109&gt;0,4,3),0)),IF(AND($D109&lt;=DN$6,$E109&gt;=DN$5),60,0)))</f>
        <v/>
      </c>
      <c r="DO109" s="80" t="str">
        <f>IF(OR($A109="",NOT(ISNUMBER($G109))),"",IF(AND($F109&lt;=DO$6,$G109&gt;=DO$5),IF(DO$5&gt;$N109,5,$K109)*10+IF(AND($F109&gt;=DO$5,$F109&lt;=DO$6),IF(AND($G109&gt;=DO$5,$G109&lt;=DO$6),5,IF($L109=1,2,1)),IF(AND($G109&gt;=DO$5,$G109&lt;=DO$6),IF($M109&gt;0,4,3),0)),IF(AND($D109&lt;=DO$6,$E109&gt;=DO$5),60,0)))</f>
        <v/>
      </c>
      <c r="DP109" s="80" t="str">
        <f>IF(OR($A109="",NOT(ISNUMBER($G109))),"",IF(AND($F109&lt;=DP$6,$G109&gt;=DP$5),IF(DP$5&gt;$N109,5,$K109)*10+IF(AND($F109&gt;=DP$5,$F109&lt;=DP$6),IF(AND($G109&gt;=DP$5,$G109&lt;=DP$6),5,IF($L109=1,2,1)),IF(AND($G109&gt;=DP$5,$G109&lt;=DP$6),IF($M109&gt;0,4,3),0)),IF(AND($D109&lt;=DP$6,$E109&gt;=DP$5),60,0)))</f>
        <v/>
      </c>
      <c r="DQ109" s="80" t="str">
        <f>IF(OR($A109="",NOT(ISNUMBER($G109))),"",IF(AND($F109&lt;=DQ$6,$G109&gt;=DQ$5),IF(DQ$5&gt;$N109,5,$K109)*10+IF(AND($F109&gt;=DQ$5,$F109&lt;=DQ$6),IF(AND($G109&gt;=DQ$5,$G109&lt;=DQ$6),5,IF($L109=1,2,1)),IF(AND($G109&gt;=DQ$5,$G109&lt;=DQ$6),IF($M109&gt;0,4,3),0)),IF(AND($D109&lt;=DQ$6,$E109&gt;=DQ$5),60,0)))</f>
        <v/>
      </c>
      <c r="DR109" s="80" t="str">
        <f>IF(OR($A109="",NOT(ISNUMBER($G109))),"",IF(AND($F109&lt;=DR$6,$G109&gt;=DR$5),IF(DR$5&gt;$N109,5,$K109)*10+IF(AND($F109&gt;=DR$5,$F109&lt;=DR$6),IF(AND($G109&gt;=DR$5,$G109&lt;=DR$6),5,IF($L109=1,2,1)),IF(AND($G109&gt;=DR$5,$G109&lt;=DR$6),IF($M109&gt;0,4,3),0)),IF(AND($D109&lt;=DR$6,$E109&gt;=DR$5),60,0)))</f>
        <v/>
      </c>
      <c r="DS109" s="80" t="str">
        <f>IF(OR($A109="",NOT(ISNUMBER($G109))),"",IF(AND($F109&lt;=DS$6,$G109&gt;=DS$5),IF(DS$5&gt;$N109,5,$K109)*10+IF(AND($F109&gt;=DS$5,$F109&lt;=DS$6),IF(AND($G109&gt;=DS$5,$G109&lt;=DS$6),5,IF($L109=1,2,1)),IF(AND($G109&gt;=DS$5,$G109&lt;=DS$6),IF($M109&gt;0,4,3),0)),IF(AND($D109&lt;=DS$6,$E109&gt;=DS$5),60,0)))</f>
        <v/>
      </c>
      <c r="DT109" s="80" t="str">
        <f>IF(OR($A109="",NOT(ISNUMBER($G109))),"",IF(AND($F109&lt;=DT$6,$G109&gt;=DT$5),IF(DT$5&gt;$N109,5,$K109)*10+IF(AND($F109&gt;=DT$5,$F109&lt;=DT$6),IF(AND($G109&gt;=DT$5,$G109&lt;=DT$6),5,IF($L109=1,2,1)),IF(AND($G109&gt;=DT$5,$G109&lt;=DT$6),IF($M109&gt;0,4,3),0)),IF(AND($D109&lt;=DT$6,$E109&gt;=DT$5),60,0)))</f>
        <v/>
      </c>
      <c r="DU109" s="80" t="str">
        <f>IF(OR($A109="",NOT(ISNUMBER($G109))),"",IF(AND($F109&lt;=DU$6,$G109&gt;=DU$5),IF(DU$5&gt;$N109,5,$K109)*10+IF(AND($F109&gt;=DU$5,$F109&lt;=DU$6),IF(AND($G109&gt;=DU$5,$G109&lt;=DU$6),5,IF($L109=1,2,1)),IF(AND($G109&gt;=DU$5,$G109&lt;=DU$6),IF($M109&gt;0,4,3),0)),IF(AND($D109&lt;=DU$6,$E109&gt;=DU$5),60,0)))</f>
        <v/>
      </c>
      <c r="DV109" s="80" t="str">
        <f>IF(OR($A109="",NOT(ISNUMBER($G109))),"",IF(AND($F109&lt;=DV$6,$G109&gt;=DV$5),IF(DV$5&gt;$N109,5,$K109)*10+IF(AND($F109&gt;=DV$5,$F109&lt;=DV$6),IF(AND($G109&gt;=DV$5,$G109&lt;=DV$6),5,IF($L109=1,2,1)),IF(AND($G109&gt;=DV$5,$G109&lt;=DV$6),IF($M109&gt;0,4,3),0)),IF(AND($D109&lt;=DV$6,$E109&gt;=DV$5),60,0)))</f>
        <v/>
      </c>
      <c r="DW109" s="80" t="str">
        <f>IF(OR($A109="",NOT(ISNUMBER($G109))),"",IF(AND($F109&lt;=DW$6,$G109&gt;=DW$5),IF(DW$5&gt;$N109,5,$K109)*10+IF(AND($F109&gt;=DW$5,$F109&lt;=DW$6),IF(AND($G109&gt;=DW$5,$G109&lt;=DW$6),5,IF($L109=1,2,1)),IF(AND($G109&gt;=DW$5,$G109&lt;=DW$6),IF($M109&gt;0,4,3),0)),IF(AND($D109&lt;=DW$6,$E109&gt;=DW$5),60,0)))</f>
        <v/>
      </c>
      <c r="DX109" s="80" t="str">
        <f>IF(OR($A109="",NOT(ISNUMBER($G109))),"",IF(AND($F109&lt;=DX$6,$G109&gt;=DX$5),IF(DX$5&gt;$N109,5,$K109)*10+IF(AND($F109&gt;=DX$5,$F109&lt;=DX$6),IF(AND($G109&gt;=DX$5,$G109&lt;=DX$6),5,IF($L109=1,2,1)),IF(AND($G109&gt;=DX$5,$G109&lt;=DX$6),IF($M109&gt;0,4,3),0)),IF(AND($D109&lt;=DX$6,$E109&gt;=DX$5),60,0)))</f>
        <v/>
      </c>
      <c r="DY109" s="80" t="str">
        <f>IF(OR($A109="",NOT(ISNUMBER($G109))),"",IF(AND($F109&lt;=DY$6,$G109&gt;=DY$5),IF(DY$5&gt;$N109,5,$K109)*10+IF(AND($F109&gt;=DY$5,$F109&lt;=DY$6),IF(AND($G109&gt;=DY$5,$G109&lt;=DY$6),5,IF($L109=1,2,1)),IF(AND($G109&gt;=DY$5,$G109&lt;=DY$6),IF($M109&gt;0,4,3),0)),IF(AND($D109&lt;=DY$6,$E109&gt;=DY$5),60,0)))</f>
        <v/>
      </c>
      <c r="DZ109" s="80" t="str">
        <f>IF(OR($A109="",NOT(ISNUMBER($G109))),"",IF(AND($F109&lt;=DZ$6,$G109&gt;=DZ$5),IF(DZ$5&gt;$N109,5,$K109)*10+IF(AND($F109&gt;=DZ$5,$F109&lt;=DZ$6),IF(AND($G109&gt;=DZ$5,$G109&lt;=DZ$6),5,IF($L109=1,2,1)),IF(AND($G109&gt;=DZ$5,$G109&lt;=DZ$6),IF($M109&gt;0,4,3),0)),IF(AND($D109&lt;=DZ$6,$E109&gt;=DZ$5),60,0)))</f>
        <v/>
      </c>
      <c r="EA109" s="80" t="str">
        <f>IF(OR($A109="",NOT(ISNUMBER($G109))),"",IF(AND($F109&lt;=EA$6,$G109&gt;=EA$5),IF(EA$5&gt;$N109,5,$K109)*10+IF(AND($F109&gt;=EA$5,$F109&lt;=EA$6),IF(AND($G109&gt;=EA$5,$G109&lt;=EA$6),5,IF($L109=1,2,1)),IF(AND($G109&gt;=EA$5,$G109&lt;=EA$6),IF($M109&gt;0,4,3),0)),IF(AND($D109&lt;=EA$6,$E109&gt;=EA$5),60,0)))</f>
        <v/>
      </c>
      <c r="EB109" s="80" t="str">
        <f>IF(OR($A109="",NOT(ISNUMBER($G109))),"",IF(AND($F109&lt;=EB$6,$G109&gt;=EB$5),IF(EB$5&gt;$N109,5,$K109)*10+IF(AND($F109&gt;=EB$5,$F109&lt;=EB$6),IF(AND($G109&gt;=EB$5,$G109&lt;=EB$6),5,IF($L109=1,2,1)),IF(AND($G109&gt;=EB$5,$G109&lt;=EB$6),IF($M109&gt;0,4,3),0)),IF(AND($D109&lt;=EB$6,$E109&gt;=EB$5),60,0)))</f>
        <v/>
      </c>
      <c r="EC109" s="80" t="str">
        <f>IF(OR($A109="",NOT(ISNUMBER($G109))),"",IF(AND($F109&lt;=EC$6,$G109&gt;=EC$5),IF(EC$5&gt;$N109,5,$K109)*10+IF(AND($F109&gt;=EC$5,$F109&lt;=EC$6),IF(AND($G109&gt;=EC$5,$G109&lt;=EC$6),5,IF($L109=1,2,1)),IF(AND($G109&gt;=EC$5,$G109&lt;=EC$6),IF($M109&gt;0,4,3),0)),IF(AND($D109&lt;=EC$6,$E109&gt;=EC$5),60,0)))</f>
        <v/>
      </c>
      <c r="ED109" s="80" t="str">
        <f>IF(OR($A109="",NOT(ISNUMBER($G109))),"",IF(AND($F109&lt;=ED$6,$G109&gt;=ED$5),IF(ED$5&gt;$N109,5,$K109)*10+IF(AND($F109&gt;=ED$5,$F109&lt;=ED$6),IF(AND($G109&gt;=ED$5,$G109&lt;=ED$6),5,IF($L109=1,2,1)),IF(AND($G109&gt;=ED$5,$G109&lt;=ED$6),IF($M109&gt;0,4,3),0)),IF(AND($D109&lt;=ED$6,$E109&gt;=ED$5),60,0)))</f>
        <v/>
      </c>
    </row>
    <row r="110" ht="18" customHeight="1">
      <c r="A110" s="52" t="str">
        <f>IF(Tasks!$B110="","",Tasks!$A110)</f>
        <v/>
      </c>
      <c r="B110" s="78" t="str">
        <f>IF(Tasks!$B110="","",Tasks!$B110)</f>
        <v/>
      </c>
      <c r="C110" s="25" t="str">
        <f>IF($B110="","",IF(AND(Tasks!$D110="",Tasks!$G110=""),"-",IF(Tasks!$D110="","",Tasks!$D110&amp;IF(OR(Tasks!$E110="",Tasks!$E110="FS"),IF(N(Tasks!$F110)=0,"","FS"),Tasks!$E110)&amp;IF(N(Tasks!$F110)=0,"",IF(Tasks!$F110&gt;0,"+","")&amp;Tasks!$F110))&amp;IF(AND(Tasks!$D110&lt;&gt;"",Tasks!$G110&lt;&gt;""),", ","")&amp;IF(Tasks!$G110="","",Tasks!$G110&amp;IF(OR(Tasks!$H110="",Tasks!$H110="FS"),IF(N(Tasks!$I110)=0,"","FS"),Tasks!$H110)&amp;IF(N(Tasks!$I110)=0,"",IF(Tasks!$I110&gt;0,"+","")&amp;Tasks!$I110))))</f>
        <v/>
      </c>
      <c r="D110" s="51" t="str">
        <f>IF(OR($B110="",Tasks!$Q110=""),"",Tasks!$Q110)</f>
        <v/>
      </c>
      <c r="E110" s="51" t="str">
        <f>IF(OR($B110="",Tasks!$R110=""),"",Tasks!$R110)</f>
        <v/>
      </c>
      <c r="F110" s="51" t="str">
        <f>IF(OR($B110="",Tasks!$S110=""),"",Tasks!$S110)</f>
        <v/>
      </c>
      <c r="G110" s="51" t="str">
        <f>IF(OR($B110="",Tasks!$T110=""),"",Tasks!$T110)</f>
        <v/>
      </c>
      <c r="H110" s="52" t="str">
        <f>IF($B110="","",Tasks!$AE110)</f>
        <v/>
      </c>
      <c r="I110" s="79" t="str">
        <f>IF($B110="","",Tasks!$AF110)</f>
        <v/>
      </c>
      <c r="J110" s="53" t="str">
        <f>IF(OR($B110="",Tasks!$V110=""),"",Tasks!$V110)</f>
        <v/>
      </c>
      <c r="K110" s="52" t="str">
        <f>IF($B110="","",Tasks!$AA110)</f>
        <v/>
      </c>
      <c r="L110" s="52" t="str">
        <f>IF($B110="","",Tasks!$AB110)</f>
        <v/>
      </c>
      <c r="M110" s="52" t="str">
        <f>IF($B110="","",Tasks!$Z110)</f>
        <v/>
      </c>
      <c r="N110" s="52" t="str">
        <f>IF(OR($B110="",Tasks!$AG110=""),"",Tasks!$AG110)</f>
        <v/>
      </c>
      <c r="O110" s="80" t="str">
        <f>IF(OR($A110="",NOT(ISNUMBER($G110))),"",IF(AND($F110&lt;=O$6,$G110&gt;=O$5),IF(O$5&gt;$N110,5,$K110)*10+IF(AND($F110&gt;=O$5,$F110&lt;=O$6),IF(AND($G110&gt;=O$5,$G110&lt;=O$6),5,IF($L110=1,2,1)),IF(AND($G110&gt;=O$5,$G110&lt;=O$6),IF($M110&gt;0,4,3),0)),IF(AND($D110&lt;=O$6,$E110&gt;=O$5),60,0)))</f>
        <v/>
      </c>
      <c r="P110" s="80" t="str">
        <f>IF(OR($A110="",NOT(ISNUMBER($G110))),"",IF(AND($F110&lt;=P$6,$G110&gt;=P$5),IF(P$5&gt;$N110,5,$K110)*10+IF(AND($F110&gt;=P$5,$F110&lt;=P$6),IF(AND($G110&gt;=P$5,$G110&lt;=P$6),5,IF($L110=1,2,1)),IF(AND($G110&gt;=P$5,$G110&lt;=P$6),IF($M110&gt;0,4,3),0)),IF(AND($D110&lt;=P$6,$E110&gt;=P$5),60,0)))</f>
        <v/>
      </c>
      <c r="Q110" s="80" t="str">
        <f>IF(OR($A110="",NOT(ISNUMBER($G110))),"",IF(AND($F110&lt;=Q$6,$G110&gt;=Q$5),IF(Q$5&gt;$N110,5,$K110)*10+IF(AND($F110&gt;=Q$5,$F110&lt;=Q$6),IF(AND($G110&gt;=Q$5,$G110&lt;=Q$6),5,IF($L110=1,2,1)),IF(AND($G110&gt;=Q$5,$G110&lt;=Q$6),IF($M110&gt;0,4,3),0)),IF(AND($D110&lt;=Q$6,$E110&gt;=Q$5),60,0)))</f>
        <v/>
      </c>
      <c r="R110" s="80" t="str">
        <f>IF(OR($A110="",NOT(ISNUMBER($G110))),"",IF(AND($F110&lt;=R$6,$G110&gt;=R$5),IF(R$5&gt;$N110,5,$K110)*10+IF(AND($F110&gt;=R$5,$F110&lt;=R$6),IF(AND($G110&gt;=R$5,$G110&lt;=R$6),5,IF($L110=1,2,1)),IF(AND($G110&gt;=R$5,$G110&lt;=R$6),IF($M110&gt;0,4,3),0)),IF(AND($D110&lt;=R$6,$E110&gt;=R$5),60,0)))</f>
        <v/>
      </c>
      <c r="S110" s="80" t="str">
        <f>IF(OR($A110="",NOT(ISNUMBER($G110))),"",IF(AND($F110&lt;=S$6,$G110&gt;=S$5),IF(S$5&gt;$N110,5,$K110)*10+IF(AND($F110&gt;=S$5,$F110&lt;=S$6),IF(AND($G110&gt;=S$5,$G110&lt;=S$6),5,IF($L110=1,2,1)),IF(AND($G110&gt;=S$5,$G110&lt;=S$6),IF($M110&gt;0,4,3),0)),IF(AND($D110&lt;=S$6,$E110&gt;=S$5),60,0)))</f>
        <v/>
      </c>
      <c r="T110" s="80" t="str">
        <f>IF(OR($A110="",NOT(ISNUMBER($G110))),"",IF(AND($F110&lt;=T$6,$G110&gt;=T$5),IF(T$5&gt;$N110,5,$K110)*10+IF(AND($F110&gt;=T$5,$F110&lt;=T$6),IF(AND($G110&gt;=T$5,$G110&lt;=T$6),5,IF($L110=1,2,1)),IF(AND($G110&gt;=T$5,$G110&lt;=T$6),IF($M110&gt;0,4,3),0)),IF(AND($D110&lt;=T$6,$E110&gt;=T$5),60,0)))</f>
        <v/>
      </c>
      <c r="U110" s="80" t="str">
        <f>IF(OR($A110="",NOT(ISNUMBER($G110))),"",IF(AND($F110&lt;=U$6,$G110&gt;=U$5),IF(U$5&gt;$N110,5,$K110)*10+IF(AND($F110&gt;=U$5,$F110&lt;=U$6),IF(AND($G110&gt;=U$5,$G110&lt;=U$6),5,IF($L110=1,2,1)),IF(AND($G110&gt;=U$5,$G110&lt;=U$6),IF($M110&gt;0,4,3),0)),IF(AND($D110&lt;=U$6,$E110&gt;=U$5),60,0)))</f>
        <v/>
      </c>
      <c r="V110" s="80" t="str">
        <f>IF(OR($A110="",NOT(ISNUMBER($G110))),"",IF(AND($F110&lt;=V$6,$G110&gt;=V$5),IF(V$5&gt;$N110,5,$K110)*10+IF(AND($F110&gt;=V$5,$F110&lt;=V$6),IF(AND($G110&gt;=V$5,$G110&lt;=V$6),5,IF($L110=1,2,1)),IF(AND($G110&gt;=V$5,$G110&lt;=V$6),IF($M110&gt;0,4,3),0)),IF(AND($D110&lt;=V$6,$E110&gt;=V$5),60,0)))</f>
        <v/>
      </c>
      <c r="W110" s="80" t="str">
        <f>IF(OR($A110="",NOT(ISNUMBER($G110))),"",IF(AND($F110&lt;=W$6,$G110&gt;=W$5),IF(W$5&gt;$N110,5,$K110)*10+IF(AND($F110&gt;=W$5,$F110&lt;=W$6),IF(AND($G110&gt;=W$5,$G110&lt;=W$6),5,IF($L110=1,2,1)),IF(AND($G110&gt;=W$5,$G110&lt;=W$6),IF($M110&gt;0,4,3),0)),IF(AND($D110&lt;=W$6,$E110&gt;=W$5),60,0)))</f>
        <v/>
      </c>
      <c r="X110" s="80" t="str">
        <f>IF(OR($A110="",NOT(ISNUMBER($G110))),"",IF(AND($F110&lt;=X$6,$G110&gt;=X$5),IF(X$5&gt;$N110,5,$K110)*10+IF(AND($F110&gt;=X$5,$F110&lt;=X$6),IF(AND($G110&gt;=X$5,$G110&lt;=X$6),5,IF($L110=1,2,1)),IF(AND($G110&gt;=X$5,$G110&lt;=X$6),IF($M110&gt;0,4,3),0)),IF(AND($D110&lt;=X$6,$E110&gt;=X$5),60,0)))</f>
        <v/>
      </c>
      <c r="Y110" s="80" t="str">
        <f>IF(OR($A110="",NOT(ISNUMBER($G110))),"",IF(AND($F110&lt;=Y$6,$G110&gt;=Y$5),IF(Y$5&gt;$N110,5,$K110)*10+IF(AND($F110&gt;=Y$5,$F110&lt;=Y$6),IF(AND($G110&gt;=Y$5,$G110&lt;=Y$6),5,IF($L110=1,2,1)),IF(AND($G110&gt;=Y$5,$G110&lt;=Y$6),IF($M110&gt;0,4,3),0)),IF(AND($D110&lt;=Y$6,$E110&gt;=Y$5),60,0)))</f>
        <v/>
      </c>
      <c r="Z110" s="80" t="str">
        <f>IF(OR($A110="",NOT(ISNUMBER($G110))),"",IF(AND($F110&lt;=Z$6,$G110&gt;=Z$5),IF(Z$5&gt;$N110,5,$K110)*10+IF(AND($F110&gt;=Z$5,$F110&lt;=Z$6),IF(AND($G110&gt;=Z$5,$G110&lt;=Z$6),5,IF($L110=1,2,1)),IF(AND($G110&gt;=Z$5,$G110&lt;=Z$6),IF($M110&gt;0,4,3),0)),IF(AND($D110&lt;=Z$6,$E110&gt;=Z$5),60,0)))</f>
        <v/>
      </c>
      <c r="AA110" s="80" t="str">
        <f>IF(OR($A110="",NOT(ISNUMBER($G110))),"",IF(AND($F110&lt;=AA$6,$G110&gt;=AA$5),IF(AA$5&gt;$N110,5,$K110)*10+IF(AND($F110&gt;=AA$5,$F110&lt;=AA$6),IF(AND($G110&gt;=AA$5,$G110&lt;=AA$6),5,IF($L110=1,2,1)),IF(AND($G110&gt;=AA$5,$G110&lt;=AA$6),IF($M110&gt;0,4,3),0)),IF(AND($D110&lt;=AA$6,$E110&gt;=AA$5),60,0)))</f>
        <v/>
      </c>
      <c r="AB110" s="80" t="str">
        <f>IF(OR($A110="",NOT(ISNUMBER($G110))),"",IF(AND($F110&lt;=AB$6,$G110&gt;=AB$5),IF(AB$5&gt;$N110,5,$K110)*10+IF(AND($F110&gt;=AB$5,$F110&lt;=AB$6),IF(AND($G110&gt;=AB$5,$G110&lt;=AB$6),5,IF($L110=1,2,1)),IF(AND($G110&gt;=AB$5,$G110&lt;=AB$6),IF($M110&gt;0,4,3),0)),IF(AND($D110&lt;=AB$6,$E110&gt;=AB$5),60,0)))</f>
        <v/>
      </c>
      <c r="AC110" s="80" t="str">
        <f>IF(OR($A110="",NOT(ISNUMBER($G110))),"",IF(AND($F110&lt;=AC$6,$G110&gt;=AC$5),IF(AC$5&gt;$N110,5,$K110)*10+IF(AND($F110&gt;=AC$5,$F110&lt;=AC$6),IF(AND($G110&gt;=AC$5,$G110&lt;=AC$6),5,IF($L110=1,2,1)),IF(AND($G110&gt;=AC$5,$G110&lt;=AC$6),IF($M110&gt;0,4,3),0)),IF(AND($D110&lt;=AC$6,$E110&gt;=AC$5),60,0)))</f>
        <v/>
      </c>
      <c r="AD110" s="80" t="str">
        <f>IF(OR($A110="",NOT(ISNUMBER($G110))),"",IF(AND($F110&lt;=AD$6,$G110&gt;=AD$5),IF(AD$5&gt;$N110,5,$K110)*10+IF(AND($F110&gt;=AD$5,$F110&lt;=AD$6),IF(AND($G110&gt;=AD$5,$G110&lt;=AD$6),5,IF($L110=1,2,1)),IF(AND($G110&gt;=AD$5,$G110&lt;=AD$6),IF($M110&gt;0,4,3),0)),IF(AND($D110&lt;=AD$6,$E110&gt;=AD$5),60,0)))</f>
        <v/>
      </c>
      <c r="AE110" s="80" t="str">
        <f>IF(OR($A110="",NOT(ISNUMBER($G110))),"",IF(AND($F110&lt;=AE$6,$G110&gt;=AE$5),IF(AE$5&gt;$N110,5,$K110)*10+IF(AND($F110&gt;=AE$5,$F110&lt;=AE$6),IF(AND($G110&gt;=AE$5,$G110&lt;=AE$6),5,IF($L110=1,2,1)),IF(AND($G110&gt;=AE$5,$G110&lt;=AE$6),IF($M110&gt;0,4,3),0)),IF(AND($D110&lt;=AE$6,$E110&gt;=AE$5),60,0)))</f>
        <v/>
      </c>
      <c r="AF110" s="80" t="str">
        <f>IF(OR($A110="",NOT(ISNUMBER($G110))),"",IF(AND($F110&lt;=AF$6,$G110&gt;=AF$5),IF(AF$5&gt;$N110,5,$K110)*10+IF(AND($F110&gt;=AF$5,$F110&lt;=AF$6),IF(AND($G110&gt;=AF$5,$G110&lt;=AF$6),5,IF($L110=1,2,1)),IF(AND($G110&gt;=AF$5,$G110&lt;=AF$6),IF($M110&gt;0,4,3),0)),IF(AND($D110&lt;=AF$6,$E110&gt;=AF$5),60,0)))</f>
        <v/>
      </c>
      <c r="AG110" s="80" t="str">
        <f>IF(OR($A110="",NOT(ISNUMBER($G110))),"",IF(AND($F110&lt;=AG$6,$G110&gt;=AG$5),IF(AG$5&gt;$N110,5,$K110)*10+IF(AND($F110&gt;=AG$5,$F110&lt;=AG$6),IF(AND($G110&gt;=AG$5,$G110&lt;=AG$6),5,IF($L110=1,2,1)),IF(AND($G110&gt;=AG$5,$G110&lt;=AG$6),IF($M110&gt;0,4,3),0)),IF(AND($D110&lt;=AG$6,$E110&gt;=AG$5),60,0)))</f>
        <v/>
      </c>
      <c r="AH110" s="80" t="str">
        <f>IF(OR($A110="",NOT(ISNUMBER($G110))),"",IF(AND($F110&lt;=AH$6,$G110&gt;=AH$5),IF(AH$5&gt;$N110,5,$K110)*10+IF(AND($F110&gt;=AH$5,$F110&lt;=AH$6),IF(AND($G110&gt;=AH$5,$G110&lt;=AH$6),5,IF($L110=1,2,1)),IF(AND($G110&gt;=AH$5,$G110&lt;=AH$6),IF($M110&gt;0,4,3),0)),IF(AND($D110&lt;=AH$6,$E110&gt;=AH$5),60,0)))</f>
        <v/>
      </c>
      <c r="AI110" s="80" t="str">
        <f>IF(OR($A110="",NOT(ISNUMBER($G110))),"",IF(AND($F110&lt;=AI$6,$G110&gt;=AI$5),IF(AI$5&gt;$N110,5,$K110)*10+IF(AND($F110&gt;=AI$5,$F110&lt;=AI$6),IF(AND($G110&gt;=AI$5,$G110&lt;=AI$6),5,IF($L110=1,2,1)),IF(AND($G110&gt;=AI$5,$G110&lt;=AI$6),IF($M110&gt;0,4,3),0)),IF(AND($D110&lt;=AI$6,$E110&gt;=AI$5),60,0)))</f>
        <v/>
      </c>
      <c r="AJ110" s="80" t="str">
        <f>IF(OR($A110="",NOT(ISNUMBER($G110))),"",IF(AND($F110&lt;=AJ$6,$G110&gt;=AJ$5),IF(AJ$5&gt;$N110,5,$K110)*10+IF(AND($F110&gt;=AJ$5,$F110&lt;=AJ$6),IF(AND($G110&gt;=AJ$5,$G110&lt;=AJ$6),5,IF($L110=1,2,1)),IF(AND($G110&gt;=AJ$5,$G110&lt;=AJ$6),IF($M110&gt;0,4,3),0)),IF(AND($D110&lt;=AJ$6,$E110&gt;=AJ$5),60,0)))</f>
        <v/>
      </c>
      <c r="AK110" s="80" t="str">
        <f>IF(OR($A110="",NOT(ISNUMBER($G110))),"",IF(AND($F110&lt;=AK$6,$G110&gt;=AK$5),IF(AK$5&gt;$N110,5,$K110)*10+IF(AND($F110&gt;=AK$5,$F110&lt;=AK$6),IF(AND($G110&gt;=AK$5,$G110&lt;=AK$6),5,IF($L110=1,2,1)),IF(AND($G110&gt;=AK$5,$G110&lt;=AK$6),IF($M110&gt;0,4,3),0)),IF(AND($D110&lt;=AK$6,$E110&gt;=AK$5),60,0)))</f>
        <v/>
      </c>
      <c r="AL110" s="80" t="str">
        <f>IF(OR($A110="",NOT(ISNUMBER($G110))),"",IF(AND($F110&lt;=AL$6,$G110&gt;=AL$5),IF(AL$5&gt;$N110,5,$K110)*10+IF(AND($F110&gt;=AL$5,$F110&lt;=AL$6),IF(AND($G110&gt;=AL$5,$G110&lt;=AL$6),5,IF($L110=1,2,1)),IF(AND($G110&gt;=AL$5,$G110&lt;=AL$6),IF($M110&gt;0,4,3),0)),IF(AND($D110&lt;=AL$6,$E110&gt;=AL$5),60,0)))</f>
        <v/>
      </c>
      <c r="AM110" s="80" t="str">
        <f>IF(OR($A110="",NOT(ISNUMBER($G110))),"",IF(AND($F110&lt;=AM$6,$G110&gt;=AM$5),IF(AM$5&gt;$N110,5,$K110)*10+IF(AND($F110&gt;=AM$5,$F110&lt;=AM$6),IF(AND($G110&gt;=AM$5,$G110&lt;=AM$6),5,IF($L110=1,2,1)),IF(AND($G110&gt;=AM$5,$G110&lt;=AM$6),IF($M110&gt;0,4,3),0)),IF(AND($D110&lt;=AM$6,$E110&gt;=AM$5),60,0)))</f>
        <v/>
      </c>
      <c r="AN110" s="80" t="str">
        <f>IF(OR($A110="",NOT(ISNUMBER($G110))),"",IF(AND($F110&lt;=AN$6,$G110&gt;=AN$5),IF(AN$5&gt;$N110,5,$K110)*10+IF(AND($F110&gt;=AN$5,$F110&lt;=AN$6),IF(AND($G110&gt;=AN$5,$G110&lt;=AN$6),5,IF($L110=1,2,1)),IF(AND($G110&gt;=AN$5,$G110&lt;=AN$6),IF($M110&gt;0,4,3),0)),IF(AND($D110&lt;=AN$6,$E110&gt;=AN$5),60,0)))</f>
        <v/>
      </c>
      <c r="AO110" s="80" t="str">
        <f>IF(OR($A110="",NOT(ISNUMBER($G110))),"",IF(AND($F110&lt;=AO$6,$G110&gt;=AO$5),IF(AO$5&gt;$N110,5,$K110)*10+IF(AND($F110&gt;=AO$5,$F110&lt;=AO$6),IF(AND($G110&gt;=AO$5,$G110&lt;=AO$6),5,IF($L110=1,2,1)),IF(AND($G110&gt;=AO$5,$G110&lt;=AO$6),IF($M110&gt;0,4,3),0)),IF(AND($D110&lt;=AO$6,$E110&gt;=AO$5),60,0)))</f>
        <v/>
      </c>
      <c r="AP110" s="80" t="str">
        <f>IF(OR($A110="",NOT(ISNUMBER($G110))),"",IF(AND($F110&lt;=AP$6,$G110&gt;=AP$5),IF(AP$5&gt;$N110,5,$K110)*10+IF(AND($F110&gt;=AP$5,$F110&lt;=AP$6),IF(AND($G110&gt;=AP$5,$G110&lt;=AP$6),5,IF($L110=1,2,1)),IF(AND($G110&gt;=AP$5,$G110&lt;=AP$6),IF($M110&gt;0,4,3),0)),IF(AND($D110&lt;=AP$6,$E110&gt;=AP$5),60,0)))</f>
        <v/>
      </c>
      <c r="AQ110" s="80" t="str">
        <f>IF(OR($A110="",NOT(ISNUMBER($G110))),"",IF(AND($F110&lt;=AQ$6,$G110&gt;=AQ$5),IF(AQ$5&gt;$N110,5,$K110)*10+IF(AND($F110&gt;=AQ$5,$F110&lt;=AQ$6),IF(AND($G110&gt;=AQ$5,$G110&lt;=AQ$6),5,IF($L110=1,2,1)),IF(AND($G110&gt;=AQ$5,$G110&lt;=AQ$6),IF($M110&gt;0,4,3),0)),IF(AND($D110&lt;=AQ$6,$E110&gt;=AQ$5),60,0)))</f>
        <v/>
      </c>
      <c r="AR110" s="80" t="str">
        <f>IF(OR($A110="",NOT(ISNUMBER($G110))),"",IF(AND($F110&lt;=AR$6,$G110&gt;=AR$5),IF(AR$5&gt;$N110,5,$K110)*10+IF(AND($F110&gt;=AR$5,$F110&lt;=AR$6),IF(AND($G110&gt;=AR$5,$G110&lt;=AR$6),5,IF($L110=1,2,1)),IF(AND($G110&gt;=AR$5,$G110&lt;=AR$6),IF($M110&gt;0,4,3),0)),IF(AND($D110&lt;=AR$6,$E110&gt;=AR$5),60,0)))</f>
        <v/>
      </c>
      <c r="AS110" s="80" t="str">
        <f>IF(OR($A110="",NOT(ISNUMBER($G110))),"",IF(AND($F110&lt;=AS$6,$G110&gt;=AS$5),IF(AS$5&gt;$N110,5,$K110)*10+IF(AND($F110&gt;=AS$5,$F110&lt;=AS$6),IF(AND($G110&gt;=AS$5,$G110&lt;=AS$6),5,IF($L110=1,2,1)),IF(AND($G110&gt;=AS$5,$G110&lt;=AS$6),IF($M110&gt;0,4,3),0)),IF(AND($D110&lt;=AS$6,$E110&gt;=AS$5),60,0)))</f>
        <v/>
      </c>
      <c r="AT110" s="80" t="str">
        <f>IF(OR($A110="",NOT(ISNUMBER($G110))),"",IF(AND($F110&lt;=AT$6,$G110&gt;=AT$5),IF(AT$5&gt;$N110,5,$K110)*10+IF(AND($F110&gt;=AT$5,$F110&lt;=AT$6),IF(AND($G110&gt;=AT$5,$G110&lt;=AT$6),5,IF($L110=1,2,1)),IF(AND($G110&gt;=AT$5,$G110&lt;=AT$6),IF($M110&gt;0,4,3),0)),IF(AND($D110&lt;=AT$6,$E110&gt;=AT$5),60,0)))</f>
        <v/>
      </c>
      <c r="AU110" s="80" t="str">
        <f>IF(OR($A110="",NOT(ISNUMBER($G110))),"",IF(AND($F110&lt;=AU$6,$G110&gt;=AU$5),IF(AU$5&gt;$N110,5,$K110)*10+IF(AND($F110&gt;=AU$5,$F110&lt;=AU$6),IF(AND($G110&gt;=AU$5,$G110&lt;=AU$6),5,IF($L110=1,2,1)),IF(AND($G110&gt;=AU$5,$G110&lt;=AU$6),IF($M110&gt;0,4,3),0)),IF(AND($D110&lt;=AU$6,$E110&gt;=AU$5),60,0)))</f>
        <v/>
      </c>
      <c r="AV110" s="80" t="str">
        <f>IF(OR($A110="",NOT(ISNUMBER($G110))),"",IF(AND($F110&lt;=AV$6,$G110&gt;=AV$5),IF(AV$5&gt;$N110,5,$K110)*10+IF(AND($F110&gt;=AV$5,$F110&lt;=AV$6),IF(AND($G110&gt;=AV$5,$G110&lt;=AV$6),5,IF($L110=1,2,1)),IF(AND($G110&gt;=AV$5,$G110&lt;=AV$6),IF($M110&gt;0,4,3),0)),IF(AND($D110&lt;=AV$6,$E110&gt;=AV$5),60,0)))</f>
        <v/>
      </c>
      <c r="AW110" s="80" t="str">
        <f>IF(OR($A110="",NOT(ISNUMBER($G110))),"",IF(AND($F110&lt;=AW$6,$G110&gt;=AW$5),IF(AW$5&gt;$N110,5,$K110)*10+IF(AND($F110&gt;=AW$5,$F110&lt;=AW$6),IF(AND($G110&gt;=AW$5,$G110&lt;=AW$6),5,IF($L110=1,2,1)),IF(AND($G110&gt;=AW$5,$G110&lt;=AW$6),IF($M110&gt;0,4,3),0)),IF(AND($D110&lt;=AW$6,$E110&gt;=AW$5),60,0)))</f>
        <v/>
      </c>
      <c r="AX110" s="80" t="str">
        <f>IF(OR($A110="",NOT(ISNUMBER($G110))),"",IF(AND($F110&lt;=AX$6,$G110&gt;=AX$5),IF(AX$5&gt;$N110,5,$K110)*10+IF(AND($F110&gt;=AX$5,$F110&lt;=AX$6),IF(AND($G110&gt;=AX$5,$G110&lt;=AX$6),5,IF($L110=1,2,1)),IF(AND($G110&gt;=AX$5,$G110&lt;=AX$6),IF($M110&gt;0,4,3),0)),IF(AND($D110&lt;=AX$6,$E110&gt;=AX$5),60,0)))</f>
        <v/>
      </c>
      <c r="AY110" s="80" t="str">
        <f>IF(OR($A110="",NOT(ISNUMBER($G110))),"",IF(AND($F110&lt;=AY$6,$G110&gt;=AY$5),IF(AY$5&gt;$N110,5,$K110)*10+IF(AND($F110&gt;=AY$5,$F110&lt;=AY$6),IF(AND($G110&gt;=AY$5,$G110&lt;=AY$6),5,IF($L110=1,2,1)),IF(AND($G110&gt;=AY$5,$G110&lt;=AY$6),IF($M110&gt;0,4,3),0)),IF(AND($D110&lt;=AY$6,$E110&gt;=AY$5),60,0)))</f>
        <v/>
      </c>
      <c r="AZ110" s="80" t="str">
        <f>IF(OR($A110="",NOT(ISNUMBER($G110))),"",IF(AND($F110&lt;=AZ$6,$G110&gt;=AZ$5),IF(AZ$5&gt;$N110,5,$K110)*10+IF(AND($F110&gt;=AZ$5,$F110&lt;=AZ$6),IF(AND($G110&gt;=AZ$5,$G110&lt;=AZ$6),5,IF($L110=1,2,1)),IF(AND($G110&gt;=AZ$5,$G110&lt;=AZ$6),IF($M110&gt;0,4,3),0)),IF(AND($D110&lt;=AZ$6,$E110&gt;=AZ$5),60,0)))</f>
        <v/>
      </c>
      <c r="BA110" s="80" t="str">
        <f>IF(OR($A110="",NOT(ISNUMBER($G110))),"",IF(AND($F110&lt;=BA$6,$G110&gt;=BA$5),IF(BA$5&gt;$N110,5,$K110)*10+IF(AND($F110&gt;=BA$5,$F110&lt;=BA$6),IF(AND($G110&gt;=BA$5,$G110&lt;=BA$6),5,IF($L110=1,2,1)),IF(AND($G110&gt;=BA$5,$G110&lt;=BA$6),IF($M110&gt;0,4,3),0)),IF(AND($D110&lt;=BA$6,$E110&gt;=BA$5),60,0)))</f>
        <v/>
      </c>
      <c r="BB110" s="80" t="str">
        <f>IF(OR($A110="",NOT(ISNUMBER($G110))),"",IF(AND($F110&lt;=BB$6,$G110&gt;=BB$5),IF(BB$5&gt;$N110,5,$K110)*10+IF(AND($F110&gt;=BB$5,$F110&lt;=BB$6),IF(AND($G110&gt;=BB$5,$G110&lt;=BB$6),5,IF($L110=1,2,1)),IF(AND($G110&gt;=BB$5,$G110&lt;=BB$6),IF($M110&gt;0,4,3),0)),IF(AND($D110&lt;=BB$6,$E110&gt;=BB$5),60,0)))</f>
        <v/>
      </c>
      <c r="BC110" s="80" t="str">
        <f>IF(OR($A110="",NOT(ISNUMBER($G110))),"",IF(AND($F110&lt;=BC$6,$G110&gt;=BC$5),IF(BC$5&gt;$N110,5,$K110)*10+IF(AND($F110&gt;=BC$5,$F110&lt;=BC$6),IF(AND($G110&gt;=BC$5,$G110&lt;=BC$6),5,IF($L110=1,2,1)),IF(AND($G110&gt;=BC$5,$G110&lt;=BC$6),IF($M110&gt;0,4,3),0)),IF(AND($D110&lt;=BC$6,$E110&gt;=BC$5),60,0)))</f>
        <v/>
      </c>
      <c r="BD110" s="80" t="str">
        <f>IF(OR($A110="",NOT(ISNUMBER($G110))),"",IF(AND($F110&lt;=BD$6,$G110&gt;=BD$5),IF(BD$5&gt;$N110,5,$K110)*10+IF(AND($F110&gt;=BD$5,$F110&lt;=BD$6),IF(AND($G110&gt;=BD$5,$G110&lt;=BD$6),5,IF($L110=1,2,1)),IF(AND($G110&gt;=BD$5,$G110&lt;=BD$6),IF($M110&gt;0,4,3),0)),IF(AND($D110&lt;=BD$6,$E110&gt;=BD$5),60,0)))</f>
        <v/>
      </c>
      <c r="BE110" s="80" t="str">
        <f>IF(OR($A110="",NOT(ISNUMBER($G110))),"",IF(AND($F110&lt;=BE$6,$G110&gt;=BE$5),IF(BE$5&gt;$N110,5,$K110)*10+IF(AND($F110&gt;=BE$5,$F110&lt;=BE$6),IF(AND($G110&gt;=BE$5,$G110&lt;=BE$6),5,IF($L110=1,2,1)),IF(AND($G110&gt;=BE$5,$G110&lt;=BE$6),IF($M110&gt;0,4,3),0)),IF(AND($D110&lt;=BE$6,$E110&gt;=BE$5),60,0)))</f>
        <v/>
      </c>
      <c r="BF110" s="80" t="str">
        <f>IF(OR($A110="",NOT(ISNUMBER($G110))),"",IF(AND($F110&lt;=BF$6,$G110&gt;=BF$5),IF(BF$5&gt;$N110,5,$K110)*10+IF(AND($F110&gt;=BF$5,$F110&lt;=BF$6),IF(AND($G110&gt;=BF$5,$G110&lt;=BF$6),5,IF($L110=1,2,1)),IF(AND($G110&gt;=BF$5,$G110&lt;=BF$6),IF($M110&gt;0,4,3),0)),IF(AND($D110&lt;=BF$6,$E110&gt;=BF$5),60,0)))</f>
        <v/>
      </c>
      <c r="BG110" s="80" t="str">
        <f>IF(OR($A110="",NOT(ISNUMBER($G110))),"",IF(AND($F110&lt;=BG$6,$G110&gt;=BG$5),IF(BG$5&gt;$N110,5,$K110)*10+IF(AND($F110&gt;=BG$5,$F110&lt;=BG$6),IF(AND($G110&gt;=BG$5,$G110&lt;=BG$6),5,IF($L110=1,2,1)),IF(AND($G110&gt;=BG$5,$G110&lt;=BG$6),IF($M110&gt;0,4,3),0)),IF(AND($D110&lt;=BG$6,$E110&gt;=BG$5),60,0)))</f>
        <v/>
      </c>
      <c r="BH110" s="80" t="str">
        <f>IF(OR($A110="",NOT(ISNUMBER($G110))),"",IF(AND($F110&lt;=BH$6,$G110&gt;=BH$5),IF(BH$5&gt;$N110,5,$K110)*10+IF(AND($F110&gt;=BH$5,$F110&lt;=BH$6),IF(AND($G110&gt;=BH$5,$G110&lt;=BH$6),5,IF($L110=1,2,1)),IF(AND($G110&gt;=BH$5,$G110&lt;=BH$6),IF($M110&gt;0,4,3),0)),IF(AND($D110&lt;=BH$6,$E110&gt;=BH$5),60,0)))</f>
        <v/>
      </c>
      <c r="BI110" s="80" t="str">
        <f>IF(OR($A110="",NOT(ISNUMBER($G110))),"",IF(AND($F110&lt;=BI$6,$G110&gt;=BI$5),IF(BI$5&gt;$N110,5,$K110)*10+IF(AND($F110&gt;=BI$5,$F110&lt;=BI$6),IF(AND($G110&gt;=BI$5,$G110&lt;=BI$6),5,IF($L110=1,2,1)),IF(AND($G110&gt;=BI$5,$G110&lt;=BI$6),IF($M110&gt;0,4,3),0)),IF(AND($D110&lt;=BI$6,$E110&gt;=BI$5),60,0)))</f>
        <v/>
      </c>
      <c r="BJ110" s="80" t="str">
        <f>IF(OR($A110="",NOT(ISNUMBER($G110))),"",IF(AND($F110&lt;=BJ$6,$G110&gt;=BJ$5),IF(BJ$5&gt;$N110,5,$K110)*10+IF(AND($F110&gt;=BJ$5,$F110&lt;=BJ$6),IF(AND($G110&gt;=BJ$5,$G110&lt;=BJ$6),5,IF($L110=1,2,1)),IF(AND($G110&gt;=BJ$5,$G110&lt;=BJ$6),IF($M110&gt;0,4,3),0)),IF(AND($D110&lt;=BJ$6,$E110&gt;=BJ$5),60,0)))</f>
        <v/>
      </c>
      <c r="BK110" s="80" t="str">
        <f>IF(OR($A110="",NOT(ISNUMBER($G110))),"",IF(AND($F110&lt;=BK$6,$G110&gt;=BK$5),IF(BK$5&gt;$N110,5,$K110)*10+IF(AND($F110&gt;=BK$5,$F110&lt;=BK$6),IF(AND($G110&gt;=BK$5,$G110&lt;=BK$6),5,IF($L110=1,2,1)),IF(AND($G110&gt;=BK$5,$G110&lt;=BK$6),IF($M110&gt;0,4,3),0)),IF(AND($D110&lt;=BK$6,$E110&gt;=BK$5),60,0)))</f>
        <v/>
      </c>
      <c r="BL110" s="80" t="str">
        <f>IF(OR($A110="",NOT(ISNUMBER($G110))),"",IF(AND($F110&lt;=BL$6,$G110&gt;=BL$5),IF(BL$5&gt;$N110,5,$K110)*10+IF(AND($F110&gt;=BL$5,$F110&lt;=BL$6),IF(AND($G110&gt;=BL$5,$G110&lt;=BL$6),5,IF($L110=1,2,1)),IF(AND($G110&gt;=BL$5,$G110&lt;=BL$6),IF($M110&gt;0,4,3),0)),IF(AND($D110&lt;=BL$6,$E110&gt;=BL$5),60,0)))</f>
        <v/>
      </c>
      <c r="BM110" s="80" t="str">
        <f>IF(OR($A110="",NOT(ISNUMBER($G110))),"",IF(AND($F110&lt;=BM$6,$G110&gt;=BM$5),IF(BM$5&gt;$N110,5,$K110)*10+IF(AND($F110&gt;=BM$5,$F110&lt;=BM$6),IF(AND($G110&gt;=BM$5,$G110&lt;=BM$6),5,IF($L110=1,2,1)),IF(AND($G110&gt;=BM$5,$G110&lt;=BM$6),IF($M110&gt;0,4,3),0)),IF(AND($D110&lt;=BM$6,$E110&gt;=BM$5),60,0)))</f>
        <v/>
      </c>
      <c r="BN110" s="80" t="str">
        <f>IF(OR($A110="",NOT(ISNUMBER($G110))),"",IF(AND($F110&lt;=BN$6,$G110&gt;=BN$5),IF(BN$5&gt;$N110,5,$K110)*10+IF(AND($F110&gt;=BN$5,$F110&lt;=BN$6),IF(AND($G110&gt;=BN$5,$G110&lt;=BN$6),5,IF($L110=1,2,1)),IF(AND($G110&gt;=BN$5,$G110&lt;=BN$6),IF($M110&gt;0,4,3),0)),IF(AND($D110&lt;=BN$6,$E110&gt;=BN$5),60,0)))</f>
        <v/>
      </c>
      <c r="BO110" s="80" t="str">
        <f>IF(OR($A110="",NOT(ISNUMBER($G110))),"",IF(AND($F110&lt;=BO$6,$G110&gt;=BO$5),IF(BO$5&gt;$N110,5,$K110)*10+IF(AND($F110&gt;=BO$5,$F110&lt;=BO$6),IF(AND($G110&gt;=BO$5,$G110&lt;=BO$6),5,IF($L110=1,2,1)),IF(AND($G110&gt;=BO$5,$G110&lt;=BO$6),IF($M110&gt;0,4,3),0)),IF(AND($D110&lt;=BO$6,$E110&gt;=BO$5),60,0)))</f>
        <v/>
      </c>
      <c r="BP110" s="80" t="str">
        <f>IF(OR($A110="",NOT(ISNUMBER($G110))),"",IF(AND($F110&lt;=BP$6,$G110&gt;=BP$5),IF(BP$5&gt;$N110,5,$K110)*10+IF(AND($F110&gt;=BP$5,$F110&lt;=BP$6),IF(AND($G110&gt;=BP$5,$G110&lt;=BP$6),5,IF($L110=1,2,1)),IF(AND($G110&gt;=BP$5,$G110&lt;=BP$6),IF($M110&gt;0,4,3),0)),IF(AND($D110&lt;=BP$6,$E110&gt;=BP$5),60,0)))</f>
        <v/>
      </c>
      <c r="BQ110" s="80" t="str">
        <f>IF(OR($A110="",NOT(ISNUMBER($G110))),"",IF(AND($F110&lt;=BQ$6,$G110&gt;=BQ$5),IF(BQ$5&gt;$N110,5,$K110)*10+IF(AND($F110&gt;=BQ$5,$F110&lt;=BQ$6),IF(AND($G110&gt;=BQ$5,$G110&lt;=BQ$6),5,IF($L110=1,2,1)),IF(AND($G110&gt;=BQ$5,$G110&lt;=BQ$6),IF($M110&gt;0,4,3),0)),IF(AND($D110&lt;=BQ$6,$E110&gt;=BQ$5),60,0)))</f>
        <v/>
      </c>
      <c r="BR110" s="80" t="str">
        <f>IF(OR($A110="",NOT(ISNUMBER($G110))),"",IF(AND($F110&lt;=BR$6,$G110&gt;=BR$5),IF(BR$5&gt;$N110,5,$K110)*10+IF(AND($F110&gt;=BR$5,$F110&lt;=BR$6),IF(AND($G110&gt;=BR$5,$G110&lt;=BR$6),5,IF($L110=1,2,1)),IF(AND($G110&gt;=BR$5,$G110&lt;=BR$6),IF($M110&gt;0,4,3),0)),IF(AND($D110&lt;=BR$6,$E110&gt;=BR$5),60,0)))</f>
        <v/>
      </c>
      <c r="BS110" s="80" t="str">
        <f>IF(OR($A110="",NOT(ISNUMBER($G110))),"",IF(AND($F110&lt;=BS$6,$G110&gt;=BS$5),IF(BS$5&gt;$N110,5,$K110)*10+IF(AND($F110&gt;=BS$5,$F110&lt;=BS$6),IF(AND($G110&gt;=BS$5,$G110&lt;=BS$6),5,IF($L110=1,2,1)),IF(AND($G110&gt;=BS$5,$G110&lt;=BS$6),IF($M110&gt;0,4,3),0)),IF(AND($D110&lt;=BS$6,$E110&gt;=BS$5),60,0)))</f>
        <v/>
      </c>
      <c r="BT110" s="80" t="str">
        <f>IF(OR($A110="",NOT(ISNUMBER($G110))),"",IF(AND($F110&lt;=BT$6,$G110&gt;=BT$5),IF(BT$5&gt;$N110,5,$K110)*10+IF(AND($F110&gt;=BT$5,$F110&lt;=BT$6),IF(AND($G110&gt;=BT$5,$G110&lt;=BT$6),5,IF($L110=1,2,1)),IF(AND($G110&gt;=BT$5,$G110&lt;=BT$6),IF($M110&gt;0,4,3),0)),IF(AND($D110&lt;=BT$6,$E110&gt;=BT$5),60,0)))</f>
        <v/>
      </c>
      <c r="BU110" s="80" t="str">
        <f>IF(OR($A110="",NOT(ISNUMBER($G110))),"",IF(AND($F110&lt;=BU$6,$G110&gt;=BU$5),IF(BU$5&gt;$N110,5,$K110)*10+IF(AND($F110&gt;=BU$5,$F110&lt;=BU$6),IF(AND($G110&gt;=BU$5,$G110&lt;=BU$6),5,IF($L110=1,2,1)),IF(AND($G110&gt;=BU$5,$G110&lt;=BU$6),IF($M110&gt;0,4,3),0)),IF(AND($D110&lt;=BU$6,$E110&gt;=BU$5),60,0)))</f>
        <v/>
      </c>
      <c r="BV110" s="80" t="str">
        <f>IF(OR($A110="",NOT(ISNUMBER($G110))),"",IF(AND($F110&lt;=BV$6,$G110&gt;=BV$5),IF(BV$5&gt;$N110,5,$K110)*10+IF(AND($F110&gt;=BV$5,$F110&lt;=BV$6),IF(AND($G110&gt;=BV$5,$G110&lt;=BV$6),5,IF($L110=1,2,1)),IF(AND($G110&gt;=BV$5,$G110&lt;=BV$6),IF($M110&gt;0,4,3),0)),IF(AND($D110&lt;=BV$6,$E110&gt;=BV$5),60,0)))</f>
        <v/>
      </c>
      <c r="BW110" s="80" t="str">
        <f>IF(OR($A110="",NOT(ISNUMBER($G110))),"",IF(AND($F110&lt;=BW$6,$G110&gt;=BW$5),IF(BW$5&gt;$N110,5,$K110)*10+IF(AND($F110&gt;=BW$5,$F110&lt;=BW$6),IF(AND($G110&gt;=BW$5,$G110&lt;=BW$6),5,IF($L110=1,2,1)),IF(AND($G110&gt;=BW$5,$G110&lt;=BW$6),IF($M110&gt;0,4,3),0)),IF(AND($D110&lt;=BW$6,$E110&gt;=BW$5),60,0)))</f>
        <v/>
      </c>
      <c r="BX110" s="80" t="str">
        <f>IF(OR($A110="",NOT(ISNUMBER($G110))),"",IF(AND($F110&lt;=BX$6,$G110&gt;=BX$5),IF(BX$5&gt;$N110,5,$K110)*10+IF(AND($F110&gt;=BX$5,$F110&lt;=BX$6),IF(AND($G110&gt;=BX$5,$G110&lt;=BX$6),5,IF($L110=1,2,1)),IF(AND($G110&gt;=BX$5,$G110&lt;=BX$6),IF($M110&gt;0,4,3),0)),IF(AND($D110&lt;=BX$6,$E110&gt;=BX$5),60,0)))</f>
        <v/>
      </c>
      <c r="BY110" s="80" t="str">
        <f>IF(OR($A110="",NOT(ISNUMBER($G110))),"",IF(AND($F110&lt;=BY$6,$G110&gt;=BY$5),IF(BY$5&gt;$N110,5,$K110)*10+IF(AND($F110&gt;=BY$5,$F110&lt;=BY$6),IF(AND($G110&gt;=BY$5,$G110&lt;=BY$6),5,IF($L110=1,2,1)),IF(AND($G110&gt;=BY$5,$G110&lt;=BY$6),IF($M110&gt;0,4,3),0)),IF(AND($D110&lt;=BY$6,$E110&gt;=BY$5),60,0)))</f>
        <v/>
      </c>
      <c r="BZ110" s="80" t="str">
        <f>IF(OR($A110="",NOT(ISNUMBER($G110))),"",IF(AND($F110&lt;=BZ$6,$G110&gt;=BZ$5),IF(BZ$5&gt;$N110,5,$K110)*10+IF(AND($F110&gt;=BZ$5,$F110&lt;=BZ$6),IF(AND($G110&gt;=BZ$5,$G110&lt;=BZ$6),5,IF($L110=1,2,1)),IF(AND($G110&gt;=BZ$5,$G110&lt;=BZ$6),IF($M110&gt;0,4,3),0)),IF(AND($D110&lt;=BZ$6,$E110&gt;=BZ$5),60,0)))</f>
        <v/>
      </c>
      <c r="CA110" s="80" t="str">
        <f>IF(OR($A110="",NOT(ISNUMBER($G110))),"",IF(AND($F110&lt;=CA$6,$G110&gt;=CA$5),IF(CA$5&gt;$N110,5,$K110)*10+IF(AND($F110&gt;=CA$5,$F110&lt;=CA$6),IF(AND($G110&gt;=CA$5,$G110&lt;=CA$6),5,IF($L110=1,2,1)),IF(AND($G110&gt;=CA$5,$G110&lt;=CA$6),IF($M110&gt;0,4,3),0)),IF(AND($D110&lt;=CA$6,$E110&gt;=CA$5),60,0)))</f>
        <v/>
      </c>
      <c r="CB110" s="80" t="str">
        <f>IF(OR($A110="",NOT(ISNUMBER($G110))),"",IF(AND($F110&lt;=CB$6,$G110&gt;=CB$5),IF(CB$5&gt;$N110,5,$K110)*10+IF(AND($F110&gt;=CB$5,$F110&lt;=CB$6),IF(AND($G110&gt;=CB$5,$G110&lt;=CB$6),5,IF($L110=1,2,1)),IF(AND($G110&gt;=CB$5,$G110&lt;=CB$6),IF($M110&gt;0,4,3),0)),IF(AND($D110&lt;=CB$6,$E110&gt;=CB$5),60,0)))</f>
        <v/>
      </c>
      <c r="CC110" s="80" t="str">
        <f>IF(OR($A110="",NOT(ISNUMBER($G110))),"",IF(AND($F110&lt;=CC$6,$G110&gt;=CC$5),IF(CC$5&gt;$N110,5,$K110)*10+IF(AND($F110&gt;=CC$5,$F110&lt;=CC$6),IF(AND($G110&gt;=CC$5,$G110&lt;=CC$6),5,IF($L110=1,2,1)),IF(AND($G110&gt;=CC$5,$G110&lt;=CC$6),IF($M110&gt;0,4,3),0)),IF(AND($D110&lt;=CC$6,$E110&gt;=CC$5),60,0)))</f>
        <v/>
      </c>
      <c r="CD110" s="80" t="str">
        <f>IF(OR($A110="",NOT(ISNUMBER($G110))),"",IF(AND($F110&lt;=CD$6,$G110&gt;=CD$5),IF(CD$5&gt;$N110,5,$K110)*10+IF(AND($F110&gt;=CD$5,$F110&lt;=CD$6),IF(AND($G110&gt;=CD$5,$G110&lt;=CD$6),5,IF($L110=1,2,1)),IF(AND($G110&gt;=CD$5,$G110&lt;=CD$6),IF($M110&gt;0,4,3),0)),IF(AND($D110&lt;=CD$6,$E110&gt;=CD$5),60,0)))</f>
        <v/>
      </c>
      <c r="CE110" s="80" t="str">
        <f>IF(OR($A110="",NOT(ISNUMBER($G110))),"",IF(AND($F110&lt;=CE$6,$G110&gt;=CE$5),IF(CE$5&gt;$N110,5,$K110)*10+IF(AND($F110&gt;=CE$5,$F110&lt;=CE$6),IF(AND($G110&gt;=CE$5,$G110&lt;=CE$6),5,IF($L110=1,2,1)),IF(AND($G110&gt;=CE$5,$G110&lt;=CE$6),IF($M110&gt;0,4,3),0)),IF(AND($D110&lt;=CE$6,$E110&gt;=CE$5),60,0)))</f>
        <v/>
      </c>
      <c r="CF110" s="80" t="str">
        <f>IF(OR($A110="",NOT(ISNUMBER($G110))),"",IF(AND($F110&lt;=CF$6,$G110&gt;=CF$5),IF(CF$5&gt;$N110,5,$K110)*10+IF(AND($F110&gt;=CF$5,$F110&lt;=CF$6),IF(AND($G110&gt;=CF$5,$G110&lt;=CF$6),5,IF($L110=1,2,1)),IF(AND($G110&gt;=CF$5,$G110&lt;=CF$6),IF($M110&gt;0,4,3),0)),IF(AND($D110&lt;=CF$6,$E110&gt;=CF$5),60,0)))</f>
        <v/>
      </c>
      <c r="CG110" s="80" t="str">
        <f>IF(OR($A110="",NOT(ISNUMBER($G110))),"",IF(AND($F110&lt;=CG$6,$G110&gt;=CG$5),IF(CG$5&gt;$N110,5,$K110)*10+IF(AND($F110&gt;=CG$5,$F110&lt;=CG$6),IF(AND($G110&gt;=CG$5,$G110&lt;=CG$6),5,IF($L110=1,2,1)),IF(AND($G110&gt;=CG$5,$G110&lt;=CG$6),IF($M110&gt;0,4,3),0)),IF(AND($D110&lt;=CG$6,$E110&gt;=CG$5),60,0)))</f>
        <v/>
      </c>
      <c r="CH110" s="80" t="str">
        <f>IF(OR($A110="",NOT(ISNUMBER($G110))),"",IF(AND($F110&lt;=CH$6,$G110&gt;=CH$5),IF(CH$5&gt;$N110,5,$K110)*10+IF(AND($F110&gt;=CH$5,$F110&lt;=CH$6),IF(AND($G110&gt;=CH$5,$G110&lt;=CH$6),5,IF($L110=1,2,1)),IF(AND($G110&gt;=CH$5,$G110&lt;=CH$6),IF($M110&gt;0,4,3),0)),IF(AND($D110&lt;=CH$6,$E110&gt;=CH$5),60,0)))</f>
        <v/>
      </c>
      <c r="CI110" s="80" t="str">
        <f>IF(OR($A110="",NOT(ISNUMBER($G110))),"",IF(AND($F110&lt;=CI$6,$G110&gt;=CI$5),IF(CI$5&gt;$N110,5,$K110)*10+IF(AND($F110&gt;=CI$5,$F110&lt;=CI$6),IF(AND($G110&gt;=CI$5,$G110&lt;=CI$6),5,IF($L110=1,2,1)),IF(AND($G110&gt;=CI$5,$G110&lt;=CI$6),IF($M110&gt;0,4,3),0)),IF(AND($D110&lt;=CI$6,$E110&gt;=CI$5),60,0)))</f>
        <v/>
      </c>
      <c r="CJ110" s="80" t="str">
        <f>IF(OR($A110="",NOT(ISNUMBER($G110))),"",IF(AND($F110&lt;=CJ$6,$G110&gt;=CJ$5),IF(CJ$5&gt;$N110,5,$K110)*10+IF(AND($F110&gt;=CJ$5,$F110&lt;=CJ$6),IF(AND($G110&gt;=CJ$5,$G110&lt;=CJ$6),5,IF($L110=1,2,1)),IF(AND($G110&gt;=CJ$5,$G110&lt;=CJ$6),IF($M110&gt;0,4,3),0)),IF(AND($D110&lt;=CJ$6,$E110&gt;=CJ$5),60,0)))</f>
        <v/>
      </c>
      <c r="CK110" s="80" t="str">
        <f>IF(OR($A110="",NOT(ISNUMBER($G110))),"",IF(AND($F110&lt;=CK$6,$G110&gt;=CK$5),IF(CK$5&gt;$N110,5,$K110)*10+IF(AND($F110&gt;=CK$5,$F110&lt;=CK$6),IF(AND($G110&gt;=CK$5,$G110&lt;=CK$6),5,IF($L110=1,2,1)),IF(AND($G110&gt;=CK$5,$G110&lt;=CK$6),IF($M110&gt;0,4,3),0)),IF(AND($D110&lt;=CK$6,$E110&gt;=CK$5),60,0)))</f>
        <v/>
      </c>
      <c r="CL110" s="80" t="str">
        <f>IF(OR($A110="",NOT(ISNUMBER($G110))),"",IF(AND($F110&lt;=CL$6,$G110&gt;=CL$5),IF(CL$5&gt;$N110,5,$K110)*10+IF(AND($F110&gt;=CL$5,$F110&lt;=CL$6),IF(AND($G110&gt;=CL$5,$G110&lt;=CL$6),5,IF($L110=1,2,1)),IF(AND($G110&gt;=CL$5,$G110&lt;=CL$6),IF($M110&gt;0,4,3),0)),IF(AND($D110&lt;=CL$6,$E110&gt;=CL$5),60,0)))</f>
        <v/>
      </c>
      <c r="CM110" s="80" t="str">
        <f>IF(OR($A110="",NOT(ISNUMBER($G110))),"",IF(AND($F110&lt;=CM$6,$G110&gt;=CM$5),IF(CM$5&gt;$N110,5,$K110)*10+IF(AND($F110&gt;=CM$5,$F110&lt;=CM$6),IF(AND($G110&gt;=CM$5,$G110&lt;=CM$6),5,IF($L110=1,2,1)),IF(AND($G110&gt;=CM$5,$G110&lt;=CM$6),IF($M110&gt;0,4,3),0)),IF(AND($D110&lt;=CM$6,$E110&gt;=CM$5),60,0)))</f>
        <v/>
      </c>
      <c r="CN110" s="80" t="str">
        <f>IF(OR($A110="",NOT(ISNUMBER($G110))),"",IF(AND($F110&lt;=CN$6,$G110&gt;=CN$5),IF(CN$5&gt;$N110,5,$K110)*10+IF(AND($F110&gt;=CN$5,$F110&lt;=CN$6),IF(AND($G110&gt;=CN$5,$G110&lt;=CN$6),5,IF($L110=1,2,1)),IF(AND($G110&gt;=CN$5,$G110&lt;=CN$6),IF($M110&gt;0,4,3),0)),IF(AND($D110&lt;=CN$6,$E110&gt;=CN$5),60,0)))</f>
        <v/>
      </c>
      <c r="CO110" s="80" t="str">
        <f>IF(OR($A110="",NOT(ISNUMBER($G110))),"",IF(AND($F110&lt;=CO$6,$G110&gt;=CO$5),IF(CO$5&gt;$N110,5,$K110)*10+IF(AND($F110&gt;=CO$5,$F110&lt;=CO$6),IF(AND($G110&gt;=CO$5,$G110&lt;=CO$6),5,IF($L110=1,2,1)),IF(AND($G110&gt;=CO$5,$G110&lt;=CO$6),IF($M110&gt;0,4,3),0)),IF(AND($D110&lt;=CO$6,$E110&gt;=CO$5),60,0)))</f>
        <v/>
      </c>
      <c r="CP110" s="80" t="str">
        <f>IF(OR($A110="",NOT(ISNUMBER($G110))),"",IF(AND($F110&lt;=CP$6,$G110&gt;=CP$5),IF(CP$5&gt;$N110,5,$K110)*10+IF(AND($F110&gt;=CP$5,$F110&lt;=CP$6),IF(AND($G110&gt;=CP$5,$G110&lt;=CP$6),5,IF($L110=1,2,1)),IF(AND($G110&gt;=CP$5,$G110&lt;=CP$6),IF($M110&gt;0,4,3),0)),IF(AND($D110&lt;=CP$6,$E110&gt;=CP$5),60,0)))</f>
        <v/>
      </c>
      <c r="CQ110" s="80" t="str">
        <f>IF(OR($A110="",NOT(ISNUMBER($G110))),"",IF(AND($F110&lt;=CQ$6,$G110&gt;=CQ$5),IF(CQ$5&gt;$N110,5,$K110)*10+IF(AND($F110&gt;=CQ$5,$F110&lt;=CQ$6),IF(AND($G110&gt;=CQ$5,$G110&lt;=CQ$6),5,IF($L110=1,2,1)),IF(AND($G110&gt;=CQ$5,$G110&lt;=CQ$6),IF($M110&gt;0,4,3),0)),IF(AND($D110&lt;=CQ$6,$E110&gt;=CQ$5),60,0)))</f>
        <v/>
      </c>
      <c r="CR110" s="80" t="str">
        <f>IF(OR($A110="",NOT(ISNUMBER($G110))),"",IF(AND($F110&lt;=CR$6,$G110&gt;=CR$5),IF(CR$5&gt;$N110,5,$K110)*10+IF(AND($F110&gt;=CR$5,$F110&lt;=CR$6),IF(AND($G110&gt;=CR$5,$G110&lt;=CR$6),5,IF($L110=1,2,1)),IF(AND($G110&gt;=CR$5,$G110&lt;=CR$6),IF($M110&gt;0,4,3),0)),IF(AND($D110&lt;=CR$6,$E110&gt;=CR$5),60,0)))</f>
        <v/>
      </c>
      <c r="CS110" s="80" t="str">
        <f>IF(OR($A110="",NOT(ISNUMBER($G110))),"",IF(AND($F110&lt;=CS$6,$G110&gt;=CS$5),IF(CS$5&gt;$N110,5,$K110)*10+IF(AND($F110&gt;=CS$5,$F110&lt;=CS$6),IF(AND($G110&gt;=CS$5,$G110&lt;=CS$6),5,IF($L110=1,2,1)),IF(AND($G110&gt;=CS$5,$G110&lt;=CS$6),IF($M110&gt;0,4,3),0)),IF(AND($D110&lt;=CS$6,$E110&gt;=CS$5),60,0)))</f>
        <v/>
      </c>
      <c r="CT110" s="80" t="str">
        <f>IF(OR($A110="",NOT(ISNUMBER($G110))),"",IF(AND($F110&lt;=CT$6,$G110&gt;=CT$5),IF(CT$5&gt;$N110,5,$K110)*10+IF(AND($F110&gt;=CT$5,$F110&lt;=CT$6),IF(AND($G110&gt;=CT$5,$G110&lt;=CT$6),5,IF($L110=1,2,1)),IF(AND($G110&gt;=CT$5,$G110&lt;=CT$6),IF($M110&gt;0,4,3),0)),IF(AND($D110&lt;=CT$6,$E110&gt;=CT$5),60,0)))</f>
        <v/>
      </c>
      <c r="CU110" s="80" t="str">
        <f>IF(OR($A110="",NOT(ISNUMBER($G110))),"",IF(AND($F110&lt;=CU$6,$G110&gt;=CU$5),IF(CU$5&gt;$N110,5,$K110)*10+IF(AND($F110&gt;=CU$5,$F110&lt;=CU$6),IF(AND($G110&gt;=CU$5,$G110&lt;=CU$6),5,IF($L110=1,2,1)),IF(AND($G110&gt;=CU$5,$G110&lt;=CU$6),IF($M110&gt;0,4,3),0)),IF(AND($D110&lt;=CU$6,$E110&gt;=CU$5),60,0)))</f>
        <v/>
      </c>
      <c r="CV110" s="80" t="str">
        <f>IF(OR($A110="",NOT(ISNUMBER($G110))),"",IF(AND($F110&lt;=CV$6,$G110&gt;=CV$5),IF(CV$5&gt;$N110,5,$K110)*10+IF(AND($F110&gt;=CV$5,$F110&lt;=CV$6),IF(AND($G110&gt;=CV$5,$G110&lt;=CV$6),5,IF($L110=1,2,1)),IF(AND($G110&gt;=CV$5,$G110&lt;=CV$6),IF($M110&gt;0,4,3),0)),IF(AND($D110&lt;=CV$6,$E110&gt;=CV$5),60,0)))</f>
        <v/>
      </c>
      <c r="CW110" s="80" t="str">
        <f>IF(OR($A110="",NOT(ISNUMBER($G110))),"",IF(AND($F110&lt;=CW$6,$G110&gt;=CW$5),IF(CW$5&gt;$N110,5,$K110)*10+IF(AND($F110&gt;=CW$5,$F110&lt;=CW$6),IF(AND($G110&gt;=CW$5,$G110&lt;=CW$6),5,IF($L110=1,2,1)),IF(AND($G110&gt;=CW$5,$G110&lt;=CW$6),IF($M110&gt;0,4,3),0)),IF(AND($D110&lt;=CW$6,$E110&gt;=CW$5),60,0)))</f>
        <v/>
      </c>
      <c r="CX110" s="80" t="str">
        <f>IF(OR($A110="",NOT(ISNUMBER($G110))),"",IF(AND($F110&lt;=CX$6,$G110&gt;=CX$5),IF(CX$5&gt;$N110,5,$K110)*10+IF(AND($F110&gt;=CX$5,$F110&lt;=CX$6),IF(AND($G110&gt;=CX$5,$G110&lt;=CX$6),5,IF($L110=1,2,1)),IF(AND($G110&gt;=CX$5,$G110&lt;=CX$6),IF($M110&gt;0,4,3),0)),IF(AND($D110&lt;=CX$6,$E110&gt;=CX$5),60,0)))</f>
        <v/>
      </c>
      <c r="CY110" s="80" t="str">
        <f>IF(OR($A110="",NOT(ISNUMBER($G110))),"",IF(AND($F110&lt;=CY$6,$G110&gt;=CY$5),IF(CY$5&gt;$N110,5,$K110)*10+IF(AND($F110&gt;=CY$5,$F110&lt;=CY$6),IF(AND($G110&gt;=CY$5,$G110&lt;=CY$6),5,IF($L110=1,2,1)),IF(AND($G110&gt;=CY$5,$G110&lt;=CY$6),IF($M110&gt;0,4,3),0)),IF(AND($D110&lt;=CY$6,$E110&gt;=CY$5),60,0)))</f>
        <v/>
      </c>
      <c r="CZ110" s="80" t="str">
        <f>IF(OR($A110="",NOT(ISNUMBER($G110))),"",IF(AND($F110&lt;=CZ$6,$G110&gt;=CZ$5),IF(CZ$5&gt;$N110,5,$K110)*10+IF(AND($F110&gt;=CZ$5,$F110&lt;=CZ$6),IF(AND($G110&gt;=CZ$5,$G110&lt;=CZ$6),5,IF($L110=1,2,1)),IF(AND($G110&gt;=CZ$5,$G110&lt;=CZ$6),IF($M110&gt;0,4,3),0)),IF(AND($D110&lt;=CZ$6,$E110&gt;=CZ$5),60,0)))</f>
        <v/>
      </c>
      <c r="DA110" s="80" t="str">
        <f>IF(OR($A110="",NOT(ISNUMBER($G110))),"",IF(AND($F110&lt;=DA$6,$G110&gt;=DA$5),IF(DA$5&gt;$N110,5,$K110)*10+IF(AND($F110&gt;=DA$5,$F110&lt;=DA$6),IF(AND($G110&gt;=DA$5,$G110&lt;=DA$6),5,IF($L110=1,2,1)),IF(AND($G110&gt;=DA$5,$G110&lt;=DA$6),IF($M110&gt;0,4,3),0)),IF(AND($D110&lt;=DA$6,$E110&gt;=DA$5),60,0)))</f>
        <v/>
      </c>
      <c r="DB110" s="80" t="str">
        <f>IF(OR($A110="",NOT(ISNUMBER($G110))),"",IF(AND($F110&lt;=DB$6,$G110&gt;=DB$5),IF(DB$5&gt;$N110,5,$K110)*10+IF(AND($F110&gt;=DB$5,$F110&lt;=DB$6),IF(AND($G110&gt;=DB$5,$G110&lt;=DB$6),5,IF($L110=1,2,1)),IF(AND($G110&gt;=DB$5,$G110&lt;=DB$6),IF($M110&gt;0,4,3),0)),IF(AND($D110&lt;=DB$6,$E110&gt;=DB$5),60,0)))</f>
        <v/>
      </c>
      <c r="DC110" s="80" t="str">
        <f>IF(OR($A110="",NOT(ISNUMBER($G110))),"",IF(AND($F110&lt;=DC$6,$G110&gt;=DC$5),IF(DC$5&gt;$N110,5,$K110)*10+IF(AND($F110&gt;=DC$5,$F110&lt;=DC$6),IF(AND($G110&gt;=DC$5,$G110&lt;=DC$6),5,IF($L110=1,2,1)),IF(AND($G110&gt;=DC$5,$G110&lt;=DC$6),IF($M110&gt;0,4,3),0)),IF(AND($D110&lt;=DC$6,$E110&gt;=DC$5),60,0)))</f>
        <v/>
      </c>
      <c r="DD110" s="80" t="str">
        <f>IF(OR($A110="",NOT(ISNUMBER($G110))),"",IF(AND($F110&lt;=DD$6,$G110&gt;=DD$5),IF(DD$5&gt;$N110,5,$K110)*10+IF(AND($F110&gt;=DD$5,$F110&lt;=DD$6),IF(AND($G110&gt;=DD$5,$G110&lt;=DD$6),5,IF($L110=1,2,1)),IF(AND($G110&gt;=DD$5,$G110&lt;=DD$6),IF($M110&gt;0,4,3),0)),IF(AND($D110&lt;=DD$6,$E110&gt;=DD$5),60,0)))</f>
        <v/>
      </c>
      <c r="DE110" s="80" t="str">
        <f>IF(OR($A110="",NOT(ISNUMBER($G110))),"",IF(AND($F110&lt;=DE$6,$G110&gt;=DE$5),IF(DE$5&gt;$N110,5,$K110)*10+IF(AND($F110&gt;=DE$5,$F110&lt;=DE$6),IF(AND($G110&gt;=DE$5,$G110&lt;=DE$6),5,IF($L110=1,2,1)),IF(AND($G110&gt;=DE$5,$G110&lt;=DE$6),IF($M110&gt;0,4,3),0)),IF(AND($D110&lt;=DE$6,$E110&gt;=DE$5),60,0)))</f>
        <v/>
      </c>
      <c r="DF110" s="80" t="str">
        <f>IF(OR($A110="",NOT(ISNUMBER($G110))),"",IF(AND($F110&lt;=DF$6,$G110&gt;=DF$5),IF(DF$5&gt;$N110,5,$K110)*10+IF(AND($F110&gt;=DF$5,$F110&lt;=DF$6),IF(AND($G110&gt;=DF$5,$G110&lt;=DF$6),5,IF($L110=1,2,1)),IF(AND($G110&gt;=DF$5,$G110&lt;=DF$6),IF($M110&gt;0,4,3),0)),IF(AND($D110&lt;=DF$6,$E110&gt;=DF$5),60,0)))</f>
        <v/>
      </c>
      <c r="DG110" s="80" t="str">
        <f>IF(OR($A110="",NOT(ISNUMBER($G110))),"",IF(AND($F110&lt;=DG$6,$G110&gt;=DG$5),IF(DG$5&gt;$N110,5,$K110)*10+IF(AND($F110&gt;=DG$5,$F110&lt;=DG$6),IF(AND($G110&gt;=DG$5,$G110&lt;=DG$6),5,IF($L110=1,2,1)),IF(AND($G110&gt;=DG$5,$G110&lt;=DG$6),IF($M110&gt;0,4,3),0)),IF(AND($D110&lt;=DG$6,$E110&gt;=DG$5),60,0)))</f>
        <v/>
      </c>
      <c r="DH110" s="80" t="str">
        <f>IF(OR($A110="",NOT(ISNUMBER($G110))),"",IF(AND($F110&lt;=DH$6,$G110&gt;=DH$5),IF(DH$5&gt;$N110,5,$K110)*10+IF(AND($F110&gt;=DH$5,$F110&lt;=DH$6),IF(AND($G110&gt;=DH$5,$G110&lt;=DH$6),5,IF($L110=1,2,1)),IF(AND($G110&gt;=DH$5,$G110&lt;=DH$6),IF($M110&gt;0,4,3),0)),IF(AND($D110&lt;=DH$6,$E110&gt;=DH$5),60,0)))</f>
        <v/>
      </c>
      <c r="DI110" s="80" t="str">
        <f>IF(OR($A110="",NOT(ISNUMBER($G110))),"",IF(AND($F110&lt;=DI$6,$G110&gt;=DI$5),IF(DI$5&gt;$N110,5,$K110)*10+IF(AND($F110&gt;=DI$5,$F110&lt;=DI$6),IF(AND($G110&gt;=DI$5,$G110&lt;=DI$6),5,IF($L110=1,2,1)),IF(AND($G110&gt;=DI$5,$G110&lt;=DI$6),IF($M110&gt;0,4,3),0)),IF(AND($D110&lt;=DI$6,$E110&gt;=DI$5),60,0)))</f>
        <v/>
      </c>
      <c r="DJ110" s="80" t="str">
        <f>IF(OR($A110="",NOT(ISNUMBER($G110))),"",IF(AND($F110&lt;=DJ$6,$G110&gt;=DJ$5),IF(DJ$5&gt;$N110,5,$K110)*10+IF(AND($F110&gt;=DJ$5,$F110&lt;=DJ$6),IF(AND($G110&gt;=DJ$5,$G110&lt;=DJ$6),5,IF($L110=1,2,1)),IF(AND($G110&gt;=DJ$5,$G110&lt;=DJ$6),IF($M110&gt;0,4,3),0)),IF(AND($D110&lt;=DJ$6,$E110&gt;=DJ$5),60,0)))</f>
        <v/>
      </c>
      <c r="DK110" s="80" t="str">
        <f>IF(OR($A110="",NOT(ISNUMBER($G110))),"",IF(AND($F110&lt;=DK$6,$G110&gt;=DK$5),IF(DK$5&gt;$N110,5,$K110)*10+IF(AND($F110&gt;=DK$5,$F110&lt;=DK$6),IF(AND($G110&gt;=DK$5,$G110&lt;=DK$6),5,IF($L110=1,2,1)),IF(AND($G110&gt;=DK$5,$G110&lt;=DK$6),IF($M110&gt;0,4,3),0)),IF(AND($D110&lt;=DK$6,$E110&gt;=DK$5),60,0)))</f>
        <v/>
      </c>
      <c r="DL110" s="80" t="str">
        <f>IF(OR($A110="",NOT(ISNUMBER($G110))),"",IF(AND($F110&lt;=DL$6,$G110&gt;=DL$5),IF(DL$5&gt;$N110,5,$K110)*10+IF(AND($F110&gt;=DL$5,$F110&lt;=DL$6),IF(AND($G110&gt;=DL$5,$G110&lt;=DL$6),5,IF($L110=1,2,1)),IF(AND($G110&gt;=DL$5,$G110&lt;=DL$6),IF($M110&gt;0,4,3),0)),IF(AND($D110&lt;=DL$6,$E110&gt;=DL$5),60,0)))</f>
        <v/>
      </c>
      <c r="DM110" s="80" t="str">
        <f>IF(OR($A110="",NOT(ISNUMBER($G110))),"",IF(AND($F110&lt;=DM$6,$G110&gt;=DM$5),IF(DM$5&gt;$N110,5,$K110)*10+IF(AND($F110&gt;=DM$5,$F110&lt;=DM$6),IF(AND($G110&gt;=DM$5,$G110&lt;=DM$6),5,IF($L110=1,2,1)),IF(AND($G110&gt;=DM$5,$G110&lt;=DM$6),IF($M110&gt;0,4,3),0)),IF(AND($D110&lt;=DM$6,$E110&gt;=DM$5),60,0)))</f>
        <v/>
      </c>
      <c r="DN110" s="80" t="str">
        <f>IF(OR($A110="",NOT(ISNUMBER($G110))),"",IF(AND($F110&lt;=DN$6,$G110&gt;=DN$5),IF(DN$5&gt;$N110,5,$K110)*10+IF(AND($F110&gt;=DN$5,$F110&lt;=DN$6),IF(AND($G110&gt;=DN$5,$G110&lt;=DN$6),5,IF($L110=1,2,1)),IF(AND($G110&gt;=DN$5,$G110&lt;=DN$6),IF($M110&gt;0,4,3),0)),IF(AND($D110&lt;=DN$6,$E110&gt;=DN$5),60,0)))</f>
        <v/>
      </c>
      <c r="DO110" s="80" t="str">
        <f>IF(OR($A110="",NOT(ISNUMBER($G110))),"",IF(AND($F110&lt;=DO$6,$G110&gt;=DO$5),IF(DO$5&gt;$N110,5,$K110)*10+IF(AND($F110&gt;=DO$5,$F110&lt;=DO$6),IF(AND($G110&gt;=DO$5,$G110&lt;=DO$6),5,IF($L110=1,2,1)),IF(AND($G110&gt;=DO$5,$G110&lt;=DO$6),IF($M110&gt;0,4,3),0)),IF(AND($D110&lt;=DO$6,$E110&gt;=DO$5),60,0)))</f>
        <v/>
      </c>
      <c r="DP110" s="80" t="str">
        <f>IF(OR($A110="",NOT(ISNUMBER($G110))),"",IF(AND($F110&lt;=DP$6,$G110&gt;=DP$5),IF(DP$5&gt;$N110,5,$K110)*10+IF(AND($F110&gt;=DP$5,$F110&lt;=DP$6),IF(AND($G110&gt;=DP$5,$G110&lt;=DP$6),5,IF($L110=1,2,1)),IF(AND($G110&gt;=DP$5,$G110&lt;=DP$6),IF($M110&gt;0,4,3),0)),IF(AND($D110&lt;=DP$6,$E110&gt;=DP$5),60,0)))</f>
        <v/>
      </c>
      <c r="DQ110" s="80" t="str">
        <f>IF(OR($A110="",NOT(ISNUMBER($G110))),"",IF(AND($F110&lt;=DQ$6,$G110&gt;=DQ$5),IF(DQ$5&gt;$N110,5,$K110)*10+IF(AND($F110&gt;=DQ$5,$F110&lt;=DQ$6),IF(AND($G110&gt;=DQ$5,$G110&lt;=DQ$6),5,IF($L110=1,2,1)),IF(AND($G110&gt;=DQ$5,$G110&lt;=DQ$6),IF($M110&gt;0,4,3),0)),IF(AND($D110&lt;=DQ$6,$E110&gt;=DQ$5),60,0)))</f>
        <v/>
      </c>
      <c r="DR110" s="80" t="str">
        <f>IF(OR($A110="",NOT(ISNUMBER($G110))),"",IF(AND($F110&lt;=DR$6,$G110&gt;=DR$5),IF(DR$5&gt;$N110,5,$K110)*10+IF(AND($F110&gt;=DR$5,$F110&lt;=DR$6),IF(AND($G110&gt;=DR$5,$G110&lt;=DR$6),5,IF($L110=1,2,1)),IF(AND($G110&gt;=DR$5,$G110&lt;=DR$6),IF($M110&gt;0,4,3),0)),IF(AND($D110&lt;=DR$6,$E110&gt;=DR$5),60,0)))</f>
        <v/>
      </c>
      <c r="DS110" s="80" t="str">
        <f>IF(OR($A110="",NOT(ISNUMBER($G110))),"",IF(AND($F110&lt;=DS$6,$G110&gt;=DS$5),IF(DS$5&gt;$N110,5,$K110)*10+IF(AND($F110&gt;=DS$5,$F110&lt;=DS$6),IF(AND($G110&gt;=DS$5,$G110&lt;=DS$6),5,IF($L110=1,2,1)),IF(AND($G110&gt;=DS$5,$G110&lt;=DS$6),IF($M110&gt;0,4,3),0)),IF(AND($D110&lt;=DS$6,$E110&gt;=DS$5),60,0)))</f>
        <v/>
      </c>
      <c r="DT110" s="80" t="str">
        <f>IF(OR($A110="",NOT(ISNUMBER($G110))),"",IF(AND($F110&lt;=DT$6,$G110&gt;=DT$5),IF(DT$5&gt;$N110,5,$K110)*10+IF(AND($F110&gt;=DT$5,$F110&lt;=DT$6),IF(AND($G110&gt;=DT$5,$G110&lt;=DT$6),5,IF($L110=1,2,1)),IF(AND($G110&gt;=DT$5,$G110&lt;=DT$6),IF($M110&gt;0,4,3),0)),IF(AND($D110&lt;=DT$6,$E110&gt;=DT$5),60,0)))</f>
        <v/>
      </c>
      <c r="DU110" s="80" t="str">
        <f>IF(OR($A110="",NOT(ISNUMBER($G110))),"",IF(AND($F110&lt;=DU$6,$G110&gt;=DU$5),IF(DU$5&gt;$N110,5,$K110)*10+IF(AND($F110&gt;=DU$5,$F110&lt;=DU$6),IF(AND($G110&gt;=DU$5,$G110&lt;=DU$6),5,IF($L110=1,2,1)),IF(AND($G110&gt;=DU$5,$G110&lt;=DU$6),IF($M110&gt;0,4,3),0)),IF(AND($D110&lt;=DU$6,$E110&gt;=DU$5),60,0)))</f>
        <v/>
      </c>
      <c r="DV110" s="80" t="str">
        <f>IF(OR($A110="",NOT(ISNUMBER($G110))),"",IF(AND($F110&lt;=DV$6,$G110&gt;=DV$5),IF(DV$5&gt;$N110,5,$K110)*10+IF(AND($F110&gt;=DV$5,$F110&lt;=DV$6),IF(AND($G110&gt;=DV$5,$G110&lt;=DV$6),5,IF($L110=1,2,1)),IF(AND($G110&gt;=DV$5,$G110&lt;=DV$6),IF($M110&gt;0,4,3),0)),IF(AND($D110&lt;=DV$6,$E110&gt;=DV$5),60,0)))</f>
        <v/>
      </c>
      <c r="DW110" s="80" t="str">
        <f>IF(OR($A110="",NOT(ISNUMBER($G110))),"",IF(AND($F110&lt;=DW$6,$G110&gt;=DW$5),IF(DW$5&gt;$N110,5,$K110)*10+IF(AND($F110&gt;=DW$5,$F110&lt;=DW$6),IF(AND($G110&gt;=DW$5,$G110&lt;=DW$6),5,IF($L110=1,2,1)),IF(AND($G110&gt;=DW$5,$G110&lt;=DW$6),IF($M110&gt;0,4,3),0)),IF(AND($D110&lt;=DW$6,$E110&gt;=DW$5),60,0)))</f>
        <v/>
      </c>
      <c r="DX110" s="80" t="str">
        <f>IF(OR($A110="",NOT(ISNUMBER($G110))),"",IF(AND($F110&lt;=DX$6,$G110&gt;=DX$5),IF(DX$5&gt;$N110,5,$K110)*10+IF(AND($F110&gt;=DX$5,$F110&lt;=DX$6),IF(AND($G110&gt;=DX$5,$G110&lt;=DX$6),5,IF($L110=1,2,1)),IF(AND($G110&gt;=DX$5,$G110&lt;=DX$6),IF($M110&gt;0,4,3),0)),IF(AND($D110&lt;=DX$6,$E110&gt;=DX$5),60,0)))</f>
        <v/>
      </c>
      <c r="DY110" s="80" t="str">
        <f>IF(OR($A110="",NOT(ISNUMBER($G110))),"",IF(AND($F110&lt;=DY$6,$G110&gt;=DY$5),IF(DY$5&gt;$N110,5,$K110)*10+IF(AND($F110&gt;=DY$5,$F110&lt;=DY$6),IF(AND($G110&gt;=DY$5,$G110&lt;=DY$6),5,IF($L110=1,2,1)),IF(AND($G110&gt;=DY$5,$G110&lt;=DY$6),IF($M110&gt;0,4,3),0)),IF(AND($D110&lt;=DY$6,$E110&gt;=DY$5),60,0)))</f>
        <v/>
      </c>
      <c r="DZ110" s="80" t="str">
        <f>IF(OR($A110="",NOT(ISNUMBER($G110))),"",IF(AND($F110&lt;=DZ$6,$G110&gt;=DZ$5),IF(DZ$5&gt;$N110,5,$K110)*10+IF(AND($F110&gt;=DZ$5,$F110&lt;=DZ$6),IF(AND($G110&gt;=DZ$5,$G110&lt;=DZ$6),5,IF($L110=1,2,1)),IF(AND($G110&gt;=DZ$5,$G110&lt;=DZ$6),IF($M110&gt;0,4,3),0)),IF(AND($D110&lt;=DZ$6,$E110&gt;=DZ$5),60,0)))</f>
        <v/>
      </c>
      <c r="EA110" s="80" t="str">
        <f>IF(OR($A110="",NOT(ISNUMBER($G110))),"",IF(AND($F110&lt;=EA$6,$G110&gt;=EA$5),IF(EA$5&gt;$N110,5,$K110)*10+IF(AND($F110&gt;=EA$5,$F110&lt;=EA$6),IF(AND($G110&gt;=EA$5,$G110&lt;=EA$6),5,IF($L110=1,2,1)),IF(AND($G110&gt;=EA$5,$G110&lt;=EA$6),IF($M110&gt;0,4,3),0)),IF(AND($D110&lt;=EA$6,$E110&gt;=EA$5),60,0)))</f>
        <v/>
      </c>
      <c r="EB110" s="80" t="str">
        <f>IF(OR($A110="",NOT(ISNUMBER($G110))),"",IF(AND($F110&lt;=EB$6,$G110&gt;=EB$5),IF(EB$5&gt;$N110,5,$K110)*10+IF(AND($F110&gt;=EB$5,$F110&lt;=EB$6),IF(AND($G110&gt;=EB$5,$G110&lt;=EB$6),5,IF($L110=1,2,1)),IF(AND($G110&gt;=EB$5,$G110&lt;=EB$6),IF($M110&gt;0,4,3),0)),IF(AND($D110&lt;=EB$6,$E110&gt;=EB$5),60,0)))</f>
        <v/>
      </c>
      <c r="EC110" s="80" t="str">
        <f>IF(OR($A110="",NOT(ISNUMBER($G110))),"",IF(AND($F110&lt;=EC$6,$G110&gt;=EC$5),IF(EC$5&gt;$N110,5,$K110)*10+IF(AND($F110&gt;=EC$5,$F110&lt;=EC$6),IF(AND($G110&gt;=EC$5,$G110&lt;=EC$6),5,IF($L110=1,2,1)),IF(AND($G110&gt;=EC$5,$G110&lt;=EC$6),IF($M110&gt;0,4,3),0)),IF(AND($D110&lt;=EC$6,$E110&gt;=EC$5),60,0)))</f>
        <v/>
      </c>
      <c r="ED110" s="80" t="str">
        <f>IF(OR($A110="",NOT(ISNUMBER($G110))),"",IF(AND($F110&lt;=ED$6,$G110&gt;=ED$5),IF(ED$5&gt;$N110,5,$K110)*10+IF(AND($F110&gt;=ED$5,$F110&lt;=ED$6),IF(AND($G110&gt;=ED$5,$G110&lt;=ED$6),5,IF($L110=1,2,1)),IF(AND($G110&gt;=ED$5,$G110&lt;=ED$6),IF($M110&gt;0,4,3),0)),IF(AND($D110&lt;=ED$6,$E110&gt;=ED$5),60,0)))</f>
        <v/>
      </c>
    </row>
    <row r="111" ht="18" customHeight="1">
      <c r="A111" s="52" t="str">
        <f>IF(Tasks!$B111="","",Tasks!$A111)</f>
        <v/>
      </c>
      <c r="B111" s="78" t="str">
        <f>IF(Tasks!$B111="","",Tasks!$B111)</f>
        <v/>
      </c>
      <c r="C111" s="25" t="str">
        <f>IF($B111="","",IF(AND(Tasks!$D111="",Tasks!$G111=""),"-",IF(Tasks!$D111="","",Tasks!$D111&amp;IF(OR(Tasks!$E111="",Tasks!$E111="FS"),IF(N(Tasks!$F111)=0,"","FS"),Tasks!$E111)&amp;IF(N(Tasks!$F111)=0,"",IF(Tasks!$F111&gt;0,"+","")&amp;Tasks!$F111))&amp;IF(AND(Tasks!$D111&lt;&gt;"",Tasks!$G111&lt;&gt;""),", ","")&amp;IF(Tasks!$G111="","",Tasks!$G111&amp;IF(OR(Tasks!$H111="",Tasks!$H111="FS"),IF(N(Tasks!$I111)=0,"","FS"),Tasks!$H111)&amp;IF(N(Tasks!$I111)=0,"",IF(Tasks!$I111&gt;0,"+","")&amp;Tasks!$I111))))</f>
        <v/>
      </c>
      <c r="D111" s="51" t="str">
        <f>IF(OR($B111="",Tasks!$Q111=""),"",Tasks!$Q111)</f>
        <v/>
      </c>
      <c r="E111" s="51" t="str">
        <f>IF(OR($B111="",Tasks!$R111=""),"",Tasks!$R111)</f>
        <v/>
      </c>
      <c r="F111" s="51" t="str">
        <f>IF(OR($B111="",Tasks!$S111=""),"",Tasks!$S111)</f>
        <v/>
      </c>
      <c r="G111" s="51" t="str">
        <f>IF(OR($B111="",Tasks!$T111=""),"",Tasks!$T111)</f>
        <v/>
      </c>
      <c r="H111" s="52" t="str">
        <f>IF($B111="","",Tasks!$AE111)</f>
        <v/>
      </c>
      <c r="I111" s="79" t="str">
        <f>IF($B111="","",Tasks!$AF111)</f>
        <v/>
      </c>
      <c r="J111" s="53" t="str">
        <f>IF(OR($B111="",Tasks!$V111=""),"",Tasks!$V111)</f>
        <v/>
      </c>
      <c r="K111" s="52" t="str">
        <f>IF($B111="","",Tasks!$AA111)</f>
        <v/>
      </c>
      <c r="L111" s="52" t="str">
        <f>IF($B111="","",Tasks!$AB111)</f>
        <v/>
      </c>
      <c r="M111" s="52" t="str">
        <f>IF($B111="","",Tasks!$Z111)</f>
        <v/>
      </c>
      <c r="N111" s="52" t="str">
        <f>IF(OR($B111="",Tasks!$AG111=""),"",Tasks!$AG111)</f>
        <v/>
      </c>
      <c r="O111" s="80" t="str">
        <f>IF(OR($A111="",NOT(ISNUMBER($G111))),"",IF(AND($F111&lt;=O$6,$G111&gt;=O$5),IF(O$5&gt;$N111,5,$K111)*10+IF(AND($F111&gt;=O$5,$F111&lt;=O$6),IF(AND($G111&gt;=O$5,$G111&lt;=O$6),5,IF($L111=1,2,1)),IF(AND($G111&gt;=O$5,$G111&lt;=O$6),IF($M111&gt;0,4,3),0)),IF(AND($D111&lt;=O$6,$E111&gt;=O$5),60,0)))</f>
        <v/>
      </c>
      <c r="P111" s="80" t="str">
        <f>IF(OR($A111="",NOT(ISNUMBER($G111))),"",IF(AND($F111&lt;=P$6,$G111&gt;=P$5),IF(P$5&gt;$N111,5,$K111)*10+IF(AND($F111&gt;=P$5,$F111&lt;=P$6),IF(AND($G111&gt;=P$5,$G111&lt;=P$6),5,IF($L111=1,2,1)),IF(AND($G111&gt;=P$5,$G111&lt;=P$6),IF($M111&gt;0,4,3),0)),IF(AND($D111&lt;=P$6,$E111&gt;=P$5),60,0)))</f>
        <v/>
      </c>
      <c r="Q111" s="80" t="str">
        <f>IF(OR($A111="",NOT(ISNUMBER($G111))),"",IF(AND($F111&lt;=Q$6,$G111&gt;=Q$5),IF(Q$5&gt;$N111,5,$K111)*10+IF(AND($F111&gt;=Q$5,$F111&lt;=Q$6),IF(AND($G111&gt;=Q$5,$G111&lt;=Q$6),5,IF($L111=1,2,1)),IF(AND($G111&gt;=Q$5,$G111&lt;=Q$6),IF($M111&gt;0,4,3),0)),IF(AND($D111&lt;=Q$6,$E111&gt;=Q$5),60,0)))</f>
        <v/>
      </c>
      <c r="R111" s="80" t="str">
        <f>IF(OR($A111="",NOT(ISNUMBER($G111))),"",IF(AND($F111&lt;=R$6,$G111&gt;=R$5),IF(R$5&gt;$N111,5,$K111)*10+IF(AND($F111&gt;=R$5,$F111&lt;=R$6),IF(AND($G111&gt;=R$5,$G111&lt;=R$6),5,IF($L111=1,2,1)),IF(AND($G111&gt;=R$5,$G111&lt;=R$6),IF($M111&gt;0,4,3),0)),IF(AND($D111&lt;=R$6,$E111&gt;=R$5),60,0)))</f>
        <v/>
      </c>
      <c r="S111" s="80" t="str">
        <f>IF(OR($A111="",NOT(ISNUMBER($G111))),"",IF(AND($F111&lt;=S$6,$G111&gt;=S$5),IF(S$5&gt;$N111,5,$K111)*10+IF(AND($F111&gt;=S$5,$F111&lt;=S$6),IF(AND($G111&gt;=S$5,$G111&lt;=S$6),5,IF($L111=1,2,1)),IF(AND($G111&gt;=S$5,$G111&lt;=S$6),IF($M111&gt;0,4,3),0)),IF(AND($D111&lt;=S$6,$E111&gt;=S$5),60,0)))</f>
        <v/>
      </c>
      <c r="T111" s="80" t="str">
        <f>IF(OR($A111="",NOT(ISNUMBER($G111))),"",IF(AND($F111&lt;=T$6,$G111&gt;=T$5),IF(T$5&gt;$N111,5,$K111)*10+IF(AND($F111&gt;=T$5,$F111&lt;=T$6),IF(AND($G111&gt;=T$5,$G111&lt;=T$6),5,IF($L111=1,2,1)),IF(AND($G111&gt;=T$5,$G111&lt;=T$6),IF($M111&gt;0,4,3),0)),IF(AND($D111&lt;=T$6,$E111&gt;=T$5),60,0)))</f>
        <v/>
      </c>
      <c r="U111" s="80" t="str">
        <f>IF(OR($A111="",NOT(ISNUMBER($G111))),"",IF(AND($F111&lt;=U$6,$G111&gt;=U$5),IF(U$5&gt;$N111,5,$K111)*10+IF(AND($F111&gt;=U$5,$F111&lt;=U$6),IF(AND($G111&gt;=U$5,$G111&lt;=U$6),5,IF($L111=1,2,1)),IF(AND($G111&gt;=U$5,$G111&lt;=U$6),IF($M111&gt;0,4,3),0)),IF(AND($D111&lt;=U$6,$E111&gt;=U$5),60,0)))</f>
        <v/>
      </c>
      <c r="V111" s="80" t="str">
        <f>IF(OR($A111="",NOT(ISNUMBER($G111))),"",IF(AND($F111&lt;=V$6,$G111&gt;=V$5),IF(V$5&gt;$N111,5,$K111)*10+IF(AND($F111&gt;=V$5,$F111&lt;=V$6),IF(AND($G111&gt;=V$5,$G111&lt;=V$6),5,IF($L111=1,2,1)),IF(AND($G111&gt;=V$5,$G111&lt;=V$6),IF($M111&gt;0,4,3),0)),IF(AND($D111&lt;=V$6,$E111&gt;=V$5),60,0)))</f>
        <v/>
      </c>
      <c r="W111" s="80" t="str">
        <f>IF(OR($A111="",NOT(ISNUMBER($G111))),"",IF(AND($F111&lt;=W$6,$G111&gt;=W$5),IF(W$5&gt;$N111,5,$K111)*10+IF(AND($F111&gt;=W$5,$F111&lt;=W$6),IF(AND($G111&gt;=W$5,$G111&lt;=W$6),5,IF($L111=1,2,1)),IF(AND($G111&gt;=W$5,$G111&lt;=W$6),IF($M111&gt;0,4,3),0)),IF(AND($D111&lt;=W$6,$E111&gt;=W$5),60,0)))</f>
        <v/>
      </c>
      <c r="X111" s="80" t="str">
        <f>IF(OR($A111="",NOT(ISNUMBER($G111))),"",IF(AND($F111&lt;=X$6,$G111&gt;=X$5),IF(X$5&gt;$N111,5,$K111)*10+IF(AND($F111&gt;=X$5,$F111&lt;=X$6),IF(AND($G111&gt;=X$5,$G111&lt;=X$6),5,IF($L111=1,2,1)),IF(AND($G111&gt;=X$5,$G111&lt;=X$6),IF($M111&gt;0,4,3),0)),IF(AND($D111&lt;=X$6,$E111&gt;=X$5),60,0)))</f>
        <v/>
      </c>
      <c r="Y111" s="80" t="str">
        <f>IF(OR($A111="",NOT(ISNUMBER($G111))),"",IF(AND($F111&lt;=Y$6,$G111&gt;=Y$5),IF(Y$5&gt;$N111,5,$K111)*10+IF(AND($F111&gt;=Y$5,$F111&lt;=Y$6),IF(AND($G111&gt;=Y$5,$G111&lt;=Y$6),5,IF($L111=1,2,1)),IF(AND($G111&gt;=Y$5,$G111&lt;=Y$6),IF($M111&gt;0,4,3),0)),IF(AND($D111&lt;=Y$6,$E111&gt;=Y$5),60,0)))</f>
        <v/>
      </c>
      <c r="Z111" s="80" t="str">
        <f>IF(OR($A111="",NOT(ISNUMBER($G111))),"",IF(AND($F111&lt;=Z$6,$G111&gt;=Z$5),IF(Z$5&gt;$N111,5,$K111)*10+IF(AND($F111&gt;=Z$5,$F111&lt;=Z$6),IF(AND($G111&gt;=Z$5,$G111&lt;=Z$6),5,IF($L111=1,2,1)),IF(AND($G111&gt;=Z$5,$G111&lt;=Z$6),IF($M111&gt;0,4,3),0)),IF(AND($D111&lt;=Z$6,$E111&gt;=Z$5),60,0)))</f>
        <v/>
      </c>
      <c r="AA111" s="80" t="str">
        <f>IF(OR($A111="",NOT(ISNUMBER($G111))),"",IF(AND($F111&lt;=AA$6,$G111&gt;=AA$5),IF(AA$5&gt;$N111,5,$K111)*10+IF(AND($F111&gt;=AA$5,$F111&lt;=AA$6),IF(AND($G111&gt;=AA$5,$G111&lt;=AA$6),5,IF($L111=1,2,1)),IF(AND($G111&gt;=AA$5,$G111&lt;=AA$6),IF($M111&gt;0,4,3),0)),IF(AND($D111&lt;=AA$6,$E111&gt;=AA$5),60,0)))</f>
        <v/>
      </c>
      <c r="AB111" s="80" t="str">
        <f>IF(OR($A111="",NOT(ISNUMBER($G111))),"",IF(AND($F111&lt;=AB$6,$G111&gt;=AB$5),IF(AB$5&gt;$N111,5,$K111)*10+IF(AND($F111&gt;=AB$5,$F111&lt;=AB$6),IF(AND($G111&gt;=AB$5,$G111&lt;=AB$6),5,IF($L111=1,2,1)),IF(AND($G111&gt;=AB$5,$G111&lt;=AB$6),IF($M111&gt;0,4,3),0)),IF(AND($D111&lt;=AB$6,$E111&gt;=AB$5),60,0)))</f>
        <v/>
      </c>
      <c r="AC111" s="80" t="str">
        <f>IF(OR($A111="",NOT(ISNUMBER($G111))),"",IF(AND($F111&lt;=AC$6,$G111&gt;=AC$5),IF(AC$5&gt;$N111,5,$K111)*10+IF(AND($F111&gt;=AC$5,$F111&lt;=AC$6),IF(AND($G111&gt;=AC$5,$G111&lt;=AC$6),5,IF($L111=1,2,1)),IF(AND($G111&gt;=AC$5,$G111&lt;=AC$6),IF($M111&gt;0,4,3),0)),IF(AND($D111&lt;=AC$6,$E111&gt;=AC$5),60,0)))</f>
        <v/>
      </c>
      <c r="AD111" s="80" t="str">
        <f>IF(OR($A111="",NOT(ISNUMBER($G111))),"",IF(AND($F111&lt;=AD$6,$G111&gt;=AD$5),IF(AD$5&gt;$N111,5,$K111)*10+IF(AND($F111&gt;=AD$5,$F111&lt;=AD$6),IF(AND($G111&gt;=AD$5,$G111&lt;=AD$6),5,IF($L111=1,2,1)),IF(AND($G111&gt;=AD$5,$G111&lt;=AD$6),IF($M111&gt;0,4,3),0)),IF(AND($D111&lt;=AD$6,$E111&gt;=AD$5),60,0)))</f>
        <v/>
      </c>
      <c r="AE111" s="80" t="str">
        <f>IF(OR($A111="",NOT(ISNUMBER($G111))),"",IF(AND($F111&lt;=AE$6,$G111&gt;=AE$5),IF(AE$5&gt;$N111,5,$K111)*10+IF(AND($F111&gt;=AE$5,$F111&lt;=AE$6),IF(AND($G111&gt;=AE$5,$G111&lt;=AE$6),5,IF($L111=1,2,1)),IF(AND($G111&gt;=AE$5,$G111&lt;=AE$6),IF($M111&gt;0,4,3),0)),IF(AND($D111&lt;=AE$6,$E111&gt;=AE$5),60,0)))</f>
        <v/>
      </c>
      <c r="AF111" s="80" t="str">
        <f>IF(OR($A111="",NOT(ISNUMBER($G111))),"",IF(AND($F111&lt;=AF$6,$G111&gt;=AF$5),IF(AF$5&gt;$N111,5,$K111)*10+IF(AND($F111&gt;=AF$5,$F111&lt;=AF$6),IF(AND($G111&gt;=AF$5,$G111&lt;=AF$6),5,IF($L111=1,2,1)),IF(AND($G111&gt;=AF$5,$G111&lt;=AF$6),IF($M111&gt;0,4,3),0)),IF(AND($D111&lt;=AF$6,$E111&gt;=AF$5),60,0)))</f>
        <v/>
      </c>
      <c r="AG111" s="80" t="str">
        <f>IF(OR($A111="",NOT(ISNUMBER($G111))),"",IF(AND($F111&lt;=AG$6,$G111&gt;=AG$5),IF(AG$5&gt;$N111,5,$K111)*10+IF(AND($F111&gt;=AG$5,$F111&lt;=AG$6),IF(AND($G111&gt;=AG$5,$G111&lt;=AG$6),5,IF($L111=1,2,1)),IF(AND($G111&gt;=AG$5,$G111&lt;=AG$6),IF($M111&gt;0,4,3),0)),IF(AND($D111&lt;=AG$6,$E111&gt;=AG$5),60,0)))</f>
        <v/>
      </c>
      <c r="AH111" s="80" t="str">
        <f>IF(OR($A111="",NOT(ISNUMBER($G111))),"",IF(AND($F111&lt;=AH$6,$G111&gt;=AH$5),IF(AH$5&gt;$N111,5,$K111)*10+IF(AND($F111&gt;=AH$5,$F111&lt;=AH$6),IF(AND($G111&gt;=AH$5,$G111&lt;=AH$6),5,IF($L111=1,2,1)),IF(AND($G111&gt;=AH$5,$G111&lt;=AH$6),IF($M111&gt;0,4,3),0)),IF(AND($D111&lt;=AH$6,$E111&gt;=AH$5),60,0)))</f>
        <v/>
      </c>
      <c r="AI111" s="80" t="str">
        <f>IF(OR($A111="",NOT(ISNUMBER($G111))),"",IF(AND($F111&lt;=AI$6,$G111&gt;=AI$5),IF(AI$5&gt;$N111,5,$K111)*10+IF(AND($F111&gt;=AI$5,$F111&lt;=AI$6),IF(AND($G111&gt;=AI$5,$G111&lt;=AI$6),5,IF($L111=1,2,1)),IF(AND($G111&gt;=AI$5,$G111&lt;=AI$6),IF($M111&gt;0,4,3),0)),IF(AND($D111&lt;=AI$6,$E111&gt;=AI$5),60,0)))</f>
        <v/>
      </c>
      <c r="AJ111" s="80" t="str">
        <f>IF(OR($A111="",NOT(ISNUMBER($G111))),"",IF(AND($F111&lt;=AJ$6,$G111&gt;=AJ$5),IF(AJ$5&gt;$N111,5,$K111)*10+IF(AND($F111&gt;=AJ$5,$F111&lt;=AJ$6),IF(AND($G111&gt;=AJ$5,$G111&lt;=AJ$6),5,IF($L111=1,2,1)),IF(AND($G111&gt;=AJ$5,$G111&lt;=AJ$6),IF($M111&gt;0,4,3),0)),IF(AND($D111&lt;=AJ$6,$E111&gt;=AJ$5),60,0)))</f>
        <v/>
      </c>
      <c r="AK111" s="80" t="str">
        <f>IF(OR($A111="",NOT(ISNUMBER($G111))),"",IF(AND($F111&lt;=AK$6,$G111&gt;=AK$5),IF(AK$5&gt;$N111,5,$K111)*10+IF(AND($F111&gt;=AK$5,$F111&lt;=AK$6),IF(AND($G111&gt;=AK$5,$G111&lt;=AK$6),5,IF($L111=1,2,1)),IF(AND($G111&gt;=AK$5,$G111&lt;=AK$6),IF($M111&gt;0,4,3),0)),IF(AND($D111&lt;=AK$6,$E111&gt;=AK$5),60,0)))</f>
        <v/>
      </c>
      <c r="AL111" s="80" t="str">
        <f>IF(OR($A111="",NOT(ISNUMBER($G111))),"",IF(AND($F111&lt;=AL$6,$G111&gt;=AL$5),IF(AL$5&gt;$N111,5,$K111)*10+IF(AND($F111&gt;=AL$5,$F111&lt;=AL$6),IF(AND($G111&gt;=AL$5,$G111&lt;=AL$6),5,IF($L111=1,2,1)),IF(AND($G111&gt;=AL$5,$G111&lt;=AL$6),IF($M111&gt;0,4,3),0)),IF(AND($D111&lt;=AL$6,$E111&gt;=AL$5),60,0)))</f>
        <v/>
      </c>
      <c r="AM111" s="80" t="str">
        <f>IF(OR($A111="",NOT(ISNUMBER($G111))),"",IF(AND($F111&lt;=AM$6,$G111&gt;=AM$5),IF(AM$5&gt;$N111,5,$K111)*10+IF(AND($F111&gt;=AM$5,$F111&lt;=AM$6),IF(AND($G111&gt;=AM$5,$G111&lt;=AM$6),5,IF($L111=1,2,1)),IF(AND($G111&gt;=AM$5,$G111&lt;=AM$6),IF($M111&gt;0,4,3),0)),IF(AND($D111&lt;=AM$6,$E111&gt;=AM$5),60,0)))</f>
        <v/>
      </c>
      <c r="AN111" s="80" t="str">
        <f>IF(OR($A111="",NOT(ISNUMBER($G111))),"",IF(AND($F111&lt;=AN$6,$G111&gt;=AN$5),IF(AN$5&gt;$N111,5,$K111)*10+IF(AND($F111&gt;=AN$5,$F111&lt;=AN$6),IF(AND($G111&gt;=AN$5,$G111&lt;=AN$6),5,IF($L111=1,2,1)),IF(AND($G111&gt;=AN$5,$G111&lt;=AN$6),IF($M111&gt;0,4,3),0)),IF(AND($D111&lt;=AN$6,$E111&gt;=AN$5),60,0)))</f>
        <v/>
      </c>
      <c r="AO111" s="80" t="str">
        <f>IF(OR($A111="",NOT(ISNUMBER($G111))),"",IF(AND($F111&lt;=AO$6,$G111&gt;=AO$5),IF(AO$5&gt;$N111,5,$K111)*10+IF(AND($F111&gt;=AO$5,$F111&lt;=AO$6),IF(AND($G111&gt;=AO$5,$G111&lt;=AO$6),5,IF($L111=1,2,1)),IF(AND($G111&gt;=AO$5,$G111&lt;=AO$6),IF($M111&gt;0,4,3),0)),IF(AND($D111&lt;=AO$6,$E111&gt;=AO$5),60,0)))</f>
        <v/>
      </c>
      <c r="AP111" s="80" t="str">
        <f>IF(OR($A111="",NOT(ISNUMBER($G111))),"",IF(AND($F111&lt;=AP$6,$G111&gt;=AP$5),IF(AP$5&gt;$N111,5,$K111)*10+IF(AND($F111&gt;=AP$5,$F111&lt;=AP$6),IF(AND($G111&gt;=AP$5,$G111&lt;=AP$6),5,IF($L111=1,2,1)),IF(AND($G111&gt;=AP$5,$G111&lt;=AP$6),IF($M111&gt;0,4,3),0)),IF(AND($D111&lt;=AP$6,$E111&gt;=AP$5),60,0)))</f>
        <v/>
      </c>
      <c r="AQ111" s="80" t="str">
        <f>IF(OR($A111="",NOT(ISNUMBER($G111))),"",IF(AND($F111&lt;=AQ$6,$G111&gt;=AQ$5),IF(AQ$5&gt;$N111,5,$K111)*10+IF(AND($F111&gt;=AQ$5,$F111&lt;=AQ$6),IF(AND($G111&gt;=AQ$5,$G111&lt;=AQ$6),5,IF($L111=1,2,1)),IF(AND($G111&gt;=AQ$5,$G111&lt;=AQ$6),IF($M111&gt;0,4,3),0)),IF(AND($D111&lt;=AQ$6,$E111&gt;=AQ$5),60,0)))</f>
        <v/>
      </c>
      <c r="AR111" s="80" t="str">
        <f>IF(OR($A111="",NOT(ISNUMBER($G111))),"",IF(AND($F111&lt;=AR$6,$G111&gt;=AR$5),IF(AR$5&gt;$N111,5,$K111)*10+IF(AND($F111&gt;=AR$5,$F111&lt;=AR$6),IF(AND($G111&gt;=AR$5,$G111&lt;=AR$6),5,IF($L111=1,2,1)),IF(AND($G111&gt;=AR$5,$G111&lt;=AR$6),IF($M111&gt;0,4,3),0)),IF(AND($D111&lt;=AR$6,$E111&gt;=AR$5),60,0)))</f>
        <v/>
      </c>
      <c r="AS111" s="80" t="str">
        <f>IF(OR($A111="",NOT(ISNUMBER($G111))),"",IF(AND($F111&lt;=AS$6,$G111&gt;=AS$5),IF(AS$5&gt;$N111,5,$K111)*10+IF(AND($F111&gt;=AS$5,$F111&lt;=AS$6),IF(AND($G111&gt;=AS$5,$G111&lt;=AS$6),5,IF($L111=1,2,1)),IF(AND($G111&gt;=AS$5,$G111&lt;=AS$6),IF($M111&gt;0,4,3),0)),IF(AND($D111&lt;=AS$6,$E111&gt;=AS$5),60,0)))</f>
        <v/>
      </c>
      <c r="AT111" s="80" t="str">
        <f>IF(OR($A111="",NOT(ISNUMBER($G111))),"",IF(AND($F111&lt;=AT$6,$G111&gt;=AT$5),IF(AT$5&gt;$N111,5,$K111)*10+IF(AND($F111&gt;=AT$5,$F111&lt;=AT$6),IF(AND($G111&gt;=AT$5,$G111&lt;=AT$6),5,IF($L111=1,2,1)),IF(AND($G111&gt;=AT$5,$G111&lt;=AT$6),IF($M111&gt;0,4,3),0)),IF(AND($D111&lt;=AT$6,$E111&gt;=AT$5),60,0)))</f>
        <v/>
      </c>
      <c r="AU111" s="80" t="str">
        <f>IF(OR($A111="",NOT(ISNUMBER($G111))),"",IF(AND($F111&lt;=AU$6,$G111&gt;=AU$5),IF(AU$5&gt;$N111,5,$K111)*10+IF(AND($F111&gt;=AU$5,$F111&lt;=AU$6),IF(AND($G111&gt;=AU$5,$G111&lt;=AU$6),5,IF($L111=1,2,1)),IF(AND($G111&gt;=AU$5,$G111&lt;=AU$6),IF($M111&gt;0,4,3),0)),IF(AND($D111&lt;=AU$6,$E111&gt;=AU$5),60,0)))</f>
        <v/>
      </c>
      <c r="AV111" s="80" t="str">
        <f>IF(OR($A111="",NOT(ISNUMBER($G111))),"",IF(AND($F111&lt;=AV$6,$G111&gt;=AV$5),IF(AV$5&gt;$N111,5,$K111)*10+IF(AND($F111&gt;=AV$5,$F111&lt;=AV$6),IF(AND($G111&gt;=AV$5,$G111&lt;=AV$6),5,IF($L111=1,2,1)),IF(AND($G111&gt;=AV$5,$G111&lt;=AV$6),IF($M111&gt;0,4,3),0)),IF(AND($D111&lt;=AV$6,$E111&gt;=AV$5),60,0)))</f>
        <v/>
      </c>
      <c r="AW111" s="80" t="str">
        <f>IF(OR($A111="",NOT(ISNUMBER($G111))),"",IF(AND($F111&lt;=AW$6,$G111&gt;=AW$5),IF(AW$5&gt;$N111,5,$K111)*10+IF(AND($F111&gt;=AW$5,$F111&lt;=AW$6),IF(AND($G111&gt;=AW$5,$G111&lt;=AW$6),5,IF($L111=1,2,1)),IF(AND($G111&gt;=AW$5,$G111&lt;=AW$6),IF($M111&gt;0,4,3),0)),IF(AND($D111&lt;=AW$6,$E111&gt;=AW$5),60,0)))</f>
        <v/>
      </c>
      <c r="AX111" s="80" t="str">
        <f>IF(OR($A111="",NOT(ISNUMBER($G111))),"",IF(AND($F111&lt;=AX$6,$G111&gt;=AX$5),IF(AX$5&gt;$N111,5,$K111)*10+IF(AND($F111&gt;=AX$5,$F111&lt;=AX$6),IF(AND($G111&gt;=AX$5,$G111&lt;=AX$6),5,IF($L111=1,2,1)),IF(AND($G111&gt;=AX$5,$G111&lt;=AX$6),IF($M111&gt;0,4,3),0)),IF(AND($D111&lt;=AX$6,$E111&gt;=AX$5),60,0)))</f>
        <v/>
      </c>
      <c r="AY111" s="80" t="str">
        <f>IF(OR($A111="",NOT(ISNUMBER($G111))),"",IF(AND($F111&lt;=AY$6,$G111&gt;=AY$5),IF(AY$5&gt;$N111,5,$K111)*10+IF(AND($F111&gt;=AY$5,$F111&lt;=AY$6),IF(AND($G111&gt;=AY$5,$G111&lt;=AY$6),5,IF($L111=1,2,1)),IF(AND($G111&gt;=AY$5,$G111&lt;=AY$6),IF($M111&gt;0,4,3),0)),IF(AND($D111&lt;=AY$6,$E111&gt;=AY$5),60,0)))</f>
        <v/>
      </c>
      <c r="AZ111" s="80" t="str">
        <f>IF(OR($A111="",NOT(ISNUMBER($G111))),"",IF(AND($F111&lt;=AZ$6,$G111&gt;=AZ$5),IF(AZ$5&gt;$N111,5,$K111)*10+IF(AND($F111&gt;=AZ$5,$F111&lt;=AZ$6),IF(AND($G111&gt;=AZ$5,$G111&lt;=AZ$6),5,IF($L111=1,2,1)),IF(AND($G111&gt;=AZ$5,$G111&lt;=AZ$6),IF($M111&gt;0,4,3),0)),IF(AND($D111&lt;=AZ$6,$E111&gt;=AZ$5),60,0)))</f>
        <v/>
      </c>
      <c r="BA111" s="80" t="str">
        <f>IF(OR($A111="",NOT(ISNUMBER($G111))),"",IF(AND($F111&lt;=BA$6,$G111&gt;=BA$5),IF(BA$5&gt;$N111,5,$K111)*10+IF(AND($F111&gt;=BA$5,$F111&lt;=BA$6),IF(AND($G111&gt;=BA$5,$G111&lt;=BA$6),5,IF($L111=1,2,1)),IF(AND($G111&gt;=BA$5,$G111&lt;=BA$6),IF($M111&gt;0,4,3),0)),IF(AND($D111&lt;=BA$6,$E111&gt;=BA$5),60,0)))</f>
        <v/>
      </c>
      <c r="BB111" s="80" t="str">
        <f>IF(OR($A111="",NOT(ISNUMBER($G111))),"",IF(AND($F111&lt;=BB$6,$G111&gt;=BB$5),IF(BB$5&gt;$N111,5,$K111)*10+IF(AND($F111&gt;=BB$5,$F111&lt;=BB$6),IF(AND($G111&gt;=BB$5,$G111&lt;=BB$6),5,IF($L111=1,2,1)),IF(AND($G111&gt;=BB$5,$G111&lt;=BB$6),IF($M111&gt;0,4,3),0)),IF(AND($D111&lt;=BB$6,$E111&gt;=BB$5),60,0)))</f>
        <v/>
      </c>
      <c r="BC111" s="80" t="str">
        <f>IF(OR($A111="",NOT(ISNUMBER($G111))),"",IF(AND($F111&lt;=BC$6,$G111&gt;=BC$5),IF(BC$5&gt;$N111,5,$K111)*10+IF(AND($F111&gt;=BC$5,$F111&lt;=BC$6),IF(AND($G111&gt;=BC$5,$G111&lt;=BC$6),5,IF($L111=1,2,1)),IF(AND($G111&gt;=BC$5,$G111&lt;=BC$6),IF($M111&gt;0,4,3),0)),IF(AND($D111&lt;=BC$6,$E111&gt;=BC$5),60,0)))</f>
        <v/>
      </c>
      <c r="BD111" s="80" t="str">
        <f>IF(OR($A111="",NOT(ISNUMBER($G111))),"",IF(AND($F111&lt;=BD$6,$G111&gt;=BD$5),IF(BD$5&gt;$N111,5,$K111)*10+IF(AND($F111&gt;=BD$5,$F111&lt;=BD$6),IF(AND($G111&gt;=BD$5,$G111&lt;=BD$6),5,IF($L111=1,2,1)),IF(AND($G111&gt;=BD$5,$G111&lt;=BD$6),IF($M111&gt;0,4,3),0)),IF(AND($D111&lt;=BD$6,$E111&gt;=BD$5),60,0)))</f>
        <v/>
      </c>
      <c r="BE111" s="80" t="str">
        <f>IF(OR($A111="",NOT(ISNUMBER($G111))),"",IF(AND($F111&lt;=BE$6,$G111&gt;=BE$5),IF(BE$5&gt;$N111,5,$K111)*10+IF(AND($F111&gt;=BE$5,$F111&lt;=BE$6),IF(AND($G111&gt;=BE$5,$G111&lt;=BE$6),5,IF($L111=1,2,1)),IF(AND($G111&gt;=BE$5,$G111&lt;=BE$6),IF($M111&gt;0,4,3),0)),IF(AND($D111&lt;=BE$6,$E111&gt;=BE$5),60,0)))</f>
        <v/>
      </c>
      <c r="BF111" s="80" t="str">
        <f>IF(OR($A111="",NOT(ISNUMBER($G111))),"",IF(AND($F111&lt;=BF$6,$G111&gt;=BF$5),IF(BF$5&gt;$N111,5,$K111)*10+IF(AND($F111&gt;=BF$5,$F111&lt;=BF$6),IF(AND($G111&gt;=BF$5,$G111&lt;=BF$6),5,IF($L111=1,2,1)),IF(AND($G111&gt;=BF$5,$G111&lt;=BF$6),IF($M111&gt;0,4,3),0)),IF(AND($D111&lt;=BF$6,$E111&gt;=BF$5),60,0)))</f>
        <v/>
      </c>
      <c r="BG111" s="80" t="str">
        <f>IF(OR($A111="",NOT(ISNUMBER($G111))),"",IF(AND($F111&lt;=BG$6,$G111&gt;=BG$5),IF(BG$5&gt;$N111,5,$K111)*10+IF(AND($F111&gt;=BG$5,$F111&lt;=BG$6),IF(AND($G111&gt;=BG$5,$G111&lt;=BG$6),5,IF($L111=1,2,1)),IF(AND($G111&gt;=BG$5,$G111&lt;=BG$6),IF($M111&gt;0,4,3),0)),IF(AND($D111&lt;=BG$6,$E111&gt;=BG$5),60,0)))</f>
        <v/>
      </c>
      <c r="BH111" s="80" t="str">
        <f>IF(OR($A111="",NOT(ISNUMBER($G111))),"",IF(AND($F111&lt;=BH$6,$G111&gt;=BH$5),IF(BH$5&gt;$N111,5,$K111)*10+IF(AND($F111&gt;=BH$5,$F111&lt;=BH$6),IF(AND($G111&gt;=BH$5,$G111&lt;=BH$6),5,IF($L111=1,2,1)),IF(AND($G111&gt;=BH$5,$G111&lt;=BH$6),IF($M111&gt;0,4,3),0)),IF(AND($D111&lt;=BH$6,$E111&gt;=BH$5),60,0)))</f>
        <v/>
      </c>
      <c r="BI111" s="80" t="str">
        <f>IF(OR($A111="",NOT(ISNUMBER($G111))),"",IF(AND($F111&lt;=BI$6,$G111&gt;=BI$5),IF(BI$5&gt;$N111,5,$K111)*10+IF(AND($F111&gt;=BI$5,$F111&lt;=BI$6),IF(AND($G111&gt;=BI$5,$G111&lt;=BI$6),5,IF($L111=1,2,1)),IF(AND($G111&gt;=BI$5,$G111&lt;=BI$6),IF($M111&gt;0,4,3),0)),IF(AND($D111&lt;=BI$6,$E111&gt;=BI$5),60,0)))</f>
        <v/>
      </c>
      <c r="BJ111" s="80" t="str">
        <f>IF(OR($A111="",NOT(ISNUMBER($G111))),"",IF(AND($F111&lt;=BJ$6,$G111&gt;=BJ$5),IF(BJ$5&gt;$N111,5,$K111)*10+IF(AND($F111&gt;=BJ$5,$F111&lt;=BJ$6),IF(AND($G111&gt;=BJ$5,$G111&lt;=BJ$6),5,IF($L111=1,2,1)),IF(AND($G111&gt;=BJ$5,$G111&lt;=BJ$6),IF($M111&gt;0,4,3),0)),IF(AND($D111&lt;=BJ$6,$E111&gt;=BJ$5),60,0)))</f>
        <v/>
      </c>
      <c r="BK111" s="80" t="str">
        <f>IF(OR($A111="",NOT(ISNUMBER($G111))),"",IF(AND($F111&lt;=BK$6,$G111&gt;=BK$5),IF(BK$5&gt;$N111,5,$K111)*10+IF(AND($F111&gt;=BK$5,$F111&lt;=BK$6),IF(AND($G111&gt;=BK$5,$G111&lt;=BK$6),5,IF($L111=1,2,1)),IF(AND($G111&gt;=BK$5,$G111&lt;=BK$6),IF($M111&gt;0,4,3),0)),IF(AND($D111&lt;=BK$6,$E111&gt;=BK$5),60,0)))</f>
        <v/>
      </c>
      <c r="BL111" s="80" t="str">
        <f>IF(OR($A111="",NOT(ISNUMBER($G111))),"",IF(AND($F111&lt;=BL$6,$G111&gt;=BL$5),IF(BL$5&gt;$N111,5,$K111)*10+IF(AND($F111&gt;=BL$5,$F111&lt;=BL$6),IF(AND($G111&gt;=BL$5,$G111&lt;=BL$6),5,IF($L111=1,2,1)),IF(AND($G111&gt;=BL$5,$G111&lt;=BL$6),IF($M111&gt;0,4,3),0)),IF(AND($D111&lt;=BL$6,$E111&gt;=BL$5),60,0)))</f>
        <v/>
      </c>
      <c r="BM111" s="80" t="str">
        <f>IF(OR($A111="",NOT(ISNUMBER($G111))),"",IF(AND($F111&lt;=BM$6,$G111&gt;=BM$5),IF(BM$5&gt;$N111,5,$K111)*10+IF(AND($F111&gt;=BM$5,$F111&lt;=BM$6),IF(AND($G111&gt;=BM$5,$G111&lt;=BM$6),5,IF($L111=1,2,1)),IF(AND($G111&gt;=BM$5,$G111&lt;=BM$6),IF($M111&gt;0,4,3),0)),IF(AND($D111&lt;=BM$6,$E111&gt;=BM$5),60,0)))</f>
        <v/>
      </c>
      <c r="BN111" s="80" t="str">
        <f>IF(OR($A111="",NOT(ISNUMBER($G111))),"",IF(AND($F111&lt;=BN$6,$G111&gt;=BN$5),IF(BN$5&gt;$N111,5,$K111)*10+IF(AND($F111&gt;=BN$5,$F111&lt;=BN$6),IF(AND($G111&gt;=BN$5,$G111&lt;=BN$6),5,IF($L111=1,2,1)),IF(AND($G111&gt;=BN$5,$G111&lt;=BN$6),IF($M111&gt;0,4,3),0)),IF(AND($D111&lt;=BN$6,$E111&gt;=BN$5),60,0)))</f>
        <v/>
      </c>
      <c r="BO111" s="80" t="str">
        <f>IF(OR($A111="",NOT(ISNUMBER($G111))),"",IF(AND($F111&lt;=BO$6,$G111&gt;=BO$5),IF(BO$5&gt;$N111,5,$K111)*10+IF(AND($F111&gt;=BO$5,$F111&lt;=BO$6),IF(AND($G111&gt;=BO$5,$G111&lt;=BO$6),5,IF($L111=1,2,1)),IF(AND($G111&gt;=BO$5,$G111&lt;=BO$6),IF($M111&gt;0,4,3),0)),IF(AND($D111&lt;=BO$6,$E111&gt;=BO$5),60,0)))</f>
        <v/>
      </c>
      <c r="BP111" s="80" t="str">
        <f>IF(OR($A111="",NOT(ISNUMBER($G111))),"",IF(AND($F111&lt;=BP$6,$G111&gt;=BP$5),IF(BP$5&gt;$N111,5,$K111)*10+IF(AND($F111&gt;=BP$5,$F111&lt;=BP$6),IF(AND($G111&gt;=BP$5,$G111&lt;=BP$6),5,IF($L111=1,2,1)),IF(AND($G111&gt;=BP$5,$G111&lt;=BP$6),IF($M111&gt;0,4,3),0)),IF(AND($D111&lt;=BP$6,$E111&gt;=BP$5),60,0)))</f>
        <v/>
      </c>
      <c r="BQ111" s="80" t="str">
        <f>IF(OR($A111="",NOT(ISNUMBER($G111))),"",IF(AND($F111&lt;=BQ$6,$G111&gt;=BQ$5),IF(BQ$5&gt;$N111,5,$K111)*10+IF(AND($F111&gt;=BQ$5,$F111&lt;=BQ$6),IF(AND($G111&gt;=BQ$5,$G111&lt;=BQ$6),5,IF($L111=1,2,1)),IF(AND($G111&gt;=BQ$5,$G111&lt;=BQ$6),IF($M111&gt;0,4,3),0)),IF(AND($D111&lt;=BQ$6,$E111&gt;=BQ$5),60,0)))</f>
        <v/>
      </c>
      <c r="BR111" s="80" t="str">
        <f>IF(OR($A111="",NOT(ISNUMBER($G111))),"",IF(AND($F111&lt;=BR$6,$G111&gt;=BR$5),IF(BR$5&gt;$N111,5,$K111)*10+IF(AND($F111&gt;=BR$5,$F111&lt;=BR$6),IF(AND($G111&gt;=BR$5,$G111&lt;=BR$6),5,IF($L111=1,2,1)),IF(AND($G111&gt;=BR$5,$G111&lt;=BR$6),IF($M111&gt;0,4,3),0)),IF(AND($D111&lt;=BR$6,$E111&gt;=BR$5),60,0)))</f>
        <v/>
      </c>
      <c r="BS111" s="80" t="str">
        <f>IF(OR($A111="",NOT(ISNUMBER($G111))),"",IF(AND($F111&lt;=BS$6,$G111&gt;=BS$5),IF(BS$5&gt;$N111,5,$K111)*10+IF(AND($F111&gt;=BS$5,$F111&lt;=BS$6),IF(AND($G111&gt;=BS$5,$G111&lt;=BS$6),5,IF($L111=1,2,1)),IF(AND($G111&gt;=BS$5,$G111&lt;=BS$6),IF($M111&gt;0,4,3),0)),IF(AND($D111&lt;=BS$6,$E111&gt;=BS$5),60,0)))</f>
        <v/>
      </c>
      <c r="BT111" s="80" t="str">
        <f>IF(OR($A111="",NOT(ISNUMBER($G111))),"",IF(AND($F111&lt;=BT$6,$G111&gt;=BT$5),IF(BT$5&gt;$N111,5,$K111)*10+IF(AND($F111&gt;=BT$5,$F111&lt;=BT$6),IF(AND($G111&gt;=BT$5,$G111&lt;=BT$6),5,IF($L111=1,2,1)),IF(AND($G111&gt;=BT$5,$G111&lt;=BT$6),IF($M111&gt;0,4,3),0)),IF(AND($D111&lt;=BT$6,$E111&gt;=BT$5),60,0)))</f>
        <v/>
      </c>
      <c r="BU111" s="80" t="str">
        <f>IF(OR($A111="",NOT(ISNUMBER($G111))),"",IF(AND($F111&lt;=BU$6,$G111&gt;=BU$5),IF(BU$5&gt;$N111,5,$K111)*10+IF(AND($F111&gt;=BU$5,$F111&lt;=BU$6),IF(AND($G111&gt;=BU$5,$G111&lt;=BU$6),5,IF($L111=1,2,1)),IF(AND($G111&gt;=BU$5,$G111&lt;=BU$6),IF($M111&gt;0,4,3),0)),IF(AND($D111&lt;=BU$6,$E111&gt;=BU$5),60,0)))</f>
        <v/>
      </c>
      <c r="BV111" s="80" t="str">
        <f>IF(OR($A111="",NOT(ISNUMBER($G111))),"",IF(AND($F111&lt;=BV$6,$G111&gt;=BV$5),IF(BV$5&gt;$N111,5,$K111)*10+IF(AND($F111&gt;=BV$5,$F111&lt;=BV$6),IF(AND($G111&gt;=BV$5,$G111&lt;=BV$6),5,IF($L111=1,2,1)),IF(AND($G111&gt;=BV$5,$G111&lt;=BV$6),IF($M111&gt;0,4,3),0)),IF(AND($D111&lt;=BV$6,$E111&gt;=BV$5),60,0)))</f>
        <v/>
      </c>
      <c r="BW111" s="80" t="str">
        <f>IF(OR($A111="",NOT(ISNUMBER($G111))),"",IF(AND($F111&lt;=BW$6,$G111&gt;=BW$5),IF(BW$5&gt;$N111,5,$K111)*10+IF(AND($F111&gt;=BW$5,$F111&lt;=BW$6),IF(AND($G111&gt;=BW$5,$G111&lt;=BW$6),5,IF($L111=1,2,1)),IF(AND($G111&gt;=BW$5,$G111&lt;=BW$6),IF($M111&gt;0,4,3),0)),IF(AND($D111&lt;=BW$6,$E111&gt;=BW$5),60,0)))</f>
        <v/>
      </c>
      <c r="BX111" s="80" t="str">
        <f>IF(OR($A111="",NOT(ISNUMBER($G111))),"",IF(AND($F111&lt;=BX$6,$G111&gt;=BX$5),IF(BX$5&gt;$N111,5,$K111)*10+IF(AND($F111&gt;=BX$5,$F111&lt;=BX$6),IF(AND($G111&gt;=BX$5,$G111&lt;=BX$6),5,IF($L111=1,2,1)),IF(AND($G111&gt;=BX$5,$G111&lt;=BX$6),IF($M111&gt;0,4,3),0)),IF(AND($D111&lt;=BX$6,$E111&gt;=BX$5),60,0)))</f>
        <v/>
      </c>
      <c r="BY111" s="80" t="str">
        <f>IF(OR($A111="",NOT(ISNUMBER($G111))),"",IF(AND($F111&lt;=BY$6,$G111&gt;=BY$5),IF(BY$5&gt;$N111,5,$K111)*10+IF(AND($F111&gt;=BY$5,$F111&lt;=BY$6),IF(AND($G111&gt;=BY$5,$G111&lt;=BY$6),5,IF($L111=1,2,1)),IF(AND($G111&gt;=BY$5,$G111&lt;=BY$6),IF($M111&gt;0,4,3),0)),IF(AND($D111&lt;=BY$6,$E111&gt;=BY$5),60,0)))</f>
        <v/>
      </c>
      <c r="BZ111" s="80" t="str">
        <f>IF(OR($A111="",NOT(ISNUMBER($G111))),"",IF(AND($F111&lt;=BZ$6,$G111&gt;=BZ$5),IF(BZ$5&gt;$N111,5,$K111)*10+IF(AND($F111&gt;=BZ$5,$F111&lt;=BZ$6),IF(AND($G111&gt;=BZ$5,$G111&lt;=BZ$6),5,IF($L111=1,2,1)),IF(AND($G111&gt;=BZ$5,$G111&lt;=BZ$6),IF($M111&gt;0,4,3),0)),IF(AND($D111&lt;=BZ$6,$E111&gt;=BZ$5),60,0)))</f>
        <v/>
      </c>
      <c r="CA111" s="80" t="str">
        <f>IF(OR($A111="",NOT(ISNUMBER($G111))),"",IF(AND($F111&lt;=CA$6,$G111&gt;=CA$5),IF(CA$5&gt;$N111,5,$K111)*10+IF(AND($F111&gt;=CA$5,$F111&lt;=CA$6),IF(AND($G111&gt;=CA$5,$G111&lt;=CA$6),5,IF($L111=1,2,1)),IF(AND($G111&gt;=CA$5,$G111&lt;=CA$6),IF($M111&gt;0,4,3),0)),IF(AND($D111&lt;=CA$6,$E111&gt;=CA$5),60,0)))</f>
        <v/>
      </c>
      <c r="CB111" s="80" t="str">
        <f>IF(OR($A111="",NOT(ISNUMBER($G111))),"",IF(AND($F111&lt;=CB$6,$G111&gt;=CB$5),IF(CB$5&gt;$N111,5,$K111)*10+IF(AND($F111&gt;=CB$5,$F111&lt;=CB$6),IF(AND($G111&gt;=CB$5,$G111&lt;=CB$6),5,IF($L111=1,2,1)),IF(AND($G111&gt;=CB$5,$G111&lt;=CB$6),IF($M111&gt;0,4,3),0)),IF(AND($D111&lt;=CB$6,$E111&gt;=CB$5),60,0)))</f>
        <v/>
      </c>
      <c r="CC111" s="80" t="str">
        <f>IF(OR($A111="",NOT(ISNUMBER($G111))),"",IF(AND($F111&lt;=CC$6,$G111&gt;=CC$5),IF(CC$5&gt;$N111,5,$K111)*10+IF(AND($F111&gt;=CC$5,$F111&lt;=CC$6),IF(AND($G111&gt;=CC$5,$G111&lt;=CC$6),5,IF($L111=1,2,1)),IF(AND($G111&gt;=CC$5,$G111&lt;=CC$6),IF($M111&gt;0,4,3),0)),IF(AND($D111&lt;=CC$6,$E111&gt;=CC$5),60,0)))</f>
        <v/>
      </c>
      <c r="CD111" s="80" t="str">
        <f>IF(OR($A111="",NOT(ISNUMBER($G111))),"",IF(AND($F111&lt;=CD$6,$G111&gt;=CD$5),IF(CD$5&gt;$N111,5,$K111)*10+IF(AND($F111&gt;=CD$5,$F111&lt;=CD$6),IF(AND($G111&gt;=CD$5,$G111&lt;=CD$6),5,IF($L111=1,2,1)),IF(AND($G111&gt;=CD$5,$G111&lt;=CD$6),IF($M111&gt;0,4,3),0)),IF(AND($D111&lt;=CD$6,$E111&gt;=CD$5),60,0)))</f>
        <v/>
      </c>
      <c r="CE111" s="80" t="str">
        <f>IF(OR($A111="",NOT(ISNUMBER($G111))),"",IF(AND($F111&lt;=CE$6,$G111&gt;=CE$5),IF(CE$5&gt;$N111,5,$K111)*10+IF(AND($F111&gt;=CE$5,$F111&lt;=CE$6),IF(AND($G111&gt;=CE$5,$G111&lt;=CE$6),5,IF($L111=1,2,1)),IF(AND($G111&gt;=CE$5,$G111&lt;=CE$6),IF($M111&gt;0,4,3),0)),IF(AND($D111&lt;=CE$6,$E111&gt;=CE$5),60,0)))</f>
        <v/>
      </c>
      <c r="CF111" s="80" t="str">
        <f>IF(OR($A111="",NOT(ISNUMBER($G111))),"",IF(AND($F111&lt;=CF$6,$G111&gt;=CF$5),IF(CF$5&gt;$N111,5,$K111)*10+IF(AND($F111&gt;=CF$5,$F111&lt;=CF$6),IF(AND($G111&gt;=CF$5,$G111&lt;=CF$6),5,IF($L111=1,2,1)),IF(AND($G111&gt;=CF$5,$G111&lt;=CF$6),IF($M111&gt;0,4,3),0)),IF(AND($D111&lt;=CF$6,$E111&gt;=CF$5),60,0)))</f>
        <v/>
      </c>
      <c r="CG111" s="80" t="str">
        <f>IF(OR($A111="",NOT(ISNUMBER($G111))),"",IF(AND($F111&lt;=CG$6,$G111&gt;=CG$5),IF(CG$5&gt;$N111,5,$K111)*10+IF(AND($F111&gt;=CG$5,$F111&lt;=CG$6),IF(AND($G111&gt;=CG$5,$G111&lt;=CG$6),5,IF($L111=1,2,1)),IF(AND($G111&gt;=CG$5,$G111&lt;=CG$6),IF($M111&gt;0,4,3),0)),IF(AND($D111&lt;=CG$6,$E111&gt;=CG$5),60,0)))</f>
        <v/>
      </c>
      <c r="CH111" s="80" t="str">
        <f>IF(OR($A111="",NOT(ISNUMBER($G111))),"",IF(AND($F111&lt;=CH$6,$G111&gt;=CH$5),IF(CH$5&gt;$N111,5,$K111)*10+IF(AND($F111&gt;=CH$5,$F111&lt;=CH$6),IF(AND($G111&gt;=CH$5,$G111&lt;=CH$6),5,IF($L111=1,2,1)),IF(AND($G111&gt;=CH$5,$G111&lt;=CH$6),IF($M111&gt;0,4,3),0)),IF(AND($D111&lt;=CH$6,$E111&gt;=CH$5),60,0)))</f>
        <v/>
      </c>
      <c r="CI111" s="80" t="str">
        <f>IF(OR($A111="",NOT(ISNUMBER($G111))),"",IF(AND($F111&lt;=CI$6,$G111&gt;=CI$5),IF(CI$5&gt;$N111,5,$K111)*10+IF(AND($F111&gt;=CI$5,$F111&lt;=CI$6),IF(AND($G111&gt;=CI$5,$G111&lt;=CI$6),5,IF($L111=1,2,1)),IF(AND($G111&gt;=CI$5,$G111&lt;=CI$6),IF($M111&gt;0,4,3),0)),IF(AND($D111&lt;=CI$6,$E111&gt;=CI$5),60,0)))</f>
        <v/>
      </c>
      <c r="CJ111" s="80" t="str">
        <f>IF(OR($A111="",NOT(ISNUMBER($G111))),"",IF(AND($F111&lt;=CJ$6,$G111&gt;=CJ$5),IF(CJ$5&gt;$N111,5,$K111)*10+IF(AND($F111&gt;=CJ$5,$F111&lt;=CJ$6),IF(AND($G111&gt;=CJ$5,$G111&lt;=CJ$6),5,IF($L111=1,2,1)),IF(AND($G111&gt;=CJ$5,$G111&lt;=CJ$6),IF($M111&gt;0,4,3),0)),IF(AND($D111&lt;=CJ$6,$E111&gt;=CJ$5),60,0)))</f>
        <v/>
      </c>
      <c r="CK111" s="80" t="str">
        <f>IF(OR($A111="",NOT(ISNUMBER($G111))),"",IF(AND($F111&lt;=CK$6,$G111&gt;=CK$5),IF(CK$5&gt;$N111,5,$K111)*10+IF(AND($F111&gt;=CK$5,$F111&lt;=CK$6),IF(AND($G111&gt;=CK$5,$G111&lt;=CK$6),5,IF($L111=1,2,1)),IF(AND($G111&gt;=CK$5,$G111&lt;=CK$6),IF($M111&gt;0,4,3),0)),IF(AND($D111&lt;=CK$6,$E111&gt;=CK$5),60,0)))</f>
        <v/>
      </c>
      <c r="CL111" s="80" t="str">
        <f>IF(OR($A111="",NOT(ISNUMBER($G111))),"",IF(AND($F111&lt;=CL$6,$G111&gt;=CL$5),IF(CL$5&gt;$N111,5,$K111)*10+IF(AND($F111&gt;=CL$5,$F111&lt;=CL$6),IF(AND($G111&gt;=CL$5,$G111&lt;=CL$6),5,IF($L111=1,2,1)),IF(AND($G111&gt;=CL$5,$G111&lt;=CL$6),IF($M111&gt;0,4,3),0)),IF(AND($D111&lt;=CL$6,$E111&gt;=CL$5),60,0)))</f>
        <v/>
      </c>
      <c r="CM111" s="80" t="str">
        <f>IF(OR($A111="",NOT(ISNUMBER($G111))),"",IF(AND($F111&lt;=CM$6,$G111&gt;=CM$5),IF(CM$5&gt;$N111,5,$K111)*10+IF(AND($F111&gt;=CM$5,$F111&lt;=CM$6),IF(AND($G111&gt;=CM$5,$G111&lt;=CM$6),5,IF($L111=1,2,1)),IF(AND($G111&gt;=CM$5,$G111&lt;=CM$6),IF($M111&gt;0,4,3),0)),IF(AND($D111&lt;=CM$6,$E111&gt;=CM$5),60,0)))</f>
        <v/>
      </c>
      <c r="CN111" s="80" t="str">
        <f>IF(OR($A111="",NOT(ISNUMBER($G111))),"",IF(AND($F111&lt;=CN$6,$G111&gt;=CN$5),IF(CN$5&gt;$N111,5,$K111)*10+IF(AND($F111&gt;=CN$5,$F111&lt;=CN$6),IF(AND($G111&gt;=CN$5,$G111&lt;=CN$6),5,IF($L111=1,2,1)),IF(AND($G111&gt;=CN$5,$G111&lt;=CN$6),IF($M111&gt;0,4,3),0)),IF(AND($D111&lt;=CN$6,$E111&gt;=CN$5),60,0)))</f>
        <v/>
      </c>
      <c r="CO111" s="80" t="str">
        <f>IF(OR($A111="",NOT(ISNUMBER($G111))),"",IF(AND($F111&lt;=CO$6,$G111&gt;=CO$5),IF(CO$5&gt;$N111,5,$K111)*10+IF(AND($F111&gt;=CO$5,$F111&lt;=CO$6),IF(AND($G111&gt;=CO$5,$G111&lt;=CO$6),5,IF($L111=1,2,1)),IF(AND($G111&gt;=CO$5,$G111&lt;=CO$6),IF($M111&gt;0,4,3),0)),IF(AND($D111&lt;=CO$6,$E111&gt;=CO$5),60,0)))</f>
        <v/>
      </c>
      <c r="CP111" s="80" t="str">
        <f>IF(OR($A111="",NOT(ISNUMBER($G111))),"",IF(AND($F111&lt;=CP$6,$G111&gt;=CP$5),IF(CP$5&gt;$N111,5,$K111)*10+IF(AND($F111&gt;=CP$5,$F111&lt;=CP$6),IF(AND($G111&gt;=CP$5,$G111&lt;=CP$6),5,IF($L111=1,2,1)),IF(AND($G111&gt;=CP$5,$G111&lt;=CP$6),IF($M111&gt;0,4,3),0)),IF(AND($D111&lt;=CP$6,$E111&gt;=CP$5),60,0)))</f>
        <v/>
      </c>
      <c r="CQ111" s="80" t="str">
        <f>IF(OR($A111="",NOT(ISNUMBER($G111))),"",IF(AND($F111&lt;=CQ$6,$G111&gt;=CQ$5),IF(CQ$5&gt;$N111,5,$K111)*10+IF(AND($F111&gt;=CQ$5,$F111&lt;=CQ$6),IF(AND($G111&gt;=CQ$5,$G111&lt;=CQ$6),5,IF($L111=1,2,1)),IF(AND($G111&gt;=CQ$5,$G111&lt;=CQ$6),IF($M111&gt;0,4,3),0)),IF(AND($D111&lt;=CQ$6,$E111&gt;=CQ$5),60,0)))</f>
        <v/>
      </c>
      <c r="CR111" s="80" t="str">
        <f>IF(OR($A111="",NOT(ISNUMBER($G111))),"",IF(AND($F111&lt;=CR$6,$G111&gt;=CR$5),IF(CR$5&gt;$N111,5,$K111)*10+IF(AND($F111&gt;=CR$5,$F111&lt;=CR$6),IF(AND($G111&gt;=CR$5,$G111&lt;=CR$6),5,IF($L111=1,2,1)),IF(AND($G111&gt;=CR$5,$G111&lt;=CR$6),IF($M111&gt;0,4,3),0)),IF(AND($D111&lt;=CR$6,$E111&gt;=CR$5),60,0)))</f>
        <v/>
      </c>
      <c r="CS111" s="80" t="str">
        <f>IF(OR($A111="",NOT(ISNUMBER($G111))),"",IF(AND($F111&lt;=CS$6,$G111&gt;=CS$5),IF(CS$5&gt;$N111,5,$K111)*10+IF(AND($F111&gt;=CS$5,$F111&lt;=CS$6),IF(AND($G111&gt;=CS$5,$G111&lt;=CS$6),5,IF($L111=1,2,1)),IF(AND($G111&gt;=CS$5,$G111&lt;=CS$6),IF($M111&gt;0,4,3),0)),IF(AND($D111&lt;=CS$6,$E111&gt;=CS$5),60,0)))</f>
        <v/>
      </c>
      <c r="CT111" s="80" t="str">
        <f>IF(OR($A111="",NOT(ISNUMBER($G111))),"",IF(AND($F111&lt;=CT$6,$G111&gt;=CT$5),IF(CT$5&gt;$N111,5,$K111)*10+IF(AND($F111&gt;=CT$5,$F111&lt;=CT$6),IF(AND($G111&gt;=CT$5,$G111&lt;=CT$6),5,IF($L111=1,2,1)),IF(AND($G111&gt;=CT$5,$G111&lt;=CT$6),IF($M111&gt;0,4,3),0)),IF(AND($D111&lt;=CT$6,$E111&gt;=CT$5),60,0)))</f>
        <v/>
      </c>
      <c r="CU111" s="80" t="str">
        <f>IF(OR($A111="",NOT(ISNUMBER($G111))),"",IF(AND($F111&lt;=CU$6,$G111&gt;=CU$5),IF(CU$5&gt;$N111,5,$K111)*10+IF(AND($F111&gt;=CU$5,$F111&lt;=CU$6),IF(AND($G111&gt;=CU$5,$G111&lt;=CU$6),5,IF($L111=1,2,1)),IF(AND($G111&gt;=CU$5,$G111&lt;=CU$6),IF($M111&gt;0,4,3),0)),IF(AND($D111&lt;=CU$6,$E111&gt;=CU$5),60,0)))</f>
        <v/>
      </c>
      <c r="CV111" s="80" t="str">
        <f>IF(OR($A111="",NOT(ISNUMBER($G111))),"",IF(AND($F111&lt;=CV$6,$G111&gt;=CV$5),IF(CV$5&gt;$N111,5,$K111)*10+IF(AND($F111&gt;=CV$5,$F111&lt;=CV$6),IF(AND($G111&gt;=CV$5,$G111&lt;=CV$6),5,IF($L111=1,2,1)),IF(AND($G111&gt;=CV$5,$G111&lt;=CV$6),IF($M111&gt;0,4,3),0)),IF(AND($D111&lt;=CV$6,$E111&gt;=CV$5),60,0)))</f>
        <v/>
      </c>
      <c r="CW111" s="80" t="str">
        <f>IF(OR($A111="",NOT(ISNUMBER($G111))),"",IF(AND($F111&lt;=CW$6,$G111&gt;=CW$5),IF(CW$5&gt;$N111,5,$K111)*10+IF(AND($F111&gt;=CW$5,$F111&lt;=CW$6),IF(AND($G111&gt;=CW$5,$G111&lt;=CW$6),5,IF($L111=1,2,1)),IF(AND($G111&gt;=CW$5,$G111&lt;=CW$6),IF($M111&gt;0,4,3),0)),IF(AND($D111&lt;=CW$6,$E111&gt;=CW$5),60,0)))</f>
        <v/>
      </c>
      <c r="CX111" s="80" t="str">
        <f>IF(OR($A111="",NOT(ISNUMBER($G111))),"",IF(AND($F111&lt;=CX$6,$G111&gt;=CX$5),IF(CX$5&gt;$N111,5,$K111)*10+IF(AND($F111&gt;=CX$5,$F111&lt;=CX$6),IF(AND($G111&gt;=CX$5,$G111&lt;=CX$6),5,IF($L111=1,2,1)),IF(AND($G111&gt;=CX$5,$G111&lt;=CX$6),IF($M111&gt;0,4,3),0)),IF(AND($D111&lt;=CX$6,$E111&gt;=CX$5),60,0)))</f>
        <v/>
      </c>
      <c r="CY111" s="80" t="str">
        <f>IF(OR($A111="",NOT(ISNUMBER($G111))),"",IF(AND($F111&lt;=CY$6,$G111&gt;=CY$5),IF(CY$5&gt;$N111,5,$K111)*10+IF(AND($F111&gt;=CY$5,$F111&lt;=CY$6),IF(AND($G111&gt;=CY$5,$G111&lt;=CY$6),5,IF($L111=1,2,1)),IF(AND($G111&gt;=CY$5,$G111&lt;=CY$6),IF($M111&gt;0,4,3),0)),IF(AND($D111&lt;=CY$6,$E111&gt;=CY$5),60,0)))</f>
        <v/>
      </c>
      <c r="CZ111" s="80" t="str">
        <f>IF(OR($A111="",NOT(ISNUMBER($G111))),"",IF(AND($F111&lt;=CZ$6,$G111&gt;=CZ$5),IF(CZ$5&gt;$N111,5,$K111)*10+IF(AND($F111&gt;=CZ$5,$F111&lt;=CZ$6),IF(AND($G111&gt;=CZ$5,$G111&lt;=CZ$6),5,IF($L111=1,2,1)),IF(AND($G111&gt;=CZ$5,$G111&lt;=CZ$6),IF($M111&gt;0,4,3),0)),IF(AND($D111&lt;=CZ$6,$E111&gt;=CZ$5),60,0)))</f>
        <v/>
      </c>
      <c r="DA111" s="80" t="str">
        <f>IF(OR($A111="",NOT(ISNUMBER($G111))),"",IF(AND($F111&lt;=DA$6,$G111&gt;=DA$5),IF(DA$5&gt;$N111,5,$K111)*10+IF(AND($F111&gt;=DA$5,$F111&lt;=DA$6),IF(AND($G111&gt;=DA$5,$G111&lt;=DA$6),5,IF($L111=1,2,1)),IF(AND($G111&gt;=DA$5,$G111&lt;=DA$6),IF($M111&gt;0,4,3),0)),IF(AND($D111&lt;=DA$6,$E111&gt;=DA$5),60,0)))</f>
        <v/>
      </c>
      <c r="DB111" s="80" t="str">
        <f>IF(OR($A111="",NOT(ISNUMBER($G111))),"",IF(AND($F111&lt;=DB$6,$G111&gt;=DB$5),IF(DB$5&gt;$N111,5,$K111)*10+IF(AND($F111&gt;=DB$5,$F111&lt;=DB$6),IF(AND($G111&gt;=DB$5,$G111&lt;=DB$6),5,IF($L111=1,2,1)),IF(AND($G111&gt;=DB$5,$G111&lt;=DB$6),IF($M111&gt;0,4,3),0)),IF(AND($D111&lt;=DB$6,$E111&gt;=DB$5),60,0)))</f>
        <v/>
      </c>
      <c r="DC111" s="80" t="str">
        <f>IF(OR($A111="",NOT(ISNUMBER($G111))),"",IF(AND($F111&lt;=DC$6,$G111&gt;=DC$5),IF(DC$5&gt;$N111,5,$K111)*10+IF(AND($F111&gt;=DC$5,$F111&lt;=DC$6),IF(AND($G111&gt;=DC$5,$G111&lt;=DC$6),5,IF($L111=1,2,1)),IF(AND($G111&gt;=DC$5,$G111&lt;=DC$6),IF($M111&gt;0,4,3),0)),IF(AND($D111&lt;=DC$6,$E111&gt;=DC$5),60,0)))</f>
        <v/>
      </c>
      <c r="DD111" s="80" t="str">
        <f>IF(OR($A111="",NOT(ISNUMBER($G111))),"",IF(AND($F111&lt;=DD$6,$G111&gt;=DD$5),IF(DD$5&gt;$N111,5,$K111)*10+IF(AND($F111&gt;=DD$5,$F111&lt;=DD$6),IF(AND($G111&gt;=DD$5,$G111&lt;=DD$6),5,IF($L111=1,2,1)),IF(AND($G111&gt;=DD$5,$G111&lt;=DD$6),IF($M111&gt;0,4,3),0)),IF(AND($D111&lt;=DD$6,$E111&gt;=DD$5),60,0)))</f>
        <v/>
      </c>
      <c r="DE111" s="80" t="str">
        <f>IF(OR($A111="",NOT(ISNUMBER($G111))),"",IF(AND($F111&lt;=DE$6,$G111&gt;=DE$5),IF(DE$5&gt;$N111,5,$K111)*10+IF(AND($F111&gt;=DE$5,$F111&lt;=DE$6),IF(AND($G111&gt;=DE$5,$G111&lt;=DE$6),5,IF($L111=1,2,1)),IF(AND($G111&gt;=DE$5,$G111&lt;=DE$6),IF($M111&gt;0,4,3),0)),IF(AND($D111&lt;=DE$6,$E111&gt;=DE$5),60,0)))</f>
        <v/>
      </c>
      <c r="DF111" s="80" t="str">
        <f>IF(OR($A111="",NOT(ISNUMBER($G111))),"",IF(AND($F111&lt;=DF$6,$G111&gt;=DF$5),IF(DF$5&gt;$N111,5,$K111)*10+IF(AND($F111&gt;=DF$5,$F111&lt;=DF$6),IF(AND($G111&gt;=DF$5,$G111&lt;=DF$6),5,IF($L111=1,2,1)),IF(AND($G111&gt;=DF$5,$G111&lt;=DF$6),IF($M111&gt;0,4,3),0)),IF(AND($D111&lt;=DF$6,$E111&gt;=DF$5),60,0)))</f>
        <v/>
      </c>
      <c r="DG111" s="80" t="str">
        <f>IF(OR($A111="",NOT(ISNUMBER($G111))),"",IF(AND($F111&lt;=DG$6,$G111&gt;=DG$5),IF(DG$5&gt;$N111,5,$K111)*10+IF(AND($F111&gt;=DG$5,$F111&lt;=DG$6),IF(AND($G111&gt;=DG$5,$G111&lt;=DG$6),5,IF($L111=1,2,1)),IF(AND($G111&gt;=DG$5,$G111&lt;=DG$6),IF($M111&gt;0,4,3),0)),IF(AND($D111&lt;=DG$6,$E111&gt;=DG$5),60,0)))</f>
        <v/>
      </c>
      <c r="DH111" s="80" t="str">
        <f>IF(OR($A111="",NOT(ISNUMBER($G111))),"",IF(AND($F111&lt;=DH$6,$G111&gt;=DH$5),IF(DH$5&gt;$N111,5,$K111)*10+IF(AND($F111&gt;=DH$5,$F111&lt;=DH$6),IF(AND($G111&gt;=DH$5,$G111&lt;=DH$6),5,IF($L111=1,2,1)),IF(AND($G111&gt;=DH$5,$G111&lt;=DH$6),IF($M111&gt;0,4,3),0)),IF(AND($D111&lt;=DH$6,$E111&gt;=DH$5),60,0)))</f>
        <v/>
      </c>
      <c r="DI111" s="80" t="str">
        <f>IF(OR($A111="",NOT(ISNUMBER($G111))),"",IF(AND($F111&lt;=DI$6,$G111&gt;=DI$5),IF(DI$5&gt;$N111,5,$K111)*10+IF(AND($F111&gt;=DI$5,$F111&lt;=DI$6),IF(AND($G111&gt;=DI$5,$G111&lt;=DI$6),5,IF($L111=1,2,1)),IF(AND($G111&gt;=DI$5,$G111&lt;=DI$6),IF($M111&gt;0,4,3),0)),IF(AND($D111&lt;=DI$6,$E111&gt;=DI$5),60,0)))</f>
        <v/>
      </c>
      <c r="DJ111" s="80" t="str">
        <f>IF(OR($A111="",NOT(ISNUMBER($G111))),"",IF(AND($F111&lt;=DJ$6,$G111&gt;=DJ$5),IF(DJ$5&gt;$N111,5,$K111)*10+IF(AND($F111&gt;=DJ$5,$F111&lt;=DJ$6),IF(AND($G111&gt;=DJ$5,$G111&lt;=DJ$6),5,IF($L111=1,2,1)),IF(AND($G111&gt;=DJ$5,$G111&lt;=DJ$6),IF($M111&gt;0,4,3),0)),IF(AND($D111&lt;=DJ$6,$E111&gt;=DJ$5),60,0)))</f>
        <v/>
      </c>
      <c r="DK111" s="80" t="str">
        <f>IF(OR($A111="",NOT(ISNUMBER($G111))),"",IF(AND($F111&lt;=DK$6,$G111&gt;=DK$5),IF(DK$5&gt;$N111,5,$K111)*10+IF(AND($F111&gt;=DK$5,$F111&lt;=DK$6),IF(AND($G111&gt;=DK$5,$G111&lt;=DK$6),5,IF($L111=1,2,1)),IF(AND($G111&gt;=DK$5,$G111&lt;=DK$6),IF($M111&gt;0,4,3),0)),IF(AND($D111&lt;=DK$6,$E111&gt;=DK$5),60,0)))</f>
        <v/>
      </c>
      <c r="DL111" s="80" t="str">
        <f>IF(OR($A111="",NOT(ISNUMBER($G111))),"",IF(AND($F111&lt;=DL$6,$G111&gt;=DL$5),IF(DL$5&gt;$N111,5,$K111)*10+IF(AND($F111&gt;=DL$5,$F111&lt;=DL$6),IF(AND($G111&gt;=DL$5,$G111&lt;=DL$6),5,IF($L111=1,2,1)),IF(AND($G111&gt;=DL$5,$G111&lt;=DL$6),IF($M111&gt;0,4,3),0)),IF(AND($D111&lt;=DL$6,$E111&gt;=DL$5),60,0)))</f>
        <v/>
      </c>
      <c r="DM111" s="80" t="str">
        <f>IF(OR($A111="",NOT(ISNUMBER($G111))),"",IF(AND($F111&lt;=DM$6,$G111&gt;=DM$5),IF(DM$5&gt;$N111,5,$K111)*10+IF(AND($F111&gt;=DM$5,$F111&lt;=DM$6),IF(AND($G111&gt;=DM$5,$G111&lt;=DM$6),5,IF($L111=1,2,1)),IF(AND($G111&gt;=DM$5,$G111&lt;=DM$6),IF($M111&gt;0,4,3),0)),IF(AND($D111&lt;=DM$6,$E111&gt;=DM$5),60,0)))</f>
        <v/>
      </c>
      <c r="DN111" s="80" t="str">
        <f>IF(OR($A111="",NOT(ISNUMBER($G111))),"",IF(AND($F111&lt;=DN$6,$G111&gt;=DN$5),IF(DN$5&gt;$N111,5,$K111)*10+IF(AND($F111&gt;=DN$5,$F111&lt;=DN$6),IF(AND($G111&gt;=DN$5,$G111&lt;=DN$6),5,IF($L111=1,2,1)),IF(AND($G111&gt;=DN$5,$G111&lt;=DN$6),IF($M111&gt;0,4,3),0)),IF(AND($D111&lt;=DN$6,$E111&gt;=DN$5),60,0)))</f>
        <v/>
      </c>
      <c r="DO111" s="80" t="str">
        <f>IF(OR($A111="",NOT(ISNUMBER($G111))),"",IF(AND($F111&lt;=DO$6,$G111&gt;=DO$5),IF(DO$5&gt;$N111,5,$K111)*10+IF(AND($F111&gt;=DO$5,$F111&lt;=DO$6),IF(AND($G111&gt;=DO$5,$G111&lt;=DO$6),5,IF($L111=1,2,1)),IF(AND($G111&gt;=DO$5,$G111&lt;=DO$6),IF($M111&gt;0,4,3),0)),IF(AND($D111&lt;=DO$6,$E111&gt;=DO$5),60,0)))</f>
        <v/>
      </c>
      <c r="DP111" s="80" t="str">
        <f>IF(OR($A111="",NOT(ISNUMBER($G111))),"",IF(AND($F111&lt;=DP$6,$G111&gt;=DP$5),IF(DP$5&gt;$N111,5,$K111)*10+IF(AND($F111&gt;=DP$5,$F111&lt;=DP$6),IF(AND($G111&gt;=DP$5,$G111&lt;=DP$6),5,IF($L111=1,2,1)),IF(AND($G111&gt;=DP$5,$G111&lt;=DP$6),IF($M111&gt;0,4,3),0)),IF(AND($D111&lt;=DP$6,$E111&gt;=DP$5),60,0)))</f>
        <v/>
      </c>
      <c r="DQ111" s="80" t="str">
        <f>IF(OR($A111="",NOT(ISNUMBER($G111))),"",IF(AND($F111&lt;=DQ$6,$G111&gt;=DQ$5),IF(DQ$5&gt;$N111,5,$K111)*10+IF(AND($F111&gt;=DQ$5,$F111&lt;=DQ$6),IF(AND($G111&gt;=DQ$5,$G111&lt;=DQ$6),5,IF($L111=1,2,1)),IF(AND($G111&gt;=DQ$5,$G111&lt;=DQ$6),IF($M111&gt;0,4,3),0)),IF(AND($D111&lt;=DQ$6,$E111&gt;=DQ$5),60,0)))</f>
        <v/>
      </c>
      <c r="DR111" s="80" t="str">
        <f>IF(OR($A111="",NOT(ISNUMBER($G111))),"",IF(AND($F111&lt;=DR$6,$G111&gt;=DR$5),IF(DR$5&gt;$N111,5,$K111)*10+IF(AND($F111&gt;=DR$5,$F111&lt;=DR$6),IF(AND($G111&gt;=DR$5,$G111&lt;=DR$6),5,IF($L111=1,2,1)),IF(AND($G111&gt;=DR$5,$G111&lt;=DR$6),IF($M111&gt;0,4,3),0)),IF(AND($D111&lt;=DR$6,$E111&gt;=DR$5),60,0)))</f>
        <v/>
      </c>
      <c r="DS111" s="80" t="str">
        <f>IF(OR($A111="",NOT(ISNUMBER($G111))),"",IF(AND($F111&lt;=DS$6,$G111&gt;=DS$5),IF(DS$5&gt;$N111,5,$K111)*10+IF(AND($F111&gt;=DS$5,$F111&lt;=DS$6),IF(AND($G111&gt;=DS$5,$G111&lt;=DS$6),5,IF($L111=1,2,1)),IF(AND($G111&gt;=DS$5,$G111&lt;=DS$6),IF($M111&gt;0,4,3),0)),IF(AND($D111&lt;=DS$6,$E111&gt;=DS$5),60,0)))</f>
        <v/>
      </c>
      <c r="DT111" s="80" t="str">
        <f>IF(OR($A111="",NOT(ISNUMBER($G111))),"",IF(AND($F111&lt;=DT$6,$G111&gt;=DT$5),IF(DT$5&gt;$N111,5,$K111)*10+IF(AND($F111&gt;=DT$5,$F111&lt;=DT$6),IF(AND($G111&gt;=DT$5,$G111&lt;=DT$6),5,IF($L111=1,2,1)),IF(AND($G111&gt;=DT$5,$G111&lt;=DT$6),IF($M111&gt;0,4,3),0)),IF(AND($D111&lt;=DT$6,$E111&gt;=DT$5),60,0)))</f>
        <v/>
      </c>
      <c r="DU111" s="80" t="str">
        <f>IF(OR($A111="",NOT(ISNUMBER($G111))),"",IF(AND($F111&lt;=DU$6,$G111&gt;=DU$5),IF(DU$5&gt;$N111,5,$K111)*10+IF(AND($F111&gt;=DU$5,$F111&lt;=DU$6),IF(AND($G111&gt;=DU$5,$G111&lt;=DU$6),5,IF($L111=1,2,1)),IF(AND($G111&gt;=DU$5,$G111&lt;=DU$6),IF($M111&gt;0,4,3),0)),IF(AND($D111&lt;=DU$6,$E111&gt;=DU$5),60,0)))</f>
        <v/>
      </c>
      <c r="DV111" s="80" t="str">
        <f>IF(OR($A111="",NOT(ISNUMBER($G111))),"",IF(AND($F111&lt;=DV$6,$G111&gt;=DV$5),IF(DV$5&gt;$N111,5,$K111)*10+IF(AND($F111&gt;=DV$5,$F111&lt;=DV$6),IF(AND($G111&gt;=DV$5,$G111&lt;=DV$6),5,IF($L111=1,2,1)),IF(AND($G111&gt;=DV$5,$G111&lt;=DV$6),IF($M111&gt;0,4,3),0)),IF(AND($D111&lt;=DV$6,$E111&gt;=DV$5),60,0)))</f>
        <v/>
      </c>
      <c r="DW111" s="80" t="str">
        <f>IF(OR($A111="",NOT(ISNUMBER($G111))),"",IF(AND($F111&lt;=DW$6,$G111&gt;=DW$5),IF(DW$5&gt;$N111,5,$K111)*10+IF(AND($F111&gt;=DW$5,$F111&lt;=DW$6),IF(AND($G111&gt;=DW$5,$G111&lt;=DW$6),5,IF($L111=1,2,1)),IF(AND($G111&gt;=DW$5,$G111&lt;=DW$6),IF($M111&gt;0,4,3),0)),IF(AND($D111&lt;=DW$6,$E111&gt;=DW$5),60,0)))</f>
        <v/>
      </c>
      <c r="DX111" s="80" t="str">
        <f>IF(OR($A111="",NOT(ISNUMBER($G111))),"",IF(AND($F111&lt;=DX$6,$G111&gt;=DX$5),IF(DX$5&gt;$N111,5,$K111)*10+IF(AND($F111&gt;=DX$5,$F111&lt;=DX$6),IF(AND($G111&gt;=DX$5,$G111&lt;=DX$6),5,IF($L111=1,2,1)),IF(AND($G111&gt;=DX$5,$G111&lt;=DX$6),IF($M111&gt;0,4,3),0)),IF(AND($D111&lt;=DX$6,$E111&gt;=DX$5),60,0)))</f>
        <v/>
      </c>
      <c r="DY111" s="80" t="str">
        <f>IF(OR($A111="",NOT(ISNUMBER($G111))),"",IF(AND($F111&lt;=DY$6,$G111&gt;=DY$5),IF(DY$5&gt;$N111,5,$K111)*10+IF(AND($F111&gt;=DY$5,$F111&lt;=DY$6),IF(AND($G111&gt;=DY$5,$G111&lt;=DY$6),5,IF($L111=1,2,1)),IF(AND($G111&gt;=DY$5,$G111&lt;=DY$6),IF($M111&gt;0,4,3),0)),IF(AND($D111&lt;=DY$6,$E111&gt;=DY$5),60,0)))</f>
        <v/>
      </c>
      <c r="DZ111" s="80" t="str">
        <f>IF(OR($A111="",NOT(ISNUMBER($G111))),"",IF(AND($F111&lt;=DZ$6,$G111&gt;=DZ$5),IF(DZ$5&gt;$N111,5,$K111)*10+IF(AND($F111&gt;=DZ$5,$F111&lt;=DZ$6),IF(AND($G111&gt;=DZ$5,$G111&lt;=DZ$6),5,IF($L111=1,2,1)),IF(AND($G111&gt;=DZ$5,$G111&lt;=DZ$6),IF($M111&gt;0,4,3),0)),IF(AND($D111&lt;=DZ$6,$E111&gt;=DZ$5),60,0)))</f>
        <v/>
      </c>
      <c r="EA111" s="80" t="str">
        <f>IF(OR($A111="",NOT(ISNUMBER($G111))),"",IF(AND($F111&lt;=EA$6,$G111&gt;=EA$5),IF(EA$5&gt;$N111,5,$K111)*10+IF(AND($F111&gt;=EA$5,$F111&lt;=EA$6),IF(AND($G111&gt;=EA$5,$G111&lt;=EA$6),5,IF($L111=1,2,1)),IF(AND($G111&gt;=EA$5,$G111&lt;=EA$6),IF($M111&gt;0,4,3),0)),IF(AND($D111&lt;=EA$6,$E111&gt;=EA$5),60,0)))</f>
        <v/>
      </c>
      <c r="EB111" s="80" t="str">
        <f>IF(OR($A111="",NOT(ISNUMBER($G111))),"",IF(AND($F111&lt;=EB$6,$G111&gt;=EB$5),IF(EB$5&gt;$N111,5,$K111)*10+IF(AND($F111&gt;=EB$5,$F111&lt;=EB$6),IF(AND($G111&gt;=EB$5,$G111&lt;=EB$6),5,IF($L111=1,2,1)),IF(AND($G111&gt;=EB$5,$G111&lt;=EB$6),IF($M111&gt;0,4,3),0)),IF(AND($D111&lt;=EB$6,$E111&gt;=EB$5),60,0)))</f>
        <v/>
      </c>
      <c r="EC111" s="80" t="str">
        <f>IF(OR($A111="",NOT(ISNUMBER($G111))),"",IF(AND($F111&lt;=EC$6,$G111&gt;=EC$5),IF(EC$5&gt;$N111,5,$K111)*10+IF(AND($F111&gt;=EC$5,$F111&lt;=EC$6),IF(AND($G111&gt;=EC$5,$G111&lt;=EC$6),5,IF($L111=1,2,1)),IF(AND($G111&gt;=EC$5,$G111&lt;=EC$6),IF($M111&gt;0,4,3),0)),IF(AND($D111&lt;=EC$6,$E111&gt;=EC$5),60,0)))</f>
        <v/>
      </c>
      <c r="ED111" s="80" t="str">
        <f>IF(OR($A111="",NOT(ISNUMBER($G111))),"",IF(AND($F111&lt;=ED$6,$G111&gt;=ED$5),IF(ED$5&gt;$N111,5,$K111)*10+IF(AND($F111&gt;=ED$5,$F111&lt;=ED$6),IF(AND($G111&gt;=ED$5,$G111&lt;=ED$6),5,IF($L111=1,2,1)),IF(AND($G111&gt;=ED$5,$G111&lt;=ED$6),IF($M111&gt;0,4,3),0)),IF(AND($D111&lt;=ED$6,$E111&gt;=ED$5),60,0)))</f>
        <v/>
      </c>
    </row>
    <row r="112" ht="18" customHeight="1">
      <c r="A112" s="52" t="str">
        <f>IF(Tasks!$B112="","",Tasks!$A112)</f>
        <v/>
      </c>
      <c r="B112" s="78" t="str">
        <f>IF(Tasks!$B112="","",Tasks!$B112)</f>
        <v/>
      </c>
      <c r="C112" s="25" t="str">
        <f>IF($B112="","",IF(AND(Tasks!$D112="",Tasks!$G112=""),"-",IF(Tasks!$D112="","",Tasks!$D112&amp;IF(OR(Tasks!$E112="",Tasks!$E112="FS"),IF(N(Tasks!$F112)=0,"","FS"),Tasks!$E112)&amp;IF(N(Tasks!$F112)=0,"",IF(Tasks!$F112&gt;0,"+","")&amp;Tasks!$F112))&amp;IF(AND(Tasks!$D112&lt;&gt;"",Tasks!$G112&lt;&gt;""),", ","")&amp;IF(Tasks!$G112="","",Tasks!$G112&amp;IF(OR(Tasks!$H112="",Tasks!$H112="FS"),IF(N(Tasks!$I112)=0,"","FS"),Tasks!$H112)&amp;IF(N(Tasks!$I112)=0,"",IF(Tasks!$I112&gt;0,"+","")&amp;Tasks!$I112))))</f>
        <v/>
      </c>
      <c r="D112" s="51" t="str">
        <f>IF(OR($B112="",Tasks!$Q112=""),"",Tasks!$Q112)</f>
        <v/>
      </c>
      <c r="E112" s="51" t="str">
        <f>IF(OR($B112="",Tasks!$R112=""),"",Tasks!$R112)</f>
        <v/>
      </c>
      <c r="F112" s="51" t="str">
        <f>IF(OR($B112="",Tasks!$S112=""),"",Tasks!$S112)</f>
        <v/>
      </c>
      <c r="G112" s="51" t="str">
        <f>IF(OR($B112="",Tasks!$T112=""),"",Tasks!$T112)</f>
        <v/>
      </c>
      <c r="H112" s="52" t="str">
        <f>IF($B112="","",Tasks!$AE112)</f>
        <v/>
      </c>
      <c r="I112" s="79" t="str">
        <f>IF($B112="","",Tasks!$AF112)</f>
        <v/>
      </c>
      <c r="J112" s="53" t="str">
        <f>IF(OR($B112="",Tasks!$V112=""),"",Tasks!$V112)</f>
        <v/>
      </c>
      <c r="K112" s="52" t="str">
        <f>IF($B112="","",Tasks!$AA112)</f>
        <v/>
      </c>
      <c r="L112" s="52" t="str">
        <f>IF($B112="","",Tasks!$AB112)</f>
        <v/>
      </c>
      <c r="M112" s="52" t="str">
        <f>IF($B112="","",Tasks!$Z112)</f>
        <v/>
      </c>
      <c r="N112" s="52" t="str">
        <f>IF(OR($B112="",Tasks!$AG112=""),"",Tasks!$AG112)</f>
        <v/>
      </c>
      <c r="O112" s="80" t="str">
        <f>IF(OR($A112="",NOT(ISNUMBER($G112))),"",IF(AND($F112&lt;=O$6,$G112&gt;=O$5),IF(O$5&gt;$N112,5,$K112)*10+IF(AND($F112&gt;=O$5,$F112&lt;=O$6),IF(AND($G112&gt;=O$5,$G112&lt;=O$6),5,IF($L112=1,2,1)),IF(AND($G112&gt;=O$5,$G112&lt;=O$6),IF($M112&gt;0,4,3),0)),IF(AND($D112&lt;=O$6,$E112&gt;=O$5),60,0)))</f>
        <v/>
      </c>
      <c r="P112" s="80" t="str">
        <f>IF(OR($A112="",NOT(ISNUMBER($G112))),"",IF(AND($F112&lt;=P$6,$G112&gt;=P$5),IF(P$5&gt;$N112,5,$K112)*10+IF(AND($F112&gt;=P$5,$F112&lt;=P$6),IF(AND($G112&gt;=P$5,$G112&lt;=P$6),5,IF($L112=1,2,1)),IF(AND($G112&gt;=P$5,$G112&lt;=P$6),IF($M112&gt;0,4,3),0)),IF(AND($D112&lt;=P$6,$E112&gt;=P$5),60,0)))</f>
        <v/>
      </c>
      <c r="Q112" s="80" t="str">
        <f>IF(OR($A112="",NOT(ISNUMBER($G112))),"",IF(AND($F112&lt;=Q$6,$G112&gt;=Q$5),IF(Q$5&gt;$N112,5,$K112)*10+IF(AND($F112&gt;=Q$5,$F112&lt;=Q$6),IF(AND($G112&gt;=Q$5,$G112&lt;=Q$6),5,IF($L112=1,2,1)),IF(AND($G112&gt;=Q$5,$G112&lt;=Q$6),IF($M112&gt;0,4,3),0)),IF(AND($D112&lt;=Q$6,$E112&gt;=Q$5),60,0)))</f>
        <v/>
      </c>
      <c r="R112" s="80" t="str">
        <f>IF(OR($A112="",NOT(ISNUMBER($G112))),"",IF(AND($F112&lt;=R$6,$G112&gt;=R$5),IF(R$5&gt;$N112,5,$K112)*10+IF(AND($F112&gt;=R$5,$F112&lt;=R$6),IF(AND($G112&gt;=R$5,$G112&lt;=R$6),5,IF($L112=1,2,1)),IF(AND($G112&gt;=R$5,$G112&lt;=R$6),IF($M112&gt;0,4,3),0)),IF(AND($D112&lt;=R$6,$E112&gt;=R$5),60,0)))</f>
        <v/>
      </c>
      <c r="S112" s="80" t="str">
        <f>IF(OR($A112="",NOT(ISNUMBER($G112))),"",IF(AND($F112&lt;=S$6,$G112&gt;=S$5),IF(S$5&gt;$N112,5,$K112)*10+IF(AND($F112&gt;=S$5,$F112&lt;=S$6),IF(AND($G112&gt;=S$5,$G112&lt;=S$6),5,IF($L112=1,2,1)),IF(AND($G112&gt;=S$5,$G112&lt;=S$6),IF($M112&gt;0,4,3),0)),IF(AND($D112&lt;=S$6,$E112&gt;=S$5),60,0)))</f>
        <v/>
      </c>
      <c r="T112" s="80" t="str">
        <f>IF(OR($A112="",NOT(ISNUMBER($G112))),"",IF(AND($F112&lt;=T$6,$G112&gt;=T$5),IF(T$5&gt;$N112,5,$K112)*10+IF(AND($F112&gt;=T$5,$F112&lt;=T$6),IF(AND($G112&gt;=T$5,$G112&lt;=T$6),5,IF($L112=1,2,1)),IF(AND($G112&gt;=T$5,$G112&lt;=T$6),IF($M112&gt;0,4,3),0)),IF(AND($D112&lt;=T$6,$E112&gt;=T$5),60,0)))</f>
        <v/>
      </c>
      <c r="U112" s="80" t="str">
        <f>IF(OR($A112="",NOT(ISNUMBER($G112))),"",IF(AND($F112&lt;=U$6,$G112&gt;=U$5),IF(U$5&gt;$N112,5,$K112)*10+IF(AND($F112&gt;=U$5,$F112&lt;=U$6),IF(AND($G112&gt;=U$5,$G112&lt;=U$6),5,IF($L112=1,2,1)),IF(AND($G112&gt;=U$5,$G112&lt;=U$6),IF($M112&gt;0,4,3),0)),IF(AND($D112&lt;=U$6,$E112&gt;=U$5),60,0)))</f>
        <v/>
      </c>
      <c r="V112" s="80" t="str">
        <f>IF(OR($A112="",NOT(ISNUMBER($G112))),"",IF(AND($F112&lt;=V$6,$G112&gt;=V$5),IF(V$5&gt;$N112,5,$K112)*10+IF(AND($F112&gt;=V$5,$F112&lt;=V$6),IF(AND($G112&gt;=V$5,$G112&lt;=V$6),5,IF($L112=1,2,1)),IF(AND($G112&gt;=V$5,$G112&lt;=V$6),IF($M112&gt;0,4,3),0)),IF(AND($D112&lt;=V$6,$E112&gt;=V$5),60,0)))</f>
        <v/>
      </c>
      <c r="W112" s="80" t="str">
        <f>IF(OR($A112="",NOT(ISNUMBER($G112))),"",IF(AND($F112&lt;=W$6,$G112&gt;=W$5),IF(W$5&gt;$N112,5,$K112)*10+IF(AND($F112&gt;=W$5,$F112&lt;=W$6),IF(AND($G112&gt;=W$5,$G112&lt;=W$6),5,IF($L112=1,2,1)),IF(AND($G112&gt;=W$5,$G112&lt;=W$6),IF($M112&gt;0,4,3),0)),IF(AND($D112&lt;=W$6,$E112&gt;=W$5),60,0)))</f>
        <v/>
      </c>
      <c r="X112" s="80" t="str">
        <f>IF(OR($A112="",NOT(ISNUMBER($G112))),"",IF(AND($F112&lt;=X$6,$G112&gt;=X$5),IF(X$5&gt;$N112,5,$K112)*10+IF(AND($F112&gt;=X$5,$F112&lt;=X$6),IF(AND($G112&gt;=X$5,$G112&lt;=X$6),5,IF($L112=1,2,1)),IF(AND($G112&gt;=X$5,$G112&lt;=X$6),IF($M112&gt;0,4,3),0)),IF(AND($D112&lt;=X$6,$E112&gt;=X$5),60,0)))</f>
        <v/>
      </c>
      <c r="Y112" s="80" t="str">
        <f>IF(OR($A112="",NOT(ISNUMBER($G112))),"",IF(AND($F112&lt;=Y$6,$G112&gt;=Y$5),IF(Y$5&gt;$N112,5,$K112)*10+IF(AND($F112&gt;=Y$5,$F112&lt;=Y$6),IF(AND($G112&gt;=Y$5,$G112&lt;=Y$6),5,IF($L112=1,2,1)),IF(AND($G112&gt;=Y$5,$G112&lt;=Y$6),IF($M112&gt;0,4,3),0)),IF(AND($D112&lt;=Y$6,$E112&gt;=Y$5),60,0)))</f>
        <v/>
      </c>
      <c r="Z112" s="80" t="str">
        <f>IF(OR($A112="",NOT(ISNUMBER($G112))),"",IF(AND($F112&lt;=Z$6,$G112&gt;=Z$5),IF(Z$5&gt;$N112,5,$K112)*10+IF(AND($F112&gt;=Z$5,$F112&lt;=Z$6),IF(AND($G112&gt;=Z$5,$G112&lt;=Z$6),5,IF($L112=1,2,1)),IF(AND($G112&gt;=Z$5,$G112&lt;=Z$6),IF($M112&gt;0,4,3),0)),IF(AND($D112&lt;=Z$6,$E112&gt;=Z$5),60,0)))</f>
        <v/>
      </c>
      <c r="AA112" s="80" t="str">
        <f>IF(OR($A112="",NOT(ISNUMBER($G112))),"",IF(AND($F112&lt;=AA$6,$G112&gt;=AA$5),IF(AA$5&gt;$N112,5,$K112)*10+IF(AND($F112&gt;=AA$5,$F112&lt;=AA$6),IF(AND($G112&gt;=AA$5,$G112&lt;=AA$6),5,IF($L112=1,2,1)),IF(AND($G112&gt;=AA$5,$G112&lt;=AA$6),IF($M112&gt;0,4,3),0)),IF(AND($D112&lt;=AA$6,$E112&gt;=AA$5),60,0)))</f>
        <v/>
      </c>
      <c r="AB112" s="80" t="str">
        <f>IF(OR($A112="",NOT(ISNUMBER($G112))),"",IF(AND($F112&lt;=AB$6,$G112&gt;=AB$5),IF(AB$5&gt;$N112,5,$K112)*10+IF(AND($F112&gt;=AB$5,$F112&lt;=AB$6),IF(AND($G112&gt;=AB$5,$G112&lt;=AB$6),5,IF($L112=1,2,1)),IF(AND($G112&gt;=AB$5,$G112&lt;=AB$6),IF($M112&gt;0,4,3),0)),IF(AND($D112&lt;=AB$6,$E112&gt;=AB$5),60,0)))</f>
        <v/>
      </c>
      <c r="AC112" s="80" t="str">
        <f>IF(OR($A112="",NOT(ISNUMBER($G112))),"",IF(AND($F112&lt;=AC$6,$G112&gt;=AC$5),IF(AC$5&gt;$N112,5,$K112)*10+IF(AND($F112&gt;=AC$5,$F112&lt;=AC$6),IF(AND($G112&gt;=AC$5,$G112&lt;=AC$6),5,IF($L112=1,2,1)),IF(AND($G112&gt;=AC$5,$G112&lt;=AC$6),IF($M112&gt;0,4,3),0)),IF(AND($D112&lt;=AC$6,$E112&gt;=AC$5),60,0)))</f>
        <v/>
      </c>
      <c r="AD112" s="80" t="str">
        <f>IF(OR($A112="",NOT(ISNUMBER($G112))),"",IF(AND($F112&lt;=AD$6,$G112&gt;=AD$5),IF(AD$5&gt;$N112,5,$K112)*10+IF(AND($F112&gt;=AD$5,$F112&lt;=AD$6),IF(AND($G112&gt;=AD$5,$G112&lt;=AD$6),5,IF($L112=1,2,1)),IF(AND($G112&gt;=AD$5,$G112&lt;=AD$6),IF($M112&gt;0,4,3),0)),IF(AND($D112&lt;=AD$6,$E112&gt;=AD$5),60,0)))</f>
        <v/>
      </c>
      <c r="AE112" s="80" t="str">
        <f>IF(OR($A112="",NOT(ISNUMBER($G112))),"",IF(AND($F112&lt;=AE$6,$G112&gt;=AE$5),IF(AE$5&gt;$N112,5,$K112)*10+IF(AND($F112&gt;=AE$5,$F112&lt;=AE$6),IF(AND($G112&gt;=AE$5,$G112&lt;=AE$6),5,IF($L112=1,2,1)),IF(AND($G112&gt;=AE$5,$G112&lt;=AE$6),IF($M112&gt;0,4,3),0)),IF(AND($D112&lt;=AE$6,$E112&gt;=AE$5),60,0)))</f>
        <v/>
      </c>
      <c r="AF112" s="80" t="str">
        <f>IF(OR($A112="",NOT(ISNUMBER($G112))),"",IF(AND($F112&lt;=AF$6,$G112&gt;=AF$5),IF(AF$5&gt;$N112,5,$K112)*10+IF(AND($F112&gt;=AF$5,$F112&lt;=AF$6),IF(AND($G112&gt;=AF$5,$G112&lt;=AF$6),5,IF($L112=1,2,1)),IF(AND($G112&gt;=AF$5,$G112&lt;=AF$6),IF($M112&gt;0,4,3),0)),IF(AND($D112&lt;=AF$6,$E112&gt;=AF$5),60,0)))</f>
        <v/>
      </c>
      <c r="AG112" s="80" t="str">
        <f>IF(OR($A112="",NOT(ISNUMBER($G112))),"",IF(AND($F112&lt;=AG$6,$G112&gt;=AG$5),IF(AG$5&gt;$N112,5,$K112)*10+IF(AND($F112&gt;=AG$5,$F112&lt;=AG$6),IF(AND($G112&gt;=AG$5,$G112&lt;=AG$6),5,IF($L112=1,2,1)),IF(AND($G112&gt;=AG$5,$G112&lt;=AG$6),IF($M112&gt;0,4,3),0)),IF(AND($D112&lt;=AG$6,$E112&gt;=AG$5),60,0)))</f>
        <v/>
      </c>
      <c r="AH112" s="80" t="str">
        <f>IF(OR($A112="",NOT(ISNUMBER($G112))),"",IF(AND($F112&lt;=AH$6,$G112&gt;=AH$5),IF(AH$5&gt;$N112,5,$K112)*10+IF(AND($F112&gt;=AH$5,$F112&lt;=AH$6),IF(AND($G112&gt;=AH$5,$G112&lt;=AH$6),5,IF($L112=1,2,1)),IF(AND($G112&gt;=AH$5,$G112&lt;=AH$6),IF($M112&gt;0,4,3),0)),IF(AND($D112&lt;=AH$6,$E112&gt;=AH$5),60,0)))</f>
        <v/>
      </c>
      <c r="AI112" s="80" t="str">
        <f>IF(OR($A112="",NOT(ISNUMBER($G112))),"",IF(AND($F112&lt;=AI$6,$G112&gt;=AI$5),IF(AI$5&gt;$N112,5,$K112)*10+IF(AND($F112&gt;=AI$5,$F112&lt;=AI$6),IF(AND($G112&gt;=AI$5,$G112&lt;=AI$6),5,IF($L112=1,2,1)),IF(AND($G112&gt;=AI$5,$G112&lt;=AI$6),IF($M112&gt;0,4,3),0)),IF(AND($D112&lt;=AI$6,$E112&gt;=AI$5),60,0)))</f>
        <v/>
      </c>
      <c r="AJ112" s="80" t="str">
        <f>IF(OR($A112="",NOT(ISNUMBER($G112))),"",IF(AND($F112&lt;=AJ$6,$G112&gt;=AJ$5),IF(AJ$5&gt;$N112,5,$K112)*10+IF(AND($F112&gt;=AJ$5,$F112&lt;=AJ$6),IF(AND($G112&gt;=AJ$5,$G112&lt;=AJ$6),5,IF($L112=1,2,1)),IF(AND($G112&gt;=AJ$5,$G112&lt;=AJ$6),IF($M112&gt;0,4,3),0)),IF(AND($D112&lt;=AJ$6,$E112&gt;=AJ$5),60,0)))</f>
        <v/>
      </c>
      <c r="AK112" s="80" t="str">
        <f>IF(OR($A112="",NOT(ISNUMBER($G112))),"",IF(AND($F112&lt;=AK$6,$G112&gt;=AK$5),IF(AK$5&gt;$N112,5,$K112)*10+IF(AND($F112&gt;=AK$5,$F112&lt;=AK$6),IF(AND($G112&gt;=AK$5,$G112&lt;=AK$6),5,IF($L112=1,2,1)),IF(AND($G112&gt;=AK$5,$G112&lt;=AK$6),IF($M112&gt;0,4,3),0)),IF(AND($D112&lt;=AK$6,$E112&gt;=AK$5),60,0)))</f>
        <v/>
      </c>
      <c r="AL112" s="80" t="str">
        <f>IF(OR($A112="",NOT(ISNUMBER($G112))),"",IF(AND($F112&lt;=AL$6,$G112&gt;=AL$5),IF(AL$5&gt;$N112,5,$K112)*10+IF(AND($F112&gt;=AL$5,$F112&lt;=AL$6),IF(AND($G112&gt;=AL$5,$G112&lt;=AL$6),5,IF($L112=1,2,1)),IF(AND($G112&gt;=AL$5,$G112&lt;=AL$6),IF($M112&gt;0,4,3),0)),IF(AND($D112&lt;=AL$6,$E112&gt;=AL$5),60,0)))</f>
        <v/>
      </c>
      <c r="AM112" s="80" t="str">
        <f>IF(OR($A112="",NOT(ISNUMBER($G112))),"",IF(AND($F112&lt;=AM$6,$G112&gt;=AM$5),IF(AM$5&gt;$N112,5,$K112)*10+IF(AND($F112&gt;=AM$5,$F112&lt;=AM$6),IF(AND($G112&gt;=AM$5,$G112&lt;=AM$6),5,IF($L112=1,2,1)),IF(AND($G112&gt;=AM$5,$G112&lt;=AM$6),IF($M112&gt;0,4,3),0)),IF(AND($D112&lt;=AM$6,$E112&gt;=AM$5),60,0)))</f>
        <v/>
      </c>
      <c r="AN112" s="80" t="str">
        <f>IF(OR($A112="",NOT(ISNUMBER($G112))),"",IF(AND($F112&lt;=AN$6,$G112&gt;=AN$5),IF(AN$5&gt;$N112,5,$K112)*10+IF(AND($F112&gt;=AN$5,$F112&lt;=AN$6),IF(AND($G112&gt;=AN$5,$G112&lt;=AN$6),5,IF($L112=1,2,1)),IF(AND($G112&gt;=AN$5,$G112&lt;=AN$6),IF($M112&gt;0,4,3),0)),IF(AND($D112&lt;=AN$6,$E112&gt;=AN$5),60,0)))</f>
        <v/>
      </c>
      <c r="AO112" s="80" t="str">
        <f>IF(OR($A112="",NOT(ISNUMBER($G112))),"",IF(AND($F112&lt;=AO$6,$G112&gt;=AO$5),IF(AO$5&gt;$N112,5,$K112)*10+IF(AND($F112&gt;=AO$5,$F112&lt;=AO$6),IF(AND($G112&gt;=AO$5,$G112&lt;=AO$6),5,IF($L112=1,2,1)),IF(AND($G112&gt;=AO$5,$G112&lt;=AO$6),IF($M112&gt;0,4,3),0)),IF(AND($D112&lt;=AO$6,$E112&gt;=AO$5),60,0)))</f>
        <v/>
      </c>
      <c r="AP112" s="80" t="str">
        <f>IF(OR($A112="",NOT(ISNUMBER($G112))),"",IF(AND($F112&lt;=AP$6,$G112&gt;=AP$5),IF(AP$5&gt;$N112,5,$K112)*10+IF(AND($F112&gt;=AP$5,$F112&lt;=AP$6),IF(AND($G112&gt;=AP$5,$G112&lt;=AP$6),5,IF($L112=1,2,1)),IF(AND($G112&gt;=AP$5,$G112&lt;=AP$6),IF($M112&gt;0,4,3),0)),IF(AND($D112&lt;=AP$6,$E112&gt;=AP$5),60,0)))</f>
        <v/>
      </c>
      <c r="AQ112" s="80" t="str">
        <f>IF(OR($A112="",NOT(ISNUMBER($G112))),"",IF(AND($F112&lt;=AQ$6,$G112&gt;=AQ$5),IF(AQ$5&gt;$N112,5,$K112)*10+IF(AND($F112&gt;=AQ$5,$F112&lt;=AQ$6),IF(AND($G112&gt;=AQ$5,$G112&lt;=AQ$6),5,IF($L112=1,2,1)),IF(AND($G112&gt;=AQ$5,$G112&lt;=AQ$6),IF($M112&gt;0,4,3),0)),IF(AND($D112&lt;=AQ$6,$E112&gt;=AQ$5),60,0)))</f>
        <v/>
      </c>
      <c r="AR112" s="80" t="str">
        <f>IF(OR($A112="",NOT(ISNUMBER($G112))),"",IF(AND($F112&lt;=AR$6,$G112&gt;=AR$5),IF(AR$5&gt;$N112,5,$K112)*10+IF(AND($F112&gt;=AR$5,$F112&lt;=AR$6),IF(AND($G112&gt;=AR$5,$G112&lt;=AR$6),5,IF($L112=1,2,1)),IF(AND($G112&gt;=AR$5,$G112&lt;=AR$6),IF($M112&gt;0,4,3),0)),IF(AND($D112&lt;=AR$6,$E112&gt;=AR$5),60,0)))</f>
        <v/>
      </c>
      <c r="AS112" s="80" t="str">
        <f>IF(OR($A112="",NOT(ISNUMBER($G112))),"",IF(AND($F112&lt;=AS$6,$G112&gt;=AS$5),IF(AS$5&gt;$N112,5,$K112)*10+IF(AND($F112&gt;=AS$5,$F112&lt;=AS$6),IF(AND($G112&gt;=AS$5,$G112&lt;=AS$6),5,IF($L112=1,2,1)),IF(AND($G112&gt;=AS$5,$G112&lt;=AS$6),IF($M112&gt;0,4,3),0)),IF(AND($D112&lt;=AS$6,$E112&gt;=AS$5),60,0)))</f>
        <v/>
      </c>
      <c r="AT112" s="80" t="str">
        <f>IF(OR($A112="",NOT(ISNUMBER($G112))),"",IF(AND($F112&lt;=AT$6,$G112&gt;=AT$5),IF(AT$5&gt;$N112,5,$K112)*10+IF(AND($F112&gt;=AT$5,$F112&lt;=AT$6),IF(AND($G112&gt;=AT$5,$G112&lt;=AT$6),5,IF($L112=1,2,1)),IF(AND($G112&gt;=AT$5,$G112&lt;=AT$6),IF($M112&gt;0,4,3),0)),IF(AND($D112&lt;=AT$6,$E112&gt;=AT$5),60,0)))</f>
        <v/>
      </c>
      <c r="AU112" s="80" t="str">
        <f>IF(OR($A112="",NOT(ISNUMBER($G112))),"",IF(AND($F112&lt;=AU$6,$G112&gt;=AU$5),IF(AU$5&gt;$N112,5,$K112)*10+IF(AND($F112&gt;=AU$5,$F112&lt;=AU$6),IF(AND($G112&gt;=AU$5,$G112&lt;=AU$6),5,IF($L112=1,2,1)),IF(AND($G112&gt;=AU$5,$G112&lt;=AU$6),IF($M112&gt;0,4,3),0)),IF(AND($D112&lt;=AU$6,$E112&gt;=AU$5),60,0)))</f>
        <v/>
      </c>
      <c r="AV112" s="80" t="str">
        <f>IF(OR($A112="",NOT(ISNUMBER($G112))),"",IF(AND($F112&lt;=AV$6,$G112&gt;=AV$5),IF(AV$5&gt;$N112,5,$K112)*10+IF(AND($F112&gt;=AV$5,$F112&lt;=AV$6),IF(AND($G112&gt;=AV$5,$G112&lt;=AV$6),5,IF($L112=1,2,1)),IF(AND($G112&gt;=AV$5,$G112&lt;=AV$6),IF($M112&gt;0,4,3),0)),IF(AND($D112&lt;=AV$6,$E112&gt;=AV$5),60,0)))</f>
        <v/>
      </c>
      <c r="AW112" s="80" t="str">
        <f>IF(OR($A112="",NOT(ISNUMBER($G112))),"",IF(AND($F112&lt;=AW$6,$G112&gt;=AW$5),IF(AW$5&gt;$N112,5,$K112)*10+IF(AND($F112&gt;=AW$5,$F112&lt;=AW$6),IF(AND($G112&gt;=AW$5,$G112&lt;=AW$6),5,IF($L112=1,2,1)),IF(AND($G112&gt;=AW$5,$G112&lt;=AW$6),IF($M112&gt;0,4,3),0)),IF(AND($D112&lt;=AW$6,$E112&gt;=AW$5),60,0)))</f>
        <v/>
      </c>
      <c r="AX112" s="80" t="str">
        <f>IF(OR($A112="",NOT(ISNUMBER($G112))),"",IF(AND($F112&lt;=AX$6,$G112&gt;=AX$5),IF(AX$5&gt;$N112,5,$K112)*10+IF(AND($F112&gt;=AX$5,$F112&lt;=AX$6),IF(AND($G112&gt;=AX$5,$G112&lt;=AX$6),5,IF($L112=1,2,1)),IF(AND($G112&gt;=AX$5,$G112&lt;=AX$6),IF($M112&gt;0,4,3),0)),IF(AND($D112&lt;=AX$6,$E112&gt;=AX$5),60,0)))</f>
        <v/>
      </c>
      <c r="AY112" s="80" t="str">
        <f>IF(OR($A112="",NOT(ISNUMBER($G112))),"",IF(AND($F112&lt;=AY$6,$G112&gt;=AY$5),IF(AY$5&gt;$N112,5,$K112)*10+IF(AND($F112&gt;=AY$5,$F112&lt;=AY$6),IF(AND($G112&gt;=AY$5,$G112&lt;=AY$6),5,IF($L112=1,2,1)),IF(AND($G112&gt;=AY$5,$G112&lt;=AY$6),IF($M112&gt;0,4,3),0)),IF(AND($D112&lt;=AY$6,$E112&gt;=AY$5),60,0)))</f>
        <v/>
      </c>
      <c r="AZ112" s="80" t="str">
        <f>IF(OR($A112="",NOT(ISNUMBER($G112))),"",IF(AND($F112&lt;=AZ$6,$G112&gt;=AZ$5),IF(AZ$5&gt;$N112,5,$K112)*10+IF(AND($F112&gt;=AZ$5,$F112&lt;=AZ$6),IF(AND($G112&gt;=AZ$5,$G112&lt;=AZ$6),5,IF($L112=1,2,1)),IF(AND($G112&gt;=AZ$5,$G112&lt;=AZ$6),IF($M112&gt;0,4,3),0)),IF(AND($D112&lt;=AZ$6,$E112&gt;=AZ$5),60,0)))</f>
        <v/>
      </c>
      <c r="BA112" s="80" t="str">
        <f>IF(OR($A112="",NOT(ISNUMBER($G112))),"",IF(AND($F112&lt;=BA$6,$G112&gt;=BA$5),IF(BA$5&gt;$N112,5,$K112)*10+IF(AND($F112&gt;=BA$5,$F112&lt;=BA$6),IF(AND($G112&gt;=BA$5,$G112&lt;=BA$6),5,IF($L112=1,2,1)),IF(AND($G112&gt;=BA$5,$G112&lt;=BA$6),IF($M112&gt;0,4,3),0)),IF(AND($D112&lt;=BA$6,$E112&gt;=BA$5),60,0)))</f>
        <v/>
      </c>
      <c r="BB112" s="80" t="str">
        <f>IF(OR($A112="",NOT(ISNUMBER($G112))),"",IF(AND($F112&lt;=BB$6,$G112&gt;=BB$5),IF(BB$5&gt;$N112,5,$K112)*10+IF(AND($F112&gt;=BB$5,$F112&lt;=BB$6),IF(AND($G112&gt;=BB$5,$G112&lt;=BB$6),5,IF($L112=1,2,1)),IF(AND($G112&gt;=BB$5,$G112&lt;=BB$6),IF($M112&gt;0,4,3),0)),IF(AND($D112&lt;=BB$6,$E112&gt;=BB$5),60,0)))</f>
        <v/>
      </c>
      <c r="BC112" s="80" t="str">
        <f>IF(OR($A112="",NOT(ISNUMBER($G112))),"",IF(AND($F112&lt;=BC$6,$G112&gt;=BC$5),IF(BC$5&gt;$N112,5,$K112)*10+IF(AND($F112&gt;=BC$5,$F112&lt;=BC$6),IF(AND($G112&gt;=BC$5,$G112&lt;=BC$6),5,IF($L112=1,2,1)),IF(AND($G112&gt;=BC$5,$G112&lt;=BC$6),IF($M112&gt;0,4,3),0)),IF(AND($D112&lt;=BC$6,$E112&gt;=BC$5),60,0)))</f>
        <v/>
      </c>
      <c r="BD112" s="80" t="str">
        <f>IF(OR($A112="",NOT(ISNUMBER($G112))),"",IF(AND($F112&lt;=BD$6,$G112&gt;=BD$5),IF(BD$5&gt;$N112,5,$K112)*10+IF(AND($F112&gt;=BD$5,$F112&lt;=BD$6),IF(AND($G112&gt;=BD$5,$G112&lt;=BD$6),5,IF($L112=1,2,1)),IF(AND($G112&gt;=BD$5,$G112&lt;=BD$6),IF($M112&gt;0,4,3),0)),IF(AND($D112&lt;=BD$6,$E112&gt;=BD$5),60,0)))</f>
        <v/>
      </c>
      <c r="BE112" s="80" t="str">
        <f>IF(OR($A112="",NOT(ISNUMBER($G112))),"",IF(AND($F112&lt;=BE$6,$G112&gt;=BE$5),IF(BE$5&gt;$N112,5,$K112)*10+IF(AND($F112&gt;=BE$5,$F112&lt;=BE$6),IF(AND($G112&gt;=BE$5,$G112&lt;=BE$6),5,IF($L112=1,2,1)),IF(AND($G112&gt;=BE$5,$G112&lt;=BE$6),IF($M112&gt;0,4,3),0)),IF(AND($D112&lt;=BE$6,$E112&gt;=BE$5),60,0)))</f>
        <v/>
      </c>
      <c r="BF112" s="80" t="str">
        <f>IF(OR($A112="",NOT(ISNUMBER($G112))),"",IF(AND($F112&lt;=BF$6,$G112&gt;=BF$5),IF(BF$5&gt;$N112,5,$K112)*10+IF(AND($F112&gt;=BF$5,$F112&lt;=BF$6),IF(AND($G112&gt;=BF$5,$G112&lt;=BF$6),5,IF($L112=1,2,1)),IF(AND($G112&gt;=BF$5,$G112&lt;=BF$6),IF($M112&gt;0,4,3),0)),IF(AND($D112&lt;=BF$6,$E112&gt;=BF$5),60,0)))</f>
        <v/>
      </c>
      <c r="BG112" s="80" t="str">
        <f>IF(OR($A112="",NOT(ISNUMBER($G112))),"",IF(AND($F112&lt;=BG$6,$G112&gt;=BG$5),IF(BG$5&gt;$N112,5,$K112)*10+IF(AND($F112&gt;=BG$5,$F112&lt;=BG$6),IF(AND($G112&gt;=BG$5,$G112&lt;=BG$6),5,IF($L112=1,2,1)),IF(AND($G112&gt;=BG$5,$G112&lt;=BG$6),IF($M112&gt;0,4,3),0)),IF(AND($D112&lt;=BG$6,$E112&gt;=BG$5),60,0)))</f>
        <v/>
      </c>
      <c r="BH112" s="80" t="str">
        <f>IF(OR($A112="",NOT(ISNUMBER($G112))),"",IF(AND($F112&lt;=BH$6,$G112&gt;=BH$5),IF(BH$5&gt;$N112,5,$K112)*10+IF(AND($F112&gt;=BH$5,$F112&lt;=BH$6),IF(AND($G112&gt;=BH$5,$G112&lt;=BH$6),5,IF($L112=1,2,1)),IF(AND($G112&gt;=BH$5,$G112&lt;=BH$6),IF($M112&gt;0,4,3),0)),IF(AND($D112&lt;=BH$6,$E112&gt;=BH$5),60,0)))</f>
        <v/>
      </c>
      <c r="BI112" s="80" t="str">
        <f>IF(OR($A112="",NOT(ISNUMBER($G112))),"",IF(AND($F112&lt;=BI$6,$G112&gt;=BI$5),IF(BI$5&gt;$N112,5,$K112)*10+IF(AND($F112&gt;=BI$5,$F112&lt;=BI$6),IF(AND($G112&gt;=BI$5,$G112&lt;=BI$6),5,IF($L112=1,2,1)),IF(AND($G112&gt;=BI$5,$G112&lt;=BI$6),IF($M112&gt;0,4,3),0)),IF(AND($D112&lt;=BI$6,$E112&gt;=BI$5),60,0)))</f>
        <v/>
      </c>
      <c r="BJ112" s="80" t="str">
        <f>IF(OR($A112="",NOT(ISNUMBER($G112))),"",IF(AND($F112&lt;=BJ$6,$G112&gt;=BJ$5),IF(BJ$5&gt;$N112,5,$K112)*10+IF(AND($F112&gt;=BJ$5,$F112&lt;=BJ$6),IF(AND($G112&gt;=BJ$5,$G112&lt;=BJ$6),5,IF($L112=1,2,1)),IF(AND($G112&gt;=BJ$5,$G112&lt;=BJ$6),IF($M112&gt;0,4,3),0)),IF(AND($D112&lt;=BJ$6,$E112&gt;=BJ$5),60,0)))</f>
        <v/>
      </c>
      <c r="BK112" s="80" t="str">
        <f>IF(OR($A112="",NOT(ISNUMBER($G112))),"",IF(AND($F112&lt;=BK$6,$G112&gt;=BK$5),IF(BK$5&gt;$N112,5,$K112)*10+IF(AND($F112&gt;=BK$5,$F112&lt;=BK$6),IF(AND($G112&gt;=BK$5,$G112&lt;=BK$6),5,IF($L112=1,2,1)),IF(AND($G112&gt;=BK$5,$G112&lt;=BK$6),IF($M112&gt;0,4,3),0)),IF(AND($D112&lt;=BK$6,$E112&gt;=BK$5),60,0)))</f>
        <v/>
      </c>
      <c r="BL112" s="80" t="str">
        <f>IF(OR($A112="",NOT(ISNUMBER($G112))),"",IF(AND($F112&lt;=BL$6,$G112&gt;=BL$5),IF(BL$5&gt;$N112,5,$K112)*10+IF(AND($F112&gt;=BL$5,$F112&lt;=BL$6),IF(AND($G112&gt;=BL$5,$G112&lt;=BL$6),5,IF($L112=1,2,1)),IF(AND($G112&gt;=BL$5,$G112&lt;=BL$6),IF($M112&gt;0,4,3),0)),IF(AND($D112&lt;=BL$6,$E112&gt;=BL$5),60,0)))</f>
        <v/>
      </c>
      <c r="BM112" s="80" t="str">
        <f>IF(OR($A112="",NOT(ISNUMBER($G112))),"",IF(AND($F112&lt;=BM$6,$G112&gt;=BM$5),IF(BM$5&gt;$N112,5,$K112)*10+IF(AND($F112&gt;=BM$5,$F112&lt;=BM$6),IF(AND($G112&gt;=BM$5,$G112&lt;=BM$6),5,IF($L112=1,2,1)),IF(AND($G112&gt;=BM$5,$G112&lt;=BM$6),IF($M112&gt;0,4,3),0)),IF(AND($D112&lt;=BM$6,$E112&gt;=BM$5),60,0)))</f>
        <v/>
      </c>
      <c r="BN112" s="80" t="str">
        <f>IF(OR($A112="",NOT(ISNUMBER($G112))),"",IF(AND($F112&lt;=BN$6,$G112&gt;=BN$5),IF(BN$5&gt;$N112,5,$K112)*10+IF(AND($F112&gt;=BN$5,$F112&lt;=BN$6),IF(AND($G112&gt;=BN$5,$G112&lt;=BN$6),5,IF($L112=1,2,1)),IF(AND($G112&gt;=BN$5,$G112&lt;=BN$6),IF($M112&gt;0,4,3),0)),IF(AND($D112&lt;=BN$6,$E112&gt;=BN$5),60,0)))</f>
        <v/>
      </c>
      <c r="BO112" s="80" t="str">
        <f>IF(OR($A112="",NOT(ISNUMBER($G112))),"",IF(AND($F112&lt;=BO$6,$G112&gt;=BO$5),IF(BO$5&gt;$N112,5,$K112)*10+IF(AND($F112&gt;=BO$5,$F112&lt;=BO$6),IF(AND($G112&gt;=BO$5,$G112&lt;=BO$6),5,IF($L112=1,2,1)),IF(AND($G112&gt;=BO$5,$G112&lt;=BO$6),IF($M112&gt;0,4,3),0)),IF(AND($D112&lt;=BO$6,$E112&gt;=BO$5),60,0)))</f>
        <v/>
      </c>
      <c r="BP112" s="80" t="str">
        <f>IF(OR($A112="",NOT(ISNUMBER($G112))),"",IF(AND($F112&lt;=BP$6,$G112&gt;=BP$5),IF(BP$5&gt;$N112,5,$K112)*10+IF(AND($F112&gt;=BP$5,$F112&lt;=BP$6),IF(AND($G112&gt;=BP$5,$G112&lt;=BP$6),5,IF($L112=1,2,1)),IF(AND($G112&gt;=BP$5,$G112&lt;=BP$6),IF($M112&gt;0,4,3),0)),IF(AND($D112&lt;=BP$6,$E112&gt;=BP$5),60,0)))</f>
        <v/>
      </c>
      <c r="BQ112" s="80" t="str">
        <f>IF(OR($A112="",NOT(ISNUMBER($G112))),"",IF(AND($F112&lt;=BQ$6,$G112&gt;=BQ$5),IF(BQ$5&gt;$N112,5,$K112)*10+IF(AND($F112&gt;=BQ$5,$F112&lt;=BQ$6),IF(AND($G112&gt;=BQ$5,$G112&lt;=BQ$6),5,IF($L112=1,2,1)),IF(AND($G112&gt;=BQ$5,$G112&lt;=BQ$6),IF($M112&gt;0,4,3),0)),IF(AND($D112&lt;=BQ$6,$E112&gt;=BQ$5),60,0)))</f>
        <v/>
      </c>
      <c r="BR112" s="80" t="str">
        <f>IF(OR($A112="",NOT(ISNUMBER($G112))),"",IF(AND($F112&lt;=BR$6,$G112&gt;=BR$5),IF(BR$5&gt;$N112,5,$K112)*10+IF(AND($F112&gt;=BR$5,$F112&lt;=BR$6),IF(AND($G112&gt;=BR$5,$G112&lt;=BR$6),5,IF($L112=1,2,1)),IF(AND($G112&gt;=BR$5,$G112&lt;=BR$6),IF($M112&gt;0,4,3),0)),IF(AND($D112&lt;=BR$6,$E112&gt;=BR$5),60,0)))</f>
        <v/>
      </c>
      <c r="BS112" s="80" t="str">
        <f>IF(OR($A112="",NOT(ISNUMBER($G112))),"",IF(AND($F112&lt;=BS$6,$G112&gt;=BS$5),IF(BS$5&gt;$N112,5,$K112)*10+IF(AND($F112&gt;=BS$5,$F112&lt;=BS$6),IF(AND($G112&gt;=BS$5,$G112&lt;=BS$6),5,IF($L112=1,2,1)),IF(AND($G112&gt;=BS$5,$G112&lt;=BS$6),IF($M112&gt;0,4,3),0)),IF(AND($D112&lt;=BS$6,$E112&gt;=BS$5),60,0)))</f>
        <v/>
      </c>
      <c r="BT112" s="80" t="str">
        <f>IF(OR($A112="",NOT(ISNUMBER($G112))),"",IF(AND($F112&lt;=BT$6,$G112&gt;=BT$5),IF(BT$5&gt;$N112,5,$K112)*10+IF(AND($F112&gt;=BT$5,$F112&lt;=BT$6),IF(AND($G112&gt;=BT$5,$G112&lt;=BT$6),5,IF($L112=1,2,1)),IF(AND($G112&gt;=BT$5,$G112&lt;=BT$6),IF($M112&gt;0,4,3),0)),IF(AND($D112&lt;=BT$6,$E112&gt;=BT$5),60,0)))</f>
        <v/>
      </c>
      <c r="BU112" s="80" t="str">
        <f>IF(OR($A112="",NOT(ISNUMBER($G112))),"",IF(AND($F112&lt;=BU$6,$G112&gt;=BU$5),IF(BU$5&gt;$N112,5,$K112)*10+IF(AND($F112&gt;=BU$5,$F112&lt;=BU$6),IF(AND($G112&gt;=BU$5,$G112&lt;=BU$6),5,IF($L112=1,2,1)),IF(AND($G112&gt;=BU$5,$G112&lt;=BU$6),IF($M112&gt;0,4,3),0)),IF(AND($D112&lt;=BU$6,$E112&gt;=BU$5),60,0)))</f>
        <v/>
      </c>
      <c r="BV112" s="80" t="str">
        <f>IF(OR($A112="",NOT(ISNUMBER($G112))),"",IF(AND($F112&lt;=BV$6,$G112&gt;=BV$5),IF(BV$5&gt;$N112,5,$K112)*10+IF(AND($F112&gt;=BV$5,$F112&lt;=BV$6),IF(AND($G112&gt;=BV$5,$G112&lt;=BV$6),5,IF($L112=1,2,1)),IF(AND($G112&gt;=BV$5,$G112&lt;=BV$6),IF($M112&gt;0,4,3),0)),IF(AND($D112&lt;=BV$6,$E112&gt;=BV$5),60,0)))</f>
        <v/>
      </c>
      <c r="BW112" s="80" t="str">
        <f>IF(OR($A112="",NOT(ISNUMBER($G112))),"",IF(AND($F112&lt;=BW$6,$G112&gt;=BW$5),IF(BW$5&gt;$N112,5,$K112)*10+IF(AND($F112&gt;=BW$5,$F112&lt;=BW$6),IF(AND($G112&gt;=BW$5,$G112&lt;=BW$6),5,IF($L112=1,2,1)),IF(AND($G112&gt;=BW$5,$G112&lt;=BW$6),IF($M112&gt;0,4,3),0)),IF(AND($D112&lt;=BW$6,$E112&gt;=BW$5),60,0)))</f>
        <v/>
      </c>
      <c r="BX112" s="80" t="str">
        <f>IF(OR($A112="",NOT(ISNUMBER($G112))),"",IF(AND($F112&lt;=BX$6,$G112&gt;=BX$5),IF(BX$5&gt;$N112,5,$K112)*10+IF(AND($F112&gt;=BX$5,$F112&lt;=BX$6),IF(AND($G112&gt;=BX$5,$G112&lt;=BX$6),5,IF($L112=1,2,1)),IF(AND($G112&gt;=BX$5,$G112&lt;=BX$6),IF($M112&gt;0,4,3),0)),IF(AND($D112&lt;=BX$6,$E112&gt;=BX$5),60,0)))</f>
        <v/>
      </c>
      <c r="BY112" s="80" t="str">
        <f>IF(OR($A112="",NOT(ISNUMBER($G112))),"",IF(AND($F112&lt;=BY$6,$G112&gt;=BY$5),IF(BY$5&gt;$N112,5,$K112)*10+IF(AND($F112&gt;=BY$5,$F112&lt;=BY$6),IF(AND($G112&gt;=BY$5,$G112&lt;=BY$6),5,IF($L112=1,2,1)),IF(AND($G112&gt;=BY$5,$G112&lt;=BY$6),IF($M112&gt;0,4,3),0)),IF(AND($D112&lt;=BY$6,$E112&gt;=BY$5),60,0)))</f>
        <v/>
      </c>
      <c r="BZ112" s="80" t="str">
        <f>IF(OR($A112="",NOT(ISNUMBER($G112))),"",IF(AND($F112&lt;=BZ$6,$G112&gt;=BZ$5),IF(BZ$5&gt;$N112,5,$K112)*10+IF(AND($F112&gt;=BZ$5,$F112&lt;=BZ$6),IF(AND($G112&gt;=BZ$5,$G112&lt;=BZ$6),5,IF($L112=1,2,1)),IF(AND($G112&gt;=BZ$5,$G112&lt;=BZ$6),IF($M112&gt;0,4,3),0)),IF(AND($D112&lt;=BZ$6,$E112&gt;=BZ$5),60,0)))</f>
        <v/>
      </c>
      <c r="CA112" s="80" t="str">
        <f>IF(OR($A112="",NOT(ISNUMBER($G112))),"",IF(AND($F112&lt;=CA$6,$G112&gt;=CA$5),IF(CA$5&gt;$N112,5,$K112)*10+IF(AND($F112&gt;=CA$5,$F112&lt;=CA$6),IF(AND($G112&gt;=CA$5,$G112&lt;=CA$6),5,IF($L112=1,2,1)),IF(AND($G112&gt;=CA$5,$G112&lt;=CA$6),IF($M112&gt;0,4,3),0)),IF(AND($D112&lt;=CA$6,$E112&gt;=CA$5),60,0)))</f>
        <v/>
      </c>
      <c r="CB112" s="80" t="str">
        <f>IF(OR($A112="",NOT(ISNUMBER($G112))),"",IF(AND($F112&lt;=CB$6,$G112&gt;=CB$5),IF(CB$5&gt;$N112,5,$K112)*10+IF(AND($F112&gt;=CB$5,$F112&lt;=CB$6),IF(AND($G112&gt;=CB$5,$G112&lt;=CB$6),5,IF($L112=1,2,1)),IF(AND($G112&gt;=CB$5,$G112&lt;=CB$6),IF($M112&gt;0,4,3),0)),IF(AND($D112&lt;=CB$6,$E112&gt;=CB$5),60,0)))</f>
        <v/>
      </c>
      <c r="CC112" s="80" t="str">
        <f>IF(OR($A112="",NOT(ISNUMBER($G112))),"",IF(AND($F112&lt;=CC$6,$G112&gt;=CC$5),IF(CC$5&gt;$N112,5,$K112)*10+IF(AND($F112&gt;=CC$5,$F112&lt;=CC$6),IF(AND($G112&gt;=CC$5,$G112&lt;=CC$6),5,IF($L112=1,2,1)),IF(AND($G112&gt;=CC$5,$G112&lt;=CC$6),IF($M112&gt;0,4,3),0)),IF(AND($D112&lt;=CC$6,$E112&gt;=CC$5),60,0)))</f>
        <v/>
      </c>
      <c r="CD112" s="80" t="str">
        <f>IF(OR($A112="",NOT(ISNUMBER($G112))),"",IF(AND($F112&lt;=CD$6,$G112&gt;=CD$5),IF(CD$5&gt;$N112,5,$K112)*10+IF(AND($F112&gt;=CD$5,$F112&lt;=CD$6),IF(AND($G112&gt;=CD$5,$G112&lt;=CD$6),5,IF($L112=1,2,1)),IF(AND($G112&gt;=CD$5,$G112&lt;=CD$6),IF($M112&gt;0,4,3),0)),IF(AND($D112&lt;=CD$6,$E112&gt;=CD$5),60,0)))</f>
        <v/>
      </c>
      <c r="CE112" s="80" t="str">
        <f>IF(OR($A112="",NOT(ISNUMBER($G112))),"",IF(AND($F112&lt;=CE$6,$G112&gt;=CE$5),IF(CE$5&gt;$N112,5,$K112)*10+IF(AND($F112&gt;=CE$5,$F112&lt;=CE$6),IF(AND($G112&gt;=CE$5,$G112&lt;=CE$6),5,IF($L112=1,2,1)),IF(AND($G112&gt;=CE$5,$G112&lt;=CE$6),IF($M112&gt;0,4,3),0)),IF(AND($D112&lt;=CE$6,$E112&gt;=CE$5),60,0)))</f>
        <v/>
      </c>
      <c r="CF112" s="80" t="str">
        <f>IF(OR($A112="",NOT(ISNUMBER($G112))),"",IF(AND($F112&lt;=CF$6,$G112&gt;=CF$5),IF(CF$5&gt;$N112,5,$K112)*10+IF(AND($F112&gt;=CF$5,$F112&lt;=CF$6),IF(AND($G112&gt;=CF$5,$G112&lt;=CF$6),5,IF($L112=1,2,1)),IF(AND($G112&gt;=CF$5,$G112&lt;=CF$6),IF($M112&gt;0,4,3),0)),IF(AND($D112&lt;=CF$6,$E112&gt;=CF$5),60,0)))</f>
        <v/>
      </c>
      <c r="CG112" s="80" t="str">
        <f>IF(OR($A112="",NOT(ISNUMBER($G112))),"",IF(AND($F112&lt;=CG$6,$G112&gt;=CG$5),IF(CG$5&gt;$N112,5,$K112)*10+IF(AND($F112&gt;=CG$5,$F112&lt;=CG$6),IF(AND($G112&gt;=CG$5,$G112&lt;=CG$6),5,IF($L112=1,2,1)),IF(AND($G112&gt;=CG$5,$G112&lt;=CG$6),IF($M112&gt;0,4,3),0)),IF(AND($D112&lt;=CG$6,$E112&gt;=CG$5),60,0)))</f>
        <v/>
      </c>
      <c r="CH112" s="80" t="str">
        <f>IF(OR($A112="",NOT(ISNUMBER($G112))),"",IF(AND($F112&lt;=CH$6,$G112&gt;=CH$5),IF(CH$5&gt;$N112,5,$K112)*10+IF(AND($F112&gt;=CH$5,$F112&lt;=CH$6),IF(AND($G112&gt;=CH$5,$G112&lt;=CH$6),5,IF($L112=1,2,1)),IF(AND($G112&gt;=CH$5,$G112&lt;=CH$6),IF($M112&gt;0,4,3),0)),IF(AND($D112&lt;=CH$6,$E112&gt;=CH$5),60,0)))</f>
        <v/>
      </c>
      <c r="CI112" s="80" t="str">
        <f>IF(OR($A112="",NOT(ISNUMBER($G112))),"",IF(AND($F112&lt;=CI$6,$G112&gt;=CI$5),IF(CI$5&gt;$N112,5,$K112)*10+IF(AND($F112&gt;=CI$5,$F112&lt;=CI$6),IF(AND($G112&gt;=CI$5,$G112&lt;=CI$6),5,IF($L112=1,2,1)),IF(AND($G112&gt;=CI$5,$G112&lt;=CI$6),IF($M112&gt;0,4,3),0)),IF(AND($D112&lt;=CI$6,$E112&gt;=CI$5),60,0)))</f>
        <v/>
      </c>
      <c r="CJ112" s="80" t="str">
        <f>IF(OR($A112="",NOT(ISNUMBER($G112))),"",IF(AND($F112&lt;=CJ$6,$G112&gt;=CJ$5),IF(CJ$5&gt;$N112,5,$K112)*10+IF(AND($F112&gt;=CJ$5,$F112&lt;=CJ$6),IF(AND($G112&gt;=CJ$5,$G112&lt;=CJ$6),5,IF($L112=1,2,1)),IF(AND($G112&gt;=CJ$5,$G112&lt;=CJ$6),IF($M112&gt;0,4,3),0)),IF(AND($D112&lt;=CJ$6,$E112&gt;=CJ$5),60,0)))</f>
        <v/>
      </c>
      <c r="CK112" s="80" t="str">
        <f>IF(OR($A112="",NOT(ISNUMBER($G112))),"",IF(AND($F112&lt;=CK$6,$G112&gt;=CK$5),IF(CK$5&gt;$N112,5,$K112)*10+IF(AND($F112&gt;=CK$5,$F112&lt;=CK$6),IF(AND($G112&gt;=CK$5,$G112&lt;=CK$6),5,IF($L112=1,2,1)),IF(AND($G112&gt;=CK$5,$G112&lt;=CK$6),IF($M112&gt;0,4,3),0)),IF(AND($D112&lt;=CK$6,$E112&gt;=CK$5),60,0)))</f>
        <v/>
      </c>
      <c r="CL112" s="80" t="str">
        <f>IF(OR($A112="",NOT(ISNUMBER($G112))),"",IF(AND($F112&lt;=CL$6,$G112&gt;=CL$5),IF(CL$5&gt;$N112,5,$K112)*10+IF(AND($F112&gt;=CL$5,$F112&lt;=CL$6),IF(AND($G112&gt;=CL$5,$G112&lt;=CL$6),5,IF($L112=1,2,1)),IF(AND($G112&gt;=CL$5,$G112&lt;=CL$6),IF($M112&gt;0,4,3),0)),IF(AND($D112&lt;=CL$6,$E112&gt;=CL$5),60,0)))</f>
        <v/>
      </c>
      <c r="CM112" s="80" t="str">
        <f>IF(OR($A112="",NOT(ISNUMBER($G112))),"",IF(AND($F112&lt;=CM$6,$G112&gt;=CM$5),IF(CM$5&gt;$N112,5,$K112)*10+IF(AND($F112&gt;=CM$5,$F112&lt;=CM$6),IF(AND($G112&gt;=CM$5,$G112&lt;=CM$6),5,IF($L112=1,2,1)),IF(AND($G112&gt;=CM$5,$G112&lt;=CM$6),IF($M112&gt;0,4,3),0)),IF(AND($D112&lt;=CM$6,$E112&gt;=CM$5),60,0)))</f>
        <v/>
      </c>
      <c r="CN112" s="80" t="str">
        <f>IF(OR($A112="",NOT(ISNUMBER($G112))),"",IF(AND($F112&lt;=CN$6,$G112&gt;=CN$5),IF(CN$5&gt;$N112,5,$K112)*10+IF(AND($F112&gt;=CN$5,$F112&lt;=CN$6),IF(AND($G112&gt;=CN$5,$G112&lt;=CN$6),5,IF($L112=1,2,1)),IF(AND($G112&gt;=CN$5,$G112&lt;=CN$6),IF($M112&gt;0,4,3),0)),IF(AND($D112&lt;=CN$6,$E112&gt;=CN$5),60,0)))</f>
        <v/>
      </c>
      <c r="CO112" s="80" t="str">
        <f>IF(OR($A112="",NOT(ISNUMBER($G112))),"",IF(AND($F112&lt;=CO$6,$G112&gt;=CO$5),IF(CO$5&gt;$N112,5,$K112)*10+IF(AND($F112&gt;=CO$5,$F112&lt;=CO$6),IF(AND($G112&gt;=CO$5,$G112&lt;=CO$6),5,IF($L112=1,2,1)),IF(AND($G112&gt;=CO$5,$G112&lt;=CO$6),IF($M112&gt;0,4,3),0)),IF(AND($D112&lt;=CO$6,$E112&gt;=CO$5),60,0)))</f>
        <v/>
      </c>
      <c r="CP112" s="80" t="str">
        <f>IF(OR($A112="",NOT(ISNUMBER($G112))),"",IF(AND($F112&lt;=CP$6,$G112&gt;=CP$5),IF(CP$5&gt;$N112,5,$K112)*10+IF(AND($F112&gt;=CP$5,$F112&lt;=CP$6),IF(AND($G112&gt;=CP$5,$G112&lt;=CP$6),5,IF($L112=1,2,1)),IF(AND($G112&gt;=CP$5,$G112&lt;=CP$6),IF($M112&gt;0,4,3),0)),IF(AND($D112&lt;=CP$6,$E112&gt;=CP$5),60,0)))</f>
        <v/>
      </c>
      <c r="CQ112" s="80" t="str">
        <f>IF(OR($A112="",NOT(ISNUMBER($G112))),"",IF(AND($F112&lt;=CQ$6,$G112&gt;=CQ$5),IF(CQ$5&gt;$N112,5,$K112)*10+IF(AND($F112&gt;=CQ$5,$F112&lt;=CQ$6),IF(AND($G112&gt;=CQ$5,$G112&lt;=CQ$6),5,IF($L112=1,2,1)),IF(AND($G112&gt;=CQ$5,$G112&lt;=CQ$6),IF($M112&gt;0,4,3),0)),IF(AND($D112&lt;=CQ$6,$E112&gt;=CQ$5),60,0)))</f>
        <v/>
      </c>
      <c r="CR112" s="80" t="str">
        <f>IF(OR($A112="",NOT(ISNUMBER($G112))),"",IF(AND($F112&lt;=CR$6,$G112&gt;=CR$5),IF(CR$5&gt;$N112,5,$K112)*10+IF(AND($F112&gt;=CR$5,$F112&lt;=CR$6),IF(AND($G112&gt;=CR$5,$G112&lt;=CR$6),5,IF($L112=1,2,1)),IF(AND($G112&gt;=CR$5,$G112&lt;=CR$6),IF($M112&gt;0,4,3),0)),IF(AND($D112&lt;=CR$6,$E112&gt;=CR$5),60,0)))</f>
        <v/>
      </c>
      <c r="CS112" s="80" t="str">
        <f>IF(OR($A112="",NOT(ISNUMBER($G112))),"",IF(AND($F112&lt;=CS$6,$G112&gt;=CS$5),IF(CS$5&gt;$N112,5,$K112)*10+IF(AND($F112&gt;=CS$5,$F112&lt;=CS$6),IF(AND($G112&gt;=CS$5,$G112&lt;=CS$6),5,IF($L112=1,2,1)),IF(AND($G112&gt;=CS$5,$G112&lt;=CS$6),IF($M112&gt;0,4,3),0)),IF(AND($D112&lt;=CS$6,$E112&gt;=CS$5),60,0)))</f>
        <v/>
      </c>
      <c r="CT112" s="80" t="str">
        <f>IF(OR($A112="",NOT(ISNUMBER($G112))),"",IF(AND($F112&lt;=CT$6,$G112&gt;=CT$5),IF(CT$5&gt;$N112,5,$K112)*10+IF(AND($F112&gt;=CT$5,$F112&lt;=CT$6),IF(AND($G112&gt;=CT$5,$G112&lt;=CT$6),5,IF($L112=1,2,1)),IF(AND($G112&gt;=CT$5,$G112&lt;=CT$6),IF($M112&gt;0,4,3),0)),IF(AND($D112&lt;=CT$6,$E112&gt;=CT$5),60,0)))</f>
        <v/>
      </c>
      <c r="CU112" s="80" t="str">
        <f>IF(OR($A112="",NOT(ISNUMBER($G112))),"",IF(AND($F112&lt;=CU$6,$G112&gt;=CU$5),IF(CU$5&gt;$N112,5,$K112)*10+IF(AND($F112&gt;=CU$5,$F112&lt;=CU$6),IF(AND($G112&gt;=CU$5,$G112&lt;=CU$6),5,IF($L112=1,2,1)),IF(AND($G112&gt;=CU$5,$G112&lt;=CU$6),IF($M112&gt;0,4,3),0)),IF(AND($D112&lt;=CU$6,$E112&gt;=CU$5),60,0)))</f>
        <v/>
      </c>
      <c r="CV112" s="80" t="str">
        <f>IF(OR($A112="",NOT(ISNUMBER($G112))),"",IF(AND($F112&lt;=CV$6,$G112&gt;=CV$5),IF(CV$5&gt;$N112,5,$K112)*10+IF(AND($F112&gt;=CV$5,$F112&lt;=CV$6),IF(AND($G112&gt;=CV$5,$G112&lt;=CV$6),5,IF($L112=1,2,1)),IF(AND($G112&gt;=CV$5,$G112&lt;=CV$6),IF($M112&gt;0,4,3),0)),IF(AND($D112&lt;=CV$6,$E112&gt;=CV$5),60,0)))</f>
        <v/>
      </c>
      <c r="CW112" s="80" t="str">
        <f>IF(OR($A112="",NOT(ISNUMBER($G112))),"",IF(AND($F112&lt;=CW$6,$G112&gt;=CW$5),IF(CW$5&gt;$N112,5,$K112)*10+IF(AND($F112&gt;=CW$5,$F112&lt;=CW$6),IF(AND($G112&gt;=CW$5,$G112&lt;=CW$6),5,IF($L112=1,2,1)),IF(AND($G112&gt;=CW$5,$G112&lt;=CW$6),IF($M112&gt;0,4,3),0)),IF(AND($D112&lt;=CW$6,$E112&gt;=CW$5),60,0)))</f>
        <v/>
      </c>
      <c r="CX112" s="80" t="str">
        <f>IF(OR($A112="",NOT(ISNUMBER($G112))),"",IF(AND($F112&lt;=CX$6,$G112&gt;=CX$5),IF(CX$5&gt;$N112,5,$K112)*10+IF(AND($F112&gt;=CX$5,$F112&lt;=CX$6),IF(AND($G112&gt;=CX$5,$G112&lt;=CX$6),5,IF($L112=1,2,1)),IF(AND($G112&gt;=CX$5,$G112&lt;=CX$6),IF($M112&gt;0,4,3),0)),IF(AND($D112&lt;=CX$6,$E112&gt;=CX$5),60,0)))</f>
        <v/>
      </c>
      <c r="CY112" s="80" t="str">
        <f>IF(OR($A112="",NOT(ISNUMBER($G112))),"",IF(AND($F112&lt;=CY$6,$G112&gt;=CY$5),IF(CY$5&gt;$N112,5,$K112)*10+IF(AND($F112&gt;=CY$5,$F112&lt;=CY$6),IF(AND($G112&gt;=CY$5,$G112&lt;=CY$6),5,IF($L112=1,2,1)),IF(AND($G112&gt;=CY$5,$G112&lt;=CY$6),IF($M112&gt;0,4,3),0)),IF(AND($D112&lt;=CY$6,$E112&gt;=CY$5),60,0)))</f>
        <v/>
      </c>
      <c r="CZ112" s="80" t="str">
        <f>IF(OR($A112="",NOT(ISNUMBER($G112))),"",IF(AND($F112&lt;=CZ$6,$G112&gt;=CZ$5),IF(CZ$5&gt;$N112,5,$K112)*10+IF(AND($F112&gt;=CZ$5,$F112&lt;=CZ$6),IF(AND($G112&gt;=CZ$5,$G112&lt;=CZ$6),5,IF($L112=1,2,1)),IF(AND($G112&gt;=CZ$5,$G112&lt;=CZ$6),IF($M112&gt;0,4,3),0)),IF(AND($D112&lt;=CZ$6,$E112&gt;=CZ$5),60,0)))</f>
        <v/>
      </c>
      <c r="DA112" s="80" t="str">
        <f>IF(OR($A112="",NOT(ISNUMBER($G112))),"",IF(AND($F112&lt;=DA$6,$G112&gt;=DA$5),IF(DA$5&gt;$N112,5,$K112)*10+IF(AND($F112&gt;=DA$5,$F112&lt;=DA$6),IF(AND($G112&gt;=DA$5,$G112&lt;=DA$6),5,IF($L112=1,2,1)),IF(AND($G112&gt;=DA$5,$G112&lt;=DA$6),IF($M112&gt;0,4,3),0)),IF(AND($D112&lt;=DA$6,$E112&gt;=DA$5),60,0)))</f>
        <v/>
      </c>
      <c r="DB112" s="80" t="str">
        <f>IF(OR($A112="",NOT(ISNUMBER($G112))),"",IF(AND($F112&lt;=DB$6,$G112&gt;=DB$5),IF(DB$5&gt;$N112,5,$K112)*10+IF(AND($F112&gt;=DB$5,$F112&lt;=DB$6),IF(AND($G112&gt;=DB$5,$G112&lt;=DB$6),5,IF($L112=1,2,1)),IF(AND($G112&gt;=DB$5,$G112&lt;=DB$6),IF($M112&gt;0,4,3),0)),IF(AND($D112&lt;=DB$6,$E112&gt;=DB$5),60,0)))</f>
        <v/>
      </c>
      <c r="DC112" s="80" t="str">
        <f>IF(OR($A112="",NOT(ISNUMBER($G112))),"",IF(AND($F112&lt;=DC$6,$G112&gt;=DC$5),IF(DC$5&gt;$N112,5,$K112)*10+IF(AND($F112&gt;=DC$5,$F112&lt;=DC$6),IF(AND($G112&gt;=DC$5,$G112&lt;=DC$6),5,IF($L112=1,2,1)),IF(AND($G112&gt;=DC$5,$G112&lt;=DC$6),IF($M112&gt;0,4,3),0)),IF(AND($D112&lt;=DC$6,$E112&gt;=DC$5),60,0)))</f>
        <v/>
      </c>
      <c r="DD112" s="80" t="str">
        <f>IF(OR($A112="",NOT(ISNUMBER($G112))),"",IF(AND($F112&lt;=DD$6,$G112&gt;=DD$5),IF(DD$5&gt;$N112,5,$K112)*10+IF(AND($F112&gt;=DD$5,$F112&lt;=DD$6),IF(AND($G112&gt;=DD$5,$G112&lt;=DD$6),5,IF($L112=1,2,1)),IF(AND($G112&gt;=DD$5,$G112&lt;=DD$6),IF($M112&gt;0,4,3),0)),IF(AND($D112&lt;=DD$6,$E112&gt;=DD$5),60,0)))</f>
        <v/>
      </c>
      <c r="DE112" s="80" t="str">
        <f>IF(OR($A112="",NOT(ISNUMBER($G112))),"",IF(AND($F112&lt;=DE$6,$G112&gt;=DE$5),IF(DE$5&gt;$N112,5,$K112)*10+IF(AND($F112&gt;=DE$5,$F112&lt;=DE$6),IF(AND($G112&gt;=DE$5,$G112&lt;=DE$6),5,IF($L112=1,2,1)),IF(AND($G112&gt;=DE$5,$G112&lt;=DE$6),IF($M112&gt;0,4,3),0)),IF(AND($D112&lt;=DE$6,$E112&gt;=DE$5),60,0)))</f>
        <v/>
      </c>
      <c r="DF112" s="80" t="str">
        <f>IF(OR($A112="",NOT(ISNUMBER($G112))),"",IF(AND($F112&lt;=DF$6,$G112&gt;=DF$5),IF(DF$5&gt;$N112,5,$K112)*10+IF(AND($F112&gt;=DF$5,$F112&lt;=DF$6),IF(AND($G112&gt;=DF$5,$G112&lt;=DF$6),5,IF($L112=1,2,1)),IF(AND($G112&gt;=DF$5,$G112&lt;=DF$6),IF($M112&gt;0,4,3),0)),IF(AND($D112&lt;=DF$6,$E112&gt;=DF$5),60,0)))</f>
        <v/>
      </c>
      <c r="DG112" s="80" t="str">
        <f>IF(OR($A112="",NOT(ISNUMBER($G112))),"",IF(AND($F112&lt;=DG$6,$G112&gt;=DG$5),IF(DG$5&gt;$N112,5,$K112)*10+IF(AND($F112&gt;=DG$5,$F112&lt;=DG$6),IF(AND($G112&gt;=DG$5,$G112&lt;=DG$6),5,IF($L112=1,2,1)),IF(AND($G112&gt;=DG$5,$G112&lt;=DG$6),IF($M112&gt;0,4,3),0)),IF(AND($D112&lt;=DG$6,$E112&gt;=DG$5),60,0)))</f>
        <v/>
      </c>
      <c r="DH112" s="80" t="str">
        <f>IF(OR($A112="",NOT(ISNUMBER($G112))),"",IF(AND($F112&lt;=DH$6,$G112&gt;=DH$5),IF(DH$5&gt;$N112,5,$K112)*10+IF(AND($F112&gt;=DH$5,$F112&lt;=DH$6),IF(AND($G112&gt;=DH$5,$G112&lt;=DH$6),5,IF($L112=1,2,1)),IF(AND($G112&gt;=DH$5,$G112&lt;=DH$6),IF($M112&gt;0,4,3),0)),IF(AND($D112&lt;=DH$6,$E112&gt;=DH$5),60,0)))</f>
        <v/>
      </c>
      <c r="DI112" s="80" t="str">
        <f>IF(OR($A112="",NOT(ISNUMBER($G112))),"",IF(AND($F112&lt;=DI$6,$G112&gt;=DI$5),IF(DI$5&gt;$N112,5,$K112)*10+IF(AND($F112&gt;=DI$5,$F112&lt;=DI$6),IF(AND($G112&gt;=DI$5,$G112&lt;=DI$6),5,IF($L112=1,2,1)),IF(AND($G112&gt;=DI$5,$G112&lt;=DI$6),IF($M112&gt;0,4,3),0)),IF(AND($D112&lt;=DI$6,$E112&gt;=DI$5),60,0)))</f>
        <v/>
      </c>
      <c r="DJ112" s="80" t="str">
        <f>IF(OR($A112="",NOT(ISNUMBER($G112))),"",IF(AND($F112&lt;=DJ$6,$G112&gt;=DJ$5),IF(DJ$5&gt;$N112,5,$K112)*10+IF(AND($F112&gt;=DJ$5,$F112&lt;=DJ$6),IF(AND($G112&gt;=DJ$5,$G112&lt;=DJ$6),5,IF($L112=1,2,1)),IF(AND($G112&gt;=DJ$5,$G112&lt;=DJ$6),IF($M112&gt;0,4,3),0)),IF(AND($D112&lt;=DJ$6,$E112&gt;=DJ$5),60,0)))</f>
        <v/>
      </c>
      <c r="DK112" s="80" t="str">
        <f>IF(OR($A112="",NOT(ISNUMBER($G112))),"",IF(AND($F112&lt;=DK$6,$G112&gt;=DK$5),IF(DK$5&gt;$N112,5,$K112)*10+IF(AND($F112&gt;=DK$5,$F112&lt;=DK$6),IF(AND($G112&gt;=DK$5,$G112&lt;=DK$6),5,IF($L112=1,2,1)),IF(AND($G112&gt;=DK$5,$G112&lt;=DK$6),IF($M112&gt;0,4,3),0)),IF(AND($D112&lt;=DK$6,$E112&gt;=DK$5),60,0)))</f>
        <v/>
      </c>
      <c r="DL112" s="80" t="str">
        <f>IF(OR($A112="",NOT(ISNUMBER($G112))),"",IF(AND($F112&lt;=DL$6,$G112&gt;=DL$5),IF(DL$5&gt;$N112,5,$K112)*10+IF(AND($F112&gt;=DL$5,$F112&lt;=DL$6),IF(AND($G112&gt;=DL$5,$G112&lt;=DL$6),5,IF($L112=1,2,1)),IF(AND($G112&gt;=DL$5,$G112&lt;=DL$6),IF($M112&gt;0,4,3),0)),IF(AND($D112&lt;=DL$6,$E112&gt;=DL$5),60,0)))</f>
        <v/>
      </c>
      <c r="DM112" s="80" t="str">
        <f>IF(OR($A112="",NOT(ISNUMBER($G112))),"",IF(AND($F112&lt;=DM$6,$G112&gt;=DM$5),IF(DM$5&gt;$N112,5,$K112)*10+IF(AND($F112&gt;=DM$5,$F112&lt;=DM$6),IF(AND($G112&gt;=DM$5,$G112&lt;=DM$6),5,IF($L112=1,2,1)),IF(AND($G112&gt;=DM$5,$G112&lt;=DM$6),IF($M112&gt;0,4,3),0)),IF(AND($D112&lt;=DM$6,$E112&gt;=DM$5),60,0)))</f>
        <v/>
      </c>
      <c r="DN112" s="80" t="str">
        <f>IF(OR($A112="",NOT(ISNUMBER($G112))),"",IF(AND($F112&lt;=DN$6,$G112&gt;=DN$5),IF(DN$5&gt;$N112,5,$K112)*10+IF(AND($F112&gt;=DN$5,$F112&lt;=DN$6),IF(AND($G112&gt;=DN$5,$G112&lt;=DN$6),5,IF($L112=1,2,1)),IF(AND($G112&gt;=DN$5,$G112&lt;=DN$6),IF($M112&gt;0,4,3),0)),IF(AND($D112&lt;=DN$6,$E112&gt;=DN$5),60,0)))</f>
        <v/>
      </c>
      <c r="DO112" s="80" t="str">
        <f>IF(OR($A112="",NOT(ISNUMBER($G112))),"",IF(AND($F112&lt;=DO$6,$G112&gt;=DO$5),IF(DO$5&gt;$N112,5,$K112)*10+IF(AND($F112&gt;=DO$5,$F112&lt;=DO$6),IF(AND($G112&gt;=DO$5,$G112&lt;=DO$6),5,IF($L112=1,2,1)),IF(AND($G112&gt;=DO$5,$G112&lt;=DO$6),IF($M112&gt;0,4,3),0)),IF(AND($D112&lt;=DO$6,$E112&gt;=DO$5),60,0)))</f>
        <v/>
      </c>
      <c r="DP112" s="80" t="str">
        <f>IF(OR($A112="",NOT(ISNUMBER($G112))),"",IF(AND($F112&lt;=DP$6,$G112&gt;=DP$5),IF(DP$5&gt;$N112,5,$K112)*10+IF(AND($F112&gt;=DP$5,$F112&lt;=DP$6),IF(AND($G112&gt;=DP$5,$G112&lt;=DP$6),5,IF($L112=1,2,1)),IF(AND($G112&gt;=DP$5,$G112&lt;=DP$6),IF($M112&gt;0,4,3),0)),IF(AND($D112&lt;=DP$6,$E112&gt;=DP$5),60,0)))</f>
        <v/>
      </c>
      <c r="DQ112" s="80" t="str">
        <f>IF(OR($A112="",NOT(ISNUMBER($G112))),"",IF(AND($F112&lt;=DQ$6,$G112&gt;=DQ$5),IF(DQ$5&gt;$N112,5,$K112)*10+IF(AND($F112&gt;=DQ$5,$F112&lt;=DQ$6),IF(AND($G112&gt;=DQ$5,$G112&lt;=DQ$6),5,IF($L112=1,2,1)),IF(AND($G112&gt;=DQ$5,$G112&lt;=DQ$6),IF($M112&gt;0,4,3),0)),IF(AND($D112&lt;=DQ$6,$E112&gt;=DQ$5),60,0)))</f>
        <v/>
      </c>
      <c r="DR112" s="80" t="str">
        <f>IF(OR($A112="",NOT(ISNUMBER($G112))),"",IF(AND($F112&lt;=DR$6,$G112&gt;=DR$5),IF(DR$5&gt;$N112,5,$K112)*10+IF(AND($F112&gt;=DR$5,$F112&lt;=DR$6),IF(AND($G112&gt;=DR$5,$G112&lt;=DR$6),5,IF($L112=1,2,1)),IF(AND($G112&gt;=DR$5,$G112&lt;=DR$6),IF($M112&gt;0,4,3),0)),IF(AND($D112&lt;=DR$6,$E112&gt;=DR$5),60,0)))</f>
        <v/>
      </c>
      <c r="DS112" s="80" t="str">
        <f>IF(OR($A112="",NOT(ISNUMBER($G112))),"",IF(AND($F112&lt;=DS$6,$G112&gt;=DS$5),IF(DS$5&gt;$N112,5,$K112)*10+IF(AND($F112&gt;=DS$5,$F112&lt;=DS$6),IF(AND($G112&gt;=DS$5,$G112&lt;=DS$6),5,IF($L112=1,2,1)),IF(AND($G112&gt;=DS$5,$G112&lt;=DS$6),IF($M112&gt;0,4,3),0)),IF(AND($D112&lt;=DS$6,$E112&gt;=DS$5),60,0)))</f>
        <v/>
      </c>
      <c r="DT112" s="80" t="str">
        <f>IF(OR($A112="",NOT(ISNUMBER($G112))),"",IF(AND($F112&lt;=DT$6,$G112&gt;=DT$5),IF(DT$5&gt;$N112,5,$K112)*10+IF(AND($F112&gt;=DT$5,$F112&lt;=DT$6),IF(AND($G112&gt;=DT$5,$G112&lt;=DT$6),5,IF($L112=1,2,1)),IF(AND($G112&gt;=DT$5,$G112&lt;=DT$6),IF($M112&gt;0,4,3),0)),IF(AND($D112&lt;=DT$6,$E112&gt;=DT$5),60,0)))</f>
        <v/>
      </c>
      <c r="DU112" s="80" t="str">
        <f>IF(OR($A112="",NOT(ISNUMBER($G112))),"",IF(AND($F112&lt;=DU$6,$G112&gt;=DU$5),IF(DU$5&gt;$N112,5,$K112)*10+IF(AND($F112&gt;=DU$5,$F112&lt;=DU$6),IF(AND($G112&gt;=DU$5,$G112&lt;=DU$6),5,IF($L112=1,2,1)),IF(AND($G112&gt;=DU$5,$G112&lt;=DU$6),IF($M112&gt;0,4,3),0)),IF(AND($D112&lt;=DU$6,$E112&gt;=DU$5),60,0)))</f>
        <v/>
      </c>
      <c r="DV112" s="80" t="str">
        <f>IF(OR($A112="",NOT(ISNUMBER($G112))),"",IF(AND($F112&lt;=DV$6,$G112&gt;=DV$5),IF(DV$5&gt;$N112,5,$K112)*10+IF(AND($F112&gt;=DV$5,$F112&lt;=DV$6),IF(AND($G112&gt;=DV$5,$G112&lt;=DV$6),5,IF($L112=1,2,1)),IF(AND($G112&gt;=DV$5,$G112&lt;=DV$6),IF($M112&gt;0,4,3),0)),IF(AND($D112&lt;=DV$6,$E112&gt;=DV$5),60,0)))</f>
        <v/>
      </c>
      <c r="DW112" s="80" t="str">
        <f>IF(OR($A112="",NOT(ISNUMBER($G112))),"",IF(AND($F112&lt;=DW$6,$G112&gt;=DW$5),IF(DW$5&gt;$N112,5,$K112)*10+IF(AND($F112&gt;=DW$5,$F112&lt;=DW$6),IF(AND($G112&gt;=DW$5,$G112&lt;=DW$6),5,IF($L112=1,2,1)),IF(AND($G112&gt;=DW$5,$G112&lt;=DW$6),IF($M112&gt;0,4,3),0)),IF(AND($D112&lt;=DW$6,$E112&gt;=DW$5),60,0)))</f>
        <v/>
      </c>
      <c r="DX112" s="80" t="str">
        <f>IF(OR($A112="",NOT(ISNUMBER($G112))),"",IF(AND($F112&lt;=DX$6,$G112&gt;=DX$5),IF(DX$5&gt;$N112,5,$K112)*10+IF(AND($F112&gt;=DX$5,$F112&lt;=DX$6),IF(AND($G112&gt;=DX$5,$G112&lt;=DX$6),5,IF($L112=1,2,1)),IF(AND($G112&gt;=DX$5,$G112&lt;=DX$6),IF($M112&gt;0,4,3),0)),IF(AND($D112&lt;=DX$6,$E112&gt;=DX$5),60,0)))</f>
        <v/>
      </c>
      <c r="DY112" s="80" t="str">
        <f>IF(OR($A112="",NOT(ISNUMBER($G112))),"",IF(AND($F112&lt;=DY$6,$G112&gt;=DY$5),IF(DY$5&gt;$N112,5,$K112)*10+IF(AND($F112&gt;=DY$5,$F112&lt;=DY$6),IF(AND($G112&gt;=DY$5,$G112&lt;=DY$6),5,IF($L112=1,2,1)),IF(AND($G112&gt;=DY$5,$G112&lt;=DY$6),IF($M112&gt;0,4,3),0)),IF(AND($D112&lt;=DY$6,$E112&gt;=DY$5),60,0)))</f>
        <v/>
      </c>
      <c r="DZ112" s="80" t="str">
        <f>IF(OR($A112="",NOT(ISNUMBER($G112))),"",IF(AND($F112&lt;=DZ$6,$G112&gt;=DZ$5),IF(DZ$5&gt;$N112,5,$K112)*10+IF(AND($F112&gt;=DZ$5,$F112&lt;=DZ$6),IF(AND($G112&gt;=DZ$5,$G112&lt;=DZ$6),5,IF($L112=1,2,1)),IF(AND($G112&gt;=DZ$5,$G112&lt;=DZ$6),IF($M112&gt;0,4,3),0)),IF(AND($D112&lt;=DZ$6,$E112&gt;=DZ$5),60,0)))</f>
        <v/>
      </c>
      <c r="EA112" s="80" t="str">
        <f>IF(OR($A112="",NOT(ISNUMBER($G112))),"",IF(AND($F112&lt;=EA$6,$G112&gt;=EA$5),IF(EA$5&gt;$N112,5,$K112)*10+IF(AND($F112&gt;=EA$5,$F112&lt;=EA$6),IF(AND($G112&gt;=EA$5,$G112&lt;=EA$6),5,IF($L112=1,2,1)),IF(AND($G112&gt;=EA$5,$G112&lt;=EA$6),IF($M112&gt;0,4,3),0)),IF(AND($D112&lt;=EA$6,$E112&gt;=EA$5),60,0)))</f>
        <v/>
      </c>
      <c r="EB112" s="80" t="str">
        <f>IF(OR($A112="",NOT(ISNUMBER($G112))),"",IF(AND($F112&lt;=EB$6,$G112&gt;=EB$5),IF(EB$5&gt;$N112,5,$K112)*10+IF(AND($F112&gt;=EB$5,$F112&lt;=EB$6),IF(AND($G112&gt;=EB$5,$G112&lt;=EB$6),5,IF($L112=1,2,1)),IF(AND($G112&gt;=EB$5,$G112&lt;=EB$6),IF($M112&gt;0,4,3),0)),IF(AND($D112&lt;=EB$6,$E112&gt;=EB$5),60,0)))</f>
        <v/>
      </c>
      <c r="EC112" s="80" t="str">
        <f>IF(OR($A112="",NOT(ISNUMBER($G112))),"",IF(AND($F112&lt;=EC$6,$G112&gt;=EC$5),IF(EC$5&gt;$N112,5,$K112)*10+IF(AND($F112&gt;=EC$5,$F112&lt;=EC$6),IF(AND($G112&gt;=EC$5,$G112&lt;=EC$6),5,IF($L112=1,2,1)),IF(AND($G112&gt;=EC$5,$G112&lt;=EC$6),IF($M112&gt;0,4,3),0)),IF(AND($D112&lt;=EC$6,$E112&gt;=EC$5),60,0)))</f>
        <v/>
      </c>
      <c r="ED112" s="80" t="str">
        <f>IF(OR($A112="",NOT(ISNUMBER($G112))),"",IF(AND($F112&lt;=ED$6,$G112&gt;=ED$5),IF(ED$5&gt;$N112,5,$K112)*10+IF(AND($F112&gt;=ED$5,$F112&lt;=ED$6),IF(AND($G112&gt;=ED$5,$G112&lt;=ED$6),5,IF($L112=1,2,1)),IF(AND($G112&gt;=ED$5,$G112&lt;=ED$6),IF($M112&gt;0,4,3),0)),IF(AND($D112&lt;=ED$6,$E112&gt;=ED$5),60,0)))</f>
        <v/>
      </c>
    </row>
    <row r="113" ht="18" customHeight="1">
      <c r="A113" s="52" t="str">
        <f>IF(Tasks!$B113="","",Tasks!$A113)</f>
        <v/>
      </c>
      <c r="B113" s="78" t="str">
        <f>IF(Tasks!$B113="","",Tasks!$B113)</f>
        <v/>
      </c>
      <c r="C113" s="25" t="str">
        <f>IF($B113="","",IF(AND(Tasks!$D113="",Tasks!$G113=""),"-",IF(Tasks!$D113="","",Tasks!$D113&amp;IF(OR(Tasks!$E113="",Tasks!$E113="FS"),IF(N(Tasks!$F113)=0,"","FS"),Tasks!$E113)&amp;IF(N(Tasks!$F113)=0,"",IF(Tasks!$F113&gt;0,"+","")&amp;Tasks!$F113))&amp;IF(AND(Tasks!$D113&lt;&gt;"",Tasks!$G113&lt;&gt;""),", ","")&amp;IF(Tasks!$G113="","",Tasks!$G113&amp;IF(OR(Tasks!$H113="",Tasks!$H113="FS"),IF(N(Tasks!$I113)=0,"","FS"),Tasks!$H113)&amp;IF(N(Tasks!$I113)=0,"",IF(Tasks!$I113&gt;0,"+","")&amp;Tasks!$I113))))</f>
        <v/>
      </c>
      <c r="D113" s="51" t="str">
        <f>IF(OR($B113="",Tasks!$Q113=""),"",Tasks!$Q113)</f>
        <v/>
      </c>
      <c r="E113" s="51" t="str">
        <f>IF(OR($B113="",Tasks!$R113=""),"",Tasks!$R113)</f>
        <v/>
      </c>
      <c r="F113" s="51" t="str">
        <f>IF(OR($B113="",Tasks!$S113=""),"",Tasks!$S113)</f>
        <v/>
      </c>
      <c r="G113" s="51" t="str">
        <f>IF(OR($B113="",Tasks!$T113=""),"",Tasks!$T113)</f>
        <v/>
      </c>
      <c r="H113" s="52" t="str">
        <f>IF($B113="","",Tasks!$AE113)</f>
        <v/>
      </c>
      <c r="I113" s="79" t="str">
        <f>IF($B113="","",Tasks!$AF113)</f>
        <v/>
      </c>
      <c r="J113" s="53" t="str">
        <f>IF(OR($B113="",Tasks!$V113=""),"",Tasks!$V113)</f>
        <v/>
      </c>
      <c r="K113" s="52" t="str">
        <f>IF($B113="","",Tasks!$AA113)</f>
        <v/>
      </c>
      <c r="L113" s="52" t="str">
        <f>IF($B113="","",Tasks!$AB113)</f>
        <v/>
      </c>
      <c r="M113" s="52" t="str">
        <f>IF($B113="","",Tasks!$Z113)</f>
        <v/>
      </c>
      <c r="N113" s="52" t="str">
        <f>IF(OR($B113="",Tasks!$AG113=""),"",Tasks!$AG113)</f>
        <v/>
      </c>
      <c r="O113" s="80" t="str">
        <f>IF(OR($A113="",NOT(ISNUMBER($G113))),"",IF(AND($F113&lt;=O$6,$G113&gt;=O$5),IF(O$5&gt;$N113,5,$K113)*10+IF(AND($F113&gt;=O$5,$F113&lt;=O$6),IF(AND($G113&gt;=O$5,$G113&lt;=O$6),5,IF($L113=1,2,1)),IF(AND($G113&gt;=O$5,$G113&lt;=O$6),IF($M113&gt;0,4,3),0)),IF(AND($D113&lt;=O$6,$E113&gt;=O$5),60,0)))</f>
        <v/>
      </c>
      <c r="P113" s="80" t="str">
        <f>IF(OR($A113="",NOT(ISNUMBER($G113))),"",IF(AND($F113&lt;=P$6,$G113&gt;=P$5),IF(P$5&gt;$N113,5,$K113)*10+IF(AND($F113&gt;=P$5,$F113&lt;=P$6),IF(AND($G113&gt;=P$5,$G113&lt;=P$6),5,IF($L113=1,2,1)),IF(AND($G113&gt;=P$5,$G113&lt;=P$6),IF($M113&gt;0,4,3),0)),IF(AND($D113&lt;=P$6,$E113&gt;=P$5),60,0)))</f>
        <v/>
      </c>
      <c r="Q113" s="80" t="str">
        <f>IF(OR($A113="",NOT(ISNUMBER($G113))),"",IF(AND($F113&lt;=Q$6,$G113&gt;=Q$5),IF(Q$5&gt;$N113,5,$K113)*10+IF(AND($F113&gt;=Q$5,$F113&lt;=Q$6),IF(AND($G113&gt;=Q$5,$G113&lt;=Q$6),5,IF($L113=1,2,1)),IF(AND($G113&gt;=Q$5,$G113&lt;=Q$6),IF($M113&gt;0,4,3),0)),IF(AND($D113&lt;=Q$6,$E113&gt;=Q$5),60,0)))</f>
        <v/>
      </c>
      <c r="R113" s="80" t="str">
        <f>IF(OR($A113="",NOT(ISNUMBER($G113))),"",IF(AND($F113&lt;=R$6,$G113&gt;=R$5),IF(R$5&gt;$N113,5,$K113)*10+IF(AND($F113&gt;=R$5,$F113&lt;=R$6),IF(AND($G113&gt;=R$5,$G113&lt;=R$6),5,IF($L113=1,2,1)),IF(AND($G113&gt;=R$5,$G113&lt;=R$6),IF($M113&gt;0,4,3),0)),IF(AND($D113&lt;=R$6,$E113&gt;=R$5),60,0)))</f>
        <v/>
      </c>
      <c r="S113" s="80" t="str">
        <f>IF(OR($A113="",NOT(ISNUMBER($G113))),"",IF(AND($F113&lt;=S$6,$G113&gt;=S$5),IF(S$5&gt;$N113,5,$K113)*10+IF(AND($F113&gt;=S$5,$F113&lt;=S$6),IF(AND($G113&gt;=S$5,$G113&lt;=S$6),5,IF($L113=1,2,1)),IF(AND($G113&gt;=S$5,$G113&lt;=S$6),IF($M113&gt;0,4,3),0)),IF(AND($D113&lt;=S$6,$E113&gt;=S$5),60,0)))</f>
        <v/>
      </c>
      <c r="T113" s="80" t="str">
        <f>IF(OR($A113="",NOT(ISNUMBER($G113))),"",IF(AND($F113&lt;=T$6,$G113&gt;=T$5),IF(T$5&gt;$N113,5,$K113)*10+IF(AND($F113&gt;=T$5,$F113&lt;=T$6),IF(AND($G113&gt;=T$5,$G113&lt;=T$6),5,IF($L113=1,2,1)),IF(AND($G113&gt;=T$5,$G113&lt;=T$6),IF($M113&gt;0,4,3),0)),IF(AND($D113&lt;=T$6,$E113&gt;=T$5),60,0)))</f>
        <v/>
      </c>
      <c r="U113" s="80" t="str">
        <f>IF(OR($A113="",NOT(ISNUMBER($G113))),"",IF(AND($F113&lt;=U$6,$G113&gt;=U$5),IF(U$5&gt;$N113,5,$K113)*10+IF(AND($F113&gt;=U$5,$F113&lt;=U$6),IF(AND($G113&gt;=U$5,$G113&lt;=U$6),5,IF($L113=1,2,1)),IF(AND($G113&gt;=U$5,$G113&lt;=U$6),IF($M113&gt;0,4,3),0)),IF(AND($D113&lt;=U$6,$E113&gt;=U$5),60,0)))</f>
        <v/>
      </c>
      <c r="V113" s="80" t="str">
        <f>IF(OR($A113="",NOT(ISNUMBER($G113))),"",IF(AND($F113&lt;=V$6,$G113&gt;=V$5),IF(V$5&gt;$N113,5,$K113)*10+IF(AND($F113&gt;=V$5,$F113&lt;=V$6),IF(AND($G113&gt;=V$5,$G113&lt;=V$6),5,IF($L113=1,2,1)),IF(AND($G113&gt;=V$5,$G113&lt;=V$6),IF($M113&gt;0,4,3),0)),IF(AND($D113&lt;=V$6,$E113&gt;=V$5),60,0)))</f>
        <v/>
      </c>
      <c r="W113" s="80" t="str">
        <f>IF(OR($A113="",NOT(ISNUMBER($G113))),"",IF(AND($F113&lt;=W$6,$G113&gt;=W$5),IF(W$5&gt;$N113,5,$K113)*10+IF(AND($F113&gt;=W$5,$F113&lt;=W$6),IF(AND($G113&gt;=W$5,$G113&lt;=W$6),5,IF($L113=1,2,1)),IF(AND($G113&gt;=W$5,$G113&lt;=W$6),IF($M113&gt;0,4,3),0)),IF(AND($D113&lt;=W$6,$E113&gt;=W$5),60,0)))</f>
        <v/>
      </c>
      <c r="X113" s="80" t="str">
        <f>IF(OR($A113="",NOT(ISNUMBER($G113))),"",IF(AND($F113&lt;=X$6,$G113&gt;=X$5),IF(X$5&gt;$N113,5,$K113)*10+IF(AND($F113&gt;=X$5,$F113&lt;=X$6),IF(AND($G113&gt;=X$5,$G113&lt;=X$6),5,IF($L113=1,2,1)),IF(AND($G113&gt;=X$5,$G113&lt;=X$6),IF($M113&gt;0,4,3),0)),IF(AND($D113&lt;=X$6,$E113&gt;=X$5),60,0)))</f>
        <v/>
      </c>
      <c r="Y113" s="80" t="str">
        <f>IF(OR($A113="",NOT(ISNUMBER($G113))),"",IF(AND($F113&lt;=Y$6,$G113&gt;=Y$5),IF(Y$5&gt;$N113,5,$K113)*10+IF(AND($F113&gt;=Y$5,$F113&lt;=Y$6),IF(AND($G113&gt;=Y$5,$G113&lt;=Y$6),5,IF($L113=1,2,1)),IF(AND($G113&gt;=Y$5,$G113&lt;=Y$6),IF($M113&gt;0,4,3),0)),IF(AND($D113&lt;=Y$6,$E113&gt;=Y$5),60,0)))</f>
        <v/>
      </c>
      <c r="Z113" s="80" t="str">
        <f>IF(OR($A113="",NOT(ISNUMBER($G113))),"",IF(AND($F113&lt;=Z$6,$G113&gt;=Z$5),IF(Z$5&gt;$N113,5,$K113)*10+IF(AND($F113&gt;=Z$5,$F113&lt;=Z$6),IF(AND($G113&gt;=Z$5,$G113&lt;=Z$6),5,IF($L113=1,2,1)),IF(AND($G113&gt;=Z$5,$G113&lt;=Z$6),IF($M113&gt;0,4,3),0)),IF(AND($D113&lt;=Z$6,$E113&gt;=Z$5),60,0)))</f>
        <v/>
      </c>
      <c r="AA113" s="80" t="str">
        <f>IF(OR($A113="",NOT(ISNUMBER($G113))),"",IF(AND($F113&lt;=AA$6,$G113&gt;=AA$5),IF(AA$5&gt;$N113,5,$K113)*10+IF(AND($F113&gt;=AA$5,$F113&lt;=AA$6),IF(AND($G113&gt;=AA$5,$G113&lt;=AA$6),5,IF($L113=1,2,1)),IF(AND($G113&gt;=AA$5,$G113&lt;=AA$6),IF($M113&gt;0,4,3),0)),IF(AND($D113&lt;=AA$6,$E113&gt;=AA$5),60,0)))</f>
        <v/>
      </c>
      <c r="AB113" s="80" t="str">
        <f>IF(OR($A113="",NOT(ISNUMBER($G113))),"",IF(AND($F113&lt;=AB$6,$G113&gt;=AB$5),IF(AB$5&gt;$N113,5,$K113)*10+IF(AND($F113&gt;=AB$5,$F113&lt;=AB$6),IF(AND($G113&gt;=AB$5,$G113&lt;=AB$6),5,IF($L113=1,2,1)),IF(AND($G113&gt;=AB$5,$G113&lt;=AB$6),IF($M113&gt;0,4,3),0)),IF(AND($D113&lt;=AB$6,$E113&gt;=AB$5),60,0)))</f>
        <v/>
      </c>
      <c r="AC113" s="80" t="str">
        <f>IF(OR($A113="",NOT(ISNUMBER($G113))),"",IF(AND($F113&lt;=AC$6,$G113&gt;=AC$5),IF(AC$5&gt;$N113,5,$K113)*10+IF(AND($F113&gt;=AC$5,$F113&lt;=AC$6),IF(AND($G113&gt;=AC$5,$G113&lt;=AC$6),5,IF($L113=1,2,1)),IF(AND($G113&gt;=AC$5,$G113&lt;=AC$6),IF($M113&gt;0,4,3),0)),IF(AND($D113&lt;=AC$6,$E113&gt;=AC$5),60,0)))</f>
        <v/>
      </c>
      <c r="AD113" s="80" t="str">
        <f>IF(OR($A113="",NOT(ISNUMBER($G113))),"",IF(AND($F113&lt;=AD$6,$G113&gt;=AD$5),IF(AD$5&gt;$N113,5,$K113)*10+IF(AND($F113&gt;=AD$5,$F113&lt;=AD$6),IF(AND($G113&gt;=AD$5,$G113&lt;=AD$6),5,IF($L113=1,2,1)),IF(AND($G113&gt;=AD$5,$G113&lt;=AD$6),IF($M113&gt;0,4,3),0)),IF(AND($D113&lt;=AD$6,$E113&gt;=AD$5),60,0)))</f>
        <v/>
      </c>
      <c r="AE113" s="80" t="str">
        <f>IF(OR($A113="",NOT(ISNUMBER($G113))),"",IF(AND($F113&lt;=AE$6,$G113&gt;=AE$5),IF(AE$5&gt;$N113,5,$K113)*10+IF(AND($F113&gt;=AE$5,$F113&lt;=AE$6),IF(AND($G113&gt;=AE$5,$G113&lt;=AE$6),5,IF($L113=1,2,1)),IF(AND($G113&gt;=AE$5,$G113&lt;=AE$6),IF($M113&gt;0,4,3),0)),IF(AND($D113&lt;=AE$6,$E113&gt;=AE$5),60,0)))</f>
        <v/>
      </c>
      <c r="AF113" s="80" t="str">
        <f>IF(OR($A113="",NOT(ISNUMBER($G113))),"",IF(AND($F113&lt;=AF$6,$G113&gt;=AF$5),IF(AF$5&gt;$N113,5,$K113)*10+IF(AND($F113&gt;=AF$5,$F113&lt;=AF$6),IF(AND($G113&gt;=AF$5,$G113&lt;=AF$6),5,IF($L113=1,2,1)),IF(AND($G113&gt;=AF$5,$G113&lt;=AF$6),IF($M113&gt;0,4,3),0)),IF(AND($D113&lt;=AF$6,$E113&gt;=AF$5),60,0)))</f>
        <v/>
      </c>
      <c r="AG113" s="80" t="str">
        <f>IF(OR($A113="",NOT(ISNUMBER($G113))),"",IF(AND($F113&lt;=AG$6,$G113&gt;=AG$5),IF(AG$5&gt;$N113,5,$K113)*10+IF(AND($F113&gt;=AG$5,$F113&lt;=AG$6),IF(AND($G113&gt;=AG$5,$G113&lt;=AG$6),5,IF($L113=1,2,1)),IF(AND($G113&gt;=AG$5,$G113&lt;=AG$6),IF($M113&gt;0,4,3),0)),IF(AND($D113&lt;=AG$6,$E113&gt;=AG$5),60,0)))</f>
        <v/>
      </c>
      <c r="AH113" s="80" t="str">
        <f>IF(OR($A113="",NOT(ISNUMBER($G113))),"",IF(AND($F113&lt;=AH$6,$G113&gt;=AH$5),IF(AH$5&gt;$N113,5,$K113)*10+IF(AND($F113&gt;=AH$5,$F113&lt;=AH$6),IF(AND($G113&gt;=AH$5,$G113&lt;=AH$6),5,IF($L113=1,2,1)),IF(AND($G113&gt;=AH$5,$G113&lt;=AH$6),IF($M113&gt;0,4,3),0)),IF(AND($D113&lt;=AH$6,$E113&gt;=AH$5),60,0)))</f>
        <v/>
      </c>
      <c r="AI113" s="80" t="str">
        <f>IF(OR($A113="",NOT(ISNUMBER($G113))),"",IF(AND($F113&lt;=AI$6,$G113&gt;=AI$5),IF(AI$5&gt;$N113,5,$K113)*10+IF(AND($F113&gt;=AI$5,$F113&lt;=AI$6),IF(AND($G113&gt;=AI$5,$G113&lt;=AI$6),5,IF($L113=1,2,1)),IF(AND($G113&gt;=AI$5,$G113&lt;=AI$6),IF($M113&gt;0,4,3),0)),IF(AND($D113&lt;=AI$6,$E113&gt;=AI$5),60,0)))</f>
        <v/>
      </c>
      <c r="AJ113" s="80" t="str">
        <f>IF(OR($A113="",NOT(ISNUMBER($G113))),"",IF(AND($F113&lt;=AJ$6,$G113&gt;=AJ$5),IF(AJ$5&gt;$N113,5,$K113)*10+IF(AND($F113&gt;=AJ$5,$F113&lt;=AJ$6),IF(AND($G113&gt;=AJ$5,$G113&lt;=AJ$6),5,IF($L113=1,2,1)),IF(AND($G113&gt;=AJ$5,$G113&lt;=AJ$6),IF($M113&gt;0,4,3),0)),IF(AND($D113&lt;=AJ$6,$E113&gt;=AJ$5),60,0)))</f>
        <v/>
      </c>
      <c r="AK113" s="80" t="str">
        <f>IF(OR($A113="",NOT(ISNUMBER($G113))),"",IF(AND($F113&lt;=AK$6,$G113&gt;=AK$5),IF(AK$5&gt;$N113,5,$K113)*10+IF(AND($F113&gt;=AK$5,$F113&lt;=AK$6),IF(AND($G113&gt;=AK$5,$G113&lt;=AK$6),5,IF($L113=1,2,1)),IF(AND($G113&gt;=AK$5,$G113&lt;=AK$6),IF($M113&gt;0,4,3),0)),IF(AND($D113&lt;=AK$6,$E113&gt;=AK$5),60,0)))</f>
        <v/>
      </c>
      <c r="AL113" s="80" t="str">
        <f>IF(OR($A113="",NOT(ISNUMBER($G113))),"",IF(AND($F113&lt;=AL$6,$G113&gt;=AL$5),IF(AL$5&gt;$N113,5,$K113)*10+IF(AND($F113&gt;=AL$5,$F113&lt;=AL$6),IF(AND($G113&gt;=AL$5,$G113&lt;=AL$6),5,IF($L113=1,2,1)),IF(AND($G113&gt;=AL$5,$G113&lt;=AL$6),IF($M113&gt;0,4,3),0)),IF(AND($D113&lt;=AL$6,$E113&gt;=AL$5),60,0)))</f>
        <v/>
      </c>
      <c r="AM113" s="80" t="str">
        <f>IF(OR($A113="",NOT(ISNUMBER($G113))),"",IF(AND($F113&lt;=AM$6,$G113&gt;=AM$5),IF(AM$5&gt;$N113,5,$K113)*10+IF(AND($F113&gt;=AM$5,$F113&lt;=AM$6),IF(AND($G113&gt;=AM$5,$G113&lt;=AM$6),5,IF($L113=1,2,1)),IF(AND($G113&gt;=AM$5,$G113&lt;=AM$6),IF($M113&gt;0,4,3),0)),IF(AND($D113&lt;=AM$6,$E113&gt;=AM$5),60,0)))</f>
        <v/>
      </c>
      <c r="AN113" s="80" t="str">
        <f>IF(OR($A113="",NOT(ISNUMBER($G113))),"",IF(AND($F113&lt;=AN$6,$G113&gt;=AN$5),IF(AN$5&gt;$N113,5,$K113)*10+IF(AND($F113&gt;=AN$5,$F113&lt;=AN$6),IF(AND($G113&gt;=AN$5,$G113&lt;=AN$6),5,IF($L113=1,2,1)),IF(AND($G113&gt;=AN$5,$G113&lt;=AN$6),IF($M113&gt;0,4,3),0)),IF(AND($D113&lt;=AN$6,$E113&gt;=AN$5),60,0)))</f>
        <v/>
      </c>
      <c r="AO113" s="80" t="str">
        <f>IF(OR($A113="",NOT(ISNUMBER($G113))),"",IF(AND($F113&lt;=AO$6,$G113&gt;=AO$5),IF(AO$5&gt;$N113,5,$K113)*10+IF(AND($F113&gt;=AO$5,$F113&lt;=AO$6),IF(AND($G113&gt;=AO$5,$G113&lt;=AO$6),5,IF($L113=1,2,1)),IF(AND($G113&gt;=AO$5,$G113&lt;=AO$6),IF($M113&gt;0,4,3),0)),IF(AND($D113&lt;=AO$6,$E113&gt;=AO$5),60,0)))</f>
        <v/>
      </c>
      <c r="AP113" s="80" t="str">
        <f>IF(OR($A113="",NOT(ISNUMBER($G113))),"",IF(AND($F113&lt;=AP$6,$G113&gt;=AP$5),IF(AP$5&gt;$N113,5,$K113)*10+IF(AND($F113&gt;=AP$5,$F113&lt;=AP$6),IF(AND($G113&gt;=AP$5,$G113&lt;=AP$6),5,IF($L113=1,2,1)),IF(AND($G113&gt;=AP$5,$G113&lt;=AP$6),IF($M113&gt;0,4,3),0)),IF(AND($D113&lt;=AP$6,$E113&gt;=AP$5),60,0)))</f>
        <v/>
      </c>
      <c r="AQ113" s="80" t="str">
        <f>IF(OR($A113="",NOT(ISNUMBER($G113))),"",IF(AND($F113&lt;=AQ$6,$G113&gt;=AQ$5),IF(AQ$5&gt;$N113,5,$K113)*10+IF(AND($F113&gt;=AQ$5,$F113&lt;=AQ$6),IF(AND($G113&gt;=AQ$5,$G113&lt;=AQ$6),5,IF($L113=1,2,1)),IF(AND($G113&gt;=AQ$5,$G113&lt;=AQ$6),IF($M113&gt;0,4,3),0)),IF(AND($D113&lt;=AQ$6,$E113&gt;=AQ$5),60,0)))</f>
        <v/>
      </c>
      <c r="AR113" s="80" t="str">
        <f>IF(OR($A113="",NOT(ISNUMBER($G113))),"",IF(AND($F113&lt;=AR$6,$G113&gt;=AR$5),IF(AR$5&gt;$N113,5,$K113)*10+IF(AND($F113&gt;=AR$5,$F113&lt;=AR$6),IF(AND($G113&gt;=AR$5,$G113&lt;=AR$6),5,IF($L113=1,2,1)),IF(AND($G113&gt;=AR$5,$G113&lt;=AR$6),IF($M113&gt;0,4,3),0)),IF(AND($D113&lt;=AR$6,$E113&gt;=AR$5),60,0)))</f>
        <v/>
      </c>
      <c r="AS113" s="80" t="str">
        <f>IF(OR($A113="",NOT(ISNUMBER($G113))),"",IF(AND($F113&lt;=AS$6,$G113&gt;=AS$5),IF(AS$5&gt;$N113,5,$K113)*10+IF(AND($F113&gt;=AS$5,$F113&lt;=AS$6),IF(AND($G113&gt;=AS$5,$G113&lt;=AS$6),5,IF($L113=1,2,1)),IF(AND($G113&gt;=AS$5,$G113&lt;=AS$6),IF($M113&gt;0,4,3),0)),IF(AND($D113&lt;=AS$6,$E113&gt;=AS$5),60,0)))</f>
        <v/>
      </c>
      <c r="AT113" s="80" t="str">
        <f>IF(OR($A113="",NOT(ISNUMBER($G113))),"",IF(AND($F113&lt;=AT$6,$G113&gt;=AT$5),IF(AT$5&gt;$N113,5,$K113)*10+IF(AND($F113&gt;=AT$5,$F113&lt;=AT$6),IF(AND($G113&gt;=AT$5,$G113&lt;=AT$6),5,IF($L113=1,2,1)),IF(AND($G113&gt;=AT$5,$G113&lt;=AT$6),IF($M113&gt;0,4,3),0)),IF(AND($D113&lt;=AT$6,$E113&gt;=AT$5),60,0)))</f>
        <v/>
      </c>
      <c r="AU113" s="80" t="str">
        <f>IF(OR($A113="",NOT(ISNUMBER($G113))),"",IF(AND($F113&lt;=AU$6,$G113&gt;=AU$5),IF(AU$5&gt;$N113,5,$K113)*10+IF(AND($F113&gt;=AU$5,$F113&lt;=AU$6),IF(AND($G113&gt;=AU$5,$G113&lt;=AU$6),5,IF($L113=1,2,1)),IF(AND($G113&gt;=AU$5,$G113&lt;=AU$6),IF($M113&gt;0,4,3),0)),IF(AND($D113&lt;=AU$6,$E113&gt;=AU$5),60,0)))</f>
        <v/>
      </c>
      <c r="AV113" s="80" t="str">
        <f>IF(OR($A113="",NOT(ISNUMBER($G113))),"",IF(AND($F113&lt;=AV$6,$G113&gt;=AV$5),IF(AV$5&gt;$N113,5,$K113)*10+IF(AND($F113&gt;=AV$5,$F113&lt;=AV$6),IF(AND($G113&gt;=AV$5,$G113&lt;=AV$6),5,IF($L113=1,2,1)),IF(AND($G113&gt;=AV$5,$G113&lt;=AV$6),IF($M113&gt;0,4,3),0)),IF(AND($D113&lt;=AV$6,$E113&gt;=AV$5),60,0)))</f>
        <v/>
      </c>
      <c r="AW113" s="80" t="str">
        <f>IF(OR($A113="",NOT(ISNUMBER($G113))),"",IF(AND($F113&lt;=AW$6,$G113&gt;=AW$5),IF(AW$5&gt;$N113,5,$K113)*10+IF(AND($F113&gt;=AW$5,$F113&lt;=AW$6),IF(AND($G113&gt;=AW$5,$G113&lt;=AW$6),5,IF($L113=1,2,1)),IF(AND($G113&gt;=AW$5,$G113&lt;=AW$6),IF($M113&gt;0,4,3),0)),IF(AND($D113&lt;=AW$6,$E113&gt;=AW$5),60,0)))</f>
        <v/>
      </c>
      <c r="AX113" s="80" t="str">
        <f>IF(OR($A113="",NOT(ISNUMBER($G113))),"",IF(AND($F113&lt;=AX$6,$G113&gt;=AX$5),IF(AX$5&gt;$N113,5,$K113)*10+IF(AND($F113&gt;=AX$5,$F113&lt;=AX$6),IF(AND($G113&gt;=AX$5,$G113&lt;=AX$6),5,IF($L113=1,2,1)),IF(AND($G113&gt;=AX$5,$G113&lt;=AX$6),IF($M113&gt;0,4,3),0)),IF(AND($D113&lt;=AX$6,$E113&gt;=AX$5),60,0)))</f>
        <v/>
      </c>
      <c r="AY113" s="80" t="str">
        <f>IF(OR($A113="",NOT(ISNUMBER($G113))),"",IF(AND($F113&lt;=AY$6,$G113&gt;=AY$5),IF(AY$5&gt;$N113,5,$K113)*10+IF(AND($F113&gt;=AY$5,$F113&lt;=AY$6),IF(AND($G113&gt;=AY$5,$G113&lt;=AY$6),5,IF($L113=1,2,1)),IF(AND($G113&gt;=AY$5,$G113&lt;=AY$6),IF($M113&gt;0,4,3),0)),IF(AND($D113&lt;=AY$6,$E113&gt;=AY$5),60,0)))</f>
        <v/>
      </c>
      <c r="AZ113" s="80" t="str">
        <f>IF(OR($A113="",NOT(ISNUMBER($G113))),"",IF(AND($F113&lt;=AZ$6,$G113&gt;=AZ$5),IF(AZ$5&gt;$N113,5,$K113)*10+IF(AND($F113&gt;=AZ$5,$F113&lt;=AZ$6),IF(AND($G113&gt;=AZ$5,$G113&lt;=AZ$6),5,IF($L113=1,2,1)),IF(AND($G113&gt;=AZ$5,$G113&lt;=AZ$6),IF($M113&gt;0,4,3),0)),IF(AND($D113&lt;=AZ$6,$E113&gt;=AZ$5),60,0)))</f>
        <v/>
      </c>
      <c r="BA113" s="80" t="str">
        <f>IF(OR($A113="",NOT(ISNUMBER($G113))),"",IF(AND($F113&lt;=BA$6,$G113&gt;=BA$5),IF(BA$5&gt;$N113,5,$K113)*10+IF(AND($F113&gt;=BA$5,$F113&lt;=BA$6),IF(AND($G113&gt;=BA$5,$G113&lt;=BA$6),5,IF($L113=1,2,1)),IF(AND($G113&gt;=BA$5,$G113&lt;=BA$6),IF($M113&gt;0,4,3),0)),IF(AND($D113&lt;=BA$6,$E113&gt;=BA$5),60,0)))</f>
        <v/>
      </c>
      <c r="BB113" s="80" t="str">
        <f>IF(OR($A113="",NOT(ISNUMBER($G113))),"",IF(AND($F113&lt;=BB$6,$G113&gt;=BB$5),IF(BB$5&gt;$N113,5,$K113)*10+IF(AND($F113&gt;=BB$5,$F113&lt;=BB$6),IF(AND($G113&gt;=BB$5,$G113&lt;=BB$6),5,IF($L113=1,2,1)),IF(AND($G113&gt;=BB$5,$G113&lt;=BB$6),IF($M113&gt;0,4,3),0)),IF(AND($D113&lt;=BB$6,$E113&gt;=BB$5),60,0)))</f>
        <v/>
      </c>
      <c r="BC113" s="80" t="str">
        <f>IF(OR($A113="",NOT(ISNUMBER($G113))),"",IF(AND($F113&lt;=BC$6,$G113&gt;=BC$5),IF(BC$5&gt;$N113,5,$K113)*10+IF(AND($F113&gt;=BC$5,$F113&lt;=BC$6),IF(AND($G113&gt;=BC$5,$G113&lt;=BC$6),5,IF($L113=1,2,1)),IF(AND($G113&gt;=BC$5,$G113&lt;=BC$6),IF($M113&gt;0,4,3),0)),IF(AND($D113&lt;=BC$6,$E113&gt;=BC$5),60,0)))</f>
        <v/>
      </c>
      <c r="BD113" s="80" t="str">
        <f>IF(OR($A113="",NOT(ISNUMBER($G113))),"",IF(AND($F113&lt;=BD$6,$G113&gt;=BD$5),IF(BD$5&gt;$N113,5,$K113)*10+IF(AND($F113&gt;=BD$5,$F113&lt;=BD$6),IF(AND($G113&gt;=BD$5,$G113&lt;=BD$6),5,IF($L113=1,2,1)),IF(AND($G113&gt;=BD$5,$G113&lt;=BD$6),IF($M113&gt;0,4,3),0)),IF(AND($D113&lt;=BD$6,$E113&gt;=BD$5),60,0)))</f>
        <v/>
      </c>
      <c r="BE113" s="80" t="str">
        <f>IF(OR($A113="",NOT(ISNUMBER($G113))),"",IF(AND($F113&lt;=BE$6,$G113&gt;=BE$5),IF(BE$5&gt;$N113,5,$K113)*10+IF(AND($F113&gt;=BE$5,$F113&lt;=BE$6),IF(AND($G113&gt;=BE$5,$G113&lt;=BE$6),5,IF($L113=1,2,1)),IF(AND($G113&gt;=BE$5,$G113&lt;=BE$6),IF($M113&gt;0,4,3),0)),IF(AND($D113&lt;=BE$6,$E113&gt;=BE$5),60,0)))</f>
        <v/>
      </c>
      <c r="BF113" s="80" t="str">
        <f>IF(OR($A113="",NOT(ISNUMBER($G113))),"",IF(AND($F113&lt;=BF$6,$G113&gt;=BF$5),IF(BF$5&gt;$N113,5,$K113)*10+IF(AND($F113&gt;=BF$5,$F113&lt;=BF$6),IF(AND($G113&gt;=BF$5,$G113&lt;=BF$6),5,IF($L113=1,2,1)),IF(AND($G113&gt;=BF$5,$G113&lt;=BF$6),IF($M113&gt;0,4,3),0)),IF(AND($D113&lt;=BF$6,$E113&gt;=BF$5),60,0)))</f>
        <v/>
      </c>
      <c r="BG113" s="80" t="str">
        <f>IF(OR($A113="",NOT(ISNUMBER($G113))),"",IF(AND($F113&lt;=BG$6,$G113&gt;=BG$5),IF(BG$5&gt;$N113,5,$K113)*10+IF(AND($F113&gt;=BG$5,$F113&lt;=BG$6),IF(AND($G113&gt;=BG$5,$G113&lt;=BG$6),5,IF($L113=1,2,1)),IF(AND($G113&gt;=BG$5,$G113&lt;=BG$6),IF($M113&gt;0,4,3),0)),IF(AND($D113&lt;=BG$6,$E113&gt;=BG$5),60,0)))</f>
        <v/>
      </c>
      <c r="BH113" s="80" t="str">
        <f>IF(OR($A113="",NOT(ISNUMBER($G113))),"",IF(AND($F113&lt;=BH$6,$G113&gt;=BH$5),IF(BH$5&gt;$N113,5,$K113)*10+IF(AND($F113&gt;=BH$5,$F113&lt;=BH$6),IF(AND($G113&gt;=BH$5,$G113&lt;=BH$6),5,IF($L113=1,2,1)),IF(AND($G113&gt;=BH$5,$G113&lt;=BH$6),IF($M113&gt;0,4,3),0)),IF(AND($D113&lt;=BH$6,$E113&gt;=BH$5),60,0)))</f>
        <v/>
      </c>
      <c r="BI113" s="80" t="str">
        <f>IF(OR($A113="",NOT(ISNUMBER($G113))),"",IF(AND($F113&lt;=BI$6,$G113&gt;=BI$5),IF(BI$5&gt;$N113,5,$K113)*10+IF(AND($F113&gt;=BI$5,$F113&lt;=BI$6),IF(AND($G113&gt;=BI$5,$G113&lt;=BI$6),5,IF($L113=1,2,1)),IF(AND($G113&gt;=BI$5,$G113&lt;=BI$6),IF($M113&gt;0,4,3),0)),IF(AND($D113&lt;=BI$6,$E113&gt;=BI$5),60,0)))</f>
        <v/>
      </c>
      <c r="BJ113" s="80" t="str">
        <f>IF(OR($A113="",NOT(ISNUMBER($G113))),"",IF(AND($F113&lt;=BJ$6,$G113&gt;=BJ$5),IF(BJ$5&gt;$N113,5,$K113)*10+IF(AND($F113&gt;=BJ$5,$F113&lt;=BJ$6),IF(AND($G113&gt;=BJ$5,$G113&lt;=BJ$6),5,IF($L113=1,2,1)),IF(AND($G113&gt;=BJ$5,$G113&lt;=BJ$6),IF($M113&gt;0,4,3),0)),IF(AND($D113&lt;=BJ$6,$E113&gt;=BJ$5),60,0)))</f>
        <v/>
      </c>
      <c r="BK113" s="80" t="str">
        <f>IF(OR($A113="",NOT(ISNUMBER($G113))),"",IF(AND($F113&lt;=BK$6,$G113&gt;=BK$5),IF(BK$5&gt;$N113,5,$K113)*10+IF(AND($F113&gt;=BK$5,$F113&lt;=BK$6),IF(AND($G113&gt;=BK$5,$G113&lt;=BK$6),5,IF($L113=1,2,1)),IF(AND($G113&gt;=BK$5,$G113&lt;=BK$6),IF($M113&gt;0,4,3),0)),IF(AND($D113&lt;=BK$6,$E113&gt;=BK$5),60,0)))</f>
        <v/>
      </c>
      <c r="BL113" s="80" t="str">
        <f>IF(OR($A113="",NOT(ISNUMBER($G113))),"",IF(AND($F113&lt;=BL$6,$G113&gt;=BL$5),IF(BL$5&gt;$N113,5,$K113)*10+IF(AND($F113&gt;=BL$5,$F113&lt;=BL$6),IF(AND($G113&gt;=BL$5,$G113&lt;=BL$6),5,IF($L113=1,2,1)),IF(AND($G113&gt;=BL$5,$G113&lt;=BL$6),IF($M113&gt;0,4,3),0)),IF(AND($D113&lt;=BL$6,$E113&gt;=BL$5),60,0)))</f>
        <v/>
      </c>
      <c r="BM113" s="80" t="str">
        <f>IF(OR($A113="",NOT(ISNUMBER($G113))),"",IF(AND($F113&lt;=BM$6,$G113&gt;=BM$5),IF(BM$5&gt;$N113,5,$K113)*10+IF(AND($F113&gt;=BM$5,$F113&lt;=BM$6),IF(AND($G113&gt;=BM$5,$G113&lt;=BM$6),5,IF($L113=1,2,1)),IF(AND($G113&gt;=BM$5,$G113&lt;=BM$6),IF($M113&gt;0,4,3),0)),IF(AND($D113&lt;=BM$6,$E113&gt;=BM$5),60,0)))</f>
        <v/>
      </c>
      <c r="BN113" s="80" t="str">
        <f>IF(OR($A113="",NOT(ISNUMBER($G113))),"",IF(AND($F113&lt;=BN$6,$G113&gt;=BN$5),IF(BN$5&gt;$N113,5,$K113)*10+IF(AND($F113&gt;=BN$5,$F113&lt;=BN$6),IF(AND($G113&gt;=BN$5,$G113&lt;=BN$6),5,IF($L113=1,2,1)),IF(AND($G113&gt;=BN$5,$G113&lt;=BN$6),IF($M113&gt;0,4,3),0)),IF(AND($D113&lt;=BN$6,$E113&gt;=BN$5),60,0)))</f>
        <v/>
      </c>
      <c r="BO113" s="80" t="str">
        <f>IF(OR($A113="",NOT(ISNUMBER($G113))),"",IF(AND($F113&lt;=BO$6,$G113&gt;=BO$5),IF(BO$5&gt;$N113,5,$K113)*10+IF(AND($F113&gt;=BO$5,$F113&lt;=BO$6),IF(AND($G113&gt;=BO$5,$G113&lt;=BO$6),5,IF($L113=1,2,1)),IF(AND($G113&gt;=BO$5,$G113&lt;=BO$6),IF($M113&gt;0,4,3),0)),IF(AND($D113&lt;=BO$6,$E113&gt;=BO$5),60,0)))</f>
        <v/>
      </c>
      <c r="BP113" s="80" t="str">
        <f>IF(OR($A113="",NOT(ISNUMBER($G113))),"",IF(AND($F113&lt;=BP$6,$G113&gt;=BP$5),IF(BP$5&gt;$N113,5,$K113)*10+IF(AND($F113&gt;=BP$5,$F113&lt;=BP$6),IF(AND($G113&gt;=BP$5,$G113&lt;=BP$6),5,IF($L113=1,2,1)),IF(AND($G113&gt;=BP$5,$G113&lt;=BP$6),IF($M113&gt;0,4,3),0)),IF(AND($D113&lt;=BP$6,$E113&gt;=BP$5),60,0)))</f>
        <v/>
      </c>
      <c r="BQ113" s="80" t="str">
        <f>IF(OR($A113="",NOT(ISNUMBER($G113))),"",IF(AND($F113&lt;=BQ$6,$G113&gt;=BQ$5),IF(BQ$5&gt;$N113,5,$K113)*10+IF(AND($F113&gt;=BQ$5,$F113&lt;=BQ$6),IF(AND($G113&gt;=BQ$5,$G113&lt;=BQ$6),5,IF($L113=1,2,1)),IF(AND($G113&gt;=BQ$5,$G113&lt;=BQ$6),IF($M113&gt;0,4,3),0)),IF(AND($D113&lt;=BQ$6,$E113&gt;=BQ$5),60,0)))</f>
        <v/>
      </c>
      <c r="BR113" s="80" t="str">
        <f>IF(OR($A113="",NOT(ISNUMBER($G113))),"",IF(AND($F113&lt;=BR$6,$G113&gt;=BR$5),IF(BR$5&gt;$N113,5,$K113)*10+IF(AND($F113&gt;=BR$5,$F113&lt;=BR$6),IF(AND($G113&gt;=BR$5,$G113&lt;=BR$6),5,IF($L113=1,2,1)),IF(AND($G113&gt;=BR$5,$G113&lt;=BR$6),IF($M113&gt;0,4,3),0)),IF(AND($D113&lt;=BR$6,$E113&gt;=BR$5),60,0)))</f>
        <v/>
      </c>
      <c r="BS113" s="80" t="str">
        <f>IF(OR($A113="",NOT(ISNUMBER($G113))),"",IF(AND($F113&lt;=BS$6,$G113&gt;=BS$5),IF(BS$5&gt;$N113,5,$K113)*10+IF(AND($F113&gt;=BS$5,$F113&lt;=BS$6),IF(AND($G113&gt;=BS$5,$G113&lt;=BS$6),5,IF($L113=1,2,1)),IF(AND($G113&gt;=BS$5,$G113&lt;=BS$6),IF($M113&gt;0,4,3),0)),IF(AND($D113&lt;=BS$6,$E113&gt;=BS$5),60,0)))</f>
        <v/>
      </c>
      <c r="BT113" s="80" t="str">
        <f>IF(OR($A113="",NOT(ISNUMBER($G113))),"",IF(AND($F113&lt;=BT$6,$G113&gt;=BT$5),IF(BT$5&gt;$N113,5,$K113)*10+IF(AND($F113&gt;=BT$5,$F113&lt;=BT$6),IF(AND($G113&gt;=BT$5,$G113&lt;=BT$6),5,IF($L113=1,2,1)),IF(AND($G113&gt;=BT$5,$G113&lt;=BT$6),IF($M113&gt;0,4,3),0)),IF(AND($D113&lt;=BT$6,$E113&gt;=BT$5),60,0)))</f>
        <v/>
      </c>
      <c r="BU113" s="80" t="str">
        <f>IF(OR($A113="",NOT(ISNUMBER($G113))),"",IF(AND($F113&lt;=BU$6,$G113&gt;=BU$5),IF(BU$5&gt;$N113,5,$K113)*10+IF(AND($F113&gt;=BU$5,$F113&lt;=BU$6),IF(AND($G113&gt;=BU$5,$G113&lt;=BU$6),5,IF($L113=1,2,1)),IF(AND($G113&gt;=BU$5,$G113&lt;=BU$6),IF($M113&gt;0,4,3),0)),IF(AND($D113&lt;=BU$6,$E113&gt;=BU$5),60,0)))</f>
        <v/>
      </c>
      <c r="BV113" s="80" t="str">
        <f>IF(OR($A113="",NOT(ISNUMBER($G113))),"",IF(AND($F113&lt;=BV$6,$G113&gt;=BV$5),IF(BV$5&gt;$N113,5,$K113)*10+IF(AND($F113&gt;=BV$5,$F113&lt;=BV$6),IF(AND($G113&gt;=BV$5,$G113&lt;=BV$6),5,IF($L113=1,2,1)),IF(AND($G113&gt;=BV$5,$G113&lt;=BV$6),IF($M113&gt;0,4,3),0)),IF(AND($D113&lt;=BV$6,$E113&gt;=BV$5),60,0)))</f>
        <v/>
      </c>
      <c r="BW113" s="80" t="str">
        <f>IF(OR($A113="",NOT(ISNUMBER($G113))),"",IF(AND($F113&lt;=BW$6,$G113&gt;=BW$5),IF(BW$5&gt;$N113,5,$K113)*10+IF(AND($F113&gt;=BW$5,$F113&lt;=BW$6),IF(AND($G113&gt;=BW$5,$G113&lt;=BW$6),5,IF($L113=1,2,1)),IF(AND($G113&gt;=BW$5,$G113&lt;=BW$6),IF($M113&gt;0,4,3),0)),IF(AND($D113&lt;=BW$6,$E113&gt;=BW$5),60,0)))</f>
        <v/>
      </c>
      <c r="BX113" s="80" t="str">
        <f>IF(OR($A113="",NOT(ISNUMBER($G113))),"",IF(AND($F113&lt;=BX$6,$G113&gt;=BX$5),IF(BX$5&gt;$N113,5,$K113)*10+IF(AND($F113&gt;=BX$5,$F113&lt;=BX$6),IF(AND($G113&gt;=BX$5,$G113&lt;=BX$6),5,IF($L113=1,2,1)),IF(AND($G113&gt;=BX$5,$G113&lt;=BX$6),IF($M113&gt;0,4,3),0)),IF(AND($D113&lt;=BX$6,$E113&gt;=BX$5),60,0)))</f>
        <v/>
      </c>
      <c r="BY113" s="80" t="str">
        <f>IF(OR($A113="",NOT(ISNUMBER($G113))),"",IF(AND($F113&lt;=BY$6,$G113&gt;=BY$5),IF(BY$5&gt;$N113,5,$K113)*10+IF(AND($F113&gt;=BY$5,$F113&lt;=BY$6),IF(AND($G113&gt;=BY$5,$G113&lt;=BY$6),5,IF($L113=1,2,1)),IF(AND($G113&gt;=BY$5,$G113&lt;=BY$6),IF($M113&gt;0,4,3),0)),IF(AND($D113&lt;=BY$6,$E113&gt;=BY$5),60,0)))</f>
        <v/>
      </c>
      <c r="BZ113" s="80" t="str">
        <f>IF(OR($A113="",NOT(ISNUMBER($G113))),"",IF(AND($F113&lt;=BZ$6,$G113&gt;=BZ$5),IF(BZ$5&gt;$N113,5,$K113)*10+IF(AND($F113&gt;=BZ$5,$F113&lt;=BZ$6),IF(AND($G113&gt;=BZ$5,$G113&lt;=BZ$6),5,IF($L113=1,2,1)),IF(AND($G113&gt;=BZ$5,$G113&lt;=BZ$6),IF($M113&gt;0,4,3),0)),IF(AND($D113&lt;=BZ$6,$E113&gt;=BZ$5),60,0)))</f>
        <v/>
      </c>
      <c r="CA113" s="80" t="str">
        <f>IF(OR($A113="",NOT(ISNUMBER($G113))),"",IF(AND($F113&lt;=CA$6,$G113&gt;=CA$5),IF(CA$5&gt;$N113,5,$K113)*10+IF(AND($F113&gt;=CA$5,$F113&lt;=CA$6),IF(AND($G113&gt;=CA$5,$G113&lt;=CA$6),5,IF($L113=1,2,1)),IF(AND($G113&gt;=CA$5,$G113&lt;=CA$6),IF($M113&gt;0,4,3),0)),IF(AND($D113&lt;=CA$6,$E113&gt;=CA$5),60,0)))</f>
        <v/>
      </c>
      <c r="CB113" s="80" t="str">
        <f>IF(OR($A113="",NOT(ISNUMBER($G113))),"",IF(AND($F113&lt;=CB$6,$G113&gt;=CB$5),IF(CB$5&gt;$N113,5,$K113)*10+IF(AND($F113&gt;=CB$5,$F113&lt;=CB$6),IF(AND($G113&gt;=CB$5,$G113&lt;=CB$6),5,IF($L113=1,2,1)),IF(AND($G113&gt;=CB$5,$G113&lt;=CB$6),IF($M113&gt;0,4,3),0)),IF(AND($D113&lt;=CB$6,$E113&gt;=CB$5),60,0)))</f>
        <v/>
      </c>
      <c r="CC113" s="80" t="str">
        <f>IF(OR($A113="",NOT(ISNUMBER($G113))),"",IF(AND($F113&lt;=CC$6,$G113&gt;=CC$5),IF(CC$5&gt;$N113,5,$K113)*10+IF(AND($F113&gt;=CC$5,$F113&lt;=CC$6),IF(AND($G113&gt;=CC$5,$G113&lt;=CC$6),5,IF($L113=1,2,1)),IF(AND($G113&gt;=CC$5,$G113&lt;=CC$6),IF($M113&gt;0,4,3),0)),IF(AND($D113&lt;=CC$6,$E113&gt;=CC$5),60,0)))</f>
        <v/>
      </c>
      <c r="CD113" s="80" t="str">
        <f>IF(OR($A113="",NOT(ISNUMBER($G113))),"",IF(AND($F113&lt;=CD$6,$G113&gt;=CD$5),IF(CD$5&gt;$N113,5,$K113)*10+IF(AND($F113&gt;=CD$5,$F113&lt;=CD$6),IF(AND($G113&gt;=CD$5,$G113&lt;=CD$6),5,IF($L113=1,2,1)),IF(AND($G113&gt;=CD$5,$G113&lt;=CD$6),IF($M113&gt;0,4,3),0)),IF(AND($D113&lt;=CD$6,$E113&gt;=CD$5),60,0)))</f>
        <v/>
      </c>
      <c r="CE113" s="80" t="str">
        <f>IF(OR($A113="",NOT(ISNUMBER($G113))),"",IF(AND($F113&lt;=CE$6,$G113&gt;=CE$5),IF(CE$5&gt;$N113,5,$K113)*10+IF(AND($F113&gt;=CE$5,$F113&lt;=CE$6),IF(AND($G113&gt;=CE$5,$G113&lt;=CE$6),5,IF($L113=1,2,1)),IF(AND($G113&gt;=CE$5,$G113&lt;=CE$6),IF($M113&gt;0,4,3),0)),IF(AND($D113&lt;=CE$6,$E113&gt;=CE$5),60,0)))</f>
        <v/>
      </c>
      <c r="CF113" s="80" t="str">
        <f>IF(OR($A113="",NOT(ISNUMBER($G113))),"",IF(AND($F113&lt;=CF$6,$G113&gt;=CF$5),IF(CF$5&gt;$N113,5,$K113)*10+IF(AND($F113&gt;=CF$5,$F113&lt;=CF$6),IF(AND($G113&gt;=CF$5,$G113&lt;=CF$6),5,IF($L113=1,2,1)),IF(AND($G113&gt;=CF$5,$G113&lt;=CF$6),IF($M113&gt;0,4,3),0)),IF(AND($D113&lt;=CF$6,$E113&gt;=CF$5),60,0)))</f>
        <v/>
      </c>
      <c r="CG113" s="80" t="str">
        <f>IF(OR($A113="",NOT(ISNUMBER($G113))),"",IF(AND($F113&lt;=CG$6,$G113&gt;=CG$5),IF(CG$5&gt;$N113,5,$K113)*10+IF(AND($F113&gt;=CG$5,$F113&lt;=CG$6),IF(AND($G113&gt;=CG$5,$G113&lt;=CG$6),5,IF($L113=1,2,1)),IF(AND($G113&gt;=CG$5,$G113&lt;=CG$6),IF($M113&gt;0,4,3),0)),IF(AND($D113&lt;=CG$6,$E113&gt;=CG$5),60,0)))</f>
        <v/>
      </c>
      <c r="CH113" s="80" t="str">
        <f>IF(OR($A113="",NOT(ISNUMBER($G113))),"",IF(AND($F113&lt;=CH$6,$G113&gt;=CH$5),IF(CH$5&gt;$N113,5,$K113)*10+IF(AND($F113&gt;=CH$5,$F113&lt;=CH$6),IF(AND($G113&gt;=CH$5,$G113&lt;=CH$6),5,IF($L113=1,2,1)),IF(AND($G113&gt;=CH$5,$G113&lt;=CH$6),IF($M113&gt;0,4,3),0)),IF(AND($D113&lt;=CH$6,$E113&gt;=CH$5),60,0)))</f>
        <v/>
      </c>
      <c r="CI113" s="80" t="str">
        <f>IF(OR($A113="",NOT(ISNUMBER($G113))),"",IF(AND($F113&lt;=CI$6,$G113&gt;=CI$5),IF(CI$5&gt;$N113,5,$K113)*10+IF(AND($F113&gt;=CI$5,$F113&lt;=CI$6),IF(AND($G113&gt;=CI$5,$G113&lt;=CI$6),5,IF($L113=1,2,1)),IF(AND($G113&gt;=CI$5,$G113&lt;=CI$6),IF($M113&gt;0,4,3),0)),IF(AND($D113&lt;=CI$6,$E113&gt;=CI$5),60,0)))</f>
        <v/>
      </c>
      <c r="CJ113" s="80" t="str">
        <f>IF(OR($A113="",NOT(ISNUMBER($G113))),"",IF(AND($F113&lt;=CJ$6,$G113&gt;=CJ$5),IF(CJ$5&gt;$N113,5,$K113)*10+IF(AND($F113&gt;=CJ$5,$F113&lt;=CJ$6),IF(AND($G113&gt;=CJ$5,$G113&lt;=CJ$6),5,IF($L113=1,2,1)),IF(AND($G113&gt;=CJ$5,$G113&lt;=CJ$6),IF($M113&gt;0,4,3),0)),IF(AND($D113&lt;=CJ$6,$E113&gt;=CJ$5),60,0)))</f>
        <v/>
      </c>
      <c r="CK113" s="80" t="str">
        <f>IF(OR($A113="",NOT(ISNUMBER($G113))),"",IF(AND($F113&lt;=CK$6,$G113&gt;=CK$5),IF(CK$5&gt;$N113,5,$K113)*10+IF(AND($F113&gt;=CK$5,$F113&lt;=CK$6),IF(AND($G113&gt;=CK$5,$G113&lt;=CK$6),5,IF($L113=1,2,1)),IF(AND($G113&gt;=CK$5,$G113&lt;=CK$6),IF($M113&gt;0,4,3),0)),IF(AND($D113&lt;=CK$6,$E113&gt;=CK$5),60,0)))</f>
        <v/>
      </c>
      <c r="CL113" s="80" t="str">
        <f>IF(OR($A113="",NOT(ISNUMBER($G113))),"",IF(AND($F113&lt;=CL$6,$G113&gt;=CL$5),IF(CL$5&gt;$N113,5,$K113)*10+IF(AND($F113&gt;=CL$5,$F113&lt;=CL$6),IF(AND($G113&gt;=CL$5,$G113&lt;=CL$6),5,IF($L113=1,2,1)),IF(AND($G113&gt;=CL$5,$G113&lt;=CL$6),IF($M113&gt;0,4,3),0)),IF(AND($D113&lt;=CL$6,$E113&gt;=CL$5),60,0)))</f>
        <v/>
      </c>
      <c r="CM113" s="80" t="str">
        <f>IF(OR($A113="",NOT(ISNUMBER($G113))),"",IF(AND($F113&lt;=CM$6,$G113&gt;=CM$5),IF(CM$5&gt;$N113,5,$K113)*10+IF(AND($F113&gt;=CM$5,$F113&lt;=CM$6),IF(AND($G113&gt;=CM$5,$G113&lt;=CM$6),5,IF($L113=1,2,1)),IF(AND($G113&gt;=CM$5,$G113&lt;=CM$6),IF($M113&gt;0,4,3),0)),IF(AND($D113&lt;=CM$6,$E113&gt;=CM$5),60,0)))</f>
        <v/>
      </c>
      <c r="CN113" s="80" t="str">
        <f>IF(OR($A113="",NOT(ISNUMBER($G113))),"",IF(AND($F113&lt;=CN$6,$G113&gt;=CN$5),IF(CN$5&gt;$N113,5,$K113)*10+IF(AND($F113&gt;=CN$5,$F113&lt;=CN$6),IF(AND($G113&gt;=CN$5,$G113&lt;=CN$6),5,IF($L113=1,2,1)),IF(AND($G113&gt;=CN$5,$G113&lt;=CN$6),IF($M113&gt;0,4,3),0)),IF(AND($D113&lt;=CN$6,$E113&gt;=CN$5),60,0)))</f>
        <v/>
      </c>
      <c r="CO113" s="80" t="str">
        <f>IF(OR($A113="",NOT(ISNUMBER($G113))),"",IF(AND($F113&lt;=CO$6,$G113&gt;=CO$5),IF(CO$5&gt;$N113,5,$K113)*10+IF(AND($F113&gt;=CO$5,$F113&lt;=CO$6),IF(AND($G113&gt;=CO$5,$G113&lt;=CO$6),5,IF($L113=1,2,1)),IF(AND($G113&gt;=CO$5,$G113&lt;=CO$6),IF($M113&gt;0,4,3),0)),IF(AND($D113&lt;=CO$6,$E113&gt;=CO$5),60,0)))</f>
        <v/>
      </c>
      <c r="CP113" s="80" t="str">
        <f>IF(OR($A113="",NOT(ISNUMBER($G113))),"",IF(AND($F113&lt;=CP$6,$G113&gt;=CP$5),IF(CP$5&gt;$N113,5,$K113)*10+IF(AND($F113&gt;=CP$5,$F113&lt;=CP$6),IF(AND($G113&gt;=CP$5,$G113&lt;=CP$6),5,IF($L113=1,2,1)),IF(AND($G113&gt;=CP$5,$G113&lt;=CP$6),IF($M113&gt;0,4,3),0)),IF(AND($D113&lt;=CP$6,$E113&gt;=CP$5),60,0)))</f>
        <v/>
      </c>
      <c r="CQ113" s="80" t="str">
        <f>IF(OR($A113="",NOT(ISNUMBER($G113))),"",IF(AND($F113&lt;=CQ$6,$G113&gt;=CQ$5),IF(CQ$5&gt;$N113,5,$K113)*10+IF(AND($F113&gt;=CQ$5,$F113&lt;=CQ$6),IF(AND($G113&gt;=CQ$5,$G113&lt;=CQ$6),5,IF($L113=1,2,1)),IF(AND($G113&gt;=CQ$5,$G113&lt;=CQ$6),IF($M113&gt;0,4,3),0)),IF(AND($D113&lt;=CQ$6,$E113&gt;=CQ$5),60,0)))</f>
        <v/>
      </c>
      <c r="CR113" s="80" t="str">
        <f>IF(OR($A113="",NOT(ISNUMBER($G113))),"",IF(AND($F113&lt;=CR$6,$G113&gt;=CR$5),IF(CR$5&gt;$N113,5,$K113)*10+IF(AND($F113&gt;=CR$5,$F113&lt;=CR$6),IF(AND($G113&gt;=CR$5,$G113&lt;=CR$6),5,IF($L113=1,2,1)),IF(AND($G113&gt;=CR$5,$G113&lt;=CR$6),IF($M113&gt;0,4,3),0)),IF(AND($D113&lt;=CR$6,$E113&gt;=CR$5),60,0)))</f>
        <v/>
      </c>
      <c r="CS113" s="80" t="str">
        <f>IF(OR($A113="",NOT(ISNUMBER($G113))),"",IF(AND($F113&lt;=CS$6,$G113&gt;=CS$5),IF(CS$5&gt;$N113,5,$K113)*10+IF(AND($F113&gt;=CS$5,$F113&lt;=CS$6),IF(AND($G113&gt;=CS$5,$G113&lt;=CS$6),5,IF($L113=1,2,1)),IF(AND($G113&gt;=CS$5,$G113&lt;=CS$6),IF($M113&gt;0,4,3),0)),IF(AND($D113&lt;=CS$6,$E113&gt;=CS$5),60,0)))</f>
        <v/>
      </c>
      <c r="CT113" s="80" t="str">
        <f>IF(OR($A113="",NOT(ISNUMBER($G113))),"",IF(AND($F113&lt;=CT$6,$G113&gt;=CT$5),IF(CT$5&gt;$N113,5,$K113)*10+IF(AND($F113&gt;=CT$5,$F113&lt;=CT$6),IF(AND($G113&gt;=CT$5,$G113&lt;=CT$6),5,IF($L113=1,2,1)),IF(AND($G113&gt;=CT$5,$G113&lt;=CT$6),IF($M113&gt;0,4,3),0)),IF(AND($D113&lt;=CT$6,$E113&gt;=CT$5),60,0)))</f>
        <v/>
      </c>
      <c r="CU113" s="80" t="str">
        <f>IF(OR($A113="",NOT(ISNUMBER($G113))),"",IF(AND($F113&lt;=CU$6,$G113&gt;=CU$5),IF(CU$5&gt;$N113,5,$K113)*10+IF(AND($F113&gt;=CU$5,$F113&lt;=CU$6),IF(AND($G113&gt;=CU$5,$G113&lt;=CU$6),5,IF($L113=1,2,1)),IF(AND($G113&gt;=CU$5,$G113&lt;=CU$6),IF($M113&gt;0,4,3),0)),IF(AND($D113&lt;=CU$6,$E113&gt;=CU$5),60,0)))</f>
        <v/>
      </c>
      <c r="CV113" s="80" t="str">
        <f>IF(OR($A113="",NOT(ISNUMBER($G113))),"",IF(AND($F113&lt;=CV$6,$G113&gt;=CV$5),IF(CV$5&gt;$N113,5,$K113)*10+IF(AND($F113&gt;=CV$5,$F113&lt;=CV$6),IF(AND($G113&gt;=CV$5,$G113&lt;=CV$6),5,IF($L113=1,2,1)),IF(AND($G113&gt;=CV$5,$G113&lt;=CV$6),IF($M113&gt;0,4,3),0)),IF(AND($D113&lt;=CV$6,$E113&gt;=CV$5),60,0)))</f>
        <v/>
      </c>
      <c r="CW113" s="80" t="str">
        <f>IF(OR($A113="",NOT(ISNUMBER($G113))),"",IF(AND($F113&lt;=CW$6,$G113&gt;=CW$5),IF(CW$5&gt;$N113,5,$K113)*10+IF(AND($F113&gt;=CW$5,$F113&lt;=CW$6),IF(AND($G113&gt;=CW$5,$G113&lt;=CW$6),5,IF($L113=1,2,1)),IF(AND($G113&gt;=CW$5,$G113&lt;=CW$6),IF($M113&gt;0,4,3),0)),IF(AND($D113&lt;=CW$6,$E113&gt;=CW$5),60,0)))</f>
        <v/>
      </c>
      <c r="CX113" s="80" t="str">
        <f>IF(OR($A113="",NOT(ISNUMBER($G113))),"",IF(AND($F113&lt;=CX$6,$G113&gt;=CX$5),IF(CX$5&gt;$N113,5,$K113)*10+IF(AND($F113&gt;=CX$5,$F113&lt;=CX$6),IF(AND($G113&gt;=CX$5,$G113&lt;=CX$6),5,IF($L113=1,2,1)),IF(AND($G113&gt;=CX$5,$G113&lt;=CX$6),IF($M113&gt;0,4,3),0)),IF(AND($D113&lt;=CX$6,$E113&gt;=CX$5),60,0)))</f>
        <v/>
      </c>
      <c r="CY113" s="80" t="str">
        <f>IF(OR($A113="",NOT(ISNUMBER($G113))),"",IF(AND($F113&lt;=CY$6,$G113&gt;=CY$5),IF(CY$5&gt;$N113,5,$K113)*10+IF(AND($F113&gt;=CY$5,$F113&lt;=CY$6),IF(AND($G113&gt;=CY$5,$G113&lt;=CY$6),5,IF($L113=1,2,1)),IF(AND($G113&gt;=CY$5,$G113&lt;=CY$6),IF($M113&gt;0,4,3),0)),IF(AND($D113&lt;=CY$6,$E113&gt;=CY$5),60,0)))</f>
        <v/>
      </c>
      <c r="CZ113" s="80" t="str">
        <f>IF(OR($A113="",NOT(ISNUMBER($G113))),"",IF(AND($F113&lt;=CZ$6,$G113&gt;=CZ$5),IF(CZ$5&gt;$N113,5,$K113)*10+IF(AND($F113&gt;=CZ$5,$F113&lt;=CZ$6),IF(AND($G113&gt;=CZ$5,$G113&lt;=CZ$6),5,IF($L113=1,2,1)),IF(AND($G113&gt;=CZ$5,$G113&lt;=CZ$6),IF($M113&gt;0,4,3),0)),IF(AND($D113&lt;=CZ$6,$E113&gt;=CZ$5),60,0)))</f>
        <v/>
      </c>
      <c r="DA113" s="80" t="str">
        <f>IF(OR($A113="",NOT(ISNUMBER($G113))),"",IF(AND($F113&lt;=DA$6,$G113&gt;=DA$5),IF(DA$5&gt;$N113,5,$K113)*10+IF(AND($F113&gt;=DA$5,$F113&lt;=DA$6),IF(AND($G113&gt;=DA$5,$G113&lt;=DA$6),5,IF($L113=1,2,1)),IF(AND($G113&gt;=DA$5,$G113&lt;=DA$6),IF($M113&gt;0,4,3),0)),IF(AND($D113&lt;=DA$6,$E113&gt;=DA$5),60,0)))</f>
        <v/>
      </c>
      <c r="DB113" s="80" t="str">
        <f>IF(OR($A113="",NOT(ISNUMBER($G113))),"",IF(AND($F113&lt;=DB$6,$G113&gt;=DB$5),IF(DB$5&gt;$N113,5,$K113)*10+IF(AND($F113&gt;=DB$5,$F113&lt;=DB$6),IF(AND($G113&gt;=DB$5,$G113&lt;=DB$6),5,IF($L113=1,2,1)),IF(AND($G113&gt;=DB$5,$G113&lt;=DB$6),IF($M113&gt;0,4,3),0)),IF(AND($D113&lt;=DB$6,$E113&gt;=DB$5),60,0)))</f>
        <v/>
      </c>
      <c r="DC113" s="80" t="str">
        <f>IF(OR($A113="",NOT(ISNUMBER($G113))),"",IF(AND($F113&lt;=DC$6,$G113&gt;=DC$5),IF(DC$5&gt;$N113,5,$K113)*10+IF(AND($F113&gt;=DC$5,$F113&lt;=DC$6),IF(AND($G113&gt;=DC$5,$G113&lt;=DC$6),5,IF($L113=1,2,1)),IF(AND($G113&gt;=DC$5,$G113&lt;=DC$6),IF($M113&gt;0,4,3),0)),IF(AND($D113&lt;=DC$6,$E113&gt;=DC$5),60,0)))</f>
        <v/>
      </c>
      <c r="DD113" s="80" t="str">
        <f>IF(OR($A113="",NOT(ISNUMBER($G113))),"",IF(AND($F113&lt;=DD$6,$G113&gt;=DD$5),IF(DD$5&gt;$N113,5,$K113)*10+IF(AND($F113&gt;=DD$5,$F113&lt;=DD$6),IF(AND($G113&gt;=DD$5,$G113&lt;=DD$6),5,IF($L113=1,2,1)),IF(AND($G113&gt;=DD$5,$G113&lt;=DD$6),IF($M113&gt;0,4,3),0)),IF(AND($D113&lt;=DD$6,$E113&gt;=DD$5),60,0)))</f>
        <v/>
      </c>
      <c r="DE113" s="80" t="str">
        <f>IF(OR($A113="",NOT(ISNUMBER($G113))),"",IF(AND($F113&lt;=DE$6,$G113&gt;=DE$5),IF(DE$5&gt;$N113,5,$K113)*10+IF(AND($F113&gt;=DE$5,$F113&lt;=DE$6),IF(AND($G113&gt;=DE$5,$G113&lt;=DE$6),5,IF($L113=1,2,1)),IF(AND($G113&gt;=DE$5,$G113&lt;=DE$6),IF($M113&gt;0,4,3),0)),IF(AND($D113&lt;=DE$6,$E113&gt;=DE$5),60,0)))</f>
        <v/>
      </c>
      <c r="DF113" s="80" t="str">
        <f>IF(OR($A113="",NOT(ISNUMBER($G113))),"",IF(AND($F113&lt;=DF$6,$G113&gt;=DF$5),IF(DF$5&gt;$N113,5,$K113)*10+IF(AND($F113&gt;=DF$5,$F113&lt;=DF$6),IF(AND($G113&gt;=DF$5,$G113&lt;=DF$6),5,IF($L113=1,2,1)),IF(AND($G113&gt;=DF$5,$G113&lt;=DF$6),IF($M113&gt;0,4,3),0)),IF(AND($D113&lt;=DF$6,$E113&gt;=DF$5),60,0)))</f>
        <v/>
      </c>
      <c r="DG113" s="80" t="str">
        <f>IF(OR($A113="",NOT(ISNUMBER($G113))),"",IF(AND($F113&lt;=DG$6,$G113&gt;=DG$5),IF(DG$5&gt;$N113,5,$K113)*10+IF(AND($F113&gt;=DG$5,$F113&lt;=DG$6),IF(AND($G113&gt;=DG$5,$G113&lt;=DG$6),5,IF($L113=1,2,1)),IF(AND($G113&gt;=DG$5,$G113&lt;=DG$6),IF($M113&gt;0,4,3),0)),IF(AND($D113&lt;=DG$6,$E113&gt;=DG$5),60,0)))</f>
        <v/>
      </c>
      <c r="DH113" s="80" t="str">
        <f>IF(OR($A113="",NOT(ISNUMBER($G113))),"",IF(AND($F113&lt;=DH$6,$G113&gt;=DH$5),IF(DH$5&gt;$N113,5,$K113)*10+IF(AND($F113&gt;=DH$5,$F113&lt;=DH$6),IF(AND($G113&gt;=DH$5,$G113&lt;=DH$6),5,IF($L113=1,2,1)),IF(AND($G113&gt;=DH$5,$G113&lt;=DH$6),IF($M113&gt;0,4,3),0)),IF(AND($D113&lt;=DH$6,$E113&gt;=DH$5),60,0)))</f>
        <v/>
      </c>
      <c r="DI113" s="80" t="str">
        <f>IF(OR($A113="",NOT(ISNUMBER($G113))),"",IF(AND($F113&lt;=DI$6,$G113&gt;=DI$5),IF(DI$5&gt;$N113,5,$K113)*10+IF(AND($F113&gt;=DI$5,$F113&lt;=DI$6),IF(AND($G113&gt;=DI$5,$G113&lt;=DI$6),5,IF($L113=1,2,1)),IF(AND($G113&gt;=DI$5,$G113&lt;=DI$6),IF($M113&gt;0,4,3),0)),IF(AND($D113&lt;=DI$6,$E113&gt;=DI$5),60,0)))</f>
        <v/>
      </c>
      <c r="DJ113" s="80" t="str">
        <f>IF(OR($A113="",NOT(ISNUMBER($G113))),"",IF(AND($F113&lt;=DJ$6,$G113&gt;=DJ$5),IF(DJ$5&gt;$N113,5,$K113)*10+IF(AND($F113&gt;=DJ$5,$F113&lt;=DJ$6),IF(AND($G113&gt;=DJ$5,$G113&lt;=DJ$6),5,IF($L113=1,2,1)),IF(AND($G113&gt;=DJ$5,$G113&lt;=DJ$6),IF($M113&gt;0,4,3),0)),IF(AND($D113&lt;=DJ$6,$E113&gt;=DJ$5),60,0)))</f>
        <v/>
      </c>
      <c r="DK113" s="80" t="str">
        <f>IF(OR($A113="",NOT(ISNUMBER($G113))),"",IF(AND($F113&lt;=DK$6,$G113&gt;=DK$5),IF(DK$5&gt;$N113,5,$K113)*10+IF(AND($F113&gt;=DK$5,$F113&lt;=DK$6),IF(AND($G113&gt;=DK$5,$G113&lt;=DK$6),5,IF($L113=1,2,1)),IF(AND($G113&gt;=DK$5,$G113&lt;=DK$6),IF($M113&gt;0,4,3),0)),IF(AND($D113&lt;=DK$6,$E113&gt;=DK$5),60,0)))</f>
        <v/>
      </c>
      <c r="DL113" s="80" t="str">
        <f>IF(OR($A113="",NOT(ISNUMBER($G113))),"",IF(AND($F113&lt;=DL$6,$G113&gt;=DL$5),IF(DL$5&gt;$N113,5,$K113)*10+IF(AND($F113&gt;=DL$5,$F113&lt;=DL$6),IF(AND($G113&gt;=DL$5,$G113&lt;=DL$6),5,IF($L113=1,2,1)),IF(AND($G113&gt;=DL$5,$G113&lt;=DL$6),IF($M113&gt;0,4,3),0)),IF(AND($D113&lt;=DL$6,$E113&gt;=DL$5),60,0)))</f>
        <v/>
      </c>
      <c r="DM113" s="80" t="str">
        <f>IF(OR($A113="",NOT(ISNUMBER($G113))),"",IF(AND($F113&lt;=DM$6,$G113&gt;=DM$5),IF(DM$5&gt;$N113,5,$K113)*10+IF(AND($F113&gt;=DM$5,$F113&lt;=DM$6),IF(AND($G113&gt;=DM$5,$G113&lt;=DM$6),5,IF($L113=1,2,1)),IF(AND($G113&gt;=DM$5,$G113&lt;=DM$6),IF($M113&gt;0,4,3),0)),IF(AND($D113&lt;=DM$6,$E113&gt;=DM$5),60,0)))</f>
        <v/>
      </c>
      <c r="DN113" s="80" t="str">
        <f>IF(OR($A113="",NOT(ISNUMBER($G113))),"",IF(AND($F113&lt;=DN$6,$G113&gt;=DN$5),IF(DN$5&gt;$N113,5,$K113)*10+IF(AND($F113&gt;=DN$5,$F113&lt;=DN$6),IF(AND($G113&gt;=DN$5,$G113&lt;=DN$6),5,IF($L113=1,2,1)),IF(AND($G113&gt;=DN$5,$G113&lt;=DN$6),IF($M113&gt;0,4,3),0)),IF(AND($D113&lt;=DN$6,$E113&gt;=DN$5),60,0)))</f>
        <v/>
      </c>
      <c r="DO113" s="80" t="str">
        <f>IF(OR($A113="",NOT(ISNUMBER($G113))),"",IF(AND($F113&lt;=DO$6,$G113&gt;=DO$5),IF(DO$5&gt;$N113,5,$K113)*10+IF(AND($F113&gt;=DO$5,$F113&lt;=DO$6),IF(AND($G113&gt;=DO$5,$G113&lt;=DO$6),5,IF($L113=1,2,1)),IF(AND($G113&gt;=DO$5,$G113&lt;=DO$6),IF($M113&gt;0,4,3),0)),IF(AND($D113&lt;=DO$6,$E113&gt;=DO$5),60,0)))</f>
        <v/>
      </c>
      <c r="DP113" s="80" t="str">
        <f>IF(OR($A113="",NOT(ISNUMBER($G113))),"",IF(AND($F113&lt;=DP$6,$G113&gt;=DP$5),IF(DP$5&gt;$N113,5,$K113)*10+IF(AND($F113&gt;=DP$5,$F113&lt;=DP$6),IF(AND($G113&gt;=DP$5,$G113&lt;=DP$6),5,IF($L113=1,2,1)),IF(AND($G113&gt;=DP$5,$G113&lt;=DP$6),IF($M113&gt;0,4,3),0)),IF(AND($D113&lt;=DP$6,$E113&gt;=DP$5),60,0)))</f>
        <v/>
      </c>
      <c r="DQ113" s="80" t="str">
        <f>IF(OR($A113="",NOT(ISNUMBER($G113))),"",IF(AND($F113&lt;=DQ$6,$G113&gt;=DQ$5),IF(DQ$5&gt;$N113,5,$K113)*10+IF(AND($F113&gt;=DQ$5,$F113&lt;=DQ$6),IF(AND($G113&gt;=DQ$5,$G113&lt;=DQ$6),5,IF($L113=1,2,1)),IF(AND($G113&gt;=DQ$5,$G113&lt;=DQ$6),IF($M113&gt;0,4,3),0)),IF(AND($D113&lt;=DQ$6,$E113&gt;=DQ$5),60,0)))</f>
        <v/>
      </c>
      <c r="DR113" s="80" t="str">
        <f>IF(OR($A113="",NOT(ISNUMBER($G113))),"",IF(AND($F113&lt;=DR$6,$G113&gt;=DR$5),IF(DR$5&gt;$N113,5,$K113)*10+IF(AND($F113&gt;=DR$5,$F113&lt;=DR$6),IF(AND($G113&gt;=DR$5,$G113&lt;=DR$6),5,IF($L113=1,2,1)),IF(AND($G113&gt;=DR$5,$G113&lt;=DR$6),IF($M113&gt;0,4,3),0)),IF(AND($D113&lt;=DR$6,$E113&gt;=DR$5),60,0)))</f>
        <v/>
      </c>
      <c r="DS113" s="80" t="str">
        <f>IF(OR($A113="",NOT(ISNUMBER($G113))),"",IF(AND($F113&lt;=DS$6,$G113&gt;=DS$5),IF(DS$5&gt;$N113,5,$K113)*10+IF(AND($F113&gt;=DS$5,$F113&lt;=DS$6),IF(AND($G113&gt;=DS$5,$G113&lt;=DS$6),5,IF($L113=1,2,1)),IF(AND($G113&gt;=DS$5,$G113&lt;=DS$6),IF($M113&gt;0,4,3),0)),IF(AND($D113&lt;=DS$6,$E113&gt;=DS$5),60,0)))</f>
        <v/>
      </c>
      <c r="DT113" s="80" t="str">
        <f>IF(OR($A113="",NOT(ISNUMBER($G113))),"",IF(AND($F113&lt;=DT$6,$G113&gt;=DT$5),IF(DT$5&gt;$N113,5,$K113)*10+IF(AND($F113&gt;=DT$5,$F113&lt;=DT$6),IF(AND($G113&gt;=DT$5,$G113&lt;=DT$6),5,IF($L113=1,2,1)),IF(AND($G113&gt;=DT$5,$G113&lt;=DT$6),IF($M113&gt;0,4,3),0)),IF(AND($D113&lt;=DT$6,$E113&gt;=DT$5),60,0)))</f>
        <v/>
      </c>
      <c r="DU113" s="80" t="str">
        <f>IF(OR($A113="",NOT(ISNUMBER($G113))),"",IF(AND($F113&lt;=DU$6,$G113&gt;=DU$5),IF(DU$5&gt;$N113,5,$K113)*10+IF(AND($F113&gt;=DU$5,$F113&lt;=DU$6),IF(AND($G113&gt;=DU$5,$G113&lt;=DU$6),5,IF($L113=1,2,1)),IF(AND($G113&gt;=DU$5,$G113&lt;=DU$6),IF($M113&gt;0,4,3),0)),IF(AND($D113&lt;=DU$6,$E113&gt;=DU$5),60,0)))</f>
        <v/>
      </c>
      <c r="DV113" s="80" t="str">
        <f>IF(OR($A113="",NOT(ISNUMBER($G113))),"",IF(AND($F113&lt;=DV$6,$G113&gt;=DV$5),IF(DV$5&gt;$N113,5,$K113)*10+IF(AND($F113&gt;=DV$5,$F113&lt;=DV$6),IF(AND($G113&gt;=DV$5,$G113&lt;=DV$6),5,IF($L113=1,2,1)),IF(AND($G113&gt;=DV$5,$G113&lt;=DV$6),IF($M113&gt;0,4,3),0)),IF(AND($D113&lt;=DV$6,$E113&gt;=DV$5),60,0)))</f>
        <v/>
      </c>
      <c r="DW113" s="80" t="str">
        <f>IF(OR($A113="",NOT(ISNUMBER($G113))),"",IF(AND($F113&lt;=DW$6,$G113&gt;=DW$5),IF(DW$5&gt;$N113,5,$K113)*10+IF(AND($F113&gt;=DW$5,$F113&lt;=DW$6),IF(AND($G113&gt;=DW$5,$G113&lt;=DW$6),5,IF($L113=1,2,1)),IF(AND($G113&gt;=DW$5,$G113&lt;=DW$6),IF($M113&gt;0,4,3),0)),IF(AND($D113&lt;=DW$6,$E113&gt;=DW$5),60,0)))</f>
        <v/>
      </c>
      <c r="DX113" s="80" t="str">
        <f>IF(OR($A113="",NOT(ISNUMBER($G113))),"",IF(AND($F113&lt;=DX$6,$G113&gt;=DX$5),IF(DX$5&gt;$N113,5,$K113)*10+IF(AND($F113&gt;=DX$5,$F113&lt;=DX$6),IF(AND($G113&gt;=DX$5,$G113&lt;=DX$6),5,IF($L113=1,2,1)),IF(AND($G113&gt;=DX$5,$G113&lt;=DX$6),IF($M113&gt;0,4,3),0)),IF(AND($D113&lt;=DX$6,$E113&gt;=DX$5),60,0)))</f>
        <v/>
      </c>
      <c r="DY113" s="80" t="str">
        <f>IF(OR($A113="",NOT(ISNUMBER($G113))),"",IF(AND($F113&lt;=DY$6,$G113&gt;=DY$5),IF(DY$5&gt;$N113,5,$K113)*10+IF(AND($F113&gt;=DY$5,$F113&lt;=DY$6),IF(AND($G113&gt;=DY$5,$G113&lt;=DY$6),5,IF($L113=1,2,1)),IF(AND($G113&gt;=DY$5,$G113&lt;=DY$6),IF($M113&gt;0,4,3),0)),IF(AND($D113&lt;=DY$6,$E113&gt;=DY$5),60,0)))</f>
        <v/>
      </c>
      <c r="DZ113" s="80" t="str">
        <f>IF(OR($A113="",NOT(ISNUMBER($G113))),"",IF(AND($F113&lt;=DZ$6,$G113&gt;=DZ$5),IF(DZ$5&gt;$N113,5,$K113)*10+IF(AND($F113&gt;=DZ$5,$F113&lt;=DZ$6),IF(AND($G113&gt;=DZ$5,$G113&lt;=DZ$6),5,IF($L113=1,2,1)),IF(AND($G113&gt;=DZ$5,$G113&lt;=DZ$6),IF($M113&gt;0,4,3),0)),IF(AND($D113&lt;=DZ$6,$E113&gt;=DZ$5),60,0)))</f>
        <v/>
      </c>
      <c r="EA113" s="80" t="str">
        <f>IF(OR($A113="",NOT(ISNUMBER($G113))),"",IF(AND($F113&lt;=EA$6,$G113&gt;=EA$5),IF(EA$5&gt;$N113,5,$K113)*10+IF(AND($F113&gt;=EA$5,$F113&lt;=EA$6),IF(AND($G113&gt;=EA$5,$G113&lt;=EA$6),5,IF($L113=1,2,1)),IF(AND($G113&gt;=EA$5,$G113&lt;=EA$6),IF($M113&gt;0,4,3),0)),IF(AND($D113&lt;=EA$6,$E113&gt;=EA$5),60,0)))</f>
        <v/>
      </c>
      <c r="EB113" s="80" t="str">
        <f>IF(OR($A113="",NOT(ISNUMBER($G113))),"",IF(AND($F113&lt;=EB$6,$G113&gt;=EB$5),IF(EB$5&gt;$N113,5,$K113)*10+IF(AND($F113&gt;=EB$5,$F113&lt;=EB$6),IF(AND($G113&gt;=EB$5,$G113&lt;=EB$6),5,IF($L113=1,2,1)),IF(AND($G113&gt;=EB$5,$G113&lt;=EB$6),IF($M113&gt;0,4,3),0)),IF(AND($D113&lt;=EB$6,$E113&gt;=EB$5),60,0)))</f>
        <v/>
      </c>
      <c r="EC113" s="80" t="str">
        <f>IF(OR($A113="",NOT(ISNUMBER($G113))),"",IF(AND($F113&lt;=EC$6,$G113&gt;=EC$5),IF(EC$5&gt;$N113,5,$K113)*10+IF(AND($F113&gt;=EC$5,$F113&lt;=EC$6),IF(AND($G113&gt;=EC$5,$G113&lt;=EC$6),5,IF($L113=1,2,1)),IF(AND($G113&gt;=EC$5,$G113&lt;=EC$6),IF($M113&gt;0,4,3),0)),IF(AND($D113&lt;=EC$6,$E113&gt;=EC$5),60,0)))</f>
        <v/>
      </c>
      <c r="ED113" s="80" t="str">
        <f>IF(OR($A113="",NOT(ISNUMBER($G113))),"",IF(AND($F113&lt;=ED$6,$G113&gt;=ED$5),IF(ED$5&gt;$N113,5,$K113)*10+IF(AND($F113&gt;=ED$5,$F113&lt;=ED$6),IF(AND($G113&gt;=ED$5,$G113&lt;=ED$6),5,IF($L113=1,2,1)),IF(AND($G113&gt;=ED$5,$G113&lt;=ED$6),IF($M113&gt;0,4,3),0)),IF(AND($D113&lt;=ED$6,$E113&gt;=ED$5),60,0)))</f>
        <v/>
      </c>
    </row>
    <row r="114" ht="18" customHeight="1">
      <c r="A114" s="52" t="str">
        <f>IF(Tasks!$B114="","",Tasks!$A114)</f>
        <v/>
      </c>
      <c r="B114" s="78" t="str">
        <f>IF(Tasks!$B114="","",Tasks!$B114)</f>
        <v/>
      </c>
      <c r="C114" s="25" t="str">
        <f>IF($B114="","",IF(AND(Tasks!$D114="",Tasks!$G114=""),"-",IF(Tasks!$D114="","",Tasks!$D114&amp;IF(OR(Tasks!$E114="",Tasks!$E114="FS"),IF(N(Tasks!$F114)=0,"","FS"),Tasks!$E114)&amp;IF(N(Tasks!$F114)=0,"",IF(Tasks!$F114&gt;0,"+","")&amp;Tasks!$F114))&amp;IF(AND(Tasks!$D114&lt;&gt;"",Tasks!$G114&lt;&gt;""),", ","")&amp;IF(Tasks!$G114="","",Tasks!$G114&amp;IF(OR(Tasks!$H114="",Tasks!$H114="FS"),IF(N(Tasks!$I114)=0,"","FS"),Tasks!$H114)&amp;IF(N(Tasks!$I114)=0,"",IF(Tasks!$I114&gt;0,"+","")&amp;Tasks!$I114))))</f>
        <v/>
      </c>
      <c r="D114" s="51" t="str">
        <f>IF(OR($B114="",Tasks!$Q114=""),"",Tasks!$Q114)</f>
        <v/>
      </c>
      <c r="E114" s="51" t="str">
        <f>IF(OR($B114="",Tasks!$R114=""),"",Tasks!$R114)</f>
        <v/>
      </c>
      <c r="F114" s="51" t="str">
        <f>IF(OR($B114="",Tasks!$S114=""),"",Tasks!$S114)</f>
        <v/>
      </c>
      <c r="G114" s="51" t="str">
        <f>IF(OR($B114="",Tasks!$T114=""),"",Tasks!$T114)</f>
        <v/>
      </c>
      <c r="H114" s="52" t="str">
        <f>IF($B114="","",Tasks!$AE114)</f>
        <v/>
      </c>
      <c r="I114" s="79" t="str">
        <f>IF($B114="","",Tasks!$AF114)</f>
        <v/>
      </c>
      <c r="J114" s="53" t="str">
        <f>IF(OR($B114="",Tasks!$V114=""),"",Tasks!$V114)</f>
        <v/>
      </c>
      <c r="K114" s="52" t="str">
        <f>IF($B114="","",Tasks!$AA114)</f>
        <v/>
      </c>
      <c r="L114" s="52" t="str">
        <f>IF($B114="","",Tasks!$AB114)</f>
        <v/>
      </c>
      <c r="M114" s="52" t="str">
        <f>IF($B114="","",Tasks!$Z114)</f>
        <v/>
      </c>
      <c r="N114" s="52" t="str">
        <f>IF(OR($B114="",Tasks!$AG114=""),"",Tasks!$AG114)</f>
        <v/>
      </c>
      <c r="O114" s="80" t="str">
        <f>IF(OR($A114="",NOT(ISNUMBER($G114))),"",IF(AND($F114&lt;=O$6,$G114&gt;=O$5),IF(O$5&gt;$N114,5,$K114)*10+IF(AND($F114&gt;=O$5,$F114&lt;=O$6),IF(AND($G114&gt;=O$5,$G114&lt;=O$6),5,IF($L114=1,2,1)),IF(AND($G114&gt;=O$5,$G114&lt;=O$6),IF($M114&gt;0,4,3),0)),IF(AND($D114&lt;=O$6,$E114&gt;=O$5),60,0)))</f>
        <v/>
      </c>
      <c r="P114" s="80" t="str">
        <f>IF(OR($A114="",NOT(ISNUMBER($G114))),"",IF(AND($F114&lt;=P$6,$G114&gt;=P$5),IF(P$5&gt;$N114,5,$K114)*10+IF(AND($F114&gt;=P$5,$F114&lt;=P$6),IF(AND($G114&gt;=P$5,$G114&lt;=P$6),5,IF($L114=1,2,1)),IF(AND($G114&gt;=P$5,$G114&lt;=P$6),IF($M114&gt;0,4,3),0)),IF(AND($D114&lt;=P$6,$E114&gt;=P$5),60,0)))</f>
        <v/>
      </c>
      <c r="Q114" s="80" t="str">
        <f>IF(OR($A114="",NOT(ISNUMBER($G114))),"",IF(AND($F114&lt;=Q$6,$G114&gt;=Q$5),IF(Q$5&gt;$N114,5,$K114)*10+IF(AND($F114&gt;=Q$5,$F114&lt;=Q$6),IF(AND($G114&gt;=Q$5,$G114&lt;=Q$6),5,IF($L114=1,2,1)),IF(AND($G114&gt;=Q$5,$G114&lt;=Q$6),IF($M114&gt;0,4,3),0)),IF(AND($D114&lt;=Q$6,$E114&gt;=Q$5),60,0)))</f>
        <v/>
      </c>
      <c r="R114" s="80" t="str">
        <f>IF(OR($A114="",NOT(ISNUMBER($G114))),"",IF(AND($F114&lt;=R$6,$G114&gt;=R$5),IF(R$5&gt;$N114,5,$K114)*10+IF(AND($F114&gt;=R$5,$F114&lt;=R$6),IF(AND($G114&gt;=R$5,$G114&lt;=R$6),5,IF($L114=1,2,1)),IF(AND($G114&gt;=R$5,$G114&lt;=R$6),IF($M114&gt;0,4,3),0)),IF(AND($D114&lt;=R$6,$E114&gt;=R$5),60,0)))</f>
        <v/>
      </c>
      <c r="S114" s="80" t="str">
        <f>IF(OR($A114="",NOT(ISNUMBER($G114))),"",IF(AND($F114&lt;=S$6,$G114&gt;=S$5),IF(S$5&gt;$N114,5,$K114)*10+IF(AND($F114&gt;=S$5,$F114&lt;=S$6),IF(AND($G114&gt;=S$5,$G114&lt;=S$6),5,IF($L114=1,2,1)),IF(AND($G114&gt;=S$5,$G114&lt;=S$6),IF($M114&gt;0,4,3),0)),IF(AND($D114&lt;=S$6,$E114&gt;=S$5),60,0)))</f>
        <v/>
      </c>
      <c r="T114" s="80" t="str">
        <f>IF(OR($A114="",NOT(ISNUMBER($G114))),"",IF(AND($F114&lt;=T$6,$G114&gt;=T$5),IF(T$5&gt;$N114,5,$K114)*10+IF(AND($F114&gt;=T$5,$F114&lt;=T$6),IF(AND($G114&gt;=T$5,$G114&lt;=T$6),5,IF($L114=1,2,1)),IF(AND($G114&gt;=T$5,$G114&lt;=T$6),IF($M114&gt;0,4,3),0)),IF(AND($D114&lt;=T$6,$E114&gt;=T$5),60,0)))</f>
        <v/>
      </c>
      <c r="U114" s="80" t="str">
        <f>IF(OR($A114="",NOT(ISNUMBER($G114))),"",IF(AND($F114&lt;=U$6,$G114&gt;=U$5),IF(U$5&gt;$N114,5,$K114)*10+IF(AND($F114&gt;=U$5,$F114&lt;=U$6),IF(AND($G114&gt;=U$5,$G114&lt;=U$6),5,IF($L114=1,2,1)),IF(AND($G114&gt;=U$5,$G114&lt;=U$6),IF($M114&gt;0,4,3),0)),IF(AND($D114&lt;=U$6,$E114&gt;=U$5),60,0)))</f>
        <v/>
      </c>
      <c r="V114" s="80" t="str">
        <f>IF(OR($A114="",NOT(ISNUMBER($G114))),"",IF(AND($F114&lt;=V$6,$G114&gt;=V$5),IF(V$5&gt;$N114,5,$K114)*10+IF(AND($F114&gt;=V$5,$F114&lt;=V$6),IF(AND($G114&gt;=V$5,$G114&lt;=V$6),5,IF($L114=1,2,1)),IF(AND($G114&gt;=V$5,$G114&lt;=V$6),IF($M114&gt;0,4,3),0)),IF(AND($D114&lt;=V$6,$E114&gt;=V$5),60,0)))</f>
        <v/>
      </c>
      <c r="W114" s="80" t="str">
        <f>IF(OR($A114="",NOT(ISNUMBER($G114))),"",IF(AND($F114&lt;=W$6,$G114&gt;=W$5),IF(W$5&gt;$N114,5,$K114)*10+IF(AND($F114&gt;=W$5,$F114&lt;=W$6),IF(AND($G114&gt;=W$5,$G114&lt;=W$6),5,IF($L114=1,2,1)),IF(AND($G114&gt;=W$5,$G114&lt;=W$6),IF($M114&gt;0,4,3),0)),IF(AND($D114&lt;=W$6,$E114&gt;=W$5),60,0)))</f>
        <v/>
      </c>
      <c r="X114" s="80" t="str">
        <f>IF(OR($A114="",NOT(ISNUMBER($G114))),"",IF(AND($F114&lt;=X$6,$G114&gt;=X$5),IF(X$5&gt;$N114,5,$K114)*10+IF(AND($F114&gt;=X$5,$F114&lt;=X$6),IF(AND($G114&gt;=X$5,$G114&lt;=X$6),5,IF($L114=1,2,1)),IF(AND($G114&gt;=X$5,$G114&lt;=X$6),IF($M114&gt;0,4,3),0)),IF(AND($D114&lt;=X$6,$E114&gt;=X$5),60,0)))</f>
        <v/>
      </c>
      <c r="Y114" s="80" t="str">
        <f>IF(OR($A114="",NOT(ISNUMBER($G114))),"",IF(AND($F114&lt;=Y$6,$G114&gt;=Y$5),IF(Y$5&gt;$N114,5,$K114)*10+IF(AND($F114&gt;=Y$5,$F114&lt;=Y$6),IF(AND($G114&gt;=Y$5,$G114&lt;=Y$6),5,IF($L114=1,2,1)),IF(AND($G114&gt;=Y$5,$G114&lt;=Y$6),IF($M114&gt;0,4,3),0)),IF(AND($D114&lt;=Y$6,$E114&gt;=Y$5),60,0)))</f>
        <v/>
      </c>
      <c r="Z114" s="80" t="str">
        <f>IF(OR($A114="",NOT(ISNUMBER($G114))),"",IF(AND($F114&lt;=Z$6,$G114&gt;=Z$5),IF(Z$5&gt;$N114,5,$K114)*10+IF(AND($F114&gt;=Z$5,$F114&lt;=Z$6),IF(AND($G114&gt;=Z$5,$G114&lt;=Z$6),5,IF($L114=1,2,1)),IF(AND($G114&gt;=Z$5,$G114&lt;=Z$6),IF($M114&gt;0,4,3),0)),IF(AND($D114&lt;=Z$6,$E114&gt;=Z$5),60,0)))</f>
        <v/>
      </c>
      <c r="AA114" s="80" t="str">
        <f>IF(OR($A114="",NOT(ISNUMBER($G114))),"",IF(AND($F114&lt;=AA$6,$G114&gt;=AA$5),IF(AA$5&gt;$N114,5,$K114)*10+IF(AND($F114&gt;=AA$5,$F114&lt;=AA$6),IF(AND($G114&gt;=AA$5,$G114&lt;=AA$6),5,IF($L114=1,2,1)),IF(AND($G114&gt;=AA$5,$G114&lt;=AA$6),IF($M114&gt;0,4,3),0)),IF(AND($D114&lt;=AA$6,$E114&gt;=AA$5),60,0)))</f>
        <v/>
      </c>
      <c r="AB114" s="80" t="str">
        <f>IF(OR($A114="",NOT(ISNUMBER($G114))),"",IF(AND($F114&lt;=AB$6,$G114&gt;=AB$5),IF(AB$5&gt;$N114,5,$K114)*10+IF(AND($F114&gt;=AB$5,$F114&lt;=AB$6),IF(AND($G114&gt;=AB$5,$G114&lt;=AB$6),5,IF($L114=1,2,1)),IF(AND($G114&gt;=AB$5,$G114&lt;=AB$6),IF($M114&gt;0,4,3),0)),IF(AND($D114&lt;=AB$6,$E114&gt;=AB$5),60,0)))</f>
        <v/>
      </c>
      <c r="AC114" s="80" t="str">
        <f>IF(OR($A114="",NOT(ISNUMBER($G114))),"",IF(AND($F114&lt;=AC$6,$G114&gt;=AC$5),IF(AC$5&gt;$N114,5,$K114)*10+IF(AND($F114&gt;=AC$5,$F114&lt;=AC$6),IF(AND($G114&gt;=AC$5,$G114&lt;=AC$6),5,IF($L114=1,2,1)),IF(AND($G114&gt;=AC$5,$G114&lt;=AC$6),IF($M114&gt;0,4,3),0)),IF(AND($D114&lt;=AC$6,$E114&gt;=AC$5),60,0)))</f>
        <v/>
      </c>
      <c r="AD114" s="80" t="str">
        <f>IF(OR($A114="",NOT(ISNUMBER($G114))),"",IF(AND($F114&lt;=AD$6,$G114&gt;=AD$5),IF(AD$5&gt;$N114,5,$K114)*10+IF(AND($F114&gt;=AD$5,$F114&lt;=AD$6),IF(AND($G114&gt;=AD$5,$G114&lt;=AD$6),5,IF($L114=1,2,1)),IF(AND($G114&gt;=AD$5,$G114&lt;=AD$6),IF($M114&gt;0,4,3),0)),IF(AND($D114&lt;=AD$6,$E114&gt;=AD$5),60,0)))</f>
        <v/>
      </c>
      <c r="AE114" s="80" t="str">
        <f>IF(OR($A114="",NOT(ISNUMBER($G114))),"",IF(AND($F114&lt;=AE$6,$G114&gt;=AE$5),IF(AE$5&gt;$N114,5,$K114)*10+IF(AND($F114&gt;=AE$5,$F114&lt;=AE$6),IF(AND($G114&gt;=AE$5,$G114&lt;=AE$6),5,IF($L114=1,2,1)),IF(AND($G114&gt;=AE$5,$G114&lt;=AE$6),IF($M114&gt;0,4,3),0)),IF(AND($D114&lt;=AE$6,$E114&gt;=AE$5),60,0)))</f>
        <v/>
      </c>
      <c r="AF114" s="80" t="str">
        <f>IF(OR($A114="",NOT(ISNUMBER($G114))),"",IF(AND($F114&lt;=AF$6,$G114&gt;=AF$5),IF(AF$5&gt;$N114,5,$K114)*10+IF(AND($F114&gt;=AF$5,$F114&lt;=AF$6),IF(AND($G114&gt;=AF$5,$G114&lt;=AF$6),5,IF($L114=1,2,1)),IF(AND($G114&gt;=AF$5,$G114&lt;=AF$6),IF($M114&gt;0,4,3),0)),IF(AND($D114&lt;=AF$6,$E114&gt;=AF$5),60,0)))</f>
        <v/>
      </c>
      <c r="AG114" s="80" t="str">
        <f>IF(OR($A114="",NOT(ISNUMBER($G114))),"",IF(AND($F114&lt;=AG$6,$G114&gt;=AG$5),IF(AG$5&gt;$N114,5,$K114)*10+IF(AND($F114&gt;=AG$5,$F114&lt;=AG$6),IF(AND($G114&gt;=AG$5,$G114&lt;=AG$6),5,IF($L114=1,2,1)),IF(AND($G114&gt;=AG$5,$G114&lt;=AG$6),IF($M114&gt;0,4,3),0)),IF(AND($D114&lt;=AG$6,$E114&gt;=AG$5),60,0)))</f>
        <v/>
      </c>
      <c r="AH114" s="80" t="str">
        <f>IF(OR($A114="",NOT(ISNUMBER($G114))),"",IF(AND($F114&lt;=AH$6,$G114&gt;=AH$5),IF(AH$5&gt;$N114,5,$K114)*10+IF(AND($F114&gt;=AH$5,$F114&lt;=AH$6),IF(AND($G114&gt;=AH$5,$G114&lt;=AH$6),5,IF($L114=1,2,1)),IF(AND($G114&gt;=AH$5,$G114&lt;=AH$6),IF($M114&gt;0,4,3),0)),IF(AND($D114&lt;=AH$6,$E114&gt;=AH$5),60,0)))</f>
        <v/>
      </c>
      <c r="AI114" s="80" t="str">
        <f>IF(OR($A114="",NOT(ISNUMBER($G114))),"",IF(AND($F114&lt;=AI$6,$G114&gt;=AI$5),IF(AI$5&gt;$N114,5,$K114)*10+IF(AND($F114&gt;=AI$5,$F114&lt;=AI$6),IF(AND($G114&gt;=AI$5,$G114&lt;=AI$6),5,IF($L114=1,2,1)),IF(AND($G114&gt;=AI$5,$G114&lt;=AI$6),IF($M114&gt;0,4,3),0)),IF(AND($D114&lt;=AI$6,$E114&gt;=AI$5),60,0)))</f>
        <v/>
      </c>
      <c r="AJ114" s="80" t="str">
        <f>IF(OR($A114="",NOT(ISNUMBER($G114))),"",IF(AND($F114&lt;=AJ$6,$G114&gt;=AJ$5),IF(AJ$5&gt;$N114,5,$K114)*10+IF(AND($F114&gt;=AJ$5,$F114&lt;=AJ$6),IF(AND($G114&gt;=AJ$5,$G114&lt;=AJ$6),5,IF($L114=1,2,1)),IF(AND($G114&gt;=AJ$5,$G114&lt;=AJ$6),IF($M114&gt;0,4,3),0)),IF(AND($D114&lt;=AJ$6,$E114&gt;=AJ$5),60,0)))</f>
        <v/>
      </c>
      <c r="AK114" s="80" t="str">
        <f>IF(OR($A114="",NOT(ISNUMBER($G114))),"",IF(AND($F114&lt;=AK$6,$G114&gt;=AK$5),IF(AK$5&gt;$N114,5,$K114)*10+IF(AND($F114&gt;=AK$5,$F114&lt;=AK$6),IF(AND($G114&gt;=AK$5,$G114&lt;=AK$6),5,IF($L114=1,2,1)),IF(AND($G114&gt;=AK$5,$G114&lt;=AK$6),IF($M114&gt;0,4,3),0)),IF(AND($D114&lt;=AK$6,$E114&gt;=AK$5),60,0)))</f>
        <v/>
      </c>
      <c r="AL114" s="80" t="str">
        <f>IF(OR($A114="",NOT(ISNUMBER($G114))),"",IF(AND($F114&lt;=AL$6,$G114&gt;=AL$5),IF(AL$5&gt;$N114,5,$K114)*10+IF(AND($F114&gt;=AL$5,$F114&lt;=AL$6),IF(AND($G114&gt;=AL$5,$G114&lt;=AL$6),5,IF($L114=1,2,1)),IF(AND($G114&gt;=AL$5,$G114&lt;=AL$6),IF($M114&gt;0,4,3),0)),IF(AND($D114&lt;=AL$6,$E114&gt;=AL$5),60,0)))</f>
        <v/>
      </c>
      <c r="AM114" s="80" t="str">
        <f>IF(OR($A114="",NOT(ISNUMBER($G114))),"",IF(AND($F114&lt;=AM$6,$G114&gt;=AM$5),IF(AM$5&gt;$N114,5,$K114)*10+IF(AND($F114&gt;=AM$5,$F114&lt;=AM$6),IF(AND($G114&gt;=AM$5,$G114&lt;=AM$6),5,IF($L114=1,2,1)),IF(AND($G114&gt;=AM$5,$G114&lt;=AM$6),IF($M114&gt;0,4,3),0)),IF(AND($D114&lt;=AM$6,$E114&gt;=AM$5),60,0)))</f>
        <v/>
      </c>
      <c r="AN114" s="80" t="str">
        <f>IF(OR($A114="",NOT(ISNUMBER($G114))),"",IF(AND($F114&lt;=AN$6,$G114&gt;=AN$5),IF(AN$5&gt;$N114,5,$K114)*10+IF(AND($F114&gt;=AN$5,$F114&lt;=AN$6),IF(AND($G114&gt;=AN$5,$G114&lt;=AN$6),5,IF($L114=1,2,1)),IF(AND($G114&gt;=AN$5,$G114&lt;=AN$6),IF($M114&gt;0,4,3),0)),IF(AND($D114&lt;=AN$6,$E114&gt;=AN$5),60,0)))</f>
        <v/>
      </c>
      <c r="AO114" s="80" t="str">
        <f>IF(OR($A114="",NOT(ISNUMBER($G114))),"",IF(AND($F114&lt;=AO$6,$G114&gt;=AO$5),IF(AO$5&gt;$N114,5,$K114)*10+IF(AND($F114&gt;=AO$5,$F114&lt;=AO$6),IF(AND($G114&gt;=AO$5,$G114&lt;=AO$6),5,IF($L114=1,2,1)),IF(AND($G114&gt;=AO$5,$G114&lt;=AO$6),IF($M114&gt;0,4,3),0)),IF(AND($D114&lt;=AO$6,$E114&gt;=AO$5),60,0)))</f>
        <v/>
      </c>
      <c r="AP114" s="80" t="str">
        <f>IF(OR($A114="",NOT(ISNUMBER($G114))),"",IF(AND($F114&lt;=AP$6,$G114&gt;=AP$5),IF(AP$5&gt;$N114,5,$K114)*10+IF(AND($F114&gt;=AP$5,$F114&lt;=AP$6),IF(AND($G114&gt;=AP$5,$G114&lt;=AP$6),5,IF($L114=1,2,1)),IF(AND($G114&gt;=AP$5,$G114&lt;=AP$6),IF($M114&gt;0,4,3),0)),IF(AND($D114&lt;=AP$6,$E114&gt;=AP$5),60,0)))</f>
        <v/>
      </c>
      <c r="AQ114" s="80" t="str">
        <f>IF(OR($A114="",NOT(ISNUMBER($G114))),"",IF(AND($F114&lt;=AQ$6,$G114&gt;=AQ$5),IF(AQ$5&gt;$N114,5,$K114)*10+IF(AND($F114&gt;=AQ$5,$F114&lt;=AQ$6),IF(AND($G114&gt;=AQ$5,$G114&lt;=AQ$6),5,IF($L114=1,2,1)),IF(AND($G114&gt;=AQ$5,$G114&lt;=AQ$6),IF($M114&gt;0,4,3),0)),IF(AND($D114&lt;=AQ$6,$E114&gt;=AQ$5),60,0)))</f>
        <v/>
      </c>
      <c r="AR114" s="80" t="str">
        <f>IF(OR($A114="",NOT(ISNUMBER($G114))),"",IF(AND($F114&lt;=AR$6,$G114&gt;=AR$5),IF(AR$5&gt;$N114,5,$K114)*10+IF(AND($F114&gt;=AR$5,$F114&lt;=AR$6),IF(AND($G114&gt;=AR$5,$G114&lt;=AR$6),5,IF($L114=1,2,1)),IF(AND($G114&gt;=AR$5,$G114&lt;=AR$6),IF($M114&gt;0,4,3),0)),IF(AND($D114&lt;=AR$6,$E114&gt;=AR$5),60,0)))</f>
        <v/>
      </c>
      <c r="AS114" s="80" t="str">
        <f>IF(OR($A114="",NOT(ISNUMBER($G114))),"",IF(AND($F114&lt;=AS$6,$G114&gt;=AS$5),IF(AS$5&gt;$N114,5,$K114)*10+IF(AND($F114&gt;=AS$5,$F114&lt;=AS$6),IF(AND($G114&gt;=AS$5,$G114&lt;=AS$6),5,IF($L114=1,2,1)),IF(AND($G114&gt;=AS$5,$G114&lt;=AS$6),IF($M114&gt;0,4,3),0)),IF(AND($D114&lt;=AS$6,$E114&gt;=AS$5),60,0)))</f>
        <v/>
      </c>
      <c r="AT114" s="80" t="str">
        <f>IF(OR($A114="",NOT(ISNUMBER($G114))),"",IF(AND($F114&lt;=AT$6,$G114&gt;=AT$5),IF(AT$5&gt;$N114,5,$K114)*10+IF(AND($F114&gt;=AT$5,$F114&lt;=AT$6),IF(AND($G114&gt;=AT$5,$G114&lt;=AT$6),5,IF($L114=1,2,1)),IF(AND($G114&gt;=AT$5,$G114&lt;=AT$6),IF($M114&gt;0,4,3),0)),IF(AND($D114&lt;=AT$6,$E114&gt;=AT$5),60,0)))</f>
        <v/>
      </c>
      <c r="AU114" s="80" t="str">
        <f>IF(OR($A114="",NOT(ISNUMBER($G114))),"",IF(AND($F114&lt;=AU$6,$G114&gt;=AU$5),IF(AU$5&gt;$N114,5,$K114)*10+IF(AND($F114&gt;=AU$5,$F114&lt;=AU$6),IF(AND($G114&gt;=AU$5,$G114&lt;=AU$6),5,IF($L114=1,2,1)),IF(AND($G114&gt;=AU$5,$G114&lt;=AU$6),IF($M114&gt;0,4,3),0)),IF(AND($D114&lt;=AU$6,$E114&gt;=AU$5),60,0)))</f>
        <v/>
      </c>
      <c r="AV114" s="80" t="str">
        <f>IF(OR($A114="",NOT(ISNUMBER($G114))),"",IF(AND($F114&lt;=AV$6,$G114&gt;=AV$5),IF(AV$5&gt;$N114,5,$K114)*10+IF(AND($F114&gt;=AV$5,$F114&lt;=AV$6),IF(AND($G114&gt;=AV$5,$G114&lt;=AV$6),5,IF($L114=1,2,1)),IF(AND($G114&gt;=AV$5,$G114&lt;=AV$6),IF($M114&gt;0,4,3),0)),IF(AND($D114&lt;=AV$6,$E114&gt;=AV$5),60,0)))</f>
        <v/>
      </c>
      <c r="AW114" s="80" t="str">
        <f>IF(OR($A114="",NOT(ISNUMBER($G114))),"",IF(AND($F114&lt;=AW$6,$G114&gt;=AW$5),IF(AW$5&gt;$N114,5,$K114)*10+IF(AND($F114&gt;=AW$5,$F114&lt;=AW$6),IF(AND($G114&gt;=AW$5,$G114&lt;=AW$6),5,IF($L114=1,2,1)),IF(AND($G114&gt;=AW$5,$G114&lt;=AW$6),IF($M114&gt;0,4,3),0)),IF(AND($D114&lt;=AW$6,$E114&gt;=AW$5),60,0)))</f>
        <v/>
      </c>
      <c r="AX114" s="80" t="str">
        <f>IF(OR($A114="",NOT(ISNUMBER($G114))),"",IF(AND($F114&lt;=AX$6,$G114&gt;=AX$5),IF(AX$5&gt;$N114,5,$K114)*10+IF(AND($F114&gt;=AX$5,$F114&lt;=AX$6),IF(AND($G114&gt;=AX$5,$G114&lt;=AX$6),5,IF($L114=1,2,1)),IF(AND($G114&gt;=AX$5,$G114&lt;=AX$6),IF($M114&gt;0,4,3),0)),IF(AND($D114&lt;=AX$6,$E114&gt;=AX$5),60,0)))</f>
        <v/>
      </c>
      <c r="AY114" s="80" t="str">
        <f>IF(OR($A114="",NOT(ISNUMBER($G114))),"",IF(AND($F114&lt;=AY$6,$G114&gt;=AY$5),IF(AY$5&gt;$N114,5,$K114)*10+IF(AND($F114&gt;=AY$5,$F114&lt;=AY$6),IF(AND($G114&gt;=AY$5,$G114&lt;=AY$6),5,IF($L114=1,2,1)),IF(AND($G114&gt;=AY$5,$G114&lt;=AY$6),IF($M114&gt;0,4,3),0)),IF(AND($D114&lt;=AY$6,$E114&gt;=AY$5),60,0)))</f>
        <v/>
      </c>
      <c r="AZ114" s="80" t="str">
        <f>IF(OR($A114="",NOT(ISNUMBER($G114))),"",IF(AND($F114&lt;=AZ$6,$G114&gt;=AZ$5),IF(AZ$5&gt;$N114,5,$K114)*10+IF(AND($F114&gt;=AZ$5,$F114&lt;=AZ$6),IF(AND($G114&gt;=AZ$5,$G114&lt;=AZ$6),5,IF($L114=1,2,1)),IF(AND($G114&gt;=AZ$5,$G114&lt;=AZ$6),IF($M114&gt;0,4,3),0)),IF(AND($D114&lt;=AZ$6,$E114&gt;=AZ$5),60,0)))</f>
        <v/>
      </c>
      <c r="BA114" s="80" t="str">
        <f>IF(OR($A114="",NOT(ISNUMBER($G114))),"",IF(AND($F114&lt;=BA$6,$G114&gt;=BA$5),IF(BA$5&gt;$N114,5,$K114)*10+IF(AND($F114&gt;=BA$5,$F114&lt;=BA$6),IF(AND($G114&gt;=BA$5,$G114&lt;=BA$6),5,IF($L114=1,2,1)),IF(AND($G114&gt;=BA$5,$G114&lt;=BA$6),IF($M114&gt;0,4,3),0)),IF(AND($D114&lt;=BA$6,$E114&gt;=BA$5),60,0)))</f>
        <v/>
      </c>
      <c r="BB114" s="80" t="str">
        <f>IF(OR($A114="",NOT(ISNUMBER($G114))),"",IF(AND($F114&lt;=BB$6,$G114&gt;=BB$5),IF(BB$5&gt;$N114,5,$K114)*10+IF(AND($F114&gt;=BB$5,$F114&lt;=BB$6),IF(AND($G114&gt;=BB$5,$G114&lt;=BB$6),5,IF($L114=1,2,1)),IF(AND($G114&gt;=BB$5,$G114&lt;=BB$6),IF($M114&gt;0,4,3),0)),IF(AND($D114&lt;=BB$6,$E114&gt;=BB$5),60,0)))</f>
        <v/>
      </c>
      <c r="BC114" s="80" t="str">
        <f>IF(OR($A114="",NOT(ISNUMBER($G114))),"",IF(AND($F114&lt;=BC$6,$G114&gt;=BC$5),IF(BC$5&gt;$N114,5,$K114)*10+IF(AND($F114&gt;=BC$5,$F114&lt;=BC$6),IF(AND($G114&gt;=BC$5,$G114&lt;=BC$6),5,IF($L114=1,2,1)),IF(AND($G114&gt;=BC$5,$G114&lt;=BC$6),IF($M114&gt;0,4,3),0)),IF(AND($D114&lt;=BC$6,$E114&gt;=BC$5),60,0)))</f>
        <v/>
      </c>
      <c r="BD114" s="80" t="str">
        <f>IF(OR($A114="",NOT(ISNUMBER($G114))),"",IF(AND($F114&lt;=BD$6,$G114&gt;=BD$5),IF(BD$5&gt;$N114,5,$K114)*10+IF(AND($F114&gt;=BD$5,$F114&lt;=BD$6),IF(AND($G114&gt;=BD$5,$G114&lt;=BD$6),5,IF($L114=1,2,1)),IF(AND($G114&gt;=BD$5,$G114&lt;=BD$6),IF($M114&gt;0,4,3),0)),IF(AND($D114&lt;=BD$6,$E114&gt;=BD$5),60,0)))</f>
        <v/>
      </c>
      <c r="BE114" s="80" t="str">
        <f>IF(OR($A114="",NOT(ISNUMBER($G114))),"",IF(AND($F114&lt;=BE$6,$G114&gt;=BE$5),IF(BE$5&gt;$N114,5,$K114)*10+IF(AND($F114&gt;=BE$5,$F114&lt;=BE$6),IF(AND($G114&gt;=BE$5,$G114&lt;=BE$6),5,IF($L114=1,2,1)),IF(AND($G114&gt;=BE$5,$G114&lt;=BE$6),IF($M114&gt;0,4,3),0)),IF(AND($D114&lt;=BE$6,$E114&gt;=BE$5),60,0)))</f>
        <v/>
      </c>
      <c r="BF114" s="80" t="str">
        <f>IF(OR($A114="",NOT(ISNUMBER($G114))),"",IF(AND($F114&lt;=BF$6,$G114&gt;=BF$5),IF(BF$5&gt;$N114,5,$K114)*10+IF(AND($F114&gt;=BF$5,$F114&lt;=BF$6),IF(AND($G114&gt;=BF$5,$G114&lt;=BF$6),5,IF($L114=1,2,1)),IF(AND($G114&gt;=BF$5,$G114&lt;=BF$6),IF($M114&gt;0,4,3),0)),IF(AND($D114&lt;=BF$6,$E114&gt;=BF$5),60,0)))</f>
        <v/>
      </c>
      <c r="BG114" s="80" t="str">
        <f>IF(OR($A114="",NOT(ISNUMBER($G114))),"",IF(AND($F114&lt;=BG$6,$G114&gt;=BG$5),IF(BG$5&gt;$N114,5,$K114)*10+IF(AND($F114&gt;=BG$5,$F114&lt;=BG$6),IF(AND($G114&gt;=BG$5,$G114&lt;=BG$6),5,IF($L114=1,2,1)),IF(AND($G114&gt;=BG$5,$G114&lt;=BG$6),IF($M114&gt;0,4,3),0)),IF(AND($D114&lt;=BG$6,$E114&gt;=BG$5),60,0)))</f>
        <v/>
      </c>
      <c r="BH114" s="80" t="str">
        <f>IF(OR($A114="",NOT(ISNUMBER($G114))),"",IF(AND($F114&lt;=BH$6,$G114&gt;=BH$5),IF(BH$5&gt;$N114,5,$K114)*10+IF(AND($F114&gt;=BH$5,$F114&lt;=BH$6),IF(AND($G114&gt;=BH$5,$G114&lt;=BH$6),5,IF($L114=1,2,1)),IF(AND($G114&gt;=BH$5,$G114&lt;=BH$6),IF($M114&gt;0,4,3),0)),IF(AND($D114&lt;=BH$6,$E114&gt;=BH$5),60,0)))</f>
        <v/>
      </c>
      <c r="BI114" s="80" t="str">
        <f>IF(OR($A114="",NOT(ISNUMBER($G114))),"",IF(AND($F114&lt;=BI$6,$G114&gt;=BI$5),IF(BI$5&gt;$N114,5,$K114)*10+IF(AND($F114&gt;=BI$5,$F114&lt;=BI$6),IF(AND($G114&gt;=BI$5,$G114&lt;=BI$6),5,IF($L114=1,2,1)),IF(AND($G114&gt;=BI$5,$G114&lt;=BI$6),IF($M114&gt;0,4,3),0)),IF(AND($D114&lt;=BI$6,$E114&gt;=BI$5),60,0)))</f>
        <v/>
      </c>
      <c r="BJ114" s="80" t="str">
        <f>IF(OR($A114="",NOT(ISNUMBER($G114))),"",IF(AND($F114&lt;=BJ$6,$G114&gt;=BJ$5),IF(BJ$5&gt;$N114,5,$K114)*10+IF(AND($F114&gt;=BJ$5,$F114&lt;=BJ$6),IF(AND($G114&gt;=BJ$5,$G114&lt;=BJ$6),5,IF($L114=1,2,1)),IF(AND($G114&gt;=BJ$5,$G114&lt;=BJ$6),IF($M114&gt;0,4,3),0)),IF(AND($D114&lt;=BJ$6,$E114&gt;=BJ$5),60,0)))</f>
        <v/>
      </c>
      <c r="BK114" s="80" t="str">
        <f>IF(OR($A114="",NOT(ISNUMBER($G114))),"",IF(AND($F114&lt;=BK$6,$G114&gt;=BK$5),IF(BK$5&gt;$N114,5,$K114)*10+IF(AND($F114&gt;=BK$5,$F114&lt;=BK$6),IF(AND($G114&gt;=BK$5,$G114&lt;=BK$6),5,IF($L114=1,2,1)),IF(AND($G114&gt;=BK$5,$G114&lt;=BK$6),IF($M114&gt;0,4,3),0)),IF(AND($D114&lt;=BK$6,$E114&gt;=BK$5),60,0)))</f>
        <v/>
      </c>
      <c r="BL114" s="80" t="str">
        <f>IF(OR($A114="",NOT(ISNUMBER($G114))),"",IF(AND($F114&lt;=BL$6,$G114&gt;=BL$5),IF(BL$5&gt;$N114,5,$K114)*10+IF(AND($F114&gt;=BL$5,$F114&lt;=BL$6),IF(AND($G114&gt;=BL$5,$G114&lt;=BL$6),5,IF($L114=1,2,1)),IF(AND($G114&gt;=BL$5,$G114&lt;=BL$6),IF($M114&gt;0,4,3),0)),IF(AND($D114&lt;=BL$6,$E114&gt;=BL$5),60,0)))</f>
        <v/>
      </c>
      <c r="BM114" s="80" t="str">
        <f>IF(OR($A114="",NOT(ISNUMBER($G114))),"",IF(AND($F114&lt;=BM$6,$G114&gt;=BM$5),IF(BM$5&gt;$N114,5,$K114)*10+IF(AND($F114&gt;=BM$5,$F114&lt;=BM$6),IF(AND($G114&gt;=BM$5,$G114&lt;=BM$6),5,IF($L114=1,2,1)),IF(AND($G114&gt;=BM$5,$G114&lt;=BM$6),IF($M114&gt;0,4,3),0)),IF(AND($D114&lt;=BM$6,$E114&gt;=BM$5),60,0)))</f>
        <v/>
      </c>
      <c r="BN114" s="80" t="str">
        <f>IF(OR($A114="",NOT(ISNUMBER($G114))),"",IF(AND($F114&lt;=BN$6,$G114&gt;=BN$5),IF(BN$5&gt;$N114,5,$K114)*10+IF(AND($F114&gt;=BN$5,$F114&lt;=BN$6),IF(AND($G114&gt;=BN$5,$G114&lt;=BN$6),5,IF($L114=1,2,1)),IF(AND($G114&gt;=BN$5,$G114&lt;=BN$6),IF($M114&gt;0,4,3),0)),IF(AND($D114&lt;=BN$6,$E114&gt;=BN$5),60,0)))</f>
        <v/>
      </c>
      <c r="BO114" s="80" t="str">
        <f>IF(OR($A114="",NOT(ISNUMBER($G114))),"",IF(AND($F114&lt;=BO$6,$G114&gt;=BO$5),IF(BO$5&gt;$N114,5,$K114)*10+IF(AND($F114&gt;=BO$5,$F114&lt;=BO$6),IF(AND($G114&gt;=BO$5,$G114&lt;=BO$6),5,IF($L114=1,2,1)),IF(AND($G114&gt;=BO$5,$G114&lt;=BO$6),IF($M114&gt;0,4,3),0)),IF(AND($D114&lt;=BO$6,$E114&gt;=BO$5),60,0)))</f>
        <v/>
      </c>
      <c r="BP114" s="80" t="str">
        <f>IF(OR($A114="",NOT(ISNUMBER($G114))),"",IF(AND($F114&lt;=BP$6,$G114&gt;=BP$5),IF(BP$5&gt;$N114,5,$K114)*10+IF(AND($F114&gt;=BP$5,$F114&lt;=BP$6),IF(AND($G114&gt;=BP$5,$G114&lt;=BP$6),5,IF($L114=1,2,1)),IF(AND($G114&gt;=BP$5,$G114&lt;=BP$6),IF($M114&gt;0,4,3),0)),IF(AND($D114&lt;=BP$6,$E114&gt;=BP$5),60,0)))</f>
        <v/>
      </c>
      <c r="BQ114" s="80" t="str">
        <f>IF(OR($A114="",NOT(ISNUMBER($G114))),"",IF(AND($F114&lt;=BQ$6,$G114&gt;=BQ$5),IF(BQ$5&gt;$N114,5,$K114)*10+IF(AND($F114&gt;=BQ$5,$F114&lt;=BQ$6),IF(AND($G114&gt;=BQ$5,$G114&lt;=BQ$6),5,IF($L114=1,2,1)),IF(AND($G114&gt;=BQ$5,$G114&lt;=BQ$6),IF($M114&gt;0,4,3),0)),IF(AND($D114&lt;=BQ$6,$E114&gt;=BQ$5),60,0)))</f>
        <v/>
      </c>
      <c r="BR114" s="80" t="str">
        <f>IF(OR($A114="",NOT(ISNUMBER($G114))),"",IF(AND($F114&lt;=BR$6,$G114&gt;=BR$5),IF(BR$5&gt;$N114,5,$K114)*10+IF(AND($F114&gt;=BR$5,$F114&lt;=BR$6),IF(AND($G114&gt;=BR$5,$G114&lt;=BR$6),5,IF($L114=1,2,1)),IF(AND($G114&gt;=BR$5,$G114&lt;=BR$6),IF($M114&gt;0,4,3),0)),IF(AND($D114&lt;=BR$6,$E114&gt;=BR$5),60,0)))</f>
        <v/>
      </c>
      <c r="BS114" s="80" t="str">
        <f>IF(OR($A114="",NOT(ISNUMBER($G114))),"",IF(AND($F114&lt;=BS$6,$G114&gt;=BS$5),IF(BS$5&gt;$N114,5,$K114)*10+IF(AND($F114&gt;=BS$5,$F114&lt;=BS$6),IF(AND($G114&gt;=BS$5,$G114&lt;=BS$6),5,IF($L114=1,2,1)),IF(AND($G114&gt;=BS$5,$G114&lt;=BS$6),IF($M114&gt;0,4,3),0)),IF(AND($D114&lt;=BS$6,$E114&gt;=BS$5),60,0)))</f>
        <v/>
      </c>
      <c r="BT114" s="80" t="str">
        <f>IF(OR($A114="",NOT(ISNUMBER($G114))),"",IF(AND($F114&lt;=BT$6,$G114&gt;=BT$5),IF(BT$5&gt;$N114,5,$K114)*10+IF(AND($F114&gt;=BT$5,$F114&lt;=BT$6),IF(AND($G114&gt;=BT$5,$G114&lt;=BT$6),5,IF($L114=1,2,1)),IF(AND($G114&gt;=BT$5,$G114&lt;=BT$6),IF($M114&gt;0,4,3),0)),IF(AND($D114&lt;=BT$6,$E114&gt;=BT$5),60,0)))</f>
        <v/>
      </c>
      <c r="BU114" s="80" t="str">
        <f>IF(OR($A114="",NOT(ISNUMBER($G114))),"",IF(AND($F114&lt;=BU$6,$G114&gt;=BU$5),IF(BU$5&gt;$N114,5,$K114)*10+IF(AND($F114&gt;=BU$5,$F114&lt;=BU$6),IF(AND($G114&gt;=BU$5,$G114&lt;=BU$6),5,IF($L114=1,2,1)),IF(AND($G114&gt;=BU$5,$G114&lt;=BU$6),IF($M114&gt;0,4,3),0)),IF(AND($D114&lt;=BU$6,$E114&gt;=BU$5),60,0)))</f>
        <v/>
      </c>
      <c r="BV114" s="80" t="str">
        <f>IF(OR($A114="",NOT(ISNUMBER($G114))),"",IF(AND($F114&lt;=BV$6,$G114&gt;=BV$5),IF(BV$5&gt;$N114,5,$K114)*10+IF(AND($F114&gt;=BV$5,$F114&lt;=BV$6),IF(AND($G114&gt;=BV$5,$G114&lt;=BV$6),5,IF($L114=1,2,1)),IF(AND($G114&gt;=BV$5,$G114&lt;=BV$6),IF($M114&gt;0,4,3),0)),IF(AND($D114&lt;=BV$6,$E114&gt;=BV$5),60,0)))</f>
        <v/>
      </c>
      <c r="BW114" s="80" t="str">
        <f>IF(OR($A114="",NOT(ISNUMBER($G114))),"",IF(AND($F114&lt;=BW$6,$G114&gt;=BW$5),IF(BW$5&gt;$N114,5,$K114)*10+IF(AND($F114&gt;=BW$5,$F114&lt;=BW$6),IF(AND($G114&gt;=BW$5,$G114&lt;=BW$6),5,IF($L114=1,2,1)),IF(AND($G114&gt;=BW$5,$G114&lt;=BW$6),IF($M114&gt;0,4,3),0)),IF(AND($D114&lt;=BW$6,$E114&gt;=BW$5),60,0)))</f>
        <v/>
      </c>
      <c r="BX114" s="80" t="str">
        <f>IF(OR($A114="",NOT(ISNUMBER($G114))),"",IF(AND($F114&lt;=BX$6,$G114&gt;=BX$5),IF(BX$5&gt;$N114,5,$K114)*10+IF(AND($F114&gt;=BX$5,$F114&lt;=BX$6),IF(AND($G114&gt;=BX$5,$G114&lt;=BX$6),5,IF($L114=1,2,1)),IF(AND($G114&gt;=BX$5,$G114&lt;=BX$6),IF($M114&gt;0,4,3),0)),IF(AND($D114&lt;=BX$6,$E114&gt;=BX$5),60,0)))</f>
        <v/>
      </c>
      <c r="BY114" s="80" t="str">
        <f>IF(OR($A114="",NOT(ISNUMBER($G114))),"",IF(AND($F114&lt;=BY$6,$G114&gt;=BY$5),IF(BY$5&gt;$N114,5,$K114)*10+IF(AND($F114&gt;=BY$5,$F114&lt;=BY$6),IF(AND($G114&gt;=BY$5,$G114&lt;=BY$6),5,IF($L114=1,2,1)),IF(AND($G114&gt;=BY$5,$G114&lt;=BY$6),IF($M114&gt;0,4,3),0)),IF(AND($D114&lt;=BY$6,$E114&gt;=BY$5),60,0)))</f>
        <v/>
      </c>
      <c r="BZ114" s="80" t="str">
        <f>IF(OR($A114="",NOT(ISNUMBER($G114))),"",IF(AND($F114&lt;=BZ$6,$G114&gt;=BZ$5),IF(BZ$5&gt;$N114,5,$K114)*10+IF(AND($F114&gt;=BZ$5,$F114&lt;=BZ$6),IF(AND($G114&gt;=BZ$5,$G114&lt;=BZ$6),5,IF($L114=1,2,1)),IF(AND($G114&gt;=BZ$5,$G114&lt;=BZ$6),IF($M114&gt;0,4,3),0)),IF(AND($D114&lt;=BZ$6,$E114&gt;=BZ$5),60,0)))</f>
        <v/>
      </c>
      <c r="CA114" s="80" t="str">
        <f>IF(OR($A114="",NOT(ISNUMBER($G114))),"",IF(AND($F114&lt;=CA$6,$G114&gt;=CA$5),IF(CA$5&gt;$N114,5,$K114)*10+IF(AND($F114&gt;=CA$5,$F114&lt;=CA$6),IF(AND($G114&gt;=CA$5,$G114&lt;=CA$6),5,IF($L114=1,2,1)),IF(AND($G114&gt;=CA$5,$G114&lt;=CA$6),IF($M114&gt;0,4,3),0)),IF(AND($D114&lt;=CA$6,$E114&gt;=CA$5),60,0)))</f>
        <v/>
      </c>
      <c r="CB114" s="80" t="str">
        <f>IF(OR($A114="",NOT(ISNUMBER($G114))),"",IF(AND($F114&lt;=CB$6,$G114&gt;=CB$5),IF(CB$5&gt;$N114,5,$K114)*10+IF(AND($F114&gt;=CB$5,$F114&lt;=CB$6),IF(AND($G114&gt;=CB$5,$G114&lt;=CB$6),5,IF($L114=1,2,1)),IF(AND($G114&gt;=CB$5,$G114&lt;=CB$6),IF($M114&gt;0,4,3),0)),IF(AND($D114&lt;=CB$6,$E114&gt;=CB$5),60,0)))</f>
        <v/>
      </c>
      <c r="CC114" s="80" t="str">
        <f>IF(OR($A114="",NOT(ISNUMBER($G114))),"",IF(AND($F114&lt;=CC$6,$G114&gt;=CC$5),IF(CC$5&gt;$N114,5,$K114)*10+IF(AND($F114&gt;=CC$5,$F114&lt;=CC$6),IF(AND($G114&gt;=CC$5,$G114&lt;=CC$6),5,IF($L114=1,2,1)),IF(AND($G114&gt;=CC$5,$G114&lt;=CC$6),IF($M114&gt;0,4,3),0)),IF(AND($D114&lt;=CC$6,$E114&gt;=CC$5),60,0)))</f>
        <v/>
      </c>
      <c r="CD114" s="80" t="str">
        <f>IF(OR($A114="",NOT(ISNUMBER($G114))),"",IF(AND($F114&lt;=CD$6,$G114&gt;=CD$5),IF(CD$5&gt;$N114,5,$K114)*10+IF(AND($F114&gt;=CD$5,$F114&lt;=CD$6),IF(AND($G114&gt;=CD$5,$G114&lt;=CD$6),5,IF($L114=1,2,1)),IF(AND($G114&gt;=CD$5,$G114&lt;=CD$6),IF($M114&gt;0,4,3),0)),IF(AND($D114&lt;=CD$6,$E114&gt;=CD$5),60,0)))</f>
        <v/>
      </c>
      <c r="CE114" s="80" t="str">
        <f>IF(OR($A114="",NOT(ISNUMBER($G114))),"",IF(AND($F114&lt;=CE$6,$G114&gt;=CE$5),IF(CE$5&gt;$N114,5,$K114)*10+IF(AND($F114&gt;=CE$5,$F114&lt;=CE$6),IF(AND($G114&gt;=CE$5,$G114&lt;=CE$6),5,IF($L114=1,2,1)),IF(AND($G114&gt;=CE$5,$G114&lt;=CE$6),IF($M114&gt;0,4,3),0)),IF(AND($D114&lt;=CE$6,$E114&gt;=CE$5),60,0)))</f>
        <v/>
      </c>
      <c r="CF114" s="80" t="str">
        <f>IF(OR($A114="",NOT(ISNUMBER($G114))),"",IF(AND($F114&lt;=CF$6,$G114&gt;=CF$5),IF(CF$5&gt;$N114,5,$K114)*10+IF(AND($F114&gt;=CF$5,$F114&lt;=CF$6),IF(AND($G114&gt;=CF$5,$G114&lt;=CF$6),5,IF($L114=1,2,1)),IF(AND($G114&gt;=CF$5,$G114&lt;=CF$6),IF($M114&gt;0,4,3),0)),IF(AND($D114&lt;=CF$6,$E114&gt;=CF$5),60,0)))</f>
        <v/>
      </c>
      <c r="CG114" s="80" t="str">
        <f>IF(OR($A114="",NOT(ISNUMBER($G114))),"",IF(AND($F114&lt;=CG$6,$G114&gt;=CG$5),IF(CG$5&gt;$N114,5,$K114)*10+IF(AND($F114&gt;=CG$5,$F114&lt;=CG$6),IF(AND($G114&gt;=CG$5,$G114&lt;=CG$6),5,IF($L114=1,2,1)),IF(AND($G114&gt;=CG$5,$G114&lt;=CG$6),IF($M114&gt;0,4,3),0)),IF(AND($D114&lt;=CG$6,$E114&gt;=CG$5),60,0)))</f>
        <v/>
      </c>
      <c r="CH114" s="80" t="str">
        <f>IF(OR($A114="",NOT(ISNUMBER($G114))),"",IF(AND($F114&lt;=CH$6,$G114&gt;=CH$5),IF(CH$5&gt;$N114,5,$K114)*10+IF(AND($F114&gt;=CH$5,$F114&lt;=CH$6),IF(AND($G114&gt;=CH$5,$G114&lt;=CH$6),5,IF($L114=1,2,1)),IF(AND($G114&gt;=CH$5,$G114&lt;=CH$6),IF($M114&gt;0,4,3),0)),IF(AND($D114&lt;=CH$6,$E114&gt;=CH$5),60,0)))</f>
        <v/>
      </c>
      <c r="CI114" s="80" t="str">
        <f>IF(OR($A114="",NOT(ISNUMBER($G114))),"",IF(AND($F114&lt;=CI$6,$G114&gt;=CI$5),IF(CI$5&gt;$N114,5,$K114)*10+IF(AND($F114&gt;=CI$5,$F114&lt;=CI$6),IF(AND($G114&gt;=CI$5,$G114&lt;=CI$6),5,IF($L114=1,2,1)),IF(AND($G114&gt;=CI$5,$G114&lt;=CI$6),IF($M114&gt;0,4,3),0)),IF(AND($D114&lt;=CI$6,$E114&gt;=CI$5),60,0)))</f>
        <v/>
      </c>
      <c r="CJ114" s="80" t="str">
        <f>IF(OR($A114="",NOT(ISNUMBER($G114))),"",IF(AND($F114&lt;=CJ$6,$G114&gt;=CJ$5),IF(CJ$5&gt;$N114,5,$K114)*10+IF(AND($F114&gt;=CJ$5,$F114&lt;=CJ$6),IF(AND($G114&gt;=CJ$5,$G114&lt;=CJ$6),5,IF($L114=1,2,1)),IF(AND($G114&gt;=CJ$5,$G114&lt;=CJ$6),IF($M114&gt;0,4,3),0)),IF(AND($D114&lt;=CJ$6,$E114&gt;=CJ$5),60,0)))</f>
        <v/>
      </c>
      <c r="CK114" s="80" t="str">
        <f>IF(OR($A114="",NOT(ISNUMBER($G114))),"",IF(AND($F114&lt;=CK$6,$G114&gt;=CK$5),IF(CK$5&gt;$N114,5,$K114)*10+IF(AND($F114&gt;=CK$5,$F114&lt;=CK$6),IF(AND($G114&gt;=CK$5,$G114&lt;=CK$6),5,IF($L114=1,2,1)),IF(AND($G114&gt;=CK$5,$G114&lt;=CK$6),IF($M114&gt;0,4,3),0)),IF(AND($D114&lt;=CK$6,$E114&gt;=CK$5),60,0)))</f>
        <v/>
      </c>
      <c r="CL114" s="80" t="str">
        <f>IF(OR($A114="",NOT(ISNUMBER($G114))),"",IF(AND($F114&lt;=CL$6,$G114&gt;=CL$5),IF(CL$5&gt;$N114,5,$K114)*10+IF(AND($F114&gt;=CL$5,$F114&lt;=CL$6),IF(AND($G114&gt;=CL$5,$G114&lt;=CL$6),5,IF($L114=1,2,1)),IF(AND($G114&gt;=CL$5,$G114&lt;=CL$6),IF($M114&gt;0,4,3),0)),IF(AND($D114&lt;=CL$6,$E114&gt;=CL$5),60,0)))</f>
        <v/>
      </c>
      <c r="CM114" s="80" t="str">
        <f>IF(OR($A114="",NOT(ISNUMBER($G114))),"",IF(AND($F114&lt;=CM$6,$G114&gt;=CM$5),IF(CM$5&gt;$N114,5,$K114)*10+IF(AND($F114&gt;=CM$5,$F114&lt;=CM$6),IF(AND($G114&gt;=CM$5,$G114&lt;=CM$6),5,IF($L114=1,2,1)),IF(AND($G114&gt;=CM$5,$G114&lt;=CM$6),IF($M114&gt;0,4,3),0)),IF(AND($D114&lt;=CM$6,$E114&gt;=CM$5),60,0)))</f>
        <v/>
      </c>
      <c r="CN114" s="80" t="str">
        <f>IF(OR($A114="",NOT(ISNUMBER($G114))),"",IF(AND($F114&lt;=CN$6,$G114&gt;=CN$5),IF(CN$5&gt;$N114,5,$K114)*10+IF(AND($F114&gt;=CN$5,$F114&lt;=CN$6),IF(AND($G114&gt;=CN$5,$G114&lt;=CN$6),5,IF($L114=1,2,1)),IF(AND($G114&gt;=CN$5,$G114&lt;=CN$6),IF($M114&gt;0,4,3),0)),IF(AND($D114&lt;=CN$6,$E114&gt;=CN$5),60,0)))</f>
        <v/>
      </c>
      <c r="CO114" s="80" t="str">
        <f>IF(OR($A114="",NOT(ISNUMBER($G114))),"",IF(AND($F114&lt;=CO$6,$G114&gt;=CO$5),IF(CO$5&gt;$N114,5,$K114)*10+IF(AND($F114&gt;=CO$5,$F114&lt;=CO$6),IF(AND($G114&gt;=CO$5,$G114&lt;=CO$6),5,IF($L114=1,2,1)),IF(AND($G114&gt;=CO$5,$G114&lt;=CO$6),IF($M114&gt;0,4,3),0)),IF(AND($D114&lt;=CO$6,$E114&gt;=CO$5),60,0)))</f>
        <v/>
      </c>
      <c r="CP114" s="80" t="str">
        <f>IF(OR($A114="",NOT(ISNUMBER($G114))),"",IF(AND($F114&lt;=CP$6,$G114&gt;=CP$5),IF(CP$5&gt;$N114,5,$K114)*10+IF(AND($F114&gt;=CP$5,$F114&lt;=CP$6),IF(AND($G114&gt;=CP$5,$G114&lt;=CP$6),5,IF($L114=1,2,1)),IF(AND($G114&gt;=CP$5,$G114&lt;=CP$6),IF($M114&gt;0,4,3),0)),IF(AND($D114&lt;=CP$6,$E114&gt;=CP$5),60,0)))</f>
        <v/>
      </c>
      <c r="CQ114" s="80" t="str">
        <f>IF(OR($A114="",NOT(ISNUMBER($G114))),"",IF(AND($F114&lt;=CQ$6,$G114&gt;=CQ$5),IF(CQ$5&gt;$N114,5,$K114)*10+IF(AND($F114&gt;=CQ$5,$F114&lt;=CQ$6),IF(AND($G114&gt;=CQ$5,$G114&lt;=CQ$6),5,IF($L114=1,2,1)),IF(AND($G114&gt;=CQ$5,$G114&lt;=CQ$6),IF($M114&gt;0,4,3),0)),IF(AND($D114&lt;=CQ$6,$E114&gt;=CQ$5),60,0)))</f>
        <v/>
      </c>
      <c r="CR114" s="80" t="str">
        <f>IF(OR($A114="",NOT(ISNUMBER($G114))),"",IF(AND($F114&lt;=CR$6,$G114&gt;=CR$5),IF(CR$5&gt;$N114,5,$K114)*10+IF(AND($F114&gt;=CR$5,$F114&lt;=CR$6),IF(AND($G114&gt;=CR$5,$G114&lt;=CR$6),5,IF($L114=1,2,1)),IF(AND($G114&gt;=CR$5,$G114&lt;=CR$6),IF($M114&gt;0,4,3),0)),IF(AND($D114&lt;=CR$6,$E114&gt;=CR$5),60,0)))</f>
        <v/>
      </c>
      <c r="CS114" s="80" t="str">
        <f>IF(OR($A114="",NOT(ISNUMBER($G114))),"",IF(AND($F114&lt;=CS$6,$G114&gt;=CS$5),IF(CS$5&gt;$N114,5,$K114)*10+IF(AND($F114&gt;=CS$5,$F114&lt;=CS$6),IF(AND($G114&gt;=CS$5,$G114&lt;=CS$6),5,IF($L114=1,2,1)),IF(AND($G114&gt;=CS$5,$G114&lt;=CS$6),IF($M114&gt;0,4,3),0)),IF(AND($D114&lt;=CS$6,$E114&gt;=CS$5),60,0)))</f>
        <v/>
      </c>
      <c r="CT114" s="80" t="str">
        <f>IF(OR($A114="",NOT(ISNUMBER($G114))),"",IF(AND($F114&lt;=CT$6,$G114&gt;=CT$5),IF(CT$5&gt;$N114,5,$K114)*10+IF(AND($F114&gt;=CT$5,$F114&lt;=CT$6),IF(AND($G114&gt;=CT$5,$G114&lt;=CT$6),5,IF($L114=1,2,1)),IF(AND($G114&gt;=CT$5,$G114&lt;=CT$6),IF($M114&gt;0,4,3),0)),IF(AND($D114&lt;=CT$6,$E114&gt;=CT$5),60,0)))</f>
        <v/>
      </c>
      <c r="CU114" s="80" t="str">
        <f>IF(OR($A114="",NOT(ISNUMBER($G114))),"",IF(AND($F114&lt;=CU$6,$G114&gt;=CU$5),IF(CU$5&gt;$N114,5,$K114)*10+IF(AND($F114&gt;=CU$5,$F114&lt;=CU$6),IF(AND($G114&gt;=CU$5,$G114&lt;=CU$6),5,IF($L114=1,2,1)),IF(AND($G114&gt;=CU$5,$G114&lt;=CU$6),IF($M114&gt;0,4,3),0)),IF(AND($D114&lt;=CU$6,$E114&gt;=CU$5),60,0)))</f>
        <v/>
      </c>
      <c r="CV114" s="80" t="str">
        <f>IF(OR($A114="",NOT(ISNUMBER($G114))),"",IF(AND($F114&lt;=CV$6,$G114&gt;=CV$5),IF(CV$5&gt;$N114,5,$K114)*10+IF(AND($F114&gt;=CV$5,$F114&lt;=CV$6),IF(AND($G114&gt;=CV$5,$G114&lt;=CV$6),5,IF($L114=1,2,1)),IF(AND($G114&gt;=CV$5,$G114&lt;=CV$6),IF($M114&gt;0,4,3),0)),IF(AND($D114&lt;=CV$6,$E114&gt;=CV$5),60,0)))</f>
        <v/>
      </c>
      <c r="CW114" s="80" t="str">
        <f>IF(OR($A114="",NOT(ISNUMBER($G114))),"",IF(AND($F114&lt;=CW$6,$G114&gt;=CW$5),IF(CW$5&gt;$N114,5,$K114)*10+IF(AND($F114&gt;=CW$5,$F114&lt;=CW$6),IF(AND($G114&gt;=CW$5,$G114&lt;=CW$6),5,IF($L114=1,2,1)),IF(AND($G114&gt;=CW$5,$G114&lt;=CW$6),IF($M114&gt;0,4,3),0)),IF(AND($D114&lt;=CW$6,$E114&gt;=CW$5),60,0)))</f>
        <v/>
      </c>
      <c r="CX114" s="80" t="str">
        <f>IF(OR($A114="",NOT(ISNUMBER($G114))),"",IF(AND($F114&lt;=CX$6,$G114&gt;=CX$5),IF(CX$5&gt;$N114,5,$K114)*10+IF(AND($F114&gt;=CX$5,$F114&lt;=CX$6),IF(AND($G114&gt;=CX$5,$G114&lt;=CX$6),5,IF($L114=1,2,1)),IF(AND($G114&gt;=CX$5,$G114&lt;=CX$6),IF($M114&gt;0,4,3),0)),IF(AND($D114&lt;=CX$6,$E114&gt;=CX$5),60,0)))</f>
        <v/>
      </c>
      <c r="CY114" s="80" t="str">
        <f>IF(OR($A114="",NOT(ISNUMBER($G114))),"",IF(AND($F114&lt;=CY$6,$G114&gt;=CY$5),IF(CY$5&gt;$N114,5,$K114)*10+IF(AND($F114&gt;=CY$5,$F114&lt;=CY$6),IF(AND($G114&gt;=CY$5,$G114&lt;=CY$6),5,IF($L114=1,2,1)),IF(AND($G114&gt;=CY$5,$G114&lt;=CY$6),IF($M114&gt;0,4,3),0)),IF(AND($D114&lt;=CY$6,$E114&gt;=CY$5),60,0)))</f>
        <v/>
      </c>
      <c r="CZ114" s="80" t="str">
        <f>IF(OR($A114="",NOT(ISNUMBER($G114))),"",IF(AND($F114&lt;=CZ$6,$G114&gt;=CZ$5),IF(CZ$5&gt;$N114,5,$K114)*10+IF(AND($F114&gt;=CZ$5,$F114&lt;=CZ$6),IF(AND($G114&gt;=CZ$5,$G114&lt;=CZ$6),5,IF($L114=1,2,1)),IF(AND($G114&gt;=CZ$5,$G114&lt;=CZ$6),IF($M114&gt;0,4,3),0)),IF(AND($D114&lt;=CZ$6,$E114&gt;=CZ$5),60,0)))</f>
        <v/>
      </c>
      <c r="DA114" s="80" t="str">
        <f>IF(OR($A114="",NOT(ISNUMBER($G114))),"",IF(AND($F114&lt;=DA$6,$G114&gt;=DA$5),IF(DA$5&gt;$N114,5,$K114)*10+IF(AND($F114&gt;=DA$5,$F114&lt;=DA$6),IF(AND($G114&gt;=DA$5,$G114&lt;=DA$6),5,IF($L114=1,2,1)),IF(AND($G114&gt;=DA$5,$G114&lt;=DA$6),IF($M114&gt;0,4,3),0)),IF(AND($D114&lt;=DA$6,$E114&gt;=DA$5),60,0)))</f>
        <v/>
      </c>
      <c r="DB114" s="80" t="str">
        <f>IF(OR($A114="",NOT(ISNUMBER($G114))),"",IF(AND($F114&lt;=DB$6,$G114&gt;=DB$5),IF(DB$5&gt;$N114,5,$K114)*10+IF(AND($F114&gt;=DB$5,$F114&lt;=DB$6),IF(AND($G114&gt;=DB$5,$G114&lt;=DB$6),5,IF($L114=1,2,1)),IF(AND($G114&gt;=DB$5,$G114&lt;=DB$6),IF($M114&gt;0,4,3),0)),IF(AND($D114&lt;=DB$6,$E114&gt;=DB$5),60,0)))</f>
        <v/>
      </c>
      <c r="DC114" s="80" t="str">
        <f>IF(OR($A114="",NOT(ISNUMBER($G114))),"",IF(AND($F114&lt;=DC$6,$G114&gt;=DC$5),IF(DC$5&gt;$N114,5,$K114)*10+IF(AND($F114&gt;=DC$5,$F114&lt;=DC$6),IF(AND($G114&gt;=DC$5,$G114&lt;=DC$6),5,IF($L114=1,2,1)),IF(AND($G114&gt;=DC$5,$G114&lt;=DC$6),IF($M114&gt;0,4,3),0)),IF(AND($D114&lt;=DC$6,$E114&gt;=DC$5),60,0)))</f>
        <v/>
      </c>
      <c r="DD114" s="80" t="str">
        <f>IF(OR($A114="",NOT(ISNUMBER($G114))),"",IF(AND($F114&lt;=DD$6,$G114&gt;=DD$5),IF(DD$5&gt;$N114,5,$K114)*10+IF(AND($F114&gt;=DD$5,$F114&lt;=DD$6),IF(AND($G114&gt;=DD$5,$G114&lt;=DD$6),5,IF($L114=1,2,1)),IF(AND($G114&gt;=DD$5,$G114&lt;=DD$6),IF($M114&gt;0,4,3),0)),IF(AND($D114&lt;=DD$6,$E114&gt;=DD$5),60,0)))</f>
        <v/>
      </c>
      <c r="DE114" s="80" t="str">
        <f>IF(OR($A114="",NOT(ISNUMBER($G114))),"",IF(AND($F114&lt;=DE$6,$G114&gt;=DE$5),IF(DE$5&gt;$N114,5,$K114)*10+IF(AND($F114&gt;=DE$5,$F114&lt;=DE$6),IF(AND($G114&gt;=DE$5,$G114&lt;=DE$6),5,IF($L114=1,2,1)),IF(AND($G114&gt;=DE$5,$G114&lt;=DE$6),IF($M114&gt;0,4,3),0)),IF(AND($D114&lt;=DE$6,$E114&gt;=DE$5),60,0)))</f>
        <v/>
      </c>
      <c r="DF114" s="80" t="str">
        <f>IF(OR($A114="",NOT(ISNUMBER($G114))),"",IF(AND($F114&lt;=DF$6,$G114&gt;=DF$5),IF(DF$5&gt;$N114,5,$K114)*10+IF(AND($F114&gt;=DF$5,$F114&lt;=DF$6),IF(AND($G114&gt;=DF$5,$G114&lt;=DF$6),5,IF($L114=1,2,1)),IF(AND($G114&gt;=DF$5,$G114&lt;=DF$6),IF($M114&gt;0,4,3),0)),IF(AND($D114&lt;=DF$6,$E114&gt;=DF$5),60,0)))</f>
        <v/>
      </c>
      <c r="DG114" s="80" t="str">
        <f>IF(OR($A114="",NOT(ISNUMBER($G114))),"",IF(AND($F114&lt;=DG$6,$G114&gt;=DG$5),IF(DG$5&gt;$N114,5,$K114)*10+IF(AND($F114&gt;=DG$5,$F114&lt;=DG$6),IF(AND($G114&gt;=DG$5,$G114&lt;=DG$6),5,IF($L114=1,2,1)),IF(AND($G114&gt;=DG$5,$G114&lt;=DG$6),IF($M114&gt;0,4,3),0)),IF(AND($D114&lt;=DG$6,$E114&gt;=DG$5),60,0)))</f>
        <v/>
      </c>
      <c r="DH114" s="80" t="str">
        <f>IF(OR($A114="",NOT(ISNUMBER($G114))),"",IF(AND($F114&lt;=DH$6,$G114&gt;=DH$5),IF(DH$5&gt;$N114,5,$K114)*10+IF(AND($F114&gt;=DH$5,$F114&lt;=DH$6),IF(AND($G114&gt;=DH$5,$G114&lt;=DH$6),5,IF($L114=1,2,1)),IF(AND($G114&gt;=DH$5,$G114&lt;=DH$6),IF($M114&gt;0,4,3),0)),IF(AND($D114&lt;=DH$6,$E114&gt;=DH$5),60,0)))</f>
        <v/>
      </c>
      <c r="DI114" s="80" t="str">
        <f>IF(OR($A114="",NOT(ISNUMBER($G114))),"",IF(AND($F114&lt;=DI$6,$G114&gt;=DI$5),IF(DI$5&gt;$N114,5,$K114)*10+IF(AND($F114&gt;=DI$5,$F114&lt;=DI$6),IF(AND($G114&gt;=DI$5,$G114&lt;=DI$6),5,IF($L114=1,2,1)),IF(AND($G114&gt;=DI$5,$G114&lt;=DI$6),IF($M114&gt;0,4,3),0)),IF(AND($D114&lt;=DI$6,$E114&gt;=DI$5),60,0)))</f>
        <v/>
      </c>
      <c r="DJ114" s="80" t="str">
        <f>IF(OR($A114="",NOT(ISNUMBER($G114))),"",IF(AND($F114&lt;=DJ$6,$G114&gt;=DJ$5),IF(DJ$5&gt;$N114,5,$K114)*10+IF(AND($F114&gt;=DJ$5,$F114&lt;=DJ$6),IF(AND($G114&gt;=DJ$5,$G114&lt;=DJ$6),5,IF($L114=1,2,1)),IF(AND($G114&gt;=DJ$5,$G114&lt;=DJ$6),IF($M114&gt;0,4,3),0)),IF(AND($D114&lt;=DJ$6,$E114&gt;=DJ$5),60,0)))</f>
        <v/>
      </c>
      <c r="DK114" s="80" t="str">
        <f>IF(OR($A114="",NOT(ISNUMBER($G114))),"",IF(AND($F114&lt;=DK$6,$G114&gt;=DK$5),IF(DK$5&gt;$N114,5,$K114)*10+IF(AND($F114&gt;=DK$5,$F114&lt;=DK$6),IF(AND($G114&gt;=DK$5,$G114&lt;=DK$6),5,IF($L114=1,2,1)),IF(AND($G114&gt;=DK$5,$G114&lt;=DK$6),IF($M114&gt;0,4,3),0)),IF(AND($D114&lt;=DK$6,$E114&gt;=DK$5),60,0)))</f>
        <v/>
      </c>
      <c r="DL114" s="80" t="str">
        <f>IF(OR($A114="",NOT(ISNUMBER($G114))),"",IF(AND($F114&lt;=DL$6,$G114&gt;=DL$5),IF(DL$5&gt;$N114,5,$K114)*10+IF(AND($F114&gt;=DL$5,$F114&lt;=DL$6),IF(AND($G114&gt;=DL$5,$G114&lt;=DL$6),5,IF($L114=1,2,1)),IF(AND($G114&gt;=DL$5,$G114&lt;=DL$6),IF($M114&gt;0,4,3),0)),IF(AND($D114&lt;=DL$6,$E114&gt;=DL$5),60,0)))</f>
        <v/>
      </c>
      <c r="DM114" s="80" t="str">
        <f>IF(OR($A114="",NOT(ISNUMBER($G114))),"",IF(AND($F114&lt;=DM$6,$G114&gt;=DM$5),IF(DM$5&gt;$N114,5,$K114)*10+IF(AND($F114&gt;=DM$5,$F114&lt;=DM$6),IF(AND($G114&gt;=DM$5,$G114&lt;=DM$6),5,IF($L114=1,2,1)),IF(AND($G114&gt;=DM$5,$G114&lt;=DM$6),IF($M114&gt;0,4,3),0)),IF(AND($D114&lt;=DM$6,$E114&gt;=DM$5),60,0)))</f>
        <v/>
      </c>
      <c r="DN114" s="80" t="str">
        <f>IF(OR($A114="",NOT(ISNUMBER($G114))),"",IF(AND($F114&lt;=DN$6,$G114&gt;=DN$5),IF(DN$5&gt;$N114,5,$K114)*10+IF(AND($F114&gt;=DN$5,$F114&lt;=DN$6),IF(AND($G114&gt;=DN$5,$G114&lt;=DN$6),5,IF($L114=1,2,1)),IF(AND($G114&gt;=DN$5,$G114&lt;=DN$6),IF($M114&gt;0,4,3),0)),IF(AND($D114&lt;=DN$6,$E114&gt;=DN$5),60,0)))</f>
        <v/>
      </c>
      <c r="DO114" s="80" t="str">
        <f>IF(OR($A114="",NOT(ISNUMBER($G114))),"",IF(AND($F114&lt;=DO$6,$G114&gt;=DO$5),IF(DO$5&gt;$N114,5,$K114)*10+IF(AND($F114&gt;=DO$5,$F114&lt;=DO$6),IF(AND($G114&gt;=DO$5,$G114&lt;=DO$6),5,IF($L114=1,2,1)),IF(AND($G114&gt;=DO$5,$G114&lt;=DO$6),IF($M114&gt;0,4,3),0)),IF(AND($D114&lt;=DO$6,$E114&gt;=DO$5),60,0)))</f>
        <v/>
      </c>
      <c r="DP114" s="80" t="str">
        <f>IF(OR($A114="",NOT(ISNUMBER($G114))),"",IF(AND($F114&lt;=DP$6,$G114&gt;=DP$5),IF(DP$5&gt;$N114,5,$K114)*10+IF(AND($F114&gt;=DP$5,$F114&lt;=DP$6),IF(AND($G114&gt;=DP$5,$G114&lt;=DP$6),5,IF($L114=1,2,1)),IF(AND($G114&gt;=DP$5,$G114&lt;=DP$6),IF($M114&gt;0,4,3),0)),IF(AND($D114&lt;=DP$6,$E114&gt;=DP$5),60,0)))</f>
        <v/>
      </c>
      <c r="DQ114" s="80" t="str">
        <f>IF(OR($A114="",NOT(ISNUMBER($G114))),"",IF(AND($F114&lt;=DQ$6,$G114&gt;=DQ$5),IF(DQ$5&gt;$N114,5,$K114)*10+IF(AND($F114&gt;=DQ$5,$F114&lt;=DQ$6),IF(AND($G114&gt;=DQ$5,$G114&lt;=DQ$6),5,IF($L114=1,2,1)),IF(AND($G114&gt;=DQ$5,$G114&lt;=DQ$6),IF($M114&gt;0,4,3),0)),IF(AND($D114&lt;=DQ$6,$E114&gt;=DQ$5),60,0)))</f>
        <v/>
      </c>
      <c r="DR114" s="80" t="str">
        <f>IF(OR($A114="",NOT(ISNUMBER($G114))),"",IF(AND($F114&lt;=DR$6,$G114&gt;=DR$5),IF(DR$5&gt;$N114,5,$K114)*10+IF(AND($F114&gt;=DR$5,$F114&lt;=DR$6),IF(AND($G114&gt;=DR$5,$G114&lt;=DR$6),5,IF($L114=1,2,1)),IF(AND($G114&gt;=DR$5,$G114&lt;=DR$6),IF($M114&gt;0,4,3),0)),IF(AND($D114&lt;=DR$6,$E114&gt;=DR$5),60,0)))</f>
        <v/>
      </c>
      <c r="DS114" s="80" t="str">
        <f>IF(OR($A114="",NOT(ISNUMBER($G114))),"",IF(AND($F114&lt;=DS$6,$G114&gt;=DS$5),IF(DS$5&gt;$N114,5,$K114)*10+IF(AND($F114&gt;=DS$5,$F114&lt;=DS$6),IF(AND($G114&gt;=DS$5,$G114&lt;=DS$6),5,IF($L114=1,2,1)),IF(AND($G114&gt;=DS$5,$G114&lt;=DS$6),IF($M114&gt;0,4,3),0)),IF(AND($D114&lt;=DS$6,$E114&gt;=DS$5),60,0)))</f>
        <v/>
      </c>
      <c r="DT114" s="80" t="str">
        <f>IF(OR($A114="",NOT(ISNUMBER($G114))),"",IF(AND($F114&lt;=DT$6,$G114&gt;=DT$5),IF(DT$5&gt;$N114,5,$K114)*10+IF(AND($F114&gt;=DT$5,$F114&lt;=DT$6),IF(AND($G114&gt;=DT$5,$G114&lt;=DT$6),5,IF($L114=1,2,1)),IF(AND($G114&gt;=DT$5,$G114&lt;=DT$6),IF($M114&gt;0,4,3),0)),IF(AND($D114&lt;=DT$6,$E114&gt;=DT$5),60,0)))</f>
        <v/>
      </c>
      <c r="DU114" s="80" t="str">
        <f>IF(OR($A114="",NOT(ISNUMBER($G114))),"",IF(AND($F114&lt;=DU$6,$G114&gt;=DU$5),IF(DU$5&gt;$N114,5,$K114)*10+IF(AND($F114&gt;=DU$5,$F114&lt;=DU$6),IF(AND($G114&gt;=DU$5,$G114&lt;=DU$6),5,IF($L114=1,2,1)),IF(AND($G114&gt;=DU$5,$G114&lt;=DU$6),IF($M114&gt;0,4,3),0)),IF(AND($D114&lt;=DU$6,$E114&gt;=DU$5),60,0)))</f>
        <v/>
      </c>
      <c r="DV114" s="80" t="str">
        <f>IF(OR($A114="",NOT(ISNUMBER($G114))),"",IF(AND($F114&lt;=DV$6,$G114&gt;=DV$5),IF(DV$5&gt;$N114,5,$K114)*10+IF(AND($F114&gt;=DV$5,$F114&lt;=DV$6),IF(AND($G114&gt;=DV$5,$G114&lt;=DV$6),5,IF($L114=1,2,1)),IF(AND($G114&gt;=DV$5,$G114&lt;=DV$6),IF($M114&gt;0,4,3),0)),IF(AND($D114&lt;=DV$6,$E114&gt;=DV$5),60,0)))</f>
        <v/>
      </c>
      <c r="DW114" s="80" t="str">
        <f>IF(OR($A114="",NOT(ISNUMBER($G114))),"",IF(AND($F114&lt;=DW$6,$G114&gt;=DW$5),IF(DW$5&gt;$N114,5,$K114)*10+IF(AND($F114&gt;=DW$5,$F114&lt;=DW$6),IF(AND($G114&gt;=DW$5,$G114&lt;=DW$6),5,IF($L114=1,2,1)),IF(AND($G114&gt;=DW$5,$G114&lt;=DW$6),IF($M114&gt;0,4,3),0)),IF(AND($D114&lt;=DW$6,$E114&gt;=DW$5),60,0)))</f>
        <v/>
      </c>
      <c r="DX114" s="80" t="str">
        <f>IF(OR($A114="",NOT(ISNUMBER($G114))),"",IF(AND($F114&lt;=DX$6,$G114&gt;=DX$5),IF(DX$5&gt;$N114,5,$K114)*10+IF(AND($F114&gt;=DX$5,$F114&lt;=DX$6),IF(AND($G114&gt;=DX$5,$G114&lt;=DX$6),5,IF($L114=1,2,1)),IF(AND($G114&gt;=DX$5,$G114&lt;=DX$6),IF($M114&gt;0,4,3),0)),IF(AND($D114&lt;=DX$6,$E114&gt;=DX$5),60,0)))</f>
        <v/>
      </c>
      <c r="DY114" s="80" t="str">
        <f>IF(OR($A114="",NOT(ISNUMBER($G114))),"",IF(AND($F114&lt;=DY$6,$G114&gt;=DY$5),IF(DY$5&gt;$N114,5,$K114)*10+IF(AND($F114&gt;=DY$5,$F114&lt;=DY$6),IF(AND($G114&gt;=DY$5,$G114&lt;=DY$6),5,IF($L114=1,2,1)),IF(AND($G114&gt;=DY$5,$G114&lt;=DY$6),IF($M114&gt;0,4,3),0)),IF(AND($D114&lt;=DY$6,$E114&gt;=DY$5),60,0)))</f>
        <v/>
      </c>
      <c r="DZ114" s="80" t="str">
        <f>IF(OR($A114="",NOT(ISNUMBER($G114))),"",IF(AND($F114&lt;=DZ$6,$G114&gt;=DZ$5),IF(DZ$5&gt;$N114,5,$K114)*10+IF(AND($F114&gt;=DZ$5,$F114&lt;=DZ$6),IF(AND($G114&gt;=DZ$5,$G114&lt;=DZ$6),5,IF($L114=1,2,1)),IF(AND($G114&gt;=DZ$5,$G114&lt;=DZ$6),IF($M114&gt;0,4,3),0)),IF(AND($D114&lt;=DZ$6,$E114&gt;=DZ$5),60,0)))</f>
        <v/>
      </c>
      <c r="EA114" s="80" t="str">
        <f>IF(OR($A114="",NOT(ISNUMBER($G114))),"",IF(AND($F114&lt;=EA$6,$G114&gt;=EA$5),IF(EA$5&gt;$N114,5,$K114)*10+IF(AND($F114&gt;=EA$5,$F114&lt;=EA$6),IF(AND($G114&gt;=EA$5,$G114&lt;=EA$6),5,IF($L114=1,2,1)),IF(AND($G114&gt;=EA$5,$G114&lt;=EA$6),IF($M114&gt;0,4,3),0)),IF(AND($D114&lt;=EA$6,$E114&gt;=EA$5),60,0)))</f>
        <v/>
      </c>
      <c r="EB114" s="80" t="str">
        <f>IF(OR($A114="",NOT(ISNUMBER($G114))),"",IF(AND($F114&lt;=EB$6,$G114&gt;=EB$5),IF(EB$5&gt;$N114,5,$K114)*10+IF(AND($F114&gt;=EB$5,$F114&lt;=EB$6),IF(AND($G114&gt;=EB$5,$G114&lt;=EB$6),5,IF($L114=1,2,1)),IF(AND($G114&gt;=EB$5,$G114&lt;=EB$6),IF($M114&gt;0,4,3),0)),IF(AND($D114&lt;=EB$6,$E114&gt;=EB$5),60,0)))</f>
        <v/>
      </c>
      <c r="EC114" s="80" t="str">
        <f>IF(OR($A114="",NOT(ISNUMBER($G114))),"",IF(AND($F114&lt;=EC$6,$G114&gt;=EC$5),IF(EC$5&gt;$N114,5,$K114)*10+IF(AND($F114&gt;=EC$5,$F114&lt;=EC$6),IF(AND($G114&gt;=EC$5,$G114&lt;=EC$6),5,IF($L114=1,2,1)),IF(AND($G114&gt;=EC$5,$G114&lt;=EC$6),IF($M114&gt;0,4,3),0)),IF(AND($D114&lt;=EC$6,$E114&gt;=EC$5),60,0)))</f>
        <v/>
      </c>
      <c r="ED114" s="80" t="str">
        <f>IF(OR($A114="",NOT(ISNUMBER($G114))),"",IF(AND($F114&lt;=ED$6,$G114&gt;=ED$5),IF(ED$5&gt;$N114,5,$K114)*10+IF(AND($F114&gt;=ED$5,$F114&lt;=ED$6),IF(AND($G114&gt;=ED$5,$G114&lt;=ED$6),5,IF($L114=1,2,1)),IF(AND($G114&gt;=ED$5,$G114&lt;=ED$6),IF($M114&gt;0,4,3),0)),IF(AND($D114&lt;=ED$6,$E114&gt;=ED$5),60,0)))</f>
        <v/>
      </c>
    </row>
    <row r="115" ht="18" customHeight="1">
      <c r="A115" s="52" t="str">
        <f>IF(Tasks!$B115="","",Tasks!$A115)</f>
        <v/>
      </c>
      <c r="B115" s="78" t="str">
        <f>IF(Tasks!$B115="","",Tasks!$B115)</f>
        <v/>
      </c>
      <c r="C115" s="25" t="str">
        <f>IF($B115="","",IF(AND(Tasks!$D115="",Tasks!$G115=""),"-",IF(Tasks!$D115="","",Tasks!$D115&amp;IF(OR(Tasks!$E115="",Tasks!$E115="FS"),IF(N(Tasks!$F115)=0,"","FS"),Tasks!$E115)&amp;IF(N(Tasks!$F115)=0,"",IF(Tasks!$F115&gt;0,"+","")&amp;Tasks!$F115))&amp;IF(AND(Tasks!$D115&lt;&gt;"",Tasks!$G115&lt;&gt;""),", ","")&amp;IF(Tasks!$G115="","",Tasks!$G115&amp;IF(OR(Tasks!$H115="",Tasks!$H115="FS"),IF(N(Tasks!$I115)=0,"","FS"),Tasks!$H115)&amp;IF(N(Tasks!$I115)=0,"",IF(Tasks!$I115&gt;0,"+","")&amp;Tasks!$I115))))</f>
        <v/>
      </c>
      <c r="D115" s="51" t="str">
        <f>IF(OR($B115="",Tasks!$Q115=""),"",Tasks!$Q115)</f>
        <v/>
      </c>
      <c r="E115" s="51" t="str">
        <f>IF(OR($B115="",Tasks!$R115=""),"",Tasks!$R115)</f>
        <v/>
      </c>
      <c r="F115" s="51" t="str">
        <f>IF(OR($B115="",Tasks!$S115=""),"",Tasks!$S115)</f>
        <v/>
      </c>
      <c r="G115" s="51" t="str">
        <f>IF(OR($B115="",Tasks!$T115=""),"",Tasks!$T115)</f>
        <v/>
      </c>
      <c r="H115" s="52" t="str">
        <f>IF($B115="","",Tasks!$AE115)</f>
        <v/>
      </c>
      <c r="I115" s="79" t="str">
        <f>IF($B115="","",Tasks!$AF115)</f>
        <v/>
      </c>
      <c r="J115" s="53" t="str">
        <f>IF(OR($B115="",Tasks!$V115=""),"",Tasks!$V115)</f>
        <v/>
      </c>
      <c r="K115" s="52" t="str">
        <f>IF($B115="","",Tasks!$AA115)</f>
        <v/>
      </c>
      <c r="L115" s="52" t="str">
        <f>IF($B115="","",Tasks!$AB115)</f>
        <v/>
      </c>
      <c r="M115" s="52" t="str">
        <f>IF($B115="","",Tasks!$Z115)</f>
        <v/>
      </c>
      <c r="N115" s="52" t="str">
        <f>IF(OR($B115="",Tasks!$AG115=""),"",Tasks!$AG115)</f>
        <v/>
      </c>
      <c r="O115" s="80" t="str">
        <f>IF(OR($A115="",NOT(ISNUMBER($G115))),"",IF(AND($F115&lt;=O$6,$G115&gt;=O$5),IF(O$5&gt;$N115,5,$K115)*10+IF(AND($F115&gt;=O$5,$F115&lt;=O$6),IF(AND($G115&gt;=O$5,$G115&lt;=O$6),5,IF($L115=1,2,1)),IF(AND($G115&gt;=O$5,$G115&lt;=O$6),IF($M115&gt;0,4,3),0)),IF(AND($D115&lt;=O$6,$E115&gt;=O$5),60,0)))</f>
        <v/>
      </c>
      <c r="P115" s="80" t="str">
        <f>IF(OR($A115="",NOT(ISNUMBER($G115))),"",IF(AND($F115&lt;=P$6,$G115&gt;=P$5),IF(P$5&gt;$N115,5,$K115)*10+IF(AND($F115&gt;=P$5,$F115&lt;=P$6),IF(AND($G115&gt;=P$5,$G115&lt;=P$6),5,IF($L115=1,2,1)),IF(AND($G115&gt;=P$5,$G115&lt;=P$6),IF($M115&gt;0,4,3),0)),IF(AND($D115&lt;=P$6,$E115&gt;=P$5),60,0)))</f>
        <v/>
      </c>
      <c r="Q115" s="80" t="str">
        <f>IF(OR($A115="",NOT(ISNUMBER($G115))),"",IF(AND($F115&lt;=Q$6,$G115&gt;=Q$5),IF(Q$5&gt;$N115,5,$K115)*10+IF(AND($F115&gt;=Q$5,$F115&lt;=Q$6),IF(AND($G115&gt;=Q$5,$G115&lt;=Q$6),5,IF($L115=1,2,1)),IF(AND($G115&gt;=Q$5,$G115&lt;=Q$6),IF($M115&gt;0,4,3),0)),IF(AND($D115&lt;=Q$6,$E115&gt;=Q$5),60,0)))</f>
        <v/>
      </c>
      <c r="R115" s="80" t="str">
        <f>IF(OR($A115="",NOT(ISNUMBER($G115))),"",IF(AND($F115&lt;=R$6,$G115&gt;=R$5),IF(R$5&gt;$N115,5,$K115)*10+IF(AND($F115&gt;=R$5,$F115&lt;=R$6),IF(AND($G115&gt;=R$5,$G115&lt;=R$6),5,IF($L115=1,2,1)),IF(AND($G115&gt;=R$5,$G115&lt;=R$6),IF($M115&gt;0,4,3),0)),IF(AND($D115&lt;=R$6,$E115&gt;=R$5),60,0)))</f>
        <v/>
      </c>
      <c r="S115" s="80" t="str">
        <f>IF(OR($A115="",NOT(ISNUMBER($G115))),"",IF(AND($F115&lt;=S$6,$G115&gt;=S$5),IF(S$5&gt;$N115,5,$K115)*10+IF(AND($F115&gt;=S$5,$F115&lt;=S$6),IF(AND($G115&gt;=S$5,$G115&lt;=S$6),5,IF($L115=1,2,1)),IF(AND($G115&gt;=S$5,$G115&lt;=S$6),IF($M115&gt;0,4,3),0)),IF(AND($D115&lt;=S$6,$E115&gt;=S$5),60,0)))</f>
        <v/>
      </c>
      <c r="T115" s="80" t="str">
        <f>IF(OR($A115="",NOT(ISNUMBER($G115))),"",IF(AND($F115&lt;=T$6,$G115&gt;=T$5),IF(T$5&gt;$N115,5,$K115)*10+IF(AND($F115&gt;=T$5,$F115&lt;=T$6),IF(AND($G115&gt;=T$5,$G115&lt;=T$6),5,IF($L115=1,2,1)),IF(AND($G115&gt;=T$5,$G115&lt;=T$6),IF($M115&gt;0,4,3),0)),IF(AND($D115&lt;=T$6,$E115&gt;=T$5),60,0)))</f>
        <v/>
      </c>
      <c r="U115" s="80" t="str">
        <f>IF(OR($A115="",NOT(ISNUMBER($G115))),"",IF(AND($F115&lt;=U$6,$G115&gt;=U$5),IF(U$5&gt;$N115,5,$K115)*10+IF(AND($F115&gt;=U$5,$F115&lt;=U$6),IF(AND($G115&gt;=U$5,$G115&lt;=U$6),5,IF($L115=1,2,1)),IF(AND($G115&gt;=U$5,$G115&lt;=U$6),IF($M115&gt;0,4,3),0)),IF(AND($D115&lt;=U$6,$E115&gt;=U$5),60,0)))</f>
        <v/>
      </c>
      <c r="V115" s="80" t="str">
        <f>IF(OR($A115="",NOT(ISNUMBER($G115))),"",IF(AND($F115&lt;=V$6,$G115&gt;=V$5),IF(V$5&gt;$N115,5,$K115)*10+IF(AND($F115&gt;=V$5,$F115&lt;=V$6),IF(AND($G115&gt;=V$5,$G115&lt;=V$6),5,IF($L115=1,2,1)),IF(AND($G115&gt;=V$5,$G115&lt;=V$6),IF($M115&gt;0,4,3),0)),IF(AND($D115&lt;=V$6,$E115&gt;=V$5),60,0)))</f>
        <v/>
      </c>
      <c r="W115" s="80" t="str">
        <f>IF(OR($A115="",NOT(ISNUMBER($G115))),"",IF(AND($F115&lt;=W$6,$G115&gt;=W$5),IF(W$5&gt;$N115,5,$K115)*10+IF(AND($F115&gt;=W$5,$F115&lt;=W$6),IF(AND($G115&gt;=W$5,$G115&lt;=W$6),5,IF($L115=1,2,1)),IF(AND($G115&gt;=W$5,$G115&lt;=W$6),IF($M115&gt;0,4,3),0)),IF(AND($D115&lt;=W$6,$E115&gt;=W$5),60,0)))</f>
        <v/>
      </c>
      <c r="X115" s="80" t="str">
        <f>IF(OR($A115="",NOT(ISNUMBER($G115))),"",IF(AND($F115&lt;=X$6,$G115&gt;=X$5),IF(X$5&gt;$N115,5,$K115)*10+IF(AND($F115&gt;=X$5,$F115&lt;=X$6),IF(AND($G115&gt;=X$5,$G115&lt;=X$6),5,IF($L115=1,2,1)),IF(AND($G115&gt;=X$5,$G115&lt;=X$6),IF($M115&gt;0,4,3),0)),IF(AND($D115&lt;=X$6,$E115&gt;=X$5),60,0)))</f>
        <v/>
      </c>
      <c r="Y115" s="80" t="str">
        <f>IF(OR($A115="",NOT(ISNUMBER($G115))),"",IF(AND($F115&lt;=Y$6,$G115&gt;=Y$5),IF(Y$5&gt;$N115,5,$K115)*10+IF(AND($F115&gt;=Y$5,$F115&lt;=Y$6),IF(AND($G115&gt;=Y$5,$G115&lt;=Y$6),5,IF($L115=1,2,1)),IF(AND($G115&gt;=Y$5,$G115&lt;=Y$6),IF($M115&gt;0,4,3),0)),IF(AND($D115&lt;=Y$6,$E115&gt;=Y$5),60,0)))</f>
        <v/>
      </c>
      <c r="Z115" s="80" t="str">
        <f>IF(OR($A115="",NOT(ISNUMBER($G115))),"",IF(AND($F115&lt;=Z$6,$G115&gt;=Z$5),IF(Z$5&gt;$N115,5,$K115)*10+IF(AND($F115&gt;=Z$5,$F115&lt;=Z$6),IF(AND($G115&gt;=Z$5,$G115&lt;=Z$6),5,IF($L115=1,2,1)),IF(AND($G115&gt;=Z$5,$G115&lt;=Z$6),IF($M115&gt;0,4,3),0)),IF(AND($D115&lt;=Z$6,$E115&gt;=Z$5),60,0)))</f>
        <v/>
      </c>
      <c r="AA115" s="80" t="str">
        <f>IF(OR($A115="",NOT(ISNUMBER($G115))),"",IF(AND($F115&lt;=AA$6,$G115&gt;=AA$5),IF(AA$5&gt;$N115,5,$K115)*10+IF(AND($F115&gt;=AA$5,$F115&lt;=AA$6),IF(AND($G115&gt;=AA$5,$G115&lt;=AA$6),5,IF($L115=1,2,1)),IF(AND($G115&gt;=AA$5,$G115&lt;=AA$6),IF($M115&gt;0,4,3),0)),IF(AND($D115&lt;=AA$6,$E115&gt;=AA$5),60,0)))</f>
        <v/>
      </c>
      <c r="AB115" s="80" t="str">
        <f>IF(OR($A115="",NOT(ISNUMBER($G115))),"",IF(AND($F115&lt;=AB$6,$G115&gt;=AB$5),IF(AB$5&gt;$N115,5,$K115)*10+IF(AND($F115&gt;=AB$5,$F115&lt;=AB$6),IF(AND($G115&gt;=AB$5,$G115&lt;=AB$6),5,IF($L115=1,2,1)),IF(AND($G115&gt;=AB$5,$G115&lt;=AB$6),IF($M115&gt;0,4,3),0)),IF(AND($D115&lt;=AB$6,$E115&gt;=AB$5),60,0)))</f>
        <v/>
      </c>
      <c r="AC115" s="80" t="str">
        <f>IF(OR($A115="",NOT(ISNUMBER($G115))),"",IF(AND($F115&lt;=AC$6,$G115&gt;=AC$5),IF(AC$5&gt;$N115,5,$K115)*10+IF(AND($F115&gt;=AC$5,$F115&lt;=AC$6),IF(AND($G115&gt;=AC$5,$G115&lt;=AC$6),5,IF($L115=1,2,1)),IF(AND($G115&gt;=AC$5,$G115&lt;=AC$6),IF($M115&gt;0,4,3),0)),IF(AND($D115&lt;=AC$6,$E115&gt;=AC$5),60,0)))</f>
        <v/>
      </c>
      <c r="AD115" s="80" t="str">
        <f>IF(OR($A115="",NOT(ISNUMBER($G115))),"",IF(AND($F115&lt;=AD$6,$G115&gt;=AD$5),IF(AD$5&gt;$N115,5,$K115)*10+IF(AND($F115&gt;=AD$5,$F115&lt;=AD$6),IF(AND($G115&gt;=AD$5,$G115&lt;=AD$6),5,IF($L115=1,2,1)),IF(AND($G115&gt;=AD$5,$G115&lt;=AD$6),IF($M115&gt;0,4,3),0)),IF(AND($D115&lt;=AD$6,$E115&gt;=AD$5),60,0)))</f>
        <v/>
      </c>
      <c r="AE115" s="80" t="str">
        <f>IF(OR($A115="",NOT(ISNUMBER($G115))),"",IF(AND($F115&lt;=AE$6,$G115&gt;=AE$5),IF(AE$5&gt;$N115,5,$K115)*10+IF(AND($F115&gt;=AE$5,$F115&lt;=AE$6),IF(AND($G115&gt;=AE$5,$G115&lt;=AE$6),5,IF($L115=1,2,1)),IF(AND($G115&gt;=AE$5,$G115&lt;=AE$6),IF($M115&gt;0,4,3),0)),IF(AND($D115&lt;=AE$6,$E115&gt;=AE$5),60,0)))</f>
        <v/>
      </c>
      <c r="AF115" s="80" t="str">
        <f>IF(OR($A115="",NOT(ISNUMBER($G115))),"",IF(AND($F115&lt;=AF$6,$G115&gt;=AF$5),IF(AF$5&gt;$N115,5,$K115)*10+IF(AND($F115&gt;=AF$5,$F115&lt;=AF$6),IF(AND($G115&gt;=AF$5,$G115&lt;=AF$6),5,IF($L115=1,2,1)),IF(AND($G115&gt;=AF$5,$G115&lt;=AF$6),IF($M115&gt;0,4,3),0)),IF(AND($D115&lt;=AF$6,$E115&gt;=AF$5),60,0)))</f>
        <v/>
      </c>
      <c r="AG115" s="80" t="str">
        <f>IF(OR($A115="",NOT(ISNUMBER($G115))),"",IF(AND($F115&lt;=AG$6,$G115&gt;=AG$5),IF(AG$5&gt;$N115,5,$K115)*10+IF(AND($F115&gt;=AG$5,$F115&lt;=AG$6),IF(AND($G115&gt;=AG$5,$G115&lt;=AG$6),5,IF($L115=1,2,1)),IF(AND($G115&gt;=AG$5,$G115&lt;=AG$6),IF($M115&gt;0,4,3),0)),IF(AND($D115&lt;=AG$6,$E115&gt;=AG$5),60,0)))</f>
        <v/>
      </c>
      <c r="AH115" s="80" t="str">
        <f>IF(OR($A115="",NOT(ISNUMBER($G115))),"",IF(AND($F115&lt;=AH$6,$G115&gt;=AH$5),IF(AH$5&gt;$N115,5,$K115)*10+IF(AND($F115&gt;=AH$5,$F115&lt;=AH$6),IF(AND($G115&gt;=AH$5,$G115&lt;=AH$6),5,IF($L115=1,2,1)),IF(AND($G115&gt;=AH$5,$G115&lt;=AH$6),IF($M115&gt;0,4,3),0)),IF(AND($D115&lt;=AH$6,$E115&gt;=AH$5),60,0)))</f>
        <v/>
      </c>
      <c r="AI115" s="80" t="str">
        <f>IF(OR($A115="",NOT(ISNUMBER($G115))),"",IF(AND($F115&lt;=AI$6,$G115&gt;=AI$5),IF(AI$5&gt;$N115,5,$K115)*10+IF(AND($F115&gt;=AI$5,$F115&lt;=AI$6),IF(AND($G115&gt;=AI$5,$G115&lt;=AI$6),5,IF($L115=1,2,1)),IF(AND($G115&gt;=AI$5,$G115&lt;=AI$6),IF($M115&gt;0,4,3),0)),IF(AND($D115&lt;=AI$6,$E115&gt;=AI$5),60,0)))</f>
        <v/>
      </c>
      <c r="AJ115" s="80" t="str">
        <f>IF(OR($A115="",NOT(ISNUMBER($G115))),"",IF(AND($F115&lt;=AJ$6,$G115&gt;=AJ$5),IF(AJ$5&gt;$N115,5,$K115)*10+IF(AND($F115&gt;=AJ$5,$F115&lt;=AJ$6),IF(AND($G115&gt;=AJ$5,$G115&lt;=AJ$6),5,IF($L115=1,2,1)),IF(AND($G115&gt;=AJ$5,$G115&lt;=AJ$6),IF($M115&gt;0,4,3),0)),IF(AND($D115&lt;=AJ$6,$E115&gt;=AJ$5),60,0)))</f>
        <v/>
      </c>
      <c r="AK115" s="80" t="str">
        <f>IF(OR($A115="",NOT(ISNUMBER($G115))),"",IF(AND($F115&lt;=AK$6,$G115&gt;=AK$5),IF(AK$5&gt;$N115,5,$K115)*10+IF(AND($F115&gt;=AK$5,$F115&lt;=AK$6),IF(AND($G115&gt;=AK$5,$G115&lt;=AK$6),5,IF($L115=1,2,1)),IF(AND($G115&gt;=AK$5,$G115&lt;=AK$6),IF($M115&gt;0,4,3),0)),IF(AND($D115&lt;=AK$6,$E115&gt;=AK$5),60,0)))</f>
        <v/>
      </c>
      <c r="AL115" s="80" t="str">
        <f>IF(OR($A115="",NOT(ISNUMBER($G115))),"",IF(AND($F115&lt;=AL$6,$G115&gt;=AL$5),IF(AL$5&gt;$N115,5,$K115)*10+IF(AND($F115&gt;=AL$5,$F115&lt;=AL$6),IF(AND($G115&gt;=AL$5,$G115&lt;=AL$6),5,IF($L115=1,2,1)),IF(AND($G115&gt;=AL$5,$G115&lt;=AL$6),IF($M115&gt;0,4,3),0)),IF(AND($D115&lt;=AL$6,$E115&gt;=AL$5),60,0)))</f>
        <v/>
      </c>
      <c r="AM115" s="80" t="str">
        <f>IF(OR($A115="",NOT(ISNUMBER($G115))),"",IF(AND($F115&lt;=AM$6,$G115&gt;=AM$5),IF(AM$5&gt;$N115,5,$K115)*10+IF(AND($F115&gt;=AM$5,$F115&lt;=AM$6),IF(AND($G115&gt;=AM$5,$G115&lt;=AM$6),5,IF($L115=1,2,1)),IF(AND($G115&gt;=AM$5,$G115&lt;=AM$6),IF($M115&gt;0,4,3),0)),IF(AND($D115&lt;=AM$6,$E115&gt;=AM$5),60,0)))</f>
        <v/>
      </c>
      <c r="AN115" s="80" t="str">
        <f>IF(OR($A115="",NOT(ISNUMBER($G115))),"",IF(AND($F115&lt;=AN$6,$G115&gt;=AN$5),IF(AN$5&gt;$N115,5,$K115)*10+IF(AND($F115&gt;=AN$5,$F115&lt;=AN$6),IF(AND($G115&gt;=AN$5,$G115&lt;=AN$6),5,IF($L115=1,2,1)),IF(AND($G115&gt;=AN$5,$G115&lt;=AN$6),IF($M115&gt;0,4,3),0)),IF(AND($D115&lt;=AN$6,$E115&gt;=AN$5),60,0)))</f>
        <v/>
      </c>
      <c r="AO115" s="80" t="str">
        <f>IF(OR($A115="",NOT(ISNUMBER($G115))),"",IF(AND($F115&lt;=AO$6,$G115&gt;=AO$5),IF(AO$5&gt;$N115,5,$K115)*10+IF(AND($F115&gt;=AO$5,$F115&lt;=AO$6),IF(AND($G115&gt;=AO$5,$G115&lt;=AO$6),5,IF($L115=1,2,1)),IF(AND($G115&gt;=AO$5,$G115&lt;=AO$6),IF($M115&gt;0,4,3),0)),IF(AND($D115&lt;=AO$6,$E115&gt;=AO$5),60,0)))</f>
        <v/>
      </c>
      <c r="AP115" s="80" t="str">
        <f>IF(OR($A115="",NOT(ISNUMBER($G115))),"",IF(AND($F115&lt;=AP$6,$G115&gt;=AP$5),IF(AP$5&gt;$N115,5,$K115)*10+IF(AND($F115&gt;=AP$5,$F115&lt;=AP$6),IF(AND($G115&gt;=AP$5,$G115&lt;=AP$6),5,IF($L115=1,2,1)),IF(AND($G115&gt;=AP$5,$G115&lt;=AP$6),IF($M115&gt;0,4,3),0)),IF(AND($D115&lt;=AP$6,$E115&gt;=AP$5),60,0)))</f>
        <v/>
      </c>
      <c r="AQ115" s="80" t="str">
        <f>IF(OR($A115="",NOT(ISNUMBER($G115))),"",IF(AND($F115&lt;=AQ$6,$G115&gt;=AQ$5),IF(AQ$5&gt;$N115,5,$K115)*10+IF(AND($F115&gt;=AQ$5,$F115&lt;=AQ$6),IF(AND($G115&gt;=AQ$5,$G115&lt;=AQ$6),5,IF($L115=1,2,1)),IF(AND($G115&gt;=AQ$5,$G115&lt;=AQ$6),IF($M115&gt;0,4,3),0)),IF(AND($D115&lt;=AQ$6,$E115&gt;=AQ$5),60,0)))</f>
        <v/>
      </c>
      <c r="AR115" s="80" t="str">
        <f>IF(OR($A115="",NOT(ISNUMBER($G115))),"",IF(AND($F115&lt;=AR$6,$G115&gt;=AR$5),IF(AR$5&gt;$N115,5,$K115)*10+IF(AND($F115&gt;=AR$5,$F115&lt;=AR$6),IF(AND($G115&gt;=AR$5,$G115&lt;=AR$6),5,IF($L115=1,2,1)),IF(AND($G115&gt;=AR$5,$G115&lt;=AR$6),IF($M115&gt;0,4,3),0)),IF(AND($D115&lt;=AR$6,$E115&gt;=AR$5),60,0)))</f>
        <v/>
      </c>
      <c r="AS115" s="80" t="str">
        <f>IF(OR($A115="",NOT(ISNUMBER($G115))),"",IF(AND($F115&lt;=AS$6,$G115&gt;=AS$5),IF(AS$5&gt;$N115,5,$K115)*10+IF(AND($F115&gt;=AS$5,$F115&lt;=AS$6),IF(AND($G115&gt;=AS$5,$G115&lt;=AS$6),5,IF($L115=1,2,1)),IF(AND($G115&gt;=AS$5,$G115&lt;=AS$6),IF($M115&gt;0,4,3),0)),IF(AND($D115&lt;=AS$6,$E115&gt;=AS$5),60,0)))</f>
        <v/>
      </c>
      <c r="AT115" s="80" t="str">
        <f>IF(OR($A115="",NOT(ISNUMBER($G115))),"",IF(AND($F115&lt;=AT$6,$G115&gt;=AT$5),IF(AT$5&gt;$N115,5,$K115)*10+IF(AND($F115&gt;=AT$5,$F115&lt;=AT$6),IF(AND($G115&gt;=AT$5,$G115&lt;=AT$6),5,IF($L115=1,2,1)),IF(AND($G115&gt;=AT$5,$G115&lt;=AT$6),IF($M115&gt;0,4,3),0)),IF(AND($D115&lt;=AT$6,$E115&gt;=AT$5),60,0)))</f>
        <v/>
      </c>
      <c r="AU115" s="80" t="str">
        <f>IF(OR($A115="",NOT(ISNUMBER($G115))),"",IF(AND($F115&lt;=AU$6,$G115&gt;=AU$5),IF(AU$5&gt;$N115,5,$K115)*10+IF(AND($F115&gt;=AU$5,$F115&lt;=AU$6),IF(AND($G115&gt;=AU$5,$G115&lt;=AU$6),5,IF($L115=1,2,1)),IF(AND($G115&gt;=AU$5,$G115&lt;=AU$6),IF($M115&gt;0,4,3),0)),IF(AND($D115&lt;=AU$6,$E115&gt;=AU$5),60,0)))</f>
        <v/>
      </c>
      <c r="AV115" s="80" t="str">
        <f>IF(OR($A115="",NOT(ISNUMBER($G115))),"",IF(AND($F115&lt;=AV$6,$G115&gt;=AV$5),IF(AV$5&gt;$N115,5,$K115)*10+IF(AND($F115&gt;=AV$5,$F115&lt;=AV$6),IF(AND($G115&gt;=AV$5,$G115&lt;=AV$6),5,IF($L115=1,2,1)),IF(AND($G115&gt;=AV$5,$G115&lt;=AV$6),IF($M115&gt;0,4,3),0)),IF(AND($D115&lt;=AV$6,$E115&gt;=AV$5),60,0)))</f>
        <v/>
      </c>
      <c r="AW115" s="80" t="str">
        <f>IF(OR($A115="",NOT(ISNUMBER($G115))),"",IF(AND($F115&lt;=AW$6,$G115&gt;=AW$5),IF(AW$5&gt;$N115,5,$K115)*10+IF(AND($F115&gt;=AW$5,$F115&lt;=AW$6),IF(AND($G115&gt;=AW$5,$G115&lt;=AW$6),5,IF($L115=1,2,1)),IF(AND($G115&gt;=AW$5,$G115&lt;=AW$6),IF($M115&gt;0,4,3),0)),IF(AND($D115&lt;=AW$6,$E115&gt;=AW$5),60,0)))</f>
        <v/>
      </c>
      <c r="AX115" s="80" t="str">
        <f>IF(OR($A115="",NOT(ISNUMBER($G115))),"",IF(AND($F115&lt;=AX$6,$G115&gt;=AX$5),IF(AX$5&gt;$N115,5,$K115)*10+IF(AND($F115&gt;=AX$5,$F115&lt;=AX$6),IF(AND($G115&gt;=AX$5,$G115&lt;=AX$6),5,IF($L115=1,2,1)),IF(AND($G115&gt;=AX$5,$G115&lt;=AX$6),IF($M115&gt;0,4,3),0)),IF(AND($D115&lt;=AX$6,$E115&gt;=AX$5),60,0)))</f>
        <v/>
      </c>
      <c r="AY115" s="80" t="str">
        <f>IF(OR($A115="",NOT(ISNUMBER($G115))),"",IF(AND($F115&lt;=AY$6,$G115&gt;=AY$5),IF(AY$5&gt;$N115,5,$K115)*10+IF(AND($F115&gt;=AY$5,$F115&lt;=AY$6),IF(AND($G115&gt;=AY$5,$G115&lt;=AY$6),5,IF($L115=1,2,1)),IF(AND($G115&gt;=AY$5,$G115&lt;=AY$6),IF($M115&gt;0,4,3),0)),IF(AND($D115&lt;=AY$6,$E115&gt;=AY$5),60,0)))</f>
        <v/>
      </c>
      <c r="AZ115" s="80" t="str">
        <f>IF(OR($A115="",NOT(ISNUMBER($G115))),"",IF(AND($F115&lt;=AZ$6,$G115&gt;=AZ$5),IF(AZ$5&gt;$N115,5,$K115)*10+IF(AND($F115&gt;=AZ$5,$F115&lt;=AZ$6),IF(AND($G115&gt;=AZ$5,$G115&lt;=AZ$6),5,IF($L115=1,2,1)),IF(AND($G115&gt;=AZ$5,$G115&lt;=AZ$6),IF($M115&gt;0,4,3),0)),IF(AND($D115&lt;=AZ$6,$E115&gt;=AZ$5),60,0)))</f>
        <v/>
      </c>
      <c r="BA115" s="80" t="str">
        <f>IF(OR($A115="",NOT(ISNUMBER($G115))),"",IF(AND($F115&lt;=BA$6,$G115&gt;=BA$5),IF(BA$5&gt;$N115,5,$K115)*10+IF(AND($F115&gt;=BA$5,$F115&lt;=BA$6),IF(AND($G115&gt;=BA$5,$G115&lt;=BA$6),5,IF($L115=1,2,1)),IF(AND($G115&gt;=BA$5,$G115&lt;=BA$6),IF($M115&gt;0,4,3),0)),IF(AND($D115&lt;=BA$6,$E115&gt;=BA$5),60,0)))</f>
        <v/>
      </c>
      <c r="BB115" s="80" t="str">
        <f>IF(OR($A115="",NOT(ISNUMBER($G115))),"",IF(AND($F115&lt;=BB$6,$G115&gt;=BB$5),IF(BB$5&gt;$N115,5,$K115)*10+IF(AND($F115&gt;=BB$5,$F115&lt;=BB$6),IF(AND($G115&gt;=BB$5,$G115&lt;=BB$6),5,IF($L115=1,2,1)),IF(AND($G115&gt;=BB$5,$G115&lt;=BB$6),IF($M115&gt;0,4,3),0)),IF(AND($D115&lt;=BB$6,$E115&gt;=BB$5),60,0)))</f>
        <v/>
      </c>
      <c r="BC115" s="80" t="str">
        <f>IF(OR($A115="",NOT(ISNUMBER($G115))),"",IF(AND($F115&lt;=BC$6,$G115&gt;=BC$5),IF(BC$5&gt;$N115,5,$K115)*10+IF(AND($F115&gt;=BC$5,$F115&lt;=BC$6),IF(AND($G115&gt;=BC$5,$G115&lt;=BC$6),5,IF($L115=1,2,1)),IF(AND($G115&gt;=BC$5,$G115&lt;=BC$6),IF($M115&gt;0,4,3),0)),IF(AND($D115&lt;=BC$6,$E115&gt;=BC$5),60,0)))</f>
        <v/>
      </c>
      <c r="BD115" s="80" t="str">
        <f>IF(OR($A115="",NOT(ISNUMBER($G115))),"",IF(AND($F115&lt;=BD$6,$G115&gt;=BD$5),IF(BD$5&gt;$N115,5,$K115)*10+IF(AND($F115&gt;=BD$5,$F115&lt;=BD$6),IF(AND($G115&gt;=BD$5,$G115&lt;=BD$6),5,IF($L115=1,2,1)),IF(AND($G115&gt;=BD$5,$G115&lt;=BD$6),IF($M115&gt;0,4,3),0)),IF(AND($D115&lt;=BD$6,$E115&gt;=BD$5),60,0)))</f>
        <v/>
      </c>
      <c r="BE115" s="80" t="str">
        <f>IF(OR($A115="",NOT(ISNUMBER($G115))),"",IF(AND($F115&lt;=BE$6,$G115&gt;=BE$5),IF(BE$5&gt;$N115,5,$K115)*10+IF(AND($F115&gt;=BE$5,$F115&lt;=BE$6),IF(AND($G115&gt;=BE$5,$G115&lt;=BE$6),5,IF($L115=1,2,1)),IF(AND($G115&gt;=BE$5,$G115&lt;=BE$6),IF($M115&gt;0,4,3),0)),IF(AND($D115&lt;=BE$6,$E115&gt;=BE$5),60,0)))</f>
        <v/>
      </c>
      <c r="BF115" s="80" t="str">
        <f>IF(OR($A115="",NOT(ISNUMBER($G115))),"",IF(AND($F115&lt;=BF$6,$G115&gt;=BF$5),IF(BF$5&gt;$N115,5,$K115)*10+IF(AND($F115&gt;=BF$5,$F115&lt;=BF$6),IF(AND($G115&gt;=BF$5,$G115&lt;=BF$6),5,IF($L115=1,2,1)),IF(AND($G115&gt;=BF$5,$G115&lt;=BF$6),IF($M115&gt;0,4,3),0)),IF(AND($D115&lt;=BF$6,$E115&gt;=BF$5),60,0)))</f>
        <v/>
      </c>
      <c r="BG115" s="80" t="str">
        <f>IF(OR($A115="",NOT(ISNUMBER($G115))),"",IF(AND($F115&lt;=BG$6,$G115&gt;=BG$5),IF(BG$5&gt;$N115,5,$K115)*10+IF(AND($F115&gt;=BG$5,$F115&lt;=BG$6),IF(AND($G115&gt;=BG$5,$G115&lt;=BG$6),5,IF($L115=1,2,1)),IF(AND($G115&gt;=BG$5,$G115&lt;=BG$6),IF($M115&gt;0,4,3),0)),IF(AND($D115&lt;=BG$6,$E115&gt;=BG$5),60,0)))</f>
        <v/>
      </c>
      <c r="BH115" s="80" t="str">
        <f>IF(OR($A115="",NOT(ISNUMBER($G115))),"",IF(AND($F115&lt;=BH$6,$G115&gt;=BH$5),IF(BH$5&gt;$N115,5,$K115)*10+IF(AND($F115&gt;=BH$5,$F115&lt;=BH$6),IF(AND($G115&gt;=BH$5,$G115&lt;=BH$6),5,IF($L115=1,2,1)),IF(AND($G115&gt;=BH$5,$G115&lt;=BH$6),IF($M115&gt;0,4,3),0)),IF(AND($D115&lt;=BH$6,$E115&gt;=BH$5),60,0)))</f>
        <v/>
      </c>
      <c r="BI115" s="80" t="str">
        <f>IF(OR($A115="",NOT(ISNUMBER($G115))),"",IF(AND($F115&lt;=BI$6,$G115&gt;=BI$5),IF(BI$5&gt;$N115,5,$K115)*10+IF(AND($F115&gt;=BI$5,$F115&lt;=BI$6),IF(AND($G115&gt;=BI$5,$G115&lt;=BI$6),5,IF($L115=1,2,1)),IF(AND($G115&gt;=BI$5,$G115&lt;=BI$6),IF($M115&gt;0,4,3),0)),IF(AND($D115&lt;=BI$6,$E115&gt;=BI$5),60,0)))</f>
        <v/>
      </c>
      <c r="BJ115" s="80" t="str">
        <f>IF(OR($A115="",NOT(ISNUMBER($G115))),"",IF(AND($F115&lt;=BJ$6,$G115&gt;=BJ$5),IF(BJ$5&gt;$N115,5,$K115)*10+IF(AND($F115&gt;=BJ$5,$F115&lt;=BJ$6),IF(AND($G115&gt;=BJ$5,$G115&lt;=BJ$6),5,IF($L115=1,2,1)),IF(AND($G115&gt;=BJ$5,$G115&lt;=BJ$6),IF($M115&gt;0,4,3),0)),IF(AND($D115&lt;=BJ$6,$E115&gt;=BJ$5),60,0)))</f>
        <v/>
      </c>
      <c r="BK115" s="80" t="str">
        <f>IF(OR($A115="",NOT(ISNUMBER($G115))),"",IF(AND($F115&lt;=BK$6,$G115&gt;=BK$5),IF(BK$5&gt;$N115,5,$K115)*10+IF(AND($F115&gt;=BK$5,$F115&lt;=BK$6),IF(AND($G115&gt;=BK$5,$G115&lt;=BK$6),5,IF($L115=1,2,1)),IF(AND($G115&gt;=BK$5,$G115&lt;=BK$6),IF($M115&gt;0,4,3),0)),IF(AND($D115&lt;=BK$6,$E115&gt;=BK$5),60,0)))</f>
        <v/>
      </c>
      <c r="BL115" s="80" t="str">
        <f>IF(OR($A115="",NOT(ISNUMBER($G115))),"",IF(AND($F115&lt;=BL$6,$G115&gt;=BL$5),IF(BL$5&gt;$N115,5,$K115)*10+IF(AND($F115&gt;=BL$5,$F115&lt;=BL$6),IF(AND($G115&gt;=BL$5,$G115&lt;=BL$6),5,IF($L115=1,2,1)),IF(AND($G115&gt;=BL$5,$G115&lt;=BL$6),IF($M115&gt;0,4,3),0)),IF(AND($D115&lt;=BL$6,$E115&gt;=BL$5),60,0)))</f>
        <v/>
      </c>
      <c r="BM115" s="80" t="str">
        <f>IF(OR($A115="",NOT(ISNUMBER($G115))),"",IF(AND($F115&lt;=BM$6,$G115&gt;=BM$5),IF(BM$5&gt;$N115,5,$K115)*10+IF(AND($F115&gt;=BM$5,$F115&lt;=BM$6),IF(AND($G115&gt;=BM$5,$G115&lt;=BM$6),5,IF($L115=1,2,1)),IF(AND($G115&gt;=BM$5,$G115&lt;=BM$6),IF($M115&gt;0,4,3),0)),IF(AND($D115&lt;=BM$6,$E115&gt;=BM$5),60,0)))</f>
        <v/>
      </c>
      <c r="BN115" s="80" t="str">
        <f>IF(OR($A115="",NOT(ISNUMBER($G115))),"",IF(AND($F115&lt;=BN$6,$G115&gt;=BN$5),IF(BN$5&gt;$N115,5,$K115)*10+IF(AND($F115&gt;=BN$5,$F115&lt;=BN$6),IF(AND($G115&gt;=BN$5,$G115&lt;=BN$6),5,IF($L115=1,2,1)),IF(AND($G115&gt;=BN$5,$G115&lt;=BN$6),IF($M115&gt;0,4,3),0)),IF(AND($D115&lt;=BN$6,$E115&gt;=BN$5),60,0)))</f>
        <v/>
      </c>
      <c r="BO115" s="80" t="str">
        <f>IF(OR($A115="",NOT(ISNUMBER($G115))),"",IF(AND($F115&lt;=BO$6,$G115&gt;=BO$5),IF(BO$5&gt;$N115,5,$K115)*10+IF(AND($F115&gt;=BO$5,$F115&lt;=BO$6),IF(AND($G115&gt;=BO$5,$G115&lt;=BO$6),5,IF($L115=1,2,1)),IF(AND($G115&gt;=BO$5,$G115&lt;=BO$6),IF($M115&gt;0,4,3),0)),IF(AND($D115&lt;=BO$6,$E115&gt;=BO$5),60,0)))</f>
        <v/>
      </c>
      <c r="BP115" s="80" t="str">
        <f>IF(OR($A115="",NOT(ISNUMBER($G115))),"",IF(AND($F115&lt;=BP$6,$G115&gt;=BP$5),IF(BP$5&gt;$N115,5,$K115)*10+IF(AND($F115&gt;=BP$5,$F115&lt;=BP$6),IF(AND($G115&gt;=BP$5,$G115&lt;=BP$6),5,IF($L115=1,2,1)),IF(AND($G115&gt;=BP$5,$G115&lt;=BP$6),IF($M115&gt;0,4,3),0)),IF(AND($D115&lt;=BP$6,$E115&gt;=BP$5),60,0)))</f>
        <v/>
      </c>
      <c r="BQ115" s="80" t="str">
        <f>IF(OR($A115="",NOT(ISNUMBER($G115))),"",IF(AND($F115&lt;=BQ$6,$G115&gt;=BQ$5),IF(BQ$5&gt;$N115,5,$K115)*10+IF(AND($F115&gt;=BQ$5,$F115&lt;=BQ$6),IF(AND($G115&gt;=BQ$5,$G115&lt;=BQ$6),5,IF($L115=1,2,1)),IF(AND($G115&gt;=BQ$5,$G115&lt;=BQ$6),IF($M115&gt;0,4,3),0)),IF(AND($D115&lt;=BQ$6,$E115&gt;=BQ$5),60,0)))</f>
        <v/>
      </c>
      <c r="BR115" s="80" t="str">
        <f>IF(OR($A115="",NOT(ISNUMBER($G115))),"",IF(AND($F115&lt;=BR$6,$G115&gt;=BR$5),IF(BR$5&gt;$N115,5,$K115)*10+IF(AND($F115&gt;=BR$5,$F115&lt;=BR$6),IF(AND($G115&gt;=BR$5,$G115&lt;=BR$6),5,IF($L115=1,2,1)),IF(AND($G115&gt;=BR$5,$G115&lt;=BR$6),IF($M115&gt;0,4,3),0)),IF(AND($D115&lt;=BR$6,$E115&gt;=BR$5),60,0)))</f>
        <v/>
      </c>
      <c r="BS115" s="80" t="str">
        <f>IF(OR($A115="",NOT(ISNUMBER($G115))),"",IF(AND($F115&lt;=BS$6,$G115&gt;=BS$5),IF(BS$5&gt;$N115,5,$K115)*10+IF(AND($F115&gt;=BS$5,$F115&lt;=BS$6),IF(AND($G115&gt;=BS$5,$G115&lt;=BS$6),5,IF($L115=1,2,1)),IF(AND($G115&gt;=BS$5,$G115&lt;=BS$6),IF($M115&gt;0,4,3),0)),IF(AND($D115&lt;=BS$6,$E115&gt;=BS$5),60,0)))</f>
        <v/>
      </c>
      <c r="BT115" s="80" t="str">
        <f>IF(OR($A115="",NOT(ISNUMBER($G115))),"",IF(AND($F115&lt;=BT$6,$G115&gt;=BT$5),IF(BT$5&gt;$N115,5,$K115)*10+IF(AND($F115&gt;=BT$5,$F115&lt;=BT$6),IF(AND($G115&gt;=BT$5,$G115&lt;=BT$6),5,IF($L115=1,2,1)),IF(AND($G115&gt;=BT$5,$G115&lt;=BT$6),IF($M115&gt;0,4,3),0)),IF(AND($D115&lt;=BT$6,$E115&gt;=BT$5),60,0)))</f>
        <v/>
      </c>
      <c r="BU115" s="80" t="str">
        <f>IF(OR($A115="",NOT(ISNUMBER($G115))),"",IF(AND($F115&lt;=BU$6,$G115&gt;=BU$5),IF(BU$5&gt;$N115,5,$K115)*10+IF(AND($F115&gt;=BU$5,$F115&lt;=BU$6),IF(AND($G115&gt;=BU$5,$G115&lt;=BU$6),5,IF($L115=1,2,1)),IF(AND($G115&gt;=BU$5,$G115&lt;=BU$6),IF($M115&gt;0,4,3),0)),IF(AND($D115&lt;=BU$6,$E115&gt;=BU$5),60,0)))</f>
        <v/>
      </c>
      <c r="BV115" s="80" t="str">
        <f>IF(OR($A115="",NOT(ISNUMBER($G115))),"",IF(AND($F115&lt;=BV$6,$G115&gt;=BV$5),IF(BV$5&gt;$N115,5,$K115)*10+IF(AND($F115&gt;=BV$5,$F115&lt;=BV$6),IF(AND($G115&gt;=BV$5,$G115&lt;=BV$6),5,IF($L115=1,2,1)),IF(AND($G115&gt;=BV$5,$G115&lt;=BV$6),IF($M115&gt;0,4,3),0)),IF(AND($D115&lt;=BV$6,$E115&gt;=BV$5),60,0)))</f>
        <v/>
      </c>
      <c r="BW115" s="80" t="str">
        <f>IF(OR($A115="",NOT(ISNUMBER($G115))),"",IF(AND($F115&lt;=BW$6,$G115&gt;=BW$5),IF(BW$5&gt;$N115,5,$K115)*10+IF(AND($F115&gt;=BW$5,$F115&lt;=BW$6),IF(AND($G115&gt;=BW$5,$G115&lt;=BW$6),5,IF($L115=1,2,1)),IF(AND($G115&gt;=BW$5,$G115&lt;=BW$6),IF($M115&gt;0,4,3),0)),IF(AND($D115&lt;=BW$6,$E115&gt;=BW$5),60,0)))</f>
        <v/>
      </c>
      <c r="BX115" s="80" t="str">
        <f>IF(OR($A115="",NOT(ISNUMBER($G115))),"",IF(AND($F115&lt;=BX$6,$G115&gt;=BX$5),IF(BX$5&gt;$N115,5,$K115)*10+IF(AND($F115&gt;=BX$5,$F115&lt;=BX$6),IF(AND($G115&gt;=BX$5,$G115&lt;=BX$6),5,IF($L115=1,2,1)),IF(AND($G115&gt;=BX$5,$G115&lt;=BX$6),IF($M115&gt;0,4,3),0)),IF(AND($D115&lt;=BX$6,$E115&gt;=BX$5),60,0)))</f>
        <v/>
      </c>
      <c r="BY115" s="80" t="str">
        <f>IF(OR($A115="",NOT(ISNUMBER($G115))),"",IF(AND($F115&lt;=BY$6,$G115&gt;=BY$5),IF(BY$5&gt;$N115,5,$K115)*10+IF(AND($F115&gt;=BY$5,$F115&lt;=BY$6),IF(AND($G115&gt;=BY$5,$G115&lt;=BY$6),5,IF($L115=1,2,1)),IF(AND($G115&gt;=BY$5,$G115&lt;=BY$6),IF($M115&gt;0,4,3),0)),IF(AND($D115&lt;=BY$6,$E115&gt;=BY$5),60,0)))</f>
        <v/>
      </c>
      <c r="BZ115" s="80" t="str">
        <f>IF(OR($A115="",NOT(ISNUMBER($G115))),"",IF(AND($F115&lt;=BZ$6,$G115&gt;=BZ$5),IF(BZ$5&gt;$N115,5,$K115)*10+IF(AND($F115&gt;=BZ$5,$F115&lt;=BZ$6),IF(AND($G115&gt;=BZ$5,$G115&lt;=BZ$6),5,IF($L115=1,2,1)),IF(AND($G115&gt;=BZ$5,$G115&lt;=BZ$6),IF($M115&gt;0,4,3),0)),IF(AND($D115&lt;=BZ$6,$E115&gt;=BZ$5),60,0)))</f>
        <v/>
      </c>
      <c r="CA115" s="80" t="str">
        <f>IF(OR($A115="",NOT(ISNUMBER($G115))),"",IF(AND($F115&lt;=CA$6,$G115&gt;=CA$5),IF(CA$5&gt;$N115,5,$K115)*10+IF(AND($F115&gt;=CA$5,$F115&lt;=CA$6),IF(AND($G115&gt;=CA$5,$G115&lt;=CA$6),5,IF($L115=1,2,1)),IF(AND($G115&gt;=CA$5,$G115&lt;=CA$6),IF($M115&gt;0,4,3),0)),IF(AND($D115&lt;=CA$6,$E115&gt;=CA$5),60,0)))</f>
        <v/>
      </c>
      <c r="CB115" s="80" t="str">
        <f>IF(OR($A115="",NOT(ISNUMBER($G115))),"",IF(AND($F115&lt;=CB$6,$G115&gt;=CB$5),IF(CB$5&gt;$N115,5,$K115)*10+IF(AND($F115&gt;=CB$5,$F115&lt;=CB$6),IF(AND($G115&gt;=CB$5,$G115&lt;=CB$6),5,IF($L115=1,2,1)),IF(AND($G115&gt;=CB$5,$G115&lt;=CB$6),IF($M115&gt;0,4,3),0)),IF(AND($D115&lt;=CB$6,$E115&gt;=CB$5),60,0)))</f>
        <v/>
      </c>
      <c r="CC115" s="80" t="str">
        <f>IF(OR($A115="",NOT(ISNUMBER($G115))),"",IF(AND($F115&lt;=CC$6,$G115&gt;=CC$5),IF(CC$5&gt;$N115,5,$K115)*10+IF(AND($F115&gt;=CC$5,$F115&lt;=CC$6),IF(AND($G115&gt;=CC$5,$G115&lt;=CC$6),5,IF($L115=1,2,1)),IF(AND($G115&gt;=CC$5,$G115&lt;=CC$6),IF($M115&gt;0,4,3),0)),IF(AND($D115&lt;=CC$6,$E115&gt;=CC$5),60,0)))</f>
        <v/>
      </c>
      <c r="CD115" s="80" t="str">
        <f>IF(OR($A115="",NOT(ISNUMBER($G115))),"",IF(AND($F115&lt;=CD$6,$G115&gt;=CD$5),IF(CD$5&gt;$N115,5,$K115)*10+IF(AND($F115&gt;=CD$5,$F115&lt;=CD$6),IF(AND($G115&gt;=CD$5,$G115&lt;=CD$6),5,IF($L115=1,2,1)),IF(AND($G115&gt;=CD$5,$G115&lt;=CD$6),IF($M115&gt;0,4,3),0)),IF(AND($D115&lt;=CD$6,$E115&gt;=CD$5),60,0)))</f>
        <v/>
      </c>
      <c r="CE115" s="80" t="str">
        <f>IF(OR($A115="",NOT(ISNUMBER($G115))),"",IF(AND($F115&lt;=CE$6,$G115&gt;=CE$5),IF(CE$5&gt;$N115,5,$K115)*10+IF(AND($F115&gt;=CE$5,$F115&lt;=CE$6),IF(AND($G115&gt;=CE$5,$G115&lt;=CE$6),5,IF($L115=1,2,1)),IF(AND($G115&gt;=CE$5,$G115&lt;=CE$6),IF($M115&gt;0,4,3),0)),IF(AND($D115&lt;=CE$6,$E115&gt;=CE$5),60,0)))</f>
        <v/>
      </c>
      <c r="CF115" s="80" t="str">
        <f>IF(OR($A115="",NOT(ISNUMBER($G115))),"",IF(AND($F115&lt;=CF$6,$G115&gt;=CF$5),IF(CF$5&gt;$N115,5,$K115)*10+IF(AND($F115&gt;=CF$5,$F115&lt;=CF$6),IF(AND($G115&gt;=CF$5,$G115&lt;=CF$6),5,IF($L115=1,2,1)),IF(AND($G115&gt;=CF$5,$G115&lt;=CF$6),IF($M115&gt;0,4,3),0)),IF(AND($D115&lt;=CF$6,$E115&gt;=CF$5),60,0)))</f>
        <v/>
      </c>
      <c r="CG115" s="80" t="str">
        <f>IF(OR($A115="",NOT(ISNUMBER($G115))),"",IF(AND($F115&lt;=CG$6,$G115&gt;=CG$5),IF(CG$5&gt;$N115,5,$K115)*10+IF(AND($F115&gt;=CG$5,$F115&lt;=CG$6),IF(AND($G115&gt;=CG$5,$G115&lt;=CG$6),5,IF($L115=1,2,1)),IF(AND($G115&gt;=CG$5,$G115&lt;=CG$6),IF($M115&gt;0,4,3),0)),IF(AND($D115&lt;=CG$6,$E115&gt;=CG$5),60,0)))</f>
        <v/>
      </c>
      <c r="CH115" s="80" t="str">
        <f>IF(OR($A115="",NOT(ISNUMBER($G115))),"",IF(AND($F115&lt;=CH$6,$G115&gt;=CH$5),IF(CH$5&gt;$N115,5,$K115)*10+IF(AND($F115&gt;=CH$5,$F115&lt;=CH$6),IF(AND($G115&gt;=CH$5,$G115&lt;=CH$6),5,IF($L115=1,2,1)),IF(AND($G115&gt;=CH$5,$G115&lt;=CH$6),IF($M115&gt;0,4,3),0)),IF(AND($D115&lt;=CH$6,$E115&gt;=CH$5),60,0)))</f>
        <v/>
      </c>
      <c r="CI115" s="80" t="str">
        <f>IF(OR($A115="",NOT(ISNUMBER($G115))),"",IF(AND($F115&lt;=CI$6,$G115&gt;=CI$5),IF(CI$5&gt;$N115,5,$K115)*10+IF(AND($F115&gt;=CI$5,$F115&lt;=CI$6),IF(AND($G115&gt;=CI$5,$G115&lt;=CI$6),5,IF($L115=1,2,1)),IF(AND($G115&gt;=CI$5,$G115&lt;=CI$6),IF($M115&gt;0,4,3),0)),IF(AND($D115&lt;=CI$6,$E115&gt;=CI$5),60,0)))</f>
        <v/>
      </c>
      <c r="CJ115" s="80" t="str">
        <f>IF(OR($A115="",NOT(ISNUMBER($G115))),"",IF(AND($F115&lt;=CJ$6,$G115&gt;=CJ$5),IF(CJ$5&gt;$N115,5,$K115)*10+IF(AND($F115&gt;=CJ$5,$F115&lt;=CJ$6),IF(AND($G115&gt;=CJ$5,$G115&lt;=CJ$6),5,IF($L115=1,2,1)),IF(AND($G115&gt;=CJ$5,$G115&lt;=CJ$6),IF($M115&gt;0,4,3),0)),IF(AND($D115&lt;=CJ$6,$E115&gt;=CJ$5),60,0)))</f>
        <v/>
      </c>
      <c r="CK115" s="80" t="str">
        <f>IF(OR($A115="",NOT(ISNUMBER($G115))),"",IF(AND($F115&lt;=CK$6,$G115&gt;=CK$5),IF(CK$5&gt;$N115,5,$K115)*10+IF(AND($F115&gt;=CK$5,$F115&lt;=CK$6),IF(AND($G115&gt;=CK$5,$G115&lt;=CK$6),5,IF($L115=1,2,1)),IF(AND($G115&gt;=CK$5,$G115&lt;=CK$6),IF($M115&gt;0,4,3),0)),IF(AND($D115&lt;=CK$6,$E115&gt;=CK$5),60,0)))</f>
        <v/>
      </c>
      <c r="CL115" s="80" t="str">
        <f>IF(OR($A115="",NOT(ISNUMBER($G115))),"",IF(AND($F115&lt;=CL$6,$G115&gt;=CL$5),IF(CL$5&gt;$N115,5,$K115)*10+IF(AND($F115&gt;=CL$5,$F115&lt;=CL$6),IF(AND($G115&gt;=CL$5,$G115&lt;=CL$6),5,IF($L115=1,2,1)),IF(AND($G115&gt;=CL$5,$G115&lt;=CL$6),IF($M115&gt;0,4,3),0)),IF(AND($D115&lt;=CL$6,$E115&gt;=CL$5),60,0)))</f>
        <v/>
      </c>
      <c r="CM115" s="80" t="str">
        <f>IF(OR($A115="",NOT(ISNUMBER($G115))),"",IF(AND($F115&lt;=CM$6,$G115&gt;=CM$5),IF(CM$5&gt;$N115,5,$K115)*10+IF(AND($F115&gt;=CM$5,$F115&lt;=CM$6),IF(AND($G115&gt;=CM$5,$G115&lt;=CM$6),5,IF($L115=1,2,1)),IF(AND($G115&gt;=CM$5,$G115&lt;=CM$6),IF($M115&gt;0,4,3),0)),IF(AND($D115&lt;=CM$6,$E115&gt;=CM$5),60,0)))</f>
        <v/>
      </c>
      <c r="CN115" s="80" t="str">
        <f>IF(OR($A115="",NOT(ISNUMBER($G115))),"",IF(AND($F115&lt;=CN$6,$G115&gt;=CN$5),IF(CN$5&gt;$N115,5,$K115)*10+IF(AND($F115&gt;=CN$5,$F115&lt;=CN$6),IF(AND($G115&gt;=CN$5,$G115&lt;=CN$6),5,IF($L115=1,2,1)),IF(AND($G115&gt;=CN$5,$G115&lt;=CN$6),IF($M115&gt;0,4,3),0)),IF(AND($D115&lt;=CN$6,$E115&gt;=CN$5),60,0)))</f>
        <v/>
      </c>
      <c r="CO115" s="80" t="str">
        <f>IF(OR($A115="",NOT(ISNUMBER($G115))),"",IF(AND($F115&lt;=CO$6,$G115&gt;=CO$5),IF(CO$5&gt;$N115,5,$K115)*10+IF(AND($F115&gt;=CO$5,$F115&lt;=CO$6),IF(AND($G115&gt;=CO$5,$G115&lt;=CO$6),5,IF($L115=1,2,1)),IF(AND($G115&gt;=CO$5,$G115&lt;=CO$6),IF($M115&gt;0,4,3),0)),IF(AND($D115&lt;=CO$6,$E115&gt;=CO$5),60,0)))</f>
        <v/>
      </c>
      <c r="CP115" s="80" t="str">
        <f>IF(OR($A115="",NOT(ISNUMBER($G115))),"",IF(AND($F115&lt;=CP$6,$G115&gt;=CP$5),IF(CP$5&gt;$N115,5,$K115)*10+IF(AND($F115&gt;=CP$5,$F115&lt;=CP$6),IF(AND($G115&gt;=CP$5,$G115&lt;=CP$6),5,IF($L115=1,2,1)),IF(AND($G115&gt;=CP$5,$G115&lt;=CP$6),IF($M115&gt;0,4,3),0)),IF(AND($D115&lt;=CP$6,$E115&gt;=CP$5),60,0)))</f>
        <v/>
      </c>
      <c r="CQ115" s="80" t="str">
        <f>IF(OR($A115="",NOT(ISNUMBER($G115))),"",IF(AND($F115&lt;=CQ$6,$G115&gt;=CQ$5),IF(CQ$5&gt;$N115,5,$K115)*10+IF(AND($F115&gt;=CQ$5,$F115&lt;=CQ$6),IF(AND($G115&gt;=CQ$5,$G115&lt;=CQ$6),5,IF($L115=1,2,1)),IF(AND($G115&gt;=CQ$5,$G115&lt;=CQ$6),IF($M115&gt;0,4,3),0)),IF(AND($D115&lt;=CQ$6,$E115&gt;=CQ$5),60,0)))</f>
        <v/>
      </c>
      <c r="CR115" s="80" t="str">
        <f>IF(OR($A115="",NOT(ISNUMBER($G115))),"",IF(AND($F115&lt;=CR$6,$G115&gt;=CR$5),IF(CR$5&gt;$N115,5,$K115)*10+IF(AND($F115&gt;=CR$5,$F115&lt;=CR$6),IF(AND($G115&gt;=CR$5,$G115&lt;=CR$6),5,IF($L115=1,2,1)),IF(AND($G115&gt;=CR$5,$G115&lt;=CR$6),IF($M115&gt;0,4,3),0)),IF(AND($D115&lt;=CR$6,$E115&gt;=CR$5),60,0)))</f>
        <v/>
      </c>
      <c r="CS115" s="80" t="str">
        <f>IF(OR($A115="",NOT(ISNUMBER($G115))),"",IF(AND($F115&lt;=CS$6,$G115&gt;=CS$5),IF(CS$5&gt;$N115,5,$K115)*10+IF(AND($F115&gt;=CS$5,$F115&lt;=CS$6),IF(AND($G115&gt;=CS$5,$G115&lt;=CS$6),5,IF($L115=1,2,1)),IF(AND($G115&gt;=CS$5,$G115&lt;=CS$6),IF($M115&gt;0,4,3),0)),IF(AND($D115&lt;=CS$6,$E115&gt;=CS$5),60,0)))</f>
        <v/>
      </c>
      <c r="CT115" s="80" t="str">
        <f>IF(OR($A115="",NOT(ISNUMBER($G115))),"",IF(AND($F115&lt;=CT$6,$G115&gt;=CT$5),IF(CT$5&gt;$N115,5,$K115)*10+IF(AND($F115&gt;=CT$5,$F115&lt;=CT$6),IF(AND($G115&gt;=CT$5,$G115&lt;=CT$6),5,IF($L115=1,2,1)),IF(AND($G115&gt;=CT$5,$G115&lt;=CT$6),IF($M115&gt;0,4,3),0)),IF(AND($D115&lt;=CT$6,$E115&gt;=CT$5),60,0)))</f>
        <v/>
      </c>
      <c r="CU115" s="80" t="str">
        <f>IF(OR($A115="",NOT(ISNUMBER($G115))),"",IF(AND($F115&lt;=CU$6,$G115&gt;=CU$5),IF(CU$5&gt;$N115,5,$K115)*10+IF(AND($F115&gt;=CU$5,$F115&lt;=CU$6),IF(AND($G115&gt;=CU$5,$G115&lt;=CU$6),5,IF($L115=1,2,1)),IF(AND($G115&gt;=CU$5,$G115&lt;=CU$6),IF($M115&gt;0,4,3),0)),IF(AND($D115&lt;=CU$6,$E115&gt;=CU$5),60,0)))</f>
        <v/>
      </c>
      <c r="CV115" s="80" t="str">
        <f>IF(OR($A115="",NOT(ISNUMBER($G115))),"",IF(AND($F115&lt;=CV$6,$G115&gt;=CV$5),IF(CV$5&gt;$N115,5,$K115)*10+IF(AND($F115&gt;=CV$5,$F115&lt;=CV$6),IF(AND($G115&gt;=CV$5,$G115&lt;=CV$6),5,IF($L115=1,2,1)),IF(AND($G115&gt;=CV$5,$G115&lt;=CV$6),IF($M115&gt;0,4,3),0)),IF(AND($D115&lt;=CV$6,$E115&gt;=CV$5),60,0)))</f>
        <v/>
      </c>
      <c r="CW115" s="80" t="str">
        <f>IF(OR($A115="",NOT(ISNUMBER($G115))),"",IF(AND($F115&lt;=CW$6,$G115&gt;=CW$5),IF(CW$5&gt;$N115,5,$K115)*10+IF(AND($F115&gt;=CW$5,$F115&lt;=CW$6),IF(AND($G115&gt;=CW$5,$G115&lt;=CW$6),5,IF($L115=1,2,1)),IF(AND($G115&gt;=CW$5,$G115&lt;=CW$6),IF($M115&gt;0,4,3),0)),IF(AND($D115&lt;=CW$6,$E115&gt;=CW$5),60,0)))</f>
        <v/>
      </c>
      <c r="CX115" s="80" t="str">
        <f>IF(OR($A115="",NOT(ISNUMBER($G115))),"",IF(AND($F115&lt;=CX$6,$G115&gt;=CX$5),IF(CX$5&gt;$N115,5,$K115)*10+IF(AND($F115&gt;=CX$5,$F115&lt;=CX$6),IF(AND($G115&gt;=CX$5,$G115&lt;=CX$6),5,IF($L115=1,2,1)),IF(AND($G115&gt;=CX$5,$G115&lt;=CX$6),IF($M115&gt;0,4,3),0)),IF(AND($D115&lt;=CX$6,$E115&gt;=CX$5),60,0)))</f>
        <v/>
      </c>
      <c r="CY115" s="80" t="str">
        <f>IF(OR($A115="",NOT(ISNUMBER($G115))),"",IF(AND($F115&lt;=CY$6,$G115&gt;=CY$5),IF(CY$5&gt;$N115,5,$K115)*10+IF(AND($F115&gt;=CY$5,$F115&lt;=CY$6),IF(AND($G115&gt;=CY$5,$G115&lt;=CY$6),5,IF($L115=1,2,1)),IF(AND($G115&gt;=CY$5,$G115&lt;=CY$6),IF($M115&gt;0,4,3),0)),IF(AND($D115&lt;=CY$6,$E115&gt;=CY$5),60,0)))</f>
        <v/>
      </c>
      <c r="CZ115" s="80" t="str">
        <f>IF(OR($A115="",NOT(ISNUMBER($G115))),"",IF(AND($F115&lt;=CZ$6,$G115&gt;=CZ$5),IF(CZ$5&gt;$N115,5,$K115)*10+IF(AND($F115&gt;=CZ$5,$F115&lt;=CZ$6),IF(AND($G115&gt;=CZ$5,$G115&lt;=CZ$6),5,IF($L115=1,2,1)),IF(AND($G115&gt;=CZ$5,$G115&lt;=CZ$6),IF($M115&gt;0,4,3),0)),IF(AND($D115&lt;=CZ$6,$E115&gt;=CZ$5),60,0)))</f>
        <v/>
      </c>
      <c r="DA115" s="80" t="str">
        <f>IF(OR($A115="",NOT(ISNUMBER($G115))),"",IF(AND($F115&lt;=DA$6,$G115&gt;=DA$5),IF(DA$5&gt;$N115,5,$K115)*10+IF(AND($F115&gt;=DA$5,$F115&lt;=DA$6),IF(AND($G115&gt;=DA$5,$G115&lt;=DA$6),5,IF($L115=1,2,1)),IF(AND($G115&gt;=DA$5,$G115&lt;=DA$6),IF($M115&gt;0,4,3),0)),IF(AND($D115&lt;=DA$6,$E115&gt;=DA$5),60,0)))</f>
        <v/>
      </c>
      <c r="DB115" s="80" t="str">
        <f>IF(OR($A115="",NOT(ISNUMBER($G115))),"",IF(AND($F115&lt;=DB$6,$G115&gt;=DB$5),IF(DB$5&gt;$N115,5,$K115)*10+IF(AND($F115&gt;=DB$5,$F115&lt;=DB$6),IF(AND($G115&gt;=DB$5,$G115&lt;=DB$6),5,IF($L115=1,2,1)),IF(AND($G115&gt;=DB$5,$G115&lt;=DB$6),IF($M115&gt;0,4,3),0)),IF(AND($D115&lt;=DB$6,$E115&gt;=DB$5),60,0)))</f>
        <v/>
      </c>
      <c r="DC115" s="80" t="str">
        <f>IF(OR($A115="",NOT(ISNUMBER($G115))),"",IF(AND($F115&lt;=DC$6,$G115&gt;=DC$5),IF(DC$5&gt;$N115,5,$K115)*10+IF(AND($F115&gt;=DC$5,$F115&lt;=DC$6),IF(AND($G115&gt;=DC$5,$G115&lt;=DC$6),5,IF($L115=1,2,1)),IF(AND($G115&gt;=DC$5,$G115&lt;=DC$6),IF($M115&gt;0,4,3),0)),IF(AND($D115&lt;=DC$6,$E115&gt;=DC$5),60,0)))</f>
        <v/>
      </c>
      <c r="DD115" s="80" t="str">
        <f>IF(OR($A115="",NOT(ISNUMBER($G115))),"",IF(AND($F115&lt;=DD$6,$G115&gt;=DD$5),IF(DD$5&gt;$N115,5,$K115)*10+IF(AND($F115&gt;=DD$5,$F115&lt;=DD$6),IF(AND($G115&gt;=DD$5,$G115&lt;=DD$6),5,IF($L115=1,2,1)),IF(AND($G115&gt;=DD$5,$G115&lt;=DD$6),IF($M115&gt;0,4,3),0)),IF(AND($D115&lt;=DD$6,$E115&gt;=DD$5),60,0)))</f>
        <v/>
      </c>
      <c r="DE115" s="80" t="str">
        <f>IF(OR($A115="",NOT(ISNUMBER($G115))),"",IF(AND($F115&lt;=DE$6,$G115&gt;=DE$5),IF(DE$5&gt;$N115,5,$K115)*10+IF(AND($F115&gt;=DE$5,$F115&lt;=DE$6),IF(AND($G115&gt;=DE$5,$G115&lt;=DE$6),5,IF($L115=1,2,1)),IF(AND($G115&gt;=DE$5,$G115&lt;=DE$6),IF($M115&gt;0,4,3),0)),IF(AND($D115&lt;=DE$6,$E115&gt;=DE$5),60,0)))</f>
        <v/>
      </c>
      <c r="DF115" s="80" t="str">
        <f>IF(OR($A115="",NOT(ISNUMBER($G115))),"",IF(AND($F115&lt;=DF$6,$G115&gt;=DF$5),IF(DF$5&gt;$N115,5,$K115)*10+IF(AND($F115&gt;=DF$5,$F115&lt;=DF$6),IF(AND($G115&gt;=DF$5,$G115&lt;=DF$6),5,IF($L115=1,2,1)),IF(AND($G115&gt;=DF$5,$G115&lt;=DF$6),IF($M115&gt;0,4,3),0)),IF(AND($D115&lt;=DF$6,$E115&gt;=DF$5),60,0)))</f>
        <v/>
      </c>
      <c r="DG115" s="80" t="str">
        <f>IF(OR($A115="",NOT(ISNUMBER($G115))),"",IF(AND($F115&lt;=DG$6,$G115&gt;=DG$5),IF(DG$5&gt;$N115,5,$K115)*10+IF(AND($F115&gt;=DG$5,$F115&lt;=DG$6),IF(AND($G115&gt;=DG$5,$G115&lt;=DG$6),5,IF($L115=1,2,1)),IF(AND($G115&gt;=DG$5,$G115&lt;=DG$6),IF($M115&gt;0,4,3),0)),IF(AND($D115&lt;=DG$6,$E115&gt;=DG$5),60,0)))</f>
        <v/>
      </c>
      <c r="DH115" s="80" t="str">
        <f>IF(OR($A115="",NOT(ISNUMBER($G115))),"",IF(AND($F115&lt;=DH$6,$G115&gt;=DH$5),IF(DH$5&gt;$N115,5,$K115)*10+IF(AND($F115&gt;=DH$5,$F115&lt;=DH$6),IF(AND($G115&gt;=DH$5,$G115&lt;=DH$6),5,IF($L115=1,2,1)),IF(AND($G115&gt;=DH$5,$G115&lt;=DH$6),IF($M115&gt;0,4,3),0)),IF(AND($D115&lt;=DH$6,$E115&gt;=DH$5),60,0)))</f>
        <v/>
      </c>
      <c r="DI115" s="80" t="str">
        <f>IF(OR($A115="",NOT(ISNUMBER($G115))),"",IF(AND($F115&lt;=DI$6,$G115&gt;=DI$5),IF(DI$5&gt;$N115,5,$K115)*10+IF(AND($F115&gt;=DI$5,$F115&lt;=DI$6),IF(AND($G115&gt;=DI$5,$G115&lt;=DI$6),5,IF($L115=1,2,1)),IF(AND($G115&gt;=DI$5,$G115&lt;=DI$6),IF($M115&gt;0,4,3),0)),IF(AND($D115&lt;=DI$6,$E115&gt;=DI$5),60,0)))</f>
        <v/>
      </c>
      <c r="DJ115" s="80" t="str">
        <f>IF(OR($A115="",NOT(ISNUMBER($G115))),"",IF(AND($F115&lt;=DJ$6,$G115&gt;=DJ$5),IF(DJ$5&gt;$N115,5,$K115)*10+IF(AND($F115&gt;=DJ$5,$F115&lt;=DJ$6),IF(AND($G115&gt;=DJ$5,$G115&lt;=DJ$6),5,IF($L115=1,2,1)),IF(AND($G115&gt;=DJ$5,$G115&lt;=DJ$6),IF($M115&gt;0,4,3),0)),IF(AND($D115&lt;=DJ$6,$E115&gt;=DJ$5),60,0)))</f>
        <v/>
      </c>
      <c r="DK115" s="80" t="str">
        <f>IF(OR($A115="",NOT(ISNUMBER($G115))),"",IF(AND($F115&lt;=DK$6,$G115&gt;=DK$5),IF(DK$5&gt;$N115,5,$K115)*10+IF(AND($F115&gt;=DK$5,$F115&lt;=DK$6),IF(AND($G115&gt;=DK$5,$G115&lt;=DK$6),5,IF($L115=1,2,1)),IF(AND($G115&gt;=DK$5,$G115&lt;=DK$6),IF($M115&gt;0,4,3),0)),IF(AND($D115&lt;=DK$6,$E115&gt;=DK$5),60,0)))</f>
        <v/>
      </c>
      <c r="DL115" s="80" t="str">
        <f>IF(OR($A115="",NOT(ISNUMBER($G115))),"",IF(AND($F115&lt;=DL$6,$G115&gt;=DL$5),IF(DL$5&gt;$N115,5,$K115)*10+IF(AND($F115&gt;=DL$5,$F115&lt;=DL$6),IF(AND($G115&gt;=DL$5,$G115&lt;=DL$6),5,IF($L115=1,2,1)),IF(AND($G115&gt;=DL$5,$G115&lt;=DL$6),IF($M115&gt;0,4,3),0)),IF(AND($D115&lt;=DL$6,$E115&gt;=DL$5),60,0)))</f>
        <v/>
      </c>
      <c r="DM115" s="80" t="str">
        <f>IF(OR($A115="",NOT(ISNUMBER($G115))),"",IF(AND($F115&lt;=DM$6,$G115&gt;=DM$5),IF(DM$5&gt;$N115,5,$K115)*10+IF(AND($F115&gt;=DM$5,$F115&lt;=DM$6),IF(AND($G115&gt;=DM$5,$G115&lt;=DM$6),5,IF($L115=1,2,1)),IF(AND($G115&gt;=DM$5,$G115&lt;=DM$6),IF($M115&gt;0,4,3),0)),IF(AND($D115&lt;=DM$6,$E115&gt;=DM$5),60,0)))</f>
        <v/>
      </c>
      <c r="DN115" s="80" t="str">
        <f>IF(OR($A115="",NOT(ISNUMBER($G115))),"",IF(AND($F115&lt;=DN$6,$G115&gt;=DN$5),IF(DN$5&gt;$N115,5,$K115)*10+IF(AND($F115&gt;=DN$5,$F115&lt;=DN$6),IF(AND($G115&gt;=DN$5,$G115&lt;=DN$6),5,IF($L115=1,2,1)),IF(AND($G115&gt;=DN$5,$G115&lt;=DN$6),IF($M115&gt;0,4,3),0)),IF(AND($D115&lt;=DN$6,$E115&gt;=DN$5),60,0)))</f>
        <v/>
      </c>
      <c r="DO115" s="80" t="str">
        <f>IF(OR($A115="",NOT(ISNUMBER($G115))),"",IF(AND($F115&lt;=DO$6,$G115&gt;=DO$5),IF(DO$5&gt;$N115,5,$K115)*10+IF(AND($F115&gt;=DO$5,$F115&lt;=DO$6),IF(AND($G115&gt;=DO$5,$G115&lt;=DO$6),5,IF($L115=1,2,1)),IF(AND($G115&gt;=DO$5,$G115&lt;=DO$6),IF($M115&gt;0,4,3),0)),IF(AND($D115&lt;=DO$6,$E115&gt;=DO$5),60,0)))</f>
        <v/>
      </c>
      <c r="DP115" s="80" t="str">
        <f>IF(OR($A115="",NOT(ISNUMBER($G115))),"",IF(AND($F115&lt;=DP$6,$G115&gt;=DP$5),IF(DP$5&gt;$N115,5,$K115)*10+IF(AND($F115&gt;=DP$5,$F115&lt;=DP$6),IF(AND($G115&gt;=DP$5,$G115&lt;=DP$6),5,IF($L115=1,2,1)),IF(AND($G115&gt;=DP$5,$G115&lt;=DP$6),IF($M115&gt;0,4,3),0)),IF(AND($D115&lt;=DP$6,$E115&gt;=DP$5),60,0)))</f>
        <v/>
      </c>
      <c r="DQ115" s="80" t="str">
        <f>IF(OR($A115="",NOT(ISNUMBER($G115))),"",IF(AND($F115&lt;=DQ$6,$G115&gt;=DQ$5),IF(DQ$5&gt;$N115,5,$K115)*10+IF(AND($F115&gt;=DQ$5,$F115&lt;=DQ$6),IF(AND($G115&gt;=DQ$5,$G115&lt;=DQ$6),5,IF($L115=1,2,1)),IF(AND($G115&gt;=DQ$5,$G115&lt;=DQ$6),IF($M115&gt;0,4,3),0)),IF(AND($D115&lt;=DQ$6,$E115&gt;=DQ$5),60,0)))</f>
        <v/>
      </c>
      <c r="DR115" s="80" t="str">
        <f>IF(OR($A115="",NOT(ISNUMBER($G115))),"",IF(AND($F115&lt;=DR$6,$G115&gt;=DR$5),IF(DR$5&gt;$N115,5,$K115)*10+IF(AND($F115&gt;=DR$5,$F115&lt;=DR$6),IF(AND($G115&gt;=DR$5,$G115&lt;=DR$6),5,IF($L115=1,2,1)),IF(AND($G115&gt;=DR$5,$G115&lt;=DR$6),IF($M115&gt;0,4,3),0)),IF(AND($D115&lt;=DR$6,$E115&gt;=DR$5),60,0)))</f>
        <v/>
      </c>
      <c r="DS115" s="80" t="str">
        <f>IF(OR($A115="",NOT(ISNUMBER($G115))),"",IF(AND($F115&lt;=DS$6,$G115&gt;=DS$5),IF(DS$5&gt;$N115,5,$K115)*10+IF(AND($F115&gt;=DS$5,$F115&lt;=DS$6),IF(AND($G115&gt;=DS$5,$G115&lt;=DS$6),5,IF($L115=1,2,1)),IF(AND($G115&gt;=DS$5,$G115&lt;=DS$6),IF($M115&gt;0,4,3),0)),IF(AND($D115&lt;=DS$6,$E115&gt;=DS$5),60,0)))</f>
        <v/>
      </c>
      <c r="DT115" s="80" t="str">
        <f>IF(OR($A115="",NOT(ISNUMBER($G115))),"",IF(AND($F115&lt;=DT$6,$G115&gt;=DT$5),IF(DT$5&gt;$N115,5,$K115)*10+IF(AND($F115&gt;=DT$5,$F115&lt;=DT$6),IF(AND($G115&gt;=DT$5,$G115&lt;=DT$6),5,IF($L115=1,2,1)),IF(AND($G115&gt;=DT$5,$G115&lt;=DT$6),IF($M115&gt;0,4,3),0)),IF(AND($D115&lt;=DT$6,$E115&gt;=DT$5),60,0)))</f>
        <v/>
      </c>
      <c r="DU115" s="80" t="str">
        <f>IF(OR($A115="",NOT(ISNUMBER($G115))),"",IF(AND($F115&lt;=DU$6,$G115&gt;=DU$5),IF(DU$5&gt;$N115,5,$K115)*10+IF(AND($F115&gt;=DU$5,$F115&lt;=DU$6),IF(AND($G115&gt;=DU$5,$G115&lt;=DU$6),5,IF($L115=1,2,1)),IF(AND($G115&gt;=DU$5,$G115&lt;=DU$6),IF($M115&gt;0,4,3),0)),IF(AND($D115&lt;=DU$6,$E115&gt;=DU$5),60,0)))</f>
        <v/>
      </c>
      <c r="DV115" s="80" t="str">
        <f>IF(OR($A115="",NOT(ISNUMBER($G115))),"",IF(AND($F115&lt;=DV$6,$G115&gt;=DV$5),IF(DV$5&gt;$N115,5,$K115)*10+IF(AND($F115&gt;=DV$5,$F115&lt;=DV$6),IF(AND($G115&gt;=DV$5,$G115&lt;=DV$6),5,IF($L115=1,2,1)),IF(AND($G115&gt;=DV$5,$G115&lt;=DV$6),IF($M115&gt;0,4,3),0)),IF(AND($D115&lt;=DV$6,$E115&gt;=DV$5),60,0)))</f>
        <v/>
      </c>
      <c r="DW115" s="80" t="str">
        <f>IF(OR($A115="",NOT(ISNUMBER($G115))),"",IF(AND($F115&lt;=DW$6,$G115&gt;=DW$5),IF(DW$5&gt;$N115,5,$K115)*10+IF(AND($F115&gt;=DW$5,$F115&lt;=DW$6),IF(AND($G115&gt;=DW$5,$G115&lt;=DW$6),5,IF($L115=1,2,1)),IF(AND($G115&gt;=DW$5,$G115&lt;=DW$6),IF($M115&gt;0,4,3),0)),IF(AND($D115&lt;=DW$6,$E115&gt;=DW$5),60,0)))</f>
        <v/>
      </c>
      <c r="DX115" s="80" t="str">
        <f>IF(OR($A115="",NOT(ISNUMBER($G115))),"",IF(AND($F115&lt;=DX$6,$G115&gt;=DX$5),IF(DX$5&gt;$N115,5,$K115)*10+IF(AND($F115&gt;=DX$5,$F115&lt;=DX$6),IF(AND($G115&gt;=DX$5,$G115&lt;=DX$6),5,IF($L115=1,2,1)),IF(AND($G115&gt;=DX$5,$G115&lt;=DX$6),IF($M115&gt;0,4,3),0)),IF(AND($D115&lt;=DX$6,$E115&gt;=DX$5),60,0)))</f>
        <v/>
      </c>
      <c r="DY115" s="80" t="str">
        <f>IF(OR($A115="",NOT(ISNUMBER($G115))),"",IF(AND($F115&lt;=DY$6,$G115&gt;=DY$5),IF(DY$5&gt;$N115,5,$K115)*10+IF(AND($F115&gt;=DY$5,$F115&lt;=DY$6),IF(AND($G115&gt;=DY$5,$G115&lt;=DY$6),5,IF($L115=1,2,1)),IF(AND($G115&gt;=DY$5,$G115&lt;=DY$6),IF($M115&gt;0,4,3),0)),IF(AND($D115&lt;=DY$6,$E115&gt;=DY$5),60,0)))</f>
        <v/>
      </c>
      <c r="DZ115" s="80" t="str">
        <f>IF(OR($A115="",NOT(ISNUMBER($G115))),"",IF(AND($F115&lt;=DZ$6,$G115&gt;=DZ$5),IF(DZ$5&gt;$N115,5,$K115)*10+IF(AND($F115&gt;=DZ$5,$F115&lt;=DZ$6),IF(AND($G115&gt;=DZ$5,$G115&lt;=DZ$6),5,IF($L115=1,2,1)),IF(AND($G115&gt;=DZ$5,$G115&lt;=DZ$6),IF($M115&gt;0,4,3),0)),IF(AND($D115&lt;=DZ$6,$E115&gt;=DZ$5),60,0)))</f>
        <v/>
      </c>
      <c r="EA115" s="80" t="str">
        <f>IF(OR($A115="",NOT(ISNUMBER($G115))),"",IF(AND($F115&lt;=EA$6,$G115&gt;=EA$5),IF(EA$5&gt;$N115,5,$K115)*10+IF(AND($F115&gt;=EA$5,$F115&lt;=EA$6),IF(AND($G115&gt;=EA$5,$G115&lt;=EA$6),5,IF($L115=1,2,1)),IF(AND($G115&gt;=EA$5,$G115&lt;=EA$6),IF($M115&gt;0,4,3),0)),IF(AND($D115&lt;=EA$6,$E115&gt;=EA$5),60,0)))</f>
        <v/>
      </c>
      <c r="EB115" s="80" t="str">
        <f>IF(OR($A115="",NOT(ISNUMBER($G115))),"",IF(AND($F115&lt;=EB$6,$G115&gt;=EB$5),IF(EB$5&gt;$N115,5,$K115)*10+IF(AND($F115&gt;=EB$5,$F115&lt;=EB$6),IF(AND($G115&gt;=EB$5,$G115&lt;=EB$6),5,IF($L115=1,2,1)),IF(AND($G115&gt;=EB$5,$G115&lt;=EB$6),IF($M115&gt;0,4,3),0)),IF(AND($D115&lt;=EB$6,$E115&gt;=EB$5),60,0)))</f>
        <v/>
      </c>
      <c r="EC115" s="80" t="str">
        <f>IF(OR($A115="",NOT(ISNUMBER($G115))),"",IF(AND($F115&lt;=EC$6,$G115&gt;=EC$5),IF(EC$5&gt;$N115,5,$K115)*10+IF(AND($F115&gt;=EC$5,$F115&lt;=EC$6),IF(AND($G115&gt;=EC$5,$G115&lt;=EC$6),5,IF($L115=1,2,1)),IF(AND($G115&gt;=EC$5,$G115&lt;=EC$6),IF($M115&gt;0,4,3),0)),IF(AND($D115&lt;=EC$6,$E115&gt;=EC$5),60,0)))</f>
        <v/>
      </c>
      <c r="ED115" s="80" t="str">
        <f>IF(OR($A115="",NOT(ISNUMBER($G115))),"",IF(AND($F115&lt;=ED$6,$G115&gt;=ED$5),IF(ED$5&gt;$N115,5,$K115)*10+IF(AND($F115&gt;=ED$5,$F115&lt;=ED$6),IF(AND($G115&gt;=ED$5,$G115&lt;=ED$6),5,IF($L115=1,2,1)),IF(AND($G115&gt;=ED$5,$G115&lt;=ED$6),IF($M115&gt;0,4,3),0)),IF(AND($D115&lt;=ED$6,$E115&gt;=ED$5),60,0)))</f>
        <v/>
      </c>
    </row>
    <row r="116" ht="18" customHeight="1">
      <c r="A116" s="52" t="str">
        <f>IF(Tasks!$B116="","",Tasks!$A116)</f>
        <v/>
      </c>
      <c r="B116" s="78" t="str">
        <f>IF(Tasks!$B116="","",Tasks!$B116)</f>
        <v/>
      </c>
      <c r="C116" s="25" t="str">
        <f>IF($B116="","",IF(AND(Tasks!$D116="",Tasks!$G116=""),"-",IF(Tasks!$D116="","",Tasks!$D116&amp;IF(OR(Tasks!$E116="",Tasks!$E116="FS"),IF(N(Tasks!$F116)=0,"","FS"),Tasks!$E116)&amp;IF(N(Tasks!$F116)=0,"",IF(Tasks!$F116&gt;0,"+","")&amp;Tasks!$F116))&amp;IF(AND(Tasks!$D116&lt;&gt;"",Tasks!$G116&lt;&gt;""),", ","")&amp;IF(Tasks!$G116="","",Tasks!$G116&amp;IF(OR(Tasks!$H116="",Tasks!$H116="FS"),IF(N(Tasks!$I116)=0,"","FS"),Tasks!$H116)&amp;IF(N(Tasks!$I116)=0,"",IF(Tasks!$I116&gt;0,"+","")&amp;Tasks!$I116))))</f>
        <v/>
      </c>
      <c r="D116" s="51" t="str">
        <f>IF(OR($B116="",Tasks!$Q116=""),"",Tasks!$Q116)</f>
        <v/>
      </c>
      <c r="E116" s="51" t="str">
        <f>IF(OR($B116="",Tasks!$R116=""),"",Tasks!$R116)</f>
        <v/>
      </c>
      <c r="F116" s="51" t="str">
        <f>IF(OR($B116="",Tasks!$S116=""),"",Tasks!$S116)</f>
        <v/>
      </c>
      <c r="G116" s="51" t="str">
        <f>IF(OR($B116="",Tasks!$T116=""),"",Tasks!$T116)</f>
        <v/>
      </c>
      <c r="H116" s="52" t="str">
        <f>IF($B116="","",Tasks!$AE116)</f>
        <v/>
      </c>
      <c r="I116" s="79" t="str">
        <f>IF($B116="","",Tasks!$AF116)</f>
        <v/>
      </c>
      <c r="J116" s="53" t="str">
        <f>IF(OR($B116="",Tasks!$V116=""),"",Tasks!$V116)</f>
        <v/>
      </c>
      <c r="K116" s="52" t="str">
        <f>IF($B116="","",Tasks!$AA116)</f>
        <v/>
      </c>
      <c r="L116" s="52" t="str">
        <f>IF($B116="","",Tasks!$AB116)</f>
        <v/>
      </c>
      <c r="M116" s="52" t="str">
        <f>IF($B116="","",Tasks!$Z116)</f>
        <v/>
      </c>
      <c r="N116" s="52" t="str">
        <f>IF(OR($B116="",Tasks!$AG116=""),"",Tasks!$AG116)</f>
        <v/>
      </c>
      <c r="O116" s="80" t="str">
        <f>IF(OR($A116="",NOT(ISNUMBER($G116))),"",IF(AND($F116&lt;=O$6,$G116&gt;=O$5),IF(O$5&gt;$N116,5,$K116)*10+IF(AND($F116&gt;=O$5,$F116&lt;=O$6),IF(AND($G116&gt;=O$5,$G116&lt;=O$6),5,IF($L116=1,2,1)),IF(AND($G116&gt;=O$5,$G116&lt;=O$6),IF($M116&gt;0,4,3),0)),IF(AND($D116&lt;=O$6,$E116&gt;=O$5),60,0)))</f>
        <v/>
      </c>
      <c r="P116" s="80" t="str">
        <f>IF(OR($A116="",NOT(ISNUMBER($G116))),"",IF(AND($F116&lt;=P$6,$G116&gt;=P$5),IF(P$5&gt;$N116,5,$K116)*10+IF(AND($F116&gt;=P$5,$F116&lt;=P$6),IF(AND($G116&gt;=P$5,$G116&lt;=P$6),5,IF($L116=1,2,1)),IF(AND($G116&gt;=P$5,$G116&lt;=P$6),IF($M116&gt;0,4,3),0)),IF(AND($D116&lt;=P$6,$E116&gt;=P$5),60,0)))</f>
        <v/>
      </c>
      <c r="Q116" s="80" t="str">
        <f>IF(OR($A116="",NOT(ISNUMBER($G116))),"",IF(AND($F116&lt;=Q$6,$G116&gt;=Q$5),IF(Q$5&gt;$N116,5,$K116)*10+IF(AND($F116&gt;=Q$5,$F116&lt;=Q$6),IF(AND($G116&gt;=Q$5,$G116&lt;=Q$6),5,IF($L116=1,2,1)),IF(AND($G116&gt;=Q$5,$G116&lt;=Q$6),IF($M116&gt;0,4,3),0)),IF(AND($D116&lt;=Q$6,$E116&gt;=Q$5),60,0)))</f>
        <v/>
      </c>
      <c r="R116" s="80" t="str">
        <f>IF(OR($A116="",NOT(ISNUMBER($G116))),"",IF(AND($F116&lt;=R$6,$G116&gt;=R$5),IF(R$5&gt;$N116,5,$K116)*10+IF(AND($F116&gt;=R$5,$F116&lt;=R$6),IF(AND($G116&gt;=R$5,$G116&lt;=R$6),5,IF($L116=1,2,1)),IF(AND($G116&gt;=R$5,$G116&lt;=R$6),IF($M116&gt;0,4,3),0)),IF(AND($D116&lt;=R$6,$E116&gt;=R$5),60,0)))</f>
        <v/>
      </c>
      <c r="S116" s="80" t="str">
        <f>IF(OR($A116="",NOT(ISNUMBER($G116))),"",IF(AND($F116&lt;=S$6,$G116&gt;=S$5),IF(S$5&gt;$N116,5,$K116)*10+IF(AND($F116&gt;=S$5,$F116&lt;=S$6),IF(AND($G116&gt;=S$5,$G116&lt;=S$6),5,IF($L116=1,2,1)),IF(AND($G116&gt;=S$5,$G116&lt;=S$6),IF($M116&gt;0,4,3),0)),IF(AND($D116&lt;=S$6,$E116&gt;=S$5),60,0)))</f>
        <v/>
      </c>
      <c r="T116" s="80" t="str">
        <f>IF(OR($A116="",NOT(ISNUMBER($G116))),"",IF(AND($F116&lt;=T$6,$G116&gt;=T$5),IF(T$5&gt;$N116,5,$K116)*10+IF(AND($F116&gt;=T$5,$F116&lt;=T$6),IF(AND($G116&gt;=T$5,$G116&lt;=T$6),5,IF($L116=1,2,1)),IF(AND($G116&gt;=T$5,$G116&lt;=T$6),IF($M116&gt;0,4,3),0)),IF(AND($D116&lt;=T$6,$E116&gt;=T$5),60,0)))</f>
        <v/>
      </c>
      <c r="U116" s="80" t="str">
        <f>IF(OR($A116="",NOT(ISNUMBER($G116))),"",IF(AND($F116&lt;=U$6,$G116&gt;=U$5),IF(U$5&gt;$N116,5,$K116)*10+IF(AND($F116&gt;=U$5,$F116&lt;=U$6),IF(AND($G116&gt;=U$5,$G116&lt;=U$6),5,IF($L116=1,2,1)),IF(AND($G116&gt;=U$5,$G116&lt;=U$6),IF($M116&gt;0,4,3),0)),IF(AND($D116&lt;=U$6,$E116&gt;=U$5),60,0)))</f>
        <v/>
      </c>
      <c r="V116" s="80" t="str">
        <f>IF(OR($A116="",NOT(ISNUMBER($G116))),"",IF(AND($F116&lt;=V$6,$G116&gt;=V$5),IF(V$5&gt;$N116,5,$K116)*10+IF(AND($F116&gt;=V$5,$F116&lt;=V$6),IF(AND($G116&gt;=V$5,$G116&lt;=V$6),5,IF($L116=1,2,1)),IF(AND($G116&gt;=V$5,$G116&lt;=V$6),IF($M116&gt;0,4,3),0)),IF(AND($D116&lt;=V$6,$E116&gt;=V$5),60,0)))</f>
        <v/>
      </c>
      <c r="W116" s="80" t="str">
        <f>IF(OR($A116="",NOT(ISNUMBER($G116))),"",IF(AND($F116&lt;=W$6,$G116&gt;=W$5),IF(W$5&gt;$N116,5,$K116)*10+IF(AND($F116&gt;=W$5,$F116&lt;=W$6),IF(AND($G116&gt;=W$5,$G116&lt;=W$6),5,IF($L116=1,2,1)),IF(AND($G116&gt;=W$5,$G116&lt;=W$6),IF($M116&gt;0,4,3),0)),IF(AND($D116&lt;=W$6,$E116&gt;=W$5),60,0)))</f>
        <v/>
      </c>
      <c r="X116" s="80" t="str">
        <f>IF(OR($A116="",NOT(ISNUMBER($G116))),"",IF(AND($F116&lt;=X$6,$G116&gt;=X$5),IF(X$5&gt;$N116,5,$K116)*10+IF(AND($F116&gt;=X$5,$F116&lt;=X$6),IF(AND($G116&gt;=X$5,$G116&lt;=X$6),5,IF($L116=1,2,1)),IF(AND($G116&gt;=X$5,$G116&lt;=X$6),IF($M116&gt;0,4,3),0)),IF(AND($D116&lt;=X$6,$E116&gt;=X$5),60,0)))</f>
        <v/>
      </c>
      <c r="Y116" s="80" t="str">
        <f>IF(OR($A116="",NOT(ISNUMBER($G116))),"",IF(AND($F116&lt;=Y$6,$G116&gt;=Y$5),IF(Y$5&gt;$N116,5,$K116)*10+IF(AND($F116&gt;=Y$5,$F116&lt;=Y$6),IF(AND($G116&gt;=Y$5,$G116&lt;=Y$6),5,IF($L116=1,2,1)),IF(AND($G116&gt;=Y$5,$G116&lt;=Y$6),IF($M116&gt;0,4,3),0)),IF(AND($D116&lt;=Y$6,$E116&gt;=Y$5),60,0)))</f>
        <v/>
      </c>
      <c r="Z116" s="80" t="str">
        <f>IF(OR($A116="",NOT(ISNUMBER($G116))),"",IF(AND($F116&lt;=Z$6,$G116&gt;=Z$5),IF(Z$5&gt;$N116,5,$K116)*10+IF(AND($F116&gt;=Z$5,$F116&lt;=Z$6),IF(AND($G116&gt;=Z$5,$G116&lt;=Z$6),5,IF($L116=1,2,1)),IF(AND($G116&gt;=Z$5,$G116&lt;=Z$6),IF($M116&gt;0,4,3),0)),IF(AND($D116&lt;=Z$6,$E116&gt;=Z$5),60,0)))</f>
        <v/>
      </c>
      <c r="AA116" s="80" t="str">
        <f>IF(OR($A116="",NOT(ISNUMBER($G116))),"",IF(AND($F116&lt;=AA$6,$G116&gt;=AA$5),IF(AA$5&gt;$N116,5,$K116)*10+IF(AND($F116&gt;=AA$5,$F116&lt;=AA$6),IF(AND($G116&gt;=AA$5,$G116&lt;=AA$6),5,IF($L116=1,2,1)),IF(AND($G116&gt;=AA$5,$G116&lt;=AA$6),IF($M116&gt;0,4,3),0)),IF(AND($D116&lt;=AA$6,$E116&gt;=AA$5),60,0)))</f>
        <v/>
      </c>
      <c r="AB116" s="80" t="str">
        <f>IF(OR($A116="",NOT(ISNUMBER($G116))),"",IF(AND($F116&lt;=AB$6,$G116&gt;=AB$5),IF(AB$5&gt;$N116,5,$K116)*10+IF(AND($F116&gt;=AB$5,$F116&lt;=AB$6),IF(AND($G116&gt;=AB$5,$G116&lt;=AB$6),5,IF($L116=1,2,1)),IF(AND($G116&gt;=AB$5,$G116&lt;=AB$6),IF($M116&gt;0,4,3),0)),IF(AND($D116&lt;=AB$6,$E116&gt;=AB$5),60,0)))</f>
        <v/>
      </c>
      <c r="AC116" s="80" t="str">
        <f>IF(OR($A116="",NOT(ISNUMBER($G116))),"",IF(AND($F116&lt;=AC$6,$G116&gt;=AC$5),IF(AC$5&gt;$N116,5,$K116)*10+IF(AND($F116&gt;=AC$5,$F116&lt;=AC$6),IF(AND($G116&gt;=AC$5,$G116&lt;=AC$6),5,IF($L116=1,2,1)),IF(AND($G116&gt;=AC$5,$G116&lt;=AC$6),IF($M116&gt;0,4,3),0)),IF(AND($D116&lt;=AC$6,$E116&gt;=AC$5),60,0)))</f>
        <v/>
      </c>
      <c r="AD116" s="80" t="str">
        <f>IF(OR($A116="",NOT(ISNUMBER($G116))),"",IF(AND($F116&lt;=AD$6,$G116&gt;=AD$5),IF(AD$5&gt;$N116,5,$K116)*10+IF(AND($F116&gt;=AD$5,$F116&lt;=AD$6),IF(AND($G116&gt;=AD$5,$G116&lt;=AD$6),5,IF($L116=1,2,1)),IF(AND($G116&gt;=AD$5,$G116&lt;=AD$6),IF($M116&gt;0,4,3),0)),IF(AND($D116&lt;=AD$6,$E116&gt;=AD$5),60,0)))</f>
        <v/>
      </c>
      <c r="AE116" s="80" t="str">
        <f>IF(OR($A116="",NOT(ISNUMBER($G116))),"",IF(AND($F116&lt;=AE$6,$G116&gt;=AE$5),IF(AE$5&gt;$N116,5,$K116)*10+IF(AND($F116&gt;=AE$5,$F116&lt;=AE$6),IF(AND($G116&gt;=AE$5,$G116&lt;=AE$6),5,IF($L116=1,2,1)),IF(AND($G116&gt;=AE$5,$G116&lt;=AE$6),IF($M116&gt;0,4,3),0)),IF(AND($D116&lt;=AE$6,$E116&gt;=AE$5),60,0)))</f>
        <v/>
      </c>
      <c r="AF116" s="80" t="str">
        <f>IF(OR($A116="",NOT(ISNUMBER($G116))),"",IF(AND($F116&lt;=AF$6,$G116&gt;=AF$5),IF(AF$5&gt;$N116,5,$K116)*10+IF(AND($F116&gt;=AF$5,$F116&lt;=AF$6),IF(AND($G116&gt;=AF$5,$G116&lt;=AF$6),5,IF($L116=1,2,1)),IF(AND($G116&gt;=AF$5,$G116&lt;=AF$6),IF($M116&gt;0,4,3),0)),IF(AND($D116&lt;=AF$6,$E116&gt;=AF$5),60,0)))</f>
        <v/>
      </c>
      <c r="AG116" s="80" t="str">
        <f>IF(OR($A116="",NOT(ISNUMBER($G116))),"",IF(AND($F116&lt;=AG$6,$G116&gt;=AG$5),IF(AG$5&gt;$N116,5,$K116)*10+IF(AND($F116&gt;=AG$5,$F116&lt;=AG$6),IF(AND($G116&gt;=AG$5,$G116&lt;=AG$6),5,IF($L116=1,2,1)),IF(AND($G116&gt;=AG$5,$G116&lt;=AG$6),IF($M116&gt;0,4,3),0)),IF(AND($D116&lt;=AG$6,$E116&gt;=AG$5),60,0)))</f>
        <v/>
      </c>
      <c r="AH116" s="80" t="str">
        <f>IF(OR($A116="",NOT(ISNUMBER($G116))),"",IF(AND($F116&lt;=AH$6,$G116&gt;=AH$5),IF(AH$5&gt;$N116,5,$K116)*10+IF(AND($F116&gt;=AH$5,$F116&lt;=AH$6),IF(AND($G116&gt;=AH$5,$G116&lt;=AH$6),5,IF($L116=1,2,1)),IF(AND($G116&gt;=AH$5,$G116&lt;=AH$6),IF($M116&gt;0,4,3),0)),IF(AND($D116&lt;=AH$6,$E116&gt;=AH$5),60,0)))</f>
        <v/>
      </c>
      <c r="AI116" s="80" t="str">
        <f>IF(OR($A116="",NOT(ISNUMBER($G116))),"",IF(AND($F116&lt;=AI$6,$G116&gt;=AI$5),IF(AI$5&gt;$N116,5,$K116)*10+IF(AND($F116&gt;=AI$5,$F116&lt;=AI$6),IF(AND($G116&gt;=AI$5,$G116&lt;=AI$6),5,IF($L116=1,2,1)),IF(AND($G116&gt;=AI$5,$G116&lt;=AI$6),IF($M116&gt;0,4,3),0)),IF(AND($D116&lt;=AI$6,$E116&gt;=AI$5),60,0)))</f>
        <v/>
      </c>
      <c r="AJ116" s="80" t="str">
        <f>IF(OR($A116="",NOT(ISNUMBER($G116))),"",IF(AND($F116&lt;=AJ$6,$G116&gt;=AJ$5),IF(AJ$5&gt;$N116,5,$K116)*10+IF(AND($F116&gt;=AJ$5,$F116&lt;=AJ$6),IF(AND($G116&gt;=AJ$5,$G116&lt;=AJ$6),5,IF($L116=1,2,1)),IF(AND($G116&gt;=AJ$5,$G116&lt;=AJ$6),IF($M116&gt;0,4,3),0)),IF(AND($D116&lt;=AJ$6,$E116&gt;=AJ$5),60,0)))</f>
        <v/>
      </c>
      <c r="AK116" s="80" t="str">
        <f>IF(OR($A116="",NOT(ISNUMBER($G116))),"",IF(AND($F116&lt;=AK$6,$G116&gt;=AK$5),IF(AK$5&gt;$N116,5,$K116)*10+IF(AND($F116&gt;=AK$5,$F116&lt;=AK$6),IF(AND($G116&gt;=AK$5,$G116&lt;=AK$6),5,IF($L116=1,2,1)),IF(AND($G116&gt;=AK$5,$G116&lt;=AK$6),IF($M116&gt;0,4,3),0)),IF(AND($D116&lt;=AK$6,$E116&gt;=AK$5),60,0)))</f>
        <v/>
      </c>
      <c r="AL116" s="80" t="str">
        <f>IF(OR($A116="",NOT(ISNUMBER($G116))),"",IF(AND($F116&lt;=AL$6,$G116&gt;=AL$5),IF(AL$5&gt;$N116,5,$K116)*10+IF(AND($F116&gt;=AL$5,$F116&lt;=AL$6),IF(AND($G116&gt;=AL$5,$G116&lt;=AL$6),5,IF($L116=1,2,1)),IF(AND($G116&gt;=AL$5,$G116&lt;=AL$6),IF($M116&gt;0,4,3),0)),IF(AND($D116&lt;=AL$6,$E116&gt;=AL$5),60,0)))</f>
        <v/>
      </c>
      <c r="AM116" s="80" t="str">
        <f>IF(OR($A116="",NOT(ISNUMBER($G116))),"",IF(AND($F116&lt;=AM$6,$G116&gt;=AM$5),IF(AM$5&gt;$N116,5,$K116)*10+IF(AND($F116&gt;=AM$5,$F116&lt;=AM$6),IF(AND($G116&gt;=AM$5,$G116&lt;=AM$6),5,IF($L116=1,2,1)),IF(AND($G116&gt;=AM$5,$G116&lt;=AM$6),IF($M116&gt;0,4,3),0)),IF(AND($D116&lt;=AM$6,$E116&gt;=AM$5),60,0)))</f>
        <v/>
      </c>
      <c r="AN116" s="80" t="str">
        <f>IF(OR($A116="",NOT(ISNUMBER($G116))),"",IF(AND($F116&lt;=AN$6,$G116&gt;=AN$5),IF(AN$5&gt;$N116,5,$K116)*10+IF(AND($F116&gt;=AN$5,$F116&lt;=AN$6),IF(AND($G116&gt;=AN$5,$G116&lt;=AN$6),5,IF($L116=1,2,1)),IF(AND($G116&gt;=AN$5,$G116&lt;=AN$6),IF($M116&gt;0,4,3),0)),IF(AND($D116&lt;=AN$6,$E116&gt;=AN$5),60,0)))</f>
        <v/>
      </c>
      <c r="AO116" s="80" t="str">
        <f>IF(OR($A116="",NOT(ISNUMBER($G116))),"",IF(AND($F116&lt;=AO$6,$G116&gt;=AO$5),IF(AO$5&gt;$N116,5,$K116)*10+IF(AND($F116&gt;=AO$5,$F116&lt;=AO$6),IF(AND($G116&gt;=AO$5,$G116&lt;=AO$6),5,IF($L116=1,2,1)),IF(AND($G116&gt;=AO$5,$G116&lt;=AO$6),IF($M116&gt;0,4,3),0)),IF(AND($D116&lt;=AO$6,$E116&gt;=AO$5),60,0)))</f>
        <v/>
      </c>
      <c r="AP116" s="80" t="str">
        <f>IF(OR($A116="",NOT(ISNUMBER($G116))),"",IF(AND($F116&lt;=AP$6,$G116&gt;=AP$5),IF(AP$5&gt;$N116,5,$K116)*10+IF(AND($F116&gt;=AP$5,$F116&lt;=AP$6),IF(AND($G116&gt;=AP$5,$G116&lt;=AP$6),5,IF($L116=1,2,1)),IF(AND($G116&gt;=AP$5,$G116&lt;=AP$6),IF($M116&gt;0,4,3),0)),IF(AND($D116&lt;=AP$6,$E116&gt;=AP$5),60,0)))</f>
        <v/>
      </c>
      <c r="AQ116" s="80" t="str">
        <f>IF(OR($A116="",NOT(ISNUMBER($G116))),"",IF(AND($F116&lt;=AQ$6,$G116&gt;=AQ$5),IF(AQ$5&gt;$N116,5,$K116)*10+IF(AND($F116&gt;=AQ$5,$F116&lt;=AQ$6),IF(AND($G116&gt;=AQ$5,$G116&lt;=AQ$6),5,IF($L116=1,2,1)),IF(AND($G116&gt;=AQ$5,$G116&lt;=AQ$6),IF($M116&gt;0,4,3),0)),IF(AND($D116&lt;=AQ$6,$E116&gt;=AQ$5),60,0)))</f>
        <v/>
      </c>
      <c r="AR116" s="80" t="str">
        <f>IF(OR($A116="",NOT(ISNUMBER($G116))),"",IF(AND($F116&lt;=AR$6,$G116&gt;=AR$5),IF(AR$5&gt;$N116,5,$K116)*10+IF(AND($F116&gt;=AR$5,$F116&lt;=AR$6),IF(AND($G116&gt;=AR$5,$G116&lt;=AR$6),5,IF($L116=1,2,1)),IF(AND($G116&gt;=AR$5,$G116&lt;=AR$6),IF($M116&gt;0,4,3),0)),IF(AND($D116&lt;=AR$6,$E116&gt;=AR$5),60,0)))</f>
        <v/>
      </c>
      <c r="AS116" s="80" t="str">
        <f>IF(OR($A116="",NOT(ISNUMBER($G116))),"",IF(AND($F116&lt;=AS$6,$G116&gt;=AS$5),IF(AS$5&gt;$N116,5,$K116)*10+IF(AND($F116&gt;=AS$5,$F116&lt;=AS$6),IF(AND($G116&gt;=AS$5,$G116&lt;=AS$6),5,IF($L116=1,2,1)),IF(AND($G116&gt;=AS$5,$G116&lt;=AS$6),IF($M116&gt;0,4,3),0)),IF(AND($D116&lt;=AS$6,$E116&gt;=AS$5),60,0)))</f>
        <v/>
      </c>
      <c r="AT116" s="80" t="str">
        <f>IF(OR($A116="",NOT(ISNUMBER($G116))),"",IF(AND($F116&lt;=AT$6,$G116&gt;=AT$5),IF(AT$5&gt;$N116,5,$K116)*10+IF(AND($F116&gt;=AT$5,$F116&lt;=AT$6),IF(AND($G116&gt;=AT$5,$G116&lt;=AT$6),5,IF($L116=1,2,1)),IF(AND($G116&gt;=AT$5,$G116&lt;=AT$6),IF($M116&gt;0,4,3),0)),IF(AND($D116&lt;=AT$6,$E116&gt;=AT$5),60,0)))</f>
        <v/>
      </c>
      <c r="AU116" s="80" t="str">
        <f>IF(OR($A116="",NOT(ISNUMBER($G116))),"",IF(AND($F116&lt;=AU$6,$G116&gt;=AU$5),IF(AU$5&gt;$N116,5,$K116)*10+IF(AND($F116&gt;=AU$5,$F116&lt;=AU$6),IF(AND($G116&gt;=AU$5,$G116&lt;=AU$6),5,IF($L116=1,2,1)),IF(AND($G116&gt;=AU$5,$G116&lt;=AU$6),IF($M116&gt;0,4,3),0)),IF(AND($D116&lt;=AU$6,$E116&gt;=AU$5),60,0)))</f>
        <v/>
      </c>
      <c r="AV116" s="80" t="str">
        <f>IF(OR($A116="",NOT(ISNUMBER($G116))),"",IF(AND($F116&lt;=AV$6,$G116&gt;=AV$5),IF(AV$5&gt;$N116,5,$K116)*10+IF(AND($F116&gt;=AV$5,$F116&lt;=AV$6),IF(AND($G116&gt;=AV$5,$G116&lt;=AV$6),5,IF($L116=1,2,1)),IF(AND($G116&gt;=AV$5,$G116&lt;=AV$6),IF($M116&gt;0,4,3),0)),IF(AND($D116&lt;=AV$6,$E116&gt;=AV$5),60,0)))</f>
        <v/>
      </c>
      <c r="AW116" s="80" t="str">
        <f>IF(OR($A116="",NOT(ISNUMBER($G116))),"",IF(AND($F116&lt;=AW$6,$G116&gt;=AW$5),IF(AW$5&gt;$N116,5,$K116)*10+IF(AND($F116&gt;=AW$5,$F116&lt;=AW$6),IF(AND($G116&gt;=AW$5,$G116&lt;=AW$6),5,IF($L116=1,2,1)),IF(AND($G116&gt;=AW$5,$G116&lt;=AW$6),IF($M116&gt;0,4,3),0)),IF(AND($D116&lt;=AW$6,$E116&gt;=AW$5),60,0)))</f>
        <v/>
      </c>
      <c r="AX116" s="80" t="str">
        <f>IF(OR($A116="",NOT(ISNUMBER($G116))),"",IF(AND($F116&lt;=AX$6,$G116&gt;=AX$5),IF(AX$5&gt;$N116,5,$K116)*10+IF(AND($F116&gt;=AX$5,$F116&lt;=AX$6),IF(AND($G116&gt;=AX$5,$G116&lt;=AX$6),5,IF($L116=1,2,1)),IF(AND($G116&gt;=AX$5,$G116&lt;=AX$6),IF($M116&gt;0,4,3),0)),IF(AND($D116&lt;=AX$6,$E116&gt;=AX$5),60,0)))</f>
        <v/>
      </c>
      <c r="AY116" s="80" t="str">
        <f>IF(OR($A116="",NOT(ISNUMBER($G116))),"",IF(AND($F116&lt;=AY$6,$G116&gt;=AY$5),IF(AY$5&gt;$N116,5,$K116)*10+IF(AND($F116&gt;=AY$5,$F116&lt;=AY$6),IF(AND($G116&gt;=AY$5,$G116&lt;=AY$6),5,IF($L116=1,2,1)),IF(AND($G116&gt;=AY$5,$G116&lt;=AY$6),IF($M116&gt;0,4,3),0)),IF(AND($D116&lt;=AY$6,$E116&gt;=AY$5),60,0)))</f>
        <v/>
      </c>
      <c r="AZ116" s="80" t="str">
        <f>IF(OR($A116="",NOT(ISNUMBER($G116))),"",IF(AND($F116&lt;=AZ$6,$G116&gt;=AZ$5),IF(AZ$5&gt;$N116,5,$K116)*10+IF(AND($F116&gt;=AZ$5,$F116&lt;=AZ$6),IF(AND($G116&gt;=AZ$5,$G116&lt;=AZ$6),5,IF($L116=1,2,1)),IF(AND($G116&gt;=AZ$5,$G116&lt;=AZ$6),IF($M116&gt;0,4,3),0)),IF(AND($D116&lt;=AZ$6,$E116&gt;=AZ$5),60,0)))</f>
        <v/>
      </c>
      <c r="BA116" s="80" t="str">
        <f>IF(OR($A116="",NOT(ISNUMBER($G116))),"",IF(AND($F116&lt;=BA$6,$G116&gt;=BA$5),IF(BA$5&gt;$N116,5,$K116)*10+IF(AND($F116&gt;=BA$5,$F116&lt;=BA$6),IF(AND($G116&gt;=BA$5,$G116&lt;=BA$6),5,IF($L116=1,2,1)),IF(AND($G116&gt;=BA$5,$G116&lt;=BA$6),IF($M116&gt;0,4,3),0)),IF(AND($D116&lt;=BA$6,$E116&gt;=BA$5),60,0)))</f>
        <v/>
      </c>
      <c r="BB116" s="80" t="str">
        <f>IF(OR($A116="",NOT(ISNUMBER($G116))),"",IF(AND($F116&lt;=BB$6,$G116&gt;=BB$5),IF(BB$5&gt;$N116,5,$K116)*10+IF(AND($F116&gt;=BB$5,$F116&lt;=BB$6),IF(AND($G116&gt;=BB$5,$G116&lt;=BB$6),5,IF($L116=1,2,1)),IF(AND($G116&gt;=BB$5,$G116&lt;=BB$6),IF($M116&gt;0,4,3),0)),IF(AND($D116&lt;=BB$6,$E116&gt;=BB$5),60,0)))</f>
        <v/>
      </c>
      <c r="BC116" s="80" t="str">
        <f>IF(OR($A116="",NOT(ISNUMBER($G116))),"",IF(AND($F116&lt;=BC$6,$G116&gt;=BC$5),IF(BC$5&gt;$N116,5,$K116)*10+IF(AND($F116&gt;=BC$5,$F116&lt;=BC$6),IF(AND($G116&gt;=BC$5,$G116&lt;=BC$6),5,IF($L116=1,2,1)),IF(AND($G116&gt;=BC$5,$G116&lt;=BC$6),IF($M116&gt;0,4,3),0)),IF(AND($D116&lt;=BC$6,$E116&gt;=BC$5),60,0)))</f>
        <v/>
      </c>
      <c r="BD116" s="80" t="str">
        <f>IF(OR($A116="",NOT(ISNUMBER($G116))),"",IF(AND($F116&lt;=BD$6,$G116&gt;=BD$5),IF(BD$5&gt;$N116,5,$K116)*10+IF(AND($F116&gt;=BD$5,$F116&lt;=BD$6),IF(AND($G116&gt;=BD$5,$G116&lt;=BD$6),5,IF($L116=1,2,1)),IF(AND($G116&gt;=BD$5,$G116&lt;=BD$6),IF($M116&gt;0,4,3),0)),IF(AND($D116&lt;=BD$6,$E116&gt;=BD$5),60,0)))</f>
        <v/>
      </c>
      <c r="BE116" s="80" t="str">
        <f>IF(OR($A116="",NOT(ISNUMBER($G116))),"",IF(AND($F116&lt;=BE$6,$G116&gt;=BE$5),IF(BE$5&gt;$N116,5,$K116)*10+IF(AND($F116&gt;=BE$5,$F116&lt;=BE$6),IF(AND($G116&gt;=BE$5,$G116&lt;=BE$6),5,IF($L116=1,2,1)),IF(AND($G116&gt;=BE$5,$G116&lt;=BE$6),IF($M116&gt;0,4,3),0)),IF(AND($D116&lt;=BE$6,$E116&gt;=BE$5),60,0)))</f>
        <v/>
      </c>
      <c r="BF116" s="80" t="str">
        <f>IF(OR($A116="",NOT(ISNUMBER($G116))),"",IF(AND($F116&lt;=BF$6,$G116&gt;=BF$5),IF(BF$5&gt;$N116,5,$K116)*10+IF(AND($F116&gt;=BF$5,$F116&lt;=BF$6),IF(AND($G116&gt;=BF$5,$G116&lt;=BF$6),5,IF($L116=1,2,1)),IF(AND($G116&gt;=BF$5,$G116&lt;=BF$6),IF($M116&gt;0,4,3),0)),IF(AND($D116&lt;=BF$6,$E116&gt;=BF$5),60,0)))</f>
        <v/>
      </c>
      <c r="BG116" s="80" t="str">
        <f>IF(OR($A116="",NOT(ISNUMBER($G116))),"",IF(AND($F116&lt;=BG$6,$G116&gt;=BG$5),IF(BG$5&gt;$N116,5,$K116)*10+IF(AND($F116&gt;=BG$5,$F116&lt;=BG$6),IF(AND($G116&gt;=BG$5,$G116&lt;=BG$6),5,IF($L116=1,2,1)),IF(AND($G116&gt;=BG$5,$G116&lt;=BG$6),IF($M116&gt;0,4,3),0)),IF(AND($D116&lt;=BG$6,$E116&gt;=BG$5),60,0)))</f>
        <v/>
      </c>
      <c r="BH116" s="80" t="str">
        <f>IF(OR($A116="",NOT(ISNUMBER($G116))),"",IF(AND($F116&lt;=BH$6,$G116&gt;=BH$5),IF(BH$5&gt;$N116,5,$K116)*10+IF(AND($F116&gt;=BH$5,$F116&lt;=BH$6),IF(AND($G116&gt;=BH$5,$G116&lt;=BH$6),5,IF($L116=1,2,1)),IF(AND($G116&gt;=BH$5,$G116&lt;=BH$6),IF($M116&gt;0,4,3),0)),IF(AND($D116&lt;=BH$6,$E116&gt;=BH$5),60,0)))</f>
        <v/>
      </c>
      <c r="BI116" s="80" t="str">
        <f>IF(OR($A116="",NOT(ISNUMBER($G116))),"",IF(AND($F116&lt;=BI$6,$G116&gt;=BI$5),IF(BI$5&gt;$N116,5,$K116)*10+IF(AND($F116&gt;=BI$5,$F116&lt;=BI$6),IF(AND($G116&gt;=BI$5,$G116&lt;=BI$6),5,IF($L116=1,2,1)),IF(AND($G116&gt;=BI$5,$G116&lt;=BI$6),IF($M116&gt;0,4,3),0)),IF(AND($D116&lt;=BI$6,$E116&gt;=BI$5),60,0)))</f>
        <v/>
      </c>
      <c r="BJ116" s="80" t="str">
        <f>IF(OR($A116="",NOT(ISNUMBER($G116))),"",IF(AND($F116&lt;=BJ$6,$G116&gt;=BJ$5),IF(BJ$5&gt;$N116,5,$K116)*10+IF(AND($F116&gt;=BJ$5,$F116&lt;=BJ$6),IF(AND($G116&gt;=BJ$5,$G116&lt;=BJ$6),5,IF($L116=1,2,1)),IF(AND($G116&gt;=BJ$5,$G116&lt;=BJ$6),IF($M116&gt;0,4,3),0)),IF(AND($D116&lt;=BJ$6,$E116&gt;=BJ$5),60,0)))</f>
        <v/>
      </c>
      <c r="BK116" s="80" t="str">
        <f>IF(OR($A116="",NOT(ISNUMBER($G116))),"",IF(AND($F116&lt;=BK$6,$G116&gt;=BK$5),IF(BK$5&gt;$N116,5,$K116)*10+IF(AND($F116&gt;=BK$5,$F116&lt;=BK$6),IF(AND($G116&gt;=BK$5,$G116&lt;=BK$6),5,IF($L116=1,2,1)),IF(AND($G116&gt;=BK$5,$G116&lt;=BK$6),IF($M116&gt;0,4,3),0)),IF(AND($D116&lt;=BK$6,$E116&gt;=BK$5),60,0)))</f>
        <v/>
      </c>
      <c r="BL116" s="80" t="str">
        <f>IF(OR($A116="",NOT(ISNUMBER($G116))),"",IF(AND($F116&lt;=BL$6,$G116&gt;=BL$5),IF(BL$5&gt;$N116,5,$K116)*10+IF(AND($F116&gt;=BL$5,$F116&lt;=BL$6),IF(AND($G116&gt;=BL$5,$G116&lt;=BL$6),5,IF($L116=1,2,1)),IF(AND($G116&gt;=BL$5,$G116&lt;=BL$6),IF($M116&gt;0,4,3),0)),IF(AND($D116&lt;=BL$6,$E116&gt;=BL$5),60,0)))</f>
        <v/>
      </c>
      <c r="BM116" s="80" t="str">
        <f>IF(OR($A116="",NOT(ISNUMBER($G116))),"",IF(AND($F116&lt;=BM$6,$G116&gt;=BM$5),IF(BM$5&gt;$N116,5,$K116)*10+IF(AND($F116&gt;=BM$5,$F116&lt;=BM$6),IF(AND($G116&gt;=BM$5,$G116&lt;=BM$6),5,IF($L116=1,2,1)),IF(AND($G116&gt;=BM$5,$G116&lt;=BM$6),IF($M116&gt;0,4,3),0)),IF(AND($D116&lt;=BM$6,$E116&gt;=BM$5),60,0)))</f>
        <v/>
      </c>
      <c r="BN116" s="80" t="str">
        <f>IF(OR($A116="",NOT(ISNUMBER($G116))),"",IF(AND($F116&lt;=BN$6,$G116&gt;=BN$5),IF(BN$5&gt;$N116,5,$K116)*10+IF(AND($F116&gt;=BN$5,$F116&lt;=BN$6),IF(AND($G116&gt;=BN$5,$G116&lt;=BN$6),5,IF($L116=1,2,1)),IF(AND($G116&gt;=BN$5,$G116&lt;=BN$6),IF($M116&gt;0,4,3),0)),IF(AND($D116&lt;=BN$6,$E116&gt;=BN$5),60,0)))</f>
        <v/>
      </c>
      <c r="BO116" s="80" t="str">
        <f>IF(OR($A116="",NOT(ISNUMBER($G116))),"",IF(AND($F116&lt;=BO$6,$G116&gt;=BO$5),IF(BO$5&gt;$N116,5,$K116)*10+IF(AND($F116&gt;=BO$5,$F116&lt;=BO$6),IF(AND($G116&gt;=BO$5,$G116&lt;=BO$6),5,IF($L116=1,2,1)),IF(AND($G116&gt;=BO$5,$G116&lt;=BO$6),IF($M116&gt;0,4,3),0)),IF(AND($D116&lt;=BO$6,$E116&gt;=BO$5),60,0)))</f>
        <v/>
      </c>
      <c r="BP116" s="80" t="str">
        <f>IF(OR($A116="",NOT(ISNUMBER($G116))),"",IF(AND($F116&lt;=BP$6,$G116&gt;=BP$5),IF(BP$5&gt;$N116,5,$K116)*10+IF(AND($F116&gt;=BP$5,$F116&lt;=BP$6),IF(AND($G116&gt;=BP$5,$G116&lt;=BP$6),5,IF($L116=1,2,1)),IF(AND($G116&gt;=BP$5,$G116&lt;=BP$6),IF($M116&gt;0,4,3),0)),IF(AND($D116&lt;=BP$6,$E116&gt;=BP$5),60,0)))</f>
        <v/>
      </c>
      <c r="BQ116" s="80" t="str">
        <f>IF(OR($A116="",NOT(ISNUMBER($G116))),"",IF(AND($F116&lt;=BQ$6,$G116&gt;=BQ$5),IF(BQ$5&gt;$N116,5,$K116)*10+IF(AND($F116&gt;=BQ$5,$F116&lt;=BQ$6),IF(AND($G116&gt;=BQ$5,$G116&lt;=BQ$6),5,IF($L116=1,2,1)),IF(AND($G116&gt;=BQ$5,$G116&lt;=BQ$6),IF($M116&gt;0,4,3),0)),IF(AND($D116&lt;=BQ$6,$E116&gt;=BQ$5),60,0)))</f>
        <v/>
      </c>
      <c r="BR116" s="80" t="str">
        <f>IF(OR($A116="",NOT(ISNUMBER($G116))),"",IF(AND($F116&lt;=BR$6,$G116&gt;=BR$5),IF(BR$5&gt;$N116,5,$K116)*10+IF(AND($F116&gt;=BR$5,$F116&lt;=BR$6),IF(AND($G116&gt;=BR$5,$G116&lt;=BR$6),5,IF($L116=1,2,1)),IF(AND($G116&gt;=BR$5,$G116&lt;=BR$6),IF($M116&gt;0,4,3),0)),IF(AND($D116&lt;=BR$6,$E116&gt;=BR$5),60,0)))</f>
        <v/>
      </c>
      <c r="BS116" s="80" t="str">
        <f>IF(OR($A116="",NOT(ISNUMBER($G116))),"",IF(AND($F116&lt;=BS$6,$G116&gt;=BS$5),IF(BS$5&gt;$N116,5,$K116)*10+IF(AND($F116&gt;=BS$5,$F116&lt;=BS$6),IF(AND($G116&gt;=BS$5,$G116&lt;=BS$6),5,IF($L116=1,2,1)),IF(AND($G116&gt;=BS$5,$G116&lt;=BS$6),IF($M116&gt;0,4,3),0)),IF(AND($D116&lt;=BS$6,$E116&gt;=BS$5),60,0)))</f>
        <v/>
      </c>
      <c r="BT116" s="80" t="str">
        <f>IF(OR($A116="",NOT(ISNUMBER($G116))),"",IF(AND($F116&lt;=BT$6,$G116&gt;=BT$5),IF(BT$5&gt;$N116,5,$K116)*10+IF(AND($F116&gt;=BT$5,$F116&lt;=BT$6),IF(AND($G116&gt;=BT$5,$G116&lt;=BT$6),5,IF($L116=1,2,1)),IF(AND($G116&gt;=BT$5,$G116&lt;=BT$6),IF($M116&gt;0,4,3),0)),IF(AND($D116&lt;=BT$6,$E116&gt;=BT$5),60,0)))</f>
        <v/>
      </c>
      <c r="BU116" s="80" t="str">
        <f>IF(OR($A116="",NOT(ISNUMBER($G116))),"",IF(AND($F116&lt;=BU$6,$G116&gt;=BU$5),IF(BU$5&gt;$N116,5,$K116)*10+IF(AND($F116&gt;=BU$5,$F116&lt;=BU$6),IF(AND($G116&gt;=BU$5,$G116&lt;=BU$6),5,IF($L116=1,2,1)),IF(AND($G116&gt;=BU$5,$G116&lt;=BU$6),IF($M116&gt;0,4,3),0)),IF(AND($D116&lt;=BU$6,$E116&gt;=BU$5),60,0)))</f>
        <v/>
      </c>
      <c r="BV116" s="80" t="str">
        <f>IF(OR($A116="",NOT(ISNUMBER($G116))),"",IF(AND($F116&lt;=BV$6,$G116&gt;=BV$5),IF(BV$5&gt;$N116,5,$K116)*10+IF(AND($F116&gt;=BV$5,$F116&lt;=BV$6),IF(AND($G116&gt;=BV$5,$G116&lt;=BV$6),5,IF($L116=1,2,1)),IF(AND($G116&gt;=BV$5,$G116&lt;=BV$6),IF($M116&gt;0,4,3),0)),IF(AND($D116&lt;=BV$6,$E116&gt;=BV$5),60,0)))</f>
        <v/>
      </c>
      <c r="BW116" s="80" t="str">
        <f>IF(OR($A116="",NOT(ISNUMBER($G116))),"",IF(AND($F116&lt;=BW$6,$G116&gt;=BW$5),IF(BW$5&gt;$N116,5,$K116)*10+IF(AND($F116&gt;=BW$5,$F116&lt;=BW$6),IF(AND($G116&gt;=BW$5,$G116&lt;=BW$6),5,IF($L116=1,2,1)),IF(AND($G116&gt;=BW$5,$G116&lt;=BW$6),IF($M116&gt;0,4,3),0)),IF(AND($D116&lt;=BW$6,$E116&gt;=BW$5),60,0)))</f>
        <v/>
      </c>
      <c r="BX116" s="80" t="str">
        <f>IF(OR($A116="",NOT(ISNUMBER($G116))),"",IF(AND($F116&lt;=BX$6,$G116&gt;=BX$5),IF(BX$5&gt;$N116,5,$K116)*10+IF(AND($F116&gt;=BX$5,$F116&lt;=BX$6),IF(AND($G116&gt;=BX$5,$G116&lt;=BX$6),5,IF($L116=1,2,1)),IF(AND($G116&gt;=BX$5,$G116&lt;=BX$6),IF($M116&gt;0,4,3),0)),IF(AND($D116&lt;=BX$6,$E116&gt;=BX$5),60,0)))</f>
        <v/>
      </c>
      <c r="BY116" s="80" t="str">
        <f>IF(OR($A116="",NOT(ISNUMBER($G116))),"",IF(AND($F116&lt;=BY$6,$G116&gt;=BY$5),IF(BY$5&gt;$N116,5,$K116)*10+IF(AND($F116&gt;=BY$5,$F116&lt;=BY$6),IF(AND($G116&gt;=BY$5,$G116&lt;=BY$6),5,IF($L116=1,2,1)),IF(AND($G116&gt;=BY$5,$G116&lt;=BY$6),IF($M116&gt;0,4,3),0)),IF(AND($D116&lt;=BY$6,$E116&gt;=BY$5),60,0)))</f>
        <v/>
      </c>
      <c r="BZ116" s="80" t="str">
        <f>IF(OR($A116="",NOT(ISNUMBER($G116))),"",IF(AND($F116&lt;=BZ$6,$G116&gt;=BZ$5),IF(BZ$5&gt;$N116,5,$K116)*10+IF(AND($F116&gt;=BZ$5,$F116&lt;=BZ$6),IF(AND($G116&gt;=BZ$5,$G116&lt;=BZ$6),5,IF($L116=1,2,1)),IF(AND($G116&gt;=BZ$5,$G116&lt;=BZ$6),IF($M116&gt;0,4,3),0)),IF(AND($D116&lt;=BZ$6,$E116&gt;=BZ$5),60,0)))</f>
        <v/>
      </c>
      <c r="CA116" s="80" t="str">
        <f>IF(OR($A116="",NOT(ISNUMBER($G116))),"",IF(AND($F116&lt;=CA$6,$G116&gt;=CA$5),IF(CA$5&gt;$N116,5,$K116)*10+IF(AND($F116&gt;=CA$5,$F116&lt;=CA$6),IF(AND($G116&gt;=CA$5,$G116&lt;=CA$6),5,IF($L116=1,2,1)),IF(AND($G116&gt;=CA$5,$G116&lt;=CA$6),IF($M116&gt;0,4,3),0)),IF(AND($D116&lt;=CA$6,$E116&gt;=CA$5),60,0)))</f>
        <v/>
      </c>
      <c r="CB116" s="80" t="str">
        <f>IF(OR($A116="",NOT(ISNUMBER($G116))),"",IF(AND($F116&lt;=CB$6,$G116&gt;=CB$5),IF(CB$5&gt;$N116,5,$K116)*10+IF(AND($F116&gt;=CB$5,$F116&lt;=CB$6),IF(AND($G116&gt;=CB$5,$G116&lt;=CB$6),5,IF($L116=1,2,1)),IF(AND($G116&gt;=CB$5,$G116&lt;=CB$6),IF($M116&gt;0,4,3),0)),IF(AND($D116&lt;=CB$6,$E116&gt;=CB$5),60,0)))</f>
        <v/>
      </c>
      <c r="CC116" s="80" t="str">
        <f>IF(OR($A116="",NOT(ISNUMBER($G116))),"",IF(AND($F116&lt;=CC$6,$G116&gt;=CC$5),IF(CC$5&gt;$N116,5,$K116)*10+IF(AND($F116&gt;=CC$5,$F116&lt;=CC$6),IF(AND($G116&gt;=CC$5,$G116&lt;=CC$6),5,IF($L116=1,2,1)),IF(AND($G116&gt;=CC$5,$G116&lt;=CC$6),IF($M116&gt;0,4,3),0)),IF(AND($D116&lt;=CC$6,$E116&gt;=CC$5),60,0)))</f>
        <v/>
      </c>
      <c r="CD116" s="80" t="str">
        <f>IF(OR($A116="",NOT(ISNUMBER($G116))),"",IF(AND($F116&lt;=CD$6,$G116&gt;=CD$5),IF(CD$5&gt;$N116,5,$K116)*10+IF(AND($F116&gt;=CD$5,$F116&lt;=CD$6),IF(AND($G116&gt;=CD$5,$G116&lt;=CD$6),5,IF($L116=1,2,1)),IF(AND($G116&gt;=CD$5,$G116&lt;=CD$6),IF($M116&gt;0,4,3),0)),IF(AND($D116&lt;=CD$6,$E116&gt;=CD$5),60,0)))</f>
        <v/>
      </c>
      <c r="CE116" s="80" t="str">
        <f>IF(OR($A116="",NOT(ISNUMBER($G116))),"",IF(AND($F116&lt;=CE$6,$G116&gt;=CE$5),IF(CE$5&gt;$N116,5,$K116)*10+IF(AND($F116&gt;=CE$5,$F116&lt;=CE$6),IF(AND($G116&gt;=CE$5,$G116&lt;=CE$6),5,IF($L116=1,2,1)),IF(AND($G116&gt;=CE$5,$G116&lt;=CE$6),IF($M116&gt;0,4,3),0)),IF(AND($D116&lt;=CE$6,$E116&gt;=CE$5),60,0)))</f>
        <v/>
      </c>
      <c r="CF116" s="80" t="str">
        <f>IF(OR($A116="",NOT(ISNUMBER($G116))),"",IF(AND($F116&lt;=CF$6,$G116&gt;=CF$5),IF(CF$5&gt;$N116,5,$K116)*10+IF(AND($F116&gt;=CF$5,$F116&lt;=CF$6),IF(AND($G116&gt;=CF$5,$G116&lt;=CF$6),5,IF($L116=1,2,1)),IF(AND($G116&gt;=CF$5,$G116&lt;=CF$6),IF($M116&gt;0,4,3),0)),IF(AND($D116&lt;=CF$6,$E116&gt;=CF$5),60,0)))</f>
        <v/>
      </c>
      <c r="CG116" s="80" t="str">
        <f>IF(OR($A116="",NOT(ISNUMBER($G116))),"",IF(AND($F116&lt;=CG$6,$G116&gt;=CG$5),IF(CG$5&gt;$N116,5,$K116)*10+IF(AND($F116&gt;=CG$5,$F116&lt;=CG$6),IF(AND($G116&gt;=CG$5,$G116&lt;=CG$6),5,IF($L116=1,2,1)),IF(AND($G116&gt;=CG$5,$G116&lt;=CG$6),IF($M116&gt;0,4,3),0)),IF(AND($D116&lt;=CG$6,$E116&gt;=CG$5),60,0)))</f>
        <v/>
      </c>
      <c r="CH116" s="80" t="str">
        <f>IF(OR($A116="",NOT(ISNUMBER($G116))),"",IF(AND($F116&lt;=CH$6,$G116&gt;=CH$5),IF(CH$5&gt;$N116,5,$K116)*10+IF(AND($F116&gt;=CH$5,$F116&lt;=CH$6),IF(AND($G116&gt;=CH$5,$G116&lt;=CH$6),5,IF($L116=1,2,1)),IF(AND($G116&gt;=CH$5,$G116&lt;=CH$6),IF($M116&gt;0,4,3),0)),IF(AND($D116&lt;=CH$6,$E116&gt;=CH$5),60,0)))</f>
        <v/>
      </c>
      <c r="CI116" s="80" t="str">
        <f>IF(OR($A116="",NOT(ISNUMBER($G116))),"",IF(AND($F116&lt;=CI$6,$G116&gt;=CI$5),IF(CI$5&gt;$N116,5,$K116)*10+IF(AND($F116&gt;=CI$5,$F116&lt;=CI$6),IF(AND($G116&gt;=CI$5,$G116&lt;=CI$6),5,IF($L116=1,2,1)),IF(AND($G116&gt;=CI$5,$G116&lt;=CI$6),IF($M116&gt;0,4,3),0)),IF(AND($D116&lt;=CI$6,$E116&gt;=CI$5),60,0)))</f>
        <v/>
      </c>
      <c r="CJ116" s="80" t="str">
        <f>IF(OR($A116="",NOT(ISNUMBER($G116))),"",IF(AND($F116&lt;=CJ$6,$G116&gt;=CJ$5),IF(CJ$5&gt;$N116,5,$K116)*10+IF(AND($F116&gt;=CJ$5,$F116&lt;=CJ$6),IF(AND($G116&gt;=CJ$5,$G116&lt;=CJ$6),5,IF($L116=1,2,1)),IF(AND($G116&gt;=CJ$5,$G116&lt;=CJ$6),IF($M116&gt;0,4,3),0)),IF(AND($D116&lt;=CJ$6,$E116&gt;=CJ$5),60,0)))</f>
        <v/>
      </c>
      <c r="CK116" s="80" t="str">
        <f>IF(OR($A116="",NOT(ISNUMBER($G116))),"",IF(AND($F116&lt;=CK$6,$G116&gt;=CK$5),IF(CK$5&gt;$N116,5,$K116)*10+IF(AND($F116&gt;=CK$5,$F116&lt;=CK$6),IF(AND($G116&gt;=CK$5,$G116&lt;=CK$6),5,IF($L116=1,2,1)),IF(AND($G116&gt;=CK$5,$G116&lt;=CK$6),IF($M116&gt;0,4,3),0)),IF(AND($D116&lt;=CK$6,$E116&gt;=CK$5),60,0)))</f>
        <v/>
      </c>
      <c r="CL116" s="80" t="str">
        <f>IF(OR($A116="",NOT(ISNUMBER($G116))),"",IF(AND($F116&lt;=CL$6,$G116&gt;=CL$5),IF(CL$5&gt;$N116,5,$K116)*10+IF(AND($F116&gt;=CL$5,$F116&lt;=CL$6),IF(AND($G116&gt;=CL$5,$G116&lt;=CL$6),5,IF($L116=1,2,1)),IF(AND($G116&gt;=CL$5,$G116&lt;=CL$6),IF($M116&gt;0,4,3),0)),IF(AND($D116&lt;=CL$6,$E116&gt;=CL$5),60,0)))</f>
        <v/>
      </c>
      <c r="CM116" s="80" t="str">
        <f>IF(OR($A116="",NOT(ISNUMBER($G116))),"",IF(AND($F116&lt;=CM$6,$G116&gt;=CM$5),IF(CM$5&gt;$N116,5,$K116)*10+IF(AND($F116&gt;=CM$5,$F116&lt;=CM$6),IF(AND($G116&gt;=CM$5,$G116&lt;=CM$6),5,IF($L116=1,2,1)),IF(AND($G116&gt;=CM$5,$G116&lt;=CM$6),IF($M116&gt;0,4,3),0)),IF(AND($D116&lt;=CM$6,$E116&gt;=CM$5),60,0)))</f>
        <v/>
      </c>
      <c r="CN116" s="80" t="str">
        <f>IF(OR($A116="",NOT(ISNUMBER($G116))),"",IF(AND($F116&lt;=CN$6,$G116&gt;=CN$5),IF(CN$5&gt;$N116,5,$K116)*10+IF(AND($F116&gt;=CN$5,$F116&lt;=CN$6),IF(AND($G116&gt;=CN$5,$G116&lt;=CN$6),5,IF($L116=1,2,1)),IF(AND($G116&gt;=CN$5,$G116&lt;=CN$6),IF($M116&gt;0,4,3),0)),IF(AND($D116&lt;=CN$6,$E116&gt;=CN$5),60,0)))</f>
        <v/>
      </c>
      <c r="CO116" s="80" t="str">
        <f>IF(OR($A116="",NOT(ISNUMBER($G116))),"",IF(AND($F116&lt;=CO$6,$G116&gt;=CO$5),IF(CO$5&gt;$N116,5,$K116)*10+IF(AND($F116&gt;=CO$5,$F116&lt;=CO$6),IF(AND($G116&gt;=CO$5,$G116&lt;=CO$6),5,IF($L116=1,2,1)),IF(AND($G116&gt;=CO$5,$G116&lt;=CO$6),IF($M116&gt;0,4,3),0)),IF(AND($D116&lt;=CO$6,$E116&gt;=CO$5),60,0)))</f>
        <v/>
      </c>
      <c r="CP116" s="80" t="str">
        <f>IF(OR($A116="",NOT(ISNUMBER($G116))),"",IF(AND($F116&lt;=CP$6,$G116&gt;=CP$5),IF(CP$5&gt;$N116,5,$K116)*10+IF(AND($F116&gt;=CP$5,$F116&lt;=CP$6),IF(AND($G116&gt;=CP$5,$G116&lt;=CP$6),5,IF($L116=1,2,1)),IF(AND($G116&gt;=CP$5,$G116&lt;=CP$6),IF($M116&gt;0,4,3),0)),IF(AND($D116&lt;=CP$6,$E116&gt;=CP$5),60,0)))</f>
        <v/>
      </c>
      <c r="CQ116" s="80" t="str">
        <f>IF(OR($A116="",NOT(ISNUMBER($G116))),"",IF(AND($F116&lt;=CQ$6,$G116&gt;=CQ$5),IF(CQ$5&gt;$N116,5,$K116)*10+IF(AND($F116&gt;=CQ$5,$F116&lt;=CQ$6),IF(AND($G116&gt;=CQ$5,$G116&lt;=CQ$6),5,IF($L116=1,2,1)),IF(AND($G116&gt;=CQ$5,$G116&lt;=CQ$6),IF($M116&gt;0,4,3),0)),IF(AND($D116&lt;=CQ$6,$E116&gt;=CQ$5),60,0)))</f>
        <v/>
      </c>
      <c r="CR116" s="80" t="str">
        <f>IF(OR($A116="",NOT(ISNUMBER($G116))),"",IF(AND($F116&lt;=CR$6,$G116&gt;=CR$5),IF(CR$5&gt;$N116,5,$K116)*10+IF(AND($F116&gt;=CR$5,$F116&lt;=CR$6),IF(AND($G116&gt;=CR$5,$G116&lt;=CR$6),5,IF($L116=1,2,1)),IF(AND($G116&gt;=CR$5,$G116&lt;=CR$6),IF($M116&gt;0,4,3),0)),IF(AND($D116&lt;=CR$6,$E116&gt;=CR$5),60,0)))</f>
        <v/>
      </c>
      <c r="CS116" s="80" t="str">
        <f>IF(OR($A116="",NOT(ISNUMBER($G116))),"",IF(AND($F116&lt;=CS$6,$G116&gt;=CS$5),IF(CS$5&gt;$N116,5,$K116)*10+IF(AND($F116&gt;=CS$5,$F116&lt;=CS$6),IF(AND($G116&gt;=CS$5,$G116&lt;=CS$6),5,IF($L116=1,2,1)),IF(AND($G116&gt;=CS$5,$G116&lt;=CS$6),IF($M116&gt;0,4,3),0)),IF(AND($D116&lt;=CS$6,$E116&gt;=CS$5),60,0)))</f>
        <v/>
      </c>
      <c r="CT116" s="80" t="str">
        <f>IF(OR($A116="",NOT(ISNUMBER($G116))),"",IF(AND($F116&lt;=CT$6,$G116&gt;=CT$5),IF(CT$5&gt;$N116,5,$K116)*10+IF(AND($F116&gt;=CT$5,$F116&lt;=CT$6),IF(AND($G116&gt;=CT$5,$G116&lt;=CT$6),5,IF($L116=1,2,1)),IF(AND($G116&gt;=CT$5,$G116&lt;=CT$6),IF($M116&gt;0,4,3),0)),IF(AND($D116&lt;=CT$6,$E116&gt;=CT$5),60,0)))</f>
        <v/>
      </c>
      <c r="CU116" s="80" t="str">
        <f>IF(OR($A116="",NOT(ISNUMBER($G116))),"",IF(AND($F116&lt;=CU$6,$G116&gt;=CU$5),IF(CU$5&gt;$N116,5,$K116)*10+IF(AND($F116&gt;=CU$5,$F116&lt;=CU$6),IF(AND($G116&gt;=CU$5,$G116&lt;=CU$6),5,IF($L116=1,2,1)),IF(AND($G116&gt;=CU$5,$G116&lt;=CU$6),IF($M116&gt;0,4,3),0)),IF(AND($D116&lt;=CU$6,$E116&gt;=CU$5),60,0)))</f>
        <v/>
      </c>
      <c r="CV116" s="80" t="str">
        <f>IF(OR($A116="",NOT(ISNUMBER($G116))),"",IF(AND($F116&lt;=CV$6,$G116&gt;=CV$5),IF(CV$5&gt;$N116,5,$K116)*10+IF(AND($F116&gt;=CV$5,$F116&lt;=CV$6),IF(AND($G116&gt;=CV$5,$G116&lt;=CV$6),5,IF($L116=1,2,1)),IF(AND($G116&gt;=CV$5,$G116&lt;=CV$6),IF($M116&gt;0,4,3),0)),IF(AND($D116&lt;=CV$6,$E116&gt;=CV$5),60,0)))</f>
        <v/>
      </c>
      <c r="CW116" s="80" t="str">
        <f>IF(OR($A116="",NOT(ISNUMBER($G116))),"",IF(AND($F116&lt;=CW$6,$G116&gt;=CW$5),IF(CW$5&gt;$N116,5,$K116)*10+IF(AND($F116&gt;=CW$5,$F116&lt;=CW$6),IF(AND($G116&gt;=CW$5,$G116&lt;=CW$6),5,IF($L116=1,2,1)),IF(AND($G116&gt;=CW$5,$G116&lt;=CW$6),IF($M116&gt;0,4,3),0)),IF(AND($D116&lt;=CW$6,$E116&gt;=CW$5),60,0)))</f>
        <v/>
      </c>
      <c r="CX116" s="80" t="str">
        <f>IF(OR($A116="",NOT(ISNUMBER($G116))),"",IF(AND($F116&lt;=CX$6,$G116&gt;=CX$5),IF(CX$5&gt;$N116,5,$K116)*10+IF(AND($F116&gt;=CX$5,$F116&lt;=CX$6),IF(AND($G116&gt;=CX$5,$G116&lt;=CX$6),5,IF($L116=1,2,1)),IF(AND($G116&gt;=CX$5,$G116&lt;=CX$6),IF($M116&gt;0,4,3),0)),IF(AND($D116&lt;=CX$6,$E116&gt;=CX$5),60,0)))</f>
        <v/>
      </c>
      <c r="CY116" s="80" t="str">
        <f>IF(OR($A116="",NOT(ISNUMBER($G116))),"",IF(AND($F116&lt;=CY$6,$G116&gt;=CY$5),IF(CY$5&gt;$N116,5,$K116)*10+IF(AND($F116&gt;=CY$5,$F116&lt;=CY$6),IF(AND($G116&gt;=CY$5,$G116&lt;=CY$6),5,IF($L116=1,2,1)),IF(AND($G116&gt;=CY$5,$G116&lt;=CY$6),IF($M116&gt;0,4,3),0)),IF(AND($D116&lt;=CY$6,$E116&gt;=CY$5),60,0)))</f>
        <v/>
      </c>
      <c r="CZ116" s="80" t="str">
        <f>IF(OR($A116="",NOT(ISNUMBER($G116))),"",IF(AND($F116&lt;=CZ$6,$G116&gt;=CZ$5),IF(CZ$5&gt;$N116,5,$K116)*10+IF(AND($F116&gt;=CZ$5,$F116&lt;=CZ$6),IF(AND($G116&gt;=CZ$5,$G116&lt;=CZ$6),5,IF($L116=1,2,1)),IF(AND($G116&gt;=CZ$5,$G116&lt;=CZ$6),IF($M116&gt;0,4,3),0)),IF(AND($D116&lt;=CZ$6,$E116&gt;=CZ$5),60,0)))</f>
        <v/>
      </c>
      <c r="DA116" s="80" t="str">
        <f>IF(OR($A116="",NOT(ISNUMBER($G116))),"",IF(AND($F116&lt;=DA$6,$G116&gt;=DA$5),IF(DA$5&gt;$N116,5,$K116)*10+IF(AND($F116&gt;=DA$5,$F116&lt;=DA$6),IF(AND($G116&gt;=DA$5,$G116&lt;=DA$6),5,IF($L116=1,2,1)),IF(AND($G116&gt;=DA$5,$G116&lt;=DA$6),IF($M116&gt;0,4,3),0)),IF(AND($D116&lt;=DA$6,$E116&gt;=DA$5),60,0)))</f>
        <v/>
      </c>
      <c r="DB116" s="80" t="str">
        <f>IF(OR($A116="",NOT(ISNUMBER($G116))),"",IF(AND($F116&lt;=DB$6,$G116&gt;=DB$5),IF(DB$5&gt;$N116,5,$K116)*10+IF(AND($F116&gt;=DB$5,$F116&lt;=DB$6),IF(AND($G116&gt;=DB$5,$G116&lt;=DB$6),5,IF($L116=1,2,1)),IF(AND($G116&gt;=DB$5,$G116&lt;=DB$6),IF($M116&gt;0,4,3),0)),IF(AND($D116&lt;=DB$6,$E116&gt;=DB$5),60,0)))</f>
        <v/>
      </c>
      <c r="DC116" s="80" t="str">
        <f>IF(OR($A116="",NOT(ISNUMBER($G116))),"",IF(AND($F116&lt;=DC$6,$G116&gt;=DC$5),IF(DC$5&gt;$N116,5,$K116)*10+IF(AND($F116&gt;=DC$5,$F116&lt;=DC$6),IF(AND($G116&gt;=DC$5,$G116&lt;=DC$6),5,IF($L116=1,2,1)),IF(AND($G116&gt;=DC$5,$G116&lt;=DC$6),IF($M116&gt;0,4,3),0)),IF(AND($D116&lt;=DC$6,$E116&gt;=DC$5),60,0)))</f>
        <v/>
      </c>
      <c r="DD116" s="80" t="str">
        <f>IF(OR($A116="",NOT(ISNUMBER($G116))),"",IF(AND($F116&lt;=DD$6,$G116&gt;=DD$5),IF(DD$5&gt;$N116,5,$K116)*10+IF(AND($F116&gt;=DD$5,$F116&lt;=DD$6),IF(AND($G116&gt;=DD$5,$G116&lt;=DD$6),5,IF($L116=1,2,1)),IF(AND($G116&gt;=DD$5,$G116&lt;=DD$6),IF($M116&gt;0,4,3),0)),IF(AND($D116&lt;=DD$6,$E116&gt;=DD$5),60,0)))</f>
        <v/>
      </c>
      <c r="DE116" s="80" t="str">
        <f>IF(OR($A116="",NOT(ISNUMBER($G116))),"",IF(AND($F116&lt;=DE$6,$G116&gt;=DE$5),IF(DE$5&gt;$N116,5,$K116)*10+IF(AND($F116&gt;=DE$5,$F116&lt;=DE$6),IF(AND($G116&gt;=DE$5,$G116&lt;=DE$6),5,IF($L116=1,2,1)),IF(AND($G116&gt;=DE$5,$G116&lt;=DE$6),IF($M116&gt;0,4,3),0)),IF(AND($D116&lt;=DE$6,$E116&gt;=DE$5),60,0)))</f>
        <v/>
      </c>
      <c r="DF116" s="80" t="str">
        <f>IF(OR($A116="",NOT(ISNUMBER($G116))),"",IF(AND($F116&lt;=DF$6,$G116&gt;=DF$5),IF(DF$5&gt;$N116,5,$K116)*10+IF(AND($F116&gt;=DF$5,$F116&lt;=DF$6),IF(AND($G116&gt;=DF$5,$G116&lt;=DF$6),5,IF($L116=1,2,1)),IF(AND($G116&gt;=DF$5,$G116&lt;=DF$6),IF($M116&gt;0,4,3),0)),IF(AND($D116&lt;=DF$6,$E116&gt;=DF$5),60,0)))</f>
        <v/>
      </c>
      <c r="DG116" s="80" t="str">
        <f>IF(OR($A116="",NOT(ISNUMBER($G116))),"",IF(AND($F116&lt;=DG$6,$G116&gt;=DG$5),IF(DG$5&gt;$N116,5,$K116)*10+IF(AND($F116&gt;=DG$5,$F116&lt;=DG$6),IF(AND($G116&gt;=DG$5,$G116&lt;=DG$6),5,IF($L116=1,2,1)),IF(AND($G116&gt;=DG$5,$G116&lt;=DG$6),IF($M116&gt;0,4,3),0)),IF(AND($D116&lt;=DG$6,$E116&gt;=DG$5),60,0)))</f>
        <v/>
      </c>
      <c r="DH116" s="80" t="str">
        <f>IF(OR($A116="",NOT(ISNUMBER($G116))),"",IF(AND($F116&lt;=DH$6,$G116&gt;=DH$5),IF(DH$5&gt;$N116,5,$K116)*10+IF(AND($F116&gt;=DH$5,$F116&lt;=DH$6),IF(AND($G116&gt;=DH$5,$G116&lt;=DH$6),5,IF($L116=1,2,1)),IF(AND($G116&gt;=DH$5,$G116&lt;=DH$6),IF($M116&gt;0,4,3),0)),IF(AND($D116&lt;=DH$6,$E116&gt;=DH$5),60,0)))</f>
        <v/>
      </c>
      <c r="DI116" s="80" t="str">
        <f>IF(OR($A116="",NOT(ISNUMBER($G116))),"",IF(AND($F116&lt;=DI$6,$G116&gt;=DI$5),IF(DI$5&gt;$N116,5,$K116)*10+IF(AND($F116&gt;=DI$5,$F116&lt;=DI$6),IF(AND($G116&gt;=DI$5,$G116&lt;=DI$6),5,IF($L116=1,2,1)),IF(AND($G116&gt;=DI$5,$G116&lt;=DI$6),IF($M116&gt;0,4,3),0)),IF(AND($D116&lt;=DI$6,$E116&gt;=DI$5),60,0)))</f>
        <v/>
      </c>
      <c r="DJ116" s="80" t="str">
        <f>IF(OR($A116="",NOT(ISNUMBER($G116))),"",IF(AND($F116&lt;=DJ$6,$G116&gt;=DJ$5),IF(DJ$5&gt;$N116,5,$K116)*10+IF(AND($F116&gt;=DJ$5,$F116&lt;=DJ$6),IF(AND($G116&gt;=DJ$5,$G116&lt;=DJ$6),5,IF($L116=1,2,1)),IF(AND($G116&gt;=DJ$5,$G116&lt;=DJ$6),IF($M116&gt;0,4,3),0)),IF(AND($D116&lt;=DJ$6,$E116&gt;=DJ$5),60,0)))</f>
        <v/>
      </c>
      <c r="DK116" s="80" t="str">
        <f>IF(OR($A116="",NOT(ISNUMBER($G116))),"",IF(AND($F116&lt;=DK$6,$G116&gt;=DK$5),IF(DK$5&gt;$N116,5,$K116)*10+IF(AND($F116&gt;=DK$5,$F116&lt;=DK$6),IF(AND($G116&gt;=DK$5,$G116&lt;=DK$6),5,IF($L116=1,2,1)),IF(AND($G116&gt;=DK$5,$G116&lt;=DK$6),IF($M116&gt;0,4,3),0)),IF(AND($D116&lt;=DK$6,$E116&gt;=DK$5),60,0)))</f>
        <v/>
      </c>
      <c r="DL116" s="80" t="str">
        <f>IF(OR($A116="",NOT(ISNUMBER($G116))),"",IF(AND($F116&lt;=DL$6,$G116&gt;=DL$5),IF(DL$5&gt;$N116,5,$K116)*10+IF(AND($F116&gt;=DL$5,$F116&lt;=DL$6),IF(AND($G116&gt;=DL$5,$G116&lt;=DL$6),5,IF($L116=1,2,1)),IF(AND($G116&gt;=DL$5,$G116&lt;=DL$6),IF($M116&gt;0,4,3),0)),IF(AND($D116&lt;=DL$6,$E116&gt;=DL$5),60,0)))</f>
        <v/>
      </c>
      <c r="DM116" s="80" t="str">
        <f>IF(OR($A116="",NOT(ISNUMBER($G116))),"",IF(AND($F116&lt;=DM$6,$G116&gt;=DM$5),IF(DM$5&gt;$N116,5,$K116)*10+IF(AND($F116&gt;=DM$5,$F116&lt;=DM$6),IF(AND($G116&gt;=DM$5,$G116&lt;=DM$6),5,IF($L116=1,2,1)),IF(AND($G116&gt;=DM$5,$G116&lt;=DM$6),IF($M116&gt;0,4,3),0)),IF(AND($D116&lt;=DM$6,$E116&gt;=DM$5),60,0)))</f>
        <v/>
      </c>
      <c r="DN116" s="80" t="str">
        <f>IF(OR($A116="",NOT(ISNUMBER($G116))),"",IF(AND($F116&lt;=DN$6,$G116&gt;=DN$5),IF(DN$5&gt;$N116,5,$K116)*10+IF(AND($F116&gt;=DN$5,$F116&lt;=DN$6),IF(AND($G116&gt;=DN$5,$G116&lt;=DN$6),5,IF($L116=1,2,1)),IF(AND($G116&gt;=DN$5,$G116&lt;=DN$6),IF($M116&gt;0,4,3),0)),IF(AND($D116&lt;=DN$6,$E116&gt;=DN$5),60,0)))</f>
        <v/>
      </c>
      <c r="DO116" s="80" t="str">
        <f>IF(OR($A116="",NOT(ISNUMBER($G116))),"",IF(AND($F116&lt;=DO$6,$G116&gt;=DO$5),IF(DO$5&gt;$N116,5,$K116)*10+IF(AND($F116&gt;=DO$5,$F116&lt;=DO$6),IF(AND($G116&gt;=DO$5,$G116&lt;=DO$6),5,IF($L116=1,2,1)),IF(AND($G116&gt;=DO$5,$G116&lt;=DO$6),IF($M116&gt;0,4,3),0)),IF(AND($D116&lt;=DO$6,$E116&gt;=DO$5),60,0)))</f>
        <v/>
      </c>
      <c r="DP116" s="80" t="str">
        <f>IF(OR($A116="",NOT(ISNUMBER($G116))),"",IF(AND($F116&lt;=DP$6,$G116&gt;=DP$5),IF(DP$5&gt;$N116,5,$K116)*10+IF(AND($F116&gt;=DP$5,$F116&lt;=DP$6),IF(AND($G116&gt;=DP$5,$G116&lt;=DP$6),5,IF($L116=1,2,1)),IF(AND($G116&gt;=DP$5,$G116&lt;=DP$6),IF($M116&gt;0,4,3),0)),IF(AND($D116&lt;=DP$6,$E116&gt;=DP$5),60,0)))</f>
        <v/>
      </c>
      <c r="DQ116" s="80" t="str">
        <f>IF(OR($A116="",NOT(ISNUMBER($G116))),"",IF(AND($F116&lt;=DQ$6,$G116&gt;=DQ$5),IF(DQ$5&gt;$N116,5,$K116)*10+IF(AND($F116&gt;=DQ$5,$F116&lt;=DQ$6),IF(AND($G116&gt;=DQ$5,$G116&lt;=DQ$6),5,IF($L116=1,2,1)),IF(AND($G116&gt;=DQ$5,$G116&lt;=DQ$6),IF($M116&gt;0,4,3),0)),IF(AND($D116&lt;=DQ$6,$E116&gt;=DQ$5),60,0)))</f>
        <v/>
      </c>
      <c r="DR116" s="80" t="str">
        <f>IF(OR($A116="",NOT(ISNUMBER($G116))),"",IF(AND($F116&lt;=DR$6,$G116&gt;=DR$5),IF(DR$5&gt;$N116,5,$K116)*10+IF(AND($F116&gt;=DR$5,$F116&lt;=DR$6),IF(AND($G116&gt;=DR$5,$G116&lt;=DR$6),5,IF($L116=1,2,1)),IF(AND($G116&gt;=DR$5,$G116&lt;=DR$6),IF($M116&gt;0,4,3),0)),IF(AND($D116&lt;=DR$6,$E116&gt;=DR$5),60,0)))</f>
        <v/>
      </c>
      <c r="DS116" s="80" t="str">
        <f>IF(OR($A116="",NOT(ISNUMBER($G116))),"",IF(AND($F116&lt;=DS$6,$G116&gt;=DS$5),IF(DS$5&gt;$N116,5,$K116)*10+IF(AND($F116&gt;=DS$5,$F116&lt;=DS$6),IF(AND($G116&gt;=DS$5,$G116&lt;=DS$6),5,IF($L116=1,2,1)),IF(AND($G116&gt;=DS$5,$G116&lt;=DS$6),IF($M116&gt;0,4,3),0)),IF(AND($D116&lt;=DS$6,$E116&gt;=DS$5),60,0)))</f>
        <v/>
      </c>
      <c r="DT116" s="80" t="str">
        <f>IF(OR($A116="",NOT(ISNUMBER($G116))),"",IF(AND($F116&lt;=DT$6,$G116&gt;=DT$5),IF(DT$5&gt;$N116,5,$K116)*10+IF(AND($F116&gt;=DT$5,$F116&lt;=DT$6),IF(AND($G116&gt;=DT$5,$G116&lt;=DT$6),5,IF($L116=1,2,1)),IF(AND($G116&gt;=DT$5,$G116&lt;=DT$6),IF($M116&gt;0,4,3),0)),IF(AND($D116&lt;=DT$6,$E116&gt;=DT$5),60,0)))</f>
        <v/>
      </c>
      <c r="DU116" s="80" t="str">
        <f>IF(OR($A116="",NOT(ISNUMBER($G116))),"",IF(AND($F116&lt;=DU$6,$G116&gt;=DU$5),IF(DU$5&gt;$N116,5,$K116)*10+IF(AND($F116&gt;=DU$5,$F116&lt;=DU$6),IF(AND($G116&gt;=DU$5,$G116&lt;=DU$6),5,IF($L116=1,2,1)),IF(AND($G116&gt;=DU$5,$G116&lt;=DU$6),IF($M116&gt;0,4,3),0)),IF(AND($D116&lt;=DU$6,$E116&gt;=DU$5),60,0)))</f>
        <v/>
      </c>
      <c r="DV116" s="80" t="str">
        <f>IF(OR($A116="",NOT(ISNUMBER($G116))),"",IF(AND($F116&lt;=DV$6,$G116&gt;=DV$5),IF(DV$5&gt;$N116,5,$K116)*10+IF(AND($F116&gt;=DV$5,$F116&lt;=DV$6),IF(AND($G116&gt;=DV$5,$G116&lt;=DV$6),5,IF($L116=1,2,1)),IF(AND($G116&gt;=DV$5,$G116&lt;=DV$6),IF($M116&gt;0,4,3),0)),IF(AND($D116&lt;=DV$6,$E116&gt;=DV$5),60,0)))</f>
        <v/>
      </c>
      <c r="DW116" s="80" t="str">
        <f>IF(OR($A116="",NOT(ISNUMBER($G116))),"",IF(AND($F116&lt;=DW$6,$G116&gt;=DW$5),IF(DW$5&gt;$N116,5,$K116)*10+IF(AND($F116&gt;=DW$5,$F116&lt;=DW$6),IF(AND($G116&gt;=DW$5,$G116&lt;=DW$6),5,IF($L116=1,2,1)),IF(AND($G116&gt;=DW$5,$G116&lt;=DW$6),IF($M116&gt;0,4,3),0)),IF(AND($D116&lt;=DW$6,$E116&gt;=DW$5),60,0)))</f>
        <v/>
      </c>
      <c r="DX116" s="80" t="str">
        <f>IF(OR($A116="",NOT(ISNUMBER($G116))),"",IF(AND($F116&lt;=DX$6,$G116&gt;=DX$5),IF(DX$5&gt;$N116,5,$K116)*10+IF(AND($F116&gt;=DX$5,$F116&lt;=DX$6),IF(AND($G116&gt;=DX$5,$G116&lt;=DX$6),5,IF($L116=1,2,1)),IF(AND($G116&gt;=DX$5,$G116&lt;=DX$6),IF($M116&gt;0,4,3),0)),IF(AND($D116&lt;=DX$6,$E116&gt;=DX$5),60,0)))</f>
        <v/>
      </c>
      <c r="DY116" s="80" t="str">
        <f>IF(OR($A116="",NOT(ISNUMBER($G116))),"",IF(AND($F116&lt;=DY$6,$G116&gt;=DY$5),IF(DY$5&gt;$N116,5,$K116)*10+IF(AND($F116&gt;=DY$5,$F116&lt;=DY$6),IF(AND($G116&gt;=DY$5,$G116&lt;=DY$6),5,IF($L116=1,2,1)),IF(AND($G116&gt;=DY$5,$G116&lt;=DY$6),IF($M116&gt;0,4,3),0)),IF(AND($D116&lt;=DY$6,$E116&gt;=DY$5),60,0)))</f>
        <v/>
      </c>
      <c r="DZ116" s="80" t="str">
        <f>IF(OR($A116="",NOT(ISNUMBER($G116))),"",IF(AND($F116&lt;=DZ$6,$G116&gt;=DZ$5),IF(DZ$5&gt;$N116,5,$K116)*10+IF(AND($F116&gt;=DZ$5,$F116&lt;=DZ$6),IF(AND($G116&gt;=DZ$5,$G116&lt;=DZ$6),5,IF($L116=1,2,1)),IF(AND($G116&gt;=DZ$5,$G116&lt;=DZ$6),IF($M116&gt;0,4,3),0)),IF(AND($D116&lt;=DZ$6,$E116&gt;=DZ$5),60,0)))</f>
        <v/>
      </c>
      <c r="EA116" s="80" t="str">
        <f>IF(OR($A116="",NOT(ISNUMBER($G116))),"",IF(AND($F116&lt;=EA$6,$G116&gt;=EA$5),IF(EA$5&gt;$N116,5,$K116)*10+IF(AND($F116&gt;=EA$5,$F116&lt;=EA$6),IF(AND($G116&gt;=EA$5,$G116&lt;=EA$6),5,IF($L116=1,2,1)),IF(AND($G116&gt;=EA$5,$G116&lt;=EA$6),IF($M116&gt;0,4,3),0)),IF(AND($D116&lt;=EA$6,$E116&gt;=EA$5),60,0)))</f>
        <v/>
      </c>
      <c r="EB116" s="80" t="str">
        <f>IF(OR($A116="",NOT(ISNUMBER($G116))),"",IF(AND($F116&lt;=EB$6,$G116&gt;=EB$5),IF(EB$5&gt;$N116,5,$K116)*10+IF(AND($F116&gt;=EB$5,$F116&lt;=EB$6),IF(AND($G116&gt;=EB$5,$G116&lt;=EB$6),5,IF($L116=1,2,1)),IF(AND($G116&gt;=EB$5,$G116&lt;=EB$6),IF($M116&gt;0,4,3),0)),IF(AND($D116&lt;=EB$6,$E116&gt;=EB$5),60,0)))</f>
        <v/>
      </c>
      <c r="EC116" s="80" t="str">
        <f>IF(OR($A116="",NOT(ISNUMBER($G116))),"",IF(AND($F116&lt;=EC$6,$G116&gt;=EC$5),IF(EC$5&gt;$N116,5,$K116)*10+IF(AND($F116&gt;=EC$5,$F116&lt;=EC$6),IF(AND($G116&gt;=EC$5,$G116&lt;=EC$6),5,IF($L116=1,2,1)),IF(AND($G116&gt;=EC$5,$G116&lt;=EC$6),IF($M116&gt;0,4,3),0)),IF(AND($D116&lt;=EC$6,$E116&gt;=EC$5),60,0)))</f>
        <v/>
      </c>
      <c r="ED116" s="80" t="str">
        <f>IF(OR($A116="",NOT(ISNUMBER($G116))),"",IF(AND($F116&lt;=ED$6,$G116&gt;=ED$5),IF(ED$5&gt;$N116,5,$K116)*10+IF(AND($F116&gt;=ED$5,$F116&lt;=ED$6),IF(AND($G116&gt;=ED$5,$G116&lt;=ED$6),5,IF($L116=1,2,1)),IF(AND($G116&gt;=ED$5,$G116&lt;=ED$6),IF($M116&gt;0,4,3),0)),IF(AND($D116&lt;=ED$6,$E116&gt;=ED$5),60,0)))</f>
        <v/>
      </c>
    </row>
    <row r="117" ht="18" customHeight="1">
      <c r="A117" s="52" t="str">
        <f>IF(Tasks!$B117="","",Tasks!$A117)</f>
        <v/>
      </c>
      <c r="B117" s="78" t="str">
        <f>IF(Tasks!$B117="","",Tasks!$B117)</f>
        <v/>
      </c>
      <c r="C117" s="25" t="str">
        <f>IF($B117="","",IF(AND(Tasks!$D117="",Tasks!$G117=""),"-",IF(Tasks!$D117="","",Tasks!$D117&amp;IF(OR(Tasks!$E117="",Tasks!$E117="FS"),IF(N(Tasks!$F117)=0,"","FS"),Tasks!$E117)&amp;IF(N(Tasks!$F117)=0,"",IF(Tasks!$F117&gt;0,"+","")&amp;Tasks!$F117))&amp;IF(AND(Tasks!$D117&lt;&gt;"",Tasks!$G117&lt;&gt;""),", ","")&amp;IF(Tasks!$G117="","",Tasks!$G117&amp;IF(OR(Tasks!$H117="",Tasks!$H117="FS"),IF(N(Tasks!$I117)=0,"","FS"),Tasks!$H117)&amp;IF(N(Tasks!$I117)=0,"",IF(Tasks!$I117&gt;0,"+","")&amp;Tasks!$I117))))</f>
        <v/>
      </c>
      <c r="D117" s="51" t="str">
        <f>IF(OR($B117="",Tasks!$Q117=""),"",Tasks!$Q117)</f>
        <v/>
      </c>
      <c r="E117" s="51" t="str">
        <f>IF(OR($B117="",Tasks!$R117=""),"",Tasks!$R117)</f>
        <v/>
      </c>
      <c r="F117" s="51" t="str">
        <f>IF(OR($B117="",Tasks!$S117=""),"",Tasks!$S117)</f>
        <v/>
      </c>
      <c r="G117" s="51" t="str">
        <f>IF(OR($B117="",Tasks!$T117=""),"",Tasks!$T117)</f>
        <v/>
      </c>
      <c r="H117" s="52" t="str">
        <f>IF($B117="","",Tasks!$AE117)</f>
        <v/>
      </c>
      <c r="I117" s="79" t="str">
        <f>IF($B117="","",Tasks!$AF117)</f>
        <v/>
      </c>
      <c r="J117" s="53" t="str">
        <f>IF(OR($B117="",Tasks!$V117=""),"",Tasks!$V117)</f>
        <v/>
      </c>
      <c r="K117" s="52" t="str">
        <f>IF($B117="","",Tasks!$AA117)</f>
        <v/>
      </c>
      <c r="L117" s="52" t="str">
        <f>IF($B117="","",Tasks!$AB117)</f>
        <v/>
      </c>
      <c r="M117" s="52" t="str">
        <f>IF($B117="","",Tasks!$Z117)</f>
        <v/>
      </c>
      <c r="N117" s="52" t="str">
        <f>IF(OR($B117="",Tasks!$AG117=""),"",Tasks!$AG117)</f>
        <v/>
      </c>
      <c r="O117" s="80" t="str">
        <f>IF(OR($A117="",NOT(ISNUMBER($G117))),"",IF(AND($F117&lt;=O$6,$G117&gt;=O$5),IF(O$5&gt;$N117,5,$K117)*10+IF(AND($F117&gt;=O$5,$F117&lt;=O$6),IF(AND($G117&gt;=O$5,$G117&lt;=O$6),5,IF($L117=1,2,1)),IF(AND($G117&gt;=O$5,$G117&lt;=O$6),IF($M117&gt;0,4,3),0)),IF(AND($D117&lt;=O$6,$E117&gt;=O$5),60,0)))</f>
        <v/>
      </c>
      <c r="P117" s="80" t="str">
        <f>IF(OR($A117="",NOT(ISNUMBER($G117))),"",IF(AND($F117&lt;=P$6,$G117&gt;=P$5),IF(P$5&gt;$N117,5,$K117)*10+IF(AND($F117&gt;=P$5,$F117&lt;=P$6),IF(AND($G117&gt;=P$5,$G117&lt;=P$6),5,IF($L117=1,2,1)),IF(AND($G117&gt;=P$5,$G117&lt;=P$6),IF($M117&gt;0,4,3),0)),IF(AND($D117&lt;=P$6,$E117&gt;=P$5),60,0)))</f>
        <v/>
      </c>
      <c r="Q117" s="80" t="str">
        <f>IF(OR($A117="",NOT(ISNUMBER($G117))),"",IF(AND($F117&lt;=Q$6,$G117&gt;=Q$5),IF(Q$5&gt;$N117,5,$K117)*10+IF(AND($F117&gt;=Q$5,$F117&lt;=Q$6),IF(AND($G117&gt;=Q$5,$G117&lt;=Q$6),5,IF($L117=1,2,1)),IF(AND($G117&gt;=Q$5,$G117&lt;=Q$6),IF($M117&gt;0,4,3),0)),IF(AND($D117&lt;=Q$6,$E117&gt;=Q$5),60,0)))</f>
        <v/>
      </c>
      <c r="R117" s="80" t="str">
        <f>IF(OR($A117="",NOT(ISNUMBER($G117))),"",IF(AND($F117&lt;=R$6,$G117&gt;=R$5),IF(R$5&gt;$N117,5,$K117)*10+IF(AND($F117&gt;=R$5,$F117&lt;=R$6),IF(AND($G117&gt;=R$5,$G117&lt;=R$6),5,IF($L117=1,2,1)),IF(AND($G117&gt;=R$5,$G117&lt;=R$6),IF($M117&gt;0,4,3),0)),IF(AND($D117&lt;=R$6,$E117&gt;=R$5),60,0)))</f>
        <v/>
      </c>
      <c r="S117" s="80" t="str">
        <f>IF(OR($A117="",NOT(ISNUMBER($G117))),"",IF(AND($F117&lt;=S$6,$G117&gt;=S$5),IF(S$5&gt;$N117,5,$K117)*10+IF(AND($F117&gt;=S$5,$F117&lt;=S$6),IF(AND($G117&gt;=S$5,$G117&lt;=S$6),5,IF($L117=1,2,1)),IF(AND($G117&gt;=S$5,$G117&lt;=S$6),IF($M117&gt;0,4,3),0)),IF(AND($D117&lt;=S$6,$E117&gt;=S$5),60,0)))</f>
        <v/>
      </c>
      <c r="T117" s="80" t="str">
        <f>IF(OR($A117="",NOT(ISNUMBER($G117))),"",IF(AND($F117&lt;=T$6,$G117&gt;=T$5),IF(T$5&gt;$N117,5,$K117)*10+IF(AND($F117&gt;=T$5,$F117&lt;=T$6),IF(AND($G117&gt;=T$5,$G117&lt;=T$6),5,IF($L117=1,2,1)),IF(AND($G117&gt;=T$5,$G117&lt;=T$6),IF($M117&gt;0,4,3),0)),IF(AND($D117&lt;=T$6,$E117&gt;=T$5),60,0)))</f>
        <v/>
      </c>
      <c r="U117" s="80" t="str">
        <f>IF(OR($A117="",NOT(ISNUMBER($G117))),"",IF(AND($F117&lt;=U$6,$G117&gt;=U$5),IF(U$5&gt;$N117,5,$K117)*10+IF(AND($F117&gt;=U$5,$F117&lt;=U$6),IF(AND($G117&gt;=U$5,$G117&lt;=U$6),5,IF($L117=1,2,1)),IF(AND($G117&gt;=U$5,$G117&lt;=U$6),IF($M117&gt;0,4,3),0)),IF(AND($D117&lt;=U$6,$E117&gt;=U$5),60,0)))</f>
        <v/>
      </c>
      <c r="V117" s="80" t="str">
        <f>IF(OR($A117="",NOT(ISNUMBER($G117))),"",IF(AND($F117&lt;=V$6,$G117&gt;=V$5),IF(V$5&gt;$N117,5,$K117)*10+IF(AND($F117&gt;=V$5,$F117&lt;=V$6),IF(AND($G117&gt;=V$5,$G117&lt;=V$6),5,IF($L117=1,2,1)),IF(AND($G117&gt;=V$5,$G117&lt;=V$6),IF($M117&gt;0,4,3),0)),IF(AND($D117&lt;=V$6,$E117&gt;=V$5),60,0)))</f>
        <v/>
      </c>
      <c r="W117" s="80" t="str">
        <f>IF(OR($A117="",NOT(ISNUMBER($G117))),"",IF(AND($F117&lt;=W$6,$G117&gt;=W$5),IF(W$5&gt;$N117,5,$K117)*10+IF(AND($F117&gt;=W$5,$F117&lt;=W$6),IF(AND($G117&gt;=W$5,$G117&lt;=W$6),5,IF($L117=1,2,1)),IF(AND($G117&gt;=W$5,$G117&lt;=W$6),IF($M117&gt;0,4,3),0)),IF(AND($D117&lt;=W$6,$E117&gt;=W$5),60,0)))</f>
        <v/>
      </c>
      <c r="X117" s="80" t="str">
        <f>IF(OR($A117="",NOT(ISNUMBER($G117))),"",IF(AND($F117&lt;=X$6,$G117&gt;=X$5),IF(X$5&gt;$N117,5,$K117)*10+IF(AND($F117&gt;=X$5,$F117&lt;=X$6),IF(AND($G117&gt;=X$5,$G117&lt;=X$6),5,IF($L117=1,2,1)),IF(AND($G117&gt;=X$5,$G117&lt;=X$6),IF($M117&gt;0,4,3),0)),IF(AND($D117&lt;=X$6,$E117&gt;=X$5),60,0)))</f>
        <v/>
      </c>
      <c r="Y117" s="80" t="str">
        <f>IF(OR($A117="",NOT(ISNUMBER($G117))),"",IF(AND($F117&lt;=Y$6,$G117&gt;=Y$5),IF(Y$5&gt;$N117,5,$K117)*10+IF(AND($F117&gt;=Y$5,$F117&lt;=Y$6),IF(AND($G117&gt;=Y$5,$G117&lt;=Y$6),5,IF($L117=1,2,1)),IF(AND($G117&gt;=Y$5,$G117&lt;=Y$6),IF($M117&gt;0,4,3),0)),IF(AND($D117&lt;=Y$6,$E117&gt;=Y$5),60,0)))</f>
        <v/>
      </c>
      <c r="Z117" s="80" t="str">
        <f>IF(OR($A117="",NOT(ISNUMBER($G117))),"",IF(AND($F117&lt;=Z$6,$G117&gt;=Z$5),IF(Z$5&gt;$N117,5,$K117)*10+IF(AND($F117&gt;=Z$5,$F117&lt;=Z$6),IF(AND($G117&gt;=Z$5,$G117&lt;=Z$6),5,IF($L117=1,2,1)),IF(AND($G117&gt;=Z$5,$G117&lt;=Z$6),IF($M117&gt;0,4,3),0)),IF(AND($D117&lt;=Z$6,$E117&gt;=Z$5),60,0)))</f>
        <v/>
      </c>
      <c r="AA117" s="80" t="str">
        <f>IF(OR($A117="",NOT(ISNUMBER($G117))),"",IF(AND($F117&lt;=AA$6,$G117&gt;=AA$5),IF(AA$5&gt;$N117,5,$K117)*10+IF(AND($F117&gt;=AA$5,$F117&lt;=AA$6),IF(AND($G117&gt;=AA$5,$G117&lt;=AA$6),5,IF($L117=1,2,1)),IF(AND($G117&gt;=AA$5,$G117&lt;=AA$6),IF($M117&gt;0,4,3),0)),IF(AND($D117&lt;=AA$6,$E117&gt;=AA$5),60,0)))</f>
        <v/>
      </c>
      <c r="AB117" s="80" t="str">
        <f>IF(OR($A117="",NOT(ISNUMBER($G117))),"",IF(AND($F117&lt;=AB$6,$G117&gt;=AB$5),IF(AB$5&gt;$N117,5,$K117)*10+IF(AND($F117&gt;=AB$5,$F117&lt;=AB$6),IF(AND($G117&gt;=AB$5,$G117&lt;=AB$6),5,IF($L117=1,2,1)),IF(AND($G117&gt;=AB$5,$G117&lt;=AB$6),IF($M117&gt;0,4,3),0)),IF(AND($D117&lt;=AB$6,$E117&gt;=AB$5),60,0)))</f>
        <v/>
      </c>
      <c r="AC117" s="80" t="str">
        <f>IF(OR($A117="",NOT(ISNUMBER($G117))),"",IF(AND($F117&lt;=AC$6,$G117&gt;=AC$5),IF(AC$5&gt;$N117,5,$K117)*10+IF(AND($F117&gt;=AC$5,$F117&lt;=AC$6),IF(AND($G117&gt;=AC$5,$G117&lt;=AC$6),5,IF($L117=1,2,1)),IF(AND($G117&gt;=AC$5,$G117&lt;=AC$6),IF($M117&gt;0,4,3),0)),IF(AND($D117&lt;=AC$6,$E117&gt;=AC$5),60,0)))</f>
        <v/>
      </c>
      <c r="AD117" s="80" t="str">
        <f>IF(OR($A117="",NOT(ISNUMBER($G117))),"",IF(AND($F117&lt;=AD$6,$G117&gt;=AD$5),IF(AD$5&gt;$N117,5,$K117)*10+IF(AND($F117&gt;=AD$5,$F117&lt;=AD$6),IF(AND($G117&gt;=AD$5,$G117&lt;=AD$6),5,IF($L117=1,2,1)),IF(AND($G117&gt;=AD$5,$G117&lt;=AD$6),IF($M117&gt;0,4,3),0)),IF(AND($D117&lt;=AD$6,$E117&gt;=AD$5),60,0)))</f>
        <v/>
      </c>
      <c r="AE117" s="80" t="str">
        <f>IF(OR($A117="",NOT(ISNUMBER($G117))),"",IF(AND($F117&lt;=AE$6,$G117&gt;=AE$5),IF(AE$5&gt;$N117,5,$K117)*10+IF(AND($F117&gt;=AE$5,$F117&lt;=AE$6),IF(AND($G117&gt;=AE$5,$G117&lt;=AE$6),5,IF($L117=1,2,1)),IF(AND($G117&gt;=AE$5,$G117&lt;=AE$6),IF($M117&gt;0,4,3),0)),IF(AND($D117&lt;=AE$6,$E117&gt;=AE$5),60,0)))</f>
        <v/>
      </c>
      <c r="AF117" s="80" t="str">
        <f>IF(OR($A117="",NOT(ISNUMBER($G117))),"",IF(AND($F117&lt;=AF$6,$G117&gt;=AF$5),IF(AF$5&gt;$N117,5,$K117)*10+IF(AND($F117&gt;=AF$5,$F117&lt;=AF$6),IF(AND($G117&gt;=AF$5,$G117&lt;=AF$6),5,IF($L117=1,2,1)),IF(AND($G117&gt;=AF$5,$G117&lt;=AF$6),IF($M117&gt;0,4,3),0)),IF(AND($D117&lt;=AF$6,$E117&gt;=AF$5),60,0)))</f>
        <v/>
      </c>
      <c r="AG117" s="80" t="str">
        <f>IF(OR($A117="",NOT(ISNUMBER($G117))),"",IF(AND($F117&lt;=AG$6,$G117&gt;=AG$5),IF(AG$5&gt;$N117,5,$K117)*10+IF(AND($F117&gt;=AG$5,$F117&lt;=AG$6),IF(AND($G117&gt;=AG$5,$G117&lt;=AG$6),5,IF($L117=1,2,1)),IF(AND($G117&gt;=AG$5,$G117&lt;=AG$6),IF($M117&gt;0,4,3),0)),IF(AND($D117&lt;=AG$6,$E117&gt;=AG$5),60,0)))</f>
        <v/>
      </c>
      <c r="AH117" s="80" t="str">
        <f>IF(OR($A117="",NOT(ISNUMBER($G117))),"",IF(AND($F117&lt;=AH$6,$G117&gt;=AH$5),IF(AH$5&gt;$N117,5,$K117)*10+IF(AND($F117&gt;=AH$5,$F117&lt;=AH$6),IF(AND($G117&gt;=AH$5,$G117&lt;=AH$6),5,IF($L117=1,2,1)),IF(AND($G117&gt;=AH$5,$G117&lt;=AH$6),IF($M117&gt;0,4,3),0)),IF(AND($D117&lt;=AH$6,$E117&gt;=AH$5),60,0)))</f>
        <v/>
      </c>
      <c r="AI117" s="80" t="str">
        <f>IF(OR($A117="",NOT(ISNUMBER($G117))),"",IF(AND($F117&lt;=AI$6,$G117&gt;=AI$5),IF(AI$5&gt;$N117,5,$K117)*10+IF(AND($F117&gt;=AI$5,$F117&lt;=AI$6),IF(AND($G117&gt;=AI$5,$G117&lt;=AI$6),5,IF($L117=1,2,1)),IF(AND($G117&gt;=AI$5,$G117&lt;=AI$6),IF($M117&gt;0,4,3),0)),IF(AND($D117&lt;=AI$6,$E117&gt;=AI$5),60,0)))</f>
        <v/>
      </c>
      <c r="AJ117" s="80" t="str">
        <f>IF(OR($A117="",NOT(ISNUMBER($G117))),"",IF(AND($F117&lt;=AJ$6,$G117&gt;=AJ$5),IF(AJ$5&gt;$N117,5,$K117)*10+IF(AND($F117&gt;=AJ$5,$F117&lt;=AJ$6),IF(AND($G117&gt;=AJ$5,$G117&lt;=AJ$6),5,IF($L117=1,2,1)),IF(AND($G117&gt;=AJ$5,$G117&lt;=AJ$6),IF($M117&gt;0,4,3),0)),IF(AND($D117&lt;=AJ$6,$E117&gt;=AJ$5),60,0)))</f>
        <v/>
      </c>
      <c r="AK117" s="80" t="str">
        <f>IF(OR($A117="",NOT(ISNUMBER($G117))),"",IF(AND($F117&lt;=AK$6,$G117&gt;=AK$5),IF(AK$5&gt;$N117,5,$K117)*10+IF(AND($F117&gt;=AK$5,$F117&lt;=AK$6),IF(AND($G117&gt;=AK$5,$G117&lt;=AK$6),5,IF($L117=1,2,1)),IF(AND($G117&gt;=AK$5,$G117&lt;=AK$6),IF($M117&gt;0,4,3),0)),IF(AND($D117&lt;=AK$6,$E117&gt;=AK$5),60,0)))</f>
        <v/>
      </c>
      <c r="AL117" s="80" t="str">
        <f>IF(OR($A117="",NOT(ISNUMBER($G117))),"",IF(AND($F117&lt;=AL$6,$G117&gt;=AL$5),IF(AL$5&gt;$N117,5,$K117)*10+IF(AND($F117&gt;=AL$5,$F117&lt;=AL$6),IF(AND($G117&gt;=AL$5,$G117&lt;=AL$6),5,IF($L117=1,2,1)),IF(AND($G117&gt;=AL$5,$G117&lt;=AL$6),IF($M117&gt;0,4,3),0)),IF(AND($D117&lt;=AL$6,$E117&gt;=AL$5),60,0)))</f>
        <v/>
      </c>
      <c r="AM117" s="80" t="str">
        <f>IF(OR($A117="",NOT(ISNUMBER($G117))),"",IF(AND($F117&lt;=AM$6,$G117&gt;=AM$5),IF(AM$5&gt;$N117,5,$K117)*10+IF(AND($F117&gt;=AM$5,$F117&lt;=AM$6),IF(AND($G117&gt;=AM$5,$G117&lt;=AM$6),5,IF($L117=1,2,1)),IF(AND($G117&gt;=AM$5,$G117&lt;=AM$6),IF($M117&gt;0,4,3),0)),IF(AND($D117&lt;=AM$6,$E117&gt;=AM$5),60,0)))</f>
        <v/>
      </c>
      <c r="AN117" s="80" t="str">
        <f>IF(OR($A117="",NOT(ISNUMBER($G117))),"",IF(AND($F117&lt;=AN$6,$G117&gt;=AN$5),IF(AN$5&gt;$N117,5,$K117)*10+IF(AND($F117&gt;=AN$5,$F117&lt;=AN$6),IF(AND($G117&gt;=AN$5,$G117&lt;=AN$6),5,IF($L117=1,2,1)),IF(AND($G117&gt;=AN$5,$G117&lt;=AN$6),IF($M117&gt;0,4,3),0)),IF(AND($D117&lt;=AN$6,$E117&gt;=AN$5),60,0)))</f>
        <v/>
      </c>
      <c r="AO117" s="80" t="str">
        <f>IF(OR($A117="",NOT(ISNUMBER($G117))),"",IF(AND($F117&lt;=AO$6,$G117&gt;=AO$5),IF(AO$5&gt;$N117,5,$K117)*10+IF(AND($F117&gt;=AO$5,$F117&lt;=AO$6),IF(AND($G117&gt;=AO$5,$G117&lt;=AO$6),5,IF($L117=1,2,1)),IF(AND($G117&gt;=AO$5,$G117&lt;=AO$6),IF($M117&gt;0,4,3),0)),IF(AND($D117&lt;=AO$6,$E117&gt;=AO$5),60,0)))</f>
        <v/>
      </c>
      <c r="AP117" s="80" t="str">
        <f>IF(OR($A117="",NOT(ISNUMBER($G117))),"",IF(AND($F117&lt;=AP$6,$G117&gt;=AP$5),IF(AP$5&gt;$N117,5,$K117)*10+IF(AND($F117&gt;=AP$5,$F117&lt;=AP$6),IF(AND($G117&gt;=AP$5,$G117&lt;=AP$6),5,IF($L117=1,2,1)),IF(AND($G117&gt;=AP$5,$G117&lt;=AP$6),IF($M117&gt;0,4,3),0)),IF(AND($D117&lt;=AP$6,$E117&gt;=AP$5),60,0)))</f>
        <v/>
      </c>
      <c r="AQ117" s="80" t="str">
        <f>IF(OR($A117="",NOT(ISNUMBER($G117))),"",IF(AND($F117&lt;=AQ$6,$G117&gt;=AQ$5),IF(AQ$5&gt;$N117,5,$K117)*10+IF(AND($F117&gt;=AQ$5,$F117&lt;=AQ$6),IF(AND($G117&gt;=AQ$5,$G117&lt;=AQ$6),5,IF($L117=1,2,1)),IF(AND($G117&gt;=AQ$5,$G117&lt;=AQ$6),IF($M117&gt;0,4,3),0)),IF(AND($D117&lt;=AQ$6,$E117&gt;=AQ$5),60,0)))</f>
        <v/>
      </c>
      <c r="AR117" s="80" t="str">
        <f>IF(OR($A117="",NOT(ISNUMBER($G117))),"",IF(AND($F117&lt;=AR$6,$G117&gt;=AR$5),IF(AR$5&gt;$N117,5,$K117)*10+IF(AND($F117&gt;=AR$5,$F117&lt;=AR$6),IF(AND($G117&gt;=AR$5,$G117&lt;=AR$6),5,IF($L117=1,2,1)),IF(AND($G117&gt;=AR$5,$G117&lt;=AR$6),IF($M117&gt;0,4,3),0)),IF(AND($D117&lt;=AR$6,$E117&gt;=AR$5),60,0)))</f>
        <v/>
      </c>
      <c r="AS117" s="80" t="str">
        <f>IF(OR($A117="",NOT(ISNUMBER($G117))),"",IF(AND($F117&lt;=AS$6,$G117&gt;=AS$5),IF(AS$5&gt;$N117,5,$K117)*10+IF(AND($F117&gt;=AS$5,$F117&lt;=AS$6),IF(AND($G117&gt;=AS$5,$G117&lt;=AS$6),5,IF($L117=1,2,1)),IF(AND($G117&gt;=AS$5,$G117&lt;=AS$6),IF($M117&gt;0,4,3),0)),IF(AND($D117&lt;=AS$6,$E117&gt;=AS$5),60,0)))</f>
        <v/>
      </c>
      <c r="AT117" s="80" t="str">
        <f>IF(OR($A117="",NOT(ISNUMBER($G117))),"",IF(AND($F117&lt;=AT$6,$G117&gt;=AT$5),IF(AT$5&gt;$N117,5,$K117)*10+IF(AND($F117&gt;=AT$5,$F117&lt;=AT$6),IF(AND($G117&gt;=AT$5,$G117&lt;=AT$6),5,IF($L117=1,2,1)),IF(AND($G117&gt;=AT$5,$G117&lt;=AT$6),IF($M117&gt;0,4,3),0)),IF(AND($D117&lt;=AT$6,$E117&gt;=AT$5),60,0)))</f>
        <v/>
      </c>
      <c r="AU117" s="80" t="str">
        <f>IF(OR($A117="",NOT(ISNUMBER($G117))),"",IF(AND($F117&lt;=AU$6,$G117&gt;=AU$5),IF(AU$5&gt;$N117,5,$K117)*10+IF(AND($F117&gt;=AU$5,$F117&lt;=AU$6),IF(AND($G117&gt;=AU$5,$G117&lt;=AU$6),5,IF($L117=1,2,1)),IF(AND($G117&gt;=AU$5,$G117&lt;=AU$6),IF($M117&gt;0,4,3),0)),IF(AND($D117&lt;=AU$6,$E117&gt;=AU$5),60,0)))</f>
        <v/>
      </c>
      <c r="AV117" s="80" t="str">
        <f>IF(OR($A117="",NOT(ISNUMBER($G117))),"",IF(AND($F117&lt;=AV$6,$G117&gt;=AV$5),IF(AV$5&gt;$N117,5,$K117)*10+IF(AND($F117&gt;=AV$5,$F117&lt;=AV$6),IF(AND($G117&gt;=AV$5,$G117&lt;=AV$6),5,IF($L117=1,2,1)),IF(AND($G117&gt;=AV$5,$G117&lt;=AV$6),IF($M117&gt;0,4,3),0)),IF(AND($D117&lt;=AV$6,$E117&gt;=AV$5),60,0)))</f>
        <v/>
      </c>
      <c r="AW117" s="80" t="str">
        <f>IF(OR($A117="",NOT(ISNUMBER($G117))),"",IF(AND($F117&lt;=AW$6,$G117&gt;=AW$5),IF(AW$5&gt;$N117,5,$K117)*10+IF(AND($F117&gt;=AW$5,$F117&lt;=AW$6),IF(AND($G117&gt;=AW$5,$G117&lt;=AW$6),5,IF($L117=1,2,1)),IF(AND($G117&gt;=AW$5,$G117&lt;=AW$6),IF($M117&gt;0,4,3),0)),IF(AND($D117&lt;=AW$6,$E117&gt;=AW$5),60,0)))</f>
        <v/>
      </c>
      <c r="AX117" s="80" t="str">
        <f>IF(OR($A117="",NOT(ISNUMBER($G117))),"",IF(AND($F117&lt;=AX$6,$G117&gt;=AX$5),IF(AX$5&gt;$N117,5,$K117)*10+IF(AND($F117&gt;=AX$5,$F117&lt;=AX$6),IF(AND($G117&gt;=AX$5,$G117&lt;=AX$6),5,IF($L117=1,2,1)),IF(AND($G117&gt;=AX$5,$G117&lt;=AX$6),IF($M117&gt;0,4,3),0)),IF(AND($D117&lt;=AX$6,$E117&gt;=AX$5),60,0)))</f>
        <v/>
      </c>
      <c r="AY117" s="80" t="str">
        <f>IF(OR($A117="",NOT(ISNUMBER($G117))),"",IF(AND($F117&lt;=AY$6,$G117&gt;=AY$5),IF(AY$5&gt;$N117,5,$K117)*10+IF(AND($F117&gt;=AY$5,$F117&lt;=AY$6),IF(AND($G117&gt;=AY$5,$G117&lt;=AY$6),5,IF($L117=1,2,1)),IF(AND($G117&gt;=AY$5,$G117&lt;=AY$6),IF($M117&gt;0,4,3),0)),IF(AND($D117&lt;=AY$6,$E117&gt;=AY$5),60,0)))</f>
        <v/>
      </c>
      <c r="AZ117" s="80" t="str">
        <f>IF(OR($A117="",NOT(ISNUMBER($G117))),"",IF(AND($F117&lt;=AZ$6,$G117&gt;=AZ$5),IF(AZ$5&gt;$N117,5,$K117)*10+IF(AND($F117&gt;=AZ$5,$F117&lt;=AZ$6),IF(AND($G117&gt;=AZ$5,$G117&lt;=AZ$6),5,IF($L117=1,2,1)),IF(AND($G117&gt;=AZ$5,$G117&lt;=AZ$6),IF($M117&gt;0,4,3),0)),IF(AND($D117&lt;=AZ$6,$E117&gt;=AZ$5),60,0)))</f>
        <v/>
      </c>
      <c r="BA117" s="80" t="str">
        <f>IF(OR($A117="",NOT(ISNUMBER($G117))),"",IF(AND($F117&lt;=BA$6,$G117&gt;=BA$5),IF(BA$5&gt;$N117,5,$K117)*10+IF(AND($F117&gt;=BA$5,$F117&lt;=BA$6),IF(AND($G117&gt;=BA$5,$G117&lt;=BA$6),5,IF($L117=1,2,1)),IF(AND($G117&gt;=BA$5,$G117&lt;=BA$6),IF($M117&gt;0,4,3),0)),IF(AND($D117&lt;=BA$6,$E117&gt;=BA$5),60,0)))</f>
        <v/>
      </c>
      <c r="BB117" s="80" t="str">
        <f>IF(OR($A117="",NOT(ISNUMBER($G117))),"",IF(AND($F117&lt;=BB$6,$G117&gt;=BB$5),IF(BB$5&gt;$N117,5,$K117)*10+IF(AND($F117&gt;=BB$5,$F117&lt;=BB$6),IF(AND($G117&gt;=BB$5,$G117&lt;=BB$6),5,IF($L117=1,2,1)),IF(AND($G117&gt;=BB$5,$G117&lt;=BB$6),IF($M117&gt;0,4,3),0)),IF(AND($D117&lt;=BB$6,$E117&gt;=BB$5),60,0)))</f>
        <v/>
      </c>
      <c r="BC117" s="80" t="str">
        <f>IF(OR($A117="",NOT(ISNUMBER($G117))),"",IF(AND($F117&lt;=BC$6,$G117&gt;=BC$5),IF(BC$5&gt;$N117,5,$K117)*10+IF(AND($F117&gt;=BC$5,$F117&lt;=BC$6),IF(AND($G117&gt;=BC$5,$G117&lt;=BC$6),5,IF($L117=1,2,1)),IF(AND($G117&gt;=BC$5,$G117&lt;=BC$6),IF($M117&gt;0,4,3),0)),IF(AND($D117&lt;=BC$6,$E117&gt;=BC$5),60,0)))</f>
        <v/>
      </c>
      <c r="BD117" s="80" t="str">
        <f>IF(OR($A117="",NOT(ISNUMBER($G117))),"",IF(AND($F117&lt;=BD$6,$G117&gt;=BD$5),IF(BD$5&gt;$N117,5,$K117)*10+IF(AND($F117&gt;=BD$5,$F117&lt;=BD$6),IF(AND($G117&gt;=BD$5,$G117&lt;=BD$6),5,IF($L117=1,2,1)),IF(AND($G117&gt;=BD$5,$G117&lt;=BD$6),IF($M117&gt;0,4,3),0)),IF(AND($D117&lt;=BD$6,$E117&gt;=BD$5),60,0)))</f>
        <v/>
      </c>
      <c r="BE117" s="80" t="str">
        <f>IF(OR($A117="",NOT(ISNUMBER($G117))),"",IF(AND($F117&lt;=BE$6,$G117&gt;=BE$5),IF(BE$5&gt;$N117,5,$K117)*10+IF(AND($F117&gt;=BE$5,$F117&lt;=BE$6),IF(AND($G117&gt;=BE$5,$G117&lt;=BE$6),5,IF($L117=1,2,1)),IF(AND($G117&gt;=BE$5,$G117&lt;=BE$6),IF($M117&gt;0,4,3),0)),IF(AND($D117&lt;=BE$6,$E117&gt;=BE$5),60,0)))</f>
        <v/>
      </c>
      <c r="BF117" s="80" t="str">
        <f>IF(OR($A117="",NOT(ISNUMBER($G117))),"",IF(AND($F117&lt;=BF$6,$G117&gt;=BF$5),IF(BF$5&gt;$N117,5,$K117)*10+IF(AND($F117&gt;=BF$5,$F117&lt;=BF$6),IF(AND($G117&gt;=BF$5,$G117&lt;=BF$6),5,IF($L117=1,2,1)),IF(AND($G117&gt;=BF$5,$G117&lt;=BF$6),IF($M117&gt;0,4,3),0)),IF(AND($D117&lt;=BF$6,$E117&gt;=BF$5),60,0)))</f>
        <v/>
      </c>
      <c r="BG117" s="80" t="str">
        <f>IF(OR($A117="",NOT(ISNUMBER($G117))),"",IF(AND($F117&lt;=BG$6,$G117&gt;=BG$5),IF(BG$5&gt;$N117,5,$K117)*10+IF(AND($F117&gt;=BG$5,$F117&lt;=BG$6),IF(AND($G117&gt;=BG$5,$G117&lt;=BG$6),5,IF($L117=1,2,1)),IF(AND($G117&gt;=BG$5,$G117&lt;=BG$6),IF($M117&gt;0,4,3),0)),IF(AND($D117&lt;=BG$6,$E117&gt;=BG$5),60,0)))</f>
        <v/>
      </c>
      <c r="BH117" s="80" t="str">
        <f>IF(OR($A117="",NOT(ISNUMBER($G117))),"",IF(AND($F117&lt;=BH$6,$G117&gt;=BH$5),IF(BH$5&gt;$N117,5,$K117)*10+IF(AND($F117&gt;=BH$5,$F117&lt;=BH$6),IF(AND($G117&gt;=BH$5,$G117&lt;=BH$6),5,IF($L117=1,2,1)),IF(AND($G117&gt;=BH$5,$G117&lt;=BH$6),IF($M117&gt;0,4,3),0)),IF(AND($D117&lt;=BH$6,$E117&gt;=BH$5),60,0)))</f>
        <v/>
      </c>
      <c r="BI117" s="80" t="str">
        <f>IF(OR($A117="",NOT(ISNUMBER($G117))),"",IF(AND($F117&lt;=BI$6,$G117&gt;=BI$5),IF(BI$5&gt;$N117,5,$K117)*10+IF(AND($F117&gt;=BI$5,$F117&lt;=BI$6),IF(AND($G117&gt;=BI$5,$G117&lt;=BI$6),5,IF($L117=1,2,1)),IF(AND($G117&gt;=BI$5,$G117&lt;=BI$6),IF($M117&gt;0,4,3),0)),IF(AND($D117&lt;=BI$6,$E117&gt;=BI$5),60,0)))</f>
        <v/>
      </c>
      <c r="BJ117" s="80" t="str">
        <f>IF(OR($A117="",NOT(ISNUMBER($G117))),"",IF(AND($F117&lt;=BJ$6,$G117&gt;=BJ$5),IF(BJ$5&gt;$N117,5,$K117)*10+IF(AND($F117&gt;=BJ$5,$F117&lt;=BJ$6),IF(AND($G117&gt;=BJ$5,$G117&lt;=BJ$6),5,IF($L117=1,2,1)),IF(AND($G117&gt;=BJ$5,$G117&lt;=BJ$6),IF($M117&gt;0,4,3),0)),IF(AND($D117&lt;=BJ$6,$E117&gt;=BJ$5),60,0)))</f>
        <v/>
      </c>
      <c r="BK117" s="80" t="str">
        <f>IF(OR($A117="",NOT(ISNUMBER($G117))),"",IF(AND($F117&lt;=BK$6,$G117&gt;=BK$5),IF(BK$5&gt;$N117,5,$K117)*10+IF(AND($F117&gt;=BK$5,$F117&lt;=BK$6),IF(AND($G117&gt;=BK$5,$G117&lt;=BK$6),5,IF($L117=1,2,1)),IF(AND($G117&gt;=BK$5,$G117&lt;=BK$6),IF($M117&gt;0,4,3),0)),IF(AND($D117&lt;=BK$6,$E117&gt;=BK$5),60,0)))</f>
        <v/>
      </c>
      <c r="BL117" s="80" t="str">
        <f>IF(OR($A117="",NOT(ISNUMBER($G117))),"",IF(AND($F117&lt;=BL$6,$G117&gt;=BL$5),IF(BL$5&gt;$N117,5,$K117)*10+IF(AND($F117&gt;=BL$5,$F117&lt;=BL$6),IF(AND($G117&gt;=BL$5,$G117&lt;=BL$6),5,IF($L117=1,2,1)),IF(AND($G117&gt;=BL$5,$G117&lt;=BL$6),IF($M117&gt;0,4,3),0)),IF(AND($D117&lt;=BL$6,$E117&gt;=BL$5),60,0)))</f>
        <v/>
      </c>
      <c r="BM117" s="80" t="str">
        <f>IF(OR($A117="",NOT(ISNUMBER($G117))),"",IF(AND($F117&lt;=BM$6,$G117&gt;=BM$5),IF(BM$5&gt;$N117,5,$K117)*10+IF(AND($F117&gt;=BM$5,$F117&lt;=BM$6),IF(AND($G117&gt;=BM$5,$G117&lt;=BM$6),5,IF($L117=1,2,1)),IF(AND($G117&gt;=BM$5,$G117&lt;=BM$6),IF($M117&gt;0,4,3),0)),IF(AND($D117&lt;=BM$6,$E117&gt;=BM$5),60,0)))</f>
        <v/>
      </c>
      <c r="BN117" s="80" t="str">
        <f>IF(OR($A117="",NOT(ISNUMBER($G117))),"",IF(AND($F117&lt;=BN$6,$G117&gt;=BN$5),IF(BN$5&gt;$N117,5,$K117)*10+IF(AND($F117&gt;=BN$5,$F117&lt;=BN$6),IF(AND($G117&gt;=BN$5,$G117&lt;=BN$6),5,IF($L117=1,2,1)),IF(AND($G117&gt;=BN$5,$G117&lt;=BN$6),IF($M117&gt;0,4,3),0)),IF(AND($D117&lt;=BN$6,$E117&gt;=BN$5),60,0)))</f>
        <v/>
      </c>
      <c r="BO117" s="80" t="str">
        <f>IF(OR($A117="",NOT(ISNUMBER($G117))),"",IF(AND($F117&lt;=BO$6,$G117&gt;=BO$5),IF(BO$5&gt;$N117,5,$K117)*10+IF(AND($F117&gt;=BO$5,$F117&lt;=BO$6),IF(AND($G117&gt;=BO$5,$G117&lt;=BO$6),5,IF($L117=1,2,1)),IF(AND($G117&gt;=BO$5,$G117&lt;=BO$6),IF($M117&gt;0,4,3),0)),IF(AND($D117&lt;=BO$6,$E117&gt;=BO$5),60,0)))</f>
        <v/>
      </c>
      <c r="BP117" s="80" t="str">
        <f>IF(OR($A117="",NOT(ISNUMBER($G117))),"",IF(AND($F117&lt;=BP$6,$G117&gt;=BP$5),IF(BP$5&gt;$N117,5,$K117)*10+IF(AND($F117&gt;=BP$5,$F117&lt;=BP$6),IF(AND($G117&gt;=BP$5,$G117&lt;=BP$6),5,IF($L117=1,2,1)),IF(AND($G117&gt;=BP$5,$G117&lt;=BP$6),IF($M117&gt;0,4,3),0)),IF(AND($D117&lt;=BP$6,$E117&gt;=BP$5),60,0)))</f>
        <v/>
      </c>
      <c r="BQ117" s="80" t="str">
        <f>IF(OR($A117="",NOT(ISNUMBER($G117))),"",IF(AND($F117&lt;=BQ$6,$G117&gt;=BQ$5),IF(BQ$5&gt;$N117,5,$K117)*10+IF(AND($F117&gt;=BQ$5,$F117&lt;=BQ$6),IF(AND($G117&gt;=BQ$5,$G117&lt;=BQ$6),5,IF($L117=1,2,1)),IF(AND($G117&gt;=BQ$5,$G117&lt;=BQ$6),IF($M117&gt;0,4,3),0)),IF(AND($D117&lt;=BQ$6,$E117&gt;=BQ$5),60,0)))</f>
        <v/>
      </c>
      <c r="BR117" s="80" t="str">
        <f>IF(OR($A117="",NOT(ISNUMBER($G117))),"",IF(AND($F117&lt;=BR$6,$G117&gt;=BR$5),IF(BR$5&gt;$N117,5,$K117)*10+IF(AND($F117&gt;=BR$5,$F117&lt;=BR$6),IF(AND($G117&gt;=BR$5,$G117&lt;=BR$6),5,IF($L117=1,2,1)),IF(AND($G117&gt;=BR$5,$G117&lt;=BR$6),IF($M117&gt;0,4,3),0)),IF(AND($D117&lt;=BR$6,$E117&gt;=BR$5),60,0)))</f>
        <v/>
      </c>
      <c r="BS117" s="80" t="str">
        <f>IF(OR($A117="",NOT(ISNUMBER($G117))),"",IF(AND($F117&lt;=BS$6,$G117&gt;=BS$5),IF(BS$5&gt;$N117,5,$K117)*10+IF(AND($F117&gt;=BS$5,$F117&lt;=BS$6),IF(AND($G117&gt;=BS$5,$G117&lt;=BS$6),5,IF($L117=1,2,1)),IF(AND($G117&gt;=BS$5,$G117&lt;=BS$6),IF($M117&gt;0,4,3),0)),IF(AND($D117&lt;=BS$6,$E117&gt;=BS$5),60,0)))</f>
        <v/>
      </c>
      <c r="BT117" s="80" t="str">
        <f>IF(OR($A117="",NOT(ISNUMBER($G117))),"",IF(AND($F117&lt;=BT$6,$G117&gt;=BT$5),IF(BT$5&gt;$N117,5,$K117)*10+IF(AND($F117&gt;=BT$5,$F117&lt;=BT$6),IF(AND($G117&gt;=BT$5,$G117&lt;=BT$6),5,IF($L117=1,2,1)),IF(AND($G117&gt;=BT$5,$G117&lt;=BT$6),IF($M117&gt;0,4,3),0)),IF(AND($D117&lt;=BT$6,$E117&gt;=BT$5),60,0)))</f>
        <v/>
      </c>
      <c r="BU117" s="80" t="str">
        <f>IF(OR($A117="",NOT(ISNUMBER($G117))),"",IF(AND($F117&lt;=BU$6,$G117&gt;=BU$5),IF(BU$5&gt;$N117,5,$K117)*10+IF(AND($F117&gt;=BU$5,$F117&lt;=BU$6),IF(AND($G117&gt;=BU$5,$G117&lt;=BU$6),5,IF($L117=1,2,1)),IF(AND($G117&gt;=BU$5,$G117&lt;=BU$6),IF($M117&gt;0,4,3),0)),IF(AND($D117&lt;=BU$6,$E117&gt;=BU$5),60,0)))</f>
        <v/>
      </c>
      <c r="BV117" s="80" t="str">
        <f>IF(OR($A117="",NOT(ISNUMBER($G117))),"",IF(AND($F117&lt;=BV$6,$G117&gt;=BV$5),IF(BV$5&gt;$N117,5,$K117)*10+IF(AND($F117&gt;=BV$5,$F117&lt;=BV$6),IF(AND($G117&gt;=BV$5,$G117&lt;=BV$6),5,IF($L117=1,2,1)),IF(AND($G117&gt;=BV$5,$G117&lt;=BV$6),IF($M117&gt;0,4,3),0)),IF(AND($D117&lt;=BV$6,$E117&gt;=BV$5),60,0)))</f>
        <v/>
      </c>
      <c r="BW117" s="80" t="str">
        <f>IF(OR($A117="",NOT(ISNUMBER($G117))),"",IF(AND($F117&lt;=BW$6,$G117&gt;=BW$5),IF(BW$5&gt;$N117,5,$K117)*10+IF(AND($F117&gt;=BW$5,$F117&lt;=BW$6),IF(AND($G117&gt;=BW$5,$G117&lt;=BW$6),5,IF($L117=1,2,1)),IF(AND($G117&gt;=BW$5,$G117&lt;=BW$6),IF($M117&gt;0,4,3),0)),IF(AND($D117&lt;=BW$6,$E117&gt;=BW$5),60,0)))</f>
        <v/>
      </c>
      <c r="BX117" s="80" t="str">
        <f>IF(OR($A117="",NOT(ISNUMBER($G117))),"",IF(AND($F117&lt;=BX$6,$G117&gt;=BX$5),IF(BX$5&gt;$N117,5,$K117)*10+IF(AND($F117&gt;=BX$5,$F117&lt;=BX$6),IF(AND($G117&gt;=BX$5,$G117&lt;=BX$6),5,IF($L117=1,2,1)),IF(AND($G117&gt;=BX$5,$G117&lt;=BX$6),IF($M117&gt;0,4,3),0)),IF(AND($D117&lt;=BX$6,$E117&gt;=BX$5),60,0)))</f>
        <v/>
      </c>
      <c r="BY117" s="80" t="str">
        <f>IF(OR($A117="",NOT(ISNUMBER($G117))),"",IF(AND($F117&lt;=BY$6,$G117&gt;=BY$5),IF(BY$5&gt;$N117,5,$K117)*10+IF(AND($F117&gt;=BY$5,$F117&lt;=BY$6),IF(AND($G117&gt;=BY$5,$G117&lt;=BY$6),5,IF($L117=1,2,1)),IF(AND($G117&gt;=BY$5,$G117&lt;=BY$6),IF($M117&gt;0,4,3),0)),IF(AND($D117&lt;=BY$6,$E117&gt;=BY$5),60,0)))</f>
        <v/>
      </c>
      <c r="BZ117" s="80" t="str">
        <f>IF(OR($A117="",NOT(ISNUMBER($G117))),"",IF(AND($F117&lt;=BZ$6,$G117&gt;=BZ$5),IF(BZ$5&gt;$N117,5,$K117)*10+IF(AND($F117&gt;=BZ$5,$F117&lt;=BZ$6),IF(AND($G117&gt;=BZ$5,$G117&lt;=BZ$6),5,IF($L117=1,2,1)),IF(AND($G117&gt;=BZ$5,$G117&lt;=BZ$6),IF($M117&gt;0,4,3),0)),IF(AND($D117&lt;=BZ$6,$E117&gt;=BZ$5),60,0)))</f>
        <v/>
      </c>
      <c r="CA117" s="80" t="str">
        <f>IF(OR($A117="",NOT(ISNUMBER($G117))),"",IF(AND($F117&lt;=CA$6,$G117&gt;=CA$5),IF(CA$5&gt;$N117,5,$K117)*10+IF(AND($F117&gt;=CA$5,$F117&lt;=CA$6),IF(AND($G117&gt;=CA$5,$G117&lt;=CA$6),5,IF($L117=1,2,1)),IF(AND($G117&gt;=CA$5,$G117&lt;=CA$6),IF($M117&gt;0,4,3),0)),IF(AND($D117&lt;=CA$6,$E117&gt;=CA$5),60,0)))</f>
        <v/>
      </c>
      <c r="CB117" s="80" t="str">
        <f>IF(OR($A117="",NOT(ISNUMBER($G117))),"",IF(AND($F117&lt;=CB$6,$G117&gt;=CB$5),IF(CB$5&gt;$N117,5,$K117)*10+IF(AND($F117&gt;=CB$5,$F117&lt;=CB$6),IF(AND($G117&gt;=CB$5,$G117&lt;=CB$6),5,IF($L117=1,2,1)),IF(AND($G117&gt;=CB$5,$G117&lt;=CB$6),IF($M117&gt;0,4,3),0)),IF(AND($D117&lt;=CB$6,$E117&gt;=CB$5),60,0)))</f>
        <v/>
      </c>
      <c r="CC117" s="80" t="str">
        <f>IF(OR($A117="",NOT(ISNUMBER($G117))),"",IF(AND($F117&lt;=CC$6,$G117&gt;=CC$5),IF(CC$5&gt;$N117,5,$K117)*10+IF(AND($F117&gt;=CC$5,$F117&lt;=CC$6),IF(AND($G117&gt;=CC$5,$G117&lt;=CC$6),5,IF($L117=1,2,1)),IF(AND($G117&gt;=CC$5,$G117&lt;=CC$6),IF($M117&gt;0,4,3),0)),IF(AND($D117&lt;=CC$6,$E117&gt;=CC$5),60,0)))</f>
        <v/>
      </c>
      <c r="CD117" s="80" t="str">
        <f>IF(OR($A117="",NOT(ISNUMBER($G117))),"",IF(AND($F117&lt;=CD$6,$G117&gt;=CD$5),IF(CD$5&gt;$N117,5,$K117)*10+IF(AND($F117&gt;=CD$5,$F117&lt;=CD$6),IF(AND($G117&gt;=CD$5,$G117&lt;=CD$6),5,IF($L117=1,2,1)),IF(AND($G117&gt;=CD$5,$G117&lt;=CD$6),IF($M117&gt;0,4,3),0)),IF(AND($D117&lt;=CD$6,$E117&gt;=CD$5),60,0)))</f>
        <v/>
      </c>
      <c r="CE117" s="80" t="str">
        <f>IF(OR($A117="",NOT(ISNUMBER($G117))),"",IF(AND($F117&lt;=CE$6,$G117&gt;=CE$5),IF(CE$5&gt;$N117,5,$K117)*10+IF(AND($F117&gt;=CE$5,$F117&lt;=CE$6),IF(AND($G117&gt;=CE$5,$G117&lt;=CE$6),5,IF($L117=1,2,1)),IF(AND($G117&gt;=CE$5,$G117&lt;=CE$6),IF($M117&gt;0,4,3),0)),IF(AND($D117&lt;=CE$6,$E117&gt;=CE$5),60,0)))</f>
        <v/>
      </c>
      <c r="CF117" s="80" t="str">
        <f>IF(OR($A117="",NOT(ISNUMBER($G117))),"",IF(AND($F117&lt;=CF$6,$G117&gt;=CF$5),IF(CF$5&gt;$N117,5,$K117)*10+IF(AND($F117&gt;=CF$5,$F117&lt;=CF$6),IF(AND($G117&gt;=CF$5,$G117&lt;=CF$6),5,IF($L117=1,2,1)),IF(AND($G117&gt;=CF$5,$G117&lt;=CF$6),IF($M117&gt;0,4,3),0)),IF(AND($D117&lt;=CF$6,$E117&gt;=CF$5),60,0)))</f>
        <v/>
      </c>
      <c r="CG117" s="80" t="str">
        <f>IF(OR($A117="",NOT(ISNUMBER($G117))),"",IF(AND($F117&lt;=CG$6,$G117&gt;=CG$5),IF(CG$5&gt;$N117,5,$K117)*10+IF(AND($F117&gt;=CG$5,$F117&lt;=CG$6),IF(AND($G117&gt;=CG$5,$G117&lt;=CG$6),5,IF($L117=1,2,1)),IF(AND($G117&gt;=CG$5,$G117&lt;=CG$6),IF($M117&gt;0,4,3),0)),IF(AND($D117&lt;=CG$6,$E117&gt;=CG$5),60,0)))</f>
        <v/>
      </c>
      <c r="CH117" s="80" t="str">
        <f>IF(OR($A117="",NOT(ISNUMBER($G117))),"",IF(AND($F117&lt;=CH$6,$G117&gt;=CH$5),IF(CH$5&gt;$N117,5,$K117)*10+IF(AND($F117&gt;=CH$5,$F117&lt;=CH$6),IF(AND($G117&gt;=CH$5,$G117&lt;=CH$6),5,IF($L117=1,2,1)),IF(AND($G117&gt;=CH$5,$G117&lt;=CH$6),IF($M117&gt;0,4,3),0)),IF(AND($D117&lt;=CH$6,$E117&gt;=CH$5),60,0)))</f>
        <v/>
      </c>
      <c r="CI117" s="80" t="str">
        <f>IF(OR($A117="",NOT(ISNUMBER($G117))),"",IF(AND($F117&lt;=CI$6,$G117&gt;=CI$5),IF(CI$5&gt;$N117,5,$K117)*10+IF(AND($F117&gt;=CI$5,$F117&lt;=CI$6),IF(AND($G117&gt;=CI$5,$G117&lt;=CI$6),5,IF($L117=1,2,1)),IF(AND($G117&gt;=CI$5,$G117&lt;=CI$6),IF($M117&gt;0,4,3),0)),IF(AND($D117&lt;=CI$6,$E117&gt;=CI$5),60,0)))</f>
        <v/>
      </c>
      <c r="CJ117" s="80" t="str">
        <f>IF(OR($A117="",NOT(ISNUMBER($G117))),"",IF(AND($F117&lt;=CJ$6,$G117&gt;=CJ$5),IF(CJ$5&gt;$N117,5,$K117)*10+IF(AND($F117&gt;=CJ$5,$F117&lt;=CJ$6),IF(AND($G117&gt;=CJ$5,$G117&lt;=CJ$6),5,IF($L117=1,2,1)),IF(AND($G117&gt;=CJ$5,$G117&lt;=CJ$6),IF($M117&gt;0,4,3),0)),IF(AND($D117&lt;=CJ$6,$E117&gt;=CJ$5),60,0)))</f>
        <v/>
      </c>
      <c r="CK117" s="80" t="str">
        <f>IF(OR($A117="",NOT(ISNUMBER($G117))),"",IF(AND($F117&lt;=CK$6,$G117&gt;=CK$5),IF(CK$5&gt;$N117,5,$K117)*10+IF(AND($F117&gt;=CK$5,$F117&lt;=CK$6),IF(AND($G117&gt;=CK$5,$G117&lt;=CK$6),5,IF($L117=1,2,1)),IF(AND($G117&gt;=CK$5,$G117&lt;=CK$6),IF($M117&gt;0,4,3),0)),IF(AND($D117&lt;=CK$6,$E117&gt;=CK$5),60,0)))</f>
        <v/>
      </c>
      <c r="CL117" s="80" t="str">
        <f>IF(OR($A117="",NOT(ISNUMBER($G117))),"",IF(AND($F117&lt;=CL$6,$G117&gt;=CL$5),IF(CL$5&gt;$N117,5,$K117)*10+IF(AND($F117&gt;=CL$5,$F117&lt;=CL$6),IF(AND($G117&gt;=CL$5,$G117&lt;=CL$6),5,IF($L117=1,2,1)),IF(AND($G117&gt;=CL$5,$G117&lt;=CL$6),IF($M117&gt;0,4,3),0)),IF(AND($D117&lt;=CL$6,$E117&gt;=CL$5),60,0)))</f>
        <v/>
      </c>
      <c r="CM117" s="80" t="str">
        <f>IF(OR($A117="",NOT(ISNUMBER($G117))),"",IF(AND($F117&lt;=CM$6,$G117&gt;=CM$5),IF(CM$5&gt;$N117,5,$K117)*10+IF(AND($F117&gt;=CM$5,$F117&lt;=CM$6),IF(AND($G117&gt;=CM$5,$G117&lt;=CM$6),5,IF($L117=1,2,1)),IF(AND($G117&gt;=CM$5,$G117&lt;=CM$6),IF($M117&gt;0,4,3),0)),IF(AND($D117&lt;=CM$6,$E117&gt;=CM$5),60,0)))</f>
        <v/>
      </c>
      <c r="CN117" s="80" t="str">
        <f>IF(OR($A117="",NOT(ISNUMBER($G117))),"",IF(AND($F117&lt;=CN$6,$G117&gt;=CN$5),IF(CN$5&gt;$N117,5,$K117)*10+IF(AND($F117&gt;=CN$5,$F117&lt;=CN$6),IF(AND($G117&gt;=CN$5,$G117&lt;=CN$6),5,IF($L117=1,2,1)),IF(AND($G117&gt;=CN$5,$G117&lt;=CN$6),IF($M117&gt;0,4,3),0)),IF(AND($D117&lt;=CN$6,$E117&gt;=CN$5),60,0)))</f>
        <v/>
      </c>
      <c r="CO117" s="80" t="str">
        <f>IF(OR($A117="",NOT(ISNUMBER($G117))),"",IF(AND($F117&lt;=CO$6,$G117&gt;=CO$5),IF(CO$5&gt;$N117,5,$K117)*10+IF(AND($F117&gt;=CO$5,$F117&lt;=CO$6),IF(AND($G117&gt;=CO$5,$G117&lt;=CO$6),5,IF($L117=1,2,1)),IF(AND($G117&gt;=CO$5,$G117&lt;=CO$6),IF($M117&gt;0,4,3),0)),IF(AND($D117&lt;=CO$6,$E117&gt;=CO$5),60,0)))</f>
        <v/>
      </c>
      <c r="CP117" s="80" t="str">
        <f>IF(OR($A117="",NOT(ISNUMBER($G117))),"",IF(AND($F117&lt;=CP$6,$G117&gt;=CP$5),IF(CP$5&gt;$N117,5,$K117)*10+IF(AND($F117&gt;=CP$5,$F117&lt;=CP$6),IF(AND($G117&gt;=CP$5,$G117&lt;=CP$6),5,IF($L117=1,2,1)),IF(AND($G117&gt;=CP$5,$G117&lt;=CP$6),IF($M117&gt;0,4,3),0)),IF(AND($D117&lt;=CP$6,$E117&gt;=CP$5),60,0)))</f>
        <v/>
      </c>
      <c r="CQ117" s="80" t="str">
        <f>IF(OR($A117="",NOT(ISNUMBER($G117))),"",IF(AND($F117&lt;=CQ$6,$G117&gt;=CQ$5),IF(CQ$5&gt;$N117,5,$K117)*10+IF(AND($F117&gt;=CQ$5,$F117&lt;=CQ$6),IF(AND($G117&gt;=CQ$5,$G117&lt;=CQ$6),5,IF($L117=1,2,1)),IF(AND($G117&gt;=CQ$5,$G117&lt;=CQ$6),IF($M117&gt;0,4,3),0)),IF(AND($D117&lt;=CQ$6,$E117&gt;=CQ$5),60,0)))</f>
        <v/>
      </c>
      <c r="CR117" s="80" t="str">
        <f>IF(OR($A117="",NOT(ISNUMBER($G117))),"",IF(AND($F117&lt;=CR$6,$G117&gt;=CR$5),IF(CR$5&gt;$N117,5,$K117)*10+IF(AND($F117&gt;=CR$5,$F117&lt;=CR$6),IF(AND($G117&gt;=CR$5,$G117&lt;=CR$6),5,IF($L117=1,2,1)),IF(AND($G117&gt;=CR$5,$G117&lt;=CR$6),IF($M117&gt;0,4,3),0)),IF(AND($D117&lt;=CR$6,$E117&gt;=CR$5),60,0)))</f>
        <v/>
      </c>
      <c r="CS117" s="80" t="str">
        <f>IF(OR($A117="",NOT(ISNUMBER($G117))),"",IF(AND($F117&lt;=CS$6,$G117&gt;=CS$5),IF(CS$5&gt;$N117,5,$K117)*10+IF(AND($F117&gt;=CS$5,$F117&lt;=CS$6),IF(AND($G117&gt;=CS$5,$G117&lt;=CS$6),5,IF($L117=1,2,1)),IF(AND($G117&gt;=CS$5,$G117&lt;=CS$6),IF($M117&gt;0,4,3),0)),IF(AND($D117&lt;=CS$6,$E117&gt;=CS$5),60,0)))</f>
        <v/>
      </c>
      <c r="CT117" s="80" t="str">
        <f>IF(OR($A117="",NOT(ISNUMBER($G117))),"",IF(AND($F117&lt;=CT$6,$G117&gt;=CT$5),IF(CT$5&gt;$N117,5,$K117)*10+IF(AND($F117&gt;=CT$5,$F117&lt;=CT$6),IF(AND($G117&gt;=CT$5,$G117&lt;=CT$6),5,IF($L117=1,2,1)),IF(AND($G117&gt;=CT$5,$G117&lt;=CT$6),IF($M117&gt;0,4,3),0)),IF(AND($D117&lt;=CT$6,$E117&gt;=CT$5),60,0)))</f>
        <v/>
      </c>
      <c r="CU117" s="80" t="str">
        <f>IF(OR($A117="",NOT(ISNUMBER($G117))),"",IF(AND($F117&lt;=CU$6,$G117&gt;=CU$5),IF(CU$5&gt;$N117,5,$K117)*10+IF(AND($F117&gt;=CU$5,$F117&lt;=CU$6),IF(AND($G117&gt;=CU$5,$G117&lt;=CU$6),5,IF($L117=1,2,1)),IF(AND($G117&gt;=CU$5,$G117&lt;=CU$6),IF($M117&gt;0,4,3),0)),IF(AND($D117&lt;=CU$6,$E117&gt;=CU$5),60,0)))</f>
        <v/>
      </c>
      <c r="CV117" s="80" t="str">
        <f>IF(OR($A117="",NOT(ISNUMBER($G117))),"",IF(AND($F117&lt;=CV$6,$G117&gt;=CV$5),IF(CV$5&gt;$N117,5,$K117)*10+IF(AND($F117&gt;=CV$5,$F117&lt;=CV$6),IF(AND($G117&gt;=CV$5,$G117&lt;=CV$6),5,IF($L117=1,2,1)),IF(AND($G117&gt;=CV$5,$G117&lt;=CV$6),IF($M117&gt;0,4,3),0)),IF(AND($D117&lt;=CV$6,$E117&gt;=CV$5),60,0)))</f>
        <v/>
      </c>
      <c r="CW117" s="80" t="str">
        <f>IF(OR($A117="",NOT(ISNUMBER($G117))),"",IF(AND($F117&lt;=CW$6,$G117&gt;=CW$5),IF(CW$5&gt;$N117,5,$K117)*10+IF(AND($F117&gt;=CW$5,$F117&lt;=CW$6),IF(AND($G117&gt;=CW$5,$G117&lt;=CW$6),5,IF($L117=1,2,1)),IF(AND($G117&gt;=CW$5,$G117&lt;=CW$6),IF($M117&gt;0,4,3),0)),IF(AND($D117&lt;=CW$6,$E117&gt;=CW$5),60,0)))</f>
        <v/>
      </c>
      <c r="CX117" s="80" t="str">
        <f>IF(OR($A117="",NOT(ISNUMBER($G117))),"",IF(AND($F117&lt;=CX$6,$G117&gt;=CX$5),IF(CX$5&gt;$N117,5,$K117)*10+IF(AND($F117&gt;=CX$5,$F117&lt;=CX$6),IF(AND($G117&gt;=CX$5,$G117&lt;=CX$6),5,IF($L117=1,2,1)),IF(AND($G117&gt;=CX$5,$G117&lt;=CX$6),IF($M117&gt;0,4,3),0)),IF(AND($D117&lt;=CX$6,$E117&gt;=CX$5),60,0)))</f>
        <v/>
      </c>
      <c r="CY117" s="80" t="str">
        <f>IF(OR($A117="",NOT(ISNUMBER($G117))),"",IF(AND($F117&lt;=CY$6,$G117&gt;=CY$5),IF(CY$5&gt;$N117,5,$K117)*10+IF(AND($F117&gt;=CY$5,$F117&lt;=CY$6),IF(AND($G117&gt;=CY$5,$G117&lt;=CY$6),5,IF($L117=1,2,1)),IF(AND($G117&gt;=CY$5,$G117&lt;=CY$6),IF($M117&gt;0,4,3),0)),IF(AND($D117&lt;=CY$6,$E117&gt;=CY$5),60,0)))</f>
        <v/>
      </c>
      <c r="CZ117" s="80" t="str">
        <f>IF(OR($A117="",NOT(ISNUMBER($G117))),"",IF(AND($F117&lt;=CZ$6,$G117&gt;=CZ$5),IF(CZ$5&gt;$N117,5,$K117)*10+IF(AND($F117&gt;=CZ$5,$F117&lt;=CZ$6),IF(AND($G117&gt;=CZ$5,$G117&lt;=CZ$6),5,IF($L117=1,2,1)),IF(AND($G117&gt;=CZ$5,$G117&lt;=CZ$6),IF($M117&gt;0,4,3),0)),IF(AND($D117&lt;=CZ$6,$E117&gt;=CZ$5),60,0)))</f>
        <v/>
      </c>
      <c r="DA117" s="80" t="str">
        <f>IF(OR($A117="",NOT(ISNUMBER($G117))),"",IF(AND($F117&lt;=DA$6,$G117&gt;=DA$5),IF(DA$5&gt;$N117,5,$K117)*10+IF(AND($F117&gt;=DA$5,$F117&lt;=DA$6),IF(AND($G117&gt;=DA$5,$G117&lt;=DA$6),5,IF($L117=1,2,1)),IF(AND($G117&gt;=DA$5,$G117&lt;=DA$6),IF($M117&gt;0,4,3),0)),IF(AND($D117&lt;=DA$6,$E117&gt;=DA$5),60,0)))</f>
        <v/>
      </c>
      <c r="DB117" s="80" t="str">
        <f>IF(OR($A117="",NOT(ISNUMBER($G117))),"",IF(AND($F117&lt;=DB$6,$G117&gt;=DB$5),IF(DB$5&gt;$N117,5,$K117)*10+IF(AND($F117&gt;=DB$5,$F117&lt;=DB$6),IF(AND($G117&gt;=DB$5,$G117&lt;=DB$6),5,IF($L117=1,2,1)),IF(AND($G117&gt;=DB$5,$G117&lt;=DB$6),IF($M117&gt;0,4,3),0)),IF(AND($D117&lt;=DB$6,$E117&gt;=DB$5),60,0)))</f>
        <v/>
      </c>
      <c r="DC117" s="80" t="str">
        <f>IF(OR($A117="",NOT(ISNUMBER($G117))),"",IF(AND($F117&lt;=DC$6,$G117&gt;=DC$5),IF(DC$5&gt;$N117,5,$K117)*10+IF(AND($F117&gt;=DC$5,$F117&lt;=DC$6),IF(AND($G117&gt;=DC$5,$G117&lt;=DC$6),5,IF($L117=1,2,1)),IF(AND($G117&gt;=DC$5,$G117&lt;=DC$6),IF($M117&gt;0,4,3),0)),IF(AND($D117&lt;=DC$6,$E117&gt;=DC$5),60,0)))</f>
        <v/>
      </c>
      <c r="DD117" s="80" t="str">
        <f>IF(OR($A117="",NOT(ISNUMBER($G117))),"",IF(AND($F117&lt;=DD$6,$G117&gt;=DD$5),IF(DD$5&gt;$N117,5,$K117)*10+IF(AND($F117&gt;=DD$5,$F117&lt;=DD$6),IF(AND($G117&gt;=DD$5,$G117&lt;=DD$6),5,IF($L117=1,2,1)),IF(AND($G117&gt;=DD$5,$G117&lt;=DD$6),IF($M117&gt;0,4,3),0)),IF(AND($D117&lt;=DD$6,$E117&gt;=DD$5),60,0)))</f>
        <v/>
      </c>
      <c r="DE117" s="80" t="str">
        <f>IF(OR($A117="",NOT(ISNUMBER($G117))),"",IF(AND($F117&lt;=DE$6,$G117&gt;=DE$5),IF(DE$5&gt;$N117,5,$K117)*10+IF(AND($F117&gt;=DE$5,$F117&lt;=DE$6),IF(AND($G117&gt;=DE$5,$G117&lt;=DE$6),5,IF($L117=1,2,1)),IF(AND($G117&gt;=DE$5,$G117&lt;=DE$6),IF($M117&gt;0,4,3),0)),IF(AND($D117&lt;=DE$6,$E117&gt;=DE$5),60,0)))</f>
        <v/>
      </c>
      <c r="DF117" s="80" t="str">
        <f>IF(OR($A117="",NOT(ISNUMBER($G117))),"",IF(AND($F117&lt;=DF$6,$G117&gt;=DF$5),IF(DF$5&gt;$N117,5,$K117)*10+IF(AND($F117&gt;=DF$5,$F117&lt;=DF$6),IF(AND($G117&gt;=DF$5,$G117&lt;=DF$6),5,IF($L117=1,2,1)),IF(AND($G117&gt;=DF$5,$G117&lt;=DF$6),IF($M117&gt;0,4,3),0)),IF(AND($D117&lt;=DF$6,$E117&gt;=DF$5),60,0)))</f>
        <v/>
      </c>
      <c r="DG117" s="80" t="str">
        <f>IF(OR($A117="",NOT(ISNUMBER($G117))),"",IF(AND($F117&lt;=DG$6,$G117&gt;=DG$5),IF(DG$5&gt;$N117,5,$K117)*10+IF(AND($F117&gt;=DG$5,$F117&lt;=DG$6),IF(AND($G117&gt;=DG$5,$G117&lt;=DG$6),5,IF($L117=1,2,1)),IF(AND($G117&gt;=DG$5,$G117&lt;=DG$6),IF($M117&gt;0,4,3),0)),IF(AND($D117&lt;=DG$6,$E117&gt;=DG$5),60,0)))</f>
        <v/>
      </c>
      <c r="DH117" s="80" t="str">
        <f>IF(OR($A117="",NOT(ISNUMBER($G117))),"",IF(AND($F117&lt;=DH$6,$G117&gt;=DH$5),IF(DH$5&gt;$N117,5,$K117)*10+IF(AND($F117&gt;=DH$5,$F117&lt;=DH$6),IF(AND($G117&gt;=DH$5,$G117&lt;=DH$6),5,IF($L117=1,2,1)),IF(AND($G117&gt;=DH$5,$G117&lt;=DH$6),IF($M117&gt;0,4,3),0)),IF(AND($D117&lt;=DH$6,$E117&gt;=DH$5),60,0)))</f>
        <v/>
      </c>
      <c r="DI117" s="80" t="str">
        <f>IF(OR($A117="",NOT(ISNUMBER($G117))),"",IF(AND($F117&lt;=DI$6,$G117&gt;=DI$5),IF(DI$5&gt;$N117,5,$K117)*10+IF(AND($F117&gt;=DI$5,$F117&lt;=DI$6),IF(AND($G117&gt;=DI$5,$G117&lt;=DI$6),5,IF($L117=1,2,1)),IF(AND($G117&gt;=DI$5,$G117&lt;=DI$6),IF($M117&gt;0,4,3),0)),IF(AND($D117&lt;=DI$6,$E117&gt;=DI$5),60,0)))</f>
        <v/>
      </c>
      <c r="DJ117" s="80" t="str">
        <f>IF(OR($A117="",NOT(ISNUMBER($G117))),"",IF(AND($F117&lt;=DJ$6,$G117&gt;=DJ$5),IF(DJ$5&gt;$N117,5,$K117)*10+IF(AND($F117&gt;=DJ$5,$F117&lt;=DJ$6),IF(AND($G117&gt;=DJ$5,$G117&lt;=DJ$6),5,IF($L117=1,2,1)),IF(AND($G117&gt;=DJ$5,$G117&lt;=DJ$6),IF($M117&gt;0,4,3),0)),IF(AND($D117&lt;=DJ$6,$E117&gt;=DJ$5),60,0)))</f>
        <v/>
      </c>
      <c r="DK117" s="80" t="str">
        <f>IF(OR($A117="",NOT(ISNUMBER($G117))),"",IF(AND($F117&lt;=DK$6,$G117&gt;=DK$5),IF(DK$5&gt;$N117,5,$K117)*10+IF(AND($F117&gt;=DK$5,$F117&lt;=DK$6),IF(AND($G117&gt;=DK$5,$G117&lt;=DK$6),5,IF($L117=1,2,1)),IF(AND($G117&gt;=DK$5,$G117&lt;=DK$6),IF($M117&gt;0,4,3),0)),IF(AND($D117&lt;=DK$6,$E117&gt;=DK$5),60,0)))</f>
        <v/>
      </c>
      <c r="DL117" s="80" t="str">
        <f>IF(OR($A117="",NOT(ISNUMBER($G117))),"",IF(AND($F117&lt;=DL$6,$G117&gt;=DL$5),IF(DL$5&gt;$N117,5,$K117)*10+IF(AND($F117&gt;=DL$5,$F117&lt;=DL$6),IF(AND($G117&gt;=DL$5,$G117&lt;=DL$6),5,IF($L117=1,2,1)),IF(AND($G117&gt;=DL$5,$G117&lt;=DL$6),IF($M117&gt;0,4,3),0)),IF(AND($D117&lt;=DL$6,$E117&gt;=DL$5),60,0)))</f>
        <v/>
      </c>
      <c r="DM117" s="80" t="str">
        <f>IF(OR($A117="",NOT(ISNUMBER($G117))),"",IF(AND($F117&lt;=DM$6,$G117&gt;=DM$5),IF(DM$5&gt;$N117,5,$K117)*10+IF(AND($F117&gt;=DM$5,$F117&lt;=DM$6),IF(AND($G117&gt;=DM$5,$G117&lt;=DM$6),5,IF($L117=1,2,1)),IF(AND($G117&gt;=DM$5,$G117&lt;=DM$6),IF($M117&gt;0,4,3),0)),IF(AND($D117&lt;=DM$6,$E117&gt;=DM$5),60,0)))</f>
        <v/>
      </c>
      <c r="DN117" s="80" t="str">
        <f>IF(OR($A117="",NOT(ISNUMBER($G117))),"",IF(AND($F117&lt;=DN$6,$G117&gt;=DN$5),IF(DN$5&gt;$N117,5,$K117)*10+IF(AND($F117&gt;=DN$5,$F117&lt;=DN$6),IF(AND($G117&gt;=DN$5,$G117&lt;=DN$6),5,IF($L117=1,2,1)),IF(AND($G117&gt;=DN$5,$G117&lt;=DN$6),IF($M117&gt;0,4,3),0)),IF(AND($D117&lt;=DN$6,$E117&gt;=DN$5),60,0)))</f>
        <v/>
      </c>
      <c r="DO117" s="80" t="str">
        <f>IF(OR($A117="",NOT(ISNUMBER($G117))),"",IF(AND($F117&lt;=DO$6,$G117&gt;=DO$5),IF(DO$5&gt;$N117,5,$K117)*10+IF(AND($F117&gt;=DO$5,$F117&lt;=DO$6),IF(AND($G117&gt;=DO$5,$G117&lt;=DO$6),5,IF($L117=1,2,1)),IF(AND($G117&gt;=DO$5,$G117&lt;=DO$6),IF($M117&gt;0,4,3),0)),IF(AND($D117&lt;=DO$6,$E117&gt;=DO$5),60,0)))</f>
        <v/>
      </c>
      <c r="DP117" s="80" t="str">
        <f>IF(OR($A117="",NOT(ISNUMBER($G117))),"",IF(AND($F117&lt;=DP$6,$G117&gt;=DP$5),IF(DP$5&gt;$N117,5,$K117)*10+IF(AND($F117&gt;=DP$5,$F117&lt;=DP$6),IF(AND($G117&gt;=DP$5,$G117&lt;=DP$6),5,IF($L117=1,2,1)),IF(AND($G117&gt;=DP$5,$G117&lt;=DP$6),IF($M117&gt;0,4,3),0)),IF(AND($D117&lt;=DP$6,$E117&gt;=DP$5),60,0)))</f>
        <v/>
      </c>
      <c r="DQ117" s="80" t="str">
        <f>IF(OR($A117="",NOT(ISNUMBER($G117))),"",IF(AND($F117&lt;=DQ$6,$G117&gt;=DQ$5),IF(DQ$5&gt;$N117,5,$K117)*10+IF(AND($F117&gt;=DQ$5,$F117&lt;=DQ$6),IF(AND($G117&gt;=DQ$5,$G117&lt;=DQ$6),5,IF($L117=1,2,1)),IF(AND($G117&gt;=DQ$5,$G117&lt;=DQ$6),IF($M117&gt;0,4,3),0)),IF(AND($D117&lt;=DQ$6,$E117&gt;=DQ$5),60,0)))</f>
        <v/>
      </c>
      <c r="DR117" s="80" t="str">
        <f>IF(OR($A117="",NOT(ISNUMBER($G117))),"",IF(AND($F117&lt;=DR$6,$G117&gt;=DR$5),IF(DR$5&gt;$N117,5,$K117)*10+IF(AND($F117&gt;=DR$5,$F117&lt;=DR$6),IF(AND($G117&gt;=DR$5,$G117&lt;=DR$6),5,IF($L117=1,2,1)),IF(AND($G117&gt;=DR$5,$G117&lt;=DR$6),IF($M117&gt;0,4,3),0)),IF(AND($D117&lt;=DR$6,$E117&gt;=DR$5),60,0)))</f>
        <v/>
      </c>
      <c r="DS117" s="80" t="str">
        <f>IF(OR($A117="",NOT(ISNUMBER($G117))),"",IF(AND($F117&lt;=DS$6,$G117&gt;=DS$5),IF(DS$5&gt;$N117,5,$K117)*10+IF(AND($F117&gt;=DS$5,$F117&lt;=DS$6),IF(AND($G117&gt;=DS$5,$G117&lt;=DS$6),5,IF($L117=1,2,1)),IF(AND($G117&gt;=DS$5,$G117&lt;=DS$6),IF($M117&gt;0,4,3),0)),IF(AND($D117&lt;=DS$6,$E117&gt;=DS$5),60,0)))</f>
        <v/>
      </c>
      <c r="DT117" s="80" t="str">
        <f>IF(OR($A117="",NOT(ISNUMBER($G117))),"",IF(AND($F117&lt;=DT$6,$G117&gt;=DT$5),IF(DT$5&gt;$N117,5,$K117)*10+IF(AND($F117&gt;=DT$5,$F117&lt;=DT$6),IF(AND($G117&gt;=DT$5,$G117&lt;=DT$6),5,IF($L117=1,2,1)),IF(AND($G117&gt;=DT$5,$G117&lt;=DT$6),IF($M117&gt;0,4,3),0)),IF(AND($D117&lt;=DT$6,$E117&gt;=DT$5),60,0)))</f>
        <v/>
      </c>
      <c r="DU117" s="80" t="str">
        <f>IF(OR($A117="",NOT(ISNUMBER($G117))),"",IF(AND($F117&lt;=DU$6,$G117&gt;=DU$5),IF(DU$5&gt;$N117,5,$K117)*10+IF(AND($F117&gt;=DU$5,$F117&lt;=DU$6),IF(AND($G117&gt;=DU$5,$G117&lt;=DU$6),5,IF($L117=1,2,1)),IF(AND($G117&gt;=DU$5,$G117&lt;=DU$6),IF($M117&gt;0,4,3),0)),IF(AND($D117&lt;=DU$6,$E117&gt;=DU$5),60,0)))</f>
        <v/>
      </c>
      <c r="DV117" s="80" t="str">
        <f>IF(OR($A117="",NOT(ISNUMBER($G117))),"",IF(AND($F117&lt;=DV$6,$G117&gt;=DV$5),IF(DV$5&gt;$N117,5,$K117)*10+IF(AND($F117&gt;=DV$5,$F117&lt;=DV$6),IF(AND($G117&gt;=DV$5,$G117&lt;=DV$6),5,IF($L117=1,2,1)),IF(AND($G117&gt;=DV$5,$G117&lt;=DV$6),IF($M117&gt;0,4,3),0)),IF(AND($D117&lt;=DV$6,$E117&gt;=DV$5),60,0)))</f>
        <v/>
      </c>
      <c r="DW117" s="80" t="str">
        <f>IF(OR($A117="",NOT(ISNUMBER($G117))),"",IF(AND($F117&lt;=DW$6,$G117&gt;=DW$5),IF(DW$5&gt;$N117,5,$K117)*10+IF(AND($F117&gt;=DW$5,$F117&lt;=DW$6),IF(AND($G117&gt;=DW$5,$G117&lt;=DW$6),5,IF($L117=1,2,1)),IF(AND($G117&gt;=DW$5,$G117&lt;=DW$6),IF($M117&gt;0,4,3),0)),IF(AND($D117&lt;=DW$6,$E117&gt;=DW$5),60,0)))</f>
        <v/>
      </c>
      <c r="DX117" s="80" t="str">
        <f>IF(OR($A117="",NOT(ISNUMBER($G117))),"",IF(AND($F117&lt;=DX$6,$G117&gt;=DX$5),IF(DX$5&gt;$N117,5,$K117)*10+IF(AND($F117&gt;=DX$5,$F117&lt;=DX$6),IF(AND($G117&gt;=DX$5,$G117&lt;=DX$6),5,IF($L117=1,2,1)),IF(AND($G117&gt;=DX$5,$G117&lt;=DX$6),IF($M117&gt;0,4,3),0)),IF(AND($D117&lt;=DX$6,$E117&gt;=DX$5),60,0)))</f>
        <v/>
      </c>
      <c r="DY117" s="80" t="str">
        <f>IF(OR($A117="",NOT(ISNUMBER($G117))),"",IF(AND($F117&lt;=DY$6,$G117&gt;=DY$5),IF(DY$5&gt;$N117,5,$K117)*10+IF(AND($F117&gt;=DY$5,$F117&lt;=DY$6),IF(AND($G117&gt;=DY$5,$G117&lt;=DY$6),5,IF($L117=1,2,1)),IF(AND($G117&gt;=DY$5,$G117&lt;=DY$6),IF($M117&gt;0,4,3),0)),IF(AND($D117&lt;=DY$6,$E117&gt;=DY$5),60,0)))</f>
        <v/>
      </c>
      <c r="DZ117" s="80" t="str">
        <f>IF(OR($A117="",NOT(ISNUMBER($G117))),"",IF(AND($F117&lt;=DZ$6,$G117&gt;=DZ$5),IF(DZ$5&gt;$N117,5,$K117)*10+IF(AND($F117&gt;=DZ$5,$F117&lt;=DZ$6),IF(AND($G117&gt;=DZ$5,$G117&lt;=DZ$6),5,IF($L117=1,2,1)),IF(AND($G117&gt;=DZ$5,$G117&lt;=DZ$6),IF($M117&gt;0,4,3),0)),IF(AND($D117&lt;=DZ$6,$E117&gt;=DZ$5),60,0)))</f>
        <v/>
      </c>
      <c r="EA117" s="80" t="str">
        <f>IF(OR($A117="",NOT(ISNUMBER($G117))),"",IF(AND($F117&lt;=EA$6,$G117&gt;=EA$5),IF(EA$5&gt;$N117,5,$K117)*10+IF(AND($F117&gt;=EA$5,$F117&lt;=EA$6),IF(AND($G117&gt;=EA$5,$G117&lt;=EA$6),5,IF($L117=1,2,1)),IF(AND($G117&gt;=EA$5,$G117&lt;=EA$6),IF($M117&gt;0,4,3),0)),IF(AND($D117&lt;=EA$6,$E117&gt;=EA$5),60,0)))</f>
        <v/>
      </c>
      <c r="EB117" s="80" t="str">
        <f>IF(OR($A117="",NOT(ISNUMBER($G117))),"",IF(AND($F117&lt;=EB$6,$G117&gt;=EB$5),IF(EB$5&gt;$N117,5,$K117)*10+IF(AND($F117&gt;=EB$5,$F117&lt;=EB$6),IF(AND($G117&gt;=EB$5,$G117&lt;=EB$6),5,IF($L117=1,2,1)),IF(AND($G117&gt;=EB$5,$G117&lt;=EB$6),IF($M117&gt;0,4,3),0)),IF(AND($D117&lt;=EB$6,$E117&gt;=EB$5),60,0)))</f>
        <v/>
      </c>
      <c r="EC117" s="80" t="str">
        <f>IF(OR($A117="",NOT(ISNUMBER($G117))),"",IF(AND($F117&lt;=EC$6,$G117&gt;=EC$5),IF(EC$5&gt;$N117,5,$K117)*10+IF(AND($F117&gt;=EC$5,$F117&lt;=EC$6),IF(AND($G117&gt;=EC$5,$G117&lt;=EC$6),5,IF($L117=1,2,1)),IF(AND($G117&gt;=EC$5,$G117&lt;=EC$6),IF($M117&gt;0,4,3),0)),IF(AND($D117&lt;=EC$6,$E117&gt;=EC$5),60,0)))</f>
        <v/>
      </c>
      <c r="ED117" s="80" t="str">
        <f>IF(OR($A117="",NOT(ISNUMBER($G117))),"",IF(AND($F117&lt;=ED$6,$G117&gt;=ED$5),IF(ED$5&gt;$N117,5,$K117)*10+IF(AND($F117&gt;=ED$5,$F117&lt;=ED$6),IF(AND($G117&gt;=ED$5,$G117&lt;=ED$6),5,IF($L117=1,2,1)),IF(AND($G117&gt;=ED$5,$G117&lt;=ED$6),IF($M117&gt;0,4,3),0)),IF(AND($D117&lt;=ED$6,$E117&gt;=ED$5),60,0)))</f>
        <v/>
      </c>
    </row>
    <row r="118" ht="18" customHeight="1">
      <c r="A118" s="52" t="str">
        <f>IF(Tasks!$B118="","",Tasks!$A118)</f>
        <v/>
      </c>
      <c r="B118" s="78" t="str">
        <f>IF(Tasks!$B118="","",Tasks!$B118)</f>
        <v/>
      </c>
      <c r="C118" s="25" t="str">
        <f>IF($B118="","",IF(AND(Tasks!$D118="",Tasks!$G118=""),"-",IF(Tasks!$D118="","",Tasks!$D118&amp;IF(OR(Tasks!$E118="",Tasks!$E118="FS"),IF(N(Tasks!$F118)=0,"","FS"),Tasks!$E118)&amp;IF(N(Tasks!$F118)=0,"",IF(Tasks!$F118&gt;0,"+","")&amp;Tasks!$F118))&amp;IF(AND(Tasks!$D118&lt;&gt;"",Tasks!$G118&lt;&gt;""),", ","")&amp;IF(Tasks!$G118="","",Tasks!$G118&amp;IF(OR(Tasks!$H118="",Tasks!$H118="FS"),IF(N(Tasks!$I118)=0,"","FS"),Tasks!$H118)&amp;IF(N(Tasks!$I118)=0,"",IF(Tasks!$I118&gt;0,"+","")&amp;Tasks!$I118))))</f>
        <v/>
      </c>
      <c r="D118" s="51" t="str">
        <f>IF(OR($B118="",Tasks!$Q118=""),"",Tasks!$Q118)</f>
        <v/>
      </c>
      <c r="E118" s="51" t="str">
        <f>IF(OR($B118="",Tasks!$R118=""),"",Tasks!$R118)</f>
        <v/>
      </c>
      <c r="F118" s="51" t="str">
        <f>IF(OR($B118="",Tasks!$S118=""),"",Tasks!$S118)</f>
        <v/>
      </c>
      <c r="G118" s="51" t="str">
        <f>IF(OR($B118="",Tasks!$T118=""),"",Tasks!$T118)</f>
        <v/>
      </c>
      <c r="H118" s="52" t="str">
        <f>IF($B118="","",Tasks!$AE118)</f>
        <v/>
      </c>
      <c r="I118" s="79" t="str">
        <f>IF($B118="","",Tasks!$AF118)</f>
        <v/>
      </c>
      <c r="J118" s="53" t="str">
        <f>IF(OR($B118="",Tasks!$V118=""),"",Tasks!$V118)</f>
        <v/>
      </c>
      <c r="K118" s="52" t="str">
        <f>IF($B118="","",Tasks!$AA118)</f>
        <v/>
      </c>
      <c r="L118" s="52" t="str">
        <f>IF($B118="","",Tasks!$AB118)</f>
        <v/>
      </c>
      <c r="M118" s="52" t="str">
        <f>IF($B118="","",Tasks!$Z118)</f>
        <v/>
      </c>
      <c r="N118" s="52" t="str">
        <f>IF(OR($B118="",Tasks!$AG118=""),"",Tasks!$AG118)</f>
        <v/>
      </c>
      <c r="O118" s="80" t="str">
        <f>IF(OR($A118="",NOT(ISNUMBER($G118))),"",IF(AND($F118&lt;=O$6,$G118&gt;=O$5),IF(O$5&gt;$N118,5,$K118)*10+IF(AND($F118&gt;=O$5,$F118&lt;=O$6),IF(AND($G118&gt;=O$5,$G118&lt;=O$6),5,IF($L118=1,2,1)),IF(AND($G118&gt;=O$5,$G118&lt;=O$6),IF($M118&gt;0,4,3),0)),IF(AND($D118&lt;=O$6,$E118&gt;=O$5),60,0)))</f>
        <v/>
      </c>
      <c r="P118" s="80" t="str">
        <f>IF(OR($A118="",NOT(ISNUMBER($G118))),"",IF(AND($F118&lt;=P$6,$G118&gt;=P$5),IF(P$5&gt;$N118,5,$K118)*10+IF(AND($F118&gt;=P$5,$F118&lt;=P$6),IF(AND($G118&gt;=P$5,$G118&lt;=P$6),5,IF($L118=1,2,1)),IF(AND($G118&gt;=P$5,$G118&lt;=P$6),IF($M118&gt;0,4,3),0)),IF(AND($D118&lt;=P$6,$E118&gt;=P$5),60,0)))</f>
        <v/>
      </c>
      <c r="Q118" s="80" t="str">
        <f>IF(OR($A118="",NOT(ISNUMBER($G118))),"",IF(AND($F118&lt;=Q$6,$G118&gt;=Q$5),IF(Q$5&gt;$N118,5,$K118)*10+IF(AND($F118&gt;=Q$5,$F118&lt;=Q$6),IF(AND($G118&gt;=Q$5,$G118&lt;=Q$6),5,IF($L118=1,2,1)),IF(AND($G118&gt;=Q$5,$G118&lt;=Q$6),IF($M118&gt;0,4,3),0)),IF(AND($D118&lt;=Q$6,$E118&gt;=Q$5),60,0)))</f>
        <v/>
      </c>
      <c r="R118" s="80" t="str">
        <f>IF(OR($A118="",NOT(ISNUMBER($G118))),"",IF(AND($F118&lt;=R$6,$G118&gt;=R$5),IF(R$5&gt;$N118,5,$K118)*10+IF(AND($F118&gt;=R$5,$F118&lt;=R$6),IF(AND($G118&gt;=R$5,$G118&lt;=R$6),5,IF($L118=1,2,1)),IF(AND($G118&gt;=R$5,$G118&lt;=R$6),IF($M118&gt;0,4,3),0)),IF(AND($D118&lt;=R$6,$E118&gt;=R$5),60,0)))</f>
        <v/>
      </c>
      <c r="S118" s="80" t="str">
        <f>IF(OR($A118="",NOT(ISNUMBER($G118))),"",IF(AND($F118&lt;=S$6,$G118&gt;=S$5),IF(S$5&gt;$N118,5,$K118)*10+IF(AND($F118&gt;=S$5,$F118&lt;=S$6),IF(AND($G118&gt;=S$5,$G118&lt;=S$6),5,IF($L118=1,2,1)),IF(AND($G118&gt;=S$5,$G118&lt;=S$6),IF($M118&gt;0,4,3),0)),IF(AND($D118&lt;=S$6,$E118&gt;=S$5),60,0)))</f>
        <v/>
      </c>
      <c r="T118" s="80" t="str">
        <f>IF(OR($A118="",NOT(ISNUMBER($G118))),"",IF(AND($F118&lt;=T$6,$G118&gt;=T$5),IF(T$5&gt;$N118,5,$K118)*10+IF(AND($F118&gt;=T$5,$F118&lt;=T$6),IF(AND($G118&gt;=T$5,$G118&lt;=T$6),5,IF($L118=1,2,1)),IF(AND($G118&gt;=T$5,$G118&lt;=T$6),IF($M118&gt;0,4,3),0)),IF(AND($D118&lt;=T$6,$E118&gt;=T$5),60,0)))</f>
        <v/>
      </c>
      <c r="U118" s="80" t="str">
        <f>IF(OR($A118="",NOT(ISNUMBER($G118))),"",IF(AND($F118&lt;=U$6,$G118&gt;=U$5),IF(U$5&gt;$N118,5,$K118)*10+IF(AND($F118&gt;=U$5,$F118&lt;=U$6),IF(AND($G118&gt;=U$5,$G118&lt;=U$6),5,IF($L118=1,2,1)),IF(AND($G118&gt;=U$5,$G118&lt;=U$6),IF($M118&gt;0,4,3),0)),IF(AND($D118&lt;=U$6,$E118&gt;=U$5),60,0)))</f>
        <v/>
      </c>
      <c r="V118" s="80" t="str">
        <f>IF(OR($A118="",NOT(ISNUMBER($G118))),"",IF(AND($F118&lt;=V$6,$G118&gt;=V$5),IF(V$5&gt;$N118,5,$K118)*10+IF(AND($F118&gt;=V$5,$F118&lt;=V$6),IF(AND($G118&gt;=V$5,$G118&lt;=V$6),5,IF($L118=1,2,1)),IF(AND($G118&gt;=V$5,$G118&lt;=V$6),IF($M118&gt;0,4,3),0)),IF(AND($D118&lt;=V$6,$E118&gt;=V$5),60,0)))</f>
        <v/>
      </c>
      <c r="W118" s="80" t="str">
        <f>IF(OR($A118="",NOT(ISNUMBER($G118))),"",IF(AND($F118&lt;=W$6,$G118&gt;=W$5),IF(W$5&gt;$N118,5,$K118)*10+IF(AND($F118&gt;=W$5,$F118&lt;=W$6),IF(AND($G118&gt;=W$5,$G118&lt;=W$6),5,IF($L118=1,2,1)),IF(AND($G118&gt;=W$5,$G118&lt;=W$6),IF($M118&gt;0,4,3),0)),IF(AND($D118&lt;=W$6,$E118&gt;=W$5),60,0)))</f>
        <v/>
      </c>
      <c r="X118" s="80" t="str">
        <f>IF(OR($A118="",NOT(ISNUMBER($G118))),"",IF(AND($F118&lt;=X$6,$G118&gt;=X$5),IF(X$5&gt;$N118,5,$K118)*10+IF(AND($F118&gt;=X$5,$F118&lt;=X$6),IF(AND($G118&gt;=X$5,$G118&lt;=X$6),5,IF($L118=1,2,1)),IF(AND($G118&gt;=X$5,$G118&lt;=X$6),IF($M118&gt;0,4,3),0)),IF(AND($D118&lt;=X$6,$E118&gt;=X$5),60,0)))</f>
        <v/>
      </c>
      <c r="Y118" s="80" t="str">
        <f>IF(OR($A118="",NOT(ISNUMBER($G118))),"",IF(AND($F118&lt;=Y$6,$G118&gt;=Y$5),IF(Y$5&gt;$N118,5,$K118)*10+IF(AND($F118&gt;=Y$5,$F118&lt;=Y$6),IF(AND($G118&gt;=Y$5,$G118&lt;=Y$6),5,IF($L118=1,2,1)),IF(AND($G118&gt;=Y$5,$G118&lt;=Y$6),IF($M118&gt;0,4,3),0)),IF(AND($D118&lt;=Y$6,$E118&gt;=Y$5),60,0)))</f>
        <v/>
      </c>
      <c r="Z118" s="80" t="str">
        <f>IF(OR($A118="",NOT(ISNUMBER($G118))),"",IF(AND($F118&lt;=Z$6,$G118&gt;=Z$5),IF(Z$5&gt;$N118,5,$K118)*10+IF(AND($F118&gt;=Z$5,$F118&lt;=Z$6),IF(AND($G118&gt;=Z$5,$G118&lt;=Z$6),5,IF($L118=1,2,1)),IF(AND($G118&gt;=Z$5,$G118&lt;=Z$6),IF($M118&gt;0,4,3),0)),IF(AND($D118&lt;=Z$6,$E118&gt;=Z$5),60,0)))</f>
        <v/>
      </c>
      <c r="AA118" s="80" t="str">
        <f>IF(OR($A118="",NOT(ISNUMBER($G118))),"",IF(AND($F118&lt;=AA$6,$G118&gt;=AA$5),IF(AA$5&gt;$N118,5,$K118)*10+IF(AND($F118&gt;=AA$5,$F118&lt;=AA$6),IF(AND($G118&gt;=AA$5,$G118&lt;=AA$6),5,IF($L118=1,2,1)),IF(AND($G118&gt;=AA$5,$G118&lt;=AA$6),IF($M118&gt;0,4,3),0)),IF(AND($D118&lt;=AA$6,$E118&gt;=AA$5),60,0)))</f>
        <v/>
      </c>
      <c r="AB118" s="80" t="str">
        <f>IF(OR($A118="",NOT(ISNUMBER($G118))),"",IF(AND($F118&lt;=AB$6,$G118&gt;=AB$5),IF(AB$5&gt;$N118,5,$K118)*10+IF(AND($F118&gt;=AB$5,$F118&lt;=AB$6),IF(AND($G118&gt;=AB$5,$G118&lt;=AB$6),5,IF($L118=1,2,1)),IF(AND($G118&gt;=AB$5,$G118&lt;=AB$6),IF($M118&gt;0,4,3),0)),IF(AND($D118&lt;=AB$6,$E118&gt;=AB$5),60,0)))</f>
        <v/>
      </c>
      <c r="AC118" s="80" t="str">
        <f>IF(OR($A118="",NOT(ISNUMBER($G118))),"",IF(AND($F118&lt;=AC$6,$G118&gt;=AC$5),IF(AC$5&gt;$N118,5,$K118)*10+IF(AND($F118&gt;=AC$5,$F118&lt;=AC$6),IF(AND($G118&gt;=AC$5,$G118&lt;=AC$6),5,IF($L118=1,2,1)),IF(AND($G118&gt;=AC$5,$G118&lt;=AC$6),IF($M118&gt;0,4,3),0)),IF(AND($D118&lt;=AC$6,$E118&gt;=AC$5),60,0)))</f>
        <v/>
      </c>
      <c r="AD118" s="80" t="str">
        <f>IF(OR($A118="",NOT(ISNUMBER($G118))),"",IF(AND($F118&lt;=AD$6,$G118&gt;=AD$5),IF(AD$5&gt;$N118,5,$K118)*10+IF(AND($F118&gt;=AD$5,$F118&lt;=AD$6),IF(AND($G118&gt;=AD$5,$G118&lt;=AD$6),5,IF($L118=1,2,1)),IF(AND($G118&gt;=AD$5,$G118&lt;=AD$6),IF($M118&gt;0,4,3),0)),IF(AND($D118&lt;=AD$6,$E118&gt;=AD$5),60,0)))</f>
        <v/>
      </c>
      <c r="AE118" s="80" t="str">
        <f>IF(OR($A118="",NOT(ISNUMBER($G118))),"",IF(AND($F118&lt;=AE$6,$G118&gt;=AE$5),IF(AE$5&gt;$N118,5,$K118)*10+IF(AND($F118&gt;=AE$5,$F118&lt;=AE$6),IF(AND($G118&gt;=AE$5,$G118&lt;=AE$6),5,IF($L118=1,2,1)),IF(AND($G118&gt;=AE$5,$G118&lt;=AE$6),IF($M118&gt;0,4,3),0)),IF(AND($D118&lt;=AE$6,$E118&gt;=AE$5),60,0)))</f>
        <v/>
      </c>
      <c r="AF118" s="80" t="str">
        <f>IF(OR($A118="",NOT(ISNUMBER($G118))),"",IF(AND($F118&lt;=AF$6,$G118&gt;=AF$5),IF(AF$5&gt;$N118,5,$K118)*10+IF(AND($F118&gt;=AF$5,$F118&lt;=AF$6),IF(AND($G118&gt;=AF$5,$G118&lt;=AF$6),5,IF($L118=1,2,1)),IF(AND($G118&gt;=AF$5,$G118&lt;=AF$6),IF($M118&gt;0,4,3),0)),IF(AND($D118&lt;=AF$6,$E118&gt;=AF$5),60,0)))</f>
        <v/>
      </c>
      <c r="AG118" s="80" t="str">
        <f>IF(OR($A118="",NOT(ISNUMBER($G118))),"",IF(AND($F118&lt;=AG$6,$G118&gt;=AG$5),IF(AG$5&gt;$N118,5,$K118)*10+IF(AND($F118&gt;=AG$5,$F118&lt;=AG$6),IF(AND($G118&gt;=AG$5,$G118&lt;=AG$6),5,IF($L118=1,2,1)),IF(AND($G118&gt;=AG$5,$G118&lt;=AG$6),IF($M118&gt;0,4,3),0)),IF(AND($D118&lt;=AG$6,$E118&gt;=AG$5),60,0)))</f>
        <v/>
      </c>
      <c r="AH118" s="80" t="str">
        <f>IF(OR($A118="",NOT(ISNUMBER($G118))),"",IF(AND($F118&lt;=AH$6,$G118&gt;=AH$5),IF(AH$5&gt;$N118,5,$K118)*10+IF(AND($F118&gt;=AH$5,$F118&lt;=AH$6),IF(AND($G118&gt;=AH$5,$G118&lt;=AH$6),5,IF($L118=1,2,1)),IF(AND($G118&gt;=AH$5,$G118&lt;=AH$6),IF($M118&gt;0,4,3),0)),IF(AND($D118&lt;=AH$6,$E118&gt;=AH$5),60,0)))</f>
        <v/>
      </c>
      <c r="AI118" s="80" t="str">
        <f>IF(OR($A118="",NOT(ISNUMBER($G118))),"",IF(AND($F118&lt;=AI$6,$G118&gt;=AI$5),IF(AI$5&gt;$N118,5,$K118)*10+IF(AND($F118&gt;=AI$5,$F118&lt;=AI$6),IF(AND($G118&gt;=AI$5,$G118&lt;=AI$6),5,IF($L118=1,2,1)),IF(AND($G118&gt;=AI$5,$G118&lt;=AI$6),IF($M118&gt;0,4,3),0)),IF(AND($D118&lt;=AI$6,$E118&gt;=AI$5),60,0)))</f>
        <v/>
      </c>
      <c r="AJ118" s="80" t="str">
        <f>IF(OR($A118="",NOT(ISNUMBER($G118))),"",IF(AND($F118&lt;=AJ$6,$G118&gt;=AJ$5),IF(AJ$5&gt;$N118,5,$K118)*10+IF(AND($F118&gt;=AJ$5,$F118&lt;=AJ$6),IF(AND($G118&gt;=AJ$5,$G118&lt;=AJ$6),5,IF($L118=1,2,1)),IF(AND($G118&gt;=AJ$5,$G118&lt;=AJ$6),IF($M118&gt;0,4,3),0)),IF(AND($D118&lt;=AJ$6,$E118&gt;=AJ$5),60,0)))</f>
        <v/>
      </c>
      <c r="AK118" s="80" t="str">
        <f>IF(OR($A118="",NOT(ISNUMBER($G118))),"",IF(AND($F118&lt;=AK$6,$G118&gt;=AK$5),IF(AK$5&gt;$N118,5,$K118)*10+IF(AND($F118&gt;=AK$5,$F118&lt;=AK$6),IF(AND($G118&gt;=AK$5,$G118&lt;=AK$6),5,IF($L118=1,2,1)),IF(AND($G118&gt;=AK$5,$G118&lt;=AK$6),IF($M118&gt;0,4,3),0)),IF(AND($D118&lt;=AK$6,$E118&gt;=AK$5),60,0)))</f>
        <v/>
      </c>
      <c r="AL118" s="80" t="str">
        <f>IF(OR($A118="",NOT(ISNUMBER($G118))),"",IF(AND($F118&lt;=AL$6,$G118&gt;=AL$5),IF(AL$5&gt;$N118,5,$K118)*10+IF(AND($F118&gt;=AL$5,$F118&lt;=AL$6),IF(AND($G118&gt;=AL$5,$G118&lt;=AL$6),5,IF($L118=1,2,1)),IF(AND($G118&gt;=AL$5,$G118&lt;=AL$6),IF($M118&gt;0,4,3),0)),IF(AND($D118&lt;=AL$6,$E118&gt;=AL$5),60,0)))</f>
        <v/>
      </c>
      <c r="AM118" s="80" t="str">
        <f>IF(OR($A118="",NOT(ISNUMBER($G118))),"",IF(AND($F118&lt;=AM$6,$G118&gt;=AM$5),IF(AM$5&gt;$N118,5,$K118)*10+IF(AND($F118&gt;=AM$5,$F118&lt;=AM$6),IF(AND($G118&gt;=AM$5,$G118&lt;=AM$6),5,IF($L118=1,2,1)),IF(AND($G118&gt;=AM$5,$G118&lt;=AM$6),IF($M118&gt;0,4,3),0)),IF(AND($D118&lt;=AM$6,$E118&gt;=AM$5),60,0)))</f>
        <v/>
      </c>
      <c r="AN118" s="80" t="str">
        <f>IF(OR($A118="",NOT(ISNUMBER($G118))),"",IF(AND($F118&lt;=AN$6,$G118&gt;=AN$5),IF(AN$5&gt;$N118,5,$K118)*10+IF(AND($F118&gt;=AN$5,$F118&lt;=AN$6),IF(AND($G118&gt;=AN$5,$G118&lt;=AN$6),5,IF($L118=1,2,1)),IF(AND($G118&gt;=AN$5,$G118&lt;=AN$6),IF($M118&gt;0,4,3),0)),IF(AND($D118&lt;=AN$6,$E118&gt;=AN$5),60,0)))</f>
        <v/>
      </c>
      <c r="AO118" s="80" t="str">
        <f>IF(OR($A118="",NOT(ISNUMBER($G118))),"",IF(AND($F118&lt;=AO$6,$G118&gt;=AO$5),IF(AO$5&gt;$N118,5,$K118)*10+IF(AND($F118&gt;=AO$5,$F118&lt;=AO$6),IF(AND($G118&gt;=AO$5,$G118&lt;=AO$6),5,IF($L118=1,2,1)),IF(AND($G118&gt;=AO$5,$G118&lt;=AO$6),IF($M118&gt;0,4,3),0)),IF(AND($D118&lt;=AO$6,$E118&gt;=AO$5),60,0)))</f>
        <v/>
      </c>
      <c r="AP118" s="80" t="str">
        <f>IF(OR($A118="",NOT(ISNUMBER($G118))),"",IF(AND($F118&lt;=AP$6,$G118&gt;=AP$5),IF(AP$5&gt;$N118,5,$K118)*10+IF(AND($F118&gt;=AP$5,$F118&lt;=AP$6),IF(AND($G118&gt;=AP$5,$G118&lt;=AP$6),5,IF($L118=1,2,1)),IF(AND($G118&gt;=AP$5,$G118&lt;=AP$6),IF($M118&gt;0,4,3),0)),IF(AND($D118&lt;=AP$6,$E118&gt;=AP$5),60,0)))</f>
        <v/>
      </c>
      <c r="AQ118" s="80" t="str">
        <f>IF(OR($A118="",NOT(ISNUMBER($G118))),"",IF(AND($F118&lt;=AQ$6,$G118&gt;=AQ$5),IF(AQ$5&gt;$N118,5,$K118)*10+IF(AND($F118&gt;=AQ$5,$F118&lt;=AQ$6),IF(AND($G118&gt;=AQ$5,$G118&lt;=AQ$6),5,IF($L118=1,2,1)),IF(AND($G118&gt;=AQ$5,$G118&lt;=AQ$6),IF($M118&gt;0,4,3),0)),IF(AND($D118&lt;=AQ$6,$E118&gt;=AQ$5),60,0)))</f>
        <v/>
      </c>
      <c r="AR118" s="80" t="str">
        <f>IF(OR($A118="",NOT(ISNUMBER($G118))),"",IF(AND($F118&lt;=AR$6,$G118&gt;=AR$5),IF(AR$5&gt;$N118,5,$K118)*10+IF(AND($F118&gt;=AR$5,$F118&lt;=AR$6),IF(AND($G118&gt;=AR$5,$G118&lt;=AR$6),5,IF($L118=1,2,1)),IF(AND($G118&gt;=AR$5,$G118&lt;=AR$6),IF($M118&gt;0,4,3),0)),IF(AND($D118&lt;=AR$6,$E118&gt;=AR$5),60,0)))</f>
        <v/>
      </c>
      <c r="AS118" s="80" t="str">
        <f>IF(OR($A118="",NOT(ISNUMBER($G118))),"",IF(AND($F118&lt;=AS$6,$G118&gt;=AS$5),IF(AS$5&gt;$N118,5,$K118)*10+IF(AND($F118&gt;=AS$5,$F118&lt;=AS$6),IF(AND($G118&gt;=AS$5,$G118&lt;=AS$6),5,IF($L118=1,2,1)),IF(AND($G118&gt;=AS$5,$G118&lt;=AS$6),IF($M118&gt;0,4,3),0)),IF(AND($D118&lt;=AS$6,$E118&gt;=AS$5),60,0)))</f>
        <v/>
      </c>
      <c r="AT118" s="80" t="str">
        <f>IF(OR($A118="",NOT(ISNUMBER($G118))),"",IF(AND($F118&lt;=AT$6,$G118&gt;=AT$5),IF(AT$5&gt;$N118,5,$K118)*10+IF(AND($F118&gt;=AT$5,$F118&lt;=AT$6),IF(AND($G118&gt;=AT$5,$G118&lt;=AT$6),5,IF($L118=1,2,1)),IF(AND($G118&gt;=AT$5,$G118&lt;=AT$6),IF($M118&gt;0,4,3),0)),IF(AND($D118&lt;=AT$6,$E118&gt;=AT$5),60,0)))</f>
        <v/>
      </c>
      <c r="AU118" s="80" t="str">
        <f>IF(OR($A118="",NOT(ISNUMBER($G118))),"",IF(AND($F118&lt;=AU$6,$G118&gt;=AU$5),IF(AU$5&gt;$N118,5,$K118)*10+IF(AND($F118&gt;=AU$5,$F118&lt;=AU$6),IF(AND($G118&gt;=AU$5,$G118&lt;=AU$6),5,IF($L118=1,2,1)),IF(AND($G118&gt;=AU$5,$G118&lt;=AU$6),IF($M118&gt;0,4,3),0)),IF(AND($D118&lt;=AU$6,$E118&gt;=AU$5),60,0)))</f>
        <v/>
      </c>
      <c r="AV118" s="80" t="str">
        <f>IF(OR($A118="",NOT(ISNUMBER($G118))),"",IF(AND($F118&lt;=AV$6,$G118&gt;=AV$5),IF(AV$5&gt;$N118,5,$K118)*10+IF(AND($F118&gt;=AV$5,$F118&lt;=AV$6),IF(AND($G118&gt;=AV$5,$G118&lt;=AV$6),5,IF($L118=1,2,1)),IF(AND($G118&gt;=AV$5,$G118&lt;=AV$6),IF($M118&gt;0,4,3),0)),IF(AND($D118&lt;=AV$6,$E118&gt;=AV$5),60,0)))</f>
        <v/>
      </c>
      <c r="AW118" s="80" t="str">
        <f>IF(OR($A118="",NOT(ISNUMBER($G118))),"",IF(AND($F118&lt;=AW$6,$G118&gt;=AW$5),IF(AW$5&gt;$N118,5,$K118)*10+IF(AND($F118&gt;=AW$5,$F118&lt;=AW$6),IF(AND($G118&gt;=AW$5,$G118&lt;=AW$6),5,IF($L118=1,2,1)),IF(AND($G118&gt;=AW$5,$G118&lt;=AW$6),IF($M118&gt;0,4,3),0)),IF(AND($D118&lt;=AW$6,$E118&gt;=AW$5),60,0)))</f>
        <v/>
      </c>
      <c r="AX118" s="80" t="str">
        <f>IF(OR($A118="",NOT(ISNUMBER($G118))),"",IF(AND($F118&lt;=AX$6,$G118&gt;=AX$5),IF(AX$5&gt;$N118,5,$K118)*10+IF(AND($F118&gt;=AX$5,$F118&lt;=AX$6),IF(AND($G118&gt;=AX$5,$G118&lt;=AX$6),5,IF($L118=1,2,1)),IF(AND($G118&gt;=AX$5,$G118&lt;=AX$6),IF($M118&gt;0,4,3),0)),IF(AND($D118&lt;=AX$6,$E118&gt;=AX$5),60,0)))</f>
        <v/>
      </c>
      <c r="AY118" s="80" t="str">
        <f>IF(OR($A118="",NOT(ISNUMBER($G118))),"",IF(AND($F118&lt;=AY$6,$G118&gt;=AY$5),IF(AY$5&gt;$N118,5,$K118)*10+IF(AND($F118&gt;=AY$5,$F118&lt;=AY$6),IF(AND($G118&gt;=AY$5,$G118&lt;=AY$6),5,IF($L118=1,2,1)),IF(AND($G118&gt;=AY$5,$G118&lt;=AY$6),IF($M118&gt;0,4,3),0)),IF(AND($D118&lt;=AY$6,$E118&gt;=AY$5),60,0)))</f>
        <v/>
      </c>
      <c r="AZ118" s="80" t="str">
        <f>IF(OR($A118="",NOT(ISNUMBER($G118))),"",IF(AND($F118&lt;=AZ$6,$G118&gt;=AZ$5),IF(AZ$5&gt;$N118,5,$K118)*10+IF(AND($F118&gt;=AZ$5,$F118&lt;=AZ$6),IF(AND($G118&gt;=AZ$5,$G118&lt;=AZ$6),5,IF($L118=1,2,1)),IF(AND($G118&gt;=AZ$5,$G118&lt;=AZ$6),IF($M118&gt;0,4,3),0)),IF(AND($D118&lt;=AZ$6,$E118&gt;=AZ$5),60,0)))</f>
        <v/>
      </c>
      <c r="BA118" s="80" t="str">
        <f>IF(OR($A118="",NOT(ISNUMBER($G118))),"",IF(AND($F118&lt;=BA$6,$G118&gt;=BA$5),IF(BA$5&gt;$N118,5,$K118)*10+IF(AND($F118&gt;=BA$5,$F118&lt;=BA$6),IF(AND($G118&gt;=BA$5,$G118&lt;=BA$6),5,IF($L118=1,2,1)),IF(AND($G118&gt;=BA$5,$G118&lt;=BA$6),IF($M118&gt;0,4,3),0)),IF(AND($D118&lt;=BA$6,$E118&gt;=BA$5),60,0)))</f>
        <v/>
      </c>
      <c r="BB118" s="80" t="str">
        <f>IF(OR($A118="",NOT(ISNUMBER($G118))),"",IF(AND($F118&lt;=BB$6,$G118&gt;=BB$5),IF(BB$5&gt;$N118,5,$K118)*10+IF(AND($F118&gt;=BB$5,$F118&lt;=BB$6),IF(AND($G118&gt;=BB$5,$G118&lt;=BB$6),5,IF($L118=1,2,1)),IF(AND($G118&gt;=BB$5,$G118&lt;=BB$6),IF($M118&gt;0,4,3),0)),IF(AND($D118&lt;=BB$6,$E118&gt;=BB$5),60,0)))</f>
        <v/>
      </c>
      <c r="BC118" s="80" t="str">
        <f>IF(OR($A118="",NOT(ISNUMBER($G118))),"",IF(AND($F118&lt;=BC$6,$G118&gt;=BC$5),IF(BC$5&gt;$N118,5,$K118)*10+IF(AND($F118&gt;=BC$5,$F118&lt;=BC$6),IF(AND($G118&gt;=BC$5,$G118&lt;=BC$6),5,IF($L118=1,2,1)),IF(AND($G118&gt;=BC$5,$G118&lt;=BC$6),IF($M118&gt;0,4,3),0)),IF(AND($D118&lt;=BC$6,$E118&gt;=BC$5),60,0)))</f>
        <v/>
      </c>
      <c r="BD118" s="80" t="str">
        <f>IF(OR($A118="",NOT(ISNUMBER($G118))),"",IF(AND($F118&lt;=BD$6,$G118&gt;=BD$5),IF(BD$5&gt;$N118,5,$K118)*10+IF(AND($F118&gt;=BD$5,$F118&lt;=BD$6),IF(AND($G118&gt;=BD$5,$G118&lt;=BD$6),5,IF($L118=1,2,1)),IF(AND($G118&gt;=BD$5,$G118&lt;=BD$6),IF($M118&gt;0,4,3),0)),IF(AND($D118&lt;=BD$6,$E118&gt;=BD$5),60,0)))</f>
        <v/>
      </c>
      <c r="BE118" s="80" t="str">
        <f>IF(OR($A118="",NOT(ISNUMBER($G118))),"",IF(AND($F118&lt;=BE$6,$G118&gt;=BE$5),IF(BE$5&gt;$N118,5,$K118)*10+IF(AND($F118&gt;=BE$5,$F118&lt;=BE$6),IF(AND($G118&gt;=BE$5,$G118&lt;=BE$6),5,IF($L118=1,2,1)),IF(AND($G118&gt;=BE$5,$G118&lt;=BE$6),IF($M118&gt;0,4,3),0)),IF(AND($D118&lt;=BE$6,$E118&gt;=BE$5),60,0)))</f>
        <v/>
      </c>
      <c r="BF118" s="80" t="str">
        <f>IF(OR($A118="",NOT(ISNUMBER($G118))),"",IF(AND($F118&lt;=BF$6,$G118&gt;=BF$5),IF(BF$5&gt;$N118,5,$K118)*10+IF(AND($F118&gt;=BF$5,$F118&lt;=BF$6),IF(AND($G118&gt;=BF$5,$G118&lt;=BF$6),5,IF($L118=1,2,1)),IF(AND($G118&gt;=BF$5,$G118&lt;=BF$6),IF($M118&gt;0,4,3),0)),IF(AND($D118&lt;=BF$6,$E118&gt;=BF$5),60,0)))</f>
        <v/>
      </c>
      <c r="BG118" s="80" t="str">
        <f>IF(OR($A118="",NOT(ISNUMBER($G118))),"",IF(AND($F118&lt;=BG$6,$G118&gt;=BG$5),IF(BG$5&gt;$N118,5,$K118)*10+IF(AND($F118&gt;=BG$5,$F118&lt;=BG$6),IF(AND($G118&gt;=BG$5,$G118&lt;=BG$6),5,IF($L118=1,2,1)),IF(AND($G118&gt;=BG$5,$G118&lt;=BG$6),IF($M118&gt;0,4,3),0)),IF(AND($D118&lt;=BG$6,$E118&gt;=BG$5),60,0)))</f>
        <v/>
      </c>
      <c r="BH118" s="80" t="str">
        <f>IF(OR($A118="",NOT(ISNUMBER($G118))),"",IF(AND($F118&lt;=BH$6,$G118&gt;=BH$5),IF(BH$5&gt;$N118,5,$K118)*10+IF(AND($F118&gt;=BH$5,$F118&lt;=BH$6),IF(AND($G118&gt;=BH$5,$G118&lt;=BH$6),5,IF($L118=1,2,1)),IF(AND($G118&gt;=BH$5,$G118&lt;=BH$6),IF($M118&gt;0,4,3),0)),IF(AND($D118&lt;=BH$6,$E118&gt;=BH$5),60,0)))</f>
        <v/>
      </c>
      <c r="BI118" s="80" t="str">
        <f>IF(OR($A118="",NOT(ISNUMBER($G118))),"",IF(AND($F118&lt;=BI$6,$G118&gt;=BI$5),IF(BI$5&gt;$N118,5,$K118)*10+IF(AND($F118&gt;=BI$5,$F118&lt;=BI$6),IF(AND($G118&gt;=BI$5,$G118&lt;=BI$6),5,IF($L118=1,2,1)),IF(AND($G118&gt;=BI$5,$G118&lt;=BI$6),IF($M118&gt;0,4,3),0)),IF(AND($D118&lt;=BI$6,$E118&gt;=BI$5),60,0)))</f>
        <v/>
      </c>
      <c r="BJ118" s="80" t="str">
        <f>IF(OR($A118="",NOT(ISNUMBER($G118))),"",IF(AND($F118&lt;=BJ$6,$G118&gt;=BJ$5),IF(BJ$5&gt;$N118,5,$K118)*10+IF(AND($F118&gt;=BJ$5,$F118&lt;=BJ$6),IF(AND($G118&gt;=BJ$5,$G118&lt;=BJ$6),5,IF($L118=1,2,1)),IF(AND($G118&gt;=BJ$5,$G118&lt;=BJ$6),IF($M118&gt;0,4,3),0)),IF(AND($D118&lt;=BJ$6,$E118&gt;=BJ$5),60,0)))</f>
        <v/>
      </c>
      <c r="BK118" s="80" t="str">
        <f>IF(OR($A118="",NOT(ISNUMBER($G118))),"",IF(AND($F118&lt;=BK$6,$G118&gt;=BK$5),IF(BK$5&gt;$N118,5,$K118)*10+IF(AND($F118&gt;=BK$5,$F118&lt;=BK$6),IF(AND($G118&gt;=BK$5,$G118&lt;=BK$6),5,IF($L118=1,2,1)),IF(AND($G118&gt;=BK$5,$G118&lt;=BK$6),IF($M118&gt;0,4,3),0)),IF(AND($D118&lt;=BK$6,$E118&gt;=BK$5),60,0)))</f>
        <v/>
      </c>
      <c r="BL118" s="80" t="str">
        <f>IF(OR($A118="",NOT(ISNUMBER($G118))),"",IF(AND($F118&lt;=BL$6,$G118&gt;=BL$5),IF(BL$5&gt;$N118,5,$K118)*10+IF(AND($F118&gt;=BL$5,$F118&lt;=BL$6),IF(AND($G118&gt;=BL$5,$G118&lt;=BL$6),5,IF($L118=1,2,1)),IF(AND($G118&gt;=BL$5,$G118&lt;=BL$6),IF($M118&gt;0,4,3),0)),IF(AND($D118&lt;=BL$6,$E118&gt;=BL$5),60,0)))</f>
        <v/>
      </c>
      <c r="BM118" s="80" t="str">
        <f>IF(OR($A118="",NOT(ISNUMBER($G118))),"",IF(AND($F118&lt;=BM$6,$G118&gt;=BM$5),IF(BM$5&gt;$N118,5,$K118)*10+IF(AND($F118&gt;=BM$5,$F118&lt;=BM$6),IF(AND($G118&gt;=BM$5,$G118&lt;=BM$6),5,IF($L118=1,2,1)),IF(AND($G118&gt;=BM$5,$G118&lt;=BM$6),IF($M118&gt;0,4,3),0)),IF(AND($D118&lt;=BM$6,$E118&gt;=BM$5),60,0)))</f>
        <v/>
      </c>
      <c r="BN118" s="80" t="str">
        <f>IF(OR($A118="",NOT(ISNUMBER($G118))),"",IF(AND($F118&lt;=BN$6,$G118&gt;=BN$5),IF(BN$5&gt;$N118,5,$K118)*10+IF(AND($F118&gt;=BN$5,$F118&lt;=BN$6),IF(AND($G118&gt;=BN$5,$G118&lt;=BN$6),5,IF($L118=1,2,1)),IF(AND($G118&gt;=BN$5,$G118&lt;=BN$6),IF($M118&gt;0,4,3),0)),IF(AND($D118&lt;=BN$6,$E118&gt;=BN$5),60,0)))</f>
        <v/>
      </c>
      <c r="BO118" s="80" t="str">
        <f>IF(OR($A118="",NOT(ISNUMBER($G118))),"",IF(AND($F118&lt;=BO$6,$G118&gt;=BO$5),IF(BO$5&gt;$N118,5,$K118)*10+IF(AND($F118&gt;=BO$5,$F118&lt;=BO$6),IF(AND($G118&gt;=BO$5,$G118&lt;=BO$6),5,IF($L118=1,2,1)),IF(AND($G118&gt;=BO$5,$G118&lt;=BO$6),IF($M118&gt;0,4,3),0)),IF(AND($D118&lt;=BO$6,$E118&gt;=BO$5),60,0)))</f>
        <v/>
      </c>
      <c r="BP118" s="80" t="str">
        <f>IF(OR($A118="",NOT(ISNUMBER($G118))),"",IF(AND($F118&lt;=BP$6,$G118&gt;=BP$5),IF(BP$5&gt;$N118,5,$K118)*10+IF(AND($F118&gt;=BP$5,$F118&lt;=BP$6),IF(AND($G118&gt;=BP$5,$G118&lt;=BP$6),5,IF($L118=1,2,1)),IF(AND($G118&gt;=BP$5,$G118&lt;=BP$6),IF($M118&gt;0,4,3),0)),IF(AND($D118&lt;=BP$6,$E118&gt;=BP$5),60,0)))</f>
        <v/>
      </c>
      <c r="BQ118" s="80" t="str">
        <f>IF(OR($A118="",NOT(ISNUMBER($G118))),"",IF(AND($F118&lt;=BQ$6,$G118&gt;=BQ$5),IF(BQ$5&gt;$N118,5,$K118)*10+IF(AND($F118&gt;=BQ$5,$F118&lt;=BQ$6),IF(AND($G118&gt;=BQ$5,$G118&lt;=BQ$6),5,IF($L118=1,2,1)),IF(AND($G118&gt;=BQ$5,$G118&lt;=BQ$6),IF($M118&gt;0,4,3),0)),IF(AND($D118&lt;=BQ$6,$E118&gt;=BQ$5),60,0)))</f>
        <v/>
      </c>
      <c r="BR118" s="80" t="str">
        <f>IF(OR($A118="",NOT(ISNUMBER($G118))),"",IF(AND($F118&lt;=BR$6,$G118&gt;=BR$5),IF(BR$5&gt;$N118,5,$K118)*10+IF(AND($F118&gt;=BR$5,$F118&lt;=BR$6),IF(AND($G118&gt;=BR$5,$G118&lt;=BR$6),5,IF($L118=1,2,1)),IF(AND($G118&gt;=BR$5,$G118&lt;=BR$6),IF($M118&gt;0,4,3),0)),IF(AND($D118&lt;=BR$6,$E118&gt;=BR$5),60,0)))</f>
        <v/>
      </c>
      <c r="BS118" s="80" t="str">
        <f>IF(OR($A118="",NOT(ISNUMBER($G118))),"",IF(AND($F118&lt;=BS$6,$G118&gt;=BS$5),IF(BS$5&gt;$N118,5,$K118)*10+IF(AND($F118&gt;=BS$5,$F118&lt;=BS$6),IF(AND($G118&gt;=BS$5,$G118&lt;=BS$6),5,IF($L118=1,2,1)),IF(AND($G118&gt;=BS$5,$G118&lt;=BS$6),IF($M118&gt;0,4,3),0)),IF(AND($D118&lt;=BS$6,$E118&gt;=BS$5),60,0)))</f>
        <v/>
      </c>
      <c r="BT118" s="80" t="str">
        <f>IF(OR($A118="",NOT(ISNUMBER($G118))),"",IF(AND($F118&lt;=BT$6,$G118&gt;=BT$5),IF(BT$5&gt;$N118,5,$K118)*10+IF(AND($F118&gt;=BT$5,$F118&lt;=BT$6),IF(AND($G118&gt;=BT$5,$G118&lt;=BT$6),5,IF($L118=1,2,1)),IF(AND($G118&gt;=BT$5,$G118&lt;=BT$6),IF($M118&gt;0,4,3),0)),IF(AND($D118&lt;=BT$6,$E118&gt;=BT$5),60,0)))</f>
        <v/>
      </c>
      <c r="BU118" s="80" t="str">
        <f>IF(OR($A118="",NOT(ISNUMBER($G118))),"",IF(AND($F118&lt;=BU$6,$G118&gt;=BU$5),IF(BU$5&gt;$N118,5,$K118)*10+IF(AND($F118&gt;=BU$5,$F118&lt;=BU$6),IF(AND($G118&gt;=BU$5,$G118&lt;=BU$6),5,IF($L118=1,2,1)),IF(AND($G118&gt;=BU$5,$G118&lt;=BU$6),IF($M118&gt;0,4,3),0)),IF(AND($D118&lt;=BU$6,$E118&gt;=BU$5),60,0)))</f>
        <v/>
      </c>
      <c r="BV118" s="80" t="str">
        <f>IF(OR($A118="",NOT(ISNUMBER($G118))),"",IF(AND($F118&lt;=BV$6,$G118&gt;=BV$5),IF(BV$5&gt;$N118,5,$K118)*10+IF(AND($F118&gt;=BV$5,$F118&lt;=BV$6),IF(AND($G118&gt;=BV$5,$G118&lt;=BV$6),5,IF($L118=1,2,1)),IF(AND($G118&gt;=BV$5,$G118&lt;=BV$6),IF($M118&gt;0,4,3),0)),IF(AND($D118&lt;=BV$6,$E118&gt;=BV$5),60,0)))</f>
        <v/>
      </c>
      <c r="BW118" s="80" t="str">
        <f>IF(OR($A118="",NOT(ISNUMBER($G118))),"",IF(AND($F118&lt;=BW$6,$G118&gt;=BW$5),IF(BW$5&gt;$N118,5,$K118)*10+IF(AND($F118&gt;=BW$5,$F118&lt;=BW$6),IF(AND($G118&gt;=BW$5,$G118&lt;=BW$6),5,IF($L118=1,2,1)),IF(AND($G118&gt;=BW$5,$G118&lt;=BW$6),IF($M118&gt;0,4,3),0)),IF(AND($D118&lt;=BW$6,$E118&gt;=BW$5),60,0)))</f>
        <v/>
      </c>
      <c r="BX118" s="80" t="str">
        <f>IF(OR($A118="",NOT(ISNUMBER($G118))),"",IF(AND($F118&lt;=BX$6,$G118&gt;=BX$5),IF(BX$5&gt;$N118,5,$K118)*10+IF(AND($F118&gt;=BX$5,$F118&lt;=BX$6),IF(AND($G118&gt;=BX$5,$G118&lt;=BX$6),5,IF($L118=1,2,1)),IF(AND($G118&gt;=BX$5,$G118&lt;=BX$6),IF($M118&gt;0,4,3),0)),IF(AND($D118&lt;=BX$6,$E118&gt;=BX$5),60,0)))</f>
        <v/>
      </c>
      <c r="BY118" s="80" t="str">
        <f>IF(OR($A118="",NOT(ISNUMBER($G118))),"",IF(AND($F118&lt;=BY$6,$G118&gt;=BY$5),IF(BY$5&gt;$N118,5,$K118)*10+IF(AND($F118&gt;=BY$5,$F118&lt;=BY$6),IF(AND($G118&gt;=BY$5,$G118&lt;=BY$6),5,IF($L118=1,2,1)),IF(AND($G118&gt;=BY$5,$G118&lt;=BY$6),IF($M118&gt;0,4,3),0)),IF(AND($D118&lt;=BY$6,$E118&gt;=BY$5),60,0)))</f>
        <v/>
      </c>
      <c r="BZ118" s="80" t="str">
        <f>IF(OR($A118="",NOT(ISNUMBER($G118))),"",IF(AND($F118&lt;=BZ$6,$G118&gt;=BZ$5),IF(BZ$5&gt;$N118,5,$K118)*10+IF(AND($F118&gt;=BZ$5,$F118&lt;=BZ$6),IF(AND($G118&gt;=BZ$5,$G118&lt;=BZ$6),5,IF($L118=1,2,1)),IF(AND($G118&gt;=BZ$5,$G118&lt;=BZ$6),IF($M118&gt;0,4,3),0)),IF(AND($D118&lt;=BZ$6,$E118&gt;=BZ$5),60,0)))</f>
        <v/>
      </c>
      <c r="CA118" s="80" t="str">
        <f>IF(OR($A118="",NOT(ISNUMBER($G118))),"",IF(AND($F118&lt;=CA$6,$G118&gt;=CA$5),IF(CA$5&gt;$N118,5,$K118)*10+IF(AND($F118&gt;=CA$5,$F118&lt;=CA$6),IF(AND($G118&gt;=CA$5,$G118&lt;=CA$6),5,IF($L118=1,2,1)),IF(AND($G118&gt;=CA$5,$G118&lt;=CA$6),IF($M118&gt;0,4,3),0)),IF(AND($D118&lt;=CA$6,$E118&gt;=CA$5),60,0)))</f>
        <v/>
      </c>
      <c r="CB118" s="80" t="str">
        <f>IF(OR($A118="",NOT(ISNUMBER($G118))),"",IF(AND($F118&lt;=CB$6,$G118&gt;=CB$5),IF(CB$5&gt;$N118,5,$K118)*10+IF(AND($F118&gt;=CB$5,$F118&lt;=CB$6),IF(AND($G118&gt;=CB$5,$G118&lt;=CB$6),5,IF($L118=1,2,1)),IF(AND($G118&gt;=CB$5,$G118&lt;=CB$6),IF($M118&gt;0,4,3),0)),IF(AND($D118&lt;=CB$6,$E118&gt;=CB$5),60,0)))</f>
        <v/>
      </c>
      <c r="CC118" s="80" t="str">
        <f>IF(OR($A118="",NOT(ISNUMBER($G118))),"",IF(AND($F118&lt;=CC$6,$G118&gt;=CC$5),IF(CC$5&gt;$N118,5,$K118)*10+IF(AND($F118&gt;=CC$5,$F118&lt;=CC$6),IF(AND($G118&gt;=CC$5,$G118&lt;=CC$6),5,IF($L118=1,2,1)),IF(AND($G118&gt;=CC$5,$G118&lt;=CC$6),IF($M118&gt;0,4,3),0)),IF(AND($D118&lt;=CC$6,$E118&gt;=CC$5),60,0)))</f>
        <v/>
      </c>
      <c r="CD118" s="80" t="str">
        <f>IF(OR($A118="",NOT(ISNUMBER($G118))),"",IF(AND($F118&lt;=CD$6,$G118&gt;=CD$5),IF(CD$5&gt;$N118,5,$K118)*10+IF(AND($F118&gt;=CD$5,$F118&lt;=CD$6),IF(AND($G118&gt;=CD$5,$G118&lt;=CD$6),5,IF($L118=1,2,1)),IF(AND($G118&gt;=CD$5,$G118&lt;=CD$6),IF($M118&gt;0,4,3),0)),IF(AND($D118&lt;=CD$6,$E118&gt;=CD$5),60,0)))</f>
        <v/>
      </c>
      <c r="CE118" s="80" t="str">
        <f>IF(OR($A118="",NOT(ISNUMBER($G118))),"",IF(AND($F118&lt;=CE$6,$G118&gt;=CE$5),IF(CE$5&gt;$N118,5,$K118)*10+IF(AND($F118&gt;=CE$5,$F118&lt;=CE$6),IF(AND($G118&gt;=CE$5,$G118&lt;=CE$6),5,IF($L118=1,2,1)),IF(AND($G118&gt;=CE$5,$G118&lt;=CE$6),IF($M118&gt;0,4,3),0)),IF(AND($D118&lt;=CE$6,$E118&gt;=CE$5),60,0)))</f>
        <v/>
      </c>
      <c r="CF118" s="80" t="str">
        <f>IF(OR($A118="",NOT(ISNUMBER($G118))),"",IF(AND($F118&lt;=CF$6,$G118&gt;=CF$5),IF(CF$5&gt;$N118,5,$K118)*10+IF(AND($F118&gt;=CF$5,$F118&lt;=CF$6),IF(AND($G118&gt;=CF$5,$G118&lt;=CF$6),5,IF($L118=1,2,1)),IF(AND($G118&gt;=CF$5,$G118&lt;=CF$6),IF($M118&gt;0,4,3),0)),IF(AND($D118&lt;=CF$6,$E118&gt;=CF$5),60,0)))</f>
        <v/>
      </c>
      <c r="CG118" s="80" t="str">
        <f>IF(OR($A118="",NOT(ISNUMBER($G118))),"",IF(AND($F118&lt;=CG$6,$G118&gt;=CG$5),IF(CG$5&gt;$N118,5,$K118)*10+IF(AND($F118&gt;=CG$5,$F118&lt;=CG$6),IF(AND($G118&gt;=CG$5,$G118&lt;=CG$6),5,IF($L118=1,2,1)),IF(AND($G118&gt;=CG$5,$G118&lt;=CG$6),IF($M118&gt;0,4,3),0)),IF(AND($D118&lt;=CG$6,$E118&gt;=CG$5),60,0)))</f>
        <v/>
      </c>
      <c r="CH118" s="80" t="str">
        <f>IF(OR($A118="",NOT(ISNUMBER($G118))),"",IF(AND($F118&lt;=CH$6,$G118&gt;=CH$5),IF(CH$5&gt;$N118,5,$K118)*10+IF(AND($F118&gt;=CH$5,$F118&lt;=CH$6),IF(AND($G118&gt;=CH$5,$G118&lt;=CH$6),5,IF($L118=1,2,1)),IF(AND($G118&gt;=CH$5,$G118&lt;=CH$6),IF($M118&gt;0,4,3),0)),IF(AND($D118&lt;=CH$6,$E118&gt;=CH$5),60,0)))</f>
        <v/>
      </c>
      <c r="CI118" s="80" t="str">
        <f>IF(OR($A118="",NOT(ISNUMBER($G118))),"",IF(AND($F118&lt;=CI$6,$G118&gt;=CI$5),IF(CI$5&gt;$N118,5,$K118)*10+IF(AND($F118&gt;=CI$5,$F118&lt;=CI$6),IF(AND($G118&gt;=CI$5,$G118&lt;=CI$6),5,IF($L118=1,2,1)),IF(AND($G118&gt;=CI$5,$G118&lt;=CI$6),IF($M118&gt;0,4,3),0)),IF(AND($D118&lt;=CI$6,$E118&gt;=CI$5),60,0)))</f>
        <v/>
      </c>
      <c r="CJ118" s="80" t="str">
        <f>IF(OR($A118="",NOT(ISNUMBER($G118))),"",IF(AND($F118&lt;=CJ$6,$G118&gt;=CJ$5),IF(CJ$5&gt;$N118,5,$K118)*10+IF(AND($F118&gt;=CJ$5,$F118&lt;=CJ$6),IF(AND($G118&gt;=CJ$5,$G118&lt;=CJ$6),5,IF($L118=1,2,1)),IF(AND($G118&gt;=CJ$5,$G118&lt;=CJ$6),IF($M118&gt;0,4,3),0)),IF(AND($D118&lt;=CJ$6,$E118&gt;=CJ$5),60,0)))</f>
        <v/>
      </c>
      <c r="CK118" s="80" t="str">
        <f>IF(OR($A118="",NOT(ISNUMBER($G118))),"",IF(AND($F118&lt;=CK$6,$G118&gt;=CK$5),IF(CK$5&gt;$N118,5,$K118)*10+IF(AND($F118&gt;=CK$5,$F118&lt;=CK$6),IF(AND($G118&gt;=CK$5,$G118&lt;=CK$6),5,IF($L118=1,2,1)),IF(AND($G118&gt;=CK$5,$G118&lt;=CK$6),IF($M118&gt;0,4,3),0)),IF(AND($D118&lt;=CK$6,$E118&gt;=CK$5),60,0)))</f>
        <v/>
      </c>
      <c r="CL118" s="80" t="str">
        <f>IF(OR($A118="",NOT(ISNUMBER($G118))),"",IF(AND($F118&lt;=CL$6,$G118&gt;=CL$5),IF(CL$5&gt;$N118,5,$K118)*10+IF(AND($F118&gt;=CL$5,$F118&lt;=CL$6),IF(AND($G118&gt;=CL$5,$G118&lt;=CL$6),5,IF($L118=1,2,1)),IF(AND($G118&gt;=CL$5,$G118&lt;=CL$6),IF($M118&gt;0,4,3),0)),IF(AND($D118&lt;=CL$6,$E118&gt;=CL$5),60,0)))</f>
        <v/>
      </c>
      <c r="CM118" s="80" t="str">
        <f>IF(OR($A118="",NOT(ISNUMBER($G118))),"",IF(AND($F118&lt;=CM$6,$G118&gt;=CM$5),IF(CM$5&gt;$N118,5,$K118)*10+IF(AND($F118&gt;=CM$5,$F118&lt;=CM$6),IF(AND($G118&gt;=CM$5,$G118&lt;=CM$6),5,IF($L118=1,2,1)),IF(AND($G118&gt;=CM$5,$G118&lt;=CM$6),IF($M118&gt;0,4,3),0)),IF(AND($D118&lt;=CM$6,$E118&gt;=CM$5),60,0)))</f>
        <v/>
      </c>
      <c r="CN118" s="80" t="str">
        <f>IF(OR($A118="",NOT(ISNUMBER($G118))),"",IF(AND($F118&lt;=CN$6,$G118&gt;=CN$5),IF(CN$5&gt;$N118,5,$K118)*10+IF(AND($F118&gt;=CN$5,$F118&lt;=CN$6),IF(AND($G118&gt;=CN$5,$G118&lt;=CN$6),5,IF($L118=1,2,1)),IF(AND($G118&gt;=CN$5,$G118&lt;=CN$6),IF($M118&gt;0,4,3),0)),IF(AND($D118&lt;=CN$6,$E118&gt;=CN$5),60,0)))</f>
        <v/>
      </c>
      <c r="CO118" s="80" t="str">
        <f>IF(OR($A118="",NOT(ISNUMBER($G118))),"",IF(AND($F118&lt;=CO$6,$G118&gt;=CO$5),IF(CO$5&gt;$N118,5,$K118)*10+IF(AND($F118&gt;=CO$5,$F118&lt;=CO$6),IF(AND($G118&gt;=CO$5,$G118&lt;=CO$6),5,IF($L118=1,2,1)),IF(AND($G118&gt;=CO$5,$G118&lt;=CO$6),IF($M118&gt;0,4,3),0)),IF(AND($D118&lt;=CO$6,$E118&gt;=CO$5),60,0)))</f>
        <v/>
      </c>
      <c r="CP118" s="80" t="str">
        <f>IF(OR($A118="",NOT(ISNUMBER($G118))),"",IF(AND($F118&lt;=CP$6,$G118&gt;=CP$5),IF(CP$5&gt;$N118,5,$K118)*10+IF(AND($F118&gt;=CP$5,$F118&lt;=CP$6),IF(AND($G118&gt;=CP$5,$G118&lt;=CP$6),5,IF($L118=1,2,1)),IF(AND($G118&gt;=CP$5,$G118&lt;=CP$6),IF($M118&gt;0,4,3),0)),IF(AND($D118&lt;=CP$6,$E118&gt;=CP$5),60,0)))</f>
        <v/>
      </c>
      <c r="CQ118" s="80" t="str">
        <f>IF(OR($A118="",NOT(ISNUMBER($G118))),"",IF(AND($F118&lt;=CQ$6,$G118&gt;=CQ$5),IF(CQ$5&gt;$N118,5,$K118)*10+IF(AND($F118&gt;=CQ$5,$F118&lt;=CQ$6),IF(AND($G118&gt;=CQ$5,$G118&lt;=CQ$6),5,IF($L118=1,2,1)),IF(AND($G118&gt;=CQ$5,$G118&lt;=CQ$6),IF($M118&gt;0,4,3),0)),IF(AND($D118&lt;=CQ$6,$E118&gt;=CQ$5),60,0)))</f>
        <v/>
      </c>
      <c r="CR118" s="80" t="str">
        <f>IF(OR($A118="",NOT(ISNUMBER($G118))),"",IF(AND($F118&lt;=CR$6,$G118&gt;=CR$5),IF(CR$5&gt;$N118,5,$K118)*10+IF(AND($F118&gt;=CR$5,$F118&lt;=CR$6),IF(AND($G118&gt;=CR$5,$G118&lt;=CR$6),5,IF($L118=1,2,1)),IF(AND($G118&gt;=CR$5,$G118&lt;=CR$6),IF($M118&gt;0,4,3),0)),IF(AND($D118&lt;=CR$6,$E118&gt;=CR$5),60,0)))</f>
        <v/>
      </c>
      <c r="CS118" s="80" t="str">
        <f>IF(OR($A118="",NOT(ISNUMBER($G118))),"",IF(AND($F118&lt;=CS$6,$G118&gt;=CS$5),IF(CS$5&gt;$N118,5,$K118)*10+IF(AND($F118&gt;=CS$5,$F118&lt;=CS$6),IF(AND($G118&gt;=CS$5,$G118&lt;=CS$6),5,IF($L118=1,2,1)),IF(AND($G118&gt;=CS$5,$G118&lt;=CS$6),IF($M118&gt;0,4,3),0)),IF(AND($D118&lt;=CS$6,$E118&gt;=CS$5),60,0)))</f>
        <v/>
      </c>
      <c r="CT118" s="80" t="str">
        <f>IF(OR($A118="",NOT(ISNUMBER($G118))),"",IF(AND($F118&lt;=CT$6,$G118&gt;=CT$5),IF(CT$5&gt;$N118,5,$K118)*10+IF(AND($F118&gt;=CT$5,$F118&lt;=CT$6),IF(AND($G118&gt;=CT$5,$G118&lt;=CT$6),5,IF($L118=1,2,1)),IF(AND($G118&gt;=CT$5,$G118&lt;=CT$6),IF($M118&gt;0,4,3),0)),IF(AND($D118&lt;=CT$6,$E118&gt;=CT$5),60,0)))</f>
        <v/>
      </c>
      <c r="CU118" s="80" t="str">
        <f>IF(OR($A118="",NOT(ISNUMBER($G118))),"",IF(AND($F118&lt;=CU$6,$G118&gt;=CU$5),IF(CU$5&gt;$N118,5,$K118)*10+IF(AND($F118&gt;=CU$5,$F118&lt;=CU$6),IF(AND($G118&gt;=CU$5,$G118&lt;=CU$6),5,IF($L118=1,2,1)),IF(AND($G118&gt;=CU$5,$G118&lt;=CU$6),IF($M118&gt;0,4,3),0)),IF(AND($D118&lt;=CU$6,$E118&gt;=CU$5),60,0)))</f>
        <v/>
      </c>
      <c r="CV118" s="80" t="str">
        <f>IF(OR($A118="",NOT(ISNUMBER($G118))),"",IF(AND($F118&lt;=CV$6,$G118&gt;=CV$5),IF(CV$5&gt;$N118,5,$K118)*10+IF(AND($F118&gt;=CV$5,$F118&lt;=CV$6),IF(AND($G118&gt;=CV$5,$G118&lt;=CV$6),5,IF($L118=1,2,1)),IF(AND($G118&gt;=CV$5,$G118&lt;=CV$6),IF($M118&gt;0,4,3),0)),IF(AND($D118&lt;=CV$6,$E118&gt;=CV$5),60,0)))</f>
        <v/>
      </c>
      <c r="CW118" s="80" t="str">
        <f>IF(OR($A118="",NOT(ISNUMBER($G118))),"",IF(AND($F118&lt;=CW$6,$G118&gt;=CW$5),IF(CW$5&gt;$N118,5,$K118)*10+IF(AND($F118&gt;=CW$5,$F118&lt;=CW$6),IF(AND($G118&gt;=CW$5,$G118&lt;=CW$6),5,IF($L118=1,2,1)),IF(AND($G118&gt;=CW$5,$G118&lt;=CW$6),IF($M118&gt;0,4,3),0)),IF(AND($D118&lt;=CW$6,$E118&gt;=CW$5),60,0)))</f>
        <v/>
      </c>
      <c r="CX118" s="80" t="str">
        <f>IF(OR($A118="",NOT(ISNUMBER($G118))),"",IF(AND($F118&lt;=CX$6,$G118&gt;=CX$5),IF(CX$5&gt;$N118,5,$K118)*10+IF(AND($F118&gt;=CX$5,$F118&lt;=CX$6),IF(AND($G118&gt;=CX$5,$G118&lt;=CX$6),5,IF($L118=1,2,1)),IF(AND($G118&gt;=CX$5,$G118&lt;=CX$6),IF($M118&gt;0,4,3),0)),IF(AND($D118&lt;=CX$6,$E118&gt;=CX$5),60,0)))</f>
        <v/>
      </c>
      <c r="CY118" s="80" t="str">
        <f>IF(OR($A118="",NOT(ISNUMBER($G118))),"",IF(AND($F118&lt;=CY$6,$G118&gt;=CY$5),IF(CY$5&gt;$N118,5,$K118)*10+IF(AND($F118&gt;=CY$5,$F118&lt;=CY$6),IF(AND($G118&gt;=CY$5,$G118&lt;=CY$6),5,IF($L118=1,2,1)),IF(AND($G118&gt;=CY$5,$G118&lt;=CY$6),IF($M118&gt;0,4,3),0)),IF(AND($D118&lt;=CY$6,$E118&gt;=CY$5),60,0)))</f>
        <v/>
      </c>
      <c r="CZ118" s="80" t="str">
        <f>IF(OR($A118="",NOT(ISNUMBER($G118))),"",IF(AND($F118&lt;=CZ$6,$G118&gt;=CZ$5),IF(CZ$5&gt;$N118,5,$K118)*10+IF(AND($F118&gt;=CZ$5,$F118&lt;=CZ$6),IF(AND($G118&gt;=CZ$5,$G118&lt;=CZ$6),5,IF($L118=1,2,1)),IF(AND($G118&gt;=CZ$5,$G118&lt;=CZ$6),IF($M118&gt;0,4,3),0)),IF(AND($D118&lt;=CZ$6,$E118&gt;=CZ$5),60,0)))</f>
        <v/>
      </c>
      <c r="DA118" s="80" t="str">
        <f>IF(OR($A118="",NOT(ISNUMBER($G118))),"",IF(AND($F118&lt;=DA$6,$G118&gt;=DA$5),IF(DA$5&gt;$N118,5,$K118)*10+IF(AND($F118&gt;=DA$5,$F118&lt;=DA$6),IF(AND($G118&gt;=DA$5,$G118&lt;=DA$6),5,IF($L118=1,2,1)),IF(AND($G118&gt;=DA$5,$G118&lt;=DA$6),IF($M118&gt;0,4,3),0)),IF(AND($D118&lt;=DA$6,$E118&gt;=DA$5),60,0)))</f>
        <v/>
      </c>
      <c r="DB118" s="80" t="str">
        <f>IF(OR($A118="",NOT(ISNUMBER($G118))),"",IF(AND($F118&lt;=DB$6,$G118&gt;=DB$5),IF(DB$5&gt;$N118,5,$K118)*10+IF(AND($F118&gt;=DB$5,$F118&lt;=DB$6),IF(AND($G118&gt;=DB$5,$G118&lt;=DB$6),5,IF($L118=1,2,1)),IF(AND($G118&gt;=DB$5,$G118&lt;=DB$6),IF($M118&gt;0,4,3),0)),IF(AND($D118&lt;=DB$6,$E118&gt;=DB$5),60,0)))</f>
        <v/>
      </c>
      <c r="DC118" s="80" t="str">
        <f>IF(OR($A118="",NOT(ISNUMBER($G118))),"",IF(AND($F118&lt;=DC$6,$G118&gt;=DC$5),IF(DC$5&gt;$N118,5,$K118)*10+IF(AND($F118&gt;=DC$5,$F118&lt;=DC$6),IF(AND($G118&gt;=DC$5,$G118&lt;=DC$6),5,IF($L118=1,2,1)),IF(AND($G118&gt;=DC$5,$G118&lt;=DC$6),IF($M118&gt;0,4,3),0)),IF(AND($D118&lt;=DC$6,$E118&gt;=DC$5),60,0)))</f>
        <v/>
      </c>
      <c r="DD118" s="80" t="str">
        <f>IF(OR($A118="",NOT(ISNUMBER($G118))),"",IF(AND($F118&lt;=DD$6,$G118&gt;=DD$5),IF(DD$5&gt;$N118,5,$K118)*10+IF(AND($F118&gt;=DD$5,$F118&lt;=DD$6),IF(AND($G118&gt;=DD$5,$G118&lt;=DD$6),5,IF($L118=1,2,1)),IF(AND($G118&gt;=DD$5,$G118&lt;=DD$6),IF($M118&gt;0,4,3),0)),IF(AND($D118&lt;=DD$6,$E118&gt;=DD$5),60,0)))</f>
        <v/>
      </c>
      <c r="DE118" s="80" t="str">
        <f>IF(OR($A118="",NOT(ISNUMBER($G118))),"",IF(AND($F118&lt;=DE$6,$G118&gt;=DE$5),IF(DE$5&gt;$N118,5,$K118)*10+IF(AND($F118&gt;=DE$5,$F118&lt;=DE$6),IF(AND($G118&gt;=DE$5,$G118&lt;=DE$6),5,IF($L118=1,2,1)),IF(AND($G118&gt;=DE$5,$G118&lt;=DE$6),IF($M118&gt;0,4,3),0)),IF(AND($D118&lt;=DE$6,$E118&gt;=DE$5),60,0)))</f>
        <v/>
      </c>
      <c r="DF118" s="80" t="str">
        <f>IF(OR($A118="",NOT(ISNUMBER($G118))),"",IF(AND($F118&lt;=DF$6,$G118&gt;=DF$5),IF(DF$5&gt;$N118,5,$K118)*10+IF(AND($F118&gt;=DF$5,$F118&lt;=DF$6),IF(AND($G118&gt;=DF$5,$G118&lt;=DF$6),5,IF($L118=1,2,1)),IF(AND($G118&gt;=DF$5,$G118&lt;=DF$6),IF($M118&gt;0,4,3),0)),IF(AND($D118&lt;=DF$6,$E118&gt;=DF$5),60,0)))</f>
        <v/>
      </c>
      <c r="DG118" s="80" t="str">
        <f>IF(OR($A118="",NOT(ISNUMBER($G118))),"",IF(AND($F118&lt;=DG$6,$G118&gt;=DG$5),IF(DG$5&gt;$N118,5,$K118)*10+IF(AND($F118&gt;=DG$5,$F118&lt;=DG$6),IF(AND($G118&gt;=DG$5,$G118&lt;=DG$6),5,IF($L118=1,2,1)),IF(AND($G118&gt;=DG$5,$G118&lt;=DG$6),IF($M118&gt;0,4,3),0)),IF(AND($D118&lt;=DG$6,$E118&gt;=DG$5),60,0)))</f>
        <v/>
      </c>
      <c r="DH118" s="80" t="str">
        <f>IF(OR($A118="",NOT(ISNUMBER($G118))),"",IF(AND($F118&lt;=DH$6,$G118&gt;=DH$5),IF(DH$5&gt;$N118,5,$K118)*10+IF(AND($F118&gt;=DH$5,$F118&lt;=DH$6),IF(AND($G118&gt;=DH$5,$G118&lt;=DH$6),5,IF($L118=1,2,1)),IF(AND($G118&gt;=DH$5,$G118&lt;=DH$6),IF($M118&gt;0,4,3),0)),IF(AND($D118&lt;=DH$6,$E118&gt;=DH$5),60,0)))</f>
        <v/>
      </c>
      <c r="DI118" s="80" t="str">
        <f>IF(OR($A118="",NOT(ISNUMBER($G118))),"",IF(AND($F118&lt;=DI$6,$G118&gt;=DI$5),IF(DI$5&gt;$N118,5,$K118)*10+IF(AND($F118&gt;=DI$5,$F118&lt;=DI$6),IF(AND($G118&gt;=DI$5,$G118&lt;=DI$6),5,IF($L118=1,2,1)),IF(AND($G118&gt;=DI$5,$G118&lt;=DI$6),IF($M118&gt;0,4,3),0)),IF(AND($D118&lt;=DI$6,$E118&gt;=DI$5),60,0)))</f>
        <v/>
      </c>
      <c r="DJ118" s="80" t="str">
        <f>IF(OR($A118="",NOT(ISNUMBER($G118))),"",IF(AND($F118&lt;=DJ$6,$G118&gt;=DJ$5),IF(DJ$5&gt;$N118,5,$K118)*10+IF(AND($F118&gt;=DJ$5,$F118&lt;=DJ$6),IF(AND($G118&gt;=DJ$5,$G118&lt;=DJ$6),5,IF($L118=1,2,1)),IF(AND($G118&gt;=DJ$5,$G118&lt;=DJ$6),IF($M118&gt;0,4,3),0)),IF(AND($D118&lt;=DJ$6,$E118&gt;=DJ$5),60,0)))</f>
        <v/>
      </c>
      <c r="DK118" s="80" t="str">
        <f>IF(OR($A118="",NOT(ISNUMBER($G118))),"",IF(AND($F118&lt;=DK$6,$G118&gt;=DK$5),IF(DK$5&gt;$N118,5,$K118)*10+IF(AND($F118&gt;=DK$5,$F118&lt;=DK$6),IF(AND($G118&gt;=DK$5,$G118&lt;=DK$6),5,IF($L118=1,2,1)),IF(AND($G118&gt;=DK$5,$G118&lt;=DK$6),IF($M118&gt;0,4,3),0)),IF(AND($D118&lt;=DK$6,$E118&gt;=DK$5),60,0)))</f>
        <v/>
      </c>
      <c r="DL118" s="80" t="str">
        <f>IF(OR($A118="",NOT(ISNUMBER($G118))),"",IF(AND($F118&lt;=DL$6,$G118&gt;=DL$5),IF(DL$5&gt;$N118,5,$K118)*10+IF(AND($F118&gt;=DL$5,$F118&lt;=DL$6),IF(AND($G118&gt;=DL$5,$G118&lt;=DL$6),5,IF($L118=1,2,1)),IF(AND($G118&gt;=DL$5,$G118&lt;=DL$6),IF($M118&gt;0,4,3),0)),IF(AND($D118&lt;=DL$6,$E118&gt;=DL$5),60,0)))</f>
        <v/>
      </c>
      <c r="DM118" s="80" t="str">
        <f>IF(OR($A118="",NOT(ISNUMBER($G118))),"",IF(AND($F118&lt;=DM$6,$G118&gt;=DM$5),IF(DM$5&gt;$N118,5,$K118)*10+IF(AND($F118&gt;=DM$5,$F118&lt;=DM$6),IF(AND($G118&gt;=DM$5,$G118&lt;=DM$6),5,IF($L118=1,2,1)),IF(AND($G118&gt;=DM$5,$G118&lt;=DM$6),IF($M118&gt;0,4,3),0)),IF(AND($D118&lt;=DM$6,$E118&gt;=DM$5),60,0)))</f>
        <v/>
      </c>
      <c r="DN118" s="80" t="str">
        <f>IF(OR($A118="",NOT(ISNUMBER($G118))),"",IF(AND($F118&lt;=DN$6,$G118&gt;=DN$5),IF(DN$5&gt;$N118,5,$K118)*10+IF(AND($F118&gt;=DN$5,$F118&lt;=DN$6),IF(AND($G118&gt;=DN$5,$G118&lt;=DN$6),5,IF($L118=1,2,1)),IF(AND($G118&gt;=DN$5,$G118&lt;=DN$6),IF($M118&gt;0,4,3),0)),IF(AND($D118&lt;=DN$6,$E118&gt;=DN$5),60,0)))</f>
        <v/>
      </c>
      <c r="DO118" s="80" t="str">
        <f>IF(OR($A118="",NOT(ISNUMBER($G118))),"",IF(AND($F118&lt;=DO$6,$G118&gt;=DO$5),IF(DO$5&gt;$N118,5,$K118)*10+IF(AND($F118&gt;=DO$5,$F118&lt;=DO$6),IF(AND($G118&gt;=DO$5,$G118&lt;=DO$6),5,IF($L118=1,2,1)),IF(AND($G118&gt;=DO$5,$G118&lt;=DO$6),IF($M118&gt;0,4,3),0)),IF(AND($D118&lt;=DO$6,$E118&gt;=DO$5),60,0)))</f>
        <v/>
      </c>
      <c r="DP118" s="80" t="str">
        <f>IF(OR($A118="",NOT(ISNUMBER($G118))),"",IF(AND($F118&lt;=DP$6,$G118&gt;=DP$5),IF(DP$5&gt;$N118,5,$K118)*10+IF(AND($F118&gt;=DP$5,$F118&lt;=DP$6),IF(AND($G118&gt;=DP$5,$G118&lt;=DP$6),5,IF($L118=1,2,1)),IF(AND($G118&gt;=DP$5,$G118&lt;=DP$6),IF($M118&gt;0,4,3),0)),IF(AND($D118&lt;=DP$6,$E118&gt;=DP$5),60,0)))</f>
        <v/>
      </c>
      <c r="DQ118" s="80" t="str">
        <f>IF(OR($A118="",NOT(ISNUMBER($G118))),"",IF(AND($F118&lt;=DQ$6,$G118&gt;=DQ$5),IF(DQ$5&gt;$N118,5,$K118)*10+IF(AND($F118&gt;=DQ$5,$F118&lt;=DQ$6),IF(AND($G118&gt;=DQ$5,$G118&lt;=DQ$6),5,IF($L118=1,2,1)),IF(AND($G118&gt;=DQ$5,$G118&lt;=DQ$6),IF($M118&gt;0,4,3),0)),IF(AND($D118&lt;=DQ$6,$E118&gt;=DQ$5),60,0)))</f>
        <v/>
      </c>
      <c r="DR118" s="80" t="str">
        <f>IF(OR($A118="",NOT(ISNUMBER($G118))),"",IF(AND($F118&lt;=DR$6,$G118&gt;=DR$5),IF(DR$5&gt;$N118,5,$K118)*10+IF(AND($F118&gt;=DR$5,$F118&lt;=DR$6),IF(AND($G118&gt;=DR$5,$G118&lt;=DR$6),5,IF($L118=1,2,1)),IF(AND($G118&gt;=DR$5,$G118&lt;=DR$6),IF($M118&gt;0,4,3),0)),IF(AND($D118&lt;=DR$6,$E118&gt;=DR$5),60,0)))</f>
        <v/>
      </c>
      <c r="DS118" s="80" t="str">
        <f>IF(OR($A118="",NOT(ISNUMBER($G118))),"",IF(AND($F118&lt;=DS$6,$G118&gt;=DS$5),IF(DS$5&gt;$N118,5,$K118)*10+IF(AND($F118&gt;=DS$5,$F118&lt;=DS$6),IF(AND($G118&gt;=DS$5,$G118&lt;=DS$6),5,IF($L118=1,2,1)),IF(AND($G118&gt;=DS$5,$G118&lt;=DS$6),IF($M118&gt;0,4,3),0)),IF(AND($D118&lt;=DS$6,$E118&gt;=DS$5),60,0)))</f>
        <v/>
      </c>
      <c r="DT118" s="80" t="str">
        <f>IF(OR($A118="",NOT(ISNUMBER($G118))),"",IF(AND($F118&lt;=DT$6,$G118&gt;=DT$5),IF(DT$5&gt;$N118,5,$K118)*10+IF(AND($F118&gt;=DT$5,$F118&lt;=DT$6),IF(AND($G118&gt;=DT$5,$G118&lt;=DT$6),5,IF($L118=1,2,1)),IF(AND($G118&gt;=DT$5,$G118&lt;=DT$6),IF($M118&gt;0,4,3),0)),IF(AND($D118&lt;=DT$6,$E118&gt;=DT$5),60,0)))</f>
        <v/>
      </c>
      <c r="DU118" s="80" t="str">
        <f>IF(OR($A118="",NOT(ISNUMBER($G118))),"",IF(AND($F118&lt;=DU$6,$G118&gt;=DU$5),IF(DU$5&gt;$N118,5,$K118)*10+IF(AND($F118&gt;=DU$5,$F118&lt;=DU$6),IF(AND($G118&gt;=DU$5,$G118&lt;=DU$6),5,IF($L118=1,2,1)),IF(AND($G118&gt;=DU$5,$G118&lt;=DU$6),IF($M118&gt;0,4,3),0)),IF(AND($D118&lt;=DU$6,$E118&gt;=DU$5),60,0)))</f>
        <v/>
      </c>
      <c r="DV118" s="80" t="str">
        <f>IF(OR($A118="",NOT(ISNUMBER($G118))),"",IF(AND($F118&lt;=DV$6,$G118&gt;=DV$5),IF(DV$5&gt;$N118,5,$K118)*10+IF(AND($F118&gt;=DV$5,$F118&lt;=DV$6),IF(AND($G118&gt;=DV$5,$G118&lt;=DV$6),5,IF($L118=1,2,1)),IF(AND($G118&gt;=DV$5,$G118&lt;=DV$6),IF($M118&gt;0,4,3),0)),IF(AND($D118&lt;=DV$6,$E118&gt;=DV$5),60,0)))</f>
        <v/>
      </c>
      <c r="DW118" s="80" t="str">
        <f>IF(OR($A118="",NOT(ISNUMBER($G118))),"",IF(AND($F118&lt;=DW$6,$G118&gt;=DW$5),IF(DW$5&gt;$N118,5,$K118)*10+IF(AND($F118&gt;=DW$5,$F118&lt;=DW$6),IF(AND($G118&gt;=DW$5,$G118&lt;=DW$6),5,IF($L118=1,2,1)),IF(AND($G118&gt;=DW$5,$G118&lt;=DW$6),IF($M118&gt;0,4,3),0)),IF(AND($D118&lt;=DW$6,$E118&gt;=DW$5),60,0)))</f>
        <v/>
      </c>
      <c r="DX118" s="80" t="str">
        <f>IF(OR($A118="",NOT(ISNUMBER($G118))),"",IF(AND($F118&lt;=DX$6,$G118&gt;=DX$5),IF(DX$5&gt;$N118,5,$K118)*10+IF(AND($F118&gt;=DX$5,$F118&lt;=DX$6),IF(AND($G118&gt;=DX$5,$G118&lt;=DX$6),5,IF($L118=1,2,1)),IF(AND($G118&gt;=DX$5,$G118&lt;=DX$6),IF($M118&gt;0,4,3),0)),IF(AND($D118&lt;=DX$6,$E118&gt;=DX$5),60,0)))</f>
        <v/>
      </c>
      <c r="DY118" s="80" t="str">
        <f>IF(OR($A118="",NOT(ISNUMBER($G118))),"",IF(AND($F118&lt;=DY$6,$G118&gt;=DY$5),IF(DY$5&gt;$N118,5,$K118)*10+IF(AND($F118&gt;=DY$5,$F118&lt;=DY$6),IF(AND($G118&gt;=DY$5,$G118&lt;=DY$6),5,IF($L118=1,2,1)),IF(AND($G118&gt;=DY$5,$G118&lt;=DY$6),IF($M118&gt;0,4,3),0)),IF(AND($D118&lt;=DY$6,$E118&gt;=DY$5),60,0)))</f>
        <v/>
      </c>
      <c r="DZ118" s="80" t="str">
        <f>IF(OR($A118="",NOT(ISNUMBER($G118))),"",IF(AND($F118&lt;=DZ$6,$G118&gt;=DZ$5),IF(DZ$5&gt;$N118,5,$K118)*10+IF(AND($F118&gt;=DZ$5,$F118&lt;=DZ$6),IF(AND($G118&gt;=DZ$5,$G118&lt;=DZ$6),5,IF($L118=1,2,1)),IF(AND($G118&gt;=DZ$5,$G118&lt;=DZ$6),IF($M118&gt;0,4,3),0)),IF(AND($D118&lt;=DZ$6,$E118&gt;=DZ$5),60,0)))</f>
        <v/>
      </c>
      <c r="EA118" s="80" t="str">
        <f>IF(OR($A118="",NOT(ISNUMBER($G118))),"",IF(AND($F118&lt;=EA$6,$G118&gt;=EA$5),IF(EA$5&gt;$N118,5,$K118)*10+IF(AND($F118&gt;=EA$5,$F118&lt;=EA$6),IF(AND($G118&gt;=EA$5,$G118&lt;=EA$6),5,IF($L118=1,2,1)),IF(AND($G118&gt;=EA$5,$G118&lt;=EA$6),IF($M118&gt;0,4,3),0)),IF(AND($D118&lt;=EA$6,$E118&gt;=EA$5),60,0)))</f>
        <v/>
      </c>
      <c r="EB118" s="80" t="str">
        <f>IF(OR($A118="",NOT(ISNUMBER($G118))),"",IF(AND($F118&lt;=EB$6,$G118&gt;=EB$5),IF(EB$5&gt;$N118,5,$K118)*10+IF(AND($F118&gt;=EB$5,$F118&lt;=EB$6),IF(AND($G118&gt;=EB$5,$G118&lt;=EB$6),5,IF($L118=1,2,1)),IF(AND($G118&gt;=EB$5,$G118&lt;=EB$6),IF($M118&gt;0,4,3),0)),IF(AND($D118&lt;=EB$6,$E118&gt;=EB$5),60,0)))</f>
        <v/>
      </c>
      <c r="EC118" s="80" t="str">
        <f>IF(OR($A118="",NOT(ISNUMBER($G118))),"",IF(AND($F118&lt;=EC$6,$G118&gt;=EC$5),IF(EC$5&gt;$N118,5,$K118)*10+IF(AND($F118&gt;=EC$5,$F118&lt;=EC$6),IF(AND($G118&gt;=EC$5,$G118&lt;=EC$6),5,IF($L118=1,2,1)),IF(AND($G118&gt;=EC$5,$G118&lt;=EC$6),IF($M118&gt;0,4,3),0)),IF(AND($D118&lt;=EC$6,$E118&gt;=EC$5),60,0)))</f>
        <v/>
      </c>
      <c r="ED118" s="80" t="str">
        <f>IF(OR($A118="",NOT(ISNUMBER($G118))),"",IF(AND($F118&lt;=ED$6,$G118&gt;=ED$5),IF(ED$5&gt;$N118,5,$K118)*10+IF(AND($F118&gt;=ED$5,$F118&lt;=ED$6),IF(AND($G118&gt;=ED$5,$G118&lt;=ED$6),5,IF($L118=1,2,1)),IF(AND($G118&gt;=ED$5,$G118&lt;=ED$6),IF($M118&gt;0,4,3),0)),IF(AND($D118&lt;=ED$6,$E118&gt;=ED$5),60,0)))</f>
        <v/>
      </c>
    </row>
    <row r="119" ht="18" customHeight="1">
      <c r="A119" s="52" t="str">
        <f>IF(Tasks!$B119="","",Tasks!$A119)</f>
        <v/>
      </c>
      <c r="B119" s="78" t="str">
        <f>IF(Tasks!$B119="","",Tasks!$B119)</f>
        <v/>
      </c>
      <c r="C119" s="25" t="str">
        <f>IF($B119="","",IF(AND(Tasks!$D119="",Tasks!$G119=""),"-",IF(Tasks!$D119="","",Tasks!$D119&amp;IF(OR(Tasks!$E119="",Tasks!$E119="FS"),IF(N(Tasks!$F119)=0,"","FS"),Tasks!$E119)&amp;IF(N(Tasks!$F119)=0,"",IF(Tasks!$F119&gt;0,"+","")&amp;Tasks!$F119))&amp;IF(AND(Tasks!$D119&lt;&gt;"",Tasks!$G119&lt;&gt;""),", ","")&amp;IF(Tasks!$G119="","",Tasks!$G119&amp;IF(OR(Tasks!$H119="",Tasks!$H119="FS"),IF(N(Tasks!$I119)=0,"","FS"),Tasks!$H119)&amp;IF(N(Tasks!$I119)=0,"",IF(Tasks!$I119&gt;0,"+","")&amp;Tasks!$I119))))</f>
        <v/>
      </c>
      <c r="D119" s="51" t="str">
        <f>IF(OR($B119="",Tasks!$Q119=""),"",Tasks!$Q119)</f>
        <v/>
      </c>
      <c r="E119" s="51" t="str">
        <f>IF(OR($B119="",Tasks!$R119=""),"",Tasks!$R119)</f>
        <v/>
      </c>
      <c r="F119" s="51" t="str">
        <f>IF(OR($B119="",Tasks!$S119=""),"",Tasks!$S119)</f>
        <v/>
      </c>
      <c r="G119" s="51" t="str">
        <f>IF(OR($B119="",Tasks!$T119=""),"",Tasks!$T119)</f>
        <v/>
      </c>
      <c r="H119" s="52" t="str">
        <f>IF($B119="","",Tasks!$AE119)</f>
        <v/>
      </c>
      <c r="I119" s="79" t="str">
        <f>IF($B119="","",Tasks!$AF119)</f>
        <v/>
      </c>
      <c r="J119" s="53" t="str">
        <f>IF(OR($B119="",Tasks!$V119=""),"",Tasks!$V119)</f>
        <v/>
      </c>
      <c r="K119" s="52" t="str">
        <f>IF($B119="","",Tasks!$AA119)</f>
        <v/>
      </c>
      <c r="L119" s="52" t="str">
        <f>IF($B119="","",Tasks!$AB119)</f>
        <v/>
      </c>
      <c r="M119" s="52" t="str">
        <f>IF($B119="","",Tasks!$Z119)</f>
        <v/>
      </c>
      <c r="N119" s="52" t="str">
        <f>IF(OR($B119="",Tasks!$AG119=""),"",Tasks!$AG119)</f>
        <v/>
      </c>
      <c r="O119" s="80" t="str">
        <f>IF(OR($A119="",NOT(ISNUMBER($G119))),"",IF(AND($F119&lt;=O$6,$G119&gt;=O$5),IF(O$5&gt;$N119,5,$K119)*10+IF(AND($F119&gt;=O$5,$F119&lt;=O$6),IF(AND($G119&gt;=O$5,$G119&lt;=O$6),5,IF($L119=1,2,1)),IF(AND($G119&gt;=O$5,$G119&lt;=O$6),IF($M119&gt;0,4,3),0)),IF(AND($D119&lt;=O$6,$E119&gt;=O$5),60,0)))</f>
        <v/>
      </c>
      <c r="P119" s="80" t="str">
        <f>IF(OR($A119="",NOT(ISNUMBER($G119))),"",IF(AND($F119&lt;=P$6,$G119&gt;=P$5),IF(P$5&gt;$N119,5,$K119)*10+IF(AND($F119&gt;=P$5,$F119&lt;=P$6),IF(AND($G119&gt;=P$5,$G119&lt;=P$6),5,IF($L119=1,2,1)),IF(AND($G119&gt;=P$5,$G119&lt;=P$6),IF($M119&gt;0,4,3),0)),IF(AND($D119&lt;=P$6,$E119&gt;=P$5),60,0)))</f>
        <v/>
      </c>
      <c r="Q119" s="80" t="str">
        <f>IF(OR($A119="",NOT(ISNUMBER($G119))),"",IF(AND($F119&lt;=Q$6,$G119&gt;=Q$5),IF(Q$5&gt;$N119,5,$K119)*10+IF(AND($F119&gt;=Q$5,$F119&lt;=Q$6),IF(AND($G119&gt;=Q$5,$G119&lt;=Q$6),5,IF($L119=1,2,1)),IF(AND($G119&gt;=Q$5,$G119&lt;=Q$6),IF($M119&gt;0,4,3),0)),IF(AND($D119&lt;=Q$6,$E119&gt;=Q$5),60,0)))</f>
        <v/>
      </c>
      <c r="R119" s="80" t="str">
        <f>IF(OR($A119="",NOT(ISNUMBER($G119))),"",IF(AND($F119&lt;=R$6,$G119&gt;=R$5),IF(R$5&gt;$N119,5,$K119)*10+IF(AND($F119&gt;=R$5,$F119&lt;=R$6),IF(AND($G119&gt;=R$5,$G119&lt;=R$6),5,IF($L119=1,2,1)),IF(AND($G119&gt;=R$5,$G119&lt;=R$6),IF($M119&gt;0,4,3),0)),IF(AND($D119&lt;=R$6,$E119&gt;=R$5),60,0)))</f>
        <v/>
      </c>
      <c r="S119" s="80" t="str">
        <f>IF(OR($A119="",NOT(ISNUMBER($G119))),"",IF(AND($F119&lt;=S$6,$G119&gt;=S$5),IF(S$5&gt;$N119,5,$K119)*10+IF(AND($F119&gt;=S$5,$F119&lt;=S$6),IF(AND($G119&gt;=S$5,$G119&lt;=S$6),5,IF($L119=1,2,1)),IF(AND($G119&gt;=S$5,$G119&lt;=S$6),IF($M119&gt;0,4,3),0)),IF(AND($D119&lt;=S$6,$E119&gt;=S$5),60,0)))</f>
        <v/>
      </c>
      <c r="T119" s="80" t="str">
        <f>IF(OR($A119="",NOT(ISNUMBER($G119))),"",IF(AND($F119&lt;=T$6,$G119&gt;=T$5),IF(T$5&gt;$N119,5,$K119)*10+IF(AND($F119&gt;=T$5,$F119&lt;=T$6),IF(AND($G119&gt;=T$5,$G119&lt;=T$6),5,IF($L119=1,2,1)),IF(AND($G119&gt;=T$5,$G119&lt;=T$6),IF($M119&gt;0,4,3),0)),IF(AND($D119&lt;=T$6,$E119&gt;=T$5),60,0)))</f>
        <v/>
      </c>
      <c r="U119" s="80" t="str">
        <f>IF(OR($A119="",NOT(ISNUMBER($G119))),"",IF(AND($F119&lt;=U$6,$G119&gt;=U$5),IF(U$5&gt;$N119,5,$K119)*10+IF(AND($F119&gt;=U$5,$F119&lt;=U$6),IF(AND($G119&gt;=U$5,$G119&lt;=U$6),5,IF($L119=1,2,1)),IF(AND($G119&gt;=U$5,$G119&lt;=U$6),IF($M119&gt;0,4,3),0)),IF(AND($D119&lt;=U$6,$E119&gt;=U$5),60,0)))</f>
        <v/>
      </c>
      <c r="V119" s="80" t="str">
        <f>IF(OR($A119="",NOT(ISNUMBER($G119))),"",IF(AND($F119&lt;=V$6,$G119&gt;=V$5),IF(V$5&gt;$N119,5,$K119)*10+IF(AND($F119&gt;=V$5,$F119&lt;=V$6),IF(AND($G119&gt;=V$5,$G119&lt;=V$6),5,IF($L119=1,2,1)),IF(AND($G119&gt;=V$5,$G119&lt;=V$6),IF($M119&gt;0,4,3),0)),IF(AND($D119&lt;=V$6,$E119&gt;=V$5),60,0)))</f>
        <v/>
      </c>
      <c r="W119" s="80" t="str">
        <f>IF(OR($A119="",NOT(ISNUMBER($G119))),"",IF(AND($F119&lt;=W$6,$G119&gt;=W$5),IF(W$5&gt;$N119,5,$K119)*10+IF(AND($F119&gt;=W$5,$F119&lt;=W$6),IF(AND($G119&gt;=W$5,$G119&lt;=W$6),5,IF($L119=1,2,1)),IF(AND($G119&gt;=W$5,$G119&lt;=W$6),IF($M119&gt;0,4,3),0)),IF(AND($D119&lt;=W$6,$E119&gt;=W$5),60,0)))</f>
        <v/>
      </c>
      <c r="X119" s="80" t="str">
        <f>IF(OR($A119="",NOT(ISNUMBER($G119))),"",IF(AND($F119&lt;=X$6,$G119&gt;=X$5),IF(X$5&gt;$N119,5,$K119)*10+IF(AND($F119&gt;=X$5,$F119&lt;=X$6),IF(AND($G119&gt;=X$5,$G119&lt;=X$6),5,IF($L119=1,2,1)),IF(AND($G119&gt;=X$5,$G119&lt;=X$6),IF($M119&gt;0,4,3),0)),IF(AND($D119&lt;=X$6,$E119&gt;=X$5),60,0)))</f>
        <v/>
      </c>
      <c r="Y119" s="80" t="str">
        <f>IF(OR($A119="",NOT(ISNUMBER($G119))),"",IF(AND($F119&lt;=Y$6,$G119&gt;=Y$5),IF(Y$5&gt;$N119,5,$K119)*10+IF(AND($F119&gt;=Y$5,$F119&lt;=Y$6),IF(AND($G119&gt;=Y$5,$G119&lt;=Y$6),5,IF($L119=1,2,1)),IF(AND($G119&gt;=Y$5,$G119&lt;=Y$6),IF($M119&gt;0,4,3),0)),IF(AND($D119&lt;=Y$6,$E119&gt;=Y$5),60,0)))</f>
        <v/>
      </c>
      <c r="Z119" s="80" t="str">
        <f>IF(OR($A119="",NOT(ISNUMBER($G119))),"",IF(AND($F119&lt;=Z$6,$G119&gt;=Z$5),IF(Z$5&gt;$N119,5,$K119)*10+IF(AND($F119&gt;=Z$5,$F119&lt;=Z$6),IF(AND($G119&gt;=Z$5,$G119&lt;=Z$6),5,IF($L119=1,2,1)),IF(AND($G119&gt;=Z$5,$G119&lt;=Z$6),IF($M119&gt;0,4,3),0)),IF(AND($D119&lt;=Z$6,$E119&gt;=Z$5),60,0)))</f>
        <v/>
      </c>
      <c r="AA119" s="80" t="str">
        <f>IF(OR($A119="",NOT(ISNUMBER($G119))),"",IF(AND($F119&lt;=AA$6,$G119&gt;=AA$5),IF(AA$5&gt;$N119,5,$K119)*10+IF(AND($F119&gt;=AA$5,$F119&lt;=AA$6),IF(AND($G119&gt;=AA$5,$G119&lt;=AA$6),5,IF($L119=1,2,1)),IF(AND($G119&gt;=AA$5,$G119&lt;=AA$6),IF($M119&gt;0,4,3),0)),IF(AND($D119&lt;=AA$6,$E119&gt;=AA$5),60,0)))</f>
        <v/>
      </c>
      <c r="AB119" s="80" t="str">
        <f>IF(OR($A119="",NOT(ISNUMBER($G119))),"",IF(AND($F119&lt;=AB$6,$G119&gt;=AB$5),IF(AB$5&gt;$N119,5,$K119)*10+IF(AND($F119&gt;=AB$5,$F119&lt;=AB$6),IF(AND($G119&gt;=AB$5,$G119&lt;=AB$6),5,IF($L119=1,2,1)),IF(AND($G119&gt;=AB$5,$G119&lt;=AB$6),IF($M119&gt;0,4,3),0)),IF(AND($D119&lt;=AB$6,$E119&gt;=AB$5),60,0)))</f>
        <v/>
      </c>
      <c r="AC119" s="80" t="str">
        <f>IF(OR($A119="",NOT(ISNUMBER($G119))),"",IF(AND($F119&lt;=AC$6,$G119&gt;=AC$5),IF(AC$5&gt;$N119,5,$K119)*10+IF(AND($F119&gt;=AC$5,$F119&lt;=AC$6),IF(AND($G119&gt;=AC$5,$G119&lt;=AC$6),5,IF($L119=1,2,1)),IF(AND($G119&gt;=AC$5,$G119&lt;=AC$6),IF($M119&gt;0,4,3),0)),IF(AND($D119&lt;=AC$6,$E119&gt;=AC$5),60,0)))</f>
        <v/>
      </c>
      <c r="AD119" s="80" t="str">
        <f>IF(OR($A119="",NOT(ISNUMBER($G119))),"",IF(AND($F119&lt;=AD$6,$G119&gt;=AD$5),IF(AD$5&gt;$N119,5,$K119)*10+IF(AND($F119&gt;=AD$5,$F119&lt;=AD$6),IF(AND($G119&gt;=AD$5,$G119&lt;=AD$6),5,IF($L119=1,2,1)),IF(AND($G119&gt;=AD$5,$G119&lt;=AD$6),IF($M119&gt;0,4,3),0)),IF(AND($D119&lt;=AD$6,$E119&gt;=AD$5),60,0)))</f>
        <v/>
      </c>
      <c r="AE119" s="80" t="str">
        <f>IF(OR($A119="",NOT(ISNUMBER($G119))),"",IF(AND($F119&lt;=AE$6,$G119&gt;=AE$5),IF(AE$5&gt;$N119,5,$K119)*10+IF(AND($F119&gt;=AE$5,$F119&lt;=AE$6),IF(AND($G119&gt;=AE$5,$G119&lt;=AE$6),5,IF($L119=1,2,1)),IF(AND($G119&gt;=AE$5,$G119&lt;=AE$6),IF($M119&gt;0,4,3),0)),IF(AND($D119&lt;=AE$6,$E119&gt;=AE$5),60,0)))</f>
        <v/>
      </c>
      <c r="AF119" s="80" t="str">
        <f>IF(OR($A119="",NOT(ISNUMBER($G119))),"",IF(AND($F119&lt;=AF$6,$G119&gt;=AF$5),IF(AF$5&gt;$N119,5,$K119)*10+IF(AND($F119&gt;=AF$5,$F119&lt;=AF$6),IF(AND($G119&gt;=AF$5,$G119&lt;=AF$6),5,IF($L119=1,2,1)),IF(AND($G119&gt;=AF$5,$G119&lt;=AF$6),IF($M119&gt;0,4,3),0)),IF(AND($D119&lt;=AF$6,$E119&gt;=AF$5),60,0)))</f>
        <v/>
      </c>
      <c r="AG119" s="80" t="str">
        <f>IF(OR($A119="",NOT(ISNUMBER($G119))),"",IF(AND($F119&lt;=AG$6,$G119&gt;=AG$5),IF(AG$5&gt;$N119,5,$K119)*10+IF(AND($F119&gt;=AG$5,$F119&lt;=AG$6),IF(AND($G119&gt;=AG$5,$G119&lt;=AG$6),5,IF($L119=1,2,1)),IF(AND($G119&gt;=AG$5,$G119&lt;=AG$6),IF($M119&gt;0,4,3),0)),IF(AND($D119&lt;=AG$6,$E119&gt;=AG$5),60,0)))</f>
        <v/>
      </c>
      <c r="AH119" s="80" t="str">
        <f>IF(OR($A119="",NOT(ISNUMBER($G119))),"",IF(AND($F119&lt;=AH$6,$G119&gt;=AH$5),IF(AH$5&gt;$N119,5,$K119)*10+IF(AND($F119&gt;=AH$5,$F119&lt;=AH$6),IF(AND($G119&gt;=AH$5,$G119&lt;=AH$6),5,IF($L119=1,2,1)),IF(AND($G119&gt;=AH$5,$G119&lt;=AH$6),IF($M119&gt;0,4,3),0)),IF(AND($D119&lt;=AH$6,$E119&gt;=AH$5),60,0)))</f>
        <v/>
      </c>
      <c r="AI119" s="80" t="str">
        <f>IF(OR($A119="",NOT(ISNUMBER($G119))),"",IF(AND($F119&lt;=AI$6,$G119&gt;=AI$5),IF(AI$5&gt;$N119,5,$K119)*10+IF(AND($F119&gt;=AI$5,$F119&lt;=AI$6),IF(AND($G119&gt;=AI$5,$G119&lt;=AI$6),5,IF($L119=1,2,1)),IF(AND($G119&gt;=AI$5,$G119&lt;=AI$6),IF($M119&gt;0,4,3),0)),IF(AND($D119&lt;=AI$6,$E119&gt;=AI$5),60,0)))</f>
        <v/>
      </c>
      <c r="AJ119" s="80" t="str">
        <f>IF(OR($A119="",NOT(ISNUMBER($G119))),"",IF(AND($F119&lt;=AJ$6,$G119&gt;=AJ$5),IF(AJ$5&gt;$N119,5,$K119)*10+IF(AND($F119&gt;=AJ$5,$F119&lt;=AJ$6),IF(AND($G119&gt;=AJ$5,$G119&lt;=AJ$6),5,IF($L119=1,2,1)),IF(AND($G119&gt;=AJ$5,$G119&lt;=AJ$6),IF($M119&gt;0,4,3),0)),IF(AND($D119&lt;=AJ$6,$E119&gt;=AJ$5),60,0)))</f>
        <v/>
      </c>
      <c r="AK119" s="80" t="str">
        <f>IF(OR($A119="",NOT(ISNUMBER($G119))),"",IF(AND($F119&lt;=AK$6,$G119&gt;=AK$5),IF(AK$5&gt;$N119,5,$K119)*10+IF(AND($F119&gt;=AK$5,$F119&lt;=AK$6),IF(AND($G119&gt;=AK$5,$G119&lt;=AK$6),5,IF($L119=1,2,1)),IF(AND($G119&gt;=AK$5,$G119&lt;=AK$6),IF($M119&gt;0,4,3),0)),IF(AND($D119&lt;=AK$6,$E119&gt;=AK$5),60,0)))</f>
        <v/>
      </c>
      <c r="AL119" s="80" t="str">
        <f>IF(OR($A119="",NOT(ISNUMBER($G119))),"",IF(AND($F119&lt;=AL$6,$G119&gt;=AL$5),IF(AL$5&gt;$N119,5,$K119)*10+IF(AND($F119&gt;=AL$5,$F119&lt;=AL$6),IF(AND($G119&gt;=AL$5,$G119&lt;=AL$6),5,IF($L119=1,2,1)),IF(AND($G119&gt;=AL$5,$G119&lt;=AL$6),IF($M119&gt;0,4,3),0)),IF(AND($D119&lt;=AL$6,$E119&gt;=AL$5),60,0)))</f>
        <v/>
      </c>
      <c r="AM119" s="80" t="str">
        <f>IF(OR($A119="",NOT(ISNUMBER($G119))),"",IF(AND($F119&lt;=AM$6,$G119&gt;=AM$5),IF(AM$5&gt;$N119,5,$K119)*10+IF(AND($F119&gt;=AM$5,$F119&lt;=AM$6),IF(AND($G119&gt;=AM$5,$G119&lt;=AM$6),5,IF($L119=1,2,1)),IF(AND($G119&gt;=AM$5,$G119&lt;=AM$6),IF($M119&gt;0,4,3),0)),IF(AND($D119&lt;=AM$6,$E119&gt;=AM$5),60,0)))</f>
        <v/>
      </c>
      <c r="AN119" s="80" t="str">
        <f>IF(OR($A119="",NOT(ISNUMBER($G119))),"",IF(AND($F119&lt;=AN$6,$G119&gt;=AN$5),IF(AN$5&gt;$N119,5,$K119)*10+IF(AND($F119&gt;=AN$5,$F119&lt;=AN$6),IF(AND($G119&gt;=AN$5,$G119&lt;=AN$6),5,IF($L119=1,2,1)),IF(AND($G119&gt;=AN$5,$G119&lt;=AN$6),IF($M119&gt;0,4,3),0)),IF(AND($D119&lt;=AN$6,$E119&gt;=AN$5),60,0)))</f>
        <v/>
      </c>
      <c r="AO119" s="80" t="str">
        <f>IF(OR($A119="",NOT(ISNUMBER($G119))),"",IF(AND($F119&lt;=AO$6,$G119&gt;=AO$5),IF(AO$5&gt;$N119,5,$K119)*10+IF(AND($F119&gt;=AO$5,$F119&lt;=AO$6),IF(AND($G119&gt;=AO$5,$G119&lt;=AO$6),5,IF($L119=1,2,1)),IF(AND($G119&gt;=AO$5,$G119&lt;=AO$6),IF($M119&gt;0,4,3),0)),IF(AND($D119&lt;=AO$6,$E119&gt;=AO$5),60,0)))</f>
        <v/>
      </c>
      <c r="AP119" s="80" t="str">
        <f>IF(OR($A119="",NOT(ISNUMBER($G119))),"",IF(AND($F119&lt;=AP$6,$G119&gt;=AP$5),IF(AP$5&gt;$N119,5,$K119)*10+IF(AND($F119&gt;=AP$5,$F119&lt;=AP$6),IF(AND($G119&gt;=AP$5,$G119&lt;=AP$6),5,IF($L119=1,2,1)),IF(AND($G119&gt;=AP$5,$G119&lt;=AP$6),IF($M119&gt;0,4,3),0)),IF(AND($D119&lt;=AP$6,$E119&gt;=AP$5),60,0)))</f>
        <v/>
      </c>
      <c r="AQ119" s="80" t="str">
        <f>IF(OR($A119="",NOT(ISNUMBER($G119))),"",IF(AND($F119&lt;=AQ$6,$G119&gt;=AQ$5),IF(AQ$5&gt;$N119,5,$K119)*10+IF(AND($F119&gt;=AQ$5,$F119&lt;=AQ$6),IF(AND($G119&gt;=AQ$5,$G119&lt;=AQ$6),5,IF($L119=1,2,1)),IF(AND($G119&gt;=AQ$5,$G119&lt;=AQ$6),IF($M119&gt;0,4,3),0)),IF(AND($D119&lt;=AQ$6,$E119&gt;=AQ$5),60,0)))</f>
        <v/>
      </c>
      <c r="AR119" s="80" t="str">
        <f>IF(OR($A119="",NOT(ISNUMBER($G119))),"",IF(AND($F119&lt;=AR$6,$G119&gt;=AR$5),IF(AR$5&gt;$N119,5,$K119)*10+IF(AND($F119&gt;=AR$5,$F119&lt;=AR$6),IF(AND($G119&gt;=AR$5,$G119&lt;=AR$6),5,IF($L119=1,2,1)),IF(AND($G119&gt;=AR$5,$G119&lt;=AR$6),IF($M119&gt;0,4,3),0)),IF(AND($D119&lt;=AR$6,$E119&gt;=AR$5),60,0)))</f>
        <v/>
      </c>
      <c r="AS119" s="80" t="str">
        <f>IF(OR($A119="",NOT(ISNUMBER($G119))),"",IF(AND($F119&lt;=AS$6,$G119&gt;=AS$5),IF(AS$5&gt;$N119,5,$K119)*10+IF(AND($F119&gt;=AS$5,$F119&lt;=AS$6),IF(AND($G119&gt;=AS$5,$G119&lt;=AS$6),5,IF($L119=1,2,1)),IF(AND($G119&gt;=AS$5,$G119&lt;=AS$6),IF($M119&gt;0,4,3),0)),IF(AND($D119&lt;=AS$6,$E119&gt;=AS$5),60,0)))</f>
        <v/>
      </c>
      <c r="AT119" s="80" t="str">
        <f>IF(OR($A119="",NOT(ISNUMBER($G119))),"",IF(AND($F119&lt;=AT$6,$G119&gt;=AT$5),IF(AT$5&gt;$N119,5,$K119)*10+IF(AND($F119&gt;=AT$5,$F119&lt;=AT$6),IF(AND($G119&gt;=AT$5,$G119&lt;=AT$6),5,IF($L119=1,2,1)),IF(AND($G119&gt;=AT$5,$G119&lt;=AT$6),IF($M119&gt;0,4,3),0)),IF(AND($D119&lt;=AT$6,$E119&gt;=AT$5),60,0)))</f>
        <v/>
      </c>
      <c r="AU119" s="80" t="str">
        <f>IF(OR($A119="",NOT(ISNUMBER($G119))),"",IF(AND($F119&lt;=AU$6,$G119&gt;=AU$5),IF(AU$5&gt;$N119,5,$K119)*10+IF(AND($F119&gt;=AU$5,$F119&lt;=AU$6),IF(AND($G119&gt;=AU$5,$G119&lt;=AU$6),5,IF($L119=1,2,1)),IF(AND($G119&gt;=AU$5,$G119&lt;=AU$6),IF($M119&gt;0,4,3),0)),IF(AND($D119&lt;=AU$6,$E119&gt;=AU$5),60,0)))</f>
        <v/>
      </c>
      <c r="AV119" s="80" t="str">
        <f>IF(OR($A119="",NOT(ISNUMBER($G119))),"",IF(AND($F119&lt;=AV$6,$G119&gt;=AV$5),IF(AV$5&gt;$N119,5,$K119)*10+IF(AND($F119&gt;=AV$5,$F119&lt;=AV$6),IF(AND($G119&gt;=AV$5,$G119&lt;=AV$6),5,IF($L119=1,2,1)),IF(AND($G119&gt;=AV$5,$G119&lt;=AV$6),IF($M119&gt;0,4,3),0)),IF(AND($D119&lt;=AV$6,$E119&gt;=AV$5),60,0)))</f>
        <v/>
      </c>
      <c r="AW119" s="80" t="str">
        <f>IF(OR($A119="",NOT(ISNUMBER($G119))),"",IF(AND($F119&lt;=AW$6,$G119&gt;=AW$5),IF(AW$5&gt;$N119,5,$K119)*10+IF(AND($F119&gt;=AW$5,$F119&lt;=AW$6),IF(AND($G119&gt;=AW$5,$G119&lt;=AW$6),5,IF($L119=1,2,1)),IF(AND($G119&gt;=AW$5,$G119&lt;=AW$6),IF($M119&gt;0,4,3),0)),IF(AND($D119&lt;=AW$6,$E119&gt;=AW$5),60,0)))</f>
        <v/>
      </c>
      <c r="AX119" s="80" t="str">
        <f>IF(OR($A119="",NOT(ISNUMBER($G119))),"",IF(AND($F119&lt;=AX$6,$G119&gt;=AX$5),IF(AX$5&gt;$N119,5,$K119)*10+IF(AND($F119&gt;=AX$5,$F119&lt;=AX$6),IF(AND($G119&gt;=AX$5,$G119&lt;=AX$6),5,IF($L119=1,2,1)),IF(AND($G119&gt;=AX$5,$G119&lt;=AX$6),IF($M119&gt;0,4,3),0)),IF(AND($D119&lt;=AX$6,$E119&gt;=AX$5),60,0)))</f>
        <v/>
      </c>
      <c r="AY119" s="80" t="str">
        <f>IF(OR($A119="",NOT(ISNUMBER($G119))),"",IF(AND($F119&lt;=AY$6,$G119&gt;=AY$5),IF(AY$5&gt;$N119,5,$K119)*10+IF(AND($F119&gt;=AY$5,$F119&lt;=AY$6),IF(AND($G119&gt;=AY$5,$G119&lt;=AY$6),5,IF($L119=1,2,1)),IF(AND($G119&gt;=AY$5,$G119&lt;=AY$6),IF($M119&gt;0,4,3),0)),IF(AND($D119&lt;=AY$6,$E119&gt;=AY$5),60,0)))</f>
        <v/>
      </c>
      <c r="AZ119" s="80" t="str">
        <f>IF(OR($A119="",NOT(ISNUMBER($G119))),"",IF(AND($F119&lt;=AZ$6,$G119&gt;=AZ$5),IF(AZ$5&gt;$N119,5,$K119)*10+IF(AND($F119&gt;=AZ$5,$F119&lt;=AZ$6),IF(AND($G119&gt;=AZ$5,$G119&lt;=AZ$6),5,IF($L119=1,2,1)),IF(AND($G119&gt;=AZ$5,$G119&lt;=AZ$6),IF($M119&gt;0,4,3),0)),IF(AND($D119&lt;=AZ$6,$E119&gt;=AZ$5),60,0)))</f>
        <v/>
      </c>
      <c r="BA119" s="80" t="str">
        <f>IF(OR($A119="",NOT(ISNUMBER($G119))),"",IF(AND($F119&lt;=BA$6,$G119&gt;=BA$5),IF(BA$5&gt;$N119,5,$K119)*10+IF(AND($F119&gt;=BA$5,$F119&lt;=BA$6),IF(AND($G119&gt;=BA$5,$G119&lt;=BA$6),5,IF($L119=1,2,1)),IF(AND($G119&gt;=BA$5,$G119&lt;=BA$6),IF($M119&gt;0,4,3),0)),IF(AND($D119&lt;=BA$6,$E119&gt;=BA$5),60,0)))</f>
        <v/>
      </c>
      <c r="BB119" s="80" t="str">
        <f>IF(OR($A119="",NOT(ISNUMBER($G119))),"",IF(AND($F119&lt;=BB$6,$G119&gt;=BB$5),IF(BB$5&gt;$N119,5,$K119)*10+IF(AND($F119&gt;=BB$5,$F119&lt;=BB$6),IF(AND($G119&gt;=BB$5,$G119&lt;=BB$6),5,IF($L119=1,2,1)),IF(AND($G119&gt;=BB$5,$G119&lt;=BB$6),IF($M119&gt;0,4,3),0)),IF(AND($D119&lt;=BB$6,$E119&gt;=BB$5),60,0)))</f>
        <v/>
      </c>
      <c r="BC119" s="80" t="str">
        <f>IF(OR($A119="",NOT(ISNUMBER($G119))),"",IF(AND($F119&lt;=BC$6,$G119&gt;=BC$5),IF(BC$5&gt;$N119,5,$K119)*10+IF(AND($F119&gt;=BC$5,$F119&lt;=BC$6),IF(AND($G119&gt;=BC$5,$G119&lt;=BC$6),5,IF($L119=1,2,1)),IF(AND($G119&gt;=BC$5,$G119&lt;=BC$6),IF($M119&gt;0,4,3),0)),IF(AND($D119&lt;=BC$6,$E119&gt;=BC$5),60,0)))</f>
        <v/>
      </c>
      <c r="BD119" s="80" t="str">
        <f>IF(OR($A119="",NOT(ISNUMBER($G119))),"",IF(AND($F119&lt;=BD$6,$G119&gt;=BD$5),IF(BD$5&gt;$N119,5,$K119)*10+IF(AND($F119&gt;=BD$5,$F119&lt;=BD$6),IF(AND($G119&gt;=BD$5,$G119&lt;=BD$6),5,IF($L119=1,2,1)),IF(AND($G119&gt;=BD$5,$G119&lt;=BD$6),IF($M119&gt;0,4,3),0)),IF(AND($D119&lt;=BD$6,$E119&gt;=BD$5),60,0)))</f>
        <v/>
      </c>
      <c r="BE119" s="80" t="str">
        <f>IF(OR($A119="",NOT(ISNUMBER($G119))),"",IF(AND($F119&lt;=BE$6,$G119&gt;=BE$5),IF(BE$5&gt;$N119,5,$K119)*10+IF(AND($F119&gt;=BE$5,$F119&lt;=BE$6),IF(AND($G119&gt;=BE$5,$G119&lt;=BE$6),5,IF($L119=1,2,1)),IF(AND($G119&gt;=BE$5,$G119&lt;=BE$6),IF($M119&gt;0,4,3),0)),IF(AND($D119&lt;=BE$6,$E119&gt;=BE$5),60,0)))</f>
        <v/>
      </c>
      <c r="BF119" s="80" t="str">
        <f>IF(OR($A119="",NOT(ISNUMBER($G119))),"",IF(AND($F119&lt;=BF$6,$G119&gt;=BF$5),IF(BF$5&gt;$N119,5,$K119)*10+IF(AND($F119&gt;=BF$5,$F119&lt;=BF$6),IF(AND($G119&gt;=BF$5,$G119&lt;=BF$6),5,IF($L119=1,2,1)),IF(AND($G119&gt;=BF$5,$G119&lt;=BF$6),IF($M119&gt;0,4,3),0)),IF(AND($D119&lt;=BF$6,$E119&gt;=BF$5),60,0)))</f>
        <v/>
      </c>
      <c r="BG119" s="80" t="str">
        <f>IF(OR($A119="",NOT(ISNUMBER($G119))),"",IF(AND($F119&lt;=BG$6,$G119&gt;=BG$5),IF(BG$5&gt;$N119,5,$K119)*10+IF(AND($F119&gt;=BG$5,$F119&lt;=BG$6),IF(AND($G119&gt;=BG$5,$G119&lt;=BG$6),5,IF($L119=1,2,1)),IF(AND($G119&gt;=BG$5,$G119&lt;=BG$6),IF($M119&gt;0,4,3),0)),IF(AND($D119&lt;=BG$6,$E119&gt;=BG$5),60,0)))</f>
        <v/>
      </c>
      <c r="BH119" s="80" t="str">
        <f>IF(OR($A119="",NOT(ISNUMBER($G119))),"",IF(AND($F119&lt;=BH$6,$G119&gt;=BH$5),IF(BH$5&gt;$N119,5,$K119)*10+IF(AND($F119&gt;=BH$5,$F119&lt;=BH$6),IF(AND($G119&gt;=BH$5,$G119&lt;=BH$6),5,IF($L119=1,2,1)),IF(AND($G119&gt;=BH$5,$G119&lt;=BH$6),IF($M119&gt;0,4,3),0)),IF(AND($D119&lt;=BH$6,$E119&gt;=BH$5),60,0)))</f>
        <v/>
      </c>
      <c r="BI119" s="80" t="str">
        <f>IF(OR($A119="",NOT(ISNUMBER($G119))),"",IF(AND($F119&lt;=BI$6,$G119&gt;=BI$5),IF(BI$5&gt;$N119,5,$K119)*10+IF(AND($F119&gt;=BI$5,$F119&lt;=BI$6),IF(AND($G119&gt;=BI$5,$G119&lt;=BI$6),5,IF($L119=1,2,1)),IF(AND($G119&gt;=BI$5,$G119&lt;=BI$6),IF($M119&gt;0,4,3),0)),IF(AND($D119&lt;=BI$6,$E119&gt;=BI$5),60,0)))</f>
        <v/>
      </c>
      <c r="BJ119" s="80" t="str">
        <f>IF(OR($A119="",NOT(ISNUMBER($G119))),"",IF(AND($F119&lt;=BJ$6,$G119&gt;=BJ$5),IF(BJ$5&gt;$N119,5,$K119)*10+IF(AND($F119&gt;=BJ$5,$F119&lt;=BJ$6),IF(AND($G119&gt;=BJ$5,$G119&lt;=BJ$6),5,IF($L119=1,2,1)),IF(AND($G119&gt;=BJ$5,$G119&lt;=BJ$6),IF($M119&gt;0,4,3),0)),IF(AND($D119&lt;=BJ$6,$E119&gt;=BJ$5),60,0)))</f>
        <v/>
      </c>
      <c r="BK119" s="80" t="str">
        <f>IF(OR($A119="",NOT(ISNUMBER($G119))),"",IF(AND($F119&lt;=BK$6,$G119&gt;=BK$5),IF(BK$5&gt;$N119,5,$K119)*10+IF(AND($F119&gt;=BK$5,$F119&lt;=BK$6),IF(AND($G119&gt;=BK$5,$G119&lt;=BK$6),5,IF($L119=1,2,1)),IF(AND($G119&gt;=BK$5,$G119&lt;=BK$6),IF($M119&gt;0,4,3),0)),IF(AND($D119&lt;=BK$6,$E119&gt;=BK$5),60,0)))</f>
        <v/>
      </c>
      <c r="BL119" s="80" t="str">
        <f>IF(OR($A119="",NOT(ISNUMBER($G119))),"",IF(AND($F119&lt;=BL$6,$G119&gt;=BL$5),IF(BL$5&gt;$N119,5,$K119)*10+IF(AND($F119&gt;=BL$5,$F119&lt;=BL$6),IF(AND($G119&gt;=BL$5,$G119&lt;=BL$6),5,IF($L119=1,2,1)),IF(AND($G119&gt;=BL$5,$G119&lt;=BL$6),IF($M119&gt;0,4,3),0)),IF(AND($D119&lt;=BL$6,$E119&gt;=BL$5),60,0)))</f>
        <v/>
      </c>
      <c r="BM119" s="80" t="str">
        <f>IF(OR($A119="",NOT(ISNUMBER($G119))),"",IF(AND($F119&lt;=BM$6,$G119&gt;=BM$5),IF(BM$5&gt;$N119,5,$K119)*10+IF(AND($F119&gt;=BM$5,$F119&lt;=BM$6),IF(AND($G119&gt;=BM$5,$G119&lt;=BM$6),5,IF($L119=1,2,1)),IF(AND($G119&gt;=BM$5,$G119&lt;=BM$6),IF($M119&gt;0,4,3),0)),IF(AND($D119&lt;=BM$6,$E119&gt;=BM$5),60,0)))</f>
        <v/>
      </c>
      <c r="BN119" s="80" t="str">
        <f>IF(OR($A119="",NOT(ISNUMBER($G119))),"",IF(AND($F119&lt;=BN$6,$G119&gt;=BN$5),IF(BN$5&gt;$N119,5,$K119)*10+IF(AND($F119&gt;=BN$5,$F119&lt;=BN$6),IF(AND($G119&gt;=BN$5,$G119&lt;=BN$6),5,IF($L119=1,2,1)),IF(AND($G119&gt;=BN$5,$G119&lt;=BN$6),IF($M119&gt;0,4,3),0)),IF(AND($D119&lt;=BN$6,$E119&gt;=BN$5),60,0)))</f>
        <v/>
      </c>
      <c r="BO119" s="80" t="str">
        <f>IF(OR($A119="",NOT(ISNUMBER($G119))),"",IF(AND($F119&lt;=BO$6,$G119&gt;=BO$5),IF(BO$5&gt;$N119,5,$K119)*10+IF(AND($F119&gt;=BO$5,$F119&lt;=BO$6),IF(AND($G119&gt;=BO$5,$G119&lt;=BO$6),5,IF($L119=1,2,1)),IF(AND($G119&gt;=BO$5,$G119&lt;=BO$6),IF($M119&gt;0,4,3),0)),IF(AND($D119&lt;=BO$6,$E119&gt;=BO$5),60,0)))</f>
        <v/>
      </c>
      <c r="BP119" s="80" t="str">
        <f>IF(OR($A119="",NOT(ISNUMBER($G119))),"",IF(AND($F119&lt;=BP$6,$G119&gt;=BP$5),IF(BP$5&gt;$N119,5,$K119)*10+IF(AND($F119&gt;=BP$5,$F119&lt;=BP$6),IF(AND($G119&gt;=BP$5,$G119&lt;=BP$6),5,IF($L119=1,2,1)),IF(AND($G119&gt;=BP$5,$G119&lt;=BP$6),IF($M119&gt;0,4,3),0)),IF(AND($D119&lt;=BP$6,$E119&gt;=BP$5),60,0)))</f>
        <v/>
      </c>
      <c r="BQ119" s="80" t="str">
        <f>IF(OR($A119="",NOT(ISNUMBER($G119))),"",IF(AND($F119&lt;=BQ$6,$G119&gt;=BQ$5),IF(BQ$5&gt;$N119,5,$K119)*10+IF(AND($F119&gt;=BQ$5,$F119&lt;=BQ$6),IF(AND($G119&gt;=BQ$5,$G119&lt;=BQ$6),5,IF($L119=1,2,1)),IF(AND($G119&gt;=BQ$5,$G119&lt;=BQ$6),IF($M119&gt;0,4,3),0)),IF(AND($D119&lt;=BQ$6,$E119&gt;=BQ$5),60,0)))</f>
        <v/>
      </c>
      <c r="BR119" s="80" t="str">
        <f>IF(OR($A119="",NOT(ISNUMBER($G119))),"",IF(AND($F119&lt;=BR$6,$G119&gt;=BR$5),IF(BR$5&gt;$N119,5,$K119)*10+IF(AND($F119&gt;=BR$5,$F119&lt;=BR$6),IF(AND($G119&gt;=BR$5,$G119&lt;=BR$6),5,IF($L119=1,2,1)),IF(AND($G119&gt;=BR$5,$G119&lt;=BR$6),IF($M119&gt;0,4,3),0)),IF(AND($D119&lt;=BR$6,$E119&gt;=BR$5),60,0)))</f>
        <v/>
      </c>
      <c r="BS119" s="80" t="str">
        <f>IF(OR($A119="",NOT(ISNUMBER($G119))),"",IF(AND($F119&lt;=BS$6,$G119&gt;=BS$5),IF(BS$5&gt;$N119,5,$K119)*10+IF(AND($F119&gt;=BS$5,$F119&lt;=BS$6),IF(AND($G119&gt;=BS$5,$G119&lt;=BS$6),5,IF($L119=1,2,1)),IF(AND($G119&gt;=BS$5,$G119&lt;=BS$6),IF($M119&gt;0,4,3),0)),IF(AND($D119&lt;=BS$6,$E119&gt;=BS$5),60,0)))</f>
        <v/>
      </c>
      <c r="BT119" s="80" t="str">
        <f>IF(OR($A119="",NOT(ISNUMBER($G119))),"",IF(AND($F119&lt;=BT$6,$G119&gt;=BT$5),IF(BT$5&gt;$N119,5,$K119)*10+IF(AND($F119&gt;=BT$5,$F119&lt;=BT$6),IF(AND($G119&gt;=BT$5,$G119&lt;=BT$6),5,IF($L119=1,2,1)),IF(AND($G119&gt;=BT$5,$G119&lt;=BT$6),IF($M119&gt;0,4,3),0)),IF(AND($D119&lt;=BT$6,$E119&gt;=BT$5),60,0)))</f>
        <v/>
      </c>
      <c r="BU119" s="80" t="str">
        <f>IF(OR($A119="",NOT(ISNUMBER($G119))),"",IF(AND($F119&lt;=BU$6,$G119&gt;=BU$5),IF(BU$5&gt;$N119,5,$K119)*10+IF(AND($F119&gt;=BU$5,$F119&lt;=BU$6),IF(AND($G119&gt;=BU$5,$G119&lt;=BU$6),5,IF($L119=1,2,1)),IF(AND($G119&gt;=BU$5,$G119&lt;=BU$6),IF($M119&gt;0,4,3),0)),IF(AND($D119&lt;=BU$6,$E119&gt;=BU$5),60,0)))</f>
        <v/>
      </c>
      <c r="BV119" s="80" t="str">
        <f>IF(OR($A119="",NOT(ISNUMBER($G119))),"",IF(AND($F119&lt;=BV$6,$G119&gt;=BV$5),IF(BV$5&gt;$N119,5,$K119)*10+IF(AND($F119&gt;=BV$5,$F119&lt;=BV$6),IF(AND($G119&gt;=BV$5,$G119&lt;=BV$6),5,IF($L119=1,2,1)),IF(AND($G119&gt;=BV$5,$G119&lt;=BV$6),IF($M119&gt;0,4,3),0)),IF(AND($D119&lt;=BV$6,$E119&gt;=BV$5),60,0)))</f>
        <v/>
      </c>
      <c r="BW119" s="80" t="str">
        <f>IF(OR($A119="",NOT(ISNUMBER($G119))),"",IF(AND($F119&lt;=BW$6,$G119&gt;=BW$5),IF(BW$5&gt;$N119,5,$K119)*10+IF(AND($F119&gt;=BW$5,$F119&lt;=BW$6),IF(AND($G119&gt;=BW$5,$G119&lt;=BW$6),5,IF($L119=1,2,1)),IF(AND($G119&gt;=BW$5,$G119&lt;=BW$6),IF($M119&gt;0,4,3),0)),IF(AND($D119&lt;=BW$6,$E119&gt;=BW$5),60,0)))</f>
        <v/>
      </c>
      <c r="BX119" s="80" t="str">
        <f>IF(OR($A119="",NOT(ISNUMBER($G119))),"",IF(AND($F119&lt;=BX$6,$G119&gt;=BX$5),IF(BX$5&gt;$N119,5,$K119)*10+IF(AND($F119&gt;=BX$5,$F119&lt;=BX$6),IF(AND($G119&gt;=BX$5,$G119&lt;=BX$6),5,IF($L119=1,2,1)),IF(AND($G119&gt;=BX$5,$G119&lt;=BX$6),IF($M119&gt;0,4,3),0)),IF(AND($D119&lt;=BX$6,$E119&gt;=BX$5),60,0)))</f>
        <v/>
      </c>
      <c r="BY119" s="80" t="str">
        <f>IF(OR($A119="",NOT(ISNUMBER($G119))),"",IF(AND($F119&lt;=BY$6,$G119&gt;=BY$5),IF(BY$5&gt;$N119,5,$K119)*10+IF(AND($F119&gt;=BY$5,$F119&lt;=BY$6),IF(AND($G119&gt;=BY$5,$G119&lt;=BY$6),5,IF($L119=1,2,1)),IF(AND($G119&gt;=BY$5,$G119&lt;=BY$6),IF($M119&gt;0,4,3),0)),IF(AND($D119&lt;=BY$6,$E119&gt;=BY$5),60,0)))</f>
        <v/>
      </c>
      <c r="BZ119" s="80" t="str">
        <f>IF(OR($A119="",NOT(ISNUMBER($G119))),"",IF(AND($F119&lt;=BZ$6,$G119&gt;=BZ$5),IF(BZ$5&gt;$N119,5,$K119)*10+IF(AND($F119&gt;=BZ$5,$F119&lt;=BZ$6),IF(AND($G119&gt;=BZ$5,$G119&lt;=BZ$6),5,IF($L119=1,2,1)),IF(AND($G119&gt;=BZ$5,$G119&lt;=BZ$6),IF($M119&gt;0,4,3),0)),IF(AND($D119&lt;=BZ$6,$E119&gt;=BZ$5),60,0)))</f>
        <v/>
      </c>
      <c r="CA119" s="80" t="str">
        <f>IF(OR($A119="",NOT(ISNUMBER($G119))),"",IF(AND($F119&lt;=CA$6,$G119&gt;=CA$5),IF(CA$5&gt;$N119,5,$K119)*10+IF(AND($F119&gt;=CA$5,$F119&lt;=CA$6),IF(AND($G119&gt;=CA$5,$G119&lt;=CA$6),5,IF($L119=1,2,1)),IF(AND($G119&gt;=CA$5,$G119&lt;=CA$6),IF($M119&gt;0,4,3),0)),IF(AND($D119&lt;=CA$6,$E119&gt;=CA$5),60,0)))</f>
        <v/>
      </c>
      <c r="CB119" s="80" t="str">
        <f>IF(OR($A119="",NOT(ISNUMBER($G119))),"",IF(AND($F119&lt;=CB$6,$G119&gt;=CB$5),IF(CB$5&gt;$N119,5,$K119)*10+IF(AND($F119&gt;=CB$5,$F119&lt;=CB$6),IF(AND($G119&gt;=CB$5,$G119&lt;=CB$6),5,IF($L119=1,2,1)),IF(AND($G119&gt;=CB$5,$G119&lt;=CB$6),IF($M119&gt;0,4,3),0)),IF(AND($D119&lt;=CB$6,$E119&gt;=CB$5),60,0)))</f>
        <v/>
      </c>
      <c r="CC119" s="80" t="str">
        <f>IF(OR($A119="",NOT(ISNUMBER($G119))),"",IF(AND($F119&lt;=CC$6,$G119&gt;=CC$5),IF(CC$5&gt;$N119,5,$K119)*10+IF(AND($F119&gt;=CC$5,$F119&lt;=CC$6),IF(AND($G119&gt;=CC$5,$G119&lt;=CC$6),5,IF($L119=1,2,1)),IF(AND($G119&gt;=CC$5,$G119&lt;=CC$6),IF($M119&gt;0,4,3),0)),IF(AND($D119&lt;=CC$6,$E119&gt;=CC$5),60,0)))</f>
        <v/>
      </c>
      <c r="CD119" s="80" t="str">
        <f>IF(OR($A119="",NOT(ISNUMBER($G119))),"",IF(AND($F119&lt;=CD$6,$G119&gt;=CD$5),IF(CD$5&gt;$N119,5,$K119)*10+IF(AND($F119&gt;=CD$5,$F119&lt;=CD$6),IF(AND($G119&gt;=CD$5,$G119&lt;=CD$6),5,IF($L119=1,2,1)),IF(AND($G119&gt;=CD$5,$G119&lt;=CD$6),IF($M119&gt;0,4,3),0)),IF(AND($D119&lt;=CD$6,$E119&gt;=CD$5),60,0)))</f>
        <v/>
      </c>
      <c r="CE119" s="80" t="str">
        <f>IF(OR($A119="",NOT(ISNUMBER($G119))),"",IF(AND($F119&lt;=CE$6,$G119&gt;=CE$5),IF(CE$5&gt;$N119,5,$K119)*10+IF(AND($F119&gt;=CE$5,$F119&lt;=CE$6),IF(AND($G119&gt;=CE$5,$G119&lt;=CE$6),5,IF($L119=1,2,1)),IF(AND($G119&gt;=CE$5,$G119&lt;=CE$6),IF($M119&gt;0,4,3),0)),IF(AND($D119&lt;=CE$6,$E119&gt;=CE$5),60,0)))</f>
        <v/>
      </c>
      <c r="CF119" s="80" t="str">
        <f>IF(OR($A119="",NOT(ISNUMBER($G119))),"",IF(AND($F119&lt;=CF$6,$G119&gt;=CF$5),IF(CF$5&gt;$N119,5,$K119)*10+IF(AND($F119&gt;=CF$5,$F119&lt;=CF$6),IF(AND($G119&gt;=CF$5,$G119&lt;=CF$6),5,IF($L119=1,2,1)),IF(AND($G119&gt;=CF$5,$G119&lt;=CF$6),IF($M119&gt;0,4,3),0)),IF(AND($D119&lt;=CF$6,$E119&gt;=CF$5),60,0)))</f>
        <v/>
      </c>
      <c r="CG119" s="80" t="str">
        <f>IF(OR($A119="",NOT(ISNUMBER($G119))),"",IF(AND($F119&lt;=CG$6,$G119&gt;=CG$5),IF(CG$5&gt;$N119,5,$K119)*10+IF(AND($F119&gt;=CG$5,$F119&lt;=CG$6),IF(AND($G119&gt;=CG$5,$G119&lt;=CG$6),5,IF($L119=1,2,1)),IF(AND($G119&gt;=CG$5,$G119&lt;=CG$6),IF($M119&gt;0,4,3),0)),IF(AND($D119&lt;=CG$6,$E119&gt;=CG$5),60,0)))</f>
        <v/>
      </c>
      <c r="CH119" s="80" t="str">
        <f>IF(OR($A119="",NOT(ISNUMBER($G119))),"",IF(AND($F119&lt;=CH$6,$G119&gt;=CH$5),IF(CH$5&gt;$N119,5,$K119)*10+IF(AND($F119&gt;=CH$5,$F119&lt;=CH$6),IF(AND($G119&gt;=CH$5,$G119&lt;=CH$6),5,IF($L119=1,2,1)),IF(AND($G119&gt;=CH$5,$G119&lt;=CH$6),IF($M119&gt;0,4,3),0)),IF(AND($D119&lt;=CH$6,$E119&gt;=CH$5),60,0)))</f>
        <v/>
      </c>
      <c r="CI119" s="80" t="str">
        <f>IF(OR($A119="",NOT(ISNUMBER($G119))),"",IF(AND($F119&lt;=CI$6,$G119&gt;=CI$5),IF(CI$5&gt;$N119,5,$K119)*10+IF(AND($F119&gt;=CI$5,$F119&lt;=CI$6),IF(AND($G119&gt;=CI$5,$G119&lt;=CI$6),5,IF($L119=1,2,1)),IF(AND($G119&gt;=CI$5,$G119&lt;=CI$6),IF($M119&gt;0,4,3),0)),IF(AND($D119&lt;=CI$6,$E119&gt;=CI$5),60,0)))</f>
        <v/>
      </c>
      <c r="CJ119" s="80" t="str">
        <f>IF(OR($A119="",NOT(ISNUMBER($G119))),"",IF(AND($F119&lt;=CJ$6,$G119&gt;=CJ$5),IF(CJ$5&gt;$N119,5,$K119)*10+IF(AND($F119&gt;=CJ$5,$F119&lt;=CJ$6),IF(AND($G119&gt;=CJ$5,$G119&lt;=CJ$6),5,IF($L119=1,2,1)),IF(AND($G119&gt;=CJ$5,$G119&lt;=CJ$6),IF($M119&gt;0,4,3),0)),IF(AND($D119&lt;=CJ$6,$E119&gt;=CJ$5),60,0)))</f>
        <v/>
      </c>
      <c r="CK119" s="80" t="str">
        <f>IF(OR($A119="",NOT(ISNUMBER($G119))),"",IF(AND($F119&lt;=CK$6,$G119&gt;=CK$5),IF(CK$5&gt;$N119,5,$K119)*10+IF(AND($F119&gt;=CK$5,$F119&lt;=CK$6),IF(AND($G119&gt;=CK$5,$G119&lt;=CK$6),5,IF($L119=1,2,1)),IF(AND($G119&gt;=CK$5,$G119&lt;=CK$6),IF($M119&gt;0,4,3),0)),IF(AND($D119&lt;=CK$6,$E119&gt;=CK$5),60,0)))</f>
        <v/>
      </c>
      <c r="CL119" s="80" t="str">
        <f>IF(OR($A119="",NOT(ISNUMBER($G119))),"",IF(AND($F119&lt;=CL$6,$G119&gt;=CL$5),IF(CL$5&gt;$N119,5,$K119)*10+IF(AND($F119&gt;=CL$5,$F119&lt;=CL$6),IF(AND($G119&gt;=CL$5,$G119&lt;=CL$6),5,IF($L119=1,2,1)),IF(AND($G119&gt;=CL$5,$G119&lt;=CL$6),IF($M119&gt;0,4,3),0)),IF(AND($D119&lt;=CL$6,$E119&gt;=CL$5),60,0)))</f>
        <v/>
      </c>
      <c r="CM119" s="80" t="str">
        <f>IF(OR($A119="",NOT(ISNUMBER($G119))),"",IF(AND($F119&lt;=CM$6,$G119&gt;=CM$5),IF(CM$5&gt;$N119,5,$K119)*10+IF(AND($F119&gt;=CM$5,$F119&lt;=CM$6),IF(AND($G119&gt;=CM$5,$G119&lt;=CM$6),5,IF($L119=1,2,1)),IF(AND($G119&gt;=CM$5,$G119&lt;=CM$6),IF($M119&gt;0,4,3),0)),IF(AND($D119&lt;=CM$6,$E119&gt;=CM$5),60,0)))</f>
        <v/>
      </c>
      <c r="CN119" s="80" t="str">
        <f>IF(OR($A119="",NOT(ISNUMBER($G119))),"",IF(AND($F119&lt;=CN$6,$G119&gt;=CN$5),IF(CN$5&gt;$N119,5,$K119)*10+IF(AND($F119&gt;=CN$5,$F119&lt;=CN$6),IF(AND($G119&gt;=CN$5,$G119&lt;=CN$6),5,IF($L119=1,2,1)),IF(AND($G119&gt;=CN$5,$G119&lt;=CN$6),IF($M119&gt;0,4,3),0)),IF(AND($D119&lt;=CN$6,$E119&gt;=CN$5),60,0)))</f>
        <v/>
      </c>
      <c r="CO119" s="80" t="str">
        <f>IF(OR($A119="",NOT(ISNUMBER($G119))),"",IF(AND($F119&lt;=CO$6,$G119&gt;=CO$5),IF(CO$5&gt;$N119,5,$K119)*10+IF(AND($F119&gt;=CO$5,$F119&lt;=CO$6),IF(AND($G119&gt;=CO$5,$G119&lt;=CO$6),5,IF($L119=1,2,1)),IF(AND($G119&gt;=CO$5,$G119&lt;=CO$6),IF($M119&gt;0,4,3),0)),IF(AND($D119&lt;=CO$6,$E119&gt;=CO$5),60,0)))</f>
        <v/>
      </c>
      <c r="CP119" s="80" t="str">
        <f>IF(OR($A119="",NOT(ISNUMBER($G119))),"",IF(AND($F119&lt;=CP$6,$G119&gt;=CP$5),IF(CP$5&gt;$N119,5,$K119)*10+IF(AND($F119&gt;=CP$5,$F119&lt;=CP$6),IF(AND($G119&gt;=CP$5,$G119&lt;=CP$6),5,IF($L119=1,2,1)),IF(AND($G119&gt;=CP$5,$G119&lt;=CP$6),IF($M119&gt;0,4,3),0)),IF(AND($D119&lt;=CP$6,$E119&gt;=CP$5),60,0)))</f>
        <v/>
      </c>
      <c r="CQ119" s="80" t="str">
        <f>IF(OR($A119="",NOT(ISNUMBER($G119))),"",IF(AND($F119&lt;=CQ$6,$G119&gt;=CQ$5),IF(CQ$5&gt;$N119,5,$K119)*10+IF(AND($F119&gt;=CQ$5,$F119&lt;=CQ$6),IF(AND($G119&gt;=CQ$5,$G119&lt;=CQ$6),5,IF($L119=1,2,1)),IF(AND($G119&gt;=CQ$5,$G119&lt;=CQ$6),IF($M119&gt;0,4,3),0)),IF(AND($D119&lt;=CQ$6,$E119&gt;=CQ$5),60,0)))</f>
        <v/>
      </c>
      <c r="CR119" s="80" t="str">
        <f>IF(OR($A119="",NOT(ISNUMBER($G119))),"",IF(AND($F119&lt;=CR$6,$G119&gt;=CR$5),IF(CR$5&gt;$N119,5,$K119)*10+IF(AND($F119&gt;=CR$5,$F119&lt;=CR$6),IF(AND($G119&gt;=CR$5,$G119&lt;=CR$6),5,IF($L119=1,2,1)),IF(AND($G119&gt;=CR$5,$G119&lt;=CR$6),IF($M119&gt;0,4,3),0)),IF(AND($D119&lt;=CR$6,$E119&gt;=CR$5),60,0)))</f>
        <v/>
      </c>
      <c r="CS119" s="80" t="str">
        <f>IF(OR($A119="",NOT(ISNUMBER($G119))),"",IF(AND($F119&lt;=CS$6,$G119&gt;=CS$5),IF(CS$5&gt;$N119,5,$K119)*10+IF(AND($F119&gt;=CS$5,$F119&lt;=CS$6),IF(AND($G119&gt;=CS$5,$G119&lt;=CS$6),5,IF($L119=1,2,1)),IF(AND($G119&gt;=CS$5,$G119&lt;=CS$6),IF($M119&gt;0,4,3),0)),IF(AND($D119&lt;=CS$6,$E119&gt;=CS$5),60,0)))</f>
        <v/>
      </c>
      <c r="CT119" s="80" t="str">
        <f>IF(OR($A119="",NOT(ISNUMBER($G119))),"",IF(AND($F119&lt;=CT$6,$G119&gt;=CT$5),IF(CT$5&gt;$N119,5,$K119)*10+IF(AND($F119&gt;=CT$5,$F119&lt;=CT$6),IF(AND($G119&gt;=CT$5,$G119&lt;=CT$6),5,IF($L119=1,2,1)),IF(AND($G119&gt;=CT$5,$G119&lt;=CT$6),IF($M119&gt;0,4,3),0)),IF(AND($D119&lt;=CT$6,$E119&gt;=CT$5),60,0)))</f>
        <v/>
      </c>
      <c r="CU119" s="80" t="str">
        <f>IF(OR($A119="",NOT(ISNUMBER($G119))),"",IF(AND($F119&lt;=CU$6,$G119&gt;=CU$5),IF(CU$5&gt;$N119,5,$K119)*10+IF(AND($F119&gt;=CU$5,$F119&lt;=CU$6),IF(AND($G119&gt;=CU$5,$G119&lt;=CU$6),5,IF($L119=1,2,1)),IF(AND($G119&gt;=CU$5,$G119&lt;=CU$6),IF($M119&gt;0,4,3),0)),IF(AND($D119&lt;=CU$6,$E119&gt;=CU$5),60,0)))</f>
        <v/>
      </c>
      <c r="CV119" s="80" t="str">
        <f>IF(OR($A119="",NOT(ISNUMBER($G119))),"",IF(AND($F119&lt;=CV$6,$G119&gt;=CV$5),IF(CV$5&gt;$N119,5,$K119)*10+IF(AND($F119&gt;=CV$5,$F119&lt;=CV$6),IF(AND($G119&gt;=CV$5,$G119&lt;=CV$6),5,IF($L119=1,2,1)),IF(AND($G119&gt;=CV$5,$G119&lt;=CV$6),IF($M119&gt;0,4,3),0)),IF(AND($D119&lt;=CV$6,$E119&gt;=CV$5),60,0)))</f>
        <v/>
      </c>
      <c r="CW119" s="80" t="str">
        <f>IF(OR($A119="",NOT(ISNUMBER($G119))),"",IF(AND($F119&lt;=CW$6,$G119&gt;=CW$5),IF(CW$5&gt;$N119,5,$K119)*10+IF(AND($F119&gt;=CW$5,$F119&lt;=CW$6),IF(AND($G119&gt;=CW$5,$G119&lt;=CW$6),5,IF($L119=1,2,1)),IF(AND($G119&gt;=CW$5,$G119&lt;=CW$6),IF($M119&gt;0,4,3),0)),IF(AND($D119&lt;=CW$6,$E119&gt;=CW$5),60,0)))</f>
        <v/>
      </c>
      <c r="CX119" s="80" t="str">
        <f>IF(OR($A119="",NOT(ISNUMBER($G119))),"",IF(AND($F119&lt;=CX$6,$G119&gt;=CX$5),IF(CX$5&gt;$N119,5,$K119)*10+IF(AND($F119&gt;=CX$5,$F119&lt;=CX$6),IF(AND($G119&gt;=CX$5,$G119&lt;=CX$6),5,IF($L119=1,2,1)),IF(AND($G119&gt;=CX$5,$G119&lt;=CX$6),IF($M119&gt;0,4,3),0)),IF(AND($D119&lt;=CX$6,$E119&gt;=CX$5),60,0)))</f>
        <v/>
      </c>
      <c r="CY119" s="80" t="str">
        <f>IF(OR($A119="",NOT(ISNUMBER($G119))),"",IF(AND($F119&lt;=CY$6,$G119&gt;=CY$5),IF(CY$5&gt;$N119,5,$K119)*10+IF(AND($F119&gt;=CY$5,$F119&lt;=CY$6),IF(AND($G119&gt;=CY$5,$G119&lt;=CY$6),5,IF($L119=1,2,1)),IF(AND($G119&gt;=CY$5,$G119&lt;=CY$6),IF($M119&gt;0,4,3),0)),IF(AND($D119&lt;=CY$6,$E119&gt;=CY$5),60,0)))</f>
        <v/>
      </c>
      <c r="CZ119" s="80" t="str">
        <f>IF(OR($A119="",NOT(ISNUMBER($G119))),"",IF(AND($F119&lt;=CZ$6,$G119&gt;=CZ$5),IF(CZ$5&gt;$N119,5,$K119)*10+IF(AND($F119&gt;=CZ$5,$F119&lt;=CZ$6),IF(AND($G119&gt;=CZ$5,$G119&lt;=CZ$6),5,IF($L119=1,2,1)),IF(AND($G119&gt;=CZ$5,$G119&lt;=CZ$6),IF($M119&gt;0,4,3),0)),IF(AND($D119&lt;=CZ$6,$E119&gt;=CZ$5),60,0)))</f>
        <v/>
      </c>
      <c r="DA119" s="80" t="str">
        <f>IF(OR($A119="",NOT(ISNUMBER($G119))),"",IF(AND($F119&lt;=DA$6,$G119&gt;=DA$5),IF(DA$5&gt;$N119,5,$K119)*10+IF(AND($F119&gt;=DA$5,$F119&lt;=DA$6),IF(AND($G119&gt;=DA$5,$G119&lt;=DA$6),5,IF($L119=1,2,1)),IF(AND($G119&gt;=DA$5,$G119&lt;=DA$6),IF($M119&gt;0,4,3),0)),IF(AND($D119&lt;=DA$6,$E119&gt;=DA$5),60,0)))</f>
        <v/>
      </c>
      <c r="DB119" s="80" t="str">
        <f>IF(OR($A119="",NOT(ISNUMBER($G119))),"",IF(AND($F119&lt;=DB$6,$G119&gt;=DB$5),IF(DB$5&gt;$N119,5,$K119)*10+IF(AND($F119&gt;=DB$5,$F119&lt;=DB$6),IF(AND($G119&gt;=DB$5,$G119&lt;=DB$6),5,IF($L119=1,2,1)),IF(AND($G119&gt;=DB$5,$G119&lt;=DB$6),IF($M119&gt;0,4,3),0)),IF(AND($D119&lt;=DB$6,$E119&gt;=DB$5),60,0)))</f>
        <v/>
      </c>
      <c r="DC119" s="80" t="str">
        <f>IF(OR($A119="",NOT(ISNUMBER($G119))),"",IF(AND($F119&lt;=DC$6,$G119&gt;=DC$5),IF(DC$5&gt;$N119,5,$K119)*10+IF(AND($F119&gt;=DC$5,$F119&lt;=DC$6),IF(AND($G119&gt;=DC$5,$G119&lt;=DC$6),5,IF($L119=1,2,1)),IF(AND($G119&gt;=DC$5,$G119&lt;=DC$6),IF($M119&gt;0,4,3),0)),IF(AND($D119&lt;=DC$6,$E119&gt;=DC$5),60,0)))</f>
        <v/>
      </c>
      <c r="DD119" s="80" t="str">
        <f>IF(OR($A119="",NOT(ISNUMBER($G119))),"",IF(AND($F119&lt;=DD$6,$G119&gt;=DD$5),IF(DD$5&gt;$N119,5,$K119)*10+IF(AND($F119&gt;=DD$5,$F119&lt;=DD$6),IF(AND($G119&gt;=DD$5,$G119&lt;=DD$6),5,IF($L119=1,2,1)),IF(AND($G119&gt;=DD$5,$G119&lt;=DD$6),IF($M119&gt;0,4,3),0)),IF(AND($D119&lt;=DD$6,$E119&gt;=DD$5),60,0)))</f>
        <v/>
      </c>
      <c r="DE119" s="80" t="str">
        <f>IF(OR($A119="",NOT(ISNUMBER($G119))),"",IF(AND($F119&lt;=DE$6,$G119&gt;=DE$5),IF(DE$5&gt;$N119,5,$K119)*10+IF(AND($F119&gt;=DE$5,$F119&lt;=DE$6),IF(AND($G119&gt;=DE$5,$G119&lt;=DE$6),5,IF($L119=1,2,1)),IF(AND($G119&gt;=DE$5,$G119&lt;=DE$6),IF($M119&gt;0,4,3),0)),IF(AND($D119&lt;=DE$6,$E119&gt;=DE$5),60,0)))</f>
        <v/>
      </c>
      <c r="DF119" s="80" t="str">
        <f>IF(OR($A119="",NOT(ISNUMBER($G119))),"",IF(AND($F119&lt;=DF$6,$G119&gt;=DF$5),IF(DF$5&gt;$N119,5,$K119)*10+IF(AND($F119&gt;=DF$5,$F119&lt;=DF$6),IF(AND($G119&gt;=DF$5,$G119&lt;=DF$6),5,IF($L119=1,2,1)),IF(AND($G119&gt;=DF$5,$G119&lt;=DF$6),IF($M119&gt;0,4,3),0)),IF(AND($D119&lt;=DF$6,$E119&gt;=DF$5),60,0)))</f>
        <v/>
      </c>
      <c r="DG119" s="80" t="str">
        <f>IF(OR($A119="",NOT(ISNUMBER($G119))),"",IF(AND($F119&lt;=DG$6,$G119&gt;=DG$5),IF(DG$5&gt;$N119,5,$K119)*10+IF(AND($F119&gt;=DG$5,$F119&lt;=DG$6),IF(AND($G119&gt;=DG$5,$G119&lt;=DG$6),5,IF($L119=1,2,1)),IF(AND($G119&gt;=DG$5,$G119&lt;=DG$6),IF($M119&gt;0,4,3),0)),IF(AND($D119&lt;=DG$6,$E119&gt;=DG$5),60,0)))</f>
        <v/>
      </c>
      <c r="DH119" s="80" t="str">
        <f>IF(OR($A119="",NOT(ISNUMBER($G119))),"",IF(AND($F119&lt;=DH$6,$G119&gt;=DH$5),IF(DH$5&gt;$N119,5,$K119)*10+IF(AND($F119&gt;=DH$5,$F119&lt;=DH$6),IF(AND($G119&gt;=DH$5,$G119&lt;=DH$6),5,IF($L119=1,2,1)),IF(AND($G119&gt;=DH$5,$G119&lt;=DH$6),IF($M119&gt;0,4,3),0)),IF(AND($D119&lt;=DH$6,$E119&gt;=DH$5),60,0)))</f>
        <v/>
      </c>
      <c r="DI119" s="80" t="str">
        <f>IF(OR($A119="",NOT(ISNUMBER($G119))),"",IF(AND($F119&lt;=DI$6,$G119&gt;=DI$5),IF(DI$5&gt;$N119,5,$K119)*10+IF(AND($F119&gt;=DI$5,$F119&lt;=DI$6),IF(AND($G119&gt;=DI$5,$G119&lt;=DI$6),5,IF($L119=1,2,1)),IF(AND($G119&gt;=DI$5,$G119&lt;=DI$6),IF($M119&gt;0,4,3),0)),IF(AND($D119&lt;=DI$6,$E119&gt;=DI$5),60,0)))</f>
        <v/>
      </c>
      <c r="DJ119" s="80" t="str">
        <f>IF(OR($A119="",NOT(ISNUMBER($G119))),"",IF(AND($F119&lt;=DJ$6,$G119&gt;=DJ$5),IF(DJ$5&gt;$N119,5,$K119)*10+IF(AND($F119&gt;=DJ$5,$F119&lt;=DJ$6),IF(AND($G119&gt;=DJ$5,$G119&lt;=DJ$6),5,IF($L119=1,2,1)),IF(AND($G119&gt;=DJ$5,$G119&lt;=DJ$6),IF($M119&gt;0,4,3),0)),IF(AND($D119&lt;=DJ$6,$E119&gt;=DJ$5),60,0)))</f>
        <v/>
      </c>
      <c r="DK119" s="80" t="str">
        <f>IF(OR($A119="",NOT(ISNUMBER($G119))),"",IF(AND($F119&lt;=DK$6,$G119&gt;=DK$5),IF(DK$5&gt;$N119,5,$K119)*10+IF(AND($F119&gt;=DK$5,$F119&lt;=DK$6),IF(AND($G119&gt;=DK$5,$G119&lt;=DK$6),5,IF($L119=1,2,1)),IF(AND($G119&gt;=DK$5,$G119&lt;=DK$6),IF($M119&gt;0,4,3),0)),IF(AND($D119&lt;=DK$6,$E119&gt;=DK$5),60,0)))</f>
        <v/>
      </c>
      <c r="DL119" s="80" t="str">
        <f>IF(OR($A119="",NOT(ISNUMBER($G119))),"",IF(AND($F119&lt;=DL$6,$G119&gt;=DL$5),IF(DL$5&gt;$N119,5,$K119)*10+IF(AND($F119&gt;=DL$5,$F119&lt;=DL$6),IF(AND($G119&gt;=DL$5,$G119&lt;=DL$6),5,IF($L119=1,2,1)),IF(AND($G119&gt;=DL$5,$G119&lt;=DL$6),IF($M119&gt;0,4,3),0)),IF(AND($D119&lt;=DL$6,$E119&gt;=DL$5),60,0)))</f>
        <v/>
      </c>
      <c r="DM119" s="80" t="str">
        <f>IF(OR($A119="",NOT(ISNUMBER($G119))),"",IF(AND($F119&lt;=DM$6,$G119&gt;=DM$5),IF(DM$5&gt;$N119,5,$K119)*10+IF(AND($F119&gt;=DM$5,$F119&lt;=DM$6),IF(AND($G119&gt;=DM$5,$G119&lt;=DM$6),5,IF($L119=1,2,1)),IF(AND($G119&gt;=DM$5,$G119&lt;=DM$6),IF($M119&gt;0,4,3),0)),IF(AND($D119&lt;=DM$6,$E119&gt;=DM$5),60,0)))</f>
        <v/>
      </c>
      <c r="DN119" s="80" t="str">
        <f>IF(OR($A119="",NOT(ISNUMBER($G119))),"",IF(AND($F119&lt;=DN$6,$G119&gt;=DN$5),IF(DN$5&gt;$N119,5,$K119)*10+IF(AND($F119&gt;=DN$5,$F119&lt;=DN$6),IF(AND($G119&gt;=DN$5,$G119&lt;=DN$6),5,IF($L119=1,2,1)),IF(AND($G119&gt;=DN$5,$G119&lt;=DN$6),IF($M119&gt;0,4,3),0)),IF(AND($D119&lt;=DN$6,$E119&gt;=DN$5),60,0)))</f>
        <v/>
      </c>
      <c r="DO119" s="80" t="str">
        <f>IF(OR($A119="",NOT(ISNUMBER($G119))),"",IF(AND($F119&lt;=DO$6,$G119&gt;=DO$5),IF(DO$5&gt;$N119,5,$K119)*10+IF(AND($F119&gt;=DO$5,$F119&lt;=DO$6),IF(AND($G119&gt;=DO$5,$G119&lt;=DO$6),5,IF($L119=1,2,1)),IF(AND($G119&gt;=DO$5,$G119&lt;=DO$6),IF($M119&gt;0,4,3),0)),IF(AND($D119&lt;=DO$6,$E119&gt;=DO$5),60,0)))</f>
        <v/>
      </c>
      <c r="DP119" s="80" t="str">
        <f>IF(OR($A119="",NOT(ISNUMBER($G119))),"",IF(AND($F119&lt;=DP$6,$G119&gt;=DP$5),IF(DP$5&gt;$N119,5,$K119)*10+IF(AND($F119&gt;=DP$5,$F119&lt;=DP$6),IF(AND($G119&gt;=DP$5,$G119&lt;=DP$6),5,IF($L119=1,2,1)),IF(AND($G119&gt;=DP$5,$G119&lt;=DP$6),IF($M119&gt;0,4,3),0)),IF(AND($D119&lt;=DP$6,$E119&gt;=DP$5),60,0)))</f>
        <v/>
      </c>
      <c r="DQ119" s="80" t="str">
        <f>IF(OR($A119="",NOT(ISNUMBER($G119))),"",IF(AND($F119&lt;=DQ$6,$G119&gt;=DQ$5),IF(DQ$5&gt;$N119,5,$K119)*10+IF(AND($F119&gt;=DQ$5,$F119&lt;=DQ$6),IF(AND($G119&gt;=DQ$5,$G119&lt;=DQ$6),5,IF($L119=1,2,1)),IF(AND($G119&gt;=DQ$5,$G119&lt;=DQ$6),IF($M119&gt;0,4,3),0)),IF(AND($D119&lt;=DQ$6,$E119&gt;=DQ$5),60,0)))</f>
        <v/>
      </c>
      <c r="DR119" s="80" t="str">
        <f>IF(OR($A119="",NOT(ISNUMBER($G119))),"",IF(AND($F119&lt;=DR$6,$G119&gt;=DR$5),IF(DR$5&gt;$N119,5,$K119)*10+IF(AND($F119&gt;=DR$5,$F119&lt;=DR$6),IF(AND($G119&gt;=DR$5,$G119&lt;=DR$6),5,IF($L119=1,2,1)),IF(AND($G119&gt;=DR$5,$G119&lt;=DR$6),IF($M119&gt;0,4,3),0)),IF(AND($D119&lt;=DR$6,$E119&gt;=DR$5),60,0)))</f>
        <v/>
      </c>
      <c r="DS119" s="80" t="str">
        <f>IF(OR($A119="",NOT(ISNUMBER($G119))),"",IF(AND($F119&lt;=DS$6,$G119&gt;=DS$5),IF(DS$5&gt;$N119,5,$K119)*10+IF(AND($F119&gt;=DS$5,$F119&lt;=DS$6),IF(AND($G119&gt;=DS$5,$G119&lt;=DS$6),5,IF($L119=1,2,1)),IF(AND($G119&gt;=DS$5,$G119&lt;=DS$6),IF($M119&gt;0,4,3),0)),IF(AND($D119&lt;=DS$6,$E119&gt;=DS$5),60,0)))</f>
        <v/>
      </c>
      <c r="DT119" s="80" t="str">
        <f>IF(OR($A119="",NOT(ISNUMBER($G119))),"",IF(AND($F119&lt;=DT$6,$G119&gt;=DT$5),IF(DT$5&gt;$N119,5,$K119)*10+IF(AND($F119&gt;=DT$5,$F119&lt;=DT$6),IF(AND($G119&gt;=DT$5,$G119&lt;=DT$6),5,IF($L119=1,2,1)),IF(AND($G119&gt;=DT$5,$G119&lt;=DT$6),IF($M119&gt;0,4,3),0)),IF(AND($D119&lt;=DT$6,$E119&gt;=DT$5),60,0)))</f>
        <v/>
      </c>
      <c r="DU119" s="80" t="str">
        <f>IF(OR($A119="",NOT(ISNUMBER($G119))),"",IF(AND($F119&lt;=DU$6,$G119&gt;=DU$5),IF(DU$5&gt;$N119,5,$K119)*10+IF(AND($F119&gt;=DU$5,$F119&lt;=DU$6),IF(AND($G119&gt;=DU$5,$G119&lt;=DU$6),5,IF($L119=1,2,1)),IF(AND($G119&gt;=DU$5,$G119&lt;=DU$6),IF($M119&gt;0,4,3),0)),IF(AND($D119&lt;=DU$6,$E119&gt;=DU$5),60,0)))</f>
        <v/>
      </c>
      <c r="DV119" s="80" t="str">
        <f>IF(OR($A119="",NOT(ISNUMBER($G119))),"",IF(AND($F119&lt;=DV$6,$G119&gt;=DV$5),IF(DV$5&gt;$N119,5,$K119)*10+IF(AND($F119&gt;=DV$5,$F119&lt;=DV$6),IF(AND($G119&gt;=DV$5,$G119&lt;=DV$6),5,IF($L119=1,2,1)),IF(AND($G119&gt;=DV$5,$G119&lt;=DV$6),IF($M119&gt;0,4,3),0)),IF(AND($D119&lt;=DV$6,$E119&gt;=DV$5),60,0)))</f>
        <v/>
      </c>
      <c r="DW119" s="80" t="str">
        <f>IF(OR($A119="",NOT(ISNUMBER($G119))),"",IF(AND($F119&lt;=DW$6,$G119&gt;=DW$5),IF(DW$5&gt;$N119,5,$K119)*10+IF(AND($F119&gt;=DW$5,$F119&lt;=DW$6),IF(AND($G119&gt;=DW$5,$G119&lt;=DW$6),5,IF($L119=1,2,1)),IF(AND($G119&gt;=DW$5,$G119&lt;=DW$6),IF($M119&gt;0,4,3),0)),IF(AND($D119&lt;=DW$6,$E119&gt;=DW$5),60,0)))</f>
        <v/>
      </c>
      <c r="DX119" s="80" t="str">
        <f>IF(OR($A119="",NOT(ISNUMBER($G119))),"",IF(AND($F119&lt;=DX$6,$G119&gt;=DX$5),IF(DX$5&gt;$N119,5,$K119)*10+IF(AND($F119&gt;=DX$5,$F119&lt;=DX$6),IF(AND($G119&gt;=DX$5,$G119&lt;=DX$6),5,IF($L119=1,2,1)),IF(AND($G119&gt;=DX$5,$G119&lt;=DX$6),IF($M119&gt;0,4,3),0)),IF(AND($D119&lt;=DX$6,$E119&gt;=DX$5),60,0)))</f>
        <v/>
      </c>
      <c r="DY119" s="80" t="str">
        <f>IF(OR($A119="",NOT(ISNUMBER($G119))),"",IF(AND($F119&lt;=DY$6,$G119&gt;=DY$5),IF(DY$5&gt;$N119,5,$K119)*10+IF(AND($F119&gt;=DY$5,$F119&lt;=DY$6),IF(AND($G119&gt;=DY$5,$G119&lt;=DY$6),5,IF($L119=1,2,1)),IF(AND($G119&gt;=DY$5,$G119&lt;=DY$6),IF($M119&gt;0,4,3),0)),IF(AND($D119&lt;=DY$6,$E119&gt;=DY$5),60,0)))</f>
        <v/>
      </c>
      <c r="DZ119" s="80" t="str">
        <f>IF(OR($A119="",NOT(ISNUMBER($G119))),"",IF(AND($F119&lt;=DZ$6,$G119&gt;=DZ$5),IF(DZ$5&gt;$N119,5,$K119)*10+IF(AND($F119&gt;=DZ$5,$F119&lt;=DZ$6),IF(AND($G119&gt;=DZ$5,$G119&lt;=DZ$6),5,IF($L119=1,2,1)),IF(AND($G119&gt;=DZ$5,$G119&lt;=DZ$6),IF($M119&gt;0,4,3),0)),IF(AND($D119&lt;=DZ$6,$E119&gt;=DZ$5),60,0)))</f>
        <v/>
      </c>
      <c r="EA119" s="80" t="str">
        <f>IF(OR($A119="",NOT(ISNUMBER($G119))),"",IF(AND($F119&lt;=EA$6,$G119&gt;=EA$5),IF(EA$5&gt;$N119,5,$K119)*10+IF(AND($F119&gt;=EA$5,$F119&lt;=EA$6),IF(AND($G119&gt;=EA$5,$G119&lt;=EA$6),5,IF($L119=1,2,1)),IF(AND($G119&gt;=EA$5,$G119&lt;=EA$6),IF($M119&gt;0,4,3),0)),IF(AND($D119&lt;=EA$6,$E119&gt;=EA$5),60,0)))</f>
        <v/>
      </c>
      <c r="EB119" s="80" t="str">
        <f>IF(OR($A119="",NOT(ISNUMBER($G119))),"",IF(AND($F119&lt;=EB$6,$G119&gt;=EB$5),IF(EB$5&gt;$N119,5,$K119)*10+IF(AND($F119&gt;=EB$5,$F119&lt;=EB$6),IF(AND($G119&gt;=EB$5,$G119&lt;=EB$6),5,IF($L119=1,2,1)),IF(AND($G119&gt;=EB$5,$G119&lt;=EB$6),IF($M119&gt;0,4,3),0)),IF(AND($D119&lt;=EB$6,$E119&gt;=EB$5),60,0)))</f>
        <v/>
      </c>
      <c r="EC119" s="80" t="str">
        <f>IF(OR($A119="",NOT(ISNUMBER($G119))),"",IF(AND($F119&lt;=EC$6,$G119&gt;=EC$5),IF(EC$5&gt;$N119,5,$K119)*10+IF(AND($F119&gt;=EC$5,$F119&lt;=EC$6),IF(AND($G119&gt;=EC$5,$G119&lt;=EC$6),5,IF($L119=1,2,1)),IF(AND($G119&gt;=EC$5,$G119&lt;=EC$6),IF($M119&gt;0,4,3),0)),IF(AND($D119&lt;=EC$6,$E119&gt;=EC$5),60,0)))</f>
        <v/>
      </c>
      <c r="ED119" s="80" t="str">
        <f>IF(OR($A119="",NOT(ISNUMBER($G119))),"",IF(AND($F119&lt;=ED$6,$G119&gt;=ED$5),IF(ED$5&gt;$N119,5,$K119)*10+IF(AND($F119&gt;=ED$5,$F119&lt;=ED$6),IF(AND($G119&gt;=ED$5,$G119&lt;=ED$6),5,IF($L119=1,2,1)),IF(AND($G119&gt;=ED$5,$G119&lt;=ED$6),IF($M119&gt;0,4,3),0)),IF(AND($D119&lt;=ED$6,$E119&gt;=ED$5),60,0)))</f>
        <v/>
      </c>
    </row>
    <row r="120" ht="18" customHeight="1">
      <c r="A120" s="52" t="str">
        <f>IF(Tasks!$B120="","",Tasks!$A120)</f>
        <v/>
      </c>
      <c r="B120" s="78" t="str">
        <f>IF(Tasks!$B120="","",Tasks!$B120)</f>
        <v/>
      </c>
      <c r="C120" s="25" t="str">
        <f>IF($B120="","",IF(AND(Tasks!$D120="",Tasks!$G120=""),"-",IF(Tasks!$D120="","",Tasks!$D120&amp;IF(OR(Tasks!$E120="",Tasks!$E120="FS"),IF(N(Tasks!$F120)=0,"","FS"),Tasks!$E120)&amp;IF(N(Tasks!$F120)=0,"",IF(Tasks!$F120&gt;0,"+","")&amp;Tasks!$F120))&amp;IF(AND(Tasks!$D120&lt;&gt;"",Tasks!$G120&lt;&gt;""),", ","")&amp;IF(Tasks!$G120="","",Tasks!$G120&amp;IF(OR(Tasks!$H120="",Tasks!$H120="FS"),IF(N(Tasks!$I120)=0,"","FS"),Tasks!$H120)&amp;IF(N(Tasks!$I120)=0,"",IF(Tasks!$I120&gt;0,"+","")&amp;Tasks!$I120))))</f>
        <v/>
      </c>
      <c r="D120" s="51" t="str">
        <f>IF(OR($B120="",Tasks!$Q120=""),"",Tasks!$Q120)</f>
        <v/>
      </c>
      <c r="E120" s="51" t="str">
        <f>IF(OR($B120="",Tasks!$R120=""),"",Tasks!$R120)</f>
        <v/>
      </c>
      <c r="F120" s="51" t="str">
        <f>IF(OR($B120="",Tasks!$S120=""),"",Tasks!$S120)</f>
        <v/>
      </c>
      <c r="G120" s="51" t="str">
        <f>IF(OR($B120="",Tasks!$T120=""),"",Tasks!$T120)</f>
        <v/>
      </c>
      <c r="H120" s="52" t="str">
        <f>IF($B120="","",Tasks!$AE120)</f>
        <v/>
      </c>
      <c r="I120" s="79" t="str">
        <f>IF($B120="","",Tasks!$AF120)</f>
        <v/>
      </c>
      <c r="J120" s="53" t="str">
        <f>IF(OR($B120="",Tasks!$V120=""),"",Tasks!$V120)</f>
        <v/>
      </c>
      <c r="K120" s="52" t="str">
        <f>IF($B120="","",Tasks!$AA120)</f>
        <v/>
      </c>
      <c r="L120" s="52" t="str">
        <f>IF($B120="","",Tasks!$AB120)</f>
        <v/>
      </c>
      <c r="M120" s="52" t="str">
        <f>IF($B120="","",Tasks!$Z120)</f>
        <v/>
      </c>
      <c r="N120" s="52" t="str">
        <f>IF(OR($B120="",Tasks!$AG120=""),"",Tasks!$AG120)</f>
        <v/>
      </c>
      <c r="O120" s="80" t="str">
        <f>IF(OR($A120="",NOT(ISNUMBER($G120))),"",IF(AND($F120&lt;=O$6,$G120&gt;=O$5),IF(O$5&gt;$N120,5,$K120)*10+IF(AND($F120&gt;=O$5,$F120&lt;=O$6),IF(AND($G120&gt;=O$5,$G120&lt;=O$6),5,IF($L120=1,2,1)),IF(AND($G120&gt;=O$5,$G120&lt;=O$6),IF($M120&gt;0,4,3),0)),IF(AND($D120&lt;=O$6,$E120&gt;=O$5),60,0)))</f>
        <v/>
      </c>
      <c r="P120" s="80" t="str">
        <f>IF(OR($A120="",NOT(ISNUMBER($G120))),"",IF(AND($F120&lt;=P$6,$G120&gt;=P$5),IF(P$5&gt;$N120,5,$K120)*10+IF(AND($F120&gt;=P$5,$F120&lt;=P$6),IF(AND($G120&gt;=P$5,$G120&lt;=P$6),5,IF($L120=1,2,1)),IF(AND($G120&gt;=P$5,$G120&lt;=P$6),IF($M120&gt;0,4,3),0)),IF(AND($D120&lt;=P$6,$E120&gt;=P$5),60,0)))</f>
        <v/>
      </c>
      <c r="Q120" s="80" t="str">
        <f>IF(OR($A120="",NOT(ISNUMBER($G120))),"",IF(AND($F120&lt;=Q$6,$G120&gt;=Q$5),IF(Q$5&gt;$N120,5,$K120)*10+IF(AND($F120&gt;=Q$5,$F120&lt;=Q$6),IF(AND($G120&gt;=Q$5,$G120&lt;=Q$6),5,IF($L120=1,2,1)),IF(AND($G120&gt;=Q$5,$G120&lt;=Q$6),IF($M120&gt;0,4,3),0)),IF(AND($D120&lt;=Q$6,$E120&gt;=Q$5),60,0)))</f>
        <v/>
      </c>
      <c r="R120" s="80" t="str">
        <f>IF(OR($A120="",NOT(ISNUMBER($G120))),"",IF(AND($F120&lt;=R$6,$G120&gt;=R$5),IF(R$5&gt;$N120,5,$K120)*10+IF(AND($F120&gt;=R$5,$F120&lt;=R$6),IF(AND($G120&gt;=R$5,$G120&lt;=R$6),5,IF($L120=1,2,1)),IF(AND($G120&gt;=R$5,$G120&lt;=R$6),IF($M120&gt;0,4,3),0)),IF(AND($D120&lt;=R$6,$E120&gt;=R$5),60,0)))</f>
        <v/>
      </c>
      <c r="S120" s="80" t="str">
        <f>IF(OR($A120="",NOT(ISNUMBER($G120))),"",IF(AND($F120&lt;=S$6,$G120&gt;=S$5),IF(S$5&gt;$N120,5,$K120)*10+IF(AND($F120&gt;=S$5,$F120&lt;=S$6),IF(AND($G120&gt;=S$5,$G120&lt;=S$6),5,IF($L120=1,2,1)),IF(AND($G120&gt;=S$5,$G120&lt;=S$6),IF($M120&gt;0,4,3),0)),IF(AND($D120&lt;=S$6,$E120&gt;=S$5),60,0)))</f>
        <v/>
      </c>
      <c r="T120" s="80" t="str">
        <f>IF(OR($A120="",NOT(ISNUMBER($G120))),"",IF(AND($F120&lt;=T$6,$G120&gt;=T$5),IF(T$5&gt;$N120,5,$K120)*10+IF(AND($F120&gt;=T$5,$F120&lt;=T$6),IF(AND($G120&gt;=T$5,$G120&lt;=T$6),5,IF($L120=1,2,1)),IF(AND($G120&gt;=T$5,$G120&lt;=T$6),IF($M120&gt;0,4,3),0)),IF(AND($D120&lt;=T$6,$E120&gt;=T$5),60,0)))</f>
        <v/>
      </c>
      <c r="U120" s="80" t="str">
        <f>IF(OR($A120="",NOT(ISNUMBER($G120))),"",IF(AND($F120&lt;=U$6,$G120&gt;=U$5),IF(U$5&gt;$N120,5,$K120)*10+IF(AND($F120&gt;=U$5,$F120&lt;=U$6),IF(AND($G120&gt;=U$5,$G120&lt;=U$6),5,IF($L120=1,2,1)),IF(AND($G120&gt;=U$5,$G120&lt;=U$6),IF($M120&gt;0,4,3),0)),IF(AND($D120&lt;=U$6,$E120&gt;=U$5),60,0)))</f>
        <v/>
      </c>
      <c r="V120" s="80" t="str">
        <f>IF(OR($A120="",NOT(ISNUMBER($G120))),"",IF(AND($F120&lt;=V$6,$G120&gt;=V$5),IF(V$5&gt;$N120,5,$K120)*10+IF(AND($F120&gt;=V$5,$F120&lt;=V$6),IF(AND($G120&gt;=V$5,$G120&lt;=V$6),5,IF($L120=1,2,1)),IF(AND($G120&gt;=V$5,$G120&lt;=V$6),IF($M120&gt;0,4,3),0)),IF(AND($D120&lt;=V$6,$E120&gt;=V$5),60,0)))</f>
        <v/>
      </c>
      <c r="W120" s="80" t="str">
        <f>IF(OR($A120="",NOT(ISNUMBER($G120))),"",IF(AND($F120&lt;=W$6,$G120&gt;=W$5),IF(W$5&gt;$N120,5,$K120)*10+IF(AND($F120&gt;=W$5,$F120&lt;=W$6),IF(AND($G120&gt;=W$5,$G120&lt;=W$6),5,IF($L120=1,2,1)),IF(AND($G120&gt;=W$5,$G120&lt;=W$6),IF($M120&gt;0,4,3),0)),IF(AND($D120&lt;=W$6,$E120&gt;=W$5),60,0)))</f>
        <v/>
      </c>
      <c r="X120" s="80" t="str">
        <f>IF(OR($A120="",NOT(ISNUMBER($G120))),"",IF(AND($F120&lt;=X$6,$G120&gt;=X$5),IF(X$5&gt;$N120,5,$K120)*10+IF(AND($F120&gt;=X$5,$F120&lt;=X$6),IF(AND($G120&gt;=X$5,$G120&lt;=X$6),5,IF($L120=1,2,1)),IF(AND($G120&gt;=X$5,$G120&lt;=X$6),IF($M120&gt;0,4,3),0)),IF(AND($D120&lt;=X$6,$E120&gt;=X$5),60,0)))</f>
        <v/>
      </c>
      <c r="Y120" s="80" t="str">
        <f>IF(OR($A120="",NOT(ISNUMBER($G120))),"",IF(AND($F120&lt;=Y$6,$G120&gt;=Y$5),IF(Y$5&gt;$N120,5,$K120)*10+IF(AND($F120&gt;=Y$5,$F120&lt;=Y$6),IF(AND($G120&gt;=Y$5,$G120&lt;=Y$6),5,IF($L120=1,2,1)),IF(AND($G120&gt;=Y$5,$G120&lt;=Y$6),IF($M120&gt;0,4,3),0)),IF(AND($D120&lt;=Y$6,$E120&gt;=Y$5),60,0)))</f>
        <v/>
      </c>
      <c r="Z120" s="80" t="str">
        <f>IF(OR($A120="",NOT(ISNUMBER($G120))),"",IF(AND($F120&lt;=Z$6,$G120&gt;=Z$5),IF(Z$5&gt;$N120,5,$K120)*10+IF(AND($F120&gt;=Z$5,$F120&lt;=Z$6),IF(AND($G120&gt;=Z$5,$G120&lt;=Z$6),5,IF($L120=1,2,1)),IF(AND($G120&gt;=Z$5,$G120&lt;=Z$6),IF($M120&gt;0,4,3),0)),IF(AND($D120&lt;=Z$6,$E120&gt;=Z$5),60,0)))</f>
        <v/>
      </c>
      <c r="AA120" s="80" t="str">
        <f>IF(OR($A120="",NOT(ISNUMBER($G120))),"",IF(AND($F120&lt;=AA$6,$G120&gt;=AA$5),IF(AA$5&gt;$N120,5,$K120)*10+IF(AND($F120&gt;=AA$5,$F120&lt;=AA$6),IF(AND($G120&gt;=AA$5,$G120&lt;=AA$6),5,IF($L120=1,2,1)),IF(AND($G120&gt;=AA$5,$G120&lt;=AA$6),IF($M120&gt;0,4,3),0)),IF(AND($D120&lt;=AA$6,$E120&gt;=AA$5),60,0)))</f>
        <v/>
      </c>
      <c r="AB120" s="80" t="str">
        <f>IF(OR($A120="",NOT(ISNUMBER($G120))),"",IF(AND($F120&lt;=AB$6,$G120&gt;=AB$5),IF(AB$5&gt;$N120,5,$K120)*10+IF(AND($F120&gt;=AB$5,$F120&lt;=AB$6),IF(AND($G120&gt;=AB$5,$G120&lt;=AB$6),5,IF($L120=1,2,1)),IF(AND($G120&gt;=AB$5,$G120&lt;=AB$6),IF($M120&gt;0,4,3),0)),IF(AND($D120&lt;=AB$6,$E120&gt;=AB$5),60,0)))</f>
        <v/>
      </c>
      <c r="AC120" s="80" t="str">
        <f>IF(OR($A120="",NOT(ISNUMBER($G120))),"",IF(AND($F120&lt;=AC$6,$G120&gt;=AC$5),IF(AC$5&gt;$N120,5,$K120)*10+IF(AND($F120&gt;=AC$5,$F120&lt;=AC$6),IF(AND($G120&gt;=AC$5,$G120&lt;=AC$6),5,IF($L120=1,2,1)),IF(AND($G120&gt;=AC$5,$G120&lt;=AC$6),IF($M120&gt;0,4,3),0)),IF(AND($D120&lt;=AC$6,$E120&gt;=AC$5),60,0)))</f>
        <v/>
      </c>
      <c r="AD120" s="80" t="str">
        <f>IF(OR($A120="",NOT(ISNUMBER($G120))),"",IF(AND($F120&lt;=AD$6,$G120&gt;=AD$5),IF(AD$5&gt;$N120,5,$K120)*10+IF(AND($F120&gt;=AD$5,$F120&lt;=AD$6),IF(AND($G120&gt;=AD$5,$G120&lt;=AD$6),5,IF($L120=1,2,1)),IF(AND($G120&gt;=AD$5,$G120&lt;=AD$6),IF($M120&gt;0,4,3),0)),IF(AND($D120&lt;=AD$6,$E120&gt;=AD$5),60,0)))</f>
        <v/>
      </c>
      <c r="AE120" s="80" t="str">
        <f>IF(OR($A120="",NOT(ISNUMBER($G120))),"",IF(AND($F120&lt;=AE$6,$G120&gt;=AE$5),IF(AE$5&gt;$N120,5,$K120)*10+IF(AND($F120&gt;=AE$5,$F120&lt;=AE$6),IF(AND($G120&gt;=AE$5,$G120&lt;=AE$6),5,IF($L120=1,2,1)),IF(AND($G120&gt;=AE$5,$G120&lt;=AE$6),IF($M120&gt;0,4,3),0)),IF(AND($D120&lt;=AE$6,$E120&gt;=AE$5),60,0)))</f>
        <v/>
      </c>
      <c r="AF120" s="80" t="str">
        <f>IF(OR($A120="",NOT(ISNUMBER($G120))),"",IF(AND($F120&lt;=AF$6,$G120&gt;=AF$5),IF(AF$5&gt;$N120,5,$K120)*10+IF(AND($F120&gt;=AF$5,$F120&lt;=AF$6),IF(AND($G120&gt;=AF$5,$G120&lt;=AF$6),5,IF($L120=1,2,1)),IF(AND($G120&gt;=AF$5,$G120&lt;=AF$6),IF($M120&gt;0,4,3),0)),IF(AND($D120&lt;=AF$6,$E120&gt;=AF$5),60,0)))</f>
        <v/>
      </c>
      <c r="AG120" s="80" t="str">
        <f>IF(OR($A120="",NOT(ISNUMBER($G120))),"",IF(AND($F120&lt;=AG$6,$G120&gt;=AG$5),IF(AG$5&gt;$N120,5,$K120)*10+IF(AND($F120&gt;=AG$5,$F120&lt;=AG$6),IF(AND($G120&gt;=AG$5,$G120&lt;=AG$6),5,IF($L120=1,2,1)),IF(AND($G120&gt;=AG$5,$G120&lt;=AG$6),IF($M120&gt;0,4,3),0)),IF(AND($D120&lt;=AG$6,$E120&gt;=AG$5),60,0)))</f>
        <v/>
      </c>
      <c r="AH120" s="80" t="str">
        <f>IF(OR($A120="",NOT(ISNUMBER($G120))),"",IF(AND($F120&lt;=AH$6,$G120&gt;=AH$5),IF(AH$5&gt;$N120,5,$K120)*10+IF(AND($F120&gt;=AH$5,$F120&lt;=AH$6),IF(AND($G120&gt;=AH$5,$G120&lt;=AH$6),5,IF($L120=1,2,1)),IF(AND($G120&gt;=AH$5,$G120&lt;=AH$6),IF($M120&gt;0,4,3),0)),IF(AND($D120&lt;=AH$6,$E120&gt;=AH$5),60,0)))</f>
        <v/>
      </c>
      <c r="AI120" s="80" t="str">
        <f>IF(OR($A120="",NOT(ISNUMBER($G120))),"",IF(AND($F120&lt;=AI$6,$G120&gt;=AI$5),IF(AI$5&gt;$N120,5,$K120)*10+IF(AND($F120&gt;=AI$5,$F120&lt;=AI$6),IF(AND($G120&gt;=AI$5,$G120&lt;=AI$6),5,IF($L120=1,2,1)),IF(AND($G120&gt;=AI$5,$G120&lt;=AI$6),IF($M120&gt;0,4,3),0)),IF(AND($D120&lt;=AI$6,$E120&gt;=AI$5),60,0)))</f>
        <v/>
      </c>
      <c r="AJ120" s="80" t="str">
        <f>IF(OR($A120="",NOT(ISNUMBER($G120))),"",IF(AND($F120&lt;=AJ$6,$G120&gt;=AJ$5),IF(AJ$5&gt;$N120,5,$K120)*10+IF(AND($F120&gt;=AJ$5,$F120&lt;=AJ$6),IF(AND($G120&gt;=AJ$5,$G120&lt;=AJ$6),5,IF($L120=1,2,1)),IF(AND($G120&gt;=AJ$5,$G120&lt;=AJ$6),IF($M120&gt;0,4,3),0)),IF(AND($D120&lt;=AJ$6,$E120&gt;=AJ$5),60,0)))</f>
        <v/>
      </c>
      <c r="AK120" s="80" t="str">
        <f>IF(OR($A120="",NOT(ISNUMBER($G120))),"",IF(AND($F120&lt;=AK$6,$G120&gt;=AK$5),IF(AK$5&gt;$N120,5,$K120)*10+IF(AND($F120&gt;=AK$5,$F120&lt;=AK$6),IF(AND($G120&gt;=AK$5,$G120&lt;=AK$6),5,IF($L120=1,2,1)),IF(AND($G120&gt;=AK$5,$G120&lt;=AK$6),IF($M120&gt;0,4,3),0)),IF(AND($D120&lt;=AK$6,$E120&gt;=AK$5),60,0)))</f>
        <v/>
      </c>
      <c r="AL120" s="80" t="str">
        <f>IF(OR($A120="",NOT(ISNUMBER($G120))),"",IF(AND($F120&lt;=AL$6,$G120&gt;=AL$5),IF(AL$5&gt;$N120,5,$K120)*10+IF(AND($F120&gt;=AL$5,$F120&lt;=AL$6),IF(AND($G120&gt;=AL$5,$G120&lt;=AL$6),5,IF($L120=1,2,1)),IF(AND($G120&gt;=AL$5,$G120&lt;=AL$6),IF($M120&gt;0,4,3),0)),IF(AND($D120&lt;=AL$6,$E120&gt;=AL$5),60,0)))</f>
        <v/>
      </c>
      <c r="AM120" s="80" t="str">
        <f>IF(OR($A120="",NOT(ISNUMBER($G120))),"",IF(AND($F120&lt;=AM$6,$G120&gt;=AM$5),IF(AM$5&gt;$N120,5,$K120)*10+IF(AND($F120&gt;=AM$5,$F120&lt;=AM$6),IF(AND($G120&gt;=AM$5,$G120&lt;=AM$6),5,IF($L120=1,2,1)),IF(AND($G120&gt;=AM$5,$G120&lt;=AM$6),IF($M120&gt;0,4,3),0)),IF(AND($D120&lt;=AM$6,$E120&gt;=AM$5),60,0)))</f>
        <v/>
      </c>
      <c r="AN120" s="80" t="str">
        <f>IF(OR($A120="",NOT(ISNUMBER($G120))),"",IF(AND($F120&lt;=AN$6,$G120&gt;=AN$5),IF(AN$5&gt;$N120,5,$K120)*10+IF(AND($F120&gt;=AN$5,$F120&lt;=AN$6),IF(AND($G120&gt;=AN$5,$G120&lt;=AN$6),5,IF($L120=1,2,1)),IF(AND($G120&gt;=AN$5,$G120&lt;=AN$6),IF($M120&gt;0,4,3),0)),IF(AND($D120&lt;=AN$6,$E120&gt;=AN$5),60,0)))</f>
        <v/>
      </c>
      <c r="AO120" s="80" t="str">
        <f>IF(OR($A120="",NOT(ISNUMBER($G120))),"",IF(AND($F120&lt;=AO$6,$G120&gt;=AO$5),IF(AO$5&gt;$N120,5,$K120)*10+IF(AND($F120&gt;=AO$5,$F120&lt;=AO$6),IF(AND($G120&gt;=AO$5,$G120&lt;=AO$6),5,IF($L120=1,2,1)),IF(AND($G120&gt;=AO$5,$G120&lt;=AO$6),IF($M120&gt;0,4,3),0)),IF(AND($D120&lt;=AO$6,$E120&gt;=AO$5),60,0)))</f>
        <v/>
      </c>
      <c r="AP120" s="80" t="str">
        <f>IF(OR($A120="",NOT(ISNUMBER($G120))),"",IF(AND($F120&lt;=AP$6,$G120&gt;=AP$5),IF(AP$5&gt;$N120,5,$K120)*10+IF(AND($F120&gt;=AP$5,$F120&lt;=AP$6),IF(AND($G120&gt;=AP$5,$G120&lt;=AP$6),5,IF($L120=1,2,1)),IF(AND($G120&gt;=AP$5,$G120&lt;=AP$6),IF($M120&gt;0,4,3),0)),IF(AND($D120&lt;=AP$6,$E120&gt;=AP$5),60,0)))</f>
        <v/>
      </c>
      <c r="AQ120" s="80" t="str">
        <f>IF(OR($A120="",NOT(ISNUMBER($G120))),"",IF(AND($F120&lt;=AQ$6,$G120&gt;=AQ$5),IF(AQ$5&gt;$N120,5,$K120)*10+IF(AND($F120&gt;=AQ$5,$F120&lt;=AQ$6),IF(AND($G120&gt;=AQ$5,$G120&lt;=AQ$6),5,IF($L120=1,2,1)),IF(AND($G120&gt;=AQ$5,$G120&lt;=AQ$6),IF($M120&gt;0,4,3),0)),IF(AND($D120&lt;=AQ$6,$E120&gt;=AQ$5),60,0)))</f>
        <v/>
      </c>
      <c r="AR120" s="80" t="str">
        <f>IF(OR($A120="",NOT(ISNUMBER($G120))),"",IF(AND($F120&lt;=AR$6,$G120&gt;=AR$5),IF(AR$5&gt;$N120,5,$K120)*10+IF(AND($F120&gt;=AR$5,$F120&lt;=AR$6),IF(AND($G120&gt;=AR$5,$G120&lt;=AR$6),5,IF($L120=1,2,1)),IF(AND($G120&gt;=AR$5,$G120&lt;=AR$6),IF($M120&gt;0,4,3),0)),IF(AND($D120&lt;=AR$6,$E120&gt;=AR$5),60,0)))</f>
        <v/>
      </c>
      <c r="AS120" s="80" t="str">
        <f>IF(OR($A120="",NOT(ISNUMBER($G120))),"",IF(AND($F120&lt;=AS$6,$G120&gt;=AS$5),IF(AS$5&gt;$N120,5,$K120)*10+IF(AND($F120&gt;=AS$5,$F120&lt;=AS$6),IF(AND($G120&gt;=AS$5,$G120&lt;=AS$6),5,IF($L120=1,2,1)),IF(AND($G120&gt;=AS$5,$G120&lt;=AS$6),IF($M120&gt;0,4,3),0)),IF(AND($D120&lt;=AS$6,$E120&gt;=AS$5),60,0)))</f>
        <v/>
      </c>
      <c r="AT120" s="80" t="str">
        <f>IF(OR($A120="",NOT(ISNUMBER($G120))),"",IF(AND($F120&lt;=AT$6,$G120&gt;=AT$5),IF(AT$5&gt;$N120,5,$K120)*10+IF(AND($F120&gt;=AT$5,$F120&lt;=AT$6),IF(AND($G120&gt;=AT$5,$G120&lt;=AT$6),5,IF($L120=1,2,1)),IF(AND($G120&gt;=AT$5,$G120&lt;=AT$6),IF($M120&gt;0,4,3),0)),IF(AND($D120&lt;=AT$6,$E120&gt;=AT$5),60,0)))</f>
        <v/>
      </c>
      <c r="AU120" s="80" t="str">
        <f>IF(OR($A120="",NOT(ISNUMBER($G120))),"",IF(AND($F120&lt;=AU$6,$G120&gt;=AU$5),IF(AU$5&gt;$N120,5,$K120)*10+IF(AND($F120&gt;=AU$5,$F120&lt;=AU$6),IF(AND($G120&gt;=AU$5,$G120&lt;=AU$6),5,IF($L120=1,2,1)),IF(AND($G120&gt;=AU$5,$G120&lt;=AU$6),IF($M120&gt;0,4,3),0)),IF(AND($D120&lt;=AU$6,$E120&gt;=AU$5),60,0)))</f>
        <v/>
      </c>
      <c r="AV120" s="80" t="str">
        <f>IF(OR($A120="",NOT(ISNUMBER($G120))),"",IF(AND($F120&lt;=AV$6,$G120&gt;=AV$5),IF(AV$5&gt;$N120,5,$K120)*10+IF(AND($F120&gt;=AV$5,$F120&lt;=AV$6),IF(AND($G120&gt;=AV$5,$G120&lt;=AV$6),5,IF($L120=1,2,1)),IF(AND($G120&gt;=AV$5,$G120&lt;=AV$6),IF($M120&gt;0,4,3),0)),IF(AND($D120&lt;=AV$6,$E120&gt;=AV$5),60,0)))</f>
        <v/>
      </c>
      <c r="AW120" s="80" t="str">
        <f>IF(OR($A120="",NOT(ISNUMBER($G120))),"",IF(AND($F120&lt;=AW$6,$G120&gt;=AW$5),IF(AW$5&gt;$N120,5,$K120)*10+IF(AND($F120&gt;=AW$5,$F120&lt;=AW$6),IF(AND($G120&gt;=AW$5,$G120&lt;=AW$6),5,IF($L120=1,2,1)),IF(AND($G120&gt;=AW$5,$G120&lt;=AW$6),IF($M120&gt;0,4,3),0)),IF(AND($D120&lt;=AW$6,$E120&gt;=AW$5),60,0)))</f>
        <v/>
      </c>
      <c r="AX120" s="80" t="str">
        <f>IF(OR($A120="",NOT(ISNUMBER($G120))),"",IF(AND($F120&lt;=AX$6,$G120&gt;=AX$5),IF(AX$5&gt;$N120,5,$K120)*10+IF(AND($F120&gt;=AX$5,$F120&lt;=AX$6),IF(AND($G120&gt;=AX$5,$G120&lt;=AX$6),5,IF($L120=1,2,1)),IF(AND($G120&gt;=AX$5,$G120&lt;=AX$6),IF($M120&gt;0,4,3),0)),IF(AND($D120&lt;=AX$6,$E120&gt;=AX$5),60,0)))</f>
        <v/>
      </c>
      <c r="AY120" s="80" t="str">
        <f>IF(OR($A120="",NOT(ISNUMBER($G120))),"",IF(AND($F120&lt;=AY$6,$G120&gt;=AY$5),IF(AY$5&gt;$N120,5,$K120)*10+IF(AND($F120&gt;=AY$5,$F120&lt;=AY$6),IF(AND($G120&gt;=AY$5,$G120&lt;=AY$6),5,IF($L120=1,2,1)),IF(AND($G120&gt;=AY$5,$G120&lt;=AY$6),IF($M120&gt;0,4,3),0)),IF(AND($D120&lt;=AY$6,$E120&gt;=AY$5),60,0)))</f>
        <v/>
      </c>
      <c r="AZ120" s="80" t="str">
        <f>IF(OR($A120="",NOT(ISNUMBER($G120))),"",IF(AND($F120&lt;=AZ$6,$G120&gt;=AZ$5),IF(AZ$5&gt;$N120,5,$K120)*10+IF(AND($F120&gt;=AZ$5,$F120&lt;=AZ$6),IF(AND($G120&gt;=AZ$5,$G120&lt;=AZ$6),5,IF($L120=1,2,1)),IF(AND($G120&gt;=AZ$5,$G120&lt;=AZ$6),IF($M120&gt;0,4,3),0)),IF(AND($D120&lt;=AZ$6,$E120&gt;=AZ$5),60,0)))</f>
        <v/>
      </c>
      <c r="BA120" s="80" t="str">
        <f>IF(OR($A120="",NOT(ISNUMBER($G120))),"",IF(AND($F120&lt;=BA$6,$G120&gt;=BA$5),IF(BA$5&gt;$N120,5,$K120)*10+IF(AND($F120&gt;=BA$5,$F120&lt;=BA$6),IF(AND($G120&gt;=BA$5,$G120&lt;=BA$6),5,IF($L120=1,2,1)),IF(AND($G120&gt;=BA$5,$G120&lt;=BA$6),IF($M120&gt;0,4,3),0)),IF(AND($D120&lt;=BA$6,$E120&gt;=BA$5),60,0)))</f>
        <v/>
      </c>
      <c r="BB120" s="80" t="str">
        <f>IF(OR($A120="",NOT(ISNUMBER($G120))),"",IF(AND($F120&lt;=BB$6,$G120&gt;=BB$5),IF(BB$5&gt;$N120,5,$K120)*10+IF(AND($F120&gt;=BB$5,$F120&lt;=BB$6),IF(AND($G120&gt;=BB$5,$G120&lt;=BB$6),5,IF($L120=1,2,1)),IF(AND($G120&gt;=BB$5,$G120&lt;=BB$6),IF($M120&gt;0,4,3),0)),IF(AND($D120&lt;=BB$6,$E120&gt;=BB$5),60,0)))</f>
        <v/>
      </c>
      <c r="BC120" s="80" t="str">
        <f>IF(OR($A120="",NOT(ISNUMBER($G120))),"",IF(AND($F120&lt;=BC$6,$G120&gt;=BC$5),IF(BC$5&gt;$N120,5,$K120)*10+IF(AND($F120&gt;=BC$5,$F120&lt;=BC$6),IF(AND($G120&gt;=BC$5,$G120&lt;=BC$6),5,IF($L120=1,2,1)),IF(AND($G120&gt;=BC$5,$G120&lt;=BC$6),IF($M120&gt;0,4,3),0)),IF(AND($D120&lt;=BC$6,$E120&gt;=BC$5),60,0)))</f>
        <v/>
      </c>
      <c r="BD120" s="80" t="str">
        <f>IF(OR($A120="",NOT(ISNUMBER($G120))),"",IF(AND($F120&lt;=BD$6,$G120&gt;=BD$5),IF(BD$5&gt;$N120,5,$K120)*10+IF(AND($F120&gt;=BD$5,$F120&lt;=BD$6),IF(AND($G120&gt;=BD$5,$G120&lt;=BD$6),5,IF($L120=1,2,1)),IF(AND($G120&gt;=BD$5,$G120&lt;=BD$6),IF($M120&gt;0,4,3),0)),IF(AND($D120&lt;=BD$6,$E120&gt;=BD$5),60,0)))</f>
        <v/>
      </c>
      <c r="BE120" s="80" t="str">
        <f>IF(OR($A120="",NOT(ISNUMBER($G120))),"",IF(AND($F120&lt;=BE$6,$G120&gt;=BE$5),IF(BE$5&gt;$N120,5,$K120)*10+IF(AND($F120&gt;=BE$5,$F120&lt;=BE$6),IF(AND($G120&gt;=BE$5,$G120&lt;=BE$6),5,IF($L120=1,2,1)),IF(AND($G120&gt;=BE$5,$G120&lt;=BE$6),IF($M120&gt;0,4,3),0)),IF(AND($D120&lt;=BE$6,$E120&gt;=BE$5),60,0)))</f>
        <v/>
      </c>
      <c r="BF120" s="80" t="str">
        <f>IF(OR($A120="",NOT(ISNUMBER($G120))),"",IF(AND($F120&lt;=BF$6,$G120&gt;=BF$5),IF(BF$5&gt;$N120,5,$K120)*10+IF(AND($F120&gt;=BF$5,$F120&lt;=BF$6),IF(AND($G120&gt;=BF$5,$G120&lt;=BF$6),5,IF($L120=1,2,1)),IF(AND($G120&gt;=BF$5,$G120&lt;=BF$6),IF($M120&gt;0,4,3),0)),IF(AND($D120&lt;=BF$6,$E120&gt;=BF$5),60,0)))</f>
        <v/>
      </c>
      <c r="BG120" s="80" t="str">
        <f>IF(OR($A120="",NOT(ISNUMBER($G120))),"",IF(AND($F120&lt;=BG$6,$G120&gt;=BG$5),IF(BG$5&gt;$N120,5,$K120)*10+IF(AND($F120&gt;=BG$5,$F120&lt;=BG$6),IF(AND($G120&gt;=BG$5,$G120&lt;=BG$6),5,IF($L120=1,2,1)),IF(AND($G120&gt;=BG$5,$G120&lt;=BG$6),IF($M120&gt;0,4,3),0)),IF(AND($D120&lt;=BG$6,$E120&gt;=BG$5),60,0)))</f>
        <v/>
      </c>
      <c r="BH120" s="80" t="str">
        <f>IF(OR($A120="",NOT(ISNUMBER($G120))),"",IF(AND($F120&lt;=BH$6,$G120&gt;=BH$5),IF(BH$5&gt;$N120,5,$K120)*10+IF(AND($F120&gt;=BH$5,$F120&lt;=BH$6),IF(AND($G120&gt;=BH$5,$G120&lt;=BH$6),5,IF($L120=1,2,1)),IF(AND($G120&gt;=BH$5,$G120&lt;=BH$6),IF($M120&gt;0,4,3),0)),IF(AND($D120&lt;=BH$6,$E120&gt;=BH$5),60,0)))</f>
        <v/>
      </c>
      <c r="BI120" s="80" t="str">
        <f>IF(OR($A120="",NOT(ISNUMBER($G120))),"",IF(AND($F120&lt;=BI$6,$G120&gt;=BI$5),IF(BI$5&gt;$N120,5,$K120)*10+IF(AND($F120&gt;=BI$5,$F120&lt;=BI$6),IF(AND($G120&gt;=BI$5,$G120&lt;=BI$6),5,IF($L120=1,2,1)),IF(AND($G120&gt;=BI$5,$G120&lt;=BI$6),IF($M120&gt;0,4,3),0)),IF(AND($D120&lt;=BI$6,$E120&gt;=BI$5),60,0)))</f>
        <v/>
      </c>
      <c r="BJ120" s="80" t="str">
        <f>IF(OR($A120="",NOT(ISNUMBER($G120))),"",IF(AND($F120&lt;=BJ$6,$G120&gt;=BJ$5),IF(BJ$5&gt;$N120,5,$K120)*10+IF(AND($F120&gt;=BJ$5,$F120&lt;=BJ$6),IF(AND($G120&gt;=BJ$5,$G120&lt;=BJ$6),5,IF($L120=1,2,1)),IF(AND($G120&gt;=BJ$5,$G120&lt;=BJ$6),IF($M120&gt;0,4,3),0)),IF(AND($D120&lt;=BJ$6,$E120&gt;=BJ$5),60,0)))</f>
        <v/>
      </c>
      <c r="BK120" s="80" t="str">
        <f>IF(OR($A120="",NOT(ISNUMBER($G120))),"",IF(AND($F120&lt;=BK$6,$G120&gt;=BK$5),IF(BK$5&gt;$N120,5,$K120)*10+IF(AND($F120&gt;=BK$5,$F120&lt;=BK$6),IF(AND($G120&gt;=BK$5,$G120&lt;=BK$6),5,IF($L120=1,2,1)),IF(AND($G120&gt;=BK$5,$G120&lt;=BK$6),IF($M120&gt;0,4,3),0)),IF(AND($D120&lt;=BK$6,$E120&gt;=BK$5),60,0)))</f>
        <v/>
      </c>
      <c r="BL120" s="80" t="str">
        <f>IF(OR($A120="",NOT(ISNUMBER($G120))),"",IF(AND($F120&lt;=BL$6,$G120&gt;=BL$5),IF(BL$5&gt;$N120,5,$K120)*10+IF(AND($F120&gt;=BL$5,$F120&lt;=BL$6),IF(AND($G120&gt;=BL$5,$G120&lt;=BL$6),5,IF($L120=1,2,1)),IF(AND($G120&gt;=BL$5,$G120&lt;=BL$6),IF($M120&gt;0,4,3),0)),IF(AND($D120&lt;=BL$6,$E120&gt;=BL$5),60,0)))</f>
        <v/>
      </c>
      <c r="BM120" s="80" t="str">
        <f>IF(OR($A120="",NOT(ISNUMBER($G120))),"",IF(AND($F120&lt;=BM$6,$G120&gt;=BM$5),IF(BM$5&gt;$N120,5,$K120)*10+IF(AND($F120&gt;=BM$5,$F120&lt;=BM$6),IF(AND($G120&gt;=BM$5,$G120&lt;=BM$6),5,IF($L120=1,2,1)),IF(AND($G120&gt;=BM$5,$G120&lt;=BM$6),IF($M120&gt;0,4,3),0)),IF(AND($D120&lt;=BM$6,$E120&gt;=BM$5),60,0)))</f>
        <v/>
      </c>
      <c r="BN120" s="80" t="str">
        <f>IF(OR($A120="",NOT(ISNUMBER($G120))),"",IF(AND($F120&lt;=BN$6,$G120&gt;=BN$5),IF(BN$5&gt;$N120,5,$K120)*10+IF(AND($F120&gt;=BN$5,$F120&lt;=BN$6),IF(AND($G120&gt;=BN$5,$G120&lt;=BN$6),5,IF($L120=1,2,1)),IF(AND($G120&gt;=BN$5,$G120&lt;=BN$6),IF($M120&gt;0,4,3),0)),IF(AND($D120&lt;=BN$6,$E120&gt;=BN$5),60,0)))</f>
        <v/>
      </c>
      <c r="BO120" s="80" t="str">
        <f>IF(OR($A120="",NOT(ISNUMBER($G120))),"",IF(AND($F120&lt;=BO$6,$G120&gt;=BO$5),IF(BO$5&gt;$N120,5,$K120)*10+IF(AND($F120&gt;=BO$5,$F120&lt;=BO$6),IF(AND($G120&gt;=BO$5,$G120&lt;=BO$6),5,IF($L120=1,2,1)),IF(AND($G120&gt;=BO$5,$G120&lt;=BO$6),IF($M120&gt;0,4,3),0)),IF(AND($D120&lt;=BO$6,$E120&gt;=BO$5),60,0)))</f>
        <v/>
      </c>
      <c r="BP120" s="80" t="str">
        <f>IF(OR($A120="",NOT(ISNUMBER($G120))),"",IF(AND($F120&lt;=BP$6,$G120&gt;=BP$5),IF(BP$5&gt;$N120,5,$K120)*10+IF(AND($F120&gt;=BP$5,$F120&lt;=BP$6),IF(AND($G120&gt;=BP$5,$G120&lt;=BP$6),5,IF($L120=1,2,1)),IF(AND($G120&gt;=BP$5,$G120&lt;=BP$6),IF($M120&gt;0,4,3),0)),IF(AND($D120&lt;=BP$6,$E120&gt;=BP$5),60,0)))</f>
        <v/>
      </c>
      <c r="BQ120" s="80" t="str">
        <f>IF(OR($A120="",NOT(ISNUMBER($G120))),"",IF(AND($F120&lt;=BQ$6,$G120&gt;=BQ$5),IF(BQ$5&gt;$N120,5,$K120)*10+IF(AND($F120&gt;=BQ$5,$F120&lt;=BQ$6),IF(AND($G120&gt;=BQ$5,$G120&lt;=BQ$6),5,IF($L120=1,2,1)),IF(AND($G120&gt;=BQ$5,$G120&lt;=BQ$6),IF($M120&gt;0,4,3),0)),IF(AND($D120&lt;=BQ$6,$E120&gt;=BQ$5),60,0)))</f>
        <v/>
      </c>
      <c r="BR120" s="80" t="str">
        <f>IF(OR($A120="",NOT(ISNUMBER($G120))),"",IF(AND($F120&lt;=BR$6,$G120&gt;=BR$5),IF(BR$5&gt;$N120,5,$K120)*10+IF(AND($F120&gt;=BR$5,$F120&lt;=BR$6),IF(AND($G120&gt;=BR$5,$G120&lt;=BR$6),5,IF($L120=1,2,1)),IF(AND($G120&gt;=BR$5,$G120&lt;=BR$6),IF($M120&gt;0,4,3),0)),IF(AND($D120&lt;=BR$6,$E120&gt;=BR$5),60,0)))</f>
        <v/>
      </c>
      <c r="BS120" s="80" t="str">
        <f>IF(OR($A120="",NOT(ISNUMBER($G120))),"",IF(AND($F120&lt;=BS$6,$G120&gt;=BS$5),IF(BS$5&gt;$N120,5,$K120)*10+IF(AND($F120&gt;=BS$5,$F120&lt;=BS$6),IF(AND($G120&gt;=BS$5,$G120&lt;=BS$6),5,IF($L120=1,2,1)),IF(AND($G120&gt;=BS$5,$G120&lt;=BS$6),IF($M120&gt;0,4,3),0)),IF(AND($D120&lt;=BS$6,$E120&gt;=BS$5),60,0)))</f>
        <v/>
      </c>
      <c r="BT120" s="80" t="str">
        <f>IF(OR($A120="",NOT(ISNUMBER($G120))),"",IF(AND($F120&lt;=BT$6,$G120&gt;=BT$5),IF(BT$5&gt;$N120,5,$K120)*10+IF(AND($F120&gt;=BT$5,$F120&lt;=BT$6),IF(AND($G120&gt;=BT$5,$G120&lt;=BT$6),5,IF($L120=1,2,1)),IF(AND($G120&gt;=BT$5,$G120&lt;=BT$6),IF($M120&gt;0,4,3),0)),IF(AND($D120&lt;=BT$6,$E120&gt;=BT$5),60,0)))</f>
        <v/>
      </c>
      <c r="BU120" s="80" t="str">
        <f>IF(OR($A120="",NOT(ISNUMBER($G120))),"",IF(AND($F120&lt;=BU$6,$G120&gt;=BU$5),IF(BU$5&gt;$N120,5,$K120)*10+IF(AND($F120&gt;=BU$5,$F120&lt;=BU$6),IF(AND($G120&gt;=BU$5,$G120&lt;=BU$6),5,IF($L120=1,2,1)),IF(AND($G120&gt;=BU$5,$G120&lt;=BU$6),IF($M120&gt;0,4,3),0)),IF(AND($D120&lt;=BU$6,$E120&gt;=BU$5),60,0)))</f>
        <v/>
      </c>
      <c r="BV120" s="80" t="str">
        <f>IF(OR($A120="",NOT(ISNUMBER($G120))),"",IF(AND($F120&lt;=BV$6,$G120&gt;=BV$5),IF(BV$5&gt;$N120,5,$K120)*10+IF(AND($F120&gt;=BV$5,$F120&lt;=BV$6),IF(AND($G120&gt;=BV$5,$G120&lt;=BV$6),5,IF($L120=1,2,1)),IF(AND($G120&gt;=BV$5,$G120&lt;=BV$6),IF($M120&gt;0,4,3),0)),IF(AND($D120&lt;=BV$6,$E120&gt;=BV$5),60,0)))</f>
        <v/>
      </c>
      <c r="BW120" s="80" t="str">
        <f>IF(OR($A120="",NOT(ISNUMBER($G120))),"",IF(AND($F120&lt;=BW$6,$G120&gt;=BW$5),IF(BW$5&gt;$N120,5,$K120)*10+IF(AND($F120&gt;=BW$5,$F120&lt;=BW$6),IF(AND($G120&gt;=BW$5,$G120&lt;=BW$6),5,IF($L120=1,2,1)),IF(AND($G120&gt;=BW$5,$G120&lt;=BW$6),IF($M120&gt;0,4,3),0)),IF(AND($D120&lt;=BW$6,$E120&gt;=BW$5),60,0)))</f>
        <v/>
      </c>
      <c r="BX120" s="80" t="str">
        <f>IF(OR($A120="",NOT(ISNUMBER($G120))),"",IF(AND($F120&lt;=BX$6,$G120&gt;=BX$5),IF(BX$5&gt;$N120,5,$K120)*10+IF(AND($F120&gt;=BX$5,$F120&lt;=BX$6),IF(AND($G120&gt;=BX$5,$G120&lt;=BX$6),5,IF($L120=1,2,1)),IF(AND($G120&gt;=BX$5,$G120&lt;=BX$6),IF($M120&gt;0,4,3),0)),IF(AND($D120&lt;=BX$6,$E120&gt;=BX$5),60,0)))</f>
        <v/>
      </c>
      <c r="BY120" s="80" t="str">
        <f>IF(OR($A120="",NOT(ISNUMBER($G120))),"",IF(AND($F120&lt;=BY$6,$G120&gt;=BY$5),IF(BY$5&gt;$N120,5,$K120)*10+IF(AND($F120&gt;=BY$5,$F120&lt;=BY$6),IF(AND($G120&gt;=BY$5,$G120&lt;=BY$6),5,IF($L120=1,2,1)),IF(AND($G120&gt;=BY$5,$G120&lt;=BY$6),IF($M120&gt;0,4,3),0)),IF(AND($D120&lt;=BY$6,$E120&gt;=BY$5),60,0)))</f>
        <v/>
      </c>
      <c r="BZ120" s="80" t="str">
        <f>IF(OR($A120="",NOT(ISNUMBER($G120))),"",IF(AND($F120&lt;=BZ$6,$G120&gt;=BZ$5),IF(BZ$5&gt;$N120,5,$K120)*10+IF(AND($F120&gt;=BZ$5,$F120&lt;=BZ$6),IF(AND($G120&gt;=BZ$5,$G120&lt;=BZ$6),5,IF($L120=1,2,1)),IF(AND($G120&gt;=BZ$5,$G120&lt;=BZ$6),IF($M120&gt;0,4,3),0)),IF(AND($D120&lt;=BZ$6,$E120&gt;=BZ$5),60,0)))</f>
        <v/>
      </c>
      <c r="CA120" s="80" t="str">
        <f>IF(OR($A120="",NOT(ISNUMBER($G120))),"",IF(AND($F120&lt;=CA$6,$G120&gt;=CA$5),IF(CA$5&gt;$N120,5,$K120)*10+IF(AND($F120&gt;=CA$5,$F120&lt;=CA$6),IF(AND($G120&gt;=CA$5,$G120&lt;=CA$6),5,IF($L120=1,2,1)),IF(AND($G120&gt;=CA$5,$G120&lt;=CA$6),IF($M120&gt;0,4,3),0)),IF(AND($D120&lt;=CA$6,$E120&gt;=CA$5),60,0)))</f>
        <v/>
      </c>
      <c r="CB120" s="80" t="str">
        <f>IF(OR($A120="",NOT(ISNUMBER($G120))),"",IF(AND($F120&lt;=CB$6,$G120&gt;=CB$5),IF(CB$5&gt;$N120,5,$K120)*10+IF(AND($F120&gt;=CB$5,$F120&lt;=CB$6),IF(AND($G120&gt;=CB$5,$G120&lt;=CB$6),5,IF($L120=1,2,1)),IF(AND($G120&gt;=CB$5,$G120&lt;=CB$6),IF($M120&gt;0,4,3),0)),IF(AND($D120&lt;=CB$6,$E120&gt;=CB$5),60,0)))</f>
        <v/>
      </c>
      <c r="CC120" s="80" t="str">
        <f>IF(OR($A120="",NOT(ISNUMBER($G120))),"",IF(AND($F120&lt;=CC$6,$G120&gt;=CC$5),IF(CC$5&gt;$N120,5,$K120)*10+IF(AND($F120&gt;=CC$5,$F120&lt;=CC$6),IF(AND($G120&gt;=CC$5,$G120&lt;=CC$6),5,IF($L120=1,2,1)),IF(AND($G120&gt;=CC$5,$G120&lt;=CC$6),IF($M120&gt;0,4,3),0)),IF(AND($D120&lt;=CC$6,$E120&gt;=CC$5),60,0)))</f>
        <v/>
      </c>
      <c r="CD120" s="80" t="str">
        <f>IF(OR($A120="",NOT(ISNUMBER($G120))),"",IF(AND($F120&lt;=CD$6,$G120&gt;=CD$5),IF(CD$5&gt;$N120,5,$K120)*10+IF(AND($F120&gt;=CD$5,$F120&lt;=CD$6),IF(AND($G120&gt;=CD$5,$G120&lt;=CD$6),5,IF($L120=1,2,1)),IF(AND($G120&gt;=CD$5,$G120&lt;=CD$6),IF($M120&gt;0,4,3),0)),IF(AND($D120&lt;=CD$6,$E120&gt;=CD$5),60,0)))</f>
        <v/>
      </c>
      <c r="CE120" s="80" t="str">
        <f>IF(OR($A120="",NOT(ISNUMBER($G120))),"",IF(AND($F120&lt;=CE$6,$G120&gt;=CE$5),IF(CE$5&gt;$N120,5,$K120)*10+IF(AND($F120&gt;=CE$5,$F120&lt;=CE$6),IF(AND($G120&gt;=CE$5,$G120&lt;=CE$6),5,IF($L120=1,2,1)),IF(AND($G120&gt;=CE$5,$G120&lt;=CE$6),IF($M120&gt;0,4,3),0)),IF(AND($D120&lt;=CE$6,$E120&gt;=CE$5),60,0)))</f>
        <v/>
      </c>
      <c r="CF120" s="80" t="str">
        <f>IF(OR($A120="",NOT(ISNUMBER($G120))),"",IF(AND($F120&lt;=CF$6,$G120&gt;=CF$5),IF(CF$5&gt;$N120,5,$K120)*10+IF(AND($F120&gt;=CF$5,$F120&lt;=CF$6),IF(AND($G120&gt;=CF$5,$G120&lt;=CF$6),5,IF($L120=1,2,1)),IF(AND($G120&gt;=CF$5,$G120&lt;=CF$6),IF($M120&gt;0,4,3),0)),IF(AND($D120&lt;=CF$6,$E120&gt;=CF$5),60,0)))</f>
        <v/>
      </c>
      <c r="CG120" s="80" t="str">
        <f>IF(OR($A120="",NOT(ISNUMBER($G120))),"",IF(AND($F120&lt;=CG$6,$G120&gt;=CG$5),IF(CG$5&gt;$N120,5,$K120)*10+IF(AND($F120&gt;=CG$5,$F120&lt;=CG$6),IF(AND($G120&gt;=CG$5,$G120&lt;=CG$6),5,IF($L120=1,2,1)),IF(AND($G120&gt;=CG$5,$G120&lt;=CG$6),IF($M120&gt;0,4,3),0)),IF(AND($D120&lt;=CG$6,$E120&gt;=CG$5),60,0)))</f>
        <v/>
      </c>
      <c r="CH120" s="80" t="str">
        <f>IF(OR($A120="",NOT(ISNUMBER($G120))),"",IF(AND($F120&lt;=CH$6,$G120&gt;=CH$5),IF(CH$5&gt;$N120,5,$K120)*10+IF(AND($F120&gt;=CH$5,$F120&lt;=CH$6),IF(AND($G120&gt;=CH$5,$G120&lt;=CH$6),5,IF($L120=1,2,1)),IF(AND($G120&gt;=CH$5,$G120&lt;=CH$6),IF($M120&gt;0,4,3),0)),IF(AND($D120&lt;=CH$6,$E120&gt;=CH$5),60,0)))</f>
        <v/>
      </c>
      <c r="CI120" s="80" t="str">
        <f>IF(OR($A120="",NOT(ISNUMBER($G120))),"",IF(AND($F120&lt;=CI$6,$G120&gt;=CI$5),IF(CI$5&gt;$N120,5,$K120)*10+IF(AND($F120&gt;=CI$5,$F120&lt;=CI$6),IF(AND($G120&gt;=CI$5,$G120&lt;=CI$6),5,IF($L120=1,2,1)),IF(AND($G120&gt;=CI$5,$G120&lt;=CI$6),IF($M120&gt;0,4,3),0)),IF(AND($D120&lt;=CI$6,$E120&gt;=CI$5),60,0)))</f>
        <v/>
      </c>
      <c r="CJ120" s="80" t="str">
        <f>IF(OR($A120="",NOT(ISNUMBER($G120))),"",IF(AND($F120&lt;=CJ$6,$G120&gt;=CJ$5),IF(CJ$5&gt;$N120,5,$K120)*10+IF(AND($F120&gt;=CJ$5,$F120&lt;=CJ$6),IF(AND($G120&gt;=CJ$5,$G120&lt;=CJ$6),5,IF($L120=1,2,1)),IF(AND($G120&gt;=CJ$5,$G120&lt;=CJ$6),IF($M120&gt;0,4,3),0)),IF(AND($D120&lt;=CJ$6,$E120&gt;=CJ$5),60,0)))</f>
        <v/>
      </c>
      <c r="CK120" s="80" t="str">
        <f>IF(OR($A120="",NOT(ISNUMBER($G120))),"",IF(AND($F120&lt;=CK$6,$G120&gt;=CK$5),IF(CK$5&gt;$N120,5,$K120)*10+IF(AND($F120&gt;=CK$5,$F120&lt;=CK$6),IF(AND($G120&gt;=CK$5,$G120&lt;=CK$6),5,IF($L120=1,2,1)),IF(AND($G120&gt;=CK$5,$G120&lt;=CK$6),IF($M120&gt;0,4,3),0)),IF(AND($D120&lt;=CK$6,$E120&gt;=CK$5),60,0)))</f>
        <v/>
      </c>
      <c r="CL120" s="80" t="str">
        <f>IF(OR($A120="",NOT(ISNUMBER($G120))),"",IF(AND($F120&lt;=CL$6,$G120&gt;=CL$5),IF(CL$5&gt;$N120,5,$K120)*10+IF(AND($F120&gt;=CL$5,$F120&lt;=CL$6),IF(AND($G120&gt;=CL$5,$G120&lt;=CL$6),5,IF($L120=1,2,1)),IF(AND($G120&gt;=CL$5,$G120&lt;=CL$6),IF($M120&gt;0,4,3),0)),IF(AND($D120&lt;=CL$6,$E120&gt;=CL$5),60,0)))</f>
        <v/>
      </c>
      <c r="CM120" s="80" t="str">
        <f>IF(OR($A120="",NOT(ISNUMBER($G120))),"",IF(AND($F120&lt;=CM$6,$G120&gt;=CM$5),IF(CM$5&gt;$N120,5,$K120)*10+IF(AND($F120&gt;=CM$5,$F120&lt;=CM$6),IF(AND($G120&gt;=CM$5,$G120&lt;=CM$6),5,IF($L120=1,2,1)),IF(AND($G120&gt;=CM$5,$G120&lt;=CM$6),IF($M120&gt;0,4,3),0)),IF(AND($D120&lt;=CM$6,$E120&gt;=CM$5),60,0)))</f>
        <v/>
      </c>
      <c r="CN120" s="80" t="str">
        <f>IF(OR($A120="",NOT(ISNUMBER($G120))),"",IF(AND($F120&lt;=CN$6,$G120&gt;=CN$5),IF(CN$5&gt;$N120,5,$K120)*10+IF(AND($F120&gt;=CN$5,$F120&lt;=CN$6),IF(AND($G120&gt;=CN$5,$G120&lt;=CN$6),5,IF($L120=1,2,1)),IF(AND($G120&gt;=CN$5,$G120&lt;=CN$6),IF($M120&gt;0,4,3),0)),IF(AND($D120&lt;=CN$6,$E120&gt;=CN$5),60,0)))</f>
        <v/>
      </c>
      <c r="CO120" s="80" t="str">
        <f>IF(OR($A120="",NOT(ISNUMBER($G120))),"",IF(AND($F120&lt;=CO$6,$G120&gt;=CO$5),IF(CO$5&gt;$N120,5,$K120)*10+IF(AND($F120&gt;=CO$5,$F120&lt;=CO$6),IF(AND($G120&gt;=CO$5,$G120&lt;=CO$6),5,IF($L120=1,2,1)),IF(AND($G120&gt;=CO$5,$G120&lt;=CO$6),IF($M120&gt;0,4,3),0)),IF(AND($D120&lt;=CO$6,$E120&gt;=CO$5),60,0)))</f>
        <v/>
      </c>
      <c r="CP120" s="80" t="str">
        <f>IF(OR($A120="",NOT(ISNUMBER($G120))),"",IF(AND($F120&lt;=CP$6,$G120&gt;=CP$5),IF(CP$5&gt;$N120,5,$K120)*10+IF(AND($F120&gt;=CP$5,$F120&lt;=CP$6),IF(AND($G120&gt;=CP$5,$G120&lt;=CP$6),5,IF($L120=1,2,1)),IF(AND($G120&gt;=CP$5,$G120&lt;=CP$6),IF($M120&gt;0,4,3),0)),IF(AND($D120&lt;=CP$6,$E120&gt;=CP$5),60,0)))</f>
        <v/>
      </c>
      <c r="CQ120" s="80" t="str">
        <f>IF(OR($A120="",NOT(ISNUMBER($G120))),"",IF(AND($F120&lt;=CQ$6,$G120&gt;=CQ$5),IF(CQ$5&gt;$N120,5,$K120)*10+IF(AND($F120&gt;=CQ$5,$F120&lt;=CQ$6),IF(AND($G120&gt;=CQ$5,$G120&lt;=CQ$6),5,IF($L120=1,2,1)),IF(AND($G120&gt;=CQ$5,$G120&lt;=CQ$6),IF($M120&gt;0,4,3),0)),IF(AND($D120&lt;=CQ$6,$E120&gt;=CQ$5),60,0)))</f>
        <v/>
      </c>
      <c r="CR120" s="80" t="str">
        <f>IF(OR($A120="",NOT(ISNUMBER($G120))),"",IF(AND($F120&lt;=CR$6,$G120&gt;=CR$5),IF(CR$5&gt;$N120,5,$K120)*10+IF(AND($F120&gt;=CR$5,$F120&lt;=CR$6),IF(AND($G120&gt;=CR$5,$G120&lt;=CR$6),5,IF($L120=1,2,1)),IF(AND($G120&gt;=CR$5,$G120&lt;=CR$6),IF($M120&gt;0,4,3),0)),IF(AND($D120&lt;=CR$6,$E120&gt;=CR$5),60,0)))</f>
        <v/>
      </c>
      <c r="CS120" s="80" t="str">
        <f>IF(OR($A120="",NOT(ISNUMBER($G120))),"",IF(AND($F120&lt;=CS$6,$G120&gt;=CS$5),IF(CS$5&gt;$N120,5,$K120)*10+IF(AND($F120&gt;=CS$5,$F120&lt;=CS$6),IF(AND($G120&gt;=CS$5,$G120&lt;=CS$6),5,IF($L120=1,2,1)),IF(AND($G120&gt;=CS$5,$G120&lt;=CS$6),IF($M120&gt;0,4,3),0)),IF(AND($D120&lt;=CS$6,$E120&gt;=CS$5),60,0)))</f>
        <v/>
      </c>
      <c r="CT120" s="80" t="str">
        <f>IF(OR($A120="",NOT(ISNUMBER($G120))),"",IF(AND($F120&lt;=CT$6,$G120&gt;=CT$5),IF(CT$5&gt;$N120,5,$K120)*10+IF(AND($F120&gt;=CT$5,$F120&lt;=CT$6),IF(AND($G120&gt;=CT$5,$G120&lt;=CT$6),5,IF($L120=1,2,1)),IF(AND($G120&gt;=CT$5,$G120&lt;=CT$6),IF($M120&gt;0,4,3),0)),IF(AND($D120&lt;=CT$6,$E120&gt;=CT$5),60,0)))</f>
        <v/>
      </c>
      <c r="CU120" s="80" t="str">
        <f>IF(OR($A120="",NOT(ISNUMBER($G120))),"",IF(AND($F120&lt;=CU$6,$G120&gt;=CU$5),IF(CU$5&gt;$N120,5,$K120)*10+IF(AND($F120&gt;=CU$5,$F120&lt;=CU$6),IF(AND($G120&gt;=CU$5,$G120&lt;=CU$6),5,IF($L120=1,2,1)),IF(AND($G120&gt;=CU$5,$G120&lt;=CU$6),IF($M120&gt;0,4,3),0)),IF(AND($D120&lt;=CU$6,$E120&gt;=CU$5),60,0)))</f>
        <v/>
      </c>
      <c r="CV120" s="80" t="str">
        <f>IF(OR($A120="",NOT(ISNUMBER($G120))),"",IF(AND($F120&lt;=CV$6,$G120&gt;=CV$5),IF(CV$5&gt;$N120,5,$K120)*10+IF(AND($F120&gt;=CV$5,$F120&lt;=CV$6),IF(AND($G120&gt;=CV$5,$G120&lt;=CV$6),5,IF($L120=1,2,1)),IF(AND($G120&gt;=CV$5,$G120&lt;=CV$6),IF($M120&gt;0,4,3),0)),IF(AND($D120&lt;=CV$6,$E120&gt;=CV$5),60,0)))</f>
        <v/>
      </c>
      <c r="CW120" s="80" t="str">
        <f>IF(OR($A120="",NOT(ISNUMBER($G120))),"",IF(AND($F120&lt;=CW$6,$G120&gt;=CW$5),IF(CW$5&gt;$N120,5,$K120)*10+IF(AND($F120&gt;=CW$5,$F120&lt;=CW$6),IF(AND($G120&gt;=CW$5,$G120&lt;=CW$6),5,IF($L120=1,2,1)),IF(AND($G120&gt;=CW$5,$G120&lt;=CW$6),IF($M120&gt;0,4,3),0)),IF(AND($D120&lt;=CW$6,$E120&gt;=CW$5),60,0)))</f>
        <v/>
      </c>
      <c r="CX120" s="80" t="str">
        <f>IF(OR($A120="",NOT(ISNUMBER($G120))),"",IF(AND($F120&lt;=CX$6,$G120&gt;=CX$5),IF(CX$5&gt;$N120,5,$K120)*10+IF(AND($F120&gt;=CX$5,$F120&lt;=CX$6),IF(AND($G120&gt;=CX$5,$G120&lt;=CX$6),5,IF($L120=1,2,1)),IF(AND($G120&gt;=CX$5,$G120&lt;=CX$6),IF($M120&gt;0,4,3),0)),IF(AND($D120&lt;=CX$6,$E120&gt;=CX$5),60,0)))</f>
        <v/>
      </c>
      <c r="CY120" s="80" t="str">
        <f>IF(OR($A120="",NOT(ISNUMBER($G120))),"",IF(AND($F120&lt;=CY$6,$G120&gt;=CY$5),IF(CY$5&gt;$N120,5,$K120)*10+IF(AND($F120&gt;=CY$5,$F120&lt;=CY$6),IF(AND($G120&gt;=CY$5,$G120&lt;=CY$6),5,IF($L120=1,2,1)),IF(AND($G120&gt;=CY$5,$G120&lt;=CY$6),IF($M120&gt;0,4,3),0)),IF(AND($D120&lt;=CY$6,$E120&gt;=CY$5),60,0)))</f>
        <v/>
      </c>
      <c r="CZ120" s="80" t="str">
        <f>IF(OR($A120="",NOT(ISNUMBER($G120))),"",IF(AND($F120&lt;=CZ$6,$G120&gt;=CZ$5),IF(CZ$5&gt;$N120,5,$K120)*10+IF(AND($F120&gt;=CZ$5,$F120&lt;=CZ$6),IF(AND($G120&gt;=CZ$5,$G120&lt;=CZ$6),5,IF($L120=1,2,1)),IF(AND($G120&gt;=CZ$5,$G120&lt;=CZ$6),IF($M120&gt;0,4,3),0)),IF(AND($D120&lt;=CZ$6,$E120&gt;=CZ$5),60,0)))</f>
        <v/>
      </c>
      <c r="DA120" s="80" t="str">
        <f>IF(OR($A120="",NOT(ISNUMBER($G120))),"",IF(AND($F120&lt;=DA$6,$G120&gt;=DA$5),IF(DA$5&gt;$N120,5,$K120)*10+IF(AND($F120&gt;=DA$5,$F120&lt;=DA$6),IF(AND($G120&gt;=DA$5,$G120&lt;=DA$6),5,IF($L120=1,2,1)),IF(AND($G120&gt;=DA$5,$G120&lt;=DA$6),IF($M120&gt;0,4,3),0)),IF(AND($D120&lt;=DA$6,$E120&gt;=DA$5),60,0)))</f>
        <v/>
      </c>
      <c r="DB120" s="80" t="str">
        <f>IF(OR($A120="",NOT(ISNUMBER($G120))),"",IF(AND($F120&lt;=DB$6,$G120&gt;=DB$5),IF(DB$5&gt;$N120,5,$K120)*10+IF(AND($F120&gt;=DB$5,$F120&lt;=DB$6),IF(AND($G120&gt;=DB$5,$G120&lt;=DB$6),5,IF($L120=1,2,1)),IF(AND($G120&gt;=DB$5,$G120&lt;=DB$6),IF($M120&gt;0,4,3),0)),IF(AND($D120&lt;=DB$6,$E120&gt;=DB$5),60,0)))</f>
        <v/>
      </c>
      <c r="DC120" s="80" t="str">
        <f>IF(OR($A120="",NOT(ISNUMBER($G120))),"",IF(AND($F120&lt;=DC$6,$G120&gt;=DC$5),IF(DC$5&gt;$N120,5,$K120)*10+IF(AND($F120&gt;=DC$5,$F120&lt;=DC$6),IF(AND($G120&gt;=DC$5,$G120&lt;=DC$6),5,IF($L120=1,2,1)),IF(AND($G120&gt;=DC$5,$G120&lt;=DC$6),IF($M120&gt;0,4,3),0)),IF(AND($D120&lt;=DC$6,$E120&gt;=DC$5),60,0)))</f>
        <v/>
      </c>
      <c r="DD120" s="80" t="str">
        <f>IF(OR($A120="",NOT(ISNUMBER($G120))),"",IF(AND($F120&lt;=DD$6,$G120&gt;=DD$5),IF(DD$5&gt;$N120,5,$K120)*10+IF(AND($F120&gt;=DD$5,$F120&lt;=DD$6),IF(AND($G120&gt;=DD$5,$G120&lt;=DD$6),5,IF($L120=1,2,1)),IF(AND($G120&gt;=DD$5,$G120&lt;=DD$6),IF($M120&gt;0,4,3),0)),IF(AND($D120&lt;=DD$6,$E120&gt;=DD$5),60,0)))</f>
        <v/>
      </c>
      <c r="DE120" s="80" t="str">
        <f>IF(OR($A120="",NOT(ISNUMBER($G120))),"",IF(AND($F120&lt;=DE$6,$G120&gt;=DE$5),IF(DE$5&gt;$N120,5,$K120)*10+IF(AND($F120&gt;=DE$5,$F120&lt;=DE$6),IF(AND($G120&gt;=DE$5,$G120&lt;=DE$6),5,IF($L120=1,2,1)),IF(AND($G120&gt;=DE$5,$G120&lt;=DE$6),IF($M120&gt;0,4,3),0)),IF(AND($D120&lt;=DE$6,$E120&gt;=DE$5),60,0)))</f>
        <v/>
      </c>
      <c r="DF120" s="80" t="str">
        <f>IF(OR($A120="",NOT(ISNUMBER($G120))),"",IF(AND($F120&lt;=DF$6,$G120&gt;=DF$5),IF(DF$5&gt;$N120,5,$K120)*10+IF(AND($F120&gt;=DF$5,$F120&lt;=DF$6),IF(AND($G120&gt;=DF$5,$G120&lt;=DF$6),5,IF($L120=1,2,1)),IF(AND($G120&gt;=DF$5,$G120&lt;=DF$6),IF($M120&gt;0,4,3),0)),IF(AND($D120&lt;=DF$6,$E120&gt;=DF$5),60,0)))</f>
        <v/>
      </c>
      <c r="DG120" s="80" t="str">
        <f>IF(OR($A120="",NOT(ISNUMBER($G120))),"",IF(AND($F120&lt;=DG$6,$G120&gt;=DG$5),IF(DG$5&gt;$N120,5,$K120)*10+IF(AND($F120&gt;=DG$5,$F120&lt;=DG$6),IF(AND($G120&gt;=DG$5,$G120&lt;=DG$6),5,IF($L120=1,2,1)),IF(AND($G120&gt;=DG$5,$G120&lt;=DG$6),IF($M120&gt;0,4,3),0)),IF(AND($D120&lt;=DG$6,$E120&gt;=DG$5),60,0)))</f>
        <v/>
      </c>
      <c r="DH120" s="80" t="str">
        <f>IF(OR($A120="",NOT(ISNUMBER($G120))),"",IF(AND($F120&lt;=DH$6,$G120&gt;=DH$5),IF(DH$5&gt;$N120,5,$K120)*10+IF(AND($F120&gt;=DH$5,$F120&lt;=DH$6),IF(AND($G120&gt;=DH$5,$G120&lt;=DH$6),5,IF($L120=1,2,1)),IF(AND($G120&gt;=DH$5,$G120&lt;=DH$6),IF($M120&gt;0,4,3),0)),IF(AND($D120&lt;=DH$6,$E120&gt;=DH$5),60,0)))</f>
        <v/>
      </c>
      <c r="DI120" s="80" t="str">
        <f>IF(OR($A120="",NOT(ISNUMBER($G120))),"",IF(AND($F120&lt;=DI$6,$G120&gt;=DI$5),IF(DI$5&gt;$N120,5,$K120)*10+IF(AND($F120&gt;=DI$5,$F120&lt;=DI$6),IF(AND($G120&gt;=DI$5,$G120&lt;=DI$6),5,IF($L120=1,2,1)),IF(AND($G120&gt;=DI$5,$G120&lt;=DI$6),IF($M120&gt;0,4,3),0)),IF(AND($D120&lt;=DI$6,$E120&gt;=DI$5),60,0)))</f>
        <v/>
      </c>
      <c r="DJ120" s="80" t="str">
        <f>IF(OR($A120="",NOT(ISNUMBER($G120))),"",IF(AND($F120&lt;=DJ$6,$G120&gt;=DJ$5),IF(DJ$5&gt;$N120,5,$K120)*10+IF(AND($F120&gt;=DJ$5,$F120&lt;=DJ$6),IF(AND($G120&gt;=DJ$5,$G120&lt;=DJ$6),5,IF($L120=1,2,1)),IF(AND($G120&gt;=DJ$5,$G120&lt;=DJ$6),IF($M120&gt;0,4,3),0)),IF(AND($D120&lt;=DJ$6,$E120&gt;=DJ$5),60,0)))</f>
        <v/>
      </c>
      <c r="DK120" s="80" t="str">
        <f>IF(OR($A120="",NOT(ISNUMBER($G120))),"",IF(AND($F120&lt;=DK$6,$G120&gt;=DK$5),IF(DK$5&gt;$N120,5,$K120)*10+IF(AND($F120&gt;=DK$5,$F120&lt;=DK$6),IF(AND($G120&gt;=DK$5,$G120&lt;=DK$6),5,IF($L120=1,2,1)),IF(AND($G120&gt;=DK$5,$G120&lt;=DK$6),IF($M120&gt;0,4,3),0)),IF(AND($D120&lt;=DK$6,$E120&gt;=DK$5),60,0)))</f>
        <v/>
      </c>
      <c r="DL120" s="80" t="str">
        <f>IF(OR($A120="",NOT(ISNUMBER($G120))),"",IF(AND($F120&lt;=DL$6,$G120&gt;=DL$5),IF(DL$5&gt;$N120,5,$K120)*10+IF(AND($F120&gt;=DL$5,$F120&lt;=DL$6),IF(AND($G120&gt;=DL$5,$G120&lt;=DL$6),5,IF($L120=1,2,1)),IF(AND($G120&gt;=DL$5,$G120&lt;=DL$6),IF($M120&gt;0,4,3),0)),IF(AND($D120&lt;=DL$6,$E120&gt;=DL$5),60,0)))</f>
        <v/>
      </c>
      <c r="DM120" s="80" t="str">
        <f>IF(OR($A120="",NOT(ISNUMBER($G120))),"",IF(AND($F120&lt;=DM$6,$G120&gt;=DM$5),IF(DM$5&gt;$N120,5,$K120)*10+IF(AND($F120&gt;=DM$5,$F120&lt;=DM$6),IF(AND($G120&gt;=DM$5,$G120&lt;=DM$6),5,IF($L120=1,2,1)),IF(AND($G120&gt;=DM$5,$G120&lt;=DM$6),IF($M120&gt;0,4,3),0)),IF(AND($D120&lt;=DM$6,$E120&gt;=DM$5),60,0)))</f>
        <v/>
      </c>
      <c r="DN120" s="80" t="str">
        <f>IF(OR($A120="",NOT(ISNUMBER($G120))),"",IF(AND($F120&lt;=DN$6,$G120&gt;=DN$5),IF(DN$5&gt;$N120,5,$K120)*10+IF(AND($F120&gt;=DN$5,$F120&lt;=DN$6),IF(AND($G120&gt;=DN$5,$G120&lt;=DN$6),5,IF($L120=1,2,1)),IF(AND($G120&gt;=DN$5,$G120&lt;=DN$6),IF($M120&gt;0,4,3),0)),IF(AND($D120&lt;=DN$6,$E120&gt;=DN$5),60,0)))</f>
        <v/>
      </c>
      <c r="DO120" s="80" t="str">
        <f>IF(OR($A120="",NOT(ISNUMBER($G120))),"",IF(AND($F120&lt;=DO$6,$G120&gt;=DO$5),IF(DO$5&gt;$N120,5,$K120)*10+IF(AND($F120&gt;=DO$5,$F120&lt;=DO$6),IF(AND($G120&gt;=DO$5,$G120&lt;=DO$6),5,IF($L120=1,2,1)),IF(AND($G120&gt;=DO$5,$G120&lt;=DO$6),IF($M120&gt;0,4,3),0)),IF(AND($D120&lt;=DO$6,$E120&gt;=DO$5),60,0)))</f>
        <v/>
      </c>
      <c r="DP120" s="80" t="str">
        <f>IF(OR($A120="",NOT(ISNUMBER($G120))),"",IF(AND($F120&lt;=DP$6,$G120&gt;=DP$5),IF(DP$5&gt;$N120,5,$K120)*10+IF(AND($F120&gt;=DP$5,$F120&lt;=DP$6),IF(AND($G120&gt;=DP$5,$G120&lt;=DP$6),5,IF($L120=1,2,1)),IF(AND($G120&gt;=DP$5,$G120&lt;=DP$6),IF($M120&gt;0,4,3),0)),IF(AND($D120&lt;=DP$6,$E120&gt;=DP$5),60,0)))</f>
        <v/>
      </c>
      <c r="DQ120" s="80" t="str">
        <f>IF(OR($A120="",NOT(ISNUMBER($G120))),"",IF(AND($F120&lt;=DQ$6,$G120&gt;=DQ$5),IF(DQ$5&gt;$N120,5,$K120)*10+IF(AND($F120&gt;=DQ$5,$F120&lt;=DQ$6),IF(AND($G120&gt;=DQ$5,$G120&lt;=DQ$6),5,IF($L120=1,2,1)),IF(AND($G120&gt;=DQ$5,$G120&lt;=DQ$6),IF($M120&gt;0,4,3),0)),IF(AND($D120&lt;=DQ$6,$E120&gt;=DQ$5),60,0)))</f>
        <v/>
      </c>
      <c r="DR120" s="80" t="str">
        <f>IF(OR($A120="",NOT(ISNUMBER($G120))),"",IF(AND($F120&lt;=DR$6,$G120&gt;=DR$5),IF(DR$5&gt;$N120,5,$K120)*10+IF(AND($F120&gt;=DR$5,$F120&lt;=DR$6),IF(AND($G120&gt;=DR$5,$G120&lt;=DR$6),5,IF($L120=1,2,1)),IF(AND($G120&gt;=DR$5,$G120&lt;=DR$6),IF($M120&gt;0,4,3),0)),IF(AND($D120&lt;=DR$6,$E120&gt;=DR$5),60,0)))</f>
        <v/>
      </c>
      <c r="DS120" s="80" t="str">
        <f>IF(OR($A120="",NOT(ISNUMBER($G120))),"",IF(AND($F120&lt;=DS$6,$G120&gt;=DS$5),IF(DS$5&gt;$N120,5,$K120)*10+IF(AND($F120&gt;=DS$5,$F120&lt;=DS$6),IF(AND($G120&gt;=DS$5,$G120&lt;=DS$6),5,IF($L120=1,2,1)),IF(AND($G120&gt;=DS$5,$G120&lt;=DS$6),IF($M120&gt;0,4,3),0)),IF(AND($D120&lt;=DS$6,$E120&gt;=DS$5),60,0)))</f>
        <v/>
      </c>
      <c r="DT120" s="80" t="str">
        <f>IF(OR($A120="",NOT(ISNUMBER($G120))),"",IF(AND($F120&lt;=DT$6,$G120&gt;=DT$5),IF(DT$5&gt;$N120,5,$K120)*10+IF(AND($F120&gt;=DT$5,$F120&lt;=DT$6),IF(AND($G120&gt;=DT$5,$G120&lt;=DT$6),5,IF($L120=1,2,1)),IF(AND($G120&gt;=DT$5,$G120&lt;=DT$6),IF($M120&gt;0,4,3),0)),IF(AND($D120&lt;=DT$6,$E120&gt;=DT$5),60,0)))</f>
        <v/>
      </c>
      <c r="DU120" s="80" t="str">
        <f>IF(OR($A120="",NOT(ISNUMBER($G120))),"",IF(AND($F120&lt;=DU$6,$G120&gt;=DU$5),IF(DU$5&gt;$N120,5,$K120)*10+IF(AND($F120&gt;=DU$5,$F120&lt;=DU$6),IF(AND($G120&gt;=DU$5,$G120&lt;=DU$6),5,IF($L120=1,2,1)),IF(AND($G120&gt;=DU$5,$G120&lt;=DU$6),IF($M120&gt;0,4,3),0)),IF(AND($D120&lt;=DU$6,$E120&gt;=DU$5),60,0)))</f>
        <v/>
      </c>
      <c r="DV120" s="80" t="str">
        <f>IF(OR($A120="",NOT(ISNUMBER($G120))),"",IF(AND($F120&lt;=DV$6,$G120&gt;=DV$5),IF(DV$5&gt;$N120,5,$K120)*10+IF(AND($F120&gt;=DV$5,$F120&lt;=DV$6),IF(AND($G120&gt;=DV$5,$G120&lt;=DV$6),5,IF($L120=1,2,1)),IF(AND($G120&gt;=DV$5,$G120&lt;=DV$6),IF($M120&gt;0,4,3),0)),IF(AND($D120&lt;=DV$6,$E120&gt;=DV$5),60,0)))</f>
        <v/>
      </c>
      <c r="DW120" s="80" t="str">
        <f>IF(OR($A120="",NOT(ISNUMBER($G120))),"",IF(AND($F120&lt;=DW$6,$G120&gt;=DW$5),IF(DW$5&gt;$N120,5,$K120)*10+IF(AND($F120&gt;=DW$5,$F120&lt;=DW$6),IF(AND($G120&gt;=DW$5,$G120&lt;=DW$6),5,IF($L120=1,2,1)),IF(AND($G120&gt;=DW$5,$G120&lt;=DW$6),IF($M120&gt;0,4,3),0)),IF(AND($D120&lt;=DW$6,$E120&gt;=DW$5),60,0)))</f>
        <v/>
      </c>
      <c r="DX120" s="80" t="str">
        <f>IF(OR($A120="",NOT(ISNUMBER($G120))),"",IF(AND($F120&lt;=DX$6,$G120&gt;=DX$5),IF(DX$5&gt;$N120,5,$K120)*10+IF(AND($F120&gt;=DX$5,$F120&lt;=DX$6),IF(AND($G120&gt;=DX$5,$G120&lt;=DX$6),5,IF($L120=1,2,1)),IF(AND($G120&gt;=DX$5,$G120&lt;=DX$6),IF($M120&gt;0,4,3),0)),IF(AND($D120&lt;=DX$6,$E120&gt;=DX$5),60,0)))</f>
        <v/>
      </c>
      <c r="DY120" s="80" t="str">
        <f>IF(OR($A120="",NOT(ISNUMBER($G120))),"",IF(AND($F120&lt;=DY$6,$G120&gt;=DY$5),IF(DY$5&gt;$N120,5,$K120)*10+IF(AND($F120&gt;=DY$5,$F120&lt;=DY$6),IF(AND($G120&gt;=DY$5,$G120&lt;=DY$6),5,IF($L120=1,2,1)),IF(AND($G120&gt;=DY$5,$G120&lt;=DY$6),IF($M120&gt;0,4,3),0)),IF(AND($D120&lt;=DY$6,$E120&gt;=DY$5),60,0)))</f>
        <v/>
      </c>
      <c r="DZ120" s="80" t="str">
        <f>IF(OR($A120="",NOT(ISNUMBER($G120))),"",IF(AND($F120&lt;=DZ$6,$G120&gt;=DZ$5),IF(DZ$5&gt;$N120,5,$K120)*10+IF(AND($F120&gt;=DZ$5,$F120&lt;=DZ$6),IF(AND($G120&gt;=DZ$5,$G120&lt;=DZ$6),5,IF($L120=1,2,1)),IF(AND($G120&gt;=DZ$5,$G120&lt;=DZ$6),IF($M120&gt;0,4,3),0)),IF(AND($D120&lt;=DZ$6,$E120&gt;=DZ$5),60,0)))</f>
        <v/>
      </c>
      <c r="EA120" s="80" t="str">
        <f>IF(OR($A120="",NOT(ISNUMBER($G120))),"",IF(AND($F120&lt;=EA$6,$G120&gt;=EA$5),IF(EA$5&gt;$N120,5,$K120)*10+IF(AND($F120&gt;=EA$5,$F120&lt;=EA$6),IF(AND($G120&gt;=EA$5,$G120&lt;=EA$6),5,IF($L120=1,2,1)),IF(AND($G120&gt;=EA$5,$G120&lt;=EA$6),IF($M120&gt;0,4,3),0)),IF(AND($D120&lt;=EA$6,$E120&gt;=EA$5),60,0)))</f>
        <v/>
      </c>
      <c r="EB120" s="80" t="str">
        <f>IF(OR($A120="",NOT(ISNUMBER($G120))),"",IF(AND($F120&lt;=EB$6,$G120&gt;=EB$5),IF(EB$5&gt;$N120,5,$K120)*10+IF(AND($F120&gt;=EB$5,$F120&lt;=EB$6),IF(AND($G120&gt;=EB$5,$G120&lt;=EB$6),5,IF($L120=1,2,1)),IF(AND($G120&gt;=EB$5,$G120&lt;=EB$6),IF($M120&gt;0,4,3),0)),IF(AND($D120&lt;=EB$6,$E120&gt;=EB$5),60,0)))</f>
        <v/>
      </c>
      <c r="EC120" s="80" t="str">
        <f>IF(OR($A120="",NOT(ISNUMBER($G120))),"",IF(AND($F120&lt;=EC$6,$G120&gt;=EC$5),IF(EC$5&gt;$N120,5,$K120)*10+IF(AND($F120&gt;=EC$5,$F120&lt;=EC$6),IF(AND($G120&gt;=EC$5,$G120&lt;=EC$6),5,IF($L120=1,2,1)),IF(AND($G120&gt;=EC$5,$G120&lt;=EC$6),IF($M120&gt;0,4,3),0)),IF(AND($D120&lt;=EC$6,$E120&gt;=EC$5),60,0)))</f>
        <v/>
      </c>
      <c r="ED120" s="80" t="str">
        <f>IF(OR($A120="",NOT(ISNUMBER($G120))),"",IF(AND($F120&lt;=ED$6,$G120&gt;=ED$5),IF(ED$5&gt;$N120,5,$K120)*10+IF(AND($F120&gt;=ED$5,$F120&lt;=ED$6),IF(AND($G120&gt;=ED$5,$G120&lt;=ED$6),5,IF($L120=1,2,1)),IF(AND($G120&gt;=ED$5,$G120&lt;=ED$6),IF($M120&gt;0,4,3),0)),IF(AND($D120&lt;=ED$6,$E120&gt;=ED$5),60,0)))</f>
        <v/>
      </c>
    </row>
    <row r="121" ht="18" customHeight="1">
      <c r="A121" s="52" t="str">
        <f>IF(Tasks!$B121="","",Tasks!$A121)</f>
        <v/>
      </c>
      <c r="B121" s="78" t="str">
        <f>IF(Tasks!$B121="","",Tasks!$B121)</f>
        <v/>
      </c>
      <c r="C121" s="25" t="str">
        <f>IF($B121="","",IF(AND(Tasks!$D121="",Tasks!$G121=""),"-",IF(Tasks!$D121="","",Tasks!$D121&amp;IF(OR(Tasks!$E121="",Tasks!$E121="FS"),IF(N(Tasks!$F121)=0,"","FS"),Tasks!$E121)&amp;IF(N(Tasks!$F121)=0,"",IF(Tasks!$F121&gt;0,"+","")&amp;Tasks!$F121))&amp;IF(AND(Tasks!$D121&lt;&gt;"",Tasks!$G121&lt;&gt;""),", ","")&amp;IF(Tasks!$G121="","",Tasks!$G121&amp;IF(OR(Tasks!$H121="",Tasks!$H121="FS"),IF(N(Tasks!$I121)=0,"","FS"),Tasks!$H121)&amp;IF(N(Tasks!$I121)=0,"",IF(Tasks!$I121&gt;0,"+","")&amp;Tasks!$I121))))</f>
        <v/>
      </c>
      <c r="D121" s="51" t="str">
        <f>IF(OR($B121="",Tasks!$Q121=""),"",Tasks!$Q121)</f>
        <v/>
      </c>
      <c r="E121" s="51" t="str">
        <f>IF(OR($B121="",Tasks!$R121=""),"",Tasks!$R121)</f>
        <v/>
      </c>
      <c r="F121" s="51" t="str">
        <f>IF(OR($B121="",Tasks!$S121=""),"",Tasks!$S121)</f>
        <v/>
      </c>
      <c r="G121" s="51" t="str">
        <f>IF(OR($B121="",Tasks!$T121=""),"",Tasks!$T121)</f>
        <v/>
      </c>
      <c r="H121" s="52" t="str">
        <f>IF($B121="","",Tasks!$AE121)</f>
        <v/>
      </c>
      <c r="I121" s="79" t="str">
        <f>IF($B121="","",Tasks!$AF121)</f>
        <v/>
      </c>
      <c r="J121" s="53" t="str">
        <f>IF(OR($B121="",Tasks!$V121=""),"",Tasks!$V121)</f>
        <v/>
      </c>
      <c r="K121" s="52" t="str">
        <f>IF($B121="","",Tasks!$AA121)</f>
        <v/>
      </c>
      <c r="L121" s="52" t="str">
        <f>IF($B121="","",Tasks!$AB121)</f>
        <v/>
      </c>
      <c r="M121" s="52" t="str">
        <f>IF($B121="","",Tasks!$Z121)</f>
        <v/>
      </c>
      <c r="N121" s="52" t="str">
        <f>IF(OR($B121="",Tasks!$AG121=""),"",Tasks!$AG121)</f>
        <v/>
      </c>
      <c r="O121" s="80" t="str">
        <f>IF(OR($A121="",NOT(ISNUMBER($G121))),"",IF(AND($F121&lt;=O$6,$G121&gt;=O$5),IF(O$5&gt;$N121,5,$K121)*10+IF(AND($F121&gt;=O$5,$F121&lt;=O$6),IF(AND($G121&gt;=O$5,$G121&lt;=O$6),5,IF($L121=1,2,1)),IF(AND($G121&gt;=O$5,$G121&lt;=O$6),IF($M121&gt;0,4,3),0)),IF(AND($D121&lt;=O$6,$E121&gt;=O$5),60,0)))</f>
        <v/>
      </c>
      <c r="P121" s="80" t="str">
        <f>IF(OR($A121="",NOT(ISNUMBER($G121))),"",IF(AND($F121&lt;=P$6,$G121&gt;=P$5),IF(P$5&gt;$N121,5,$K121)*10+IF(AND($F121&gt;=P$5,$F121&lt;=P$6),IF(AND($G121&gt;=P$5,$G121&lt;=P$6),5,IF($L121=1,2,1)),IF(AND($G121&gt;=P$5,$G121&lt;=P$6),IF($M121&gt;0,4,3),0)),IF(AND($D121&lt;=P$6,$E121&gt;=P$5),60,0)))</f>
        <v/>
      </c>
      <c r="Q121" s="80" t="str">
        <f>IF(OR($A121="",NOT(ISNUMBER($G121))),"",IF(AND($F121&lt;=Q$6,$G121&gt;=Q$5),IF(Q$5&gt;$N121,5,$K121)*10+IF(AND($F121&gt;=Q$5,$F121&lt;=Q$6),IF(AND($G121&gt;=Q$5,$G121&lt;=Q$6),5,IF($L121=1,2,1)),IF(AND($G121&gt;=Q$5,$G121&lt;=Q$6),IF($M121&gt;0,4,3),0)),IF(AND($D121&lt;=Q$6,$E121&gt;=Q$5),60,0)))</f>
        <v/>
      </c>
      <c r="R121" s="80" t="str">
        <f>IF(OR($A121="",NOT(ISNUMBER($G121))),"",IF(AND($F121&lt;=R$6,$G121&gt;=R$5),IF(R$5&gt;$N121,5,$K121)*10+IF(AND($F121&gt;=R$5,$F121&lt;=R$6),IF(AND($G121&gt;=R$5,$G121&lt;=R$6),5,IF($L121=1,2,1)),IF(AND($G121&gt;=R$5,$G121&lt;=R$6),IF($M121&gt;0,4,3),0)),IF(AND($D121&lt;=R$6,$E121&gt;=R$5),60,0)))</f>
        <v/>
      </c>
      <c r="S121" s="80" t="str">
        <f>IF(OR($A121="",NOT(ISNUMBER($G121))),"",IF(AND($F121&lt;=S$6,$G121&gt;=S$5),IF(S$5&gt;$N121,5,$K121)*10+IF(AND($F121&gt;=S$5,$F121&lt;=S$6),IF(AND($G121&gt;=S$5,$G121&lt;=S$6),5,IF($L121=1,2,1)),IF(AND($G121&gt;=S$5,$G121&lt;=S$6),IF($M121&gt;0,4,3),0)),IF(AND($D121&lt;=S$6,$E121&gt;=S$5),60,0)))</f>
        <v/>
      </c>
      <c r="T121" s="80" t="str">
        <f>IF(OR($A121="",NOT(ISNUMBER($G121))),"",IF(AND($F121&lt;=T$6,$G121&gt;=T$5),IF(T$5&gt;$N121,5,$K121)*10+IF(AND($F121&gt;=T$5,$F121&lt;=T$6),IF(AND($G121&gt;=T$5,$G121&lt;=T$6),5,IF($L121=1,2,1)),IF(AND($G121&gt;=T$5,$G121&lt;=T$6),IF($M121&gt;0,4,3),0)),IF(AND($D121&lt;=T$6,$E121&gt;=T$5),60,0)))</f>
        <v/>
      </c>
      <c r="U121" s="80" t="str">
        <f>IF(OR($A121="",NOT(ISNUMBER($G121))),"",IF(AND($F121&lt;=U$6,$G121&gt;=U$5),IF(U$5&gt;$N121,5,$K121)*10+IF(AND($F121&gt;=U$5,$F121&lt;=U$6),IF(AND($G121&gt;=U$5,$G121&lt;=U$6),5,IF($L121=1,2,1)),IF(AND($G121&gt;=U$5,$G121&lt;=U$6),IF($M121&gt;0,4,3),0)),IF(AND($D121&lt;=U$6,$E121&gt;=U$5),60,0)))</f>
        <v/>
      </c>
      <c r="V121" s="80" t="str">
        <f>IF(OR($A121="",NOT(ISNUMBER($G121))),"",IF(AND($F121&lt;=V$6,$G121&gt;=V$5),IF(V$5&gt;$N121,5,$K121)*10+IF(AND($F121&gt;=V$5,$F121&lt;=V$6),IF(AND($G121&gt;=V$5,$G121&lt;=V$6),5,IF($L121=1,2,1)),IF(AND($G121&gt;=V$5,$G121&lt;=V$6),IF($M121&gt;0,4,3),0)),IF(AND($D121&lt;=V$6,$E121&gt;=V$5),60,0)))</f>
        <v/>
      </c>
      <c r="W121" s="80" t="str">
        <f>IF(OR($A121="",NOT(ISNUMBER($G121))),"",IF(AND($F121&lt;=W$6,$G121&gt;=W$5),IF(W$5&gt;$N121,5,$K121)*10+IF(AND($F121&gt;=W$5,$F121&lt;=W$6),IF(AND($G121&gt;=W$5,$G121&lt;=W$6),5,IF($L121=1,2,1)),IF(AND($G121&gt;=W$5,$G121&lt;=W$6),IF($M121&gt;0,4,3),0)),IF(AND($D121&lt;=W$6,$E121&gt;=W$5),60,0)))</f>
        <v/>
      </c>
      <c r="X121" s="80" t="str">
        <f>IF(OR($A121="",NOT(ISNUMBER($G121))),"",IF(AND($F121&lt;=X$6,$G121&gt;=X$5),IF(X$5&gt;$N121,5,$K121)*10+IF(AND($F121&gt;=X$5,$F121&lt;=X$6),IF(AND($G121&gt;=X$5,$G121&lt;=X$6),5,IF($L121=1,2,1)),IF(AND($G121&gt;=X$5,$G121&lt;=X$6),IF($M121&gt;0,4,3),0)),IF(AND($D121&lt;=X$6,$E121&gt;=X$5),60,0)))</f>
        <v/>
      </c>
      <c r="Y121" s="80" t="str">
        <f>IF(OR($A121="",NOT(ISNUMBER($G121))),"",IF(AND($F121&lt;=Y$6,$G121&gt;=Y$5),IF(Y$5&gt;$N121,5,$K121)*10+IF(AND($F121&gt;=Y$5,$F121&lt;=Y$6),IF(AND($G121&gt;=Y$5,$G121&lt;=Y$6),5,IF($L121=1,2,1)),IF(AND($G121&gt;=Y$5,$G121&lt;=Y$6),IF($M121&gt;0,4,3),0)),IF(AND($D121&lt;=Y$6,$E121&gt;=Y$5),60,0)))</f>
        <v/>
      </c>
      <c r="Z121" s="80" t="str">
        <f>IF(OR($A121="",NOT(ISNUMBER($G121))),"",IF(AND($F121&lt;=Z$6,$G121&gt;=Z$5),IF(Z$5&gt;$N121,5,$K121)*10+IF(AND($F121&gt;=Z$5,$F121&lt;=Z$6),IF(AND($G121&gt;=Z$5,$G121&lt;=Z$6),5,IF($L121=1,2,1)),IF(AND($G121&gt;=Z$5,$G121&lt;=Z$6),IF($M121&gt;0,4,3),0)),IF(AND($D121&lt;=Z$6,$E121&gt;=Z$5),60,0)))</f>
        <v/>
      </c>
      <c r="AA121" s="80" t="str">
        <f>IF(OR($A121="",NOT(ISNUMBER($G121))),"",IF(AND($F121&lt;=AA$6,$G121&gt;=AA$5),IF(AA$5&gt;$N121,5,$K121)*10+IF(AND($F121&gt;=AA$5,$F121&lt;=AA$6),IF(AND($G121&gt;=AA$5,$G121&lt;=AA$6),5,IF($L121=1,2,1)),IF(AND($G121&gt;=AA$5,$G121&lt;=AA$6),IF($M121&gt;0,4,3),0)),IF(AND($D121&lt;=AA$6,$E121&gt;=AA$5),60,0)))</f>
        <v/>
      </c>
      <c r="AB121" s="80" t="str">
        <f>IF(OR($A121="",NOT(ISNUMBER($G121))),"",IF(AND($F121&lt;=AB$6,$G121&gt;=AB$5),IF(AB$5&gt;$N121,5,$K121)*10+IF(AND($F121&gt;=AB$5,$F121&lt;=AB$6),IF(AND($G121&gt;=AB$5,$G121&lt;=AB$6),5,IF($L121=1,2,1)),IF(AND($G121&gt;=AB$5,$G121&lt;=AB$6),IF($M121&gt;0,4,3),0)),IF(AND($D121&lt;=AB$6,$E121&gt;=AB$5),60,0)))</f>
        <v/>
      </c>
      <c r="AC121" s="80" t="str">
        <f>IF(OR($A121="",NOT(ISNUMBER($G121))),"",IF(AND($F121&lt;=AC$6,$G121&gt;=AC$5),IF(AC$5&gt;$N121,5,$K121)*10+IF(AND($F121&gt;=AC$5,$F121&lt;=AC$6),IF(AND($G121&gt;=AC$5,$G121&lt;=AC$6),5,IF($L121=1,2,1)),IF(AND($G121&gt;=AC$5,$G121&lt;=AC$6),IF($M121&gt;0,4,3),0)),IF(AND($D121&lt;=AC$6,$E121&gt;=AC$5),60,0)))</f>
        <v/>
      </c>
      <c r="AD121" s="80" t="str">
        <f>IF(OR($A121="",NOT(ISNUMBER($G121))),"",IF(AND($F121&lt;=AD$6,$G121&gt;=AD$5),IF(AD$5&gt;$N121,5,$K121)*10+IF(AND($F121&gt;=AD$5,$F121&lt;=AD$6),IF(AND($G121&gt;=AD$5,$G121&lt;=AD$6),5,IF($L121=1,2,1)),IF(AND($G121&gt;=AD$5,$G121&lt;=AD$6),IF($M121&gt;0,4,3),0)),IF(AND($D121&lt;=AD$6,$E121&gt;=AD$5),60,0)))</f>
        <v/>
      </c>
      <c r="AE121" s="80" t="str">
        <f>IF(OR($A121="",NOT(ISNUMBER($G121))),"",IF(AND($F121&lt;=AE$6,$G121&gt;=AE$5),IF(AE$5&gt;$N121,5,$K121)*10+IF(AND($F121&gt;=AE$5,$F121&lt;=AE$6),IF(AND($G121&gt;=AE$5,$G121&lt;=AE$6),5,IF($L121=1,2,1)),IF(AND($G121&gt;=AE$5,$G121&lt;=AE$6),IF($M121&gt;0,4,3),0)),IF(AND($D121&lt;=AE$6,$E121&gt;=AE$5),60,0)))</f>
        <v/>
      </c>
      <c r="AF121" s="80" t="str">
        <f>IF(OR($A121="",NOT(ISNUMBER($G121))),"",IF(AND($F121&lt;=AF$6,$G121&gt;=AF$5),IF(AF$5&gt;$N121,5,$K121)*10+IF(AND($F121&gt;=AF$5,$F121&lt;=AF$6),IF(AND($G121&gt;=AF$5,$G121&lt;=AF$6),5,IF($L121=1,2,1)),IF(AND($G121&gt;=AF$5,$G121&lt;=AF$6),IF($M121&gt;0,4,3),0)),IF(AND($D121&lt;=AF$6,$E121&gt;=AF$5),60,0)))</f>
        <v/>
      </c>
      <c r="AG121" s="80" t="str">
        <f>IF(OR($A121="",NOT(ISNUMBER($G121))),"",IF(AND($F121&lt;=AG$6,$G121&gt;=AG$5),IF(AG$5&gt;$N121,5,$K121)*10+IF(AND($F121&gt;=AG$5,$F121&lt;=AG$6),IF(AND($G121&gt;=AG$5,$G121&lt;=AG$6),5,IF($L121=1,2,1)),IF(AND($G121&gt;=AG$5,$G121&lt;=AG$6),IF($M121&gt;0,4,3),0)),IF(AND($D121&lt;=AG$6,$E121&gt;=AG$5),60,0)))</f>
        <v/>
      </c>
      <c r="AH121" s="80" t="str">
        <f>IF(OR($A121="",NOT(ISNUMBER($G121))),"",IF(AND($F121&lt;=AH$6,$G121&gt;=AH$5),IF(AH$5&gt;$N121,5,$K121)*10+IF(AND($F121&gt;=AH$5,$F121&lt;=AH$6),IF(AND($G121&gt;=AH$5,$G121&lt;=AH$6),5,IF($L121=1,2,1)),IF(AND($G121&gt;=AH$5,$G121&lt;=AH$6),IF($M121&gt;0,4,3),0)),IF(AND($D121&lt;=AH$6,$E121&gt;=AH$5),60,0)))</f>
        <v/>
      </c>
      <c r="AI121" s="80" t="str">
        <f>IF(OR($A121="",NOT(ISNUMBER($G121))),"",IF(AND($F121&lt;=AI$6,$G121&gt;=AI$5),IF(AI$5&gt;$N121,5,$K121)*10+IF(AND($F121&gt;=AI$5,$F121&lt;=AI$6),IF(AND($G121&gt;=AI$5,$G121&lt;=AI$6),5,IF($L121=1,2,1)),IF(AND($G121&gt;=AI$5,$G121&lt;=AI$6),IF($M121&gt;0,4,3),0)),IF(AND($D121&lt;=AI$6,$E121&gt;=AI$5),60,0)))</f>
        <v/>
      </c>
      <c r="AJ121" s="80" t="str">
        <f>IF(OR($A121="",NOT(ISNUMBER($G121))),"",IF(AND($F121&lt;=AJ$6,$G121&gt;=AJ$5),IF(AJ$5&gt;$N121,5,$K121)*10+IF(AND($F121&gt;=AJ$5,$F121&lt;=AJ$6),IF(AND($G121&gt;=AJ$5,$G121&lt;=AJ$6),5,IF($L121=1,2,1)),IF(AND($G121&gt;=AJ$5,$G121&lt;=AJ$6),IF($M121&gt;0,4,3),0)),IF(AND($D121&lt;=AJ$6,$E121&gt;=AJ$5),60,0)))</f>
        <v/>
      </c>
      <c r="AK121" s="80" t="str">
        <f>IF(OR($A121="",NOT(ISNUMBER($G121))),"",IF(AND($F121&lt;=AK$6,$G121&gt;=AK$5),IF(AK$5&gt;$N121,5,$K121)*10+IF(AND($F121&gt;=AK$5,$F121&lt;=AK$6),IF(AND($G121&gt;=AK$5,$G121&lt;=AK$6),5,IF($L121=1,2,1)),IF(AND($G121&gt;=AK$5,$G121&lt;=AK$6),IF($M121&gt;0,4,3),0)),IF(AND($D121&lt;=AK$6,$E121&gt;=AK$5),60,0)))</f>
        <v/>
      </c>
      <c r="AL121" s="80" t="str">
        <f>IF(OR($A121="",NOT(ISNUMBER($G121))),"",IF(AND($F121&lt;=AL$6,$G121&gt;=AL$5),IF(AL$5&gt;$N121,5,$K121)*10+IF(AND($F121&gt;=AL$5,$F121&lt;=AL$6),IF(AND($G121&gt;=AL$5,$G121&lt;=AL$6),5,IF($L121=1,2,1)),IF(AND($G121&gt;=AL$5,$G121&lt;=AL$6),IF($M121&gt;0,4,3),0)),IF(AND($D121&lt;=AL$6,$E121&gt;=AL$5),60,0)))</f>
        <v/>
      </c>
      <c r="AM121" s="80" t="str">
        <f>IF(OR($A121="",NOT(ISNUMBER($G121))),"",IF(AND($F121&lt;=AM$6,$G121&gt;=AM$5),IF(AM$5&gt;$N121,5,$K121)*10+IF(AND($F121&gt;=AM$5,$F121&lt;=AM$6),IF(AND($G121&gt;=AM$5,$G121&lt;=AM$6),5,IF($L121=1,2,1)),IF(AND($G121&gt;=AM$5,$G121&lt;=AM$6),IF($M121&gt;0,4,3),0)),IF(AND($D121&lt;=AM$6,$E121&gt;=AM$5),60,0)))</f>
        <v/>
      </c>
      <c r="AN121" s="80" t="str">
        <f>IF(OR($A121="",NOT(ISNUMBER($G121))),"",IF(AND($F121&lt;=AN$6,$G121&gt;=AN$5),IF(AN$5&gt;$N121,5,$K121)*10+IF(AND($F121&gt;=AN$5,$F121&lt;=AN$6),IF(AND($G121&gt;=AN$5,$G121&lt;=AN$6),5,IF($L121=1,2,1)),IF(AND($G121&gt;=AN$5,$G121&lt;=AN$6),IF($M121&gt;0,4,3),0)),IF(AND($D121&lt;=AN$6,$E121&gt;=AN$5),60,0)))</f>
        <v/>
      </c>
      <c r="AO121" s="80" t="str">
        <f>IF(OR($A121="",NOT(ISNUMBER($G121))),"",IF(AND($F121&lt;=AO$6,$G121&gt;=AO$5),IF(AO$5&gt;$N121,5,$K121)*10+IF(AND($F121&gt;=AO$5,$F121&lt;=AO$6),IF(AND($G121&gt;=AO$5,$G121&lt;=AO$6),5,IF($L121=1,2,1)),IF(AND($G121&gt;=AO$5,$G121&lt;=AO$6),IF($M121&gt;0,4,3),0)),IF(AND($D121&lt;=AO$6,$E121&gt;=AO$5),60,0)))</f>
        <v/>
      </c>
      <c r="AP121" s="80" t="str">
        <f>IF(OR($A121="",NOT(ISNUMBER($G121))),"",IF(AND($F121&lt;=AP$6,$G121&gt;=AP$5),IF(AP$5&gt;$N121,5,$K121)*10+IF(AND($F121&gt;=AP$5,$F121&lt;=AP$6),IF(AND($G121&gt;=AP$5,$G121&lt;=AP$6),5,IF($L121=1,2,1)),IF(AND($G121&gt;=AP$5,$G121&lt;=AP$6),IF($M121&gt;0,4,3),0)),IF(AND($D121&lt;=AP$6,$E121&gt;=AP$5),60,0)))</f>
        <v/>
      </c>
      <c r="AQ121" s="80" t="str">
        <f>IF(OR($A121="",NOT(ISNUMBER($G121))),"",IF(AND($F121&lt;=AQ$6,$G121&gt;=AQ$5),IF(AQ$5&gt;$N121,5,$K121)*10+IF(AND($F121&gt;=AQ$5,$F121&lt;=AQ$6),IF(AND($G121&gt;=AQ$5,$G121&lt;=AQ$6),5,IF($L121=1,2,1)),IF(AND($G121&gt;=AQ$5,$G121&lt;=AQ$6),IF($M121&gt;0,4,3),0)),IF(AND($D121&lt;=AQ$6,$E121&gt;=AQ$5),60,0)))</f>
        <v/>
      </c>
      <c r="AR121" s="80" t="str">
        <f>IF(OR($A121="",NOT(ISNUMBER($G121))),"",IF(AND($F121&lt;=AR$6,$G121&gt;=AR$5),IF(AR$5&gt;$N121,5,$K121)*10+IF(AND($F121&gt;=AR$5,$F121&lt;=AR$6),IF(AND($G121&gt;=AR$5,$G121&lt;=AR$6),5,IF($L121=1,2,1)),IF(AND($G121&gt;=AR$5,$G121&lt;=AR$6),IF($M121&gt;0,4,3),0)),IF(AND($D121&lt;=AR$6,$E121&gt;=AR$5),60,0)))</f>
        <v/>
      </c>
      <c r="AS121" s="80" t="str">
        <f>IF(OR($A121="",NOT(ISNUMBER($G121))),"",IF(AND($F121&lt;=AS$6,$G121&gt;=AS$5),IF(AS$5&gt;$N121,5,$K121)*10+IF(AND($F121&gt;=AS$5,$F121&lt;=AS$6),IF(AND($G121&gt;=AS$5,$G121&lt;=AS$6),5,IF($L121=1,2,1)),IF(AND($G121&gt;=AS$5,$G121&lt;=AS$6),IF($M121&gt;0,4,3),0)),IF(AND($D121&lt;=AS$6,$E121&gt;=AS$5),60,0)))</f>
        <v/>
      </c>
      <c r="AT121" s="80" t="str">
        <f>IF(OR($A121="",NOT(ISNUMBER($G121))),"",IF(AND($F121&lt;=AT$6,$G121&gt;=AT$5),IF(AT$5&gt;$N121,5,$K121)*10+IF(AND($F121&gt;=AT$5,$F121&lt;=AT$6),IF(AND($G121&gt;=AT$5,$G121&lt;=AT$6),5,IF($L121=1,2,1)),IF(AND($G121&gt;=AT$5,$G121&lt;=AT$6),IF($M121&gt;0,4,3),0)),IF(AND($D121&lt;=AT$6,$E121&gt;=AT$5),60,0)))</f>
        <v/>
      </c>
      <c r="AU121" s="80" t="str">
        <f>IF(OR($A121="",NOT(ISNUMBER($G121))),"",IF(AND($F121&lt;=AU$6,$G121&gt;=AU$5),IF(AU$5&gt;$N121,5,$K121)*10+IF(AND($F121&gt;=AU$5,$F121&lt;=AU$6),IF(AND($G121&gt;=AU$5,$G121&lt;=AU$6),5,IF($L121=1,2,1)),IF(AND($G121&gt;=AU$5,$G121&lt;=AU$6),IF($M121&gt;0,4,3),0)),IF(AND($D121&lt;=AU$6,$E121&gt;=AU$5),60,0)))</f>
        <v/>
      </c>
      <c r="AV121" s="80" t="str">
        <f>IF(OR($A121="",NOT(ISNUMBER($G121))),"",IF(AND($F121&lt;=AV$6,$G121&gt;=AV$5),IF(AV$5&gt;$N121,5,$K121)*10+IF(AND($F121&gt;=AV$5,$F121&lt;=AV$6),IF(AND($G121&gt;=AV$5,$G121&lt;=AV$6),5,IF($L121=1,2,1)),IF(AND($G121&gt;=AV$5,$G121&lt;=AV$6),IF($M121&gt;0,4,3),0)),IF(AND($D121&lt;=AV$6,$E121&gt;=AV$5),60,0)))</f>
        <v/>
      </c>
      <c r="AW121" s="80" t="str">
        <f>IF(OR($A121="",NOT(ISNUMBER($G121))),"",IF(AND($F121&lt;=AW$6,$G121&gt;=AW$5),IF(AW$5&gt;$N121,5,$K121)*10+IF(AND($F121&gt;=AW$5,$F121&lt;=AW$6),IF(AND($G121&gt;=AW$5,$G121&lt;=AW$6),5,IF($L121=1,2,1)),IF(AND($G121&gt;=AW$5,$G121&lt;=AW$6),IF($M121&gt;0,4,3),0)),IF(AND($D121&lt;=AW$6,$E121&gt;=AW$5),60,0)))</f>
        <v/>
      </c>
      <c r="AX121" s="80" t="str">
        <f>IF(OR($A121="",NOT(ISNUMBER($G121))),"",IF(AND($F121&lt;=AX$6,$G121&gt;=AX$5),IF(AX$5&gt;$N121,5,$K121)*10+IF(AND($F121&gt;=AX$5,$F121&lt;=AX$6),IF(AND($G121&gt;=AX$5,$G121&lt;=AX$6),5,IF($L121=1,2,1)),IF(AND($G121&gt;=AX$5,$G121&lt;=AX$6),IF($M121&gt;0,4,3),0)),IF(AND($D121&lt;=AX$6,$E121&gt;=AX$5),60,0)))</f>
        <v/>
      </c>
      <c r="AY121" s="80" t="str">
        <f>IF(OR($A121="",NOT(ISNUMBER($G121))),"",IF(AND($F121&lt;=AY$6,$G121&gt;=AY$5),IF(AY$5&gt;$N121,5,$K121)*10+IF(AND($F121&gt;=AY$5,$F121&lt;=AY$6),IF(AND($G121&gt;=AY$5,$G121&lt;=AY$6),5,IF($L121=1,2,1)),IF(AND($G121&gt;=AY$5,$G121&lt;=AY$6),IF($M121&gt;0,4,3),0)),IF(AND($D121&lt;=AY$6,$E121&gt;=AY$5),60,0)))</f>
        <v/>
      </c>
      <c r="AZ121" s="80" t="str">
        <f>IF(OR($A121="",NOT(ISNUMBER($G121))),"",IF(AND($F121&lt;=AZ$6,$G121&gt;=AZ$5),IF(AZ$5&gt;$N121,5,$K121)*10+IF(AND($F121&gt;=AZ$5,$F121&lt;=AZ$6),IF(AND($G121&gt;=AZ$5,$G121&lt;=AZ$6),5,IF($L121=1,2,1)),IF(AND($G121&gt;=AZ$5,$G121&lt;=AZ$6),IF($M121&gt;0,4,3),0)),IF(AND($D121&lt;=AZ$6,$E121&gt;=AZ$5),60,0)))</f>
        <v/>
      </c>
      <c r="BA121" s="80" t="str">
        <f>IF(OR($A121="",NOT(ISNUMBER($G121))),"",IF(AND($F121&lt;=BA$6,$G121&gt;=BA$5),IF(BA$5&gt;$N121,5,$K121)*10+IF(AND($F121&gt;=BA$5,$F121&lt;=BA$6),IF(AND($G121&gt;=BA$5,$G121&lt;=BA$6),5,IF($L121=1,2,1)),IF(AND($G121&gt;=BA$5,$G121&lt;=BA$6),IF($M121&gt;0,4,3),0)),IF(AND($D121&lt;=BA$6,$E121&gt;=BA$5),60,0)))</f>
        <v/>
      </c>
      <c r="BB121" s="80" t="str">
        <f>IF(OR($A121="",NOT(ISNUMBER($G121))),"",IF(AND($F121&lt;=BB$6,$G121&gt;=BB$5),IF(BB$5&gt;$N121,5,$K121)*10+IF(AND($F121&gt;=BB$5,$F121&lt;=BB$6),IF(AND($G121&gt;=BB$5,$G121&lt;=BB$6),5,IF($L121=1,2,1)),IF(AND($G121&gt;=BB$5,$G121&lt;=BB$6),IF($M121&gt;0,4,3),0)),IF(AND($D121&lt;=BB$6,$E121&gt;=BB$5),60,0)))</f>
        <v/>
      </c>
      <c r="BC121" s="80" t="str">
        <f>IF(OR($A121="",NOT(ISNUMBER($G121))),"",IF(AND($F121&lt;=BC$6,$G121&gt;=BC$5),IF(BC$5&gt;$N121,5,$K121)*10+IF(AND($F121&gt;=BC$5,$F121&lt;=BC$6),IF(AND($G121&gt;=BC$5,$G121&lt;=BC$6),5,IF($L121=1,2,1)),IF(AND($G121&gt;=BC$5,$G121&lt;=BC$6),IF($M121&gt;0,4,3),0)),IF(AND($D121&lt;=BC$6,$E121&gt;=BC$5),60,0)))</f>
        <v/>
      </c>
      <c r="BD121" s="80" t="str">
        <f>IF(OR($A121="",NOT(ISNUMBER($G121))),"",IF(AND($F121&lt;=BD$6,$G121&gt;=BD$5),IF(BD$5&gt;$N121,5,$K121)*10+IF(AND($F121&gt;=BD$5,$F121&lt;=BD$6),IF(AND($G121&gt;=BD$5,$G121&lt;=BD$6),5,IF($L121=1,2,1)),IF(AND($G121&gt;=BD$5,$G121&lt;=BD$6),IF($M121&gt;0,4,3),0)),IF(AND($D121&lt;=BD$6,$E121&gt;=BD$5),60,0)))</f>
        <v/>
      </c>
      <c r="BE121" s="80" t="str">
        <f>IF(OR($A121="",NOT(ISNUMBER($G121))),"",IF(AND($F121&lt;=BE$6,$G121&gt;=BE$5),IF(BE$5&gt;$N121,5,$K121)*10+IF(AND($F121&gt;=BE$5,$F121&lt;=BE$6),IF(AND($G121&gt;=BE$5,$G121&lt;=BE$6),5,IF($L121=1,2,1)),IF(AND($G121&gt;=BE$5,$G121&lt;=BE$6),IF($M121&gt;0,4,3),0)),IF(AND($D121&lt;=BE$6,$E121&gt;=BE$5),60,0)))</f>
        <v/>
      </c>
      <c r="BF121" s="80" t="str">
        <f>IF(OR($A121="",NOT(ISNUMBER($G121))),"",IF(AND($F121&lt;=BF$6,$G121&gt;=BF$5),IF(BF$5&gt;$N121,5,$K121)*10+IF(AND($F121&gt;=BF$5,$F121&lt;=BF$6),IF(AND($G121&gt;=BF$5,$G121&lt;=BF$6),5,IF($L121=1,2,1)),IF(AND($G121&gt;=BF$5,$G121&lt;=BF$6),IF($M121&gt;0,4,3),0)),IF(AND($D121&lt;=BF$6,$E121&gt;=BF$5),60,0)))</f>
        <v/>
      </c>
      <c r="BG121" s="80" t="str">
        <f>IF(OR($A121="",NOT(ISNUMBER($G121))),"",IF(AND($F121&lt;=BG$6,$G121&gt;=BG$5),IF(BG$5&gt;$N121,5,$K121)*10+IF(AND($F121&gt;=BG$5,$F121&lt;=BG$6),IF(AND($G121&gt;=BG$5,$G121&lt;=BG$6),5,IF($L121=1,2,1)),IF(AND($G121&gt;=BG$5,$G121&lt;=BG$6),IF($M121&gt;0,4,3),0)),IF(AND($D121&lt;=BG$6,$E121&gt;=BG$5),60,0)))</f>
        <v/>
      </c>
      <c r="BH121" s="80" t="str">
        <f>IF(OR($A121="",NOT(ISNUMBER($G121))),"",IF(AND($F121&lt;=BH$6,$G121&gt;=BH$5),IF(BH$5&gt;$N121,5,$K121)*10+IF(AND($F121&gt;=BH$5,$F121&lt;=BH$6),IF(AND($G121&gt;=BH$5,$G121&lt;=BH$6),5,IF($L121=1,2,1)),IF(AND($G121&gt;=BH$5,$G121&lt;=BH$6),IF($M121&gt;0,4,3),0)),IF(AND($D121&lt;=BH$6,$E121&gt;=BH$5),60,0)))</f>
        <v/>
      </c>
      <c r="BI121" s="80" t="str">
        <f>IF(OR($A121="",NOT(ISNUMBER($G121))),"",IF(AND($F121&lt;=BI$6,$G121&gt;=BI$5),IF(BI$5&gt;$N121,5,$K121)*10+IF(AND($F121&gt;=BI$5,$F121&lt;=BI$6),IF(AND($G121&gt;=BI$5,$G121&lt;=BI$6),5,IF($L121=1,2,1)),IF(AND($G121&gt;=BI$5,$G121&lt;=BI$6),IF($M121&gt;0,4,3),0)),IF(AND($D121&lt;=BI$6,$E121&gt;=BI$5),60,0)))</f>
        <v/>
      </c>
      <c r="BJ121" s="80" t="str">
        <f>IF(OR($A121="",NOT(ISNUMBER($G121))),"",IF(AND($F121&lt;=BJ$6,$G121&gt;=BJ$5),IF(BJ$5&gt;$N121,5,$K121)*10+IF(AND($F121&gt;=BJ$5,$F121&lt;=BJ$6),IF(AND($G121&gt;=BJ$5,$G121&lt;=BJ$6),5,IF($L121=1,2,1)),IF(AND($G121&gt;=BJ$5,$G121&lt;=BJ$6),IF($M121&gt;0,4,3),0)),IF(AND($D121&lt;=BJ$6,$E121&gt;=BJ$5),60,0)))</f>
        <v/>
      </c>
      <c r="BK121" s="80" t="str">
        <f>IF(OR($A121="",NOT(ISNUMBER($G121))),"",IF(AND($F121&lt;=BK$6,$G121&gt;=BK$5),IF(BK$5&gt;$N121,5,$K121)*10+IF(AND($F121&gt;=BK$5,$F121&lt;=BK$6),IF(AND($G121&gt;=BK$5,$G121&lt;=BK$6),5,IF($L121=1,2,1)),IF(AND($G121&gt;=BK$5,$G121&lt;=BK$6),IF($M121&gt;0,4,3),0)),IF(AND($D121&lt;=BK$6,$E121&gt;=BK$5),60,0)))</f>
        <v/>
      </c>
      <c r="BL121" s="80" t="str">
        <f>IF(OR($A121="",NOT(ISNUMBER($G121))),"",IF(AND($F121&lt;=BL$6,$G121&gt;=BL$5),IF(BL$5&gt;$N121,5,$K121)*10+IF(AND($F121&gt;=BL$5,$F121&lt;=BL$6),IF(AND($G121&gt;=BL$5,$G121&lt;=BL$6),5,IF($L121=1,2,1)),IF(AND($G121&gt;=BL$5,$G121&lt;=BL$6),IF($M121&gt;0,4,3),0)),IF(AND($D121&lt;=BL$6,$E121&gt;=BL$5),60,0)))</f>
        <v/>
      </c>
      <c r="BM121" s="80" t="str">
        <f>IF(OR($A121="",NOT(ISNUMBER($G121))),"",IF(AND($F121&lt;=BM$6,$G121&gt;=BM$5),IF(BM$5&gt;$N121,5,$K121)*10+IF(AND($F121&gt;=BM$5,$F121&lt;=BM$6),IF(AND($G121&gt;=BM$5,$G121&lt;=BM$6),5,IF($L121=1,2,1)),IF(AND($G121&gt;=BM$5,$G121&lt;=BM$6),IF($M121&gt;0,4,3),0)),IF(AND($D121&lt;=BM$6,$E121&gt;=BM$5),60,0)))</f>
        <v/>
      </c>
      <c r="BN121" s="80" t="str">
        <f>IF(OR($A121="",NOT(ISNUMBER($G121))),"",IF(AND($F121&lt;=BN$6,$G121&gt;=BN$5),IF(BN$5&gt;$N121,5,$K121)*10+IF(AND($F121&gt;=BN$5,$F121&lt;=BN$6),IF(AND($G121&gt;=BN$5,$G121&lt;=BN$6),5,IF($L121=1,2,1)),IF(AND($G121&gt;=BN$5,$G121&lt;=BN$6),IF($M121&gt;0,4,3),0)),IF(AND($D121&lt;=BN$6,$E121&gt;=BN$5),60,0)))</f>
        <v/>
      </c>
      <c r="BO121" s="80" t="str">
        <f>IF(OR($A121="",NOT(ISNUMBER($G121))),"",IF(AND($F121&lt;=BO$6,$G121&gt;=BO$5),IF(BO$5&gt;$N121,5,$K121)*10+IF(AND($F121&gt;=BO$5,$F121&lt;=BO$6),IF(AND($G121&gt;=BO$5,$G121&lt;=BO$6),5,IF($L121=1,2,1)),IF(AND($G121&gt;=BO$5,$G121&lt;=BO$6),IF($M121&gt;0,4,3),0)),IF(AND($D121&lt;=BO$6,$E121&gt;=BO$5),60,0)))</f>
        <v/>
      </c>
      <c r="BP121" s="80" t="str">
        <f>IF(OR($A121="",NOT(ISNUMBER($G121))),"",IF(AND($F121&lt;=BP$6,$G121&gt;=BP$5),IF(BP$5&gt;$N121,5,$K121)*10+IF(AND($F121&gt;=BP$5,$F121&lt;=BP$6),IF(AND($G121&gt;=BP$5,$G121&lt;=BP$6),5,IF($L121=1,2,1)),IF(AND($G121&gt;=BP$5,$G121&lt;=BP$6),IF($M121&gt;0,4,3),0)),IF(AND($D121&lt;=BP$6,$E121&gt;=BP$5),60,0)))</f>
        <v/>
      </c>
      <c r="BQ121" s="80" t="str">
        <f>IF(OR($A121="",NOT(ISNUMBER($G121))),"",IF(AND($F121&lt;=BQ$6,$G121&gt;=BQ$5),IF(BQ$5&gt;$N121,5,$K121)*10+IF(AND($F121&gt;=BQ$5,$F121&lt;=BQ$6),IF(AND($G121&gt;=BQ$5,$G121&lt;=BQ$6),5,IF($L121=1,2,1)),IF(AND($G121&gt;=BQ$5,$G121&lt;=BQ$6),IF($M121&gt;0,4,3),0)),IF(AND($D121&lt;=BQ$6,$E121&gt;=BQ$5),60,0)))</f>
        <v/>
      </c>
      <c r="BR121" s="80" t="str">
        <f>IF(OR($A121="",NOT(ISNUMBER($G121))),"",IF(AND($F121&lt;=BR$6,$G121&gt;=BR$5),IF(BR$5&gt;$N121,5,$K121)*10+IF(AND($F121&gt;=BR$5,$F121&lt;=BR$6),IF(AND($G121&gt;=BR$5,$G121&lt;=BR$6),5,IF($L121=1,2,1)),IF(AND($G121&gt;=BR$5,$G121&lt;=BR$6),IF($M121&gt;0,4,3),0)),IF(AND($D121&lt;=BR$6,$E121&gt;=BR$5),60,0)))</f>
        <v/>
      </c>
      <c r="BS121" s="80" t="str">
        <f>IF(OR($A121="",NOT(ISNUMBER($G121))),"",IF(AND($F121&lt;=BS$6,$G121&gt;=BS$5),IF(BS$5&gt;$N121,5,$K121)*10+IF(AND($F121&gt;=BS$5,$F121&lt;=BS$6),IF(AND($G121&gt;=BS$5,$G121&lt;=BS$6),5,IF($L121=1,2,1)),IF(AND($G121&gt;=BS$5,$G121&lt;=BS$6),IF($M121&gt;0,4,3),0)),IF(AND($D121&lt;=BS$6,$E121&gt;=BS$5),60,0)))</f>
        <v/>
      </c>
      <c r="BT121" s="80" t="str">
        <f>IF(OR($A121="",NOT(ISNUMBER($G121))),"",IF(AND($F121&lt;=BT$6,$G121&gt;=BT$5),IF(BT$5&gt;$N121,5,$K121)*10+IF(AND($F121&gt;=BT$5,$F121&lt;=BT$6),IF(AND($G121&gt;=BT$5,$G121&lt;=BT$6),5,IF($L121=1,2,1)),IF(AND($G121&gt;=BT$5,$G121&lt;=BT$6),IF($M121&gt;0,4,3),0)),IF(AND($D121&lt;=BT$6,$E121&gt;=BT$5),60,0)))</f>
        <v/>
      </c>
      <c r="BU121" s="80" t="str">
        <f>IF(OR($A121="",NOT(ISNUMBER($G121))),"",IF(AND($F121&lt;=BU$6,$G121&gt;=BU$5),IF(BU$5&gt;$N121,5,$K121)*10+IF(AND($F121&gt;=BU$5,$F121&lt;=BU$6),IF(AND($G121&gt;=BU$5,$G121&lt;=BU$6),5,IF($L121=1,2,1)),IF(AND($G121&gt;=BU$5,$G121&lt;=BU$6),IF($M121&gt;0,4,3),0)),IF(AND($D121&lt;=BU$6,$E121&gt;=BU$5),60,0)))</f>
        <v/>
      </c>
      <c r="BV121" s="80" t="str">
        <f>IF(OR($A121="",NOT(ISNUMBER($G121))),"",IF(AND($F121&lt;=BV$6,$G121&gt;=BV$5),IF(BV$5&gt;$N121,5,$K121)*10+IF(AND($F121&gt;=BV$5,$F121&lt;=BV$6),IF(AND($G121&gt;=BV$5,$G121&lt;=BV$6),5,IF($L121=1,2,1)),IF(AND($G121&gt;=BV$5,$G121&lt;=BV$6),IF($M121&gt;0,4,3),0)),IF(AND($D121&lt;=BV$6,$E121&gt;=BV$5),60,0)))</f>
        <v/>
      </c>
      <c r="BW121" s="80" t="str">
        <f>IF(OR($A121="",NOT(ISNUMBER($G121))),"",IF(AND($F121&lt;=BW$6,$G121&gt;=BW$5),IF(BW$5&gt;$N121,5,$K121)*10+IF(AND($F121&gt;=BW$5,$F121&lt;=BW$6),IF(AND($G121&gt;=BW$5,$G121&lt;=BW$6),5,IF($L121=1,2,1)),IF(AND($G121&gt;=BW$5,$G121&lt;=BW$6),IF($M121&gt;0,4,3),0)),IF(AND($D121&lt;=BW$6,$E121&gt;=BW$5),60,0)))</f>
        <v/>
      </c>
      <c r="BX121" s="80" t="str">
        <f>IF(OR($A121="",NOT(ISNUMBER($G121))),"",IF(AND($F121&lt;=BX$6,$G121&gt;=BX$5),IF(BX$5&gt;$N121,5,$K121)*10+IF(AND($F121&gt;=BX$5,$F121&lt;=BX$6),IF(AND($G121&gt;=BX$5,$G121&lt;=BX$6),5,IF($L121=1,2,1)),IF(AND($G121&gt;=BX$5,$G121&lt;=BX$6),IF($M121&gt;0,4,3),0)),IF(AND($D121&lt;=BX$6,$E121&gt;=BX$5),60,0)))</f>
        <v/>
      </c>
      <c r="BY121" s="80" t="str">
        <f>IF(OR($A121="",NOT(ISNUMBER($G121))),"",IF(AND($F121&lt;=BY$6,$G121&gt;=BY$5),IF(BY$5&gt;$N121,5,$K121)*10+IF(AND($F121&gt;=BY$5,$F121&lt;=BY$6),IF(AND($G121&gt;=BY$5,$G121&lt;=BY$6),5,IF($L121=1,2,1)),IF(AND($G121&gt;=BY$5,$G121&lt;=BY$6),IF($M121&gt;0,4,3),0)),IF(AND($D121&lt;=BY$6,$E121&gt;=BY$5),60,0)))</f>
        <v/>
      </c>
      <c r="BZ121" s="80" t="str">
        <f>IF(OR($A121="",NOT(ISNUMBER($G121))),"",IF(AND($F121&lt;=BZ$6,$G121&gt;=BZ$5),IF(BZ$5&gt;$N121,5,$K121)*10+IF(AND($F121&gt;=BZ$5,$F121&lt;=BZ$6),IF(AND($G121&gt;=BZ$5,$G121&lt;=BZ$6),5,IF($L121=1,2,1)),IF(AND($G121&gt;=BZ$5,$G121&lt;=BZ$6),IF($M121&gt;0,4,3),0)),IF(AND($D121&lt;=BZ$6,$E121&gt;=BZ$5),60,0)))</f>
        <v/>
      </c>
      <c r="CA121" s="80" t="str">
        <f>IF(OR($A121="",NOT(ISNUMBER($G121))),"",IF(AND($F121&lt;=CA$6,$G121&gt;=CA$5),IF(CA$5&gt;$N121,5,$K121)*10+IF(AND($F121&gt;=CA$5,$F121&lt;=CA$6),IF(AND($G121&gt;=CA$5,$G121&lt;=CA$6),5,IF($L121=1,2,1)),IF(AND($G121&gt;=CA$5,$G121&lt;=CA$6),IF($M121&gt;0,4,3),0)),IF(AND($D121&lt;=CA$6,$E121&gt;=CA$5),60,0)))</f>
        <v/>
      </c>
      <c r="CB121" s="80" t="str">
        <f>IF(OR($A121="",NOT(ISNUMBER($G121))),"",IF(AND($F121&lt;=CB$6,$G121&gt;=CB$5),IF(CB$5&gt;$N121,5,$K121)*10+IF(AND($F121&gt;=CB$5,$F121&lt;=CB$6),IF(AND($G121&gt;=CB$5,$G121&lt;=CB$6),5,IF($L121=1,2,1)),IF(AND($G121&gt;=CB$5,$G121&lt;=CB$6),IF($M121&gt;0,4,3),0)),IF(AND($D121&lt;=CB$6,$E121&gt;=CB$5),60,0)))</f>
        <v/>
      </c>
      <c r="CC121" s="80" t="str">
        <f>IF(OR($A121="",NOT(ISNUMBER($G121))),"",IF(AND($F121&lt;=CC$6,$G121&gt;=CC$5),IF(CC$5&gt;$N121,5,$K121)*10+IF(AND($F121&gt;=CC$5,$F121&lt;=CC$6),IF(AND($G121&gt;=CC$5,$G121&lt;=CC$6),5,IF($L121=1,2,1)),IF(AND($G121&gt;=CC$5,$G121&lt;=CC$6),IF($M121&gt;0,4,3),0)),IF(AND($D121&lt;=CC$6,$E121&gt;=CC$5),60,0)))</f>
        <v/>
      </c>
      <c r="CD121" s="80" t="str">
        <f>IF(OR($A121="",NOT(ISNUMBER($G121))),"",IF(AND($F121&lt;=CD$6,$G121&gt;=CD$5),IF(CD$5&gt;$N121,5,$K121)*10+IF(AND($F121&gt;=CD$5,$F121&lt;=CD$6),IF(AND($G121&gt;=CD$5,$G121&lt;=CD$6),5,IF($L121=1,2,1)),IF(AND($G121&gt;=CD$5,$G121&lt;=CD$6),IF($M121&gt;0,4,3),0)),IF(AND($D121&lt;=CD$6,$E121&gt;=CD$5),60,0)))</f>
        <v/>
      </c>
      <c r="CE121" s="80" t="str">
        <f>IF(OR($A121="",NOT(ISNUMBER($G121))),"",IF(AND($F121&lt;=CE$6,$G121&gt;=CE$5),IF(CE$5&gt;$N121,5,$K121)*10+IF(AND($F121&gt;=CE$5,$F121&lt;=CE$6),IF(AND($G121&gt;=CE$5,$G121&lt;=CE$6),5,IF($L121=1,2,1)),IF(AND($G121&gt;=CE$5,$G121&lt;=CE$6),IF($M121&gt;0,4,3),0)),IF(AND($D121&lt;=CE$6,$E121&gt;=CE$5),60,0)))</f>
        <v/>
      </c>
      <c r="CF121" s="80" t="str">
        <f>IF(OR($A121="",NOT(ISNUMBER($G121))),"",IF(AND($F121&lt;=CF$6,$G121&gt;=CF$5),IF(CF$5&gt;$N121,5,$K121)*10+IF(AND($F121&gt;=CF$5,$F121&lt;=CF$6),IF(AND($G121&gt;=CF$5,$G121&lt;=CF$6),5,IF($L121=1,2,1)),IF(AND($G121&gt;=CF$5,$G121&lt;=CF$6),IF($M121&gt;0,4,3),0)),IF(AND($D121&lt;=CF$6,$E121&gt;=CF$5),60,0)))</f>
        <v/>
      </c>
      <c r="CG121" s="80" t="str">
        <f>IF(OR($A121="",NOT(ISNUMBER($G121))),"",IF(AND($F121&lt;=CG$6,$G121&gt;=CG$5),IF(CG$5&gt;$N121,5,$K121)*10+IF(AND($F121&gt;=CG$5,$F121&lt;=CG$6),IF(AND($G121&gt;=CG$5,$G121&lt;=CG$6),5,IF($L121=1,2,1)),IF(AND($G121&gt;=CG$5,$G121&lt;=CG$6),IF($M121&gt;0,4,3),0)),IF(AND($D121&lt;=CG$6,$E121&gt;=CG$5),60,0)))</f>
        <v/>
      </c>
      <c r="CH121" s="80" t="str">
        <f>IF(OR($A121="",NOT(ISNUMBER($G121))),"",IF(AND($F121&lt;=CH$6,$G121&gt;=CH$5),IF(CH$5&gt;$N121,5,$K121)*10+IF(AND($F121&gt;=CH$5,$F121&lt;=CH$6),IF(AND($G121&gt;=CH$5,$G121&lt;=CH$6),5,IF($L121=1,2,1)),IF(AND($G121&gt;=CH$5,$G121&lt;=CH$6),IF($M121&gt;0,4,3),0)),IF(AND($D121&lt;=CH$6,$E121&gt;=CH$5),60,0)))</f>
        <v/>
      </c>
      <c r="CI121" s="80" t="str">
        <f>IF(OR($A121="",NOT(ISNUMBER($G121))),"",IF(AND($F121&lt;=CI$6,$G121&gt;=CI$5),IF(CI$5&gt;$N121,5,$K121)*10+IF(AND($F121&gt;=CI$5,$F121&lt;=CI$6),IF(AND($G121&gt;=CI$5,$G121&lt;=CI$6),5,IF($L121=1,2,1)),IF(AND($G121&gt;=CI$5,$G121&lt;=CI$6),IF($M121&gt;0,4,3),0)),IF(AND($D121&lt;=CI$6,$E121&gt;=CI$5),60,0)))</f>
        <v/>
      </c>
      <c r="CJ121" s="80" t="str">
        <f>IF(OR($A121="",NOT(ISNUMBER($G121))),"",IF(AND($F121&lt;=CJ$6,$G121&gt;=CJ$5),IF(CJ$5&gt;$N121,5,$K121)*10+IF(AND($F121&gt;=CJ$5,$F121&lt;=CJ$6),IF(AND($G121&gt;=CJ$5,$G121&lt;=CJ$6),5,IF($L121=1,2,1)),IF(AND($G121&gt;=CJ$5,$G121&lt;=CJ$6),IF($M121&gt;0,4,3),0)),IF(AND($D121&lt;=CJ$6,$E121&gt;=CJ$5),60,0)))</f>
        <v/>
      </c>
      <c r="CK121" s="80" t="str">
        <f>IF(OR($A121="",NOT(ISNUMBER($G121))),"",IF(AND($F121&lt;=CK$6,$G121&gt;=CK$5),IF(CK$5&gt;$N121,5,$K121)*10+IF(AND($F121&gt;=CK$5,$F121&lt;=CK$6),IF(AND($G121&gt;=CK$5,$G121&lt;=CK$6),5,IF($L121=1,2,1)),IF(AND($G121&gt;=CK$5,$G121&lt;=CK$6),IF($M121&gt;0,4,3),0)),IF(AND($D121&lt;=CK$6,$E121&gt;=CK$5),60,0)))</f>
        <v/>
      </c>
      <c r="CL121" s="80" t="str">
        <f>IF(OR($A121="",NOT(ISNUMBER($G121))),"",IF(AND($F121&lt;=CL$6,$G121&gt;=CL$5),IF(CL$5&gt;$N121,5,$K121)*10+IF(AND($F121&gt;=CL$5,$F121&lt;=CL$6),IF(AND($G121&gt;=CL$5,$G121&lt;=CL$6),5,IF($L121=1,2,1)),IF(AND($G121&gt;=CL$5,$G121&lt;=CL$6),IF($M121&gt;0,4,3),0)),IF(AND($D121&lt;=CL$6,$E121&gt;=CL$5),60,0)))</f>
        <v/>
      </c>
      <c r="CM121" s="80" t="str">
        <f>IF(OR($A121="",NOT(ISNUMBER($G121))),"",IF(AND($F121&lt;=CM$6,$G121&gt;=CM$5),IF(CM$5&gt;$N121,5,$K121)*10+IF(AND($F121&gt;=CM$5,$F121&lt;=CM$6),IF(AND($G121&gt;=CM$5,$G121&lt;=CM$6),5,IF($L121=1,2,1)),IF(AND($G121&gt;=CM$5,$G121&lt;=CM$6),IF($M121&gt;0,4,3),0)),IF(AND($D121&lt;=CM$6,$E121&gt;=CM$5),60,0)))</f>
        <v/>
      </c>
      <c r="CN121" s="80" t="str">
        <f>IF(OR($A121="",NOT(ISNUMBER($G121))),"",IF(AND($F121&lt;=CN$6,$G121&gt;=CN$5),IF(CN$5&gt;$N121,5,$K121)*10+IF(AND($F121&gt;=CN$5,$F121&lt;=CN$6),IF(AND($G121&gt;=CN$5,$G121&lt;=CN$6),5,IF($L121=1,2,1)),IF(AND($G121&gt;=CN$5,$G121&lt;=CN$6),IF($M121&gt;0,4,3),0)),IF(AND($D121&lt;=CN$6,$E121&gt;=CN$5),60,0)))</f>
        <v/>
      </c>
      <c r="CO121" s="80" t="str">
        <f>IF(OR($A121="",NOT(ISNUMBER($G121))),"",IF(AND($F121&lt;=CO$6,$G121&gt;=CO$5),IF(CO$5&gt;$N121,5,$K121)*10+IF(AND($F121&gt;=CO$5,$F121&lt;=CO$6),IF(AND($G121&gt;=CO$5,$G121&lt;=CO$6),5,IF($L121=1,2,1)),IF(AND($G121&gt;=CO$5,$G121&lt;=CO$6),IF($M121&gt;0,4,3),0)),IF(AND($D121&lt;=CO$6,$E121&gt;=CO$5),60,0)))</f>
        <v/>
      </c>
      <c r="CP121" s="80" t="str">
        <f>IF(OR($A121="",NOT(ISNUMBER($G121))),"",IF(AND($F121&lt;=CP$6,$G121&gt;=CP$5),IF(CP$5&gt;$N121,5,$K121)*10+IF(AND($F121&gt;=CP$5,$F121&lt;=CP$6),IF(AND($G121&gt;=CP$5,$G121&lt;=CP$6),5,IF($L121=1,2,1)),IF(AND($G121&gt;=CP$5,$G121&lt;=CP$6),IF($M121&gt;0,4,3),0)),IF(AND($D121&lt;=CP$6,$E121&gt;=CP$5),60,0)))</f>
        <v/>
      </c>
      <c r="CQ121" s="80" t="str">
        <f>IF(OR($A121="",NOT(ISNUMBER($G121))),"",IF(AND($F121&lt;=CQ$6,$G121&gt;=CQ$5),IF(CQ$5&gt;$N121,5,$K121)*10+IF(AND($F121&gt;=CQ$5,$F121&lt;=CQ$6),IF(AND($G121&gt;=CQ$5,$G121&lt;=CQ$6),5,IF($L121=1,2,1)),IF(AND($G121&gt;=CQ$5,$G121&lt;=CQ$6),IF($M121&gt;0,4,3),0)),IF(AND($D121&lt;=CQ$6,$E121&gt;=CQ$5),60,0)))</f>
        <v/>
      </c>
      <c r="CR121" s="80" t="str">
        <f>IF(OR($A121="",NOT(ISNUMBER($G121))),"",IF(AND($F121&lt;=CR$6,$G121&gt;=CR$5),IF(CR$5&gt;$N121,5,$K121)*10+IF(AND($F121&gt;=CR$5,$F121&lt;=CR$6),IF(AND($G121&gt;=CR$5,$G121&lt;=CR$6),5,IF($L121=1,2,1)),IF(AND($G121&gt;=CR$5,$G121&lt;=CR$6),IF($M121&gt;0,4,3),0)),IF(AND($D121&lt;=CR$6,$E121&gt;=CR$5),60,0)))</f>
        <v/>
      </c>
      <c r="CS121" s="80" t="str">
        <f>IF(OR($A121="",NOT(ISNUMBER($G121))),"",IF(AND($F121&lt;=CS$6,$G121&gt;=CS$5),IF(CS$5&gt;$N121,5,$K121)*10+IF(AND($F121&gt;=CS$5,$F121&lt;=CS$6),IF(AND($G121&gt;=CS$5,$G121&lt;=CS$6),5,IF($L121=1,2,1)),IF(AND($G121&gt;=CS$5,$G121&lt;=CS$6),IF($M121&gt;0,4,3),0)),IF(AND($D121&lt;=CS$6,$E121&gt;=CS$5),60,0)))</f>
        <v/>
      </c>
      <c r="CT121" s="80" t="str">
        <f>IF(OR($A121="",NOT(ISNUMBER($G121))),"",IF(AND($F121&lt;=CT$6,$G121&gt;=CT$5),IF(CT$5&gt;$N121,5,$K121)*10+IF(AND($F121&gt;=CT$5,$F121&lt;=CT$6),IF(AND($G121&gt;=CT$5,$G121&lt;=CT$6),5,IF($L121=1,2,1)),IF(AND($G121&gt;=CT$5,$G121&lt;=CT$6),IF($M121&gt;0,4,3),0)),IF(AND($D121&lt;=CT$6,$E121&gt;=CT$5),60,0)))</f>
        <v/>
      </c>
      <c r="CU121" s="80" t="str">
        <f>IF(OR($A121="",NOT(ISNUMBER($G121))),"",IF(AND($F121&lt;=CU$6,$G121&gt;=CU$5),IF(CU$5&gt;$N121,5,$K121)*10+IF(AND($F121&gt;=CU$5,$F121&lt;=CU$6),IF(AND($G121&gt;=CU$5,$G121&lt;=CU$6),5,IF($L121=1,2,1)),IF(AND($G121&gt;=CU$5,$G121&lt;=CU$6),IF($M121&gt;0,4,3),0)),IF(AND($D121&lt;=CU$6,$E121&gt;=CU$5),60,0)))</f>
        <v/>
      </c>
      <c r="CV121" s="80" t="str">
        <f>IF(OR($A121="",NOT(ISNUMBER($G121))),"",IF(AND($F121&lt;=CV$6,$G121&gt;=CV$5),IF(CV$5&gt;$N121,5,$K121)*10+IF(AND($F121&gt;=CV$5,$F121&lt;=CV$6),IF(AND($G121&gt;=CV$5,$G121&lt;=CV$6),5,IF($L121=1,2,1)),IF(AND($G121&gt;=CV$5,$G121&lt;=CV$6),IF($M121&gt;0,4,3),0)),IF(AND($D121&lt;=CV$6,$E121&gt;=CV$5),60,0)))</f>
        <v/>
      </c>
      <c r="CW121" s="80" t="str">
        <f>IF(OR($A121="",NOT(ISNUMBER($G121))),"",IF(AND($F121&lt;=CW$6,$G121&gt;=CW$5),IF(CW$5&gt;$N121,5,$K121)*10+IF(AND($F121&gt;=CW$5,$F121&lt;=CW$6),IF(AND($G121&gt;=CW$5,$G121&lt;=CW$6),5,IF($L121=1,2,1)),IF(AND($G121&gt;=CW$5,$G121&lt;=CW$6),IF($M121&gt;0,4,3),0)),IF(AND($D121&lt;=CW$6,$E121&gt;=CW$5),60,0)))</f>
        <v/>
      </c>
      <c r="CX121" s="80" t="str">
        <f>IF(OR($A121="",NOT(ISNUMBER($G121))),"",IF(AND($F121&lt;=CX$6,$G121&gt;=CX$5),IF(CX$5&gt;$N121,5,$K121)*10+IF(AND($F121&gt;=CX$5,$F121&lt;=CX$6),IF(AND($G121&gt;=CX$5,$G121&lt;=CX$6),5,IF($L121=1,2,1)),IF(AND($G121&gt;=CX$5,$G121&lt;=CX$6),IF($M121&gt;0,4,3),0)),IF(AND($D121&lt;=CX$6,$E121&gt;=CX$5),60,0)))</f>
        <v/>
      </c>
      <c r="CY121" s="80" t="str">
        <f>IF(OR($A121="",NOT(ISNUMBER($G121))),"",IF(AND($F121&lt;=CY$6,$G121&gt;=CY$5),IF(CY$5&gt;$N121,5,$K121)*10+IF(AND($F121&gt;=CY$5,$F121&lt;=CY$6),IF(AND($G121&gt;=CY$5,$G121&lt;=CY$6),5,IF($L121=1,2,1)),IF(AND($G121&gt;=CY$5,$G121&lt;=CY$6),IF($M121&gt;0,4,3),0)),IF(AND($D121&lt;=CY$6,$E121&gt;=CY$5),60,0)))</f>
        <v/>
      </c>
      <c r="CZ121" s="80" t="str">
        <f>IF(OR($A121="",NOT(ISNUMBER($G121))),"",IF(AND($F121&lt;=CZ$6,$G121&gt;=CZ$5),IF(CZ$5&gt;$N121,5,$K121)*10+IF(AND($F121&gt;=CZ$5,$F121&lt;=CZ$6),IF(AND($G121&gt;=CZ$5,$G121&lt;=CZ$6),5,IF($L121=1,2,1)),IF(AND($G121&gt;=CZ$5,$G121&lt;=CZ$6),IF($M121&gt;0,4,3),0)),IF(AND($D121&lt;=CZ$6,$E121&gt;=CZ$5),60,0)))</f>
        <v/>
      </c>
      <c r="DA121" s="80" t="str">
        <f>IF(OR($A121="",NOT(ISNUMBER($G121))),"",IF(AND($F121&lt;=DA$6,$G121&gt;=DA$5),IF(DA$5&gt;$N121,5,$K121)*10+IF(AND($F121&gt;=DA$5,$F121&lt;=DA$6),IF(AND($G121&gt;=DA$5,$G121&lt;=DA$6),5,IF($L121=1,2,1)),IF(AND($G121&gt;=DA$5,$G121&lt;=DA$6),IF($M121&gt;0,4,3),0)),IF(AND($D121&lt;=DA$6,$E121&gt;=DA$5),60,0)))</f>
        <v/>
      </c>
      <c r="DB121" s="80" t="str">
        <f>IF(OR($A121="",NOT(ISNUMBER($G121))),"",IF(AND($F121&lt;=DB$6,$G121&gt;=DB$5),IF(DB$5&gt;$N121,5,$K121)*10+IF(AND($F121&gt;=DB$5,$F121&lt;=DB$6),IF(AND($G121&gt;=DB$5,$G121&lt;=DB$6),5,IF($L121=1,2,1)),IF(AND($G121&gt;=DB$5,$G121&lt;=DB$6),IF($M121&gt;0,4,3),0)),IF(AND($D121&lt;=DB$6,$E121&gt;=DB$5),60,0)))</f>
        <v/>
      </c>
      <c r="DC121" s="80" t="str">
        <f>IF(OR($A121="",NOT(ISNUMBER($G121))),"",IF(AND($F121&lt;=DC$6,$G121&gt;=DC$5),IF(DC$5&gt;$N121,5,$K121)*10+IF(AND($F121&gt;=DC$5,$F121&lt;=DC$6),IF(AND($G121&gt;=DC$5,$G121&lt;=DC$6),5,IF($L121=1,2,1)),IF(AND($G121&gt;=DC$5,$G121&lt;=DC$6),IF($M121&gt;0,4,3),0)),IF(AND($D121&lt;=DC$6,$E121&gt;=DC$5),60,0)))</f>
        <v/>
      </c>
      <c r="DD121" s="80" t="str">
        <f>IF(OR($A121="",NOT(ISNUMBER($G121))),"",IF(AND($F121&lt;=DD$6,$G121&gt;=DD$5),IF(DD$5&gt;$N121,5,$K121)*10+IF(AND($F121&gt;=DD$5,$F121&lt;=DD$6),IF(AND($G121&gt;=DD$5,$G121&lt;=DD$6),5,IF($L121=1,2,1)),IF(AND($G121&gt;=DD$5,$G121&lt;=DD$6),IF($M121&gt;0,4,3),0)),IF(AND($D121&lt;=DD$6,$E121&gt;=DD$5),60,0)))</f>
        <v/>
      </c>
      <c r="DE121" s="80" t="str">
        <f>IF(OR($A121="",NOT(ISNUMBER($G121))),"",IF(AND($F121&lt;=DE$6,$G121&gt;=DE$5),IF(DE$5&gt;$N121,5,$K121)*10+IF(AND($F121&gt;=DE$5,$F121&lt;=DE$6),IF(AND($G121&gt;=DE$5,$G121&lt;=DE$6),5,IF($L121=1,2,1)),IF(AND($G121&gt;=DE$5,$G121&lt;=DE$6),IF($M121&gt;0,4,3),0)),IF(AND($D121&lt;=DE$6,$E121&gt;=DE$5),60,0)))</f>
        <v/>
      </c>
      <c r="DF121" s="80" t="str">
        <f>IF(OR($A121="",NOT(ISNUMBER($G121))),"",IF(AND($F121&lt;=DF$6,$G121&gt;=DF$5),IF(DF$5&gt;$N121,5,$K121)*10+IF(AND($F121&gt;=DF$5,$F121&lt;=DF$6),IF(AND($G121&gt;=DF$5,$G121&lt;=DF$6),5,IF($L121=1,2,1)),IF(AND($G121&gt;=DF$5,$G121&lt;=DF$6),IF($M121&gt;0,4,3),0)),IF(AND($D121&lt;=DF$6,$E121&gt;=DF$5),60,0)))</f>
        <v/>
      </c>
      <c r="DG121" s="80" t="str">
        <f>IF(OR($A121="",NOT(ISNUMBER($G121))),"",IF(AND($F121&lt;=DG$6,$G121&gt;=DG$5),IF(DG$5&gt;$N121,5,$K121)*10+IF(AND($F121&gt;=DG$5,$F121&lt;=DG$6),IF(AND($G121&gt;=DG$5,$G121&lt;=DG$6),5,IF($L121=1,2,1)),IF(AND($G121&gt;=DG$5,$G121&lt;=DG$6),IF($M121&gt;0,4,3),0)),IF(AND($D121&lt;=DG$6,$E121&gt;=DG$5),60,0)))</f>
        <v/>
      </c>
      <c r="DH121" s="80" t="str">
        <f>IF(OR($A121="",NOT(ISNUMBER($G121))),"",IF(AND($F121&lt;=DH$6,$G121&gt;=DH$5),IF(DH$5&gt;$N121,5,$K121)*10+IF(AND($F121&gt;=DH$5,$F121&lt;=DH$6),IF(AND($G121&gt;=DH$5,$G121&lt;=DH$6),5,IF($L121=1,2,1)),IF(AND($G121&gt;=DH$5,$G121&lt;=DH$6),IF($M121&gt;0,4,3),0)),IF(AND($D121&lt;=DH$6,$E121&gt;=DH$5),60,0)))</f>
        <v/>
      </c>
      <c r="DI121" s="80" t="str">
        <f>IF(OR($A121="",NOT(ISNUMBER($G121))),"",IF(AND($F121&lt;=DI$6,$G121&gt;=DI$5),IF(DI$5&gt;$N121,5,$K121)*10+IF(AND($F121&gt;=DI$5,$F121&lt;=DI$6),IF(AND($G121&gt;=DI$5,$G121&lt;=DI$6),5,IF($L121=1,2,1)),IF(AND($G121&gt;=DI$5,$G121&lt;=DI$6),IF($M121&gt;0,4,3),0)),IF(AND($D121&lt;=DI$6,$E121&gt;=DI$5),60,0)))</f>
        <v/>
      </c>
      <c r="DJ121" s="80" t="str">
        <f>IF(OR($A121="",NOT(ISNUMBER($G121))),"",IF(AND($F121&lt;=DJ$6,$G121&gt;=DJ$5),IF(DJ$5&gt;$N121,5,$K121)*10+IF(AND($F121&gt;=DJ$5,$F121&lt;=DJ$6),IF(AND($G121&gt;=DJ$5,$G121&lt;=DJ$6),5,IF($L121=1,2,1)),IF(AND($G121&gt;=DJ$5,$G121&lt;=DJ$6),IF($M121&gt;0,4,3),0)),IF(AND($D121&lt;=DJ$6,$E121&gt;=DJ$5),60,0)))</f>
        <v/>
      </c>
      <c r="DK121" s="80" t="str">
        <f>IF(OR($A121="",NOT(ISNUMBER($G121))),"",IF(AND($F121&lt;=DK$6,$G121&gt;=DK$5),IF(DK$5&gt;$N121,5,$K121)*10+IF(AND($F121&gt;=DK$5,$F121&lt;=DK$6),IF(AND($G121&gt;=DK$5,$G121&lt;=DK$6),5,IF($L121=1,2,1)),IF(AND($G121&gt;=DK$5,$G121&lt;=DK$6),IF($M121&gt;0,4,3),0)),IF(AND($D121&lt;=DK$6,$E121&gt;=DK$5),60,0)))</f>
        <v/>
      </c>
      <c r="DL121" s="80" t="str">
        <f>IF(OR($A121="",NOT(ISNUMBER($G121))),"",IF(AND($F121&lt;=DL$6,$G121&gt;=DL$5),IF(DL$5&gt;$N121,5,$K121)*10+IF(AND($F121&gt;=DL$5,$F121&lt;=DL$6),IF(AND($G121&gt;=DL$5,$G121&lt;=DL$6),5,IF($L121=1,2,1)),IF(AND($G121&gt;=DL$5,$G121&lt;=DL$6),IF($M121&gt;0,4,3),0)),IF(AND($D121&lt;=DL$6,$E121&gt;=DL$5),60,0)))</f>
        <v/>
      </c>
      <c r="DM121" s="80" t="str">
        <f>IF(OR($A121="",NOT(ISNUMBER($G121))),"",IF(AND($F121&lt;=DM$6,$G121&gt;=DM$5),IF(DM$5&gt;$N121,5,$K121)*10+IF(AND($F121&gt;=DM$5,$F121&lt;=DM$6),IF(AND($G121&gt;=DM$5,$G121&lt;=DM$6),5,IF($L121=1,2,1)),IF(AND($G121&gt;=DM$5,$G121&lt;=DM$6),IF($M121&gt;0,4,3),0)),IF(AND($D121&lt;=DM$6,$E121&gt;=DM$5),60,0)))</f>
        <v/>
      </c>
      <c r="DN121" s="80" t="str">
        <f>IF(OR($A121="",NOT(ISNUMBER($G121))),"",IF(AND($F121&lt;=DN$6,$G121&gt;=DN$5),IF(DN$5&gt;$N121,5,$K121)*10+IF(AND($F121&gt;=DN$5,$F121&lt;=DN$6),IF(AND($G121&gt;=DN$5,$G121&lt;=DN$6),5,IF($L121=1,2,1)),IF(AND($G121&gt;=DN$5,$G121&lt;=DN$6),IF($M121&gt;0,4,3),0)),IF(AND($D121&lt;=DN$6,$E121&gt;=DN$5),60,0)))</f>
        <v/>
      </c>
      <c r="DO121" s="80" t="str">
        <f>IF(OR($A121="",NOT(ISNUMBER($G121))),"",IF(AND($F121&lt;=DO$6,$G121&gt;=DO$5),IF(DO$5&gt;$N121,5,$K121)*10+IF(AND($F121&gt;=DO$5,$F121&lt;=DO$6),IF(AND($G121&gt;=DO$5,$G121&lt;=DO$6),5,IF($L121=1,2,1)),IF(AND($G121&gt;=DO$5,$G121&lt;=DO$6),IF($M121&gt;0,4,3),0)),IF(AND($D121&lt;=DO$6,$E121&gt;=DO$5),60,0)))</f>
        <v/>
      </c>
      <c r="DP121" s="80" t="str">
        <f>IF(OR($A121="",NOT(ISNUMBER($G121))),"",IF(AND($F121&lt;=DP$6,$G121&gt;=DP$5),IF(DP$5&gt;$N121,5,$K121)*10+IF(AND($F121&gt;=DP$5,$F121&lt;=DP$6),IF(AND($G121&gt;=DP$5,$G121&lt;=DP$6),5,IF($L121=1,2,1)),IF(AND($G121&gt;=DP$5,$G121&lt;=DP$6),IF($M121&gt;0,4,3),0)),IF(AND($D121&lt;=DP$6,$E121&gt;=DP$5),60,0)))</f>
        <v/>
      </c>
      <c r="DQ121" s="80" t="str">
        <f>IF(OR($A121="",NOT(ISNUMBER($G121))),"",IF(AND($F121&lt;=DQ$6,$G121&gt;=DQ$5),IF(DQ$5&gt;$N121,5,$K121)*10+IF(AND($F121&gt;=DQ$5,$F121&lt;=DQ$6),IF(AND($G121&gt;=DQ$5,$G121&lt;=DQ$6),5,IF($L121=1,2,1)),IF(AND($G121&gt;=DQ$5,$G121&lt;=DQ$6),IF($M121&gt;0,4,3),0)),IF(AND($D121&lt;=DQ$6,$E121&gt;=DQ$5),60,0)))</f>
        <v/>
      </c>
      <c r="DR121" s="80" t="str">
        <f>IF(OR($A121="",NOT(ISNUMBER($G121))),"",IF(AND($F121&lt;=DR$6,$G121&gt;=DR$5),IF(DR$5&gt;$N121,5,$K121)*10+IF(AND($F121&gt;=DR$5,$F121&lt;=DR$6),IF(AND($G121&gt;=DR$5,$G121&lt;=DR$6),5,IF($L121=1,2,1)),IF(AND($G121&gt;=DR$5,$G121&lt;=DR$6),IF($M121&gt;0,4,3),0)),IF(AND($D121&lt;=DR$6,$E121&gt;=DR$5),60,0)))</f>
        <v/>
      </c>
      <c r="DS121" s="80" t="str">
        <f>IF(OR($A121="",NOT(ISNUMBER($G121))),"",IF(AND($F121&lt;=DS$6,$G121&gt;=DS$5),IF(DS$5&gt;$N121,5,$K121)*10+IF(AND($F121&gt;=DS$5,$F121&lt;=DS$6),IF(AND($G121&gt;=DS$5,$G121&lt;=DS$6),5,IF($L121=1,2,1)),IF(AND($G121&gt;=DS$5,$G121&lt;=DS$6),IF($M121&gt;0,4,3),0)),IF(AND($D121&lt;=DS$6,$E121&gt;=DS$5),60,0)))</f>
        <v/>
      </c>
      <c r="DT121" s="80" t="str">
        <f>IF(OR($A121="",NOT(ISNUMBER($G121))),"",IF(AND($F121&lt;=DT$6,$G121&gt;=DT$5),IF(DT$5&gt;$N121,5,$K121)*10+IF(AND($F121&gt;=DT$5,$F121&lt;=DT$6),IF(AND($G121&gt;=DT$5,$G121&lt;=DT$6),5,IF($L121=1,2,1)),IF(AND($G121&gt;=DT$5,$G121&lt;=DT$6),IF($M121&gt;0,4,3),0)),IF(AND($D121&lt;=DT$6,$E121&gt;=DT$5),60,0)))</f>
        <v/>
      </c>
      <c r="DU121" s="80" t="str">
        <f>IF(OR($A121="",NOT(ISNUMBER($G121))),"",IF(AND($F121&lt;=DU$6,$G121&gt;=DU$5),IF(DU$5&gt;$N121,5,$K121)*10+IF(AND($F121&gt;=DU$5,$F121&lt;=DU$6),IF(AND($G121&gt;=DU$5,$G121&lt;=DU$6),5,IF($L121=1,2,1)),IF(AND($G121&gt;=DU$5,$G121&lt;=DU$6),IF($M121&gt;0,4,3),0)),IF(AND($D121&lt;=DU$6,$E121&gt;=DU$5),60,0)))</f>
        <v/>
      </c>
      <c r="DV121" s="80" t="str">
        <f>IF(OR($A121="",NOT(ISNUMBER($G121))),"",IF(AND($F121&lt;=DV$6,$G121&gt;=DV$5),IF(DV$5&gt;$N121,5,$K121)*10+IF(AND($F121&gt;=DV$5,$F121&lt;=DV$6),IF(AND($G121&gt;=DV$5,$G121&lt;=DV$6),5,IF($L121=1,2,1)),IF(AND($G121&gt;=DV$5,$G121&lt;=DV$6),IF($M121&gt;0,4,3),0)),IF(AND($D121&lt;=DV$6,$E121&gt;=DV$5),60,0)))</f>
        <v/>
      </c>
      <c r="DW121" s="80" t="str">
        <f>IF(OR($A121="",NOT(ISNUMBER($G121))),"",IF(AND($F121&lt;=DW$6,$G121&gt;=DW$5),IF(DW$5&gt;$N121,5,$K121)*10+IF(AND($F121&gt;=DW$5,$F121&lt;=DW$6),IF(AND($G121&gt;=DW$5,$G121&lt;=DW$6),5,IF($L121=1,2,1)),IF(AND($G121&gt;=DW$5,$G121&lt;=DW$6),IF($M121&gt;0,4,3),0)),IF(AND($D121&lt;=DW$6,$E121&gt;=DW$5),60,0)))</f>
        <v/>
      </c>
      <c r="DX121" s="80" t="str">
        <f>IF(OR($A121="",NOT(ISNUMBER($G121))),"",IF(AND($F121&lt;=DX$6,$G121&gt;=DX$5),IF(DX$5&gt;$N121,5,$K121)*10+IF(AND($F121&gt;=DX$5,$F121&lt;=DX$6),IF(AND($G121&gt;=DX$5,$G121&lt;=DX$6),5,IF($L121=1,2,1)),IF(AND($G121&gt;=DX$5,$G121&lt;=DX$6),IF($M121&gt;0,4,3),0)),IF(AND($D121&lt;=DX$6,$E121&gt;=DX$5),60,0)))</f>
        <v/>
      </c>
      <c r="DY121" s="80" t="str">
        <f>IF(OR($A121="",NOT(ISNUMBER($G121))),"",IF(AND($F121&lt;=DY$6,$G121&gt;=DY$5),IF(DY$5&gt;$N121,5,$K121)*10+IF(AND($F121&gt;=DY$5,$F121&lt;=DY$6),IF(AND($G121&gt;=DY$5,$G121&lt;=DY$6),5,IF($L121=1,2,1)),IF(AND($G121&gt;=DY$5,$G121&lt;=DY$6),IF($M121&gt;0,4,3),0)),IF(AND($D121&lt;=DY$6,$E121&gt;=DY$5),60,0)))</f>
        <v/>
      </c>
      <c r="DZ121" s="80" t="str">
        <f>IF(OR($A121="",NOT(ISNUMBER($G121))),"",IF(AND($F121&lt;=DZ$6,$G121&gt;=DZ$5),IF(DZ$5&gt;$N121,5,$K121)*10+IF(AND($F121&gt;=DZ$5,$F121&lt;=DZ$6),IF(AND($G121&gt;=DZ$5,$G121&lt;=DZ$6),5,IF($L121=1,2,1)),IF(AND($G121&gt;=DZ$5,$G121&lt;=DZ$6),IF($M121&gt;0,4,3),0)),IF(AND($D121&lt;=DZ$6,$E121&gt;=DZ$5),60,0)))</f>
        <v/>
      </c>
      <c r="EA121" s="80" t="str">
        <f>IF(OR($A121="",NOT(ISNUMBER($G121))),"",IF(AND($F121&lt;=EA$6,$G121&gt;=EA$5),IF(EA$5&gt;$N121,5,$K121)*10+IF(AND($F121&gt;=EA$5,$F121&lt;=EA$6),IF(AND($G121&gt;=EA$5,$G121&lt;=EA$6),5,IF($L121=1,2,1)),IF(AND($G121&gt;=EA$5,$G121&lt;=EA$6),IF($M121&gt;0,4,3),0)),IF(AND($D121&lt;=EA$6,$E121&gt;=EA$5),60,0)))</f>
        <v/>
      </c>
      <c r="EB121" s="80" t="str">
        <f>IF(OR($A121="",NOT(ISNUMBER($G121))),"",IF(AND($F121&lt;=EB$6,$G121&gt;=EB$5),IF(EB$5&gt;$N121,5,$K121)*10+IF(AND($F121&gt;=EB$5,$F121&lt;=EB$6),IF(AND($G121&gt;=EB$5,$G121&lt;=EB$6),5,IF($L121=1,2,1)),IF(AND($G121&gt;=EB$5,$G121&lt;=EB$6),IF($M121&gt;0,4,3),0)),IF(AND($D121&lt;=EB$6,$E121&gt;=EB$5),60,0)))</f>
        <v/>
      </c>
      <c r="EC121" s="80" t="str">
        <f>IF(OR($A121="",NOT(ISNUMBER($G121))),"",IF(AND($F121&lt;=EC$6,$G121&gt;=EC$5),IF(EC$5&gt;$N121,5,$K121)*10+IF(AND($F121&gt;=EC$5,$F121&lt;=EC$6),IF(AND($G121&gt;=EC$5,$G121&lt;=EC$6),5,IF($L121=1,2,1)),IF(AND($G121&gt;=EC$5,$G121&lt;=EC$6),IF($M121&gt;0,4,3),0)),IF(AND($D121&lt;=EC$6,$E121&gt;=EC$5),60,0)))</f>
        <v/>
      </c>
      <c r="ED121" s="80" t="str">
        <f>IF(OR($A121="",NOT(ISNUMBER($G121))),"",IF(AND($F121&lt;=ED$6,$G121&gt;=ED$5),IF(ED$5&gt;$N121,5,$K121)*10+IF(AND($F121&gt;=ED$5,$F121&lt;=ED$6),IF(AND($G121&gt;=ED$5,$G121&lt;=ED$6),5,IF($L121=1,2,1)),IF(AND($G121&gt;=ED$5,$G121&lt;=ED$6),IF($M121&gt;0,4,3),0)),IF(AND($D121&lt;=ED$6,$E121&gt;=ED$5),60,0)))</f>
        <v/>
      </c>
    </row>
    <row r="122" ht="18" customHeight="1">
      <c r="A122" s="52" t="str">
        <f>IF(Tasks!$B122="","",Tasks!$A122)</f>
        <v/>
      </c>
      <c r="B122" s="78" t="str">
        <f>IF(Tasks!$B122="","",Tasks!$B122)</f>
        <v/>
      </c>
      <c r="C122" s="25" t="str">
        <f>IF($B122="","",IF(AND(Tasks!$D122="",Tasks!$G122=""),"-",IF(Tasks!$D122="","",Tasks!$D122&amp;IF(OR(Tasks!$E122="",Tasks!$E122="FS"),IF(N(Tasks!$F122)=0,"","FS"),Tasks!$E122)&amp;IF(N(Tasks!$F122)=0,"",IF(Tasks!$F122&gt;0,"+","")&amp;Tasks!$F122))&amp;IF(AND(Tasks!$D122&lt;&gt;"",Tasks!$G122&lt;&gt;""),", ","")&amp;IF(Tasks!$G122="","",Tasks!$G122&amp;IF(OR(Tasks!$H122="",Tasks!$H122="FS"),IF(N(Tasks!$I122)=0,"","FS"),Tasks!$H122)&amp;IF(N(Tasks!$I122)=0,"",IF(Tasks!$I122&gt;0,"+","")&amp;Tasks!$I122))))</f>
        <v/>
      </c>
      <c r="D122" s="51" t="str">
        <f>IF(OR($B122="",Tasks!$Q122=""),"",Tasks!$Q122)</f>
        <v/>
      </c>
      <c r="E122" s="51" t="str">
        <f>IF(OR($B122="",Tasks!$R122=""),"",Tasks!$R122)</f>
        <v/>
      </c>
      <c r="F122" s="51" t="str">
        <f>IF(OR($B122="",Tasks!$S122=""),"",Tasks!$S122)</f>
        <v/>
      </c>
      <c r="G122" s="51" t="str">
        <f>IF(OR($B122="",Tasks!$T122=""),"",Tasks!$T122)</f>
        <v/>
      </c>
      <c r="H122" s="52" t="str">
        <f>IF($B122="","",Tasks!$AE122)</f>
        <v/>
      </c>
      <c r="I122" s="79" t="str">
        <f>IF($B122="","",Tasks!$AF122)</f>
        <v/>
      </c>
      <c r="J122" s="53" t="str">
        <f>IF(OR($B122="",Tasks!$V122=""),"",Tasks!$V122)</f>
        <v/>
      </c>
      <c r="K122" s="52" t="str">
        <f>IF($B122="","",Tasks!$AA122)</f>
        <v/>
      </c>
      <c r="L122" s="52" t="str">
        <f>IF($B122="","",Tasks!$AB122)</f>
        <v/>
      </c>
      <c r="M122" s="52" t="str">
        <f>IF($B122="","",Tasks!$Z122)</f>
        <v/>
      </c>
      <c r="N122" s="52" t="str">
        <f>IF(OR($B122="",Tasks!$AG122=""),"",Tasks!$AG122)</f>
        <v/>
      </c>
      <c r="O122" s="80" t="str">
        <f>IF(OR($A122="",NOT(ISNUMBER($G122))),"",IF(AND($F122&lt;=O$6,$G122&gt;=O$5),IF(O$5&gt;$N122,5,$K122)*10+IF(AND($F122&gt;=O$5,$F122&lt;=O$6),IF(AND($G122&gt;=O$5,$G122&lt;=O$6),5,IF($L122=1,2,1)),IF(AND($G122&gt;=O$5,$G122&lt;=O$6),IF($M122&gt;0,4,3),0)),IF(AND($D122&lt;=O$6,$E122&gt;=O$5),60,0)))</f>
        <v/>
      </c>
      <c r="P122" s="80" t="str">
        <f>IF(OR($A122="",NOT(ISNUMBER($G122))),"",IF(AND($F122&lt;=P$6,$G122&gt;=P$5),IF(P$5&gt;$N122,5,$K122)*10+IF(AND($F122&gt;=P$5,$F122&lt;=P$6),IF(AND($G122&gt;=P$5,$G122&lt;=P$6),5,IF($L122=1,2,1)),IF(AND($G122&gt;=P$5,$G122&lt;=P$6),IF($M122&gt;0,4,3),0)),IF(AND($D122&lt;=P$6,$E122&gt;=P$5),60,0)))</f>
        <v/>
      </c>
      <c r="Q122" s="80" t="str">
        <f>IF(OR($A122="",NOT(ISNUMBER($G122))),"",IF(AND($F122&lt;=Q$6,$G122&gt;=Q$5),IF(Q$5&gt;$N122,5,$K122)*10+IF(AND($F122&gt;=Q$5,$F122&lt;=Q$6),IF(AND($G122&gt;=Q$5,$G122&lt;=Q$6),5,IF($L122=1,2,1)),IF(AND($G122&gt;=Q$5,$G122&lt;=Q$6),IF($M122&gt;0,4,3),0)),IF(AND($D122&lt;=Q$6,$E122&gt;=Q$5),60,0)))</f>
        <v/>
      </c>
      <c r="R122" s="80" t="str">
        <f>IF(OR($A122="",NOT(ISNUMBER($G122))),"",IF(AND($F122&lt;=R$6,$G122&gt;=R$5),IF(R$5&gt;$N122,5,$K122)*10+IF(AND($F122&gt;=R$5,$F122&lt;=R$6),IF(AND($G122&gt;=R$5,$G122&lt;=R$6),5,IF($L122=1,2,1)),IF(AND($G122&gt;=R$5,$G122&lt;=R$6),IF($M122&gt;0,4,3),0)),IF(AND($D122&lt;=R$6,$E122&gt;=R$5),60,0)))</f>
        <v/>
      </c>
      <c r="S122" s="80" t="str">
        <f>IF(OR($A122="",NOT(ISNUMBER($G122))),"",IF(AND($F122&lt;=S$6,$G122&gt;=S$5),IF(S$5&gt;$N122,5,$K122)*10+IF(AND($F122&gt;=S$5,$F122&lt;=S$6),IF(AND($G122&gt;=S$5,$G122&lt;=S$6),5,IF($L122=1,2,1)),IF(AND($G122&gt;=S$5,$G122&lt;=S$6),IF($M122&gt;0,4,3),0)),IF(AND($D122&lt;=S$6,$E122&gt;=S$5),60,0)))</f>
        <v/>
      </c>
      <c r="T122" s="80" t="str">
        <f>IF(OR($A122="",NOT(ISNUMBER($G122))),"",IF(AND($F122&lt;=T$6,$G122&gt;=T$5),IF(T$5&gt;$N122,5,$K122)*10+IF(AND($F122&gt;=T$5,$F122&lt;=T$6),IF(AND($G122&gt;=T$5,$G122&lt;=T$6),5,IF($L122=1,2,1)),IF(AND($G122&gt;=T$5,$G122&lt;=T$6),IF($M122&gt;0,4,3),0)),IF(AND($D122&lt;=T$6,$E122&gt;=T$5),60,0)))</f>
        <v/>
      </c>
      <c r="U122" s="80" t="str">
        <f>IF(OR($A122="",NOT(ISNUMBER($G122))),"",IF(AND($F122&lt;=U$6,$G122&gt;=U$5),IF(U$5&gt;$N122,5,$K122)*10+IF(AND($F122&gt;=U$5,$F122&lt;=U$6),IF(AND($G122&gt;=U$5,$G122&lt;=U$6),5,IF($L122=1,2,1)),IF(AND($G122&gt;=U$5,$G122&lt;=U$6),IF($M122&gt;0,4,3),0)),IF(AND($D122&lt;=U$6,$E122&gt;=U$5),60,0)))</f>
        <v/>
      </c>
      <c r="V122" s="80" t="str">
        <f>IF(OR($A122="",NOT(ISNUMBER($G122))),"",IF(AND($F122&lt;=V$6,$G122&gt;=V$5),IF(V$5&gt;$N122,5,$K122)*10+IF(AND($F122&gt;=V$5,$F122&lt;=V$6),IF(AND($G122&gt;=V$5,$G122&lt;=V$6),5,IF($L122=1,2,1)),IF(AND($G122&gt;=V$5,$G122&lt;=V$6),IF($M122&gt;0,4,3),0)),IF(AND($D122&lt;=V$6,$E122&gt;=V$5),60,0)))</f>
        <v/>
      </c>
      <c r="W122" s="80" t="str">
        <f>IF(OR($A122="",NOT(ISNUMBER($G122))),"",IF(AND($F122&lt;=W$6,$G122&gt;=W$5),IF(W$5&gt;$N122,5,$K122)*10+IF(AND($F122&gt;=W$5,$F122&lt;=W$6),IF(AND($G122&gt;=W$5,$G122&lt;=W$6),5,IF($L122=1,2,1)),IF(AND($G122&gt;=W$5,$G122&lt;=W$6),IF($M122&gt;0,4,3),0)),IF(AND($D122&lt;=W$6,$E122&gt;=W$5),60,0)))</f>
        <v/>
      </c>
      <c r="X122" s="80" t="str">
        <f>IF(OR($A122="",NOT(ISNUMBER($G122))),"",IF(AND($F122&lt;=X$6,$G122&gt;=X$5),IF(X$5&gt;$N122,5,$K122)*10+IF(AND($F122&gt;=X$5,$F122&lt;=X$6),IF(AND($G122&gt;=X$5,$G122&lt;=X$6),5,IF($L122=1,2,1)),IF(AND($G122&gt;=X$5,$G122&lt;=X$6),IF($M122&gt;0,4,3),0)),IF(AND($D122&lt;=X$6,$E122&gt;=X$5),60,0)))</f>
        <v/>
      </c>
      <c r="Y122" s="80" t="str">
        <f>IF(OR($A122="",NOT(ISNUMBER($G122))),"",IF(AND($F122&lt;=Y$6,$G122&gt;=Y$5),IF(Y$5&gt;$N122,5,$K122)*10+IF(AND($F122&gt;=Y$5,$F122&lt;=Y$6),IF(AND($G122&gt;=Y$5,$G122&lt;=Y$6),5,IF($L122=1,2,1)),IF(AND($G122&gt;=Y$5,$G122&lt;=Y$6),IF($M122&gt;0,4,3),0)),IF(AND($D122&lt;=Y$6,$E122&gt;=Y$5),60,0)))</f>
        <v/>
      </c>
      <c r="Z122" s="80" t="str">
        <f>IF(OR($A122="",NOT(ISNUMBER($G122))),"",IF(AND($F122&lt;=Z$6,$G122&gt;=Z$5),IF(Z$5&gt;$N122,5,$K122)*10+IF(AND($F122&gt;=Z$5,$F122&lt;=Z$6),IF(AND($G122&gt;=Z$5,$G122&lt;=Z$6),5,IF($L122=1,2,1)),IF(AND($G122&gt;=Z$5,$G122&lt;=Z$6),IF($M122&gt;0,4,3),0)),IF(AND($D122&lt;=Z$6,$E122&gt;=Z$5),60,0)))</f>
        <v/>
      </c>
      <c r="AA122" s="80" t="str">
        <f>IF(OR($A122="",NOT(ISNUMBER($G122))),"",IF(AND($F122&lt;=AA$6,$G122&gt;=AA$5),IF(AA$5&gt;$N122,5,$K122)*10+IF(AND($F122&gt;=AA$5,$F122&lt;=AA$6),IF(AND($G122&gt;=AA$5,$G122&lt;=AA$6),5,IF($L122=1,2,1)),IF(AND($G122&gt;=AA$5,$G122&lt;=AA$6),IF($M122&gt;0,4,3),0)),IF(AND($D122&lt;=AA$6,$E122&gt;=AA$5),60,0)))</f>
        <v/>
      </c>
      <c r="AB122" s="80" t="str">
        <f>IF(OR($A122="",NOT(ISNUMBER($G122))),"",IF(AND($F122&lt;=AB$6,$G122&gt;=AB$5),IF(AB$5&gt;$N122,5,$K122)*10+IF(AND($F122&gt;=AB$5,$F122&lt;=AB$6),IF(AND($G122&gt;=AB$5,$G122&lt;=AB$6),5,IF($L122=1,2,1)),IF(AND($G122&gt;=AB$5,$G122&lt;=AB$6),IF($M122&gt;0,4,3),0)),IF(AND($D122&lt;=AB$6,$E122&gt;=AB$5),60,0)))</f>
        <v/>
      </c>
      <c r="AC122" s="80" t="str">
        <f>IF(OR($A122="",NOT(ISNUMBER($G122))),"",IF(AND($F122&lt;=AC$6,$G122&gt;=AC$5),IF(AC$5&gt;$N122,5,$K122)*10+IF(AND($F122&gt;=AC$5,$F122&lt;=AC$6),IF(AND($G122&gt;=AC$5,$G122&lt;=AC$6),5,IF($L122=1,2,1)),IF(AND($G122&gt;=AC$5,$G122&lt;=AC$6),IF($M122&gt;0,4,3),0)),IF(AND($D122&lt;=AC$6,$E122&gt;=AC$5),60,0)))</f>
        <v/>
      </c>
      <c r="AD122" s="80" t="str">
        <f>IF(OR($A122="",NOT(ISNUMBER($G122))),"",IF(AND($F122&lt;=AD$6,$G122&gt;=AD$5),IF(AD$5&gt;$N122,5,$K122)*10+IF(AND($F122&gt;=AD$5,$F122&lt;=AD$6),IF(AND($G122&gt;=AD$5,$G122&lt;=AD$6),5,IF($L122=1,2,1)),IF(AND($G122&gt;=AD$5,$G122&lt;=AD$6),IF($M122&gt;0,4,3),0)),IF(AND($D122&lt;=AD$6,$E122&gt;=AD$5),60,0)))</f>
        <v/>
      </c>
      <c r="AE122" s="80" t="str">
        <f>IF(OR($A122="",NOT(ISNUMBER($G122))),"",IF(AND($F122&lt;=AE$6,$G122&gt;=AE$5),IF(AE$5&gt;$N122,5,$K122)*10+IF(AND($F122&gt;=AE$5,$F122&lt;=AE$6),IF(AND($G122&gt;=AE$5,$G122&lt;=AE$6),5,IF($L122=1,2,1)),IF(AND($G122&gt;=AE$5,$G122&lt;=AE$6),IF($M122&gt;0,4,3),0)),IF(AND($D122&lt;=AE$6,$E122&gt;=AE$5),60,0)))</f>
        <v/>
      </c>
      <c r="AF122" s="80" t="str">
        <f>IF(OR($A122="",NOT(ISNUMBER($G122))),"",IF(AND($F122&lt;=AF$6,$G122&gt;=AF$5),IF(AF$5&gt;$N122,5,$K122)*10+IF(AND($F122&gt;=AF$5,$F122&lt;=AF$6),IF(AND($G122&gt;=AF$5,$G122&lt;=AF$6),5,IF($L122=1,2,1)),IF(AND($G122&gt;=AF$5,$G122&lt;=AF$6),IF($M122&gt;0,4,3),0)),IF(AND($D122&lt;=AF$6,$E122&gt;=AF$5),60,0)))</f>
        <v/>
      </c>
      <c r="AG122" s="80" t="str">
        <f>IF(OR($A122="",NOT(ISNUMBER($G122))),"",IF(AND($F122&lt;=AG$6,$G122&gt;=AG$5),IF(AG$5&gt;$N122,5,$K122)*10+IF(AND($F122&gt;=AG$5,$F122&lt;=AG$6),IF(AND($G122&gt;=AG$5,$G122&lt;=AG$6),5,IF($L122=1,2,1)),IF(AND($G122&gt;=AG$5,$G122&lt;=AG$6),IF($M122&gt;0,4,3),0)),IF(AND($D122&lt;=AG$6,$E122&gt;=AG$5),60,0)))</f>
        <v/>
      </c>
      <c r="AH122" s="80" t="str">
        <f>IF(OR($A122="",NOT(ISNUMBER($G122))),"",IF(AND($F122&lt;=AH$6,$G122&gt;=AH$5),IF(AH$5&gt;$N122,5,$K122)*10+IF(AND($F122&gt;=AH$5,$F122&lt;=AH$6),IF(AND($G122&gt;=AH$5,$G122&lt;=AH$6),5,IF($L122=1,2,1)),IF(AND($G122&gt;=AH$5,$G122&lt;=AH$6),IF($M122&gt;0,4,3),0)),IF(AND($D122&lt;=AH$6,$E122&gt;=AH$5),60,0)))</f>
        <v/>
      </c>
      <c r="AI122" s="80" t="str">
        <f>IF(OR($A122="",NOT(ISNUMBER($G122))),"",IF(AND($F122&lt;=AI$6,$G122&gt;=AI$5),IF(AI$5&gt;$N122,5,$K122)*10+IF(AND($F122&gt;=AI$5,$F122&lt;=AI$6),IF(AND($G122&gt;=AI$5,$G122&lt;=AI$6),5,IF($L122=1,2,1)),IF(AND($G122&gt;=AI$5,$G122&lt;=AI$6),IF($M122&gt;0,4,3),0)),IF(AND($D122&lt;=AI$6,$E122&gt;=AI$5),60,0)))</f>
        <v/>
      </c>
      <c r="AJ122" s="80" t="str">
        <f>IF(OR($A122="",NOT(ISNUMBER($G122))),"",IF(AND($F122&lt;=AJ$6,$G122&gt;=AJ$5),IF(AJ$5&gt;$N122,5,$K122)*10+IF(AND($F122&gt;=AJ$5,$F122&lt;=AJ$6),IF(AND($G122&gt;=AJ$5,$G122&lt;=AJ$6),5,IF($L122=1,2,1)),IF(AND($G122&gt;=AJ$5,$G122&lt;=AJ$6),IF($M122&gt;0,4,3),0)),IF(AND($D122&lt;=AJ$6,$E122&gt;=AJ$5),60,0)))</f>
        <v/>
      </c>
      <c r="AK122" s="80" t="str">
        <f>IF(OR($A122="",NOT(ISNUMBER($G122))),"",IF(AND($F122&lt;=AK$6,$G122&gt;=AK$5),IF(AK$5&gt;$N122,5,$K122)*10+IF(AND($F122&gt;=AK$5,$F122&lt;=AK$6),IF(AND($G122&gt;=AK$5,$G122&lt;=AK$6),5,IF($L122=1,2,1)),IF(AND($G122&gt;=AK$5,$G122&lt;=AK$6),IF($M122&gt;0,4,3),0)),IF(AND($D122&lt;=AK$6,$E122&gt;=AK$5),60,0)))</f>
        <v/>
      </c>
      <c r="AL122" s="80" t="str">
        <f>IF(OR($A122="",NOT(ISNUMBER($G122))),"",IF(AND($F122&lt;=AL$6,$G122&gt;=AL$5),IF(AL$5&gt;$N122,5,$K122)*10+IF(AND($F122&gt;=AL$5,$F122&lt;=AL$6),IF(AND($G122&gt;=AL$5,$G122&lt;=AL$6),5,IF($L122=1,2,1)),IF(AND($G122&gt;=AL$5,$G122&lt;=AL$6),IF($M122&gt;0,4,3),0)),IF(AND($D122&lt;=AL$6,$E122&gt;=AL$5),60,0)))</f>
        <v/>
      </c>
      <c r="AM122" s="80" t="str">
        <f>IF(OR($A122="",NOT(ISNUMBER($G122))),"",IF(AND($F122&lt;=AM$6,$G122&gt;=AM$5),IF(AM$5&gt;$N122,5,$K122)*10+IF(AND($F122&gt;=AM$5,$F122&lt;=AM$6),IF(AND($G122&gt;=AM$5,$G122&lt;=AM$6),5,IF($L122=1,2,1)),IF(AND($G122&gt;=AM$5,$G122&lt;=AM$6),IF($M122&gt;0,4,3),0)),IF(AND($D122&lt;=AM$6,$E122&gt;=AM$5),60,0)))</f>
        <v/>
      </c>
      <c r="AN122" s="80" t="str">
        <f>IF(OR($A122="",NOT(ISNUMBER($G122))),"",IF(AND($F122&lt;=AN$6,$G122&gt;=AN$5),IF(AN$5&gt;$N122,5,$K122)*10+IF(AND($F122&gt;=AN$5,$F122&lt;=AN$6),IF(AND($G122&gt;=AN$5,$G122&lt;=AN$6),5,IF($L122=1,2,1)),IF(AND($G122&gt;=AN$5,$G122&lt;=AN$6),IF($M122&gt;0,4,3),0)),IF(AND($D122&lt;=AN$6,$E122&gt;=AN$5),60,0)))</f>
        <v/>
      </c>
      <c r="AO122" s="80" t="str">
        <f>IF(OR($A122="",NOT(ISNUMBER($G122))),"",IF(AND($F122&lt;=AO$6,$G122&gt;=AO$5),IF(AO$5&gt;$N122,5,$K122)*10+IF(AND($F122&gt;=AO$5,$F122&lt;=AO$6),IF(AND($G122&gt;=AO$5,$G122&lt;=AO$6),5,IF($L122=1,2,1)),IF(AND($G122&gt;=AO$5,$G122&lt;=AO$6),IF($M122&gt;0,4,3),0)),IF(AND($D122&lt;=AO$6,$E122&gt;=AO$5),60,0)))</f>
        <v/>
      </c>
      <c r="AP122" s="80" t="str">
        <f>IF(OR($A122="",NOT(ISNUMBER($G122))),"",IF(AND($F122&lt;=AP$6,$G122&gt;=AP$5),IF(AP$5&gt;$N122,5,$K122)*10+IF(AND($F122&gt;=AP$5,$F122&lt;=AP$6),IF(AND($G122&gt;=AP$5,$G122&lt;=AP$6),5,IF($L122=1,2,1)),IF(AND($G122&gt;=AP$5,$G122&lt;=AP$6),IF($M122&gt;0,4,3),0)),IF(AND($D122&lt;=AP$6,$E122&gt;=AP$5),60,0)))</f>
        <v/>
      </c>
      <c r="AQ122" s="80" t="str">
        <f>IF(OR($A122="",NOT(ISNUMBER($G122))),"",IF(AND($F122&lt;=AQ$6,$G122&gt;=AQ$5),IF(AQ$5&gt;$N122,5,$K122)*10+IF(AND($F122&gt;=AQ$5,$F122&lt;=AQ$6),IF(AND($G122&gt;=AQ$5,$G122&lt;=AQ$6),5,IF($L122=1,2,1)),IF(AND($G122&gt;=AQ$5,$G122&lt;=AQ$6),IF($M122&gt;0,4,3),0)),IF(AND($D122&lt;=AQ$6,$E122&gt;=AQ$5),60,0)))</f>
        <v/>
      </c>
      <c r="AR122" s="80" t="str">
        <f>IF(OR($A122="",NOT(ISNUMBER($G122))),"",IF(AND($F122&lt;=AR$6,$G122&gt;=AR$5),IF(AR$5&gt;$N122,5,$K122)*10+IF(AND($F122&gt;=AR$5,$F122&lt;=AR$6),IF(AND($G122&gt;=AR$5,$G122&lt;=AR$6),5,IF($L122=1,2,1)),IF(AND($G122&gt;=AR$5,$G122&lt;=AR$6),IF($M122&gt;0,4,3),0)),IF(AND($D122&lt;=AR$6,$E122&gt;=AR$5),60,0)))</f>
        <v/>
      </c>
      <c r="AS122" s="80" t="str">
        <f>IF(OR($A122="",NOT(ISNUMBER($G122))),"",IF(AND($F122&lt;=AS$6,$G122&gt;=AS$5),IF(AS$5&gt;$N122,5,$K122)*10+IF(AND($F122&gt;=AS$5,$F122&lt;=AS$6),IF(AND($G122&gt;=AS$5,$G122&lt;=AS$6),5,IF($L122=1,2,1)),IF(AND($G122&gt;=AS$5,$G122&lt;=AS$6),IF($M122&gt;0,4,3),0)),IF(AND($D122&lt;=AS$6,$E122&gt;=AS$5),60,0)))</f>
        <v/>
      </c>
      <c r="AT122" s="80" t="str">
        <f>IF(OR($A122="",NOT(ISNUMBER($G122))),"",IF(AND($F122&lt;=AT$6,$G122&gt;=AT$5),IF(AT$5&gt;$N122,5,$K122)*10+IF(AND($F122&gt;=AT$5,$F122&lt;=AT$6),IF(AND($G122&gt;=AT$5,$G122&lt;=AT$6),5,IF($L122=1,2,1)),IF(AND($G122&gt;=AT$5,$G122&lt;=AT$6),IF($M122&gt;0,4,3),0)),IF(AND($D122&lt;=AT$6,$E122&gt;=AT$5),60,0)))</f>
        <v/>
      </c>
      <c r="AU122" s="80" t="str">
        <f>IF(OR($A122="",NOT(ISNUMBER($G122))),"",IF(AND($F122&lt;=AU$6,$G122&gt;=AU$5),IF(AU$5&gt;$N122,5,$K122)*10+IF(AND($F122&gt;=AU$5,$F122&lt;=AU$6),IF(AND($G122&gt;=AU$5,$G122&lt;=AU$6),5,IF($L122=1,2,1)),IF(AND($G122&gt;=AU$5,$G122&lt;=AU$6),IF($M122&gt;0,4,3),0)),IF(AND($D122&lt;=AU$6,$E122&gt;=AU$5),60,0)))</f>
        <v/>
      </c>
      <c r="AV122" s="80" t="str">
        <f>IF(OR($A122="",NOT(ISNUMBER($G122))),"",IF(AND($F122&lt;=AV$6,$G122&gt;=AV$5),IF(AV$5&gt;$N122,5,$K122)*10+IF(AND($F122&gt;=AV$5,$F122&lt;=AV$6),IF(AND($G122&gt;=AV$5,$G122&lt;=AV$6),5,IF($L122=1,2,1)),IF(AND($G122&gt;=AV$5,$G122&lt;=AV$6),IF($M122&gt;0,4,3),0)),IF(AND($D122&lt;=AV$6,$E122&gt;=AV$5),60,0)))</f>
        <v/>
      </c>
      <c r="AW122" s="80" t="str">
        <f>IF(OR($A122="",NOT(ISNUMBER($G122))),"",IF(AND($F122&lt;=AW$6,$G122&gt;=AW$5),IF(AW$5&gt;$N122,5,$K122)*10+IF(AND($F122&gt;=AW$5,$F122&lt;=AW$6),IF(AND($G122&gt;=AW$5,$G122&lt;=AW$6),5,IF($L122=1,2,1)),IF(AND($G122&gt;=AW$5,$G122&lt;=AW$6),IF($M122&gt;0,4,3),0)),IF(AND($D122&lt;=AW$6,$E122&gt;=AW$5),60,0)))</f>
        <v/>
      </c>
      <c r="AX122" s="80" t="str">
        <f>IF(OR($A122="",NOT(ISNUMBER($G122))),"",IF(AND($F122&lt;=AX$6,$G122&gt;=AX$5),IF(AX$5&gt;$N122,5,$K122)*10+IF(AND($F122&gt;=AX$5,$F122&lt;=AX$6),IF(AND($G122&gt;=AX$5,$G122&lt;=AX$6),5,IF($L122=1,2,1)),IF(AND($G122&gt;=AX$5,$G122&lt;=AX$6),IF($M122&gt;0,4,3),0)),IF(AND($D122&lt;=AX$6,$E122&gt;=AX$5),60,0)))</f>
        <v/>
      </c>
      <c r="AY122" s="80" t="str">
        <f>IF(OR($A122="",NOT(ISNUMBER($G122))),"",IF(AND($F122&lt;=AY$6,$G122&gt;=AY$5),IF(AY$5&gt;$N122,5,$K122)*10+IF(AND($F122&gt;=AY$5,$F122&lt;=AY$6),IF(AND($G122&gt;=AY$5,$G122&lt;=AY$6),5,IF($L122=1,2,1)),IF(AND($G122&gt;=AY$5,$G122&lt;=AY$6),IF($M122&gt;0,4,3),0)),IF(AND($D122&lt;=AY$6,$E122&gt;=AY$5),60,0)))</f>
        <v/>
      </c>
      <c r="AZ122" s="80" t="str">
        <f>IF(OR($A122="",NOT(ISNUMBER($G122))),"",IF(AND($F122&lt;=AZ$6,$G122&gt;=AZ$5),IF(AZ$5&gt;$N122,5,$K122)*10+IF(AND($F122&gt;=AZ$5,$F122&lt;=AZ$6),IF(AND($G122&gt;=AZ$5,$G122&lt;=AZ$6),5,IF($L122=1,2,1)),IF(AND($G122&gt;=AZ$5,$G122&lt;=AZ$6),IF($M122&gt;0,4,3),0)),IF(AND($D122&lt;=AZ$6,$E122&gt;=AZ$5),60,0)))</f>
        <v/>
      </c>
      <c r="BA122" s="80" t="str">
        <f>IF(OR($A122="",NOT(ISNUMBER($G122))),"",IF(AND($F122&lt;=BA$6,$G122&gt;=BA$5),IF(BA$5&gt;$N122,5,$K122)*10+IF(AND($F122&gt;=BA$5,$F122&lt;=BA$6),IF(AND($G122&gt;=BA$5,$G122&lt;=BA$6),5,IF($L122=1,2,1)),IF(AND($G122&gt;=BA$5,$G122&lt;=BA$6),IF($M122&gt;0,4,3),0)),IF(AND($D122&lt;=BA$6,$E122&gt;=BA$5),60,0)))</f>
        <v/>
      </c>
      <c r="BB122" s="80" t="str">
        <f>IF(OR($A122="",NOT(ISNUMBER($G122))),"",IF(AND($F122&lt;=BB$6,$G122&gt;=BB$5),IF(BB$5&gt;$N122,5,$K122)*10+IF(AND($F122&gt;=BB$5,$F122&lt;=BB$6),IF(AND($G122&gt;=BB$5,$G122&lt;=BB$6),5,IF($L122=1,2,1)),IF(AND($G122&gt;=BB$5,$G122&lt;=BB$6),IF($M122&gt;0,4,3),0)),IF(AND($D122&lt;=BB$6,$E122&gt;=BB$5),60,0)))</f>
        <v/>
      </c>
      <c r="BC122" s="80" t="str">
        <f>IF(OR($A122="",NOT(ISNUMBER($G122))),"",IF(AND($F122&lt;=BC$6,$G122&gt;=BC$5),IF(BC$5&gt;$N122,5,$K122)*10+IF(AND($F122&gt;=BC$5,$F122&lt;=BC$6),IF(AND($G122&gt;=BC$5,$G122&lt;=BC$6),5,IF($L122=1,2,1)),IF(AND($G122&gt;=BC$5,$G122&lt;=BC$6),IF($M122&gt;0,4,3),0)),IF(AND($D122&lt;=BC$6,$E122&gt;=BC$5),60,0)))</f>
        <v/>
      </c>
      <c r="BD122" s="80" t="str">
        <f>IF(OR($A122="",NOT(ISNUMBER($G122))),"",IF(AND($F122&lt;=BD$6,$G122&gt;=BD$5),IF(BD$5&gt;$N122,5,$K122)*10+IF(AND($F122&gt;=BD$5,$F122&lt;=BD$6),IF(AND($G122&gt;=BD$5,$G122&lt;=BD$6),5,IF($L122=1,2,1)),IF(AND($G122&gt;=BD$5,$G122&lt;=BD$6),IF($M122&gt;0,4,3),0)),IF(AND($D122&lt;=BD$6,$E122&gt;=BD$5),60,0)))</f>
        <v/>
      </c>
      <c r="BE122" s="80" t="str">
        <f>IF(OR($A122="",NOT(ISNUMBER($G122))),"",IF(AND($F122&lt;=BE$6,$G122&gt;=BE$5),IF(BE$5&gt;$N122,5,$K122)*10+IF(AND($F122&gt;=BE$5,$F122&lt;=BE$6),IF(AND($G122&gt;=BE$5,$G122&lt;=BE$6),5,IF($L122=1,2,1)),IF(AND($G122&gt;=BE$5,$G122&lt;=BE$6),IF($M122&gt;0,4,3),0)),IF(AND($D122&lt;=BE$6,$E122&gt;=BE$5),60,0)))</f>
        <v/>
      </c>
      <c r="BF122" s="80" t="str">
        <f>IF(OR($A122="",NOT(ISNUMBER($G122))),"",IF(AND($F122&lt;=BF$6,$G122&gt;=BF$5),IF(BF$5&gt;$N122,5,$K122)*10+IF(AND($F122&gt;=BF$5,$F122&lt;=BF$6),IF(AND($G122&gt;=BF$5,$G122&lt;=BF$6),5,IF($L122=1,2,1)),IF(AND($G122&gt;=BF$5,$G122&lt;=BF$6),IF($M122&gt;0,4,3),0)),IF(AND($D122&lt;=BF$6,$E122&gt;=BF$5),60,0)))</f>
        <v/>
      </c>
      <c r="BG122" s="80" t="str">
        <f>IF(OR($A122="",NOT(ISNUMBER($G122))),"",IF(AND($F122&lt;=BG$6,$G122&gt;=BG$5),IF(BG$5&gt;$N122,5,$K122)*10+IF(AND($F122&gt;=BG$5,$F122&lt;=BG$6),IF(AND($G122&gt;=BG$5,$G122&lt;=BG$6),5,IF($L122=1,2,1)),IF(AND($G122&gt;=BG$5,$G122&lt;=BG$6),IF($M122&gt;0,4,3),0)),IF(AND($D122&lt;=BG$6,$E122&gt;=BG$5),60,0)))</f>
        <v/>
      </c>
      <c r="BH122" s="80" t="str">
        <f>IF(OR($A122="",NOT(ISNUMBER($G122))),"",IF(AND($F122&lt;=BH$6,$G122&gt;=BH$5),IF(BH$5&gt;$N122,5,$K122)*10+IF(AND($F122&gt;=BH$5,$F122&lt;=BH$6),IF(AND($G122&gt;=BH$5,$G122&lt;=BH$6),5,IF($L122=1,2,1)),IF(AND($G122&gt;=BH$5,$G122&lt;=BH$6),IF($M122&gt;0,4,3),0)),IF(AND($D122&lt;=BH$6,$E122&gt;=BH$5),60,0)))</f>
        <v/>
      </c>
      <c r="BI122" s="80" t="str">
        <f>IF(OR($A122="",NOT(ISNUMBER($G122))),"",IF(AND($F122&lt;=BI$6,$G122&gt;=BI$5),IF(BI$5&gt;$N122,5,$K122)*10+IF(AND($F122&gt;=BI$5,$F122&lt;=BI$6),IF(AND($G122&gt;=BI$5,$G122&lt;=BI$6),5,IF($L122=1,2,1)),IF(AND($G122&gt;=BI$5,$G122&lt;=BI$6),IF($M122&gt;0,4,3),0)),IF(AND($D122&lt;=BI$6,$E122&gt;=BI$5),60,0)))</f>
        <v/>
      </c>
      <c r="BJ122" s="80" t="str">
        <f>IF(OR($A122="",NOT(ISNUMBER($G122))),"",IF(AND($F122&lt;=BJ$6,$G122&gt;=BJ$5),IF(BJ$5&gt;$N122,5,$K122)*10+IF(AND($F122&gt;=BJ$5,$F122&lt;=BJ$6),IF(AND($G122&gt;=BJ$5,$G122&lt;=BJ$6),5,IF($L122=1,2,1)),IF(AND($G122&gt;=BJ$5,$G122&lt;=BJ$6),IF($M122&gt;0,4,3),0)),IF(AND($D122&lt;=BJ$6,$E122&gt;=BJ$5),60,0)))</f>
        <v/>
      </c>
      <c r="BK122" s="80" t="str">
        <f>IF(OR($A122="",NOT(ISNUMBER($G122))),"",IF(AND($F122&lt;=BK$6,$G122&gt;=BK$5),IF(BK$5&gt;$N122,5,$K122)*10+IF(AND($F122&gt;=BK$5,$F122&lt;=BK$6),IF(AND($G122&gt;=BK$5,$G122&lt;=BK$6),5,IF($L122=1,2,1)),IF(AND($G122&gt;=BK$5,$G122&lt;=BK$6),IF($M122&gt;0,4,3),0)),IF(AND($D122&lt;=BK$6,$E122&gt;=BK$5),60,0)))</f>
        <v/>
      </c>
      <c r="BL122" s="80" t="str">
        <f>IF(OR($A122="",NOT(ISNUMBER($G122))),"",IF(AND($F122&lt;=BL$6,$G122&gt;=BL$5),IF(BL$5&gt;$N122,5,$K122)*10+IF(AND($F122&gt;=BL$5,$F122&lt;=BL$6),IF(AND($G122&gt;=BL$5,$G122&lt;=BL$6),5,IF($L122=1,2,1)),IF(AND($G122&gt;=BL$5,$G122&lt;=BL$6),IF($M122&gt;0,4,3),0)),IF(AND($D122&lt;=BL$6,$E122&gt;=BL$5),60,0)))</f>
        <v/>
      </c>
      <c r="BM122" s="80" t="str">
        <f>IF(OR($A122="",NOT(ISNUMBER($G122))),"",IF(AND($F122&lt;=BM$6,$G122&gt;=BM$5),IF(BM$5&gt;$N122,5,$K122)*10+IF(AND($F122&gt;=BM$5,$F122&lt;=BM$6),IF(AND($G122&gt;=BM$5,$G122&lt;=BM$6),5,IF($L122=1,2,1)),IF(AND($G122&gt;=BM$5,$G122&lt;=BM$6),IF($M122&gt;0,4,3),0)),IF(AND($D122&lt;=BM$6,$E122&gt;=BM$5),60,0)))</f>
        <v/>
      </c>
      <c r="BN122" s="80" t="str">
        <f>IF(OR($A122="",NOT(ISNUMBER($G122))),"",IF(AND($F122&lt;=BN$6,$G122&gt;=BN$5),IF(BN$5&gt;$N122,5,$K122)*10+IF(AND($F122&gt;=BN$5,$F122&lt;=BN$6),IF(AND($G122&gt;=BN$5,$G122&lt;=BN$6),5,IF($L122=1,2,1)),IF(AND($G122&gt;=BN$5,$G122&lt;=BN$6),IF($M122&gt;0,4,3),0)),IF(AND($D122&lt;=BN$6,$E122&gt;=BN$5),60,0)))</f>
        <v/>
      </c>
      <c r="BO122" s="80" t="str">
        <f>IF(OR($A122="",NOT(ISNUMBER($G122))),"",IF(AND($F122&lt;=BO$6,$G122&gt;=BO$5),IF(BO$5&gt;$N122,5,$K122)*10+IF(AND($F122&gt;=BO$5,$F122&lt;=BO$6),IF(AND($G122&gt;=BO$5,$G122&lt;=BO$6),5,IF($L122=1,2,1)),IF(AND($G122&gt;=BO$5,$G122&lt;=BO$6),IF($M122&gt;0,4,3),0)),IF(AND($D122&lt;=BO$6,$E122&gt;=BO$5),60,0)))</f>
        <v/>
      </c>
      <c r="BP122" s="80" t="str">
        <f>IF(OR($A122="",NOT(ISNUMBER($G122))),"",IF(AND($F122&lt;=BP$6,$G122&gt;=BP$5),IF(BP$5&gt;$N122,5,$K122)*10+IF(AND($F122&gt;=BP$5,$F122&lt;=BP$6),IF(AND($G122&gt;=BP$5,$G122&lt;=BP$6),5,IF($L122=1,2,1)),IF(AND($G122&gt;=BP$5,$G122&lt;=BP$6),IF($M122&gt;0,4,3),0)),IF(AND($D122&lt;=BP$6,$E122&gt;=BP$5),60,0)))</f>
        <v/>
      </c>
      <c r="BQ122" s="80" t="str">
        <f>IF(OR($A122="",NOT(ISNUMBER($G122))),"",IF(AND($F122&lt;=BQ$6,$G122&gt;=BQ$5),IF(BQ$5&gt;$N122,5,$K122)*10+IF(AND($F122&gt;=BQ$5,$F122&lt;=BQ$6),IF(AND($G122&gt;=BQ$5,$G122&lt;=BQ$6),5,IF($L122=1,2,1)),IF(AND($G122&gt;=BQ$5,$G122&lt;=BQ$6),IF($M122&gt;0,4,3),0)),IF(AND($D122&lt;=BQ$6,$E122&gt;=BQ$5),60,0)))</f>
        <v/>
      </c>
      <c r="BR122" s="80" t="str">
        <f>IF(OR($A122="",NOT(ISNUMBER($G122))),"",IF(AND($F122&lt;=BR$6,$G122&gt;=BR$5),IF(BR$5&gt;$N122,5,$K122)*10+IF(AND($F122&gt;=BR$5,$F122&lt;=BR$6),IF(AND($G122&gt;=BR$5,$G122&lt;=BR$6),5,IF($L122=1,2,1)),IF(AND($G122&gt;=BR$5,$G122&lt;=BR$6),IF($M122&gt;0,4,3),0)),IF(AND($D122&lt;=BR$6,$E122&gt;=BR$5),60,0)))</f>
        <v/>
      </c>
      <c r="BS122" s="80" t="str">
        <f>IF(OR($A122="",NOT(ISNUMBER($G122))),"",IF(AND($F122&lt;=BS$6,$G122&gt;=BS$5),IF(BS$5&gt;$N122,5,$K122)*10+IF(AND($F122&gt;=BS$5,$F122&lt;=BS$6),IF(AND($G122&gt;=BS$5,$G122&lt;=BS$6),5,IF($L122=1,2,1)),IF(AND($G122&gt;=BS$5,$G122&lt;=BS$6),IF($M122&gt;0,4,3),0)),IF(AND($D122&lt;=BS$6,$E122&gt;=BS$5),60,0)))</f>
        <v/>
      </c>
      <c r="BT122" s="80" t="str">
        <f>IF(OR($A122="",NOT(ISNUMBER($G122))),"",IF(AND($F122&lt;=BT$6,$G122&gt;=BT$5),IF(BT$5&gt;$N122,5,$K122)*10+IF(AND($F122&gt;=BT$5,$F122&lt;=BT$6),IF(AND($G122&gt;=BT$5,$G122&lt;=BT$6),5,IF($L122=1,2,1)),IF(AND($G122&gt;=BT$5,$G122&lt;=BT$6),IF($M122&gt;0,4,3),0)),IF(AND($D122&lt;=BT$6,$E122&gt;=BT$5),60,0)))</f>
        <v/>
      </c>
      <c r="BU122" s="80" t="str">
        <f>IF(OR($A122="",NOT(ISNUMBER($G122))),"",IF(AND($F122&lt;=BU$6,$G122&gt;=BU$5),IF(BU$5&gt;$N122,5,$K122)*10+IF(AND($F122&gt;=BU$5,$F122&lt;=BU$6),IF(AND($G122&gt;=BU$5,$G122&lt;=BU$6),5,IF($L122=1,2,1)),IF(AND($G122&gt;=BU$5,$G122&lt;=BU$6),IF($M122&gt;0,4,3),0)),IF(AND($D122&lt;=BU$6,$E122&gt;=BU$5),60,0)))</f>
        <v/>
      </c>
      <c r="BV122" s="80" t="str">
        <f>IF(OR($A122="",NOT(ISNUMBER($G122))),"",IF(AND($F122&lt;=BV$6,$G122&gt;=BV$5),IF(BV$5&gt;$N122,5,$K122)*10+IF(AND($F122&gt;=BV$5,$F122&lt;=BV$6),IF(AND($G122&gt;=BV$5,$G122&lt;=BV$6),5,IF($L122=1,2,1)),IF(AND($G122&gt;=BV$5,$G122&lt;=BV$6),IF($M122&gt;0,4,3),0)),IF(AND($D122&lt;=BV$6,$E122&gt;=BV$5),60,0)))</f>
        <v/>
      </c>
      <c r="BW122" s="80" t="str">
        <f>IF(OR($A122="",NOT(ISNUMBER($G122))),"",IF(AND($F122&lt;=BW$6,$G122&gt;=BW$5),IF(BW$5&gt;$N122,5,$K122)*10+IF(AND($F122&gt;=BW$5,$F122&lt;=BW$6),IF(AND($G122&gt;=BW$5,$G122&lt;=BW$6),5,IF($L122=1,2,1)),IF(AND($G122&gt;=BW$5,$G122&lt;=BW$6),IF($M122&gt;0,4,3),0)),IF(AND($D122&lt;=BW$6,$E122&gt;=BW$5),60,0)))</f>
        <v/>
      </c>
      <c r="BX122" s="80" t="str">
        <f>IF(OR($A122="",NOT(ISNUMBER($G122))),"",IF(AND($F122&lt;=BX$6,$G122&gt;=BX$5),IF(BX$5&gt;$N122,5,$K122)*10+IF(AND($F122&gt;=BX$5,$F122&lt;=BX$6),IF(AND($G122&gt;=BX$5,$G122&lt;=BX$6),5,IF($L122=1,2,1)),IF(AND($G122&gt;=BX$5,$G122&lt;=BX$6),IF($M122&gt;0,4,3),0)),IF(AND($D122&lt;=BX$6,$E122&gt;=BX$5),60,0)))</f>
        <v/>
      </c>
      <c r="BY122" s="80" t="str">
        <f>IF(OR($A122="",NOT(ISNUMBER($G122))),"",IF(AND($F122&lt;=BY$6,$G122&gt;=BY$5),IF(BY$5&gt;$N122,5,$K122)*10+IF(AND($F122&gt;=BY$5,$F122&lt;=BY$6),IF(AND($G122&gt;=BY$5,$G122&lt;=BY$6),5,IF($L122=1,2,1)),IF(AND($G122&gt;=BY$5,$G122&lt;=BY$6),IF($M122&gt;0,4,3),0)),IF(AND($D122&lt;=BY$6,$E122&gt;=BY$5),60,0)))</f>
        <v/>
      </c>
      <c r="BZ122" s="80" t="str">
        <f>IF(OR($A122="",NOT(ISNUMBER($G122))),"",IF(AND($F122&lt;=BZ$6,$G122&gt;=BZ$5),IF(BZ$5&gt;$N122,5,$K122)*10+IF(AND($F122&gt;=BZ$5,$F122&lt;=BZ$6),IF(AND($G122&gt;=BZ$5,$G122&lt;=BZ$6),5,IF($L122=1,2,1)),IF(AND($G122&gt;=BZ$5,$G122&lt;=BZ$6),IF($M122&gt;0,4,3),0)),IF(AND($D122&lt;=BZ$6,$E122&gt;=BZ$5),60,0)))</f>
        <v/>
      </c>
      <c r="CA122" s="80" t="str">
        <f>IF(OR($A122="",NOT(ISNUMBER($G122))),"",IF(AND($F122&lt;=CA$6,$G122&gt;=CA$5),IF(CA$5&gt;$N122,5,$K122)*10+IF(AND($F122&gt;=CA$5,$F122&lt;=CA$6),IF(AND($G122&gt;=CA$5,$G122&lt;=CA$6),5,IF($L122=1,2,1)),IF(AND($G122&gt;=CA$5,$G122&lt;=CA$6),IF($M122&gt;0,4,3),0)),IF(AND($D122&lt;=CA$6,$E122&gt;=CA$5),60,0)))</f>
        <v/>
      </c>
      <c r="CB122" s="80" t="str">
        <f>IF(OR($A122="",NOT(ISNUMBER($G122))),"",IF(AND($F122&lt;=CB$6,$G122&gt;=CB$5),IF(CB$5&gt;$N122,5,$K122)*10+IF(AND($F122&gt;=CB$5,$F122&lt;=CB$6),IF(AND($G122&gt;=CB$5,$G122&lt;=CB$6),5,IF($L122=1,2,1)),IF(AND($G122&gt;=CB$5,$G122&lt;=CB$6),IF($M122&gt;0,4,3),0)),IF(AND($D122&lt;=CB$6,$E122&gt;=CB$5),60,0)))</f>
        <v/>
      </c>
      <c r="CC122" s="80" t="str">
        <f>IF(OR($A122="",NOT(ISNUMBER($G122))),"",IF(AND($F122&lt;=CC$6,$G122&gt;=CC$5),IF(CC$5&gt;$N122,5,$K122)*10+IF(AND($F122&gt;=CC$5,$F122&lt;=CC$6),IF(AND($G122&gt;=CC$5,$G122&lt;=CC$6),5,IF($L122=1,2,1)),IF(AND($G122&gt;=CC$5,$G122&lt;=CC$6),IF($M122&gt;0,4,3),0)),IF(AND($D122&lt;=CC$6,$E122&gt;=CC$5),60,0)))</f>
        <v/>
      </c>
      <c r="CD122" s="80" t="str">
        <f>IF(OR($A122="",NOT(ISNUMBER($G122))),"",IF(AND($F122&lt;=CD$6,$G122&gt;=CD$5),IF(CD$5&gt;$N122,5,$K122)*10+IF(AND($F122&gt;=CD$5,$F122&lt;=CD$6),IF(AND($G122&gt;=CD$5,$G122&lt;=CD$6),5,IF($L122=1,2,1)),IF(AND($G122&gt;=CD$5,$G122&lt;=CD$6),IF($M122&gt;0,4,3),0)),IF(AND($D122&lt;=CD$6,$E122&gt;=CD$5),60,0)))</f>
        <v/>
      </c>
      <c r="CE122" s="80" t="str">
        <f>IF(OR($A122="",NOT(ISNUMBER($G122))),"",IF(AND($F122&lt;=CE$6,$G122&gt;=CE$5),IF(CE$5&gt;$N122,5,$K122)*10+IF(AND($F122&gt;=CE$5,$F122&lt;=CE$6),IF(AND($G122&gt;=CE$5,$G122&lt;=CE$6),5,IF($L122=1,2,1)),IF(AND($G122&gt;=CE$5,$G122&lt;=CE$6),IF($M122&gt;0,4,3),0)),IF(AND($D122&lt;=CE$6,$E122&gt;=CE$5),60,0)))</f>
        <v/>
      </c>
      <c r="CF122" s="80" t="str">
        <f>IF(OR($A122="",NOT(ISNUMBER($G122))),"",IF(AND($F122&lt;=CF$6,$G122&gt;=CF$5),IF(CF$5&gt;$N122,5,$K122)*10+IF(AND($F122&gt;=CF$5,$F122&lt;=CF$6),IF(AND($G122&gt;=CF$5,$G122&lt;=CF$6),5,IF($L122=1,2,1)),IF(AND($G122&gt;=CF$5,$G122&lt;=CF$6),IF($M122&gt;0,4,3),0)),IF(AND($D122&lt;=CF$6,$E122&gt;=CF$5),60,0)))</f>
        <v/>
      </c>
      <c r="CG122" s="80" t="str">
        <f>IF(OR($A122="",NOT(ISNUMBER($G122))),"",IF(AND($F122&lt;=CG$6,$G122&gt;=CG$5),IF(CG$5&gt;$N122,5,$K122)*10+IF(AND($F122&gt;=CG$5,$F122&lt;=CG$6),IF(AND($G122&gt;=CG$5,$G122&lt;=CG$6),5,IF($L122=1,2,1)),IF(AND($G122&gt;=CG$5,$G122&lt;=CG$6),IF($M122&gt;0,4,3),0)),IF(AND($D122&lt;=CG$6,$E122&gt;=CG$5),60,0)))</f>
        <v/>
      </c>
      <c r="CH122" s="80" t="str">
        <f>IF(OR($A122="",NOT(ISNUMBER($G122))),"",IF(AND($F122&lt;=CH$6,$G122&gt;=CH$5),IF(CH$5&gt;$N122,5,$K122)*10+IF(AND($F122&gt;=CH$5,$F122&lt;=CH$6),IF(AND($G122&gt;=CH$5,$G122&lt;=CH$6),5,IF($L122=1,2,1)),IF(AND($G122&gt;=CH$5,$G122&lt;=CH$6),IF($M122&gt;0,4,3),0)),IF(AND($D122&lt;=CH$6,$E122&gt;=CH$5),60,0)))</f>
        <v/>
      </c>
      <c r="CI122" s="80" t="str">
        <f>IF(OR($A122="",NOT(ISNUMBER($G122))),"",IF(AND($F122&lt;=CI$6,$G122&gt;=CI$5),IF(CI$5&gt;$N122,5,$K122)*10+IF(AND($F122&gt;=CI$5,$F122&lt;=CI$6),IF(AND($G122&gt;=CI$5,$G122&lt;=CI$6),5,IF($L122=1,2,1)),IF(AND($G122&gt;=CI$5,$G122&lt;=CI$6),IF($M122&gt;0,4,3),0)),IF(AND($D122&lt;=CI$6,$E122&gt;=CI$5),60,0)))</f>
        <v/>
      </c>
      <c r="CJ122" s="80" t="str">
        <f>IF(OR($A122="",NOT(ISNUMBER($G122))),"",IF(AND($F122&lt;=CJ$6,$G122&gt;=CJ$5),IF(CJ$5&gt;$N122,5,$K122)*10+IF(AND($F122&gt;=CJ$5,$F122&lt;=CJ$6),IF(AND($G122&gt;=CJ$5,$G122&lt;=CJ$6),5,IF($L122=1,2,1)),IF(AND($G122&gt;=CJ$5,$G122&lt;=CJ$6),IF($M122&gt;0,4,3),0)),IF(AND($D122&lt;=CJ$6,$E122&gt;=CJ$5),60,0)))</f>
        <v/>
      </c>
      <c r="CK122" s="80" t="str">
        <f>IF(OR($A122="",NOT(ISNUMBER($G122))),"",IF(AND($F122&lt;=CK$6,$G122&gt;=CK$5),IF(CK$5&gt;$N122,5,$K122)*10+IF(AND($F122&gt;=CK$5,$F122&lt;=CK$6),IF(AND($G122&gt;=CK$5,$G122&lt;=CK$6),5,IF($L122=1,2,1)),IF(AND($G122&gt;=CK$5,$G122&lt;=CK$6),IF($M122&gt;0,4,3),0)),IF(AND($D122&lt;=CK$6,$E122&gt;=CK$5),60,0)))</f>
        <v/>
      </c>
      <c r="CL122" s="80" t="str">
        <f>IF(OR($A122="",NOT(ISNUMBER($G122))),"",IF(AND($F122&lt;=CL$6,$G122&gt;=CL$5),IF(CL$5&gt;$N122,5,$K122)*10+IF(AND($F122&gt;=CL$5,$F122&lt;=CL$6),IF(AND($G122&gt;=CL$5,$G122&lt;=CL$6),5,IF($L122=1,2,1)),IF(AND($G122&gt;=CL$5,$G122&lt;=CL$6),IF($M122&gt;0,4,3),0)),IF(AND($D122&lt;=CL$6,$E122&gt;=CL$5),60,0)))</f>
        <v/>
      </c>
      <c r="CM122" s="80" t="str">
        <f>IF(OR($A122="",NOT(ISNUMBER($G122))),"",IF(AND($F122&lt;=CM$6,$G122&gt;=CM$5),IF(CM$5&gt;$N122,5,$K122)*10+IF(AND($F122&gt;=CM$5,$F122&lt;=CM$6),IF(AND($G122&gt;=CM$5,$G122&lt;=CM$6),5,IF($L122=1,2,1)),IF(AND($G122&gt;=CM$5,$G122&lt;=CM$6),IF($M122&gt;0,4,3),0)),IF(AND($D122&lt;=CM$6,$E122&gt;=CM$5),60,0)))</f>
        <v/>
      </c>
      <c r="CN122" s="80" t="str">
        <f>IF(OR($A122="",NOT(ISNUMBER($G122))),"",IF(AND($F122&lt;=CN$6,$G122&gt;=CN$5),IF(CN$5&gt;$N122,5,$K122)*10+IF(AND($F122&gt;=CN$5,$F122&lt;=CN$6),IF(AND($G122&gt;=CN$5,$G122&lt;=CN$6),5,IF($L122=1,2,1)),IF(AND($G122&gt;=CN$5,$G122&lt;=CN$6),IF($M122&gt;0,4,3),0)),IF(AND($D122&lt;=CN$6,$E122&gt;=CN$5),60,0)))</f>
        <v/>
      </c>
      <c r="CO122" s="80" t="str">
        <f>IF(OR($A122="",NOT(ISNUMBER($G122))),"",IF(AND($F122&lt;=CO$6,$G122&gt;=CO$5),IF(CO$5&gt;$N122,5,$K122)*10+IF(AND($F122&gt;=CO$5,$F122&lt;=CO$6),IF(AND($G122&gt;=CO$5,$G122&lt;=CO$6),5,IF($L122=1,2,1)),IF(AND($G122&gt;=CO$5,$G122&lt;=CO$6),IF($M122&gt;0,4,3),0)),IF(AND($D122&lt;=CO$6,$E122&gt;=CO$5),60,0)))</f>
        <v/>
      </c>
      <c r="CP122" s="80" t="str">
        <f>IF(OR($A122="",NOT(ISNUMBER($G122))),"",IF(AND($F122&lt;=CP$6,$G122&gt;=CP$5),IF(CP$5&gt;$N122,5,$K122)*10+IF(AND($F122&gt;=CP$5,$F122&lt;=CP$6),IF(AND($G122&gt;=CP$5,$G122&lt;=CP$6),5,IF($L122=1,2,1)),IF(AND($G122&gt;=CP$5,$G122&lt;=CP$6),IF($M122&gt;0,4,3),0)),IF(AND($D122&lt;=CP$6,$E122&gt;=CP$5),60,0)))</f>
        <v/>
      </c>
      <c r="CQ122" s="80" t="str">
        <f>IF(OR($A122="",NOT(ISNUMBER($G122))),"",IF(AND($F122&lt;=CQ$6,$G122&gt;=CQ$5),IF(CQ$5&gt;$N122,5,$K122)*10+IF(AND($F122&gt;=CQ$5,$F122&lt;=CQ$6),IF(AND($G122&gt;=CQ$5,$G122&lt;=CQ$6),5,IF($L122=1,2,1)),IF(AND($G122&gt;=CQ$5,$G122&lt;=CQ$6),IF($M122&gt;0,4,3),0)),IF(AND($D122&lt;=CQ$6,$E122&gt;=CQ$5),60,0)))</f>
        <v/>
      </c>
      <c r="CR122" s="80" t="str">
        <f>IF(OR($A122="",NOT(ISNUMBER($G122))),"",IF(AND($F122&lt;=CR$6,$G122&gt;=CR$5),IF(CR$5&gt;$N122,5,$K122)*10+IF(AND($F122&gt;=CR$5,$F122&lt;=CR$6),IF(AND($G122&gt;=CR$5,$G122&lt;=CR$6),5,IF($L122=1,2,1)),IF(AND($G122&gt;=CR$5,$G122&lt;=CR$6),IF($M122&gt;0,4,3),0)),IF(AND($D122&lt;=CR$6,$E122&gt;=CR$5),60,0)))</f>
        <v/>
      </c>
      <c r="CS122" s="80" t="str">
        <f>IF(OR($A122="",NOT(ISNUMBER($G122))),"",IF(AND($F122&lt;=CS$6,$G122&gt;=CS$5),IF(CS$5&gt;$N122,5,$K122)*10+IF(AND($F122&gt;=CS$5,$F122&lt;=CS$6),IF(AND($G122&gt;=CS$5,$G122&lt;=CS$6),5,IF($L122=1,2,1)),IF(AND($G122&gt;=CS$5,$G122&lt;=CS$6),IF($M122&gt;0,4,3),0)),IF(AND($D122&lt;=CS$6,$E122&gt;=CS$5),60,0)))</f>
        <v/>
      </c>
      <c r="CT122" s="80" t="str">
        <f>IF(OR($A122="",NOT(ISNUMBER($G122))),"",IF(AND($F122&lt;=CT$6,$G122&gt;=CT$5),IF(CT$5&gt;$N122,5,$K122)*10+IF(AND($F122&gt;=CT$5,$F122&lt;=CT$6),IF(AND($G122&gt;=CT$5,$G122&lt;=CT$6),5,IF($L122=1,2,1)),IF(AND($G122&gt;=CT$5,$G122&lt;=CT$6),IF($M122&gt;0,4,3),0)),IF(AND($D122&lt;=CT$6,$E122&gt;=CT$5),60,0)))</f>
        <v/>
      </c>
      <c r="CU122" s="80" t="str">
        <f>IF(OR($A122="",NOT(ISNUMBER($G122))),"",IF(AND($F122&lt;=CU$6,$G122&gt;=CU$5),IF(CU$5&gt;$N122,5,$K122)*10+IF(AND($F122&gt;=CU$5,$F122&lt;=CU$6),IF(AND($G122&gt;=CU$5,$G122&lt;=CU$6),5,IF($L122=1,2,1)),IF(AND($G122&gt;=CU$5,$G122&lt;=CU$6),IF($M122&gt;0,4,3),0)),IF(AND($D122&lt;=CU$6,$E122&gt;=CU$5),60,0)))</f>
        <v/>
      </c>
      <c r="CV122" s="80" t="str">
        <f>IF(OR($A122="",NOT(ISNUMBER($G122))),"",IF(AND($F122&lt;=CV$6,$G122&gt;=CV$5),IF(CV$5&gt;$N122,5,$K122)*10+IF(AND($F122&gt;=CV$5,$F122&lt;=CV$6),IF(AND($G122&gt;=CV$5,$G122&lt;=CV$6),5,IF($L122=1,2,1)),IF(AND($G122&gt;=CV$5,$G122&lt;=CV$6),IF($M122&gt;0,4,3),0)),IF(AND($D122&lt;=CV$6,$E122&gt;=CV$5),60,0)))</f>
        <v/>
      </c>
      <c r="CW122" s="80" t="str">
        <f>IF(OR($A122="",NOT(ISNUMBER($G122))),"",IF(AND($F122&lt;=CW$6,$G122&gt;=CW$5),IF(CW$5&gt;$N122,5,$K122)*10+IF(AND($F122&gt;=CW$5,$F122&lt;=CW$6),IF(AND($G122&gt;=CW$5,$G122&lt;=CW$6),5,IF($L122=1,2,1)),IF(AND($G122&gt;=CW$5,$G122&lt;=CW$6),IF($M122&gt;0,4,3),0)),IF(AND($D122&lt;=CW$6,$E122&gt;=CW$5),60,0)))</f>
        <v/>
      </c>
      <c r="CX122" s="80" t="str">
        <f>IF(OR($A122="",NOT(ISNUMBER($G122))),"",IF(AND($F122&lt;=CX$6,$G122&gt;=CX$5),IF(CX$5&gt;$N122,5,$K122)*10+IF(AND($F122&gt;=CX$5,$F122&lt;=CX$6),IF(AND($G122&gt;=CX$5,$G122&lt;=CX$6),5,IF($L122=1,2,1)),IF(AND($G122&gt;=CX$5,$G122&lt;=CX$6),IF($M122&gt;0,4,3),0)),IF(AND($D122&lt;=CX$6,$E122&gt;=CX$5),60,0)))</f>
        <v/>
      </c>
      <c r="CY122" s="80" t="str">
        <f>IF(OR($A122="",NOT(ISNUMBER($G122))),"",IF(AND($F122&lt;=CY$6,$G122&gt;=CY$5),IF(CY$5&gt;$N122,5,$K122)*10+IF(AND($F122&gt;=CY$5,$F122&lt;=CY$6),IF(AND($G122&gt;=CY$5,$G122&lt;=CY$6),5,IF($L122=1,2,1)),IF(AND($G122&gt;=CY$5,$G122&lt;=CY$6),IF($M122&gt;0,4,3),0)),IF(AND($D122&lt;=CY$6,$E122&gt;=CY$5),60,0)))</f>
        <v/>
      </c>
      <c r="CZ122" s="80" t="str">
        <f>IF(OR($A122="",NOT(ISNUMBER($G122))),"",IF(AND($F122&lt;=CZ$6,$G122&gt;=CZ$5),IF(CZ$5&gt;$N122,5,$K122)*10+IF(AND($F122&gt;=CZ$5,$F122&lt;=CZ$6),IF(AND($G122&gt;=CZ$5,$G122&lt;=CZ$6),5,IF($L122=1,2,1)),IF(AND($G122&gt;=CZ$5,$G122&lt;=CZ$6),IF($M122&gt;0,4,3),0)),IF(AND($D122&lt;=CZ$6,$E122&gt;=CZ$5),60,0)))</f>
        <v/>
      </c>
      <c r="DA122" s="80" t="str">
        <f>IF(OR($A122="",NOT(ISNUMBER($G122))),"",IF(AND($F122&lt;=DA$6,$G122&gt;=DA$5),IF(DA$5&gt;$N122,5,$K122)*10+IF(AND($F122&gt;=DA$5,$F122&lt;=DA$6),IF(AND($G122&gt;=DA$5,$G122&lt;=DA$6),5,IF($L122=1,2,1)),IF(AND($G122&gt;=DA$5,$G122&lt;=DA$6),IF($M122&gt;0,4,3),0)),IF(AND($D122&lt;=DA$6,$E122&gt;=DA$5),60,0)))</f>
        <v/>
      </c>
      <c r="DB122" s="80" t="str">
        <f>IF(OR($A122="",NOT(ISNUMBER($G122))),"",IF(AND($F122&lt;=DB$6,$G122&gt;=DB$5),IF(DB$5&gt;$N122,5,$K122)*10+IF(AND($F122&gt;=DB$5,$F122&lt;=DB$6),IF(AND($G122&gt;=DB$5,$G122&lt;=DB$6),5,IF($L122=1,2,1)),IF(AND($G122&gt;=DB$5,$G122&lt;=DB$6),IF($M122&gt;0,4,3),0)),IF(AND($D122&lt;=DB$6,$E122&gt;=DB$5),60,0)))</f>
        <v/>
      </c>
      <c r="DC122" s="80" t="str">
        <f>IF(OR($A122="",NOT(ISNUMBER($G122))),"",IF(AND($F122&lt;=DC$6,$G122&gt;=DC$5),IF(DC$5&gt;$N122,5,$K122)*10+IF(AND($F122&gt;=DC$5,$F122&lt;=DC$6),IF(AND($G122&gt;=DC$5,$G122&lt;=DC$6),5,IF($L122=1,2,1)),IF(AND($G122&gt;=DC$5,$G122&lt;=DC$6),IF($M122&gt;0,4,3),0)),IF(AND($D122&lt;=DC$6,$E122&gt;=DC$5),60,0)))</f>
        <v/>
      </c>
      <c r="DD122" s="80" t="str">
        <f>IF(OR($A122="",NOT(ISNUMBER($G122))),"",IF(AND($F122&lt;=DD$6,$G122&gt;=DD$5),IF(DD$5&gt;$N122,5,$K122)*10+IF(AND($F122&gt;=DD$5,$F122&lt;=DD$6),IF(AND($G122&gt;=DD$5,$G122&lt;=DD$6),5,IF($L122=1,2,1)),IF(AND($G122&gt;=DD$5,$G122&lt;=DD$6),IF($M122&gt;0,4,3),0)),IF(AND($D122&lt;=DD$6,$E122&gt;=DD$5),60,0)))</f>
        <v/>
      </c>
      <c r="DE122" s="80" t="str">
        <f>IF(OR($A122="",NOT(ISNUMBER($G122))),"",IF(AND($F122&lt;=DE$6,$G122&gt;=DE$5),IF(DE$5&gt;$N122,5,$K122)*10+IF(AND($F122&gt;=DE$5,$F122&lt;=DE$6),IF(AND($G122&gt;=DE$5,$G122&lt;=DE$6),5,IF($L122=1,2,1)),IF(AND($G122&gt;=DE$5,$G122&lt;=DE$6),IF($M122&gt;0,4,3),0)),IF(AND($D122&lt;=DE$6,$E122&gt;=DE$5),60,0)))</f>
        <v/>
      </c>
      <c r="DF122" s="80" t="str">
        <f>IF(OR($A122="",NOT(ISNUMBER($G122))),"",IF(AND($F122&lt;=DF$6,$G122&gt;=DF$5),IF(DF$5&gt;$N122,5,$K122)*10+IF(AND($F122&gt;=DF$5,$F122&lt;=DF$6),IF(AND($G122&gt;=DF$5,$G122&lt;=DF$6),5,IF($L122=1,2,1)),IF(AND($G122&gt;=DF$5,$G122&lt;=DF$6),IF($M122&gt;0,4,3),0)),IF(AND($D122&lt;=DF$6,$E122&gt;=DF$5),60,0)))</f>
        <v/>
      </c>
      <c r="DG122" s="80" t="str">
        <f>IF(OR($A122="",NOT(ISNUMBER($G122))),"",IF(AND($F122&lt;=DG$6,$G122&gt;=DG$5),IF(DG$5&gt;$N122,5,$K122)*10+IF(AND($F122&gt;=DG$5,$F122&lt;=DG$6),IF(AND($G122&gt;=DG$5,$G122&lt;=DG$6),5,IF($L122=1,2,1)),IF(AND($G122&gt;=DG$5,$G122&lt;=DG$6),IF($M122&gt;0,4,3),0)),IF(AND($D122&lt;=DG$6,$E122&gt;=DG$5),60,0)))</f>
        <v/>
      </c>
      <c r="DH122" s="80" t="str">
        <f>IF(OR($A122="",NOT(ISNUMBER($G122))),"",IF(AND($F122&lt;=DH$6,$G122&gt;=DH$5),IF(DH$5&gt;$N122,5,$K122)*10+IF(AND($F122&gt;=DH$5,$F122&lt;=DH$6),IF(AND($G122&gt;=DH$5,$G122&lt;=DH$6),5,IF($L122=1,2,1)),IF(AND($G122&gt;=DH$5,$G122&lt;=DH$6),IF($M122&gt;0,4,3),0)),IF(AND($D122&lt;=DH$6,$E122&gt;=DH$5),60,0)))</f>
        <v/>
      </c>
      <c r="DI122" s="80" t="str">
        <f>IF(OR($A122="",NOT(ISNUMBER($G122))),"",IF(AND($F122&lt;=DI$6,$G122&gt;=DI$5),IF(DI$5&gt;$N122,5,$K122)*10+IF(AND($F122&gt;=DI$5,$F122&lt;=DI$6),IF(AND($G122&gt;=DI$5,$G122&lt;=DI$6),5,IF($L122=1,2,1)),IF(AND($G122&gt;=DI$5,$G122&lt;=DI$6),IF($M122&gt;0,4,3),0)),IF(AND($D122&lt;=DI$6,$E122&gt;=DI$5),60,0)))</f>
        <v/>
      </c>
      <c r="DJ122" s="80" t="str">
        <f>IF(OR($A122="",NOT(ISNUMBER($G122))),"",IF(AND($F122&lt;=DJ$6,$G122&gt;=DJ$5),IF(DJ$5&gt;$N122,5,$K122)*10+IF(AND($F122&gt;=DJ$5,$F122&lt;=DJ$6),IF(AND($G122&gt;=DJ$5,$G122&lt;=DJ$6),5,IF($L122=1,2,1)),IF(AND($G122&gt;=DJ$5,$G122&lt;=DJ$6),IF($M122&gt;0,4,3),0)),IF(AND($D122&lt;=DJ$6,$E122&gt;=DJ$5),60,0)))</f>
        <v/>
      </c>
      <c r="DK122" s="80" t="str">
        <f>IF(OR($A122="",NOT(ISNUMBER($G122))),"",IF(AND($F122&lt;=DK$6,$G122&gt;=DK$5),IF(DK$5&gt;$N122,5,$K122)*10+IF(AND($F122&gt;=DK$5,$F122&lt;=DK$6),IF(AND($G122&gt;=DK$5,$G122&lt;=DK$6),5,IF($L122=1,2,1)),IF(AND($G122&gt;=DK$5,$G122&lt;=DK$6),IF($M122&gt;0,4,3),0)),IF(AND($D122&lt;=DK$6,$E122&gt;=DK$5),60,0)))</f>
        <v/>
      </c>
      <c r="DL122" s="80" t="str">
        <f>IF(OR($A122="",NOT(ISNUMBER($G122))),"",IF(AND($F122&lt;=DL$6,$G122&gt;=DL$5),IF(DL$5&gt;$N122,5,$K122)*10+IF(AND($F122&gt;=DL$5,$F122&lt;=DL$6),IF(AND($G122&gt;=DL$5,$G122&lt;=DL$6),5,IF($L122=1,2,1)),IF(AND($G122&gt;=DL$5,$G122&lt;=DL$6),IF($M122&gt;0,4,3),0)),IF(AND($D122&lt;=DL$6,$E122&gt;=DL$5),60,0)))</f>
        <v/>
      </c>
      <c r="DM122" s="80" t="str">
        <f>IF(OR($A122="",NOT(ISNUMBER($G122))),"",IF(AND($F122&lt;=DM$6,$G122&gt;=DM$5),IF(DM$5&gt;$N122,5,$K122)*10+IF(AND($F122&gt;=DM$5,$F122&lt;=DM$6),IF(AND($G122&gt;=DM$5,$G122&lt;=DM$6),5,IF($L122=1,2,1)),IF(AND($G122&gt;=DM$5,$G122&lt;=DM$6),IF($M122&gt;0,4,3),0)),IF(AND($D122&lt;=DM$6,$E122&gt;=DM$5),60,0)))</f>
        <v/>
      </c>
      <c r="DN122" s="80" t="str">
        <f>IF(OR($A122="",NOT(ISNUMBER($G122))),"",IF(AND($F122&lt;=DN$6,$G122&gt;=DN$5),IF(DN$5&gt;$N122,5,$K122)*10+IF(AND($F122&gt;=DN$5,$F122&lt;=DN$6),IF(AND($G122&gt;=DN$5,$G122&lt;=DN$6),5,IF($L122=1,2,1)),IF(AND($G122&gt;=DN$5,$G122&lt;=DN$6),IF($M122&gt;0,4,3),0)),IF(AND($D122&lt;=DN$6,$E122&gt;=DN$5),60,0)))</f>
        <v/>
      </c>
      <c r="DO122" s="80" t="str">
        <f>IF(OR($A122="",NOT(ISNUMBER($G122))),"",IF(AND($F122&lt;=DO$6,$G122&gt;=DO$5),IF(DO$5&gt;$N122,5,$K122)*10+IF(AND($F122&gt;=DO$5,$F122&lt;=DO$6),IF(AND($G122&gt;=DO$5,$G122&lt;=DO$6),5,IF($L122=1,2,1)),IF(AND($G122&gt;=DO$5,$G122&lt;=DO$6),IF($M122&gt;0,4,3),0)),IF(AND($D122&lt;=DO$6,$E122&gt;=DO$5),60,0)))</f>
        <v/>
      </c>
      <c r="DP122" s="80" t="str">
        <f>IF(OR($A122="",NOT(ISNUMBER($G122))),"",IF(AND($F122&lt;=DP$6,$G122&gt;=DP$5),IF(DP$5&gt;$N122,5,$K122)*10+IF(AND($F122&gt;=DP$5,$F122&lt;=DP$6),IF(AND($G122&gt;=DP$5,$G122&lt;=DP$6),5,IF($L122=1,2,1)),IF(AND($G122&gt;=DP$5,$G122&lt;=DP$6),IF($M122&gt;0,4,3),0)),IF(AND($D122&lt;=DP$6,$E122&gt;=DP$5),60,0)))</f>
        <v/>
      </c>
      <c r="DQ122" s="80" t="str">
        <f>IF(OR($A122="",NOT(ISNUMBER($G122))),"",IF(AND($F122&lt;=DQ$6,$G122&gt;=DQ$5),IF(DQ$5&gt;$N122,5,$K122)*10+IF(AND($F122&gt;=DQ$5,$F122&lt;=DQ$6),IF(AND($G122&gt;=DQ$5,$G122&lt;=DQ$6),5,IF($L122=1,2,1)),IF(AND($G122&gt;=DQ$5,$G122&lt;=DQ$6),IF($M122&gt;0,4,3),0)),IF(AND($D122&lt;=DQ$6,$E122&gt;=DQ$5),60,0)))</f>
        <v/>
      </c>
      <c r="DR122" s="80" t="str">
        <f>IF(OR($A122="",NOT(ISNUMBER($G122))),"",IF(AND($F122&lt;=DR$6,$G122&gt;=DR$5),IF(DR$5&gt;$N122,5,$K122)*10+IF(AND($F122&gt;=DR$5,$F122&lt;=DR$6),IF(AND($G122&gt;=DR$5,$G122&lt;=DR$6),5,IF($L122=1,2,1)),IF(AND($G122&gt;=DR$5,$G122&lt;=DR$6),IF($M122&gt;0,4,3),0)),IF(AND($D122&lt;=DR$6,$E122&gt;=DR$5),60,0)))</f>
        <v/>
      </c>
      <c r="DS122" s="80" t="str">
        <f>IF(OR($A122="",NOT(ISNUMBER($G122))),"",IF(AND($F122&lt;=DS$6,$G122&gt;=DS$5),IF(DS$5&gt;$N122,5,$K122)*10+IF(AND($F122&gt;=DS$5,$F122&lt;=DS$6),IF(AND($G122&gt;=DS$5,$G122&lt;=DS$6),5,IF($L122=1,2,1)),IF(AND($G122&gt;=DS$5,$G122&lt;=DS$6),IF($M122&gt;0,4,3),0)),IF(AND($D122&lt;=DS$6,$E122&gt;=DS$5),60,0)))</f>
        <v/>
      </c>
      <c r="DT122" s="80" t="str">
        <f>IF(OR($A122="",NOT(ISNUMBER($G122))),"",IF(AND($F122&lt;=DT$6,$G122&gt;=DT$5),IF(DT$5&gt;$N122,5,$K122)*10+IF(AND($F122&gt;=DT$5,$F122&lt;=DT$6),IF(AND($G122&gt;=DT$5,$G122&lt;=DT$6),5,IF($L122=1,2,1)),IF(AND($G122&gt;=DT$5,$G122&lt;=DT$6),IF($M122&gt;0,4,3),0)),IF(AND($D122&lt;=DT$6,$E122&gt;=DT$5),60,0)))</f>
        <v/>
      </c>
      <c r="DU122" s="80" t="str">
        <f>IF(OR($A122="",NOT(ISNUMBER($G122))),"",IF(AND($F122&lt;=DU$6,$G122&gt;=DU$5),IF(DU$5&gt;$N122,5,$K122)*10+IF(AND($F122&gt;=DU$5,$F122&lt;=DU$6),IF(AND($G122&gt;=DU$5,$G122&lt;=DU$6),5,IF($L122=1,2,1)),IF(AND($G122&gt;=DU$5,$G122&lt;=DU$6),IF($M122&gt;0,4,3),0)),IF(AND($D122&lt;=DU$6,$E122&gt;=DU$5),60,0)))</f>
        <v/>
      </c>
      <c r="DV122" s="80" t="str">
        <f>IF(OR($A122="",NOT(ISNUMBER($G122))),"",IF(AND($F122&lt;=DV$6,$G122&gt;=DV$5),IF(DV$5&gt;$N122,5,$K122)*10+IF(AND($F122&gt;=DV$5,$F122&lt;=DV$6),IF(AND($G122&gt;=DV$5,$G122&lt;=DV$6),5,IF($L122=1,2,1)),IF(AND($G122&gt;=DV$5,$G122&lt;=DV$6),IF($M122&gt;0,4,3),0)),IF(AND($D122&lt;=DV$6,$E122&gt;=DV$5),60,0)))</f>
        <v/>
      </c>
      <c r="DW122" s="80" t="str">
        <f>IF(OR($A122="",NOT(ISNUMBER($G122))),"",IF(AND($F122&lt;=DW$6,$G122&gt;=DW$5),IF(DW$5&gt;$N122,5,$K122)*10+IF(AND($F122&gt;=DW$5,$F122&lt;=DW$6),IF(AND($G122&gt;=DW$5,$G122&lt;=DW$6),5,IF($L122=1,2,1)),IF(AND($G122&gt;=DW$5,$G122&lt;=DW$6),IF($M122&gt;0,4,3),0)),IF(AND($D122&lt;=DW$6,$E122&gt;=DW$5),60,0)))</f>
        <v/>
      </c>
      <c r="DX122" s="80" t="str">
        <f>IF(OR($A122="",NOT(ISNUMBER($G122))),"",IF(AND($F122&lt;=DX$6,$G122&gt;=DX$5),IF(DX$5&gt;$N122,5,$K122)*10+IF(AND($F122&gt;=DX$5,$F122&lt;=DX$6),IF(AND($G122&gt;=DX$5,$G122&lt;=DX$6),5,IF($L122=1,2,1)),IF(AND($G122&gt;=DX$5,$G122&lt;=DX$6),IF($M122&gt;0,4,3),0)),IF(AND($D122&lt;=DX$6,$E122&gt;=DX$5),60,0)))</f>
        <v/>
      </c>
      <c r="DY122" s="80" t="str">
        <f>IF(OR($A122="",NOT(ISNUMBER($G122))),"",IF(AND($F122&lt;=DY$6,$G122&gt;=DY$5),IF(DY$5&gt;$N122,5,$K122)*10+IF(AND($F122&gt;=DY$5,$F122&lt;=DY$6),IF(AND($G122&gt;=DY$5,$G122&lt;=DY$6),5,IF($L122=1,2,1)),IF(AND($G122&gt;=DY$5,$G122&lt;=DY$6),IF($M122&gt;0,4,3),0)),IF(AND($D122&lt;=DY$6,$E122&gt;=DY$5),60,0)))</f>
        <v/>
      </c>
      <c r="DZ122" s="80" t="str">
        <f>IF(OR($A122="",NOT(ISNUMBER($G122))),"",IF(AND($F122&lt;=DZ$6,$G122&gt;=DZ$5),IF(DZ$5&gt;$N122,5,$K122)*10+IF(AND($F122&gt;=DZ$5,$F122&lt;=DZ$6),IF(AND($G122&gt;=DZ$5,$G122&lt;=DZ$6),5,IF($L122=1,2,1)),IF(AND($G122&gt;=DZ$5,$G122&lt;=DZ$6),IF($M122&gt;0,4,3),0)),IF(AND($D122&lt;=DZ$6,$E122&gt;=DZ$5),60,0)))</f>
        <v/>
      </c>
      <c r="EA122" s="80" t="str">
        <f>IF(OR($A122="",NOT(ISNUMBER($G122))),"",IF(AND($F122&lt;=EA$6,$G122&gt;=EA$5),IF(EA$5&gt;$N122,5,$K122)*10+IF(AND($F122&gt;=EA$5,$F122&lt;=EA$6),IF(AND($G122&gt;=EA$5,$G122&lt;=EA$6),5,IF($L122=1,2,1)),IF(AND($G122&gt;=EA$5,$G122&lt;=EA$6),IF($M122&gt;0,4,3),0)),IF(AND($D122&lt;=EA$6,$E122&gt;=EA$5),60,0)))</f>
        <v/>
      </c>
      <c r="EB122" s="80" t="str">
        <f>IF(OR($A122="",NOT(ISNUMBER($G122))),"",IF(AND($F122&lt;=EB$6,$G122&gt;=EB$5),IF(EB$5&gt;$N122,5,$K122)*10+IF(AND($F122&gt;=EB$5,$F122&lt;=EB$6),IF(AND($G122&gt;=EB$5,$G122&lt;=EB$6),5,IF($L122=1,2,1)),IF(AND($G122&gt;=EB$5,$G122&lt;=EB$6),IF($M122&gt;0,4,3),0)),IF(AND($D122&lt;=EB$6,$E122&gt;=EB$5),60,0)))</f>
        <v/>
      </c>
      <c r="EC122" s="80" t="str">
        <f>IF(OR($A122="",NOT(ISNUMBER($G122))),"",IF(AND($F122&lt;=EC$6,$G122&gt;=EC$5),IF(EC$5&gt;$N122,5,$K122)*10+IF(AND($F122&gt;=EC$5,$F122&lt;=EC$6),IF(AND($G122&gt;=EC$5,$G122&lt;=EC$6),5,IF($L122=1,2,1)),IF(AND($G122&gt;=EC$5,$G122&lt;=EC$6),IF($M122&gt;0,4,3),0)),IF(AND($D122&lt;=EC$6,$E122&gt;=EC$5),60,0)))</f>
        <v/>
      </c>
      <c r="ED122" s="80" t="str">
        <f>IF(OR($A122="",NOT(ISNUMBER($G122))),"",IF(AND($F122&lt;=ED$6,$G122&gt;=ED$5),IF(ED$5&gt;$N122,5,$K122)*10+IF(AND($F122&gt;=ED$5,$F122&lt;=ED$6),IF(AND($G122&gt;=ED$5,$G122&lt;=ED$6),5,IF($L122=1,2,1)),IF(AND($G122&gt;=ED$5,$G122&lt;=ED$6),IF($M122&gt;0,4,3),0)),IF(AND($D122&lt;=ED$6,$E122&gt;=ED$5),60,0)))</f>
        <v/>
      </c>
    </row>
    <row r="123" ht="18" customHeight="1">
      <c r="A123" s="52" t="str">
        <f>IF(Tasks!$B123="","",Tasks!$A123)</f>
        <v/>
      </c>
      <c r="B123" s="78" t="str">
        <f>IF(Tasks!$B123="","",Tasks!$B123)</f>
        <v/>
      </c>
      <c r="C123" s="25" t="str">
        <f>IF($B123="","",IF(AND(Tasks!$D123="",Tasks!$G123=""),"-",IF(Tasks!$D123="","",Tasks!$D123&amp;IF(OR(Tasks!$E123="",Tasks!$E123="FS"),IF(N(Tasks!$F123)=0,"","FS"),Tasks!$E123)&amp;IF(N(Tasks!$F123)=0,"",IF(Tasks!$F123&gt;0,"+","")&amp;Tasks!$F123))&amp;IF(AND(Tasks!$D123&lt;&gt;"",Tasks!$G123&lt;&gt;""),", ","")&amp;IF(Tasks!$G123="","",Tasks!$G123&amp;IF(OR(Tasks!$H123="",Tasks!$H123="FS"),IF(N(Tasks!$I123)=0,"","FS"),Tasks!$H123)&amp;IF(N(Tasks!$I123)=0,"",IF(Tasks!$I123&gt;0,"+","")&amp;Tasks!$I123))))</f>
        <v/>
      </c>
      <c r="D123" s="51" t="str">
        <f>IF(OR($B123="",Tasks!$Q123=""),"",Tasks!$Q123)</f>
        <v/>
      </c>
      <c r="E123" s="51" t="str">
        <f>IF(OR($B123="",Tasks!$R123=""),"",Tasks!$R123)</f>
        <v/>
      </c>
      <c r="F123" s="51" t="str">
        <f>IF(OR($B123="",Tasks!$S123=""),"",Tasks!$S123)</f>
        <v/>
      </c>
      <c r="G123" s="51" t="str">
        <f>IF(OR($B123="",Tasks!$T123=""),"",Tasks!$T123)</f>
        <v/>
      </c>
      <c r="H123" s="52" t="str">
        <f>IF($B123="","",Tasks!$AE123)</f>
        <v/>
      </c>
      <c r="I123" s="79" t="str">
        <f>IF($B123="","",Tasks!$AF123)</f>
        <v/>
      </c>
      <c r="J123" s="53" t="str">
        <f>IF(OR($B123="",Tasks!$V123=""),"",Tasks!$V123)</f>
        <v/>
      </c>
      <c r="K123" s="52" t="str">
        <f>IF($B123="","",Tasks!$AA123)</f>
        <v/>
      </c>
      <c r="L123" s="52" t="str">
        <f>IF($B123="","",Tasks!$AB123)</f>
        <v/>
      </c>
      <c r="M123" s="52" t="str">
        <f>IF($B123="","",Tasks!$Z123)</f>
        <v/>
      </c>
      <c r="N123" s="52" t="str">
        <f>IF(OR($B123="",Tasks!$AG123=""),"",Tasks!$AG123)</f>
        <v/>
      </c>
      <c r="O123" s="80" t="str">
        <f>IF(OR($A123="",NOT(ISNUMBER($G123))),"",IF(AND($F123&lt;=O$6,$G123&gt;=O$5),IF(O$5&gt;$N123,5,$K123)*10+IF(AND($F123&gt;=O$5,$F123&lt;=O$6),IF(AND($G123&gt;=O$5,$G123&lt;=O$6),5,IF($L123=1,2,1)),IF(AND($G123&gt;=O$5,$G123&lt;=O$6),IF($M123&gt;0,4,3),0)),IF(AND($D123&lt;=O$6,$E123&gt;=O$5),60,0)))</f>
        <v/>
      </c>
      <c r="P123" s="80" t="str">
        <f>IF(OR($A123="",NOT(ISNUMBER($G123))),"",IF(AND($F123&lt;=P$6,$G123&gt;=P$5),IF(P$5&gt;$N123,5,$K123)*10+IF(AND($F123&gt;=P$5,$F123&lt;=P$6),IF(AND($G123&gt;=P$5,$G123&lt;=P$6),5,IF($L123=1,2,1)),IF(AND($G123&gt;=P$5,$G123&lt;=P$6),IF($M123&gt;0,4,3),0)),IF(AND($D123&lt;=P$6,$E123&gt;=P$5),60,0)))</f>
        <v/>
      </c>
      <c r="Q123" s="80" t="str">
        <f>IF(OR($A123="",NOT(ISNUMBER($G123))),"",IF(AND($F123&lt;=Q$6,$G123&gt;=Q$5),IF(Q$5&gt;$N123,5,$K123)*10+IF(AND($F123&gt;=Q$5,$F123&lt;=Q$6),IF(AND($G123&gt;=Q$5,$G123&lt;=Q$6),5,IF($L123=1,2,1)),IF(AND($G123&gt;=Q$5,$G123&lt;=Q$6),IF($M123&gt;0,4,3),0)),IF(AND($D123&lt;=Q$6,$E123&gt;=Q$5),60,0)))</f>
        <v/>
      </c>
      <c r="R123" s="80" t="str">
        <f>IF(OR($A123="",NOT(ISNUMBER($G123))),"",IF(AND($F123&lt;=R$6,$G123&gt;=R$5),IF(R$5&gt;$N123,5,$K123)*10+IF(AND($F123&gt;=R$5,$F123&lt;=R$6),IF(AND($G123&gt;=R$5,$G123&lt;=R$6),5,IF($L123=1,2,1)),IF(AND($G123&gt;=R$5,$G123&lt;=R$6),IF($M123&gt;0,4,3),0)),IF(AND($D123&lt;=R$6,$E123&gt;=R$5),60,0)))</f>
        <v/>
      </c>
      <c r="S123" s="80" t="str">
        <f>IF(OR($A123="",NOT(ISNUMBER($G123))),"",IF(AND($F123&lt;=S$6,$G123&gt;=S$5),IF(S$5&gt;$N123,5,$K123)*10+IF(AND($F123&gt;=S$5,$F123&lt;=S$6),IF(AND($G123&gt;=S$5,$G123&lt;=S$6),5,IF($L123=1,2,1)),IF(AND($G123&gt;=S$5,$G123&lt;=S$6),IF($M123&gt;0,4,3),0)),IF(AND($D123&lt;=S$6,$E123&gt;=S$5),60,0)))</f>
        <v/>
      </c>
      <c r="T123" s="80" t="str">
        <f>IF(OR($A123="",NOT(ISNUMBER($G123))),"",IF(AND($F123&lt;=T$6,$G123&gt;=T$5),IF(T$5&gt;$N123,5,$K123)*10+IF(AND($F123&gt;=T$5,$F123&lt;=T$6),IF(AND($G123&gt;=T$5,$G123&lt;=T$6),5,IF($L123=1,2,1)),IF(AND($G123&gt;=T$5,$G123&lt;=T$6),IF($M123&gt;0,4,3),0)),IF(AND($D123&lt;=T$6,$E123&gt;=T$5),60,0)))</f>
        <v/>
      </c>
      <c r="U123" s="80" t="str">
        <f>IF(OR($A123="",NOT(ISNUMBER($G123))),"",IF(AND($F123&lt;=U$6,$G123&gt;=U$5),IF(U$5&gt;$N123,5,$K123)*10+IF(AND($F123&gt;=U$5,$F123&lt;=U$6),IF(AND($G123&gt;=U$5,$G123&lt;=U$6),5,IF($L123=1,2,1)),IF(AND($G123&gt;=U$5,$G123&lt;=U$6),IF($M123&gt;0,4,3),0)),IF(AND($D123&lt;=U$6,$E123&gt;=U$5),60,0)))</f>
        <v/>
      </c>
      <c r="V123" s="80" t="str">
        <f>IF(OR($A123="",NOT(ISNUMBER($G123))),"",IF(AND($F123&lt;=V$6,$G123&gt;=V$5),IF(V$5&gt;$N123,5,$K123)*10+IF(AND($F123&gt;=V$5,$F123&lt;=V$6),IF(AND($G123&gt;=V$5,$G123&lt;=V$6),5,IF($L123=1,2,1)),IF(AND($G123&gt;=V$5,$G123&lt;=V$6),IF($M123&gt;0,4,3),0)),IF(AND($D123&lt;=V$6,$E123&gt;=V$5),60,0)))</f>
        <v/>
      </c>
      <c r="W123" s="80" t="str">
        <f>IF(OR($A123="",NOT(ISNUMBER($G123))),"",IF(AND($F123&lt;=W$6,$G123&gt;=W$5),IF(W$5&gt;$N123,5,$K123)*10+IF(AND($F123&gt;=W$5,$F123&lt;=W$6),IF(AND($G123&gt;=W$5,$G123&lt;=W$6),5,IF($L123=1,2,1)),IF(AND($G123&gt;=W$5,$G123&lt;=W$6),IF($M123&gt;0,4,3),0)),IF(AND($D123&lt;=W$6,$E123&gt;=W$5),60,0)))</f>
        <v/>
      </c>
      <c r="X123" s="80" t="str">
        <f>IF(OR($A123="",NOT(ISNUMBER($G123))),"",IF(AND($F123&lt;=X$6,$G123&gt;=X$5),IF(X$5&gt;$N123,5,$K123)*10+IF(AND($F123&gt;=X$5,$F123&lt;=X$6),IF(AND($G123&gt;=X$5,$G123&lt;=X$6),5,IF($L123=1,2,1)),IF(AND($G123&gt;=X$5,$G123&lt;=X$6),IF($M123&gt;0,4,3),0)),IF(AND($D123&lt;=X$6,$E123&gt;=X$5),60,0)))</f>
        <v/>
      </c>
      <c r="Y123" s="80" t="str">
        <f>IF(OR($A123="",NOT(ISNUMBER($G123))),"",IF(AND($F123&lt;=Y$6,$G123&gt;=Y$5),IF(Y$5&gt;$N123,5,$K123)*10+IF(AND($F123&gt;=Y$5,$F123&lt;=Y$6),IF(AND($G123&gt;=Y$5,$G123&lt;=Y$6),5,IF($L123=1,2,1)),IF(AND($G123&gt;=Y$5,$G123&lt;=Y$6),IF($M123&gt;0,4,3),0)),IF(AND($D123&lt;=Y$6,$E123&gt;=Y$5),60,0)))</f>
        <v/>
      </c>
      <c r="Z123" s="80" t="str">
        <f>IF(OR($A123="",NOT(ISNUMBER($G123))),"",IF(AND($F123&lt;=Z$6,$G123&gt;=Z$5),IF(Z$5&gt;$N123,5,$K123)*10+IF(AND($F123&gt;=Z$5,$F123&lt;=Z$6),IF(AND($G123&gt;=Z$5,$G123&lt;=Z$6),5,IF($L123=1,2,1)),IF(AND($G123&gt;=Z$5,$G123&lt;=Z$6),IF($M123&gt;0,4,3),0)),IF(AND($D123&lt;=Z$6,$E123&gt;=Z$5),60,0)))</f>
        <v/>
      </c>
      <c r="AA123" s="80" t="str">
        <f>IF(OR($A123="",NOT(ISNUMBER($G123))),"",IF(AND($F123&lt;=AA$6,$G123&gt;=AA$5),IF(AA$5&gt;$N123,5,$K123)*10+IF(AND($F123&gt;=AA$5,$F123&lt;=AA$6),IF(AND($G123&gt;=AA$5,$G123&lt;=AA$6),5,IF($L123=1,2,1)),IF(AND($G123&gt;=AA$5,$G123&lt;=AA$6),IF($M123&gt;0,4,3),0)),IF(AND($D123&lt;=AA$6,$E123&gt;=AA$5),60,0)))</f>
        <v/>
      </c>
      <c r="AB123" s="80" t="str">
        <f>IF(OR($A123="",NOT(ISNUMBER($G123))),"",IF(AND($F123&lt;=AB$6,$G123&gt;=AB$5),IF(AB$5&gt;$N123,5,$K123)*10+IF(AND($F123&gt;=AB$5,$F123&lt;=AB$6),IF(AND($G123&gt;=AB$5,$G123&lt;=AB$6),5,IF($L123=1,2,1)),IF(AND($G123&gt;=AB$5,$G123&lt;=AB$6),IF($M123&gt;0,4,3),0)),IF(AND($D123&lt;=AB$6,$E123&gt;=AB$5),60,0)))</f>
        <v/>
      </c>
      <c r="AC123" s="80" t="str">
        <f>IF(OR($A123="",NOT(ISNUMBER($G123))),"",IF(AND($F123&lt;=AC$6,$G123&gt;=AC$5),IF(AC$5&gt;$N123,5,$K123)*10+IF(AND($F123&gt;=AC$5,$F123&lt;=AC$6),IF(AND($G123&gt;=AC$5,$G123&lt;=AC$6),5,IF($L123=1,2,1)),IF(AND($G123&gt;=AC$5,$G123&lt;=AC$6),IF($M123&gt;0,4,3),0)),IF(AND($D123&lt;=AC$6,$E123&gt;=AC$5),60,0)))</f>
        <v/>
      </c>
      <c r="AD123" s="80" t="str">
        <f>IF(OR($A123="",NOT(ISNUMBER($G123))),"",IF(AND($F123&lt;=AD$6,$G123&gt;=AD$5),IF(AD$5&gt;$N123,5,$K123)*10+IF(AND($F123&gt;=AD$5,$F123&lt;=AD$6),IF(AND($G123&gt;=AD$5,$G123&lt;=AD$6),5,IF($L123=1,2,1)),IF(AND($G123&gt;=AD$5,$G123&lt;=AD$6),IF($M123&gt;0,4,3),0)),IF(AND($D123&lt;=AD$6,$E123&gt;=AD$5),60,0)))</f>
        <v/>
      </c>
      <c r="AE123" s="80" t="str">
        <f>IF(OR($A123="",NOT(ISNUMBER($G123))),"",IF(AND($F123&lt;=AE$6,$G123&gt;=AE$5),IF(AE$5&gt;$N123,5,$K123)*10+IF(AND($F123&gt;=AE$5,$F123&lt;=AE$6),IF(AND($G123&gt;=AE$5,$G123&lt;=AE$6),5,IF($L123=1,2,1)),IF(AND($G123&gt;=AE$5,$G123&lt;=AE$6),IF($M123&gt;0,4,3),0)),IF(AND($D123&lt;=AE$6,$E123&gt;=AE$5),60,0)))</f>
        <v/>
      </c>
      <c r="AF123" s="80" t="str">
        <f>IF(OR($A123="",NOT(ISNUMBER($G123))),"",IF(AND($F123&lt;=AF$6,$G123&gt;=AF$5),IF(AF$5&gt;$N123,5,$K123)*10+IF(AND($F123&gt;=AF$5,$F123&lt;=AF$6),IF(AND($G123&gt;=AF$5,$G123&lt;=AF$6),5,IF($L123=1,2,1)),IF(AND($G123&gt;=AF$5,$G123&lt;=AF$6),IF($M123&gt;0,4,3),0)),IF(AND($D123&lt;=AF$6,$E123&gt;=AF$5),60,0)))</f>
        <v/>
      </c>
      <c r="AG123" s="80" t="str">
        <f>IF(OR($A123="",NOT(ISNUMBER($G123))),"",IF(AND($F123&lt;=AG$6,$G123&gt;=AG$5),IF(AG$5&gt;$N123,5,$K123)*10+IF(AND($F123&gt;=AG$5,$F123&lt;=AG$6),IF(AND($G123&gt;=AG$5,$G123&lt;=AG$6),5,IF($L123=1,2,1)),IF(AND($G123&gt;=AG$5,$G123&lt;=AG$6),IF($M123&gt;0,4,3),0)),IF(AND($D123&lt;=AG$6,$E123&gt;=AG$5),60,0)))</f>
        <v/>
      </c>
      <c r="AH123" s="80" t="str">
        <f>IF(OR($A123="",NOT(ISNUMBER($G123))),"",IF(AND($F123&lt;=AH$6,$G123&gt;=AH$5),IF(AH$5&gt;$N123,5,$K123)*10+IF(AND($F123&gt;=AH$5,$F123&lt;=AH$6),IF(AND($G123&gt;=AH$5,$G123&lt;=AH$6),5,IF($L123=1,2,1)),IF(AND($G123&gt;=AH$5,$G123&lt;=AH$6),IF($M123&gt;0,4,3),0)),IF(AND($D123&lt;=AH$6,$E123&gt;=AH$5),60,0)))</f>
        <v/>
      </c>
      <c r="AI123" s="80" t="str">
        <f>IF(OR($A123="",NOT(ISNUMBER($G123))),"",IF(AND($F123&lt;=AI$6,$G123&gt;=AI$5),IF(AI$5&gt;$N123,5,$K123)*10+IF(AND($F123&gt;=AI$5,$F123&lt;=AI$6),IF(AND($G123&gt;=AI$5,$G123&lt;=AI$6),5,IF($L123=1,2,1)),IF(AND($G123&gt;=AI$5,$G123&lt;=AI$6),IF($M123&gt;0,4,3),0)),IF(AND($D123&lt;=AI$6,$E123&gt;=AI$5),60,0)))</f>
        <v/>
      </c>
      <c r="AJ123" s="80" t="str">
        <f>IF(OR($A123="",NOT(ISNUMBER($G123))),"",IF(AND($F123&lt;=AJ$6,$G123&gt;=AJ$5),IF(AJ$5&gt;$N123,5,$K123)*10+IF(AND($F123&gt;=AJ$5,$F123&lt;=AJ$6),IF(AND($G123&gt;=AJ$5,$G123&lt;=AJ$6),5,IF($L123=1,2,1)),IF(AND($G123&gt;=AJ$5,$G123&lt;=AJ$6),IF($M123&gt;0,4,3),0)),IF(AND($D123&lt;=AJ$6,$E123&gt;=AJ$5),60,0)))</f>
        <v/>
      </c>
      <c r="AK123" s="80" t="str">
        <f>IF(OR($A123="",NOT(ISNUMBER($G123))),"",IF(AND($F123&lt;=AK$6,$G123&gt;=AK$5),IF(AK$5&gt;$N123,5,$K123)*10+IF(AND($F123&gt;=AK$5,$F123&lt;=AK$6),IF(AND($G123&gt;=AK$5,$G123&lt;=AK$6),5,IF($L123=1,2,1)),IF(AND($G123&gt;=AK$5,$G123&lt;=AK$6),IF($M123&gt;0,4,3),0)),IF(AND($D123&lt;=AK$6,$E123&gt;=AK$5),60,0)))</f>
        <v/>
      </c>
      <c r="AL123" s="80" t="str">
        <f>IF(OR($A123="",NOT(ISNUMBER($G123))),"",IF(AND($F123&lt;=AL$6,$G123&gt;=AL$5),IF(AL$5&gt;$N123,5,$K123)*10+IF(AND($F123&gt;=AL$5,$F123&lt;=AL$6),IF(AND($G123&gt;=AL$5,$G123&lt;=AL$6),5,IF($L123=1,2,1)),IF(AND($G123&gt;=AL$5,$G123&lt;=AL$6),IF($M123&gt;0,4,3),0)),IF(AND($D123&lt;=AL$6,$E123&gt;=AL$5),60,0)))</f>
        <v/>
      </c>
      <c r="AM123" s="80" t="str">
        <f>IF(OR($A123="",NOT(ISNUMBER($G123))),"",IF(AND($F123&lt;=AM$6,$G123&gt;=AM$5),IF(AM$5&gt;$N123,5,$K123)*10+IF(AND($F123&gt;=AM$5,$F123&lt;=AM$6),IF(AND($G123&gt;=AM$5,$G123&lt;=AM$6),5,IF($L123=1,2,1)),IF(AND($G123&gt;=AM$5,$G123&lt;=AM$6),IF($M123&gt;0,4,3),0)),IF(AND($D123&lt;=AM$6,$E123&gt;=AM$5),60,0)))</f>
        <v/>
      </c>
      <c r="AN123" s="80" t="str">
        <f>IF(OR($A123="",NOT(ISNUMBER($G123))),"",IF(AND($F123&lt;=AN$6,$G123&gt;=AN$5),IF(AN$5&gt;$N123,5,$K123)*10+IF(AND($F123&gt;=AN$5,$F123&lt;=AN$6),IF(AND($G123&gt;=AN$5,$G123&lt;=AN$6),5,IF($L123=1,2,1)),IF(AND($G123&gt;=AN$5,$G123&lt;=AN$6),IF($M123&gt;0,4,3),0)),IF(AND($D123&lt;=AN$6,$E123&gt;=AN$5),60,0)))</f>
        <v/>
      </c>
      <c r="AO123" s="80" t="str">
        <f>IF(OR($A123="",NOT(ISNUMBER($G123))),"",IF(AND($F123&lt;=AO$6,$G123&gt;=AO$5),IF(AO$5&gt;$N123,5,$K123)*10+IF(AND($F123&gt;=AO$5,$F123&lt;=AO$6),IF(AND($G123&gt;=AO$5,$G123&lt;=AO$6),5,IF($L123=1,2,1)),IF(AND($G123&gt;=AO$5,$G123&lt;=AO$6),IF($M123&gt;0,4,3),0)),IF(AND($D123&lt;=AO$6,$E123&gt;=AO$5),60,0)))</f>
        <v/>
      </c>
      <c r="AP123" s="80" t="str">
        <f>IF(OR($A123="",NOT(ISNUMBER($G123))),"",IF(AND($F123&lt;=AP$6,$G123&gt;=AP$5),IF(AP$5&gt;$N123,5,$K123)*10+IF(AND($F123&gt;=AP$5,$F123&lt;=AP$6),IF(AND($G123&gt;=AP$5,$G123&lt;=AP$6),5,IF($L123=1,2,1)),IF(AND($G123&gt;=AP$5,$G123&lt;=AP$6),IF($M123&gt;0,4,3),0)),IF(AND($D123&lt;=AP$6,$E123&gt;=AP$5),60,0)))</f>
        <v/>
      </c>
      <c r="AQ123" s="80" t="str">
        <f>IF(OR($A123="",NOT(ISNUMBER($G123))),"",IF(AND($F123&lt;=AQ$6,$G123&gt;=AQ$5),IF(AQ$5&gt;$N123,5,$K123)*10+IF(AND($F123&gt;=AQ$5,$F123&lt;=AQ$6),IF(AND($G123&gt;=AQ$5,$G123&lt;=AQ$6),5,IF($L123=1,2,1)),IF(AND($G123&gt;=AQ$5,$G123&lt;=AQ$6),IF($M123&gt;0,4,3),0)),IF(AND($D123&lt;=AQ$6,$E123&gt;=AQ$5),60,0)))</f>
        <v/>
      </c>
      <c r="AR123" s="80" t="str">
        <f>IF(OR($A123="",NOT(ISNUMBER($G123))),"",IF(AND($F123&lt;=AR$6,$G123&gt;=AR$5),IF(AR$5&gt;$N123,5,$K123)*10+IF(AND($F123&gt;=AR$5,$F123&lt;=AR$6),IF(AND($G123&gt;=AR$5,$G123&lt;=AR$6),5,IF($L123=1,2,1)),IF(AND($G123&gt;=AR$5,$G123&lt;=AR$6),IF($M123&gt;0,4,3),0)),IF(AND($D123&lt;=AR$6,$E123&gt;=AR$5),60,0)))</f>
        <v/>
      </c>
      <c r="AS123" s="80" t="str">
        <f>IF(OR($A123="",NOT(ISNUMBER($G123))),"",IF(AND($F123&lt;=AS$6,$G123&gt;=AS$5),IF(AS$5&gt;$N123,5,$K123)*10+IF(AND($F123&gt;=AS$5,$F123&lt;=AS$6),IF(AND($G123&gt;=AS$5,$G123&lt;=AS$6),5,IF($L123=1,2,1)),IF(AND($G123&gt;=AS$5,$G123&lt;=AS$6),IF($M123&gt;0,4,3),0)),IF(AND($D123&lt;=AS$6,$E123&gt;=AS$5),60,0)))</f>
        <v/>
      </c>
      <c r="AT123" s="80" t="str">
        <f>IF(OR($A123="",NOT(ISNUMBER($G123))),"",IF(AND($F123&lt;=AT$6,$G123&gt;=AT$5),IF(AT$5&gt;$N123,5,$K123)*10+IF(AND($F123&gt;=AT$5,$F123&lt;=AT$6),IF(AND($G123&gt;=AT$5,$G123&lt;=AT$6),5,IF($L123=1,2,1)),IF(AND($G123&gt;=AT$5,$G123&lt;=AT$6),IF($M123&gt;0,4,3),0)),IF(AND($D123&lt;=AT$6,$E123&gt;=AT$5),60,0)))</f>
        <v/>
      </c>
      <c r="AU123" s="80" t="str">
        <f>IF(OR($A123="",NOT(ISNUMBER($G123))),"",IF(AND($F123&lt;=AU$6,$G123&gt;=AU$5),IF(AU$5&gt;$N123,5,$K123)*10+IF(AND($F123&gt;=AU$5,$F123&lt;=AU$6),IF(AND($G123&gt;=AU$5,$G123&lt;=AU$6),5,IF($L123=1,2,1)),IF(AND($G123&gt;=AU$5,$G123&lt;=AU$6),IF($M123&gt;0,4,3),0)),IF(AND($D123&lt;=AU$6,$E123&gt;=AU$5),60,0)))</f>
        <v/>
      </c>
      <c r="AV123" s="80" t="str">
        <f>IF(OR($A123="",NOT(ISNUMBER($G123))),"",IF(AND($F123&lt;=AV$6,$G123&gt;=AV$5),IF(AV$5&gt;$N123,5,$K123)*10+IF(AND($F123&gt;=AV$5,$F123&lt;=AV$6),IF(AND($G123&gt;=AV$5,$G123&lt;=AV$6),5,IF($L123=1,2,1)),IF(AND($G123&gt;=AV$5,$G123&lt;=AV$6),IF($M123&gt;0,4,3),0)),IF(AND($D123&lt;=AV$6,$E123&gt;=AV$5),60,0)))</f>
        <v/>
      </c>
      <c r="AW123" s="80" t="str">
        <f>IF(OR($A123="",NOT(ISNUMBER($G123))),"",IF(AND($F123&lt;=AW$6,$G123&gt;=AW$5),IF(AW$5&gt;$N123,5,$K123)*10+IF(AND($F123&gt;=AW$5,$F123&lt;=AW$6),IF(AND($G123&gt;=AW$5,$G123&lt;=AW$6),5,IF($L123=1,2,1)),IF(AND($G123&gt;=AW$5,$G123&lt;=AW$6),IF($M123&gt;0,4,3),0)),IF(AND($D123&lt;=AW$6,$E123&gt;=AW$5),60,0)))</f>
        <v/>
      </c>
      <c r="AX123" s="80" t="str">
        <f>IF(OR($A123="",NOT(ISNUMBER($G123))),"",IF(AND($F123&lt;=AX$6,$G123&gt;=AX$5),IF(AX$5&gt;$N123,5,$K123)*10+IF(AND($F123&gt;=AX$5,$F123&lt;=AX$6),IF(AND($G123&gt;=AX$5,$G123&lt;=AX$6),5,IF($L123=1,2,1)),IF(AND($G123&gt;=AX$5,$G123&lt;=AX$6),IF($M123&gt;0,4,3),0)),IF(AND($D123&lt;=AX$6,$E123&gt;=AX$5),60,0)))</f>
        <v/>
      </c>
      <c r="AY123" s="80" t="str">
        <f>IF(OR($A123="",NOT(ISNUMBER($G123))),"",IF(AND($F123&lt;=AY$6,$G123&gt;=AY$5),IF(AY$5&gt;$N123,5,$K123)*10+IF(AND($F123&gt;=AY$5,$F123&lt;=AY$6),IF(AND($G123&gt;=AY$5,$G123&lt;=AY$6),5,IF($L123=1,2,1)),IF(AND($G123&gt;=AY$5,$G123&lt;=AY$6),IF($M123&gt;0,4,3),0)),IF(AND($D123&lt;=AY$6,$E123&gt;=AY$5),60,0)))</f>
        <v/>
      </c>
      <c r="AZ123" s="80" t="str">
        <f>IF(OR($A123="",NOT(ISNUMBER($G123))),"",IF(AND($F123&lt;=AZ$6,$G123&gt;=AZ$5),IF(AZ$5&gt;$N123,5,$K123)*10+IF(AND($F123&gt;=AZ$5,$F123&lt;=AZ$6),IF(AND($G123&gt;=AZ$5,$G123&lt;=AZ$6),5,IF($L123=1,2,1)),IF(AND($G123&gt;=AZ$5,$G123&lt;=AZ$6),IF($M123&gt;0,4,3),0)),IF(AND($D123&lt;=AZ$6,$E123&gt;=AZ$5),60,0)))</f>
        <v/>
      </c>
      <c r="BA123" s="80" t="str">
        <f>IF(OR($A123="",NOT(ISNUMBER($G123))),"",IF(AND($F123&lt;=BA$6,$G123&gt;=BA$5),IF(BA$5&gt;$N123,5,$K123)*10+IF(AND($F123&gt;=BA$5,$F123&lt;=BA$6),IF(AND($G123&gt;=BA$5,$G123&lt;=BA$6),5,IF($L123=1,2,1)),IF(AND($G123&gt;=BA$5,$G123&lt;=BA$6),IF($M123&gt;0,4,3),0)),IF(AND($D123&lt;=BA$6,$E123&gt;=BA$5),60,0)))</f>
        <v/>
      </c>
      <c r="BB123" s="80" t="str">
        <f>IF(OR($A123="",NOT(ISNUMBER($G123))),"",IF(AND($F123&lt;=BB$6,$G123&gt;=BB$5),IF(BB$5&gt;$N123,5,$K123)*10+IF(AND($F123&gt;=BB$5,$F123&lt;=BB$6),IF(AND($G123&gt;=BB$5,$G123&lt;=BB$6),5,IF($L123=1,2,1)),IF(AND($G123&gt;=BB$5,$G123&lt;=BB$6),IF($M123&gt;0,4,3),0)),IF(AND($D123&lt;=BB$6,$E123&gt;=BB$5),60,0)))</f>
        <v/>
      </c>
      <c r="BC123" s="80" t="str">
        <f>IF(OR($A123="",NOT(ISNUMBER($G123))),"",IF(AND($F123&lt;=BC$6,$G123&gt;=BC$5),IF(BC$5&gt;$N123,5,$K123)*10+IF(AND($F123&gt;=BC$5,$F123&lt;=BC$6),IF(AND($G123&gt;=BC$5,$G123&lt;=BC$6),5,IF($L123=1,2,1)),IF(AND($G123&gt;=BC$5,$G123&lt;=BC$6),IF($M123&gt;0,4,3),0)),IF(AND($D123&lt;=BC$6,$E123&gt;=BC$5),60,0)))</f>
        <v/>
      </c>
      <c r="BD123" s="80" t="str">
        <f>IF(OR($A123="",NOT(ISNUMBER($G123))),"",IF(AND($F123&lt;=BD$6,$G123&gt;=BD$5),IF(BD$5&gt;$N123,5,$K123)*10+IF(AND($F123&gt;=BD$5,$F123&lt;=BD$6),IF(AND($G123&gt;=BD$5,$G123&lt;=BD$6),5,IF($L123=1,2,1)),IF(AND($G123&gt;=BD$5,$G123&lt;=BD$6),IF($M123&gt;0,4,3),0)),IF(AND($D123&lt;=BD$6,$E123&gt;=BD$5),60,0)))</f>
        <v/>
      </c>
      <c r="BE123" s="80" t="str">
        <f>IF(OR($A123="",NOT(ISNUMBER($G123))),"",IF(AND($F123&lt;=BE$6,$G123&gt;=BE$5),IF(BE$5&gt;$N123,5,$K123)*10+IF(AND($F123&gt;=BE$5,$F123&lt;=BE$6),IF(AND($G123&gt;=BE$5,$G123&lt;=BE$6),5,IF($L123=1,2,1)),IF(AND($G123&gt;=BE$5,$G123&lt;=BE$6),IF($M123&gt;0,4,3),0)),IF(AND($D123&lt;=BE$6,$E123&gt;=BE$5),60,0)))</f>
        <v/>
      </c>
      <c r="BF123" s="80" t="str">
        <f>IF(OR($A123="",NOT(ISNUMBER($G123))),"",IF(AND($F123&lt;=BF$6,$G123&gt;=BF$5),IF(BF$5&gt;$N123,5,$K123)*10+IF(AND($F123&gt;=BF$5,$F123&lt;=BF$6),IF(AND($G123&gt;=BF$5,$G123&lt;=BF$6),5,IF($L123=1,2,1)),IF(AND($G123&gt;=BF$5,$G123&lt;=BF$6),IF($M123&gt;0,4,3),0)),IF(AND($D123&lt;=BF$6,$E123&gt;=BF$5),60,0)))</f>
        <v/>
      </c>
      <c r="BG123" s="80" t="str">
        <f>IF(OR($A123="",NOT(ISNUMBER($G123))),"",IF(AND($F123&lt;=BG$6,$G123&gt;=BG$5),IF(BG$5&gt;$N123,5,$K123)*10+IF(AND($F123&gt;=BG$5,$F123&lt;=BG$6),IF(AND($G123&gt;=BG$5,$G123&lt;=BG$6),5,IF($L123=1,2,1)),IF(AND($G123&gt;=BG$5,$G123&lt;=BG$6),IF($M123&gt;0,4,3),0)),IF(AND($D123&lt;=BG$6,$E123&gt;=BG$5),60,0)))</f>
        <v/>
      </c>
      <c r="BH123" s="80" t="str">
        <f>IF(OR($A123="",NOT(ISNUMBER($G123))),"",IF(AND($F123&lt;=BH$6,$G123&gt;=BH$5),IF(BH$5&gt;$N123,5,$K123)*10+IF(AND($F123&gt;=BH$5,$F123&lt;=BH$6),IF(AND($G123&gt;=BH$5,$G123&lt;=BH$6),5,IF($L123=1,2,1)),IF(AND($G123&gt;=BH$5,$G123&lt;=BH$6),IF($M123&gt;0,4,3),0)),IF(AND($D123&lt;=BH$6,$E123&gt;=BH$5),60,0)))</f>
        <v/>
      </c>
      <c r="BI123" s="80" t="str">
        <f>IF(OR($A123="",NOT(ISNUMBER($G123))),"",IF(AND($F123&lt;=BI$6,$G123&gt;=BI$5),IF(BI$5&gt;$N123,5,$K123)*10+IF(AND($F123&gt;=BI$5,$F123&lt;=BI$6),IF(AND($G123&gt;=BI$5,$G123&lt;=BI$6),5,IF($L123=1,2,1)),IF(AND($G123&gt;=BI$5,$G123&lt;=BI$6),IF($M123&gt;0,4,3),0)),IF(AND($D123&lt;=BI$6,$E123&gt;=BI$5),60,0)))</f>
        <v/>
      </c>
      <c r="BJ123" s="80" t="str">
        <f>IF(OR($A123="",NOT(ISNUMBER($G123))),"",IF(AND($F123&lt;=BJ$6,$G123&gt;=BJ$5),IF(BJ$5&gt;$N123,5,$K123)*10+IF(AND($F123&gt;=BJ$5,$F123&lt;=BJ$6),IF(AND($G123&gt;=BJ$5,$G123&lt;=BJ$6),5,IF($L123=1,2,1)),IF(AND($G123&gt;=BJ$5,$G123&lt;=BJ$6),IF($M123&gt;0,4,3),0)),IF(AND($D123&lt;=BJ$6,$E123&gt;=BJ$5),60,0)))</f>
        <v/>
      </c>
      <c r="BK123" s="80" t="str">
        <f>IF(OR($A123="",NOT(ISNUMBER($G123))),"",IF(AND($F123&lt;=BK$6,$G123&gt;=BK$5),IF(BK$5&gt;$N123,5,$K123)*10+IF(AND($F123&gt;=BK$5,$F123&lt;=BK$6),IF(AND($G123&gt;=BK$5,$G123&lt;=BK$6),5,IF($L123=1,2,1)),IF(AND($G123&gt;=BK$5,$G123&lt;=BK$6),IF($M123&gt;0,4,3),0)),IF(AND($D123&lt;=BK$6,$E123&gt;=BK$5),60,0)))</f>
        <v/>
      </c>
      <c r="BL123" s="80" t="str">
        <f>IF(OR($A123="",NOT(ISNUMBER($G123))),"",IF(AND($F123&lt;=BL$6,$G123&gt;=BL$5),IF(BL$5&gt;$N123,5,$K123)*10+IF(AND($F123&gt;=BL$5,$F123&lt;=BL$6),IF(AND($G123&gt;=BL$5,$G123&lt;=BL$6),5,IF($L123=1,2,1)),IF(AND($G123&gt;=BL$5,$G123&lt;=BL$6),IF($M123&gt;0,4,3),0)),IF(AND($D123&lt;=BL$6,$E123&gt;=BL$5),60,0)))</f>
        <v/>
      </c>
      <c r="BM123" s="80" t="str">
        <f>IF(OR($A123="",NOT(ISNUMBER($G123))),"",IF(AND($F123&lt;=BM$6,$G123&gt;=BM$5),IF(BM$5&gt;$N123,5,$K123)*10+IF(AND($F123&gt;=BM$5,$F123&lt;=BM$6),IF(AND($G123&gt;=BM$5,$G123&lt;=BM$6),5,IF($L123=1,2,1)),IF(AND($G123&gt;=BM$5,$G123&lt;=BM$6),IF($M123&gt;0,4,3),0)),IF(AND($D123&lt;=BM$6,$E123&gt;=BM$5),60,0)))</f>
        <v/>
      </c>
      <c r="BN123" s="80" t="str">
        <f>IF(OR($A123="",NOT(ISNUMBER($G123))),"",IF(AND($F123&lt;=BN$6,$G123&gt;=BN$5),IF(BN$5&gt;$N123,5,$K123)*10+IF(AND($F123&gt;=BN$5,$F123&lt;=BN$6),IF(AND($G123&gt;=BN$5,$G123&lt;=BN$6),5,IF($L123=1,2,1)),IF(AND($G123&gt;=BN$5,$G123&lt;=BN$6),IF($M123&gt;0,4,3),0)),IF(AND($D123&lt;=BN$6,$E123&gt;=BN$5),60,0)))</f>
        <v/>
      </c>
      <c r="BO123" s="80" t="str">
        <f>IF(OR($A123="",NOT(ISNUMBER($G123))),"",IF(AND($F123&lt;=BO$6,$G123&gt;=BO$5),IF(BO$5&gt;$N123,5,$K123)*10+IF(AND($F123&gt;=BO$5,$F123&lt;=BO$6),IF(AND($G123&gt;=BO$5,$G123&lt;=BO$6),5,IF($L123=1,2,1)),IF(AND($G123&gt;=BO$5,$G123&lt;=BO$6),IF($M123&gt;0,4,3),0)),IF(AND($D123&lt;=BO$6,$E123&gt;=BO$5),60,0)))</f>
        <v/>
      </c>
      <c r="BP123" s="80" t="str">
        <f>IF(OR($A123="",NOT(ISNUMBER($G123))),"",IF(AND($F123&lt;=BP$6,$G123&gt;=BP$5),IF(BP$5&gt;$N123,5,$K123)*10+IF(AND($F123&gt;=BP$5,$F123&lt;=BP$6),IF(AND($G123&gt;=BP$5,$G123&lt;=BP$6),5,IF($L123=1,2,1)),IF(AND($G123&gt;=BP$5,$G123&lt;=BP$6),IF($M123&gt;0,4,3),0)),IF(AND($D123&lt;=BP$6,$E123&gt;=BP$5),60,0)))</f>
        <v/>
      </c>
      <c r="BQ123" s="80" t="str">
        <f>IF(OR($A123="",NOT(ISNUMBER($G123))),"",IF(AND($F123&lt;=BQ$6,$G123&gt;=BQ$5),IF(BQ$5&gt;$N123,5,$K123)*10+IF(AND($F123&gt;=BQ$5,$F123&lt;=BQ$6),IF(AND($G123&gt;=BQ$5,$G123&lt;=BQ$6),5,IF($L123=1,2,1)),IF(AND($G123&gt;=BQ$5,$G123&lt;=BQ$6),IF($M123&gt;0,4,3),0)),IF(AND($D123&lt;=BQ$6,$E123&gt;=BQ$5),60,0)))</f>
        <v/>
      </c>
      <c r="BR123" s="80" t="str">
        <f>IF(OR($A123="",NOT(ISNUMBER($G123))),"",IF(AND($F123&lt;=BR$6,$G123&gt;=BR$5),IF(BR$5&gt;$N123,5,$K123)*10+IF(AND($F123&gt;=BR$5,$F123&lt;=BR$6),IF(AND($G123&gt;=BR$5,$G123&lt;=BR$6),5,IF($L123=1,2,1)),IF(AND($G123&gt;=BR$5,$G123&lt;=BR$6),IF($M123&gt;0,4,3),0)),IF(AND($D123&lt;=BR$6,$E123&gt;=BR$5),60,0)))</f>
        <v/>
      </c>
      <c r="BS123" s="80" t="str">
        <f>IF(OR($A123="",NOT(ISNUMBER($G123))),"",IF(AND($F123&lt;=BS$6,$G123&gt;=BS$5),IF(BS$5&gt;$N123,5,$K123)*10+IF(AND($F123&gt;=BS$5,$F123&lt;=BS$6),IF(AND($G123&gt;=BS$5,$G123&lt;=BS$6),5,IF($L123=1,2,1)),IF(AND($G123&gt;=BS$5,$G123&lt;=BS$6),IF($M123&gt;0,4,3),0)),IF(AND($D123&lt;=BS$6,$E123&gt;=BS$5),60,0)))</f>
        <v/>
      </c>
      <c r="BT123" s="80" t="str">
        <f>IF(OR($A123="",NOT(ISNUMBER($G123))),"",IF(AND($F123&lt;=BT$6,$G123&gt;=BT$5),IF(BT$5&gt;$N123,5,$K123)*10+IF(AND($F123&gt;=BT$5,$F123&lt;=BT$6),IF(AND($G123&gt;=BT$5,$G123&lt;=BT$6),5,IF($L123=1,2,1)),IF(AND($G123&gt;=BT$5,$G123&lt;=BT$6),IF($M123&gt;0,4,3),0)),IF(AND($D123&lt;=BT$6,$E123&gt;=BT$5),60,0)))</f>
        <v/>
      </c>
      <c r="BU123" s="80" t="str">
        <f>IF(OR($A123="",NOT(ISNUMBER($G123))),"",IF(AND($F123&lt;=BU$6,$G123&gt;=BU$5),IF(BU$5&gt;$N123,5,$K123)*10+IF(AND($F123&gt;=BU$5,$F123&lt;=BU$6),IF(AND($G123&gt;=BU$5,$G123&lt;=BU$6),5,IF($L123=1,2,1)),IF(AND($G123&gt;=BU$5,$G123&lt;=BU$6),IF($M123&gt;0,4,3),0)),IF(AND($D123&lt;=BU$6,$E123&gt;=BU$5),60,0)))</f>
        <v/>
      </c>
      <c r="BV123" s="80" t="str">
        <f>IF(OR($A123="",NOT(ISNUMBER($G123))),"",IF(AND($F123&lt;=BV$6,$G123&gt;=BV$5),IF(BV$5&gt;$N123,5,$K123)*10+IF(AND($F123&gt;=BV$5,$F123&lt;=BV$6),IF(AND($G123&gt;=BV$5,$G123&lt;=BV$6),5,IF($L123=1,2,1)),IF(AND($G123&gt;=BV$5,$G123&lt;=BV$6),IF($M123&gt;0,4,3),0)),IF(AND($D123&lt;=BV$6,$E123&gt;=BV$5),60,0)))</f>
        <v/>
      </c>
      <c r="BW123" s="80" t="str">
        <f>IF(OR($A123="",NOT(ISNUMBER($G123))),"",IF(AND($F123&lt;=BW$6,$G123&gt;=BW$5),IF(BW$5&gt;$N123,5,$K123)*10+IF(AND($F123&gt;=BW$5,$F123&lt;=BW$6),IF(AND($G123&gt;=BW$5,$G123&lt;=BW$6),5,IF($L123=1,2,1)),IF(AND($G123&gt;=BW$5,$G123&lt;=BW$6),IF($M123&gt;0,4,3),0)),IF(AND($D123&lt;=BW$6,$E123&gt;=BW$5),60,0)))</f>
        <v/>
      </c>
      <c r="BX123" s="80" t="str">
        <f>IF(OR($A123="",NOT(ISNUMBER($G123))),"",IF(AND($F123&lt;=BX$6,$G123&gt;=BX$5),IF(BX$5&gt;$N123,5,$K123)*10+IF(AND($F123&gt;=BX$5,$F123&lt;=BX$6),IF(AND($G123&gt;=BX$5,$G123&lt;=BX$6),5,IF($L123=1,2,1)),IF(AND($G123&gt;=BX$5,$G123&lt;=BX$6),IF($M123&gt;0,4,3),0)),IF(AND($D123&lt;=BX$6,$E123&gt;=BX$5),60,0)))</f>
        <v/>
      </c>
      <c r="BY123" s="80" t="str">
        <f>IF(OR($A123="",NOT(ISNUMBER($G123))),"",IF(AND($F123&lt;=BY$6,$G123&gt;=BY$5),IF(BY$5&gt;$N123,5,$K123)*10+IF(AND($F123&gt;=BY$5,$F123&lt;=BY$6),IF(AND($G123&gt;=BY$5,$G123&lt;=BY$6),5,IF($L123=1,2,1)),IF(AND($G123&gt;=BY$5,$G123&lt;=BY$6),IF($M123&gt;0,4,3),0)),IF(AND($D123&lt;=BY$6,$E123&gt;=BY$5),60,0)))</f>
        <v/>
      </c>
      <c r="BZ123" s="80" t="str">
        <f>IF(OR($A123="",NOT(ISNUMBER($G123))),"",IF(AND($F123&lt;=BZ$6,$G123&gt;=BZ$5),IF(BZ$5&gt;$N123,5,$K123)*10+IF(AND($F123&gt;=BZ$5,$F123&lt;=BZ$6),IF(AND($G123&gt;=BZ$5,$G123&lt;=BZ$6),5,IF($L123=1,2,1)),IF(AND($G123&gt;=BZ$5,$G123&lt;=BZ$6),IF($M123&gt;0,4,3),0)),IF(AND($D123&lt;=BZ$6,$E123&gt;=BZ$5),60,0)))</f>
        <v/>
      </c>
      <c r="CA123" s="80" t="str">
        <f>IF(OR($A123="",NOT(ISNUMBER($G123))),"",IF(AND($F123&lt;=CA$6,$G123&gt;=CA$5),IF(CA$5&gt;$N123,5,$K123)*10+IF(AND($F123&gt;=CA$5,$F123&lt;=CA$6),IF(AND($G123&gt;=CA$5,$G123&lt;=CA$6),5,IF($L123=1,2,1)),IF(AND($G123&gt;=CA$5,$G123&lt;=CA$6),IF($M123&gt;0,4,3),0)),IF(AND($D123&lt;=CA$6,$E123&gt;=CA$5),60,0)))</f>
        <v/>
      </c>
      <c r="CB123" s="80" t="str">
        <f>IF(OR($A123="",NOT(ISNUMBER($G123))),"",IF(AND($F123&lt;=CB$6,$G123&gt;=CB$5),IF(CB$5&gt;$N123,5,$K123)*10+IF(AND($F123&gt;=CB$5,$F123&lt;=CB$6),IF(AND($G123&gt;=CB$5,$G123&lt;=CB$6),5,IF($L123=1,2,1)),IF(AND($G123&gt;=CB$5,$G123&lt;=CB$6),IF($M123&gt;0,4,3),0)),IF(AND($D123&lt;=CB$6,$E123&gt;=CB$5),60,0)))</f>
        <v/>
      </c>
      <c r="CC123" s="80" t="str">
        <f>IF(OR($A123="",NOT(ISNUMBER($G123))),"",IF(AND($F123&lt;=CC$6,$G123&gt;=CC$5),IF(CC$5&gt;$N123,5,$K123)*10+IF(AND($F123&gt;=CC$5,$F123&lt;=CC$6),IF(AND($G123&gt;=CC$5,$G123&lt;=CC$6),5,IF($L123=1,2,1)),IF(AND($G123&gt;=CC$5,$G123&lt;=CC$6),IF($M123&gt;0,4,3),0)),IF(AND($D123&lt;=CC$6,$E123&gt;=CC$5),60,0)))</f>
        <v/>
      </c>
      <c r="CD123" s="80" t="str">
        <f>IF(OR($A123="",NOT(ISNUMBER($G123))),"",IF(AND($F123&lt;=CD$6,$G123&gt;=CD$5),IF(CD$5&gt;$N123,5,$K123)*10+IF(AND($F123&gt;=CD$5,$F123&lt;=CD$6),IF(AND($G123&gt;=CD$5,$G123&lt;=CD$6),5,IF($L123=1,2,1)),IF(AND($G123&gt;=CD$5,$G123&lt;=CD$6),IF($M123&gt;0,4,3),0)),IF(AND($D123&lt;=CD$6,$E123&gt;=CD$5),60,0)))</f>
        <v/>
      </c>
      <c r="CE123" s="80" t="str">
        <f>IF(OR($A123="",NOT(ISNUMBER($G123))),"",IF(AND($F123&lt;=CE$6,$G123&gt;=CE$5),IF(CE$5&gt;$N123,5,$K123)*10+IF(AND($F123&gt;=CE$5,$F123&lt;=CE$6),IF(AND($G123&gt;=CE$5,$G123&lt;=CE$6),5,IF($L123=1,2,1)),IF(AND($G123&gt;=CE$5,$G123&lt;=CE$6),IF($M123&gt;0,4,3),0)),IF(AND($D123&lt;=CE$6,$E123&gt;=CE$5),60,0)))</f>
        <v/>
      </c>
      <c r="CF123" s="80" t="str">
        <f>IF(OR($A123="",NOT(ISNUMBER($G123))),"",IF(AND($F123&lt;=CF$6,$G123&gt;=CF$5),IF(CF$5&gt;$N123,5,$K123)*10+IF(AND($F123&gt;=CF$5,$F123&lt;=CF$6),IF(AND($G123&gt;=CF$5,$G123&lt;=CF$6),5,IF($L123=1,2,1)),IF(AND($G123&gt;=CF$5,$G123&lt;=CF$6),IF($M123&gt;0,4,3),0)),IF(AND($D123&lt;=CF$6,$E123&gt;=CF$5),60,0)))</f>
        <v/>
      </c>
      <c r="CG123" s="80" t="str">
        <f>IF(OR($A123="",NOT(ISNUMBER($G123))),"",IF(AND($F123&lt;=CG$6,$G123&gt;=CG$5),IF(CG$5&gt;$N123,5,$K123)*10+IF(AND($F123&gt;=CG$5,$F123&lt;=CG$6),IF(AND($G123&gt;=CG$5,$G123&lt;=CG$6),5,IF($L123=1,2,1)),IF(AND($G123&gt;=CG$5,$G123&lt;=CG$6),IF($M123&gt;0,4,3),0)),IF(AND($D123&lt;=CG$6,$E123&gt;=CG$5),60,0)))</f>
        <v/>
      </c>
      <c r="CH123" s="80" t="str">
        <f>IF(OR($A123="",NOT(ISNUMBER($G123))),"",IF(AND($F123&lt;=CH$6,$G123&gt;=CH$5),IF(CH$5&gt;$N123,5,$K123)*10+IF(AND($F123&gt;=CH$5,$F123&lt;=CH$6),IF(AND($G123&gt;=CH$5,$G123&lt;=CH$6),5,IF($L123=1,2,1)),IF(AND($G123&gt;=CH$5,$G123&lt;=CH$6),IF($M123&gt;0,4,3),0)),IF(AND($D123&lt;=CH$6,$E123&gt;=CH$5),60,0)))</f>
        <v/>
      </c>
      <c r="CI123" s="80" t="str">
        <f>IF(OR($A123="",NOT(ISNUMBER($G123))),"",IF(AND($F123&lt;=CI$6,$G123&gt;=CI$5),IF(CI$5&gt;$N123,5,$K123)*10+IF(AND($F123&gt;=CI$5,$F123&lt;=CI$6),IF(AND($G123&gt;=CI$5,$G123&lt;=CI$6),5,IF($L123=1,2,1)),IF(AND($G123&gt;=CI$5,$G123&lt;=CI$6),IF($M123&gt;0,4,3),0)),IF(AND($D123&lt;=CI$6,$E123&gt;=CI$5),60,0)))</f>
        <v/>
      </c>
      <c r="CJ123" s="80" t="str">
        <f>IF(OR($A123="",NOT(ISNUMBER($G123))),"",IF(AND($F123&lt;=CJ$6,$G123&gt;=CJ$5),IF(CJ$5&gt;$N123,5,$K123)*10+IF(AND($F123&gt;=CJ$5,$F123&lt;=CJ$6),IF(AND($G123&gt;=CJ$5,$G123&lt;=CJ$6),5,IF($L123=1,2,1)),IF(AND($G123&gt;=CJ$5,$G123&lt;=CJ$6),IF($M123&gt;0,4,3),0)),IF(AND($D123&lt;=CJ$6,$E123&gt;=CJ$5),60,0)))</f>
        <v/>
      </c>
      <c r="CK123" s="80" t="str">
        <f>IF(OR($A123="",NOT(ISNUMBER($G123))),"",IF(AND($F123&lt;=CK$6,$G123&gt;=CK$5),IF(CK$5&gt;$N123,5,$K123)*10+IF(AND($F123&gt;=CK$5,$F123&lt;=CK$6),IF(AND($G123&gt;=CK$5,$G123&lt;=CK$6),5,IF($L123=1,2,1)),IF(AND($G123&gt;=CK$5,$G123&lt;=CK$6),IF($M123&gt;0,4,3),0)),IF(AND($D123&lt;=CK$6,$E123&gt;=CK$5),60,0)))</f>
        <v/>
      </c>
      <c r="CL123" s="80" t="str">
        <f>IF(OR($A123="",NOT(ISNUMBER($G123))),"",IF(AND($F123&lt;=CL$6,$G123&gt;=CL$5),IF(CL$5&gt;$N123,5,$K123)*10+IF(AND($F123&gt;=CL$5,$F123&lt;=CL$6),IF(AND($G123&gt;=CL$5,$G123&lt;=CL$6),5,IF($L123=1,2,1)),IF(AND($G123&gt;=CL$5,$G123&lt;=CL$6),IF($M123&gt;0,4,3),0)),IF(AND($D123&lt;=CL$6,$E123&gt;=CL$5),60,0)))</f>
        <v/>
      </c>
      <c r="CM123" s="80" t="str">
        <f>IF(OR($A123="",NOT(ISNUMBER($G123))),"",IF(AND($F123&lt;=CM$6,$G123&gt;=CM$5),IF(CM$5&gt;$N123,5,$K123)*10+IF(AND($F123&gt;=CM$5,$F123&lt;=CM$6),IF(AND($G123&gt;=CM$5,$G123&lt;=CM$6),5,IF($L123=1,2,1)),IF(AND($G123&gt;=CM$5,$G123&lt;=CM$6),IF($M123&gt;0,4,3),0)),IF(AND($D123&lt;=CM$6,$E123&gt;=CM$5),60,0)))</f>
        <v/>
      </c>
      <c r="CN123" s="80" t="str">
        <f>IF(OR($A123="",NOT(ISNUMBER($G123))),"",IF(AND($F123&lt;=CN$6,$G123&gt;=CN$5),IF(CN$5&gt;$N123,5,$K123)*10+IF(AND($F123&gt;=CN$5,$F123&lt;=CN$6),IF(AND($G123&gt;=CN$5,$G123&lt;=CN$6),5,IF($L123=1,2,1)),IF(AND($G123&gt;=CN$5,$G123&lt;=CN$6),IF($M123&gt;0,4,3),0)),IF(AND($D123&lt;=CN$6,$E123&gt;=CN$5),60,0)))</f>
        <v/>
      </c>
      <c r="CO123" s="80" t="str">
        <f>IF(OR($A123="",NOT(ISNUMBER($G123))),"",IF(AND($F123&lt;=CO$6,$G123&gt;=CO$5),IF(CO$5&gt;$N123,5,$K123)*10+IF(AND($F123&gt;=CO$5,$F123&lt;=CO$6),IF(AND($G123&gt;=CO$5,$G123&lt;=CO$6),5,IF($L123=1,2,1)),IF(AND($G123&gt;=CO$5,$G123&lt;=CO$6),IF($M123&gt;0,4,3),0)),IF(AND($D123&lt;=CO$6,$E123&gt;=CO$5),60,0)))</f>
        <v/>
      </c>
      <c r="CP123" s="80" t="str">
        <f>IF(OR($A123="",NOT(ISNUMBER($G123))),"",IF(AND($F123&lt;=CP$6,$G123&gt;=CP$5),IF(CP$5&gt;$N123,5,$K123)*10+IF(AND($F123&gt;=CP$5,$F123&lt;=CP$6),IF(AND($G123&gt;=CP$5,$G123&lt;=CP$6),5,IF($L123=1,2,1)),IF(AND($G123&gt;=CP$5,$G123&lt;=CP$6),IF($M123&gt;0,4,3),0)),IF(AND($D123&lt;=CP$6,$E123&gt;=CP$5),60,0)))</f>
        <v/>
      </c>
      <c r="CQ123" s="80" t="str">
        <f>IF(OR($A123="",NOT(ISNUMBER($G123))),"",IF(AND($F123&lt;=CQ$6,$G123&gt;=CQ$5),IF(CQ$5&gt;$N123,5,$K123)*10+IF(AND($F123&gt;=CQ$5,$F123&lt;=CQ$6),IF(AND($G123&gt;=CQ$5,$G123&lt;=CQ$6),5,IF($L123=1,2,1)),IF(AND($G123&gt;=CQ$5,$G123&lt;=CQ$6),IF($M123&gt;0,4,3),0)),IF(AND($D123&lt;=CQ$6,$E123&gt;=CQ$5),60,0)))</f>
        <v/>
      </c>
      <c r="CR123" s="80" t="str">
        <f>IF(OR($A123="",NOT(ISNUMBER($G123))),"",IF(AND($F123&lt;=CR$6,$G123&gt;=CR$5),IF(CR$5&gt;$N123,5,$K123)*10+IF(AND($F123&gt;=CR$5,$F123&lt;=CR$6),IF(AND($G123&gt;=CR$5,$G123&lt;=CR$6),5,IF($L123=1,2,1)),IF(AND($G123&gt;=CR$5,$G123&lt;=CR$6),IF($M123&gt;0,4,3),0)),IF(AND($D123&lt;=CR$6,$E123&gt;=CR$5),60,0)))</f>
        <v/>
      </c>
      <c r="CS123" s="80" t="str">
        <f>IF(OR($A123="",NOT(ISNUMBER($G123))),"",IF(AND($F123&lt;=CS$6,$G123&gt;=CS$5),IF(CS$5&gt;$N123,5,$K123)*10+IF(AND($F123&gt;=CS$5,$F123&lt;=CS$6),IF(AND($G123&gt;=CS$5,$G123&lt;=CS$6),5,IF($L123=1,2,1)),IF(AND($G123&gt;=CS$5,$G123&lt;=CS$6),IF($M123&gt;0,4,3),0)),IF(AND($D123&lt;=CS$6,$E123&gt;=CS$5),60,0)))</f>
        <v/>
      </c>
      <c r="CT123" s="80" t="str">
        <f>IF(OR($A123="",NOT(ISNUMBER($G123))),"",IF(AND($F123&lt;=CT$6,$G123&gt;=CT$5),IF(CT$5&gt;$N123,5,$K123)*10+IF(AND($F123&gt;=CT$5,$F123&lt;=CT$6),IF(AND($G123&gt;=CT$5,$G123&lt;=CT$6),5,IF($L123=1,2,1)),IF(AND($G123&gt;=CT$5,$G123&lt;=CT$6),IF($M123&gt;0,4,3),0)),IF(AND($D123&lt;=CT$6,$E123&gt;=CT$5),60,0)))</f>
        <v/>
      </c>
      <c r="CU123" s="80" t="str">
        <f>IF(OR($A123="",NOT(ISNUMBER($G123))),"",IF(AND($F123&lt;=CU$6,$G123&gt;=CU$5),IF(CU$5&gt;$N123,5,$K123)*10+IF(AND($F123&gt;=CU$5,$F123&lt;=CU$6),IF(AND($G123&gt;=CU$5,$G123&lt;=CU$6),5,IF($L123=1,2,1)),IF(AND($G123&gt;=CU$5,$G123&lt;=CU$6),IF($M123&gt;0,4,3),0)),IF(AND($D123&lt;=CU$6,$E123&gt;=CU$5),60,0)))</f>
        <v/>
      </c>
      <c r="CV123" s="80" t="str">
        <f>IF(OR($A123="",NOT(ISNUMBER($G123))),"",IF(AND($F123&lt;=CV$6,$G123&gt;=CV$5),IF(CV$5&gt;$N123,5,$K123)*10+IF(AND($F123&gt;=CV$5,$F123&lt;=CV$6),IF(AND($G123&gt;=CV$5,$G123&lt;=CV$6),5,IF($L123=1,2,1)),IF(AND($G123&gt;=CV$5,$G123&lt;=CV$6),IF($M123&gt;0,4,3),0)),IF(AND($D123&lt;=CV$6,$E123&gt;=CV$5),60,0)))</f>
        <v/>
      </c>
      <c r="CW123" s="80" t="str">
        <f>IF(OR($A123="",NOT(ISNUMBER($G123))),"",IF(AND($F123&lt;=CW$6,$G123&gt;=CW$5),IF(CW$5&gt;$N123,5,$K123)*10+IF(AND($F123&gt;=CW$5,$F123&lt;=CW$6),IF(AND($G123&gt;=CW$5,$G123&lt;=CW$6),5,IF($L123=1,2,1)),IF(AND($G123&gt;=CW$5,$G123&lt;=CW$6),IF($M123&gt;0,4,3),0)),IF(AND($D123&lt;=CW$6,$E123&gt;=CW$5),60,0)))</f>
        <v/>
      </c>
      <c r="CX123" s="80" t="str">
        <f>IF(OR($A123="",NOT(ISNUMBER($G123))),"",IF(AND($F123&lt;=CX$6,$G123&gt;=CX$5),IF(CX$5&gt;$N123,5,$K123)*10+IF(AND($F123&gt;=CX$5,$F123&lt;=CX$6),IF(AND($G123&gt;=CX$5,$G123&lt;=CX$6),5,IF($L123=1,2,1)),IF(AND($G123&gt;=CX$5,$G123&lt;=CX$6),IF($M123&gt;0,4,3),0)),IF(AND($D123&lt;=CX$6,$E123&gt;=CX$5),60,0)))</f>
        <v/>
      </c>
      <c r="CY123" s="80" t="str">
        <f>IF(OR($A123="",NOT(ISNUMBER($G123))),"",IF(AND($F123&lt;=CY$6,$G123&gt;=CY$5),IF(CY$5&gt;$N123,5,$K123)*10+IF(AND($F123&gt;=CY$5,$F123&lt;=CY$6),IF(AND($G123&gt;=CY$5,$G123&lt;=CY$6),5,IF($L123=1,2,1)),IF(AND($G123&gt;=CY$5,$G123&lt;=CY$6),IF($M123&gt;0,4,3),0)),IF(AND($D123&lt;=CY$6,$E123&gt;=CY$5),60,0)))</f>
        <v/>
      </c>
      <c r="CZ123" s="80" t="str">
        <f>IF(OR($A123="",NOT(ISNUMBER($G123))),"",IF(AND($F123&lt;=CZ$6,$G123&gt;=CZ$5),IF(CZ$5&gt;$N123,5,$K123)*10+IF(AND($F123&gt;=CZ$5,$F123&lt;=CZ$6),IF(AND($G123&gt;=CZ$5,$G123&lt;=CZ$6),5,IF($L123=1,2,1)),IF(AND($G123&gt;=CZ$5,$G123&lt;=CZ$6),IF($M123&gt;0,4,3),0)),IF(AND($D123&lt;=CZ$6,$E123&gt;=CZ$5),60,0)))</f>
        <v/>
      </c>
      <c r="DA123" s="80" t="str">
        <f>IF(OR($A123="",NOT(ISNUMBER($G123))),"",IF(AND($F123&lt;=DA$6,$G123&gt;=DA$5),IF(DA$5&gt;$N123,5,$K123)*10+IF(AND($F123&gt;=DA$5,$F123&lt;=DA$6),IF(AND($G123&gt;=DA$5,$G123&lt;=DA$6),5,IF($L123=1,2,1)),IF(AND($G123&gt;=DA$5,$G123&lt;=DA$6),IF($M123&gt;0,4,3),0)),IF(AND($D123&lt;=DA$6,$E123&gt;=DA$5),60,0)))</f>
        <v/>
      </c>
      <c r="DB123" s="80" t="str">
        <f>IF(OR($A123="",NOT(ISNUMBER($G123))),"",IF(AND($F123&lt;=DB$6,$G123&gt;=DB$5),IF(DB$5&gt;$N123,5,$K123)*10+IF(AND($F123&gt;=DB$5,$F123&lt;=DB$6),IF(AND($G123&gt;=DB$5,$G123&lt;=DB$6),5,IF($L123=1,2,1)),IF(AND($G123&gt;=DB$5,$G123&lt;=DB$6),IF($M123&gt;0,4,3),0)),IF(AND($D123&lt;=DB$6,$E123&gt;=DB$5),60,0)))</f>
        <v/>
      </c>
      <c r="DC123" s="80" t="str">
        <f>IF(OR($A123="",NOT(ISNUMBER($G123))),"",IF(AND($F123&lt;=DC$6,$G123&gt;=DC$5),IF(DC$5&gt;$N123,5,$K123)*10+IF(AND($F123&gt;=DC$5,$F123&lt;=DC$6),IF(AND($G123&gt;=DC$5,$G123&lt;=DC$6),5,IF($L123=1,2,1)),IF(AND($G123&gt;=DC$5,$G123&lt;=DC$6),IF($M123&gt;0,4,3),0)),IF(AND($D123&lt;=DC$6,$E123&gt;=DC$5),60,0)))</f>
        <v/>
      </c>
      <c r="DD123" s="80" t="str">
        <f>IF(OR($A123="",NOT(ISNUMBER($G123))),"",IF(AND($F123&lt;=DD$6,$G123&gt;=DD$5),IF(DD$5&gt;$N123,5,$K123)*10+IF(AND($F123&gt;=DD$5,$F123&lt;=DD$6),IF(AND($G123&gt;=DD$5,$G123&lt;=DD$6),5,IF($L123=1,2,1)),IF(AND($G123&gt;=DD$5,$G123&lt;=DD$6),IF($M123&gt;0,4,3),0)),IF(AND($D123&lt;=DD$6,$E123&gt;=DD$5),60,0)))</f>
        <v/>
      </c>
      <c r="DE123" s="80" t="str">
        <f>IF(OR($A123="",NOT(ISNUMBER($G123))),"",IF(AND($F123&lt;=DE$6,$G123&gt;=DE$5),IF(DE$5&gt;$N123,5,$K123)*10+IF(AND($F123&gt;=DE$5,$F123&lt;=DE$6),IF(AND($G123&gt;=DE$5,$G123&lt;=DE$6),5,IF($L123=1,2,1)),IF(AND($G123&gt;=DE$5,$G123&lt;=DE$6),IF($M123&gt;0,4,3),0)),IF(AND($D123&lt;=DE$6,$E123&gt;=DE$5),60,0)))</f>
        <v/>
      </c>
      <c r="DF123" s="80" t="str">
        <f>IF(OR($A123="",NOT(ISNUMBER($G123))),"",IF(AND($F123&lt;=DF$6,$G123&gt;=DF$5),IF(DF$5&gt;$N123,5,$K123)*10+IF(AND($F123&gt;=DF$5,$F123&lt;=DF$6),IF(AND($G123&gt;=DF$5,$G123&lt;=DF$6),5,IF($L123=1,2,1)),IF(AND($G123&gt;=DF$5,$G123&lt;=DF$6),IF($M123&gt;0,4,3),0)),IF(AND($D123&lt;=DF$6,$E123&gt;=DF$5),60,0)))</f>
        <v/>
      </c>
      <c r="DG123" s="80" t="str">
        <f>IF(OR($A123="",NOT(ISNUMBER($G123))),"",IF(AND($F123&lt;=DG$6,$G123&gt;=DG$5),IF(DG$5&gt;$N123,5,$K123)*10+IF(AND($F123&gt;=DG$5,$F123&lt;=DG$6),IF(AND($G123&gt;=DG$5,$G123&lt;=DG$6),5,IF($L123=1,2,1)),IF(AND($G123&gt;=DG$5,$G123&lt;=DG$6),IF($M123&gt;0,4,3),0)),IF(AND($D123&lt;=DG$6,$E123&gt;=DG$5),60,0)))</f>
        <v/>
      </c>
      <c r="DH123" s="80" t="str">
        <f>IF(OR($A123="",NOT(ISNUMBER($G123))),"",IF(AND($F123&lt;=DH$6,$G123&gt;=DH$5),IF(DH$5&gt;$N123,5,$K123)*10+IF(AND($F123&gt;=DH$5,$F123&lt;=DH$6),IF(AND($G123&gt;=DH$5,$G123&lt;=DH$6),5,IF($L123=1,2,1)),IF(AND($G123&gt;=DH$5,$G123&lt;=DH$6),IF($M123&gt;0,4,3),0)),IF(AND($D123&lt;=DH$6,$E123&gt;=DH$5),60,0)))</f>
        <v/>
      </c>
      <c r="DI123" s="80" t="str">
        <f>IF(OR($A123="",NOT(ISNUMBER($G123))),"",IF(AND($F123&lt;=DI$6,$G123&gt;=DI$5),IF(DI$5&gt;$N123,5,$K123)*10+IF(AND($F123&gt;=DI$5,$F123&lt;=DI$6),IF(AND($G123&gt;=DI$5,$G123&lt;=DI$6),5,IF($L123=1,2,1)),IF(AND($G123&gt;=DI$5,$G123&lt;=DI$6),IF($M123&gt;0,4,3),0)),IF(AND($D123&lt;=DI$6,$E123&gt;=DI$5),60,0)))</f>
        <v/>
      </c>
      <c r="DJ123" s="80" t="str">
        <f>IF(OR($A123="",NOT(ISNUMBER($G123))),"",IF(AND($F123&lt;=DJ$6,$G123&gt;=DJ$5),IF(DJ$5&gt;$N123,5,$K123)*10+IF(AND($F123&gt;=DJ$5,$F123&lt;=DJ$6),IF(AND($G123&gt;=DJ$5,$G123&lt;=DJ$6),5,IF($L123=1,2,1)),IF(AND($G123&gt;=DJ$5,$G123&lt;=DJ$6),IF($M123&gt;0,4,3),0)),IF(AND($D123&lt;=DJ$6,$E123&gt;=DJ$5),60,0)))</f>
        <v/>
      </c>
      <c r="DK123" s="80" t="str">
        <f>IF(OR($A123="",NOT(ISNUMBER($G123))),"",IF(AND($F123&lt;=DK$6,$G123&gt;=DK$5),IF(DK$5&gt;$N123,5,$K123)*10+IF(AND($F123&gt;=DK$5,$F123&lt;=DK$6),IF(AND($G123&gt;=DK$5,$G123&lt;=DK$6),5,IF($L123=1,2,1)),IF(AND($G123&gt;=DK$5,$G123&lt;=DK$6),IF($M123&gt;0,4,3),0)),IF(AND($D123&lt;=DK$6,$E123&gt;=DK$5),60,0)))</f>
        <v/>
      </c>
      <c r="DL123" s="80" t="str">
        <f>IF(OR($A123="",NOT(ISNUMBER($G123))),"",IF(AND($F123&lt;=DL$6,$G123&gt;=DL$5),IF(DL$5&gt;$N123,5,$K123)*10+IF(AND($F123&gt;=DL$5,$F123&lt;=DL$6),IF(AND($G123&gt;=DL$5,$G123&lt;=DL$6),5,IF($L123=1,2,1)),IF(AND($G123&gt;=DL$5,$G123&lt;=DL$6),IF($M123&gt;0,4,3),0)),IF(AND($D123&lt;=DL$6,$E123&gt;=DL$5),60,0)))</f>
        <v/>
      </c>
      <c r="DM123" s="80" t="str">
        <f>IF(OR($A123="",NOT(ISNUMBER($G123))),"",IF(AND($F123&lt;=DM$6,$G123&gt;=DM$5),IF(DM$5&gt;$N123,5,$K123)*10+IF(AND($F123&gt;=DM$5,$F123&lt;=DM$6),IF(AND($G123&gt;=DM$5,$G123&lt;=DM$6),5,IF($L123=1,2,1)),IF(AND($G123&gt;=DM$5,$G123&lt;=DM$6),IF($M123&gt;0,4,3),0)),IF(AND($D123&lt;=DM$6,$E123&gt;=DM$5),60,0)))</f>
        <v/>
      </c>
      <c r="DN123" s="80" t="str">
        <f>IF(OR($A123="",NOT(ISNUMBER($G123))),"",IF(AND($F123&lt;=DN$6,$G123&gt;=DN$5),IF(DN$5&gt;$N123,5,$K123)*10+IF(AND($F123&gt;=DN$5,$F123&lt;=DN$6),IF(AND($G123&gt;=DN$5,$G123&lt;=DN$6),5,IF($L123=1,2,1)),IF(AND($G123&gt;=DN$5,$G123&lt;=DN$6),IF($M123&gt;0,4,3),0)),IF(AND($D123&lt;=DN$6,$E123&gt;=DN$5),60,0)))</f>
        <v/>
      </c>
      <c r="DO123" s="80" t="str">
        <f>IF(OR($A123="",NOT(ISNUMBER($G123))),"",IF(AND($F123&lt;=DO$6,$G123&gt;=DO$5),IF(DO$5&gt;$N123,5,$K123)*10+IF(AND($F123&gt;=DO$5,$F123&lt;=DO$6),IF(AND($G123&gt;=DO$5,$G123&lt;=DO$6),5,IF($L123=1,2,1)),IF(AND($G123&gt;=DO$5,$G123&lt;=DO$6),IF($M123&gt;0,4,3),0)),IF(AND($D123&lt;=DO$6,$E123&gt;=DO$5),60,0)))</f>
        <v/>
      </c>
      <c r="DP123" s="80" t="str">
        <f>IF(OR($A123="",NOT(ISNUMBER($G123))),"",IF(AND($F123&lt;=DP$6,$G123&gt;=DP$5),IF(DP$5&gt;$N123,5,$K123)*10+IF(AND($F123&gt;=DP$5,$F123&lt;=DP$6),IF(AND($G123&gt;=DP$5,$G123&lt;=DP$6),5,IF($L123=1,2,1)),IF(AND($G123&gt;=DP$5,$G123&lt;=DP$6),IF($M123&gt;0,4,3),0)),IF(AND($D123&lt;=DP$6,$E123&gt;=DP$5),60,0)))</f>
        <v/>
      </c>
      <c r="DQ123" s="80" t="str">
        <f>IF(OR($A123="",NOT(ISNUMBER($G123))),"",IF(AND($F123&lt;=DQ$6,$G123&gt;=DQ$5),IF(DQ$5&gt;$N123,5,$K123)*10+IF(AND($F123&gt;=DQ$5,$F123&lt;=DQ$6),IF(AND($G123&gt;=DQ$5,$G123&lt;=DQ$6),5,IF($L123=1,2,1)),IF(AND($G123&gt;=DQ$5,$G123&lt;=DQ$6),IF($M123&gt;0,4,3),0)),IF(AND($D123&lt;=DQ$6,$E123&gt;=DQ$5),60,0)))</f>
        <v/>
      </c>
      <c r="DR123" s="80" t="str">
        <f>IF(OR($A123="",NOT(ISNUMBER($G123))),"",IF(AND($F123&lt;=DR$6,$G123&gt;=DR$5),IF(DR$5&gt;$N123,5,$K123)*10+IF(AND($F123&gt;=DR$5,$F123&lt;=DR$6),IF(AND($G123&gt;=DR$5,$G123&lt;=DR$6),5,IF($L123=1,2,1)),IF(AND($G123&gt;=DR$5,$G123&lt;=DR$6),IF($M123&gt;0,4,3),0)),IF(AND($D123&lt;=DR$6,$E123&gt;=DR$5),60,0)))</f>
        <v/>
      </c>
      <c r="DS123" s="80" t="str">
        <f>IF(OR($A123="",NOT(ISNUMBER($G123))),"",IF(AND($F123&lt;=DS$6,$G123&gt;=DS$5),IF(DS$5&gt;$N123,5,$K123)*10+IF(AND($F123&gt;=DS$5,$F123&lt;=DS$6),IF(AND($G123&gt;=DS$5,$G123&lt;=DS$6),5,IF($L123=1,2,1)),IF(AND($G123&gt;=DS$5,$G123&lt;=DS$6),IF($M123&gt;0,4,3),0)),IF(AND($D123&lt;=DS$6,$E123&gt;=DS$5),60,0)))</f>
        <v/>
      </c>
      <c r="DT123" s="80" t="str">
        <f>IF(OR($A123="",NOT(ISNUMBER($G123))),"",IF(AND($F123&lt;=DT$6,$G123&gt;=DT$5),IF(DT$5&gt;$N123,5,$K123)*10+IF(AND($F123&gt;=DT$5,$F123&lt;=DT$6),IF(AND($G123&gt;=DT$5,$G123&lt;=DT$6),5,IF($L123=1,2,1)),IF(AND($G123&gt;=DT$5,$G123&lt;=DT$6),IF($M123&gt;0,4,3),0)),IF(AND($D123&lt;=DT$6,$E123&gt;=DT$5),60,0)))</f>
        <v/>
      </c>
      <c r="DU123" s="80" t="str">
        <f>IF(OR($A123="",NOT(ISNUMBER($G123))),"",IF(AND($F123&lt;=DU$6,$G123&gt;=DU$5),IF(DU$5&gt;$N123,5,$K123)*10+IF(AND($F123&gt;=DU$5,$F123&lt;=DU$6),IF(AND($G123&gt;=DU$5,$G123&lt;=DU$6),5,IF($L123=1,2,1)),IF(AND($G123&gt;=DU$5,$G123&lt;=DU$6),IF($M123&gt;0,4,3),0)),IF(AND($D123&lt;=DU$6,$E123&gt;=DU$5),60,0)))</f>
        <v/>
      </c>
      <c r="DV123" s="80" t="str">
        <f>IF(OR($A123="",NOT(ISNUMBER($G123))),"",IF(AND($F123&lt;=DV$6,$G123&gt;=DV$5),IF(DV$5&gt;$N123,5,$K123)*10+IF(AND($F123&gt;=DV$5,$F123&lt;=DV$6),IF(AND($G123&gt;=DV$5,$G123&lt;=DV$6),5,IF($L123=1,2,1)),IF(AND($G123&gt;=DV$5,$G123&lt;=DV$6),IF($M123&gt;0,4,3),0)),IF(AND($D123&lt;=DV$6,$E123&gt;=DV$5),60,0)))</f>
        <v/>
      </c>
      <c r="DW123" s="80" t="str">
        <f>IF(OR($A123="",NOT(ISNUMBER($G123))),"",IF(AND($F123&lt;=DW$6,$G123&gt;=DW$5),IF(DW$5&gt;$N123,5,$K123)*10+IF(AND($F123&gt;=DW$5,$F123&lt;=DW$6),IF(AND($G123&gt;=DW$5,$G123&lt;=DW$6),5,IF($L123=1,2,1)),IF(AND($G123&gt;=DW$5,$G123&lt;=DW$6),IF($M123&gt;0,4,3),0)),IF(AND($D123&lt;=DW$6,$E123&gt;=DW$5),60,0)))</f>
        <v/>
      </c>
      <c r="DX123" s="80" t="str">
        <f>IF(OR($A123="",NOT(ISNUMBER($G123))),"",IF(AND($F123&lt;=DX$6,$G123&gt;=DX$5),IF(DX$5&gt;$N123,5,$K123)*10+IF(AND($F123&gt;=DX$5,$F123&lt;=DX$6),IF(AND($G123&gt;=DX$5,$G123&lt;=DX$6),5,IF($L123=1,2,1)),IF(AND($G123&gt;=DX$5,$G123&lt;=DX$6),IF($M123&gt;0,4,3),0)),IF(AND($D123&lt;=DX$6,$E123&gt;=DX$5),60,0)))</f>
        <v/>
      </c>
      <c r="DY123" s="80" t="str">
        <f>IF(OR($A123="",NOT(ISNUMBER($G123))),"",IF(AND($F123&lt;=DY$6,$G123&gt;=DY$5),IF(DY$5&gt;$N123,5,$K123)*10+IF(AND($F123&gt;=DY$5,$F123&lt;=DY$6),IF(AND($G123&gt;=DY$5,$G123&lt;=DY$6),5,IF($L123=1,2,1)),IF(AND($G123&gt;=DY$5,$G123&lt;=DY$6),IF($M123&gt;0,4,3),0)),IF(AND($D123&lt;=DY$6,$E123&gt;=DY$5),60,0)))</f>
        <v/>
      </c>
      <c r="DZ123" s="80" t="str">
        <f>IF(OR($A123="",NOT(ISNUMBER($G123))),"",IF(AND($F123&lt;=DZ$6,$G123&gt;=DZ$5),IF(DZ$5&gt;$N123,5,$K123)*10+IF(AND($F123&gt;=DZ$5,$F123&lt;=DZ$6),IF(AND($G123&gt;=DZ$5,$G123&lt;=DZ$6),5,IF($L123=1,2,1)),IF(AND($G123&gt;=DZ$5,$G123&lt;=DZ$6),IF($M123&gt;0,4,3),0)),IF(AND($D123&lt;=DZ$6,$E123&gt;=DZ$5),60,0)))</f>
        <v/>
      </c>
      <c r="EA123" s="80" t="str">
        <f>IF(OR($A123="",NOT(ISNUMBER($G123))),"",IF(AND($F123&lt;=EA$6,$G123&gt;=EA$5),IF(EA$5&gt;$N123,5,$K123)*10+IF(AND($F123&gt;=EA$5,$F123&lt;=EA$6),IF(AND($G123&gt;=EA$5,$G123&lt;=EA$6),5,IF($L123=1,2,1)),IF(AND($G123&gt;=EA$5,$G123&lt;=EA$6),IF($M123&gt;0,4,3),0)),IF(AND($D123&lt;=EA$6,$E123&gt;=EA$5),60,0)))</f>
        <v/>
      </c>
      <c r="EB123" s="80" t="str">
        <f>IF(OR($A123="",NOT(ISNUMBER($G123))),"",IF(AND($F123&lt;=EB$6,$G123&gt;=EB$5),IF(EB$5&gt;$N123,5,$K123)*10+IF(AND($F123&gt;=EB$5,$F123&lt;=EB$6),IF(AND($G123&gt;=EB$5,$G123&lt;=EB$6),5,IF($L123=1,2,1)),IF(AND($G123&gt;=EB$5,$G123&lt;=EB$6),IF($M123&gt;0,4,3),0)),IF(AND($D123&lt;=EB$6,$E123&gt;=EB$5),60,0)))</f>
        <v/>
      </c>
      <c r="EC123" s="80" t="str">
        <f>IF(OR($A123="",NOT(ISNUMBER($G123))),"",IF(AND($F123&lt;=EC$6,$G123&gt;=EC$5),IF(EC$5&gt;$N123,5,$K123)*10+IF(AND($F123&gt;=EC$5,$F123&lt;=EC$6),IF(AND($G123&gt;=EC$5,$G123&lt;=EC$6),5,IF($L123=1,2,1)),IF(AND($G123&gt;=EC$5,$G123&lt;=EC$6),IF($M123&gt;0,4,3),0)),IF(AND($D123&lt;=EC$6,$E123&gt;=EC$5),60,0)))</f>
        <v/>
      </c>
      <c r="ED123" s="80" t="str">
        <f>IF(OR($A123="",NOT(ISNUMBER($G123))),"",IF(AND($F123&lt;=ED$6,$G123&gt;=ED$5),IF(ED$5&gt;$N123,5,$K123)*10+IF(AND($F123&gt;=ED$5,$F123&lt;=ED$6),IF(AND($G123&gt;=ED$5,$G123&lt;=ED$6),5,IF($L123=1,2,1)),IF(AND($G123&gt;=ED$5,$G123&lt;=ED$6),IF($M123&gt;0,4,3),0)),IF(AND($D123&lt;=ED$6,$E123&gt;=ED$5),60,0)))</f>
        <v/>
      </c>
    </row>
    <row r="124" ht="18" customHeight="1">
      <c r="A124" s="52" t="str">
        <f>IF(Tasks!$B124="","",Tasks!$A124)</f>
        <v/>
      </c>
      <c r="B124" s="78" t="str">
        <f>IF(Tasks!$B124="","",Tasks!$B124)</f>
        <v/>
      </c>
      <c r="C124" s="25" t="str">
        <f>IF($B124="","",IF(AND(Tasks!$D124="",Tasks!$G124=""),"-",IF(Tasks!$D124="","",Tasks!$D124&amp;IF(OR(Tasks!$E124="",Tasks!$E124="FS"),IF(N(Tasks!$F124)=0,"","FS"),Tasks!$E124)&amp;IF(N(Tasks!$F124)=0,"",IF(Tasks!$F124&gt;0,"+","")&amp;Tasks!$F124))&amp;IF(AND(Tasks!$D124&lt;&gt;"",Tasks!$G124&lt;&gt;""),", ","")&amp;IF(Tasks!$G124="","",Tasks!$G124&amp;IF(OR(Tasks!$H124="",Tasks!$H124="FS"),IF(N(Tasks!$I124)=0,"","FS"),Tasks!$H124)&amp;IF(N(Tasks!$I124)=0,"",IF(Tasks!$I124&gt;0,"+","")&amp;Tasks!$I124))))</f>
        <v/>
      </c>
      <c r="D124" s="51" t="str">
        <f>IF(OR($B124="",Tasks!$Q124=""),"",Tasks!$Q124)</f>
        <v/>
      </c>
      <c r="E124" s="51" t="str">
        <f>IF(OR($B124="",Tasks!$R124=""),"",Tasks!$R124)</f>
        <v/>
      </c>
      <c r="F124" s="51" t="str">
        <f>IF(OR($B124="",Tasks!$S124=""),"",Tasks!$S124)</f>
        <v/>
      </c>
      <c r="G124" s="51" t="str">
        <f>IF(OR($B124="",Tasks!$T124=""),"",Tasks!$T124)</f>
        <v/>
      </c>
      <c r="H124" s="52" t="str">
        <f>IF($B124="","",Tasks!$AE124)</f>
        <v/>
      </c>
      <c r="I124" s="79" t="str">
        <f>IF($B124="","",Tasks!$AF124)</f>
        <v/>
      </c>
      <c r="J124" s="53" t="str">
        <f>IF(OR($B124="",Tasks!$V124=""),"",Tasks!$V124)</f>
        <v/>
      </c>
      <c r="K124" s="52" t="str">
        <f>IF($B124="","",Tasks!$AA124)</f>
        <v/>
      </c>
      <c r="L124" s="52" t="str">
        <f>IF($B124="","",Tasks!$AB124)</f>
        <v/>
      </c>
      <c r="M124" s="52" t="str">
        <f>IF($B124="","",Tasks!$Z124)</f>
        <v/>
      </c>
      <c r="N124" s="52" t="str">
        <f>IF(OR($B124="",Tasks!$AG124=""),"",Tasks!$AG124)</f>
        <v/>
      </c>
      <c r="O124" s="80" t="str">
        <f>IF(OR($A124="",NOT(ISNUMBER($G124))),"",IF(AND($F124&lt;=O$6,$G124&gt;=O$5),IF(O$5&gt;$N124,5,$K124)*10+IF(AND($F124&gt;=O$5,$F124&lt;=O$6),IF(AND($G124&gt;=O$5,$G124&lt;=O$6),5,IF($L124=1,2,1)),IF(AND($G124&gt;=O$5,$G124&lt;=O$6),IF($M124&gt;0,4,3),0)),IF(AND($D124&lt;=O$6,$E124&gt;=O$5),60,0)))</f>
        <v/>
      </c>
      <c r="P124" s="80" t="str">
        <f>IF(OR($A124="",NOT(ISNUMBER($G124))),"",IF(AND($F124&lt;=P$6,$G124&gt;=P$5),IF(P$5&gt;$N124,5,$K124)*10+IF(AND($F124&gt;=P$5,$F124&lt;=P$6),IF(AND($G124&gt;=P$5,$G124&lt;=P$6),5,IF($L124=1,2,1)),IF(AND($G124&gt;=P$5,$G124&lt;=P$6),IF($M124&gt;0,4,3),0)),IF(AND($D124&lt;=P$6,$E124&gt;=P$5),60,0)))</f>
        <v/>
      </c>
      <c r="Q124" s="80" t="str">
        <f>IF(OR($A124="",NOT(ISNUMBER($G124))),"",IF(AND($F124&lt;=Q$6,$G124&gt;=Q$5),IF(Q$5&gt;$N124,5,$K124)*10+IF(AND($F124&gt;=Q$5,$F124&lt;=Q$6),IF(AND($G124&gt;=Q$5,$G124&lt;=Q$6),5,IF($L124=1,2,1)),IF(AND($G124&gt;=Q$5,$G124&lt;=Q$6),IF($M124&gt;0,4,3),0)),IF(AND($D124&lt;=Q$6,$E124&gt;=Q$5),60,0)))</f>
        <v/>
      </c>
      <c r="R124" s="80" t="str">
        <f>IF(OR($A124="",NOT(ISNUMBER($G124))),"",IF(AND($F124&lt;=R$6,$G124&gt;=R$5),IF(R$5&gt;$N124,5,$K124)*10+IF(AND($F124&gt;=R$5,$F124&lt;=R$6),IF(AND($G124&gt;=R$5,$G124&lt;=R$6),5,IF($L124=1,2,1)),IF(AND($G124&gt;=R$5,$G124&lt;=R$6),IF($M124&gt;0,4,3),0)),IF(AND($D124&lt;=R$6,$E124&gt;=R$5),60,0)))</f>
        <v/>
      </c>
      <c r="S124" s="80" t="str">
        <f>IF(OR($A124="",NOT(ISNUMBER($G124))),"",IF(AND($F124&lt;=S$6,$G124&gt;=S$5),IF(S$5&gt;$N124,5,$K124)*10+IF(AND($F124&gt;=S$5,$F124&lt;=S$6),IF(AND($G124&gt;=S$5,$G124&lt;=S$6),5,IF($L124=1,2,1)),IF(AND($G124&gt;=S$5,$G124&lt;=S$6),IF($M124&gt;0,4,3),0)),IF(AND($D124&lt;=S$6,$E124&gt;=S$5),60,0)))</f>
        <v/>
      </c>
      <c r="T124" s="80" t="str">
        <f>IF(OR($A124="",NOT(ISNUMBER($G124))),"",IF(AND($F124&lt;=T$6,$G124&gt;=T$5),IF(T$5&gt;$N124,5,$K124)*10+IF(AND($F124&gt;=T$5,$F124&lt;=T$6),IF(AND($G124&gt;=T$5,$G124&lt;=T$6),5,IF($L124=1,2,1)),IF(AND($G124&gt;=T$5,$G124&lt;=T$6),IF($M124&gt;0,4,3),0)),IF(AND($D124&lt;=T$6,$E124&gt;=T$5),60,0)))</f>
        <v/>
      </c>
      <c r="U124" s="80" t="str">
        <f>IF(OR($A124="",NOT(ISNUMBER($G124))),"",IF(AND($F124&lt;=U$6,$G124&gt;=U$5),IF(U$5&gt;$N124,5,$K124)*10+IF(AND($F124&gt;=U$5,$F124&lt;=U$6),IF(AND($G124&gt;=U$5,$G124&lt;=U$6),5,IF($L124=1,2,1)),IF(AND($G124&gt;=U$5,$G124&lt;=U$6),IF($M124&gt;0,4,3),0)),IF(AND($D124&lt;=U$6,$E124&gt;=U$5),60,0)))</f>
        <v/>
      </c>
      <c r="V124" s="80" t="str">
        <f>IF(OR($A124="",NOT(ISNUMBER($G124))),"",IF(AND($F124&lt;=V$6,$G124&gt;=V$5),IF(V$5&gt;$N124,5,$K124)*10+IF(AND($F124&gt;=V$5,$F124&lt;=V$6),IF(AND($G124&gt;=V$5,$G124&lt;=V$6),5,IF($L124=1,2,1)),IF(AND($G124&gt;=V$5,$G124&lt;=V$6),IF($M124&gt;0,4,3),0)),IF(AND($D124&lt;=V$6,$E124&gt;=V$5),60,0)))</f>
        <v/>
      </c>
      <c r="W124" s="80" t="str">
        <f>IF(OR($A124="",NOT(ISNUMBER($G124))),"",IF(AND($F124&lt;=W$6,$G124&gt;=W$5),IF(W$5&gt;$N124,5,$K124)*10+IF(AND($F124&gt;=W$5,$F124&lt;=W$6),IF(AND($G124&gt;=W$5,$G124&lt;=W$6),5,IF($L124=1,2,1)),IF(AND($G124&gt;=W$5,$G124&lt;=W$6),IF($M124&gt;0,4,3),0)),IF(AND($D124&lt;=W$6,$E124&gt;=W$5),60,0)))</f>
        <v/>
      </c>
      <c r="X124" s="80" t="str">
        <f>IF(OR($A124="",NOT(ISNUMBER($G124))),"",IF(AND($F124&lt;=X$6,$G124&gt;=X$5),IF(X$5&gt;$N124,5,$K124)*10+IF(AND($F124&gt;=X$5,$F124&lt;=X$6),IF(AND($G124&gt;=X$5,$G124&lt;=X$6),5,IF($L124=1,2,1)),IF(AND($G124&gt;=X$5,$G124&lt;=X$6),IF($M124&gt;0,4,3),0)),IF(AND($D124&lt;=X$6,$E124&gt;=X$5),60,0)))</f>
        <v/>
      </c>
      <c r="Y124" s="80" t="str">
        <f>IF(OR($A124="",NOT(ISNUMBER($G124))),"",IF(AND($F124&lt;=Y$6,$G124&gt;=Y$5),IF(Y$5&gt;$N124,5,$K124)*10+IF(AND($F124&gt;=Y$5,$F124&lt;=Y$6),IF(AND($G124&gt;=Y$5,$G124&lt;=Y$6),5,IF($L124=1,2,1)),IF(AND($G124&gt;=Y$5,$G124&lt;=Y$6),IF($M124&gt;0,4,3),0)),IF(AND($D124&lt;=Y$6,$E124&gt;=Y$5),60,0)))</f>
        <v/>
      </c>
      <c r="Z124" s="80" t="str">
        <f>IF(OR($A124="",NOT(ISNUMBER($G124))),"",IF(AND($F124&lt;=Z$6,$G124&gt;=Z$5),IF(Z$5&gt;$N124,5,$K124)*10+IF(AND($F124&gt;=Z$5,$F124&lt;=Z$6),IF(AND($G124&gt;=Z$5,$G124&lt;=Z$6),5,IF($L124=1,2,1)),IF(AND($G124&gt;=Z$5,$G124&lt;=Z$6),IF($M124&gt;0,4,3),0)),IF(AND($D124&lt;=Z$6,$E124&gt;=Z$5),60,0)))</f>
        <v/>
      </c>
      <c r="AA124" s="80" t="str">
        <f>IF(OR($A124="",NOT(ISNUMBER($G124))),"",IF(AND($F124&lt;=AA$6,$G124&gt;=AA$5),IF(AA$5&gt;$N124,5,$K124)*10+IF(AND($F124&gt;=AA$5,$F124&lt;=AA$6),IF(AND($G124&gt;=AA$5,$G124&lt;=AA$6),5,IF($L124=1,2,1)),IF(AND($G124&gt;=AA$5,$G124&lt;=AA$6),IF($M124&gt;0,4,3),0)),IF(AND($D124&lt;=AA$6,$E124&gt;=AA$5),60,0)))</f>
        <v/>
      </c>
      <c r="AB124" s="80" t="str">
        <f>IF(OR($A124="",NOT(ISNUMBER($G124))),"",IF(AND($F124&lt;=AB$6,$G124&gt;=AB$5),IF(AB$5&gt;$N124,5,$K124)*10+IF(AND($F124&gt;=AB$5,$F124&lt;=AB$6),IF(AND($G124&gt;=AB$5,$G124&lt;=AB$6),5,IF($L124=1,2,1)),IF(AND($G124&gt;=AB$5,$G124&lt;=AB$6),IF($M124&gt;0,4,3),0)),IF(AND($D124&lt;=AB$6,$E124&gt;=AB$5),60,0)))</f>
        <v/>
      </c>
      <c r="AC124" s="80" t="str">
        <f>IF(OR($A124="",NOT(ISNUMBER($G124))),"",IF(AND($F124&lt;=AC$6,$G124&gt;=AC$5),IF(AC$5&gt;$N124,5,$K124)*10+IF(AND($F124&gt;=AC$5,$F124&lt;=AC$6),IF(AND($G124&gt;=AC$5,$G124&lt;=AC$6),5,IF($L124=1,2,1)),IF(AND($G124&gt;=AC$5,$G124&lt;=AC$6),IF($M124&gt;0,4,3),0)),IF(AND($D124&lt;=AC$6,$E124&gt;=AC$5),60,0)))</f>
        <v/>
      </c>
      <c r="AD124" s="80" t="str">
        <f>IF(OR($A124="",NOT(ISNUMBER($G124))),"",IF(AND($F124&lt;=AD$6,$G124&gt;=AD$5),IF(AD$5&gt;$N124,5,$K124)*10+IF(AND($F124&gt;=AD$5,$F124&lt;=AD$6),IF(AND($G124&gt;=AD$5,$G124&lt;=AD$6),5,IF($L124=1,2,1)),IF(AND($G124&gt;=AD$5,$G124&lt;=AD$6),IF($M124&gt;0,4,3),0)),IF(AND($D124&lt;=AD$6,$E124&gt;=AD$5),60,0)))</f>
        <v/>
      </c>
      <c r="AE124" s="80" t="str">
        <f>IF(OR($A124="",NOT(ISNUMBER($G124))),"",IF(AND($F124&lt;=AE$6,$G124&gt;=AE$5),IF(AE$5&gt;$N124,5,$K124)*10+IF(AND($F124&gt;=AE$5,$F124&lt;=AE$6),IF(AND($G124&gt;=AE$5,$G124&lt;=AE$6),5,IF($L124=1,2,1)),IF(AND($G124&gt;=AE$5,$G124&lt;=AE$6),IF($M124&gt;0,4,3),0)),IF(AND($D124&lt;=AE$6,$E124&gt;=AE$5),60,0)))</f>
        <v/>
      </c>
      <c r="AF124" s="80" t="str">
        <f>IF(OR($A124="",NOT(ISNUMBER($G124))),"",IF(AND($F124&lt;=AF$6,$G124&gt;=AF$5),IF(AF$5&gt;$N124,5,$K124)*10+IF(AND($F124&gt;=AF$5,$F124&lt;=AF$6),IF(AND($G124&gt;=AF$5,$G124&lt;=AF$6),5,IF($L124=1,2,1)),IF(AND($G124&gt;=AF$5,$G124&lt;=AF$6),IF($M124&gt;0,4,3),0)),IF(AND($D124&lt;=AF$6,$E124&gt;=AF$5),60,0)))</f>
        <v/>
      </c>
      <c r="AG124" s="80" t="str">
        <f>IF(OR($A124="",NOT(ISNUMBER($G124))),"",IF(AND($F124&lt;=AG$6,$G124&gt;=AG$5),IF(AG$5&gt;$N124,5,$K124)*10+IF(AND($F124&gt;=AG$5,$F124&lt;=AG$6),IF(AND($G124&gt;=AG$5,$G124&lt;=AG$6),5,IF($L124=1,2,1)),IF(AND($G124&gt;=AG$5,$G124&lt;=AG$6),IF($M124&gt;0,4,3),0)),IF(AND($D124&lt;=AG$6,$E124&gt;=AG$5),60,0)))</f>
        <v/>
      </c>
      <c r="AH124" s="80" t="str">
        <f>IF(OR($A124="",NOT(ISNUMBER($G124))),"",IF(AND($F124&lt;=AH$6,$G124&gt;=AH$5),IF(AH$5&gt;$N124,5,$K124)*10+IF(AND($F124&gt;=AH$5,$F124&lt;=AH$6),IF(AND($G124&gt;=AH$5,$G124&lt;=AH$6),5,IF($L124=1,2,1)),IF(AND($G124&gt;=AH$5,$G124&lt;=AH$6),IF($M124&gt;0,4,3),0)),IF(AND($D124&lt;=AH$6,$E124&gt;=AH$5),60,0)))</f>
        <v/>
      </c>
      <c r="AI124" s="80" t="str">
        <f>IF(OR($A124="",NOT(ISNUMBER($G124))),"",IF(AND($F124&lt;=AI$6,$G124&gt;=AI$5),IF(AI$5&gt;$N124,5,$K124)*10+IF(AND($F124&gt;=AI$5,$F124&lt;=AI$6),IF(AND($G124&gt;=AI$5,$G124&lt;=AI$6),5,IF($L124=1,2,1)),IF(AND($G124&gt;=AI$5,$G124&lt;=AI$6),IF($M124&gt;0,4,3),0)),IF(AND($D124&lt;=AI$6,$E124&gt;=AI$5),60,0)))</f>
        <v/>
      </c>
      <c r="AJ124" s="80" t="str">
        <f>IF(OR($A124="",NOT(ISNUMBER($G124))),"",IF(AND($F124&lt;=AJ$6,$G124&gt;=AJ$5),IF(AJ$5&gt;$N124,5,$K124)*10+IF(AND($F124&gt;=AJ$5,$F124&lt;=AJ$6),IF(AND($G124&gt;=AJ$5,$G124&lt;=AJ$6),5,IF($L124=1,2,1)),IF(AND($G124&gt;=AJ$5,$G124&lt;=AJ$6),IF($M124&gt;0,4,3),0)),IF(AND($D124&lt;=AJ$6,$E124&gt;=AJ$5),60,0)))</f>
        <v/>
      </c>
      <c r="AK124" s="80" t="str">
        <f>IF(OR($A124="",NOT(ISNUMBER($G124))),"",IF(AND($F124&lt;=AK$6,$G124&gt;=AK$5),IF(AK$5&gt;$N124,5,$K124)*10+IF(AND($F124&gt;=AK$5,$F124&lt;=AK$6),IF(AND($G124&gt;=AK$5,$G124&lt;=AK$6),5,IF($L124=1,2,1)),IF(AND($G124&gt;=AK$5,$G124&lt;=AK$6),IF($M124&gt;0,4,3),0)),IF(AND($D124&lt;=AK$6,$E124&gt;=AK$5),60,0)))</f>
        <v/>
      </c>
      <c r="AL124" s="80" t="str">
        <f>IF(OR($A124="",NOT(ISNUMBER($G124))),"",IF(AND($F124&lt;=AL$6,$G124&gt;=AL$5),IF(AL$5&gt;$N124,5,$K124)*10+IF(AND($F124&gt;=AL$5,$F124&lt;=AL$6),IF(AND($G124&gt;=AL$5,$G124&lt;=AL$6),5,IF($L124=1,2,1)),IF(AND($G124&gt;=AL$5,$G124&lt;=AL$6),IF($M124&gt;0,4,3),0)),IF(AND($D124&lt;=AL$6,$E124&gt;=AL$5),60,0)))</f>
        <v/>
      </c>
      <c r="AM124" s="80" t="str">
        <f>IF(OR($A124="",NOT(ISNUMBER($G124))),"",IF(AND($F124&lt;=AM$6,$G124&gt;=AM$5),IF(AM$5&gt;$N124,5,$K124)*10+IF(AND($F124&gt;=AM$5,$F124&lt;=AM$6),IF(AND($G124&gt;=AM$5,$G124&lt;=AM$6),5,IF($L124=1,2,1)),IF(AND($G124&gt;=AM$5,$G124&lt;=AM$6),IF($M124&gt;0,4,3),0)),IF(AND($D124&lt;=AM$6,$E124&gt;=AM$5),60,0)))</f>
        <v/>
      </c>
      <c r="AN124" s="80" t="str">
        <f>IF(OR($A124="",NOT(ISNUMBER($G124))),"",IF(AND($F124&lt;=AN$6,$G124&gt;=AN$5),IF(AN$5&gt;$N124,5,$K124)*10+IF(AND($F124&gt;=AN$5,$F124&lt;=AN$6),IF(AND($G124&gt;=AN$5,$G124&lt;=AN$6),5,IF($L124=1,2,1)),IF(AND($G124&gt;=AN$5,$G124&lt;=AN$6),IF($M124&gt;0,4,3),0)),IF(AND($D124&lt;=AN$6,$E124&gt;=AN$5),60,0)))</f>
        <v/>
      </c>
      <c r="AO124" s="80" t="str">
        <f>IF(OR($A124="",NOT(ISNUMBER($G124))),"",IF(AND($F124&lt;=AO$6,$G124&gt;=AO$5),IF(AO$5&gt;$N124,5,$K124)*10+IF(AND($F124&gt;=AO$5,$F124&lt;=AO$6),IF(AND($G124&gt;=AO$5,$G124&lt;=AO$6),5,IF($L124=1,2,1)),IF(AND($G124&gt;=AO$5,$G124&lt;=AO$6),IF($M124&gt;0,4,3),0)),IF(AND($D124&lt;=AO$6,$E124&gt;=AO$5),60,0)))</f>
        <v/>
      </c>
      <c r="AP124" s="80" t="str">
        <f>IF(OR($A124="",NOT(ISNUMBER($G124))),"",IF(AND($F124&lt;=AP$6,$G124&gt;=AP$5),IF(AP$5&gt;$N124,5,$K124)*10+IF(AND($F124&gt;=AP$5,$F124&lt;=AP$6),IF(AND($G124&gt;=AP$5,$G124&lt;=AP$6),5,IF($L124=1,2,1)),IF(AND($G124&gt;=AP$5,$G124&lt;=AP$6),IF($M124&gt;0,4,3),0)),IF(AND($D124&lt;=AP$6,$E124&gt;=AP$5),60,0)))</f>
        <v/>
      </c>
      <c r="AQ124" s="80" t="str">
        <f>IF(OR($A124="",NOT(ISNUMBER($G124))),"",IF(AND($F124&lt;=AQ$6,$G124&gt;=AQ$5),IF(AQ$5&gt;$N124,5,$K124)*10+IF(AND($F124&gt;=AQ$5,$F124&lt;=AQ$6),IF(AND($G124&gt;=AQ$5,$G124&lt;=AQ$6),5,IF($L124=1,2,1)),IF(AND($G124&gt;=AQ$5,$G124&lt;=AQ$6),IF($M124&gt;0,4,3),0)),IF(AND($D124&lt;=AQ$6,$E124&gt;=AQ$5),60,0)))</f>
        <v/>
      </c>
      <c r="AR124" s="80" t="str">
        <f>IF(OR($A124="",NOT(ISNUMBER($G124))),"",IF(AND($F124&lt;=AR$6,$G124&gt;=AR$5),IF(AR$5&gt;$N124,5,$K124)*10+IF(AND($F124&gt;=AR$5,$F124&lt;=AR$6),IF(AND($G124&gt;=AR$5,$G124&lt;=AR$6),5,IF($L124=1,2,1)),IF(AND($G124&gt;=AR$5,$G124&lt;=AR$6),IF($M124&gt;0,4,3),0)),IF(AND($D124&lt;=AR$6,$E124&gt;=AR$5),60,0)))</f>
        <v/>
      </c>
      <c r="AS124" s="80" t="str">
        <f>IF(OR($A124="",NOT(ISNUMBER($G124))),"",IF(AND($F124&lt;=AS$6,$G124&gt;=AS$5),IF(AS$5&gt;$N124,5,$K124)*10+IF(AND($F124&gt;=AS$5,$F124&lt;=AS$6),IF(AND($G124&gt;=AS$5,$G124&lt;=AS$6),5,IF($L124=1,2,1)),IF(AND($G124&gt;=AS$5,$G124&lt;=AS$6),IF($M124&gt;0,4,3),0)),IF(AND($D124&lt;=AS$6,$E124&gt;=AS$5),60,0)))</f>
        <v/>
      </c>
      <c r="AT124" s="80" t="str">
        <f>IF(OR($A124="",NOT(ISNUMBER($G124))),"",IF(AND($F124&lt;=AT$6,$G124&gt;=AT$5),IF(AT$5&gt;$N124,5,$K124)*10+IF(AND($F124&gt;=AT$5,$F124&lt;=AT$6),IF(AND($G124&gt;=AT$5,$G124&lt;=AT$6),5,IF($L124=1,2,1)),IF(AND($G124&gt;=AT$5,$G124&lt;=AT$6),IF($M124&gt;0,4,3),0)),IF(AND($D124&lt;=AT$6,$E124&gt;=AT$5),60,0)))</f>
        <v/>
      </c>
      <c r="AU124" s="80" t="str">
        <f>IF(OR($A124="",NOT(ISNUMBER($G124))),"",IF(AND($F124&lt;=AU$6,$G124&gt;=AU$5),IF(AU$5&gt;$N124,5,$K124)*10+IF(AND($F124&gt;=AU$5,$F124&lt;=AU$6),IF(AND($G124&gt;=AU$5,$G124&lt;=AU$6),5,IF($L124=1,2,1)),IF(AND($G124&gt;=AU$5,$G124&lt;=AU$6),IF($M124&gt;0,4,3),0)),IF(AND($D124&lt;=AU$6,$E124&gt;=AU$5),60,0)))</f>
        <v/>
      </c>
      <c r="AV124" s="80" t="str">
        <f>IF(OR($A124="",NOT(ISNUMBER($G124))),"",IF(AND($F124&lt;=AV$6,$G124&gt;=AV$5),IF(AV$5&gt;$N124,5,$K124)*10+IF(AND($F124&gt;=AV$5,$F124&lt;=AV$6),IF(AND($G124&gt;=AV$5,$G124&lt;=AV$6),5,IF($L124=1,2,1)),IF(AND($G124&gt;=AV$5,$G124&lt;=AV$6),IF($M124&gt;0,4,3),0)),IF(AND($D124&lt;=AV$6,$E124&gt;=AV$5),60,0)))</f>
        <v/>
      </c>
      <c r="AW124" s="80" t="str">
        <f>IF(OR($A124="",NOT(ISNUMBER($G124))),"",IF(AND($F124&lt;=AW$6,$G124&gt;=AW$5),IF(AW$5&gt;$N124,5,$K124)*10+IF(AND($F124&gt;=AW$5,$F124&lt;=AW$6),IF(AND($G124&gt;=AW$5,$G124&lt;=AW$6),5,IF($L124=1,2,1)),IF(AND($G124&gt;=AW$5,$G124&lt;=AW$6),IF($M124&gt;0,4,3),0)),IF(AND($D124&lt;=AW$6,$E124&gt;=AW$5),60,0)))</f>
        <v/>
      </c>
      <c r="AX124" s="80" t="str">
        <f>IF(OR($A124="",NOT(ISNUMBER($G124))),"",IF(AND($F124&lt;=AX$6,$G124&gt;=AX$5),IF(AX$5&gt;$N124,5,$K124)*10+IF(AND($F124&gt;=AX$5,$F124&lt;=AX$6),IF(AND($G124&gt;=AX$5,$G124&lt;=AX$6),5,IF($L124=1,2,1)),IF(AND($G124&gt;=AX$5,$G124&lt;=AX$6),IF($M124&gt;0,4,3),0)),IF(AND($D124&lt;=AX$6,$E124&gt;=AX$5),60,0)))</f>
        <v/>
      </c>
      <c r="AY124" s="80" t="str">
        <f>IF(OR($A124="",NOT(ISNUMBER($G124))),"",IF(AND($F124&lt;=AY$6,$G124&gt;=AY$5),IF(AY$5&gt;$N124,5,$K124)*10+IF(AND($F124&gt;=AY$5,$F124&lt;=AY$6),IF(AND($G124&gt;=AY$5,$G124&lt;=AY$6),5,IF($L124=1,2,1)),IF(AND($G124&gt;=AY$5,$G124&lt;=AY$6),IF($M124&gt;0,4,3),0)),IF(AND($D124&lt;=AY$6,$E124&gt;=AY$5),60,0)))</f>
        <v/>
      </c>
      <c r="AZ124" s="80" t="str">
        <f>IF(OR($A124="",NOT(ISNUMBER($G124))),"",IF(AND($F124&lt;=AZ$6,$G124&gt;=AZ$5),IF(AZ$5&gt;$N124,5,$K124)*10+IF(AND($F124&gt;=AZ$5,$F124&lt;=AZ$6),IF(AND($G124&gt;=AZ$5,$G124&lt;=AZ$6),5,IF($L124=1,2,1)),IF(AND($G124&gt;=AZ$5,$G124&lt;=AZ$6),IF($M124&gt;0,4,3),0)),IF(AND($D124&lt;=AZ$6,$E124&gt;=AZ$5),60,0)))</f>
        <v/>
      </c>
      <c r="BA124" s="80" t="str">
        <f>IF(OR($A124="",NOT(ISNUMBER($G124))),"",IF(AND($F124&lt;=BA$6,$G124&gt;=BA$5),IF(BA$5&gt;$N124,5,$K124)*10+IF(AND($F124&gt;=BA$5,$F124&lt;=BA$6),IF(AND($G124&gt;=BA$5,$G124&lt;=BA$6),5,IF($L124=1,2,1)),IF(AND($G124&gt;=BA$5,$G124&lt;=BA$6),IF($M124&gt;0,4,3),0)),IF(AND($D124&lt;=BA$6,$E124&gt;=BA$5),60,0)))</f>
        <v/>
      </c>
      <c r="BB124" s="80" t="str">
        <f>IF(OR($A124="",NOT(ISNUMBER($G124))),"",IF(AND($F124&lt;=BB$6,$G124&gt;=BB$5),IF(BB$5&gt;$N124,5,$K124)*10+IF(AND($F124&gt;=BB$5,$F124&lt;=BB$6),IF(AND($G124&gt;=BB$5,$G124&lt;=BB$6),5,IF($L124=1,2,1)),IF(AND($G124&gt;=BB$5,$G124&lt;=BB$6),IF($M124&gt;0,4,3),0)),IF(AND($D124&lt;=BB$6,$E124&gt;=BB$5),60,0)))</f>
        <v/>
      </c>
      <c r="BC124" s="80" t="str">
        <f>IF(OR($A124="",NOT(ISNUMBER($G124))),"",IF(AND($F124&lt;=BC$6,$G124&gt;=BC$5),IF(BC$5&gt;$N124,5,$K124)*10+IF(AND($F124&gt;=BC$5,$F124&lt;=BC$6),IF(AND($G124&gt;=BC$5,$G124&lt;=BC$6),5,IF($L124=1,2,1)),IF(AND($G124&gt;=BC$5,$G124&lt;=BC$6),IF($M124&gt;0,4,3),0)),IF(AND($D124&lt;=BC$6,$E124&gt;=BC$5),60,0)))</f>
        <v/>
      </c>
      <c r="BD124" s="80" t="str">
        <f>IF(OR($A124="",NOT(ISNUMBER($G124))),"",IF(AND($F124&lt;=BD$6,$G124&gt;=BD$5),IF(BD$5&gt;$N124,5,$K124)*10+IF(AND($F124&gt;=BD$5,$F124&lt;=BD$6),IF(AND($G124&gt;=BD$5,$G124&lt;=BD$6),5,IF($L124=1,2,1)),IF(AND($G124&gt;=BD$5,$G124&lt;=BD$6),IF($M124&gt;0,4,3),0)),IF(AND($D124&lt;=BD$6,$E124&gt;=BD$5),60,0)))</f>
        <v/>
      </c>
      <c r="BE124" s="80" t="str">
        <f>IF(OR($A124="",NOT(ISNUMBER($G124))),"",IF(AND($F124&lt;=BE$6,$G124&gt;=BE$5),IF(BE$5&gt;$N124,5,$K124)*10+IF(AND($F124&gt;=BE$5,$F124&lt;=BE$6),IF(AND($G124&gt;=BE$5,$G124&lt;=BE$6),5,IF($L124=1,2,1)),IF(AND($G124&gt;=BE$5,$G124&lt;=BE$6),IF($M124&gt;0,4,3),0)),IF(AND($D124&lt;=BE$6,$E124&gt;=BE$5),60,0)))</f>
        <v/>
      </c>
      <c r="BF124" s="80" t="str">
        <f>IF(OR($A124="",NOT(ISNUMBER($G124))),"",IF(AND($F124&lt;=BF$6,$G124&gt;=BF$5),IF(BF$5&gt;$N124,5,$K124)*10+IF(AND($F124&gt;=BF$5,$F124&lt;=BF$6),IF(AND($G124&gt;=BF$5,$G124&lt;=BF$6),5,IF($L124=1,2,1)),IF(AND($G124&gt;=BF$5,$G124&lt;=BF$6),IF($M124&gt;0,4,3),0)),IF(AND($D124&lt;=BF$6,$E124&gt;=BF$5),60,0)))</f>
        <v/>
      </c>
      <c r="BG124" s="80" t="str">
        <f>IF(OR($A124="",NOT(ISNUMBER($G124))),"",IF(AND($F124&lt;=BG$6,$G124&gt;=BG$5),IF(BG$5&gt;$N124,5,$K124)*10+IF(AND($F124&gt;=BG$5,$F124&lt;=BG$6),IF(AND($G124&gt;=BG$5,$G124&lt;=BG$6),5,IF($L124=1,2,1)),IF(AND($G124&gt;=BG$5,$G124&lt;=BG$6),IF($M124&gt;0,4,3),0)),IF(AND($D124&lt;=BG$6,$E124&gt;=BG$5),60,0)))</f>
        <v/>
      </c>
      <c r="BH124" s="80" t="str">
        <f>IF(OR($A124="",NOT(ISNUMBER($G124))),"",IF(AND($F124&lt;=BH$6,$G124&gt;=BH$5),IF(BH$5&gt;$N124,5,$K124)*10+IF(AND($F124&gt;=BH$5,$F124&lt;=BH$6),IF(AND($G124&gt;=BH$5,$G124&lt;=BH$6),5,IF($L124=1,2,1)),IF(AND($G124&gt;=BH$5,$G124&lt;=BH$6),IF($M124&gt;0,4,3),0)),IF(AND($D124&lt;=BH$6,$E124&gt;=BH$5),60,0)))</f>
        <v/>
      </c>
      <c r="BI124" s="80" t="str">
        <f>IF(OR($A124="",NOT(ISNUMBER($G124))),"",IF(AND($F124&lt;=BI$6,$G124&gt;=BI$5),IF(BI$5&gt;$N124,5,$K124)*10+IF(AND($F124&gt;=BI$5,$F124&lt;=BI$6),IF(AND($G124&gt;=BI$5,$G124&lt;=BI$6),5,IF($L124=1,2,1)),IF(AND($G124&gt;=BI$5,$G124&lt;=BI$6),IF($M124&gt;0,4,3),0)),IF(AND($D124&lt;=BI$6,$E124&gt;=BI$5),60,0)))</f>
        <v/>
      </c>
      <c r="BJ124" s="80" t="str">
        <f>IF(OR($A124="",NOT(ISNUMBER($G124))),"",IF(AND($F124&lt;=BJ$6,$G124&gt;=BJ$5),IF(BJ$5&gt;$N124,5,$K124)*10+IF(AND($F124&gt;=BJ$5,$F124&lt;=BJ$6),IF(AND($G124&gt;=BJ$5,$G124&lt;=BJ$6),5,IF($L124=1,2,1)),IF(AND($G124&gt;=BJ$5,$G124&lt;=BJ$6),IF($M124&gt;0,4,3),0)),IF(AND($D124&lt;=BJ$6,$E124&gt;=BJ$5),60,0)))</f>
        <v/>
      </c>
      <c r="BK124" s="80" t="str">
        <f>IF(OR($A124="",NOT(ISNUMBER($G124))),"",IF(AND($F124&lt;=BK$6,$G124&gt;=BK$5),IF(BK$5&gt;$N124,5,$K124)*10+IF(AND($F124&gt;=BK$5,$F124&lt;=BK$6),IF(AND($G124&gt;=BK$5,$G124&lt;=BK$6),5,IF($L124=1,2,1)),IF(AND($G124&gt;=BK$5,$G124&lt;=BK$6),IF($M124&gt;0,4,3),0)),IF(AND($D124&lt;=BK$6,$E124&gt;=BK$5),60,0)))</f>
        <v/>
      </c>
      <c r="BL124" s="80" t="str">
        <f>IF(OR($A124="",NOT(ISNUMBER($G124))),"",IF(AND($F124&lt;=BL$6,$G124&gt;=BL$5),IF(BL$5&gt;$N124,5,$K124)*10+IF(AND($F124&gt;=BL$5,$F124&lt;=BL$6),IF(AND($G124&gt;=BL$5,$G124&lt;=BL$6),5,IF($L124=1,2,1)),IF(AND($G124&gt;=BL$5,$G124&lt;=BL$6),IF($M124&gt;0,4,3),0)),IF(AND($D124&lt;=BL$6,$E124&gt;=BL$5),60,0)))</f>
        <v/>
      </c>
      <c r="BM124" s="80" t="str">
        <f>IF(OR($A124="",NOT(ISNUMBER($G124))),"",IF(AND($F124&lt;=BM$6,$G124&gt;=BM$5),IF(BM$5&gt;$N124,5,$K124)*10+IF(AND($F124&gt;=BM$5,$F124&lt;=BM$6),IF(AND($G124&gt;=BM$5,$G124&lt;=BM$6),5,IF($L124=1,2,1)),IF(AND($G124&gt;=BM$5,$G124&lt;=BM$6),IF($M124&gt;0,4,3),0)),IF(AND($D124&lt;=BM$6,$E124&gt;=BM$5),60,0)))</f>
        <v/>
      </c>
      <c r="BN124" s="80" t="str">
        <f>IF(OR($A124="",NOT(ISNUMBER($G124))),"",IF(AND($F124&lt;=BN$6,$G124&gt;=BN$5),IF(BN$5&gt;$N124,5,$K124)*10+IF(AND($F124&gt;=BN$5,$F124&lt;=BN$6),IF(AND($G124&gt;=BN$5,$G124&lt;=BN$6),5,IF($L124=1,2,1)),IF(AND($G124&gt;=BN$5,$G124&lt;=BN$6),IF($M124&gt;0,4,3),0)),IF(AND($D124&lt;=BN$6,$E124&gt;=BN$5),60,0)))</f>
        <v/>
      </c>
      <c r="BO124" s="80" t="str">
        <f>IF(OR($A124="",NOT(ISNUMBER($G124))),"",IF(AND($F124&lt;=BO$6,$G124&gt;=BO$5),IF(BO$5&gt;$N124,5,$K124)*10+IF(AND($F124&gt;=BO$5,$F124&lt;=BO$6),IF(AND($G124&gt;=BO$5,$G124&lt;=BO$6),5,IF($L124=1,2,1)),IF(AND($G124&gt;=BO$5,$G124&lt;=BO$6),IF($M124&gt;0,4,3),0)),IF(AND($D124&lt;=BO$6,$E124&gt;=BO$5),60,0)))</f>
        <v/>
      </c>
      <c r="BP124" s="80" t="str">
        <f>IF(OR($A124="",NOT(ISNUMBER($G124))),"",IF(AND($F124&lt;=BP$6,$G124&gt;=BP$5),IF(BP$5&gt;$N124,5,$K124)*10+IF(AND($F124&gt;=BP$5,$F124&lt;=BP$6),IF(AND($G124&gt;=BP$5,$G124&lt;=BP$6),5,IF($L124=1,2,1)),IF(AND($G124&gt;=BP$5,$G124&lt;=BP$6),IF($M124&gt;0,4,3),0)),IF(AND($D124&lt;=BP$6,$E124&gt;=BP$5),60,0)))</f>
        <v/>
      </c>
      <c r="BQ124" s="80" t="str">
        <f>IF(OR($A124="",NOT(ISNUMBER($G124))),"",IF(AND($F124&lt;=BQ$6,$G124&gt;=BQ$5),IF(BQ$5&gt;$N124,5,$K124)*10+IF(AND($F124&gt;=BQ$5,$F124&lt;=BQ$6),IF(AND($G124&gt;=BQ$5,$G124&lt;=BQ$6),5,IF($L124=1,2,1)),IF(AND($G124&gt;=BQ$5,$G124&lt;=BQ$6),IF($M124&gt;0,4,3),0)),IF(AND($D124&lt;=BQ$6,$E124&gt;=BQ$5),60,0)))</f>
        <v/>
      </c>
      <c r="BR124" s="80" t="str">
        <f>IF(OR($A124="",NOT(ISNUMBER($G124))),"",IF(AND($F124&lt;=BR$6,$G124&gt;=BR$5),IF(BR$5&gt;$N124,5,$K124)*10+IF(AND($F124&gt;=BR$5,$F124&lt;=BR$6),IF(AND($G124&gt;=BR$5,$G124&lt;=BR$6),5,IF($L124=1,2,1)),IF(AND($G124&gt;=BR$5,$G124&lt;=BR$6),IF($M124&gt;0,4,3),0)),IF(AND($D124&lt;=BR$6,$E124&gt;=BR$5),60,0)))</f>
        <v/>
      </c>
      <c r="BS124" s="80" t="str">
        <f>IF(OR($A124="",NOT(ISNUMBER($G124))),"",IF(AND($F124&lt;=BS$6,$G124&gt;=BS$5),IF(BS$5&gt;$N124,5,$K124)*10+IF(AND($F124&gt;=BS$5,$F124&lt;=BS$6),IF(AND($G124&gt;=BS$5,$G124&lt;=BS$6),5,IF($L124=1,2,1)),IF(AND($G124&gt;=BS$5,$G124&lt;=BS$6),IF($M124&gt;0,4,3),0)),IF(AND($D124&lt;=BS$6,$E124&gt;=BS$5),60,0)))</f>
        <v/>
      </c>
      <c r="BT124" s="80" t="str">
        <f>IF(OR($A124="",NOT(ISNUMBER($G124))),"",IF(AND($F124&lt;=BT$6,$G124&gt;=BT$5),IF(BT$5&gt;$N124,5,$K124)*10+IF(AND($F124&gt;=BT$5,$F124&lt;=BT$6),IF(AND($G124&gt;=BT$5,$G124&lt;=BT$6),5,IF($L124=1,2,1)),IF(AND($G124&gt;=BT$5,$G124&lt;=BT$6),IF($M124&gt;0,4,3),0)),IF(AND($D124&lt;=BT$6,$E124&gt;=BT$5),60,0)))</f>
        <v/>
      </c>
      <c r="BU124" s="80" t="str">
        <f>IF(OR($A124="",NOT(ISNUMBER($G124))),"",IF(AND($F124&lt;=BU$6,$G124&gt;=BU$5),IF(BU$5&gt;$N124,5,$K124)*10+IF(AND($F124&gt;=BU$5,$F124&lt;=BU$6),IF(AND($G124&gt;=BU$5,$G124&lt;=BU$6),5,IF($L124=1,2,1)),IF(AND($G124&gt;=BU$5,$G124&lt;=BU$6),IF($M124&gt;0,4,3),0)),IF(AND($D124&lt;=BU$6,$E124&gt;=BU$5),60,0)))</f>
        <v/>
      </c>
      <c r="BV124" s="80" t="str">
        <f>IF(OR($A124="",NOT(ISNUMBER($G124))),"",IF(AND($F124&lt;=BV$6,$G124&gt;=BV$5),IF(BV$5&gt;$N124,5,$K124)*10+IF(AND($F124&gt;=BV$5,$F124&lt;=BV$6),IF(AND($G124&gt;=BV$5,$G124&lt;=BV$6),5,IF($L124=1,2,1)),IF(AND($G124&gt;=BV$5,$G124&lt;=BV$6),IF($M124&gt;0,4,3),0)),IF(AND($D124&lt;=BV$6,$E124&gt;=BV$5),60,0)))</f>
        <v/>
      </c>
      <c r="BW124" s="80" t="str">
        <f>IF(OR($A124="",NOT(ISNUMBER($G124))),"",IF(AND($F124&lt;=BW$6,$G124&gt;=BW$5),IF(BW$5&gt;$N124,5,$K124)*10+IF(AND($F124&gt;=BW$5,$F124&lt;=BW$6),IF(AND($G124&gt;=BW$5,$G124&lt;=BW$6),5,IF($L124=1,2,1)),IF(AND($G124&gt;=BW$5,$G124&lt;=BW$6),IF($M124&gt;0,4,3),0)),IF(AND($D124&lt;=BW$6,$E124&gt;=BW$5),60,0)))</f>
        <v/>
      </c>
      <c r="BX124" s="80" t="str">
        <f>IF(OR($A124="",NOT(ISNUMBER($G124))),"",IF(AND($F124&lt;=BX$6,$G124&gt;=BX$5),IF(BX$5&gt;$N124,5,$K124)*10+IF(AND($F124&gt;=BX$5,$F124&lt;=BX$6),IF(AND($G124&gt;=BX$5,$G124&lt;=BX$6),5,IF($L124=1,2,1)),IF(AND($G124&gt;=BX$5,$G124&lt;=BX$6),IF($M124&gt;0,4,3),0)),IF(AND($D124&lt;=BX$6,$E124&gt;=BX$5),60,0)))</f>
        <v/>
      </c>
      <c r="BY124" s="80" t="str">
        <f>IF(OR($A124="",NOT(ISNUMBER($G124))),"",IF(AND($F124&lt;=BY$6,$G124&gt;=BY$5),IF(BY$5&gt;$N124,5,$K124)*10+IF(AND($F124&gt;=BY$5,$F124&lt;=BY$6),IF(AND($G124&gt;=BY$5,$G124&lt;=BY$6),5,IF($L124=1,2,1)),IF(AND($G124&gt;=BY$5,$G124&lt;=BY$6),IF($M124&gt;0,4,3),0)),IF(AND($D124&lt;=BY$6,$E124&gt;=BY$5),60,0)))</f>
        <v/>
      </c>
      <c r="BZ124" s="80" t="str">
        <f>IF(OR($A124="",NOT(ISNUMBER($G124))),"",IF(AND($F124&lt;=BZ$6,$G124&gt;=BZ$5),IF(BZ$5&gt;$N124,5,$K124)*10+IF(AND($F124&gt;=BZ$5,$F124&lt;=BZ$6),IF(AND($G124&gt;=BZ$5,$G124&lt;=BZ$6),5,IF($L124=1,2,1)),IF(AND($G124&gt;=BZ$5,$G124&lt;=BZ$6),IF($M124&gt;0,4,3),0)),IF(AND($D124&lt;=BZ$6,$E124&gt;=BZ$5),60,0)))</f>
        <v/>
      </c>
      <c r="CA124" s="80" t="str">
        <f>IF(OR($A124="",NOT(ISNUMBER($G124))),"",IF(AND($F124&lt;=CA$6,$G124&gt;=CA$5),IF(CA$5&gt;$N124,5,$K124)*10+IF(AND($F124&gt;=CA$5,$F124&lt;=CA$6),IF(AND($G124&gt;=CA$5,$G124&lt;=CA$6),5,IF($L124=1,2,1)),IF(AND($G124&gt;=CA$5,$G124&lt;=CA$6),IF($M124&gt;0,4,3),0)),IF(AND($D124&lt;=CA$6,$E124&gt;=CA$5),60,0)))</f>
        <v/>
      </c>
      <c r="CB124" s="80" t="str">
        <f>IF(OR($A124="",NOT(ISNUMBER($G124))),"",IF(AND($F124&lt;=CB$6,$G124&gt;=CB$5),IF(CB$5&gt;$N124,5,$K124)*10+IF(AND($F124&gt;=CB$5,$F124&lt;=CB$6),IF(AND($G124&gt;=CB$5,$G124&lt;=CB$6),5,IF($L124=1,2,1)),IF(AND($G124&gt;=CB$5,$G124&lt;=CB$6),IF($M124&gt;0,4,3),0)),IF(AND($D124&lt;=CB$6,$E124&gt;=CB$5),60,0)))</f>
        <v/>
      </c>
      <c r="CC124" s="80" t="str">
        <f>IF(OR($A124="",NOT(ISNUMBER($G124))),"",IF(AND($F124&lt;=CC$6,$G124&gt;=CC$5),IF(CC$5&gt;$N124,5,$K124)*10+IF(AND($F124&gt;=CC$5,$F124&lt;=CC$6),IF(AND($G124&gt;=CC$5,$G124&lt;=CC$6),5,IF($L124=1,2,1)),IF(AND($G124&gt;=CC$5,$G124&lt;=CC$6),IF($M124&gt;0,4,3),0)),IF(AND($D124&lt;=CC$6,$E124&gt;=CC$5),60,0)))</f>
        <v/>
      </c>
      <c r="CD124" s="80" t="str">
        <f>IF(OR($A124="",NOT(ISNUMBER($G124))),"",IF(AND($F124&lt;=CD$6,$G124&gt;=CD$5),IF(CD$5&gt;$N124,5,$K124)*10+IF(AND($F124&gt;=CD$5,$F124&lt;=CD$6),IF(AND($G124&gt;=CD$5,$G124&lt;=CD$6),5,IF($L124=1,2,1)),IF(AND($G124&gt;=CD$5,$G124&lt;=CD$6),IF($M124&gt;0,4,3),0)),IF(AND($D124&lt;=CD$6,$E124&gt;=CD$5),60,0)))</f>
        <v/>
      </c>
      <c r="CE124" s="80" t="str">
        <f>IF(OR($A124="",NOT(ISNUMBER($G124))),"",IF(AND($F124&lt;=CE$6,$G124&gt;=CE$5),IF(CE$5&gt;$N124,5,$K124)*10+IF(AND($F124&gt;=CE$5,$F124&lt;=CE$6),IF(AND($G124&gt;=CE$5,$G124&lt;=CE$6),5,IF($L124=1,2,1)),IF(AND($G124&gt;=CE$5,$G124&lt;=CE$6),IF($M124&gt;0,4,3),0)),IF(AND($D124&lt;=CE$6,$E124&gt;=CE$5),60,0)))</f>
        <v/>
      </c>
      <c r="CF124" s="80" t="str">
        <f>IF(OR($A124="",NOT(ISNUMBER($G124))),"",IF(AND($F124&lt;=CF$6,$G124&gt;=CF$5),IF(CF$5&gt;$N124,5,$K124)*10+IF(AND($F124&gt;=CF$5,$F124&lt;=CF$6),IF(AND($G124&gt;=CF$5,$G124&lt;=CF$6),5,IF($L124=1,2,1)),IF(AND($G124&gt;=CF$5,$G124&lt;=CF$6),IF($M124&gt;0,4,3),0)),IF(AND($D124&lt;=CF$6,$E124&gt;=CF$5),60,0)))</f>
        <v/>
      </c>
      <c r="CG124" s="80" t="str">
        <f>IF(OR($A124="",NOT(ISNUMBER($G124))),"",IF(AND($F124&lt;=CG$6,$G124&gt;=CG$5),IF(CG$5&gt;$N124,5,$K124)*10+IF(AND($F124&gt;=CG$5,$F124&lt;=CG$6),IF(AND($G124&gt;=CG$5,$G124&lt;=CG$6),5,IF($L124=1,2,1)),IF(AND($G124&gt;=CG$5,$G124&lt;=CG$6),IF($M124&gt;0,4,3),0)),IF(AND($D124&lt;=CG$6,$E124&gt;=CG$5),60,0)))</f>
        <v/>
      </c>
      <c r="CH124" s="80" t="str">
        <f>IF(OR($A124="",NOT(ISNUMBER($G124))),"",IF(AND($F124&lt;=CH$6,$G124&gt;=CH$5),IF(CH$5&gt;$N124,5,$K124)*10+IF(AND($F124&gt;=CH$5,$F124&lt;=CH$6),IF(AND($G124&gt;=CH$5,$G124&lt;=CH$6),5,IF($L124=1,2,1)),IF(AND($G124&gt;=CH$5,$G124&lt;=CH$6),IF($M124&gt;0,4,3),0)),IF(AND($D124&lt;=CH$6,$E124&gt;=CH$5),60,0)))</f>
        <v/>
      </c>
      <c r="CI124" s="80" t="str">
        <f>IF(OR($A124="",NOT(ISNUMBER($G124))),"",IF(AND($F124&lt;=CI$6,$G124&gt;=CI$5),IF(CI$5&gt;$N124,5,$K124)*10+IF(AND($F124&gt;=CI$5,$F124&lt;=CI$6),IF(AND($G124&gt;=CI$5,$G124&lt;=CI$6),5,IF($L124=1,2,1)),IF(AND($G124&gt;=CI$5,$G124&lt;=CI$6),IF($M124&gt;0,4,3),0)),IF(AND($D124&lt;=CI$6,$E124&gt;=CI$5),60,0)))</f>
        <v/>
      </c>
      <c r="CJ124" s="80" t="str">
        <f>IF(OR($A124="",NOT(ISNUMBER($G124))),"",IF(AND($F124&lt;=CJ$6,$G124&gt;=CJ$5),IF(CJ$5&gt;$N124,5,$K124)*10+IF(AND($F124&gt;=CJ$5,$F124&lt;=CJ$6),IF(AND($G124&gt;=CJ$5,$G124&lt;=CJ$6),5,IF($L124=1,2,1)),IF(AND($G124&gt;=CJ$5,$G124&lt;=CJ$6),IF($M124&gt;0,4,3),0)),IF(AND($D124&lt;=CJ$6,$E124&gt;=CJ$5),60,0)))</f>
        <v/>
      </c>
      <c r="CK124" s="80" t="str">
        <f>IF(OR($A124="",NOT(ISNUMBER($G124))),"",IF(AND($F124&lt;=CK$6,$G124&gt;=CK$5),IF(CK$5&gt;$N124,5,$K124)*10+IF(AND($F124&gt;=CK$5,$F124&lt;=CK$6),IF(AND($G124&gt;=CK$5,$G124&lt;=CK$6),5,IF($L124=1,2,1)),IF(AND($G124&gt;=CK$5,$G124&lt;=CK$6),IF($M124&gt;0,4,3),0)),IF(AND($D124&lt;=CK$6,$E124&gt;=CK$5),60,0)))</f>
        <v/>
      </c>
      <c r="CL124" s="80" t="str">
        <f>IF(OR($A124="",NOT(ISNUMBER($G124))),"",IF(AND($F124&lt;=CL$6,$G124&gt;=CL$5),IF(CL$5&gt;$N124,5,$K124)*10+IF(AND($F124&gt;=CL$5,$F124&lt;=CL$6),IF(AND($G124&gt;=CL$5,$G124&lt;=CL$6),5,IF($L124=1,2,1)),IF(AND($G124&gt;=CL$5,$G124&lt;=CL$6),IF($M124&gt;0,4,3),0)),IF(AND($D124&lt;=CL$6,$E124&gt;=CL$5),60,0)))</f>
        <v/>
      </c>
      <c r="CM124" s="80" t="str">
        <f>IF(OR($A124="",NOT(ISNUMBER($G124))),"",IF(AND($F124&lt;=CM$6,$G124&gt;=CM$5),IF(CM$5&gt;$N124,5,$K124)*10+IF(AND($F124&gt;=CM$5,$F124&lt;=CM$6),IF(AND($G124&gt;=CM$5,$G124&lt;=CM$6),5,IF($L124=1,2,1)),IF(AND($G124&gt;=CM$5,$G124&lt;=CM$6),IF($M124&gt;0,4,3),0)),IF(AND($D124&lt;=CM$6,$E124&gt;=CM$5),60,0)))</f>
        <v/>
      </c>
      <c r="CN124" s="80" t="str">
        <f>IF(OR($A124="",NOT(ISNUMBER($G124))),"",IF(AND($F124&lt;=CN$6,$G124&gt;=CN$5),IF(CN$5&gt;$N124,5,$K124)*10+IF(AND($F124&gt;=CN$5,$F124&lt;=CN$6),IF(AND($G124&gt;=CN$5,$G124&lt;=CN$6),5,IF($L124=1,2,1)),IF(AND($G124&gt;=CN$5,$G124&lt;=CN$6),IF($M124&gt;0,4,3),0)),IF(AND($D124&lt;=CN$6,$E124&gt;=CN$5),60,0)))</f>
        <v/>
      </c>
      <c r="CO124" s="80" t="str">
        <f>IF(OR($A124="",NOT(ISNUMBER($G124))),"",IF(AND($F124&lt;=CO$6,$G124&gt;=CO$5),IF(CO$5&gt;$N124,5,$K124)*10+IF(AND($F124&gt;=CO$5,$F124&lt;=CO$6),IF(AND($G124&gt;=CO$5,$G124&lt;=CO$6),5,IF($L124=1,2,1)),IF(AND($G124&gt;=CO$5,$G124&lt;=CO$6),IF($M124&gt;0,4,3),0)),IF(AND($D124&lt;=CO$6,$E124&gt;=CO$5),60,0)))</f>
        <v/>
      </c>
      <c r="CP124" s="80" t="str">
        <f>IF(OR($A124="",NOT(ISNUMBER($G124))),"",IF(AND($F124&lt;=CP$6,$G124&gt;=CP$5),IF(CP$5&gt;$N124,5,$K124)*10+IF(AND($F124&gt;=CP$5,$F124&lt;=CP$6),IF(AND($G124&gt;=CP$5,$G124&lt;=CP$6),5,IF($L124=1,2,1)),IF(AND($G124&gt;=CP$5,$G124&lt;=CP$6),IF($M124&gt;0,4,3),0)),IF(AND($D124&lt;=CP$6,$E124&gt;=CP$5),60,0)))</f>
        <v/>
      </c>
      <c r="CQ124" s="80" t="str">
        <f>IF(OR($A124="",NOT(ISNUMBER($G124))),"",IF(AND($F124&lt;=CQ$6,$G124&gt;=CQ$5),IF(CQ$5&gt;$N124,5,$K124)*10+IF(AND($F124&gt;=CQ$5,$F124&lt;=CQ$6),IF(AND($G124&gt;=CQ$5,$G124&lt;=CQ$6),5,IF($L124=1,2,1)),IF(AND($G124&gt;=CQ$5,$G124&lt;=CQ$6),IF($M124&gt;0,4,3),0)),IF(AND($D124&lt;=CQ$6,$E124&gt;=CQ$5),60,0)))</f>
        <v/>
      </c>
      <c r="CR124" s="80" t="str">
        <f>IF(OR($A124="",NOT(ISNUMBER($G124))),"",IF(AND($F124&lt;=CR$6,$G124&gt;=CR$5),IF(CR$5&gt;$N124,5,$K124)*10+IF(AND($F124&gt;=CR$5,$F124&lt;=CR$6),IF(AND($G124&gt;=CR$5,$G124&lt;=CR$6),5,IF($L124=1,2,1)),IF(AND($G124&gt;=CR$5,$G124&lt;=CR$6),IF($M124&gt;0,4,3),0)),IF(AND($D124&lt;=CR$6,$E124&gt;=CR$5),60,0)))</f>
        <v/>
      </c>
      <c r="CS124" s="80" t="str">
        <f>IF(OR($A124="",NOT(ISNUMBER($G124))),"",IF(AND($F124&lt;=CS$6,$G124&gt;=CS$5),IF(CS$5&gt;$N124,5,$K124)*10+IF(AND($F124&gt;=CS$5,$F124&lt;=CS$6),IF(AND($G124&gt;=CS$5,$G124&lt;=CS$6),5,IF($L124=1,2,1)),IF(AND($G124&gt;=CS$5,$G124&lt;=CS$6),IF($M124&gt;0,4,3),0)),IF(AND($D124&lt;=CS$6,$E124&gt;=CS$5),60,0)))</f>
        <v/>
      </c>
      <c r="CT124" s="80" t="str">
        <f>IF(OR($A124="",NOT(ISNUMBER($G124))),"",IF(AND($F124&lt;=CT$6,$G124&gt;=CT$5),IF(CT$5&gt;$N124,5,$K124)*10+IF(AND($F124&gt;=CT$5,$F124&lt;=CT$6),IF(AND($G124&gt;=CT$5,$G124&lt;=CT$6),5,IF($L124=1,2,1)),IF(AND($G124&gt;=CT$5,$G124&lt;=CT$6),IF($M124&gt;0,4,3),0)),IF(AND($D124&lt;=CT$6,$E124&gt;=CT$5),60,0)))</f>
        <v/>
      </c>
      <c r="CU124" s="80" t="str">
        <f>IF(OR($A124="",NOT(ISNUMBER($G124))),"",IF(AND($F124&lt;=CU$6,$G124&gt;=CU$5),IF(CU$5&gt;$N124,5,$K124)*10+IF(AND($F124&gt;=CU$5,$F124&lt;=CU$6),IF(AND($G124&gt;=CU$5,$G124&lt;=CU$6),5,IF($L124=1,2,1)),IF(AND($G124&gt;=CU$5,$G124&lt;=CU$6),IF($M124&gt;0,4,3),0)),IF(AND($D124&lt;=CU$6,$E124&gt;=CU$5),60,0)))</f>
        <v/>
      </c>
      <c r="CV124" s="80" t="str">
        <f>IF(OR($A124="",NOT(ISNUMBER($G124))),"",IF(AND($F124&lt;=CV$6,$G124&gt;=CV$5),IF(CV$5&gt;$N124,5,$K124)*10+IF(AND($F124&gt;=CV$5,$F124&lt;=CV$6),IF(AND($G124&gt;=CV$5,$G124&lt;=CV$6),5,IF($L124=1,2,1)),IF(AND($G124&gt;=CV$5,$G124&lt;=CV$6),IF($M124&gt;0,4,3),0)),IF(AND($D124&lt;=CV$6,$E124&gt;=CV$5),60,0)))</f>
        <v/>
      </c>
      <c r="CW124" s="80" t="str">
        <f>IF(OR($A124="",NOT(ISNUMBER($G124))),"",IF(AND($F124&lt;=CW$6,$G124&gt;=CW$5),IF(CW$5&gt;$N124,5,$K124)*10+IF(AND($F124&gt;=CW$5,$F124&lt;=CW$6),IF(AND($G124&gt;=CW$5,$G124&lt;=CW$6),5,IF($L124=1,2,1)),IF(AND($G124&gt;=CW$5,$G124&lt;=CW$6),IF($M124&gt;0,4,3),0)),IF(AND($D124&lt;=CW$6,$E124&gt;=CW$5),60,0)))</f>
        <v/>
      </c>
      <c r="CX124" s="80" t="str">
        <f>IF(OR($A124="",NOT(ISNUMBER($G124))),"",IF(AND($F124&lt;=CX$6,$G124&gt;=CX$5),IF(CX$5&gt;$N124,5,$K124)*10+IF(AND($F124&gt;=CX$5,$F124&lt;=CX$6),IF(AND($G124&gt;=CX$5,$G124&lt;=CX$6),5,IF($L124=1,2,1)),IF(AND($G124&gt;=CX$5,$G124&lt;=CX$6),IF($M124&gt;0,4,3),0)),IF(AND($D124&lt;=CX$6,$E124&gt;=CX$5),60,0)))</f>
        <v/>
      </c>
      <c r="CY124" s="80" t="str">
        <f>IF(OR($A124="",NOT(ISNUMBER($G124))),"",IF(AND($F124&lt;=CY$6,$G124&gt;=CY$5),IF(CY$5&gt;$N124,5,$K124)*10+IF(AND($F124&gt;=CY$5,$F124&lt;=CY$6),IF(AND($G124&gt;=CY$5,$G124&lt;=CY$6),5,IF($L124=1,2,1)),IF(AND($G124&gt;=CY$5,$G124&lt;=CY$6),IF($M124&gt;0,4,3),0)),IF(AND($D124&lt;=CY$6,$E124&gt;=CY$5),60,0)))</f>
        <v/>
      </c>
      <c r="CZ124" s="80" t="str">
        <f>IF(OR($A124="",NOT(ISNUMBER($G124))),"",IF(AND($F124&lt;=CZ$6,$G124&gt;=CZ$5),IF(CZ$5&gt;$N124,5,$K124)*10+IF(AND($F124&gt;=CZ$5,$F124&lt;=CZ$6),IF(AND($G124&gt;=CZ$5,$G124&lt;=CZ$6),5,IF($L124=1,2,1)),IF(AND($G124&gt;=CZ$5,$G124&lt;=CZ$6),IF($M124&gt;0,4,3),0)),IF(AND($D124&lt;=CZ$6,$E124&gt;=CZ$5),60,0)))</f>
        <v/>
      </c>
      <c r="DA124" s="80" t="str">
        <f>IF(OR($A124="",NOT(ISNUMBER($G124))),"",IF(AND($F124&lt;=DA$6,$G124&gt;=DA$5),IF(DA$5&gt;$N124,5,$K124)*10+IF(AND($F124&gt;=DA$5,$F124&lt;=DA$6),IF(AND($G124&gt;=DA$5,$G124&lt;=DA$6),5,IF($L124=1,2,1)),IF(AND($G124&gt;=DA$5,$G124&lt;=DA$6),IF($M124&gt;0,4,3),0)),IF(AND($D124&lt;=DA$6,$E124&gt;=DA$5),60,0)))</f>
        <v/>
      </c>
      <c r="DB124" s="80" t="str">
        <f>IF(OR($A124="",NOT(ISNUMBER($G124))),"",IF(AND($F124&lt;=DB$6,$G124&gt;=DB$5),IF(DB$5&gt;$N124,5,$K124)*10+IF(AND($F124&gt;=DB$5,$F124&lt;=DB$6),IF(AND($G124&gt;=DB$5,$G124&lt;=DB$6),5,IF($L124=1,2,1)),IF(AND($G124&gt;=DB$5,$G124&lt;=DB$6),IF($M124&gt;0,4,3),0)),IF(AND($D124&lt;=DB$6,$E124&gt;=DB$5),60,0)))</f>
        <v/>
      </c>
      <c r="DC124" s="80" t="str">
        <f>IF(OR($A124="",NOT(ISNUMBER($G124))),"",IF(AND($F124&lt;=DC$6,$G124&gt;=DC$5),IF(DC$5&gt;$N124,5,$K124)*10+IF(AND($F124&gt;=DC$5,$F124&lt;=DC$6),IF(AND($G124&gt;=DC$5,$G124&lt;=DC$6),5,IF($L124=1,2,1)),IF(AND($G124&gt;=DC$5,$G124&lt;=DC$6),IF($M124&gt;0,4,3),0)),IF(AND($D124&lt;=DC$6,$E124&gt;=DC$5),60,0)))</f>
        <v/>
      </c>
      <c r="DD124" s="80" t="str">
        <f>IF(OR($A124="",NOT(ISNUMBER($G124))),"",IF(AND($F124&lt;=DD$6,$G124&gt;=DD$5),IF(DD$5&gt;$N124,5,$K124)*10+IF(AND($F124&gt;=DD$5,$F124&lt;=DD$6),IF(AND($G124&gt;=DD$5,$G124&lt;=DD$6),5,IF($L124=1,2,1)),IF(AND($G124&gt;=DD$5,$G124&lt;=DD$6),IF($M124&gt;0,4,3),0)),IF(AND($D124&lt;=DD$6,$E124&gt;=DD$5),60,0)))</f>
        <v/>
      </c>
      <c r="DE124" s="80" t="str">
        <f>IF(OR($A124="",NOT(ISNUMBER($G124))),"",IF(AND($F124&lt;=DE$6,$G124&gt;=DE$5),IF(DE$5&gt;$N124,5,$K124)*10+IF(AND($F124&gt;=DE$5,$F124&lt;=DE$6),IF(AND($G124&gt;=DE$5,$G124&lt;=DE$6),5,IF($L124=1,2,1)),IF(AND($G124&gt;=DE$5,$G124&lt;=DE$6),IF($M124&gt;0,4,3),0)),IF(AND($D124&lt;=DE$6,$E124&gt;=DE$5),60,0)))</f>
        <v/>
      </c>
      <c r="DF124" s="80" t="str">
        <f>IF(OR($A124="",NOT(ISNUMBER($G124))),"",IF(AND($F124&lt;=DF$6,$G124&gt;=DF$5),IF(DF$5&gt;$N124,5,$K124)*10+IF(AND($F124&gt;=DF$5,$F124&lt;=DF$6),IF(AND($G124&gt;=DF$5,$G124&lt;=DF$6),5,IF($L124=1,2,1)),IF(AND($G124&gt;=DF$5,$G124&lt;=DF$6),IF($M124&gt;0,4,3),0)),IF(AND($D124&lt;=DF$6,$E124&gt;=DF$5),60,0)))</f>
        <v/>
      </c>
      <c r="DG124" s="80" t="str">
        <f>IF(OR($A124="",NOT(ISNUMBER($G124))),"",IF(AND($F124&lt;=DG$6,$G124&gt;=DG$5),IF(DG$5&gt;$N124,5,$K124)*10+IF(AND($F124&gt;=DG$5,$F124&lt;=DG$6),IF(AND($G124&gt;=DG$5,$G124&lt;=DG$6),5,IF($L124=1,2,1)),IF(AND($G124&gt;=DG$5,$G124&lt;=DG$6),IF($M124&gt;0,4,3),0)),IF(AND($D124&lt;=DG$6,$E124&gt;=DG$5),60,0)))</f>
        <v/>
      </c>
      <c r="DH124" s="80" t="str">
        <f>IF(OR($A124="",NOT(ISNUMBER($G124))),"",IF(AND($F124&lt;=DH$6,$G124&gt;=DH$5),IF(DH$5&gt;$N124,5,$K124)*10+IF(AND($F124&gt;=DH$5,$F124&lt;=DH$6),IF(AND($G124&gt;=DH$5,$G124&lt;=DH$6),5,IF($L124=1,2,1)),IF(AND($G124&gt;=DH$5,$G124&lt;=DH$6),IF($M124&gt;0,4,3),0)),IF(AND($D124&lt;=DH$6,$E124&gt;=DH$5),60,0)))</f>
        <v/>
      </c>
      <c r="DI124" s="80" t="str">
        <f>IF(OR($A124="",NOT(ISNUMBER($G124))),"",IF(AND($F124&lt;=DI$6,$G124&gt;=DI$5),IF(DI$5&gt;$N124,5,$K124)*10+IF(AND($F124&gt;=DI$5,$F124&lt;=DI$6),IF(AND($G124&gt;=DI$5,$G124&lt;=DI$6),5,IF($L124=1,2,1)),IF(AND($G124&gt;=DI$5,$G124&lt;=DI$6),IF($M124&gt;0,4,3),0)),IF(AND($D124&lt;=DI$6,$E124&gt;=DI$5),60,0)))</f>
        <v/>
      </c>
      <c r="DJ124" s="80" t="str">
        <f>IF(OR($A124="",NOT(ISNUMBER($G124))),"",IF(AND($F124&lt;=DJ$6,$G124&gt;=DJ$5),IF(DJ$5&gt;$N124,5,$K124)*10+IF(AND($F124&gt;=DJ$5,$F124&lt;=DJ$6),IF(AND($G124&gt;=DJ$5,$G124&lt;=DJ$6),5,IF($L124=1,2,1)),IF(AND($G124&gt;=DJ$5,$G124&lt;=DJ$6),IF($M124&gt;0,4,3),0)),IF(AND($D124&lt;=DJ$6,$E124&gt;=DJ$5),60,0)))</f>
        <v/>
      </c>
      <c r="DK124" s="80" t="str">
        <f>IF(OR($A124="",NOT(ISNUMBER($G124))),"",IF(AND($F124&lt;=DK$6,$G124&gt;=DK$5),IF(DK$5&gt;$N124,5,$K124)*10+IF(AND($F124&gt;=DK$5,$F124&lt;=DK$6),IF(AND($G124&gt;=DK$5,$G124&lt;=DK$6),5,IF($L124=1,2,1)),IF(AND($G124&gt;=DK$5,$G124&lt;=DK$6),IF($M124&gt;0,4,3),0)),IF(AND($D124&lt;=DK$6,$E124&gt;=DK$5),60,0)))</f>
        <v/>
      </c>
      <c r="DL124" s="80" t="str">
        <f>IF(OR($A124="",NOT(ISNUMBER($G124))),"",IF(AND($F124&lt;=DL$6,$G124&gt;=DL$5),IF(DL$5&gt;$N124,5,$K124)*10+IF(AND($F124&gt;=DL$5,$F124&lt;=DL$6),IF(AND($G124&gt;=DL$5,$G124&lt;=DL$6),5,IF($L124=1,2,1)),IF(AND($G124&gt;=DL$5,$G124&lt;=DL$6),IF($M124&gt;0,4,3),0)),IF(AND($D124&lt;=DL$6,$E124&gt;=DL$5),60,0)))</f>
        <v/>
      </c>
      <c r="DM124" s="80" t="str">
        <f>IF(OR($A124="",NOT(ISNUMBER($G124))),"",IF(AND($F124&lt;=DM$6,$G124&gt;=DM$5),IF(DM$5&gt;$N124,5,$K124)*10+IF(AND($F124&gt;=DM$5,$F124&lt;=DM$6),IF(AND($G124&gt;=DM$5,$G124&lt;=DM$6),5,IF($L124=1,2,1)),IF(AND($G124&gt;=DM$5,$G124&lt;=DM$6),IF($M124&gt;0,4,3),0)),IF(AND($D124&lt;=DM$6,$E124&gt;=DM$5),60,0)))</f>
        <v/>
      </c>
      <c r="DN124" s="80" t="str">
        <f>IF(OR($A124="",NOT(ISNUMBER($G124))),"",IF(AND($F124&lt;=DN$6,$G124&gt;=DN$5),IF(DN$5&gt;$N124,5,$K124)*10+IF(AND($F124&gt;=DN$5,$F124&lt;=DN$6),IF(AND($G124&gt;=DN$5,$G124&lt;=DN$6),5,IF($L124=1,2,1)),IF(AND($G124&gt;=DN$5,$G124&lt;=DN$6),IF($M124&gt;0,4,3),0)),IF(AND($D124&lt;=DN$6,$E124&gt;=DN$5),60,0)))</f>
        <v/>
      </c>
      <c r="DO124" s="80" t="str">
        <f>IF(OR($A124="",NOT(ISNUMBER($G124))),"",IF(AND($F124&lt;=DO$6,$G124&gt;=DO$5),IF(DO$5&gt;$N124,5,$K124)*10+IF(AND($F124&gt;=DO$5,$F124&lt;=DO$6),IF(AND($G124&gt;=DO$5,$G124&lt;=DO$6),5,IF($L124=1,2,1)),IF(AND($G124&gt;=DO$5,$G124&lt;=DO$6),IF($M124&gt;0,4,3),0)),IF(AND($D124&lt;=DO$6,$E124&gt;=DO$5),60,0)))</f>
        <v/>
      </c>
      <c r="DP124" s="80" t="str">
        <f>IF(OR($A124="",NOT(ISNUMBER($G124))),"",IF(AND($F124&lt;=DP$6,$G124&gt;=DP$5),IF(DP$5&gt;$N124,5,$K124)*10+IF(AND($F124&gt;=DP$5,$F124&lt;=DP$6),IF(AND($G124&gt;=DP$5,$G124&lt;=DP$6),5,IF($L124=1,2,1)),IF(AND($G124&gt;=DP$5,$G124&lt;=DP$6),IF($M124&gt;0,4,3),0)),IF(AND($D124&lt;=DP$6,$E124&gt;=DP$5),60,0)))</f>
        <v/>
      </c>
      <c r="DQ124" s="80" t="str">
        <f>IF(OR($A124="",NOT(ISNUMBER($G124))),"",IF(AND($F124&lt;=DQ$6,$G124&gt;=DQ$5),IF(DQ$5&gt;$N124,5,$K124)*10+IF(AND($F124&gt;=DQ$5,$F124&lt;=DQ$6),IF(AND($G124&gt;=DQ$5,$G124&lt;=DQ$6),5,IF($L124=1,2,1)),IF(AND($G124&gt;=DQ$5,$G124&lt;=DQ$6),IF($M124&gt;0,4,3),0)),IF(AND($D124&lt;=DQ$6,$E124&gt;=DQ$5),60,0)))</f>
        <v/>
      </c>
      <c r="DR124" s="80" t="str">
        <f>IF(OR($A124="",NOT(ISNUMBER($G124))),"",IF(AND($F124&lt;=DR$6,$G124&gt;=DR$5),IF(DR$5&gt;$N124,5,$K124)*10+IF(AND($F124&gt;=DR$5,$F124&lt;=DR$6),IF(AND($G124&gt;=DR$5,$G124&lt;=DR$6),5,IF($L124=1,2,1)),IF(AND($G124&gt;=DR$5,$G124&lt;=DR$6),IF($M124&gt;0,4,3),0)),IF(AND($D124&lt;=DR$6,$E124&gt;=DR$5),60,0)))</f>
        <v/>
      </c>
      <c r="DS124" s="80" t="str">
        <f>IF(OR($A124="",NOT(ISNUMBER($G124))),"",IF(AND($F124&lt;=DS$6,$G124&gt;=DS$5),IF(DS$5&gt;$N124,5,$K124)*10+IF(AND($F124&gt;=DS$5,$F124&lt;=DS$6),IF(AND($G124&gt;=DS$5,$G124&lt;=DS$6),5,IF($L124=1,2,1)),IF(AND($G124&gt;=DS$5,$G124&lt;=DS$6),IF($M124&gt;0,4,3),0)),IF(AND($D124&lt;=DS$6,$E124&gt;=DS$5),60,0)))</f>
        <v/>
      </c>
      <c r="DT124" s="80" t="str">
        <f>IF(OR($A124="",NOT(ISNUMBER($G124))),"",IF(AND($F124&lt;=DT$6,$G124&gt;=DT$5),IF(DT$5&gt;$N124,5,$K124)*10+IF(AND($F124&gt;=DT$5,$F124&lt;=DT$6),IF(AND($G124&gt;=DT$5,$G124&lt;=DT$6),5,IF($L124=1,2,1)),IF(AND($G124&gt;=DT$5,$G124&lt;=DT$6),IF($M124&gt;0,4,3),0)),IF(AND($D124&lt;=DT$6,$E124&gt;=DT$5),60,0)))</f>
        <v/>
      </c>
      <c r="DU124" s="80" t="str">
        <f>IF(OR($A124="",NOT(ISNUMBER($G124))),"",IF(AND($F124&lt;=DU$6,$G124&gt;=DU$5),IF(DU$5&gt;$N124,5,$K124)*10+IF(AND($F124&gt;=DU$5,$F124&lt;=DU$6),IF(AND($G124&gt;=DU$5,$G124&lt;=DU$6),5,IF($L124=1,2,1)),IF(AND($G124&gt;=DU$5,$G124&lt;=DU$6),IF($M124&gt;0,4,3),0)),IF(AND($D124&lt;=DU$6,$E124&gt;=DU$5),60,0)))</f>
        <v/>
      </c>
      <c r="DV124" s="80" t="str">
        <f>IF(OR($A124="",NOT(ISNUMBER($G124))),"",IF(AND($F124&lt;=DV$6,$G124&gt;=DV$5),IF(DV$5&gt;$N124,5,$K124)*10+IF(AND($F124&gt;=DV$5,$F124&lt;=DV$6),IF(AND($G124&gt;=DV$5,$G124&lt;=DV$6),5,IF($L124=1,2,1)),IF(AND($G124&gt;=DV$5,$G124&lt;=DV$6),IF($M124&gt;0,4,3),0)),IF(AND($D124&lt;=DV$6,$E124&gt;=DV$5),60,0)))</f>
        <v/>
      </c>
      <c r="DW124" s="80" t="str">
        <f>IF(OR($A124="",NOT(ISNUMBER($G124))),"",IF(AND($F124&lt;=DW$6,$G124&gt;=DW$5),IF(DW$5&gt;$N124,5,$K124)*10+IF(AND($F124&gt;=DW$5,$F124&lt;=DW$6),IF(AND($G124&gt;=DW$5,$G124&lt;=DW$6),5,IF($L124=1,2,1)),IF(AND($G124&gt;=DW$5,$G124&lt;=DW$6),IF($M124&gt;0,4,3),0)),IF(AND($D124&lt;=DW$6,$E124&gt;=DW$5),60,0)))</f>
        <v/>
      </c>
      <c r="DX124" s="80" t="str">
        <f>IF(OR($A124="",NOT(ISNUMBER($G124))),"",IF(AND($F124&lt;=DX$6,$G124&gt;=DX$5),IF(DX$5&gt;$N124,5,$K124)*10+IF(AND($F124&gt;=DX$5,$F124&lt;=DX$6),IF(AND($G124&gt;=DX$5,$G124&lt;=DX$6),5,IF($L124=1,2,1)),IF(AND($G124&gt;=DX$5,$G124&lt;=DX$6),IF($M124&gt;0,4,3),0)),IF(AND($D124&lt;=DX$6,$E124&gt;=DX$5),60,0)))</f>
        <v/>
      </c>
      <c r="DY124" s="80" t="str">
        <f>IF(OR($A124="",NOT(ISNUMBER($G124))),"",IF(AND($F124&lt;=DY$6,$G124&gt;=DY$5),IF(DY$5&gt;$N124,5,$K124)*10+IF(AND($F124&gt;=DY$5,$F124&lt;=DY$6),IF(AND($G124&gt;=DY$5,$G124&lt;=DY$6),5,IF($L124=1,2,1)),IF(AND($G124&gt;=DY$5,$G124&lt;=DY$6),IF($M124&gt;0,4,3),0)),IF(AND($D124&lt;=DY$6,$E124&gt;=DY$5),60,0)))</f>
        <v/>
      </c>
      <c r="DZ124" s="80" t="str">
        <f>IF(OR($A124="",NOT(ISNUMBER($G124))),"",IF(AND($F124&lt;=DZ$6,$G124&gt;=DZ$5),IF(DZ$5&gt;$N124,5,$K124)*10+IF(AND($F124&gt;=DZ$5,$F124&lt;=DZ$6),IF(AND($G124&gt;=DZ$5,$G124&lt;=DZ$6),5,IF($L124=1,2,1)),IF(AND($G124&gt;=DZ$5,$G124&lt;=DZ$6),IF($M124&gt;0,4,3),0)),IF(AND($D124&lt;=DZ$6,$E124&gt;=DZ$5),60,0)))</f>
        <v/>
      </c>
      <c r="EA124" s="80" t="str">
        <f>IF(OR($A124="",NOT(ISNUMBER($G124))),"",IF(AND($F124&lt;=EA$6,$G124&gt;=EA$5),IF(EA$5&gt;$N124,5,$K124)*10+IF(AND($F124&gt;=EA$5,$F124&lt;=EA$6),IF(AND($G124&gt;=EA$5,$G124&lt;=EA$6),5,IF($L124=1,2,1)),IF(AND($G124&gt;=EA$5,$G124&lt;=EA$6),IF($M124&gt;0,4,3),0)),IF(AND($D124&lt;=EA$6,$E124&gt;=EA$5),60,0)))</f>
        <v/>
      </c>
      <c r="EB124" s="80" t="str">
        <f>IF(OR($A124="",NOT(ISNUMBER($G124))),"",IF(AND($F124&lt;=EB$6,$G124&gt;=EB$5),IF(EB$5&gt;$N124,5,$K124)*10+IF(AND($F124&gt;=EB$5,$F124&lt;=EB$6),IF(AND($G124&gt;=EB$5,$G124&lt;=EB$6),5,IF($L124=1,2,1)),IF(AND($G124&gt;=EB$5,$G124&lt;=EB$6),IF($M124&gt;0,4,3),0)),IF(AND($D124&lt;=EB$6,$E124&gt;=EB$5),60,0)))</f>
        <v/>
      </c>
      <c r="EC124" s="80" t="str">
        <f>IF(OR($A124="",NOT(ISNUMBER($G124))),"",IF(AND($F124&lt;=EC$6,$G124&gt;=EC$5),IF(EC$5&gt;$N124,5,$K124)*10+IF(AND($F124&gt;=EC$5,$F124&lt;=EC$6),IF(AND($G124&gt;=EC$5,$G124&lt;=EC$6),5,IF($L124=1,2,1)),IF(AND($G124&gt;=EC$5,$G124&lt;=EC$6),IF($M124&gt;0,4,3),0)),IF(AND($D124&lt;=EC$6,$E124&gt;=EC$5),60,0)))</f>
        <v/>
      </c>
      <c r="ED124" s="80" t="str">
        <f>IF(OR($A124="",NOT(ISNUMBER($G124))),"",IF(AND($F124&lt;=ED$6,$G124&gt;=ED$5),IF(ED$5&gt;$N124,5,$K124)*10+IF(AND($F124&gt;=ED$5,$F124&lt;=ED$6),IF(AND($G124&gt;=ED$5,$G124&lt;=ED$6),5,IF($L124=1,2,1)),IF(AND($G124&gt;=ED$5,$G124&lt;=ED$6),IF($M124&gt;0,4,3),0)),IF(AND($D124&lt;=ED$6,$E124&gt;=ED$5),60,0)))</f>
        <v/>
      </c>
    </row>
    <row r="125" ht="18" customHeight="1">
      <c r="A125" s="52" t="str">
        <f>IF(Tasks!$B125="","",Tasks!$A125)</f>
        <v/>
      </c>
      <c r="B125" s="78" t="str">
        <f>IF(Tasks!$B125="","",Tasks!$B125)</f>
        <v/>
      </c>
      <c r="C125" s="25" t="str">
        <f>IF($B125="","",IF(AND(Tasks!$D125="",Tasks!$G125=""),"-",IF(Tasks!$D125="","",Tasks!$D125&amp;IF(OR(Tasks!$E125="",Tasks!$E125="FS"),IF(N(Tasks!$F125)=0,"","FS"),Tasks!$E125)&amp;IF(N(Tasks!$F125)=0,"",IF(Tasks!$F125&gt;0,"+","")&amp;Tasks!$F125))&amp;IF(AND(Tasks!$D125&lt;&gt;"",Tasks!$G125&lt;&gt;""),", ","")&amp;IF(Tasks!$G125="","",Tasks!$G125&amp;IF(OR(Tasks!$H125="",Tasks!$H125="FS"),IF(N(Tasks!$I125)=0,"","FS"),Tasks!$H125)&amp;IF(N(Tasks!$I125)=0,"",IF(Tasks!$I125&gt;0,"+","")&amp;Tasks!$I125))))</f>
        <v/>
      </c>
      <c r="D125" s="51" t="str">
        <f>IF(OR($B125="",Tasks!$Q125=""),"",Tasks!$Q125)</f>
        <v/>
      </c>
      <c r="E125" s="51" t="str">
        <f>IF(OR($B125="",Tasks!$R125=""),"",Tasks!$R125)</f>
        <v/>
      </c>
      <c r="F125" s="51" t="str">
        <f>IF(OR($B125="",Tasks!$S125=""),"",Tasks!$S125)</f>
        <v/>
      </c>
      <c r="G125" s="51" t="str">
        <f>IF(OR($B125="",Tasks!$T125=""),"",Tasks!$T125)</f>
        <v/>
      </c>
      <c r="H125" s="52" t="str">
        <f>IF($B125="","",Tasks!$AE125)</f>
        <v/>
      </c>
      <c r="I125" s="79" t="str">
        <f>IF($B125="","",Tasks!$AF125)</f>
        <v/>
      </c>
      <c r="J125" s="53" t="str">
        <f>IF(OR($B125="",Tasks!$V125=""),"",Tasks!$V125)</f>
        <v/>
      </c>
      <c r="K125" s="52" t="str">
        <f>IF($B125="","",Tasks!$AA125)</f>
        <v/>
      </c>
      <c r="L125" s="52" t="str">
        <f>IF($B125="","",Tasks!$AB125)</f>
        <v/>
      </c>
      <c r="M125" s="52" t="str">
        <f>IF($B125="","",Tasks!$Z125)</f>
        <v/>
      </c>
      <c r="N125" s="52" t="str">
        <f>IF(OR($B125="",Tasks!$AG125=""),"",Tasks!$AG125)</f>
        <v/>
      </c>
      <c r="O125" s="80" t="str">
        <f>IF(OR($A125="",NOT(ISNUMBER($G125))),"",IF(AND($F125&lt;=O$6,$G125&gt;=O$5),IF(O$5&gt;$N125,5,$K125)*10+IF(AND($F125&gt;=O$5,$F125&lt;=O$6),IF(AND($G125&gt;=O$5,$G125&lt;=O$6),5,IF($L125=1,2,1)),IF(AND($G125&gt;=O$5,$G125&lt;=O$6),IF($M125&gt;0,4,3),0)),IF(AND($D125&lt;=O$6,$E125&gt;=O$5),60,0)))</f>
        <v/>
      </c>
      <c r="P125" s="80" t="str">
        <f>IF(OR($A125="",NOT(ISNUMBER($G125))),"",IF(AND($F125&lt;=P$6,$G125&gt;=P$5),IF(P$5&gt;$N125,5,$K125)*10+IF(AND($F125&gt;=P$5,$F125&lt;=P$6),IF(AND($G125&gt;=P$5,$G125&lt;=P$6),5,IF($L125=1,2,1)),IF(AND($G125&gt;=P$5,$G125&lt;=P$6),IF($M125&gt;0,4,3),0)),IF(AND($D125&lt;=P$6,$E125&gt;=P$5),60,0)))</f>
        <v/>
      </c>
      <c r="Q125" s="80" t="str">
        <f>IF(OR($A125="",NOT(ISNUMBER($G125))),"",IF(AND($F125&lt;=Q$6,$G125&gt;=Q$5),IF(Q$5&gt;$N125,5,$K125)*10+IF(AND($F125&gt;=Q$5,$F125&lt;=Q$6),IF(AND($G125&gt;=Q$5,$G125&lt;=Q$6),5,IF($L125=1,2,1)),IF(AND($G125&gt;=Q$5,$G125&lt;=Q$6),IF($M125&gt;0,4,3),0)),IF(AND($D125&lt;=Q$6,$E125&gt;=Q$5),60,0)))</f>
        <v/>
      </c>
      <c r="R125" s="80" t="str">
        <f>IF(OR($A125="",NOT(ISNUMBER($G125))),"",IF(AND($F125&lt;=R$6,$G125&gt;=R$5),IF(R$5&gt;$N125,5,$K125)*10+IF(AND($F125&gt;=R$5,$F125&lt;=R$6),IF(AND($G125&gt;=R$5,$G125&lt;=R$6),5,IF($L125=1,2,1)),IF(AND($G125&gt;=R$5,$G125&lt;=R$6),IF($M125&gt;0,4,3),0)),IF(AND($D125&lt;=R$6,$E125&gt;=R$5),60,0)))</f>
        <v/>
      </c>
      <c r="S125" s="80" t="str">
        <f>IF(OR($A125="",NOT(ISNUMBER($G125))),"",IF(AND($F125&lt;=S$6,$G125&gt;=S$5),IF(S$5&gt;$N125,5,$K125)*10+IF(AND($F125&gt;=S$5,$F125&lt;=S$6),IF(AND($G125&gt;=S$5,$G125&lt;=S$6),5,IF($L125=1,2,1)),IF(AND($G125&gt;=S$5,$G125&lt;=S$6),IF($M125&gt;0,4,3),0)),IF(AND($D125&lt;=S$6,$E125&gt;=S$5),60,0)))</f>
        <v/>
      </c>
      <c r="T125" s="80" t="str">
        <f>IF(OR($A125="",NOT(ISNUMBER($G125))),"",IF(AND($F125&lt;=T$6,$G125&gt;=T$5),IF(T$5&gt;$N125,5,$K125)*10+IF(AND($F125&gt;=T$5,$F125&lt;=T$6),IF(AND($G125&gt;=T$5,$G125&lt;=T$6),5,IF($L125=1,2,1)),IF(AND($G125&gt;=T$5,$G125&lt;=T$6),IF($M125&gt;0,4,3),0)),IF(AND($D125&lt;=T$6,$E125&gt;=T$5),60,0)))</f>
        <v/>
      </c>
      <c r="U125" s="80" t="str">
        <f>IF(OR($A125="",NOT(ISNUMBER($G125))),"",IF(AND($F125&lt;=U$6,$G125&gt;=U$5),IF(U$5&gt;$N125,5,$K125)*10+IF(AND($F125&gt;=U$5,$F125&lt;=U$6),IF(AND($G125&gt;=U$5,$G125&lt;=U$6),5,IF($L125=1,2,1)),IF(AND($G125&gt;=U$5,$G125&lt;=U$6),IF($M125&gt;0,4,3),0)),IF(AND($D125&lt;=U$6,$E125&gt;=U$5),60,0)))</f>
        <v/>
      </c>
      <c r="V125" s="80" t="str">
        <f>IF(OR($A125="",NOT(ISNUMBER($G125))),"",IF(AND($F125&lt;=V$6,$G125&gt;=V$5),IF(V$5&gt;$N125,5,$K125)*10+IF(AND($F125&gt;=V$5,$F125&lt;=V$6),IF(AND($G125&gt;=V$5,$G125&lt;=V$6),5,IF($L125=1,2,1)),IF(AND($G125&gt;=V$5,$G125&lt;=V$6),IF($M125&gt;0,4,3),0)),IF(AND($D125&lt;=V$6,$E125&gt;=V$5),60,0)))</f>
        <v/>
      </c>
      <c r="W125" s="80" t="str">
        <f>IF(OR($A125="",NOT(ISNUMBER($G125))),"",IF(AND($F125&lt;=W$6,$G125&gt;=W$5),IF(W$5&gt;$N125,5,$K125)*10+IF(AND($F125&gt;=W$5,$F125&lt;=W$6),IF(AND($G125&gt;=W$5,$G125&lt;=W$6),5,IF($L125=1,2,1)),IF(AND($G125&gt;=W$5,$G125&lt;=W$6),IF($M125&gt;0,4,3),0)),IF(AND($D125&lt;=W$6,$E125&gt;=W$5),60,0)))</f>
        <v/>
      </c>
      <c r="X125" s="80" t="str">
        <f>IF(OR($A125="",NOT(ISNUMBER($G125))),"",IF(AND($F125&lt;=X$6,$G125&gt;=X$5),IF(X$5&gt;$N125,5,$K125)*10+IF(AND($F125&gt;=X$5,$F125&lt;=X$6),IF(AND($G125&gt;=X$5,$G125&lt;=X$6),5,IF($L125=1,2,1)),IF(AND($G125&gt;=X$5,$G125&lt;=X$6),IF($M125&gt;0,4,3),0)),IF(AND($D125&lt;=X$6,$E125&gt;=X$5),60,0)))</f>
        <v/>
      </c>
      <c r="Y125" s="80" t="str">
        <f>IF(OR($A125="",NOT(ISNUMBER($G125))),"",IF(AND($F125&lt;=Y$6,$G125&gt;=Y$5),IF(Y$5&gt;$N125,5,$K125)*10+IF(AND($F125&gt;=Y$5,$F125&lt;=Y$6),IF(AND($G125&gt;=Y$5,$G125&lt;=Y$6),5,IF($L125=1,2,1)),IF(AND($G125&gt;=Y$5,$G125&lt;=Y$6),IF($M125&gt;0,4,3),0)),IF(AND($D125&lt;=Y$6,$E125&gt;=Y$5),60,0)))</f>
        <v/>
      </c>
      <c r="Z125" s="80" t="str">
        <f>IF(OR($A125="",NOT(ISNUMBER($G125))),"",IF(AND($F125&lt;=Z$6,$G125&gt;=Z$5),IF(Z$5&gt;$N125,5,$K125)*10+IF(AND($F125&gt;=Z$5,$F125&lt;=Z$6),IF(AND($G125&gt;=Z$5,$G125&lt;=Z$6),5,IF($L125=1,2,1)),IF(AND($G125&gt;=Z$5,$G125&lt;=Z$6),IF($M125&gt;0,4,3),0)),IF(AND($D125&lt;=Z$6,$E125&gt;=Z$5),60,0)))</f>
        <v/>
      </c>
      <c r="AA125" s="80" t="str">
        <f>IF(OR($A125="",NOT(ISNUMBER($G125))),"",IF(AND($F125&lt;=AA$6,$G125&gt;=AA$5),IF(AA$5&gt;$N125,5,$K125)*10+IF(AND($F125&gt;=AA$5,$F125&lt;=AA$6),IF(AND($G125&gt;=AA$5,$G125&lt;=AA$6),5,IF($L125=1,2,1)),IF(AND($G125&gt;=AA$5,$G125&lt;=AA$6),IF($M125&gt;0,4,3),0)),IF(AND($D125&lt;=AA$6,$E125&gt;=AA$5),60,0)))</f>
        <v/>
      </c>
      <c r="AB125" s="80" t="str">
        <f>IF(OR($A125="",NOT(ISNUMBER($G125))),"",IF(AND($F125&lt;=AB$6,$G125&gt;=AB$5),IF(AB$5&gt;$N125,5,$K125)*10+IF(AND($F125&gt;=AB$5,$F125&lt;=AB$6),IF(AND($G125&gt;=AB$5,$G125&lt;=AB$6),5,IF($L125=1,2,1)),IF(AND($G125&gt;=AB$5,$G125&lt;=AB$6),IF($M125&gt;0,4,3),0)),IF(AND($D125&lt;=AB$6,$E125&gt;=AB$5),60,0)))</f>
        <v/>
      </c>
      <c r="AC125" s="80" t="str">
        <f>IF(OR($A125="",NOT(ISNUMBER($G125))),"",IF(AND($F125&lt;=AC$6,$G125&gt;=AC$5),IF(AC$5&gt;$N125,5,$K125)*10+IF(AND($F125&gt;=AC$5,$F125&lt;=AC$6),IF(AND($G125&gt;=AC$5,$G125&lt;=AC$6),5,IF($L125=1,2,1)),IF(AND($G125&gt;=AC$5,$G125&lt;=AC$6),IF($M125&gt;0,4,3),0)),IF(AND($D125&lt;=AC$6,$E125&gt;=AC$5),60,0)))</f>
        <v/>
      </c>
      <c r="AD125" s="80" t="str">
        <f>IF(OR($A125="",NOT(ISNUMBER($G125))),"",IF(AND($F125&lt;=AD$6,$G125&gt;=AD$5),IF(AD$5&gt;$N125,5,$K125)*10+IF(AND($F125&gt;=AD$5,$F125&lt;=AD$6),IF(AND($G125&gt;=AD$5,$G125&lt;=AD$6),5,IF($L125=1,2,1)),IF(AND($G125&gt;=AD$5,$G125&lt;=AD$6),IF($M125&gt;0,4,3),0)),IF(AND($D125&lt;=AD$6,$E125&gt;=AD$5),60,0)))</f>
        <v/>
      </c>
      <c r="AE125" s="80" t="str">
        <f>IF(OR($A125="",NOT(ISNUMBER($G125))),"",IF(AND($F125&lt;=AE$6,$G125&gt;=AE$5),IF(AE$5&gt;$N125,5,$K125)*10+IF(AND($F125&gt;=AE$5,$F125&lt;=AE$6),IF(AND($G125&gt;=AE$5,$G125&lt;=AE$6),5,IF($L125=1,2,1)),IF(AND($G125&gt;=AE$5,$G125&lt;=AE$6),IF($M125&gt;0,4,3),0)),IF(AND($D125&lt;=AE$6,$E125&gt;=AE$5),60,0)))</f>
        <v/>
      </c>
      <c r="AF125" s="80" t="str">
        <f>IF(OR($A125="",NOT(ISNUMBER($G125))),"",IF(AND($F125&lt;=AF$6,$G125&gt;=AF$5),IF(AF$5&gt;$N125,5,$K125)*10+IF(AND($F125&gt;=AF$5,$F125&lt;=AF$6),IF(AND($G125&gt;=AF$5,$G125&lt;=AF$6),5,IF($L125=1,2,1)),IF(AND($G125&gt;=AF$5,$G125&lt;=AF$6),IF($M125&gt;0,4,3),0)),IF(AND($D125&lt;=AF$6,$E125&gt;=AF$5),60,0)))</f>
        <v/>
      </c>
      <c r="AG125" s="80" t="str">
        <f>IF(OR($A125="",NOT(ISNUMBER($G125))),"",IF(AND($F125&lt;=AG$6,$G125&gt;=AG$5),IF(AG$5&gt;$N125,5,$K125)*10+IF(AND($F125&gt;=AG$5,$F125&lt;=AG$6),IF(AND($G125&gt;=AG$5,$G125&lt;=AG$6),5,IF($L125=1,2,1)),IF(AND($G125&gt;=AG$5,$G125&lt;=AG$6),IF($M125&gt;0,4,3),0)),IF(AND($D125&lt;=AG$6,$E125&gt;=AG$5),60,0)))</f>
        <v/>
      </c>
      <c r="AH125" s="80" t="str">
        <f>IF(OR($A125="",NOT(ISNUMBER($G125))),"",IF(AND($F125&lt;=AH$6,$G125&gt;=AH$5),IF(AH$5&gt;$N125,5,$K125)*10+IF(AND($F125&gt;=AH$5,$F125&lt;=AH$6),IF(AND($G125&gt;=AH$5,$G125&lt;=AH$6),5,IF($L125=1,2,1)),IF(AND($G125&gt;=AH$5,$G125&lt;=AH$6),IF($M125&gt;0,4,3),0)),IF(AND($D125&lt;=AH$6,$E125&gt;=AH$5),60,0)))</f>
        <v/>
      </c>
      <c r="AI125" s="80" t="str">
        <f>IF(OR($A125="",NOT(ISNUMBER($G125))),"",IF(AND($F125&lt;=AI$6,$G125&gt;=AI$5),IF(AI$5&gt;$N125,5,$K125)*10+IF(AND($F125&gt;=AI$5,$F125&lt;=AI$6),IF(AND($G125&gt;=AI$5,$G125&lt;=AI$6),5,IF($L125=1,2,1)),IF(AND($G125&gt;=AI$5,$G125&lt;=AI$6),IF($M125&gt;0,4,3),0)),IF(AND($D125&lt;=AI$6,$E125&gt;=AI$5),60,0)))</f>
        <v/>
      </c>
      <c r="AJ125" s="80" t="str">
        <f>IF(OR($A125="",NOT(ISNUMBER($G125))),"",IF(AND($F125&lt;=AJ$6,$G125&gt;=AJ$5),IF(AJ$5&gt;$N125,5,$K125)*10+IF(AND($F125&gt;=AJ$5,$F125&lt;=AJ$6),IF(AND($G125&gt;=AJ$5,$G125&lt;=AJ$6),5,IF($L125=1,2,1)),IF(AND($G125&gt;=AJ$5,$G125&lt;=AJ$6),IF($M125&gt;0,4,3),0)),IF(AND($D125&lt;=AJ$6,$E125&gt;=AJ$5),60,0)))</f>
        <v/>
      </c>
      <c r="AK125" s="80" t="str">
        <f>IF(OR($A125="",NOT(ISNUMBER($G125))),"",IF(AND($F125&lt;=AK$6,$G125&gt;=AK$5),IF(AK$5&gt;$N125,5,$K125)*10+IF(AND($F125&gt;=AK$5,$F125&lt;=AK$6),IF(AND($G125&gt;=AK$5,$G125&lt;=AK$6),5,IF($L125=1,2,1)),IF(AND($G125&gt;=AK$5,$G125&lt;=AK$6),IF($M125&gt;0,4,3),0)),IF(AND($D125&lt;=AK$6,$E125&gt;=AK$5),60,0)))</f>
        <v/>
      </c>
      <c r="AL125" s="80" t="str">
        <f>IF(OR($A125="",NOT(ISNUMBER($G125))),"",IF(AND($F125&lt;=AL$6,$G125&gt;=AL$5),IF(AL$5&gt;$N125,5,$K125)*10+IF(AND($F125&gt;=AL$5,$F125&lt;=AL$6),IF(AND($G125&gt;=AL$5,$G125&lt;=AL$6),5,IF($L125=1,2,1)),IF(AND($G125&gt;=AL$5,$G125&lt;=AL$6),IF($M125&gt;0,4,3),0)),IF(AND($D125&lt;=AL$6,$E125&gt;=AL$5),60,0)))</f>
        <v/>
      </c>
      <c r="AM125" s="80" t="str">
        <f>IF(OR($A125="",NOT(ISNUMBER($G125))),"",IF(AND($F125&lt;=AM$6,$G125&gt;=AM$5),IF(AM$5&gt;$N125,5,$K125)*10+IF(AND($F125&gt;=AM$5,$F125&lt;=AM$6),IF(AND($G125&gt;=AM$5,$G125&lt;=AM$6),5,IF($L125=1,2,1)),IF(AND($G125&gt;=AM$5,$G125&lt;=AM$6),IF($M125&gt;0,4,3),0)),IF(AND($D125&lt;=AM$6,$E125&gt;=AM$5),60,0)))</f>
        <v/>
      </c>
      <c r="AN125" s="80" t="str">
        <f>IF(OR($A125="",NOT(ISNUMBER($G125))),"",IF(AND($F125&lt;=AN$6,$G125&gt;=AN$5),IF(AN$5&gt;$N125,5,$K125)*10+IF(AND($F125&gt;=AN$5,$F125&lt;=AN$6),IF(AND($G125&gt;=AN$5,$G125&lt;=AN$6),5,IF($L125=1,2,1)),IF(AND($G125&gt;=AN$5,$G125&lt;=AN$6),IF($M125&gt;0,4,3),0)),IF(AND($D125&lt;=AN$6,$E125&gt;=AN$5),60,0)))</f>
        <v/>
      </c>
      <c r="AO125" s="80" t="str">
        <f>IF(OR($A125="",NOT(ISNUMBER($G125))),"",IF(AND($F125&lt;=AO$6,$G125&gt;=AO$5),IF(AO$5&gt;$N125,5,$K125)*10+IF(AND($F125&gt;=AO$5,$F125&lt;=AO$6),IF(AND($G125&gt;=AO$5,$G125&lt;=AO$6),5,IF($L125=1,2,1)),IF(AND($G125&gt;=AO$5,$G125&lt;=AO$6),IF($M125&gt;0,4,3),0)),IF(AND($D125&lt;=AO$6,$E125&gt;=AO$5),60,0)))</f>
        <v/>
      </c>
      <c r="AP125" s="80" t="str">
        <f>IF(OR($A125="",NOT(ISNUMBER($G125))),"",IF(AND($F125&lt;=AP$6,$G125&gt;=AP$5),IF(AP$5&gt;$N125,5,$K125)*10+IF(AND($F125&gt;=AP$5,$F125&lt;=AP$6),IF(AND($G125&gt;=AP$5,$G125&lt;=AP$6),5,IF($L125=1,2,1)),IF(AND($G125&gt;=AP$5,$G125&lt;=AP$6),IF($M125&gt;0,4,3),0)),IF(AND($D125&lt;=AP$6,$E125&gt;=AP$5),60,0)))</f>
        <v/>
      </c>
      <c r="AQ125" s="80" t="str">
        <f>IF(OR($A125="",NOT(ISNUMBER($G125))),"",IF(AND($F125&lt;=AQ$6,$G125&gt;=AQ$5),IF(AQ$5&gt;$N125,5,$K125)*10+IF(AND($F125&gt;=AQ$5,$F125&lt;=AQ$6),IF(AND($G125&gt;=AQ$5,$G125&lt;=AQ$6),5,IF($L125=1,2,1)),IF(AND($G125&gt;=AQ$5,$G125&lt;=AQ$6),IF($M125&gt;0,4,3),0)),IF(AND($D125&lt;=AQ$6,$E125&gt;=AQ$5),60,0)))</f>
        <v/>
      </c>
      <c r="AR125" s="80" t="str">
        <f>IF(OR($A125="",NOT(ISNUMBER($G125))),"",IF(AND($F125&lt;=AR$6,$G125&gt;=AR$5),IF(AR$5&gt;$N125,5,$K125)*10+IF(AND($F125&gt;=AR$5,$F125&lt;=AR$6),IF(AND($G125&gt;=AR$5,$G125&lt;=AR$6),5,IF($L125=1,2,1)),IF(AND($G125&gt;=AR$5,$G125&lt;=AR$6),IF($M125&gt;0,4,3),0)),IF(AND($D125&lt;=AR$6,$E125&gt;=AR$5),60,0)))</f>
        <v/>
      </c>
      <c r="AS125" s="80" t="str">
        <f>IF(OR($A125="",NOT(ISNUMBER($G125))),"",IF(AND($F125&lt;=AS$6,$G125&gt;=AS$5),IF(AS$5&gt;$N125,5,$K125)*10+IF(AND($F125&gt;=AS$5,$F125&lt;=AS$6),IF(AND($G125&gt;=AS$5,$G125&lt;=AS$6),5,IF($L125=1,2,1)),IF(AND($G125&gt;=AS$5,$G125&lt;=AS$6),IF($M125&gt;0,4,3),0)),IF(AND($D125&lt;=AS$6,$E125&gt;=AS$5),60,0)))</f>
        <v/>
      </c>
      <c r="AT125" s="80" t="str">
        <f>IF(OR($A125="",NOT(ISNUMBER($G125))),"",IF(AND($F125&lt;=AT$6,$G125&gt;=AT$5),IF(AT$5&gt;$N125,5,$K125)*10+IF(AND($F125&gt;=AT$5,$F125&lt;=AT$6),IF(AND($G125&gt;=AT$5,$G125&lt;=AT$6),5,IF($L125=1,2,1)),IF(AND($G125&gt;=AT$5,$G125&lt;=AT$6),IF($M125&gt;0,4,3),0)),IF(AND($D125&lt;=AT$6,$E125&gt;=AT$5),60,0)))</f>
        <v/>
      </c>
      <c r="AU125" s="80" t="str">
        <f>IF(OR($A125="",NOT(ISNUMBER($G125))),"",IF(AND($F125&lt;=AU$6,$G125&gt;=AU$5),IF(AU$5&gt;$N125,5,$K125)*10+IF(AND($F125&gt;=AU$5,$F125&lt;=AU$6),IF(AND($G125&gt;=AU$5,$G125&lt;=AU$6),5,IF($L125=1,2,1)),IF(AND($G125&gt;=AU$5,$G125&lt;=AU$6),IF($M125&gt;0,4,3),0)),IF(AND($D125&lt;=AU$6,$E125&gt;=AU$5),60,0)))</f>
        <v/>
      </c>
      <c r="AV125" s="80" t="str">
        <f>IF(OR($A125="",NOT(ISNUMBER($G125))),"",IF(AND($F125&lt;=AV$6,$G125&gt;=AV$5),IF(AV$5&gt;$N125,5,$K125)*10+IF(AND($F125&gt;=AV$5,$F125&lt;=AV$6),IF(AND($G125&gt;=AV$5,$G125&lt;=AV$6),5,IF($L125=1,2,1)),IF(AND($G125&gt;=AV$5,$G125&lt;=AV$6),IF($M125&gt;0,4,3),0)),IF(AND($D125&lt;=AV$6,$E125&gt;=AV$5),60,0)))</f>
        <v/>
      </c>
      <c r="AW125" s="80" t="str">
        <f>IF(OR($A125="",NOT(ISNUMBER($G125))),"",IF(AND($F125&lt;=AW$6,$G125&gt;=AW$5),IF(AW$5&gt;$N125,5,$K125)*10+IF(AND($F125&gt;=AW$5,$F125&lt;=AW$6),IF(AND($G125&gt;=AW$5,$G125&lt;=AW$6),5,IF($L125=1,2,1)),IF(AND($G125&gt;=AW$5,$G125&lt;=AW$6),IF($M125&gt;0,4,3),0)),IF(AND($D125&lt;=AW$6,$E125&gt;=AW$5),60,0)))</f>
        <v/>
      </c>
      <c r="AX125" s="80" t="str">
        <f>IF(OR($A125="",NOT(ISNUMBER($G125))),"",IF(AND($F125&lt;=AX$6,$G125&gt;=AX$5),IF(AX$5&gt;$N125,5,$K125)*10+IF(AND($F125&gt;=AX$5,$F125&lt;=AX$6),IF(AND($G125&gt;=AX$5,$G125&lt;=AX$6),5,IF($L125=1,2,1)),IF(AND($G125&gt;=AX$5,$G125&lt;=AX$6),IF($M125&gt;0,4,3),0)),IF(AND($D125&lt;=AX$6,$E125&gt;=AX$5),60,0)))</f>
        <v/>
      </c>
      <c r="AY125" s="80" t="str">
        <f>IF(OR($A125="",NOT(ISNUMBER($G125))),"",IF(AND($F125&lt;=AY$6,$G125&gt;=AY$5),IF(AY$5&gt;$N125,5,$K125)*10+IF(AND($F125&gt;=AY$5,$F125&lt;=AY$6),IF(AND($G125&gt;=AY$5,$G125&lt;=AY$6),5,IF($L125=1,2,1)),IF(AND($G125&gt;=AY$5,$G125&lt;=AY$6),IF($M125&gt;0,4,3),0)),IF(AND($D125&lt;=AY$6,$E125&gt;=AY$5),60,0)))</f>
        <v/>
      </c>
      <c r="AZ125" s="80" t="str">
        <f>IF(OR($A125="",NOT(ISNUMBER($G125))),"",IF(AND($F125&lt;=AZ$6,$G125&gt;=AZ$5),IF(AZ$5&gt;$N125,5,$K125)*10+IF(AND($F125&gt;=AZ$5,$F125&lt;=AZ$6),IF(AND($G125&gt;=AZ$5,$G125&lt;=AZ$6),5,IF($L125=1,2,1)),IF(AND($G125&gt;=AZ$5,$G125&lt;=AZ$6),IF($M125&gt;0,4,3),0)),IF(AND($D125&lt;=AZ$6,$E125&gt;=AZ$5),60,0)))</f>
        <v/>
      </c>
      <c r="BA125" s="80" t="str">
        <f>IF(OR($A125="",NOT(ISNUMBER($G125))),"",IF(AND($F125&lt;=BA$6,$G125&gt;=BA$5),IF(BA$5&gt;$N125,5,$K125)*10+IF(AND($F125&gt;=BA$5,$F125&lt;=BA$6),IF(AND($G125&gt;=BA$5,$G125&lt;=BA$6),5,IF($L125=1,2,1)),IF(AND($G125&gt;=BA$5,$G125&lt;=BA$6),IF($M125&gt;0,4,3),0)),IF(AND($D125&lt;=BA$6,$E125&gt;=BA$5),60,0)))</f>
        <v/>
      </c>
      <c r="BB125" s="80" t="str">
        <f>IF(OR($A125="",NOT(ISNUMBER($G125))),"",IF(AND($F125&lt;=BB$6,$G125&gt;=BB$5),IF(BB$5&gt;$N125,5,$K125)*10+IF(AND($F125&gt;=BB$5,$F125&lt;=BB$6),IF(AND($G125&gt;=BB$5,$G125&lt;=BB$6),5,IF($L125=1,2,1)),IF(AND($G125&gt;=BB$5,$G125&lt;=BB$6),IF($M125&gt;0,4,3),0)),IF(AND($D125&lt;=BB$6,$E125&gt;=BB$5),60,0)))</f>
        <v/>
      </c>
      <c r="BC125" s="80" t="str">
        <f>IF(OR($A125="",NOT(ISNUMBER($G125))),"",IF(AND($F125&lt;=BC$6,$G125&gt;=BC$5),IF(BC$5&gt;$N125,5,$K125)*10+IF(AND($F125&gt;=BC$5,$F125&lt;=BC$6),IF(AND($G125&gt;=BC$5,$G125&lt;=BC$6),5,IF($L125=1,2,1)),IF(AND($G125&gt;=BC$5,$G125&lt;=BC$6),IF($M125&gt;0,4,3),0)),IF(AND($D125&lt;=BC$6,$E125&gt;=BC$5),60,0)))</f>
        <v/>
      </c>
      <c r="BD125" s="80" t="str">
        <f>IF(OR($A125="",NOT(ISNUMBER($G125))),"",IF(AND($F125&lt;=BD$6,$G125&gt;=BD$5),IF(BD$5&gt;$N125,5,$K125)*10+IF(AND($F125&gt;=BD$5,$F125&lt;=BD$6),IF(AND($G125&gt;=BD$5,$G125&lt;=BD$6),5,IF($L125=1,2,1)),IF(AND($G125&gt;=BD$5,$G125&lt;=BD$6),IF($M125&gt;0,4,3),0)),IF(AND($D125&lt;=BD$6,$E125&gt;=BD$5),60,0)))</f>
        <v/>
      </c>
      <c r="BE125" s="80" t="str">
        <f>IF(OR($A125="",NOT(ISNUMBER($G125))),"",IF(AND($F125&lt;=BE$6,$G125&gt;=BE$5),IF(BE$5&gt;$N125,5,$K125)*10+IF(AND($F125&gt;=BE$5,$F125&lt;=BE$6),IF(AND($G125&gt;=BE$5,$G125&lt;=BE$6),5,IF($L125=1,2,1)),IF(AND($G125&gt;=BE$5,$G125&lt;=BE$6),IF($M125&gt;0,4,3),0)),IF(AND($D125&lt;=BE$6,$E125&gt;=BE$5),60,0)))</f>
        <v/>
      </c>
      <c r="BF125" s="80" t="str">
        <f>IF(OR($A125="",NOT(ISNUMBER($G125))),"",IF(AND($F125&lt;=BF$6,$G125&gt;=BF$5),IF(BF$5&gt;$N125,5,$K125)*10+IF(AND($F125&gt;=BF$5,$F125&lt;=BF$6),IF(AND($G125&gt;=BF$5,$G125&lt;=BF$6),5,IF($L125=1,2,1)),IF(AND($G125&gt;=BF$5,$G125&lt;=BF$6),IF($M125&gt;0,4,3),0)),IF(AND($D125&lt;=BF$6,$E125&gt;=BF$5),60,0)))</f>
        <v/>
      </c>
      <c r="BG125" s="80" t="str">
        <f>IF(OR($A125="",NOT(ISNUMBER($G125))),"",IF(AND($F125&lt;=BG$6,$G125&gt;=BG$5),IF(BG$5&gt;$N125,5,$K125)*10+IF(AND($F125&gt;=BG$5,$F125&lt;=BG$6),IF(AND($G125&gt;=BG$5,$G125&lt;=BG$6),5,IF($L125=1,2,1)),IF(AND($G125&gt;=BG$5,$G125&lt;=BG$6),IF($M125&gt;0,4,3),0)),IF(AND($D125&lt;=BG$6,$E125&gt;=BG$5),60,0)))</f>
        <v/>
      </c>
      <c r="BH125" s="80" t="str">
        <f>IF(OR($A125="",NOT(ISNUMBER($G125))),"",IF(AND($F125&lt;=BH$6,$G125&gt;=BH$5),IF(BH$5&gt;$N125,5,$K125)*10+IF(AND($F125&gt;=BH$5,$F125&lt;=BH$6),IF(AND($G125&gt;=BH$5,$G125&lt;=BH$6),5,IF($L125=1,2,1)),IF(AND($G125&gt;=BH$5,$G125&lt;=BH$6),IF($M125&gt;0,4,3),0)),IF(AND($D125&lt;=BH$6,$E125&gt;=BH$5),60,0)))</f>
        <v/>
      </c>
      <c r="BI125" s="80" t="str">
        <f>IF(OR($A125="",NOT(ISNUMBER($G125))),"",IF(AND($F125&lt;=BI$6,$G125&gt;=BI$5),IF(BI$5&gt;$N125,5,$K125)*10+IF(AND($F125&gt;=BI$5,$F125&lt;=BI$6),IF(AND($G125&gt;=BI$5,$G125&lt;=BI$6),5,IF($L125=1,2,1)),IF(AND($G125&gt;=BI$5,$G125&lt;=BI$6),IF($M125&gt;0,4,3),0)),IF(AND($D125&lt;=BI$6,$E125&gt;=BI$5),60,0)))</f>
        <v/>
      </c>
      <c r="BJ125" s="80" t="str">
        <f>IF(OR($A125="",NOT(ISNUMBER($G125))),"",IF(AND($F125&lt;=BJ$6,$G125&gt;=BJ$5),IF(BJ$5&gt;$N125,5,$K125)*10+IF(AND($F125&gt;=BJ$5,$F125&lt;=BJ$6),IF(AND($G125&gt;=BJ$5,$G125&lt;=BJ$6),5,IF($L125=1,2,1)),IF(AND($G125&gt;=BJ$5,$G125&lt;=BJ$6),IF($M125&gt;0,4,3),0)),IF(AND($D125&lt;=BJ$6,$E125&gt;=BJ$5),60,0)))</f>
        <v/>
      </c>
      <c r="BK125" s="80" t="str">
        <f>IF(OR($A125="",NOT(ISNUMBER($G125))),"",IF(AND($F125&lt;=BK$6,$G125&gt;=BK$5),IF(BK$5&gt;$N125,5,$K125)*10+IF(AND($F125&gt;=BK$5,$F125&lt;=BK$6),IF(AND($G125&gt;=BK$5,$G125&lt;=BK$6),5,IF($L125=1,2,1)),IF(AND($G125&gt;=BK$5,$G125&lt;=BK$6),IF($M125&gt;0,4,3),0)),IF(AND($D125&lt;=BK$6,$E125&gt;=BK$5),60,0)))</f>
        <v/>
      </c>
      <c r="BL125" s="80" t="str">
        <f>IF(OR($A125="",NOT(ISNUMBER($G125))),"",IF(AND($F125&lt;=BL$6,$G125&gt;=BL$5),IF(BL$5&gt;$N125,5,$K125)*10+IF(AND($F125&gt;=BL$5,$F125&lt;=BL$6),IF(AND($G125&gt;=BL$5,$G125&lt;=BL$6),5,IF($L125=1,2,1)),IF(AND($G125&gt;=BL$5,$G125&lt;=BL$6),IF($M125&gt;0,4,3),0)),IF(AND($D125&lt;=BL$6,$E125&gt;=BL$5),60,0)))</f>
        <v/>
      </c>
      <c r="BM125" s="80" t="str">
        <f>IF(OR($A125="",NOT(ISNUMBER($G125))),"",IF(AND($F125&lt;=BM$6,$G125&gt;=BM$5),IF(BM$5&gt;$N125,5,$K125)*10+IF(AND($F125&gt;=BM$5,$F125&lt;=BM$6),IF(AND($G125&gt;=BM$5,$G125&lt;=BM$6),5,IF($L125=1,2,1)),IF(AND($G125&gt;=BM$5,$G125&lt;=BM$6),IF($M125&gt;0,4,3),0)),IF(AND($D125&lt;=BM$6,$E125&gt;=BM$5),60,0)))</f>
        <v/>
      </c>
      <c r="BN125" s="80" t="str">
        <f>IF(OR($A125="",NOT(ISNUMBER($G125))),"",IF(AND($F125&lt;=BN$6,$G125&gt;=BN$5),IF(BN$5&gt;$N125,5,$K125)*10+IF(AND($F125&gt;=BN$5,$F125&lt;=BN$6),IF(AND($G125&gt;=BN$5,$G125&lt;=BN$6),5,IF($L125=1,2,1)),IF(AND($G125&gt;=BN$5,$G125&lt;=BN$6),IF($M125&gt;0,4,3),0)),IF(AND($D125&lt;=BN$6,$E125&gt;=BN$5),60,0)))</f>
        <v/>
      </c>
      <c r="BO125" s="80" t="str">
        <f>IF(OR($A125="",NOT(ISNUMBER($G125))),"",IF(AND($F125&lt;=BO$6,$G125&gt;=BO$5),IF(BO$5&gt;$N125,5,$K125)*10+IF(AND($F125&gt;=BO$5,$F125&lt;=BO$6),IF(AND($G125&gt;=BO$5,$G125&lt;=BO$6),5,IF($L125=1,2,1)),IF(AND($G125&gt;=BO$5,$G125&lt;=BO$6),IF($M125&gt;0,4,3),0)),IF(AND($D125&lt;=BO$6,$E125&gt;=BO$5),60,0)))</f>
        <v/>
      </c>
      <c r="BP125" s="80" t="str">
        <f>IF(OR($A125="",NOT(ISNUMBER($G125))),"",IF(AND($F125&lt;=BP$6,$G125&gt;=BP$5),IF(BP$5&gt;$N125,5,$K125)*10+IF(AND($F125&gt;=BP$5,$F125&lt;=BP$6),IF(AND($G125&gt;=BP$5,$G125&lt;=BP$6),5,IF($L125=1,2,1)),IF(AND($G125&gt;=BP$5,$G125&lt;=BP$6),IF($M125&gt;0,4,3),0)),IF(AND($D125&lt;=BP$6,$E125&gt;=BP$5),60,0)))</f>
        <v/>
      </c>
      <c r="BQ125" s="80" t="str">
        <f>IF(OR($A125="",NOT(ISNUMBER($G125))),"",IF(AND($F125&lt;=BQ$6,$G125&gt;=BQ$5),IF(BQ$5&gt;$N125,5,$K125)*10+IF(AND($F125&gt;=BQ$5,$F125&lt;=BQ$6),IF(AND($G125&gt;=BQ$5,$G125&lt;=BQ$6),5,IF($L125=1,2,1)),IF(AND($G125&gt;=BQ$5,$G125&lt;=BQ$6),IF($M125&gt;0,4,3),0)),IF(AND($D125&lt;=BQ$6,$E125&gt;=BQ$5),60,0)))</f>
        <v/>
      </c>
      <c r="BR125" s="80" t="str">
        <f>IF(OR($A125="",NOT(ISNUMBER($G125))),"",IF(AND($F125&lt;=BR$6,$G125&gt;=BR$5),IF(BR$5&gt;$N125,5,$K125)*10+IF(AND($F125&gt;=BR$5,$F125&lt;=BR$6),IF(AND($G125&gt;=BR$5,$G125&lt;=BR$6),5,IF($L125=1,2,1)),IF(AND($G125&gt;=BR$5,$G125&lt;=BR$6),IF($M125&gt;0,4,3),0)),IF(AND($D125&lt;=BR$6,$E125&gt;=BR$5),60,0)))</f>
        <v/>
      </c>
      <c r="BS125" s="80" t="str">
        <f>IF(OR($A125="",NOT(ISNUMBER($G125))),"",IF(AND($F125&lt;=BS$6,$G125&gt;=BS$5),IF(BS$5&gt;$N125,5,$K125)*10+IF(AND($F125&gt;=BS$5,$F125&lt;=BS$6),IF(AND($G125&gt;=BS$5,$G125&lt;=BS$6),5,IF($L125=1,2,1)),IF(AND($G125&gt;=BS$5,$G125&lt;=BS$6),IF($M125&gt;0,4,3),0)),IF(AND($D125&lt;=BS$6,$E125&gt;=BS$5),60,0)))</f>
        <v/>
      </c>
      <c r="BT125" s="80" t="str">
        <f>IF(OR($A125="",NOT(ISNUMBER($G125))),"",IF(AND($F125&lt;=BT$6,$G125&gt;=BT$5),IF(BT$5&gt;$N125,5,$K125)*10+IF(AND($F125&gt;=BT$5,$F125&lt;=BT$6),IF(AND($G125&gt;=BT$5,$G125&lt;=BT$6),5,IF($L125=1,2,1)),IF(AND($G125&gt;=BT$5,$G125&lt;=BT$6),IF($M125&gt;0,4,3),0)),IF(AND($D125&lt;=BT$6,$E125&gt;=BT$5),60,0)))</f>
        <v/>
      </c>
      <c r="BU125" s="80" t="str">
        <f>IF(OR($A125="",NOT(ISNUMBER($G125))),"",IF(AND($F125&lt;=BU$6,$G125&gt;=BU$5),IF(BU$5&gt;$N125,5,$K125)*10+IF(AND($F125&gt;=BU$5,$F125&lt;=BU$6),IF(AND($G125&gt;=BU$5,$G125&lt;=BU$6),5,IF($L125=1,2,1)),IF(AND($G125&gt;=BU$5,$G125&lt;=BU$6),IF($M125&gt;0,4,3),0)),IF(AND($D125&lt;=BU$6,$E125&gt;=BU$5),60,0)))</f>
        <v/>
      </c>
      <c r="BV125" s="80" t="str">
        <f>IF(OR($A125="",NOT(ISNUMBER($G125))),"",IF(AND($F125&lt;=BV$6,$G125&gt;=BV$5),IF(BV$5&gt;$N125,5,$K125)*10+IF(AND($F125&gt;=BV$5,$F125&lt;=BV$6),IF(AND($G125&gt;=BV$5,$G125&lt;=BV$6),5,IF($L125=1,2,1)),IF(AND($G125&gt;=BV$5,$G125&lt;=BV$6),IF($M125&gt;0,4,3),0)),IF(AND($D125&lt;=BV$6,$E125&gt;=BV$5),60,0)))</f>
        <v/>
      </c>
      <c r="BW125" s="80" t="str">
        <f>IF(OR($A125="",NOT(ISNUMBER($G125))),"",IF(AND($F125&lt;=BW$6,$G125&gt;=BW$5),IF(BW$5&gt;$N125,5,$K125)*10+IF(AND($F125&gt;=BW$5,$F125&lt;=BW$6),IF(AND($G125&gt;=BW$5,$G125&lt;=BW$6),5,IF($L125=1,2,1)),IF(AND($G125&gt;=BW$5,$G125&lt;=BW$6),IF($M125&gt;0,4,3),0)),IF(AND($D125&lt;=BW$6,$E125&gt;=BW$5),60,0)))</f>
        <v/>
      </c>
      <c r="BX125" s="80" t="str">
        <f>IF(OR($A125="",NOT(ISNUMBER($G125))),"",IF(AND($F125&lt;=BX$6,$G125&gt;=BX$5),IF(BX$5&gt;$N125,5,$K125)*10+IF(AND($F125&gt;=BX$5,$F125&lt;=BX$6),IF(AND($G125&gt;=BX$5,$G125&lt;=BX$6),5,IF($L125=1,2,1)),IF(AND($G125&gt;=BX$5,$G125&lt;=BX$6),IF($M125&gt;0,4,3),0)),IF(AND($D125&lt;=BX$6,$E125&gt;=BX$5),60,0)))</f>
        <v/>
      </c>
      <c r="BY125" s="80" t="str">
        <f>IF(OR($A125="",NOT(ISNUMBER($G125))),"",IF(AND($F125&lt;=BY$6,$G125&gt;=BY$5),IF(BY$5&gt;$N125,5,$K125)*10+IF(AND($F125&gt;=BY$5,$F125&lt;=BY$6),IF(AND($G125&gt;=BY$5,$G125&lt;=BY$6),5,IF($L125=1,2,1)),IF(AND($G125&gt;=BY$5,$G125&lt;=BY$6),IF($M125&gt;0,4,3),0)),IF(AND($D125&lt;=BY$6,$E125&gt;=BY$5),60,0)))</f>
        <v/>
      </c>
      <c r="BZ125" s="80" t="str">
        <f>IF(OR($A125="",NOT(ISNUMBER($G125))),"",IF(AND($F125&lt;=BZ$6,$G125&gt;=BZ$5),IF(BZ$5&gt;$N125,5,$K125)*10+IF(AND($F125&gt;=BZ$5,$F125&lt;=BZ$6),IF(AND($G125&gt;=BZ$5,$G125&lt;=BZ$6),5,IF($L125=1,2,1)),IF(AND($G125&gt;=BZ$5,$G125&lt;=BZ$6),IF($M125&gt;0,4,3),0)),IF(AND($D125&lt;=BZ$6,$E125&gt;=BZ$5),60,0)))</f>
        <v/>
      </c>
      <c r="CA125" s="80" t="str">
        <f>IF(OR($A125="",NOT(ISNUMBER($G125))),"",IF(AND($F125&lt;=CA$6,$G125&gt;=CA$5),IF(CA$5&gt;$N125,5,$K125)*10+IF(AND($F125&gt;=CA$5,$F125&lt;=CA$6),IF(AND($G125&gt;=CA$5,$G125&lt;=CA$6),5,IF($L125=1,2,1)),IF(AND($G125&gt;=CA$5,$G125&lt;=CA$6),IF($M125&gt;0,4,3),0)),IF(AND($D125&lt;=CA$6,$E125&gt;=CA$5),60,0)))</f>
        <v/>
      </c>
      <c r="CB125" s="80" t="str">
        <f>IF(OR($A125="",NOT(ISNUMBER($G125))),"",IF(AND($F125&lt;=CB$6,$G125&gt;=CB$5),IF(CB$5&gt;$N125,5,$K125)*10+IF(AND($F125&gt;=CB$5,$F125&lt;=CB$6),IF(AND($G125&gt;=CB$5,$G125&lt;=CB$6),5,IF($L125=1,2,1)),IF(AND($G125&gt;=CB$5,$G125&lt;=CB$6),IF($M125&gt;0,4,3),0)),IF(AND($D125&lt;=CB$6,$E125&gt;=CB$5),60,0)))</f>
        <v/>
      </c>
      <c r="CC125" s="80" t="str">
        <f>IF(OR($A125="",NOT(ISNUMBER($G125))),"",IF(AND($F125&lt;=CC$6,$G125&gt;=CC$5),IF(CC$5&gt;$N125,5,$K125)*10+IF(AND($F125&gt;=CC$5,$F125&lt;=CC$6),IF(AND($G125&gt;=CC$5,$G125&lt;=CC$6),5,IF($L125=1,2,1)),IF(AND($G125&gt;=CC$5,$G125&lt;=CC$6),IF($M125&gt;0,4,3),0)),IF(AND($D125&lt;=CC$6,$E125&gt;=CC$5),60,0)))</f>
        <v/>
      </c>
      <c r="CD125" s="80" t="str">
        <f>IF(OR($A125="",NOT(ISNUMBER($G125))),"",IF(AND($F125&lt;=CD$6,$G125&gt;=CD$5),IF(CD$5&gt;$N125,5,$K125)*10+IF(AND($F125&gt;=CD$5,$F125&lt;=CD$6),IF(AND($G125&gt;=CD$5,$G125&lt;=CD$6),5,IF($L125=1,2,1)),IF(AND($G125&gt;=CD$5,$G125&lt;=CD$6),IF($M125&gt;0,4,3),0)),IF(AND($D125&lt;=CD$6,$E125&gt;=CD$5),60,0)))</f>
        <v/>
      </c>
      <c r="CE125" s="80" t="str">
        <f>IF(OR($A125="",NOT(ISNUMBER($G125))),"",IF(AND($F125&lt;=CE$6,$G125&gt;=CE$5),IF(CE$5&gt;$N125,5,$K125)*10+IF(AND($F125&gt;=CE$5,$F125&lt;=CE$6),IF(AND($G125&gt;=CE$5,$G125&lt;=CE$6),5,IF($L125=1,2,1)),IF(AND($G125&gt;=CE$5,$G125&lt;=CE$6),IF($M125&gt;0,4,3),0)),IF(AND($D125&lt;=CE$6,$E125&gt;=CE$5),60,0)))</f>
        <v/>
      </c>
      <c r="CF125" s="80" t="str">
        <f>IF(OR($A125="",NOT(ISNUMBER($G125))),"",IF(AND($F125&lt;=CF$6,$G125&gt;=CF$5),IF(CF$5&gt;$N125,5,$K125)*10+IF(AND($F125&gt;=CF$5,$F125&lt;=CF$6),IF(AND($G125&gt;=CF$5,$G125&lt;=CF$6),5,IF($L125=1,2,1)),IF(AND($G125&gt;=CF$5,$G125&lt;=CF$6),IF($M125&gt;0,4,3),0)),IF(AND($D125&lt;=CF$6,$E125&gt;=CF$5),60,0)))</f>
        <v/>
      </c>
      <c r="CG125" s="80" t="str">
        <f>IF(OR($A125="",NOT(ISNUMBER($G125))),"",IF(AND($F125&lt;=CG$6,$G125&gt;=CG$5),IF(CG$5&gt;$N125,5,$K125)*10+IF(AND($F125&gt;=CG$5,$F125&lt;=CG$6),IF(AND($G125&gt;=CG$5,$G125&lt;=CG$6),5,IF($L125=1,2,1)),IF(AND($G125&gt;=CG$5,$G125&lt;=CG$6),IF($M125&gt;0,4,3),0)),IF(AND($D125&lt;=CG$6,$E125&gt;=CG$5),60,0)))</f>
        <v/>
      </c>
      <c r="CH125" s="80" t="str">
        <f>IF(OR($A125="",NOT(ISNUMBER($G125))),"",IF(AND($F125&lt;=CH$6,$G125&gt;=CH$5),IF(CH$5&gt;$N125,5,$K125)*10+IF(AND($F125&gt;=CH$5,$F125&lt;=CH$6),IF(AND($G125&gt;=CH$5,$G125&lt;=CH$6),5,IF($L125=1,2,1)),IF(AND($G125&gt;=CH$5,$G125&lt;=CH$6),IF($M125&gt;0,4,3),0)),IF(AND($D125&lt;=CH$6,$E125&gt;=CH$5),60,0)))</f>
        <v/>
      </c>
      <c r="CI125" s="80" t="str">
        <f>IF(OR($A125="",NOT(ISNUMBER($G125))),"",IF(AND($F125&lt;=CI$6,$G125&gt;=CI$5),IF(CI$5&gt;$N125,5,$K125)*10+IF(AND($F125&gt;=CI$5,$F125&lt;=CI$6),IF(AND($G125&gt;=CI$5,$G125&lt;=CI$6),5,IF($L125=1,2,1)),IF(AND($G125&gt;=CI$5,$G125&lt;=CI$6),IF($M125&gt;0,4,3),0)),IF(AND($D125&lt;=CI$6,$E125&gt;=CI$5),60,0)))</f>
        <v/>
      </c>
      <c r="CJ125" s="80" t="str">
        <f>IF(OR($A125="",NOT(ISNUMBER($G125))),"",IF(AND($F125&lt;=CJ$6,$G125&gt;=CJ$5),IF(CJ$5&gt;$N125,5,$K125)*10+IF(AND($F125&gt;=CJ$5,$F125&lt;=CJ$6),IF(AND($G125&gt;=CJ$5,$G125&lt;=CJ$6),5,IF($L125=1,2,1)),IF(AND($G125&gt;=CJ$5,$G125&lt;=CJ$6),IF($M125&gt;0,4,3),0)),IF(AND($D125&lt;=CJ$6,$E125&gt;=CJ$5),60,0)))</f>
        <v/>
      </c>
      <c r="CK125" s="80" t="str">
        <f>IF(OR($A125="",NOT(ISNUMBER($G125))),"",IF(AND($F125&lt;=CK$6,$G125&gt;=CK$5),IF(CK$5&gt;$N125,5,$K125)*10+IF(AND($F125&gt;=CK$5,$F125&lt;=CK$6),IF(AND($G125&gt;=CK$5,$G125&lt;=CK$6),5,IF($L125=1,2,1)),IF(AND($G125&gt;=CK$5,$G125&lt;=CK$6),IF($M125&gt;0,4,3),0)),IF(AND($D125&lt;=CK$6,$E125&gt;=CK$5),60,0)))</f>
        <v/>
      </c>
      <c r="CL125" s="80" t="str">
        <f>IF(OR($A125="",NOT(ISNUMBER($G125))),"",IF(AND($F125&lt;=CL$6,$G125&gt;=CL$5),IF(CL$5&gt;$N125,5,$K125)*10+IF(AND($F125&gt;=CL$5,$F125&lt;=CL$6),IF(AND($G125&gt;=CL$5,$G125&lt;=CL$6),5,IF($L125=1,2,1)),IF(AND($G125&gt;=CL$5,$G125&lt;=CL$6),IF($M125&gt;0,4,3),0)),IF(AND($D125&lt;=CL$6,$E125&gt;=CL$5),60,0)))</f>
        <v/>
      </c>
      <c r="CM125" s="80" t="str">
        <f>IF(OR($A125="",NOT(ISNUMBER($G125))),"",IF(AND($F125&lt;=CM$6,$G125&gt;=CM$5),IF(CM$5&gt;$N125,5,$K125)*10+IF(AND($F125&gt;=CM$5,$F125&lt;=CM$6),IF(AND($G125&gt;=CM$5,$G125&lt;=CM$6),5,IF($L125=1,2,1)),IF(AND($G125&gt;=CM$5,$G125&lt;=CM$6),IF($M125&gt;0,4,3),0)),IF(AND($D125&lt;=CM$6,$E125&gt;=CM$5),60,0)))</f>
        <v/>
      </c>
      <c r="CN125" s="80" t="str">
        <f>IF(OR($A125="",NOT(ISNUMBER($G125))),"",IF(AND($F125&lt;=CN$6,$G125&gt;=CN$5),IF(CN$5&gt;$N125,5,$K125)*10+IF(AND($F125&gt;=CN$5,$F125&lt;=CN$6),IF(AND($G125&gt;=CN$5,$G125&lt;=CN$6),5,IF($L125=1,2,1)),IF(AND($G125&gt;=CN$5,$G125&lt;=CN$6),IF($M125&gt;0,4,3),0)),IF(AND($D125&lt;=CN$6,$E125&gt;=CN$5),60,0)))</f>
        <v/>
      </c>
      <c r="CO125" s="80" t="str">
        <f>IF(OR($A125="",NOT(ISNUMBER($G125))),"",IF(AND($F125&lt;=CO$6,$G125&gt;=CO$5),IF(CO$5&gt;$N125,5,$K125)*10+IF(AND($F125&gt;=CO$5,$F125&lt;=CO$6),IF(AND($G125&gt;=CO$5,$G125&lt;=CO$6),5,IF($L125=1,2,1)),IF(AND($G125&gt;=CO$5,$G125&lt;=CO$6),IF($M125&gt;0,4,3),0)),IF(AND($D125&lt;=CO$6,$E125&gt;=CO$5),60,0)))</f>
        <v/>
      </c>
      <c r="CP125" s="80" t="str">
        <f>IF(OR($A125="",NOT(ISNUMBER($G125))),"",IF(AND($F125&lt;=CP$6,$G125&gt;=CP$5),IF(CP$5&gt;$N125,5,$K125)*10+IF(AND($F125&gt;=CP$5,$F125&lt;=CP$6),IF(AND($G125&gt;=CP$5,$G125&lt;=CP$6),5,IF($L125=1,2,1)),IF(AND($G125&gt;=CP$5,$G125&lt;=CP$6),IF($M125&gt;0,4,3),0)),IF(AND($D125&lt;=CP$6,$E125&gt;=CP$5),60,0)))</f>
        <v/>
      </c>
      <c r="CQ125" s="80" t="str">
        <f>IF(OR($A125="",NOT(ISNUMBER($G125))),"",IF(AND($F125&lt;=CQ$6,$G125&gt;=CQ$5),IF(CQ$5&gt;$N125,5,$K125)*10+IF(AND($F125&gt;=CQ$5,$F125&lt;=CQ$6),IF(AND($G125&gt;=CQ$5,$G125&lt;=CQ$6),5,IF($L125=1,2,1)),IF(AND($G125&gt;=CQ$5,$G125&lt;=CQ$6),IF($M125&gt;0,4,3),0)),IF(AND($D125&lt;=CQ$6,$E125&gt;=CQ$5),60,0)))</f>
        <v/>
      </c>
      <c r="CR125" s="80" t="str">
        <f>IF(OR($A125="",NOT(ISNUMBER($G125))),"",IF(AND($F125&lt;=CR$6,$G125&gt;=CR$5),IF(CR$5&gt;$N125,5,$K125)*10+IF(AND($F125&gt;=CR$5,$F125&lt;=CR$6),IF(AND($G125&gt;=CR$5,$G125&lt;=CR$6),5,IF($L125=1,2,1)),IF(AND($G125&gt;=CR$5,$G125&lt;=CR$6),IF($M125&gt;0,4,3),0)),IF(AND($D125&lt;=CR$6,$E125&gt;=CR$5),60,0)))</f>
        <v/>
      </c>
      <c r="CS125" s="80" t="str">
        <f>IF(OR($A125="",NOT(ISNUMBER($G125))),"",IF(AND($F125&lt;=CS$6,$G125&gt;=CS$5),IF(CS$5&gt;$N125,5,$K125)*10+IF(AND($F125&gt;=CS$5,$F125&lt;=CS$6),IF(AND($G125&gt;=CS$5,$G125&lt;=CS$6),5,IF($L125=1,2,1)),IF(AND($G125&gt;=CS$5,$G125&lt;=CS$6),IF($M125&gt;0,4,3),0)),IF(AND($D125&lt;=CS$6,$E125&gt;=CS$5),60,0)))</f>
        <v/>
      </c>
      <c r="CT125" s="80" t="str">
        <f>IF(OR($A125="",NOT(ISNUMBER($G125))),"",IF(AND($F125&lt;=CT$6,$G125&gt;=CT$5),IF(CT$5&gt;$N125,5,$K125)*10+IF(AND($F125&gt;=CT$5,$F125&lt;=CT$6),IF(AND($G125&gt;=CT$5,$G125&lt;=CT$6),5,IF($L125=1,2,1)),IF(AND($G125&gt;=CT$5,$G125&lt;=CT$6),IF($M125&gt;0,4,3),0)),IF(AND($D125&lt;=CT$6,$E125&gt;=CT$5),60,0)))</f>
        <v/>
      </c>
      <c r="CU125" s="80" t="str">
        <f>IF(OR($A125="",NOT(ISNUMBER($G125))),"",IF(AND($F125&lt;=CU$6,$G125&gt;=CU$5),IF(CU$5&gt;$N125,5,$K125)*10+IF(AND($F125&gt;=CU$5,$F125&lt;=CU$6),IF(AND($G125&gt;=CU$5,$G125&lt;=CU$6),5,IF($L125=1,2,1)),IF(AND($G125&gt;=CU$5,$G125&lt;=CU$6),IF($M125&gt;0,4,3),0)),IF(AND($D125&lt;=CU$6,$E125&gt;=CU$5),60,0)))</f>
        <v/>
      </c>
      <c r="CV125" s="80" t="str">
        <f>IF(OR($A125="",NOT(ISNUMBER($G125))),"",IF(AND($F125&lt;=CV$6,$G125&gt;=CV$5),IF(CV$5&gt;$N125,5,$K125)*10+IF(AND($F125&gt;=CV$5,$F125&lt;=CV$6),IF(AND($G125&gt;=CV$5,$G125&lt;=CV$6),5,IF($L125=1,2,1)),IF(AND($G125&gt;=CV$5,$G125&lt;=CV$6),IF($M125&gt;0,4,3),0)),IF(AND($D125&lt;=CV$6,$E125&gt;=CV$5),60,0)))</f>
        <v/>
      </c>
      <c r="CW125" s="80" t="str">
        <f>IF(OR($A125="",NOT(ISNUMBER($G125))),"",IF(AND($F125&lt;=CW$6,$G125&gt;=CW$5),IF(CW$5&gt;$N125,5,$K125)*10+IF(AND($F125&gt;=CW$5,$F125&lt;=CW$6),IF(AND($G125&gt;=CW$5,$G125&lt;=CW$6),5,IF($L125=1,2,1)),IF(AND($G125&gt;=CW$5,$G125&lt;=CW$6),IF($M125&gt;0,4,3),0)),IF(AND($D125&lt;=CW$6,$E125&gt;=CW$5),60,0)))</f>
        <v/>
      </c>
      <c r="CX125" s="80" t="str">
        <f>IF(OR($A125="",NOT(ISNUMBER($G125))),"",IF(AND($F125&lt;=CX$6,$G125&gt;=CX$5),IF(CX$5&gt;$N125,5,$K125)*10+IF(AND($F125&gt;=CX$5,$F125&lt;=CX$6),IF(AND($G125&gt;=CX$5,$G125&lt;=CX$6),5,IF($L125=1,2,1)),IF(AND($G125&gt;=CX$5,$G125&lt;=CX$6),IF($M125&gt;0,4,3),0)),IF(AND($D125&lt;=CX$6,$E125&gt;=CX$5),60,0)))</f>
        <v/>
      </c>
      <c r="CY125" s="80" t="str">
        <f>IF(OR($A125="",NOT(ISNUMBER($G125))),"",IF(AND($F125&lt;=CY$6,$G125&gt;=CY$5),IF(CY$5&gt;$N125,5,$K125)*10+IF(AND($F125&gt;=CY$5,$F125&lt;=CY$6),IF(AND($G125&gt;=CY$5,$G125&lt;=CY$6),5,IF($L125=1,2,1)),IF(AND($G125&gt;=CY$5,$G125&lt;=CY$6),IF($M125&gt;0,4,3),0)),IF(AND($D125&lt;=CY$6,$E125&gt;=CY$5),60,0)))</f>
        <v/>
      </c>
      <c r="CZ125" s="80" t="str">
        <f>IF(OR($A125="",NOT(ISNUMBER($G125))),"",IF(AND($F125&lt;=CZ$6,$G125&gt;=CZ$5),IF(CZ$5&gt;$N125,5,$K125)*10+IF(AND($F125&gt;=CZ$5,$F125&lt;=CZ$6),IF(AND($G125&gt;=CZ$5,$G125&lt;=CZ$6),5,IF($L125=1,2,1)),IF(AND($G125&gt;=CZ$5,$G125&lt;=CZ$6),IF($M125&gt;0,4,3),0)),IF(AND($D125&lt;=CZ$6,$E125&gt;=CZ$5),60,0)))</f>
        <v/>
      </c>
      <c r="DA125" s="80" t="str">
        <f>IF(OR($A125="",NOT(ISNUMBER($G125))),"",IF(AND($F125&lt;=DA$6,$G125&gt;=DA$5),IF(DA$5&gt;$N125,5,$K125)*10+IF(AND($F125&gt;=DA$5,$F125&lt;=DA$6),IF(AND($G125&gt;=DA$5,$G125&lt;=DA$6),5,IF($L125=1,2,1)),IF(AND($G125&gt;=DA$5,$G125&lt;=DA$6),IF($M125&gt;0,4,3),0)),IF(AND($D125&lt;=DA$6,$E125&gt;=DA$5),60,0)))</f>
        <v/>
      </c>
      <c r="DB125" s="80" t="str">
        <f>IF(OR($A125="",NOT(ISNUMBER($G125))),"",IF(AND($F125&lt;=DB$6,$G125&gt;=DB$5),IF(DB$5&gt;$N125,5,$K125)*10+IF(AND($F125&gt;=DB$5,$F125&lt;=DB$6),IF(AND($G125&gt;=DB$5,$G125&lt;=DB$6),5,IF($L125=1,2,1)),IF(AND($G125&gt;=DB$5,$G125&lt;=DB$6),IF($M125&gt;0,4,3),0)),IF(AND($D125&lt;=DB$6,$E125&gt;=DB$5),60,0)))</f>
        <v/>
      </c>
      <c r="DC125" s="80" t="str">
        <f>IF(OR($A125="",NOT(ISNUMBER($G125))),"",IF(AND($F125&lt;=DC$6,$G125&gt;=DC$5),IF(DC$5&gt;$N125,5,$K125)*10+IF(AND($F125&gt;=DC$5,$F125&lt;=DC$6),IF(AND($G125&gt;=DC$5,$G125&lt;=DC$6),5,IF($L125=1,2,1)),IF(AND($G125&gt;=DC$5,$G125&lt;=DC$6),IF($M125&gt;0,4,3),0)),IF(AND($D125&lt;=DC$6,$E125&gt;=DC$5),60,0)))</f>
        <v/>
      </c>
      <c r="DD125" s="80" t="str">
        <f>IF(OR($A125="",NOT(ISNUMBER($G125))),"",IF(AND($F125&lt;=DD$6,$G125&gt;=DD$5),IF(DD$5&gt;$N125,5,$K125)*10+IF(AND($F125&gt;=DD$5,$F125&lt;=DD$6),IF(AND($G125&gt;=DD$5,$G125&lt;=DD$6),5,IF($L125=1,2,1)),IF(AND($G125&gt;=DD$5,$G125&lt;=DD$6),IF($M125&gt;0,4,3),0)),IF(AND($D125&lt;=DD$6,$E125&gt;=DD$5),60,0)))</f>
        <v/>
      </c>
      <c r="DE125" s="80" t="str">
        <f>IF(OR($A125="",NOT(ISNUMBER($G125))),"",IF(AND($F125&lt;=DE$6,$G125&gt;=DE$5),IF(DE$5&gt;$N125,5,$K125)*10+IF(AND($F125&gt;=DE$5,$F125&lt;=DE$6),IF(AND($G125&gt;=DE$5,$G125&lt;=DE$6),5,IF($L125=1,2,1)),IF(AND($G125&gt;=DE$5,$G125&lt;=DE$6),IF($M125&gt;0,4,3),0)),IF(AND($D125&lt;=DE$6,$E125&gt;=DE$5),60,0)))</f>
        <v/>
      </c>
      <c r="DF125" s="80" t="str">
        <f>IF(OR($A125="",NOT(ISNUMBER($G125))),"",IF(AND($F125&lt;=DF$6,$G125&gt;=DF$5),IF(DF$5&gt;$N125,5,$K125)*10+IF(AND($F125&gt;=DF$5,$F125&lt;=DF$6),IF(AND($G125&gt;=DF$5,$G125&lt;=DF$6),5,IF($L125=1,2,1)),IF(AND($G125&gt;=DF$5,$G125&lt;=DF$6),IF($M125&gt;0,4,3),0)),IF(AND($D125&lt;=DF$6,$E125&gt;=DF$5),60,0)))</f>
        <v/>
      </c>
      <c r="DG125" s="80" t="str">
        <f>IF(OR($A125="",NOT(ISNUMBER($G125))),"",IF(AND($F125&lt;=DG$6,$G125&gt;=DG$5),IF(DG$5&gt;$N125,5,$K125)*10+IF(AND($F125&gt;=DG$5,$F125&lt;=DG$6),IF(AND($G125&gt;=DG$5,$G125&lt;=DG$6),5,IF($L125=1,2,1)),IF(AND($G125&gt;=DG$5,$G125&lt;=DG$6),IF($M125&gt;0,4,3),0)),IF(AND($D125&lt;=DG$6,$E125&gt;=DG$5),60,0)))</f>
        <v/>
      </c>
      <c r="DH125" s="80" t="str">
        <f>IF(OR($A125="",NOT(ISNUMBER($G125))),"",IF(AND($F125&lt;=DH$6,$G125&gt;=DH$5),IF(DH$5&gt;$N125,5,$K125)*10+IF(AND($F125&gt;=DH$5,$F125&lt;=DH$6),IF(AND($G125&gt;=DH$5,$G125&lt;=DH$6),5,IF($L125=1,2,1)),IF(AND($G125&gt;=DH$5,$G125&lt;=DH$6),IF($M125&gt;0,4,3),0)),IF(AND($D125&lt;=DH$6,$E125&gt;=DH$5),60,0)))</f>
        <v/>
      </c>
      <c r="DI125" s="80" t="str">
        <f>IF(OR($A125="",NOT(ISNUMBER($G125))),"",IF(AND($F125&lt;=DI$6,$G125&gt;=DI$5),IF(DI$5&gt;$N125,5,$K125)*10+IF(AND($F125&gt;=DI$5,$F125&lt;=DI$6),IF(AND($G125&gt;=DI$5,$G125&lt;=DI$6),5,IF($L125=1,2,1)),IF(AND($G125&gt;=DI$5,$G125&lt;=DI$6),IF($M125&gt;0,4,3),0)),IF(AND($D125&lt;=DI$6,$E125&gt;=DI$5),60,0)))</f>
        <v/>
      </c>
      <c r="DJ125" s="80" t="str">
        <f>IF(OR($A125="",NOT(ISNUMBER($G125))),"",IF(AND($F125&lt;=DJ$6,$G125&gt;=DJ$5),IF(DJ$5&gt;$N125,5,$K125)*10+IF(AND($F125&gt;=DJ$5,$F125&lt;=DJ$6),IF(AND($G125&gt;=DJ$5,$G125&lt;=DJ$6),5,IF($L125=1,2,1)),IF(AND($G125&gt;=DJ$5,$G125&lt;=DJ$6),IF($M125&gt;0,4,3),0)),IF(AND($D125&lt;=DJ$6,$E125&gt;=DJ$5),60,0)))</f>
        <v/>
      </c>
      <c r="DK125" s="80" t="str">
        <f>IF(OR($A125="",NOT(ISNUMBER($G125))),"",IF(AND($F125&lt;=DK$6,$G125&gt;=DK$5),IF(DK$5&gt;$N125,5,$K125)*10+IF(AND($F125&gt;=DK$5,$F125&lt;=DK$6),IF(AND($G125&gt;=DK$5,$G125&lt;=DK$6),5,IF($L125=1,2,1)),IF(AND($G125&gt;=DK$5,$G125&lt;=DK$6),IF($M125&gt;0,4,3),0)),IF(AND($D125&lt;=DK$6,$E125&gt;=DK$5),60,0)))</f>
        <v/>
      </c>
      <c r="DL125" s="80" t="str">
        <f>IF(OR($A125="",NOT(ISNUMBER($G125))),"",IF(AND($F125&lt;=DL$6,$G125&gt;=DL$5),IF(DL$5&gt;$N125,5,$K125)*10+IF(AND($F125&gt;=DL$5,$F125&lt;=DL$6),IF(AND($G125&gt;=DL$5,$G125&lt;=DL$6),5,IF($L125=1,2,1)),IF(AND($G125&gt;=DL$5,$G125&lt;=DL$6),IF($M125&gt;0,4,3),0)),IF(AND($D125&lt;=DL$6,$E125&gt;=DL$5),60,0)))</f>
        <v/>
      </c>
      <c r="DM125" s="80" t="str">
        <f>IF(OR($A125="",NOT(ISNUMBER($G125))),"",IF(AND($F125&lt;=DM$6,$G125&gt;=DM$5),IF(DM$5&gt;$N125,5,$K125)*10+IF(AND($F125&gt;=DM$5,$F125&lt;=DM$6),IF(AND($G125&gt;=DM$5,$G125&lt;=DM$6),5,IF($L125=1,2,1)),IF(AND($G125&gt;=DM$5,$G125&lt;=DM$6),IF($M125&gt;0,4,3),0)),IF(AND($D125&lt;=DM$6,$E125&gt;=DM$5),60,0)))</f>
        <v/>
      </c>
      <c r="DN125" s="80" t="str">
        <f>IF(OR($A125="",NOT(ISNUMBER($G125))),"",IF(AND($F125&lt;=DN$6,$G125&gt;=DN$5),IF(DN$5&gt;$N125,5,$K125)*10+IF(AND($F125&gt;=DN$5,$F125&lt;=DN$6),IF(AND($G125&gt;=DN$5,$G125&lt;=DN$6),5,IF($L125=1,2,1)),IF(AND($G125&gt;=DN$5,$G125&lt;=DN$6),IF($M125&gt;0,4,3),0)),IF(AND($D125&lt;=DN$6,$E125&gt;=DN$5),60,0)))</f>
        <v/>
      </c>
      <c r="DO125" s="80" t="str">
        <f>IF(OR($A125="",NOT(ISNUMBER($G125))),"",IF(AND($F125&lt;=DO$6,$G125&gt;=DO$5),IF(DO$5&gt;$N125,5,$K125)*10+IF(AND($F125&gt;=DO$5,$F125&lt;=DO$6),IF(AND($G125&gt;=DO$5,$G125&lt;=DO$6),5,IF($L125=1,2,1)),IF(AND($G125&gt;=DO$5,$G125&lt;=DO$6),IF($M125&gt;0,4,3),0)),IF(AND($D125&lt;=DO$6,$E125&gt;=DO$5),60,0)))</f>
        <v/>
      </c>
      <c r="DP125" s="80" t="str">
        <f>IF(OR($A125="",NOT(ISNUMBER($G125))),"",IF(AND($F125&lt;=DP$6,$G125&gt;=DP$5),IF(DP$5&gt;$N125,5,$K125)*10+IF(AND($F125&gt;=DP$5,$F125&lt;=DP$6),IF(AND($G125&gt;=DP$5,$G125&lt;=DP$6),5,IF($L125=1,2,1)),IF(AND($G125&gt;=DP$5,$G125&lt;=DP$6),IF($M125&gt;0,4,3),0)),IF(AND($D125&lt;=DP$6,$E125&gt;=DP$5),60,0)))</f>
        <v/>
      </c>
      <c r="DQ125" s="80" t="str">
        <f>IF(OR($A125="",NOT(ISNUMBER($G125))),"",IF(AND($F125&lt;=DQ$6,$G125&gt;=DQ$5),IF(DQ$5&gt;$N125,5,$K125)*10+IF(AND($F125&gt;=DQ$5,$F125&lt;=DQ$6),IF(AND($G125&gt;=DQ$5,$G125&lt;=DQ$6),5,IF($L125=1,2,1)),IF(AND($G125&gt;=DQ$5,$G125&lt;=DQ$6),IF($M125&gt;0,4,3),0)),IF(AND($D125&lt;=DQ$6,$E125&gt;=DQ$5),60,0)))</f>
        <v/>
      </c>
      <c r="DR125" s="80" t="str">
        <f>IF(OR($A125="",NOT(ISNUMBER($G125))),"",IF(AND($F125&lt;=DR$6,$G125&gt;=DR$5),IF(DR$5&gt;$N125,5,$K125)*10+IF(AND($F125&gt;=DR$5,$F125&lt;=DR$6),IF(AND($G125&gt;=DR$5,$G125&lt;=DR$6),5,IF($L125=1,2,1)),IF(AND($G125&gt;=DR$5,$G125&lt;=DR$6),IF($M125&gt;0,4,3),0)),IF(AND($D125&lt;=DR$6,$E125&gt;=DR$5),60,0)))</f>
        <v/>
      </c>
      <c r="DS125" s="80" t="str">
        <f>IF(OR($A125="",NOT(ISNUMBER($G125))),"",IF(AND($F125&lt;=DS$6,$G125&gt;=DS$5),IF(DS$5&gt;$N125,5,$K125)*10+IF(AND($F125&gt;=DS$5,$F125&lt;=DS$6),IF(AND($G125&gt;=DS$5,$G125&lt;=DS$6),5,IF($L125=1,2,1)),IF(AND($G125&gt;=DS$5,$G125&lt;=DS$6),IF($M125&gt;0,4,3),0)),IF(AND($D125&lt;=DS$6,$E125&gt;=DS$5),60,0)))</f>
        <v/>
      </c>
      <c r="DT125" s="80" t="str">
        <f>IF(OR($A125="",NOT(ISNUMBER($G125))),"",IF(AND($F125&lt;=DT$6,$G125&gt;=DT$5),IF(DT$5&gt;$N125,5,$K125)*10+IF(AND($F125&gt;=DT$5,$F125&lt;=DT$6),IF(AND($G125&gt;=DT$5,$G125&lt;=DT$6),5,IF($L125=1,2,1)),IF(AND($G125&gt;=DT$5,$G125&lt;=DT$6),IF($M125&gt;0,4,3),0)),IF(AND($D125&lt;=DT$6,$E125&gt;=DT$5),60,0)))</f>
        <v/>
      </c>
      <c r="DU125" s="80" t="str">
        <f>IF(OR($A125="",NOT(ISNUMBER($G125))),"",IF(AND($F125&lt;=DU$6,$G125&gt;=DU$5),IF(DU$5&gt;$N125,5,$K125)*10+IF(AND($F125&gt;=DU$5,$F125&lt;=DU$6),IF(AND($G125&gt;=DU$5,$G125&lt;=DU$6),5,IF($L125=1,2,1)),IF(AND($G125&gt;=DU$5,$G125&lt;=DU$6),IF($M125&gt;0,4,3),0)),IF(AND($D125&lt;=DU$6,$E125&gt;=DU$5),60,0)))</f>
        <v/>
      </c>
      <c r="DV125" s="80" t="str">
        <f>IF(OR($A125="",NOT(ISNUMBER($G125))),"",IF(AND($F125&lt;=DV$6,$G125&gt;=DV$5),IF(DV$5&gt;$N125,5,$K125)*10+IF(AND($F125&gt;=DV$5,$F125&lt;=DV$6),IF(AND($G125&gt;=DV$5,$G125&lt;=DV$6),5,IF($L125=1,2,1)),IF(AND($G125&gt;=DV$5,$G125&lt;=DV$6),IF($M125&gt;0,4,3),0)),IF(AND($D125&lt;=DV$6,$E125&gt;=DV$5),60,0)))</f>
        <v/>
      </c>
      <c r="DW125" s="80" t="str">
        <f>IF(OR($A125="",NOT(ISNUMBER($G125))),"",IF(AND($F125&lt;=DW$6,$G125&gt;=DW$5),IF(DW$5&gt;$N125,5,$K125)*10+IF(AND($F125&gt;=DW$5,$F125&lt;=DW$6),IF(AND($G125&gt;=DW$5,$G125&lt;=DW$6),5,IF($L125=1,2,1)),IF(AND($G125&gt;=DW$5,$G125&lt;=DW$6),IF($M125&gt;0,4,3),0)),IF(AND($D125&lt;=DW$6,$E125&gt;=DW$5),60,0)))</f>
        <v/>
      </c>
      <c r="DX125" s="80" t="str">
        <f>IF(OR($A125="",NOT(ISNUMBER($G125))),"",IF(AND($F125&lt;=DX$6,$G125&gt;=DX$5),IF(DX$5&gt;$N125,5,$K125)*10+IF(AND($F125&gt;=DX$5,$F125&lt;=DX$6),IF(AND($G125&gt;=DX$5,$G125&lt;=DX$6),5,IF($L125=1,2,1)),IF(AND($G125&gt;=DX$5,$G125&lt;=DX$6),IF($M125&gt;0,4,3),0)),IF(AND($D125&lt;=DX$6,$E125&gt;=DX$5),60,0)))</f>
        <v/>
      </c>
      <c r="DY125" s="80" t="str">
        <f>IF(OR($A125="",NOT(ISNUMBER($G125))),"",IF(AND($F125&lt;=DY$6,$G125&gt;=DY$5),IF(DY$5&gt;$N125,5,$K125)*10+IF(AND($F125&gt;=DY$5,$F125&lt;=DY$6),IF(AND($G125&gt;=DY$5,$G125&lt;=DY$6),5,IF($L125=1,2,1)),IF(AND($G125&gt;=DY$5,$G125&lt;=DY$6),IF($M125&gt;0,4,3),0)),IF(AND($D125&lt;=DY$6,$E125&gt;=DY$5),60,0)))</f>
        <v/>
      </c>
      <c r="DZ125" s="80" t="str">
        <f>IF(OR($A125="",NOT(ISNUMBER($G125))),"",IF(AND($F125&lt;=DZ$6,$G125&gt;=DZ$5),IF(DZ$5&gt;$N125,5,$K125)*10+IF(AND($F125&gt;=DZ$5,$F125&lt;=DZ$6),IF(AND($G125&gt;=DZ$5,$G125&lt;=DZ$6),5,IF($L125=1,2,1)),IF(AND($G125&gt;=DZ$5,$G125&lt;=DZ$6),IF($M125&gt;0,4,3),0)),IF(AND($D125&lt;=DZ$6,$E125&gt;=DZ$5),60,0)))</f>
        <v/>
      </c>
      <c r="EA125" s="80" t="str">
        <f>IF(OR($A125="",NOT(ISNUMBER($G125))),"",IF(AND($F125&lt;=EA$6,$G125&gt;=EA$5),IF(EA$5&gt;$N125,5,$K125)*10+IF(AND($F125&gt;=EA$5,$F125&lt;=EA$6),IF(AND($G125&gt;=EA$5,$G125&lt;=EA$6),5,IF($L125=1,2,1)),IF(AND($G125&gt;=EA$5,$G125&lt;=EA$6),IF($M125&gt;0,4,3),0)),IF(AND($D125&lt;=EA$6,$E125&gt;=EA$5),60,0)))</f>
        <v/>
      </c>
      <c r="EB125" s="80" t="str">
        <f>IF(OR($A125="",NOT(ISNUMBER($G125))),"",IF(AND($F125&lt;=EB$6,$G125&gt;=EB$5),IF(EB$5&gt;$N125,5,$K125)*10+IF(AND($F125&gt;=EB$5,$F125&lt;=EB$6),IF(AND($G125&gt;=EB$5,$G125&lt;=EB$6),5,IF($L125=1,2,1)),IF(AND($G125&gt;=EB$5,$G125&lt;=EB$6),IF($M125&gt;0,4,3),0)),IF(AND($D125&lt;=EB$6,$E125&gt;=EB$5),60,0)))</f>
        <v/>
      </c>
      <c r="EC125" s="80" t="str">
        <f>IF(OR($A125="",NOT(ISNUMBER($G125))),"",IF(AND($F125&lt;=EC$6,$G125&gt;=EC$5),IF(EC$5&gt;$N125,5,$K125)*10+IF(AND($F125&gt;=EC$5,$F125&lt;=EC$6),IF(AND($G125&gt;=EC$5,$G125&lt;=EC$6),5,IF($L125=1,2,1)),IF(AND($G125&gt;=EC$5,$G125&lt;=EC$6),IF($M125&gt;0,4,3),0)),IF(AND($D125&lt;=EC$6,$E125&gt;=EC$5),60,0)))</f>
        <v/>
      </c>
      <c r="ED125" s="80" t="str">
        <f>IF(OR($A125="",NOT(ISNUMBER($G125))),"",IF(AND($F125&lt;=ED$6,$G125&gt;=ED$5),IF(ED$5&gt;$N125,5,$K125)*10+IF(AND($F125&gt;=ED$5,$F125&lt;=ED$6),IF(AND($G125&gt;=ED$5,$G125&lt;=ED$6),5,IF($L125=1,2,1)),IF(AND($G125&gt;=ED$5,$G125&lt;=ED$6),IF($M125&gt;0,4,3),0)),IF(AND($D125&lt;=ED$6,$E125&gt;=ED$5),60,0)))</f>
        <v/>
      </c>
    </row>
    <row r="126" ht="18" customHeight="1">
      <c r="A126" s="52" t="str">
        <f>IF(Tasks!$B126="","",Tasks!$A126)</f>
        <v/>
      </c>
      <c r="B126" s="78" t="str">
        <f>IF(Tasks!$B126="","",Tasks!$B126)</f>
        <v/>
      </c>
      <c r="C126" s="25" t="str">
        <f>IF($B126="","",IF(AND(Tasks!$D126="",Tasks!$G126=""),"-",IF(Tasks!$D126="","",Tasks!$D126&amp;IF(OR(Tasks!$E126="",Tasks!$E126="FS"),IF(N(Tasks!$F126)=0,"","FS"),Tasks!$E126)&amp;IF(N(Tasks!$F126)=0,"",IF(Tasks!$F126&gt;0,"+","")&amp;Tasks!$F126))&amp;IF(AND(Tasks!$D126&lt;&gt;"",Tasks!$G126&lt;&gt;""),", ","")&amp;IF(Tasks!$G126="","",Tasks!$G126&amp;IF(OR(Tasks!$H126="",Tasks!$H126="FS"),IF(N(Tasks!$I126)=0,"","FS"),Tasks!$H126)&amp;IF(N(Tasks!$I126)=0,"",IF(Tasks!$I126&gt;0,"+","")&amp;Tasks!$I126))))</f>
        <v/>
      </c>
      <c r="D126" s="51" t="str">
        <f>IF(OR($B126="",Tasks!$Q126=""),"",Tasks!$Q126)</f>
        <v/>
      </c>
      <c r="E126" s="51" t="str">
        <f>IF(OR($B126="",Tasks!$R126=""),"",Tasks!$R126)</f>
        <v/>
      </c>
      <c r="F126" s="51" t="str">
        <f>IF(OR($B126="",Tasks!$S126=""),"",Tasks!$S126)</f>
        <v/>
      </c>
      <c r="G126" s="51" t="str">
        <f>IF(OR($B126="",Tasks!$T126=""),"",Tasks!$T126)</f>
        <v/>
      </c>
      <c r="H126" s="52" t="str">
        <f>IF($B126="","",Tasks!$AE126)</f>
        <v/>
      </c>
      <c r="I126" s="79" t="str">
        <f>IF($B126="","",Tasks!$AF126)</f>
        <v/>
      </c>
      <c r="J126" s="53" t="str">
        <f>IF(OR($B126="",Tasks!$V126=""),"",Tasks!$V126)</f>
        <v/>
      </c>
      <c r="K126" s="52" t="str">
        <f>IF($B126="","",Tasks!$AA126)</f>
        <v/>
      </c>
      <c r="L126" s="52" t="str">
        <f>IF($B126="","",Tasks!$AB126)</f>
        <v/>
      </c>
      <c r="M126" s="52" t="str">
        <f>IF($B126="","",Tasks!$Z126)</f>
        <v/>
      </c>
      <c r="N126" s="52" t="str">
        <f>IF(OR($B126="",Tasks!$AG126=""),"",Tasks!$AG126)</f>
        <v/>
      </c>
      <c r="O126" s="80" t="str">
        <f>IF(OR($A126="",NOT(ISNUMBER($G126))),"",IF(AND($F126&lt;=O$6,$G126&gt;=O$5),IF(O$5&gt;$N126,5,$K126)*10+IF(AND($F126&gt;=O$5,$F126&lt;=O$6),IF(AND($G126&gt;=O$5,$G126&lt;=O$6),5,IF($L126=1,2,1)),IF(AND($G126&gt;=O$5,$G126&lt;=O$6),IF($M126&gt;0,4,3),0)),IF(AND($D126&lt;=O$6,$E126&gt;=O$5),60,0)))</f>
        <v/>
      </c>
      <c r="P126" s="80" t="str">
        <f>IF(OR($A126="",NOT(ISNUMBER($G126))),"",IF(AND($F126&lt;=P$6,$G126&gt;=P$5),IF(P$5&gt;$N126,5,$K126)*10+IF(AND($F126&gt;=P$5,$F126&lt;=P$6),IF(AND($G126&gt;=P$5,$G126&lt;=P$6),5,IF($L126=1,2,1)),IF(AND($G126&gt;=P$5,$G126&lt;=P$6),IF($M126&gt;0,4,3),0)),IF(AND($D126&lt;=P$6,$E126&gt;=P$5),60,0)))</f>
        <v/>
      </c>
      <c r="Q126" s="80" t="str">
        <f>IF(OR($A126="",NOT(ISNUMBER($G126))),"",IF(AND($F126&lt;=Q$6,$G126&gt;=Q$5),IF(Q$5&gt;$N126,5,$K126)*10+IF(AND($F126&gt;=Q$5,$F126&lt;=Q$6),IF(AND($G126&gt;=Q$5,$G126&lt;=Q$6),5,IF($L126=1,2,1)),IF(AND($G126&gt;=Q$5,$G126&lt;=Q$6),IF($M126&gt;0,4,3),0)),IF(AND($D126&lt;=Q$6,$E126&gt;=Q$5),60,0)))</f>
        <v/>
      </c>
      <c r="R126" s="80" t="str">
        <f>IF(OR($A126="",NOT(ISNUMBER($G126))),"",IF(AND($F126&lt;=R$6,$G126&gt;=R$5),IF(R$5&gt;$N126,5,$K126)*10+IF(AND($F126&gt;=R$5,$F126&lt;=R$6),IF(AND($G126&gt;=R$5,$G126&lt;=R$6),5,IF($L126=1,2,1)),IF(AND($G126&gt;=R$5,$G126&lt;=R$6),IF($M126&gt;0,4,3),0)),IF(AND($D126&lt;=R$6,$E126&gt;=R$5),60,0)))</f>
        <v/>
      </c>
      <c r="S126" s="80" t="str">
        <f>IF(OR($A126="",NOT(ISNUMBER($G126))),"",IF(AND($F126&lt;=S$6,$G126&gt;=S$5),IF(S$5&gt;$N126,5,$K126)*10+IF(AND($F126&gt;=S$5,$F126&lt;=S$6),IF(AND($G126&gt;=S$5,$G126&lt;=S$6),5,IF($L126=1,2,1)),IF(AND($G126&gt;=S$5,$G126&lt;=S$6),IF($M126&gt;0,4,3),0)),IF(AND($D126&lt;=S$6,$E126&gt;=S$5),60,0)))</f>
        <v/>
      </c>
      <c r="T126" s="80" t="str">
        <f>IF(OR($A126="",NOT(ISNUMBER($G126))),"",IF(AND($F126&lt;=T$6,$G126&gt;=T$5),IF(T$5&gt;$N126,5,$K126)*10+IF(AND($F126&gt;=T$5,$F126&lt;=T$6),IF(AND($G126&gt;=T$5,$G126&lt;=T$6),5,IF($L126=1,2,1)),IF(AND($G126&gt;=T$5,$G126&lt;=T$6),IF($M126&gt;0,4,3),0)),IF(AND($D126&lt;=T$6,$E126&gt;=T$5),60,0)))</f>
        <v/>
      </c>
      <c r="U126" s="80" t="str">
        <f>IF(OR($A126="",NOT(ISNUMBER($G126))),"",IF(AND($F126&lt;=U$6,$G126&gt;=U$5),IF(U$5&gt;$N126,5,$K126)*10+IF(AND($F126&gt;=U$5,$F126&lt;=U$6),IF(AND($G126&gt;=U$5,$G126&lt;=U$6),5,IF($L126=1,2,1)),IF(AND($G126&gt;=U$5,$G126&lt;=U$6),IF($M126&gt;0,4,3),0)),IF(AND($D126&lt;=U$6,$E126&gt;=U$5),60,0)))</f>
        <v/>
      </c>
      <c r="V126" s="80" t="str">
        <f>IF(OR($A126="",NOT(ISNUMBER($G126))),"",IF(AND($F126&lt;=V$6,$G126&gt;=V$5),IF(V$5&gt;$N126,5,$K126)*10+IF(AND($F126&gt;=V$5,$F126&lt;=V$6),IF(AND($G126&gt;=V$5,$G126&lt;=V$6),5,IF($L126=1,2,1)),IF(AND($G126&gt;=V$5,$G126&lt;=V$6),IF($M126&gt;0,4,3),0)),IF(AND($D126&lt;=V$6,$E126&gt;=V$5),60,0)))</f>
        <v/>
      </c>
      <c r="W126" s="80" t="str">
        <f>IF(OR($A126="",NOT(ISNUMBER($G126))),"",IF(AND($F126&lt;=W$6,$G126&gt;=W$5),IF(W$5&gt;$N126,5,$K126)*10+IF(AND($F126&gt;=W$5,$F126&lt;=W$6),IF(AND($G126&gt;=W$5,$G126&lt;=W$6),5,IF($L126=1,2,1)),IF(AND($G126&gt;=W$5,$G126&lt;=W$6),IF($M126&gt;0,4,3),0)),IF(AND($D126&lt;=W$6,$E126&gt;=W$5),60,0)))</f>
        <v/>
      </c>
      <c r="X126" s="80" t="str">
        <f>IF(OR($A126="",NOT(ISNUMBER($G126))),"",IF(AND($F126&lt;=X$6,$G126&gt;=X$5),IF(X$5&gt;$N126,5,$K126)*10+IF(AND($F126&gt;=X$5,$F126&lt;=X$6),IF(AND($G126&gt;=X$5,$G126&lt;=X$6),5,IF($L126=1,2,1)),IF(AND($G126&gt;=X$5,$G126&lt;=X$6),IF($M126&gt;0,4,3),0)),IF(AND($D126&lt;=X$6,$E126&gt;=X$5),60,0)))</f>
        <v/>
      </c>
      <c r="Y126" s="80" t="str">
        <f>IF(OR($A126="",NOT(ISNUMBER($G126))),"",IF(AND($F126&lt;=Y$6,$G126&gt;=Y$5),IF(Y$5&gt;$N126,5,$K126)*10+IF(AND($F126&gt;=Y$5,$F126&lt;=Y$6),IF(AND($G126&gt;=Y$5,$G126&lt;=Y$6),5,IF($L126=1,2,1)),IF(AND($G126&gt;=Y$5,$G126&lt;=Y$6),IF($M126&gt;0,4,3),0)),IF(AND($D126&lt;=Y$6,$E126&gt;=Y$5),60,0)))</f>
        <v/>
      </c>
      <c r="Z126" s="80" t="str">
        <f>IF(OR($A126="",NOT(ISNUMBER($G126))),"",IF(AND($F126&lt;=Z$6,$G126&gt;=Z$5),IF(Z$5&gt;$N126,5,$K126)*10+IF(AND($F126&gt;=Z$5,$F126&lt;=Z$6),IF(AND($G126&gt;=Z$5,$G126&lt;=Z$6),5,IF($L126=1,2,1)),IF(AND($G126&gt;=Z$5,$G126&lt;=Z$6),IF($M126&gt;0,4,3),0)),IF(AND($D126&lt;=Z$6,$E126&gt;=Z$5),60,0)))</f>
        <v/>
      </c>
      <c r="AA126" s="80" t="str">
        <f>IF(OR($A126="",NOT(ISNUMBER($G126))),"",IF(AND($F126&lt;=AA$6,$G126&gt;=AA$5),IF(AA$5&gt;$N126,5,$K126)*10+IF(AND($F126&gt;=AA$5,$F126&lt;=AA$6),IF(AND($G126&gt;=AA$5,$G126&lt;=AA$6),5,IF($L126=1,2,1)),IF(AND($G126&gt;=AA$5,$G126&lt;=AA$6),IF($M126&gt;0,4,3),0)),IF(AND($D126&lt;=AA$6,$E126&gt;=AA$5),60,0)))</f>
        <v/>
      </c>
      <c r="AB126" s="80" t="str">
        <f>IF(OR($A126="",NOT(ISNUMBER($G126))),"",IF(AND($F126&lt;=AB$6,$G126&gt;=AB$5),IF(AB$5&gt;$N126,5,$K126)*10+IF(AND($F126&gt;=AB$5,$F126&lt;=AB$6),IF(AND($G126&gt;=AB$5,$G126&lt;=AB$6),5,IF($L126=1,2,1)),IF(AND($G126&gt;=AB$5,$G126&lt;=AB$6),IF($M126&gt;0,4,3),0)),IF(AND($D126&lt;=AB$6,$E126&gt;=AB$5),60,0)))</f>
        <v/>
      </c>
      <c r="AC126" s="80" t="str">
        <f>IF(OR($A126="",NOT(ISNUMBER($G126))),"",IF(AND($F126&lt;=AC$6,$G126&gt;=AC$5),IF(AC$5&gt;$N126,5,$K126)*10+IF(AND($F126&gt;=AC$5,$F126&lt;=AC$6),IF(AND($G126&gt;=AC$5,$G126&lt;=AC$6),5,IF($L126=1,2,1)),IF(AND($G126&gt;=AC$5,$G126&lt;=AC$6),IF($M126&gt;0,4,3),0)),IF(AND($D126&lt;=AC$6,$E126&gt;=AC$5),60,0)))</f>
        <v/>
      </c>
      <c r="AD126" s="80" t="str">
        <f>IF(OR($A126="",NOT(ISNUMBER($G126))),"",IF(AND($F126&lt;=AD$6,$G126&gt;=AD$5),IF(AD$5&gt;$N126,5,$K126)*10+IF(AND($F126&gt;=AD$5,$F126&lt;=AD$6),IF(AND($G126&gt;=AD$5,$G126&lt;=AD$6),5,IF($L126=1,2,1)),IF(AND($G126&gt;=AD$5,$G126&lt;=AD$6),IF($M126&gt;0,4,3),0)),IF(AND($D126&lt;=AD$6,$E126&gt;=AD$5),60,0)))</f>
        <v/>
      </c>
      <c r="AE126" s="80" t="str">
        <f>IF(OR($A126="",NOT(ISNUMBER($G126))),"",IF(AND($F126&lt;=AE$6,$G126&gt;=AE$5),IF(AE$5&gt;$N126,5,$K126)*10+IF(AND($F126&gt;=AE$5,$F126&lt;=AE$6),IF(AND($G126&gt;=AE$5,$G126&lt;=AE$6),5,IF($L126=1,2,1)),IF(AND($G126&gt;=AE$5,$G126&lt;=AE$6),IF($M126&gt;0,4,3),0)),IF(AND($D126&lt;=AE$6,$E126&gt;=AE$5),60,0)))</f>
        <v/>
      </c>
      <c r="AF126" s="80" t="str">
        <f>IF(OR($A126="",NOT(ISNUMBER($G126))),"",IF(AND($F126&lt;=AF$6,$G126&gt;=AF$5),IF(AF$5&gt;$N126,5,$K126)*10+IF(AND($F126&gt;=AF$5,$F126&lt;=AF$6),IF(AND($G126&gt;=AF$5,$G126&lt;=AF$6),5,IF($L126=1,2,1)),IF(AND($G126&gt;=AF$5,$G126&lt;=AF$6),IF($M126&gt;0,4,3),0)),IF(AND($D126&lt;=AF$6,$E126&gt;=AF$5),60,0)))</f>
        <v/>
      </c>
      <c r="AG126" s="80" t="str">
        <f>IF(OR($A126="",NOT(ISNUMBER($G126))),"",IF(AND($F126&lt;=AG$6,$G126&gt;=AG$5),IF(AG$5&gt;$N126,5,$K126)*10+IF(AND($F126&gt;=AG$5,$F126&lt;=AG$6),IF(AND($G126&gt;=AG$5,$G126&lt;=AG$6),5,IF($L126=1,2,1)),IF(AND($G126&gt;=AG$5,$G126&lt;=AG$6),IF($M126&gt;0,4,3),0)),IF(AND($D126&lt;=AG$6,$E126&gt;=AG$5),60,0)))</f>
        <v/>
      </c>
      <c r="AH126" s="80" t="str">
        <f>IF(OR($A126="",NOT(ISNUMBER($G126))),"",IF(AND($F126&lt;=AH$6,$G126&gt;=AH$5),IF(AH$5&gt;$N126,5,$K126)*10+IF(AND($F126&gt;=AH$5,$F126&lt;=AH$6),IF(AND($G126&gt;=AH$5,$G126&lt;=AH$6),5,IF($L126=1,2,1)),IF(AND($G126&gt;=AH$5,$G126&lt;=AH$6),IF($M126&gt;0,4,3),0)),IF(AND($D126&lt;=AH$6,$E126&gt;=AH$5),60,0)))</f>
        <v/>
      </c>
      <c r="AI126" s="80" t="str">
        <f>IF(OR($A126="",NOT(ISNUMBER($G126))),"",IF(AND($F126&lt;=AI$6,$G126&gt;=AI$5),IF(AI$5&gt;$N126,5,$K126)*10+IF(AND($F126&gt;=AI$5,$F126&lt;=AI$6),IF(AND($G126&gt;=AI$5,$G126&lt;=AI$6),5,IF($L126=1,2,1)),IF(AND($G126&gt;=AI$5,$G126&lt;=AI$6),IF($M126&gt;0,4,3),0)),IF(AND($D126&lt;=AI$6,$E126&gt;=AI$5),60,0)))</f>
        <v/>
      </c>
      <c r="AJ126" s="80" t="str">
        <f>IF(OR($A126="",NOT(ISNUMBER($G126))),"",IF(AND($F126&lt;=AJ$6,$G126&gt;=AJ$5),IF(AJ$5&gt;$N126,5,$K126)*10+IF(AND($F126&gt;=AJ$5,$F126&lt;=AJ$6),IF(AND($G126&gt;=AJ$5,$G126&lt;=AJ$6),5,IF($L126=1,2,1)),IF(AND($G126&gt;=AJ$5,$G126&lt;=AJ$6),IF($M126&gt;0,4,3),0)),IF(AND($D126&lt;=AJ$6,$E126&gt;=AJ$5),60,0)))</f>
        <v/>
      </c>
      <c r="AK126" s="80" t="str">
        <f>IF(OR($A126="",NOT(ISNUMBER($G126))),"",IF(AND($F126&lt;=AK$6,$G126&gt;=AK$5),IF(AK$5&gt;$N126,5,$K126)*10+IF(AND($F126&gt;=AK$5,$F126&lt;=AK$6),IF(AND($G126&gt;=AK$5,$G126&lt;=AK$6),5,IF($L126=1,2,1)),IF(AND($G126&gt;=AK$5,$G126&lt;=AK$6),IF($M126&gt;0,4,3),0)),IF(AND($D126&lt;=AK$6,$E126&gt;=AK$5),60,0)))</f>
        <v/>
      </c>
      <c r="AL126" s="80" t="str">
        <f>IF(OR($A126="",NOT(ISNUMBER($G126))),"",IF(AND($F126&lt;=AL$6,$G126&gt;=AL$5),IF(AL$5&gt;$N126,5,$K126)*10+IF(AND($F126&gt;=AL$5,$F126&lt;=AL$6),IF(AND($G126&gt;=AL$5,$G126&lt;=AL$6),5,IF($L126=1,2,1)),IF(AND($G126&gt;=AL$5,$G126&lt;=AL$6),IF($M126&gt;0,4,3),0)),IF(AND($D126&lt;=AL$6,$E126&gt;=AL$5),60,0)))</f>
        <v/>
      </c>
      <c r="AM126" s="80" t="str">
        <f>IF(OR($A126="",NOT(ISNUMBER($G126))),"",IF(AND($F126&lt;=AM$6,$G126&gt;=AM$5),IF(AM$5&gt;$N126,5,$K126)*10+IF(AND($F126&gt;=AM$5,$F126&lt;=AM$6),IF(AND($G126&gt;=AM$5,$G126&lt;=AM$6),5,IF($L126=1,2,1)),IF(AND($G126&gt;=AM$5,$G126&lt;=AM$6),IF($M126&gt;0,4,3),0)),IF(AND($D126&lt;=AM$6,$E126&gt;=AM$5),60,0)))</f>
        <v/>
      </c>
      <c r="AN126" s="80" t="str">
        <f>IF(OR($A126="",NOT(ISNUMBER($G126))),"",IF(AND($F126&lt;=AN$6,$G126&gt;=AN$5),IF(AN$5&gt;$N126,5,$K126)*10+IF(AND($F126&gt;=AN$5,$F126&lt;=AN$6),IF(AND($G126&gt;=AN$5,$G126&lt;=AN$6),5,IF($L126=1,2,1)),IF(AND($G126&gt;=AN$5,$G126&lt;=AN$6),IF($M126&gt;0,4,3),0)),IF(AND($D126&lt;=AN$6,$E126&gt;=AN$5),60,0)))</f>
        <v/>
      </c>
      <c r="AO126" s="80" t="str">
        <f>IF(OR($A126="",NOT(ISNUMBER($G126))),"",IF(AND($F126&lt;=AO$6,$G126&gt;=AO$5),IF(AO$5&gt;$N126,5,$K126)*10+IF(AND($F126&gt;=AO$5,$F126&lt;=AO$6),IF(AND($G126&gt;=AO$5,$G126&lt;=AO$6),5,IF($L126=1,2,1)),IF(AND($G126&gt;=AO$5,$G126&lt;=AO$6),IF($M126&gt;0,4,3),0)),IF(AND($D126&lt;=AO$6,$E126&gt;=AO$5),60,0)))</f>
        <v/>
      </c>
      <c r="AP126" s="80" t="str">
        <f>IF(OR($A126="",NOT(ISNUMBER($G126))),"",IF(AND($F126&lt;=AP$6,$G126&gt;=AP$5),IF(AP$5&gt;$N126,5,$K126)*10+IF(AND($F126&gt;=AP$5,$F126&lt;=AP$6),IF(AND($G126&gt;=AP$5,$G126&lt;=AP$6),5,IF($L126=1,2,1)),IF(AND($G126&gt;=AP$5,$G126&lt;=AP$6),IF($M126&gt;0,4,3),0)),IF(AND($D126&lt;=AP$6,$E126&gt;=AP$5),60,0)))</f>
        <v/>
      </c>
      <c r="AQ126" s="80" t="str">
        <f>IF(OR($A126="",NOT(ISNUMBER($G126))),"",IF(AND($F126&lt;=AQ$6,$G126&gt;=AQ$5),IF(AQ$5&gt;$N126,5,$K126)*10+IF(AND($F126&gt;=AQ$5,$F126&lt;=AQ$6),IF(AND($G126&gt;=AQ$5,$G126&lt;=AQ$6),5,IF($L126=1,2,1)),IF(AND($G126&gt;=AQ$5,$G126&lt;=AQ$6),IF($M126&gt;0,4,3),0)),IF(AND($D126&lt;=AQ$6,$E126&gt;=AQ$5),60,0)))</f>
        <v/>
      </c>
      <c r="AR126" s="80" t="str">
        <f>IF(OR($A126="",NOT(ISNUMBER($G126))),"",IF(AND($F126&lt;=AR$6,$G126&gt;=AR$5),IF(AR$5&gt;$N126,5,$K126)*10+IF(AND($F126&gt;=AR$5,$F126&lt;=AR$6),IF(AND($G126&gt;=AR$5,$G126&lt;=AR$6),5,IF($L126=1,2,1)),IF(AND($G126&gt;=AR$5,$G126&lt;=AR$6),IF($M126&gt;0,4,3),0)),IF(AND($D126&lt;=AR$6,$E126&gt;=AR$5),60,0)))</f>
        <v/>
      </c>
      <c r="AS126" s="80" t="str">
        <f>IF(OR($A126="",NOT(ISNUMBER($G126))),"",IF(AND($F126&lt;=AS$6,$G126&gt;=AS$5),IF(AS$5&gt;$N126,5,$K126)*10+IF(AND($F126&gt;=AS$5,$F126&lt;=AS$6),IF(AND($G126&gt;=AS$5,$G126&lt;=AS$6),5,IF($L126=1,2,1)),IF(AND($G126&gt;=AS$5,$G126&lt;=AS$6),IF($M126&gt;0,4,3),0)),IF(AND($D126&lt;=AS$6,$E126&gt;=AS$5),60,0)))</f>
        <v/>
      </c>
      <c r="AT126" s="80" t="str">
        <f>IF(OR($A126="",NOT(ISNUMBER($G126))),"",IF(AND($F126&lt;=AT$6,$G126&gt;=AT$5),IF(AT$5&gt;$N126,5,$K126)*10+IF(AND($F126&gt;=AT$5,$F126&lt;=AT$6),IF(AND($G126&gt;=AT$5,$G126&lt;=AT$6),5,IF($L126=1,2,1)),IF(AND($G126&gt;=AT$5,$G126&lt;=AT$6),IF($M126&gt;0,4,3),0)),IF(AND($D126&lt;=AT$6,$E126&gt;=AT$5),60,0)))</f>
        <v/>
      </c>
      <c r="AU126" s="80" t="str">
        <f>IF(OR($A126="",NOT(ISNUMBER($G126))),"",IF(AND($F126&lt;=AU$6,$G126&gt;=AU$5),IF(AU$5&gt;$N126,5,$K126)*10+IF(AND($F126&gt;=AU$5,$F126&lt;=AU$6),IF(AND($G126&gt;=AU$5,$G126&lt;=AU$6),5,IF($L126=1,2,1)),IF(AND($G126&gt;=AU$5,$G126&lt;=AU$6),IF($M126&gt;0,4,3),0)),IF(AND($D126&lt;=AU$6,$E126&gt;=AU$5),60,0)))</f>
        <v/>
      </c>
      <c r="AV126" s="80" t="str">
        <f>IF(OR($A126="",NOT(ISNUMBER($G126))),"",IF(AND($F126&lt;=AV$6,$G126&gt;=AV$5),IF(AV$5&gt;$N126,5,$K126)*10+IF(AND($F126&gt;=AV$5,$F126&lt;=AV$6),IF(AND($G126&gt;=AV$5,$G126&lt;=AV$6),5,IF($L126=1,2,1)),IF(AND($G126&gt;=AV$5,$G126&lt;=AV$6),IF($M126&gt;0,4,3),0)),IF(AND($D126&lt;=AV$6,$E126&gt;=AV$5),60,0)))</f>
        <v/>
      </c>
      <c r="AW126" s="80" t="str">
        <f>IF(OR($A126="",NOT(ISNUMBER($G126))),"",IF(AND($F126&lt;=AW$6,$G126&gt;=AW$5),IF(AW$5&gt;$N126,5,$K126)*10+IF(AND($F126&gt;=AW$5,$F126&lt;=AW$6),IF(AND($G126&gt;=AW$5,$G126&lt;=AW$6),5,IF($L126=1,2,1)),IF(AND($G126&gt;=AW$5,$G126&lt;=AW$6),IF($M126&gt;0,4,3),0)),IF(AND($D126&lt;=AW$6,$E126&gt;=AW$5),60,0)))</f>
        <v/>
      </c>
      <c r="AX126" s="80" t="str">
        <f>IF(OR($A126="",NOT(ISNUMBER($G126))),"",IF(AND($F126&lt;=AX$6,$G126&gt;=AX$5),IF(AX$5&gt;$N126,5,$K126)*10+IF(AND($F126&gt;=AX$5,$F126&lt;=AX$6),IF(AND($G126&gt;=AX$5,$G126&lt;=AX$6),5,IF($L126=1,2,1)),IF(AND($G126&gt;=AX$5,$G126&lt;=AX$6),IF($M126&gt;0,4,3),0)),IF(AND($D126&lt;=AX$6,$E126&gt;=AX$5),60,0)))</f>
        <v/>
      </c>
      <c r="AY126" s="80" t="str">
        <f>IF(OR($A126="",NOT(ISNUMBER($G126))),"",IF(AND($F126&lt;=AY$6,$G126&gt;=AY$5),IF(AY$5&gt;$N126,5,$K126)*10+IF(AND($F126&gt;=AY$5,$F126&lt;=AY$6),IF(AND($G126&gt;=AY$5,$G126&lt;=AY$6),5,IF($L126=1,2,1)),IF(AND($G126&gt;=AY$5,$G126&lt;=AY$6),IF($M126&gt;0,4,3),0)),IF(AND($D126&lt;=AY$6,$E126&gt;=AY$5),60,0)))</f>
        <v/>
      </c>
      <c r="AZ126" s="80" t="str">
        <f>IF(OR($A126="",NOT(ISNUMBER($G126))),"",IF(AND($F126&lt;=AZ$6,$G126&gt;=AZ$5),IF(AZ$5&gt;$N126,5,$K126)*10+IF(AND($F126&gt;=AZ$5,$F126&lt;=AZ$6),IF(AND($G126&gt;=AZ$5,$G126&lt;=AZ$6),5,IF($L126=1,2,1)),IF(AND($G126&gt;=AZ$5,$G126&lt;=AZ$6),IF($M126&gt;0,4,3),0)),IF(AND($D126&lt;=AZ$6,$E126&gt;=AZ$5),60,0)))</f>
        <v/>
      </c>
      <c r="BA126" s="80" t="str">
        <f>IF(OR($A126="",NOT(ISNUMBER($G126))),"",IF(AND($F126&lt;=BA$6,$G126&gt;=BA$5),IF(BA$5&gt;$N126,5,$K126)*10+IF(AND($F126&gt;=BA$5,$F126&lt;=BA$6),IF(AND($G126&gt;=BA$5,$G126&lt;=BA$6),5,IF($L126=1,2,1)),IF(AND($G126&gt;=BA$5,$G126&lt;=BA$6),IF($M126&gt;0,4,3),0)),IF(AND($D126&lt;=BA$6,$E126&gt;=BA$5),60,0)))</f>
        <v/>
      </c>
      <c r="BB126" s="80" t="str">
        <f>IF(OR($A126="",NOT(ISNUMBER($G126))),"",IF(AND($F126&lt;=BB$6,$G126&gt;=BB$5),IF(BB$5&gt;$N126,5,$K126)*10+IF(AND($F126&gt;=BB$5,$F126&lt;=BB$6),IF(AND($G126&gt;=BB$5,$G126&lt;=BB$6),5,IF($L126=1,2,1)),IF(AND($G126&gt;=BB$5,$G126&lt;=BB$6),IF($M126&gt;0,4,3),0)),IF(AND($D126&lt;=BB$6,$E126&gt;=BB$5),60,0)))</f>
        <v/>
      </c>
      <c r="BC126" s="80" t="str">
        <f>IF(OR($A126="",NOT(ISNUMBER($G126))),"",IF(AND($F126&lt;=BC$6,$G126&gt;=BC$5),IF(BC$5&gt;$N126,5,$K126)*10+IF(AND($F126&gt;=BC$5,$F126&lt;=BC$6),IF(AND($G126&gt;=BC$5,$G126&lt;=BC$6),5,IF($L126=1,2,1)),IF(AND($G126&gt;=BC$5,$G126&lt;=BC$6),IF($M126&gt;0,4,3),0)),IF(AND($D126&lt;=BC$6,$E126&gt;=BC$5),60,0)))</f>
        <v/>
      </c>
      <c r="BD126" s="80" t="str">
        <f>IF(OR($A126="",NOT(ISNUMBER($G126))),"",IF(AND($F126&lt;=BD$6,$G126&gt;=BD$5),IF(BD$5&gt;$N126,5,$K126)*10+IF(AND($F126&gt;=BD$5,$F126&lt;=BD$6),IF(AND($G126&gt;=BD$5,$G126&lt;=BD$6),5,IF($L126=1,2,1)),IF(AND($G126&gt;=BD$5,$G126&lt;=BD$6),IF($M126&gt;0,4,3),0)),IF(AND($D126&lt;=BD$6,$E126&gt;=BD$5),60,0)))</f>
        <v/>
      </c>
      <c r="BE126" s="80" t="str">
        <f>IF(OR($A126="",NOT(ISNUMBER($G126))),"",IF(AND($F126&lt;=BE$6,$G126&gt;=BE$5),IF(BE$5&gt;$N126,5,$K126)*10+IF(AND($F126&gt;=BE$5,$F126&lt;=BE$6),IF(AND($G126&gt;=BE$5,$G126&lt;=BE$6),5,IF($L126=1,2,1)),IF(AND($G126&gt;=BE$5,$G126&lt;=BE$6),IF($M126&gt;0,4,3),0)),IF(AND($D126&lt;=BE$6,$E126&gt;=BE$5),60,0)))</f>
        <v/>
      </c>
      <c r="BF126" s="80" t="str">
        <f>IF(OR($A126="",NOT(ISNUMBER($G126))),"",IF(AND($F126&lt;=BF$6,$G126&gt;=BF$5),IF(BF$5&gt;$N126,5,$K126)*10+IF(AND($F126&gt;=BF$5,$F126&lt;=BF$6),IF(AND($G126&gt;=BF$5,$G126&lt;=BF$6),5,IF($L126=1,2,1)),IF(AND($G126&gt;=BF$5,$G126&lt;=BF$6),IF($M126&gt;0,4,3),0)),IF(AND($D126&lt;=BF$6,$E126&gt;=BF$5),60,0)))</f>
        <v/>
      </c>
      <c r="BG126" s="80" t="str">
        <f>IF(OR($A126="",NOT(ISNUMBER($G126))),"",IF(AND($F126&lt;=BG$6,$G126&gt;=BG$5),IF(BG$5&gt;$N126,5,$K126)*10+IF(AND($F126&gt;=BG$5,$F126&lt;=BG$6),IF(AND($G126&gt;=BG$5,$G126&lt;=BG$6),5,IF($L126=1,2,1)),IF(AND($G126&gt;=BG$5,$G126&lt;=BG$6),IF($M126&gt;0,4,3),0)),IF(AND($D126&lt;=BG$6,$E126&gt;=BG$5),60,0)))</f>
        <v/>
      </c>
      <c r="BH126" s="80" t="str">
        <f>IF(OR($A126="",NOT(ISNUMBER($G126))),"",IF(AND($F126&lt;=BH$6,$G126&gt;=BH$5),IF(BH$5&gt;$N126,5,$K126)*10+IF(AND($F126&gt;=BH$5,$F126&lt;=BH$6),IF(AND($G126&gt;=BH$5,$G126&lt;=BH$6),5,IF($L126=1,2,1)),IF(AND($G126&gt;=BH$5,$G126&lt;=BH$6),IF($M126&gt;0,4,3),0)),IF(AND($D126&lt;=BH$6,$E126&gt;=BH$5),60,0)))</f>
        <v/>
      </c>
      <c r="BI126" s="80" t="str">
        <f>IF(OR($A126="",NOT(ISNUMBER($G126))),"",IF(AND($F126&lt;=BI$6,$G126&gt;=BI$5),IF(BI$5&gt;$N126,5,$K126)*10+IF(AND($F126&gt;=BI$5,$F126&lt;=BI$6),IF(AND($G126&gt;=BI$5,$G126&lt;=BI$6),5,IF($L126=1,2,1)),IF(AND($G126&gt;=BI$5,$G126&lt;=BI$6),IF($M126&gt;0,4,3),0)),IF(AND($D126&lt;=BI$6,$E126&gt;=BI$5),60,0)))</f>
        <v/>
      </c>
      <c r="BJ126" s="80" t="str">
        <f>IF(OR($A126="",NOT(ISNUMBER($G126))),"",IF(AND($F126&lt;=BJ$6,$G126&gt;=BJ$5),IF(BJ$5&gt;$N126,5,$K126)*10+IF(AND($F126&gt;=BJ$5,$F126&lt;=BJ$6),IF(AND($G126&gt;=BJ$5,$G126&lt;=BJ$6),5,IF($L126=1,2,1)),IF(AND($G126&gt;=BJ$5,$G126&lt;=BJ$6),IF($M126&gt;0,4,3),0)),IF(AND($D126&lt;=BJ$6,$E126&gt;=BJ$5),60,0)))</f>
        <v/>
      </c>
      <c r="BK126" s="80" t="str">
        <f>IF(OR($A126="",NOT(ISNUMBER($G126))),"",IF(AND($F126&lt;=BK$6,$G126&gt;=BK$5),IF(BK$5&gt;$N126,5,$K126)*10+IF(AND($F126&gt;=BK$5,$F126&lt;=BK$6),IF(AND($G126&gt;=BK$5,$G126&lt;=BK$6),5,IF($L126=1,2,1)),IF(AND($G126&gt;=BK$5,$G126&lt;=BK$6),IF($M126&gt;0,4,3),0)),IF(AND($D126&lt;=BK$6,$E126&gt;=BK$5),60,0)))</f>
        <v/>
      </c>
      <c r="BL126" s="80" t="str">
        <f>IF(OR($A126="",NOT(ISNUMBER($G126))),"",IF(AND($F126&lt;=BL$6,$G126&gt;=BL$5),IF(BL$5&gt;$N126,5,$K126)*10+IF(AND($F126&gt;=BL$5,$F126&lt;=BL$6),IF(AND($G126&gt;=BL$5,$G126&lt;=BL$6),5,IF($L126=1,2,1)),IF(AND($G126&gt;=BL$5,$G126&lt;=BL$6),IF($M126&gt;0,4,3),0)),IF(AND($D126&lt;=BL$6,$E126&gt;=BL$5),60,0)))</f>
        <v/>
      </c>
      <c r="BM126" s="80" t="str">
        <f>IF(OR($A126="",NOT(ISNUMBER($G126))),"",IF(AND($F126&lt;=BM$6,$G126&gt;=BM$5),IF(BM$5&gt;$N126,5,$K126)*10+IF(AND($F126&gt;=BM$5,$F126&lt;=BM$6),IF(AND($G126&gt;=BM$5,$G126&lt;=BM$6),5,IF($L126=1,2,1)),IF(AND($G126&gt;=BM$5,$G126&lt;=BM$6),IF($M126&gt;0,4,3),0)),IF(AND($D126&lt;=BM$6,$E126&gt;=BM$5),60,0)))</f>
        <v/>
      </c>
      <c r="BN126" s="80" t="str">
        <f>IF(OR($A126="",NOT(ISNUMBER($G126))),"",IF(AND($F126&lt;=BN$6,$G126&gt;=BN$5),IF(BN$5&gt;$N126,5,$K126)*10+IF(AND($F126&gt;=BN$5,$F126&lt;=BN$6),IF(AND($G126&gt;=BN$5,$G126&lt;=BN$6),5,IF($L126=1,2,1)),IF(AND($G126&gt;=BN$5,$G126&lt;=BN$6),IF($M126&gt;0,4,3),0)),IF(AND($D126&lt;=BN$6,$E126&gt;=BN$5),60,0)))</f>
        <v/>
      </c>
      <c r="BO126" s="80" t="str">
        <f>IF(OR($A126="",NOT(ISNUMBER($G126))),"",IF(AND($F126&lt;=BO$6,$G126&gt;=BO$5),IF(BO$5&gt;$N126,5,$K126)*10+IF(AND($F126&gt;=BO$5,$F126&lt;=BO$6),IF(AND($G126&gt;=BO$5,$G126&lt;=BO$6),5,IF($L126=1,2,1)),IF(AND($G126&gt;=BO$5,$G126&lt;=BO$6),IF($M126&gt;0,4,3),0)),IF(AND($D126&lt;=BO$6,$E126&gt;=BO$5),60,0)))</f>
        <v/>
      </c>
      <c r="BP126" s="80" t="str">
        <f>IF(OR($A126="",NOT(ISNUMBER($G126))),"",IF(AND($F126&lt;=BP$6,$G126&gt;=BP$5),IF(BP$5&gt;$N126,5,$K126)*10+IF(AND($F126&gt;=BP$5,$F126&lt;=BP$6),IF(AND($G126&gt;=BP$5,$G126&lt;=BP$6),5,IF($L126=1,2,1)),IF(AND($G126&gt;=BP$5,$G126&lt;=BP$6),IF($M126&gt;0,4,3),0)),IF(AND($D126&lt;=BP$6,$E126&gt;=BP$5),60,0)))</f>
        <v/>
      </c>
      <c r="BQ126" s="80" t="str">
        <f>IF(OR($A126="",NOT(ISNUMBER($G126))),"",IF(AND($F126&lt;=BQ$6,$G126&gt;=BQ$5),IF(BQ$5&gt;$N126,5,$K126)*10+IF(AND($F126&gt;=BQ$5,$F126&lt;=BQ$6),IF(AND($G126&gt;=BQ$5,$G126&lt;=BQ$6),5,IF($L126=1,2,1)),IF(AND($G126&gt;=BQ$5,$G126&lt;=BQ$6),IF($M126&gt;0,4,3),0)),IF(AND($D126&lt;=BQ$6,$E126&gt;=BQ$5),60,0)))</f>
        <v/>
      </c>
      <c r="BR126" s="80" t="str">
        <f>IF(OR($A126="",NOT(ISNUMBER($G126))),"",IF(AND($F126&lt;=BR$6,$G126&gt;=BR$5),IF(BR$5&gt;$N126,5,$K126)*10+IF(AND($F126&gt;=BR$5,$F126&lt;=BR$6),IF(AND($G126&gt;=BR$5,$G126&lt;=BR$6),5,IF($L126=1,2,1)),IF(AND($G126&gt;=BR$5,$G126&lt;=BR$6),IF($M126&gt;0,4,3),0)),IF(AND($D126&lt;=BR$6,$E126&gt;=BR$5),60,0)))</f>
        <v/>
      </c>
      <c r="BS126" s="80" t="str">
        <f>IF(OR($A126="",NOT(ISNUMBER($G126))),"",IF(AND($F126&lt;=BS$6,$G126&gt;=BS$5),IF(BS$5&gt;$N126,5,$K126)*10+IF(AND($F126&gt;=BS$5,$F126&lt;=BS$6),IF(AND($G126&gt;=BS$5,$G126&lt;=BS$6),5,IF($L126=1,2,1)),IF(AND($G126&gt;=BS$5,$G126&lt;=BS$6),IF($M126&gt;0,4,3),0)),IF(AND($D126&lt;=BS$6,$E126&gt;=BS$5),60,0)))</f>
        <v/>
      </c>
      <c r="BT126" s="80" t="str">
        <f>IF(OR($A126="",NOT(ISNUMBER($G126))),"",IF(AND($F126&lt;=BT$6,$G126&gt;=BT$5),IF(BT$5&gt;$N126,5,$K126)*10+IF(AND($F126&gt;=BT$5,$F126&lt;=BT$6),IF(AND($G126&gt;=BT$5,$G126&lt;=BT$6),5,IF($L126=1,2,1)),IF(AND($G126&gt;=BT$5,$G126&lt;=BT$6),IF($M126&gt;0,4,3),0)),IF(AND($D126&lt;=BT$6,$E126&gt;=BT$5),60,0)))</f>
        <v/>
      </c>
      <c r="BU126" s="80" t="str">
        <f>IF(OR($A126="",NOT(ISNUMBER($G126))),"",IF(AND($F126&lt;=BU$6,$G126&gt;=BU$5),IF(BU$5&gt;$N126,5,$K126)*10+IF(AND($F126&gt;=BU$5,$F126&lt;=BU$6),IF(AND($G126&gt;=BU$5,$G126&lt;=BU$6),5,IF($L126=1,2,1)),IF(AND($G126&gt;=BU$5,$G126&lt;=BU$6),IF($M126&gt;0,4,3),0)),IF(AND($D126&lt;=BU$6,$E126&gt;=BU$5),60,0)))</f>
        <v/>
      </c>
      <c r="BV126" s="80" t="str">
        <f>IF(OR($A126="",NOT(ISNUMBER($G126))),"",IF(AND($F126&lt;=BV$6,$G126&gt;=BV$5),IF(BV$5&gt;$N126,5,$K126)*10+IF(AND($F126&gt;=BV$5,$F126&lt;=BV$6),IF(AND($G126&gt;=BV$5,$G126&lt;=BV$6),5,IF($L126=1,2,1)),IF(AND($G126&gt;=BV$5,$G126&lt;=BV$6),IF($M126&gt;0,4,3),0)),IF(AND($D126&lt;=BV$6,$E126&gt;=BV$5),60,0)))</f>
        <v/>
      </c>
      <c r="BW126" s="80" t="str">
        <f>IF(OR($A126="",NOT(ISNUMBER($G126))),"",IF(AND($F126&lt;=BW$6,$G126&gt;=BW$5),IF(BW$5&gt;$N126,5,$K126)*10+IF(AND($F126&gt;=BW$5,$F126&lt;=BW$6),IF(AND($G126&gt;=BW$5,$G126&lt;=BW$6),5,IF($L126=1,2,1)),IF(AND($G126&gt;=BW$5,$G126&lt;=BW$6),IF($M126&gt;0,4,3),0)),IF(AND($D126&lt;=BW$6,$E126&gt;=BW$5),60,0)))</f>
        <v/>
      </c>
      <c r="BX126" s="80" t="str">
        <f>IF(OR($A126="",NOT(ISNUMBER($G126))),"",IF(AND($F126&lt;=BX$6,$G126&gt;=BX$5),IF(BX$5&gt;$N126,5,$K126)*10+IF(AND($F126&gt;=BX$5,$F126&lt;=BX$6),IF(AND($G126&gt;=BX$5,$G126&lt;=BX$6),5,IF($L126=1,2,1)),IF(AND($G126&gt;=BX$5,$G126&lt;=BX$6),IF($M126&gt;0,4,3),0)),IF(AND($D126&lt;=BX$6,$E126&gt;=BX$5),60,0)))</f>
        <v/>
      </c>
      <c r="BY126" s="80" t="str">
        <f>IF(OR($A126="",NOT(ISNUMBER($G126))),"",IF(AND($F126&lt;=BY$6,$G126&gt;=BY$5),IF(BY$5&gt;$N126,5,$K126)*10+IF(AND($F126&gt;=BY$5,$F126&lt;=BY$6),IF(AND($G126&gt;=BY$5,$G126&lt;=BY$6),5,IF($L126=1,2,1)),IF(AND($G126&gt;=BY$5,$G126&lt;=BY$6),IF($M126&gt;0,4,3),0)),IF(AND($D126&lt;=BY$6,$E126&gt;=BY$5),60,0)))</f>
        <v/>
      </c>
      <c r="BZ126" s="80" t="str">
        <f>IF(OR($A126="",NOT(ISNUMBER($G126))),"",IF(AND($F126&lt;=BZ$6,$G126&gt;=BZ$5),IF(BZ$5&gt;$N126,5,$K126)*10+IF(AND($F126&gt;=BZ$5,$F126&lt;=BZ$6),IF(AND($G126&gt;=BZ$5,$G126&lt;=BZ$6),5,IF($L126=1,2,1)),IF(AND($G126&gt;=BZ$5,$G126&lt;=BZ$6),IF($M126&gt;0,4,3),0)),IF(AND($D126&lt;=BZ$6,$E126&gt;=BZ$5),60,0)))</f>
        <v/>
      </c>
      <c r="CA126" s="80" t="str">
        <f>IF(OR($A126="",NOT(ISNUMBER($G126))),"",IF(AND($F126&lt;=CA$6,$G126&gt;=CA$5),IF(CA$5&gt;$N126,5,$K126)*10+IF(AND($F126&gt;=CA$5,$F126&lt;=CA$6),IF(AND($G126&gt;=CA$5,$G126&lt;=CA$6),5,IF($L126=1,2,1)),IF(AND($G126&gt;=CA$5,$G126&lt;=CA$6),IF($M126&gt;0,4,3),0)),IF(AND($D126&lt;=CA$6,$E126&gt;=CA$5),60,0)))</f>
        <v/>
      </c>
      <c r="CB126" s="80" t="str">
        <f>IF(OR($A126="",NOT(ISNUMBER($G126))),"",IF(AND($F126&lt;=CB$6,$G126&gt;=CB$5),IF(CB$5&gt;$N126,5,$K126)*10+IF(AND($F126&gt;=CB$5,$F126&lt;=CB$6),IF(AND($G126&gt;=CB$5,$G126&lt;=CB$6),5,IF($L126=1,2,1)),IF(AND($G126&gt;=CB$5,$G126&lt;=CB$6),IF($M126&gt;0,4,3),0)),IF(AND($D126&lt;=CB$6,$E126&gt;=CB$5),60,0)))</f>
        <v/>
      </c>
      <c r="CC126" s="80" t="str">
        <f>IF(OR($A126="",NOT(ISNUMBER($G126))),"",IF(AND($F126&lt;=CC$6,$G126&gt;=CC$5),IF(CC$5&gt;$N126,5,$K126)*10+IF(AND($F126&gt;=CC$5,$F126&lt;=CC$6),IF(AND($G126&gt;=CC$5,$G126&lt;=CC$6),5,IF($L126=1,2,1)),IF(AND($G126&gt;=CC$5,$G126&lt;=CC$6),IF($M126&gt;0,4,3),0)),IF(AND($D126&lt;=CC$6,$E126&gt;=CC$5),60,0)))</f>
        <v/>
      </c>
      <c r="CD126" s="80" t="str">
        <f>IF(OR($A126="",NOT(ISNUMBER($G126))),"",IF(AND($F126&lt;=CD$6,$G126&gt;=CD$5),IF(CD$5&gt;$N126,5,$K126)*10+IF(AND($F126&gt;=CD$5,$F126&lt;=CD$6),IF(AND($G126&gt;=CD$5,$G126&lt;=CD$6),5,IF($L126=1,2,1)),IF(AND($G126&gt;=CD$5,$G126&lt;=CD$6),IF($M126&gt;0,4,3),0)),IF(AND($D126&lt;=CD$6,$E126&gt;=CD$5),60,0)))</f>
        <v/>
      </c>
      <c r="CE126" s="80" t="str">
        <f>IF(OR($A126="",NOT(ISNUMBER($G126))),"",IF(AND($F126&lt;=CE$6,$G126&gt;=CE$5),IF(CE$5&gt;$N126,5,$K126)*10+IF(AND($F126&gt;=CE$5,$F126&lt;=CE$6),IF(AND($G126&gt;=CE$5,$G126&lt;=CE$6),5,IF($L126=1,2,1)),IF(AND($G126&gt;=CE$5,$G126&lt;=CE$6),IF($M126&gt;0,4,3),0)),IF(AND($D126&lt;=CE$6,$E126&gt;=CE$5),60,0)))</f>
        <v/>
      </c>
      <c r="CF126" s="80" t="str">
        <f>IF(OR($A126="",NOT(ISNUMBER($G126))),"",IF(AND($F126&lt;=CF$6,$G126&gt;=CF$5),IF(CF$5&gt;$N126,5,$K126)*10+IF(AND($F126&gt;=CF$5,$F126&lt;=CF$6),IF(AND($G126&gt;=CF$5,$G126&lt;=CF$6),5,IF($L126=1,2,1)),IF(AND($G126&gt;=CF$5,$G126&lt;=CF$6),IF($M126&gt;0,4,3),0)),IF(AND($D126&lt;=CF$6,$E126&gt;=CF$5),60,0)))</f>
        <v/>
      </c>
      <c r="CG126" s="80" t="str">
        <f>IF(OR($A126="",NOT(ISNUMBER($G126))),"",IF(AND($F126&lt;=CG$6,$G126&gt;=CG$5),IF(CG$5&gt;$N126,5,$K126)*10+IF(AND($F126&gt;=CG$5,$F126&lt;=CG$6),IF(AND($G126&gt;=CG$5,$G126&lt;=CG$6),5,IF($L126=1,2,1)),IF(AND($G126&gt;=CG$5,$G126&lt;=CG$6),IF($M126&gt;0,4,3),0)),IF(AND($D126&lt;=CG$6,$E126&gt;=CG$5),60,0)))</f>
        <v/>
      </c>
      <c r="CH126" s="80" t="str">
        <f>IF(OR($A126="",NOT(ISNUMBER($G126))),"",IF(AND($F126&lt;=CH$6,$G126&gt;=CH$5),IF(CH$5&gt;$N126,5,$K126)*10+IF(AND($F126&gt;=CH$5,$F126&lt;=CH$6),IF(AND($G126&gt;=CH$5,$G126&lt;=CH$6),5,IF($L126=1,2,1)),IF(AND($G126&gt;=CH$5,$G126&lt;=CH$6),IF($M126&gt;0,4,3),0)),IF(AND($D126&lt;=CH$6,$E126&gt;=CH$5),60,0)))</f>
        <v/>
      </c>
      <c r="CI126" s="80" t="str">
        <f>IF(OR($A126="",NOT(ISNUMBER($G126))),"",IF(AND($F126&lt;=CI$6,$G126&gt;=CI$5),IF(CI$5&gt;$N126,5,$K126)*10+IF(AND($F126&gt;=CI$5,$F126&lt;=CI$6),IF(AND($G126&gt;=CI$5,$G126&lt;=CI$6),5,IF($L126=1,2,1)),IF(AND($G126&gt;=CI$5,$G126&lt;=CI$6),IF($M126&gt;0,4,3),0)),IF(AND($D126&lt;=CI$6,$E126&gt;=CI$5),60,0)))</f>
        <v/>
      </c>
      <c r="CJ126" s="80" t="str">
        <f>IF(OR($A126="",NOT(ISNUMBER($G126))),"",IF(AND($F126&lt;=CJ$6,$G126&gt;=CJ$5),IF(CJ$5&gt;$N126,5,$K126)*10+IF(AND($F126&gt;=CJ$5,$F126&lt;=CJ$6),IF(AND($G126&gt;=CJ$5,$G126&lt;=CJ$6),5,IF($L126=1,2,1)),IF(AND($G126&gt;=CJ$5,$G126&lt;=CJ$6),IF($M126&gt;0,4,3),0)),IF(AND($D126&lt;=CJ$6,$E126&gt;=CJ$5),60,0)))</f>
        <v/>
      </c>
      <c r="CK126" s="80" t="str">
        <f>IF(OR($A126="",NOT(ISNUMBER($G126))),"",IF(AND($F126&lt;=CK$6,$G126&gt;=CK$5),IF(CK$5&gt;$N126,5,$K126)*10+IF(AND($F126&gt;=CK$5,$F126&lt;=CK$6),IF(AND($G126&gt;=CK$5,$G126&lt;=CK$6),5,IF($L126=1,2,1)),IF(AND($G126&gt;=CK$5,$G126&lt;=CK$6),IF($M126&gt;0,4,3),0)),IF(AND($D126&lt;=CK$6,$E126&gt;=CK$5),60,0)))</f>
        <v/>
      </c>
      <c r="CL126" s="80" t="str">
        <f>IF(OR($A126="",NOT(ISNUMBER($G126))),"",IF(AND($F126&lt;=CL$6,$G126&gt;=CL$5),IF(CL$5&gt;$N126,5,$K126)*10+IF(AND($F126&gt;=CL$5,$F126&lt;=CL$6),IF(AND($G126&gt;=CL$5,$G126&lt;=CL$6),5,IF($L126=1,2,1)),IF(AND($G126&gt;=CL$5,$G126&lt;=CL$6),IF($M126&gt;0,4,3),0)),IF(AND($D126&lt;=CL$6,$E126&gt;=CL$5),60,0)))</f>
        <v/>
      </c>
      <c r="CM126" s="80" t="str">
        <f>IF(OR($A126="",NOT(ISNUMBER($G126))),"",IF(AND($F126&lt;=CM$6,$G126&gt;=CM$5),IF(CM$5&gt;$N126,5,$K126)*10+IF(AND($F126&gt;=CM$5,$F126&lt;=CM$6),IF(AND($G126&gt;=CM$5,$G126&lt;=CM$6),5,IF($L126=1,2,1)),IF(AND($G126&gt;=CM$5,$G126&lt;=CM$6),IF($M126&gt;0,4,3),0)),IF(AND($D126&lt;=CM$6,$E126&gt;=CM$5),60,0)))</f>
        <v/>
      </c>
      <c r="CN126" s="80" t="str">
        <f>IF(OR($A126="",NOT(ISNUMBER($G126))),"",IF(AND($F126&lt;=CN$6,$G126&gt;=CN$5),IF(CN$5&gt;$N126,5,$K126)*10+IF(AND($F126&gt;=CN$5,$F126&lt;=CN$6),IF(AND($G126&gt;=CN$5,$G126&lt;=CN$6),5,IF($L126=1,2,1)),IF(AND($G126&gt;=CN$5,$G126&lt;=CN$6),IF($M126&gt;0,4,3),0)),IF(AND($D126&lt;=CN$6,$E126&gt;=CN$5),60,0)))</f>
        <v/>
      </c>
      <c r="CO126" s="80" t="str">
        <f>IF(OR($A126="",NOT(ISNUMBER($G126))),"",IF(AND($F126&lt;=CO$6,$G126&gt;=CO$5),IF(CO$5&gt;$N126,5,$K126)*10+IF(AND($F126&gt;=CO$5,$F126&lt;=CO$6),IF(AND($G126&gt;=CO$5,$G126&lt;=CO$6),5,IF($L126=1,2,1)),IF(AND($G126&gt;=CO$5,$G126&lt;=CO$6),IF($M126&gt;0,4,3),0)),IF(AND($D126&lt;=CO$6,$E126&gt;=CO$5),60,0)))</f>
        <v/>
      </c>
      <c r="CP126" s="80" t="str">
        <f>IF(OR($A126="",NOT(ISNUMBER($G126))),"",IF(AND($F126&lt;=CP$6,$G126&gt;=CP$5),IF(CP$5&gt;$N126,5,$K126)*10+IF(AND($F126&gt;=CP$5,$F126&lt;=CP$6),IF(AND($G126&gt;=CP$5,$G126&lt;=CP$6),5,IF($L126=1,2,1)),IF(AND($G126&gt;=CP$5,$G126&lt;=CP$6),IF($M126&gt;0,4,3),0)),IF(AND($D126&lt;=CP$6,$E126&gt;=CP$5),60,0)))</f>
        <v/>
      </c>
      <c r="CQ126" s="80" t="str">
        <f>IF(OR($A126="",NOT(ISNUMBER($G126))),"",IF(AND($F126&lt;=CQ$6,$G126&gt;=CQ$5),IF(CQ$5&gt;$N126,5,$K126)*10+IF(AND($F126&gt;=CQ$5,$F126&lt;=CQ$6),IF(AND($G126&gt;=CQ$5,$G126&lt;=CQ$6),5,IF($L126=1,2,1)),IF(AND($G126&gt;=CQ$5,$G126&lt;=CQ$6),IF($M126&gt;0,4,3),0)),IF(AND($D126&lt;=CQ$6,$E126&gt;=CQ$5),60,0)))</f>
        <v/>
      </c>
      <c r="CR126" s="80" t="str">
        <f>IF(OR($A126="",NOT(ISNUMBER($G126))),"",IF(AND($F126&lt;=CR$6,$G126&gt;=CR$5),IF(CR$5&gt;$N126,5,$K126)*10+IF(AND($F126&gt;=CR$5,$F126&lt;=CR$6),IF(AND($G126&gt;=CR$5,$G126&lt;=CR$6),5,IF($L126=1,2,1)),IF(AND($G126&gt;=CR$5,$G126&lt;=CR$6),IF($M126&gt;0,4,3),0)),IF(AND($D126&lt;=CR$6,$E126&gt;=CR$5),60,0)))</f>
        <v/>
      </c>
      <c r="CS126" s="80" t="str">
        <f>IF(OR($A126="",NOT(ISNUMBER($G126))),"",IF(AND($F126&lt;=CS$6,$G126&gt;=CS$5),IF(CS$5&gt;$N126,5,$K126)*10+IF(AND($F126&gt;=CS$5,$F126&lt;=CS$6),IF(AND($G126&gt;=CS$5,$G126&lt;=CS$6),5,IF($L126=1,2,1)),IF(AND($G126&gt;=CS$5,$G126&lt;=CS$6),IF($M126&gt;0,4,3),0)),IF(AND($D126&lt;=CS$6,$E126&gt;=CS$5),60,0)))</f>
        <v/>
      </c>
      <c r="CT126" s="80" t="str">
        <f>IF(OR($A126="",NOT(ISNUMBER($G126))),"",IF(AND($F126&lt;=CT$6,$G126&gt;=CT$5),IF(CT$5&gt;$N126,5,$K126)*10+IF(AND($F126&gt;=CT$5,$F126&lt;=CT$6),IF(AND($G126&gt;=CT$5,$G126&lt;=CT$6),5,IF($L126=1,2,1)),IF(AND($G126&gt;=CT$5,$G126&lt;=CT$6),IF($M126&gt;0,4,3),0)),IF(AND($D126&lt;=CT$6,$E126&gt;=CT$5),60,0)))</f>
        <v/>
      </c>
      <c r="CU126" s="80" t="str">
        <f>IF(OR($A126="",NOT(ISNUMBER($G126))),"",IF(AND($F126&lt;=CU$6,$G126&gt;=CU$5),IF(CU$5&gt;$N126,5,$K126)*10+IF(AND($F126&gt;=CU$5,$F126&lt;=CU$6),IF(AND($G126&gt;=CU$5,$G126&lt;=CU$6),5,IF($L126=1,2,1)),IF(AND($G126&gt;=CU$5,$G126&lt;=CU$6),IF($M126&gt;0,4,3),0)),IF(AND($D126&lt;=CU$6,$E126&gt;=CU$5),60,0)))</f>
        <v/>
      </c>
      <c r="CV126" s="80" t="str">
        <f>IF(OR($A126="",NOT(ISNUMBER($G126))),"",IF(AND($F126&lt;=CV$6,$G126&gt;=CV$5),IF(CV$5&gt;$N126,5,$K126)*10+IF(AND($F126&gt;=CV$5,$F126&lt;=CV$6),IF(AND($G126&gt;=CV$5,$G126&lt;=CV$6),5,IF($L126=1,2,1)),IF(AND($G126&gt;=CV$5,$G126&lt;=CV$6),IF($M126&gt;0,4,3),0)),IF(AND($D126&lt;=CV$6,$E126&gt;=CV$5),60,0)))</f>
        <v/>
      </c>
      <c r="CW126" s="80" t="str">
        <f>IF(OR($A126="",NOT(ISNUMBER($G126))),"",IF(AND($F126&lt;=CW$6,$G126&gt;=CW$5),IF(CW$5&gt;$N126,5,$K126)*10+IF(AND($F126&gt;=CW$5,$F126&lt;=CW$6),IF(AND($G126&gt;=CW$5,$G126&lt;=CW$6),5,IF($L126=1,2,1)),IF(AND($G126&gt;=CW$5,$G126&lt;=CW$6),IF($M126&gt;0,4,3),0)),IF(AND($D126&lt;=CW$6,$E126&gt;=CW$5),60,0)))</f>
        <v/>
      </c>
      <c r="CX126" s="80" t="str">
        <f>IF(OR($A126="",NOT(ISNUMBER($G126))),"",IF(AND($F126&lt;=CX$6,$G126&gt;=CX$5),IF(CX$5&gt;$N126,5,$K126)*10+IF(AND($F126&gt;=CX$5,$F126&lt;=CX$6),IF(AND($G126&gt;=CX$5,$G126&lt;=CX$6),5,IF($L126=1,2,1)),IF(AND($G126&gt;=CX$5,$G126&lt;=CX$6),IF($M126&gt;0,4,3),0)),IF(AND($D126&lt;=CX$6,$E126&gt;=CX$5),60,0)))</f>
        <v/>
      </c>
      <c r="CY126" s="80" t="str">
        <f>IF(OR($A126="",NOT(ISNUMBER($G126))),"",IF(AND($F126&lt;=CY$6,$G126&gt;=CY$5),IF(CY$5&gt;$N126,5,$K126)*10+IF(AND($F126&gt;=CY$5,$F126&lt;=CY$6),IF(AND($G126&gt;=CY$5,$G126&lt;=CY$6),5,IF($L126=1,2,1)),IF(AND($G126&gt;=CY$5,$G126&lt;=CY$6),IF($M126&gt;0,4,3),0)),IF(AND($D126&lt;=CY$6,$E126&gt;=CY$5),60,0)))</f>
        <v/>
      </c>
      <c r="CZ126" s="80" t="str">
        <f>IF(OR($A126="",NOT(ISNUMBER($G126))),"",IF(AND($F126&lt;=CZ$6,$G126&gt;=CZ$5),IF(CZ$5&gt;$N126,5,$K126)*10+IF(AND($F126&gt;=CZ$5,$F126&lt;=CZ$6),IF(AND($G126&gt;=CZ$5,$G126&lt;=CZ$6),5,IF($L126=1,2,1)),IF(AND($G126&gt;=CZ$5,$G126&lt;=CZ$6),IF($M126&gt;0,4,3),0)),IF(AND($D126&lt;=CZ$6,$E126&gt;=CZ$5),60,0)))</f>
        <v/>
      </c>
      <c r="DA126" s="80" t="str">
        <f>IF(OR($A126="",NOT(ISNUMBER($G126))),"",IF(AND($F126&lt;=DA$6,$G126&gt;=DA$5),IF(DA$5&gt;$N126,5,$K126)*10+IF(AND($F126&gt;=DA$5,$F126&lt;=DA$6),IF(AND($G126&gt;=DA$5,$G126&lt;=DA$6),5,IF($L126=1,2,1)),IF(AND($G126&gt;=DA$5,$G126&lt;=DA$6),IF($M126&gt;0,4,3),0)),IF(AND($D126&lt;=DA$6,$E126&gt;=DA$5),60,0)))</f>
        <v/>
      </c>
      <c r="DB126" s="80" t="str">
        <f>IF(OR($A126="",NOT(ISNUMBER($G126))),"",IF(AND($F126&lt;=DB$6,$G126&gt;=DB$5),IF(DB$5&gt;$N126,5,$K126)*10+IF(AND($F126&gt;=DB$5,$F126&lt;=DB$6),IF(AND($G126&gt;=DB$5,$G126&lt;=DB$6),5,IF($L126=1,2,1)),IF(AND($G126&gt;=DB$5,$G126&lt;=DB$6),IF($M126&gt;0,4,3),0)),IF(AND($D126&lt;=DB$6,$E126&gt;=DB$5),60,0)))</f>
        <v/>
      </c>
      <c r="DC126" s="80" t="str">
        <f>IF(OR($A126="",NOT(ISNUMBER($G126))),"",IF(AND($F126&lt;=DC$6,$G126&gt;=DC$5),IF(DC$5&gt;$N126,5,$K126)*10+IF(AND($F126&gt;=DC$5,$F126&lt;=DC$6),IF(AND($G126&gt;=DC$5,$G126&lt;=DC$6),5,IF($L126=1,2,1)),IF(AND($G126&gt;=DC$5,$G126&lt;=DC$6),IF($M126&gt;0,4,3),0)),IF(AND($D126&lt;=DC$6,$E126&gt;=DC$5),60,0)))</f>
        <v/>
      </c>
      <c r="DD126" s="80" t="str">
        <f>IF(OR($A126="",NOT(ISNUMBER($G126))),"",IF(AND($F126&lt;=DD$6,$G126&gt;=DD$5),IF(DD$5&gt;$N126,5,$K126)*10+IF(AND($F126&gt;=DD$5,$F126&lt;=DD$6),IF(AND($G126&gt;=DD$5,$G126&lt;=DD$6),5,IF($L126=1,2,1)),IF(AND($G126&gt;=DD$5,$G126&lt;=DD$6),IF($M126&gt;0,4,3),0)),IF(AND($D126&lt;=DD$6,$E126&gt;=DD$5),60,0)))</f>
        <v/>
      </c>
      <c r="DE126" s="80" t="str">
        <f>IF(OR($A126="",NOT(ISNUMBER($G126))),"",IF(AND($F126&lt;=DE$6,$G126&gt;=DE$5),IF(DE$5&gt;$N126,5,$K126)*10+IF(AND($F126&gt;=DE$5,$F126&lt;=DE$6),IF(AND($G126&gt;=DE$5,$G126&lt;=DE$6),5,IF($L126=1,2,1)),IF(AND($G126&gt;=DE$5,$G126&lt;=DE$6),IF($M126&gt;0,4,3),0)),IF(AND($D126&lt;=DE$6,$E126&gt;=DE$5),60,0)))</f>
        <v/>
      </c>
      <c r="DF126" s="80" t="str">
        <f>IF(OR($A126="",NOT(ISNUMBER($G126))),"",IF(AND($F126&lt;=DF$6,$G126&gt;=DF$5),IF(DF$5&gt;$N126,5,$K126)*10+IF(AND($F126&gt;=DF$5,$F126&lt;=DF$6),IF(AND($G126&gt;=DF$5,$G126&lt;=DF$6),5,IF($L126=1,2,1)),IF(AND($G126&gt;=DF$5,$G126&lt;=DF$6),IF($M126&gt;0,4,3),0)),IF(AND($D126&lt;=DF$6,$E126&gt;=DF$5),60,0)))</f>
        <v/>
      </c>
      <c r="DG126" s="80" t="str">
        <f>IF(OR($A126="",NOT(ISNUMBER($G126))),"",IF(AND($F126&lt;=DG$6,$G126&gt;=DG$5),IF(DG$5&gt;$N126,5,$K126)*10+IF(AND($F126&gt;=DG$5,$F126&lt;=DG$6),IF(AND($G126&gt;=DG$5,$G126&lt;=DG$6),5,IF($L126=1,2,1)),IF(AND($G126&gt;=DG$5,$G126&lt;=DG$6),IF($M126&gt;0,4,3),0)),IF(AND($D126&lt;=DG$6,$E126&gt;=DG$5),60,0)))</f>
        <v/>
      </c>
      <c r="DH126" s="80" t="str">
        <f>IF(OR($A126="",NOT(ISNUMBER($G126))),"",IF(AND($F126&lt;=DH$6,$G126&gt;=DH$5),IF(DH$5&gt;$N126,5,$K126)*10+IF(AND($F126&gt;=DH$5,$F126&lt;=DH$6),IF(AND($G126&gt;=DH$5,$G126&lt;=DH$6),5,IF($L126=1,2,1)),IF(AND($G126&gt;=DH$5,$G126&lt;=DH$6),IF($M126&gt;0,4,3),0)),IF(AND($D126&lt;=DH$6,$E126&gt;=DH$5),60,0)))</f>
        <v/>
      </c>
      <c r="DI126" s="80" t="str">
        <f>IF(OR($A126="",NOT(ISNUMBER($G126))),"",IF(AND($F126&lt;=DI$6,$G126&gt;=DI$5),IF(DI$5&gt;$N126,5,$K126)*10+IF(AND($F126&gt;=DI$5,$F126&lt;=DI$6),IF(AND($G126&gt;=DI$5,$G126&lt;=DI$6),5,IF($L126=1,2,1)),IF(AND($G126&gt;=DI$5,$G126&lt;=DI$6),IF($M126&gt;0,4,3),0)),IF(AND($D126&lt;=DI$6,$E126&gt;=DI$5),60,0)))</f>
        <v/>
      </c>
      <c r="DJ126" s="80" t="str">
        <f>IF(OR($A126="",NOT(ISNUMBER($G126))),"",IF(AND($F126&lt;=DJ$6,$G126&gt;=DJ$5),IF(DJ$5&gt;$N126,5,$K126)*10+IF(AND($F126&gt;=DJ$5,$F126&lt;=DJ$6),IF(AND($G126&gt;=DJ$5,$G126&lt;=DJ$6),5,IF($L126=1,2,1)),IF(AND($G126&gt;=DJ$5,$G126&lt;=DJ$6),IF($M126&gt;0,4,3),0)),IF(AND($D126&lt;=DJ$6,$E126&gt;=DJ$5),60,0)))</f>
        <v/>
      </c>
      <c r="DK126" s="80" t="str">
        <f>IF(OR($A126="",NOT(ISNUMBER($G126))),"",IF(AND($F126&lt;=DK$6,$G126&gt;=DK$5),IF(DK$5&gt;$N126,5,$K126)*10+IF(AND($F126&gt;=DK$5,$F126&lt;=DK$6),IF(AND($G126&gt;=DK$5,$G126&lt;=DK$6),5,IF($L126=1,2,1)),IF(AND($G126&gt;=DK$5,$G126&lt;=DK$6),IF($M126&gt;0,4,3),0)),IF(AND($D126&lt;=DK$6,$E126&gt;=DK$5),60,0)))</f>
        <v/>
      </c>
      <c r="DL126" s="80" t="str">
        <f>IF(OR($A126="",NOT(ISNUMBER($G126))),"",IF(AND($F126&lt;=DL$6,$G126&gt;=DL$5),IF(DL$5&gt;$N126,5,$K126)*10+IF(AND($F126&gt;=DL$5,$F126&lt;=DL$6),IF(AND($G126&gt;=DL$5,$G126&lt;=DL$6),5,IF($L126=1,2,1)),IF(AND($G126&gt;=DL$5,$G126&lt;=DL$6),IF($M126&gt;0,4,3),0)),IF(AND($D126&lt;=DL$6,$E126&gt;=DL$5),60,0)))</f>
        <v/>
      </c>
      <c r="DM126" s="80" t="str">
        <f>IF(OR($A126="",NOT(ISNUMBER($G126))),"",IF(AND($F126&lt;=DM$6,$G126&gt;=DM$5),IF(DM$5&gt;$N126,5,$K126)*10+IF(AND($F126&gt;=DM$5,$F126&lt;=DM$6),IF(AND($G126&gt;=DM$5,$G126&lt;=DM$6),5,IF($L126=1,2,1)),IF(AND($G126&gt;=DM$5,$G126&lt;=DM$6),IF($M126&gt;0,4,3),0)),IF(AND($D126&lt;=DM$6,$E126&gt;=DM$5),60,0)))</f>
        <v/>
      </c>
      <c r="DN126" s="80" t="str">
        <f>IF(OR($A126="",NOT(ISNUMBER($G126))),"",IF(AND($F126&lt;=DN$6,$G126&gt;=DN$5),IF(DN$5&gt;$N126,5,$K126)*10+IF(AND($F126&gt;=DN$5,$F126&lt;=DN$6),IF(AND($G126&gt;=DN$5,$G126&lt;=DN$6),5,IF($L126=1,2,1)),IF(AND($G126&gt;=DN$5,$G126&lt;=DN$6),IF($M126&gt;0,4,3),0)),IF(AND($D126&lt;=DN$6,$E126&gt;=DN$5),60,0)))</f>
        <v/>
      </c>
      <c r="DO126" s="80" t="str">
        <f>IF(OR($A126="",NOT(ISNUMBER($G126))),"",IF(AND($F126&lt;=DO$6,$G126&gt;=DO$5),IF(DO$5&gt;$N126,5,$K126)*10+IF(AND($F126&gt;=DO$5,$F126&lt;=DO$6),IF(AND($G126&gt;=DO$5,$G126&lt;=DO$6),5,IF($L126=1,2,1)),IF(AND($G126&gt;=DO$5,$G126&lt;=DO$6),IF($M126&gt;0,4,3),0)),IF(AND($D126&lt;=DO$6,$E126&gt;=DO$5),60,0)))</f>
        <v/>
      </c>
      <c r="DP126" s="80" t="str">
        <f>IF(OR($A126="",NOT(ISNUMBER($G126))),"",IF(AND($F126&lt;=DP$6,$G126&gt;=DP$5),IF(DP$5&gt;$N126,5,$K126)*10+IF(AND($F126&gt;=DP$5,$F126&lt;=DP$6),IF(AND($G126&gt;=DP$5,$G126&lt;=DP$6),5,IF($L126=1,2,1)),IF(AND($G126&gt;=DP$5,$G126&lt;=DP$6),IF($M126&gt;0,4,3),0)),IF(AND($D126&lt;=DP$6,$E126&gt;=DP$5),60,0)))</f>
        <v/>
      </c>
      <c r="DQ126" s="80" t="str">
        <f>IF(OR($A126="",NOT(ISNUMBER($G126))),"",IF(AND($F126&lt;=DQ$6,$G126&gt;=DQ$5),IF(DQ$5&gt;$N126,5,$K126)*10+IF(AND($F126&gt;=DQ$5,$F126&lt;=DQ$6),IF(AND($G126&gt;=DQ$5,$G126&lt;=DQ$6),5,IF($L126=1,2,1)),IF(AND($G126&gt;=DQ$5,$G126&lt;=DQ$6),IF($M126&gt;0,4,3),0)),IF(AND($D126&lt;=DQ$6,$E126&gt;=DQ$5),60,0)))</f>
        <v/>
      </c>
      <c r="DR126" s="80" t="str">
        <f>IF(OR($A126="",NOT(ISNUMBER($G126))),"",IF(AND($F126&lt;=DR$6,$G126&gt;=DR$5),IF(DR$5&gt;$N126,5,$K126)*10+IF(AND($F126&gt;=DR$5,$F126&lt;=DR$6),IF(AND($G126&gt;=DR$5,$G126&lt;=DR$6),5,IF($L126=1,2,1)),IF(AND($G126&gt;=DR$5,$G126&lt;=DR$6),IF($M126&gt;0,4,3),0)),IF(AND($D126&lt;=DR$6,$E126&gt;=DR$5),60,0)))</f>
        <v/>
      </c>
      <c r="DS126" s="80" t="str">
        <f>IF(OR($A126="",NOT(ISNUMBER($G126))),"",IF(AND($F126&lt;=DS$6,$G126&gt;=DS$5),IF(DS$5&gt;$N126,5,$K126)*10+IF(AND($F126&gt;=DS$5,$F126&lt;=DS$6),IF(AND($G126&gt;=DS$5,$G126&lt;=DS$6),5,IF($L126=1,2,1)),IF(AND($G126&gt;=DS$5,$G126&lt;=DS$6),IF($M126&gt;0,4,3),0)),IF(AND($D126&lt;=DS$6,$E126&gt;=DS$5),60,0)))</f>
        <v/>
      </c>
      <c r="DT126" s="80" t="str">
        <f>IF(OR($A126="",NOT(ISNUMBER($G126))),"",IF(AND($F126&lt;=DT$6,$G126&gt;=DT$5),IF(DT$5&gt;$N126,5,$K126)*10+IF(AND($F126&gt;=DT$5,$F126&lt;=DT$6),IF(AND($G126&gt;=DT$5,$G126&lt;=DT$6),5,IF($L126=1,2,1)),IF(AND($G126&gt;=DT$5,$G126&lt;=DT$6),IF($M126&gt;0,4,3),0)),IF(AND($D126&lt;=DT$6,$E126&gt;=DT$5),60,0)))</f>
        <v/>
      </c>
      <c r="DU126" s="80" t="str">
        <f>IF(OR($A126="",NOT(ISNUMBER($G126))),"",IF(AND($F126&lt;=DU$6,$G126&gt;=DU$5),IF(DU$5&gt;$N126,5,$K126)*10+IF(AND($F126&gt;=DU$5,$F126&lt;=DU$6),IF(AND($G126&gt;=DU$5,$G126&lt;=DU$6),5,IF($L126=1,2,1)),IF(AND($G126&gt;=DU$5,$G126&lt;=DU$6),IF($M126&gt;0,4,3),0)),IF(AND($D126&lt;=DU$6,$E126&gt;=DU$5),60,0)))</f>
        <v/>
      </c>
      <c r="DV126" s="80" t="str">
        <f>IF(OR($A126="",NOT(ISNUMBER($G126))),"",IF(AND($F126&lt;=DV$6,$G126&gt;=DV$5),IF(DV$5&gt;$N126,5,$K126)*10+IF(AND($F126&gt;=DV$5,$F126&lt;=DV$6),IF(AND($G126&gt;=DV$5,$G126&lt;=DV$6),5,IF($L126=1,2,1)),IF(AND($G126&gt;=DV$5,$G126&lt;=DV$6),IF($M126&gt;0,4,3),0)),IF(AND($D126&lt;=DV$6,$E126&gt;=DV$5),60,0)))</f>
        <v/>
      </c>
      <c r="DW126" s="80" t="str">
        <f>IF(OR($A126="",NOT(ISNUMBER($G126))),"",IF(AND($F126&lt;=DW$6,$G126&gt;=DW$5),IF(DW$5&gt;$N126,5,$K126)*10+IF(AND($F126&gt;=DW$5,$F126&lt;=DW$6),IF(AND($G126&gt;=DW$5,$G126&lt;=DW$6),5,IF($L126=1,2,1)),IF(AND($G126&gt;=DW$5,$G126&lt;=DW$6),IF($M126&gt;0,4,3),0)),IF(AND($D126&lt;=DW$6,$E126&gt;=DW$5),60,0)))</f>
        <v/>
      </c>
      <c r="DX126" s="80" t="str">
        <f>IF(OR($A126="",NOT(ISNUMBER($G126))),"",IF(AND($F126&lt;=DX$6,$G126&gt;=DX$5),IF(DX$5&gt;$N126,5,$K126)*10+IF(AND($F126&gt;=DX$5,$F126&lt;=DX$6),IF(AND($G126&gt;=DX$5,$G126&lt;=DX$6),5,IF($L126=1,2,1)),IF(AND($G126&gt;=DX$5,$G126&lt;=DX$6),IF($M126&gt;0,4,3),0)),IF(AND($D126&lt;=DX$6,$E126&gt;=DX$5),60,0)))</f>
        <v/>
      </c>
      <c r="DY126" s="80" t="str">
        <f>IF(OR($A126="",NOT(ISNUMBER($G126))),"",IF(AND($F126&lt;=DY$6,$G126&gt;=DY$5),IF(DY$5&gt;$N126,5,$K126)*10+IF(AND($F126&gt;=DY$5,$F126&lt;=DY$6),IF(AND($G126&gt;=DY$5,$G126&lt;=DY$6),5,IF($L126=1,2,1)),IF(AND($G126&gt;=DY$5,$G126&lt;=DY$6),IF($M126&gt;0,4,3),0)),IF(AND($D126&lt;=DY$6,$E126&gt;=DY$5),60,0)))</f>
        <v/>
      </c>
      <c r="DZ126" s="80" t="str">
        <f>IF(OR($A126="",NOT(ISNUMBER($G126))),"",IF(AND($F126&lt;=DZ$6,$G126&gt;=DZ$5),IF(DZ$5&gt;$N126,5,$K126)*10+IF(AND($F126&gt;=DZ$5,$F126&lt;=DZ$6),IF(AND($G126&gt;=DZ$5,$G126&lt;=DZ$6),5,IF($L126=1,2,1)),IF(AND($G126&gt;=DZ$5,$G126&lt;=DZ$6),IF($M126&gt;0,4,3),0)),IF(AND($D126&lt;=DZ$6,$E126&gt;=DZ$5),60,0)))</f>
        <v/>
      </c>
      <c r="EA126" s="80" t="str">
        <f>IF(OR($A126="",NOT(ISNUMBER($G126))),"",IF(AND($F126&lt;=EA$6,$G126&gt;=EA$5),IF(EA$5&gt;$N126,5,$K126)*10+IF(AND($F126&gt;=EA$5,$F126&lt;=EA$6),IF(AND($G126&gt;=EA$5,$G126&lt;=EA$6),5,IF($L126=1,2,1)),IF(AND($G126&gt;=EA$5,$G126&lt;=EA$6),IF($M126&gt;0,4,3),0)),IF(AND($D126&lt;=EA$6,$E126&gt;=EA$5),60,0)))</f>
        <v/>
      </c>
      <c r="EB126" s="80" t="str">
        <f>IF(OR($A126="",NOT(ISNUMBER($G126))),"",IF(AND($F126&lt;=EB$6,$G126&gt;=EB$5),IF(EB$5&gt;$N126,5,$K126)*10+IF(AND($F126&gt;=EB$5,$F126&lt;=EB$6),IF(AND($G126&gt;=EB$5,$G126&lt;=EB$6),5,IF($L126=1,2,1)),IF(AND($G126&gt;=EB$5,$G126&lt;=EB$6),IF($M126&gt;0,4,3),0)),IF(AND($D126&lt;=EB$6,$E126&gt;=EB$5),60,0)))</f>
        <v/>
      </c>
      <c r="EC126" s="80" t="str">
        <f>IF(OR($A126="",NOT(ISNUMBER($G126))),"",IF(AND($F126&lt;=EC$6,$G126&gt;=EC$5),IF(EC$5&gt;$N126,5,$K126)*10+IF(AND($F126&gt;=EC$5,$F126&lt;=EC$6),IF(AND($G126&gt;=EC$5,$G126&lt;=EC$6),5,IF($L126=1,2,1)),IF(AND($G126&gt;=EC$5,$G126&lt;=EC$6),IF($M126&gt;0,4,3),0)),IF(AND($D126&lt;=EC$6,$E126&gt;=EC$5),60,0)))</f>
        <v/>
      </c>
      <c r="ED126" s="80" t="str">
        <f>IF(OR($A126="",NOT(ISNUMBER($G126))),"",IF(AND($F126&lt;=ED$6,$G126&gt;=ED$5),IF(ED$5&gt;$N126,5,$K126)*10+IF(AND($F126&gt;=ED$5,$F126&lt;=ED$6),IF(AND($G126&gt;=ED$5,$G126&lt;=ED$6),5,IF($L126=1,2,1)),IF(AND($G126&gt;=ED$5,$G126&lt;=ED$6),IF($M126&gt;0,4,3),0)),IF(AND($D126&lt;=ED$6,$E126&gt;=ED$5),60,0)))</f>
        <v/>
      </c>
    </row>
    <row r="127" ht="18" customHeight="1">
      <c r="A127" s="52" t="str">
        <f>IF(Tasks!$B127="","",Tasks!$A127)</f>
        <v/>
      </c>
      <c r="B127" s="78" t="str">
        <f>IF(Tasks!$B127="","",Tasks!$B127)</f>
        <v/>
      </c>
      <c r="C127" s="25" t="str">
        <f>IF($B127="","",IF(AND(Tasks!$D127="",Tasks!$G127=""),"-",IF(Tasks!$D127="","",Tasks!$D127&amp;IF(OR(Tasks!$E127="",Tasks!$E127="FS"),IF(N(Tasks!$F127)=0,"","FS"),Tasks!$E127)&amp;IF(N(Tasks!$F127)=0,"",IF(Tasks!$F127&gt;0,"+","")&amp;Tasks!$F127))&amp;IF(AND(Tasks!$D127&lt;&gt;"",Tasks!$G127&lt;&gt;""),", ","")&amp;IF(Tasks!$G127="","",Tasks!$G127&amp;IF(OR(Tasks!$H127="",Tasks!$H127="FS"),IF(N(Tasks!$I127)=0,"","FS"),Tasks!$H127)&amp;IF(N(Tasks!$I127)=0,"",IF(Tasks!$I127&gt;0,"+","")&amp;Tasks!$I127))))</f>
        <v/>
      </c>
      <c r="D127" s="51" t="str">
        <f>IF(OR($B127="",Tasks!$Q127=""),"",Tasks!$Q127)</f>
        <v/>
      </c>
      <c r="E127" s="51" t="str">
        <f>IF(OR($B127="",Tasks!$R127=""),"",Tasks!$R127)</f>
        <v/>
      </c>
      <c r="F127" s="51" t="str">
        <f>IF(OR($B127="",Tasks!$S127=""),"",Tasks!$S127)</f>
        <v/>
      </c>
      <c r="G127" s="51" t="str">
        <f>IF(OR($B127="",Tasks!$T127=""),"",Tasks!$T127)</f>
        <v/>
      </c>
      <c r="H127" s="52" t="str">
        <f>IF($B127="","",Tasks!$AE127)</f>
        <v/>
      </c>
      <c r="I127" s="79" t="str">
        <f>IF($B127="","",Tasks!$AF127)</f>
        <v/>
      </c>
      <c r="J127" s="53" t="str">
        <f>IF(OR($B127="",Tasks!$V127=""),"",Tasks!$V127)</f>
        <v/>
      </c>
      <c r="K127" s="52" t="str">
        <f>IF($B127="","",Tasks!$AA127)</f>
        <v/>
      </c>
      <c r="L127" s="52" t="str">
        <f>IF($B127="","",Tasks!$AB127)</f>
        <v/>
      </c>
      <c r="M127" s="52" t="str">
        <f>IF($B127="","",Tasks!$Z127)</f>
        <v/>
      </c>
      <c r="N127" s="52" t="str">
        <f>IF(OR($B127="",Tasks!$AG127=""),"",Tasks!$AG127)</f>
        <v/>
      </c>
      <c r="O127" s="80" t="str">
        <f>IF(OR($A127="",NOT(ISNUMBER($G127))),"",IF(AND($F127&lt;=O$6,$G127&gt;=O$5),IF(O$5&gt;$N127,5,$K127)*10+IF(AND($F127&gt;=O$5,$F127&lt;=O$6),IF(AND($G127&gt;=O$5,$G127&lt;=O$6),5,IF($L127=1,2,1)),IF(AND($G127&gt;=O$5,$G127&lt;=O$6),IF($M127&gt;0,4,3),0)),IF(AND($D127&lt;=O$6,$E127&gt;=O$5),60,0)))</f>
        <v/>
      </c>
      <c r="P127" s="80" t="str">
        <f>IF(OR($A127="",NOT(ISNUMBER($G127))),"",IF(AND($F127&lt;=P$6,$G127&gt;=P$5),IF(P$5&gt;$N127,5,$K127)*10+IF(AND($F127&gt;=P$5,$F127&lt;=P$6),IF(AND($G127&gt;=P$5,$G127&lt;=P$6),5,IF($L127=1,2,1)),IF(AND($G127&gt;=P$5,$G127&lt;=P$6),IF($M127&gt;0,4,3),0)),IF(AND($D127&lt;=P$6,$E127&gt;=P$5),60,0)))</f>
        <v/>
      </c>
      <c r="Q127" s="80" t="str">
        <f>IF(OR($A127="",NOT(ISNUMBER($G127))),"",IF(AND($F127&lt;=Q$6,$G127&gt;=Q$5),IF(Q$5&gt;$N127,5,$K127)*10+IF(AND($F127&gt;=Q$5,$F127&lt;=Q$6),IF(AND($G127&gt;=Q$5,$G127&lt;=Q$6),5,IF($L127=1,2,1)),IF(AND($G127&gt;=Q$5,$G127&lt;=Q$6),IF($M127&gt;0,4,3),0)),IF(AND($D127&lt;=Q$6,$E127&gt;=Q$5),60,0)))</f>
        <v/>
      </c>
      <c r="R127" s="80" t="str">
        <f>IF(OR($A127="",NOT(ISNUMBER($G127))),"",IF(AND($F127&lt;=R$6,$G127&gt;=R$5),IF(R$5&gt;$N127,5,$K127)*10+IF(AND($F127&gt;=R$5,$F127&lt;=R$6),IF(AND($G127&gt;=R$5,$G127&lt;=R$6),5,IF($L127=1,2,1)),IF(AND($G127&gt;=R$5,$G127&lt;=R$6),IF($M127&gt;0,4,3),0)),IF(AND($D127&lt;=R$6,$E127&gt;=R$5),60,0)))</f>
        <v/>
      </c>
      <c r="S127" s="80" t="str">
        <f>IF(OR($A127="",NOT(ISNUMBER($G127))),"",IF(AND($F127&lt;=S$6,$G127&gt;=S$5),IF(S$5&gt;$N127,5,$K127)*10+IF(AND($F127&gt;=S$5,$F127&lt;=S$6),IF(AND($G127&gt;=S$5,$G127&lt;=S$6),5,IF($L127=1,2,1)),IF(AND($G127&gt;=S$5,$G127&lt;=S$6),IF($M127&gt;0,4,3),0)),IF(AND($D127&lt;=S$6,$E127&gt;=S$5),60,0)))</f>
        <v/>
      </c>
      <c r="T127" s="80" t="str">
        <f>IF(OR($A127="",NOT(ISNUMBER($G127))),"",IF(AND($F127&lt;=T$6,$G127&gt;=T$5),IF(T$5&gt;$N127,5,$K127)*10+IF(AND($F127&gt;=T$5,$F127&lt;=T$6),IF(AND($G127&gt;=T$5,$G127&lt;=T$6),5,IF($L127=1,2,1)),IF(AND($G127&gt;=T$5,$G127&lt;=T$6),IF($M127&gt;0,4,3),0)),IF(AND($D127&lt;=T$6,$E127&gt;=T$5),60,0)))</f>
        <v/>
      </c>
      <c r="U127" s="80" t="str">
        <f>IF(OR($A127="",NOT(ISNUMBER($G127))),"",IF(AND($F127&lt;=U$6,$G127&gt;=U$5),IF(U$5&gt;$N127,5,$K127)*10+IF(AND($F127&gt;=U$5,$F127&lt;=U$6),IF(AND($G127&gt;=U$5,$G127&lt;=U$6),5,IF($L127=1,2,1)),IF(AND($G127&gt;=U$5,$G127&lt;=U$6),IF($M127&gt;0,4,3),0)),IF(AND($D127&lt;=U$6,$E127&gt;=U$5),60,0)))</f>
        <v/>
      </c>
      <c r="V127" s="80" t="str">
        <f>IF(OR($A127="",NOT(ISNUMBER($G127))),"",IF(AND($F127&lt;=V$6,$G127&gt;=V$5),IF(V$5&gt;$N127,5,$K127)*10+IF(AND($F127&gt;=V$5,$F127&lt;=V$6),IF(AND($G127&gt;=V$5,$G127&lt;=V$6),5,IF($L127=1,2,1)),IF(AND($G127&gt;=V$5,$G127&lt;=V$6),IF($M127&gt;0,4,3),0)),IF(AND($D127&lt;=V$6,$E127&gt;=V$5),60,0)))</f>
        <v/>
      </c>
      <c r="W127" s="80" t="str">
        <f>IF(OR($A127="",NOT(ISNUMBER($G127))),"",IF(AND($F127&lt;=W$6,$G127&gt;=W$5),IF(W$5&gt;$N127,5,$K127)*10+IF(AND($F127&gt;=W$5,$F127&lt;=W$6),IF(AND($G127&gt;=W$5,$G127&lt;=W$6),5,IF($L127=1,2,1)),IF(AND($G127&gt;=W$5,$G127&lt;=W$6),IF($M127&gt;0,4,3),0)),IF(AND($D127&lt;=W$6,$E127&gt;=W$5),60,0)))</f>
        <v/>
      </c>
      <c r="X127" s="80" t="str">
        <f>IF(OR($A127="",NOT(ISNUMBER($G127))),"",IF(AND($F127&lt;=X$6,$G127&gt;=X$5),IF(X$5&gt;$N127,5,$K127)*10+IF(AND($F127&gt;=X$5,$F127&lt;=X$6),IF(AND($G127&gt;=X$5,$G127&lt;=X$6),5,IF($L127=1,2,1)),IF(AND($G127&gt;=X$5,$G127&lt;=X$6),IF($M127&gt;0,4,3),0)),IF(AND($D127&lt;=X$6,$E127&gt;=X$5),60,0)))</f>
        <v/>
      </c>
      <c r="Y127" s="80" t="str">
        <f>IF(OR($A127="",NOT(ISNUMBER($G127))),"",IF(AND($F127&lt;=Y$6,$G127&gt;=Y$5),IF(Y$5&gt;$N127,5,$K127)*10+IF(AND($F127&gt;=Y$5,$F127&lt;=Y$6),IF(AND($G127&gt;=Y$5,$G127&lt;=Y$6),5,IF($L127=1,2,1)),IF(AND($G127&gt;=Y$5,$G127&lt;=Y$6),IF($M127&gt;0,4,3),0)),IF(AND($D127&lt;=Y$6,$E127&gt;=Y$5),60,0)))</f>
        <v/>
      </c>
      <c r="Z127" s="80" t="str">
        <f>IF(OR($A127="",NOT(ISNUMBER($G127))),"",IF(AND($F127&lt;=Z$6,$G127&gt;=Z$5),IF(Z$5&gt;$N127,5,$K127)*10+IF(AND($F127&gt;=Z$5,$F127&lt;=Z$6),IF(AND($G127&gt;=Z$5,$G127&lt;=Z$6),5,IF($L127=1,2,1)),IF(AND($G127&gt;=Z$5,$G127&lt;=Z$6),IF($M127&gt;0,4,3),0)),IF(AND($D127&lt;=Z$6,$E127&gt;=Z$5),60,0)))</f>
        <v/>
      </c>
      <c r="AA127" s="80" t="str">
        <f>IF(OR($A127="",NOT(ISNUMBER($G127))),"",IF(AND($F127&lt;=AA$6,$G127&gt;=AA$5),IF(AA$5&gt;$N127,5,$K127)*10+IF(AND($F127&gt;=AA$5,$F127&lt;=AA$6),IF(AND($G127&gt;=AA$5,$G127&lt;=AA$6),5,IF($L127=1,2,1)),IF(AND($G127&gt;=AA$5,$G127&lt;=AA$6),IF($M127&gt;0,4,3),0)),IF(AND($D127&lt;=AA$6,$E127&gt;=AA$5),60,0)))</f>
        <v/>
      </c>
      <c r="AB127" s="80" t="str">
        <f>IF(OR($A127="",NOT(ISNUMBER($G127))),"",IF(AND($F127&lt;=AB$6,$G127&gt;=AB$5),IF(AB$5&gt;$N127,5,$K127)*10+IF(AND($F127&gt;=AB$5,$F127&lt;=AB$6),IF(AND($G127&gt;=AB$5,$G127&lt;=AB$6),5,IF($L127=1,2,1)),IF(AND($G127&gt;=AB$5,$G127&lt;=AB$6),IF($M127&gt;0,4,3),0)),IF(AND($D127&lt;=AB$6,$E127&gt;=AB$5),60,0)))</f>
        <v/>
      </c>
      <c r="AC127" s="80" t="str">
        <f>IF(OR($A127="",NOT(ISNUMBER($G127))),"",IF(AND($F127&lt;=AC$6,$G127&gt;=AC$5),IF(AC$5&gt;$N127,5,$K127)*10+IF(AND($F127&gt;=AC$5,$F127&lt;=AC$6),IF(AND($G127&gt;=AC$5,$G127&lt;=AC$6),5,IF($L127=1,2,1)),IF(AND($G127&gt;=AC$5,$G127&lt;=AC$6),IF($M127&gt;0,4,3),0)),IF(AND($D127&lt;=AC$6,$E127&gt;=AC$5),60,0)))</f>
        <v/>
      </c>
      <c r="AD127" s="80" t="str">
        <f>IF(OR($A127="",NOT(ISNUMBER($G127))),"",IF(AND($F127&lt;=AD$6,$G127&gt;=AD$5),IF(AD$5&gt;$N127,5,$K127)*10+IF(AND($F127&gt;=AD$5,$F127&lt;=AD$6),IF(AND($G127&gt;=AD$5,$G127&lt;=AD$6),5,IF($L127=1,2,1)),IF(AND($G127&gt;=AD$5,$G127&lt;=AD$6),IF($M127&gt;0,4,3),0)),IF(AND($D127&lt;=AD$6,$E127&gt;=AD$5),60,0)))</f>
        <v/>
      </c>
      <c r="AE127" s="80" t="str">
        <f>IF(OR($A127="",NOT(ISNUMBER($G127))),"",IF(AND($F127&lt;=AE$6,$G127&gt;=AE$5),IF(AE$5&gt;$N127,5,$K127)*10+IF(AND($F127&gt;=AE$5,$F127&lt;=AE$6),IF(AND($G127&gt;=AE$5,$G127&lt;=AE$6),5,IF($L127=1,2,1)),IF(AND($G127&gt;=AE$5,$G127&lt;=AE$6),IF($M127&gt;0,4,3),0)),IF(AND($D127&lt;=AE$6,$E127&gt;=AE$5),60,0)))</f>
        <v/>
      </c>
      <c r="AF127" s="80" t="str">
        <f>IF(OR($A127="",NOT(ISNUMBER($G127))),"",IF(AND($F127&lt;=AF$6,$G127&gt;=AF$5),IF(AF$5&gt;$N127,5,$K127)*10+IF(AND($F127&gt;=AF$5,$F127&lt;=AF$6),IF(AND($G127&gt;=AF$5,$G127&lt;=AF$6),5,IF($L127=1,2,1)),IF(AND($G127&gt;=AF$5,$G127&lt;=AF$6),IF($M127&gt;0,4,3),0)),IF(AND($D127&lt;=AF$6,$E127&gt;=AF$5),60,0)))</f>
        <v/>
      </c>
      <c r="AG127" s="80" t="str">
        <f>IF(OR($A127="",NOT(ISNUMBER($G127))),"",IF(AND($F127&lt;=AG$6,$G127&gt;=AG$5),IF(AG$5&gt;$N127,5,$K127)*10+IF(AND($F127&gt;=AG$5,$F127&lt;=AG$6),IF(AND($G127&gt;=AG$5,$G127&lt;=AG$6),5,IF($L127=1,2,1)),IF(AND($G127&gt;=AG$5,$G127&lt;=AG$6),IF($M127&gt;0,4,3),0)),IF(AND($D127&lt;=AG$6,$E127&gt;=AG$5),60,0)))</f>
        <v/>
      </c>
      <c r="AH127" s="80" t="str">
        <f>IF(OR($A127="",NOT(ISNUMBER($G127))),"",IF(AND($F127&lt;=AH$6,$G127&gt;=AH$5),IF(AH$5&gt;$N127,5,$K127)*10+IF(AND($F127&gt;=AH$5,$F127&lt;=AH$6),IF(AND($G127&gt;=AH$5,$G127&lt;=AH$6),5,IF($L127=1,2,1)),IF(AND($G127&gt;=AH$5,$G127&lt;=AH$6),IF($M127&gt;0,4,3),0)),IF(AND($D127&lt;=AH$6,$E127&gt;=AH$5),60,0)))</f>
        <v/>
      </c>
      <c r="AI127" s="80" t="str">
        <f>IF(OR($A127="",NOT(ISNUMBER($G127))),"",IF(AND($F127&lt;=AI$6,$G127&gt;=AI$5),IF(AI$5&gt;$N127,5,$K127)*10+IF(AND($F127&gt;=AI$5,$F127&lt;=AI$6),IF(AND($G127&gt;=AI$5,$G127&lt;=AI$6),5,IF($L127=1,2,1)),IF(AND($G127&gt;=AI$5,$G127&lt;=AI$6),IF($M127&gt;0,4,3),0)),IF(AND($D127&lt;=AI$6,$E127&gt;=AI$5),60,0)))</f>
        <v/>
      </c>
      <c r="AJ127" s="80" t="str">
        <f>IF(OR($A127="",NOT(ISNUMBER($G127))),"",IF(AND($F127&lt;=AJ$6,$G127&gt;=AJ$5),IF(AJ$5&gt;$N127,5,$K127)*10+IF(AND($F127&gt;=AJ$5,$F127&lt;=AJ$6),IF(AND($G127&gt;=AJ$5,$G127&lt;=AJ$6),5,IF($L127=1,2,1)),IF(AND($G127&gt;=AJ$5,$G127&lt;=AJ$6),IF($M127&gt;0,4,3),0)),IF(AND($D127&lt;=AJ$6,$E127&gt;=AJ$5),60,0)))</f>
        <v/>
      </c>
      <c r="AK127" s="80" t="str">
        <f>IF(OR($A127="",NOT(ISNUMBER($G127))),"",IF(AND($F127&lt;=AK$6,$G127&gt;=AK$5),IF(AK$5&gt;$N127,5,$K127)*10+IF(AND($F127&gt;=AK$5,$F127&lt;=AK$6),IF(AND($G127&gt;=AK$5,$G127&lt;=AK$6),5,IF($L127=1,2,1)),IF(AND($G127&gt;=AK$5,$G127&lt;=AK$6),IF($M127&gt;0,4,3),0)),IF(AND($D127&lt;=AK$6,$E127&gt;=AK$5),60,0)))</f>
        <v/>
      </c>
      <c r="AL127" s="80" t="str">
        <f>IF(OR($A127="",NOT(ISNUMBER($G127))),"",IF(AND($F127&lt;=AL$6,$G127&gt;=AL$5),IF(AL$5&gt;$N127,5,$K127)*10+IF(AND($F127&gt;=AL$5,$F127&lt;=AL$6),IF(AND($G127&gt;=AL$5,$G127&lt;=AL$6),5,IF($L127=1,2,1)),IF(AND($G127&gt;=AL$5,$G127&lt;=AL$6),IF($M127&gt;0,4,3),0)),IF(AND($D127&lt;=AL$6,$E127&gt;=AL$5),60,0)))</f>
        <v/>
      </c>
      <c r="AM127" s="80" t="str">
        <f>IF(OR($A127="",NOT(ISNUMBER($G127))),"",IF(AND($F127&lt;=AM$6,$G127&gt;=AM$5),IF(AM$5&gt;$N127,5,$K127)*10+IF(AND($F127&gt;=AM$5,$F127&lt;=AM$6),IF(AND($G127&gt;=AM$5,$G127&lt;=AM$6),5,IF($L127=1,2,1)),IF(AND($G127&gt;=AM$5,$G127&lt;=AM$6),IF($M127&gt;0,4,3),0)),IF(AND($D127&lt;=AM$6,$E127&gt;=AM$5),60,0)))</f>
        <v/>
      </c>
      <c r="AN127" s="80" t="str">
        <f>IF(OR($A127="",NOT(ISNUMBER($G127))),"",IF(AND($F127&lt;=AN$6,$G127&gt;=AN$5),IF(AN$5&gt;$N127,5,$K127)*10+IF(AND($F127&gt;=AN$5,$F127&lt;=AN$6),IF(AND($G127&gt;=AN$5,$G127&lt;=AN$6),5,IF($L127=1,2,1)),IF(AND($G127&gt;=AN$5,$G127&lt;=AN$6),IF($M127&gt;0,4,3),0)),IF(AND($D127&lt;=AN$6,$E127&gt;=AN$5),60,0)))</f>
        <v/>
      </c>
      <c r="AO127" s="80" t="str">
        <f>IF(OR($A127="",NOT(ISNUMBER($G127))),"",IF(AND($F127&lt;=AO$6,$G127&gt;=AO$5),IF(AO$5&gt;$N127,5,$K127)*10+IF(AND($F127&gt;=AO$5,$F127&lt;=AO$6),IF(AND($G127&gt;=AO$5,$G127&lt;=AO$6),5,IF($L127=1,2,1)),IF(AND($G127&gt;=AO$5,$G127&lt;=AO$6),IF($M127&gt;0,4,3),0)),IF(AND($D127&lt;=AO$6,$E127&gt;=AO$5),60,0)))</f>
        <v/>
      </c>
      <c r="AP127" s="80" t="str">
        <f>IF(OR($A127="",NOT(ISNUMBER($G127))),"",IF(AND($F127&lt;=AP$6,$G127&gt;=AP$5),IF(AP$5&gt;$N127,5,$K127)*10+IF(AND($F127&gt;=AP$5,$F127&lt;=AP$6),IF(AND($G127&gt;=AP$5,$G127&lt;=AP$6),5,IF($L127=1,2,1)),IF(AND($G127&gt;=AP$5,$G127&lt;=AP$6),IF($M127&gt;0,4,3),0)),IF(AND($D127&lt;=AP$6,$E127&gt;=AP$5),60,0)))</f>
        <v/>
      </c>
      <c r="AQ127" s="80" t="str">
        <f>IF(OR($A127="",NOT(ISNUMBER($G127))),"",IF(AND($F127&lt;=AQ$6,$G127&gt;=AQ$5),IF(AQ$5&gt;$N127,5,$K127)*10+IF(AND($F127&gt;=AQ$5,$F127&lt;=AQ$6),IF(AND($G127&gt;=AQ$5,$G127&lt;=AQ$6),5,IF($L127=1,2,1)),IF(AND($G127&gt;=AQ$5,$G127&lt;=AQ$6),IF($M127&gt;0,4,3),0)),IF(AND($D127&lt;=AQ$6,$E127&gt;=AQ$5),60,0)))</f>
        <v/>
      </c>
      <c r="AR127" s="80" t="str">
        <f>IF(OR($A127="",NOT(ISNUMBER($G127))),"",IF(AND($F127&lt;=AR$6,$G127&gt;=AR$5),IF(AR$5&gt;$N127,5,$K127)*10+IF(AND($F127&gt;=AR$5,$F127&lt;=AR$6),IF(AND($G127&gt;=AR$5,$G127&lt;=AR$6),5,IF($L127=1,2,1)),IF(AND($G127&gt;=AR$5,$G127&lt;=AR$6),IF($M127&gt;0,4,3),0)),IF(AND($D127&lt;=AR$6,$E127&gt;=AR$5),60,0)))</f>
        <v/>
      </c>
      <c r="AS127" s="80" t="str">
        <f>IF(OR($A127="",NOT(ISNUMBER($G127))),"",IF(AND($F127&lt;=AS$6,$G127&gt;=AS$5),IF(AS$5&gt;$N127,5,$K127)*10+IF(AND($F127&gt;=AS$5,$F127&lt;=AS$6),IF(AND($G127&gt;=AS$5,$G127&lt;=AS$6),5,IF($L127=1,2,1)),IF(AND($G127&gt;=AS$5,$G127&lt;=AS$6),IF($M127&gt;0,4,3),0)),IF(AND($D127&lt;=AS$6,$E127&gt;=AS$5),60,0)))</f>
        <v/>
      </c>
      <c r="AT127" s="80" t="str">
        <f>IF(OR($A127="",NOT(ISNUMBER($G127))),"",IF(AND($F127&lt;=AT$6,$G127&gt;=AT$5),IF(AT$5&gt;$N127,5,$K127)*10+IF(AND($F127&gt;=AT$5,$F127&lt;=AT$6),IF(AND($G127&gt;=AT$5,$G127&lt;=AT$6),5,IF($L127=1,2,1)),IF(AND($G127&gt;=AT$5,$G127&lt;=AT$6),IF($M127&gt;0,4,3),0)),IF(AND($D127&lt;=AT$6,$E127&gt;=AT$5),60,0)))</f>
        <v/>
      </c>
      <c r="AU127" s="80" t="str">
        <f>IF(OR($A127="",NOT(ISNUMBER($G127))),"",IF(AND($F127&lt;=AU$6,$G127&gt;=AU$5),IF(AU$5&gt;$N127,5,$K127)*10+IF(AND($F127&gt;=AU$5,$F127&lt;=AU$6),IF(AND($G127&gt;=AU$5,$G127&lt;=AU$6),5,IF($L127=1,2,1)),IF(AND($G127&gt;=AU$5,$G127&lt;=AU$6),IF($M127&gt;0,4,3),0)),IF(AND($D127&lt;=AU$6,$E127&gt;=AU$5),60,0)))</f>
        <v/>
      </c>
      <c r="AV127" s="80" t="str">
        <f>IF(OR($A127="",NOT(ISNUMBER($G127))),"",IF(AND($F127&lt;=AV$6,$G127&gt;=AV$5),IF(AV$5&gt;$N127,5,$K127)*10+IF(AND($F127&gt;=AV$5,$F127&lt;=AV$6),IF(AND($G127&gt;=AV$5,$G127&lt;=AV$6),5,IF($L127=1,2,1)),IF(AND($G127&gt;=AV$5,$G127&lt;=AV$6),IF($M127&gt;0,4,3),0)),IF(AND($D127&lt;=AV$6,$E127&gt;=AV$5),60,0)))</f>
        <v/>
      </c>
      <c r="AW127" s="80" t="str">
        <f>IF(OR($A127="",NOT(ISNUMBER($G127))),"",IF(AND($F127&lt;=AW$6,$G127&gt;=AW$5),IF(AW$5&gt;$N127,5,$K127)*10+IF(AND($F127&gt;=AW$5,$F127&lt;=AW$6),IF(AND($G127&gt;=AW$5,$G127&lt;=AW$6),5,IF($L127=1,2,1)),IF(AND($G127&gt;=AW$5,$G127&lt;=AW$6),IF($M127&gt;0,4,3),0)),IF(AND($D127&lt;=AW$6,$E127&gt;=AW$5),60,0)))</f>
        <v/>
      </c>
      <c r="AX127" s="80" t="str">
        <f>IF(OR($A127="",NOT(ISNUMBER($G127))),"",IF(AND($F127&lt;=AX$6,$G127&gt;=AX$5),IF(AX$5&gt;$N127,5,$K127)*10+IF(AND($F127&gt;=AX$5,$F127&lt;=AX$6),IF(AND($G127&gt;=AX$5,$G127&lt;=AX$6),5,IF($L127=1,2,1)),IF(AND($G127&gt;=AX$5,$G127&lt;=AX$6),IF($M127&gt;0,4,3),0)),IF(AND($D127&lt;=AX$6,$E127&gt;=AX$5),60,0)))</f>
        <v/>
      </c>
      <c r="AY127" s="80" t="str">
        <f>IF(OR($A127="",NOT(ISNUMBER($G127))),"",IF(AND($F127&lt;=AY$6,$G127&gt;=AY$5),IF(AY$5&gt;$N127,5,$K127)*10+IF(AND($F127&gt;=AY$5,$F127&lt;=AY$6),IF(AND($G127&gt;=AY$5,$G127&lt;=AY$6),5,IF($L127=1,2,1)),IF(AND($G127&gt;=AY$5,$G127&lt;=AY$6),IF($M127&gt;0,4,3),0)),IF(AND($D127&lt;=AY$6,$E127&gt;=AY$5),60,0)))</f>
        <v/>
      </c>
      <c r="AZ127" s="80" t="str">
        <f>IF(OR($A127="",NOT(ISNUMBER($G127))),"",IF(AND($F127&lt;=AZ$6,$G127&gt;=AZ$5),IF(AZ$5&gt;$N127,5,$K127)*10+IF(AND($F127&gt;=AZ$5,$F127&lt;=AZ$6),IF(AND($G127&gt;=AZ$5,$G127&lt;=AZ$6),5,IF($L127=1,2,1)),IF(AND($G127&gt;=AZ$5,$G127&lt;=AZ$6),IF($M127&gt;0,4,3),0)),IF(AND($D127&lt;=AZ$6,$E127&gt;=AZ$5),60,0)))</f>
        <v/>
      </c>
      <c r="BA127" s="80" t="str">
        <f>IF(OR($A127="",NOT(ISNUMBER($G127))),"",IF(AND($F127&lt;=BA$6,$G127&gt;=BA$5),IF(BA$5&gt;$N127,5,$K127)*10+IF(AND($F127&gt;=BA$5,$F127&lt;=BA$6),IF(AND($G127&gt;=BA$5,$G127&lt;=BA$6),5,IF($L127=1,2,1)),IF(AND($G127&gt;=BA$5,$G127&lt;=BA$6),IF($M127&gt;0,4,3),0)),IF(AND($D127&lt;=BA$6,$E127&gt;=BA$5),60,0)))</f>
        <v/>
      </c>
      <c r="BB127" s="80" t="str">
        <f>IF(OR($A127="",NOT(ISNUMBER($G127))),"",IF(AND($F127&lt;=BB$6,$G127&gt;=BB$5),IF(BB$5&gt;$N127,5,$K127)*10+IF(AND($F127&gt;=BB$5,$F127&lt;=BB$6),IF(AND($G127&gt;=BB$5,$G127&lt;=BB$6),5,IF($L127=1,2,1)),IF(AND($G127&gt;=BB$5,$G127&lt;=BB$6),IF($M127&gt;0,4,3),0)),IF(AND($D127&lt;=BB$6,$E127&gt;=BB$5),60,0)))</f>
        <v/>
      </c>
      <c r="BC127" s="80" t="str">
        <f>IF(OR($A127="",NOT(ISNUMBER($G127))),"",IF(AND($F127&lt;=BC$6,$G127&gt;=BC$5),IF(BC$5&gt;$N127,5,$K127)*10+IF(AND($F127&gt;=BC$5,$F127&lt;=BC$6),IF(AND($G127&gt;=BC$5,$G127&lt;=BC$6),5,IF($L127=1,2,1)),IF(AND($G127&gt;=BC$5,$G127&lt;=BC$6),IF($M127&gt;0,4,3),0)),IF(AND($D127&lt;=BC$6,$E127&gt;=BC$5),60,0)))</f>
        <v/>
      </c>
      <c r="BD127" s="80" t="str">
        <f>IF(OR($A127="",NOT(ISNUMBER($G127))),"",IF(AND($F127&lt;=BD$6,$G127&gt;=BD$5),IF(BD$5&gt;$N127,5,$K127)*10+IF(AND($F127&gt;=BD$5,$F127&lt;=BD$6),IF(AND($G127&gt;=BD$5,$G127&lt;=BD$6),5,IF($L127=1,2,1)),IF(AND($G127&gt;=BD$5,$G127&lt;=BD$6),IF($M127&gt;0,4,3),0)),IF(AND($D127&lt;=BD$6,$E127&gt;=BD$5),60,0)))</f>
        <v/>
      </c>
      <c r="BE127" s="80" t="str">
        <f>IF(OR($A127="",NOT(ISNUMBER($G127))),"",IF(AND($F127&lt;=BE$6,$G127&gt;=BE$5),IF(BE$5&gt;$N127,5,$K127)*10+IF(AND($F127&gt;=BE$5,$F127&lt;=BE$6),IF(AND($G127&gt;=BE$5,$G127&lt;=BE$6),5,IF($L127=1,2,1)),IF(AND($G127&gt;=BE$5,$G127&lt;=BE$6),IF($M127&gt;0,4,3),0)),IF(AND($D127&lt;=BE$6,$E127&gt;=BE$5),60,0)))</f>
        <v/>
      </c>
      <c r="BF127" s="80" t="str">
        <f>IF(OR($A127="",NOT(ISNUMBER($G127))),"",IF(AND($F127&lt;=BF$6,$G127&gt;=BF$5),IF(BF$5&gt;$N127,5,$K127)*10+IF(AND($F127&gt;=BF$5,$F127&lt;=BF$6),IF(AND($G127&gt;=BF$5,$G127&lt;=BF$6),5,IF($L127=1,2,1)),IF(AND($G127&gt;=BF$5,$G127&lt;=BF$6),IF($M127&gt;0,4,3),0)),IF(AND($D127&lt;=BF$6,$E127&gt;=BF$5),60,0)))</f>
        <v/>
      </c>
      <c r="BG127" s="80" t="str">
        <f>IF(OR($A127="",NOT(ISNUMBER($G127))),"",IF(AND($F127&lt;=BG$6,$G127&gt;=BG$5),IF(BG$5&gt;$N127,5,$K127)*10+IF(AND($F127&gt;=BG$5,$F127&lt;=BG$6),IF(AND($G127&gt;=BG$5,$G127&lt;=BG$6),5,IF($L127=1,2,1)),IF(AND($G127&gt;=BG$5,$G127&lt;=BG$6),IF($M127&gt;0,4,3),0)),IF(AND($D127&lt;=BG$6,$E127&gt;=BG$5),60,0)))</f>
        <v/>
      </c>
      <c r="BH127" s="80" t="str">
        <f>IF(OR($A127="",NOT(ISNUMBER($G127))),"",IF(AND($F127&lt;=BH$6,$G127&gt;=BH$5),IF(BH$5&gt;$N127,5,$K127)*10+IF(AND($F127&gt;=BH$5,$F127&lt;=BH$6),IF(AND($G127&gt;=BH$5,$G127&lt;=BH$6),5,IF($L127=1,2,1)),IF(AND($G127&gt;=BH$5,$G127&lt;=BH$6),IF($M127&gt;0,4,3),0)),IF(AND($D127&lt;=BH$6,$E127&gt;=BH$5),60,0)))</f>
        <v/>
      </c>
      <c r="BI127" s="80" t="str">
        <f>IF(OR($A127="",NOT(ISNUMBER($G127))),"",IF(AND($F127&lt;=BI$6,$G127&gt;=BI$5),IF(BI$5&gt;$N127,5,$K127)*10+IF(AND($F127&gt;=BI$5,$F127&lt;=BI$6),IF(AND($G127&gt;=BI$5,$G127&lt;=BI$6),5,IF($L127=1,2,1)),IF(AND($G127&gt;=BI$5,$G127&lt;=BI$6),IF($M127&gt;0,4,3),0)),IF(AND($D127&lt;=BI$6,$E127&gt;=BI$5),60,0)))</f>
        <v/>
      </c>
      <c r="BJ127" s="80" t="str">
        <f>IF(OR($A127="",NOT(ISNUMBER($G127))),"",IF(AND($F127&lt;=BJ$6,$G127&gt;=BJ$5),IF(BJ$5&gt;$N127,5,$K127)*10+IF(AND($F127&gt;=BJ$5,$F127&lt;=BJ$6),IF(AND($G127&gt;=BJ$5,$G127&lt;=BJ$6),5,IF($L127=1,2,1)),IF(AND($G127&gt;=BJ$5,$G127&lt;=BJ$6),IF($M127&gt;0,4,3),0)),IF(AND($D127&lt;=BJ$6,$E127&gt;=BJ$5),60,0)))</f>
        <v/>
      </c>
      <c r="BK127" s="80" t="str">
        <f>IF(OR($A127="",NOT(ISNUMBER($G127))),"",IF(AND($F127&lt;=BK$6,$G127&gt;=BK$5),IF(BK$5&gt;$N127,5,$K127)*10+IF(AND($F127&gt;=BK$5,$F127&lt;=BK$6),IF(AND($G127&gt;=BK$5,$G127&lt;=BK$6),5,IF($L127=1,2,1)),IF(AND($G127&gt;=BK$5,$G127&lt;=BK$6),IF($M127&gt;0,4,3),0)),IF(AND($D127&lt;=BK$6,$E127&gt;=BK$5),60,0)))</f>
        <v/>
      </c>
      <c r="BL127" s="80" t="str">
        <f>IF(OR($A127="",NOT(ISNUMBER($G127))),"",IF(AND($F127&lt;=BL$6,$G127&gt;=BL$5),IF(BL$5&gt;$N127,5,$K127)*10+IF(AND($F127&gt;=BL$5,$F127&lt;=BL$6),IF(AND($G127&gt;=BL$5,$G127&lt;=BL$6),5,IF($L127=1,2,1)),IF(AND($G127&gt;=BL$5,$G127&lt;=BL$6),IF($M127&gt;0,4,3),0)),IF(AND($D127&lt;=BL$6,$E127&gt;=BL$5),60,0)))</f>
        <v/>
      </c>
      <c r="BM127" s="80" t="str">
        <f>IF(OR($A127="",NOT(ISNUMBER($G127))),"",IF(AND($F127&lt;=BM$6,$G127&gt;=BM$5),IF(BM$5&gt;$N127,5,$K127)*10+IF(AND($F127&gt;=BM$5,$F127&lt;=BM$6),IF(AND($G127&gt;=BM$5,$G127&lt;=BM$6),5,IF($L127=1,2,1)),IF(AND($G127&gt;=BM$5,$G127&lt;=BM$6),IF($M127&gt;0,4,3),0)),IF(AND($D127&lt;=BM$6,$E127&gt;=BM$5),60,0)))</f>
        <v/>
      </c>
      <c r="BN127" s="80" t="str">
        <f>IF(OR($A127="",NOT(ISNUMBER($G127))),"",IF(AND($F127&lt;=BN$6,$G127&gt;=BN$5),IF(BN$5&gt;$N127,5,$K127)*10+IF(AND($F127&gt;=BN$5,$F127&lt;=BN$6),IF(AND($G127&gt;=BN$5,$G127&lt;=BN$6),5,IF($L127=1,2,1)),IF(AND($G127&gt;=BN$5,$G127&lt;=BN$6),IF($M127&gt;0,4,3),0)),IF(AND($D127&lt;=BN$6,$E127&gt;=BN$5),60,0)))</f>
        <v/>
      </c>
      <c r="BO127" s="80" t="str">
        <f>IF(OR($A127="",NOT(ISNUMBER($G127))),"",IF(AND($F127&lt;=BO$6,$G127&gt;=BO$5),IF(BO$5&gt;$N127,5,$K127)*10+IF(AND($F127&gt;=BO$5,$F127&lt;=BO$6),IF(AND($G127&gt;=BO$5,$G127&lt;=BO$6),5,IF($L127=1,2,1)),IF(AND($G127&gt;=BO$5,$G127&lt;=BO$6),IF($M127&gt;0,4,3),0)),IF(AND($D127&lt;=BO$6,$E127&gt;=BO$5),60,0)))</f>
        <v/>
      </c>
      <c r="BP127" s="80" t="str">
        <f>IF(OR($A127="",NOT(ISNUMBER($G127))),"",IF(AND($F127&lt;=BP$6,$G127&gt;=BP$5),IF(BP$5&gt;$N127,5,$K127)*10+IF(AND($F127&gt;=BP$5,$F127&lt;=BP$6),IF(AND($G127&gt;=BP$5,$G127&lt;=BP$6),5,IF($L127=1,2,1)),IF(AND($G127&gt;=BP$5,$G127&lt;=BP$6),IF($M127&gt;0,4,3),0)),IF(AND($D127&lt;=BP$6,$E127&gt;=BP$5),60,0)))</f>
        <v/>
      </c>
      <c r="BQ127" s="80" t="str">
        <f>IF(OR($A127="",NOT(ISNUMBER($G127))),"",IF(AND($F127&lt;=BQ$6,$G127&gt;=BQ$5),IF(BQ$5&gt;$N127,5,$K127)*10+IF(AND($F127&gt;=BQ$5,$F127&lt;=BQ$6),IF(AND($G127&gt;=BQ$5,$G127&lt;=BQ$6),5,IF($L127=1,2,1)),IF(AND($G127&gt;=BQ$5,$G127&lt;=BQ$6),IF($M127&gt;0,4,3),0)),IF(AND($D127&lt;=BQ$6,$E127&gt;=BQ$5),60,0)))</f>
        <v/>
      </c>
      <c r="BR127" s="80" t="str">
        <f>IF(OR($A127="",NOT(ISNUMBER($G127))),"",IF(AND($F127&lt;=BR$6,$G127&gt;=BR$5),IF(BR$5&gt;$N127,5,$K127)*10+IF(AND($F127&gt;=BR$5,$F127&lt;=BR$6),IF(AND($G127&gt;=BR$5,$G127&lt;=BR$6),5,IF($L127=1,2,1)),IF(AND($G127&gt;=BR$5,$G127&lt;=BR$6),IF($M127&gt;0,4,3),0)),IF(AND($D127&lt;=BR$6,$E127&gt;=BR$5),60,0)))</f>
        <v/>
      </c>
      <c r="BS127" s="80" t="str">
        <f>IF(OR($A127="",NOT(ISNUMBER($G127))),"",IF(AND($F127&lt;=BS$6,$G127&gt;=BS$5),IF(BS$5&gt;$N127,5,$K127)*10+IF(AND($F127&gt;=BS$5,$F127&lt;=BS$6),IF(AND($G127&gt;=BS$5,$G127&lt;=BS$6),5,IF($L127=1,2,1)),IF(AND($G127&gt;=BS$5,$G127&lt;=BS$6),IF($M127&gt;0,4,3),0)),IF(AND($D127&lt;=BS$6,$E127&gt;=BS$5),60,0)))</f>
        <v/>
      </c>
      <c r="BT127" s="80" t="str">
        <f>IF(OR($A127="",NOT(ISNUMBER($G127))),"",IF(AND($F127&lt;=BT$6,$G127&gt;=BT$5),IF(BT$5&gt;$N127,5,$K127)*10+IF(AND($F127&gt;=BT$5,$F127&lt;=BT$6),IF(AND($G127&gt;=BT$5,$G127&lt;=BT$6),5,IF($L127=1,2,1)),IF(AND($G127&gt;=BT$5,$G127&lt;=BT$6),IF($M127&gt;0,4,3),0)),IF(AND($D127&lt;=BT$6,$E127&gt;=BT$5),60,0)))</f>
        <v/>
      </c>
      <c r="BU127" s="80" t="str">
        <f>IF(OR($A127="",NOT(ISNUMBER($G127))),"",IF(AND($F127&lt;=BU$6,$G127&gt;=BU$5),IF(BU$5&gt;$N127,5,$K127)*10+IF(AND($F127&gt;=BU$5,$F127&lt;=BU$6),IF(AND($G127&gt;=BU$5,$G127&lt;=BU$6),5,IF($L127=1,2,1)),IF(AND($G127&gt;=BU$5,$G127&lt;=BU$6),IF($M127&gt;0,4,3),0)),IF(AND($D127&lt;=BU$6,$E127&gt;=BU$5),60,0)))</f>
        <v/>
      </c>
      <c r="BV127" s="80" t="str">
        <f>IF(OR($A127="",NOT(ISNUMBER($G127))),"",IF(AND($F127&lt;=BV$6,$G127&gt;=BV$5),IF(BV$5&gt;$N127,5,$K127)*10+IF(AND($F127&gt;=BV$5,$F127&lt;=BV$6),IF(AND($G127&gt;=BV$5,$G127&lt;=BV$6),5,IF($L127=1,2,1)),IF(AND($G127&gt;=BV$5,$G127&lt;=BV$6),IF($M127&gt;0,4,3),0)),IF(AND($D127&lt;=BV$6,$E127&gt;=BV$5),60,0)))</f>
        <v/>
      </c>
      <c r="BW127" s="80" t="str">
        <f>IF(OR($A127="",NOT(ISNUMBER($G127))),"",IF(AND($F127&lt;=BW$6,$G127&gt;=BW$5),IF(BW$5&gt;$N127,5,$K127)*10+IF(AND($F127&gt;=BW$5,$F127&lt;=BW$6),IF(AND($G127&gt;=BW$5,$G127&lt;=BW$6),5,IF($L127=1,2,1)),IF(AND($G127&gt;=BW$5,$G127&lt;=BW$6),IF($M127&gt;0,4,3),0)),IF(AND($D127&lt;=BW$6,$E127&gt;=BW$5),60,0)))</f>
        <v/>
      </c>
      <c r="BX127" s="80" t="str">
        <f>IF(OR($A127="",NOT(ISNUMBER($G127))),"",IF(AND($F127&lt;=BX$6,$G127&gt;=BX$5),IF(BX$5&gt;$N127,5,$K127)*10+IF(AND($F127&gt;=BX$5,$F127&lt;=BX$6),IF(AND($G127&gt;=BX$5,$G127&lt;=BX$6),5,IF($L127=1,2,1)),IF(AND($G127&gt;=BX$5,$G127&lt;=BX$6),IF($M127&gt;0,4,3),0)),IF(AND($D127&lt;=BX$6,$E127&gt;=BX$5),60,0)))</f>
        <v/>
      </c>
      <c r="BY127" s="80" t="str">
        <f>IF(OR($A127="",NOT(ISNUMBER($G127))),"",IF(AND($F127&lt;=BY$6,$G127&gt;=BY$5),IF(BY$5&gt;$N127,5,$K127)*10+IF(AND($F127&gt;=BY$5,$F127&lt;=BY$6),IF(AND($G127&gt;=BY$5,$G127&lt;=BY$6),5,IF($L127=1,2,1)),IF(AND($G127&gt;=BY$5,$G127&lt;=BY$6),IF($M127&gt;0,4,3),0)),IF(AND($D127&lt;=BY$6,$E127&gt;=BY$5),60,0)))</f>
        <v/>
      </c>
      <c r="BZ127" s="80" t="str">
        <f>IF(OR($A127="",NOT(ISNUMBER($G127))),"",IF(AND($F127&lt;=BZ$6,$G127&gt;=BZ$5),IF(BZ$5&gt;$N127,5,$K127)*10+IF(AND($F127&gt;=BZ$5,$F127&lt;=BZ$6),IF(AND($G127&gt;=BZ$5,$G127&lt;=BZ$6),5,IF($L127=1,2,1)),IF(AND($G127&gt;=BZ$5,$G127&lt;=BZ$6),IF($M127&gt;0,4,3),0)),IF(AND($D127&lt;=BZ$6,$E127&gt;=BZ$5),60,0)))</f>
        <v/>
      </c>
      <c r="CA127" s="80" t="str">
        <f>IF(OR($A127="",NOT(ISNUMBER($G127))),"",IF(AND($F127&lt;=CA$6,$G127&gt;=CA$5),IF(CA$5&gt;$N127,5,$K127)*10+IF(AND($F127&gt;=CA$5,$F127&lt;=CA$6),IF(AND($G127&gt;=CA$5,$G127&lt;=CA$6),5,IF($L127=1,2,1)),IF(AND($G127&gt;=CA$5,$G127&lt;=CA$6),IF($M127&gt;0,4,3),0)),IF(AND($D127&lt;=CA$6,$E127&gt;=CA$5),60,0)))</f>
        <v/>
      </c>
      <c r="CB127" s="80" t="str">
        <f>IF(OR($A127="",NOT(ISNUMBER($G127))),"",IF(AND($F127&lt;=CB$6,$G127&gt;=CB$5),IF(CB$5&gt;$N127,5,$K127)*10+IF(AND($F127&gt;=CB$5,$F127&lt;=CB$6),IF(AND($G127&gt;=CB$5,$G127&lt;=CB$6),5,IF($L127=1,2,1)),IF(AND($G127&gt;=CB$5,$G127&lt;=CB$6),IF($M127&gt;0,4,3),0)),IF(AND($D127&lt;=CB$6,$E127&gt;=CB$5),60,0)))</f>
        <v/>
      </c>
      <c r="CC127" s="80" t="str">
        <f>IF(OR($A127="",NOT(ISNUMBER($G127))),"",IF(AND($F127&lt;=CC$6,$G127&gt;=CC$5),IF(CC$5&gt;$N127,5,$K127)*10+IF(AND($F127&gt;=CC$5,$F127&lt;=CC$6),IF(AND($G127&gt;=CC$5,$G127&lt;=CC$6),5,IF($L127=1,2,1)),IF(AND($G127&gt;=CC$5,$G127&lt;=CC$6),IF($M127&gt;0,4,3),0)),IF(AND($D127&lt;=CC$6,$E127&gt;=CC$5),60,0)))</f>
        <v/>
      </c>
      <c r="CD127" s="80" t="str">
        <f>IF(OR($A127="",NOT(ISNUMBER($G127))),"",IF(AND($F127&lt;=CD$6,$G127&gt;=CD$5),IF(CD$5&gt;$N127,5,$K127)*10+IF(AND($F127&gt;=CD$5,$F127&lt;=CD$6),IF(AND($G127&gt;=CD$5,$G127&lt;=CD$6),5,IF($L127=1,2,1)),IF(AND($G127&gt;=CD$5,$G127&lt;=CD$6),IF($M127&gt;0,4,3),0)),IF(AND($D127&lt;=CD$6,$E127&gt;=CD$5),60,0)))</f>
        <v/>
      </c>
      <c r="CE127" s="80" t="str">
        <f>IF(OR($A127="",NOT(ISNUMBER($G127))),"",IF(AND($F127&lt;=CE$6,$G127&gt;=CE$5),IF(CE$5&gt;$N127,5,$K127)*10+IF(AND($F127&gt;=CE$5,$F127&lt;=CE$6),IF(AND($G127&gt;=CE$5,$G127&lt;=CE$6),5,IF($L127=1,2,1)),IF(AND($G127&gt;=CE$5,$G127&lt;=CE$6),IF($M127&gt;0,4,3),0)),IF(AND($D127&lt;=CE$6,$E127&gt;=CE$5),60,0)))</f>
        <v/>
      </c>
      <c r="CF127" s="80" t="str">
        <f>IF(OR($A127="",NOT(ISNUMBER($G127))),"",IF(AND($F127&lt;=CF$6,$G127&gt;=CF$5),IF(CF$5&gt;$N127,5,$K127)*10+IF(AND($F127&gt;=CF$5,$F127&lt;=CF$6),IF(AND($G127&gt;=CF$5,$G127&lt;=CF$6),5,IF($L127=1,2,1)),IF(AND($G127&gt;=CF$5,$G127&lt;=CF$6),IF($M127&gt;0,4,3),0)),IF(AND($D127&lt;=CF$6,$E127&gt;=CF$5),60,0)))</f>
        <v/>
      </c>
      <c r="CG127" s="80" t="str">
        <f>IF(OR($A127="",NOT(ISNUMBER($G127))),"",IF(AND($F127&lt;=CG$6,$G127&gt;=CG$5),IF(CG$5&gt;$N127,5,$K127)*10+IF(AND($F127&gt;=CG$5,$F127&lt;=CG$6),IF(AND($G127&gt;=CG$5,$G127&lt;=CG$6),5,IF($L127=1,2,1)),IF(AND($G127&gt;=CG$5,$G127&lt;=CG$6),IF($M127&gt;0,4,3),0)),IF(AND($D127&lt;=CG$6,$E127&gt;=CG$5),60,0)))</f>
        <v/>
      </c>
      <c r="CH127" s="80" t="str">
        <f>IF(OR($A127="",NOT(ISNUMBER($G127))),"",IF(AND($F127&lt;=CH$6,$G127&gt;=CH$5),IF(CH$5&gt;$N127,5,$K127)*10+IF(AND($F127&gt;=CH$5,$F127&lt;=CH$6),IF(AND($G127&gt;=CH$5,$G127&lt;=CH$6),5,IF($L127=1,2,1)),IF(AND($G127&gt;=CH$5,$G127&lt;=CH$6),IF($M127&gt;0,4,3),0)),IF(AND($D127&lt;=CH$6,$E127&gt;=CH$5),60,0)))</f>
        <v/>
      </c>
      <c r="CI127" s="80" t="str">
        <f>IF(OR($A127="",NOT(ISNUMBER($G127))),"",IF(AND($F127&lt;=CI$6,$G127&gt;=CI$5),IF(CI$5&gt;$N127,5,$K127)*10+IF(AND($F127&gt;=CI$5,$F127&lt;=CI$6),IF(AND($G127&gt;=CI$5,$G127&lt;=CI$6),5,IF($L127=1,2,1)),IF(AND($G127&gt;=CI$5,$G127&lt;=CI$6),IF($M127&gt;0,4,3),0)),IF(AND($D127&lt;=CI$6,$E127&gt;=CI$5),60,0)))</f>
        <v/>
      </c>
      <c r="CJ127" s="80" t="str">
        <f>IF(OR($A127="",NOT(ISNUMBER($G127))),"",IF(AND($F127&lt;=CJ$6,$G127&gt;=CJ$5),IF(CJ$5&gt;$N127,5,$K127)*10+IF(AND($F127&gt;=CJ$5,$F127&lt;=CJ$6),IF(AND($G127&gt;=CJ$5,$G127&lt;=CJ$6),5,IF($L127=1,2,1)),IF(AND($G127&gt;=CJ$5,$G127&lt;=CJ$6),IF($M127&gt;0,4,3),0)),IF(AND($D127&lt;=CJ$6,$E127&gt;=CJ$5),60,0)))</f>
        <v/>
      </c>
      <c r="CK127" s="80" t="str">
        <f>IF(OR($A127="",NOT(ISNUMBER($G127))),"",IF(AND($F127&lt;=CK$6,$G127&gt;=CK$5),IF(CK$5&gt;$N127,5,$K127)*10+IF(AND($F127&gt;=CK$5,$F127&lt;=CK$6),IF(AND($G127&gt;=CK$5,$G127&lt;=CK$6),5,IF($L127=1,2,1)),IF(AND($G127&gt;=CK$5,$G127&lt;=CK$6),IF($M127&gt;0,4,3),0)),IF(AND($D127&lt;=CK$6,$E127&gt;=CK$5),60,0)))</f>
        <v/>
      </c>
      <c r="CL127" s="80" t="str">
        <f>IF(OR($A127="",NOT(ISNUMBER($G127))),"",IF(AND($F127&lt;=CL$6,$G127&gt;=CL$5),IF(CL$5&gt;$N127,5,$K127)*10+IF(AND($F127&gt;=CL$5,$F127&lt;=CL$6),IF(AND($G127&gt;=CL$5,$G127&lt;=CL$6),5,IF($L127=1,2,1)),IF(AND($G127&gt;=CL$5,$G127&lt;=CL$6),IF($M127&gt;0,4,3),0)),IF(AND($D127&lt;=CL$6,$E127&gt;=CL$5),60,0)))</f>
        <v/>
      </c>
      <c r="CM127" s="80" t="str">
        <f>IF(OR($A127="",NOT(ISNUMBER($G127))),"",IF(AND($F127&lt;=CM$6,$G127&gt;=CM$5),IF(CM$5&gt;$N127,5,$K127)*10+IF(AND($F127&gt;=CM$5,$F127&lt;=CM$6),IF(AND($G127&gt;=CM$5,$G127&lt;=CM$6),5,IF($L127=1,2,1)),IF(AND($G127&gt;=CM$5,$G127&lt;=CM$6),IF($M127&gt;0,4,3),0)),IF(AND($D127&lt;=CM$6,$E127&gt;=CM$5),60,0)))</f>
        <v/>
      </c>
      <c r="CN127" s="80" t="str">
        <f>IF(OR($A127="",NOT(ISNUMBER($G127))),"",IF(AND($F127&lt;=CN$6,$G127&gt;=CN$5),IF(CN$5&gt;$N127,5,$K127)*10+IF(AND($F127&gt;=CN$5,$F127&lt;=CN$6),IF(AND($G127&gt;=CN$5,$G127&lt;=CN$6),5,IF($L127=1,2,1)),IF(AND($G127&gt;=CN$5,$G127&lt;=CN$6),IF($M127&gt;0,4,3),0)),IF(AND($D127&lt;=CN$6,$E127&gt;=CN$5),60,0)))</f>
        <v/>
      </c>
      <c r="CO127" s="80" t="str">
        <f>IF(OR($A127="",NOT(ISNUMBER($G127))),"",IF(AND($F127&lt;=CO$6,$G127&gt;=CO$5),IF(CO$5&gt;$N127,5,$K127)*10+IF(AND($F127&gt;=CO$5,$F127&lt;=CO$6),IF(AND($G127&gt;=CO$5,$G127&lt;=CO$6),5,IF($L127=1,2,1)),IF(AND($G127&gt;=CO$5,$G127&lt;=CO$6),IF($M127&gt;0,4,3),0)),IF(AND($D127&lt;=CO$6,$E127&gt;=CO$5),60,0)))</f>
        <v/>
      </c>
      <c r="CP127" s="80" t="str">
        <f>IF(OR($A127="",NOT(ISNUMBER($G127))),"",IF(AND($F127&lt;=CP$6,$G127&gt;=CP$5),IF(CP$5&gt;$N127,5,$K127)*10+IF(AND($F127&gt;=CP$5,$F127&lt;=CP$6),IF(AND($G127&gt;=CP$5,$G127&lt;=CP$6),5,IF($L127=1,2,1)),IF(AND($G127&gt;=CP$5,$G127&lt;=CP$6),IF($M127&gt;0,4,3),0)),IF(AND($D127&lt;=CP$6,$E127&gt;=CP$5),60,0)))</f>
        <v/>
      </c>
      <c r="CQ127" s="80" t="str">
        <f>IF(OR($A127="",NOT(ISNUMBER($G127))),"",IF(AND($F127&lt;=CQ$6,$G127&gt;=CQ$5),IF(CQ$5&gt;$N127,5,$K127)*10+IF(AND($F127&gt;=CQ$5,$F127&lt;=CQ$6),IF(AND($G127&gt;=CQ$5,$G127&lt;=CQ$6),5,IF($L127=1,2,1)),IF(AND($G127&gt;=CQ$5,$G127&lt;=CQ$6),IF($M127&gt;0,4,3),0)),IF(AND($D127&lt;=CQ$6,$E127&gt;=CQ$5),60,0)))</f>
        <v/>
      </c>
      <c r="CR127" s="80" t="str">
        <f>IF(OR($A127="",NOT(ISNUMBER($G127))),"",IF(AND($F127&lt;=CR$6,$G127&gt;=CR$5),IF(CR$5&gt;$N127,5,$K127)*10+IF(AND($F127&gt;=CR$5,$F127&lt;=CR$6),IF(AND($G127&gt;=CR$5,$G127&lt;=CR$6),5,IF($L127=1,2,1)),IF(AND($G127&gt;=CR$5,$G127&lt;=CR$6),IF($M127&gt;0,4,3),0)),IF(AND($D127&lt;=CR$6,$E127&gt;=CR$5),60,0)))</f>
        <v/>
      </c>
      <c r="CS127" s="80" t="str">
        <f>IF(OR($A127="",NOT(ISNUMBER($G127))),"",IF(AND($F127&lt;=CS$6,$G127&gt;=CS$5),IF(CS$5&gt;$N127,5,$K127)*10+IF(AND($F127&gt;=CS$5,$F127&lt;=CS$6),IF(AND($G127&gt;=CS$5,$G127&lt;=CS$6),5,IF($L127=1,2,1)),IF(AND($G127&gt;=CS$5,$G127&lt;=CS$6),IF($M127&gt;0,4,3),0)),IF(AND($D127&lt;=CS$6,$E127&gt;=CS$5),60,0)))</f>
        <v/>
      </c>
      <c r="CT127" s="80" t="str">
        <f>IF(OR($A127="",NOT(ISNUMBER($G127))),"",IF(AND($F127&lt;=CT$6,$G127&gt;=CT$5),IF(CT$5&gt;$N127,5,$K127)*10+IF(AND($F127&gt;=CT$5,$F127&lt;=CT$6),IF(AND($G127&gt;=CT$5,$G127&lt;=CT$6),5,IF($L127=1,2,1)),IF(AND($G127&gt;=CT$5,$G127&lt;=CT$6),IF($M127&gt;0,4,3),0)),IF(AND($D127&lt;=CT$6,$E127&gt;=CT$5),60,0)))</f>
        <v/>
      </c>
      <c r="CU127" s="80" t="str">
        <f>IF(OR($A127="",NOT(ISNUMBER($G127))),"",IF(AND($F127&lt;=CU$6,$G127&gt;=CU$5),IF(CU$5&gt;$N127,5,$K127)*10+IF(AND($F127&gt;=CU$5,$F127&lt;=CU$6),IF(AND($G127&gt;=CU$5,$G127&lt;=CU$6),5,IF($L127=1,2,1)),IF(AND($G127&gt;=CU$5,$G127&lt;=CU$6),IF($M127&gt;0,4,3),0)),IF(AND($D127&lt;=CU$6,$E127&gt;=CU$5),60,0)))</f>
        <v/>
      </c>
      <c r="CV127" s="80" t="str">
        <f>IF(OR($A127="",NOT(ISNUMBER($G127))),"",IF(AND($F127&lt;=CV$6,$G127&gt;=CV$5),IF(CV$5&gt;$N127,5,$K127)*10+IF(AND($F127&gt;=CV$5,$F127&lt;=CV$6),IF(AND($G127&gt;=CV$5,$G127&lt;=CV$6),5,IF($L127=1,2,1)),IF(AND($G127&gt;=CV$5,$G127&lt;=CV$6),IF($M127&gt;0,4,3),0)),IF(AND($D127&lt;=CV$6,$E127&gt;=CV$5),60,0)))</f>
        <v/>
      </c>
      <c r="CW127" s="80" t="str">
        <f>IF(OR($A127="",NOT(ISNUMBER($G127))),"",IF(AND($F127&lt;=CW$6,$G127&gt;=CW$5),IF(CW$5&gt;$N127,5,$K127)*10+IF(AND($F127&gt;=CW$5,$F127&lt;=CW$6),IF(AND($G127&gt;=CW$5,$G127&lt;=CW$6),5,IF($L127=1,2,1)),IF(AND($G127&gt;=CW$5,$G127&lt;=CW$6),IF($M127&gt;0,4,3),0)),IF(AND($D127&lt;=CW$6,$E127&gt;=CW$5),60,0)))</f>
        <v/>
      </c>
      <c r="CX127" s="80" t="str">
        <f>IF(OR($A127="",NOT(ISNUMBER($G127))),"",IF(AND($F127&lt;=CX$6,$G127&gt;=CX$5),IF(CX$5&gt;$N127,5,$K127)*10+IF(AND($F127&gt;=CX$5,$F127&lt;=CX$6),IF(AND($G127&gt;=CX$5,$G127&lt;=CX$6),5,IF($L127=1,2,1)),IF(AND($G127&gt;=CX$5,$G127&lt;=CX$6),IF($M127&gt;0,4,3),0)),IF(AND($D127&lt;=CX$6,$E127&gt;=CX$5),60,0)))</f>
        <v/>
      </c>
      <c r="CY127" s="80" t="str">
        <f>IF(OR($A127="",NOT(ISNUMBER($G127))),"",IF(AND($F127&lt;=CY$6,$G127&gt;=CY$5),IF(CY$5&gt;$N127,5,$K127)*10+IF(AND($F127&gt;=CY$5,$F127&lt;=CY$6),IF(AND($G127&gt;=CY$5,$G127&lt;=CY$6),5,IF($L127=1,2,1)),IF(AND($G127&gt;=CY$5,$G127&lt;=CY$6),IF($M127&gt;0,4,3),0)),IF(AND($D127&lt;=CY$6,$E127&gt;=CY$5),60,0)))</f>
        <v/>
      </c>
      <c r="CZ127" s="80" t="str">
        <f>IF(OR($A127="",NOT(ISNUMBER($G127))),"",IF(AND($F127&lt;=CZ$6,$G127&gt;=CZ$5),IF(CZ$5&gt;$N127,5,$K127)*10+IF(AND($F127&gt;=CZ$5,$F127&lt;=CZ$6),IF(AND($G127&gt;=CZ$5,$G127&lt;=CZ$6),5,IF($L127=1,2,1)),IF(AND($G127&gt;=CZ$5,$G127&lt;=CZ$6),IF($M127&gt;0,4,3),0)),IF(AND($D127&lt;=CZ$6,$E127&gt;=CZ$5),60,0)))</f>
        <v/>
      </c>
      <c r="DA127" s="80" t="str">
        <f>IF(OR($A127="",NOT(ISNUMBER($G127))),"",IF(AND($F127&lt;=DA$6,$G127&gt;=DA$5),IF(DA$5&gt;$N127,5,$K127)*10+IF(AND($F127&gt;=DA$5,$F127&lt;=DA$6),IF(AND($G127&gt;=DA$5,$G127&lt;=DA$6),5,IF($L127=1,2,1)),IF(AND($G127&gt;=DA$5,$G127&lt;=DA$6),IF($M127&gt;0,4,3),0)),IF(AND($D127&lt;=DA$6,$E127&gt;=DA$5),60,0)))</f>
        <v/>
      </c>
      <c r="DB127" s="80" t="str">
        <f>IF(OR($A127="",NOT(ISNUMBER($G127))),"",IF(AND($F127&lt;=DB$6,$G127&gt;=DB$5),IF(DB$5&gt;$N127,5,$K127)*10+IF(AND($F127&gt;=DB$5,$F127&lt;=DB$6),IF(AND($G127&gt;=DB$5,$G127&lt;=DB$6),5,IF($L127=1,2,1)),IF(AND($G127&gt;=DB$5,$G127&lt;=DB$6),IF($M127&gt;0,4,3),0)),IF(AND($D127&lt;=DB$6,$E127&gt;=DB$5),60,0)))</f>
        <v/>
      </c>
      <c r="DC127" s="80" t="str">
        <f>IF(OR($A127="",NOT(ISNUMBER($G127))),"",IF(AND($F127&lt;=DC$6,$G127&gt;=DC$5),IF(DC$5&gt;$N127,5,$K127)*10+IF(AND($F127&gt;=DC$5,$F127&lt;=DC$6),IF(AND($G127&gt;=DC$5,$G127&lt;=DC$6),5,IF($L127=1,2,1)),IF(AND($G127&gt;=DC$5,$G127&lt;=DC$6),IF($M127&gt;0,4,3),0)),IF(AND($D127&lt;=DC$6,$E127&gt;=DC$5),60,0)))</f>
        <v/>
      </c>
      <c r="DD127" s="80" t="str">
        <f>IF(OR($A127="",NOT(ISNUMBER($G127))),"",IF(AND($F127&lt;=DD$6,$G127&gt;=DD$5),IF(DD$5&gt;$N127,5,$K127)*10+IF(AND($F127&gt;=DD$5,$F127&lt;=DD$6),IF(AND($G127&gt;=DD$5,$G127&lt;=DD$6),5,IF($L127=1,2,1)),IF(AND($G127&gt;=DD$5,$G127&lt;=DD$6),IF($M127&gt;0,4,3),0)),IF(AND($D127&lt;=DD$6,$E127&gt;=DD$5),60,0)))</f>
        <v/>
      </c>
      <c r="DE127" s="80" t="str">
        <f>IF(OR($A127="",NOT(ISNUMBER($G127))),"",IF(AND($F127&lt;=DE$6,$G127&gt;=DE$5),IF(DE$5&gt;$N127,5,$K127)*10+IF(AND($F127&gt;=DE$5,$F127&lt;=DE$6),IF(AND($G127&gt;=DE$5,$G127&lt;=DE$6),5,IF($L127=1,2,1)),IF(AND($G127&gt;=DE$5,$G127&lt;=DE$6),IF($M127&gt;0,4,3),0)),IF(AND($D127&lt;=DE$6,$E127&gt;=DE$5),60,0)))</f>
        <v/>
      </c>
      <c r="DF127" s="80" t="str">
        <f>IF(OR($A127="",NOT(ISNUMBER($G127))),"",IF(AND($F127&lt;=DF$6,$G127&gt;=DF$5),IF(DF$5&gt;$N127,5,$K127)*10+IF(AND($F127&gt;=DF$5,$F127&lt;=DF$6),IF(AND($G127&gt;=DF$5,$G127&lt;=DF$6),5,IF($L127=1,2,1)),IF(AND($G127&gt;=DF$5,$G127&lt;=DF$6),IF($M127&gt;0,4,3),0)),IF(AND($D127&lt;=DF$6,$E127&gt;=DF$5),60,0)))</f>
        <v/>
      </c>
      <c r="DG127" s="80" t="str">
        <f>IF(OR($A127="",NOT(ISNUMBER($G127))),"",IF(AND($F127&lt;=DG$6,$G127&gt;=DG$5),IF(DG$5&gt;$N127,5,$K127)*10+IF(AND($F127&gt;=DG$5,$F127&lt;=DG$6),IF(AND($G127&gt;=DG$5,$G127&lt;=DG$6),5,IF($L127=1,2,1)),IF(AND($G127&gt;=DG$5,$G127&lt;=DG$6),IF($M127&gt;0,4,3),0)),IF(AND($D127&lt;=DG$6,$E127&gt;=DG$5),60,0)))</f>
        <v/>
      </c>
      <c r="DH127" s="80" t="str">
        <f>IF(OR($A127="",NOT(ISNUMBER($G127))),"",IF(AND($F127&lt;=DH$6,$G127&gt;=DH$5),IF(DH$5&gt;$N127,5,$K127)*10+IF(AND($F127&gt;=DH$5,$F127&lt;=DH$6),IF(AND($G127&gt;=DH$5,$G127&lt;=DH$6),5,IF($L127=1,2,1)),IF(AND($G127&gt;=DH$5,$G127&lt;=DH$6),IF($M127&gt;0,4,3),0)),IF(AND($D127&lt;=DH$6,$E127&gt;=DH$5),60,0)))</f>
        <v/>
      </c>
      <c r="DI127" s="80" t="str">
        <f>IF(OR($A127="",NOT(ISNUMBER($G127))),"",IF(AND($F127&lt;=DI$6,$G127&gt;=DI$5),IF(DI$5&gt;$N127,5,$K127)*10+IF(AND($F127&gt;=DI$5,$F127&lt;=DI$6),IF(AND($G127&gt;=DI$5,$G127&lt;=DI$6),5,IF($L127=1,2,1)),IF(AND($G127&gt;=DI$5,$G127&lt;=DI$6),IF($M127&gt;0,4,3),0)),IF(AND($D127&lt;=DI$6,$E127&gt;=DI$5),60,0)))</f>
        <v/>
      </c>
      <c r="DJ127" s="80" t="str">
        <f>IF(OR($A127="",NOT(ISNUMBER($G127))),"",IF(AND($F127&lt;=DJ$6,$G127&gt;=DJ$5),IF(DJ$5&gt;$N127,5,$K127)*10+IF(AND($F127&gt;=DJ$5,$F127&lt;=DJ$6),IF(AND($G127&gt;=DJ$5,$G127&lt;=DJ$6),5,IF($L127=1,2,1)),IF(AND($G127&gt;=DJ$5,$G127&lt;=DJ$6),IF($M127&gt;0,4,3),0)),IF(AND($D127&lt;=DJ$6,$E127&gt;=DJ$5),60,0)))</f>
        <v/>
      </c>
      <c r="DK127" s="80" t="str">
        <f>IF(OR($A127="",NOT(ISNUMBER($G127))),"",IF(AND($F127&lt;=DK$6,$G127&gt;=DK$5),IF(DK$5&gt;$N127,5,$K127)*10+IF(AND($F127&gt;=DK$5,$F127&lt;=DK$6),IF(AND($G127&gt;=DK$5,$G127&lt;=DK$6),5,IF($L127=1,2,1)),IF(AND($G127&gt;=DK$5,$G127&lt;=DK$6),IF($M127&gt;0,4,3),0)),IF(AND($D127&lt;=DK$6,$E127&gt;=DK$5),60,0)))</f>
        <v/>
      </c>
      <c r="DL127" s="80" t="str">
        <f>IF(OR($A127="",NOT(ISNUMBER($G127))),"",IF(AND($F127&lt;=DL$6,$G127&gt;=DL$5),IF(DL$5&gt;$N127,5,$K127)*10+IF(AND($F127&gt;=DL$5,$F127&lt;=DL$6),IF(AND($G127&gt;=DL$5,$G127&lt;=DL$6),5,IF($L127=1,2,1)),IF(AND($G127&gt;=DL$5,$G127&lt;=DL$6),IF($M127&gt;0,4,3),0)),IF(AND($D127&lt;=DL$6,$E127&gt;=DL$5),60,0)))</f>
        <v/>
      </c>
      <c r="DM127" s="80" t="str">
        <f>IF(OR($A127="",NOT(ISNUMBER($G127))),"",IF(AND($F127&lt;=DM$6,$G127&gt;=DM$5),IF(DM$5&gt;$N127,5,$K127)*10+IF(AND($F127&gt;=DM$5,$F127&lt;=DM$6),IF(AND($G127&gt;=DM$5,$G127&lt;=DM$6),5,IF($L127=1,2,1)),IF(AND($G127&gt;=DM$5,$G127&lt;=DM$6),IF($M127&gt;0,4,3),0)),IF(AND($D127&lt;=DM$6,$E127&gt;=DM$5),60,0)))</f>
        <v/>
      </c>
      <c r="DN127" s="80" t="str">
        <f>IF(OR($A127="",NOT(ISNUMBER($G127))),"",IF(AND($F127&lt;=DN$6,$G127&gt;=DN$5),IF(DN$5&gt;$N127,5,$K127)*10+IF(AND($F127&gt;=DN$5,$F127&lt;=DN$6),IF(AND($G127&gt;=DN$5,$G127&lt;=DN$6),5,IF($L127=1,2,1)),IF(AND($G127&gt;=DN$5,$G127&lt;=DN$6),IF($M127&gt;0,4,3),0)),IF(AND($D127&lt;=DN$6,$E127&gt;=DN$5),60,0)))</f>
        <v/>
      </c>
      <c r="DO127" s="80" t="str">
        <f>IF(OR($A127="",NOT(ISNUMBER($G127))),"",IF(AND($F127&lt;=DO$6,$G127&gt;=DO$5),IF(DO$5&gt;$N127,5,$K127)*10+IF(AND($F127&gt;=DO$5,$F127&lt;=DO$6),IF(AND($G127&gt;=DO$5,$G127&lt;=DO$6),5,IF($L127=1,2,1)),IF(AND($G127&gt;=DO$5,$G127&lt;=DO$6),IF($M127&gt;0,4,3),0)),IF(AND($D127&lt;=DO$6,$E127&gt;=DO$5),60,0)))</f>
        <v/>
      </c>
      <c r="DP127" s="80" t="str">
        <f>IF(OR($A127="",NOT(ISNUMBER($G127))),"",IF(AND($F127&lt;=DP$6,$G127&gt;=DP$5),IF(DP$5&gt;$N127,5,$K127)*10+IF(AND($F127&gt;=DP$5,$F127&lt;=DP$6),IF(AND($G127&gt;=DP$5,$G127&lt;=DP$6),5,IF($L127=1,2,1)),IF(AND($G127&gt;=DP$5,$G127&lt;=DP$6),IF($M127&gt;0,4,3),0)),IF(AND($D127&lt;=DP$6,$E127&gt;=DP$5),60,0)))</f>
        <v/>
      </c>
      <c r="DQ127" s="80" t="str">
        <f>IF(OR($A127="",NOT(ISNUMBER($G127))),"",IF(AND($F127&lt;=DQ$6,$G127&gt;=DQ$5),IF(DQ$5&gt;$N127,5,$K127)*10+IF(AND($F127&gt;=DQ$5,$F127&lt;=DQ$6),IF(AND($G127&gt;=DQ$5,$G127&lt;=DQ$6),5,IF($L127=1,2,1)),IF(AND($G127&gt;=DQ$5,$G127&lt;=DQ$6),IF($M127&gt;0,4,3),0)),IF(AND($D127&lt;=DQ$6,$E127&gt;=DQ$5),60,0)))</f>
        <v/>
      </c>
      <c r="DR127" s="80" t="str">
        <f>IF(OR($A127="",NOT(ISNUMBER($G127))),"",IF(AND($F127&lt;=DR$6,$G127&gt;=DR$5),IF(DR$5&gt;$N127,5,$K127)*10+IF(AND($F127&gt;=DR$5,$F127&lt;=DR$6),IF(AND($G127&gt;=DR$5,$G127&lt;=DR$6),5,IF($L127=1,2,1)),IF(AND($G127&gt;=DR$5,$G127&lt;=DR$6),IF($M127&gt;0,4,3),0)),IF(AND($D127&lt;=DR$6,$E127&gt;=DR$5),60,0)))</f>
        <v/>
      </c>
      <c r="DS127" s="80" t="str">
        <f>IF(OR($A127="",NOT(ISNUMBER($G127))),"",IF(AND($F127&lt;=DS$6,$G127&gt;=DS$5),IF(DS$5&gt;$N127,5,$K127)*10+IF(AND($F127&gt;=DS$5,$F127&lt;=DS$6),IF(AND($G127&gt;=DS$5,$G127&lt;=DS$6),5,IF($L127=1,2,1)),IF(AND($G127&gt;=DS$5,$G127&lt;=DS$6),IF($M127&gt;0,4,3),0)),IF(AND($D127&lt;=DS$6,$E127&gt;=DS$5),60,0)))</f>
        <v/>
      </c>
      <c r="DT127" s="80" t="str">
        <f>IF(OR($A127="",NOT(ISNUMBER($G127))),"",IF(AND($F127&lt;=DT$6,$G127&gt;=DT$5),IF(DT$5&gt;$N127,5,$K127)*10+IF(AND($F127&gt;=DT$5,$F127&lt;=DT$6),IF(AND($G127&gt;=DT$5,$G127&lt;=DT$6),5,IF($L127=1,2,1)),IF(AND($G127&gt;=DT$5,$G127&lt;=DT$6),IF($M127&gt;0,4,3),0)),IF(AND($D127&lt;=DT$6,$E127&gt;=DT$5),60,0)))</f>
        <v/>
      </c>
      <c r="DU127" s="80" t="str">
        <f>IF(OR($A127="",NOT(ISNUMBER($G127))),"",IF(AND($F127&lt;=DU$6,$G127&gt;=DU$5),IF(DU$5&gt;$N127,5,$K127)*10+IF(AND($F127&gt;=DU$5,$F127&lt;=DU$6),IF(AND($G127&gt;=DU$5,$G127&lt;=DU$6),5,IF($L127=1,2,1)),IF(AND($G127&gt;=DU$5,$G127&lt;=DU$6),IF($M127&gt;0,4,3),0)),IF(AND($D127&lt;=DU$6,$E127&gt;=DU$5),60,0)))</f>
        <v/>
      </c>
      <c r="DV127" s="80" t="str">
        <f>IF(OR($A127="",NOT(ISNUMBER($G127))),"",IF(AND($F127&lt;=DV$6,$G127&gt;=DV$5),IF(DV$5&gt;$N127,5,$K127)*10+IF(AND($F127&gt;=DV$5,$F127&lt;=DV$6),IF(AND($G127&gt;=DV$5,$G127&lt;=DV$6),5,IF($L127=1,2,1)),IF(AND($G127&gt;=DV$5,$G127&lt;=DV$6),IF($M127&gt;0,4,3),0)),IF(AND($D127&lt;=DV$6,$E127&gt;=DV$5),60,0)))</f>
        <v/>
      </c>
      <c r="DW127" s="80" t="str">
        <f>IF(OR($A127="",NOT(ISNUMBER($G127))),"",IF(AND($F127&lt;=DW$6,$G127&gt;=DW$5),IF(DW$5&gt;$N127,5,$K127)*10+IF(AND($F127&gt;=DW$5,$F127&lt;=DW$6),IF(AND($G127&gt;=DW$5,$G127&lt;=DW$6),5,IF($L127=1,2,1)),IF(AND($G127&gt;=DW$5,$G127&lt;=DW$6),IF($M127&gt;0,4,3),0)),IF(AND($D127&lt;=DW$6,$E127&gt;=DW$5),60,0)))</f>
        <v/>
      </c>
      <c r="DX127" s="80" t="str">
        <f>IF(OR($A127="",NOT(ISNUMBER($G127))),"",IF(AND($F127&lt;=DX$6,$G127&gt;=DX$5),IF(DX$5&gt;$N127,5,$K127)*10+IF(AND($F127&gt;=DX$5,$F127&lt;=DX$6),IF(AND($G127&gt;=DX$5,$G127&lt;=DX$6),5,IF($L127=1,2,1)),IF(AND($G127&gt;=DX$5,$G127&lt;=DX$6),IF($M127&gt;0,4,3),0)),IF(AND($D127&lt;=DX$6,$E127&gt;=DX$5),60,0)))</f>
        <v/>
      </c>
      <c r="DY127" s="80" t="str">
        <f>IF(OR($A127="",NOT(ISNUMBER($G127))),"",IF(AND($F127&lt;=DY$6,$G127&gt;=DY$5),IF(DY$5&gt;$N127,5,$K127)*10+IF(AND($F127&gt;=DY$5,$F127&lt;=DY$6),IF(AND($G127&gt;=DY$5,$G127&lt;=DY$6),5,IF($L127=1,2,1)),IF(AND($G127&gt;=DY$5,$G127&lt;=DY$6),IF($M127&gt;0,4,3),0)),IF(AND($D127&lt;=DY$6,$E127&gt;=DY$5),60,0)))</f>
        <v/>
      </c>
      <c r="DZ127" s="80" t="str">
        <f>IF(OR($A127="",NOT(ISNUMBER($G127))),"",IF(AND($F127&lt;=DZ$6,$G127&gt;=DZ$5),IF(DZ$5&gt;$N127,5,$K127)*10+IF(AND($F127&gt;=DZ$5,$F127&lt;=DZ$6),IF(AND($G127&gt;=DZ$5,$G127&lt;=DZ$6),5,IF($L127=1,2,1)),IF(AND($G127&gt;=DZ$5,$G127&lt;=DZ$6),IF($M127&gt;0,4,3),0)),IF(AND($D127&lt;=DZ$6,$E127&gt;=DZ$5),60,0)))</f>
        <v/>
      </c>
      <c r="EA127" s="80" t="str">
        <f>IF(OR($A127="",NOT(ISNUMBER($G127))),"",IF(AND($F127&lt;=EA$6,$G127&gt;=EA$5),IF(EA$5&gt;$N127,5,$K127)*10+IF(AND($F127&gt;=EA$5,$F127&lt;=EA$6),IF(AND($G127&gt;=EA$5,$G127&lt;=EA$6),5,IF($L127=1,2,1)),IF(AND($G127&gt;=EA$5,$G127&lt;=EA$6),IF($M127&gt;0,4,3),0)),IF(AND($D127&lt;=EA$6,$E127&gt;=EA$5),60,0)))</f>
        <v/>
      </c>
      <c r="EB127" s="80" t="str">
        <f>IF(OR($A127="",NOT(ISNUMBER($G127))),"",IF(AND($F127&lt;=EB$6,$G127&gt;=EB$5),IF(EB$5&gt;$N127,5,$K127)*10+IF(AND($F127&gt;=EB$5,$F127&lt;=EB$6),IF(AND($G127&gt;=EB$5,$G127&lt;=EB$6),5,IF($L127=1,2,1)),IF(AND($G127&gt;=EB$5,$G127&lt;=EB$6),IF($M127&gt;0,4,3),0)),IF(AND($D127&lt;=EB$6,$E127&gt;=EB$5),60,0)))</f>
        <v/>
      </c>
      <c r="EC127" s="80" t="str">
        <f>IF(OR($A127="",NOT(ISNUMBER($G127))),"",IF(AND($F127&lt;=EC$6,$G127&gt;=EC$5),IF(EC$5&gt;$N127,5,$K127)*10+IF(AND($F127&gt;=EC$5,$F127&lt;=EC$6),IF(AND($G127&gt;=EC$5,$G127&lt;=EC$6),5,IF($L127=1,2,1)),IF(AND($G127&gt;=EC$5,$G127&lt;=EC$6),IF($M127&gt;0,4,3),0)),IF(AND($D127&lt;=EC$6,$E127&gt;=EC$5),60,0)))</f>
        <v/>
      </c>
      <c r="ED127" s="80" t="str">
        <f>IF(OR($A127="",NOT(ISNUMBER($G127))),"",IF(AND($F127&lt;=ED$6,$G127&gt;=ED$5),IF(ED$5&gt;$N127,5,$K127)*10+IF(AND($F127&gt;=ED$5,$F127&lt;=ED$6),IF(AND($G127&gt;=ED$5,$G127&lt;=ED$6),5,IF($L127=1,2,1)),IF(AND($G127&gt;=ED$5,$G127&lt;=ED$6),IF($M127&gt;0,4,3),0)),IF(AND($D127&lt;=ED$6,$E127&gt;=ED$5),60,0)))</f>
        <v/>
      </c>
    </row>
    <row r="128" ht="18" customHeight="1">
      <c r="A128" s="52" t="str">
        <f>IF(Tasks!$B128="","",Tasks!$A128)</f>
        <v/>
      </c>
      <c r="B128" s="78" t="str">
        <f>IF(Tasks!$B128="","",Tasks!$B128)</f>
        <v/>
      </c>
      <c r="C128" s="25" t="str">
        <f>IF($B128="","",IF(AND(Tasks!$D128="",Tasks!$G128=""),"-",IF(Tasks!$D128="","",Tasks!$D128&amp;IF(OR(Tasks!$E128="",Tasks!$E128="FS"),IF(N(Tasks!$F128)=0,"","FS"),Tasks!$E128)&amp;IF(N(Tasks!$F128)=0,"",IF(Tasks!$F128&gt;0,"+","")&amp;Tasks!$F128))&amp;IF(AND(Tasks!$D128&lt;&gt;"",Tasks!$G128&lt;&gt;""),", ","")&amp;IF(Tasks!$G128="","",Tasks!$G128&amp;IF(OR(Tasks!$H128="",Tasks!$H128="FS"),IF(N(Tasks!$I128)=0,"","FS"),Tasks!$H128)&amp;IF(N(Tasks!$I128)=0,"",IF(Tasks!$I128&gt;0,"+","")&amp;Tasks!$I128))))</f>
        <v/>
      </c>
      <c r="D128" s="51" t="str">
        <f>IF(OR($B128="",Tasks!$Q128=""),"",Tasks!$Q128)</f>
        <v/>
      </c>
      <c r="E128" s="51" t="str">
        <f>IF(OR($B128="",Tasks!$R128=""),"",Tasks!$R128)</f>
        <v/>
      </c>
      <c r="F128" s="51" t="str">
        <f>IF(OR($B128="",Tasks!$S128=""),"",Tasks!$S128)</f>
        <v/>
      </c>
      <c r="G128" s="51" t="str">
        <f>IF(OR($B128="",Tasks!$T128=""),"",Tasks!$T128)</f>
        <v/>
      </c>
      <c r="H128" s="52" t="str">
        <f>IF($B128="","",Tasks!$AE128)</f>
        <v/>
      </c>
      <c r="I128" s="79" t="str">
        <f>IF($B128="","",Tasks!$AF128)</f>
        <v/>
      </c>
      <c r="J128" s="53" t="str">
        <f>IF(OR($B128="",Tasks!$V128=""),"",Tasks!$V128)</f>
        <v/>
      </c>
      <c r="K128" s="52" t="str">
        <f>IF($B128="","",Tasks!$AA128)</f>
        <v/>
      </c>
      <c r="L128" s="52" t="str">
        <f>IF($B128="","",Tasks!$AB128)</f>
        <v/>
      </c>
      <c r="M128" s="52" t="str">
        <f>IF($B128="","",Tasks!$Z128)</f>
        <v/>
      </c>
      <c r="N128" s="52" t="str">
        <f>IF(OR($B128="",Tasks!$AG128=""),"",Tasks!$AG128)</f>
        <v/>
      </c>
      <c r="O128" s="80" t="str">
        <f>IF(OR($A128="",NOT(ISNUMBER($G128))),"",IF(AND($F128&lt;=O$6,$G128&gt;=O$5),IF(O$5&gt;$N128,5,$K128)*10+IF(AND($F128&gt;=O$5,$F128&lt;=O$6),IF(AND($G128&gt;=O$5,$G128&lt;=O$6),5,IF($L128=1,2,1)),IF(AND($G128&gt;=O$5,$G128&lt;=O$6),IF($M128&gt;0,4,3),0)),IF(AND($D128&lt;=O$6,$E128&gt;=O$5),60,0)))</f>
        <v/>
      </c>
      <c r="P128" s="80" t="str">
        <f>IF(OR($A128="",NOT(ISNUMBER($G128))),"",IF(AND($F128&lt;=P$6,$G128&gt;=P$5),IF(P$5&gt;$N128,5,$K128)*10+IF(AND($F128&gt;=P$5,$F128&lt;=P$6),IF(AND($G128&gt;=P$5,$G128&lt;=P$6),5,IF($L128=1,2,1)),IF(AND($G128&gt;=P$5,$G128&lt;=P$6),IF($M128&gt;0,4,3),0)),IF(AND($D128&lt;=P$6,$E128&gt;=P$5),60,0)))</f>
        <v/>
      </c>
      <c r="Q128" s="80" t="str">
        <f>IF(OR($A128="",NOT(ISNUMBER($G128))),"",IF(AND($F128&lt;=Q$6,$G128&gt;=Q$5),IF(Q$5&gt;$N128,5,$K128)*10+IF(AND($F128&gt;=Q$5,$F128&lt;=Q$6),IF(AND($G128&gt;=Q$5,$G128&lt;=Q$6),5,IF($L128=1,2,1)),IF(AND($G128&gt;=Q$5,$G128&lt;=Q$6),IF($M128&gt;0,4,3),0)),IF(AND($D128&lt;=Q$6,$E128&gt;=Q$5),60,0)))</f>
        <v/>
      </c>
      <c r="R128" s="80" t="str">
        <f>IF(OR($A128="",NOT(ISNUMBER($G128))),"",IF(AND($F128&lt;=R$6,$G128&gt;=R$5),IF(R$5&gt;$N128,5,$K128)*10+IF(AND($F128&gt;=R$5,$F128&lt;=R$6),IF(AND($G128&gt;=R$5,$G128&lt;=R$6),5,IF($L128=1,2,1)),IF(AND($G128&gt;=R$5,$G128&lt;=R$6),IF($M128&gt;0,4,3),0)),IF(AND($D128&lt;=R$6,$E128&gt;=R$5),60,0)))</f>
        <v/>
      </c>
      <c r="S128" s="80" t="str">
        <f>IF(OR($A128="",NOT(ISNUMBER($G128))),"",IF(AND($F128&lt;=S$6,$G128&gt;=S$5),IF(S$5&gt;$N128,5,$K128)*10+IF(AND($F128&gt;=S$5,$F128&lt;=S$6),IF(AND($G128&gt;=S$5,$G128&lt;=S$6),5,IF($L128=1,2,1)),IF(AND($G128&gt;=S$5,$G128&lt;=S$6),IF($M128&gt;0,4,3),0)),IF(AND($D128&lt;=S$6,$E128&gt;=S$5),60,0)))</f>
        <v/>
      </c>
      <c r="T128" s="80" t="str">
        <f>IF(OR($A128="",NOT(ISNUMBER($G128))),"",IF(AND($F128&lt;=T$6,$G128&gt;=T$5),IF(T$5&gt;$N128,5,$K128)*10+IF(AND($F128&gt;=T$5,$F128&lt;=T$6),IF(AND($G128&gt;=T$5,$G128&lt;=T$6),5,IF($L128=1,2,1)),IF(AND($G128&gt;=T$5,$G128&lt;=T$6),IF($M128&gt;0,4,3),0)),IF(AND($D128&lt;=T$6,$E128&gt;=T$5),60,0)))</f>
        <v/>
      </c>
      <c r="U128" s="80" t="str">
        <f>IF(OR($A128="",NOT(ISNUMBER($G128))),"",IF(AND($F128&lt;=U$6,$G128&gt;=U$5),IF(U$5&gt;$N128,5,$K128)*10+IF(AND($F128&gt;=U$5,$F128&lt;=U$6),IF(AND($G128&gt;=U$5,$G128&lt;=U$6),5,IF($L128=1,2,1)),IF(AND($G128&gt;=U$5,$G128&lt;=U$6),IF($M128&gt;0,4,3),0)),IF(AND($D128&lt;=U$6,$E128&gt;=U$5),60,0)))</f>
        <v/>
      </c>
      <c r="V128" s="80" t="str">
        <f>IF(OR($A128="",NOT(ISNUMBER($G128))),"",IF(AND($F128&lt;=V$6,$G128&gt;=V$5),IF(V$5&gt;$N128,5,$K128)*10+IF(AND($F128&gt;=V$5,$F128&lt;=V$6),IF(AND($G128&gt;=V$5,$G128&lt;=V$6),5,IF($L128=1,2,1)),IF(AND($G128&gt;=V$5,$G128&lt;=V$6),IF($M128&gt;0,4,3),0)),IF(AND($D128&lt;=V$6,$E128&gt;=V$5),60,0)))</f>
        <v/>
      </c>
      <c r="W128" s="80" t="str">
        <f>IF(OR($A128="",NOT(ISNUMBER($G128))),"",IF(AND($F128&lt;=W$6,$G128&gt;=W$5),IF(W$5&gt;$N128,5,$K128)*10+IF(AND($F128&gt;=W$5,$F128&lt;=W$6),IF(AND($G128&gt;=W$5,$G128&lt;=W$6),5,IF($L128=1,2,1)),IF(AND($G128&gt;=W$5,$G128&lt;=W$6),IF($M128&gt;0,4,3),0)),IF(AND($D128&lt;=W$6,$E128&gt;=W$5),60,0)))</f>
        <v/>
      </c>
      <c r="X128" s="80" t="str">
        <f>IF(OR($A128="",NOT(ISNUMBER($G128))),"",IF(AND($F128&lt;=X$6,$G128&gt;=X$5),IF(X$5&gt;$N128,5,$K128)*10+IF(AND($F128&gt;=X$5,$F128&lt;=X$6),IF(AND($G128&gt;=X$5,$G128&lt;=X$6),5,IF($L128=1,2,1)),IF(AND($G128&gt;=X$5,$G128&lt;=X$6),IF($M128&gt;0,4,3),0)),IF(AND($D128&lt;=X$6,$E128&gt;=X$5),60,0)))</f>
        <v/>
      </c>
      <c r="Y128" s="80" t="str">
        <f>IF(OR($A128="",NOT(ISNUMBER($G128))),"",IF(AND($F128&lt;=Y$6,$G128&gt;=Y$5),IF(Y$5&gt;$N128,5,$K128)*10+IF(AND($F128&gt;=Y$5,$F128&lt;=Y$6),IF(AND($G128&gt;=Y$5,$G128&lt;=Y$6),5,IF($L128=1,2,1)),IF(AND($G128&gt;=Y$5,$G128&lt;=Y$6),IF($M128&gt;0,4,3),0)),IF(AND($D128&lt;=Y$6,$E128&gt;=Y$5),60,0)))</f>
        <v/>
      </c>
      <c r="Z128" s="80" t="str">
        <f>IF(OR($A128="",NOT(ISNUMBER($G128))),"",IF(AND($F128&lt;=Z$6,$G128&gt;=Z$5),IF(Z$5&gt;$N128,5,$K128)*10+IF(AND($F128&gt;=Z$5,$F128&lt;=Z$6),IF(AND($G128&gt;=Z$5,$G128&lt;=Z$6),5,IF($L128=1,2,1)),IF(AND($G128&gt;=Z$5,$G128&lt;=Z$6),IF($M128&gt;0,4,3),0)),IF(AND($D128&lt;=Z$6,$E128&gt;=Z$5),60,0)))</f>
        <v/>
      </c>
      <c r="AA128" s="80" t="str">
        <f>IF(OR($A128="",NOT(ISNUMBER($G128))),"",IF(AND($F128&lt;=AA$6,$G128&gt;=AA$5),IF(AA$5&gt;$N128,5,$K128)*10+IF(AND($F128&gt;=AA$5,$F128&lt;=AA$6),IF(AND($G128&gt;=AA$5,$G128&lt;=AA$6),5,IF($L128=1,2,1)),IF(AND($G128&gt;=AA$5,$G128&lt;=AA$6),IF($M128&gt;0,4,3),0)),IF(AND($D128&lt;=AA$6,$E128&gt;=AA$5),60,0)))</f>
        <v/>
      </c>
      <c r="AB128" s="80" t="str">
        <f>IF(OR($A128="",NOT(ISNUMBER($G128))),"",IF(AND($F128&lt;=AB$6,$G128&gt;=AB$5),IF(AB$5&gt;$N128,5,$K128)*10+IF(AND($F128&gt;=AB$5,$F128&lt;=AB$6),IF(AND($G128&gt;=AB$5,$G128&lt;=AB$6),5,IF($L128=1,2,1)),IF(AND($G128&gt;=AB$5,$G128&lt;=AB$6),IF($M128&gt;0,4,3),0)),IF(AND($D128&lt;=AB$6,$E128&gt;=AB$5),60,0)))</f>
        <v/>
      </c>
      <c r="AC128" s="80" t="str">
        <f>IF(OR($A128="",NOT(ISNUMBER($G128))),"",IF(AND($F128&lt;=AC$6,$G128&gt;=AC$5),IF(AC$5&gt;$N128,5,$K128)*10+IF(AND($F128&gt;=AC$5,$F128&lt;=AC$6),IF(AND($G128&gt;=AC$5,$G128&lt;=AC$6),5,IF($L128=1,2,1)),IF(AND($G128&gt;=AC$5,$G128&lt;=AC$6),IF($M128&gt;0,4,3),0)),IF(AND($D128&lt;=AC$6,$E128&gt;=AC$5),60,0)))</f>
        <v/>
      </c>
      <c r="AD128" s="80" t="str">
        <f>IF(OR($A128="",NOT(ISNUMBER($G128))),"",IF(AND($F128&lt;=AD$6,$G128&gt;=AD$5),IF(AD$5&gt;$N128,5,$K128)*10+IF(AND($F128&gt;=AD$5,$F128&lt;=AD$6),IF(AND($G128&gt;=AD$5,$G128&lt;=AD$6),5,IF($L128=1,2,1)),IF(AND($G128&gt;=AD$5,$G128&lt;=AD$6),IF($M128&gt;0,4,3),0)),IF(AND($D128&lt;=AD$6,$E128&gt;=AD$5),60,0)))</f>
        <v/>
      </c>
      <c r="AE128" s="80" t="str">
        <f>IF(OR($A128="",NOT(ISNUMBER($G128))),"",IF(AND($F128&lt;=AE$6,$G128&gt;=AE$5),IF(AE$5&gt;$N128,5,$K128)*10+IF(AND($F128&gt;=AE$5,$F128&lt;=AE$6),IF(AND($G128&gt;=AE$5,$G128&lt;=AE$6),5,IF($L128=1,2,1)),IF(AND($G128&gt;=AE$5,$G128&lt;=AE$6),IF($M128&gt;0,4,3),0)),IF(AND($D128&lt;=AE$6,$E128&gt;=AE$5),60,0)))</f>
        <v/>
      </c>
      <c r="AF128" s="80" t="str">
        <f>IF(OR($A128="",NOT(ISNUMBER($G128))),"",IF(AND($F128&lt;=AF$6,$G128&gt;=AF$5),IF(AF$5&gt;$N128,5,$K128)*10+IF(AND($F128&gt;=AF$5,$F128&lt;=AF$6),IF(AND($G128&gt;=AF$5,$G128&lt;=AF$6),5,IF($L128=1,2,1)),IF(AND($G128&gt;=AF$5,$G128&lt;=AF$6),IF($M128&gt;0,4,3),0)),IF(AND($D128&lt;=AF$6,$E128&gt;=AF$5),60,0)))</f>
        <v/>
      </c>
      <c r="AG128" s="80" t="str">
        <f>IF(OR($A128="",NOT(ISNUMBER($G128))),"",IF(AND($F128&lt;=AG$6,$G128&gt;=AG$5),IF(AG$5&gt;$N128,5,$K128)*10+IF(AND($F128&gt;=AG$5,$F128&lt;=AG$6),IF(AND($G128&gt;=AG$5,$G128&lt;=AG$6),5,IF($L128=1,2,1)),IF(AND($G128&gt;=AG$5,$G128&lt;=AG$6),IF($M128&gt;0,4,3),0)),IF(AND($D128&lt;=AG$6,$E128&gt;=AG$5),60,0)))</f>
        <v/>
      </c>
      <c r="AH128" s="80" t="str">
        <f>IF(OR($A128="",NOT(ISNUMBER($G128))),"",IF(AND($F128&lt;=AH$6,$G128&gt;=AH$5),IF(AH$5&gt;$N128,5,$K128)*10+IF(AND($F128&gt;=AH$5,$F128&lt;=AH$6),IF(AND($G128&gt;=AH$5,$G128&lt;=AH$6),5,IF($L128=1,2,1)),IF(AND($G128&gt;=AH$5,$G128&lt;=AH$6),IF($M128&gt;0,4,3),0)),IF(AND($D128&lt;=AH$6,$E128&gt;=AH$5),60,0)))</f>
        <v/>
      </c>
      <c r="AI128" s="80" t="str">
        <f>IF(OR($A128="",NOT(ISNUMBER($G128))),"",IF(AND($F128&lt;=AI$6,$G128&gt;=AI$5),IF(AI$5&gt;$N128,5,$K128)*10+IF(AND($F128&gt;=AI$5,$F128&lt;=AI$6),IF(AND($G128&gt;=AI$5,$G128&lt;=AI$6),5,IF($L128=1,2,1)),IF(AND($G128&gt;=AI$5,$G128&lt;=AI$6),IF($M128&gt;0,4,3),0)),IF(AND($D128&lt;=AI$6,$E128&gt;=AI$5),60,0)))</f>
        <v/>
      </c>
      <c r="AJ128" s="80" t="str">
        <f>IF(OR($A128="",NOT(ISNUMBER($G128))),"",IF(AND($F128&lt;=AJ$6,$G128&gt;=AJ$5),IF(AJ$5&gt;$N128,5,$K128)*10+IF(AND($F128&gt;=AJ$5,$F128&lt;=AJ$6),IF(AND($G128&gt;=AJ$5,$G128&lt;=AJ$6),5,IF($L128=1,2,1)),IF(AND($G128&gt;=AJ$5,$G128&lt;=AJ$6),IF($M128&gt;0,4,3),0)),IF(AND($D128&lt;=AJ$6,$E128&gt;=AJ$5),60,0)))</f>
        <v/>
      </c>
      <c r="AK128" s="80" t="str">
        <f>IF(OR($A128="",NOT(ISNUMBER($G128))),"",IF(AND($F128&lt;=AK$6,$G128&gt;=AK$5),IF(AK$5&gt;$N128,5,$K128)*10+IF(AND($F128&gt;=AK$5,$F128&lt;=AK$6),IF(AND($G128&gt;=AK$5,$G128&lt;=AK$6),5,IF($L128=1,2,1)),IF(AND($G128&gt;=AK$5,$G128&lt;=AK$6),IF($M128&gt;0,4,3),0)),IF(AND($D128&lt;=AK$6,$E128&gt;=AK$5),60,0)))</f>
        <v/>
      </c>
      <c r="AL128" s="80" t="str">
        <f>IF(OR($A128="",NOT(ISNUMBER($G128))),"",IF(AND($F128&lt;=AL$6,$G128&gt;=AL$5),IF(AL$5&gt;$N128,5,$K128)*10+IF(AND($F128&gt;=AL$5,$F128&lt;=AL$6),IF(AND($G128&gt;=AL$5,$G128&lt;=AL$6),5,IF($L128=1,2,1)),IF(AND($G128&gt;=AL$5,$G128&lt;=AL$6),IF($M128&gt;0,4,3),0)),IF(AND($D128&lt;=AL$6,$E128&gt;=AL$5),60,0)))</f>
        <v/>
      </c>
      <c r="AM128" s="80" t="str">
        <f>IF(OR($A128="",NOT(ISNUMBER($G128))),"",IF(AND($F128&lt;=AM$6,$G128&gt;=AM$5),IF(AM$5&gt;$N128,5,$K128)*10+IF(AND($F128&gt;=AM$5,$F128&lt;=AM$6),IF(AND($G128&gt;=AM$5,$G128&lt;=AM$6),5,IF($L128=1,2,1)),IF(AND($G128&gt;=AM$5,$G128&lt;=AM$6),IF($M128&gt;0,4,3),0)),IF(AND($D128&lt;=AM$6,$E128&gt;=AM$5),60,0)))</f>
        <v/>
      </c>
      <c r="AN128" s="80" t="str">
        <f>IF(OR($A128="",NOT(ISNUMBER($G128))),"",IF(AND($F128&lt;=AN$6,$G128&gt;=AN$5),IF(AN$5&gt;$N128,5,$K128)*10+IF(AND($F128&gt;=AN$5,$F128&lt;=AN$6),IF(AND($G128&gt;=AN$5,$G128&lt;=AN$6),5,IF($L128=1,2,1)),IF(AND($G128&gt;=AN$5,$G128&lt;=AN$6),IF($M128&gt;0,4,3),0)),IF(AND($D128&lt;=AN$6,$E128&gt;=AN$5),60,0)))</f>
        <v/>
      </c>
      <c r="AO128" s="80" t="str">
        <f>IF(OR($A128="",NOT(ISNUMBER($G128))),"",IF(AND($F128&lt;=AO$6,$G128&gt;=AO$5),IF(AO$5&gt;$N128,5,$K128)*10+IF(AND($F128&gt;=AO$5,$F128&lt;=AO$6),IF(AND($G128&gt;=AO$5,$G128&lt;=AO$6),5,IF($L128=1,2,1)),IF(AND($G128&gt;=AO$5,$G128&lt;=AO$6),IF($M128&gt;0,4,3),0)),IF(AND($D128&lt;=AO$6,$E128&gt;=AO$5),60,0)))</f>
        <v/>
      </c>
      <c r="AP128" s="80" t="str">
        <f>IF(OR($A128="",NOT(ISNUMBER($G128))),"",IF(AND($F128&lt;=AP$6,$G128&gt;=AP$5),IF(AP$5&gt;$N128,5,$K128)*10+IF(AND($F128&gt;=AP$5,$F128&lt;=AP$6),IF(AND($G128&gt;=AP$5,$G128&lt;=AP$6),5,IF($L128=1,2,1)),IF(AND($G128&gt;=AP$5,$G128&lt;=AP$6),IF($M128&gt;0,4,3),0)),IF(AND($D128&lt;=AP$6,$E128&gt;=AP$5),60,0)))</f>
        <v/>
      </c>
      <c r="AQ128" s="80" t="str">
        <f>IF(OR($A128="",NOT(ISNUMBER($G128))),"",IF(AND($F128&lt;=AQ$6,$G128&gt;=AQ$5),IF(AQ$5&gt;$N128,5,$K128)*10+IF(AND($F128&gt;=AQ$5,$F128&lt;=AQ$6),IF(AND($G128&gt;=AQ$5,$G128&lt;=AQ$6),5,IF($L128=1,2,1)),IF(AND($G128&gt;=AQ$5,$G128&lt;=AQ$6),IF($M128&gt;0,4,3),0)),IF(AND($D128&lt;=AQ$6,$E128&gt;=AQ$5),60,0)))</f>
        <v/>
      </c>
      <c r="AR128" s="80" t="str">
        <f>IF(OR($A128="",NOT(ISNUMBER($G128))),"",IF(AND($F128&lt;=AR$6,$G128&gt;=AR$5),IF(AR$5&gt;$N128,5,$K128)*10+IF(AND($F128&gt;=AR$5,$F128&lt;=AR$6),IF(AND($G128&gt;=AR$5,$G128&lt;=AR$6),5,IF($L128=1,2,1)),IF(AND($G128&gt;=AR$5,$G128&lt;=AR$6),IF($M128&gt;0,4,3),0)),IF(AND($D128&lt;=AR$6,$E128&gt;=AR$5),60,0)))</f>
        <v/>
      </c>
      <c r="AS128" s="80" t="str">
        <f>IF(OR($A128="",NOT(ISNUMBER($G128))),"",IF(AND($F128&lt;=AS$6,$G128&gt;=AS$5),IF(AS$5&gt;$N128,5,$K128)*10+IF(AND($F128&gt;=AS$5,$F128&lt;=AS$6),IF(AND($G128&gt;=AS$5,$G128&lt;=AS$6),5,IF($L128=1,2,1)),IF(AND($G128&gt;=AS$5,$G128&lt;=AS$6),IF($M128&gt;0,4,3),0)),IF(AND($D128&lt;=AS$6,$E128&gt;=AS$5),60,0)))</f>
        <v/>
      </c>
      <c r="AT128" s="80" t="str">
        <f>IF(OR($A128="",NOT(ISNUMBER($G128))),"",IF(AND($F128&lt;=AT$6,$G128&gt;=AT$5),IF(AT$5&gt;$N128,5,$K128)*10+IF(AND($F128&gt;=AT$5,$F128&lt;=AT$6),IF(AND($G128&gt;=AT$5,$G128&lt;=AT$6),5,IF($L128=1,2,1)),IF(AND($G128&gt;=AT$5,$G128&lt;=AT$6),IF($M128&gt;0,4,3),0)),IF(AND($D128&lt;=AT$6,$E128&gt;=AT$5),60,0)))</f>
        <v/>
      </c>
      <c r="AU128" s="80" t="str">
        <f>IF(OR($A128="",NOT(ISNUMBER($G128))),"",IF(AND($F128&lt;=AU$6,$G128&gt;=AU$5),IF(AU$5&gt;$N128,5,$K128)*10+IF(AND($F128&gt;=AU$5,$F128&lt;=AU$6),IF(AND($G128&gt;=AU$5,$G128&lt;=AU$6),5,IF($L128=1,2,1)),IF(AND($G128&gt;=AU$5,$G128&lt;=AU$6),IF($M128&gt;0,4,3),0)),IF(AND($D128&lt;=AU$6,$E128&gt;=AU$5),60,0)))</f>
        <v/>
      </c>
      <c r="AV128" s="80" t="str">
        <f>IF(OR($A128="",NOT(ISNUMBER($G128))),"",IF(AND($F128&lt;=AV$6,$G128&gt;=AV$5),IF(AV$5&gt;$N128,5,$K128)*10+IF(AND($F128&gt;=AV$5,$F128&lt;=AV$6),IF(AND($G128&gt;=AV$5,$G128&lt;=AV$6),5,IF($L128=1,2,1)),IF(AND($G128&gt;=AV$5,$G128&lt;=AV$6),IF($M128&gt;0,4,3),0)),IF(AND($D128&lt;=AV$6,$E128&gt;=AV$5),60,0)))</f>
        <v/>
      </c>
      <c r="AW128" s="80" t="str">
        <f>IF(OR($A128="",NOT(ISNUMBER($G128))),"",IF(AND($F128&lt;=AW$6,$G128&gt;=AW$5),IF(AW$5&gt;$N128,5,$K128)*10+IF(AND($F128&gt;=AW$5,$F128&lt;=AW$6),IF(AND($G128&gt;=AW$5,$G128&lt;=AW$6),5,IF($L128=1,2,1)),IF(AND($G128&gt;=AW$5,$G128&lt;=AW$6),IF($M128&gt;0,4,3),0)),IF(AND($D128&lt;=AW$6,$E128&gt;=AW$5),60,0)))</f>
        <v/>
      </c>
      <c r="AX128" s="80" t="str">
        <f>IF(OR($A128="",NOT(ISNUMBER($G128))),"",IF(AND($F128&lt;=AX$6,$G128&gt;=AX$5),IF(AX$5&gt;$N128,5,$K128)*10+IF(AND($F128&gt;=AX$5,$F128&lt;=AX$6),IF(AND($G128&gt;=AX$5,$G128&lt;=AX$6),5,IF($L128=1,2,1)),IF(AND($G128&gt;=AX$5,$G128&lt;=AX$6),IF($M128&gt;0,4,3),0)),IF(AND($D128&lt;=AX$6,$E128&gt;=AX$5),60,0)))</f>
        <v/>
      </c>
      <c r="AY128" s="80" t="str">
        <f>IF(OR($A128="",NOT(ISNUMBER($G128))),"",IF(AND($F128&lt;=AY$6,$G128&gt;=AY$5),IF(AY$5&gt;$N128,5,$K128)*10+IF(AND($F128&gt;=AY$5,$F128&lt;=AY$6),IF(AND($G128&gt;=AY$5,$G128&lt;=AY$6),5,IF($L128=1,2,1)),IF(AND($G128&gt;=AY$5,$G128&lt;=AY$6),IF($M128&gt;0,4,3),0)),IF(AND($D128&lt;=AY$6,$E128&gt;=AY$5),60,0)))</f>
        <v/>
      </c>
      <c r="AZ128" s="80" t="str">
        <f>IF(OR($A128="",NOT(ISNUMBER($G128))),"",IF(AND($F128&lt;=AZ$6,$G128&gt;=AZ$5),IF(AZ$5&gt;$N128,5,$K128)*10+IF(AND($F128&gt;=AZ$5,$F128&lt;=AZ$6),IF(AND($G128&gt;=AZ$5,$G128&lt;=AZ$6),5,IF($L128=1,2,1)),IF(AND($G128&gt;=AZ$5,$G128&lt;=AZ$6),IF($M128&gt;0,4,3),0)),IF(AND($D128&lt;=AZ$6,$E128&gt;=AZ$5),60,0)))</f>
        <v/>
      </c>
      <c r="BA128" s="80" t="str">
        <f>IF(OR($A128="",NOT(ISNUMBER($G128))),"",IF(AND($F128&lt;=BA$6,$G128&gt;=BA$5),IF(BA$5&gt;$N128,5,$K128)*10+IF(AND($F128&gt;=BA$5,$F128&lt;=BA$6),IF(AND($G128&gt;=BA$5,$G128&lt;=BA$6),5,IF($L128=1,2,1)),IF(AND($G128&gt;=BA$5,$G128&lt;=BA$6),IF($M128&gt;0,4,3),0)),IF(AND($D128&lt;=BA$6,$E128&gt;=BA$5),60,0)))</f>
        <v/>
      </c>
      <c r="BB128" s="80" t="str">
        <f>IF(OR($A128="",NOT(ISNUMBER($G128))),"",IF(AND($F128&lt;=BB$6,$G128&gt;=BB$5),IF(BB$5&gt;$N128,5,$K128)*10+IF(AND($F128&gt;=BB$5,$F128&lt;=BB$6),IF(AND($G128&gt;=BB$5,$G128&lt;=BB$6),5,IF($L128=1,2,1)),IF(AND($G128&gt;=BB$5,$G128&lt;=BB$6),IF($M128&gt;0,4,3),0)),IF(AND($D128&lt;=BB$6,$E128&gt;=BB$5),60,0)))</f>
        <v/>
      </c>
      <c r="BC128" s="80" t="str">
        <f>IF(OR($A128="",NOT(ISNUMBER($G128))),"",IF(AND($F128&lt;=BC$6,$G128&gt;=BC$5),IF(BC$5&gt;$N128,5,$K128)*10+IF(AND($F128&gt;=BC$5,$F128&lt;=BC$6),IF(AND($G128&gt;=BC$5,$G128&lt;=BC$6),5,IF($L128=1,2,1)),IF(AND($G128&gt;=BC$5,$G128&lt;=BC$6),IF($M128&gt;0,4,3),0)),IF(AND($D128&lt;=BC$6,$E128&gt;=BC$5),60,0)))</f>
        <v/>
      </c>
      <c r="BD128" s="80" t="str">
        <f>IF(OR($A128="",NOT(ISNUMBER($G128))),"",IF(AND($F128&lt;=BD$6,$G128&gt;=BD$5),IF(BD$5&gt;$N128,5,$K128)*10+IF(AND($F128&gt;=BD$5,$F128&lt;=BD$6),IF(AND($G128&gt;=BD$5,$G128&lt;=BD$6),5,IF($L128=1,2,1)),IF(AND($G128&gt;=BD$5,$G128&lt;=BD$6),IF($M128&gt;0,4,3),0)),IF(AND($D128&lt;=BD$6,$E128&gt;=BD$5),60,0)))</f>
        <v/>
      </c>
      <c r="BE128" s="80" t="str">
        <f>IF(OR($A128="",NOT(ISNUMBER($G128))),"",IF(AND($F128&lt;=BE$6,$G128&gt;=BE$5),IF(BE$5&gt;$N128,5,$K128)*10+IF(AND($F128&gt;=BE$5,$F128&lt;=BE$6),IF(AND($G128&gt;=BE$5,$G128&lt;=BE$6),5,IF($L128=1,2,1)),IF(AND($G128&gt;=BE$5,$G128&lt;=BE$6),IF($M128&gt;0,4,3),0)),IF(AND($D128&lt;=BE$6,$E128&gt;=BE$5),60,0)))</f>
        <v/>
      </c>
      <c r="BF128" s="80" t="str">
        <f>IF(OR($A128="",NOT(ISNUMBER($G128))),"",IF(AND($F128&lt;=BF$6,$G128&gt;=BF$5),IF(BF$5&gt;$N128,5,$K128)*10+IF(AND($F128&gt;=BF$5,$F128&lt;=BF$6),IF(AND($G128&gt;=BF$5,$G128&lt;=BF$6),5,IF($L128=1,2,1)),IF(AND($G128&gt;=BF$5,$G128&lt;=BF$6),IF($M128&gt;0,4,3),0)),IF(AND($D128&lt;=BF$6,$E128&gt;=BF$5),60,0)))</f>
        <v/>
      </c>
      <c r="BG128" s="80" t="str">
        <f>IF(OR($A128="",NOT(ISNUMBER($G128))),"",IF(AND($F128&lt;=BG$6,$G128&gt;=BG$5),IF(BG$5&gt;$N128,5,$K128)*10+IF(AND($F128&gt;=BG$5,$F128&lt;=BG$6),IF(AND($G128&gt;=BG$5,$G128&lt;=BG$6),5,IF($L128=1,2,1)),IF(AND($G128&gt;=BG$5,$G128&lt;=BG$6),IF($M128&gt;0,4,3),0)),IF(AND($D128&lt;=BG$6,$E128&gt;=BG$5),60,0)))</f>
        <v/>
      </c>
      <c r="BH128" s="80" t="str">
        <f>IF(OR($A128="",NOT(ISNUMBER($G128))),"",IF(AND($F128&lt;=BH$6,$G128&gt;=BH$5),IF(BH$5&gt;$N128,5,$K128)*10+IF(AND($F128&gt;=BH$5,$F128&lt;=BH$6),IF(AND($G128&gt;=BH$5,$G128&lt;=BH$6),5,IF($L128=1,2,1)),IF(AND($G128&gt;=BH$5,$G128&lt;=BH$6),IF($M128&gt;0,4,3),0)),IF(AND($D128&lt;=BH$6,$E128&gt;=BH$5),60,0)))</f>
        <v/>
      </c>
      <c r="BI128" s="80" t="str">
        <f>IF(OR($A128="",NOT(ISNUMBER($G128))),"",IF(AND($F128&lt;=BI$6,$G128&gt;=BI$5),IF(BI$5&gt;$N128,5,$K128)*10+IF(AND($F128&gt;=BI$5,$F128&lt;=BI$6),IF(AND($G128&gt;=BI$5,$G128&lt;=BI$6),5,IF($L128=1,2,1)),IF(AND($G128&gt;=BI$5,$G128&lt;=BI$6),IF($M128&gt;0,4,3),0)),IF(AND($D128&lt;=BI$6,$E128&gt;=BI$5),60,0)))</f>
        <v/>
      </c>
      <c r="BJ128" s="80" t="str">
        <f>IF(OR($A128="",NOT(ISNUMBER($G128))),"",IF(AND($F128&lt;=BJ$6,$G128&gt;=BJ$5),IF(BJ$5&gt;$N128,5,$K128)*10+IF(AND($F128&gt;=BJ$5,$F128&lt;=BJ$6),IF(AND($G128&gt;=BJ$5,$G128&lt;=BJ$6),5,IF($L128=1,2,1)),IF(AND($G128&gt;=BJ$5,$G128&lt;=BJ$6),IF($M128&gt;0,4,3),0)),IF(AND($D128&lt;=BJ$6,$E128&gt;=BJ$5),60,0)))</f>
        <v/>
      </c>
      <c r="BK128" s="80" t="str">
        <f>IF(OR($A128="",NOT(ISNUMBER($G128))),"",IF(AND($F128&lt;=BK$6,$G128&gt;=BK$5),IF(BK$5&gt;$N128,5,$K128)*10+IF(AND($F128&gt;=BK$5,$F128&lt;=BK$6),IF(AND($G128&gt;=BK$5,$G128&lt;=BK$6),5,IF($L128=1,2,1)),IF(AND($G128&gt;=BK$5,$G128&lt;=BK$6),IF($M128&gt;0,4,3),0)),IF(AND($D128&lt;=BK$6,$E128&gt;=BK$5),60,0)))</f>
        <v/>
      </c>
      <c r="BL128" s="80" t="str">
        <f>IF(OR($A128="",NOT(ISNUMBER($G128))),"",IF(AND($F128&lt;=BL$6,$G128&gt;=BL$5),IF(BL$5&gt;$N128,5,$K128)*10+IF(AND($F128&gt;=BL$5,$F128&lt;=BL$6),IF(AND($G128&gt;=BL$5,$G128&lt;=BL$6),5,IF($L128=1,2,1)),IF(AND($G128&gt;=BL$5,$G128&lt;=BL$6),IF($M128&gt;0,4,3),0)),IF(AND($D128&lt;=BL$6,$E128&gt;=BL$5),60,0)))</f>
        <v/>
      </c>
      <c r="BM128" s="80" t="str">
        <f>IF(OR($A128="",NOT(ISNUMBER($G128))),"",IF(AND($F128&lt;=BM$6,$G128&gt;=BM$5),IF(BM$5&gt;$N128,5,$K128)*10+IF(AND($F128&gt;=BM$5,$F128&lt;=BM$6),IF(AND($G128&gt;=BM$5,$G128&lt;=BM$6),5,IF($L128=1,2,1)),IF(AND($G128&gt;=BM$5,$G128&lt;=BM$6),IF($M128&gt;0,4,3),0)),IF(AND($D128&lt;=BM$6,$E128&gt;=BM$5),60,0)))</f>
        <v/>
      </c>
      <c r="BN128" s="80" t="str">
        <f>IF(OR($A128="",NOT(ISNUMBER($G128))),"",IF(AND($F128&lt;=BN$6,$G128&gt;=BN$5),IF(BN$5&gt;$N128,5,$K128)*10+IF(AND($F128&gt;=BN$5,$F128&lt;=BN$6),IF(AND($G128&gt;=BN$5,$G128&lt;=BN$6),5,IF($L128=1,2,1)),IF(AND($G128&gt;=BN$5,$G128&lt;=BN$6),IF($M128&gt;0,4,3),0)),IF(AND($D128&lt;=BN$6,$E128&gt;=BN$5),60,0)))</f>
        <v/>
      </c>
      <c r="BO128" s="80" t="str">
        <f>IF(OR($A128="",NOT(ISNUMBER($G128))),"",IF(AND($F128&lt;=BO$6,$G128&gt;=BO$5),IF(BO$5&gt;$N128,5,$K128)*10+IF(AND($F128&gt;=BO$5,$F128&lt;=BO$6),IF(AND($G128&gt;=BO$5,$G128&lt;=BO$6),5,IF($L128=1,2,1)),IF(AND($G128&gt;=BO$5,$G128&lt;=BO$6),IF($M128&gt;0,4,3),0)),IF(AND($D128&lt;=BO$6,$E128&gt;=BO$5),60,0)))</f>
        <v/>
      </c>
      <c r="BP128" s="80" t="str">
        <f>IF(OR($A128="",NOT(ISNUMBER($G128))),"",IF(AND($F128&lt;=BP$6,$G128&gt;=BP$5),IF(BP$5&gt;$N128,5,$K128)*10+IF(AND($F128&gt;=BP$5,$F128&lt;=BP$6),IF(AND($G128&gt;=BP$5,$G128&lt;=BP$6),5,IF($L128=1,2,1)),IF(AND($G128&gt;=BP$5,$G128&lt;=BP$6),IF($M128&gt;0,4,3),0)),IF(AND($D128&lt;=BP$6,$E128&gt;=BP$5),60,0)))</f>
        <v/>
      </c>
      <c r="BQ128" s="80" t="str">
        <f>IF(OR($A128="",NOT(ISNUMBER($G128))),"",IF(AND($F128&lt;=BQ$6,$G128&gt;=BQ$5),IF(BQ$5&gt;$N128,5,$K128)*10+IF(AND($F128&gt;=BQ$5,$F128&lt;=BQ$6),IF(AND($G128&gt;=BQ$5,$G128&lt;=BQ$6),5,IF($L128=1,2,1)),IF(AND($G128&gt;=BQ$5,$G128&lt;=BQ$6),IF($M128&gt;0,4,3),0)),IF(AND($D128&lt;=BQ$6,$E128&gt;=BQ$5),60,0)))</f>
        <v/>
      </c>
      <c r="BR128" s="80" t="str">
        <f>IF(OR($A128="",NOT(ISNUMBER($G128))),"",IF(AND($F128&lt;=BR$6,$G128&gt;=BR$5),IF(BR$5&gt;$N128,5,$K128)*10+IF(AND($F128&gt;=BR$5,$F128&lt;=BR$6),IF(AND($G128&gt;=BR$5,$G128&lt;=BR$6),5,IF($L128=1,2,1)),IF(AND($G128&gt;=BR$5,$G128&lt;=BR$6),IF($M128&gt;0,4,3),0)),IF(AND($D128&lt;=BR$6,$E128&gt;=BR$5),60,0)))</f>
        <v/>
      </c>
      <c r="BS128" s="80" t="str">
        <f>IF(OR($A128="",NOT(ISNUMBER($G128))),"",IF(AND($F128&lt;=BS$6,$G128&gt;=BS$5),IF(BS$5&gt;$N128,5,$K128)*10+IF(AND($F128&gt;=BS$5,$F128&lt;=BS$6),IF(AND($G128&gt;=BS$5,$G128&lt;=BS$6),5,IF($L128=1,2,1)),IF(AND($G128&gt;=BS$5,$G128&lt;=BS$6),IF($M128&gt;0,4,3),0)),IF(AND($D128&lt;=BS$6,$E128&gt;=BS$5),60,0)))</f>
        <v/>
      </c>
      <c r="BT128" s="80" t="str">
        <f>IF(OR($A128="",NOT(ISNUMBER($G128))),"",IF(AND($F128&lt;=BT$6,$G128&gt;=BT$5),IF(BT$5&gt;$N128,5,$K128)*10+IF(AND($F128&gt;=BT$5,$F128&lt;=BT$6),IF(AND($G128&gt;=BT$5,$G128&lt;=BT$6),5,IF($L128=1,2,1)),IF(AND($G128&gt;=BT$5,$G128&lt;=BT$6),IF($M128&gt;0,4,3),0)),IF(AND($D128&lt;=BT$6,$E128&gt;=BT$5),60,0)))</f>
        <v/>
      </c>
      <c r="BU128" s="80" t="str">
        <f>IF(OR($A128="",NOT(ISNUMBER($G128))),"",IF(AND($F128&lt;=BU$6,$G128&gt;=BU$5),IF(BU$5&gt;$N128,5,$K128)*10+IF(AND($F128&gt;=BU$5,$F128&lt;=BU$6),IF(AND($G128&gt;=BU$5,$G128&lt;=BU$6),5,IF($L128=1,2,1)),IF(AND($G128&gt;=BU$5,$G128&lt;=BU$6),IF($M128&gt;0,4,3),0)),IF(AND($D128&lt;=BU$6,$E128&gt;=BU$5),60,0)))</f>
        <v/>
      </c>
      <c r="BV128" s="80" t="str">
        <f>IF(OR($A128="",NOT(ISNUMBER($G128))),"",IF(AND($F128&lt;=BV$6,$G128&gt;=BV$5),IF(BV$5&gt;$N128,5,$K128)*10+IF(AND($F128&gt;=BV$5,$F128&lt;=BV$6),IF(AND($G128&gt;=BV$5,$G128&lt;=BV$6),5,IF($L128=1,2,1)),IF(AND($G128&gt;=BV$5,$G128&lt;=BV$6),IF($M128&gt;0,4,3),0)),IF(AND($D128&lt;=BV$6,$E128&gt;=BV$5),60,0)))</f>
        <v/>
      </c>
      <c r="BW128" s="80" t="str">
        <f>IF(OR($A128="",NOT(ISNUMBER($G128))),"",IF(AND($F128&lt;=BW$6,$G128&gt;=BW$5),IF(BW$5&gt;$N128,5,$K128)*10+IF(AND($F128&gt;=BW$5,$F128&lt;=BW$6),IF(AND($G128&gt;=BW$5,$G128&lt;=BW$6),5,IF($L128=1,2,1)),IF(AND($G128&gt;=BW$5,$G128&lt;=BW$6),IF($M128&gt;0,4,3),0)),IF(AND($D128&lt;=BW$6,$E128&gt;=BW$5),60,0)))</f>
        <v/>
      </c>
      <c r="BX128" s="80" t="str">
        <f>IF(OR($A128="",NOT(ISNUMBER($G128))),"",IF(AND($F128&lt;=BX$6,$G128&gt;=BX$5),IF(BX$5&gt;$N128,5,$K128)*10+IF(AND($F128&gt;=BX$5,$F128&lt;=BX$6),IF(AND($G128&gt;=BX$5,$G128&lt;=BX$6),5,IF($L128=1,2,1)),IF(AND($G128&gt;=BX$5,$G128&lt;=BX$6),IF($M128&gt;0,4,3),0)),IF(AND($D128&lt;=BX$6,$E128&gt;=BX$5),60,0)))</f>
        <v/>
      </c>
      <c r="BY128" s="80" t="str">
        <f>IF(OR($A128="",NOT(ISNUMBER($G128))),"",IF(AND($F128&lt;=BY$6,$G128&gt;=BY$5),IF(BY$5&gt;$N128,5,$K128)*10+IF(AND($F128&gt;=BY$5,$F128&lt;=BY$6),IF(AND($G128&gt;=BY$5,$G128&lt;=BY$6),5,IF($L128=1,2,1)),IF(AND($G128&gt;=BY$5,$G128&lt;=BY$6),IF($M128&gt;0,4,3),0)),IF(AND($D128&lt;=BY$6,$E128&gt;=BY$5),60,0)))</f>
        <v/>
      </c>
      <c r="BZ128" s="80" t="str">
        <f>IF(OR($A128="",NOT(ISNUMBER($G128))),"",IF(AND($F128&lt;=BZ$6,$G128&gt;=BZ$5),IF(BZ$5&gt;$N128,5,$K128)*10+IF(AND($F128&gt;=BZ$5,$F128&lt;=BZ$6),IF(AND($G128&gt;=BZ$5,$G128&lt;=BZ$6),5,IF($L128=1,2,1)),IF(AND($G128&gt;=BZ$5,$G128&lt;=BZ$6),IF($M128&gt;0,4,3),0)),IF(AND($D128&lt;=BZ$6,$E128&gt;=BZ$5),60,0)))</f>
        <v/>
      </c>
      <c r="CA128" s="80" t="str">
        <f>IF(OR($A128="",NOT(ISNUMBER($G128))),"",IF(AND($F128&lt;=CA$6,$G128&gt;=CA$5),IF(CA$5&gt;$N128,5,$K128)*10+IF(AND($F128&gt;=CA$5,$F128&lt;=CA$6),IF(AND($G128&gt;=CA$5,$G128&lt;=CA$6),5,IF($L128=1,2,1)),IF(AND($G128&gt;=CA$5,$G128&lt;=CA$6),IF($M128&gt;0,4,3),0)),IF(AND($D128&lt;=CA$6,$E128&gt;=CA$5),60,0)))</f>
        <v/>
      </c>
      <c r="CB128" s="80" t="str">
        <f>IF(OR($A128="",NOT(ISNUMBER($G128))),"",IF(AND($F128&lt;=CB$6,$G128&gt;=CB$5),IF(CB$5&gt;$N128,5,$K128)*10+IF(AND($F128&gt;=CB$5,$F128&lt;=CB$6),IF(AND($G128&gt;=CB$5,$G128&lt;=CB$6),5,IF($L128=1,2,1)),IF(AND($G128&gt;=CB$5,$G128&lt;=CB$6),IF($M128&gt;0,4,3),0)),IF(AND($D128&lt;=CB$6,$E128&gt;=CB$5),60,0)))</f>
        <v/>
      </c>
      <c r="CC128" s="80" t="str">
        <f>IF(OR($A128="",NOT(ISNUMBER($G128))),"",IF(AND($F128&lt;=CC$6,$G128&gt;=CC$5),IF(CC$5&gt;$N128,5,$K128)*10+IF(AND($F128&gt;=CC$5,$F128&lt;=CC$6),IF(AND($G128&gt;=CC$5,$G128&lt;=CC$6),5,IF($L128=1,2,1)),IF(AND($G128&gt;=CC$5,$G128&lt;=CC$6),IF($M128&gt;0,4,3),0)),IF(AND($D128&lt;=CC$6,$E128&gt;=CC$5),60,0)))</f>
        <v/>
      </c>
      <c r="CD128" s="80" t="str">
        <f>IF(OR($A128="",NOT(ISNUMBER($G128))),"",IF(AND($F128&lt;=CD$6,$G128&gt;=CD$5),IF(CD$5&gt;$N128,5,$K128)*10+IF(AND($F128&gt;=CD$5,$F128&lt;=CD$6),IF(AND($G128&gt;=CD$5,$G128&lt;=CD$6),5,IF($L128=1,2,1)),IF(AND($G128&gt;=CD$5,$G128&lt;=CD$6),IF($M128&gt;0,4,3),0)),IF(AND($D128&lt;=CD$6,$E128&gt;=CD$5),60,0)))</f>
        <v/>
      </c>
      <c r="CE128" s="80" t="str">
        <f>IF(OR($A128="",NOT(ISNUMBER($G128))),"",IF(AND($F128&lt;=CE$6,$G128&gt;=CE$5),IF(CE$5&gt;$N128,5,$K128)*10+IF(AND($F128&gt;=CE$5,$F128&lt;=CE$6),IF(AND($G128&gt;=CE$5,$G128&lt;=CE$6),5,IF($L128=1,2,1)),IF(AND($G128&gt;=CE$5,$G128&lt;=CE$6),IF($M128&gt;0,4,3),0)),IF(AND($D128&lt;=CE$6,$E128&gt;=CE$5),60,0)))</f>
        <v/>
      </c>
      <c r="CF128" s="80" t="str">
        <f>IF(OR($A128="",NOT(ISNUMBER($G128))),"",IF(AND($F128&lt;=CF$6,$G128&gt;=CF$5),IF(CF$5&gt;$N128,5,$K128)*10+IF(AND($F128&gt;=CF$5,$F128&lt;=CF$6),IF(AND($G128&gt;=CF$5,$G128&lt;=CF$6),5,IF($L128=1,2,1)),IF(AND($G128&gt;=CF$5,$G128&lt;=CF$6),IF($M128&gt;0,4,3),0)),IF(AND($D128&lt;=CF$6,$E128&gt;=CF$5),60,0)))</f>
        <v/>
      </c>
      <c r="CG128" s="80" t="str">
        <f>IF(OR($A128="",NOT(ISNUMBER($G128))),"",IF(AND($F128&lt;=CG$6,$G128&gt;=CG$5),IF(CG$5&gt;$N128,5,$K128)*10+IF(AND($F128&gt;=CG$5,$F128&lt;=CG$6),IF(AND($G128&gt;=CG$5,$G128&lt;=CG$6),5,IF($L128=1,2,1)),IF(AND($G128&gt;=CG$5,$G128&lt;=CG$6),IF($M128&gt;0,4,3),0)),IF(AND($D128&lt;=CG$6,$E128&gt;=CG$5),60,0)))</f>
        <v/>
      </c>
      <c r="CH128" s="80" t="str">
        <f>IF(OR($A128="",NOT(ISNUMBER($G128))),"",IF(AND($F128&lt;=CH$6,$G128&gt;=CH$5),IF(CH$5&gt;$N128,5,$K128)*10+IF(AND($F128&gt;=CH$5,$F128&lt;=CH$6),IF(AND($G128&gt;=CH$5,$G128&lt;=CH$6),5,IF($L128=1,2,1)),IF(AND($G128&gt;=CH$5,$G128&lt;=CH$6),IF($M128&gt;0,4,3),0)),IF(AND($D128&lt;=CH$6,$E128&gt;=CH$5),60,0)))</f>
        <v/>
      </c>
      <c r="CI128" s="80" t="str">
        <f>IF(OR($A128="",NOT(ISNUMBER($G128))),"",IF(AND($F128&lt;=CI$6,$G128&gt;=CI$5),IF(CI$5&gt;$N128,5,$K128)*10+IF(AND($F128&gt;=CI$5,$F128&lt;=CI$6),IF(AND($G128&gt;=CI$5,$G128&lt;=CI$6),5,IF($L128=1,2,1)),IF(AND($G128&gt;=CI$5,$G128&lt;=CI$6),IF($M128&gt;0,4,3),0)),IF(AND($D128&lt;=CI$6,$E128&gt;=CI$5),60,0)))</f>
        <v/>
      </c>
      <c r="CJ128" s="80" t="str">
        <f>IF(OR($A128="",NOT(ISNUMBER($G128))),"",IF(AND($F128&lt;=CJ$6,$G128&gt;=CJ$5),IF(CJ$5&gt;$N128,5,$K128)*10+IF(AND($F128&gt;=CJ$5,$F128&lt;=CJ$6),IF(AND($G128&gt;=CJ$5,$G128&lt;=CJ$6),5,IF($L128=1,2,1)),IF(AND($G128&gt;=CJ$5,$G128&lt;=CJ$6),IF($M128&gt;0,4,3),0)),IF(AND($D128&lt;=CJ$6,$E128&gt;=CJ$5),60,0)))</f>
        <v/>
      </c>
      <c r="CK128" s="80" t="str">
        <f>IF(OR($A128="",NOT(ISNUMBER($G128))),"",IF(AND($F128&lt;=CK$6,$G128&gt;=CK$5),IF(CK$5&gt;$N128,5,$K128)*10+IF(AND($F128&gt;=CK$5,$F128&lt;=CK$6),IF(AND($G128&gt;=CK$5,$G128&lt;=CK$6),5,IF($L128=1,2,1)),IF(AND($G128&gt;=CK$5,$G128&lt;=CK$6),IF($M128&gt;0,4,3),0)),IF(AND($D128&lt;=CK$6,$E128&gt;=CK$5),60,0)))</f>
        <v/>
      </c>
      <c r="CL128" s="80" t="str">
        <f>IF(OR($A128="",NOT(ISNUMBER($G128))),"",IF(AND($F128&lt;=CL$6,$G128&gt;=CL$5),IF(CL$5&gt;$N128,5,$K128)*10+IF(AND($F128&gt;=CL$5,$F128&lt;=CL$6),IF(AND($G128&gt;=CL$5,$G128&lt;=CL$6),5,IF($L128=1,2,1)),IF(AND($G128&gt;=CL$5,$G128&lt;=CL$6),IF($M128&gt;0,4,3),0)),IF(AND($D128&lt;=CL$6,$E128&gt;=CL$5),60,0)))</f>
        <v/>
      </c>
      <c r="CM128" s="80" t="str">
        <f>IF(OR($A128="",NOT(ISNUMBER($G128))),"",IF(AND($F128&lt;=CM$6,$G128&gt;=CM$5),IF(CM$5&gt;$N128,5,$K128)*10+IF(AND($F128&gt;=CM$5,$F128&lt;=CM$6),IF(AND($G128&gt;=CM$5,$G128&lt;=CM$6),5,IF($L128=1,2,1)),IF(AND($G128&gt;=CM$5,$G128&lt;=CM$6),IF($M128&gt;0,4,3),0)),IF(AND($D128&lt;=CM$6,$E128&gt;=CM$5),60,0)))</f>
        <v/>
      </c>
      <c r="CN128" s="80" t="str">
        <f>IF(OR($A128="",NOT(ISNUMBER($G128))),"",IF(AND($F128&lt;=CN$6,$G128&gt;=CN$5),IF(CN$5&gt;$N128,5,$K128)*10+IF(AND($F128&gt;=CN$5,$F128&lt;=CN$6),IF(AND($G128&gt;=CN$5,$G128&lt;=CN$6),5,IF($L128=1,2,1)),IF(AND($G128&gt;=CN$5,$G128&lt;=CN$6),IF($M128&gt;0,4,3),0)),IF(AND($D128&lt;=CN$6,$E128&gt;=CN$5),60,0)))</f>
        <v/>
      </c>
      <c r="CO128" s="80" t="str">
        <f>IF(OR($A128="",NOT(ISNUMBER($G128))),"",IF(AND($F128&lt;=CO$6,$G128&gt;=CO$5),IF(CO$5&gt;$N128,5,$K128)*10+IF(AND($F128&gt;=CO$5,$F128&lt;=CO$6),IF(AND($G128&gt;=CO$5,$G128&lt;=CO$6),5,IF($L128=1,2,1)),IF(AND($G128&gt;=CO$5,$G128&lt;=CO$6),IF($M128&gt;0,4,3),0)),IF(AND($D128&lt;=CO$6,$E128&gt;=CO$5),60,0)))</f>
        <v/>
      </c>
      <c r="CP128" s="80" t="str">
        <f>IF(OR($A128="",NOT(ISNUMBER($G128))),"",IF(AND($F128&lt;=CP$6,$G128&gt;=CP$5),IF(CP$5&gt;$N128,5,$K128)*10+IF(AND($F128&gt;=CP$5,$F128&lt;=CP$6),IF(AND($G128&gt;=CP$5,$G128&lt;=CP$6),5,IF($L128=1,2,1)),IF(AND($G128&gt;=CP$5,$G128&lt;=CP$6),IF($M128&gt;0,4,3),0)),IF(AND($D128&lt;=CP$6,$E128&gt;=CP$5),60,0)))</f>
        <v/>
      </c>
      <c r="CQ128" s="80" t="str">
        <f>IF(OR($A128="",NOT(ISNUMBER($G128))),"",IF(AND($F128&lt;=CQ$6,$G128&gt;=CQ$5),IF(CQ$5&gt;$N128,5,$K128)*10+IF(AND($F128&gt;=CQ$5,$F128&lt;=CQ$6),IF(AND($G128&gt;=CQ$5,$G128&lt;=CQ$6),5,IF($L128=1,2,1)),IF(AND($G128&gt;=CQ$5,$G128&lt;=CQ$6),IF($M128&gt;0,4,3),0)),IF(AND($D128&lt;=CQ$6,$E128&gt;=CQ$5),60,0)))</f>
        <v/>
      </c>
      <c r="CR128" s="80" t="str">
        <f>IF(OR($A128="",NOT(ISNUMBER($G128))),"",IF(AND($F128&lt;=CR$6,$G128&gt;=CR$5),IF(CR$5&gt;$N128,5,$K128)*10+IF(AND($F128&gt;=CR$5,$F128&lt;=CR$6),IF(AND($G128&gt;=CR$5,$G128&lt;=CR$6),5,IF($L128=1,2,1)),IF(AND($G128&gt;=CR$5,$G128&lt;=CR$6),IF($M128&gt;0,4,3),0)),IF(AND($D128&lt;=CR$6,$E128&gt;=CR$5),60,0)))</f>
        <v/>
      </c>
      <c r="CS128" s="80" t="str">
        <f>IF(OR($A128="",NOT(ISNUMBER($G128))),"",IF(AND($F128&lt;=CS$6,$G128&gt;=CS$5),IF(CS$5&gt;$N128,5,$K128)*10+IF(AND($F128&gt;=CS$5,$F128&lt;=CS$6),IF(AND($G128&gt;=CS$5,$G128&lt;=CS$6),5,IF($L128=1,2,1)),IF(AND($G128&gt;=CS$5,$G128&lt;=CS$6),IF($M128&gt;0,4,3),0)),IF(AND($D128&lt;=CS$6,$E128&gt;=CS$5),60,0)))</f>
        <v/>
      </c>
      <c r="CT128" s="80" t="str">
        <f>IF(OR($A128="",NOT(ISNUMBER($G128))),"",IF(AND($F128&lt;=CT$6,$G128&gt;=CT$5),IF(CT$5&gt;$N128,5,$K128)*10+IF(AND($F128&gt;=CT$5,$F128&lt;=CT$6),IF(AND($G128&gt;=CT$5,$G128&lt;=CT$6),5,IF($L128=1,2,1)),IF(AND($G128&gt;=CT$5,$G128&lt;=CT$6),IF($M128&gt;0,4,3),0)),IF(AND($D128&lt;=CT$6,$E128&gt;=CT$5),60,0)))</f>
        <v/>
      </c>
      <c r="CU128" s="80" t="str">
        <f>IF(OR($A128="",NOT(ISNUMBER($G128))),"",IF(AND($F128&lt;=CU$6,$G128&gt;=CU$5),IF(CU$5&gt;$N128,5,$K128)*10+IF(AND($F128&gt;=CU$5,$F128&lt;=CU$6),IF(AND($G128&gt;=CU$5,$G128&lt;=CU$6),5,IF($L128=1,2,1)),IF(AND($G128&gt;=CU$5,$G128&lt;=CU$6),IF($M128&gt;0,4,3),0)),IF(AND($D128&lt;=CU$6,$E128&gt;=CU$5),60,0)))</f>
        <v/>
      </c>
      <c r="CV128" s="80" t="str">
        <f>IF(OR($A128="",NOT(ISNUMBER($G128))),"",IF(AND($F128&lt;=CV$6,$G128&gt;=CV$5),IF(CV$5&gt;$N128,5,$K128)*10+IF(AND($F128&gt;=CV$5,$F128&lt;=CV$6),IF(AND($G128&gt;=CV$5,$G128&lt;=CV$6),5,IF($L128=1,2,1)),IF(AND($G128&gt;=CV$5,$G128&lt;=CV$6),IF($M128&gt;0,4,3),0)),IF(AND($D128&lt;=CV$6,$E128&gt;=CV$5),60,0)))</f>
        <v/>
      </c>
      <c r="CW128" s="80" t="str">
        <f>IF(OR($A128="",NOT(ISNUMBER($G128))),"",IF(AND($F128&lt;=CW$6,$G128&gt;=CW$5),IF(CW$5&gt;$N128,5,$K128)*10+IF(AND($F128&gt;=CW$5,$F128&lt;=CW$6),IF(AND($G128&gt;=CW$5,$G128&lt;=CW$6),5,IF($L128=1,2,1)),IF(AND($G128&gt;=CW$5,$G128&lt;=CW$6),IF($M128&gt;0,4,3),0)),IF(AND($D128&lt;=CW$6,$E128&gt;=CW$5),60,0)))</f>
        <v/>
      </c>
      <c r="CX128" s="80" t="str">
        <f>IF(OR($A128="",NOT(ISNUMBER($G128))),"",IF(AND($F128&lt;=CX$6,$G128&gt;=CX$5),IF(CX$5&gt;$N128,5,$K128)*10+IF(AND($F128&gt;=CX$5,$F128&lt;=CX$6),IF(AND($G128&gt;=CX$5,$G128&lt;=CX$6),5,IF($L128=1,2,1)),IF(AND($G128&gt;=CX$5,$G128&lt;=CX$6),IF($M128&gt;0,4,3),0)),IF(AND($D128&lt;=CX$6,$E128&gt;=CX$5),60,0)))</f>
        <v/>
      </c>
      <c r="CY128" s="80" t="str">
        <f>IF(OR($A128="",NOT(ISNUMBER($G128))),"",IF(AND($F128&lt;=CY$6,$G128&gt;=CY$5),IF(CY$5&gt;$N128,5,$K128)*10+IF(AND($F128&gt;=CY$5,$F128&lt;=CY$6),IF(AND($G128&gt;=CY$5,$G128&lt;=CY$6),5,IF($L128=1,2,1)),IF(AND($G128&gt;=CY$5,$G128&lt;=CY$6),IF($M128&gt;0,4,3),0)),IF(AND($D128&lt;=CY$6,$E128&gt;=CY$5),60,0)))</f>
        <v/>
      </c>
      <c r="CZ128" s="80" t="str">
        <f>IF(OR($A128="",NOT(ISNUMBER($G128))),"",IF(AND($F128&lt;=CZ$6,$G128&gt;=CZ$5),IF(CZ$5&gt;$N128,5,$K128)*10+IF(AND($F128&gt;=CZ$5,$F128&lt;=CZ$6),IF(AND($G128&gt;=CZ$5,$G128&lt;=CZ$6),5,IF($L128=1,2,1)),IF(AND($G128&gt;=CZ$5,$G128&lt;=CZ$6),IF($M128&gt;0,4,3),0)),IF(AND($D128&lt;=CZ$6,$E128&gt;=CZ$5),60,0)))</f>
        <v/>
      </c>
      <c r="DA128" s="80" t="str">
        <f>IF(OR($A128="",NOT(ISNUMBER($G128))),"",IF(AND($F128&lt;=DA$6,$G128&gt;=DA$5),IF(DA$5&gt;$N128,5,$K128)*10+IF(AND($F128&gt;=DA$5,$F128&lt;=DA$6),IF(AND($G128&gt;=DA$5,$G128&lt;=DA$6),5,IF($L128=1,2,1)),IF(AND($G128&gt;=DA$5,$G128&lt;=DA$6),IF($M128&gt;0,4,3),0)),IF(AND($D128&lt;=DA$6,$E128&gt;=DA$5),60,0)))</f>
        <v/>
      </c>
      <c r="DB128" s="80" t="str">
        <f>IF(OR($A128="",NOT(ISNUMBER($G128))),"",IF(AND($F128&lt;=DB$6,$G128&gt;=DB$5),IF(DB$5&gt;$N128,5,$K128)*10+IF(AND($F128&gt;=DB$5,$F128&lt;=DB$6),IF(AND($G128&gt;=DB$5,$G128&lt;=DB$6),5,IF($L128=1,2,1)),IF(AND($G128&gt;=DB$5,$G128&lt;=DB$6),IF($M128&gt;0,4,3),0)),IF(AND($D128&lt;=DB$6,$E128&gt;=DB$5),60,0)))</f>
        <v/>
      </c>
      <c r="DC128" s="80" t="str">
        <f>IF(OR($A128="",NOT(ISNUMBER($G128))),"",IF(AND($F128&lt;=DC$6,$G128&gt;=DC$5),IF(DC$5&gt;$N128,5,$K128)*10+IF(AND($F128&gt;=DC$5,$F128&lt;=DC$6),IF(AND($G128&gt;=DC$5,$G128&lt;=DC$6),5,IF($L128=1,2,1)),IF(AND($G128&gt;=DC$5,$G128&lt;=DC$6),IF($M128&gt;0,4,3),0)),IF(AND($D128&lt;=DC$6,$E128&gt;=DC$5),60,0)))</f>
        <v/>
      </c>
      <c r="DD128" s="80" t="str">
        <f>IF(OR($A128="",NOT(ISNUMBER($G128))),"",IF(AND($F128&lt;=DD$6,$G128&gt;=DD$5),IF(DD$5&gt;$N128,5,$K128)*10+IF(AND($F128&gt;=DD$5,$F128&lt;=DD$6),IF(AND($G128&gt;=DD$5,$G128&lt;=DD$6),5,IF($L128=1,2,1)),IF(AND($G128&gt;=DD$5,$G128&lt;=DD$6),IF($M128&gt;0,4,3),0)),IF(AND($D128&lt;=DD$6,$E128&gt;=DD$5),60,0)))</f>
        <v/>
      </c>
      <c r="DE128" s="80" t="str">
        <f>IF(OR($A128="",NOT(ISNUMBER($G128))),"",IF(AND($F128&lt;=DE$6,$G128&gt;=DE$5),IF(DE$5&gt;$N128,5,$K128)*10+IF(AND($F128&gt;=DE$5,$F128&lt;=DE$6),IF(AND($G128&gt;=DE$5,$G128&lt;=DE$6),5,IF($L128=1,2,1)),IF(AND($G128&gt;=DE$5,$G128&lt;=DE$6),IF($M128&gt;0,4,3),0)),IF(AND($D128&lt;=DE$6,$E128&gt;=DE$5),60,0)))</f>
        <v/>
      </c>
      <c r="DF128" s="80" t="str">
        <f>IF(OR($A128="",NOT(ISNUMBER($G128))),"",IF(AND($F128&lt;=DF$6,$G128&gt;=DF$5),IF(DF$5&gt;$N128,5,$K128)*10+IF(AND($F128&gt;=DF$5,$F128&lt;=DF$6),IF(AND($G128&gt;=DF$5,$G128&lt;=DF$6),5,IF($L128=1,2,1)),IF(AND($G128&gt;=DF$5,$G128&lt;=DF$6),IF($M128&gt;0,4,3),0)),IF(AND($D128&lt;=DF$6,$E128&gt;=DF$5),60,0)))</f>
        <v/>
      </c>
      <c r="DG128" s="80" t="str">
        <f>IF(OR($A128="",NOT(ISNUMBER($G128))),"",IF(AND($F128&lt;=DG$6,$G128&gt;=DG$5),IF(DG$5&gt;$N128,5,$K128)*10+IF(AND($F128&gt;=DG$5,$F128&lt;=DG$6),IF(AND($G128&gt;=DG$5,$G128&lt;=DG$6),5,IF($L128=1,2,1)),IF(AND($G128&gt;=DG$5,$G128&lt;=DG$6),IF($M128&gt;0,4,3),0)),IF(AND($D128&lt;=DG$6,$E128&gt;=DG$5),60,0)))</f>
        <v/>
      </c>
      <c r="DH128" s="80" t="str">
        <f>IF(OR($A128="",NOT(ISNUMBER($G128))),"",IF(AND($F128&lt;=DH$6,$G128&gt;=DH$5),IF(DH$5&gt;$N128,5,$K128)*10+IF(AND($F128&gt;=DH$5,$F128&lt;=DH$6),IF(AND($G128&gt;=DH$5,$G128&lt;=DH$6),5,IF($L128=1,2,1)),IF(AND($G128&gt;=DH$5,$G128&lt;=DH$6),IF($M128&gt;0,4,3),0)),IF(AND($D128&lt;=DH$6,$E128&gt;=DH$5),60,0)))</f>
        <v/>
      </c>
      <c r="DI128" s="80" t="str">
        <f>IF(OR($A128="",NOT(ISNUMBER($G128))),"",IF(AND($F128&lt;=DI$6,$G128&gt;=DI$5),IF(DI$5&gt;$N128,5,$K128)*10+IF(AND($F128&gt;=DI$5,$F128&lt;=DI$6),IF(AND($G128&gt;=DI$5,$G128&lt;=DI$6),5,IF($L128=1,2,1)),IF(AND($G128&gt;=DI$5,$G128&lt;=DI$6),IF($M128&gt;0,4,3),0)),IF(AND($D128&lt;=DI$6,$E128&gt;=DI$5),60,0)))</f>
        <v/>
      </c>
      <c r="DJ128" s="80" t="str">
        <f>IF(OR($A128="",NOT(ISNUMBER($G128))),"",IF(AND($F128&lt;=DJ$6,$G128&gt;=DJ$5),IF(DJ$5&gt;$N128,5,$K128)*10+IF(AND($F128&gt;=DJ$5,$F128&lt;=DJ$6),IF(AND($G128&gt;=DJ$5,$G128&lt;=DJ$6),5,IF($L128=1,2,1)),IF(AND($G128&gt;=DJ$5,$G128&lt;=DJ$6),IF($M128&gt;0,4,3),0)),IF(AND($D128&lt;=DJ$6,$E128&gt;=DJ$5),60,0)))</f>
        <v/>
      </c>
      <c r="DK128" s="80" t="str">
        <f>IF(OR($A128="",NOT(ISNUMBER($G128))),"",IF(AND($F128&lt;=DK$6,$G128&gt;=DK$5),IF(DK$5&gt;$N128,5,$K128)*10+IF(AND($F128&gt;=DK$5,$F128&lt;=DK$6),IF(AND($G128&gt;=DK$5,$G128&lt;=DK$6),5,IF($L128=1,2,1)),IF(AND($G128&gt;=DK$5,$G128&lt;=DK$6),IF($M128&gt;0,4,3),0)),IF(AND($D128&lt;=DK$6,$E128&gt;=DK$5),60,0)))</f>
        <v/>
      </c>
      <c r="DL128" s="80" t="str">
        <f>IF(OR($A128="",NOT(ISNUMBER($G128))),"",IF(AND($F128&lt;=DL$6,$G128&gt;=DL$5),IF(DL$5&gt;$N128,5,$K128)*10+IF(AND($F128&gt;=DL$5,$F128&lt;=DL$6),IF(AND($G128&gt;=DL$5,$G128&lt;=DL$6),5,IF($L128=1,2,1)),IF(AND($G128&gt;=DL$5,$G128&lt;=DL$6),IF($M128&gt;0,4,3),0)),IF(AND($D128&lt;=DL$6,$E128&gt;=DL$5),60,0)))</f>
        <v/>
      </c>
      <c r="DM128" s="80" t="str">
        <f>IF(OR($A128="",NOT(ISNUMBER($G128))),"",IF(AND($F128&lt;=DM$6,$G128&gt;=DM$5),IF(DM$5&gt;$N128,5,$K128)*10+IF(AND($F128&gt;=DM$5,$F128&lt;=DM$6),IF(AND($G128&gt;=DM$5,$G128&lt;=DM$6),5,IF($L128=1,2,1)),IF(AND($G128&gt;=DM$5,$G128&lt;=DM$6),IF($M128&gt;0,4,3),0)),IF(AND($D128&lt;=DM$6,$E128&gt;=DM$5),60,0)))</f>
        <v/>
      </c>
      <c r="DN128" s="80" t="str">
        <f>IF(OR($A128="",NOT(ISNUMBER($G128))),"",IF(AND($F128&lt;=DN$6,$G128&gt;=DN$5),IF(DN$5&gt;$N128,5,$K128)*10+IF(AND($F128&gt;=DN$5,$F128&lt;=DN$6),IF(AND($G128&gt;=DN$5,$G128&lt;=DN$6),5,IF($L128=1,2,1)),IF(AND($G128&gt;=DN$5,$G128&lt;=DN$6),IF($M128&gt;0,4,3),0)),IF(AND($D128&lt;=DN$6,$E128&gt;=DN$5),60,0)))</f>
        <v/>
      </c>
      <c r="DO128" s="80" t="str">
        <f>IF(OR($A128="",NOT(ISNUMBER($G128))),"",IF(AND($F128&lt;=DO$6,$G128&gt;=DO$5),IF(DO$5&gt;$N128,5,$K128)*10+IF(AND($F128&gt;=DO$5,$F128&lt;=DO$6),IF(AND($G128&gt;=DO$5,$G128&lt;=DO$6),5,IF($L128=1,2,1)),IF(AND($G128&gt;=DO$5,$G128&lt;=DO$6),IF($M128&gt;0,4,3),0)),IF(AND($D128&lt;=DO$6,$E128&gt;=DO$5),60,0)))</f>
        <v/>
      </c>
      <c r="DP128" s="80" t="str">
        <f>IF(OR($A128="",NOT(ISNUMBER($G128))),"",IF(AND($F128&lt;=DP$6,$G128&gt;=DP$5),IF(DP$5&gt;$N128,5,$K128)*10+IF(AND($F128&gt;=DP$5,$F128&lt;=DP$6),IF(AND($G128&gt;=DP$5,$G128&lt;=DP$6),5,IF($L128=1,2,1)),IF(AND($G128&gt;=DP$5,$G128&lt;=DP$6),IF($M128&gt;0,4,3),0)),IF(AND($D128&lt;=DP$6,$E128&gt;=DP$5),60,0)))</f>
        <v/>
      </c>
      <c r="DQ128" s="80" t="str">
        <f>IF(OR($A128="",NOT(ISNUMBER($G128))),"",IF(AND($F128&lt;=DQ$6,$G128&gt;=DQ$5),IF(DQ$5&gt;$N128,5,$K128)*10+IF(AND($F128&gt;=DQ$5,$F128&lt;=DQ$6),IF(AND($G128&gt;=DQ$5,$G128&lt;=DQ$6),5,IF($L128=1,2,1)),IF(AND($G128&gt;=DQ$5,$G128&lt;=DQ$6),IF($M128&gt;0,4,3),0)),IF(AND($D128&lt;=DQ$6,$E128&gt;=DQ$5),60,0)))</f>
        <v/>
      </c>
      <c r="DR128" s="80" t="str">
        <f>IF(OR($A128="",NOT(ISNUMBER($G128))),"",IF(AND($F128&lt;=DR$6,$G128&gt;=DR$5),IF(DR$5&gt;$N128,5,$K128)*10+IF(AND($F128&gt;=DR$5,$F128&lt;=DR$6),IF(AND($G128&gt;=DR$5,$G128&lt;=DR$6),5,IF($L128=1,2,1)),IF(AND($G128&gt;=DR$5,$G128&lt;=DR$6),IF($M128&gt;0,4,3),0)),IF(AND($D128&lt;=DR$6,$E128&gt;=DR$5),60,0)))</f>
        <v/>
      </c>
      <c r="DS128" s="80" t="str">
        <f>IF(OR($A128="",NOT(ISNUMBER($G128))),"",IF(AND($F128&lt;=DS$6,$G128&gt;=DS$5),IF(DS$5&gt;$N128,5,$K128)*10+IF(AND($F128&gt;=DS$5,$F128&lt;=DS$6),IF(AND($G128&gt;=DS$5,$G128&lt;=DS$6),5,IF($L128=1,2,1)),IF(AND($G128&gt;=DS$5,$G128&lt;=DS$6),IF($M128&gt;0,4,3),0)),IF(AND($D128&lt;=DS$6,$E128&gt;=DS$5),60,0)))</f>
        <v/>
      </c>
      <c r="DT128" s="80" t="str">
        <f>IF(OR($A128="",NOT(ISNUMBER($G128))),"",IF(AND($F128&lt;=DT$6,$G128&gt;=DT$5),IF(DT$5&gt;$N128,5,$K128)*10+IF(AND($F128&gt;=DT$5,$F128&lt;=DT$6),IF(AND($G128&gt;=DT$5,$G128&lt;=DT$6),5,IF($L128=1,2,1)),IF(AND($G128&gt;=DT$5,$G128&lt;=DT$6),IF($M128&gt;0,4,3),0)),IF(AND($D128&lt;=DT$6,$E128&gt;=DT$5),60,0)))</f>
        <v/>
      </c>
      <c r="DU128" s="80" t="str">
        <f>IF(OR($A128="",NOT(ISNUMBER($G128))),"",IF(AND($F128&lt;=DU$6,$G128&gt;=DU$5),IF(DU$5&gt;$N128,5,$K128)*10+IF(AND($F128&gt;=DU$5,$F128&lt;=DU$6),IF(AND($G128&gt;=DU$5,$G128&lt;=DU$6),5,IF($L128=1,2,1)),IF(AND($G128&gt;=DU$5,$G128&lt;=DU$6),IF($M128&gt;0,4,3),0)),IF(AND($D128&lt;=DU$6,$E128&gt;=DU$5),60,0)))</f>
        <v/>
      </c>
      <c r="DV128" s="80" t="str">
        <f>IF(OR($A128="",NOT(ISNUMBER($G128))),"",IF(AND($F128&lt;=DV$6,$G128&gt;=DV$5),IF(DV$5&gt;$N128,5,$K128)*10+IF(AND($F128&gt;=DV$5,$F128&lt;=DV$6),IF(AND($G128&gt;=DV$5,$G128&lt;=DV$6),5,IF($L128=1,2,1)),IF(AND($G128&gt;=DV$5,$G128&lt;=DV$6),IF($M128&gt;0,4,3),0)),IF(AND($D128&lt;=DV$6,$E128&gt;=DV$5),60,0)))</f>
        <v/>
      </c>
      <c r="DW128" s="80" t="str">
        <f>IF(OR($A128="",NOT(ISNUMBER($G128))),"",IF(AND($F128&lt;=DW$6,$G128&gt;=DW$5),IF(DW$5&gt;$N128,5,$K128)*10+IF(AND($F128&gt;=DW$5,$F128&lt;=DW$6),IF(AND($G128&gt;=DW$5,$G128&lt;=DW$6),5,IF($L128=1,2,1)),IF(AND($G128&gt;=DW$5,$G128&lt;=DW$6),IF($M128&gt;0,4,3),0)),IF(AND($D128&lt;=DW$6,$E128&gt;=DW$5),60,0)))</f>
        <v/>
      </c>
      <c r="DX128" s="80" t="str">
        <f>IF(OR($A128="",NOT(ISNUMBER($G128))),"",IF(AND($F128&lt;=DX$6,$G128&gt;=DX$5),IF(DX$5&gt;$N128,5,$K128)*10+IF(AND($F128&gt;=DX$5,$F128&lt;=DX$6),IF(AND($G128&gt;=DX$5,$G128&lt;=DX$6),5,IF($L128=1,2,1)),IF(AND($G128&gt;=DX$5,$G128&lt;=DX$6),IF($M128&gt;0,4,3),0)),IF(AND($D128&lt;=DX$6,$E128&gt;=DX$5),60,0)))</f>
        <v/>
      </c>
      <c r="DY128" s="80" t="str">
        <f>IF(OR($A128="",NOT(ISNUMBER($G128))),"",IF(AND($F128&lt;=DY$6,$G128&gt;=DY$5),IF(DY$5&gt;$N128,5,$K128)*10+IF(AND($F128&gt;=DY$5,$F128&lt;=DY$6),IF(AND($G128&gt;=DY$5,$G128&lt;=DY$6),5,IF($L128=1,2,1)),IF(AND($G128&gt;=DY$5,$G128&lt;=DY$6),IF($M128&gt;0,4,3),0)),IF(AND($D128&lt;=DY$6,$E128&gt;=DY$5),60,0)))</f>
        <v/>
      </c>
      <c r="DZ128" s="80" t="str">
        <f>IF(OR($A128="",NOT(ISNUMBER($G128))),"",IF(AND($F128&lt;=DZ$6,$G128&gt;=DZ$5),IF(DZ$5&gt;$N128,5,$K128)*10+IF(AND($F128&gt;=DZ$5,$F128&lt;=DZ$6),IF(AND($G128&gt;=DZ$5,$G128&lt;=DZ$6),5,IF($L128=1,2,1)),IF(AND($G128&gt;=DZ$5,$G128&lt;=DZ$6),IF($M128&gt;0,4,3),0)),IF(AND($D128&lt;=DZ$6,$E128&gt;=DZ$5),60,0)))</f>
        <v/>
      </c>
      <c r="EA128" s="80" t="str">
        <f>IF(OR($A128="",NOT(ISNUMBER($G128))),"",IF(AND($F128&lt;=EA$6,$G128&gt;=EA$5),IF(EA$5&gt;$N128,5,$K128)*10+IF(AND($F128&gt;=EA$5,$F128&lt;=EA$6),IF(AND($G128&gt;=EA$5,$G128&lt;=EA$6),5,IF($L128=1,2,1)),IF(AND($G128&gt;=EA$5,$G128&lt;=EA$6),IF($M128&gt;0,4,3),0)),IF(AND($D128&lt;=EA$6,$E128&gt;=EA$5),60,0)))</f>
        <v/>
      </c>
      <c r="EB128" s="80" t="str">
        <f>IF(OR($A128="",NOT(ISNUMBER($G128))),"",IF(AND($F128&lt;=EB$6,$G128&gt;=EB$5),IF(EB$5&gt;$N128,5,$K128)*10+IF(AND($F128&gt;=EB$5,$F128&lt;=EB$6),IF(AND($G128&gt;=EB$5,$G128&lt;=EB$6),5,IF($L128=1,2,1)),IF(AND($G128&gt;=EB$5,$G128&lt;=EB$6),IF($M128&gt;0,4,3),0)),IF(AND($D128&lt;=EB$6,$E128&gt;=EB$5),60,0)))</f>
        <v/>
      </c>
      <c r="EC128" s="80" t="str">
        <f>IF(OR($A128="",NOT(ISNUMBER($G128))),"",IF(AND($F128&lt;=EC$6,$G128&gt;=EC$5),IF(EC$5&gt;$N128,5,$K128)*10+IF(AND($F128&gt;=EC$5,$F128&lt;=EC$6),IF(AND($G128&gt;=EC$5,$G128&lt;=EC$6),5,IF($L128=1,2,1)),IF(AND($G128&gt;=EC$5,$G128&lt;=EC$6),IF($M128&gt;0,4,3),0)),IF(AND($D128&lt;=EC$6,$E128&gt;=EC$5),60,0)))</f>
        <v/>
      </c>
      <c r="ED128" s="80" t="str">
        <f>IF(OR($A128="",NOT(ISNUMBER($G128))),"",IF(AND($F128&lt;=ED$6,$G128&gt;=ED$5),IF(ED$5&gt;$N128,5,$K128)*10+IF(AND($F128&gt;=ED$5,$F128&lt;=ED$6),IF(AND($G128&gt;=ED$5,$G128&lt;=ED$6),5,IF($L128=1,2,1)),IF(AND($G128&gt;=ED$5,$G128&lt;=ED$6),IF($M128&gt;0,4,3),0)),IF(AND($D128&lt;=ED$6,$E128&gt;=ED$5),60,0)))</f>
        <v/>
      </c>
    </row>
    <row r="129" ht="18" customHeight="1">
      <c r="A129" s="52" t="str">
        <f>IF(Tasks!$B129="","",Tasks!$A129)</f>
        <v/>
      </c>
      <c r="B129" s="78" t="str">
        <f>IF(Tasks!$B129="","",Tasks!$B129)</f>
        <v/>
      </c>
      <c r="C129" s="25" t="str">
        <f>IF($B129="","",IF(AND(Tasks!$D129="",Tasks!$G129=""),"-",IF(Tasks!$D129="","",Tasks!$D129&amp;IF(OR(Tasks!$E129="",Tasks!$E129="FS"),IF(N(Tasks!$F129)=0,"","FS"),Tasks!$E129)&amp;IF(N(Tasks!$F129)=0,"",IF(Tasks!$F129&gt;0,"+","")&amp;Tasks!$F129))&amp;IF(AND(Tasks!$D129&lt;&gt;"",Tasks!$G129&lt;&gt;""),", ","")&amp;IF(Tasks!$G129="","",Tasks!$G129&amp;IF(OR(Tasks!$H129="",Tasks!$H129="FS"),IF(N(Tasks!$I129)=0,"","FS"),Tasks!$H129)&amp;IF(N(Tasks!$I129)=0,"",IF(Tasks!$I129&gt;0,"+","")&amp;Tasks!$I129))))</f>
        <v/>
      </c>
      <c r="D129" s="51" t="str">
        <f>IF(OR($B129="",Tasks!$Q129=""),"",Tasks!$Q129)</f>
        <v/>
      </c>
      <c r="E129" s="51" t="str">
        <f>IF(OR($B129="",Tasks!$R129=""),"",Tasks!$R129)</f>
        <v/>
      </c>
      <c r="F129" s="51" t="str">
        <f>IF(OR($B129="",Tasks!$S129=""),"",Tasks!$S129)</f>
        <v/>
      </c>
      <c r="G129" s="51" t="str">
        <f>IF(OR($B129="",Tasks!$T129=""),"",Tasks!$T129)</f>
        <v/>
      </c>
      <c r="H129" s="52" t="str">
        <f>IF($B129="","",Tasks!$AE129)</f>
        <v/>
      </c>
      <c r="I129" s="79" t="str">
        <f>IF($B129="","",Tasks!$AF129)</f>
        <v/>
      </c>
      <c r="J129" s="53" t="str">
        <f>IF(OR($B129="",Tasks!$V129=""),"",Tasks!$V129)</f>
        <v/>
      </c>
      <c r="K129" s="52" t="str">
        <f>IF($B129="","",Tasks!$AA129)</f>
        <v/>
      </c>
      <c r="L129" s="52" t="str">
        <f>IF($B129="","",Tasks!$AB129)</f>
        <v/>
      </c>
      <c r="M129" s="52" t="str">
        <f>IF($B129="","",Tasks!$Z129)</f>
        <v/>
      </c>
      <c r="N129" s="52" t="str">
        <f>IF(OR($B129="",Tasks!$AG129=""),"",Tasks!$AG129)</f>
        <v/>
      </c>
      <c r="O129" s="80" t="str">
        <f>IF(OR($A129="",NOT(ISNUMBER($G129))),"",IF(AND($F129&lt;=O$6,$G129&gt;=O$5),IF(O$5&gt;$N129,5,$K129)*10+IF(AND($F129&gt;=O$5,$F129&lt;=O$6),IF(AND($G129&gt;=O$5,$G129&lt;=O$6),5,IF($L129=1,2,1)),IF(AND($G129&gt;=O$5,$G129&lt;=O$6),IF($M129&gt;0,4,3),0)),IF(AND($D129&lt;=O$6,$E129&gt;=O$5),60,0)))</f>
        <v/>
      </c>
      <c r="P129" s="80" t="str">
        <f>IF(OR($A129="",NOT(ISNUMBER($G129))),"",IF(AND($F129&lt;=P$6,$G129&gt;=P$5),IF(P$5&gt;$N129,5,$K129)*10+IF(AND($F129&gt;=P$5,$F129&lt;=P$6),IF(AND($G129&gt;=P$5,$G129&lt;=P$6),5,IF($L129=1,2,1)),IF(AND($G129&gt;=P$5,$G129&lt;=P$6),IF($M129&gt;0,4,3),0)),IF(AND($D129&lt;=P$6,$E129&gt;=P$5),60,0)))</f>
        <v/>
      </c>
      <c r="Q129" s="80" t="str">
        <f>IF(OR($A129="",NOT(ISNUMBER($G129))),"",IF(AND($F129&lt;=Q$6,$G129&gt;=Q$5),IF(Q$5&gt;$N129,5,$K129)*10+IF(AND($F129&gt;=Q$5,$F129&lt;=Q$6),IF(AND($G129&gt;=Q$5,$G129&lt;=Q$6),5,IF($L129=1,2,1)),IF(AND($G129&gt;=Q$5,$G129&lt;=Q$6),IF($M129&gt;0,4,3),0)),IF(AND($D129&lt;=Q$6,$E129&gt;=Q$5),60,0)))</f>
        <v/>
      </c>
      <c r="R129" s="80" t="str">
        <f>IF(OR($A129="",NOT(ISNUMBER($G129))),"",IF(AND($F129&lt;=R$6,$G129&gt;=R$5),IF(R$5&gt;$N129,5,$K129)*10+IF(AND($F129&gt;=R$5,$F129&lt;=R$6),IF(AND($G129&gt;=R$5,$G129&lt;=R$6),5,IF($L129=1,2,1)),IF(AND($G129&gt;=R$5,$G129&lt;=R$6),IF($M129&gt;0,4,3),0)),IF(AND($D129&lt;=R$6,$E129&gt;=R$5),60,0)))</f>
        <v/>
      </c>
      <c r="S129" s="80" t="str">
        <f>IF(OR($A129="",NOT(ISNUMBER($G129))),"",IF(AND($F129&lt;=S$6,$G129&gt;=S$5),IF(S$5&gt;$N129,5,$K129)*10+IF(AND($F129&gt;=S$5,$F129&lt;=S$6),IF(AND($G129&gt;=S$5,$G129&lt;=S$6),5,IF($L129=1,2,1)),IF(AND($G129&gt;=S$5,$G129&lt;=S$6),IF($M129&gt;0,4,3),0)),IF(AND($D129&lt;=S$6,$E129&gt;=S$5),60,0)))</f>
        <v/>
      </c>
      <c r="T129" s="80" t="str">
        <f>IF(OR($A129="",NOT(ISNUMBER($G129))),"",IF(AND($F129&lt;=T$6,$G129&gt;=T$5),IF(T$5&gt;$N129,5,$K129)*10+IF(AND($F129&gt;=T$5,$F129&lt;=T$6),IF(AND($G129&gt;=T$5,$G129&lt;=T$6),5,IF($L129=1,2,1)),IF(AND($G129&gt;=T$5,$G129&lt;=T$6),IF($M129&gt;0,4,3),0)),IF(AND($D129&lt;=T$6,$E129&gt;=T$5),60,0)))</f>
        <v/>
      </c>
      <c r="U129" s="80" t="str">
        <f>IF(OR($A129="",NOT(ISNUMBER($G129))),"",IF(AND($F129&lt;=U$6,$G129&gt;=U$5),IF(U$5&gt;$N129,5,$K129)*10+IF(AND($F129&gt;=U$5,$F129&lt;=U$6),IF(AND($G129&gt;=U$5,$G129&lt;=U$6),5,IF($L129=1,2,1)),IF(AND($G129&gt;=U$5,$G129&lt;=U$6),IF($M129&gt;0,4,3),0)),IF(AND($D129&lt;=U$6,$E129&gt;=U$5),60,0)))</f>
        <v/>
      </c>
      <c r="V129" s="80" t="str">
        <f>IF(OR($A129="",NOT(ISNUMBER($G129))),"",IF(AND($F129&lt;=V$6,$G129&gt;=V$5),IF(V$5&gt;$N129,5,$K129)*10+IF(AND($F129&gt;=V$5,$F129&lt;=V$6),IF(AND($G129&gt;=V$5,$G129&lt;=V$6),5,IF($L129=1,2,1)),IF(AND($G129&gt;=V$5,$G129&lt;=V$6),IF($M129&gt;0,4,3),0)),IF(AND($D129&lt;=V$6,$E129&gt;=V$5),60,0)))</f>
        <v/>
      </c>
      <c r="W129" s="80" t="str">
        <f>IF(OR($A129="",NOT(ISNUMBER($G129))),"",IF(AND($F129&lt;=W$6,$G129&gt;=W$5),IF(W$5&gt;$N129,5,$K129)*10+IF(AND($F129&gt;=W$5,$F129&lt;=W$6),IF(AND($G129&gt;=W$5,$G129&lt;=W$6),5,IF($L129=1,2,1)),IF(AND($G129&gt;=W$5,$G129&lt;=W$6),IF($M129&gt;0,4,3),0)),IF(AND($D129&lt;=W$6,$E129&gt;=W$5),60,0)))</f>
        <v/>
      </c>
      <c r="X129" s="80" t="str">
        <f>IF(OR($A129="",NOT(ISNUMBER($G129))),"",IF(AND($F129&lt;=X$6,$G129&gt;=X$5),IF(X$5&gt;$N129,5,$K129)*10+IF(AND($F129&gt;=X$5,$F129&lt;=X$6),IF(AND($G129&gt;=X$5,$G129&lt;=X$6),5,IF($L129=1,2,1)),IF(AND($G129&gt;=X$5,$G129&lt;=X$6),IF($M129&gt;0,4,3),0)),IF(AND($D129&lt;=X$6,$E129&gt;=X$5),60,0)))</f>
        <v/>
      </c>
      <c r="Y129" s="80" t="str">
        <f>IF(OR($A129="",NOT(ISNUMBER($G129))),"",IF(AND($F129&lt;=Y$6,$G129&gt;=Y$5),IF(Y$5&gt;$N129,5,$K129)*10+IF(AND($F129&gt;=Y$5,$F129&lt;=Y$6),IF(AND($G129&gt;=Y$5,$G129&lt;=Y$6),5,IF($L129=1,2,1)),IF(AND($G129&gt;=Y$5,$G129&lt;=Y$6),IF($M129&gt;0,4,3),0)),IF(AND($D129&lt;=Y$6,$E129&gt;=Y$5),60,0)))</f>
        <v/>
      </c>
      <c r="Z129" s="80" t="str">
        <f>IF(OR($A129="",NOT(ISNUMBER($G129))),"",IF(AND($F129&lt;=Z$6,$G129&gt;=Z$5),IF(Z$5&gt;$N129,5,$K129)*10+IF(AND($F129&gt;=Z$5,$F129&lt;=Z$6),IF(AND($G129&gt;=Z$5,$G129&lt;=Z$6),5,IF($L129=1,2,1)),IF(AND($G129&gt;=Z$5,$G129&lt;=Z$6),IF($M129&gt;0,4,3),0)),IF(AND($D129&lt;=Z$6,$E129&gt;=Z$5),60,0)))</f>
        <v/>
      </c>
      <c r="AA129" s="80" t="str">
        <f>IF(OR($A129="",NOT(ISNUMBER($G129))),"",IF(AND($F129&lt;=AA$6,$G129&gt;=AA$5),IF(AA$5&gt;$N129,5,$K129)*10+IF(AND($F129&gt;=AA$5,$F129&lt;=AA$6),IF(AND($G129&gt;=AA$5,$G129&lt;=AA$6),5,IF($L129=1,2,1)),IF(AND($G129&gt;=AA$5,$G129&lt;=AA$6),IF($M129&gt;0,4,3),0)),IF(AND($D129&lt;=AA$6,$E129&gt;=AA$5),60,0)))</f>
        <v/>
      </c>
      <c r="AB129" s="80" t="str">
        <f>IF(OR($A129="",NOT(ISNUMBER($G129))),"",IF(AND($F129&lt;=AB$6,$G129&gt;=AB$5),IF(AB$5&gt;$N129,5,$K129)*10+IF(AND($F129&gt;=AB$5,$F129&lt;=AB$6),IF(AND($G129&gt;=AB$5,$G129&lt;=AB$6),5,IF($L129=1,2,1)),IF(AND($G129&gt;=AB$5,$G129&lt;=AB$6),IF($M129&gt;0,4,3),0)),IF(AND($D129&lt;=AB$6,$E129&gt;=AB$5),60,0)))</f>
        <v/>
      </c>
      <c r="AC129" s="80" t="str">
        <f>IF(OR($A129="",NOT(ISNUMBER($G129))),"",IF(AND($F129&lt;=AC$6,$G129&gt;=AC$5),IF(AC$5&gt;$N129,5,$K129)*10+IF(AND($F129&gt;=AC$5,$F129&lt;=AC$6),IF(AND($G129&gt;=AC$5,$G129&lt;=AC$6),5,IF($L129=1,2,1)),IF(AND($G129&gt;=AC$5,$G129&lt;=AC$6),IF($M129&gt;0,4,3),0)),IF(AND($D129&lt;=AC$6,$E129&gt;=AC$5),60,0)))</f>
        <v/>
      </c>
      <c r="AD129" s="80" t="str">
        <f>IF(OR($A129="",NOT(ISNUMBER($G129))),"",IF(AND($F129&lt;=AD$6,$G129&gt;=AD$5),IF(AD$5&gt;$N129,5,$K129)*10+IF(AND($F129&gt;=AD$5,$F129&lt;=AD$6),IF(AND($G129&gt;=AD$5,$G129&lt;=AD$6),5,IF($L129=1,2,1)),IF(AND($G129&gt;=AD$5,$G129&lt;=AD$6),IF($M129&gt;0,4,3),0)),IF(AND($D129&lt;=AD$6,$E129&gt;=AD$5),60,0)))</f>
        <v/>
      </c>
      <c r="AE129" s="80" t="str">
        <f>IF(OR($A129="",NOT(ISNUMBER($G129))),"",IF(AND($F129&lt;=AE$6,$G129&gt;=AE$5),IF(AE$5&gt;$N129,5,$K129)*10+IF(AND($F129&gt;=AE$5,$F129&lt;=AE$6),IF(AND($G129&gt;=AE$5,$G129&lt;=AE$6),5,IF($L129=1,2,1)),IF(AND($G129&gt;=AE$5,$G129&lt;=AE$6),IF($M129&gt;0,4,3),0)),IF(AND($D129&lt;=AE$6,$E129&gt;=AE$5),60,0)))</f>
        <v/>
      </c>
      <c r="AF129" s="80" t="str">
        <f>IF(OR($A129="",NOT(ISNUMBER($G129))),"",IF(AND($F129&lt;=AF$6,$G129&gt;=AF$5),IF(AF$5&gt;$N129,5,$K129)*10+IF(AND($F129&gt;=AF$5,$F129&lt;=AF$6),IF(AND($G129&gt;=AF$5,$G129&lt;=AF$6),5,IF($L129=1,2,1)),IF(AND($G129&gt;=AF$5,$G129&lt;=AF$6),IF($M129&gt;0,4,3),0)),IF(AND($D129&lt;=AF$6,$E129&gt;=AF$5),60,0)))</f>
        <v/>
      </c>
      <c r="AG129" s="80" t="str">
        <f>IF(OR($A129="",NOT(ISNUMBER($G129))),"",IF(AND($F129&lt;=AG$6,$G129&gt;=AG$5),IF(AG$5&gt;$N129,5,$K129)*10+IF(AND($F129&gt;=AG$5,$F129&lt;=AG$6),IF(AND($G129&gt;=AG$5,$G129&lt;=AG$6),5,IF($L129=1,2,1)),IF(AND($G129&gt;=AG$5,$G129&lt;=AG$6),IF($M129&gt;0,4,3),0)),IF(AND($D129&lt;=AG$6,$E129&gt;=AG$5),60,0)))</f>
        <v/>
      </c>
      <c r="AH129" s="80" t="str">
        <f>IF(OR($A129="",NOT(ISNUMBER($G129))),"",IF(AND($F129&lt;=AH$6,$G129&gt;=AH$5),IF(AH$5&gt;$N129,5,$K129)*10+IF(AND($F129&gt;=AH$5,$F129&lt;=AH$6),IF(AND($G129&gt;=AH$5,$G129&lt;=AH$6),5,IF($L129=1,2,1)),IF(AND($G129&gt;=AH$5,$G129&lt;=AH$6),IF($M129&gt;0,4,3),0)),IF(AND($D129&lt;=AH$6,$E129&gt;=AH$5),60,0)))</f>
        <v/>
      </c>
      <c r="AI129" s="80" t="str">
        <f>IF(OR($A129="",NOT(ISNUMBER($G129))),"",IF(AND($F129&lt;=AI$6,$G129&gt;=AI$5),IF(AI$5&gt;$N129,5,$K129)*10+IF(AND($F129&gt;=AI$5,$F129&lt;=AI$6),IF(AND($G129&gt;=AI$5,$G129&lt;=AI$6),5,IF($L129=1,2,1)),IF(AND($G129&gt;=AI$5,$G129&lt;=AI$6),IF($M129&gt;0,4,3),0)),IF(AND($D129&lt;=AI$6,$E129&gt;=AI$5),60,0)))</f>
        <v/>
      </c>
      <c r="AJ129" s="80" t="str">
        <f>IF(OR($A129="",NOT(ISNUMBER($G129))),"",IF(AND($F129&lt;=AJ$6,$G129&gt;=AJ$5),IF(AJ$5&gt;$N129,5,$K129)*10+IF(AND($F129&gt;=AJ$5,$F129&lt;=AJ$6),IF(AND($G129&gt;=AJ$5,$G129&lt;=AJ$6),5,IF($L129=1,2,1)),IF(AND($G129&gt;=AJ$5,$G129&lt;=AJ$6),IF($M129&gt;0,4,3),0)),IF(AND($D129&lt;=AJ$6,$E129&gt;=AJ$5),60,0)))</f>
        <v/>
      </c>
      <c r="AK129" s="80" t="str">
        <f>IF(OR($A129="",NOT(ISNUMBER($G129))),"",IF(AND($F129&lt;=AK$6,$G129&gt;=AK$5),IF(AK$5&gt;$N129,5,$K129)*10+IF(AND($F129&gt;=AK$5,$F129&lt;=AK$6),IF(AND($G129&gt;=AK$5,$G129&lt;=AK$6),5,IF($L129=1,2,1)),IF(AND($G129&gt;=AK$5,$G129&lt;=AK$6),IF($M129&gt;0,4,3),0)),IF(AND($D129&lt;=AK$6,$E129&gt;=AK$5),60,0)))</f>
        <v/>
      </c>
      <c r="AL129" s="80" t="str">
        <f>IF(OR($A129="",NOT(ISNUMBER($G129))),"",IF(AND($F129&lt;=AL$6,$G129&gt;=AL$5),IF(AL$5&gt;$N129,5,$K129)*10+IF(AND($F129&gt;=AL$5,$F129&lt;=AL$6),IF(AND($G129&gt;=AL$5,$G129&lt;=AL$6),5,IF($L129=1,2,1)),IF(AND($G129&gt;=AL$5,$G129&lt;=AL$6),IF($M129&gt;0,4,3),0)),IF(AND($D129&lt;=AL$6,$E129&gt;=AL$5),60,0)))</f>
        <v/>
      </c>
      <c r="AM129" s="80" t="str">
        <f>IF(OR($A129="",NOT(ISNUMBER($G129))),"",IF(AND($F129&lt;=AM$6,$G129&gt;=AM$5),IF(AM$5&gt;$N129,5,$K129)*10+IF(AND($F129&gt;=AM$5,$F129&lt;=AM$6),IF(AND($G129&gt;=AM$5,$G129&lt;=AM$6),5,IF($L129=1,2,1)),IF(AND($G129&gt;=AM$5,$G129&lt;=AM$6),IF($M129&gt;0,4,3),0)),IF(AND($D129&lt;=AM$6,$E129&gt;=AM$5),60,0)))</f>
        <v/>
      </c>
      <c r="AN129" s="80" t="str">
        <f>IF(OR($A129="",NOT(ISNUMBER($G129))),"",IF(AND($F129&lt;=AN$6,$G129&gt;=AN$5),IF(AN$5&gt;$N129,5,$K129)*10+IF(AND($F129&gt;=AN$5,$F129&lt;=AN$6),IF(AND($G129&gt;=AN$5,$G129&lt;=AN$6),5,IF($L129=1,2,1)),IF(AND($G129&gt;=AN$5,$G129&lt;=AN$6),IF($M129&gt;0,4,3),0)),IF(AND($D129&lt;=AN$6,$E129&gt;=AN$5),60,0)))</f>
        <v/>
      </c>
      <c r="AO129" s="80" t="str">
        <f>IF(OR($A129="",NOT(ISNUMBER($G129))),"",IF(AND($F129&lt;=AO$6,$G129&gt;=AO$5),IF(AO$5&gt;$N129,5,$K129)*10+IF(AND($F129&gt;=AO$5,$F129&lt;=AO$6),IF(AND($G129&gt;=AO$5,$G129&lt;=AO$6),5,IF($L129=1,2,1)),IF(AND($G129&gt;=AO$5,$G129&lt;=AO$6),IF($M129&gt;0,4,3),0)),IF(AND($D129&lt;=AO$6,$E129&gt;=AO$5),60,0)))</f>
        <v/>
      </c>
      <c r="AP129" s="80" t="str">
        <f>IF(OR($A129="",NOT(ISNUMBER($G129))),"",IF(AND($F129&lt;=AP$6,$G129&gt;=AP$5),IF(AP$5&gt;$N129,5,$K129)*10+IF(AND($F129&gt;=AP$5,$F129&lt;=AP$6),IF(AND($G129&gt;=AP$5,$G129&lt;=AP$6),5,IF($L129=1,2,1)),IF(AND($G129&gt;=AP$5,$G129&lt;=AP$6),IF($M129&gt;0,4,3),0)),IF(AND($D129&lt;=AP$6,$E129&gt;=AP$5),60,0)))</f>
        <v/>
      </c>
      <c r="AQ129" s="80" t="str">
        <f>IF(OR($A129="",NOT(ISNUMBER($G129))),"",IF(AND($F129&lt;=AQ$6,$G129&gt;=AQ$5),IF(AQ$5&gt;$N129,5,$K129)*10+IF(AND($F129&gt;=AQ$5,$F129&lt;=AQ$6),IF(AND($G129&gt;=AQ$5,$G129&lt;=AQ$6),5,IF($L129=1,2,1)),IF(AND($G129&gt;=AQ$5,$G129&lt;=AQ$6),IF($M129&gt;0,4,3),0)),IF(AND($D129&lt;=AQ$6,$E129&gt;=AQ$5),60,0)))</f>
        <v/>
      </c>
      <c r="AR129" s="80" t="str">
        <f>IF(OR($A129="",NOT(ISNUMBER($G129))),"",IF(AND($F129&lt;=AR$6,$G129&gt;=AR$5),IF(AR$5&gt;$N129,5,$K129)*10+IF(AND($F129&gt;=AR$5,$F129&lt;=AR$6),IF(AND($G129&gt;=AR$5,$G129&lt;=AR$6),5,IF($L129=1,2,1)),IF(AND($G129&gt;=AR$5,$G129&lt;=AR$6),IF($M129&gt;0,4,3),0)),IF(AND($D129&lt;=AR$6,$E129&gt;=AR$5),60,0)))</f>
        <v/>
      </c>
      <c r="AS129" s="80" t="str">
        <f>IF(OR($A129="",NOT(ISNUMBER($G129))),"",IF(AND($F129&lt;=AS$6,$G129&gt;=AS$5),IF(AS$5&gt;$N129,5,$K129)*10+IF(AND($F129&gt;=AS$5,$F129&lt;=AS$6),IF(AND($G129&gt;=AS$5,$G129&lt;=AS$6),5,IF($L129=1,2,1)),IF(AND($G129&gt;=AS$5,$G129&lt;=AS$6),IF($M129&gt;0,4,3),0)),IF(AND($D129&lt;=AS$6,$E129&gt;=AS$5),60,0)))</f>
        <v/>
      </c>
      <c r="AT129" s="80" t="str">
        <f>IF(OR($A129="",NOT(ISNUMBER($G129))),"",IF(AND($F129&lt;=AT$6,$G129&gt;=AT$5),IF(AT$5&gt;$N129,5,$K129)*10+IF(AND($F129&gt;=AT$5,$F129&lt;=AT$6),IF(AND($G129&gt;=AT$5,$G129&lt;=AT$6),5,IF($L129=1,2,1)),IF(AND($G129&gt;=AT$5,$G129&lt;=AT$6),IF($M129&gt;0,4,3),0)),IF(AND($D129&lt;=AT$6,$E129&gt;=AT$5),60,0)))</f>
        <v/>
      </c>
      <c r="AU129" s="80" t="str">
        <f>IF(OR($A129="",NOT(ISNUMBER($G129))),"",IF(AND($F129&lt;=AU$6,$G129&gt;=AU$5),IF(AU$5&gt;$N129,5,$K129)*10+IF(AND($F129&gt;=AU$5,$F129&lt;=AU$6),IF(AND($G129&gt;=AU$5,$G129&lt;=AU$6),5,IF($L129=1,2,1)),IF(AND($G129&gt;=AU$5,$G129&lt;=AU$6),IF($M129&gt;0,4,3),0)),IF(AND($D129&lt;=AU$6,$E129&gt;=AU$5),60,0)))</f>
        <v/>
      </c>
      <c r="AV129" s="80" t="str">
        <f>IF(OR($A129="",NOT(ISNUMBER($G129))),"",IF(AND($F129&lt;=AV$6,$G129&gt;=AV$5),IF(AV$5&gt;$N129,5,$K129)*10+IF(AND($F129&gt;=AV$5,$F129&lt;=AV$6),IF(AND($G129&gt;=AV$5,$G129&lt;=AV$6),5,IF($L129=1,2,1)),IF(AND($G129&gt;=AV$5,$G129&lt;=AV$6),IF($M129&gt;0,4,3),0)),IF(AND($D129&lt;=AV$6,$E129&gt;=AV$5),60,0)))</f>
        <v/>
      </c>
      <c r="AW129" s="80" t="str">
        <f>IF(OR($A129="",NOT(ISNUMBER($G129))),"",IF(AND($F129&lt;=AW$6,$G129&gt;=AW$5),IF(AW$5&gt;$N129,5,$K129)*10+IF(AND($F129&gt;=AW$5,$F129&lt;=AW$6),IF(AND($G129&gt;=AW$5,$G129&lt;=AW$6),5,IF($L129=1,2,1)),IF(AND($G129&gt;=AW$5,$G129&lt;=AW$6),IF($M129&gt;0,4,3),0)),IF(AND($D129&lt;=AW$6,$E129&gt;=AW$5),60,0)))</f>
        <v/>
      </c>
      <c r="AX129" s="80" t="str">
        <f>IF(OR($A129="",NOT(ISNUMBER($G129))),"",IF(AND($F129&lt;=AX$6,$G129&gt;=AX$5),IF(AX$5&gt;$N129,5,$K129)*10+IF(AND($F129&gt;=AX$5,$F129&lt;=AX$6),IF(AND($G129&gt;=AX$5,$G129&lt;=AX$6),5,IF($L129=1,2,1)),IF(AND($G129&gt;=AX$5,$G129&lt;=AX$6),IF($M129&gt;0,4,3),0)),IF(AND($D129&lt;=AX$6,$E129&gt;=AX$5),60,0)))</f>
        <v/>
      </c>
      <c r="AY129" s="80" t="str">
        <f>IF(OR($A129="",NOT(ISNUMBER($G129))),"",IF(AND($F129&lt;=AY$6,$G129&gt;=AY$5),IF(AY$5&gt;$N129,5,$K129)*10+IF(AND($F129&gt;=AY$5,$F129&lt;=AY$6),IF(AND($G129&gt;=AY$5,$G129&lt;=AY$6),5,IF($L129=1,2,1)),IF(AND($G129&gt;=AY$5,$G129&lt;=AY$6),IF($M129&gt;0,4,3),0)),IF(AND($D129&lt;=AY$6,$E129&gt;=AY$5),60,0)))</f>
        <v/>
      </c>
      <c r="AZ129" s="80" t="str">
        <f>IF(OR($A129="",NOT(ISNUMBER($G129))),"",IF(AND($F129&lt;=AZ$6,$G129&gt;=AZ$5),IF(AZ$5&gt;$N129,5,$K129)*10+IF(AND($F129&gt;=AZ$5,$F129&lt;=AZ$6),IF(AND($G129&gt;=AZ$5,$G129&lt;=AZ$6),5,IF($L129=1,2,1)),IF(AND($G129&gt;=AZ$5,$G129&lt;=AZ$6),IF($M129&gt;0,4,3),0)),IF(AND($D129&lt;=AZ$6,$E129&gt;=AZ$5),60,0)))</f>
        <v/>
      </c>
      <c r="BA129" s="80" t="str">
        <f>IF(OR($A129="",NOT(ISNUMBER($G129))),"",IF(AND($F129&lt;=BA$6,$G129&gt;=BA$5),IF(BA$5&gt;$N129,5,$K129)*10+IF(AND($F129&gt;=BA$5,$F129&lt;=BA$6),IF(AND($G129&gt;=BA$5,$G129&lt;=BA$6),5,IF($L129=1,2,1)),IF(AND($G129&gt;=BA$5,$G129&lt;=BA$6),IF($M129&gt;0,4,3),0)),IF(AND($D129&lt;=BA$6,$E129&gt;=BA$5),60,0)))</f>
        <v/>
      </c>
      <c r="BB129" s="80" t="str">
        <f>IF(OR($A129="",NOT(ISNUMBER($G129))),"",IF(AND($F129&lt;=BB$6,$G129&gt;=BB$5),IF(BB$5&gt;$N129,5,$K129)*10+IF(AND($F129&gt;=BB$5,$F129&lt;=BB$6),IF(AND($G129&gt;=BB$5,$G129&lt;=BB$6),5,IF($L129=1,2,1)),IF(AND($G129&gt;=BB$5,$G129&lt;=BB$6),IF($M129&gt;0,4,3),0)),IF(AND($D129&lt;=BB$6,$E129&gt;=BB$5),60,0)))</f>
        <v/>
      </c>
      <c r="BC129" s="80" t="str">
        <f>IF(OR($A129="",NOT(ISNUMBER($G129))),"",IF(AND($F129&lt;=BC$6,$G129&gt;=BC$5),IF(BC$5&gt;$N129,5,$K129)*10+IF(AND($F129&gt;=BC$5,$F129&lt;=BC$6),IF(AND($G129&gt;=BC$5,$G129&lt;=BC$6),5,IF($L129=1,2,1)),IF(AND($G129&gt;=BC$5,$G129&lt;=BC$6),IF($M129&gt;0,4,3),0)),IF(AND($D129&lt;=BC$6,$E129&gt;=BC$5),60,0)))</f>
        <v/>
      </c>
      <c r="BD129" s="80" t="str">
        <f>IF(OR($A129="",NOT(ISNUMBER($G129))),"",IF(AND($F129&lt;=BD$6,$G129&gt;=BD$5),IF(BD$5&gt;$N129,5,$K129)*10+IF(AND($F129&gt;=BD$5,$F129&lt;=BD$6),IF(AND($G129&gt;=BD$5,$G129&lt;=BD$6),5,IF($L129=1,2,1)),IF(AND($G129&gt;=BD$5,$G129&lt;=BD$6),IF($M129&gt;0,4,3),0)),IF(AND($D129&lt;=BD$6,$E129&gt;=BD$5),60,0)))</f>
        <v/>
      </c>
      <c r="BE129" s="80" t="str">
        <f>IF(OR($A129="",NOT(ISNUMBER($G129))),"",IF(AND($F129&lt;=BE$6,$G129&gt;=BE$5),IF(BE$5&gt;$N129,5,$K129)*10+IF(AND($F129&gt;=BE$5,$F129&lt;=BE$6),IF(AND($G129&gt;=BE$5,$G129&lt;=BE$6),5,IF($L129=1,2,1)),IF(AND($G129&gt;=BE$5,$G129&lt;=BE$6),IF($M129&gt;0,4,3),0)),IF(AND($D129&lt;=BE$6,$E129&gt;=BE$5),60,0)))</f>
        <v/>
      </c>
      <c r="BF129" s="80" t="str">
        <f>IF(OR($A129="",NOT(ISNUMBER($G129))),"",IF(AND($F129&lt;=BF$6,$G129&gt;=BF$5),IF(BF$5&gt;$N129,5,$K129)*10+IF(AND($F129&gt;=BF$5,$F129&lt;=BF$6),IF(AND($G129&gt;=BF$5,$G129&lt;=BF$6),5,IF($L129=1,2,1)),IF(AND($G129&gt;=BF$5,$G129&lt;=BF$6),IF($M129&gt;0,4,3),0)),IF(AND($D129&lt;=BF$6,$E129&gt;=BF$5),60,0)))</f>
        <v/>
      </c>
      <c r="BG129" s="80" t="str">
        <f>IF(OR($A129="",NOT(ISNUMBER($G129))),"",IF(AND($F129&lt;=BG$6,$G129&gt;=BG$5),IF(BG$5&gt;$N129,5,$K129)*10+IF(AND($F129&gt;=BG$5,$F129&lt;=BG$6),IF(AND($G129&gt;=BG$5,$G129&lt;=BG$6),5,IF($L129=1,2,1)),IF(AND($G129&gt;=BG$5,$G129&lt;=BG$6),IF($M129&gt;0,4,3),0)),IF(AND($D129&lt;=BG$6,$E129&gt;=BG$5),60,0)))</f>
        <v/>
      </c>
      <c r="BH129" s="80" t="str">
        <f>IF(OR($A129="",NOT(ISNUMBER($G129))),"",IF(AND($F129&lt;=BH$6,$G129&gt;=BH$5),IF(BH$5&gt;$N129,5,$K129)*10+IF(AND($F129&gt;=BH$5,$F129&lt;=BH$6),IF(AND($G129&gt;=BH$5,$G129&lt;=BH$6),5,IF($L129=1,2,1)),IF(AND($G129&gt;=BH$5,$G129&lt;=BH$6),IF($M129&gt;0,4,3),0)),IF(AND($D129&lt;=BH$6,$E129&gt;=BH$5),60,0)))</f>
        <v/>
      </c>
      <c r="BI129" s="80" t="str">
        <f>IF(OR($A129="",NOT(ISNUMBER($G129))),"",IF(AND($F129&lt;=BI$6,$G129&gt;=BI$5),IF(BI$5&gt;$N129,5,$K129)*10+IF(AND($F129&gt;=BI$5,$F129&lt;=BI$6),IF(AND($G129&gt;=BI$5,$G129&lt;=BI$6),5,IF($L129=1,2,1)),IF(AND($G129&gt;=BI$5,$G129&lt;=BI$6),IF($M129&gt;0,4,3),0)),IF(AND($D129&lt;=BI$6,$E129&gt;=BI$5),60,0)))</f>
        <v/>
      </c>
      <c r="BJ129" s="80" t="str">
        <f>IF(OR($A129="",NOT(ISNUMBER($G129))),"",IF(AND($F129&lt;=BJ$6,$G129&gt;=BJ$5),IF(BJ$5&gt;$N129,5,$K129)*10+IF(AND($F129&gt;=BJ$5,$F129&lt;=BJ$6),IF(AND($G129&gt;=BJ$5,$G129&lt;=BJ$6),5,IF($L129=1,2,1)),IF(AND($G129&gt;=BJ$5,$G129&lt;=BJ$6),IF($M129&gt;0,4,3),0)),IF(AND($D129&lt;=BJ$6,$E129&gt;=BJ$5),60,0)))</f>
        <v/>
      </c>
      <c r="BK129" s="80" t="str">
        <f>IF(OR($A129="",NOT(ISNUMBER($G129))),"",IF(AND($F129&lt;=BK$6,$G129&gt;=BK$5),IF(BK$5&gt;$N129,5,$K129)*10+IF(AND($F129&gt;=BK$5,$F129&lt;=BK$6),IF(AND($G129&gt;=BK$5,$G129&lt;=BK$6),5,IF($L129=1,2,1)),IF(AND($G129&gt;=BK$5,$G129&lt;=BK$6),IF($M129&gt;0,4,3),0)),IF(AND($D129&lt;=BK$6,$E129&gt;=BK$5),60,0)))</f>
        <v/>
      </c>
      <c r="BL129" s="80" t="str">
        <f>IF(OR($A129="",NOT(ISNUMBER($G129))),"",IF(AND($F129&lt;=BL$6,$G129&gt;=BL$5),IF(BL$5&gt;$N129,5,$K129)*10+IF(AND($F129&gt;=BL$5,$F129&lt;=BL$6),IF(AND($G129&gt;=BL$5,$G129&lt;=BL$6),5,IF($L129=1,2,1)),IF(AND($G129&gt;=BL$5,$G129&lt;=BL$6),IF($M129&gt;0,4,3),0)),IF(AND($D129&lt;=BL$6,$E129&gt;=BL$5),60,0)))</f>
        <v/>
      </c>
      <c r="BM129" s="80" t="str">
        <f>IF(OR($A129="",NOT(ISNUMBER($G129))),"",IF(AND($F129&lt;=BM$6,$G129&gt;=BM$5),IF(BM$5&gt;$N129,5,$K129)*10+IF(AND($F129&gt;=BM$5,$F129&lt;=BM$6),IF(AND($G129&gt;=BM$5,$G129&lt;=BM$6),5,IF($L129=1,2,1)),IF(AND($G129&gt;=BM$5,$G129&lt;=BM$6),IF($M129&gt;0,4,3),0)),IF(AND($D129&lt;=BM$6,$E129&gt;=BM$5),60,0)))</f>
        <v/>
      </c>
      <c r="BN129" s="80" t="str">
        <f>IF(OR($A129="",NOT(ISNUMBER($G129))),"",IF(AND($F129&lt;=BN$6,$G129&gt;=BN$5),IF(BN$5&gt;$N129,5,$K129)*10+IF(AND($F129&gt;=BN$5,$F129&lt;=BN$6),IF(AND($G129&gt;=BN$5,$G129&lt;=BN$6),5,IF($L129=1,2,1)),IF(AND($G129&gt;=BN$5,$G129&lt;=BN$6),IF($M129&gt;0,4,3),0)),IF(AND($D129&lt;=BN$6,$E129&gt;=BN$5),60,0)))</f>
        <v/>
      </c>
      <c r="BO129" s="80" t="str">
        <f>IF(OR($A129="",NOT(ISNUMBER($G129))),"",IF(AND($F129&lt;=BO$6,$G129&gt;=BO$5),IF(BO$5&gt;$N129,5,$K129)*10+IF(AND($F129&gt;=BO$5,$F129&lt;=BO$6),IF(AND($G129&gt;=BO$5,$G129&lt;=BO$6),5,IF($L129=1,2,1)),IF(AND($G129&gt;=BO$5,$G129&lt;=BO$6),IF($M129&gt;0,4,3),0)),IF(AND($D129&lt;=BO$6,$E129&gt;=BO$5),60,0)))</f>
        <v/>
      </c>
      <c r="BP129" s="80" t="str">
        <f>IF(OR($A129="",NOT(ISNUMBER($G129))),"",IF(AND($F129&lt;=BP$6,$G129&gt;=BP$5),IF(BP$5&gt;$N129,5,$K129)*10+IF(AND($F129&gt;=BP$5,$F129&lt;=BP$6),IF(AND($G129&gt;=BP$5,$G129&lt;=BP$6),5,IF($L129=1,2,1)),IF(AND($G129&gt;=BP$5,$G129&lt;=BP$6),IF($M129&gt;0,4,3),0)),IF(AND($D129&lt;=BP$6,$E129&gt;=BP$5),60,0)))</f>
        <v/>
      </c>
      <c r="BQ129" s="80" t="str">
        <f>IF(OR($A129="",NOT(ISNUMBER($G129))),"",IF(AND($F129&lt;=BQ$6,$G129&gt;=BQ$5),IF(BQ$5&gt;$N129,5,$K129)*10+IF(AND($F129&gt;=BQ$5,$F129&lt;=BQ$6),IF(AND($G129&gt;=BQ$5,$G129&lt;=BQ$6),5,IF($L129=1,2,1)),IF(AND($G129&gt;=BQ$5,$G129&lt;=BQ$6),IF($M129&gt;0,4,3),0)),IF(AND($D129&lt;=BQ$6,$E129&gt;=BQ$5),60,0)))</f>
        <v/>
      </c>
      <c r="BR129" s="80" t="str">
        <f>IF(OR($A129="",NOT(ISNUMBER($G129))),"",IF(AND($F129&lt;=BR$6,$G129&gt;=BR$5),IF(BR$5&gt;$N129,5,$K129)*10+IF(AND($F129&gt;=BR$5,$F129&lt;=BR$6),IF(AND($G129&gt;=BR$5,$G129&lt;=BR$6),5,IF($L129=1,2,1)),IF(AND($G129&gt;=BR$5,$G129&lt;=BR$6),IF($M129&gt;0,4,3),0)),IF(AND($D129&lt;=BR$6,$E129&gt;=BR$5),60,0)))</f>
        <v/>
      </c>
      <c r="BS129" s="80" t="str">
        <f>IF(OR($A129="",NOT(ISNUMBER($G129))),"",IF(AND($F129&lt;=BS$6,$G129&gt;=BS$5),IF(BS$5&gt;$N129,5,$K129)*10+IF(AND($F129&gt;=BS$5,$F129&lt;=BS$6),IF(AND($G129&gt;=BS$5,$G129&lt;=BS$6),5,IF($L129=1,2,1)),IF(AND($G129&gt;=BS$5,$G129&lt;=BS$6),IF($M129&gt;0,4,3),0)),IF(AND($D129&lt;=BS$6,$E129&gt;=BS$5),60,0)))</f>
        <v/>
      </c>
      <c r="BT129" s="80" t="str">
        <f>IF(OR($A129="",NOT(ISNUMBER($G129))),"",IF(AND($F129&lt;=BT$6,$G129&gt;=BT$5),IF(BT$5&gt;$N129,5,$K129)*10+IF(AND($F129&gt;=BT$5,$F129&lt;=BT$6),IF(AND($G129&gt;=BT$5,$G129&lt;=BT$6),5,IF($L129=1,2,1)),IF(AND($G129&gt;=BT$5,$G129&lt;=BT$6),IF($M129&gt;0,4,3),0)),IF(AND($D129&lt;=BT$6,$E129&gt;=BT$5),60,0)))</f>
        <v/>
      </c>
      <c r="BU129" s="80" t="str">
        <f>IF(OR($A129="",NOT(ISNUMBER($G129))),"",IF(AND($F129&lt;=BU$6,$G129&gt;=BU$5),IF(BU$5&gt;$N129,5,$K129)*10+IF(AND($F129&gt;=BU$5,$F129&lt;=BU$6),IF(AND($G129&gt;=BU$5,$G129&lt;=BU$6),5,IF($L129=1,2,1)),IF(AND($G129&gt;=BU$5,$G129&lt;=BU$6),IF($M129&gt;0,4,3),0)),IF(AND($D129&lt;=BU$6,$E129&gt;=BU$5),60,0)))</f>
        <v/>
      </c>
      <c r="BV129" s="80" t="str">
        <f>IF(OR($A129="",NOT(ISNUMBER($G129))),"",IF(AND($F129&lt;=BV$6,$G129&gt;=BV$5),IF(BV$5&gt;$N129,5,$K129)*10+IF(AND($F129&gt;=BV$5,$F129&lt;=BV$6),IF(AND($G129&gt;=BV$5,$G129&lt;=BV$6),5,IF($L129=1,2,1)),IF(AND($G129&gt;=BV$5,$G129&lt;=BV$6),IF($M129&gt;0,4,3),0)),IF(AND($D129&lt;=BV$6,$E129&gt;=BV$5),60,0)))</f>
        <v/>
      </c>
      <c r="BW129" s="80" t="str">
        <f>IF(OR($A129="",NOT(ISNUMBER($G129))),"",IF(AND($F129&lt;=BW$6,$G129&gt;=BW$5),IF(BW$5&gt;$N129,5,$K129)*10+IF(AND($F129&gt;=BW$5,$F129&lt;=BW$6),IF(AND($G129&gt;=BW$5,$G129&lt;=BW$6),5,IF($L129=1,2,1)),IF(AND($G129&gt;=BW$5,$G129&lt;=BW$6),IF($M129&gt;0,4,3),0)),IF(AND($D129&lt;=BW$6,$E129&gt;=BW$5),60,0)))</f>
        <v/>
      </c>
      <c r="BX129" s="80" t="str">
        <f>IF(OR($A129="",NOT(ISNUMBER($G129))),"",IF(AND($F129&lt;=BX$6,$G129&gt;=BX$5),IF(BX$5&gt;$N129,5,$K129)*10+IF(AND($F129&gt;=BX$5,$F129&lt;=BX$6),IF(AND($G129&gt;=BX$5,$G129&lt;=BX$6),5,IF($L129=1,2,1)),IF(AND($G129&gt;=BX$5,$G129&lt;=BX$6),IF($M129&gt;0,4,3),0)),IF(AND($D129&lt;=BX$6,$E129&gt;=BX$5),60,0)))</f>
        <v/>
      </c>
      <c r="BY129" s="80" t="str">
        <f>IF(OR($A129="",NOT(ISNUMBER($G129))),"",IF(AND($F129&lt;=BY$6,$G129&gt;=BY$5),IF(BY$5&gt;$N129,5,$K129)*10+IF(AND($F129&gt;=BY$5,$F129&lt;=BY$6),IF(AND($G129&gt;=BY$5,$G129&lt;=BY$6),5,IF($L129=1,2,1)),IF(AND($G129&gt;=BY$5,$G129&lt;=BY$6),IF($M129&gt;0,4,3),0)),IF(AND($D129&lt;=BY$6,$E129&gt;=BY$5),60,0)))</f>
        <v/>
      </c>
      <c r="BZ129" s="80" t="str">
        <f>IF(OR($A129="",NOT(ISNUMBER($G129))),"",IF(AND($F129&lt;=BZ$6,$G129&gt;=BZ$5),IF(BZ$5&gt;$N129,5,$K129)*10+IF(AND($F129&gt;=BZ$5,$F129&lt;=BZ$6),IF(AND($G129&gt;=BZ$5,$G129&lt;=BZ$6),5,IF($L129=1,2,1)),IF(AND($G129&gt;=BZ$5,$G129&lt;=BZ$6),IF($M129&gt;0,4,3),0)),IF(AND($D129&lt;=BZ$6,$E129&gt;=BZ$5),60,0)))</f>
        <v/>
      </c>
      <c r="CA129" s="80" t="str">
        <f>IF(OR($A129="",NOT(ISNUMBER($G129))),"",IF(AND($F129&lt;=CA$6,$G129&gt;=CA$5),IF(CA$5&gt;$N129,5,$K129)*10+IF(AND($F129&gt;=CA$5,$F129&lt;=CA$6),IF(AND($G129&gt;=CA$5,$G129&lt;=CA$6),5,IF($L129=1,2,1)),IF(AND($G129&gt;=CA$5,$G129&lt;=CA$6),IF($M129&gt;0,4,3),0)),IF(AND($D129&lt;=CA$6,$E129&gt;=CA$5),60,0)))</f>
        <v/>
      </c>
      <c r="CB129" s="80" t="str">
        <f>IF(OR($A129="",NOT(ISNUMBER($G129))),"",IF(AND($F129&lt;=CB$6,$G129&gt;=CB$5),IF(CB$5&gt;$N129,5,$K129)*10+IF(AND($F129&gt;=CB$5,$F129&lt;=CB$6),IF(AND($G129&gt;=CB$5,$G129&lt;=CB$6),5,IF($L129=1,2,1)),IF(AND($G129&gt;=CB$5,$G129&lt;=CB$6),IF($M129&gt;0,4,3),0)),IF(AND($D129&lt;=CB$6,$E129&gt;=CB$5),60,0)))</f>
        <v/>
      </c>
      <c r="CC129" s="80" t="str">
        <f>IF(OR($A129="",NOT(ISNUMBER($G129))),"",IF(AND($F129&lt;=CC$6,$G129&gt;=CC$5),IF(CC$5&gt;$N129,5,$K129)*10+IF(AND($F129&gt;=CC$5,$F129&lt;=CC$6),IF(AND($G129&gt;=CC$5,$G129&lt;=CC$6),5,IF($L129=1,2,1)),IF(AND($G129&gt;=CC$5,$G129&lt;=CC$6),IF($M129&gt;0,4,3),0)),IF(AND($D129&lt;=CC$6,$E129&gt;=CC$5),60,0)))</f>
        <v/>
      </c>
      <c r="CD129" s="80" t="str">
        <f>IF(OR($A129="",NOT(ISNUMBER($G129))),"",IF(AND($F129&lt;=CD$6,$G129&gt;=CD$5),IF(CD$5&gt;$N129,5,$K129)*10+IF(AND($F129&gt;=CD$5,$F129&lt;=CD$6),IF(AND($G129&gt;=CD$5,$G129&lt;=CD$6),5,IF($L129=1,2,1)),IF(AND($G129&gt;=CD$5,$G129&lt;=CD$6),IF($M129&gt;0,4,3),0)),IF(AND($D129&lt;=CD$6,$E129&gt;=CD$5),60,0)))</f>
        <v/>
      </c>
      <c r="CE129" s="80" t="str">
        <f>IF(OR($A129="",NOT(ISNUMBER($G129))),"",IF(AND($F129&lt;=CE$6,$G129&gt;=CE$5),IF(CE$5&gt;$N129,5,$K129)*10+IF(AND($F129&gt;=CE$5,$F129&lt;=CE$6),IF(AND($G129&gt;=CE$5,$G129&lt;=CE$6),5,IF($L129=1,2,1)),IF(AND($G129&gt;=CE$5,$G129&lt;=CE$6),IF($M129&gt;0,4,3),0)),IF(AND($D129&lt;=CE$6,$E129&gt;=CE$5),60,0)))</f>
        <v/>
      </c>
      <c r="CF129" s="80" t="str">
        <f>IF(OR($A129="",NOT(ISNUMBER($G129))),"",IF(AND($F129&lt;=CF$6,$G129&gt;=CF$5),IF(CF$5&gt;$N129,5,$K129)*10+IF(AND($F129&gt;=CF$5,$F129&lt;=CF$6),IF(AND($G129&gt;=CF$5,$G129&lt;=CF$6),5,IF($L129=1,2,1)),IF(AND($G129&gt;=CF$5,$G129&lt;=CF$6),IF($M129&gt;0,4,3),0)),IF(AND($D129&lt;=CF$6,$E129&gt;=CF$5),60,0)))</f>
        <v/>
      </c>
      <c r="CG129" s="80" t="str">
        <f>IF(OR($A129="",NOT(ISNUMBER($G129))),"",IF(AND($F129&lt;=CG$6,$G129&gt;=CG$5),IF(CG$5&gt;$N129,5,$K129)*10+IF(AND($F129&gt;=CG$5,$F129&lt;=CG$6),IF(AND($G129&gt;=CG$5,$G129&lt;=CG$6),5,IF($L129=1,2,1)),IF(AND($G129&gt;=CG$5,$G129&lt;=CG$6),IF($M129&gt;0,4,3),0)),IF(AND($D129&lt;=CG$6,$E129&gt;=CG$5),60,0)))</f>
        <v/>
      </c>
      <c r="CH129" s="80" t="str">
        <f>IF(OR($A129="",NOT(ISNUMBER($G129))),"",IF(AND($F129&lt;=CH$6,$G129&gt;=CH$5),IF(CH$5&gt;$N129,5,$K129)*10+IF(AND($F129&gt;=CH$5,$F129&lt;=CH$6),IF(AND($G129&gt;=CH$5,$G129&lt;=CH$6),5,IF($L129=1,2,1)),IF(AND($G129&gt;=CH$5,$G129&lt;=CH$6),IF($M129&gt;0,4,3),0)),IF(AND($D129&lt;=CH$6,$E129&gt;=CH$5),60,0)))</f>
        <v/>
      </c>
      <c r="CI129" s="80" t="str">
        <f>IF(OR($A129="",NOT(ISNUMBER($G129))),"",IF(AND($F129&lt;=CI$6,$G129&gt;=CI$5),IF(CI$5&gt;$N129,5,$K129)*10+IF(AND($F129&gt;=CI$5,$F129&lt;=CI$6),IF(AND($G129&gt;=CI$5,$G129&lt;=CI$6),5,IF($L129=1,2,1)),IF(AND($G129&gt;=CI$5,$G129&lt;=CI$6),IF($M129&gt;0,4,3),0)),IF(AND($D129&lt;=CI$6,$E129&gt;=CI$5),60,0)))</f>
        <v/>
      </c>
      <c r="CJ129" s="80" t="str">
        <f>IF(OR($A129="",NOT(ISNUMBER($G129))),"",IF(AND($F129&lt;=CJ$6,$G129&gt;=CJ$5),IF(CJ$5&gt;$N129,5,$K129)*10+IF(AND($F129&gt;=CJ$5,$F129&lt;=CJ$6),IF(AND($G129&gt;=CJ$5,$G129&lt;=CJ$6),5,IF($L129=1,2,1)),IF(AND($G129&gt;=CJ$5,$G129&lt;=CJ$6),IF($M129&gt;0,4,3),0)),IF(AND($D129&lt;=CJ$6,$E129&gt;=CJ$5),60,0)))</f>
        <v/>
      </c>
      <c r="CK129" s="80" t="str">
        <f>IF(OR($A129="",NOT(ISNUMBER($G129))),"",IF(AND($F129&lt;=CK$6,$G129&gt;=CK$5),IF(CK$5&gt;$N129,5,$K129)*10+IF(AND($F129&gt;=CK$5,$F129&lt;=CK$6),IF(AND($G129&gt;=CK$5,$G129&lt;=CK$6),5,IF($L129=1,2,1)),IF(AND($G129&gt;=CK$5,$G129&lt;=CK$6),IF($M129&gt;0,4,3),0)),IF(AND($D129&lt;=CK$6,$E129&gt;=CK$5),60,0)))</f>
        <v/>
      </c>
      <c r="CL129" s="80" t="str">
        <f>IF(OR($A129="",NOT(ISNUMBER($G129))),"",IF(AND($F129&lt;=CL$6,$G129&gt;=CL$5),IF(CL$5&gt;$N129,5,$K129)*10+IF(AND($F129&gt;=CL$5,$F129&lt;=CL$6),IF(AND($G129&gt;=CL$5,$G129&lt;=CL$6),5,IF($L129=1,2,1)),IF(AND($G129&gt;=CL$5,$G129&lt;=CL$6),IF($M129&gt;0,4,3),0)),IF(AND($D129&lt;=CL$6,$E129&gt;=CL$5),60,0)))</f>
        <v/>
      </c>
      <c r="CM129" s="80" t="str">
        <f>IF(OR($A129="",NOT(ISNUMBER($G129))),"",IF(AND($F129&lt;=CM$6,$G129&gt;=CM$5),IF(CM$5&gt;$N129,5,$K129)*10+IF(AND($F129&gt;=CM$5,$F129&lt;=CM$6),IF(AND($G129&gt;=CM$5,$G129&lt;=CM$6),5,IF($L129=1,2,1)),IF(AND($G129&gt;=CM$5,$G129&lt;=CM$6),IF($M129&gt;0,4,3),0)),IF(AND($D129&lt;=CM$6,$E129&gt;=CM$5),60,0)))</f>
        <v/>
      </c>
      <c r="CN129" s="80" t="str">
        <f>IF(OR($A129="",NOT(ISNUMBER($G129))),"",IF(AND($F129&lt;=CN$6,$G129&gt;=CN$5),IF(CN$5&gt;$N129,5,$K129)*10+IF(AND($F129&gt;=CN$5,$F129&lt;=CN$6),IF(AND($G129&gt;=CN$5,$G129&lt;=CN$6),5,IF($L129=1,2,1)),IF(AND($G129&gt;=CN$5,$G129&lt;=CN$6),IF($M129&gt;0,4,3),0)),IF(AND($D129&lt;=CN$6,$E129&gt;=CN$5),60,0)))</f>
        <v/>
      </c>
      <c r="CO129" s="80" t="str">
        <f>IF(OR($A129="",NOT(ISNUMBER($G129))),"",IF(AND($F129&lt;=CO$6,$G129&gt;=CO$5),IF(CO$5&gt;$N129,5,$K129)*10+IF(AND($F129&gt;=CO$5,$F129&lt;=CO$6),IF(AND($G129&gt;=CO$5,$G129&lt;=CO$6),5,IF($L129=1,2,1)),IF(AND($G129&gt;=CO$5,$G129&lt;=CO$6),IF($M129&gt;0,4,3),0)),IF(AND($D129&lt;=CO$6,$E129&gt;=CO$5),60,0)))</f>
        <v/>
      </c>
      <c r="CP129" s="80" t="str">
        <f>IF(OR($A129="",NOT(ISNUMBER($G129))),"",IF(AND($F129&lt;=CP$6,$G129&gt;=CP$5),IF(CP$5&gt;$N129,5,$K129)*10+IF(AND($F129&gt;=CP$5,$F129&lt;=CP$6),IF(AND($G129&gt;=CP$5,$G129&lt;=CP$6),5,IF($L129=1,2,1)),IF(AND($G129&gt;=CP$5,$G129&lt;=CP$6),IF($M129&gt;0,4,3),0)),IF(AND($D129&lt;=CP$6,$E129&gt;=CP$5),60,0)))</f>
        <v/>
      </c>
      <c r="CQ129" s="80" t="str">
        <f>IF(OR($A129="",NOT(ISNUMBER($G129))),"",IF(AND($F129&lt;=CQ$6,$G129&gt;=CQ$5),IF(CQ$5&gt;$N129,5,$K129)*10+IF(AND($F129&gt;=CQ$5,$F129&lt;=CQ$6),IF(AND($G129&gt;=CQ$5,$G129&lt;=CQ$6),5,IF($L129=1,2,1)),IF(AND($G129&gt;=CQ$5,$G129&lt;=CQ$6),IF($M129&gt;0,4,3),0)),IF(AND($D129&lt;=CQ$6,$E129&gt;=CQ$5),60,0)))</f>
        <v/>
      </c>
      <c r="CR129" s="80" t="str">
        <f>IF(OR($A129="",NOT(ISNUMBER($G129))),"",IF(AND($F129&lt;=CR$6,$G129&gt;=CR$5),IF(CR$5&gt;$N129,5,$K129)*10+IF(AND($F129&gt;=CR$5,$F129&lt;=CR$6),IF(AND($G129&gt;=CR$5,$G129&lt;=CR$6),5,IF($L129=1,2,1)),IF(AND($G129&gt;=CR$5,$G129&lt;=CR$6),IF($M129&gt;0,4,3),0)),IF(AND($D129&lt;=CR$6,$E129&gt;=CR$5),60,0)))</f>
        <v/>
      </c>
      <c r="CS129" s="80" t="str">
        <f>IF(OR($A129="",NOT(ISNUMBER($G129))),"",IF(AND($F129&lt;=CS$6,$G129&gt;=CS$5),IF(CS$5&gt;$N129,5,$K129)*10+IF(AND($F129&gt;=CS$5,$F129&lt;=CS$6),IF(AND($G129&gt;=CS$5,$G129&lt;=CS$6),5,IF($L129=1,2,1)),IF(AND($G129&gt;=CS$5,$G129&lt;=CS$6),IF($M129&gt;0,4,3),0)),IF(AND($D129&lt;=CS$6,$E129&gt;=CS$5),60,0)))</f>
        <v/>
      </c>
      <c r="CT129" s="80" t="str">
        <f>IF(OR($A129="",NOT(ISNUMBER($G129))),"",IF(AND($F129&lt;=CT$6,$G129&gt;=CT$5),IF(CT$5&gt;$N129,5,$K129)*10+IF(AND($F129&gt;=CT$5,$F129&lt;=CT$6),IF(AND($G129&gt;=CT$5,$G129&lt;=CT$6),5,IF($L129=1,2,1)),IF(AND($G129&gt;=CT$5,$G129&lt;=CT$6),IF($M129&gt;0,4,3),0)),IF(AND($D129&lt;=CT$6,$E129&gt;=CT$5),60,0)))</f>
        <v/>
      </c>
      <c r="CU129" s="80" t="str">
        <f>IF(OR($A129="",NOT(ISNUMBER($G129))),"",IF(AND($F129&lt;=CU$6,$G129&gt;=CU$5),IF(CU$5&gt;$N129,5,$K129)*10+IF(AND($F129&gt;=CU$5,$F129&lt;=CU$6),IF(AND($G129&gt;=CU$5,$G129&lt;=CU$6),5,IF($L129=1,2,1)),IF(AND($G129&gt;=CU$5,$G129&lt;=CU$6),IF($M129&gt;0,4,3),0)),IF(AND($D129&lt;=CU$6,$E129&gt;=CU$5),60,0)))</f>
        <v/>
      </c>
      <c r="CV129" s="80" t="str">
        <f>IF(OR($A129="",NOT(ISNUMBER($G129))),"",IF(AND($F129&lt;=CV$6,$G129&gt;=CV$5),IF(CV$5&gt;$N129,5,$K129)*10+IF(AND($F129&gt;=CV$5,$F129&lt;=CV$6),IF(AND($G129&gt;=CV$5,$G129&lt;=CV$6),5,IF($L129=1,2,1)),IF(AND($G129&gt;=CV$5,$G129&lt;=CV$6),IF($M129&gt;0,4,3),0)),IF(AND($D129&lt;=CV$6,$E129&gt;=CV$5),60,0)))</f>
        <v/>
      </c>
      <c r="CW129" s="80" t="str">
        <f>IF(OR($A129="",NOT(ISNUMBER($G129))),"",IF(AND($F129&lt;=CW$6,$G129&gt;=CW$5),IF(CW$5&gt;$N129,5,$K129)*10+IF(AND($F129&gt;=CW$5,$F129&lt;=CW$6),IF(AND($G129&gt;=CW$5,$G129&lt;=CW$6),5,IF($L129=1,2,1)),IF(AND($G129&gt;=CW$5,$G129&lt;=CW$6),IF($M129&gt;0,4,3),0)),IF(AND($D129&lt;=CW$6,$E129&gt;=CW$5),60,0)))</f>
        <v/>
      </c>
      <c r="CX129" s="80" t="str">
        <f>IF(OR($A129="",NOT(ISNUMBER($G129))),"",IF(AND($F129&lt;=CX$6,$G129&gt;=CX$5),IF(CX$5&gt;$N129,5,$K129)*10+IF(AND($F129&gt;=CX$5,$F129&lt;=CX$6),IF(AND($G129&gt;=CX$5,$G129&lt;=CX$6),5,IF($L129=1,2,1)),IF(AND($G129&gt;=CX$5,$G129&lt;=CX$6),IF($M129&gt;0,4,3),0)),IF(AND($D129&lt;=CX$6,$E129&gt;=CX$5),60,0)))</f>
        <v/>
      </c>
      <c r="CY129" s="80" t="str">
        <f>IF(OR($A129="",NOT(ISNUMBER($G129))),"",IF(AND($F129&lt;=CY$6,$G129&gt;=CY$5),IF(CY$5&gt;$N129,5,$K129)*10+IF(AND($F129&gt;=CY$5,$F129&lt;=CY$6),IF(AND($G129&gt;=CY$5,$G129&lt;=CY$6),5,IF($L129=1,2,1)),IF(AND($G129&gt;=CY$5,$G129&lt;=CY$6),IF($M129&gt;0,4,3),0)),IF(AND($D129&lt;=CY$6,$E129&gt;=CY$5),60,0)))</f>
        <v/>
      </c>
      <c r="CZ129" s="80" t="str">
        <f>IF(OR($A129="",NOT(ISNUMBER($G129))),"",IF(AND($F129&lt;=CZ$6,$G129&gt;=CZ$5),IF(CZ$5&gt;$N129,5,$K129)*10+IF(AND($F129&gt;=CZ$5,$F129&lt;=CZ$6),IF(AND($G129&gt;=CZ$5,$G129&lt;=CZ$6),5,IF($L129=1,2,1)),IF(AND($G129&gt;=CZ$5,$G129&lt;=CZ$6),IF($M129&gt;0,4,3),0)),IF(AND($D129&lt;=CZ$6,$E129&gt;=CZ$5),60,0)))</f>
        <v/>
      </c>
      <c r="DA129" s="80" t="str">
        <f>IF(OR($A129="",NOT(ISNUMBER($G129))),"",IF(AND($F129&lt;=DA$6,$G129&gt;=DA$5),IF(DA$5&gt;$N129,5,$K129)*10+IF(AND($F129&gt;=DA$5,$F129&lt;=DA$6),IF(AND($G129&gt;=DA$5,$G129&lt;=DA$6),5,IF($L129=1,2,1)),IF(AND($G129&gt;=DA$5,$G129&lt;=DA$6),IF($M129&gt;0,4,3),0)),IF(AND($D129&lt;=DA$6,$E129&gt;=DA$5),60,0)))</f>
        <v/>
      </c>
      <c r="DB129" s="80" t="str">
        <f>IF(OR($A129="",NOT(ISNUMBER($G129))),"",IF(AND($F129&lt;=DB$6,$G129&gt;=DB$5),IF(DB$5&gt;$N129,5,$K129)*10+IF(AND($F129&gt;=DB$5,$F129&lt;=DB$6),IF(AND($G129&gt;=DB$5,$G129&lt;=DB$6),5,IF($L129=1,2,1)),IF(AND($G129&gt;=DB$5,$G129&lt;=DB$6),IF($M129&gt;0,4,3),0)),IF(AND($D129&lt;=DB$6,$E129&gt;=DB$5),60,0)))</f>
        <v/>
      </c>
      <c r="DC129" s="80" t="str">
        <f>IF(OR($A129="",NOT(ISNUMBER($G129))),"",IF(AND($F129&lt;=DC$6,$G129&gt;=DC$5),IF(DC$5&gt;$N129,5,$K129)*10+IF(AND($F129&gt;=DC$5,$F129&lt;=DC$6),IF(AND($G129&gt;=DC$5,$G129&lt;=DC$6),5,IF($L129=1,2,1)),IF(AND($G129&gt;=DC$5,$G129&lt;=DC$6),IF($M129&gt;0,4,3),0)),IF(AND($D129&lt;=DC$6,$E129&gt;=DC$5),60,0)))</f>
        <v/>
      </c>
      <c r="DD129" s="80" t="str">
        <f>IF(OR($A129="",NOT(ISNUMBER($G129))),"",IF(AND($F129&lt;=DD$6,$G129&gt;=DD$5),IF(DD$5&gt;$N129,5,$K129)*10+IF(AND($F129&gt;=DD$5,$F129&lt;=DD$6),IF(AND($G129&gt;=DD$5,$G129&lt;=DD$6),5,IF($L129=1,2,1)),IF(AND($G129&gt;=DD$5,$G129&lt;=DD$6),IF($M129&gt;0,4,3),0)),IF(AND($D129&lt;=DD$6,$E129&gt;=DD$5),60,0)))</f>
        <v/>
      </c>
      <c r="DE129" s="80" t="str">
        <f>IF(OR($A129="",NOT(ISNUMBER($G129))),"",IF(AND($F129&lt;=DE$6,$G129&gt;=DE$5),IF(DE$5&gt;$N129,5,$K129)*10+IF(AND($F129&gt;=DE$5,$F129&lt;=DE$6),IF(AND($G129&gt;=DE$5,$G129&lt;=DE$6),5,IF($L129=1,2,1)),IF(AND($G129&gt;=DE$5,$G129&lt;=DE$6),IF($M129&gt;0,4,3),0)),IF(AND($D129&lt;=DE$6,$E129&gt;=DE$5),60,0)))</f>
        <v/>
      </c>
      <c r="DF129" s="80" t="str">
        <f>IF(OR($A129="",NOT(ISNUMBER($G129))),"",IF(AND($F129&lt;=DF$6,$G129&gt;=DF$5),IF(DF$5&gt;$N129,5,$K129)*10+IF(AND($F129&gt;=DF$5,$F129&lt;=DF$6),IF(AND($G129&gt;=DF$5,$G129&lt;=DF$6),5,IF($L129=1,2,1)),IF(AND($G129&gt;=DF$5,$G129&lt;=DF$6),IF($M129&gt;0,4,3),0)),IF(AND($D129&lt;=DF$6,$E129&gt;=DF$5),60,0)))</f>
        <v/>
      </c>
      <c r="DG129" s="80" t="str">
        <f>IF(OR($A129="",NOT(ISNUMBER($G129))),"",IF(AND($F129&lt;=DG$6,$G129&gt;=DG$5),IF(DG$5&gt;$N129,5,$K129)*10+IF(AND($F129&gt;=DG$5,$F129&lt;=DG$6),IF(AND($G129&gt;=DG$5,$G129&lt;=DG$6),5,IF($L129=1,2,1)),IF(AND($G129&gt;=DG$5,$G129&lt;=DG$6),IF($M129&gt;0,4,3),0)),IF(AND($D129&lt;=DG$6,$E129&gt;=DG$5),60,0)))</f>
        <v/>
      </c>
      <c r="DH129" s="80" t="str">
        <f>IF(OR($A129="",NOT(ISNUMBER($G129))),"",IF(AND($F129&lt;=DH$6,$G129&gt;=DH$5),IF(DH$5&gt;$N129,5,$K129)*10+IF(AND($F129&gt;=DH$5,$F129&lt;=DH$6),IF(AND($G129&gt;=DH$5,$G129&lt;=DH$6),5,IF($L129=1,2,1)),IF(AND($G129&gt;=DH$5,$G129&lt;=DH$6),IF($M129&gt;0,4,3),0)),IF(AND($D129&lt;=DH$6,$E129&gt;=DH$5),60,0)))</f>
        <v/>
      </c>
      <c r="DI129" s="80" t="str">
        <f>IF(OR($A129="",NOT(ISNUMBER($G129))),"",IF(AND($F129&lt;=DI$6,$G129&gt;=DI$5),IF(DI$5&gt;$N129,5,$K129)*10+IF(AND($F129&gt;=DI$5,$F129&lt;=DI$6),IF(AND($G129&gt;=DI$5,$G129&lt;=DI$6),5,IF($L129=1,2,1)),IF(AND($G129&gt;=DI$5,$G129&lt;=DI$6),IF($M129&gt;0,4,3),0)),IF(AND($D129&lt;=DI$6,$E129&gt;=DI$5),60,0)))</f>
        <v/>
      </c>
      <c r="DJ129" s="80" t="str">
        <f>IF(OR($A129="",NOT(ISNUMBER($G129))),"",IF(AND($F129&lt;=DJ$6,$G129&gt;=DJ$5),IF(DJ$5&gt;$N129,5,$K129)*10+IF(AND($F129&gt;=DJ$5,$F129&lt;=DJ$6),IF(AND($G129&gt;=DJ$5,$G129&lt;=DJ$6),5,IF($L129=1,2,1)),IF(AND($G129&gt;=DJ$5,$G129&lt;=DJ$6),IF($M129&gt;0,4,3),0)),IF(AND($D129&lt;=DJ$6,$E129&gt;=DJ$5),60,0)))</f>
        <v/>
      </c>
      <c r="DK129" s="80" t="str">
        <f>IF(OR($A129="",NOT(ISNUMBER($G129))),"",IF(AND($F129&lt;=DK$6,$G129&gt;=DK$5),IF(DK$5&gt;$N129,5,$K129)*10+IF(AND($F129&gt;=DK$5,$F129&lt;=DK$6),IF(AND($G129&gt;=DK$5,$G129&lt;=DK$6),5,IF($L129=1,2,1)),IF(AND($G129&gt;=DK$5,$G129&lt;=DK$6),IF($M129&gt;0,4,3),0)),IF(AND($D129&lt;=DK$6,$E129&gt;=DK$5),60,0)))</f>
        <v/>
      </c>
      <c r="DL129" s="80" t="str">
        <f>IF(OR($A129="",NOT(ISNUMBER($G129))),"",IF(AND($F129&lt;=DL$6,$G129&gt;=DL$5),IF(DL$5&gt;$N129,5,$K129)*10+IF(AND($F129&gt;=DL$5,$F129&lt;=DL$6),IF(AND($G129&gt;=DL$5,$G129&lt;=DL$6),5,IF($L129=1,2,1)),IF(AND($G129&gt;=DL$5,$G129&lt;=DL$6),IF($M129&gt;0,4,3),0)),IF(AND($D129&lt;=DL$6,$E129&gt;=DL$5),60,0)))</f>
        <v/>
      </c>
      <c r="DM129" s="80" t="str">
        <f>IF(OR($A129="",NOT(ISNUMBER($G129))),"",IF(AND($F129&lt;=DM$6,$G129&gt;=DM$5),IF(DM$5&gt;$N129,5,$K129)*10+IF(AND($F129&gt;=DM$5,$F129&lt;=DM$6),IF(AND($G129&gt;=DM$5,$G129&lt;=DM$6),5,IF($L129=1,2,1)),IF(AND($G129&gt;=DM$5,$G129&lt;=DM$6),IF($M129&gt;0,4,3),0)),IF(AND($D129&lt;=DM$6,$E129&gt;=DM$5),60,0)))</f>
        <v/>
      </c>
      <c r="DN129" s="80" t="str">
        <f>IF(OR($A129="",NOT(ISNUMBER($G129))),"",IF(AND($F129&lt;=DN$6,$G129&gt;=DN$5),IF(DN$5&gt;$N129,5,$K129)*10+IF(AND($F129&gt;=DN$5,$F129&lt;=DN$6),IF(AND($G129&gt;=DN$5,$G129&lt;=DN$6),5,IF($L129=1,2,1)),IF(AND($G129&gt;=DN$5,$G129&lt;=DN$6),IF($M129&gt;0,4,3),0)),IF(AND($D129&lt;=DN$6,$E129&gt;=DN$5),60,0)))</f>
        <v/>
      </c>
      <c r="DO129" s="80" t="str">
        <f>IF(OR($A129="",NOT(ISNUMBER($G129))),"",IF(AND($F129&lt;=DO$6,$G129&gt;=DO$5),IF(DO$5&gt;$N129,5,$K129)*10+IF(AND($F129&gt;=DO$5,$F129&lt;=DO$6),IF(AND($G129&gt;=DO$5,$G129&lt;=DO$6),5,IF($L129=1,2,1)),IF(AND($G129&gt;=DO$5,$G129&lt;=DO$6),IF($M129&gt;0,4,3),0)),IF(AND($D129&lt;=DO$6,$E129&gt;=DO$5),60,0)))</f>
        <v/>
      </c>
      <c r="DP129" s="80" t="str">
        <f>IF(OR($A129="",NOT(ISNUMBER($G129))),"",IF(AND($F129&lt;=DP$6,$G129&gt;=DP$5),IF(DP$5&gt;$N129,5,$K129)*10+IF(AND($F129&gt;=DP$5,$F129&lt;=DP$6),IF(AND($G129&gt;=DP$5,$G129&lt;=DP$6),5,IF($L129=1,2,1)),IF(AND($G129&gt;=DP$5,$G129&lt;=DP$6),IF($M129&gt;0,4,3),0)),IF(AND($D129&lt;=DP$6,$E129&gt;=DP$5),60,0)))</f>
        <v/>
      </c>
      <c r="DQ129" s="80" t="str">
        <f>IF(OR($A129="",NOT(ISNUMBER($G129))),"",IF(AND($F129&lt;=DQ$6,$G129&gt;=DQ$5),IF(DQ$5&gt;$N129,5,$K129)*10+IF(AND($F129&gt;=DQ$5,$F129&lt;=DQ$6),IF(AND($G129&gt;=DQ$5,$G129&lt;=DQ$6),5,IF($L129=1,2,1)),IF(AND($G129&gt;=DQ$5,$G129&lt;=DQ$6),IF($M129&gt;0,4,3),0)),IF(AND($D129&lt;=DQ$6,$E129&gt;=DQ$5),60,0)))</f>
        <v/>
      </c>
      <c r="DR129" s="80" t="str">
        <f>IF(OR($A129="",NOT(ISNUMBER($G129))),"",IF(AND($F129&lt;=DR$6,$G129&gt;=DR$5),IF(DR$5&gt;$N129,5,$K129)*10+IF(AND($F129&gt;=DR$5,$F129&lt;=DR$6),IF(AND($G129&gt;=DR$5,$G129&lt;=DR$6),5,IF($L129=1,2,1)),IF(AND($G129&gt;=DR$5,$G129&lt;=DR$6),IF($M129&gt;0,4,3),0)),IF(AND($D129&lt;=DR$6,$E129&gt;=DR$5),60,0)))</f>
        <v/>
      </c>
      <c r="DS129" s="80" t="str">
        <f>IF(OR($A129="",NOT(ISNUMBER($G129))),"",IF(AND($F129&lt;=DS$6,$G129&gt;=DS$5),IF(DS$5&gt;$N129,5,$K129)*10+IF(AND($F129&gt;=DS$5,$F129&lt;=DS$6),IF(AND($G129&gt;=DS$5,$G129&lt;=DS$6),5,IF($L129=1,2,1)),IF(AND($G129&gt;=DS$5,$G129&lt;=DS$6),IF($M129&gt;0,4,3),0)),IF(AND($D129&lt;=DS$6,$E129&gt;=DS$5),60,0)))</f>
        <v/>
      </c>
      <c r="DT129" s="80" t="str">
        <f>IF(OR($A129="",NOT(ISNUMBER($G129))),"",IF(AND($F129&lt;=DT$6,$G129&gt;=DT$5),IF(DT$5&gt;$N129,5,$K129)*10+IF(AND($F129&gt;=DT$5,$F129&lt;=DT$6),IF(AND($G129&gt;=DT$5,$G129&lt;=DT$6),5,IF($L129=1,2,1)),IF(AND($G129&gt;=DT$5,$G129&lt;=DT$6),IF($M129&gt;0,4,3),0)),IF(AND($D129&lt;=DT$6,$E129&gt;=DT$5),60,0)))</f>
        <v/>
      </c>
      <c r="DU129" s="80" t="str">
        <f>IF(OR($A129="",NOT(ISNUMBER($G129))),"",IF(AND($F129&lt;=DU$6,$G129&gt;=DU$5),IF(DU$5&gt;$N129,5,$K129)*10+IF(AND($F129&gt;=DU$5,$F129&lt;=DU$6),IF(AND($G129&gt;=DU$5,$G129&lt;=DU$6),5,IF($L129=1,2,1)),IF(AND($G129&gt;=DU$5,$G129&lt;=DU$6),IF($M129&gt;0,4,3),0)),IF(AND($D129&lt;=DU$6,$E129&gt;=DU$5),60,0)))</f>
        <v/>
      </c>
      <c r="DV129" s="80" t="str">
        <f>IF(OR($A129="",NOT(ISNUMBER($G129))),"",IF(AND($F129&lt;=DV$6,$G129&gt;=DV$5),IF(DV$5&gt;$N129,5,$K129)*10+IF(AND($F129&gt;=DV$5,$F129&lt;=DV$6),IF(AND($G129&gt;=DV$5,$G129&lt;=DV$6),5,IF($L129=1,2,1)),IF(AND($G129&gt;=DV$5,$G129&lt;=DV$6),IF($M129&gt;0,4,3),0)),IF(AND($D129&lt;=DV$6,$E129&gt;=DV$5),60,0)))</f>
        <v/>
      </c>
      <c r="DW129" s="80" t="str">
        <f>IF(OR($A129="",NOT(ISNUMBER($G129))),"",IF(AND($F129&lt;=DW$6,$G129&gt;=DW$5),IF(DW$5&gt;$N129,5,$K129)*10+IF(AND($F129&gt;=DW$5,$F129&lt;=DW$6),IF(AND($G129&gt;=DW$5,$G129&lt;=DW$6),5,IF($L129=1,2,1)),IF(AND($G129&gt;=DW$5,$G129&lt;=DW$6),IF($M129&gt;0,4,3),0)),IF(AND($D129&lt;=DW$6,$E129&gt;=DW$5),60,0)))</f>
        <v/>
      </c>
      <c r="DX129" s="80" t="str">
        <f>IF(OR($A129="",NOT(ISNUMBER($G129))),"",IF(AND($F129&lt;=DX$6,$G129&gt;=DX$5),IF(DX$5&gt;$N129,5,$K129)*10+IF(AND($F129&gt;=DX$5,$F129&lt;=DX$6),IF(AND($G129&gt;=DX$5,$G129&lt;=DX$6),5,IF($L129=1,2,1)),IF(AND($G129&gt;=DX$5,$G129&lt;=DX$6),IF($M129&gt;0,4,3),0)),IF(AND($D129&lt;=DX$6,$E129&gt;=DX$5),60,0)))</f>
        <v/>
      </c>
      <c r="DY129" s="80" t="str">
        <f>IF(OR($A129="",NOT(ISNUMBER($G129))),"",IF(AND($F129&lt;=DY$6,$G129&gt;=DY$5),IF(DY$5&gt;$N129,5,$K129)*10+IF(AND($F129&gt;=DY$5,$F129&lt;=DY$6),IF(AND($G129&gt;=DY$5,$G129&lt;=DY$6),5,IF($L129=1,2,1)),IF(AND($G129&gt;=DY$5,$G129&lt;=DY$6),IF($M129&gt;0,4,3),0)),IF(AND($D129&lt;=DY$6,$E129&gt;=DY$5),60,0)))</f>
        <v/>
      </c>
      <c r="DZ129" s="80" t="str">
        <f>IF(OR($A129="",NOT(ISNUMBER($G129))),"",IF(AND($F129&lt;=DZ$6,$G129&gt;=DZ$5),IF(DZ$5&gt;$N129,5,$K129)*10+IF(AND($F129&gt;=DZ$5,$F129&lt;=DZ$6),IF(AND($G129&gt;=DZ$5,$G129&lt;=DZ$6),5,IF($L129=1,2,1)),IF(AND($G129&gt;=DZ$5,$G129&lt;=DZ$6),IF($M129&gt;0,4,3),0)),IF(AND($D129&lt;=DZ$6,$E129&gt;=DZ$5),60,0)))</f>
        <v/>
      </c>
      <c r="EA129" s="80" t="str">
        <f>IF(OR($A129="",NOT(ISNUMBER($G129))),"",IF(AND($F129&lt;=EA$6,$G129&gt;=EA$5),IF(EA$5&gt;$N129,5,$K129)*10+IF(AND($F129&gt;=EA$5,$F129&lt;=EA$6),IF(AND($G129&gt;=EA$5,$G129&lt;=EA$6),5,IF($L129=1,2,1)),IF(AND($G129&gt;=EA$5,$G129&lt;=EA$6),IF($M129&gt;0,4,3),0)),IF(AND($D129&lt;=EA$6,$E129&gt;=EA$5),60,0)))</f>
        <v/>
      </c>
      <c r="EB129" s="80" t="str">
        <f>IF(OR($A129="",NOT(ISNUMBER($G129))),"",IF(AND($F129&lt;=EB$6,$G129&gt;=EB$5),IF(EB$5&gt;$N129,5,$K129)*10+IF(AND($F129&gt;=EB$5,$F129&lt;=EB$6),IF(AND($G129&gt;=EB$5,$G129&lt;=EB$6),5,IF($L129=1,2,1)),IF(AND($G129&gt;=EB$5,$G129&lt;=EB$6),IF($M129&gt;0,4,3),0)),IF(AND($D129&lt;=EB$6,$E129&gt;=EB$5),60,0)))</f>
        <v/>
      </c>
      <c r="EC129" s="80" t="str">
        <f>IF(OR($A129="",NOT(ISNUMBER($G129))),"",IF(AND($F129&lt;=EC$6,$G129&gt;=EC$5),IF(EC$5&gt;$N129,5,$K129)*10+IF(AND($F129&gt;=EC$5,$F129&lt;=EC$6),IF(AND($G129&gt;=EC$5,$G129&lt;=EC$6),5,IF($L129=1,2,1)),IF(AND($G129&gt;=EC$5,$G129&lt;=EC$6),IF($M129&gt;0,4,3),0)),IF(AND($D129&lt;=EC$6,$E129&gt;=EC$5),60,0)))</f>
        <v/>
      </c>
      <c r="ED129" s="80" t="str">
        <f>IF(OR($A129="",NOT(ISNUMBER($G129))),"",IF(AND($F129&lt;=ED$6,$G129&gt;=ED$5),IF(ED$5&gt;$N129,5,$K129)*10+IF(AND($F129&gt;=ED$5,$F129&lt;=ED$6),IF(AND($G129&gt;=ED$5,$G129&lt;=ED$6),5,IF($L129=1,2,1)),IF(AND($G129&gt;=ED$5,$G129&lt;=ED$6),IF($M129&gt;0,4,3),0)),IF(AND($D129&lt;=ED$6,$E129&gt;=ED$5),60,0)))</f>
        <v/>
      </c>
    </row>
    <row r="130" ht="18" customHeight="1">
      <c r="A130" s="52" t="str">
        <f>IF(Tasks!$B130="","",Tasks!$A130)</f>
        <v/>
      </c>
      <c r="B130" s="78" t="str">
        <f>IF(Tasks!$B130="","",Tasks!$B130)</f>
        <v/>
      </c>
      <c r="C130" s="25" t="str">
        <f>IF($B130="","",IF(AND(Tasks!$D130="",Tasks!$G130=""),"-",IF(Tasks!$D130="","",Tasks!$D130&amp;IF(OR(Tasks!$E130="",Tasks!$E130="FS"),IF(N(Tasks!$F130)=0,"","FS"),Tasks!$E130)&amp;IF(N(Tasks!$F130)=0,"",IF(Tasks!$F130&gt;0,"+","")&amp;Tasks!$F130))&amp;IF(AND(Tasks!$D130&lt;&gt;"",Tasks!$G130&lt;&gt;""),", ","")&amp;IF(Tasks!$G130="","",Tasks!$G130&amp;IF(OR(Tasks!$H130="",Tasks!$H130="FS"),IF(N(Tasks!$I130)=0,"","FS"),Tasks!$H130)&amp;IF(N(Tasks!$I130)=0,"",IF(Tasks!$I130&gt;0,"+","")&amp;Tasks!$I130))))</f>
        <v/>
      </c>
      <c r="D130" s="51" t="str">
        <f>IF(OR($B130="",Tasks!$Q130=""),"",Tasks!$Q130)</f>
        <v/>
      </c>
      <c r="E130" s="51" t="str">
        <f>IF(OR($B130="",Tasks!$R130=""),"",Tasks!$R130)</f>
        <v/>
      </c>
      <c r="F130" s="51" t="str">
        <f>IF(OR($B130="",Tasks!$S130=""),"",Tasks!$S130)</f>
        <v/>
      </c>
      <c r="G130" s="51" t="str">
        <f>IF(OR($B130="",Tasks!$T130=""),"",Tasks!$T130)</f>
        <v/>
      </c>
      <c r="H130" s="52" t="str">
        <f>IF($B130="","",Tasks!$AE130)</f>
        <v/>
      </c>
      <c r="I130" s="79" t="str">
        <f>IF($B130="","",Tasks!$AF130)</f>
        <v/>
      </c>
      <c r="J130" s="53" t="str">
        <f>IF(OR($B130="",Tasks!$V130=""),"",Tasks!$V130)</f>
        <v/>
      </c>
      <c r="K130" s="52" t="str">
        <f>IF($B130="","",Tasks!$AA130)</f>
        <v/>
      </c>
      <c r="L130" s="52" t="str">
        <f>IF($B130="","",Tasks!$AB130)</f>
        <v/>
      </c>
      <c r="M130" s="52" t="str">
        <f>IF($B130="","",Tasks!$Z130)</f>
        <v/>
      </c>
      <c r="N130" s="52" t="str">
        <f>IF(OR($B130="",Tasks!$AG130=""),"",Tasks!$AG130)</f>
        <v/>
      </c>
      <c r="O130" s="80" t="str">
        <f>IF(OR($A130="",NOT(ISNUMBER($G130))),"",IF(AND($F130&lt;=O$6,$G130&gt;=O$5),IF(O$5&gt;$N130,5,$K130)*10+IF(AND($F130&gt;=O$5,$F130&lt;=O$6),IF(AND($G130&gt;=O$5,$G130&lt;=O$6),5,IF($L130=1,2,1)),IF(AND($G130&gt;=O$5,$G130&lt;=O$6),IF($M130&gt;0,4,3),0)),IF(AND($D130&lt;=O$6,$E130&gt;=O$5),60,0)))</f>
        <v/>
      </c>
      <c r="P130" s="80" t="str">
        <f>IF(OR($A130="",NOT(ISNUMBER($G130))),"",IF(AND($F130&lt;=P$6,$G130&gt;=P$5),IF(P$5&gt;$N130,5,$K130)*10+IF(AND($F130&gt;=P$5,$F130&lt;=P$6),IF(AND($G130&gt;=P$5,$G130&lt;=P$6),5,IF($L130=1,2,1)),IF(AND($G130&gt;=P$5,$G130&lt;=P$6),IF($M130&gt;0,4,3),0)),IF(AND($D130&lt;=P$6,$E130&gt;=P$5),60,0)))</f>
        <v/>
      </c>
      <c r="Q130" s="80" t="str">
        <f>IF(OR($A130="",NOT(ISNUMBER($G130))),"",IF(AND($F130&lt;=Q$6,$G130&gt;=Q$5),IF(Q$5&gt;$N130,5,$K130)*10+IF(AND($F130&gt;=Q$5,$F130&lt;=Q$6),IF(AND($G130&gt;=Q$5,$G130&lt;=Q$6),5,IF($L130=1,2,1)),IF(AND($G130&gt;=Q$5,$G130&lt;=Q$6),IF($M130&gt;0,4,3),0)),IF(AND($D130&lt;=Q$6,$E130&gt;=Q$5),60,0)))</f>
        <v/>
      </c>
      <c r="R130" s="80" t="str">
        <f>IF(OR($A130="",NOT(ISNUMBER($G130))),"",IF(AND($F130&lt;=R$6,$G130&gt;=R$5),IF(R$5&gt;$N130,5,$K130)*10+IF(AND($F130&gt;=R$5,$F130&lt;=R$6),IF(AND($G130&gt;=R$5,$G130&lt;=R$6),5,IF($L130=1,2,1)),IF(AND($G130&gt;=R$5,$G130&lt;=R$6),IF($M130&gt;0,4,3),0)),IF(AND($D130&lt;=R$6,$E130&gt;=R$5),60,0)))</f>
        <v/>
      </c>
      <c r="S130" s="80" t="str">
        <f>IF(OR($A130="",NOT(ISNUMBER($G130))),"",IF(AND($F130&lt;=S$6,$G130&gt;=S$5),IF(S$5&gt;$N130,5,$K130)*10+IF(AND($F130&gt;=S$5,$F130&lt;=S$6),IF(AND($G130&gt;=S$5,$G130&lt;=S$6),5,IF($L130=1,2,1)),IF(AND($G130&gt;=S$5,$G130&lt;=S$6),IF($M130&gt;0,4,3),0)),IF(AND($D130&lt;=S$6,$E130&gt;=S$5),60,0)))</f>
        <v/>
      </c>
      <c r="T130" s="80" t="str">
        <f>IF(OR($A130="",NOT(ISNUMBER($G130))),"",IF(AND($F130&lt;=T$6,$G130&gt;=T$5),IF(T$5&gt;$N130,5,$K130)*10+IF(AND($F130&gt;=T$5,$F130&lt;=T$6),IF(AND($G130&gt;=T$5,$G130&lt;=T$6),5,IF($L130=1,2,1)),IF(AND($G130&gt;=T$5,$G130&lt;=T$6),IF($M130&gt;0,4,3),0)),IF(AND($D130&lt;=T$6,$E130&gt;=T$5),60,0)))</f>
        <v/>
      </c>
      <c r="U130" s="80" t="str">
        <f>IF(OR($A130="",NOT(ISNUMBER($G130))),"",IF(AND($F130&lt;=U$6,$G130&gt;=U$5),IF(U$5&gt;$N130,5,$K130)*10+IF(AND($F130&gt;=U$5,$F130&lt;=U$6),IF(AND($G130&gt;=U$5,$G130&lt;=U$6),5,IF($L130=1,2,1)),IF(AND($G130&gt;=U$5,$G130&lt;=U$6),IF($M130&gt;0,4,3),0)),IF(AND($D130&lt;=U$6,$E130&gt;=U$5),60,0)))</f>
        <v/>
      </c>
      <c r="V130" s="80" t="str">
        <f>IF(OR($A130="",NOT(ISNUMBER($G130))),"",IF(AND($F130&lt;=V$6,$G130&gt;=V$5),IF(V$5&gt;$N130,5,$K130)*10+IF(AND($F130&gt;=V$5,$F130&lt;=V$6),IF(AND($G130&gt;=V$5,$G130&lt;=V$6),5,IF($L130=1,2,1)),IF(AND($G130&gt;=V$5,$G130&lt;=V$6),IF($M130&gt;0,4,3),0)),IF(AND($D130&lt;=V$6,$E130&gt;=V$5),60,0)))</f>
        <v/>
      </c>
      <c r="W130" s="80" t="str">
        <f>IF(OR($A130="",NOT(ISNUMBER($G130))),"",IF(AND($F130&lt;=W$6,$G130&gt;=W$5),IF(W$5&gt;$N130,5,$K130)*10+IF(AND($F130&gt;=W$5,$F130&lt;=W$6),IF(AND($G130&gt;=W$5,$G130&lt;=W$6),5,IF($L130=1,2,1)),IF(AND($G130&gt;=W$5,$G130&lt;=W$6),IF($M130&gt;0,4,3),0)),IF(AND($D130&lt;=W$6,$E130&gt;=W$5),60,0)))</f>
        <v/>
      </c>
      <c r="X130" s="80" t="str">
        <f>IF(OR($A130="",NOT(ISNUMBER($G130))),"",IF(AND($F130&lt;=X$6,$G130&gt;=X$5),IF(X$5&gt;$N130,5,$K130)*10+IF(AND($F130&gt;=X$5,$F130&lt;=X$6),IF(AND($G130&gt;=X$5,$G130&lt;=X$6),5,IF($L130=1,2,1)),IF(AND($G130&gt;=X$5,$G130&lt;=X$6),IF($M130&gt;0,4,3),0)),IF(AND($D130&lt;=X$6,$E130&gt;=X$5),60,0)))</f>
        <v/>
      </c>
      <c r="Y130" s="80" t="str">
        <f>IF(OR($A130="",NOT(ISNUMBER($G130))),"",IF(AND($F130&lt;=Y$6,$G130&gt;=Y$5),IF(Y$5&gt;$N130,5,$K130)*10+IF(AND($F130&gt;=Y$5,$F130&lt;=Y$6),IF(AND($G130&gt;=Y$5,$G130&lt;=Y$6),5,IF($L130=1,2,1)),IF(AND($G130&gt;=Y$5,$G130&lt;=Y$6),IF($M130&gt;0,4,3),0)),IF(AND($D130&lt;=Y$6,$E130&gt;=Y$5),60,0)))</f>
        <v/>
      </c>
      <c r="Z130" s="80" t="str">
        <f>IF(OR($A130="",NOT(ISNUMBER($G130))),"",IF(AND($F130&lt;=Z$6,$G130&gt;=Z$5),IF(Z$5&gt;$N130,5,$K130)*10+IF(AND($F130&gt;=Z$5,$F130&lt;=Z$6),IF(AND($G130&gt;=Z$5,$G130&lt;=Z$6),5,IF($L130=1,2,1)),IF(AND($G130&gt;=Z$5,$G130&lt;=Z$6),IF($M130&gt;0,4,3),0)),IF(AND($D130&lt;=Z$6,$E130&gt;=Z$5),60,0)))</f>
        <v/>
      </c>
      <c r="AA130" s="80" t="str">
        <f>IF(OR($A130="",NOT(ISNUMBER($G130))),"",IF(AND($F130&lt;=AA$6,$G130&gt;=AA$5),IF(AA$5&gt;$N130,5,$K130)*10+IF(AND($F130&gt;=AA$5,$F130&lt;=AA$6),IF(AND($G130&gt;=AA$5,$G130&lt;=AA$6),5,IF($L130=1,2,1)),IF(AND($G130&gt;=AA$5,$G130&lt;=AA$6),IF($M130&gt;0,4,3),0)),IF(AND($D130&lt;=AA$6,$E130&gt;=AA$5),60,0)))</f>
        <v/>
      </c>
      <c r="AB130" s="80" t="str">
        <f>IF(OR($A130="",NOT(ISNUMBER($G130))),"",IF(AND($F130&lt;=AB$6,$G130&gt;=AB$5),IF(AB$5&gt;$N130,5,$K130)*10+IF(AND($F130&gt;=AB$5,$F130&lt;=AB$6),IF(AND($G130&gt;=AB$5,$G130&lt;=AB$6),5,IF($L130=1,2,1)),IF(AND($G130&gt;=AB$5,$G130&lt;=AB$6),IF($M130&gt;0,4,3),0)),IF(AND($D130&lt;=AB$6,$E130&gt;=AB$5),60,0)))</f>
        <v/>
      </c>
      <c r="AC130" s="80" t="str">
        <f>IF(OR($A130="",NOT(ISNUMBER($G130))),"",IF(AND($F130&lt;=AC$6,$G130&gt;=AC$5),IF(AC$5&gt;$N130,5,$K130)*10+IF(AND($F130&gt;=AC$5,$F130&lt;=AC$6),IF(AND($G130&gt;=AC$5,$G130&lt;=AC$6),5,IF($L130=1,2,1)),IF(AND($G130&gt;=AC$5,$G130&lt;=AC$6),IF($M130&gt;0,4,3),0)),IF(AND($D130&lt;=AC$6,$E130&gt;=AC$5),60,0)))</f>
        <v/>
      </c>
      <c r="AD130" s="80" t="str">
        <f>IF(OR($A130="",NOT(ISNUMBER($G130))),"",IF(AND($F130&lt;=AD$6,$G130&gt;=AD$5),IF(AD$5&gt;$N130,5,$K130)*10+IF(AND($F130&gt;=AD$5,$F130&lt;=AD$6),IF(AND($G130&gt;=AD$5,$G130&lt;=AD$6),5,IF($L130=1,2,1)),IF(AND($G130&gt;=AD$5,$G130&lt;=AD$6),IF($M130&gt;0,4,3),0)),IF(AND($D130&lt;=AD$6,$E130&gt;=AD$5),60,0)))</f>
        <v/>
      </c>
      <c r="AE130" s="80" t="str">
        <f>IF(OR($A130="",NOT(ISNUMBER($G130))),"",IF(AND($F130&lt;=AE$6,$G130&gt;=AE$5),IF(AE$5&gt;$N130,5,$K130)*10+IF(AND($F130&gt;=AE$5,$F130&lt;=AE$6),IF(AND($G130&gt;=AE$5,$G130&lt;=AE$6),5,IF($L130=1,2,1)),IF(AND($G130&gt;=AE$5,$G130&lt;=AE$6),IF($M130&gt;0,4,3),0)),IF(AND($D130&lt;=AE$6,$E130&gt;=AE$5),60,0)))</f>
        <v/>
      </c>
      <c r="AF130" s="80" t="str">
        <f>IF(OR($A130="",NOT(ISNUMBER($G130))),"",IF(AND($F130&lt;=AF$6,$G130&gt;=AF$5),IF(AF$5&gt;$N130,5,$K130)*10+IF(AND($F130&gt;=AF$5,$F130&lt;=AF$6),IF(AND($G130&gt;=AF$5,$G130&lt;=AF$6),5,IF($L130=1,2,1)),IF(AND($G130&gt;=AF$5,$G130&lt;=AF$6),IF($M130&gt;0,4,3),0)),IF(AND($D130&lt;=AF$6,$E130&gt;=AF$5),60,0)))</f>
        <v/>
      </c>
      <c r="AG130" s="80" t="str">
        <f>IF(OR($A130="",NOT(ISNUMBER($G130))),"",IF(AND($F130&lt;=AG$6,$G130&gt;=AG$5),IF(AG$5&gt;$N130,5,$K130)*10+IF(AND($F130&gt;=AG$5,$F130&lt;=AG$6),IF(AND($G130&gt;=AG$5,$G130&lt;=AG$6),5,IF($L130=1,2,1)),IF(AND($G130&gt;=AG$5,$G130&lt;=AG$6),IF($M130&gt;0,4,3),0)),IF(AND($D130&lt;=AG$6,$E130&gt;=AG$5),60,0)))</f>
        <v/>
      </c>
      <c r="AH130" s="80" t="str">
        <f>IF(OR($A130="",NOT(ISNUMBER($G130))),"",IF(AND($F130&lt;=AH$6,$G130&gt;=AH$5),IF(AH$5&gt;$N130,5,$K130)*10+IF(AND($F130&gt;=AH$5,$F130&lt;=AH$6),IF(AND($G130&gt;=AH$5,$G130&lt;=AH$6),5,IF($L130=1,2,1)),IF(AND($G130&gt;=AH$5,$G130&lt;=AH$6),IF($M130&gt;0,4,3),0)),IF(AND($D130&lt;=AH$6,$E130&gt;=AH$5),60,0)))</f>
        <v/>
      </c>
      <c r="AI130" s="80" t="str">
        <f>IF(OR($A130="",NOT(ISNUMBER($G130))),"",IF(AND($F130&lt;=AI$6,$G130&gt;=AI$5),IF(AI$5&gt;$N130,5,$K130)*10+IF(AND($F130&gt;=AI$5,$F130&lt;=AI$6),IF(AND($G130&gt;=AI$5,$G130&lt;=AI$6),5,IF($L130=1,2,1)),IF(AND($G130&gt;=AI$5,$G130&lt;=AI$6),IF($M130&gt;0,4,3),0)),IF(AND($D130&lt;=AI$6,$E130&gt;=AI$5),60,0)))</f>
        <v/>
      </c>
      <c r="AJ130" s="80" t="str">
        <f>IF(OR($A130="",NOT(ISNUMBER($G130))),"",IF(AND($F130&lt;=AJ$6,$G130&gt;=AJ$5),IF(AJ$5&gt;$N130,5,$K130)*10+IF(AND($F130&gt;=AJ$5,$F130&lt;=AJ$6),IF(AND($G130&gt;=AJ$5,$G130&lt;=AJ$6),5,IF($L130=1,2,1)),IF(AND($G130&gt;=AJ$5,$G130&lt;=AJ$6),IF($M130&gt;0,4,3),0)),IF(AND($D130&lt;=AJ$6,$E130&gt;=AJ$5),60,0)))</f>
        <v/>
      </c>
      <c r="AK130" s="80" t="str">
        <f>IF(OR($A130="",NOT(ISNUMBER($G130))),"",IF(AND($F130&lt;=AK$6,$G130&gt;=AK$5),IF(AK$5&gt;$N130,5,$K130)*10+IF(AND($F130&gt;=AK$5,$F130&lt;=AK$6),IF(AND($G130&gt;=AK$5,$G130&lt;=AK$6),5,IF($L130=1,2,1)),IF(AND($G130&gt;=AK$5,$G130&lt;=AK$6),IF($M130&gt;0,4,3),0)),IF(AND($D130&lt;=AK$6,$E130&gt;=AK$5),60,0)))</f>
        <v/>
      </c>
      <c r="AL130" s="80" t="str">
        <f>IF(OR($A130="",NOT(ISNUMBER($G130))),"",IF(AND($F130&lt;=AL$6,$G130&gt;=AL$5),IF(AL$5&gt;$N130,5,$K130)*10+IF(AND($F130&gt;=AL$5,$F130&lt;=AL$6),IF(AND($G130&gt;=AL$5,$G130&lt;=AL$6),5,IF($L130=1,2,1)),IF(AND($G130&gt;=AL$5,$G130&lt;=AL$6),IF($M130&gt;0,4,3),0)),IF(AND($D130&lt;=AL$6,$E130&gt;=AL$5),60,0)))</f>
        <v/>
      </c>
      <c r="AM130" s="80" t="str">
        <f>IF(OR($A130="",NOT(ISNUMBER($G130))),"",IF(AND($F130&lt;=AM$6,$G130&gt;=AM$5),IF(AM$5&gt;$N130,5,$K130)*10+IF(AND($F130&gt;=AM$5,$F130&lt;=AM$6),IF(AND($G130&gt;=AM$5,$G130&lt;=AM$6),5,IF($L130=1,2,1)),IF(AND($G130&gt;=AM$5,$G130&lt;=AM$6),IF($M130&gt;0,4,3),0)),IF(AND($D130&lt;=AM$6,$E130&gt;=AM$5),60,0)))</f>
        <v/>
      </c>
      <c r="AN130" s="80" t="str">
        <f>IF(OR($A130="",NOT(ISNUMBER($G130))),"",IF(AND($F130&lt;=AN$6,$G130&gt;=AN$5),IF(AN$5&gt;$N130,5,$K130)*10+IF(AND($F130&gt;=AN$5,$F130&lt;=AN$6),IF(AND($G130&gt;=AN$5,$G130&lt;=AN$6),5,IF($L130=1,2,1)),IF(AND($G130&gt;=AN$5,$G130&lt;=AN$6),IF($M130&gt;0,4,3),0)),IF(AND($D130&lt;=AN$6,$E130&gt;=AN$5),60,0)))</f>
        <v/>
      </c>
      <c r="AO130" s="80" t="str">
        <f>IF(OR($A130="",NOT(ISNUMBER($G130))),"",IF(AND($F130&lt;=AO$6,$G130&gt;=AO$5),IF(AO$5&gt;$N130,5,$K130)*10+IF(AND($F130&gt;=AO$5,$F130&lt;=AO$6),IF(AND($G130&gt;=AO$5,$G130&lt;=AO$6),5,IF($L130=1,2,1)),IF(AND($G130&gt;=AO$5,$G130&lt;=AO$6),IF($M130&gt;0,4,3),0)),IF(AND($D130&lt;=AO$6,$E130&gt;=AO$5),60,0)))</f>
        <v/>
      </c>
      <c r="AP130" s="80" t="str">
        <f>IF(OR($A130="",NOT(ISNUMBER($G130))),"",IF(AND($F130&lt;=AP$6,$G130&gt;=AP$5),IF(AP$5&gt;$N130,5,$K130)*10+IF(AND($F130&gt;=AP$5,$F130&lt;=AP$6),IF(AND($G130&gt;=AP$5,$G130&lt;=AP$6),5,IF($L130=1,2,1)),IF(AND($G130&gt;=AP$5,$G130&lt;=AP$6),IF($M130&gt;0,4,3),0)),IF(AND($D130&lt;=AP$6,$E130&gt;=AP$5),60,0)))</f>
        <v/>
      </c>
      <c r="AQ130" s="80" t="str">
        <f>IF(OR($A130="",NOT(ISNUMBER($G130))),"",IF(AND($F130&lt;=AQ$6,$G130&gt;=AQ$5),IF(AQ$5&gt;$N130,5,$K130)*10+IF(AND($F130&gt;=AQ$5,$F130&lt;=AQ$6),IF(AND($G130&gt;=AQ$5,$G130&lt;=AQ$6),5,IF($L130=1,2,1)),IF(AND($G130&gt;=AQ$5,$G130&lt;=AQ$6),IF($M130&gt;0,4,3),0)),IF(AND($D130&lt;=AQ$6,$E130&gt;=AQ$5),60,0)))</f>
        <v/>
      </c>
      <c r="AR130" s="80" t="str">
        <f>IF(OR($A130="",NOT(ISNUMBER($G130))),"",IF(AND($F130&lt;=AR$6,$G130&gt;=AR$5),IF(AR$5&gt;$N130,5,$K130)*10+IF(AND($F130&gt;=AR$5,$F130&lt;=AR$6),IF(AND($G130&gt;=AR$5,$G130&lt;=AR$6),5,IF($L130=1,2,1)),IF(AND($G130&gt;=AR$5,$G130&lt;=AR$6),IF($M130&gt;0,4,3),0)),IF(AND($D130&lt;=AR$6,$E130&gt;=AR$5),60,0)))</f>
        <v/>
      </c>
      <c r="AS130" s="80" t="str">
        <f>IF(OR($A130="",NOT(ISNUMBER($G130))),"",IF(AND($F130&lt;=AS$6,$G130&gt;=AS$5),IF(AS$5&gt;$N130,5,$K130)*10+IF(AND($F130&gt;=AS$5,$F130&lt;=AS$6),IF(AND($G130&gt;=AS$5,$G130&lt;=AS$6),5,IF($L130=1,2,1)),IF(AND($G130&gt;=AS$5,$G130&lt;=AS$6),IF($M130&gt;0,4,3),0)),IF(AND($D130&lt;=AS$6,$E130&gt;=AS$5),60,0)))</f>
        <v/>
      </c>
      <c r="AT130" s="80" t="str">
        <f>IF(OR($A130="",NOT(ISNUMBER($G130))),"",IF(AND($F130&lt;=AT$6,$G130&gt;=AT$5),IF(AT$5&gt;$N130,5,$K130)*10+IF(AND($F130&gt;=AT$5,$F130&lt;=AT$6),IF(AND($G130&gt;=AT$5,$G130&lt;=AT$6),5,IF($L130=1,2,1)),IF(AND($G130&gt;=AT$5,$G130&lt;=AT$6),IF($M130&gt;0,4,3),0)),IF(AND($D130&lt;=AT$6,$E130&gt;=AT$5),60,0)))</f>
        <v/>
      </c>
      <c r="AU130" s="80" t="str">
        <f>IF(OR($A130="",NOT(ISNUMBER($G130))),"",IF(AND($F130&lt;=AU$6,$G130&gt;=AU$5),IF(AU$5&gt;$N130,5,$K130)*10+IF(AND($F130&gt;=AU$5,$F130&lt;=AU$6),IF(AND($G130&gt;=AU$5,$G130&lt;=AU$6),5,IF($L130=1,2,1)),IF(AND($G130&gt;=AU$5,$G130&lt;=AU$6),IF($M130&gt;0,4,3),0)),IF(AND($D130&lt;=AU$6,$E130&gt;=AU$5),60,0)))</f>
        <v/>
      </c>
      <c r="AV130" s="80" t="str">
        <f>IF(OR($A130="",NOT(ISNUMBER($G130))),"",IF(AND($F130&lt;=AV$6,$G130&gt;=AV$5),IF(AV$5&gt;$N130,5,$K130)*10+IF(AND($F130&gt;=AV$5,$F130&lt;=AV$6),IF(AND($G130&gt;=AV$5,$G130&lt;=AV$6),5,IF($L130=1,2,1)),IF(AND($G130&gt;=AV$5,$G130&lt;=AV$6),IF($M130&gt;0,4,3),0)),IF(AND($D130&lt;=AV$6,$E130&gt;=AV$5),60,0)))</f>
        <v/>
      </c>
      <c r="AW130" s="80" t="str">
        <f>IF(OR($A130="",NOT(ISNUMBER($G130))),"",IF(AND($F130&lt;=AW$6,$G130&gt;=AW$5),IF(AW$5&gt;$N130,5,$K130)*10+IF(AND($F130&gt;=AW$5,$F130&lt;=AW$6),IF(AND($G130&gt;=AW$5,$G130&lt;=AW$6),5,IF($L130=1,2,1)),IF(AND($G130&gt;=AW$5,$G130&lt;=AW$6),IF($M130&gt;0,4,3),0)),IF(AND($D130&lt;=AW$6,$E130&gt;=AW$5),60,0)))</f>
        <v/>
      </c>
      <c r="AX130" s="80" t="str">
        <f>IF(OR($A130="",NOT(ISNUMBER($G130))),"",IF(AND($F130&lt;=AX$6,$G130&gt;=AX$5),IF(AX$5&gt;$N130,5,$K130)*10+IF(AND($F130&gt;=AX$5,$F130&lt;=AX$6),IF(AND($G130&gt;=AX$5,$G130&lt;=AX$6),5,IF($L130=1,2,1)),IF(AND($G130&gt;=AX$5,$G130&lt;=AX$6),IF($M130&gt;0,4,3),0)),IF(AND($D130&lt;=AX$6,$E130&gt;=AX$5),60,0)))</f>
        <v/>
      </c>
      <c r="AY130" s="80" t="str">
        <f>IF(OR($A130="",NOT(ISNUMBER($G130))),"",IF(AND($F130&lt;=AY$6,$G130&gt;=AY$5),IF(AY$5&gt;$N130,5,$K130)*10+IF(AND($F130&gt;=AY$5,$F130&lt;=AY$6),IF(AND($G130&gt;=AY$5,$G130&lt;=AY$6),5,IF($L130=1,2,1)),IF(AND($G130&gt;=AY$5,$G130&lt;=AY$6),IF($M130&gt;0,4,3),0)),IF(AND($D130&lt;=AY$6,$E130&gt;=AY$5),60,0)))</f>
        <v/>
      </c>
      <c r="AZ130" s="80" t="str">
        <f>IF(OR($A130="",NOT(ISNUMBER($G130))),"",IF(AND($F130&lt;=AZ$6,$G130&gt;=AZ$5),IF(AZ$5&gt;$N130,5,$K130)*10+IF(AND($F130&gt;=AZ$5,$F130&lt;=AZ$6),IF(AND($G130&gt;=AZ$5,$G130&lt;=AZ$6),5,IF($L130=1,2,1)),IF(AND($G130&gt;=AZ$5,$G130&lt;=AZ$6),IF($M130&gt;0,4,3),0)),IF(AND($D130&lt;=AZ$6,$E130&gt;=AZ$5),60,0)))</f>
        <v/>
      </c>
      <c r="BA130" s="80" t="str">
        <f>IF(OR($A130="",NOT(ISNUMBER($G130))),"",IF(AND($F130&lt;=BA$6,$G130&gt;=BA$5),IF(BA$5&gt;$N130,5,$K130)*10+IF(AND($F130&gt;=BA$5,$F130&lt;=BA$6),IF(AND($G130&gt;=BA$5,$G130&lt;=BA$6),5,IF($L130=1,2,1)),IF(AND($G130&gt;=BA$5,$G130&lt;=BA$6),IF($M130&gt;0,4,3),0)),IF(AND($D130&lt;=BA$6,$E130&gt;=BA$5),60,0)))</f>
        <v/>
      </c>
      <c r="BB130" s="80" t="str">
        <f>IF(OR($A130="",NOT(ISNUMBER($G130))),"",IF(AND($F130&lt;=BB$6,$G130&gt;=BB$5),IF(BB$5&gt;$N130,5,$K130)*10+IF(AND($F130&gt;=BB$5,$F130&lt;=BB$6),IF(AND($G130&gt;=BB$5,$G130&lt;=BB$6),5,IF($L130=1,2,1)),IF(AND($G130&gt;=BB$5,$G130&lt;=BB$6),IF($M130&gt;0,4,3),0)),IF(AND($D130&lt;=BB$6,$E130&gt;=BB$5),60,0)))</f>
        <v/>
      </c>
      <c r="BC130" s="80" t="str">
        <f>IF(OR($A130="",NOT(ISNUMBER($G130))),"",IF(AND($F130&lt;=BC$6,$G130&gt;=BC$5),IF(BC$5&gt;$N130,5,$K130)*10+IF(AND($F130&gt;=BC$5,$F130&lt;=BC$6),IF(AND($G130&gt;=BC$5,$G130&lt;=BC$6),5,IF($L130=1,2,1)),IF(AND($G130&gt;=BC$5,$G130&lt;=BC$6),IF($M130&gt;0,4,3),0)),IF(AND($D130&lt;=BC$6,$E130&gt;=BC$5),60,0)))</f>
        <v/>
      </c>
      <c r="BD130" s="80" t="str">
        <f>IF(OR($A130="",NOT(ISNUMBER($G130))),"",IF(AND($F130&lt;=BD$6,$G130&gt;=BD$5),IF(BD$5&gt;$N130,5,$K130)*10+IF(AND($F130&gt;=BD$5,$F130&lt;=BD$6),IF(AND($G130&gt;=BD$5,$G130&lt;=BD$6),5,IF($L130=1,2,1)),IF(AND($G130&gt;=BD$5,$G130&lt;=BD$6),IF($M130&gt;0,4,3),0)),IF(AND($D130&lt;=BD$6,$E130&gt;=BD$5),60,0)))</f>
        <v/>
      </c>
      <c r="BE130" s="80" t="str">
        <f>IF(OR($A130="",NOT(ISNUMBER($G130))),"",IF(AND($F130&lt;=BE$6,$G130&gt;=BE$5),IF(BE$5&gt;$N130,5,$K130)*10+IF(AND($F130&gt;=BE$5,$F130&lt;=BE$6),IF(AND($G130&gt;=BE$5,$G130&lt;=BE$6),5,IF($L130=1,2,1)),IF(AND($G130&gt;=BE$5,$G130&lt;=BE$6),IF($M130&gt;0,4,3),0)),IF(AND($D130&lt;=BE$6,$E130&gt;=BE$5),60,0)))</f>
        <v/>
      </c>
      <c r="BF130" s="80" t="str">
        <f>IF(OR($A130="",NOT(ISNUMBER($G130))),"",IF(AND($F130&lt;=BF$6,$G130&gt;=BF$5),IF(BF$5&gt;$N130,5,$K130)*10+IF(AND($F130&gt;=BF$5,$F130&lt;=BF$6),IF(AND($G130&gt;=BF$5,$G130&lt;=BF$6),5,IF($L130=1,2,1)),IF(AND($G130&gt;=BF$5,$G130&lt;=BF$6),IF($M130&gt;0,4,3),0)),IF(AND($D130&lt;=BF$6,$E130&gt;=BF$5),60,0)))</f>
        <v/>
      </c>
      <c r="BG130" s="80" t="str">
        <f>IF(OR($A130="",NOT(ISNUMBER($G130))),"",IF(AND($F130&lt;=BG$6,$G130&gt;=BG$5),IF(BG$5&gt;$N130,5,$K130)*10+IF(AND($F130&gt;=BG$5,$F130&lt;=BG$6),IF(AND($G130&gt;=BG$5,$G130&lt;=BG$6),5,IF($L130=1,2,1)),IF(AND($G130&gt;=BG$5,$G130&lt;=BG$6),IF($M130&gt;0,4,3),0)),IF(AND($D130&lt;=BG$6,$E130&gt;=BG$5),60,0)))</f>
        <v/>
      </c>
      <c r="BH130" s="80" t="str">
        <f>IF(OR($A130="",NOT(ISNUMBER($G130))),"",IF(AND($F130&lt;=BH$6,$G130&gt;=BH$5),IF(BH$5&gt;$N130,5,$K130)*10+IF(AND($F130&gt;=BH$5,$F130&lt;=BH$6),IF(AND($G130&gt;=BH$5,$G130&lt;=BH$6),5,IF($L130=1,2,1)),IF(AND($G130&gt;=BH$5,$G130&lt;=BH$6),IF($M130&gt;0,4,3),0)),IF(AND($D130&lt;=BH$6,$E130&gt;=BH$5),60,0)))</f>
        <v/>
      </c>
      <c r="BI130" s="80" t="str">
        <f>IF(OR($A130="",NOT(ISNUMBER($G130))),"",IF(AND($F130&lt;=BI$6,$G130&gt;=BI$5),IF(BI$5&gt;$N130,5,$K130)*10+IF(AND($F130&gt;=BI$5,$F130&lt;=BI$6),IF(AND($G130&gt;=BI$5,$G130&lt;=BI$6),5,IF($L130=1,2,1)),IF(AND($G130&gt;=BI$5,$G130&lt;=BI$6),IF($M130&gt;0,4,3),0)),IF(AND($D130&lt;=BI$6,$E130&gt;=BI$5),60,0)))</f>
        <v/>
      </c>
      <c r="BJ130" s="80" t="str">
        <f>IF(OR($A130="",NOT(ISNUMBER($G130))),"",IF(AND($F130&lt;=BJ$6,$G130&gt;=BJ$5),IF(BJ$5&gt;$N130,5,$K130)*10+IF(AND($F130&gt;=BJ$5,$F130&lt;=BJ$6),IF(AND($G130&gt;=BJ$5,$G130&lt;=BJ$6),5,IF($L130=1,2,1)),IF(AND($G130&gt;=BJ$5,$G130&lt;=BJ$6),IF($M130&gt;0,4,3),0)),IF(AND($D130&lt;=BJ$6,$E130&gt;=BJ$5),60,0)))</f>
        <v/>
      </c>
      <c r="BK130" s="80" t="str">
        <f>IF(OR($A130="",NOT(ISNUMBER($G130))),"",IF(AND($F130&lt;=BK$6,$G130&gt;=BK$5),IF(BK$5&gt;$N130,5,$K130)*10+IF(AND($F130&gt;=BK$5,$F130&lt;=BK$6),IF(AND($G130&gt;=BK$5,$G130&lt;=BK$6),5,IF($L130=1,2,1)),IF(AND($G130&gt;=BK$5,$G130&lt;=BK$6),IF($M130&gt;0,4,3),0)),IF(AND($D130&lt;=BK$6,$E130&gt;=BK$5),60,0)))</f>
        <v/>
      </c>
      <c r="BL130" s="80" t="str">
        <f>IF(OR($A130="",NOT(ISNUMBER($G130))),"",IF(AND($F130&lt;=BL$6,$G130&gt;=BL$5),IF(BL$5&gt;$N130,5,$K130)*10+IF(AND($F130&gt;=BL$5,$F130&lt;=BL$6),IF(AND($G130&gt;=BL$5,$G130&lt;=BL$6),5,IF($L130=1,2,1)),IF(AND($G130&gt;=BL$5,$G130&lt;=BL$6),IF($M130&gt;0,4,3),0)),IF(AND($D130&lt;=BL$6,$E130&gt;=BL$5),60,0)))</f>
        <v/>
      </c>
      <c r="BM130" s="80" t="str">
        <f>IF(OR($A130="",NOT(ISNUMBER($G130))),"",IF(AND($F130&lt;=BM$6,$G130&gt;=BM$5),IF(BM$5&gt;$N130,5,$K130)*10+IF(AND($F130&gt;=BM$5,$F130&lt;=BM$6),IF(AND($G130&gt;=BM$5,$G130&lt;=BM$6),5,IF($L130=1,2,1)),IF(AND($G130&gt;=BM$5,$G130&lt;=BM$6),IF($M130&gt;0,4,3),0)),IF(AND($D130&lt;=BM$6,$E130&gt;=BM$5),60,0)))</f>
        <v/>
      </c>
      <c r="BN130" s="80" t="str">
        <f>IF(OR($A130="",NOT(ISNUMBER($G130))),"",IF(AND($F130&lt;=BN$6,$G130&gt;=BN$5),IF(BN$5&gt;$N130,5,$K130)*10+IF(AND($F130&gt;=BN$5,$F130&lt;=BN$6),IF(AND($G130&gt;=BN$5,$G130&lt;=BN$6),5,IF($L130=1,2,1)),IF(AND($G130&gt;=BN$5,$G130&lt;=BN$6),IF($M130&gt;0,4,3),0)),IF(AND($D130&lt;=BN$6,$E130&gt;=BN$5),60,0)))</f>
        <v/>
      </c>
      <c r="BO130" s="80" t="str">
        <f>IF(OR($A130="",NOT(ISNUMBER($G130))),"",IF(AND($F130&lt;=BO$6,$G130&gt;=BO$5),IF(BO$5&gt;$N130,5,$K130)*10+IF(AND($F130&gt;=BO$5,$F130&lt;=BO$6),IF(AND($G130&gt;=BO$5,$G130&lt;=BO$6),5,IF($L130=1,2,1)),IF(AND($G130&gt;=BO$5,$G130&lt;=BO$6),IF($M130&gt;0,4,3),0)),IF(AND($D130&lt;=BO$6,$E130&gt;=BO$5),60,0)))</f>
        <v/>
      </c>
      <c r="BP130" s="80" t="str">
        <f>IF(OR($A130="",NOT(ISNUMBER($G130))),"",IF(AND($F130&lt;=BP$6,$G130&gt;=BP$5),IF(BP$5&gt;$N130,5,$K130)*10+IF(AND($F130&gt;=BP$5,$F130&lt;=BP$6),IF(AND($G130&gt;=BP$5,$G130&lt;=BP$6),5,IF($L130=1,2,1)),IF(AND($G130&gt;=BP$5,$G130&lt;=BP$6),IF($M130&gt;0,4,3),0)),IF(AND($D130&lt;=BP$6,$E130&gt;=BP$5),60,0)))</f>
        <v/>
      </c>
      <c r="BQ130" s="80" t="str">
        <f>IF(OR($A130="",NOT(ISNUMBER($G130))),"",IF(AND($F130&lt;=BQ$6,$G130&gt;=BQ$5),IF(BQ$5&gt;$N130,5,$K130)*10+IF(AND($F130&gt;=BQ$5,$F130&lt;=BQ$6),IF(AND($G130&gt;=BQ$5,$G130&lt;=BQ$6),5,IF($L130=1,2,1)),IF(AND($G130&gt;=BQ$5,$G130&lt;=BQ$6),IF($M130&gt;0,4,3),0)),IF(AND($D130&lt;=BQ$6,$E130&gt;=BQ$5),60,0)))</f>
        <v/>
      </c>
      <c r="BR130" s="80" t="str">
        <f>IF(OR($A130="",NOT(ISNUMBER($G130))),"",IF(AND($F130&lt;=BR$6,$G130&gt;=BR$5),IF(BR$5&gt;$N130,5,$K130)*10+IF(AND($F130&gt;=BR$5,$F130&lt;=BR$6),IF(AND($G130&gt;=BR$5,$G130&lt;=BR$6),5,IF($L130=1,2,1)),IF(AND($G130&gt;=BR$5,$G130&lt;=BR$6),IF($M130&gt;0,4,3),0)),IF(AND($D130&lt;=BR$6,$E130&gt;=BR$5),60,0)))</f>
        <v/>
      </c>
      <c r="BS130" s="80" t="str">
        <f>IF(OR($A130="",NOT(ISNUMBER($G130))),"",IF(AND($F130&lt;=BS$6,$G130&gt;=BS$5),IF(BS$5&gt;$N130,5,$K130)*10+IF(AND($F130&gt;=BS$5,$F130&lt;=BS$6),IF(AND($G130&gt;=BS$5,$G130&lt;=BS$6),5,IF($L130=1,2,1)),IF(AND($G130&gt;=BS$5,$G130&lt;=BS$6),IF($M130&gt;0,4,3),0)),IF(AND($D130&lt;=BS$6,$E130&gt;=BS$5),60,0)))</f>
        <v/>
      </c>
      <c r="BT130" s="80" t="str">
        <f>IF(OR($A130="",NOT(ISNUMBER($G130))),"",IF(AND($F130&lt;=BT$6,$G130&gt;=BT$5),IF(BT$5&gt;$N130,5,$K130)*10+IF(AND($F130&gt;=BT$5,$F130&lt;=BT$6),IF(AND($G130&gt;=BT$5,$G130&lt;=BT$6),5,IF($L130=1,2,1)),IF(AND($G130&gt;=BT$5,$G130&lt;=BT$6),IF($M130&gt;0,4,3),0)),IF(AND($D130&lt;=BT$6,$E130&gt;=BT$5),60,0)))</f>
        <v/>
      </c>
      <c r="BU130" s="80" t="str">
        <f>IF(OR($A130="",NOT(ISNUMBER($G130))),"",IF(AND($F130&lt;=BU$6,$G130&gt;=BU$5),IF(BU$5&gt;$N130,5,$K130)*10+IF(AND($F130&gt;=BU$5,$F130&lt;=BU$6),IF(AND($G130&gt;=BU$5,$G130&lt;=BU$6),5,IF($L130=1,2,1)),IF(AND($G130&gt;=BU$5,$G130&lt;=BU$6),IF($M130&gt;0,4,3),0)),IF(AND($D130&lt;=BU$6,$E130&gt;=BU$5),60,0)))</f>
        <v/>
      </c>
      <c r="BV130" s="80" t="str">
        <f>IF(OR($A130="",NOT(ISNUMBER($G130))),"",IF(AND($F130&lt;=BV$6,$G130&gt;=BV$5),IF(BV$5&gt;$N130,5,$K130)*10+IF(AND($F130&gt;=BV$5,$F130&lt;=BV$6),IF(AND($G130&gt;=BV$5,$G130&lt;=BV$6),5,IF($L130=1,2,1)),IF(AND($G130&gt;=BV$5,$G130&lt;=BV$6),IF($M130&gt;0,4,3),0)),IF(AND($D130&lt;=BV$6,$E130&gt;=BV$5),60,0)))</f>
        <v/>
      </c>
      <c r="BW130" s="80" t="str">
        <f>IF(OR($A130="",NOT(ISNUMBER($G130))),"",IF(AND($F130&lt;=BW$6,$G130&gt;=BW$5),IF(BW$5&gt;$N130,5,$K130)*10+IF(AND($F130&gt;=BW$5,$F130&lt;=BW$6),IF(AND($G130&gt;=BW$5,$G130&lt;=BW$6),5,IF($L130=1,2,1)),IF(AND($G130&gt;=BW$5,$G130&lt;=BW$6),IF($M130&gt;0,4,3),0)),IF(AND($D130&lt;=BW$6,$E130&gt;=BW$5),60,0)))</f>
        <v/>
      </c>
      <c r="BX130" s="80" t="str">
        <f>IF(OR($A130="",NOT(ISNUMBER($G130))),"",IF(AND($F130&lt;=BX$6,$G130&gt;=BX$5),IF(BX$5&gt;$N130,5,$K130)*10+IF(AND($F130&gt;=BX$5,$F130&lt;=BX$6),IF(AND($G130&gt;=BX$5,$G130&lt;=BX$6),5,IF($L130=1,2,1)),IF(AND($G130&gt;=BX$5,$G130&lt;=BX$6),IF($M130&gt;0,4,3),0)),IF(AND($D130&lt;=BX$6,$E130&gt;=BX$5),60,0)))</f>
        <v/>
      </c>
      <c r="BY130" s="80" t="str">
        <f>IF(OR($A130="",NOT(ISNUMBER($G130))),"",IF(AND($F130&lt;=BY$6,$G130&gt;=BY$5),IF(BY$5&gt;$N130,5,$K130)*10+IF(AND($F130&gt;=BY$5,$F130&lt;=BY$6),IF(AND($G130&gt;=BY$5,$G130&lt;=BY$6),5,IF($L130=1,2,1)),IF(AND($G130&gt;=BY$5,$G130&lt;=BY$6),IF($M130&gt;0,4,3),0)),IF(AND($D130&lt;=BY$6,$E130&gt;=BY$5),60,0)))</f>
        <v/>
      </c>
      <c r="BZ130" s="80" t="str">
        <f>IF(OR($A130="",NOT(ISNUMBER($G130))),"",IF(AND($F130&lt;=BZ$6,$G130&gt;=BZ$5),IF(BZ$5&gt;$N130,5,$K130)*10+IF(AND($F130&gt;=BZ$5,$F130&lt;=BZ$6),IF(AND($G130&gt;=BZ$5,$G130&lt;=BZ$6),5,IF($L130=1,2,1)),IF(AND($G130&gt;=BZ$5,$G130&lt;=BZ$6),IF($M130&gt;0,4,3),0)),IF(AND($D130&lt;=BZ$6,$E130&gt;=BZ$5),60,0)))</f>
        <v/>
      </c>
      <c r="CA130" s="80" t="str">
        <f>IF(OR($A130="",NOT(ISNUMBER($G130))),"",IF(AND($F130&lt;=CA$6,$G130&gt;=CA$5),IF(CA$5&gt;$N130,5,$K130)*10+IF(AND($F130&gt;=CA$5,$F130&lt;=CA$6),IF(AND($G130&gt;=CA$5,$G130&lt;=CA$6),5,IF($L130=1,2,1)),IF(AND($G130&gt;=CA$5,$G130&lt;=CA$6),IF($M130&gt;0,4,3),0)),IF(AND($D130&lt;=CA$6,$E130&gt;=CA$5),60,0)))</f>
        <v/>
      </c>
      <c r="CB130" s="80" t="str">
        <f>IF(OR($A130="",NOT(ISNUMBER($G130))),"",IF(AND($F130&lt;=CB$6,$G130&gt;=CB$5),IF(CB$5&gt;$N130,5,$K130)*10+IF(AND($F130&gt;=CB$5,$F130&lt;=CB$6),IF(AND($G130&gt;=CB$5,$G130&lt;=CB$6),5,IF($L130=1,2,1)),IF(AND($G130&gt;=CB$5,$G130&lt;=CB$6),IF($M130&gt;0,4,3),0)),IF(AND($D130&lt;=CB$6,$E130&gt;=CB$5),60,0)))</f>
        <v/>
      </c>
      <c r="CC130" s="80" t="str">
        <f>IF(OR($A130="",NOT(ISNUMBER($G130))),"",IF(AND($F130&lt;=CC$6,$G130&gt;=CC$5),IF(CC$5&gt;$N130,5,$K130)*10+IF(AND($F130&gt;=CC$5,$F130&lt;=CC$6),IF(AND($G130&gt;=CC$5,$G130&lt;=CC$6),5,IF($L130=1,2,1)),IF(AND($G130&gt;=CC$5,$G130&lt;=CC$6),IF($M130&gt;0,4,3),0)),IF(AND($D130&lt;=CC$6,$E130&gt;=CC$5),60,0)))</f>
        <v/>
      </c>
      <c r="CD130" s="80" t="str">
        <f>IF(OR($A130="",NOT(ISNUMBER($G130))),"",IF(AND($F130&lt;=CD$6,$G130&gt;=CD$5),IF(CD$5&gt;$N130,5,$K130)*10+IF(AND($F130&gt;=CD$5,$F130&lt;=CD$6),IF(AND($G130&gt;=CD$5,$G130&lt;=CD$6),5,IF($L130=1,2,1)),IF(AND($G130&gt;=CD$5,$G130&lt;=CD$6),IF($M130&gt;0,4,3),0)),IF(AND($D130&lt;=CD$6,$E130&gt;=CD$5),60,0)))</f>
        <v/>
      </c>
      <c r="CE130" s="80" t="str">
        <f>IF(OR($A130="",NOT(ISNUMBER($G130))),"",IF(AND($F130&lt;=CE$6,$G130&gt;=CE$5),IF(CE$5&gt;$N130,5,$K130)*10+IF(AND($F130&gt;=CE$5,$F130&lt;=CE$6),IF(AND($G130&gt;=CE$5,$G130&lt;=CE$6),5,IF($L130=1,2,1)),IF(AND($G130&gt;=CE$5,$G130&lt;=CE$6),IF($M130&gt;0,4,3),0)),IF(AND($D130&lt;=CE$6,$E130&gt;=CE$5),60,0)))</f>
        <v/>
      </c>
      <c r="CF130" s="80" t="str">
        <f>IF(OR($A130="",NOT(ISNUMBER($G130))),"",IF(AND($F130&lt;=CF$6,$G130&gt;=CF$5),IF(CF$5&gt;$N130,5,$K130)*10+IF(AND($F130&gt;=CF$5,$F130&lt;=CF$6),IF(AND($G130&gt;=CF$5,$G130&lt;=CF$6),5,IF($L130=1,2,1)),IF(AND($G130&gt;=CF$5,$G130&lt;=CF$6),IF($M130&gt;0,4,3),0)),IF(AND($D130&lt;=CF$6,$E130&gt;=CF$5),60,0)))</f>
        <v/>
      </c>
      <c r="CG130" s="80" t="str">
        <f>IF(OR($A130="",NOT(ISNUMBER($G130))),"",IF(AND($F130&lt;=CG$6,$G130&gt;=CG$5),IF(CG$5&gt;$N130,5,$K130)*10+IF(AND($F130&gt;=CG$5,$F130&lt;=CG$6),IF(AND($G130&gt;=CG$5,$G130&lt;=CG$6),5,IF($L130=1,2,1)),IF(AND($G130&gt;=CG$5,$G130&lt;=CG$6),IF($M130&gt;0,4,3),0)),IF(AND($D130&lt;=CG$6,$E130&gt;=CG$5),60,0)))</f>
        <v/>
      </c>
      <c r="CH130" s="80" t="str">
        <f>IF(OR($A130="",NOT(ISNUMBER($G130))),"",IF(AND($F130&lt;=CH$6,$G130&gt;=CH$5),IF(CH$5&gt;$N130,5,$K130)*10+IF(AND($F130&gt;=CH$5,$F130&lt;=CH$6),IF(AND($G130&gt;=CH$5,$G130&lt;=CH$6),5,IF($L130=1,2,1)),IF(AND($G130&gt;=CH$5,$G130&lt;=CH$6),IF($M130&gt;0,4,3),0)),IF(AND($D130&lt;=CH$6,$E130&gt;=CH$5),60,0)))</f>
        <v/>
      </c>
      <c r="CI130" s="80" t="str">
        <f>IF(OR($A130="",NOT(ISNUMBER($G130))),"",IF(AND($F130&lt;=CI$6,$G130&gt;=CI$5),IF(CI$5&gt;$N130,5,$K130)*10+IF(AND($F130&gt;=CI$5,$F130&lt;=CI$6),IF(AND($G130&gt;=CI$5,$G130&lt;=CI$6),5,IF($L130=1,2,1)),IF(AND($G130&gt;=CI$5,$G130&lt;=CI$6),IF($M130&gt;0,4,3),0)),IF(AND($D130&lt;=CI$6,$E130&gt;=CI$5),60,0)))</f>
        <v/>
      </c>
      <c r="CJ130" s="80" t="str">
        <f>IF(OR($A130="",NOT(ISNUMBER($G130))),"",IF(AND($F130&lt;=CJ$6,$G130&gt;=CJ$5),IF(CJ$5&gt;$N130,5,$K130)*10+IF(AND($F130&gt;=CJ$5,$F130&lt;=CJ$6),IF(AND($G130&gt;=CJ$5,$G130&lt;=CJ$6),5,IF($L130=1,2,1)),IF(AND($G130&gt;=CJ$5,$G130&lt;=CJ$6),IF($M130&gt;0,4,3),0)),IF(AND($D130&lt;=CJ$6,$E130&gt;=CJ$5),60,0)))</f>
        <v/>
      </c>
      <c r="CK130" s="80" t="str">
        <f>IF(OR($A130="",NOT(ISNUMBER($G130))),"",IF(AND($F130&lt;=CK$6,$G130&gt;=CK$5),IF(CK$5&gt;$N130,5,$K130)*10+IF(AND($F130&gt;=CK$5,$F130&lt;=CK$6),IF(AND($G130&gt;=CK$5,$G130&lt;=CK$6),5,IF($L130=1,2,1)),IF(AND($G130&gt;=CK$5,$G130&lt;=CK$6),IF($M130&gt;0,4,3),0)),IF(AND($D130&lt;=CK$6,$E130&gt;=CK$5),60,0)))</f>
        <v/>
      </c>
      <c r="CL130" s="80" t="str">
        <f>IF(OR($A130="",NOT(ISNUMBER($G130))),"",IF(AND($F130&lt;=CL$6,$G130&gt;=CL$5),IF(CL$5&gt;$N130,5,$K130)*10+IF(AND($F130&gt;=CL$5,$F130&lt;=CL$6),IF(AND($G130&gt;=CL$5,$G130&lt;=CL$6),5,IF($L130=1,2,1)),IF(AND($G130&gt;=CL$5,$G130&lt;=CL$6),IF($M130&gt;0,4,3),0)),IF(AND($D130&lt;=CL$6,$E130&gt;=CL$5),60,0)))</f>
        <v/>
      </c>
      <c r="CM130" s="80" t="str">
        <f>IF(OR($A130="",NOT(ISNUMBER($G130))),"",IF(AND($F130&lt;=CM$6,$G130&gt;=CM$5),IF(CM$5&gt;$N130,5,$K130)*10+IF(AND($F130&gt;=CM$5,$F130&lt;=CM$6),IF(AND($G130&gt;=CM$5,$G130&lt;=CM$6),5,IF($L130=1,2,1)),IF(AND($G130&gt;=CM$5,$G130&lt;=CM$6),IF($M130&gt;0,4,3),0)),IF(AND($D130&lt;=CM$6,$E130&gt;=CM$5),60,0)))</f>
        <v/>
      </c>
      <c r="CN130" s="80" t="str">
        <f>IF(OR($A130="",NOT(ISNUMBER($G130))),"",IF(AND($F130&lt;=CN$6,$G130&gt;=CN$5),IF(CN$5&gt;$N130,5,$K130)*10+IF(AND($F130&gt;=CN$5,$F130&lt;=CN$6),IF(AND($G130&gt;=CN$5,$G130&lt;=CN$6),5,IF($L130=1,2,1)),IF(AND($G130&gt;=CN$5,$G130&lt;=CN$6),IF($M130&gt;0,4,3),0)),IF(AND($D130&lt;=CN$6,$E130&gt;=CN$5),60,0)))</f>
        <v/>
      </c>
      <c r="CO130" s="80" t="str">
        <f>IF(OR($A130="",NOT(ISNUMBER($G130))),"",IF(AND($F130&lt;=CO$6,$G130&gt;=CO$5),IF(CO$5&gt;$N130,5,$K130)*10+IF(AND($F130&gt;=CO$5,$F130&lt;=CO$6),IF(AND($G130&gt;=CO$5,$G130&lt;=CO$6),5,IF($L130=1,2,1)),IF(AND($G130&gt;=CO$5,$G130&lt;=CO$6),IF($M130&gt;0,4,3),0)),IF(AND($D130&lt;=CO$6,$E130&gt;=CO$5),60,0)))</f>
        <v/>
      </c>
      <c r="CP130" s="80" t="str">
        <f>IF(OR($A130="",NOT(ISNUMBER($G130))),"",IF(AND($F130&lt;=CP$6,$G130&gt;=CP$5),IF(CP$5&gt;$N130,5,$K130)*10+IF(AND($F130&gt;=CP$5,$F130&lt;=CP$6),IF(AND($G130&gt;=CP$5,$G130&lt;=CP$6),5,IF($L130=1,2,1)),IF(AND($G130&gt;=CP$5,$G130&lt;=CP$6),IF($M130&gt;0,4,3),0)),IF(AND($D130&lt;=CP$6,$E130&gt;=CP$5),60,0)))</f>
        <v/>
      </c>
      <c r="CQ130" s="80" t="str">
        <f>IF(OR($A130="",NOT(ISNUMBER($G130))),"",IF(AND($F130&lt;=CQ$6,$G130&gt;=CQ$5),IF(CQ$5&gt;$N130,5,$K130)*10+IF(AND($F130&gt;=CQ$5,$F130&lt;=CQ$6),IF(AND($G130&gt;=CQ$5,$G130&lt;=CQ$6),5,IF($L130=1,2,1)),IF(AND($G130&gt;=CQ$5,$G130&lt;=CQ$6),IF($M130&gt;0,4,3),0)),IF(AND($D130&lt;=CQ$6,$E130&gt;=CQ$5),60,0)))</f>
        <v/>
      </c>
      <c r="CR130" s="80" t="str">
        <f>IF(OR($A130="",NOT(ISNUMBER($G130))),"",IF(AND($F130&lt;=CR$6,$G130&gt;=CR$5),IF(CR$5&gt;$N130,5,$K130)*10+IF(AND($F130&gt;=CR$5,$F130&lt;=CR$6),IF(AND($G130&gt;=CR$5,$G130&lt;=CR$6),5,IF($L130=1,2,1)),IF(AND($G130&gt;=CR$5,$G130&lt;=CR$6),IF($M130&gt;0,4,3),0)),IF(AND($D130&lt;=CR$6,$E130&gt;=CR$5),60,0)))</f>
        <v/>
      </c>
      <c r="CS130" s="80" t="str">
        <f>IF(OR($A130="",NOT(ISNUMBER($G130))),"",IF(AND($F130&lt;=CS$6,$G130&gt;=CS$5),IF(CS$5&gt;$N130,5,$K130)*10+IF(AND($F130&gt;=CS$5,$F130&lt;=CS$6),IF(AND($G130&gt;=CS$5,$G130&lt;=CS$6),5,IF($L130=1,2,1)),IF(AND($G130&gt;=CS$5,$G130&lt;=CS$6),IF($M130&gt;0,4,3),0)),IF(AND($D130&lt;=CS$6,$E130&gt;=CS$5),60,0)))</f>
        <v/>
      </c>
      <c r="CT130" s="80" t="str">
        <f>IF(OR($A130="",NOT(ISNUMBER($G130))),"",IF(AND($F130&lt;=CT$6,$G130&gt;=CT$5),IF(CT$5&gt;$N130,5,$K130)*10+IF(AND($F130&gt;=CT$5,$F130&lt;=CT$6),IF(AND($G130&gt;=CT$5,$G130&lt;=CT$6),5,IF($L130=1,2,1)),IF(AND($G130&gt;=CT$5,$G130&lt;=CT$6),IF($M130&gt;0,4,3),0)),IF(AND($D130&lt;=CT$6,$E130&gt;=CT$5),60,0)))</f>
        <v/>
      </c>
      <c r="CU130" s="80" t="str">
        <f>IF(OR($A130="",NOT(ISNUMBER($G130))),"",IF(AND($F130&lt;=CU$6,$G130&gt;=CU$5),IF(CU$5&gt;$N130,5,$K130)*10+IF(AND($F130&gt;=CU$5,$F130&lt;=CU$6),IF(AND($G130&gt;=CU$5,$G130&lt;=CU$6),5,IF($L130=1,2,1)),IF(AND($G130&gt;=CU$5,$G130&lt;=CU$6),IF($M130&gt;0,4,3),0)),IF(AND($D130&lt;=CU$6,$E130&gt;=CU$5),60,0)))</f>
        <v/>
      </c>
      <c r="CV130" s="80" t="str">
        <f>IF(OR($A130="",NOT(ISNUMBER($G130))),"",IF(AND($F130&lt;=CV$6,$G130&gt;=CV$5),IF(CV$5&gt;$N130,5,$K130)*10+IF(AND($F130&gt;=CV$5,$F130&lt;=CV$6),IF(AND($G130&gt;=CV$5,$G130&lt;=CV$6),5,IF($L130=1,2,1)),IF(AND($G130&gt;=CV$5,$G130&lt;=CV$6),IF($M130&gt;0,4,3),0)),IF(AND($D130&lt;=CV$6,$E130&gt;=CV$5),60,0)))</f>
        <v/>
      </c>
      <c r="CW130" s="80" t="str">
        <f>IF(OR($A130="",NOT(ISNUMBER($G130))),"",IF(AND($F130&lt;=CW$6,$G130&gt;=CW$5),IF(CW$5&gt;$N130,5,$K130)*10+IF(AND($F130&gt;=CW$5,$F130&lt;=CW$6),IF(AND($G130&gt;=CW$5,$G130&lt;=CW$6),5,IF($L130=1,2,1)),IF(AND($G130&gt;=CW$5,$G130&lt;=CW$6),IF($M130&gt;0,4,3),0)),IF(AND($D130&lt;=CW$6,$E130&gt;=CW$5),60,0)))</f>
        <v/>
      </c>
      <c r="CX130" s="80" t="str">
        <f>IF(OR($A130="",NOT(ISNUMBER($G130))),"",IF(AND($F130&lt;=CX$6,$G130&gt;=CX$5),IF(CX$5&gt;$N130,5,$K130)*10+IF(AND($F130&gt;=CX$5,$F130&lt;=CX$6),IF(AND($G130&gt;=CX$5,$G130&lt;=CX$6),5,IF($L130=1,2,1)),IF(AND($G130&gt;=CX$5,$G130&lt;=CX$6),IF($M130&gt;0,4,3),0)),IF(AND($D130&lt;=CX$6,$E130&gt;=CX$5),60,0)))</f>
        <v/>
      </c>
      <c r="CY130" s="80" t="str">
        <f>IF(OR($A130="",NOT(ISNUMBER($G130))),"",IF(AND($F130&lt;=CY$6,$G130&gt;=CY$5),IF(CY$5&gt;$N130,5,$K130)*10+IF(AND($F130&gt;=CY$5,$F130&lt;=CY$6),IF(AND($G130&gt;=CY$5,$G130&lt;=CY$6),5,IF($L130=1,2,1)),IF(AND($G130&gt;=CY$5,$G130&lt;=CY$6),IF($M130&gt;0,4,3),0)),IF(AND($D130&lt;=CY$6,$E130&gt;=CY$5),60,0)))</f>
        <v/>
      </c>
      <c r="CZ130" s="80" t="str">
        <f>IF(OR($A130="",NOT(ISNUMBER($G130))),"",IF(AND($F130&lt;=CZ$6,$G130&gt;=CZ$5),IF(CZ$5&gt;$N130,5,$K130)*10+IF(AND($F130&gt;=CZ$5,$F130&lt;=CZ$6),IF(AND($G130&gt;=CZ$5,$G130&lt;=CZ$6),5,IF($L130=1,2,1)),IF(AND($G130&gt;=CZ$5,$G130&lt;=CZ$6),IF($M130&gt;0,4,3),0)),IF(AND($D130&lt;=CZ$6,$E130&gt;=CZ$5),60,0)))</f>
        <v/>
      </c>
      <c r="DA130" s="80" t="str">
        <f>IF(OR($A130="",NOT(ISNUMBER($G130))),"",IF(AND($F130&lt;=DA$6,$G130&gt;=DA$5),IF(DA$5&gt;$N130,5,$K130)*10+IF(AND($F130&gt;=DA$5,$F130&lt;=DA$6),IF(AND($G130&gt;=DA$5,$G130&lt;=DA$6),5,IF($L130=1,2,1)),IF(AND($G130&gt;=DA$5,$G130&lt;=DA$6),IF($M130&gt;0,4,3),0)),IF(AND($D130&lt;=DA$6,$E130&gt;=DA$5),60,0)))</f>
        <v/>
      </c>
      <c r="DB130" s="80" t="str">
        <f>IF(OR($A130="",NOT(ISNUMBER($G130))),"",IF(AND($F130&lt;=DB$6,$G130&gt;=DB$5),IF(DB$5&gt;$N130,5,$K130)*10+IF(AND($F130&gt;=DB$5,$F130&lt;=DB$6),IF(AND($G130&gt;=DB$5,$G130&lt;=DB$6),5,IF($L130=1,2,1)),IF(AND($G130&gt;=DB$5,$G130&lt;=DB$6),IF($M130&gt;0,4,3),0)),IF(AND($D130&lt;=DB$6,$E130&gt;=DB$5),60,0)))</f>
        <v/>
      </c>
      <c r="DC130" s="80" t="str">
        <f>IF(OR($A130="",NOT(ISNUMBER($G130))),"",IF(AND($F130&lt;=DC$6,$G130&gt;=DC$5),IF(DC$5&gt;$N130,5,$K130)*10+IF(AND($F130&gt;=DC$5,$F130&lt;=DC$6),IF(AND($G130&gt;=DC$5,$G130&lt;=DC$6),5,IF($L130=1,2,1)),IF(AND($G130&gt;=DC$5,$G130&lt;=DC$6),IF($M130&gt;0,4,3),0)),IF(AND($D130&lt;=DC$6,$E130&gt;=DC$5),60,0)))</f>
        <v/>
      </c>
      <c r="DD130" s="80" t="str">
        <f>IF(OR($A130="",NOT(ISNUMBER($G130))),"",IF(AND($F130&lt;=DD$6,$G130&gt;=DD$5),IF(DD$5&gt;$N130,5,$K130)*10+IF(AND($F130&gt;=DD$5,$F130&lt;=DD$6),IF(AND($G130&gt;=DD$5,$G130&lt;=DD$6),5,IF($L130=1,2,1)),IF(AND($G130&gt;=DD$5,$G130&lt;=DD$6),IF($M130&gt;0,4,3),0)),IF(AND($D130&lt;=DD$6,$E130&gt;=DD$5),60,0)))</f>
        <v/>
      </c>
      <c r="DE130" s="80" t="str">
        <f>IF(OR($A130="",NOT(ISNUMBER($G130))),"",IF(AND($F130&lt;=DE$6,$G130&gt;=DE$5),IF(DE$5&gt;$N130,5,$K130)*10+IF(AND($F130&gt;=DE$5,$F130&lt;=DE$6),IF(AND($G130&gt;=DE$5,$G130&lt;=DE$6),5,IF($L130=1,2,1)),IF(AND($G130&gt;=DE$5,$G130&lt;=DE$6),IF($M130&gt;0,4,3),0)),IF(AND($D130&lt;=DE$6,$E130&gt;=DE$5),60,0)))</f>
        <v/>
      </c>
      <c r="DF130" s="80" t="str">
        <f>IF(OR($A130="",NOT(ISNUMBER($G130))),"",IF(AND($F130&lt;=DF$6,$G130&gt;=DF$5),IF(DF$5&gt;$N130,5,$K130)*10+IF(AND($F130&gt;=DF$5,$F130&lt;=DF$6),IF(AND($G130&gt;=DF$5,$G130&lt;=DF$6),5,IF($L130=1,2,1)),IF(AND($G130&gt;=DF$5,$G130&lt;=DF$6),IF($M130&gt;0,4,3),0)),IF(AND($D130&lt;=DF$6,$E130&gt;=DF$5),60,0)))</f>
        <v/>
      </c>
      <c r="DG130" s="80" t="str">
        <f>IF(OR($A130="",NOT(ISNUMBER($G130))),"",IF(AND($F130&lt;=DG$6,$G130&gt;=DG$5),IF(DG$5&gt;$N130,5,$K130)*10+IF(AND($F130&gt;=DG$5,$F130&lt;=DG$6),IF(AND($G130&gt;=DG$5,$G130&lt;=DG$6),5,IF($L130=1,2,1)),IF(AND($G130&gt;=DG$5,$G130&lt;=DG$6),IF($M130&gt;0,4,3),0)),IF(AND($D130&lt;=DG$6,$E130&gt;=DG$5),60,0)))</f>
        <v/>
      </c>
      <c r="DH130" s="80" t="str">
        <f>IF(OR($A130="",NOT(ISNUMBER($G130))),"",IF(AND($F130&lt;=DH$6,$G130&gt;=DH$5),IF(DH$5&gt;$N130,5,$K130)*10+IF(AND($F130&gt;=DH$5,$F130&lt;=DH$6),IF(AND($G130&gt;=DH$5,$G130&lt;=DH$6),5,IF($L130=1,2,1)),IF(AND($G130&gt;=DH$5,$G130&lt;=DH$6),IF($M130&gt;0,4,3),0)),IF(AND($D130&lt;=DH$6,$E130&gt;=DH$5),60,0)))</f>
        <v/>
      </c>
      <c r="DI130" s="80" t="str">
        <f>IF(OR($A130="",NOT(ISNUMBER($G130))),"",IF(AND($F130&lt;=DI$6,$G130&gt;=DI$5),IF(DI$5&gt;$N130,5,$K130)*10+IF(AND($F130&gt;=DI$5,$F130&lt;=DI$6),IF(AND($G130&gt;=DI$5,$G130&lt;=DI$6),5,IF($L130=1,2,1)),IF(AND($G130&gt;=DI$5,$G130&lt;=DI$6),IF($M130&gt;0,4,3),0)),IF(AND($D130&lt;=DI$6,$E130&gt;=DI$5),60,0)))</f>
        <v/>
      </c>
      <c r="DJ130" s="80" t="str">
        <f>IF(OR($A130="",NOT(ISNUMBER($G130))),"",IF(AND($F130&lt;=DJ$6,$G130&gt;=DJ$5),IF(DJ$5&gt;$N130,5,$K130)*10+IF(AND($F130&gt;=DJ$5,$F130&lt;=DJ$6),IF(AND($G130&gt;=DJ$5,$G130&lt;=DJ$6),5,IF($L130=1,2,1)),IF(AND($G130&gt;=DJ$5,$G130&lt;=DJ$6),IF($M130&gt;0,4,3),0)),IF(AND($D130&lt;=DJ$6,$E130&gt;=DJ$5),60,0)))</f>
        <v/>
      </c>
      <c r="DK130" s="80" t="str">
        <f>IF(OR($A130="",NOT(ISNUMBER($G130))),"",IF(AND($F130&lt;=DK$6,$G130&gt;=DK$5),IF(DK$5&gt;$N130,5,$K130)*10+IF(AND($F130&gt;=DK$5,$F130&lt;=DK$6),IF(AND($G130&gt;=DK$5,$G130&lt;=DK$6),5,IF($L130=1,2,1)),IF(AND($G130&gt;=DK$5,$G130&lt;=DK$6),IF($M130&gt;0,4,3),0)),IF(AND($D130&lt;=DK$6,$E130&gt;=DK$5),60,0)))</f>
        <v/>
      </c>
      <c r="DL130" s="80" t="str">
        <f>IF(OR($A130="",NOT(ISNUMBER($G130))),"",IF(AND($F130&lt;=DL$6,$G130&gt;=DL$5),IF(DL$5&gt;$N130,5,$K130)*10+IF(AND($F130&gt;=DL$5,$F130&lt;=DL$6),IF(AND($G130&gt;=DL$5,$G130&lt;=DL$6),5,IF($L130=1,2,1)),IF(AND($G130&gt;=DL$5,$G130&lt;=DL$6),IF($M130&gt;0,4,3),0)),IF(AND($D130&lt;=DL$6,$E130&gt;=DL$5),60,0)))</f>
        <v/>
      </c>
      <c r="DM130" s="80" t="str">
        <f>IF(OR($A130="",NOT(ISNUMBER($G130))),"",IF(AND($F130&lt;=DM$6,$G130&gt;=DM$5),IF(DM$5&gt;$N130,5,$K130)*10+IF(AND($F130&gt;=DM$5,$F130&lt;=DM$6),IF(AND($G130&gt;=DM$5,$G130&lt;=DM$6),5,IF($L130=1,2,1)),IF(AND($G130&gt;=DM$5,$G130&lt;=DM$6),IF($M130&gt;0,4,3),0)),IF(AND($D130&lt;=DM$6,$E130&gt;=DM$5),60,0)))</f>
        <v/>
      </c>
      <c r="DN130" s="80" t="str">
        <f>IF(OR($A130="",NOT(ISNUMBER($G130))),"",IF(AND($F130&lt;=DN$6,$G130&gt;=DN$5),IF(DN$5&gt;$N130,5,$K130)*10+IF(AND($F130&gt;=DN$5,$F130&lt;=DN$6),IF(AND($G130&gt;=DN$5,$G130&lt;=DN$6),5,IF($L130=1,2,1)),IF(AND($G130&gt;=DN$5,$G130&lt;=DN$6),IF($M130&gt;0,4,3),0)),IF(AND($D130&lt;=DN$6,$E130&gt;=DN$5),60,0)))</f>
        <v/>
      </c>
      <c r="DO130" s="80" t="str">
        <f>IF(OR($A130="",NOT(ISNUMBER($G130))),"",IF(AND($F130&lt;=DO$6,$G130&gt;=DO$5),IF(DO$5&gt;$N130,5,$K130)*10+IF(AND($F130&gt;=DO$5,$F130&lt;=DO$6),IF(AND($G130&gt;=DO$5,$G130&lt;=DO$6),5,IF($L130=1,2,1)),IF(AND($G130&gt;=DO$5,$G130&lt;=DO$6),IF($M130&gt;0,4,3),0)),IF(AND($D130&lt;=DO$6,$E130&gt;=DO$5),60,0)))</f>
        <v/>
      </c>
      <c r="DP130" s="80" t="str">
        <f>IF(OR($A130="",NOT(ISNUMBER($G130))),"",IF(AND($F130&lt;=DP$6,$G130&gt;=DP$5),IF(DP$5&gt;$N130,5,$K130)*10+IF(AND($F130&gt;=DP$5,$F130&lt;=DP$6),IF(AND($G130&gt;=DP$5,$G130&lt;=DP$6),5,IF($L130=1,2,1)),IF(AND($G130&gt;=DP$5,$G130&lt;=DP$6),IF($M130&gt;0,4,3),0)),IF(AND($D130&lt;=DP$6,$E130&gt;=DP$5),60,0)))</f>
        <v/>
      </c>
      <c r="DQ130" s="80" t="str">
        <f>IF(OR($A130="",NOT(ISNUMBER($G130))),"",IF(AND($F130&lt;=DQ$6,$G130&gt;=DQ$5),IF(DQ$5&gt;$N130,5,$K130)*10+IF(AND($F130&gt;=DQ$5,$F130&lt;=DQ$6),IF(AND($G130&gt;=DQ$5,$G130&lt;=DQ$6),5,IF($L130=1,2,1)),IF(AND($G130&gt;=DQ$5,$G130&lt;=DQ$6),IF($M130&gt;0,4,3),0)),IF(AND($D130&lt;=DQ$6,$E130&gt;=DQ$5),60,0)))</f>
        <v/>
      </c>
      <c r="DR130" s="80" t="str">
        <f>IF(OR($A130="",NOT(ISNUMBER($G130))),"",IF(AND($F130&lt;=DR$6,$G130&gt;=DR$5),IF(DR$5&gt;$N130,5,$K130)*10+IF(AND($F130&gt;=DR$5,$F130&lt;=DR$6),IF(AND($G130&gt;=DR$5,$G130&lt;=DR$6),5,IF($L130=1,2,1)),IF(AND($G130&gt;=DR$5,$G130&lt;=DR$6),IF($M130&gt;0,4,3),0)),IF(AND($D130&lt;=DR$6,$E130&gt;=DR$5),60,0)))</f>
        <v/>
      </c>
      <c r="DS130" s="80" t="str">
        <f>IF(OR($A130="",NOT(ISNUMBER($G130))),"",IF(AND($F130&lt;=DS$6,$G130&gt;=DS$5),IF(DS$5&gt;$N130,5,$K130)*10+IF(AND($F130&gt;=DS$5,$F130&lt;=DS$6),IF(AND($G130&gt;=DS$5,$G130&lt;=DS$6),5,IF($L130=1,2,1)),IF(AND($G130&gt;=DS$5,$G130&lt;=DS$6),IF($M130&gt;0,4,3),0)),IF(AND($D130&lt;=DS$6,$E130&gt;=DS$5),60,0)))</f>
        <v/>
      </c>
      <c r="DT130" s="80" t="str">
        <f>IF(OR($A130="",NOT(ISNUMBER($G130))),"",IF(AND($F130&lt;=DT$6,$G130&gt;=DT$5),IF(DT$5&gt;$N130,5,$K130)*10+IF(AND($F130&gt;=DT$5,$F130&lt;=DT$6),IF(AND($G130&gt;=DT$5,$G130&lt;=DT$6),5,IF($L130=1,2,1)),IF(AND($G130&gt;=DT$5,$G130&lt;=DT$6),IF($M130&gt;0,4,3),0)),IF(AND($D130&lt;=DT$6,$E130&gt;=DT$5),60,0)))</f>
        <v/>
      </c>
      <c r="DU130" s="80" t="str">
        <f>IF(OR($A130="",NOT(ISNUMBER($G130))),"",IF(AND($F130&lt;=DU$6,$G130&gt;=DU$5),IF(DU$5&gt;$N130,5,$K130)*10+IF(AND($F130&gt;=DU$5,$F130&lt;=DU$6),IF(AND($G130&gt;=DU$5,$G130&lt;=DU$6),5,IF($L130=1,2,1)),IF(AND($G130&gt;=DU$5,$G130&lt;=DU$6),IF($M130&gt;0,4,3),0)),IF(AND($D130&lt;=DU$6,$E130&gt;=DU$5),60,0)))</f>
        <v/>
      </c>
      <c r="DV130" s="80" t="str">
        <f>IF(OR($A130="",NOT(ISNUMBER($G130))),"",IF(AND($F130&lt;=DV$6,$G130&gt;=DV$5),IF(DV$5&gt;$N130,5,$K130)*10+IF(AND($F130&gt;=DV$5,$F130&lt;=DV$6),IF(AND($G130&gt;=DV$5,$G130&lt;=DV$6),5,IF($L130=1,2,1)),IF(AND($G130&gt;=DV$5,$G130&lt;=DV$6),IF($M130&gt;0,4,3),0)),IF(AND($D130&lt;=DV$6,$E130&gt;=DV$5),60,0)))</f>
        <v/>
      </c>
      <c r="DW130" s="80" t="str">
        <f>IF(OR($A130="",NOT(ISNUMBER($G130))),"",IF(AND($F130&lt;=DW$6,$G130&gt;=DW$5),IF(DW$5&gt;$N130,5,$K130)*10+IF(AND($F130&gt;=DW$5,$F130&lt;=DW$6),IF(AND($G130&gt;=DW$5,$G130&lt;=DW$6),5,IF($L130=1,2,1)),IF(AND($G130&gt;=DW$5,$G130&lt;=DW$6),IF($M130&gt;0,4,3),0)),IF(AND($D130&lt;=DW$6,$E130&gt;=DW$5),60,0)))</f>
        <v/>
      </c>
      <c r="DX130" s="80" t="str">
        <f>IF(OR($A130="",NOT(ISNUMBER($G130))),"",IF(AND($F130&lt;=DX$6,$G130&gt;=DX$5),IF(DX$5&gt;$N130,5,$K130)*10+IF(AND($F130&gt;=DX$5,$F130&lt;=DX$6),IF(AND($G130&gt;=DX$5,$G130&lt;=DX$6),5,IF($L130=1,2,1)),IF(AND($G130&gt;=DX$5,$G130&lt;=DX$6),IF($M130&gt;0,4,3),0)),IF(AND($D130&lt;=DX$6,$E130&gt;=DX$5),60,0)))</f>
        <v/>
      </c>
      <c r="DY130" s="80" t="str">
        <f>IF(OR($A130="",NOT(ISNUMBER($G130))),"",IF(AND($F130&lt;=DY$6,$G130&gt;=DY$5),IF(DY$5&gt;$N130,5,$K130)*10+IF(AND($F130&gt;=DY$5,$F130&lt;=DY$6),IF(AND($G130&gt;=DY$5,$G130&lt;=DY$6),5,IF($L130=1,2,1)),IF(AND($G130&gt;=DY$5,$G130&lt;=DY$6),IF($M130&gt;0,4,3),0)),IF(AND($D130&lt;=DY$6,$E130&gt;=DY$5),60,0)))</f>
        <v/>
      </c>
      <c r="DZ130" s="80" t="str">
        <f>IF(OR($A130="",NOT(ISNUMBER($G130))),"",IF(AND($F130&lt;=DZ$6,$G130&gt;=DZ$5),IF(DZ$5&gt;$N130,5,$K130)*10+IF(AND($F130&gt;=DZ$5,$F130&lt;=DZ$6),IF(AND($G130&gt;=DZ$5,$G130&lt;=DZ$6),5,IF($L130=1,2,1)),IF(AND($G130&gt;=DZ$5,$G130&lt;=DZ$6),IF($M130&gt;0,4,3),0)),IF(AND($D130&lt;=DZ$6,$E130&gt;=DZ$5),60,0)))</f>
        <v/>
      </c>
      <c r="EA130" s="80" t="str">
        <f>IF(OR($A130="",NOT(ISNUMBER($G130))),"",IF(AND($F130&lt;=EA$6,$G130&gt;=EA$5),IF(EA$5&gt;$N130,5,$K130)*10+IF(AND($F130&gt;=EA$5,$F130&lt;=EA$6),IF(AND($G130&gt;=EA$5,$G130&lt;=EA$6),5,IF($L130=1,2,1)),IF(AND($G130&gt;=EA$5,$G130&lt;=EA$6),IF($M130&gt;0,4,3),0)),IF(AND($D130&lt;=EA$6,$E130&gt;=EA$5),60,0)))</f>
        <v/>
      </c>
      <c r="EB130" s="80" t="str">
        <f>IF(OR($A130="",NOT(ISNUMBER($G130))),"",IF(AND($F130&lt;=EB$6,$G130&gt;=EB$5),IF(EB$5&gt;$N130,5,$K130)*10+IF(AND($F130&gt;=EB$5,$F130&lt;=EB$6),IF(AND($G130&gt;=EB$5,$G130&lt;=EB$6),5,IF($L130=1,2,1)),IF(AND($G130&gt;=EB$5,$G130&lt;=EB$6),IF($M130&gt;0,4,3),0)),IF(AND($D130&lt;=EB$6,$E130&gt;=EB$5),60,0)))</f>
        <v/>
      </c>
      <c r="EC130" s="80" t="str">
        <f>IF(OR($A130="",NOT(ISNUMBER($G130))),"",IF(AND($F130&lt;=EC$6,$G130&gt;=EC$5),IF(EC$5&gt;$N130,5,$K130)*10+IF(AND($F130&gt;=EC$5,$F130&lt;=EC$6),IF(AND($G130&gt;=EC$5,$G130&lt;=EC$6),5,IF($L130=1,2,1)),IF(AND($G130&gt;=EC$5,$G130&lt;=EC$6),IF($M130&gt;0,4,3),0)),IF(AND($D130&lt;=EC$6,$E130&gt;=EC$5),60,0)))</f>
        <v/>
      </c>
      <c r="ED130" s="80" t="str">
        <f>IF(OR($A130="",NOT(ISNUMBER($G130))),"",IF(AND($F130&lt;=ED$6,$G130&gt;=ED$5),IF(ED$5&gt;$N130,5,$K130)*10+IF(AND($F130&gt;=ED$5,$F130&lt;=ED$6),IF(AND($G130&gt;=ED$5,$G130&lt;=ED$6),5,IF($L130=1,2,1)),IF(AND($G130&gt;=ED$5,$G130&lt;=ED$6),IF($M130&gt;0,4,3),0)),IF(AND($D130&lt;=ED$6,$E130&gt;=ED$5),60,0)))</f>
        <v/>
      </c>
    </row>
    <row r="131" ht="18" customHeight="1">
      <c r="A131" s="52" t="str">
        <f>IF(Tasks!$B131="","",Tasks!$A131)</f>
        <v/>
      </c>
      <c r="B131" s="78" t="str">
        <f>IF(Tasks!$B131="","",Tasks!$B131)</f>
        <v/>
      </c>
      <c r="C131" s="25" t="str">
        <f>IF($B131="","",IF(AND(Tasks!$D131="",Tasks!$G131=""),"-",IF(Tasks!$D131="","",Tasks!$D131&amp;IF(OR(Tasks!$E131="",Tasks!$E131="FS"),IF(N(Tasks!$F131)=0,"","FS"),Tasks!$E131)&amp;IF(N(Tasks!$F131)=0,"",IF(Tasks!$F131&gt;0,"+","")&amp;Tasks!$F131))&amp;IF(AND(Tasks!$D131&lt;&gt;"",Tasks!$G131&lt;&gt;""),", ","")&amp;IF(Tasks!$G131="","",Tasks!$G131&amp;IF(OR(Tasks!$H131="",Tasks!$H131="FS"),IF(N(Tasks!$I131)=0,"","FS"),Tasks!$H131)&amp;IF(N(Tasks!$I131)=0,"",IF(Tasks!$I131&gt;0,"+","")&amp;Tasks!$I131))))</f>
        <v/>
      </c>
      <c r="D131" s="51" t="str">
        <f>IF(OR($B131="",Tasks!$Q131=""),"",Tasks!$Q131)</f>
        <v/>
      </c>
      <c r="E131" s="51" t="str">
        <f>IF(OR($B131="",Tasks!$R131=""),"",Tasks!$R131)</f>
        <v/>
      </c>
      <c r="F131" s="51" t="str">
        <f>IF(OR($B131="",Tasks!$S131=""),"",Tasks!$S131)</f>
        <v/>
      </c>
      <c r="G131" s="51" t="str">
        <f>IF(OR($B131="",Tasks!$T131=""),"",Tasks!$T131)</f>
        <v/>
      </c>
      <c r="H131" s="52" t="str">
        <f>IF($B131="","",Tasks!$AE131)</f>
        <v/>
      </c>
      <c r="I131" s="79" t="str">
        <f>IF($B131="","",Tasks!$AF131)</f>
        <v/>
      </c>
      <c r="J131" s="53" t="str">
        <f>IF(OR($B131="",Tasks!$V131=""),"",Tasks!$V131)</f>
        <v/>
      </c>
      <c r="K131" s="52" t="str">
        <f>IF($B131="","",Tasks!$AA131)</f>
        <v/>
      </c>
      <c r="L131" s="52" t="str">
        <f>IF($B131="","",Tasks!$AB131)</f>
        <v/>
      </c>
      <c r="M131" s="52" t="str">
        <f>IF($B131="","",Tasks!$Z131)</f>
        <v/>
      </c>
      <c r="N131" s="52" t="str">
        <f>IF(OR($B131="",Tasks!$AG131=""),"",Tasks!$AG131)</f>
        <v/>
      </c>
      <c r="O131" s="80" t="str">
        <f>IF(OR($A131="",NOT(ISNUMBER($G131))),"",IF(AND($F131&lt;=O$6,$G131&gt;=O$5),IF(O$5&gt;$N131,5,$K131)*10+IF(AND($F131&gt;=O$5,$F131&lt;=O$6),IF(AND($G131&gt;=O$5,$G131&lt;=O$6),5,IF($L131=1,2,1)),IF(AND($G131&gt;=O$5,$G131&lt;=O$6),IF($M131&gt;0,4,3),0)),IF(AND($D131&lt;=O$6,$E131&gt;=O$5),60,0)))</f>
        <v/>
      </c>
      <c r="P131" s="80" t="str">
        <f>IF(OR($A131="",NOT(ISNUMBER($G131))),"",IF(AND($F131&lt;=P$6,$G131&gt;=P$5),IF(P$5&gt;$N131,5,$K131)*10+IF(AND($F131&gt;=P$5,$F131&lt;=P$6),IF(AND($G131&gt;=P$5,$G131&lt;=P$6),5,IF($L131=1,2,1)),IF(AND($G131&gt;=P$5,$G131&lt;=P$6),IF($M131&gt;0,4,3),0)),IF(AND($D131&lt;=P$6,$E131&gt;=P$5),60,0)))</f>
        <v/>
      </c>
      <c r="Q131" s="80" t="str">
        <f>IF(OR($A131="",NOT(ISNUMBER($G131))),"",IF(AND($F131&lt;=Q$6,$G131&gt;=Q$5),IF(Q$5&gt;$N131,5,$K131)*10+IF(AND($F131&gt;=Q$5,$F131&lt;=Q$6),IF(AND($G131&gt;=Q$5,$G131&lt;=Q$6),5,IF($L131=1,2,1)),IF(AND($G131&gt;=Q$5,$G131&lt;=Q$6),IF($M131&gt;0,4,3),0)),IF(AND($D131&lt;=Q$6,$E131&gt;=Q$5),60,0)))</f>
        <v/>
      </c>
      <c r="R131" s="80" t="str">
        <f>IF(OR($A131="",NOT(ISNUMBER($G131))),"",IF(AND($F131&lt;=R$6,$G131&gt;=R$5),IF(R$5&gt;$N131,5,$K131)*10+IF(AND($F131&gt;=R$5,$F131&lt;=R$6),IF(AND($G131&gt;=R$5,$G131&lt;=R$6),5,IF($L131=1,2,1)),IF(AND($G131&gt;=R$5,$G131&lt;=R$6),IF($M131&gt;0,4,3),0)),IF(AND($D131&lt;=R$6,$E131&gt;=R$5),60,0)))</f>
        <v/>
      </c>
      <c r="S131" s="80" t="str">
        <f>IF(OR($A131="",NOT(ISNUMBER($G131))),"",IF(AND($F131&lt;=S$6,$G131&gt;=S$5),IF(S$5&gt;$N131,5,$K131)*10+IF(AND($F131&gt;=S$5,$F131&lt;=S$6),IF(AND($G131&gt;=S$5,$G131&lt;=S$6),5,IF($L131=1,2,1)),IF(AND($G131&gt;=S$5,$G131&lt;=S$6),IF($M131&gt;0,4,3),0)),IF(AND($D131&lt;=S$6,$E131&gt;=S$5),60,0)))</f>
        <v/>
      </c>
      <c r="T131" s="80" t="str">
        <f>IF(OR($A131="",NOT(ISNUMBER($G131))),"",IF(AND($F131&lt;=T$6,$G131&gt;=T$5),IF(T$5&gt;$N131,5,$K131)*10+IF(AND($F131&gt;=T$5,$F131&lt;=T$6),IF(AND($G131&gt;=T$5,$G131&lt;=T$6),5,IF($L131=1,2,1)),IF(AND($G131&gt;=T$5,$G131&lt;=T$6),IF($M131&gt;0,4,3),0)),IF(AND($D131&lt;=T$6,$E131&gt;=T$5),60,0)))</f>
        <v/>
      </c>
      <c r="U131" s="80" t="str">
        <f>IF(OR($A131="",NOT(ISNUMBER($G131))),"",IF(AND($F131&lt;=U$6,$G131&gt;=U$5),IF(U$5&gt;$N131,5,$K131)*10+IF(AND($F131&gt;=U$5,$F131&lt;=U$6),IF(AND($G131&gt;=U$5,$G131&lt;=U$6),5,IF($L131=1,2,1)),IF(AND($G131&gt;=U$5,$G131&lt;=U$6),IF($M131&gt;0,4,3),0)),IF(AND($D131&lt;=U$6,$E131&gt;=U$5),60,0)))</f>
        <v/>
      </c>
      <c r="V131" s="80" t="str">
        <f>IF(OR($A131="",NOT(ISNUMBER($G131))),"",IF(AND($F131&lt;=V$6,$G131&gt;=V$5),IF(V$5&gt;$N131,5,$K131)*10+IF(AND($F131&gt;=V$5,$F131&lt;=V$6),IF(AND($G131&gt;=V$5,$G131&lt;=V$6),5,IF($L131=1,2,1)),IF(AND($G131&gt;=V$5,$G131&lt;=V$6),IF($M131&gt;0,4,3),0)),IF(AND($D131&lt;=V$6,$E131&gt;=V$5),60,0)))</f>
        <v/>
      </c>
      <c r="W131" s="80" t="str">
        <f>IF(OR($A131="",NOT(ISNUMBER($G131))),"",IF(AND($F131&lt;=W$6,$G131&gt;=W$5),IF(W$5&gt;$N131,5,$K131)*10+IF(AND($F131&gt;=W$5,$F131&lt;=W$6),IF(AND($G131&gt;=W$5,$G131&lt;=W$6),5,IF($L131=1,2,1)),IF(AND($G131&gt;=W$5,$G131&lt;=W$6),IF($M131&gt;0,4,3),0)),IF(AND($D131&lt;=W$6,$E131&gt;=W$5),60,0)))</f>
        <v/>
      </c>
      <c r="X131" s="80" t="str">
        <f>IF(OR($A131="",NOT(ISNUMBER($G131))),"",IF(AND($F131&lt;=X$6,$G131&gt;=X$5),IF(X$5&gt;$N131,5,$K131)*10+IF(AND($F131&gt;=X$5,$F131&lt;=X$6),IF(AND($G131&gt;=X$5,$G131&lt;=X$6),5,IF($L131=1,2,1)),IF(AND($G131&gt;=X$5,$G131&lt;=X$6),IF($M131&gt;0,4,3),0)),IF(AND($D131&lt;=X$6,$E131&gt;=X$5),60,0)))</f>
        <v/>
      </c>
      <c r="Y131" s="80" t="str">
        <f>IF(OR($A131="",NOT(ISNUMBER($G131))),"",IF(AND($F131&lt;=Y$6,$G131&gt;=Y$5),IF(Y$5&gt;$N131,5,$K131)*10+IF(AND($F131&gt;=Y$5,$F131&lt;=Y$6),IF(AND($G131&gt;=Y$5,$G131&lt;=Y$6),5,IF($L131=1,2,1)),IF(AND($G131&gt;=Y$5,$G131&lt;=Y$6),IF($M131&gt;0,4,3),0)),IF(AND($D131&lt;=Y$6,$E131&gt;=Y$5),60,0)))</f>
        <v/>
      </c>
      <c r="Z131" s="80" t="str">
        <f>IF(OR($A131="",NOT(ISNUMBER($G131))),"",IF(AND($F131&lt;=Z$6,$G131&gt;=Z$5),IF(Z$5&gt;$N131,5,$K131)*10+IF(AND($F131&gt;=Z$5,$F131&lt;=Z$6),IF(AND($G131&gt;=Z$5,$G131&lt;=Z$6),5,IF($L131=1,2,1)),IF(AND($G131&gt;=Z$5,$G131&lt;=Z$6),IF($M131&gt;0,4,3),0)),IF(AND($D131&lt;=Z$6,$E131&gt;=Z$5),60,0)))</f>
        <v/>
      </c>
      <c r="AA131" s="80" t="str">
        <f>IF(OR($A131="",NOT(ISNUMBER($G131))),"",IF(AND($F131&lt;=AA$6,$G131&gt;=AA$5),IF(AA$5&gt;$N131,5,$K131)*10+IF(AND($F131&gt;=AA$5,$F131&lt;=AA$6),IF(AND($G131&gt;=AA$5,$G131&lt;=AA$6),5,IF($L131=1,2,1)),IF(AND($G131&gt;=AA$5,$G131&lt;=AA$6),IF($M131&gt;0,4,3),0)),IF(AND($D131&lt;=AA$6,$E131&gt;=AA$5),60,0)))</f>
        <v/>
      </c>
      <c r="AB131" s="80" t="str">
        <f>IF(OR($A131="",NOT(ISNUMBER($G131))),"",IF(AND($F131&lt;=AB$6,$G131&gt;=AB$5),IF(AB$5&gt;$N131,5,$K131)*10+IF(AND($F131&gt;=AB$5,$F131&lt;=AB$6),IF(AND($G131&gt;=AB$5,$G131&lt;=AB$6),5,IF($L131=1,2,1)),IF(AND($G131&gt;=AB$5,$G131&lt;=AB$6),IF($M131&gt;0,4,3),0)),IF(AND($D131&lt;=AB$6,$E131&gt;=AB$5),60,0)))</f>
        <v/>
      </c>
      <c r="AC131" s="80" t="str">
        <f>IF(OR($A131="",NOT(ISNUMBER($G131))),"",IF(AND($F131&lt;=AC$6,$G131&gt;=AC$5),IF(AC$5&gt;$N131,5,$K131)*10+IF(AND($F131&gt;=AC$5,$F131&lt;=AC$6),IF(AND($G131&gt;=AC$5,$G131&lt;=AC$6),5,IF($L131=1,2,1)),IF(AND($G131&gt;=AC$5,$G131&lt;=AC$6),IF($M131&gt;0,4,3),0)),IF(AND($D131&lt;=AC$6,$E131&gt;=AC$5),60,0)))</f>
        <v/>
      </c>
      <c r="AD131" s="80" t="str">
        <f>IF(OR($A131="",NOT(ISNUMBER($G131))),"",IF(AND($F131&lt;=AD$6,$G131&gt;=AD$5),IF(AD$5&gt;$N131,5,$K131)*10+IF(AND($F131&gt;=AD$5,$F131&lt;=AD$6),IF(AND($G131&gt;=AD$5,$G131&lt;=AD$6),5,IF($L131=1,2,1)),IF(AND($G131&gt;=AD$5,$G131&lt;=AD$6),IF($M131&gt;0,4,3),0)),IF(AND($D131&lt;=AD$6,$E131&gt;=AD$5),60,0)))</f>
        <v/>
      </c>
      <c r="AE131" s="80" t="str">
        <f>IF(OR($A131="",NOT(ISNUMBER($G131))),"",IF(AND($F131&lt;=AE$6,$G131&gt;=AE$5),IF(AE$5&gt;$N131,5,$K131)*10+IF(AND($F131&gt;=AE$5,$F131&lt;=AE$6),IF(AND($G131&gt;=AE$5,$G131&lt;=AE$6),5,IF($L131=1,2,1)),IF(AND($G131&gt;=AE$5,$G131&lt;=AE$6),IF($M131&gt;0,4,3),0)),IF(AND($D131&lt;=AE$6,$E131&gt;=AE$5),60,0)))</f>
        <v/>
      </c>
      <c r="AF131" s="80" t="str">
        <f>IF(OR($A131="",NOT(ISNUMBER($G131))),"",IF(AND($F131&lt;=AF$6,$G131&gt;=AF$5),IF(AF$5&gt;$N131,5,$K131)*10+IF(AND($F131&gt;=AF$5,$F131&lt;=AF$6),IF(AND($G131&gt;=AF$5,$G131&lt;=AF$6),5,IF($L131=1,2,1)),IF(AND($G131&gt;=AF$5,$G131&lt;=AF$6),IF($M131&gt;0,4,3),0)),IF(AND($D131&lt;=AF$6,$E131&gt;=AF$5),60,0)))</f>
        <v/>
      </c>
      <c r="AG131" s="80" t="str">
        <f>IF(OR($A131="",NOT(ISNUMBER($G131))),"",IF(AND($F131&lt;=AG$6,$G131&gt;=AG$5),IF(AG$5&gt;$N131,5,$K131)*10+IF(AND($F131&gt;=AG$5,$F131&lt;=AG$6),IF(AND($G131&gt;=AG$5,$G131&lt;=AG$6),5,IF($L131=1,2,1)),IF(AND($G131&gt;=AG$5,$G131&lt;=AG$6),IF($M131&gt;0,4,3),0)),IF(AND($D131&lt;=AG$6,$E131&gt;=AG$5),60,0)))</f>
        <v/>
      </c>
      <c r="AH131" s="80" t="str">
        <f>IF(OR($A131="",NOT(ISNUMBER($G131))),"",IF(AND($F131&lt;=AH$6,$G131&gt;=AH$5),IF(AH$5&gt;$N131,5,$K131)*10+IF(AND($F131&gt;=AH$5,$F131&lt;=AH$6),IF(AND($G131&gt;=AH$5,$G131&lt;=AH$6),5,IF($L131=1,2,1)),IF(AND($G131&gt;=AH$5,$G131&lt;=AH$6),IF($M131&gt;0,4,3),0)),IF(AND($D131&lt;=AH$6,$E131&gt;=AH$5),60,0)))</f>
        <v/>
      </c>
      <c r="AI131" s="80" t="str">
        <f>IF(OR($A131="",NOT(ISNUMBER($G131))),"",IF(AND($F131&lt;=AI$6,$G131&gt;=AI$5),IF(AI$5&gt;$N131,5,$K131)*10+IF(AND($F131&gt;=AI$5,$F131&lt;=AI$6),IF(AND($G131&gt;=AI$5,$G131&lt;=AI$6),5,IF($L131=1,2,1)),IF(AND($G131&gt;=AI$5,$G131&lt;=AI$6),IF($M131&gt;0,4,3),0)),IF(AND($D131&lt;=AI$6,$E131&gt;=AI$5),60,0)))</f>
        <v/>
      </c>
      <c r="AJ131" s="80" t="str">
        <f>IF(OR($A131="",NOT(ISNUMBER($G131))),"",IF(AND($F131&lt;=AJ$6,$G131&gt;=AJ$5),IF(AJ$5&gt;$N131,5,$K131)*10+IF(AND($F131&gt;=AJ$5,$F131&lt;=AJ$6),IF(AND($G131&gt;=AJ$5,$G131&lt;=AJ$6),5,IF($L131=1,2,1)),IF(AND($G131&gt;=AJ$5,$G131&lt;=AJ$6),IF($M131&gt;0,4,3),0)),IF(AND($D131&lt;=AJ$6,$E131&gt;=AJ$5),60,0)))</f>
        <v/>
      </c>
      <c r="AK131" s="80" t="str">
        <f>IF(OR($A131="",NOT(ISNUMBER($G131))),"",IF(AND($F131&lt;=AK$6,$G131&gt;=AK$5),IF(AK$5&gt;$N131,5,$K131)*10+IF(AND($F131&gt;=AK$5,$F131&lt;=AK$6),IF(AND($G131&gt;=AK$5,$G131&lt;=AK$6),5,IF($L131=1,2,1)),IF(AND($G131&gt;=AK$5,$G131&lt;=AK$6),IF($M131&gt;0,4,3),0)),IF(AND($D131&lt;=AK$6,$E131&gt;=AK$5),60,0)))</f>
        <v/>
      </c>
      <c r="AL131" s="80" t="str">
        <f>IF(OR($A131="",NOT(ISNUMBER($G131))),"",IF(AND($F131&lt;=AL$6,$G131&gt;=AL$5),IF(AL$5&gt;$N131,5,$K131)*10+IF(AND($F131&gt;=AL$5,$F131&lt;=AL$6),IF(AND($G131&gt;=AL$5,$G131&lt;=AL$6),5,IF($L131=1,2,1)),IF(AND($G131&gt;=AL$5,$G131&lt;=AL$6),IF($M131&gt;0,4,3),0)),IF(AND($D131&lt;=AL$6,$E131&gt;=AL$5),60,0)))</f>
        <v/>
      </c>
      <c r="AM131" s="80" t="str">
        <f>IF(OR($A131="",NOT(ISNUMBER($G131))),"",IF(AND($F131&lt;=AM$6,$G131&gt;=AM$5),IF(AM$5&gt;$N131,5,$K131)*10+IF(AND($F131&gt;=AM$5,$F131&lt;=AM$6),IF(AND($G131&gt;=AM$5,$G131&lt;=AM$6),5,IF($L131=1,2,1)),IF(AND($G131&gt;=AM$5,$G131&lt;=AM$6),IF($M131&gt;0,4,3),0)),IF(AND($D131&lt;=AM$6,$E131&gt;=AM$5),60,0)))</f>
        <v/>
      </c>
      <c r="AN131" s="80" t="str">
        <f>IF(OR($A131="",NOT(ISNUMBER($G131))),"",IF(AND($F131&lt;=AN$6,$G131&gt;=AN$5),IF(AN$5&gt;$N131,5,$K131)*10+IF(AND($F131&gt;=AN$5,$F131&lt;=AN$6),IF(AND($G131&gt;=AN$5,$G131&lt;=AN$6),5,IF($L131=1,2,1)),IF(AND($G131&gt;=AN$5,$G131&lt;=AN$6),IF($M131&gt;0,4,3),0)),IF(AND($D131&lt;=AN$6,$E131&gt;=AN$5),60,0)))</f>
        <v/>
      </c>
      <c r="AO131" s="80" t="str">
        <f>IF(OR($A131="",NOT(ISNUMBER($G131))),"",IF(AND($F131&lt;=AO$6,$G131&gt;=AO$5),IF(AO$5&gt;$N131,5,$K131)*10+IF(AND($F131&gt;=AO$5,$F131&lt;=AO$6),IF(AND($G131&gt;=AO$5,$G131&lt;=AO$6),5,IF($L131=1,2,1)),IF(AND($G131&gt;=AO$5,$G131&lt;=AO$6),IF($M131&gt;0,4,3),0)),IF(AND($D131&lt;=AO$6,$E131&gt;=AO$5),60,0)))</f>
        <v/>
      </c>
      <c r="AP131" s="80" t="str">
        <f>IF(OR($A131="",NOT(ISNUMBER($G131))),"",IF(AND($F131&lt;=AP$6,$G131&gt;=AP$5),IF(AP$5&gt;$N131,5,$K131)*10+IF(AND($F131&gt;=AP$5,$F131&lt;=AP$6),IF(AND($G131&gt;=AP$5,$G131&lt;=AP$6),5,IF($L131=1,2,1)),IF(AND($G131&gt;=AP$5,$G131&lt;=AP$6),IF($M131&gt;0,4,3),0)),IF(AND($D131&lt;=AP$6,$E131&gt;=AP$5),60,0)))</f>
        <v/>
      </c>
      <c r="AQ131" s="80" t="str">
        <f>IF(OR($A131="",NOT(ISNUMBER($G131))),"",IF(AND($F131&lt;=AQ$6,$G131&gt;=AQ$5),IF(AQ$5&gt;$N131,5,$K131)*10+IF(AND($F131&gt;=AQ$5,$F131&lt;=AQ$6),IF(AND($G131&gt;=AQ$5,$G131&lt;=AQ$6),5,IF($L131=1,2,1)),IF(AND($G131&gt;=AQ$5,$G131&lt;=AQ$6),IF($M131&gt;0,4,3),0)),IF(AND($D131&lt;=AQ$6,$E131&gt;=AQ$5),60,0)))</f>
        <v/>
      </c>
      <c r="AR131" s="80" t="str">
        <f>IF(OR($A131="",NOT(ISNUMBER($G131))),"",IF(AND($F131&lt;=AR$6,$G131&gt;=AR$5),IF(AR$5&gt;$N131,5,$K131)*10+IF(AND($F131&gt;=AR$5,$F131&lt;=AR$6),IF(AND($G131&gt;=AR$5,$G131&lt;=AR$6),5,IF($L131=1,2,1)),IF(AND($G131&gt;=AR$5,$G131&lt;=AR$6),IF($M131&gt;0,4,3),0)),IF(AND($D131&lt;=AR$6,$E131&gt;=AR$5),60,0)))</f>
        <v/>
      </c>
      <c r="AS131" s="80" t="str">
        <f>IF(OR($A131="",NOT(ISNUMBER($G131))),"",IF(AND($F131&lt;=AS$6,$G131&gt;=AS$5),IF(AS$5&gt;$N131,5,$K131)*10+IF(AND($F131&gt;=AS$5,$F131&lt;=AS$6),IF(AND($G131&gt;=AS$5,$G131&lt;=AS$6),5,IF($L131=1,2,1)),IF(AND($G131&gt;=AS$5,$G131&lt;=AS$6),IF($M131&gt;0,4,3),0)),IF(AND($D131&lt;=AS$6,$E131&gt;=AS$5),60,0)))</f>
        <v/>
      </c>
      <c r="AT131" s="80" t="str">
        <f>IF(OR($A131="",NOT(ISNUMBER($G131))),"",IF(AND($F131&lt;=AT$6,$G131&gt;=AT$5),IF(AT$5&gt;$N131,5,$K131)*10+IF(AND($F131&gt;=AT$5,$F131&lt;=AT$6),IF(AND($G131&gt;=AT$5,$G131&lt;=AT$6),5,IF($L131=1,2,1)),IF(AND($G131&gt;=AT$5,$G131&lt;=AT$6),IF($M131&gt;0,4,3),0)),IF(AND($D131&lt;=AT$6,$E131&gt;=AT$5),60,0)))</f>
        <v/>
      </c>
      <c r="AU131" s="80" t="str">
        <f>IF(OR($A131="",NOT(ISNUMBER($G131))),"",IF(AND($F131&lt;=AU$6,$G131&gt;=AU$5),IF(AU$5&gt;$N131,5,$K131)*10+IF(AND($F131&gt;=AU$5,$F131&lt;=AU$6),IF(AND($G131&gt;=AU$5,$G131&lt;=AU$6),5,IF($L131=1,2,1)),IF(AND($G131&gt;=AU$5,$G131&lt;=AU$6),IF($M131&gt;0,4,3),0)),IF(AND($D131&lt;=AU$6,$E131&gt;=AU$5),60,0)))</f>
        <v/>
      </c>
      <c r="AV131" s="80" t="str">
        <f>IF(OR($A131="",NOT(ISNUMBER($G131))),"",IF(AND($F131&lt;=AV$6,$G131&gt;=AV$5),IF(AV$5&gt;$N131,5,$K131)*10+IF(AND($F131&gt;=AV$5,$F131&lt;=AV$6),IF(AND($G131&gt;=AV$5,$G131&lt;=AV$6),5,IF($L131=1,2,1)),IF(AND($G131&gt;=AV$5,$G131&lt;=AV$6),IF($M131&gt;0,4,3),0)),IF(AND($D131&lt;=AV$6,$E131&gt;=AV$5),60,0)))</f>
        <v/>
      </c>
      <c r="AW131" s="80" t="str">
        <f>IF(OR($A131="",NOT(ISNUMBER($G131))),"",IF(AND($F131&lt;=AW$6,$G131&gt;=AW$5),IF(AW$5&gt;$N131,5,$K131)*10+IF(AND($F131&gt;=AW$5,$F131&lt;=AW$6),IF(AND($G131&gt;=AW$5,$G131&lt;=AW$6),5,IF($L131=1,2,1)),IF(AND($G131&gt;=AW$5,$G131&lt;=AW$6),IF($M131&gt;0,4,3),0)),IF(AND($D131&lt;=AW$6,$E131&gt;=AW$5),60,0)))</f>
        <v/>
      </c>
      <c r="AX131" s="80" t="str">
        <f>IF(OR($A131="",NOT(ISNUMBER($G131))),"",IF(AND($F131&lt;=AX$6,$G131&gt;=AX$5),IF(AX$5&gt;$N131,5,$K131)*10+IF(AND($F131&gt;=AX$5,$F131&lt;=AX$6),IF(AND($G131&gt;=AX$5,$G131&lt;=AX$6),5,IF($L131=1,2,1)),IF(AND($G131&gt;=AX$5,$G131&lt;=AX$6),IF($M131&gt;0,4,3),0)),IF(AND($D131&lt;=AX$6,$E131&gt;=AX$5),60,0)))</f>
        <v/>
      </c>
      <c r="AY131" s="80" t="str">
        <f>IF(OR($A131="",NOT(ISNUMBER($G131))),"",IF(AND($F131&lt;=AY$6,$G131&gt;=AY$5),IF(AY$5&gt;$N131,5,$K131)*10+IF(AND($F131&gt;=AY$5,$F131&lt;=AY$6),IF(AND($G131&gt;=AY$5,$G131&lt;=AY$6),5,IF($L131=1,2,1)),IF(AND($G131&gt;=AY$5,$G131&lt;=AY$6),IF($M131&gt;0,4,3),0)),IF(AND($D131&lt;=AY$6,$E131&gt;=AY$5),60,0)))</f>
        <v/>
      </c>
      <c r="AZ131" s="80" t="str">
        <f>IF(OR($A131="",NOT(ISNUMBER($G131))),"",IF(AND($F131&lt;=AZ$6,$G131&gt;=AZ$5),IF(AZ$5&gt;$N131,5,$K131)*10+IF(AND($F131&gt;=AZ$5,$F131&lt;=AZ$6),IF(AND($G131&gt;=AZ$5,$G131&lt;=AZ$6),5,IF($L131=1,2,1)),IF(AND($G131&gt;=AZ$5,$G131&lt;=AZ$6),IF($M131&gt;0,4,3),0)),IF(AND($D131&lt;=AZ$6,$E131&gt;=AZ$5),60,0)))</f>
        <v/>
      </c>
      <c r="BA131" s="80" t="str">
        <f>IF(OR($A131="",NOT(ISNUMBER($G131))),"",IF(AND($F131&lt;=BA$6,$G131&gt;=BA$5),IF(BA$5&gt;$N131,5,$K131)*10+IF(AND($F131&gt;=BA$5,$F131&lt;=BA$6),IF(AND($G131&gt;=BA$5,$G131&lt;=BA$6),5,IF($L131=1,2,1)),IF(AND($G131&gt;=BA$5,$G131&lt;=BA$6),IF($M131&gt;0,4,3),0)),IF(AND($D131&lt;=BA$6,$E131&gt;=BA$5),60,0)))</f>
        <v/>
      </c>
      <c r="BB131" s="80" t="str">
        <f>IF(OR($A131="",NOT(ISNUMBER($G131))),"",IF(AND($F131&lt;=BB$6,$G131&gt;=BB$5),IF(BB$5&gt;$N131,5,$K131)*10+IF(AND($F131&gt;=BB$5,$F131&lt;=BB$6),IF(AND($G131&gt;=BB$5,$G131&lt;=BB$6),5,IF($L131=1,2,1)),IF(AND($G131&gt;=BB$5,$G131&lt;=BB$6),IF($M131&gt;0,4,3),0)),IF(AND($D131&lt;=BB$6,$E131&gt;=BB$5),60,0)))</f>
        <v/>
      </c>
      <c r="BC131" s="80" t="str">
        <f>IF(OR($A131="",NOT(ISNUMBER($G131))),"",IF(AND($F131&lt;=BC$6,$G131&gt;=BC$5),IF(BC$5&gt;$N131,5,$K131)*10+IF(AND($F131&gt;=BC$5,$F131&lt;=BC$6),IF(AND($G131&gt;=BC$5,$G131&lt;=BC$6),5,IF($L131=1,2,1)),IF(AND($G131&gt;=BC$5,$G131&lt;=BC$6),IF($M131&gt;0,4,3),0)),IF(AND($D131&lt;=BC$6,$E131&gt;=BC$5),60,0)))</f>
        <v/>
      </c>
      <c r="BD131" s="80" t="str">
        <f>IF(OR($A131="",NOT(ISNUMBER($G131))),"",IF(AND($F131&lt;=BD$6,$G131&gt;=BD$5),IF(BD$5&gt;$N131,5,$K131)*10+IF(AND($F131&gt;=BD$5,$F131&lt;=BD$6),IF(AND($G131&gt;=BD$5,$G131&lt;=BD$6),5,IF($L131=1,2,1)),IF(AND($G131&gt;=BD$5,$G131&lt;=BD$6),IF($M131&gt;0,4,3),0)),IF(AND($D131&lt;=BD$6,$E131&gt;=BD$5),60,0)))</f>
        <v/>
      </c>
      <c r="BE131" s="80" t="str">
        <f>IF(OR($A131="",NOT(ISNUMBER($G131))),"",IF(AND($F131&lt;=BE$6,$G131&gt;=BE$5),IF(BE$5&gt;$N131,5,$K131)*10+IF(AND($F131&gt;=BE$5,$F131&lt;=BE$6),IF(AND($G131&gt;=BE$5,$G131&lt;=BE$6),5,IF($L131=1,2,1)),IF(AND($G131&gt;=BE$5,$G131&lt;=BE$6),IF($M131&gt;0,4,3),0)),IF(AND($D131&lt;=BE$6,$E131&gt;=BE$5),60,0)))</f>
        <v/>
      </c>
      <c r="BF131" s="80" t="str">
        <f>IF(OR($A131="",NOT(ISNUMBER($G131))),"",IF(AND($F131&lt;=BF$6,$G131&gt;=BF$5),IF(BF$5&gt;$N131,5,$K131)*10+IF(AND($F131&gt;=BF$5,$F131&lt;=BF$6),IF(AND($G131&gt;=BF$5,$G131&lt;=BF$6),5,IF($L131=1,2,1)),IF(AND($G131&gt;=BF$5,$G131&lt;=BF$6),IF($M131&gt;0,4,3),0)),IF(AND($D131&lt;=BF$6,$E131&gt;=BF$5),60,0)))</f>
        <v/>
      </c>
      <c r="BG131" s="80" t="str">
        <f>IF(OR($A131="",NOT(ISNUMBER($G131))),"",IF(AND($F131&lt;=BG$6,$G131&gt;=BG$5),IF(BG$5&gt;$N131,5,$K131)*10+IF(AND($F131&gt;=BG$5,$F131&lt;=BG$6),IF(AND($G131&gt;=BG$5,$G131&lt;=BG$6),5,IF($L131=1,2,1)),IF(AND($G131&gt;=BG$5,$G131&lt;=BG$6),IF($M131&gt;0,4,3),0)),IF(AND($D131&lt;=BG$6,$E131&gt;=BG$5),60,0)))</f>
        <v/>
      </c>
      <c r="BH131" s="80" t="str">
        <f>IF(OR($A131="",NOT(ISNUMBER($G131))),"",IF(AND($F131&lt;=BH$6,$G131&gt;=BH$5),IF(BH$5&gt;$N131,5,$K131)*10+IF(AND($F131&gt;=BH$5,$F131&lt;=BH$6),IF(AND($G131&gt;=BH$5,$G131&lt;=BH$6),5,IF($L131=1,2,1)),IF(AND($G131&gt;=BH$5,$G131&lt;=BH$6),IF($M131&gt;0,4,3),0)),IF(AND($D131&lt;=BH$6,$E131&gt;=BH$5),60,0)))</f>
        <v/>
      </c>
      <c r="BI131" s="80" t="str">
        <f>IF(OR($A131="",NOT(ISNUMBER($G131))),"",IF(AND($F131&lt;=BI$6,$G131&gt;=BI$5),IF(BI$5&gt;$N131,5,$K131)*10+IF(AND($F131&gt;=BI$5,$F131&lt;=BI$6),IF(AND($G131&gt;=BI$5,$G131&lt;=BI$6),5,IF($L131=1,2,1)),IF(AND($G131&gt;=BI$5,$G131&lt;=BI$6),IF($M131&gt;0,4,3),0)),IF(AND($D131&lt;=BI$6,$E131&gt;=BI$5),60,0)))</f>
        <v/>
      </c>
      <c r="BJ131" s="80" t="str">
        <f>IF(OR($A131="",NOT(ISNUMBER($G131))),"",IF(AND($F131&lt;=BJ$6,$G131&gt;=BJ$5),IF(BJ$5&gt;$N131,5,$K131)*10+IF(AND($F131&gt;=BJ$5,$F131&lt;=BJ$6),IF(AND($G131&gt;=BJ$5,$G131&lt;=BJ$6),5,IF($L131=1,2,1)),IF(AND($G131&gt;=BJ$5,$G131&lt;=BJ$6),IF($M131&gt;0,4,3),0)),IF(AND($D131&lt;=BJ$6,$E131&gt;=BJ$5),60,0)))</f>
        <v/>
      </c>
      <c r="BK131" s="80" t="str">
        <f>IF(OR($A131="",NOT(ISNUMBER($G131))),"",IF(AND($F131&lt;=BK$6,$G131&gt;=BK$5),IF(BK$5&gt;$N131,5,$K131)*10+IF(AND($F131&gt;=BK$5,$F131&lt;=BK$6),IF(AND($G131&gt;=BK$5,$G131&lt;=BK$6),5,IF($L131=1,2,1)),IF(AND($G131&gt;=BK$5,$G131&lt;=BK$6),IF($M131&gt;0,4,3),0)),IF(AND($D131&lt;=BK$6,$E131&gt;=BK$5),60,0)))</f>
        <v/>
      </c>
      <c r="BL131" s="80" t="str">
        <f>IF(OR($A131="",NOT(ISNUMBER($G131))),"",IF(AND($F131&lt;=BL$6,$G131&gt;=BL$5),IF(BL$5&gt;$N131,5,$K131)*10+IF(AND($F131&gt;=BL$5,$F131&lt;=BL$6),IF(AND($G131&gt;=BL$5,$G131&lt;=BL$6),5,IF($L131=1,2,1)),IF(AND($G131&gt;=BL$5,$G131&lt;=BL$6),IF($M131&gt;0,4,3),0)),IF(AND($D131&lt;=BL$6,$E131&gt;=BL$5),60,0)))</f>
        <v/>
      </c>
      <c r="BM131" s="80" t="str">
        <f>IF(OR($A131="",NOT(ISNUMBER($G131))),"",IF(AND($F131&lt;=BM$6,$G131&gt;=BM$5),IF(BM$5&gt;$N131,5,$K131)*10+IF(AND($F131&gt;=BM$5,$F131&lt;=BM$6),IF(AND($G131&gt;=BM$5,$G131&lt;=BM$6),5,IF($L131=1,2,1)),IF(AND($G131&gt;=BM$5,$G131&lt;=BM$6),IF($M131&gt;0,4,3),0)),IF(AND($D131&lt;=BM$6,$E131&gt;=BM$5),60,0)))</f>
        <v/>
      </c>
      <c r="BN131" s="80" t="str">
        <f>IF(OR($A131="",NOT(ISNUMBER($G131))),"",IF(AND($F131&lt;=BN$6,$G131&gt;=BN$5),IF(BN$5&gt;$N131,5,$K131)*10+IF(AND($F131&gt;=BN$5,$F131&lt;=BN$6),IF(AND($G131&gt;=BN$5,$G131&lt;=BN$6),5,IF($L131=1,2,1)),IF(AND($G131&gt;=BN$5,$G131&lt;=BN$6),IF($M131&gt;0,4,3),0)),IF(AND($D131&lt;=BN$6,$E131&gt;=BN$5),60,0)))</f>
        <v/>
      </c>
      <c r="BO131" s="80" t="str">
        <f>IF(OR($A131="",NOT(ISNUMBER($G131))),"",IF(AND($F131&lt;=BO$6,$G131&gt;=BO$5),IF(BO$5&gt;$N131,5,$K131)*10+IF(AND($F131&gt;=BO$5,$F131&lt;=BO$6),IF(AND($G131&gt;=BO$5,$G131&lt;=BO$6),5,IF($L131=1,2,1)),IF(AND($G131&gt;=BO$5,$G131&lt;=BO$6),IF($M131&gt;0,4,3),0)),IF(AND($D131&lt;=BO$6,$E131&gt;=BO$5),60,0)))</f>
        <v/>
      </c>
      <c r="BP131" s="80" t="str">
        <f>IF(OR($A131="",NOT(ISNUMBER($G131))),"",IF(AND($F131&lt;=BP$6,$G131&gt;=BP$5),IF(BP$5&gt;$N131,5,$K131)*10+IF(AND($F131&gt;=BP$5,$F131&lt;=BP$6),IF(AND($G131&gt;=BP$5,$G131&lt;=BP$6),5,IF($L131=1,2,1)),IF(AND($G131&gt;=BP$5,$G131&lt;=BP$6),IF($M131&gt;0,4,3),0)),IF(AND($D131&lt;=BP$6,$E131&gt;=BP$5),60,0)))</f>
        <v/>
      </c>
      <c r="BQ131" s="80" t="str">
        <f>IF(OR($A131="",NOT(ISNUMBER($G131))),"",IF(AND($F131&lt;=BQ$6,$G131&gt;=BQ$5),IF(BQ$5&gt;$N131,5,$K131)*10+IF(AND($F131&gt;=BQ$5,$F131&lt;=BQ$6),IF(AND($G131&gt;=BQ$5,$G131&lt;=BQ$6),5,IF($L131=1,2,1)),IF(AND($G131&gt;=BQ$5,$G131&lt;=BQ$6),IF($M131&gt;0,4,3),0)),IF(AND($D131&lt;=BQ$6,$E131&gt;=BQ$5),60,0)))</f>
        <v/>
      </c>
      <c r="BR131" s="80" t="str">
        <f>IF(OR($A131="",NOT(ISNUMBER($G131))),"",IF(AND($F131&lt;=BR$6,$G131&gt;=BR$5),IF(BR$5&gt;$N131,5,$K131)*10+IF(AND($F131&gt;=BR$5,$F131&lt;=BR$6),IF(AND($G131&gt;=BR$5,$G131&lt;=BR$6),5,IF($L131=1,2,1)),IF(AND($G131&gt;=BR$5,$G131&lt;=BR$6),IF($M131&gt;0,4,3),0)),IF(AND($D131&lt;=BR$6,$E131&gt;=BR$5),60,0)))</f>
        <v/>
      </c>
      <c r="BS131" s="80" t="str">
        <f>IF(OR($A131="",NOT(ISNUMBER($G131))),"",IF(AND($F131&lt;=BS$6,$G131&gt;=BS$5),IF(BS$5&gt;$N131,5,$K131)*10+IF(AND($F131&gt;=BS$5,$F131&lt;=BS$6),IF(AND($G131&gt;=BS$5,$G131&lt;=BS$6),5,IF($L131=1,2,1)),IF(AND($G131&gt;=BS$5,$G131&lt;=BS$6),IF($M131&gt;0,4,3),0)),IF(AND($D131&lt;=BS$6,$E131&gt;=BS$5),60,0)))</f>
        <v/>
      </c>
      <c r="BT131" s="80" t="str">
        <f>IF(OR($A131="",NOT(ISNUMBER($G131))),"",IF(AND($F131&lt;=BT$6,$G131&gt;=BT$5),IF(BT$5&gt;$N131,5,$K131)*10+IF(AND($F131&gt;=BT$5,$F131&lt;=BT$6),IF(AND($G131&gt;=BT$5,$G131&lt;=BT$6),5,IF($L131=1,2,1)),IF(AND($G131&gt;=BT$5,$G131&lt;=BT$6),IF($M131&gt;0,4,3),0)),IF(AND($D131&lt;=BT$6,$E131&gt;=BT$5),60,0)))</f>
        <v/>
      </c>
      <c r="BU131" s="80" t="str">
        <f>IF(OR($A131="",NOT(ISNUMBER($G131))),"",IF(AND($F131&lt;=BU$6,$G131&gt;=BU$5),IF(BU$5&gt;$N131,5,$K131)*10+IF(AND($F131&gt;=BU$5,$F131&lt;=BU$6),IF(AND($G131&gt;=BU$5,$G131&lt;=BU$6),5,IF($L131=1,2,1)),IF(AND($G131&gt;=BU$5,$G131&lt;=BU$6),IF($M131&gt;0,4,3),0)),IF(AND($D131&lt;=BU$6,$E131&gt;=BU$5),60,0)))</f>
        <v/>
      </c>
      <c r="BV131" s="80" t="str">
        <f>IF(OR($A131="",NOT(ISNUMBER($G131))),"",IF(AND($F131&lt;=BV$6,$G131&gt;=BV$5),IF(BV$5&gt;$N131,5,$K131)*10+IF(AND($F131&gt;=BV$5,$F131&lt;=BV$6),IF(AND($G131&gt;=BV$5,$G131&lt;=BV$6),5,IF($L131=1,2,1)),IF(AND($G131&gt;=BV$5,$G131&lt;=BV$6),IF($M131&gt;0,4,3),0)),IF(AND($D131&lt;=BV$6,$E131&gt;=BV$5),60,0)))</f>
        <v/>
      </c>
      <c r="BW131" s="80" t="str">
        <f>IF(OR($A131="",NOT(ISNUMBER($G131))),"",IF(AND($F131&lt;=BW$6,$G131&gt;=BW$5),IF(BW$5&gt;$N131,5,$K131)*10+IF(AND($F131&gt;=BW$5,$F131&lt;=BW$6),IF(AND($G131&gt;=BW$5,$G131&lt;=BW$6),5,IF($L131=1,2,1)),IF(AND($G131&gt;=BW$5,$G131&lt;=BW$6),IF($M131&gt;0,4,3),0)),IF(AND($D131&lt;=BW$6,$E131&gt;=BW$5),60,0)))</f>
        <v/>
      </c>
      <c r="BX131" s="80" t="str">
        <f>IF(OR($A131="",NOT(ISNUMBER($G131))),"",IF(AND($F131&lt;=BX$6,$G131&gt;=BX$5),IF(BX$5&gt;$N131,5,$K131)*10+IF(AND($F131&gt;=BX$5,$F131&lt;=BX$6),IF(AND($G131&gt;=BX$5,$G131&lt;=BX$6),5,IF($L131=1,2,1)),IF(AND($G131&gt;=BX$5,$G131&lt;=BX$6),IF($M131&gt;0,4,3),0)),IF(AND($D131&lt;=BX$6,$E131&gt;=BX$5),60,0)))</f>
        <v/>
      </c>
      <c r="BY131" s="80" t="str">
        <f>IF(OR($A131="",NOT(ISNUMBER($G131))),"",IF(AND($F131&lt;=BY$6,$G131&gt;=BY$5),IF(BY$5&gt;$N131,5,$K131)*10+IF(AND($F131&gt;=BY$5,$F131&lt;=BY$6),IF(AND($G131&gt;=BY$5,$G131&lt;=BY$6),5,IF($L131=1,2,1)),IF(AND($G131&gt;=BY$5,$G131&lt;=BY$6),IF($M131&gt;0,4,3),0)),IF(AND($D131&lt;=BY$6,$E131&gt;=BY$5),60,0)))</f>
        <v/>
      </c>
      <c r="BZ131" s="80" t="str">
        <f>IF(OR($A131="",NOT(ISNUMBER($G131))),"",IF(AND($F131&lt;=BZ$6,$G131&gt;=BZ$5),IF(BZ$5&gt;$N131,5,$K131)*10+IF(AND($F131&gt;=BZ$5,$F131&lt;=BZ$6),IF(AND($G131&gt;=BZ$5,$G131&lt;=BZ$6),5,IF($L131=1,2,1)),IF(AND($G131&gt;=BZ$5,$G131&lt;=BZ$6),IF($M131&gt;0,4,3),0)),IF(AND($D131&lt;=BZ$6,$E131&gt;=BZ$5),60,0)))</f>
        <v/>
      </c>
      <c r="CA131" s="80" t="str">
        <f>IF(OR($A131="",NOT(ISNUMBER($G131))),"",IF(AND($F131&lt;=CA$6,$G131&gt;=CA$5),IF(CA$5&gt;$N131,5,$K131)*10+IF(AND($F131&gt;=CA$5,$F131&lt;=CA$6),IF(AND($G131&gt;=CA$5,$G131&lt;=CA$6),5,IF($L131=1,2,1)),IF(AND($G131&gt;=CA$5,$G131&lt;=CA$6),IF($M131&gt;0,4,3),0)),IF(AND($D131&lt;=CA$6,$E131&gt;=CA$5),60,0)))</f>
        <v/>
      </c>
      <c r="CB131" s="80" t="str">
        <f>IF(OR($A131="",NOT(ISNUMBER($G131))),"",IF(AND($F131&lt;=CB$6,$G131&gt;=CB$5),IF(CB$5&gt;$N131,5,$K131)*10+IF(AND($F131&gt;=CB$5,$F131&lt;=CB$6),IF(AND($G131&gt;=CB$5,$G131&lt;=CB$6),5,IF($L131=1,2,1)),IF(AND($G131&gt;=CB$5,$G131&lt;=CB$6),IF($M131&gt;0,4,3),0)),IF(AND($D131&lt;=CB$6,$E131&gt;=CB$5),60,0)))</f>
        <v/>
      </c>
      <c r="CC131" s="80" t="str">
        <f>IF(OR($A131="",NOT(ISNUMBER($G131))),"",IF(AND($F131&lt;=CC$6,$G131&gt;=CC$5),IF(CC$5&gt;$N131,5,$K131)*10+IF(AND($F131&gt;=CC$5,$F131&lt;=CC$6),IF(AND($G131&gt;=CC$5,$G131&lt;=CC$6),5,IF($L131=1,2,1)),IF(AND($G131&gt;=CC$5,$G131&lt;=CC$6),IF($M131&gt;0,4,3),0)),IF(AND($D131&lt;=CC$6,$E131&gt;=CC$5),60,0)))</f>
        <v/>
      </c>
      <c r="CD131" s="80" t="str">
        <f>IF(OR($A131="",NOT(ISNUMBER($G131))),"",IF(AND($F131&lt;=CD$6,$G131&gt;=CD$5),IF(CD$5&gt;$N131,5,$K131)*10+IF(AND($F131&gt;=CD$5,$F131&lt;=CD$6),IF(AND($G131&gt;=CD$5,$G131&lt;=CD$6),5,IF($L131=1,2,1)),IF(AND($G131&gt;=CD$5,$G131&lt;=CD$6),IF($M131&gt;0,4,3),0)),IF(AND($D131&lt;=CD$6,$E131&gt;=CD$5),60,0)))</f>
        <v/>
      </c>
      <c r="CE131" s="80" t="str">
        <f>IF(OR($A131="",NOT(ISNUMBER($G131))),"",IF(AND($F131&lt;=CE$6,$G131&gt;=CE$5),IF(CE$5&gt;$N131,5,$K131)*10+IF(AND($F131&gt;=CE$5,$F131&lt;=CE$6),IF(AND($G131&gt;=CE$5,$G131&lt;=CE$6),5,IF($L131=1,2,1)),IF(AND($G131&gt;=CE$5,$G131&lt;=CE$6),IF($M131&gt;0,4,3),0)),IF(AND($D131&lt;=CE$6,$E131&gt;=CE$5),60,0)))</f>
        <v/>
      </c>
      <c r="CF131" s="80" t="str">
        <f>IF(OR($A131="",NOT(ISNUMBER($G131))),"",IF(AND($F131&lt;=CF$6,$G131&gt;=CF$5),IF(CF$5&gt;$N131,5,$K131)*10+IF(AND($F131&gt;=CF$5,$F131&lt;=CF$6),IF(AND($G131&gt;=CF$5,$G131&lt;=CF$6),5,IF($L131=1,2,1)),IF(AND($G131&gt;=CF$5,$G131&lt;=CF$6),IF($M131&gt;0,4,3),0)),IF(AND($D131&lt;=CF$6,$E131&gt;=CF$5),60,0)))</f>
        <v/>
      </c>
      <c r="CG131" s="80" t="str">
        <f>IF(OR($A131="",NOT(ISNUMBER($G131))),"",IF(AND($F131&lt;=CG$6,$G131&gt;=CG$5),IF(CG$5&gt;$N131,5,$K131)*10+IF(AND($F131&gt;=CG$5,$F131&lt;=CG$6),IF(AND($G131&gt;=CG$5,$G131&lt;=CG$6),5,IF($L131=1,2,1)),IF(AND($G131&gt;=CG$5,$G131&lt;=CG$6),IF($M131&gt;0,4,3),0)),IF(AND($D131&lt;=CG$6,$E131&gt;=CG$5),60,0)))</f>
        <v/>
      </c>
      <c r="CH131" s="80" t="str">
        <f>IF(OR($A131="",NOT(ISNUMBER($G131))),"",IF(AND($F131&lt;=CH$6,$G131&gt;=CH$5),IF(CH$5&gt;$N131,5,$K131)*10+IF(AND($F131&gt;=CH$5,$F131&lt;=CH$6),IF(AND($G131&gt;=CH$5,$G131&lt;=CH$6),5,IF($L131=1,2,1)),IF(AND($G131&gt;=CH$5,$G131&lt;=CH$6),IF($M131&gt;0,4,3),0)),IF(AND($D131&lt;=CH$6,$E131&gt;=CH$5),60,0)))</f>
        <v/>
      </c>
      <c r="CI131" s="80" t="str">
        <f>IF(OR($A131="",NOT(ISNUMBER($G131))),"",IF(AND($F131&lt;=CI$6,$G131&gt;=CI$5),IF(CI$5&gt;$N131,5,$K131)*10+IF(AND($F131&gt;=CI$5,$F131&lt;=CI$6),IF(AND($G131&gt;=CI$5,$G131&lt;=CI$6),5,IF($L131=1,2,1)),IF(AND($G131&gt;=CI$5,$G131&lt;=CI$6),IF($M131&gt;0,4,3),0)),IF(AND($D131&lt;=CI$6,$E131&gt;=CI$5),60,0)))</f>
        <v/>
      </c>
      <c r="CJ131" s="80" t="str">
        <f>IF(OR($A131="",NOT(ISNUMBER($G131))),"",IF(AND($F131&lt;=CJ$6,$G131&gt;=CJ$5),IF(CJ$5&gt;$N131,5,$K131)*10+IF(AND($F131&gt;=CJ$5,$F131&lt;=CJ$6),IF(AND($G131&gt;=CJ$5,$G131&lt;=CJ$6),5,IF($L131=1,2,1)),IF(AND($G131&gt;=CJ$5,$G131&lt;=CJ$6),IF($M131&gt;0,4,3),0)),IF(AND($D131&lt;=CJ$6,$E131&gt;=CJ$5),60,0)))</f>
        <v/>
      </c>
      <c r="CK131" s="80" t="str">
        <f>IF(OR($A131="",NOT(ISNUMBER($G131))),"",IF(AND($F131&lt;=CK$6,$G131&gt;=CK$5),IF(CK$5&gt;$N131,5,$K131)*10+IF(AND($F131&gt;=CK$5,$F131&lt;=CK$6),IF(AND($G131&gt;=CK$5,$G131&lt;=CK$6),5,IF($L131=1,2,1)),IF(AND($G131&gt;=CK$5,$G131&lt;=CK$6),IF($M131&gt;0,4,3),0)),IF(AND($D131&lt;=CK$6,$E131&gt;=CK$5),60,0)))</f>
        <v/>
      </c>
      <c r="CL131" s="80" t="str">
        <f>IF(OR($A131="",NOT(ISNUMBER($G131))),"",IF(AND($F131&lt;=CL$6,$G131&gt;=CL$5),IF(CL$5&gt;$N131,5,$K131)*10+IF(AND($F131&gt;=CL$5,$F131&lt;=CL$6),IF(AND($G131&gt;=CL$5,$G131&lt;=CL$6),5,IF($L131=1,2,1)),IF(AND($G131&gt;=CL$5,$G131&lt;=CL$6),IF($M131&gt;0,4,3),0)),IF(AND($D131&lt;=CL$6,$E131&gt;=CL$5),60,0)))</f>
        <v/>
      </c>
      <c r="CM131" s="80" t="str">
        <f>IF(OR($A131="",NOT(ISNUMBER($G131))),"",IF(AND($F131&lt;=CM$6,$G131&gt;=CM$5),IF(CM$5&gt;$N131,5,$K131)*10+IF(AND($F131&gt;=CM$5,$F131&lt;=CM$6),IF(AND($G131&gt;=CM$5,$G131&lt;=CM$6),5,IF($L131=1,2,1)),IF(AND($G131&gt;=CM$5,$G131&lt;=CM$6),IF($M131&gt;0,4,3),0)),IF(AND($D131&lt;=CM$6,$E131&gt;=CM$5),60,0)))</f>
        <v/>
      </c>
      <c r="CN131" s="80" t="str">
        <f>IF(OR($A131="",NOT(ISNUMBER($G131))),"",IF(AND($F131&lt;=CN$6,$G131&gt;=CN$5),IF(CN$5&gt;$N131,5,$K131)*10+IF(AND($F131&gt;=CN$5,$F131&lt;=CN$6),IF(AND($G131&gt;=CN$5,$G131&lt;=CN$6),5,IF($L131=1,2,1)),IF(AND($G131&gt;=CN$5,$G131&lt;=CN$6),IF($M131&gt;0,4,3),0)),IF(AND($D131&lt;=CN$6,$E131&gt;=CN$5),60,0)))</f>
        <v/>
      </c>
      <c r="CO131" s="80" t="str">
        <f>IF(OR($A131="",NOT(ISNUMBER($G131))),"",IF(AND($F131&lt;=CO$6,$G131&gt;=CO$5),IF(CO$5&gt;$N131,5,$K131)*10+IF(AND($F131&gt;=CO$5,$F131&lt;=CO$6),IF(AND($G131&gt;=CO$5,$G131&lt;=CO$6),5,IF($L131=1,2,1)),IF(AND($G131&gt;=CO$5,$G131&lt;=CO$6),IF($M131&gt;0,4,3),0)),IF(AND($D131&lt;=CO$6,$E131&gt;=CO$5),60,0)))</f>
        <v/>
      </c>
      <c r="CP131" s="80" t="str">
        <f>IF(OR($A131="",NOT(ISNUMBER($G131))),"",IF(AND($F131&lt;=CP$6,$G131&gt;=CP$5),IF(CP$5&gt;$N131,5,$K131)*10+IF(AND($F131&gt;=CP$5,$F131&lt;=CP$6),IF(AND($G131&gt;=CP$5,$G131&lt;=CP$6),5,IF($L131=1,2,1)),IF(AND($G131&gt;=CP$5,$G131&lt;=CP$6),IF($M131&gt;0,4,3),0)),IF(AND($D131&lt;=CP$6,$E131&gt;=CP$5),60,0)))</f>
        <v/>
      </c>
      <c r="CQ131" s="80" t="str">
        <f>IF(OR($A131="",NOT(ISNUMBER($G131))),"",IF(AND($F131&lt;=CQ$6,$G131&gt;=CQ$5),IF(CQ$5&gt;$N131,5,$K131)*10+IF(AND($F131&gt;=CQ$5,$F131&lt;=CQ$6),IF(AND($G131&gt;=CQ$5,$G131&lt;=CQ$6),5,IF($L131=1,2,1)),IF(AND($G131&gt;=CQ$5,$G131&lt;=CQ$6),IF($M131&gt;0,4,3),0)),IF(AND($D131&lt;=CQ$6,$E131&gt;=CQ$5),60,0)))</f>
        <v/>
      </c>
      <c r="CR131" s="80" t="str">
        <f>IF(OR($A131="",NOT(ISNUMBER($G131))),"",IF(AND($F131&lt;=CR$6,$G131&gt;=CR$5),IF(CR$5&gt;$N131,5,$K131)*10+IF(AND($F131&gt;=CR$5,$F131&lt;=CR$6),IF(AND($G131&gt;=CR$5,$G131&lt;=CR$6),5,IF($L131=1,2,1)),IF(AND($G131&gt;=CR$5,$G131&lt;=CR$6),IF($M131&gt;0,4,3),0)),IF(AND($D131&lt;=CR$6,$E131&gt;=CR$5),60,0)))</f>
        <v/>
      </c>
      <c r="CS131" s="80" t="str">
        <f>IF(OR($A131="",NOT(ISNUMBER($G131))),"",IF(AND($F131&lt;=CS$6,$G131&gt;=CS$5),IF(CS$5&gt;$N131,5,$K131)*10+IF(AND($F131&gt;=CS$5,$F131&lt;=CS$6),IF(AND($G131&gt;=CS$5,$G131&lt;=CS$6),5,IF($L131=1,2,1)),IF(AND($G131&gt;=CS$5,$G131&lt;=CS$6),IF($M131&gt;0,4,3),0)),IF(AND($D131&lt;=CS$6,$E131&gt;=CS$5),60,0)))</f>
        <v/>
      </c>
      <c r="CT131" s="80" t="str">
        <f>IF(OR($A131="",NOT(ISNUMBER($G131))),"",IF(AND($F131&lt;=CT$6,$G131&gt;=CT$5),IF(CT$5&gt;$N131,5,$K131)*10+IF(AND($F131&gt;=CT$5,$F131&lt;=CT$6),IF(AND($G131&gt;=CT$5,$G131&lt;=CT$6),5,IF($L131=1,2,1)),IF(AND($G131&gt;=CT$5,$G131&lt;=CT$6),IF($M131&gt;0,4,3),0)),IF(AND($D131&lt;=CT$6,$E131&gt;=CT$5),60,0)))</f>
        <v/>
      </c>
      <c r="CU131" s="80" t="str">
        <f>IF(OR($A131="",NOT(ISNUMBER($G131))),"",IF(AND($F131&lt;=CU$6,$G131&gt;=CU$5),IF(CU$5&gt;$N131,5,$K131)*10+IF(AND($F131&gt;=CU$5,$F131&lt;=CU$6),IF(AND($G131&gt;=CU$5,$G131&lt;=CU$6),5,IF($L131=1,2,1)),IF(AND($G131&gt;=CU$5,$G131&lt;=CU$6),IF($M131&gt;0,4,3),0)),IF(AND($D131&lt;=CU$6,$E131&gt;=CU$5),60,0)))</f>
        <v/>
      </c>
      <c r="CV131" s="80" t="str">
        <f>IF(OR($A131="",NOT(ISNUMBER($G131))),"",IF(AND($F131&lt;=CV$6,$G131&gt;=CV$5),IF(CV$5&gt;$N131,5,$K131)*10+IF(AND($F131&gt;=CV$5,$F131&lt;=CV$6),IF(AND($G131&gt;=CV$5,$G131&lt;=CV$6),5,IF($L131=1,2,1)),IF(AND($G131&gt;=CV$5,$G131&lt;=CV$6),IF($M131&gt;0,4,3),0)),IF(AND($D131&lt;=CV$6,$E131&gt;=CV$5),60,0)))</f>
        <v/>
      </c>
      <c r="CW131" s="80" t="str">
        <f>IF(OR($A131="",NOT(ISNUMBER($G131))),"",IF(AND($F131&lt;=CW$6,$G131&gt;=CW$5),IF(CW$5&gt;$N131,5,$K131)*10+IF(AND($F131&gt;=CW$5,$F131&lt;=CW$6),IF(AND($G131&gt;=CW$5,$G131&lt;=CW$6),5,IF($L131=1,2,1)),IF(AND($G131&gt;=CW$5,$G131&lt;=CW$6),IF($M131&gt;0,4,3),0)),IF(AND($D131&lt;=CW$6,$E131&gt;=CW$5),60,0)))</f>
        <v/>
      </c>
      <c r="CX131" s="80" t="str">
        <f>IF(OR($A131="",NOT(ISNUMBER($G131))),"",IF(AND($F131&lt;=CX$6,$G131&gt;=CX$5),IF(CX$5&gt;$N131,5,$K131)*10+IF(AND($F131&gt;=CX$5,$F131&lt;=CX$6),IF(AND($G131&gt;=CX$5,$G131&lt;=CX$6),5,IF($L131=1,2,1)),IF(AND($G131&gt;=CX$5,$G131&lt;=CX$6),IF($M131&gt;0,4,3),0)),IF(AND($D131&lt;=CX$6,$E131&gt;=CX$5),60,0)))</f>
        <v/>
      </c>
      <c r="CY131" s="80" t="str">
        <f>IF(OR($A131="",NOT(ISNUMBER($G131))),"",IF(AND($F131&lt;=CY$6,$G131&gt;=CY$5),IF(CY$5&gt;$N131,5,$K131)*10+IF(AND($F131&gt;=CY$5,$F131&lt;=CY$6),IF(AND($G131&gt;=CY$5,$G131&lt;=CY$6),5,IF($L131=1,2,1)),IF(AND($G131&gt;=CY$5,$G131&lt;=CY$6),IF($M131&gt;0,4,3),0)),IF(AND($D131&lt;=CY$6,$E131&gt;=CY$5),60,0)))</f>
        <v/>
      </c>
      <c r="CZ131" s="80" t="str">
        <f>IF(OR($A131="",NOT(ISNUMBER($G131))),"",IF(AND($F131&lt;=CZ$6,$G131&gt;=CZ$5),IF(CZ$5&gt;$N131,5,$K131)*10+IF(AND($F131&gt;=CZ$5,$F131&lt;=CZ$6),IF(AND($G131&gt;=CZ$5,$G131&lt;=CZ$6),5,IF($L131=1,2,1)),IF(AND($G131&gt;=CZ$5,$G131&lt;=CZ$6),IF($M131&gt;0,4,3),0)),IF(AND($D131&lt;=CZ$6,$E131&gt;=CZ$5),60,0)))</f>
        <v/>
      </c>
      <c r="DA131" s="80" t="str">
        <f>IF(OR($A131="",NOT(ISNUMBER($G131))),"",IF(AND($F131&lt;=DA$6,$G131&gt;=DA$5),IF(DA$5&gt;$N131,5,$K131)*10+IF(AND($F131&gt;=DA$5,$F131&lt;=DA$6),IF(AND($G131&gt;=DA$5,$G131&lt;=DA$6),5,IF($L131=1,2,1)),IF(AND($G131&gt;=DA$5,$G131&lt;=DA$6),IF($M131&gt;0,4,3),0)),IF(AND($D131&lt;=DA$6,$E131&gt;=DA$5),60,0)))</f>
        <v/>
      </c>
      <c r="DB131" s="80" t="str">
        <f>IF(OR($A131="",NOT(ISNUMBER($G131))),"",IF(AND($F131&lt;=DB$6,$G131&gt;=DB$5),IF(DB$5&gt;$N131,5,$K131)*10+IF(AND($F131&gt;=DB$5,$F131&lt;=DB$6),IF(AND($G131&gt;=DB$5,$G131&lt;=DB$6),5,IF($L131=1,2,1)),IF(AND($G131&gt;=DB$5,$G131&lt;=DB$6),IF($M131&gt;0,4,3),0)),IF(AND($D131&lt;=DB$6,$E131&gt;=DB$5),60,0)))</f>
        <v/>
      </c>
      <c r="DC131" s="80" t="str">
        <f>IF(OR($A131="",NOT(ISNUMBER($G131))),"",IF(AND($F131&lt;=DC$6,$G131&gt;=DC$5),IF(DC$5&gt;$N131,5,$K131)*10+IF(AND($F131&gt;=DC$5,$F131&lt;=DC$6),IF(AND($G131&gt;=DC$5,$G131&lt;=DC$6),5,IF($L131=1,2,1)),IF(AND($G131&gt;=DC$5,$G131&lt;=DC$6),IF($M131&gt;0,4,3),0)),IF(AND($D131&lt;=DC$6,$E131&gt;=DC$5),60,0)))</f>
        <v/>
      </c>
      <c r="DD131" s="80" t="str">
        <f>IF(OR($A131="",NOT(ISNUMBER($G131))),"",IF(AND($F131&lt;=DD$6,$G131&gt;=DD$5),IF(DD$5&gt;$N131,5,$K131)*10+IF(AND($F131&gt;=DD$5,$F131&lt;=DD$6),IF(AND($G131&gt;=DD$5,$G131&lt;=DD$6),5,IF($L131=1,2,1)),IF(AND($G131&gt;=DD$5,$G131&lt;=DD$6),IF($M131&gt;0,4,3),0)),IF(AND($D131&lt;=DD$6,$E131&gt;=DD$5),60,0)))</f>
        <v/>
      </c>
      <c r="DE131" s="80" t="str">
        <f>IF(OR($A131="",NOT(ISNUMBER($G131))),"",IF(AND($F131&lt;=DE$6,$G131&gt;=DE$5),IF(DE$5&gt;$N131,5,$K131)*10+IF(AND($F131&gt;=DE$5,$F131&lt;=DE$6),IF(AND($G131&gt;=DE$5,$G131&lt;=DE$6),5,IF($L131=1,2,1)),IF(AND($G131&gt;=DE$5,$G131&lt;=DE$6),IF($M131&gt;0,4,3),0)),IF(AND($D131&lt;=DE$6,$E131&gt;=DE$5),60,0)))</f>
        <v/>
      </c>
      <c r="DF131" s="80" t="str">
        <f>IF(OR($A131="",NOT(ISNUMBER($G131))),"",IF(AND($F131&lt;=DF$6,$G131&gt;=DF$5),IF(DF$5&gt;$N131,5,$K131)*10+IF(AND($F131&gt;=DF$5,$F131&lt;=DF$6),IF(AND($G131&gt;=DF$5,$G131&lt;=DF$6),5,IF($L131=1,2,1)),IF(AND($G131&gt;=DF$5,$G131&lt;=DF$6),IF($M131&gt;0,4,3),0)),IF(AND($D131&lt;=DF$6,$E131&gt;=DF$5),60,0)))</f>
        <v/>
      </c>
      <c r="DG131" s="80" t="str">
        <f>IF(OR($A131="",NOT(ISNUMBER($G131))),"",IF(AND($F131&lt;=DG$6,$G131&gt;=DG$5),IF(DG$5&gt;$N131,5,$K131)*10+IF(AND($F131&gt;=DG$5,$F131&lt;=DG$6),IF(AND($G131&gt;=DG$5,$G131&lt;=DG$6),5,IF($L131=1,2,1)),IF(AND($G131&gt;=DG$5,$G131&lt;=DG$6),IF($M131&gt;0,4,3),0)),IF(AND($D131&lt;=DG$6,$E131&gt;=DG$5),60,0)))</f>
        <v/>
      </c>
      <c r="DH131" s="80" t="str">
        <f>IF(OR($A131="",NOT(ISNUMBER($G131))),"",IF(AND($F131&lt;=DH$6,$G131&gt;=DH$5),IF(DH$5&gt;$N131,5,$K131)*10+IF(AND($F131&gt;=DH$5,$F131&lt;=DH$6),IF(AND($G131&gt;=DH$5,$G131&lt;=DH$6),5,IF($L131=1,2,1)),IF(AND($G131&gt;=DH$5,$G131&lt;=DH$6),IF($M131&gt;0,4,3),0)),IF(AND($D131&lt;=DH$6,$E131&gt;=DH$5),60,0)))</f>
        <v/>
      </c>
      <c r="DI131" s="80" t="str">
        <f>IF(OR($A131="",NOT(ISNUMBER($G131))),"",IF(AND($F131&lt;=DI$6,$G131&gt;=DI$5),IF(DI$5&gt;$N131,5,$K131)*10+IF(AND($F131&gt;=DI$5,$F131&lt;=DI$6),IF(AND($G131&gt;=DI$5,$G131&lt;=DI$6),5,IF($L131=1,2,1)),IF(AND($G131&gt;=DI$5,$G131&lt;=DI$6),IF($M131&gt;0,4,3),0)),IF(AND($D131&lt;=DI$6,$E131&gt;=DI$5),60,0)))</f>
        <v/>
      </c>
      <c r="DJ131" s="80" t="str">
        <f>IF(OR($A131="",NOT(ISNUMBER($G131))),"",IF(AND($F131&lt;=DJ$6,$G131&gt;=DJ$5),IF(DJ$5&gt;$N131,5,$K131)*10+IF(AND($F131&gt;=DJ$5,$F131&lt;=DJ$6),IF(AND($G131&gt;=DJ$5,$G131&lt;=DJ$6),5,IF($L131=1,2,1)),IF(AND($G131&gt;=DJ$5,$G131&lt;=DJ$6),IF($M131&gt;0,4,3),0)),IF(AND($D131&lt;=DJ$6,$E131&gt;=DJ$5),60,0)))</f>
        <v/>
      </c>
      <c r="DK131" s="80" t="str">
        <f>IF(OR($A131="",NOT(ISNUMBER($G131))),"",IF(AND($F131&lt;=DK$6,$G131&gt;=DK$5),IF(DK$5&gt;$N131,5,$K131)*10+IF(AND($F131&gt;=DK$5,$F131&lt;=DK$6),IF(AND($G131&gt;=DK$5,$G131&lt;=DK$6),5,IF($L131=1,2,1)),IF(AND($G131&gt;=DK$5,$G131&lt;=DK$6),IF($M131&gt;0,4,3),0)),IF(AND($D131&lt;=DK$6,$E131&gt;=DK$5),60,0)))</f>
        <v/>
      </c>
      <c r="DL131" s="80" t="str">
        <f>IF(OR($A131="",NOT(ISNUMBER($G131))),"",IF(AND($F131&lt;=DL$6,$G131&gt;=DL$5),IF(DL$5&gt;$N131,5,$K131)*10+IF(AND($F131&gt;=DL$5,$F131&lt;=DL$6),IF(AND($G131&gt;=DL$5,$G131&lt;=DL$6),5,IF($L131=1,2,1)),IF(AND($G131&gt;=DL$5,$G131&lt;=DL$6),IF($M131&gt;0,4,3),0)),IF(AND($D131&lt;=DL$6,$E131&gt;=DL$5),60,0)))</f>
        <v/>
      </c>
      <c r="DM131" s="80" t="str">
        <f>IF(OR($A131="",NOT(ISNUMBER($G131))),"",IF(AND($F131&lt;=DM$6,$G131&gt;=DM$5),IF(DM$5&gt;$N131,5,$K131)*10+IF(AND($F131&gt;=DM$5,$F131&lt;=DM$6),IF(AND($G131&gt;=DM$5,$G131&lt;=DM$6),5,IF($L131=1,2,1)),IF(AND($G131&gt;=DM$5,$G131&lt;=DM$6),IF($M131&gt;0,4,3),0)),IF(AND($D131&lt;=DM$6,$E131&gt;=DM$5),60,0)))</f>
        <v/>
      </c>
      <c r="DN131" s="80" t="str">
        <f>IF(OR($A131="",NOT(ISNUMBER($G131))),"",IF(AND($F131&lt;=DN$6,$G131&gt;=DN$5),IF(DN$5&gt;$N131,5,$K131)*10+IF(AND($F131&gt;=DN$5,$F131&lt;=DN$6),IF(AND($G131&gt;=DN$5,$G131&lt;=DN$6),5,IF($L131=1,2,1)),IF(AND($G131&gt;=DN$5,$G131&lt;=DN$6),IF($M131&gt;0,4,3),0)),IF(AND($D131&lt;=DN$6,$E131&gt;=DN$5),60,0)))</f>
        <v/>
      </c>
      <c r="DO131" s="80" t="str">
        <f>IF(OR($A131="",NOT(ISNUMBER($G131))),"",IF(AND($F131&lt;=DO$6,$G131&gt;=DO$5),IF(DO$5&gt;$N131,5,$K131)*10+IF(AND($F131&gt;=DO$5,$F131&lt;=DO$6),IF(AND($G131&gt;=DO$5,$G131&lt;=DO$6),5,IF($L131=1,2,1)),IF(AND($G131&gt;=DO$5,$G131&lt;=DO$6),IF($M131&gt;0,4,3),0)),IF(AND($D131&lt;=DO$6,$E131&gt;=DO$5),60,0)))</f>
        <v/>
      </c>
      <c r="DP131" s="80" t="str">
        <f>IF(OR($A131="",NOT(ISNUMBER($G131))),"",IF(AND($F131&lt;=DP$6,$G131&gt;=DP$5),IF(DP$5&gt;$N131,5,$K131)*10+IF(AND($F131&gt;=DP$5,$F131&lt;=DP$6),IF(AND($G131&gt;=DP$5,$G131&lt;=DP$6),5,IF($L131=1,2,1)),IF(AND($G131&gt;=DP$5,$G131&lt;=DP$6),IF($M131&gt;0,4,3),0)),IF(AND($D131&lt;=DP$6,$E131&gt;=DP$5),60,0)))</f>
        <v/>
      </c>
      <c r="DQ131" s="80" t="str">
        <f>IF(OR($A131="",NOT(ISNUMBER($G131))),"",IF(AND($F131&lt;=DQ$6,$G131&gt;=DQ$5),IF(DQ$5&gt;$N131,5,$K131)*10+IF(AND($F131&gt;=DQ$5,$F131&lt;=DQ$6),IF(AND($G131&gt;=DQ$5,$G131&lt;=DQ$6),5,IF($L131=1,2,1)),IF(AND($G131&gt;=DQ$5,$G131&lt;=DQ$6),IF($M131&gt;0,4,3),0)),IF(AND($D131&lt;=DQ$6,$E131&gt;=DQ$5),60,0)))</f>
        <v/>
      </c>
      <c r="DR131" s="80" t="str">
        <f>IF(OR($A131="",NOT(ISNUMBER($G131))),"",IF(AND($F131&lt;=DR$6,$G131&gt;=DR$5),IF(DR$5&gt;$N131,5,$K131)*10+IF(AND($F131&gt;=DR$5,$F131&lt;=DR$6),IF(AND($G131&gt;=DR$5,$G131&lt;=DR$6),5,IF($L131=1,2,1)),IF(AND($G131&gt;=DR$5,$G131&lt;=DR$6),IF($M131&gt;0,4,3),0)),IF(AND($D131&lt;=DR$6,$E131&gt;=DR$5),60,0)))</f>
        <v/>
      </c>
      <c r="DS131" s="80" t="str">
        <f>IF(OR($A131="",NOT(ISNUMBER($G131))),"",IF(AND($F131&lt;=DS$6,$G131&gt;=DS$5),IF(DS$5&gt;$N131,5,$K131)*10+IF(AND($F131&gt;=DS$5,$F131&lt;=DS$6),IF(AND($G131&gt;=DS$5,$G131&lt;=DS$6),5,IF($L131=1,2,1)),IF(AND($G131&gt;=DS$5,$G131&lt;=DS$6),IF($M131&gt;0,4,3),0)),IF(AND($D131&lt;=DS$6,$E131&gt;=DS$5),60,0)))</f>
        <v/>
      </c>
      <c r="DT131" s="80" t="str">
        <f>IF(OR($A131="",NOT(ISNUMBER($G131))),"",IF(AND($F131&lt;=DT$6,$G131&gt;=DT$5),IF(DT$5&gt;$N131,5,$K131)*10+IF(AND($F131&gt;=DT$5,$F131&lt;=DT$6),IF(AND($G131&gt;=DT$5,$G131&lt;=DT$6),5,IF($L131=1,2,1)),IF(AND($G131&gt;=DT$5,$G131&lt;=DT$6),IF($M131&gt;0,4,3),0)),IF(AND($D131&lt;=DT$6,$E131&gt;=DT$5),60,0)))</f>
        <v/>
      </c>
      <c r="DU131" s="80" t="str">
        <f>IF(OR($A131="",NOT(ISNUMBER($G131))),"",IF(AND($F131&lt;=DU$6,$G131&gt;=DU$5),IF(DU$5&gt;$N131,5,$K131)*10+IF(AND($F131&gt;=DU$5,$F131&lt;=DU$6),IF(AND($G131&gt;=DU$5,$G131&lt;=DU$6),5,IF($L131=1,2,1)),IF(AND($G131&gt;=DU$5,$G131&lt;=DU$6),IF($M131&gt;0,4,3),0)),IF(AND($D131&lt;=DU$6,$E131&gt;=DU$5),60,0)))</f>
        <v/>
      </c>
      <c r="DV131" s="80" t="str">
        <f>IF(OR($A131="",NOT(ISNUMBER($G131))),"",IF(AND($F131&lt;=DV$6,$G131&gt;=DV$5),IF(DV$5&gt;$N131,5,$K131)*10+IF(AND($F131&gt;=DV$5,$F131&lt;=DV$6),IF(AND($G131&gt;=DV$5,$G131&lt;=DV$6),5,IF($L131=1,2,1)),IF(AND($G131&gt;=DV$5,$G131&lt;=DV$6),IF($M131&gt;0,4,3),0)),IF(AND($D131&lt;=DV$6,$E131&gt;=DV$5),60,0)))</f>
        <v/>
      </c>
      <c r="DW131" s="80" t="str">
        <f>IF(OR($A131="",NOT(ISNUMBER($G131))),"",IF(AND($F131&lt;=DW$6,$G131&gt;=DW$5),IF(DW$5&gt;$N131,5,$K131)*10+IF(AND($F131&gt;=DW$5,$F131&lt;=DW$6),IF(AND($G131&gt;=DW$5,$G131&lt;=DW$6),5,IF($L131=1,2,1)),IF(AND($G131&gt;=DW$5,$G131&lt;=DW$6),IF($M131&gt;0,4,3),0)),IF(AND($D131&lt;=DW$6,$E131&gt;=DW$5),60,0)))</f>
        <v/>
      </c>
      <c r="DX131" s="80" t="str">
        <f>IF(OR($A131="",NOT(ISNUMBER($G131))),"",IF(AND($F131&lt;=DX$6,$G131&gt;=DX$5),IF(DX$5&gt;$N131,5,$K131)*10+IF(AND($F131&gt;=DX$5,$F131&lt;=DX$6),IF(AND($G131&gt;=DX$5,$G131&lt;=DX$6),5,IF($L131=1,2,1)),IF(AND($G131&gt;=DX$5,$G131&lt;=DX$6),IF($M131&gt;0,4,3),0)),IF(AND($D131&lt;=DX$6,$E131&gt;=DX$5),60,0)))</f>
        <v/>
      </c>
      <c r="DY131" s="80" t="str">
        <f>IF(OR($A131="",NOT(ISNUMBER($G131))),"",IF(AND($F131&lt;=DY$6,$G131&gt;=DY$5),IF(DY$5&gt;$N131,5,$K131)*10+IF(AND($F131&gt;=DY$5,$F131&lt;=DY$6),IF(AND($G131&gt;=DY$5,$G131&lt;=DY$6),5,IF($L131=1,2,1)),IF(AND($G131&gt;=DY$5,$G131&lt;=DY$6),IF($M131&gt;0,4,3),0)),IF(AND($D131&lt;=DY$6,$E131&gt;=DY$5),60,0)))</f>
        <v/>
      </c>
      <c r="DZ131" s="80" t="str">
        <f>IF(OR($A131="",NOT(ISNUMBER($G131))),"",IF(AND($F131&lt;=DZ$6,$G131&gt;=DZ$5),IF(DZ$5&gt;$N131,5,$K131)*10+IF(AND($F131&gt;=DZ$5,$F131&lt;=DZ$6),IF(AND($G131&gt;=DZ$5,$G131&lt;=DZ$6),5,IF($L131=1,2,1)),IF(AND($G131&gt;=DZ$5,$G131&lt;=DZ$6),IF($M131&gt;0,4,3),0)),IF(AND($D131&lt;=DZ$6,$E131&gt;=DZ$5),60,0)))</f>
        <v/>
      </c>
      <c r="EA131" s="80" t="str">
        <f>IF(OR($A131="",NOT(ISNUMBER($G131))),"",IF(AND($F131&lt;=EA$6,$G131&gt;=EA$5),IF(EA$5&gt;$N131,5,$K131)*10+IF(AND($F131&gt;=EA$5,$F131&lt;=EA$6),IF(AND($G131&gt;=EA$5,$G131&lt;=EA$6),5,IF($L131=1,2,1)),IF(AND($G131&gt;=EA$5,$G131&lt;=EA$6),IF($M131&gt;0,4,3),0)),IF(AND($D131&lt;=EA$6,$E131&gt;=EA$5),60,0)))</f>
        <v/>
      </c>
      <c r="EB131" s="80" t="str">
        <f>IF(OR($A131="",NOT(ISNUMBER($G131))),"",IF(AND($F131&lt;=EB$6,$G131&gt;=EB$5),IF(EB$5&gt;$N131,5,$K131)*10+IF(AND($F131&gt;=EB$5,$F131&lt;=EB$6),IF(AND($G131&gt;=EB$5,$G131&lt;=EB$6),5,IF($L131=1,2,1)),IF(AND($G131&gt;=EB$5,$G131&lt;=EB$6),IF($M131&gt;0,4,3),0)),IF(AND($D131&lt;=EB$6,$E131&gt;=EB$5),60,0)))</f>
        <v/>
      </c>
      <c r="EC131" s="80" t="str">
        <f>IF(OR($A131="",NOT(ISNUMBER($G131))),"",IF(AND($F131&lt;=EC$6,$G131&gt;=EC$5),IF(EC$5&gt;$N131,5,$K131)*10+IF(AND($F131&gt;=EC$5,$F131&lt;=EC$6),IF(AND($G131&gt;=EC$5,$G131&lt;=EC$6),5,IF($L131=1,2,1)),IF(AND($G131&gt;=EC$5,$G131&lt;=EC$6),IF($M131&gt;0,4,3),0)),IF(AND($D131&lt;=EC$6,$E131&gt;=EC$5),60,0)))</f>
        <v/>
      </c>
      <c r="ED131" s="80" t="str">
        <f>IF(OR($A131="",NOT(ISNUMBER($G131))),"",IF(AND($F131&lt;=ED$6,$G131&gt;=ED$5),IF(ED$5&gt;$N131,5,$K131)*10+IF(AND($F131&gt;=ED$5,$F131&lt;=ED$6),IF(AND($G131&gt;=ED$5,$G131&lt;=ED$6),5,IF($L131=1,2,1)),IF(AND($G131&gt;=ED$5,$G131&lt;=ED$6),IF($M131&gt;0,4,3),0)),IF(AND($D131&lt;=ED$6,$E131&gt;=ED$5),60,0)))</f>
        <v/>
      </c>
    </row>
    <row r="132" ht="18" customHeight="1">
      <c r="A132" s="52" t="str">
        <f>IF(Tasks!$B132="","",Tasks!$A132)</f>
        <v/>
      </c>
      <c r="B132" s="78" t="str">
        <f>IF(Tasks!$B132="","",Tasks!$B132)</f>
        <v/>
      </c>
      <c r="C132" s="25" t="str">
        <f>IF($B132="","",IF(AND(Tasks!$D132="",Tasks!$G132=""),"-",IF(Tasks!$D132="","",Tasks!$D132&amp;IF(OR(Tasks!$E132="",Tasks!$E132="FS"),IF(N(Tasks!$F132)=0,"","FS"),Tasks!$E132)&amp;IF(N(Tasks!$F132)=0,"",IF(Tasks!$F132&gt;0,"+","")&amp;Tasks!$F132))&amp;IF(AND(Tasks!$D132&lt;&gt;"",Tasks!$G132&lt;&gt;""),", ","")&amp;IF(Tasks!$G132="","",Tasks!$G132&amp;IF(OR(Tasks!$H132="",Tasks!$H132="FS"),IF(N(Tasks!$I132)=0,"","FS"),Tasks!$H132)&amp;IF(N(Tasks!$I132)=0,"",IF(Tasks!$I132&gt;0,"+","")&amp;Tasks!$I132))))</f>
        <v/>
      </c>
      <c r="D132" s="51" t="str">
        <f>IF(OR($B132="",Tasks!$Q132=""),"",Tasks!$Q132)</f>
        <v/>
      </c>
      <c r="E132" s="51" t="str">
        <f>IF(OR($B132="",Tasks!$R132=""),"",Tasks!$R132)</f>
        <v/>
      </c>
      <c r="F132" s="51" t="str">
        <f>IF(OR($B132="",Tasks!$S132=""),"",Tasks!$S132)</f>
        <v/>
      </c>
      <c r="G132" s="51" t="str">
        <f>IF(OR($B132="",Tasks!$T132=""),"",Tasks!$T132)</f>
        <v/>
      </c>
      <c r="H132" s="52" t="str">
        <f>IF($B132="","",Tasks!$AE132)</f>
        <v/>
      </c>
      <c r="I132" s="79" t="str">
        <f>IF($B132="","",Tasks!$AF132)</f>
        <v/>
      </c>
      <c r="J132" s="53" t="str">
        <f>IF(OR($B132="",Tasks!$V132=""),"",Tasks!$V132)</f>
        <v/>
      </c>
      <c r="K132" s="52" t="str">
        <f>IF($B132="","",Tasks!$AA132)</f>
        <v/>
      </c>
      <c r="L132" s="52" t="str">
        <f>IF($B132="","",Tasks!$AB132)</f>
        <v/>
      </c>
      <c r="M132" s="52" t="str">
        <f>IF($B132="","",Tasks!$Z132)</f>
        <v/>
      </c>
      <c r="N132" s="52" t="str">
        <f>IF(OR($B132="",Tasks!$AG132=""),"",Tasks!$AG132)</f>
        <v/>
      </c>
      <c r="O132" s="80" t="str">
        <f>IF(OR($A132="",NOT(ISNUMBER($G132))),"",IF(AND($F132&lt;=O$6,$G132&gt;=O$5),IF(O$5&gt;$N132,5,$K132)*10+IF(AND($F132&gt;=O$5,$F132&lt;=O$6),IF(AND($G132&gt;=O$5,$G132&lt;=O$6),5,IF($L132=1,2,1)),IF(AND($G132&gt;=O$5,$G132&lt;=O$6),IF($M132&gt;0,4,3),0)),IF(AND($D132&lt;=O$6,$E132&gt;=O$5),60,0)))</f>
        <v/>
      </c>
      <c r="P132" s="80" t="str">
        <f>IF(OR($A132="",NOT(ISNUMBER($G132))),"",IF(AND($F132&lt;=P$6,$G132&gt;=P$5),IF(P$5&gt;$N132,5,$K132)*10+IF(AND($F132&gt;=P$5,$F132&lt;=P$6),IF(AND($G132&gt;=P$5,$G132&lt;=P$6),5,IF($L132=1,2,1)),IF(AND($G132&gt;=P$5,$G132&lt;=P$6),IF($M132&gt;0,4,3),0)),IF(AND($D132&lt;=P$6,$E132&gt;=P$5),60,0)))</f>
        <v/>
      </c>
      <c r="Q132" s="80" t="str">
        <f>IF(OR($A132="",NOT(ISNUMBER($G132))),"",IF(AND($F132&lt;=Q$6,$G132&gt;=Q$5),IF(Q$5&gt;$N132,5,$K132)*10+IF(AND($F132&gt;=Q$5,$F132&lt;=Q$6),IF(AND($G132&gt;=Q$5,$G132&lt;=Q$6),5,IF($L132=1,2,1)),IF(AND($G132&gt;=Q$5,$G132&lt;=Q$6),IF($M132&gt;0,4,3),0)),IF(AND($D132&lt;=Q$6,$E132&gt;=Q$5),60,0)))</f>
        <v/>
      </c>
      <c r="R132" s="80" t="str">
        <f>IF(OR($A132="",NOT(ISNUMBER($G132))),"",IF(AND($F132&lt;=R$6,$G132&gt;=R$5),IF(R$5&gt;$N132,5,$K132)*10+IF(AND($F132&gt;=R$5,$F132&lt;=R$6),IF(AND($G132&gt;=R$5,$G132&lt;=R$6),5,IF($L132=1,2,1)),IF(AND($G132&gt;=R$5,$G132&lt;=R$6),IF($M132&gt;0,4,3),0)),IF(AND($D132&lt;=R$6,$E132&gt;=R$5),60,0)))</f>
        <v/>
      </c>
      <c r="S132" s="80" t="str">
        <f>IF(OR($A132="",NOT(ISNUMBER($G132))),"",IF(AND($F132&lt;=S$6,$G132&gt;=S$5),IF(S$5&gt;$N132,5,$K132)*10+IF(AND($F132&gt;=S$5,$F132&lt;=S$6),IF(AND($G132&gt;=S$5,$G132&lt;=S$6),5,IF($L132=1,2,1)),IF(AND($G132&gt;=S$5,$G132&lt;=S$6),IF($M132&gt;0,4,3),0)),IF(AND($D132&lt;=S$6,$E132&gt;=S$5),60,0)))</f>
        <v/>
      </c>
      <c r="T132" s="80" t="str">
        <f>IF(OR($A132="",NOT(ISNUMBER($G132))),"",IF(AND($F132&lt;=T$6,$G132&gt;=T$5),IF(T$5&gt;$N132,5,$K132)*10+IF(AND($F132&gt;=T$5,$F132&lt;=T$6),IF(AND($G132&gt;=T$5,$G132&lt;=T$6),5,IF($L132=1,2,1)),IF(AND($G132&gt;=T$5,$G132&lt;=T$6),IF($M132&gt;0,4,3),0)),IF(AND($D132&lt;=T$6,$E132&gt;=T$5),60,0)))</f>
        <v/>
      </c>
      <c r="U132" s="80" t="str">
        <f>IF(OR($A132="",NOT(ISNUMBER($G132))),"",IF(AND($F132&lt;=U$6,$G132&gt;=U$5),IF(U$5&gt;$N132,5,$K132)*10+IF(AND($F132&gt;=U$5,$F132&lt;=U$6),IF(AND($G132&gt;=U$5,$G132&lt;=U$6),5,IF($L132=1,2,1)),IF(AND($G132&gt;=U$5,$G132&lt;=U$6),IF($M132&gt;0,4,3),0)),IF(AND($D132&lt;=U$6,$E132&gt;=U$5),60,0)))</f>
        <v/>
      </c>
      <c r="V132" s="80" t="str">
        <f>IF(OR($A132="",NOT(ISNUMBER($G132))),"",IF(AND($F132&lt;=V$6,$G132&gt;=V$5),IF(V$5&gt;$N132,5,$K132)*10+IF(AND($F132&gt;=V$5,$F132&lt;=V$6),IF(AND($G132&gt;=V$5,$G132&lt;=V$6),5,IF($L132=1,2,1)),IF(AND($G132&gt;=V$5,$G132&lt;=V$6),IF($M132&gt;0,4,3),0)),IF(AND($D132&lt;=V$6,$E132&gt;=V$5),60,0)))</f>
        <v/>
      </c>
      <c r="W132" s="80" t="str">
        <f>IF(OR($A132="",NOT(ISNUMBER($G132))),"",IF(AND($F132&lt;=W$6,$G132&gt;=W$5),IF(W$5&gt;$N132,5,$K132)*10+IF(AND($F132&gt;=W$5,$F132&lt;=W$6),IF(AND($G132&gt;=W$5,$G132&lt;=W$6),5,IF($L132=1,2,1)),IF(AND($G132&gt;=W$5,$G132&lt;=W$6),IF($M132&gt;0,4,3),0)),IF(AND($D132&lt;=W$6,$E132&gt;=W$5),60,0)))</f>
        <v/>
      </c>
      <c r="X132" s="80" t="str">
        <f>IF(OR($A132="",NOT(ISNUMBER($G132))),"",IF(AND($F132&lt;=X$6,$G132&gt;=X$5),IF(X$5&gt;$N132,5,$K132)*10+IF(AND($F132&gt;=X$5,$F132&lt;=X$6),IF(AND($G132&gt;=X$5,$G132&lt;=X$6),5,IF($L132=1,2,1)),IF(AND($G132&gt;=X$5,$G132&lt;=X$6),IF($M132&gt;0,4,3),0)),IF(AND($D132&lt;=X$6,$E132&gt;=X$5),60,0)))</f>
        <v/>
      </c>
      <c r="Y132" s="80" t="str">
        <f>IF(OR($A132="",NOT(ISNUMBER($G132))),"",IF(AND($F132&lt;=Y$6,$G132&gt;=Y$5),IF(Y$5&gt;$N132,5,$K132)*10+IF(AND($F132&gt;=Y$5,$F132&lt;=Y$6),IF(AND($G132&gt;=Y$5,$G132&lt;=Y$6),5,IF($L132=1,2,1)),IF(AND($G132&gt;=Y$5,$G132&lt;=Y$6),IF($M132&gt;0,4,3),0)),IF(AND($D132&lt;=Y$6,$E132&gt;=Y$5),60,0)))</f>
        <v/>
      </c>
      <c r="Z132" s="80" t="str">
        <f>IF(OR($A132="",NOT(ISNUMBER($G132))),"",IF(AND($F132&lt;=Z$6,$G132&gt;=Z$5),IF(Z$5&gt;$N132,5,$K132)*10+IF(AND($F132&gt;=Z$5,$F132&lt;=Z$6),IF(AND($G132&gt;=Z$5,$G132&lt;=Z$6),5,IF($L132=1,2,1)),IF(AND($G132&gt;=Z$5,$G132&lt;=Z$6),IF($M132&gt;0,4,3),0)),IF(AND($D132&lt;=Z$6,$E132&gt;=Z$5),60,0)))</f>
        <v/>
      </c>
      <c r="AA132" s="80" t="str">
        <f>IF(OR($A132="",NOT(ISNUMBER($G132))),"",IF(AND($F132&lt;=AA$6,$G132&gt;=AA$5),IF(AA$5&gt;$N132,5,$K132)*10+IF(AND($F132&gt;=AA$5,$F132&lt;=AA$6),IF(AND($G132&gt;=AA$5,$G132&lt;=AA$6),5,IF($L132=1,2,1)),IF(AND($G132&gt;=AA$5,$G132&lt;=AA$6),IF($M132&gt;0,4,3),0)),IF(AND($D132&lt;=AA$6,$E132&gt;=AA$5),60,0)))</f>
        <v/>
      </c>
      <c r="AB132" s="80" t="str">
        <f>IF(OR($A132="",NOT(ISNUMBER($G132))),"",IF(AND($F132&lt;=AB$6,$G132&gt;=AB$5),IF(AB$5&gt;$N132,5,$K132)*10+IF(AND($F132&gt;=AB$5,$F132&lt;=AB$6),IF(AND($G132&gt;=AB$5,$G132&lt;=AB$6),5,IF($L132=1,2,1)),IF(AND($G132&gt;=AB$5,$G132&lt;=AB$6),IF($M132&gt;0,4,3),0)),IF(AND($D132&lt;=AB$6,$E132&gt;=AB$5),60,0)))</f>
        <v/>
      </c>
      <c r="AC132" s="80" t="str">
        <f>IF(OR($A132="",NOT(ISNUMBER($G132))),"",IF(AND($F132&lt;=AC$6,$G132&gt;=AC$5),IF(AC$5&gt;$N132,5,$K132)*10+IF(AND($F132&gt;=AC$5,$F132&lt;=AC$6),IF(AND($G132&gt;=AC$5,$G132&lt;=AC$6),5,IF($L132=1,2,1)),IF(AND($G132&gt;=AC$5,$G132&lt;=AC$6),IF($M132&gt;0,4,3),0)),IF(AND($D132&lt;=AC$6,$E132&gt;=AC$5),60,0)))</f>
        <v/>
      </c>
      <c r="AD132" s="80" t="str">
        <f>IF(OR($A132="",NOT(ISNUMBER($G132))),"",IF(AND($F132&lt;=AD$6,$G132&gt;=AD$5),IF(AD$5&gt;$N132,5,$K132)*10+IF(AND($F132&gt;=AD$5,$F132&lt;=AD$6),IF(AND($G132&gt;=AD$5,$G132&lt;=AD$6),5,IF($L132=1,2,1)),IF(AND($G132&gt;=AD$5,$G132&lt;=AD$6),IF($M132&gt;0,4,3),0)),IF(AND($D132&lt;=AD$6,$E132&gt;=AD$5),60,0)))</f>
        <v/>
      </c>
      <c r="AE132" s="80" t="str">
        <f>IF(OR($A132="",NOT(ISNUMBER($G132))),"",IF(AND($F132&lt;=AE$6,$G132&gt;=AE$5),IF(AE$5&gt;$N132,5,$K132)*10+IF(AND($F132&gt;=AE$5,$F132&lt;=AE$6),IF(AND($G132&gt;=AE$5,$G132&lt;=AE$6),5,IF($L132=1,2,1)),IF(AND($G132&gt;=AE$5,$G132&lt;=AE$6),IF($M132&gt;0,4,3),0)),IF(AND($D132&lt;=AE$6,$E132&gt;=AE$5),60,0)))</f>
        <v/>
      </c>
      <c r="AF132" s="80" t="str">
        <f>IF(OR($A132="",NOT(ISNUMBER($G132))),"",IF(AND($F132&lt;=AF$6,$G132&gt;=AF$5),IF(AF$5&gt;$N132,5,$K132)*10+IF(AND($F132&gt;=AF$5,$F132&lt;=AF$6),IF(AND($G132&gt;=AF$5,$G132&lt;=AF$6),5,IF($L132=1,2,1)),IF(AND($G132&gt;=AF$5,$G132&lt;=AF$6),IF($M132&gt;0,4,3),0)),IF(AND($D132&lt;=AF$6,$E132&gt;=AF$5),60,0)))</f>
        <v/>
      </c>
      <c r="AG132" s="80" t="str">
        <f>IF(OR($A132="",NOT(ISNUMBER($G132))),"",IF(AND($F132&lt;=AG$6,$G132&gt;=AG$5),IF(AG$5&gt;$N132,5,$K132)*10+IF(AND($F132&gt;=AG$5,$F132&lt;=AG$6),IF(AND($G132&gt;=AG$5,$G132&lt;=AG$6),5,IF($L132=1,2,1)),IF(AND($G132&gt;=AG$5,$G132&lt;=AG$6),IF($M132&gt;0,4,3),0)),IF(AND($D132&lt;=AG$6,$E132&gt;=AG$5),60,0)))</f>
        <v/>
      </c>
      <c r="AH132" s="80" t="str">
        <f>IF(OR($A132="",NOT(ISNUMBER($G132))),"",IF(AND($F132&lt;=AH$6,$G132&gt;=AH$5),IF(AH$5&gt;$N132,5,$K132)*10+IF(AND($F132&gt;=AH$5,$F132&lt;=AH$6),IF(AND($G132&gt;=AH$5,$G132&lt;=AH$6),5,IF($L132=1,2,1)),IF(AND($G132&gt;=AH$5,$G132&lt;=AH$6),IF($M132&gt;0,4,3),0)),IF(AND($D132&lt;=AH$6,$E132&gt;=AH$5),60,0)))</f>
        <v/>
      </c>
      <c r="AI132" s="80" t="str">
        <f>IF(OR($A132="",NOT(ISNUMBER($G132))),"",IF(AND($F132&lt;=AI$6,$G132&gt;=AI$5),IF(AI$5&gt;$N132,5,$K132)*10+IF(AND($F132&gt;=AI$5,$F132&lt;=AI$6),IF(AND($G132&gt;=AI$5,$G132&lt;=AI$6),5,IF($L132=1,2,1)),IF(AND($G132&gt;=AI$5,$G132&lt;=AI$6),IF($M132&gt;0,4,3),0)),IF(AND($D132&lt;=AI$6,$E132&gt;=AI$5),60,0)))</f>
        <v/>
      </c>
      <c r="AJ132" s="80" t="str">
        <f>IF(OR($A132="",NOT(ISNUMBER($G132))),"",IF(AND($F132&lt;=AJ$6,$G132&gt;=AJ$5),IF(AJ$5&gt;$N132,5,$K132)*10+IF(AND($F132&gt;=AJ$5,$F132&lt;=AJ$6),IF(AND($G132&gt;=AJ$5,$G132&lt;=AJ$6),5,IF($L132=1,2,1)),IF(AND($G132&gt;=AJ$5,$G132&lt;=AJ$6),IF($M132&gt;0,4,3),0)),IF(AND($D132&lt;=AJ$6,$E132&gt;=AJ$5),60,0)))</f>
        <v/>
      </c>
      <c r="AK132" s="80" t="str">
        <f>IF(OR($A132="",NOT(ISNUMBER($G132))),"",IF(AND($F132&lt;=AK$6,$G132&gt;=AK$5),IF(AK$5&gt;$N132,5,$K132)*10+IF(AND($F132&gt;=AK$5,$F132&lt;=AK$6),IF(AND($G132&gt;=AK$5,$G132&lt;=AK$6),5,IF($L132=1,2,1)),IF(AND($G132&gt;=AK$5,$G132&lt;=AK$6),IF($M132&gt;0,4,3),0)),IF(AND($D132&lt;=AK$6,$E132&gt;=AK$5),60,0)))</f>
        <v/>
      </c>
      <c r="AL132" s="80" t="str">
        <f>IF(OR($A132="",NOT(ISNUMBER($G132))),"",IF(AND($F132&lt;=AL$6,$G132&gt;=AL$5),IF(AL$5&gt;$N132,5,$K132)*10+IF(AND($F132&gt;=AL$5,$F132&lt;=AL$6),IF(AND($G132&gt;=AL$5,$G132&lt;=AL$6),5,IF($L132=1,2,1)),IF(AND($G132&gt;=AL$5,$G132&lt;=AL$6),IF($M132&gt;0,4,3),0)),IF(AND($D132&lt;=AL$6,$E132&gt;=AL$5),60,0)))</f>
        <v/>
      </c>
      <c r="AM132" s="80" t="str">
        <f>IF(OR($A132="",NOT(ISNUMBER($G132))),"",IF(AND($F132&lt;=AM$6,$G132&gt;=AM$5),IF(AM$5&gt;$N132,5,$K132)*10+IF(AND($F132&gt;=AM$5,$F132&lt;=AM$6),IF(AND($G132&gt;=AM$5,$G132&lt;=AM$6),5,IF($L132=1,2,1)),IF(AND($G132&gt;=AM$5,$G132&lt;=AM$6),IF($M132&gt;0,4,3),0)),IF(AND($D132&lt;=AM$6,$E132&gt;=AM$5),60,0)))</f>
        <v/>
      </c>
      <c r="AN132" s="80" t="str">
        <f>IF(OR($A132="",NOT(ISNUMBER($G132))),"",IF(AND($F132&lt;=AN$6,$G132&gt;=AN$5),IF(AN$5&gt;$N132,5,$K132)*10+IF(AND($F132&gt;=AN$5,$F132&lt;=AN$6),IF(AND($G132&gt;=AN$5,$G132&lt;=AN$6),5,IF($L132=1,2,1)),IF(AND($G132&gt;=AN$5,$G132&lt;=AN$6),IF($M132&gt;0,4,3),0)),IF(AND($D132&lt;=AN$6,$E132&gt;=AN$5),60,0)))</f>
        <v/>
      </c>
      <c r="AO132" s="80" t="str">
        <f>IF(OR($A132="",NOT(ISNUMBER($G132))),"",IF(AND($F132&lt;=AO$6,$G132&gt;=AO$5),IF(AO$5&gt;$N132,5,$K132)*10+IF(AND($F132&gt;=AO$5,$F132&lt;=AO$6),IF(AND($G132&gt;=AO$5,$G132&lt;=AO$6),5,IF($L132=1,2,1)),IF(AND($G132&gt;=AO$5,$G132&lt;=AO$6),IF($M132&gt;0,4,3),0)),IF(AND($D132&lt;=AO$6,$E132&gt;=AO$5),60,0)))</f>
        <v/>
      </c>
      <c r="AP132" s="80" t="str">
        <f>IF(OR($A132="",NOT(ISNUMBER($G132))),"",IF(AND($F132&lt;=AP$6,$G132&gt;=AP$5),IF(AP$5&gt;$N132,5,$K132)*10+IF(AND($F132&gt;=AP$5,$F132&lt;=AP$6),IF(AND($G132&gt;=AP$5,$G132&lt;=AP$6),5,IF($L132=1,2,1)),IF(AND($G132&gt;=AP$5,$G132&lt;=AP$6),IF($M132&gt;0,4,3),0)),IF(AND($D132&lt;=AP$6,$E132&gt;=AP$5),60,0)))</f>
        <v/>
      </c>
      <c r="AQ132" s="80" t="str">
        <f>IF(OR($A132="",NOT(ISNUMBER($G132))),"",IF(AND($F132&lt;=AQ$6,$G132&gt;=AQ$5),IF(AQ$5&gt;$N132,5,$K132)*10+IF(AND($F132&gt;=AQ$5,$F132&lt;=AQ$6),IF(AND($G132&gt;=AQ$5,$G132&lt;=AQ$6),5,IF($L132=1,2,1)),IF(AND($G132&gt;=AQ$5,$G132&lt;=AQ$6),IF($M132&gt;0,4,3),0)),IF(AND($D132&lt;=AQ$6,$E132&gt;=AQ$5),60,0)))</f>
        <v/>
      </c>
      <c r="AR132" s="80" t="str">
        <f>IF(OR($A132="",NOT(ISNUMBER($G132))),"",IF(AND($F132&lt;=AR$6,$G132&gt;=AR$5),IF(AR$5&gt;$N132,5,$K132)*10+IF(AND($F132&gt;=AR$5,$F132&lt;=AR$6),IF(AND($G132&gt;=AR$5,$G132&lt;=AR$6),5,IF($L132=1,2,1)),IF(AND($G132&gt;=AR$5,$G132&lt;=AR$6),IF($M132&gt;0,4,3),0)),IF(AND($D132&lt;=AR$6,$E132&gt;=AR$5),60,0)))</f>
        <v/>
      </c>
      <c r="AS132" s="80" t="str">
        <f>IF(OR($A132="",NOT(ISNUMBER($G132))),"",IF(AND($F132&lt;=AS$6,$G132&gt;=AS$5),IF(AS$5&gt;$N132,5,$K132)*10+IF(AND($F132&gt;=AS$5,$F132&lt;=AS$6),IF(AND($G132&gt;=AS$5,$G132&lt;=AS$6),5,IF($L132=1,2,1)),IF(AND($G132&gt;=AS$5,$G132&lt;=AS$6),IF($M132&gt;0,4,3),0)),IF(AND($D132&lt;=AS$6,$E132&gt;=AS$5),60,0)))</f>
        <v/>
      </c>
      <c r="AT132" s="80" t="str">
        <f>IF(OR($A132="",NOT(ISNUMBER($G132))),"",IF(AND($F132&lt;=AT$6,$G132&gt;=AT$5),IF(AT$5&gt;$N132,5,$K132)*10+IF(AND($F132&gt;=AT$5,$F132&lt;=AT$6),IF(AND($G132&gt;=AT$5,$G132&lt;=AT$6),5,IF($L132=1,2,1)),IF(AND($G132&gt;=AT$5,$G132&lt;=AT$6),IF($M132&gt;0,4,3),0)),IF(AND($D132&lt;=AT$6,$E132&gt;=AT$5),60,0)))</f>
        <v/>
      </c>
      <c r="AU132" s="80" t="str">
        <f>IF(OR($A132="",NOT(ISNUMBER($G132))),"",IF(AND($F132&lt;=AU$6,$G132&gt;=AU$5),IF(AU$5&gt;$N132,5,$K132)*10+IF(AND($F132&gt;=AU$5,$F132&lt;=AU$6),IF(AND($G132&gt;=AU$5,$G132&lt;=AU$6),5,IF($L132=1,2,1)),IF(AND($G132&gt;=AU$5,$G132&lt;=AU$6),IF($M132&gt;0,4,3),0)),IF(AND($D132&lt;=AU$6,$E132&gt;=AU$5),60,0)))</f>
        <v/>
      </c>
      <c r="AV132" s="80" t="str">
        <f>IF(OR($A132="",NOT(ISNUMBER($G132))),"",IF(AND($F132&lt;=AV$6,$G132&gt;=AV$5),IF(AV$5&gt;$N132,5,$K132)*10+IF(AND($F132&gt;=AV$5,$F132&lt;=AV$6),IF(AND($G132&gt;=AV$5,$G132&lt;=AV$6),5,IF($L132=1,2,1)),IF(AND($G132&gt;=AV$5,$G132&lt;=AV$6),IF($M132&gt;0,4,3),0)),IF(AND($D132&lt;=AV$6,$E132&gt;=AV$5),60,0)))</f>
        <v/>
      </c>
      <c r="AW132" s="80" t="str">
        <f>IF(OR($A132="",NOT(ISNUMBER($G132))),"",IF(AND($F132&lt;=AW$6,$G132&gt;=AW$5),IF(AW$5&gt;$N132,5,$K132)*10+IF(AND($F132&gt;=AW$5,$F132&lt;=AW$6),IF(AND($G132&gt;=AW$5,$G132&lt;=AW$6),5,IF($L132=1,2,1)),IF(AND($G132&gt;=AW$5,$G132&lt;=AW$6),IF($M132&gt;0,4,3),0)),IF(AND($D132&lt;=AW$6,$E132&gt;=AW$5),60,0)))</f>
        <v/>
      </c>
      <c r="AX132" s="80" t="str">
        <f>IF(OR($A132="",NOT(ISNUMBER($G132))),"",IF(AND($F132&lt;=AX$6,$G132&gt;=AX$5),IF(AX$5&gt;$N132,5,$K132)*10+IF(AND($F132&gt;=AX$5,$F132&lt;=AX$6),IF(AND($G132&gt;=AX$5,$G132&lt;=AX$6),5,IF($L132=1,2,1)),IF(AND($G132&gt;=AX$5,$G132&lt;=AX$6),IF($M132&gt;0,4,3),0)),IF(AND($D132&lt;=AX$6,$E132&gt;=AX$5),60,0)))</f>
        <v/>
      </c>
      <c r="AY132" s="80" t="str">
        <f>IF(OR($A132="",NOT(ISNUMBER($G132))),"",IF(AND($F132&lt;=AY$6,$G132&gt;=AY$5),IF(AY$5&gt;$N132,5,$K132)*10+IF(AND($F132&gt;=AY$5,$F132&lt;=AY$6),IF(AND($G132&gt;=AY$5,$G132&lt;=AY$6),5,IF($L132=1,2,1)),IF(AND($G132&gt;=AY$5,$G132&lt;=AY$6),IF($M132&gt;0,4,3),0)),IF(AND($D132&lt;=AY$6,$E132&gt;=AY$5),60,0)))</f>
        <v/>
      </c>
      <c r="AZ132" s="80" t="str">
        <f>IF(OR($A132="",NOT(ISNUMBER($G132))),"",IF(AND($F132&lt;=AZ$6,$G132&gt;=AZ$5),IF(AZ$5&gt;$N132,5,$K132)*10+IF(AND($F132&gt;=AZ$5,$F132&lt;=AZ$6),IF(AND($G132&gt;=AZ$5,$G132&lt;=AZ$6),5,IF($L132=1,2,1)),IF(AND($G132&gt;=AZ$5,$G132&lt;=AZ$6),IF($M132&gt;0,4,3),0)),IF(AND($D132&lt;=AZ$6,$E132&gt;=AZ$5),60,0)))</f>
        <v/>
      </c>
      <c r="BA132" s="80" t="str">
        <f>IF(OR($A132="",NOT(ISNUMBER($G132))),"",IF(AND($F132&lt;=BA$6,$G132&gt;=BA$5),IF(BA$5&gt;$N132,5,$K132)*10+IF(AND($F132&gt;=BA$5,$F132&lt;=BA$6),IF(AND($G132&gt;=BA$5,$G132&lt;=BA$6),5,IF($L132=1,2,1)),IF(AND($G132&gt;=BA$5,$G132&lt;=BA$6),IF($M132&gt;0,4,3),0)),IF(AND($D132&lt;=BA$6,$E132&gt;=BA$5),60,0)))</f>
        <v/>
      </c>
      <c r="BB132" s="80" t="str">
        <f>IF(OR($A132="",NOT(ISNUMBER($G132))),"",IF(AND($F132&lt;=BB$6,$G132&gt;=BB$5),IF(BB$5&gt;$N132,5,$K132)*10+IF(AND($F132&gt;=BB$5,$F132&lt;=BB$6),IF(AND($G132&gt;=BB$5,$G132&lt;=BB$6),5,IF($L132=1,2,1)),IF(AND($G132&gt;=BB$5,$G132&lt;=BB$6),IF($M132&gt;0,4,3),0)),IF(AND($D132&lt;=BB$6,$E132&gt;=BB$5),60,0)))</f>
        <v/>
      </c>
      <c r="BC132" s="80" t="str">
        <f>IF(OR($A132="",NOT(ISNUMBER($G132))),"",IF(AND($F132&lt;=BC$6,$G132&gt;=BC$5),IF(BC$5&gt;$N132,5,$K132)*10+IF(AND($F132&gt;=BC$5,$F132&lt;=BC$6),IF(AND($G132&gt;=BC$5,$G132&lt;=BC$6),5,IF($L132=1,2,1)),IF(AND($G132&gt;=BC$5,$G132&lt;=BC$6),IF($M132&gt;0,4,3),0)),IF(AND($D132&lt;=BC$6,$E132&gt;=BC$5),60,0)))</f>
        <v/>
      </c>
      <c r="BD132" s="80" t="str">
        <f>IF(OR($A132="",NOT(ISNUMBER($G132))),"",IF(AND($F132&lt;=BD$6,$G132&gt;=BD$5),IF(BD$5&gt;$N132,5,$K132)*10+IF(AND($F132&gt;=BD$5,$F132&lt;=BD$6),IF(AND($G132&gt;=BD$5,$G132&lt;=BD$6),5,IF($L132=1,2,1)),IF(AND($G132&gt;=BD$5,$G132&lt;=BD$6),IF($M132&gt;0,4,3),0)),IF(AND($D132&lt;=BD$6,$E132&gt;=BD$5),60,0)))</f>
        <v/>
      </c>
      <c r="BE132" s="80" t="str">
        <f>IF(OR($A132="",NOT(ISNUMBER($G132))),"",IF(AND($F132&lt;=BE$6,$G132&gt;=BE$5),IF(BE$5&gt;$N132,5,$K132)*10+IF(AND($F132&gt;=BE$5,$F132&lt;=BE$6),IF(AND($G132&gt;=BE$5,$G132&lt;=BE$6),5,IF($L132=1,2,1)),IF(AND($G132&gt;=BE$5,$G132&lt;=BE$6),IF($M132&gt;0,4,3),0)),IF(AND($D132&lt;=BE$6,$E132&gt;=BE$5),60,0)))</f>
        <v/>
      </c>
      <c r="BF132" s="80" t="str">
        <f>IF(OR($A132="",NOT(ISNUMBER($G132))),"",IF(AND($F132&lt;=BF$6,$G132&gt;=BF$5),IF(BF$5&gt;$N132,5,$K132)*10+IF(AND($F132&gt;=BF$5,$F132&lt;=BF$6),IF(AND($G132&gt;=BF$5,$G132&lt;=BF$6),5,IF($L132=1,2,1)),IF(AND($G132&gt;=BF$5,$G132&lt;=BF$6),IF($M132&gt;0,4,3),0)),IF(AND($D132&lt;=BF$6,$E132&gt;=BF$5),60,0)))</f>
        <v/>
      </c>
      <c r="BG132" s="80" t="str">
        <f>IF(OR($A132="",NOT(ISNUMBER($G132))),"",IF(AND($F132&lt;=BG$6,$G132&gt;=BG$5),IF(BG$5&gt;$N132,5,$K132)*10+IF(AND($F132&gt;=BG$5,$F132&lt;=BG$6),IF(AND($G132&gt;=BG$5,$G132&lt;=BG$6),5,IF($L132=1,2,1)),IF(AND($G132&gt;=BG$5,$G132&lt;=BG$6),IF($M132&gt;0,4,3),0)),IF(AND($D132&lt;=BG$6,$E132&gt;=BG$5),60,0)))</f>
        <v/>
      </c>
      <c r="BH132" s="80" t="str">
        <f>IF(OR($A132="",NOT(ISNUMBER($G132))),"",IF(AND($F132&lt;=BH$6,$G132&gt;=BH$5),IF(BH$5&gt;$N132,5,$K132)*10+IF(AND($F132&gt;=BH$5,$F132&lt;=BH$6),IF(AND($G132&gt;=BH$5,$G132&lt;=BH$6),5,IF($L132=1,2,1)),IF(AND($G132&gt;=BH$5,$G132&lt;=BH$6),IF($M132&gt;0,4,3),0)),IF(AND($D132&lt;=BH$6,$E132&gt;=BH$5),60,0)))</f>
        <v/>
      </c>
      <c r="BI132" s="80" t="str">
        <f>IF(OR($A132="",NOT(ISNUMBER($G132))),"",IF(AND($F132&lt;=BI$6,$G132&gt;=BI$5),IF(BI$5&gt;$N132,5,$K132)*10+IF(AND($F132&gt;=BI$5,$F132&lt;=BI$6),IF(AND($G132&gt;=BI$5,$G132&lt;=BI$6),5,IF($L132=1,2,1)),IF(AND($G132&gt;=BI$5,$G132&lt;=BI$6),IF($M132&gt;0,4,3),0)),IF(AND($D132&lt;=BI$6,$E132&gt;=BI$5),60,0)))</f>
        <v/>
      </c>
      <c r="BJ132" s="80" t="str">
        <f>IF(OR($A132="",NOT(ISNUMBER($G132))),"",IF(AND($F132&lt;=BJ$6,$G132&gt;=BJ$5),IF(BJ$5&gt;$N132,5,$K132)*10+IF(AND($F132&gt;=BJ$5,$F132&lt;=BJ$6),IF(AND($G132&gt;=BJ$5,$G132&lt;=BJ$6),5,IF($L132=1,2,1)),IF(AND($G132&gt;=BJ$5,$G132&lt;=BJ$6),IF($M132&gt;0,4,3),0)),IF(AND($D132&lt;=BJ$6,$E132&gt;=BJ$5),60,0)))</f>
        <v/>
      </c>
      <c r="BK132" s="80" t="str">
        <f>IF(OR($A132="",NOT(ISNUMBER($G132))),"",IF(AND($F132&lt;=BK$6,$G132&gt;=BK$5),IF(BK$5&gt;$N132,5,$K132)*10+IF(AND($F132&gt;=BK$5,$F132&lt;=BK$6),IF(AND($G132&gt;=BK$5,$G132&lt;=BK$6),5,IF($L132=1,2,1)),IF(AND($G132&gt;=BK$5,$G132&lt;=BK$6),IF($M132&gt;0,4,3),0)),IF(AND($D132&lt;=BK$6,$E132&gt;=BK$5),60,0)))</f>
        <v/>
      </c>
      <c r="BL132" s="80" t="str">
        <f>IF(OR($A132="",NOT(ISNUMBER($G132))),"",IF(AND($F132&lt;=BL$6,$G132&gt;=BL$5),IF(BL$5&gt;$N132,5,$K132)*10+IF(AND($F132&gt;=BL$5,$F132&lt;=BL$6),IF(AND($G132&gt;=BL$5,$G132&lt;=BL$6),5,IF($L132=1,2,1)),IF(AND($G132&gt;=BL$5,$G132&lt;=BL$6),IF($M132&gt;0,4,3),0)),IF(AND($D132&lt;=BL$6,$E132&gt;=BL$5),60,0)))</f>
        <v/>
      </c>
      <c r="BM132" s="80" t="str">
        <f>IF(OR($A132="",NOT(ISNUMBER($G132))),"",IF(AND($F132&lt;=BM$6,$G132&gt;=BM$5),IF(BM$5&gt;$N132,5,$K132)*10+IF(AND($F132&gt;=BM$5,$F132&lt;=BM$6),IF(AND($G132&gt;=BM$5,$G132&lt;=BM$6),5,IF($L132=1,2,1)),IF(AND($G132&gt;=BM$5,$G132&lt;=BM$6),IF($M132&gt;0,4,3),0)),IF(AND($D132&lt;=BM$6,$E132&gt;=BM$5),60,0)))</f>
        <v/>
      </c>
      <c r="BN132" s="80" t="str">
        <f>IF(OR($A132="",NOT(ISNUMBER($G132))),"",IF(AND($F132&lt;=BN$6,$G132&gt;=BN$5),IF(BN$5&gt;$N132,5,$K132)*10+IF(AND($F132&gt;=BN$5,$F132&lt;=BN$6),IF(AND($G132&gt;=BN$5,$G132&lt;=BN$6),5,IF($L132=1,2,1)),IF(AND($G132&gt;=BN$5,$G132&lt;=BN$6),IF($M132&gt;0,4,3),0)),IF(AND($D132&lt;=BN$6,$E132&gt;=BN$5),60,0)))</f>
        <v/>
      </c>
      <c r="BO132" s="80" t="str">
        <f>IF(OR($A132="",NOT(ISNUMBER($G132))),"",IF(AND($F132&lt;=BO$6,$G132&gt;=BO$5),IF(BO$5&gt;$N132,5,$K132)*10+IF(AND($F132&gt;=BO$5,$F132&lt;=BO$6),IF(AND($G132&gt;=BO$5,$G132&lt;=BO$6),5,IF($L132=1,2,1)),IF(AND($G132&gt;=BO$5,$G132&lt;=BO$6),IF($M132&gt;0,4,3),0)),IF(AND($D132&lt;=BO$6,$E132&gt;=BO$5),60,0)))</f>
        <v/>
      </c>
      <c r="BP132" s="80" t="str">
        <f>IF(OR($A132="",NOT(ISNUMBER($G132))),"",IF(AND($F132&lt;=BP$6,$G132&gt;=BP$5),IF(BP$5&gt;$N132,5,$K132)*10+IF(AND($F132&gt;=BP$5,$F132&lt;=BP$6),IF(AND($G132&gt;=BP$5,$G132&lt;=BP$6),5,IF($L132=1,2,1)),IF(AND($G132&gt;=BP$5,$G132&lt;=BP$6),IF($M132&gt;0,4,3),0)),IF(AND($D132&lt;=BP$6,$E132&gt;=BP$5),60,0)))</f>
        <v/>
      </c>
      <c r="BQ132" s="80" t="str">
        <f>IF(OR($A132="",NOT(ISNUMBER($G132))),"",IF(AND($F132&lt;=BQ$6,$G132&gt;=BQ$5),IF(BQ$5&gt;$N132,5,$K132)*10+IF(AND($F132&gt;=BQ$5,$F132&lt;=BQ$6),IF(AND($G132&gt;=BQ$5,$G132&lt;=BQ$6),5,IF($L132=1,2,1)),IF(AND($G132&gt;=BQ$5,$G132&lt;=BQ$6),IF($M132&gt;0,4,3),0)),IF(AND($D132&lt;=BQ$6,$E132&gt;=BQ$5),60,0)))</f>
        <v/>
      </c>
      <c r="BR132" s="80" t="str">
        <f>IF(OR($A132="",NOT(ISNUMBER($G132))),"",IF(AND($F132&lt;=BR$6,$G132&gt;=BR$5),IF(BR$5&gt;$N132,5,$K132)*10+IF(AND($F132&gt;=BR$5,$F132&lt;=BR$6),IF(AND($G132&gt;=BR$5,$G132&lt;=BR$6),5,IF($L132=1,2,1)),IF(AND($G132&gt;=BR$5,$G132&lt;=BR$6),IF($M132&gt;0,4,3),0)),IF(AND($D132&lt;=BR$6,$E132&gt;=BR$5),60,0)))</f>
        <v/>
      </c>
      <c r="BS132" s="80" t="str">
        <f>IF(OR($A132="",NOT(ISNUMBER($G132))),"",IF(AND($F132&lt;=BS$6,$G132&gt;=BS$5),IF(BS$5&gt;$N132,5,$K132)*10+IF(AND($F132&gt;=BS$5,$F132&lt;=BS$6),IF(AND($G132&gt;=BS$5,$G132&lt;=BS$6),5,IF($L132=1,2,1)),IF(AND($G132&gt;=BS$5,$G132&lt;=BS$6),IF($M132&gt;0,4,3),0)),IF(AND($D132&lt;=BS$6,$E132&gt;=BS$5),60,0)))</f>
        <v/>
      </c>
      <c r="BT132" s="80" t="str">
        <f>IF(OR($A132="",NOT(ISNUMBER($G132))),"",IF(AND($F132&lt;=BT$6,$G132&gt;=BT$5),IF(BT$5&gt;$N132,5,$K132)*10+IF(AND($F132&gt;=BT$5,$F132&lt;=BT$6),IF(AND($G132&gt;=BT$5,$G132&lt;=BT$6),5,IF($L132=1,2,1)),IF(AND($G132&gt;=BT$5,$G132&lt;=BT$6),IF($M132&gt;0,4,3),0)),IF(AND($D132&lt;=BT$6,$E132&gt;=BT$5),60,0)))</f>
        <v/>
      </c>
      <c r="BU132" s="80" t="str">
        <f>IF(OR($A132="",NOT(ISNUMBER($G132))),"",IF(AND($F132&lt;=BU$6,$G132&gt;=BU$5),IF(BU$5&gt;$N132,5,$K132)*10+IF(AND($F132&gt;=BU$5,$F132&lt;=BU$6),IF(AND($G132&gt;=BU$5,$G132&lt;=BU$6),5,IF($L132=1,2,1)),IF(AND($G132&gt;=BU$5,$G132&lt;=BU$6),IF($M132&gt;0,4,3),0)),IF(AND($D132&lt;=BU$6,$E132&gt;=BU$5),60,0)))</f>
        <v/>
      </c>
      <c r="BV132" s="80" t="str">
        <f>IF(OR($A132="",NOT(ISNUMBER($G132))),"",IF(AND($F132&lt;=BV$6,$G132&gt;=BV$5),IF(BV$5&gt;$N132,5,$K132)*10+IF(AND($F132&gt;=BV$5,$F132&lt;=BV$6),IF(AND($G132&gt;=BV$5,$G132&lt;=BV$6),5,IF($L132=1,2,1)),IF(AND($G132&gt;=BV$5,$G132&lt;=BV$6),IF($M132&gt;0,4,3),0)),IF(AND($D132&lt;=BV$6,$E132&gt;=BV$5),60,0)))</f>
        <v/>
      </c>
      <c r="BW132" s="80" t="str">
        <f>IF(OR($A132="",NOT(ISNUMBER($G132))),"",IF(AND($F132&lt;=BW$6,$G132&gt;=BW$5),IF(BW$5&gt;$N132,5,$K132)*10+IF(AND($F132&gt;=BW$5,$F132&lt;=BW$6),IF(AND($G132&gt;=BW$5,$G132&lt;=BW$6),5,IF($L132=1,2,1)),IF(AND($G132&gt;=BW$5,$G132&lt;=BW$6),IF($M132&gt;0,4,3),0)),IF(AND($D132&lt;=BW$6,$E132&gt;=BW$5),60,0)))</f>
        <v/>
      </c>
      <c r="BX132" s="80" t="str">
        <f>IF(OR($A132="",NOT(ISNUMBER($G132))),"",IF(AND($F132&lt;=BX$6,$G132&gt;=BX$5),IF(BX$5&gt;$N132,5,$K132)*10+IF(AND($F132&gt;=BX$5,$F132&lt;=BX$6),IF(AND($G132&gt;=BX$5,$G132&lt;=BX$6),5,IF($L132=1,2,1)),IF(AND($G132&gt;=BX$5,$G132&lt;=BX$6),IF($M132&gt;0,4,3),0)),IF(AND($D132&lt;=BX$6,$E132&gt;=BX$5),60,0)))</f>
        <v/>
      </c>
      <c r="BY132" s="80" t="str">
        <f>IF(OR($A132="",NOT(ISNUMBER($G132))),"",IF(AND($F132&lt;=BY$6,$G132&gt;=BY$5),IF(BY$5&gt;$N132,5,$K132)*10+IF(AND($F132&gt;=BY$5,$F132&lt;=BY$6),IF(AND($G132&gt;=BY$5,$G132&lt;=BY$6),5,IF($L132=1,2,1)),IF(AND($G132&gt;=BY$5,$G132&lt;=BY$6),IF($M132&gt;0,4,3),0)),IF(AND($D132&lt;=BY$6,$E132&gt;=BY$5),60,0)))</f>
        <v/>
      </c>
      <c r="BZ132" s="80" t="str">
        <f>IF(OR($A132="",NOT(ISNUMBER($G132))),"",IF(AND($F132&lt;=BZ$6,$G132&gt;=BZ$5),IF(BZ$5&gt;$N132,5,$K132)*10+IF(AND($F132&gt;=BZ$5,$F132&lt;=BZ$6),IF(AND($G132&gt;=BZ$5,$G132&lt;=BZ$6),5,IF($L132=1,2,1)),IF(AND($G132&gt;=BZ$5,$G132&lt;=BZ$6),IF($M132&gt;0,4,3),0)),IF(AND($D132&lt;=BZ$6,$E132&gt;=BZ$5),60,0)))</f>
        <v/>
      </c>
      <c r="CA132" s="80" t="str">
        <f>IF(OR($A132="",NOT(ISNUMBER($G132))),"",IF(AND($F132&lt;=CA$6,$G132&gt;=CA$5),IF(CA$5&gt;$N132,5,$K132)*10+IF(AND($F132&gt;=CA$5,$F132&lt;=CA$6),IF(AND($G132&gt;=CA$5,$G132&lt;=CA$6),5,IF($L132=1,2,1)),IF(AND($G132&gt;=CA$5,$G132&lt;=CA$6),IF($M132&gt;0,4,3),0)),IF(AND($D132&lt;=CA$6,$E132&gt;=CA$5),60,0)))</f>
        <v/>
      </c>
      <c r="CB132" s="80" t="str">
        <f>IF(OR($A132="",NOT(ISNUMBER($G132))),"",IF(AND($F132&lt;=CB$6,$G132&gt;=CB$5),IF(CB$5&gt;$N132,5,$K132)*10+IF(AND($F132&gt;=CB$5,$F132&lt;=CB$6),IF(AND($G132&gt;=CB$5,$G132&lt;=CB$6),5,IF($L132=1,2,1)),IF(AND($G132&gt;=CB$5,$G132&lt;=CB$6),IF($M132&gt;0,4,3),0)),IF(AND($D132&lt;=CB$6,$E132&gt;=CB$5),60,0)))</f>
        <v/>
      </c>
      <c r="CC132" s="80" t="str">
        <f>IF(OR($A132="",NOT(ISNUMBER($G132))),"",IF(AND($F132&lt;=CC$6,$G132&gt;=CC$5),IF(CC$5&gt;$N132,5,$K132)*10+IF(AND($F132&gt;=CC$5,$F132&lt;=CC$6),IF(AND($G132&gt;=CC$5,$G132&lt;=CC$6),5,IF($L132=1,2,1)),IF(AND($G132&gt;=CC$5,$G132&lt;=CC$6),IF($M132&gt;0,4,3),0)),IF(AND($D132&lt;=CC$6,$E132&gt;=CC$5),60,0)))</f>
        <v/>
      </c>
      <c r="CD132" s="80" t="str">
        <f>IF(OR($A132="",NOT(ISNUMBER($G132))),"",IF(AND($F132&lt;=CD$6,$G132&gt;=CD$5),IF(CD$5&gt;$N132,5,$K132)*10+IF(AND($F132&gt;=CD$5,$F132&lt;=CD$6),IF(AND($G132&gt;=CD$5,$G132&lt;=CD$6),5,IF($L132=1,2,1)),IF(AND($G132&gt;=CD$5,$G132&lt;=CD$6),IF($M132&gt;0,4,3),0)),IF(AND($D132&lt;=CD$6,$E132&gt;=CD$5),60,0)))</f>
        <v/>
      </c>
      <c r="CE132" s="80" t="str">
        <f>IF(OR($A132="",NOT(ISNUMBER($G132))),"",IF(AND($F132&lt;=CE$6,$G132&gt;=CE$5),IF(CE$5&gt;$N132,5,$K132)*10+IF(AND($F132&gt;=CE$5,$F132&lt;=CE$6),IF(AND($G132&gt;=CE$5,$G132&lt;=CE$6),5,IF($L132=1,2,1)),IF(AND($G132&gt;=CE$5,$G132&lt;=CE$6),IF($M132&gt;0,4,3),0)),IF(AND($D132&lt;=CE$6,$E132&gt;=CE$5),60,0)))</f>
        <v/>
      </c>
      <c r="CF132" s="80" t="str">
        <f>IF(OR($A132="",NOT(ISNUMBER($G132))),"",IF(AND($F132&lt;=CF$6,$G132&gt;=CF$5),IF(CF$5&gt;$N132,5,$K132)*10+IF(AND($F132&gt;=CF$5,$F132&lt;=CF$6),IF(AND($G132&gt;=CF$5,$G132&lt;=CF$6),5,IF($L132=1,2,1)),IF(AND($G132&gt;=CF$5,$G132&lt;=CF$6),IF($M132&gt;0,4,3),0)),IF(AND($D132&lt;=CF$6,$E132&gt;=CF$5),60,0)))</f>
        <v/>
      </c>
      <c r="CG132" s="80" t="str">
        <f>IF(OR($A132="",NOT(ISNUMBER($G132))),"",IF(AND($F132&lt;=CG$6,$G132&gt;=CG$5),IF(CG$5&gt;$N132,5,$K132)*10+IF(AND($F132&gt;=CG$5,$F132&lt;=CG$6),IF(AND($G132&gt;=CG$5,$G132&lt;=CG$6),5,IF($L132=1,2,1)),IF(AND($G132&gt;=CG$5,$G132&lt;=CG$6),IF($M132&gt;0,4,3),0)),IF(AND($D132&lt;=CG$6,$E132&gt;=CG$5),60,0)))</f>
        <v/>
      </c>
      <c r="CH132" s="80" t="str">
        <f>IF(OR($A132="",NOT(ISNUMBER($G132))),"",IF(AND($F132&lt;=CH$6,$G132&gt;=CH$5),IF(CH$5&gt;$N132,5,$K132)*10+IF(AND($F132&gt;=CH$5,$F132&lt;=CH$6),IF(AND($G132&gt;=CH$5,$G132&lt;=CH$6),5,IF($L132=1,2,1)),IF(AND($G132&gt;=CH$5,$G132&lt;=CH$6),IF($M132&gt;0,4,3),0)),IF(AND($D132&lt;=CH$6,$E132&gt;=CH$5),60,0)))</f>
        <v/>
      </c>
      <c r="CI132" s="80" t="str">
        <f>IF(OR($A132="",NOT(ISNUMBER($G132))),"",IF(AND($F132&lt;=CI$6,$G132&gt;=CI$5),IF(CI$5&gt;$N132,5,$K132)*10+IF(AND($F132&gt;=CI$5,$F132&lt;=CI$6),IF(AND($G132&gt;=CI$5,$G132&lt;=CI$6),5,IF($L132=1,2,1)),IF(AND($G132&gt;=CI$5,$G132&lt;=CI$6),IF($M132&gt;0,4,3),0)),IF(AND($D132&lt;=CI$6,$E132&gt;=CI$5),60,0)))</f>
        <v/>
      </c>
      <c r="CJ132" s="80" t="str">
        <f>IF(OR($A132="",NOT(ISNUMBER($G132))),"",IF(AND($F132&lt;=CJ$6,$G132&gt;=CJ$5),IF(CJ$5&gt;$N132,5,$K132)*10+IF(AND($F132&gt;=CJ$5,$F132&lt;=CJ$6),IF(AND($G132&gt;=CJ$5,$G132&lt;=CJ$6),5,IF($L132=1,2,1)),IF(AND($G132&gt;=CJ$5,$G132&lt;=CJ$6),IF($M132&gt;0,4,3),0)),IF(AND($D132&lt;=CJ$6,$E132&gt;=CJ$5),60,0)))</f>
        <v/>
      </c>
      <c r="CK132" s="80" t="str">
        <f>IF(OR($A132="",NOT(ISNUMBER($G132))),"",IF(AND($F132&lt;=CK$6,$G132&gt;=CK$5),IF(CK$5&gt;$N132,5,$K132)*10+IF(AND($F132&gt;=CK$5,$F132&lt;=CK$6),IF(AND($G132&gt;=CK$5,$G132&lt;=CK$6),5,IF($L132=1,2,1)),IF(AND($G132&gt;=CK$5,$G132&lt;=CK$6),IF($M132&gt;0,4,3),0)),IF(AND($D132&lt;=CK$6,$E132&gt;=CK$5),60,0)))</f>
        <v/>
      </c>
      <c r="CL132" s="80" t="str">
        <f>IF(OR($A132="",NOT(ISNUMBER($G132))),"",IF(AND($F132&lt;=CL$6,$G132&gt;=CL$5),IF(CL$5&gt;$N132,5,$K132)*10+IF(AND($F132&gt;=CL$5,$F132&lt;=CL$6),IF(AND($G132&gt;=CL$5,$G132&lt;=CL$6),5,IF($L132=1,2,1)),IF(AND($G132&gt;=CL$5,$G132&lt;=CL$6),IF($M132&gt;0,4,3),0)),IF(AND($D132&lt;=CL$6,$E132&gt;=CL$5),60,0)))</f>
        <v/>
      </c>
      <c r="CM132" s="80" t="str">
        <f>IF(OR($A132="",NOT(ISNUMBER($G132))),"",IF(AND($F132&lt;=CM$6,$G132&gt;=CM$5),IF(CM$5&gt;$N132,5,$K132)*10+IF(AND($F132&gt;=CM$5,$F132&lt;=CM$6),IF(AND($G132&gt;=CM$5,$G132&lt;=CM$6),5,IF($L132=1,2,1)),IF(AND($G132&gt;=CM$5,$G132&lt;=CM$6),IF($M132&gt;0,4,3),0)),IF(AND($D132&lt;=CM$6,$E132&gt;=CM$5),60,0)))</f>
        <v/>
      </c>
      <c r="CN132" s="80" t="str">
        <f>IF(OR($A132="",NOT(ISNUMBER($G132))),"",IF(AND($F132&lt;=CN$6,$G132&gt;=CN$5),IF(CN$5&gt;$N132,5,$K132)*10+IF(AND($F132&gt;=CN$5,$F132&lt;=CN$6),IF(AND($G132&gt;=CN$5,$G132&lt;=CN$6),5,IF($L132=1,2,1)),IF(AND($G132&gt;=CN$5,$G132&lt;=CN$6),IF($M132&gt;0,4,3),0)),IF(AND($D132&lt;=CN$6,$E132&gt;=CN$5),60,0)))</f>
        <v/>
      </c>
      <c r="CO132" s="80" t="str">
        <f>IF(OR($A132="",NOT(ISNUMBER($G132))),"",IF(AND($F132&lt;=CO$6,$G132&gt;=CO$5),IF(CO$5&gt;$N132,5,$K132)*10+IF(AND($F132&gt;=CO$5,$F132&lt;=CO$6),IF(AND($G132&gt;=CO$5,$G132&lt;=CO$6),5,IF($L132=1,2,1)),IF(AND($G132&gt;=CO$5,$G132&lt;=CO$6),IF($M132&gt;0,4,3),0)),IF(AND($D132&lt;=CO$6,$E132&gt;=CO$5),60,0)))</f>
        <v/>
      </c>
      <c r="CP132" s="80" t="str">
        <f>IF(OR($A132="",NOT(ISNUMBER($G132))),"",IF(AND($F132&lt;=CP$6,$G132&gt;=CP$5),IF(CP$5&gt;$N132,5,$K132)*10+IF(AND($F132&gt;=CP$5,$F132&lt;=CP$6),IF(AND($G132&gt;=CP$5,$G132&lt;=CP$6),5,IF($L132=1,2,1)),IF(AND($G132&gt;=CP$5,$G132&lt;=CP$6),IF($M132&gt;0,4,3),0)),IF(AND($D132&lt;=CP$6,$E132&gt;=CP$5),60,0)))</f>
        <v/>
      </c>
      <c r="CQ132" s="80" t="str">
        <f>IF(OR($A132="",NOT(ISNUMBER($G132))),"",IF(AND($F132&lt;=CQ$6,$G132&gt;=CQ$5),IF(CQ$5&gt;$N132,5,$K132)*10+IF(AND($F132&gt;=CQ$5,$F132&lt;=CQ$6),IF(AND($G132&gt;=CQ$5,$G132&lt;=CQ$6),5,IF($L132=1,2,1)),IF(AND($G132&gt;=CQ$5,$G132&lt;=CQ$6),IF($M132&gt;0,4,3),0)),IF(AND($D132&lt;=CQ$6,$E132&gt;=CQ$5),60,0)))</f>
        <v/>
      </c>
      <c r="CR132" s="80" t="str">
        <f>IF(OR($A132="",NOT(ISNUMBER($G132))),"",IF(AND($F132&lt;=CR$6,$G132&gt;=CR$5),IF(CR$5&gt;$N132,5,$K132)*10+IF(AND($F132&gt;=CR$5,$F132&lt;=CR$6),IF(AND($G132&gt;=CR$5,$G132&lt;=CR$6),5,IF($L132=1,2,1)),IF(AND($G132&gt;=CR$5,$G132&lt;=CR$6),IF($M132&gt;0,4,3),0)),IF(AND($D132&lt;=CR$6,$E132&gt;=CR$5),60,0)))</f>
        <v/>
      </c>
      <c r="CS132" s="80" t="str">
        <f>IF(OR($A132="",NOT(ISNUMBER($G132))),"",IF(AND($F132&lt;=CS$6,$G132&gt;=CS$5),IF(CS$5&gt;$N132,5,$K132)*10+IF(AND($F132&gt;=CS$5,$F132&lt;=CS$6),IF(AND($G132&gt;=CS$5,$G132&lt;=CS$6),5,IF($L132=1,2,1)),IF(AND($G132&gt;=CS$5,$G132&lt;=CS$6),IF($M132&gt;0,4,3),0)),IF(AND($D132&lt;=CS$6,$E132&gt;=CS$5),60,0)))</f>
        <v/>
      </c>
      <c r="CT132" s="80" t="str">
        <f>IF(OR($A132="",NOT(ISNUMBER($G132))),"",IF(AND($F132&lt;=CT$6,$G132&gt;=CT$5),IF(CT$5&gt;$N132,5,$K132)*10+IF(AND($F132&gt;=CT$5,$F132&lt;=CT$6),IF(AND($G132&gt;=CT$5,$G132&lt;=CT$6),5,IF($L132=1,2,1)),IF(AND($G132&gt;=CT$5,$G132&lt;=CT$6),IF($M132&gt;0,4,3),0)),IF(AND($D132&lt;=CT$6,$E132&gt;=CT$5),60,0)))</f>
        <v/>
      </c>
      <c r="CU132" s="80" t="str">
        <f>IF(OR($A132="",NOT(ISNUMBER($G132))),"",IF(AND($F132&lt;=CU$6,$G132&gt;=CU$5),IF(CU$5&gt;$N132,5,$K132)*10+IF(AND($F132&gt;=CU$5,$F132&lt;=CU$6),IF(AND($G132&gt;=CU$5,$G132&lt;=CU$6),5,IF($L132=1,2,1)),IF(AND($G132&gt;=CU$5,$G132&lt;=CU$6),IF($M132&gt;0,4,3),0)),IF(AND($D132&lt;=CU$6,$E132&gt;=CU$5),60,0)))</f>
        <v/>
      </c>
      <c r="CV132" s="80" t="str">
        <f>IF(OR($A132="",NOT(ISNUMBER($G132))),"",IF(AND($F132&lt;=CV$6,$G132&gt;=CV$5),IF(CV$5&gt;$N132,5,$K132)*10+IF(AND($F132&gt;=CV$5,$F132&lt;=CV$6),IF(AND($G132&gt;=CV$5,$G132&lt;=CV$6),5,IF($L132=1,2,1)),IF(AND($G132&gt;=CV$5,$G132&lt;=CV$6),IF($M132&gt;0,4,3),0)),IF(AND($D132&lt;=CV$6,$E132&gt;=CV$5),60,0)))</f>
        <v/>
      </c>
      <c r="CW132" s="80" t="str">
        <f>IF(OR($A132="",NOT(ISNUMBER($G132))),"",IF(AND($F132&lt;=CW$6,$G132&gt;=CW$5),IF(CW$5&gt;$N132,5,$K132)*10+IF(AND($F132&gt;=CW$5,$F132&lt;=CW$6),IF(AND($G132&gt;=CW$5,$G132&lt;=CW$6),5,IF($L132=1,2,1)),IF(AND($G132&gt;=CW$5,$G132&lt;=CW$6),IF($M132&gt;0,4,3),0)),IF(AND($D132&lt;=CW$6,$E132&gt;=CW$5),60,0)))</f>
        <v/>
      </c>
      <c r="CX132" s="80" t="str">
        <f>IF(OR($A132="",NOT(ISNUMBER($G132))),"",IF(AND($F132&lt;=CX$6,$G132&gt;=CX$5),IF(CX$5&gt;$N132,5,$K132)*10+IF(AND($F132&gt;=CX$5,$F132&lt;=CX$6),IF(AND($G132&gt;=CX$5,$G132&lt;=CX$6),5,IF($L132=1,2,1)),IF(AND($G132&gt;=CX$5,$G132&lt;=CX$6),IF($M132&gt;0,4,3),0)),IF(AND($D132&lt;=CX$6,$E132&gt;=CX$5),60,0)))</f>
        <v/>
      </c>
      <c r="CY132" s="80" t="str">
        <f>IF(OR($A132="",NOT(ISNUMBER($G132))),"",IF(AND($F132&lt;=CY$6,$G132&gt;=CY$5),IF(CY$5&gt;$N132,5,$K132)*10+IF(AND($F132&gt;=CY$5,$F132&lt;=CY$6),IF(AND($G132&gt;=CY$5,$G132&lt;=CY$6),5,IF($L132=1,2,1)),IF(AND($G132&gt;=CY$5,$G132&lt;=CY$6),IF($M132&gt;0,4,3),0)),IF(AND($D132&lt;=CY$6,$E132&gt;=CY$5),60,0)))</f>
        <v/>
      </c>
      <c r="CZ132" s="80" t="str">
        <f>IF(OR($A132="",NOT(ISNUMBER($G132))),"",IF(AND($F132&lt;=CZ$6,$G132&gt;=CZ$5),IF(CZ$5&gt;$N132,5,$K132)*10+IF(AND($F132&gt;=CZ$5,$F132&lt;=CZ$6),IF(AND($G132&gt;=CZ$5,$G132&lt;=CZ$6),5,IF($L132=1,2,1)),IF(AND($G132&gt;=CZ$5,$G132&lt;=CZ$6),IF($M132&gt;0,4,3),0)),IF(AND($D132&lt;=CZ$6,$E132&gt;=CZ$5),60,0)))</f>
        <v/>
      </c>
      <c r="DA132" s="80" t="str">
        <f>IF(OR($A132="",NOT(ISNUMBER($G132))),"",IF(AND($F132&lt;=DA$6,$G132&gt;=DA$5),IF(DA$5&gt;$N132,5,$K132)*10+IF(AND($F132&gt;=DA$5,$F132&lt;=DA$6),IF(AND($G132&gt;=DA$5,$G132&lt;=DA$6),5,IF($L132=1,2,1)),IF(AND($G132&gt;=DA$5,$G132&lt;=DA$6),IF($M132&gt;0,4,3),0)),IF(AND($D132&lt;=DA$6,$E132&gt;=DA$5),60,0)))</f>
        <v/>
      </c>
      <c r="DB132" s="80" t="str">
        <f>IF(OR($A132="",NOT(ISNUMBER($G132))),"",IF(AND($F132&lt;=DB$6,$G132&gt;=DB$5),IF(DB$5&gt;$N132,5,$K132)*10+IF(AND($F132&gt;=DB$5,$F132&lt;=DB$6),IF(AND($G132&gt;=DB$5,$G132&lt;=DB$6),5,IF($L132=1,2,1)),IF(AND($G132&gt;=DB$5,$G132&lt;=DB$6),IF($M132&gt;0,4,3),0)),IF(AND($D132&lt;=DB$6,$E132&gt;=DB$5),60,0)))</f>
        <v/>
      </c>
      <c r="DC132" s="80" t="str">
        <f>IF(OR($A132="",NOT(ISNUMBER($G132))),"",IF(AND($F132&lt;=DC$6,$G132&gt;=DC$5),IF(DC$5&gt;$N132,5,$K132)*10+IF(AND($F132&gt;=DC$5,$F132&lt;=DC$6),IF(AND($G132&gt;=DC$5,$G132&lt;=DC$6),5,IF($L132=1,2,1)),IF(AND($G132&gt;=DC$5,$G132&lt;=DC$6),IF($M132&gt;0,4,3),0)),IF(AND($D132&lt;=DC$6,$E132&gt;=DC$5),60,0)))</f>
        <v/>
      </c>
      <c r="DD132" s="80" t="str">
        <f>IF(OR($A132="",NOT(ISNUMBER($G132))),"",IF(AND($F132&lt;=DD$6,$G132&gt;=DD$5),IF(DD$5&gt;$N132,5,$K132)*10+IF(AND($F132&gt;=DD$5,$F132&lt;=DD$6),IF(AND($G132&gt;=DD$5,$G132&lt;=DD$6),5,IF($L132=1,2,1)),IF(AND($G132&gt;=DD$5,$G132&lt;=DD$6),IF($M132&gt;0,4,3),0)),IF(AND($D132&lt;=DD$6,$E132&gt;=DD$5),60,0)))</f>
        <v/>
      </c>
      <c r="DE132" s="80" t="str">
        <f>IF(OR($A132="",NOT(ISNUMBER($G132))),"",IF(AND($F132&lt;=DE$6,$G132&gt;=DE$5),IF(DE$5&gt;$N132,5,$K132)*10+IF(AND($F132&gt;=DE$5,$F132&lt;=DE$6),IF(AND($G132&gt;=DE$5,$G132&lt;=DE$6),5,IF($L132=1,2,1)),IF(AND($G132&gt;=DE$5,$G132&lt;=DE$6),IF($M132&gt;0,4,3),0)),IF(AND($D132&lt;=DE$6,$E132&gt;=DE$5),60,0)))</f>
        <v/>
      </c>
      <c r="DF132" s="80" t="str">
        <f>IF(OR($A132="",NOT(ISNUMBER($G132))),"",IF(AND($F132&lt;=DF$6,$G132&gt;=DF$5),IF(DF$5&gt;$N132,5,$K132)*10+IF(AND($F132&gt;=DF$5,$F132&lt;=DF$6),IF(AND($G132&gt;=DF$5,$G132&lt;=DF$6),5,IF($L132=1,2,1)),IF(AND($G132&gt;=DF$5,$G132&lt;=DF$6),IF($M132&gt;0,4,3),0)),IF(AND($D132&lt;=DF$6,$E132&gt;=DF$5),60,0)))</f>
        <v/>
      </c>
      <c r="DG132" s="80" t="str">
        <f>IF(OR($A132="",NOT(ISNUMBER($G132))),"",IF(AND($F132&lt;=DG$6,$G132&gt;=DG$5),IF(DG$5&gt;$N132,5,$K132)*10+IF(AND($F132&gt;=DG$5,$F132&lt;=DG$6),IF(AND($G132&gt;=DG$5,$G132&lt;=DG$6),5,IF($L132=1,2,1)),IF(AND($G132&gt;=DG$5,$G132&lt;=DG$6),IF($M132&gt;0,4,3),0)),IF(AND($D132&lt;=DG$6,$E132&gt;=DG$5),60,0)))</f>
        <v/>
      </c>
      <c r="DH132" s="80" t="str">
        <f>IF(OR($A132="",NOT(ISNUMBER($G132))),"",IF(AND($F132&lt;=DH$6,$G132&gt;=DH$5),IF(DH$5&gt;$N132,5,$K132)*10+IF(AND($F132&gt;=DH$5,$F132&lt;=DH$6),IF(AND($G132&gt;=DH$5,$G132&lt;=DH$6),5,IF($L132=1,2,1)),IF(AND($G132&gt;=DH$5,$G132&lt;=DH$6),IF($M132&gt;0,4,3),0)),IF(AND($D132&lt;=DH$6,$E132&gt;=DH$5),60,0)))</f>
        <v/>
      </c>
      <c r="DI132" s="80" t="str">
        <f>IF(OR($A132="",NOT(ISNUMBER($G132))),"",IF(AND($F132&lt;=DI$6,$G132&gt;=DI$5),IF(DI$5&gt;$N132,5,$K132)*10+IF(AND($F132&gt;=DI$5,$F132&lt;=DI$6),IF(AND($G132&gt;=DI$5,$G132&lt;=DI$6),5,IF($L132=1,2,1)),IF(AND($G132&gt;=DI$5,$G132&lt;=DI$6),IF($M132&gt;0,4,3),0)),IF(AND($D132&lt;=DI$6,$E132&gt;=DI$5),60,0)))</f>
        <v/>
      </c>
      <c r="DJ132" s="80" t="str">
        <f>IF(OR($A132="",NOT(ISNUMBER($G132))),"",IF(AND($F132&lt;=DJ$6,$G132&gt;=DJ$5),IF(DJ$5&gt;$N132,5,$K132)*10+IF(AND($F132&gt;=DJ$5,$F132&lt;=DJ$6),IF(AND($G132&gt;=DJ$5,$G132&lt;=DJ$6),5,IF($L132=1,2,1)),IF(AND($G132&gt;=DJ$5,$G132&lt;=DJ$6),IF($M132&gt;0,4,3),0)),IF(AND($D132&lt;=DJ$6,$E132&gt;=DJ$5),60,0)))</f>
        <v/>
      </c>
      <c r="DK132" s="80" t="str">
        <f>IF(OR($A132="",NOT(ISNUMBER($G132))),"",IF(AND($F132&lt;=DK$6,$G132&gt;=DK$5),IF(DK$5&gt;$N132,5,$K132)*10+IF(AND($F132&gt;=DK$5,$F132&lt;=DK$6),IF(AND($G132&gt;=DK$5,$G132&lt;=DK$6),5,IF($L132=1,2,1)),IF(AND($G132&gt;=DK$5,$G132&lt;=DK$6),IF($M132&gt;0,4,3),0)),IF(AND($D132&lt;=DK$6,$E132&gt;=DK$5),60,0)))</f>
        <v/>
      </c>
      <c r="DL132" s="80" t="str">
        <f>IF(OR($A132="",NOT(ISNUMBER($G132))),"",IF(AND($F132&lt;=DL$6,$G132&gt;=DL$5),IF(DL$5&gt;$N132,5,$K132)*10+IF(AND($F132&gt;=DL$5,$F132&lt;=DL$6),IF(AND($G132&gt;=DL$5,$G132&lt;=DL$6),5,IF($L132=1,2,1)),IF(AND($G132&gt;=DL$5,$G132&lt;=DL$6),IF($M132&gt;0,4,3),0)),IF(AND($D132&lt;=DL$6,$E132&gt;=DL$5),60,0)))</f>
        <v/>
      </c>
      <c r="DM132" s="80" t="str">
        <f>IF(OR($A132="",NOT(ISNUMBER($G132))),"",IF(AND($F132&lt;=DM$6,$G132&gt;=DM$5),IF(DM$5&gt;$N132,5,$K132)*10+IF(AND($F132&gt;=DM$5,$F132&lt;=DM$6),IF(AND($G132&gt;=DM$5,$G132&lt;=DM$6),5,IF($L132=1,2,1)),IF(AND($G132&gt;=DM$5,$G132&lt;=DM$6),IF($M132&gt;0,4,3),0)),IF(AND($D132&lt;=DM$6,$E132&gt;=DM$5),60,0)))</f>
        <v/>
      </c>
      <c r="DN132" s="80" t="str">
        <f>IF(OR($A132="",NOT(ISNUMBER($G132))),"",IF(AND($F132&lt;=DN$6,$G132&gt;=DN$5),IF(DN$5&gt;$N132,5,$K132)*10+IF(AND($F132&gt;=DN$5,$F132&lt;=DN$6),IF(AND($G132&gt;=DN$5,$G132&lt;=DN$6),5,IF($L132=1,2,1)),IF(AND($G132&gt;=DN$5,$G132&lt;=DN$6),IF($M132&gt;0,4,3),0)),IF(AND($D132&lt;=DN$6,$E132&gt;=DN$5),60,0)))</f>
        <v/>
      </c>
      <c r="DO132" s="80" t="str">
        <f>IF(OR($A132="",NOT(ISNUMBER($G132))),"",IF(AND($F132&lt;=DO$6,$G132&gt;=DO$5),IF(DO$5&gt;$N132,5,$K132)*10+IF(AND($F132&gt;=DO$5,$F132&lt;=DO$6),IF(AND($G132&gt;=DO$5,$G132&lt;=DO$6),5,IF($L132=1,2,1)),IF(AND($G132&gt;=DO$5,$G132&lt;=DO$6),IF($M132&gt;0,4,3),0)),IF(AND($D132&lt;=DO$6,$E132&gt;=DO$5),60,0)))</f>
        <v/>
      </c>
      <c r="DP132" s="80" t="str">
        <f>IF(OR($A132="",NOT(ISNUMBER($G132))),"",IF(AND($F132&lt;=DP$6,$G132&gt;=DP$5),IF(DP$5&gt;$N132,5,$K132)*10+IF(AND($F132&gt;=DP$5,$F132&lt;=DP$6),IF(AND($G132&gt;=DP$5,$G132&lt;=DP$6),5,IF($L132=1,2,1)),IF(AND($G132&gt;=DP$5,$G132&lt;=DP$6),IF($M132&gt;0,4,3),0)),IF(AND($D132&lt;=DP$6,$E132&gt;=DP$5),60,0)))</f>
        <v/>
      </c>
      <c r="DQ132" s="80" t="str">
        <f>IF(OR($A132="",NOT(ISNUMBER($G132))),"",IF(AND($F132&lt;=DQ$6,$G132&gt;=DQ$5),IF(DQ$5&gt;$N132,5,$K132)*10+IF(AND($F132&gt;=DQ$5,$F132&lt;=DQ$6),IF(AND($G132&gt;=DQ$5,$G132&lt;=DQ$6),5,IF($L132=1,2,1)),IF(AND($G132&gt;=DQ$5,$G132&lt;=DQ$6),IF($M132&gt;0,4,3),0)),IF(AND($D132&lt;=DQ$6,$E132&gt;=DQ$5),60,0)))</f>
        <v/>
      </c>
      <c r="DR132" s="80" t="str">
        <f>IF(OR($A132="",NOT(ISNUMBER($G132))),"",IF(AND($F132&lt;=DR$6,$G132&gt;=DR$5),IF(DR$5&gt;$N132,5,$K132)*10+IF(AND($F132&gt;=DR$5,$F132&lt;=DR$6),IF(AND($G132&gt;=DR$5,$G132&lt;=DR$6),5,IF($L132=1,2,1)),IF(AND($G132&gt;=DR$5,$G132&lt;=DR$6),IF($M132&gt;0,4,3),0)),IF(AND($D132&lt;=DR$6,$E132&gt;=DR$5),60,0)))</f>
        <v/>
      </c>
      <c r="DS132" s="80" t="str">
        <f>IF(OR($A132="",NOT(ISNUMBER($G132))),"",IF(AND($F132&lt;=DS$6,$G132&gt;=DS$5),IF(DS$5&gt;$N132,5,$K132)*10+IF(AND($F132&gt;=DS$5,$F132&lt;=DS$6),IF(AND($G132&gt;=DS$5,$G132&lt;=DS$6),5,IF($L132=1,2,1)),IF(AND($G132&gt;=DS$5,$G132&lt;=DS$6),IF($M132&gt;0,4,3),0)),IF(AND($D132&lt;=DS$6,$E132&gt;=DS$5),60,0)))</f>
        <v/>
      </c>
      <c r="DT132" s="80" t="str">
        <f>IF(OR($A132="",NOT(ISNUMBER($G132))),"",IF(AND($F132&lt;=DT$6,$G132&gt;=DT$5),IF(DT$5&gt;$N132,5,$K132)*10+IF(AND($F132&gt;=DT$5,$F132&lt;=DT$6),IF(AND($G132&gt;=DT$5,$G132&lt;=DT$6),5,IF($L132=1,2,1)),IF(AND($G132&gt;=DT$5,$G132&lt;=DT$6),IF($M132&gt;0,4,3),0)),IF(AND($D132&lt;=DT$6,$E132&gt;=DT$5),60,0)))</f>
        <v/>
      </c>
      <c r="DU132" s="80" t="str">
        <f>IF(OR($A132="",NOT(ISNUMBER($G132))),"",IF(AND($F132&lt;=DU$6,$G132&gt;=DU$5),IF(DU$5&gt;$N132,5,$K132)*10+IF(AND($F132&gt;=DU$5,$F132&lt;=DU$6),IF(AND($G132&gt;=DU$5,$G132&lt;=DU$6),5,IF($L132=1,2,1)),IF(AND($G132&gt;=DU$5,$G132&lt;=DU$6),IF($M132&gt;0,4,3),0)),IF(AND($D132&lt;=DU$6,$E132&gt;=DU$5),60,0)))</f>
        <v/>
      </c>
      <c r="DV132" s="80" t="str">
        <f>IF(OR($A132="",NOT(ISNUMBER($G132))),"",IF(AND($F132&lt;=DV$6,$G132&gt;=DV$5),IF(DV$5&gt;$N132,5,$K132)*10+IF(AND($F132&gt;=DV$5,$F132&lt;=DV$6),IF(AND($G132&gt;=DV$5,$G132&lt;=DV$6),5,IF($L132=1,2,1)),IF(AND($G132&gt;=DV$5,$G132&lt;=DV$6),IF($M132&gt;0,4,3),0)),IF(AND($D132&lt;=DV$6,$E132&gt;=DV$5),60,0)))</f>
        <v/>
      </c>
      <c r="DW132" s="80" t="str">
        <f>IF(OR($A132="",NOT(ISNUMBER($G132))),"",IF(AND($F132&lt;=DW$6,$G132&gt;=DW$5),IF(DW$5&gt;$N132,5,$K132)*10+IF(AND($F132&gt;=DW$5,$F132&lt;=DW$6),IF(AND($G132&gt;=DW$5,$G132&lt;=DW$6),5,IF($L132=1,2,1)),IF(AND($G132&gt;=DW$5,$G132&lt;=DW$6),IF($M132&gt;0,4,3),0)),IF(AND($D132&lt;=DW$6,$E132&gt;=DW$5),60,0)))</f>
        <v/>
      </c>
      <c r="DX132" s="80" t="str">
        <f>IF(OR($A132="",NOT(ISNUMBER($G132))),"",IF(AND($F132&lt;=DX$6,$G132&gt;=DX$5),IF(DX$5&gt;$N132,5,$K132)*10+IF(AND($F132&gt;=DX$5,$F132&lt;=DX$6),IF(AND($G132&gt;=DX$5,$G132&lt;=DX$6),5,IF($L132=1,2,1)),IF(AND($G132&gt;=DX$5,$G132&lt;=DX$6),IF($M132&gt;0,4,3),0)),IF(AND($D132&lt;=DX$6,$E132&gt;=DX$5),60,0)))</f>
        <v/>
      </c>
      <c r="DY132" s="80" t="str">
        <f>IF(OR($A132="",NOT(ISNUMBER($G132))),"",IF(AND($F132&lt;=DY$6,$G132&gt;=DY$5),IF(DY$5&gt;$N132,5,$K132)*10+IF(AND($F132&gt;=DY$5,$F132&lt;=DY$6),IF(AND($G132&gt;=DY$5,$G132&lt;=DY$6),5,IF($L132=1,2,1)),IF(AND($G132&gt;=DY$5,$G132&lt;=DY$6),IF($M132&gt;0,4,3),0)),IF(AND($D132&lt;=DY$6,$E132&gt;=DY$5),60,0)))</f>
        <v/>
      </c>
      <c r="DZ132" s="80" t="str">
        <f>IF(OR($A132="",NOT(ISNUMBER($G132))),"",IF(AND($F132&lt;=DZ$6,$G132&gt;=DZ$5),IF(DZ$5&gt;$N132,5,$K132)*10+IF(AND($F132&gt;=DZ$5,$F132&lt;=DZ$6),IF(AND($G132&gt;=DZ$5,$G132&lt;=DZ$6),5,IF($L132=1,2,1)),IF(AND($G132&gt;=DZ$5,$G132&lt;=DZ$6),IF($M132&gt;0,4,3),0)),IF(AND($D132&lt;=DZ$6,$E132&gt;=DZ$5),60,0)))</f>
        <v/>
      </c>
      <c r="EA132" s="80" t="str">
        <f>IF(OR($A132="",NOT(ISNUMBER($G132))),"",IF(AND($F132&lt;=EA$6,$G132&gt;=EA$5),IF(EA$5&gt;$N132,5,$K132)*10+IF(AND($F132&gt;=EA$5,$F132&lt;=EA$6),IF(AND($G132&gt;=EA$5,$G132&lt;=EA$6),5,IF($L132=1,2,1)),IF(AND($G132&gt;=EA$5,$G132&lt;=EA$6),IF($M132&gt;0,4,3),0)),IF(AND($D132&lt;=EA$6,$E132&gt;=EA$5),60,0)))</f>
        <v/>
      </c>
      <c r="EB132" s="80" t="str">
        <f>IF(OR($A132="",NOT(ISNUMBER($G132))),"",IF(AND($F132&lt;=EB$6,$G132&gt;=EB$5),IF(EB$5&gt;$N132,5,$K132)*10+IF(AND($F132&gt;=EB$5,$F132&lt;=EB$6),IF(AND($G132&gt;=EB$5,$G132&lt;=EB$6),5,IF($L132=1,2,1)),IF(AND($G132&gt;=EB$5,$G132&lt;=EB$6),IF($M132&gt;0,4,3),0)),IF(AND($D132&lt;=EB$6,$E132&gt;=EB$5),60,0)))</f>
        <v/>
      </c>
      <c r="EC132" s="80" t="str">
        <f>IF(OR($A132="",NOT(ISNUMBER($G132))),"",IF(AND($F132&lt;=EC$6,$G132&gt;=EC$5),IF(EC$5&gt;$N132,5,$K132)*10+IF(AND($F132&gt;=EC$5,$F132&lt;=EC$6),IF(AND($G132&gt;=EC$5,$G132&lt;=EC$6),5,IF($L132=1,2,1)),IF(AND($G132&gt;=EC$5,$G132&lt;=EC$6),IF($M132&gt;0,4,3),0)),IF(AND($D132&lt;=EC$6,$E132&gt;=EC$5),60,0)))</f>
        <v/>
      </c>
      <c r="ED132" s="80" t="str">
        <f>IF(OR($A132="",NOT(ISNUMBER($G132))),"",IF(AND($F132&lt;=ED$6,$G132&gt;=ED$5),IF(ED$5&gt;$N132,5,$K132)*10+IF(AND($F132&gt;=ED$5,$F132&lt;=ED$6),IF(AND($G132&gt;=ED$5,$G132&lt;=ED$6),5,IF($L132=1,2,1)),IF(AND($G132&gt;=ED$5,$G132&lt;=ED$6),IF($M132&gt;0,4,3),0)),IF(AND($D132&lt;=ED$6,$E132&gt;=ED$5),60,0)))</f>
        <v/>
      </c>
    </row>
    <row r="133" ht="18" customHeight="1">
      <c r="A133" s="52" t="str">
        <f>IF(Tasks!$B133="","",Tasks!$A133)</f>
        <v/>
      </c>
      <c r="B133" s="78" t="str">
        <f>IF(Tasks!$B133="","",Tasks!$B133)</f>
        <v/>
      </c>
      <c r="C133" s="25" t="str">
        <f>IF($B133="","",IF(AND(Tasks!$D133="",Tasks!$G133=""),"-",IF(Tasks!$D133="","",Tasks!$D133&amp;IF(OR(Tasks!$E133="",Tasks!$E133="FS"),IF(N(Tasks!$F133)=0,"","FS"),Tasks!$E133)&amp;IF(N(Tasks!$F133)=0,"",IF(Tasks!$F133&gt;0,"+","")&amp;Tasks!$F133))&amp;IF(AND(Tasks!$D133&lt;&gt;"",Tasks!$G133&lt;&gt;""),", ","")&amp;IF(Tasks!$G133="","",Tasks!$G133&amp;IF(OR(Tasks!$H133="",Tasks!$H133="FS"),IF(N(Tasks!$I133)=0,"","FS"),Tasks!$H133)&amp;IF(N(Tasks!$I133)=0,"",IF(Tasks!$I133&gt;0,"+","")&amp;Tasks!$I133))))</f>
        <v/>
      </c>
      <c r="D133" s="51" t="str">
        <f>IF(OR($B133="",Tasks!$Q133=""),"",Tasks!$Q133)</f>
        <v/>
      </c>
      <c r="E133" s="51" t="str">
        <f>IF(OR($B133="",Tasks!$R133=""),"",Tasks!$R133)</f>
        <v/>
      </c>
      <c r="F133" s="51" t="str">
        <f>IF(OR($B133="",Tasks!$S133=""),"",Tasks!$S133)</f>
        <v/>
      </c>
      <c r="G133" s="51" t="str">
        <f>IF(OR($B133="",Tasks!$T133=""),"",Tasks!$T133)</f>
        <v/>
      </c>
      <c r="H133" s="52" t="str">
        <f>IF($B133="","",Tasks!$AE133)</f>
        <v/>
      </c>
      <c r="I133" s="79" t="str">
        <f>IF($B133="","",Tasks!$AF133)</f>
        <v/>
      </c>
      <c r="J133" s="53" t="str">
        <f>IF(OR($B133="",Tasks!$V133=""),"",Tasks!$V133)</f>
        <v/>
      </c>
      <c r="K133" s="52" t="str">
        <f>IF($B133="","",Tasks!$AA133)</f>
        <v/>
      </c>
      <c r="L133" s="52" t="str">
        <f>IF($B133="","",Tasks!$AB133)</f>
        <v/>
      </c>
      <c r="M133" s="52" t="str">
        <f>IF($B133="","",Tasks!$Z133)</f>
        <v/>
      </c>
      <c r="N133" s="52" t="str">
        <f>IF(OR($B133="",Tasks!$AG133=""),"",Tasks!$AG133)</f>
        <v/>
      </c>
      <c r="O133" s="80" t="str">
        <f>IF(OR($A133="",NOT(ISNUMBER($G133))),"",IF(AND($F133&lt;=O$6,$G133&gt;=O$5),IF(O$5&gt;$N133,5,$K133)*10+IF(AND($F133&gt;=O$5,$F133&lt;=O$6),IF(AND($G133&gt;=O$5,$G133&lt;=O$6),5,IF($L133=1,2,1)),IF(AND($G133&gt;=O$5,$G133&lt;=O$6),IF($M133&gt;0,4,3),0)),IF(AND($D133&lt;=O$6,$E133&gt;=O$5),60,0)))</f>
        <v/>
      </c>
      <c r="P133" s="80" t="str">
        <f>IF(OR($A133="",NOT(ISNUMBER($G133))),"",IF(AND($F133&lt;=P$6,$G133&gt;=P$5),IF(P$5&gt;$N133,5,$K133)*10+IF(AND($F133&gt;=P$5,$F133&lt;=P$6),IF(AND($G133&gt;=P$5,$G133&lt;=P$6),5,IF($L133=1,2,1)),IF(AND($G133&gt;=P$5,$G133&lt;=P$6),IF($M133&gt;0,4,3),0)),IF(AND($D133&lt;=P$6,$E133&gt;=P$5),60,0)))</f>
        <v/>
      </c>
      <c r="Q133" s="80" t="str">
        <f>IF(OR($A133="",NOT(ISNUMBER($G133))),"",IF(AND($F133&lt;=Q$6,$G133&gt;=Q$5),IF(Q$5&gt;$N133,5,$K133)*10+IF(AND($F133&gt;=Q$5,$F133&lt;=Q$6),IF(AND($G133&gt;=Q$5,$G133&lt;=Q$6),5,IF($L133=1,2,1)),IF(AND($G133&gt;=Q$5,$G133&lt;=Q$6),IF($M133&gt;0,4,3),0)),IF(AND($D133&lt;=Q$6,$E133&gt;=Q$5),60,0)))</f>
        <v/>
      </c>
      <c r="R133" s="80" t="str">
        <f>IF(OR($A133="",NOT(ISNUMBER($G133))),"",IF(AND($F133&lt;=R$6,$G133&gt;=R$5),IF(R$5&gt;$N133,5,$K133)*10+IF(AND($F133&gt;=R$5,$F133&lt;=R$6),IF(AND($G133&gt;=R$5,$G133&lt;=R$6),5,IF($L133=1,2,1)),IF(AND($G133&gt;=R$5,$G133&lt;=R$6),IF($M133&gt;0,4,3),0)),IF(AND($D133&lt;=R$6,$E133&gt;=R$5),60,0)))</f>
        <v/>
      </c>
      <c r="S133" s="80" t="str">
        <f>IF(OR($A133="",NOT(ISNUMBER($G133))),"",IF(AND($F133&lt;=S$6,$G133&gt;=S$5),IF(S$5&gt;$N133,5,$K133)*10+IF(AND($F133&gt;=S$5,$F133&lt;=S$6),IF(AND($G133&gt;=S$5,$G133&lt;=S$6),5,IF($L133=1,2,1)),IF(AND($G133&gt;=S$5,$G133&lt;=S$6),IF($M133&gt;0,4,3),0)),IF(AND($D133&lt;=S$6,$E133&gt;=S$5),60,0)))</f>
        <v/>
      </c>
      <c r="T133" s="80" t="str">
        <f>IF(OR($A133="",NOT(ISNUMBER($G133))),"",IF(AND($F133&lt;=T$6,$G133&gt;=T$5),IF(T$5&gt;$N133,5,$K133)*10+IF(AND($F133&gt;=T$5,$F133&lt;=T$6),IF(AND($G133&gt;=T$5,$G133&lt;=T$6),5,IF($L133=1,2,1)),IF(AND($G133&gt;=T$5,$G133&lt;=T$6),IF($M133&gt;0,4,3),0)),IF(AND($D133&lt;=T$6,$E133&gt;=T$5),60,0)))</f>
        <v/>
      </c>
      <c r="U133" s="80" t="str">
        <f>IF(OR($A133="",NOT(ISNUMBER($G133))),"",IF(AND($F133&lt;=U$6,$G133&gt;=U$5),IF(U$5&gt;$N133,5,$K133)*10+IF(AND($F133&gt;=U$5,$F133&lt;=U$6),IF(AND($G133&gt;=U$5,$G133&lt;=U$6),5,IF($L133=1,2,1)),IF(AND($G133&gt;=U$5,$G133&lt;=U$6),IF($M133&gt;0,4,3),0)),IF(AND($D133&lt;=U$6,$E133&gt;=U$5),60,0)))</f>
        <v/>
      </c>
      <c r="V133" s="80" t="str">
        <f>IF(OR($A133="",NOT(ISNUMBER($G133))),"",IF(AND($F133&lt;=V$6,$G133&gt;=V$5),IF(V$5&gt;$N133,5,$K133)*10+IF(AND($F133&gt;=V$5,$F133&lt;=V$6),IF(AND($G133&gt;=V$5,$G133&lt;=V$6),5,IF($L133=1,2,1)),IF(AND($G133&gt;=V$5,$G133&lt;=V$6),IF($M133&gt;0,4,3),0)),IF(AND($D133&lt;=V$6,$E133&gt;=V$5),60,0)))</f>
        <v/>
      </c>
      <c r="W133" s="80" t="str">
        <f>IF(OR($A133="",NOT(ISNUMBER($G133))),"",IF(AND($F133&lt;=W$6,$G133&gt;=W$5),IF(W$5&gt;$N133,5,$K133)*10+IF(AND($F133&gt;=W$5,$F133&lt;=W$6),IF(AND($G133&gt;=W$5,$G133&lt;=W$6),5,IF($L133=1,2,1)),IF(AND($G133&gt;=W$5,$G133&lt;=W$6),IF($M133&gt;0,4,3),0)),IF(AND($D133&lt;=W$6,$E133&gt;=W$5),60,0)))</f>
        <v/>
      </c>
      <c r="X133" s="80" t="str">
        <f>IF(OR($A133="",NOT(ISNUMBER($G133))),"",IF(AND($F133&lt;=X$6,$G133&gt;=X$5),IF(X$5&gt;$N133,5,$K133)*10+IF(AND($F133&gt;=X$5,$F133&lt;=X$6),IF(AND($G133&gt;=X$5,$G133&lt;=X$6),5,IF($L133=1,2,1)),IF(AND($G133&gt;=X$5,$G133&lt;=X$6),IF($M133&gt;0,4,3),0)),IF(AND($D133&lt;=X$6,$E133&gt;=X$5),60,0)))</f>
        <v/>
      </c>
      <c r="Y133" s="80" t="str">
        <f>IF(OR($A133="",NOT(ISNUMBER($G133))),"",IF(AND($F133&lt;=Y$6,$G133&gt;=Y$5),IF(Y$5&gt;$N133,5,$K133)*10+IF(AND($F133&gt;=Y$5,$F133&lt;=Y$6),IF(AND($G133&gt;=Y$5,$G133&lt;=Y$6),5,IF($L133=1,2,1)),IF(AND($G133&gt;=Y$5,$G133&lt;=Y$6),IF($M133&gt;0,4,3),0)),IF(AND($D133&lt;=Y$6,$E133&gt;=Y$5),60,0)))</f>
        <v/>
      </c>
      <c r="Z133" s="80" t="str">
        <f>IF(OR($A133="",NOT(ISNUMBER($G133))),"",IF(AND($F133&lt;=Z$6,$G133&gt;=Z$5),IF(Z$5&gt;$N133,5,$K133)*10+IF(AND($F133&gt;=Z$5,$F133&lt;=Z$6),IF(AND($G133&gt;=Z$5,$G133&lt;=Z$6),5,IF($L133=1,2,1)),IF(AND($G133&gt;=Z$5,$G133&lt;=Z$6),IF($M133&gt;0,4,3),0)),IF(AND($D133&lt;=Z$6,$E133&gt;=Z$5),60,0)))</f>
        <v/>
      </c>
      <c r="AA133" s="80" t="str">
        <f>IF(OR($A133="",NOT(ISNUMBER($G133))),"",IF(AND($F133&lt;=AA$6,$G133&gt;=AA$5),IF(AA$5&gt;$N133,5,$K133)*10+IF(AND($F133&gt;=AA$5,$F133&lt;=AA$6),IF(AND($G133&gt;=AA$5,$G133&lt;=AA$6),5,IF($L133=1,2,1)),IF(AND($G133&gt;=AA$5,$G133&lt;=AA$6),IF($M133&gt;0,4,3),0)),IF(AND($D133&lt;=AA$6,$E133&gt;=AA$5),60,0)))</f>
        <v/>
      </c>
      <c r="AB133" s="80" t="str">
        <f>IF(OR($A133="",NOT(ISNUMBER($G133))),"",IF(AND($F133&lt;=AB$6,$G133&gt;=AB$5),IF(AB$5&gt;$N133,5,$K133)*10+IF(AND($F133&gt;=AB$5,$F133&lt;=AB$6),IF(AND($G133&gt;=AB$5,$G133&lt;=AB$6),5,IF($L133=1,2,1)),IF(AND($G133&gt;=AB$5,$G133&lt;=AB$6),IF($M133&gt;0,4,3),0)),IF(AND($D133&lt;=AB$6,$E133&gt;=AB$5),60,0)))</f>
        <v/>
      </c>
      <c r="AC133" s="80" t="str">
        <f>IF(OR($A133="",NOT(ISNUMBER($G133))),"",IF(AND($F133&lt;=AC$6,$G133&gt;=AC$5),IF(AC$5&gt;$N133,5,$K133)*10+IF(AND($F133&gt;=AC$5,$F133&lt;=AC$6),IF(AND($G133&gt;=AC$5,$G133&lt;=AC$6),5,IF($L133=1,2,1)),IF(AND($G133&gt;=AC$5,$G133&lt;=AC$6),IF($M133&gt;0,4,3),0)),IF(AND($D133&lt;=AC$6,$E133&gt;=AC$5),60,0)))</f>
        <v/>
      </c>
      <c r="AD133" s="80" t="str">
        <f>IF(OR($A133="",NOT(ISNUMBER($G133))),"",IF(AND($F133&lt;=AD$6,$G133&gt;=AD$5),IF(AD$5&gt;$N133,5,$K133)*10+IF(AND($F133&gt;=AD$5,$F133&lt;=AD$6),IF(AND($G133&gt;=AD$5,$G133&lt;=AD$6),5,IF($L133=1,2,1)),IF(AND($G133&gt;=AD$5,$G133&lt;=AD$6),IF($M133&gt;0,4,3),0)),IF(AND($D133&lt;=AD$6,$E133&gt;=AD$5),60,0)))</f>
        <v/>
      </c>
      <c r="AE133" s="80" t="str">
        <f>IF(OR($A133="",NOT(ISNUMBER($G133))),"",IF(AND($F133&lt;=AE$6,$G133&gt;=AE$5),IF(AE$5&gt;$N133,5,$K133)*10+IF(AND($F133&gt;=AE$5,$F133&lt;=AE$6),IF(AND($G133&gt;=AE$5,$G133&lt;=AE$6),5,IF($L133=1,2,1)),IF(AND($G133&gt;=AE$5,$G133&lt;=AE$6),IF($M133&gt;0,4,3),0)),IF(AND($D133&lt;=AE$6,$E133&gt;=AE$5),60,0)))</f>
        <v/>
      </c>
      <c r="AF133" s="80" t="str">
        <f>IF(OR($A133="",NOT(ISNUMBER($G133))),"",IF(AND($F133&lt;=AF$6,$G133&gt;=AF$5),IF(AF$5&gt;$N133,5,$K133)*10+IF(AND($F133&gt;=AF$5,$F133&lt;=AF$6),IF(AND($G133&gt;=AF$5,$G133&lt;=AF$6),5,IF($L133=1,2,1)),IF(AND($G133&gt;=AF$5,$G133&lt;=AF$6),IF($M133&gt;0,4,3),0)),IF(AND($D133&lt;=AF$6,$E133&gt;=AF$5),60,0)))</f>
        <v/>
      </c>
      <c r="AG133" s="80" t="str">
        <f>IF(OR($A133="",NOT(ISNUMBER($G133))),"",IF(AND($F133&lt;=AG$6,$G133&gt;=AG$5),IF(AG$5&gt;$N133,5,$K133)*10+IF(AND($F133&gt;=AG$5,$F133&lt;=AG$6),IF(AND($G133&gt;=AG$5,$G133&lt;=AG$6),5,IF($L133=1,2,1)),IF(AND($G133&gt;=AG$5,$G133&lt;=AG$6),IF($M133&gt;0,4,3),0)),IF(AND($D133&lt;=AG$6,$E133&gt;=AG$5),60,0)))</f>
        <v/>
      </c>
      <c r="AH133" s="80" t="str">
        <f>IF(OR($A133="",NOT(ISNUMBER($G133))),"",IF(AND($F133&lt;=AH$6,$G133&gt;=AH$5),IF(AH$5&gt;$N133,5,$K133)*10+IF(AND($F133&gt;=AH$5,$F133&lt;=AH$6),IF(AND($G133&gt;=AH$5,$G133&lt;=AH$6),5,IF($L133=1,2,1)),IF(AND($G133&gt;=AH$5,$G133&lt;=AH$6),IF($M133&gt;0,4,3),0)),IF(AND($D133&lt;=AH$6,$E133&gt;=AH$5),60,0)))</f>
        <v/>
      </c>
      <c r="AI133" s="80" t="str">
        <f>IF(OR($A133="",NOT(ISNUMBER($G133))),"",IF(AND($F133&lt;=AI$6,$G133&gt;=AI$5),IF(AI$5&gt;$N133,5,$K133)*10+IF(AND($F133&gt;=AI$5,$F133&lt;=AI$6),IF(AND($G133&gt;=AI$5,$G133&lt;=AI$6),5,IF($L133=1,2,1)),IF(AND($G133&gt;=AI$5,$G133&lt;=AI$6),IF($M133&gt;0,4,3),0)),IF(AND($D133&lt;=AI$6,$E133&gt;=AI$5),60,0)))</f>
        <v/>
      </c>
      <c r="AJ133" s="80" t="str">
        <f>IF(OR($A133="",NOT(ISNUMBER($G133))),"",IF(AND($F133&lt;=AJ$6,$G133&gt;=AJ$5),IF(AJ$5&gt;$N133,5,$K133)*10+IF(AND($F133&gt;=AJ$5,$F133&lt;=AJ$6),IF(AND($G133&gt;=AJ$5,$G133&lt;=AJ$6),5,IF($L133=1,2,1)),IF(AND($G133&gt;=AJ$5,$G133&lt;=AJ$6),IF($M133&gt;0,4,3),0)),IF(AND($D133&lt;=AJ$6,$E133&gt;=AJ$5),60,0)))</f>
        <v/>
      </c>
      <c r="AK133" s="80" t="str">
        <f>IF(OR($A133="",NOT(ISNUMBER($G133))),"",IF(AND($F133&lt;=AK$6,$G133&gt;=AK$5),IF(AK$5&gt;$N133,5,$K133)*10+IF(AND($F133&gt;=AK$5,$F133&lt;=AK$6),IF(AND($G133&gt;=AK$5,$G133&lt;=AK$6),5,IF($L133=1,2,1)),IF(AND($G133&gt;=AK$5,$G133&lt;=AK$6),IF($M133&gt;0,4,3),0)),IF(AND($D133&lt;=AK$6,$E133&gt;=AK$5),60,0)))</f>
        <v/>
      </c>
      <c r="AL133" s="80" t="str">
        <f>IF(OR($A133="",NOT(ISNUMBER($G133))),"",IF(AND($F133&lt;=AL$6,$G133&gt;=AL$5),IF(AL$5&gt;$N133,5,$K133)*10+IF(AND($F133&gt;=AL$5,$F133&lt;=AL$6),IF(AND($G133&gt;=AL$5,$G133&lt;=AL$6),5,IF($L133=1,2,1)),IF(AND($G133&gt;=AL$5,$G133&lt;=AL$6),IF($M133&gt;0,4,3),0)),IF(AND($D133&lt;=AL$6,$E133&gt;=AL$5),60,0)))</f>
        <v/>
      </c>
      <c r="AM133" s="80" t="str">
        <f>IF(OR($A133="",NOT(ISNUMBER($G133))),"",IF(AND($F133&lt;=AM$6,$G133&gt;=AM$5),IF(AM$5&gt;$N133,5,$K133)*10+IF(AND($F133&gt;=AM$5,$F133&lt;=AM$6),IF(AND($G133&gt;=AM$5,$G133&lt;=AM$6),5,IF($L133=1,2,1)),IF(AND($G133&gt;=AM$5,$G133&lt;=AM$6),IF($M133&gt;0,4,3),0)),IF(AND($D133&lt;=AM$6,$E133&gt;=AM$5),60,0)))</f>
        <v/>
      </c>
      <c r="AN133" s="80" t="str">
        <f>IF(OR($A133="",NOT(ISNUMBER($G133))),"",IF(AND($F133&lt;=AN$6,$G133&gt;=AN$5),IF(AN$5&gt;$N133,5,$K133)*10+IF(AND($F133&gt;=AN$5,$F133&lt;=AN$6),IF(AND($G133&gt;=AN$5,$G133&lt;=AN$6),5,IF($L133=1,2,1)),IF(AND($G133&gt;=AN$5,$G133&lt;=AN$6),IF($M133&gt;0,4,3),0)),IF(AND($D133&lt;=AN$6,$E133&gt;=AN$5),60,0)))</f>
        <v/>
      </c>
      <c r="AO133" s="80" t="str">
        <f>IF(OR($A133="",NOT(ISNUMBER($G133))),"",IF(AND($F133&lt;=AO$6,$G133&gt;=AO$5),IF(AO$5&gt;$N133,5,$K133)*10+IF(AND($F133&gt;=AO$5,$F133&lt;=AO$6),IF(AND($G133&gt;=AO$5,$G133&lt;=AO$6),5,IF($L133=1,2,1)),IF(AND($G133&gt;=AO$5,$G133&lt;=AO$6),IF($M133&gt;0,4,3),0)),IF(AND($D133&lt;=AO$6,$E133&gt;=AO$5),60,0)))</f>
        <v/>
      </c>
      <c r="AP133" s="80" t="str">
        <f>IF(OR($A133="",NOT(ISNUMBER($G133))),"",IF(AND($F133&lt;=AP$6,$G133&gt;=AP$5),IF(AP$5&gt;$N133,5,$K133)*10+IF(AND($F133&gt;=AP$5,$F133&lt;=AP$6),IF(AND($G133&gt;=AP$5,$G133&lt;=AP$6),5,IF($L133=1,2,1)),IF(AND($G133&gt;=AP$5,$G133&lt;=AP$6),IF($M133&gt;0,4,3),0)),IF(AND($D133&lt;=AP$6,$E133&gt;=AP$5),60,0)))</f>
        <v/>
      </c>
      <c r="AQ133" s="80" t="str">
        <f>IF(OR($A133="",NOT(ISNUMBER($G133))),"",IF(AND($F133&lt;=AQ$6,$G133&gt;=AQ$5),IF(AQ$5&gt;$N133,5,$K133)*10+IF(AND($F133&gt;=AQ$5,$F133&lt;=AQ$6),IF(AND($G133&gt;=AQ$5,$G133&lt;=AQ$6),5,IF($L133=1,2,1)),IF(AND($G133&gt;=AQ$5,$G133&lt;=AQ$6),IF($M133&gt;0,4,3),0)),IF(AND($D133&lt;=AQ$6,$E133&gt;=AQ$5),60,0)))</f>
        <v/>
      </c>
      <c r="AR133" s="80" t="str">
        <f>IF(OR($A133="",NOT(ISNUMBER($G133))),"",IF(AND($F133&lt;=AR$6,$G133&gt;=AR$5),IF(AR$5&gt;$N133,5,$K133)*10+IF(AND($F133&gt;=AR$5,$F133&lt;=AR$6),IF(AND($G133&gt;=AR$5,$G133&lt;=AR$6),5,IF($L133=1,2,1)),IF(AND($G133&gt;=AR$5,$G133&lt;=AR$6),IF($M133&gt;0,4,3),0)),IF(AND($D133&lt;=AR$6,$E133&gt;=AR$5),60,0)))</f>
        <v/>
      </c>
      <c r="AS133" s="80" t="str">
        <f>IF(OR($A133="",NOT(ISNUMBER($G133))),"",IF(AND($F133&lt;=AS$6,$G133&gt;=AS$5),IF(AS$5&gt;$N133,5,$K133)*10+IF(AND($F133&gt;=AS$5,$F133&lt;=AS$6),IF(AND($G133&gt;=AS$5,$G133&lt;=AS$6),5,IF($L133=1,2,1)),IF(AND($G133&gt;=AS$5,$G133&lt;=AS$6),IF($M133&gt;0,4,3),0)),IF(AND($D133&lt;=AS$6,$E133&gt;=AS$5),60,0)))</f>
        <v/>
      </c>
      <c r="AT133" s="80" t="str">
        <f>IF(OR($A133="",NOT(ISNUMBER($G133))),"",IF(AND($F133&lt;=AT$6,$G133&gt;=AT$5),IF(AT$5&gt;$N133,5,$K133)*10+IF(AND($F133&gt;=AT$5,$F133&lt;=AT$6),IF(AND($G133&gt;=AT$5,$G133&lt;=AT$6),5,IF($L133=1,2,1)),IF(AND($G133&gt;=AT$5,$G133&lt;=AT$6),IF($M133&gt;0,4,3),0)),IF(AND($D133&lt;=AT$6,$E133&gt;=AT$5),60,0)))</f>
        <v/>
      </c>
      <c r="AU133" s="80" t="str">
        <f>IF(OR($A133="",NOT(ISNUMBER($G133))),"",IF(AND($F133&lt;=AU$6,$G133&gt;=AU$5),IF(AU$5&gt;$N133,5,$K133)*10+IF(AND($F133&gt;=AU$5,$F133&lt;=AU$6),IF(AND($G133&gt;=AU$5,$G133&lt;=AU$6),5,IF($L133=1,2,1)),IF(AND($G133&gt;=AU$5,$G133&lt;=AU$6),IF($M133&gt;0,4,3),0)),IF(AND($D133&lt;=AU$6,$E133&gt;=AU$5),60,0)))</f>
        <v/>
      </c>
      <c r="AV133" s="80" t="str">
        <f>IF(OR($A133="",NOT(ISNUMBER($G133))),"",IF(AND($F133&lt;=AV$6,$G133&gt;=AV$5),IF(AV$5&gt;$N133,5,$K133)*10+IF(AND($F133&gt;=AV$5,$F133&lt;=AV$6),IF(AND($G133&gt;=AV$5,$G133&lt;=AV$6),5,IF($L133=1,2,1)),IF(AND($G133&gt;=AV$5,$G133&lt;=AV$6),IF($M133&gt;0,4,3),0)),IF(AND($D133&lt;=AV$6,$E133&gt;=AV$5),60,0)))</f>
        <v/>
      </c>
      <c r="AW133" s="80" t="str">
        <f>IF(OR($A133="",NOT(ISNUMBER($G133))),"",IF(AND($F133&lt;=AW$6,$G133&gt;=AW$5),IF(AW$5&gt;$N133,5,$K133)*10+IF(AND($F133&gt;=AW$5,$F133&lt;=AW$6),IF(AND($G133&gt;=AW$5,$G133&lt;=AW$6),5,IF($L133=1,2,1)),IF(AND($G133&gt;=AW$5,$G133&lt;=AW$6),IF($M133&gt;0,4,3),0)),IF(AND($D133&lt;=AW$6,$E133&gt;=AW$5),60,0)))</f>
        <v/>
      </c>
      <c r="AX133" s="80" t="str">
        <f>IF(OR($A133="",NOT(ISNUMBER($G133))),"",IF(AND($F133&lt;=AX$6,$G133&gt;=AX$5),IF(AX$5&gt;$N133,5,$K133)*10+IF(AND($F133&gt;=AX$5,$F133&lt;=AX$6),IF(AND($G133&gt;=AX$5,$G133&lt;=AX$6),5,IF($L133=1,2,1)),IF(AND($G133&gt;=AX$5,$G133&lt;=AX$6),IF($M133&gt;0,4,3),0)),IF(AND($D133&lt;=AX$6,$E133&gt;=AX$5),60,0)))</f>
        <v/>
      </c>
      <c r="AY133" s="80" t="str">
        <f>IF(OR($A133="",NOT(ISNUMBER($G133))),"",IF(AND($F133&lt;=AY$6,$G133&gt;=AY$5),IF(AY$5&gt;$N133,5,$K133)*10+IF(AND($F133&gt;=AY$5,$F133&lt;=AY$6),IF(AND($G133&gt;=AY$5,$G133&lt;=AY$6),5,IF($L133=1,2,1)),IF(AND($G133&gt;=AY$5,$G133&lt;=AY$6),IF($M133&gt;0,4,3),0)),IF(AND($D133&lt;=AY$6,$E133&gt;=AY$5),60,0)))</f>
        <v/>
      </c>
      <c r="AZ133" s="80" t="str">
        <f>IF(OR($A133="",NOT(ISNUMBER($G133))),"",IF(AND($F133&lt;=AZ$6,$G133&gt;=AZ$5),IF(AZ$5&gt;$N133,5,$K133)*10+IF(AND($F133&gt;=AZ$5,$F133&lt;=AZ$6),IF(AND($G133&gt;=AZ$5,$G133&lt;=AZ$6),5,IF($L133=1,2,1)),IF(AND($G133&gt;=AZ$5,$G133&lt;=AZ$6),IF($M133&gt;0,4,3),0)),IF(AND($D133&lt;=AZ$6,$E133&gt;=AZ$5),60,0)))</f>
        <v/>
      </c>
      <c r="BA133" s="80" t="str">
        <f>IF(OR($A133="",NOT(ISNUMBER($G133))),"",IF(AND($F133&lt;=BA$6,$G133&gt;=BA$5),IF(BA$5&gt;$N133,5,$K133)*10+IF(AND($F133&gt;=BA$5,$F133&lt;=BA$6),IF(AND($G133&gt;=BA$5,$G133&lt;=BA$6),5,IF($L133=1,2,1)),IF(AND($G133&gt;=BA$5,$G133&lt;=BA$6),IF($M133&gt;0,4,3),0)),IF(AND($D133&lt;=BA$6,$E133&gt;=BA$5),60,0)))</f>
        <v/>
      </c>
      <c r="BB133" s="80" t="str">
        <f>IF(OR($A133="",NOT(ISNUMBER($G133))),"",IF(AND($F133&lt;=BB$6,$G133&gt;=BB$5),IF(BB$5&gt;$N133,5,$K133)*10+IF(AND($F133&gt;=BB$5,$F133&lt;=BB$6),IF(AND($G133&gt;=BB$5,$G133&lt;=BB$6),5,IF($L133=1,2,1)),IF(AND($G133&gt;=BB$5,$G133&lt;=BB$6),IF($M133&gt;0,4,3),0)),IF(AND($D133&lt;=BB$6,$E133&gt;=BB$5),60,0)))</f>
        <v/>
      </c>
      <c r="BC133" s="80" t="str">
        <f>IF(OR($A133="",NOT(ISNUMBER($G133))),"",IF(AND($F133&lt;=BC$6,$G133&gt;=BC$5),IF(BC$5&gt;$N133,5,$K133)*10+IF(AND($F133&gt;=BC$5,$F133&lt;=BC$6),IF(AND($G133&gt;=BC$5,$G133&lt;=BC$6),5,IF($L133=1,2,1)),IF(AND($G133&gt;=BC$5,$G133&lt;=BC$6),IF($M133&gt;0,4,3),0)),IF(AND($D133&lt;=BC$6,$E133&gt;=BC$5),60,0)))</f>
        <v/>
      </c>
      <c r="BD133" s="80" t="str">
        <f>IF(OR($A133="",NOT(ISNUMBER($G133))),"",IF(AND($F133&lt;=BD$6,$G133&gt;=BD$5),IF(BD$5&gt;$N133,5,$K133)*10+IF(AND($F133&gt;=BD$5,$F133&lt;=BD$6),IF(AND($G133&gt;=BD$5,$G133&lt;=BD$6),5,IF($L133=1,2,1)),IF(AND($G133&gt;=BD$5,$G133&lt;=BD$6),IF($M133&gt;0,4,3),0)),IF(AND($D133&lt;=BD$6,$E133&gt;=BD$5),60,0)))</f>
        <v/>
      </c>
      <c r="BE133" s="80" t="str">
        <f>IF(OR($A133="",NOT(ISNUMBER($G133))),"",IF(AND($F133&lt;=BE$6,$G133&gt;=BE$5),IF(BE$5&gt;$N133,5,$K133)*10+IF(AND($F133&gt;=BE$5,$F133&lt;=BE$6),IF(AND($G133&gt;=BE$5,$G133&lt;=BE$6),5,IF($L133=1,2,1)),IF(AND($G133&gt;=BE$5,$G133&lt;=BE$6),IF($M133&gt;0,4,3),0)),IF(AND($D133&lt;=BE$6,$E133&gt;=BE$5),60,0)))</f>
        <v/>
      </c>
      <c r="BF133" s="80" t="str">
        <f>IF(OR($A133="",NOT(ISNUMBER($G133))),"",IF(AND($F133&lt;=BF$6,$G133&gt;=BF$5),IF(BF$5&gt;$N133,5,$K133)*10+IF(AND($F133&gt;=BF$5,$F133&lt;=BF$6),IF(AND($G133&gt;=BF$5,$G133&lt;=BF$6),5,IF($L133=1,2,1)),IF(AND($G133&gt;=BF$5,$G133&lt;=BF$6),IF($M133&gt;0,4,3),0)),IF(AND($D133&lt;=BF$6,$E133&gt;=BF$5),60,0)))</f>
        <v/>
      </c>
      <c r="BG133" s="80" t="str">
        <f>IF(OR($A133="",NOT(ISNUMBER($G133))),"",IF(AND($F133&lt;=BG$6,$G133&gt;=BG$5),IF(BG$5&gt;$N133,5,$K133)*10+IF(AND($F133&gt;=BG$5,$F133&lt;=BG$6),IF(AND($G133&gt;=BG$5,$G133&lt;=BG$6),5,IF($L133=1,2,1)),IF(AND($G133&gt;=BG$5,$G133&lt;=BG$6),IF($M133&gt;0,4,3),0)),IF(AND($D133&lt;=BG$6,$E133&gt;=BG$5),60,0)))</f>
        <v/>
      </c>
      <c r="BH133" s="80" t="str">
        <f>IF(OR($A133="",NOT(ISNUMBER($G133))),"",IF(AND($F133&lt;=BH$6,$G133&gt;=BH$5),IF(BH$5&gt;$N133,5,$K133)*10+IF(AND($F133&gt;=BH$5,$F133&lt;=BH$6),IF(AND($G133&gt;=BH$5,$G133&lt;=BH$6),5,IF($L133=1,2,1)),IF(AND($G133&gt;=BH$5,$G133&lt;=BH$6),IF($M133&gt;0,4,3),0)),IF(AND($D133&lt;=BH$6,$E133&gt;=BH$5),60,0)))</f>
        <v/>
      </c>
      <c r="BI133" s="80" t="str">
        <f>IF(OR($A133="",NOT(ISNUMBER($G133))),"",IF(AND($F133&lt;=BI$6,$G133&gt;=BI$5),IF(BI$5&gt;$N133,5,$K133)*10+IF(AND($F133&gt;=BI$5,$F133&lt;=BI$6),IF(AND($G133&gt;=BI$5,$G133&lt;=BI$6),5,IF($L133=1,2,1)),IF(AND($G133&gt;=BI$5,$G133&lt;=BI$6),IF($M133&gt;0,4,3),0)),IF(AND($D133&lt;=BI$6,$E133&gt;=BI$5),60,0)))</f>
        <v/>
      </c>
      <c r="BJ133" s="80" t="str">
        <f>IF(OR($A133="",NOT(ISNUMBER($G133))),"",IF(AND($F133&lt;=BJ$6,$G133&gt;=BJ$5),IF(BJ$5&gt;$N133,5,$K133)*10+IF(AND($F133&gt;=BJ$5,$F133&lt;=BJ$6),IF(AND($G133&gt;=BJ$5,$G133&lt;=BJ$6),5,IF($L133=1,2,1)),IF(AND($G133&gt;=BJ$5,$G133&lt;=BJ$6),IF($M133&gt;0,4,3),0)),IF(AND($D133&lt;=BJ$6,$E133&gt;=BJ$5),60,0)))</f>
        <v/>
      </c>
      <c r="BK133" s="80" t="str">
        <f>IF(OR($A133="",NOT(ISNUMBER($G133))),"",IF(AND($F133&lt;=BK$6,$G133&gt;=BK$5),IF(BK$5&gt;$N133,5,$K133)*10+IF(AND($F133&gt;=BK$5,$F133&lt;=BK$6),IF(AND($G133&gt;=BK$5,$G133&lt;=BK$6),5,IF($L133=1,2,1)),IF(AND($G133&gt;=BK$5,$G133&lt;=BK$6),IF($M133&gt;0,4,3),0)),IF(AND($D133&lt;=BK$6,$E133&gt;=BK$5),60,0)))</f>
        <v/>
      </c>
      <c r="BL133" s="80" t="str">
        <f>IF(OR($A133="",NOT(ISNUMBER($G133))),"",IF(AND($F133&lt;=BL$6,$G133&gt;=BL$5),IF(BL$5&gt;$N133,5,$K133)*10+IF(AND($F133&gt;=BL$5,$F133&lt;=BL$6),IF(AND($G133&gt;=BL$5,$G133&lt;=BL$6),5,IF($L133=1,2,1)),IF(AND($G133&gt;=BL$5,$G133&lt;=BL$6),IF($M133&gt;0,4,3),0)),IF(AND($D133&lt;=BL$6,$E133&gt;=BL$5),60,0)))</f>
        <v/>
      </c>
      <c r="BM133" s="80" t="str">
        <f>IF(OR($A133="",NOT(ISNUMBER($G133))),"",IF(AND($F133&lt;=BM$6,$G133&gt;=BM$5),IF(BM$5&gt;$N133,5,$K133)*10+IF(AND($F133&gt;=BM$5,$F133&lt;=BM$6),IF(AND($G133&gt;=BM$5,$G133&lt;=BM$6),5,IF($L133=1,2,1)),IF(AND($G133&gt;=BM$5,$G133&lt;=BM$6),IF($M133&gt;0,4,3),0)),IF(AND($D133&lt;=BM$6,$E133&gt;=BM$5),60,0)))</f>
        <v/>
      </c>
      <c r="BN133" s="80" t="str">
        <f>IF(OR($A133="",NOT(ISNUMBER($G133))),"",IF(AND($F133&lt;=BN$6,$G133&gt;=BN$5),IF(BN$5&gt;$N133,5,$K133)*10+IF(AND($F133&gt;=BN$5,$F133&lt;=BN$6),IF(AND($G133&gt;=BN$5,$G133&lt;=BN$6),5,IF($L133=1,2,1)),IF(AND($G133&gt;=BN$5,$G133&lt;=BN$6),IF($M133&gt;0,4,3),0)),IF(AND($D133&lt;=BN$6,$E133&gt;=BN$5),60,0)))</f>
        <v/>
      </c>
      <c r="BO133" s="80" t="str">
        <f>IF(OR($A133="",NOT(ISNUMBER($G133))),"",IF(AND($F133&lt;=BO$6,$G133&gt;=BO$5),IF(BO$5&gt;$N133,5,$K133)*10+IF(AND($F133&gt;=BO$5,$F133&lt;=BO$6),IF(AND($G133&gt;=BO$5,$G133&lt;=BO$6),5,IF($L133=1,2,1)),IF(AND($G133&gt;=BO$5,$G133&lt;=BO$6),IF($M133&gt;0,4,3),0)),IF(AND($D133&lt;=BO$6,$E133&gt;=BO$5),60,0)))</f>
        <v/>
      </c>
      <c r="BP133" s="80" t="str">
        <f>IF(OR($A133="",NOT(ISNUMBER($G133))),"",IF(AND($F133&lt;=BP$6,$G133&gt;=BP$5),IF(BP$5&gt;$N133,5,$K133)*10+IF(AND($F133&gt;=BP$5,$F133&lt;=BP$6),IF(AND($G133&gt;=BP$5,$G133&lt;=BP$6),5,IF($L133=1,2,1)),IF(AND($G133&gt;=BP$5,$G133&lt;=BP$6),IF($M133&gt;0,4,3),0)),IF(AND($D133&lt;=BP$6,$E133&gt;=BP$5),60,0)))</f>
        <v/>
      </c>
      <c r="BQ133" s="80" t="str">
        <f>IF(OR($A133="",NOT(ISNUMBER($G133))),"",IF(AND($F133&lt;=BQ$6,$G133&gt;=BQ$5),IF(BQ$5&gt;$N133,5,$K133)*10+IF(AND($F133&gt;=BQ$5,$F133&lt;=BQ$6),IF(AND($G133&gt;=BQ$5,$G133&lt;=BQ$6),5,IF($L133=1,2,1)),IF(AND($G133&gt;=BQ$5,$G133&lt;=BQ$6),IF($M133&gt;0,4,3),0)),IF(AND($D133&lt;=BQ$6,$E133&gt;=BQ$5),60,0)))</f>
        <v/>
      </c>
      <c r="BR133" s="80" t="str">
        <f>IF(OR($A133="",NOT(ISNUMBER($G133))),"",IF(AND($F133&lt;=BR$6,$G133&gt;=BR$5),IF(BR$5&gt;$N133,5,$K133)*10+IF(AND($F133&gt;=BR$5,$F133&lt;=BR$6),IF(AND($G133&gt;=BR$5,$G133&lt;=BR$6),5,IF($L133=1,2,1)),IF(AND($G133&gt;=BR$5,$G133&lt;=BR$6),IF($M133&gt;0,4,3),0)),IF(AND($D133&lt;=BR$6,$E133&gt;=BR$5),60,0)))</f>
        <v/>
      </c>
      <c r="BS133" s="80" t="str">
        <f>IF(OR($A133="",NOT(ISNUMBER($G133))),"",IF(AND($F133&lt;=BS$6,$G133&gt;=BS$5),IF(BS$5&gt;$N133,5,$K133)*10+IF(AND($F133&gt;=BS$5,$F133&lt;=BS$6),IF(AND($G133&gt;=BS$5,$G133&lt;=BS$6),5,IF($L133=1,2,1)),IF(AND($G133&gt;=BS$5,$G133&lt;=BS$6),IF($M133&gt;0,4,3),0)),IF(AND($D133&lt;=BS$6,$E133&gt;=BS$5),60,0)))</f>
        <v/>
      </c>
      <c r="BT133" s="80" t="str">
        <f>IF(OR($A133="",NOT(ISNUMBER($G133))),"",IF(AND($F133&lt;=BT$6,$G133&gt;=BT$5),IF(BT$5&gt;$N133,5,$K133)*10+IF(AND($F133&gt;=BT$5,$F133&lt;=BT$6),IF(AND($G133&gt;=BT$5,$G133&lt;=BT$6),5,IF($L133=1,2,1)),IF(AND($G133&gt;=BT$5,$G133&lt;=BT$6),IF($M133&gt;0,4,3),0)),IF(AND($D133&lt;=BT$6,$E133&gt;=BT$5),60,0)))</f>
        <v/>
      </c>
      <c r="BU133" s="80" t="str">
        <f>IF(OR($A133="",NOT(ISNUMBER($G133))),"",IF(AND($F133&lt;=BU$6,$G133&gt;=BU$5),IF(BU$5&gt;$N133,5,$K133)*10+IF(AND($F133&gt;=BU$5,$F133&lt;=BU$6),IF(AND($G133&gt;=BU$5,$G133&lt;=BU$6),5,IF($L133=1,2,1)),IF(AND($G133&gt;=BU$5,$G133&lt;=BU$6),IF($M133&gt;0,4,3),0)),IF(AND($D133&lt;=BU$6,$E133&gt;=BU$5),60,0)))</f>
        <v/>
      </c>
      <c r="BV133" s="80" t="str">
        <f>IF(OR($A133="",NOT(ISNUMBER($G133))),"",IF(AND($F133&lt;=BV$6,$G133&gt;=BV$5),IF(BV$5&gt;$N133,5,$K133)*10+IF(AND($F133&gt;=BV$5,$F133&lt;=BV$6),IF(AND($G133&gt;=BV$5,$G133&lt;=BV$6),5,IF($L133=1,2,1)),IF(AND($G133&gt;=BV$5,$G133&lt;=BV$6),IF($M133&gt;0,4,3),0)),IF(AND($D133&lt;=BV$6,$E133&gt;=BV$5),60,0)))</f>
        <v/>
      </c>
      <c r="BW133" s="80" t="str">
        <f>IF(OR($A133="",NOT(ISNUMBER($G133))),"",IF(AND($F133&lt;=BW$6,$G133&gt;=BW$5),IF(BW$5&gt;$N133,5,$K133)*10+IF(AND($F133&gt;=BW$5,$F133&lt;=BW$6),IF(AND($G133&gt;=BW$5,$G133&lt;=BW$6),5,IF($L133=1,2,1)),IF(AND($G133&gt;=BW$5,$G133&lt;=BW$6),IF($M133&gt;0,4,3),0)),IF(AND($D133&lt;=BW$6,$E133&gt;=BW$5),60,0)))</f>
        <v/>
      </c>
      <c r="BX133" s="80" t="str">
        <f>IF(OR($A133="",NOT(ISNUMBER($G133))),"",IF(AND($F133&lt;=BX$6,$G133&gt;=BX$5),IF(BX$5&gt;$N133,5,$K133)*10+IF(AND($F133&gt;=BX$5,$F133&lt;=BX$6),IF(AND($G133&gt;=BX$5,$G133&lt;=BX$6),5,IF($L133=1,2,1)),IF(AND($G133&gt;=BX$5,$G133&lt;=BX$6),IF($M133&gt;0,4,3),0)),IF(AND($D133&lt;=BX$6,$E133&gt;=BX$5),60,0)))</f>
        <v/>
      </c>
      <c r="BY133" s="80" t="str">
        <f>IF(OR($A133="",NOT(ISNUMBER($G133))),"",IF(AND($F133&lt;=BY$6,$G133&gt;=BY$5),IF(BY$5&gt;$N133,5,$K133)*10+IF(AND($F133&gt;=BY$5,$F133&lt;=BY$6),IF(AND($G133&gt;=BY$5,$G133&lt;=BY$6),5,IF($L133=1,2,1)),IF(AND($G133&gt;=BY$5,$G133&lt;=BY$6),IF($M133&gt;0,4,3),0)),IF(AND($D133&lt;=BY$6,$E133&gt;=BY$5),60,0)))</f>
        <v/>
      </c>
      <c r="BZ133" s="80" t="str">
        <f>IF(OR($A133="",NOT(ISNUMBER($G133))),"",IF(AND($F133&lt;=BZ$6,$G133&gt;=BZ$5),IF(BZ$5&gt;$N133,5,$K133)*10+IF(AND($F133&gt;=BZ$5,$F133&lt;=BZ$6),IF(AND($G133&gt;=BZ$5,$G133&lt;=BZ$6),5,IF($L133=1,2,1)),IF(AND($G133&gt;=BZ$5,$G133&lt;=BZ$6),IF($M133&gt;0,4,3),0)),IF(AND($D133&lt;=BZ$6,$E133&gt;=BZ$5),60,0)))</f>
        <v/>
      </c>
      <c r="CA133" s="80" t="str">
        <f>IF(OR($A133="",NOT(ISNUMBER($G133))),"",IF(AND($F133&lt;=CA$6,$G133&gt;=CA$5),IF(CA$5&gt;$N133,5,$K133)*10+IF(AND($F133&gt;=CA$5,$F133&lt;=CA$6),IF(AND($G133&gt;=CA$5,$G133&lt;=CA$6),5,IF($L133=1,2,1)),IF(AND($G133&gt;=CA$5,$G133&lt;=CA$6),IF($M133&gt;0,4,3),0)),IF(AND($D133&lt;=CA$6,$E133&gt;=CA$5),60,0)))</f>
        <v/>
      </c>
      <c r="CB133" s="80" t="str">
        <f>IF(OR($A133="",NOT(ISNUMBER($G133))),"",IF(AND($F133&lt;=CB$6,$G133&gt;=CB$5),IF(CB$5&gt;$N133,5,$K133)*10+IF(AND($F133&gt;=CB$5,$F133&lt;=CB$6),IF(AND($G133&gt;=CB$5,$G133&lt;=CB$6),5,IF($L133=1,2,1)),IF(AND($G133&gt;=CB$5,$G133&lt;=CB$6),IF($M133&gt;0,4,3),0)),IF(AND($D133&lt;=CB$6,$E133&gt;=CB$5),60,0)))</f>
        <v/>
      </c>
      <c r="CC133" s="80" t="str">
        <f>IF(OR($A133="",NOT(ISNUMBER($G133))),"",IF(AND($F133&lt;=CC$6,$G133&gt;=CC$5),IF(CC$5&gt;$N133,5,$K133)*10+IF(AND($F133&gt;=CC$5,$F133&lt;=CC$6),IF(AND($G133&gt;=CC$5,$G133&lt;=CC$6),5,IF($L133=1,2,1)),IF(AND($G133&gt;=CC$5,$G133&lt;=CC$6),IF($M133&gt;0,4,3),0)),IF(AND($D133&lt;=CC$6,$E133&gt;=CC$5),60,0)))</f>
        <v/>
      </c>
      <c r="CD133" s="80" t="str">
        <f>IF(OR($A133="",NOT(ISNUMBER($G133))),"",IF(AND($F133&lt;=CD$6,$G133&gt;=CD$5),IF(CD$5&gt;$N133,5,$K133)*10+IF(AND($F133&gt;=CD$5,$F133&lt;=CD$6),IF(AND($G133&gt;=CD$5,$G133&lt;=CD$6),5,IF($L133=1,2,1)),IF(AND($G133&gt;=CD$5,$G133&lt;=CD$6),IF($M133&gt;0,4,3),0)),IF(AND($D133&lt;=CD$6,$E133&gt;=CD$5),60,0)))</f>
        <v/>
      </c>
      <c r="CE133" s="80" t="str">
        <f>IF(OR($A133="",NOT(ISNUMBER($G133))),"",IF(AND($F133&lt;=CE$6,$G133&gt;=CE$5),IF(CE$5&gt;$N133,5,$K133)*10+IF(AND($F133&gt;=CE$5,$F133&lt;=CE$6),IF(AND($G133&gt;=CE$5,$G133&lt;=CE$6),5,IF($L133=1,2,1)),IF(AND($G133&gt;=CE$5,$G133&lt;=CE$6),IF($M133&gt;0,4,3),0)),IF(AND($D133&lt;=CE$6,$E133&gt;=CE$5),60,0)))</f>
        <v/>
      </c>
      <c r="CF133" s="80" t="str">
        <f>IF(OR($A133="",NOT(ISNUMBER($G133))),"",IF(AND($F133&lt;=CF$6,$G133&gt;=CF$5),IF(CF$5&gt;$N133,5,$K133)*10+IF(AND($F133&gt;=CF$5,$F133&lt;=CF$6),IF(AND($G133&gt;=CF$5,$G133&lt;=CF$6),5,IF($L133=1,2,1)),IF(AND($G133&gt;=CF$5,$G133&lt;=CF$6),IF($M133&gt;0,4,3),0)),IF(AND($D133&lt;=CF$6,$E133&gt;=CF$5),60,0)))</f>
        <v/>
      </c>
      <c r="CG133" s="80" t="str">
        <f>IF(OR($A133="",NOT(ISNUMBER($G133))),"",IF(AND($F133&lt;=CG$6,$G133&gt;=CG$5),IF(CG$5&gt;$N133,5,$K133)*10+IF(AND($F133&gt;=CG$5,$F133&lt;=CG$6),IF(AND($G133&gt;=CG$5,$G133&lt;=CG$6),5,IF($L133=1,2,1)),IF(AND($G133&gt;=CG$5,$G133&lt;=CG$6),IF($M133&gt;0,4,3),0)),IF(AND($D133&lt;=CG$6,$E133&gt;=CG$5),60,0)))</f>
        <v/>
      </c>
      <c r="CH133" s="80" t="str">
        <f>IF(OR($A133="",NOT(ISNUMBER($G133))),"",IF(AND($F133&lt;=CH$6,$G133&gt;=CH$5),IF(CH$5&gt;$N133,5,$K133)*10+IF(AND($F133&gt;=CH$5,$F133&lt;=CH$6),IF(AND($G133&gt;=CH$5,$G133&lt;=CH$6),5,IF($L133=1,2,1)),IF(AND($G133&gt;=CH$5,$G133&lt;=CH$6),IF($M133&gt;0,4,3),0)),IF(AND($D133&lt;=CH$6,$E133&gt;=CH$5),60,0)))</f>
        <v/>
      </c>
      <c r="CI133" s="80" t="str">
        <f>IF(OR($A133="",NOT(ISNUMBER($G133))),"",IF(AND($F133&lt;=CI$6,$G133&gt;=CI$5),IF(CI$5&gt;$N133,5,$K133)*10+IF(AND($F133&gt;=CI$5,$F133&lt;=CI$6),IF(AND($G133&gt;=CI$5,$G133&lt;=CI$6),5,IF($L133=1,2,1)),IF(AND($G133&gt;=CI$5,$G133&lt;=CI$6),IF($M133&gt;0,4,3),0)),IF(AND($D133&lt;=CI$6,$E133&gt;=CI$5),60,0)))</f>
        <v/>
      </c>
      <c r="CJ133" s="80" t="str">
        <f>IF(OR($A133="",NOT(ISNUMBER($G133))),"",IF(AND($F133&lt;=CJ$6,$G133&gt;=CJ$5),IF(CJ$5&gt;$N133,5,$K133)*10+IF(AND($F133&gt;=CJ$5,$F133&lt;=CJ$6),IF(AND($G133&gt;=CJ$5,$G133&lt;=CJ$6),5,IF($L133=1,2,1)),IF(AND($G133&gt;=CJ$5,$G133&lt;=CJ$6),IF($M133&gt;0,4,3),0)),IF(AND($D133&lt;=CJ$6,$E133&gt;=CJ$5),60,0)))</f>
        <v/>
      </c>
      <c r="CK133" s="80" t="str">
        <f>IF(OR($A133="",NOT(ISNUMBER($G133))),"",IF(AND($F133&lt;=CK$6,$G133&gt;=CK$5),IF(CK$5&gt;$N133,5,$K133)*10+IF(AND($F133&gt;=CK$5,$F133&lt;=CK$6),IF(AND($G133&gt;=CK$5,$G133&lt;=CK$6),5,IF($L133=1,2,1)),IF(AND($G133&gt;=CK$5,$G133&lt;=CK$6),IF($M133&gt;0,4,3),0)),IF(AND($D133&lt;=CK$6,$E133&gt;=CK$5),60,0)))</f>
        <v/>
      </c>
      <c r="CL133" s="80" t="str">
        <f>IF(OR($A133="",NOT(ISNUMBER($G133))),"",IF(AND($F133&lt;=CL$6,$G133&gt;=CL$5),IF(CL$5&gt;$N133,5,$K133)*10+IF(AND($F133&gt;=CL$5,$F133&lt;=CL$6),IF(AND($G133&gt;=CL$5,$G133&lt;=CL$6),5,IF($L133=1,2,1)),IF(AND($G133&gt;=CL$5,$G133&lt;=CL$6),IF($M133&gt;0,4,3),0)),IF(AND($D133&lt;=CL$6,$E133&gt;=CL$5),60,0)))</f>
        <v/>
      </c>
      <c r="CM133" s="80" t="str">
        <f>IF(OR($A133="",NOT(ISNUMBER($G133))),"",IF(AND($F133&lt;=CM$6,$G133&gt;=CM$5),IF(CM$5&gt;$N133,5,$K133)*10+IF(AND($F133&gt;=CM$5,$F133&lt;=CM$6),IF(AND($G133&gt;=CM$5,$G133&lt;=CM$6),5,IF($L133=1,2,1)),IF(AND($G133&gt;=CM$5,$G133&lt;=CM$6),IF($M133&gt;0,4,3),0)),IF(AND($D133&lt;=CM$6,$E133&gt;=CM$5),60,0)))</f>
        <v/>
      </c>
      <c r="CN133" s="80" t="str">
        <f>IF(OR($A133="",NOT(ISNUMBER($G133))),"",IF(AND($F133&lt;=CN$6,$G133&gt;=CN$5),IF(CN$5&gt;$N133,5,$K133)*10+IF(AND($F133&gt;=CN$5,$F133&lt;=CN$6),IF(AND($G133&gt;=CN$5,$G133&lt;=CN$6),5,IF($L133=1,2,1)),IF(AND($G133&gt;=CN$5,$G133&lt;=CN$6),IF($M133&gt;0,4,3),0)),IF(AND($D133&lt;=CN$6,$E133&gt;=CN$5),60,0)))</f>
        <v/>
      </c>
      <c r="CO133" s="80" t="str">
        <f>IF(OR($A133="",NOT(ISNUMBER($G133))),"",IF(AND($F133&lt;=CO$6,$G133&gt;=CO$5),IF(CO$5&gt;$N133,5,$K133)*10+IF(AND($F133&gt;=CO$5,$F133&lt;=CO$6),IF(AND($G133&gt;=CO$5,$G133&lt;=CO$6),5,IF($L133=1,2,1)),IF(AND($G133&gt;=CO$5,$G133&lt;=CO$6),IF($M133&gt;0,4,3),0)),IF(AND($D133&lt;=CO$6,$E133&gt;=CO$5),60,0)))</f>
        <v/>
      </c>
      <c r="CP133" s="80" t="str">
        <f>IF(OR($A133="",NOT(ISNUMBER($G133))),"",IF(AND($F133&lt;=CP$6,$G133&gt;=CP$5),IF(CP$5&gt;$N133,5,$K133)*10+IF(AND($F133&gt;=CP$5,$F133&lt;=CP$6),IF(AND($G133&gt;=CP$5,$G133&lt;=CP$6),5,IF($L133=1,2,1)),IF(AND($G133&gt;=CP$5,$G133&lt;=CP$6),IF($M133&gt;0,4,3),0)),IF(AND($D133&lt;=CP$6,$E133&gt;=CP$5),60,0)))</f>
        <v/>
      </c>
      <c r="CQ133" s="80" t="str">
        <f>IF(OR($A133="",NOT(ISNUMBER($G133))),"",IF(AND($F133&lt;=CQ$6,$G133&gt;=CQ$5),IF(CQ$5&gt;$N133,5,$K133)*10+IF(AND($F133&gt;=CQ$5,$F133&lt;=CQ$6),IF(AND($G133&gt;=CQ$5,$G133&lt;=CQ$6),5,IF($L133=1,2,1)),IF(AND($G133&gt;=CQ$5,$G133&lt;=CQ$6),IF($M133&gt;0,4,3),0)),IF(AND($D133&lt;=CQ$6,$E133&gt;=CQ$5),60,0)))</f>
        <v/>
      </c>
      <c r="CR133" s="80" t="str">
        <f>IF(OR($A133="",NOT(ISNUMBER($G133))),"",IF(AND($F133&lt;=CR$6,$G133&gt;=CR$5),IF(CR$5&gt;$N133,5,$K133)*10+IF(AND($F133&gt;=CR$5,$F133&lt;=CR$6),IF(AND($G133&gt;=CR$5,$G133&lt;=CR$6),5,IF($L133=1,2,1)),IF(AND($G133&gt;=CR$5,$G133&lt;=CR$6),IF($M133&gt;0,4,3),0)),IF(AND($D133&lt;=CR$6,$E133&gt;=CR$5),60,0)))</f>
        <v/>
      </c>
      <c r="CS133" s="80" t="str">
        <f>IF(OR($A133="",NOT(ISNUMBER($G133))),"",IF(AND($F133&lt;=CS$6,$G133&gt;=CS$5),IF(CS$5&gt;$N133,5,$K133)*10+IF(AND($F133&gt;=CS$5,$F133&lt;=CS$6),IF(AND($G133&gt;=CS$5,$G133&lt;=CS$6),5,IF($L133=1,2,1)),IF(AND($G133&gt;=CS$5,$G133&lt;=CS$6),IF($M133&gt;0,4,3),0)),IF(AND($D133&lt;=CS$6,$E133&gt;=CS$5),60,0)))</f>
        <v/>
      </c>
      <c r="CT133" s="80" t="str">
        <f>IF(OR($A133="",NOT(ISNUMBER($G133))),"",IF(AND($F133&lt;=CT$6,$G133&gt;=CT$5),IF(CT$5&gt;$N133,5,$K133)*10+IF(AND($F133&gt;=CT$5,$F133&lt;=CT$6),IF(AND($G133&gt;=CT$5,$G133&lt;=CT$6),5,IF($L133=1,2,1)),IF(AND($G133&gt;=CT$5,$G133&lt;=CT$6),IF($M133&gt;0,4,3),0)),IF(AND($D133&lt;=CT$6,$E133&gt;=CT$5),60,0)))</f>
        <v/>
      </c>
      <c r="CU133" s="80" t="str">
        <f>IF(OR($A133="",NOT(ISNUMBER($G133))),"",IF(AND($F133&lt;=CU$6,$G133&gt;=CU$5),IF(CU$5&gt;$N133,5,$K133)*10+IF(AND($F133&gt;=CU$5,$F133&lt;=CU$6),IF(AND($G133&gt;=CU$5,$G133&lt;=CU$6),5,IF($L133=1,2,1)),IF(AND($G133&gt;=CU$5,$G133&lt;=CU$6),IF($M133&gt;0,4,3),0)),IF(AND($D133&lt;=CU$6,$E133&gt;=CU$5),60,0)))</f>
        <v/>
      </c>
      <c r="CV133" s="80" t="str">
        <f>IF(OR($A133="",NOT(ISNUMBER($G133))),"",IF(AND($F133&lt;=CV$6,$G133&gt;=CV$5),IF(CV$5&gt;$N133,5,$K133)*10+IF(AND($F133&gt;=CV$5,$F133&lt;=CV$6),IF(AND($G133&gt;=CV$5,$G133&lt;=CV$6),5,IF($L133=1,2,1)),IF(AND($G133&gt;=CV$5,$G133&lt;=CV$6),IF($M133&gt;0,4,3),0)),IF(AND($D133&lt;=CV$6,$E133&gt;=CV$5),60,0)))</f>
        <v/>
      </c>
      <c r="CW133" s="80" t="str">
        <f>IF(OR($A133="",NOT(ISNUMBER($G133))),"",IF(AND($F133&lt;=CW$6,$G133&gt;=CW$5),IF(CW$5&gt;$N133,5,$K133)*10+IF(AND($F133&gt;=CW$5,$F133&lt;=CW$6),IF(AND($G133&gt;=CW$5,$G133&lt;=CW$6),5,IF($L133=1,2,1)),IF(AND($G133&gt;=CW$5,$G133&lt;=CW$6),IF($M133&gt;0,4,3),0)),IF(AND($D133&lt;=CW$6,$E133&gt;=CW$5),60,0)))</f>
        <v/>
      </c>
      <c r="CX133" s="80" t="str">
        <f>IF(OR($A133="",NOT(ISNUMBER($G133))),"",IF(AND($F133&lt;=CX$6,$G133&gt;=CX$5),IF(CX$5&gt;$N133,5,$K133)*10+IF(AND($F133&gt;=CX$5,$F133&lt;=CX$6),IF(AND($G133&gt;=CX$5,$G133&lt;=CX$6),5,IF($L133=1,2,1)),IF(AND($G133&gt;=CX$5,$G133&lt;=CX$6),IF($M133&gt;0,4,3),0)),IF(AND($D133&lt;=CX$6,$E133&gt;=CX$5),60,0)))</f>
        <v/>
      </c>
      <c r="CY133" s="80" t="str">
        <f>IF(OR($A133="",NOT(ISNUMBER($G133))),"",IF(AND($F133&lt;=CY$6,$G133&gt;=CY$5),IF(CY$5&gt;$N133,5,$K133)*10+IF(AND($F133&gt;=CY$5,$F133&lt;=CY$6),IF(AND($G133&gt;=CY$5,$G133&lt;=CY$6),5,IF($L133=1,2,1)),IF(AND($G133&gt;=CY$5,$G133&lt;=CY$6),IF($M133&gt;0,4,3),0)),IF(AND($D133&lt;=CY$6,$E133&gt;=CY$5),60,0)))</f>
        <v/>
      </c>
      <c r="CZ133" s="80" t="str">
        <f>IF(OR($A133="",NOT(ISNUMBER($G133))),"",IF(AND($F133&lt;=CZ$6,$G133&gt;=CZ$5),IF(CZ$5&gt;$N133,5,$K133)*10+IF(AND($F133&gt;=CZ$5,$F133&lt;=CZ$6),IF(AND($G133&gt;=CZ$5,$G133&lt;=CZ$6),5,IF($L133=1,2,1)),IF(AND($G133&gt;=CZ$5,$G133&lt;=CZ$6),IF($M133&gt;0,4,3),0)),IF(AND($D133&lt;=CZ$6,$E133&gt;=CZ$5),60,0)))</f>
        <v/>
      </c>
      <c r="DA133" s="80" t="str">
        <f>IF(OR($A133="",NOT(ISNUMBER($G133))),"",IF(AND($F133&lt;=DA$6,$G133&gt;=DA$5),IF(DA$5&gt;$N133,5,$K133)*10+IF(AND($F133&gt;=DA$5,$F133&lt;=DA$6),IF(AND($G133&gt;=DA$5,$G133&lt;=DA$6),5,IF($L133=1,2,1)),IF(AND($G133&gt;=DA$5,$G133&lt;=DA$6),IF($M133&gt;0,4,3),0)),IF(AND($D133&lt;=DA$6,$E133&gt;=DA$5),60,0)))</f>
        <v/>
      </c>
      <c r="DB133" s="80" t="str">
        <f>IF(OR($A133="",NOT(ISNUMBER($G133))),"",IF(AND($F133&lt;=DB$6,$G133&gt;=DB$5),IF(DB$5&gt;$N133,5,$K133)*10+IF(AND($F133&gt;=DB$5,$F133&lt;=DB$6),IF(AND($G133&gt;=DB$5,$G133&lt;=DB$6),5,IF($L133=1,2,1)),IF(AND($G133&gt;=DB$5,$G133&lt;=DB$6),IF($M133&gt;0,4,3),0)),IF(AND($D133&lt;=DB$6,$E133&gt;=DB$5),60,0)))</f>
        <v/>
      </c>
      <c r="DC133" s="80" t="str">
        <f>IF(OR($A133="",NOT(ISNUMBER($G133))),"",IF(AND($F133&lt;=DC$6,$G133&gt;=DC$5),IF(DC$5&gt;$N133,5,$K133)*10+IF(AND($F133&gt;=DC$5,$F133&lt;=DC$6),IF(AND($G133&gt;=DC$5,$G133&lt;=DC$6),5,IF($L133=1,2,1)),IF(AND($G133&gt;=DC$5,$G133&lt;=DC$6),IF($M133&gt;0,4,3),0)),IF(AND($D133&lt;=DC$6,$E133&gt;=DC$5),60,0)))</f>
        <v/>
      </c>
      <c r="DD133" s="80" t="str">
        <f>IF(OR($A133="",NOT(ISNUMBER($G133))),"",IF(AND($F133&lt;=DD$6,$G133&gt;=DD$5),IF(DD$5&gt;$N133,5,$K133)*10+IF(AND($F133&gt;=DD$5,$F133&lt;=DD$6),IF(AND($G133&gt;=DD$5,$G133&lt;=DD$6),5,IF($L133=1,2,1)),IF(AND($G133&gt;=DD$5,$G133&lt;=DD$6),IF($M133&gt;0,4,3),0)),IF(AND($D133&lt;=DD$6,$E133&gt;=DD$5),60,0)))</f>
        <v/>
      </c>
      <c r="DE133" s="80" t="str">
        <f>IF(OR($A133="",NOT(ISNUMBER($G133))),"",IF(AND($F133&lt;=DE$6,$G133&gt;=DE$5),IF(DE$5&gt;$N133,5,$K133)*10+IF(AND($F133&gt;=DE$5,$F133&lt;=DE$6),IF(AND($G133&gt;=DE$5,$G133&lt;=DE$6),5,IF($L133=1,2,1)),IF(AND($G133&gt;=DE$5,$G133&lt;=DE$6),IF($M133&gt;0,4,3),0)),IF(AND($D133&lt;=DE$6,$E133&gt;=DE$5),60,0)))</f>
        <v/>
      </c>
      <c r="DF133" s="80" t="str">
        <f>IF(OR($A133="",NOT(ISNUMBER($G133))),"",IF(AND($F133&lt;=DF$6,$G133&gt;=DF$5),IF(DF$5&gt;$N133,5,$K133)*10+IF(AND($F133&gt;=DF$5,$F133&lt;=DF$6),IF(AND($G133&gt;=DF$5,$G133&lt;=DF$6),5,IF($L133=1,2,1)),IF(AND($G133&gt;=DF$5,$G133&lt;=DF$6),IF($M133&gt;0,4,3),0)),IF(AND($D133&lt;=DF$6,$E133&gt;=DF$5),60,0)))</f>
        <v/>
      </c>
      <c r="DG133" s="80" t="str">
        <f>IF(OR($A133="",NOT(ISNUMBER($G133))),"",IF(AND($F133&lt;=DG$6,$G133&gt;=DG$5),IF(DG$5&gt;$N133,5,$K133)*10+IF(AND($F133&gt;=DG$5,$F133&lt;=DG$6),IF(AND($G133&gt;=DG$5,$G133&lt;=DG$6),5,IF($L133=1,2,1)),IF(AND($G133&gt;=DG$5,$G133&lt;=DG$6),IF($M133&gt;0,4,3),0)),IF(AND($D133&lt;=DG$6,$E133&gt;=DG$5),60,0)))</f>
        <v/>
      </c>
      <c r="DH133" s="80" t="str">
        <f>IF(OR($A133="",NOT(ISNUMBER($G133))),"",IF(AND($F133&lt;=DH$6,$G133&gt;=DH$5),IF(DH$5&gt;$N133,5,$K133)*10+IF(AND($F133&gt;=DH$5,$F133&lt;=DH$6),IF(AND($G133&gt;=DH$5,$G133&lt;=DH$6),5,IF($L133=1,2,1)),IF(AND($G133&gt;=DH$5,$G133&lt;=DH$6),IF($M133&gt;0,4,3),0)),IF(AND($D133&lt;=DH$6,$E133&gt;=DH$5),60,0)))</f>
        <v/>
      </c>
      <c r="DI133" s="80" t="str">
        <f>IF(OR($A133="",NOT(ISNUMBER($G133))),"",IF(AND($F133&lt;=DI$6,$G133&gt;=DI$5),IF(DI$5&gt;$N133,5,$K133)*10+IF(AND($F133&gt;=DI$5,$F133&lt;=DI$6),IF(AND($G133&gt;=DI$5,$G133&lt;=DI$6),5,IF($L133=1,2,1)),IF(AND($G133&gt;=DI$5,$G133&lt;=DI$6),IF($M133&gt;0,4,3),0)),IF(AND($D133&lt;=DI$6,$E133&gt;=DI$5),60,0)))</f>
        <v/>
      </c>
      <c r="DJ133" s="80" t="str">
        <f>IF(OR($A133="",NOT(ISNUMBER($G133))),"",IF(AND($F133&lt;=DJ$6,$G133&gt;=DJ$5),IF(DJ$5&gt;$N133,5,$K133)*10+IF(AND($F133&gt;=DJ$5,$F133&lt;=DJ$6),IF(AND($G133&gt;=DJ$5,$G133&lt;=DJ$6),5,IF($L133=1,2,1)),IF(AND($G133&gt;=DJ$5,$G133&lt;=DJ$6),IF($M133&gt;0,4,3),0)),IF(AND($D133&lt;=DJ$6,$E133&gt;=DJ$5),60,0)))</f>
        <v/>
      </c>
      <c r="DK133" s="80" t="str">
        <f>IF(OR($A133="",NOT(ISNUMBER($G133))),"",IF(AND($F133&lt;=DK$6,$G133&gt;=DK$5),IF(DK$5&gt;$N133,5,$K133)*10+IF(AND($F133&gt;=DK$5,$F133&lt;=DK$6),IF(AND($G133&gt;=DK$5,$G133&lt;=DK$6),5,IF($L133=1,2,1)),IF(AND($G133&gt;=DK$5,$G133&lt;=DK$6),IF($M133&gt;0,4,3),0)),IF(AND($D133&lt;=DK$6,$E133&gt;=DK$5),60,0)))</f>
        <v/>
      </c>
      <c r="DL133" s="80" t="str">
        <f>IF(OR($A133="",NOT(ISNUMBER($G133))),"",IF(AND($F133&lt;=DL$6,$G133&gt;=DL$5),IF(DL$5&gt;$N133,5,$K133)*10+IF(AND($F133&gt;=DL$5,$F133&lt;=DL$6),IF(AND($G133&gt;=DL$5,$G133&lt;=DL$6),5,IF($L133=1,2,1)),IF(AND($G133&gt;=DL$5,$G133&lt;=DL$6),IF($M133&gt;0,4,3),0)),IF(AND($D133&lt;=DL$6,$E133&gt;=DL$5),60,0)))</f>
        <v/>
      </c>
      <c r="DM133" s="80" t="str">
        <f>IF(OR($A133="",NOT(ISNUMBER($G133))),"",IF(AND($F133&lt;=DM$6,$G133&gt;=DM$5),IF(DM$5&gt;$N133,5,$K133)*10+IF(AND($F133&gt;=DM$5,$F133&lt;=DM$6),IF(AND($G133&gt;=DM$5,$G133&lt;=DM$6),5,IF($L133=1,2,1)),IF(AND($G133&gt;=DM$5,$G133&lt;=DM$6),IF($M133&gt;0,4,3),0)),IF(AND($D133&lt;=DM$6,$E133&gt;=DM$5),60,0)))</f>
        <v/>
      </c>
      <c r="DN133" s="80" t="str">
        <f>IF(OR($A133="",NOT(ISNUMBER($G133))),"",IF(AND($F133&lt;=DN$6,$G133&gt;=DN$5),IF(DN$5&gt;$N133,5,$K133)*10+IF(AND($F133&gt;=DN$5,$F133&lt;=DN$6),IF(AND($G133&gt;=DN$5,$G133&lt;=DN$6),5,IF($L133=1,2,1)),IF(AND($G133&gt;=DN$5,$G133&lt;=DN$6),IF($M133&gt;0,4,3),0)),IF(AND($D133&lt;=DN$6,$E133&gt;=DN$5),60,0)))</f>
        <v/>
      </c>
      <c r="DO133" s="80" t="str">
        <f>IF(OR($A133="",NOT(ISNUMBER($G133))),"",IF(AND($F133&lt;=DO$6,$G133&gt;=DO$5),IF(DO$5&gt;$N133,5,$K133)*10+IF(AND($F133&gt;=DO$5,$F133&lt;=DO$6),IF(AND($G133&gt;=DO$5,$G133&lt;=DO$6),5,IF($L133=1,2,1)),IF(AND($G133&gt;=DO$5,$G133&lt;=DO$6),IF($M133&gt;0,4,3),0)),IF(AND($D133&lt;=DO$6,$E133&gt;=DO$5),60,0)))</f>
        <v/>
      </c>
      <c r="DP133" s="80" t="str">
        <f>IF(OR($A133="",NOT(ISNUMBER($G133))),"",IF(AND($F133&lt;=DP$6,$G133&gt;=DP$5),IF(DP$5&gt;$N133,5,$K133)*10+IF(AND($F133&gt;=DP$5,$F133&lt;=DP$6),IF(AND($G133&gt;=DP$5,$G133&lt;=DP$6),5,IF($L133=1,2,1)),IF(AND($G133&gt;=DP$5,$G133&lt;=DP$6),IF($M133&gt;0,4,3),0)),IF(AND($D133&lt;=DP$6,$E133&gt;=DP$5),60,0)))</f>
        <v/>
      </c>
      <c r="DQ133" s="80" t="str">
        <f>IF(OR($A133="",NOT(ISNUMBER($G133))),"",IF(AND($F133&lt;=DQ$6,$G133&gt;=DQ$5),IF(DQ$5&gt;$N133,5,$K133)*10+IF(AND($F133&gt;=DQ$5,$F133&lt;=DQ$6),IF(AND($G133&gt;=DQ$5,$G133&lt;=DQ$6),5,IF($L133=1,2,1)),IF(AND($G133&gt;=DQ$5,$G133&lt;=DQ$6),IF($M133&gt;0,4,3),0)),IF(AND($D133&lt;=DQ$6,$E133&gt;=DQ$5),60,0)))</f>
        <v/>
      </c>
      <c r="DR133" s="80" t="str">
        <f>IF(OR($A133="",NOT(ISNUMBER($G133))),"",IF(AND($F133&lt;=DR$6,$G133&gt;=DR$5),IF(DR$5&gt;$N133,5,$K133)*10+IF(AND($F133&gt;=DR$5,$F133&lt;=DR$6),IF(AND($G133&gt;=DR$5,$G133&lt;=DR$6),5,IF($L133=1,2,1)),IF(AND($G133&gt;=DR$5,$G133&lt;=DR$6),IF($M133&gt;0,4,3),0)),IF(AND($D133&lt;=DR$6,$E133&gt;=DR$5),60,0)))</f>
        <v/>
      </c>
      <c r="DS133" s="80" t="str">
        <f>IF(OR($A133="",NOT(ISNUMBER($G133))),"",IF(AND($F133&lt;=DS$6,$G133&gt;=DS$5),IF(DS$5&gt;$N133,5,$K133)*10+IF(AND($F133&gt;=DS$5,$F133&lt;=DS$6),IF(AND($G133&gt;=DS$5,$G133&lt;=DS$6),5,IF($L133=1,2,1)),IF(AND($G133&gt;=DS$5,$G133&lt;=DS$6),IF($M133&gt;0,4,3),0)),IF(AND($D133&lt;=DS$6,$E133&gt;=DS$5),60,0)))</f>
        <v/>
      </c>
      <c r="DT133" s="80" t="str">
        <f>IF(OR($A133="",NOT(ISNUMBER($G133))),"",IF(AND($F133&lt;=DT$6,$G133&gt;=DT$5),IF(DT$5&gt;$N133,5,$K133)*10+IF(AND($F133&gt;=DT$5,$F133&lt;=DT$6),IF(AND($G133&gt;=DT$5,$G133&lt;=DT$6),5,IF($L133=1,2,1)),IF(AND($G133&gt;=DT$5,$G133&lt;=DT$6),IF($M133&gt;0,4,3),0)),IF(AND($D133&lt;=DT$6,$E133&gt;=DT$5),60,0)))</f>
        <v/>
      </c>
      <c r="DU133" s="80" t="str">
        <f>IF(OR($A133="",NOT(ISNUMBER($G133))),"",IF(AND($F133&lt;=DU$6,$G133&gt;=DU$5),IF(DU$5&gt;$N133,5,$K133)*10+IF(AND($F133&gt;=DU$5,$F133&lt;=DU$6),IF(AND($G133&gt;=DU$5,$G133&lt;=DU$6),5,IF($L133=1,2,1)),IF(AND($G133&gt;=DU$5,$G133&lt;=DU$6),IF($M133&gt;0,4,3),0)),IF(AND($D133&lt;=DU$6,$E133&gt;=DU$5),60,0)))</f>
        <v/>
      </c>
      <c r="DV133" s="80" t="str">
        <f>IF(OR($A133="",NOT(ISNUMBER($G133))),"",IF(AND($F133&lt;=DV$6,$G133&gt;=DV$5),IF(DV$5&gt;$N133,5,$K133)*10+IF(AND($F133&gt;=DV$5,$F133&lt;=DV$6),IF(AND($G133&gt;=DV$5,$G133&lt;=DV$6),5,IF($L133=1,2,1)),IF(AND($G133&gt;=DV$5,$G133&lt;=DV$6),IF($M133&gt;0,4,3),0)),IF(AND($D133&lt;=DV$6,$E133&gt;=DV$5),60,0)))</f>
        <v/>
      </c>
      <c r="DW133" s="80" t="str">
        <f>IF(OR($A133="",NOT(ISNUMBER($G133))),"",IF(AND($F133&lt;=DW$6,$G133&gt;=DW$5),IF(DW$5&gt;$N133,5,$K133)*10+IF(AND($F133&gt;=DW$5,$F133&lt;=DW$6),IF(AND($G133&gt;=DW$5,$G133&lt;=DW$6),5,IF($L133=1,2,1)),IF(AND($G133&gt;=DW$5,$G133&lt;=DW$6),IF($M133&gt;0,4,3),0)),IF(AND($D133&lt;=DW$6,$E133&gt;=DW$5),60,0)))</f>
        <v/>
      </c>
      <c r="DX133" s="80" t="str">
        <f>IF(OR($A133="",NOT(ISNUMBER($G133))),"",IF(AND($F133&lt;=DX$6,$G133&gt;=DX$5),IF(DX$5&gt;$N133,5,$K133)*10+IF(AND($F133&gt;=DX$5,$F133&lt;=DX$6),IF(AND($G133&gt;=DX$5,$G133&lt;=DX$6),5,IF($L133=1,2,1)),IF(AND($G133&gt;=DX$5,$G133&lt;=DX$6),IF($M133&gt;0,4,3),0)),IF(AND($D133&lt;=DX$6,$E133&gt;=DX$5),60,0)))</f>
        <v/>
      </c>
      <c r="DY133" s="80" t="str">
        <f>IF(OR($A133="",NOT(ISNUMBER($G133))),"",IF(AND($F133&lt;=DY$6,$G133&gt;=DY$5),IF(DY$5&gt;$N133,5,$K133)*10+IF(AND($F133&gt;=DY$5,$F133&lt;=DY$6),IF(AND($G133&gt;=DY$5,$G133&lt;=DY$6),5,IF($L133=1,2,1)),IF(AND($G133&gt;=DY$5,$G133&lt;=DY$6),IF($M133&gt;0,4,3),0)),IF(AND($D133&lt;=DY$6,$E133&gt;=DY$5),60,0)))</f>
        <v/>
      </c>
      <c r="DZ133" s="80" t="str">
        <f>IF(OR($A133="",NOT(ISNUMBER($G133))),"",IF(AND($F133&lt;=DZ$6,$G133&gt;=DZ$5),IF(DZ$5&gt;$N133,5,$K133)*10+IF(AND($F133&gt;=DZ$5,$F133&lt;=DZ$6),IF(AND($G133&gt;=DZ$5,$G133&lt;=DZ$6),5,IF($L133=1,2,1)),IF(AND($G133&gt;=DZ$5,$G133&lt;=DZ$6),IF($M133&gt;0,4,3),0)),IF(AND($D133&lt;=DZ$6,$E133&gt;=DZ$5),60,0)))</f>
        <v/>
      </c>
      <c r="EA133" s="80" t="str">
        <f>IF(OR($A133="",NOT(ISNUMBER($G133))),"",IF(AND($F133&lt;=EA$6,$G133&gt;=EA$5),IF(EA$5&gt;$N133,5,$K133)*10+IF(AND($F133&gt;=EA$5,$F133&lt;=EA$6),IF(AND($G133&gt;=EA$5,$G133&lt;=EA$6),5,IF($L133=1,2,1)),IF(AND($G133&gt;=EA$5,$G133&lt;=EA$6),IF($M133&gt;0,4,3),0)),IF(AND($D133&lt;=EA$6,$E133&gt;=EA$5),60,0)))</f>
        <v/>
      </c>
      <c r="EB133" s="80" t="str">
        <f>IF(OR($A133="",NOT(ISNUMBER($G133))),"",IF(AND($F133&lt;=EB$6,$G133&gt;=EB$5),IF(EB$5&gt;$N133,5,$K133)*10+IF(AND($F133&gt;=EB$5,$F133&lt;=EB$6),IF(AND($G133&gt;=EB$5,$G133&lt;=EB$6),5,IF($L133=1,2,1)),IF(AND($G133&gt;=EB$5,$G133&lt;=EB$6),IF($M133&gt;0,4,3),0)),IF(AND($D133&lt;=EB$6,$E133&gt;=EB$5),60,0)))</f>
        <v/>
      </c>
      <c r="EC133" s="80" t="str">
        <f>IF(OR($A133="",NOT(ISNUMBER($G133))),"",IF(AND($F133&lt;=EC$6,$G133&gt;=EC$5),IF(EC$5&gt;$N133,5,$K133)*10+IF(AND($F133&gt;=EC$5,$F133&lt;=EC$6),IF(AND($G133&gt;=EC$5,$G133&lt;=EC$6),5,IF($L133=1,2,1)),IF(AND($G133&gt;=EC$5,$G133&lt;=EC$6),IF($M133&gt;0,4,3),0)),IF(AND($D133&lt;=EC$6,$E133&gt;=EC$5),60,0)))</f>
        <v/>
      </c>
      <c r="ED133" s="80" t="str">
        <f>IF(OR($A133="",NOT(ISNUMBER($G133))),"",IF(AND($F133&lt;=ED$6,$G133&gt;=ED$5),IF(ED$5&gt;$N133,5,$K133)*10+IF(AND($F133&gt;=ED$5,$F133&lt;=ED$6),IF(AND($G133&gt;=ED$5,$G133&lt;=ED$6),5,IF($L133=1,2,1)),IF(AND($G133&gt;=ED$5,$G133&lt;=ED$6),IF($M133&gt;0,4,3),0)),IF(AND($D133&lt;=ED$6,$E133&gt;=ED$5),60,0)))</f>
        <v/>
      </c>
    </row>
    <row r="134" ht="18" customHeight="1">
      <c r="A134" s="52" t="str">
        <f>IF(Tasks!$B134="","",Tasks!$A134)</f>
        <v/>
      </c>
      <c r="B134" s="78" t="str">
        <f>IF(Tasks!$B134="","",Tasks!$B134)</f>
        <v/>
      </c>
      <c r="C134" s="25" t="str">
        <f>IF($B134="","",IF(AND(Tasks!$D134="",Tasks!$G134=""),"-",IF(Tasks!$D134="","",Tasks!$D134&amp;IF(OR(Tasks!$E134="",Tasks!$E134="FS"),IF(N(Tasks!$F134)=0,"","FS"),Tasks!$E134)&amp;IF(N(Tasks!$F134)=0,"",IF(Tasks!$F134&gt;0,"+","")&amp;Tasks!$F134))&amp;IF(AND(Tasks!$D134&lt;&gt;"",Tasks!$G134&lt;&gt;""),", ","")&amp;IF(Tasks!$G134="","",Tasks!$G134&amp;IF(OR(Tasks!$H134="",Tasks!$H134="FS"),IF(N(Tasks!$I134)=0,"","FS"),Tasks!$H134)&amp;IF(N(Tasks!$I134)=0,"",IF(Tasks!$I134&gt;0,"+","")&amp;Tasks!$I134))))</f>
        <v/>
      </c>
      <c r="D134" s="51" t="str">
        <f>IF(OR($B134="",Tasks!$Q134=""),"",Tasks!$Q134)</f>
        <v/>
      </c>
      <c r="E134" s="51" t="str">
        <f>IF(OR($B134="",Tasks!$R134=""),"",Tasks!$R134)</f>
        <v/>
      </c>
      <c r="F134" s="51" t="str">
        <f>IF(OR($B134="",Tasks!$S134=""),"",Tasks!$S134)</f>
        <v/>
      </c>
      <c r="G134" s="51" t="str">
        <f>IF(OR($B134="",Tasks!$T134=""),"",Tasks!$T134)</f>
        <v/>
      </c>
      <c r="H134" s="52" t="str">
        <f>IF($B134="","",Tasks!$AE134)</f>
        <v/>
      </c>
      <c r="I134" s="79" t="str">
        <f>IF($B134="","",Tasks!$AF134)</f>
        <v/>
      </c>
      <c r="J134" s="53" t="str">
        <f>IF(OR($B134="",Tasks!$V134=""),"",Tasks!$V134)</f>
        <v/>
      </c>
      <c r="K134" s="52" t="str">
        <f>IF($B134="","",Tasks!$AA134)</f>
        <v/>
      </c>
      <c r="L134" s="52" t="str">
        <f>IF($B134="","",Tasks!$AB134)</f>
        <v/>
      </c>
      <c r="M134" s="52" t="str">
        <f>IF($B134="","",Tasks!$Z134)</f>
        <v/>
      </c>
      <c r="N134" s="52" t="str">
        <f>IF(OR($B134="",Tasks!$AG134=""),"",Tasks!$AG134)</f>
        <v/>
      </c>
      <c r="O134" s="80" t="str">
        <f>IF(OR($A134="",NOT(ISNUMBER($G134))),"",IF(AND($F134&lt;=O$6,$G134&gt;=O$5),IF(O$5&gt;$N134,5,$K134)*10+IF(AND($F134&gt;=O$5,$F134&lt;=O$6),IF(AND($G134&gt;=O$5,$G134&lt;=O$6),5,IF($L134=1,2,1)),IF(AND($G134&gt;=O$5,$G134&lt;=O$6),IF($M134&gt;0,4,3),0)),IF(AND($D134&lt;=O$6,$E134&gt;=O$5),60,0)))</f>
        <v/>
      </c>
      <c r="P134" s="80" t="str">
        <f>IF(OR($A134="",NOT(ISNUMBER($G134))),"",IF(AND($F134&lt;=P$6,$G134&gt;=P$5),IF(P$5&gt;$N134,5,$K134)*10+IF(AND($F134&gt;=P$5,$F134&lt;=P$6),IF(AND($G134&gt;=P$5,$G134&lt;=P$6),5,IF($L134=1,2,1)),IF(AND($G134&gt;=P$5,$G134&lt;=P$6),IF($M134&gt;0,4,3),0)),IF(AND($D134&lt;=P$6,$E134&gt;=P$5),60,0)))</f>
        <v/>
      </c>
      <c r="Q134" s="80" t="str">
        <f>IF(OR($A134="",NOT(ISNUMBER($G134))),"",IF(AND($F134&lt;=Q$6,$G134&gt;=Q$5),IF(Q$5&gt;$N134,5,$K134)*10+IF(AND($F134&gt;=Q$5,$F134&lt;=Q$6),IF(AND($G134&gt;=Q$5,$G134&lt;=Q$6),5,IF($L134=1,2,1)),IF(AND($G134&gt;=Q$5,$G134&lt;=Q$6),IF($M134&gt;0,4,3),0)),IF(AND($D134&lt;=Q$6,$E134&gt;=Q$5),60,0)))</f>
        <v/>
      </c>
      <c r="R134" s="80" t="str">
        <f>IF(OR($A134="",NOT(ISNUMBER($G134))),"",IF(AND($F134&lt;=R$6,$G134&gt;=R$5),IF(R$5&gt;$N134,5,$K134)*10+IF(AND($F134&gt;=R$5,$F134&lt;=R$6),IF(AND($G134&gt;=R$5,$G134&lt;=R$6),5,IF($L134=1,2,1)),IF(AND($G134&gt;=R$5,$G134&lt;=R$6),IF($M134&gt;0,4,3),0)),IF(AND($D134&lt;=R$6,$E134&gt;=R$5),60,0)))</f>
        <v/>
      </c>
      <c r="S134" s="80" t="str">
        <f>IF(OR($A134="",NOT(ISNUMBER($G134))),"",IF(AND($F134&lt;=S$6,$G134&gt;=S$5),IF(S$5&gt;$N134,5,$K134)*10+IF(AND($F134&gt;=S$5,$F134&lt;=S$6),IF(AND($G134&gt;=S$5,$G134&lt;=S$6),5,IF($L134=1,2,1)),IF(AND($G134&gt;=S$5,$G134&lt;=S$6),IF($M134&gt;0,4,3),0)),IF(AND($D134&lt;=S$6,$E134&gt;=S$5),60,0)))</f>
        <v/>
      </c>
      <c r="T134" s="80" t="str">
        <f>IF(OR($A134="",NOT(ISNUMBER($G134))),"",IF(AND($F134&lt;=T$6,$G134&gt;=T$5),IF(T$5&gt;$N134,5,$K134)*10+IF(AND($F134&gt;=T$5,$F134&lt;=T$6),IF(AND($G134&gt;=T$5,$G134&lt;=T$6),5,IF($L134=1,2,1)),IF(AND($G134&gt;=T$5,$G134&lt;=T$6),IF($M134&gt;0,4,3),0)),IF(AND($D134&lt;=T$6,$E134&gt;=T$5),60,0)))</f>
        <v/>
      </c>
      <c r="U134" s="80" t="str">
        <f>IF(OR($A134="",NOT(ISNUMBER($G134))),"",IF(AND($F134&lt;=U$6,$G134&gt;=U$5),IF(U$5&gt;$N134,5,$K134)*10+IF(AND($F134&gt;=U$5,$F134&lt;=U$6),IF(AND($G134&gt;=U$5,$G134&lt;=U$6),5,IF($L134=1,2,1)),IF(AND($G134&gt;=U$5,$G134&lt;=U$6),IF($M134&gt;0,4,3),0)),IF(AND($D134&lt;=U$6,$E134&gt;=U$5),60,0)))</f>
        <v/>
      </c>
      <c r="V134" s="80" t="str">
        <f>IF(OR($A134="",NOT(ISNUMBER($G134))),"",IF(AND($F134&lt;=V$6,$G134&gt;=V$5),IF(V$5&gt;$N134,5,$K134)*10+IF(AND($F134&gt;=V$5,$F134&lt;=V$6),IF(AND($G134&gt;=V$5,$G134&lt;=V$6),5,IF($L134=1,2,1)),IF(AND($G134&gt;=V$5,$G134&lt;=V$6),IF($M134&gt;0,4,3),0)),IF(AND($D134&lt;=V$6,$E134&gt;=V$5),60,0)))</f>
        <v/>
      </c>
      <c r="W134" s="80" t="str">
        <f>IF(OR($A134="",NOT(ISNUMBER($G134))),"",IF(AND($F134&lt;=W$6,$G134&gt;=W$5),IF(W$5&gt;$N134,5,$K134)*10+IF(AND($F134&gt;=W$5,$F134&lt;=W$6),IF(AND($G134&gt;=W$5,$G134&lt;=W$6),5,IF($L134=1,2,1)),IF(AND($G134&gt;=W$5,$G134&lt;=W$6),IF($M134&gt;0,4,3),0)),IF(AND($D134&lt;=W$6,$E134&gt;=W$5),60,0)))</f>
        <v/>
      </c>
      <c r="X134" s="80" t="str">
        <f>IF(OR($A134="",NOT(ISNUMBER($G134))),"",IF(AND($F134&lt;=X$6,$G134&gt;=X$5),IF(X$5&gt;$N134,5,$K134)*10+IF(AND($F134&gt;=X$5,$F134&lt;=X$6),IF(AND($G134&gt;=X$5,$G134&lt;=X$6),5,IF($L134=1,2,1)),IF(AND($G134&gt;=X$5,$G134&lt;=X$6),IF($M134&gt;0,4,3),0)),IF(AND($D134&lt;=X$6,$E134&gt;=X$5),60,0)))</f>
        <v/>
      </c>
      <c r="Y134" s="80" t="str">
        <f>IF(OR($A134="",NOT(ISNUMBER($G134))),"",IF(AND($F134&lt;=Y$6,$G134&gt;=Y$5),IF(Y$5&gt;$N134,5,$K134)*10+IF(AND($F134&gt;=Y$5,$F134&lt;=Y$6),IF(AND($G134&gt;=Y$5,$G134&lt;=Y$6),5,IF($L134=1,2,1)),IF(AND($G134&gt;=Y$5,$G134&lt;=Y$6),IF($M134&gt;0,4,3),0)),IF(AND($D134&lt;=Y$6,$E134&gt;=Y$5),60,0)))</f>
        <v/>
      </c>
      <c r="Z134" s="80" t="str">
        <f>IF(OR($A134="",NOT(ISNUMBER($G134))),"",IF(AND($F134&lt;=Z$6,$G134&gt;=Z$5),IF(Z$5&gt;$N134,5,$K134)*10+IF(AND($F134&gt;=Z$5,$F134&lt;=Z$6),IF(AND($G134&gt;=Z$5,$G134&lt;=Z$6),5,IF($L134=1,2,1)),IF(AND($G134&gt;=Z$5,$G134&lt;=Z$6),IF($M134&gt;0,4,3),0)),IF(AND($D134&lt;=Z$6,$E134&gt;=Z$5),60,0)))</f>
        <v/>
      </c>
      <c r="AA134" s="80" t="str">
        <f>IF(OR($A134="",NOT(ISNUMBER($G134))),"",IF(AND($F134&lt;=AA$6,$G134&gt;=AA$5),IF(AA$5&gt;$N134,5,$K134)*10+IF(AND($F134&gt;=AA$5,$F134&lt;=AA$6),IF(AND($G134&gt;=AA$5,$G134&lt;=AA$6),5,IF($L134=1,2,1)),IF(AND($G134&gt;=AA$5,$G134&lt;=AA$6),IF($M134&gt;0,4,3),0)),IF(AND($D134&lt;=AA$6,$E134&gt;=AA$5),60,0)))</f>
        <v/>
      </c>
      <c r="AB134" s="80" t="str">
        <f>IF(OR($A134="",NOT(ISNUMBER($G134))),"",IF(AND($F134&lt;=AB$6,$G134&gt;=AB$5),IF(AB$5&gt;$N134,5,$K134)*10+IF(AND($F134&gt;=AB$5,$F134&lt;=AB$6),IF(AND($G134&gt;=AB$5,$G134&lt;=AB$6),5,IF($L134=1,2,1)),IF(AND($G134&gt;=AB$5,$G134&lt;=AB$6),IF($M134&gt;0,4,3),0)),IF(AND($D134&lt;=AB$6,$E134&gt;=AB$5),60,0)))</f>
        <v/>
      </c>
      <c r="AC134" s="80" t="str">
        <f>IF(OR($A134="",NOT(ISNUMBER($G134))),"",IF(AND($F134&lt;=AC$6,$G134&gt;=AC$5),IF(AC$5&gt;$N134,5,$K134)*10+IF(AND($F134&gt;=AC$5,$F134&lt;=AC$6),IF(AND($G134&gt;=AC$5,$G134&lt;=AC$6),5,IF($L134=1,2,1)),IF(AND($G134&gt;=AC$5,$G134&lt;=AC$6),IF($M134&gt;0,4,3),0)),IF(AND($D134&lt;=AC$6,$E134&gt;=AC$5),60,0)))</f>
        <v/>
      </c>
      <c r="AD134" s="80" t="str">
        <f>IF(OR($A134="",NOT(ISNUMBER($G134))),"",IF(AND($F134&lt;=AD$6,$G134&gt;=AD$5),IF(AD$5&gt;$N134,5,$K134)*10+IF(AND($F134&gt;=AD$5,$F134&lt;=AD$6),IF(AND($G134&gt;=AD$5,$G134&lt;=AD$6),5,IF($L134=1,2,1)),IF(AND($G134&gt;=AD$5,$G134&lt;=AD$6),IF($M134&gt;0,4,3),0)),IF(AND($D134&lt;=AD$6,$E134&gt;=AD$5),60,0)))</f>
        <v/>
      </c>
      <c r="AE134" s="80" t="str">
        <f>IF(OR($A134="",NOT(ISNUMBER($G134))),"",IF(AND($F134&lt;=AE$6,$G134&gt;=AE$5),IF(AE$5&gt;$N134,5,$K134)*10+IF(AND($F134&gt;=AE$5,$F134&lt;=AE$6),IF(AND($G134&gt;=AE$5,$G134&lt;=AE$6),5,IF($L134=1,2,1)),IF(AND($G134&gt;=AE$5,$G134&lt;=AE$6),IF($M134&gt;0,4,3),0)),IF(AND($D134&lt;=AE$6,$E134&gt;=AE$5),60,0)))</f>
        <v/>
      </c>
      <c r="AF134" s="80" t="str">
        <f>IF(OR($A134="",NOT(ISNUMBER($G134))),"",IF(AND($F134&lt;=AF$6,$G134&gt;=AF$5),IF(AF$5&gt;$N134,5,$K134)*10+IF(AND($F134&gt;=AF$5,$F134&lt;=AF$6),IF(AND($G134&gt;=AF$5,$G134&lt;=AF$6),5,IF($L134=1,2,1)),IF(AND($G134&gt;=AF$5,$G134&lt;=AF$6),IF($M134&gt;0,4,3),0)),IF(AND($D134&lt;=AF$6,$E134&gt;=AF$5),60,0)))</f>
        <v/>
      </c>
      <c r="AG134" s="80" t="str">
        <f>IF(OR($A134="",NOT(ISNUMBER($G134))),"",IF(AND($F134&lt;=AG$6,$G134&gt;=AG$5),IF(AG$5&gt;$N134,5,$K134)*10+IF(AND($F134&gt;=AG$5,$F134&lt;=AG$6),IF(AND($G134&gt;=AG$5,$G134&lt;=AG$6),5,IF($L134=1,2,1)),IF(AND($G134&gt;=AG$5,$G134&lt;=AG$6),IF($M134&gt;0,4,3),0)),IF(AND($D134&lt;=AG$6,$E134&gt;=AG$5),60,0)))</f>
        <v/>
      </c>
      <c r="AH134" s="80" t="str">
        <f>IF(OR($A134="",NOT(ISNUMBER($G134))),"",IF(AND($F134&lt;=AH$6,$G134&gt;=AH$5),IF(AH$5&gt;$N134,5,$K134)*10+IF(AND($F134&gt;=AH$5,$F134&lt;=AH$6),IF(AND($G134&gt;=AH$5,$G134&lt;=AH$6),5,IF($L134=1,2,1)),IF(AND($G134&gt;=AH$5,$G134&lt;=AH$6),IF($M134&gt;0,4,3),0)),IF(AND($D134&lt;=AH$6,$E134&gt;=AH$5),60,0)))</f>
        <v/>
      </c>
      <c r="AI134" s="80" t="str">
        <f>IF(OR($A134="",NOT(ISNUMBER($G134))),"",IF(AND($F134&lt;=AI$6,$G134&gt;=AI$5),IF(AI$5&gt;$N134,5,$K134)*10+IF(AND($F134&gt;=AI$5,$F134&lt;=AI$6),IF(AND($G134&gt;=AI$5,$G134&lt;=AI$6),5,IF($L134=1,2,1)),IF(AND($G134&gt;=AI$5,$G134&lt;=AI$6),IF($M134&gt;0,4,3),0)),IF(AND($D134&lt;=AI$6,$E134&gt;=AI$5),60,0)))</f>
        <v/>
      </c>
      <c r="AJ134" s="80" t="str">
        <f>IF(OR($A134="",NOT(ISNUMBER($G134))),"",IF(AND($F134&lt;=AJ$6,$G134&gt;=AJ$5),IF(AJ$5&gt;$N134,5,$K134)*10+IF(AND($F134&gt;=AJ$5,$F134&lt;=AJ$6),IF(AND($G134&gt;=AJ$5,$G134&lt;=AJ$6),5,IF($L134=1,2,1)),IF(AND($G134&gt;=AJ$5,$G134&lt;=AJ$6),IF($M134&gt;0,4,3),0)),IF(AND($D134&lt;=AJ$6,$E134&gt;=AJ$5),60,0)))</f>
        <v/>
      </c>
      <c r="AK134" s="80" t="str">
        <f>IF(OR($A134="",NOT(ISNUMBER($G134))),"",IF(AND($F134&lt;=AK$6,$G134&gt;=AK$5),IF(AK$5&gt;$N134,5,$K134)*10+IF(AND($F134&gt;=AK$5,$F134&lt;=AK$6),IF(AND($G134&gt;=AK$5,$G134&lt;=AK$6),5,IF($L134=1,2,1)),IF(AND($G134&gt;=AK$5,$G134&lt;=AK$6),IF($M134&gt;0,4,3),0)),IF(AND($D134&lt;=AK$6,$E134&gt;=AK$5),60,0)))</f>
        <v/>
      </c>
      <c r="AL134" s="80" t="str">
        <f>IF(OR($A134="",NOT(ISNUMBER($G134))),"",IF(AND($F134&lt;=AL$6,$G134&gt;=AL$5),IF(AL$5&gt;$N134,5,$K134)*10+IF(AND($F134&gt;=AL$5,$F134&lt;=AL$6),IF(AND($G134&gt;=AL$5,$G134&lt;=AL$6),5,IF($L134=1,2,1)),IF(AND($G134&gt;=AL$5,$G134&lt;=AL$6),IF($M134&gt;0,4,3),0)),IF(AND($D134&lt;=AL$6,$E134&gt;=AL$5),60,0)))</f>
        <v/>
      </c>
      <c r="AM134" s="80" t="str">
        <f>IF(OR($A134="",NOT(ISNUMBER($G134))),"",IF(AND($F134&lt;=AM$6,$G134&gt;=AM$5),IF(AM$5&gt;$N134,5,$K134)*10+IF(AND($F134&gt;=AM$5,$F134&lt;=AM$6),IF(AND($G134&gt;=AM$5,$G134&lt;=AM$6),5,IF($L134=1,2,1)),IF(AND($G134&gt;=AM$5,$G134&lt;=AM$6),IF($M134&gt;0,4,3),0)),IF(AND($D134&lt;=AM$6,$E134&gt;=AM$5),60,0)))</f>
        <v/>
      </c>
      <c r="AN134" s="80" t="str">
        <f>IF(OR($A134="",NOT(ISNUMBER($G134))),"",IF(AND($F134&lt;=AN$6,$G134&gt;=AN$5),IF(AN$5&gt;$N134,5,$K134)*10+IF(AND($F134&gt;=AN$5,$F134&lt;=AN$6),IF(AND($G134&gt;=AN$5,$G134&lt;=AN$6),5,IF($L134=1,2,1)),IF(AND($G134&gt;=AN$5,$G134&lt;=AN$6),IF($M134&gt;0,4,3),0)),IF(AND($D134&lt;=AN$6,$E134&gt;=AN$5),60,0)))</f>
        <v/>
      </c>
      <c r="AO134" s="80" t="str">
        <f>IF(OR($A134="",NOT(ISNUMBER($G134))),"",IF(AND($F134&lt;=AO$6,$G134&gt;=AO$5),IF(AO$5&gt;$N134,5,$K134)*10+IF(AND($F134&gt;=AO$5,$F134&lt;=AO$6),IF(AND($G134&gt;=AO$5,$G134&lt;=AO$6),5,IF($L134=1,2,1)),IF(AND($G134&gt;=AO$5,$G134&lt;=AO$6),IF($M134&gt;0,4,3),0)),IF(AND($D134&lt;=AO$6,$E134&gt;=AO$5),60,0)))</f>
        <v/>
      </c>
      <c r="AP134" s="80" t="str">
        <f>IF(OR($A134="",NOT(ISNUMBER($G134))),"",IF(AND($F134&lt;=AP$6,$G134&gt;=AP$5),IF(AP$5&gt;$N134,5,$K134)*10+IF(AND($F134&gt;=AP$5,$F134&lt;=AP$6),IF(AND($G134&gt;=AP$5,$G134&lt;=AP$6),5,IF($L134=1,2,1)),IF(AND($G134&gt;=AP$5,$G134&lt;=AP$6),IF($M134&gt;0,4,3),0)),IF(AND($D134&lt;=AP$6,$E134&gt;=AP$5),60,0)))</f>
        <v/>
      </c>
      <c r="AQ134" s="80" t="str">
        <f>IF(OR($A134="",NOT(ISNUMBER($G134))),"",IF(AND($F134&lt;=AQ$6,$G134&gt;=AQ$5),IF(AQ$5&gt;$N134,5,$K134)*10+IF(AND($F134&gt;=AQ$5,$F134&lt;=AQ$6),IF(AND($G134&gt;=AQ$5,$G134&lt;=AQ$6),5,IF($L134=1,2,1)),IF(AND($G134&gt;=AQ$5,$G134&lt;=AQ$6),IF($M134&gt;0,4,3),0)),IF(AND($D134&lt;=AQ$6,$E134&gt;=AQ$5),60,0)))</f>
        <v/>
      </c>
      <c r="AR134" s="80" t="str">
        <f>IF(OR($A134="",NOT(ISNUMBER($G134))),"",IF(AND($F134&lt;=AR$6,$G134&gt;=AR$5),IF(AR$5&gt;$N134,5,$K134)*10+IF(AND($F134&gt;=AR$5,$F134&lt;=AR$6),IF(AND($G134&gt;=AR$5,$G134&lt;=AR$6),5,IF($L134=1,2,1)),IF(AND($G134&gt;=AR$5,$G134&lt;=AR$6),IF($M134&gt;0,4,3),0)),IF(AND($D134&lt;=AR$6,$E134&gt;=AR$5),60,0)))</f>
        <v/>
      </c>
      <c r="AS134" s="80" t="str">
        <f>IF(OR($A134="",NOT(ISNUMBER($G134))),"",IF(AND($F134&lt;=AS$6,$G134&gt;=AS$5),IF(AS$5&gt;$N134,5,$K134)*10+IF(AND($F134&gt;=AS$5,$F134&lt;=AS$6),IF(AND($G134&gt;=AS$5,$G134&lt;=AS$6),5,IF($L134=1,2,1)),IF(AND($G134&gt;=AS$5,$G134&lt;=AS$6),IF($M134&gt;0,4,3),0)),IF(AND($D134&lt;=AS$6,$E134&gt;=AS$5),60,0)))</f>
        <v/>
      </c>
      <c r="AT134" s="80" t="str">
        <f>IF(OR($A134="",NOT(ISNUMBER($G134))),"",IF(AND($F134&lt;=AT$6,$G134&gt;=AT$5),IF(AT$5&gt;$N134,5,$K134)*10+IF(AND($F134&gt;=AT$5,$F134&lt;=AT$6),IF(AND($G134&gt;=AT$5,$G134&lt;=AT$6),5,IF($L134=1,2,1)),IF(AND($G134&gt;=AT$5,$G134&lt;=AT$6),IF($M134&gt;0,4,3),0)),IF(AND($D134&lt;=AT$6,$E134&gt;=AT$5),60,0)))</f>
        <v/>
      </c>
      <c r="AU134" s="80" t="str">
        <f>IF(OR($A134="",NOT(ISNUMBER($G134))),"",IF(AND($F134&lt;=AU$6,$G134&gt;=AU$5),IF(AU$5&gt;$N134,5,$K134)*10+IF(AND($F134&gt;=AU$5,$F134&lt;=AU$6),IF(AND($G134&gt;=AU$5,$G134&lt;=AU$6),5,IF($L134=1,2,1)),IF(AND($G134&gt;=AU$5,$G134&lt;=AU$6),IF($M134&gt;0,4,3),0)),IF(AND($D134&lt;=AU$6,$E134&gt;=AU$5),60,0)))</f>
        <v/>
      </c>
      <c r="AV134" s="80" t="str">
        <f>IF(OR($A134="",NOT(ISNUMBER($G134))),"",IF(AND($F134&lt;=AV$6,$G134&gt;=AV$5),IF(AV$5&gt;$N134,5,$K134)*10+IF(AND($F134&gt;=AV$5,$F134&lt;=AV$6),IF(AND($G134&gt;=AV$5,$G134&lt;=AV$6),5,IF($L134=1,2,1)),IF(AND($G134&gt;=AV$5,$G134&lt;=AV$6),IF($M134&gt;0,4,3),0)),IF(AND($D134&lt;=AV$6,$E134&gt;=AV$5),60,0)))</f>
        <v/>
      </c>
      <c r="AW134" s="80" t="str">
        <f>IF(OR($A134="",NOT(ISNUMBER($G134))),"",IF(AND($F134&lt;=AW$6,$G134&gt;=AW$5),IF(AW$5&gt;$N134,5,$K134)*10+IF(AND($F134&gt;=AW$5,$F134&lt;=AW$6),IF(AND($G134&gt;=AW$5,$G134&lt;=AW$6),5,IF($L134=1,2,1)),IF(AND($G134&gt;=AW$5,$G134&lt;=AW$6),IF($M134&gt;0,4,3),0)),IF(AND($D134&lt;=AW$6,$E134&gt;=AW$5),60,0)))</f>
        <v/>
      </c>
      <c r="AX134" s="80" t="str">
        <f>IF(OR($A134="",NOT(ISNUMBER($G134))),"",IF(AND($F134&lt;=AX$6,$G134&gt;=AX$5),IF(AX$5&gt;$N134,5,$K134)*10+IF(AND($F134&gt;=AX$5,$F134&lt;=AX$6),IF(AND($G134&gt;=AX$5,$G134&lt;=AX$6),5,IF($L134=1,2,1)),IF(AND($G134&gt;=AX$5,$G134&lt;=AX$6),IF($M134&gt;0,4,3),0)),IF(AND($D134&lt;=AX$6,$E134&gt;=AX$5),60,0)))</f>
        <v/>
      </c>
      <c r="AY134" s="80" t="str">
        <f>IF(OR($A134="",NOT(ISNUMBER($G134))),"",IF(AND($F134&lt;=AY$6,$G134&gt;=AY$5),IF(AY$5&gt;$N134,5,$K134)*10+IF(AND($F134&gt;=AY$5,$F134&lt;=AY$6),IF(AND($G134&gt;=AY$5,$G134&lt;=AY$6),5,IF($L134=1,2,1)),IF(AND($G134&gt;=AY$5,$G134&lt;=AY$6),IF($M134&gt;0,4,3),0)),IF(AND($D134&lt;=AY$6,$E134&gt;=AY$5),60,0)))</f>
        <v/>
      </c>
      <c r="AZ134" s="80" t="str">
        <f>IF(OR($A134="",NOT(ISNUMBER($G134))),"",IF(AND($F134&lt;=AZ$6,$G134&gt;=AZ$5),IF(AZ$5&gt;$N134,5,$K134)*10+IF(AND($F134&gt;=AZ$5,$F134&lt;=AZ$6),IF(AND($G134&gt;=AZ$5,$G134&lt;=AZ$6),5,IF($L134=1,2,1)),IF(AND($G134&gt;=AZ$5,$G134&lt;=AZ$6),IF($M134&gt;0,4,3),0)),IF(AND($D134&lt;=AZ$6,$E134&gt;=AZ$5),60,0)))</f>
        <v/>
      </c>
      <c r="BA134" s="80" t="str">
        <f>IF(OR($A134="",NOT(ISNUMBER($G134))),"",IF(AND($F134&lt;=BA$6,$G134&gt;=BA$5),IF(BA$5&gt;$N134,5,$K134)*10+IF(AND($F134&gt;=BA$5,$F134&lt;=BA$6),IF(AND($G134&gt;=BA$5,$G134&lt;=BA$6),5,IF($L134=1,2,1)),IF(AND($G134&gt;=BA$5,$G134&lt;=BA$6),IF($M134&gt;0,4,3),0)),IF(AND($D134&lt;=BA$6,$E134&gt;=BA$5),60,0)))</f>
        <v/>
      </c>
      <c r="BB134" s="80" t="str">
        <f>IF(OR($A134="",NOT(ISNUMBER($G134))),"",IF(AND($F134&lt;=BB$6,$G134&gt;=BB$5),IF(BB$5&gt;$N134,5,$K134)*10+IF(AND($F134&gt;=BB$5,$F134&lt;=BB$6),IF(AND($G134&gt;=BB$5,$G134&lt;=BB$6),5,IF($L134=1,2,1)),IF(AND($G134&gt;=BB$5,$G134&lt;=BB$6),IF($M134&gt;0,4,3),0)),IF(AND($D134&lt;=BB$6,$E134&gt;=BB$5),60,0)))</f>
        <v/>
      </c>
      <c r="BC134" s="80" t="str">
        <f>IF(OR($A134="",NOT(ISNUMBER($G134))),"",IF(AND($F134&lt;=BC$6,$G134&gt;=BC$5),IF(BC$5&gt;$N134,5,$K134)*10+IF(AND($F134&gt;=BC$5,$F134&lt;=BC$6),IF(AND($G134&gt;=BC$5,$G134&lt;=BC$6),5,IF($L134=1,2,1)),IF(AND($G134&gt;=BC$5,$G134&lt;=BC$6),IF($M134&gt;0,4,3),0)),IF(AND($D134&lt;=BC$6,$E134&gt;=BC$5),60,0)))</f>
        <v/>
      </c>
      <c r="BD134" s="80" t="str">
        <f>IF(OR($A134="",NOT(ISNUMBER($G134))),"",IF(AND($F134&lt;=BD$6,$G134&gt;=BD$5),IF(BD$5&gt;$N134,5,$K134)*10+IF(AND($F134&gt;=BD$5,$F134&lt;=BD$6),IF(AND($G134&gt;=BD$5,$G134&lt;=BD$6),5,IF($L134=1,2,1)),IF(AND($G134&gt;=BD$5,$G134&lt;=BD$6),IF($M134&gt;0,4,3),0)),IF(AND($D134&lt;=BD$6,$E134&gt;=BD$5),60,0)))</f>
        <v/>
      </c>
      <c r="BE134" s="80" t="str">
        <f>IF(OR($A134="",NOT(ISNUMBER($G134))),"",IF(AND($F134&lt;=BE$6,$G134&gt;=BE$5),IF(BE$5&gt;$N134,5,$K134)*10+IF(AND($F134&gt;=BE$5,$F134&lt;=BE$6),IF(AND($G134&gt;=BE$5,$G134&lt;=BE$6),5,IF($L134=1,2,1)),IF(AND($G134&gt;=BE$5,$G134&lt;=BE$6),IF($M134&gt;0,4,3),0)),IF(AND($D134&lt;=BE$6,$E134&gt;=BE$5),60,0)))</f>
        <v/>
      </c>
      <c r="BF134" s="80" t="str">
        <f>IF(OR($A134="",NOT(ISNUMBER($G134))),"",IF(AND($F134&lt;=BF$6,$G134&gt;=BF$5),IF(BF$5&gt;$N134,5,$K134)*10+IF(AND($F134&gt;=BF$5,$F134&lt;=BF$6),IF(AND($G134&gt;=BF$5,$G134&lt;=BF$6),5,IF($L134=1,2,1)),IF(AND($G134&gt;=BF$5,$G134&lt;=BF$6),IF($M134&gt;0,4,3),0)),IF(AND($D134&lt;=BF$6,$E134&gt;=BF$5),60,0)))</f>
        <v/>
      </c>
      <c r="BG134" s="80" t="str">
        <f>IF(OR($A134="",NOT(ISNUMBER($G134))),"",IF(AND($F134&lt;=BG$6,$G134&gt;=BG$5),IF(BG$5&gt;$N134,5,$K134)*10+IF(AND($F134&gt;=BG$5,$F134&lt;=BG$6),IF(AND($G134&gt;=BG$5,$G134&lt;=BG$6),5,IF($L134=1,2,1)),IF(AND($G134&gt;=BG$5,$G134&lt;=BG$6),IF($M134&gt;0,4,3),0)),IF(AND($D134&lt;=BG$6,$E134&gt;=BG$5),60,0)))</f>
        <v/>
      </c>
      <c r="BH134" s="80" t="str">
        <f>IF(OR($A134="",NOT(ISNUMBER($G134))),"",IF(AND($F134&lt;=BH$6,$G134&gt;=BH$5),IF(BH$5&gt;$N134,5,$K134)*10+IF(AND($F134&gt;=BH$5,$F134&lt;=BH$6),IF(AND($G134&gt;=BH$5,$G134&lt;=BH$6),5,IF($L134=1,2,1)),IF(AND($G134&gt;=BH$5,$G134&lt;=BH$6),IF($M134&gt;0,4,3),0)),IF(AND($D134&lt;=BH$6,$E134&gt;=BH$5),60,0)))</f>
        <v/>
      </c>
      <c r="BI134" s="80" t="str">
        <f>IF(OR($A134="",NOT(ISNUMBER($G134))),"",IF(AND($F134&lt;=BI$6,$G134&gt;=BI$5),IF(BI$5&gt;$N134,5,$K134)*10+IF(AND($F134&gt;=BI$5,$F134&lt;=BI$6),IF(AND($G134&gt;=BI$5,$G134&lt;=BI$6),5,IF($L134=1,2,1)),IF(AND($G134&gt;=BI$5,$G134&lt;=BI$6),IF($M134&gt;0,4,3),0)),IF(AND($D134&lt;=BI$6,$E134&gt;=BI$5),60,0)))</f>
        <v/>
      </c>
      <c r="BJ134" s="80" t="str">
        <f>IF(OR($A134="",NOT(ISNUMBER($G134))),"",IF(AND($F134&lt;=BJ$6,$G134&gt;=BJ$5),IF(BJ$5&gt;$N134,5,$K134)*10+IF(AND($F134&gt;=BJ$5,$F134&lt;=BJ$6),IF(AND($G134&gt;=BJ$5,$G134&lt;=BJ$6),5,IF($L134=1,2,1)),IF(AND($G134&gt;=BJ$5,$G134&lt;=BJ$6),IF($M134&gt;0,4,3),0)),IF(AND($D134&lt;=BJ$6,$E134&gt;=BJ$5),60,0)))</f>
        <v/>
      </c>
      <c r="BK134" s="80" t="str">
        <f>IF(OR($A134="",NOT(ISNUMBER($G134))),"",IF(AND($F134&lt;=BK$6,$G134&gt;=BK$5),IF(BK$5&gt;$N134,5,$K134)*10+IF(AND($F134&gt;=BK$5,$F134&lt;=BK$6),IF(AND($G134&gt;=BK$5,$G134&lt;=BK$6),5,IF($L134=1,2,1)),IF(AND($G134&gt;=BK$5,$G134&lt;=BK$6),IF($M134&gt;0,4,3),0)),IF(AND($D134&lt;=BK$6,$E134&gt;=BK$5),60,0)))</f>
        <v/>
      </c>
      <c r="BL134" s="80" t="str">
        <f>IF(OR($A134="",NOT(ISNUMBER($G134))),"",IF(AND($F134&lt;=BL$6,$G134&gt;=BL$5),IF(BL$5&gt;$N134,5,$K134)*10+IF(AND($F134&gt;=BL$5,$F134&lt;=BL$6),IF(AND($G134&gt;=BL$5,$G134&lt;=BL$6),5,IF($L134=1,2,1)),IF(AND($G134&gt;=BL$5,$G134&lt;=BL$6),IF($M134&gt;0,4,3),0)),IF(AND($D134&lt;=BL$6,$E134&gt;=BL$5),60,0)))</f>
        <v/>
      </c>
      <c r="BM134" s="80" t="str">
        <f>IF(OR($A134="",NOT(ISNUMBER($G134))),"",IF(AND($F134&lt;=BM$6,$G134&gt;=BM$5),IF(BM$5&gt;$N134,5,$K134)*10+IF(AND($F134&gt;=BM$5,$F134&lt;=BM$6),IF(AND($G134&gt;=BM$5,$G134&lt;=BM$6),5,IF($L134=1,2,1)),IF(AND($G134&gt;=BM$5,$G134&lt;=BM$6),IF($M134&gt;0,4,3),0)),IF(AND($D134&lt;=BM$6,$E134&gt;=BM$5),60,0)))</f>
        <v/>
      </c>
      <c r="BN134" s="80" t="str">
        <f>IF(OR($A134="",NOT(ISNUMBER($G134))),"",IF(AND($F134&lt;=BN$6,$G134&gt;=BN$5),IF(BN$5&gt;$N134,5,$K134)*10+IF(AND($F134&gt;=BN$5,$F134&lt;=BN$6),IF(AND($G134&gt;=BN$5,$G134&lt;=BN$6),5,IF($L134=1,2,1)),IF(AND($G134&gt;=BN$5,$G134&lt;=BN$6),IF($M134&gt;0,4,3),0)),IF(AND($D134&lt;=BN$6,$E134&gt;=BN$5),60,0)))</f>
        <v/>
      </c>
      <c r="BO134" s="80" t="str">
        <f>IF(OR($A134="",NOT(ISNUMBER($G134))),"",IF(AND($F134&lt;=BO$6,$G134&gt;=BO$5),IF(BO$5&gt;$N134,5,$K134)*10+IF(AND($F134&gt;=BO$5,$F134&lt;=BO$6),IF(AND($G134&gt;=BO$5,$G134&lt;=BO$6),5,IF($L134=1,2,1)),IF(AND($G134&gt;=BO$5,$G134&lt;=BO$6),IF($M134&gt;0,4,3),0)),IF(AND($D134&lt;=BO$6,$E134&gt;=BO$5),60,0)))</f>
        <v/>
      </c>
      <c r="BP134" s="80" t="str">
        <f>IF(OR($A134="",NOT(ISNUMBER($G134))),"",IF(AND($F134&lt;=BP$6,$G134&gt;=BP$5),IF(BP$5&gt;$N134,5,$K134)*10+IF(AND($F134&gt;=BP$5,$F134&lt;=BP$6),IF(AND($G134&gt;=BP$5,$G134&lt;=BP$6),5,IF($L134=1,2,1)),IF(AND($G134&gt;=BP$5,$G134&lt;=BP$6),IF($M134&gt;0,4,3),0)),IF(AND($D134&lt;=BP$6,$E134&gt;=BP$5),60,0)))</f>
        <v/>
      </c>
      <c r="BQ134" s="80" t="str">
        <f>IF(OR($A134="",NOT(ISNUMBER($G134))),"",IF(AND($F134&lt;=BQ$6,$G134&gt;=BQ$5),IF(BQ$5&gt;$N134,5,$K134)*10+IF(AND($F134&gt;=BQ$5,$F134&lt;=BQ$6),IF(AND($G134&gt;=BQ$5,$G134&lt;=BQ$6),5,IF($L134=1,2,1)),IF(AND($G134&gt;=BQ$5,$G134&lt;=BQ$6),IF($M134&gt;0,4,3),0)),IF(AND($D134&lt;=BQ$6,$E134&gt;=BQ$5),60,0)))</f>
        <v/>
      </c>
      <c r="BR134" s="80" t="str">
        <f>IF(OR($A134="",NOT(ISNUMBER($G134))),"",IF(AND($F134&lt;=BR$6,$G134&gt;=BR$5),IF(BR$5&gt;$N134,5,$K134)*10+IF(AND($F134&gt;=BR$5,$F134&lt;=BR$6),IF(AND($G134&gt;=BR$5,$G134&lt;=BR$6),5,IF($L134=1,2,1)),IF(AND($G134&gt;=BR$5,$G134&lt;=BR$6),IF($M134&gt;0,4,3),0)),IF(AND($D134&lt;=BR$6,$E134&gt;=BR$5),60,0)))</f>
        <v/>
      </c>
      <c r="BS134" s="80" t="str">
        <f>IF(OR($A134="",NOT(ISNUMBER($G134))),"",IF(AND($F134&lt;=BS$6,$G134&gt;=BS$5),IF(BS$5&gt;$N134,5,$K134)*10+IF(AND($F134&gt;=BS$5,$F134&lt;=BS$6),IF(AND($G134&gt;=BS$5,$G134&lt;=BS$6),5,IF($L134=1,2,1)),IF(AND($G134&gt;=BS$5,$G134&lt;=BS$6),IF($M134&gt;0,4,3),0)),IF(AND($D134&lt;=BS$6,$E134&gt;=BS$5),60,0)))</f>
        <v/>
      </c>
      <c r="BT134" s="80" t="str">
        <f>IF(OR($A134="",NOT(ISNUMBER($G134))),"",IF(AND($F134&lt;=BT$6,$G134&gt;=BT$5),IF(BT$5&gt;$N134,5,$K134)*10+IF(AND($F134&gt;=BT$5,$F134&lt;=BT$6),IF(AND($G134&gt;=BT$5,$G134&lt;=BT$6),5,IF($L134=1,2,1)),IF(AND($G134&gt;=BT$5,$G134&lt;=BT$6),IF($M134&gt;0,4,3),0)),IF(AND($D134&lt;=BT$6,$E134&gt;=BT$5),60,0)))</f>
        <v/>
      </c>
      <c r="BU134" s="80" t="str">
        <f>IF(OR($A134="",NOT(ISNUMBER($G134))),"",IF(AND($F134&lt;=BU$6,$G134&gt;=BU$5),IF(BU$5&gt;$N134,5,$K134)*10+IF(AND($F134&gt;=BU$5,$F134&lt;=BU$6),IF(AND($G134&gt;=BU$5,$G134&lt;=BU$6),5,IF($L134=1,2,1)),IF(AND($G134&gt;=BU$5,$G134&lt;=BU$6),IF($M134&gt;0,4,3),0)),IF(AND($D134&lt;=BU$6,$E134&gt;=BU$5),60,0)))</f>
        <v/>
      </c>
      <c r="BV134" s="80" t="str">
        <f>IF(OR($A134="",NOT(ISNUMBER($G134))),"",IF(AND($F134&lt;=BV$6,$G134&gt;=BV$5),IF(BV$5&gt;$N134,5,$K134)*10+IF(AND($F134&gt;=BV$5,$F134&lt;=BV$6),IF(AND($G134&gt;=BV$5,$G134&lt;=BV$6),5,IF($L134=1,2,1)),IF(AND($G134&gt;=BV$5,$G134&lt;=BV$6),IF($M134&gt;0,4,3),0)),IF(AND($D134&lt;=BV$6,$E134&gt;=BV$5),60,0)))</f>
        <v/>
      </c>
      <c r="BW134" s="80" t="str">
        <f>IF(OR($A134="",NOT(ISNUMBER($G134))),"",IF(AND($F134&lt;=BW$6,$G134&gt;=BW$5),IF(BW$5&gt;$N134,5,$K134)*10+IF(AND($F134&gt;=BW$5,$F134&lt;=BW$6),IF(AND($G134&gt;=BW$5,$G134&lt;=BW$6),5,IF($L134=1,2,1)),IF(AND($G134&gt;=BW$5,$G134&lt;=BW$6),IF($M134&gt;0,4,3),0)),IF(AND($D134&lt;=BW$6,$E134&gt;=BW$5),60,0)))</f>
        <v/>
      </c>
      <c r="BX134" s="80" t="str">
        <f>IF(OR($A134="",NOT(ISNUMBER($G134))),"",IF(AND($F134&lt;=BX$6,$G134&gt;=BX$5),IF(BX$5&gt;$N134,5,$K134)*10+IF(AND($F134&gt;=BX$5,$F134&lt;=BX$6),IF(AND($G134&gt;=BX$5,$G134&lt;=BX$6),5,IF($L134=1,2,1)),IF(AND($G134&gt;=BX$5,$G134&lt;=BX$6),IF($M134&gt;0,4,3),0)),IF(AND($D134&lt;=BX$6,$E134&gt;=BX$5),60,0)))</f>
        <v/>
      </c>
      <c r="BY134" s="80" t="str">
        <f>IF(OR($A134="",NOT(ISNUMBER($G134))),"",IF(AND($F134&lt;=BY$6,$G134&gt;=BY$5),IF(BY$5&gt;$N134,5,$K134)*10+IF(AND($F134&gt;=BY$5,$F134&lt;=BY$6),IF(AND($G134&gt;=BY$5,$G134&lt;=BY$6),5,IF($L134=1,2,1)),IF(AND($G134&gt;=BY$5,$G134&lt;=BY$6),IF($M134&gt;0,4,3),0)),IF(AND($D134&lt;=BY$6,$E134&gt;=BY$5),60,0)))</f>
        <v/>
      </c>
      <c r="BZ134" s="80" t="str">
        <f>IF(OR($A134="",NOT(ISNUMBER($G134))),"",IF(AND($F134&lt;=BZ$6,$G134&gt;=BZ$5),IF(BZ$5&gt;$N134,5,$K134)*10+IF(AND($F134&gt;=BZ$5,$F134&lt;=BZ$6),IF(AND($G134&gt;=BZ$5,$G134&lt;=BZ$6),5,IF($L134=1,2,1)),IF(AND($G134&gt;=BZ$5,$G134&lt;=BZ$6),IF($M134&gt;0,4,3),0)),IF(AND($D134&lt;=BZ$6,$E134&gt;=BZ$5),60,0)))</f>
        <v/>
      </c>
      <c r="CA134" s="80" t="str">
        <f>IF(OR($A134="",NOT(ISNUMBER($G134))),"",IF(AND($F134&lt;=CA$6,$G134&gt;=CA$5),IF(CA$5&gt;$N134,5,$K134)*10+IF(AND($F134&gt;=CA$5,$F134&lt;=CA$6),IF(AND($G134&gt;=CA$5,$G134&lt;=CA$6),5,IF($L134=1,2,1)),IF(AND($G134&gt;=CA$5,$G134&lt;=CA$6),IF($M134&gt;0,4,3),0)),IF(AND($D134&lt;=CA$6,$E134&gt;=CA$5),60,0)))</f>
        <v/>
      </c>
      <c r="CB134" s="80" t="str">
        <f>IF(OR($A134="",NOT(ISNUMBER($G134))),"",IF(AND($F134&lt;=CB$6,$G134&gt;=CB$5),IF(CB$5&gt;$N134,5,$K134)*10+IF(AND($F134&gt;=CB$5,$F134&lt;=CB$6),IF(AND($G134&gt;=CB$5,$G134&lt;=CB$6),5,IF($L134=1,2,1)),IF(AND($G134&gt;=CB$5,$G134&lt;=CB$6),IF($M134&gt;0,4,3),0)),IF(AND($D134&lt;=CB$6,$E134&gt;=CB$5),60,0)))</f>
        <v/>
      </c>
      <c r="CC134" s="80" t="str">
        <f>IF(OR($A134="",NOT(ISNUMBER($G134))),"",IF(AND($F134&lt;=CC$6,$G134&gt;=CC$5),IF(CC$5&gt;$N134,5,$K134)*10+IF(AND($F134&gt;=CC$5,$F134&lt;=CC$6),IF(AND($G134&gt;=CC$5,$G134&lt;=CC$6),5,IF($L134=1,2,1)),IF(AND($G134&gt;=CC$5,$G134&lt;=CC$6),IF($M134&gt;0,4,3),0)),IF(AND($D134&lt;=CC$6,$E134&gt;=CC$5),60,0)))</f>
        <v/>
      </c>
      <c r="CD134" s="80" t="str">
        <f>IF(OR($A134="",NOT(ISNUMBER($G134))),"",IF(AND($F134&lt;=CD$6,$G134&gt;=CD$5),IF(CD$5&gt;$N134,5,$K134)*10+IF(AND($F134&gt;=CD$5,$F134&lt;=CD$6),IF(AND($G134&gt;=CD$5,$G134&lt;=CD$6),5,IF($L134=1,2,1)),IF(AND($G134&gt;=CD$5,$G134&lt;=CD$6),IF($M134&gt;0,4,3),0)),IF(AND($D134&lt;=CD$6,$E134&gt;=CD$5),60,0)))</f>
        <v/>
      </c>
      <c r="CE134" s="80" t="str">
        <f>IF(OR($A134="",NOT(ISNUMBER($G134))),"",IF(AND($F134&lt;=CE$6,$G134&gt;=CE$5),IF(CE$5&gt;$N134,5,$K134)*10+IF(AND($F134&gt;=CE$5,$F134&lt;=CE$6),IF(AND($G134&gt;=CE$5,$G134&lt;=CE$6),5,IF($L134=1,2,1)),IF(AND($G134&gt;=CE$5,$G134&lt;=CE$6),IF($M134&gt;0,4,3),0)),IF(AND($D134&lt;=CE$6,$E134&gt;=CE$5),60,0)))</f>
        <v/>
      </c>
      <c r="CF134" s="80" t="str">
        <f>IF(OR($A134="",NOT(ISNUMBER($G134))),"",IF(AND($F134&lt;=CF$6,$G134&gt;=CF$5),IF(CF$5&gt;$N134,5,$K134)*10+IF(AND($F134&gt;=CF$5,$F134&lt;=CF$6),IF(AND($G134&gt;=CF$5,$G134&lt;=CF$6),5,IF($L134=1,2,1)),IF(AND($G134&gt;=CF$5,$G134&lt;=CF$6),IF($M134&gt;0,4,3),0)),IF(AND($D134&lt;=CF$6,$E134&gt;=CF$5),60,0)))</f>
        <v/>
      </c>
      <c r="CG134" s="80" t="str">
        <f>IF(OR($A134="",NOT(ISNUMBER($G134))),"",IF(AND($F134&lt;=CG$6,$G134&gt;=CG$5),IF(CG$5&gt;$N134,5,$K134)*10+IF(AND($F134&gt;=CG$5,$F134&lt;=CG$6),IF(AND($G134&gt;=CG$5,$G134&lt;=CG$6),5,IF($L134=1,2,1)),IF(AND($G134&gt;=CG$5,$G134&lt;=CG$6),IF($M134&gt;0,4,3),0)),IF(AND($D134&lt;=CG$6,$E134&gt;=CG$5),60,0)))</f>
        <v/>
      </c>
      <c r="CH134" s="80" t="str">
        <f>IF(OR($A134="",NOT(ISNUMBER($G134))),"",IF(AND($F134&lt;=CH$6,$G134&gt;=CH$5),IF(CH$5&gt;$N134,5,$K134)*10+IF(AND($F134&gt;=CH$5,$F134&lt;=CH$6),IF(AND($G134&gt;=CH$5,$G134&lt;=CH$6),5,IF($L134=1,2,1)),IF(AND($G134&gt;=CH$5,$G134&lt;=CH$6),IF($M134&gt;0,4,3),0)),IF(AND($D134&lt;=CH$6,$E134&gt;=CH$5),60,0)))</f>
        <v/>
      </c>
      <c r="CI134" s="80" t="str">
        <f>IF(OR($A134="",NOT(ISNUMBER($G134))),"",IF(AND($F134&lt;=CI$6,$G134&gt;=CI$5),IF(CI$5&gt;$N134,5,$K134)*10+IF(AND($F134&gt;=CI$5,$F134&lt;=CI$6),IF(AND($G134&gt;=CI$5,$G134&lt;=CI$6),5,IF($L134=1,2,1)),IF(AND($G134&gt;=CI$5,$G134&lt;=CI$6),IF($M134&gt;0,4,3),0)),IF(AND($D134&lt;=CI$6,$E134&gt;=CI$5),60,0)))</f>
        <v/>
      </c>
      <c r="CJ134" s="80" t="str">
        <f>IF(OR($A134="",NOT(ISNUMBER($G134))),"",IF(AND($F134&lt;=CJ$6,$G134&gt;=CJ$5),IF(CJ$5&gt;$N134,5,$K134)*10+IF(AND($F134&gt;=CJ$5,$F134&lt;=CJ$6),IF(AND($G134&gt;=CJ$5,$G134&lt;=CJ$6),5,IF($L134=1,2,1)),IF(AND($G134&gt;=CJ$5,$G134&lt;=CJ$6),IF($M134&gt;0,4,3),0)),IF(AND($D134&lt;=CJ$6,$E134&gt;=CJ$5),60,0)))</f>
        <v/>
      </c>
      <c r="CK134" s="80" t="str">
        <f>IF(OR($A134="",NOT(ISNUMBER($G134))),"",IF(AND($F134&lt;=CK$6,$G134&gt;=CK$5),IF(CK$5&gt;$N134,5,$K134)*10+IF(AND($F134&gt;=CK$5,$F134&lt;=CK$6),IF(AND($G134&gt;=CK$5,$G134&lt;=CK$6),5,IF($L134=1,2,1)),IF(AND($G134&gt;=CK$5,$G134&lt;=CK$6),IF($M134&gt;0,4,3),0)),IF(AND($D134&lt;=CK$6,$E134&gt;=CK$5),60,0)))</f>
        <v/>
      </c>
      <c r="CL134" s="80" t="str">
        <f>IF(OR($A134="",NOT(ISNUMBER($G134))),"",IF(AND($F134&lt;=CL$6,$G134&gt;=CL$5),IF(CL$5&gt;$N134,5,$K134)*10+IF(AND($F134&gt;=CL$5,$F134&lt;=CL$6),IF(AND($G134&gt;=CL$5,$G134&lt;=CL$6),5,IF($L134=1,2,1)),IF(AND($G134&gt;=CL$5,$G134&lt;=CL$6),IF($M134&gt;0,4,3),0)),IF(AND($D134&lt;=CL$6,$E134&gt;=CL$5),60,0)))</f>
        <v/>
      </c>
      <c r="CM134" s="80" t="str">
        <f>IF(OR($A134="",NOT(ISNUMBER($G134))),"",IF(AND($F134&lt;=CM$6,$G134&gt;=CM$5),IF(CM$5&gt;$N134,5,$K134)*10+IF(AND($F134&gt;=CM$5,$F134&lt;=CM$6),IF(AND($G134&gt;=CM$5,$G134&lt;=CM$6),5,IF($L134=1,2,1)),IF(AND($G134&gt;=CM$5,$G134&lt;=CM$6),IF($M134&gt;0,4,3),0)),IF(AND($D134&lt;=CM$6,$E134&gt;=CM$5),60,0)))</f>
        <v/>
      </c>
      <c r="CN134" s="80" t="str">
        <f>IF(OR($A134="",NOT(ISNUMBER($G134))),"",IF(AND($F134&lt;=CN$6,$G134&gt;=CN$5),IF(CN$5&gt;$N134,5,$K134)*10+IF(AND($F134&gt;=CN$5,$F134&lt;=CN$6),IF(AND($G134&gt;=CN$5,$G134&lt;=CN$6),5,IF($L134=1,2,1)),IF(AND($G134&gt;=CN$5,$G134&lt;=CN$6),IF($M134&gt;0,4,3),0)),IF(AND($D134&lt;=CN$6,$E134&gt;=CN$5),60,0)))</f>
        <v/>
      </c>
      <c r="CO134" s="80" t="str">
        <f>IF(OR($A134="",NOT(ISNUMBER($G134))),"",IF(AND($F134&lt;=CO$6,$G134&gt;=CO$5),IF(CO$5&gt;$N134,5,$K134)*10+IF(AND($F134&gt;=CO$5,$F134&lt;=CO$6),IF(AND($G134&gt;=CO$5,$G134&lt;=CO$6),5,IF($L134=1,2,1)),IF(AND($G134&gt;=CO$5,$G134&lt;=CO$6),IF($M134&gt;0,4,3),0)),IF(AND($D134&lt;=CO$6,$E134&gt;=CO$5),60,0)))</f>
        <v/>
      </c>
      <c r="CP134" s="80" t="str">
        <f>IF(OR($A134="",NOT(ISNUMBER($G134))),"",IF(AND($F134&lt;=CP$6,$G134&gt;=CP$5),IF(CP$5&gt;$N134,5,$K134)*10+IF(AND($F134&gt;=CP$5,$F134&lt;=CP$6),IF(AND($G134&gt;=CP$5,$G134&lt;=CP$6),5,IF($L134=1,2,1)),IF(AND($G134&gt;=CP$5,$G134&lt;=CP$6),IF($M134&gt;0,4,3),0)),IF(AND($D134&lt;=CP$6,$E134&gt;=CP$5),60,0)))</f>
        <v/>
      </c>
      <c r="CQ134" s="80" t="str">
        <f>IF(OR($A134="",NOT(ISNUMBER($G134))),"",IF(AND($F134&lt;=CQ$6,$G134&gt;=CQ$5),IF(CQ$5&gt;$N134,5,$K134)*10+IF(AND($F134&gt;=CQ$5,$F134&lt;=CQ$6),IF(AND($G134&gt;=CQ$5,$G134&lt;=CQ$6),5,IF($L134=1,2,1)),IF(AND($G134&gt;=CQ$5,$G134&lt;=CQ$6),IF($M134&gt;0,4,3),0)),IF(AND($D134&lt;=CQ$6,$E134&gt;=CQ$5),60,0)))</f>
        <v/>
      </c>
      <c r="CR134" s="80" t="str">
        <f>IF(OR($A134="",NOT(ISNUMBER($G134))),"",IF(AND($F134&lt;=CR$6,$G134&gt;=CR$5),IF(CR$5&gt;$N134,5,$K134)*10+IF(AND($F134&gt;=CR$5,$F134&lt;=CR$6),IF(AND($G134&gt;=CR$5,$G134&lt;=CR$6),5,IF($L134=1,2,1)),IF(AND($G134&gt;=CR$5,$G134&lt;=CR$6),IF($M134&gt;0,4,3),0)),IF(AND($D134&lt;=CR$6,$E134&gt;=CR$5),60,0)))</f>
        <v/>
      </c>
      <c r="CS134" s="80" t="str">
        <f>IF(OR($A134="",NOT(ISNUMBER($G134))),"",IF(AND($F134&lt;=CS$6,$G134&gt;=CS$5),IF(CS$5&gt;$N134,5,$K134)*10+IF(AND($F134&gt;=CS$5,$F134&lt;=CS$6),IF(AND($G134&gt;=CS$5,$G134&lt;=CS$6),5,IF($L134=1,2,1)),IF(AND($G134&gt;=CS$5,$G134&lt;=CS$6),IF($M134&gt;0,4,3),0)),IF(AND($D134&lt;=CS$6,$E134&gt;=CS$5),60,0)))</f>
        <v/>
      </c>
      <c r="CT134" s="80" t="str">
        <f>IF(OR($A134="",NOT(ISNUMBER($G134))),"",IF(AND($F134&lt;=CT$6,$G134&gt;=CT$5),IF(CT$5&gt;$N134,5,$K134)*10+IF(AND($F134&gt;=CT$5,$F134&lt;=CT$6),IF(AND($G134&gt;=CT$5,$G134&lt;=CT$6),5,IF($L134=1,2,1)),IF(AND($G134&gt;=CT$5,$G134&lt;=CT$6),IF($M134&gt;0,4,3),0)),IF(AND($D134&lt;=CT$6,$E134&gt;=CT$5),60,0)))</f>
        <v/>
      </c>
      <c r="CU134" s="80" t="str">
        <f>IF(OR($A134="",NOT(ISNUMBER($G134))),"",IF(AND($F134&lt;=CU$6,$G134&gt;=CU$5),IF(CU$5&gt;$N134,5,$K134)*10+IF(AND($F134&gt;=CU$5,$F134&lt;=CU$6),IF(AND($G134&gt;=CU$5,$G134&lt;=CU$6),5,IF($L134=1,2,1)),IF(AND($G134&gt;=CU$5,$G134&lt;=CU$6),IF($M134&gt;0,4,3),0)),IF(AND($D134&lt;=CU$6,$E134&gt;=CU$5),60,0)))</f>
        <v/>
      </c>
      <c r="CV134" s="80" t="str">
        <f>IF(OR($A134="",NOT(ISNUMBER($G134))),"",IF(AND($F134&lt;=CV$6,$G134&gt;=CV$5),IF(CV$5&gt;$N134,5,$K134)*10+IF(AND($F134&gt;=CV$5,$F134&lt;=CV$6),IF(AND($G134&gt;=CV$5,$G134&lt;=CV$6),5,IF($L134=1,2,1)),IF(AND($G134&gt;=CV$5,$G134&lt;=CV$6),IF($M134&gt;0,4,3),0)),IF(AND($D134&lt;=CV$6,$E134&gt;=CV$5),60,0)))</f>
        <v/>
      </c>
      <c r="CW134" s="80" t="str">
        <f>IF(OR($A134="",NOT(ISNUMBER($G134))),"",IF(AND($F134&lt;=CW$6,$G134&gt;=CW$5),IF(CW$5&gt;$N134,5,$K134)*10+IF(AND($F134&gt;=CW$5,$F134&lt;=CW$6),IF(AND($G134&gt;=CW$5,$G134&lt;=CW$6),5,IF($L134=1,2,1)),IF(AND($G134&gt;=CW$5,$G134&lt;=CW$6),IF($M134&gt;0,4,3),0)),IF(AND($D134&lt;=CW$6,$E134&gt;=CW$5),60,0)))</f>
        <v/>
      </c>
      <c r="CX134" s="80" t="str">
        <f>IF(OR($A134="",NOT(ISNUMBER($G134))),"",IF(AND($F134&lt;=CX$6,$G134&gt;=CX$5),IF(CX$5&gt;$N134,5,$K134)*10+IF(AND($F134&gt;=CX$5,$F134&lt;=CX$6),IF(AND($G134&gt;=CX$5,$G134&lt;=CX$6),5,IF($L134=1,2,1)),IF(AND($G134&gt;=CX$5,$G134&lt;=CX$6),IF($M134&gt;0,4,3),0)),IF(AND($D134&lt;=CX$6,$E134&gt;=CX$5),60,0)))</f>
        <v/>
      </c>
      <c r="CY134" s="80" t="str">
        <f>IF(OR($A134="",NOT(ISNUMBER($G134))),"",IF(AND($F134&lt;=CY$6,$G134&gt;=CY$5),IF(CY$5&gt;$N134,5,$K134)*10+IF(AND($F134&gt;=CY$5,$F134&lt;=CY$6),IF(AND($G134&gt;=CY$5,$G134&lt;=CY$6),5,IF($L134=1,2,1)),IF(AND($G134&gt;=CY$5,$G134&lt;=CY$6),IF($M134&gt;0,4,3),0)),IF(AND($D134&lt;=CY$6,$E134&gt;=CY$5),60,0)))</f>
        <v/>
      </c>
      <c r="CZ134" s="80" t="str">
        <f>IF(OR($A134="",NOT(ISNUMBER($G134))),"",IF(AND($F134&lt;=CZ$6,$G134&gt;=CZ$5),IF(CZ$5&gt;$N134,5,$K134)*10+IF(AND($F134&gt;=CZ$5,$F134&lt;=CZ$6),IF(AND($G134&gt;=CZ$5,$G134&lt;=CZ$6),5,IF($L134=1,2,1)),IF(AND($G134&gt;=CZ$5,$G134&lt;=CZ$6),IF($M134&gt;0,4,3),0)),IF(AND($D134&lt;=CZ$6,$E134&gt;=CZ$5),60,0)))</f>
        <v/>
      </c>
      <c r="DA134" s="80" t="str">
        <f>IF(OR($A134="",NOT(ISNUMBER($G134))),"",IF(AND($F134&lt;=DA$6,$G134&gt;=DA$5),IF(DA$5&gt;$N134,5,$K134)*10+IF(AND($F134&gt;=DA$5,$F134&lt;=DA$6),IF(AND($G134&gt;=DA$5,$G134&lt;=DA$6),5,IF($L134=1,2,1)),IF(AND($G134&gt;=DA$5,$G134&lt;=DA$6),IF($M134&gt;0,4,3),0)),IF(AND($D134&lt;=DA$6,$E134&gt;=DA$5),60,0)))</f>
        <v/>
      </c>
      <c r="DB134" s="80" t="str">
        <f>IF(OR($A134="",NOT(ISNUMBER($G134))),"",IF(AND($F134&lt;=DB$6,$G134&gt;=DB$5),IF(DB$5&gt;$N134,5,$K134)*10+IF(AND($F134&gt;=DB$5,$F134&lt;=DB$6),IF(AND($G134&gt;=DB$5,$G134&lt;=DB$6),5,IF($L134=1,2,1)),IF(AND($G134&gt;=DB$5,$G134&lt;=DB$6),IF($M134&gt;0,4,3),0)),IF(AND($D134&lt;=DB$6,$E134&gt;=DB$5),60,0)))</f>
        <v/>
      </c>
      <c r="DC134" s="80" t="str">
        <f>IF(OR($A134="",NOT(ISNUMBER($G134))),"",IF(AND($F134&lt;=DC$6,$G134&gt;=DC$5),IF(DC$5&gt;$N134,5,$K134)*10+IF(AND($F134&gt;=DC$5,$F134&lt;=DC$6),IF(AND($G134&gt;=DC$5,$G134&lt;=DC$6),5,IF($L134=1,2,1)),IF(AND($G134&gt;=DC$5,$G134&lt;=DC$6),IF($M134&gt;0,4,3),0)),IF(AND($D134&lt;=DC$6,$E134&gt;=DC$5),60,0)))</f>
        <v/>
      </c>
      <c r="DD134" s="80" t="str">
        <f>IF(OR($A134="",NOT(ISNUMBER($G134))),"",IF(AND($F134&lt;=DD$6,$G134&gt;=DD$5),IF(DD$5&gt;$N134,5,$K134)*10+IF(AND($F134&gt;=DD$5,$F134&lt;=DD$6),IF(AND($G134&gt;=DD$5,$G134&lt;=DD$6),5,IF($L134=1,2,1)),IF(AND($G134&gt;=DD$5,$G134&lt;=DD$6),IF($M134&gt;0,4,3),0)),IF(AND($D134&lt;=DD$6,$E134&gt;=DD$5),60,0)))</f>
        <v/>
      </c>
      <c r="DE134" s="80" t="str">
        <f>IF(OR($A134="",NOT(ISNUMBER($G134))),"",IF(AND($F134&lt;=DE$6,$G134&gt;=DE$5),IF(DE$5&gt;$N134,5,$K134)*10+IF(AND($F134&gt;=DE$5,$F134&lt;=DE$6),IF(AND($G134&gt;=DE$5,$G134&lt;=DE$6),5,IF($L134=1,2,1)),IF(AND($G134&gt;=DE$5,$G134&lt;=DE$6),IF($M134&gt;0,4,3),0)),IF(AND($D134&lt;=DE$6,$E134&gt;=DE$5),60,0)))</f>
        <v/>
      </c>
      <c r="DF134" s="80" t="str">
        <f>IF(OR($A134="",NOT(ISNUMBER($G134))),"",IF(AND($F134&lt;=DF$6,$G134&gt;=DF$5),IF(DF$5&gt;$N134,5,$K134)*10+IF(AND($F134&gt;=DF$5,$F134&lt;=DF$6),IF(AND($G134&gt;=DF$5,$G134&lt;=DF$6),5,IF($L134=1,2,1)),IF(AND($G134&gt;=DF$5,$G134&lt;=DF$6),IF($M134&gt;0,4,3),0)),IF(AND($D134&lt;=DF$6,$E134&gt;=DF$5),60,0)))</f>
        <v/>
      </c>
      <c r="DG134" s="80" t="str">
        <f>IF(OR($A134="",NOT(ISNUMBER($G134))),"",IF(AND($F134&lt;=DG$6,$G134&gt;=DG$5),IF(DG$5&gt;$N134,5,$K134)*10+IF(AND($F134&gt;=DG$5,$F134&lt;=DG$6),IF(AND($G134&gt;=DG$5,$G134&lt;=DG$6),5,IF($L134=1,2,1)),IF(AND($G134&gt;=DG$5,$G134&lt;=DG$6),IF($M134&gt;0,4,3),0)),IF(AND($D134&lt;=DG$6,$E134&gt;=DG$5),60,0)))</f>
        <v/>
      </c>
      <c r="DH134" s="80" t="str">
        <f>IF(OR($A134="",NOT(ISNUMBER($G134))),"",IF(AND($F134&lt;=DH$6,$G134&gt;=DH$5),IF(DH$5&gt;$N134,5,$K134)*10+IF(AND($F134&gt;=DH$5,$F134&lt;=DH$6),IF(AND($G134&gt;=DH$5,$G134&lt;=DH$6),5,IF($L134=1,2,1)),IF(AND($G134&gt;=DH$5,$G134&lt;=DH$6),IF($M134&gt;0,4,3),0)),IF(AND($D134&lt;=DH$6,$E134&gt;=DH$5),60,0)))</f>
        <v/>
      </c>
      <c r="DI134" s="80" t="str">
        <f>IF(OR($A134="",NOT(ISNUMBER($G134))),"",IF(AND($F134&lt;=DI$6,$G134&gt;=DI$5),IF(DI$5&gt;$N134,5,$K134)*10+IF(AND($F134&gt;=DI$5,$F134&lt;=DI$6),IF(AND($G134&gt;=DI$5,$G134&lt;=DI$6),5,IF($L134=1,2,1)),IF(AND($G134&gt;=DI$5,$G134&lt;=DI$6),IF($M134&gt;0,4,3),0)),IF(AND($D134&lt;=DI$6,$E134&gt;=DI$5),60,0)))</f>
        <v/>
      </c>
      <c r="DJ134" s="80" t="str">
        <f>IF(OR($A134="",NOT(ISNUMBER($G134))),"",IF(AND($F134&lt;=DJ$6,$G134&gt;=DJ$5),IF(DJ$5&gt;$N134,5,$K134)*10+IF(AND($F134&gt;=DJ$5,$F134&lt;=DJ$6),IF(AND($G134&gt;=DJ$5,$G134&lt;=DJ$6),5,IF($L134=1,2,1)),IF(AND($G134&gt;=DJ$5,$G134&lt;=DJ$6),IF($M134&gt;0,4,3),0)),IF(AND($D134&lt;=DJ$6,$E134&gt;=DJ$5),60,0)))</f>
        <v/>
      </c>
      <c r="DK134" s="80" t="str">
        <f>IF(OR($A134="",NOT(ISNUMBER($G134))),"",IF(AND($F134&lt;=DK$6,$G134&gt;=DK$5),IF(DK$5&gt;$N134,5,$K134)*10+IF(AND($F134&gt;=DK$5,$F134&lt;=DK$6),IF(AND($G134&gt;=DK$5,$G134&lt;=DK$6),5,IF($L134=1,2,1)),IF(AND($G134&gt;=DK$5,$G134&lt;=DK$6),IF($M134&gt;0,4,3),0)),IF(AND($D134&lt;=DK$6,$E134&gt;=DK$5),60,0)))</f>
        <v/>
      </c>
      <c r="DL134" s="80" t="str">
        <f>IF(OR($A134="",NOT(ISNUMBER($G134))),"",IF(AND($F134&lt;=DL$6,$G134&gt;=DL$5),IF(DL$5&gt;$N134,5,$K134)*10+IF(AND($F134&gt;=DL$5,$F134&lt;=DL$6),IF(AND($G134&gt;=DL$5,$G134&lt;=DL$6),5,IF($L134=1,2,1)),IF(AND($G134&gt;=DL$5,$G134&lt;=DL$6),IF($M134&gt;0,4,3),0)),IF(AND($D134&lt;=DL$6,$E134&gt;=DL$5),60,0)))</f>
        <v/>
      </c>
      <c r="DM134" s="80" t="str">
        <f>IF(OR($A134="",NOT(ISNUMBER($G134))),"",IF(AND($F134&lt;=DM$6,$G134&gt;=DM$5),IF(DM$5&gt;$N134,5,$K134)*10+IF(AND($F134&gt;=DM$5,$F134&lt;=DM$6),IF(AND($G134&gt;=DM$5,$G134&lt;=DM$6),5,IF($L134=1,2,1)),IF(AND($G134&gt;=DM$5,$G134&lt;=DM$6),IF($M134&gt;0,4,3),0)),IF(AND($D134&lt;=DM$6,$E134&gt;=DM$5),60,0)))</f>
        <v/>
      </c>
      <c r="DN134" s="80" t="str">
        <f>IF(OR($A134="",NOT(ISNUMBER($G134))),"",IF(AND($F134&lt;=DN$6,$G134&gt;=DN$5),IF(DN$5&gt;$N134,5,$K134)*10+IF(AND($F134&gt;=DN$5,$F134&lt;=DN$6),IF(AND($G134&gt;=DN$5,$G134&lt;=DN$6),5,IF($L134=1,2,1)),IF(AND($G134&gt;=DN$5,$G134&lt;=DN$6),IF($M134&gt;0,4,3),0)),IF(AND($D134&lt;=DN$6,$E134&gt;=DN$5),60,0)))</f>
        <v/>
      </c>
      <c r="DO134" s="80" t="str">
        <f>IF(OR($A134="",NOT(ISNUMBER($G134))),"",IF(AND($F134&lt;=DO$6,$G134&gt;=DO$5),IF(DO$5&gt;$N134,5,$K134)*10+IF(AND($F134&gt;=DO$5,$F134&lt;=DO$6),IF(AND($G134&gt;=DO$5,$G134&lt;=DO$6),5,IF($L134=1,2,1)),IF(AND($G134&gt;=DO$5,$G134&lt;=DO$6),IF($M134&gt;0,4,3),0)),IF(AND($D134&lt;=DO$6,$E134&gt;=DO$5),60,0)))</f>
        <v/>
      </c>
      <c r="DP134" s="80" t="str">
        <f>IF(OR($A134="",NOT(ISNUMBER($G134))),"",IF(AND($F134&lt;=DP$6,$G134&gt;=DP$5),IF(DP$5&gt;$N134,5,$K134)*10+IF(AND($F134&gt;=DP$5,$F134&lt;=DP$6),IF(AND($G134&gt;=DP$5,$G134&lt;=DP$6),5,IF($L134=1,2,1)),IF(AND($G134&gt;=DP$5,$G134&lt;=DP$6),IF($M134&gt;0,4,3),0)),IF(AND($D134&lt;=DP$6,$E134&gt;=DP$5),60,0)))</f>
        <v/>
      </c>
      <c r="DQ134" s="80" t="str">
        <f>IF(OR($A134="",NOT(ISNUMBER($G134))),"",IF(AND($F134&lt;=DQ$6,$G134&gt;=DQ$5),IF(DQ$5&gt;$N134,5,$K134)*10+IF(AND($F134&gt;=DQ$5,$F134&lt;=DQ$6),IF(AND($G134&gt;=DQ$5,$G134&lt;=DQ$6),5,IF($L134=1,2,1)),IF(AND($G134&gt;=DQ$5,$G134&lt;=DQ$6),IF($M134&gt;0,4,3),0)),IF(AND($D134&lt;=DQ$6,$E134&gt;=DQ$5),60,0)))</f>
        <v/>
      </c>
      <c r="DR134" s="80" t="str">
        <f>IF(OR($A134="",NOT(ISNUMBER($G134))),"",IF(AND($F134&lt;=DR$6,$G134&gt;=DR$5),IF(DR$5&gt;$N134,5,$K134)*10+IF(AND($F134&gt;=DR$5,$F134&lt;=DR$6),IF(AND($G134&gt;=DR$5,$G134&lt;=DR$6),5,IF($L134=1,2,1)),IF(AND($G134&gt;=DR$5,$G134&lt;=DR$6),IF($M134&gt;0,4,3),0)),IF(AND($D134&lt;=DR$6,$E134&gt;=DR$5),60,0)))</f>
        <v/>
      </c>
      <c r="DS134" s="80" t="str">
        <f>IF(OR($A134="",NOT(ISNUMBER($G134))),"",IF(AND($F134&lt;=DS$6,$G134&gt;=DS$5),IF(DS$5&gt;$N134,5,$K134)*10+IF(AND($F134&gt;=DS$5,$F134&lt;=DS$6),IF(AND($G134&gt;=DS$5,$G134&lt;=DS$6),5,IF($L134=1,2,1)),IF(AND($G134&gt;=DS$5,$G134&lt;=DS$6),IF($M134&gt;0,4,3),0)),IF(AND($D134&lt;=DS$6,$E134&gt;=DS$5),60,0)))</f>
        <v/>
      </c>
      <c r="DT134" s="80" t="str">
        <f>IF(OR($A134="",NOT(ISNUMBER($G134))),"",IF(AND($F134&lt;=DT$6,$G134&gt;=DT$5),IF(DT$5&gt;$N134,5,$K134)*10+IF(AND($F134&gt;=DT$5,$F134&lt;=DT$6),IF(AND($G134&gt;=DT$5,$G134&lt;=DT$6),5,IF($L134=1,2,1)),IF(AND($G134&gt;=DT$5,$G134&lt;=DT$6),IF($M134&gt;0,4,3),0)),IF(AND($D134&lt;=DT$6,$E134&gt;=DT$5),60,0)))</f>
        <v/>
      </c>
      <c r="DU134" s="80" t="str">
        <f>IF(OR($A134="",NOT(ISNUMBER($G134))),"",IF(AND($F134&lt;=DU$6,$G134&gt;=DU$5),IF(DU$5&gt;$N134,5,$K134)*10+IF(AND($F134&gt;=DU$5,$F134&lt;=DU$6),IF(AND($G134&gt;=DU$5,$G134&lt;=DU$6),5,IF($L134=1,2,1)),IF(AND($G134&gt;=DU$5,$G134&lt;=DU$6),IF($M134&gt;0,4,3),0)),IF(AND($D134&lt;=DU$6,$E134&gt;=DU$5),60,0)))</f>
        <v/>
      </c>
      <c r="DV134" s="80" t="str">
        <f>IF(OR($A134="",NOT(ISNUMBER($G134))),"",IF(AND($F134&lt;=DV$6,$G134&gt;=DV$5),IF(DV$5&gt;$N134,5,$K134)*10+IF(AND($F134&gt;=DV$5,$F134&lt;=DV$6),IF(AND($G134&gt;=DV$5,$G134&lt;=DV$6),5,IF($L134=1,2,1)),IF(AND($G134&gt;=DV$5,$G134&lt;=DV$6),IF($M134&gt;0,4,3),0)),IF(AND($D134&lt;=DV$6,$E134&gt;=DV$5),60,0)))</f>
        <v/>
      </c>
      <c r="DW134" s="80" t="str">
        <f>IF(OR($A134="",NOT(ISNUMBER($G134))),"",IF(AND($F134&lt;=DW$6,$G134&gt;=DW$5),IF(DW$5&gt;$N134,5,$K134)*10+IF(AND($F134&gt;=DW$5,$F134&lt;=DW$6),IF(AND($G134&gt;=DW$5,$G134&lt;=DW$6),5,IF($L134=1,2,1)),IF(AND($G134&gt;=DW$5,$G134&lt;=DW$6),IF($M134&gt;0,4,3),0)),IF(AND($D134&lt;=DW$6,$E134&gt;=DW$5),60,0)))</f>
        <v/>
      </c>
      <c r="DX134" s="80" t="str">
        <f>IF(OR($A134="",NOT(ISNUMBER($G134))),"",IF(AND($F134&lt;=DX$6,$G134&gt;=DX$5),IF(DX$5&gt;$N134,5,$K134)*10+IF(AND($F134&gt;=DX$5,$F134&lt;=DX$6),IF(AND($G134&gt;=DX$5,$G134&lt;=DX$6),5,IF($L134=1,2,1)),IF(AND($G134&gt;=DX$5,$G134&lt;=DX$6),IF($M134&gt;0,4,3),0)),IF(AND($D134&lt;=DX$6,$E134&gt;=DX$5),60,0)))</f>
        <v/>
      </c>
      <c r="DY134" s="80" t="str">
        <f>IF(OR($A134="",NOT(ISNUMBER($G134))),"",IF(AND($F134&lt;=DY$6,$G134&gt;=DY$5),IF(DY$5&gt;$N134,5,$K134)*10+IF(AND($F134&gt;=DY$5,$F134&lt;=DY$6),IF(AND($G134&gt;=DY$5,$G134&lt;=DY$6),5,IF($L134=1,2,1)),IF(AND($G134&gt;=DY$5,$G134&lt;=DY$6),IF($M134&gt;0,4,3),0)),IF(AND($D134&lt;=DY$6,$E134&gt;=DY$5),60,0)))</f>
        <v/>
      </c>
      <c r="DZ134" s="80" t="str">
        <f>IF(OR($A134="",NOT(ISNUMBER($G134))),"",IF(AND($F134&lt;=DZ$6,$G134&gt;=DZ$5),IF(DZ$5&gt;$N134,5,$K134)*10+IF(AND($F134&gt;=DZ$5,$F134&lt;=DZ$6),IF(AND($G134&gt;=DZ$5,$G134&lt;=DZ$6),5,IF($L134=1,2,1)),IF(AND($G134&gt;=DZ$5,$G134&lt;=DZ$6),IF($M134&gt;0,4,3),0)),IF(AND($D134&lt;=DZ$6,$E134&gt;=DZ$5),60,0)))</f>
        <v/>
      </c>
      <c r="EA134" s="80" t="str">
        <f>IF(OR($A134="",NOT(ISNUMBER($G134))),"",IF(AND($F134&lt;=EA$6,$G134&gt;=EA$5),IF(EA$5&gt;$N134,5,$K134)*10+IF(AND($F134&gt;=EA$5,$F134&lt;=EA$6),IF(AND($G134&gt;=EA$5,$G134&lt;=EA$6),5,IF($L134=1,2,1)),IF(AND($G134&gt;=EA$5,$G134&lt;=EA$6),IF($M134&gt;0,4,3),0)),IF(AND($D134&lt;=EA$6,$E134&gt;=EA$5),60,0)))</f>
        <v/>
      </c>
      <c r="EB134" s="80" t="str">
        <f>IF(OR($A134="",NOT(ISNUMBER($G134))),"",IF(AND($F134&lt;=EB$6,$G134&gt;=EB$5),IF(EB$5&gt;$N134,5,$K134)*10+IF(AND($F134&gt;=EB$5,$F134&lt;=EB$6),IF(AND($G134&gt;=EB$5,$G134&lt;=EB$6),5,IF($L134=1,2,1)),IF(AND($G134&gt;=EB$5,$G134&lt;=EB$6),IF($M134&gt;0,4,3),0)),IF(AND($D134&lt;=EB$6,$E134&gt;=EB$5),60,0)))</f>
        <v/>
      </c>
      <c r="EC134" s="80" t="str">
        <f>IF(OR($A134="",NOT(ISNUMBER($G134))),"",IF(AND($F134&lt;=EC$6,$G134&gt;=EC$5),IF(EC$5&gt;$N134,5,$K134)*10+IF(AND($F134&gt;=EC$5,$F134&lt;=EC$6),IF(AND($G134&gt;=EC$5,$G134&lt;=EC$6),5,IF($L134=1,2,1)),IF(AND($G134&gt;=EC$5,$G134&lt;=EC$6),IF($M134&gt;0,4,3),0)),IF(AND($D134&lt;=EC$6,$E134&gt;=EC$5),60,0)))</f>
        <v/>
      </c>
      <c r="ED134" s="80" t="str">
        <f>IF(OR($A134="",NOT(ISNUMBER($G134))),"",IF(AND($F134&lt;=ED$6,$G134&gt;=ED$5),IF(ED$5&gt;$N134,5,$K134)*10+IF(AND($F134&gt;=ED$5,$F134&lt;=ED$6),IF(AND($G134&gt;=ED$5,$G134&lt;=ED$6),5,IF($L134=1,2,1)),IF(AND($G134&gt;=ED$5,$G134&lt;=ED$6),IF($M134&gt;0,4,3),0)),IF(AND($D134&lt;=ED$6,$E134&gt;=ED$5),60,0)))</f>
        <v/>
      </c>
    </row>
    <row r="135" ht="18" customHeight="1">
      <c r="A135" s="52" t="str">
        <f>IF(Tasks!$B135="","",Tasks!$A135)</f>
        <v/>
      </c>
      <c r="B135" s="78" t="str">
        <f>IF(Tasks!$B135="","",Tasks!$B135)</f>
        <v/>
      </c>
      <c r="C135" s="25" t="str">
        <f>IF($B135="","",IF(AND(Tasks!$D135="",Tasks!$G135=""),"-",IF(Tasks!$D135="","",Tasks!$D135&amp;IF(OR(Tasks!$E135="",Tasks!$E135="FS"),IF(N(Tasks!$F135)=0,"","FS"),Tasks!$E135)&amp;IF(N(Tasks!$F135)=0,"",IF(Tasks!$F135&gt;0,"+","")&amp;Tasks!$F135))&amp;IF(AND(Tasks!$D135&lt;&gt;"",Tasks!$G135&lt;&gt;""),", ","")&amp;IF(Tasks!$G135="","",Tasks!$G135&amp;IF(OR(Tasks!$H135="",Tasks!$H135="FS"),IF(N(Tasks!$I135)=0,"","FS"),Tasks!$H135)&amp;IF(N(Tasks!$I135)=0,"",IF(Tasks!$I135&gt;0,"+","")&amp;Tasks!$I135))))</f>
        <v/>
      </c>
      <c r="D135" s="51" t="str">
        <f>IF(OR($B135="",Tasks!$Q135=""),"",Tasks!$Q135)</f>
        <v/>
      </c>
      <c r="E135" s="51" t="str">
        <f>IF(OR($B135="",Tasks!$R135=""),"",Tasks!$R135)</f>
        <v/>
      </c>
      <c r="F135" s="51" t="str">
        <f>IF(OR($B135="",Tasks!$S135=""),"",Tasks!$S135)</f>
        <v/>
      </c>
      <c r="G135" s="51" t="str">
        <f>IF(OR($B135="",Tasks!$T135=""),"",Tasks!$T135)</f>
        <v/>
      </c>
      <c r="H135" s="52" t="str">
        <f>IF($B135="","",Tasks!$AE135)</f>
        <v/>
      </c>
      <c r="I135" s="79" t="str">
        <f>IF($B135="","",Tasks!$AF135)</f>
        <v/>
      </c>
      <c r="J135" s="53" t="str">
        <f>IF(OR($B135="",Tasks!$V135=""),"",Tasks!$V135)</f>
        <v/>
      </c>
      <c r="K135" s="52" t="str">
        <f>IF($B135="","",Tasks!$AA135)</f>
        <v/>
      </c>
      <c r="L135" s="52" t="str">
        <f>IF($B135="","",Tasks!$AB135)</f>
        <v/>
      </c>
      <c r="M135" s="52" t="str">
        <f>IF($B135="","",Tasks!$Z135)</f>
        <v/>
      </c>
      <c r="N135" s="52" t="str">
        <f>IF(OR($B135="",Tasks!$AG135=""),"",Tasks!$AG135)</f>
        <v/>
      </c>
      <c r="O135" s="80" t="str">
        <f>IF(OR($A135="",NOT(ISNUMBER($G135))),"",IF(AND($F135&lt;=O$6,$G135&gt;=O$5),IF(O$5&gt;$N135,5,$K135)*10+IF(AND($F135&gt;=O$5,$F135&lt;=O$6),IF(AND($G135&gt;=O$5,$G135&lt;=O$6),5,IF($L135=1,2,1)),IF(AND($G135&gt;=O$5,$G135&lt;=O$6),IF($M135&gt;0,4,3),0)),IF(AND($D135&lt;=O$6,$E135&gt;=O$5),60,0)))</f>
        <v/>
      </c>
      <c r="P135" s="80" t="str">
        <f>IF(OR($A135="",NOT(ISNUMBER($G135))),"",IF(AND($F135&lt;=P$6,$G135&gt;=P$5),IF(P$5&gt;$N135,5,$K135)*10+IF(AND($F135&gt;=P$5,$F135&lt;=P$6),IF(AND($G135&gt;=P$5,$G135&lt;=P$6),5,IF($L135=1,2,1)),IF(AND($G135&gt;=P$5,$G135&lt;=P$6),IF($M135&gt;0,4,3),0)),IF(AND($D135&lt;=P$6,$E135&gt;=P$5),60,0)))</f>
        <v/>
      </c>
      <c r="Q135" s="80" t="str">
        <f>IF(OR($A135="",NOT(ISNUMBER($G135))),"",IF(AND($F135&lt;=Q$6,$G135&gt;=Q$5),IF(Q$5&gt;$N135,5,$K135)*10+IF(AND($F135&gt;=Q$5,$F135&lt;=Q$6),IF(AND($G135&gt;=Q$5,$G135&lt;=Q$6),5,IF($L135=1,2,1)),IF(AND($G135&gt;=Q$5,$G135&lt;=Q$6),IF($M135&gt;0,4,3),0)),IF(AND($D135&lt;=Q$6,$E135&gt;=Q$5),60,0)))</f>
        <v/>
      </c>
      <c r="R135" s="80" t="str">
        <f>IF(OR($A135="",NOT(ISNUMBER($G135))),"",IF(AND($F135&lt;=R$6,$G135&gt;=R$5),IF(R$5&gt;$N135,5,$K135)*10+IF(AND($F135&gt;=R$5,$F135&lt;=R$6),IF(AND($G135&gt;=R$5,$G135&lt;=R$6),5,IF($L135=1,2,1)),IF(AND($G135&gt;=R$5,$G135&lt;=R$6),IF($M135&gt;0,4,3),0)),IF(AND($D135&lt;=R$6,$E135&gt;=R$5),60,0)))</f>
        <v/>
      </c>
      <c r="S135" s="80" t="str">
        <f>IF(OR($A135="",NOT(ISNUMBER($G135))),"",IF(AND($F135&lt;=S$6,$G135&gt;=S$5),IF(S$5&gt;$N135,5,$K135)*10+IF(AND($F135&gt;=S$5,$F135&lt;=S$6),IF(AND($G135&gt;=S$5,$G135&lt;=S$6),5,IF($L135=1,2,1)),IF(AND($G135&gt;=S$5,$G135&lt;=S$6),IF($M135&gt;0,4,3),0)),IF(AND($D135&lt;=S$6,$E135&gt;=S$5),60,0)))</f>
        <v/>
      </c>
      <c r="T135" s="80" t="str">
        <f>IF(OR($A135="",NOT(ISNUMBER($G135))),"",IF(AND($F135&lt;=T$6,$G135&gt;=T$5),IF(T$5&gt;$N135,5,$K135)*10+IF(AND($F135&gt;=T$5,$F135&lt;=T$6),IF(AND($G135&gt;=T$5,$G135&lt;=T$6),5,IF($L135=1,2,1)),IF(AND($G135&gt;=T$5,$G135&lt;=T$6),IF($M135&gt;0,4,3),0)),IF(AND($D135&lt;=T$6,$E135&gt;=T$5),60,0)))</f>
        <v/>
      </c>
      <c r="U135" s="80" t="str">
        <f>IF(OR($A135="",NOT(ISNUMBER($G135))),"",IF(AND($F135&lt;=U$6,$G135&gt;=U$5),IF(U$5&gt;$N135,5,$K135)*10+IF(AND($F135&gt;=U$5,$F135&lt;=U$6),IF(AND($G135&gt;=U$5,$G135&lt;=U$6),5,IF($L135=1,2,1)),IF(AND($G135&gt;=U$5,$G135&lt;=U$6),IF($M135&gt;0,4,3),0)),IF(AND($D135&lt;=U$6,$E135&gt;=U$5),60,0)))</f>
        <v/>
      </c>
      <c r="V135" s="80" t="str">
        <f>IF(OR($A135="",NOT(ISNUMBER($G135))),"",IF(AND($F135&lt;=V$6,$G135&gt;=V$5),IF(V$5&gt;$N135,5,$K135)*10+IF(AND($F135&gt;=V$5,$F135&lt;=V$6),IF(AND($G135&gt;=V$5,$G135&lt;=V$6),5,IF($L135=1,2,1)),IF(AND($G135&gt;=V$5,$G135&lt;=V$6),IF($M135&gt;0,4,3),0)),IF(AND($D135&lt;=V$6,$E135&gt;=V$5),60,0)))</f>
        <v/>
      </c>
      <c r="W135" s="80" t="str">
        <f>IF(OR($A135="",NOT(ISNUMBER($G135))),"",IF(AND($F135&lt;=W$6,$G135&gt;=W$5),IF(W$5&gt;$N135,5,$K135)*10+IF(AND($F135&gt;=W$5,$F135&lt;=W$6),IF(AND($G135&gt;=W$5,$G135&lt;=W$6),5,IF($L135=1,2,1)),IF(AND($G135&gt;=W$5,$G135&lt;=W$6),IF($M135&gt;0,4,3),0)),IF(AND($D135&lt;=W$6,$E135&gt;=W$5),60,0)))</f>
        <v/>
      </c>
      <c r="X135" s="80" t="str">
        <f>IF(OR($A135="",NOT(ISNUMBER($G135))),"",IF(AND($F135&lt;=X$6,$G135&gt;=X$5),IF(X$5&gt;$N135,5,$K135)*10+IF(AND($F135&gt;=X$5,$F135&lt;=X$6),IF(AND($G135&gt;=X$5,$G135&lt;=X$6),5,IF($L135=1,2,1)),IF(AND($G135&gt;=X$5,$G135&lt;=X$6),IF($M135&gt;0,4,3),0)),IF(AND($D135&lt;=X$6,$E135&gt;=X$5),60,0)))</f>
        <v/>
      </c>
      <c r="Y135" s="80" t="str">
        <f>IF(OR($A135="",NOT(ISNUMBER($G135))),"",IF(AND($F135&lt;=Y$6,$G135&gt;=Y$5),IF(Y$5&gt;$N135,5,$K135)*10+IF(AND($F135&gt;=Y$5,$F135&lt;=Y$6),IF(AND($G135&gt;=Y$5,$G135&lt;=Y$6),5,IF($L135=1,2,1)),IF(AND($G135&gt;=Y$5,$G135&lt;=Y$6),IF($M135&gt;0,4,3),0)),IF(AND($D135&lt;=Y$6,$E135&gt;=Y$5),60,0)))</f>
        <v/>
      </c>
      <c r="Z135" s="80" t="str">
        <f>IF(OR($A135="",NOT(ISNUMBER($G135))),"",IF(AND($F135&lt;=Z$6,$G135&gt;=Z$5),IF(Z$5&gt;$N135,5,$K135)*10+IF(AND($F135&gt;=Z$5,$F135&lt;=Z$6),IF(AND($G135&gt;=Z$5,$G135&lt;=Z$6),5,IF($L135=1,2,1)),IF(AND($G135&gt;=Z$5,$G135&lt;=Z$6),IF($M135&gt;0,4,3),0)),IF(AND($D135&lt;=Z$6,$E135&gt;=Z$5),60,0)))</f>
        <v/>
      </c>
      <c r="AA135" s="80" t="str">
        <f>IF(OR($A135="",NOT(ISNUMBER($G135))),"",IF(AND($F135&lt;=AA$6,$G135&gt;=AA$5),IF(AA$5&gt;$N135,5,$K135)*10+IF(AND($F135&gt;=AA$5,$F135&lt;=AA$6),IF(AND($G135&gt;=AA$5,$G135&lt;=AA$6),5,IF($L135=1,2,1)),IF(AND($G135&gt;=AA$5,$G135&lt;=AA$6),IF($M135&gt;0,4,3),0)),IF(AND($D135&lt;=AA$6,$E135&gt;=AA$5),60,0)))</f>
        <v/>
      </c>
      <c r="AB135" s="80" t="str">
        <f>IF(OR($A135="",NOT(ISNUMBER($G135))),"",IF(AND($F135&lt;=AB$6,$G135&gt;=AB$5),IF(AB$5&gt;$N135,5,$K135)*10+IF(AND($F135&gt;=AB$5,$F135&lt;=AB$6),IF(AND($G135&gt;=AB$5,$G135&lt;=AB$6),5,IF($L135=1,2,1)),IF(AND($G135&gt;=AB$5,$G135&lt;=AB$6),IF($M135&gt;0,4,3),0)),IF(AND($D135&lt;=AB$6,$E135&gt;=AB$5),60,0)))</f>
        <v/>
      </c>
      <c r="AC135" s="80" t="str">
        <f>IF(OR($A135="",NOT(ISNUMBER($G135))),"",IF(AND($F135&lt;=AC$6,$G135&gt;=AC$5),IF(AC$5&gt;$N135,5,$K135)*10+IF(AND($F135&gt;=AC$5,$F135&lt;=AC$6),IF(AND($G135&gt;=AC$5,$G135&lt;=AC$6),5,IF($L135=1,2,1)),IF(AND($G135&gt;=AC$5,$G135&lt;=AC$6),IF($M135&gt;0,4,3),0)),IF(AND($D135&lt;=AC$6,$E135&gt;=AC$5),60,0)))</f>
        <v/>
      </c>
      <c r="AD135" s="80" t="str">
        <f>IF(OR($A135="",NOT(ISNUMBER($G135))),"",IF(AND($F135&lt;=AD$6,$G135&gt;=AD$5),IF(AD$5&gt;$N135,5,$K135)*10+IF(AND($F135&gt;=AD$5,$F135&lt;=AD$6),IF(AND($G135&gt;=AD$5,$G135&lt;=AD$6),5,IF($L135=1,2,1)),IF(AND($G135&gt;=AD$5,$G135&lt;=AD$6),IF($M135&gt;0,4,3),0)),IF(AND($D135&lt;=AD$6,$E135&gt;=AD$5),60,0)))</f>
        <v/>
      </c>
      <c r="AE135" s="80" t="str">
        <f>IF(OR($A135="",NOT(ISNUMBER($G135))),"",IF(AND($F135&lt;=AE$6,$G135&gt;=AE$5),IF(AE$5&gt;$N135,5,$K135)*10+IF(AND($F135&gt;=AE$5,$F135&lt;=AE$6),IF(AND($G135&gt;=AE$5,$G135&lt;=AE$6),5,IF($L135=1,2,1)),IF(AND($G135&gt;=AE$5,$G135&lt;=AE$6),IF($M135&gt;0,4,3),0)),IF(AND($D135&lt;=AE$6,$E135&gt;=AE$5),60,0)))</f>
        <v/>
      </c>
      <c r="AF135" s="80" t="str">
        <f>IF(OR($A135="",NOT(ISNUMBER($G135))),"",IF(AND($F135&lt;=AF$6,$G135&gt;=AF$5),IF(AF$5&gt;$N135,5,$K135)*10+IF(AND($F135&gt;=AF$5,$F135&lt;=AF$6),IF(AND($G135&gt;=AF$5,$G135&lt;=AF$6),5,IF($L135=1,2,1)),IF(AND($G135&gt;=AF$5,$G135&lt;=AF$6),IF($M135&gt;0,4,3),0)),IF(AND($D135&lt;=AF$6,$E135&gt;=AF$5),60,0)))</f>
        <v/>
      </c>
      <c r="AG135" s="80" t="str">
        <f>IF(OR($A135="",NOT(ISNUMBER($G135))),"",IF(AND($F135&lt;=AG$6,$G135&gt;=AG$5),IF(AG$5&gt;$N135,5,$K135)*10+IF(AND($F135&gt;=AG$5,$F135&lt;=AG$6),IF(AND($G135&gt;=AG$5,$G135&lt;=AG$6),5,IF($L135=1,2,1)),IF(AND($G135&gt;=AG$5,$G135&lt;=AG$6),IF($M135&gt;0,4,3),0)),IF(AND($D135&lt;=AG$6,$E135&gt;=AG$5),60,0)))</f>
        <v/>
      </c>
      <c r="AH135" s="80" t="str">
        <f>IF(OR($A135="",NOT(ISNUMBER($G135))),"",IF(AND($F135&lt;=AH$6,$G135&gt;=AH$5),IF(AH$5&gt;$N135,5,$K135)*10+IF(AND($F135&gt;=AH$5,$F135&lt;=AH$6),IF(AND($G135&gt;=AH$5,$G135&lt;=AH$6),5,IF($L135=1,2,1)),IF(AND($G135&gt;=AH$5,$G135&lt;=AH$6),IF($M135&gt;0,4,3),0)),IF(AND($D135&lt;=AH$6,$E135&gt;=AH$5),60,0)))</f>
        <v/>
      </c>
      <c r="AI135" s="80" t="str">
        <f>IF(OR($A135="",NOT(ISNUMBER($G135))),"",IF(AND($F135&lt;=AI$6,$G135&gt;=AI$5),IF(AI$5&gt;$N135,5,$K135)*10+IF(AND($F135&gt;=AI$5,$F135&lt;=AI$6),IF(AND($G135&gt;=AI$5,$G135&lt;=AI$6),5,IF($L135=1,2,1)),IF(AND($G135&gt;=AI$5,$G135&lt;=AI$6),IF($M135&gt;0,4,3),0)),IF(AND($D135&lt;=AI$6,$E135&gt;=AI$5),60,0)))</f>
        <v/>
      </c>
      <c r="AJ135" s="80" t="str">
        <f>IF(OR($A135="",NOT(ISNUMBER($G135))),"",IF(AND($F135&lt;=AJ$6,$G135&gt;=AJ$5),IF(AJ$5&gt;$N135,5,$K135)*10+IF(AND($F135&gt;=AJ$5,$F135&lt;=AJ$6),IF(AND($G135&gt;=AJ$5,$G135&lt;=AJ$6),5,IF($L135=1,2,1)),IF(AND($G135&gt;=AJ$5,$G135&lt;=AJ$6),IF($M135&gt;0,4,3),0)),IF(AND($D135&lt;=AJ$6,$E135&gt;=AJ$5),60,0)))</f>
        <v/>
      </c>
      <c r="AK135" s="80" t="str">
        <f>IF(OR($A135="",NOT(ISNUMBER($G135))),"",IF(AND($F135&lt;=AK$6,$G135&gt;=AK$5),IF(AK$5&gt;$N135,5,$K135)*10+IF(AND($F135&gt;=AK$5,$F135&lt;=AK$6),IF(AND($G135&gt;=AK$5,$G135&lt;=AK$6),5,IF($L135=1,2,1)),IF(AND($G135&gt;=AK$5,$G135&lt;=AK$6),IF($M135&gt;0,4,3),0)),IF(AND($D135&lt;=AK$6,$E135&gt;=AK$5),60,0)))</f>
        <v/>
      </c>
      <c r="AL135" s="80" t="str">
        <f>IF(OR($A135="",NOT(ISNUMBER($G135))),"",IF(AND($F135&lt;=AL$6,$G135&gt;=AL$5),IF(AL$5&gt;$N135,5,$K135)*10+IF(AND($F135&gt;=AL$5,$F135&lt;=AL$6),IF(AND($G135&gt;=AL$5,$G135&lt;=AL$6),5,IF($L135=1,2,1)),IF(AND($G135&gt;=AL$5,$G135&lt;=AL$6),IF($M135&gt;0,4,3),0)),IF(AND($D135&lt;=AL$6,$E135&gt;=AL$5),60,0)))</f>
        <v/>
      </c>
      <c r="AM135" s="80" t="str">
        <f>IF(OR($A135="",NOT(ISNUMBER($G135))),"",IF(AND($F135&lt;=AM$6,$G135&gt;=AM$5),IF(AM$5&gt;$N135,5,$K135)*10+IF(AND($F135&gt;=AM$5,$F135&lt;=AM$6),IF(AND($G135&gt;=AM$5,$G135&lt;=AM$6),5,IF($L135=1,2,1)),IF(AND($G135&gt;=AM$5,$G135&lt;=AM$6),IF($M135&gt;0,4,3),0)),IF(AND($D135&lt;=AM$6,$E135&gt;=AM$5),60,0)))</f>
        <v/>
      </c>
      <c r="AN135" s="80" t="str">
        <f>IF(OR($A135="",NOT(ISNUMBER($G135))),"",IF(AND($F135&lt;=AN$6,$G135&gt;=AN$5),IF(AN$5&gt;$N135,5,$K135)*10+IF(AND($F135&gt;=AN$5,$F135&lt;=AN$6),IF(AND($G135&gt;=AN$5,$G135&lt;=AN$6),5,IF($L135=1,2,1)),IF(AND($G135&gt;=AN$5,$G135&lt;=AN$6),IF($M135&gt;0,4,3),0)),IF(AND($D135&lt;=AN$6,$E135&gt;=AN$5),60,0)))</f>
        <v/>
      </c>
      <c r="AO135" s="80" t="str">
        <f>IF(OR($A135="",NOT(ISNUMBER($G135))),"",IF(AND($F135&lt;=AO$6,$G135&gt;=AO$5),IF(AO$5&gt;$N135,5,$K135)*10+IF(AND($F135&gt;=AO$5,$F135&lt;=AO$6),IF(AND($G135&gt;=AO$5,$G135&lt;=AO$6),5,IF($L135=1,2,1)),IF(AND($G135&gt;=AO$5,$G135&lt;=AO$6),IF($M135&gt;0,4,3),0)),IF(AND($D135&lt;=AO$6,$E135&gt;=AO$5),60,0)))</f>
        <v/>
      </c>
      <c r="AP135" s="80" t="str">
        <f>IF(OR($A135="",NOT(ISNUMBER($G135))),"",IF(AND($F135&lt;=AP$6,$G135&gt;=AP$5),IF(AP$5&gt;$N135,5,$K135)*10+IF(AND($F135&gt;=AP$5,$F135&lt;=AP$6),IF(AND($G135&gt;=AP$5,$G135&lt;=AP$6),5,IF($L135=1,2,1)),IF(AND($G135&gt;=AP$5,$G135&lt;=AP$6),IF($M135&gt;0,4,3),0)),IF(AND($D135&lt;=AP$6,$E135&gt;=AP$5),60,0)))</f>
        <v/>
      </c>
      <c r="AQ135" s="80" t="str">
        <f>IF(OR($A135="",NOT(ISNUMBER($G135))),"",IF(AND($F135&lt;=AQ$6,$G135&gt;=AQ$5),IF(AQ$5&gt;$N135,5,$K135)*10+IF(AND($F135&gt;=AQ$5,$F135&lt;=AQ$6),IF(AND($G135&gt;=AQ$5,$G135&lt;=AQ$6),5,IF($L135=1,2,1)),IF(AND($G135&gt;=AQ$5,$G135&lt;=AQ$6),IF($M135&gt;0,4,3),0)),IF(AND($D135&lt;=AQ$6,$E135&gt;=AQ$5),60,0)))</f>
        <v/>
      </c>
      <c r="AR135" s="80" t="str">
        <f>IF(OR($A135="",NOT(ISNUMBER($G135))),"",IF(AND($F135&lt;=AR$6,$G135&gt;=AR$5),IF(AR$5&gt;$N135,5,$K135)*10+IF(AND($F135&gt;=AR$5,$F135&lt;=AR$6),IF(AND($G135&gt;=AR$5,$G135&lt;=AR$6),5,IF($L135=1,2,1)),IF(AND($G135&gt;=AR$5,$G135&lt;=AR$6),IF($M135&gt;0,4,3),0)),IF(AND($D135&lt;=AR$6,$E135&gt;=AR$5),60,0)))</f>
        <v/>
      </c>
      <c r="AS135" s="80" t="str">
        <f>IF(OR($A135="",NOT(ISNUMBER($G135))),"",IF(AND($F135&lt;=AS$6,$G135&gt;=AS$5),IF(AS$5&gt;$N135,5,$K135)*10+IF(AND($F135&gt;=AS$5,$F135&lt;=AS$6),IF(AND($G135&gt;=AS$5,$G135&lt;=AS$6),5,IF($L135=1,2,1)),IF(AND($G135&gt;=AS$5,$G135&lt;=AS$6),IF($M135&gt;0,4,3),0)),IF(AND($D135&lt;=AS$6,$E135&gt;=AS$5),60,0)))</f>
        <v/>
      </c>
      <c r="AT135" s="80" t="str">
        <f>IF(OR($A135="",NOT(ISNUMBER($G135))),"",IF(AND($F135&lt;=AT$6,$G135&gt;=AT$5),IF(AT$5&gt;$N135,5,$K135)*10+IF(AND($F135&gt;=AT$5,$F135&lt;=AT$6),IF(AND($G135&gt;=AT$5,$G135&lt;=AT$6),5,IF($L135=1,2,1)),IF(AND($G135&gt;=AT$5,$G135&lt;=AT$6),IF($M135&gt;0,4,3),0)),IF(AND($D135&lt;=AT$6,$E135&gt;=AT$5),60,0)))</f>
        <v/>
      </c>
      <c r="AU135" s="80" t="str">
        <f>IF(OR($A135="",NOT(ISNUMBER($G135))),"",IF(AND($F135&lt;=AU$6,$G135&gt;=AU$5),IF(AU$5&gt;$N135,5,$K135)*10+IF(AND($F135&gt;=AU$5,$F135&lt;=AU$6),IF(AND($G135&gt;=AU$5,$G135&lt;=AU$6),5,IF($L135=1,2,1)),IF(AND($G135&gt;=AU$5,$G135&lt;=AU$6),IF($M135&gt;0,4,3),0)),IF(AND($D135&lt;=AU$6,$E135&gt;=AU$5),60,0)))</f>
        <v/>
      </c>
      <c r="AV135" s="80" t="str">
        <f>IF(OR($A135="",NOT(ISNUMBER($G135))),"",IF(AND($F135&lt;=AV$6,$G135&gt;=AV$5),IF(AV$5&gt;$N135,5,$K135)*10+IF(AND($F135&gt;=AV$5,$F135&lt;=AV$6),IF(AND($G135&gt;=AV$5,$G135&lt;=AV$6),5,IF($L135=1,2,1)),IF(AND($G135&gt;=AV$5,$G135&lt;=AV$6),IF($M135&gt;0,4,3),0)),IF(AND($D135&lt;=AV$6,$E135&gt;=AV$5),60,0)))</f>
        <v/>
      </c>
      <c r="AW135" s="80" t="str">
        <f>IF(OR($A135="",NOT(ISNUMBER($G135))),"",IF(AND($F135&lt;=AW$6,$G135&gt;=AW$5),IF(AW$5&gt;$N135,5,$K135)*10+IF(AND($F135&gt;=AW$5,$F135&lt;=AW$6),IF(AND($G135&gt;=AW$5,$G135&lt;=AW$6),5,IF($L135=1,2,1)),IF(AND($G135&gt;=AW$5,$G135&lt;=AW$6),IF($M135&gt;0,4,3),0)),IF(AND($D135&lt;=AW$6,$E135&gt;=AW$5),60,0)))</f>
        <v/>
      </c>
      <c r="AX135" s="80" t="str">
        <f>IF(OR($A135="",NOT(ISNUMBER($G135))),"",IF(AND($F135&lt;=AX$6,$G135&gt;=AX$5),IF(AX$5&gt;$N135,5,$K135)*10+IF(AND($F135&gt;=AX$5,$F135&lt;=AX$6),IF(AND($G135&gt;=AX$5,$G135&lt;=AX$6),5,IF($L135=1,2,1)),IF(AND($G135&gt;=AX$5,$G135&lt;=AX$6),IF($M135&gt;0,4,3),0)),IF(AND($D135&lt;=AX$6,$E135&gt;=AX$5),60,0)))</f>
        <v/>
      </c>
      <c r="AY135" s="80" t="str">
        <f>IF(OR($A135="",NOT(ISNUMBER($G135))),"",IF(AND($F135&lt;=AY$6,$G135&gt;=AY$5),IF(AY$5&gt;$N135,5,$K135)*10+IF(AND($F135&gt;=AY$5,$F135&lt;=AY$6),IF(AND($G135&gt;=AY$5,$G135&lt;=AY$6),5,IF($L135=1,2,1)),IF(AND($G135&gt;=AY$5,$G135&lt;=AY$6),IF($M135&gt;0,4,3),0)),IF(AND($D135&lt;=AY$6,$E135&gt;=AY$5),60,0)))</f>
        <v/>
      </c>
      <c r="AZ135" s="80" t="str">
        <f>IF(OR($A135="",NOT(ISNUMBER($G135))),"",IF(AND($F135&lt;=AZ$6,$G135&gt;=AZ$5),IF(AZ$5&gt;$N135,5,$K135)*10+IF(AND($F135&gt;=AZ$5,$F135&lt;=AZ$6),IF(AND($G135&gt;=AZ$5,$G135&lt;=AZ$6),5,IF($L135=1,2,1)),IF(AND($G135&gt;=AZ$5,$G135&lt;=AZ$6),IF($M135&gt;0,4,3),0)),IF(AND($D135&lt;=AZ$6,$E135&gt;=AZ$5),60,0)))</f>
        <v/>
      </c>
      <c r="BA135" s="80" t="str">
        <f>IF(OR($A135="",NOT(ISNUMBER($G135))),"",IF(AND($F135&lt;=BA$6,$G135&gt;=BA$5),IF(BA$5&gt;$N135,5,$K135)*10+IF(AND($F135&gt;=BA$5,$F135&lt;=BA$6),IF(AND($G135&gt;=BA$5,$G135&lt;=BA$6),5,IF($L135=1,2,1)),IF(AND($G135&gt;=BA$5,$G135&lt;=BA$6),IF($M135&gt;0,4,3),0)),IF(AND($D135&lt;=BA$6,$E135&gt;=BA$5),60,0)))</f>
        <v/>
      </c>
      <c r="BB135" s="80" t="str">
        <f>IF(OR($A135="",NOT(ISNUMBER($G135))),"",IF(AND($F135&lt;=BB$6,$G135&gt;=BB$5),IF(BB$5&gt;$N135,5,$K135)*10+IF(AND($F135&gt;=BB$5,$F135&lt;=BB$6),IF(AND($G135&gt;=BB$5,$G135&lt;=BB$6),5,IF($L135=1,2,1)),IF(AND($G135&gt;=BB$5,$G135&lt;=BB$6),IF($M135&gt;0,4,3),0)),IF(AND($D135&lt;=BB$6,$E135&gt;=BB$5),60,0)))</f>
        <v/>
      </c>
      <c r="BC135" s="80" t="str">
        <f>IF(OR($A135="",NOT(ISNUMBER($G135))),"",IF(AND($F135&lt;=BC$6,$G135&gt;=BC$5),IF(BC$5&gt;$N135,5,$K135)*10+IF(AND($F135&gt;=BC$5,$F135&lt;=BC$6),IF(AND($G135&gt;=BC$5,$G135&lt;=BC$6),5,IF($L135=1,2,1)),IF(AND($G135&gt;=BC$5,$G135&lt;=BC$6),IF($M135&gt;0,4,3),0)),IF(AND($D135&lt;=BC$6,$E135&gt;=BC$5),60,0)))</f>
        <v/>
      </c>
      <c r="BD135" s="80" t="str">
        <f>IF(OR($A135="",NOT(ISNUMBER($G135))),"",IF(AND($F135&lt;=BD$6,$G135&gt;=BD$5),IF(BD$5&gt;$N135,5,$K135)*10+IF(AND($F135&gt;=BD$5,$F135&lt;=BD$6),IF(AND($G135&gt;=BD$5,$G135&lt;=BD$6),5,IF($L135=1,2,1)),IF(AND($G135&gt;=BD$5,$G135&lt;=BD$6),IF($M135&gt;0,4,3),0)),IF(AND($D135&lt;=BD$6,$E135&gt;=BD$5),60,0)))</f>
        <v/>
      </c>
      <c r="BE135" s="80" t="str">
        <f>IF(OR($A135="",NOT(ISNUMBER($G135))),"",IF(AND($F135&lt;=BE$6,$G135&gt;=BE$5),IF(BE$5&gt;$N135,5,$K135)*10+IF(AND($F135&gt;=BE$5,$F135&lt;=BE$6),IF(AND($G135&gt;=BE$5,$G135&lt;=BE$6),5,IF($L135=1,2,1)),IF(AND($G135&gt;=BE$5,$G135&lt;=BE$6),IF($M135&gt;0,4,3),0)),IF(AND($D135&lt;=BE$6,$E135&gt;=BE$5),60,0)))</f>
        <v/>
      </c>
      <c r="BF135" s="80" t="str">
        <f>IF(OR($A135="",NOT(ISNUMBER($G135))),"",IF(AND($F135&lt;=BF$6,$G135&gt;=BF$5),IF(BF$5&gt;$N135,5,$K135)*10+IF(AND($F135&gt;=BF$5,$F135&lt;=BF$6),IF(AND($G135&gt;=BF$5,$G135&lt;=BF$6),5,IF($L135=1,2,1)),IF(AND($G135&gt;=BF$5,$G135&lt;=BF$6),IF($M135&gt;0,4,3),0)),IF(AND($D135&lt;=BF$6,$E135&gt;=BF$5),60,0)))</f>
        <v/>
      </c>
      <c r="BG135" s="80" t="str">
        <f>IF(OR($A135="",NOT(ISNUMBER($G135))),"",IF(AND($F135&lt;=BG$6,$G135&gt;=BG$5),IF(BG$5&gt;$N135,5,$K135)*10+IF(AND($F135&gt;=BG$5,$F135&lt;=BG$6),IF(AND($G135&gt;=BG$5,$G135&lt;=BG$6),5,IF($L135=1,2,1)),IF(AND($G135&gt;=BG$5,$G135&lt;=BG$6),IF($M135&gt;0,4,3),0)),IF(AND($D135&lt;=BG$6,$E135&gt;=BG$5),60,0)))</f>
        <v/>
      </c>
      <c r="BH135" s="80" t="str">
        <f>IF(OR($A135="",NOT(ISNUMBER($G135))),"",IF(AND($F135&lt;=BH$6,$G135&gt;=BH$5),IF(BH$5&gt;$N135,5,$K135)*10+IF(AND($F135&gt;=BH$5,$F135&lt;=BH$6),IF(AND($G135&gt;=BH$5,$G135&lt;=BH$6),5,IF($L135=1,2,1)),IF(AND($G135&gt;=BH$5,$G135&lt;=BH$6),IF($M135&gt;0,4,3),0)),IF(AND($D135&lt;=BH$6,$E135&gt;=BH$5),60,0)))</f>
        <v/>
      </c>
      <c r="BI135" s="80" t="str">
        <f>IF(OR($A135="",NOT(ISNUMBER($G135))),"",IF(AND($F135&lt;=BI$6,$G135&gt;=BI$5),IF(BI$5&gt;$N135,5,$K135)*10+IF(AND($F135&gt;=BI$5,$F135&lt;=BI$6),IF(AND($G135&gt;=BI$5,$G135&lt;=BI$6),5,IF($L135=1,2,1)),IF(AND($G135&gt;=BI$5,$G135&lt;=BI$6),IF($M135&gt;0,4,3),0)),IF(AND($D135&lt;=BI$6,$E135&gt;=BI$5),60,0)))</f>
        <v/>
      </c>
      <c r="BJ135" s="80" t="str">
        <f>IF(OR($A135="",NOT(ISNUMBER($G135))),"",IF(AND($F135&lt;=BJ$6,$G135&gt;=BJ$5),IF(BJ$5&gt;$N135,5,$K135)*10+IF(AND($F135&gt;=BJ$5,$F135&lt;=BJ$6),IF(AND($G135&gt;=BJ$5,$G135&lt;=BJ$6),5,IF($L135=1,2,1)),IF(AND($G135&gt;=BJ$5,$G135&lt;=BJ$6),IF($M135&gt;0,4,3),0)),IF(AND($D135&lt;=BJ$6,$E135&gt;=BJ$5),60,0)))</f>
        <v/>
      </c>
      <c r="BK135" s="80" t="str">
        <f>IF(OR($A135="",NOT(ISNUMBER($G135))),"",IF(AND($F135&lt;=BK$6,$G135&gt;=BK$5),IF(BK$5&gt;$N135,5,$K135)*10+IF(AND($F135&gt;=BK$5,$F135&lt;=BK$6),IF(AND($G135&gt;=BK$5,$G135&lt;=BK$6),5,IF($L135=1,2,1)),IF(AND($G135&gt;=BK$5,$G135&lt;=BK$6),IF($M135&gt;0,4,3),0)),IF(AND($D135&lt;=BK$6,$E135&gt;=BK$5),60,0)))</f>
        <v/>
      </c>
      <c r="BL135" s="80" t="str">
        <f>IF(OR($A135="",NOT(ISNUMBER($G135))),"",IF(AND($F135&lt;=BL$6,$G135&gt;=BL$5),IF(BL$5&gt;$N135,5,$K135)*10+IF(AND($F135&gt;=BL$5,$F135&lt;=BL$6),IF(AND($G135&gt;=BL$5,$G135&lt;=BL$6),5,IF($L135=1,2,1)),IF(AND($G135&gt;=BL$5,$G135&lt;=BL$6),IF($M135&gt;0,4,3),0)),IF(AND($D135&lt;=BL$6,$E135&gt;=BL$5),60,0)))</f>
        <v/>
      </c>
      <c r="BM135" s="80" t="str">
        <f>IF(OR($A135="",NOT(ISNUMBER($G135))),"",IF(AND($F135&lt;=BM$6,$G135&gt;=BM$5),IF(BM$5&gt;$N135,5,$K135)*10+IF(AND($F135&gt;=BM$5,$F135&lt;=BM$6),IF(AND($G135&gt;=BM$5,$G135&lt;=BM$6),5,IF($L135=1,2,1)),IF(AND($G135&gt;=BM$5,$G135&lt;=BM$6),IF($M135&gt;0,4,3),0)),IF(AND($D135&lt;=BM$6,$E135&gt;=BM$5),60,0)))</f>
        <v/>
      </c>
      <c r="BN135" s="80" t="str">
        <f>IF(OR($A135="",NOT(ISNUMBER($G135))),"",IF(AND($F135&lt;=BN$6,$G135&gt;=BN$5),IF(BN$5&gt;$N135,5,$K135)*10+IF(AND($F135&gt;=BN$5,$F135&lt;=BN$6),IF(AND($G135&gt;=BN$5,$G135&lt;=BN$6),5,IF($L135=1,2,1)),IF(AND($G135&gt;=BN$5,$G135&lt;=BN$6),IF($M135&gt;0,4,3),0)),IF(AND($D135&lt;=BN$6,$E135&gt;=BN$5),60,0)))</f>
        <v/>
      </c>
      <c r="BO135" s="80" t="str">
        <f>IF(OR($A135="",NOT(ISNUMBER($G135))),"",IF(AND($F135&lt;=BO$6,$G135&gt;=BO$5),IF(BO$5&gt;$N135,5,$K135)*10+IF(AND($F135&gt;=BO$5,$F135&lt;=BO$6),IF(AND($G135&gt;=BO$5,$G135&lt;=BO$6),5,IF($L135=1,2,1)),IF(AND($G135&gt;=BO$5,$G135&lt;=BO$6),IF($M135&gt;0,4,3),0)),IF(AND($D135&lt;=BO$6,$E135&gt;=BO$5),60,0)))</f>
        <v/>
      </c>
      <c r="BP135" s="80" t="str">
        <f>IF(OR($A135="",NOT(ISNUMBER($G135))),"",IF(AND($F135&lt;=BP$6,$G135&gt;=BP$5),IF(BP$5&gt;$N135,5,$K135)*10+IF(AND($F135&gt;=BP$5,$F135&lt;=BP$6),IF(AND($G135&gt;=BP$5,$G135&lt;=BP$6),5,IF($L135=1,2,1)),IF(AND($G135&gt;=BP$5,$G135&lt;=BP$6),IF($M135&gt;0,4,3),0)),IF(AND($D135&lt;=BP$6,$E135&gt;=BP$5),60,0)))</f>
        <v/>
      </c>
      <c r="BQ135" s="80" t="str">
        <f>IF(OR($A135="",NOT(ISNUMBER($G135))),"",IF(AND($F135&lt;=BQ$6,$G135&gt;=BQ$5),IF(BQ$5&gt;$N135,5,$K135)*10+IF(AND($F135&gt;=BQ$5,$F135&lt;=BQ$6),IF(AND($G135&gt;=BQ$5,$G135&lt;=BQ$6),5,IF($L135=1,2,1)),IF(AND($G135&gt;=BQ$5,$G135&lt;=BQ$6),IF($M135&gt;0,4,3),0)),IF(AND($D135&lt;=BQ$6,$E135&gt;=BQ$5),60,0)))</f>
        <v/>
      </c>
      <c r="BR135" s="80" t="str">
        <f>IF(OR($A135="",NOT(ISNUMBER($G135))),"",IF(AND($F135&lt;=BR$6,$G135&gt;=BR$5),IF(BR$5&gt;$N135,5,$K135)*10+IF(AND($F135&gt;=BR$5,$F135&lt;=BR$6),IF(AND($G135&gt;=BR$5,$G135&lt;=BR$6),5,IF($L135=1,2,1)),IF(AND($G135&gt;=BR$5,$G135&lt;=BR$6),IF($M135&gt;0,4,3),0)),IF(AND($D135&lt;=BR$6,$E135&gt;=BR$5),60,0)))</f>
        <v/>
      </c>
      <c r="BS135" s="80" t="str">
        <f>IF(OR($A135="",NOT(ISNUMBER($G135))),"",IF(AND($F135&lt;=BS$6,$G135&gt;=BS$5),IF(BS$5&gt;$N135,5,$K135)*10+IF(AND($F135&gt;=BS$5,$F135&lt;=BS$6),IF(AND($G135&gt;=BS$5,$G135&lt;=BS$6),5,IF($L135=1,2,1)),IF(AND($G135&gt;=BS$5,$G135&lt;=BS$6),IF($M135&gt;0,4,3),0)),IF(AND($D135&lt;=BS$6,$E135&gt;=BS$5),60,0)))</f>
        <v/>
      </c>
      <c r="BT135" s="80" t="str">
        <f>IF(OR($A135="",NOT(ISNUMBER($G135))),"",IF(AND($F135&lt;=BT$6,$G135&gt;=BT$5),IF(BT$5&gt;$N135,5,$K135)*10+IF(AND($F135&gt;=BT$5,$F135&lt;=BT$6),IF(AND($G135&gt;=BT$5,$G135&lt;=BT$6),5,IF($L135=1,2,1)),IF(AND($G135&gt;=BT$5,$G135&lt;=BT$6),IF($M135&gt;0,4,3),0)),IF(AND($D135&lt;=BT$6,$E135&gt;=BT$5),60,0)))</f>
        <v/>
      </c>
      <c r="BU135" s="80" t="str">
        <f>IF(OR($A135="",NOT(ISNUMBER($G135))),"",IF(AND($F135&lt;=BU$6,$G135&gt;=BU$5),IF(BU$5&gt;$N135,5,$K135)*10+IF(AND($F135&gt;=BU$5,$F135&lt;=BU$6),IF(AND($G135&gt;=BU$5,$G135&lt;=BU$6),5,IF($L135=1,2,1)),IF(AND($G135&gt;=BU$5,$G135&lt;=BU$6),IF($M135&gt;0,4,3),0)),IF(AND($D135&lt;=BU$6,$E135&gt;=BU$5),60,0)))</f>
        <v/>
      </c>
      <c r="BV135" s="80" t="str">
        <f>IF(OR($A135="",NOT(ISNUMBER($G135))),"",IF(AND($F135&lt;=BV$6,$G135&gt;=BV$5),IF(BV$5&gt;$N135,5,$K135)*10+IF(AND($F135&gt;=BV$5,$F135&lt;=BV$6),IF(AND($G135&gt;=BV$5,$G135&lt;=BV$6),5,IF($L135=1,2,1)),IF(AND($G135&gt;=BV$5,$G135&lt;=BV$6),IF($M135&gt;0,4,3),0)),IF(AND($D135&lt;=BV$6,$E135&gt;=BV$5),60,0)))</f>
        <v/>
      </c>
      <c r="BW135" s="80" t="str">
        <f>IF(OR($A135="",NOT(ISNUMBER($G135))),"",IF(AND($F135&lt;=BW$6,$G135&gt;=BW$5),IF(BW$5&gt;$N135,5,$K135)*10+IF(AND($F135&gt;=BW$5,$F135&lt;=BW$6),IF(AND($G135&gt;=BW$5,$G135&lt;=BW$6),5,IF($L135=1,2,1)),IF(AND($G135&gt;=BW$5,$G135&lt;=BW$6),IF($M135&gt;0,4,3),0)),IF(AND($D135&lt;=BW$6,$E135&gt;=BW$5),60,0)))</f>
        <v/>
      </c>
      <c r="BX135" s="80" t="str">
        <f>IF(OR($A135="",NOT(ISNUMBER($G135))),"",IF(AND($F135&lt;=BX$6,$G135&gt;=BX$5),IF(BX$5&gt;$N135,5,$K135)*10+IF(AND($F135&gt;=BX$5,$F135&lt;=BX$6),IF(AND($G135&gt;=BX$5,$G135&lt;=BX$6),5,IF($L135=1,2,1)),IF(AND($G135&gt;=BX$5,$G135&lt;=BX$6),IF($M135&gt;0,4,3),0)),IF(AND($D135&lt;=BX$6,$E135&gt;=BX$5),60,0)))</f>
        <v/>
      </c>
      <c r="BY135" s="80" t="str">
        <f>IF(OR($A135="",NOT(ISNUMBER($G135))),"",IF(AND($F135&lt;=BY$6,$G135&gt;=BY$5),IF(BY$5&gt;$N135,5,$K135)*10+IF(AND($F135&gt;=BY$5,$F135&lt;=BY$6),IF(AND($G135&gt;=BY$5,$G135&lt;=BY$6),5,IF($L135=1,2,1)),IF(AND($G135&gt;=BY$5,$G135&lt;=BY$6),IF($M135&gt;0,4,3),0)),IF(AND($D135&lt;=BY$6,$E135&gt;=BY$5),60,0)))</f>
        <v/>
      </c>
      <c r="BZ135" s="80" t="str">
        <f>IF(OR($A135="",NOT(ISNUMBER($G135))),"",IF(AND($F135&lt;=BZ$6,$G135&gt;=BZ$5),IF(BZ$5&gt;$N135,5,$K135)*10+IF(AND($F135&gt;=BZ$5,$F135&lt;=BZ$6),IF(AND($G135&gt;=BZ$5,$G135&lt;=BZ$6),5,IF($L135=1,2,1)),IF(AND($G135&gt;=BZ$5,$G135&lt;=BZ$6),IF($M135&gt;0,4,3),0)),IF(AND($D135&lt;=BZ$6,$E135&gt;=BZ$5),60,0)))</f>
        <v/>
      </c>
      <c r="CA135" s="80" t="str">
        <f>IF(OR($A135="",NOT(ISNUMBER($G135))),"",IF(AND($F135&lt;=CA$6,$G135&gt;=CA$5),IF(CA$5&gt;$N135,5,$K135)*10+IF(AND($F135&gt;=CA$5,$F135&lt;=CA$6),IF(AND($G135&gt;=CA$5,$G135&lt;=CA$6),5,IF($L135=1,2,1)),IF(AND($G135&gt;=CA$5,$G135&lt;=CA$6),IF($M135&gt;0,4,3),0)),IF(AND($D135&lt;=CA$6,$E135&gt;=CA$5),60,0)))</f>
        <v/>
      </c>
      <c r="CB135" s="80" t="str">
        <f>IF(OR($A135="",NOT(ISNUMBER($G135))),"",IF(AND($F135&lt;=CB$6,$G135&gt;=CB$5),IF(CB$5&gt;$N135,5,$K135)*10+IF(AND($F135&gt;=CB$5,$F135&lt;=CB$6),IF(AND($G135&gt;=CB$5,$G135&lt;=CB$6),5,IF($L135=1,2,1)),IF(AND($G135&gt;=CB$5,$G135&lt;=CB$6),IF($M135&gt;0,4,3),0)),IF(AND($D135&lt;=CB$6,$E135&gt;=CB$5),60,0)))</f>
        <v/>
      </c>
      <c r="CC135" s="80" t="str">
        <f>IF(OR($A135="",NOT(ISNUMBER($G135))),"",IF(AND($F135&lt;=CC$6,$G135&gt;=CC$5),IF(CC$5&gt;$N135,5,$K135)*10+IF(AND($F135&gt;=CC$5,$F135&lt;=CC$6),IF(AND($G135&gt;=CC$5,$G135&lt;=CC$6),5,IF($L135=1,2,1)),IF(AND($G135&gt;=CC$5,$G135&lt;=CC$6),IF($M135&gt;0,4,3),0)),IF(AND($D135&lt;=CC$6,$E135&gt;=CC$5),60,0)))</f>
        <v/>
      </c>
      <c r="CD135" s="80" t="str">
        <f>IF(OR($A135="",NOT(ISNUMBER($G135))),"",IF(AND($F135&lt;=CD$6,$G135&gt;=CD$5),IF(CD$5&gt;$N135,5,$K135)*10+IF(AND($F135&gt;=CD$5,$F135&lt;=CD$6),IF(AND($G135&gt;=CD$5,$G135&lt;=CD$6),5,IF($L135=1,2,1)),IF(AND($G135&gt;=CD$5,$G135&lt;=CD$6),IF($M135&gt;0,4,3),0)),IF(AND($D135&lt;=CD$6,$E135&gt;=CD$5),60,0)))</f>
        <v/>
      </c>
      <c r="CE135" s="80" t="str">
        <f>IF(OR($A135="",NOT(ISNUMBER($G135))),"",IF(AND($F135&lt;=CE$6,$G135&gt;=CE$5),IF(CE$5&gt;$N135,5,$K135)*10+IF(AND($F135&gt;=CE$5,$F135&lt;=CE$6),IF(AND($G135&gt;=CE$5,$G135&lt;=CE$6),5,IF($L135=1,2,1)),IF(AND($G135&gt;=CE$5,$G135&lt;=CE$6),IF($M135&gt;0,4,3),0)),IF(AND($D135&lt;=CE$6,$E135&gt;=CE$5),60,0)))</f>
        <v/>
      </c>
      <c r="CF135" s="80" t="str">
        <f>IF(OR($A135="",NOT(ISNUMBER($G135))),"",IF(AND($F135&lt;=CF$6,$G135&gt;=CF$5),IF(CF$5&gt;$N135,5,$K135)*10+IF(AND($F135&gt;=CF$5,$F135&lt;=CF$6),IF(AND($G135&gt;=CF$5,$G135&lt;=CF$6),5,IF($L135=1,2,1)),IF(AND($G135&gt;=CF$5,$G135&lt;=CF$6),IF($M135&gt;0,4,3),0)),IF(AND($D135&lt;=CF$6,$E135&gt;=CF$5),60,0)))</f>
        <v/>
      </c>
      <c r="CG135" s="80" t="str">
        <f>IF(OR($A135="",NOT(ISNUMBER($G135))),"",IF(AND($F135&lt;=CG$6,$G135&gt;=CG$5),IF(CG$5&gt;$N135,5,$K135)*10+IF(AND($F135&gt;=CG$5,$F135&lt;=CG$6),IF(AND($G135&gt;=CG$5,$G135&lt;=CG$6),5,IF($L135=1,2,1)),IF(AND($G135&gt;=CG$5,$G135&lt;=CG$6),IF($M135&gt;0,4,3),0)),IF(AND($D135&lt;=CG$6,$E135&gt;=CG$5),60,0)))</f>
        <v/>
      </c>
      <c r="CH135" s="80" t="str">
        <f>IF(OR($A135="",NOT(ISNUMBER($G135))),"",IF(AND($F135&lt;=CH$6,$G135&gt;=CH$5),IF(CH$5&gt;$N135,5,$K135)*10+IF(AND($F135&gt;=CH$5,$F135&lt;=CH$6),IF(AND($G135&gt;=CH$5,$G135&lt;=CH$6),5,IF($L135=1,2,1)),IF(AND($G135&gt;=CH$5,$G135&lt;=CH$6),IF($M135&gt;0,4,3),0)),IF(AND($D135&lt;=CH$6,$E135&gt;=CH$5),60,0)))</f>
        <v/>
      </c>
      <c r="CI135" s="80" t="str">
        <f>IF(OR($A135="",NOT(ISNUMBER($G135))),"",IF(AND($F135&lt;=CI$6,$G135&gt;=CI$5),IF(CI$5&gt;$N135,5,$K135)*10+IF(AND($F135&gt;=CI$5,$F135&lt;=CI$6),IF(AND($G135&gt;=CI$5,$G135&lt;=CI$6),5,IF($L135=1,2,1)),IF(AND($G135&gt;=CI$5,$G135&lt;=CI$6),IF($M135&gt;0,4,3),0)),IF(AND($D135&lt;=CI$6,$E135&gt;=CI$5),60,0)))</f>
        <v/>
      </c>
      <c r="CJ135" s="80" t="str">
        <f>IF(OR($A135="",NOT(ISNUMBER($G135))),"",IF(AND($F135&lt;=CJ$6,$G135&gt;=CJ$5),IF(CJ$5&gt;$N135,5,$K135)*10+IF(AND($F135&gt;=CJ$5,$F135&lt;=CJ$6),IF(AND($G135&gt;=CJ$5,$G135&lt;=CJ$6),5,IF($L135=1,2,1)),IF(AND($G135&gt;=CJ$5,$G135&lt;=CJ$6),IF($M135&gt;0,4,3),0)),IF(AND($D135&lt;=CJ$6,$E135&gt;=CJ$5),60,0)))</f>
        <v/>
      </c>
      <c r="CK135" s="80" t="str">
        <f>IF(OR($A135="",NOT(ISNUMBER($G135))),"",IF(AND($F135&lt;=CK$6,$G135&gt;=CK$5),IF(CK$5&gt;$N135,5,$K135)*10+IF(AND($F135&gt;=CK$5,$F135&lt;=CK$6),IF(AND($G135&gt;=CK$5,$G135&lt;=CK$6),5,IF($L135=1,2,1)),IF(AND($G135&gt;=CK$5,$G135&lt;=CK$6),IF($M135&gt;0,4,3),0)),IF(AND($D135&lt;=CK$6,$E135&gt;=CK$5),60,0)))</f>
        <v/>
      </c>
      <c r="CL135" s="80" t="str">
        <f>IF(OR($A135="",NOT(ISNUMBER($G135))),"",IF(AND($F135&lt;=CL$6,$G135&gt;=CL$5),IF(CL$5&gt;$N135,5,$K135)*10+IF(AND($F135&gt;=CL$5,$F135&lt;=CL$6),IF(AND($G135&gt;=CL$5,$G135&lt;=CL$6),5,IF($L135=1,2,1)),IF(AND($G135&gt;=CL$5,$G135&lt;=CL$6),IF($M135&gt;0,4,3),0)),IF(AND($D135&lt;=CL$6,$E135&gt;=CL$5),60,0)))</f>
        <v/>
      </c>
      <c r="CM135" s="80" t="str">
        <f>IF(OR($A135="",NOT(ISNUMBER($G135))),"",IF(AND($F135&lt;=CM$6,$G135&gt;=CM$5),IF(CM$5&gt;$N135,5,$K135)*10+IF(AND($F135&gt;=CM$5,$F135&lt;=CM$6),IF(AND($G135&gt;=CM$5,$G135&lt;=CM$6),5,IF($L135=1,2,1)),IF(AND($G135&gt;=CM$5,$G135&lt;=CM$6),IF($M135&gt;0,4,3),0)),IF(AND($D135&lt;=CM$6,$E135&gt;=CM$5),60,0)))</f>
        <v/>
      </c>
      <c r="CN135" s="80" t="str">
        <f>IF(OR($A135="",NOT(ISNUMBER($G135))),"",IF(AND($F135&lt;=CN$6,$G135&gt;=CN$5),IF(CN$5&gt;$N135,5,$K135)*10+IF(AND($F135&gt;=CN$5,$F135&lt;=CN$6),IF(AND($G135&gt;=CN$5,$G135&lt;=CN$6),5,IF($L135=1,2,1)),IF(AND($G135&gt;=CN$5,$G135&lt;=CN$6),IF($M135&gt;0,4,3),0)),IF(AND($D135&lt;=CN$6,$E135&gt;=CN$5),60,0)))</f>
        <v/>
      </c>
      <c r="CO135" s="80" t="str">
        <f>IF(OR($A135="",NOT(ISNUMBER($G135))),"",IF(AND($F135&lt;=CO$6,$G135&gt;=CO$5),IF(CO$5&gt;$N135,5,$K135)*10+IF(AND($F135&gt;=CO$5,$F135&lt;=CO$6),IF(AND($G135&gt;=CO$5,$G135&lt;=CO$6),5,IF($L135=1,2,1)),IF(AND($G135&gt;=CO$5,$G135&lt;=CO$6),IF($M135&gt;0,4,3),0)),IF(AND($D135&lt;=CO$6,$E135&gt;=CO$5),60,0)))</f>
        <v/>
      </c>
      <c r="CP135" s="80" t="str">
        <f>IF(OR($A135="",NOT(ISNUMBER($G135))),"",IF(AND($F135&lt;=CP$6,$G135&gt;=CP$5),IF(CP$5&gt;$N135,5,$K135)*10+IF(AND($F135&gt;=CP$5,$F135&lt;=CP$6),IF(AND($G135&gt;=CP$5,$G135&lt;=CP$6),5,IF($L135=1,2,1)),IF(AND($G135&gt;=CP$5,$G135&lt;=CP$6),IF($M135&gt;0,4,3),0)),IF(AND($D135&lt;=CP$6,$E135&gt;=CP$5),60,0)))</f>
        <v/>
      </c>
      <c r="CQ135" s="80" t="str">
        <f>IF(OR($A135="",NOT(ISNUMBER($G135))),"",IF(AND($F135&lt;=CQ$6,$G135&gt;=CQ$5),IF(CQ$5&gt;$N135,5,$K135)*10+IF(AND($F135&gt;=CQ$5,$F135&lt;=CQ$6),IF(AND($G135&gt;=CQ$5,$G135&lt;=CQ$6),5,IF($L135=1,2,1)),IF(AND($G135&gt;=CQ$5,$G135&lt;=CQ$6),IF($M135&gt;0,4,3),0)),IF(AND($D135&lt;=CQ$6,$E135&gt;=CQ$5),60,0)))</f>
        <v/>
      </c>
      <c r="CR135" s="80" t="str">
        <f>IF(OR($A135="",NOT(ISNUMBER($G135))),"",IF(AND($F135&lt;=CR$6,$G135&gt;=CR$5),IF(CR$5&gt;$N135,5,$K135)*10+IF(AND($F135&gt;=CR$5,$F135&lt;=CR$6),IF(AND($G135&gt;=CR$5,$G135&lt;=CR$6),5,IF($L135=1,2,1)),IF(AND($G135&gt;=CR$5,$G135&lt;=CR$6),IF($M135&gt;0,4,3),0)),IF(AND($D135&lt;=CR$6,$E135&gt;=CR$5),60,0)))</f>
        <v/>
      </c>
      <c r="CS135" s="80" t="str">
        <f>IF(OR($A135="",NOT(ISNUMBER($G135))),"",IF(AND($F135&lt;=CS$6,$G135&gt;=CS$5),IF(CS$5&gt;$N135,5,$K135)*10+IF(AND($F135&gt;=CS$5,$F135&lt;=CS$6),IF(AND($G135&gt;=CS$5,$G135&lt;=CS$6),5,IF($L135=1,2,1)),IF(AND($G135&gt;=CS$5,$G135&lt;=CS$6),IF($M135&gt;0,4,3),0)),IF(AND($D135&lt;=CS$6,$E135&gt;=CS$5),60,0)))</f>
        <v/>
      </c>
      <c r="CT135" s="80" t="str">
        <f>IF(OR($A135="",NOT(ISNUMBER($G135))),"",IF(AND($F135&lt;=CT$6,$G135&gt;=CT$5),IF(CT$5&gt;$N135,5,$K135)*10+IF(AND($F135&gt;=CT$5,$F135&lt;=CT$6),IF(AND($G135&gt;=CT$5,$G135&lt;=CT$6),5,IF($L135=1,2,1)),IF(AND($G135&gt;=CT$5,$G135&lt;=CT$6),IF($M135&gt;0,4,3),0)),IF(AND($D135&lt;=CT$6,$E135&gt;=CT$5),60,0)))</f>
        <v/>
      </c>
      <c r="CU135" s="80" t="str">
        <f>IF(OR($A135="",NOT(ISNUMBER($G135))),"",IF(AND($F135&lt;=CU$6,$G135&gt;=CU$5),IF(CU$5&gt;$N135,5,$K135)*10+IF(AND($F135&gt;=CU$5,$F135&lt;=CU$6),IF(AND($G135&gt;=CU$5,$G135&lt;=CU$6),5,IF($L135=1,2,1)),IF(AND($G135&gt;=CU$5,$G135&lt;=CU$6),IF($M135&gt;0,4,3),0)),IF(AND($D135&lt;=CU$6,$E135&gt;=CU$5),60,0)))</f>
        <v/>
      </c>
      <c r="CV135" s="80" t="str">
        <f>IF(OR($A135="",NOT(ISNUMBER($G135))),"",IF(AND($F135&lt;=CV$6,$G135&gt;=CV$5),IF(CV$5&gt;$N135,5,$K135)*10+IF(AND($F135&gt;=CV$5,$F135&lt;=CV$6),IF(AND($G135&gt;=CV$5,$G135&lt;=CV$6),5,IF($L135=1,2,1)),IF(AND($G135&gt;=CV$5,$G135&lt;=CV$6),IF($M135&gt;0,4,3),0)),IF(AND($D135&lt;=CV$6,$E135&gt;=CV$5),60,0)))</f>
        <v/>
      </c>
      <c r="CW135" s="80" t="str">
        <f>IF(OR($A135="",NOT(ISNUMBER($G135))),"",IF(AND($F135&lt;=CW$6,$G135&gt;=CW$5),IF(CW$5&gt;$N135,5,$K135)*10+IF(AND($F135&gt;=CW$5,$F135&lt;=CW$6),IF(AND($G135&gt;=CW$5,$G135&lt;=CW$6),5,IF($L135=1,2,1)),IF(AND($G135&gt;=CW$5,$G135&lt;=CW$6),IF($M135&gt;0,4,3),0)),IF(AND($D135&lt;=CW$6,$E135&gt;=CW$5),60,0)))</f>
        <v/>
      </c>
      <c r="CX135" s="80" t="str">
        <f>IF(OR($A135="",NOT(ISNUMBER($G135))),"",IF(AND($F135&lt;=CX$6,$G135&gt;=CX$5),IF(CX$5&gt;$N135,5,$K135)*10+IF(AND($F135&gt;=CX$5,$F135&lt;=CX$6),IF(AND($G135&gt;=CX$5,$G135&lt;=CX$6),5,IF($L135=1,2,1)),IF(AND($G135&gt;=CX$5,$G135&lt;=CX$6),IF($M135&gt;0,4,3),0)),IF(AND($D135&lt;=CX$6,$E135&gt;=CX$5),60,0)))</f>
        <v/>
      </c>
      <c r="CY135" s="80" t="str">
        <f>IF(OR($A135="",NOT(ISNUMBER($G135))),"",IF(AND($F135&lt;=CY$6,$G135&gt;=CY$5),IF(CY$5&gt;$N135,5,$K135)*10+IF(AND($F135&gt;=CY$5,$F135&lt;=CY$6),IF(AND($G135&gt;=CY$5,$G135&lt;=CY$6),5,IF($L135=1,2,1)),IF(AND($G135&gt;=CY$5,$G135&lt;=CY$6),IF($M135&gt;0,4,3),0)),IF(AND($D135&lt;=CY$6,$E135&gt;=CY$5),60,0)))</f>
        <v/>
      </c>
      <c r="CZ135" s="80" t="str">
        <f>IF(OR($A135="",NOT(ISNUMBER($G135))),"",IF(AND($F135&lt;=CZ$6,$G135&gt;=CZ$5),IF(CZ$5&gt;$N135,5,$K135)*10+IF(AND($F135&gt;=CZ$5,$F135&lt;=CZ$6),IF(AND($G135&gt;=CZ$5,$G135&lt;=CZ$6),5,IF($L135=1,2,1)),IF(AND($G135&gt;=CZ$5,$G135&lt;=CZ$6),IF($M135&gt;0,4,3),0)),IF(AND($D135&lt;=CZ$6,$E135&gt;=CZ$5),60,0)))</f>
        <v/>
      </c>
      <c r="DA135" s="80" t="str">
        <f>IF(OR($A135="",NOT(ISNUMBER($G135))),"",IF(AND($F135&lt;=DA$6,$G135&gt;=DA$5),IF(DA$5&gt;$N135,5,$K135)*10+IF(AND($F135&gt;=DA$5,$F135&lt;=DA$6),IF(AND($G135&gt;=DA$5,$G135&lt;=DA$6),5,IF($L135=1,2,1)),IF(AND($G135&gt;=DA$5,$G135&lt;=DA$6),IF($M135&gt;0,4,3),0)),IF(AND($D135&lt;=DA$6,$E135&gt;=DA$5),60,0)))</f>
        <v/>
      </c>
      <c r="DB135" s="80" t="str">
        <f>IF(OR($A135="",NOT(ISNUMBER($G135))),"",IF(AND($F135&lt;=DB$6,$G135&gt;=DB$5),IF(DB$5&gt;$N135,5,$K135)*10+IF(AND($F135&gt;=DB$5,$F135&lt;=DB$6),IF(AND($G135&gt;=DB$5,$G135&lt;=DB$6),5,IF($L135=1,2,1)),IF(AND($G135&gt;=DB$5,$G135&lt;=DB$6),IF($M135&gt;0,4,3),0)),IF(AND($D135&lt;=DB$6,$E135&gt;=DB$5),60,0)))</f>
        <v/>
      </c>
      <c r="DC135" s="80" t="str">
        <f>IF(OR($A135="",NOT(ISNUMBER($G135))),"",IF(AND($F135&lt;=DC$6,$G135&gt;=DC$5),IF(DC$5&gt;$N135,5,$K135)*10+IF(AND($F135&gt;=DC$5,$F135&lt;=DC$6),IF(AND($G135&gt;=DC$5,$G135&lt;=DC$6),5,IF($L135=1,2,1)),IF(AND($G135&gt;=DC$5,$G135&lt;=DC$6),IF($M135&gt;0,4,3),0)),IF(AND($D135&lt;=DC$6,$E135&gt;=DC$5),60,0)))</f>
        <v/>
      </c>
      <c r="DD135" s="80" t="str">
        <f>IF(OR($A135="",NOT(ISNUMBER($G135))),"",IF(AND($F135&lt;=DD$6,$G135&gt;=DD$5),IF(DD$5&gt;$N135,5,$K135)*10+IF(AND($F135&gt;=DD$5,$F135&lt;=DD$6),IF(AND($G135&gt;=DD$5,$G135&lt;=DD$6),5,IF($L135=1,2,1)),IF(AND($G135&gt;=DD$5,$G135&lt;=DD$6),IF($M135&gt;0,4,3),0)),IF(AND($D135&lt;=DD$6,$E135&gt;=DD$5),60,0)))</f>
        <v/>
      </c>
      <c r="DE135" s="80" t="str">
        <f>IF(OR($A135="",NOT(ISNUMBER($G135))),"",IF(AND($F135&lt;=DE$6,$G135&gt;=DE$5),IF(DE$5&gt;$N135,5,$K135)*10+IF(AND($F135&gt;=DE$5,$F135&lt;=DE$6),IF(AND($G135&gt;=DE$5,$G135&lt;=DE$6),5,IF($L135=1,2,1)),IF(AND($G135&gt;=DE$5,$G135&lt;=DE$6),IF($M135&gt;0,4,3),0)),IF(AND($D135&lt;=DE$6,$E135&gt;=DE$5),60,0)))</f>
        <v/>
      </c>
      <c r="DF135" s="80" t="str">
        <f>IF(OR($A135="",NOT(ISNUMBER($G135))),"",IF(AND($F135&lt;=DF$6,$G135&gt;=DF$5),IF(DF$5&gt;$N135,5,$K135)*10+IF(AND($F135&gt;=DF$5,$F135&lt;=DF$6),IF(AND($G135&gt;=DF$5,$G135&lt;=DF$6),5,IF($L135=1,2,1)),IF(AND($G135&gt;=DF$5,$G135&lt;=DF$6),IF($M135&gt;0,4,3),0)),IF(AND($D135&lt;=DF$6,$E135&gt;=DF$5),60,0)))</f>
        <v/>
      </c>
      <c r="DG135" s="80" t="str">
        <f>IF(OR($A135="",NOT(ISNUMBER($G135))),"",IF(AND($F135&lt;=DG$6,$G135&gt;=DG$5),IF(DG$5&gt;$N135,5,$K135)*10+IF(AND($F135&gt;=DG$5,$F135&lt;=DG$6),IF(AND($G135&gt;=DG$5,$G135&lt;=DG$6),5,IF($L135=1,2,1)),IF(AND($G135&gt;=DG$5,$G135&lt;=DG$6),IF($M135&gt;0,4,3),0)),IF(AND($D135&lt;=DG$6,$E135&gt;=DG$5),60,0)))</f>
        <v/>
      </c>
      <c r="DH135" s="80" t="str">
        <f>IF(OR($A135="",NOT(ISNUMBER($G135))),"",IF(AND($F135&lt;=DH$6,$G135&gt;=DH$5),IF(DH$5&gt;$N135,5,$K135)*10+IF(AND($F135&gt;=DH$5,$F135&lt;=DH$6),IF(AND($G135&gt;=DH$5,$G135&lt;=DH$6),5,IF($L135=1,2,1)),IF(AND($G135&gt;=DH$5,$G135&lt;=DH$6),IF($M135&gt;0,4,3),0)),IF(AND($D135&lt;=DH$6,$E135&gt;=DH$5),60,0)))</f>
        <v/>
      </c>
      <c r="DI135" s="80" t="str">
        <f>IF(OR($A135="",NOT(ISNUMBER($G135))),"",IF(AND($F135&lt;=DI$6,$G135&gt;=DI$5),IF(DI$5&gt;$N135,5,$K135)*10+IF(AND($F135&gt;=DI$5,$F135&lt;=DI$6),IF(AND($G135&gt;=DI$5,$G135&lt;=DI$6),5,IF($L135=1,2,1)),IF(AND($G135&gt;=DI$5,$G135&lt;=DI$6),IF($M135&gt;0,4,3),0)),IF(AND($D135&lt;=DI$6,$E135&gt;=DI$5),60,0)))</f>
        <v/>
      </c>
      <c r="DJ135" s="80" t="str">
        <f>IF(OR($A135="",NOT(ISNUMBER($G135))),"",IF(AND($F135&lt;=DJ$6,$G135&gt;=DJ$5),IF(DJ$5&gt;$N135,5,$K135)*10+IF(AND($F135&gt;=DJ$5,$F135&lt;=DJ$6),IF(AND($G135&gt;=DJ$5,$G135&lt;=DJ$6),5,IF($L135=1,2,1)),IF(AND($G135&gt;=DJ$5,$G135&lt;=DJ$6),IF($M135&gt;0,4,3),0)),IF(AND($D135&lt;=DJ$6,$E135&gt;=DJ$5),60,0)))</f>
        <v/>
      </c>
      <c r="DK135" s="80" t="str">
        <f>IF(OR($A135="",NOT(ISNUMBER($G135))),"",IF(AND($F135&lt;=DK$6,$G135&gt;=DK$5),IF(DK$5&gt;$N135,5,$K135)*10+IF(AND($F135&gt;=DK$5,$F135&lt;=DK$6),IF(AND($G135&gt;=DK$5,$G135&lt;=DK$6),5,IF($L135=1,2,1)),IF(AND($G135&gt;=DK$5,$G135&lt;=DK$6),IF($M135&gt;0,4,3),0)),IF(AND($D135&lt;=DK$6,$E135&gt;=DK$5),60,0)))</f>
        <v/>
      </c>
      <c r="DL135" s="80" t="str">
        <f>IF(OR($A135="",NOT(ISNUMBER($G135))),"",IF(AND($F135&lt;=DL$6,$G135&gt;=DL$5),IF(DL$5&gt;$N135,5,$K135)*10+IF(AND($F135&gt;=DL$5,$F135&lt;=DL$6),IF(AND($G135&gt;=DL$5,$G135&lt;=DL$6),5,IF($L135=1,2,1)),IF(AND($G135&gt;=DL$5,$G135&lt;=DL$6),IF($M135&gt;0,4,3),0)),IF(AND($D135&lt;=DL$6,$E135&gt;=DL$5),60,0)))</f>
        <v/>
      </c>
      <c r="DM135" s="80" t="str">
        <f>IF(OR($A135="",NOT(ISNUMBER($G135))),"",IF(AND($F135&lt;=DM$6,$G135&gt;=DM$5),IF(DM$5&gt;$N135,5,$K135)*10+IF(AND($F135&gt;=DM$5,$F135&lt;=DM$6),IF(AND($G135&gt;=DM$5,$G135&lt;=DM$6),5,IF($L135=1,2,1)),IF(AND($G135&gt;=DM$5,$G135&lt;=DM$6),IF($M135&gt;0,4,3),0)),IF(AND($D135&lt;=DM$6,$E135&gt;=DM$5),60,0)))</f>
        <v/>
      </c>
      <c r="DN135" s="80" t="str">
        <f>IF(OR($A135="",NOT(ISNUMBER($G135))),"",IF(AND($F135&lt;=DN$6,$G135&gt;=DN$5),IF(DN$5&gt;$N135,5,$K135)*10+IF(AND($F135&gt;=DN$5,$F135&lt;=DN$6),IF(AND($G135&gt;=DN$5,$G135&lt;=DN$6),5,IF($L135=1,2,1)),IF(AND($G135&gt;=DN$5,$G135&lt;=DN$6),IF($M135&gt;0,4,3),0)),IF(AND($D135&lt;=DN$6,$E135&gt;=DN$5),60,0)))</f>
        <v/>
      </c>
      <c r="DO135" s="80" t="str">
        <f>IF(OR($A135="",NOT(ISNUMBER($G135))),"",IF(AND($F135&lt;=DO$6,$G135&gt;=DO$5),IF(DO$5&gt;$N135,5,$K135)*10+IF(AND($F135&gt;=DO$5,$F135&lt;=DO$6),IF(AND($G135&gt;=DO$5,$G135&lt;=DO$6),5,IF($L135=1,2,1)),IF(AND($G135&gt;=DO$5,$G135&lt;=DO$6),IF($M135&gt;0,4,3),0)),IF(AND($D135&lt;=DO$6,$E135&gt;=DO$5),60,0)))</f>
        <v/>
      </c>
      <c r="DP135" s="80" t="str">
        <f>IF(OR($A135="",NOT(ISNUMBER($G135))),"",IF(AND($F135&lt;=DP$6,$G135&gt;=DP$5),IF(DP$5&gt;$N135,5,$K135)*10+IF(AND($F135&gt;=DP$5,$F135&lt;=DP$6),IF(AND($G135&gt;=DP$5,$G135&lt;=DP$6),5,IF($L135=1,2,1)),IF(AND($G135&gt;=DP$5,$G135&lt;=DP$6),IF($M135&gt;0,4,3),0)),IF(AND($D135&lt;=DP$6,$E135&gt;=DP$5),60,0)))</f>
        <v/>
      </c>
      <c r="DQ135" s="80" t="str">
        <f>IF(OR($A135="",NOT(ISNUMBER($G135))),"",IF(AND($F135&lt;=DQ$6,$G135&gt;=DQ$5),IF(DQ$5&gt;$N135,5,$K135)*10+IF(AND($F135&gt;=DQ$5,$F135&lt;=DQ$6),IF(AND($G135&gt;=DQ$5,$G135&lt;=DQ$6),5,IF($L135=1,2,1)),IF(AND($G135&gt;=DQ$5,$G135&lt;=DQ$6),IF($M135&gt;0,4,3),0)),IF(AND($D135&lt;=DQ$6,$E135&gt;=DQ$5),60,0)))</f>
        <v/>
      </c>
      <c r="DR135" s="80" t="str">
        <f>IF(OR($A135="",NOT(ISNUMBER($G135))),"",IF(AND($F135&lt;=DR$6,$G135&gt;=DR$5),IF(DR$5&gt;$N135,5,$K135)*10+IF(AND($F135&gt;=DR$5,$F135&lt;=DR$6),IF(AND($G135&gt;=DR$5,$G135&lt;=DR$6),5,IF($L135=1,2,1)),IF(AND($G135&gt;=DR$5,$G135&lt;=DR$6),IF($M135&gt;0,4,3),0)),IF(AND($D135&lt;=DR$6,$E135&gt;=DR$5),60,0)))</f>
        <v/>
      </c>
      <c r="DS135" s="80" t="str">
        <f>IF(OR($A135="",NOT(ISNUMBER($G135))),"",IF(AND($F135&lt;=DS$6,$G135&gt;=DS$5),IF(DS$5&gt;$N135,5,$K135)*10+IF(AND($F135&gt;=DS$5,$F135&lt;=DS$6),IF(AND($G135&gt;=DS$5,$G135&lt;=DS$6),5,IF($L135=1,2,1)),IF(AND($G135&gt;=DS$5,$G135&lt;=DS$6),IF($M135&gt;0,4,3),0)),IF(AND($D135&lt;=DS$6,$E135&gt;=DS$5),60,0)))</f>
        <v/>
      </c>
      <c r="DT135" s="80" t="str">
        <f>IF(OR($A135="",NOT(ISNUMBER($G135))),"",IF(AND($F135&lt;=DT$6,$G135&gt;=DT$5),IF(DT$5&gt;$N135,5,$K135)*10+IF(AND($F135&gt;=DT$5,$F135&lt;=DT$6),IF(AND($G135&gt;=DT$5,$G135&lt;=DT$6),5,IF($L135=1,2,1)),IF(AND($G135&gt;=DT$5,$G135&lt;=DT$6),IF($M135&gt;0,4,3),0)),IF(AND($D135&lt;=DT$6,$E135&gt;=DT$5),60,0)))</f>
        <v/>
      </c>
      <c r="DU135" s="80" t="str">
        <f>IF(OR($A135="",NOT(ISNUMBER($G135))),"",IF(AND($F135&lt;=DU$6,$G135&gt;=DU$5),IF(DU$5&gt;$N135,5,$K135)*10+IF(AND($F135&gt;=DU$5,$F135&lt;=DU$6),IF(AND($G135&gt;=DU$5,$G135&lt;=DU$6),5,IF($L135=1,2,1)),IF(AND($G135&gt;=DU$5,$G135&lt;=DU$6),IF($M135&gt;0,4,3),0)),IF(AND($D135&lt;=DU$6,$E135&gt;=DU$5),60,0)))</f>
        <v/>
      </c>
      <c r="DV135" s="80" t="str">
        <f>IF(OR($A135="",NOT(ISNUMBER($G135))),"",IF(AND($F135&lt;=DV$6,$G135&gt;=DV$5),IF(DV$5&gt;$N135,5,$K135)*10+IF(AND($F135&gt;=DV$5,$F135&lt;=DV$6),IF(AND($G135&gt;=DV$5,$G135&lt;=DV$6),5,IF($L135=1,2,1)),IF(AND($G135&gt;=DV$5,$G135&lt;=DV$6),IF($M135&gt;0,4,3),0)),IF(AND($D135&lt;=DV$6,$E135&gt;=DV$5),60,0)))</f>
        <v/>
      </c>
      <c r="DW135" s="80" t="str">
        <f>IF(OR($A135="",NOT(ISNUMBER($G135))),"",IF(AND($F135&lt;=DW$6,$G135&gt;=DW$5),IF(DW$5&gt;$N135,5,$K135)*10+IF(AND($F135&gt;=DW$5,$F135&lt;=DW$6),IF(AND($G135&gt;=DW$5,$G135&lt;=DW$6),5,IF($L135=1,2,1)),IF(AND($G135&gt;=DW$5,$G135&lt;=DW$6),IF($M135&gt;0,4,3),0)),IF(AND($D135&lt;=DW$6,$E135&gt;=DW$5),60,0)))</f>
        <v/>
      </c>
      <c r="DX135" s="80" t="str">
        <f>IF(OR($A135="",NOT(ISNUMBER($G135))),"",IF(AND($F135&lt;=DX$6,$G135&gt;=DX$5),IF(DX$5&gt;$N135,5,$K135)*10+IF(AND($F135&gt;=DX$5,$F135&lt;=DX$6),IF(AND($G135&gt;=DX$5,$G135&lt;=DX$6),5,IF($L135=1,2,1)),IF(AND($G135&gt;=DX$5,$G135&lt;=DX$6),IF($M135&gt;0,4,3),0)),IF(AND($D135&lt;=DX$6,$E135&gt;=DX$5),60,0)))</f>
        <v/>
      </c>
      <c r="DY135" s="80" t="str">
        <f>IF(OR($A135="",NOT(ISNUMBER($G135))),"",IF(AND($F135&lt;=DY$6,$G135&gt;=DY$5),IF(DY$5&gt;$N135,5,$K135)*10+IF(AND($F135&gt;=DY$5,$F135&lt;=DY$6),IF(AND($G135&gt;=DY$5,$G135&lt;=DY$6),5,IF($L135=1,2,1)),IF(AND($G135&gt;=DY$5,$G135&lt;=DY$6),IF($M135&gt;0,4,3),0)),IF(AND($D135&lt;=DY$6,$E135&gt;=DY$5),60,0)))</f>
        <v/>
      </c>
      <c r="DZ135" s="80" t="str">
        <f>IF(OR($A135="",NOT(ISNUMBER($G135))),"",IF(AND($F135&lt;=DZ$6,$G135&gt;=DZ$5),IF(DZ$5&gt;$N135,5,$K135)*10+IF(AND($F135&gt;=DZ$5,$F135&lt;=DZ$6),IF(AND($G135&gt;=DZ$5,$G135&lt;=DZ$6),5,IF($L135=1,2,1)),IF(AND($G135&gt;=DZ$5,$G135&lt;=DZ$6),IF($M135&gt;0,4,3),0)),IF(AND($D135&lt;=DZ$6,$E135&gt;=DZ$5),60,0)))</f>
        <v/>
      </c>
      <c r="EA135" s="80" t="str">
        <f>IF(OR($A135="",NOT(ISNUMBER($G135))),"",IF(AND($F135&lt;=EA$6,$G135&gt;=EA$5),IF(EA$5&gt;$N135,5,$K135)*10+IF(AND($F135&gt;=EA$5,$F135&lt;=EA$6),IF(AND($G135&gt;=EA$5,$G135&lt;=EA$6),5,IF($L135=1,2,1)),IF(AND($G135&gt;=EA$5,$G135&lt;=EA$6),IF($M135&gt;0,4,3),0)),IF(AND($D135&lt;=EA$6,$E135&gt;=EA$5),60,0)))</f>
        <v/>
      </c>
      <c r="EB135" s="80" t="str">
        <f>IF(OR($A135="",NOT(ISNUMBER($G135))),"",IF(AND($F135&lt;=EB$6,$G135&gt;=EB$5),IF(EB$5&gt;$N135,5,$K135)*10+IF(AND($F135&gt;=EB$5,$F135&lt;=EB$6),IF(AND($G135&gt;=EB$5,$G135&lt;=EB$6),5,IF($L135=1,2,1)),IF(AND($G135&gt;=EB$5,$G135&lt;=EB$6),IF($M135&gt;0,4,3),0)),IF(AND($D135&lt;=EB$6,$E135&gt;=EB$5),60,0)))</f>
        <v/>
      </c>
      <c r="EC135" s="80" t="str">
        <f>IF(OR($A135="",NOT(ISNUMBER($G135))),"",IF(AND($F135&lt;=EC$6,$G135&gt;=EC$5),IF(EC$5&gt;$N135,5,$K135)*10+IF(AND($F135&gt;=EC$5,$F135&lt;=EC$6),IF(AND($G135&gt;=EC$5,$G135&lt;=EC$6),5,IF($L135=1,2,1)),IF(AND($G135&gt;=EC$5,$G135&lt;=EC$6),IF($M135&gt;0,4,3),0)),IF(AND($D135&lt;=EC$6,$E135&gt;=EC$5),60,0)))</f>
        <v/>
      </c>
      <c r="ED135" s="80" t="str">
        <f>IF(OR($A135="",NOT(ISNUMBER($G135))),"",IF(AND($F135&lt;=ED$6,$G135&gt;=ED$5),IF(ED$5&gt;$N135,5,$K135)*10+IF(AND($F135&gt;=ED$5,$F135&lt;=ED$6),IF(AND($G135&gt;=ED$5,$G135&lt;=ED$6),5,IF($L135=1,2,1)),IF(AND($G135&gt;=ED$5,$G135&lt;=ED$6),IF($M135&gt;0,4,3),0)),IF(AND($D135&lt;=ED$6,$E135&gt;=ED$5),60,0)))</f>
        <v/>
      </c>
    </row>
    <row r="136" ht="18" customHeight="1">
      <c r="A136" s="52" t="str">
        <f>IF(Tasks!$B136="","",Tasks!$A136)</f>
        <v/>
      </c>
      <c r="B136" s="78" t="str">
        <f>IF(Tasks!$B136="","",Tasks!$B136)</f>
        <v/>
      </c>
      <c r="C136" s="25" t="str">
        <f>IF($B136="","",IF(AND(Tasks!$D136="",Tasks!$G136=""),"-",IF(Tasks!$D136="","",Tasks!$D136&amp;IF(OR(Tasks!$E136="",Tasks!$E136="FS"),IF(N(Tasks!$F136)=0,"","FS"),Tasks!$E136)&amp;IF(N(Tasks!$F136)=0,"",IF(Tasks!$F136&gt;0,"+","")&amp;Tasks!$F136))&amp;IF(AND(Tasks!$D136&lt;&gt;"",Tasks!$G136&lt;&gt;""),", ","")&amp;IF(Tasks!$G136="","",Tasks!$G136&amp;IF(OR(Tasks!$H136="",Tasks!$H136="FS"),IF(N(Tasks!$I136)=0,"","FS"),Tasks!$H136)&amp;IF(N(Tasks!$I136)=0,"",IF(Tasks!$I136&gt;0,"+","")&amp;Tasks!$I136))))</f>
        <v/>
      </c>
      <c r="D136" s="51" t="str">
        <f>IF(OR($B136="",Tasks!$Q136=""),"",Tasks!$Q136)</f>
        <v/>
      </c>
      <c r="E136" s="51" t="str">
        <f>IF(OR($B136="",Tasks!$R136=""),"",Tasks!$R136)</f>
        <v/>
      </c>
      <c r="F136" s="51" t="str">
        <f>IF(OR($B136="",Tasks!$S136=""),"",Tasks!$S136)</f>
        <v/>
      </c>
      <c r="G136" s="51" t="str">
        <f>IF(OR($B136="",Tasks!$T136=""),"",Tasks!$T136)</f>
        <v/>
      </c>
      <c r="H136" s="52" t="str">
        <f>IF($B136="","",Tasks!$AE136)</f>
        <v/>
      </c>
      <c r="I136" s="79" t="str">
        <f>IF($B136="","",Tasks!$AF136)</f>
        <v/>
      </c>
      <c r="J136" s="53" t="str">
        <f>IF(OR($B136="",Tasks!$V136=""),"",Tasks!$V136)</f>
        <v/>
      </c>
      <c r="K136" s="52" t="str">
        <f>IF($B136="","",Tasks!$AA136)</f>
        <v/>
      </c>
      <c r="L136" s="52" t="str">
        <f>IF($B136="","",Tasks!$AB136)</f>
        <v/>
      </c>
      <c r="M136" s="52" t="str">
        <f>IF($B136="","",Tasks!$Z136)</f>
        <v/>
      </c>
      <c r="N136" s="52" t="str">
        <f>IF(OR($B136="",Tasks!$AG136=""),"",Tasks!$AG136)</f>
        <v/>
      </c>
      <c r="O136" s="80" t="str">
        <f>IF(OR($A136="",NOT(ISNUMBER($G136))),"",IF(AND($F136&lt;=O$6,$G136&gt;=O$5),IF(O$5&gt;$N136,5,$K136)*10+IF(AND($F136&gt;=O$5,$F136&lt;=O$6),IF(AND($G136&gt;=O$5,$G136&lt;=O$6),5,IF($L136=1,2,1)),IF(AND($G136&gt;=O$5,$G136&lt;=O$6),IF($M136&gt;0,4,3),0)),IF(AND($D136&lt;=O$6,$E136&gt;=O$5),60,0)))</f>
        <v/>
      </c>
      <c r="P136" s="80" t="str">
        <f>IF(OR($A136="",NOT(ISNUMBER($G136))),"",IF(AND($F136&lt;=P$6,$G136&gt;=P$5),IF(P$5&gt;$N136,5,$K136)*10+IF(AND($F136&gt;=P$5,$F136&lt;=P$6),IF(AND($G136&gt;=P$5,$G136&lt;=P$6),5,IF($L136=1,2,1)),IF(AND($G136&gt;=P$5,$G136&lt;=P$6),IF($M136&gt;0,4,3),0)),IF(AND($D136&lt;=P$6,$E136&gt;=P$5),60,0)))</f>
        <v/>
      </c>
      <c r="Q136" s="80" t="str">
        <f>IF(OR($A136="",NOT(ISNUMBER($G136))),"",IF(AND($F136&lt;=Q$6,$G136&gt;=Q$5),IF(Q$5&gt;$N136,5,$K136)*10+IF(AND($F136&gt;=Q$5,$F136&lt;=Q$6),IF(AND($G136&gt;=Q$5,$G136&lt;=Q$6),5,IF($L136=1,2,1)),IF(AND($G136&gt;=Q$5,$G136&lt;=Q$6),IF($M136&gt;0,4,3),0)),IF(AND($D136&lt;=Q$6,$E136&gt;=Q$5),60,0)))</f>
        <v/>
      </c>
      <c r="R136" s="80" t="str">
        <f>IF(OR($A136="",NOT(ISNUMBER($G136))),"",IF(AND($F136&lt;=R$6,$G136&gt;=R$5),IF(R$5&gt;$N136,5,$K136)*10+IF(AND($F136&gt;=R$5,$F136&lt;=R$6),IF(AND($G136&gt;=R$5,$G136&lt;=R$6),5,IF($L136=1,2,1)),IF(AND($G136&gt;=R$5,$G136&lt;=R$6),IF($M136&gt;0,4,3),0)),IF(AND($D136&lt;=R$6,$E136&gt;=R$5),60,0)))</f>
        <v/>
      </c>
      <c r="S136" s="80" t="str">
        <f>IF(OR($A136="",NOT(ISNUMBER($G136))),"",IF(AND($F136&lt;=S$6,$G136&gt;=S$5),IF(S$5&gt;$N136,5,$K136)*10+IF(AND($F136&gt;=S$5,$F136&lt;=S$6),IF(AND($G136&gt;=S$5,$G136&lt;=S$6),5,IF($L136=1,2,1)),IF(AND($G136&gt;=S$5,$G136&lt;=S$6),IF($M136&gt;0,4,3),0)),IF(AND($D136&lt;=S$6,$E136&gt;=S$5),60,0)))</f>
        <v/>
      </c>
      <c r="T136" s="80" t="str">
        <f>IF(OR($A136="",NOT(ISNUMBER($G136))),"",IF(AND($F136&lt;=T$6,$G136&gt;=T$5),IF(T$5&gt;$N136,5,$K136)*10+IF(AND($F136&gt;=T$5,$F136&lt;=T$6),IF(AND($G136&gt;=T$5,$G136&lt;=T$6),5,IF($L136=1,2,1)),IF(AND($G136&gt;=T$5,$G136&lt;=T$6),IF($M136&gt;0,4,3),0)),IF(AND($D136&lt;=T$6,$E136&gt;=T$5),60,0)))</f>
        <v/>
      </c>
      <c r="U136" s="80" t="str">
        <f>IF(OR($A136="",NOT(ISNUMBER($G136))),"",IF(AND($F136&lt;=U$6,$G136&gt;=U$5),IF(U$5&gt;$N136,5,$K136)*10+IF(AND($F136&gt;=U$5,$F136&lt;=U$6),IF(AND($G136&gt;=U$5,$G136&lt;=U$6),5,IF($L136=1,2,1)),IF(AND($G136&gt;=U$5,$G136&lt;=U$6),IF($M136&gt;0,4,3),0)),IF(AND($D136&lt;=U$6,$E136&gt;=U$5),60,0)))</f>
        <v/>
      </c>
      <c r="V136" s="80" t="str">
        <f>IF(OR($A136="",NOT(ISNUMBER($G136))),"",IF(AND($F136&lt;=V$6,$G136&gt;=V$5),IF(V$5&gt;$N136,5,$K136)*10+IF(AND($F136&gt;=V$5,$F136&lt;=V$6),IF(AND($G136&gt;=V$5,$G136&lt;=V$6),5,IF($L136=1,2,1)),IF(AND($G136&gt;=V$5,$G136&lt;=V$6),IF($M136&gt;0,4,3),0)),IF(AND($D136&lt;=V$6,$E136&gt;=V$5),60,0)))</f>
        <v/>
      </c>
      <c r="W136" s="80" t="str">
        <f>IF(OR($A136="",NOT(ISNUMBER($G136))),"",IF(AND($F136&lt;=W$6,$G136&gt;=W$5),IF(W$5&gt;$N136,5,$K136)*10+IF(AND($F136&gt;=W$5,$F136&lt;=W$6),IF(AND($G136&gt;=W$5,$G136&lt;=W$6),5,IF($L136=1,2,1)),IF(AND($G136&gt;=W$5,$G136&lt;=W$6),IF($M136&gt;0,4,3),0)),IF(AND($D136&lt;=W$6,$E136&gt;=W$5),60,0)))</f>
        <v/>
      </c>
      <c r="X136" s="80" t="str">
        <f>IF(OR($A136="",NOT(ISNUMBER($G136))),"",IF(AND($F136&lt;=X$6,$G136&gt;=X$5),IF(X$5&gt;$N136,5,$K136)*10+IF(AND($F136&gt;=X$5,$F136&lt;=X$6),IF(AND($G136&gt;=X$5,$G136&lt;=X$6),5,IF($L136=1,2,1)),IF(AND($G136&gt;=X$5,$G136&lt;=X$6),IF($M136&gt;0,4,3),0)),IF(AND($D136&lt;=X$6,$E136&gt;=X$5),60,0)))</f>
        <v/>
      </c>
      <c r="Y136" s="80" t="str">
        <f>IF(OR($A136="",NOT(ISNUMBER($G136))),"",IF(AND($F136&lt;=Y$6,$G136&gt;=Y$5),IF(Y$5&gt;$N136,5,$K136)*10+IF(AND($F136&gt;=Y$5,$F136&lt;=Y$6),IF(AND($G136&gt;=Y$5,$G136&lt;=Y$6),5,IF($L136=1,2,1)),IF(AND($G136&gt;=Y$5,$G136&lt;=Y$6),IF($M136&gt;0,4,3),0)),IF(AND($D136&lt;=Y$6,$E136&gt;=Y$5),60,0)))</f>
        <v/>
      </c>
      <c r="Z136" s="80" t="str">
        <f>IF(OR($A136="",NOT(ISNUMBER($G136))),"",IF(AND($F136&lt;=Z$6,$G136&gt;=Z$5),IF(Z$5&gt;$N136,5,$K136)*10+IF(AND($F136&gt;=Z$5,$F136&lt;=Z$6),IF(AND($G136&gt;=Z$5,$G136&lt;=Z$6),5,IF($L136=1,2,1)),IF(AND($G136&gt;=Z$5,$G136&lt;=Z$6),IF($M136&gt;0,4,3),0)),IF(AND($D136&lt;=Z$6,$E136&gt;=Z$5),60,0)))</f>
        <v/>
      </c>
      <c r="AA136" s="80" t="str">
        <f>IF(OR($A136="",NOT(ISNUMBER($G136))),"",IF(AND($F136&lt;=AA$6,$G136&gt;=AA$5),IF(AA$5&gt;$N136,5,$K136)*10+IF(AND($F136&gt;=AA$5,$F136&lt;=AA$6),IF(AND($G136&gt;=AA$5,$G136&lt;=AA$6),5,IF($L136=1,2,1)),IF(AND($G136&gt;=AA$5,$G136&lt;=AA$6),IF($M136&gt;0,4,3),0)),IF(AND($D136&lt;=AA$6,$E136&gt;=AA$5),60,0)))</f>
        <v/>
      </c>
      <c r="AB136" s="80" t="str">
        <f>IF(OR($A136="",NOT(ISNUMBER($G136))),"",IF(AND($F136&lt;=AB$6,$G136&gt;=AB$5),IF(AB$5&gt;$N136,5,$K136)*10+IF(AND($F136&gt;=AB$5,$F136&lt;=AB$6),IF(AND($G136&gt;=AB$5,$G136&lt;=AB$6),5,IF($L136=1,2,1)),IF(AND($G136&gt;=AB$5,$G136&lt;=AB$6),IF($M136&gt;0,4,3),0)),IF(AND($D136&lt;=AB$6,$E136&gt;=AB$5),60,0)))</f>
        <v/>
      </c>
      <c r="AC136" s="80" t="str">
        <f>IF(OR($A136="",NOT(ISNUMBER($G136))),"",IF(AND($F136&lt;=AC$6,$G136&gt;=AC$5),IF(AC$5&gt;$N136,5,$K136)*10+IF(AND($F136&gt;=AC$5,$F136&lt;=AC$6),IF(AND($G136&gt;=AC$5,$G136&lt;=AC$6),5,IF($L136=1,2,1)),IF(AND($G136&gt;=AC$5,$G136&lt;=AC$6),IF($M136&gt;0,4,3),0)),IF(AND($D136&lt;=AC$6,$E136&gt;=AC$5),60,0)))</f>
        <v/>
      </c>
      <c r="AD136" s="80" t="str">
        <f>IF(OR($A136="",NOT(ISNUMBER($G136))),"",IF(AND($F136&lt;=AD$6,$G136&gt;=AD$5),IF(AD$5&gt;$N136,5,$K136)*10+IF(AND($F136&gt;=AD$5,$F136&lt;=AD$6),IF(AND($G136&gt;=AD$5,$G136&lt;=AD$6),5,IF($L136=1,2,1)),IF(AND($G136&gt;=AD$5,$G136&lt;=AD$6),IF($M136&gt;0,4,3),0)),IF(AND($D136&lt;=AD$6,$E136&gt;=AD$5),60,0)))</f>
        <v/>
      </c>
      <c r="AE136" s="80" t="str">
        <f>IF(OR($A136="",NOT(ISNUMBER($G136))),"",IF(AND($F136&lt;=AE$6,$G136&gt;=AE$5),IF(AE$5&gt;$N136,5,$K136)*10+IF(AND($F136&gt;=AE$5,$F136&lt;=AE$6),IF(AND($G136&gt;=AE$5,$G136&lt;=AE$6),5,IF($L136=1,2,1)),IF(AND($G136&gt;=AE$5,$G136&lt;=AE$6),IF($M136&gt;0,4,3),0)),IF(AND($D136&lt;=AE$6,$E136&gt;=AE$5),60,0)))</f>
        <v/>
      </c>
      <c r="AF136" s="80" t="str">
        <f>IF(OR($A136="",NOT(ISNUMBER($G136))),"",IF(AND($F136&lt;=AF$6,$G136&gt;=AF$5),IF(AF$5&gt;$N136,5,$K136)*10+IF(AND($F136&gt;=AF$5,$F136&lt;=AF$6),IF(AND($G136&gt;=AF$5,$G136&lt;=AF$6),5,IF($L136=1,2,1)),IF(AND($G136&gt;=AF$5,$G136&lt;=AF$6),IF($M136&gt;0,4,3),0)),IF(AND($D136&lt;=AF$6,$E136&gt;=AF$5),60,0)))</f>
        <v/>
      </c>
      <c r="AG136" s="80" t="str">
        <f>IF(OR($A136="",NOT(ISNUMBER($G136))),"",IF(AND($F136&lt;=AG$6,$G136&gt;=AG$5),IF(AG$5&gt;$N136,5,$K136)*10+IF(AND($F136&gt;=AG$5,$F136&lt;=AG$6),IF(AND($G136&gt;=AG$5,$G136&lt;=AG$6),5,IF($L136=1,2,1)),IF(AND($G136&gt;=AG$5,$G136&lt;=AG$6),IF($M136&gt;0,4,3),0)),IF(AND($D136&lt;=AG$6,$E136&gt;=AG$5),60,0)))</f>
        <v/>
      </c>
      <c r="AH136" s="80" t="str">
        <f>IF(OR($A136="",NOT(ISNUMBER($G136))),"",IF(AND($F136&lt;=AH$6,$G136&gt;=AH$5),IF(AH$5&gt;$N136,5,$K136)*10+IF(AND($F136&gt;=AH$5,$F136&lt;=AH$6),IF(AND($G136&gt;=AH$5,$G136&lt;=AH$6),5,IF($L136=1,2,1)),IF(AND($G136&gt;=AH$5,$G136&lt;=AH$6),IF($M136&gt;0,4,3),0)),IF(AND($D136&lt;=AH$6,$E136&gt;=AH$5),60,0)))</f>
        <v/>
      </c>
      <c r="AI136" s="80" t="str">
        <f>IF(OR($A136="",NOT(ISNUMBER($G136))),"",IF(AND($F136&lt;=AI$6,$G136&gt;=AI$5),IF(AI$5&gt;$N136,5,$K136)*10+IF(AND($F136&gt;=AI$5,$F136&lt;=AI$6),IF(AND($G136&gt;=AI$5,$G136&lt;=AI$6),5,IF($L136=1,2,1)),IF(AND($G136&gt;=AI$5,$G136&lt;=AI$6),IF($M136&gt;0,4,3),0)),IF(AND($D136&lt;=AI$6,$E136&gt;=AI$5),60,0)))</f>
        <v/>
      </c>
      <c r="AJ136" s="80" t="str">
        <f>IF(OR($A136="",NOT(ISNUMBER($G136))),"",IF(AND($F136&lt;=AJ$6,$G136&gt;=AJ$5),IF(AJ$5&gt;$N136,5,$K136)*10+IF(AND($F136&gt;=AJ$5,$F136&lt;=AJ$6),IF(AND($G136&gt;=AJ$5,$G136&lt;=AJ$6),5,IF($L136=1,2,1)),IF(AND($G136&gt;=AJ$5,$G136&lt;=AJ$6),IF($M136&gt;0,4,3),0)),IF(AND($D136&lt;=AJ$6,$E136&gt;=AJ$5),60,0)))</f>
        <v/>
      </c>
      <c r="AK136" s="80" t="str">
        <f>IF(OR($A136="",NOT(ISNUMBER($G136))),"",IF(AND($F136&lt;=AK$6,$G136&gt;=AK$5),IF(AK$5&gt;$N136,5,$K136)*10+IF(AND($F136&gt;=AK$5,$F136&lt;=AK$6),IF(AND($G136&gt;=AK$5,$G136&lt;=AK$6),5,IF($L136=1,2,1)),IF(AND($G136&gt;=AK$5,$G136&lt;=AK$6),IF($M136&gt;0,4,3),0)),IF(AND($D136&lt;=AK$6,$E136&gt;=AK$5),60,0)))</f>
        <v/>
      </c>
      <c r="AL136" s="80" t="str">
        <f>IF(OR($A136="",NOT(ISNUMBER($G136))),"",IF(AND($F136&lt;=AL$6,$G136&gt;=AL$5),IF(AL$5&gt;$N136,5,$K136)*10+IF(AND($F136&gt;=AL$5,$F136&lt;=AL$6),IF(AND($G136&gt;=AL$5,$G136&lt;=AL$6),5,IF($L136=1,2,1)),IF(AND($G136&gt;=AL$5,$G136&lt;=AL$6),IF($M136&gt;0,4,3),0)),IF(AND($D136&lt;=AL$6,$E136&gt;=AL$5),60,0)))</f>
        <v/>
      </c>
      <c r="AM136" s="80" t="str">
        <f>IF(OR($A136="",NOT(ISNUMBER($G136))),"",IF(AND($F136&lt;=AM$6,$G136&gt;=AM$5),IF(AM$5&gt;$N136,5,$K136)*10+IF(AND($F136&gt;=AM$5,$F136&lt;=AM$6),IF(AND($G136&gt;=AM$5,$G136&lt;=AM$6),5,IF($L136=1,2,1)),IF(AND($G136&gt;=AM$5,$G136&lt;=AM$6),IF($M136&gt;0,4,3),0)),IF(AND($D136&lt;=AM$6,$E136&gt;=AM$5),60,0)))</f>
        <v/>
      </c>
      <c r="AN136" s="80" t="str">
        <f>IF(OR($A136="",NOT(ISNUMBER($G136))),"",IF(AND($F136&lt;=AN$6,$G136&gt;=AN$5),IF(AN$5&gt;$N136,5,$K136)*10+IF(AND($F136&gt;=AN$5,$F136&lt;=AN$6),IF(AND($G136&gt;=AN$5,$G136&lt;=AN$6),5,IF($L136=1,2,1)),IF(AND($G136&gt;=AN$5,$G136&lt;=AN$6),IF($M136&gt;0,4,3),0)),IF(AND($D136&lt;=AN$6,$E136&gt;=AN$5),60,0)))</f>
        <v/>
      </c>
      <c r="AO136" s="80" t="str">
        <f>IF(OR($A136="",NOT(ISNUMBER($G136))),"",IF(AND($F136&lt;=AO$6,$G136&gt;=AO$5),IF(AO$5&gt;$N136,5,$K136)*10+IF(AND($F136&gt;=AO$5,$F136&lt;=AO$6),IF(AND($G136&gt;=AO$5,$G136&lt;=AO$6),5,IF($L136=1,2,1)),IF(AND($G136&gt;=AO$5,$G136&lt;=AO$6),IF($M136&gt;0,4,3),0)),IF(AND($D136&lt;=AO$6,$E136&gt;=AO$5),60,0)))</f>
        <v/>
      </c>
      <c r="AP136" s="80" t="str">
        <f>IF(OR($A136="",NOT(ISNUMBER($G136))),"",IF(AND($F136&lt;=AP$6,$G136&gt;=AP$5),IF(AP$5&gt;$N136,5,$K136)*10+IF(AND($F136&gt;=AP$5,$F136&lt;=AP$6),IF(AND($G136&gt;=AP$5,$G136&lt;=AP$6),5,IF($L136=1,2,1)),IF(AND($G136&gt;=AP$5,$G136&lt;=AP$6),IF($M136&gt;0,4,3),0)),IF(AND($D136&lt;=AP$6,$E136&gt;=AP$5),60,0)))</f>
        <v/>
      </c>
      <c r="AQ136" s="80" t="str">
        <f>IF(OR($A136="",NOT(ISNUMBER($G136))),"",IF(AND($F136&lt;=AQ$6,$G136&gt;=AQ$5),IF(AQ$5&gt;$N136,5,$K136)*10+IF(AND($F136&gt;=AQ$5,$F136&lt;=AQ$6),IF(AND($G136&gt;=AQ$5,$G136&lt;=AQ$6),5,IF($L136=1,2,1)),IF(AND($G136&gt;=AQ$5,$G136&lt;=AQ$6),IF($M136&gt;0,4,3),0)),IF(AND($D136&lt;=AQ$6,$E136&gt;=AQ$5),60,0)))</f>
        <v/>
      </c>
      <c r="AR136" s="80" t="str">
        <f>IF(OR($A136="",NOT(ISNUMBER($G136))),"",IF(AND($F136&lt;=AR$6,$G136&gt;=AR$5),IF(AR$5&gt;$N136,5,$K136)*10+IF(AND($F136&gt;=AR$5,$F136&lt;=AR$6),IF(AND($G136&gt;=AR$5,$G136&lt;=AR$6),5,IF($L136=1,2,1)),IF(AND($G136&gt;=AR$5,$G136&lt;=AR$6),IF($M136&gt;0,4,3),0)),IF(AND($D136&lt;=AR$6,$E136&gt;=AR$5),60,0)))</f>
        <v/>
      </c>
      <c r="AS136" s="80" t="str">
        <f>IF(OR($A136="",NOT(ISNUMBER($G136))),"",IF(AND($F136&lt;=AS$6,$G136&gt;=AS$5),IF(AS$5&gt;$N136,5,$K136)*10+IF(AND($F136&gt;=AS$5,$F136&lt;=AS$6),IF(AND($G136&gt;=AS$5,$G136&lt;=AS$6),5,IF($L136=1,2,1)),IF(AND($G136&gt;=AS$5,$G136&lt;=AS$6),IF($M136&gt;0,4,3),0)),IF(AND($D136&lt;=AS$6,$E136&gt;=AS$5),60,0)))</f>
        <v/>
      </c>
      <c r="AT136" s="80" t="str">
        <f>IF(OR($A136="",NOT(ISNUMBER($G136))),"",IF(AND($F136&lt;=AT$6,$G136&gt;=AT$5),IF(AT$5&gt;$N136,5,$K136)*10+IF(AND($F136&gt;=AT$5,$F136&lt;=AT$6),IF(AND($G136&gt;=AT$5,$G136&lt;=AT$6),5,IF($L136=1,2,1)),IF(AND($G136&gt;=AT$5,$G136&lt;=AT$6),IF($M136&gt;0,4,3),0)),IF(AND($D136&lt;=AT$6,$E136&gt;=AT$5),60,0)))</f>
        <v/>
      </c>
      <c r="AU136" s="80" t="str">
        <f>IF(OR($A136="",NOT(ISNUMBER($G136))),"",IF(AND($F136&lt;=AU$6,$G136&gt;=AU$5),IF(AU$5&gt;$N136,5,$K136)*10+IF(AND($F136&gt;=AU$5,$F136&lt;=AU$6),IF(AND($G136&gt;=AU$5,$G136&lt;=AU$6),5,IF($L136=1,2,1)),IF(AND($G136&gt;=AU$5,$G136&lt;=AU$6),IF($M136&gt;0,4,3),0)),IF(AND($D136&lt;=AU$6,$E136&gt;=AU$5),60,0)))</f>
        <v/>
      </c>
      <c r="AV136" s="80" t="str">
        <f>IF(OR($A136="",NOT(ISNUMBER($G136))),"",IF(AND($F136&lt;=AV$6,$G136&gt;=AV$5),IF(AV$5&gt;$N136,5,$K136)*10+IF(AND($F136&gt;=AV$5,$F136&lt;=AV$6),IF(AND($G136&gt;=AV$5,$G136&lt;=AV$6),5,IF($L136=1,2,1)),IF(AND($G136&gt;=AV$5,$G136&lt;=AV$6),IF($M136&gt;0,4,3),0)),IF(AND($D136&lt;=AV$6,$E136&gt;=AV$5),60,0)))</f>
        <v/>
      </c>
      <c r="AW136" s="80" t="str">
        <f>IF(OR($A136="",NOT(ISNUMBER($G136))),"",IF(AND($F136&lt;=AW$6,$G136&gt;=AW$5),IF(AW$5&gt;$N136,5,$K136)*10+IF(AND($F136&gt;=AW$5,$F136&lt;=AW$6),IF(AND($G136&gt;=AW$5,$G136&lt;=AW$6),5,IF($L136=1,2,1)),IF(AND($G136&gt;=AW$5,$G136&lt;=AW$6),IF($M136&gt;0,4,3),0)),IF(AND($D136&lt;=AW$6,$E136&gt;=AW$5),60,0)))</f>
        <v/>
      </c>
      <c r="AX136" s="80" t="str">
        <f>IF(OR($A136="",NOT(ISNUMBER($G136))),"",IF(AND($F136&lt;=AX$6,$G136&gt;=AX$5),IF(AX$5&gt;$N136,5,$K136)*10+IF(AND($F136&gt;=AX$5,$F136&lt;=AX$6),IF(AND($G136&gt;=AX$5,$G136&lt;=AX$6),5,IF($L136=1,2,1)),IF(AND($G136&gt;=AX$5,$G136&lt;=AX$6),IF($M136&gt;0,4,3),0)),IF(AND($D136&lt;=AX$6,$E136&gt;=AX$5),60,0)))</f>
        <v/>
      </c>
      <c r="AY136" s="80" t="str">
        <f>IF(OR($A136="",NOT(ISNUMBER($G136))),"",IF(AND($F136&lt;=AY$6,$G136&gt;=AY$5),IF(AY$5&gt;$N136,5,$K136)*10+IF(AND($F136&gt;=AY$5,$F136&lt;=AY$6),IF(AND($G136&gt;=AY$5,$G136&lt;=AY$6),5,IF($L136=1,2,1)),IF(AND($G136&gt;=AY$5,$G136&lt;=AY$6),IF($M136&gt;0,4,3),0)),IF(AND($D136&lt;=AY$6,$E136&gt;=AY$5),60,0)))</f>
        <v/>
      </c>
      <c r="AZ136" s="80" t="str">
        <f>IF(OR($A136="",NOT(ISNUMBER($G136))),"",IF(AND($F136&lt;=AZ$6,$G136&gt;=AZ$5),IF(AZ$5&gt;$N136,5,$K136)*10+IF(AND($F136&gt;=AZ$5,$F136&lt;=AZ$6),IF(AND($G136&gt;=AZ$5,$G136&lt;=AZ$6),5,IF($L136=1,2,1)),IF(AND($G136&gt;=AZ$5,$G136&lt;=AZ$6),IF($M136&gt;0,4,3),0)),IF(AND($D136&lt;=AZ$6,$E136&gt;=AZ$5),60,0)))</f>
        <v/>
      </c>
      <c r="BA136" s="80" t="str">
        <f>IF(OR($A136="",NOT(ISNUMBER($G136))),"",IF(AND($F136&lt;=BA$6,$G136&gt;=BA$5),IF(BA$5&gt;$N136,5,$K136)*10+IF(AND($F136&gt;=BA$5,$F136&lt;=BA$6),IF(AND($G136&gt;=BA$5,$G136&lt;=BA$6),5,IF($L136=1,2,1)),IF(AND($G136&gt;=BA$5,$G136&lt;=BA$6),IF($M136&gt;0,4,3),0)),IF(AND($D136&lt;=BA$6,$E136&gt;=BA$5),60,0)))</f>
        <v/>
      </c>
      <c r="BB136" s="80" t="str">
        <f>IF(OR($A136="",NOT(ISNUMBER($G136))),"",IF(AND($F136&lt;=BB$6,$G136&gt;=BB$5),IF(BB$5&gt;$N136,5,$K136)*10+IF(AND($F136&gt;=BB$5,$F136&lt;=BB$6),IF(AND($G136&gt;=BB$5,$G136&lt;=BB$6),5,IF($L136=1,2,1)),IF(AND($G136&gt;=BB$5,$G136&lt;=BB$6),IF($M136&gt;0,4,3),0)),IF(AND($D136&lt;=BB$6,$E136&gt;=BB$5),60,0)))</f>
        <v/>
      </c>
      <c r="BC136" s="80" t="str">
        <f>IF(OR($A136="",NOT(ISNUMBER($G136))),"",IF(AND($F136&lt;=BC$6,$G136&gt;=BC$5),IF(BC$5&gt;$N136,5,$K136)*10+IF(AND($F136&gt;=BC$5,$F136&lt;=BC$6),IF(AND($G136&gt;=BC$5,$G136&lt;=BC$6),5,IF($L136=1,2,1)),IF(AND($G136&gt;=BC$5,$G136&lt;=BC$6),IF($M136&gt;0,4,3),0)),IF(AND($D136&lt;=BC$6,$E136&gt;=BC$5),60,0)))</f>
        <v/>
      </c>
      <c r="BD136" s="80" t="str">
        <f>IF(OR($A136="",NOT(ISNUMBER($G136))),"",IF(AND($F136&lt;=BD$6,$G136&gt;=BD$5),IF(BD$5&gt;$N136,5,$K136)*10+IF(AND($F136&gt;=BD$5,$F136&lt;=BD$6),IF(AND($G136&gt;=BD$5,$G136&lt;=BD$6),5,IF($L136=1,2,1)),IF(AND($G136&gt;=BD$5,$G136&lt;=BD$6),IF($M136&gt;0,4,3),0)),IF(AND($D136&lt;=BD$6,$E136&gt;=BD$5),60,0)))</f>
        <v/>
      </c>
      <c r="BE136" s="80" t="str">
        <f>IF(OR($A136="",NOT(ISNUMBER($G136))),"",IF(AND($F136&lt;=BE$6,$G136&gt;=BE$5),IF(BE$5&gt;$N136,5,$K136)*10+IF(AND($F136&gt;=BE$5,$F136&lt;=BE$6),IF(AND($G136&gt;=BE$5,$G136&lt;=BE$6),5,IF($L136=1,2,1)),IF(AND($G136&gt;=BE$5,$G136&lt;=BE$6),IF($M136&gt;0,4,3),0)),IF(AND($D136&lt;=BE$6,$E136&gt;=BE$5),60,0)))</f>
        <v/>
      </c>
      <c r="BF136" s="80" t="str">
        <f>IF(OR($A136="",NOT(ISNUMBER($G136))),"",IF(AND($F136&lt;=BF$6,$G136&gt;=BF$5),IF(BF$5&gt;$N136,5,$K136)*10+IF(AND($F136&gt;=BF$5,$F136&lt;=BF$6),IF(AND($G136&gt;=BF$5,$G136&lt;=BF$6),5,IF($L136=1,2,1)),IF(AND($G136&gt;=BF$5,$G136&lt;=BF$6),IF($M136&gt;0,4,3),0)),IF(AND($D136&lt;=BF$6,$E136&gt;=BF$5),60,0)))</f>
        <v/>
      </c>
      <c r="BG136" s="80" t="str">
        <f>IF(OR($A136="",NOT(ISNUMBER($G136))),"",IF(AND($F136&lt;=BG$6,$G136&gt;=BG$5),IF(BG$5&gt;$N136,5,$K136)*10+IF(AND($F136&gt;=BG$5,$F136&lt;=BG$6),IF(AND($G136&gt;=BG$5,$G136&lt;=BG$6),5,IF($L136=1,2,1)),IF(AND($G136&gt;=BG$5,$G136&lt;=BG$6),IF($M136&gt;0,4,3),0)),IF(AND($D136&lt;=BG$6,$E136&gt;=BG$5),60,0)))</f>
        <v/>
      </c>
      <c r="BH136" s="80" t="str">
        <f>IF(OR($A136="",NOT(ISNUMBER($G136))),"",IF(AND($F136&lt;=BH$6,$G136&gt;=BH$5),IF(BH$5&gt;$N136,5,$K136)*10+IF(AND($F136&gt;=BH$5,$F136&lt;=BH$6),IF(AND($G136&gt;=BH$5,$G136&lt;=BH$6),5,IF($L136=1,2,1)),IF(AND($G136&gt;=BH$5,$G136&lt;=BH$6),IF($M136&gt;0,4,3),0)),IF(AND($D136&lt;=BH$6,$E136&gt;=BH$5),60,0)))</f>
        <v/>
      </c>
      <c r="BI136" s="80" t="str">
        <f>IF(OR($A136="",NOT(ISNUMBER($G136))),"",IF(AND($F136&lt;=BI$6,$G136&gt;=BI$5),IF(BI$5&gt;$N136,5,$K136)*10+IF(AND($F136&gt;=BI$5,$F136&lt;=BI$6),IF(AND($G136&gt;=BI$5,$G136&lt;=BI$6),5,IF($L136=1,2,1)),IF(AND($G136&gt;=BI$5,$G136&lt;=BI$6),IF($M136&gt;0,4,3),0)),IF(AND($D136&lt;=BI$6,$E136&gt;=BI$5),60,0)))</f>
        <v/>
      </c>
      <c r="BJ136" s="80" t="str">
        <f>IF(OR($A136="",NOT(ISNUMBER($G136))),"",IF(AND($F136&lt;=BJ$6,$G136&gt;=BJ$5),IF(BJ$5&gt;$N136,5,$K136)*10+IF(AND($F136&gt;=BJ$5,$F136&lt;=BJ$6),IF(AND($G136&gt;=BJ$5,$G136&lt;=BJ$6),5,IF($L136=1,2,1)),IF(AND($G136&gt;=BJ$5,$G136&lt;=BJ$6),IF($M136&gt;0,4,3),0)),IF(AND($D136&lt;=BJ$6,$E136&gt;=BJ$5),60,0)))</f>
        <v/>
      </c>
      <c r="BK136" s="80" t="str">
        <f>IF(OR($A136="",NOT(ISNUMBER($G136))),"",IF(AND($F136&lt;=BK$6,$G136&gt;=BK$5),IF(BK$5&gt;$N136,5,$K136)*10+IF(AND($F136&gt;=BK$5,$F136&lt;=BK$6),IF(AND($G136&gt;=BK$5,$G136&lt;=BK$6),5,IF($L136=1,2,1)),IF(AND($G136&gt;=BK$5,$G136&lt;=BK$6),IF($M136&gt;0,4,3),0)),IF(AND($D136&lt;=BK$6,$E136&gt;=BK$5),60,0)))</f>
        <v/>
      </c>
      <c r="BL136" s="80" t="str">
        <f>IF(OR($A136="",NOT(ISNUMBER($G136))),"",IF(AND($F136&lt;=BL$6,$G136&gt;=BL$5),IF(BL$5&gt;$N136,5,$K136)*10+IF(AND($F136&gt;=BL$5,$F136&lt;=BL$6),IF(AND($G136&gt;=BL$5,$G136&lt;=BL$6),5,IF($L136=1,2,1)),IF(AND($G136&gt;=BL$5,$G136&lt;=BL$6),IF($M136&gt;0,4,3),0)),IF(AND($D136&lt;=BL$6,$E136&gt;=BL$5),60,0)))</f>
        <v/>
      </c>
      <c r="BM136" s="80" t="str">
        <f>IF(OR($A136="",NOT(ISNUMBER($G136))),"",IF(AND($F136&lt;=BM$6,$G136&gt;=BM$5),IF(BM$5&gt;$N136,5,$K136)*10+IF(AND($F136&gt;=BM$5,$F136&lt;=BM$6),IF(AND($G136&gt;=BM$5,$G136&lt;=BM$6),5,IF($L136=1,2,1)),IF(AND($G136&gt;=BM$5,$G136&lt;=BM$6),IF($M136&gt;0,4,3),0)),IF(AND($D136&lt;=BM$6,$E136&gt;=BM$5),60,0)))</f>
        <v/>
      </c>
      <c r="BN136" s="80" t="str">
        <f>IF(OR($A136="",NOT(ISNUMBER($G136))),"",IF(AND($F136&lt;=BN$6,$G136&gt;=BN$5),IF(BN$5&gt;$N136,5,$K136)*10+IF(AND($F136&gt;=BN$5,$F136&lt;=BN$6),IF(AND($G136&gt;=BN$5,$G136&lt;=BN$6),5,IF($L136=1,2,1)),IF(AND($G136&gt;=BN$5,$G136&lt;=BN$6),IF($M136&gt;0,4,3),0)),IF(AND($D136&lt;=BN$6,$E136&gt;=BN$5),60,0)))</f>
        <v/>
      </c>
      <c r="BO136" s="80" t="str">
        <f>IF(OR($A136="",NOT(ISNUMBER($G136))),"",IF(AND($F136&lt;=BO$6,$G136&gt;=BO$5),IF(BO$5&gt;$N136,5,$K136)*10+IF(AND($F136&gt;=BO$5,$F136&lt;=BO$6),IF(AND($G136&gt;=BO$5,$G136&lt;=BO$6),5,IF($L136=1,2,1)),IF(AND($G136&gt;=BO$5,$G136&lt;=BO$6),IF($M136&gt;0,4,3),0)),IF(AND($D136&lt;=BO$6,$E136&gt;=BO$5),60,0)))</f>
        <v/>
      </c>
      <c r="BP136" s="80" t="str">
        <f>IF(OR($A136="",NOT(ISNUMBER($G136))),"",IF(AND($F136&lt;=BP$6,$G136&gt;=BP$5),IF(BP$5&gt;$N136,5,$K136)*10+IF(AND($F136&gt;=BP$5,$F136&lt;=BP$6),IF(AND($G136&gt;=BP$5,$G136&lt;=BP$6),5,IF($L136=1,2,1)),IF(AND($G136&gt;=BP$5,$G136&lt;=BP$6),IF($M136&gt;0,4,3),0)),IF(AND($D136&lt;=BP$6,$E136&gt;=BP$5),60,0)))</f>
        <v/>
      </c>
      <c r="BQ136" s="80" t="str">
        <f>IF(OR($A136="",NOT(ISNUMBER($G136))),"",IF(AND($F136&lt;=BQ$6,$G136&gt;=BQ$5),IF(BQ$5&gt;$N136,5,$K136)*10+IF(AND($F136&gt;=BQ$5,$F136&lt;=BQ$6),IF(AND($G136&gt;=BQ$5,$G136&lt;=BQ$6),5,IF($L136=1,2,1)),IF(AND($G136&gt;=BQ$5,$G136&lt;=BQ$6),IF($M136&gt;0,4,3),0)),IF(AND($D136&lt;=BQ$6,$E136&gt;=BQ$5),60,0)))</f>
        <v/>
      </c>
      <c r="BR136" s="80" t="str">
        <f>IF(OR($A136="",NOT(ISNUMBER($G136))),"",IF(AND($F136&lt;=BR$6,$G136&gt;=BR$5),IF(BR$5&gt;$N136,5,$K136)*10+IF(AND($F136&gt;=BR$5,$F136&lt;=BR$6),IF(AND($G136&gt;=BR$5,$G136&lt;=BR$6),5,IF($L136=1,2,1)),IF(AND($G136&gt;=BR$5,$G136&lt;=BR$6),IF($M136&gt;0,4,3),0)),IF(AND($D136&lt;=BR$6,$E136&gt;=BR$5),60,0)))</f>
        <v/>
      </c>
      <c r="BS136" s="80" t="str">
        <f>IF(OR($A136="",NOT(ISNUMBER($G136))),"",IF(AND($F136&lt;=BS$6,$G136&gt;=BS$5),IF(BS$5&gt;$N136,5,$K136)*10+IF(AND($F136&gt;=BS$5,$F136&lt;=BS$6),IF(AND($G136&gt;=BS$5,$G136&lt;=BS$6),5,IF($L136=1,2,1)),IF(AND($G136&gt;=BS$5,$G136&lt;=BS$6),IF($M136&gt;0,4,3),0)),IF(AND($D136&lt;=BS$6,$E136&gt;=BS$5),60,0)))</f>
        <v/>
      </c>
      <c r="BT136" s="80" t="str">
        <f>IF(OR($A136="",NOT(ISNUMBER($G136))),"",IF(AND($F136&lt;=BT$6,$G136&gt;=BT$5),IF(BT$5&gt;$N136,5,$K136)*10+IF(AND($F136&gt;=BT$5,$F136&lt;=BT$6),IF(AND($G136&gt;=BT$5,$G136&lt;=BT$6),5,IF($L136=1,2,1)),IF(AND($G136&gt;=BT$5,$G136&lt;=BT$6),IF($M136&gt;0,4,3),0)),IF(AND($D136&lt;=BT$6,$E136&gt;=BT$5),60,0)))</f>
        <v/>
      </c>
      <c r="BU136" s="80" t="str">
        <f>IF(OR($A136="",NOT(ISNUMBER($G136))),"",IF(AND($F136&lt;=BU$6,$G136&gt;=BU$5),IF(BU$5&gt;$N136,5,$K136)*10+IF(AND($F136&gt;=BU$5,$F136&lt;=BU$6),IF(AND($G136&gt;=BU$5,$G136&lt;=BU$6),5,IF($L136=1,2,1)),IF(AND($G136&gt;=BU$5,$G136&lt;=BU$6),IF($M136&gt;0,4,3),0)),IF(AND($D136&lt;=BU$6,$E136&gt;=BU$5),60,0)))</f>
        <v/>
      </c>
      <c r="BV136" s="80" t="str">
        <f>IF(OR($A136="",NOT(ISNUMBER($G136))),"",IF(AND($F136&lt;=BV$6,$G136&gt;=BV$5),IF(BV$5&gt;$N136,5,$K136)*10+IF(AND($F136&gt;=BV$5,$F136&lt;=BV$6),IF(AND($G136&gt;=BV$5,$G136&lt;=BV$6),5,IF($L136=1,2,1)),IF(AND($G136&gt;=BV$5,$G136&lt;=BV$6),IF($M136&gt;0,4,3),0)),IF(AND($D136&lt;=BV$6,$E136&gt;=BV$5),60,0)))</f>
        <v/>
      </c>
      <c r="BW136" s="80" t="str">
        <f>IF(OR($A136="",NOT(ISNUMBER($G136))),"",IF(AND($F136&lt;=BW$6,$G136&gt;=BW$5),IF(BW$5&gt;$N136,5,$K136)*10+IF(AND($F136&gt;=BW$5,$F136&lt;=BW$6),IF(AND($G136&gt;=BW$5,$G136&lt;=BW$6),5,IF($L136=1,2,1)),IF(AND($G136&gt;=BW$5,$G136&lt;=BW$6),IF($M136&gt;0,4,3),0)),IF(AND($D136&lt;=BW$6,$E136&gt;=BW$5),60,0)))</f>
        <v/>
      </c>
      <c r="BX136" s="80" t="str">
        <f>IF(OR($A136="",NOT(ISNUMBER($G136))),"",IF(AND($F136&lt;=BX$6,$G136&gt;=BX$5),IF(BX$5&gt;$N136,5,$K136)*10+IF(AND($F136&gt;=BX$5,$F136&lt;=BX$6),IF(AND($G136&gt;=BX$5,$G136&lt;=BX$6),5,IF($L136=1,2,1)),IF(AND($G136&gt;=BX$5,$G136&lt;=BX$6),IF($M136&gt;0,4,3),0)),IF(AND($D136&lt;=BX$6,$E136&gt;=BX$5),60,0)))</f>
        <v/>
      </c>
      <c r="BY136" s="80" t="str">
        <f>IF(OR($A136="",NOT(ISNUMBER($G136))),"",IF(AND($F136&lt;=BY$6,$G136&gt;=BY$5),IF(BY$5&gt;$N136,5,$K136)*10+IF(AND($F136&gt;=BY$5,$F136&lt;=BY$6),IF(AND($G136&gt;=BY$5,$G136&lt;=BY$6),5,IF($L136=1,2,1)),IF(AND($G136&gt;=BY$5,$G136&lt;=BY$6),IF($M136&gt;0,4,3),0)),IF(AND($D136&lt;=BY$6,$E136&gt;=BY$5),60,0)))</f>
        <v/>
      </c>
      <c r="BZ136" s="80" t="str">
        <f>IF(OR($A136="",NOT(ISNUMBER($G136))),"",IF(AND($F136&lt;=BZ$6,$G136&gt;=BZ$5),IF(BZ$5&gt;$N136,5,$K136)*10+IF(AND($F136&gt;=BZ$5,$F136&lt;=BZ$6),IF(AND($G136&gt;=BZ$5,$G136&lt;=BZ$6),5,IF($L136=1,2,1)),IF(AND($G136&gt;=BZ$5,$G136&lt;=BZ$6),IF($M136&gt;0,4,3),0)),IF(AND($D136&lt;=BZ$6,$E136&gt;=BZ$5),60,0)))</f>
        <v/>
      </c>
      <c r="CA136" s="80" t="str">
        <f>IF(OR($A136="",NOT(ISNUMBER($G136))),"",IF(AND($F136&lt;=CA$6,$G136&gt;=CA$5),IF(CA$5&gt;$N136,5,$K136)*10+IF(AND($F136&gt;=CA$5,$F136&lt;=CA$6),IF(AND($G136&gt;=CA$5,$G136&lt;=CA$6),5,IF($L136=1,2,1)),IF(AND($G136&gt;=CA$5,$G136&lt;=CA$6),IF($M136&gt;0,4,3),0)),IF(AND($D136&lt;=CA$6,$E136&gt;=CA$5),60,0)))</f>
        <v/>
      </c>
      <c r="CB136" s="80" t="str">
        <f>IF(OR($A136="",NOT(ISNUMBER($G136))),"",IF(AND($F136&lt;=CB$6,$G136&gt;=CB$5),IF(CB$5&gt;$N136,5,$K136)*10+IF(AND($F136&gt;=CB$5,$F136&lt;=CB$6),IF(AND($G136&gt;=CB$5,$G136&lt;=CB$6),5,IF($L136=1,2,1)),IF(AND($G136&gt;=CB$5,$G136&lt;=CB$6),IF($M136&gt;0,4,3),0)),IF(AND($D136&lt;=CB$6,$E136&gt;=CB$5),60,0)))</f>
        <v/>
      </c>
      <c r="CC136" s="80" t="str">
        <f>IF(OR($A136="",NOT(ISNUMBER($G136))),"",IF(AND($F136&lt;=CC$6,$G136&gt;=CC$5),IF(CC$5&gt;$N136,5,$K136)*10+IF(AND($F136&gt;=CC$5,$F136&lt;=CC$6),IF(AND($G136&gt;=CC$5,$G136&lt;=CC$6),5,IF($L136=1,2,1)),IF(AND($G136&gt;=CC$5,$G136&lt;=CC$6),IF($M136&gt;0,4,3),0)),IF(AND($D136&lt;=CC$6,$E136&gt;=CC$5),60,0)))</f>
        <v/>
      </c>
      <c r="CD136" s="80" t="str">
        <f>IF(OR($A136="",NOT(ISNUMBER($G136))),"",IF(AND($F136&lt;=CD$6,$G136&gt;=CD$5),IF(CD$5&gt;$N136,5,$K136)*10+IF(AND($F136&gt;=CD$5,$F136&lt;=CD$6),IF(AND($G136&gt;=CD$5,$G136&lt;=CD$6),5,IF($L136=1,2,1)),IF(AND($G136&gt;=CD$5,$G136&lt;=CD$6),IF($M136&gt;0,4,3),0)),IF(AND($D136&lt;=CD$6,$E136&gt;=CD$5),60,0)))</f>
        <v/>
      </c>
      <c r="CE136" s="80" t="str">
        <f>IF(OR($A136="",NOT(ISNUMBER($G136))),"",IF(AND($F136&lt;=CE$6,$G136&gt;=CE$5),IF(CE$5&gt;$N136,5,$K136)*10+IF(AND($F136&gt;=CE$5,$F136&lt;=CE$6),IF(AND($G136&gt;=CE$5,$G136&lt;=CE$6),5,IF($L136=1,2,1)),IF(AND($G136&gt;=CE$5,$G136&lt;=CE$6),IF($M136&gt;0,4,3),0)),IF(AND($D136&lt;=CE$6,$E136&gt;=CE$5),60,0)))</f>
        <v/>
      </c>
      <c r="CF136" s="80" t="str">
        <f>IF(OR($A136="",NOT(ISNUMBER($G136))),"",IF(AND($F136&lt;=CF$6,$G136&gt;=CF$5),IF(CF$5&gt;$N136,5,$K136)*10+IF(AND($F136&gt;=CF$5,$F136&lt;=CF$6),IF(AND($G136&gt;=CF$5,$G136&lt;=CF$6),5,IF($L136=1,2,1)),IF(AND($G136&gt;=CF$5,$G136&lt;=CF$6),IF($M136&gt;0,4,3),0)),IF(AND($D136&lt;=CF$6,$E136&gt;=CF$5),60,0)))</f>
        <v/>
      </c>
      <c r="CG136" s="80" t="str">
        <f>IF(OR($A136="",NOT(ISNUMBER($G136))),"",IF(AND($F136&lt;=CG$6,$G136&gt;=CG$5),IF(CG$5&gt;$N136,5,$K136)*10+IF(AND($F136&gt;=CG$5,$F136&lt;=CG$6),IF(AND($G136&gt;=CG$5,$G136&lt;=CG$6),5,IF($L136=1,2,1)),IF(AND($G136&gt;=CG$5,$G136&lt;=CG$6),IF($M136&gt;0,4,3),0)),IF(AND($D136&lt;=CG$6,$E136&gt;=CG$5),60,0)))</f>
        <v/>
      </c>
      <c r="CH136" s="80" t="str">
        <f>IF(OR($A136="",NOT(ISNUMBER($G136))),"",IF(AND($F136&lt;=CH$6,$G136&gt;=CH$5),IF(CH$5&gt;$N136,5,$K136)*10+IF(AND($F136&gt;=CH$5,$F136&lt;=CH$6),IF(AND($G136&gt;=CH$5,$G136&lt;=CH$6),5,IF($L136=1,2,1)),IF(AND($G136&gt;=CH$5,$G136&lt;=CH$6),IF($M136&gt;0,4,3),0)),IF(AND($D136&lt;=CH$6,$E136&gt;=CH$5),60,0)))</f>
        <v/>
      </c>
      <c r="CI136" s="80" t="str">
        <f>IF(OR($A136="",NOT(ISNUMBER($G136))),"",IF(AND($F136&lt;=CI$6,$G136&gt;=CI$5),IF(CI$5&gt;$N136,5,$K136)*10+IF(AND($F136&gt;=CI$5,$F136&lt;=CI$6),IF(AND($G136&gt;=CI$5,$G136&lt;=CI$6),5,IF($L136=1,2,1)),IF(AND($G136&gt;=CI$5,$G136&lt;=CI$6),IF($M136&gt;0,4,3),0)),IF(AND($D136&lt;=CI$6,$E136&gt;=CI$5),60,0)))</f>
        <v/>
      </c>
      <c r="CJ136" s="80" t="str">
        <f>IF(OR($A136="",NOT(ISNUMBER($G136))),"",IF(AND($F136&lt;=CJ$6,$G136&gt;=CJ$5),IF(CJ$5&gt;$N136,5,$K136)*10+IF(AND($F136&gt;=CJ$5,$F136&lt;=CJ$6),IF(AND($G136&gt;=CJ$5,$G136&lt;=CJ$6),5,IF($L136=1,2,1)),IF(AND($G136&gt;=CJ$5,$G136&lt;=CJ$6),IF($M136&gt;0,4,3),0)),IF(AND($D136&lt;=CJ$6,$E136&gt;=CJ$5),60,0)))</f>
        <v/>
      </c>
      <c r="CK136" s="80" t="str">
        <f>IF(OR($A136="",NOT(ISNUMBER($G136))),"",IF(AND($F136&lt;=CK$6,$G136&gt;=CK$5),IF(CK$5&gt;$N136,5,$K136)*10+IF(AND($F136&gt;=CK$5,$F136&lt;=CK$6),IF(AND($G136&gt;=CK$5,$G136&lt;=CK$6),5,IF($L136=1,2,1)),IF(AND($G136&gt;=CK$5,$G136&lt;=CK$6),IF($M136&gt;0,4,3),0)),IF(AND($D136&lt;=CK$6,$E136&gt;=CK$5),60,0)))</f>
        <v/>
      </c>
      <c r="CL136" s="80" t="str">
        <f>IF(OR($A136="",NOT(ISNUMBER($G136))),"",IF(AND($F136&lt;=CL$6,$G136&gt;=CL$5),IF(CL$5&gt;$N136,5,$K136)*10+IF(AND($F136&gt;=CL$5,$F136&lt;=CL$6),IF(AND($G136&gt;=CL$5,$G136&lt;=CL$6),5,IF($L136=1,2,1)),IF(AND($G136&gt;=CL$5,$G136&lt;=CL$6),IF($M136&gt;0,4,3),0)),IF(AND($D136&lt;=CL$6,$E136&gt;=CL$5),60,0)))</f>
        <v/>
      </c>
      <c r="CM136" s="80" t="str">
        <f>IF(OR($A136="",NOT(ISNUMBER($G136))),"",IF(AND($F136&lt;=CM$6,$G136&gt;=CM$5),IF(CM$5&gt;$N136,5,$K136)*10+IF(AND($F136&gt;=CM$5,$F136&lt;=CM$6),IF(AND($G136&gt;=CM$5,$G136&lt;=CM$6),5,IF($L136=1,2,1)),IF(AND($G136&gt;=CM$5,$G136&lt;=CM$6),IF($M136&gt;0,4,3),0)),IF(AND($D136&lt;=CM$6,$E136&gt;=CM$5),60,0)))</f>
        <v/>
      </c>
      <c r="CN136" s="80" t="str">
        <f>IF(OR($A136="",NOT(ISNUMBER($G136))),"",IF(AND($F136&lt;=CN$6,$G136&gt;=CN$5),IF(CN$5&gt;$N136,5,$K136)*10+IF(AND($F136&gt;=CN$5,$F136&lt;=CN$6),IF(AND($G136&gt;=CN$5,$G136&lt;=CN$6),5,IF($L136=1,2,1)),IF(AND($G136&gt;=CN$5,$G136&lt;=CN$6),IF($M136&gt;0,4,3),0)),IF(AND($D136&lt;=CN$6,$E136&gt;=CN$5),60,0)))</f>
        <v/>
      </c>
      <c r="CO136" s="80" t="str">
        <f>IF(OR($A136="",NOT(ISNUMBER($G136))),"",IF(AND($F136&lt;=CO$6,$G136&gt;=CO$5),IF(CO$5&gt;$N136,5,$K136)*10+IF(AND($F136&gt;=CO$5,$F136&lt;=CO$6),IF(AND($G136&gt;=CO$5,$G136&lt;=CO$6),5,IF($L136=1,2,1)),IF(AND($G136&gt;=CO$5,$G136&lt;=CO$6),IF($M136&gt;0,4,3),0)),IF(AND($D136&lt;=CO$6,$E136&gt;=CO$5),60,0)))</f>
        <v/>
      </c>
      <c r="CP136" s="80" t="str">
        <f>IF(OR($A136="",NOT(ISNUMBER($G136))),"",IF(AND($F136&lt;=CP$6,$G136&gt;=CP$5),IF(CP$5&gt;$N136,5,$K136)*10+IF(AND($F136&gt;=CP$5,$F136&lt;=CP$6),IF(AND($G136&gt;=CP$5,$G136&lt;=CP$6),5,IF($L136=1,2,1)),IF(AND($G136&gt;=CP$5,$G136&lt;=CP$6),IF($M136&gt;0,4,3),0)),IF(AND($D136&lt;=CP$6,$E136&gt;=CP$5),60,0)))</f>
        <v/>
      </c>
      <c r="CQ136" s="80" t="str">
        <f>IF(OR($A136="",NOT(ISNUMBER($G136))),"",IF(AND($F136&lt;=CQ$6,$G136&gt;=CQ$5),IF(CQ$5&gt;$N136,5,$K136)*10+IF(AND($F136&gt;=CQ$5,$F136&lt;=CQ$6),IF(AND($G136&gt;=CQ$5,$G136&lt;=CQ$6),5,IF($L136=1,2,1)),IF(AND($G136&gt;=CQ$5,$G136&lt;=CQ$6),IF($M136&gt;0,4,3),0)),IF(AND($D136&lt;=CQ$6,$E136&gt;=CQ$5),60,0)))</f>
        <v/>
      </c>
      <c r="CR136" s="80" t="str">
        <f>IF(OR($A136="",NOT(ISNUMBER($G136))),"",IF(AND($F136&lt;=CR$6,$G136&gt;=CR$5),IF(CR$5&gt;$N136,5,$K136)*10+IF(AND($F136&gt;=CR$5,$F136&lt;=CR$6),IF(AND($G136&gt;=CR$5,$G136&lt;=CR$6),5,IF($L136=1,2,1)),IF(AND($G136&gt;=CR$5,$G136&lt;=CR$6),IF($M136&gt;0,4,3),0)),IF(AND($D136&lt;=CR$6,$E136&gt;=CR$5),60,0)))</f>
        <v/>
      </c>
      <c r="CS136" s="80" t="str">
        <f>IF(OR($A136="",NOT(ISNUMBER($G136))),"",IF(AND($F136&lt;=CS$6,$G136&gt;=CS$5),IF(CS$5&gt;$N136,5,$K136)*10+IF(AND($F136&gt;=CS$5,$F136&lt;=CS$6),IF(AND($G136&gt;=CS$5,$G136&lt;=CS$6),5,IF($L136=1,2,1)),IF(AND($G136&gt;=CS$5,$G136&lt;=CS$6),IF($M136&gt;0,4,3),0)),IF(AND($D136&lt;=CS$6,$E136&gt;=CS$5),60,0)))</f>
        <v/>
      </c>
      <c r="CT136" s="80" t="str">
        <f>IF(OR($A136="",NOT(ISNUMBER($G136))),"",IF(AND($F136&lt;=CT$6,$G136&gt;=CT$5),IF(CT$5&gt;$N136,5,$K136)*10+IF(AND($F136&gt;=CT$5,$F136&lt;=CT$6),IF(AND($G136&gt;=CT$5,$G136&lt;=CT$6),5,IF($L136=1,2,1)),IF(AND($G136&gt;=CT$5,$G136&lt;=CT$6),IF($M136&gt;0,4,3),0)),IF(AND($D136&lt;=CT$6,$E136&gt;=CT$5),60,0)))</f>
        <v/>
      </c>
      <c r="CU136" s="80" t="str">
        <f>IF(OR($A136="",NOT(ISNUMBER($G136))),"",IF(AND($F136&lt;=CU$6,$G136&gt;=CU$5),IF(CU$5&gt;$N136,5,$K136)*10+IF(AND($F136&gt;=CU$5,$F136&lt;=CU$6),IF(AND($G136&gt;=CU$5,$G136&lt;=CU$6),5,IF($L136=1,2,1)),IF(AND($G136&gt;=CU$5,$G136&lt;=CU$6),IF($M136&gt;0,4,3),0)),IF(AND($D136&lt;=CU$6,$E136&gt;=CU$5),60,0)))</f>
        <v/>
      </c>
      <c r="CV136" s="80" t="str">
        <f>IF(OR($A136="",NOT(ISNUMBER($G136))),"",IF(AND($F136&lt;=CV$6,$G136&gt;=CV$5),IF(CV$5&gt;$N136,5,$K136)*10+IF(AND($F136&gt;=CV$5,$F136&lt;=CV$6),IF(AND($G136&gt;=CV$5,$G136&lt;=CV$6),5,IF($L136=1,2,1)),IF(AND($G136&gt;=CV$5,$G136&lt;=CV$6),IF($M136&gt;0,4,3),0)),IF(AND($D136&lt;=CV$6,$E136&gt;=CV$5),60,0)))</f>
        <v/>
      </c>
      <c r="CW136" s="80" t="str">
        <f>IF(OR($A136="",NOT(ISNUMBER($G136))),"",IF(AND($F136&lt;=CW$6,$G136&gt;=CW$5),IF(CW$5&gt;$N136,5,$K136)*10+IF(AND($F136&gt;=CW$5,$F136&lt;=CW$6),IF(AND($G136&gt;=CW$5,$G136&lt;=CW$6),5,IF($L136=1,2,1)),IF(AND($G136&gt;=CW$5,$G136&lt;=CW$6),IF($M136&gt;0,4,3),0)),IF(AND($D136&lt;=CW$6,$E136&gt;=CW$5),60,0)))</f>
        <v/>
      </c>
      <c r="CX136" s="80" t="str">
        <f>IF(OR($A136="",NOT(ISNUMBER($G136))),"",IF(AND($F136&lt;=CX$6,$G136&gt;=CX$5),IF(CX$5&gt;$N136,5,$K136)*10+IF(AND($F136&gt;=CX$5,$F136&lt;=CX$6),IF(AND($G136&gt;=CX$5,$G136&lt;=CX$6),5,IF($L136=1,2,1)),IF(AND($G136&gt;=CX$5,$G136&lt;=CX$6),IF($M136&gt;0,4,3),0)),IF(AND($D136&lt;=CX$6,$E136&gt;=CX$5),60,0)))</f>
        <v/>
      </c>
      <c r="CY136" s="80" t="str">
        <f>IF(OR($A136="",NOT(ISNUMBER($G136))),"",IF(AND($F136&lt;=CY$6,$G136&gt;=CY$5),IF(CY$5&gt;$N136,5,$K136)*10+IF(AND($F136&gt;=CY$5,$F136&lt;=CY$6),IF(AND($G136&gt;=CY$5,$G136&lt;=CY$6),5,IF($L136=1,2,1)),IF(AND($G136&gt;=CY$5,$G136&lt;=CY$6),IF($M136&gt;0,4,3),0)),IF(AND($D136&lt;=CY$6,$E136&gt;=CY$5),60,0)))</f>
        <v/>
      </c>
      <c r="CZ136" s="80" t="str">
        <f>IF(OR($A136="",NOT(ISNUMBER($G136))),"",IF(AND($F136&lt;=CZ$6,$G136&gt;=CZ$5),IF(CZ$5&gt;$N136,5,$K136)*10+IF(AND($F136&gt;=CZ$5,$F136&lt;=CZ$6),IF(AND($G136&gt;=CZ$5,$G136&lt;=CZ$6),5,IF($L136=1,2,1)),IF(AND($G136&gt;=CZ$5,$G136&lt;=CZ$6),IF($M136&gt;0,4,3),0)),IF(AND($D136&lt;=CZ$6,$E136&gt;=CZ$5),60,0)))</f>
        <v/>
      </c>
      <c r="DA136" s="80" t="str">
        <f>IF(OR($A136="",NOT(ISNUMBER($G136))),"",IF(AND($F136&lt;=DA$6,$G136&gt;=DA$5),IF(DA$5&gt;$N136,5,$K136)*10+IF(AND($F136&gt;=DA$5,$F136&lt;=DA$6),IF(AND($G136&gt;=DA$5,$G136&lt;=DA$6),5,IF($L136=1,2,1)),IF(AND($G136&gt;=DA$5,$G136&lt;=DA$6),IF($M136&gt;0,4,3),0)),IF(AND($D136&lt;=DA$6,$E136&gt;=DA$5),60,0)))</f>
        <v/>
      </c>
      <c r="DB136" s="80" t="str">
        <f>IF(OR($A136="",NOT(ISNUMBER($G136))),"",IF(AND($F136&lt;=DB$6,$G136&gt;=DB$5),IF(DB$5&gt;$N136,5,$K136)*10+IF(AND($F136&gt;=DB$5,$F136&lt;=DB$6),IF(AND($G136&gt;=DB$5,$G136&lt;=DB$6),5,IF($L136=1,2,1)),IF(AND($G136&gt;=DB$5,$G136&lt;=DB$6),IF($M136&gt;0,4,3),0)),IF(AND($D136&lt;=DB$6,$E136&gt;=DB$5),60,0)))</f>
        <v/>
      </c>
      <c r="DC136" s="80" t="str">
        <f>IF(OR($A136="",NOT(ISNUMBER($G136))),"",IF(AND($F136&lt;=DC$6,$G136&gt;=DC$5),IF(DC$5&gt;$N136,5,$K136)*10+IF(AND($F136&gt;=DC$5,$F136&lt;=DC$6),IF(AND($G136&gt;=DC$5,$G136&lt;=DC$6),5,IF($L136=1,2,1)),IF(AND($G136&gt;=DC$5,$G136&lt;=DC$6),IF($M136&gt;0,4,3),0)),IF(AND($D136&lt;=DC$6,$E136&gt;=DC$5),60,0)))</f>
        <v/>
      </c>
      <c r="DD136" s="80" t="str">
        <f>IF(OR($A136="",NOT(ISNUMBER($G136))),"",IF(AND($F136&lt;=DD$6,$G136&gt;=DD$5),IF(DD$5&gt;$N136,5,$K136)*10+IF(AND($F136&gt;=DD$5,$F136&lt;=DD$6),IF(AND($G136&gt;=DD$5,$G136&lt;=DD$6),5,IF($L136=1,2,1)),IF(AND($G136&gt;=DD$5,$G136&lt;=DD$6),IF($M136&gt;0,4,3),0)),IF(AND($D136&lt;=DD$6,$E136&gt;=DD$5),60,0)))</f>
        <v/>
      </c>
      <c r="DE136" s="80" t="str">
        <f>IF(OR($A136="",NOT(ISNUMBER($G136))),"",IF(AND($F136&lt;=DE$6,$G136&gt;=DE$5),IF(DE$5&gt;$N136,5,$K136)*10+IF(AND($F136&gt;=DE$5,$F136&lt;=DE$6),IF(AND($G136&gt;=DE$5,$G136&lt;=DE$6),5,IF($L136=1,2,1)),IF(AND($G136&gt;=DE$5,$G136&lt;=DE$6),IF($M136&gt;0,4,3),0)),IF(AND($D136&lt;=DE$6,$E136&gt;=DE$5),60,0)))</f>
        <v/>
      </c>
      <c r="DF136" s="80" t="str">
        <f>IF(OR($A136="",NOT(ISNUMBER($G136))),"",IF(AND($F136&lt;=DF$6,$G136&gt;=DF$5),IF(DF$5&gt;$N136,5,$K136)*10+IF(AND($F136&gt;=DF$5,$F136&lt;=DF$6),IF(AND($G136&gt;=DF$5,$G136&lt;=DF$6),5,IF($L136=1,2,1)),IF(AND($G136&gt;=DF$5,$G136&lt;=DF$6),IF($M136&gt;0,4,3),0)),IF(AND($D136&lt;=DF$6,$E136&gt;=DF$5),60,0)))</f>
        <v/>
      </c>
      <c r="DG136" s="80" t="str">
        <f>IF(OR($A136="",NOT(ISNUMBER($G136))),"",IF(AND($F136&lt;=DG$6,$G136&gt;=DG$5),IF(DG$5&gt;$N136,5,$K136)*10+IF(AND($F136&gt;=DG$5,$F136&lt;=DG$6),IF(AND($G136&gt;=DG$5,$G136&lt;=DG$6),5,IF($L136=1,2,1)),IF(AND($G136&gt;=DG$5,$G136&lt;=DG$6),IF($M136&gt;0,4,3),0)),IF(AND($D136&lt;=DG$6,$E136&gt;=DG$5),60,0)))</f>
        <v/>
      </c>
      <c r="DH136" s="80" t="str">
        <f>IF(OR($A136="",NOT(ISNUMBER($G136))),"",IF(AND($F136&lt;=DH$6,$G136&gt;=DH$5),IF(DH$5&gt;$N136,5,$K136)*10+IF(AND($F136&gt;=DH$5,$F136&lt;=DH$6),IF(AND($G136&gt;=DH$5,$G136&lt;=DH$6),5,IF($L136=1,2,1)),IF(AND($G136&gt;=DH$5,$G136&lt;=DH$6),IF($M136&gt;0,4,3),0)),IF(AND($D136&lt;=DH$6,$E136&gt;=DH$5),60,0)))</f>
        <v/>
      </c>
      <c r="DI136" s="80" t="str">
        <f>IF(OR($A136="",NOT(ISNUMBER($G136))),"",IF(AND($F136&lt;=DI$6,$G136&gt;=DI$5),IF(DI$5&gt;$N136,5,$K136)*10+IF(AND($F136&gt;=DI$5,$F136&lt;=DI$6),IF(AND($G136&gt;=DI$5,$G136&lt;=DI$6),5,IF($L136=1,2,1)),IF(AND($G136&gt;=DI$5,$G136&lt;=DI$6),IF($M136&gt;0,4,3),0)),IF(AND($D136&lt;=DI$6,$E136&gt;=DI$5),60,0)))</f>
        <v/>
      </c>
      <c r="DJ136" s="80" t="str">
        <f>IF(OR($A136="",NOT(ISNUMBER($G136))),"",IF(AND($F136&lt;=DJ$6,$G136&gt;=DJ$5),IF(DJ$5&gt;$N136,5,$K136)*10+IF(AND($F136&gt;=DJ$5,$F136&lt;=DJ$6),IF(AND($G136&gt;=DJ$5,$G136&lt;=DJ$6),5,IF($L136=1,2,1)),IF(AND($G136&gt;=DJ$5,$G136&lt;=DJ$6),IF($M136&gt;0,4,3),0)),IF(AND($D136&lt;=DJ$6,$E136&gt;=DJ$5),60,0)))</f>
        <v/>
      </c>
      <c r="DK136" s="80" t="str">
        <f>IF(OR($A136="",NOT(ISNUMBER($G136))),"",IF(AND($F136&lt;=DK$6,$G136&gt;=DK$5),IF(DK$5&gt;$N136,5,$K136)*10+IF(AND($F136&gt;=DK$5,$F136&lt;=DK$6),IF(AND($G136&gt;=DK$5,$G136&lt;=DK$6),5,IF($L136=1,2,1)),IF(AND($G136&gt;=DK$5,$G136&lt;=DK$6),IF($M136&gt;0,4,3),0)),IF(AND($D136&lt;=DK$6,$E136&gt;=DK$5),60,0)))</f>
        <v/>
      </c>
      <c r="DL136" s="80" t="str">
        <f>IF(OR($A136="",NOT(ISNUMBER($G136))),"",IF(AND($F136&lt;=DL$6,$G136&gt;=DL$5),IF(DL$5&gt;$N136,5,$K136)*10+IF(AND($F136&gt;=DL$5,$F136&lt;=DL$6),IF(AND($G136&gt;=DL$5,$G136&lt;=DL$6),5,IF($L136=1,2,1)),IF(AND($G136&gt;=DL$5,$G136&lt;=DL$6),IF($M136&gt;0,4,3),0)),IF(AND($D136&lt;=DL$6,$E136&gt;=DL$5),60,0)))</f>
        <v/>
      </c>
      <c r="DM136" s="80" t="str">
        <f>IF(OR($A136="",NOT(ISNUMBER($G136))),"",IF(AND($F136&lt;=DM$6,$G136&gt;=DM$5),IF(DM$5&gt;$N136,5,$K136)*10+IF(AND($F136&gt;=DM$5,$F136&lt;=DM$6),IF(AND($G136&gt;=DM$5,$G136&lt;=DM$6),5,IF($L136=1,2,1)),IF(AND($G136&gt;=DM$5,$G136&lt;=DM$6),IF($M136&gt;0,4,3),0)),IF(AND($D136&lt;=DM$6,$E136&gt;=DM$5),60,0)))</f>
        <v/>
      </c>
      <c r="DN136" s="80" t="str">
        <f>IF(OR($A136="",NOT(ISNUMBER($G136))),"",IF(AND($F136&lt;=DN$6,$G136&gt;=DN$5),IF(DN$5&gt;$N136,5,$K136)*10+IF(AND($F136&gt;=DN$5,$F136&lt;=DN$6),IF(AND($G136&gt;=DN$5,$G136&lt;=DN$6),5,IF($L136=1,2,1)),IF(AND($G136&gt;=DN$5,$G136&lt;=DN$6),IF($M136&gt;0,4,3),0)),IF(AND($D136&lt;=DN$6,$E136&gt;=DN$5),60,0)))</f>
        <v/>
      </c>
      <c r="DO136" s="80" t="str">
        <f>IF(OR($A136="",NOT(ISNUMBER($G136))),"",IF(AND($F136&lt;=DO$6,$G136&gt;=DO$5),IF(DO$5&gt;$N136,5,$K136)*10+IF(AND($F136&gt;=DO$5,$F136&lt;=DO$6),IF(AND($G136&gt;=DO$5,$G136&lt;=DO$6),5,IF($L136=1,2,1)),IF(AND($G136&gt;=DO$5,$G136&lt;=DO$6),IF($M136&gt;0,4,3),0)),IF(AND($D136&lt;=DO$6,$E136&gt;=DO$5),60,0)))</f>
        <v/>
      </c>
      <c r="DP136" s="80" t="str">
        <f>IF(OR($A136="",NOT(ISNUMBER($G136))),"",IF(AND($F136&lt;=DP$6,$G136&gt;=DP$5),IF(DP$5&gt;$N136,5,$K136)*10+IF(AND($F136&gt;=DP$5,$F136&lt;=DP$6),IF(AND($G136&gt;=DP$5,$G136&lt;=DP$6),5,IF($L136=1,2,1)),IF(AND($G136&gt;=DP$5,$G136&lt;=DP$6),IF($M136&gt;0,4,3),0)),IF(AND($D136&lt;=DP$6,$E136&gt;=DP$5),60,0)))</f>
        <v/>
      </c>
      <c r="DQ136" s="80" t="str">
        <f>IF(OR($A136="",NOT(ISNUMBER($G136))),"",IF(AND($F136&lt;=DQ$6,$G136&gt;=DQ$5),IF(DQ$5&gt;$N136,5,$K136)*10+IF(AND($F136&gt;=DQ$5,$F136&lt;=DQ$6),IF(AND($G136&gt;=DQ$5,$G136&lt;=DQ$6),5,IF($L136=1,2,1)),IF(AND($G136&gt;=DQ$5,$G136&lt;=DQ$6),IF($M136&gt;0,4,3),0)),IF(AND($D136&lt;=DQ$6,$E136&gt;=DQ$5),60,0)))</f>
        <v/>
      </c>
      <c r="DR136" s="80" t="str">
        <f>IF(OR($A136="",NOT(ISNUMBER($G136))),"",IF(AND($F136&lt;=DR$6,$G136&gt;=DR$5),IF(DR$5&gt;$N136,5,$K136)*10+IF(AND($F136&gt;=DR$5,$F136&lt;=DR$6),IF(AND($G136&gt;=DR$5,$G136&lt;=DR$6),5,IF($L136=1,2,1)),IF(AND($G136&gt;=DR$5,$G136&lt;=DR$6),IF($M136&gt;0,4,3),0)),IF(AND($D136&lt;=DR$6,$E136&gt;=DR$5),60,0)))</f>
        <v/>
      </c>
      <c r="DS136" s="80" t="str">
        <f>IF(OR($A136="",NOT(ISNUMBER($G136))),"",IF(AND($F136&lt;=DS$6,$G136&gt;=DS$5),IF(DS$5&gt;$N136,5,$K136)*10+IF(AND($F136&gt;=DS$5,$F136&lt;=DS$6),IF(AND($G136&gt;=DS$5,$G136&lt;=DS$6),5,IF($L136=1,2,1)),IF(AND($G136&gt;=DS$5,$G136&lt;=DS$6),IF($M136&gt;0,4,3),0)),IF(AND($D136&lt;=DS$6,$E136&gt;=DS$5),60,0)))</f>
        <v/>
      </c>
      <c r="DT136" s="80" t="str">
        <f>IF(OR($A136="",NOT(ISNUMBER($G136))),"",IF(AND($F136&lt;=DT$6,$G136&gt;=DT$5),IF(DT$5&gt;$N136,5,$K136)*10+IF(AND($F136&gt;=DT$5,$F136&lt;=DT$6),IF(AND($G136&gt;=DT$5,$G136&lt;=DT$6),5,IF($L136=1,2,1)),IF(AND($G136&gt;=DT$5,$G136&lt;=DT$6),IF($M136&gt;0,4,3),0)),IF(AND($D136&lt;=DT$6,$E136&gt;=DT$5),60,0)))</f>
        <v/>
      </c>
      <c r="DU136" s="80" t="str">
        <f>IF(OR($A136="",NOT(ISNUMBER($G136))),"",IF(AND($F136&lt;=DU$6,$G136&gt;=DU$5),IF(DU$5&gt;$N136,5,$K136)*10+IF(AND($F136&gt;=DU$5,$F136&lt;=DU$6),IF(AND($G136&gt;=DU$5,$G136&lt;=DU$6),5,IF($L136=1,2,1)),IF(AND($G136&gt;=DU$5,$G136&lt;=DU$6),IF($M136&gt;0,4,3),0)),IF(AND($D136&lt;=DU$6,$E136&gt;=DU$5),60,0)))</f>
        <v/>
      </c>
      <c r="DV136" s="80" t="str">
        <f>IF(OR($A136="",NOT(ISNUMBER($G136))),"",IF(AND($F136&lt;=DV$6,$G136&gt;=DV$5),IF(DV$5&gt;$N136,5,$K136)*10+IF(AND($F136&gt;=DV$5,$F136&lt;=DV$6),IF(AND($G136&gt;=DV$5,$G136&lt;=DV$6),5,IF($L136=1,2,1)),IF(AND($G136&gt;=DV$5,$G136&lt;=DV$6),IF($M136&gt;0,4,3),0)),IF(AND($D136&lt;=DV$6,$E136&gt;=DV$5),60,0)))</f>
        <v/>
      </c>
      <c r="DW136" s="80" t="str">
        <f>IF(OR($A136="",NOT(ISNUMBER($G136))),"",IF(AND($F136&lt;=DW$6,$G136&gt;=DW$5),IF(DW$5&gt;$N136,5,$K136)*10+IF(AND($F136&gt;=DW$5,$F136&lt;=DW$6),IF(AND($G136&gt;=DW$5,$G136&lt;=DW$6),5,IF($L136=1,2,1)),IF(AND($G136&gt;=DW$5,$G136&lt;=DW$6),IF($M136&gt;0,4,3),0)),IF(AND($D136&lt;=DW$6,$E136&gt;=DW$5),60,0)))</f>
        <v/>
      </c>
      <c r="DX136" s="80" t="str">
        <f>IF(OR($A136="",NOT(ISNUMBER($G136))),"",IF(AND($F136&lt;=DX$6,$G136&gt;=DX$5),IF(DX$5&gt;$N136,5,$K136)*10+IF(AND($F136&gt;=DX$5,$F136&lt;=DX$6),IF(AND($G136&gt;=DX$5,$G136&lt;=DX$6),5,IF($L136=1,2,1)),IF(AND($G136&gt;=DX$5,$G136&lt;=DX$6),IF($M136&gt;0,4,3),0)),IF(AND($D136&lt;=DX$6,$E136&gt;=DX$5),60,0)))</f>
        <v/>
      </c>
      <c r="DY136" s="80" t="str">
        <f>IF(OR($A136="",NOT(ISNUMBER($G136))),"",IF(AND($F136&lt;=DY$6,$G136&gt;=DY$5),IF(DY$5&gt;$N136,5,$K136)*10+IF(AND($F136&gt;=DY$5,$F136&lt;=DY$6),IF(AND($G136&gt;=DY$5,$G136&lt;=DY$6),5,IF($L136=1,2,1)),IF(AND($G136&gt;=DY$5,$G136&lt;=DY$6),IF($M136&gt;0,4,3),0)),IF(AND($D136&lt;=DY$6,$E136&gt;=DY$5),60,0)))</f>
        <v/>
      </c>
      <c r="DZ136" s="80" t="str">
        <f>IF(OR($A136="",NOT(ISNUMBER($G136))),"",IF(AND($F136&lt;=DZ$6,$G136&gt;=DZ$5),IF(DZ$5&gt;$N136,5,$K136)*10+IF(AND($F136&gt;=DZ$5,$F136&lt;=DZ$6),IF(AND($G136&gt;=DZ$5,$G136&lt;=DZ$6),5,IF($L136=1,2,1)),IF(AND($G136&gt;=DZ$5,$G136&lt;=DZ$6),IF($M136&gt;0,4,3),0)),IF(AND($D136&lt;=DZ$6,$E136&gt;=DZ$5),60,0)))</f>
        <v/>
      </c>
      <c r="EA136" s="80" t="str">
        <f>IF(OR($A136="",NOT(ISNUMBER($G136))),"",IF(AND($F136&lt;=EA$6,$G136&gt;=EA$5),IF(EA$5&gt;$N136,5,$K136)*10+IF(AND($F136&gt;=EA$5,$F136&lt;=EA$6),IF(AND($G136&gt;=EA$5,$G136&lt;=EA$6),5,IF($L136=1,2,1)),IF(AND($G136&gt;=EA$5,$G136&lt;=EA$6),IF($M136&gt;0,4,3),0)),IF(AND($D136&lt;=EA$6,$E136&gt;=EA$5),60,0)))</f>
        <v/>
      </c>
      <c r="EB136" s="80" t="str">
        <f>IF(OR($A136="",NOT(ISNUMBER($G136))),"",IF(AND($F136&lt;=EB$6,$G136&gt;=EB$5),IF(EB$5&gt;$N136,5,$K136)*10+IF(AND($F136&gt;=EB$5,$F136&lt;=EB$6),IF(AND($G136&gt;=EB$5,$G136&lt;=EB$6),5,IF($L136=1,2,1)),IF(AND($G136&gt;=EB$5,$G136&lt;=EB$6),IF($M136&gt;0,4,3),0)),IF(AND($D136&lt;=EB$6,$E136&gt;=EB$5),60,0)))</f>
        <v/>
      </c>
      <c r="EC136" s="80" t="str">
        <f>IF(OR($A136="",NOT(ISNUMBER($G136))),"",IF(AND($F136&lt;=EC$6,$G136&gt;=EC$5),IF(EC$5&gt;$N136,5,$K136)*10+IF(AND($F136&gt;=EC$5,$F136&lt;=EC$6),IF(AND($G136&gt;=EC$5,$G136&lt;=EC$6),5,IF($L136=1,2,1)),IF(AND($G136&gt;=EC$5,$G136&lt;=EC$6),IF($M136&gt;0,4,3),0)),IF(AND($D136&lt;=EC$6,$E136&gt;=EC$5),60,0)))</f>
        <v/>
      </c>
      <c r="ED136" s="80" t="str">
        <f>IF(OR($A136="",NOT(ISNUMBER($G136))),"",IF(AND($F136&lt;=ED$6,$G136&gt;=ED$5),IF(ED$5&gt;$N136,5,$K136)*10+IF(AND($F136&gt;=ED$5,$F136&lt;=ED$6),IF(AND($G136&gt;=ED$5,$G136&lt;=ED$6),5,IF($L136=1,2,1)),IF(AND($G136&gt;=ED$5,$G136&lt;=ED$6),IF($M136&gt;0,4,3),0)),IF(AND($D136&lt;=ED$6,$E136&gt;=ED$5),60,0)))</f>
        <v/>
      </c>
    </row>
    <row r="137" ht="18" customHeight="1">
      <c r="A137" s="52" t="str">
        <f>IF(Tasks!$B137="","",Tasks!$A137)</f>
        <v/>
      </c>
      <c r="B137" s="78" t="str">
        <f>IF(Tasks!$B137="","",Tasks!$B137)</f>
        <v/>
      </c>
      <c r="C137" s="25" t="str">
        <f>IF($B137="","",IF(AND(Tasks!$D137="",Tasks!$G137=""),"-",IF(Tasks!$D137="","",Tasks!$D137&amp;IF(OR(Tasks!$E137="",Tasks!$E137="FS"),IF(N(Tasks!$F137)=0,"","FS"),Tasks!$E137)&amp;IF(N(Tasks!$F137)=0,"",IF(Tasks!$F137&gt;0,"+","")&amp;Tasks!$F137))&amp;IF(AND(Tasks!$D137&lt;&gt;"",Tasks!$G137&lt;&gt;""),", ","")&amp;IF(Tasks!$G137="","",Tasks!$G137&amp;IF(OR(Tasks!$H137="",Tasks!$H137="FS"),IF(N(Tasks!$I137)=0,"","FS"),Tasks!$H137)&amp;IF(N(Tasks!$I137)=0,"",IF(Tasks!$I137&gt;0,"+","")&amp;Tasks!$I137))))</f>
        <v/>
      </c>
      <c r="D137" s="51" t="str">
        <f>IF(OR($B137="",Tasks!$Q137=""),"",Tasks!$Q137)</f>
        <v/>
      </c>
      <c r="E137" s="51" t="str">
        <f>IF(OR($B137="",Tasks!$R137=""),"",Tasks!$R137)</f>
        <v/>
      </c>
      <c r="F137" s="51" t="str">
        <f>IF(OR($B137="",Tasks!$S137=""),"",Tasks!$S137)</f>
        <v/>
      </c>
      <c r="G137" s="51" t="str">
        <f>IF(OR($B137="",Tasks!$T137=""),"",Tasks!$T137)</f>
        <v/>
      </c>
      <c r="H137" s="52" t="str">
        <f>IF($B137="","",Tasks!$AE137)</f>
        <v/>
      </c>
      <c r="I137" s="79" t="str">
        <f>IF($B137="","",Tasks!$AF137)</f>
        <v/>
      </c>
      <c r="J137" s="53" t="str">
        <f>IF(OR($B137="",Tasks!$V137=""),"",Tasks!$V137)</f>
        <v/>
      </c>
      <c r="K137" s="52" t="str">
        <f>IF($B137="","",Tasks!$AA137)</f>
        <v/>
      </c>
      <c r="L137" s="52" t="str">
        <f>IF($B137="","",Tasks!$AB137)</f>
        <v/>
      </c>
      <c r="M137" s="52" t="str">
        <f>IF($B137="","",Tasks!$Z137)</f>
        <v/>
      </c>
      <c r="N137" s="52" t="str">
        <f>IF(OR($B137="",Tasks!$AG137=""),"",Tasks!$AG137)</f>
        <v/>
      </c>
      <c r="O137" s="80" t="str">
        <f>IF(OR($A137="",NOT(ISNUMBER($G137))),"",IF(AND($F137&lt;=O$6,$G137&gt;=O$5),IF(O$5&gt;$N137,5,$K137)*10+IF(AND($F137&gt;=O$5,$F137&lt;=O$6),IF(AND($G137&gt;=O$5,$G137&lt;=O$6),5,IF($L137=1,2,1)),IF(AND($G137&gt;=O$5,$G137&lt;=O$6),IF($M137&gt;0,4,3),0)),IF(AND($D137&lt;=O$6,$E137&gt;=O$5),60,0)))</f>
        <v/>
      </c>
      <c r="P137" s="80" t="str">
        <f>IF(OR($A137="",NOT(ISNUMBER($G137))),"",IF(AND($F137&lt;=P$6,$G137&gt;=P$5),IF(P$5&gt;$N137,5,$K137)*10+IF(AND($F137&gt;=P$5,$F137&lt;=P$6),IF(AND($G137&gt;=P$5,$G137&lt;=P$6),5,IF($L137=1,2,1)),IF(AND($G137&gt;=P$5,$G137&lt;=P$6),IF($M137&gt;0,4,3),0)),IF(AND($D137&lt;=P$6,$E137&gt;=P$5),60,0)))</f>
        <v/>
      </c>
      <c r="Q137" s="80" t="str">
        <f>IF(OR($A137="",NOT(ISNUMBER($G137))),"",IF(AND($F137&lt;=Q$6,$G137&gt;=Q$5),IF(Q$5&gt;$N137,5,$K137)*10+IF(AND($F137&gt;=Q$5,$F137&lt;=Q$6),IF(AND($G137&gt;=Q$5,$G137&lt;=Q$6),5,IF($L137=1,2,1)),IF(AND($G137&gt;=Q$5,$G137&lt;=Q$6),IF($M137&gt;0,4,3),0)),IF(AND($D137&lt;=Q$6,$E137&gt;=Q$5),60,0)))</f>
        <v/>
      </c>
      <c r="R137" s="80" t="str">
        <f>IF(OR($A137="",NOT(ISNUMBER($G137))),"",IF(AND($F137&lt;=R$6,$G137&gt;=R$5),IF(R$5&gt;$N137,5,$K137)*10+IF(AND($F137&gt;=R$5,$F137&lt;=R$6),IF(AND($G137&gt;=R$5,$G137&lt;=R$6),5,IF($L137=1,2,1)),IF(AND($G137&gt;=R$5,$G137&lt;=R$6),IF($M137&gt;0,4,3),0)),IF(AND($D137&lt;=R$6,$E137&gt;=R$5),60,0)))</f>
        <v/>
      </c>
      <c r="S137" s="80" t="str">
        <f>IF(OR($A137="",NOT(ISNUMBER($G137))),"",IF(AND($F137&lt;=S$6,$G137&gt;=S$5),IF(S$5&gt;$N137,5,$K137)*10+IF(AND($F137&gt;=S$5,$F137&lt;=S$6),IF(AND($G137&gt;=S$5,$G137&lt;=S$6),5,IF($L137=1,2,1)),IF(AND($G137&gt;=S$5,$G137&lt;=S$6),IF($M137&gt;0,4,3),0)),IF(AND($D137&lt;=S$6,$E137&gt;=S$5),60,0)))</f>
        <v/>
      </c>
      <c r="T137" s="80" t="str">
        <f>IF(OR($A137="",NOT(ISNUMBER($G137))),"",IF(AND($F137&lt;=T$6,$G137&gt;=T$5),IF(T$5&gt;$N137,5,$K137)*10+IF(AND($F137&gt;=T$5,$F137&lt;=T$6),IF(AND($G137&gt;=T$5,$G137&lt;=T$6),5,IF($L137=1,2,1)),IF(AND($G137&gt;=T$5,$G137&lt;=T$6),IF($M137&gt;0,4,3),0)),IF(AND($D137&lt;=T$6,$E137&gt;=T$5),60,0)))</f>
        <v/>
      </c>
      <c r="U137" s="80" t="str">
        <f>IF(OR($A137="",NOT(ISNUMBER($G137))),"",IF(AND($F137&lt;=U$6,$G137&gt;=U$5),IF(U$5&gt;$N137,5,$K137)*10+IF(AND($F137&gt;=U$5,$F137&lt;=U$6),IF(AND($G137&gt;=U$5,$G137&lt;=U$6),5,IF($L137=1,2,1)),IF(AND($G137&gt;=U$5,$G137&lt;=U$6),IF($M137&gt;0,4,3),0)),IF(AND($D137&lt;=U$6,$E137&gt;=U$5),60,0)))</f>
        <v/>
      </c>
      <c r="V137" s="80" t="str">
        <f>IF(OR($A137="",NOT(ISNUMBER($G137))),"",IF(AND($F137&lt;=V$6,$G137&gt;=V$5),IF(V$5&gt;$N137,5,$K137)*10+IF(AND($F137&gt;=V$5,$F137&lt;=V$6),IF(AND($G137&gt;=V$5,$G137&lt;=V$6),5,IF($L137=1,2,1)),IF(AND($G137&gt;=V$5,$G137&lt;=V$6),IF($M137&gt;0,4,3),0)),IF(AND($D137&lt;=V$6,$E137&gt;=V$5),60,0)))</f>
        <v/>
      </c>
      <c r="W137" s="80" t="str">
        <f>IF(OR($A137="",NOT(ISNUMBER($G137))),"",IF(AND($F137&lt;=W$6,$G137&gt;=W$5),IF(W$5&gt;$N137,5,$K137)*10+IF(AND($F137&gt;=W$5,$F137&lt;=W$6),IF(AND($G137&gt;=W$5,$G137&lt;=W$6),5,IF($L137=1,2,1)),IF(AND($G137&gt;=W$5,$G137&lt;=W$6),IF($M137&gt;0,4,3),0)),IF(AND($D137&lt;=W$6,$E137&gt;=W$5),60,0)))</f>
        <v/>
      </c>
      <c r="X137" s="80" t="str">
        <f>IF(OR($A137="",NOT(ISNUMBER($G137))),"",IF(AND($F137&lt;=X$6,$G137&gt;=X$5),IF(X$5&gt;$N137,5,$K137)*10+IF(AND($F137&gt;=X$5,$F137&lt;=X$6),IF(AND($G137&gt;=X$5,$G137&lt;=X$6),5,IF($L137=1,2,1)),IF(AND($G137&gt;=X$5,$G137&lt;=X$6),IF($M137&gt;0,4,3),0)),IF(AND($D137&lt;=X$6,$E137&gt;=X$5),60,0)))</f>
        <v/>
      </c>
      <c r="Y137" s="80" t="str">
        <f>IF(OR($A137="",NOT(ISNUMBER($G137))),"",IF(AND($F137&lt;=Y$6,$G137&gt;=Y$5),IF(Y$5&gt;$N137,5,$K137)*10+IF(AND($F137&gt;=Y$5,$F137&lt;=Y$6),IF(AND($G137&gt;=Y$5,$G137&lt;=Y$6),5,IF($L137=1,2,1)),IF(AND($G137&gt;=Y$5,$G137&lt;=Y$6),IF($M137&gt;0,4,3),0)),IF(AND($D137&lt;=Y$6,$E137&gt;=Y$5),60,0)))</f>
        <v/>
      </c>
      <c r="Z137" s="80" t="str">
        <f>IF(OR($A137="",NOT(ISNUMBER($G137))),"",IF(AND($F137&lt;=Z$6,$G137&gt;=Z$5),IF(Z$5&gt;$N137,5,$K137)*10+IF(AND($F137&gt;=Z$5,$F137&lt;=Z$6),IF(AND($G137&gt;=Z$5,$G137&lt;=Z$6),5,IF($L137=1,2,1)),IF(AND($G137&gt;=Z$5,$G137&lt;=Z$6),IF($M137&gt;0,4,3),0)),IF(AND($D137&lt;=Z$6,$E137&gt;=Z$5),60,0)))</f>
        <v/>
      </c>
      <c r="AA137" s="80" t="str">
        <f>IF(OR($A137="",NOT(ISNUMBER($G137))),"",IF(AND($F137&lt;=AA$6,$G137&gt;=AA$5),IF(AA$5&gt;$N137,5,$K137)*10+IF(AND($F137&gt;=AA$5,$F137&lt;=AA$6),IF(AND($G137&gt;=AA$5,$G137&lt;=AA$6),5,IF($L137=1,2,1)),IF(AND($G137&gt;=AA$5,$G137&lt;=AA$6),IF($M137&gt;0,4,3),0)),IF(AND($D137&lt;=AA$6,$E137&gt;=AA$5),60,0)))</f>
        <v/>
      </c>
      <c r="AB137" s="80" t="str">
        <f>IF(OR($A137="",NOT(ISNUMBER($G137))),"",IF(AND($F137&lt;=AB$6,$G137&gt;=AB$5),IF(AB$5&gt;$N137,5,$K137)*10+IF(AND($F137&gt;=AB$5,$F137&lt;=AB$6),IF(AND($G137&gt;=AB$5,$G137&lt;=AB$6),5,IF($L137=1,2,1)),IF(AND($G137&gt;=AB$5,$G137&lt;=AB$6),IF($M137&gt;0,4,3),0)),IF(AND($D137&lt;=AB$6,$E137&gt;=AB$5),60,0)))</f>
        <v/>
      </c>
      <c r="AC137" s="80" t="str">
        <f>IF(OR($A137="",NOT(ISNUMBER($G137))),"",IF(AND($F137&lt;=AC$6,$G137&gt;=AC$5),IF(AC$5&gt;$N137,5,$K137)*10+IF(AND($F137&gt;=AC$5,$F137&lt;=AC$6),IF(AND($G137&gt;=AC$5,$G137&lt;=AC$6),5,IF($L137=1,2,1)),IF(AND($G137&gt;=AC$5,$G137&lt;=AC$6),IF($M137&gt;0,4,3),0)),IF(AND($D137&lt;=AC$6,$E137&gt;=AC$5),60,0)))</f>
        <v/>
      </c>
      <c r="AD137" s="80" t="str">
        <f>IF(OR($A137="",NOT(ISNUMBER($G137))),"",IF(AND($F137&lt;=AD$6,$G137&gt;=AD$5),IF(AD$5&gt;$N137,5,$K137)*10+IF(AND($F137&gt;=AD$5,$F137&lt;=AD$6),IF(AND($G137&gt;=AD$5,$G137&lt;=AD$6),5,IF($L137=1,2,1)),IF(AND($G137&gt;=AD$5,$G137&lt;=AD$6),IF($M137&gt;0,4,3),0)),IF(AND($D137&lt;=AD$6,$E137&gt;=AD$5),60,0)))</f>
        <v/>
      </c>
      <c r="AE137" s="80" t="str">
        <f>IF(OR($A137="",NOT(ISNUMBER($G137))),"",IF(AND($F137&lt;=AE$6,$G137&gt;=AE$5),IF(AE$5&gt;$N137,5,$K137)*10+IF(AND($F137&gt;=AE$5,$F137&lt;=AE$6),IF(AND($G137&gt;=AE$5,$G137&lt;=AE$6),5,IF($L137=1,2,1)),IF(AND($G137&gt;=AE$5,$G137&lt;=AE$6),IF($M137&gt;0,4,3),0)),IF(AND($D137&lt;=AE$6,$E137&gt;=AE$5),60,0)))</f>
        <v/>
      </c>
      <c r="AF137" s="80" t="str">
        <f>IF(OR($A137="",NOT(ISNUMBER($G137))),"",IF(AND($F137&lt;=AF$6,$G137&gt;=AF$5),IF(AF$5&gt;$N137,5,$K137)*10+IF(AND($F137&gt;=AF$5,$F137&lt;=AF$6),IF(AND($G137&gt;=AF$5,$G137&lt;=AF$6),5,IF($L137=1,2,1)),IF(AND($G137&gt;=AF$5,$G137&lt;=AF$6),IF($M137&gt;0,4,3),0)),IF(AND($D137&lt;=AF$6,$E137&gt;=AF$5),60,0)))</f>
        <v/>
      </c>
      <c r="AG137" s="80" t="str">
        <f>IF(OR($A137="",NOT(ISNUMBER($G137))),"",IF(AND($F137&lt;=AG$6,$G137&gt;=AG$5),IF(AG$5&gt;$N137,5,$K137)*10+IF(AND($F137&gt;=AG$5,$F137&lt;=AG$6),IF(AND($G137&gt;=AG$5,$G137&lt;=AG$6),5,IF($L137=1,2,1)),IF(AND($G137&gt;=AG$5,$G137&lt;=AG$6),IF($M137&gt;0,4,3),0)),IF(AND($D137&lt;=AG$6,$E137&gt;=AG$5),60,0)))</f>
        <v/>
      </c>
      <c r="AH137" s="80" t="str">
        <f>IF(OR($A137="",NOT(ISNUMBER($G137))),"",IF(AND($F137&lt;=AH$6,$G137&gt;=AH$5),IF(AH$5&gt;$N137,5,$K137)*10+IF(AND($F137&gt;=AH$5,$F137&lt;=AH$6),IF(AND($G137&gt;=AH$5,$G137&lt;=AH$6),5,IF($L137=1,2,1)),IF(AND($G137&gt;=AH$5,$G137&lt;=AH$6),IF($M137&gt;0,4,3),0)),IF(AND($D137&lt;=AH$6,$E137&gt;=AH$5),60,0)))</f>
        <v/>
      </c>
      <c r="AI137" s="80" t="str">
        <f>IF(OR($A137="",NOT(ISNUMBER($G137))),"",IF(AND($F137&lt;=AI$6,$G137&gt;=AI$5),IF(AI$5&gt;$N137,5,$K137)*10+IF(AND($F137&gt;=AI$5,$F137&lt;=AI$6),IF(AND($G137&gt;=AI$5,$G137&lt;=AI$6),5,IF($L137=1,2,1)),IF(AND($G137&gt;=AI$5,$G137&lt;=AI$6),IF($M137&gt;0,4,3),0)),IF(AND($D137&lt;=AI$6,$E137&gt;=AI$5),60,0)))</f>
        <v/>
      </c>
      <c r="AJ137" s="80" t="str">
        <f>IF(OR($A137="",NOT(ISNUMBER($G137))),"",IF(AND($F137&lt;=AJ$6,$G137&gt;=AJ$5),IF(AJ$5&gt;$N137,5,$K137)*10+IF(AND($F137&gt;=AJ$5,$F137&lt;=AJ$6),IF(AND($G137&gt;=AJ$5,$G137&lt;=AJ$6),5,IF($L137=1,2,1)),IF(AND($G137&gt;=AJ$5,$G137&lt;=AJ$6),IF($M137&gt;0,4,3),0)),IF(AND($D137&lt;=AJ$6,$E137&gt;=AJ$5),60,0)))</f>
        <v/>
      </c>
      <c r="AK137" s="80" t="str">
        <f>IF(OR($A137="",NOT(ISNUMBER($G137))),"",IF(AND($F137&lt;=AK$6,$G137&gt;=AK$5),IF(AK$5&gt;$N137,5,$K137)*10+IF(AND($F137&gt;=AK$5,$F137&lt;=AK$6),IF(AND($G137&gt;=AK$5,$G137&lt;=AK$6),5,IF($L137=1,2,1)),IF(AND($G137&gt;=AK$5,$G137&lt;=AK$6),IF($M137&gt;0,4,3),0)),IF(AND($D137&lt;=AK$6,$E137&gt;=AK$5),60,0)))</f>
        <v/>
      </c>
      <c r="AL137" s="80" t="str">
        <f>IF(OR($A137="",NOT(ISNUMBER($G137))),"",IF(AND($F137&lt;=AL$6,$G137&gt;=AL$5),IF(AL$5&gt;$N137,5,$K137)*10+IF(AND($F137&gt;=AL$5,$F137&lt;=AL$6),IF(AND($G137&gt;=AL$5,$G137&lt;=AL$6),5,IF($L137=1,2,1)),IF(AND($G137&gt;=AL$5,$G137&lt;=AL$6),IF($M137&gt;0,4,3),0)),IF(AND($D137&lt;=AL$6,$E137&gt;=AL$5),60,0)))</f>
        <v/>
      </c>
      <c r="AM137" s="80" t="str">
        <f>IF(OR($A137="",NOT(ISNUMBER($G137))),"",IF(AND($F137&lt;=AM$6,$G137&gt;=AM$5),IF(AM$5&gt;$N137,5,$K137)*10+IF(AND($F137&gt;=AM$5,$F137&lt;=AM$6),IF(AND($G137&gt;=AM$5,$G137&lt;=AM$6),5,IF($L137=1,2,1)),IF(AND($G137&gt;=AM$5,$G137&lt;=AM$6),IF($M137&gt;0,4,3),0)),IF(AND($D137&lt;=AM$6,$E137&gt;=AM$5),60,0)))</f>
        <v/>
      </c>
      <c r="AN137" s="80" t="str">
        <f>IF(OR($A137="",NOT(ISNUMBER($G137))),"",IF(AND($F137&lt;=AN$6,$G137&gt;=AN$5),IF(AN$5&gt;$N137,5,$K137)*10+IF(AND($F137&gt;=AN$5,$F137&lt;=AN$6),IF(AND($G137&gt;=AN$5,$G137&lt;=AN$6),5,IF($L137=1,2,1)),IF(AND($G137&gt;=AN$5,$G137&lt;=AN$6),IF($M137&gt;0,4,3),0)),IF(AND($D137&lt;=AN$6,$E137&gt;=AN$5),60,0)))</f>
        <v/>
      </c>
      <c r="AO137" s="80" t="str">
        <f>IF(OR($A137="",NOT(ISNUMBER($G137))),"",IF(AND($F137&lt;=AO$6,$G137&gt;=AO$5),IF(AO$5&gt;$N137,5,$K137)*10+IF(AND($F137&gt;=AO$5,$F137&lt;=AO$6),IF(AND($G137&gt;=AO$5,$G137&lt;=AO$6),5,IF($L137=1,2,1)),IF(AND($G137&gt;=AO$5,$G137&lt;=AO$6),IF($M137&gt;0,4,3),0)),IF(AND($D137&lt;=AO$6,$E137&gt;=AO$5),60,0)))</f>
        <v/>
      </c>
      <c r="AP137" s="80" t="str">
        <f>IF(OR($A137="",NOT(ISNUMBER($G137))),"",IF(AND($F137&lt;=AP$6,$G137&gt;=AP$5),IF(AP$5&gt;$N137,5,$K137)*10+IF(AND($F137&gt;=AP$5,$F137&lt;=AP$6),IF(AND($G137&gt;=AP$5,$G137&lt;=AP$6),5,IF($L137=1,2,1)),IF(AND($G137&gt;=AP$5,$G137&lt;=AP$6),IF($M137&gt;0,4,3),0)),IF(AND($D137&lt;=AP$6,$E137&gt;=AP$5),60,0)))</f>
        <v/>
      </c>
      <c r="AQ137" s="80" t="str">
        <f>IF(OR($A137="",NOT(ISNUMBER($G137))),"",IF(AND($F137&lt;=AQ$6,$G137&gt;=AQ$5),IF(AQ$5&gt;$N137,5,$K137)*10+IF(AND($F137&gt;=AQ$5,$F137&lt;=AQ$6),IF(AND($G137&gt;=AQ$5,$G137&lt;=AQ$6),5,IF($L137=1,2,1)),IF(AND($G137&gt;=AQ$5,$G137&lt;=AQ$6),IF($M137&gt;0,4,3),0)),IF(AND($D137&lt;=AQ$6,$E137&gt;=AQ$5),60,0)))</f>
        <v/>
      </c>
      <c r="AR137" s="80" t="str">
        <f>IF(OR($A137="",NOT(ISNUMBER($G137))),"",IF(AND($F137&lt;=AR$6,$G137&gt;=AR$5),IF(AR$5&gt;$N137,5,$K137)*10+IF(AND($F137&gt;=AR$5,$F137&lt;=AR$6),IF(AND($G137&gt;=AR$5,$G137&lt;=AR$6),5,IF($L137=1,2,1)),IF(AND($G137&gt;=AR$5,$G137&lt;=AR$6),IF($M137&gt;0,4,3),0)),IF(AND($D137&lt;=AR$6,$E137&gt;=AR$5),60,0)))</f>
        <v/>
      </c>
      <c r="AS137" s="80" t="str">
        <f>IF(OR($A137="",NOT(ISNUMBER($G137))),"",IF(AND($F137&lt;=AS$6,$G137&gt;=AS$5),IF(AS$5&gt;$N137,5,$K137)*10+IF(AND($F137&gt;=AS$5,$F137&lt;=AS$6),IF(AND($G137&gt;=AS$5,$G137&lt;=AS$6),5,IF($L137=1,2,1)),IF(AND($G137&gt;=AS$5,$G137&lt;=AS$6),IF($M137&gt;0,4,3),0)),IF(AND($D137&lt;=AS$6,$E137&gt;=AS$5),60,0)))</f>
        <v/>
      </c>
      <c r="AT137" s="80" t="str">
        <f>IF(OR($A137="",NOT(ISNUMBER($G137))),"",IF(AND($F137&lt;=AT$6,$G137&gt;=AT$5),IF(AT$5&gt;$N137,5,$K137)*10+IF(AND($F137&gt;=AT$5,$F137&lt;=AT$6),IF(AND($G137&gt;=AT$5,$G137&lt;=AT$6),5,IF($L137=1,2,1)),IF(AND($G137&gt;=AT$5,$G137&lt;=AT$6),IF($M137&gt;0,4,3),0)),IF(AND($D137&lt;=AT$6,$E137&gt;=AT$5),60,0)))</f>
        <v/>
      </c>
      <c r="AU137" s="80" t="str">
        <f>IF(OR($A137="",NOT(ISNUMBER($G137))),"",IF(AND($F137&lt;=AU$6,$G137&gt;=AU$5),IF(AU$5&gt;$N137,5,$K137)*10+IF(AND($F137&gt;=AU$5,$F137&lt;=AU$6),IF(AND($G137&gt;=AU$5,$G137&lt;=AU$6),5,IF($L137=1,2,1)),IF(AND($G137&gt;=AU$5,$G137&lt;=AU$6),IF($M137&gt;0,4,3),0)),IF(AND($D137&lt;=AU$6,$E137&gt;=AU$5),60,0)))</f>
        <v/>
      </c>
      <c r="AV137" s="80" t="str">
        <f>IF(OR($A137="",NOT(ISNUMBER($G137))),"",IF(AND($F137&lt;=AV$6,$G137&gt;=AV$5),IF(AV$5&gt;$N137,5,$K137)*10+IF(AND($F137&gt;=AV$5,$F137&lt;=AV$6),IF(AND($G137&gt;=AV$5,$G137&lt;=AV$6),5,IF($L137=1,2,1)),IF(AND($G137&gt;=AV$5,$G137&lt;=AV$6),IF($M137&gt;0,4,3),0)),IF(AND($D137&lt;=AV$6,$E137&gt;=AV$5),60,0)))</f>
        <v/>
      </c>
      <c r="AW137" s="80" t="str">
        <f>IF(OR($A137="",NOT(ISNUMBER($G137))),"",IF(AND($F137&lt;=AW$6,$G137&gt;=AW$5),IF(AW$5&gt;$N137,5,$K137)*10+IF(AND($F137&gt;=AW$5,$F137&lt;=AW$6),IF(AND($G137&gt;=AW$5,$G137&lt;=AW$6),5,IF($L137=1,2,1)),IF(AND($G137&gt;=AW$5,$G137&lt;=AW$6),IF($M137&gt;0,4,3),0)),IF(AND($D137&lt;=AW$6,$E137&gt;=AW$5),60,0)))</f>
        <v/>
      </c>
      <c r="AX137" s="80" t="str">
        <f>IF(OR($A137="",NOT(ISNUMBER($G137))),"",IF(AND($F137&lt;=AX$6,$G137&gt;=AX$5),IF(AX$5&gt;$N137,5,$K137)*10+IF(AND($F137&gt;=AX$5,$F137&lt;=AX$6),IF(AND($G137&gt;=AX$5,$G137&lt;=AX$6),5,IF($L137=1,2,1)),IF(AND($G137&gt;=AX$5,$G137&lt;=AX$6),IF($M137&gt;0,4,3),0)),IF(AND($D137&lt;=AX$6,$E137&gt;=AX$5),60,0)))</f>
        <v/>
      </c>
      <c r="AY137" s="80" t="str">
        <f>IF(OR($A137="",NOT(ISNUMBER($G137))),"",IF(AND($F137&lt;=AY$6,$G137&gt;=AY$5),IF(AY$5&gt;$N137,5,$K137)*10+IF(AND($F137&gt;=AY$5,$F137&lt;=AY$6),IF(AND($G137&gt;=AY$5,$G137&lt;=AY$6),5,IF($L137=1,2,1)),IF(AND($G137&gt;=AY$5,$G137&lt;=AY$6),IF($M137&gt;0,4,3),0)),IF(AND($D137&lt;=AY$6,$E137&gt;=AY$5),60,0)))</f>
        <v/>
      </c>
      <c r="AZ137" s="80" t="str">
        <f>IF(OR($A137="",NOT(ISNUMBER($G137))),"",IF(AND($F137&lt;=AZ$6,$G137&gt;=AZ$5),IF(AZ$5&gt;$N137,5,$K137)*10+IF(AND($F137&gt;=AZ$5,$F137&lt;=AZ$6),IF(AND($G137&gt;=AZ$5,$G137&lt;=AZ$6),5,IF($L137=1,2,1)),IF(AND($G137&gt;=AZ$5,$G137&lt;=AZ$6),IF($M137&gt;0,4,3),0)),IF(AND($D137&lt;=AZ$6,$E137&gt;=AZ$5),60,0)))</f>
        <v/>
      </c>
      <c r="BA137" s="80" t="str">
        <f>IF(OR($A137="",NOT(ISNUMBER($G137))),"",IF(AND($F137&lt;=BA$6,$G137&gt;=BA$5),IF(BA$5&gt;$N137,5,$K137)*10+IF(AND($F137&gt;=BA$5,$F137&lt;=BA$6),IF(AND($G137&gt;=BA$5,$G137&lt;=BA$6),5,IF($L137=1,2,1)),IF(AND($G137&gt;=BA$5,$G137&lt;=BA$6),IF($M137&gt;0,4,3),0)),IF(AND($D137&lt;=BA$6,$E137&gt;=BA$5),60,0)))</f>
        <v/>
      </c>
      <c r="BB137" s="80" t="str">
        <f>IF(OR($A137="",NOT(ISNUMBER($G137))),"",IF(AND($F137&lt;=BB$6,$G137&gt;=BB$5),IF(BB$5&gt;$N137,5,$K137)*10+IF(AND($F137&gt;=BB$5,$F137&lt;=BB$6),IF(AND($G137&gt;=BB$5,$G137&lt;=BB$6),5,IF($L137=1,2,1)),IF(AND($G137&gt;=BB$5,$G137&lt;=BB$6),IF($M137&gt;0,4,3),0)),IF(AND($D137&lt;=BB$6,$E137&gt;=BB$5),60,0)))</f>
        <v/>
      </c>
      <c r="BC137" s="80" t="str">
        <f>IF(OR($A137="",NOT(ISNUMBER($G137))),"",IF(AND($F137&lt;=BC$6,$G137&gt;=BC$5),IF(BC$5&gt;$N137,5,$K137)*10+IF(AND($F137&gt;=BC$5,$F137&lt;=BC$6),IF(AND($G137&gt;=BC$5,$G137&lt;=BC$6),5,IF($L137=1,2,1)),IF(AND($G137&gt;=BC$5,$G137&lt;=BC$6),IF($M137&gt;0,4,3),0)),IF(AND($D137&lt;=BC$6,$E137&gt;=BC$5),60,0)))</f>
        <v/>
      </c>
      <c r="BD137" s="80" t="str">
        <f>IF(OR($A137="",NOT(ISNUMBER($G137))),"",IF(AND($F137&lt;=BD$6,$G137&gt;=BD$5),IF(BD$5&gt;$N137,5,$K137)*10+IF(AND($F137&gt;=BD$5,$F137&lt;=BD$6),IF(AND($G137&gt;=BD$5,$G137&lt;=BD$6),5,IF($L137=1,2,1)),IF(AND($G137&gt;=BD$5,$G137&lt;=BD$6),IF($M137&gt;0,4,3),0)),IF(AND($D137&lt;=BD$6,$E137&gt;=BD$5),60,0)))</f>
        <v/>
      </c>
      <c r="BE137" s="80" t="str">
        <f>IF(OR($A137="",NOT(ISNUMBER($G137))),"",IF(AND($F137&lt;=BE$6,$G137&gt;=BE$5),IF(BE$5&gt;$N137,5,$K137)*10+IF(AND($F137&gt;=BE$5,$F137&lt;=BE$6),IF(AND($G137&gt;=BE$5,$G137&lt;=BE$6),5,IF($L137=1,2,1)),IF(AND($G137&gt;=BE$5,$G137&lt;=BE$6),IF($M137&gt;0,4,3),0)),IF(AND($D137&lt;=BE$6,$E137&gt;=BE$5),60,0)))</f>
        <v/>
      </c>
      <c r="BF137" s="80" t="str">
        <f>IF(OR($A137="",NOT(ISNUMBER($G137))),"",IF(AND($F137&lt;=BF$6,$G137&gt;=BF$5),IF(BF$5&gt;$N137,5,$K137)*10+IF(AND($F137&gt;=BF$5,$F137&lt;=BF$6),IF(AND($G137&gt;=BF$5,$G137&lt;=BF$6),5,IF($L137=1,2,1)),IF(AND($G137&gt;=BF$5,$G137&lt;=BF$6),IF($M137&gt;0,4,3),0)),IF(AND($D137&lt;=BF$6,$E137&gt;=BF$5),60,0)))</f>
        <v/>
      </c>
      <c r="BG137" s="80" t="str">
        <f>IF(OR($A137="",NOT(ISNUMBER($G137))),"",IF(AND($F137&lt;=BG$6,$G137&gt;=BG$5),IF(BG$5&gt;$N137,5,$K137)*10+IF(AND($F137&gt;=BG$5,$F137&lt;=BG$6),IF(AND($G137&gt;=BG$5,$G137&lt;=BG$6),5,IF($L137=1,2,1)),IF(AND($G137&gt;=BG$5,$G137&lt;=BG$6),IF($M137&gt;0,4,3),0)),IF(AND($D137&lt;=BG$6,$E137&gt;=BG$5),60,0)))</f>
        <v/>
      </c>
      <c r="BH137" s="80" t="str">
        <f>IF(OR($A137="",NOT(ISNUMBER($G137))),"",IF(AND($F137&lt;=BH$6,$G137&gt;=BH$5),IF(BH$5&gt;$N137,5,$K137)*10+IF(AND($F137&gt;=BH$5,$F137&lt;=BH$6),IF(AND($G137&gt;=BH$5,$G137&lt;=BH$6),5,IF($L137=1,2,1)),IF(AND($G137&gt;=BH$5,$G137&lt;=BH$6),IF($M137&gt;0,4,3),0)),IF(AND($D137&lt;=BH$6,$E137&gt;=BH$5),60,0)))</f>
        <v/>
      </c>
      <c r="BI137" s="80" t="str">
        <f>IF(OR($A137="",NOT(ISNUMBER($G137))),"",IF(AND($F137&lt;=BI$6,$G137&gt;=BI$5),IF(BI$5&gt;$N137,5,$K137)*10+IF(AND($F137&gt;=BI$5,$F137&lt;=BI$6),IF(AND($G137&gt;=BI$5,$G137&lt;=BI$6),5,IF($L137=1,2,1)),IF(AND($G137&gt;=BI$5,$G137&lt;=BI$6),IF($M137&gt;0,4,3),0)),IF(AND($D137&lt;=BI$6,$E137&gt;=BI$5),60,0)))</f>
        <v/>
      </c>
      <c r="BJ137" s="80" t="str">
        <f>IF(OR($A137="",NOT(ISNUMBER($G137))),"",IF(AND($F137&lt;=BJ$6,$G137&gt;=BJ$5),IF(BJ$5&gt;$N137,5,$K137)*10+IF(AND($F137&gt;=BJ$5,$F137&lt;=BJ$6),IF(AND($G137&gt;=BJ$5,$G137&lt;=BJ$6),5,IF($L137=1,2,1)),IF(AND($G137&gt;=BJ$5,$G137&lt;=BJ$6),IF($M137&gt;0,4,3),0)),IF(AND($D137&lt;=BJ$6,$E137&gt;=BJ$5),60,0)))</f>
        <v/>
      </c>
      <c r="BK137" s="80" t="str">
        <f>IF(OR($A137="",NOT(ISNUMBER($G137))),"",IF(AND($F137&lt;=BK$6,$G137&gt;=BK$5),IF(BK$5&gt;$N137,5,$K137)*10+IF(AND($F137&gt;=BK$5,$F137&lt;=BK$6),IF(AND($G137&gt;=BK$5,$G137&lt;=BK$6),5,IF($L137=1,2,1)),IF(AND($G137&gt;=BK$5,$G137&lt;=BK$6),IF($M137&gt;0,4,3),0)),IF(AND($D137&lt;=BK$6,$E137&gt;=BK$5),60,0)))</f>
        <v/>
      </c>
      <c r="BL137" s="80" t="str">
        <f>IF(OR($A137="",NOT(ISNUMBER($G137))),"",IF(AND($F137&lt;=BL$6,$G137&gt;=BL$5),IF(BL$5&gt;$N137,5,$K137)*10+IF(AND($F137&gt;=BL$5,$F137&lt;=BL$6),IF(AND($G137&gt;=BL$5,$G137&lt;=BL$6),5,IF($L137=1,2,1)),IF(AND($G137&gt;=BL$5,$G137&lt;=BL$6),IF($M137&gt;0,4,3),0)),IF(AND($D137&lt;=BL$6,$E137&gt;=BL$5),60,0)))</f>
        <v/>
      </c>
      <c r="BM137" s="80" t="str">
        <f>IF(OR($A137="",NOT(ISNUMBER($G137))),"",IF(AND($F137&lt;=BM$6,$G137&gt;=BM$5),IF(BM$5&gt;$N137,5,$K137)*10+IF(AND($F137&gt;=BM$5,$F137&lt;=BM$6),IF(AND($G137&gt;=BM$5,$G137&lt;=BM$6),5,IF($L137=1,2,1)),IF(AND($G137&gt;=BM$5,$G137&lt;=BM$6),IF($M137&gt;0,4,3),0)),IF(AND($D137&lt;=BM$6,$E137&gt;=BM$5),60,0)))</f>
        <v/>
      </c>
      <c r="BN137" s="80" t="str">
        <f>IF(OR($A137="",NOT(ISNUMBER($G137))),"",IF(AND($F137&lt;=BN$6,$G137&gt;=BN$5),IF(BN$5&gt;$N137,5,$K137)*10+IF(AND($F137&gt;=BN$5,$F137&lt;=BN$6),IF(AND($G137&gt;=BN$5,$G137&lt;=BN$6),5,IF($L137=1,2,1)),IF(AND($G137&gt;=BN$5,$G137&lt;=BN$6),IF($M137&gt;0,4,3),0)),IF(AND($D137&lt;=BN$6,$E137&gt;=BN$5),60,0)))</f>
        <v/>
      </c>
      <c r="BO137" s="80" t="str">
        <f>IF(OR($A137="",NOT(ISNUMBER($G137))),"",IF(AND($F137&lt;=BO$6,$G137&gt;=BO$5),IF(BO$5&gt;$N137,5,$K137)*10+IF(AND($F137&gt;=BO$5,$F137&lt;=BO$6),IF(AND($G137&gt;=BO$5,$G137&lt;=BO$6),5,IF($L137=1,2,1)),IF(AND($G137&gt;=BO$5,$G137&lt;=BO$6),IF($M137&gt;0,4,3),0)),IF(AND($D137&lt;=BO$6,$E137&gt;=BO$5),60,0)))</f>
        <v/>
      </c>
      <c r="BP137" s="80" t="str">
        <f>IF(OR($A137="",NOT(ISNUMBER($G137))),"",IF(AND($F137&lt;=BP$6,$G137&gt;=BP$5),IF(BP$5&gt;$N137,5,$K137)*10+IF(AND($F137&gt;=BP$5,$F137&lt;=BP$6),IF(AND($G137&gt;=BP$5,$G137&lt;=BP$6),5,IF($L137=1,2,1)),IF(AND($G137&gt;=BP$5,$G137&lt;=BP$6),IF($M137&gt;0,4,3),0)),IF(AND($D137&lt;=BP$6,$E137&gt;=BP$5),60,0)))</f>
        <v/>
      </c>
      <c r="BQ137" s="80" t="str">
        <f>IF(OR($A137="",NOT(ISNUMBER($G137))),"",IF(AND($F137&lt;=BQ$6,$G137&gt;=BQ$5),IF(BQ$5&gt;$N137,5,$K137)*10+IF(AND($F137&gt;=BQ$5,$F137&lt;=BQ$6),IF(AND($G137&gt;=BQ$5,$G137&lt;=BQ$6),5,IF($L137=1,2,1)),IF(AND($G137&gt;=BQ$5,$G137&lt;=BQ$6),IF($M137&gt;0,4,3),0)),IF(AND($D137&lt;=BQ$6,$E137&gt;=BQ$5),60,0)))</f>
        <v/>
      </c>
      <c r="BR137" s="80" t="str">
        <f>IF(OR($A137="",NOT(ISNUMBER($G137))),"",IF(AND($F137&lt;=BR$6,$G137&gt;=BR$5),IF(BR$5&gt;$N137,5,$K137)*10+IF(AND($F137&gt;=BR$5,$F137&lt;=BR$6),IF(AND($G137&gt;=BR$5,$G137&lt;=BR$6),5,IF($L137=1,2,1)),IF(AND($G137&gt;=BR$5,$G137&lt;=BR$6),IF($M137&gt;0,4,3),0)),IF(AND($D137&lt;=BR$6,$E137&gt;=BR$5),60,0)))</f>
        <v/>
      </c>
      <c r="BS137" s="80" t="str">
        <f>IF(OR($A137="",NOT(ISNUMBER($G137))),"",IF(AND($F137&lt;=BS$6,$G137&gt;=BS$5),IF(BS$5&gt;$N137,5,$K137)*10+IF(AND($F137&gt;=BS$5,$F137&lt;=BS$6),IF(AND($G137&gt;=BS$5,$G137&lt;=BS$6),5,IF($L137=1,2,1)),IF(AND($G137&gt;=BS$5,$G137&lt;=BS$6),IF($M137&gt;0,4,3),0)),IF(AND($D137&lt;=BS$6,$E137&gt;=BS$5),60,0)))</f>
        <v/>
      </c>
      <c r="BT137" s="80" t="str">
        <f>IF(OR($A137="",NOT(ISNUMBER($G137))),"",IF(AND($F137&lt;=BT$6,$G137&gt;=BT$5),IF(BT$5&gt;$N137,5,$K137)*10+IF(AND($F137&gt;=BT$5,$F137&lt;=BT$6),IF(AND($G137&gt;=BT$5,$G137&lt;=BT$6),5,IF($L137=1,2,1)),IF(AND($G137&gt;=BT$5,$G137&lt;=BT$6),IF($M137&gt;0,4,3),0)),IF(AND($D137&lt;=BT$6,$E137&gt;=BT$5),60,0)))</f>
        <v/>
      </c>
      <c r="BU137" s="80" t="str">
        <f>IF(OR($A137="",NOT(ISNUMBER($G137))),"",IF(AND($F137&lt;=BU$6,$G137&gt;=BU$5),IF(BU$5&gt;$N137,5,$K137)*10+IF(AND($F137&gt;=BU$5,$F137&lt;=BU$6),IF(AND($G137&gt;=BU$5,$G137&lt;=BU$6),5,IF($L137=1,2,1)),IF(AND($G137&gt;=BU$5,$G137&lt;=BU$6),IF($M137&gt;0,4,3),0)),IF(AND($D137&lt;=BU$6,$E137&gt;=BU$5),60,0)))</f>
        <v/>
      </c>
      <c r="BV137" s="80" t="str">
        <f>IF(OR($A137="",NOT(ISNUMBER($G137))),"",IF(AND($F137&lt;=BV$6,$G137&gt;=BV$5),IF(BV$5&gt;$N137,5,$K137)*10+IF(AND($F137&gt;=BV$5,$F137&lt;=BV$6),IF(AND($G137&gt;=BV$5,$G137&lt;=BV$6),5,IF($L137=1,2,1)),IF(AND($G137&gt;=BV$5,$G137&lt;=BV$6),IF($M137&gt;0,4,3),0)),IF(AND($D137&lt;=BV$6,$E137&gt;=BV$5),60,0)))</f>
        <v/>
      </c>
      <c r="BW137" s="80" t="str">
        <f>IF(OR($A137="",NOT(ISNUMBER($G137))),"",IF(AND($F137&lt;=BW$6,$G137&gt;=BW$5),IF(BW$5&gt;$N137,5,$K137)*10+IF(AND($F137&gt;=BW$5,$F137&lt;=BW$6),IF(AND($G137&gt;=BW$5,$G137&lt;=BW$6),5,IF($L137=1,2,1)),IF(AND($G137&gt;=BW$5,$G137&lt;=BW$6),IF($M137&gt;0,4,3),0)),IF(AND($D137&lt;=BW$6,$E137&gt;=BW$5),60,0)))</f>
        <v/>
      </c>
      <c r="BX137" s="80" t="str">
        <f>IF(OR($A137="",NOT(ISNUMBER($G137))),"",IF(AND($F137&lt;=BX$6,$G137&gt;=BX$5),IF(BX$5&gt;$N137,5,$K137)*10+IF(AND($F137&gt;=BX$5,$F137&lt;=BX$6),IF(AND($G137&gt;=BX$5,$G137&lt;=BX$6),5,IF($L137=1,2,1)),IF(AND($G137&gt;=BX$5,$G137&lt;=BX$6),IF($M137&gt;0,4,3),0)),IF(AND($D137&lt;=BX$6,$E137&gt;=BX$5),60,0)))</f>
        <v/>
      </c>
      <c r="BY137" s="80" t="str">
        <f>IF(OR($A137="",NOT(ISNUMBER($G137))),"",IF(AND($F137&lt;=BY$6,$G137&gt;=BY$5),IF(BY$5&gt;$N137,5,$K137)*10+IF(AND($F137&gt;=BY$5,$F137&lt;=BY$6),IF(AND($G137&gt;=BY$5,$G137&lt;=BY$6),5,IF($L137=1,2,1)),IF(AND($G137&gt;=BY$5,$G137&lt;=BY$6),IF($M137&gt;0,4,3),0)),IF(AND($D137&lt;=BY$6,$E137&gt;=BY$5),60,0)))</f>
        <v/>
      </c>
      <c r="BZ137" s="80" t="str">
        <f>IF(OR($A137="",NOT(ISNUMBER($G137))),"",IF(AND($F137&lt;=BZ$6,$G137&gt;=BZ$5),IF(BZ$5&gt;$N137,5,$K137)*10+IF(AND($F137&gt;=BZ$5,$F137&lt;=BZ$6),IF(AND($G137&gt;=BZ$5,$G137&lt;=BZ$6),5,IF($L137=1,2,1)),IF(AND($G137&gt;=BZ$5,$G137&lt;=BZ$6),IF($M137&gt;0,4,3),0)),IF(AND($D137&lt;=BZ$6,$E137&gt;=BZ$5),60,0)))</f>
        <v/>
      </c>
      <c r="CA137" s="80" t="str">
        <f>IF(OR($A137="",NOT(ISNUMBER($G137))),"",IF(AND($F137&lt;=CA$6,$G137&gt;=CA$5),IF(CA$5&gt;$N137,5,$K137)*10+IF(AND($F137&gt;=CA$5,$F137&lt;=CA$6),IF(AND($G137&gt;=CA$5,$G137&lt;=CA$6),5,IF($L137=1,2,1)),IF(AND($G137&gt;=CA$5,$G137&lt;=CA$6),IF($M137&gt;0,4,3),0)),IF(AND($D137&lt;=CA$6,$E137&gt;=CA$5),60,0)))</f>
        <v/>
      </c>
      <c r="CB137" s="80" t="str">
        <f>IF(OR($A137="",NOT(ISNUMBER($G137))),"",IF(AND($F137&lt;=CB$6,$G137&gt;=CB$5),IF(CB$5&gt;$N137,5,$K137)*10+IF(AND($F137&gt;=CB$5,$F137&lt;=CB$6),IF(AND($G137&gt;=CB$5,$G137&lt;=CB$6),5,IF($L137=1,2,1)),IF(AND($G137&gt;=CB$5,$G137&lt;=CB$6),IF($M137&gt;0,4,3),0)),IF(AND($D137&lt;=CB$6,$E137&gt;=CB$5),60,0)))</f>
        <v/>
      </c>
      <c r="CC137" s="80" t="str">
        <f>IF(OR($A137="",NOT(ISNUMBER($G137))),"",IF(AND($F137&lt;=CC$6,$G137&gt;=CC$5),IF(CC$5&gt;$N137,5,$K137)*10+IF(AND($F137&gt;=CC$5,$F137&lt;=CC$6),IF(AND($G137&gt;=CC$5,$G137&lt;=CC$6),5,IF($L137=1,2,1)),IF(AND($G137&gt;=CC$5,$G137&lt;=CC$6),IF($M137&gt;0,4,3),0)),IF(AND($D137&lt;=CC$6,$E137&gt;=CC$5),60,0)))</f>
        <v/>
      </c>
      <c r="CD137" s="80" t="str">
        <f>IF(OR($A137="",NOT(ISNUMBER($G137))),"",IF(AND($F137&lt;=CD$6,$G137&gt;=CD$5),IF(CD$5&gt;$N137,5,$K137)*10+IF(AND($F137&gt;=CD$5,$F137&lt;=CD$6),IF(AND($G137&gt;=CD$5,$G137&lt;=CD$6),5,IF($L137=1,2,1)),IF(AND($G137&gt;=CD$5,$G137&lt;=CD$6),IF($M137&gt;0,4,3),0)),IF(AND($D137&lt;=CD$6,$E137&gt;=CD$5),60,0)))</f>
        <v/>
      </c>
      <c r="CE137" s="80" t="str">
        <f>IF(OR($A137="",NOT(ISNUMBER($G137))),"",IF(AND($F137&lt;=CE$6,$G137&gt;=CE$5),IF(CE$5&gt;$N137,5,$K137)*10+IF(AND($F137&gt;=CE$5,$F137&lt;=CE$6),IF(AND($G137&gt;=CE$5,$G137&lt;=CE$6),5,IF($L137=1,2,1)),IF(AND($G137&gt;=CE$5,$G137&lt;=CE$6),IF($M137&gt;0,4,3),0)),IF(AND($D137&lt;=CE$6,$E137&gt;=CE$5),60,0)))</f>
        <v/>
      </c>
      <c r="CF137" s="80" t="str">
        <f>IF(OR($A137="",NOT(ISNUMBER($G137))),"",IF(AND($F137&lt;=CF$6,$G137&gt;=CF$5),IF(CF$5&gt;$N137,5,$K137)*10+IF(AND($F137&gt;=CF$5,$F137&lt;=CF$6),IF(AND($G137&gt;=CF$5,$G137&lt;=CF$6),5,IF($L137=1,2,1)),IF(AND($G137&gt;=CF$5,$G137&lt;=CF$6),IF($M137&gt;0,4,3),0)),IF(AND($D137&lt;=CF$6,$E137&gt;=CF$5),60,0)))</f>
        <v/>
      </c>
      <c r="CG137" s="80" t="str">
        <f>IF(OR($A137="",NOT(ISNUMBER($G137))),"",IF(AND($F137&lt;=CG$6,$G137&gt;=CG$5),IF(CG$5&gt;$N137,5,$K137)*10+IF(AND($F137&gt;=CG$5,$F137&lt;=CG$6),IF(AND($G137&gt;=CG$5,$G137&lt;=CG$6),5,IF($L137=1,2,1)),IF(AND($G137&gt;=CG$5,$G137&lt;=CG$6),IF($M137&gt;0,4,3),0)),IF(AND($D137&lt;=CG$6,$E137&gt;=CG$5),60,0)))</f>
        <v/>
      </c>
      <c r="CH137" s="80" t="str">
        <f>IF(OR($A137="",NOT(ISNUMBER($G137))),"",IF(AND($F137&lt;=CH$6,$G137&gt;=CH$5),IF(CH$5&gt;$N137,5,$K137)*10+IF(AND($F137&gt;=CH$5,$F137&lt;=CH$6),IF(AND($G137&gt;=CH$5,$G137&lt;=CH$6),5,IF($L137=1,2,1)),IF(AND($G137&gt;=CH$5,$G137&lt;=CH$6),IF($M137&gt;0,4,3),0)),IF(AND($D137&lt;=CH$6,$E137&gt;=CH$5),60,0)))</f>
        <v/>
      </c>
      <c r="CI137" s="80" t="str">
        <f>IF(OR($A137="",NOT(ISNUMBER($G137))),"",IF(AND($F137&lt;=CI$6,$G137&gt;=CI$5),IF(CI$5&gt;$N137,5,$K137)*10+IF(AND($F137&gt;=CI$5,$F137&lt;=CI$6),IF(AND($G137&gt;=CI$5,$G137&lt;=CI$6),5,IF($L137=1,2,1)),IF(AND($G137&gt;=CI$5,$G137&lt;=CI$6),IF($M137&gt;0,4,3),0)),IF(AND($D137&lt;=CI$6,$E137&gt;=CI$5),60,0)))</f>
        <v/>
      </c>
      <c r="CJ137" s="80" t="str">
        <f>IF(OR($A137="",NOT(ISNUMBER($G137))),"",IF(AND($F137&lt;=CJ$6,$G137&gt;=CJ$5),IF(CJ$5&gt;$N137,5,$K137)*10+IF(AND($F137&gt;=CJ$5,$F137&lt;=CJ$6),IF(AND($G137&gt;=CJ$5,$G137&lt;=CJ$6),5,IF($L137=1,2,1)),IF(AND($G137&gt;=CJ$5,$G137&lt;=CJ$6),IF($M137&gt;0,4,3),0)),IF(AND($D137&lt;=CJ$6,$E137&gt;=CJ$5),60,0)))</f>
        <v/>
      </c>
      <c r="CK137" s="80" t="str">
        <f>IF(OR($A137="",NOT(ISNUMBER($G137))),"",IF(AND($F137&lt;=CK$6,$G137&gt;=CK$5),IF(CK$5&gt;$N137,5,$K137)*10+IF(AND($F137&gt;=CK$5,$F137&lt;=CK$6),IF(AND($G137&gt;=CK$5,$G137&lt;=CK$6),5,IF($L137=1,2,1)),IF(AND($G137&gt;=CK$5,$G137&lt;=CK$6),IF($M137&gt;0,4,3),0)),IF(AND($D137&lt;=CK$6,$E137&gt;=CK$5),60,0)))</f>
        <v/>
      </c>
      <c r="CL137" s="80" t="str">
        <f>IF(OR($A137="",NOT(ISNUMBER($G137))),"",IF(AND($F137&lt;=CL$6,$G137&gt;=CL$5),IF(CL$5&gt;$N137,5,$K137)*10+IF(AND($F137&gt;=CL$5,$F137&lt;=CL$6),IF(AND($G137&gt;=CL$5,$G137&lt;=CL$6),5,IF($L137=1,2,1)),IF(AND($G137&gt;=CL$5,$G137&lt;=CL$6),IF($M137&gt;0,4,3),0)),IF(AND($D137&lt;=CL$6,$E137&gt;=CL$5),60,0)))</f>
        <v/>
      </c>
      <c r="CM137" s="80" t="str">
        <f>IF(OR($A137="",NOT(ISNUMBER($G137))),"",IF(AND($F137&lt;=CM$6,$G137&gt;=CM$5),IF(CM$5&gt;$N137,5,$K137)*10+IF(AND($F137&gt;=CM$5,$F137&lt;=CM$6),IF(AND($G137&gt;=CM$5,$G137&lt;=CM$6),5,IF($L137=1,2,1)),IF(AND($G137&gt;=CM$5,$G137&lt;=CM$6),IF($M137&gt;0,4,3),0)),IF(AND($D137&lt;=CM$6,$E137&gt;=CM$5),60,0)))</f>
        <v/>
      </c>
      <c r="CN137" s="80" t="str">
        <f>IF(OR($A137="",NOT(ISNUMBER($G137))),"",IF(AND($F137&lt;=CN$6,$G137&gt;=CN$5),IF(CN$5&gt;$N137,5,$K137)*10+IF(AND($F137&gt;=CN$5,$F137&lt;=CN$6),IF(AND($G137&gt;=CN$5,$G137&lt;=CN$6),5,IF($L137=1,2,1)),IF(AND($G137&gt;=CN$5,$G137&lt;=CN$6),IF($M137&gt;0,4,3),0)),IF(AND($D137&lt;=CN$6,$E137&gt;=CN$5),60,0)))</f>
        <v/>
      </c>
      <c r="CO137" s="80" t="str">
        <f>IF(OR($A137="",NOT(ISNUMBER($G137))),"",IF(AND($F137&lt;=CO$6,$G137&gt;=CO$5),IF(CO$5&gt;$N137,5,$K137)*10+IF(AND($F137&gt;=CO$5,$F137&lt;=CO$6),IF(AND($G137&gt;=CO$5,$G137&lt;=CO$6),5,IF($L137=1,2,1)),IF(AND($G137&gt;=CO$5,$G137&lt;=CO$6),IF($M137&gt;0,4,3),0)),IF(AND($D137&lt;=CO$6,$E137&gt;=CO$5),60,0)))</f>
        <v/>
      </c>
      <c r="CP137" s="80" t="str">
        <f>IF(OR($A137="",NOT(ISNUMBER($G137))),"",IF(AND($F137&lt;=CP$6,$G137&gt;=CP$5),IF(CP$5&gt;$N137,5,$K137)*10+IF(AND($F137&gt;=CP$5,$F137&lt;=CP$6),IF(AND($G137&gt;=CP$5,$G137&lt;=CP$6),5,IF($L137=1,2,1)),IF(AND($G137&gt;=CP$5,$G137&lt;=CP$6),IF($M137&gt;0,4,3),0)),IF(AND($D137&lt;=CP$6,$E137&gt;=CP$5),60,0)))</f>
        <v/>
      </c>
      <c r="CQ137" s="80" t="str">
        <f>IF(OR($A137="",NOT(ISNUMBER($G137))),"",IF(AND($F137&lt;=CQ$6,$G137&gt;=CQ$5),IF(CQ$5&gt;$N137,5,$K137)*10+IF(AND($F137&gt;=CQ$5,$F137&lt;=CQ$6),IF(AND($G137&gt;=CQ$5,$G137&lt;=CQ$6),5,IF($L137=1,2,1)),IF(AND($G137&gt;=CQ$5,$G137&lt;=CQ$6),IF($M137&gt;0,4,3),0)),IF(AND($D137&lt;=CQ$6,$E137&gt;=CQ$5),60,0)))</f>
        <v/>
      </c>
      <c r="CR137" s="80" t="str">
        <f>IF(OR($A137="",NOT(ISNUMBER($G137))),"",IF(AND($F137&lt;=CR$6,$G137&gt;=CR$5),IF(CR$5&gt;$N137,5,$K137)*10+IF(AND($F137&gt;=CR$5,$F137&lt;=CR$6),IF(AND($G137&gt;=CR$5,$G137&lt;=CR$6),5,IF($L137=1,2,1)),IF(AND($G137&gt;=CR$5,$G137&lt;=CR$6),IF($M137&gt;0,4,3),0)),IF(AND($D137&lt;=CR$6,$E137&gt;=CR$5),60,0)))</f>
        <v/>
      </c>
      <c r="CS137" s="80" t="str">
        <f>IF(OR($A137="",NOT(ISNUMBER($G137))),"",IF(AND($F137&lt;=CS$6,$G137&gt;=CS$5),IF(CS$5&gt;$N137,5,$K137)*10+IF(AND($F137&gt;=CS$5,$F137&lt;=CS$6),IF(AND($G137&gt;=CS$5,$G137&lt;=CS$6),5,IF($L137=1,2,1)),IF(AND($G137&gt;=CS$5,$G137&lt;=CS$6),IF($M137&gt;0,4,3),0)),IF(AND($D137&lt;=CS$6,$E137&gt;=CS$5),60,0)))</f>
        <v/>
      </c>
      <c r="CT137" s="80" t="str">
        <f>IF(OR($A137="",NOT(ISNUMBER($G137))),"",IF(AND($F137&lt;=CT$6,$G137&gt;=CT$5),IF(CT$5&gt;$N137,5,$K137)*10+IF(AND($F137&gt;=CT$5,$F137&lt;=CT$6),IF(AND($G137&gt;=CT$5,$G137&lt;=CT$6),5,IF($L137=1,2,1)),IF(AND($G137&gt;=CT$5,$G137&lt;=CT$6),IF($M137&gt;0,4,3),0)),IF(AND($D137&lt;=CT$6,$E137&gt;=CT$5),60,0)))</f>
        <v/>
      </c>
      <c r="CU137" s="80" t="str">
        <f>IF(OR($A137="",NOT(ISNUMBER($G137))),"",IF(AND($F137&lt;=CU$6,$G137&gt;=CU$5),IF(CU$5&gt;$N137,5,$K137)*10+IF(AND($F137&gt;=CU$5,$F137&lt;=CU$6),IF(AND($G137&gt;=CU$5,$G137&lt;=CU$6),5,IF($L137=1,2,1)),IF(AND($G137&gt;=CU$5,$G137&lt;=CU$6),IF($M137&gt;0,4,3),0)),IF(AND($D137&lt;=CU$6,$E137&gt;=CU$5),60,0)))</f>
        <v/>
      </c>
      <c r="CV137" s="80" t="str">
        <f>IF(OR($A137="",NOT(ISNUMBER($G137))),"",IF(AND($F137&lt;=CV$6,$G137&gt;=CV$5),IF(CV$5&gt;$N137,5,$K137)*10+IF(AND($F137&gt;=CV$5,$F137&lt;=CV$6),IF(AND($G137&gt;=CV$5,$G137&lt;=CV$6),5,IF($L137=1,2,1)),IF(AND($G137&gt;=CV$5,$G137&lt;=CV$6),IF($M137&gt;0,4,3),0)),IF(AND($D137&lt;=CV$6,$E137&gt;=CV$5),60,0)))</f>
        <v/>
      </c>
      <c r="CW137" s="80" t="str">
        <f>IF(OR($A137="",NOT(ISNUMBER($G137))),"",IF(AND($F137&lt;=CW$6,$G137&gt;=CW$5),IF(CW$5&gt;$N137,5,$K137)*10+IF(AND($F137&gt;=CW$5,$F137&lt;=CW$6),IF(AND($G137&gt;=CW$5,$G137&lt;=CW$6),5,IF($L137=1,2,1)),IF(AND($G137&gt;=CW$5,$G137&lt;=CW$6),IF($M137&gt;0,4,3),0)),IF(AND($D137&lt;=CW$6,$E137&gt;=CW$5),60,0)))</f>
        <v/>
      </c>
      <c r="CX137" s="80" t="str">
        <f>IF(OR($A137="",NOT(ISNUMBER($G137))),"",IF(AND($F137&lt;=CX$6,$G137&gt;=CX$5),IF(CX$5&gt;$N137,5,$K137)*10+IF(AND($F137&gt;=CX$5,$F137&lt;=CX$6),IF(AND($G137&gt;=CX$5,$G137&lt;=CX$6),5,IF($L137=1,2,1)),IF(AND($G137&gt;=CX$5,$G137&lt;=CX$6),IF($M137&gt;0,4,3),0)),IF(AND($D137&lt;=CX$6,$E137&gt;=CX$5),60,0)))</f>
        <v/>
      </c>
      <c r="CY137" s="80" t="str">
        <f>IF(OR($A137="",NOT(ISNUMBER($G137))),"",IF(AND($F137&lt;=CY$6,$G137&gt;=CY$5),IF(CY$5&gt;$N137,5,$K137)*10+IF(AND($F137&gt;=CY$5,$F137&lt;=CY$6),IF(AND($G137&gt;=CY$5,$G137&lt;=CY$6),5,IF($L137=1,2,1)),IF(AND($G137&gt;=CY$5,$G137&lt;=CY$6),IF($M137&gt;0,4,3),0)),IF(AND($D137&lt;=CY$6,$E137&gt;=CY$5),60,0)))</f>
        <v/>
      </c>
      <c r="CZ137" s="80" t="str">
        <f>IF(OR($A137="",NOT(ISNUMBER($G137))),"",IF(AND($F137&lt;=CZ$6,$G137&gt;=CZ$5),IF(CZ$5&gt;$N137,5,$K137)*10+IF(AND($F137&gt;=CZ$5,$F137&lt;=CZ$6),IF(AND($G137&gt;=CZ$5,$G137&lt;=CZ$6),5,IF($L137=1,2,1)),IF(AND($G137&gt;=CZ$5,$G137&lt;=CZ$6),IF($M137&gt;0,4,3),0)),IF(AND($D137&lt;=CZ$6,$E137&gt;=CZ$5),60,0)))</f>
        <v/>
      </c>
      <c r="DA137" s="80" t="str">
        <f>IF(OR($A137="",NOT(ISNUMBER($G137))),"",IF(AND($F137&lt;=DA$6,$G137&gt;=DA$5),IF(DA$5&gt;$N137,5,$K137)*10+IF(AND($F137&gt;=DA$5,$F137&lt;=DA$6),IF(AND($G137&gt;=DA$5,$G137&lt;=DA$6),5,IF($L137=1,2,1)),IF(AND($G137&gt;=DA$5,$G137&lt;=DA$6),IF($M137&gt;0,4,3),0)),IF(AND($D137&lt;=DA$6,$E137&gt;=DA$5),60,0)))</f>
        <v/>
      </c>
      <c r="DB137" s="80" t="str">
        <f>IF(OR($A137="",NOT(ISNUMBER($G137))),"",IF(AND($F137&lt;=DB$6,$G137&gt;=DB$5),IF(DB$5&gt;$N137,5,$K137)*10+IF(AND($F137&gt;=DB$5,$F137&lt;=DB$6),IF(AND($G137&gt;=DB$5,$G137&lt;=DB$6),5,IF($L137=1,2,1)),IF(AND($G137&gt;=DB$5,$G137&lt;=DB$6),IF($M137&gt;0,4,3),0)),IF(AND($D137&lt;=DB$6,$E137&gt;=DB$5),60,0)))</f>
        <v/>
      </c>
      <c r="DC137" s="80" t="str">
        <f>IF(OR($A137="",NOT(ISNUMBER($G137))),"",IF(AND($F137&lt;=DC$6,$G137&gt;=DC$5),IF(DC$5&gt;$N137,5,$K137)*10+IF(AND($F137&gt;=DC$5,$F137&lt;=DC$6),IF(AND($G137&gt;=DC$5,$G137&lt;=DC$6),5,IF($L137=1,2,1)),IF(AND($G137&gt;=DC$5,$G137&lt;=DC$6),IF($M137&gt;0,4,3),0)),IF(AND($D137&lt;=DC$6,$E137&gt;=DC$5),60,0)))</f>
        <v/>
      </c>
      <c r="DD137" s="80" t="str">
        <f>IF(OR($A137="",NOT(ISNUMBER($G137))),"",IF(AND($F137&lt;=DD$6,$G137&gt;=DD$5),IF(DD$5&gt;$N137,5,$K137)*10+IF(AND($F137&gt;=DD$5,$F137&lt;=DD$6),IF(AND($G137&gt;=DD$5,$G137&lt;=DD$6),5,IF($L137=1,2,1)),IF(AND($G137&gt;=DD$5,$G137&lt;=DD$6),IF($M137&gt;0,4,3),0)),IF(AND($D137&lt;=DD$6,$E137&gt;=DD$5),60,0)))</f>
        <v/>
      </c>
      <c r="DE137" s="80" t="str">
        <f>IF(OR($A137="",NOT(ISNUMBER($G137))),"",IF(AND($F137&lt;=DE$6,$G137&gt;=DE$5),IF(DE$5&gt;$N137,5,$K137)*10+IF(AND($F137&gt;=DE$5,$F137&lt;=DE$6),IF(AND($G137&gt;=DE$5,$G137&lt;=DE$6),5,IF($L137=1,2,1)),IF(AND($G137&gt;=DE$5,$G137&lt;=DE$6),IF($M137&gt;0,4,3),0)),IF(AND($D137&lt;=DE$6,$E137&gt;=DE$5),60,0)))</f>
        <v/>
      </c>
      <c r="DF137" s="80" t="str">
        <f>IF(OR($A137="",NOT(ISNUMBER($G137))),"",IF(AND($F137&lt;=DF$6,$G137&gt;=DF$5),IF(DF$5&gt;$N137,5,$K137)*10+IF(AND($F137&gt;=DF$5,$F137&lt;=DF$6),IF(AND($G137&gt;=DF$5,$G137&lt;=DF$6),5,IF($L137=1,2,1)),IF(AND($G137&gt;=DF$5,$G137&lt;=DF$6),IF($M137&gt;0,4,3),0)),IF(AND($D137&lt;=DF$6,$E137&gt;=DF$5),60,0)))</f>
        <v/>
      </c>
      <c r="DG137" s="80" t="str">
        <f>IF(OR($A137="",NOT(ISNUMBER($G137))),"",IF(AND($F137&lt;=DG$6,$G137&gt;=DG$5),IF(DG$5&gt;$N137,5,$K137)*10+IF(AND($F137&gt;=DG$5,$F137&lt;=DG$6),IF(AND($G137&gt;=DG$5,$G137&lt;=DG$6),5,IF($L137=1,2,1)),IF(AND($G137&gt;=DG$5,$G137&lt;=DG$6),IF($M137&gt;0,4,3),0)),IF(AND($D137&lt;=DG$6,$E137&gt;=DG$5),60,0)))</f>
        <v/>
      </c>
      <c r="DH137" s="80" t="str">
        <f>IF(OR($A137="",NOT(ISNUMBER($G137))),"",IF(AND($F137&lt;=DH$6,$G137&gt;=DH$5),IF(DH$5&gt;$N137,5,$K137)*10+IF(AND($F137&gt;=DH$5,$F137&lt;=DH$6),IF(AND($G137&gt;=DH$5,$G137&lt;=DH$6),5,IF($L137=1,2,1)),IF(AND($G137&gt;=DH$5,$G137&lt;=DH$6),IF($M137&gt;0,4,3),0)),IF(AND($D137&lt;=DH$6,$E137&gt;=DH$5),60,0)))</f>
        <v/>
      </c>
      <c r="DI137" s="80" t="str">
        <f>IF(OR($A137="",NOT(ISNUMBER($G137))),"",IF(AND($F137&lt;=DI$6,$G137&gt;=DI$5),IF(DI$5&gt;$N137,5,$K137)*10+IF(AND($F137&gt;=DI$5,$F137&lt;=DI$6),IF(AND($G137&gt;=DI$5,$G137&lt;=DI$6),5,IF($L137=1,2,1)),IF(AND($G137&gt;=DI$5,$G137&lt;=DI$6),IF($M137&gt;0,4,3),0)),IF(AND($D137&lt;=DI$6,$E137&gt;=DI$5),60,0)))</f>
        <v/>
      </c>
      <c r="DJ137" s="80" t="str">
        <f>IF(OR($A137="",NOT(ISNUMBER($G137))),"",IF(AND($F137&lt;=DJ$6,$G137&gt;=DJ$5),IF(DJ$5&gt;$N137,5,$K137)*10+IF(AND($F137&gt;=DJ$5,$F137&lt;=DJ$6),IF(AND($G137&gt;=DJ$5,$G137&lt;=DJ$6),5,IF($L137=1,2,1)),IF(AND($G137&gt;=DJ$5,$G137&lt;=DJ$6),IF($M137&gt;0,4,3),0)),IF(AND($D137&lt;=DJ$6,$E137&gt;=DJ$5),60,0)))</f>
        <v/>
      </c>
      <c r="DK137" s="80" t="str">
        <f>IF(OR($A137="",NOT(ISNUMBER($G137))),"",IF(AND($F137&lt;=DK$6,$G137&gt;=DK$5),IF(DK$5&gt;$N137,5,$K137)*10+IF(AND($F137&gt;=DK$5,$F137&lt;=DK$6),IF(AND($G137&gt;=DK$5,$G137&lt;=DK$6),5,IF($L137=1,2,1)),IF(AND($G137&gt;=DK$5,$G137&lt;=DK$6),IF($M137&gt;0,4,3),0)),IF(AND($D137&lt;=DK$6,$E137&gt;=DK$5),60,0)))</f>
        <v/>
      </c>
      <c r="DL137" s="80" t="str">
        <f>IF(OR($A137="",NOT(ISNUMBER($G137))),"",IF(AND($F137&lt;=DL$6,$G137&gt;=DL$5),IF(DL$5&gt;$N137,5,$K137)*10+IF(AND($F137&gt;=DL$5,$F137&lt;=DL$6),IF(AND($G137&gt;=DL$5,$G137&lt;=DL$6),5,IF($L137=1,2,1)),IF(AND($G137&gt;=DL$5,$G137&lt;=DL$6),IF($M137&gt;0,4,3),0)),IF(AND($D137&lt;=DL$6,$E137&gt;=DL$5),60,0)))</f>
        <v/>
      </c>
      <c r="DM137" s="80" t="str">
        <f>IF(OR($A137="",NOT(ISNUMBER($G137))),"",IF(AND($F137&lt;=DM$6,$G137&gt;=DM$5),IF(DM$5&gt;$N137,5,$K137)*10+IF(AND($F137&gt;=DM$5,$F137&lt;=DM$6),IF(AND($G137&gt;=DM$5,$G137&lt;=DM$6),5,IF($L137=1,2,1)),IF(AND($G137&gt;=DM$5,$G137&lt;=DM$6),IF($M137&gt;0,4,3),0)),IF(AND($D137&lt;=DM$6,$E137&gt;=DM$5),60,0)))</f>
        <v/>
      </c>
      <c r="DN137" s="80" t="str">
        <f>IF(OR($A137="",NOT(ISNUMBER($G137))),"",IF(AND($F137&lt;=DN$6,$G137&gt;=DN$5),IF(DN$5&gt;$N137,5,$K137)*10+IF(AND($F137&gt;=DN$5,$F137&lt;=DN$6),IF(AND($G137&gt;=DN$5,$G137&lt;=DN$6),5,IF($L137=1,2,1)),IF(AND($G137&gt;=DN$5,$G137&lt;=DN$6),IF($M137&gt;0,4,3),0)),IF(AND($D137&lt;=DN$6,$E137&gt;=DN$5),60,0)))</f>
        <v/>
      </c>
      <c r="DO137" s="80" t="str">
        <f>IF(OR($A137="",NOT(ISNUMBER($G137))),"",IF(AND($F137&lt;=DO$6,$G137&gt;=DO$5),IF(DO$5&gt;$N137,5,$K137)*10+IF(AND($F137&gt;=DO$5,$F137&lt;=DO$6),IF(AND($G137&gt;=DO$5,$G137&lt;=DO$6),5,IF($L137=1,2,1)),IF(AND($G137&gt;=DO$5,$G137&lt;=DO$6),IF($M137&gt;0,4,3),0)),IF(AND($D137&lt;=DO$6,$E137&gt;=DO$5),60,0)))</f>
        <v/>
      </c>
      <c r="DP137" s="80" t="str">
        <f>IF(OR($A137="",NOT(ISNUMBER($G137))),"",IF(AND($F137&lt;=DP$6,$G137&gt;=DP$5),IF(DP$5&gt;$N137,5,$K137)*10+IF(AND($F137&gt;=DP$5,$F137&lt;=DP$6),IF(AND($G137&gt;=DP$5,$G137&lt;=DP$6),5,IF($L137=1,2,1)),IF(AND($G137&gt;=DP$5,$G137&lt;=DP$6),IF($M137&gt;0,4,3),0)),IF(AND($D137&lt;=DP$6,$E137&gt;=DP$5),60,0)))</f>
        <v/>
      </c>
      <c r="DQ137" s="80" t="str">
        <f>IF(OR($A137="",NOT(ISNUMBER($G137))),"",IF(AND($F137&lt;=DQ$6,$G137&gt;=DQ$5),IF(DQ$5&gt;$N137,5,$K137)*10+IF(AND($F137&gt;=DQ$5,$F137&lt;=DQ$6),IF(AND($G137&gt;=DQ$5,$G137&lt;=DQ$6),5,IF($L137=1,2,1)),IF(AND($G137&gt;=DQ$5,$G137&lt;=DQ$6),IF($M137&gt;0,4,3),0)),IF(AND($D137&lt;=DQ$6,$E137&gt;=DQ$5),60,0)))</f>
        <v/>
      </c>
      <c r="DR137" s="80" t="str">
        <f>IF(OR($A137="",NOT(ISNUMBER($G137))),"",IF(AND($F137&lt;=DR$6,$G137&gt;=DR$5),IF(DR$5&gt;$N137,5,$K137)*10+IF(AND($F137&gt;=DR$5,$F137&lt;=DR$6),IF(AND($G137&gt;=DR$5,$G137&lt;=DR$6),5,IF($L137=1,2,1)),IF(AND($G137&gt;=DR$5,$G137&lt;=DR$6),IF($M137&gt;0,4,3),0)),IF(AND($D137&lt;=DR$6,$E137&gt;=DR$5),60,0)))</f>
        <v/>
      </c>
      <c r="DS137" s="80" t="str">
        <f>IF(OR($A137="",NOT(ISNUMBER($G137))),"",IF(AND($F137&lt;=DS$6,$G137&gt;=DS$5),IF(DS$5&gt;$N137,5,$K137)*10+IF(AND($F137&gt;=DS$5,$F137&lt;=DS$6),IF(AND($G137&gt;=DS$5,$G137&lt;=DS$6),5,IF($L137=1,2,1)),IF(AND($G137&gt;=DS$5,$G137&lt;=DS$6),IF($M137&gt;0,4,3),0)),IF(AND($D137&lt;=DS$6,$E137&gt;=DS$5),60,0)))</f>
        <v/>
      </c>
      <c r="DT137" s="80" t="str">
        <f>IF(OR($A137="",NOT(ISNUMBER($G137))),"",IF(AND($F137&lt;=DT$6,$G137&gt;=DT$5),IF(DT$5&gt;$N137,5,$K137)*10+IF(AND($F137&gt;=DT$5,$F137&lt;=DT$6),IF(AND($G137&gt;=DT$5,$G137&lt;=DT$6),5,IF($L137=1,2,1)),IF(AND($G137&gt;=DT$5,$G137&lt;=DT$6),IF($M137&gt;0,4,3),0)),IF(AND($D137&lt;=DT$6,$E137&gt;=DT$5),60,0)))</f>
        <v/>
      </c>
      <c r="DU137" s="80" t="str">
        <f>IF(OR($A137="",NOT(ISNUMBER($G137))),"",IF(AND($F137&lt;=DU$6,$G137&gt;=DU$5),IF(DU$5&gt;$N137,5,$K137)*10+IF(AND($F137&gt;=DU$5,$F137&lt;=DU$6),IF(AND($G137&gt;=DU$5,$G137&lt;=DU$6),5,IF($L137=1,2,1)),IF(AND($G137&gt;=DU$5,$G137&lt;=DU$6),IF($M137&gt;0,4,3),0)),IF(AND($D137&lt;=DU$6,$E137&gt;=DU$5),60,0)))</f>
        <v/>
      </c>
      <c r="DV137" s="80" t="str">
        <f>IF(OR($A137="",NOT(ISNUMBER($G137))),"",IF(AND($F137&lt;=DV$6,$G137&gt;=DV$5),IF(DV$5&gt;$N137,5,$K137)*10+IF(AND($F137&gt;=DV$5,$F137&lt;=DV$6),IF(AND($G137&gt;=DV$5,$G137&lt;=DV$6),5,IF($L137=1,2,1)),IF(AND($G137&gt;=DV$5,$G137&lt;=DV$6),IF($M137&gt;0,4,3),0)),IF(AND($D137&lt;=DV$6,$E137&gt;=DV$5),60,0)))</f>
        <v/>
      </c>
      <c r="DW137" s="80" t="str">
        <f>IF(OR($A137="",NOT(ISNUMBER($G137))),"",IF(AND($F137&lt;=DW$6,$G137&gt;=DW$5),IF(DW$5&gt;$N137,5,$K137)*10+IF(AND($F137&gt;=DW$5,$F137&lt;=DW$6),IF(AND($G137&gt;=DW$5,$G137&lt;=DW$6),5,IF($L137=1,2,1)),IF(AND($G137&gt;=DW$5,$G137&lt;=DW$6),IF($M137&gt;0,4,3),0)),IF(AND($D137&lt;=DW$6,$E137&gt;=DW$5),60,0)))</f>
        <v/>
      </c>
      <c r="DX137" s="80" t="str">
        <f>IF(OR($A137="",NOT(ISNUMBER($G137))),"",IF(AND($F137&lt;=DX$6,$G137&gt;=DX$5),IF(DX$5&gt;$N137,5,$K137)*10+IF(AND($F137&gt;=DX$5,$F137&lt;=DX$6),IF(AND($G137&gt;=DX$5,$G137&lt;=DX$6),5,IF($L137=1,2,1)),IF(AND($G137&gt;=DX$5,$G137&lt;=DX$6),IF($M137&gt;0,4,3),0)),IF(AND($D137&lt;=DX$6,$E137&gt;=DX$5),60,0)))</f>
        <v/>
      </c>
      <c r="DY137" s="80" t="str">
        <f>IF(OR($A137="",NOT(ISNUMBER($G137))),"",IF(AND($F137&lt;=DY$6,$G137&gt;=DY$5),IF(DY$5&gt;$N137,5,$K137)*10+IF(AND($F137&gt;=DY$5,$F137&lt;=DY$6),IF(AND($G137&gt;=DY$5,$G137&lt;=DY$6),5,IF($L137=1,2,1)),IF(AND($G137&gt;=DY$5,$G137&lt;=DY$6),IF($M137&gt;0,4,3),0)),IF(AND($D137&lt;=DY$6,$E137&gt;=DY$5),60,0)))</f>
        <v/>
      </c>
      <c r="DZ137" s="80" t="str">
        <f>IF(OR($A137="",NOT(ISNUMBER($G137))),"",IF(AND($F137&lt;=DZ$6,$G137&gt;=DZ$5),IF(DZ$5&gt;$N137,5,$K137)*10+IF(AND($F137&gt;=DZ$5,$F137&lt;=DZ$6),IF(AND($G137&gt;=DZ$5,$G137&lt;=DZ$6),5,IF($L137=1,2,1)),IF(AND($G137&gt;=DZ$5,$G137&lt;=DZ$6),IF($M137&gt;0,4,3),0)),IF(AND($D137&lt;=DZ$6,$E137&gt;=DZ$5),60,0)))</f>
        <v/>
      </c>
      <c r="EA137" s="80" t="str">
        <f>IF(OR($A137="",NOT(ISNUMBER($G137))),"",IF(AND($F137&lt;=EA$6,$G137&gt;=EA$5),IF(EA$5&gt;$N137,5,$K137)*10+IF(AND($F137&gt;=EA$5,$F137&lt;=EA$6),IF(AND($G137&gt;=EA$5,$G137&lt;=EA$6),5,IF($L137=1,2,1)),IF(AND($G137&gt;=EA$5,$G137&lt;=EA$6),IF($M137&gt;0,4,3),0)),IF(AND($D137&lt;=EA$6,$E137&gt;=EA$5),60,0)))</f>
        <v/>
      </c>
      <c r="EB137" s="80" t="str">
        <f>IF(OR($A137="",NOT(ISNUMBER($G137))),"",IF(AND($F137&lt;=EB$6,$G137&gt;=EB$5),IF(EB$5&gt;$N137,5,$K137)*10+IF(AND($F137&gt;=EB$5,$F137&lt;=EB$6),IF(AND($G137&gt;=EB$5,$G137&lt;=EB$6),5,IF($L137=1,2,1)),IF(AND($G137&gt;=EB$5,$G137&lt;=EB$6),IF($M137&gt;0,4,3),0)),IF(AND($D137&lt;=EB$6,$E137&gt;=EB$5),60,0)))</f>
        <v/>
      </c>
      <c r="EC137" s="80" t="str">
        <f>IF(OR($A137="",NOT(ISNUMBER($G137))),"",IF(AND($F137&lt;=EC$6,$G137&gt;=EC$5),IF(EC$5&gt;$N137,5,$K137)*10+IF(AND($F137&gt;=EC$5,$F137&lt;=EC$6),IF(AND($G137&gt;=EC$5,$G137&lt;=EC$6),5,IF($L137=1,2,1)),IF(AND($G137&gt;=EC$5,$G137&lt;=EC$6),IF($M137&gt;0,4,3),0)),IF(AND($D137&lt;=EC$6,$E137&gt;=EC$5),60,0)))</f>
        <v/>
      </c>
      <c r="ED137" s="80" t="str">
        <f>IF(OR($A137="",NOT(ISNUMBER($G137))),"",IF(AND($F137&lt;=ED$6,$G137&gt;=ED$5),IF(ED$5&gt;$N137,5,$K137)*10+IF(AND($F137&gt;=ED$5,$F137&lt;=ED$6),IF(AND($G137&gt;=ED$5,$G137&lt;=ED$6),5,IF($L137=1,2,1)),IF(AND($G137&gt;=ED$5,$G137&lt;=ED$6),IF($M137&gt;0,4,3),0)),IF(AND($D137&lt;=ED$6,$E137&gt;=ED$5),60,0)))</f>
        <v/>
      </c>
    </row>
    <row r="138" ht="18" customHeight="1">
      <c r="A138" s="52" t="str">
        <f>IF(Tasks!$B138="","",Tasks!$A138)</f>
        <v/>
      </c>
      <c r="B138" s="78" t="str">
        <f>IF(Tasks!$B138="","",Tasks!$B138)</f>
        <v/>
      </c>
      <c r="C138" s="25" t="str">
        <f>IF($B138="","",IF(AND(Tasks!$D138="",Tasks!$G138=""),"-",IF(Tasks!$D138="","",Tasks!$D138&amp;IF(OR(Tasks!$E138="",Tasks!$E138="FS"),IF(N(Tasks!$F138)=0,"","FS"),Tasks!$E138)&amp;IF(N(Tasks!$F138)=0,"",IF(Tasks!$F138&gt;0,"+","")&amp;Tasks!$F138))&amp;IF(AND(Tasks!$D138&lt;&gt;"",Tasks!$G138&lt;&gt;""),", ","")&amp;IF(Tasks!$G138="","",Tasks!$G138&amp;IF(OR(Tasks!$H138="",Tasks!$H138="FS"),IF(N(Tasks!$I138)=0,"","FS"),Tasks!$H138)&amp;IF(N(Tasks!$I138)=0,"",IF(Tasks!$I138&gt;0,"+","")&amp;Tasks!$I138))))</f>
        <v/>
      </c>
      <c r="D138" s="51" t="str">
        <f>IF(OR($B138="",Tasks!$Q138=""),"",Tasks!$Q138)</f>
        <v/>
      </c>
      <c r="E138" s="51" t="str">
        <f>IF(OR($B138="",Tasks!$R138=""),"",Tasks!$R138)</f>
        <v/>
      </c>
      <c r="F138" s="51" t="str">
        <f>IF(OR($B138="",Tasks!$S138=""),"",Tasks!$S138)</f>
        <v/>
      </c>
      <c r="G138" s="51" t="str">
        <f>IF(OR($B138="",Tasks!$T138=""),"",Tasks!$T138)</f>
        <v/>
      </c>
      <c r="H138" s="52" t="str">
        <f>IF($B138="","",Tasks!$AE138)</f>
        <v/>
      </c>
      <c r="I138" s="79" t="str">
        <f>IF($B138="","",Tasks!$AF138)</f>
        <v/>
      </c>
      <c r="J138" s="53" t="str">
        <f>IF(OR($B138="",Tasks!$V138=""),"",Tasks!$V138)</f>
        <v/>
      </c>
      <c r="K138" s="52" t="str">
        <f>IF($B138="","",Tasks!$AA138)</f>
        <v/>
      </c>
      <c r="L138" s="52" t="str">
        <f>IF($B138="","",Tasks!$AB138)</f>
        <v/>
      </c>
      <c r="M138" s="52" t="str">
        <f>IF($B138="","",Tasks!$Z138)</f>
        <v/>
      </c>
      <c r="N138" s="52" t="str">
        <f>IF(OR($B138="",Tasks!$AG138=""),"",Tasks!$AG138)</f>
        <v/>
      </c>
      <c r="O138" s="80" t="str">
        <f>IF(OR($A138="",NOT(ISNUMBER($G138))),"",IF(AND($F138&lt;=O$6,$G138&gt;=O$5),IF(O$5&gt;$N138,5,$K138)*10+IF(AND($F138&gt;=O$5,$F138&lt;=O$6),IF(AND($G138&gt;=O$5,$G138&lt;=O$6),5,IF($L138=1,2,1)),IF(AND($G138&gt;=O$5,$G138&lt;=O$6),IF($M138&gt;0,4,3),0)),IF(AND($D138&lt;=O$6,$E138&gt;=O$5),60,0)))</f>
        <v/>
      </c>
      <c r="P138" s="80" t="str">
        <f>IF(OR($A138="",NOT(ISNUMBER($G138))),"",IF(AND($F138&lt;=P$6,$G138&gt;=P$5),IF(P$5&gt;$N138,5,$K138)*10+IF(AND($F138&gt;=P$5,$F138&lt;=P$6),IF(AND($G138&gt;=P$5,$G138&lt;=P$6),5,IF($L138=1,2,1)),IF(AND($G138&gt;=P$5,$G138&lt;=P$6),IF($M138&gt;0,4,3),0)),IF(AND($D138&lt;=P$6,$E138&gt;=P$5),60,0)))</f>
        <v/>
      </c>
      <c r="Q138" s="80" t="str">
        <f>IF(OR($A138="",NOT(ISNUMBER($G138))),"",IF(AND($F138&lt;=Q$6,$G138&gt;=Q$5),IF(Q$5&gt;$N138,5,$K138)*10+IF(AND($F138&gt;=Q$5,$F138&lt;=Q$6),IF(AND($G138&gt;=Q$5,$G138&lt;=Q$6),5,IF($L138=1,2,1)),IF(AND($G138&gt;=Q$5,$G138&lt;=Q$6),IF($M138&gt;0,4,3),0)),IF(AND($D138&lt;=Q$6,$E138&gt;=Q$5),60,0)))</f>
        <v/>
      </c>
      <c r="R138" s="80" t="str">
        <f>IF(OR($A138="",NOT(ISNUMBER($G138))),"",IF(AND($F138&lt;=R$6,$G138&gt;=R$5),IF(R$5&gt;$N138,5,$K138)*10+IF(AND($F138&gt;=R$5,$F138&lt;=R$6),IF(AND($G138&gt;=R$5,$G138&lt;=R$6),5,IF($L138=1,2,1)),IF(AND($G138&gt;=R$5,$G138&lt;=R$6),IF($M138&gt;0,4,3),0)),IF(AND($D138&lt;=R$6,$E138&gt;=R$5),60,0)))</f>
        <v/>
      </c>
      <c r="S138" s="80" t="str">
        <f>IF(OR($A138="",NOT(ISNUMBER($G138))),"",IF(AND($F138&lt;=S$6,$G138&gt;=S$5),IF(S$5&gt;$N138,5,$K138)*10+IF(AND($F138&gt;=S$5,$F138&lt;=S$6),IF(AND($G138&gt;=S$5,$G138&lt;=S$6),5,IF($L138=1,2,1)),IF(AND($G138&gt;=S$5,$G138&lt;=S$6),IF($M138&gt;0,4,3),0)),IF(AND($D138&lt;=S$6,$E138&gt;=S$5),60,0)))</f>
        <v/>
      </c>
      <c r="T138" s="80" t="str">
        <f>IF(OR($A138="",NOT(ISNUMBER($G138))),"",IF(AND($F138&lt;=T$6,$G138&gt;=T$5),IF(T$5&gt;$N138,5,$K138)*10+IF(AND($F138&gt;=T$5,$F138&lt;=T$6),IF(AND($G138&gt;=T$5,$G138&lt;=T$6),5,IF($L138=1,2,1)),IF(AND($G138&gt;=T$5,$G138&lt;=T$6),IF($M138&gt;0,4,3),0)),IF(AND($D138&lt;=T$6,$E138&gt;=T$5),60,0)))</f>
        <v/>
      </c>
      <c r="U138" s="80" t="str">
        <f>IF(OR($A138="",NOT(ISNUMBER($G138))),"",IF(AND($F138&lt;=U$6,$G138&gt;=U$5),IF(U$5&gt;$N138,5,$K138)*10+IF(AND($F138&gt;=U$5,$F138&lt;=U$6),IF(AND($G138&gt;=U$5,$G138&lt;=U$6),5,IF($L138=1,2,1)),IF(AND($G138&gt;=U$5,$G138&lt;=U$6),IF($M138&gt;0,4,3),0)),IF(AND($D138&lt;=U$6,$E138&gt;=U$5),60,0)))</f>
        <v/>
      </c>
      <c r="V138" s="80" t="str">
        <f>IF(OR($A138="",NOT(ISNUMBER($G138))),"",IF(AND($F138&lt;=V$6,$G138&gt;=V$5),IF(V$5&gt;$N138,5,$K138)*10+IF(AND($F138&gt;=V$5,$F138&lt;=V$6),IF(AND($G138&gt;=V$5,$G138&lt;=V$6),5,IF($L138=1,2,1)),IF(AND($G138&gt;=V$5,$G138&lt;=V$6),IF($M138&gt;0,4,3),0)),IF(AND($D138&lt;=V$6,$E138&gt;=V$5),60,0)))</f>
        <v/>
      </c>
      <c r="W138" s="80" t="str">
        <f>IF(OR($A138="",NOT(ISNUMBER($G138))),"",IF(AND($F138&lt;=W$6,$G138&gt;=W$5),IF(W$5&gt;$N138,5,$K138)*10+IF(AND($F138&gt;=W$5,$F138&lt;=W$6),IF(AND($G138&gt;=W$5,$G138&lt;=W$6),5,IF($L138=1,2,1)),IF(AND($G138&gt;=W$5,$G138&lt;=W$6),IF($M138&gt;0,4,3),0)),IF(AND($D138&lt;=W$6,$E138&gt;=W$5),60,0)))</f>
        <v/>
      </c>
      <c r="X138" s="80" t="str">
        <f>IF(OR($A138="",NOT(ISNUMBER($G138))),"",IF(AND($F138&lt;=X$6,$G138&gt;=X$5),IF(X$5&gt;$N138,5,$K138)*10+IF(AND($F138&gt;=X$5,$F138&lt;=X$6),IF(AND($G138&gt;=X$5,$G138&lt;=X$6),5,IF($L138=1,2,1)),IF(AND($G138&gt;=X$5,$G138&lt;=X$6),IF($M138&gt;0,4,3),0)),IF(AND($D138&lt;=X$6,$E138&gt;=X$5),60,0)))</f>
        <v/>
      </c>
      <c r="Y138" s="80" t="str">
        <f>IF(OR($A138="",NOT(ISNUMBER($G138))),"",IF(AND($F138&lt;=Y$6,$G138&gt;=Y$5),IF(Y$5&gt;$N138,5,$K138)*10+IF(AND($F138&gt;=Y$5,$F138&lt;=Y$6),IF(AND($G138&gt;=Y$5,$G138&lt;=Y$6),5,IF($L138=1,2,1)),IF(AND($G138&gt;=Y$5,$G138&lt;=Y$6),IF($M138&gt;0,4,3),0)),IF(AND($D138&lt;=Y$6,$E138&gt;=Y$5),60,0)))</f>
        <v/>
      </c>
      <c r="Z138" s="80" t="str">
        <f>IF(OR($A138="",NOT(ISNUMBER($G138))),"",IF(AND($F138&lt;=Z$6,$G138&gt;=Z$5),IF(Z$5&gt;$N138,5,$K138)*10+IF(AND($F138&gt;=Z$5,$F138&lt;=Z$6),IF(AND($G138&gt;=Z$5,$G138&lt;=Z$6),5,IF($L138=1,2,1)),IF(AND($G138&gt;=Z$5,$G138&lt;=Z$6),IF($M138&gt;0,4,3),0)),IF(AND($D138&lt;=Z$6,$E138&gt;=Z$5),60,0)))</f>
        <v/>
      </c>
      <c r="AA138" s="80" t="str">
        <f>IF(OR($A138="",NOT(ISNUMBER($G138))),"",IF(AND($F138&lt;=AA$6,$G138&gt;=AA$5),IF(AA$5&gt;$N138,5,$K138)*10+IF(AND($F138&gt;=AA$5,$F138&lt;=AA$6),IF(AND($G138&gt;=AA$5,$G138&lt;=AA$6),5,IF($L138=1,2,1)),IF(AND($G138&gt;=AA$5,$G138&lt;=AA$6),IF($M138&gt;0,4,3),0)),IF(AND($D138&lt;=AA$6,$E138&gt;=AA$5),60,0)))</f>
        <v/>
      </c>
      <c r="AB138" s="80" t="str">
        <f>IF(OR($A138="",NOT(ISNUMBER($G138))),"",IF(AND($F138&lt;=AB$6,$G138&gt;=AB$5),IF(AB$5&gt;$N138,5,$K138)*10+IF(AND($F138&gt;=AB$5,$F138&lt;=AB$6),IF(AND($G138&gt;=AB$5,$G138&lt;=AB$6),5,IF($L138=1,2,1)),IF(AND($G138&gt;=AB$5,$G138&lt;=AB$6),IF($M138&gt;0,4,3),0)),IF(AND($D138&lt;=AB$6,$E138&gt;=AB$5),60,0)))</f>
        <v/>
      </c>
      <c r="AC138" s="80" t="str">
        <f>IF(OR($A138="",NOT(ISNUMBER($G138))),"",IF(AND($F138&lt;=AC$6,$G138&gt;=AC$5),IF(AC$5&gt;$N138,5,$K138)*10+IF(AND($F138&gt;=AC$5,$F138&lt;=AC$6),IF(AND($G138&gt;=AC$5,$G138&lt;=AC$6),5,IF($L138=1,2,1)),IF(AND($G138&gt;=AC$5,$G138&lt;=AC$6),IF($M138&gt;0,4,3),0)),IF(AND($D138&lt;=AC$6,$E138&gt;=AC$5),60,0)))</f>
        <v/>
      </c>
      <c r="AD138" s="80" t="str">
        <f>IF(OR($A138="",NOT(ISNUMBER($G138))),"",IF(AND($F138&lt;=AD$6,$G138&gt;=AD$5),IF(AD$5&gt;$N138,5,$K138)*10+IF(AND($F138&gt;=AD$5,$F138&lt;=AD$6),IF(AND($G138&gt;=AD$5,$G138&lt;=AD$6),5,IF($L138=1,2,1)),IF(AND($G138&gt;=AD$5,$G138&lt;=AD$6),IF($M138&gt;0,4,3),0)),IF(AND($D138&lt;=AD$6,$E138&gt;=AD$5),60,0)))</f>
        <v/>
      </c>
      <c r="AE138" s="80" t="str">
        <f>IF(OR($A138="",NOT(ISNUMBER($G138))),"",IF(AND($F138&lt;=AE$6,$G138&gt;=AE$5),IF(AE$5&gt;$N138,5,$K138)*10+IF(AND($F138&gt;=AE$5,$F138&lt;=AE$6),IF(AND($G138&gt;=AE$5,$G138&lt;=AE$6),5,IF($L138=1,2,1)),IF(AND($G138&gt;=AE$5,$G138&lt;=AE$6),IF($M138&gt;0,4,3),0)),IF(AND($D138&lt;=AE$6,$E138&gt;=AE$5),60,0)))</f>
        <v/>
      </c>
      <c r="AF138" s="80" t="str">
        <f>IF(OR($A138="",NOT(ISNUMBER($G138))),"",IF(AND($F138&lt;=AF$6,$G138&gt;=AF$5),IF(AF$5&gt;$N138,5,$K138)*10+IF(AND($F138&gt;=AF$5,$F138&lt;=AF$6),IF(AND($G138&gt;=AF$5,$G138&lt;=AF$6),5,IF($L138=1,2,1)),IF(AND($G138&gt;=AF$5,$G138&lt;=AF$6),IF($M138&gt;0,4,3),0)),IF(AND($D138&lt;=AF$6,$E138&gt;=AF$5),60,0)))</f>
        <v/>
      </c>
      <c r="AG138" s="80" t="str">
        <f>IF(OR($A138="",NOT(ISNUMBER($G138))),"",IF(AND($F138&lt;=AG$6,$G138&gt;=AG$5),IF(AG$5&gt;$N138,5,$K138)*10+IF(AND($F138&gt;=AG$5,$F138&lt;=AG$6),IF(AND($G138&gt;=AG$5,$G138&lt;=AG$6),5,IF($L138=1,2,1)),IF(AND($G138&gt;=AG$5,$G138&lt;=AG$6),IF($M138&gt;0,4,3),0)),IF(AND($D138&lt;=AG$6,$E138&gt;=AG$5),60,0)))</f>
        <v/>
      </c>
      <c r="AH138" s="80" t="str">
        <f>IF(OR($A138="",NOT(ISNUMBER($G138))),"",IF(AND($F138&lt;=AH$6,$G138&gt;=AH$5),IF(AH$5&gt;$N138,5,$K138)*10+IF(AND($F138&gt;=AH$5,$F138&lt;=AH$6),IF(AND($G138&gt;=AH$5,$G138&lt;=AH$6),5,IF($L138=1,2,1)),IF(AND($G138&gt;=AH$5,$G138&lt;=AH$6),IF($M138&gt;0,4,3),0)),IF(AND($D138&lt;=AH$6,$E138&gt;=AH$5),60,0)))</f>
        <v/>
      </c>
      <c r="AI138" s="80" t="str">
        <f>IF(OR($A138="",NOT(ISNUMBER($G138))),"",IF(AND($F138&lt;=AI$6,$G138&gt;=AI$5),IF(AI$5&gt;$N138,5,$K138)*10+IF(AND($F138&gt;=AI$5,$F138&lt;=AI$6),IF(AND($G138&gt;=AI$5,$G138&lt;=AI$6),5,IF($L138=1,2,1)),IF(AND($G138&gt;=AI$5,$G138&lt;=AI$6),IF($M138&gt;0,4,3),0)),IF(AND($D138&lt;=AI$6,$E138&gt;=AI$5),60,0)))</f>
        <v/>
      </c>
      <c r="AJ138" s="80" t="str">
        <f>IF(OR($A138="",NOT(ISNUMBER($G138))),"",IF(AND($F138&lt;=AJ$6,$G138&gt;=AJ$5),IF(AJ$5&gt;$N138,5,$K138)*10+IF(AND($F138&gt;=AJ$5,$F138&lt;=AJ$6),IF(AND($G138&gt;=AJ$5,$G138&lt;=AJ$6),5,IF($L138=1,2,1)),IF(AND($G138&gt;=AJ$5,$G138&lt;=AJ$6),IF($M138&gt;0,4,3),0)),IF(AND($D138&lt;=AJ$6,$E138&gt;=AJ$5),60,0)))</f>
        <v/>
      </c>
      <c r="AK138" s="80" t="str">
        <f>IF(OR($A138="",NOT(ISNUMBER($G138))),"",IF(AND($F138&lt;=AK$6,$G138&gt;=AK$5),IF(AK$5&gt;$N138,5,$K138)*10+IF(AND($F138&gt;=AK$5,$F138&lt;=AK$6),IF(AND($G138&gt;=AK$5,$G138&lt;=AK$6),5,IF($L138=1,2,1)),IF(AND($G138&gt;=AK$5,$G138&lt;=AK$6),IF($M138&gt;0,4,3),0)),IF(AND($D138&lt;=AK$6,$E138&gt;=AK$5),60,0)))</f>
        <v/>
      </c>
      <c r="AL138" s="80" t="str">
        <f>IF(OR($A138="",NOT(ISNUMBER($G138))),"",IF(AND($F138&lt;=AL$6,$G138&gt;=AL$5),IF(AL$5&gt;$N138,5,$K138)*10+IF(AND($F138&gt;=AL$5,$F138&lt;=AL$6),IF(AND($G138&gt;=AL$5,$G138&lt;=AL$6),5,IF($L138=1,2,1)),IF(AND($G138&gt;=AL$5,$G138&lt;=AL$6),IF($M138&gt;0,4,3),0)),IF(AND($D138&lt;=AL$6,$E138&gt;=AL$5),60,0)))</f>
        <v/>
      </c>
      <c r="AM138" s="80" t="str">
        <f>IF(OR($A138="",NOT(ISNUMBER($G138))),"",IF(AND($F138&lt;=AM$6,$G138&gt;=AM$5),IF(AM$5&gt;$N138,5,$K138)*10+IF(AND($F138&gt;=AM$5,$F138&lt;=AM$6),IF(AND($G138&gt;=AM$5,$G138&lt;=AM$6),5,IF($L138=1,2,1)),IF(AND($G138&gt;=AM$5,$G138&lt;=AM$6),IF($M138&gt;0,4,3),0)),IF(AND($D138&lt;=AM$6,$E138&gt;=AM$5),60,0)))</f>
        <v/>
      </c>
      <c r="AN138" s="80" t="str">
        <f>IF(OR($A138="",NOT(ISNUMBER($G138))),"",IF(AND($F138&lt;=AN$6,$G138&gt;=AN$5),IF(AN$5&gt;$N138,5,$K138)*10+IF(AND($F138&gt;=AN$5,$F138&lt;=AN$6),IF(AND($G138&gt;=AN$5,$G138&lt;=AN$6),5,IF($L138=1,2,1)),IF(AND($G138&gt;=AN$5,$G138&lt;=AN$6),IF($M138&gt;0,4,3),0)),IF(AND($D138&lt;=AN$6,$E138&gt;=AN$5),60,0)))</f>
        <v/>
      </c>
      <c r="AO138" s="80" t="str">
        <f>IF(OR($A138="",NOT(ISNUMBER($G138))),"",IF(AND($F138&lt;=AO$6,$G138&gt;=AO$5),IF(AO$5&gt;$N138,5,$K138)*10+IF(AND($F138&gt;=AO$5,$F138&lt;=AO$6),IF(AND($G138&gt;=AO$5,$G138&lt;=AO$6),5,IF($L138=1,2,1)),IF(AND($G138&gt;=AO$5,$G138&lt;=AO$6),IF($M138&gt;0,4,3),0)),IF(AND($D138&lt;=AO$6,$E138&gt;=AO$5),60,0)))</f>
        <v/>
      </c>
      <c r="AP138" s="80" t="str">
        <f>IF(OR($A138="",NOT(ISNUMBER($G138))),"",IF(AND($F138&lt;=AP$6,$G138&gt;=AP$5),IF(AP$5&gt;$N138,5,$K138)*10+IF(AND($F138&gt;=AP$5,$F138&lt;=AP$6),IF(AND($G138&gt;=AP$5,$G138&lt;=AP$6),5,IF($L138=1,2,1)),IF(AND($G138&gt;=AP$5,$G138&lt;=AP$6),IF($M138&gt;0,4,3),0)),IF(AND($D138&lt;=AP$6,$E138&gt;=AP$5),60,0)))</f>
        <v/>
      </c>
      <c r="AQ138" s="80" t="str">
        <f>IF(OR($A138="",NOT(ISNUMBER($G138))),"",IF(AND($F138&lt;=AQ$6,$G138&gt;=AQ$5),IF(AQ$5&gt;$N138,5,$K138)*10+IF(AND($F138&gt;=AQ$5,$F138&lt;=AQ$6),IF(AND($G138&gt;=AQ$5,$G138&lt;=AQ$6),5,IF($L138=1,2,1)),IF(AND($G138&gt;=AQ$5,$G138&lt;=AQ$6),IF($M138&gt;0,4,3),0)),IF(AND($D138&lt;=AQ$6,$E138&gt;=AQ$5),60,0)))</f>
        <v/>
      </c>
      <c r="AR138" s="80" t="str">
        <f>IF(OR($A138="",NOT(ISNUMBER($G138))),"",IF(AND($F138&lt;=AR$6,$G138&gt;=AR$5),IF(AR$5&gt;$N138,5,$K138)*10+IF(AND($F138&gt;=AR$5,$F138&lt;=AR$6),IF(AND($G138&gt;=AR$5,$G138&lt;=AR$6),5,IF($L138=1,2,1)),IF(AND($G138&gt;=AR$5,$G138&lt;=AR$6),IF($M138&gt;0,4,3),0)),IF(AND($D138&lt;=AR$6,$E138&gt;=AR$5),60,0)))</f>
        <v/>
      </c>
      <c r="AS138" s="80" t="str">
        <f>IF(OR($A138="",NOT(ISNUMBER($G138))),"",IF(AND($F138&lt;=AS$6,$G138&gt;=AS$5),IF(AS$5&gt;$N138,5,$K138)*10+IF(AND($F138&gt;=AS$5,$F138&lt;=AS$6),IF(AND($G138&gt;=AS$5,$G138&lt;=AS$6),5,IF($L138=1,2,1)),IF(AND($G138&gt;=AS$5,$G138&lt;=AS$6),IF($M138&gt;0,4,3),0)),IF(AND($D138&lt;=AS$6,$E138&gt;=AS$5),60,0)))</f>
        <v/>
      </c>
      <c r="AT138" s="80" t="str">
        <f>IF(OR($A138="",NOT(ISNUMBER($G138))),"",IF(AND($F138&lt;=AT$6,$G138&gt;=AT$5),IF(AT$5&gt;$N138,5,$K138)*10+IF(AND($F138&gt;=AT$5,$F138&lt;=AT$6),IF(AND($G138&gt;=AT$5,$G138&lt;=AT$6),5,IF($L138=1,2,1)),IF(AND($G138&gt;=AT$5,$G138&lt;=AT$6),IF($M138&gt;0,4,3),0)),IF(AND($D138&lt;=AT$6,$E138&gt;=AT$5),60,0)))</f>
        <v/>
      </c>
      <c r="AU138" s="80" t="str">
        <f>IF(OR($A138="",NOT(ISNUMBER($G138))),"",IF(AND($F138&lt;=AU$6,$G138&gt;=AU$5),IF(AU$5&gt;$N138,5,$K138)*10+IF(AND($F138&gt;=AU$5,$F138&lt;=AU$6),IF(AND($G138&gt;=AU$5,$G138&lt;=AU$6),5,IF($L138=1,2,1)),IF(AND($G138&gt;=AU$5,$G138&lt;=AU$6),IF($M138&gt;0,4,3),0)),IF(AND($D138&lt;=AU$6,$E138&gt;=AU$5),60,0)))</f>
        <v/>
      </c>
      <c r="AV138" s="80" t="str">
        <f>IF(OR($A138="",NOT(ISNUMBER($G138))),"",IF(AND($F138&lt;=AV$6,$G138&gt;=AV$5),IF(AV$5&gt;$N138,5,$K138)*10+IF(AND($F138&gt;=AV$5,$F138&lt;=AV$6),IF(AND($G138&gt;=AV$5,$G138&lt;=AV$6),5,IF($L138=1,2,1)),IF(AND($G138&gt;=AV$5,$G138&lt;=AV$6),IF($M138&gt;0,4,3),0)),IF(AND($D138&lt;=AV$6,$E138&gt;=AV$5),60,0)))</f>
        <v/>
      </c>
      <c r="AW138" s="80" t="str">
        <f>IF(OR($A138="",NOT(ISNUMBER($G138))),"",IF(AND($F138&lt;=AW$6,$G138&gt;=AW$5),IF(AW$5&gt;$N138,5,$K138)*10+IF(AND($F138&gt;=AW$5,$F138&lt;=AW$6),IF(AND($G138&gt;=AW$5,$G138&lt;=AW$6),5,IF($L138=1,2,1)),IF(AND($G138&gt;=AW$5,$G138&lt;=AW$6),IF($M138&gt;0,4,3),0)),IF(AND($D138&lt;=AW$6,$E138&gt;=AW$5),60,0)))</f>
        <v/>
      </c>
      <c r="AX138" s="80" t="str">
        <f>IF(OR($A138="",NOT(ISNUMBER($G138))),"",IF(AND($F138&lt;=AX$6,$G138&gt;=AX$5),IF(AX$5&gt;$N138,5,$K138)*10+IF(AND($F138&gt;=AX$5,$F138&lt;=AX$6),IF(AND($G138&gt;=AX$5,$G138&lt;=AX$6),5,IF($L138=1,2,1)),IF(AND($G138&gt;=AX$5,$G138&lt;=AX$6),IF($M138&gt;0,4,3),0)),IF(AND($D138&lt;=AX$6,$E138&gt;=AX$5),60,0)))</f>
        <v/>
      </c>
      <c r="AY138" s="80" t="str">
        <f>IF(OR($A138="",NOT(ISNUMBER($G138))),"",IF(AND($F138&lt;=AY$6,$G138&gt;=AY$5),IF(AY$5&gt;$N138,5,$K138)*10+IF(AND($F138&gt;=AY$5,$F138&lt;=AY$6),IF(AND($G138&gt;=AY$5,$G138&lt;=AY$6),5,IF($L138=1,2,1)),IF(AND($G138&gt;=AY$5,$G138&lt;=AY$6),IF($M138&gt;0,4,3),0)),IF(AND($D138&lt;=AY$6,$E138&gt;=AY$5),60,0)))</f>
        <v/>
      </c>
      <c r="AZ138" s="80" t="str">
        <f>IF(OR($A138="",NOT(ISNUMBER($G138))),"",IF(AND($F138&lt;=AZ$6,$G138&gt;=AZ$5),IF(AZ$5&gt;$N138,5,$K138)*10+IF(AND($F138&gt;=AZ$5,$F138&lt;=AZ$6),IF(AND($G138&gt;=AZ$5,$G138&lt;=AZ$6),5,IF($L138=1,2,1)),IF(AND($G138&gt;=AZ$5,$G138&lt;=AZ$6),IF($M138&gt;0,4,3),0)),IF(AND($D138&lt;=AZ$6,$E138&gt;=AZ$5),60,0)))</f>
        <v/>
      </c>
      <c r="BA138" s="80" t="str">
        <f>IF(OR($A138="",NOT(ISNUMBER($G138))),"",IF(AND($F138&lt;=BA$6,$G138&gt;=BA$5),IF(BA$5&gt;$N138,5,$K138)*10+IF(AND($F138&gt;=BA$5,$F138&lt;=BA$6),IF(AND($G138&gt;=BA$5,$G138&lt;=BA$6),5,IF($L138=1,2,1)),IF(AND($G138&gt;=BA$5,$G138&lt;=BA$6),IF($M138&gt;0,4,3),0)),IF(AND($D138&lt;=BA$6,$E138&gt;=BA$5),60,0)))</f>
        <v/>
      </c>
      <c r="BB138" s="80" t="str">
        <f>IF(OR($A138="",NOT(ISNUMBER($G138))),"",IF(AND($F138&lt;=BB$6,$G138&gt;=BB$5),IF(BB$5&gt;$N138,5,$K138)*10+IF(AND($F138&gt;=BB$5,$F138&lt;=BB$6),IF(AND($G138&gt;=BB$5,$G138&lt;=BB$6),5,IF($L138=1,2,1)),IF(AND($G138&gt;=BB$5,$G138&lt;=BB$6),IF($M138&gt;0,4,3),0)),IF(AND($D138&lt;=BB$6,$E138&gt;=BB$5),60,0)))</f>
        <v/>
      </c>
      <c r="BC138" s="80" t="str">
        <f>IF(OR($A138="",NOT(ISNUMBER($G138))),"",IF(AND($F138&lt;=BC$6,$G138&gt;=BC$5),IF(BC$5&gt;$N138,5,$K138)*10+IF(AND($F138&gt;=BC$5,$F138&lt;=BC$6),IF(AND($G138&gt;=BC$5,$G138&lt;=BC$6),5,IF($L138=1,2,1)),IF(AND($G138&gt;=BC$5,$G138&lt;=BC$6),IF($M138&gt;0,4,3),0)),IF(AND($D138&lt;=BC$6,$E138&gt;=BC$5),60,0)))</f>
        <v/>
      </c>
      <c r="BD138" s="80" t="str">
        <f>IF(OR($A138="",NOT(ISNUMBER($G138))),"",IF(AND($F138&lt;=BD$6,$G138&gt;=BD$5),IF(BD$5&gt;$N138,5,$K138)*10+IF(AND($F138&gt;=BD$5,$F138&lt;=BD$6),IF(AND($G138&gt;=BD$5,$G138&lt;=BD$6),5,IF($L138=1,2,1)),IF(AND($G138&gt;=BD$5,$G138&lt;=BD$6),IF($M138&gt;0,4,3),0)),IF(AND($D138&lt;=BD$6,$E138&gt;=BD$5),60,0)))</f>
        <v/>
      </c>
      <c r="BE138" s="80" t="str">
        <f>IF(OR($A138="",NOT(ISNUMBER($G138))),"",IF(AND($F138&lt;=BE$6,$G138&gt;=BE$5),IF(BE$5&gt;$N138,5,$K138)*10+IF(AND($F138&gt;=BE$5,$F138&lt;=BE$6),IF(AND($G138&gt;=BE$5,$G138&lt;=BE$6),5,IF($L138=1,2,1)),IF(AND($G138&gt;=BE$5,$G138&lt;=BE$6),IF($M138&gt;0,4,3),0)),IF(AND($D138&lt;=BE$6,$E138&gt;=BE$5),60,0)))</f>
        <v/>
      </c>
      <c r="BF138" s="80" t="str">
        <f>IF(OR($A138="",NOT(ISNUMBER($G138))),"",IF(AND($F138&lt;=BF$6,$G138&gt;=BF$5),IF(BF$5&gt;$N138,5,$K138)*10+IF(AND($F138&gt;=BF$5,$F138&lt;=BF$6),IF(AND($G138&gt;=BF$5,$G138&lt;=BF$6),5,IF($L138=1,2,1)),IF(AND($G138&gt;=BF$5,$G138&lt;=BF$6),IF($M138&gt;0,4,3),0)),IF(AND($D138&lt;=BF$6,$E138&gt;=BF$5),60,0)))</f>
        <v/>
      </c>
      <c r="BG138" s="80" t="str">
        <f>IF(OR($A138="",NOT(ISNUMBER($G138))),"",IF(AND($F138&lt;=BG$6,$G138&gt;=BG$5),IF(BG$5&gt;$N138,5,$K138)*10+IF(AND($F138&gt;=BG$5,$F138&lt;=BG$6),IF(AND($G138&gt;=BG$5,$G138&lt;=BG$6),5,IF($L138=1,2,1)),IF(AND($G138&gt;=BG$5,$G138&lt;=BG$6),IF($M138&gt;0,4,3),0)),IF(AND($D138&lt;=BG$6,$E138&gt;=BG$5),60,0)))</f>
        <v/>
      </c>
      <c r="BH138" s="80" t="str">
        <f>IF(OR($A138="",NOT(ISNUMBER($G138))),"",IF(AND($F138&lt;=BH$6,$G138&gt;=BH$5),IF(BH$5&gt;$N138,5,$K138)*10+IF(AND($F138&gt;=BH$5,$F138&lt;=BH$6),IF(AND($G138&gt;=BH$5,$G138&lt;=BH$6),5,IF($L138=1,2,1)),IF(AND($G138&gt;=BH$5,$G138&lt;=BH$6),IF($M138&gt;0,4,3),0)),IF(AND($D138&lt;=BH$6,$E138&gt;=BH$5),60,0)))</f>
        <v/>
      </c>
      <c r="BI138" s="80" t="str">
        <f>IF(OR($A138="",NOT(ISNUMBER($G138))),"",IF(AND($F138&lt;=BI$6,$G138&gt;=BI$5),IF(BI$5&gt;$N138,5,$K138)*10+IF(AND($F138&gt;=BI$5,$F138&lt;=BI$6),IF(AND($G138&gt;=BI$5,$G138&lt;=BI$6),5,IF($L138=1,2,1)),IF(AND($G138&gt;=BI$5,$G138&lt;=BI$6),IF($M138&gt;0,4,3),0)),IF(AND($D138&lt;=BI$6,$E138&gt;=BI$5),60,0)))</f>
        <v/>
      </c>
      <c r="BJ138" s="80" t="str">
        <f>IF(OR($A138="",NOT(ISNUMBER($G138))),"",IF(AND($F138&lt;=BJ$6,$G138&gt;=BJ$5),IF(BJ$5&gt;$N138,5,$K138)*10+IF(AND($F138&gt;=BJ$5,$F138&lt;=BJ$6),IF(AND($G138&gt;=BJ$5,$G138&lt;=BJ$6),5,IF($L138=1,2,1)),IF(AND($G138&gt;=BJ$5,$G138&lt;=BJ$6),IF($M138&gt;0,4,3),0)),IF(AND($D138&lt;=BJ$6,$E138&gt;=BJ$5),60,0)))</f>
        <v/>
      </c>
      <c r="BK138" s="80" t="str">
        <f>IF(OR($A138="",NOT(ISNUMBER($G138))),"",IF(AND($F138&lt;=BK$6,$G138&gt;=BK$5),IF(BK$5&gt;$N138,5,$K138)*10+IF(AND($F138&gt;=BK$5,$F138&lt;=BK$6),IF(AND($G138&gt;=BK$5,$G138&lt;=BK$6),5,IF($L138=1,2,1)),IF(AND($G138&gt;=BK$5,$G138&lt;=BK$6),IF($M138&gt;0,4,3),0)),IF(AND($D138&lt;=BK$6,$E138&gt;=BK$5),60,0)))</f>
        <v/>
      </c>
      <c r="BL138" s="80" t="str">
        <f>IF(OR($A138="",NOT(ISNUMBER($G138))),"",IF(AND($F138&lt;=BL$6,$G138&gt;=BL$5),IF(BL$5&gt;$N138,5,$K138)*10+IF(AND($F138&gt;=BL$5,$F138&lt;=BL$6),IF(AND($G138&gt;=BL$5,$G138&lt;=BL$6),5,IF($L138=1,2,1)),IF(AND($G138&gt;=BL$5,$G138&lt;=BL$6),IF($M138&gt;0,4,3),0)),IF(AND($D138&lt;=BL$6,$E138&gt;=BL$5),60,0)))</f>
        <v/>
      </c>
      <c r="BM138" s="80" t="str">
        <f>IF(OR($A138="",NOT(ISNUMBER($G138))),"",IF(AND($F138&lt;=BM$6,$G138&gt;=BM$5),IF(BM$5&gt;$N138,5,$K138)*10+IF(AND($F138&gt;=BM$5,$F138&lt;=BM$6),IF(AND($G138&gt;=BM$5,$G138&lt;=BM$6),5,IF($L138=1,2,1)),IF(AND($G138&gt;=BM$5,$G138&lt;=BM$6),IF($M138&gt;0,4,3),0)),IF(AND($D138&lt;=BM$6,$E138&gt;=BM$5),60,0)))</f>
        <v/>
      </c>
      <c r="BN138" s="80" t="str">
        <f>IF(OR($A138="",NOT(ISNUMBER($G138))),"",IF(AND($F138&lt;=BN$6,$G138&gt;=BN$5),IF(BN$5&gt;$N138,5,$K138)*10+IF(AND($F138&gt;=BN$5,$F138&lt;=BN$6),IF(AND($G138&gt;=BN$5,$G138&lt;=BN$6),5,IF($L138=1,2,1)),IF(AND($G138&gt;=BN$5,$G138&lt;=BN$6),IF($M138&gt;0,4,3),0)),IF(AND($D138&lt;=BN$6,$E138&gt;=BN$5),60,0)))</f>
        <v/>
      </c>
      <c r="BO138" s="80" t="str">
        <f>IF(OR($A138="",NOT(ISNUMBER($G138))),"",IF(AND($F138&lt;=BO$6,$G138&gt;=BO$5),IF(BO$5&gt;$N138,5,$K138)*10+IF(AND($F138&gt;=BO$5,$F138&lt;=BO$6),IF(AND($G138&gt;=BO$5,$G138&lt;=BO$6),5,IF($L138=1,2,1)),IF(AND($G138&gt;=BO$5,$G138&lt;=BO$6),IF($M138&gt;0,4,3),0)),IF(AND($D138&lt;=BO$6,$E138&gt;=BO$5),60,0)))</f>
        <v/>
      </c>
      <c r="BP138" s="80" t="str">
        <f>IF(OR($A138="",NOT(ISNUMBER($G138))),"",IF(AND($F138&lt;=BP$6,$G138&gt;=BP$5),IF(BP$5&gt;$N138,5,$K138)*10+IF(AND($F138&gt;=BP$5,$F138&lt;=BP$6),IF(AND($G138&gt;=BP$5,$G138&lt;=BP$6),5,IF($L138=1,2,1)),IF(AND($G138&gt;=BP$5,$G138&lt;=BP$6),IF($M138&gt;0,4,3),0)),IF(AND($D138&lt;=BP$6,$E138&gt;=BP$5),60,0)))</f>
        <v/>
      </c>
      <c r="BQ138" s="80" t="str">
        <f>IF(OR($A138="",NOT(ISNUMBER($G138))),"",IF(AND($F138&lt;=BQ$6,$G138&gt;=BQ$5),IF(BQ$5&gt;$N138,5,$K138)*10+IF(AND($F138&gt;=BQ$5,$F138&lt;=BQ$6),IF(AND($G138&gt;=BQ$5,$G138&lt;=BQ$6),5,IF($L138=1,2,1)),IF(AND($G138&gt;=BQ$5,$G138&lt;=BQ$6),IF($M138&gt;0,4,3),0)),IF(AND($D138&lt;=BQ$6,$E138&gt;=BQ$5),60,0)))</f>
        <v/>
      </c>
      <c r="BR138" s="80" t="str">
        <f>IF(OR($A138="",NOT(ISNUMBER($G138))),"",IF(AND($F138&lt;=BR$6,$G138&gt;=BR$5),IF(BR$5&gt;$N138,5,$K138)*10+IF(AND($F138&gt;=BR$5,$F138&lt;=BR$6),IF(AND($G138&gt;=BR$5,$G138&lt;=BR$6),5,IF($L138=1,2,1)),IF(AND($G138&gt;=BR$5,$G138&lt;=BR$6),IF($M138&gt;0,4,3),0)),IF(AND($D138&lt;=BR$6,$E138&gt;=BR$5),60,0)))</f>
        <v/>
      </c>
      <c r="BS138" s="80" t="str">
        <f>IF(OR($A138="",NOT(ISNUMBER($G138))),"",IF(AND($F138&lt;=BS$6,$G138&gt;=BS$5),IF(BS$5&gt;$N138,5,$K138)*10+IF(AND($F138&gt;=BS$5,$F138&lt;=BS$6),IF(AND($G138&gt;=BS$5,$G138&lt;=BS$6),5,IF($L138=1,2,1)),IF(AND($G138&gt;=BS$5,$G138&lt;=BS$6),IF($M138&gt;0,4,3),0)),IF(AND($D138&lt;=BS$6,$E138&gt;=BS$5),60,0)))</f>
        <v/>
      </c>
      <c r="BT138" s="80" t="str">
        <f>IF(OR($A138="",NOT(ISNUMBER($G138))),"",IF(AND($F138&lt;=BT$6,$G138&gt;=BT$5),IF(BT$5&gt;$N138,5,$K138)*10+IF(AND($F138&gt;=BT$5,$F138&lt;=BT$6),IF(AND($G138&gt;=BT$5,$G138&lt;=BT$6),5,IF($L138=1,2,1)),IF(AND($G138&gt;=BT$5,$G138&lt;=BT$6),IF($M138&gt;0,4,3),0)),IF(AND($D138&lt;=BT$6,$E138&gt;=BT$5),60,0)))</f>
        <v/>
      </c>
      <c r="BU138" s="80" t="str">
        <f>IF(OR($A138="",NOT(ISNUMBER($G138))),"",IF(AND($F138&lt;=BU$6,$G138&gt;=BU$5),IF(BU$5&gt;$N138,5,$K138)*10+IF(AND($F138&gt;=BU$5,$F138&lt;=BU$6),IF(AND($G138&gt;=BU$5,$G138&lt;=BU$6),5,IF($L138=1,2,1)),IF(AND($G138&gt;=BU$5,$G138&lt;=BU$6),IF($M138&gt;0,4,3),0)),IF(AND($D138&lt;=BU$6,$E138&gt;=BU$5),60,0)))</f>
        <v/>
      </c>
      <c r="BV138" s="80" t="str">
        <f>IF(OR($A138="",NOT(ISNUMBER($G138))),"",IF(AND($F138&lt;=BV$6,$G138&gt;=BV$5),IF(BV$5&gt;$N138,5,$K138)*10+IF(AND($F138&gt;=BV$5,$F138&lt;=BV$6),IF(AND($G138&gt;=BV$5,$G138&lt;=BV$6),5,IF($L138=1,2,1)),IF(AND($G138&gt;=BV$5,$G138&lt;=BV$6),IF($M138&gt;0,4,3),0)),IF(AND($D138&lt;=BV$6,$E138&gt;=BV$5),60,0)))</f>
        <v/>
      </c>
      <c r="BW138" s="80" t="str">
        <f>IF(OR($A138="",NOT(ISNUMBER($G138))),"",IF(AND($F138&lt;=BW$6,$G138&gt;=BW$5),IF(BW$5&gt;$N138,5,$K138)*10+IF(AND($F138&gt;=BW$5,$F138&lt;=BW$6),IF(AND($G138&gt;=BW$5,$G138&lt;=BW$6),5,IF($L138=1,2,1)),IF(AND($G138&gt;=BW$5,$G138&lt;=BW$6),IF($M138&gt;0,4,3),0)),IF(AND($D138&lt;=BW$6,$E138&gt;=BW$5),60,0)))</f>
        <v/>
      </c>
      <c r="BX138" s="80" t="str">
        <f>IF(OR($A138="",NOT(ISNUMBER($G138))),"",IF(AND($F138&lt;=BX$6,$G138&gt;=BX$5),IF(BX$5&gt;$N138,5,$K138)*10+IF(AND($F138&gt;=BX$5,$F138&lt;=BX$6),IF(AND($G138&gt;=BX$5,$G138&lt;=BX$6),5,IF($L138=1,2,1)),IF(AND($G138&gt;=BX$5,$G138&lt;=BX$6),IF($M138&gt;0,4,3),0)),IF(AND($D138&lt;=BX$6,$E138&gt;=BX$5),60,0)))</f>
        <v/>
      </c>
      <c r="BY138" s="80" t="str">
        <f>IF(OR($A138="",NOT(ISNUMBER($G138))),"",IF(AND($F138&lt;=BY$6,$G138&gt;=BY$5),IF(BY$5&gt;$N138,5,$K138)*10+IF(AND($F138&gt;=BY$5,$F138&lt;=BY$6),IF(AND($G138&gt;=BY$5,$G138&lt;=BY$6),5,IF($L138=1,2,1)),IF(AND($G138&gt;=BY$5,$G138&lt;=BY$6),IF($M138&gt;0,4,3),0)),IF(AND($D138&lt;=BY$6,$E138&gt;=BY$5),60,0)))</f>
        <v/>
      </c>
      <c r="BZ138" s="80" t="str">
        <f>IF(OR($A138="",NOT(ISNUMBER($G138))),"",IF(AND($F138&lt;=BZ$6,$G138&gt;=BZ$5),IF(BZ$5&gt;$N138,5,$K138)*10+IF(AND($F138&gt;=BZ$5,$F138&lt;=BZ$6),IF(AND($G138&gt;=BZ$5,$G138&lt;=BZ$6),5,IF($L138=1,2,1)),IF(AND($G138&gt;=BZ$5,$G138&lt;=BZ$6),IF($M138&gt;0,4,3),0)),IF(AND($D138&lt;=BZ$6,$E138&gt;=BZ$5),60,0)))</f>
        <v/>
      </c>
      <c r="CA138" s="80" t="str">
        <f>IF(OR($A138="",NOT(ISNUMBER($G138))),"",IF(AND($F138&lt;=CA$6,$G138&gt;=CA$5),IF(CA$5&gt;$N138,5,$K138)*10+IF(AND($F138&gt;=CA$5,$F138&lt;=CA$6),IF(AND($G138&gt;=CA$5,$G138&lt;=CA$6),5,IF($L138=1,2,1)),IF(AND($G138&gt;=CA$5,$G138&lt;=CA$6),IF($M138&gt;0,4,3),0)),IF(AND($D138&lt;=CA$6,$E138&gt;=CA$5),60,0)))</f>
        <v/>
      </c>
      <c r="CB138" s="80" t="str">
        <f>IF(OR($A138="",NOT(ISNUMBER($G138))),"",IF(AND($F138&lt;=CB$6,$G138&gt;=CB$5),IF(CB$5&gt;$N138,5,$K138)*10+IF(AND($F138&gt;=CB$5,$F138&lt;=CB$6),IF(AND($G138&gt;=CB$5,$G138&lt;=CB$6),5,IF($L138=1,2,1)),IF(AND($G138&gt;=CB$5,$G138&lt;=CB$6),IF($M138&gt;0,4,3),0)),IF(AND($D138&lt;=CB$6,$E138&gt;=CB$5),60,0)))</f>
        <v/>
      </c>
      <c r="CC138" s="80" t="str">
        <f>IF(OR($A138="",NOT(ISNUMBER($G138))),"",IF(AND($F138&lt;=CC$6,$G138&gt;=CC$5),IF(CC$5&gt;$N138,5,$K138)*10+IF(AND($F138&gt;=CC$5,$F138&lt;=CC$6),IF(AND($G138&gt;=CC$5,$G138&lt;=CC$6),5,IF($L138=1,2,1)),IF(AND($G138&gt;=CC$5,$G138&lt;=CC$6),IF($M138&gt;0,4,3),0)),IF(AND($D138&lt;=CC$6,$E138&gt;=CC$5),60,0)))</f>
        <v/>
      </c>
      <c r="CD138" s="80" t="str">
        <f>IF(OR($A138="",NOT(ISNUMBER($G138))),"",IF(AND($F138&lt;=CD$6,$G138&gt;=CD$5),IF(CD$5&gt;$N138,5,$K138)*10+IF(AND($F138&gt;=CD$5,$F138&lt;=CD$6),IF(AND($G138&gt;=CD$5,$G138&lt;=CD$6),5,IF($L138=1,2,1)),IF(AND($G138&gt;=CD$5,$G138&lt;=CD$6),IF($M138&gt;0,4,3),0)),IF(AND($D138&lt;=CD$6,$E138&gt;=CD$5),60,0)))</f>
        <v/>
      </c>
      <c r="CE138" s="80" t="str">
        <f>IF(OR($A138="",NOT(ISNUMBER($G138))),"",IF(AND($F138&lt;=CE$6,$G138&gt;=CE$5),IF(CE$5&gt;$N138,5,$K138)*10+IF(AND($F138&gt;=CE$5,$F138&lt;=CE$6),IF(AND($G138&gt;=CE$5,$G138&lt;=CE$6),5,IF($L138=1,2,1)),IF(AND($G138&gt;=CE$5,$G138&lt;=CE$6),IF($M138&gt;0,4,3),0)),IF(AND($D138&lt;=CE$6,$E138&gt;=CE$5),60,0)))</f>
        <v/>
      </c>
      <c r="CF138" s="80" t="str">
        <f>IF(OR($A138="",NOT(ISNUMBER($G138))),"",IF(AND($F138&lt;=CF$6,$G138&gt;=CF$5),IF(CF$5&gt;$N138,5,$K138)*10+IF(AND($F138&gt;=CF$5,$F138&lt;=CF$6),IF(AND($G138&gt;=CF$5,$G138&lt;=CF$6),5,IF($L138=1,2,1)),IF(AND($G138&gt;=CF$5,$G138&lt;=CF$6),IF($M138&gt;0,4,3),0)),IF(AND($D138&lt;=CF$6,$E138&gt;=CF$5),60,0)))</f>
        <v/>
      </c>
      <c r="CG138" s="80" t="str">
        <f>IF(OR($A138="",NOT(ISNUMBER($G138))),"",IF(AND($F138&lt;=CG$6,$G138&gt;=CG$5),IF(CG$5&gt;$N138,5,$K138)*10+IF(AND($F138&gt;=CG$5,$F138&lt;=CG$6),IF(AND($G138&gt;=CG$5,$G138&lt;=CG$6),5,IF($L138=1,2,1)),IF(AND($G138&gt;=CG$5,$G138&lt;=CG$6),IF($M138&gt;0,4,3),0)),IF(AND($D138&lt;=CG$6,$E138&gt;=CG$5),60,0)))</f>
        <v/>
      </c>
      <c r="CH138" s="80" t="str">
        <f>IF(OR($A138="",NOT(ISNUMBER($G138))),"",IF(AND($F138&lt;=CH$6,$G138&gt;=CH$5),IF(CH$5&gt;$N138,5,$K138)*10+IF(AND($F138&gt;=CH$5,$F138&lt;=CH$6),IF(AND($G138&gt;=CH$5,$G138&lt;=CH$6),5,IF($L138=1,2,1)),IF(AND($G138&gt;=CH$5,$G138&lt;=CH$6),IF($M138&gt;0,4,3),0)),IF(AND($D138&lt;=CH$6,$E138&gt;=CH$5),60,0)))</f>
        <v/>
      </c>
      <c r="CI138" s="80" t="str">
        <f>IF(OR($A138="",NOT(ISNUMBER($G138))),"",IF(AND($F138&lt;=CI$6,$G138&gt;=CI$5),IF(CI$5&gt;$N138,5,$K138)*10+IF(AND($F138&gt;=CI$5,$F138&lt;=CI$6),IF(AND($G138&gt;=CI$5,$G138&lt;=CI$6),5,IF($L138=1,2,1)),IF(AND($G138&gt;=CI$5,$G138&lt;=CI$6),IF($M138&gt;0,4,3),0)),IF(AND($D138&lt;=CI$6,$E138&gt;=CI$5),60,0)))</f>
        <v/>
      </c>
      <c r="CJ138" s="80" t="str">
        <f>IF(OR($A138="",NOT(ISNUMBER($G138))),"",IF(AND($F138&lt;=CJ$6,$G138&gt;=CJ$5),IF(CJ$5&gt;$N138,5,$K138)*10+IF(AND($F138&gt;=CJ$5,$F138&lt;=CJ$6),IF(AND($G138&gt;=CJ$5,$G138&lt;=CJ$6),5,IF($L138=1,2,1)),IF(AND($G138&gt;=CJ$5,$G138&lt;=CJ$6),IF($M138&gt;0,4,3),0)),IF(AND($D138&lt;=CJ$6,$E138&gt;=CJ$5),60,0)))</f>
        <v/>
      </c>
      <c r="CK138" s="80" t="str">
        <f>IF(OR($A138="",NOT(ISNUMBER($G138))),"",IF(AND($F138&lt;=CK$6,$G138&gt;=CK$5),IF(CK$5&gt;$N138,5,$K138)*10+IF(AND($F138&gt;=CK$5,$F138&lt;=CK$6),IF(AND($G138&gt;=CK$5,$G138&lt;=CK$6),5,IF($L138=1,2,1)),IF(AND($G138&gt;=CK$5,$G138&lt;=CK$6),IF($M138&gt;0,4,3),0)),IF(AND($D138&lt;=CK$6,$E138&gt;=CK$5),60,0)))</f>
        <v/>
      </c>
      <c r="CL138" s="80" t="str">
        <f>IF(OR($A138="",NOT(ISNUMBER($G138))),"",IF(AND($F138&lt;=CL$6,$G138&gt;=CL$5),IF(CL$5&gt;$N138,5,$K138)*10+IF(AND($F138&gt;=CL$5,$F138&lt;=CL$6),IF(AND($G138&gt;=CL$5,$G138&lt;=CL$6),5,IF($L138=1,2,1)),IF(AND($G138&gt;=CL$5,$G138&lt;=CL$6),IF($M138&gt;0,4,3),0)),IF(AND($D138&lt;=CL$6,$E138&gt;=CL$5),60,0)))</f>
        <v/>
      </c>
      <c r="CM138" s="80" t="str">
        <f>IF(OR($A138="",NOT(ISNUMBER($G138))),"",IF(AND($F138&lt;=CM$6,$G138&gt;=CM$5),IF(CM$5&gt;$N138,5,$K138)*10+IF(AND($F138&gt;=CM$5,$F138&lt;=CM$6),IF(AND($G138&gt;=CM$5,$G138&lt;=CM$6),5,IF($L138=1,2,1)),IF(AND($G138&gt;=CM$5,$G138&lt;=CM$6),IF($M138&gt;0,4,3),0)),IF(AND($D138&lt;=CM$6,$E138&gt;=CM$5),60,0)))</f>
        <v/>
      </c>
      <c r="CN138" s="80" t="str">
        <f>IF(OR($A138="",NOT(ISNUMBER($G138))),"",IF(AND($F138&lt;=CN$6,$G138&gt;=CN$5),IF(CN$5&gt;$N138,5,$K138)*10+IF(AND($F138&gt;=CN$5,$F138&lt;=CN$6),IF(AND($G138&gt;=CN$5,$G138&lt;=CN$6),5,IF($L138=1,2,1)),IF(AND($G138&gt;=CN$5,$G138&lt;=CN$6),IF($M138&gt;0,4,3),0)),IF(AND($D138&lt;=CN$6,$E138&gt;=CN$5),60,0)))</f>
        <v/>
      </c>
      <c r="CO138" s="80" t="str">
        <f>IF(OR($A138="",NOT(ISNUMBER($G138))),"",IF(AND($F138&lt;=CO$6,$G138&gt;=CO$5),IF(CO$5&gt;$N138,5,$K138)*10+IF(AND($F138&gt;=CO$5,$F138&lt;=CO$6),IF(AND($G138&gt;=CO$5,$G138&lt;=CO$6),5,IF($L138=1,2,1)),IF(AND($G138&gt;=CO$5,$G138&lt;=CO$6),IF($M138&gt;0,4,3),0)),IF(AND($D138&lt;=CO$6,$E138&gt;=CO$5),60,0)))</f>
        <v/>
      </c>
      <c r="CP138" s="80" t="str">
        <f>IF(OR($A138="",NOT(ISNUMBER($G138))),"",IF(AND($F138&lt;=CP$6,$G138&gt;=CP$5),IF(CP$5&gt;$N138,5,$K138)*10+IF(AND($F138&gt;=CP$5,$F138&lt;=CP$6),IF(AND($G138&gt;=CP$5,$G138&lt;=CP$6),5,IF($L138=1,2,1)),IF(AND($G138&gt;=CP$5,$G138&lt;=CP$6),IF($M138&gt;0,4,3),0)),IF(AND($D138&lt;=CP$6,$E138&gt;=CP$5),60,0)))</f>
        <v/>
      </c>
      <c r="CQ138" s="80" t="str">
        <f>IF(OR($A138="",NOT(ISNUMBER($G138))),"",IF(AND($F138&lt;=CQ$6,$G138&gt;=CQ$5),IF(CQ$5&gt;$N138,5,$K138)*10+IF(AND($F138&gt;=CQ$5,$F138&lt;=CQ$6),IF(AND($G138&gt;=CQ$5,$G138&lt;=CQ$6),5,IF($L138=1,2,1)),IF(AND($G138&gt;=CQ$5,$G138&lt;=CQ$6),IF($M138&gt;0,4,3),0)),IF(AND($D138&lt;=CQ$6,$E138&gt;=CQ$5),60,0)))</f>
        <v/>
      </c>
      <c r="CR138" s="80" t="str">
        <f>IF(OR($A138="",NOT(ISNUMBER($G138))),"",IF(AND($F138&lt;=CR$6,$G138&gt;=CR$5),IF(CR$5&gt;$N138,5,$K138)*10+IF(AND($F138&gt;=CR$5,$F138&lt;=CR$6),IF(AND($G138&gt;=CR$5,$G138&lt;=CR$6),5,IF($L138=1,2,1)),IF(AND($G138&gt;=CR$5,$G138&lt;=CR$6),IF($M138&gt;0,4,3),0)),IF(AND($D138&lt;=CR$6,$E138&gt;=CR$5),60,0)))</f>
        <v/>
      </c>
      <c r="CS138" s="80" t="str">
        <f>IF(OR($A138="",NOT(ISNUMBER($G138))),"",IF(AND($F138&lt;=CS$6,$G138&gt;=CS$5),IF(CS$5&gt;$N138,5,$K138)*10+IF(AND($F138&gt;=CS$5,$F138&lt;=CS$6),IF(AND($G138&gt;=CS$5,$G138&lt;=CS$6),5,IF($L138=1,2,1)),IF(AND($G138&gt;=CS$5,$G138&lt;=CS$6),IF($M138&gt;0,4,3),0)),IF(AND($D138&lt;=CS$6,$E138&gt;=CS$5),60,0)))</f>
        <v/>
      </c>
      <c r="CT138" s="80" t="str">
        <f>IF(OR($A138="",NOT(ISNUMBER($G138))),"",IF(AND($F138&lt;=CT$6,$G138&gt;=CT$5),IF(CT$5&gt;$N138,5,$K138)*10+IF(AND($F138&gt;=CT$5,$F138&lt;=CT$6),IF(AND($G138&gt;=CT$5,$G138&lt;=CT$6),5,IF($L138=1,2,1)),IF(AND($G138&gt;=CT$5,$G138&lt;=CT$6),IF($M138&gt;0,4,3),0)),IF(AND($D138&lt;=CT$6,$E138&gt;=CT$5),60,0)))</f>
        <v/>
      </c>
      <c r="CU138" s="80" t="str">
        <f>IF(OR($A138="",NOT(ISNUMBER($G138))),"",IF(AND($F138&lt;=CU$6,$G138&gt;=CU$5),IF(CU$5&gt;$N138,5,$K138)*10+IF(AND($F138&gt;=CU$5,$F138&lt;=CU$6),IF(AND($G138&gt;=CU$5,$G138&lt;=CU$6),5,IF($L138=1,2,1)),IF(AND($G138&gt;=CU$5,$G138&lt;=CU$6),IF($M138&gt;0,4,3),0)),IF(AND($D138&lt;=CU$6,$E138&gt;=CU$5),60,0)))</f>
        <v/>
      </c>
      <c r="CV138" s="80" t="str">
        <f>IF(OR($A138="",NOT(ISNUMBER($G138))),"",IF(AND($F138&lt;=CV$6,$G138&gt;=CV$5),IF(CV$5&gt;$N138,5,$K138)*10+IF(AND($F138&gt;=CV$5,$F138&lt;=CV$6),IF(AND($G138&gt;=CV$5,$G138&lt;=CV$6),5,IF($L138=1,2,1)),IF(AND($G138&gt;=CV$5,$G138&lt;=CV$6),IF($M138&gt;0,4,3),0)),IF(AND($D138&lt;=CV$6,$E138&gt;=CV$5),60,0)))</f>
        <v/>
      </c>
      <c r="CW138" s="80" t="str">
        <f>IF(OR($A138="",NOT(ISNUMBER($G138))),"",IF(AND($F138&lt;=CW$6,$G138&gt;=CW$5),IF(CW$5&gt;$N138,5,$K138)*10+IF(AND($F138&gt;=CW$5,$F138&lt;=CW$6),IF(AND($G138&gt;=CW$5,$G138&lt;=CW$6),5,IF($L138=1,2,1)),IF(AND($G138&gt;=CW$5,$G138&lt;=CW$6),IF($M138&gt;0,4,3),0)),IF(AND($D138&lt;=CW$6,$E138&gt;=CW$5),60,0)))</f>
        <v/>
      </c>
      <c r="CX138" s="80" t="str">
        <f>IF(OR($A138="",NOT(ISNUMBER($G138))),"",IF(AND($F138&lt;=CX$6,$G138&gt;=CX$5),IF(CX$5&gt;$N138,5,$K138)*10+IF(AND($F138&gt;=CX$5,$F138&lt;=CX$6),IF(AND($G138&gt;=CX$5,$G138&lt;=CX$6),5,IF($L138=1,2,1)),IF(AND($G138&gt;=CX$5,$G138&lt;=CX$6),IF($M138&gt;0,4,3),0)),IF(AND($D138&lt;=CX$6,$E138&gt;=CX$5),60,0)))</f>
        <v/>
      </c>
      <c r="CY138" s="80" t="str">
        <f>IF(OR($A138="",NOT(ISNUMBER($G138))),"",IF(AND($F138&lt;=CY$6,$G138&gt;=CY$5),IF(CY$5&gt;$N138,5,$K138)*10+IF(AND($F138&gt;=CY$5,$F138&lt;=CY$6),IF(AND($G138&gt;=CY$5,$G138&lt;=CY$6),5,IF($L138=1,2,1)),IF(AND($G138&gt;=CY$5,$G138&lt;=CY$6),IF($M138&gt;0,4,3),0)),IF(AND($D138&lt;=CY$6,$E138&gt;=CY$5),60,0)))</f>
        <v/>
      </c>
      <c r="CZ138" s="80" t="str">
        <f>IF(OR($A138="",NOT(ISNUMBER($G138))),"",IF(AND($F138&lt;=CZ$6,$G138&gt;=CZ$5),IF(CZ$5&gt;$N138,5,$K138)*10+IF(AND($F138&gt;=CZ$5,$F138&lt;=CZ$6),IF(AND($G138&gt;=CZ$5,$G138&lt;=CZ$6),5,IF($L138=1,2,1)),IF(AND($G138&gt;=CZ$5,$G138&lt;=CZ$6),IF($M138&gt;0,4,3),0)),IF(AND($D138&lt;=CZ$6,$E138&gt;=CZ$5),60,0)))</f>
        <v/>
      </c>
      <c r="DA138" s="80" t="str">
        <f>IF(OR($A138="",NOT(ISNUMBER($G138))),"",IF(AND($F138&lt;=DA$6,$G138&gt;=DA$5),IF(DA$5&gt;$N138,5,$K138)*10+IF(AND($F138&gt;=DA$5,$F138&lt;=DA$6),IF(AND($G138&gt;=DA$5,$G138&lt;=DA$6),5,IF($L138=1,2,1)),IF(AND($G138&gt;=DA$5,$G138&lt;=DA$6),IF($M138&gt;0,4,3),0)),IF(AND($D138&lt;=DA$6,$E138&gt;=DA$5),60,0)))</f>
        <v/>
      </c>
      <c r="DB138" s="80" t="str">
        <f>IF(OR($A138="",NOT(ISNUMBER($G138))),"",IF(AND($F138&lt;=DB$6,$G138&gt;=DB$5),IF(DB$5&gt;$N138,5,$K138)*10+IF(AND($F138&gt;=DB$5,$F138&lt;=DB$6),IF(AND($G138&gt;=DB$5,$G138&lt;=DB$6),5,IF($L138=1,2,1)),IF(AND($G138&gt;=DB$5,$G138&lt;=DB$6),IF($M138&gt;0,4,3),0)),IF(AND($D138&lt;=DB$6,$E138&gt;=DB$5),60,0)))</f>
        <v/>
      </c>
      <c r="DC138" s="80" t="str">
        <f>IF(OR($A138="",NOT(ISNUMBER($G138))),"",IF(AND($F138&lt;=DC$6,$G138&gt;=DC$5),IF(DC$5&gt;$N138,5,$K138)*10+IF(AND($F138&gt;=DC$5,$F138&lt;=DC$6),IF(AND($G138&gt;=DC$5,$G138&lt;=DC$6),5,IF($L138=1,2,1)),IF(AND($G138&gt;=DC$5,$G138&lt;=DC$6),IF($M138&gt;0,4,3),0)),IF(AND($D138&lt;=DC$6,$E138&gt;=DC$5),60,0)))</f>
        <v/>
      </c>
      <c r="DD138" s="80" t="str">
        <f>IF(OR($A138="",NOT(ISNUMBER($G138))),"",IF(AND($F138&lt;=DD$6,$G138&gt;=DD$5),IF(DD$5&gt;$N138,5,$K138)*10+IF(AND($F138&gt;=DD$5,$F138&lt;=DD$6),IF(AND($G138&gt;=DD$5,$G138&lt;=DD$6),5,IF($L138=1,2,1)),IF(AND($G138&gt;=DD$5,$G138&lt;=DD$6),IF($M138&gt;0,4,3),0)),IF(AND($D138&lt;=DD$6,$E138&gt;=DD$5),60,0)))</f>
        <v/>
      </c>
      <c r="DE138" s="80" t="str">
        <f>IF(OR($A138="",NOT(ISNUMBER($G138))),"",IF(AND($F138&lt;=DE$6,$G138&gt;=DE$5),IF(DE$5&gt;$N138,5,$K138)*10+IF(AND($F138&gt;=DE$5,$F138&lt;=DE$6),IF(AND($G138&gt;=DE$5,$G138&lt;=DE$6),5,IF($L138=1,2,1)),IF(AND($G138&gt;=DE$5,$G138&lt;=DE$6),IF($M138&gt;0,4,3),0)),IF(AND($D138&lt;=DE$6,$E138&gt;=DE$5),60,0)))</f>
        <v/>
      </c>
      <c r="DF138" s="80" t="str">
        <f>IF(OR($A138="",NOT(ISNUMBER($G138))),"",IF(AND($F138&lt;=DF$6,$G138&gt;=DF$5),IF(DF$5&gt;$N138,5,$K138)*10+IF(AND($F138&gt;=DF$5,$F138&lt;=DF$6),IF(AND($G138&gt;=DF$5,$G138&lt;=DF$6),5,IF($L138=1,2,1)),IF(AND($G138&gt;=DF$5,$G138&lt;=DF$6),IF($M138&gt;0,4,3),0)),IF(AND($D138&lt;=DF$6,$E138&gt;=DF$5),60,0)))</f>
        <v/>
      </c>
      <c r="DG138" s="80" t="str">
        <f>IF(OR($A138="",NOT(ISNUMBER($G138))),"",IF(AND($F138&lt;=DG$6,$G138&gt;=DG$5),IF(DG$5&gt;$N138,5,$K138)*10+IF(AND($F138&gt;=DG$5,$F138&lt;=DG$6),IF(AND($G138&gt;=DG$5,$G138&lt;=DG$6),5,IF($L138=1,2,1)),IF(AND($G138&gt;=DG$5,$G138&lt;=DG$6),IF($M138&gt;0,4,3),0)),IF(AND($D138&lt;=DG$6,$E138&gt;=DG$5),60,0)))</f>
        <v/>
      </c>
      <c r="DH138" s="80" t="str">
        <f>IF(OR($A138="",NOT(ISNUMBER($G138))),"",IF(AND($F138&lt;=DH$6,$G138&gt;=DH$5),IF(DH$5&gt;$N138,5,$K138)*10+IF(AND($F138&gt;=DH$5,$F138&lt;=DH$6),IF(AND($G138&gt;=DH$5,$G138&lt;=DH$6),5,IF($L138=1,2,1)),IF(AND($G138&gt;=DH$5,$G138&lt;=DH$6),IF($M138&gt;0,4,3),0)),IF(AND($D138&lt;=DH$6,$E138&gt;=DH$5),60,0)))</f>
        <v/>
      </c>
      <c r="DI138" s="80" t="str">
        <f>IF(OR($A138="",NOT(ISNUMBER($G138))),"",IF(AND($F138&lt;=DI$6,$G138&gt;=DI$5),IF(DI$5&gt;$N138,5,$K138)*10+IF(AND($F138&gt;=DI$5,$F138&lt;=DI$6),IF(AND($G138&gt;=DI$5,$G138&lt;=DI$6),5,IF($L138=1,2,1)),IF(AND($G138&gt;=DI$5,$G138&lt;=DI$6),IF($M138&gt;0,4,3),0)),IF(AND($D138&lt;=DI$6,$E138&gt;=DI$5),60,0)))</f>
        <v/>
      </c>
      <c r="DJ138" s="80" t="str">
        <f>IF(OR($A138="",NOT(ISNUMBER($G138))),"",IF(AND($F138&lt;=DJ$6,$G138&gt;=DJ$5),IF(DJ$5&gt;$N138,5,$K138)*10+IF(AND($F138&gt;=DJ$5,$F138&lt;=DJ$6),IF(AND($G138&gt;=DJ$5,$G138&lt;=DJ$6),5,IF($L138=1,2,1)),IF(AND($G138&gt;=DJ$5,$G138&lt;=DJ$6),IF($M138&gt;0,4,3),0)),IF(AND($D138&lt;=DJ$6,$E138&gt;=DJ$5),60,0)))</f>
        <v/>
      </c>
      <c r="DK138" s="80" t="str">
        <f>IF(OR($A138="",NOT(ISNUMBER($G138))),"",IF(AND($F138&lt;=DK$6,$G138&gt;=DK$5),IF(DK$5&gt;$N138,5,$K138)*10+IF(AND($F138&gt;=DK$5,$F138&lt;=DK$6),IF(AND($G138&gt;=DK$5,$G138&lt;=DK$6),5,IF($L138=1,2,1)),IF(AND($G138&gt;=DK$5,$G138&lt;=DK$6),IF($M138&gt;0,4,3),0)),IF(AND($D138&lt;=DK$6,$E138&gt;=DK$5),60,0)))</f>
        <v/>
      </c>
      <c r="DL138" s="80" t="str">
        <f>IF(OR($A138="",NOT(ISNUMBER($G138))),"",IF(AND($F138&lt;=DL$6,$G138&gt;=DL$5),IF(DL$5&gt;$N138,5,$K138)*10+IF(AND($F138&gt;=DL$5,$F138&lt;=DL$6),IF(AND($G138&gt;=DL$5,$G138&lt;=DL$6),5,IF($L138=1,2,1)),IF(AND($G138&gt;=DL$5,$G138&lt;=DL$6),IF($M138&gt;0,4,3),0)),IF(AND($D138&lt;=DL$6,$E138&gt;=DL$5),60,0)))</f>
        <v/>
      </c>
      <c r="DM138" s="80" t="str">
        <f>IF(OR($A138="",NOT(ISNUMBER($G138))),"",IF(AND($F138&lt;=DM$6,$G138&gt;=DM$5),IF(DM$5&gt;$N138,5,$K138)*10+IF(AND($F138&gt;=DM$5,$F138&lt;=DM$6),IF(AND($G138&gt;=DM$5,$G138&lt;=DM$6),5,IF($L138=1,2,1)),IF(AND($G138&gt;=DM$5,$G138&lt;=DM$6),IF($M138&gt;0,4,3),0)),IF(AND($D138&lt;=DM$6,$E138&gt;=DM$5),60,0)))</f>
        <v/>
      </c>
      <c r="DN138" s="80" t="str">
        <f>IF(OR($A138="",NOT(ISNUMBER($G138))),"",IF(AND($F138&lt;=DN$6,$G138&gt;=DN$5),IF(DN$5&gt;$N138,5,$K138)*10+IF(AND($F138&gt;=DN$5,$F138&lt;=DN$6),IF(AND($G138&gt;=DN$5,$G138&lt;=DN$6),5,IF($L138=1,2,1)),IF(AND($G138&gt;=DN$5,$G138&lt;=DN$6),IF($M138&gt;0,4,3),0)),IF(AND($D138&lt;=DN$6,$E138&gt;=DN$5),60,0)))</f>
        <v/>
      </c>
      <c r="DO138" s="80" t="str">
        <f>IF(OR($A138="",NOT(ISNUMBER($G138))),"",IF(AND($F138&lt;=DO$6,$G138&gt;=DO$5),IF(DO$5&gt;$N138,5,$K138)*10+IF(AND($F138&gt;=DO$5,$F138&lt;=DO$6),IF(AND($G138&gt;=DO$5,$G138&lt;=DO$6),5,IF($L138=1,2,1)),IF(AND($G138&gt;=DO$5,$G138&lt;=DO$6),IF($M138&gt;0,4,3),0)),IF(AND($D138&lt;=DO$6,$E138&gt;=DO$5),60,0)))</f>
        <v/>
      </c>
      <c r="DP138" s="80" t="str">
        <f>IF(OR($A138="",NOT(ISNUMBER($G138))),"",IF(AND($F138&lt;=DP$6,$G138&gt;=DP$5),IF(DP$5&gt;$N138,5,$K138)*10+IF(AND($F138&gt;=DP$5,$F138&lt;=DP$6),IF(AND($G138&gt;=DP$5,$G138&lt;=DP$6),5,IF($L138=1,2,1)),IF(AND($G138&gt;=DP$5,$G138&lt;=DP$6),IF($M138&gt;0,4,3),0)),IF(AND($D138&lt;=DP$6,$E138&gt;=DP$5),60,0)))</f>
        <v/>
      </c>
      <c r="DQ138" s="80" t="str">
        <f>IF(OR($A138="",NOT(ISNUMBER($G138))),"",IF(AND($F138&lt;=DQ$6,$G138&gt;=DQ$5),IF(DQ$5&gt;$N138,5,$K138)*10+IF(AND($F138&gt;=DQ$5,$F138&lt;=DQ$6),IF(AND($G138&gt;=DQ$5,$G138&lt;=DQ$6),5,IF($L138=1,2,1)),IF(AND($G138&gt;=DQ$5,$G138&lt;=DQ$6),IF($M138&gt;0,4,3),0)),IF(AND($D138&lt;=DQ$6,$E138&gt;=DQ$5),60,0)))</f>
        <v/>
      </c>
      <c r="DR138" s="80" t="str">
        <f>IF(OR($A138="",NOT(ISNUMBER($G138))),"",IF(AND($F138&lt;=DR$6,$G138&gt;=DR$5),IF(DR$5&gt;$N138,5,$K138)*10+IF(AND($F138&gt;=DR$5,$F138&lt;=DR$6),IF(AND($G138&gt;=DR$5,$G138&lt;=DR$6),5,IF($L138=1,2,1)),IF(AND($G138&gt;=DR$5,$G138&lt;=DR$6),IF($M138&gt;0,4,3),0)),IF(AND($D138&lt;=DR$6,$E138&gt;=DR$5),60,0)))</f>
        <v/>
      </c>
      <c r="DS138" s="80" t="str">
        <f>IF(OR($A138="",NOT(ISNUMBER($G138))),"",IF(AND($F138&lt;=DS$6,$G138&gt;=DS$5),IF(DS$5&gt;$N138,5,$K138)*10+IF(AND($F138&gt;=DS$5,$F138&lt;=DS$6),IF(AND($G138&gt;=DS$5,$G138&lt;=DS$6),5,IF($L138=1,2,1)),IF(AND($G138&gt;=DS$5,$G138&lt;=DS$6),IF($M138&gt;0,4,3),0)),IF(AND($D138&lt;=DS$6,$E138&gt;=DS$5),60,0)))</f>
        <v/>
      </c>
      <c r="DT138" s="80" t="str">
        <f>IF(OR($A138="",NOT(ISNUMBER($G138))),"",IF(AND($F138&lt;=DT$6,$G138&gt;=DT$5),IF(DT$5&gt;$N138,5,$K138)*10+IF(AND($F138&gt;=DT$5,$F138&lt;=DT$6),IF(AND($G138&gt;=DT$5,$G138&lt;=DT$6),5,IF($L138=1,2,1)),IF(AND($G138&gt;=DT$5,$G138&lt;=DT$6),IF($M138&gt;0,4,3),0)),IF(AND($D138&lt;=DT$6,$E138&gt;=DT$5),60,0)))</f>
        <v/>
      </c>
      <c r="DU138" s="80" t="str">
        <f>IF(OR($A138="",NOT(ISNUMBER($G138))),"",IF(AND($F138&lt;=DU$6,$G138&gt;=DU$5),IF(DU$5&gt;$N138,5,$K138)*10+IF(AND($F138&gt;=DU$5,$F138&lt;=DU$6),IF(AND($G138&gt;=DU$5,$G138&lt;=DU$6),5,IF($L138=1,2,1)),IF(AND($G138&gt;=DU$5,$G138&lt;=DU$6),IF($M138&gt;0,4,3),0)),IF(AND($D138&lt;=DU$6,$E138&gt;=DU$5),60,0)))</f>
        <v/>
      </c>
      <c r="DV138" s="80" t="str">
        <f>IF(OR($A138="",NOT(ISNUMBER($G138))),"",IF(AND($F138&lt;=DV$6,$G138&gt;=DV$5),IF(DV$5&gt;$N138,5,$K138)*10+IF(AND($F138&gt;=DV$5,$F138&lt;=DV$6),IF(AND($G138&gt;=DV$5,$G138&lt;=DV$6),5,IF($L138=1,2,1)),IF(AND($G138&gt;=DV$5,$G138&lt;=DV$6),IF($M138&gt;0,4,3),0)),IF(AND($D138&lt;=DV$6,$E138&gt;=DV$5),60,0)))</f>
        <v/>
      </c>
      <c r="DW138" s="80" t="str">
        <f>IF(OR($A138="",NOT(ISNUMBER($G138))),"",IF(AND($F138&lt;=DW$6,$G138&gt;=DW$5),IF(DW$5&gt;$N138,5,$K138)*10+IF(AND($F138&gt;=DW$5,$F138&lt;=DW$6),IF(AND($G138&gt;=DW$5,$G138&lt;=DW$6),5,IF($L138=1,2,1)),IF(AND($G138&gt;=DW$5,$G138&lt;=DW$6),IF($M138&gt;0,4,3),0)),IF(AND($D138&lt;=DW$6,$E138&gt;=DW$5),60,0)))</f>
        <v/>
      </c>
      <c r="DX138" s="80" t="str">
        <f>IF(OR($A138="",NOT(ISNUMBER($G138))),"",IF(AND($F138&lt;=DX$6,$G138&gt;=DX$5),IF(DX$5&gt;$N138,5,$K138)*10+IF(AND($F138&gt;=DX$5,$F138&lt;=DX$6),IF(AND($G138&gt;=DX$5,$G138&lt;=DX$6),5,IF($L138=1,2,1)),IF(AND($G138&gt;=DX$5,$G138&lt;=DX$6),IF($M138&gt;0,4,3),0)),IF(AND($D138&lt;=DX$6,$E138&gt;=DX$5),60,0)))</f>
        <v/>
      </c>
      <c r="DY138" s="80" t="str">
        <f>IF(OR($A138="",NOT(ISNUMBER($G138))),"",IF(AND($F138&lt;=DY$6,$G138&gt;=DY$5),IF(DY$5&gt;$N138,5,$K138)*10+IF(AND($F138&gt;=DY$5,$F138&lt;=DY$6),IF(AND($G138&gt;=DY$5,$G138&lt;=DY$6),5,IF($L138=1,2,1)),IF(AND($G138&gt;=DY$5,$G138&lt;=DY$6),IF($M138&gt;0,4,3),0)),IF(AND($D138&lt;=DY$6,$E138&gt;=DY$5),60,0)))</f>
        <v/>
      </c>
      <c r="DZ138" s="80" t="str">
        <f>IF(OR($A138="",NOT(ISNUMBER($G138))),"",IF(AND($F138&lt;=DZ$6,$G138&gt;=DZ$5),IF(DZ$5&gt;$N138,5,$K138)*10+IF(AND($F138&gt;=DZ$5,$F138&lt;=DZ$6),IF(AND($G138&gt;=DZ$5,$G138&lt;=DZ$6),5,IF($L138=1,2,1)),IF(AND($G138&gt;=DZ$5,$G138&lt;=DZ$6),IF($M138&gt;0,4,3),0)),IF(AND($D138&lt;=DZ$6,$E138&gt;=DZ$5),60,0)))</f>
        <v/>
      </c>
      <c r="EA138" s="80" t="str">
        <f>IF(OR($A138="",NOT(ISNUMBER($G138))),"",IF(AND($F138&lt;=EA$6,$G138&gt;=EA$5),IF(EA$5&gt;$N138,5,$K138)*10+IF(AND($F138&gt;=EA$5,$F138&lt;=EA$6),IF(AND($G138&gt;=EA$5,$G138&lt;=EA$6),5,IF($L138=1,2,1)),IF(AND($G138&gt;=EA$5,$G138&lt;=EA$6),IF($M138&gt;0,4,3),0)),IF(AND($D138&lt;=EA$6,$E138&gt;=EA$5),60,0)))</f>
        <v/>
      </c>
      <c r="EB138" s="80" t="str">
        <f>IF(OR($A138="",NOT(ISNUMBER($G138))),"",IF(AND($F138&lt;=EB$6,$G138&gt;=EB$5),IF(EB$5&gt;$N138,5,$K138)*10+IF(AND($F138&gt;=EB$5,$F138&lt;=EB$6),IF(AND($G138&gt;=EB$5,$G138&lt;=EB$6),5,IF($L138=1,2,1)),IF(AND($G138&gt;=EB$5,$G138&lt;=EB$6),IF($M138&gt;0,4,3),0)),IF(AND($D138&lt;=EB$6,$E138&gt;=EB$5),60,0)))</f>
        <v/>
      </c>
      <c r="EC138" s="80" t="str">
        <f>IF(OR($A138="",NOT(ISNUMBER($G138))),"",IF(AND($F138&lt;=EC$6,$G138&gt;=EC$5),IF(EC$5&gt;$N138,5,$K138)*10+IF(AND($F138&gt;=EC$5,$F138&lt;=EC$6),IF(AND($G138&gt;=EC$5,$G138&lt;=EC$6),5,IF($L138=1,2,1)),IF(AND($G138&gt;=EC$5,$G138&lt;=EC$6),IF($M138&gt;0,4,3),0)),IF(AND($D138&lt;=EC$6,$E138&gt;=EC$5),60,0)))</f>
        <v/>
      </c>
      <c r="ED138" s="80" t="str">
        <f>IF(OR($A138="",NOT(ISNUMBER($G138))),"",IF(AND($F138&lt;=ED$6,$G138&gt;=ED$5),IF(ED$5&gt;$N138,5,$K138)*10+IF(AND($F138&gt;=ED$5,$F138&lt;=ED$6),IF(AND($G138&gt;=ED$5,$G138&lt;=ED$6),5,IF($L138=1,2,1)),IF(AND($G138&gt;=ED$5,$G138&lt;=ED$6),IF($M138&gt;0,4,3),0)),IF(AND($D138&lt;=ED$6,$E138&gt;=ED$5),60,0)))</f>
        <v/>
      </c>
    </row>
    <row r="139" ht="18" customHeight="1">
      <c r="A139" s="52" t="str">
        <f>IF(Tasks!$B139="","",Tasks!$A139)</f>
        <v/>
      </c>
      <c r="B139" s="78" t="str">
        <f>IF(Tasks!$B139="","",Tasks!$B139)</f>
        <v/>
      </c>
      <c r="C139" s="25" t="str">
        <f>IF($B139="","",IF(AND(Tasks!$D139="",Tasks!$G139=""),"-",IF(Tasks!$D139="","",Tasks!$D139&amp;IF(OR(Tasks!$E139="",Tasks!$E139="FS"),IF(N(Tasks!$F139)=0,"","FS"),Tasks!$E139)&amp;IF(N(Tasks!$F139)=0,"",IF(Tasks!$F139&gt;0,"+","")&amp;Tasks!$F139))&amp;IF(AND(Tasks!$D139&lt;&gt;"",Tasks!$G139&lt;&gt;""),", ","")&amp;IF(Tasks!$G139="","",Tasks!$G139&amp;IF(OR(Tasks!$H139="",Tasks!$H139="FS"),IF(N(Tasks!$I139)=0,"","FS"),Tasks!$H139)&amp;IF(N(Tasks!$I139)=0,"",IF(Tasks!$I139&gt;0,"+","")&amp;Tasks!$I139))))</f>
        <v/>
      </c>
      <c r="D139" s="51" t="str">
        <f>IF(OR($B139="",Tasks!$Q139=""),"",Tasks!$Q139)</f>
        <v/>
      </c>
      <c r="E139" s="51" t="str">
        <f>IF(OR($B139="",Tasks!$R139=""),"",Tasks!$R139)</f>
        <v/>
      </c>
      <c r="F139" s="51" t="str">
        <f>IF(OR($B139="",Tasks!$S139=""),"",Tasks!$S139)</f>
        <v/>
      </c>
      <c r="G139" s="51" t="str">
        <f>IF(OR($B139="",Tasks!$T139=""),"",Tasks!$T139)</f>
        <v/>
      </c>
      <c r="H139" s="52" t="str">
        <f>IF($B139="","",Tasks!$AE139)</f>
        <v/>
      </c>
      <c r="I139" s="79" t="str">
        <f>IF($B139="","",Tasks!$AF139)</f>
        <v/>
      </c>
      <c r="J139" s="53" t="str">
        <f>IF(OR($B139="",Tasks!$V139=""),"",Tasks!$V139)</f>
        <v/>
      </c>
      <c r="K139" s="52" t="str">
        <f>IF($B139="","",Tasks!$AA139)</f>
        <v/>
      </c>
      <c r="L139" s="52" t="str">
        <f>IF($B139="","",Tasks!$AB139)</f>
        <v/>
      </c>
      <c r="M139" s="52" t="str">
        <f>IF($B139="","",Tasks!$Z139)</f>
        <v/>
      </c>
      <c r="N139" s="52" t="str">
        <f>IF(OR($B139="",Tasks!$AG139=""),"",Tasks!$AG139)</f>
        <v/>
      </c>
      <c r="O139" s="80" t="str">
        <f>IF(OR($A139="",NOT(ISNUMBER($G139))),"",IF(AND($F139&lt;=O$6,$G139&gt;=O$5),IF(O$5&gt;$N139,5,$K139)*10+IF(AND($F139&gt;=O$5,$F139&lt;=O$6),IF(AND($G139&gt;=O$5,$G139&lt;=O$6),5,IF($L139=1,2,1)),IF(AND($G139&gt;=O$5,$G139&lt;=O$6),IF($M139&gt;0,4,3),0)),IF(AND($D139&lt;=O$6,$E139&gt;=O$5),60,0)))</f>
        <v/>
      </c>
      <c r="P139" s="80" t="str">
        <f>IF(OR($A139="",NOT(ISNUMBER($G139))),"",IF(AND($F139&lt;=P$6,$G139&gt;=P$5),IF(P$5&gt;$N139,5,$K139)*10+IF(AND($F139&gt;=P$5,$F139&lt;=P$6),IF(AND($G139&gt;=P$5,$G139&lt;=P$6),5,IF($L139=1,2,1)),IF(AND($G139&gt;=P$5,$G139&lt;=P$6),IF($M139&gt;0,4,3),0)),IF(AND($D139&lt;=P$6,$E139&gt;=P$5),60,0)))</f>
        <v/>
      </c>
      <c r="Q139" s="80" t="str">
        <f>IF(OR($A139="",NOT(ISNUMBER($G139))),"",IF(AND($F139&lt;=Q$6,$G139&gt;=Q$5),IF(Q$5&gt;$N139,5,$K139)*10+IF(AND($F139&gt;=Q$5,$F139&lt;=Q$6),IF(AND($G139&gt;=Q$5,$G139&lt;=Q$6),5,IF($L139=1,2,1)),IF(AND($G139&gt;=Q$5,$G139&lt;=Q$6),IF($M139&gt;0,4,3),0)),IF(AND($D139&lt;=Q$6,$E139&gt;=Q$5),60,0)))</f>
        <v/>
      </c>
      <c r="R139" s="80" t="str">
        <f>IF(OR($A139="",NOT(ISNUMBER($G139))),"",IF(AND($F139&lt;=R$6,$G139&gt;=R$5),IF(R$5&gt;$N139,5,$K139)*10+IF(AND($F139&gt;=R$5,$F139&lt;=R$6),IF(AND($G139&gt;=R$5,$G139&lt;=R$6),5,IF($L139=1,2,1)),IF(AND($G139&gt;=R$5,$G139&lt;=R$6),IF($M139&gt;0,4,3),0)),IF(AND($D139&lt;=R$6,$E139&gt;=R$5),60,0)))</f>
        <v/>
      </c>
      <c r="S139" s="80" t="str">
        <f>IF(OR($A139="",NOT(ISNUMBER($G139))),"",IF(AND($F139&lt;=S$6,$G139&gt;=S$5),IF(S$5&gt;$N139,5,$K139)*10+IF(AND($F139&gt;=S$5,$F139&lt;=S$6),IF(AND($G139&gt;=S$5,$G139&lt;=S$6),5,IF($L139=1,2,1)),IF(AND($G139&gt;=S$5,$G139&lt;=S$6),IF($M139&gt;0,4,3),0)),IF(AND($D139&lt;=S$6,$E139&gt;=S$5),60,0)))</f>
        <v/>
      </c>
      <c r="T139" s="80" t="str">
        <f>IF(OR($A139="",NOT(ISNUMBER($G139))),"",IF(AND($F139&lt;=T$6,$G139&gt;=T$5),IF(T$5&gt;$N139,5,$K139)*10+IF(AND($F139&gt;=T$5,$F139&lt;=T$6),IF(AND($G139&gt;=T$5,$G139&lt;=T$6),5,IF($L139=1,2,1)),IF(AND($G139&gt;=T$5,$G139&lt;=T$6),IF($M139&gt;0,4,3),0)),IF(AND($D139&lt;=T$6,$E139&gt;=T$5),60,0)))</f>
        <v/>
      </c>
      <c r="U139" s="80" t="str">
        <f>IF(OR($A139="",NOT(ISNUMBER($G139))),"",IF(AND($F139&lt;=U$6,$G139&gt;=U$5),IF(U$5&gt;$N139,5,$K139)*10+IF(AND($F139&gt;=U$5,$F139&lt;=U$6),IF(AND($G139&gt;=U$5,$G139&lt;=U$6),5,IF($L139=1,2,1)),IF(AND($G139&gt;=U$5,$G139&lt;=U$6),IF($M139&gt;0,4,3),0)),IF(AND($D139&lt;=U$6,$E139&gt;=U$5),60,0)))</f>
        <v/>
      </c>
      <c r="V139" s="80" t="str">
        <f>IF(OR($A139="",NOT(ISNUMBER($G139))),"",IF(AND($F139&lt;=V$6,$G139&gt;=V$5),IF(V$5&gt;$N139,5,$K139)*10+IF(AND($F139&gt;=V$5,$F139&lt;=V$6),IF(AND($G139&gt;=V$5,$G139&lt;=V$6),5,IF($L139=1,2,1)),IF(AND($G139&gt;=V$5,$G139&lt;=V$6),IF($M139&gt;0,4,3),0)),IF(AND($D139&lt;=V$6,$E139&gt;=V$5),60,0)))</f>
        <v/>
      </c>
      <c r="W139" s="80" t="str">
        <f>IF(OR($A139="",NOT(ISNUMBER($G139))),"",IF(AND($F139&lt;=W$6,$G139&gt;=W$5),IF(W$5&gt;$N139,5,$K139)*10+IF(AND($F139&gt;=W$5,$F139&lt;=W$6),IF(AND($G139&gt;=W$5,$G139&lt;=W$6),5,IF($L139=1,2,1)),IF(AND($G139&gt;=W$5,$G139&lt;=W$6),IF($M139&gt;0,4,3),0)),IF(AND($D139&lt;=W$6,$E139&gt;=W$5),60,0)))</f>
        <v/>
      </c>
      <c r="X139" s="80" t="str">
        <f>IF(OR($A139="",NOT(ISNUMBER($G139))),"",IF(AND($F139&lt;=X$6,$G139&gt;=X$5),IF(X$5&gt;$N139,5,$K139)*10+IF(AND($F139&gt;=X$5,$F139&lt;=X$6),IF(AND($G139&gt;=X$5,$G139&lt;=X$6),5,IF($L139=1,2,1)),IF(AND($G139&gt;=X$5,$G139&lt;=X$6),IF($M139&gt;0,4,3),0)),IF(AND($D139&lt;=X$6,$E139&gt;=X$5),60,0)))</f>
        <v/>
      </c>
      <c r="Y139" s="80" t="str">
        <f>IF(OR($A139="",NOT(ISNUMBER($G139))),"",IF(AND($F139&lt;=Y$6,$G139&gt;=Y$5),IF(Y$5&gt;$N139,5,$K139)*10+IF(AND($F139&gt;=Y$5,$F139&lt;=Y$6),IF(AND($G139&gt;=Y$5,$G139&lt;=Y$6),5,IF($L139=1,2,1)),IF(AND($G139&gt;=Y$5,$G139&lt;=Y$6),IF($M139&gt;0,4,3),0)),IF(AND($D139&lt;=Y$6,$E139&gt;=Y$5),60,0)))</f>
        <v/>
      </c>
      <c r="Z139" s="80" t="str">
        <f>IF(OR($A139="",NOT(ISNUMBER($G139))),"",IF(AND($F139&lt;=Z$6,$G139&gt;=Z$5),IF(Z$5&gt;$N139,5,$K139)*10+IF(AND($F139&gt;=Z$5,$F139&lt;=Z$6),IF(AND($G139&gt;=Z$5,$G139&lt;=Z$6),5,IF($L139=1,2,1)),IF(AND($G139&gt;=Z$5,$G139&lt;=Z$6),IF($M139&gt;0,4,3),0)),IF(AND($D139&lt;=Z$6,$E139&gt;=Z$5),60,0)))</f>
        <v/>
      </c>
      <c r="AA139" s="80" t="str">
        <f>IF(OR($A139="",NOT(ISNUMBER($G139))),"",IF(AND($F139&lt;=AA$6,$G139&gt;=AA$5),IF(AA$5&gt;$N139,5,$K139)*10+IF(AND($F139&gt;=AA$5,$F139&lt;=AA$6),IF(AND($G139&gt;=AA$5,$G139&lt;=AA$6),5,IF($L139=1,2,1)),IF(AND($G139&gt;=AA$5,$G139&lt;=AA$6),IF($M139&gt;0,4,3),0)),IF(AND($D139&lt;=AA$6,$E139&gt;=AA$5),60,0)))</f>
        <v/>
      </c>
      <c r="AB139" s="80" t="str">
        <f>IF(OR($A139="",NOT(ISNUMBER($G139))),"",IF(AND($F139&lt;=AB$6,$G139&gt;=AB$5),IF(AB$5&gt;$N139,5,$K139)*10+IF(AND($F139&gt;=AB$5,$F139&lt;=AB$6),IF(AND($G139&gt;=AB$5,$G139&lt;=AB$6),5,IF($L139=1,2,1)),IF(AND($G139&gt;=AB$5,$G139&lt;=AB$6),IF($M139&gt;0,4,3),0)),IF(AND($D139&lt;=AB$6,$E139&gt;=AB$5),60,0)))</f>
        <v/>
      </c>
      <c r="AC139" s="80" t="str">
        <f>IF(OR($A139="",NOT(ISNUMBER($G139))),"",IF(AND($F139&lt;=AC$6,$G139&gt;=AC$5),IF(AC$5&gt;$N139,5,$K139)*10+IF(AND($F139&gt;=AC$5,$F139&lt;=AC$6),IF(AND($G139&gt;=AC$5,$G139&lt;=AC$6),5,IF($L139=1,2,1)),IF(AND($G139&gt;=AC$5,$G139&lt;=AC$6),IF($M139&gt;0,4,3),0)),IF(AND($D139&lt;=AC$6,$E139&gt;=AC$5),60,0)))</f>
        <v/>
      </c>
      <c r="AD139" s="80" t="str">
        <f>IF(OR($A139="",NOT(ISNUMBER($G139))),"",IF(AND($F139&lt;=AD$6,$G139&gt;=AD$5),IF(AD$5&gt;$N139,5,$K139)*10+IF(AND($F139&gt;=AD$5,$F139&lt;=AD$6),IF(AND($G139&gt;=AD$5,$G139&lt;=AD$6),5,IF($L139=1,2,1)),IF(AND($G139&gt;=AD$5,$G139&lt;=AD$6),IF($M139&gt;0,4,3),0)),IF(AND($D139&lt;=AD$6,$E139&gt;=AD$5),60,0)))</f>
        <v/>
      </c>
      <c r="AE139" s="80" t="str">
        <f>IF(OR($A139="",NOT(ISNUMBER($G139))),"",IF(AND($F139&lt;=AE$6,$G139&gt;=AE$5),IF(AE$5&gt;$N139,5,$K139)*10+IF(AND($F139&gt;=AE$5,$F139&lt;=AE$6),IF(AND($G139&gt;=AE$5,$G139&lt;=AE$6),5,IF($L139=1,2,1)),IF(AND($G139&gt;=AE$5,$G139&lt;=AE$6),IF($M139&gt;0,4,3),0)),IF(AND($D139&lt;=AE$6,$E139&gt;=AE$5),60,0)))</f>
        <v/>
      </c>
      <c r="AF139" s="80" t="str">
        <f>IF(OR($A139="",NOT(ISNUMBER($G139))),"",IF(AND($F139&lt;=AF$6,$G139&gt;=AF$5),IF(AF$5&gt;$N139,5,$K139)*10+IF(AND($F139&gt;=AF$5,$F139&lt;=AF$6),IF(AND($G139&gt;=AF$5,$G139&lt;=AF$6),5,IF($L139=1,2,1)),IF(AND($G139&gt;=AF$5,$G139&lt;=AF$6),IF($M139&gt;0,4,3),0)),IF(AND($D139&lt;=AF$6,$E139&gt;=AF$5),60,0)))</f>
        <v/>
      </c>
      <c r="AG139" s="80" t="str">
        <f>IF(OR($A139="",NOT(ISNUMBER($G139))),"",IF(AND($F139&lt;=AG$6,$G139&gt;=AG$5),IF(AG$5&gt;$N139,5,$K139)*10+IF(AND($F139&gt;=AG$5,$F139&lt;=AG$6),IF(AND($G139&gt;=AG$5,$G139&lt;=AG$6),5,IF($L139=1,2,1)),IF(AND($G139&gt;=AG$5,$G139&lt;=AG$6),IF($M139&gt;0,4,3),0)),IF(AND($D139&lt;=AG$6,$E139&gt;=AG$5),60,0)))</f>
        <v/>
      </c>
      <c r="AH139" s="80" t="str">
        <f>IF(OR($A139="",NOT(ISNUMBER($G139))),"",IF(AND($F139&lt;=AH$6,$G139&gt;=AH$5),IF(AH$5&gt;$N139,5,$K139)*10+IF(AND($F139&gt;=AH$5,$F139&lt;=AH$6),IF(AND($G139&gt;=AH$5,$G139&lt;=AH$6),5,IF($L139=1,2,1)),IF(AND($G139&gt;=AH$5,$G139&lt;=AH$6),IF($M139&gt;0,4,3),0)),IF(AND($D139&lt;=AH$6,$E139&gt;=AH$5),60,0)))</f>
        <v/>
      </c>
      <c r="AI139" s="80" t="str">
        <f>IF(OR($A139="",NOT(ISNUMBER($G139))),"",IF(AND($F139&lt;=AI$6,$G139&gt;=AI$5),IF(AI$5&gt;$N139,5,$K139)*10+IF(AND($F139&gt;=AI$5,$F139&lt;=AI$6),IF(AND($G139&gt;=AI$5,$G139&lt;=AI$6),5,IF($L139=1,2,1)),IF(AND($G139&gt;=AI$5,$G139&lt;=AI$6),IF($M139&gt;0,4,3),0)),IF(AND($D139&lt;=AI$6,$E139&gt;=AI$5),60,0)))</f>
        <v/>
      </c>
      <c r="AJ139" s="80" t="str">
        <f>IF(OR($A139="",NOT(ISNUMBER($G139))),"",IF(AND($F139&lt;=AJ$6,$G139&gt;=AJ$5),IF(AJ$5&gt;$N139,5,$K139)*10+IF(AND($F139&gt;=AJ$5,$F139&lt;=AJ$6),IF(AND($G139&gt;=AJ$5,$G139&lt;=AJ$6),5,IF($L139=1,2,1)),IF(AND($G139&gt;=AJ$5,$G139&lt;=AJ$6),IF($M139&gt;0,4,3),0)),IF(AND($D139&lt;=AJ$6,$E139&gt;=AJ$5),60,0)))</f>
        <v/>
      </c>
      <c r="AK139" s="80" t="str">
        <f>IF(OR($A139="",NOT(ISNUMBER($G139))),"",IF(AND($F139&lt;=AK$6,$G139&gt;=AK$5),IF(AK$5&gt;$N139,5,$K139)*10+IF(AND($F139&gt;=AK$5,$F139&lt;=AK$6),IF(AND($G139&gt;=AK$5,$G139&lt;=AK$6),5,IF($L139=1,2,1)),IF(AND($G139&gt;=AK$5,$G139&lt;=AK$6),IF($M139&gt;0,4,3),0)),IF(AND($D139&lt;=AK$6,$E139&gt;=AK$5),60,0)))</f>
        <v/>
      </c>
      <c r="AL139" s="80" t="str">
        <f>IF(OR($A139="",NOT(ISNUMBER($G139))),"",IF(AND($F139&lt;=AL$6,$G139&gt;=AL$5),IF(AL$5&gt;$N139,5,$K139)*10+IF(AND($F139&gt;=AL$5,$F139&lt;=AL$6),IF(AND($G139&gt;=AL$5,$G139&lt;=AL$6),5,IF($L139=1,2,1)),IF(AND($G139&gt;=AL$5,$G139&lt;=AL$6),IF($M139&gt;0,4,3),0)),IF(AND($D139&lt;=AL$6,$E139&gt;=AL$5),60,0)))</f>
        <v/>
      </c>
      <c r="AM139" s="80" t="str">
        <f>IF(OR($A139="",NOT(ISNUMBER($G139))),"",IF(AND($F139&lt;=AM$6,$G139&gt;=AM$5),IF(AM$5&gt;$N139,5,$K139)*10+IF(AND($F139&gt;=AM$5,$F139&lt;=AM$6),IF(AND($G139&gt;=AM$5,$G139&lt;=AM$6),5,IF($L139=1,2,1)),IF(AND($G139&gt;=AM$5,$G139&lt;=AM$6),IF($M139&gt;0,4,3),0)),IF(AND($D139&lt;=AM$6,$E139&gt;=AM$5),60,0)))</f>
        <v/>
      </c>
      <c r="AN139" s="80" t="str">
        <f>IF(OR($A139="",NOT(ISNUMBER($G139))),"",IF(AND($F139&lt;=AN$6,$G139&gt;=AN$5),IF(AN$5&gt;$N139,5,$K139)*10+IF(AND($F139&gt;=AN$5,$F139&lt;=AN$6),IF(AND($G139&gt;=AN$5,$G139&lt;=AN$6),5,IF($L139=1,2,1)),IF(AND($G139&gt;=AN$5,$G139&lt;=AN$6),IF($M139&gt;0,4,3),0)),IF(AND($D139&lt;=AN$6,$E139&gt;=AN$5),60,0)))</f>
        <v/>
      </c>
      <c r="AO139" s="80" t="str">
        <f>IF(OR($A139="",NOT(ISNUMBER($G139))),"",IF(AND($F139&lt;=AO$6,$G139&gt;=AO$5),IF(AO$5&gt;$N139,5,$K139)*10+IF(AND($F139&gt;=AO$5,$F139&lt;=AO$6),IF(AND($G139&gt;=AO$5,$G139&lt;=AO$6),5,IF($L139=1,2,1)),IF(AND($G139&gt;=AO$5,$G139&lt;=AO$6),IF($M139&gt;0,4,3),0)),IF(AND($D139&lt;=AO$6,$E139&gt;=AO$5),60,0)))</f>
        <v/>
      </c>
      <c r="AP139" s="80" t="str">
        <f>IF(OR($A139="",NOT(ISNUMBER($G139))),"",IF(AND($F139&lt;=AP$6,$G139&gt;=AP$5),IF(AP$5&gt;$N139,5,$K139)*10+IF(AND($F139&gt;=AP$5,$F139&lt;=AP$6),IF(AND($G139&gt;=AP$5,$G139&lt;=AP$6),5,IF($L139=1,2,1)),IF(AND($G139&gt;=AP$5,$G139&lt;=AP$6),IF($M139&gt;0,4,3),0)),IF(AND($D139&lt;=AP$6,$E139&gt;=AP$5),60,0)))</f>
        <v/>
      </c>
      <c r="AQ139" s="80" t="str">
        <f>IF(OR($A139="",NOT(ISNUMBER($G139))),"",IF(AND($F139&lt;=AQ$6,$G139&gt;=AQ$5),IF(AQ$5&gt;$N139,5,$K139)*10+IF(AND($F139&gt;=AQ$5,$F139&lt;=AQ$6),IF(AND($G139&gt;=AQ$5,$G139&lt;=AQ$6),5,IF($L139=1,2,1)),IF(AND($G139&gt;=AQ$5,$G139&lt;=AQ$6),IF($M139&gt;0,4,3),0)),IF(AND($D139&lt;=AQ$6,$E139&gt;=AQ$5),60,0)))</f>
        <v/>
      </c>
      <c r="AR139" s="80" t="str">
        <f>IF(OR($A139="",NOT(ISNUMBER($G139))),"",IF(AND($F139&lt;=AR$6,$G139&gt;=AR$5),IF(AR$5&gt;$N139,5,$K139)*10+IF(AND($F139&gt;=AR$5,$F139&lt;=AR$6),IF(AND($G139&gt;=AR$5,$G139&lt;=AR$6),5,IF($L139=1,2,1)),IF(AND($G139&gt;=AR$5,$G139&lt;=AR$6),IF($M139&gt;0,4,3),0)),IF(AND($D139&lt;=AR$6,$E139&gt;=AR$5),60,0)))</f>
        <v/>
      </c>
      <c r="AS139" s="80" t="str">
        <f>IF(OR($A139="",NOT(ISNUMBER($G139))),"",IF(AND($F139&lt;=AS$6,$G139&gt;=AS$5),IF(AS$5&gt;$N139,5,$K139)*10+IF(AND($F139&gt;=AS$5,$F139&lt;=AS$6),IF(AND($G139&gt;=AS$5,$G139&lt;=AS$6),5,IF($L139=1,2,1)),IF(AND($G139&gt;=AS$5,$G139&lt;=AS$6),IF($M139&gt;0,4,3),0)),IF(AND($D139&lt;=AS$6,$E139&gt;=AS$5),60,0)))</f>
        <v/>
      </c>
      <c r="AT139" s="80" t="str">
        <f>IF(OR($A139="",NOT(ISNUMBER($G139))),"",IF(AND($F139&lt;=AT$6,$G139&gt;=AT$5),IF(AT$5&gt;$N139,5,$K139)*10+IF(AND($F139&gt;=AT$5,$F139&lt;=AT$6),IF(AND($G139&gt;=AT$5,$G139&lt;=AT$6),5,IF($L139=1,2,1)),IF(AND($G139&gt;=AT$5,$G139&lt;=AT$6),IF($M139&gt;0,4,3),0)),IF(AND($D139&lt;=AT$6,$E139&gt;=AT$5),60,0)))</f>
        <v/>
      </c>
      <c r="AU139" s="80" t="str">
        <f>IF(OR($A139="",NOT(ISNUMBER($G139))),"",IF(AND($F139&lt;=AU$6,$G139&gt;=AU$5),IF(AU$5&gt;$N139,5,$K139)*10+IF(AND($F139&gt;=AU$5,$F139&lt;=AU$6),IF(AND($G139&gt;=AU$5,$G139&lt;=AU$6),5,IF($L139=1,2,1)),IF(AND($G139&gt;=AU$5,$G139&lt;=AU$6),IF($M139&gt;0,4,3),0)),IF(AND($D139&lt;=AU$6,$E139&gt;=AU$5),60,0)))</f>
        <v/>
      </c>
      <c r="AV139" s="80" t="str">
        <f>IF(OR($A139="",NOT(ISNUMBER($G139))),"",IF(AND($F139&lt;=AV$6,$G139&gt;=AV$5),IF(AV$5&gt;$N139,5,$K139)*10+IF(AND($F139&gt;=AV$5,$F139&lt;=AV$6),IF(AND($G139&gt;=AV$5,$G139&lt;=AV$6),5,IF($L139=1,2,1)),IF(AND($G139&gt;=AV$5,$G139&lt;=AV$6),IF($M139&gt;0,4,3),0)),IF(AND($D139&lt;=AV$6,$E139&gt;=AV$5),60,0)))</f>
        <v/>
      </c>
      <c r="AW139" s="80" t="str">
        <f>IF(OR($A139="",NOT(ISNUMBER($G139))),"",IF(AND($F139&lt;=AW$6,$G139&gt;=AW$5),IF(AW$5&gt;$N139,5,$K139)*10+IF(AND($F139&gt;=AW$5,$F139&lt;=AW$6),IF(AND($G139&gt;=AW$5,$G139&lt;=AW$6),5,IF($L139=1,2,1)),IF(AND($G139&gt;=AW$5,$G139&lt;=AW$6),IF($M139&gt;0,4,3),0)),IF(AND($D139&lt;=AW$6,$E139&gt;=AW$5),60,0)))</f>
        <v/>
      </c>
      <c r="AX139" s="80" t="str">
        <f>IF(OR($A139="",NOT(ISNUMBER($G139))),"",IF(AND($F139&lt;=AX$6,$G139&gt;=AX$5),IF(AX$5&gt;$N139,5,$K139)*10+IF(AND($F139&gt;=AX$5,$F139&lt;=AX$6),IF(AND($G139&gt;=AX$5,$G139&lt;=AX$6),5,IF($L139=1,2,1)),IF(AND($G139&gt;=AX$5,$G139&lt;=AX$6),IF($M139&gt;0,4,3),0)),IF(AND($D139&lt;=AX$6,$E139&gt;=AX$5),60,0)))</f>
        <v/>
      </c>
      <c r="AY139" s="80" t="str">
        <f>IF(OR($A139="",NOT(ISNUMBER($G139))),"",IF(AND($F139&lt;=AY$6,$G139&gt;=AY$5),IF(AY$5&gt;$N139,5,$K139)*10+IF(AND($F139&gt;=AY$5,$F139&lt;=AY$6),IF(AND($G139&gt;=AY$5,$G139&lt;=AY$6),5,IF($L139=1,2,1)),IF(AND($G139&gt;=AY$5,$G139&lt;=AY$6),IF($M139&gt;0,4,3),0)),IF(AND($D139&lt;=AY$6,$E139&gt;=AY$5),60,0)))</f>
        <v/>
      </c>
      <c r="AZ139" s="80" t="str">
        <f>IF(OR($A139="",NOT(ISNUMBER($G139))),"",IF(AND($F139&lt;=AZ$6,$G139&gt;=AZ$5),IF(AZ$5&gt;$N139,5,$K139)*10+IF(AND($F139&gt;=AZ$5,$F139&lt;=AZ$6),IF(AND($G139&gt;=AZ$5,$G139&lt;=AZ$6),5,IF($L139=1,2,1)),IF(AND($G139&gt;=AZ$5,$G139&lt;=AZ$6),IF($M139&gt;0,4,3),0)),IF(AND($D139&lt;=AZ$6,$E139&gt;=AZ$5),60,0)))</f>
        <v/>
      </c>
      <c r="BA139" s="80" t="str">
        <f>IF(OR($A139="",NOT(ISNUMBER($G139))),"",IF(AND($F139&lt;=BA$6,$G139&gt;=BA$5),IF(BA$5&gt;$N139,5,$K139)*10+IF(AND($F139&gt;=BA$5,$F139&lt;=BA$6),IF(AND($G139&gt;=BA$5,$G139&lt;=BA$6),5,IF($L139=1,2,1)),IF(AND($G139&gt;=BA$5,$G139&lt;=BA$6),IF($M139&gt;0,4,3),0)),IF(AND($D139&lt;=BA$6,$E139&gt;=BA$5),60,0)))</f>
        <v/>
      </c>
      <c r="BB139" s="80" t="str">
        <f>IF(OR($A139="",NOT(ISNUMBER($G139))),"",IF(AND($F139&lt;=BB$6,$G139&gt;=BB$5),IF(BB$5&gt;$N139,5,$K139)*10+IF(AND($F139&gt;=BB$5,$F139&lt;=BB$6),IF(AND($G139&gt;=BB$5,$G139&lt;=BB$6),5,IF($L139=1,2,1)),IF(AND($G139&gt;=BB$5,$G139&lt;=BB$6),IF($M139&gt;0,4,3),0)),IF(AND($D139&lt;=BB$6,$E139&gt;=BB$5),60,0)))</f>
        <v/>
      </c>
      <c r="BC139" s="80" t="str">
        <f>IF(OR($A139="",NOT(ISNUMBER($G139))),"",IF(AND($F139&lt;=BC$6,$G139&gt;=BC$5),IF(BC$5&gt;$N139,5,$K139)*10+IF(AND($F139&gt;=BC$5,$F139&lt;=BC$6),IF(AND($G139&gt;=BC$5,$G139&lt;=BC$6),5,IF($L139=1,2,1)),IF(AND($G139&gt;=BC$5,$G139&lt;=BC$6),IF($M139&gt;0,4,3),0)),IF(AND($D139&lt;=BC$6,$E139&gt;=BC$5),60,0)))</f>
        <v/>
      </c>
      <c r="BD139" s="80" t="str">
        <f>IF(OR($A139="",NOT(ISNUMBER($G139))),"",IF(AND($F139&lt;=BD$6,$G139&gt;=BD$5),IF(BD$5&gt;$N139,5,$K139)*10+IF(AND($F139&gt;=BD$5,$F139&lt;=BD$6),IF(AND($G139&gt;=BD$5,$G139&lt;=BD$6),5,IF($L139=1,2,1)),IF(AND($G139&gt;=BD$5,$G139&lt;=BD$6),IF($M139&gt;0,4,3),0)),IF(AND($D139&lt;=BD$6,$E139&gt;=BD$5),60,0)))</f>
        <v/>
      </c>
      <c r="BE139" s="80" t="str">
        <f>IF(OR($A139="",NOT(ISNUMBER($G139))),"",IF(AND($F139&lt;=BE$6,$G139&gt;=BE$5),IF(BE$5&gt;$N139,5,$K139)*10+IF(AND($F139&gt;=BE$5,$F139&lt;=BE$6),IF(AND($G139&gt;=BE$5,$G139&lt;=BE$6),5,IF($L139=1,2,1)),IF(AND($G139&gt;=BE$5,$G139&lt;=BE$6),IF($M139&gt;0,4,3),0)),IF(AND($D139&lt;=BE$6,$E139&gt;=BE$5),60,0)))</f>
        <v/>
      </c>
      <c r="BF139" s="80" t="str">
        <f>IF(OR($A139="",NOT(ISNUMBER($G139))),"",IF(AND($F139&lt;=BF$6,$G139&gt;=BF$5),IF(BF$5&gt;$N139,5,$K139)*10+IF(AND($F139&gt;=BF$5,$F139&lt;=BF$6),IF(AND($G139&gt;=BF$5,$G139&lt;=BF$6),5,IF($L139=1,2,1)),IF(AND($G139&gt;=BF$5,$G139&lt;=BF$6),IF($M139&gt;0,4,3),0)),IF(AND($D139&lt;=BF$6,$E139&gt;=BF$5),60,0)))</f>
        <v/>
      </c>
      <c r="BG139" s="80" t="str">
        <f>IF(OR($A139="",NOT(ISNUMBER($G139))),"",IF(AND($F139&lt;=BG$6,$G139&gt;=BG$5),IF(BG$5&gt;$N139,5,$K139)*10+IF(AND($F139&gt;=BG$5,$F139&lt;=BG$6),IF(AND($G139&gt;=BG$5,$G139&lt;=BG$6),5,IF($L139=1,2,1)),IF(AND($G139&gt;=BG$5,$G139&lt;=BG$6),IF($M139&gt;0,4,3),0)),IF(AND($D139&lt;=BG$6,$E139&gt;=BG$5),60,0)))</f>
        <v/>
      </c>
      <c r="BH139" s="80" t="str">
        <f>IF(OR($A139="",NOT(ISNUMBER($G139))),"",IF(AND($F139&lt;=BH$6,$G139&gt;=BH$5),IF(BH$5&gt;$N139,5,$K139)*10+IF(AND($F139&gt;=BH$5,$F139&lt;=BH$6),IF(AND($G139&gt;=BH$5,$G139&lt;=BH$6),5,IF($L139=1,2,1)),IF(AND($G139&gt;=BH$5,$G139&lt;=BH$6),IF($M139&gt;0,4,3),0)),IF(AND($D139&lt;=BH$6,$E139&gt;=BH$5),60,0)))</f>
        <v/>
      </c>
      <c r="BI139" s="80" t="str">
        <f>IF(OR($A139="",NOT(ISNUMBER($G139))),"",IF(AND($F139&lt;=BI$6,$G139&gt;=BI$5),IF(BI$5&gt;$N139,5,$K139)*10+IF(AND($F139&gt;=BI$5,$F139&lt;=BI$6),IF(AND($G139&gt;=BI$5,$G139&lt;=BI$6),5,IF($L139=1,2,1)),IF(AND($G139&gt;=BI$5,$G139&lt;=BI$6),IF($M139&gt;0,4,3),0)),IF(AND($D139&lt;=BI$6,$E139&gt;=BI$5),60,0)))</f>
        <v/>
      </c>
      <c r="BJ139" s="80" t="str">
        <f>IF(OR($A139="",NOT(ISNUMBER($G139))),"",IF(AND($F139&lt;=BJ$6,$G139&gt;=BJ$5),IF(BJ$5&gt;$N139,5,$K139)*10+IF(AND($F139&gt;=BJ$5,$F139&lt;=BJ$6),IF(AND($G139&gt;=BJ$5,$G139&lt;=BJ$6),5,IF($L139=1,2,1)),IF(AND($G139&gt;=BJ$5,$G139&lt;=BJ$6),IF($M139&gt;0,4,3),0)),IF(AND($D139&lt;=BJ$6,$E139&gt;=BJ$5),60,0)))</f>
        <v/>
      </c>
      <c r="BK139" s="80" t="str">
        <f>IF(OR($A139="",NOT(ISNUMBER($G139))),"",IF(AND($F139&lt;=BK$6,$G139&gt;=BK$5),IF(BK$5&gt;$N139,5,$K139)*10+IF(AND($F139&gt;=BK$5,$F139&lt;=BK$6),IF(AND($G139&gt;=BK$5,$G139&lt;=BK$6),5,IF($L139=1,2,1)),IF(AND($G139&gt;=BK$5,$G139&lt;=BK$6),IF($M139&gt;0,4,3),0)),IF(AND($D139&lt;=BK$6,$E139&gt;=BK$5),60,0)))</f>
        <v/>
      </c>
      <c r="BL139" s="80" t="str">
        <f>IF(OR($A139="",NOT(ISNUMBER($G139))),"",IF(AND($F139&lt;=BL$6,$G139&gt;=BL$5),IF(BL$5&gt;$N139,5,$K139)*10+IF(AND($F139&gt;=BL$5,$F139&lt;=BL$6),IF(AND($G139&gt;=BL$5,$G139&lt;=BL$6),5,IF($L139=1,2,1)),IF(AND($G139&gt;=BL$5,$G139&lt;=BL$6),IF($M139&gt;0,4,3),0)),IF(AND($D139&lt;=BL$6,$E139&gt;=BL$5),60,0)))</f>
        <v/>
      </c>
      <c r="BM139" s="80" t="str">
        <f>IF(OR($A139="",NOT(ISNUMBER($G139))),"",IF(AND($F139&lt;=BM$6,$G139&gt;=BM$5),IF(BM$5&gt;$N139,5,$K139)*10+IF(AND($F139&gt;=BM$5,$F139&lt;=BM$6),IF(AND($G139&gt;=BM$5,$G139&lt;=BM$6),5,IF($L139=1,2,1)),IF(AND($G139&gt;=BM$5,$G139&lt;=BM$6),IF($M139&gt;0,4,3),0)),IF(AND($D139&lt;=BM$6,$E139&gt;=BM$5),60,0)))</f>
        <v/>
      </c>
      <c r="BN139" s="80" t="str">
        <f>IF(OR($A139="",NOT(ISNUMBER($G139))),"",IF(AND($F139&lt;=BN$6,$G139&gt;=BN$5),IF(BN$5&gt;$N139,5,$K139)*10+IF(AND($F139&gt;=BN$5,$F139&lt;=BN$6),IF(AND($G139&gt;=BN$5,$G139&lt;=BN$6),5,IF($L139=1,2,1)),IF(AND($G139&gt;=BN$5,$G139&lt;=BN$6),IF($M139&gt;0,4,3),0)),IF(AND($D139&lt;=BN$6,$E139&gt;=BN$5),60,0)))</f>
        <v/>
      </c>
      <c r="BO139" s="80" t="str">
        <f>IF(OR($A139="",NOT(ISNUMBER($G139))),"",IF(AND($F139&lt;=BO$6,$G139&gt;=BO$5),IF(BO$5&gt;$N139,5,$K139)*10+IF(AND($F139&gt;=BO$5,$F139&lt;=BO$6),IF(AND($G139&gt;=BO$5,$G139&lt;=BO$6),5,IF($L139=1,2,1)),IF(AND($G139&gt;=BO$5,$G139&lt;=BO$6),IF($M139&gt;0,4,3),0)),IF(AND($D139&lt;=BO$6,$E139&gt;=BO$5),60,0)))</f>
        <v/>
      </c>
      <c r="BP139" s="80" t="str">
        <f>IF(OR($A139="",NOT(ISNUMBER($G139))),"",IF(AND($F139&lt;=BP$6,$G139&gt;=BP$5),IF(BP$5&gt;$N139,5,$K139)*10+IF(AND($F139&gt;=BP$5,$F139&lt;=BP$6),IF(AND($G139&gt;=BP$5,$G139&lt;=BP$6),5,IF($L139=1,2,1)),IF(AND($G139&gt;=BP$5,$G139&lt;=BP$6),IF($M139&gt;0,4,3),0)),IF(AND($D139&lt;=BP$6,$E139&gt;=BP$5),60,0)))</f>
        <v/>
      </c>
      <c r="BQ139" s="80" t="str">
        <f>IF(OR($A139="",NOT(ISNUMBER($G139))),"",IF(AND($F139&lt;=BQ$6,$G139&gt;=BQ$5),IF(BQ$5&gt;$N139,5,$K139)*10+IF(AND($F139&gt;=BQ$5,$F139&lt;=BQ$6),IF(AND($G139&gt;=BQ$5,$G139&lt;=BQ$6),5,IF($L139=1,2,1)),IF(AND($G139&gt;=BQ$5,$G139&lt;=BQ$6),IF($M139&gt;0,4,3),0)),IF(AND($D139&lt;=BQ$6,$E139&gt;=BQ$5),60,0)))</f>
        <v/>
      </c>
      <c r="BR139" s="80" t="str">
        <f>IF(OR($A139="",NOT(ISNUMBER($G139))),"",IF(AND($F139&lt;=BR$6,$G139&gt;=BR$5),IF(BR$5&gt;$N139,5,$K139)*10+IF(AND($F139&gt;=BR$5,$F139&lt;=BR$6),IF(AND($G139&gt;=BR$5,$G139&lt;=BR$6),5,IF($L139=1,2,1)),IF(AND($G139&gt;=BR$5,$G139&lt;=BR$6),IF($M139&gt;0,4,3),0)),IF(AND($D139&lt;=BR$6,$E139&gt;=BR$5),60,0)))</f>
        <v/>
      </c>
      <c r="BS139" s="80" t="str">
        <f>IF(OR($A139="",NOT(ISNUMBER($G139))),"",IF(AND($F139&lt;=BS$6,$G139&gt;=BS$5),IF(BS$5&gt;$N139,5,$K139)*10+IF(AND($F139&gt;=BS$5,$F139&lt;=BS$6),IF(AND($G139&gt;=BS$5,$G139&lt;=BS$6),5,IF($L139=1,2,1)),IF(AND($G139&gt;=BS$5,$G139&lt;=BS$6),IF($M139&gt;0,4,3),0)),IF(AND($D139&lt;=BS$6,$E139&gt;=BS$5),60,0)))</f>
        <v/>
      </c>
      <c r="BT139" s="80" t="str">
        <f>IF(OR($A139="",NOT(ISNUMBER($G139))),"",IF(AND($F139&lt;=BT$6,$G139&gt;=BT$5),IF(BT$5&gt;$N139,5,$K139)*10+IF(AND($F139&gt;=BT$5,$F139&lt;=BT$6),IF(AND($G139&gt;=BT$5,$G139&lt;=BT$6),5,IF($L139=1,2,1)),IF(AND($G139&gt;=BT$5,$G139&lt;=BT$6),IF($M139&gt;0,4,3),0)),IF(AND($D139&lt;=BT$6,$E139&gt;=BT$5),60,0)))</f>
        <v/>
      </c>
      <c r="BU139" s="80" t="str">
        <f>IF(OR($A139="",NOT(ISNUMBER($G139))),"",IF(AND($F139&lt;=BU$6,$G139&gt;=BU$5),IF(BU$5&gt;$N139,5,$K139)*10+IF(AND($F139&gt;=BU$5,$F139&lt;=BU$6),IF(AND($G139&gt;=BU$5,$G139&lt;=BU$6),5,IF($L139=1,2,1)),IF(AND($G139&gt;=BU$5,$G139&lt;=BU$6),IF($M139&gt;0,4,3),0)),IF(AND($D139&lt;=BU$6,$E139&gt;=BU$5),60,0)))</f>
        <v/>
      </c>
      <c r="BV139" s="80" t="str">
        <f>IF(OR($A139="",NOT(ISNUMBER($G139))),"",IF(AND($F139&lt;=BV$6,$G139&gt;=BV$5),IF(BV$5&gt;$N139,5,$K139)*10+IF(AND($F139&gt;=BV$5,$F139&lt;=BV$6),IF(AND($G139&gt;=BV$5,$G139&lt;=BV$6),5,IF($L139=1,2,1)),IF(AND($G139&gt;=BV$5,$G139&lt;=BV$6),IF($M139&gt;0,4,3),0)),IF(AND($D139&lt;=BV$6,$E139&gt;=BV$5),60,0)))</f>
        <v/>
      </c>
      <c r="BW139" s="80" t="str">
        <f>IF(OR($A139="",NOT(ISNUMBER($G139))),"",IF(AND($F139&lt;=BW$6,$G139&gt;=BW$5),IF(BW$5&gt;$N139,5,$K139)*10+IF(AND($F139&gt;=BW$5,$F139&lt;=BW$6),IF(AND($G139&gt;=BW$5,$G139&lt;=BW$6),5,IF($L139=1,2,1)),IF(AND($G139&gt;=BW$5,$G139&lt;=BW$6),IF($M139&gt;0,4,3),0)),IF(AND($D139&lt;=BW$6,$E139&gt;=BW$5),60,0)))</f>
        <v/>
      </c>
      <c r="BX139" s="80" t="str">
        <f>IF(OR($A139="",NOT(ISNUMBER($G139))),"",IF(AND($F139&lt;=BX$6,$G139&gt;=BX$5),IF(BX$5&gt;$N139,5,$K139)*10+IF(AND($F139&gt;=BX$5,$F139&lt;=BX$6),IF(AND($G139&gt;=BX$5,$G139&lt;=BX$6),5,IF($L139=1,2,1)),IF(AND($G139&gt;=BX$5,$G139&lt;=BX$6),IF($M139&gt;0,4,3),0)),IF(AND($D139&lt;=BX$6,$E139&gt;=BX$5),60,0)))</f>
        <v/>
      </c>
      <c r="BY139" s="80" t="str">
        <f>IF(OR($A139="",NOT(ISNUMBER($G139))),"",IF(AND($F139&lt;=BY$6,$G139&gt;=BY$5),IF(BY$5&gt;$N139,5,$K139)*10+IF(AND($F139&gt;=BY$5,$F139&lt;=BY$6),IF(AND($G139&gt;=BY$5,$G139&lt;=BY$6),5,IF($L139=1,2,1)),IF(AND($G139&gt;=BY$5,$G139&lt;=BY$6),IF($M139&gt;0,4,3),0)),IF(AND($D139&lt;=BY$6,$E139&gt;=BY$5),60,0)))</f>
        <v/>
      </c>
      <c r="BZ139" s="80" t="str">
        <f>IF(OR($A139="",NOT(ISNUMBER($G139))),"",IF(AND($F139&lt;=BZ$6,$G139&gt;=BZ$5),IF(BZ$5&gt;$N139,5,$K139)*10+IF(AND($F139&gt;=BZ$5,$F139&lt;=BZ$6),IF(AND($G139&gt;=BZ$5,$G139&lt;=BZ$6),5,IF($L139=1,2,1)),IF(AND($G139&gt;=BZ$5,$G139&lt;=BZ$6),IF($M139&gt;0,4,3),0)),IF(AND($D139&lt;=BZ$6,$E139&gt;=BZ$5),60,0)))</f>
        <v/>
      </c>
      <c r="CA139" s="80" t="str">
        <f>IF(OR($A139="",NOT(ISNUMBER($G139))),"",IF(AND($F139&lt;=CA$6,$G139&gt;=CA$5),IF(CA$5&gt;$N139,5,$K139)*10+IF(AND($F139&gt;=CA$5,$F139&lt;=CA$6),IF(AND($G139&gt;=CA$5,$G139&lt;=CA$6),5,IF($L139=1,2,1)),IF(AND($G139&gt;=CA$5,$G139&lt;=CA$6),IF($M139&gt;0,4,3),0)),IF(AND($D139&lt;=CA$6,$E139&gt;=CA$5),60,0)))</f>
        <v/>
      </c>
      <c r="CB139" s="80" t="str">
        <f>IF(OR($A139="",NOT(ISNUMBER($G139))),"",IF(AND($F139&lt;=CB$6,$G139&gt;=CB$5),IF(CB$5&gt;$N139,5,$K139)*10+IF(AND($F139&gt;=CB$5,$F139&lt;=CB$6),IF(AND($G139&gt;=CB$5,$G139&lt;=CB$6),5,IF($L139=1,2,1)),IF(AND($G139&gt;=CB$5,$G139&lt;=CB$6),IF($M139&gt;0,4,3),0)),IF(AND($D139&lt;=CB$6,$E139&gt;=CB$5),60,0)))</f>
        <v/>
      </c>
      <c r="CC139" s="80" t="str">
        <f>IF(OR($A139="",NOT(ISNUMBER($G139))),"",IF(AND($F139&lt;=CC$6,$G139&gt;=CC$5),IF(CC$5&gt;$N139,5,$K139)*10+IF(AND($F139&gt;=CC$5,$F139&lt;=CC$6),IF(AND($G139&gt;=CC$5,$G139&lt;=CC$6),5,IF($L139=1,2,1)),IF(AND($G139&gt;=CC$5,$G139&lt;=CC$6),IF($M139&gt;0,4,3),0)),IF(AND($D139&lt;=CC$6,$E139&gt;=CC$5),60,0)))</f>
        <v/>
      </c>
      <c r="CD139" s="80" t="str">
        <f>IF(OR($A139="",NOT(ISNUMBER($G139))),"",IF(AND($F139&lt;=CD$6,$G139&gt;=CD$5),IF(CD$5&gt;$N139,5,$K139)*10+IF(AND($F139&gt;=CD$5,$F139&lt;=CD$6),IF(AND($G139&gt;=CD$5,$G139&lt;=CD$6),5,IF($L139=1,2,1)),IF(AND($G139&gt;=CD$5,$G139&lt;=CD$6),IF($M139&gt;0,4,3),0)),IF(AND($D139&lt;=CD$6,$E139&gt;=CD$5),60,0)))</f>
        <v/>
      </c>
      <c r="CE139" s="80" t="str">
        <f>IF(OR($A139="",NOT(ISNUMBER($G139))),"",IF(AND($F139&lt;=CE$6,$G139&gt;=CE$5),IF(CE$5&gt;$N139,5,$K139)*10+IF(AND($F139&gt;=CE$5,$F139&lt;=CE$6),IF(AND($G139&gt;=CE$5,$G139&lt;=CE$6),5,IF($L139=1,2,1)),IF(AND($G139&gt;=CE$5,$G139&lt;=CE$6),IF($M139&gt;0,4,3),0)),IF(AND($D139&lt;=CE$6,$E139&gt;=CE$5),60,0)))</f>
        <v/>
      </c>
      <c r="CF139" s="80" t="str">
        <f>IF(OR($A139="",NOT(ISNUMBER($G139))),"",IF(AND($F139&lt;=CF$6,$G139&gt;=CF$5),IF(CF$5&gt;$N139,5,$K139)*10+IF(AND($F139&gt;=CF$5,$F139&lt;=CF$6),IF(AND($G139&gt;=CF$5,$G139&lt;=CF$6),5,IF($L139=1,2,1)),IF(AND($G139&gt;=CF$5,$G139&lt;=CF$6),IF($M139&gt;0,4,3),0)),IF(AND($D139&lt;=CF$6,$E139&gt;=CF$5),60,0)))</f>
        <v/>
      </c>
      <c r="CG139" s="80" t="str">
        <f>IF(OR($A139="",NOT(ISNUMBER($G139))),"",IF(AND($F139&lt;=CG$6,$G139&gt;=CG$5),IF(CG$5&gt;$N139,5,$K139)*10+IF(AND($F139&gt;=CG$5,$F139&lt;=CG$6),IF(AND($G139&gt;=CG$5,$G139&lt;=CG$6),5,IF($L139=1,2,1)),IF(AND($G139&gt;=CG$5,$G139&lt;=CG$6),IF($M139&gt;0,4,3),0)),IF(AND($D139&lt;=CG$6,$E139&gt;=CG$5),60,0)))</f>
        <v/>
      </c>
      <c r="CH139" s="80" t="str">
        <f>IF(OR($A139="",NOT(ISNUMBER($G139))),"",IF(AND($F139&lt;=CH$6,$G139&gt;=CH$5),IF(CH$5&gt;$N139,5,$K139)*10+IF(AND($F139&gt;=CH$5,$F139&lt;=CH$6),IF(AND($G139&gt;=CH$5,$G139&lt;=CH$6),5,IF($L139=1,2,1)),IF(AND($G139&gt;=CH$5,$G139&lt;=CH$6),IF($M139&gt;0,4,3),0)),IF(AND($D139&lt;=CH$6,$E139&gt;=CH$5),60,0)))</f>
        <v/>
      </c>
      <c r="CI139" s="80" t="str">
        <f>IF(OR($A139="",NOT(ISNUMBER($G139))),"",IF(AND($F139&lt;=CI$6,$G139&gt;=CI$5),IF(CI$5&gt;$N139,5,$K139)*10+IF(AND($F139&gt;=CI$5,$F139&lt;=CI$6),IF(AND($G139&gt;=CI$5,$G139&lt;=CI$6),5,IF($L139=1,2,1)),IF(AND($G139&gt;=CI$5,$G139&lt;=CI$6),IF($M139&gt;0,4,3),0)),IF(AND($D139&lt;=CI$6,$E139&gt;=CI$5),60,0)))</f>
        <v/>
      </c>
      <c r="CJ139" s="80" t="str">
        <f>IF(OR($A139="",NOT(ISNUMBER($G139))),"",IF(AND($F139&lt;=CJ$6,$G139&gt;=CJ$5),IF(CJ$5&gt;$N139,5,$K139)*10+IF(AND($F139&gt;=CJ$5,$F139&lt;=CJ$6),IF(AND($G139&gt;=CJ$5,$G139&lt;=CJ$6),5,IF($L139=1,2,1)),IF(AND($G139&gt;=CJ$5,$G139&lt;=CJ$6),IF($M139&gt;0,4,3),0)),IF(AND($D139&lt;=CJ$6,$E139&gt;=CJ$5),60,0)))</f>
        <v/>
      </c>
      <c r="CK139" s="80" t="str">
        <f>IF(OR($A139="",NOT(ISNUMBER($G139))),"",IF(AND($F139&lt;=CK$6,$G139&gt;=CK$5),IF(CK$5&gt;$N139,5,$K139)*10+IF(AND($F139&gt;=CK$5,$F139&lt;=CK$6),IF(AND($G139&gt;=CK$5,$G139&lt;=CK$6),5,IF($L139=1,2,1)),IF(AND($G139&gt;=CK$5,$G139&lt;=CK$6),IF($M139&gt;0,4,3),0)),IF(AND($D139&lt;=CK$6,$E139&gt;=CK$5),60,0)))</f>
        <v/>
      </c>
      <c r="CL139" s="80" t="str">
        <f>IF(OR($A139="",NOT(ISNUMBER($G139))),"",IF(AND($F139&lt;=CL$6,$G139&gt;=CL$5),IF(CL$5&gt;$N139,5,$K139)*10+IF(AND($F139&gt;=CL$5,$F139&lt;=CL$6),IF(AND($G139&gt;=CL$5,$G139&lt;=CL$6),5,IF($L139=1,2,1)),IF(AND($G139&gt;=CL$5,$G139&lt;=CL$6),IF($M139&gt;0,4,3),0)),IF(AND($D139&lt;=CL$6,$E139&gt;=CL$5),60,0)))</f>
        <v/>
      </c>
      <c r="CM139" s="80" t="str">
        <f>IF(OR($A139="",NOT(ISNUMBER($G139))),"",IF(AND($F139&lt;=CM$6,$G139&gt;=CM$5),IF(CM$5&gt;$N139,5,$K139)*10+IF(AND($F139&gt;=CM$5,$F139&lt;=CM$6),IF(AND($G139&gt;=CM$5,$G139&lt;=CM$6),5,IF($L139=1,2,1)),IF(AND($G139&gt;=CM$5,$G139&lt;=CM$6),IF($M139&gt;0,4,3),0)),IF(AND($D139&lt;=CM$6,$E139&gt;=CM$5),60,0)))</f>
        <v/>
      </c>
      <c r="CN139" s="80" t="str">
        <f>IF(OR($A139="",NOT(ISNUMBER($G139))),"",IF(AND($F139&lt;=CN$6,$G139&gt;=CN$5),IF(CN$5&gt;$N139,5,$K139)*10+IF(AND($F139&gt;=CN$5,$F139&lt;=CN$6),IF(AND($G139&gt;=CN$5,$G139&lt;=CN$6),5,IF($L139=1,2,1)),IF(AND($G139&gt;=CN$5,$G139&lt;=CN$6),IF($M139&gt;0,4,3),0)),IF(AND($D139&lt;=CN$6,$E139&gt;=CN$5),60,0)))</f>
        <v/>
      </c>
      <c r="CO139" s="80" t="str">
        <f>IF(OR($A139="",NOT(ISNUMBER($G139))),"",IF(AND($F139&lt;=CO$6,$G139&gt;=CO$5),IF(CO$5&gt;$N139,5,$K139)*10+IF(AND($F139&gt;=CO$5,$F139&lt;=CO$6),IF(AND($G139&gt;=CO$5,$G139&lt;=CO$6),5,IF($L139=1,2,1)),IF(AND($G139&gt;=CO$5,$G139&lt;=CO$6),IF($M139&gt;0,4,3),0)),IF(AND($D139&lt;=CO$6,$E139&gt;=CO$5),60,0)))</f>
        <v/>
      </c>
      <c r="CP139" s="80" t="str">
        <f>IF(OR($A139="",NOT(ISNUMBER($G139))),"",IF(AND($F139&lt;=CP$6,$G139&gt;=CP$5),IF(CP$5&gt;$N139,5,$K139)*10+IF(AND($F139&gt;=CP$5,$F139&lt;=CP$6),IF(AND($G139&gt;=CP$5,$G139&lt;=CP$6),5,IF($L139=1,2,1)),IF(AND($G139&gt;=CP$5,$G139&lt;=CP$6),IF($M139&gt;0,4,3),0)),IF(AND($D139&lt;=CP$6,$E139&gt;=CP$5),60,0)))</f>
        <v/>
      </c>
      <c r="CQ139" s="80" t="str">
        <f>IF(OR($A139="",NOT(ISNUMBER($G139))),"",IF(AND($F139&lt;=CQ$6,$G139&gt;=CQ$5),IF(CQ$5&gt;$N139,5,$K139)*10+IF(AND($F139&gt;=CQ$5,$F139&lt;=CQ$6),IF(AND($G139&gt;=CQ$5,$G139&lt;=CQ$6),5,IF($L139=1,2,1)),IF(AND($G139&gt;=CQ$5,$G139&lt;=CQ$6),IF($M139&gt;0,4,3),0)),IF(AND($D139&lt;=CQ$6,$E139&gt;=CQ$5),60,0)))</f>
        <v/>
      </c>
      <c r="CR139" s="80" t="str">
        <f>IF(OR($A139="",NOT(ISNUMBER($G139))),"",IF(AND($F139&lt;=CR$6,$G139&gt;=CR$5),IF(CR$5&gt;$N139,5,$K139)*10+IF(AND($F139&gt;=CR$5,$F139&lt;=CR$6),IF(AND($G139&gt;=CR$5,$G139&lt;=CR$6),5,IF($L139=1,2,1)),IF(AND($G139&gt;=CR$5,$G139&lt;=CR$6),IF($M139&gt;0,4,3),0)),IF(AND($D139&lt;=CR$6,$E139&gt;=CR$5),60,0)))</f>
        <v/>
      </c>
      <c r="CS139" s="80" t="str">
        <f>IF(OR($A139="",NOT(ISNUMBER($G139))),"",IF(AND($F139&lt;=CS$6,$G139&gt;=CS$5),IF(CS$5&gt;$N139,5,$K139)*10+IF(AND($F139&gt;=CS$5,$F139&lt;=CS$6),IF(AND($G139&gt;=CS$5,$G139&lt;=CS$6),5,IF($L139=1,2,1)),IF(AND($G139&gt;=CS$5,$G139&lt;=CS$6),IF($M139&gt;0,4,3),0)),IF(AND($D139&lt;=CS$6,$E139&gt;=CS$5),60,0)))</f>
        <v/>
      </c>
      <c r="CT139" s="80" t="str">
        <f>IF(OR($A139="",NOT(ISNUMBER($G139))),"",IF(AND($F139&lt;=CT$6,$G139&gt;=CT$5),IF(CT$5&gt;$N139,5,$K139)*10+IF(AND($F139&gt;=CT$5,$F139&lt;=CT$6),IF(AND($G139&gt;=CT$5,$G139&lt;=CT$6),5,IF($L139=1,2,1)),IF(AND($G139&gt;=CT$5,$G139&lt;=CT$6),IF($M139&gt;0,4,3),0)),IF(AND($D139&lt;=CT$6,$E139&gt;=CT$5),60,0)))</f>
        <v/>
      </c>
      <c r="CU139" s="80" t="str">
        <f>IF(OR($A139="",NOT(ISNUMBER($G139))),"",IF(AND($F139&lt;=CU$6,$G139&gt;=CU$5),IF(CU$5&gt;$N139,5,$K139)*10+IF(AND($F139&gt;=CU$5,$F139&lt;=CU$6),IF(AND($G139&gt;=CU$5,$G139&lt;=CU$6),5,IF($L139=1,2,1)),IF(AND($G139&gt;=CU$5,$G139&lt;=CU$6),IF($M139&gt;0,4,3),0)),IF(AND($D139&lt;=CU$6,$E139&gt;=CU$5),60,0)))</f>
        <v/>
      </c>
      <c r="CV139" s="80" t="str">
        <f>IF(OR($A139="",NOT(ISNUMBER($G139))),"",IF(AND($F139&lt;=CV$6,$G139&gt;=CV$5),IF(CV$5&gt;$N139,5,$K139)*10+IF(AND($F139&gt;=CV$5,$F139&lt;=CV$6),IF(AND($G139&gt;=CV$5,$G139&lt;=CV$6),5,IF($L139=1,2,1)),IF(AND($G139&gt;=CV$5,$G139&lt;=CV$6),IF($M139&gt;0,4,3),0)),IF(AND($D139&lt;=CV$6,$E139&gt;=CV$5),60,0)))</f>
        <v/>
      </c>
      <c r="CW139" s="80" t="str">
        <f>IF(OR($A139="",NOT(ISNUMBER($G139))),"",IF(AND($F139&lt;=CW$6,$G139&gt;=CW$5),IF(CW$5&gt;$N139,5,$K139)*10+IF(AND($F139&gt;=CW$5,$F139&lt;=CW$6),IF(AND($G139&gt;=CW$5,$G139&lt;=CW$6),5,IF($L139=1,2,1)),IF(AND($G139&gt;=CW$5,$G139&lt;=CW$6),IF($M139&gt;0,4,3),0)),IF(AND($D139&lt;=CW$6,$E139&gt;=CW$5),60,0)))</f>
        <v/>
      </c>
      <c r="CX139" s="80" t="str">
        <f>IF(OR($A139="",NOT(ISNUMBER($G139))),"",IF(AND($F139&lt;=CX$6,$G139&gt;=CX$5),IF(CX$5&gt;$N139,5,$K139)*10+IF(AND($F139&gt;=CX$5,$F139&lt;=CX$6),IF(AND($G139&gt;=CX$5,$G139&lt;=CX$6),5,IF($L139=1,2,1)),IF(AND($G139&gt;=CX$5,$G139&lt;=CX$6),IF($M139&gt;0,4,3),0)),IF(AND($D139&lt;=CX$6,$E139&gt;=CX$5),60,0)))</f>
        <v/>
      </c>
      <c r="CY139" s="80" t="str">
        <f>IF(OR($A139="",NOT(ISNUMBER($G139))),"",IF(AND($F139&lt;=CY$6,$G139&gt;=CY$5),IF(CY$5&gt;$N139,5,$K139)*10+IF(AND($F139&gt;=CY$5,$F139&lt;=CY$6),IF(AND($G139&gt;=CY$5,$G139&lt;=CY$6),5,IF($L139=1,2,1)),IF(AND($G139&gt;=CY$5,$G139&lt;=CY$6),IF($M139&gt;0,4,3),0)),IF(AND($D139&lt;=CY$6,$E139&gt;=CY$5),60,0)))</f>
        <v/>
      </c>
      <c r="CZ139" s="80" t="str">
        <f>IF(OR($A139="",NOT(ISNUMBER($G139))),"",IF(AND($F139&lt;=CZ$6,$G139&gt;=CZ$5),IF(CZ$5&gt;$N139,5,$K139)*10+IF(AND($F139&gt;=CZ$5,$F139&lt;=CZ$6),IF(AND($G139&gt;=CZ$5,$G139&lt;=CZ$6),5,IF($L139=1,2,1)),IF(AND($G139&gt;=CZ$5,$G139&lt;=CZ$6),IF($M139&gt;0,4,3),0)),IF(AND($D139&lt;=CZ$6,$E139&gt;=CZ$5),60,0)))</f>
        <v/>
      </c>
      <c r="DA139" s="80" t="str">
        <f>IF(OR($A139="",NOT(ISNUMBER($G139))),"",IF(AND($F139&lt;=DA$6,$G139&gt;=DA$5),IF(DA$5&gt;$N139,5,$K139)*10+IF(AND($F139&gt;=DA$5,$F139&lt;=DA$6),IF(AND($G139&gt;=DA$5,$G139&lt;=DA$6),5,IF($L139=1,2,1)),IF(AND($G139&gt;=DA$5,$G139&lt;=DA$6),IF($M139&gt;0,4,3),0)),IF(AND($D139&lt;=DA$6,$E139&gt;=DA$5),60,0)))</f>
        <v/>
      </c>
      <c r="DB139" s="80" t="str">
        <f>IF(OR($A139="",NOT(ISNUMBER($G139))),"",IF(AND($F139&lt;=DB$6,$G139&gt;=DB$5),IF(DB$5&gt;$N139,5,$K139)*10+IF(AND($F139&gt;=DB$5,$F139&lt;=DB$6),IF(AND($G139&gt;=DB$5,$G139&lt;=DB$6),5,IF($L139=1,2,1)),IF(AND($G139&gt;=DB$5,$G139&lt;=DB$6),IF($M139&gt;0,4,3),0)),IF(AND($D139&lt;=DB$6,$E139&gt;=DB$5),60,0)))</f>
        <v/>
      </c>
      <c r="DC139" s="80" t="str">
        <f>IF(OR($A139="",NOT(ISNUMBER($G139))),"",IF(AND($F139&lt;=DC$6,$G139&gt;=DC$5),IF(DC$5&gt;$N139,5,$K139)*10+IF(AND($F139&gt;=DC$5,$F139&lt;=DC$6),IF(AND($G139&gt;=DC$5,$G139&lt;=DC$6),5,IF($L139=1,2,1)),IF(AND($G139&gt;=DC$5,$G139&lt;=DC$6),IF($M139&gt;0,4,3),0)),IF(AND($D139&lt;=DC$6,$E139&gt;=DC$5),60,0)))</f>
        <v/>
      </c>
      <c r="DD139" s="80" t="str">
        <f>IF(OR($A139="",NOT(ISNUMBER($G139))),"",IF(AND($F139&lt;=DD$6,$G139&gt;=DD$5),IF(DD$5&gt;$N139,5,$K139)*10+IF(AND($F139&gt;=DD$5,$F139&lt;=DD$6),IF(AND($G139&gt;=DD$5,$G139&lt;=DD$6),5,IF($L139=1,2,1)),IF(AND($G139&gt;=DD$5,$G139&lt;=DD$6),IF($M139&gt;0,4,3),0)),IF(AND($D139&lt;=DD$6,$E139&gt;=DD$5),60,0)))</f>
        <v/>
      </c>
      <c r="DE139" s="80" t="str">
        <f>IF(OR($A139="",NOT(ISNUMBER($G139))),"",IF(AND($F139&lt;=DE$6,$G139&gt;=DE$5),IF(DE$5&gt;$N139,5,$K139)*10+IF(AND($F139&gt;=DE$5,$F139&lt;=DE$6),IF(AND($G139&gt;=DE$5,$G139&lt;=DE$6),5,IF($L139=1,2,1)),IF(AND($G139&gt;=DE$5,$G139&lt;=DE$6),IF($M139&gt;0,4,3),0)),IF(AND($D139&lt;=DE$6,$E139&gt;=DE$5),60,0)))</f>
        <v/>
      </c>
      <c r="DF139" s="80" t="str">
        <f>IF(OR($A139="",NOT(ISNUMBER($G139))),"",IF(AND($F139&lt;=DF$6,$G139&gt;=DF$5),IF(DF$5&gt;$N139,5,$K139)*10+IF(AND($F139&gt;=DF$5,$F139&lt;=DF$6),IF(AND($G139&gt;=DF$5,$G139&lt;=DF$6),5,IF($L139=1,2,1)),IF(AND($G139&gt;=DF$5,$G139&lt;=DF$6),IF($M139&gt;0,4,3),0)),IF(AND($D139&lt;=DF$6,$E139&gt;=DF$5),60,0)))</f>
        <v/>
      </c>
      <c r="DG139" s="80" t="str">
        <f>IF(OR($A139="",NOT(ISNUMBER($G139))),"",IF(AND($F139&lt;=DG$6,$G139&gt;=DG$5),IF(DG$5&gt;$N139,5,$K139)*10+IF(AND($F139&gt;=DG$5,$F139&lt;=DG$6),IF(AND($G139&gt;=DG$5,$G139&lt;=DG$6),5,IF($L139=1,2,1)),IF(AND($G139&gt;=DG$5,$G139&lt;=DG$6),IF($M139&gt;0,4,3),0)),IF(AND($D139&lt;=DG$6,$E139&gt;=DG$5),60,0)))</f>
        <v/>
      </c>
      <c r="DH139" s="80" t="str">
        <f>IF(OR($A139="",NOT(ISNUMBER($G139))),"",IF(AND($F139&lt;=DH$6,$G139&gt;=DH$5),IF(DH$5&gt;$N139,5,$K139)*10+IF(AND($F139&gt;=DH$5,$F139&lt;=DH$6),IF(AND($G139&gt;=DH$5,$G139&lt;=DH$6),5,IF($L139=1,2,1)),IF(AND($G139&gt;=DH$5,$G139&lt;=DH$6),IF($M139&gt;0,4,3),0)),IF(AND($D139&lt;=DH$6,$E139&gt;=DH$5),60,0)))</f>
        <v/>
      </c>
      <c r="DI139" s="80" t="str">
        <f>IF(OR($A139="",NOT(ISNUMBER($G139))),"",IF(AND($F139&lt;=DI$6,$G139&gt;=DI$5),IF(DI$5&gt;$N139,5,$K139)*10+IF(AND($F139&gt;=DI$5,$F139&lt;=DI$6),IF(AND($G139&gt;=DI$5,$G139&lt;=DI$6),5,IF($L139=1,2,1)),IF(AND($G139&gt;=DI$5,$G139&lt;=DI$6),IF($M139&gt;0,4,3),0)),IF(AND($D139&lt;=DI$6,$E139&gt;=DI$5),60,0)))</f>
        <v/>
      </c>
      <c r="DJ139" s="80" t="str">
        <f>IF(OR($A139="",NOT(ISNUMBER($G139))),"",IF(AND($F139&lt;=DJ$6,$G139&gt;=DJ$5),IF(DJ$5&gt;$N139,5,$K139)*10+IF(AND($F139&gt;=DJ$5,$F139&lt;=DJ$6),IF(AND($G139&gt;=DJ$5,$G139&lt;=DJ$6),5,IF($L139=1,2,1)),IF(AND($G139&gt;=DJ$5,$G139&lt;=DJ$6),IF($M139&gt;0,4,3),0)),IF(AND($D139&lt;=DJ$6,$E139&gt;=DJ$5),60,0)))</f>
        <v/>
      </c>
      <c r="DK139" s="80" t="str">
        <f>IF(OR($A139="",NOT(ISNUMBER($G139))),"",IF(AND($F139&lt;=DK$6,$G139&gt;=DK$5),IF(DK$5&gt;$N139,5,$K139)*10+IF(AND($F139&gt;=DK$5,$F139&lt;=DK$6),IF(AND($G139&gt;=DK$5,$G139&lt;=DK$6),5,IF($L139=1,2,1)),IF(AND($G139&gt;=DK$5,$G139&lt;=DK$6),IF($M139&gt;0,4,3),0)),IF(AND($D139&lt;=DK$6,$E139&gt;=DK$5),60,0)))</f>
        <v/>
      </c>
      <c r="DL139" s="80" t="str">
        <f>IF(OR($A139="",NOT(ISNUMBER($G139))),"",IF(AND($F139&lt;=DL$6,$G139&gt;=DL$5),IF(DL$5&gt;$N139,5,$K139)*10+IF(AND($F139&gt;=DL$5,$F139&lt;=DL$6),IF(AND($G139&gt;=DL$5,$G139&lt;=DL$6),5,IF($L139=1,2,1)),IF(AND($G139&gt;=DL$5,$G139&lt;=DL$6),IF($M139&gt;0,4,3),0)),IF(AND($D139&lt;=DL$6,$E139&gt;=DL$5),60,0)))</f>
        <v/>
      </c>
      <c r="DM139" s="80" t="str">
        <f>IF(OR($A139="",NOT(ISNUMBER($G139))),"",IF(AND($F139&lt;=DM$6,$G139&gt;=DM$5),IF(DM$5&gt;$N139,5,$K139)*10+IF(AND($F139&gt;=DM$5,$F139&lt;=DM$6),IF(AND($G139&gt;=DM$5,$G139&lt;=DM$6),5,IF($L139=1,2,1)),IF(AND($G139&gt;=DM$5,$G139&lt;=DM$6),IF($M139&gt;0,4,3),0)),IF(AND($D139&lt;=DM$6,$E139&gt;=DM$5),60,0)))</f>
        <v/>
      </c>
      <c r="DN139" s="80" t="str">
        <f>IF(OR($A139="",NOT(ISNUMBER($G139))),"",IF(AND($F139&lt;=DN$6,$G139&gt;=DN$5),IF(DN$5&gt;$N139,5,$K139)*10+IF(AND($F139&gt;=DN$5,$F139&lt;=DN$6),IF(AND($G139&gt;=DN$5,$G139&lt;=DN$6),5,IF($L139=1,2,1)),IF(AND($G139&gt;=DN$5,$G139&lt;=DN$6),IF($M139&gt;0,4,3),0)),IF(AND($D139&lt;=DN$6,$E139&gt;=DN$5),60,0)))</f>
        <v/>
      </c>
      <c r="DO139" s="80" t="str">
        <f>IF(OR($A139="",NOT(ISNUMBER($G139))),"",IF(AND($F139&lt;=DO$6,$G139&gt;=DO$5),IF(DO$5&gt;$N139,5,$K139)*10+IF(AND($F139&gt;=DO$5,$F139&lt;=DO$6),IF(AND($G139&gt;=DO$5,$G139&lt;=DO$6),5,IF($L139=1,2,1)),IF(AND($G139&gt;=DO$5,$G139&lt;=DO$6),IF($M139&gt;0,4,3),0)),IF(AND($D139&lt;=DO$6,$E139&gt;=DO$5),60,0)))</f>
        <v/>
      </c>
      <c r="DP139" s="80" t="str">
        <f>IF(OR($A139="",NOT(ISNUMBER($G139))),"",IF(AND($F139&lt;=DP$6,$G139&gt;=DP$5),IF(DP$5&gt;$N139,5,$K139)*10+IF(AND($F139&gt;=DP$5,$F139&lt;=DP$6),IF(AND($G139&gt;=DP$5,$G139&lt;=DP$6),5,IF($L139=1,2,1)),IF(AND($G139&gt;=DP$5,$G139&lt;=DP$6),IF($M139&gt;0,4,3),0)),IF(AND($D139&lt;=DP$6,$E139&gt;=DP$5),60,0)))</f>
        <v/>
      </c>
      <c r="DQ139" s="80" t="str">
        <f>IF(OR($A139="",NOT(ISNUMBER($G139))),"",IF(AND($F139&lt;=DQ$6,$G139&gt;=DQ$5),IF(DQ$5&gt;$N139,5,$K139)*10+IF(AND($F139&gt;=DQ$5,$F139&lt;=DQ$6),IF(AND($G139&gt;=DQ$5,$G139&lt;=DQ$6),5,IF($L139=1,2,1)),IF(AND($G139&gt;=DQ$5,$G139&lt;=DQ$6),IF($M139&gt;0,4,3),0)),IF(AND($D139&lt;=DQ$6,$E139&gt;=DQ$5),60,0)))</f>
        <v/>
      </c>
      <c r="DR139" s="80" t="str">
        <f>IF(OR($A139="",NOT(ISNUMBER($G139))),"",IF(AND($F139&lt;=DR$6,$G139&gt;=DR$5),IF(DR$5&gt;$N139,5,$K139)*10+IF(AND($F139&gt;=DR$5,$F139&lt;=DR$6),IF(AND($G139&gt;=DR$5,$G139&lt;=DR$6),5,IF($L139=1,2,1)),IF(AND($G139&gt;=DR$5,$G139&lt;=DR$6),IF($M139&gt;0,4,3),0)),IF(AND($D139&lt;=DR$6,$E139&gt;=DR$5),60,0)))</f>
        <v/>
      </c>
      <c r="DS139" s="80" t="str">
        <f>IF(OR($A139="",NOT(ISNUMBER($G139))),"",IF(AND($F139&lt;=DS$6,$G139&gt;=DS$5),IF(DS$5&gt;$N139,5,$K139)*10+IF(AND($F139&gt;=DS$5,$F139&lt;=DS$6),IF(AND($G139&gt;=DS$5,$G139&lt;=DS$6),5,IF($L139=1,2,1)),IF(AND($G139&gt;=DS$5,$G139&lt;=DS$6),IF($M139&gt;0,4,3),0)),IF(AND($D139&lt;=DS$6,$E139&gt;=DS$5),60,0)))</f>
        <v/>
      </c>
      <c r="DT139" s="80" t="str">
        <f>IF(OR($A139="",NOT(ISNUMBER($G139))),"",IF(AND($F139&lt;=DT$6,$G139&gt;=DT$5),IF(DT$5&gt;$N139,5,$K139)*10+IF(AND($F139&gt;=DT$5,$F139&lt;=DT$6),IF(AND($G139&gt;=DT$5,$G139&lt;=DT$6),5,IF($L139=1,2,1)),IF(AND($G139&gt;=DT$5,$G139&lt;=DT$6),IF($M139&gt;0,4,3),0)),IF(AND($D139&lt;=DT$6,$E139&gt;=DT$5),60,0)))</f>
        <v/>
      </c>
      <c r="DU139" s="80" t="str">
        <f>IF(OR($A139="",NOT(ISNUMBER($G139))),"",IF(AND($F139&lt;=DU$6,$G139&gt;=DU$5),IF(DU$5&gt;$N139,5,$K139)*10+IF(AND($F139&gt;=DU$5,$F139&lt;=DU$6),IF(AND($G139&gt;=DU$5,$G139&lt;=DU$6),5,IF($L139=1,2,1)),IF(AND($G139&gt;=DU$5,$G139&lt;=DU$6),IF($M139&gt;0,4,3),0)),IF(AND($D139&lt;=DU$6,$E139&gt;=DU$5),60,0)))</f>
        <v/>
      </c>
      <c r="DV139" s="80" t="str">
        <f>IF(OR($A139="",NOT(ISNUMBER($G139))),"",IF(AND($F139&lt;=DV$6,$G139&gt;=DV$5),IF(DV$5&gt;$N139,5,$K139)*10+IF(AND($F139&gt;=DV$5,$F139&lt;=DV$6),IF(AND($G139&gt;=DV$5,$G139&lt;=DV$6),5,IF($L139=1,2,1)),IF(AND($G139&gt;=DV$5,$G139&lt;=DV$6),IF($M139&gt;0,4,3),0)),IF(AND($D139&lt;=DV$6,$E139&gt;=DV$5),60,0)))</f>
        <v/>
      </c>
      <c r="DW139" s="80" t="str">
        <f>IF(OR($A139="",NOT(ISNUMBER($G139))),"",IF(AND($F139&lt;=DW$6,$G139&gt;=DW$5),IF(DW$5&gt;$N139,5,$K139)*10+IF(AND($F139&gt;=DW$5,$F139&lt;=DW$6),IF(AND($G139&gt;=DW$5,$G139&lt;=DW$6),5,IF($L139=1,2,1)),IF(AND($G139&gt;=DW$5,$G139&lt;=DW$6),IF($M139&gt;0,4,3),0)),IF(AND($D139&lt;=DW$6,$E139&gt;=DW$5),60,0)))</f>
        <v/>
      </c>
      <c r="DX139" s="80" t="str">
        <f>IF(OR($A139="",NOT(ISNUMBER($G139))),"",IF(AND($F139&lt;=DX$6,$G139&gt;=DX$5),IF(DX$5&gt;$N139,5,$K139)*10+IF(AND($F139&gt;=DX$5,$F139&lt;=DX$6),IF(AND($G139&gt;=DX$5,$G139&lt;=DX$6),5,IF($L139=1,2,1)),IF(AND($G139&gt;=DX$5,$G139&lt;=DX$6),IF($M139&gt;0,4,3),0)),IF(AND($D139&lt;=DX$6,$E139&gt;=DX$5),60,0)))</f>
        <v/>
      </c>
      <c r="DY139" s="80" t="str">
        <f>IF(OR($A139="",NOT(ISNUMBER($G139))),"",IF(AND($F139&lt;=DY$6,$G139&gt;=DY$5),IF(DY$5&gt;$N139,5,$K139)*10+IF(AND($F139&gt;=DY$5,$F139&lt;=DY$6),IF(AND($G139&gt;=DY$5,$G139&lt;=DY$6),5,IF($L139=1,2,1)),IF(AND($G139&gt;=DY$5,$G139&lt;=DY$6),IF($M139&gt;0,4,3),0)),IF(AND($D139&lt;=DY$6,$E139&gt;=DY$5),60,0)))</f>
        <v/>
      </c>
      <c r="DZ139" s="80" t="str">
        <f>IF(OR($A139="",NOT(ISNUMBER($G139))),"",IF(AND($F139&lt;=DZ$6,$G139&gt;=DZ$5),IF(DZ$5&gt;$N139,5,$K139)*10+IF(AND($F139&gt;=DZ$5,$F139&lt;=DZ$6),IF(AND($G139&gt;=DZ$5,$G139&lt;=DZ$6),5,IF($L139=1,2,1)),IF(AND($G139&gt;=DZ$5,$G139&lt;=DZ$6),IF($M139&gt;0,4,3),0)),IF(AND($D139&lt;=DZ$6,$E139&gt;=DZ$5),60,0)))</f>
        <v/>
      </c>
      <c r="EA139" s="80" t="str">
        <f>IF(OR($A139="",NOT(ISNUMBER($G139))),"",IF(AND($F139&lt;=EA$6,$G139&gt;=EA$5),IF(EA$5&gt;$N139,5,$K139)*10+IF(AND($F139&gt;=EA$5,$F139&lt;=EA$6),IF(AND($G139&gt;=EA$5,$G139&lt;=EA$6),5,IF($L139=1,2,1)),IF(AND($G139&gt;=EA$5,$G139&lt;=EA$6),IF($M139&gt;0,4,3),0)),IF(AND($D139&lt;=EA$6,$E139&gt;=EA$5),60,0)))</f>
        <v/>
      </c>
      <c r="EB139" s="80" t="str">
        <f>IF(OR($A139="",NOT(ISNUMBER($G139))),"",IF(AND($F139&lt;=EB$6,$G139&gt;=EB$5),IF(EB$5&gt;$N139,5,$K139)*10+IF(AND($F139&gt;=EB$5,$F139&lt;=EB$6),IF(AND($G139&gt;=EB$5,$G139&lt;=EB$6),5,IF($L139=1,2,1)),IF(AND($G139&gt;=EB$5,$G139&lt;=EB$6),IF($M139&gt;0,4,3),0)),IF(AND($D139&lt;=EB$6,$E139&gt;=EB$5),60,0)))</f>
        <v/>
      </c>
      <c r="EC139" s="80" t="str">
        <f>IF(OR($A139="",NOT(ISNUMBER($G139))),"",IF(AND($F139&lt;=EC$6,$G139&gt;=EC$5),IF(EC$5&gt;$N139,5,$K139)*10+IF(AND($F139&gt;=EC$5,$F139&lt;=EC$6),IF(AND($G139&gt;=EC$5,$G139&lt;=EC$6),5,IF($L139=1,2,1)),IF(AND($G139&gt;=EC$5,$G139&lt;=EC$6),IF($M139&gt;0,4,3),0)),IF(AND($D139&lt;=EC$6,$E139&gt;=EC$5),60,0)))</f>
        <v/>
      </c>
      <c r="ED139" s="80" t="str">
        <f>IF(OR($A139="",NOT(ISNUMBER($G139))),"",IF(AND($F139&lt;=ED$6,$G139&gt;=ED$5),IF(ED$5&gt;$N139,5,$K139)*10+IF(AND($F139&gt;=ED$5,$F139&lt;=ED$6),IF(AND($G139&gt;=ED$5,$G139&lt;=ED$6),5,IF($L139=1,2,1)),IF(AND($G139&gt;=ED$5,$G139&lt;=ED$6),IF($M139&gt;0,4,3),0)),IF(AND($D139&lt;=ED$6,$E139&gt;=ED$5),60,0)))</f>
        <v/>
      </c>
    </row>
    <row r="140" ht="18" customHeight="1">
      <c r="A140" s="52" t="str">
        <f>IF(Tasks!$B140="","",Tasks!$A140)</f>
        <v/>
      </c>
      <c r="B140" s="78" t="str">
        <f>IF(Tasks!$B140="","",Tasks!$B140)</f>
        <v/>
      </c>
      <c r="C140" s="25" t="str">
        <f>IF($B140="","",IF(AND(Tasks!$D140="",Tasks!$G140=""),"-",IF(Tasks!$D140="","",Tasks!$D140&amp;IF(OR(Tasks!$E140="",Tasks!$E140="FS"),IF(N(Tasks!$F140)=0,"","FS"),Tasks!$E140)&amp;IF(N(Tasks!$F140)=0,"",IF(Tasks!$F140&gt;0,"+","")&amp;Tasks!$F140))&amp;IF(AND(Tasks!$D140&lt;&gt;"",Tasks!$G140&lt;&gt;""),", ","")&amp;IF(Tasks!$G140="","",Tasks!$G140&amp;IF(OR(Tasks!$H140="",Tasks!$H140="FS"),IF(N(Tasks!$I140)=0,"","FS"),Tasks!$H140)&amp;IF(N(Tasks!$I140)=0,"",IF(Tasks!$I140&gt;0,"+","")&amp;Tasks!$I140))))</f>
        <v/>
      </c>
      <c r="D140" s="51" t="str">
        <f>IF(OR($B140="",Tasks!$Q140=""),"",Tasks!$Q140)</f>
        <v/>
      </c>
      <c r="E140" s="51" t="str">
        <f>IF(OR($B140="",Tasks!$R140=""),"",Tasks!$R140)</f>
        <v/>
      </c>
      <c r="F140" s="51" t="str">
        <f>IF(OR($B140="",Tasks!$S140=""),"",Tasks!$S140)</f>
        <v/>
      </c>
      <c r="G140" s="51" t="str">
        <f>IF(OR($B140="",Tasks!$T140=""),"",Tasks!$T140)</f>
        <v/>
      </c>
      <c r="H140" s="52" t="str">
        <f>IF($B140="","",Tasks!$AE140)</f>
        <v/>
      </c>
      <c r="I140" s="79" t="str">
        <f>IF($B140="","",Tasks!$AF140)</f>
        <v/>
      </c>
      <c r="J140" s="53" t="str">
        <f>IF(OR($B140="",Tasks!$V140=""),"",Tasks!$V140)</f>
        <v/>
      </c>
      <c r="K140" s="52" t="str">
        <f>IF($B140="","",Tasks!$AA140)</f>
        <v/>
      </c>
      <c r="L140" s="52" t="str">
        <f>IF($B140="","",Tasks!$AB140)</f>
        <v/>
      </c>
      <c r="M140" s="52" t="str">
        <f>IF($B140="","",Tasks!$Z140)</f>
        <v/>
      </c>
      <c r="N140" s="52" t="str">
        <f>IF(OR($B140="",Tasks!$AG140=""),"",Tasks!$AG140)</f>
        <v/>
      </c>
      <c r="O140" s="80" t="str">
        <f>IF(OR($A140="",NOT(ISNUMBER($G140))),"",IF(AND($F140&lt;=O$6,$G140&gt;=O$5),IF(O$5&gt;$N140,5,$K140)*10+IF(AND($F140&gt;=O$5,$F140&lt;=O$6),IF(AND($G140&gt;=O$5,$G140&lt;=O$6),5,IF($L140=1,2,1)),IF(AND($G140&gt;=O$5,$G140&lt;=O$6),IF($M140&gt;0,4,3),0)),IF(AND($D140&lt;=O$6,$E140&gt;=O$5),60,0)))</f>
        <v/>
      </c>
      <c r="P140" s="80" t="str">
        <f>IF(OR($A140="",NOT(ISNUMBER($G140))),"",IF(AND($F140&lt;=P$6,$G140&gt;=P$5),IF(P$5&gt;$N140,5,$K140)*10+IF(AND($F140&gt;=P$5,$F140&lt;=P$6),IF(AND($G140&gt;=P$5,$G140&lt;=P$6),5,IF($L140=1,2,1)),IF(AND($G140&gt;=P$5,$G140&lt;=P$6),IF($M140&gt;0,4,3),0)),IF(AND($D140&lt;=P$6,$E140&gt;=P$5),60,0)))</f>
        <v/>
      </c>
      <c r="Q140" s="80" t="str">
        <f>IF(OR($A140="",NOT(ISNUMBER($G140))),"",IF(AND($F140&lt;=Q$6,$G140&gt;=Q$5),IF(Q$5&gt;$N140,5,$K140)*10+IF(AND($F140&gt;=Q$5,$F140&lt;=Q$6),IF(AND($G140&gt;=Q$5,$G140&lt;=Q$6),5,IF($L140=1,2,1)),IF(AND($G140&gt;=Q$5,$G140&lt;=Q$6),IF($M140&gt;0,4,3),0)),IF(AND($D140&lt;=Q$6,$E140&gt;=Q$5),60,0)))</f>
        <v/>
      </c>
      <c r="R140" s="80" t="str">
        <f>IF(OR($A140="",NOT(ISNUMBER($G140))),"",IF(AND($F140&lt;=R$6,$G140&gt;=R$5),IF(R$5&gt;$N140,5,$K140)*10+IF(AND($F140&gt;=R$5,$F140&lt;=R$6),IF(AND($G140&gt;=R$5,$G140&lt;=R$6),5,IF($L140=1,2,1)),IF(AND($G140&gt;=R$5,$G140&lt;=R$6),IF($M140&gt;0,4,3),0)),IF(AND($D140&lt;=R$6,$E140&gt;=R$5),60,0)))</f>
        <v/>
      </c>
      <c r="S140" s="80" t="str">
        <f>IF(OR($A140="",NOT(ISNUMBER($G140))),"",IF(AND($F140&lt;=S$6,$G140&gt;=S$5),IF(S$5&gt;$N140,5,$K140)*10+IF(AND($F140&gt;=S$5,$F140&lt;=S$6),IF(AND($G140&gt;=S$5,$G140&lt;=S$6),5,IF($L140=1,2,1)),IF(AND($G140&gt;=S$5,$G140&lt;=S$6),IF($M140&gt;0,4,3),0)),IF(AND($D140&lt;=S$6,$E140&gt;=S$5),60,0)))</f>
        <v/>
      </c>
      <c r="T140" s="80" t="str">
        <f>IF(OR($A140="",NOT(ISNUMBER($G140))),"",IF(AND($F140&lt;=T$6,$G140&gt;=T$5),IF(T$5&gt;$N140,5,$K140)*10+IF(AND($F140&gt;=T$5,$F140&lt;=T$6),IF(AND($G140&gt;=T$5,$G140&lt;=T$6),5,IF($L140=1,2,1)),IF(AND($G140&gt;=T$5,$G140&lt;=T$6),IF($M140&gt;0,4,3),0)),IF(AND($D140&lt;=T$6,$E140&gt;=T$5),60,0)))</f>
        <v/>
      </c>
      <c r="U140" s="80" t="str">
        <f>IF(OR($A140="",NOT(ISNUMBER($G140))),"",IF(AND($F140&lt;=U$6,$G140&gt;=U$5),IF(U$5&gt;$N140,5,$K140)*10+IF(AND($F140&gt;=U$5,$F140&lt;=U$6),IF(AND($G140&gt;=U$5,$G140&lt;=U$6),5,IF($L140=1,2,1)),IF(AND($G140&gt;=U$5,$G140&lt;=U$6),IF($M140&gt;0,4,3),0)),IF(AND($D140&lt;=U$6,$E140&gt;=U$5),60,0)))</f>
        <v/>
      </c>
      <c r="V140" s="80" t="str">
        <f>IF(OR($A140="",NOT(ISNUMBER($G140))),"",IF(AND($F140&lt;=V$6,$G140&gt;=V$5),IF(V$5&gt;$N140,5,$K140)*10+IF(AND($F140&gt;=V$5,$F140&lt;=V$6),IF(AND($G140&gt;=V$5,$G140&lt;=V$6),5,IF($L140=1,2,1)),IF(AND($G140&gt;=V$5,$G140&lt;=V$6),IF($M140&gt;0,4,3),0)),IF(AND($D140&lt;=V$6,$E140&gt;=V$5),60,0)))</f>
        <v/>
      </c>
      <c r="W140" s="80" t="str">
        <f>IF(OR($A140="",NOT(ISNUMBER($G140))),"",IF(AND($F140&lt;=W$6,$G140&gt;=W$5),IF(W$5&gt;$N140,5,$K140)*10+IF(AND($F140&gt;=W$5,$F140&lt;=W$6),IF(AND($G140&gt;=W$5,$G140&lt;=W$6),5,IF($L140=1,2,1)),IF(AND($G140&gt;=W$5,$G140&lt;=W$6),IF($M140&gt;0,4,3),0)),IF(AND($D140&lt;=W$6,$E140&gt;=W$5),60,0)))</f>
        <v/>
      </c>
      <c r="X140" s="80" t="str">
        <f>IF(OR($A140="",NOT(ISNUMBER($G140))),"",IF(AND($F140&lt;=X$6,$G140&gt;=X$5),IF(X$5&gt;$N140,5,$K140)*10+IF(AND($F140&gt;=X$5,$F140&lt;=X$6),IF(AND($G140&gt;=X$5,$G140&lt;=X$6),5,IF($L140=1,2,1)),IF(AND($G140&gt;=X$5,$G140&lt;=X$6),IF($M140&gt;0,4,3),0)),IF(AND($D140&lt;=X$6,$E140&gt;=X$5),60,0)))</f>
        <v/>
      </c>
      <c r="Y140" s="80" t="str">
        <f>IF(OR($A140="",NOT(ISNUMBER($G140))),"",IF(AND($F140&lt;=Y$6,$G140&gt;=Y$5),IF(Y$5&gt;$N140,5,$K140)*10+IF(AND($F140&gt;=Y$5,$F140&lt;=Y$6),IF(AND($G140&gt;=Y$5,$G140&lt;=Y$6),5,IF($L140=1,2,1)),IF(AND($G140&gt;=Y$5,$G140&lt;=Y$6),IF($M140&gt;0,4,3),0)),IF(AND($D140&lt;=Y$6,$E140&gt;=Y$5),60,0)))</f>
        <v/>
      </c>
      <c r="Z140" s="80" t="str">
        <f>IF(OR($A140="",NOT(ISNUMBER($G140))),"",IF(AND($F140&lt;=Z$6,$G140&gt;=Z$5),IF(Z$5&gt;$N140,5,$K140)*10+IF(AND($F140&gt;=Z$5,$F140&lt;=Z$6),IF(AND($G140&gt;=Z$5,$G140&lt;=Z$6),5,IF($L140=1,2,1)),IF(AND($G140&gt;=Z$5,$G140&lt;=Z$6),IF($M140&gt;0,4,3),0)),IF(AND($D140&lt;=Z$6,$E140&gt;=Z$5),60,0)))</f>
        <v/>
      </c>
      <c r="AA140" s="80" t="str">
        <f>IF(OR($A140="",NOT(ISNUMBER($G140))),"",IF(AND($F140&lt;=AA$6,$G140&gt;=AA$5),IF(AA$5&gt;$N140,5,$K140)*10+IF(AND($F140&gt;=AA$5,$F140&lt;=AA$6),IF(AND($G140&gt;=AA$5,$G140&lt;=AA$6),5,IF($L140=1,2,1)),IF(AND($G140&gt;=AA$5,$G140&lt;=AA$6),IF($M140&gt;0,4,3),0)),IF(AND($D140&lt;=AA$6,$E140&gt;=AA$5),60,0)))</f>
        <v/>
      </c>
      <c r="AB140" s="80" t="str">
        <f>IF(OR($A140="",NOT(ISNUMBER($G140))),"",IF(AND($F140&lt;=AB$6,$G140&gt;=AB$5),IF(AB$5&gt;$N140,5,$K140)*10+IF(AND($F140&gt;=AB$5,$F140&lt;=AB$6),IF(AND($G140&gt;=AB$5,$G140&lt;=AB$6),5,IF($L140=1,2,1)),IF(AND($G140&gt;=AB$5,$G140&lt;=AB$6),IF($M140&gt;0,4,3),0)),IF(AND($D140&lt;=AB$6,$E140&gt;=AB$5),60,0)))</f>
        <v/>
      </c>
      <c r="AC140" s="80" t="str">
        <f>IF(OR($A140="",NOT(ISNUMBER($G140))),"",IF(AND($F140&lt;=AC$6,$G140&gt;=AC$5),IF(AC$5&gt;$N140,5,$K140)*10+IF(AND($F140&gt;=AC$5,$F140&lt;=AC$6),IF(AND($G140&gt;=AC$5,$G140&lt;=AC$6),5,IF($L140=1,2,1)),IF(AND($G140&gt;=AC$5,$G140&lt;=AC$6),IF($M140&gt;0,4,3),0)),IF(AND($D140&lt;=AC$6,$E140&gt;=AC$5),60,0)))</f>
        <v/>
      </c>
      <c r="AD140" s="80" t="str">
        <f>IF(OR($A140="",NOT(ISNUMBER($G140))),"",IF(AND($F140&lt;=AD$6,$G140&gt;=AD$5),IF(AD$5&gt;$N140,5,$K140)*10+IF(AND($F140&gt;=AD$5,$F140&lt;=AD$6),IF(AND($G140&gt;=AD$5,$G140&lt;=AD$6),5,IF($L140=1,2,1)),IF(AND($G140&gt;=AD$5,$G140&lt;=AD$6),IF($M140&gt;0,4,3),0)),IF(AND($D140&lt;=AD$6,$E140&gt;=AD$5),60,0)))</f>
        <v/>
      </c>
      <c r="AE140" s="80" t="str">
        <f>IF(OR($A140="",NOT(ISNUMBER($G140))),"",IF(AND($F140&lt;=AE$6,$G140&gt;=AE$5),IF(AE$5&gt;$N140,5,$K140)*10+IF(AND($F140&gt;=AE$5,$F140&lt;=AE$6),IF(AND($G140&gt;=AE$5,$G140&lt;=AE$6),5,IF($L140=1,2,1)),IF(AND($G140&gt;=AE$5,$G140&lt;=AE$6),IF($M140&gt;0,4,3),0)),IF(AND($D140&lt;=AE$6,$E140&gt;=AE$5),60,0)))</f>
        <v/>
      </c>
      <c r="AF140" s="80" t="str">
        <f>IF(OR($A140="",NOT(ISNUMBER($G140))),"",IF(AND($F140&lt;=AF$6,$G140&gt;=AF$5),IF(AF$5&gt;$N140,5,$K140)*10+IF(AND($F140&gt;=AF$5,$F140&lt;=AF$6),IF(AND($G140&gt;=AF$5,$G140&lt;=AF$6),5,IF($L140=1,2,1)),IF(AND($G140&gt;=AF$5,$G140&lt;=AF$6),IF($M140&gt;0,4,3),0)),IF(AND($D140&lt;=AF$6,$E140&gt;=AF$5),60,0)))</f>
        <v/>
      </c>
      <c r="AG140" s="80" t="str">
        <f>IF(OR($A140="",NOT(ISNUMBER($G140))),"",IF(AND($F140&lt;=AG$6,$G140&gt;=AG$5),IF(AG$5&gt;$N140,5,$K140)*10+IF(AND($F140&gt;=AG$5,$F140&lt;=AG$6),IF(AND($G140&gt;=AG$5,$G140&lt;=AG$6),5,IF($L140=1,2,1)),IF(AND($G140&gt;=AG$5,$G140&lt;=AG$6),IF($M140&gt;0,4,3),0)),IF(AND($D140&lt;=AG$6,$E140&gt;=AG$5),60,0)))</f>
        <v/>
      </c>
      <c r="AH140" s="80" t="str">
        <f>IF(OR($A140="",NOT(ISNUMBER($G140))),"",IF(AND($F140&lt;=AH$6,$G140&gt;=AH$5),IF(AH$5&gt;$N140,5,$K140)*10+IF(AND($F140&gt;=AH$5,$F140&lt;=AH$6),IF(AND($G140&gt;=AH$5,$G140&lt;=AH$6),5,IF($L140=1,2,1)),IF(AND($G140&gt;=AH$5,$G140&lt;=AH$6),IF($M140&gt;0,4,3),0)),IF(AND($D140&lt;=AH$6,$E140&gt;=AH$5),60,0)))</f>
        <v/>
      </c>
      <c r="AI140" s="80" t="str">
        <f>IF(OR($A140="",NOT(ISNUMBER($G140))),"",IF(AND($F140&lt;=AI$6,$G140&gt;=AI$5),IF(AI$5&gt;$N140,5,$K140)*10+IF(AND($F140&gt;=AI$5,$F140&lt;=AI$6),IF(AND($G140&gt;=AI$5,$G140&lt;=AI$6),5,IF($L140=1,2,1)),IF(AND($G140&gt;=AI$5,$G140&lt;=AI$6),IF($M140&gt;0,4,3),0)),IF(AND($D140&lt;=AI$6,$E140&gt;=AI$5),60,0)))</f>
        <v/>
      </c>
      <c r="AJ140" s="80" t="str">
        <f>IF(OR($A140="",NOT(ISNUMBER($G140))),"",IF(AND($F140&lt;=AJ$6,$G140&gt;=AJ$5),IF(AJ$5&gt;$N140,5,$K140)*10+IF(AND($F140&gt;=AJ$5,$F140&lt;=AJ$6),IF(AND($G140&gt;=AJ$5,$G140&lt;=AJ$6),5,IF($L140=1,2,1)),IF(AND($G140&gt;=AJ$5,$G140&lt;=AJ$6),IF($M140&gt;0,4,3),0)),IF(AND($D140&lt;=AJ$6,$E140&gt;=AJ$5),60,0)))</f>
        <v/>
      </c>
      <c r="AK140" s="80" t="str">
        <f>IF(OR($A140="",NOT(ISNUMBER($G140))),"",IF(AND($F140&lt;=AK$6,$G140&gt;=AK$5),IF(AK$5&gt;$N140,5,$K140)*10+IF(AND($F140&gt;=AK$5,$F140&lt;=AK$6),IF(AND($G140&gt;=AK$5,$G140&lt;=AK$6),5,IF($L140=1,2,1)),IF(AND($G140&gt;=AK$5,$G140&lt;=AK$6),IF($M140&gt;0,4,3),0)),IF(AND($D140&lt;=AK$6,$E140&gt;=AK$5),60,0)))</f>
        <v/>
      </c>
      <c r="AL140" s="80" t="str">
        <f>IF(OR($A140="",NOT(ISNUMBER($G140))),"",IF(AND($F140&lt;=AL$6,$G140&gt;=AL$5),IF(AL$5&gt;$N140,5,$K140)*10+IF(AND($F140&gt;=AL$5,$F140&lt;=AL$6),IF(AND($G140&gt;=AL$5,$G140&lt;=AL$6),5,IF($L140=1,2,1)),IF(AND($G140&gt;=AL$5,$G140&lt;=AL$6),IF($M140&gt;0,4,3),0)),IF(AND($D140&lt;=AL$6,$E140&gt;=AL$5),60,0)))</f>
        <v/>
      </c>
      <c r="AM140" s="80" t="str">
        <f>IF(OR($A140="",NOT(ISNUMBER($G140))),"",IF(AND($F140&lt;=AM$6,$G140&gt;=AM$5),IF(AM$5&gt;$N140,5,$K140)*10+IF(AND($F140&gt;=AM$5,$F140&lt;=AM$6),IF(AND($G140&gt;=AM$5,$G140&lt;=AM$6),5,IF($L140=1,2,1)),IF(AND($G140&gt;=AM$5,$G140&lt;=AM$6),IF($M140&gt;0,4,3),0)),IF(AND($D140&lt;=AM$6,$E140&gt;=AM$5),60,0)))</f>
        <v/>
      </c>
      <c r="AN140" s="80" t="str">
        <f>IF(OR($A140="",NOT(ISNUMBER($G140))),"",IF(AND($F140&lt;=AN$6,$G140&gt;=AN$5),IF(AN$5&gt;$N140,5,$K140)*10+IF(AND($F140&gt;=AN$5,$F140&lt;=AN$6),IF(AND($G140&gt;=AN$5,$G140&lt;=AN$6),5,IF($L140=1,2,1)),IF(AND($G140&gt;=AN$5,$G140&lt;=AN$6),IF($M140&gt;0,4,3),0)),IF(AND($D140&lt;=AN$6,$E140&gt;=AN$5),60,0)))</f>
        <v/>
      </c>
      <c r="AO140" s="80" t="str">
        <f>IF(OR($A140="",NOT(ISNUMBER($G140))),"",IF(AND($F140&lt;=AO$6,$G140&gt;=AO$5),IF(AO$5&gt;$N140,5,$K140)*10+IF(AND($F140&gt;=AO$5,$F140&lt;=AO$6),IF(AND($G140&gt;=AO$5,$G140&lt;=AO$6),5,IF($L140=1,2,1)),IF(AND($G140&gt;=AO$5,$G140&lt;=AO$6),IF($M140&gt;0,4,3),0)),IF(AND($D140&lt;=AO$6,$E140&gt;=AO$5),60,0)))</f>
        <v/>
      </c>
      <c r="AP140" s="80" t="str">
        <f>IF(OR($A140="",NOT(ISNUMBER($G140))),"",IF(AND($F140&lt;=AP$6,$G140&gt;=AP$5),IF(AP$5&gt;$N140,5,$K140)*10+IF(AND($F140&gt;=AP$5,$F140&lt;=AP$6),IF(AND($G140&gt;=AP$5,$G140&lt;=AP$6),5,IF($L140=1,2,1)),IF(AND($G140&gt;=AP$5,$G140&lt;=AP$6),IF($M140&gt;0,4,3),0)),IF(AND($D140&lt;=AP$6,$E140&gt;=AP$5),60,0)))</f>
        <v/>
      </c>
      <c r="AQ140" s="80" t="str">
        <f>IF(OR($A140="",NOT(ISNUMBER($G140))),"",IF(AND($F140&lt;=AQ$6,$G140&gt;=AQ$5),IF(AQ$5&gt;$N140,5,$K140)*10+IF(AND($F140&gt;=AQ$5,$F140&lt;=AQ$6),IF(AND($G140&gt;=AQ$5,$G140&lt;=AQ$6),5,IF($L140=1,2,1)),IF(AND($G140&gt;=AQ$5,$G140&lt;=AQ$6),IF($M140&gt;0,4,3),0)),IF(AND($D140&lt;=AQ$6,$E140&gt;=AQ$5),60,0)))</f>
        <v/>
      </c>
      <c r="AR140" s="80" t="str">
        <f>IF(OR($A140="",NOT(ISNUMBER($G140))),"",IF(AND($F140&lt;=AR$6,$G140&gt;=AR$5),IF(AR$5&gt;$N140,5,$K140)*10+IF(AND($F140&gt;=AR$5,$F140&lt;=AR$6),IF(AND($G140&gt;=AR$5,$G140&lt;=AR$6),5,IF($L140=1,2,1)),IF(AND($G140&gt;=AR$5,$G140&lt;=AR$6),IF($M140&gt;0,4,3),0)),IF(AND($D140&lt;=AR$6,$E140&gt;=AR$5),60,0)))</f>
        <v/>
      </c>
      <c r="AS140" s="80" t="str">
        <f>IF(OR($A140="",NOT(ISNUMBER($G140))),"",IF(AND($F140&lt;=AS$6,$G140&gt;=AS$5),IF(AS$5&gt;$N140,5,$K140)*10+IF(AND($F140&gt;=AS$5,$F140&lt;=AS$6),IF(AND($G140&gt;=AS$5,$G140&lt;=AS$6),5,IF($L140=1,2,1)),IF(AND($G140&gt;=AS$5,$G140&lt;=AS$6),IF($M140&gt;0,4,3),0)),IF(AND($D140&lt;=AS$6,$E140&gt;=AS$5),60,0)))</f>
        <v/>
      </c>
      <c r="AT140" s="80" t="str">
        <f>IF(OR($A140="",NOT(ISNUMBER($G140))),"",IF(AND($F140&lt;=AT$6,$G140&gt;=AT$5),IF(AT$5&gt;$N140,5,$K140)*10+IF(AND($F140&gt;=AT$5,$F140&lt;=AT$6),IF(AND($G140&gt;=AT$5,$G140&lt;=AT$6),5,IF($L140=1,2,1)),IF(AND($G140&gt;=AT$5,$G140&lt;=AT$6),IF($M140&gt;0,4,3),0)),IF(AND($D140&lt;=AT$6,$E140&gt;=AT$5),60,0)))</f>
        <v/>
      </c>
      <c r="AU140" s="80" t="str">
        <f>IF(OR($A140="",NOT(ISNUMBER($G140))),"",IF(AND($F140&lt;=AU$6,$G140&gt;=AU$5),IF(AU$5&gt;$N140,5,$K140)*10+IF(AND($F140&gt;=AU$5,$F140&lt;=AU$6),IF(AND($G140&gt;=AU$5,$G140&lt;=AU$6),5,IF($L140=1,2,1)),IF(AND($G140&gt;=AU$5,$G140&lt;=AU$6),IF($M140&gt;0,4,3),0)),IF(AND($D140&lt;=AU$6,$E140&gt;=AU$5),60,0)))</f>
        <v/>
      </c>
      <c r="AV140" s="80" t="str">
        <f>IF(OR($A140="",NOT(ISNUMBER($G140))),"",IF(AND($F140&lt;=AV$6,$G140&gt;=AV$5),IF(AV$5&gt;$N140,5,$K140)*10+IF(AND($F140&gt;=AV$5,$F140&lt;=AV$6),IF(AND($G140&gt;=AV$5,$G140&lt;=AV$6),5,IF($L140=1,2,1)),IF(AND($G140&gt;=AV$5,$G140&lt;=AV$6),IF($M140&gt;0,4,3),0)),IF(AND($D140&lt;=AV$6,$E140&gt;=AV$5),60,0)))</f>
        <v/>
      </c>
      <c r="AW140" s="80" t="str">
        <f>IF(OR($A140="",NOT(ISNUMBER($G140))),"",IF(AND($F140&lt;=AW$6,$G140&gt;=AW$5),IF(AW$5&gt;$N140,5,$K140)*10+IF(AND($F140&gt;=AW$5,$F140&lt;=AW$6),IF(AND($G140&gt;=AW$5,$G140&lt;=AW$6),5,IF($L140=1,2,1)),IF(AND($G140&gt;=AW$5,$G140&lt;=AW$6),IF($M140&gt;0,4,3),0)),IF(AND($D140&lt;=AW$6,$E140&gt;=AW$5),60,0)))</f>
        <v/>
      </c>
      <c r="AX140" s="80" t="str">
        <f>IF(OR($A140="",NOT(ISNUMBER($G140))),"",IF(AND($F140&lt;=AX$6,$G140&gt;=AX$5),IF(AX$5&gt;$N140,5,$K140)*10+IF(AND($F140&gt;=AX$5,$F140&lt;=AX$6),IF(AND($G140&gt;=AX$5,$G140&lt;=AX$6),5,IF($L140=1,2,1)),IF(AND($G140&gt;=AX$5,$G140&lt;=AX$6),IF($M140&gt;0,4,3),0)),IF(AND($D140&lt;=AX$6,$E140&gt;=AX$5),60,0)))</f>
        <v/>
      </c>
      <c r="AY140" s="80" t="str">
        <f>IF(OR($A140="",NOT(ISNUMBER($G140))),"",IF(AND($F140&lt;=AY$6,$G140&gt;=AY$5),IF(AY$5&gt;$N140,5,$K140)*10+IF(AND($F140&gt;=AY$5,$F140&lt;=AY$6),IF(AND($G140&gt;=AY$5,$G140&lt;=AY$6),5,IF($L140=1,2,1)),IF(AND($G140&gt;=AY$5,$G140&lt;=AY$6),IF($M140&gt;0,4,3),0)),IF(AND($D140&lt;=AY$6,$E140&gt;=AY$5),60,0)))</f>
        <v/>
      </c>
      <c r="AZ140" s="80" t="str">
        <f>IF(OR($A140="",NOT(ISNUMBER($G140))),"",IF(AND($F140&lt;=AZ$6,$G140&gt;=AZ$5),IF(AZ$5&gt;$N140,5,$K140)*10+IF(AND($F140&gt;=AZ$5,$F140&lt;=AZ$6),IF(AND($G140&gt;=AZ$5,$G140&lt;=AZ$6),5,IF($L140=1,2,1)),IF(AND($G140&gt;=AZ$5,$G140&lt;=AZ$6),IF($M140&gt;0,4,3),0)),IF(AND($D140&lt;=AZ$6,$E140&gt;=AZ$5),60,0)))</f>
        <v/>
      </c>
      <c r="BA140" s="80" t="str">
        <f>IF(OR($A140="",NOT(ISNUMBER($G140))),"",IF(AND($F140&lt;=BA$6,$G140&gt;=BA$5),IF(BA$5&gt;$N140,5,$K140)*10+IF(AND($F140&gt;=BA$5,$F140&lt;=BA$6),IF(AND($G140&gt;=BA$5,$G140&lt;=BA$6),5,IF($L140=1,2,1)),IF(AND($G140&gt;=BA$5,$G140&lt;=BA$6),IF($M140&gt;0,4,3),0)),IF(AND($D140&lt;=BA$6,$E140&gt;=BA$5),60,0)))</f>
        <v/>
      </c>
      <c r="BB140" s="80" t="str">
        <f>IF(OR($A140="",NOT(ISNUMBER($G140))),"",IF(AND($F140&lt;=BB$6,$G140&gt;=BB$5),IF(BB$5&gt;$N140,5,$K140)*10+IF(AND($F140&gt;=BB$5,$F140&lt;=BB$6),IF(AND($G140&gt;=BB$5,$G140&lt;=BB$6),5,IF($L140=1,2,1)),IF(AND($G140&gt;=BB$5,$G140&lt;=BB$6),IF($M140&gt;0,4,3),0)),IF(AND($D140&lt;=BB$6,$E140&gt;=BB$5),60,0)))</f>
        <v/>
      </c>
      <c r="BC140" s="80" t="str">
        <f>IF(OR($A140="",NOT(ISNUMBER($G140))),"",IF(AND($F140&lt;=BC$6,$G140&gt;=BC$5),IF(BC$5&gt;$N140,5,$K140)*10+IF(AND($F140&gt;=BC$5,$F140&lt;=BC$6),IF(AND($G140&gt;=BC$5,$G140&lt;=BC$6),5,IF($L140=1,2,1)),IF(AND($G140&gt;=BC$5,$G140&lt;=BC$6),IF($M140&gt;0,4,3),0)),IF(AND($D140&lt;=BC$6,$E140&gt;=BC$5),60,0)))</f>
        <v/>
      </c>
      <c r="BD140" s="80" t="str">
        <f>IF(OR($A140="",NOT(ISNUMBER($G140))),"",IF(AND($F140&lt;=BD$6,$G140&gt;=BD$5),IF(BD$5&gt;$N140,5,$K140)*10+IF(AND($F140&gt;=BD$5,$F140&lt;=BD$6),IF(AND($G140&gt;=BD$5,$G140&lt;=BD$6),5,IF($L140=1,2,1)),IF(AND($G140&gt;=BD$5,$G140&lt;=BD$6),IF($M140&gt;0,4,3),0)),IF(AND($D140&lt;=BD$6,$E140&gt;=BD$5),60,0)))</f>
        <v/>
      </c>
      <c r="BE140" s="80" t="str">
        <f>IF(OR($A140="",NOT(ISNUMBER($G140))),"",IF(AND($F140&lt;=BE$6,$G140&gt;=BE$5),IF(BE$5&gt;$N140,5,$K140)*10+IF(AND($F140&gt;=BE$5,$F140&lt;=BE$6),IF(AND($G140&gt;=BE$5,$G140&lt;=BE$6),5,IF($L140=1,2,1)),IF(AND($G140&gt;=BE$5,$G140&lt;=BE$6),IF($M140&gt;0,4,3),0)),IF(AND($D140&lt;=BE$6,$E140&gt;=BE$5),60,0)))</f>
        <v/>
      </c>
      <c r="BF140" s="80" t="str">
        <f>IF(OR($A140="",NOT(ISNUMBER($G140))),"",IF(AND($F140&lt;=BF$6,$G140&gt;=BF$5),IF(BF$5&gt;$N140,5,$K140)*10+IF(AND($F140&gt;=BF$5,$F140&lt;=BF$6),IF(AND($G140&gt;=BF$5,$G140&lt;=BF$6),5,IF($L140=1,2,1)),IF(AND($G140&gt;=BF$5,$G140&lt;=BF$6),IF($M140&gt;0,4,3),0)),IF(AND($D140&lt;=BF$6,$E140&gt;=BF$5),60,0)))</f>
        <v/>
      </c>
      <c r="BG140" s="80" t="str">
        <f>IF(OR($A140="",NOT(ISNUMBER($G140))),"",IF(AND($F140&lt;=BG$6,$G140&gt;=BG$5),IF(BG$5&gt;$N140,5,$K140)*10+IF(AND($F140&gt;=BG$5,$F140&lt;=BG$6),IF(AND($G140&gt;=BG$5,$G140&lt;=BG$6),5,IF($L140=1,2,1)),IF(AND($G140&gt;=BG$5,$G140&lt;=BG$6),IF($M140&gt;0,4,3),0)),IF(AND($D140&lt;=BG$6,$E140&gt;=BG$5),60,0)))</f>
        <v/>
      </c>
      <c r="BH140" s="80" t="str">
        <f>IF(OR($A140="",NOT(ISNUMBER($G140))),"",IF(AND($F140&lt;=BH$6,$G140&gt;=BH$5),IF(BH$5&gt;$N140,5,$K140)*10+IF(AND($F140&gt;=BH$5,$F140&lt;=BH$6),IF(AND($G140&gt;=BH$5,$G140&lt;=BH$6),5,IF($L140=1,2,1)),IF(AND($G140&gt;=BH$5,$G140&lt;=BH$6),IF($M140&gt;0,4,3),0)),IF(AND($D140&lt;=BH$6,$E140&gt;=BH$5),60,0)))</f>
        <v/>
      </c>
      <c r="BI140" s="80" t="str">
        <f>IF(OR($A140="",NOT(ISNUMBER($G140))),"",IF(AND($F140&lt;=BI$6,$G140&gt;=BI$5),IF(BI$5&gt;$N140,5,$K140)*10+IF(AND($F140&gt;=BI$5,$F140&lt;=BI$6),IF(AND($G140&gt;=BI$5,$G140&lt;=BI$6),5,IF($L140=1,2,1)),IF(AND($G140&gt;=BI$5,$G140&lt;=BI$6),IF($M140&gt;0,4,3),0)),IF(AND($D140&lt;=BI$6,$E140&gt;=BI$5),60,0)))</f>
        <v/>
      </c>
      <c r="BJ140" s="80" t="str">
        <f>IF(OR($A140="",NOT(ISNUMBER($G140))),"",IF(AND($F140&lt;=BJ$6,$G140&gt;=BJ$5),IF(BJ$5&gt;$N140,5,$K140)*10+IF(AND($F140&gt;=BJ$5,$F140&lt;=BJ$6),IF(AND($G140&gt;=BJ$5,$G140&lt;=BJ$6),5,IF($L140=1,2,1)),IF(AND($G140&gt;=BJ$5,$G140&lt;=BJ$6),IF($M140&gt;0,4,3),0)),IF(AND($D140&lt;=BJ$6,$E140&gt;=BJ$5),60,0)))</f>
        <v/>
      </c>
      <c r="BK140" s="80" t="str">
        <f>IF(OR($A140="",NOT(ISNUMBER($G140))),"",IF(AND($F140&lt;=BK$6,$G140&gt;=BK$5),IF(BK$5&gt;$N140,5,$K140)*10+IF(AND($F140&gt;=BK$5,$F140&lt;=BK$6),IF(AND($G140&gt;=BK$5,$G140&lt;=BK$6),5,IF($L140=1,2,1)),IF(AND($G140&gt;=BK$5,$G140&lt;=BK$6),IF($M140&gt;0,4,3),0)),IF(AND($D140&lt;=BK$6,$E140&gt;=BK$5),60,0)))</f>
        <v/>
      </c>
      <c r="BL140" s="80" t="str">
        <f>IF(OR($A140="",NOT(ISNUMBER($G140))),"",IF(AND($F140&lt;=BL$6,$G140&gt;=BL$5),IF(BL$5&gt;$N140,5,$K140)*10+IF(AND($F140&gt;=BL$5,$F140&lt;=BL$6),IF(AND($G140&gt;=BL$5,$G140&lt;=BL$6),5,IF($L140=1,2,1)),IF(AND($G140&gt;=BL$5,$G140&lt;=BL$6),IF($M140&gt;0,4,3),0)),IF(AND($D140&lt;=BL$6,$E140&gt;=BL$5),60,0)))</f>
        <v/>
      </c>
      <c r="BM140" s="80" t="str">
        <f>IF(OR($A140="",NOT(ISNUMBER($G140))),"",IF(AND($F140&lt;=BM$6,$G140&gt;=BM$5),IF(BM$5&gt;$N140,5,$K140)*10+IF(AND($F140&gt;=BM$5,$F140&lt;=BM$6),IF(AND($G140&gt;=BM$5,$G140&lt;=BM$6),5,IF($L140=1,2,1)),IF(AND($G140&gt;=BM$5,$G140&lt;=BM$6),IF($M140&gt;0,4,3),0)),IF(AND($D140&lt;=BM$6,$E140&gt;=BM$5),60,0)))</f>
        <v/>
      </c>
      <c r="BN140" s="80" t="str">
        <f>IF(OR($A140="",NOT(ISNUMBER($G140))),"",IF(AND($F140&lt;=BN$6,$G140&gt;=BN$5),IF(BN$5&gt;$N140,5,$K140)*10+IF(AND($F140&gt;=BN$5,$F140&lt;=BN$6),IF(AND($G140&gt;=BN$5,$G140&lt;=BN$6),5,IF($L140=1,2,1)),IF(AND($G140&gt;=BN$5,$G140&lt;=BN$6),IF($M140&gt;0,4,3),0)),IF(AND($D140&lt;=BN$6,$E140&gt;=BN$5),60,0)))</f>
        <v/>
      </c>
      <c r="BO140" s="80" t="str">
        <f>IF(OR($A140="",NOT(ISNUMBER($G140))),"",IF(AND($F140&lt;=BO$6,$G140&gt;=BO$5),IF(BO$5&gt;$N140,5,$K140)*10+IF(AND($F140&gt;=BO$5,$F140&lt;=BO$6),IF(AND($G140&gt;=BO$5,$G140&lt;=BO$6),5,IF($L140=1,2,1)),IF(AND($G140&gt;=BO$5,$G140&lt;=BO$6),IF($M140&gt;0,4,3),0)),IF(AND($D140&lt;=BO$6,$E140&gt;=BO$5),60,0)))</f>
        <v/>
      </c>
      <c r="BP140" s="80" t="str">
        <f>IF(OR($A140="",NOT(ISNUMBER($G140))),"",IF(AND($F140&lt;=BP$6,$G140&gt;=BP$5),IF(BP$5&gt;$N140,5,$K140)*10+IF(AND($F140&gt;=BP$5,$F140&lt;=BP$6),IF(AND($G140&gt;=BP$5,$G140&lt;=BP$6),5,IF($L140=1,2,1)),IF(AND($G140&gt;=BP$5,$G140&lt;=BP$6),IF($M140&gt;0,4,3),0)),IF(AND($D140&lt;=BP$6,$E140&gt;=BP$5),60,0)))</f>
        <v/>
      </c>
      <c r="BQ140" s="80" t="str">
        <f>IF(OR($A140="",NOT(ISNUMBER($G140))),"",IF(AND($F140&lt;=BQ$6,$G140&gt;=BQ$5),IF(BQ$5&gt;$N140,5,$K140)*10+IF(AND($F140&gt;=BQ$5,$F140&lt;=BQ$6),IF(AND($G140&gt;=BQ$5,$G140&lt;=BQ$6),5,IF($L140=1,2,1)),IF(AND($G140&gt;=BQ$5,$G140&lt;=BQ$6),IF($M140&gt;0,4,3),0)),IF(AND($D140&lt;=BQ$6,$E140&gt;=BQ$5),60,0)))</f>
        <v/>
      </c>
      <c r="BR140" s="80" t="str">
        <f>IF(OR($A140="",NOT(ISNUMBER($G140))),"",IF(AND($F140&lt;=BR$6,$G140&gt;=BR$5),IF(BR$5&gt;$N140,5,$K140)*10+IF(AND($F140&gt;=BR$5,$F140&lt;=BR$6),IF(AND($G140&gt;=BR$5,$G140&lt;=BR$6),5,IF($L140=1,2,1)),IF(AND($G140&gt;=BR$5,$G140&lt;=BR$6),IF($M140&gt;0,4,3),0)),IF(AND($D140&lt;=BR$6,$E140&gt;=BR$5),60,0)))</f>
        <v/>
      </c>
      <c r="BS140" s="80" t="str">
        <f>IF(OR($A140="",NOT(ISNUMBER($G140))),"",IF(AND($F140&lt;=BS$6,$G140&gt;=BS$5),IF(BS$5&gt;$N140,5,$K140)*10+IF(AND($F140&gt;=BS$5,$F140&lt;=BS$6),IF(AND($G140&gt;=BS$5,$G140&lt;=BS$6),5,IF($L140=1,2,1)),IF(AND($G140&gt;=BS$5,$G140&lt;=BS$6),IF($M140&gt;0,4,3),0)),IF(AND($D140&lt;=BS$6,$E140&gt;=BS$5),60,0)))</f>
        <v/>
      </c>
      <c r="BT140" s="80" t="str">
        <f>IF(OR($A140="",NOT(ISNUMBER($G140))),"",IF(AND($F140&lt;=BT$6,$G140&gt;=BT$5),IF(BT$5&gt;$N140,5,$K140)*10+IF(AND($F140&gt;=BT$5,$F140&lt;=BT$6),IF(AND($G140&gt;=BT$5,$G140&lt;=BT$6),5,IF($L140=1,2,1)),IF(AND($G140&gt;=BT$5,$G140&lt;=BT$6),IF($M140&gt;0,4,3),0)),IF(AND($D140&lt;=BT$6,$E140&gt;=BT$5),60,0)))</f>
        <v/>
      </c>
      <c r="BU140" s="80" t="str">
        <f>IF(OR($A140="",NOT(ISNUMBER($G140))),"",IF(AND($F140&lt;=BU$6,$G140&gt;=BU$5),IF(BU$5&gt;$N140,5,$K140)*10+IF(AND($F140&gt;=BU$5,$F140&lt;=BU$6),IF(AND($G140&gt;=BU$5,$G140&lt;=BU$6),5,IF($L140=1,2,1)),IF(AND($G140&gt;=BU$5,$G140&lt;=BU$6),IF($M140&gt;0,4,3),0)),IF(AND($D140&lt;=BU$6,$E140&gt;=BU$5),60,0)))</f>
        <v/>
      </c>
      <c r="BV140" s="80" t="str">
        <f>IF(OR($A140="",NOT(ISNUMBER($G140))),"",IF(AND($F140&lt;=BV$6,$G140&gt;=BV$5),IF(BV$5&gt;$N140,5,$K140)*10+IF(AND($F140&gt;=BV$5,$F140&lt;=BV$6),IF(AND($G140&gt;=BV$5,$G140&lt;=BV$6),5,IF($L140=1,2,1)),IF(AND($G140&gt;=BV$5,$G140&lt;=BV$6),IF($M140&gt;0,4,3),0)),IF(AND($D140&lt;=BV$6,$E140&gt;=BV$5),60,0)))</f>
        <v/>
      </c>
      <c r="BW140" s="80" t="str">
        <f>IF(OR($A140="",NOT(ISNUMBER($G140))),"",IF(AND($F140&lt;=BW$6,$G140&gt;=BW$5),IF(BW$5&gt;$N140,5,$K140)*10+IF(AND($F140&gt;=BW$5,$F140&lt;=BW$6),IF(AND($G140&gt;=BW$5,$G140&lt;=BW$6),5,IF($L140=1,2,1)),IF(AND($G140&gt;=BW$5,$G140&lt;=BW$6),IF($M140&gt;0,4,3),0)),IF(AND($D140&lt;=BW$6,$E140&gt;=BW$5),60,0)))</f>
        <v/>
      </c>
      <c r="BX140" s="80" t="str">
        <f>IF(OR($A140="",NOT(ISNUMBER($G140))),"",IF(AND($F140&lt;=BX$6,$G140&gt;=BX$5),IF(BX$5&gt;$N140,5,$K140)*10+IF(AND($F140&gt;=BX$5,$F140&lt;=BX$6),IF(AND($G140&gt;=BX$5,$G140&lt;=BX$6),5,IF($L140=1,2,1)),IF(AND($G140&gt;=BX$5,$G140&lt;=BX$6),IF($M140&gt;0,4,3),0)),IF(AND($D140&lt;=BX$6,$E140&gt;=BX$5),60,0)))</f>
        <v/>
      </c>
      <c r="BY140" s="80" t="str">
        <f>IF(OR($A140="",NOT(ISNUMBER($G140))),"",IF(AND($F140&lt;=BY$6,$G140&gt;=BY$5),IF(BY$5&gt;$N140,5,$K140)*10+IF(AND($F140&gt;=BY$5,$F140&lt;=BY$6),IF(AND($G140&gt;=BY$5,$G140&lt;=BY$6),5,IF($L140=1,2,1)),IF(AND($G140&gt;=BY$5,$G140&lt;=BY$6),IF($M140&gt;0,4,3),0)),IF(AND($D140&lt;=BY$6,$E140&gt;=BY$5),60,0)))</f>
        <v/>
      </c>
      <c r="BZ140" s="80" t="str">
        <f>IF(OR($A140="",NOT(ISNUMBER($G140))),"",IF(AND($F140&lt;=BZ$6,$G140&gt;=BZ$5),IF(BZ$5&gt;$N140,5,$K140)*10+IF(AND($F140&gt;=BZ$5,$F140&lt;=BZ$6),IF(AND($G140&gt;=BZ$5,$G140&lt;=BZ$6),5,IF($L140=1,2,1)),IF(AND($G140&gt;=BZ$5,$G140&lt;=BZ$6),IF($M140&gt;0,4,3),0)),IF(AND($D140&lt;=BZ$6,$E140&gt;=BZ$5),60,0)))</f>
        <v/>
      </c>
      <c r="CA140" s="80" t="str">
        <f>IF(OR($A140="",NOT(ISNUMBER($G140))),"",IF(AND($F140&lt;=CA$6,$G140&gt;=CA$5),IF(CA$5&gt;$N140,5,$K140)*10+IF(AND($F140&gt;=CA$5,$F140&lt;=CA$6),IF(AND($G140&gt;=CA$5,$G140&lt;=CA$6),5,IF($L140=1,2,1)),IF(AND($G140&gt;=CA$5,$G140&lt;=CA$6),IF($M140&gt;0,4,3),0)),IF(AND($D140&lt;=CA$6,$E140&gt;=CA$5),60,0)))</f>
        <v/>
      </c>
      <c r="CB140" s="80" t="str">
        <f>IF(OR($A140="",NOT(ISNUMBER($G140))),"",IF(AND($F140&lt;=CB$6,$G140&gt;=CB$5),IF(CB$5&gt;$N140,5,$K140)*10+IF(AND($F140&gt;=CB$5,$F140&lt;=CB$6),IF(AND($G140&gt;=CB$5,$G140&lt;=CB$6),5,IF($L140=1,2,1)),IF(AND($G140&gt;=CB$5,$G140&lt;=CB$6),IF($M140&gt;0,4,3),0)),IF(AND($D140&lt;=CB$6,$E140&gt;=CB$5),60,0)))</f>
        <v/>
      </c>
      <c r="CC140" s="80" t="str">
        <f>IF(OR($A140="",NOT(ISNUMBER($G140))),"",IF(AND($F140&lt;=CC$6,$G140&gt;=CC$5),IF(CC$5&gt;$N140,5,$K140)*10+IF(AND($F140&gt;=CC$5,$F140&lt;=CC$6),IF(AND($G140&gt;=CC$5,$G140&lt;=CC$6),5,IF($L140=1,2,1)),IF(AND($G140&gt;=CC$5,$G140&lt;=CC$6),IF($M140&gt;0,4,3),0)),IF(AND($D140&lt;=CC$6,$E140&gt;=CC$5),60,0)))</f>
        <v/>
      </c>
      <c r="CD140" s="80" t="str">
        <f>IF(OR($A140="",NOT(ISNUMBER($G140))),"",IF(AND($F140&lt;=CD$6,$G140&gt;=CD$5),IF(CD$5&gt;$N140,5,$K140)*10+IF(AND($F140&gt;=CD$5,$F140&lt;=CD$6),IF(AND($G140&gt;=CD$5,$G140&lt;=CD$6),5,IF($L140=1,2,1)),IF(AND($G140&gt;=CD$5,$G140&lt;=CD$6),IF($M140&gt;0,4,3),0)),IF(AND($D140&lt;=CD$6,$E140&gt;=CD$5),60,0)))</f>
        <v/>
      </c>
      <c r="CE140" s="80" t="str">
        <f>IF(OR($A140="",NOT(ISNUMBER($G140))),"",IF(AND($F140&lt;=CE$6,$G140&gt;=CE$5),IF(CE$5&gt;$N140,5,$K140)*10+IF(AND($F140&gt;=CE$5,$F140&lt;=CE$6),IF(AND($G140&gt;=CE$5,$G140&lt;=CE$6),5,IF($L140=1,2,1)),IF(AND($G140&gt;=CE$5,$G140&lt;=CE$6),IF($M140&gt;0,4,3),0)),IF(AND($D140&lt;=CE$6,$E140&gt;=CE$5),60,0)))</f>
        <v/>
      </c>
      <c r="CF140" s="80" t="str">
        <f>IF(OR($A140="",NOT(ISNUMBER($G140))),"",IF(AND($F140&lt;=CF$6,$G140&gt;=CF$5),IF(CF$5&gt;$N140,5,$K140)*10+IF(AND($F140&gt;=CF$5,$F140&lt;=CF$6),IF(AND($G140&gt;=CF$5,$G140&lt;=CF$6),5,IF($L140=1,2,1)),IF(AND($G140&gt;=CF$5,$G140&lt;=CF$6),IF($M140&gt;0,4,3),0)),IF(AND($D140&lt;=CF$6,$E140&gt;=CF$5),60,0)))</f>
        <v/>
      </c>
      <c r="CG140" s="80" t="str">
        <f>IF(OR($A140="",NOT(ISNUMBER($G140))),"",IF(AND($F140&lt;=CG$6,$G140&gt;=CG$5),IF(CG$5&gt;$N140,5,$K140)*10+IF(AND($F140&gt;=CG$5,$F140&lt;=CG$6),IF(AND($G140&gt;=CG$5,$G140&lt;=CG$6),5,IF($L140=1,2,1)),IF(AND($G140&gt;=CG$5,$G140&lt;=CG$6),IF($M140&gt;0,4,3),0)),IF(AND($D140&lt;=CG$6,$E140&gt;=CG$5),60,0)))</f>
        <v/>
      </c>
      <c r="CH140" s="80" t="str">
        <f>IF(OR($A140="",NOT(ISNUMBER($G140))),"",IF(AND($F140&lt;=CH$6,$G140&gt;=CH$5),IF(CH$5&gt;$N140,5,$K140)*10+IF(AND($F140&gt;=CH$5,$F140&lt;=CH$6),IF(AND($G140&gt;=CH$5,$G140&lt;=CH$6),5,IF($L140=1,2,1)),IF(AND($G140&gt;=CH$5,$G140&lt;=CH$6),IF($M140&gt;0,4,3),0)),IF(AND($D140&lt;=CH$6,$E140&gt;=CH$5),60,0)))</f>
        <v/>
      </c>
      <c r="CI140" s="80" t="str">
        <f>IF(OR($A140="",NOT(ISNUMBER($G140))),"",IF(AND($F140&lt;=CI$6,$G140&gt;=CI$5),IF(CI$5&gt;$N140,5,$K140)*10+IF(AND($F140&gt;=CI$5,$F140&lt;=CI$6),IF(AND($G140&gt;=CI$5,$G140&lt;=CI$6),5,IF($L140=1,2,1)),IF(AND($G140&gt;=CI$5,$G140&lt;=CI$6),IF($M140&gt;0,4,3),0)),IF(AND($D140&lt;=CI$6,$E140&gt;=CI$5),60,0)))</f>
        <v/>
      </c>
      <c r="CJ140" s="80" t="str">
        <f>IF(OR($A140="",NOT(ISNUMBER($G140))),"",IF(AND($F140&lt;=CJ$6,$G140&gt;=CJ$5),IF(CJ$5&gt;$N140,5,$K140)*10+IF(AND($F140&gt;=CJ$5,$F140&lt;=CJ$6),IF(AND($G140&gt;=CJ$5,$G140&lt;=CJ$6),5,IF($L140=1,2,1)),IF(AND($G140&gt;=CJ$5,$G140&lt;=CJ$6),IF($M140&gt;0,4,3),0)),IF(AND($D140&lt;=CJ$6,$E140&gt;=CJ$5),60,0)))</f>
        <v/>
      </c>
      <c r="CK140" s="80" t="str">
        <f>IF(OR($A140="",NOT(ISNUMBER($G140))),"",IF(AND($F140&lt;=CK$6,$G140&gt;=CK$5),IF(CK$5&gt;$N140,5,$K140)*10+IF(AND($F140&gt;=CK$5,$F140&lt;=CK$6),IF(AND($G140&gt;=CK$5,$G140&lt;=CK$6),5,IF($L140=1,2,1)),IF(AND($G140&gt;=CK$5,$G140&lt;=CK$6),IF($M140&gt;0,4,3),0)),IF(AND($D140&lt;=CK$6,$E140&gt;=CK$5),60,0)))</f>
        <v/>
      </c>
      <c r="CL140" s="80" t="str">
        <f>IF(OR($A140="",NOT(ISNUMBER($G140))),"",IF(AND($F140&lt;=CL$6,$G140&gt;=CL$5),IF(CL$5&gt;$N140,5,$K140)*10+IF(AND($F140&gt;=CL$5,$F140&lt;=CL$6),IF(AND($G140&gt;=CL$5,$G140&lt;=CL$6),5,IF($L140=1,2,1)),IF(AND($G140&gt;=CL$5,$G140&lt;=CL$6),IF($M140&gt;0,4,3),0)),IF(AND($D140&lt;=CL$6,$E140&gt;=CL$5),60,0)))</f>
        <v/>
      </c>
      <c r="CM140" s="80" t="str">
        <f>IF(OR($A140="",NOT(ISNUMBER($G140))),"",IF(AND($F140&lt;=CM$6,$G140&gt;=CM$5),IF(CM$5&gt;$N140,5,$K140)*10+IF(AND($F140&gt;=CM$5,$F140&lt;=CM$6),IF(AND($G140&gt;=CM$5,$G140&lt;=CM$6),5,IF($L140=1,2,1)),IF(AND($G140&gt;=CM$5,$G140&lt;=CM$6),IF($M140&gt;0,4,3),0)),IF(AND($D140&lt;=CM$6,$E140&gt;=CM$5),60,0)))</f>
        <v/>
      </c>
      <c r="CN140" s="80" t="str">
        <f>IF(OR($A140="",NOT(ISNUMBER($G140))),"",IF(AND($F140&lt;=CN$6,$G140&gt;=CN$5),IF(CN$5&gt;$N140,5,$K140)*10+IF(AND($F140&gt;=CN$5,$F140&lt;=CN$6),IF(AND($G140&gt;=CN$5,$G140&lt;=CN$6),5,IF($L140=1,2,1)),IF(AND($G140&gt;=CN$5,$G140&lt;=CN$6),IF($M140&gt;0,4,3),0)),IF(AND($D140&lt;=CN$6,$E140&gt;=CN$5),60,0)))</f>
        <v/>
      </c>
      <c r="CO140" s="80" t="str">
        <f>IF(OR($A140="",NOT(ISNUMBER($G140))),"",IF(AND($F140&lt;=CO$6,$G140&gt;=CO$5),IF(CO$5&gt;$N140,5,$K140)*10+IF(AND($F140&gt;=CO$5,$F140&lt;=CO$6),IF(AND($G140&gt;=CO$5,$G140&lt;=CO$6),5,IF($L140=1,2,1)),IF(AND($G140&gt;=CO$5,$G140&lt;=CO$6),IF($M140&gt;0,4,3),0)),IF(AND($D140&lt;=CO$6,$E140&gt;=CO$5),60,0)))</f>
        <v/>
      </c>
      <c r="CP140" s="80" t="str">
        <f>IF(OR($A140="",NOT(ISNUMBER($G140))),"",IF(AND($F140&lt;=CP$6,$G140&gt;=CP$5),IF(CP$5&gt;$N140,5,$K140)*10+IF(AND($F140&gt;=CP$5,$F140&lt;=CP$6),IF(AND($G140&gt;=CP$5,$G140&lt;=CP$6),5,IF($L140=1,2,1)),IF(AND($G140&gt;=CP$5,$G140&lt;=CP$6),IF($M140&gt;0,4,3),0)),IF(AND($D140&lt;=CP$6,$E140&gt;=CP$5),60,0)))</f>
        <v/>
      </c>
      <c r="CQ140" s="80" t="str">
        <f>IF(OR($A140="",NOT(ISNUMBER($G140))),"",IF(AND($F140&lt;=CQ$6,$G140&gt;=CQ$5),IF(CQ$5&gt;$N140,5,$K140)*10+IF(AND($F140&gt;=CQ$5,$F140&lt;=CQ$6),IF(AND($G140&gt;=CQ$5,$G140&lt;=CQ$6),5,IF($L140=1,2,1)),IF(AND($G140&gt;=CQ$5,$G140&lt;=CQ$6),IF($M140&gt;0,4,3),0)),IF(AND($D140&lt;=CQ$6,$E140&gt;=CQ$5),60,0)))</f>
        <v/>
      </c>
      <c r="CR140" s="80" t="str">
        <f>IF(OR($A140="",NOT(ISNUMBER($G140))),"",IF(AND($F140&lt;=CR$6,$G140&gt;=CR$5),IF(CR$5&gt;$N140,5,$K140)*10+IF(AND($F140&gt;=CR$5,$F140&lt;=CR$6),IF(AND($G140&gt;=CR$5,$G140&lt;=CR$6),5,IF($L140=1,2,1)),IF(AND($G140&gt;=CR$5,$G140&lt;=CR$6),IF($M140&gt;0,4,3),0)),IF(AND($D140&lt;=CR$6,$E140&gt;=CR$5),60,0)))</f>
        <v/>
      </c>
      <c r="CS140" s="80" t="str">
        <f>IF(OR($A140="",NOT(ISNUMBER($G140))),"",IF(AND($F140&lt;=CS$6,$G140&gt;=CS$5),IF(CS$5&gt;$N140,5,$K140)*10+IF(AND($F140&gt;=CS$5,$F140&lt;=CS$6),IF(AND($G140&gt;=CS$5,$G140&lt;=CS$6),5,IF($L140=1,2,1)),IF(AND($G140&gt;=CS$5,$G140&lt;=CS$6),IF($M140&gt;0,4,3),0)),IF(AND($D140&lt;=CS$6,$E140&gt;=CS$5),60,0)))</f>
        <v/>
      </c>
      <c r="CT140" s="80" t="str">
        <f>IF(OR($A140="",NOT(ISNUMBER($G140))),"",IF(AND($F140&lt;=CT$6,$G140&gt;=CT$5),IF(CT$5&gt;$N140,5,$K140)*10+IF(AND($F140&gt;=CT$5,$F140&lt;=CT$6),IF(AND($G140&gt;=CT$5,$G140&lt;=CT$6),5,IF($L140=1,2,1)),IF(AND($G140&gt;=CT$5,$G140&lt;=CT$6),IF($M140&gt;0,4,3),0)),IF(AND($D140&lt;=CT$6,$E140&gt;=CT$5),60,0)))</f>
        <v/>
      </c>
      <c r="CU140" s="80" t="str">
        <f>IF(OR($A140="",NOT(ISNUMBER($G140))),"",IF(AND($F140&lt;=CU$6,$G140&gt;=CU$5),IF(CU$5&gt;$N140,5,$K140)*10+IF(AND($F140&gt;=CU$5,$F140&lt;=CU$6),IF(AND($G140&gt;=CU$5,$G140&lt;=CU$6),5,IF($L140=1,2,1)),IF(AND($G140&gt;=CU$5,$G140&lt;=CU$6),IF($M140&gt;0,4,3),0)),IF(AND($D140&lt;=CU$6,$E140&gt;=CU$5),60,0)))</f>
        <v/>
      </c>
      <c r="CV140" s="80" t="str">
        <f>IF(OR($A140="",NOT(ISNUMBER($G140))),"",IF(AND($F140&lt;=CV$6,$G140&gt;=CV$5),IF(CV$5&gt;$N140,5,$K140)*10+IF(AND($F140&gt;=CV$5,$F140&lt;=CV$6),IF(AND($G140&gt;=CV$5,$G140&lt;=CV$6),5,IF($L140=1,2,1)),IF(AND($G140&gt;=CV$5,$G140&lt;=CV$6),IF($M140&gt;0,4,3),0)),IF(AND($D140&lt;=CV$6,$E140&gt;=CV$5),60,0)))</f>
        <v/>
      </c>
      <c r="CW140" s="80" t="str">
        <f>IF(OR($A140="",NOT(ISNUMBER($G140))),"",IF(AND($F140&lt;=CW$6,$G140&gt;=CW$5),IF(CW$5&gt;$N140,5,$K140)*10+IF(AND($F140&gt;=CW$5,$F140&lt;=CW$6),IF(AND($G140&gt;=CW$5,$G140&lt;=CW$6),5,IF($L140=1,2,1)),IF(AND($G140&gt;=CW$5,$G140&lt;=CW$6),IF($M140&gt;0,4,3),0)),IF(AND($D140&lt;=CW$6,$E140&gt;=CW$5),60,0)))</f>
        <v/>
      </c>
      <c r="CX140" s="80" t="str">
        <f>IF(OR($A140="",NOT(ISNUMBER($G140))),"",IF(AND($F140&lt;=CX$6,$G140&gt;=CX$5),IF(CX$5&gt;$N140,5,$K140)*10+IF(AND($F140&gt;=CX$5,$F140&lt;=CX$6),IF(AND($G140&gt;=CX$5,$G140&lt;=CX$6),5,IF($L140=1,2,1)),IF(AND($G140&gt;=CX$5,$G140&lt;=CX$6),IF($M140&gt;0,4,3),0)),IF(AND($D140&lt;=CX$6,$E140&gt;=CX$5),60,0)))</f>
        <v/>
      </c>
      <c r="CY140" s="80" t="str">
        <f>IF(OR($A140="",NOT(ISNUMBER($G140))),"",IF(AND($F140&lt;=CY$6,$G140&gt;=CY$5),IF(CY$5&gt;$N140,5,$K140)*10+IF(AND($F140&gt;=CY$5,$F140&lt;=CY$6),IF(AND($G140&gt;=CY$5,$G140&lt;=CY$6),5,IF($L140=1,2,1)),IF(AND($G140&gt;=CY$5,$G140&lt;=CY$6),IF($M140&gt;0,4,3),0)),IF(AND($D140&lt;=CY$6,$E140&gt;=CY$5),60,0)))</f>
        <v/>
      </c>
      <c r="CZ140" s="80" t="str">
        <f>IF(OR($A140="",NOT(ISNUMBER($G140))),"",IF(AND($F140&lt;=CZ$6,$G140&gt;=CZ$5),IF(CZ$5&gt;$N140,5,$K140)*10+IF(AND($F140&gt;=CZ$5,$F140&lt;=CZ$6),IF(AND($G140&gt;=CZ$5,$G140&lt;=CZ$6),5,IF($L140=1,2,1)),IF(AND($G140&gt;=CZ$5,$G140&lt;=CZ$6),IF($M140&gt;0,4,3),0)),IF(AND($D140&lt;=CZ$6,$E140&gt;=CZ$5),60,0)))</f>
        <v/>
      </c>
      <c r="DA140" s="80" t="str">
        <f>IF(OR($A140="",NOT(ISNUMBER($G140))),"",IF(AND($F140&lt;=DA$6,$G140&gt;=DA$5),IF(DA$5&gt;$N140,5,$K140)*10+IF(AND($F140&gt;=DA$5,$F140&lt;=DA$6),IF(AND($G140&gt;=DA$5,$G140&lt;=DA$6),5,IF($L140=1,2,1)),IF(AND($G140&gt;=DA$5,$G140&lt;=DA$6),IF($M140&gt;0,4,3),0)),IF(AND($D140&lt;=DA$6,$E140&gt;=DA$5),60,0)))</f>
        <v/>
      </c>
      <c r="DB140" s="80" t="str">
        <f>IF(OR($A140="",NOT(ISNUMBER($G140))),"",IF(AND($F140&lt;=DB$6,$G140&gt;=DB$5),IF(DB$5&gt;$N140,5,$K140)*10+IF(AND($F140&gt;=DB$5,$F140&lt;=DB$6),IF(AND($G140&gt;=DB$5,$G140&lt;=DB$6),5,IF($L140=1,2,1)),IF(AND($G140&gt;=DB$5,$G140&lt;=DB$6),IF($M140&gt;0,4,3),0)),IF(AND($D140&lt;=DB$6,$E140&gt;=DB$5),60,0)))</f>
        <v/>
      </c>
      <c r="DC140" s="80" t="str">
        <f>IF(OR($A140="",NOT(ISNUMBER($G140))),"",IF(AND($F140&lt;=DC$6,$G140&gt;=DC$5),IF(DC$5&gt;$N140,5,$K140)*10+IF(AND($F140&gt;=DC$5,$F140&lt;=DC$6),IF(AND($G140&gt;=DC$5,$G140&lt;=DC$6),5,IF($L140=1,2,1)),IF(AND($G140&gt;=DC$5,$G140&lt;=DC$6),IF($M140&gt;0,4,3),0)),IF(AND($D140&lt;=DC$6,$E140&gt;=DC$5),60,0)))</f>
        <v/>
      </c>
      <c r="DD140" s="80" t="str">
        <f>IF(OR($A140="",NOT(ISNUMBER($G140))),"",IF(AND($F140&lt;=DD$6,$G140&gt;=DD$5),IF(DD$5&gt;$N140,5,$K140)*10+IF(AND($F140&gt;=DD$5,$F140&lt;=DD$6),IF(AND($G140&gt;=DD$5,$G140&lt;=DD$6),5,IF($L140=1,2,1)),IF(AND($G140&gt;=DD$5,$G140&lt;=DD$6),IF($M140&gt;0,4,3),0)),IF(AND($D140&lt;=DD$6,$E140&gt;=DD$5),60,0)))</f>
        <v/>
      </c>
      <c r="DE140" s="80" t="str">
        <f>IF(OR($A140="",NOT(ISNUMBER($G140))),"",IF(AND($F140&lt;=DE$6,$G140&gt;=DE$5),IF(DE$5&gt;$N140,5,$K140)*10+IF(AND($F140&gt;=DE$5,$F140&lt;=DE$6),IF(AND($G140&gt;=DE$5,$G140&lt;=DE$6),5,IF($L140=1,2,1)),IF(AND($G140&gt;=DE$5,$G140&lt;=DE$6),IF($M140&gt;0,4,3),0)),IF(AND($D140&lt;=DE$6,$E140&gt;=DE$5),60,0)))</f>
        <v/>
      </c>
      <c r="DF140" s="80" t="str">
        <f>IF(OR($A140="",NOT(ISNUMBER($G140))),"",IF(AND($F140&lt;=DF$6,$G140&gt;=DF$5),IF(DF$5&gt;$N140,5,$K140)*10+IF(AND($F140&gt;=DF$5,$F140&lt;=DF$6),IF(AND($G140&gt;=DF$5,$G140&lt;=DF$6),5,IF($L140=1,2,1)),IF(AND($G140&gt;=DF$5,$G140&lt;=DF$6),IF($M140&gt;0,4,3),0)),IF(AND($D140&lt;=DF$6,$E140&gt;=DF$5),60,0)))</f>
        <v/>
      </c>
      <c r="DG140" s="80" t="str">
        <f>IF(OR($A140="",NOT(ISNUMBER($G140))),"",IF(AND($F140&lt;=DG$6,$G140&gt;=DG$5),IF(DG$5&gt;$N140,5,$K140)*10+IF(AND($F140&gt;=DG$5,$F140&lt;=DG$6),IF(AND($G140&gt;=DG$5,$G140&lt;=DG$6),5,IF($L140=1,2,1)),IF(AND($G140&gt;=DG$5,$G140&lt;=DG$6),IF($M140&gt;0,4,3),0)),IF(AND($D140&lt;=DG$6,$E140&gt;=DG$5),60,0)))</f>
        <v/>
      </c>
      <c r="DH140" s="80" t="str">
        <f>IF(OR($A140="",NOT(ISNUMBER($G140))),"",IF(AND($F140&lt;=DH$6,$G140&gt;=DH$5),IF(DH$5&gt;$N140,5,$K140)*10+IF(AND($F140&gt;=DH$5,$F140&lt;=DH$6),IF(AND($G140&gt;=DH$5,$G140&lt;=DH$6),5,IF($L140=1,2,1)),IF(AND($G140&gt;=DH$5,$G140&lt;=DH$6),IF($M140&gt;0,4,3),0)),IF(AND($D140&lt;=DH$6,$E140&gt;=DH$5),60,0)))</f>
        <v/>
      </c>
      <c r="DI140" s="80" t="str">
        <f>IF(OR($A140="",NOT(ISNUMBER($G140))),"",IF(AND($F140&lt;=DI$6,$G140&gt;=DI$5),IF(DI$5&gt;$N140,5,$K140)*10+IF(AND($F140&gt;=DI$5,$F140&lt;=DI$6),IF(AND($G140&gt;=DI$5,$G140&lt;=DI$6),5,IF($L140=1,2,1)),IF(AND($G140&gt;=DI$5,$G140&lt;=DI$6),IF($M140&gt;0,4,3),0)),IF(AND($D140&lt;=DI$6,$E140&gt;=DI$5),60,0)))</f>
        <v/>
      </c>
      <c r="DJ140" s="80" t="str">
        <f>IF(OR($A140="",NOT(ISNUMBER($G140))),"",IF(AND($F140&lt;=DJ$6,$G140&gt;=DJ$5),IF(DJ$5&gt;$N140,5,$K140)*10+IF(AND($F140&gt;=DJ$5,$F140&lt;=DJ$6),IF(AND($G140&gt;=DJ$5,$G140&lt;=DJ$6),5,IF($L140=1,2,1)),IF(AND($G140&gt;=DJ$5,$G140&lt;=DJ$6),IF($M140&gt;0,4,3),0)),IF(AND($D140&lt;=DJ$6,$E140&gt;=DJ$5),60,0)))</f>
        <v/>
      </c>
      <c r="DK140" s="80" t="str">
        <f>IF(OR($A140="",NOT(ISNUMBER($G140))),"",IF(AND($F140&lt;=DK$6,$G140&gt;=DK$5),IF(DK$5&gt;$N140,5,$K140)*10+IF(AND($F140&gt;=DK$5,$F140&lt;=DK$6),IF(AND($G140&gt;=DK$5,$G140&lt;=DK$6),5,IF($L140=1,2,1)),IF(AND($G140&gt;=DK$5,$G140&lt;=DK$6),IF($M140&gt;0,4,3),0)),IF(AND($D140&lt;=DK$6,$E140&gt;=DK$5),60,0)))</f>
        <v/>
      </c>
      <c r="DL140" s="80" t="str">
        <f>IF(OR($A140="",NOT(ISNUMBER($G140))),"",IF(AND($F140&lt;=DL$6,$G140&gt;=DL$5),IF(DL$5&gt;$N140,5,$K140)*10+IF(AND($F140&gt;=DL$5,$F140&lt;=DL$6),IF(AND($G140&gt;=DL$5,$G140&lt;=DL$6),5,IF($L140=1,2,1)),IF(AND($G140&gt;=DL$5,$G140&lt;=DL$6),IF($M140&gt;0,4,3),0)),IF(AND($D140&lt;=DL$6,$E140&gt;=DL$5),60,0)))</f>
        <v/>
      </c>
      <c r="DM140" s="80" t="str">
        <f>IF(OR($A140="",NOT(ISNUMBER($G140))),"",IF(AND($F140&lt;=DM$6,$G140&gt;=DM$5),IF(DM$5&gt;$N140,5,$K140)*10+IF(AND($F140&gt;=DM$5,$F140&lt;=DM$6),IF(AND($G140&gt;=DM$5,$G140&lt;=DM$6),5,IF($L140=1,2,1)),IF(AND($G140&gt;=DM$5,$G140&lt;=DM$6),IF($M140&gt;0,4,3),0)),IF(AND($D140&lt;=DM$6,$E140&gt;=DM$5),60,0)))</f>
        <v/>
      </c>
      <c r="DN140" s="80" t="str">
        <f>IF(OR($A140="",NOT(ISNUMBER($G140))),"",IF(AND($F140&lt;=DN$6,$G140&gt;=DN$5),IF(DN$5&gt;$N140,5,$K140)*10+IF(AND($F140&gt;=DN$5,$F140&lt;=DN$6),IF(AND($G140&gt;=DN$5,$G140&lt;=DN$6),5,IF($L140=1,2,1)),IF(AND($G140&gt;=DN$5,$G140&lt;=DN$6),IF($M140&gt;0,4,3),0)),IF(AND($D140&lt;=DN$6,$E140&gt;=DN$5),60,0)))</f>
        <v/>
      </c>
      <c r="DO140" s="80" t="str">
        <f>IF(OR($A140="",NOT(ISNUMBER($G140))),"",IF(AND($F140&lt;=DO$6,$G140&gt;=DO$5),IF(DO$5&gt;$N140,5,$K140)*10+IF(AND($F140&gt;=DO$5,$F140&lt;=DO$6),IF(AND($G140&gt;=DO$5,$G140&lt;=DO$6),5,IF($L140=1,2,1)),IF(AND($G140&gt;=DO$5,$G140&lt;=DO$6),IF($M140&gt;0,4,3),0)),IF(AND($D140&lt;=DO$6,$E140&gt;=DO$5),60,0)))</f>
        <v/>
      </c>
      <c r="DP140" s="80" t="str">
        <f>IF(OR($A140="",NOT(ISNUMBER($G140))),"",IF(AND($F140&lt;=DP$6,$G140&gt;=DP$5),IF(DP$5&gt;$N140,5,$K140)*10+IF(AND($F140&gt;=DP$5,$F140&lt;=DP$6),IF(AND($G140&gt;=DP$5,$G140&lt;=DP$6),5,IF($L140=1,2,1)),IF(AND($G140&gt;=DP$5,$G140&lt;=DP$6),IF($M140&gt;0,4,3),0)),IF(AND($D140&lt;=DP$6,$E140&gt;=DP$5),60,0)))</f>
        <v/>
      </c>
      <c r="DQ140" s="80" t="str">
        <f>IF(OR($A140="",NOT(ISNUMBER($G140))),"",IF(AND($F140&lt;=DQ$6,$G140&gt;=DQ$5),IF(DQ$5&gt;$N140,5,$K140)*10+IF(AND($F140&gt;=DQ$5,$F140&lt;=DQ$6),IF(AND($G140&gt;=DQ$5,$G140&lt;=DQ$6),5,IF($L140=1,2,1)),IF(AND($G140&gt;=DQ$5,$G140&lt;=DQ$6),IF($M140&gt;0,4,3),0)),IF(AND($D140&lt;=DQ$6,$E140&gt;=DQ$5),60,0)))</f>
        <v/>
      </c>
      <c r="DR140" s="80" t="str">
        <f>IF(OR($A140="",NOT(ISNUMBER($G140))),"",IF(AND($F140&lt;=DR$6,$G140&gt;=DR$5),IF(DR$5&gt;$N140,5,$K140)*10+IF(AND($F140&gt;=DR$5,$F140&lt;=DR$6),IF(AND($G140&gt;=DR$5,$G140&lt;=DR$6),5,IF($L140=1,2,1)),IF(AND($G140&gt;=DR$5,$G140&lt;=DR$6),IF($M140&gt;0,4,3),0)),IF(AND($D140&lt;=DR$6,$E140&gt;=DR$5),60,0)))</f>
        <v/>
      </c>
      <c r="DS140" s="80" t="str">
        <f>IF(OR($A140="",NOT(ISNUMBER($G140))),"",IF(AND($F140&lt;=DS$6,$G140&gt;=DS$5),IF(DS$5&gt;$N140,5,$K140)*10+IF(AND($F140&gt;=DS$5,$F140&lt;=DS$6),IF(AND($G140&gt;=DS$5,$G140&lt;=DS$6),5,IF($L140=1,2,1)),IF(AND($G140&gt;=DS$5,$G140&lt;=DS$6),IF($M140&gt;0,4,3),0)),IF(AND($D140&lt;=DS$6,$E140&gt;=DS$5),60,0)))</f>
        <v/>
      </c>
      <c r="DT140" s="80" t="str">
        <f>IF(OR($A140="",NOT(ISNUMBER($G140))),"",IF(AND($F140&lt;=DT$6,$G140&gt;=DT$5),IF(DT$5&gt;$N140,5,$K140)*10+IF(AND($F140&gt;=DT$5,$F140&lt;=DT$6),IF(AND($G140&gt;=DT$5,$G140&lt;=DT$6),5,IF($L140=1,2,1)),IF(AND($G140&gt;=DT$5,$G140&lt;=DT$6),IF($M140&gt;0,4,3),0)),IF(AND($D140&lt;=DT$6,$E140&gt;=DT$5),60,0)))</f>
        <v/>
      </c>
      <c r="DU140" s="80" t="str">
        <f>IF(OR($A140="",NOT(ISNUMBER($G140))),"",IF(AND($F140&lt;=DU$6,$G140&gt;=DU$5),IF(DU$5&gt;$N140,5,$K140)*10+IF(AND($F140&gt;=DU$5,$F140&lt;=DU$6),IF(AND($G140&gt;=DU$5,$G140&lt;=DU$6),5,IF($L140=1,2,1)),IF(AND($G140&gt;=DU$5,$G140&lt;=DU$6),IF($M140&gt;0,4,3),0)),IF(AND($D140&lt;=DU$6,$E140&gt;=DU$5),60,0)))</f>
        <v/>
      </c>
      <c r="DV140" s="80" t="str">
        <f>IF(OR($A140="",NOT(ISNUMBER($G140))),"",IF(AND($F140&lt;=DV$6,$G140&gt;=DV$5),IF(DV$5&gt;$N140,5,$K140)*10+IF(AND($F140&gt;=DV$5,$F140&lt;=DV$6),IF(AND($G140&gt;=DV$5,$G140&lt;=DV$6),5,IF($L140=1,2,1)),IF(AND($G140&gt;=DV$5,$G140&lt;=DV$6),IF($M140&gt;0,4,3),0)),IF(AND($D140&lt;=DV$6,$E140&gt;=DV$5),60,0)))</f>
        <v/>
      </c>
      <c r="DW140" s="80" t="str">
        <f>IF(OR($A140="",NOT(ISNUMBER($G140))),"",IF(AND($F140&lt;=DW$6,$G140&gt;=DW$5),IF(DW$5&gt;$N140,5,$K140)*10+IF(AND($F140&gt;=DW$5,$F140&lt;=DW$6),IF(AND($G140&gt;=DW$5,$G140&lt;=DW$6),5,IF($L140=1,2,1)),IF(AND($G140&gt;=DW$5,$G140&lt;=DW$6),IF($M140&gt;0,4,3),0)),IF(AND($D140&lt;=DW$6,$E140&gt;=DW$5),60,0)))</f>
        <v/>
      </c>
      <c r="DX140" s="80" t="str">
        <f>IF(OR($A140="",NOT(ISNUMBER($G140))),"",IF(AND($F140&lt;=DX$6,$G140&gt;=DX$5),IF(DX$5&gt;$N140,5,$K140)*10+IF(AND($F140&gt;=DX$5,$F140&lt;=DX$6),IF(AND($G140&gt;=DX$5,$G140&lt;=DX$6),5,IF($L140=1,2,1)),IF(AND($G140&gt;=DX$5,$G140&lt;=DX$6),IF($M140&gt;0,4,3),0)),IF(AND($D140&lt;=DX$6,$E140&gt;=DX$5),60,0)))</f>
        <v/>
      </c>
      <c r="DY140" s="80" t="str">
        <f>IF(OR($A140="",NOT(ISNUMBER($G140))),"",IF(AND($F140&lt;=DY$6,$G140&gt;=DY$5),IF(DY$5&gt;$N140,5,$K140)*10+IF(AND($F140&gt;=DY$5,$F140&lt;=DY$6),IF(AND($G140&gt;=DY$5,$G140&lt;=DY$6),5,IF($L140=1,2,1)),IF(AND($G140&gt;=DY$5,$G140&lt;=DY$6),IF($M140&gt;0,4,3),0)),IF(AND($D140&lt;=DY$6,$E140&gt;=DY$5),60,0)))</f>
        <v/>
      </c>
      <c r="DZ140" s="80" t="str">
        <f>IF(OR($A140="",NOT(ISNUMBER($G140))),"",IF(AND($F140&lt;=DZ$6,$G140&gt;=DZ$5),IF(DZ$5&gt;$N140,5,$K140)*10+IF(AND($F140&gt;=DZ$5,$F140&lt;=DZ$6),IF(AND($G140&gt;=DZ$5,$G140&lt;=DZ$6),5,IF($L140=1,2,1)),IF(AND($G140&gt;=DZ$5,$G140&lt;=DZ$6),IF($M140&gt;0,4,3),0)),IF(AND($D140&lt;=DZ$6,$E140&gt;=DZ$5),60,0)))</f>
        <v/>
      </c>
      <c r="EA140" s="80" t="str">
        <f>IF(OR($A140="",NOT(ISNUMBER($G140))),"",IF(AND($F140&lt;=EA$6,$G140&gt;=EA$5),IF(EA$5&gt;$N140,5,$K140)*10+IF(AND($F140&gt;=EA$5,$F140&lt;=EA$6),IF(AND($G140&gt;=EA$5,$G140&lt;=EA$6),5,IF($L140=1,2,1)),IF(AND($G140&gt;=EA$5,$G140&lt;=EA$6),IF($M140&gt;0,4,3),0)),IF(AND($D140&lt;=EA$6,$E140&gt;=EA$5),60,0)))</f>
        <v/>
      </c>
      <c r="EB140" s="80" t="str">
        <f>IF(OR($A140="",NOT(ISNUMBER($G140))),"",IF(AND($F140&lt;=EB$6,$G140&gt;=EB$5),IF(EB$5&gt;$N140,5,$K140)*10+IF(AND($F140&gt;=EB$5,$F140&lt;=EB$6),IF(AND($G140&gt;=EB$5,$G140&lt;=EB$6),5,IF($L140=1,2,1)),IF(AND($G140&gt;=EB$5,$G140&lt;=EB$6),IF($M140&gt;0,4,3),0)),IF(AND($D140&lt;=EB$6,$E140&gt;=EB$5),60,0)))</f>
        <v/>
      </c>
      <c r="EC140" s="80" t="str">
        <f>IF(OR($A140="",NOT(ISNUMBER($G140))),"",IF(AND($F140&lt;=EC$6,$G140&gt;=EC$5),IF(EC$5&gt;$N140,5,$K140)*10+IF(AND($F140&gt;=EC$5,$F140&lt;=EC$6),IF(AND($G140&gt;=EC$5,$G140&lt;=EC$6),5,IF($L140=1,2,1)),IF(AND($G140&gt;=EC$5,$G140&lt;=EC$6),IF($M140&gt;0,4,3),0)),IF(AND($D140&lt;=EC$6,$E140&gt;=EC$5),60,0)))</f>
        <v/>
      </c>
      <c r="ED140" s="80" t="str">
        <f>IF(OR($A140="",NOT(ISNUMBER($G140))),"",IF(AND($F140&lt;=ED$6,$G140&gt;=ED$5),IF(ED$5&gt;$N140,5,$K140)*10+IF(AND($F140&gt;=ED$5,$F140&lt;=ED$6),IF(AND($G140&gt;=ED$5,$G140&lt;=ED$6),5,IF($L140=1,2,1)),IF(AND($G140&gt;=ED$5,$G140&lt;=ED$6),IF($M140&gt;0,4,3),0)),IF(AND($D140&lt;=ED$6,$E140&gt;=ED$5),60,0)))</f>
        <v/>
      </c>
    </row>
    <row r="141" ht="18" customHeight="1">
      <c r="A141" s="52" t="str">
        <f>IF(Tasks!$B141="","",Tasks!$A141)</f>
        <v/>
      </c>
      <c r="B141" s="78" t="str">
        <f>IF(Tasks!$B141="","",Tasks!$B141)</f>
        <v/>
      </c>
      <c r="C141" s="25" t="str">
        <f>IF($B141="","",IF(AND(Tasks!$D141="",Tasks!$G141=""),"-",IF(Tasks!$D141="","",Tasks!$D141&amp;IF(OR(Tasks!$E141="",Tasks!$E141="FS"),IF(N(Tasks!$F141)=0,"","FS"),Tasks!$E141)&amp;IF(N(Tasks!$F141)=0,"",IF(Tasks!$F141&gt;0,"+","")&amp;Tasks!$F141))&amp;IF(AND(Tasks!$D141&lt;&gt;"",Tasks!$G141&lt;&gt;""),", ","")&amp;IF(Tasks!$G141="","",Tasks!$G141&amp;IF(OR(Tasks!$H141="",Tasks!$H141="FS"),IF(N(Tasks!$I141)=0,"","FS"),Tasks!$H141)&amp;IF(N(Tasks!$I141)=0,"",IF(Tasks!$I141&gt;0,"+","")&amp;Tasks!$I141))))</f>
        <v/>
      </c>
      <c r="D141" s="51" t="str">
        <f>IF(OR($B141="",Tasks!$Q141=""),"",Tasks!$Q141)</f>
        <v/>
      </c>
      <c r="E141" s="51" t="str">
        <f>IF(OR($B141="",Tasks!$R141=""),"",Tasks!$R141)</f>
        <v/>
      </c>
      <c r="F141" s="51" t="str">
        <f>IF(OR($B141="",Tasks!$S141=""),"",Tasks!$S141)</f>
        <v/>
      </c>
      <c r="G141" s="51" t="str">
        <f>IF(OR($B141="",Tasks!$T141=""),"",Tasks!$T141)</f>
        <v/>
      </c>
      <c r="H141" s="52" t="str">
        <f>IF($B141="","",Tasks!$AE141)</f>
        <v/>
      </c>
      <c r="I141" s="79" t="str">
        <f>IF($B141="","",Tasks!$AF141)</f>
        <v/>
      </c>
      <c r="J141" s="53" t="str">
        <f>IF(OR($B141="",Tasks!$V141=""),"",Tasks!$V141)</f>
        <v/>
      </c>
      <c r="K141" s="52" t="str">
        <f>IF($B141="","",Tasks!$AA141)</f>
        <v/>
      </c>
      <c r="L141" s="52" t="str">
        <f>IF($B141="","",Tasks!$AB141)</f>
        <v/>
      </c>
      <c r="M141" s="52" t="str">
        <f>IF($B141="","",Tasks!$Z141)</f>
        <v/>
      </c>
      <c r="N141" s="52" t="str">
        <f>IF(OR($B141="",Tasks!$AG141=""),"",Tasks!$AG141)</f>
        <v/>
      </c>
      <c r="O141" s="80" t="str">
        <f>IF(OR($A141="",NOT(ISNUMBER($G141))),"",IF(AND($F141&lt;=O$6,$G141&gt;=O$5),IF(O$5&gt;$N141,5,$K141)*10+IF(AND($F141&gt;=O$5,$F141&lt;=O$6),IF(AND($G141&gt;=O$5,$G141&lt;=O$6),5,IF($L141=1,2,1)),IF(AND($G141&gt;=O$5,$G141&lt;=O$6),IF($M141&gt;0,4,3),0)),IF(AND($D141&lt;=O$6,$E141&gt;=O$5),60,0)))</f>
        <v/>
      </c>
      <c r="P141" s="80" t="str">
        <f>IF(OR($A141="",NOT(ISNUMBER($G141))),"",IF(AND($F141&lt;=P$6,$G141&gt;=P$5),IF(P$5&gt;$N141,5,$K141)*10+IF(AND($F141&gt;=P$5,$F141&lt;=P$6),IF(AND($G141&gt;=P$5,$G141&lt;=P$6),5,IF($L141=1,2,1)),IF(AND($G141&gt;=P$5,$G141&lt;=P$6),IF($M141&gt;0,4,3),0)),IF(AND($D141&lt;=P$6,$E141&gt;=P$5),60,0)))</f>
        <v/>
      </c>
      <c r="Q141" s="80" t="str">
        <f>IF(OR($A141="",NOT(ISNUMBER($G141))),"",IF(AND($F141&lt;=Q$6,$G141&gt;=Q$5),IF(Q$5&gt;$N141,5,$K141)*10+IF(AND($F141&gt;=Q$5,$F141&lt;=Q$6),IF(AND($G141&gt;=Q$5,$G141&lt;=Q$6),5,IF($L141=1,2,1)),IF(AND($G141&gt;=Q$5,$G141&lt;=Q$6),IF($M141&gt;0,4,3),0)),IF(AND($D141&lt;=Q$6,$E141&gt;=Q$5),60,0)))</f>
        <v/>
      </c>
      <c r="R141" s="80" t="str">
        <f>IF(OR($A141="",NOT(ISNUMBER($G141))),"",IF(AND($F141&lt;=R$6,$G141&gt;=R$5),IF(R$5&gt;$N141,5,$K141)*10+IF(AND($F141&gt;=R$5,$F141&lt;=R$6),IF(AND($G141&gt;=R$5,$G141&lt;=R$6),5,IF($L141=1,2,1)),IF(AND($G141&gt;=R$5,$G141&lt;=R$6),IF($M141&gt;0,4,3),0)),IF(AND($D141&lt;=R$6,$E141&gt;=R$5),60,0)))</f>
        <v/>
      </c>
      <c r="S141" s="80" t="str">
        <f>IF(OR($A141="",NOT(ISNUMBER($G141))),"",IF(AND($F141&lt;=S$6,$G141&gt;=S$5),IF(S$5&gt;$N141,5,$K141)*10+IF(AND($F141&gt;=S$5,$F141&lt;=S$6),IF(AND($G141&gt;=S$5,$G141&lt;=S$6),5,IF($L141=1,2,1)),IF(AND($G141&gt;=S$5,$G141&lt;=S$6),IF($M141&gt;0,4,3),0)),IF(AND($D141&lt;=S$6,$E141&gt;=S$5),60,0)))</f>
        <v/>
      </c>
      <c r="T141" s="80" t="str">
        <f>IF(OR($A141="",NOT(ISNUMBER($G141))),"",IF(AND($F141&lt;=T$6,$G141&gt;=T$5),IF(T$5&gt;$N141,5,$K141)*10+IF(AND($F141&gt;=T$5,$F141&lt;=T$6),IF(AND($G141&gt;=T$5,$G141&lt;=T$6),5,IF($L141=1,2,1)),IF(AND($G141&gt;=T$5,$G141&lt;=T$6),IF($M141&gt;0,4,3),0)),IF(AND($D141&lt;=T$6,$E141&gt;=T$5),60,0)))</f>
        <v/>
      </c>
      <c r="U141" s="80" t="str">
        <f>IF(OR($A141="",NOT(ISNUMBER($G141))),"",IF(AND($F141&lt;=U$6,$G141&gt;=U$5),IF(U$5&gt;$N141,5,$K141)*10+IF(AND($F141&gt;=U$5,$F141&lt;=U$6),IF(AND($G141&gt;=U$5,$G141&lt;=U$6),5,IF($L141=1,2,1)),IF(AND($G141&gt;=U$5,$G141&lt;=U$6),IF($M141&gt;0,4,3),0)),IF(AND($D141&lt;=U$6,$E141&gt;=U$5),60,0)))</f>
        <v/>
      </c>
      <c r="V141" s="80" t="str">
        <f>IF(OR($A141="",NOT(ISNUMBER($G141))),"",IF(AND($F141&lt;=V$6,$G141&gt;=V$5),IF(V$5&gt;$N141,5,$K141)*10+IF(AND($F141&gt;=V$5,$F141&lt;=V$6),IF(AND($G141&gt;=V$5,$G141&lt;=V$6),5,IF($L141=1,2,1)),IF(AND($G141&gt;=V$5,$G141&lt;=V$6),IF($M141&gt;0,4,3),0)),IF(AND($D141&lt;=V$6,$E141&gt;=V$5),60,0)))</f>
        <v/>
      </c>
      <c r="W141" s="80" t="str">
        <f>IF(OR($A141="",NOT(ISNUMBER($G141))),"",IF(AND($F141&lt;=W$6,$G141&gt;=W$5),IF(W$5&gt;$N141,5,$K141)*10+IF(AND($F141&gt;=W$5,$F141&lt;=W$6),IF(AND($G141&gt;=W$5,$G141&lt;=W$6),5,IF($L141=1,2,1)),IF(AND($G141&gt;=W$5,$G141&lt;=W$6),IF($M141&gt;0,4,3),0)),IF(AND($D141&lt;=W$6,$E141&gt;=W$5),60,0)))</f>
        <v/>
      </c>
      <c r="X141" s="80" t="str">
        <f>IF(OR($A141="",NOT(ISNUMBER($G141))),"",IF(AND($F141&lt;=X$6,$G141&gt;=X$5),IF(X$5&gt;$N141,5,$K141)*10+IF(AND($F141&gt;=X$5,$F141&lt;=X$6),IF(AND($G141&gt;=X$5,$G141&lt;=X$6),5,IF($L141=1,2,1)),IF(AND($G141&gt;=X$5,$G141&lt;=X$6),IF($M141&gt;0,4,3),0)),IF(AND($D141&lt;=X$6,$E141&gt;=X$5),60,0)))</f>
        <v/>
      </c>
      <c r="Y141" s="80" t="str">
        <f>IF(OR($A141="",NOT(ISNUMBER($G141))),"",IF(AND($F141&lt;=Y$6,$G141&gt;=Y$5),IF(Y$5&gt;$N141,5,$K141)*10+IF(AND($F141&gt;=Y$5,$F141&lt;=Y$6),IF(AND($G141&gt;=Y$5,$G141&lt;=Y$6),5,IF($L141=1,2,1)),IF(AND($G141&gt;=Y$5,$G141&lt;=Y$6),IF($M141&gt;0,4,3),0)),IF(AND($D141&lt;=Y$6,$E141&gt;=Y$5),60,0)))</f>
        <v/>
      </c>
      <c r="Z141" s="80" t="str">
        <f>IF(OR($A141="",NOT(ISNUMBER($G141))),"",IF(AND($F141&lt;=Z$6,$G141&gt;=Z$5),IF(Z$5&gt;$N141,5,$K141)*10+IF(AND($F141&gt;=Z$5,$F141&lt;=Z$6),IF(AND($G141&gt;=Z$5,$G141&lt;=Z$6),5,IF($L141=1,2,1)),IF(AND($G141&gt;=Z$5,$G141&lt;=Z$6),IF($M141&gt;0,4,3),0)),IF(AND($D141&lt;=Z$6,$E141&gt;=Z$5),60,0)))</f>
        <v/>
      </c>
      <c r="AA141" s="80" t="str">
        <f>IF(OR($A141="",NOT(ISNUMBER($G141))),"",IF(AND($F141&lt;=AA$6,$G141&gt;=AA$5),IF(AA$5&gt;$N141,5,$K141)*10+IF(AND($F141&gt;=AA$5,$F141&lt;=AA$6),IF(AND($G141&gt;=AA$5,$G141&lt;=AA$6),5,IF($L141=1,2,1)),IF(AND($G141&gt;=AA$5,$G141&lt;=AA$6),IF($M141&gt;0,4,3),0)),IF(AND($D141&lt;=AA$6,$E141&gt;=AA$5),60,0)))</f>
        <v/>
      </c>
      <c r="AB141" s="80" t="str">
        <f>IF(OR($A141="",NOT(ISNUMBER($G141))),"",IF(AND($F141&lt;=AB$6,$G141&gt;=AB$5),IF(AB$5&gt;$N141,5,$K141)*10+IF(AND($F141&gt;=AB$5,$F141&lt;=AB$6),IF(AND($G141&gt;=AB$5,$G141&lt;=AB$6),5,IF($L141=1,2,1)),IF(AND($G141&gt;=AB$5,$G141&lt;=AB$6),IF($M141&gt;0,4,3),0)),IF(AND($D141&lt;=AB$6,$E141&gt;=AB$5),60,0)))</f>
        <v/>
      </c>
      <c r="AC141" s="80" t="str">
        <f>IF(OR($A141="",NOT(ISNUMBER($G141))),"",IF(AND($F141&lt;=AC$6,$G141&gt;=AC$5),IF(AC$5&gt;$N141,5,$K141)*10+IF(AND($F141&gt;=AC$5,$F141&lt;=AC$6),IF(AND($G141&gt;=AC$5,$G141&lt;=AC$6),5,IF($L141=1,2,1)),IF(AND($G141&gt;=AC$5,$G141&lt;=AC$6),IF($M141&gt;0,4,3),0)),IF(AND($D141&lt;=AC$6,$E141&gt;=AC$5),60,0)))</f>
        <v/>
      </c>
      <c r="AD141" s="80" t="str">
        <f>IF(OR($A141="",NOT(ISNUMBER($G141))),"",IF(AND($F141&lt;=AD$6,$G141&gt;=AD$5),IF(AD$5&gt;$N141,5,$K141)*10+IF(AND($F141&gt;=AD$5,$F141&lt;=AD$6),IF(AND($G141&gt;=AD$5,$G141&lt;=AD$6),5,IF($L141=1,2,1)),IF(AND($G141&gt;=AD$5,$G141&lt;=AD$6),IF($M141&gt;0,4,3),0)),IF(AND($D141&lt;=AD$6,$E141&gt;=AD$5),60,0)))</f>
        <v/>
      </c>
      <c r="AE141" s="80" t="str">
        <f>IF(OR($A141="",NOT(ISNUMBER($G141))),"",IF(AND($F141&lt;=AE$6,$G141&gt;=AE$5),IF(AE$5&gt;$N141,5,$K141)*10+IF(AND($F141&gt;=AE$5,$F141&lt;=AE$6),IF(AND($G141&gt;=AE$5,$G141&lt;=AE$6),5,IF($L141=1,2,1)),IF(AND($G141&gt;=AE$5,$G141&lt;=AE$6),IF($M141&gt;0,4,3),0)),IF(AND($D141&lt;=AE$6,$E141&gt;=AE$5),60,0)))</f>
        <v/>
      </c>
      <c r="AF141" s="80" t="str">
        <f>IF(OR($A141="",NOT(ISNUMBER($G141))),"",IF(AND($F141&lt;=AF$6,$G141&gt;=AF$5),IF(AF$5&gt;$N141,5,$K141)*10+IF(AND($F141&gt;=AF$5,$F141&lt;=AF$6),IF(AND($G141&gt;=AF$5,$G141&lt;=AF$6),5,IF($L141=1,2,1)),IF(AND($G141&gt;=AF$5,$G141&lt;=AF$6),IF($M141&gt;0,4,3),0)),IF(AND($D141&lt;=AF$6,$E141&gt;=AF$5),60,0)))</f>
        <v/>
      </c>
      <c r="AG141" s="80" t="str">
        <f>IF(OR($A141="",NOT(ISNUMBER($G141))),"",IF(AND($F141&lt;=AG$6,$G141&gt;=AG$5),IF(AG$5&gt;$N141,5,$K141)*10+IF(AND($F141&gt;=AG$5,$F141&lt;=AG$6),IF(AND($G141&gt;=AG$5,$G141&lt;=AG$6),5,IF($L141=1,2,1)),IF(AND($G141&gt;=AG$5,$G141&lt;=AG$6),IF($M141&gt;0,4,3),0)),IF(AND($D141&lt;=AG$6,$E141&gt;=AG$5),60,0)))</f>
        <v/>
      </c>
      <c r="AH141" s="80" t="str">
        <f>IF(OR($A141="",NOT(ISNUMBER($G141))),"",IF(AND($F141&lt;=AH$6,$G141&gt;=AH$5),IF(AH$5&gt;$N141,5,$K141)*10+IF(AND($F141&gt;=AH$5,$F141&lt;=AH$6),IF(AND($G141&gt;=AH$5,$G141&lt;=AH$6),5,IF($L141=1,2,1)),IF(AND($G141&gt;=AH$5,$G141&lt;=AH$6),IF($M141&gt;0,4,3),0)),IF(AND($D141&lt;=AH$6,$E141&gt;=AH$5),60,0)))</f>
        <v/>
      </c>
      <c r="AI141" s="80" t="str">
        <f>IF(OR($A141="",NOT(ISNUMBER($G141))),"",IF(AND($F141&lt;=AI$6,$G141&gt;=AI$5),IF(AI$5&gt;$N141,5,$K141)*10+IF(AND($F141&gt;=AI$5,$F141&lt;=AI$6),IF(AND($G141&gt;=AI$5,$G141&lt;=AI$6),5,IF($L141=1,2,1)),IF(AND($G141&gt;=AI$5,$G141&lt;=AI$6),IF($M141&gt;0,4,3),0)),IF(AND($D141&lt;=AI$6,$E141&gt;=AI$5),60,0)))</f>
        <v/>
      </c>
      <c r="AJ141" s="80" t="str">
        <f>IF(OR($A141="",NOT(ISNUMBER($G141))),"",IF(AND($F141&lt;=AJ$6,$G141&gt;=AJ$5),IF(AJ$5&gt;$N141,5,$K141)*10+IF(AND($F141&gt;=AJ$5,$F141&lt;=AJ$6),IF(AND($G141&gt;=AJ$5,$G141&lt;=AJ$6),5,IF($L141=1,2,1)),IF(AND($G141&gt;=AJ$5,$G141&lt;=AJ$6),IF($M141&gt;0,4,3),0)),IF(AND($D141&lt;=AJ$6,$E141&gt;=AJ$5),60,0)))</f>
        <v/>
      </c>
      <c r="AK141" s="80" t="str">
        <f>IF(OR($A141="",NOT(ISNUMBER($G141))),"",IF(AND($F141&lt;=AK$6,$G141&gt;=AK$5),IF(AK$5&gt;$N141,5,$K141)*10+IF(AND($F141&gt;=AK$5,$F141&lt;=AK$6),IF(AND($G141&gt;=AK$5,$G141&lt;=AK$6),5,IF($L141=1,2,1)),IF(AND($G141&gt;=AK$5,$G141&lt;=AK$6),IF($M141&gt;0,4,3),0)),IF(AND($D141&lt;=AK$6,$E141&gt;=AK$5),60,0)))</f>
        <v/>
      </c>
      <c r="AL141" s="80" t="str">
        <f>IF(OR($A141="",NOT(ISNUMBER($G141))),"",IF(AND($F141&lt;=AL$6,$G141&gt;=AL$5),IF(AL$5&gt;$N141,5,$K141)*10+IF(AND($F141&gt;=AL$5,$F141&lt;=AL$6),IF(AND($G141&gt;=AL$5,$G141&lt;=AL$6),5,IF($L141=1,2,1)),IF(AND($G141&gt;=AL$5,$G141&lt;=AL$6),IF($M141&gt;0,4,3),0)),IF(AND($D141&lt;=AL$6,$E141&gt;=AL$5),60,0)))</f>
        <v/>
      </c>
      <c r="AM141" s="80" t="str">
        <f>IF(OR($A141="",NOT(ISNUMBER($G141))),"",IF(AND($F141&lt;=AM$6,$G141&gt;=AM$5),IF(AM$5&gt;$N141,5,$K141)*10+IF(AND($F141&gt;=AM$5,$F141&lt;=AM$6),IF(AND($G141&gt;=AM$5,$G141&lt;=AM$6),5,IF($L141=1,2,1)),IF(AND($G141&gt;=AM$5,$G141&lt;=AM$6),IF($M141&gt;0,4,3),0)),IF(AND($D141&lt;=AM$6,$E141&gt;=AM$5),60,0)))</f>
        <v/>
      </c>
      <c r="AN141" s="80" t="str">
        <f>IF(OR($A141="",NOT(ISNUMBER($G141))),"",IF(AND($F141&lt;=AN$6,$G141&gt;=AN$5),IF(AN$5&gt;$N141,5,$K141)*10+IF(AND($F141&gt;=AN$5,$F141&lt;=AN$6),IF(AND($G141&gt;=AN$5,$G141&lt;=AN$6),5,IF($L141=1,2,1)),IF(AND($G141&gt;=AN$5,$G141&lt;=AN$6),IF($M141&gt;0,4,3),0)),IF(AND($D141&lt;=AN$6,$E141&gt;=AN$5),60,0)))</f>
        <v/>
      </c>
      <c r="AO141" s="80" t="str">
        <f>IF(OR($A141="",NOT(ISNUMBER($G141))),"",IF(AND($F141&lt;=AO$6,$G141&gt;=AO$5),IF(AO$5&gt;$N141,5,$K141)*10+IF(AND($F141&gt;=AO$5,$F141&lt;=AO$6),IF(AND($G141&gt;=AO$5,$G141&lt;=AO$6),5,IF($L141=1,2,1)),IF(AND($G141&gt;=AO$5,$G141&lt;=AO$6),IF($M141&gt;0,4,3),0)),IF(AND($D141&lt;=AO$6,$E141&gt;=AO$5),60,0)))</f>
        <v/>
      </c>
      <c r="AP141" s="80" t="str">
        <f>IF(OR($A141="",NOT(ISNUMBER($G141))),"",IF(AND($F141&lt;=AP$6,$G141&gt;=AP$5),IF(AP$5&gt;$N141,5,$K141)*10+IF(AND($F141&gt;=AP$5,$F141&lt;=AP$6),IF(AND($G141&gt;=AP$5,$G141&lt;=AP$6),5,IF($L141=1,2,1)),IF(AND($G141&gt;=AP$5,$G141&lt;=AP$6),IF($M141&gt;0,4,3),0)),IF(AND($D141&lt;=AP$6,$E141&gt;=AP$5),60,0)))</f>
        <v/>
      </c>
      <c r="AQ141" s="80" t="str">
        <f>IF(OR($A141="",NOT(ISNUMBER($G141))),"",IF(AND($F141&lt;=AQ$6,$G141&gt;=AQ$5),IF(AQ$5&gt;$N141,5,$K141)*10+IF(AND($F141&gt;=AQ$5,$F141&lt;=AQ$6),IF(AND($G141&gt;=AQ$5,$G141&lt;=AQ$6),5,IF($L141=1,2,1)),IF(AND($G141&gt;=AQ$5,$G141&lt;=AQ$6),IF($M141&gt;0,4,3),0)),IF(AND($D141&lt;=AQ$6,$E141&gt;=AQ$5),60,0)))</f>
        <v/>
      </c>
      <c r="AR141" s="80" t="str">
        <f>IF(OR($A141="",NOT(ISNUMBER($G141))),"",IF(AND($F141&lt;=AR$6,$G141&gt;=AR$5),IF(AR$5&gt;$N141,5,$K141)*10+IF(AND($F141&gt;=AR$5,$F141&lt;=AR$6),IF(AND($G141&gt;=AR$5,$G141&lt;=AR$6),5,IF($L141=1,2,1)),IF(AND($G141&gt;=AR$5,$G141&lt;=AR$6),IF($M141&gt;0,4,3),0)),IF(AND($D141&lt;=AR$6,$E141&gt;=AR$5),60,0)))</f>
        <v/>
      </c>
      <c r="AS141" s="80" t="str">
        <f>IF(OR($A141="",NOT(ISNUMBER($G141))),"",IF(AND($F141&lt;=AS$6,$G141&gt;=AS$5),IF(AS$5&gt;$N141,5,$K141)*10+IF(AND($F141&gt;=AS$5,$F141&lt;=AS$6),IF(AND($G141&gt;=AS$5,$G141&lt;=AS$6),5,IF($L141=1,2,1)),IF(AND($G141&gt;=AS$5,$G141&lt;=AS$6),IF($M141&gt;0,4,3),0)),IF(AND($D141&lt;=AS$6,$E141&gt;=AS$5),60,0)))</f>
        <v/>
      </c>
      <c r="AT141" s="80" t="str">
        <f>IF(OR($A141="",NOT(ISNUMBER($G141))),"",IF(AND($F141&lt;=AT$6,$G141&gt;=AT$5),IF(AT$5&gt;$N141,5,$K141)*10+IF(AND($F141&gt;=AT$5,$F141&lt;=AT$6),IF(AND($G141&gt;=AT$5,$G141&lt;=AT$6),5,IF($L141=1,2,1)),IF(AND($G141&gt;=AT$5,$G141&lt;=AT$6),IF($M141&gt;0,4,3),0)),IF(AND($D141&lt;=AT$6,$E141&gt;=AT$5),60,0)))</f>
        <v/>
      </c>
      <c r="AU141" s="80" t="str">
        <f>IF(OR($A141="",NOT(ISNUMBER($G141))),"",IF(AND($F141&lt;=AU$6,$G141&gt;=AU$5),IF(AU$5&gt;$N141,5,$K141)*10+IF(AND($F141&gt;=AU$5,$F141&lt;=AU$6),IF(AND($G141&gt;=AU$5,$G141&lt;=AU$6),5,IF($L141=1,2,1)),IF(AND($G141&gt;=AU$5,$G141&lt;=AU$6),IF($M141&gt;0,4,3),0)),IF(AND($D141&lt;=AU$6,$E141&gt;=AU$5),60,0)))</f>
        <v/>
      </c>
      <c r="AV141" s="80" t="str">
        <f>IF(OR($A141="",NOT(ISNUMBER($G141))),"",IF(AND($F141&lt;=AV$6,$G141&gt;=AV$5),IF(AV$5&gt;$N141,5,$K141)*10+IF(AND($F141&gt;=AV$5,$F141&lt;=AV$6),IF(AND($G141&gt;=AV$5,$G141&lt;=AV$6),5,IF($L141=1,2,1)),IF(AND($G141&gt;=AV$5,$G141&lt;=AV$6),IF($M141&gt;0,4,3),0)),IF(AND($D141&lt;=AV$6,$E141&gt;=AV$5),60,0)))</f>
        <v/>
      </c>
      <c r="AW141" s="80" t="str">
        <f>IF(OR($A141="",NOT(ISNUMBER($G141))),"",IF(AND($F141&lt;=AW$6,$G141&gt;=AW$5),IF(AW$5&gt;$N141,5,$K141)*10+IF(AND($F141&gt;=AW$5,$F141&lt;=AW$6),IF(AND($G141&gt;=AW$5,$G141&lt;=AW$6),5,IF($L141=1,2,1)),IF(AND($G141&gt;=AW$5,$G141&lt;=AW$6),IF($M141&gt;0,4,3),0)),IF(AND($D141&lt;=AW$6,$E141&gt;=AW$5),60,0)))</f>
        <v/>
      </c>
      <c r="AX141" s="80" t="str">
        <f>IF(OR($A141="",NOT(ISNUMBER($G141))),"",IF(AND($F141&lt;=AX$6,$G141&gt;=AX$5),IF(AX$5&gt;$N141,5,$K141)*10+IF(AND($F141&gt;=AX$5,$F141&lt;=AX$6),IF(AND($G141&gt;=AX$5,$G141&lt;=AX$6),5,IF($L141=1,2,1)),IF(AND($G141&gt;=AX$5,$G141&lt;=AX$6),IF($M141&gt;0,4,3),0)),IF(AND($D141&lt;=AX$6,$E141&gt;=AX$5),60,0)))</f>
        <v/>
      </c>
      <c r="AY141" s="80" t="str">
        <f>IF(OR($A141="",NOT(ISNUMBER($G141))),"",IF(AND($F141&lt;=AY$6,$G141&gt;=AY$5),IF(AY$5&gt;$N141,5,$K141)*10+IF(AND($F141&gt;=AY$5,$F141&lt;=AY$6),IF(AND($G141&gt;=AY$5,$G141&lt;=AY$6),5,IF($L141=1,2,1)),IF(AND($G141&gt;=AY$5,$G141&lt;=AY$6),IF($M141&gt;0,4,3),0)),IF(AND($D141&lt;=AY$6,$E141&gt;=AY$5),60,0)))</f>
        <v/>
      </c>
      <c r="AZ141" s="80" t="str">
        <f>IF(OR($A141="",NOT(ISNUMBER($G141))),"",IF(AND($F141&lt;=AZ$6,$G141&gt;=AZ$5),IF(AZ$5&gt;$N141,5,$K141)*10+IF(AND($F141&gt;=AZ$5,$F141&lt;=AZ$6),IF(AND($G141&gt;=AZ$5,$G141&lt;=AZ$6),5,IF($L141=1,2,1)),IF(AND($G141&gt;=AZ$5,$G141&lt;=AZ$6),IF($M141&gt;0,4,3),0)),IF(AND($D141&lt;=AZ$6,$E141&gt;=AZ$5),60,0)))</f>
        <v/>
      </c>
      <c r="BA141" s="80" t="str">
        <f>IF(OR($A141="",NOT(ISNUMBER($G141))),"",IF(AND($F141&lt;=BA$6,$G141&gt;=BA$5),IF(BA$5&gt;$N141,5,$K141)*10+IF(AND($F141&gt;=BA$5,$F141&lt;=BA$6),IF(AND($G141&gt;=BA$5,$G141&lt;=BA$6),5,IF($L141=1,2,1)),IF(AND($G141&gt;=BA$5,$G141&lt;=BA$6),IF($M141&gt;0,4,3),0)),IF(AND($D141&lt;=BA$6,$E141&gt;=BA$5),60,0)))</f>
        <v/>
      </c>
      <c r="BB141" s="80" t="str">
        <f>IF(OR($A141="",NOT(ISNUMBER($G141))),"",IF(AND($F141&lt;=BB$6,$G141&gt;=BB$5),IF(BB$5&gt;$N141,5,$K141)*10+IF(AND($F141&gt;=BB$5,$F141&lt;=BB$6),IF(AND($G141&gt;=BB$5,$G141&lt;=BB$6),5,IF($L141=1,2,1)),IF(AND($G141&gt;=BB$5,$G141&lt;=BB$6),IF($M141&gt;0,4,3),0)),IF(AND($D141&lt;=BB$6,$E141&gt;=BB$5),60,0)))</f>
        <v/>
      </c>
      <c r="BC141" s="80" t="str">
        <f>IF(OR($A141="",NOT(ISNUMBER($G141))),"",IF(AND($F141&lt;=BC$6,$G141&gt;=BC$5),IF(BC$5&gt;$N141,5,$K141)*10+IF(AND($F141&gt;=BC$5,$F141&lt;=BC$6),IF(AND($G141&gt;=BC$5,$G141&lt;=BC$6),5,IF($L141=1,2,1)),IF(AND($G141&gt;=BC$5,$G141&lt;=BC$6),IF($M141&gt;0,4,3),0)),IF(AND($D141&lt;=BC$6,$E141&gt;=BC$5),60,0)))</f>
        <v/>
      </c>
      <c r="BD141" s="80" t="str">
        <f>IF(OR($A141="",NOT(ISNUMBER($G141))),"",IF(AND($F141&lt;=BD$6,$G141&gt;=BD$5),IF(BD$5&gt;$N141,5,$K141)*10+IF(AND($F141&gt;=BD$5,$F141&lt;=BD$6),IF(AND($G141&gt;=BD$5,$G141&lt;=BD$6),5,IF($L141=1,2,1)),IF(AND($G141&gt;=BD$5,$G141&lt;=BD$6),IF($M141&gt;0,4,3),0)),IF(AND($D141&lt;=BD$6,$E141&gt;=BD$5),60,0)))</f>
        <v/>
      </c>
      <c r="BE141" s="80" t="str">
        <f>IF(OR($A141="",NOT(ISNUMBER($G141))),"",IF(AND($F141&lt;=BE$6,$G141&gt;=BE$5),IF(BE$5&gt;$N141,5,$K141)*10+IF(AND($F141&gt;=BE$5,$F141&lt;=BE$6),IF(AND($G141&gt;=BE$5,$G141&lt;=BE$6),5,IF($L141=1,2,1)),IF(AND($G141&gt;=BE$5,$G141&lt;=BE$6),IF($M141&gt;0,4,3),0)),IF(AND($D141&lt;=BE$6,$E141&gt;=BE$5),60,0)))</f>
        <v/>
      </c>
      <c r="BF141" s="80" t="str">
        <f>IF(OR($A141="",NOT(ISNUMBER($G141))),"",IF(AND($F141&lt;=BF$6,$G141&gt;=BF$5),IF(BF$5&gt;$N141,5,$K141)*10+IF(AND($F141&gt;=BF$5,$F141&lt;=BF$6),IF(AND($G141&gt;=BF$5,$G141&lt;=BF$6),5,IF($L141=1,2,1)),IF(AND($G141&gt;=BF$5,$G141&lt;=BF$6),IF($M141&gt;0,4,3),0)),IF(AND($D141&lt;=BF$6,$E141&gt;=BF$5),60,0)))</f>
        <v/>
      </c>
      <c r="BG141" s="80" t="str">
        <f>IF(OR($A141="",NOT(ISNUMBER($G141))),"",IF(AND($F141&lt;=BG$6,$G141&gt;=BG$5),IF(BG$5&gt;$N141,5,$K141)*10+IF(AND($F141&gt;=BG$5,$F141&lt;=BG$6),IF(AND($G141&gt;=BG$5,$G141&lt;=BG$6),5,IF($L141=1,2,1)),IF(AND($G141&gt;=BG$5,$G141&lt;=BG$6),IF($M141&gt;0,4,3),0)),IF(AND($D141&lt;=BG$6,$E141&gt;=BG$5),60,0)))</f>
        <v/>
      </c>
      <c r="BH141" s="80" t="str">
        <f>IF(OR($A141="",NOT(ISNUMBER($G141))),"",IF(AND($F141&lt;=BH$6,$G141&gt;=BH$5),IF(BH$5&gt;$N141,5,$K141)*10+IF(AND($F141&gt;=BH$5,$F141&lt;=BH$6),IF(AND($G141&gt;=BH$5,$G141&lt;=BH$6),5,IF($L141=1,2,1)),IF(AND($G141&gt;=BH$5,$G141&lt;=BH$6),IF($M141&gt;0,4,3),0)),IF(AND($D141&lt;=BH$6,$E141&gt;=BH$5),60,0)))</f>
        <v/>
      </c>
      <c r="BI141" s="80" t="str">
        <f>IF(OR($A141="",NOT(ISNUMBER($G141))),"",IF(AND($F141&lt;=BI$6,$G141&gt;=BI$5),IF(BI$5&gt;$N141,5,$K141)*10+IF(AND($F141&gt;=BI$5,$F141&lt;=BI$6),IF(AND($G141&gt;=BI$5,$G141&lt;=BI$6),5,IF($L141=1,2,1)),IF(AND($G141&gt;=BI$5,$G141&lt;=BI$6),IF($M141&gt;0,4,3),0)),IF(AND($D141&lt;=BI$6,$E141&gt;=BI$5),60,0)))</f>
        <v/>
      </c>
      <c r="BJ141" s="80" t="str">
        <f>IF(OR($A141="",NOT(ISNUMBER($G141))),"",IF(AND($F141&lt;=BJ$6,$G141&gt;=BJ$5),IF(BJ$5&gt;$N141,5,$K141)*10+IF(AND($F141&gt;=BJ$5,$F141&lt;=BJ$6),IF(AND($G141&gt;=BJ$5,$G141&lt;=BJ$6),5,IF($L141=1,2,1)),IF(AND($G141&gt;=BJ$5,$G141&lt;=BJ$6),IF($M141&gt;0,4,3),0)),IF(AND($D141&lt;=BJ$6,$E141&gt;=BJ$5),60,0)))</f>
        <v/>
      </c>
      <c r="BK141" s="80" t="str">
        <f>IF(OR($A141="",NOT(ISNUMBER($G141))),"",IF(AND($F141&lt;=BK$6,$G141&gt;=BK$5),IF(BK$5&gt;$N141,5,$K141)*10+IF(AND($F141&gt;=BK$5,$F141&lt;=BK$6),IF(AND($G141&gt;=BK$5,$G141&lt;=BK$6),5,IF($L141=1,2,1)),IF(AND($G141&gt;=BK$5,$G141&lt;=BK$6),IF($M141&gt;0,4,3),0)),IF(AND($D141&lt;=BK$6,$E141&gt;=BK$5),60,0)))</f>
        <v/>
      </c>
      <c r="BL141" s="80" t="str">
        <f>IF(OR($A141="",NOT(ISNUMBER($G141))),"",IF(AND($F141&lt;=BL$6,$G141&gt;=BL$5),IF(BL$5&gt;$N141,5,$K141)*10+IF(AND($F141&gt;=BL$5,$F141&lt;=BL$6),IF(AND($G141&gt;=BL$5,$G141&lt;=BL$6),5,IF($L141=1,2,1)),IF(AND($G141&gt;=BL$5,$G141&lt;=BL$6),IF($M141&gt;0,4,3),0)),IF(AND($D141&lt;=BL$6,$E141&gt;=BL$5),60,0)))</f>
        <v/>
      </c>
      <c r="BM141" s="80" t="str">
        <f>IF(OR($A141="",NOT(ISNUMBER($G141))),"",IF(AND($F141&lt;=BM$6,$G141&gt;=BM$5),IF(BM$5&gt;$N141,5,$K141)*10+IF(AND($F141&gt;=BM$5,$F141&lt;=BM$6),IF(AND($G141&gt;=BM$5,$G141&lt;=BM$6),5,IF($L141=1,2,1)),IF(AND($G141&gt;=BM$5,$G141&lt;=BM$6),IF($M141&gt;0,4,3),0)),IF(AND($D141&lt;=BM$6,$E141&gt;=BM$5),60,0)))</f>
        <v/>
      </c>
      <c r="BN141" s="80" t="str">
        <f>IF(OR($A141="",NOT(ISNUMBER($G141))),"",IF(AND($F141&lt;=BN$6,$G141&gt;=BN$5),IF(BN$5&gt;$N141,5,$K141)*10+IF(AND($F141&gt;=BN$5,$F141&lt;=BN$6),IF(AND($G141&gt;=BN$5,$G141&lt;=BN$6),5,IF($L141=1,2,1)),IF(AND($G141&gt;=BN$5,$G141&lt;=BN$6),IF($M141&gt;0,4,3),0)),IF(AND($D141&lt;=BN$6,$E141&gt;=BN$5),60,0)))</f>
        <v/>
      </c>
      <c r="BO141" s="80" t="str">
        <f>IF(OR($A141="",NOT(ISNUMBER($G141))),"",IF(AND($F141&lt;=BO$6,$G141&gt;=BO$5),IF(BO$5&gt;$N141,5,$K141)*10+IF(AND($F141&gt;=BO$5,$F141&lt;=BO$6),IF(AND($G141&gt;=BO$5,$G141&lt;=BO$6),5,IF($L141=1,2,1)),IF(AND($G141&gt;=BO$5,$G141&lt;=BO$6),IF($M141&gt;0,4,3),0)),IF(AND($D141&lt;=BO$6,$E141&gt;=BO$5),60,0)))</f>
        <v/>
      </c>
      <c r="BP141" s="80" t="str">
        <f>IF(OR($A141="",NOT(ISNUMBER($G141))),"",IF(AND($F141&lt;=BP$6,$G141&gt;=BP$5),IF(BP$5&gt;$N141,5,$K141)*10+IF(AND($F141&gt;=BP$5,$F141&lt;=BP$6),IF(AND($G141&gt;=BP$5,$G141&lt;=BP$6),5,IF($L141=1,2,1)),IF(AND($G141&gt;=BP$5,$G141&lt;=BP$6),IF($M141&gt;0,4,3),0)),IF(AND($D141&lt;=BP$6,$E141&gt;=BP$5),60,0)))</f>
        <v/>
      </c>
      <c r="BQ141" s="80" t="str">
        <f>IF(OR($A141="",NOT(ISNUMBER($G141))),"",IF(AND($F141&lt;=BQ$6,$G141&gt;=BQ$5),IF(BQ$5&gt;$N141,5,$K141)*10+IF(AND($F141&gt;=BQ$5,$F141&lt;=BQ$6),IF(AND($G141&gt;=BQ$5,$G141&lt;=BQ$6),5,IF($L141=1,2,1)),IF(AND($G141&gt;=BQ$5,$G141&lt;=BQ$6),IF($M141&gt;0,4,3),0)),IF(AND($D141&lt;=BQ$6,$E141&gt;=BQ$5),60,0)))</f>
        <v/>
      </c>
      <c r="BR141" s="80" t="str">
        <f>IF(OR($A141="",NOT(ISNUMBER($G141))),"",IF(AND($F141&lt;=BR$6,$G141&gt;=BR$5),IF(BR$5&gt;$N141,5,$K141)*10+IF(AND($F141&gt;=BR$5,$F141&lt;=BR$6),IF(AND($G141&gt;=BR$5,$G141&lt;=BR$6),5,IF($L141=1,2,1)),IF(AND($G141&gt;=BR$5,$G141&lt;=BR$6),IF($M141&gt;0,4,3),0)),IF(AND($D141&lt;=BR$6,$E141&gt;=BR$5),60,0)))</f>
        <v/>
      </c>
      <c r="BS141" s="80" t="str">
        <f>IF(OR($A141="",NOT(ISNUMBER($G141))),"",IF(AND($F141&lt;=BS$6,$G141&gt;=BS$5),IF(BS$5&gt;$N141,5,$K141)*10+IF(AND($F141&gt;=BS$5,$F141&lt;=BS$6),IF(AND($G141&gt;=BS$5,$G141&lt;=BS$6),5,IF($L141=1,2,1)),IF(AND($G141&gt;=BS$5,$G141&lt;=BS$6),IF($M141&gt;0,4,3),0)),IF(AND($D141&lt;=BS$6,$E141&gt;=BS$5),60,0)))</f>
        <v/>
      </c>
      <c r="BT141" s="80" t="str">
        <f>IF(OR($A141="",NOT(ISNUMBER($G141))),"",IF(AND($F141&lt;=BT$6,$G141&gt;=BT$5),IF(BT$5&gt;$N141,5,$K141)*10+IF(AND($F141&gt;=BT$5,$F141&lt;=BT$6),IF(AND($G141&gt;=BT$5,$G141&lt;=BT$6),5,IF($L141=1,2,1)),IF(AND($G141&gt;=BT$5,$G141&lt;=BT$6),IF($M141&gt;0,4,3),0)),IF(AND($D141&lt;=BT$6,$E141&gt;=BT$5),60,0)))</f>
        <v/>
      </c>
      <c r="BU141" s="80" t="str">
        <f>IF(OR($A141="",NOT(ISNUMBER($G141))),"",IF(AND($F141&lt;=BU$6,$G141&gt;=BU$5),IF(BU$5&gt;$N141,5,$K141)*10+IF(AND($F141&gt;=BU$5,$F141&lt;=BU$6),IF(AND($G141&gt;=BU$5,$G141&lt;=BU$6),5,IF($L141=1,2,1)),IF(AND($G141&gt;=BU$5,$G141&lt;=BU$6),IF($M141&gt;0,4,3),0)),IF(AND($D141&lt;=BU$6,$E141&gt;=BU$5),60,0)))</f>
        <v/>
      </c>
      <c r="BV141" s="80" t="str">
        <f>IF(OR($A141="",NOT(ISNUMBER($G141))),"",IF(AND($F141&lt;=BV$6,$G141&gt;=BV$5),IF(BV$5&gt;$N141,5,$K141)*10+IF(AND($F141&gt;=BV$5,$F141&lt;=BV$6),IF(AND($G141&gt;=BV$5,$G141&lt;=BV$6),5,IF($L141=1,2,1)),IF(AND($G141&gt;=BV$5,$G141&lt;=BV$6),IF($M141&gt;0,4,3),0)),IF(AND($D141&lt;=BV$6,$E141&gt;=BV$5),60,0)))</f>
        <v/>
      </c>
      <c r="BW141" s="80" t="str">
        <f>IF(OR($A141="",NOT(ISNUMBER($G141))),"",IF(AND($F141&lt;=BW$6,$G141&gt;=BW$5),IF(BW$5&gt;$N141,5,$K141)*10+IF(AND($F141&gt;=BW$5,$F141&lt;=BW$6),IF(AND($G141&gt;=BW$5,$G141&lt;=BW$6),5,IF($L141=1,2,1)),IF(AND($G141&gt;=BW$5,$G141&lt;=BW$6),IF($M141&gt;0,4,3),0)),IF(AND($D141&lt;=BW$6,$E141&gt;=BW$5),60,0)))</f>
        <v/>
      </c>
      <c r="BX141" s="80" t="str">
        <f>IF(OR($A141="",NOT(ISNUMBER($G141))),"",IF(AND($F141&lt;=BX$6,$G141&gt;=BX$5),IF(BX$5&gt;$N141,5,$K141)*10+IF(AND($F141&gt;=BX$5,$F141&lt;=BX$6),IF(AND($G141&gt;=BX$5,$G141&lt;=BX$6),5,IF($L141=1,2,1)),IF(AND($G141&gt;=BX$5,$G141&lt;=BX$6),IF($M141&gt;0,4,3),0)),IF(AND($D141&lt;=BX$6,$E141&gt;=BX$5),60,0)))</f>
        <v/>
      </c>
      <c r="BY141" s="80" t="str">
        <f>IF(OR($A141="",NOT(ISNUMBER($G141))),"",IF(AND($F141&lt;=BY$6,$G141&gt;=BY$5),IF(BY$5&gt;$N141,5,$K141)*10+IF(AND($F141&gt;=BY$5,$F141&lt;=BY$6),IF(AND($G141&gt;=BY$5,$G141&lt;=BY$6),5,IF($L141=1,2,1)),IF(AND($G141&gt;=BY$5,$G141&lt;=BY$6),IF($M141&gt;0,4,3),0)),IF(AND($D141&lt;=BY$6,$E141&gt;=BY$5),60,0)))</f>
        <v/>
      </c>
      <c r="BZ141" s="80" t="str">
        <f>IF(OR($A141="",NOT(ISNUMBER($G141))),"",IF(AND($F141&lt;=BZ$6,$G141&gt;=BZ$5),IF(BZ$5&gt;$N141,5,$K141)*10+IF(AND($F141&gt;=BZ$5,$F141&lt;=BZ$6),IF(AND($G141&gt;=BZ$5,$G141&lt;=BZ$6),5,IF($L141=1,2,1)),IF(AND($G141&gt;=BZ$5,$G141&lt;=BZ$6),IF($M141&gt;0,4,3),0)),IF(AND($D141&lt;=BZ$6,$E141&gt;=BZ$5),60,0)))</f>
        <v/>
      </c>
      <c r="CA141" s="80" t="str">
        <f>IF(OR($A141="",NOT(ISNUMBER($G141))),"",IF(AND($F141&lt;=CA$6,$G141&gt;=CA$5),IF(CA$5&gt;$N141,5,$K141)*10+IF(AND($F141&gt;=CA$5,$F141&lt;=CA$6),IF(AND($G141&gt;=CA$5,$G141&lt;=CA$6),5,IF($L141=1,2,1)),IF(AND($G141&gt;=CA$5,$G141&lt;=CA$6),IF($M141&gt;0,4,3),0)),IF(AND($D141&lt;=CA$6,$E141&gt;=CA$5),60,0)))</f>
        <v/>
      </c>
      <c r="CB141" s="80" t="str">
        <f>IF(OR($A141="",NOT(ISNUMBER($G141))),"",IF(AND($F141&lt;=CB$6,$G141&gt;=CB$5),IF(CB$5&gt;$N141,5,$K141)*10+IF(AND($F141&gt;=CB$5,$F141&lt;=CB$6),IF(AND($G141&gt;=CB$5,$G141&lt;=CB$6),5,IF($L141=1,2,1)),IF(AND($G141&gt;=CB$5,$G141&lt;=CB$6),IF($M141&gt;0,4,3),0)),IF(AND($D141&lt;=CB$6,$E141&gt;=CB$5),60,0)))</f>
        <v/>
      </c>
      <c r="CC141" s="80" t="str">
        <f>IF(OR($A141="",NOT(ISNUMBER($G141))),"",IF(AND($F141&lt;=CC$6,$G141&gt;=CC$5),IF(CC$5&gt;$N141,5,$K141)*10+IF(AND($F141&gt;=CC$5,$F141&lt;=CC$6),IF(AND($G141&gt;=CC$5,$G141&lt;=CC$6),5,IF($L141=1,2,1)),IF(AND($G141&gt;=CC$5,$G141&lt;=CC$6),IF($M141&gt;0,4,3),0)),IF(AND($D141&lt;=CC$6,$E141&gt;=CC$5),60,0)))</f>
        <v/>
      </c>
      <c r="CD141" s="80" t="str">
        <f>IF(OR($A141="",NOT(ISNUMBER($G141))),"",IF(AND($F141&lt;=CD$6,$G141&gt;=CD$5),IF(CD$5&gt;$N141,5,$K141)*10+IF(AND($F141&gt;=CD$5,$F141&lt;=CD$6),IF(AND($G141&gt;=CD$5,$G141&lt;=CD$6),5,IF($L141=1,2,1)),IF(AND($G141&gt;=CD$5,$G141&lt;=CD$6),IF($M141&gt;0,4,3),0)),IF(AND($D141&lt;=CD$6,$E141&gt;=CD$5),60,0)))</f>
        <v/>
      </c>
      <c r="CE141" s="80" t="str">
        <f>IF(OR($A141="",NOT(ISNUMBER($G141))),"",IF(AND($F141&lt;=CE$6,$G141&gt;=CE$5),IF(CE$5&gt;$N141,5,$K141)*10+IF(AND($F141&gt;=CE$5,$F141&lt;=CE$6),IF(AND($G141&gt;=CE$5,$G141&lt;=CE$6),5,IF($L141=1,2,1)),IF(AND($G141&gt;=CE$5,$G141&lt;=CE$6),IF($M141&gt;0,4,3),0)),IF(AND($D141&lt;=CE$6,$E141&gt;=CE$5),60,0)))</f>
        <v/>
      </c>
      <c r="CF141" s="80" t="str">
        <f>IF(OR($A141="",NOT(ISNUMBER($G141))),"",IF(AND($F141&lt;=CF$6,$G141&gt;=CF$5),IF(CF$5&gt;$N141,5,$K141)*10+IF(AND($F141&gt;=CF$5,$F141&lt;=CF$6),IF(AND($G141&gt;=CF$5,$G141&lt;=CF$6),5,IF($L141=1,2,1)),IF(AND($G141&gt;=CF$5,$G141&lt;=CF$6),IF($M141&gt;0,4,3),0)),IF(AND($D141&lt;=CF$6,$E141&gt;=CF$5),60,0)))</f>
        <v/>
      </c>
      <c r="CG141" s="80" t="str">
        <f>IF(OR($A141="",NOT(ISNUMBER($G141))),"",IF(AND($F141&lt;=CG$6,$G141&gt;=CG$5),IF(CG$5&gt;$N141,5,$K141)*10+IF(AND($F141&gt;=CG$5,$F141&lt;=CG$6),IF(AND($G141&gt;=CG$5,$G141&lt;=CG$6),5,IF($L141=1,2,1)),IF(AND($G141&gt;=CG$5,$G141&lt;=CG$6),IF($M141&gt;0,4,3),0)),IF(AND($D141&lt;=CG$6,$E141&gt;=CG$5),60,0)))</f>
        <v/>
      </c>
      <c r="CH141" s="80" t="str">
        <f>IF(OR($A141="",NOT(ISNUMBER($G141))),"",IF(AND($F141&lt;=CH$6,$G141&gt;=CH$5),IF(CH$5&gt;$N141,5,$K141)*10+IF(AND($F141&gt;=CH$5,$F141&lt;=CH$6),IF(AND($G141&gt;=CH$5,$G141&lt;=CH$6),5,IF($L141=1,2,1)),IF(AND($G141&gt;=CH$5,$G141&lt;=CH$6),IF($M141&gt;0,4,3),0)),IF(AND($D141&lt;=CH$6,$E141&gt;=CH$5),60,0)))</f>
        <v/>
      </c>
      <c r="CI141" s="80" t="str">
        <f>IF(OR($A141="",NOT(ISNUMBER($G141))),"",IF(AND($F141&lt;=CI$6,$G141&gt;=CI$5),IF(CI$5&gt;$N141,5,$K141)*10+IF(AND($F141&gt;=CI$5,$F141&lt;=CI$6),IF(AND($G141&gt;=CI$5,$G141&lt;=CI$6),5,IF($L141=1,2,1)),IF(AND($G141&gt;=CI$5,$G141&lt;=CI$6),IF($M141&gt;0,4,3),0)),IF(AND($D141&lt;=CI$6,$E141&gt;=CI$5),60,0)))</f>
        <v/>
      </c>
      <c r="CJ141" s="80" t="str">
        <f>IF(OR($A141="",NOT(ISNUMBER($G141))),"",IF(AND($F141&lt;=CJ$6,$G141&gt;=CJ$5),IF(CJ$5&gt;$N141,5,$K141)*10+IF(AND($F141&gt;=CJ$5,$F141&lt;=CJ$6),IF(AND($G141&gt;=CJ$5,$G141&lt;=CJ$6),5,IF($L141=1,2,1)),IF(AND($G141&gt;=CJ$5,$G141&lt;=CJ$6),IF($M141&gt;0,4,3),0)),IF(AND($D141&lt;=CJ$6,$E141&gt;=CJ$5),60,0)))</f>
        <v/>
      </c>
      <c r="CK141" s="80" t="str">
        <f>IF(OR($A141="",NOT(ISNUMBER($G141))),"",IF(AND($F141&lt;=CK$6,$G141&gt;=CK$5),IF(CK$5&gt;$N141,5,$K141)*10+IF(AND($F141&gt;=CK$5,$F141&lt;=CK$6),IF(AND($G141&gt;=CK$5,$G141&lt;=CK$6),5,IF($L141=1,2,1)),IF(AND($G141&gt;=CK$5,$G141&lt;=CK$6),IF($M141&gt;0,4,3),0)),IF(AND($D141&lt;=CK$6,$E141&gt;=CK$5),60,0)))</f>
        <v/>
      </c>
      <c r="CL141" s="80" t="str">
        <f>IF(OR($A141="",NOT(ISNUMBER($G141))),"",IF(AND($F141&lt;=CL$6,$G141&gt;=CL$5),IF(CL$5&gt;$N141,5,$K141)*10+IF(AND($F141&gt;=CL$5,$F141&lt;=CL$6),IF(AND($G141&gt;=CL$5,$G141&lt;=CL$6),5,IF($L141=1,2,1)),IF(AND($G141&gt;=CL$5,$G141&lt;=CL$6),IF($M141&gt;0,4,3),0)),IF(AND($D141&lt;=CL$6,$E141&gt;=CL$5),60,0)))</f>
        <v/>
      </c>
      <c r="CM141" s="80" t="str">
        <f>IF(OR($A141="",NOT(ISNUMBER($G141))),"",IF(AND($F141&lt;=CM$6,$G141&gt;=CM$5),IF(CM$5&gt;$N141,5,$K141)*10+IF(AND($F141&gt;=CM$5,$F141&lt;=CM$6),IF(AND($G141&gt;=CM$5,$G141&lt;=CM$6),5,IF($L141=1,2,1)),IF(AND($G141&gt;=CM$5,$G141&lt;=CM$6),IF($M141&gt;0,4,3),0)),IF(AND($D141&lt;=CM$6,$E141&gt;=CM$5),60,0)))</f>
        <v/>
      </c>
      <c r="CN141" s="80" t="str">
        <f>IF(OR($A141="",NOT(ISNUMBER($G141))),"",IF(AND($F141&lt;=CN$6,$G141&gt;=CN$5),IF(CN$5&gt;$N141,5,$K141)*10+IF(AND($F141&gt;=CN$5,$F141&lt;=CN$6),IF(AND($G141&gt;=CN$5,$G141&lt;=CN$6),5,IF($L141=1,2,1)),IF(AND($G141&gt;=CN$5,$G141&lt;=CN$6),IF($M141&gt;0,4,3),0)),IF(AND($D141&lt;=CN$6,$E141&gt;=CN$5),60,0)))</f>
        <v/>
      </c>
      <c r="CO141" s="80" t="str">
        <f>IF(OR($A141="",NOT(ISNUMBER($G141))),"",IF(AND($F141&lt;=CO$6,$G141&gt;=CO$5),IF(CO$5&gt;$N141,5,$K141)*10+IF(AND($F141&gt;=CO$5,$F141&lt;=CO$6),IF(AND($G141&gt;=CO$5,$G141&lt;=CO$6),5,IF($L141=1,2,1)),IF(AND($G141&gt;=CO$5,$G141&lt;=CO$6),IF($M141&gt;0,4,3),0)),IF(AND($D141&lt;=CO$6,$E141&gt;=CO$5),60,0)))</f>
        <v/>
      </c>
      <c r="CP141" s="80" t="str">
        <f>IF(OR($A141="",NOT(ISNUMBER($G141))),"",IF(AND($F141&lt;=CP$6,$G141&gt;=CP$5),IF(CP$5&gt;$N141,5,$K141)*10+IF(AND($F141&gt;=CP$5,$F141&lt;=CP$6),IF(AND($G141&gt;=CP$5,$G141&lt;=CP$6),5,IF($L141=1,2,1)),IF(AND($G141&gt;=CP$5,$G141&lt;=CP$6),IF($M141&gt;0,4,3),0)),IF(AND($D141&lt;=CP$6,$E141&gt;=CP$5),60,0)))</f>
        <v/>
      </c>
      <c r="CQ141" s="80" t="str">
        <f>IF(OR($A141="",NOT(ISNUMBER($G141))),"",IF(AND($F141&lt;=CQ$6,$G141&gt;=CQ$5),IF(CQ$5&gt;$N141,5,$K141)*10+IF(AND($F141&gt;=CQ$5,$F141&lt;=CQ$6),IF(AND($G141&gt;=CQ$5,$G141&lt;=CQ$6),5,IF($L141=1,2,1)),IF(AND($G141&gt;=CQ$5,$G141&lt;=CQ$6),IF($M141&gt;0,4,3),0)),IF(AND($D141&lt;=CQ$6,$E141&gt;=CQ$5),60,0)))</f>
        <v/>
      </c>
      <c r="CR141" s="80" t="str">
        <f>IF(OR($A141="",NOT(ISNUMBER($G141))),"",IF(AND($F141&lt;=CR$6,$G141&gt;=CR$5),IF(CR$5&gt;$N141,5,$K141)*10+IF(AND($F141&gt;=CR$5,$F141&lt;=CR$6),IF(AND($G141&gt;=CR$5,$G141&lt;=CR$6),5,IF($L141=1,2,1)),IF(AND($G141&gt;=CR$5,$G141&lt;=CR$6),IF($M141&gt;0,4,3),0)),IF(AND($D141&lt;=CR$6,$E141&gt;=CR$5),60,0)))</f>
        <v/>
      </c>
      <c r="CS141" s="80" t="str">
        <f>IF(OR($A141="",NOT(ISNUMBER($G141))),"",IF(AND($F141&lt;=CS$6,$G141&gt;=CS$5),IF(CS$5&gt;$N141,5,$K141)*10+IF(AND($F141&gt;=CS$5,$F141&lt;=CS$6),IF(AND($G141&gt;=CS$5,$G141&lt;=CS$6),5,IF($L141=1,2,1)),IF(AND($G141&gt;=CS$5,$G141&lt;=CS$6),IF($M141&gt;0,4,3),0)),IF(AND($D141&lt;=CS$6,$E141&gt;=CS$5),60,0)))</f>
        <v/>
      </c>
      <c r="CT141" s="80" t="str">
        <f>IF(OR($A141="",NOT(ISNUMBER($G141))),"",IF(AND($F141&lt;=CT$6,$G141&gt;=CT$5),IF(CT$5&gt;$N141,5,$K141)*10+IF(AND($F141&gt;=CT$5,$F141&lt;=CT$6),IF(AND($G141&gt;=CT$5,$G141&lt;=CT$6),5,IF($L141=1,2,1)),IF(AND($G141&gt;=CT$5,$G141&lt;=CT$6),IF($M141&gt;0,4,3),0)),IF(AND($D141&lt;=CT$6,$E141&gt;=CT$5),60,0)))</f>
        <v/>
      </c>
      <c r="CU141" s="80" t="str">
        <f>IF(OR($A141="",NOT(ISNUMBER($G141))),"",IF(AND($F141&lt;=CU$6,$G141&gt;=CU$5),IF(CU$5&gt;$N141,5,$K141)*10+IF(AND($F141&gt;=CU$5,$F141&lt;=CU$6),IF(AND($G141&gt;=CU$5,$G141&lt;=CU$6),5,IF($L141=1,2,1)),IF(AND($G141&gt;=CU$5,$G141&lt;=CU$6),IF($M141&gt;0,4,3),0)),IF(AND($D141&lt;=CU$6,$E141&gt;=CU$5),60,0)))</f>
        <v/>
      </c>
      <c r="CV141" s="80" t="str">
        <f>IF(OR($A141="",NOT(ISNUMBER($G141))),"",IF(AND($F141&lt;=CV$6,$G141&gt;=CV$5),IF(CV$5&gt;$N141,5,$K141)*10+IF(AND($F141&gt;=CV$5,$F141&lt;=CV$6),IF(AND($G141&gt;=CV$5,$G141&lt;=CV$6),5,IF($L141=1,2,1)),IF(AND($G141&gt;=CV$5,$G141&lt;=CV$6),IF($M141&gt;0,4,3),0)),IF(AND($D141&lt;=CV$6,$E141&gt;=CV$5),60,0)))</f>
        <v/>
      </c>
      <c r="CW141" s="80" t="str">
        <f>IF(OR($A141="",NOT(ISNUMBER($G141))),"",IF(AND($F141&lt;=CW$6,$G141&gt;=CW$5),IF(CW$5&gt;$N141,5,$K141)*10+IF(AND($F141&gt;=CW$5,$F141&lt;=CW$6),IF(AND($G141&gt;=CW$5,$G141&lt;=CW$6),5,IF($L141=1,2,1)),IF(AND($G141&gt;=CW$5,$G141&lt;=CW$6),IF($M141&gt;0,4,3),0)),IF(AND($D141&lt;=CW$6,$E141&gt;=CW$5),60,0)))</f>
        <v/>
      </c>
      <c r="CX141" s="80" t="str">
        <f>IF(OR($A141="",NOT(ISNUMBER($G141))),"",IF(AND($F141&lt;=CX$6,$G141&gt;=CX$5),IF(CX$5&gt;$N141,5,$K141)*10+IF(AND($F141&gt;=CX$5,$F141&lt;=CX$6),IF(AND($G141&gt;=CX$5,$G141&lt;=CX$6),5,IF($L141=1,2,1)),IF(AND($G141&gt;=CX$5,$G141&lt;=CX$6),IF($M141&gt;0,4,3),0)),IF(AND($D141&lt;=CX$6,$E141&gt;=CX$5),60,0)))</f>
        <v/>
      </c>
      <c r="CY141" s="80" t="str">
        <f>IF(OR($A141="",NOT(ISNUMBER($G141))),"",IF(AND($F141&lt;=CY$6,$G141&gt;=CY$5),IF(CY$5&gt;$N141,5,$K141)*10+IF(AND($F141&gt;=CY$5,$F141&lt;=CY$6),IF(AND($G141&gt;=CY$5,$G141&lt;=CY$6),5,IF($L141=1,2,1)),IF(AND($G141&gt;=CY$5,$G141&lt;=CY$6),IF($M141&gt;0,4,3),0)),IF(AND($D141&lt;=CY$6,$E141&gt;=CY$5),60,0)))</f>
        <v/>
      </c>
      <c r="CZ141" s="80" t="str">
        <f>IF(OR($A141="",NOT(ISNUMBER($G141))),"",IF(AND($F141&lt;=CZ$6,$G141&gt;=CZ$5),IF(CZ$5&gt;$N141,5,$K141)*10+IF(AND($F141&gt;=CZ$5,$F141&lt;=CZ$6),IF(AND($G141&gt;=CZ$5,$G141&lt;=CZ$6),5,IF($L141=1,2,1)),IF(AND($G141&gt;=CZ$5,$G141&lt;=CZ$6),IF($M141&gt;0,4,3),0)),IF(AND($D141&lt;=CZ$6,$E141&gt;=CZ$5),60,0)))</f>
        <v/>
      </c>
      <c r="DA141" s="80" t="str">
        <f>IF(OR($A141="",NOT(ISNUMBER($G141))),"",IF(AND($F141&lt;=DA$6,$G141&gt;=DA$5),IF(DA$5&gt;$N141,5,$K141)*10+IF(AND($F141&gt;=DA$5,$F141&lt;=DA$6),IF(AND($G141&gt;=DA$5,$G141&lt;=DA$6),5,IF($L141=1,2,1)),IF(AND($G141&gt;=DA$5,$G141&lt;=DA$6),IF($M141&gt;0,4,3),0)),IF(AND($D141&lt;=DA$6,$E141&gt;=DA$5),60,0)))</f>
        <v/>
      </c>
      <c r="DB141" s="80" t="str">
        <f>IF(OR($A141="",NOT(ISNUMBER($G141))),"",IF(AND($F141&lt;=DB$6,$G141&gt;=DB$5),IF(DB$5&gt;$N141,5,$K141)*10+IF(AND($F141&gt;=DB$5,$F141&lt;=DB$6),IF(AND($G141&gt;=DB$5,$G141&lt;=DB$6),5,IF($L141=1,2,1)),IF(AND($G141&gt;=DB$5,$G141&lt;=DB$6),IF($M141&gt;0,4,3),0)),IF(AND($D141&lt;=DB$6,$E141&gt;=DB$5),60,0)))</f>
        <v/>
      </c>
      <c r="DC141" s="80" t="str">
        <f>IF(OR($A141="",NOT(ISNUMBER($G141))),"",IF(AND($F141&lt;=DC$6,$G141&gt;=DC$5),IF(DC$5&gt;$N141,5,$K141)*10+IF(AND($F141&gt;=DC$5,$F141&lt;=DC$6),IF(AND($G141&gt;=DC$5,$G141&lt;=DC$6),5,IF($L141=1,2,1)),IF(AND($G141&gt;=DC$5,$G141&lt;=DC$6),IF($M141&gt;0,4,3),0)),IF(AND($D141&lt;=DC$6,$E141&gt;=DC$5),60,0)))</f>
        <v/>
      </c>
      <c r="DD141" s="80" t="str">
        <f>IF(OR($A141="",NOT(ISNUMBER($G141))),"",IF(AND($F141&lt;=DD$6,$G141&gt;=DD$5),IF(DD$5&gt;$N141,5,$K141)*10+IF(AND($F141&gt;=DD$5,$F141&lt;=DD$6),IF(AND($G141&gt;=DD$5,$G141&lt;=DD$6),5,IF($L141=1,2,1)),IF(AND($G141&gt;=DD$5,$G141&lt;=DD$6),IF($M141&gt;0,4,3),0)),IF(AND($D141&lt;=DD$6,$E141&gt;=DD$5),60,0)))</f>
        <v/>
      </c>
      <c r="DE141" s="80" t="str">
        <f>IF(OR($A141="",NOT(ISNUMBER($G141))),"",IF(AND($F141&lt;=DE$6,$G141&gt;=DE$5),IF(DE$5&gt;$N141,5,$K141)*10+IF(AND($F141&gt;=DE$5,$F141&lt;=DE$6),IF(AND($G141&gt;=DE$5,$G141&lt;=DE$6),5,IF($L141=1,2,1)),IF(AND($G141&gt;=DE$5,$G141&lt;=DE$6),IF($M141&gt;0,4,3),0)),IF(AND($D141&lt;=DE$6,$E141&gt;=DE$5),60,0)))</f>
        <v/>
      </c>
      <c r="DF141" s="80" t="str">
        <f>IF(OR($A141="",NOT(ISNUMBER($G141))),"",IF(AND($F141&lt;=DF$6,$G141&gt;=DF$5),IF(DF$5&gt;$N141,5,$K141)*10+IF(AND($F141&gt;=DF$5,$F141&lt;=DF$6),IF(AND($G141&gt;=DF$5,$G141&lt;=DF$6),5,IF($L141=1,2,1)),IF(AND($G141&gt;=DF$5,$G141&lt;=DF$6),IF($M141&gt;0,4,3),0)),IF(AND($D141&lt;=DF$6,$E141&gt;=DF$5),60,0)))</f>
        <v/>
      </c>
      <c r="DG141" s="80" t="str">
        <f>IF(OR($A141="",NOT(ISNUMBER($G141))),"",IF(AND($F141&lt;=DG$6,$G141&gt;=DG$5),IF(DG$5&gt;$N141,5,$K141)*10+IF(AND($F141&gt;=DG$5,$F141&lt;=DG$6),IF(AND($G141&gt;=DG$5,$G141&lt;=DG$6),5,IF($L141=1,2,1)),IF(AND($G141&gt;=DG$5,$G141&lt;=DG$6),IF($M141&gt;0,4,3),0)),IF(AND($D141&lt;=DG$6,$E141&gt;=DG$5),60,0)))</f>
        <v/>
      </c>
      <c r="DH141" s="80" t="str">
        <f>IF(OR($A141="",NOT(ISNUMBER($G141))),"",IF(AND($F141&lt;=DH$6,$G141&gt;=DH$5),IF(DH$5&gt;$N141,5,$K141)*10+IF(AND($F141&gt;=DH$5,$F141&lt;=DH$6),IF(AND($G141&gt;=DH$5,$G141&lt;=DH$6),5,IF($L141=1,2,1)),IF(AND($G141&gt;=DH$5,$G141&lt;=DH$6),IF($M141&gt;0,4,3),0)),IF(AND($D141&lt;=DH$6,$E141&gt;=DH$5),60,0)))</f>
        <v/>
      </c>
      <c r="DI141" s="80" t="str">
        <f>IF(OR($A141="",NOT(ISNUMBER($G141))),"",IF(AND($F141&lt;=DI$6,$G141&gt;=DI$5),IF(DI$5&gt;$N141,5,$K141)*10+IF(AND($F141&gt;=DI$5,$F141&lt;=DI$6),IF(AND($G141&gt;=DI$5,$G141&lt;=DI$6),5,IF($L141=1,2,1)),IF(AND($G141&gt;=DI$5,$G141&lt;=DI$6),IF($M141&gt;0,4,3),0)),IF(AND($D141&lt;=DI$6,$E141&gt;=DI$5),60,0)))</f>
        <v/>
      </c>
      <c r="DJ141" s="80" t="str">
        <f>IF(OR($A141="",NOT(ISNUMBER($G141))),"",IF(AND($F141&lt;=DJ$6,$G141&gt;=DJ$5),IF(DJ$5&gt;$N141,5,$K141)*10+IF(AND($F141&gt;=DJ$5,$F141&lt;=DJ$6),IF(AND($G141&gt;=DJ$5,$G141&lt;=DJ$6),5,IF($L141=1,2,1)),IF(AND($G141&gt;=DJ$5,$G141&lt;=DJ$6),IF($M141&gt;0,4,3),0)),IF(AND($D141&lt;=DJ$6,$E141&gt;=DJ$5),60,0)))</f>
        <v/>
      </c>
      <c r="DK141" s="80" t="str">
        <f>IF(OR($A141="",NOT(ISNUMBER($G141))),"",IF(AND($F141&lt;=DK$6,$G141&gt;=DK$5),IF(DK$5&gt;$N141,5,$K141)*10+IF(AND($F141&gt;=DK$5,$F141&lt;=DK$6),IF(AND($G141&gt;=DK$5,$G141&lt;=DK$6),5,IF($L141=1,2,1)),IF(AND($G141&gt;=DK$5,$G141&lt;=DK$6),IF($M141&gt;0,4,3),0)),IF(AND($D141&lt;=DK$6,$E141&gt;=DK$5),60,0)))</f>
        <v/>
      </c>
      <c r="DL141" s="80" t="str">
        <f>IF(OR($A141="",NOT(ISNUMBER($G141))),"",IF(AND($F141&lt;=DL$6,$G141&gt;=DL$5),IF(DL$5&gt;$N141,5,$K141)*10+IF(AND($F141&gt;=DL$5,$F141&lt;=DL$6),IF(AND($G141&gt;=DL$5,$G141&lt;=DL$6),5,IF($L141=1,2,1)),IF(AND($G141&gt;=DL$5,$G141&lt;=DL$6),IF($M141&gt;0,4,3),0)),IF(AND($D141&lt;=DL$6,$E141&gt;=DL$5),60,0)))</f>
        <v/>
      </c>
      <c r="DM141" s="80" t="str">
        <f>IF(OR($A141="",NOT(ISNUMBER($G141))),"",IF(AND($F141&lt;=DM$6,$G141&gt;=DM$5),IF(DM$5&gt;$N141,5,$K141)*10+IF(AND($F141&gt;=DM$5,$F141&lt;=DM$6),IF(AND($G141&gt;=DM$5,$G141&lt;=DM$6),5,IF($L141=1,2,1)),IF(AND($G141&gt;=DM$5,$G141&lt;=DM$6),IF($M141&gt;0,4,3),0)),IF(AND($D141&lt;=DM$6,$E141&gt;=DM$5),60,0)))</f>
        <v/>
      </c>
      <c r="DN141" s="80" t="str">
        <f>IF(OR($A141="",NOT(ISNUMBER($G141))),"",IF(AND($F141&lt;=DN$6,$G141&gt;=DN$5),IF(DN$5&gt;$N141,5,$K141)*10+IF(AND($F141&gt;=DN$5,$F141&lt;=DN$6),IF(AND($G141&gt;=DN$5,$G141&lt;=DN$6),5,IF($L141=1,2,1)),IF(AND($G141&gt;=DN$5,$G141&lt;=DN$6),IF($M141&gt;0,4,3),0)),IF(AND($D141&lt;=DN$6,$E141&gt;=DN$5),60,0)))</f>
        <v/>
      </c>
      <c r="DO141" s="80" t="str">
        <f>IF(OR($A141="",NOT(ISNUMBER($G141))),"",IF(AND($F141&lt;=DO$6,$G141&gt;=DO$5),IF(DO$5&gt;$N141,5,$K141)*10+IF(AND($F141&gt;=DO$5,$F141&lt;=DO$6),IF(AND($G141&gt;=DO$5,$G141&lt;=DO$6),5,IF($L141=1,2,1)),IF(AND($G141&gt;=DO$5,$G141&lt;=DO$6),IF($M141&gt;0,4,3),0)),IF(AND($D141&lt;=DO$6,$E141&gt;=DO$5),60,0)))</f>
        <v/>
      </c>
      <c r="DP141" s="80" t="str">
        <f>IF(OR($A141="",NOT(ISNUMBER($G141))),"",IF(AND($F141&lt;=DP$6,$G141&gt;=DP$5),IF(DP$5&gt;$N141,5,$K141)*10+IF(AND($F141&gt;=DP$5,$F141&lt;=DP$6),IF(AND($G141&gt;=DP$5,$G141&lt;=DP$6),5,IF($L141=1,2,1)),IF(AND($G141&gt;=DP$5,$G141&lt;=DP$6),IF($M141&gt;0,4,3),0)),IF(AND($D141&lt;=DP$6,$E141&gt;=DP$5),60,0)))</f>
        <v/>
      </c>
      <c r="DQ141" s="80" t="str">
        <f>IF(OR($A141="",NOT(ISNUMBER($G141))),"",IF(AND($F141&lt;=DQ$6,$G141&gt;=DQ$5),IF(DQ$5&gt;$N141,5,$K141)*10+IF(AND($F141&gt;=DQ$5,$F141&lt;=DQ$6),IF(AND($G141&gt;=DQ$5,$G141&lt;=DQ$6),5,IF($L141=1,2,1)),IF(AND($G141&gt;=DQ$5,$G141&lt;=DQ$6),IF($M141&gt;0,4,3),0)),IF(AND($D141&lt;=DQ$6,$E141&gt;=DQ$5),60,0)))</f>
        <v/>
      </c>
      <c r="DR141" s="80" t="str">
        <f>IF(OR($A141="",NOT(ISNUMBER($G141))),"",IF(AND($F141&lt;=DR$6,$G141&gt;=DR$5),IF(DR$5&gt;$N141,5,$K141)*10+IF(AND($F141&gt;=DR$5,$F141&lt;=DR$6),IF(AND($G141&gt;=DR$5,$G141&lt;=DR$6),5,IF($L141=1,2,1)),IF(AND($G141&gt;=DR$5,$G141&lt;=DR$6),IF($M141&gt;0,4,3),0)),IF(AND($D141&lt;=DR$6,$E141&gt;=DR$5),60,0)))</f>
        <v/>
      </c>
      <c r="DS141" s="80" t="str">
        <f>IF(OR($A141="",NOT(ISNUMBER($G141))),"",IF(AND($F141&lt;=DS$6,$G141&gt;=DS$5),IF(DS$5&gt;$N141,5,$K141)*10+IF(AND($F141&gt;=DS$5,$F141&lt;=DS$6),IF(AND($G141&gt;=DS$5,$G141&lt;=DS$6),5,IF($L141=1,2,1)),IF(AND($G141&gt;=DS$5,$G141&lt;=DS$6),IF($M141&gt;0,4,3),0)),IF(AND($D141&lt;=DS$6,$E141&gt;=DS$5),60,0)))</f>
        <v/>
      </c>
      <c r="DT141" s="80" t="str">
        <f>IF(OR($A141="",NOT(ISNUMBER($G141))),"",IF(AND($F141&lt;=DT$6,$G141&gt;=DT$5),IF(DT$5&gt;$N141,5,$K141)*10+IF(AND($F141&gt;=DT$5,$F141&lt;=DT$6),IF(AND($G141&gt;=DT$5,$G141&lt;=DT$6),5,IF($L141=1,2,1)),IF(AND($G141&gt;=DT$5,$G141&lt;=DT$6),IF($M141&gt;0,4,3),0)),IF(AND($D141&lt;=DT$6,$E141&gt;=DT$5),60,0)))</f>
        <v/>
      </c>
      <c r="DU141" s="80" t="str">
        <f>IF(OR($A141="",NOT(ISNUMBER($G141))),"",IF(AND($F141&lt;=DU$6,$G141&gt;=DU$5),IF(DU$5&gt;$N141,5,$K141)*10+IF(AND($F141&gt;=DU$5,$F141&lt;=DU$6),IF(AND($G141&gt;=DU$5,$G141&lt;=DU$6),5,IF($L141=1,2,1)),IF(AND($G141&gt;=DU$5,$G141&lt;=DU$6),IF($M141&gt;0,4,3),0)),IF(AND($D141&lt;=DU$6,$E141&gt;=DU$5),60,0)))</f>
        <v/>
      </c>
      <c r="DV141" s="80" t="str">
        <f>IF(OR($A141="",NOT(ISNUMBER($G141))),"",IF(AND($F141&lt;=DV$6,$G141&gt;=DV$5),IF(DV$5&gt;$N141,5,$K141)*10+IF(AND($F141&gt;=DV$5,$F141&lt;=DV$6),IF(AND($G141&gt;=DV$5,$G141&lt;=DV$6),5,IF($L141=1,2,1)),IF(AND($G141&gt;=DV$5,$G141&lt;=DV$6),IF($M141&gt;0,4,3),0)),IF(AND($D141&lt;=DV$6,$E141&gt;=DV$5),60,0)))</f>
        <v/>
      </c>
      <c r="DW141" s="80" t="str">
        <f>IF(OR($A141="",NOT(ISNUMBER($G141))),"",IF(AND($F141&lt;=DW$6,$G141&gt;=DW$5),IF(DW$5&gt;$N141,5,$K141)*10+IF(AND($F141&gt;=DW$5,$F141&lt;=DW$6),IF(AND($G141&gt;=DW$5,$G141&lt;=DW$6),5,IF($L141=1,2,1)),IF(AND($G141&gt;=DW$5,$G141&lt;=DW$6),IF($M141&gt;0,4,3),0)),IF(AND($D141&lt;=DW$6,$E141&gt;=DW$5),60,0)))</f>
        <v/>
      </c>
      <c r="DX141" s="80" t="str">
        <f>IF(OR($A141="",NOT(ISNUMBER($G141))),"",IF(AND($F141&lt;=DX$6,$G141&gt;=DX$5),IF(DX$5&gt;$N141,5,$K141)*10+IF(AND($F141&gt;=DX$5,$F141&lt;=DX$6),IF(AND($G141&gt;=DX$5,$G141&lt;=DX$6),5,IF($L141=1,2,1)),IF(AND($G141&gt;=DX$5,$G141&lt;=DX$6),IF($M141&gt;0,4,3),0)),IF(AND($D141&lt;=DX$6,$E141&gt;=DX$5),60,0)))</f>
        <v/>
      </c>
      <c r="DY141" s="80" t="str">
        <f>IF(OR($A141="",NOT(ISNUMBER($G141))),"",IF(AND($F141&lt;=DY$6,$G141&gt;=DY$5),IF(DY$5&gt;$N141,5,$K141)*10+IF(AND($F141&gt;=DY$5,$F141&lt;=DY$6),IF(AND($G141&gt;=DY$5,$G141&lt;=DY$6),5,IF($L141=1,2,1)),IF(AND($G141&gt;=DY$5,$G141&lt;=DY$6),IF($M141&gt;0,4,3),0)),IF(AND($D141&lt;=DY$6,$E141&gt;=DY$5),60,0)))</f>
        <v/>
      </c>
      <c r="DZ141" s="80" t="str">
        <f>IF(OR($A141="",NOT(ISNUMBER($G141))),"",IF(AND($F141&lt;=DZ$6,$G141&gt;=DZ$5),IF(DZ$5&gt;$N141,5,$K141)*10+IF(AND($F141&gt;=DZ$5,$F141&lt;=DZ$6),IF(AND($G141&gt;=DZ$5,$G141&lt;=DZ$6),5,IF($L141=1,2,1)),IF(AND($G141&gt;=DZ$5,$G141&lt;=DZ$6),IF($M141&gt;0,4,3),0)),IF(AND($D141&lt;=DZ$6,$E141&gt;=DZ$5),60,0)))</f>
        <v/>
      </c>
      <c r="EA141" s="80" t="str">
        <f>IF(OR($A141="",NOT(ISNUMBER($G141))),"",IF(AND($F141&lt;=EA$6,$G141&gt;=EA$5),IF(EA$5&gt;$N141,5,$K141)*10+IF(AND($F141&gt;=EA$5,$F141&lt;=EA$6),IF(AND($G141&gt;=EA$5,$G141&lt;=EA$6),5,IF($L141=1,2,1)),IF(AND($G141&gt;=EA$5,$G141&lt;=EA$6),IF($M141&gt;0,4,3),0)),IF(AND($D141&lt;=EA$6,$E141&gt;=EA$5),60,0)))</f>
        <v/>
      </c>
      <c r="EB141" s="80" t="str">
        <f>IF(OR($A141="",NOT(ISNUMBER($G141))),"",IF(AND($F141&lt;=EB$6,$G141&gt;=EB$5),IF(EB$5&gt;$N141,5,$K141)*10+IF(AND($F141&gt;=EB$5,$F141&lt;=EB$6),IF(AND($G141&gt;=EB$5,$G141&lt;=EB$6),5,IF($L141=1,2,1)),IF(AND($G141&gt;=EB$5,$G141&lt;=EB$6),IF($M141&gt;0,4,3),0)),IF(AND($D141&lt;=EB$6,$E141&gt;=EB$5),60,0)))</f>
        <v/>
      </c>
      <c r="EC141" s="80" t="str">
        <f>IF(OR($A141="",NOT(ISNUMBER($G141))),"",IF(AND($F141&lt;=EC$6,$G141&gt;=EC$5),IF(EC$5&gt;$N141,5,$K141)*10+IF(AND($F141&gt;=EC$5,$F141&lt;=EC$6),IF(AND($G141&gt;=EC$5,$G141&lt;=EC$6),5,IF($L141=1,2,1)),IF(AND($G141&gt;=EC$5,$G141&lt;=EC$6),IF($M141&gt;0,4,3),0)),IF(AND($D141&lt;=EC$6,$E141&gt;=EC$5),60,0)))</f>
        <v/>
      </c>
      <c r="ED141" s="80" t="str">
        <f>IF(OR($A141="",NOT(ISNUMBER($G141))),"",IF(AND($F141&lt;=ED$6,$G141&gt;=ED$5),IF(ED$5&gt;$N141,5,$K141)*10+IF(AND($F141&gt;=ED$5,$F141&lt;=ED$6),IF(AND($G141&gt;=ED$5,$G141&lt;=ED$6),5,IF($L141=1,2,1)),IF(AND($G141&gt;=ED$5,$G141&lt;=ED$6),IF($M141&gt;0,4,3),0)),IF(AND($D141&lt;=ED$6,$E141&gt;=ED$5),60,0)))</f>
        <v/>
      </c>
    </row>
    <row r="142" ht="18" customHeight="1">
      <c r="A142" s="52" t="str">
        <f>IF(Tasks!$B142="","",Tasks!$A142)</f>
        <v/>
      </c>
      <c r="B142" s="78" t="str">
        <f>IF(Tasks!$B142="","",Tasks!$B142)</f>
        <v/>
      </c>
      <c r="C142" s="25" t="str">
        <f>IF($B142="","",IF(AND(Tasks!$D142="",Tasks!$G142=""),"-",IF(Tasks!$D142="","",Tasks!$D142&amp;IF(OR(Tasks!$E142="",Tasks!$E142="FS"),IF(N(Tasks!$F142)=0,"","FS"),Tasks!$E142)&amp;IF(N(Tasks!$F142)=0,"",IF(Tasks!$F142&gt;0,"+","")&amp;Tasks!$F142))&amp;IF(AND(Tasks!$D142&lt;&gt;"",Tasks!$G142&lt;&gt;""),", ","")&amp;IF(Tasks!$G142="","",Tasks!$G142&amp;IF(OR(Tasks!$H142="",Tasks!$H142="FS"),IF(N(Tasks!$I142)=0,"","FS"),Tasks!$H142)&amp;IF(N(Tasks!$I142)=0,"",IF(Tasks!$I142&gt;0,"+","")&amp;Tasks!$I142))))</f>
        <v/>
      </c>
      <c r="D142" s="51" t="str">
        <f>IF(OR($B142="",Tasks!$Q142=""),"",Tasks!$Q142)</f>
        <v/>
      </c>
      <c r="E142" s="51" t="str">
        <f>IF(OR($B142="",Tasks!$R142=""),"",Tasks!$R142)</f>
        <v/>
      </c>
      <c r="F142" s="51" t="str">
        <f>IF(OR($B142="",Tasks!$S142=""),"",Tasks!$S142)</f>
        <v/>
      </c>
      <c r="G142" s="51" t="str">
        <f>IF(OR($B142="",Tasks!$T142=""),"",Tasks!$T142)</f>
        <v/>
      </c>
      <c r="H142" s="52" t="str">
        <f>IF($B142="","",Tasks!$AE142)</f>
        <v/>
      </c>
      <c r="I142" s="79" t="str">
        <f>IF($B142="","",Tasks!$AF142)</f>
        <v/>
      </c>
      <c r="J142" s="53" t="str">
        <f>IF(OR($B142="",Tasks!$V142=""),"",Tasks!$V142)</f>
        <v/>
      </c>
      <c r="K142" s="52" t="str">
        <f>IF($B142="","",Tasks!$AA142)</f>
        <v/>
      </c>
      <c r="L142" s="52" t="str">
        <f>IF($B142="","",Tasks!$AB142)</f>
        <v/>
      </c>
      <c r="M142" s="52" t="str">
        <f>IF($B142="","",Tasks!$Z142)</f>
        <v/>
      </c>
      <c r="N142" s="52" t="str">
        <f>IF(OR($B142="",Tasks!$AG142=""),"",Tasks!$AG142)</f>
        <v/>
      </c>
      <c r="O142" s="80" t="str">
        <f>IF(OR($A142="",NOT(ISNUMBER($G142))),"",IF(AND($F142&lt;=O$6,$G142&gt;=O$5),IF(O$5&gt;$N142,5,$K142)*10+IF(AND($F142&gt;=O$5,$F142&lt;=O$6),IF(AND($G142&gt;=O$5,$G142&lt;=O$6),5,IF($L142=1,2,1)),IF(AND($G142&gt;=O$5,$G142&lt;=O$6),IF($M142&gt;0,4,3),0)),IF(AND($D142&lt;=O$6,$E142&gt;=O$5),60,0)))</f>
        <v/>
      </c>
      <c r="P142" s="80" t="str">
        <f>IF(OR($A142="",NOT(ISNUMBER($G142))),"",IF(AND($F142&lt;=P$6,$G142&gt;=P$5),IF(P$5&gt;$N142,5,$K142)*10+IF(AND($F142&gt;=P$5,$F142&lt;=P$6),IF(AND($G142&gt;=P$5,$G142&lt;=P$6),5,IF($L142=1,2,1)),IF(AND($G142&gt;=P$5,$G142&lt;=P$6),IF($M142&gt;0,4,3),0)),IF(AND($D142&lt;=P$6,$E142&gt;=P$5),60,0)))</f>
        <v/>
      </c>
      <c r="Q142" s="80" t="str">
        <f>IF(OR($A142="",NOT(ISNUMBER($G142))),"",IF(AND($F142&lt;=Q$6,$G142&gt;=Q$5),IF(Q$5&gt;$N142,5,$K142)*10+IF(AND($F142&gt;=Q$5,$F142&lt;=Q$6),IF(AND($G142&gt;=Q$5,$G142&lt;=Q$6),5,IF($L142=1,2,1)),IF(AND($G142&gt;=Q$5,$G142&lt;=Q$6),IF($M142&gt;0,4,3),0)),IF(AND($D142&lt;=Q$6,$E142&gt;=Q$5),60,0)))</f>
        <v/>
      </c>
      <c r="R142" s="80" t="str">
        <f>IF(OR($A142="",NOT(ISNUMBER($G142))),"",IF(AND($F142&lt;=R$6,$G142&gt;=R$5),IF(R$5&gt;$N142,5,$K142)*10+IF(AND($F142&gt;=R$5,$F142&lt;=R$6),IF(AND($G142&gt;=R$5,$G142&lt;=R$6),5,IF($L142=1,2,1)),IF(AND($G142&gt;=R$5,$G142&lt;=R$6),IF($M142&gt;0,4,3),0)),IF(AND($D142&lt;=R$6,$E142&gt;=R$5),60,0)))</f>
        <v/>
      </c>
      <c r="S142" s="80" t="str">
        <f>IF(OR($A142="",NOT(ISNUMBER($G142))),"",IF(AND($F142&lt;=S$6,$G142&gt;=S$5),IF(S$5&gt;$N142,5,$K142)*10+IF(AND($F142&gt;=S$5,$F142&lt;=S$6),IF(AND($G142&gt;=S$5,$G142&lt;=S$6),5,IF($L142=1,2,1)),IF(AND($G142&gt;=S$5,$G142&lt;=S$6),IF($M142&gt;0,4,3),0)),IF(AND($D142&lt;=S$6,$E142&gt;=S$5),60,0)))</f>
        <v/>
      </c>
      <c r="T142" s="80" t="str">
        <f>IF(OR($A142="",NOT(ISNUMBER($G142))),"",IF(AND($F142&lt;=T$6,$G142&gt;=T$5),IF(T$5&gt;$N142,5,$K142)*10+IF(AND($F142&gt;=T$5,$F142&lt;=T$6),IF(AND($G142&gt;=T$5,$G142&lt;=T$6),5,IF($L142=1,2,1)),IF(AND($G142&gt;=T$5,$G142&lt;=T$6),IF($M142&gt;0,4,3),0)),IF(AND($D142&lt;=T$6,$E142&gt;=T$5),60,0)))</f>
        <v/>
      </c>
      <c r="U142" s="80" t="str">
        <f>IF(OR($A142="",NOT(ISNUMBER($G142))),"",IF(AND($F142&lt;=U$6,$G142&gt;=U$5),IF(U$5&gt;$N142,5,$K142)*10+IF(AND($F142&gt;=U$5,$F142&lt;=U$6),IF(AND($G142&gt;=U$5,$G142&lt;=U$6),5,IF($L142=1,2,1)),IF(AND($G142&gt;=U$5,$G142&lt;=U$6),IF($M142&gt;0,4,3),0)),IF(AND($D142&lt;=U$6,$E142&gt;=U$5),60,0)))</f>
        <v/>
      </c>
      <c r="V142" s="80" t="str">
        <f>IF(OR($A142="",NOT(ISNUMBER($G142))),"",IF(AND($F142&lt;=V$6,$G142&gt;=V$5),IF(V$5&gt;$N142,5,$K142)*10+IF(AND($F142&gt;=V$5,$F142&lt;=V$6),IF(AND($G142&gt;=V$5,$G142&lt;=V$6),5,IF($L142=1,2,1)),IF(AND($G142&gt;=V$5,$G142&lt;=V$6),IF($M142&gt;0,4,3),0)),IF(AND($D142&lt;=V$6,$E142&gt;=V$5),60,0)))</f>
        <v/>
      </c>
      <c r="W142" s="80" t="str">
        <f>IF(OR($A142="",NOT(ISNUMBER($G142))),"",IF(AND($F142&lt;=W$6,$G142&gt;=W$5),IF(W$5&gt;$N142,5,$K142)*10+IF(AND($F142&gt;=W$5,$F142&lt;=W$6),IF(AND($G142&gt;=W$5,$G142&lt;=W$6),5,IF($L142=1,2,1)),IF(AND($G142&gt;=W$5,$G142&lt;=W$6),IF($M142&gt;0,4,3),0)),IF(AND($D142&lt;=W$6,$E142&gt;=W$5),60,0)))</f>
        <v/>
      </c>
      <c r="X142" s="80" t="str">
        <f>IF(OR($A142="",NOT(ISNUMBER($G142))),"",IF(AND($F142&lt;=X$6,$G142&gt;=X$5),IF(X$5&gt;$N142,5,$K142)*10+IF(AND($F142&gt;=X$5,$F142&lt;=X$6),IF(AND($G142&gt;=X$5,$G142&lt;=X$6),5,IF($L142=1,2,1)),IF(AND($G142&gt;=X$5,$G142&lt;=X$6),IF($M142&gt;0,4,3),0)),IF(AND($D142&lt;=X$6,$E142&gt;=X$5),60,0)))</f>
        <v/>
      </c>
      <c r="Y142" s="80" t="str">
        <f>IF(OR($A142="",NOT(ISNUMBER($G142))),"",IF(AND($F142&lt;=Y$6,$G142&gt;=Y$5),IF(Y$5&gt;$N142,5,$K142)*10+IF(AND($F142&gt;=Y$5,$F142&lt;=Y$6),IF(AND($G142&gt;=Y$5,$G142&lt;=Y$6),5,IF($L142=1,2,1)),IF(AND($G142&gt;=Y$5,$G142&lt;=Y$6),IF($M142&gt;0,4,3),0)),IF(AND($D142&lt;=Y$6,$E142&gt;=Y$5),60,0)))</f>
        <v/>
      </c>
      <c r="Z142" s="80" t="str">
        <f>IF(OR($A142="",NOT(ISNUMBER($G142))),"",IF(AND($F142&lt;=Z$6,$G142&gt;=Z$5),IF(Z$5&gt;$N142,5,$K142)*10+IF(AND($F142&gt;=Z$5,$F142&lt;=Z$6),IF(AND($G142&gt;=Z$5,$G142&lt;=Z$6),5,IF($L142=1,2,1)),IF(AND($G142&gt;=Z$5,$G142&lt;=Z$6),IF($M142&gt;0,4,3),0)),IF(AND($D142&lt;=Z$6,$E142&gt;=Z$5),60,0)))</f>
        <v/>
      </c>
      <c r="AA142" s="80" t="str">
        <f>IF(OR($A142="",NOT(ISNUMBER($G142))),"",IF(AND($F142&lt;=AA$6,$G142&gt;=AA$5),IF(AA$5&gt;$N142,5,$K142)*10+IF(AND($F142&gt;=AA$5,$F142&lt;=AA$6),IF(AND($G142&gt;=AA$5,$G142&lt;=AA$6),5,IF($L142=1,2,1)),IF(AND($G142&gt;=AA$5,$G142&lt;=AA$6),IF($M142&gt;0,4,3),0)),IF(AND($D142&lt;=AA$6,$E142&gt;=AA$5),60,0)))</f>
        <v/>
      </c>
      <c r="AB142" s="80" t="str">
        <f>IF(OR($A142="",NOT(ISNUMBER($G142))),"",IF(AND($F142&lt;=AB$6,$G142&gt;=AB$5),IF(AB$5&gt;$N142,5,$K142)*10+IF(AND($F142&gt;=AB$5,$F142&lt;=AB$6),IF(AND($G142&gt;=AB$5,$G142&lt;=AB$6),5,IF($L142=1,2,1)),IF(AND($G142&gt;=AB$5,$G142&lt;=AB$6),IF($M142&gt;0,4,3),0)),IF(AND($D142&lt;=AB$6,$E142&gt;=AB$5),60,0)))</f>
        <v/>
      </c>
      <c r="AC142" s="80" t="str">
        <f>IF(OR($A142="",NOT(ISNUMBER($G142))),"",IF(AND($F142&lt;=AC$6,$G142&gt;=AC$5),IF(AC$5&gt;$N142,5,$K142)*10+IF(AND($F142&gt;=AC$5,$F142&lt;=AC$6),IF(AND($G142&gt;=AC$5,$G142&lt;=AC$6),5,IF($L142=1,2,1)),IF(AND($G142&gt;=AC$5,$G142&lt;=AC$6),IF($M142&gt;0,4,3),0)),IF(AND($D142&lt;=AC$6,$E142&gt;=AC$5),60,0)))</f>
        <v/>
      </c>
      <c r="AD142" s="80" t="str">
        <f>IF(OR($A142="",NOT(ISNUMBER($G142))),"",IF(AND($F142&lt;=AD$6,$G142&gt;=AD$5),IF(AD$5&gt;$N142,5,$K142)*10+IF(AND($F142&gt;=AD$5,$F142&lt;=AD$6),IF(AND($G142&gt;=AD$5,$G142&lt;=AD$6),5,IF($L142=1,2,1)),IF(AND($G142&gt;=AD$5,$G142&lt;=AD$6),IF($M142&gt;0,4,3),0)),IF(AND($D142&lt;=AD$6,$E142&gt;=AD$5),60,0)))</f>
        <v/>
      </c>
      <c r="AE142" s="80" t="str">
        <f>IF(OR($A142="",NOT(ISNUMBER($G142))),"",IF(AND($F142&lt;=AE$6,$G142&gt;=AE$5),IF(AE$5&gt;$N142,5,$K142)*10+IF(AND($F142&gt;=AE$5,$F142&lt;=AE$6),IF(AND($G142&gt;=AE$5,$G142&lt;=AE$6),5,IF($L142=1,2,1)),IF(AND($G142&gt;=AE$5,$G142&lt;=AE$6),IF($M142&gt;0,4,3),0)),IF(AND($D142&lt;=AE$6,$E142&gt;=AE$5),60,0)))</f>
        <v/>
      </c>
      <c r="AF142" s="80" t="str">
        <f>IF(OR($A142="",NOT(ISNUMBER($G142))),"",IF(AND($F142&lt;=AF$6,$G142&gt;=AF$5),IF(AF$5&gt;$N142,5,$K142)*10+IF(AND($F142&gt;=AF$5,$F142&lt;=AF$6),IF(AND($G142&gt;=AF$5,$G142&lt;=AF$6),5,IF($L142=1,2,1)),IF(AND($G142&gt;=AF$5,$G142&lt;=AF$6),IF($M142&gt;0,4,3),0)),IF(AND($D142&lt;=AF$6,$E142&gt;=AF$5),60,0)))</f>
        <v/>
      </c>
      <c r="AG142" s="80" t="str">
        <f>IF(OR($A142="",NOT(ISNUMBER($G142))),"",IF(AND($F142&lt;=AG$6,$G142&gt;=AG$5),IF(AG$5&gt;$N142,5,$K142)*10+IF(AND($F142&gt;=AG$5,$F142&lt;=AG$6),IF(AND($G142&gt;=AG$5,$G142&lt;=AG$6),5,IF($L142=1,2,1)),IF(AND($G142&gt;=AG$5,$G142&lt;=AG$6),IF($M142&gt;0,4,3),0)),IF(AND($D142&lt;=AG$6,$E142&gt;=AG$5),60,0)))</f>
        <v/>
      </c>
      <c r="AH142" s="80" t="str">
        <f>IF(OR($A142="",NOT(ISNUMBER($G142))),"",IF(AND($F142&lt;=AH$6,$G142&gt;=AH$5),IF(AH$5&gt;$N142,5,$K142)*10+IF(AND($F142&gt;=AH$5,$F142&lt;=AH$6),IF(AND($G142&gt;=AH$5,$G142&lt;=AH$6),5,IF($L142=1,2,1)),IF(AND($G142&gt;=AH$5,$G142&lt;=AH$6),IF($M142&gt;0,4,3),0)),IF(AND($D142&lt;=AH$6,$E142&gt;=AH$5),60,0)))</f>
        <v/>
      </c>
      <c r="AI142" s="80" t="str">
        <f>IF(OR($A142="",NOT(ISNUMBER($G142))),"",IF(AND($F142&lt;=AI$6,$G142&gt;=AI$5),IF(AI$5&gt;$N142,5,$K142)*10+IF(AND($F142&gt;=AI$5,$F142&lt;=AI$6),IF(AND($G142&gt;=AI$5,$G142&lt;=AI$6),5,IF($L142=1,2,1)),IF(AND($G142&gt;=AI$5,$G142&lt;=AI$6),IF($M142&gt;0,4,3),0)),IF(AND($D142&lt;=AI$6,$E142&gt;=AI$5),60,0)))</f>
        <v/>
      </c>
      <c r="AJ142" s="80" t="str">
        <f>IF(OR($A142="",NOT(ISNUMBER($G142))),"",IF(AND($F142&lt;=AJ$6,$G142&gt;=AJ$5),IF(AJ$5&gt;$N142,5,$K142)*10+IF(AND($F142&gt;=AJ$5,$F142&lt;=AJ$6),IF(AND($G142&gt;=AJ$5,$G142&lt;=AJ$6),5,IF($L142=1,2,1)),IF(AND($G142&gt;=AJ$5,$G142&lt;=AJ$6),IF($M142&gt;0,4,3),0)),IF(AND($D142&lt;=AJ$6,$E142&gt;=AJ$5),60,0)))</f>
        <v/>
      </c>
      <c r="AK142" s="80" t="str">
        <f>IF(OR($A142="",NOT(ISNUMBER($G142))),"",IF(AND($F142&lt;=AK$6,$G142&gt;=AK$5),IF(AK$5&gt;$N142,5,$K142)*10+IF(AND($F142&gt;=AK$5,$F142&lt;=AK$6),IF(AND($G142&gt;=AK$5,$G142&lt;=AK$6),5,IF($L142=1,2,1)),IF(AND($G142&gt;=AK$5,$G142&lt;=AK$6),IF($M142&gt;0,4,3),0)),IF(AND($D142&lt;=AK$6,$E142&gt;=AK$5),60,0)))</f>
        <v/>
      </c>
      <c r="AL142" s="80" t="str">
        <f>IF(OR($A142="",NOT(ISNUMBER($G142))),"",IF(AND($F142&lt;=AL$6,$G142&gt;=AL$5),IF(AL$5&gt;$N142,5,$K142)*10+IF(AND($F142&gt;=AL$5,$F142&lt;=AL$6),IF(AND($G142&gt;=AL$5,$G142&lt;=AL$6),5,IF($L142=1,2,1)),IF(AND($G142&gt;=AL$5,$G142&lt;=AL$6),IF($M142&gt;0,4,3),0)),IF(AND($D142&lt;=AL$6,$E142&gt;=AL$5),60,0)))</f>
        <v/>
      </c>
      <c r="AM142" s="80" t="str">
        <f>IF(OR($A142="",NOT(ISNUMBER($G142))),"",IF(AND($F142&lt;=AM$6,$G142&gt;=AM$5),IF(AM$5&gt;$N142,5,$K142)*10+IF(AND($F142&gt;=AM$5,$F142&lt;=AM$6),IF(AND($G142&gt;=AM$5,$G142&lt;=AM$6),5,IF($L142=1,2,1)),IF(AND($G142&gt;=AM$5,$G142&lt;=AM$6),IF($M142&gt;0,4,3),0)),IF(AND($D142&lt;=AM$6,$E142&gt;=AM$5),60,0)))</f>
        <v/>
      </c>
      <c r="AN142" s="80" t="str">
        <f>IF(OR($A142="",NOT(ISNUMBER($G142))),"",IF(AND($F142&lt;=AN$6,$G142&gt;=AN$5),IF(AN$5&gt;$N142,5,$K142)*10+IF(AND($F142&gt;=AN$5,$F142&lt;=AN$6),IF(AND($G142&gt;=AN$5,$G142&lt;=AN$6),5,IF($L142=1,2,1)),IF(AND($G142&gt;=AN$5,$G142&lt;=AN$6),IF($M142&gt;0,4,3),0)),IF(AND($D142&lt;=AN$6,$E142&gt;=AN$5),60,0)))</f>
        <v/>
      </c>
      <c r="AO142" s="80" t="str">
        <f>IF(OR($A142="",NOT(ISNUMBER($G142))),"",IF(AND($F142&lt;=AO$6,$G142&gt;=AO$5),IF(AO$5&gt;$N142,5,$K142)*10+IF(AND($F142&gt;=AO$5,$F142&lt;=AO$6),IF(AND($G142&gt;=AO$5,$G142&lt;=AO$6),5,IF($L142=1,2,1)),IF(AND($G142&gt;=AO$5,$G142&lt;=AO$6),IF($M142&gt;0,4,3),0)),IF(AND($D142&lt;=AO$6,$E142&gt;=AO$5),60,0)))</f>
        <v/>
      </c>
      <c r="AP142" s="80" t="str">
        <f>IF(OR($A142="",NOT(ISNUMBER($G142))),"",IF(AND($F142&lt;=AP$6,$G142&gt;=AP$5),IF(AP$5&gt;$N142,5,$K142)*10+IF(AND($F142&gt;=AP$5,$F142&lt;=AP$6),IF(AND($G142&gt;=AP$5,$G142&lt;=AP$6),5,IF($L142=1,2,1)),IF(AND($G142&gt;=AP$5,$G142&lt;=AP$6),IF($M142&gt;0,4,3),0)),IF(AND($D142&lt;=AP$6,$E142&gt;=AP$5),60,0)))</f>
        <v/>
      </c>
      <c r="AQ142" s="80" t="str">
        <f>IF(OR($A142="",NOT(ISNUMBER($G142))),"",IF(AND($F142&lt;=AQ$6,$G142&gt;=AQ$5),IF(AQ$5&gt;$N142,5,$K142)*10+IF(AND($F142&gt;=AQ$5,$F142&lt;=AQ$6),IF(AND($G142&gt;=AQ$5,$G142&lt;=AQ$6),5,IF($L142=1,2,1)),IF(AND($G142&gt;=AQ$5,$G142&lt;=AQ$6),IF($M142&gt;0,4,3),0)),IF(AND($D142&lt;=AQ$6,$E142&gt;=AQ$5),60,0)))</f>
        <v/>
      </c>
      <c r="AR142" s="80" t="str">
        <f>IF(OR($A142="",NOT(ISNUMBER($G142))),"",IF(AND($F142&lt;=AR$6,$G142&gt;=AR$5),IF(AR$5&gt;$N142,5,$K142)*10+IF(AND($F142&gt;=AR$5,$F142&lt;=AR$6),IF(AND($G142&gt;=AR$5,$G142&lt;=AR$6),5,IF($L142=1,2,1)),IF(AND($G142&gt;=AR$5,$G142&lt;=AR$6),IF($M142&gt;0,4,3),0)),IF(AND($D142&lt;=AR$6,$E142&gt;=AR$5),60,0)))</f>
        <v/>
      </c>
      <c r="AS142" s="80" t="str">
        <f>IF(OR($A142="",NOT(ISNUMBER($G142))),"",IF(AND($F142&lt;=AS$6,$G142&gt;=AS$5),IF(AS$5&gt;$N142,5,$K142)*10+IF(AND($F142&gt;=AS$5,$F142&lt;=AS$6),IF(AND($G142&gt;=AS$5,$G142&lt;=AS$6),5,IF($L142=1,2,1)),IF(AND($G142&gt;=AS$5,$G142&lt;=AS$6),IF($M142&gt;0,4,3),0)),IF(AND($D142&lt;=AS$6,$E142&gt;=AS$5),60,0)))</f>
        <v/>
      </c>
      <c r="AT142" s="80" t="str">
        <f>IF(OR($A142="",NOT(ISNUMBER($G142))),"",IF(AND($F142&lt;=AT$6,$G142&gt;=AT$5),IF(AT$5&gt;$N142,5,$K142)*10+IF(AND($F142&gt;=AT$5,$F142&lt;=AT$6),IF(AND($G142&gt;=AT$5,$G142&lt;=AT$6),5,IF($L142=1,2,1)),IF(AND($G142&gt;=AT$5,$G142&lt;=AT$6),IF($M142&gt;0,4,3),0)),IF(AND($D142&lt;=AT$6,$E142&gt;=AT$5),60,0)))</f>
        <v/>
      </c>
      <c r="AU142" s="80" t="str">
        <f>IF(OR($A142="",NOT(ISNUMBER($G142))),"",IF(AND($F142&lt;=AU$6,$G142&gt;=AU$5),IF(AU$5&gt;$N142,5,$K142)*10+IF(AND($F142&gt;=AU$5,$F142&lt;=AU$6),IF(AND($G142&gt;=AU$5,$G142&lt;=AU$6),5,IF($L142=1,2,1)),IF(AND($G142&gt;=AU$5,$G142&lt;=AU$6),IF($M142&gt;0,4,3),0)),IF(AND($D142&lt;=AU$6,$E142&gt;=AU$5),60,0)))</f>
        <v/>
      </c>
      <c r="AV142" s="80" t="str">
        <f>IF(OR($A142="",NOT(ISNUMBER($G142))),"",IF(AND($F142&lt;=AV$6,$G142&gt;=AV$5),IF(AV$5&gt;$N142,5,$K142)*10+IF(AND($F142&gt;=AV$5,$F142&lt;=AV$6),IF(AND($G142&gt;=AV$5,$G142&lt;=AV$6),5,IF($L142=1,2,1)),IF(AND($G142&gt;=AV$5,$G142&lt;=AV$6),IF($M142&gt;0,4,3),0)),IF(AND($D142&lt;=AV$6,$E142&gt;=AV$5),60,0)))</f>
        <v/>
      </c>
      <c r="AW142" s="80" t="str">
        <f>IF(OR($A142="",NOT(ISNUMBER($G142))),"",IF(AND($F142&lt;=AW$6,$G142&gt;=AW$5),IF(AW$5&gt;$N142,5,$K142)*10+IF(AND($F142&gt;=AW$5,$F142&lt;=AW$6),IF(AND($G142&gt;=AW$5,$G142&lt;=AW$6),5,IF($L142=1,2,1)),IF(AND($G142&gt;=AW$5,$G142&lt;=AW$6),IF($M142&gt;0,4,3),0)),IF(AND($D142&lt;=AW$6,$E142&gt;=AW$5),60,0)))</f>
        <v/>
      </c>
      <c r="AX142" s="80" t="str">
        <f>IF(OR($A142="",NOT(ISNUMBER($G142))),"",IF(AND($F142&lt;=AX$6,$G142&gt;=AX$5),IF(AX$5&gt;$N142,5,$K142)*10+IF(AND($F142&gt;=AX$5,$F142&lt;=AX$6),IF(AND($G142&gt;=AX$5,$G142&lt;=AX$6),5,IF($L142=1,2,1)),IF(AND($G142&gt;=AX$5,$G142&lt;=AX$6),IF($M142&gt;0,4,3),0)),IF(AND($D142&lt;=AX$6,$E142&gt;=AX$5),60,0)))</f>
        <v/>
      </c>
      <c r="AY142" s="80" t="str">
        <f>IF(OR($A142="",NOT(ISNUMBER($G142))),"",IF(AND($F142&lt;=AY$6,$G142&gt;=AY$5),IF(AY$5&gt;$N142,5,$K142)*10+IF(AND($F142&gt;=AY$5,$F142&lt;=AY$6),IF(AND($G142&gt;=AY$5,$G142&lt;=AY$6),5,IF($L142=1,2,1)),IF(AND($G142&gt;=AY$5,$G142&lt;=AY$6),IF($M142&gt;0,4,3),0)),IF(AND($D142&lt;=AY$6,$E142&gt;=AY$5),60,0)))</f>
        <v/>
      </c>
      <c r="AZ142" s="80" t="str">
        <f>IF(OR($A142="",NOT(ISNUMBER($G142))),"",IF(AND($F142&lt;=AZ$6,$G142&gt;=AZ$5),IF(AZ$5&gt;$N142,5,$K142)*10+IF(AND($F142&gt;=AZ$5,$F142&lt;=AZ$6),IF(AND($G142&gt;=AZ$5,$G142&lt;=AZ$6),5,IF($L142=1,2,1)),IF(AND($G142&gt;=AZ$5,$G142&lt;=AZ$6),IF($M142&gt;0,4,3),0)),IF(AND($D142&lt;=AZ$6,$E142&gt;=AZ$5),60,0)))</f>
        <v/>
      </c>
      <c r="BA142" s="80" t="str">
        <f>IF(OR($A142="",NOT(ISNUMBER($G142))),"",IF(AND($F142&lt;=BA$6,$G142&gt;=BA$5),IF(BA$5&gt;$N142,5,$K142)*10+IF(AND($F142&gt;=BA$5,$F142&lt;=BA$6),IF(AND($G142&gt;=BA$5,$G142&lt;=BA$6),5,IF($L142=1,2,1)),IF(AND($G142&gt;=BA$5,$G142&lt;=BA$6),IF($M142&gt;0,4,3),0)),IF(AND($D142&lt;=BA$6,$E142&gt;=BA$5),60,0)))</f>
        <v/>
      </c>
      <c r="BB142" s="80" t="str">
        <f>IF(OR($A142="",NOT(ISNUMBER($G142))),"",IF(AND($F142&lt;=BB$6,$G142&gt;=BB$5),IF(BB$5&gt;$N142,5,$K142)*10+IF(AND($F142&gt;=BB$5,$F142&lt;=BB$6),IF(AND($G142&gt;=BB$5,$G142&lt;=BB$6),5,IF($L142=1,2,1)),IF(AND($G142&gt;=BB$5,$G142&lt;=BB$6),IF($M142&gt;0,4,3),0)),IF(AND($D142&lt;=BB$6,$E142&gt;=BB$5),60,0)))</f>
        <v/>
      </c>
      <c r="BC142" s="80" t="str">
        <f>IF(OR($A142="",NOT(ISNUMBER($G142))),"",IF(AND($F142&lt;=BC$6,$G142&gt;=BC$5),IF(BC$5&gt;$N142,5,$K142)*10+IF(AND($F142&gt;=BC$5,$F142&lt;=BC$6),IF(AND($G142&gt;=BC$5,$G142&lt;=BC$6),5,IF($L142=1,2,1)),IF(AND($G142&gt;=BC$5,$G142&lt;=BC$6),IF($M142&gt;0,4,3),0)),IF(AND($D142&lt;=BC$6,$E142&gt;=BC$5),60,0)))</f>
        <v/>
      </c>
      <c r="BD142" s="80" t="str">
        <f>IF(OR($A142="",NOT(ISNUMBER($G142))),"",IF(AND($F142&lt;=BD$6,$G142&gt;=BD$5),IF(BD$5&gt;$N142,5,$K142)*10+IF(AND($F142&gt;=BD$5,$F142&lt;=BD$6),IF(AND($G142&gt;=BD$5,$G142&lt;=BD$6),5,IF($L142=1,2,1)),IF(AND($G142&gt;=BD$5,$G142&lt;=BD$6),IF($M142&gt;0,4,3),0)),IF(AND($D142&lt;=BD$6,$E142&gt;=BD$5),60,0)))</f>
        <v/>
      </c>
      <c r="BE142" s="80" t="str">
        <f>IF(OR($A142="",NOT(ISNUMBER($G142))),"",IF(AND($F142&lt;=BE$6,$G142&gt;=BE$5),IF(BE$5&gt;$N142,5,$K142)*10+IF(AND($F142&gt;=BE$5,$F142&lt;=BE$6),IF(AND($G142&gt;=BE$5,$G142&lt;=BE$6),5,IF($L142=1,2,1)),IF(AND($G142&gt;=BE$5,$G142&lt;=BE$6),IF($M142&gt;0,4,3),0)),IF(AND($D142&lt;=BE$6,$E142&gt;=BE$5),60,0)))</f>
        <v/>
      </c>
      <c r="BF142" s="80" t="str">
        <f>IF(OR($A142="",NOT(ISNUMBER($G142))),"",IF(AND($F142&lt;=BF$6,$G142&gt;=BF$5),IF(BF$5&gt;$N142,5,$K142)*10+IF(AND($F142&gt;=BF$5,$F142&lt;=BF$6),IF(AND($G142&gt;=BF$5,$G142&lt;=BF$6),5,IF($L142=1,2,1)),IF(AND($G142&gt;=BF$5,$G142&lt;=BF$6),IF($M142&gt;0,4,3),0)),IF(AND($D142&lt;=BF$6,$E142&gt;=BF$5),60,0)))</f>
        <v/>
      </c>
      <c r="BG142" s="80" t="str">
        <f>IF(OR($A142="",NOT(ISNUMBER($G142))),"",IF(AND($F142&lt;=BG$6,$G142&gt;=BG$5),IF(BG$5&gt;$N142,5,$K142)*10+IF(AND($F142&gt;=BG$5,$F142&lt;=BG$6),IF(AND($G142&gt;=BG$5,$G142&lt;=BG$6),5,IF($L142=1,2,1)),IF(AND($G142&gt;=BG$5,$G142&lt;=BG$6),IF($M142&gt;0,4,3),0)),IF(AND($D142&lt;=BG$6,$E142&gt;=BG$5),60,0)))</f>
        <v/>
      </c>
      <c r="BH142" s="80" t="str">
        <f>IF(OR($A142="",NOT(ISNUMBER($G142))),"",IF(AND($F142&lt;=BH$6,$G142&gt;=BH$5),IF(BH$5&gt;$N142,5,$K142)*10+IF(AND($F142&gt;=BH$5,$F142&lt;=BH$6),IF(AND($G142&gt;=BH$5,$G142&lt;=BH$6),5,IF($L142=1,2,1)),IF(AND($G142&gt;=BH$5,$G142&lt;=BH$6),IF($M142&gt;0,4,3),0)),IF(AND($D142&lt;=BH$6,$E142&gt;=BH$5),60,0)))</f>
        <v/>
      </c>
      <c r="BI142" s="80" t="str">
        <f>IF(OR($A142="",NOT(ISNUMBER($G142))),"",IF(AND($F142&lt;=BI$6,$G142&gt;=BI$5),IF(BI$5&gt;$N142,5,$K142)*10+IF(AND($F142&gt;=BI$5,$F142&lt;=BI$6),IF(AND($G142&gt;=BI$5,$G142&lt;=BI$6),5,IF($L142=1,2,1)),IF(AND($G142&gt;=BI$5,$G142&lt;=BI$6),IF($M142&gt;0,4,3),0)),IF(AND($D142&lt;=BI$6,$E142&gt;=BI$5),60,0)))</f>
        <v/>
      </c>
      <c r="BJ142" s="80" t="str">
        <f>IF(OR($A142="",NOT(ISNUMBER($G142))),"",IF(AND($F142&lt;=BJ$6,$G142&gt;=BJ$5),IF(BJ$5&gt;$N142,5,$K142)*10+IF(AND($F142&gt;=BJ$5,$F142&lt;=BJ$6),IF(AND($G142&gt;=BJ$5,$G142&lt;=BJ$6),5,IF($L142=1,2,1)),IF(AND($G142&gt;=BJ$5,$G142&lt;=BJ$6),IF($M142&gt;0,4,3),0)),IF(AND($D142&lt;=BJ$6,$E142&gt;=BJ$5),60,0)))</f>
        <v/>
      </c>
      <c r="BK142" s="80" t="str">
        <f>IF(OR($A142="",NOT(ISNUMBER($G142))),"",IF(AND($F142&lt;=BK$6,$G142&gt;=BK$5),IF(BK$5&gt;$N142,5,$K142)*10+IF(AND($F142&gt;=BK$5,$F142&lt;=BK$6),IF(AND($G142&gt;=BK$5,$G142&lt;=BK$6),5,IF($L142=1,2,1)),IF(AND($G142&gt;=BK$5,$G142&lt;=BK$6),IF($M142&gt;0,4,3),0)),IF(AND($D142&lt;=BK$6,$E142&gt;=BK$5),60,0)))</f>
        <v/>
      </c>
      <c r="BL142" s="80" t="str">
        <f>IF(OR($A142="",NOT(ISNUMBER($G142))),"",IF(AND($F142&lt;=BL$6,$G142&gt;=BL$5),IF(BL$5&gt;$N142,5,$K142)*10+IF(AND($F142&gt;=BL$5,$F142&lt;=BL$6),IF(AND($G142&gt;=BL$5,$G142&lt;=BL$6),5,IF($L142=1,2,1)),IF(AND($G142&gt;=BL$5,$G142&lt;=BL$6),IF($M142&gt;0,4,3),0)),IF(AND($D142&lt;=BL$6,$E142&gt;=BL$5),60,0)))</f>
        <v/>
      </c>
      <c r="BM142" s="80" t="str">
        <f>IF(OR($A142="",NOT(ISNUMBER($G142))),"",IF(AND($F142&lt;=BM$6,$G142&gt;=BM$5),IF(BM$5&gt;$N142,5,$K142)*10+IF(AND($F142&gt;=BM$5,$F142&lt;=BM$6),IF(AND($G142&gt;=BM$5,$G142&lt;=BM$6),5,IF($L142=1,2,1)),IF(AND($G142&gt;=BM$5,$G142&lt;=BM$6),IF($M142&gt;0,4,3),0)),IF(AND($D142&lt;=BM$6,$E142&gt;=BM$5),60,0)))</f>
        <v/>
      </c>
      <c r="BN142" s="80" t="str">
        <f>IF(OR($A142="",NOT(ISNUMBER($G142))),"",IF(AND($F142&lt;=BN$6,$G142&gt;=BN$5),IF(BN$5&gt;$N142,5,$K142)*10+IF(AND($F142&gt;=BN$5,$F142&lt;=BN$6),IF(AND($G142&gt;=BN$5,$G142&lt;=BN$6),5,IF($L142=1,2,1)),IF(AND($G142&gt;=BN$5,$G142&lt;=BN$6),IF($M142&gt;0,4,3),0)),IF(AND($D142&lt;=BN$6,$E142&gt;=BN$5),60,0)))</f>
        <v/>
      </c>
      <c r="BO142" s="80" t="str">
        <f>IF(OR($A142="",NOT(ISNUMBER($G142))),"",IF(AND($F142&lt;=BO$6,$G142&gt;=BO$5),IF(BO$5&gt;$N142,5,$K142)*10+IF(AND($F142&gt;=BO$5,$F142&lt;=BO$6),IF(AND($G142&gt;=BO$5,$G142&lt;=BO$6),5,IF($L142=1,2,1)),IF(AND($G142&gt;=BO$5,$G142&lt;=BO$6),IF($M142&gt;0,4,3),0)),IF(AND($D142&lt;=BO$6,$E142&gt;=BO$5),60,0)))</f>
        <v/>
      </c>
      <c r="BP142" s="80" t="str">
        <f>IF(OR($A142="",NOT(ISNUMBER($G142))),"",IF(AND($F142&lt;=BP$6,$G142&gt;=BP$5),IF(BP$5&gt;$N142,5,$K142)*10+IF(AND($F142&gt;=BP$5,$F142&lt;=BP$6),IF(AND($G142&gt;=BP$5,$G142&lt;=BP$6),5,IF($L142=1,2,1)),IF(AND($G142&gt;=BP$5,$G142&lt;=BP$6),IF($M142&gt;0,4,3),0)),IF(AND($D142&lt;=BP$6,$E142&gt;=BP$5),60,0)))</f>
        <v/>
      </c>
      <c r="BQ142" s="80" t="str">
        <f>IF(OR($A142="",NOT(ISNUMBER($G142))),"",IF(AND($F142&lt;=BQ$6,$G142&gt;=BQ$5),IF(BQ$5&gt;$N142,5,$K142)*10+IF(AND($F142&gt;=BQ$5,$F142&lt;=BQ$6),IF(AND($G142&gt;=BQ$5,$G142&lt;=BQ$6),5,IF($L142=1,2,1)),IF(AND($G142&gt;=BQ$5,$G142&lt;=BQ$6),IF($M142&gt;0,4,3),0)),IF(AND($D142&lt;=BQ$6,$E142&gt;=BQ$5),60,0)))</f>
        <v/>
      </c>
      <c r="BR142" s="80" t="str">
        <f>IF(OR($A142="",NOT(ISNUMBER($G142))),"",IF(AND($F142&lt;=BR$6,$G142&gt;=BR$5),IF(BR$5&gt;$N142,5,$K142)*10+IF(AND($F142&gt;=BR$5,$F142&lt;=BR$6),IF(AND($G142&gt;=BR$5,$G142&lt;=BR$6),5,IF($L142=1,2,1)),IF(AND($G142&gt;=BR$5,$G142&lt;=BR$6),IF($M142&gt;0,4,3),0)),IF(AND($D142&lt;=BR$6,$E142&gt;=BR$5),60,0)))</f>
        <v/>
      </c>
      <c r="BS142" s="80" t="str">
        <f>IF(OR($A142="",NOT(ISNUMBER($G142))),"",IF(AND($F142&lt;=BS$6,$G142&gt;=BS$5),IF(BS$5&gt;$N142,5,$K142)*10+IF(AND($F142&gt;=BS$5,$F142&lt;=BS$6),IF(AND($G142&gt;=BS$5,$G142&lt;=BS$6),5,IF($L142=1,2,1)),IF(AND($G142&gt;=BS$5,$G142&lt;=BS$6),IF($M142&gt;0,4,3),0)),IF(AND($D142&lt;=BS$6,$E142&gt;=BS$5),60,0)))</f>
        <v/>
      </c>
      <c r="BT142" s="80" t="str">
        <f>IF(OR($A142="",NOT(ISNUMBER($G142))),"",IF(AND($F142&lt;=BT$6,$G142&gt;=BT$5),IF(BT$5&gt;$N142,5,$K142)*10+IF(AND($F142&gt;=BT$5,$F142&lt;=BT$6),IF(AND($G142&gt;=BT$5,$G142&lt;=BT$6),5,IF($L142=1,2,1)),IF(AND($G142&gt;=BT$5,$G142&lt;=BT$6),IF($M142&gt;0,4,3),0)),IF(AND($D142&lt;=BT$6,$E142&gt;=BT$5),60,0)))</f>
        <v/>
      </c>
      <c r="BU142" s="80" t="str">
        <f>IF(OR($A142="",NOT(ISNUMBER($G142))),"",IF(AND($F142&lt;=BU$6,$G142&gt;=BU$5),IF(BU$5&gt;$N142,5,$K142)*10+IF(AND($F142&gt;=BU$5,$F142&lt;=BU$6),IF(AND($G142&gt;=BU$5,$G142&lt;=BU$6),5,IF($L142=1,2,1)),IF(AND($G142&gt;=BU$5,$G142&lt;=BU$6),IF($M142&gt;0,4,3),0)),IF(AND($D142&lt;=BU$6,$E142&gt;=BU$5),60,0)))</f>
        <v/>
      </c>
      <c r="BV142" s="80" t="str">
        <f>IF(OR($A142="",NOT(ISNUMBER($G142))),"",IF(AND($F142&lt;=BV$6,$G142&gt;=BV$5),IF(BV$5&gt;$N142,5,$K142)*10+IF(AND($F142&gt;=BV$5,$F142&lt;=BV$6),IF(AND($G142&gt;=BV$5,$G142&lt;=BV$6),5,IF($L142=1,2,1)),IF(AND($G142&gt;=BV$5,$G142&lt;=BV$6),IF($M142&gt;0,4,3),0)),IF(AND($D142&lt;=BV$6,$E142&gt;=BV$5),60,0)))</f>
        <v/>
      </c>
      <c r="BW142" s="80" t="str">
        <f>IF(OR($A142="",NOT(ISNUMBER($G142))),"",IF(AND($F142&lt;=BW$6,$G142&gt;=BW$5),IF(BW$5&gt;$N142,5,$K142)*10+IF(AND($F142&gt;=BW$5,$F142&lt;=BW$6),IF(AND($G142&gt;=BW$5,$G142&lt;=BW$6),5,IF($L142=1,2,1)),IF(AND($G142&gt;=BW$5,$G142&lt;=BW$6),IF($M142&gt;0,4,3),0)),IF(AND($D142&lt;=BW$6,$E142&gt;=BW$5),60,0)))</f>
        <v/>
      </c>
      <c r="BX142" s="80" t="str">
        <f>IF(OR($A142="",NOT(ISNUMBER($G142))),"",IF(AND($F142&lt;=BX$6,$G142&gt;=BX$5),IF(BX$5&gt;$N142,5,$K142)*10+IF(AND($F142&gt;=BX$5,$F142&lt;=BX$6),IF(AND($G142&gt;=BX$5,$G142&lt;=BX$6),5,IF($L142=1,2,1)),IF(AND($G142&gt;=BX$5,$G142&lt;=BX$6),IF($M142&gt;0,4,3),0)),IF(AND($D142&lt;=BX$6,$E142&gt;=BX$5),60,0)))</f>
        <v/>
      </c>
      <c r="BY142" s="80" t="str">
        <f>IF(OR($A142="",NOT(ISNUMBER($G142))),"",IF(AND($F142&lt;=BY$6,$G142&gt;=BY$5),IF(BY$5&gt;$N142,5,$K142)*10+IF(AND($F142&gt;=BY$5,$F142&lt;=BY$6),IF(AND($G142&gt;=BY$5,$G142&lt;=BY$6),5,IF($L142=1,2,1)),IF(AND($G142&gt;=BY$5,$G142&lt;=BY$6),IF($M142&gt;0,4,3),0)),IF(AND($D142&lt;=BY$6,$E142&gt;=BY$5),60,0)))</f>
        <v/>
      </c>
      <c r="BZ142" s="80" t="str">
        <f>IF(OR($A142="",NOT(ISNUMBER($G142))),"",IF(AND($F142&lt;=BZ$6,$G142&gt;=BZ$5),IF(BZ$5&gt;$N142,5,$K142)*10+IF(AND($F142&gt;=BZ$5,$F142&lt;=BZ$6),IF(AND($G142&gt;=BZ$5,$G142&lt;=BZ$6),5,IF($L142=1,2,1)),IF(AND($G142&gt;=BZ$5,$G142&lt;=BZ$6),IF($M142&gt;0,4,3),0)),IF(AND($D142&lt;=BZ$6,$E142&gt;=BZ$5),60,0)))</f>
        <v/>
      </c>
      <c r="CA142" s="80" t="str">
        <f>IF(OR($A142="",NOT(ISNUMBER($G142))),"",IF(AND($F142&lt;=CA$6,$G142&gt;=CA$5),IF(CA$5&gt;$N142,5,$K142)*10+IF(AND($F142&gt;=CA$5,$F142&lt;=CA$6),IF(AND($G142&gt;=CA$5,$G142&lt;=CA$6),5,IF($L142=1,2,1)),IF(AND($G142&gt;=CA$5,$G142&lt;=CA$6),IF($M142&gt;0,4,3),0)),IF(AND($D142&lt;=CA$6,$E142&gt;=CA$5),60,0)))</f>
        <v/>
      </c>
      <c r="CB142" s="80" t="str">
        <f>IF(OR($A142="",NOT(ISNUMBER($G142))),"",IF(AND($F142&lt;=CB$6,$G142&gt;=CB$5),IF(CB$5&gt;$N142,5,$K142)*10+IF(AND($F142&gt;=CB$5,$F142&lt;=CB$6),IF(AND($G142&gt;=CB$5,$G142&lt;=CB$6),5,IF($L142=1,2,1)),IF(AND($G142&gt;=CB$5,$G142&lt;=CB$6),IF($M142&gt;0,4,3),0)),IF(AND($D142&lt;=CB$6,$E142&gt;=CB$5),60,0)))</f>
        <v/>
      </c>
      <c r="CC142" s="80" t="str">
        <f>IF(OR($A142="",NOT(ISNUMBER($G142))),"",IF(AND($F142&lt;=CC$6,$G142&gt;=CC$5),IF(CC$5&gt;$N142,5,$K142)*10+IF(AND($F142&gt;=CC$5,$F142&lt;=CC$6),IF(AND($G142&gt;=CC$5,$G142&lt;=CC$6),5,IF($L142=1,2,1)),IF(AND($G142&gt;=CC$5,$G142&lt;=CC$6),IF($M142&gt;0,4,3),0)),IF(AND($D142&lt;=CC$6,$E142&gt;=CC$5),60,0)))</f>
        <v/>
      </c>
      <c r="CD142" s="80" t="str">
        <f>IF(OR($A142="",NOT(ISNUMBER($G142))),"",IF(AND($F142&lt;=CD$6,$G142&gt;=CD$5),IF(CD$5&gt;$N142,5,$K142)*10+IF(AND($F142&gt;=CD$5,$F142&lt;=CD$6),IF(AND($G142&gt;=CD$5,$G142&lt;=CD$6),5,IF($L142=1,2,1)),IF(AND($G142&gt;=CD$5,$G142&lt;=CD$6),IF($M142&gt;0,4,3),0)),IF(AND($D142&lt;=CD$6,$E142&gt;=CD$5),60,0)))</f>
        <v/>
      </c>
      <c r="CE142" s="80" t="str">
        <f>IF(OR($A142="",NOT(ISNUMBER($G142))),"",IF(AND($F142&lt;=CE$6,$G142&gt;=CE$5),IF(CE$5&gt;$N142,5,$K142)*10+IF(AND($F142&gt;=CE$5,$F142&lt;=CE$6),IF(AND($G142&gt;=CE$5,$G142&lt;=CE$6),5,IF($L142=1,2,1)),IF(AND($G142&gt;=CE$5,$G142&lt;=CE$6),IF($M142&gt;0,4,3),0)),IF(AND($D142&lt;=CE$6,$E142&gt;=CE$5),60,0)))</f>
        <v/>
      </c>
      <c r="CF142" s="80" t="str">
        <f>IF(OR($A142="",NOT(ISNUMBER($G142))),"",IF(AND($F142&lt;=CF$6,$G142&gt;=CF$5),IF(CF$5&gt;$N142,5,$K142)*10+IF(AND($F142&gt;=CF$5,$F142&lt;=CF$6),IF(AND($G142&gt;=CF$5,$G142&lt;=CF$6),5,IF($L142=1,2,1)),IF(AND($G142&gt;=CF$5,$G142&lt;=CF$6),IF($M142&gt;0,4,3),0)),IF(AND($D142&lt;=CF$6,$E142&gt;=CF$5),60,0)))</f>
        <v/>
      </c>
      <c r="CG142" s="80" t="str">
        <f>IF(OR($A142="",NOT(ISNUMBER($G142))),"",IF(AND($F142&lt;=CG$6,$G142&gt;=CG$5),IF(CG$5&gt;$N142,5,$K142)*10+IF(AND($F142&gt;=CG$5,$F142&lt;=CG$6),IF(AND($G142&gt;=CG$5,$G142&lt;=CG$6),5,IF($L142=1,2,1)),IF(AND($G142&gt;=CG$5,$G142&lt;=CG$6),IF($M142&gt;0,4,3),0)),IF(AND($D142&lt;=CG$6,$E142&gt;=CG$5),60,0)))</f>
        <v/>
      </c>
      <c r="CH142" s="80" t="str">
        <f>IF(OR($A142="",NOT(ISNUMBER($G142))),"",IF(AND($F142&lt;=CH$6,$G142&gt;=CH$5),IF(CH$5&gt;$N142,5,$K142)*10+IF(AND($F142&gt;=CH$5,$F142&lt;=CH$6),IF(AND($G142&gt;=CH$5,$G142&lt;=CH$6),5,IF($L142=1,2,1)),IF(AND($G142&gt;=CH$5,$G142&lt;=CH$6),IF($M142&gt;0,4,3),0)),IF(AND($D142&lt;=CH$6,$E142&gt;=CH$5),60,0)))</f>
        <v/>
      </c>
      <c r="CI142" s="80" t="str">
        <f>IF(OR($A142="",NOT(ISNUMBER($G142))),"",IF(AND($F142&lt;=CI$6,$G142&gt;=CI$5),IF(CI$5&gt;$N142,5,$K142)*10+IF(AND($F142&gt;=CI$5,$F142&lt;=CI$6),IF(AND($G142&gt;=CI$5,$G142&lt;=CI$6),5,IF($L142=1,2,1)),IF(AND($G142&gt;=CI$5,$G142&lt;=CI$6),IF($M142&gt;0,4,3),0)),IF(AND($D142&lt;=CI$6,$E142&gt;=CI$5),60,0)))</f>
        <v/>
      </c>
      <c r="CJ142" s="80" t="str">
        <f>IF(OR($A142="",NOT(ISNUMBER($G142))),"",IF(AND($F142&lt;=CJ$6,$G142&gt;=CJ$5),IF(CJ$5&gt;$N142,5,$K142)*10+IF(AND($F142&gt;=CJ$5,$F142&lt;=CJ$6),IF(AND($G142&gt;=CJ$5,$G142&lt;=CJ$6),5,IF($L142=1,2,1)),IF(AND($G142&gt;=CJ$5,$G142&lt;=CJ$6),IF($M142&gt;0,4,3),0)),IF(AND($D142&lt;=CJ$6,$E142&gt;=CJ$5),60,0)))</f>
        <v/>
      </c>
      <c r="CK142" s="80" t="str">
        <f>IF(OR($A142="",NOT(ISNUMBER($G142))),"",IF(AND($F142&lt;=CK$6,$G142&gt;=CK$5),IF(CK$5&gt;$N142,5,$K142)*10+IF(AND($F142&gt;=CK$5,$F142&lt;=CK$6),IF(AND($G142&gt;=CK$5,$G142&lt;=CK$6),5,IF($L142=1,2,1)),IF(AND($G142&gt;=CK$5,$G142&lt;=CK$6),IF($M142&gt;0,4,3),0)),IF(AND($D142&lt;=CK$6,$E142&gt;=CK$5),60,0)))</f>
        <v/>
      </c>
      <c r="CL142" s="80" t="str">
        <f>IF(OR($A142="",NOT(ISNUMBER($G142))),"",IF(AND($F142&lt;=CL$6,$G142&gt;=CL$5),IF(CL$5&gt;$N142,5,$K142)*10+IF(AND($F142&gt;=CL$5,$F142&lt;=CL$6),IF(AND($G142&gt;=CL$5,$G142&lt;=CL$6),5,IF($L142=1,2,1)),IF(AND($G142&gt;=CL$5,$G142&lt;=CL$6),IF($M142&gt;0,4,3),0)),IF(AND($D142&lt;=CL$6,$E142&gt;=CL$5),60,0)))</f>
        <v/>
      </c>
      <c r="CM142" s="80" t="str">
        <f>IF(OR($A142="",NOT(ISNUMBER($G142))),"",IF(AND($F142&lt;=CM$6,$G142&gt;=CM$5),IF(CM$5&gt;$N142,5,$K142)*10+IF(AND($F142&gt;=CM$5,$F142&lt;=CM$6),IF(AND($G142&gt;=CM$5,$G142&lt;=CM$6),5,IF($L142=1,2,1)),IF(AND($G142&gt;=CM$5,$G142&lt;=CM$6),IF($M142&gt;0,4,3),0)),IF(AND($D142&lt;=CM$6,$E142&gt;=CM$5),60,0)))</f>
        <v/>
      </c>
      <c r="CN142" s="80" t="str">
        <f>IF(OR($A142="",NOT(ISNUMBER($G142))),"",IF(AND($F142&lt;=CN$6,$G142&gt;=CN$5),IF(CN$5&gt;$N142,5,$K142)*10+IF(AND($F142&gt;=CN$5,$F142&lt;=CN$6),IF(AND($G142&gt;=CN$5,$G142&lt;=CN$6),5,IF($L142=1,2,1)),IF(AND($G142&gt;=CN$5,$G142&lt;=CN$6),IF($M142&gt;0,4,3),0)),IF(AND($D142&lt;=CN$6,$E142&gt;=CN$5),60,0)))</f>
        <v/>
      </c>
      <c r="CO142" s="80" t="str">
        <f>IF(OR($A142="",NOT(ISNUMBER($G142))),"",IF(AND($F142&lt;=CO$6,$G142&gt;=CO$5),IF(CO$5&gt;$N142,5,$K142)*10+IF(AND($F142&gt;=CO$5,$F142&lt;=CO$6),IF(AND($G142&gt;=CO$5,$G142&lt;=CO$6),5,IF($L142=1,2,1)),IF(AND($G142&gt;=CO$5,$G142&lt;=CO$6),IF($M142&gt;0,4,3),0)),IF(AND($D142&lt;=CO$6,$E142&gt;=CO$5),60,0)))</f>
        <v/>
      </c>
      <c r="CP142" s="80" t="str">
        <f>IF(OR($A142="",NOT(ISNUMBER($G142))),"",IF(AND($F142&lt;=CP$6,$G142&gt;=CP$5),IF(CP$5&gt;$N142,5,$K142)*10+IF(AND($F142&gt;=CP$5,$F142&lt;=CP$6),IF(AND($G142&gt;=CP$5,$G142&lt;=CP$6),5,IF($L142=1,2,1)),IF(AND($G142&gt;=CP$5,$G142&lt;=CP$6),IF($M142&gt;0,4,3),0)),IF(AND($D142&lt;=CP$6,$E142&gt;=CP$5),60,0)))</f>
        <v/>
      </c>
      <c r="CQ142" s="80" t="str">
        <f>IF(OR($A142="",NOT(ISNUMBER($G142))),"",IF(AND($F142&lt;=CQ$6,$G142&gt;=CQ$5),IF(CQ$5&gt;$N142,5,$K142)*10+IF(AND($F142&gt;=CQ$5,$F142&lt;=CQ$6),IF(AND($G142&gt;=CQ$5,$G142&lt;=CQ$6),5,IF($L142=1,2,1)),IF(AND($G142&gt;=CQ$5,$G142&lt;=CQ$6),IF($M142&gt;0,4,3),0)),IF(AND($D142&lt;=CQ$6,$E142&gt;=CQ$5),60,0)))</f>
        <v/>
      </c>
      <c r="CR142" s="80" t="str">
        <f>IF(OR($A142="",NOT(ISNUMBER($G142))),"",IF(AND($F142&lt;=CR$6,$G142&gt;=CR$5),IF(CR$5&gt;$N142,5,$K142)*10+IF(AND($F142&gt;=CR$5,$F142&lt;=CR$6),IF(AND($G142&gt;=CR$5,$G142&lt;=CR$6),5,IF($L142=1,2,1)),IF(AND($G142&gt;=CR$5,$G142&lt;=CR$6),IF($M142&gt;0,4,3),0)),IF(AND($D142&lt;=CR$6,$E142&gt;=CR$5),60,0)))</f>
        <v/>
      </c>
      <c r="CS142" s="80" t="str">
        <f>IF(OR($A142="",NOT(ISNUMBER($G142))),"",IF(AND($F142&lt;=CS$6,$G142&gt;=CS$5),IF(CS$5&gt;$N142,5,$K142)*10+IF(AND($F142&gt;=CS$5,$F142&lt;=CS$6),IF(AND($G142&gt;=CS$5,$G142&lt;=CS$6),5,IF($L142=1,2,1)),IF(AND($G142&gt;=CS$5,$G142&lt;=CS$6),IF($M142&gt;0,4,3),0)),IF(AND($D142&lt;=CS$6,$E142&gt;=CS$5),60,0)))</f>
        <v/>
      </c>
      <c r="CT142" s="80" t="str">
        <f>IF(OR($A142="",NOT(ISNUMBER($G142))),"",IF(AND($F142&lt;=CT$6,$G142&gt;=CT$5),IF(CT$5&gt;$N142,5,$K142)*10+IF(AND($F142&gt;=CT$5,$F142&lt;=CT$6),IF(AND($G142&gt;=CT$5,$G142&lt;=CT$6),5,IF($L142=1,2,1)),IF(AND($G142&gt;=CT$5,$G142&lt;=CT$6),IF($M142&gt;0,4,3),0)),IF(AND($D142&lt;=CT$6,$E142&gt;=CT$5),60,0)))</f>
        <v/>
      </c>
      <c r="CU142" s="80" t="str">
        <f>IF(OR($A142="",NOT(ISNUMBER($G142))),"",IF(AND($F142&lt;=CU$6,$G142&gt;=CU$5),IF(CU$5&gt;$N142,5,$K142)*10+IF(AND($F142&gt;=CU$5,$F142&lt;=CU$6),IF(AND($G142&gt;=CU$5,$G142&lt;=CU$6),5,IF($L142=1,2,1)),IF(AND($G142&gt;=CU$5,$G142&lt;=CU$6),IF($M142&gt;0,4,3),0)),IF(AND($D142&lt;=CU$6,$E142&gt;=CU$5),60,0)))</f>
        <v/>
      </c>
      <c r="CV142" s="80" t="str">
        <f>IF(OR($A142="",NOT(ISNUMBER($G142))),"",IF(AND($F142&lt;=CV$6,$G142&gt;=CV$5),IF(CV$5&gt;$N142,5,$K142)*10+IF(AND($F142&gt;=CV$5,$F142&lt;=CV$6),IF(AND($G142&gt;=CV$5,$G142&lt;=CV$6),5,IF($L142=1,2,1)),IF(AND($G142&gt;=CV$5,$G142&lt;=CV$6),IF($M142&gt;0,4,3),0)),IF(AND($D142&lt;=CV$6,$E142&gt;=CV$5),60,0)))</f>
        <v/>
      </c>
      <c r="CW142" s="80" t="str">
        <f>IF(OR($A142="",NOT(ISNUMBER($G142))),"",IF(AND($F142&lt;=CW$6,$G142&gt;=CW$5),IF(CW$5&gt;$N142,5,$K142)*10+IF(AND($F142&gt;=CW$5,$F142&lt;=CW$6),IF(AND($G142&gt;=CW$5,$G142&lt;=CW$6),5,IF($L142=1,2,1)),IF(AND($G142&gt;=CW$5,$G142&lt;=CW$6),IF($M142&gt;0,4,3),0)),IF(AND($D142&lt;=CW$6,$E142&gt;=CW$5),60,0)))</f>
        <v/>
      </c>
      <c r="CX142" s="80" t="str">
        <f>IF(OR($A142="",NOT(ISNUMBER($G142))),"",IF(AND($F142&lt;=CX$6,$G142&gt;=CX$5),IF(CX$5&gt;$N142,5,$K142)*10+IF(AND($F142&gt;=CX$5,$F142&lt;=CX$6),IF(AND($G142&gt;=CX$5,$G142&lt;=CX$6),5,IF($L142=1,2,1)),IF(AND($G142&gt;=CX$5,$G142&lt;=CX$6),IF($M142&gt;0,4,3),0)),IF(AND($D142&lt;=CX$6,$E142&gt;=CX$5),60,0)))</f>
        <v/>
      </c>
      <c r="CY142" s="80" t="str">
        <f>IF(OR($A142="",NOT(ISNUMBER($G142))),"",IF(AND($F142&lt;=CY$6,$G142&gt;=CY$5),IF(CY$5&gt;$N142,5,$K142)*10+IF(AND($F142&gt;=CY$5,$F142&lt;=CY$6),IF(AND($G142&gt;=CY$5,$G142&lt;=CY$6),5,IF($L142=1,2,1)),IF(AND($G142&gt;=CY$5,$G142&lt;=CY$6),IF($M142&gt;0,4,3),0)),IF(AND($D142&lt;=CY$6,$E142&gt;=CY$5),60,0)))</f>
        <v/>
      </c>
      <c r="CZ142" s="80" t="str">
        <f>IF(OR($A142="",NOT(ISNUMBER($G142))),"",IF(AND($F142&lt;=CZ$6,$G142&gt;=CZ$5),IF(CZ$5&gt;$N142,5,$K142)*10+IF(AND($F142&gt;=CZ$5,$F142&lt;=CZ$6),IF(AND($G142&gt;=CZ$5,$G142&lt;=CZ$6),5,IF($L142=1,2,1)),IF(AND($G142&gt;=CZ$5,$G142&lt;=CZ$6),IF($M142&gt;0,4,3),0)),IF(AND($D142&lt;=CZ$6,$E142&gt;=CZ$5),60,0)))</f>
        <v/>
      </c>
      <c r="DA142" s="80" t="str">
        <f>IF(OR($A142="",NOT(ISNUMBER($G142))),"",IF(AND($F142&lt;=DA$6,$G142&gt;=DA$5),IF(DA$5&gt;$N142,5,$K142)*10+IF(AND($F142&gt;=DA$5,$F142&lt;=DA$6),IF(AND($G142&gt;=DA$5,$G142&lt;=DA$6),5,IF($L142=1,2,1)),IF(AND($G142&gt;=DA$5,$G142&lt;=DA$6),IF($M142&gt;0,4,3),0)),IF(AND($D142&lt;=DA$6,$E142&gt;=DA$5),60,0)))</f>
        <v/>
      </c>
      <c r="DB142" s="80" t="str">
        <f>IF(OR($A142="",NOT(ISNUMBER($G142))),"",IF(AND($F142&lt;=DB$6,$G142&gt;=DB$5),IF(DB$5&gt;$N142,5,$K142)*10+IF(AND($F142&gt;=DB$5,$F142&lt;=DB$6),IF(AND($G142&gt;=DB$5,$G142&lt;=DB$6),5,IF($L142=1,2,1)),IF(AND($G142&gt;=DB$5,$G142&lt;=DB$6),IF($M142&gt;0,4,3),0)),IF(AND($D142&lt;=DB$6,$E142&gt;=DB$5),60,0)))</f>
        <v/>
      </c>
      <c r="DC142" s="80" t="str">
        <f>IF(OR($A142="",NOT(ISNUMBER($G142))),"",IF(AND($F142&lt;=DC$6,$G142&gt;=DC$5),IF(DC$5&gt;$N142,5,$K142)*10+IF(AND($F142&gt;=DC$5,$F142&lt;=DC$6),IF(AND($G142&gt;=DC$5,$G142&lt;=DC$6),5,IF($L142=1,2,1)),IF(AND($G142&gt;=DC$5,$G142&lt;=DC$6),IF($M142&gt;0,4,3),0)),IF(AND($D142&lt;=DC$6,$E142&gt;=DC$5),60,0)))</f>
        <v/>
      </c>
      <c r="DD142" s="80" t="str">
        <f>IF(OR($A142="",NOT(ISNUMBER($G142))),"",IF(AND($F142&lt;=DD$6,$G142&gt;=DD$5),IF(DD$5&gt;$N142,5,$K142)*10+IF(AND($F142&gt;=DD$5,$F142&lt;=DD$6),IF(AND($G142&gt;=DD$5,$G142&lt;=DD$6),5,IF($L142=1,2,1)),IF(AND($G142&gt;=DD$5,$G142&lt;=DD$6),IF($M142&gt;0,4,3),0)),IF(AND($D142&lt;=DD$6,$E142&gt;=DD$5),60,0)))</f>
        <v/>
      </c>
      <c r="DE142" s="80" t="str">
        <f>IF(OR($A142="",NOT(ISNUMBER($G142))),"",IF(AND($F142&lt;=DE$6,$G142&gt;=DE$5),IF(DE$5&gt;$N142,5,$K142)*10+IF(AND($F142&gt;=DE$5,$F142&lt;=DE$6),IF(AND($G142&gt;=DE$5,$G142&lt;=DE$6),5,IF($L142=1,2,1)),IF(AND($G142&gt;=DE$5,$G142&lt;=DE$6),IF($M142&gt;0,4,3),0)),IF(AND($D142&lt;=DE$6,$E142&gt;=DE$5),60,0)))</f>
        <v/>
      </c>
      <c r="DF142" s="80" t="str">
        <f>IF(OR($A142="",NOT(ISNUMBER($G142))),"",IF(AND($F142&lt;=DF$6,$G142&gt;=DF$5),IF(DF$5&gt;$N142,5,$K142)*10+IF(AND($F142&gt;=DF$5,$F142&lt;=DF$6),IF(AND($G142&gt;=DF$5,$G142&lt;=DF$6),5,IF($L142=1,2,1)),IF(AND($G142&gt;=DF$5,$G142&lt;=DF$6),IF($M142&gt;0,4,3),0)),IF(AND($D142&lt;=DF$6,$E142&gt;=DF$5),60,0)))</f>
        <v/>
      </c>
      <c r="DG142" s="80" t="str">
        <f>IF(OR($A142="",NOT(ISNUMBER($G142))),"",IF(AND($F142&lt;=DG$6,$G142&gt;=DG$5),IF(DG$5&gt;$N142,5,$K142)*10+IF(AND($F142&gt;=DG$5,$F142&lt;=DG$6),IF(AND($G142&gt;=DG$5,$G142&lt;=DG$6),5,IF($L142=1,2,1)),IF(AND($G142&gt;=DG$5,$G142&lt;=DG$6),IF($M142&gt;0,4,3),0)),IF(AND($D142&lt;=DG$6,$E142&gt;=DG$5),60,0)))</f>
        <v/>
      </c>
      <c r="DH142" s="80" t="str">
        <f>IF(OR($A142="",NOT(ISNUMBER($G142))),"",IF(AND($F142&lt;=DH$6,$G142&gt;=DH$5),IF(DH$5&gt;$N142,5,$K142)*10+IF(AND($F142&gt;=DH$5,$F142&lt;=DH$6),IF(AND($G142&gt;=DH$5,$G142&lt;=DH$6),5,IF($L142=1,2,1)),IF(AND($G142&gt;=DH$5,$G142&lt;=DH$6),IF($M142&gt;0,4,3),0)),IF(AND($D142&lt;=DH$6,$E142&gt;=DH$5),60,0)))</f>
        <v/>
      </c>
      <c r="DI142" s="80" t="str">
        <f>IF(OR($A142="",NOT(ISNUMBER($G142))),"",IF(AND($F142&lt;=DI$6,$G142&gt;=DI$5),IF(DI$5&gt;$N142,5,$K142)*10+IF(AND($F142&gt;=DI$5,$F142&lt;=DI$6),IF(AND($G142&gt;=DI$5,$G142&lt;=DI$6),5,IF($L142=1,2,1)),IF(AND($G142&gt;=DI$5,$G142&lt;=DI$6),IF($M142&gt;0,4,3),0)),IF(AND($D142&lt;=DI$6,$E142&gt;=DI$5),60,0)))</f>
        <v/>
      </c>
      <c r="DJ142" s="80" t="str">
        <f>IF(OR($A142="",NOT(ISNUMBER($G142))),"",IF(AND($F142&lt;=DJ$6,$G142&gt;=DJ$5),IF(DJ$5&gt;$N142,5,$K142)*10+IF(AND($F142&gt;=DJ$5,$F142&lt;=DJ$6),IF(AND($G142&gt;=DJ$5,$G142&lt;=DJ$6),5,IF($L142=1,2,1)),IF(AND($G142&gt;=DJ$5,$G142&lt;=DJ$6),IF($M142&gt;0,4,3),0)),IF(AND($D142&lt;=DJ$6,$E142&gt;=DJ$5),60,0)))</f>
        <v/>
      </c>
      <c r="DK142" s="80" t="str">
        <f>IF(OR($A142="",NOT(ISNUMBER($G142))),"",IF(AND($F142&lt;=DK$6,$G142&gt;=DK$5),IF(DK$5&gt;$N142,5,$K142)*10+IF(AND($F142&gt;=DK$5,$F142&lt;=DK$6),IF(AND($G142&gt;=DK$5,$G142&lt;=DK$6),5,IF($L142=1,2,1)),IF(AND($G142&gt;=DK$5,$G142&lt;=DK$6),IF($M142&gt;0,4,3),0)),IF(AND($D142&lt;=DK$6,$E142&gt;=DK$5),60,0)))</f>
        <v/>
      </c>
      <c r="DL142" s="80" t="str">
        <f>IF(OR($A142="",NOT(ISNUMBER($G142))),"",IF(AND($F142&lt;=DL$6,$G142&gt;=DL$5),IF(DL$5&gt;$N142,5,$K142)*10+IF(AND($F142&gt;=DL$5,$F142&lt;=DL$6),IF(AND($G142&gt;=DL$5,$G142&lt;=DL$6),5,IF($L142=1,2,1)),IF(AND($G142&gt;=DL$5,$G142&lt;=DL$6),IF($M142&gt;0,4,3),0)),IF(AND($D142&lt;=DL$6,$E142&gt;=DL$5),60,0)))</f>
        <v/>
      </c>
      <c r="DM142" s="80" t="str">
        <f>IF(OR($A142="",NOT(ISNUMBER($G142))),"",IF(AND($F142&lt;=DM$6,$G142&gt;=DM$5),IF(DM$5&gt;$N142,5,$K142)*10+IF(AND($F142&gt;=DM$5,$F142&lt;=DM$6),IF(AND($G142&gt;=DM$5,$G142&lt;=DM$6),5,IF($L142=1,2,1)),IF(AND($G142&gt;=DM$5,$G142&lt;=DM$6),IF($M142&gt;0,4,3),0)),IF(AND($D142&lt;=DM$6,$E142&gt;=DM$5),60,0)))</f>
        <v/>
      </c>
      <c r="DN142" s="80" t="str">
        <f>IF(OR($A142="",NOT(ISNUMBER($G142))),"",IF(AND($F142&lt;=DN$6,$G142&gt;=DN$5),IF(DN$5&gt;$N142,5,$K142)*10+IF(AND($F142&gt;=DN$5,$F142&lt;=DN$6),IF(AND($G142&gt;=DN$5,$G142&lt;=DN$6),5,IF($L142=1,2,1)),IF(AND($G142&gt;=DN$5,$G142&lt;=DN$6),IF($M142&gt;0,4,3),0)),IF(AND($D142&lt;=DN$6,$E142&gt;=DN$5),60,0)))</f>
        <v/>
      </c>
      <c r="DO142" s="80" t="str">
        <f>IF(OR($A142="",NOT(ISNUMBER($G142))),"",IF(AND($F142&lt;=DO$6,$G142&gt;=DO$5),IF(DO$5&gt;$N142,5,$K142)*10+IF(AND($F142&gt;=DO$5,$F142&lt;=DO$6),IF(AND($G142&gt;=DO$5,$G142&lt;=DO$6),5,IF($L142=1,2,1)),IF(AND($G142&gt;=DO$5,$G142&lt;=DO$6),IF($M142&gt;0,4,3),0)),IF(AND($D142&lt;=DO$6,$E142&gt;=DO$5),60,0)))</f>
        <v/>
      </c>
      <c r="DP142" s="80" t="str">
        <f>IF(OR($A142="",NOT(ISNUMBER($G142))),"",IF(AND($F142&lt;=DP$6,$G142&gt;=DP$5),IF(DP$5&gt;$N142,5,$K142)*10+IF(AND($F142&gt;=DP$5,$F142&lt;=DP$6),IF(AND($G142&gt;=DP$5,$G142&lt;=DP$6),5,IF($L142=1,2,1)),IF(AND($G142&gt;=DP$5,$G142&lt;=DP$6),IF($M142&gt;0,4,3),0)),IF(AND($D142&lt;=DP$6,$E142&gt;=DP$5),60,0)))</f>
        <v/>
      </c>
      <c r="DQ142" s="80" t="str">
        <f>IF(OR($A142="",NOT(ISNUMBER($G142))),"",IF(AND($F142&lt;=DQ$6,$G142&gt;=DQ$5),IF(DQ$5&gt;$N142,5,$K142)*10+IF(AND($F142&gt;=DQ$5,$F142&lt;=DQ$6),IF(AND($G142&gt;=DQ$5,$G142&lt;=DQ$6),5,IF($L142=1,2,1)),IF(AND($G142&gt;=DQ$5,$G142&lt;=DQ$6),IF($M142&gt;0,4,3),0)),IF(AND($D142&lt;=DQ$6,$E142&gt;=DQ$5),60,0)))</f>
        <v/>
      </c>
      <c r="DR142" s="80" t="str">
        <f>IF(OR($A142="",NOT(ISNUMBER($G142))),"",IF(AND($F142&lt;=DR$6,$G142&gt;=DR$5),IF(DR$5&gt;$N142,5,$K142)*10+IF(AND($F142&gt;=DR$5,$F142&lt;=DR$6),IF(AND($G142&gt;=DR$5,$G142&lt;=DR$6),5,IF($L142=1,2,1)),IF(AND($G142&gt;=DR$5,$G142&lt;=DR$6),IF($M142&gt;0,4,3),0)),IF(AND($D142&lt;=DR$6,$E142&gt;=DR$5),60,0)))</f>
        <v/>
      </c>
      <c r="DS142" s="80" t="str">
        <f>IF(OR($A142="",NOT(ISNUMBER($G142))),"",IF(AND($F142&lt;=DS$6,$G142&gt;=DS$5),IF(DS$5&gt;$N142,5,$K142)*10+IF(AND($F142&gt;=DS$5,$F142&lt;=DS$6),IF(AND($G142&gt;=DS$5,$G142&lt;=DS$6),5,IF($L142=1,2,1)),IF(AND($G142&gt;=DS$5,$G142&lt;=DS$6),IF($M142&gt;0,4,3),0)),IF(AND($D142&lt;=DS$6,$E142&gt;=DS$5),60,0)))</f>
        <v/>
      </c>
      <c r="DT142" s="80" t="str">
        <f>IF(OR($A142="",NOT(ISNUMBER($G142))),"",IF(AND($F142&lt;=DT$6,$G142&gt;=DT$5),IF(DT$5&gt;$N142,5,$K142)*10+IF(AND($F142&gt;=DT$5,$F142&lt;=DT$6),IF(AND($G142&gt;=DT$5,$G142&lt;=DT$6),5,IF($L142=1,2,1)),IF(AND($G142&gt;=DT$5,$G142&lt;=DT$6),IF($M142&gt;0,4,3),0)),IF(AND($D142&lt;=DT$6,$E142&gt;=DT$5),60,0)))</f>
        <v/>
      </c>
      <c r="DU142" s="80" t="str">
        <f>IF(OR($A142="",NOT(ISNUMBER($G142))),"",IF(AND($F142&lt;=DU$6,$G142&gt;=DU$5),IF(DU$5&gt;$N142,5,$K142)*10+IF(AND($F142&gt;=DU$5,$F142&lt;=DU$6),IF(AND($G142&gt;=DU$5,$G142&lt;=DU$6),5,IF($L142=1,2,1)),IF(AND($G142&gt;=DU$5,$G142&lt;=DU$6),IF($M142&gt;0,4,3),0)),IF(AND($D142&lt;=DU$6,$E142&gt;=DU$5),60,0)))</f>
        <v/>
      </c>
      <c r="DV142" s="80" t="str">
        <f>IF(OR($A142="",NOT(ISNUMBER($G142))),"",IF(AND($F142&lt;=DV$6,$G142&gt;=DV$5),IF(DV$5&gt;$N142,5,$K142)*10+IF(AND($F142&gt;=DV$5,$F142&lt;=DV$6),IF(AND($G142&gt;=DV$5,$G142&lt;=DV$6),5,IF($L142=1,2,1)),IF(AND($G142&gt;=DV$5,$G142&lt;=DV$6),IF($M142&gt;0,4,3),0)),IF(AND($D142&lt;=DV$6,$E142&gt;=DV$5),60,0)))</f>
        <v/>
      </c>
      <c r="DW142" s="80" t="str">
        <f>IF(OR($A142="",NOT(ISNUMBER($G142))),"",IF(AND($F142&lt;=DW$6,$G142&gt;=DW$5),IF(DW$5&gt;$N142,5,$K142)*10+IF(AND($F142&gt;=DW$5,$F142&lt;=DW$6),IF(AND($G142&gt;=DW$5,$G142&lt;=DW$6),5,IF($L142=1,2,1)),IF(AND($G142&gt;=DW$5,$G142&lt;=DW$6),IF($M142&gt;0,4,3),0)),IF(AND($D142&lt;=DW$6,$E142&gt;=DW$5),60,0)))</f>
        <v/>
      </c>
      <c r="DX142" s="80" t="str">
        <f>IF(OR($A142="",NOT(ISNUMBER($G142))),"",IF(AND($F142&lt;=DX$6,$G142&gt;=DX$5),IF(DX$5&gt;$N142,5,$K142)*10+IF(AND($F142&gt;=DX$5,$F142&lt;=DX$6),IF(AND($G142&gt;=DX$5,$G142&lt;=DX$6),5,IF($L142=1,2,1)),IF(AND($G142&gt;=DX$5,$G142&lt;=DX$6),IF($M142&gt;0,4,3),0)),IF(AND($D142&lt;=DX$6,$E142&gt;=DX$5),60,0)))</f>
        <v/>
      </c>
      <c r="DY142" s="80" t="str">
        <f>IF(OR($A142="",NOT(ISNUMBER($G142))),"",IF(AND($F142&lt;=DY$6,$G142&gt;=DY$5),IF(DY$5&gt;$N142,5,$K142)*10+IF(AND($F142&gt;=DY$5,$F142&lt;=DY$6),IF(AND($G142&gt;=DY$5,$G142&lt;=DY$6),5,IF($L142=1,2,1)),IF(AND($G142&gt;=DY$5,$G142&lt;=DY$6),IF($M142&gt;0,4,3),0)),IF(AND($D142&lt;=DY$6,$E142&gt;=DY$5),60,0)))</f>
        <v/>
      </c>
      <c r="DZ142" s="80" t="str">
        <f>IF(OR($A142="",NOT(ISNUMBER($G142))),"",IF(AND($F142&lt;=DZ$6,$G142&gt;=DZ$5),IF(DZ$5&gt;$N142,5,$K142)*10+IF(AND($F142&gt;=DZ$5,$F142&lt;=DZ$6),IF(AND($G142&gt;=DZ$5,$G142&lt;=DZ$6),5,IF($L142=1,2,1)),IF(AND($G142&gt;=DZ$5,$G142&lt;=DZ$6),IF($M142&gt;0,4,3),0)),IF(AND($D142&lt;=DZ$6,$E142&gt;=DZ$5),60,0)))</f>
        <v/>
      </c>
      <c r="EA142" s="80" t="str">
        <f>IF(OR($A142="",NOT(ISNUMBER($G142))),"",IF(AND($F142&lt;=EA$6,$G142&gt;=EA$5),IF(EA$5&gt;$N142,5,$K142)*10+IF(AND($F142&gt;=EA$5,$F142&lt;=EA$6),IF(AND($G142&gt;=EA$5,$G142&lt;=EA$6),5,IF($L142=1,2,1)),IF(AND($G142&gt;=EA$5,$G142&lt;=EA$6),IF($M142&gt;0,4,3),0)),IF(AND($D142&lt;=EA$6,$E142&gt;=EA$5),60,0)))</f>
        <v/>
      </c>
      <c r="EB142" s="80" t="str">
        <f>IF(OR($A142="",NOT(ISNUMBER($G142))),"",IF(AND($F142&lt;=EB$6,$G142&gt;=EB$5),IF(EB$5&gt;$N142,5,$K142)*10+IF(AND($F142&gt;=EB$5,$F142&lt;=EB$6),IF(AND($G142&gt;=EB$5,$G142&lt;=EB$6),5,IF($L142=1,2,1)),IF(AND($G142&gt;=EB$5,$G142&lt;=EB$6),IF($M142&gt;0,4,3),0)),IF(AND($D142&lt;=EB$6,$E142&gt;=EB$5),60,0)))</f>
        <v/>
      </c>
      <c r="EC142" s="80" t="str">
        <f>IF(OR($A142="",NOT(ISNUMBER($G142))),"",IF(AND($F142&lt;=EC$6,$G142&gt;=EC$5),IF(EC$5&gt;$N142,5,$K142)*10+IF(AND($F142&gt;=EC$5,$F142&lt;=EC$6),IF(AND($G142&gt;=EC$5,$G142&lt;=EC$6),5,IF($L142=1,2,1)),IF(AND($G142&gt;=EC$5,$G142&lt;=EC$6),IF($M142&gt;0,4,3),0)),IF(AND($D142&lt;=EC$6,$E142&gt;=EC$5),60,0)))</f>
        <v/>
      </c>
      <c r="ED142" s="80" t="str">
        <f>IF(OR($A142="",NOT(ISNUMBER($G142))),"",IF(AND($F142&lt;=ED$6,$G142&gt;=ED$5),IF(ED$5&gt;$N142,5,$K142)*10+IF(AND($F142&gt;=ED$5,$F142&lt;=ED$6),IF(AND($G142&gt;=ED$5,$G142&lt;=ED$6),5,IF($L142=1,2,1)),IF(AND($G142&gt;=ED$5,$G142&lt;=ED$6),IF($M142&gt;0,4,3),0)),IF(AND($D142&lt;=ED$6,$E142&gt;=ED$5),60,0)))</f>
        <v/>
      </c>
    </row>
    <row r="143" ht="18" customHeight="1">
      <c r="A143" s="52" t="str">
        <f>IF(Tasks!$B143="","",Tasks!$A143)</f>
        <v/>
      </c>
      <c r="B143" s="78" t="str">
        <f>IF(Tasks!$B143="","",Tasks!$B143)</f>
        <v/>
      </c>
      <c r="C143" s="25" t="str">
        <f>IF($B143="","",IF(AND(Tasks!$D143="",Tasks!$G143=""),"-",IF(Tasks!$D143="","",Tasks!$D143&amp;IF(OR(Tasks!$E143="",Tasks!$E143="FS"),IF(N(Tasks!$F143)=0,"","FS"),Tasks!$E143)&amp;IF(N(Tasks!$F143)=0,"",IF(Tasks!$F143&gt;0,"+","")&amp;Tasks!$F143))&amp;IF(AND(Tasks!$D143&lt;&gt;"",Tasks!$G143&lt;&gt;""),", ","")&amp;IF(Tasks!$G143="","",Tasks!$G143&amp;IF(OR(Tasks!$H143="",Tasks!$H143="FS"),IF(N(Tasks!$I143)=0,"","FS"),Tasks!$H143)&amp;IF(N(Tasks!$I143)=0,"",IF(Tasks!$I143&gt;0,"+","")&amp;Tasks!$I143))))</f>
        <v/>
      </c>
      <c r="D143" s="51" t="str">
        <f>IF(OR($B143="",Tasks!$Q143=""),"",Tasks!$Q143)</f>
        <v/>
      </c>
      <c r="E143" s="51" t="str">
        <f>IF(OR($B143="",Tasks!$R143=""),"",Tasks!$R143)</f>
        <v/>
      </c>
      <c r="F143" s="51" t="str">
        <f>IF(OR($B143="",Tasks!$S143=""),"",Tasks!$S143)</f>
        <v/>
      </c>
      <c r="G143" s="51" t="str">
        <f>IF(OR($B143="",Tasks!$T143=""),"",Tasks!$T143)</f>
        <v/>
      </c>
      <c r="H143" s="52" t="str">
        <f>IF($B143="","",Tasks!$AE143)</f>
        <v/>
      </c>
      <c r="I143" s="79" t="str">
        <f>IF($B143="","",Tasks!$AF143)</f>
        <v/>
      </c>
      <c r="J143" s="53" t="str">
        <f>IF(OR($B143="",Tasks!$V143=""),"",Tasks!$V143)</f>
        <v/>
      </c>
      <c r="K143" s="52" t="str">
        <f>IF($B143="","",Tasks!$AA143)</f>
        <v/>
      </c>
      <c r="L143" s="52" t="str">
        <f>IF($B143="","",Tasks!$AB143)</f>
        <v/>
      </c>
      <c r="M143" s="52" t="str">
        <f>IF($B143="","",Tasks!$Z143)</f>
        <v/>
      </c>
      <c r="N143" s="52" t="str">
        <f>IF(OR($B143="",Tasks!$AG143=""),"",Tasks!$AG143)</f>
        <v/>
      </c>
      <c r="O143" s="80" t="str">
        <f>IF(OR($A143="",NOT(ISNUMBER($G143))),"",IF(AND($F143&lt;=O$6,$G143&gt;=O$5),IF(O$5&gt;$N143,5,$K143)*10+IF(AND($F143&gt;=O$5,$F143&lt;=O$6),IF(AND($G143&gt;=O$5,$G143&lt;=O$6),5,IF($L143=1,2,1)),IF(AND($G143&gt;=O$5,$G143&lt;=O$6),IF($M143&gt;0,4,3),0)),IF(AND($D143&lt;=O$6,$E143&gt;=O$5),60,0)))</f>
        <v/>
      </c>
      <c r="P143" s="80" t="str">
        <f>IF(OR($A143="",NOT(ISNUMBER($G143))),"",IF(AND($F143&lt;=P$6,$G143&gt;=P$5),IF(P$5&gt;$N143,5,$K143)*10+IF(AND($F143&gt;=P$5,$F143&lt;=P$6),IF(AND($G143&gt;=P$5,$G143&lt;=P$6),5,IF($L143=1,2,1)),IF(AND($G143&gt;=P$5,$G143&lt;=P$6),IF($M143&gt;0,4,3),0)),IF(AND($D143&lt;=P$6,$E143&gt;=P$5),60,0)))</f>
        <v/>
      </c>
      <c r="Q143" s="80" t="str">
        <f>IF(OR($A143="",NOT(ISNUMBER($G143))),"",IF(AND($F143&lt;=Q$6,$G143&gt;=Q$5),IF(Q$5&gt;$N143,5,$K143)*10+IF(AND($F143&gt;=Q$5,$F143&lt;=Q$6),IF(AND($G143&gt;=Q$5,$G143&lt;=Q$6),5,IF($L143=1,2,1)),IF(AND($G143&gt;=Q$5,$G143&lt;=Q$6),IF($M143&gt;0,4,3),0)),IF(AND($D143&lt;=Q$6,$E143&gt;=Q$5),60,0)))</f>
        <v/>
      </c>
      <c r="R143" s="80" t="str">
        <f>IF(OR($A143="",NOT(ISNUMBER($G143))),"",IF(AND($F143&lt;=R$6,$G143&gt;=R$5),IF(R$5&gt;$N143,5,$K143)*10+IF(AND($F143&gt;=R$5,$F143&lt;=R$6),IF(AND($G143&gt;=R$5,$G143&lt;=R$6),5,IF($L143=1,2,1)),IF(AND($G143&gt;=R$5,$G143&lt;=R$6),IF($M143&gt;0,4,3),0)),IF(AND($D143&lt;=R$6,$E143&gt;=R$5),60,0)))</f>
        <v/>
      </c>
      <c r="S143" s="80" t="str">
        <f>IF(OR($A143="",NOT(ISNUMBER($G143))),"",IF(AND($F143&lt;=S$6,$G143&gt;=S$5),IF(S$5&gt;$N143,5,$K143)*10+IF(AND($F143&gt;=S$5,$F143&lt;=S$6),IF(AND($G143&gt;=S$5,$G143&lt;=S$6),5,IF($L143=1,2,1)),IF(AND($G143&gt;=S$5,$G143&lt;=S$6),IF($M143&gt;0,4,3),0)),IF(AND($D143&lt;=S$6,$E143&gt;=S$5),60,0)))</f>
        <v/>
      </c>
      <c r="T143" s="80" t="str">
        <f>IF(OR($A143="",NOT(ISNUMBER($G143))),"",IF(AND($F143&lt;=T$6,$G143&gt;=T$5),IF(T$5&gt;$N143,5,$K143)*10+IF(AND($F143&gt;=T$5,$F143&lt;=T$6),IF(AND($G143&gt;=T$5,$G143&lt;=T$6),5,IF($L143=1,2,1)),IF(AND($G143&gt;=T$5,$G143&lt;=T$6),IF($M143&gt;0,4,3),0)),IF(AND($D143&lt;=T$6,$E143&gt;=T$5),60,0)))</f>
        <v/>
      </c>
      <c r="U143" s="80" t="str">
        <f>IF(OR($A143="",NOT(ISNUMBER($G143))),"",IF(AND($F143&lt;=U$6,$G143&gt;=U$5),IF(U$5&gt;$N143,5,$K143)*10+IF(AND($F143&gt;=U$5,$F143&lt;=U$6),IF(AND($G143&gt;=U$5,$G143&lt;=U$6),5,IF($L143=1,2,1)),IF(AND($G143&gt;=U$5,$G143&lt;=U$6),IF($M143&gt;0,4,3),0)),IF(AND($D143&lt;=U$6,$E143&gt;=U$5),60,0)))</f>
        <v/>
      </c>
      <c r="V143" s="80" t="str">
        <f>IF(OR($A143="",NOT(ISNUMBER($G143))),"",IF(AND($F143&lt;=V$6,$G143&gt;=V$5),IF(V$5&gt;$N143,5,$K143)*10+IF(AND($F143&gt;=V$5,$F143&lt;=V$6),IF(AND($G143&gt;=V$5,$G143&lt;=V$6),5,IF($L143=1,2,1)),IF(AND($G143&gt;=V$5,$G143&lt;=V$6),IF($M143&gt;0,4,3),0)),IF(AND($D143&lt;=V$6,$E143&gt;=V$5),60,0)))</f>
        <v/>
      </c>
      <c r="W143" s="80" t="str">
        <f>IF(OR($A143="",NOT(ISNUMBER($G143))),"",IF(AND($F143&lt;=W$6,$G143&gt;=W$5),IF(W$5&gt;$N143,5,$K143)*10+IF(AND($F143&gt;=W$5,$F143&lt;=W$6),IF(AND($G143&gt;=W$5,$G143&lt;=W$6),5,IF($L143=1,2,1)),IF(AND($G143&gt;=W$5,$G143&lt;=W$6),IF($M143&gt;0,4,3),0)),IF(AND($D143&lt;=W$6,$E143&gt;=W$5),60,0)))</f>
        <v/>
      </c>
      <c r="X143" s="80" t="str">
        <f>IF(OR($A143="",NOT(ISNUMBER($G143))),"",IF(AND($F143&lt;=X$6,$G143&gt;=X$5),IF(X$5&gt;$N143,5,$K143)*10+IF(AND($F143&gt;=X$5,$F143&lt;=X$6),IF(AND($G143&gt;=X$5,$G143&lt;=X$6),5,IF($L143=1,2,1)),IF(AND($G143&gt;=X$5,$G143&lt;=X$6),IF($M143&gt;0,4,3),0)),IF(AND($D143&lt;=X$6,$E143&gt;=X$5),60,0)))</f>
        <v/>
      </c>
      <c r="Y143" s="80" t="str">
        <f>IF(OR($A143="",NOT(ISNUMBER($G143))),"",IF(AND($F143&lt;=Y$6,$G143&gt;=Y$5),IF(Y$5&gt;$N143,5,$K143)*10+IF(AND($F143&gt;=Y$5,$F143&lt;=Y$6),IF(AND($G143&gt;=Y$5,$G143&lt;=Y$6),5,IF($L143=1,2,1)),IF(AND($G143&gt;=Y$5,$G143&lt;=Y$6),IF($M143&gt;0,4,3),0)),IF(AND($D143&lt;=Y$6,$E143&gt;=Y$5),60,0)))</f>
        <v/>
      </c>
      <c r="Z143" s="80" t="str">
        <f>IF(OR($A143="",NOT(ISNUMBER($G143))),"",IF(AND($F143&lt;=Z$6,$G143&gt;=Z$5),IF(Z$5&gt;$N143,5,$K143)*10+IF(AND($F143&gt;=Z$5,$F143&lt;=Z$6),IF(AND($G143&gt;=Z$5,$G143&lt;=Z$6),5,IF($L143=1,2,1)),IF(AND($G143&gt;=Z$5,$G143&lt;=Z$6),IF($M143&gt;0,4,3),0)),IF(AND($D143&lt;=Z$6,$E143&gt;=Z$5),60,0)))</f>
        <v/>
      </c>
      <c r="AA143" s="80" t="str">
        <f>IF(OR($A143="",NOT(ISNUMBER($G143))),"",IF(AND($F143&lt;=AA$6,$G143&gt;=AA$5),IF(AA$5&gt;$N143,5,$K143)*10+IF(AND($F143&gt;=AA$5,$F143&lt;=AA$6),IF(AND($G143&gt;=AA$5,$G143&lt;=AA$6),5,IF($L143=1,2,1)),IF(AND($G143&gt;=AA$5,$G143&lt;=AA$6),IF($M143&gt;0,4,3),0)),IF(AND($D143&lt;=AA$6,$E143&gt;=AA$5),60,0)))</f>
        <v/>
      </c>
      <c r="AB143" s="80" t="str">
        <f>IF(OR($A143="",NOT(ISNUMBER($G143))),"",IF(AND($F143&lt;=AB$6,$G143&gt;=AB$5),IF(AB$5&gt;$N143,5,$K143)*10+IF(AND($F143&gt;=AB$5,$F143&lt;=AB$6),IF(AND($G143&gt;=AB$5,$G143&lt;=AB$6),5,IF($L143=1,2,1)),IF(AND($G143&gt;=AB$5,$G143&lt;=AB$6),IF($M143&gt;0,4,3),0)),IF(AND($D143&lt;=AB$6,$E143&gt;=AB$5),60,0)))</f>
        <v/>
      </c>
      <c r="AC143" s="80" t="str">
        <f>IF(OR($A143="",NOT(ISNUMBER($G143))),"",IF(AND($F143&lt;=AC$6,$G143&gt;=AC$5),IF(AC$5&gt;$N143,5,$K143)*10+IF(AND($F143&gt;=AC$5,$F143&lt;=AC$6),IF(AND($G143&gt;=AC$5,$G143&lt;=AC$6),5,IF($L143=1,2,1)),IF(AND($G143&gt;=AC$5,$G143&lt;=AC$6),IF($M143&gt;0,4,3),0)),IF(AND($D143&lt;=AC$6,$E143&gt;=AC$5),60,0)))</f>
        <v/>
      </c>
      <c r="AD143" s="80" t="str">
        <f>IF(OR($A143="",NOT(ISNUMBER($G143))),"",IF(AND($F143&lt;=AD$6,$G143&gt;=AD$5),IF(AD$5&gt;$N143,5,$K143)*10+IF(AND($F143&gt;=AD$5,$F143&lt;=AD$6),IF(AND($G143&gt;=AD$5,$G143&lt;=AD$6),5,IF($L143=1,2,1)),IF(AND($G143&gt;=AD$5,$G143&lt;=AD$6),IF($M143&gt;0,4,3),0)),IF(AND($D143&lt;=AD$6,$E143&gt;=AD$5),60,0)))</f>
        <v/>
      </c>
      <c r="AE143" s="80" t="str">
        <f>IF(OR($A143="",NOT(ISNUMBER($G143))),"",IF(AND($F143&lt;=AE$6,$G143&gt;=AE$5),IF(AE$5&gt;$N143,5,$K143)*10+IF(AND($F143&gt;=AE$5,$F143&lt;=AE$6),IF(AND($G143&gt;=AE$5,$G143&lt;=AE$6),5,IF($L143=1,2,1)),IF(AND($G143&gt;=AE$5,$G143&lt;=AE$6),IF($M143&gt;0,4,3),0)),IF(AND($D143&lt;=AE$6,$E143&gt;=AE$5),60,0)))</f>
        <v/>
      </c>
      <c r="AF143" s="80" t="str">
        <f>IF(OR($A143="",NOT(ISNUMBER($G143))),"",IF(AND($F143&lt;=AF$6,$G143&gt;=AF$5),IF(AF$5&gt;$N143,5,$K143)*10+IF(AND($F143&gt;=AF$5,$F143&lt;=AF$6),IF(AND($G143&gt;=AF$5,$G143&lt;=AF$6),5,IF($L143=1,2,1)),IF(AND($G143&gt;=AF$5,$G143&lt;=AF$6),IF($M143&gt;0,4,3),0)),IF(AND($D143&lt;=AF$6,$E143&gt;=AF$5),60,0)))</f>
        <v/>
      </c>
      <c r="AG143" s="80" t="str">
        <f>IF(OR($A143="",NOT(ISNUMBER($G143))),"",IF(AND($F143&lt;=AG$6,$G143&gt;=AG$5),IF(AG$5&gt;$N143,5,$K143)*10+IF(AND($F143&gt;=AG$5,$F143&lt;=AG$6),IF(AND($G143&gt;=AG$5,$G143&lt;=AG$6),5,IF($L143=1,2,1)),IF(AND($G143&gt;=AG$5,$G143&lt;=AG$6),IF($M143&gt;0,4,3),0)),IF(AND($D143&lt;=AG$6,$E143&gt;=AG$5),60,0)))</f>
        <v/>
      </c>
      <c r="AH143" s="80" t="str">
        <f>IF(OR($A143="",NOT(ISNUMBER($G143))),"",IF(AND($F143&lt;=AH$6,$G143&gt;=AH$5),IF(AH$5&gt;$N143,5,$K143)*10+IF(AND($F143&gt;=AH$5,$F143&lt;=AH$6),IF(AND($G143&gt;=AH$5,$G143&lt;=AH$6),5,IF($L143=1,2,1)),IF(AND($G143&gt;=AH$5,$G143&lt;=AH$6),IF($M143&gt;0,4,3),0)),IF(AND($D143&lt;=AH$6,$E143&gt;=AH$5),60,0)))</f>
        <v/>
      </c>
      <c r="AI143" s="80" t="str">
        <f>IF(OR($A143="",NOT(ISNUMBER($G143))),"",IF(AND($F143&lt;=AI$6,$G143&gt;=AI$5),IF(AI$5&gt;$N143,5,$K143)*10+IF(AND($F143&gt;=AI$5,$F143&lt;=AI$6),IF(AND($G143&gt;=AI$5,$G143&lt;=AI$6),5,IF($L143=1,2,1)),IF(AND($G143&gt;=AI$5,$G143&lt;=AI$6),IF($M143&gt;0,4,3),0)),IF(AND($D143&lt;=AI$6,$E143&gt;=AI$5),60,0)))</f>
        <v/>
      </c>
      <c r="AJ143" s="80" t="str">
        <f>IF(OR($A143="",NOT(ISNUMBER($G143))),"",IF(AND($F143&lt;=AJ$6,$G143&gt;=AJ$5),IF(AJ$5&gt;$N143,5,$K143)*10+IF(AND($F143&gt;=AJ$5,$F143&lt;=AJ$6),IF(AND($G143&gt;=AJ$5,$G143&lt;=AJ$6),5,IF($L143=1,2,1)),IF(AND($G143&gt;=AJ$5,$G143&lt;=AJ$6),IF($M143&gt;0,4,3),0)),IF(AND($D143&lt;=AJ$6,$E143&gt;=AJ$5),60,0)))</f>
        <v/>
      </c>
      <c r="AK143" s="80" t="str">
        <f>IF(OR($A143="",NOT(ISNUMBER($G143))),"",IF(AND($F143&lt;=AK$6,$G143&gt;=AK$5),IF(AK$5&gt;$N143,5,$K143)*10+IF(AND($F143&gt;=AK$5,$F143&lt;=AK$6),IF(AND($G143&gt;=AK$5,$G143&lt;=AK$6),5,IF($L143=1,2,1)),IF(AND($G143&gt;=AK$5,$G143&lt;=AK$6),IF($M143&gt;0,4,3),0)),IF(AND($D143&lt;=AK$6,$E143&gt;=AK$5),60,0)))</f>
        <v/>
      </c>
      <c r="AL143" s="80" t="str">
        <f>IF(OR($A143="",NOT(ISNUMBER($G143))),"",IF(AND($F143&lt;=AL$6,$G143&gt;=AL$5),IF(AL$5&gt;$N143,5,$K143)*10+IF(AND($F143&gt;=AL$5,$F143&lt;=AL$6),IF(AND($G143&gt;=AL$5,$G143&lt;=AL$6),5,IF($L143=1,2,1)),IF(AND($G143&gt;=AL$5,$G143&lt;=AL$6),IF($M143&gt;0,4,3),0)),IF(AND($D143&lt;=AL$6,$E143&gt;=AL$5),60,0)))</f>
        <v/>
      </c>
      <c r="AM143" s="80" t="str">
        <f>IF(OR($A143="",NOT(ISNUMBER($G143))),"",IF(AND($F143&lt;=AM$6,$G143&gt;=AM$5),IF(AM$5&gt;$N143,5,$K143)*10+IF(AND($F143&gt;=AM$5,$F143&lt;=AM$6),IF(AND($G143&gt;=AM$5,$G143&lt;=AM$6),5,IF($L143=1,2,1)),IF(AND($G143&gt;=AM$5,$G143&lt;=AM$6),IF($M143&gt;0,4,3),0)),IF(AND($D143&lt;=AM$6,$E143&gt;=AM$5),60,0)))</f>
        <v/>
      </c>
      <c r="AN143" s="80" t="str">
        <f>IF(OR($A143="",NOT(ISNUMBER($G143))),"",IF(AND($F143&lt;=AN$6,$G143&gt;=AN$5),IF(AN$5&gt;$N143,5,$K143)*10+IF(AND($F143&gt;=AN$5,$F143&lt;=AN$6),IF(AND($G143&gt;=AN$5,$G143&lt;=AN$6),5,IF($L143=1,2,1)),IF(AND($G143&gt;=AN$5,$G143&lt;=AN$6),IF($M143&gt;0,4,3),0)),IF(AND($D143&lt;=AN$6,$E143&gt;=AN$5),60,0)))</f>
        <v/>
      </c>
      <c r="AO143" s="80" t="str">
        <f>IF(OR($A143="",NOT(ISNUMBER($G143))),"",IF(AND($F143&lt;=AO$6,$G143&gt;=AO$5),IF(AO$5&gt;$N143,5,$K143)*10+IF(AND($F143&gt;=AO$5,$F143&lt;=AO$6),IF(AND($G143&gt;=AO$5,$G143&lt;=AO$6),5,IF($L143=1,2,1)),IF(AND($G143&gt;=AO$5,$G143&lt;=AO$6),IF($M143&gt;0,4,3),0)),IF(AND($D143&lt;=AO$6,$E143&gt;=AO$5),60,0)))</f>
        <v/>
      </c>
      <c r="AP143" s="80" t="str">
        <f>IF(OR($A143="",NOT(ISNUMBER($G143))),"",IF(AND($F143&lt;=AP$6,$G143&gt;=AP$5),IF(AP$5&gt;$N143,5,$K143)*10+IF(AND($F143&gt;=AP$5,$F143&lt;=AP$6),IF(AND($G143&gt;=AP$5,$G143&lt;=AP$6),5,IF($L143=1,2,1)),IF(AND($G143&gt;=AP$5,$G143&lt;=AP$6),IF($M143&gt;0,4,3),0)),IF(AND($D143&lt;=AP$6,$E143&gt;=AP$5),60,0)))</f>
        <v/>
      </c>
      <c r="AQ143" s="80" t="str">
        <f>IF(OR($A143="",NOT(ISNUMBER($G143))),"",IF(AND($F143&lt;=AQ$6,$G143&gt;=AQ$5),IF(AQ$5&gt;$N143,5,$K143)*10+IF(AND($F143&gt;=AQ$5,$F143&lt;=AQ$6),IF(AND($G143&gt;=AQ$5,$G143&lt;=AQ$6),5,IF($L143=1,2,1)),IF(AND($G143&gt;=AQ$5,$G143&lt;=AQ$6),IF($M143&gt;0,4,3),0)),IF(AND($D143&lt;=AQ$6,$E143&gt;=AQ$5),60,0)))</f>
        <v/>
      </c>
      <c r="AR143" s="80" t="str">
        <f>IF(OR($A143="",NOT(ISNUMBER($G143))),"",IF(AND($F143&lt;=AR$6,$G143&gt;=AR$5),IF(AR$5&gt;$N143,5,$K143)*10+IF(AND($F143&gt;=AR$5,$F143&lt;=AR$6),IF(AND($G143&gt;=AR$5,$G143&lt;=AR$6),5,IF($L143=1,2,1)),IF(AND($G143&gt;=AR$5,$G143&lt;=AR$6),IF($M143&gt;0,4,3),0)),IF(AND($D143&lt;=AR$6,$E143&gt;=AR$5),60,0)))</f>
        <v/>
      </c>
      <c r="AS143" s="80" t="str">
        <f>IF(OR($A143="",NOT(ISNUMBER($G143))),"",IF(AND($F143&lt;=AS$6,$G143&gt;=AS$5),IF(AS$5&gt;$N143,5,$K143)*10+IF(AND($F143&gt;=AS$5,$F143&lt;=AS$6),IF(AND($G143&gt;=AS$5,$G143&lt;=AS$6),5,IF($L143=1,2,1)),IF(AND($G143&gt;=AS$5,$G143&lt;=AS$6),IF($M143&gt;0,4,3),0)),IF(AND($D143&lt;=AS$6,$E143&gt;=AS$5),60,0)))</f>
        <v/>
      </c>
      <c r="AT143" s="80" t="str">
        <f>IF(OR($A143="",NOT(ISNUMBER($G143))),"",IF(AND($F143&lt;=AT$6,$G143&gt;=AT$5),IF(AT$5&gt;$N143,5,$K143)*10+IF(AND($F143&gt;=AT$5,$F143&lt;=AT$6),IF(AND($G143&gt;=AT$5,$G143&lt;=AT$6),5,IF($L143=1,2,1)),IF(AND($G143&gt;=AT$5,$G143&lt;=AT$6),IF($M143&gt;0,4,3),0)),IF(AND($D143&lt;=AT$6,$E143&gt;=AT$5),60,0)))</f>
        <v/>
      </c>
      <c r="AU143" s="80" t="str">
        <f>IF(OR($A143="",NOT(ISNUMBER($G143))),"",IF(AND($F143&lt;=AU$6,$G143&gt;=AU$5),IF(AU$5&gt;$N143,5,$K143)*10+IF(AND($F143&gt;=AU$5,$F143&lt;=AU$6),IF(AND($G143&gt;=AU$5,$G143&lt;=AU$6),5,IF($L143=1,2,1)),IF(AND($G143&gt;=AU$5,$G143&lt;=AU$6),IF($M143&gt;0,4,3),0)),IF(AND($D143&lt;=AU$6,$E143&gt;=AU$5),60,0)))</f>
        <v/>
      </c>
      <c r="AV143" s="80" t="str">
        <f>IF(OR($A143="",NOT(ISNUMBER($G143))),"",IF(AND($F143&lt;=AV$6,$G143&gt;=AV$5),IF(AV$5&gt;$N143,5,$K143)*10+IF(AND($F143&gt;=AV$5,$F143&lt;=AV$6),IF(AND($G143&gt;=AV$5,$G143&lt;=AV$6),5,IF($L143=1,2,1)),IF(AND($G143&gt;=AV$5,$G143&lt;=AV$6),IF($M143&gt;0,4,3),0)),IF(AND($D143&lt;=AV$6,$E143&gt;=AV$5),60,0)))</f>
        <v/>
      </c>
      <c r="AW143" s="80" t="str">
        <f>IF(OR($A143="",NOT(ISNUMBER($G143))),"",IF(AND($F143&lt;=AW$6,$G143&gt;=AW$5),IF(AW$5&gt;$N143,5,$K143)*10+IF(AND($F143&gt;=AW$5,$F143&lt;=AW$6),IF(AND($G143&gt;=AW$5,$G143&lt;=AW$6),5,IF($L143=1,2,1)),IF(AND($G143&gt;=AW$5,$G143&lt;=AW$6),IF($M143&gt;0,4,3),0)),IF(AND($D143&lt;=AW$6,$E143&gt;=AW$5),60,0)))</f>
        <v/>
      </c>
      <c r="AX143" s="80" t="str">
        <f>IF(OR($A143="",NOT(ISNUMBER($G143))),"",IF(AND($F143&lt;=AX$6,$G143&gt;=AX$5),IF(AX$5&gt;$N143,5,$K143)*10+IF(AND($F143&gt;=AX$5,$F143&lt;=AX$6),IF(AND($G143&gt;=AX$5,$G143&lt;=AX$6),5,IF($L143=1,2,1)),IF(AND($G143&gt;=AX$5,$G143&lt;=AX$6),IF($M143&gt;0,4,3),0)),IF(AND($D143&lt;=AX$6,$E143&gt;=AX$5),60,0)))</f>
        <v/>
      </c>
      <c r="AY143" s="80" t="str">
        <f>IF(OR($A143="",NOT(ISNUMBER($G143))),"",IF(AND($F143&lt;=AY$6,$G143&gt;=AY$5),IF(AY$5&gt;$N143,5,$K143)*10+IF(AND($F143&gt;=AY$5,$F143&lt;=AY$6),IF(AND($G143&gt;=AY$5,$G143&lt;=AY$6),5,IF($L143=1,2,1)),IF(AND($G143&gt;=AY$5,$G143&lt;=AY$6),IF($M143&gt;0,4,3),0)),IF(AND($D143&lt;=AY$6,$E143&gt;=AY$5),60,0)))</f>
        <v/>
      </c>
      <c r="AZ143" s="80" t="str">
        <f>IF(OR($A143="",NOT(ISNUMBER($G143))),"",IF(AND($F143&lt;=AZ$6,$G143&gt;=AZ$5),IF(AZ$5&gt;$N143,5,$K143)*10+IF(AND($F143&gt;=AZ$5,$F143&lt;=AZ$6),IF(AND($G143&gt;=AZ$5,$G143&lt;=AZ$6),5,IF($L143=1,2,1)),IF(AND($G143&gt;=AZ$5,$G143&lt;=AZ$6),IF($M143&gt;0,4,3),0)),IF(AND($D143&lt;=AZ$6,$E143&gt;=AZ$5),60,0)))</f>
        <v/>
      </c>
      <c r="BA143" s="80" t="str">
        <f>IF(OR($A143="",NOT(ISNUMBER($G143))),"",IF(AND($F143&lt;=BA$6,$G143&gt;=BA$5),IF(BA$5&gt;$N143,5,$K143)*10+IF(AND($F143&gt;=BA$5,$F143&lt;=BA$6),IF(AND($G143&gt;=BA$5,$G143&lt;=BA$6),5,IF($L143=1,2,1)),IF(AND($G143&gt;=BA$5,$G143&lt;=BA$6),IF($M143&gt;0,4,3),0)),IF(AND($D143&lt;=BA$6,$E143&gt;=BA$5),60,0)))</f>
        <v/>
      </c>
      <c r="BB143" s="80" t="str">
        <f>IF(OR($A143="",NOT(ISNUMBER($G143))),"",IF(AND($F143&lt;=BB$6,$G143&gt;=BB$5),IF(BB$5&gt;$N143,5,$K143)*10+IF(AND($F143&gt;=BB$5,$F143&lt;=BB$6),IF(AND($G143&gt;=BB$5,$G143&lt;=BB$6),5,IF($L143=1,2,1)),IF(AND($G143&gt;=BB$5,$G143&lt;=BB$6),IF($M143&gt;0,4,3),0)),IF(AND($D143&lt;=BB$6,$E143&gt;=BB$5),60,0)))</f>
        <v/>
      </c>
      <c r="BC143" s="80" t="str">
        <f>IF(OR($A143="",NOT(ISNUMBER($G143))),"",IF(AND($F143&lt;=BC$6,$G143&gt;=BC$5),IF(BC$5&gt;$N143,5,$K143)*10+IF(AND($F143&gt;=BC$5,$F143&lt;=BC$6),IF(AND($G143&gt;=BC$5,$G143&lt;=BC$6),5,IF($L143=1,2,1)),IF(AND($G143&gt;=BC$5,$G143&lt;=BC$6),IF($M143&gt;0,4,3),0)),IF(AND($D143&lt;=BC$6,$E143&gt;=BC$5),60,0)))</f>
        <v/>
      </c>
      <c r="BD143" s="80" t="str">
        <f>IF(OR($A143="",NOT(ISNUMBER($G143))),"",IF(AND($F143&lt;=BD$6,$G143&gt;=BD$5),IF(BD$5&gt;$N143,5,$K143)*10+IF(AND($F143&gt;=BD$5,$F143&lt;=BD$6),IF(AND($G143&gt;=BD$5,$G143&lt;=BD$6),5,IF($L143=1,2,1)),IF(AND($G143&gt;=BD$5,$G143&lt;=BD$6),IF($M143&gt;0,4,3),0)),IF(AND($D143&lt;=BD$6,$E143&gt;=BD$5),60,0)))</f>
        <v/>
      </c>
      <c r="BE143" s="80" t="str">
        <f>IF(OR($A143="",NOT(ISNUMBER($G143))),"",IF(AND($F143&lt;=BE$6,$G143&gt;=BE$5),IF(BE$5&gt;$N143,5,$K143)*10+IF(AND($F143&gt;=BE$5,$F143&lt;=BE$6),IF(AND($G143&gt;=BE$5,$G143&lt;=BE$6),5,IF($L143=1,2,1)),IF(AND($G143&gt;=BE$5,$G143&lt;=BE$6),IF($M143&gt;0,4,3),0)),IF(AND($D143&lt;=BE$6,$E143&gt;=BE$5),60,0)))</f>
        <v/>
      </c>
      <c r="BF143" s="80" t="str">
        <f>IF(OR($A143="",NOT(ISNUMBER($G143))),"",IF(AND($F143&lt;=BF$6,$G143&gt;=BF$5),IF(BF$5&gt;$N143,5,$K143)*10+IF(AND($F143&gt;=BF$5,$F143&lt;=BF$6),IF(AND($G143&gt;=BF$5,$G143&lt;=BF$6),5,IF($L143=1,2,1)),IF(AND($G143&gt;=BF$5,$G143&lt;=BF$6),IF($M143&gt;0,4,3),0)),IF(AND($D143&lt;=BF$6,$E143&gt;=BF$5),60,0)))</f>
        <v/>
      </c>
      <c r="BG143" s="80" t="str">
        <f>IF(OR($A143="",NOT(ISNUMBER($G143))),"",IF(AND($F143&lt;=BG$6,$G143&gt;=BG$5),IF(BG$5&gt;$N143,5,$K143)*10+IF(AND($F143&gt;=BG$5,$F143&lt;=BG$6),IF(AND($G143&gt;=BG$5,$G143&lt;=BG$6),5,IF($L143=1,2,1)),IF(AND($G143&gt;=BG$5,$G143&lt;=BG$6),IF($M143&gt;0,4,3),0)),IF(AND($D143&lt;=BG$6,$E143&gt;=BG$5),60,0)))</f>
        <v/>
      </c>
      <c r="BH143" s="80" t="str">
        <f>IF(OR($A143="",NOT(ISNUMBER($G143))),"",IF(AND($F143&lt;=BH$6,$G143&gt;=BH$5),IF(BH$5&gt;$N143,5,$K143)*10+IF(AND($F143&gt;=BH$5,$F143&lt;=BH$6),IF(AND($G143&gt;=BH$5,$G143&lt;=BH$6),5,IF($L143=1,2,1)),IF(AND($G143&gt;=BH$5,$G143&lt;=BH$6),IF($M143&gt;0,4,3),0)),IF(AND($D143&lt;=BH$6,$E143&gt;=BH$5),60,0)))</f>
        <v/>
      </c>
      <c r="BI143" s="80" t="str">
        <f>IF(OR($A143="",NOT(ISNUMBER($G143))),"",IF(AND($F143&lt;=BI$6,$G143&gt;=BI$5),IF(BI$5&gt;$N143,5,$K143)*10+IF(AND($F143&gt;=BI$5,$F143&lt;=BI$6),IF(AND($G143&gt;=BI$5,$G143&lt;=BI$6),5,IF($L143=1,2,1)),IF(AND($G143&gt;=BI$5,$G143&lt;=BI$6),IF($M143&gt;0,4,3),0)),IF(AND($D143&lt;=BI$6,$E143&gt;=BI$5),60,0)))</f>
        <v/>
      </c>
      <c r="BJ143" s="80" t="str">
        <f>IF(OR($A143="",NOT(ISNUMBER($G143))),"",IF(AND($F143&lt;=BJ$6,$G143&gt;=BJ$5),IF(BJ$5&gt;$N143,5,$K143)*10+IF(AND($F143&gt;=BJ$5,$F143&lt;=BJ$6),IF(AND($G143&gt;=BJ$5,$G143&lt;=BJ$6),5,IF($L143=1,2,1)),IF(AND($G143&gt;=BJ$5,$G143&lt;=BJ$6),IF($M143&gt;0,4,3),0)),IF(AND($D143&lt;=BJ$6,$E143&gt;=BJ$5),60,0)))</f>
        <v/>
      </c>
      <c r="BK143" s="80" t="str">
        <f>IF(OR($A143="",NOT(ISNUMBER($G143))),"",IF(AND($F143&lt;=BK$6,$G143&gt;=BK$5),IF(BK$5&gt;$N143,5,$K143)*10+IF(AND($F143&gt;=BK$5,$F143&lt;=BK$6),IF(AND($G143&gt;=BK$5,$G143&lt;=BK$6),5,IF($L143=1,2,1)),IF(AND($G143&gt;=BK$5,$G143&lt;=BK$6),IF($M143&gt;0,4,3),0)),IF(AND($D143&lt;=BK$6,$E143&gt;=BK$5),60,0)))</f>
        <v/>
      </c>
      <c r="BL143" s="80" t="str">
        <f>IF(OR($A143="",NOT(ISNUMBER($G143))),"",IF(AND($F143&lt;=BL$6,$G143&gt;=BL$5),IF(BL$5&gt;$N143,5,$K143)*10+IF(AND($F143&gt;=BL$5,$F143&lt;=BL$6),IF(AND($G143&gt;=BL$5,$G143&lt;=BL$6),5,IF($L143=1,2,1)),IF(AND($G143&gt;=BL$5,$G143&lt;=BL$6),IF($M143&gt;0,4,3),0)),IF(AND($D143&lt;=BL$6,$E143&gt;=BL$5),60,0)))</f>
        <v/>
      </c>
      <c r="BM143" s="80" t="str">
        <f>IF(OR($A143="",NOT(ISNUMBER($G143))),"",IF(AND($F143&lt;=BM$6,$G143&gt;=BM$5),IF(BM$5&gt;$N143,5,$K143)*10+IF(AND($F143&gt;=BM$5,$F143&lt;=BM$6),IF(AND($G143&gt;=BM$5,$G143&lt;=BM$6),5,IF($L143=1,2,1)),IF(AND($G143&gt;=BM$5,$G143&lt;=BM$6),IF($M143&gt;0,4,3),0)),IF(AND($D143&lt;=BM$6,$E143&gt;=BM$5),60,0)))</f>
        <v/>
      </c>
      <c r="BN143" s="80" t="str">
        <f>IF(OR($A143="",NOT(ISNUMBER($G143))),"",IF(AND($F143&lt;=BN$6,$G143&gt;=BN$5),IF(BN$5&gt;$N143,5,$K143)*10+IF(AND($F143&gt;=BN$5,$F143&lt;=BN$6),IF(AND($G143&gt;=BN$5,$G143&lt;=BN$6),5,IF($L143=1,2,1)),IF(AND($G143&gt;=BN$5,$G143&lt;=BN$6),IF($M143&gt;0,4,3),0)),IF(AND($D143&lt;=BN$6,$E143&gt;=BN$5),60,0)))</f>
        <v/>
      </c>
      <c r="BO143" s="80" t="str">
        <f>IF(OR($A143="",NOT(ISNUMBER($G143))),"",IF(AND($F143&lt;=BO$6,$G143&gt;=BO$5),IF(BO$5&gt;$N143,5,$K143)*10+IF(AND($F143&gt;=BO$5,$F143&lt;=BO$6),IF(AND($G143&gt;=BO$5,$G143&lt;=BO$6),5,IF($L143=1,2,1)),IF(AND($G143&gt;=BO$5,$G143&lt;=BO$6),IF($M143&gt;0,4,3),0)),IF(AND($D143&lt;=BO$6,$E143&gt;=BO$5),60,0)))</f>
        <v/>
      </c>
      <c r="BP143" s="80" t="str">
        <f>IF(OR($A143="",NOT(ISNUMBER($G143))),"",IF(AND($F143&lt;=BP$6,$G143&gt;=BP$5),IF(BP$5&gt;$N143,5,$K143)*10+IF(AND($F143&gt;=BP$5,$F143&lt;=BP$6),IF(AND($G143&gt;=BP$5,$G143&lt;=BP$6),5,IF($L143=1,2,1)),IF(AND($G143&gt;=BP$5,$G143&lt;=BP$6),IF($M143&gt;0,4,3),0)),IF(AND($D143&lt;=BP$6,$E143&gt;=BP$5),60,0)))</f>
        <v/>
      </c>
      <c r="BQ143" s="80" t="str">
        <f>IF(OR($A143="",NOT(ISNUMBER($G143))),"",IF(AND($F143&lt;=BQ$6,$G143&gt;=BQ$5),IF(BQ$5&gt;$N143,5,$K143)*10+IF(AND($F143&gt;=BQ$5,$F143&lt;=BQ$6),IF(AND($G143&gt;=BQ$5,$G143&lt;=BQ$6),5,IF($L143=1,2,1)),IF(AND($G143&gt;=BQ$5,$G143&lt;=BQ$6),IF($M143&gt;0,4,3),0)),IF(AND($D143&lt;=BQ$6,$E143&gt;=BQ$5),60,0)))</f>
        <v/>
      </c>
      <c r="BR143" s="80" t="str">
        <f>IF(OR($A143="",NOT(ISNUMBER($G143))),"",IF(AND($F143&lt;=BR$6,$G143&gt;=BR$5),IF(BR$5&gt;$N143,5,$K143)*10+IF(AND($F143&gt;=BR$5,$F143&lt;=BR$6),IF(AND($G143&gt;=BR$5,$G143&lt;=BR$6),5,IF($L143=1,2,1)),IF(AND($G143&gt;=BR$5,$G143&lt;=BR$6),IF($M143&gt;0,4,3),0)),IF(AND($D143&lt;=BR$6,$E143&gt;=BR$5),60,0)))</f>
        <v/>
      </c>
      <c r="BS143" s="80" t="str">
        <f>IF(OR($A143="",NOT(ISNUMBER($G143))),"",IF(AND($F143&lt;=BS$6,$G143&gt;=BS$5),IF(BS$5&gt;$N143,5,$K143)*10+IF(AND($F143&gt;=BS$5,$F143&lt;=BS$6),IF(AND($G143&gt;=BS$5,$G143&lt;=BS$6),5,IF($L143=1,2,1)),IF(AND($G143&gt;=BS$5,$G143&lt;=BS$6),IF($M143&gt;0,4,3),0)),IF(AND($D143&lt;=BS$6,$E143&gt;=BS$5),60,0)))</f>
        <v/>
      </c>
      <c r="BT143" s="80" t="str">
        <f>IF(OR($A143="",NOT(ISNUMBER($G143))),"",IF(AND($F143&lt;=BT$6,$G143&gt;=BT$5),IF(BT$5&gt;$N143,5,$K143)*10+IF(AND($F143&gt;=BT$5,$F143&lt;=BT$6),IF(AND($G143&gt;=BT$5,$G143&lt;=BT$6),5,IF($L143=1,2,1)),IF(AND($G143&gt;=BT$5,$G143&lt;=BT$6),IF($M143&gt;0,4,3),0)),IF(AND($D143&lt;=BT$6,$E143&gt;=BT$5),60,0)))</f>
        <v/>
      </c>
      <c r="BU143" s="80" t="str">
        <f>IF(OR($A143="",NOT(ISNUMBER($G143))),"",IF(AND($F143&lt;=BU$6,$G143&gt;=BU$5),IF(BU$5&gt;$N143,5,$K143)*10+IF(AND($F143&gt;=BU$5,$F143&lt;=BU$6),IF(AND($G143&gt;=BU$5,$G143&lt;=BU$6),5,IF($L143=1,2,1)),IF(AND($G143&gt;=BU$5,$G143&lt;=BU$6),IF($M143&gt;0,4,3),0)),IF(AND($D143&lt;=BU$6,$E143&gt;=BU$5),60,0)))</f>
        <v/>
      </c>
      <c r="BV143" s="80" t="str">
        <f>IF(OR($A143="",NOT(ISNUMBER($G143))),"",IF(AND($F143&lt;=BV$6,$G143&gt;=BV$5),IF(BV$5&gt;$N143,5,$K143)*10+IF(AND($F143&gt;=BV$5,$F143&lt;=BV$6),IF(AND($G143&gt;=BV$5,$G143&lt;=BV$6),5,IF($L143=1,2,1)),IF(AND($G143&gt;=BV$5,$G143&lt;=BV$6),IF($M143&gt;0,4,3),0)),IF(AND($D143&lt;=BV$6,$E143&gt;=BV$5),60,0)))</f>
        <v/>
      </c>
      <c r="BW143" s="80" t="str">
        <f>IF(OR($A143="",NOT(ISNUMBER($G143))),"",IF(AND($F143&lt;=BW$6,$G143&gt;=BW$5),IF(BW$5&gt;$N143,5,$K143)*10+IF(AND($F143&gt;=BW$5,$F143&lt;=BW$6),IF(AND($G143&gt;=BW$5,$G143&lt;=BW$6),5,IF($L143=1,2,1)),IF(AND($G143&gt;=BW$5,$G143&lt;=BW$6),IF($M143&gt;0,4,3),0)),IF(AND($D143&lt;=BW$6,$E143&gt;=BW$5),60,0)))</f>
        <v/>
      </c>
      <c r="BX143" s="80" t="str">
        <f>IF(OR($A143="",NOT(ISNUMBER($G143))),"",IF(AND($F143&lt;=BX$6,$G143&gt;=BX$5),IF(BX$5&gt;$N143,5,$K143)*10+IF(AND($F143&gt;=BX$5,$F143&lt;=BX$6),IF(AND($G143&gt;=BX$5,$G143&lt;=BX$6),5,IF($L143=1,2,1)),IF(AND($G143&gt;=BX$5,$G143&lt;=BX$6),IF($M143&gt;0,4,3),0)),IF(AND($D143&lt;=BX$6,$E143&gt;=BX$5),60,0)))</f>
        <v/>
      </c>
      <c r="BY143" s="80" t="str">
        <f>IF(OR($A143="",NOT(ISNUMBER($G143))),"",IF(AND($F143&lt;=BY$6,$G143&gt;=BY$5),IF(BY$5&gt;$N143,5,$K143)*10+IF(AND($F143&gt;=BY$5,$F143&lt;=BY$6),IF(AND($G143&gt;=BY$5,$G143&lt;=BY$6),5,IF($L143=1,2,1)),IF(AND($G143&gt;=BY$5,$G143&lt;=BY$6),IF($M143&gt;0,4,3),0)),IF(AND($D143&lt;=BY$6,$E143&gt;=BY$5),60,0)))</f>
        <v/>
      </c>
      <c r="BZ143" s="80" t="str">
        <f>IF(OR($A143="",NOT(ISNUMBER($G143))),"",IF(AND($F143&lt;=BZ$6,$G143&gt;=BZ$5),IF(BZ$5&gt;$N143,5,$K143)*10+IF(AND($F143&gt;=BZ$5,$F143&lt;=BZ$6),IF(AND($G143&gt;=BZ$5,$G143&lt;=BZ$6),5,IF($L143=1,2,1)),IF(AND($G143&gt;=BZ$5,$G143&lt;=BZ$6),IF($M143&gt;0,4,3),0)),IF(AND($D143&lt;=BZ$6,$E143&gt;=BZ$5),60,0)))</f>
        <v/>
      </c>
      <c r="CA143" s="80" t="str">
        <f>IF(OR($A143="",NOT(ISNUMBER($G143))),"",IF(AND($F143&lt;=CA$6,$G143&gt;=CA$5),IF(CA$5&gt;$N143,5,$K143)*10+IF(AND($F143&gt;=CA$5,$F143&lt;=CA$6),IF(AND($G143&gt;=CA$5,$G143&lt;=CA$6),5,IF($L143=1,2,1)),IF(AND($G143&gt;=CA$5,$G143&lt;=CA$6),IF($M143&gt;0,4,3),0)),IF(AND($D143&lt;=CA$6,$E143&gt;=CA$5),60,0)))</f>
        <v/>
      </c>
      <c r="CB143" s="80" t="str">
        <f>IF(OR($A143="",NOT(ISNUMBER($G143))),"",IF(AND($F143&lt;=CB$6,$G143&gt;=CB$5),IF(CB$5&gt;$N143,5,$K143)*10+IF(AND($F143&gt;=CB$5,$F143&lt;=CB$6),IF(AND($G143&gt;=CB$5,$G143&lt;=CB$6),5,IF($L143=1,2,1)),IF(AND($G143&gt;=CB$5,$G143&lt;=CB$6),IF($M143&gt;0,4,3),0)),IF(AND($D143&lt;=CB$6,$E143&gt;=CB$5),60,0)))</f>
        <v/>
      </c>
      <c r="CC143" s="80" t="str">
        <f>IF(OR($A143="",NOT(ISNUMBER($G143))),"",IF(AND($F143&lt;=CC$6,$G143&gt;=CC$5),IF(CC$5&gt;$N143,5,$K143)*10+IF(AND($F143&gt;=CC$5,$F143&lt;=CC$6),IF(AND($G143&gt;=CC$5,$G143&lt;=CC$6),5,IF($L143=1,2,1)),IF(AND($G143&gt;=CC$5,$G143&lt;=CC$6),IF($M143&gt;0,4,3),0)),IF(AND($D143&lt;=CC$6,$E143&gt;=CC$5),60,0)))</f>
        <v/>
      </c>
      <c r="CD143" s="80" t="str">
        <f>IF(OR($A143="",NOT(ISNUMBER($G143))),"",IF(AND($F143&lt;=CD$6,$G143&gt;=CD$5),IF(CD$5&gt;$N143,5,$K143)*10+IF(AND($F143&gt;=CD$5,$F143&lt;=CD$6),IF(AND($G143&gt;=CD$5,$G143&lt;=CD$6),5,IF($L143=1,2,1)),IF(AND($G143&gt;=CD$5,$G143&lt;=CD$6),IF($M143&gt;0,4,3),0)),IF(AND($D143&lt;=CD$6,$E143&gt;=CD$5),60,0)))</f>
        <v/>
      </c>
      <c r="CE143" s="80" t="str">
        <f>IF(OR($A143="",NOT(ISNUMBER($G143))),"",IF(AND($F143&lt;=CE$6,$G143&gt;=CE$5),IF(CE$5&gt;$N143,5,$K143)*10+IF(AND($F143&gt;=CE$5,$F143&lt;=CE$6),IF(AND($G143&gt;=CE$5,$G143&lt;=CE$6),5,IF($L143=1,2,1)),IF(AND($G143&gt;=CE$5,$G143&lt;=CE$6),IF($M143&gt;0,4,3),0)),IF(AND($D143&lt;=CE$6,$E143&gt;=CE$5),60,0)))</f>
        <v/>
      </c>
      <c r="CF143" s="80" t="str">
        <f>IF(OR($A143="",NOT(ISNUMBER($G143))),"",IF(AND($F143&lt;=CF$6,$G143&gt;=CF$5),IF(CF$5&gt;$N143,5,$K143)*10+IF(AND($F143&gt;=CF$5,$F143&lt;=CF$6),IF(AND($G143&gt;=CF$5,$G143&lt;=CF$6),5,IF($L143=1,2,1)),IF(AND($G143&gt;=CF$5,$G143&lt;=CF$6),IF($M143&gt;0,4,3),0)),IF(AND($D143&lt;=CF$6,$E143&gt;=CF$5),60,0)))</f>
        <v/>
      </c>
      <c r="CG143" s="80" t="str">
        <f>IF(OR($A143="",NOT(ISNUMBER($G143))),"",IF(AND($F143&lt;=CG$6,$G143&gt;=CG$5),IF(CG$5&gt;$N143,5,$K143)*10+IF(AND($F143&gt;=CG$5,$F143&lt;=CG$6),IF(AND($G143&gt;=CG$5,$G143&lt;=CG$6),5,IF($L143=1,2,1)),IF(AND($G143&gt;=CG$5,$G143&lt;=CG$6),IF($M143&gt;0,4,3),0)),IF(AND($D143&lt;=CG$6,$E143&gt;=CG$5),60,0)))</f>
        <v/>
      </c>
      <c r="CH143" s="80" t="str">
        <f>IF(OR($A143="",NOT(ISNUMBER($G143))),"",IF(AND($F143&lt;=CH$6,$G143&gt;=CH$5),IF(CH$5&gt;$N143,5,$K143)*10+IF(AND($F143&gt;=CH$5,$F143&lt;=CH$6),IF(AND($G143&gt;=CH$5,$G143&lt;=CH$6),5,IF($L143=1,2,1)),IF(AND($G143&gt;=CH$5,$G143&lt;=CH$6),IF($M143&gt;0,4,3),0)),IF(AND($D143&lt;=CH$6,$E143&gt;=CH$5),60,0)))</f>
        <v/>
      </c>
      <c r="CI143" s="80" t="str">
        <f>IF(OR($A143="",NOT(ISNUMBER($G143))),"",IF(AND($F143&lt;=CI$6,$G143&gt;=CI$5),IF(CI$5&gt;$N143,5,$K143)*10+IF(AND($F143&gt;=CI$5,$F143&lt;=CI$6),IF(AND($G143&gt;=CI$5,$G143&lt;=CI$6),5,IF($L143=1,2,1)),IF(AND($G143&gt;=CI$5,$G143&lt;=CI$6),IF($M143&gt;0,4,3),0)),IF(AND($D143&lt;=CI$6,$E143&gt;=CI$5),60,0)))</f>
        <v/>
      </c>
      <c r="CJ143" s="80" t="str">
        <f>IF(OR($A143="",NOT(ISNUMBER($G143))),"",IF(AND($F143&lt;=CJ$6,$G143&gt;=CJ$5),IF(CJ$5&gt;$N143,5,$K143)*10+IF(AND($F143&gt;=CJ$5,$F143&lt;=CJ$6),IF(AND($G143&gt;=CJ$5,$G143&lt;=CJ$6),5,IF($L143=1,2,1)),IF(AND($G143&gt;=CJ$5,$G143&lt;=CJ$6),IF($M143&gt;0,4,3),0)),IF(AND($D143&lt;=CJ$6,$E143&gt;=CJ$5),60,0)))</f>
        <v/>
      </c>
      <c r="CK143" s="80" t="str">
        <f>IF(OR($A143="",NOT(ISNUMBER($G143))),"",IF(AND($F143&lt;=CK$6,$G143&gt;=CK$5),IF(CK$5&gt;$N143,5,$K143)*10+IF(AND($F143&gt;=CK$5,$F143&lt;=CK$6),IF(AND($G143&gt;=CK$5,$G143&lt;=CK$6),5,IF($L143=1,2,1)),IF(AND($G143&gt;=CK$5,$G143&lt;=CK$6),IF($M143&gt;0,4,3),0)),IF(AND($D143&lt;=CK$6,$E143&gt;=CK$5),60,0)))</f>
        <v/>
      </c>
      <c r="CL143" s="80" t="str">
        <f>IF(OR($A143="",NOT(ISNUMBER($G143))),"",IF(AND($F143&lt;=CL$6,$G143&gt;=CL$5),IF(CL$5&gt;$N143,5,$K143)*10+IF(AND($F143&gt;=CL$5,$F143&lt;=CL$6),IF(AND($G143&gt;=CL$5,$G143&lt;=CL$6),5,IF($L143=1,2,1)),IF(AND($G143&gt;=CL$5,$G143&lt;=CL$6),IF($M143&gt;0,4,3),0)),IF(AND($D143&lt;=CL$6,$E143&gt;=CL$5),60,0)))</f>
        <v/>
      </c>
      <c r="CM143" s="80" t="str">
        <f>IF(OR($A143="",NOT(ISNUMBER($G143))),"",IF(AND($F143&lt;=CM$6,$G143&gt;=CM$5),IF(CM$5&gt;$N143,5,$K143)*10+IF(AND($F143&gt;=CM$5,$F143&lt;=CM$6),IF(AND($G143&gt;=CM$5,$G143&lt;=CM$6),5,IF($L143=1,2,1)),IF(AND($G143&gt;=CM$5,$G143&lt;=CM$6),IF($M143&gt;0,4,3),0)),IF(AND($D143&lt;=CM$6,$E143&gt;=CM$5),60,0)))</f>
        <v/>
      </c>
      <c r="CN143" s="80" t="str">
        <f>IF(OR($A143="",NOT(ISNUMBER($G143))),"",IF(AND($F143&lt;=CN$6,$G143&gt;=CN$5),IF(CN$5&gt;$N143,5,$K143)*10+IF(AND($F143&gt;=CN$5,$F143&lt;=CN$6),IF(AND($G143&gt;=CN$5,$G143&lt;=CN$6),5,IF($L143=1,2,1)),IF(AND($G143&gt;=CN$5,$G143&lt;=CN$6),IF($M143&gt;0,4,3),0)),IF(AND($D143&lt;=CN$6,$E143&gt;=CN$5),60,0)))</f>
        <v/>
      </c>
      <c r="CO143" s="80" t="str">
        <f>IF(OR($A143="",NOT(ISNUMBER($G143))),"",IF(AND($F143&lt;=CO$6,$G143&gt;=CO$5),IF(CO$5&gt;$N143,5,$K143)*10+IF(AND($F143&gt;=CO$5,$F143&lt;=CO$6),IF(AND($G143&gt;=CO$5,$G143&lt;=CO$6),5,IF($L143=1,2,1)),IF(AND($G143&gt;=CO$5,$G143&lt;=CO$6),IF($M143&gt;0,4,3),0)),IF(AND($D143&lt;=CO$6,$E143&gt;=CO$5),60,0)))</f>
        <v/>
      </c>
      <c r="CP143" s="80" t="str">
        <f>IF(OR($A143="",NOT(ISNUMBER($G143))),"",IF(AND($F143&lt;=CP$6,$G143&gt;=CP$5),IF(CP$5&gt;$N143,5,$K143)*10+IF(AND($F143&gt;=CP$5,$F143&lt;=CP$6),IF(AND($G143&gt;=CP$5,$G143&lt;=CP$6),5,IF($L143=1,2,1)),IF(AND($G143&gt;=CP$5,$G143&lt;=CP$6),IF($M143&gt;0,4,3),0)),IF(AND($D143&lt;=CP$6,$E143&gt;=CP$5),60,0)))</f>
        <v/>
      </c>
      <c r="CQ143" s="80" t="str">
        <f>IF(OR($A143="",NOT(ISNUMBER($G143))),"",IF(AND($F143&lt;=CQ$6,$G143&gt;=CQ$5),IF(CQ$5&gt;$N143,5,$K143)*10+IF(AND($F143&gt;=CQ$5,$F143&lt;=CQ$6),IF(AND($G143&gt;=CQ$5,$G143&lt;=CQ$6),5,IF($L143=1,2,1)),IF(AND($G143&gt;=CQ$5,$G143&lt;=CQ$6),IF($M143&gt;0,4,3),0)),IF(AND($D143&lt;=CQ$6,$E143&gt;=CQ$5),60,0)))</f>
        <v/>
      </c>
      <c r="CR143" s="80" t="str">
        <f>IF(OR($A143="",NOT(ISNUMBER($G143))),"",IF(AND($F143&lt;=CR$6,$G143&gt;=CR$5),IF(CR$5&gt;$N143,5,$K143)*10+IF(AND($F143&gt;=CR$5,$F143&lt;=CR$6),IF(AND($G143&gt;=CR$5,$G143&lt;=CR$6),5,IF($L143=1,2,1)),IF(AND($G143&gt;=CR$5,$G143&lt;=CR$6),IF($M143&gt;0,4,3),0)),IF(AND($D143&lt;=CR$6,$E143&gt;=CR$5),60,0)))</f>
        <v/>
      </c>
      <c r="CS143" s="80" t="str">
        <f>IF(OR($A143="",NOT(ISNUMBER($G143))),"",IF(AND($F143&lt;=CS$6,$G143&gt;=CS$5),IF(CS$5&gt;$N143,5,$K143)*10+IF(AND($F143&gt;=CS$5,$F143&lt;=CS$6),IF(AND($G143&gt;=CS$5,$G143&lt;=CS$6),5,IF($L143=1,2,1)),IF(AND($G143&gt;=CS$5,$G143&lt;=CS$6),IF($M143&gt;0,4,3),0)),IF(AND($D143&lt;=CS$6,$E143&gt;=CS$5),60,0)))</f>
        <v/>
      </c>
      <c r="CT143" s="80" t="str">
        <f>IF(OR($A143="",NOT(ISNUMBER($G143))),"",IF(AND($F143&lt;=CT$6,$G143&gt;=CT$5),IF(CT$5&gt;$N143,5,$K143)*10+IF(AND($F143&gt;=CT$5,$F143&lt;=CT$6),IF(AND($G143&gt;=CT$5,$G143&lt;=CT$6),5,IF($L143=1,2,1)),IF(AND($G143&gt;=CT$5,$G143&lt;=CT$6),IF($M143&gt;0,4,3),0)),IF(AND($D143&lt;=CT$6,$E143&gt;=CT$5),60,0)))</f>
        <v/>
      </c>
      <c r="CU143" s="80" t="str">
        <f>IF(OR($A143="",NOT(ISNUMBER($G143))),"",IF(AND($F143&lt;=CU$6,$G143&gt;=CU$5),IF(CU$5&gt;$N143,5,$K143)*10+IF(AND($F143&gt;=CU$5,$F143&lt;=CU$6),IF(AND($G143&gt;=CU$5,$G143&lt;=CU$6),5,IF($L143=1,2,1)),IF(AND($G143&gt;=CU$5,$G143&lt;=CU$6),IF($M143&gt;0,4,3),0)),IF(AND($D143&lt;=CU$6,$E143&gt;=CU$5),60,0)))</f>
        <v/>
      </c>
      <c r="CV143" s="80" t="str">
        <f>IF(OR($A143="",NOT(ISNUMBER($G143))),"",IF(AND($F143&lt;=CV$6,$G143&gt;=CV$5),IF(CV$5&gt;$N143,5,$K143)*10+IF(AND($F143&gt;=CV$5,$F143&lt;=CV$6),IF(AND($G143&gt;=CV$5,$G143&lt;=CV$6),5,IF($L143=1,2,1)),IF(AND($G143&gt;=CV$5,$G143&lt;=CV$6),IF($M143&gt;0,4,3),0)),IF(AND($D143&lt;=CV$6,$E143&gt;=CV$5),60,0)))</f>
        <v/>
      </c>
      <c r="CW143" s="80" t="str">
        <f>IF(OR($A143="",NOT(ISNUMBER($G143))),"",IF(AND($F143&lt;=CW$6,$G143&gt;=CW$5),IF(CW$5&gt;$N143,5,$K143)*10+IF(AND($F143&gt;=CW$5,$F143&lt;=CW$6),IF(AND($G143&gt;=CW$5,$G143&lt;=CW$6),5,IF($L143=1,2,1)),IF(AND($G143&gt;=CW$5,$G143&lt;=CW$6),IF($M143&gt;0,4,3),0)),IF(AND($D143&lt;=CW$6,$E143&gt;=CW$5),60,0)))</f>
        <v/>
      </c>
      <c r="CX143" s="80" t="str">
        <f>IF(OR($A143="",NOT(ISNUMBER($G143))),"",IF(AND($F143&lt;=CX$6,$G143&gt;=CX$5),IF(CX$5&gt;$N143,5,$K143)*10+IF(AND($F143&gt;=CX$5,$F143&lt;=CX$6),IF(AND($G143&gt;=CX$5,$G143&lt;=CX$6),5,IF($L143=1,2,1)),IF(AND($G143&gt;=CX$5,$G143&lt;=CX$6),IF($M143&gt;0,4,3),0)),IF(AND($D143&lt;=CX$6,$E143&gt;=CX$5),60,0)))</f>
        <v/>
      </c>
      <c r="CY143" s="80" t="str">
        <f>IF(OR($A143="",NOT(ISNUMBER($G143))),"",IF(AND($F143&lt;=CY$6,$G143&gt;=CY$5),IF(CY$5&gt;$N143,5,$K143)*10+IF(AND($F143&gt;=CY$5,$F143&lt;=CY$6),IF(AND($G143&gt;=CY$5,$G143&lt;=CY$6),5,IF($L143=1,2,1)),IF(AND($G143&gt;=CY$5,$G143&lt;=CY$6),IF($M143&gt;0,4,3),0)),IF(AND($D143&lt;=CY$6,$E143&gt;=CY$5),60,0)))</f>
        <v/>
      </c>
      <c r="CZ143" s="80" t="str">
        <f>IF(OR($A143="",NOT(ISNUMBER($G143))),"",IF(AND($F143&lt;=CZ$6,$G143&gt;=CZ$5),IF(CZ$5&gt;$N143,5,$K143)*10+IF(AND($F143&gt;=CZ$5,$F143&lt;=CZ$6),IF(AND($G143&gt;=CZ$5,$G143&lt;=CZ$6),5,IF($L143=1,2,1)),IF(AND($G143&gt;=CZ$5,$G143&lt;=CZ$6),IF($M143&gt;0,4,3),0)),IF(AND($D143&lt;=CZ$6,$E143&gt;=CZ$5),60,0)))</f>
        <v/>
      </c>
      <c r="DA143" s="80" t="str">
        <f>IF(OR($A143="",NOT(ISNUMBER($G143))),"",IF(AND($F143&lt;=DA$6,$G143&gt;=DA$5),IF(DA$5&gt;$N143,5,$K143)*10+IF(AND($F143&gt;=DA$5,$F143&lt;=DA$6),IF(AND($G143&gt;=DA$5,$G143&lt;=DA$6),5,IF($L143=1,2,1)),IF(AND($G143&gt;=DA$5,$G143&lt;=DA$6),IF($M143&gt;0,4,3),0)),IF(AND($D143&lt;=DA$6,$E143&gt;=DA$5),60,0)))</f>
        <v/>
      </c>
      <c r="DB143" s="80" t="str">
        <f>IF(OR($A143="",NOT(ISNUMBER($G143))),"",IF(AND($F143&lt;=DB$6,$G143&gt;=DB$5),IF(DB$5&gt;$N143,5,$K143)*10+IF(AND($F143&gt;=DB$5,$F143&lt;=DB$6),IF(AND($G143&gt;=DB$5,$G143&lt;=DB$6),5,IF($L143=1,2,1)),IF(AND($G143&gt;=DB$5,$G143&lt;=DB$6),IF($M143&gt;0,4,3),0)),IF(AND($D143&lt;=DB$6,$E143&gt;=DB$5),60,0)))</f>
        <v/>
      </c>
      <c r="DC143" s="80" t="str">
        <f>IF(OR($A143="",NOT(ISNUMBER($G143))),"",IF(AND($F143&lt;=DC$6,$G143&gt;=DC$5),IF(DC$5&gt;$N143,5,$K143)*10+IF(AND($F143&gt;=DC$5,$F143&lt;=DC$6),IF(AND($G143&gt;=DC$5,$G143&lt;=DC$6),5,IF($L143=1,2,1)),IF(AND($G143&gt;=DC$5,$G143&lt;=DC$6),IF($M143&gt;0,4,3),0)),IF(AND($D143&lt;=DC$6,$E143&gt;=DC$5),60,0)))</f>
        <v/>
      </c>
      <c r="DD143" s="80" t="str">
        <f>IF(OR($A143="",NOT(ISNUMBER($G143))),"",IF(AND($F143&lt;=DD$6,$G143&gt;=DD$5),IF(DD$5&gt;$N143,5,$K143)*10+IF(AND($F143&gt;=DD$5,$F143&lt;=DD$6),IF(AND($G143&gt;=DD$5,$G143&lt;=DD$6),5,IF($L143=1,2,1)),IF(AND($G143&gt;=DD$5,$G143&lt;=DD$6),IF($M143&gt;0,4,3),0)),IF(AND($D143&lt;=DD$6,$E143&gt;=DD$5),60,0)))</f>
        <v/>
      </c>
      <c r="DE143" s="80" t="str">
        <f>IF(OR($A143="",NOT(ISNUMBER($G143))),"",IF(AND($F143&lt;=DE$6,$G143&gt;=DE$5),IF(DE$5&gt;$N143,5,$K143)*10+IF(AND($F143&gt;=DE$5,$F143&lt;=DE$6),IF(AND($G143&gt;=DE$5,$G143&lt;=DE$6),5,IF($L143=1,2,1)),IF(AND($G143&gt;=DE$5,$G143&lt;=DE$6),IF($M143&gt;0,4,3),0)),IF(AND($D143&lt;=DE$6,$E143&gt;=DE$5),60,0)))</f>
        <v/>
      </c>
      <c r="DF143" s="80" t="str">
        <f>IF(OR($A143="",NOT(ISNUMBER($G143))),"",IF(AND($F143&lt;=DF$6,$G143&gt;=DF$5),IF(DF$5&gt;$N143,5,$K143)*10+IF(AND($F143&gt;=DF$5,$F143&lt;=DF$6),IF(AND($G143&gt;=DF$5,$G143&lt;=DF$6),5,IF($L143=1,2,1)),IF(AND($G143&gt;=DF$5,$G143&lt;=DF$6),IF($M143&gt;0,4,3),0)),IF(AND($D143&lt;=DF$6,$E143&gt;=DF$5),60,0)))</f>
        <v/>
      </c>
      <c r="DG143" s="80" t="str">
        <f>IF(OR($A143="",NOT(ISNUMBER($G143))),"",IF(AND($F143&lt;=DG$6,$G143&gt;=DG$5),IF(DG$5&gt;$N143,5,$K143)*10+IF(AND($F143&gt;=DG$5,$F143&lt;=DG$6),IF(AND($G143&gt;=DG$5,$G143&lt;=DG$6),5,IF($L143=1,2,1)),IF(AND($G143&gt;=DG$5,$G143&lt;=DG$6),IF($M143&gt;0,4,3),0)),IF(AND($D143&lt;=DG$6,$E143&gt;=DG$5),60,0)))</f>
        <v/>
      </c>
      <c r="DH143" s="80" t="str">
        <f>IF(OR($A143="",NOT(ISNUMBER($G143))),"",IF(AND($F143&lt;=DH$6,$G143&gt;=DH$5),IF(DH$5&gt;$N143,5,$K143)*10+IF(AND($F143&gt;=DH$5,$F143&lt;=DH$6),IF(AND($G143&gt;=DH$5,$G143&lt;=DH$6),5,IF($L143=1,2,1)),IF(AND($G143&gt;=DH$5,$G143&lt;=DH$6),IF($M143&gt;0,4,3),0)),IF(AND($D143&lt;=DH$6,$E143&gt;=DH$5),60,0)))</f>
        <v/>
      </c>
      <c r="DI143" s="80" t="str">
        <f>IF(OR($A143="",NOT(ISNUMBER($G143))),"",IF(AND($F143&lt;=DI$6,$G143&gt;=DI$5),IF(DI$5&gt;$N143,5,$K143)*10+IF(AND($F143&gt;=DI$5,$F143&lt;=DI$6),IF(AND($G143&gt;=DI$5,$G143&lt;=DI$6),5,IF($L143=1,2,1)),IF(AND($G143&gt;=DI$5,$G143&lt;=DI$6),IF($M143&gt;0,4,3),0)),IF(AND($D143&lt;=DI$6,$E143&gt;=DI$5),60,0)))</f>
        <v/>
      </c>
      <c r="DJ143" s="80" t="str">
        <f>IF(OR($A143="",NOT(ISNUMBER($G143))),"",IF(AND($F143&lt;=DJ$6,$G143&gt;=DJ$5),IF(DJ$5&gt;$N143,5,$K143)*10+IF(AND($F143&gt;=DJ$5,$F143&lt;=DJ$6),IF(AND($G143&gt;=DJ$5,$G143&lt;=DJ$6),5,IF($L143=1,2,1)),IF(AND($G143&gt;=DJ$5,$G143&lt;=DJ$6),IF($M143&gt;0,4,3),0)),IF(AND($D143&lt;=DJ$6,$E143&gt;=DJ$5),60,0)))</f>
        <v/>
      </c>
      <c r="DK143" s="80" t="str">
        <f>IF(OR($A143="",NOT(ISNUMBER($G143))),"",IF(AND($F143&lt;=DK$6,$G143&gt;=DK$5),IF(DK$5&gt;$N143,5,$K143)*10+IF(AND($F143&gt;=DK$5,$F143&lt;=DK$6),IF(AND($G143&gt;=DK$5,$G143&lt;=DK$6),5,IF($L143=1,2,1)),IF(AND($G143&gt;=DK$5,$G143&lt;=DK$6),IF($M143&gt;0,4,3),0)),IF(AND($D143&lt;=DK$6,$E143&gt;=DK$5),60,0)))</f>
        <v/>
      </c>
      <c r="DL143" s="80" t="str">
        <f>IF(OR($A143="",NOT(ISNUMBER($G143))),"",IF(AND($F143&lt;=DL$6,$G143&gt;=DL$5),IF(DL$5&gt;$N143,5,$K143)*10+IF(AND($F143&gt;=DL$5,$F143&lt;=DL$6),IF(AND($G143&gt;=DL$5,$G143&lt;=DL$6),5,IF($L143=1,2,1)),IF(AND($G143&gt;=DL$5,$G143&lt;=DL$6),IF($M143&gt;0,4,3),0)),IF(AND($D143&lt;=DL$6,$E143&gt;=DL$5),60,0)))</f>
        <v/>
      </c>
      <c r="DM143" s="80" t="str">
        <f>IF(OR($A143="",NOT(ISNUMBER($G143))),"",IF(AND($F143&lt;=DM$6,$G143&gt;=DM$5),IF(DM$5&gt;$N143,5,$K143)*10+IF(AND($F143&gt;=DM$5,$F143&lt;=DM$6),IF(AND($G143&gt;=DM$5,$G143&lt;=DM$6),5,IF($L143=1,2,1)),IF(AND($G143&gt;=DM$5,$G143&lt;=DM$6),IF($M143&gt;0,4,3),0)),IF(AND($D143&lt;=DM$6,$E143&gt;=DM$5),60,0)))</f>
        <v/>
      </c>
      <c r="DN143" s="80" t="str">
        <f>IF(OR($A143="",NOT(ISNUMBER($G143))),"",IF(AND($F143&lt;=DN$6,$G143&gt;=DN$5),IF(DN$5&gt;$N143,5,$K143)*10+IF(AND($F143&gt;=DN$5,$F143&lt;=DN$6),IF(AND($G143&gt;=DN$5,$G143&lt;=DN$6),5,IF($L143=1,2,1)),IF(AND($G143&gt;=DN$5,$G143&lt;=DN$6),IF($M143&gt;0,4,3),0)),IF(AND($D143&lt;=DN$6,$E143&gt;=DN$5),60,0)))</f>
        <v/>
      </c>
      <c r="DO143" s="80" t="str">
        <f>IF(OR($A143="",NOT(ISNUMBER($G143))),"",IF(AND($F143&lt;=DO$6,$G143&gt;=DO$5),IF(DO$5&gt;$N143,5,$K143)*10+IF(AND($F143&gt;=DO$5,$F143&lt;=DO$6),IF(AND($G143&gt;=DO$5,$G143&lt;=DO$6),5,IF($L143=1,2,1)),IF(AND($G143&gt;=DO$5,$G143&lt;=DO$6),IF($M143&gt;0,4,3),0)),IF(AND($D143&lt;=DO$6,$E143&gt;=DO$5),60,0)))</f>
        <v/>
      </c>
      <c r="DP143" s="80" t="str">
        <f>IF(OR($A143="",NOT(ISNUMBER($G143))),"",IF(AND($F143&lt;=DP$6,$G143&gt;=DP$5),IF(DP$5&gt;$N143,5,$K143)*10+IF(AND($F143&gt;=DP$5,$F143&lt;=DP$6),IF(AND($G143&gt;=DP$5,$G143&lt;=DP$6),5,IF($L143=1,2,1)),IF(AND($G143&gt;=DP$5,$G143&lt;=DP$6),IF($M143&gt;0,4,3),0)),IF(AND($D143&lt;=DP$6,$E143&gt;=DP$5),60,0)))</f>
        <v/>
      </c>
      <c r="DQ143" s="80" t="str">
        <f>IF(OR($A143="",NOT(ISNUMBER($G143))),"",IF(AND($F143&lt;=DQ$6,$G143&gt;=DQ$5),IF(DQ$5&gt;$N143,5,$K143)*10+IF(AND($F143&gt;=DQ$5,$F143&lt;=DQ$6),IF(AND($G143&gt;=DQ$5,$G143&lt;=DQ$6),5,IF($L143=1,2,1)),IF(AND($G143&gt;=DQ$5,$G143&lt;=DQ$6),IF($M143&gt;0,4,3),0)),IF(AND($D143&lt;=DQ$6,$E143&gt;=DQ$5),60,0)))</f>
        <v/>
      </c>
      <c r="DR143" s="80" t="str">
        <f>IF(OR($A143="",NOT(ISNUMBER($G143))),"",IF(AND($F143&lt;=DR$6,$G143&gt;=DR$5),IF(DR$5&gt;$N143,5,$K143)*10+IF(AND($F143&gt;=DR$5,$F143&lt;=DR$6),IF(AND($G143&gt;=DR$5,$G143&lt;=DR$6),5,IF($L143=1,2,1)),IF(AND($G143&gt;=DR$5,$G143&lt;=DR$6),IF($M143&gt;0,4,3),0)),IF(AND($D143&lt;=DR$6,$E143&gt;=DR$5),60,0)))</f>
        <v/>
      </c>
      <c r="DS143" s="80" t="str">
        <f>IF(OR($A143="",NOT(ISNUMBER($G143))),"",IF(AND($F143&lt;=DS$6,$G143&gt;=DS$5),IF(DS$5&gt;$N143,5,$K143)*10+IF(AND($F143&gt;=DS$5,$F143&lt;=DS$6),IF(AND($G143&gt;=DS$5,$G143&lt;=DS$6),5,IF($L143=1,2,1)),IF(AND($G143&gt;=DS$5,$G143&lt;=DS$6),IF($M143&gt;0,4,3),0)),IF(AND($D143&lt;=DS$6,$E143&gt;=DS$5),60,0)))</f>
        <v/>
      </c>
      <c r="DT143" s="80" t="str">
        <f>IF(OR($A143="",NOT(ISNUMBER($G143))),"",IF(AND($F143&lt;=DT$6,$G143&gt;=DT$5),IF(DT$5&gt;$N143,5,$K143)*10+IF(AND($F143&gt;=DT$5,$F143&lt;=DT$6),IF(AND($G143&gt;=DT$5,$G143&lt;=DT$6),5,IF($L143=1,2,1)),IF(AND($G143&gt;=DT$5,$G143&lt;=DT$6),IF($M143&gt;0,4,3),0)),IF(AND($D143&lt;=DT$6,$E143&gt;=DT$5),60,0)))</f>
        <v/>
      </c>
      <c r="DU143" s="80" t="str">
        <f>IF(OR($A143="",NOT(ISNUMBER($G143))),"",IF(AND($F143&lt;=DU$6,$G143&gt;=DU$5),IF(DU$5&gt;$N143,5,$K143)*10+IF(AND($F143&gt;=DU$5,$F143&lt;=DU$6),IF(AND($G143&gt;=DU$5,$G143&lt;=DU$6),5,IF($L143=1,2,1)),IF(AND($G143&gt;=DU$5,$G143&lt;=DU$6),IF($M143&gt;0,4,3),0)),IF(AND($D143&lt;=DU$6,$E143&gt;=DU$5),60,0)))</f>
        <v/>
      </c>
      <c r="DV143" s="80" t="str">
        <f>IF(OR($A143="",NOT(ISNUMBER($G143))),"",IF(AND($F143&lt;=DV$6,$G143&gt;=DV$5),IF(DV$5&gt;$N143,5,$K143)*10+IF(AND($F143&gt;=DV$5,$F143&lt;=DV$6),IF(AND($G143&gt;=DV$5,$G143&lt;=DV$6),5,IF($L143=1,2,1)),IF(AND($G143&gt;=DV$5,$G143&lt;=DV$6),IF($M143&gt;0,4,3),0)),IF(AND($D143&lt;=DV$6,$E143&gt;=DV$5),60,0)))</f>
        <v/>
      </c>
      <c r="DW143" s="80" t="str">
        <f>IF(OR($A143="",NOT(ISNUMBER($G143))),"",IF(AND($F143&lt;=DW$6,$G143&gt;=DW$5),IF(DW$5&gt;$N143,5,$K143)*10+IF(AND($F143&gt;=DW$5,$F143&lt;=DW$6),IF(AND($G143&gt;=DW$5,$G143&lt;=DW$6),5,IF($L143=1,2,1)),IF(AND($G143&gt;=DW$5,$G143&lt;=DW$6),IF($M143&gt;0,4,3),0)),IF(AND($D143&lt;=DW$6,$E143&gt;=DW$5),60,0)))</f>
        <v/>
      </c>
      <c r="DX143" s="80" t="str">
        <f>IF(OR($A143="",NOT(ISNUMBER($G143))),"",IF(AND($F143&lt;=DX$6,$G143&gt;=DX$5),IF(DX$5&gt;$N143,5,$K143)*10+IF(AND($F143&gt;=DX$5,$F143&lt;=DX$6),IF(AND($G143&gt;=DX$5,$G143&lt;=DX$6),5,IF($L143=1,2,1)),IF(AND($G143&gt;=DX$5,$G143&lt;=DX$6),IF($M143&gt;0,4,3),0)),IF(AND($D143&lt;=DX$6,$E143&gt;=DX$5),60,0)))</f>
        <v/>
      </c>
      <c r="DY143" s="80" t="str">
        <f>IF(OR($A143="",NOT(ISNUMBER($G143))),"",IF(AND($F143&lt;=DY$6,$G143&gt;=DY$5),IF(DY$5&gt;$N143,5,$K143)*10+IF(AND($F143&gt;=DY$5,$F143&lt;=DY$6),IF(AND($G143&gt;=DY$5,$G143&lt;=DY$6),5,IF($L143=1,2,1)),IF(AND($G143&gt;=DY$5,$G143&lt;=DY$6),IF($M143&gt;0,4,3),0)),IF(AND($D143&lt;=DY$6,$E143&gt;=DY$5),60,0)))</f>
        <v/>
      </c>
      <c r="DZ143" s="80" t="str">
        <f>IF(OR($A143="",NOT(ISNUMBER($G143))),"",IF(AND($F143&lt;=DZ$6,$G143&gt;=DZ$5),IF(DZ$5&gt;$N143,5,$K143)*10+IF(AND($F143&gt;=DZ$5,$F143&lt;=DZ$6),IF(AND($G143&gt;=DZ$5,$G143&lt;=DZ$6),5,IF($L143=1,2,1)),IF(AND($G143&gt;=DZ$5,$G143&lt;=DZ$6),IF($M143&gt;0,4,3),0)),IF(AND($D143&lt;=DZ$6,$E143&gt;=DZ$5),60,0)))</f>
        <v/>
      </c>
      <c r="EA143" s="80" t="str">
        <f>IF(OR($A143="",NOT(ISNUMBER($G143))),"",IF(AND($F143&lt;=EA$6,$G143&gt;=EA$5),IF(EA$5&gt;$N143,5,$K143)*10+IF(AND($F143&gt;=EA$5,$F143&lt;=EA$6),IF(AND($G143&gt;=EA$5,$G143&lt;=EA$6),5,IF($L143=1,2,1)),IF(AND($G143&gt;=EA$5,$G143&lt;=EA$6),IF($M143&gt;0,4,3),0)),IF(AND($D143&lt;=EA$6,$E143&gt;=EA$5),60,0)))</f>
        <v/>
      </c>
      <c r="EB143" s="80" t="str">
        <f>IF(OR($A143="",NOT(ISNUMBER($G143))),"",IF(AND($F143&lt;=EB$6,$G143&gt;=EB$5),IF(EB$5&gt;$N143,5,$K143)*10+IF(AND($F143&gt;=EB$5,$F143&lt;=EB$6),IF(AND($G143&gt;=EB$5,$G143&lt;=EB$6),5,IF($L143=1,2,1)),IF(AND($G143&gt;=EB$5,$G143&lt;=EB$6),IF($M143&gt;0,4,3),0)),IF(AND($D143&lt;=EB$6,$E143&gt;=EB$5),60,0)))</f>
        <v/>
      </c>
      <c r="EC143" s="80" t="str">
        <f>IF(OR($A143="",NOT(ISNUMBER($G143))),"",IF(AND($F143&lt;=EC$6,$G143&gt;=EC$5),IF(EC$5&gt;$N143,5,$K143)*10+IF(AND($F143&gt;=EC$5,$F143&lt;=EC$6),IF(AND($G143&gt;=EC$5,$G143&lt;=EC$6),5,IF($L143=1,2,1)),IF(AND($G143&gt;=EC$5,$G143&lt;=EC$6),IF($M143&gt;0,4,3),0)),IF(AND($D143&lt;=EC$6,$E143&gt;=EC$5),60,0)))</f>
        <v/>
      </c>
      <c r="ED143" s="80" t="str">
        <f>IF(OR($A143="",NOT(ISNUMBER($G143))),"",IF(AND($F143&lt;=ED$6,$G143&gt;=ED$5),IF(ED$5&gt;$N143,5,$K143)*10+IF(AND($F143&gt;=ED$5,$F143&lt;=ED$6),IF(AND($G143&gt;=ED$5,$G143&lt;=ED$6),5,IF($L143=1,2,1)),IF(AND($G143&gt;=ED$5,$G143&lt;=ED$6),IF($M143&gt;0,4,3),0)),IF(AND($D143&lt;=ED$6,$E143&gt;=ED$5),60,0)))</f>
        <v/>
      </c>
    </row>
    <row r="144" ht="18" customHeight="1">
      <c r="A144" s="52" t="str">
        <f>IF(Tasks!$B144="","",Tasks!$A144)</f>
        <v/>
      </c>
      <c r="B144" s="78" t="str">
        <f>IF(Tasks!$B144="","",Tasks!$B144)</f>
        <v/>
      </c>
      <c r="C144" s="25" t="str">
        <f>IF($B144="","",IF(AND(Tasks!$D144="",Tasks!$G144=""),"-",IF(Tasks!$D144="","",Tasks!$D144&amp;IF(OR(Tasks!$E144="",Tasks!$E144="FS"),IF(N(Tasks!$F144)=0,"","FS"),Tasks!$E144)&amp;IF(N(Tasks!$F144)=0,"",IF(Tasks!$F144&gt;0,"+","")&amp;Tasks!$F144))&amp;IF(AND(Tasks!$D144&lt;&gt;"",Tasks!$G144&lt;&gt;""),", ","")&amp;IF(Tasks!$G144="","",Tasks!$G144&amp;IF(OR(Tasks!$H144="",Tasks!$H144="FS"),IF(N(Tasks!$I144)=0,"","FS"),Tasks!$H144)&amp;IF(N(Tasks!$I144)=0,"",IF(Tasks!$I144&gt;0,"+","")&amp;Tasks!$I144))))</f>
        <v/>
      </c>
      <c r="D144" s="51" t="str">
        <f>IF(OR($B144="",Tasks!$Q144=""),"",Tasks!$Q144)</f>
        <v/>
      </c>
      <c r="E144" s="51" t="str">
        <f>IF(OR($B144="",Tasks!$R144=""),"",Tasks!$R144)</f>
        <v/>
      </c>
      <c r="F144" s="51" t="str">
        <f>IF(OR($B144="",Tasks!$S144=""),"",Tasks!$S144)</f>
        <v/>
      </c>
      <c r="G144" s="51" t="str">
        <f>IF(OR($B144="",Tasks!$T144=""),"",Tasks!$T144)</f>
        <v/>
      </c>
      <c r="H144" s="52" t="str">
        <f>IF($B144="","",Tasks!$AE144)</f>
        <v/>
      </c>
      <c r="I144" s="79" t="str">
        <f>IF($B144="","",Tasks!$AF144)</f>
        <v/>
      </c>
      <c r="J144" s="53" t="str">
        <f>IF(OR($B144="",Tasks!$V144=""),"",Tasks!$V144)</f>
        <v/>
      </c>
      <c r="K144" s="52" t="str">
        <f>IF($B144="","",Tasks!$AA144)</f>
        <v/>
      </c>
      <c r="L144" s="52" t="str">
        <f>IF($B144="","",Tasks!$AB144)</f>
        <v/>
      </c>
      <c r="M144" s="52" t="str">
        <f>IF($B144="","",Tasks!$Z144)</f>
        <v/>
      </c>
      <c r="N144" s="52" t="str">
        <f>IF(OR($B144="",Tasks!$AG144=""),"",Tasks!$AG144)</f>
        <v/>
      </c>
      <c r="O144" s="80" t="str">
        <f>IF(OR($A144="",NOT(ISNUMBER($G144))),"",IF(AND($F144&lt;=O$6,$G144&gt;=O$5),IF(O$5&gt;$N144,5,$K144)*10+IF(AND($F144&gt;=O$5,$F144&lt;=O$6),IF(AND($G144&gt;=O$5,$G144&lt;=O$6),5,IF($L144=1,2,1)),IF(AND($G144&gt;=O$5,$G144&lt;=O$6),IF($M144&gt;0,4,3),0)),IF(AND($D144&lt;=O$6,$E144&gt;=O$5),60,0)))</f>
        <v/>
      </c>
      <c r="P144" s="80" t="str">
        <f>IF(OR($A144="",NOT(ISNUMBER($G144))),"",IF(AND($F144&lt;=P$6,$G144&gt;=P$5),IF(P$5&gt;$N144,5,$K144)*10+IF(AND($F144&gt;=P$5,$F144&lt;=P$6),IF(AND($G144&gt;=P$5,$G144&lt;=P$6),5,IF($L144=1,2,1)),IF(AND($G144&gt;=P$5,$G144&lt;=P$6),IF($M144&gt;0,4,3),0)),IF(AND($D144&lt;=P$6,$E144&gt;=P$5),60,0)))</f>
        <v/>
      </c>
      <c r="Q144" s="80" t="str">
        <f>IF(OR($A144="",NOT(ISNUMBER($G144))),"",IF(AND($F144&lt;=Q$6,$G144&gt;=Q$5),IF(Q$5&gt;$N144,5,$K144)*10+IF(AND($F144&gt;=Q$5,$F144&lt;=Q$6),IF(AND($G144&gt;=Q$5,$G144&lt;=Q$6),5,IF($L144=1,2,1)),IF(AND($G144&gt;=Q$5,$G144&lt;=Q$6),IF($M144&gt;0,4,3),0)),IF(AND($D144&lt;=Q$6,$E144&gt;=Q$5),60,0)))</f>
        <v/>
      </c>
      <c r="R144" s="80" t="str">
        <f>IF(OR($A144="",NOT(ISNUMBER($G144))),"",IF(AND($F144&lt;=R$6,$G144&gt;=R$5),IF(R$5&gt;$N144,5,$K144)*10+IF(AND($F144&gt;=R$5,$F144&lt;=R$6),IF(AND($G144&gt;=R$5,$G144&lt;=R$6),5,IF($L144=1,2,1)),IF(AND($G144&gt;=R$5,$G144&lt;=R$6),IF($M144&gt;0,4,3),0)),IF(AND($D144&lt;=R$6,$E144&gt;=R$5),60,0)))</f>
        <v/>
      </c>
      <c r="S144" s="80" t="str">
        <f>IF(OR($A144="",NOT(ISNUMBER($G144))),"",IF(AND($F144&lt;=S$6,$G144&gt;=S$5),IF(S$5&gt;$N144,5,$K144)*10+IF(AND($F144&gt;=S$5,$F144&lt;=S$6),IF(AND($G144&gt;=S$5,$G144&lt;=S$6),5,IF($L144=1,2,1)),IF(AND($G144&gt;=S$5,$G144&lt;=S$6),IF($M144&gt;0,4,3),0)),IF(AND($D144&lt;=S$6,$E144&gt;=S$5),60,0)))</f>
        <v/>
      </c>
      <c r="T144" s="80" t="str">
        <f>IF(OR($A144="",NOT(ISNUMBER($G144))),"",IF(AND($F144&lt;=T$6,$G144&gt;=T$5),IF(T$5&gt;$N144,5,$K144)*10+IF(AND($F144&gt;=T$5,$F144&lt;=T$6),IF(AND($G144&gt;=T$5,$G144&lt;=T$6),5,IF($L144=1,2,1)),IF(AND($G144&gt;=T$5,$G144&lt;=T$6),IF($M144&gt;0,4,3),0)),IF(AND($D144&lt;=T$6,$E144&gt;=T$5),60,0)))</f>
        <v/>
      </c>
      <c r="U144" s="80" t="str">
        <f>IF(OR($A144="",NOT(ISNUMBER($G144))),"",IF(AND($F144&lt;=U$6,$G144&gt;=U$5),IF(U$5&gt;$N144,5,$K144)*10+IF(AND($F144&gt;=U$5,$F144&lt;=U$6),IF(AND($G144&gt;=U$5,$G144&lt;=U$6),5,IF($L144=1,2,1)),IF(AND($G144&gt;=U$5,$G144&lt;=U$6),IF($M144&gt;0,4,3),0)),IF(AND($D144&lt;=U$6,$E144&gt;=U$5),60,0)))</f>
        <v/>
      </c>
      <c r="V144" s="80" t="str">
        <f>IF(OR($A144="",NOT(ISNUMBER($G144))),"",IF(AND($F144&lt;=V$6,$G144&gt;=V$5),IF(V$5&gt;$N144,5,$K144)*10+IF(AND($F144&gt;=V$5,$F144&lt;=V$6),IF(AND($G144&gt;=V$5,$G144&lt;=V$6),5,IF($L144=1,2,1)),IF(AND($G144&gt;=V$5,$G144&lt;=V$6),IF($M144&gt;0,4,3),0)),IF(AND($D144&lt;=V$6,$E144&gt;=V$5),60,0)))</f>
        <v/>
      </c>
      <c r="W144" s="80" t="str">
        <f>IF(OR($A144="",NOT(ISNUMBER($G144))),"",IF(AND($F144&lt;=W$6,$G144&gt;=W$5),IF(W$5&gt;$N144,5,$K144)*10+IF(AND($F144&gt;=W$5,$F144&lt;=W$6),IF(AND($G144&gt;=W$5,$G144&lt;=W$6),5,IF($L144=1,2,1)),IF(AND($G144&gt;=W$5,$G144&lt;=W$6),IF($M144&gt;0,4,3),0)),IF(AND($D144&lt;=W$6,$E144&gt;=W$5),60,0)))</f>
        <v/>
      </c>
      <c r="X144" s="80" t="str">
        <f>IF(OR($A144="",NOT(ISNUMBER($G144))),"",IF(AND($F144&lt;=X$6,$G144&gt;=X$5),IF(X$5&gt;$N144,5,$K144)*10+IF(AND($F144&gt;=X$5,$F144&lt;=X$6),IF(AND($G144&gt;=X$5,$G144&lt;=X$6),5,IF($L144=1,2,1)),IF(AND($G144&gt;=X$5,$G144&lt;=X$6),IF($M144&gt;0,4,3),0)),IF(AND($D144&lt;=X$6,$E144&gt;=X$5),60,0)))</f>
        <v/>
      </c>
      <c r="Y144" s="80" t="str">
        <f>IF(OR($A144="",NOT(ISNUMBER($G144))),"",IF(AND($F144&lt;=Y$6,$G144&gt;=Y$5),IF(Y$5&gt;$N144,5,$K144)*10+IF(AND($F144&gt;=Y$5,$F144&lt;=Y$6),IF(AND($G144&gt;=Y$5,$G144&lt;=Y$6),5,IF($L144=1,2,1)),IF(AND($G144&gt;=Y$5,$G144&lt;=Y$6),IF($M144&gt;0,4,3),0)),IF(AND($D144&lt;=Y$6,$E144&gt;=Y$5),60,0)))</f>
        <v/>
      </c>
      <c r="Z144" s="80" t="str">
        <f>IF(OR($A144="",NOT(ISNUMBER($G144))),"",IF(AND($F144&lt;=Z$6,$G144&gt;=Z$5),IF(Z$5&gt;$N144,5,$K144)*10+IF(AND($F144&gt;=Z$5,$F144&lt;=Z$6),IF(AND($G144&gt;=Z$5,$G144&lt;=Z$6),5,IF($L144=1,2,1)),IF(AND($G144&gt;=Z$5,$G144&lt;=Z$6),IF($M144&gt;0,4,3),0)),IF(AND($D144&lt;=Z$6,$E144&gt;=Z$5),60,0)))</f>
        <v/>
      </c>
      <c r="AA144" s="80" t="str">
        <f>IF(OR($A144="",NOT(ISNUMBER($G144))),"",IF(AND($F144&lt;=AA$6,$G144&gt;=AA$5),IF(AA$5&gt;$N144,5,$K144)*10+IF(AND($F144&gt;=AA$5,$F144&lt;=AA$6),IF(AND($G144&gt;=AA$5,$G144&lt;=AA$6),5,IF($L144=1,2,1)),IF(AND($G144&gt;=AA$5,$G144&lt;=AA$6),IF($M144&gt;0,4,3),0)),IF(AND($D144&lt;=AA$6,$E144&gt;=AA$5),60,0)))</f>
        <v/>
      </c>
      <c r="AB144" s="80" t="str">
        <f>IF(OR($A144="",NOT(ISNUMBER($G144))),"",IF(AND($F144&lt;=AB$6,$G144&gt;=AB$5),IF(AB$5&gt;$N144,5,$K144)*10+IF(AND($F144&gt;=AB$5,$F144&lt;=AB$6),IF(AND($G144&gt;=AB$5,$G144&lt;=AB$6),5,IF($L144=1,2,1)),IF(AND($G144&gt;=AB$5,$G144&lt;=AB$6),IF($M144&gt;0,4,3),0)),IF(AND($D144&lt;=AB$6,$E144&gt;=AB$5),60,0)))</f>
        <v/>
      </c>
      <c r="AC144" s="80" t="str">
        <f>IF(OR($A144="",NOT(ISNUMBER($G144))),"",IF(AND($F144&lt;=AC$6,$G144&gt;=AC$5),IF(AC$5&gt;$N144,5,$K144)*10+IF(AND($F144&gt;=AC$5,$F144&lt;=AC$6),IF(AND($G144&gt;=AC$5,$G144&lt;=AC$6),5,IF($L144=1,2,1)),IF(AND($G144&gt;=AC$5,$G144&lt;=AC$6),IF($M144&gt;0,4,3),0)),IF(AND($D144&lt;=AC$6,$E144&gt;=AC$5),60,0)))</f>
        <v/>
      </c>
      <c r="AD144" s="80" t="str">
        <f>IF(OR($A144="",NOT(ISNUMBER($G144))),"",IF(AND($F144&lt;=AD$6,$G144&gt;=AD$5),IF(AD$5&gt;$N144,5,$K144)*10+IF(AND($F144&gt;=AD$5,$F144&lt;=AD$6),IF(AND($G144&gt;=AD$5,$G144&lt;=AD$6),5,IF($L144=1,2,1)),IF(AND($G144&gt;=AD$5,$G144&lt;=AD$6),IF($M144&gt;0,4,3),0)),IF(AND($D144&lt;=AD$6,$E144&gt;=AD$5),60,0)))</f>
        <v/>
      </c>
      <c r="AE144" s="80" t="str">
        <f>IF(OR($A144="",NOT(ISNUMBER($G144))),"",IF(AND($F144&lt;=AE$6,$G144&gt;=AE$5),IF(AE$5&gt;$N144,5,$K144)*10+IF(AND($F144&gt;=AE$5,$F144&lt;=AE$6),IF(AND($G144&gt;=AE$5,$G144&lt;=AE$6),5,IF($L144=1,2,1)),IF(AND($G144&gt;=AE$5,$G144&lt;=AE$6),IF($M144&gt;0,4,3),0)),IF(AND($D144&lt;=AE$6,$E144&gt;=AE$5),60,0)))</f>
        <v/>
      </c>
      <c r="AF144" s="80" t="str">
        <f>IF(OR($A144="",NOT(ISNUMBER($G144))),"",IF(AND($F144&lt;=AF$6,$G144&gt;=AF$5),IF(AF$5&gt;$N144,5,$K144)*10+IF(AND($F144&gt;=AF$5,$F144&lt;=AF$6),IF(AND($G144&gt;=AF$5,$G144&lt;=AF$6),5,IF($L144=1,2,1)),IF(AND($G144&gt;=AF$5,$G144&lt;=AF$6),IF($M144&gt;0,4,3),0)),IF(AND($D144&lt;=AF$6,$E144&gt;=AF$5),60,0)))</f>
        <v/>
      </c>
      <c r="AG144" s="80" t="str">
        <f>IF(OR($A144="",NOT(ISNUMBER($G144))),"",IF(AND($F144&lt;=AG$6,$G144&gt;=AG$5),IF(AG$5&gt;$N144,5,$K144)*10+IF(AND($F144&gt;=AG$5,$F144&lt;=AG$6),IF(AND($G144&gt;=AG$5,$G144&lt;=AG$6),5,IF($L144=1,2,1)),IF(AND($G144&gt;=AG$5,$G144&lt;=AG$6),IF($M144&gt;0,4,3),0)),IF(AND($D144&lt;=AG$6,$E144&gt;=AG$5),60,0)))</f>
        <v/>
      </c>
      <c r="AH144" s="80" t="str">
        <f>IF(OR($A144="",NOT(ISNUMBER($G144))),"",IF(AND($F144&lt;=AH$6,$G144&gt;=AH$5),IF(AH$5&gt;$N144,5,$K144)*10+IF(AND($F144&gt;=AH$5,$F144&lt;=AH$6),IF(AND($G144&gt;=AH$5,$G144&lt;=AH$6),5,IF($L144=1,2,1)),IF(AND($G144&gt;=AH$5,$G144&lt;=AH$6),IF($M144&gt;0,4,3),0)),IF(AND($D144&lt;=AH$6,$E144&gt;=AH$5),60,0)))</f>
        <v/>
      </c>
      <c r="AI144" s="80" t="str">
        <f>IF(OR($A144="",NOT(ISNUMBER($G144))),"",IF(AND($F144&lt;=AI$6,$G144&gt;=AI$5),IF(AI$5&gt;$N144,5,$K144)*10+IF(AND($F144&gt;=AI$5,$F144&lt;=AI$6),IF(AND($G144&gt;=AI$5,$G144&lt;=AI$6),5,IF($L144=1,2,1)),IF(AND($G144&gt;=AI$5,$G144&lt;=AI$6),IF($M144&gt;0,4,3),0)),IF(AND($D144&lt;=AI$6,$E144&gt;=AI$5),60,0)))</f>
        <v/>
      </c>
      <c r="AJ144" s="80" t="str">
        <f>IF(OR($A144="",NOT(ISNUMBER($G144))),"",IF(AND($F144&lt;=AJ$6,$G144&gt;=AJ$5),IF(AJ$5&gt;$N144,5,$K144)*10+IF(AND($F144&gt;=AJ$5,$F144&lt;=AJ$6),IF(AND($G144&gt;=AJ$5,$G144&lt;=AJ$6),5,IF($L144=1,2,1)),IF(AND($G144&gt;=AJ$5,$G144&lt;=AJ$6),IF($M144&gt;0,4,3),0)),IF(AND($D144&lt;=AJ$6,$E144&gt;=AJ$5),60,0)))</f>
        <v/>
      </c>
      <c r="AK144" s="80" t="str">
        <f>IF(OR($A144="",NOT(ISNUMBER($G144))),"",IF(AND($F144&lt;=AK$6,$G144&gt;=AK$5),IF(AK$5&gt;$N144,5,$K144)*10+IF(AND($F144&gt;=AK$5,$F144&lt;=AK$6),IF(AND($G144&gt;=AK$5,$G144&lt;=AK$6),5,IF($L144=1,2,1)),IF(AND($G144&gt;=AK$5,$G144&lt;=AK$6),IF($M144&gt;0,4,3),0)),IF(AND($D144&lt;=AK$6,$E144&gt;=AK$5),60,0)))</f>
        <v/>
      </c>
      <c r="AL144" s="80" t="str">
        <f>IF(OR($A144="",NOT(ISNUMBER($G144))),"",IF(AND($F144&lt;=AL$6,$G144&gt;=AL$5),IF(AL$5&gt;$N144,5,$K144)*10+IF(AND($F144&gt;=AL$5,$F144&lt;=AL$6),IF(AND($G144&gt;=AL$5,$G144&lt;=AL$6),5,IF($L144=1,2,1)),IF(AND($G144&gt;=AL$5,$G144&lt;=AL$6),IF($M144&gt;0,4,3),0)),IF(AND($D144&lt;=AL$6,$E144&gt;=AL$5),60,0)))</f>
        <v/>
      </c>
      <c r="AM144" s="80" t="str">
        <f>IF(OR($A144="",NOT(ISNUMBER($G144))),"",IF(AND($F144&lt;=AM$6,$G144&gt;=AM$5),IF(AM$5&gt;$N144,5,$K144)*10+IF(AND($F144&gt;=AM$5,$F144&lt;=AM$6),IF(AND($G144&gt;=AM$5,$G144&lt;=AM$6),5,IF($L144=1,2,1)),IF(AND($G144&gt;=AM$5,$G144&lt;=AM$6),IF($M144&gt;0,4,3),0)),IF(AND($D144&lt;=AM$6,$E144&gt;=AM$5),60,0)))</f>
        <v/>
      </c>
      <c r="AN144" s="80" t="str">
        <f>IF(OR($A144="",NOT(ISNUMBER($G144))),"",IF(AND($F144&lt;=AN$6,$G144&gt;=AN$5),IF(AN$5&gt;$N144,5,$K144)*10+IF(AND($F144&gt;=AN$5,$F144&lt;=AN$6),IF(AND($G144&gt;=AN$5,$G144&lt;=AN$6),5,IF($L144=1,2,1)),IF(AND($G144&gt;=AN$5,$G144&lt;=AN$6),IF($M144&gt;0,4,3),0)),IF(AND($D144&lt;=AN$6,$E144&gt;=AN$5),60,0)))</f>
        <v/>
      </c>
      <c r="AO144" s="80" t="str">
        <f>IF(OR($A144="",NOT(ISNUMBER($G144))),"",IF(AND($F144&lt;=AO$6,$G144&gt;=AO$5),IF(AO$5&gt;$N144,5,$K144)*10+IF(AND($F144&gt;=AO$5,$F144&lt;=AO$6),IF(AND($G144&gt;=AO$5,$G144&lt;=AO$6),5,IF($L144=1,2,1)),IF(AND($G144&gt;=AO$5,$G144&lt;=AO$6),IF($M144&gt;0,4,3),0)),IF(AND($D144&lt;=AO$6,$E144&gt;=AO$5),60,0)))</f>
        <v/>
      </c>
      <c r="AP144" s="80" t="str">
        <f>IF(OR($A144="",NOT(ISNUMBER($G144))),"",IF(AND($F144&lt;=AP$6,$G144&gt;=AP$5),IF(AP$5&gt;$N144,5,$K144)*10+IF(AND($F144&gt;=AP$5,$F144&lt;=AP$6),IF(AND($G144&gt;=AP$5,$G144&lt;=AP$6),5,IF($L144=1,2,1)),IF(AND($G144&gt;=AP$5,$G144&lt;=AP$6),IF($M144&gt;0,4,3),0)),IF(AND($D144&lt;=AP$6,$E144&gt;=AP$5),60,0)))</f>
        <v/>
      </c>
      <c r="AQ144" s="80" t="str">
        <f>IF(OR($A144="",NOT(ISNUMBER($G144))),"",IF(AND($F144&lt;=AQ$6,$G144&gt;=AQ$5),IF(AQ$5&gt;$N144,5,$K144)*10+IF(AND($F144&gt;=AQ$5,$F144&lt;=AQ$6),IF(AND($G144&gt;=AQ$5,$G144&lt;=AQ$6),5,IF($L144=1,2,1)),IF(AND($G144&gt;=AQ$5,$G144&lt;=AQ$6),IF($M144&gt;0,4,3),0)),IF(AND($D144&lt;=AQ$6,$E144&gt;=AQ$5),60,0)))</f>
        <v/>
      </c>
      <c r="AR144" s="80" t="str">
        <f>IF(OR($A144="",NOT(ISNUMBER($G144))),"",IF(AND($F144&lt;=AR$6,$G144&gt;=AR$5),IF(AR$5&gt;$N144,5,$K144)*10+IF(AND($F144&gt;=AR$5,$F144&lt;=AR$6),IF(AND($G144&gt;=AR$5,$G144&lt;=AR$6),5,IF($L144=1,2,1)),IF(AND($G144&gt;=AR$5,$G144&lt;=AR$6),IF($M144&gt;0,4,3),0)),IF(AND($D144&lt;=AR$6,$E144&gt;=AR$5),60,0)))</f>
        <v/>
      </c>
      <c r="AS144" s="80" t="str">
        <f>IF(OR($A144="",NOT(ISNUMBER($G144))),"",IF(AND($F144&lt;=AS$6,$G144&gt;=AS$5),IF(AS$5&gt;$N144,5,$K144)*10+IF(AND($F144&gt;=AS$5,$F144&lt;=AS$6),IF(AND($G144&gt;=AS$5,$G144&lt;=AS$6),5,IF($L144=1,2,1)),IF(AND($G144&gt;=AS$5,$G144&lt;=AS$6),IF($M144&gt;0,4,3),0)),IF(AND($D144&lt;=AS$6,$E144&gt;=AS$5),60,0)))</f>
        <v/>
      </c>
      <c r="AT144" s="80" t="str">
        <f>IF(OR($A144="",NOT(ISNUMBER($G144))),"",IF(AND($F144&lt;=AT$6,$G144&gt;=AT$5),IF(AT$5&gt;$N144,5,$K144)*10+IF(AND($F144&gt;=AT$5,$F144&lt;=AT$6),IF(AND($G144&gt;=AT$5,$G144&lt;=AT$6),5,IF($L144=1,2,1)),IF(AND($G144&gt;=AT$5,$G144&lt;=AT$6),IF($M144&gt;0,4,3),0)),IF(AND($D144&lt;=AT$6,$E144&gt;=AT$5),60,0)))</f>
        <v/>
      </c>
      <c r="AU144" s="80" t="str">
        <f>IF(OR($A144="",NOT(ISNUMBER($G144))),"",IF(AND($F144&lt;=AU$6,$G144&gt;=AU$5),IF(AU$5&gt;$N144,5,$K144)*10+IF(AND($F144&gt;=AU$5,$F144&lt;=AU$6),IF(AND($G144&gt;=AU$5,$G144&lt;=AU$6),5,IF($L144=1,2,1)),IF(AND($G144&gt;=AU$5,$G144&lt;=AU$6),IF($M144&gt;0,4,3),0)),IF(AND($D144&lt;=AU$6,$E144&gt;=AU$5),60,0)))</f>
        <v/>
      </c>
      <c r="AV144" s="80" t="str">
        <f>IF(OR($A144="",NOT(ISNUMBER($G144))),"",IF(AND($F144&lt;=AV$6,$G144&gt;=AV$5),IF(AV$5&gt;$N144,5,$K144)*10+IF(AND($F144&gt;=AV$5,$F144&lt;=AV$6),IF(AND($G144&gt;=AV$5,$G144&lt;=AV$6),5,IF($L144=1,2,1)),IF(AND($G144&gt;=AV$5,$G144&lt;=AV$6),IF($M144&gt;0,4,3),0)),IF(AND($D144&lt;=AV$6,$E144&gt;=AV$5),60,0)))</f>
        <v/>
      </c>
      <c r="AW144" s="80" t="str">
        <f>IF(OR($A144="",NOT(ISNUMBER($G144))),"",IF(AND($F144&lt;=AW$6,$G144&gt;=AW$5),IF(AW$5&gt;$N144,5,$K144)*10+IF(AND($F144&gt;=AW$5,$F144&lt;=AW$6),IF(AND($G144&gt;=AW$5,$G144&lt;=AW$6),5,IF($L144=1,2,1)),IF(AND($G144&gt;=AW$5,$G144&lt;=AW$6),IF($M144&gt;0,4,3),0)),IF(AND($D144&lt;=AW$6,$E144&gt;=AW$5),60,0)))</f>
        <v/>
      </c>
      <c r="AX144" s="80" t="str">
        <f>IF(OR($A144="",NOT(ISNUMBER($G144))),"",IF(AND($F144&lt;=AX$6,$G144&gt;=AX$5),IF(AX$5&gt;$N144,5,$K144)*10+IF(AND($F144&gt;=AX$5,$F144&lt;=AX$6),IF(AND($G144&gt;=AX$5,$G144&lt;=AX$6),5,IF($L144=1,2,1)),IF(AND($G144&gt;=AX$5,$G144&lt;=AX$6),IF($M144&gt;0,4,3),0)),IF(AND($D144&lt;=AX$6,$E144&gt;=AX$5),60,0)))</f>
        <v/>
      </c>
      <c r="AY144" s="80" t="str">
        <f>IF(OR($A144="",NOT(ISNUMBER($G144))),"",IF(AND($F144&lt;=AY$6,$G144&gt;=AY$5),IF(AY$5&gt;$N144,5,$K144)*10+IF(AND($F144&gt;=AY$5,$F144&lt;=AY$6),IF(AND($G144&gt;=AY$5,$G144&lt;=AY$6),5,IF($L144=1,2,1)),IF(AND($G144&gt;=AY$5,$G144&lt;=AY$6),IF($M144&gt;0,4,3),0)),IF(AND($D144&lt;=AY$6,$E144&gt;=AY$5),60,0)))</f>
        <v/>
      </c>
      <c r="AZ144" s="80" t="str">
        <f>IF(OR($A144="",NOT(ISNUMBER($G144))),"",IF(AND($F144&lt;=AZ$6,$G144&gt;=AZ$5),IF(AZ$5&gt;$N144,5,$K144)*10+IF(AND($F144&gt;=AZ$5,$F144&lt;=AZ$6),IF(AND($G144&gt;=AZ$5,$G144&lt;=AZ$6),5,IF($L144=1,2,1)),IF(AND($G144&gt;=AZ$5,$G144&lt;=AZ$6),IF($M144&gt;0,4,3),0)),IF(AND($D144&lt;=AZ$6,$E144&gt;=AZ$5),60,0)))</f>
        <v/>
      </c>
      <c r="BA144" s="80" t="str">
        <f>IF(OR($A144="",NOT(ISNUMBER($G144))),"",IF(AND($F144&lt;=BA$6,$G144&gt;=BA$5),IF(BA$5&gt;$N144,5,$K144)*10+IF(AND($F144&gt;=BA$5,$F144&lt;=BA$6),IF(AND($G144&gt;=BA$5,$G144&lt;=BA$6),5,IF($L144=1,2,1)),IF(AND($G144&gt;=BA$5,$G144&lt;=BA$6),IF($M144&gt;0,4,3),0)),IF(AND($D144&lt;=BA$6,$E144&gt;=BA$5),60,0)))</f>
        <v/>
      </c>
      <c r="BB144" s="80" t="str">
        <f>IF(OR($A144="",NOT(ISNUMBER($G144))),"",IF(AND($F144&lt;=BB$6,$G144&gt;=BB$5),IF(BB$5&gt;$N144,5,$K144)*10+IF(AND($F144&gt;=BB$5,$F144&lt;=BB$6),IF(AND($G144&gt;=BB$5,$G144&lt;=BB$6),5,IF($L144=1,2,1)),IF(AND($G144&gt;=BB$5,$G144&lt;=BB$6),IF($M144&gt;0,4,3),0)),IF(AND($D144&lt;=BB$6,$E144&gt;=BB$5),60,0)))</f>
        <v/>
      </c>
      <c r="BC144" s="80" t="str">
        <f>IF(OR($A144="",NOT(ISNUMBER($G144))),"",IF(AND($F144&lt;=BC$6,$G144&gt;=BC$5),IF(BC$5&gt;$N144,5,$K144)*10+IF(AND($F144&gt;=BC$5,$F144&lt;=BC$6),IF(AND($G144&gt;=BC$5,$G144&lt;=BC$6),5,IF($L144=1,2,1)),IF(AND($G144&gt;=BC$5,$G144&lt;=BC$6),IF($M144&gt;0,4,3),0)),IF(AND($D144&lt;=BC$6,$E144&gt;=BC$5),60,0)))</f>
        <v/>
      </c>
      <c r="BD144" s="80" t="str">
        <f>IF(OR($A144="",NOT(ISNUMBER($G144))),"",IF(AND($F144&lt;=BD$6,$G144&gt;=BD$5),IF(BD$5&gt;$N144,5,$K144)*10+IF(AND($F144&gt;=BD$5,$F144&lt;=BD$6),IF(AND($G144&gt;=BD$5,$G144&lt;=BD$6),5,IF($L144=1,2,1)),IF(AND($G144&gt;=BD$5,$G144&lt;=BD$6),IF($M144&gt;0,4,3),0)),IF(AND($D144&lt;=BD$6,$E144&gt;=BD$5),60,0)))</f>
        <v/>
      </c>
      <c r="BE144" s="80" t="str">
        <f>IF(OR($A144="",NOT(ISNUMBER($G144))),"",IF(AND($F144&lt;=BE$6,$G144&gt;=BE$5),IF(BE$5&gt;$N144,5,$K144)*10+IF(AND($F144&gt;=BE$5,$F144&lt;=BE$6),IF(AND($G144&gt;=BE$5,$G144&lt;=BE$6),5,IF($L144=1,2,1)),IF(AND($G144&gt;=BE$5,$G144&lt;=BE$6),IF($M144&gt;0,4,3),0)),IF(AND($D144&lt;=BE$6,$E144&gt;=BE$5),60,0)))</f>
        <v/>
      </c>
      <c r="BF144" s="80" t="str">
        <f>IF(OR($A144="",NOT(ISNUMBER($G144))),"",IF(AND($F144&lt;=BF$6,$G144&gt;=BF$5),IF(BF$5&gt;$N144,5,$K144)*10+IF(AND($F144&gt;=BF$5,$F144&lt;=BF$6),IF(AND($G144&gt;=BF$5,$G144&lt;=BF$6),5,IF($L144=1,2,1)),IF(AND($G144&gt;=BF$5,$G144&lt;=BF$6),IF($M144&gt;0,4,3),0)),IF(AND($D144&lt;=BF$6,$E144&gt;=BF$5),60,0)))</f>
        <v/>
      </c>
      <c r="BG144" s="80" t="str">
        <f>IF(OR($A144="",NOT(ISNUMBER($G144))),"",IF(AND($F144&lt;=BG$6,$G144&gt;=BG$5),IF(BG$5&gt;$N144,5,$K144)*10+IF(AND($F144&gt;=BG$5,$F144&lt;=BG$6),IF(AND($G144&gt;=BG$5,$G144&lt;=BG$6),5,IF($L144=1,2,1)),IF(AND($G144&gt;=BG$5,$G144&lt;=BG$6),IF($M144&gt;0,4,3),0)),IF(AND($D144&lt;=BG$6,$E144&gt;=BG$5),60,0)))</f>
        <v/>
      </c>
      <c r="BH144" s="80" t="str">
        <f>IF(OR($A144="",NOT(ISNUMBER($G144))),"",IF(AND($F144&lt;=BH$6,$G144&gt;=BH$5),IF(BH$5&gt;$N144,5,$K144)*10+IF(AND($F144&gt;=BH$5,$F144&lt;=BH$6),IF(AND($G144&gt;=BH$5,$G144&lt;=BH$6),5,IF($L144=1,2,1)),IF(AND($G144&gt;=BH$5,$G144&lt;=BH$6),IF($M144&gt;0,4,3),0)),IF(AND($D144&lt;=BH$6,$E144&gt;=BH$5),60,0)))</f>
        <v/>
      </c>
      <c r="BI144" s="80" t="str">
        <f>IF(OR($A144="",NOT(ISNUMBER($G144))),"",IF(AND($F144&lt;=BI$6,$G144&gt;=BI$5),IF(BI$5&gt;$N144,5,$K144)*10+IF(AND($F144&gt;=BI$5,$F144&lt;=BI$6),IF(AND($G144&gt;=BI$5,$G144&lt;=BI$6),5,IF($L144=1,2,1)),IF(AND($G144&gt;=BI$5,$G144&lt;=BI$6),IF($M144&gt;0,4,3),0)),IF(AND($D144&lt;=BI$6,$E144&gt;=BI$5),60,0)))</f>
        <v/>
      </c>
      <c r="BJ144" s="80" t="str">
        <f>IF(OR($A144="",NOT(ISNUMBER($G144))),"",IF(AND($F144&lt;=BJ$6,$G144&gt;=BJ$5),IF(BJ$5&gt;$N144,5,$K144)*10+IF(AND($F144&gt;=BJ$5,$F144&lt;=BJ$6),IF(AND($G144&gt;=BJ$5,$G144&lt;=BJ$6),5,IF($L144=1,2,1)),IF(AND($G144&gt;=BJ$5,$G144&lt;=BJ$6),IF($M144&gt;0,4,3),0)),IF(AND($D144&lt;=BJ$6,$E144&gt;=BJ$5),60,0)))</f>
        <v/>
      </c>
      <c r="BK144" s="80" t="str">
        <f>IF(OR($A144="",NOT(ISNUMBER($G144))),"",IF(AND($F144&lt;=BK$6,$G144&gt;=BK$5),IF(BK$5&gt;$N144,5,$K144)*10+IF(AND($F144&gt;=BK$5,$F144&lt;=BK$6),IF(AND($G144&gt;=BK$5,$G144&lt;=BK$6),5,IF($L144=1,2,1)),IF(AND($G144&gt;=BK$5,$G144&lt;=BK$6),IF($M144&gt;0,4,3),0)),IF(AND($D144&lt;=BK$6,$E144&gt;=BK$5),60,0)))</f>
        <v/>
      </c>
      <c r="BL144" s="80" t="str">
        <f>IF(OR($A144="",NOT(ISNUMBER($G144))),"",IF(AND($F144&lt;=BL$6,$G144&gt;=BL$5),IF(BL$5&gt;$N144,5,$K144)*10+IF(AND($F144&gt;=BL$5,$F144&lt;=BL$6),IF(AND($G144&gt;=BL$5,$G144&lt;=BL$6),5,IF($L144=1,2,1)),IF(AND($G144&gt;=BL$5,$G144&lt;=BL$6),IF($M144&gt;0,4,3),0)),IF(AND($D144&lt;=BL$6,$E144&gt;=BL$5),60,0)))</f>
        <v/>
      </c>
      <c r="BM144" s="80" t="str">
        <f>IF(OR($A144="",NOT(ISNUMBER($G144))),"",IF(AND($F144&lt;=BM$6,$G144&gt;=BM$5),IF(BM$5&gt;$N144,5,$K144)*10+IF(AND($F144&gt;=BM$5,$F144&lt;=BM$6),IF(AND($G144&gt;=BM$5,$G144&lt;=BM$6),5,IF($L144=1,2,1)),IF(AND($G144&gt;=BM$5,$G144&lt;=BM$6),IF($M144&gt;0,4,3),0)),IF(AND($D144&lt;=BM$6,$E144&gt;=BM$5),60,0)))</f>
        <v/>
      </c>
      <c r="BN144" s="80" t="str">
        <f>IF(OR($A144="",NOT(ISNUMBER($G144))),"",IF(AND($F144&lt;=BN$6,$G144&gt;=BN$5),IF(BN$5&gt;$N144,5,$K144)*10+IF(AND($F144&gt;=BN$5,$F144&lt;=BN$6),IF(AND($G144&gt;=BN$5,$G144&lt;=BN$6),5,IF($L144=1,2,1)),IF(AND($G144&gt;=BN$5,$G144&lt;=BN$6),IF($M144&gt;0,4,3),0)),IF(AND($D144&lt;=BN$6,$E144&gt;=BN$5),60,0)))</f>
        <v/>
      </c>
      <c r="BO144" s="80" t="str">
        <f>IF(OR($A144="",NOT(ISNUMBER($G144))),"",IF(AND($F144&lt;=BO$6,$G144&gt;=BO$5),IF(BO$5&gt;$N144,5,$K144)*10+IF(AND($F144&gt;=BO$5,$F144&lt;=BO$6),IF(AND($G144&gt;=BO$5,$G144&lt;=BO$6),5,IF($L144=1,2,1)),IF(AND($G144&gt;=BO$5,$G144&lt;=BO$6),IF($M144&gt;0,4,3),0)),IF(AND($D144&lt;=BO$6,$E144&gt;=BO$5),60,0)))</f>
        <v/>
      </c>
      <c r="BP144" s="80" t="str">
        <f>IF(OR($A144="",NOT(ISNUMBER($G144))),"",IF(AND($F144&lt;=BP$6,$G144&gt;=BP$5),IF(BP$5&gt;$N144,5,$K144)*10+IF(AND($F144&gt;=BP$5,$F144&lt;=BP$6),IF(AND($G144&gt;=BP$5,$G144&lt;=BP$6),5,IF($L144=1,2,1)),IF(AND($G144&gt;=BP$5,$G144&lt;=BP$6),IF($M144&gt;0,4,3),0)),IF(AND($D144&lt;=BP$6,$E144&gt;=BP$5),60,0)))</f>
        <v/>
      </c>
      <c r="BQ144" s="80" t="str">
        <f>IF(OR($A144="",NOT(ISNUMBER($G144))),"",IF(AND($F144&lt;=BQ$6,$G144&gt;=BQ$5),IF(BQ$5&gt;$N144,5,$K144)*10+IF(AND($F144&gt;=BQ$5,$F144&lt;=BQ$6),IF(AND($G144&gt;=BQ$5,$G144&lt;=BQ$6),5,IF($L144=1,2,1)),IF(AND($G144&gt;=BQ$5,$G144&lt;=BQ$6),IF($M144&gt;0,4,3),0)),IF(AND($D144&lt;=BQ$6,$E144&gt;=BQ$5),60,0)))</f>
        <v/>
      </c>
      <c r="BR144" s="80" t="str">
        <f>IF(OR($A144="",NOT(ISNUMBER($G144))),"",IF(AND($F144&lt;=BR$6,$G144&gt;=BR$5),IF(BR$5&gt;$N144,5,$K144)*10+IF(AND($F144&gt;=BR$5,$F144&lt;=BR$6),IF(AND($G144&gt;=BR$5,$G144&lt;=BR$6),5,IF($L144=1,2,1)),IF(AND($G144&gt;=BR$5,$G144&lt;=BR$6),IF($M144&gt;0,4,3),0)),IF(AND($D144&lt;=BR$6,$E144&gt;=BR$5),60,0)))</f>
        <v/>
      </c>
      <c r="BS144" s="80" t="str">
        <f>IF(OR($A144="",NOT(ISNUMBER($G144))),"",IF(AND($F144&lt;=BS$6,$G144&gt;=BS$5),IF(BS$5&gt;$N144,5,$K144)*10+IF(AND($F144&gt;=BS$5,$F144&lt;=BS$6),IF(AND($G144&gt;=BS$5,$G144&lt;=BS$6),5,IF($L144=1,2,1)),IF(AND($G144&gt;=BS$5,$G144&lt;=BS$6),IF($M144&gt;0,4,3),0)),IF(AND($D144&lt;=BS$6,$E144&gt;=BS$5),60,0)))</f>
        <v/>
      </c>
      <c r="BT144" s="80" t="str">
        <f>IF(OR($A144="",NOT(ISNUMBER($G144))),"",IF(AND($F144&lt;=BT$6,$G144&gt;=BT$5),IF(BT$5&gt;$N144,5,$K144)*10+IF(AND($F144&gt;=BT$5,$F144&lt;=BT$6),IF(AND($G144&gt;=BT$5,$G144&lt;=BT$6),5,IF($L144=1,2,1)),IF(AND($G144&gt;=BT$5,$G144&lt;=BT$6),IF($M144&gt;0,4,3),0)),IF(AND($D144&lt;=BT$6,$E144&gt;=BT$5),60,0)))</f>
        <v/>
      </c>
      <c r="BU144" s="80" t="str">
        <f>IF(OR($A144="",NOT(ISNUMBER($G144))),"",IF(AND($F144&lt;=BU$6,$G144&gt;=BU$5),IF(BU$5&gt;$N144,5,$K144)*10+IF(AND($F144&gt;=BU$5,$F144&lt;=BU$6),IF(AND($G144&gt;=BU$5,$G144&lt;=BU$6),5,IF($L144=1,2,1)),IF(AND($G144&gt;=BU$5,$G144&lt;=BU$6),IF($M144&gt;0,4,3),0)),IF(AND($D144&lt;=BU$6,$E144&gt;=BU$5),60,0)))</f>
        <v/>
      </c>
      <c r="BV144" s="80" t="str">
        <f>IF(OR($A144="",NOT(ISNUMBER($G144))),"",IF(AND($F144&lt;=BV$6,$G144&gt;=BV$5),IF(BV$5&gt;$N144,5,$K144)*10+IF(AND($F144&gt;=BV$5,$F144&lt;=BV$6),IF(AND($G144&gt;=BV$5,$G144&lt;=BV$6),5,IF($L144=1,2,1)),IF(AND($G144&gt;=BV$5,$G144&lt;=BV$6),IF($M144&gt;0,4,3),0)),IF(AND($D144&lt;=BV$6,$E144&gt;=BV$5),60,0)))</f>
        <v/>
      </c>
      <c r="BW144" s="80" t="str">
        <f>IF(OR($A144="",NOT(ISNUMBER($G144))),"",IF(AND($F144&lt;=BW$6,$G144&gt;=BW$5),IF(BW$5&gt;$N144,5,$K144)*10+IF(AND($F144&gt;=BW$5,$F144&lt;=BW$6),IF(AND($G144&gt;=BW$5,$G144&lt;=BW$6),5,IF($L144=1,2,1)),IF(AND($G144&gt;=BW$5,$G144&lt;=BW$6),IF($M144&gt;0,4,3),0)),IF(AND($D144&lt;=BW$6,$E144&gt;=BW$5),60,0)))</f>
        <v/>
      </c>
      <c r="BX144" s="80" t="str">
        <f>IF(OR($A144="",NOT(ISNUMBER($G144))),"",IF(AND($F144&lt;=BX$6,$G144&gt;=BX$5),IF(BX$5&gt;$N144,5,$K144)*10+IF(AND($F144&gt;=BX$5,$F144&lt;=BX$6),IF(AND($G144&gt;=BX$5,$G144&lt;=BX$6),5,IF($L144=1,2,1)),IF(AND($G144&gt;=BX$5,$G144&lt;=BX$6),IF($M144&gt;0,4,3),0)),IF(AND($D144&lt;=BX$6,$E144&gt;=BX$5),60,0)))</f>
        <v/>
      </c>
      <c r="BY144" s="80" t="str">
        <f>IF(OR($A144="",NOT(ISNUMBER($G144))),"",IF(AND($F144&lt;=BY$6,$G144&gt;=BY$5),IF(BY$5&gt;$N144,5,$K144)*10+IF(AND($F144&gt;=BY$5,$F144&lt;=BY$6),IF(AND($G144&gt;=BY$5,$G144&lt;=BY$6),5,IF($L144=1,2,1)),IF(AND($G144&gt;=BY$5,$G144&lt;=BY$6),IF($M144&gt;0,4,3),0)),IF(AND($D144&lt;=BY$6,$E144&gt;=BY$5),60,0)))</f>
        <v/>
      </c>
      <c r="BZ144" s="80" t="str">
        <f>IF(OR($A144="",NOT(ISNUMBER($G144))),"",IF(AND($F144&lt;=BZ$6,$G144&gt;=BZ$5),IF(BZ$5&gt;$N144,5,$K144)*10+IF(AND($F144&gt;=BZ$5,$F144&lt;=BZ$6),IF(AND($G144&gt;=BZ$5,$G144&lt;=BZ$6),5,IF($L144=1,2,1)),IF(AND($G144&gt;=BZ$5,$G144&lt;=BZ$6),IF($M144&gt;0,4,3),0)),IF(AND($D144&lt;=BZ$6,$E144&gt;=BZ$5),60,0)))</f>
        <v/>
      </c>
      <c r="CA144" s="80" t="str">
        <f>IF(OR($A144="",NOT(ISNUMBER($G144))),"",IF(AND($F144&lt;=CA$6,$G144&gt;=CA$5),IF(CA$5&gt;$N144,5,$K144)*10+IF(AND($F144&gt;=CA$5,$F144&lt;=CA$6),IF(AND($G144&gt;=CA$5,$G144&lt;=CA$6),5,IF($L144=1,2,1)),IF(AND($G144&gt;=CA$5,$G144&lt;=CA$6),IF($M144&gt;0,4,3),0)),IF(AND($D144&lt;=CA$6,$E144&gt;=CA$5),60,0)))</f>
        <v/>
      </c>
      <c r="CB144" s="80" t="str">
        <f>IF(OR($A144="",NOT(ISNUMBER($G144))),"",IF(AND($F144&lt;=CB$6,$G144&gt;=CB$5),IF(CB$5&gt;$N144,5,$K144)*10+IF(AND($F144&gt;=CB$5,$F144&lt;=CB$6),IF(AND($G144&gt;=CB$5,$G144&lt;=CB$6),5,IF($L144=1,2,1)),IF(AND($G144&gt;=CB$5,$G144&lt;=CB$6),IF($M144&gt;0,4,3),0)),IF(AND($D144&lt;=CB$6,$E144&gt;=CB$5),60,0)))</f>
        <v/>
      </c>
      <c r="CC144" s="80" t="str">
        <f>IF(OR($A144="",NOT(ISNUMBER($G144))),"",IF(AND($F144&lt;=CC$6,$G144&gt;=CC$5),IF(CC$5&gt;$N144,5,$K144)*10+IF(AND($F144&gt;=CC$5,$F144&lt;=CC$6),IF(AND($G144&gt;=CC$5,$G144&lt;=CC$6),5,IF($L144=1,2,1)),IF(AND($G144&gt;=CC$5,$G144&lt;=CC$6),IF($M144&gt;0,4,3),0)),IF(AND($D144&lt;=CC$6,$E144&gt;=CC$5),60,0)))</f>
        <v/>
      </c>
      <c r="CD144" s="80" t="str">
        <f>IF(OR($A144="",NOT(ISNUMBER($G144))),"",IF(AND($F144&lt;=CD$6,$G144&gt;=CD$5),IF(CD$5&gt;$N144,5,$K144)*10+IF(AND($F144&gt;=CD$5,$F144&lt;=CD$6),IF(AND($G144&gt;=CD$5,$G144&lt;=CD$6),5,IF($L144=1,2,1)),IF(AND($G144&gt;=CD$5,$G144&lt;=CD$6),IF($M144&gt;0,4,3),0)),IF(AND($D144&lt;=CD$6,$E144&gt;=CD$5),60,0)))</f>
        <v/>
      </c>
      <c r="CE144" s="80" t="str">
        <f>IF(OR($A144="",NOT(ISNUMBER($G144))),"",IF(AND($F144&lt;=CE$6,$G144&gt;=CE$5),IF(CE$5&gt;$N144,5,$K144)*10+IF(AND($F144&gt;=CE$5,$F144&lt;=CE$6),IF(AND($G144&gt;=CE$5,$G144&lt;=CE$6),5,IF($L144=1,2,1)),IF(AND($G144&gt;=CE$5,$G144&lt;=CE$6),IF($M144&gt;0,4,3),0)),IF(AND($D144&lt;=CE$6,$E144&gt;=CE$5),60,0)))</f>
        <v/>
      </c>
      <c r="CF144" s="80" t="str">
        <f>IF(OR($A144="",NOT(ISNUMBER($G144))),"",IF(AND($F144&lt;=CF$6,$G144&gt;=CF$5),IF(CF$5&gt;$N144,5,$K144)*10+IF(AND($F144&gt;=CF$5,$F144&lt;=CF$6),IF(AND($G144&gt;=CF$5,$G144&lt;=CF$6),5,IF($L144=1,2,1)),IF(AND($G144&gt;=CF$5,$G144&lt;=CF$6),IF($M144&gt;0,4,3),0)),IF(AND($D144&lt;=CF$6,$E144&gt;=CF$5),60,0)))</f>
        <v/>
      </c>
      <c r="CG144" s="80" t="str">
        <f>IF(OR($A144="",NOT(ISNUMBER($G144))),"",IF(AND($F144&lt;=CG$6,$G144&gt;=CG$5),IF(CG$5&gt;$N144,5,$K144)*10+IF(AND($F144&gt;=CG$5,$F144&lt;=CG$6),IF(AND($G144&gt;=CG$5,$G144&lt;=CG$6),5,IF($L144=1,2,1)),IF(AND($G144&gt;=CG$5,$G144&lt;=CG$6),IF($M144&gt;0,4,3),0)),IF(AND($D144&lt;=CG$6,$E144&gt;=CG$5),60,0)))</f>
        <v/>
      </c>
      <c r="CH144" s="80" t="str">
        <f>IF(OR($A144="",NOT(ISNUMBER($G144))),"",IF(AND($F144&lt;=CH$6,$G144&gt;=CH$5),IF(CH$5&gt;$N144,5,$K144)*10+IF(AND($F144&gt;=CH$5,$F144&lt;=CH$6),IF(AND($G144&gt;=CH$5,$G144&lt;=CH$6),5,IF($L144=1,2,1)),IF(AND($G144&gt;=CH$5,$G144&lt;=CH$6),IF($M144&gt;0,4,3),0)),IF(AND($D144&lt;=CH$6,$E144&gt;=CH$5),60,0)))</f>
        <v/>
      </c>
      <c r="CI144" s="80" t="str">
        <f>IF(OR($A144="",NOT(ISNUMBER($G144))),"",IF(AND($F144&lt;=CI$6,$G144&gt;=CI$5),IF(CI$5&gt;$N144,5,$K144)*10+IF(AND($F144&gt;=CI$5,$F144&lt;=CI$6),IF(AND($G144&gt;=CI$5,$G144&lt;=CI$6),5,IF($L144=1,2,1)),IF(AND($G144&gt;=CI$5,$G144&lt;=CI$6),IF($M144&gt;0,4,3),0)),IF(AND($D144&lt;=CI$6,$E144&gt;=CI$5),60,0)))</f>
        <v/>
      </c>
      <c r="CJ144" s="80" t="str">
        <f>IF(OR($A144="",NOT(ISNUMBER($G144))),"",IF(AND($F144&lt;=CJ$6,$G144&gt;=CJ$5),IF(CJ$5&gt;$N144,5,$K144)*10+IF(AND($F144&gt;=CJ$5,$F144&lt;=CJ$6),IF(AND($G144&gt;=CJ$5,$G144&lt;=CJ$6),5,IF($L144=1,2,1)),IF(AND($G144&gt;=CJ$5,$G144&lt;=CJ$6),IF($M144&gt;0,4,3),0)),IF(AND($D144&lt;=CJ$6,$E144&gt;=CJ$5),60,0)))</f>
        <v/>
      </c>
      <c r="CK144" s="80" t="str">
        <f>IF(OR($A144="",NOT(ISNUMBER($G144))),"",IF(AND($F144&lt;=CK$6,$G144&gt;=CK$5),IF(CK$5&gt;$N144,5,$K144)*10+IF(AND($F144&gt;=CK$5,$F144&lt;=CK$6),IF(AND($G144&gt;=CK$5,$G144&lt;=CK$6),5,IF($L144=1,2,1)),IF(AND($G144&gt;=CK$5,$G144&lt;=CK$6),IF($M144&gt;0,4,3),0)),IF(AND($D144&lt;=CK$6,$E144&gt;=CK$5),60,0)))</f>
        <v/>
      </c>
      <c r="CL144" s="80" t="str">
        <f>IF(OR($A144="",NOT(ISNUMBER($G144))),"",IF(AND($F144&lt;=CL$6,$G144&gt;=CL$5),IF(CL$5&gt;$N144,5,$K144)*10+IF(AND($F144&gt;=CL$5,$F144&lt;=CL$6),IF(AND($G144&gt;=CL$5,$G144&lt;=CL$6),5,IF($L144=1,2,1)),IF(AND($G144&gt;=CL$5,$G144&lt;=CL$6),IF($M144&gt;0,4,3),0)),IF(AND($D144&lt;=CL$6,$E144&gt;=CL$5),60,0)))</f>
        <v/>
      </c>
      <c r="CM144" s="80" t="str">
        <f>IF(OR($A144="",NOT(ISNUMBER($G144))),"",IF(AND($F144&lt;=CM$6,$G144&gt;=CM$5),IF(CM$5&gt;$N144,5,$K144)*10+IF(AND($F144&gt;=CM$5,$F144&lt;=CM$6),IF(AND($G144&gt;=CM$5,$G144&lt;=CM$6),5,IF($L144=1,2,1)),IF(AND($G144&gt;=CM$5,$G144&lt;=CM$6),IF($M144&gt;0,4,3),0)),IF(AND($D144&lt;=CM$6,$E144&gt;=CM$5),60,0)))</f>
        <v/>
      </c>
      <c r="CN144" s="80" t="str">
        <f>IF(OR($A144="",NOT(ISNUMBER($G144))),"",IF(AND($F144&lt;=CN$6,$G144&gt;=CN$5),IF(CN$5&gt;$N144,5,$K144)*10+IF(AND($F144&gt;=CN$5,$F144&lt;=CN$6),IF(AND($G144&gt;=CN$5,$G144&lt;=CN$6),5,IF($L144=1,2,1)),IF(AND($G144&gt;=CN$5,$G144&lt;=CN$6),IF($M144&gt;0,4,3),0)),IF(AND($D144&lt;=CN$6,$E144&gt;=CN$5),60,0)))</f>
        <v/>
      </c>
      <c r="CO144" s="80" t="str">
        <f>IF(OR($A144="",NOT(ISNUMBER($G144))),"",IF(AND($F144&lt;=CO$6,$G144&gt;=CO$5),IF(CO$5&gt;$N144,5,$K144)*10+IF(AND($F144&gt;=CO$5,$F144&lt;=CO$6),IF(AND($G144&gt;=CO$5,$G144&lt;=CO$6),5,IF($L144=1,2,1)),IF(AND($G144&gt;=CO$5,$G144&lt;=CO$6),IF($M144&gt;0,4,3),0)),IF(AND($D144&lt;=CO$6,$E144&gt;=CO$5),60,0)))</f>
        <v/>
      </c>
      <c r="CP144" s="80" t="str">
        <f>IF(OR($A144="",NOT(ISNUMBER($G144))),"",IF(AND($F144&lt;=CP$6,$G144&gt;=CP$5),IF(CP$5&gt;$N144,5,$K144)*10+IF(AND($F144&gt;=CP$5,$F144&lt;=CP$6),IF(AND($G144&gt;=CP$5,$G144&lt;=CP$6),5,IF($L144=1,2,1)),IF(AND($G144&gt;=CP$5,$G144&lt;=CP$6),IF($M144&gt;0,4,3),0)),IF(AND($D144&lt;=CP$6,$E144&gt;=CP$5),60,0)))</f>
        <v/>
      </c>
      <c r="CQ144" s="80" t="str">
        <f>IF(OR($A144="",NOT(ISNUMBER($G144))),"",IF(AND($F144&lt;=CQ$6,$G144&gt;=CQ$5),IF(CQ$5&gt;$N144,5,$K144)*10+IF(AND($F144&gt;=CQ$5,$F144&lt;=CQ$6),IF(AND($G144&gt;=CQ$5,$G144&lt;=CQ$6),5,IF($L144=1,2,1)),IF(AND($G144&gt;=CQ$5,$G144&lt;=CQ$6),IF($M144&gt;0,4,3),0)),IF(AND($D144&lt;=CQ$6,$E144&gt;=CQ$5),60,0)))</f>
        <v/>
      </c>
      <c r="CR144" s="80" t="str">
        <f>IF(OR($A144="",NOT(ISNUMBER($G144))),"",IF(AND($F144&lt;=CR$6,$G144&gt;=CR$5),IF(CR$5&gt;$N144,5,$K144)*10+IF(AND($F144&gt;=CR$5,$F144&lt;=CR$6),IF(AND($G144&gt;=CR$5,$G144&lt;=CR$6),5,IF($L144=1,2,1)),IF(AND($G144&gt;=CR$5,$G144&lt;=CR$6),IF($M144&gt;0,4,3),0)),IF(AND($D144&lt;=CR$6,$E144&gt;=CR$5),60,0)))</f>
        <v/>
      </c>
      <c r="CS144" s="80" t="str">
        <f>IF(OR($A144="",NOT(ISNUMBER($G144))),"",IF(AND($F144&lt;=CS$6,$G144&gt;=CS$5),IF(CS$5&gt;$N144,5,$K144)*10+IF(AND($F144&gt;=CS$5,$F144&lt;=CS$6),IF(AND($G144&gt;=CS$5,$G144&lt;=CS$6),5,IF($L144=1,2,1)),IF(AND($G144&gt;=CS$5,$G144&lt;=CS$6),IF($M144&gt;0,4,3),0)),IF(AND($D144&lt;=CS$6,$E144&gt;=CS$5),60,0)))</f>
        <v/>
      </c>
      <c r="CT144" s="80" t="str">
        <f>IF(OR($A144="",NOT(ISNUMBER($G144))),"",IF(AND($F144&lt;=CT$6,$G144&gt;=CT$5),IF(CT$5&gt;$N144,5,$K144)*10+IF(AND($F144&gt;=CT$5,$F144&lt;=CT$6),IF(AND($G144&gt;=CT$5,$G144&lt;=CT$6),5,IF($L144=1,2,1)),IF(AND($G144&gt;=CT$5,$G144&lt;=CT$6),IF($M144&gt;0,4,3),0)),IF(AND($D144&lt;=CT$6,$E144&gt;=CT$5),60,0)))</f>
        <v/>
      </c>
      <c r="CU144" s="80" t="str">
        <f>IF(OR($A144="",NOT(ISNUMBER($G144))),"",IF(AND($F144&lt;=CU$6,$G144&gt;=CU$5),IF(CU$5&gt;$N144,5,$K144)*10+IF(AND($F144&gt;=CU$5,$F144&lt;=CU$6),IF(AND($G144&gt;=CU$5,$G144&lt;=CU$6),5,IF($L144=1,2,1)),IF(AND($G144&gt;=CU$5,$G144&lt;=CU$6),IF($M144&gt;0,4,3),0)),IF(AND($D144&lt;=CU$6,$E144&gt;=CU$5),60,0)))</f>
        <v/>
      </c>
      <c r="CV144" s="80" t="str">
        <f>IF(OR($A144="",NOT(ISNUMBER($G144))),"",IF(AND($F144&lt;=CV$6,$G144&gt;=CV$5),IF(CV$5&gt;$N144,5,$K144)*10+IF(AND($F144&gt;=CV$5,$F144&lt;=CV$6),IF(AND($G144&gt;=CV$5,$G144&lt;=CV$6),5,IF($L144=1,2,1)),IF(AND($G144&gt;=CV$5,$G144&lt;=CV$6),IF($M144&gt;0,4,3),0)),IF(AND($D144&lt;=CV$6,$E144&gt;=CV$5),60,0)))</f>
        <v/>
      </c>
      <c r="CW144" s="80" t="str">
        <f>IF(OR($A144="",NOT(ISNUMBER($G144))),"",IF(AND($F144&lt;=CW$6,$G144&gt;=CW$5),IF(CW$5&gt;$N144,5,$K144)*10+IF(AND($F144&gt;=CW$5,$F144&lt;=CW$6),IF(AND($G144&gt;=CW$5,$G144&lt;=CW$6),5,IF($L144=1,2,1)),IF(AND($G144&gt;=CW$5,$G144&lt;=CW$6),IF($M144&gt;0,4,3),0)),IF(AND($D144&lt;=CW$6,$E144&gt;=CW$5),60,0)))</f>
        <v/>
      </c>
      <c r="CX144" s="80" t="str">
        <f>IF(OR($A144="",NOT(ISNUMBER($G144))),"",IF(AND($F144&lt;=CX$6,$G144&gt;=CX$5),IF(CX$5&gt;$N144,5,$K144)*10+IF(AND($F144&gt;=CX$5,$F144&lt;=CX$6),IF(AND($G144&gt;=CX$5,$G144&lt;=CX$6),5,IF($L144=1,2,1)),IF(AND($G144&gt;=CX$5,$G144&lt;=CX$6),IF($M144&gt;0,4,3),0)),IF(AND($D144&lt;=CX$6,$E144&gt;=CX$5),60,0)))</f>
        <v/>
      </c>
      <c r="CY144" s="80" t="str">
        <f>IF(OR($A144="",NOT(ISNUMBER($G144))),"",IF(AND($F144&lt;=CY$6,$G144&gt;=CY$5),IF(CY$5&gt;$N144,5,$K144)*10+IF(AND($F144&gt;=CY$5,$F144&lt;=CY$6),IF(AND($G144&gt;=CY$5,$G144&lt;=CY$6),5,IF($L144=1,2,1)),IF(AND($G144&gt;=CY$5,$G144&lt;=CY$6),IF($M144&gt;0,4,3),0)),IF(AND($D144&lt;=CY$6,$E144&gt;=CY$5),60,0)))</f>
        <v/>
      </c>
      <c r="CZ144" s="80" t="str">
        <f>IF(OR($A144="",NOT(ISNUMBER($G144))),"",IF(AND($F144&lt;=CZ$6,$G144&gt;=CZ$5),IF(CZ$5&gt;$N144,5,$K144)*10+IF(AND($F144&gt;=CZ$5,$F144&lt;=CZ$6),IF(AND($G144&gt;=CZ$5,$G144&lt;=CZ$6),5,IF($L144=1,2,1)),IF(AND($G144&gt;=CZ$5,$G144&lt;=CZ$6),IF($M144&gt;0,4,3),0)),IF(AND($D144&lt;=CZ$6,$E144&gt;=CZ$5),60,0)))</f>
        <v/>
      </c>
      <c r="DA144" s="80" t="str">
        <f>IF(OR($A144="",NOT(ISNUMBER($G144))),"",IF(AND($F144&lt;=DA$6,$G144&gt;=DA$5),IF(DA$5&gt;$N144,5,$K144)*10+IF(AND($F144&gt;=DA$5,$F144&lt;=DA$6),IF(AND($G144&gt;=DA$5,$G144&lt;=DA$6),5,IF($L144=1,2,1)),IF(AND($G144&gt;=DA$5,$G144&lt;=DA$6),IF($M144&gt;0,4,3),0)),IF(AND($D144&lt;=DA$6,$E144&gt;=DA$5),60,0)))</f>
        <v/>
      </c>
      <c r="DB144" s="80" t="str">
        <f>IF(OR($A144="",NOT(ISNUMBER($G144))),"",IF(AND($F144&lt;=DB$6,$G144&gt;=DB$5),IF(DB$5&gt;$N144,5,$K144)*10+IF(AND($F144&gt;=DB$5,$F144&lt;=DB$6),IF(AND($G144&gt;=DB$5,$G144&lt;=DB$6),5,IF($L144=1,2,1)),IF(AND($G144&gt;=DB$5,$G144&lt;=DB$6),IF($M144&gt;0,4,3),0)),IF(AND($D144&lt;=DB$6,$E144&gt;=DB$5),60,0)))</f>
        <v/>
      </c>
      <c r="DC144" s="80" t="str">
        <f>IF(OR($A144="",NOT(ISNUMBER($G144))),"",IF(AND($F144&lt;=DC$6,$G144&gt;=DC$5),IF(DC$5&gt;$N144,5,$K144)*10+IF(AND($F144&gt;=DC$5,$F144&lt;=DC$6),IF(AND($G144&gt;=DC$5,$G144&lt;=DC$6),5,IF($L144=1,2,1)),IF(AND($G144&gt;=DC$5,$G144&lt;=DC$6),IF($M144&gt;0,4,3),0)),IF(AND($D144&lt;=DC$6,$E144&gt;=DC$5),60,0)))</f>
        <v/>
      </c>
      <c r="DD144" s="80" t="str">
        <f>IF(OR($A144="",NOT(ISNUMBER($G144))),"",IF(AND($F144&lt;=DD$6,$G144&gt;=DD$5),IF(DD$5&gt;$N144,5,$K144)*10+IF(AND($F144&gt;=DD$5,$F144&lt;=DD$6),IF(AND($G144&gt;=DD$5,$G144&lt;=DD$6),5,IF($L144=1,2,1)),IF(AND($G144&gt;=DD$5,$G144&lt;=DD$6),IF($M144&gt;0,4,3),0)),IF(AND($D144&lt;=DD$6,$E144&gt;=DD$5),60,0)))</f>
        <v/>
      </c>
      <c r="DE144" s="80" t="str">
        <f>IF(OR($A144="",NOT(ISNUMBER($G144))),"",IF(AND($F144&lt;=DE$6,$G144&gt;=DE$5),IF(DE$5&gt;$N144,5,$K144)*10+IF(AND($F144&gt;=DE$5,$F144&lt;=DE$6),IF(AND($G144&gt;=DE$5,$G144&lt;=DE$6),5,IF($L144=1,2,1)),IF(AND($G144&gt;=DE$5,$G144&lt;=DE$6),IF($M144&gt;0,4,3),0)),IF(AND($D144&lt;=DE$6,$E144&gt;=DE$5),60,0)))</f>
        <v/>
      </c>
      <c r="DF144" s="80" t="str">
        <f>IF(OR($A144="",NOT(ISNUMBER($G144))),"",IF(AND($F144&lt;=DF$6,$G144&gt;=DF$5),IF(DF$5&gt;$N144,5,$K144)*10+IF(AND($F144&gt;=DF$5,$F144&lt;=DF$6),IF(AND($G144&gt;=DF$5,$G144&lt;=DF$6),5,IF($L144=1,2,1)),IF(AND($G144&gt;=DF$5,$G144&lt;=DF$6),IF($M144&gt;0,4,3),0)),IF(AND($D144&lt;=DF$6,$E144&gt;=DF$5),60,0)))</f>
        <v/>
      </c>
      <c r="DG144" s="80" t="str">
        <f>IF(OR($A144="",NOT(ISNUMBER($G144))),"",IF(AND($F144&lt;=DG$6,$G144&gt;=DG$5),IF(DG$5&gt;$N144,5,$K144)*10+IF(AND($F144&gt;=DG$5,$F144&lt;=DG$6),IF(AND($G144&gt;=DG$5,$G144&lt;=DG$6),5,IF($L144=1,2,1)),IF(AND($G144&gt;=DG$5,$G144&lt;=DG$6),IF($M144&gt;0,4,3),0)),IF(AND($D144&lt;=DG$6,$E144&gt;=DG$5),60,0)))</f>
        <v/>
      </c>
      <c r="DH144" s="80" t="str">
        <f>IF(OR($A144="",NOT(ISNUMBER($G144))),"",IF(AND($F144&lt;=DH$6,$G144&gt;=DH$5),IF(DH$5&gt;$N144,5,$K144)*10+IF(AND($F144&gt;=DH$5,$F144&lt;=DH$6),IF(AND($G144&gt;=DH$5,$G144&lt;=DH$6),5,IF($L144=1,2,1)),IF(AND($G144&gt;=DH$5,$G144&lt;=DH$6),IF($M144&gt;0,4,3),0)),IF(AND($D144&lt;=DH$6,$E144&gt;=DH$5),60,0)))</f>
        <v/>
      </c>
      <c r="DI144" s="80" t="str">
        <f>IF(OR($A144="",NOT(ISNUMBER($G144))),"",IF(AND($F144&lt;=DI$6,$G144&gt;=DI$5),IF(DI$5&gt;$N144,5,$K144)*10+IF(AND($F144&gt;=DI$5,$F144&lt;=DI$6),IF(AND($G144&gt;=DI$5,$G144&lt;=DI$6),5,IF($L144=1,2,1)),IF(AND($G144&gt;=DI$5,$G144&lt;=DI$6),IF($M144&gt;0,4,3),0)),IF(AND($D144&lt;=DI$6,$E144&gt;=DI$5),60,0)))</f>
        <v/>
      </c>
      <c r="DJ144" s="80" t="str">
        <f>IF(OR($A144="",NOT(ISNUMBER($G144))),"",IF(AND($F144&lt;=DJ$6,$G144&gt;=DJ$5),IF(DJ$5&gt;$N144,5,$K144)*10+IF(AND($F144&gt;=DJ$5,$F144&lt;=DJ$6),IF(AND($G144&gt;=DJ$5,$G144&lt;=DJ$6),5,IF($L144=1,2,1)),IF(AND($G144&gt;=DJ$5,$G144&lt;=DJ$6),IF($M144&gt;0,4,3),0)),IF(AND($D144&lt;=DJ$6,$E144&gt;=DJ$5),60,0)))</f>
        <v/>
      </c>
      <c r="DK144" s="80" t="str">
        <f>IF(OR($A144="",NOT(ISNUMBER($G144))),"",IF(AND($F144&lt;=DK$6,$G144&gt;=DK$5),IF(DK$5&gt;$N144,5,$K144)*10+IF(AND($F144&gt;=DK$5,$F144&lt;=DK$6),IF(AND($G144&gt;=DK$5,$G144&lt;=DK$6),5,IF($L144=1,2,1)),IF(AND($G144&gt;=DK$5,$G144&lt;=DK$6),IF($M144&gt;0,4,3),0)),IF(AND($D144&lt;=DK$6,$E144&gt;=DK$5),60,0)))</f>
        <v/>
      </c>
      <c r="DL144" s="80" t="str">
        <f>IF(OR($A144="",NOT(ISNUMBER($G144))),"",IF(AND($F144&lt;=DL$6,$G144&gt;=DL$5),IF(DL$5&gt;$N144,5,$K144)*10+IF(AND($F144&gt;=DL$5,$F144&lt;=DL$6),IF(AND($G144&gt;=DL$5,$G144&lt;=DL$6),5,IF($L144=1,2,1)),IF(AND($G144&gt;=DL$5,$G144&lt;=DL$6),IF($M144&gt;0,4,3),0)),IF(AND($D144&lt;=DL$6,$E144&gt;=DL$5),60,0)))</f>
        <v/>
      </c>
      <c r="DM144" s="80" t="str">
        <f>IF(OR($A144="",NOT(ISNUMBER($G144))),"",IF(AND($F144&lt;=DM$6,$G144&gt;=DM$5),IF(DM$5&gt;$N144,5,$K144)*10+IF(AND($F144&gt;=DM$5,$F144&lt;=DM$6),IF(AND($G144&gt;=DM$5,$G144&lt;=DM$6),5,IF($L144=1,2,1)),IF(AND($G144&gt;=DM$5,$G144&lt;=DM$6),IF($M144&gt;0,4,3),0)),IF(AND($D144&lt;=DM$6,$E144&gt;=DM$5),60,0)))</f>
        <v/>
      </c>
      <c r="DN144" s="80" t="str">
        <f>IF(OR($A144="",NOT(ISNUMBER($G144))),"",IF(AND($F144&lt;=DN$6,$G144&gt;=DN$5),IF(DN$5&gt;$N144,5,$K144)*10+IF(AND($F144&gt;=DN$5,$F144&lt;=DN$6),IF(AND($G144&gt;=DN$5,$G144&lt;=DN$6),5,IF($L144=1,2,1)),IF(AND($G144&gt;=DN$5,$G144&lt;=DN$6),IF($M144&gt;0,4,3),0)),IF(AND($D144&lt;=DN$6,$E144&gt;=DN$5),60,0)))</f>
        <v/>
      </c>
      <c r="DO144" s="80" t="str">
        <f>IF(OR($A144="",NOT(ISNUMBER($G144))),"",IF(AND($F144&lt;=DO$6,$G144&gt;=DO$5),IF(DO$5&gt;$N144,5,$K144)*10+IF(AND($F144&gt;=DO$5,$F144&lt;=DO$6),IF(AND($G144&gt;=DO$5,$G144&lt;=DO$6),5,IF($L144=1,2,1)),IF(AND($G144&gt;=DO$5,$G144&lt;=DO$6),IF($M144&gt;0,4,3),0)),IF(AND($D144&lt;=DO$6,$E144&gt;=DO$5),60,0)))</f>
        <v/>
      </c>
      <c r="DP144" s="80" t="str">
        <f>IF(OR($A144="",NOT(ISNUMBER($G144))),"",IF(AND($F144&lt;=DP$6,$G144&gt;=DP$5),IF(DP$5&gt;$N144,5,$K144)*10+IF(AND($F144&gt;=DP$5,$F144&lt;=DP$6),IF(AND($G144&gt;=DP$5,$G144&lt;=DP$6),5,IF($L144=1,2,1)),IF(AND($G144&gt;=DP$5,$G144&lt;=DP$6),IF($M144&gt;0,4,3),0)),IF(AND($D144&lt;=DP$6,$E144&gt;=DP$5),60,0)))</f>
        <v/>
      </c>
      <c r="DQ144" s="80" t="str">
        <f>IF(OR($A144="",NOT(ISNUMBER($G144))),"",IF(AND($F144&lt;=DQ$6,$G144&gt;=DQ$5),IF(DQ$5&gt;$N144,5,$K144)*10+IF(AND($F144&gt;=DQ$5,$F144&lt;=DQ$6),IF(AND($G144&gt;=DQ$5,$G144&lt;=DQ$6),5,IF($L144=1,2,1)),IF(AND($G144&gt;=DQ$5,$G144&lt;=DQ$6),IF($M144&gt;0,4,3),0)),IF(AND($D144&lt;=DQ$6,$E144&gt;=DQ$5),60,0)))</f>
        <v/>
      </c>
      <c r="DR144" s="80" t="str">
        <f>IF(OR($A144="",NOT(ISNUMBER($G144))),"",IF(AND($F144&lt;=DR$6,$G144&gt;=DR$5),IF(DR$5&gt;$N144,5,$K144)*10+IF(AND($F144&gt;=DR$5,$F144&lt;=DR$6),IF(AND($G144&gt;=DR$5,$G144&lt;=DR$6),5,IF($L144=1,2,1)),IF(AND($G144&gt;=DR$5,$G144&lt;=DR$6),IF($M144&gt;0,4,3),0)),IF(AND($D144&lt;=DR$6,$E144&gt;=DR$5),60,0)))</f>
        <v/>
      </c>
      <c r="DS144" s="80" t="str">
        <f>IF(OR($A144="",NOT(ISNUMBER($G144))),"",IF(AND($F144&lt;=DS$6,$G144&gt;=DS$5),IF(DS$5&gt;$N144,5,$K144)*10+IF(AND($F144&gt;=DS$5,$F144&lt;=DS$6),IF(AND($G144&gt;=DS$5,$G144&lt;=DS$6),5,IF($L144=1,2,1)),IF(AND($G144&gt;=DS$5,$G144&lt;=DS$6),IF($M144&gt;0,4,3),0)),IF(AND($D144&lt;=DS$6,$E144&gt;=DS$5),60,0)))</f>
        <v/>
      </c>
      <c r="DT144" s="80" t="str">
        <f>IF(OR($A144="",NOT(ISNUMBER($G144))),"",IF(AND($F144&lt;=DT$6,$G144&gt;=DT$5),IF(DT$5&gt;$N144,5,$K144)*10+IF(AND($F144&gt;=DT$5,$F144&lt;=DT$6),IF(AND($G144&gt;=DT$5,$G144&lt;=DT$6),5,IF($L144=1,2,1)),IF(AND($G144&gt;=DT$5,$G144&lt;=DT$6),IF($M144&gt;0,4,3),0)),IF(AND($D144&lt;=DT$6,$E144&gt;=DT$5),60,0)))</f>
        <v/>
      </c>
      <c r="DU144" s="80" t="str">
        <f>IF(OR($A144="",NOT(ISNUMBER($G144))),"",IF(AND($F144&lt;=DU$6,$G144&gt;=DU$5),IF(DU$5&gt;$N144,5,$K144)*10+IF(AND($F144&gt;=DU$5,$F144&lt;=DU$6),IF(AND($G144&gt;=DU$5,$G144&lt;=DU$6),5,IF($L144=1,2,1)),IF(AND($G144&gt;=DU$5,$G144&lt;=DU$6),IF($M144&gt;0,4,3),0)),IF(AND($D144&lt;=DU$6,$E144&gt;=DU$5),60,0)))</f>
        <v/>
      </c>
      <c r="DV144" s="80" t="str">
        <f>IF(OR($A144="",NOT(ISNUMBER($G144))),"",IF(AND($F144&lt;=DV$6,$G144&gt;=DV$5),IF(DV$5&gt;$N144,5,$K144)*10+IF(AND($F144&gt;=DV$5,$F144&lt;=DV$6),IF(AND($G144&gt;=DV$5,$G144&lt;=DV$6),5,IF($L144=1,2,1)),IF(AND($G144&gt;=DV$5,$G144&lt;=DV$6),IF($M144&gt;0,4,3),0)),IF(AND($D144&lt;=DV$6,$E144&gt;=DV$5),60,0)))</f>
        <v/>
      </c>
      <c r="DW144" s="80" t="str">
        <f>IF(OR($A144="",NOT(ISNUMBER($G144))),"",IF(AND($F144&lt;=DW$6,$G144&gt;=DW$5),IF(DW$5&gt;$N144,5,$K144)*10+IF(AND($F144&gt;=DW$5,$F144&lt;=DW$6),IF(AND($G144&gt;=DW$5,$G144&lt;=DW$6),5,IF($L144=1,2,1)),IF(AND($G144&gt;=DW$5,$G144&lt;=DW$6),IF($M144&gt;0,4,3),0)),IF(AND($D144&lt;=DW$6,$E144&gt;=DW$5),60,0)))</f>
        <v/>
      </c>
      <c r="DX144" s="80" t="str">
        <f>IF(OR($A144="",NOT(ISNUMBER($G144))),"",IF(AND($F144&lt;=DX$6,$G144&gt;=DX$5),IF(DX$5&gt;$N144,5,$K144)*10+IF(AND($F144&gt;=DX$5,$F144&lt;=DX$6),IF(AND($G144&gt;=DX$5,$G144&lt;=DX$6),5,IF($L144=1,2,1)),IF(AND($G144&gt;=DX$5,$G144&lt;=DX$6),IF($M144&gt;0,4,3),0)),IF(AND($D144&lt;=DX$6,$E144&gt;=DX$5),60,0)))</f>
        <v/>
      </c>
      <c r="DY144" s="80" t="str">
        <f>IF(OR($A144="",NOT(ISNUMBER($G144))),"",IF(AND($F144&lt;=DY$6,$G144&gt;=DY$5),IF(DY$5&gt;$N144,5,$K144)*10+IF(AND($F144&gt;=DY$5,$F144&lt;=DY$6),IF(AND($G144&gt;=DY$5,$G144&lt;=DY$6),5,IF($L144=1,2,1)),IF(AND($G144&gt;=DY$5,$G144&lt;=DY$6),IF($M144&gt;0,4,3),0)),IF(AND($D144&lt;=DY$6,$E144&gt;=DY$5),60,0)))</f>
        <v/>
      </c>
      <c r="DZ144" s="80" t="str">
        <f>IF(OR($A144="",NOT(ISNUMBER($G144))),"",IF(AND($F144&lt;=DZ$6,$G144&gt;=DZ$5),IF(DZ$5&gt;$N144,5,$K144)*10+IF(AND($F144&gt;=DZ$5,$F144&lt;=DZ$6),IF(AND($G144&gt;=DZ$5,$G144&lt;=DZ$6),5,IF($L144=1,2,1)),IF(AND($G144&gt;=DZ$5,$G144&lt;=DZ$6),IF($M144&gt;0,4,3),0)),IF(AND($D144&lt;=DZ$6,$E144&gt;=DZ$5),60,0)))</f>
        <v/>
      </c>
      <c r="EA144" s="80" t="str">
        <f>IF(OR($A144="",NOT(ISNUMBER($G144))),"",IF(AND($F144&lt;=EA$6,$G144&gt;=EA$5),IF(EA$5&gt;$N144,5,$K144)*10+IF(AND($F144&gt;=EA$5,$F144&lt;=EA$6),IF(AND($G144&gt;=EA$5,$G144&lt;=EA$6),5,IF($L144=1,2,1)),IF(AND($G144&gt;=EA$5,$G144&lt;=EA$6),IF($M144&gt;0,4,3),0)),IF(AND($D144&lt;=EA$6,$E144&gt;=EA$5),60,0)))</f>
        <v/>
      </c>
      <c r="EB144" s="80" t="str">
        <f>IF(OR($A144="",NOT(ISNUMBER($G144))),"",IF(AND($F144&lt;=EB$6,$G144&gt;=EB$5),IF(EB$5&gt;$N144,5,$K144)*10+IF(AND($F144&gt;=EB$5,$F144&lt;=EB$6),IF(AND($G144&gt;=EB$5,$G144&lt;=EB$6),5,IF($L144=1,2,1)),IF(AND($G144&gt;=EB$5,$G144&lt;=EB$6),IF($M144&gt;0,4,3),0)),IF(AND($D144&lt;=EB$6,$E144&gt;=EB$5),60,0)))</f>
        <v/>
      </c>
      <c r="EC144" s="80" t="str">
        <f>IF(OR($A144="",NOT(ISNUMBER($G144))),"",IF(AND($F144&lt;=EC$6,$G144&gt;=EC$5),IF(EC$5&gt;$N144,5,$K144)*10+IF(AND($F144&gt;=EC$5,$F144&lt;=EC$6),IF(AND($G144&gt;=EC$5,$G144&lt;=EC$6),5,IF($L144=1,2,1)),IF(AND($G144&gt;=EC$5,$G144&lt;=EC$6),IF($M144&gt;0,4,3),0)),IF(AND($D144&lt;=EC$6,$E144&gt;=EC$5),60,0)))</f>
        <v/>
      </c>
      <c r="ED144" s="80" t="str">
        <f>IF(OR($A144="",NOT(ISNUMBER($G144))),"",IF(AND($F144&lt;=ED$6,$G144&gt;=ED$5),IF(ED$5&gt;$N144,5,$K144)*10+IF(AND($F144&gt;=ED$5,$F144&lt;=ED$6),IF(AND($G144&gt;=ED$5,$G144&lt;=ED$6),5,IF($L144=1,2,1)),IF(AND($G144&gt;=ED$5,$G144&lt;=ED$6),IF($M144&gt;0,4,3),0)),IF(AND($D144&lt;=ED$6,$E144&gt;=ED$5),60,0)))</f>
        <v/>
      </c>
    </row>
    <row r="145" ht="18" customHeight="1">
      <c r="A145" s="52" t="str">
        <f>IF(Tasks!$B145="","",Tasks!$A145)</f>
        <v/>
      </c>
      <c r="B145" s="78" t="str">
        <f>IF(Tasks!$B145="","",Tasks!$B145)</f>
        <v/>
      </c>
      <c r="C145" s="25" t="str">
        <f>IF($B145="","",IF(AND(Tasks!$D145="",Tasks!$G145=""),"-",IF(Tasks!$D145="","",Tasks!$D145&amp;IF(OR(Tasks!$E145="",Tasks!$E145="FS"),IF(N(Tasks!$F145)=0,"","FS"),Tasks!$E145)&amp;IF(N(Tasks!$F145)=0,"",IF(Tasks!$F145&gt;0,"+","")&amp;Tasks!$F145))&amp;IF(AND(Tasks!$D145&lt;&gt;"",Tasks!$G145&lt;&gt;""),", ","")&amp;IF(Tasks!$G145="","",Tasks!$G145&amp;IF(OR(Tasks!$H145="",Tasks!$H145="FS"),IF(N(Tasks!$I145)=0,"","FS"),Tasks!$H145)&amp;IF(N(Tasks!$I145)=0,"",IF(Tasks!$I145&gt;0,"+","")&amp;Tasks!$I145))))</f>
        <v/>
      </c>
      <c r="D145" s="51" t="str">
        <f>IF(OR($B145="",Tasks!$Q145=""),"",Tasks!$Q145)</f>
        <v/>
      </c>
      <c r="E145" s="51" t="str">
        <f>IF(OR($B145="",Tasks!$R145=""),"",Tasks!$R145)</f>
        <v/>
      </c>
      <c r="F145" s="51" t="str">
        <f>IF(OR($B145="",Tasks!$S145=""),"",Tasks!$S145)</f>
        <v/>
      </c>
      <c r="G145" s="51" t="str">
        <f>IF(OR($B145="",Tasks!$T145=""),"",Tasks!$T145)</f>
        <v/>
      </c>
      <c r="H145" s="52" t="str">
        <f>IF($B145="","",Tasks!$AE145)</f>
        <v/>
      </c>
      <c r="I145" s="79" t="str">
        <f>IF($B145="","",Tasks!$AF145)</f>
        <v/>
      </c>
      <c r="J145" s="53" t="str">
        <f>IF(OR($B145="",Tasks!$V145=""),"",Tasks!$V145)</f>
        <v/>
      </c>
      <c r="K145" s="52" t="str">
        <f>IF($B145="","",Tasks!$AA145)</f>
        <v/>
      </c>
      <c r="L145" s="52" t="str">
        <f>IF($B145="","",Tasks!$AB145)</f>
        <v/>
      </c>
      <c r="M145" s="52" t="str">
        <f>IF($B145="","",Tasks!$Z145)</f>
        <v/>
      </c>
      <c r="N145" s="52" t="str">
        <f>IF(OR($B145="",Tasks!$AG145=""),"",Tasks!$AG145)</f>
        <v/>
      </c>
      <c r="O145" s="80" t="str">
        <f>IF(OR($A145="",NOT(ISNUMBER($G145))),"",IF(AND($F145&lt;=O$6,$G145&gt;=O$5),IF(O$5&gt;$N145,5,$K145)*10+IF(AND($F145&gt;=O$5,$F145&lt;=O$6),IF(AND($G145&gt;=O$5,$G145&lt;=O$6),5,IF($L145=1,2,1)),IF(AND($G145&gt;=O$5,$G145&lt;=O$6),IF($M145&gt;0,4,3),0)),IF(AND($D145&lt;=O$6,$E145&gt;=O$5),60,0)))</f>
        <v/>
      </c>
      <c r="P145" s="80" t="str">
        <f>IF(OR($A145="",NOT(ISNUMBER($G145))),"",IF(AND($F145&lt;=P$6,$G145&gt;=P$5),IF(P$5&gt;$N145,5,$K145)*10+IF(AND($F145&gt;=P$5,$F145&lt;=P$6),IF(AND($G145&gt;=P$5,$G145&lt;=P$6),5,IF($L145=1,2,1)),IF(AND($G145&gt;=P$5,$G145&lt;=P$6),IF($M145&gt;0,4,3),0)),IF(AND($D145&lt;=P$6,$E145&gt;=P$5),60,0)))</f>
        <v/>
      </c>
      <c r="Q145" s="80" t="str">
        <f>IF(OR($A145="",NOT(ISNUMBER($G145))),"",IF(AND($F145&lt;=Q$6,$G145&gt;=Q$5),IF(Q$5&gt;$N145,5,$K145)*10+IF(AND($F145&gt;=Q$5,$F145&lt;=Q$6),IF(AND($G145&gt;=Q$5,$G145&lt;=Q$6),5,IF($L145=1,2,1)),IF(AND($G145&gt;=Q$5,$G145&lt;=Q$6),IF($M145&gt;0,4,3),0)),IF(AND($D145&lt;=Q$6,$E145&gt;=Q$5),60,0)))</f>
        <v/>
      </c>
      <c r="R145" s="80" t="str">
        <f>IF(OR($A145="",NOT(ISNUMBER($G145))),"",IF(AND($F145&lt;=R$6,$G145&gt;=R$5),IF(R$5&gt;$N145,5,$K145)*10+IF(AND($F145&gt;=R$5,$F145&lt;=R$6),IF(AND($G145&gt;=R$5,$G145&lt;=R$6),5,IF($L145=1,2,1)),IF(AND($G145&gt;=R$5,$G145&lt;=R$6),IF($M145&gt;0,4,3),0)),IF(AND($D145&lt;=R$6,$E145&gt;=R$5),60,0)))</f>
        <v/>
      </c>
      <c r="S145" s="80" t="str">
        <f>IF(OR($A145="",NOT(ISNUMBER($G145))),"",IF(AND($F145&lt;=S$6,$G145&gt;=S$5),IF(S$5&gt;$N145,5,$K145)*10+IF(AND($F145&gt;=S$5,$F145&lt;=S$6),IF(AND($G145&gt;=S$5,$G145&lt;=S$6),5,IF($L145=1,2,1)),IF(AND($G145&gt;=S$5,$G145&lt;=S$6),IF($M145&gt;0,4,3),0)),IF(AND($D145&lt;=S$6,$E145&gt;=S$5),60,0)))</f>
        <v/>
      </c>
      <c r="T145" s="80" t="str">
        <f>IF(OR($A145="",NOT(ISNUMBER($G145))),"",IF(AND($F145&lt;=T$6,$G145&gt;=T$5),IF(T$5&gt;$N145,5,$K145)*10+IF(AND($F145&gt;=T$5,$F145&lt;=T$6),IF(AND($G145&gt;=T$5,$G145&lt;=T$6),5,IF($L145=1,2,1)),IF(AND($G145&gt;=T$5,$G145&lt;=T$6),IF($M145&gt;0,4,3),0)),IF(AND($D145&lt;=T$6,$E145&gt;=T$5),60,0)))</f>
        <v/>
      </c>
      <c r="U145" s="80" t="str">
        <f>IF(OR($A145="",NOT(ISNUMBER($G145))),"",IF(AND($F145&lt;=U$6,$G145&gt;=U$5),IF(U$5&gt;$N145,5,$K145)*10+IF(AND($F145&gt;=U$5,$F145&lt;=U$6),IF(AND($G145&gt;=U$5,$G145&lt;=U$6),5,IF($L145=1,2,1)),IF(AND($G145&gt;=U$5,$G145&lt;=U$6),IF($M145&gt;0,4,3),0)),IF(AND($D145&lt;=U$6,$E145&gt;=U$5),60,0)))</f>
        <v/>
      </c>
      <c r="V145" s="80" t="str">
        <f>IF(OR($A145="",NOT(ISNUMBER($G145))),"",IF(AND($F145&lt;=V$6,$G145&gt;=V$5),IF(V$5&gt;$N145,5,$K145)*10+IF(AND($F145&gt;=V$5,$F145&lt;=V$6),IF(AND($G145&gt;=V$5,$G145&lt;=V$6),5,IF($L145=1,2,1)),IF(AND($G145&gt;=V$5,$G145&lt;=V$6),IF($M145&gt;0,4,3),0)),IF(AND($D145&lt;=V$6,$E145&gt;=V$5),60,0)))</f>
        <v/>
      </c>
      <c r="W145" s="80" t="str">
        <f>IF(OR($A145="",NOT(ISNUMBER($G145))),"",IF(AND($F145&lt;=W$6,$G145&gt;=W$5),IF(W$5&gt;$N145,5,$K145)*10+IF(AND($F145&gt;=W$5,$F145&lt;=W$6),IF(AND($G145&gt;=W$5,$G145&lt;=W$6),5,IF($L145=1,2,1)),IF(AND($G145&gt;=W$5,$G145&lt;=W$6),IF($M145&gt;0,4,3),0)),IF(AND($D145&lt;=W$6,$E145&gt;=W$5),60,0)))</f>
        <v/>
      </c>
      <c r="X145" s="80" t="str">
        <f>IF(OR($A145="",NOT(ISNUMBER($G145))),"",IF(AND($F145&lt;=X$6,$G145&gt;=X$5),IF(X$5&gt;$N145,5,$K145)*10+IF(AND($F145&gt;=X$5,$F145&lt;=X$6),IF(AND($G145&gt;=X$5,$G145&lt;=X$6),5,IF($L145=1,2,1)),IF(AND($G145&gt;=X$5,$G145&lt;=X$6),IF($M145&gt;0,4,3),0)),IF(AND($D145&lt;=X$6,$E145&gt;=X$5),60,0)))</f>
        <v/>
      </c>
      <c r="Y145" s="80" t="str">
        <f>IF(OR($A145="",NOT(ISNUMBER($G145))),"",IF(AND($F145&lt;=Y$6,$G145&gt;=Y$5),IF(Y$5&gt;$N145,5,$K145)*10+IF(AND($F145&gt;=Y$5,$F145&lt;=Y$6),IF(AND($G145&gt;=Y$5,$G145&lt;=Y$6),5,IF($L145=1,2,1)),IF(AND($G145&gt;=Y$5,$G145&lt;=Y$6),IF($M145&gt;0,4,3),0)),IF(AND($D145&lt;=Y$6,$E145&gt;=Y$5),60,0)))</f>
        <v/>
      </c>
      <c r="Z145" s="80" t="str">
        <f>IF(OR($A145="",NOT(ISNUMBER($G145))),"",IF(AND($F145&lt;=Z$6,$G145&gt;=Z$5),IF(Z$5&gt;$N145,5,$K145)*10+IF(AND($F145&gt;=Z$5,$F145&lt;=Z$6),IF(AND($G145&gt;=Z$5,$G145&lt;=Z$6),5,IF($L145=1,2,1)),IF(AND($G145&gt;=Z$5,$G145&lt;=Z$6),IF($M145&gt;0,4,3),0)),IF(AND($D145&lt;=Z$6,$E145&gt;=Z$5),60,0)))</f>
        <v/>
      </c>
      <c r="AA145" s="80" t="str">
        <f>IF(OR($A145="",NOT(ISNUMBER($G145))),"",IF(AND($F145&lt;=AA$6,$G145&gt;=AA$5),IF(AA$5&gt;$N145,5,$K145)*10+IF(AND($F145&gt;=AA$5,$F145&lt;=AA$6),IF(AND($G145&gt;=AA$5,$G145&lt;=AA$6),5,IF($L145=1,2,1)),IF(AND($G145&gt;=AA$5,$G145&lt;=AA$6),IF($M145&gt;0,4,3),0)),IF(AND($D145&lt;=AA$6,$E145&gt;=AA$5),60,0)))</f>
        <v/>
      </c>
      <c r="AB145" s="80" t="str">
        <f>IF(OR($A145="",NOT(ISNUMBER($G145))),"",IF(AND($F145&lt;=AB$6,$G145&gt;=AB$5),IF(AB$5&gt;$N145,5,$K145)*10+IF(AND($F145&gt;=AB$5,$F145&lt;=AB$6),IF(AND($G145&gt;=AB$5,$G145&lt;=AB$6),5,IF($L145=1,2,1)),IF(AND($G145&gt;=AB$5,$G145&lt;=AB$6),IF($M145&gt;0,4,3),0)),IF(AND($D145&lt;=AB$6,$E145&gt;=AB$5),60,0)))</f>
        <v/>
      </c>
      <c r="AC145" s="80" t="str">
        <f>IF(OR($A145="",NOT(ISNUMBER($G145))),"",IF(AND($F145&lt;=AC$6,$G145&gt;=AC$5),IF(AC$5&gt;$N145,5,$K145)*10+IF(AND($F145&gt;=AC$5,$F145&lt;=AC$6),IF(AND($G145&gt;=AC$5,$G145&lt;=AC$6),5,IF($L145=1,2,1)),IF(AND($G145&gt;=AC$5,$G145&lt;=AC$6),IF($M145&gt;0,4,3),0)),IF(AND($D145&lt;=AC$6,$E145&gt;=AC$5),60,0)))</f>
        <v/>
      </c>
      <c r="AD145" s="80" t="str">
        <f>IF(OR($A145="",NOT(ISNUMBER($G145))),"",IF(AND($F145&lt;=AD$6,$G145&gt;=AD$5),IF(AD$5&gt;$N145,5,$K145)*10+IF(AND($F145&gt;=AD$5,$F145&lt;=AD$6),IF(AND($G145&gt;=AD$5,$G145&lt;=AD$6),5,IF($L145=1,2,1)),IF(AND($G145&gt;=AD$5,$G145&lt;=AD$6),IF($M145&gt;0,4,3),0)),IF(AND($D145&lt;=AD$6,$E145&gt;=AD$5),60,0)))</f>
        <v/>
      </c>
      <c r="AE145" s="80" t="str">
        <f>IF(OR($A145="",NOT(ISNUMBER($G145))),"",IF(AND($F145&lt;=AE$6,$G145&gt;=AE$5),IF(AE$5&gt;$N145,5,$K145)*10+IF(AND($F145&gt;=AE$5,$F145&lt;=AE$6),IF(AND($G145&gt;=AE$5,$G145&lt;=AE$6),5,IF($L145=1,2,1)),IF(AND($G145&gt;=AE$5,$G145&lt;=AE$6),IF($M145&gt;0,4,3),0)),IF(AND($D145&lt;=AE$6,$E145&gt;=AE$5),60,0)))</f>
        <v/>
      </c>
      <c r="AF145" s="80" t="str">
        <f>IF(OR($A145="",NOT(ISNUMBER($G145))),"",IF(AND($F145&lt;=AF$6,$G145&gt;=AF$5),IF(AF$5&gt;$N145,5,$K145)*10+IF(AND($F145&gt;=AF$5,$F145&lt;=AF$6),IF(AND($G145&gt;=AF$5,$G145&lt;=AF$6),5,IF($L145=1,2,1)),IF(AND($G145&gt;=AF$5,$G145&lt;=AF$6),IF($M145&gt;0,4,3),0)),IF(AND($D145&lt;=AF$6,$E145&gt;=AF$5),60,0)))</f>
        <v/>
      </c>
      <c r="AG145" s="80" t="str">
        <f>IF(OR($A145="",NOT(ISNUMBER($G145))),"",IF(AND($F145&lt;=AG$6,$G145&gt;=AG$5),IF(AG$5&gt;$N145,5,$K145)*10+IF(AND($F145&gt;=AG$5,$F145&lt;=AG$6),IF(AND($G145&gt;=AG$5,$G145&lt;=AG$6),5,IF($L145=1,2,1)),IF(AND($G145&gt;=AG$5,$G145&lt;=AG$6),IF($M145&gt;0,4,3),0)),IF(AND($D145&lt;=AG$6,$E145&gt;=AG$5),60,0)))</f>
        <v/>
      </c>
      <c r="AH145" s="80" t="str">
        <f>IF(OR($A145="",NOT(ISNUMBER($G145))),"",IF(AND($F145&lt;=AH$6,$G145&gt;=AH$5),IF(AH$5&gt;$N145,5,$K145)*10+IF(AND($F145&gt;=AH$5,$F145&lt;=AH$6),IF(AND($G145&gt;=AH$5,$G145&lt;=AH$6),5,IF($L145=1,2,1)),IF(AND($G145&gt;=AH$5,$G145&lt;=AH$6),IF($M145&gt;0,4,3),0)),IF(AND($D145&lt;=AH$6,$E145&gt;=AH$5),60,0)))</f>
        <v/>
      </c>
      <c r="AI145" s="80" t="str">
        <f>IF(OR($A145="",NOT(ISNUMBER($G145))),"",IF(AND($F145&lt;=AI$6,$G145&gt;=AI$5),IF(AI$5&gt;$N145,5,$K145)*10+IF(AND($F145&gt;=AI$5,$F145&lt;=AI$6),IF(AND($G145&gt;=AI$5,$G145&lt;=AI$6),5,IF($L145=1,2,1)),IF(AND($G145&gt;=AI$5,$G145&lt;=AI$6),IF($M145&gt;0,4,3),0)),IF(AND($D145&lt;=AI$6,$E145&gt;=AI$5),60,0)))</f>
        <v/>
      </c>
      <c r="AJ145" s="80" t="str">
        <f>IF(OR($A145="",NOT(ISNUMBER($G145))),"",IF(AND($F145&lt;=AJ$6,$G145&gt;=AJ$5),IF(AJ$5&gt;$N145,5,$K145)*10+IF(AND($F145&gt;=AJ$5,$F145&lt;=AJ$6),IF(AND($G145&gt;=AJ$5,$G145&lt;=AJ$6),5,IF($L145=1,2,1)),IF(AND($G145&gt;=AJ$5,$G145&lt;=AJ$6),IF($M145&gt;0,4,3),0)),IF(AND($D145&lt;=AJ$6,$E145&gt;=AJ$5),60,0)))</f>
        <v/>
      </c>
      <c r="AK145" s="80" t="str">
        <f>IF(OR($A145="",NOT(ISNUMBER($G145))),"",IF(AND($F145&lt;=AK$6,$G145&gt;=AK$5),IF(AK$5&gt;$N145,5,$K145)*10+IF(AND($F145&gt;=AK$5,$F145&lt;=AK$6),IF(AND($G145&gt;=AK$5,$G145&lt;=AK$6),5,IF($L145=1,2,1)),IF(AND($G145&gt;=AK$5,$G145&lt;=AK$6),IF($M145&gt;0,4,3),0)),IF(AND($D145&lt;=AK$6,$E145&gt;=AK$5),60,0)))</f>
        <v/>
      </c>
      <c r="AL145" s="80" t="str">
        <f>IF(OR($A145="",NOT(ISNUMBER($G145))),"",IF(AND($F145&lt;=AL$6,$G145&gt;=AL$5),IF(AL$5&gt;$N145,5,$K145)*10+IF(AND($F145&gt;=AL$5,$F145&lt;=AL$6),IF(AND($G145&gt;=AL$5,$G145&lt;=AL$6),5,IF($L145=1,2,1)),IF(AND($G145&gt;=AL$5,$G145&lt;=AL$6),IF($M145&gt;0,4,3),0)),IF(AND($D145&lt;=AL$6,$E145&gt;=AL$5),60,0)))</f>
        <v/>
      </c>
      <c r="AM145" s="80" t="str">
        <f>IF(OR($A145="",NOT(ISNUMBER($G145))),"",IF(AND($F145&lt;=AM$6,$G145&gt;=AM$5),IF(AM$5&gt;$N145,5,$K145)*10+IF(AND($F145&gt;=AM$5,$F145&lt;=AM$6),IF(AND($G145&gt;=AM$5,$G145&lt;=AM$6),5,IF($L145=1,2,1)),IF(AND($G145&gt;=AM$5,$G145&lt;=AM$6),IF($M145&gt;0,4,3),0)),IF(AND($D145&lt;=AM$6,$E145&gt;=AM$5),60,0)))</f>
        <v/>
      </c>
      <c r="AN145" s="80" t="str">
        <f>IF(OR($A145="",NOT(ISNUMBER($G145))),"",IF(AND($F145&lt;=AN$6,$G145&gt;=AN$5),IF(AN$5&gt;$N145,5,$K145)*10+IF(AND($F145&gt;=AN$5,$F145&lt;=AN$6),IF(AND($G145&gt;=AN$5,$G145&lt;=AN$6),5,IF($L145=1,2,1)),IF(AND($G145&gt;=AN$5,$G145&lt;=AN$6),IF($M145&gt;0,4,3),0)),IF(AND($D145&lt;=AN$6,$E145&gt;=AN$5),60,0)))</f>
        <v/>
      </c>
      <c r="AO145" s="80" t="str">
        <f>IF(OR($A145="",NOT(ISNUMBER($G145))),"",IF(AND($F145&lt;=AO$6,$G145&gt;=AO$5),IF(AO$5&gt;$N145,5,$K145)*10+IF(AND($F145&gt;=AO$5,$F145&lt;=AO$6),IF(AND($G145&gt;=AO$5,$G145&lt;=AO$6),5,IF($L145=1,2,1)),IF(AND($G145&gt;=AO$5,$G145&lt;=AO$6),IF($M145&gt;0,4,3),0)),IF(AND($D145&lt;=AO$6,$E145&gt;=AO$5),60,0)))</f>
        <v/>
      </c>
      <c r="AP145" s="80" t="str">
        <f>IF(OR($A145="",NOT(ISNUMBER($G145))),"",IF(AND($F145&lt;=AP$6,$G145&gt;=AP$5),IF(AP$5&gt;$N145,5,$K145)*10+IF(AND($F145&gt;=AP$5,$F145&lt;=AP$6),IF(AND($G145&gt;=AP$5,$G145&lt;=AP$6),5,IF($L145=1,2,1)),IF(AND($G145&gt;=AP$5,$G145&lt;=AP$6),IF($M145&gt;0,4,3),0)),IF(AND($D145&lt;=AP$6,$E145&gt;=AP$5),60,0)))</f>
        <v/>
      </c>
      <c r="AQ145" s="80" t="str">
        <f>IF(OR($A145="",NOT(ISNUMBER($G145))),"",IF(AND($F145&lt;=AQ$6,$G145&gt;=AQ$5),IF(AQ$5&gt;$N145,5,$K145)*10+IF(AND($F145&gt;=AQ$5,$F145&lt;=AQ$6),IF(AND($G145&gt;=AQ$5,$G145&lt;=AQ$6),5,IF($L145=1,2,1)),IF(AND($G145&gt;=AQ$5,$G145&lt;=AQ$6),IF($M145&gt;0,4,3),0)),IF(AND($D145&lt;=AQ$6,$E145&gt;=AQ$5),60,0)))</f>
        <v/>
      </c>
      <c r="AR145" s="80" t="str">
        <f>IF(OR($A145="",NOT(ISNUMBER($G145))),"",IF(AND($F145&lt;=AR$6,$G145&gt;=AR$5),IF(AR$5&gt;$N145,5,$K145)*10+IF(AND($F145&gt;=AR$5,$F145&lt;=AR$6),IF(AND($G145&gt;=AR$5,$G145&lt;=AR$6),5,IF($L145=1,2,1)),IF(AND($G145&gt;=AR$5,$G145&lt;=AR$6),IF($M145&gt;0,4,3),0)),IF(AND($D145&lt;=AR$6,$E145&gt;=AR$5),60,0)))</f>
        <v/>
      </c>
      <c r="AS145" s="80" t="str">
        <f>IF(OR($A145="",NOT(ISNUMBER($G145))),"",IF(AND($F145&lt;=AS$6,$G145&gt;=AS$5),IF(AS$5&gt;$N145,5,$K145)*10+IF(AND($F145&gt;=AS$5,$F145&lt;=AS$6),IF(AND($G145&gt;=AS$5,$G145&lt;=AS$6),5,IF($L145=1,2,1)),IF(AND($G145&gt;=AS$5,$G145&lt;=AS$6),IF($M145&gt;0,4,3),0)),IF(AND($D145&lt;=AS$6,$E145&gt;=AS$5),60,0)))</f>
        <v/>
      </c>
      <c r="AT145" s="80" t="str">
        <f>IF(OR($A145="",NOT(ISNUMBER($G145))),"",IF(AND($F145&lt;=AT$6,$G145&gt;=AT$5),IF(AT$5&gt;$N145,5,$K145)*10+IF(AND($F145&gt;=AT$5,$F145&lt;=AT$6),IF(AND($G145&gt;=AT$5,$G145&lt;=AT$6),5,IF($L145=1,2,1)),IF(AND($G145&gt;=AT$5,$G145&lt;=AT$6),IF($M145&gt;0,4,3),0)),IF(AND($D145&lt;=AT$6,$E145&gt;=AT$5),60,0)))</f>
        <v/>
      </c>
      <c r="AU145" s="80" t="str">
        <f>IF(OR($A145="",NOT(ISNUMBER($G145))),"",IF(AND($F145&lt;=AU$6,$G145&gt;=AU$5),IF(AU$5&gt;$N145,5,$K145)*10+IF(AND($F145&gt;=AU$5,$F145&lt;=AU$6),IF(AND($G145&gt;=AU$5,$G145&lt;=AU$6),5,IF($L145=1,2,1)),IF(AND($G145&gt;=AU$5,$G145&lt;=AU$6),IF($M145&gt;0,4,3),0)),IF(AND($D145&lt;=AU$6,$E145&gt;=AU$5),60,0)))</f>
        <v/>
      </c>
      <c r="AV145" s="80" t="str">
        <f>IF(OR($A145="",NOT(ISNUMBER($G145))),"",IF(AND($F145&lt;=AV$6,$G145&gt;=AV$5),IF(AV$5&gt;$N145,5,$K145)*10+IF(AND($F145&gt;=AV$5,$F145&lt;=AV$6),IF(AND($G145&gt;=AV$5,$G145&lt;=AV$6),5,IF($L145=1,2,1)),IF(AND($G145&gt;=AV$5,$G145&lt;=AV$6),IF($M145&gt;0,4,3),0)),IF(AND($D145&lt;=AV$6,$E145&gt;=AV$5),60,0)))</f>
        <v/>
      </c>
      <c r="AW145" s="80" t="str">
        <f>IF(OR($A145="",NOT(ISNUMBER($G145))),"",IF(AND($F145&lt;=AW$6,$G145&gt;=AW$5),IF(AW$5&gt;$N145,5,$K145)*10+IF(AND($F145&gt;=AW$5,$F145&lt;=AW$6),IF(AND($G145&gt;=AW$5,$G145&lt;=AW$6),5,IF($L145=1,2,1)),IF(AND($G145&gt;=AW$5,$G145&lt;=AW$6),IF($M145&gt;0,4,3),0)),IF(AND($D145&lt;=AW$6,$E145&gt;=AW$5),60,0)))</f>
        <v/>
      </c>
      <c r="AX145" s="80" t="str">
        <f>IF(OR($A145="",NOT(ISNUMBER($G145))),"",IF(AND($F145&lt;=AX$6,$G145&gt;=AX$5),IF(AX$5&gt;$N145,5,$K145)*10+IF(AND($F145&gt;=AX$5,$F145&lt;=AX$6),IF(AND($G145&gt;=AX$5,$G145&lt;=AX$6),5,IF($L145=1,2,1)),IF(AND($G145&gt;=AX$5,$G145&lt;=AX$6),IF($M145&gt;0,4,3),0)),IF(AND($D145&lt;=AX$6,$E145&gt;=AX$5),60,0)))</f>
        <v/>
      </c>
      <c r="AY145" s="80" t="str">
        <f>IF(OR($A145="",NOT(ISNUMBER($G145))),"",IF(AND($F145&lt;=AY$6,$G145&gt;=AY$5),IF(AY$5&gt;$N145,5,$K145)*10+IF(AND($F145&gt;=AY$5,$F145&lt;=AY$6),IF(AND($G145&gt;=AY$5,$G145&lt;=AY$6),5,IF($L145=1,2,1)),IF(AND($G145&gt;=AY$5,$G145&lt;=AY$6),IF($M145&gt;0,4,3),0)),IF(AND($D145&lt;=AY$6,$E145&gt;=AY$5),60,0)))</f>
        <v/>
      </c>
      <c r="AZ145" s="80" t="str">
        <f>IF(OR($A145="",NOT(ISNUMBER($G145))),"",IF(AND($F145&lt;=AZ$6,$G145&gt;=AZ$5),IF(AZ$5&gt;$N145,5,$K145)*10+IF(AND($F145&gt;=AZ$5,$F145&lt;=AZ$6),IF(AND($G145&gt;=AZ$5,$G145&lt;=AZ$6),5,IF($L145=1,2,1)),IF(AND($G145&gt;=AZ$5,$G145&lt;=AZ$6),IF($M145&gt;0,4,3),0)),IF(AND($D145&lt;=AZ$6,$E145&gt;=AZ$5),60,0)))</f>
        <v/>
      </c>
      <c r="BA145" s="80" t="str">
        <f>IF(OR($A145="",NOT(ISNUMBER($G145))),"",IF(AND($F145&lt;=BA$6,$G145&gt;=BA$5),IF(BA$5&gt;$N145,5,$K145)*10+IF(AND($F145&gt;=BA$5,$F145&lt;=BA$6),IF(AND($G145&gt;=BA$5,$G145&lt;=BA$6),5,IF($L145=1,2,1)),IF(AND($G145&gt;=BA$5,$G145&lt;=BA$6),IF($M145&gt;0,4,3),0)),IF(AND($D145&lt;=BA$6,$E145&gt;=BA$5),60,0)))</f>
        <v/>
      </c>
      <c r="BB145" s="80" t="str">
        <f>IF(OR($A145="",NOT(ISNUMBER($G145))),"",IF(AND($F145&lt;=BB$6,$G145&gt;=BB$5),IF(BB$5&gt;$N145,5,$K145)*10+IF(AND($F145&gt;=BB$5,$F145&lt;=BB$6),IF(AND($G145&gt;=BB$5,$G145&lt;=BB$6),5,IF($L145=1,2,1)),IF(AND($G145&gt;=BB$5,$G145&lt;=BB$6),IF($M145&gt;0,4,3),0)),IF(AND($D145&lt;=BB$6,$E145&gt;=BB$5),60,0)))</f>
        <v/>
      </c>
      <c r="BC145" s="80" t="str">
        <f>IF(OR($A145="",NOT(ISNUMBER($G145))),"",IF(AND($F145&lt;=BC$6,$G145&gt;=BC$5),IF(BC$5&gt;$N145,5,$K145)*10+IF(AND($F145&gt;=BC$5,$F145&lt;=BC$6),IF(AND($G145&gt;=BC$5,$G145&lt;=BC$6),5,IF($L145=1,2,1)),IF(AND($G145&gt;=BC$5,$G145&lt;=BC$6),IF($M145&gt;0,4,3),0)),IF(AND($D145&lt;=BC$6,$E145&gt;=BC$5),60,0)))</f>
        <v/>
      </c>
      <c r="BD145" s="80" t="str">
        <f>IF(OR($A145="",NOT(ISNUMBER($G145))),"",IF(AND($F145&lt;=BD$6,$G145&gt;=BD$5),IF(BD$5&gt;$N145,5,$K145)*10+IF(AND($F145&gt;=BD$5,$F145&lt;=BD$6),IF(AND($G145&gt;=BD$5,$G145&lt;=BD$6),5,IF($L145=1,2,1)),IF(AND($G145&gt;=BD$5,$G145&lt;=BD$6),IF($M145&gt;0,4,3),0)),IF(AND($D145&lt;=BD$6,$E145&gt;=BD$5),60,0)))</f>
        <v/>
      </c>
      <c r="BE145" s="80" t="str">
        <f>IF(OR($A145="",NOT(ISNUMBER($G145))),"",IF(AND($F145&lt;=BE$6,$G145&gt;=BE$5),IF(BE$5&gt;$N145,5,$K145)*10+IF(AND($F145&gt;=BE$5,$F145&lt;=BE$6),IF(AND($G145&gt;=BE$5,$G145&lt;=BE$6),5,IF($L145=1,2,1)),IF(AND($G145&gt;=BE$5,$G145&lt;=BE$6),IF($M145&gt;0,4,3),0)),IF(AND($D145&lt;=BE$6,$E145&gt;=BE$5),60,0)))</f>
        <v/>
      </c>
      <c r="BF145" s="80" t="str">
        <f>IF(OR($A145="",NOT(ISNUMBER($G145))),"",IF(AND($F145&lt;=BF$6,$G145&gt;=BF$5),IF(BF$5&gt;$N145,5,$K145)*10+IF(AND($F145&gt;=BF$5,$F145&lt;=BF$6),IF(AND($G145&gt;=BF$5,$G145&lt;=BF$6),5,IF($L145=1,2,1)),IF(AND($G145&gt;=BF$5,$G145&lt;=BF$6),IF($M145&gt;0,4,3),0)),IF(AND($D145&lt;=BF$6,$E145&gt;=BF$5),60,0)))</f>
        <v/>
      </c>
      <c r="BG145" s="80" t="str">
        <f>IF(OR($A145="",NOT(ISNUMBER($G145))),"",IF(AND($F145&lt;=BG$6,$G145&gt;=BG$5),IF(BG$5&gt;$N145,5,$K145)*10+IF(AND($F145&gt;=BG$5,$F145&lt;=BG$6),IF(AND($G145&gt;=BG$5,$G145&lt;=BG$6),5,IF($L145=1,2,1)),IF(AND($G145&gt;=BG$5,$G145&lt;=BG$6),IF($M145&gt;0,4,3),0)),IF(AND($D145&lt;=BG$6,$E145&gt;=BG$5),60,0)))</f>
        <v/>
      </c>
      <c r="BH145" s="80" t="str">
        <f>IF(OR($A145="",NOT(ISNUMBER($G145))),"",IF(AND($F145&lt;=BH$6,$G145&gt;=BH$5),IF(BH$5&gt;$N145,5,$K145)*10+IF(AND($F145&gt;=BH$5,$F145&lt;=BH$6),IF(AND($G145&gt;=BH$5,$G145&lt;=BH$6),5,IF($L145=1,2,1)),IF(AND($G145&gt;=BH$5,$G145&lt;=BH$6),IF($M145&gt;0,4,3),0)),IF(AND($D145&lt;=BH$6,$E145&gt;=BH$5),60,0)))</f>
        <v/>
      </c>
      <c r="BI145" s="80" t="str">
        <f>IF(OR($A145="",NOT(ISNUMBER($G145))),"",IF(AND($F145&lt;=BI$6,$G145&gt;=BI$5),IF(BI$5&gt;$N145,5,$K145)*10+IF(AND($F145&gt;=BI$5,$F145&lt;=BI$6),IF(AND($G145&gt;=BI$5,$G145&lt;=BI$6),5,IF($L145=1,2,1)),IF(AND($G145&gt;=BI$5,$G145&lt;=BI$6),IF($M145&gt;0,4,3),0)),IF(AND($D145&lt;=BI$6,$E145&gt;=BI$5),60,0)))</f>
        <v/>
      </c>
      <c r="BJ145" s="80" t="str">
        <f>IF(OR($A145="",NOT(ISNUMBER($G145))),"",IF(AND($F145&lt;=BJ$6,$G145&gt;=BJ$5),IF(BJ$5&gt;$N145,5,$K145)*10+IF(AND($F145&gt;=BJ$5,$F145&lt;=BJ$6),IF(AND($G145&gt;=BJ$5,$G145&lt;=BJ$6),5,IF($L145=1,2,1)),IF(AND($G145&gt;=BJ$5,$G145&lt;=BJ$6),IF($M145&gt;0,4,3),0)),IF(AND($D145&lt;=BJ$6,$E145&gt;=BJ$5),60,0)))</f>
        <v/>
      </c>
      <c r="BK145" s="80" t="str">
        <f>IF(OR($A145="",NOT(ISNUMBER($G145))),"",IF(AND($F145&lt;=BK$6,$G145&gt;=BK$5),IF(BK$5&gt;$N145,5,$K145)*10+IF(AND($F145&gt;=BK$5,$F145&lt;=BK$6),IF(AND($G145&gt;=BK$5,$G145&lt;=BK$6),5,IF($L145=1,2,1)),IF(AND($G145&gt;=BK$5,$G145&lt;=BK$6),IF($M145&gt;0,4,3),0)),IF(AND($D145&lt;=BK$6,$E145&gt;=BK$5),60,0)))</f>
        <v/>
      </c>
      <c r="BL145" s="80" t="str">
        <f>IF(OR($A145="",NOT(ISNUMBER($G145))),"",IF(AND($F145&lt;=BL$6,$G145&gt;=BL$5),IF(BL$5&gt;$N145,5,$K145)*10+IF(AND($F145&gt;=BL$5,$F145&lt;=BL$6),IF(AND($G145&gt;=BL$5,$G145&lt;=BL$6),5,IF($L145=1,2,1)),IF(AND($G145&gt;=BL$5,$G145&lt;=BL$6),IF($M145&gt;0,4,3),0)),IF(AND($D145&lt;=BL$6,$E145&gt;=BL$5),60,0)))</f>
        <v/>
      </c>
      <c r="BM145" s="80" t="str">
        <f>IF(OR($A145="",NOT(ISNUMBER($G145))),"",IF(AND($F145&lt;=BM$6,$G145&gt;=BM$5),IF(BM$5&gt;$N145,5,$K145)*10+IF(AND($F145&gt;=BM$5,$F145&lt;=BM$6),IF(AND($G145&gt;=BM$5,$G145&lt;=BM$6),5,IF($L145=1,2,1)),IF(AND($G145&gt;=BM$5,$G145&lt;=BM$6),IF($M145&gt;0,4,3),0)),IF(AND($D145&lt;=BM$6,$E145&gt;=BM$5),60,0)))</f>
        <v/>
      </c>
      <c r="BN145" s="80" t="str">
        <f>IF(OR($A145="",NOT(ISNUMBER($G145))),"",IF(AND($F145&lt;=BN$6,$G145&gt;=BN$5),IF(BN$5&gt;$N145,5,$K145)*10+IF(AND($F145&gt;=BN$5,$F145&lt;=BN$6),IF(AND($G145&gt;=BN$5,$G145&lt;=BN$6),5,IF($L145=1,2,1)),IF(AND($G145&gt;=BN$5,$G145&lt;=BN$6),IF($M145&gt;0,4,3),0)),IF(AND($D145&lt;=BN$6,$E145&gt;=BN$5),60,0)))</f>
        <v/>
      </c>
      <c r="BO145" s="80" t="str">
        <f>IF(OR($A145="",NOT(ISNUMBER($G145))),"",IF(AND($F145&lt;=BO$6,$G145&gt;=BO$5),IF(BO$5&gt;$N145,5,$K145)*10+IF(AND($F145&gt;=BO$5,$F145&lt;=BO$6),IF(AND($G145&gt;=BO$5,$G145&lt;=BO$6),5,IF($L145=1,2,1)),IF(AND($G145&gt;=BO$5,$G145&lt;=BO$6),IF($M145&gt;0,4,3),0)),IF(AND($D145&lt;=BO$6,$E145&gt;=BO$5),60,0)))</f>
        <v/>
      </c>
      <c r="BP145" s="80" t="str">
        <f>IF(OR($A145="",NOT(ISNUMBER($G145))),"",IF(AND($F145&lt;=BP$6,$G145&gt;=BP$5),IF(BP$5&gt;$N145,5,$K145)*10+IF(AND($F145&gt;=BP$5,$F145&lt;=BP$6),IF(AND($G145&gt;=BP$5,$G145&lt;=BP$6),5,IF($L145=1,2,1)),IF(AND($G145&gt;=BP$5,$G145&lt;=BP$6),IF($M145&gt;0,4,3),0)),IF(AND($D145&lt;=BP$6,$E145&gt;=BP$5),60,0)))</f>
        <v/>
      </c>
      <c r="BQ145" s="80" t="str">
        <f>IF(OR($A145="",NOT(ISNUMBER($G145))),"",IF(AND($F145&lt;=BQ$6,$G145&gt;=BQ$5),IF(BQ$5&gt;$N145,5,$K145)*10+IF(AND($F145&gt;=BQ$5,$F145&lt;=BQ$6),IF(AND($G145&gt;=BQ$5,$G145&lt;=BQ$6),5,IF($L145=1,2,1)),IF(AND($G145&gt;=BQ$5,$G145&lt;=BQ$6),IF($M145&gt;0,4,3),0)),IF(AND($D145&lt;=BQ$6,$E145&gt;=BQ$5),60,0)))</f>
        <v/>
      </c>
      <c r="BR145" s="80" t="str">
        <f>IF(OR($A145="",NOT(ISNUMBER($G145))),"",IF(AND($F145&lt;=BR$6,$G145&gt;=BR$5),IF(BR$5&gt;$N145,5,$K145)*10+IF(AND($F145&gt;=BR$5,$F145&lt;=BR$6),IF(AND($G145&gt;=BR$5,$G145&lt;=BR$6),5,IF($L145=1,2,1)),IF(AND($G145&gt;=BR$5,$G145&lt;=BR$6),IF($M145&gt;0,4,3),0)),IF(AND($D145&lt;=BR$6,$E145&gt;=BR$5),60,0)))</f>
        <v/>
      </c>
      <c r="BS145" s="80" t="str">
        <f>IF(OR($A145="",NOT(ISNUMBER($G145))),"",IF(AND($F145&lt;=BS$6,$G145&gt;=BS$5),IF(BS$5&gt;$N145,5,$K145)*10+IF(AND($F145&gt;=BS$5,$F145&lt;=BS$6),IF(AND($G145&gt;=BS$5,$G145&lt;=BS$6),5,IF($L145=1,2,1)),IF(AND($G145&gt;=BS$5,$G145&lt;=BS$6),IF($M145&gt;0,4,3),0)),IF(AND($D145&lt;=BS$6,$E145&gt;=BS$5),60,0)))</f>
        <v/>
      </c>
      <c r="BT145" s="80" t="str">
        <f>IF(OR($A145="",NOT(ISNUMBER($G145))),"",IF(AND($F145&lt;=BT$6,$G145&gt;=BT$5),IF(BT$5&gt;$N145,5,$K145)*10+IF(AND($F145&gt;=BT$5,$F145&lt;=BT$6),IF(AND($G145&gt;=BT$5,$G145&lt;=BT$6),5,IF($L145=1,2,1)),IF(AND($G145&gt;=BT$5,$G145&lt;=BT$6),IF($M145&gt;0,4,3),0)),IF(AND($D145&lt;=BT$6,$E145&gt;=BT$5),60,0)))</f>
        <v/>
      </c>
      <c r="BU145" s="80" t="str">
        <f>IF(OR($A145="",NOT(ISNUMBER($G145))),"",IF(AND($F145&lt;=BU$6,$G145&gt;=BU$5),IF(BU$5&gt;$N145,5,$K145)*10+IF(AND($F145&gt;=BU$5,$F145&lt;=BU$6),IF(AND($G145&gt;=BU$5,$G145&lt;=BU$6),5,IF($L145=1,2,1)),IF(AND($G145&gt;=BU$5,$G145&lt;=BU$6),IF($M145&gt;0,4,3),0)),IF(AND($D145&lt;=BU$6,$E145&gt;=BU$5),60,0)))</f>
        <v/>
      </c>
      <c r="BV145" s="80" t="str">
        <f>IF(OR($A145="",NOT(ISNUMBER($G145))),"",IF(AND($F145&lt;=BV$6,$G145&gt;=BV$5),IF(BV$5&gt;$N145,5,$K145)*10+IF(AND($F145&gt;=BV$5,$F145&lt;=BV$6),IF(AND($G145&gt;=BV$5,$G145&lt;=BV$6),5,IF($L145=1,2,1)),IF(AND($G145&gt;=BV$5,$G145&lt;=BV$6),IF($M145&gt;0,4,3),0)),IF(AND($D145&lt;=BV$6,$E145&gt;=BV$5),60,0)))</f>
        <v/>
      </c>
      <c r="BW145" s="80" t="str">
        <f>IF(OR($A145="",NOT(ISNUMBER($G145))),"",IF(AND($F145&lt;=BW$6,$G145&gt;=BW$5),IF(BW$5&gt;$N145,5,$K145)*10+IF(AND($F145&gt;=BW$5,$F145&lt;=BW$6),IF(AND($G145&gt;=BW$5,$G145&lt;=BW$6),5,IF($L145=1,2,1)),IF(AND($G145&gt;=BW$5,$G145&lt;=BW$6),IF($M145&gt;0,4,3),0)),IF(AND($D145&lt;=BW$6,$E145&gt;=BW$5),60,0)))</f>
        <v/>
      </c>
      <c r="BX145" s="80" t="str">
        <f>IF(OR($A145="",NOT(ISNUMBER($G145))),"",IF(AND($F145&lt;=BX$6,$G145&gt;=BX$5),IF(BX$5&gt;$N145,5,$K145)*10+IF(AND($F145&gt;=BX$5,$F145&lt;=BX$6),IF(AND($G145&gt;=BX$5,$G145&lt;=BX$6),5,IF($L145=1,2,1)),IF(AND($G145&gt;=BX$5,$G145&lt;=BX$6),IF($M145&gt;0,4,3),0)),IF(AND($D145&lt;=BX$6,$E145&gt;=BX$5),60,0)))</f>
        <v/>
      </c>
      <c r="BY145" s="80" t="str">
        <f>IF(OR($A145="",NOT(ISNUMBER($G145))),"",IF(AND($F145&lt;=BY$6,$G145&gt;=BY$5),IF(BY$5&gt;$N145,5,$K145)*10+IF(AND($F145&gt;=BY$5,$F145&lt;=BY$6),IF(AND($G145&gt;=BY$5,$G145&lt;=BY$6),5,IF($L145=1,2,1)),IF(AND($G145&gt;=BY$5,$G145&lt;=BY$6),IF($M145&gt;0,4,3),0)),IF(AND($D145&lt;=BY$6,$E145&gt;=BY$5),60,0)))</f>
        <v/>
      </c>
      <c r="BZ145" s="80" t="str">
        <f>IF(OR($A145="",NOT(ISNUMBER($G145))),"",IF(AND($F145&lt;=BZ$6,$G145&gt;=BZ$5),IF(BZ$5&gt;$N145,5,$K145)*10+IF(AND($F145&gt;=BZ$5,$F145&lt;=BZ$6),IF(AND($G145&gt;=BZ$5,$G145&lt;=BZ$6),5,IF($L145=1,2,1)),IF(AND($G145&gt;=BZ$5,$G145&lt;=BZ$6),IF($M145&gt;0,4,3),0)),IF(AND($D145&lt;=BZ$6,$E145&gt;=BZ$5),60,0)))</f>
        <v/>
      </c>
      <c r="CA145" s="80" t="str">
        <f>IF(OR($A145="",NOT(ISNUMBER($G145))),"",IF(AND($F145&lt;=CA$6,$G145&gt;=CA$5),IF(CA$5&gt;$N145,5,$K145)*10+IF(AND($F145&gt;=CA$5,$F145&lt;=CA$6),IF(AND($G145&gt;=CA$5,$G145&lt;=CA$6),5,IF($L145=1,2,1)),IF(AND($G145&gt;=CA$5,$G145&lt;=CA$6),IF($M145&gt;0,4,3),0)),IF(AND($D145&lt;=CA$6,$E145&gt;=CA$5),60,0)))</f>
        <v/>
      </c>
      <c r="CB145" s="80" t="str">
        <f>IF(OR($A145="",NOT(ISNUMBER($G145))),"",IF(AND($F145&lt;=CB$6,$G145&gt;=CB$5),IF(CB$5&gt;$N145,5,$K145)*10+IF(AND($F145&gt;=CB$5,$F145&lt;=CB$6),IF(AND($G145&gt;=CB$5,$G145&lt;=CB$6),5,IF($L145=1,2,1)),IF(AND($G145&gt;=CB$5,$G145&lt;=CB$6),IF($M145&gt;0,4,3),0)),IF(AND($D145&lt;=CB$6,$E145&gt;=CB$5),60,0)))</f>
        <v/>
      </c>
      <c r="CC145" s="80" t="str">
        <f>IF(OR($A145="",NOT(ISNUMBER($G145))),"",IF(AND($F145&lt;=CC$6,$G145&gt;=CC$5),IF(CC$5&gt;$N145,5,$K145)*10+IF(AND($F145&gt;=CC$5,$F145&lt;=CC$6),IF(AND($G145&gt;=CC$5,$G145&lt;=CC$6),5,IF($L145=1,2,1)),IF(AND($G145&gt;=CC$5,$G145&lt;=CC$6),IF($M145&gt;0,4,3),0)),IF(AND($D145&lt;=CC$6,$E145&gt;=CC$5),60,0)))</f>
        <v/>
      </c>
      <c r="CD145" s="80" t="str">
        <f>IF(OR($A145="",NOT(ISNUMBER($G145))),"",IF(AND($F145&lt;=CD$6,$G145&gt;=CD$5),IF(CD$5&gt;$N145,5,$K145)*10+IF(AND($F145&gt;=CD$5,$F145&lt;=CD$6),IF(AND($G145&gt;=CD$5,$G145&lt;=CD$6),5,IF($L145=1,2,1)),IF(AND($G145&gt;=CD$5,$G145&lt;=CD$6),IF($M145&gt;0,4,3),0)),IF(AND($D145&lt;=CD$6,$E145&gt;=CD$5),60,0)))</f>
        <v/>
      </c>
      <c r="CE145" s="80" t="str">
        <f>IF(OR($A145="",NOT(ISNUMBER($G145))),"",IF(AND($F145&lt;=CE$6,$G145&gt;=CE$5),IF(CE$5&gt;$N145,5,$K145)*10+IF(AND($F145&gt;=CE$5,$F145&lt;=CE$6),IF(AND($G145&gt;=CE$5,$G145&lt;=CE$6),5,IF($L145=1,2,1)),IF(AND($G145&gt;=CE$5,$G145&lt;=CE$6),IF($M145&gt;0,4,3),0)),IF(AND($D145&lt;=CE$6,$E145&gt;=CE$5),60,0)))</f>
        <v/>
      </c>
      <c r="CF145" s="80" t="str">
        <f>IF(OR($A145="",NOT(ISNUMBER($G145))),"",IF(AND($F145&lt;=CF$6,$G145&gt;=CF$5),IF(CF$5&gt;$N145,5,$K145)*10+IF(AND($F145&gt;=CF$5,$F145&lt;=CF$6),IF(AND($G145&gt;=CF$5,$G145&lt;=CF$6),5,IF($L145=1,2,1)),IF(AND($G145&gt;=CF$5,$G145&lt;=CF$6),IF($M145&gt;0,4,3),0)),IF(AND($D145&lt;=CF$6,$E145&gt;=CF$5),60,0)))</f>
        <v/>
      </c>
      <c r="CG145" s="80" t="str">
        <f>IF(OR($A145="",NOT(ISNUMBER($G145))),"",IF(AND($F145&lt;=CG$6,$G145&gt;=CG$5),IF(CG$5&gt;$N145,5,$K145)*10+IF(AND($F145&gt;=CG$5,$F145&lt;=CG$6),IF(AND($G145&gt;=CG$5,$G145&lt;=CG$6),5,IF($L145=1,2,1)),IF(AND($G145&gt;=CG$5,$G145&lt;=CG$6),IF($M145&gt;0,4,3),0)),IF(AND($D145&lt;=CG$6,$E145&gt;=CG$5),60,0)))</f>
        <v/>
      </c>
      <c r="CH145" s="80" t="str">
        <f>IF(OR($A145="",NOT(ISNUMBER($G145))),"",IF(AND($F145&lt;=CH$6,$G145&gt;=CH$5),IF(CH$5&gt;$N145,5,$K145)*10+IF(AND($F145&gt;=CH$5,$F145&lt;=CH$6),IF(AND($G145&gt;=CH$5,$G145&lt;=CH$6),5,IF($L145=1,2,1)),IF(AND($G145&gt;=CH$5,$G145&lt;=CH$6),IF($M145&gt;0,4,3),0)),IF(AND($D145&lt;=CH$6,$E145&gt;=CH$5),60,0)))</f>
        <v/>
      </c>
      <c r="CI145" s="80" t="str">
        <f>IF(OR($A145="",NOT(ISNUMBER($G145))),"",IF(AND($F145&lt;=CI$6,$G145&gt;=CI$5),IF(CI$5&gt;$N145,5,$K145)*10+IF(AND($F145&gt;=CI$5,$F145&lt;=CI$6),IF(AND($G145&gt;=CI$5,$G145&lt;=CI$6),5,IF($L145=1,2,1)),IF(AND($G145&gt;=CI$5,$G145&lt;=CI$6),IF($M145&gt;0,4,3),0)),IF(AND($D145&lt;=CI$6,$E145&gt;=CI$5),60,0)))</f>
        <v/>
      </c>
      <c r="CJ145" s="80" t="str">
        <f>IF(OR($A145="",NOT(ISNUMBER($G145))),"",IF(AND($F145&lt;=CJ$6,$G145&gt;=CJ$5),IF(CJ$5&gt;$N145,5,$K145)*10+IF(AND($F145&gt;=CJ$5,$F145&lt;=CJ$6),IF(AND($G145&gt;=CJ$5,$G145&lt;=CJ$6),5,IF($L145=1,2,1)),IF(AND($G145&gt;=CJ$5,$G145&lt;=CJ$6),IF($M145&gt;0,4,3),0)),IF(AND($D145&lt;=CJ$6,$E145&gt;=CJ$5),60,0)))</f>
        <v/>
      </c>
      <c r="CK145" s="80" t="str">
        <f>IF(OR($A145="",NOT(ISNUMBER($G145))),"",IF(AND($F145&lt;=CK$6,$G145&gt;=CK$5),IF(CK$5&gt;$N145,5,$K145)*10+IF(AND($F145&gt;=CK$5,$F145&lt;=CK$6),IF(AND($G145&gt;=CK$5,$G145&lt;=CK$6),5,IF($L145=1,2,1)),IF(AND($G145&gt;=CK$5,$G145&lt;=CK$6),IF($M145&gt;0,4,3),0)),IF(AND($D145&lt;=CK$6,$E145&gt;=CK$5),60,0)))</f>
        <v/>
      </c>
      <c r="CL145" s="80" t="str">
        <f>IF(OR($A145="",NOT(ISNUMBER($G145))),"",IF(AND($F145&lt;=CL$6,$G145&gt;=CL$5),IF(CL$5&gt;$N145,5,$K145)*10+IF(AND($F145&gt;=CL$5,$F145&lt;=CL$6),IF(AND($G145&gt;=CL$5,$G145&lt;=CL$6),5,IF($L145=1,2,1)),IF(AND($G145&gt;=CL$5,$G145&lt;=CL$6),IF($M145&gt;0,4,3),0)),IF(AND($D145&lt;=CL$6,$E145&gt;=CL$5),60,0)))</f>
        <v/>
      </c>
      <c r="CM145" s="80" t="str">
        <f>IF(OR($A145="",NOT(ISNUMBER($G145))),"",IF(AND($F145&lt;=CM$6,$G145&gt;=CM$5),IF(CM$5&gt;$N145,5,$K145)*10+IF(AND($F145&gt;=CM$5,$F145&lt;=CM$6),IF(AND($G145&gt;=CM$5,$G145&lt;=CM$6),5,IF($L145=1,2,1)),IF(AND($G145&gt;=CM$5,$G145&lt;=CM$6),IF($M145&gt;0,4,3),0)),IF(AND($D145&lt;=CM$6,$E145&gt;=CM$5),60,0)))</f>
        <v/>
      </c>
      <c r="CN145" s="80" t="str">
        <f>IF(OR($A145="",NOT(ISNUMBER($G145))),"",IF(AND($F145&lt;=CN$6,$G145&gt;=CN$5),IF(CN$5&gt;$N145,5,$K145)*10+IF(AND($F145&gt;=CN$5,$F145&lt;=CN$6),IF(AND($G145&gt;=CN$5,$G145&lt;=CN$6),5,IF($L145=1,2,1)),IF(AND($G145&gt;=CN$5,$G145&lt;=CN$6),IF($M145&gt;0,4,3),0)),IF(AND($D145&lt;=CN$6,$E145&gt;=CN$5),60,0)))</f>
        <v/>
      </c>
      <c r="CO145" s="80" t="str">
        <f>IF(OR($A145="",NOT(ISNUMBER($G145))),"",IF(AND($F145&lt;=CO$6,$G145&gt;=CO$5),IF(CO$5&gt;$N145,5,$K145)*10+IF(AND($F145&gt;=CO$5,$F145&lt;=CO$6),IF(AND($G145&gt;=CO$5,$G145&lt;=CO$6),5,IF($L145=1,2,1)),IF(AND($G145&gt;=CO$5,$G145&lt;=CO$6),IF($M145&gt;0,4,3),0)),IF(AND($D145&lt;=CO$6,$E145&gt;=CO$5),60,0)))</f>
        <v/>
      </c>
      <c r="CP145" s="80" t="str">
        <f>IF(OR($A145="",NOT(ISNUMBER($G145))),"",IF(AND($F145&lt;=CP$6,$G145&gt;=CP$5),IF(CP$5&gt;$N145,5,$K145)*10+IF(AND($F145&gt;=CP$5,$F145&lt;=CP$6),IF(AND($G145&gt;=CP$5,$G145&lt;=CP$6),5,IF($L145=1,2,1)),IF(AND($G145&gt;=CP$5,$G145&lt;=CP$6),IF($M145&gt;0,4,3),0)),IF(AND($D145&lt;=CP$6,$E145&gt;=CP$5),60,0)))</f>
        <v/>
      </c>
      <c r="CQ145" s="80" t="str">
        <f>IF(OR($A145="",NOT(ISNUMBER($G145))),"",IF(AND($F145&lt;=CQ$6,$G145&gt;=CQ$5),IF(CQ$5&gt;$N145,5,$K145)*10+IF(AND($F145&gt;=CQ$5,$F145&lt;=CQ$6),IF(AND($G145&gt;=CQ$5,$G145&lt;=CQ$6),5,IF($L145=1,2,1)),IF(AND($G145&gt;=CQ$5,$G145&lt;=CQ$6),IF($M145&gt;0,4,3),0)),IF(AND($D145&lt;=CQ$6,$E145&gt;=CQ$5),60,0)))</f>
        <v/>
      </c>
      <c r="CR145" s="80" t="str">
        <f>IF(OR($A145="",NOT(ISNUMBER($G145))),"",IF(AND($F145&lt;=CR$6,$G145&gt;=CR$5),IF(CR$5&gt;$N145,5,$K145)*10+IF(AND($F145&gt;=CR$5,$F145&lt;=CR$6),IF(AND($G145&gt;=CR$5,$G145&lt;=CR$6),5,IF($L145=1,2,1)),IF(AND($G145&gt;=CR$5,$G145&lt;=CR$6),IF($M145&gt;0,4,3),0)),IF(AND($D145&lt;=CR$6,$E145&gt;=CR$5),60,0)))</f>
        <v/>
      </c>
      <c r="CS145" s="80" t="str">
        <f>IF(OR($A145="",NOT(ISNUMBER($G145))),"",IF(AND($F145&lt;=CS$6,$G145&gt;=CS$5),IF(CS$5&gt;$N145,5,$K145)*10+IF(AND($F145&gt;=CS$5,$F145&lt;=CS$6),IF(AND($G145&gt;=CS$5,$G145&lt;=CS$6),5,IF($L145=1,2,1)),IF(AND($G145&gt;=CS$5,$G145&lt;=CS$6),IF($M145&gt;0,4,3),0)),IF(AND($D145&lt;=CS$6,$E145&gt;=CS$5),60,0)))</f>
        <v/>
      </c>
      <c r="CT145" s="80" t="str">
        <f>IF(OR($A145="",NOT(ISNUMBER($G145))),"",IF(AND($F145&lt;=CT$6,$G145&gt;=CT$5),IF(CT$5&gt;$N145,5,$K145)*10+IF(AND($F145&gt;=CT$5,$F145&lt;=CT$6),IF(AND($G145&gt;=CT$5,$G145&lt;=CT$6),5,IF($L145=1,2,1)),IF(AND($G145&gt;=CT$5,$G145&lt;=CT$6),IF($M145&gt;0,4,3),0)),IF(AND($D145&lt;=CT$6,$E145&gt;=CT$5),60,0)))</f>
        <v/>
      </c>
      <c r="CU145" s="80" t="str">
        <f>IF(OR($A145="",NOT(ISNUMBER($G145))),"",IF(AND($F145&lt;=CU$6,$G145&gt;=CU$5),IF(CU$5&gt;$N145,5,$K145)*10+IF(AND($F145&gt;=CU$5,$F145&lt;=CU$6),IF(AND($G145&gt;=CU$5,$G145&lt;=CU$6),5,IF($L145=1,2,1)),IF(AND($G145&gt;=CU$5,$G145&lt;=CU$6),IF($M145&gt;0,4,3),0)),IF(AND($D145&lt;=CU$6,$E145&gt;=CU$5),60,0)))</f>
        <v/>
      </c>
      <c r="CV145" s="80" t="str">
        <f>IF(OR($A145="",NOT(ISNUMBER($G145))),"",IF(AND($F145&lt;=CV$6,$G145&gt;=CV$5),IF(CV$5&gt;$N145,5,$K145)*10+IF(AND($F145&gt;=CV$5,$F145&lt;=CV$6),IF(AND($G145&gt;=CV$5,$G145&lt;=CV$6),5,IF($L145=1,2,1)),IF(AND($G145&gt;=CV$5,$G145&lt;=CV$6),IF($M145&gt;0,4,3),0)),IF(AND($D145&lt;=CV$6,$E145&gt;=CV$5),60,0)))</f>
        <v/>
      </c>
      <c r="CW145" s="80" t="str">
        <f>IF(OR($A145="",NOT(ISNUMBER($G145))),"",IF(AND($F145&lt;=CW$6,$G145&gt;=CW$5),IF(CW$5&gt;$N145,5,$K145)*10+IF(AND($F145&gt;=CW$5,$F145&lt;=CW$6),IF(AND($G145&gt;=CW$5,$G145&lt;=CW$6),5,IF($L145=1,2,1)),IF(AND($G145&gt;=CW$5,$G145&lt;=CW$6),IF($M145&gt;0,4,3),0)),IF(AND($D145&lt;=CW$6,$E145&gt;=CW$5),60,0)))</f>
        <v/>
      </c>
      <c r="CX145" s="80" t="str">
        <f>IF(OR($A145="",NOT(ISNUMBER($G145))),"",IF(AND($F145&lt;=CX$6,$G145&gt;=CX$5),IF(CX$5&gt;$N145,5,$K145)*10+IF(AND($F145&gt;=CX$5,$F145&lt;=CX$6),IF(AND($G145&gt;=CX$5,$G145&lt;=CX$6),5,IF($L145=1,2,1)),IF(AND($G145&gt;=CX$5,$G145&lt;=CX$6),IF($M145&gt;0,4,3),0)),IF(AND($D145&lt;=CX$6,$E145&gt;=CX$5),60,0)))</f>
        <v/>
      </c>
      <c r="CY145" s="80" t="str">
        <f>IF(OR($A145="",NOT(ISNUMBER($G145))),"",IF(AND($F145&lt;=CY$6,$G145&gt;=CY$5),IF(CY$5&gt;$N145,5,$K145)*10+IF(AND($F145&gt;=CY$5,$F145&lt;=CY$6),IF(AND($G145&gt;=CY$5,$G145&lt;=CY$6),5,IF($L145=1,2,1)),IF(AND($G145&gt;=CY$5,$G145&lt;=CY$6),IF($M145&gt;0,4,3),0)),IF(AND($D145&lt;=CY$6,$E145&gt;=CY$5),60,0)))</f>
        <v/>
      </c>
      <c r="CZ145" s="80" t="str">
        <f>IF(OR($A145="",NOT(ISNUMBER($G145))),"",IF(AND($F145&lt;=CZ$6,$G145&gt;=CZ$5),IF(CZ$5&gt;$N145,5,$K145)*10+IF(AND($F145&gt;=CZ$5,$F145&lt;=CZ$6),IF(AND($G145&gt;=CZ$5,$G145&lt;=CZ$6),5,IF($L145=1,2,1)),IF(AND($G145&gt;=CZ$5,$G145&lt;=CZ$6),IF($M145&gt;0,4,3),0)),IF(AND($D145&lt;=CZ$6,$E145&gt;=CZ$5),60,0)))</f>
        <v/>
      </c>
      <c r="DA145" s="80" t="str">
        <f>IF(OR($A145="",NOT(ISNUMBER($G145))),"",IF(AND($F145&lt;=DA$6,$G145&gt;=DA$5),IF(DA$5&gt;$N145,5,$K145)*10+IF(AND($F145&gt;=DA$5,$F145&lt;=DA$6),IF(AND($G145&gt;=DA$5,$G145&lt;=DA$6),5,IF($L145=1,2,1)),IF(AND($G145&gt;=DA$5,$G145&lt;=DA$6),IF($M145&gt;0,4,3),0)),IF(AND($D145&lt;=DA$6,$E145&gt;=DA$5),60,0)))</f>
        <v/>
      </c>
      <c r="DB145" s="80" t="str">
        <f>IF(OR($A145="",NOT(ISNUMBER($G145))),"",IF(AND($F145&lt;=DB$6,$G145&gt;=DB$5),IF(DB$5&gt;$N145,5,$K145)*10+IF(AND($F145&gt;=DB$5,$F145&lt;=DB$6),IF(AND($G145&gt;=DB$5,$G145&lt;=DB$6),5,IF($L145=1,2,1)),IF(AND($G145&gt;=DB$5,$G145&lt;=DB$6),IF($M145&gt;0,4,3),0)),IF(AND($D145&lt;=DB$6,$E145&gt;=DB$5),60,0)))</f>
        <v/>
      </c>
      <c r="DC145" s="80" t="str">
        <f>IF(OR($A145="",NOT(ISNUMBER($G145))),"",IF(AND($F145&lt;=DC$6,$G145&gt;=DC$5),IF(DC$5&gt;$N145,5,$K145)*10+IF(AND($F145&gt;=DC$5,$F145&lt;=DC$6),IF(AND($G145&gt;=DC$5,$G145&lt;=DC$6),5,IF($L145=1,2,1)),IF(AND($G145&gt;=DC$5,$G145&lt;=DC$6),IF($M145&gt;0,4,3),0)),IF(AND($D145&lt;=DC$6,$E145&gt;=DC$5),60,0)))</f>
        <v/>
      </c>
      <c r="DD145" s="80" t="str">
        <f>IF(OR($A145="",NOT(ISNUMBER($G145))),"",IF(AND($F145&lt;=DD$6,$G145&gt;=DD$5),IF(DD$5&gt;$N145,5,$K145)*10+IF(AND($F145&gt;=DD$5,$F145&lt;=DD$6),IF(AND($G145&gt;=DD$5,$G145&lt;=DD$6),5,IF($L145=1,2,1)),IF(AND($G145&gt;=DD$5,$G145&lt;=DD$6),IF($M145&gt;0,4,3),0)),IF(AND($D145&lt;=DD$6,$E145&gt;=DD$5),60,0)))</f>
        <v/>
      </c>
      <c r="DE145" s="80" t="str">
        <f>IF(OR($A145="",NOT(ISNUMBER($G145))),"",IF(AND($F145&lt;=DE$6,$G145&gt;=DE$5),IF(DE$5&gt;$N145,5,$K145)*10+IF(AND($F145&gt;=DE$5,$F145&lt;=DE$6),IF(AND($G145&gt;=DE$5,$G145&lt;=DE$6),5,IF($L145=1,2,1)),IF(AND($G145&gt;=DE$5,$G145&lt;=DE$6),IF($M145&gt;0,4,3),0)),IF(AND($D145&lt;=DE$6,$E145&gt;=DE$5),60,0)))</f>
        <v/>
      </c>
      <c r="DF145" s="80" t="str">
        <f>IF(OR($A145="",NOT(ISNUMBER($G145))),"",IF(AND($F145&lt;=DF$6,$G145&gt;=DF$5),IF(DF$5&gt;$N145,5,$K145)*10+IF(AND($F145&gt;=DF$5,$F145&lt;=DF$6),IF(AND($G145&gt;=DF$5,$G145&lt;=DF$6),5,IF($L145=1,2,1)),IF(AND($G145&gt;=DF$5,$G145&lt;=DF$6),IF($M145&gt;0,4,3),0)),IF(AND($D145&lt;=DF$6,$E145&gt;=DF$5),60,0)))</f>
        <v/>
      </c>
      <c r="DG145" s="80" t="str">
        <f>IF(OR($A145="",NOT(ISNUMBER($G145))),"",IF(AND($F145&lt;=DG$6,$G145&gt;=DG$5),IF(DG$5&gt;$N145,5,$K145)*10+IF(AND($F145&gt;=DG$5,$F145&lt;=DG$6),IF(AND($G145&gt;=DG$5,$G145&lt;=DG$6),5,IF($L145=1,2,1)),IF(AND($G145&gt;=DG$5,$G145&lt;=DG$6),IF($M145&gt;0,4,3),0)),IF(AND($D145&lt;=DG$6,$E145&gt;=DG$5),60,0)))</f>
        <v/>
      </c>
      <c r="DH145" s="80" t="str">
        <f>IF(OR($A145="",NOT(ISNUMBER($G145))),"",IF(AND($F145&lt;=DH$6,$G145&gt;=DH$5),IF(DH$5&gt;$N145,5,$K145)*10+IF(AND($F145&gt;=DH$5,$F145&lt;=DH$6),IF(AND($G145&gt;=DH$5,$G145&lt;=DH$6),5,IF($L145=1,2,1)),IF(AND($G145&gt;=DH$5,$G145&lt;=DH$6),IF($M145&gt;0,4,3),0)),IF(AND($D145&lt;=DH$6,$E145&gt;=DH$5),60,0)))</f>
        <v/>
      </c>
      <c r="DI145" s="80" t="str">
        <f>IF(OR($A145="",NOT(ISNUMBER($G145))),"",IF(AND($F145&lt;=DI$6,$G145&gt;=DI$5),IF(DI$5&gt;$N145,5,$K145)*10+IF(AND($F145&gt;=DI$5,$F145&lt;=DI$6),IF(AND($G145&gt;=DI$5,$G145&lt;=DI$6),5,IF($L145=1,2,1)),IF(AND($G145&gt;=DI$5,$G145&lt;=DI$6),IF($M145&gt;0,4,3),0)),IF(AND($D145&lt;=DI$6,$E145&gt;=DI$5),60,0)))</f>
        <v/>
      </c>
      <c r="DJ145" s="80" t="str">
        <f>IF(OR($A145="",NOT(ISNUMBER($G145))),"",IF(AND($F145&lt;=DJ$6,$G145&gt;=DJ$5),IF(DJ$5&gt;$N145,5,$K145)*10+IF(AND($F145&gt;=DJ$5,$F145&lt;=DJ$6),IF(AND($G145&gt;=DJ$5,$G145&lt;=DJ$6),5,IF($L145=1,2,1)),IF(AND($G145&gt;=DJ$5,$G145&lt;=DJ$6),IF($M145&gt;0,4,3),0)),IF(AND($D145&lt;=DJ$6,$E145&gt;=DJ$5),60,0)))</f>
        <v/>
      </c>
      <c r="DK145" s="80" t="str">
        <f>IF(OR($A145="",NOT(ISNUMBER($G145))),"",IF(AND($F145&lt;=DK$6,$G145&gt;=DK$5),IF(DK$5&gt;$N145,5,$K145)*10+IF(AND($F145&gt;=DK$5,$F145&lt;=DK$6),IF(AND($G145&gt;=DK$5,$G145&lt;=DK$6),5,IF($L145=1,2,1)),IF(AND($G145&gt;=DK$5,$G145&lt;=DK$6),IF($M145&gt;0,4,3),0)),IF(AND($D145&lt;=DK$6,$E145&gt;=DK$5),60,0)))</f>
        <v/>
      </c>
      <c r="DL145" s="80" t="str">
        <f>IF(OR($A145="",NOT(ISNUMBER($G145))),"",IF(AND($F145&lt;=DL$6,$G145&gt;=DL$5),IF(DL$5&gt;$N145,5,$K145)*10+IF(AND($F145&gt;=DL$5,$F145&lt;=DL$6),IF(AND($G145&gt;=DL$5,$G145&lt;=DL$6),5,IF($L145=1,2,1)),IF(AND($G145&gt;=DL$5,$G145&lt;=DL$6),IF($M145&gt;0,4,3),0)),IF(AND($D145&lt;=DL$6,$E145&gt;=DL$5),60,0)))</f>
        <v/>
      </c>
      <c r="DM145" s="80" t="str">
        <f>IF(OR($A145="",NOT(ISNUMBER($G145))),"",IF(AND($F145&lt;=DM$6,$G145&gt;=DM$5),IF(DM$5&gt;$N145,5,$K145)*10+IF(AND($F145&gt;=DM$5,$F145&lt;=DM$6),IF(AND($G145&gt;=DM$5,$G145&lt;=DM$6),5,IF($L145=1,2,1)),IF(AND($G145&gt;=DM$5,$G145&lt;=DM$6),IF($M145&gt;0,4,3),0)),IF(AND($D145&lt;=DM$6,$E145&gt;=DM$5),60,0)))</f>
        <v/>
      </c>
      <c r="DN145" s="80" t="str">
        <f>IF(OR($A145="",NOT(ISNUMBER($G145))),"",IF(AND($F145&lt;=DN$6,$G145&gt;=DN$5),IF(DN$5&gt;$N145,5,$K145)*10+IF(AND($F145&gt;=DN$5,$F145&lt;=DN$6),IF(AND($G145&gt;=DN$5,$G145&lt;=DN$6),5,IF($L145=1,2,1)),IF(AND($G145&gt;=DN$5,$G145&lt;=DN$6),IF($M145&gt;0,4,3),0)),IF(AND($D145&lt;=DN$6,$E145&gt;=DN$5),60,0)))</f>
        <v/>
      </c>
      <c r="DO145" s="80" t="str">
        <f>IF(OR($A145="",NOT(ISNUMBER($G145))),"",IF(AND($F145&lt;=DO$6,$G145&gt;=DO$5),IF(DO$5&gt;$N145,5,$K145)*10+IF(AND($F145&gt;=DO$5,$F145&lt;=DO$6),IF(AND($G145&gt;=DO$5,$G145&lt;=DO$6),5,IF($L145=1,2,1)),IF(AND($G145&gt;=DO$5,$G145&lt;=DO$6),IF($M145&gt;0,4,3),0)),IF(AND($D145&lt;=DO$6,$E145&gt;=DO$5),60,0)))</f>
        <v/>
      </c>
      <c r="DP145" s="80" t="str">
        <f>IF(OR($A145="",NOT(ISNUMBER($G145))),"",IF(AND($F145&lt;=DP$6,$G145&gt;=DP$5),IF(DP$5&gt;$N145,5,$K145)*10+IF(AND($F145&gt;=DP$5,$F145&lt;=DP$6),IF(AND($G145&gt;=DP$5,$G145&lt;=DP$6),5,IF($L145=1,2,1)),IF(AND($G145&gt;=DP$5,$G145&lt;=DP$6),IF($M145&gt;0,4,3),0)),IF(AND($D145&lt;=DP$6,$E145&gt;=DP$5),60,0)))</f>
        <v/>
      </c>
      <c r="DQ145" s="80" t="str">
        <f>IF(OR($A145="",NOT(ISNUMBER($G145))),"",IF(AND($F145&lt;=DQ$6,$G145&gt;=DQ$5),IF(DQ$5&gt;$N145,5,$K145)*10+IF(AND($F145&gt;=DQ$5,$F145&lt;=DQ$6),IF(AND($G145&gt;=DQ$5,$G145&lt;=DQ$6),5,IF($L145=1,2,1)),IF(AND($G145&gt;=DQ$5,$G145&lt;=DQ$6),IF($M145&gt;0,4,3),0)),IF(AND($D145&lt;=DQ$6,$E145&gt;=DQ$5),60,0)))</f>
        <v/>
      </c>
      <c r="DR145" s="80" t="str">
        <f>IF(OR($A145="",NOT(ISNUMBER($G145))),"",IF(AND($F145&lt;=DR$6,$G145&gt;=DR$5),IF(DR$5&gt;$N145,5,$K145)*10+IF(AND($F145&gt;=DR$5,$F145&lt;=DR$6),IF(AND($G145&gt;=DR$5,$G145&lt;=DR$6),5,IF($L145=1,2,1)),IF(AND($G145&gt;=DR$5,$G145&lt;=DR$6),IF($M145&gt;0,4,3),0)),IF(AND($D145&lt;=DR$6,$E145&gt;=DR$5),60,0)))</f>
        <v/>
      </c>
      <c r="DS145" s="80" t="str">
        <f>IF(OR($A145="",NOT(ISNUMBER($G145))),"",IF(AND($F145&lt;=DS$6,$G145&gt;=DS$5),IF(DS$5&gt;$N145,5,$K145)*10+IF(AND($F145&gt;=DS$5,$F145&lt;=DS$6),IF(AND($G145&gt;=DS$5,$G145&lt;=DS$6),5,IF($L145=1,2,1)),IF(AND($G145&gt;=DS$5,$G145&lt;=DS$6),IF($M145&gt;0,4,3),0)),IF(AND($D145&lt;=DS$6,$E145&gt;=DS$5),60,0)))</f>
        <v/>
      </c>
      <c r="DT145" s="80" t="str">
        <f>IF(OR($A145="",NOT(ISNUMBER($G145))),"",IF(AND($F145&lt;=DT$6,$G145&gt;=DT$5),IF(DT$5&gt;$N145,5,$K145)*10+IF(AND($F145&gt;=DT$5,$F145&lt;=DT$6),IF(AND($G145&gt;=DT$5,$G145&lt;=DT$6),5,IF($L145=1,2,1)),IF(AND($G145&gt;=DT$5,$G145&lt;=DT$6),IF($M145&gt;0,4,3),0)),IF(AND($D145&lt;=DT$6,$E145&gt;=DT$5),60,0)))</f>
        <v/>
      </c>
      <c r="DU145" s="80" t="str">
        <f>IF(OR($A145="",NOT(ISNUMBER($G145))),"",IF(AND($F145&lt;=DU$6,$G145&gt;=DU$5),IF(DU$5&gt;$N145,5,$K145)*10+IF(AND($F145&gt;=DU$5,$F145&lt;=DU$6),IF(AND($G145&gt;=DU$5,$G145&lt;=DU$6),5,IF($L145=1,2,1)),IF(AND($G145&gt;=DU$5,$G145&lt;=DU$6),IF($M145&gt;0,4,3),0)),IF(AND($D145&lt;=DU$6,$E145&gt;=DU$5),60,0)))</f>
        <v/>
      </c>
      <c r="DV145" s="80" t="str">
        <f>IF(OR($A145="",NOT(ISNUMBER($G145))),"",IF(AND($F145&lt;=DV$6,$G145&gt;=DV$5),IF(DV$5&gt;$N145,5,$K145)*10+IF(AND($F145&gt;=DV$5,$F145&lt;=DV$6),IF(AND($G145&gt;=DV$5,$G145&lt;=DV$6),5,IF($L145=1,2,1)),IF(AND($G145&gt;=DV$5,$G145&lt;=DV$6),IF($M145&gt;0,4,3),0)),IF(AND($D145&lt;=DV$6,$E145&gt;=DV$5),60,0)))</f>
        <v/>
      </c>
      <c r="DW145" s="80" t="str">
        <f>IF(OR($A145="",NOT(ISNUMBER($G145))),"",IF(AND($F145&lt;=DW$6,$G145&gt;=DW$5),IF(DW$5&gt;$N145,5,$K145)*10+IF(AND($F145&gt;=DW$5,$F145&lt;=DW$6),IF(AND($G145&gt;=DW$5,$G145&lt;=DW$6),5,IF($L145=1,2,1)),IF(AND($G145&gt;=DW$5,$G145&lt;=DW$6),IF($M145&gt;0,4,3),0)),IF(AND($D145&lt;=DW$6,$E145&gt;=DW$5),60,0)))</f>
        <v/>
      </c>
      <c r="DX145" s="80" t="str">
        <f>IF(OR($A145="",NOT(ISNUMBER($G145))),"",IF(AND($F145&lt;=DX$6,$G145&gt;=DX$5),IF(DX$5&gt;$N145,5,$K145)*10+IF(AND($F145&gt;=DX$5,$F145&lt;=DX$6),IF(AND($G145&gt;=DX$5,$G145&lt;=DX$6),5,IF($L145=1,2,1)),IF(AND($G145&gt;=DX$5,$G145&lt;=DX$6),IF($M145&gt;0,4,3),0)),IF(AND($D145&lt;=DX$6,$E145&gt;=DX$5),60,0)))</f>
        <v/>
      </c>
      <c r="DY145" s="80" t="str">
        <f>IF(OR($A145="",NOT(ISNUMBER($G145))),"",IF(AND($F145&lt;=DY$6,$G145&gt;=DY$5),IF(DY$5&gt;$N145,5,$K145)*10+IF(AND($F145&gt;=DY$5,$F145&lt;=DY$6),IF(AND($G145&gt;=DY$5,$G145&lt;=DY$6),5,IF($L145=1,2,1)),IF(AND($G145&gt;=DY$5,$G145&lt;=DY$6),IF($M145&gt;0,4,3),0)),IF(AND($D145&lt;=DY$6,$E145&gt;=DY$5),60,0)))</f>
        <v/>
      </c>
      <c r="DZ145" s="80" t="str">
        <f>IF(OR($A145="",NOT(ISNUMBER($G145))),"",IF(AND($F145&lt;=DZ$6,$G145&gt;=DZ$5),IF(DZ$5&gt;$N145,5,$K145)*10+IF(AND($F145&gt;=DZ$5,$F145&lt;=DZ$6),IF(AND($G145&gt;=DZ$5,$G145&lt;=DZ$6),5,IF($L145=1,2,1)),IF(AND($G145&gt;=DZ$5,$G145&lt;=DZ$6),IF($M145&gt;0,4,3),0)),IF(AND($D145&lt;=DZ$6,$E145&gt;=DZ$5),60,0)))</f>
        <v/>
      </c>
      <c r="EA145" s="80" t="str">
        <f>IF(OR($A145="",NOT(ISNUMBER($G145))),"",IF(AND($F145&lt;=EA$6,$G145&gt;=EA$5),IF(EA$5&gt;$N145,5,$K145)*10+IF(AND($F145&gt;=EA$5,$F145&lt;=EA$6),IF(AND($G145&gt;=EA$5,$G145&lt;=EA$6),5,IF($L145=1,2,1)),IF(AND($G145&gt;=EA$5,$G145&lt;=EA$6),IF($M145&gt;0,4,3),0)),IF(AND($D145&lt;=EA$6,$E145&gt;=EA$5),60,0)))</f>
        <v/>
      </c>
      <c r="EB145" s="80" t="str">
        <f>IF(OR($A145="",NOT(ISNUMBER($G145))),"",IF(AND($F145&lt;=EB$6,$G145&gt;=EB$5),IF(EB$5&gt;$N145,5,$K145)*10+IF(AND($F145&gt;=EB$5,$F145&lt;=EB$6),IF(AND($G145&gt;=EB$5,$G145&lt;=EB$6),5,IF($L145=1,2,1)),IF(AND($G145&gt;=EB$5,$G145&lt;=EB$6),IF($M145&gt;0,4,3),0)),IF(AND($D145&lt;=EB$6,$E145&gt;=EB$5),60,0)))</f>
        <v/>
      </c>
      <c r="EC145" s="80" t="str">
        <f>IF(OR($A145="",NOT(ISNUMBER($G145))),"",IF(AND($F145&lt;=EC$6,$G145&gt;=EC$5),IF(EC$5&gt;$N145,5,$K145)*10+IF(AND($F145&gt;=EC$5,$F145&lt;=EC$6),IF(AND($G145&gt;=EC$5,$G145&lt;=EC$6),5,IF($L145=1,2,1)),IF(AND($G145&gt;=EC$5,$G145&lt;=EC$6),IF($M145&gt;0,4,3),0)),IF(AND($D145&lt;=EC$6,$E145&gt;=EC$5),60,0)))</f>
        <v/>
      </c>
      <c r="ED145" s="80" t="str">
        <f>IF(OR($A145="",NOT(ISNUMBER($G145))),"",IF(AND($F145&lt;=ED$6,$G145&gt;=ED$5),IF(ED$5&gt;$N145,5,$K145)*10+IF(AND($F145&gt;=ED$5,$F145&lt;=ED$6),IF(AND($G145&gt;=ED$5,$G145&lt;=ED$6),5,IF($L145=1,2,1)),IF(AND($G145&gt;=ED$5,$G145&lt;=ED$6),IF($M145&gt;0,4,3),0)),IF(AND($D145&lt;=ED$6,$E145&gt;=ED$5),60,0)))</f>
        <v/>
      </c>
    </row>
    <row r="146" ht="18" customHeight="1">
      <c r="A146" s="52" t="str">
        <f>IF(Tasks!$B146="","",Tasks!$A146)</f>
        <v/>
      </c>
      <c r="B146" s="78" t="str">
        <f>IF(Tasks!$B146="","",Tasks!$B146)</f>
        <v/>
      </c>
      <c r="C146" s="25" t="str">
        <f>IF($B146="","",IF(AND(Tasks!$D146="",Tasks!$G146=""),"-",IF(Tasks!$D146="","",Tasks!$D146&amp;IF(OR(Tasks!$E146="",Tasks!$E146="FS"),IF(N(Tasks!$F146)=0,"","FS"),Tasks!$E146)&amp;IF(N(Tasks!$F146)=0,"",IF(Tasks!$F146&gt;0,"+","")&amp;Tasks!$F146))&amp;IF(AND(Tasks!$D146&lt;&gt;"",Tasks!$G146&lt;&gt;""),", ","")&amp;IF(Tasks!$G146="","",Tasks!$G146&amp;IF(OR(Tasks!$H146="",Tasks!$H146="FS"),IF(N(Tasks!$I146)=0,"","FS"),Tasks!$H146)&amp;IF(N(Tasks!$I146)=0,"",IF(Tasks!$I146&gt;0,"+","")&amp;Tasks!$I146))))</f>
        <v/>
      </c>
      <c r="D146" s="51" t="str">
        <f>IF(OR($B146="",Tasks!$Q146=""),"",Tasks!$Q146)</f>
        <v/>
      </c>
      <c r="E146" s="51" t="str">
        <f>IF(OR($B146="",Tasks!$R146=""),"",Tasks!$R146)</f>
        <v/>
      </c>
      <c r="F146" s="51" t="str">
        <f>IF(OR($B146="",Tasks!$S146=""),"",Tasks!$S146)</f>
        <v/>
      </c>
      <c r="G146" s="51" t="str">
        <f>IF(OR($B146="",Tasks!$T146=""),"",Tasks!$T146)</f>
        <v/>
      </c>
      <c r="H146" s="52" t="str">
        <f>IF($B146="","",Tasks!$AE146)</f>
        <v/>
      </c>
      <c r="I146" s="79" t="str">
        <f>IF($B146="","",Tasks!$AF146)</f>
        <v/>
      </c>
      <c r="J146" s="53" t="str">
        <f>IF(OR($B146="",Tasks!$V146=""),"",Tasks!$V146)</f>
        <v/>
      </c>
      <c r="K146" s="52" t="str">
        <f>IF($B146="","",Tasks!$AA146)</f>
        <v/>
      </c>
      <c r="L146" s="52" t="str">
        <f>IF($B146="","",Tasks!$AB146)</f>
        <v/>
      </c>
      <c r="M146" s="52" t="str">
        <f>IF($B146="","",Tasks!$Z146)</f>
        <v/>
      </c>
      <c r="N146" s="52" t="str">
        <f>IF(OR($B146="",Tasks!$AG146=""),"",Tasks!$AG146)</f>
        <v/>
      </c>
      <c r="O146" s="80" t="str">
        <f>IF(OR($A146="",NOT(ISNUMBER($G146))),"",IF(AND($F146&lt;=O$6,$G146&gt;=O$5),IF(O$5&gt;$N146,5,$K146)*10+IF(AND($F146&gt;=O$5,$F146&lt;=O$6),IF(AND($G146&gt;=O$5,$G146&lt;=O$6),5,IF($L146=1,2,1)),IF(AND($G146&gt;=O$5,$G146&lt;=O$6),IF($M146&gt;0,4,3),0)),IF(AND($D146&lt;=O$6,$E146&gt;=O$5),60,0)))</f>
        <v/>
      </c>
      <c r="P146" s="80" t="str">
        <f>IF(OR($A146="",NOT(ISNUMBER($G146))),"",IF(AND($F146&lt;=P$6,$G146&gt;=P$5),IF(P$5&gt;$N146,5,$K146)*10+IF(AND($F146&gt;=P$5,$F146&lt;=P$6),IF(AND($G146&gt;=P$5,$G146&lt;=P$6),5,IF($L146=1,2,1)),IF(AND($G146&gt;=P$5,$G146&lt;=P$6),IF($M146&gt;0,4,3),0)),IF(AND($D146&lt;=P$6,$E146&gt;=P$5),60,0)))</f>
        <v/>
      </c>
      <c r="Q146" s="80" t="str">
        <f>IF(OR($A146="",NOT(ISNUMBER($G146))),"",IF(AND($F146&lt;=Q$6,$G146&gt;=Q$5),IF(Q$5&gt;$N146,5,$K146)*10+IF(AND($F146&gt;=Q$5,$F146&lt;=Q$6),IF(AND($G146&gt;=Q$5,$G146&lt;=Q$6),5,IF($L146=1,2,1)),IF(AND($G146&gt;=Q$5,$G146&lt;=Q$6),IF($M146&gt;0,4,3),0)),IF(AND($D146&lt;=Q$6,$E146&gt;=Q$5),60,0)))</f>
        <v/>
      </c>
      <c r="R146" s="80" t="str">
        <f>IF(OR($A146="",NOT(ISNUMBER($G146))),"",IF(AND($F146&lt;=R$6,$G146&gt;=R$5),IF(R$5&gt;$N146,5,$K146)*10+IF(AND($F146&gt;=R$5,$F146&lt;=R$6),IF(AND($G146&gt;=R$5,$G146&lt;=R$6),5,IF($L146=1,2,1)),IF(AND($G146&gt;=R$5,$G146&lt;=R$6),IF($M146&gt;0,4,3),0)),IF(AND($D146&lt;=R$6,$E146&gt;=R$5),60,0)))</f>
        <v/>
      </c>
      <c r="S146" s="80" t="str">
        <f>IF(OR($A146="",NOT(ISNUMBER($G146))),"",IF(AND($F146&lt;=S$6,$G146&gt;=S$5),IF(S$5&gt;$N146,5,$K146)*10+IF(AND($F146&gt;=S$5,$F146&lt;=S$6),IF(AND($G146&gt;=S$5,$G146&lt;=S$6),5,IF($L146=1,2,1)),IF(AND($G146&gt;=S$5,$G146&lt;=S$6),IF($M146&gt;0,4,3),0)),IF(AND($D146&lt;=S$6,$E146&gt;=S$5),60,0)))</f>
        <v/>
      </c>
      <c r="T146" s="80" t="str">
        <f>IF(OR($A146="",NOT(ISNUMBER($G146))),"",IF(AND($F146&lt;=T$6,$G146&gt;=T$5),IF(T$5&gt;$N146,5,$K146)*10+IF(AND($F146&gt;=T$5,$F146&lt;=T$6),IF(AND($G146&gt;=T$5,$G146&lt;=T$6),5,IF($L146=1,2,1)),IF(AND($G146&gt;=T$5,$G146&lt;=T$6),IF($M146&gt;0,4,3),0)),IF(AND($D146&lt;=T$6,$E146&gt;=T$5),60,0)))</f>
        <v/>
      </c>
      <c r="U146" s="80" t="str">
        <f>IF(OR($A146="",NOT(ISNUMBER($G146))),"",IF(AND($F146&lt;=U$6,$G146&gt;=U$5),IF(U$5&gt;$N146,5,$K146)*10+IF(AND($F146&gt;=U$5,$F146&lt;=U$6),IF(AND($G146&gt;=U$5,$G146&lt;=U$6),5,IF($L146=1,2,1)),IF(AND($G146&gt;=U$5,$G146&lt;=U$6),IF($M146&gt;0,4,3),0)),IF(AND($D146&lt;=U$6,$E146&gt;=U$5),60,0)))</f>
        <v/>
      </c>
      <c r="V146" s="80" t="str">
        <f>IF(OR($A146="",NOT(ISNUMBER($G146))),"",IF(AND($F146&lt;=V$6,$G146&gt;=V$5),IF(V$5&gt;$N146,5,$K146)*10+IF(AND($F146&gt;=V$5,$F146&lt;=V$6),IF(AND($G146&gt;=V$5,$G146&lt;=V$6),5,IF($L146=1,2,1)),IF(AND($G146&gt;=V$5,$G146&lt;=V$6),IF($M146&gt;0,4,3),0)),IF(AND($D146&lt;=V$6,$E146&gt;=V$5),60,0)))</f>
        <v/>
      </c>
      <c r="W146" s="80" t="str">
        <f>IF(OR($A146="",NOT(ISNUMBER($G146))),"",IF(AND($F146&lt;=W$6,$G146&gt;=W$5),IF(W$5&gt;$N146,5,$K146)*10+IF(AND($F146&gt;=W$5,$F146&lt;=W$6),IF(AND($G146&gt;=W$5,$G146&lt;=W$6),5,IF($L146=1,2,1)),IF(AND($G146&gt;=W$5,$G146&lt;=W$6),IF($M146&gt;0,4,3),0)),IF(AND($D146&lt;=W$6,$E146&gt;=W$5),60,0)))</f>
        <v/>
      </c>
      <c r="X146" s="80" t="str">
        <f>IF(OR($A146="",NOT(ISNUMBER($G146))),"",IF(AND($F146&lt;=X$6,$G146&gt;=X$5),IF(X$5&gt;$N146,5,$K146)*10+IF(AND($F146&gt;=X$5,$F146&lt;=X$6),IF(AND($G146&gt;=X$5,$G146&lt;=X$6),5,IF($L146=1,2,1)),IF(AND($G146&gt;=X$5,$G146&lt;=X$6),IF($M146&gt;0,4,3),0)),IF(AND($D146&lt;=X$6,$E146&gt;=X$5),60,0)))</f>
        <v/>
      </c>
      <c r="Y146" s="80" t="str">
        <f>IF(OR($A146="",NOT(ISNUMBER($G146))),"",IF(AND($F146&lt;=Y$6,$G146&gt;=Y$5),IF(Y$5&gt;$N146,5,$K146)*10+IF(AND($F146&gt;=Y$5,$F146&lt;=Y$6),IF(AND($G146&gt;=Y$5,$G146&lt;=Y$6),5,IF($L146=1,2,1)),IF(AND($G146&gt;=Y$5,$G146&lt;=Y$6),IF($M146&gt;0,4,3),0)),IF(AND($D146&lt;=Y$6,$E146&gt;=Y$5),60,0)))</f>
        <v/>
      </c>
      <c r="Z146" s="80" t="str">
        <f>IF(OR($A146="",NOT(ISNUMBER($G146))),"",IF(AND($F146&lt;=Z$6,$G146&gt;=Z$5),IF(Z$5&gt;$N146,5,$K146)*10+IF(AND($F146&gt;=Z$5,$F146&lt;=Z$6),IF(AND($G146&gt;=Z$5,$G146&lt;=Z$6),5,IF($L146=1,2,1)),IF(AND($G146&gt;=Z$5,$G146&lt;=Z$6),IF($M146&gt;0,4,3),0)),IF(AND($D146&lt;=Z$6,$E146&gt;=Z$5),60,0)))</f>
        <v/>
      </c>
      <c r="AA146" s="80" t="str">
        <f>IF(OR($A146="",NOT(ISNUMBER($G146))),"",IF(AND($F146&lt;=AA$6,$G146&gt;=AA$5),IF(AA$5&gt;$N146,5,$K146)*10+IF(AND($F146&gt;=AA$5,$F146&lt;=AA$6),IF(AND($G146&gt;=AA$5,$G146&lt;=AA$6),5,IF($L146=1,2,1)),IF(AND($G146&gt;=AA$5,$G146&lt;=AA$6),IF($M146&gt;0,4,3),0)),IF(AND($D146&lt;=AA$6,$E146&gt;=AA$5),60,0)))</f>
        <v/>
      </c>
      <c r="AB146" s="80" t="str">
        <f>IF(OR($A146="",NOT(ISNUMBER($G146))),"",IF(AND($F146&lt;=AB$6,$G146&gt;=AB$5),IF(AB$5&gt;$N146,5,$K146)*10+IF(AND($F146&gt;=AB$5,$F146&lt;=AB$6),IF(AND($G146&gt;=AB$5,$G146&lt;=AB$6),5,IF($L146=1,2,1)),IF(AND($G146&gt;=AB$5,$G146&lt;=AB$6),IF($M146&gt;0,4,3),0)),IF(AND($D146&lt;=AB$6,$E146&gt;=AB$5),60,0)))</f>
        <v/>
      </c>
      <c r="AC146" s="80" t="str">
        <f>IF(OR($A146="",NOT(ISNUMBER($G146))),"",IF(AND($F146&lt;=AC$6,$G146&gt;=AC$5),IF(AC$5&gt;$N146,5,$K146)*10+IF(AND($F146&gt;=AC$5,$F146&lt;=AC$6),IF(AND($G146&gt;=AC$5,$G146&lt;=AC$6),5,IF($L146=1,2,1)),IF(AND($G146&gt;=AC$5,$G146&lt;=AC$6),IF($M146&gt;0,4,3),0)),IF(AND($D146&lt;=AC$6,$E146&gt;=AC$5),60,0)))</f>
        <v/>
      </c>
      <c r="AD146" s="80" t="str">
        <f>IF(OR($A146="",NOT(ISNUMBER($G146))),"",IF(AND($F146&lt;=AD$6,$G146&gt;=AD$5),IF(AD$5&gt;$N146,5,$K146)*10+IF(AND($F146&gt;=AD$5,$F146&lt;=AD$6),IF(AND($G146&gt;=AD$5,$G146&lt;=AD$6),5,IF($L146=1,2,1)),IF(AND($G146&gt;=AD$5,$G146&lt;=AD$6),IF($M146&gt;0,4,3),0)),IF(AND($D146&lt;=AD$6,$E146&gt;=AD$5),60,0)))</f>
        <v/>
      </c>
      <c r="AE146" s="80" t="str">
        <f>IF(OR($A146="",NOT(ISNUMBER($G146))),"",IF(AND($F146&lt;=AE$6,$G146&gt;=AE$5),IF(AE$5&gt;$N146,5,$K146)*10+IF(AND($F146&gt;=AE$5,$F146&lt;=AE$6),IF(AND($G146&gt;=AE$5,$G146&lt;=AE$6),5,IF($L146=1,2,1)),IF(AND($G146&gt;=AE$5,$G146&lt;=AE$6),IF($M146&gt;0,4,3),0)),IF(AND($D146&lt;=AE$6,$E146&gt;=AE$5),60,0)))</f>
        <v/>
      </c>
      <c r="AF146" s="80" t="str">
        <f>IF(OR($A146="",NOT(ISNUMBER($G146))),"",IF(AND($F146&lt;=AF$6,$G146&gt;=AF$5),IF(AF$5&gt;$N146,5,$K146)*10+IF(AND($F146&gt;=AF$5,$F146&lt;=AF$6),IF(AND($G146&gt;=AF$5,$G146&lt;=AF$6),5,IF($L146=1,2,1)),IF(AND($G146&gt;=AF$5,$G146&lt;=AF$6),IF($M146&gt;0,4,3),0)),IF(AND($D146&lt;=AF$6,$E146&gt;=AF$5),60,0)))</f>
        <v/>
      </c>
      <c r="AG146" s="80" t="str">
        <f>IF(OR($A146="",NOT(ISNUMBER($G146))),"",IF(AND($F146&lt;=AG$6,$G146&gt;=AG$5),IF(AG$5&gt;$N146,5,$K146)*10+IF(AND($F146&gt;=AG$5,$F146&lt;=AG$6),IF(AND($G146&gt;=AG$5,$G146&lt;=AG$6),5,IF($L146=1,2,1)),IF(AND($G146&gt;=AG$5,$G146&lt;=AG$6),IF($M146&gt;0,4,3),0)),IF(AND($D146&lt;=AG$6,$E146&gt;=AG$5),60,0)))</f>
        <v/>
      </c>
      <c r="AH146" s="80" t="str">
        <f>IF(OR($A146="",NOT(ISNUMBER($G146))),"",IF(AND($F146&lt;=AH$6,$G146&gt;=AH$5),IF(AH$5&gt;$N146,5,$K146)*10+IF(AND($F146&gt;=AH$5,$F146&lt;=AH$6),IF(AND($G146&gt;=AH$5,$G146&lt;=AH$6),5,IF($L146=1,2,1)),IF(AND($G146&gt;=AH$5,$G146&lt;=AH$6),IF($M146&gt;0,4,3),0)),IF(AND($D146&lt;=AH$6,$E146&gt;=AH$5),60,0)))</f>
        <v/>
      </c>
      <c r="AI146" s="80" t="str">
        <f>IF(OR($A146="",NOT(ISNUMBER($G146))),"",IF(AND($F146&lt;=AI$6,$G146&gt;=AI$5),IF(AI$5&gt;$N146,5,$K146)*10+IF(AND($F146&gt;=AI$5,$F146&lt;=AI$6),IF(AND($G146&gt;=AI$5,$G146&lt;=AI$6),5,IF($L146=1,2,1)),IF(AND($G146&gt;=AI$5,$G146&lt;=AI$6),IF($M146&gt;0,4,3),0)),IF(AND($D146&lt;=AI$6,$E146&gt;=AI$5),60,0)))</f>
        <v/>
      </c>
      <c r="AJ146" s="80" t="str">
        <f>IF(OR($A146="",NOT(ISNUMBER($G146))),"",IF(AND($F146&lt;=AJ$6,$G146&gt;=AJ$5),IF(AJ$5&gt;$N146,5,$K146)*10+IF(AND($F146&gt;=AJ$5,$F146&lt;=AJ$6),IF(AND($G146&gt;=AJ$5,$G146&lt;=AJ$6),5,IF($L146=1,2,1)),IF(AND($G146&gt;=AJ$5,$G146&lt;=AJ$6),IF($M146&gt;0,4,3),0)),IF(AND($D146&lt;=AJ$6,$E146&gt;=AJ$5),60,0)))</f>
        <v/>
      </c>
      <c r="AK146" s="80" t="str">
        <f>IF(OR($A146="",NOT(ISNUMBER($G146))),"",IF(AND($F146&lt;=AK$6,$G146&gt;=AK$5),IF(AK$5&gt;$N146,5,$K146)*10+IF(AND($F146&gt;=AK$5,$F146&lt;=AK$6),IF(AND($G146&gt;=AK$5,$G146&lt;=AK$6),5,IF($L146=1,2,1)),IF(AND($G146&gt;=AK$5,$G146&lt;=AK$6),IF($M146&gt;0,4,3),0)),IF(AND($D146&lt;=AK$6,$E146&gt;=AK$5),60,0)))</f>
        <v/>
      </c>
      <c r="AL146" s="80" t="str">
        <f>IF(OR($A146="",NOT(ISNUMBER($G146))),"",IF(AND($F146&lt;=AL$6,$G146&gt;=AL$5),IF(AL$5&gt;$N146,5,$K146)*10+IF(AND($F146&gt;=AL$5,$F146&lt;=AL$6),IF(AND($G146&gt;=AL$5,$G146&lt;=AL$6),5,IF($L146=1,2,1)),IF(AND($G146&gt;=AL$5,$G146&lt;=AL$6),IF($M146&gt;0,4,3),0)),IF(AND($D146&lt;=AL$6,$E146&gt;=AL$5),60,0)))</f>
        <v/>
      </c>
      <c r="AM146" s="80" t="str">
        <f>IF(OR($A146="",NOT(ISNUMBER($G146))),"",IF(AND($F146&lt;=AM$6,$G146&gt;=AM$5),IF(AM$5&gt;$N146,5,$K146)*10+IF(AND($F146&gt;=AM$5,$F146&lt;=AM$6),IF(AND($G146&gt;=AM$5,$G146&lt;=AM$6),5,IF($L146=1,2,1)),IF(AND($G146&gt;=AM$5,$G146&lt;=AM$6),IF($M146&gt;0,4,3),0)),IF(AND($D146&lt;=AM$6,$E146&gt;=AM$5),60,0)))</f>
        <v/>
      </c>
      <c r="AN146" s="80" t="str">
        <f>IF(OR($A146="",NOT(ISNUMBER($G146))),"",IF(AND($F146&lt;=AN$6,$G146&gt;=AN$5),IF(AN$5&gt;$N146,5,$K146)*10+IF(AND($F146&gt;=AN$5,$F146&lt;=AN$6),IF(AND($G146&gt;=AN$5,$G146&lt;=AN$6),5,IF($L146=1,2,1)),IF(AND($G146&gt;=AN$5,$G146&lt;=AN$6),IF($M146&gt;0,4,3),0)),IF(AND($D146&lt;=AN$6,$E146&gt;=AN$5),60,0)))</f>
        <v/>
      </c>
      <c r="AO146" s="80" t="str">
        <f>IF(OR($A146="",NOT(ISNUMBER($G146))),"",IF(AND($F146&lt;=AO$6,$G146&gt;=AO$5),IF(AO$5&gt;$N146,5,$K146)*10+IF(AND($F146&gt;=AO$5,$F146&lt;=AO$6),IF(AND($G146&gt;=AO$5,$G146&lt;=AO$6),5,IF($L146=1,2,1)),IF(AND($G146&gt;=AO$5,$G146&lt;=AO$6),IF($M146&gt;0,4,3),0)),IF(AND($D146&lt;=AO$6,$E146&gt;=AO$5),60,0)))</f>
        <v/>
      </c>
      <c r="AP146" s="80" t="str">
        <f>IF(OR($A146="",NOT(ISNUMBER($G146))),"",IF(AND($F146&lt;=AP$6,$G146&gt;=AP$5),IF(AP$5&gt;$N146,5,$K146)*10+IF(AND($F146&gt;=AP$5,$F146&lt;=AP$6),IF(AND($G146&gt;=AP$5,$G146&lt;=AP$6),5,IF($L146=1,2,1)),IF(AND($G146&gt;=AP$5,$G146&lt;=AP$6),IF($M146&gt;0,4,3),0)),IF(AND($D146&lt;=AP$6,$E146&gt;=AP$5),60,0)))</f>
        <v/>
      </c>
      <c r="AQ146" s="80" t="str">
        <f>IF(OR($A146="",NOT(ISNUMBER($G146))),"",IF(AND($F146&lt;=AQ$6,$G146&gt;=AQ$5),IF(AQ$5&gt;$N146,5,$K146)*10+IF(AND($F146&gt;=AQ$5,$F146&lt;=AQ$6),IF(AND($G146&gt;=AQ$5,$G146&lt;=AQ$6),5,IF($L146=1,2,1)),IF(AND($G146&gt;=AQ$5,$G146&lt;=AQ$6),IF($M146&gt;0,4,3),0)),IF(AND($D146&lt;=AQ$6,$E146&gt;=AQ$5),60,0)))</f>
        <v/>
      </c>
      <c r="AR146" s="80" t="str">
        <f>IF(OR($A146="",NOT(ISNUMBER($G146))),"",IF(AND($F146&lt;=AR$6,$G146&gt;=AR$5),IF(AR$5&gt;$N146,5,$K146)*10+IF(AND($F146&gt;=AR$5,$F146&lt;=AR$6),IF(AND($G146&gt;=AR$5,$G146&lt;=AR$6),5,IF($L146=1,2,1)),IF(AND($G146&gt;=AR$5,$G146&lt;=AR$6),IF($M146&gt;0,4,3),0)),IF(AND($D146&lt;=AR$6,$E146&gt;=AR$5),60,0)))</f>
        <v/>
      </c>
      <c r="AS146" s="80" t="str">
        <f>IF(OR($A146="",NOT(ISNUMBER($G146))),"",IF(AND($F146&lt;=AS$6,$G146&gt;=AS$5),IF(AS$5&gt;$N146,5,$K146)*10+IF(AND($F146&gt;=AS$5,$F146&lt;=AS$6),IF(AND($G146&gt;=AS$5,$G146&lt;=AS$6),5,IF($L146=1,2,1)),IF(AND($G146&gt;=AS$5,$G146&lt;=AS$6),IF($M146&gt;0,4,3),0)),IF(AND($D146&lt;=AS$6,$E146&gt;=AS$5),60,0)))</f>
        <v/>
      </c>
      <c r="AT146" s="80" t="str">
        <f>IF(OR($A146="",NOT(ISNUMBER($G146))),"",IF(AND($F146&lt;=AT$6,$G146&gt;=AT$5),IF(AT$5&gt;$N146,5,$K146)*10+IF(AND($F146&gt;=AT$5,$F146&lt;=AT$6),IF(AND($G146&gt;=AT$5,$G146&lt;=AT$6),5,IF($L146=1,2,1)),IF(AND($G146&gt;=AT$5,$G146&lt;=AT$6),IF($M146&gt;0,4,3),0)),IF(AND($D146&lt;=AT$6,$E146&gt;=AT$5),60,0)))</f>
        <v/>
      </c>
      <c r="AU146" s="80" t="str">
        <f>IF(OR($A146="",NOT(ISNUMBER($G146))),"",IF(AND($F146&lt;=AU$6,$G146&gt;=AU$5),IF(AU$5&gt;$N146,5,$K146)*10+IF(AND($F146&gt;=AU$5,$F146&lt;=AU$6),IF(AND($G146&gt;=AU$5,$G146&lt;=AU$6),5,IF($L146=1,2,1)),IF(AND($G146&gt;=AU$5,$G146&lt;=AU$6),IF($M146&gt;0,4,3),0)),IF(AND($D146&lt;=AU$6,$E146&gt;=AU$5),60,0)))</f>
        <v/>
      </c>
      <c r="AV146" s="80" t="str">
        <f>IF(OR($A146="",NOT(ISNUMBER($G146))),"",IF(AND($F146&lt;=AV$6,$G146&gt;=AV$5),IF(AV$5&gt;$N146,5,$K146)*10+IF(AND($F146&gt;=AV$5,$F146&lt;=AV$6),IF(AND($G146&gt;=AV$5,$G146&lt;=AV$6),5,IF($L146=1,2,1)),IF(AND($G146&gt;=AV$5,$G146&lt;=AV$6),IF($M146&gt;0,4,3),0)),IF(AND($D146&lt;=AV$6,$E146&gt;=AV$5),60,0)))</f>
        <v/>
      </c>
      <c r="AW146" s="80" t="str">
        <f>IF(OR($A146="",NOT(ISNUMBER($G146))),"",IF(AND($F146&lt;=AW$6,$G146&gt;=AW$5),IF(AW$5&gt;$N146,5,$K146)*10+IF(AND($F146&gt;=AW$5,$F146&lt;=AW$6),IF(AND($G146&gt;=AW$5,$G146&lt;=AW$6),5,IF($L146=1,2,1)),IF(AND($G146&gt;=AW$5,$G146&lt;=AW$6),IF($M146&gt;0,4,3),0)),IF(AND($D146&lt;=AW$6,$E146&gt;=AW$5),60,0)))</f>
        <v/>
      </c>
      <c r="AX146" s="80" t="str">
        <f>IF(OR($A146="",NOT(ISNUMBER($G146))),"",IF(AND($F146&lt;=AX$6,$G146&gt;=AX$5),IF(AX$5&gt;$N146,5,$K146)*10+IF(AND($F146&gt;=AX$5,$F146&lt;=AX$6),IF(AND($G146&gt;=AX$5,$G146&lt;=AX$6),5,IF($L146=1,2,1)),IF(AND($G146&gt;=AX$5,$G146&lt;=AX$6),IF($M146&gt;0,4,3),0)),IF(AND($D146&lt;=AX$6,$E146&gt;=AX$5),60,0)))</f>
        <v/>
      </c>
      <c r="AY146" s="80" t="str">
        <f>IF(OR($A146="",NOT(ISNUMBER($G146))),"",IF(AND($F146&lt;=AY$6,$G146&gt;=AY$5),IF(AY$5&gt;$N146,5,$K146)*10+IF(AND($F146&gt;=AY$5,$F146&lt;=AY$6),IF(AND($G146&gt;=AY$5,$G146&lt;=AY$6),5,IF($L146=1,2,1)),IF(AND($G146&gt;=AY$5,$G146&lt;=AY$6),IF($M146&gt;0,4,3),0)),IF(AND($D146&lt;=AY$6,$E146&gt;=AY$5),60,0)))</f>
        <v/>
      </c>
      <c r="AZ146" s="80" t="str">
        <f>IF(OR($A146="",NOT(ISNUMBER($G146))),"",IF(AND($F146&lt;=AZ$6,$G146&gt;=AZ$5),IF(AZ$5&gt;$N146,5,$K146)*10+IF(AND($F146&gt;=AZ$5,$F146&lt;=AZ$6),IF(AND($G146&gt;=AZ$5,$G146&lt;=AZ$6),5,IF($L146=1,2,1)),IF(AND($G146&gt;=AZ$5,$G146&lt;=AZ$6),IF($M146&gt;0,4,3),0)),IF(AND($D146&lt;=AZ$6,$E146&gt;=AZ$5),60,0)))</f>
        <v/>
      </c>
      <c r="BA146" s="80" t="str">
        <f>IF(OR($A146="",NOT(ISNUMBER($G146))),"",IF(AND($F146&lt;=BA$6,$G146&gt;=BA$5),IF(BA$5&gt;$N146,5,$K146)*10+IF(AND($F146&gt;=BA$5,$F146&lt;=BA$6),IF(AND($G146&gt;=BA$5,$G146&lt;=BA$6),5,IF($L146=1,2,1)),IF(AND($G146&gt;=BA$5,$G146&lt;=BA$6),IF($M146&gt;0,4,3),0)),IF(AND($D146&lt;=BA$6,$E146&gt;=BA$5),60,0)))</f>
        <v/>
      </c>
      <c r="BB146" s="80" t="str">
        <f>IF(OR($A146="",NOT(ISNUMBER($G146))),"",IF(AND($F146&lt;=BB$6,$G146&gt;=BB$5),IF(BB$5&gt;$N146,5,$K146)*10+IF(AND($F146&gt;=BB$5,$F146&lt;=BB$6),IF(AND($G146&gt;=BB$5,$G146&lt;=BB$6),5,IF($L146=1,2,1)),IF(AND($G146&gt;=BB$5,$G146&lt;=BB$6),IF($M146&gt;0,4,3),0)),IF(AND($D146&lt;=BB$6,$E146&gt;=BB$5),60,0)))</f>
        <v/>
      </c>
      <c r="BC146" s="80" t="str">
        <f>IF(OR($A146="",NOT(ISNUMBER($G146))),"",IF(AND($F146&lt;=BC$6,$G146&gt;=BC$5),IF(BC$5&gt;$N146,5,$K146)*10+IF(AND($F146&gt;=BC$5,$F146&lt;=BC$6),IF(AND($G146&gt;=BC$5,$G146&lt;=BC$6),5,IF($L146=1,2,1)),IF(AND($G146&gt;=BC$5,$G146&lt;=BC$6),IF($M146&gt;0,4,3),0)),IF(AND($D146&lt;=BC$6,$E146&gt;=BC$5),60,0)))</f>
        <v/>
      </c>
      <c r="BD146" s="80" t="str">
        <f>IF(OR($A146="",NOT(ISNUMBER($G146))),"",IF(AND($F146&lt;=BD$6,$G146&gt;=BD$5),IF(BD$5&gt;$N146,5,$K146)*10+IF(AND($F146&gt;=BD$5,$F146&lt;=BD$6),IF(AND($G146&gt;=BD$5,$G146&lt;=BD$6),5,IF($L146=1,2,1)),IF(AND($G146&gt;=BD$5,$G146&lt;=BD$6),IF($M146&gt;0,4,3),0)),IF(AND($D146&lt;=BD$6,$E146&gt;=BD$5),60,0)))</f>
        <v/>
      </c>
      <c r="BE146" s="80" t="str">
        <f>IF(OR($A146="",NOT(ISNUMBER($G146))),"",IF(AND($F146&lt;=BE$6,$G146&gt;=BE$5),IF(BE$5&gt;$N146,5,$K146)*10+IF(AND($F146&gt;=BE$5,$F146&lt;=BE$6),IF(AND($G146&gt;=BE$5,$G146&lt;=BE$6),5,IF($L146=1,2,1)),IF(AND($G146&gt;=BE$5,$G146&lt;=BE$6),IF($M146&gt;0,4,3),0)),IF(AND($D146&lt;=BE$6,$E146&gt;=BE$5),60,0)))</f>
        <v/>
      </c>
      <c r="BF146" s="80" t="str">
        <f>IF(OR($A146="",NOT(ISNUMBER($G146))),"",IF(AND($F146&lt;=BF$6,$G146&gt;=BF$5),IF(BF$5&gt;$N146,5,$K146)*10+IF(AND($F146&gt;=BF$5,$F146&lt;=BF$6),IF(AND($G146&gt;=BF$5,$G146&lt;=BF$6),5,IF($L146=1,2,1)),IF(AND($G146&gt;=BF$5,$G146&lt;=BF$6),IF($M146&gt;0,4,3),0)),IF(AND($D146&lt;=BF$6,$E146&gt;=BF$5),60,0)))</f>
        <v/>
      </c>
      <c r="BG146" s="80" t="str">
        <f>IF(OR($A146="",NOT(ISNUMBER($G146))),"",IF(AND($F146&lt;=BG$6,$G146&gt;=BG$5),IF(BG$5&gt;$N146,5,$K146)*10+IF(AND($F146&gt;=BG$5,$F146&lt;=BG$6),IF(AND($G146&gt;=BG$5,$G146&lt;=BG$6),5,IF($L146=1,2,1)),IF(AND($G146&gt;=BG$5,$G146&lt;=BG$6),IF($M146&gt;0,4,3),0)),IF(AND($D146&lt;=BG$6,$E146&gt;=BG$5),60,0)))</f>
        <v/>
      </c>
      <c r="BH146" s="80" t="str">
        <f>IF(OR($A146="",NOT(ISNUMBER($G146))),"",IF(AND($F146&lt;=BH$6,$G146&gt;=BH$5),IF(BH$5&gt;$N146,5,$K146)*10+IF(AND($F146&gt;=BH$5,$F146&lt;=BH$6),IF(AND($G146&gt;=BH$5,$G146&lt;=BH$6),5,IF($L146=1,2,1)),IF(AND($G146&gt;=BH$5,$G146&lt;=BH$6),IF($M146&gt;0,4,3),0)),IF(AND($D146&lt;=BH$6,$E146&gt;=BH$5),60,0)))</f>
        <v/>
      </c>
      <c r="BI146" s="80" t="str">
        <f>IF(OR($A146="",NOT(ISNUMBER($G146))),"",IF(AND($F146&lt;=BI$6,$G146&gt;=BI$5),IF(BI$5&gt;$N146,5,$K146)*10+IF(AND($F146&gt;=BI$5,$F146&lt;=BI$6),IF(AND($G146&gt;=BI$5,$G146&lt;=BI$6),5,IF($L146=1,2,1)),IF(AND($G146&gt;=BI$5,$G146&lt;=BI$6),IF($M146&gt;0,4,3),0)),IF(AND($D146&lt;=BI$6,$E146&gt;=BI$5),60,0)))</f>
        <v/>
      </c>
      <c r="BJ146" s="80" t="str">
        <f>IF(OR($A146="",NOT(ISNUMBER($G146))),"",IF(AND($F146&lt;=BJ$6,$G146&gt;=BJ$5),IF(BJ$5&gt;$N146,5,$K146)*10+IF(AND($F146&gt;=BJ$5,$F146&lt;=BJ$6),IF(AND($G146&gt;=BJ$5,$G146&lt;=BJ$6),5,IF($L146=1,2,1)),IF(AND($G146&gt;=BJ$5,$G146&lt;=BJ$6),IF($M146&gt;0,4,3),0)),IF(AND($D146&lt;=BJ$6,$E146&gt;=BJ$5),60,0)))</f>
        <v/>
      </c>
      <c r="BK146" s="80" t="str">
        <f>IF(OR($A146="",NOT(ISNUMBER($G146))),"",IF(AND($F146&lt;=BK$6,$G146&gt;=BK$5),IF(BK$5&gt;$N146,5,$K146)*10+IF(AND($F146&gt;=BK$5,$F146&lt;=BK$6),IF(AND($G146&gt;=BK$5,$G146&lt;=BK$6),5,IF($L146=1,2,1)),IF(AND($G146&gt;=BK$5,$G146&lt;=BK$6),IF($M146&gt;0,4,3),0)),IF(AND($D146&lt;=BK$6,$E146&gt;=BK$5),60,0)))</f>
        <v/>
      </c>
      <c r="BL146" s="80" t="str">
        <f>IF(OR($A146="",NOT(ISNUMBER($G146))),"",IF(AND($F146&lt;=BL$6,$G146&gt;=BL$5),IF(BL$5&gt;$N146,5,$K146)*10+IF(AND($F146&gt;=BL$5,$F146&lt;=BL$6),IF(AND($G146&gt;=BL$5,$G146&lt;=BL$6),5,IF($L146=1,2,1)),IF(AND($G146&gt;=BL$5,$G146&lt;=BL$6),IF($M146&gt;0,4,3),0)),IF(AND($D146&lt;=BL$6,$E146&gt;=BL$5),60,0)))</f>
        <v/>
      </c>
      <c r="BM146" s="80" t="str">
        <f>IF(OR($A146="",NOT(ISNUMBER($G146))),"",IF(AND($F146&lt;=BM$6,$G146&gt;=BM$5),IF(BM$5&gt;$N146,5,$K146)*10+IF(AND($F146&gt;=BM$5,$F146&lt;=BM$6),IF(AND($G146&gt;=BM$5,$G146&lt;=BM$6),5,IF($L146=1,2,1)),IF(AND($G146&gt;=BM$5,$G146&lt;=BM$6),IF($M146&gt;0,4,3),0)),IF(AND($D146&lt;=BM$6,$E146&gt;=BM$5),60,0)))</f>
        <v/>
      </c>
      <c r="BN146" s="80" t="str">
        <f>IF(OR($A146="",NOT(ISNUMBER($G146))),"",IF(AND($F146&lt;=BN$6,$G146&gt;=BN$5),IF(BN$5&gt;$N146,5,$K146)*10+IF(AND($F146&gt;=BN$5,$F146&lt;=BN$6),IF(AND($G146&gt;=BN$5,$G146&lt;=BN$6),5,IF($L146=1,2,1)),IF(AND($G146&gt;=BN$5,$G146&lt;=BN$6),IF($M146&gt;0,4,3),0)),IF(AND($D146&lt;=BN$6,$E146&gt;=BN$5),60,0)))</f>
        <v/>
      </c>
      <c r="BO146" s="80" t="str">
        <f>IF(OR($A146="",NOT(ISNUMBER($G146))),"",IF(AND($F146&lt;=BO$6,$G146&gt;=BO$5),IF(BO$5&gt;$N146,5,$K146)*10+IF(AND($F146&gt;=BO$5,$F146&lt;=BO$6),IF(AND($G146&gt;=BO$5,$G146&lt;=BO$6),5,IF($L146=1,2,1)),IF(AND($G146&gt;=BO$5,$G146&lt;=BO$6),IF($M146&gt;0,4,3),0)),IF(AND($D146&lt;=BO$6,$E146&gt;=BO$5),60,0)))</f>
        <v/>
      </c>
      <c r="BP146" s="80" t="str">
        <f>IF(OR($A146="",NOT(ISNUMBER($G146))),"",IF(AND($F146&lt;=BP$6,$G146&gt;=BP$5),IF(BP$5&gt;$N146,5,$K146)*10+IF(AND($F146&gt;=BP$5,$F146&lt;=BP$6),IF(AND($G146&gt;=BP$5,$G146&lt;=BP$6),5,IF($L146=1,2,1)),IF(AND($G146&gt;=BP$5,$G146&lt;=BP$6),IF($M146&gt;0,4,3),0)),IF(AND($D146&lt;=BP$6,$E146&gt;=BP$5),60,0)))</f>
        <v/>
      </c>
      <c r="BQ146" s="80" t="str">
        <f>IF(OR($A146="",NOT(ISNUMBER($G146))),"",IF(AND($F146&lt;=BQ$6,$G146&gt;=BQ$5),IF(BQ$5&gt;$N146,5,$K146)*10+IF(AND($F146&gt;=BQ$5,$F146&lt;=BQ$6),IF(AND($G146&gt;=BQ$5,$G146&lt;=BQ$6),5,IF($L146=1,2,1)),IF(AND($G146&gt;=BQ$5,$G146&lt;=BQ$6),IF($M146&gt;0,4,3),0)),IF(AND($D146&lt;=BQ$6,$E146&gt;=BQ$5),60,0)))</f>
        <v/>
      </c>
      <c r="BR146" s="80" t="str">
        <f>IF(OR($A146="",NOT(ISNUMBER($G146))),"",IF(AND($F146&lt;=BR$6,$G146&gt;=BR$5),IF(BR$5&gt;$N146,5,$K146)*10+IF(AND($F146&gt;=BR$5,$F146&lt;=BR$6),IF(AND($G146&gt;=BR$5,$G146&lt;=BR$6),5,IF($L146=1,2,1)),IF(AND($G146&gt;=BR$5,$G146&lt;=BR$6),IF($M146&gt;0,4,3),0)),IF(AND($D146&lt;=BR$6,$E146&gt;=BR$5),60,0)))</f>
        <v/>
      </c>
      <c r="BS146" s="80" t="str">
        <f>IF(OR($A146="",NOT(ISNUMBER($G146))),"",IF(AND($F146&lt;=BS$6,$G146&gt;=BS$5),IF(BS$5&gt;$N146,5,$K146)*10+IF(AND($F146&gt;=BS$5,$F146&lt;=BS$6),IF(AND($G146&gt;=BS$5,$G146&lt;=BS$6),5,IF($L146=1,2,1)),IF(AND($G146&gt;=BS$5,$G146&lt;=BS$6),IF($M146&gt;0,4,3),0)),IF(AND($D146&lt;=BS$6,$E146&gt;=BS$5),60,0)))</f>
        <v/>
      </c>
      <c r="BT146" s="80" t="str">
        <f>IF(OR($A146="",NOT(ISNUMBER($G146))),"",IF(AND($F146&lt;=BT$6,$G146&gt;=BT$5),IF(BT$5&gt;$N146,5,$K146)*10+IF(AND($F146&gt;=BT$5,$F146&lt;=BT$6),IF(AND($G146&gt;=BT$5,$G146&lt;=BT$6),5,IF($L146=1,2,1)),IF(AND($G146&gt;=BT$5,$G146&lt;=BT$6),IF($M146&gt;0,4,3),0)),IF(AND($D146&lt;=BT$6,$E146&gt;=BT$5),60,0)))</f>
        <v/>
      </c>
      <c r="BU146" s="80" t="str">
        <f>IF(OR($A146="",NOT(ISNUMBER($G146))),"",IF(AND($F146&lt;=BU$6,$G146&gt;=BU$5),IF(BU$5&gt;$N146,5,$K146)*10+IF(AND($F146&gt;=BU$5,$F146&lt;=BU$6),IF(AND($G146&gt;=BU$5,$G146&lt;=BU$6),5,IF($L146=1,2,1)),IF(AND($G146&gt;=BU$5,$G146&lt;=BU$6),IF($M146&gt;0,4,3),0)),IF(AND($D146&lt;=BU$6,$E146&gt;=BU$5),60,0)))</f>
        <v/>
      </c>
      <c r="BV146" s="80" t="str">
        <f>IF(OR($A146="",NOT(ISNUMBER($G146))),"",IF(AND($F146&lt;=BV$6,$G146&gt;=BV$5),IF(BV$5&gt;$N146,5,$K146)*10+IF(AND($F146&gt;=BV$5,$F146&lt;=BV$6),IF(AND($G146&gt;=BV$5,$G146&lt;=BV$6),5,IF($L146=1,2,1)),IF(AND($G146&gt;=BV$5,$G146&lt;=BV$6),IF($M146&gt;0,4,3),0)),IF(AND($D146&lt;=BV$6,$E146&gt;=BV$5),60,0)))</f>
        <v/>
      </c>
      <c r="BW146" s="80" t="str">
        <f>IF(OR($A146="",NOT(ISNUMBER($G146))),"",IF(AND($F146&lt;=BW$6,$G146&gt;=BW$5),IF(BW$5&gt;$N146,5,$K146)*10+IF(AND($F146&gt;=BW$5,$F146&lt;=BW$6),IF(AND($G146&gt;=BW$5,$G146&lt;=BW$6),5,IF($L146=1,2,1)),IF(AND($G146&gt;=BW$5,$G146&lt;=BW$6),IF($M146&gt;0,4,3),0)),IF(AND($D146&lt;=BW$6,$E146&gt;=BW$5),60,0)))</f>
        <v/>
      </c>
      <c r="BX146" s="80" t="str">
        <f>IF(OR($A146="",NOT(ISNUMBER($G146))),"",IF(AND($F146&lt;=BX$6,$G146&gt;=BX$5),IF(BX$5&gt;$N146,5,$K146)*10+IF(AND($F146&gt;=BX$5,$F146&lt;=BX$6),IF(AND($G146&gt;=BX$5,$G146&lt;=BX$6),5,IF($L146=1,2,1)),IF(AND($G146&gt;=BX$5,$G146&lt;=BX$6),IF($M146&gt;0,4,3),0)),IF(AND($D146&lt;=BX$6,$E146&gt;=BX$5),60,0)))</f>
        <v/>
      </c>
      <c r="BY146" s="80" t="str">
        <f>IF(OR($A146="",NOT(ISNUMBER($G146))),"",IF(AND($F146&lt;=BY$6,$G146&gt;=BY$5),IF(BY$5&gt;$N146,5,$K146)*10+IF(AND($F146&gt;=BY$5,$F146&lt;=BY$6),IF(AND($G146&gt;=BY$5,$G146&lt;=BY$6),5,IF($L146=1,2,1)),IF(AND($G146&gt;=BY$5,$G146&lt;=BY$6),IF($M146&gt;0,4,3),0)),IF(AND($D146&lt;=BY$6,$E146&gt;=BY$5),60,0)))</f>
        <v/>
      </c>
      <c r="BZ146" s="80" t="str">
        <f>IF(OR($A146="",NOT(ISNUMBER($G146))),"",IF(AND($F146&lt;=BZ$6,$G146&gt;=BZ$5),IF(BZ$5&gt;$N146,5,$K146)*10+IF(AND($F146&gt;=BZ$5,$F146&lt;=BZ$6),IF(AND($G146&gt;=BZ$5,$G146&lt;=BZ$6),5,IF($L146=1,2,1)),IF(AND($G146&gt;=BZ$5,$G146&lt;=BZ$6),IF($M146&gt;0,4,3),0)),IF(AND($D146&lt;=BZ$6,$E146&gt;=BZ$5),60,0)))</f>
        <v/>
      </c>
      <c r="CA146" s="80" t="str">
        <f>IF(OR($A146="",NOT(ISNUMBER($G146))),"",IF(AND($F146&lt;=CA$6,$G146&gt;=CA$5),IF(CA$5&gt;$N146,5,$K146)*10+IF(AND($F146&gt;=CA$5,$F146&lt;=CA$6),IF(AND($G146&gt;=CA$5,$G146&lt;=CA$6),5,IF($L146=1,2,1)),IF(AND($G146&gt;=CA$5,$G146&lt;=CA$6),IF($M146&gt;0,4,3),0)),IF(AND($D146&lt;=CA$6,$E146&gt;=CA$5),60,0)))</f>
        <v/>
      </c>
      <c r="CB146" s="80" t="str">
        <f>IF(OR($A146="",NOT(ISNUMBER($G146))),"",IF(AND($F146&lt;=CB$6,$G146&gt;=CB$5),IF(CB$5&gt;$N146,5,$K146)*10+IF(AND($F146&gt;=CB$5,$F146&lt;=CB$6),IF(AND($G146&gt;=CB$5,$G146&lt;=CB$6),5,IF($L146=1,2,1)),IF(AND($G146&gt;=CB$5,$G146&lt;=CB$6),IF($M146&gt;0,4,3),0)),IF(AND($D146&lt;=CB$6,$E146&gt;=CB$5),60,0)))</f>
        <v/>
      </c>
      <c r="CC146" s="80" t="str">
        <f>IF(OR($A146="",NOT(ISNUMBER($G146))),"",IF(AND($F146&lt;=CC$6,$G146&gt;=CC$5),IF(CC$5&gt;$N146,5,$K146)*10+IF(AND($F146&gt;=CC$5,$F146&lt;=CC$6),IF(AND($G146&gt;=CC$5,$G146&lt;=CC$6),5,IF($L146=1,2,1)),IF(AND($G146&gt;=CC$5,$G146&lt;=CC$6),IF($M146&gt;0,4,3),0)),IF(AND($D146&lt;=CC$6,$E146&gt;=CC$5),60,0)))</f>
        <v/>
      </c>
      <c r="CD146" s="80" t="str">
        <f>IF(OR($A146="",NOT(ISNUMBER($G146))),"",IF(AND($F146&lt;=CD$6,$G146&gt;=CD$5),IF(CD$5&gt;$N146,5,$K146)*10+IF(AND($F146&gt;=CD$5,$F146&lt;=CD$6),IF(AND($G146&gt;=CD$5,$G146&lt;=CD$6),5,IF($L146=1,2,1)),IF(AND($G146&gt;=CD$5,$G146&lt;=CD$6),IF($M146&gt;0,4,3),0)),IF(AND($D146&lt;=CD$6,$E146&gt;=CD$5),60,0)))</f>
        <v/>
      </c>
      <c r="CE146" s="80" t="str">
        <f>IF(OR($A146="",NOT(ISNUMBER($G146))),"",IF(AND($F146&lt;=CE$6,$G146&gt;=CE$5),IF(CE$5&gt;$N146,5,$K146)*10+IF(AND($F146&gt;=CE$5,$F146&lt;=CE$6),IF(AND($G146&gt;=CE$5,$G146&lt;=CE$6),5,IF($L146=1,2,1)),IF(AND($G146&gt;=CE$5,$G146&lt;=CE$6),IF($M146&gt;0,4,3),0)),IF(AND($D146&lt;=CE$6,$E146&gt;=CE$5),60,0)))</f>
        <v/>
      </c>
      <c r="CF146" s="80" t="str">
        <f>IF(OR($A146="",NOT(ISNUMBER($G146))),"",IF(AND($F146&lt;=CF$6,$G146&gt;=CF$5),IF(CF$5&gt;$N146,5,$K146)*10+IF(AND($F146&gt;=CF$5,$F146&lt;=CF$6),IF(AND($G146&gt;=CF$5,$G146&lt;=CF$6),5,IF($L146=1,2,1)),IF(AND($G146&gt;=CF$5,$G146&lt;=CF$6),IF($M146&gt;0,4,3),0)),IF(AND($D146&lt;=CF$6,$E146&gt;=CF$5),60,0)))</f>
        <v/>
      </c>
      <c r="CG146" s="80" t="str">
        <f>IF(OR($A146="",NOT(ISNUMBER($G146))),"",IF(AND($F146&lt;=CG$6,$G146&gt;=CG$5),IF(CG$5&gt;$N146,5,$K146)*10+IF(AND($F146&gt;=CG$5,$F146&lt;=CG$6),IF(AND($G146&gt;=CG$5,$G146&lt;=CG$6),5,IF($L146=1,2,1)),IF(AND($G146&gt;=CG$5,$G146&lt;=CG$6),IF($M146&gt;0,4,3),0)),IF(AND($D146&lt;=CG$6,$E146&gt;=CG$5),60,0)))</f>
        <v/>
      </c>
      <c r="CH146" s="80" t="str">
        <f>IF(OR($A146="",NOT(ISNUMBER($G146))),"",IF(AND($F146&lt;=CH$6,$G146&gt;=CH$5),IF(CH$5&gt;$N146,5,$K146)*10+IF(AND($F146&gt;=CH$5,$F146&lt;=CH$6),IF(AND($G146&gt;=CH$5,$G146&lt;=CH$6),5,IF($L146=1,2,1)),IF(AND($G146&gt;=CH$5,$G146&lt;=CH$6),IF($M146&gt;0,4,3),0)),IF(AND($D146&lt;=CH$6,$E146&gt;=CH$5),60,0)))</f>
        <v/>
      </c>
      <c r="CI146" s="80" t="str">
        <f>IF(OR($A146="",NOT(ISNUMBER($G146))),"",IF(AND($F146&lt;=CI$6,$G146&gt;=CI$5),IF(CI$5&gt;$N146,5,$K146)*10+IF(AND($F146&gt;=CI$5,$F146&lt;=CI$6),IF(AND($G146&gt;=CI$5,$G146&lt;=CI$6),5,IF($L146=1,2,1)),IF(AND($G146&gt;=CI$5,$G146&lt;=CI$6),IF($M146&gt;0,4,3),0)),IF(AND($D146&lt;=CI$6,$E146&gt;=CI$5),60,0)))</f>
        <v/>
      </c>
      <c r="CJ146" s="80" t="str">
        <f>IF(OR($A146="",NOT(ISNUMBER($G146))),"",IF(AND($F146&lt;=CJ$6,$G146&gt;=CJ$5),IF(CJ$5&gt;$N146,5,$K146)*10+IF(AND($F146&gt;=CJ$5,$F146&lt;=CJ$6),IF(AND($G146&gt;=CJ$5,$G146&lt;=CJ$6),5,IF($L146=1,2,1)),IF(AND($G146&gt;=CJ$5,$G146&lt;=CJ$6),IF($M146&gt;0,4,3),0)),IF(AND($D146&lt;=CJ$6,$E146&gt;=CJ$5),60,0)))</f>
        <v/>
      </c>
      <c r="CK146" s="80" t="str">
        <f>IF(OR($A146="",NOT(ISNUMBER($G146))),"",IF(AND($F146&lt;=CK$6,$G146&gt;=CK$5),IF(CK$5&gt;$N146,5,$K146)*10+IF(AND($F146&gt;=CK$5,$F146&lt;=CK$6),IF(AND($G146&gt;=CK$5,$G146&lt;=CK$6),5,IF($L146=1,2,1)),IF(AND($G146&gt;=CK$5,$G146&lt;=CK$6),IF($M146&gt;0,4,3),0)),IF(AND($D146&lt;=CK$6,$E146&gt;=CK$5),60,0)))</f>
        <v/>
      </c>
      <c r="CL146" s="80" t="str">
        <f>IF(OR($A146="",NOT(ISNUMBER($G146))),"",IF(AND($F146&lt;=CL$6,$G146&gt;=CL$5),IF(CL$5&gt;$N146,5,$K146)*10+IF(AND($F146&gt;=CL$5,$F146&lt;=CL$6),IF(AND($G146&gt;=CL$5,$G146&lt;=CL$6),5,IF($L146=1,2,1)),IF(AND($G146&gt;=CL$5,$G146&lt;=CL$6),IF($M146&gt;0,4,3),0)),IF(AND($D146&lt;=CL$6,$E146&gt;=CL$5),60,0)))</f>
        <v/>
      </c>
      <c r="CM146" s="80" t="str">
        <f>IF(OR($A146="",NOT(ISNUMBER($G146))),"",IF(AND($F146&lt;=CM$6,$G146&gt;=CM$5),IF(CM$5&gt;$N146,5,$K146)*10+IF(AND($F146&gt;=CM$5,$F146&lt;=CM$6),IF(AND($G146&gt;=CM$5,$G146&lt;=CM$6),5,IF($L146=1,2,1)),IF(AND($G146&gt;=CM$5,$G146&lt;=CM$6),IF($M146&gt;0,4,3),0)),IF(AND($D146&lt;=CM$6,$E146&gt;=CM$5),60,0)))</f>
        <v/>
      </c>
      <c r="CN146" s="80" t="str">
        <f>IF(OR($A146="",NOT(ISNUMBER($G146))),"",IF(AND($F146&lt;=CN$6,$G146&gt;=CN$5),IF(CN$5&gt;$N146,5,$K146)*10+IF(AND($F146&gt;=CN$5,$F146&lt;=CN$6),IF(AND($G146&gt;=CN$5,$G146&lt;=CN$6),5,IF($L146=1,2,1)),IF(AND($G146&gt;=CN$5,$G146&lt;=CN$6),IF($M146&gt;0,4,3),0)),IF(AND($D146&lt;=CN$6,$E146&gt;=CN$5),60,0)))</f>
        <v/>
      </c>
      <c r="CO146" s="80" t="str">
        <f>IF(OR($A146="",NOT(ISNUMBER($G146))),"",IF(AND($F146&lt;=CO$6,$G146&gt;=CO$5),IF(CO$5&gt;$N146,5,$K146)*10+IF(AND($F146&gt;=CO$5,$F146&lt;=CO$6),IF(AND($G146&gt;=CO$5,$G146&lt;=CO$6),5,IF($L146=1,2,1)),IF(AND($G146&gt;=CO$5,$G146&lt;=CO$6),IF($M146&gt;0,4,3),0)),IF(AND($D146&lt;=CO$6,$E146&gt;=CO$5),60,0)))</f>
        <v/>
      </c>
      <c r="CP146" s="80" t="str">
        <f>IF(OR($A146="",NOT(ISNUMBER($G146))),"",IF(AND($F146&lt;=CP$6,$G146&gt;=CP$5),IF(CP$5&gt;$N146,5,$K146)*10+IF(AND($F146&gt;=CP$5,$F146&lt;=CP$6),IF(AND($G146&gt;=CP$5,$G146&lt;=CP$6),5,IF($L146=1,2,1)),IF(AND($G146&gt;=CP$5,$G146&lt;=CP$6),IF($M146&gt;0,4,3),0)),IF(AND($D146&lt;=CP$6,$E146&gt;=CP$5),60,0)))</f>
        <v/>
      </c>
      <c r="CQ146" s="80" t="str">
        <f>IF(OR($A146="",NOT(ISNUMBER($G146))),"",IF(AND($F146&lt;=CQ$6,$G146&gt;=CQ$5),IF(CQ$5&gt;$N146,5,$K146)*10+IF(AND($F146&gt;=CQ$5,$F146&lt;=CQ$6),IF(AND($G146&gt;=CQ$5,$G146&lt;=CQ$6),5,IF($L146=1,2,1)),IF(AND($G146&gt;=CQ$5,$G146&lt;=CQ$6),IF($M146&gt;0,4,3),0)),IF(AND($D146&lt;=CQ$6,$E146&gt;=CQ$5),60,0)))</f>
        <v/>
      </c>
      <c r="CR146" s="80" t="str">
        <f>IF(OR($A146="",NOT(ISNUMBER($G146))),"",IF(AND($F146&lt;=CR$6,$G146&gt;=CR$5),IF(CR$5&gt;$N146,5,$K146)*10+IF(AND($F146&gt;=CR$5,$F146&lt;=CR$6),IF(AND($G146&gt;=CR$5,$G146&lt;=CR$6),5,IF($L146=1,2,1)),IF(AND($G146&gt;=CR$5,$G146&lt;=CR$6),IF($M146&gt;0,4,3),0)),IF(AND($D146&lt;=CR$6,$E146&gt;=CR$5),60,0)))</f>
        <v/>
      </c>
      <c r="CS146" s="80" t="str">
        <f>IF(OR($A146="",NOT(ISNUMBER($G146))),"",IF(AND($F146&lt;=CS$6,$G146&gt;=CS$5),IF(CS$5&gt;$N146,5,$K146)*10+IF(AND($F146&gt;=CS$5,$F146&lt;=CS$6),IF(AND($G146&gt;=CS$5,$G146&lt;=CS$6),5,IF($L146=1,2,1)),IF(AND($G146&gt;=CS$5,$G146&lt;=CS$6),IF($M146&gt;0,4,3),0)),IF(AND($D146&lt;=CS$6,$E146&gt;=CS$5),60,0)))</f>
        <v/>
      </c>
      <c r="CT146" s="80" t="str">
        <f>IF(OR($A146="",NOT(ISNUMBER($G146))),"",IF(AND($F146&lt;=CT$6,$G146&gt;=CT$5),IF(CT$5&gt;$N146,5,$K146)*10+IF(AND($F146&gt;=CT$5,$F146&lt;=CT$6),IF(AND($G146&gt;=CT$5,$G146&lt;=CT$6),5,IF($L146=1,2,1)),IF(AND($G146&gt;=CT$5,$G146&lt;=CT$6),IF($M146&gt;0,4,3),0)),IF(AND($D146&lt;=CT$6,$E146&gt;=CT$5),60,0)))</f>
        <v/>
      </c>
      <c r="CU146" s="80" t="str">
        <f>IF(OR($A146="",NOT(ISNUMBER($G146))),"",IF(AND($F146&lt;=CU$6,$G146&gt;=CU$5),IF(CU$5&gt;$N146,5,$K146)*10+IF(AND($F146&gt;=CU$5,$F146&lt;=CU$6),IF(AND($G146&gt;=CU$5,$G146&lt;=CU$6),5,IF($L146=1,2,1)),IF(AND($G146&gt;=CU$5,$G146&lt;=CU$6),IF($M146&gt;0,4,3),0)),IF(AND($D146&lt;=CU$6,$E146&gt;=CU$5),60,0)))</f>
        <v/>
      </c>
      <c r="CV146" s="80" t="str">
        <f>IF(OR($A146="",NOT(ISNUMBER($G146))),"",IF(AND($F146&lt;=CV$6,$G146&gt;=CV$5),IF(CV$5&gt;$N146,5,$K146)*10+IF(AND($F146&gt;=CV$5,$F146&lt;=CV$6),IF(AND($G146&gt;=CV$5,$G146&lt;=CV$6),5,IF($L146=1,2,1)),IF(AND($G146&gt;=CV$5,$G146&lt;=CV$6),IF($M146&gt;0,4,3),0)),IF(AND($D146&lt;=CV$6,$E146&gt;=CV$5),60,0)))</f>
        <v/>
      </c>
      <c r="CW146" s="80" t="str">
        <f>IF(OR($A146="",NOT(ISNUMBER($G146))),"",IF(AND($F146&lt;=CW$6,$G146&gt;=CW$5),IF(CW$5&gt;$N146,5,$K146)*10+IF(AND($F146&gt;=CW$5,$F146&lt;=CW$6),IF(AND($G146&gt;=CW$5,$G146&lt;=CW$6),5,IF($L146=1,2,1)),IF(AND($G146&gt;=CW$5,$G146&lt;=CW$6),IF($M146&gt;0,4,3),0)),IF(AND($D146&lt;=CW$6,$E146&gt;=CW$5),60,0)))</f>
        <v/>
      </c>
      <c r="CX146" s="80" t="str">
        <f>IF(OR($A146="",NOT(ISNUMBER($G146))),"",IF(AND($F146&lt;=CX$6,$G146&gt;=CX$5),IF(CX$5&gt;$N146,5,$K146)*10+IF(AND($F146&gt;=CX$5,$F146&lt;=CX$6),IF(AND($G146&gt;=CX$5,$G146&lt;=CX$6),5,IF($L146=1,2,1)),IF(AND($G146&gt;=CX$5,$G146&lt;=CX$6),IF($M146&gt;0,4,3),0)),IF(AND($D146&lt;=CX$6,$E146&gt;=CX$5),60,0)))</f>
        <v/>
      </c>
      <c r="CY146" s="80" t="str">
        <f>IF(OR($A146="",NOT(ISNUMBER($G146))),"",IF(AND($F146&lt;=CY$6,$G146&gt;=CY$5),IF(CY$5&gt;$N146,5,$K146)*10+IF(AND($F146&gt;=CY$5,$F146&lt;=CY$6),IF(AND($G146&gt;=CY$5,$G146&lt;=CY$6),5,IF($L146=1,2,1)),IF(AND($G146&gt;=CY$5,$G146&lt;=CY$6),IF($M146&gt;0,4,3),0)),IF(AND($D146&lt;=CY$6,$E146&gt;=CY$5),60,0)))</f>
        <v/>
      </c>
      <c r="CZ146" s="80" t="str">
        <f>IF(OR($A146="",NOT(ISNUMBER($G146))),"",IF(AND($F146&lt;=CZ$6,$G146&gt;=CZ$5),IF(CZ$5&gt;$N146,5,$K146)*10+IF(AND($F146&gt;=CZ$5,$F146&lt;=CZ$6),IF(AND($G146&gt;=CZ$5,$G146&lt;=CZ$6),5,IF($L146=1,2,1)),IF(AND($G146&gt;=CZ$5,$G146&lt;=CZ$6),IF($M146&gt;0,4,3),0)),IF(AND($D146&lt;=CZ$6,$E146&gt;=CZ$5),60,0)))</f>
        <v/>
      </c>
      <c r="DA146" s="80" t="str">
        <f>IF(OR($A146="",NOT(ISNUMBER($G146))),"",IF(AND($F146&lt;=DA$6,$G146&gt;=DA$5),IF(DA$5&gt;$N146,5,$K146)*10+IF(AND($F146&gt;=DA$5,$F146&lt;=DA$6),IF(AND($G146&gt;=DA$5,$G146&lt;=DA$6),5,IF($L146=1,2,1)),IF(AND($G146&gt;=DA$5,$G146&lt;=DA$6),IF($M146&gt;0,4,3),0)),IF(AND($D146&lt;=DA$6,$E146&gt;=DA$5),60,0)))</f>
        <v/>
      </c>
      <c r="DB146" s="80" t="str">
        <f>IF(OR($A146="",NOT(ISNUMBER($G146))),"",IF(AND($F146&lt;=DB$6,$G146&gt;=DB$5),IF(DB$5&gt;$N146,5,$K146)*10+IF(AND($F146&gt;=DB$5,$F146&lt;=DB$6),IF(AND($G146&gt;=DB$5,$G146&lt;=DB$6),5,IF($L146=1,2,1)),IF(AND($G146&gt;=DB$5,$G146&lt;=DB$6),IF($M146&gt;0,4,3),0)),IF(AND($D146&lt;=DB$6,$E146&gt;=DB$5),60,0)))</f>
        <v/>
      </c>
      <c r="DC146" s="80" t="str">
        <f>IF(OR($A146="",NOT(ISNUMBER($G146))),"",IF(AND($F146&lt;=DC$6,$G146&gt;=DC$5),IF(DC$5&gt;$N146,5,$K146)*10+IF(AND($F146&gt;=DC$5,$F146&lt;=DC$6),IF(AND($G146&gt;=DC$5,$G146&lt;=DC$6),5,IF($L146=1,2,1)),IF(AND($G146&gt;=DC$5,$G146&lt;=DC$6),IF($M146&gt;0,4,3),0)),IF(AND($D146&lt;=DC$6,$E146&gt;=DC$5),60,0)))</f>
        <v/>
      </c>
      <c r="DD146" s="80" t="str">
        <f>IF(OR($A146="",NOT(ISNUMBER($G146))),"",IF(AND($F146&lt;=DD$6,$G146&gt;=DD$5),IF(DD$5&gt;$N146,5,$K146)*10+IF(AND($F146&gt;=DD$5,$F146&lt;=DD$6),IF(AND($G146&gt;=DD$5,$G146&lt;=DD$6),5,IF($L146=1,2,1)),IF(AND($G146&gt;=DD$5,$G146&lt;=DD$6),IF($M146&gt;0,4,3),0)),IF(AND($D146&lt;=DD$6,$E146&gt;=DD$5),60,0)))</f>
        <v/>
      </c>
      <c r="DE146" s="80" t="str">
        <f>IF(OR($A146="",NOT(ISNUMBER($G146))),"",IF(AND($F146&lt;=DE$6,$G146&gt;=DE$5),IF(DE$5&gt;$N146,5,$K146)*10+IF(AND($F146&gt;=DE$5,$F146&lt;=DE$6),IF(AND($G146&gt;=DE$5,$G146&lt;=DE$6),5,IF($L146=1,2,1)),IF(AND($G146&gt;=DE$5,$G146&lt;=DE$6),IF($M146&gt;0,4,3),0)),IF(AND($D146&lt;=DE$6,$E146&gt;=DE$5),60,0)))</f>
        <v/>
      </c>
      <c r="DF146" s="80" t="str">
        <f>IF(OR($A146="",NOT(ISNUMBER($G146))),"",IF(AND($F146&lt;=DF$6,$G146&gt;=DF$5),IF(DF$5&gt;$N146,5,$K146)*10+IF(AND($F146&gt;=DF$5,$F146&lt;=DF$6),IF(AND($G146&gt;=DF$5,$G146&lt;=DF$6),5,IF($L146=1,2,1)),IF(AND($G146&gt;=DF$5,$G146&lt;=DF$6),IF($M146&gt;0,4,3),0)),IF(AND($D146&lt;=DF$6,$E146&gt;=DF$5),60,0)))</f>
        <v/>
      </c>
      <c r="DG146" s="80" t="str">
        <f>IF(OR($A146="",NOT(ISNUMBER($G146))),"",IF(AND($F146&lt;=DG$6,$G146&gt;=DG$5),IF(DG$5&gt;$N146,5,$K146)*10+IF(AND($F146&gt;=DG$5,$F146&lt;=DG$6),IF(AND($G146&gt;=DG$5,$G146&lt;=DG$6),5,IF($L146=1,2,1)),IF(AND($G146&gt;=DG$5,$G146&lt;=DG$6),IF($M146&gt;0,4,3),0)),IF(AND($D146&lt;=DG$6,$E146&gt;=DG$5),60,0)))</f>
        <v/>
      </c>
      <c r="DH146" s="80" t="str">
        <f>IF(OR($A146="",NOT(ISNUMBER($G146))),"",IF(AND($F146&lt;=DH$6,$G146&gt;=DH$5),IF(DH$5&gt;$N146,5,$K146)*10+IF(AND($F146&gt;=DH$5,$F146&lt;=DH$6),IF(AND($G146&gt;=DH$5,$G146&lt;=DH$6),5,IF($L146=1,2,1)),IF(AND($G146&gt;=DH$5,$G146&lt;=DH$6),IF($M146&gt;0,4,3),0)),IF(AND($D146&lt;=DH$6,$E146&gt;=DH$5),60,0)))</f>
        <v/>
      </c>
      <c r="DI146" s="80" t="str">
        <f>IF(OR($A146="",NOT(ISNUMBER($G146))),"",IF(AND($F146&lt;=DI$6,$G146&gt;=DI$5),IF(DI$5&gt;$N146,5,$K146)*10+IF(AND($F146&gt;=DI$5,$F146&lt;=DI$6),IF(AND($G146&gt;=DI$5,$G146&lt;=DI$6),5,IF($L146=1,2,1)),IF(AND($G146&gt;=DI$5,$G146&lt;=DI$6),IF($M146&gt;0,4,3),0)),IF(AND($D146&lt;=DI$6,$E146&gt;=DI$5),60,0)))</f>
        <v/>
      </c>
      <c r="DJ146" s="80" t="str">
        <f>IF(OR($A146="",NOT(ISNUMBER($G146))),"",IF(AND($F146&lt;=DJ$6,$G146&gt;=DJ$5),IF(DJ$5&gt;$N146,5,$K146)*10+IF(AND($F146&gt;=DJ$5,$F146&lt;=DJ$6),IF(AND($G146&gt;=DJ$5,$G146&lt;=DJ$6),5,IF($L146=1,2,1)),IF(AND($G146&gt;=DJ$5,$G146&lt;=DJ$6),IF($M146&gt;0,4,3),0)),IF(AND($D146&lt;=DJ$6,$E146&gt;=DJ$5),60,0)))</f>
        <v/>
      </c>
      <c r="DK146" s="80" t="str">
        <f>IF(OR($A146="",NOT(ISNUMBER($G146))),"",IF(AND($F146&lt;=DK$6,$G146&gt;=DK$5),IF(DK$5&gt;$N146,5,$K146)*10+IF(AND($F146&gt;=DK$5,$F146&lt;=DK$6),IF(AND($G146&gt;=DK$5,$G146&lt;=DK$6),5,IF($L146=1,2,1)),IF(AND($G146&gt;=DK$5,$G146&lt;=DK$6),IF($M146&gt;0,4,3),0)),IF(AND($D146&lt;=DK$6,$E146&gt;=DK$5),60,0)))</f>
        <v/>
      </c>
      <c r="DL146" s="80" t="str">
        <f>IF(OR($A146="",NOT(ISNUMBER($G146))),"",IF(AND($F146&lt;=DL$6,$G146&gt;=DL$5),IF(DL$5&gt;$N146,5,$K146)*10+IF(AND($F146&gt;=DL$5,$F146&lt;=DL$6),IF(AND($G146&gt;=DL$5,$G146&lt;=DL$6),5,IF($L146=1,2,1)),IF(AND($G146&gt;=DL$5,$G146&lt;=DL$6),IF($M146&gt;0,4,3),0)),IF(AND($D146&lt;=DL$6,$E146&gt;=DL$5),60,0)))</f>
        <v/>
      </c>
      <c r="DM146" s="80" t="str">
        <f>IF(OR($A146="",NOT(ISNUMBER($G146))),"",IF(AND($F146&lt;=DM$6,$G146&gt;=DM$5),IF(DM$5&gt;$N146,5,$K146)*10+IF(AND($F146&gt;=DM$5,$F146&lt;=DM$6),IF(AND($G146&gt;=DM$5,$G146&lt;=DM$6),5,IF($L146=1,2,1)),IF(AND($G146&gt;=DM$5,$G146&lt;=DM$6),IF($M146&gt;0,4,3),0)),IF(AND($D146&lt;=DM$6,$E146&gt;=DM$5),60,0)))</f>
        <v/>
      </c>
      <c r="DN146" s="80" t="str">
        <f>IF(OR($A146="",NOT(ISNUMBER($G146))),"",IF(AND($F146&lt;=DN$6,$G146&gt;=DN$5),IF(DN$5&gt;$N146,5,$K146)*10+IF(AND($F146&gt;=DN$5,$F146&lt;=DN$6),IF(AND($G146&gt;=DN$5,$G146&lt;=DN$6),5,IF($L146=1,2,1)),IF(AND($G146&gt;=DN$5,$G146&lt;=DN$6),IF($M146&gt;0,4,3),0)),IF(AND($D146&lt;=DN$6,$E146&gt;=DN$5),60,0)))</f>
        <v/>
      </c>
      <c r="DO146" s="80" t="str">
        <f>IF(OR($A146="",NOT(ISNUMBER($G146))),"",IF(AND($F146&lt;=DO$6,$G146&gt;=DO$5),IF(DO$5&gt;$N146,5,$K146)*10+IF(AND($F146&gt;=DO$5,$F146&lt;=DO$6),IF(AND($G146&gt;=DO$5,$G146&lt;=DO$6),5,IF($L146=1,2,1)),IF(AND($G146&gt;=DO$5,$G146&lt;=DO$6),IF($M146&gt;0,4,3),0)),IF(AND($D146&lt;=DO$6,$E146&gt;=DO$5),60,0)))</f>
        <v/>
      </c>
      <c r="DP146" s="80" t="str">
        <f>IF(OR($A146="",NOT(ISNUMBER($G146))),"",IF(AND($F146&lt;=DP$6,$G146&gt;=DP$5),IF(DP$5&gt;$N146,5,$K146)*10+IF(AND($F146&gt;=DP$5,$F146&lt;=DP$6),IF(AND($G146&gt;=DP$5,$G146&lt;=DP$6),5,IF($L146=1,2,1)),IF(AND($G146&gt;=DP$5,$G146&lt;=DP$6),IF($M146&gt;0,4,3),0)),IF(AND($D146&lt;=DP$6,$E146&gt;=DP$5),60,0)))</f>
        <v/>
      </c>
      <c r="DQ146" s="80" t="str">
        <f>IF(OR($A146="",NOT(ISNUMBER($G146))),"",IF(AND($F146&lt;=DQ$6,$G146&gt;=DQ$5),IF(DQ$5&gt;$N146,5,$K146)*10+IF(AND($F146&gt;=DQ$5,$F146&lt;=DQ$6),IF(AND($G146&gt;=DQ$5,$G146&lt;=DQ$6),5,IF($L146=1,2,1)),IF(AND($G146&gt;=DQ$5,$G146&lt;=DQ$6),IF($M146&gt;0,4,3),0)),IF(AND($D146&lt;=DQ$6,$E146&gt;=DQ$5),60,0)))</f>
        <v/>
      </c>
      <c r="DR146" s="80" t="str">
        <f>IF(OR($A146="",NOT(ISNUMBER($G146))),"",IF(AND($F146&lt;=DR$6,$G146&gt;=DR$5),IF(DR$5&gt;$N146,5,$K146)*10+IF(AND($F146&gt;=DR$5,$F146&lt;=DR$6),IF(AND($G146&gt;=DR$5,$G146&lt;=DR$6),5,IF($L146=1,2,1)),IF(AND($G146&gt;=DR$5,$G146&lt;=DR$6),IF($M146&gt;0,4,3),0)),IF(AND($D146&lt;=DR$6,$E146&gt;=DR$5),60,0)))</f>
        <v/>
      </c>
      <c r="DS146" s="80" t="str">
        <f>IF(OR($A146="",NOT(ISNUMBER($G146))),"",IF(AND($F146&lt;=DS$6,$G146&gt;=DS$5),IF(DS$5&gt;$N146,5,$K146)*10+IF(AND($F146&gt;=DS$5,$F146&lt;=DS$6),IF(AND($G146&gt;=DS$5,$G146&lt;=DS$6),5,IF($L146=1,2,1)),IF(AND($G146&gt;=DS$5,$G146&lt;=DS$6),IF($M146&gt;0,4,3),0)),IF(AND($D146&lt;=DS$6,$E146&gt;=DS$5),60,0)))</f>
        <v/>
      </c>
      <c r="DT146" s="80" t="str">
        <f>IF(OR($A146="",NOT(ISNUMBER($G146))),"",IF(AND($F146&lt;=DT$6,$G146&gt;=DT$5),IF(DT$5&gt;$N146,5,$K146)*10+IF(AND($F146&gt;=DT$5,$F146&lt;=DT$6),IF(AND($G146&gt;=DT$5,$G146&lt;=DT$6),5,IF($L146=1,2,1)),IF(AND($G146&gt;=DT$5,$G146&lt;=DT$6),IF($M146&gt;0,4,3),0)),IF(AND($D146&lt;=DT$6,$E146&gt;=DT$5),60,0)))</f>
        <v/>
      </c>
      <c r="DU146" s="80" t="str">
        <f>IF(OR($A146="",NOT(ISNUMBER($G146))),"",IF(AND($F146&lt;=DU$6,$G146&gt;=DU$5),IF(DU$5&gt;$N146,5,$K146)*10+IF(AND($F146&gt;=DU$5,$F146&lt;=DU$6),IF(AND($G146&gt;=DU$5,$G146&lt;=DU$6),5,IF($L146=1,2,1)),IF(AND($G146&gt;=DU$5,$G146&lt;=DU$6),IF($M146&gt;0,4,3),0)),IF(AND($D146&lt;=DU$6,$E146&gt;=DU$5),60,0)))</f>
        <v/>
      </c>
      <c r="DV146" s="80" t="str">
        <f>IF(OR($A146="",NOT(ISNUMBER($G146))),"",IF(AND($F146&lt;=DV$6,$G146&gt;=DV$5),IF(DV$5&gt;$N146,5,$K146)*10+IF(AND($F146&gt;=DV$5,$F146&lt;=DV$6),IF(AND($G146&gt;=DV$5,$G146&lt;=DV$6),5,IF($L146=1,2,1)),IF(AND($G146&gt;=DV$5,$G146&lt;=DV$6),IF($M146&gt;0,4,3),0)),IF(AND($D146&lt;=DV$6,$E146&gt;=DV$5),60,0)))</f>
        <v/>
      </c>
      <c r="DW146" s="80" t="str">
        <f>IF(OR($A146="",NOT(ISNUMBER($G146))),"",IF(AND($F146&lt;=DW$6,$G146&gt;=DW$5),IF(DW$5&gt;$N146,5,$K146)*10+IF(AND($F146&gt;=DW$5,$F146&lt;=DW$6),IF(AND($G146&gt;=DW$5,$G146&lt;=DW$6),5,IF($L146=1,2,1)),IF(AND($G146&gt;=DW$5,$G146&lt;=DW$6),IF($M146&gt;0,4,3),0)),IF(AND($D146&lt;=DW$6,$E146&gt;=DW$5),60,0)))</f>
        <v/>
      </c>
      <c r="DX146" s="80" t="str">
        <f>IF(OR($A146="",NOT(ISNUMBER($G146))),"",IF(AND($F146&lt;=DX$6,$G146&gt;=DX$5),IF(DX$5&gt;$N146,5,$K146)*10+IF(AND($F146&gt;=DX$5,$F146&lt;=DX$6),IF(AND($G146&gt;=DX$5,$G146&lt;=DX$6),5,IF($L146=1,2,1)),IF(AND($G146&gt;=DX$5,$G146&lt;=DX$6),IF($M146&gt;0,4,3),0)),IF(AND($D146&lt;=DX$6,$E146&gt;=DX$5),60,0)))</f>
        <v/>
      </c>
      <c r="DY146" s="80" t="str">
        <f>IF(OR($A146="",NOT(ISNUMBER($G146))),"",IF(AND($F146&lt;=DY$6,$G146&gt;=DY$5),IF(DY$5&gt;$N146,5,$K146)*10+IF(AND($F146&gt;=DY$5,$F146&lt;=DY$6),IF(AND($G146&gt;=DY$5,$G146&lt;=DY$6),5,IF($L146=1,2,1)),IF(AND($G146&gt;=DY$5,$G146&lt;=DY$6),IF($M146&gt;0,4,3),0)),IF(AND($D146&lt;=DY$6,$E146&gt;=DY$5),60,0)))</f>
        <v/>
      </c>
      <c r="DZ146" s="80" t="str">
        <f>IF(OR($A146="",NOT(ISNUMBER($G146))),"",IF(AND($F146&lt;=DZ$6,$G146&gt;=DZ$5),IF(DZ$5&gt;$N146,5,$K146)*10+IF(AND($F146&gt;=DZ$5,$F146&lt;=DZ$6),IF(AND($G146&gt;=DZ$5,$G146&lt;=DZ$6),5,IF($L146=1,2,1)),IF(AND($G146&gt;=DZ$5,$G146&lt;=DZ$6),IF($M146&gt;0,4,3),0)),IF(AND($D146&lt;=DZ$6,$E146&gt;=DZ$5),60,0)))</f>
        <v/>
      </c>
      <c r="EA146" s="80" t="str">
        <f>IF(OR($A146="",NOT(ISNUMBER($G146))),"",IF(AND($F146&lt;=EA$6,$G146&gt;=EA$5),IF(EA$5&gt;$N146,5,$K146)*10+IF(AND($F146&gt;=EA$5,$F146&lt;=EA$6),IF(AND($G146&gt;=EA$5,$G146&lt;=EA$6),5,IF($L146=1,2,1)),IF(AND($G146&gt;=EA$5,$G146&lt;=EA$6),IF($M146&gt;0,4,3),0)),IF(AND($D146&lt;=EA$6,$E146&gt;=EA$5),60,0)))</f>
        <v/>
      </c>
      <c r="EB146" s="80" t="str">
        <f>IF(OR($A146="",NOT(ISNUMBER($G146))),"",IF(AND($F146&lt;=EB$6,$G146&gt;=EB$5),IF(EB$5&gt;$N146,5,$K146)*10+IF(AND($F146&gt;=EB$5,$F146&lt;=EB$6),IF(AND($G146&gt;=EB$5,$G146&lt;=EB$6),5,IF($L146=1,2,1)),IF(AND($G146&gt;=EB$5,$G146&lt;=EB$6),IF($M146&gt;0,4,3),0)),IF(AND($D146&lt;=EB$6,$E146&gt;=EB$5),60,0)))</f>
        <v/>
      </c>
      <c r="EC146" s="80" t="str">
        <f>IF(OR($A146="",NOT(ISNUMBER($G146))),"",IF(AND($F146&lt;=EC$6,$G146&gt;=EC$5),IF(EC$5&gt;$N146,5,$K146)*10+IF(AND($F146&gt;=EC$5,$F146&lt;=EC$6),IF(AND($G146&gt;=EC$5,$G146&lt;=EC$6),5,IF($L146=1,2,1)),IF(AND($G146&gt;=EC$5,$G146&lt;=EC$6),IF($M146&gt;0,4,3),0)),IF(AND($D146&lt;=EC$6,$E146&gt;=EC$5),60,0)))</f>
        <v/>
      </c>
      <c r="ED146" s="80" t="str">
        <f>IF(OR($A146="",NOT(ISNUMBER($G146))),"",IF(AND($F146&lt;=ED$6,$G146&gt;=ED$5),IF(ED$5&gt;$N146,5,$K146)*10+IF(AND($F146&gt;=ED$5,$F146&lt;=ED$6),IF(AND($G146&gt;=ED$5,$G146&lt;=ED$6),5,IF($L146=1,2,1)),IF(AND($G146&gt;=ED$5,$G146&lt;=ED$6),IF($M146&gt;0,4,3),0)),IF(AND($D146&lt;=ED$6,$E146&gt;=ED$5),60,0)))</f>
        <v/>
      </c>
    </row>
    <row r="147" ht="18" customHeight="1">
      <c r="A147" s="52" t="str">
        <f>IF(Tasks!$B147="","",Tasks!$A147)</f>
        <v/>
      </c>
      <c r="B147" s="78" t="str">
        <f>IF(Tasks!$B147="","",Tasks!$B147)</f>
        <v/>
      </c>
      <c r="C147" s="25" t="str">
        <f>IF($B147="","",IF(AND(Tasks!$D147="",Tasks!$G147=""),"-",IF(Tasks!$D147="","",Tasks!$D147&amp;IF(OR(Tasks!$E147="",Tasks!$E147="FS"),IF(N(Tasks!$F147)=0,"","FS"),Tasks!$E147)&amp;IF(N(Tasks!$F147)=0,"",IF(Tasks!$F147&gt;0,"+","")&amp;Tasks!$F147))&amp;IF(AND(Tasks!$D147&lt;&gt;"",Tasks!$G147&lt;&gt;""),", ","")&amp;IF(Tasks!$G147="","",Tasks!$G147&amp;IF(OR(Tasks!$H147="",Tasks!$H147="FS"),IF(N(Tasks!$I147)=0,"","FS"),Tasks!$H147)&amp;IF(N(Tasks!$I147)=0,"",IF(Tasks!$I147&gt;0,"+","")&amp;Tasks!$I147))))</f>
        <v/>
      </c>
      <c r="D147" s="51" t="str">
        <f>IF(OR($B147="",Tasks!$Q147=""),"",Tasks!$Q147)</f>
        <v/>
      </c>
      <c r="E147" s="51" t="str">
        <f>IF(OR($B147="",Tasks!$R147=""),"",Tasks!$R147)</f>
        <v/>
      </c>
      <c r="F147" s="51" t="str">
        <f>IF(OR($B147="",Tasks!$S147=""),"",Tasks!$S147)</f>
        <v/>
      </c>
      <c r="G147" s="51" t="str">
        <f>IF(OR($B147="",Tasks!$T147=""),"",Tasks!$T147)</f>
        <v/>
      </c>
      <c r="H147" s="52" t="str">
        <f>IF($B147="","",Tasks!$AE147)</f>
        <v/>
      </c>
      <c r="I147" s="79" t="str">
        <f>IF($B147="","",Tasks!$AF147)</f>
        <v/>
      </c>
      <c r="J147" s="53" t="str">
        <f>IF(OR($B147="",Tasks!$V147=""),"",Tasks!$V147)</f>
        <v/>
      </c>
      <c r="K147" s="52" t="str">
        <f>IF($B147="","",Tasks!$AA147)</f>
        <v/>
      </c>
      <c r="L147" s="52" t="str">
        <f>IF($B147="","",Tasks!$AB147)</f>
        <v/>
      </c>
      <c r="M147" s="52" t="str">
        <f>IF($B147="","",Tasks!$Z147)</f>
        <v/>
      </c>
      <c r="N147" s="52" t="str">
        <f>IF(OR($B147="",Tasks!$AG147=""),"",Tasks!$AG147)</f>
        <v/>
      </c>
      <c r="O147" s="80" t="str">
        <f>IF(OR($A147="",NOT(ISNUMBER($G147))),"",IF(AND($F147&lt;=O$6,$G147&gt;=O$5),IF(O$5&gt;$N147,5,$K147)*10+IF(AND($F147&gt;=O$5,$F147&lt;=O$6),IF(AND($G147&gt;=O$5,$G147&lt;=O$6),5,IF($L147=1,2,1)),IF(AND($G147&gt;=O$5,$G147&lt;=O$6),IF($M147&gt;0,4,3),0)),IF(AND($D147&lt;=O$6,$E147&gt;=O$5),60,0)))</f>
        <v/>
      </c>
      <c r="P147" s="80" t="str">
        <f>IF(OR($A147="",NOT(ISNUMBER($G147))),"",IF(AND($F147&lt;=P$6,$G147&gt;=P$5),IF(P$5&gt;$N147,5,$K147)*10+IF(AND($F147&gt;=P$5,$F147&lt;=P$6),IF(AND($G147&gt;=P$5,$G147&lt;=P$6),5,IF($L147=1,2,1)),IF(AND($G147&gt;=P$5,$G147&lt;=P$6),IF($M147&gt;0,4,3),0)),IF(AND($D147&lt;=P$6,$E147&gt;=P$5),60,0)))</f>
        <v/>
      </c>
      <c r="Q147" s="80" t="str">
        <f>IF(OR($A147="",NOT(ISNUMBER($G147))),"",IF(AND($F147&lt;=Q$6,$G147&gt;=Q$5),IF(Q$5&gt;$N147,5,$K147)*10+IF(AND($F147&gt;=Q$5,$F147&lt;=Q$6),IF(AND($G147&gt;=Q$5,$G147&lt;=Q$6),5,IF($L147=1,2,1)),IF(AND($G147&gt;=Q$5,$G147&lt;=Q$6),IF($M147&gt;0,4,3),0)),IF(AND($D147&lt;=Q$6,$E147&gt;=Q$5),60,0)))</f>
        <v/>
      </c>
      <c r="R147" s="80" t="str">
        <f>IF(OR($A147="",NOT(ISNUMBER($G147))),"",IF(AND($F147&lt;=R$6,$G147&gt;=R$5),IF(R$5&gt;$N147,5,$K147)*10+IF(AND($F147&gt;=R$5,$F147&lt;=R$6),IF(AND($G147&gt;=R$5,$G147&lt;=R$6),5,IF($L147=1,2,1)),IF(AND($G147&gt;=R$5,$G147&lt;=R$6),IF($M147&gt;0,4,3),0)),IF(AND($D147&lt;=R$6,$E147&gt;=R$5),60,0)))</f>
        <v/>
      </c>
      <c r="S147" s="80" t="str">
        <f>IF(OR($A147="",NOT(ISNUMBER($G147))),"",IF(AND($F147&lt;=S$6,$G147&gt;=S$5),IF(S$5&gt;$N147,5,$K147)*10+IF(AND($F147&gt;=S$5,$F147&lt;=S$6),IF(AND($G147&gt;=S$5,$G147&lt;=S$6),5,IF($L147=1,2,1)),IF(AND($G147&gt;=S$5,$G147&lt;=S$6),IF($M147&gt;0,4,3),0)),IF(AND($D147&lt;=S$6,$E147&gt;=S$5),60,0)))</f>
        <v/>
      </c>
      <c r="T147" s="80" t="str">
        <f>IF(OR($A147="",NOT(ISNUMBER($G147))),"",IF(AND($F147&lt;=T$6,$G147&gt;=T$5),IF(T$5&gt;$N147,5,$K147)*10+IF(AND($F147&gt;=T$5,$F147&lt;=T$6),IF(AND($G147&gt;=T$5,$G147&lt;=T$6),5,IF($L147=1,2,1)),IF(AND($G147&gt;=T$5,$G147&lt;=T$6),IF($M147&gt;0,4,3),0)),IF(AND($D147&lt;=T$6,$E147&gt;=T$5),60,0)))</f>
        <v/>
      </c>
      <c r="U147" s="80" t="str">
        <f>IF(OR($A147="",NOT(ISNUMBER($G147))),"",IF(AND($F147&lt;=U$6,$G147&gt;=U$5),IF(U$5&gt;$N147,5,$K147)*10+IF(AND($F147&gt;=U$5,$F147&lt;=U$6),IF(AND($G147&gt;=U$5,$G147&lt;=U$6),5,IF($L147=1,2,1)),IF(AND($G147&gt;=U$5,$G147&lt;=U$6),IF($M147&gt;0,4,3),0)),IF(AND($D147&lt;=U$6,$E147&gt;=U$5),60,0)))</f>
        <v/>
      </c>
      <c r="V147" s="80" t="str">
        <f>IF(OR($A147="",NOT(ISNUMBER($G147))),"",IF(AND($F147&lt;=V$6,$G147&gt;=V$5),IF(V$5&gt;$N147,5,$K147)*10+IF(AND($F147&gt;=V$5,$F147&lt;=V$6),IF(AND($G147&gt;=V$5,$G147&lt;=V$6),5,IF($L147=1,2,1)),IF(AND($G147&gt;=V$5,$G147&lt;=V$6),IF($M147&gt;0,4,3),0)),IF(AND($D147&lt;=V$6,$E147&gt;=V$5),60,0)))</f>
        <v/>
      </c>
      <c r="W147" s="80" t="str">
        <f>IF(OR($A147="",NOT(ISNUMBER($G147))),"",IF(AND($F147&lt;=W$6,$G147&gt;=W$5),IF(W$5&gt;$N147,5,$K147)*10+IF(AND($F147&gt;=W$5,$F147&lt;=W$6),IF(AND($G147&gt;=W$5,$G147&lt;=W$6),5,IF($L147=1,2,1)),IF(AND($G147&gt;=W$5,$G147&lt;=W$6),IF($M147&gt;0,4,3),0)),IF(AND($D147&lt;=W$6,$E147&gt;=W$5),60,0)))</f>
        <v/>
      </c>
      <c r="X147" s="80" t="str">
        <f>IF(OR($A147="",NOT(ISNUMBER($G147))),"",IF(AND($F147&lt;=X$6,$G147&gt;=X$5),IF(X$5&gt;$N147,5,$K147)*10+IF(AND($F147&gt;=X$5,$F147&lt;=X$6),IF(AND($G147&gt;=X$5,$G147&lt;=X$6),5,IF($L147=1,2,1)),IF(AND($G147&gt;=X$5,$G147&lt;=X$6),IF($M147&gt;0,4,3),0)),IF(AND($D147&lt;=X$6,$E147&gt;=X$5),60,0)))</f>
        <v/>
      </c>
      <c r="Y147" s="80" t="str">
        <f>IF(OR($A147="",NOT(ISNUMBER($G147))),"",IF(AND($F147&lt;=Y$6,$G147&gt;=Y$5),IF(Y$5&gt;$N147,5,$K147)*10+IF(AND($F147&gt;=Y$5,$F147&lt;=Y$6),IF(AND($G147&gt;=Y$5,$G147&lt;=Y$6),5,IF($L147=1,2,1)),IF(AND($G147&gt;=Y$5,$G147&lt;=Y$6),IF($M147&gt;0,4,3),0)),IF(AND($D147&lt;=Y$6,$E147&gt;=Y$5),60,0)))</f>
        <v/>
      </c>
      <c r="Z147" s="80" t="str">
        <f>IF(OR($A147="",NOT(ISNUMBER($G147))),"",IF(AND($F147&lt;=Z$6,$G147&gt;=Z$5),IF(Z$5&gt;$N147,5,$K147)*10+IF(AND($F147&gt;=Z$5,$F147&lt;=Z$6),IF(AND($G147&gt;=Z$5,$G147&lt;=Z$6),5,IF($L147=1,2,1)),IF(AND($G147&gt;=Z$5,$G147&lt;=Z$6),IF($M147&gt;0,4,3),0)),IF(AND($D147&lt;=Z$6,$E147&gt;=Z$5),60,0)))</f>
        <v/>
      </c>
      <c r="AA147" s="80" t="str">
        <f>IF(OR($A147="",NOT(ISNUMBER($G147))),"",IF(AND($F147&lt;=AA$6,$G147&gt;=AA$5),IF(AA$5&gt;$N147,5,$K147)*10+IF(AND($F147&gt;=AA$5,$F147&lt;=AA$6),IF(AND($G147&gt;=AA$5,$G147&lt;=AA$6),5,IF($L147=1,2,1)),IF(AND($G147&gt;=AA$5,$G147&lt;=AA$6),IF($M147&gt;0,4,3),0)),IF(AND($D147&lt;=AA$6,$E147&gt;=AA$5),60,0)))</f>
        <v/>
      </c>
      <c r="AB147" s="80" t="str">
        <f>IF(OR($A147="",NOT(ISNUMBER($G147))),"",IF(AND($F147&lt;=AB$6,$G147&gt;=AB$5),IF(AB$5&gt;$N147,5,$K147)*10+IF(AND($F147&gt;=AB$5,$F147&lt;=AB$6),IF(AND($G147&gt;=AB$5,$G147&lt;=AB$6),5,IF($L147=1,2,1)),IF(AND($G147&gt;=AB$5,$G147&lt;=AB$6),IF($M147&gt;0,4,3),0)),IF(AND($D147&lt;=AB$6,$E147&gt;=AB$5),60,0)))</f>
        <v/>
      </c>
      <c r="AC147" s="80" t="str">
        <f>IF(OR($A147="",NOT(ISNUMBER($G147))),"",IF(AND($F147&lt;=AC$6,$G147&gt;=AC$5),IF(AC$5&gt;$N147,5,$K147)*10+IF(AND($F147&gt;=AC$5,$F147&lt;=AC$6),IF(AND($G147&gt;=AC$5,$G147&lt;=AC$6),5,IF($L147=1,2,1)),IF(AND($G147&gt;=AC$5,$G147&lt;=AC$6),IF($M147&gt;0,4,3),0)),IF(AND($D147&lt;=AC$6,$E147&gt;=AC$5),60,0)))</f>
        <v/>
      </c>
      <c r="AD147" s="80" t="str">
        <f>IF(OR($A147="",NOT(ISNUMBER($G147))),"",IF(AND($F147&lt;=AD$6,$G147&gt;=AD$5),IF(AD$5&gt;$N147,5,$K147)*10+IF(AND($F147&gt;=AD$5,$F147&lt;=AD$6),IF(AND($G147&gt;=AD$5,$G147&lt;=AD$6),5,IF($L147=1,2,1)),IF(AND($G147&gt;=AD$5,$G147&lt;=AD$6),IF($M147&gt;0,4,3),0)),IF(AND($D147&lt;=AD$6,$E147&gt;=AD$5),60,0)))</f>
        <v/>
      </c>
      <c r="AE147" s="80" t="str">
        <f>IF(OR($A147="",NOT(ISNUMBER($G147))),"",IF(AND($F147&lt;=AE$6,$G147&gt;=AE$5),IF(AE$5&gt;$N147,5,$K147)*10+IF(AND($F147&gt;=AE$5,$F147&lt;=AE$6),IF(AND($G147&gt;=AE$5,$G147&lt;=AE$6),5,IF($L147=1,2,1)),IF(AND($G147&gt;=AE$5,$G147&lt;=AE$6),IF($M147&gt;0,4,3),0)),IF(AND($D147&lt;=AE$6,$E147&gt;=AE$5),60,0)))</f>
        <v/>
      </c>
      <c r="AF147" s="80" t="str">
        <f>IF(OR($A147="",NOT(ISNUMBER($G147))),"",IF(AND($F147&lt;=AF$6,$G147&gt;=AF$5),IF(AF$5&gt;$N147,5,$K147)*10+IF(AND($F147&gt;=AF$5,$F147&lt;=AF$6),IF(AND($G147&gt;=AF$5,$G147&lt;=AF$6),5,IF($L147=1,2,1)),IF(AND($G147&gt;=AF$5,$G147&lt;=AF$6),IF($M147&gt;0,4,3),0)),IF(AND($D147&lt;=AF$6,$E147&gt;=AF$5),60,0)))</f>
        <v/>
      </c>
      <c r="AG147" s="80" t="str">
        <f>IF(OR($A147="",NOT(ISNUMBER($G147))),"",IF(AND($F147&lt;=AG$6,$G147&gt;=AG$5),IF(AG$5&gt;$N147,5,$K147)*10+IF(AND($F147&gt;=AG$5,$F147&lt;=AG$6),IF(AND($G147&gt;=AG$5,$G147&lt;=AG$6),5,IF($L147=1,2,1)),IF(AND($G147&gt;=AG$5,$G147&lt;=AG$6),IF($M147&gt;0,4,3),0)),IF(AND($D147&lt;=AG$6,$E147&gt;=AG$5),60,0)))</f>
        <v/>
      </c>
      <c r="AH147" s="80" t="str">
        <f>IF(OR($A147="",NOT(ISNUMBER($G147))),"",IF(AND($F147&lt;=AH$6,$G147&gt;=AH$5),IF(AH$5&gt;$N147,5,$K147)*10+IF(AND($F147&gt;=AH$5,$F147&lt;=AH$6),IF(AND($G147&gt;=AH$5,$G147&lt;=AH$6),5,IF($L147=1,2,1)),IF(AND($G147&gt;=AH$5,$G147&lt;=AH$6),IF($M147&gt;0,4,3),0)),IF(AND($D147&lt;=AH$6,$E147&gt;=AH$5),60,0)))</f>
        <v/>
      </c>
      <c r="AI147" s="80" t="str">
        <f>IF(OR($A147="",NOT(ISNUMBER($G147))),"",IF(AND($F147&lt;=AI$6,$G147&gt;=AI$5),IF(AI$5&gt;$N147,5,$K147)*10+IF(AND($F147&gt;=AI$5,$F147&lt;=AI$6),IF(AND($G147&gt;=AI$5,$G147&lt;=AI$6),5,IF($L147=1,2,1)),IF(AND($G147&gt;=AI$5,$G147&lt;=AI$6),IF($M147&gt;0,4,3),0)),IF(AND($D147&lt;=AI$6,$E147&gt;=AI$5),60,0)))</f>
        <v/>
      </c>
      <c r="AJ147" s="80" t="str">
        <f>IF(OR($A147="",NOT(ISNUMBER($G147))),"",IF(AND($F147&lt;=AJ$6,$G147&gt;=AJ$5),IF(AJ$5&gt;$N147,5,$K147)*10+IF(AND($F147&gt;=AJ$5,$F147&lt;=AJ$6),IF(AND($G147&gt;=AJ$5,$G147&lt;=AJ$6),5,IF($L147=1,2,1)),IF(AND($G147&gt;=AJ$5,$G147&lt;=AJ$6),IF($M147&gt;0,4,3),0)),IF(AND($D147&lt;=AJ$6,$E147&gt;=AJ$5),60,0)))</f>
        <v/>
      </c>
      <c r="AK147" s="80" t="str">
        <f>IF(OR($A147="",NOT(ISNUMBER($G147))),"",IF(AND($F147&lt;=AK$6,$G147&gt;=AK$5),IF(AK$5&gt;$N147,5,$K147)*10+IF(AND($F147&gt;=AK$5,$F147&lt;=AK$6),IF(AND($G147&gt;=AK$5,$G147&lt;=AK$6),5,IF($L147=1,2,1)),IF(AND($G147&gt;=AK$5,$G147&lt;=AK$6),IF($M147&gt;0,4,3),0)),IF(AND($D147&lt;=AK$6,$E147&gt;=AK$5),60,0)))</f>
        <v/>
      </c>
      <c r="AL147" s="80" t="str">
        <f>IF(OR($A147="",NOT(ISNUMBER($G147))),"",IF(AND($F147&lt;=AL$6,$G147&gt;=AL$5),IF(AL$5&gt;$N147,5,$K147)*10+IF(AND($F147&gt;=AL$5,$F147&lt;=AL$6),IF(AND($G147&gt;=AL$5,$G147&lt;=AL$6),5,IF($L147=1,2,1)),IF(AND($G147&gt;=AL$5,$G147&lt;=AL$6),IF($M147&gt;0,4,3),0)),IF(AND($D147&lt;=AL$6,$E147&gt;=AL$5),60,0)))</f>
        <v/>
      </c>
      <c r="AM147" s="80" t="str">
        <f>IF(OR($A147="",NOT(ISNUMBER($G147))),"",IF(AND($F147&lt;=AM$6,$G147&gt;=AM$5),IF(AM$5&gt;$N147,5,$K147)*10+IF(AND($F147&gt;=AM$5,$F147&lt;=AM$6),IF(AND($G147&gt;=AM$5,$G147&lt;=AM$6),5,IF($L147=1,2,1)),IF(AND($G147&gt;=AM$5,$G147&lt;=AM$6),IF($M147&gt;0,4,3),0)),IF(AND($D147&lt;=AM$6,$E147&gt;=AM$5),60,0)))</f>
        <v/>
      </c>
      <c r="AN147" s="80" t="str">
        <f>IF(OR($A147="",NOT(ISNUMBER($G147))),"",IF(AND($F147&lt;=AN$6,$G147&gt;=AN$5),IF(AN$5&gt;$N147,5,$K147)*10+IF(AND($F147&gt;=AN$5,$F147&lt;=AN$6),IF(AND($G147&gt;=AN$5,$G147&lt;=AN$6),5,IF($L147=1,2,1)),IF(AND($G147&gt;=AN$5,$G147&lt;=AN$6),IF($M147&gt;0,4,3),0)),IF(AND($D147&lt;=AN$6,$E147&gt;=AN$5),60,0)))</f>
        <v/>
      </c>
      <c r="AO147" s="80" t="str">
        <f>IF(OR($A147="",NOT(ISNUMBER($G147))),"",IF(AND($F147&lt;=AO$6,$G147&gt;=AO$5),IF(AO$5&gt;$N147,5,$K147)*10+IF(AND($F147&gt;=AO$5,$F147&lt;=AO$6),IF(AND($G147&gt;=AO$5,$G147&lt;=AO$6),5,IF($L147=1,2,1)),IF(AND($G147&gt;=AO$5,$G147&lt;=AO$6),IF($M147&gt;0,4,3),0)),IF(AND($D147&lt;=AO$6,$E147&gt;=AO$5),60,0)))</f>
        <v/>
      </c>
      <c r="AP147" s="80" t="str">
        <f>IF(OR($A147="",NOT(ISNUMBER($G147))),"",IF(AND($F147&lt;=AP$6,$G147&gt;=AP$5),IF(AP$5&gt;$N147,5,$K147)*10+IF(AND($F147&gt;=AP$5,$F147&lt;=AP$6),IF(AND($G147&gt;=AP$5,$G147&lt;=AP$6),5,IF($L147=1,2,1)),IF(AND($G147&gt;=AP$5,$G147&lt;=AP$6),IF($M147&gt;0,4,3),0)),IF(AND($D147&lt;=AP$6,$E147&gt;=AP$5),60,0)))</f>
        <v/>
      </c>
      <c r="AQ147" s="80" t="str">
        <f>IF(OR($A147="",NOT(ISNUMBER($G147))),"",IF(AND($F147&lt;=AQ$6,$G147&gt;=AQ$5),IF(AQ$5&gt;$N147,5,$K147)*10+IF(AND($F147&gt;=AQ$5,$F147&lt;=AQ$6),IF(AND($G147&gt;=AQ$5,$G147&lt;=AQ$6),5,IF($L147=1,2,1)),IF(AND($G147&gt;=AQ$5,$G147&lt;=AQ$6),IF($M147&gt;0,4,3),0)),IF(AND($D147&lt;=AQ$6,$E147&gt;=AQ$5),60,0)))</f>
        <v/>
      </c>
      <c r="AR147" s="80" t="str">
        <f>IF(OR($A147="",NOT(ISNUMBER($G147))),"",IF(AND($F147&lt;=AR$6,$G147&gt;=AR$5),IF(AR$5&gt;$N147,5,$K147)*10+IF(AND($F147&gt;=AR$5,$F147&lt;=AR$6),IF(AND($G147&gt;=AR$5,$G147&lt;=AR$6),5,IF($L147=1,2,1)),IF(AND($G147&gt;=AR$5,$G147&lt;=AR$6),IF($M147&gt;0,4,3),0)),IF(AND($D147&lt;=AR$6,$E147&gt;=AR$5),60,0)))</f>
        <v/>
      </c>
      <c r="AS147" s="80" t="str">
        <f>IF(OR($A147="",NOT(ISNUMBER($G147))),"",IF(AND($F147&lt;=AS$6,$G147&gt;=AS$5),IF(AS$5&gt;$N147,5,$K147)*10+IF(AND($F147&gt;=AS$5,$F147&lt;=AS$6),IF(AND($G147&gt;=AS$5,$G147&lt;=AS$6),5,IF($L147=1,2,1)),IF(AND($G147&gt;=AS$5,$G147&lt;=AS$6),IF($M147&gt;0,4,3),0)),IF(AND($D147&lt;=AS$6,$E147&gt;=AS$5),60,0)))</f>
        <v/>
      </c>
      <c r="AT147" s="80" t="str">
        <f>IF(OR($A147="",NOT(ISNUMBER($G147))),"",IF(AND($F147&lt;=AT$6,$G147&gt;=AT$5),IF(AT$5&gt;$N147,5,$K147)*10+IF(AND($F147&gt;=AT$5,$F147&lt;=AT$6),IF(AND($G147&gt;=AT$5,$G147&lt;=AT$6),5,IF($L147=1,2,1)),IF(AND($G147&gt;=AT$5,$G147&lt;=AT$6),IF($M147&gt;0,4,3),0)),IF(AND($D147&lt;=AT$6,$E147&gt;=AT$5),60,0)))</f>
        <v/>
      </c>
      <c r="AU147" s="80" t="str">
        <f>IF(OR($A147="",NOT(ISNUMBER($G147))),"",IF(AND($F147&lt;=AU$6,$G147&gt;=AU$5),IF(AU$5&gt;$N147,5,$K147)*10+IF(AND($F147&gt;=AU$5,$F147&lt;=AU$6),IF(AND($G147&gt;=AU$5,$G147&lt;=AU$6),5,IF($L147=1,2,1)),IF(AND($G147&gt;=AU$5,$G147&lt;=AU$6),IF($M147&gt;0,4,3),0)),IF(AND($D147&lt;=AU$6,$E147&gt;=AU$5),60,0)))</f>
        <v/>
      </c>
      <c r="AV147" s="80" t="str">
        <f>IF(OR($A147="",NOT(ISNUMBER($G147))),"",IF(AND($F147&lt;=AV$6,$G147&gt;=AV$5),IF(AV$5&gt;$N147,5,$K147)*10+IF(AND($F147&gt;=AV$5,$F147&lt;=AV$6),IF(AND($G147&gt;=AV$5,$G147&lt;=AV$6),5,IF($L147=1,2,1)),IF(AND($G147&gt;=AV$5,$G147&lt;=AV$6),IF($M147&gt;0,4,3),0)),IF(AND($D147&lt;=AV$6,$E147&gt;=AV$5),60,0)))</f>
        <v/>
      </c>
      <c r="AW147" s="80" t="str">
        <f>IF(OR($A147="",NOT(ISNUMBER($G147))),"",IF(AND($F147&lt;=AW$6,$G147&gt;=AW$5),IF(AW$5&gt;$N147,5,$K147)*10+IF(AND($F147&gt;=AW$5,$F147&lt;=AW$6),IF(AND($G147&gt;=AW$5,$G147&lt;=AW$6),5,IF($L147=1,2,1)),IF(AND($G147&gt;=AW$5,$G147&lt;=AW$6),IF($M147&gt;0,4,3),0)),IF(AND($D147&lt;=AW$6,$E147&gt;=AW$5),60,0)))</f>
        <v/>
      </c>
      <c r="AX147" s="80" t="str">
        <f>IF(OR($A147="",NOT(ISNUMBER($G147))),"",IF(AND($F147&lt;=AX$6,$G147&gt;=AX$5),IF(AX$5&gt;$N147,5,$K147)*10+IF(AND($F147&gt;=AX$5,$F147&lt;=AX$6),IF(AND($G147&gt;=AX$5,$G147&lt;=AX$6),5,IF($L147=1,2,1)),IF(AND($G147&gt;=AX$5,$G147&lt;=AX$6),IF($M147&gt;0,4,3),0)),IF(AND($D147&lt;=AX$6,$E147&gt;=AX$5),60,0)))</f>
        <v/>
      </c>
      <c r="AY147" s="80" t="str">
        <f>IF(OR($A147="",NOT(ISNUMBER($G147))),"",IF(AND($F147&lt;=AY$6,$G147&gt;=AY$5),IF(AY$5&gt;$N147,5,$K147)*10+IF(AND($F147&gt;=AY$5,$F147&lt;=AY$6),IF(AND($G147&gt;=AY$5,$G147&lt;=AY$6),5,IF($L147=1,2,1)),IF(AND($G147&gt;=AY$5,$G147&lt;=AY$6),IF($M147&gt;0,4,3),0)),IF(AND($D147&lt;=AY$6,$E147&gt;=AY$5),60,0)))</f>
        <v/>
      </c>
      <c r="AZ147" s="80" t="str">
        <f>IF(OR($A147="",NOT(ISNUMBER($G147))),"",IF(AND($F147&lt;=AZ$6,$G147&gt;=AZ$5),IF(AZ$5&gt;$N147,5,$K147)*10+IF(AND($F147&gt;=AZ$5,$F147&lt;=AZ$6),IF(AND($G147&gt;=AZ$5,$G147&lt;=AZ$6),5,IF($L147=1,2,1)),IF(AND($G147&gt;=AZ$5,$G147&lt;=AZ$6),IF($M147&gt;0,4,3),0)),IF(AND($D147&lt;=AZ$6,$E147&gt;=AZ$5),60,0)))</f>
        <v/>
      </c>
      <c r="BA147" s="80" t="str">
        <f>IF(OR($A147="",NOT(ISNUMBER($G147))),"",IF(AND($F147&lt;=BA$6,$G147&gt;=BA$5),IF(BA$5&gt;$N147,5,$K147)*10+IF(AND($F147&gt;=BA$5,$F147&lt;=BA$6),IF(AND($G147&gt;=BA$5,$G147&lt;=BA$6),5,IF($L147=1,2,1)),IF(AND($G147&gt;=BA$5,$G147&lt;=BA$6),IF($M147&gt;0,4,3),0)),IF(AND($D147&lt;=BA$6,$E147&gt;=BA$5),60,0)))</f>
        <v/>
      </c>
      <c r="BB147" s="80" t="str">
        <f>IF(OR($A147="",NOT(ISNUMBER($G147))),"",IF(AND($F147&lt;=BB$6,$G147&gt;=BB$5),IF(BB$5&gt;$N147,5,$K147)*10+IF(AND($F147&gt;=BB$5,$F147&lt;=BB$6),IF(AND($G147&gt;=BB$5,$G147&lt;=BB$6),5,IF($L147=1,2,1)),IF(AND($G147&gt;=BB$5,$G147&lt;=BB$6),IF($M147&gt;0,4,3),0)),IF(AND($D147&lt;=BB$6,$E147&gt;=BB$5),60,0)))</f>
        <v/>
      </c>
      <c r="BC147" s="80" t="str">
        <f>IF(OR($A147="",NOT(ISNUMBER($G147))),"",IF(AND($F147&lt;=BC$6,$G147&gt;=BC$5),IF(BC$5&gt;$N147,5,$K147)*10+IF(AND($F147&gt;=BC$5,$F147&lt;=BC$6),IF(AND($G147&gt;=BC$5,$G147&lt;=BC$6),5,IF($L147=1,2,1)),IF(AND($G147&gt;=BC$5,$G147&lt;=BC$6),IF($M147&gt;0,4,3),0)),IF(AND($D147&lt;=BC$6,$E147&gt;=BC$5),60,0)))</f>
        <v/>
      </c>
      <c r="BD147" s="80" t="str">
        <f>IF(OR($A147="",NOT(ISNUMBER($G147))),"",IF(AND($F147&lt;=BD$6,$G147&gt;=BD$5),IF(BD$5&gt;$N147,5,$K147)*10+IF(AND($F147&gt;=BD$5,$F147&lt;=BD$6),IF(AND($G147&gt;=BD$5,$G147&lt;=BD$6),5,IF($L147=1,2,1)),IF(AND($G147&gt;=BD$5,$G147&lt;=BD$6),IF($M147&gt;0,4,3),0)),IF(AND($D147&lt;=BD$6,$E147&gt;=BD$5),60,0)))</f>
        <v/>
      </c>
      <c r="BE147" s="80" t="str">
        <f>IF(OR($A147="",NOT(ISNUMBER($G147))),"",IF(AND($F147&lt;=BE$6,$G147&gt;=BE$5),IF(BE$5&gt;$N147,5,$K147)*10+IF(AND($F147&gt;=BE$5,$F147&lt;=BE$6),IF(AND($G147&gt;=BE$5,$G147&lt;=BE$6),5,IF($L147=1,2,1)),IF(AND($G147&gt;=BE$5,$G147&lt;=BE$6),IF($M147&gt;0,4,3),0)),IF(AND($D147&lt;=BE$6,$E147&gt;=BE$5),60,0)))</f>
        <v/>
      </c>
      <c r="BF147" s="80" t="str">
        <f>IF(OR($A147="",NOT(ISNUMBER($G147))),"",IF(AND($F147&lt;=BF$6,$G147&gt;=BF$5),IF(BF$5&gt;$N147,5,$K147)*10+IF(AND($F147&gt;=BF$5,$F147&lt;=BF$6),IF(AND($G147&gt;=BF$5,$G147&lt;=BF$6),5,IF($L147=1,2,1)),IF(AND($G147&gt;=BF$5,$G147&lt;=BF$6),IF($M147&gt;0,4,3),0)),IF(AND($D147&lt;=BF$6,$E147&gt;=BF$5),60,0)))</f>
        <v/>
      </c>
      <c r="BG147" s="80" t="str">
        <f>IF(OR($A147="",NOT(ISNUMBER($G147))),"",IF(AND($F147&lt;=BG$6,$G147&gt;=BG$5),IF(BG$5&gt;$N147,5,$K147)*10+IF(AND($F147&gt;=BG$5,$F147&lt;=BG$6),IF(AND($G147&gt;=BG$5,$G147&lt;=BG$6),5,IF($L147=1,2,1)),IF(AND($G147&gt;=BG$5,$G147&lt;=BG$6),IF($M147&gt;0,4,3),0)),IF(AND($D147&lt;=BG$6,$E147&gt;=BG$5),60,0)))</f>
        <v/>
      </c>
      <c r="BH147" s="80" t="str">
        <f>IF(OR($A147="",NOT(ISNUMBER($G147))),"",IF(AND($F147&lt;=BH$6,$G147&gt;=BH$5),IF(BH$5&gt;$N147,5,$K147)*10+IF(AND($F147&gt;=BH$5,$F147&lt;=BH$6),IF(AND($G147&gt;=BH$5,$G147&lt;=BH$6),5,IF($L147=1,2,1)),IF(AND($G147&gt;=BH$5,$G147&lt;=BH$6),IF($M147&gt;0,4,3),0)),IF(AND($D147&lt;=BH$6,$E147&gt;=BH$5),60,0)))</f>
        <v/>
      </c>
      <c r="BI147" s="80" t="str">
        <f>IF(OR($A147="",NOT(ISNUMBER($G147))),"",IF(AND($F147&lt;=BI$6,$G147&gt;=BI$5),IF(BI$5&gt;$N147,5,$K147)*10+IF(AND($F147&gt;=BI$5,$F147&lt;=BI$6),IF(AND($G147&gt;=BI$5,$G147&lt;=BI$6),5,IF($L147=1,2,1)),IF(AND($G147&gt;=BI$5,$G147&lt;=BI$6),IF($M147&gt;0,4,3),0)),IF(AND($D147&lt;=BI$6,$E147&gt;=BI$5),60,0)))</f>
        <v/>
      </c>
      <c r="BJ147" s="80" t="str">
        <f>IF(OR($A147="",NOT(ISNUMBER($G147))),"",IF(AND($F147&lt;=BJ$6,$G147&gt;=BJ$5),IF(BJ$5&gt;$N147,5,$K147)*10+IF(AND($F147&gt;=BJ$5,$F147&lt;=BJ$6),IF(AND($G147&gt;=BJ$5,$G147&lt;=BJ$6),5,IF($L147=1,2,1)),IF(AND($G147&gt;=BJ$5,$G147&lt;=BJ$6),IF($M147&gt;0,4,3),0)),IF(AND($D147&lt;=BJ$6,$E147&gt;=BJ$5),60,0)))</f>
        <v/>
      </c>
      <c r="BK147" s="80" t="str">
        <f>IF(OR($A147="",NOT(ISNUMBER($G147))),"",IF(AND($F147&lt;=BK$6,$G147&gt;=BK$5),IF(BK$5&gt;$N147,5,$K147)*10+IF(AND($F147&gt;=BK$5,$F147&lt;=BK$6),IF(AND($G147&gt;=BK$5,$G147&lt;=BK$6),5,IF($L147=1,2,1)),IF(AND($G147&gt;=BK$5,$G147&lt;=BK$6),IF($M147&gt;0,4,3),0)),IF(AND($D147&lt;=BK$6,$E147&gt;=BK$5),60,0)))</f>
        <v/>
      </c>
      <c r="BL147" s="80" t="str">
        <f>IF(OR($A147="",NOT(ISNUMBER($G147))),"",IF(AND($F147&lt;=BL$6,$G147&gt;=BL$5),IF(BL$5&gt;$N147,5,$K147)*10+IF(AND($F147&gt;=BL$5,$F147&lt;=BL$6),IF(AND($G147&gt;=BL$5,$G147&lt;=BL$6),5,IF($L147=1,2,1)),IF(AND($G147&gt;=BL$5,$G147&lt;=BL$6),IF($M147&gt;0,4,3),0)),IF(AND($D147&lt;=BL$6,$E147&gt;=BL$5),60,0)))</f>
        <v/>
      </c>
      <c r="BM147" s="80" t="str">
        <f>IF(OR($A147="",NOT(ISNUMBER($G147))),"",IF(AND($F147&lt;=BM$6,$G147&gt;=BM$5),IF(BM$5&gt;$N147,5,$K147)*10+IF(AND($F147&gt;=BM$5,$F147&lt;=BM$6),IF(AND($G147&gt;=BM$5,$G147&lt;=BM$6),5,IF($L147=1,2,1)),IF(AND($G147&gt;=BM$5,$G147&lt;=BM$6),IF($M147&gt;0,4,3),0)),IF(AND($D147&lt;=BM$6,$E147&gt;=BM$5),60,0)))</f>
        <v/>
      </c>
      <c r="BN147" s="80" t="str">
        <f>IF(OR($A147="",NOT(ISNUMBER($G147))),"",IF(AND($F147&lt;=BN$6,$G147&gt;=BN$5),IF(BN$5&gt;$N147,5,$K147)*10+IF(AND($F147&gt;=BN$5,$F147&lt;=BN$6),IF(AND($G147&gt;=BN$5,$G147&lt;=BN$6),5,IF($L147=1,2,1)),IF(AND($G147&gt;=BN$5,$G147&lt;=BN$6),IF($M147&gt;0,4,3),0)),IF(AND($D147&lt;=BN$6,$E147&gt;=BN$5),60,0)))</f>
        <v/>
      </c>
      <c r="BO147" s="80" t="str">
        <f>IF(OR($A147="",NOT(ISNUMBER($G147))),"",IF(AND($F147&lt;=BO$6,$G147&gt;=BO$5),IF(BO$5&gt;$N147,5,$K147)*10+IF(AND($F147&gt;=BO$5,$F147&lt;=BO$6),IF(AND($G147&gt;=BO$5,$G147&lt;=BO$6),5,IF($L147=1,2,1)),IF(AND($G147&gt;=BO$5,$G147&lt;=BO$6),IF($M147&gt;0,4,3),0)),IF(AND($D147&lt;=BO$6,$E147&gt;=BO$5),60,0)))</f>
        <v/>
      </c>
      <c r="BP147" s="80" t="str">
        <f>IF(OR($A147="",NOT(ISNUMBER($G147))),"",IF(AND($F147&lt;=BP$6,$G147&gt;=BP$5),IF(BP$5&gt;$N147,5,$K147)*10+IF(AND($F147&gt;=BP$5,$F147&lt;=BP$6),IF(AND($G147&gt;=BP$5,$G147&lt;=BP$6),5,IF($L147=1,2,1)),IF(AND($G147&gt;=BP$5,$G147&lt;=BP$6),IF($M147&gt;0,4,3),0)),IF(AND($D147&lt;=BP$6,$E147&gt;=BP$5),60,0)))</f>
        <v/>
      </c>
      <c r="BQ147" s="80" t="str">
        <f>IF(OR($A147="",NOT(ISNUMBER($G147))),"",IF(AND($F147&lt;=BQ$6,$G147&gt;=BQ$5),IF(BQ$5&gt;$N147,5,$K147)*10+IF(AND($F147&gt;=BQ$5,$F147&lt;=BQ$6),IF(AND($G147&gt;=BQ$5,$G147&lt;=BQ$6),5,IF($L147=1,2,1)),IF(AND($G147&gt;=BQ$5,$G147&lt;=BQ$6),IF($M147&gt;0,4,3),0)),IF(AND($D147&lt;=BQ$6,$E147&gt;=BQ$5),60,0)))</f>
        <v/>
      </c>
      <c r="BR147" s="80" t="str">
        <f>IF(OR($A147="",NOT(ISNUMBER($G147))),"",IF(AND($F147&lt;=BR$6,$G147&gt;=BR$5),IF(BR$5&gt;$N147,5,$K147)*10+IF(AND($F147&gt;=BR$5,$F147&lt;=BR$6),IF(AND($G147&gt;=BR$5,$G147&lt;=BR$6),5,IF($L147=1,2,1)),IF(AND($G147&gt;=BR$5,$G147&lt;=BR$6),IF($M147&gt;0,4,3),0)),IF(AND($D147&lt;=BR$6,$E147&gt;=BR$5),60,0)))</f>
        <v/>
      </c>
      <c r="BS147" s="80" t="str">
        <f>IF(OR($A147="",NOT(ISNUMBER($G147))),"",IF(AND($F147&lt;=BS$6,$G147&gt;=BS$5),IF(BS$5&gt;$N147,5,$K147)*10+IF(AND($F147&gt;=BS$5,$F147&lt;=BS$6),IF(AND($G147&gt;=BS$5,$G147&lt;=BS$6),5,IF($L147=1,2,1)),IF(AND($G147&gt;=BS$5,$G147&lt;=BS$6),IF($M147&gt;0,4,3),0)),IF(AND($D147&lt;=BS$6,$E147&gt;=BS$5),60,0)))</f>
        <v/>
      </c>
      <c r="BT147" s="80" t="str">
        <f>IF(OR($A147="",NOT(ISNUMBER($G147))),"",IF(AND($F147&lt;=BT$6,$G147&gt;=BT$5),IF(BT$5&gt;$N147,5,$K147)*10+IF(AND($F147&gt;=BT$5,$F147&lt;=BT$6),IF(AND($G147&gt;=BT$5,$G147&lt;=BT$6),5,IF($L147=1,2,1)),IF(AND($G147&gt;=BT$5,$G147&lt;=BT$6),IF($M147&gt;0,4,3),0)),IF(AND($D147&lt;=BT$6,$E147&gt;=BT$5),60,0)))</f>
        <v/>
      </c>
      <c r="BU147" s="80" t="str">
        <f>IF(OR($A147="",NOT(ISNUMBER($G147))),"",IF(AND($F147&lt;=BU$6,$G147&gt;=BU$5),IF(BU$5&gt;$N147,5,$K147)*10+IF(AND($F147&gt;=BU$5,$F147&lt;=BU$6),IF(AND($G147&gt;=BU$5,$G147&lt;=BU$6),5,IF($L147=1,2,1)),IF(AND($G147&gt;=BU$5,$G147&lt;=BU$6),IF($M147&gt;0,4,3),0)),IF(AND($D147&lt;=BU$6,$E147&gt;=BU$5),60,0)))</f>
        <v/>
      </c>
      <c r="BV147" s="80" t="str">
        <f>IF(OR($A147="",NOT(ISNUMBER($G147))),"",IF(AND($F147&lt;=BV$6,$G147&gt;=BV$5),IF(BV$5&gt;$N147,5,$K147)*10+IF(AND($F147&gt;=BV$5,$F147&lt;=BV$6),IF(AND($G147&gt;=BV$5,$G147&lt;=BV$6),5,IF($L147=1,2,1)),IF(AND($G147&gt;=BV$5,$G147&lt;=BV$6),IF($M147&gt;0,4,3),0)),IF(AND($D147&lt;=BV$6,$E147&gt;=BV$5),60,0)))</f>
        <v/>
      </c>
      <c r="BW147" s="80" t="str">
        <f>IF(OR($A147="",NOT(ISNUMBER($G147))),"",IF(AND($F147&lt;=BW$6,$G147&gt;=BW$5),IF(BW$5&gt;$N147,5,$K147)*10+IF(AND($F147&gt;=BW$5,$F147&lt;=BW$6),IF(AND($G147&gt;=BW$5,$G147&lt;=BW$6),5,IF($L147=1,2,1)),IF(AND($G147&gt;=BW$5,$G147&lt;=BW$6),IF($M147&gt;0,4,3),0)),IF(AND($D147&lt;=BW$6,$E147&gt;=BW$5),60,0)))</f>
        <v/>
      </c>
      <c r="BX147" s="80" t="str">
        <f>IF(OR($A147="",NOT(ISNUMBER($G147))),"",IF(AND($F147&lt;=BX$6,$G147&gt;=BX$5),IF(BX$5&gt;$N147,5,$K147)*10+IF(AND($F147&gt;=BX$5,$F147&lt;=BX$6),IF(AND($G147&gt;=BX$5,$G147&lt;=BX$6),5,IF($L147=1,2,1)),IF(AND($G147&gt;=BX$5,$G147&lt;=BX$6),IF($M147&gt;0,4,3),0)),IF(AND($D147&lt;=BX$6,$E147&gt;=BX$5),60,0)))</f>
        <v/>
      </c>
      <c r="BY147" s="80" t="str">
        <f>IF(OR($A147="",NOT(ISNUMBER($G147))),"",IF(AND($F147&lt;=BY$6,$G147&gt;=BY$5),IF(BY$5&gt;$N147,5,$K147)*10+IF(AND($F147&gt;=BY$5,$F147&lt;=BY$6),IF(AND($G147&gt;=BY$5,$G147&lt;=BY$6),5,IF($L147=1,2,1)),IF(AND($G147&gt;=BY$5,$G147&lt;=BY$6),IF($M147&gt;0,4,3),0)),IF(AND($D147&lt;=BY$6,$E147&gt;=BY$5),60,0)))</f>
        <v/>
      </c>
      <c r="BZ147" s="80" t="str">
        <f>IF(OR($A147="",NOT(ISNUMBER($G147))),"",IF(AND($F147&lt;=BZ$6,$G147&gt;=BZ$5),IF(BZ$5&gt;$N147,5,$K147)*10+IF(AND($F147&gt;=BZ$5,$F147&lt;=BZ$6),IF(AND($G147&gt;=BZ$5,$G147&lt;=BZ$6),5,IF($L147=1,2,1)),IF(AND($G147&gt;=BZ$5,$G147&lt;=BZ$6),IF($M147&gt;0,4,3),0)),IF(AND($D147&lt;=BZ$6,$E147&gt;=BZ$5),60,0)))</f>
        <v/>
      </c>
      <c r="CA147" s="80" t="str">
        <f>IF(OR($A147="",NOT(ISNUMBER($G147))),"",IF(AND($F147&lt;=CA$6,$G147&gt;=CA$5),IF(CA$5&gt;$N147,5,$K147)*10+IF(AND($F147&gt;=CA$5,$F147&lt;=CA$6),IF(AND($G147&gt;=CA$5,$G147&lt;=CA$6),5,IF($L147=1,2,1)),IF(AND($G147&gt;=CA$5,$G147&lt;=CA$6),IF($M147&gt;0,4,3),0)),IF(AND($D147&lt;=CA$6,$E147&gt;=CA$5),60,0)))</f>
        <v/>
      </c>
      <c r="CB147" s="80" t="str">
        <f>IF(OR($A147="",NOT(ISNUMBER($G147))),"",IF(AND($F147&lt;=CB$6,$G147&gt;=CB$5),IF(CB$5&gt;$N147,5,$K147)*10+IF(AND($F147&gt;=CB$5,$F147&lt;=CB$6),IF(AND($G147&gt;=CB$5,$G147&lt;=CB$6),5,IF($L147=1,2,1)),IF(AND($G147&gt;=CB$5,$G147&lt;=CB$6),IF($M147&gt;0,4,3),0)),IF(AND($D147&lt;=CB$6,$E147&gt;=CB$5),60,0)))</f>
        <v/>
      </c>
      <c r="CC147" s="80" t="str">
        <f>IF(OR($A147="",NOT(ISNUMBER($G147))),"",IF(AND($F147&lt;=CC$6,$G147&gt;=CC$5),IF(CC$5&gt;$N147,5,$K147)*10+IF(AND($F147&gt;=CC$5,$F147&lt;=CC$6),IF(AND($G147&gt;=CC$5,$G147&lt;=CC$6),5,IF($L147=1,2,1)),IF(AND($G147&gt;=CC$5,$G147&lt;=CC$6),IF($M147&gt;0,4,3),0)),IF(AND($D147&lt;=CC$6,$E147&gt;=CC$5),60,0)))</f>
        <v/>
      </c>
      <c r="CD147" s="80" t="str">
        <f>IF(OR($A147="",NOT(ISNUMBER($G147))),"",IF(AND($F147&lt;=CD$6,$G147&gt;=CD$5),IF(CD$5&gt;$N147,5,$K147)*10+IF(AND($F147&gt;=CD$5,$F147&lt;=CD$6),IF(AND($G147&gt;=CD$5,$G147&lt;=CD$6),5,IF($L147=1,2,1)),IF(AND($G147&gt;=CD$5,$G147&lt;=CD$6),IF($M147&gt;0,4,3),0)),IF(AND($D147&lt;=CD$6,$E147&gt;=CD$5),60,0)))</f>
        <v/>
      </c>
      <c r="CE147" s="80" t="str">
        <f>IF(OR($A147="",NOT(ISNUMBER($G147))),"",IF(AND($F147&lt;=CE$6,$G147&gt;=CE$5),IF(CE$5&gt;$N147,5,$K147)*10+IF(AND($F147&gt;=CE$5,$F147&lt;=CE$6),IF(AND($G147&gt;=CE$5,$G147&lt;=CE$6),5,IF($L147=1,2,1)),IF(AND($G147&gt;=CE$5,$G147&lt;=CE$6),IF($M147&gt;0,4,3),0)),IF(AND($D147&lt;=CE$6,$E147&gt;=CE$5),60,0)))</f>
        <v/>
      </c>
      <c r="CF147" s="80" t="str">
        <f>IF(OR($A147="",NOT(ISNUMBER($G147))),"",IF(AND($F147&lt;=CF$6,$G147&gt;=CF$5),IF(CF$5&gt;$N147,5,$K147)*10+IF(AND($F147&gt;=CF$5,$F147&lt;=CF$6),IF(AND($G147&gt;=CF$5,$G147&lt;=CF$6),5,IF($L147=1,2,1)),IF(AND($G147&gt;=CF$5,$G147&lt;=CF$6),IF($M147&gt;0,4,3),0)),IF(AND($D147&lt;=CF$6,$E147&gt;=CF$5),60,0)))</f>
        <v/>
      </c>
      <c r="CG147" s="80" t="str">
        <f>IF(OR($A147="",NOT(ISNUMBER($G147))),"",IF(AND($F147&lt;=CG$6,$G147&gt;=CG$5),IF(CG$5&gt;$N147,5,$K147)*10+IF(AND($F147&gt;=CG$5,$F147&lt;=CG$6),IF(AND($G147&gt;=CG$5,$G147&lt;=CG$6),5,IF($L147=1,2,1)),IF(AND($G147&gt;=CG$5,$G147&lt;=CG$6),IF($M147&gt;0,4,3),0)),IF(AND($D147&lt;=CG$6,$E147&gt;=CG$5),60,0)))</f>
        <v/>
      </c>
      <c r="CH147" s="80" t="str">
        <f>IF(OR($A147="",NOT(ISNUMBER($G147))),"",IF(AND($F147&lt;=CH$6,$G147&gt;=CH$5),IF(CH$5&gt;$N147,5,$K147)*10+IF(AND($F147&gt;=CH$5,$F147&lt;=CH$6),IF(AND($G147&gt;=CH$5,$G147&lt;=CH$6),5,IF($L147=1,2,1)),IF(AND($G147&gt;=CH$5,$G147&lt;=CH$6),IF($M147&gt;0,4,3),0)),IF(AND($D147&lt;=CH$6,$E147&gt;=CH$5),60,0)))</f>
        <v/>
      </c>
      <c r="CI147" s="80" t="str">
        <f>IF(OR($A147="",NOT(ISNUMBER($G147))),"",IF(AND($F147&lt;=CI$6,$G147&gt;=CI$5),IF(CI$5&gt;$N147,5,$K147)*10+IF(AND($F147&gt;=CI$5,$F147&lt;=CI$6),IF(AND($G147&gt;=CI$5,$G147&lt;=CI$6),5,IF($L147=1,2,1)),IF(AND($G147&gt;=CI$5,$G147&lt;=CI$6),IF($M147&gt;0,4,3),0)),IF(AND($D147&lt;=CI$6,$E147&gt;=CI$5),60,0)))</f>
        <v/>
      </c>
      <c r="CJ147" s="80" t="str">
        <f>IF(OR($A147="",NOT(ISNUMBER($G147))),"",IF(AND($F147&lt;=CJ$6,$G147&gt;=CJ$5),IF(CJ$5&gt;$N147,5,$K147)*10+IF(AND($F147&gt;=CJ$5,$F147&lt;=CJ$6),IF(AND($G147&gt;=CJ$5,$G147&lt;=CJ$6),5,IF($L147=1,2,1)),IF(AND($G147&gt;=CJ$5,$G147&lt;=CJ$6),IF($M147&gt;0,4,3),0)),IF(AND($D147&lt;=CJ$6,$E147&gt;=CJ$5),60,0)))</f>
        <v/>
      </c>
      <c r="CK147" s="80" t="str">
        <f>IF(OR($A147="",NOT(ISNUMBER($G147))),"",IF(AND($F147&lt;=CK$6,$G147&gt;=CK$5),IF(CK$5&gt;$N147,5,$K147)*10+IF(AND($F147&gt;=CK$5,$F147&lt;=CK$6),IF(AND($G147&gt;=CK$5,$G147&lt;=CK$6),5,IF($L147=1,2,1)),IF(AND($G147&gt;=CK$5,$G147&lt;=CK$6),IF($M147&gt;0,4,3),0)),IF(AND($D147&lt;=CK$6,$E147&gt;=CK$5),60,0)))</f>
        <v/>
      </c>
      <c r="CL147" s="80" t="str">
        <f>IF(OR($A147="",NOT(ISNUMBER($G147))),"",IF(AND($F147&lt;=CL$6,$G147&gt;=CL$5),IF(CL$5&gt;$N147,5,$K147)*10+IF(AND($F147&gt;=CL$5,$F147&lt;=CL$6),IF(AND($G147&gt;=CL$5,$G147&lt;=CL$6),5,IF($L147=1,2,1)),IF(AND($G147&gt;=CL$5,$G147&lt;=CL$6),IF($M147&gt;0,4,3),0)),IF(AND($D147&lt;=CL$6,$E147&gt;=CL$5),60,0)))</f>
        <v/>
      </c>
      <c r="CM147" s="80" t="str">
        <f>IF(OR($A147="",NOT(ISNUMBER($G147))),"",IF(AND($F147&lt;=CM$6,$G147&gt;=CM$5),IF(CM$5&gt;$N147,5,$K147)*10+IF(AND($F147&gt;=CM$5,$F147&lt;=CM$6),IF(AND($G147&gt;=CM$5,$G147&lt;=CM$6),5,IF($L147=1,2,1)),IF(AND($G147&gt;=CM$5,$G147&lt;=CM$6),IF($M147&gt;0,4,3),0)),IF(AND($D147&lt;=CM$6,$E147&gt;=CM$5),60,0)))</f>
        <v/>
      </c>
      <c r="CN147" s="80" t="str">
        <f>IF(OR($A147="",NOT(ISNUMBER($G147))),"",IF(AND($F147&lt;=CN$6,$G147&gt;=CN$5),IF(CN$5&gt;$N147,5,$K147)*10+IF(AND($F147&gt;=CN$5,$F147&lt;=CN$6),IF(AND($G147&gt;=CN$5,$G147&lt;=CN$6),5,IF($L147=1,2,1)),IF(AND($G147&gt;=CN$5,$G147&lt;=CN$6),IF($M147&gt;0,4,3),0)),IF(AND($D147&lt;=CN$6,$E147&gt;=CN$5),60,0)))</f>
        <v/>
      </c>
      <c r="CO147" s="80" t="str">
        <f>IF(OR($A147="",NOT(ISNUMBER($G147))),"",IF(AND($F147&lt;=CO$6,$G147&gt;=CO$5),IF(CO$5&gt;$N147,5,$K147)*10+IF(AND($F147&gt;=CO$5,$F147&lt;=CO$6),IF(AND($G147&gt;=CO$5,$G147&lt;=CO$6),5,IF($L147=1,2,1)),IF(AND($G147&gt;=CO$5,$G147&lt;=CO$6),IF($M147&gt;0,4,3),0)),IF(AND($D147&lt;=CO$6,$E147&gt;=CO$5),60,0)))</f>
        <v/>
      </c>
      <c r="CP147" s="80" t="str">
        <f>IF(OR($A147="",NOT(ISNUMBER($G147))),"",IF(AND($F147&lt;=CP$6,$G147&gt;=CP$5),IF(CP$5&gt;$N147,5,$K147)*10+IF(AND($F147&gt;=CP$5,$F147&lt;=CP$6),IF(AND($G147&gt;=CP$5,$G147&lt;=CP$6),5,IF($L147=1,2,1)),IF(AND($G147&gt;=CP$5,$G147&lt;=CP$6),IF($M147&gt;0,4,3),0)),IF(AND($D147&lt;=CP$6,$E147&gt;=CP$5),60,0)))</f>
        <v/>
      </c>
      <c r="CQ147" s="80" t="str">
        <f>IF(OR($A147="",NOT(ISNUMBER($G147))),"",IF(AND($F147&lt;=CQ$6,$G147&gt;=CQ$5),IF(CQ$5&gt;$N147,5,$K147)*10+IF(AND($F147&gt;=CQ$5,$F147&lt;=CQ$6),IF(AND($G147&gt;=CQ$5,$G147&lt;=CQ$6),5,IF($L147=1,2,1)),IF(AND($G147&gt;=CQ$5,$G147&lt;=CQ$6),IF($M147&gt;0,4,3),0)),IF(AND($D147&lt;=CQ$6,$E147&gt;=CQ$5),60,0)))</f>
        <v/>
      </c>
      <c r="CR147" s="80" t="str">
        <f>IF(OR($A147="",NOT(ISNUMBER($G147))),"",IF(AND($F147&lt;=CR$6,$G147&gt;=CR$5),IF(CR$5&gt;$N147,5,$K147)*10+IF(AND($F147&gt;=CR$5,$F147&lt;=CR$6),IF(AND($G147&gt;=CR$5,$G147&lt;=CR$6),5,IF($L147=1,2,1)),IF(AND($G147&gt;=CR$5,$G147&lt;=CR$6),IF($M147&gt;0,4,3),0)),IF(AND($D147&lt;=CR$6,$E147&gt;=CR$5),60,0)))</f>
        <v/>
      </c>
      <c r="CS147" s="80" t="str">
        <f>IF(OR($A147="",NOT(ISNUMBER($G147))),"",IF(AND($F147&lt;=CS$6,$G147&gt;=CS$5),IF(CS$5&gt;$N147,5,$K147)*10+IF(AND($F147&gt;=CS$5,$F147&lt;=CS$6),IF(AND($G147&gt;=CS$5,$G147&lt;=CS$6),5,IF($L147=1,2,1)),IF(AND($G147&gt;=CS$5,$G147&lt;=CS$6),IF($M147&gt;0,4,3),0)),IF(AND($D147&lt;=CS$6,$E147&gt;=CS$5),60,0)))</f>
        <v/>
      </c>
      <c r="CT147" s="80" t="str">
        <f>IF(OR($A147="",NOT(ISNUMBER($G147))),"",IF(AND($F147&lt;=CT$6,$G147&gt;=CT$5),IF(CT$5&gt;$N147,5,$K147)*10+IF(AND($F147&gt;=CT$5,$F147&lt;=CT$6),IF(AND($G147&gt;=CT$5,$G147&lt;=CT$6),5,IF($L147=1,2,1)),IF(AND($G147&gt;=CT$5,$G147&lt;=CT$6),IF($M147&gt;0,4,3),0)),IF(AND($D147&lt;=CT$6,$E147&gt;=CT$5),60,0)))</f>
        <v/>
      </c>
      <c r="CU147" s="80" t="str">
        <f>IF(OR($A147="",NOT(ISNUMBER($G147))),"",IF(AND($F147&lt;=CU$6,$G147&gt;=CU$5),IF(CU$5&gt;$N147,5,$K147)*10+IF(AND($F147&gt;=CU$5,$F147&lt;=CU$6),IF(AND($G147&gt;=CU$5,$G147&lt;=CU$6),5,IF($L147=1,2,1)),IF(AND($G147&gt;=CU$5,$G147&lt;=CU$6),IF($M147&gt;0,4,3),0)),IF(AND($D147&lt;=CU$6,$E147&gt;=CU$5),60,0)))</f>
        <v/>
      </c>
      <c r="CV147" s="80" t="str">
        <f>IF(OR($A147="",NOT(ISNUMBER($G147))),"",IF(AND($F147&lt;=CV$6,$G147&gt;=CV$5),IF(CV$5&gt;$N147,5,$K147)*10+IF(AND($F147&gt;=CV$5,$F147&lt;=CV$6),IF(AND($G147&gt;=CV$5,$G147&lt;=CV$6),5,IF($L147=1,2,1)),IF(AND($G147&gt;=CV$5,$G147&lt;=CV$6),IF($M147&gt;0,4,3),0)),IF(AND($D147&lt;=CV$6,$E147&gt;=CV$5),60,0)))</f>
        <v/>
      </c>
      <c r="CW147" s="80" t="str">
        <f>IF(OR($A147="",NOT(ISNUMBER($G147))),"",IF(AND($F147&lt;=CW$6,$G147&gt;=CW$5),IF(CW$5&gt;$N147,5,$K147)*10+IF(AND($F147&gt;=CW$5,$F147&lt;=CW$6),IF(AND($G147&gt;=CW$5,$G147&lt;=CW$6),5,IF($L147=1,2,1)),IF(AND($G147&gt;=CW$5,$G147&lt;=CW$6),IF($M147&gt;0,4,3),0)),IF(AND($D147&lt;=CW$6,$E147&gt;=CW$5),60,0)))</f>
        <v/>
      </c>
      <c r="CX147" s="80" t="str">
        <f>IF(OR($A147="",NOT(ISNUMBER($G147))),"",IF(AND($F147&lt;=CX$6,$G147&gt;=CX$5),IF(CX$5&gt;$N147,5,$K147)*10+IF(AND($F147&gt;=CX$5,$F147&lt;=CX$6),IF(AND($G147&gt;=CX$5,$G147&lt;=CX$6),5,IF($L147=1,2,1)),IF(AND($G147&gt;=CX$5,$G147&lt;=CX$6),IF($M147&gt;0,4,3),0)),IF(AND($D147&lt;=CX$6,$E147&gt;=CX$5),60,0)))</f>
        <v/>
      </c>
      <c r="CY147" s="80" t="str">
        <f>IF(OR($A147="",NOT(ISNUMBER($G147))),"",IF(AND($F147&lt;=CY$6,$G147&gt;=CY$5),IF(CY$5&gt;$N147,5,$K147)*10+IF(AND($F147&gt;=CY$5,$F147&lt;=CY$6),IF(AND($G147&gt;=CY$5,$G147&lt;=CY$6),5,IF($L147=1,2,1)),IF(AND($G147&gt;=CY$5,$G147&lt;=CY$6),IF($M147&gt;0,4,3),0)),IF(AND($D147&lt;=CY$6,$E147&gt;=CY$5),60,0)))</f>
        <v/>
      </c>
      <c r="CZ147" s="80" t="str">
        <f>IF(OR($A147="",NOT(ISNUMBER($G147))),"",IF(AND($F147&lt;=CZ$6,$G147&gt;=CZ$5),IF(CZ$5&gt;$N147,5,$K147)*10+IF(AND($F147&gt;=CZ$5,$F147&lt;=CZ$6),IF(AND($G147&gt;=CZ$5,$G147&lt;=CZ$6),5,IF($L147=1,2,1)),IF(AND($G147&gt;=CZ$5,$G147&lt;=CZ$6),IF($M147&gt;0,4,3),0)),IF(AND($D147&lt;=CZ$6,$E147&gt;=CZ$5),60,0)))</f>
        <v/>
      </c>
      <c r="DA147" s="80" t="str">
        <f>IF(OR($A147="",NOT(ISNUMBER($G147))),"",IF(AND($F147&lt;=DA$6,$G147&gt;=DA$5),IF(DA$5&gt;$N147,5,$K147)*10+IF(AND($F147&gt;=DA$5,$F147&lt;=DA$6),IF(AND($G147&gt;=DA$5,$G147&lt;=DA$6),5,IF($L147=1,2,1)),IF(AND($G147&gt;=DA$5,$G147&lt;=DA$6),IF($M147&gt;0,4,3),0)),IF(AND($D147&lt;=DA$6,$E147&gt;=DA$5),60,0)))</f>
        <v/>
      </c>
      <c r="DB147" s="80" t="str">
        <f>IF(OR($A147="",NOT(ISNUMBER($G147))),"",IF(AND($F147&lt;=DB$6,$G147&gt;=DB$5),IF(DB$5&gt;$N147,5,$K147)*10+IF(AND($F147&gt;=DB$5,$F147&lt;=DB$6),IF(AND($G147&gt;=DB$5,$G147&lt;=DB$6),5,IF($L147=1,2,1)),IF(AND($G147&gt;=DB$5,$G147&lt;=DB$6),IF($M147&gt;0,4,3),0)),IF(AND($D147&lt;=DB$6,$E147&gt;=DB$5),60,0)))</f>
        <v/>
      </c>
      <c r="DC147" s="80" t="str">
        <f>IF(OR($A147="",NOT(ISNUMBER($G147))),"",IF(AND($F147&lt;=DC$6,$G147&gt;=DC$5),IF(DC$5&gt;$N147,5,$K147)*10+IF(AND($F147&gt;=DC$5,$F147&lt;=DC$6),IF(AND($G147&gt;=DC$5,$G147&lt;=DC$6),5,IF($L147=1,2,1)),IF(AND($G147&gt;=DC$5,$G147&lt;=DC$6),IF($M147&gt;0,4,3),0)),IF(AND($D147&lt;=DC$6,$E147&gt;=DC$5),60,0)))</f>
        <v/>
      </c>
      <c r="DD147" s="80" t="str">
        <f>IF(OR($A147="",NOT(ISNUMBER($G147))),"",IF(AND($F147&lt;=DD$6,$G147&gt;=DD$5),IF(DD$5&gt;$N147,5,$K147)*10+IF(AND($F147&gt;=DD$5,$F147&lt;=DD$6),IF(AND($G147&gt;=DD$5,$G147&lt;=DD$6),5,IF($L147=1,2,1)),IF(AND($G147&gt;=DD$5,$G147&lt;=DD$6),IF($M147&gt;0,4,3),0)),IF(AND($D147&lt;=DD$6,$E147&gt;=DD$5),60,0)))</f>
        <v/>
      </c>
      <c r="DE147" s="80" t="str">
        <f>IF(OR($A147="",NOT(ISNUMBER($G147))),"",IF(AND($F147&lt;=DE$6,$G147&gt;=DE$5),IF(DE$5&gt;$N147,5,$K147)*10+IF(AND($F147&gt;=DE$5,$F147&lt;=DE$6),IF(AND($G147&gt;=DE$5,$G147&lt;=DE$6),5,IF($L147=1,2,1)),IF(AND($G147&gt;=DE$5,$G147&lt;=DE$6),IF($M147&gt;0,4,3),0)),IF(AND($D147&lt;=DE$6,$E147&gt;=DE$5),60,0)))</f>
        <v/>
      </c>
      <c r="DF147" s="80" t="str">
        <f>IF(OR($A147="",NOT(ISNUMBER($G147))),"",IF(AND($F147&lt;=DF$6,$G147&gt;=DF$5),IF(DF$5&gt;$N147,5,$K147)*10+IF(AND($F147&gt;=DF$5,$F147&lt;=DF$6),IF(AND($G147&gt;=DF$5,$G147&lt;=DF$6),5,IF($L147=1,2,1)),IF(AND($G147&gt;=DF$5,$G147&lt;=DF$6),IF($M147&gt;0,4,3),0)),IF(AND($D147&lt;=DF$6,$E147&gt;=DF$5),60,0)))</f>
        <v/>
      </c>
      <c r="DG147" s="80" t="str">
        <f>IF(OR($A147="",NOT(ISNUMBER($G147))),"",IF(AND($F147&lt;=DG$6,$G147&gt;=DG$5),IF(DG$5&gt;$N147,5,$K147)*10+IF(AND($F147&gt;=DG$5,$F147&lt;=DG$6),IF(AND($G147&gt;=DG$5,$G147&lt;=DG$6),5,IF($L147=1,2,1)),IF(AND($G147&gt;=DG$5,$G147&lt;=DG$6),IF($M147&gt;0,4,3),0)),IF(AND($D147&lt;=DG$6,$E147&gt;=DG$5),60,0)))</f>
        <v/>
      </c>
      <c r="DH147" s="80" t="str">
        <f>IF(OR($A147="",NOT(ISNUMBER($G147))),"",IF(AND($F147&lt;=DH$6,$G147&gt;=DH$5),IF(DH$5&gt;$N147,5,$K147)*10+IF(AND($F147&gt;=DH$5,$F147&lt;=DH$6),IF(AND($G147&gt;=DH$5,$G147&lt;=DH$6),5,IF($L147=1,2,1)),IF(AND($G147&gt;=DH$5,$G147&lt;=DH$6),IF($M147&gt;0,4,3),0)),IF(AND($D147&lt;=DH$6,$E147&gt;=DH$5),60,0)))</f>
        <v/>
      </c>
      <c r="DI147" s="80" t="str">
        <f>IF(OR($A147="",NOT(ISNUMBER($G147))),"",IF(AND($F147&lt;=DI$6,$G147&gt;=DI$5),IF(DI$5&gt;$N147,5,$K147)*10+IF(AND($F147&gt;=DI$5,$F147&lt;=DI$6),IF(AND($G147&gt;=DI$5,$G147&lt;=DI$6),5,IF($L147=1,2,1)),IF(AND($G147&gt;=DI$5,$G147&lt;=DI$6),IF($M147&gt;0,4,3),0)),IF(AND($D147&lt;=DI$6,$E147&gt;=DI$5),60,0)))</f>
        <v/>
      </c>
      <c r="DJ147" s="80" t="str">
        <f>IF(OR($A147="",NOT(ISNUMBER($G147))),"",IF(AND($F147&lt;=DJ$6,$G147&gt;=DJ$5),IF(DJ$5&gt;$N147,5,$K147)*10+IF(AND($F147&gt;=DJ$5,$F147&lt;=DJ$6),IF(AND($G147&gt;=DJ$5,$G147&lt;=DJ$6),5,IF($L147=1,2,1)),IF(AND($G147&gt;=DJ$5,$G147&lt;=DJ$6),IF($M147&gt;0,4,3),0)),IF(AND($D147&lt;=DJ$6,$E147&gt;=DJ$5),60,0)))</f>
        <v/>
      </c>
      <c r="DK147" s="80" t="str">
        <f>IF(OR($A147="",NOT(ISNUMBER($G147))),"",IF(AND($F147&lt;=DK$6,$G147&gt;=DK$5),IF(DK$5&gt;$N147,5,$K147)*10+IF(AND($F147&gt;=DK$5,$F147&lt;=DK$6),IF(AND($G147&gt;=DK$5,$G147&lt;=DK$6),5,IF($L147=1,2,1)),IF(AND($G147&gt;=DK$5,$G147&lt;=DK$6),IF($M147&gt;0,4,3),0)),IF(AND($D147&lt;=DK$6,$E147&gt;=DK$5),60,0)))</f>
        <v/>
      </c>
      <c r="DL147" s="80" t="str">
        <f>IF(OR($A147="",NOT(ISNUMBER($G147))),"",IF(AND($F147&lt;=DL$6,$G147&gt;=DL$5),IF(DL$5&gt;$N147,5,$K147)*10+IF(AND($F147&gt;=DL$5,$F147&lt;=DL$6),IF(AND($G147&gt;=DL$5,$G147&lt;=DL$6),5,IF($L147=1,2,1)),IF(AND($G147&gt;=DL$5,$G147&lt;=DL$6),IF($M147&gt;0,4,3),0)),IF(AND($D147&lt;=DL$6,$E147&gt;=DL$5),60,0)))</f>
        <v/>
      </c>
      <c r="DM147" s="80" t="str">
        <f>IF(OR($A147="",NOT(ISNUMBER($G147))),"",IF(AND($F147&lt;=DM$6,$G147&gt;=DM$5),IF(DM$5&gt;$N147,5,$K147)*10+IF(AND($F147&gt;=DM$5,$F147&lt;=DM$6),IF(AND($G147&gt;=DM$5,$G147&lt;=DM$6),5,IF($L147=1,2,1)),IF(AND($G147&gt;=DM$5,$G147&lt;=DM$6),IF($M147&gt;0,4,3),0)),IF(AND($D147&lt;=DM$6,$E147&gt;=DM$5),60,0)))</f>
        <v/>
      </c>
      <c r="DN147" s="80" t="str">
        <f>IF(OR($A147="",NOT(ISNUMBER($G147))),"",IF(AND($F147&lt;=DN$6,$G147&gt;=DN$5),IF(DN$5&gt;$N147,5,$K147)*10+IF(AND($F147&gt;=DN$5,$F147&lt;=DN$6),IF(AND($G147&gt;=DN$5,$G147&lt;=DN$6),5,IF($L147=1,2,1)),IF(AND($G147&gt;=DN$5,$G147&lt;=DN$6),IF($M147&gt;0,4,3),0)),IF(AND($D147&lt;=DN$6,$E147&gt;=DN$5),60,0)))</f>
        <v/>
      </c>
      <c r="DO147" s="80" t="str">
        <f>IF(OR($A147="",NOT(ISNUMBER($G147))),"",IF(AND($F147&lt;=DO$6,$G147&gt;=DO$5),IF(DO$5&gt;$N147,5,$K147)*10+IF(AND($F147&gt;=DO$5,$F147&lt;=DO$6),IF(AND($G147&gt;=DO$5,$G147&lt;=DO$6),5,IF($L147=1,2,1)),IF(AND($G147&gt;=DO$5,$G147&lt;=DO$6),IF($M147&gt;0,4,3),0)),IF(AND($D147&lt;=DO$6,$E147&gt;=DO$5),60,0)))</f>
        <v/>
      </c>
      <c r="DP147" s="80" t="str">
        <f>IF(OR($A147="",NOT(ISNUMBER($G147))),"",IF(AND($F147&lt;=DP$6,$G147&gt;=DP$5),IF(DP$5&gt;$N147,5,$K147)*10+IF(AND($F147&gt;=DP$5,$F147&lt;=DP$6),IF(AND($G147&gt;=DP$5,$G147&lt;=DP$6),5,IF($L147=1,2,1)),IF(AND($G147&gt;=DP$5,$G147&lt;=DP$6),IF($M147&gt;0,4,3),0)),IF(AND($D147&lt;=DP$6,$E147&gt;=DP$5),60,0)))</f>
        <v/>
      </c>
      <c r="DQ147" s="80" t="str">
        <f>IF(OR($A147="",NOT(ISNUMBER($G147))),"",IF(AND($F147&lt;=DQ$6,$G147&gt;=DQ$5),IF(DQ$5&gt;$N147,5,$K147)*10+IF(AND($F147&gt;=DQ$5,$F147&lt;=DQ$6),IF(AND($G147&gt;=DQ$5,$G147&lt;=DQ$6),5,IF($L147=1,2,1)),IF(AND($G147&gt;=DQ$5,$G147&lt;=DQ$6),IF($M147&gt;0,4,3),0)),IF(AND($D147&lt;=DQ$6,$E147&gt;=DQ$5),60,0)))</f>
        <v/>
      </c>
      <c r="DR147" s="80" t="str">
        <f>IF(OR($A147="",NOT(ISNUMBER($G147))),"",IF(AND($F147&lt;=DR$6,$G147&gt;=DR$5),IF(DR$5&gt;$N147,5,$K147)*10+IF(AND($F147&gt;=DR$5,$F147&lt;=DR$6),IF(AND($G147&gt;=DR$5,$G147&lt;=DR$6),5,IF($L147=1,2,1)),IF(AND($G147&gt;=DR$5,$G147&lt;=DR$6),IF($M147&gt;0,4,3),0)),IF(AND($D147&lt;=DR$6,$E147&gt;=DR$5),60,0)))</f>
        <v/>
      </c>
      <c r="DS147" s="80" t="str">
        <f>IF(OR($A147="",NOT(ISNUMBER($G147))),"",IF(AND($F147&lt;=DS$6,$G147&gt;=DS$5),IF(DS$5&gt;$N147,5,$K147)*10+IF(AND($F147&gt;=DS$5,$F147&lt;=DS$6),IF(AND($G147&gt;=DS$5,$G147&lt;=DS$6),5,IF($L147=1,2,1)),IF(AND($G147&gt;=DS$5,$G147&lt;=DS$6),IF($M147&gt;0,4,3),0)),IF(AND($D147&lt;=DS$6,$E147&gt;=DS$5),60,0)))</f>
        <v/>
      </c>
      <c r="DT147" s="80" t="str">
        <f>IF(OR($A147="",NOT(ISNUMBER($G147))),"",IF(AND($F147&lt;=DT$6,$G147&gt;=DT$5),IF(DT$5&gt;$N147,5,$K147)*10+IF(AND($F147&gt;=DT$5,$F147&lt;=DT$6),IF(AND($G147&gt;=DT$5,$G147&lt;=DT$6),5,IF($L147=1,2,1)),IF(AND($G147&gt;=DT$5,$G147&lt;=DT$6),IF($M147&gt;0,4,3),0)),IF(AND($D147&lt;=DT$6,$E147&gt;=DT$5),60,0)))</f>
        <v/>
      </c>
      <c r="DU147" s="80" t="str">
        <f>IF(OR($A147="",NOT(ISNUMBER($G147))),"",IF(AND($F147&lt;=DU$6,$G147&gt;=DU$5),IF(DU$5&gt;$N147,5,$K147)*10+IF(AND($F147&gt;=DU$5,$F147&lt;=DU$6),IF(AND($G147&gt;=DU$5,$G147&lt;=DU$6),5,IF($L147=1,2,1)),IF(AND($G147&gt;=DU$5,$G147&lt;=DU$6),IF($M147&gt;0,4,3),0)),IF(AND($D147&lt;=DU$6,$E147&gt;=DU$5),60,0)))</f>
        <v/>
      </c>
      <c r="DV147" s="80" t="str">
        <f>IF(OR($A147="",NOT(ISNUMBER($G147))),"",IF(AND($F147&lt;=DV$6,$G147&gt;=DV$5),IF(DV$5&gt;$N147,5,$K147)*10+IF(AND($F147&gt;=DV$5,$F147&lt;=DV$6),IF(AND($G147&gt;=DV$5,$G147&lt;=DV$6),5,IF($L147=1,2,1)),IF(AND($G147&gt;=DV$5,$G147&lt;=DV$6),IF($M147&gt;0,4,3),0)),IF(AND($D147&lt;=DV$6,$E147&gt;=DV$5),60,0)))</f>
        <v/>
      </c>
      <c r="DW147" s="80" t="str">
        <f>IF(OR($A147="",NOT(ISNUMBER($G147))),"",IF(AND($F147&lt;=DW$6,$G147&gt;=DW$5),IF(DW$5&gt;$N147,5,$K147)*10+IF(AND($F147&gt;=DW$5,$F147&lt;=DW$6),IF(AND($G147&gt;=DW$5,$G147&lt;=DW$6),5,IF($L147=1,2,1)),IF(AND($G147&gt;=DW$5,$G147&lt;=DW$6),IF($M147&gt;0,4,3),0)),IF(AND($D147&lt;=DW$6,$E147&gt;=DW$5),60,0)))</f>
        <v/>
      </c>
      <c r="DX147" s="80" t="str">
        <f>IF(OR($A147="",NOT(ISNUMBER($G147))),"",IF(AND($F147&lt;=DX$6,$G147&gt;=DX$5),IF(DX$5&gt;$N147,5,$K147)*10+IF(AND($F147&gt;=DX$5,$F147&lt;=DX$6),IF(AND($G147&gt;=DX$5,$G147&lt;=DX$6),5,IF($L147=1,2,1)),IF(AND($G147&gt;=DX$5,$G147&lt;=DX$6),IF($M147&gt;0,4,3),0)),IF(AND($D147&lt;=DX$6,$E147&gt;=DX$5),60,0)))</f>
        <v/>
      </c>
      <c r="DY147" s="80" t="str">
        <f>IF(OR($A147="",NOT(ISNUMBER($G147))),"",IF(AND($F147&lt;=DY$6,$G147&gt;=DY$5),IF(DY$5&gt;$N147,5,$K147)*10+IF(AND($F147&gt;=DY$5,$F147&lt;=DY$6),IF(AND($G147&gt;=DY$5,$G147&lt;=DY$6),5,IF($L147=1,2,1)),IF(AND($G147&gt;=DY$5,$G147&lt;=DY$6),IF($M147&gt;0,4,3),0)),IF(AND($D147&lt;=DY$6,$E147&gt;=DY$5),60,0)))</f>
        <v/>
      </c>
      <c r="DZ147" s="80" t="str">
        <f>IF(OR($A147="",NOT(ISNUMBER($G147))),"",IF(AND($F147&lt;=DZ$6,$G147&gt;=DZ$5),IF(DZ$5&gt;$N147,5,$K147)*10+IF(AND($F147&gt;=DZ$5,$F147&lt;=DZ$6),IF(AND($G147&gt;=DZ$5,$G147&lt;=DZ$6),5,IF($L147=1,2,1)),IF(AND($G147&gt;=DZ$5,$G147&lt;=DZ$6),IF($M147&gt;0,4,3),0)),IF(AND($D147&lt;=DZ$6,$E147&gt;=DZ$5),60,0)))</f>
        <v/>
      </c>
      <c r="EA147" s="80" t="str">
        <f>IF(OR($A147="",NOT(ISNUMBER($G147))),"",IF(AND($F147&lt;=EA$6,$G147&gt;=EA$5),IF(EA$5&gt;$N147,5,$K147)*10+IF(AND($F147&gt;=EA$5,$F147&lt;=EA$6),IF(AND($G147&gt;=EA$5,$G147&lt;=EA$6),5,IF($L147=1,2,1)),IF(AND($G147&gt;=EA$5,$G147&lt;=EA$6),IF($M147&gt;0,4,3),0)),IF(AND($D147&lt;=EA$6,$E147&gt;=EA$5),60,0)))</f>
        <v/>
      </c>
      <c r="EB147" s="80" t="str">
        <f>IF(OR($A147="",NOT(ISNUMBER($G147))),"",IF(AND($F147&lt;=EB$6,$G147&gt;=EB$5),IF(EB$5&gt;$N147,5,$K147)*10+IF(AND($F147&gt;=EB$5,$F147&lt;=EB$6),IF(AND($G147&gt;=EB$5,$G147&lt;=EB$6),5,IF($L147=1,2,1)),IF(AND($G147&gt;=EB$5,$G147&lt;=EB$6),IF($M147&gt;0,4,3),0)),IF(AND($D147&lt;=EB$6,$E147&gt;=EB$5),60,0)))</f>
        <v/>
      </c>
      <c r="EC147" s="80" t="str">
        <f>IF(OR($A147="",NOT(ISNUMBER($G147))),"",IF(AND($F147&lt;=EC$6,$G147&gt;=EC$5),IF(EC$5&gt;$N147,5,$K147)*10+IF(AND($F147&gt;=EC$5,$F147&lt;=EC$6),IF(AND($G147&gt;=EC$5,$G147&lt;=EC$6),5,IF($L147=1,2,1)),IF(AND($G147&gt;=EC$5,$G147&lt;=EC$6),IF($M147&gt;0,4,3),0)),IF(AND($D147&lt;=EC$6,$E147&gt;=EC$5),60,0)))</f>
        <v/>
      </c>
      <c r="ED147" s="80" t="str">
        <f>IF(OR($A147="",NOT(ISNUMBER($G147))),"",IF(AND($F147&lt;=ED$6,$G147&gt;=ED$5),IF(ED$5&gt;$N147,5,$K147)*10+IF(AND($F147&gt;=ED$5,$F147&lt;=ED$6),IF(AND($G147&gt;=ED$5,$G147&lt;=ED$6),5,IF($L147=1,2,1)),IF(AND($G147&gt;=ED$5,$G147&lt;=ED$6),IF($M147&gt;0,4,3),0)),IF(AND($D147&lt;=ED$6,$E147&gt;=ED$5),60,0)))</f>
        <v/>
      </c>
    </row>
    <row r="148" ht="18" customHeight="1">
      <c r="A148" s="52" t="str">
        <f>IF(Tasks!$B148="","",Tasks!$A148)</f>
        <v/>
      </c>
      <c r="B148" s="78" t="str">
        <f>IF(Tasks!$B148="","",Tasks!$B148)</f>
        <v/>
      </c>
      <c r="C148" s="25" t="str">
        <f>IF($B148="","",IF(AND(Tasks!$D148="",Tasks!$G148=""),"-",IF(Tasks!$D148="","",Tasks!$D148&amp;IF(OR(Tasks!$E148="",Tasks!$E148="FS"),IF(N(Tasks!$F148)=0,"","FS"),Tasks!$E148)&amp;IF(N(Tasks!$F148)=0,"",IF(Tasks!$F148&gt;0,"+","")&amp;Tasks!$F148))&amp;IF(AND(Tasks!$D148&lt;&gt;"",Tasks!$G148&lt;&gt;""),", ","")&amp;IF(Tasks!$G148="","",Tasks!$G148&amp;IF(OR(Tasks!$H148="",Tasks!$H148="FS"),IF(N(Tasks!$I148)=0,"","FS"),Tasks!$H148)&amp;IF(N(Tasks!$I148)=0,"",IF(Tasks!$I148&gt;0,"+","")&amp;Tasks!$I148))))</f>
        <v/>
      </c>
      <c r="D148" s="51" t="str">
        <f>IF(OR($B148="",Tasks!$Q148=""),"",Tasks!$Q148)</f>
        <v/>
      </c>
      <c r="E148" s="51" t="str">
        <f>IF(OR($B148="",Tasks!$R148=""),"",Tasks!$R148)</f>
        <v/>
      </c>
      <c r="F148" s="51" t="str">
        <f>IF(OR($B148="",Tasks!$S148=""),"",Tasks!$S148)</f>
        <v/>
      </c>
      <c r="G148" s="51" t="str">
        <f>IF(OR($B148="",Tasks!$T148=""),"",Tasks!$T148)</f>
        <v/>
      </c>
      <c r="H148" s="52" t="str">
        <f>IF($B148="","",Tasks!$AE148)</f>
        <v/>
      </c>
      <c r="I148" s="79" t="str">
        <f>IF($B148="","",Tasks!$AF148)</f>
        <v/>
      </c>
      <c r="J148" s="53" t="str">
        <f>IF(OR($B148="",Tasks!$V148=""),"",Tasks!$V148)</f>
        <v/>
      </c>
      <c r="K148" s="52" t="str">
        <f>IF($B148="","",Tasks!$AA148)</f>
        <v/>
      </c>
      <c r="L148" s="52" t="str">
        <f>IF($B148="","",Tasks!$AB148)</f>
        <v/>
      </c>
      <c r="M148" s="52" t="str">
        <f>IF($B148="","",Tasks!$Z148)</f>
        <v/>
      </c>
      <c r="N148" s="52" t="str">
        <f>IF(OR($B148="",Tasks!$AG148=""),"",Tasks!$AG148)</f>
        <v/>
      </c>
      <c r="O148" s="80" t="str">
        <f>IF(OR($A148="",NOT(ISNUMBER($G148))),"",IF(AND($F148&lt;=O$6,$G148&gt;=O$5),IF(O$5&gt;$N148,5,$K148)*10+IF(AND($F148&gt;=O$5,$F148&lt;=O$6),IF(AND($G148&gt;=O$5,$G148&lt;=O$6),5,IF($L148=1,2,1)),IF(AND($G148&gt;=O$5,$G148&lt;=O$6),IF($M148&gt;0,4,3),0)),IF(AND($D148&lt;=O$6,$E148&gt;=O$5),60,0)))</f>
        <v/>
      </c>
      <c r="P148" s="80" t="str">
        <f>IF(OR($A148="",NOT(ISNUMBER($G148))),"",IF(AND($F148&lt;=P$6,$G148&gt;=P$5),IF(P$5&gt;$N148,5,$K148)*10+IF(AND($F148&gt;=P$5,$F148&lt;=P$6),IF(AND($G148&gt;=P$5,$G148&lt;=P$6),5,IF($L148=1,2,1)),IF(AND($G148&gt;=P$5,$G148&lt;=P$6),IF($M148&gt;0,4,3),0)),IF(AND($D148&lt;=P$6,$E148&gt;=P$5),60,0)))</f>
        <v/>
      </c>
      <c r="Q148" s="80" t="str">
        <f>IF(OR($A148="",NOT(ISNUMBER($G148))),"",IF(AND($F148&lt;=Q$6,$G148&gt;=Q$5),IF(Q$5&gt;$N148,5,$K148)*10+IF(AND($F148&gt;=Q$5,$F148&lt;=Q$6),IF(AND($G148&gt;=Q$5,$G148&lt;=Q$6),5,IF($L148=1,2,1)),IF(AND($G148&gt;=Q$5,$G148&lt;=Q$6),IF($M148&gt;0,4,3),0)),IF(AND($D148&lt;=Q$6,$E148&gt;=Q$5),60,0)))</f>
        <v/>
      </c>
      <c r="R148" s="80" t="str">
        <f>IF(OR($A148="",NOT(ISNUMBER($G148))),"",IF(AND($F148&lt;=R$6,$G148&gt;=R$5),IF(R$5&gt;$N148,5,$K148)*10+IF(AND($F148&gt;=R$5,$F148&lt;=R$6),IF(AND($G148&gt;=R$5,$G148&lt;=R$6),5,IF($L148=1,2,1)),IF(AND($G148&gt;=R$5,$G148&lt;=R$6),IF($M148&gt;0,4,3),0)),IF(AND($D148&lt;=R$6,$E148&gt;=R$5),60,0)))</f>
        <v/>
      </c>
      <c r="S148" s="80" t="str">
        <f>IF(OR($A148="",NOT(ISNUMBER($G148))),"",IF(AND($F148&lt;=S$6,$G148&gt;=S$5),IF(S$5&gt;$N148,5,$K148)*10+IF(AND($F148&gt;=S$5,$F148&lt;=S$6),IF(AND($G148&gt;=S$5,$G148&lt;=S$6),5,IF($L148=1,2,1)),IF(AND($G148&gt;=S$5,$G148&lt;=S$6),IF($M148&gt;0,4,3),0)),IF(AND($D148&lt;=S$6,$E148&gt;=S$5),60,0)))</f>
        <v/>
      </c>
      <c r="T148" s="80" t="str">
        <f>IF(OR($A148="",NOT(ISNUMBER($G148))),"",IF(AND($F148&lt;=T$6,$G148&gt;=T$5),IF(T$5&gt;$N148,5,$K148)*10+IF(AND($F148&gt;=T$5,$F148&lt;=T$6),IF(AND($G148&gt;=T$5,$G148&lt;=T$6),5,IF($L148=1,2,1)),IF(AND($G148&gt;=T$5,$G148&lt;=T$6),IF($M148&gt;0,4,3),0)),IF(AND($D148&lt;=T$6,$E148&gt;=T$5),60,0)))</f>
        <v/>
      </c>
      <c r="U148" s="80" t="str">
        <f>IF(OR($A148="",NOT(ISNUMBER($G148))),"",IF(AND($F148&lt;=U$6,$G148&gt;=U$5),IF(U$5&gt;$N148,5,$K148)*10+IF(AND($F148&gt;=U$5,$F148&lt;=U$6),IF(AND($G148&gt;=U$5,$G148&lt;=U$6),5,IF($L148=1,2,1)),IF(AND($G148&gt;=U$5,$G148&lt;=U$6),IF($M148&gt;0,4,3),0)),IF(AND($D148&lt;=U$6,$E148&gt;=U$5),60,0)))</f>
        <v/>
      </c>
      <c r="V148" s="80" t="str">
        <f>IF(OR($A148="",NOT(ISNUMBER($G148))),"",IF(AND($F148&lt;=V$6,$G148&gt;=V$5),IF(V$5&gt;$N148,5,$K148)*10+IF(AND($F148&gt;=V$5,$F148&lt;=V$6),IF(AND($G148&gt;=V$5,$G148&lt;=V$6),5,IF($L148=1,2,1)),IF(AND($G148&gt;=V$5,$G148&lt;=V$6),IF($M148&gt;0,4,3),0)),IF(AND($D148&lt;=V$6,$E148&gt;=V$5),60,0)))</f>
        <v/>
      </c>
      <c r="W148" s="80" t="str">
        <f>IF(OR($A148="",NOT(ISNUMBER($G148))),"",IF(AND($F148&lt;=W$6,$G148&gt;=W$5),IF(W$5&gt;$N148,5,$K148)*10+IF(AND($F148&gt;=W$5,$F148&lt;=W$6),IF(AND($G148&gt;=W$5,$G148&lt;=W$6),5,IF($L148=1,2,1)),IF(AND($G148&gt;=W$5,$G148&lt;=W$6),IF($M148&gt;0,4,3),0)),IF(AND($D148&lt;=W$6,$E148&gt;=W$5),60,0)))</f>
        <v/>
      </c>
      <c r="X148" s="80" t="str">
        <f>IF(OR($A148="",NOT(ISNUMBER($G148))),"",IF(AND($F148&lt;=X$6,$G148&gt;=X$5),IF(X$5&gt;$N148,5,$K148)*10+IF(AND($F148&gt;=X$5,$F148&lt;=X$6),IF(AND($G148&gt;=X$5,$G148&lt;=X$6),5,IF($L148=1,2,1)),IF(AND($G148&gt;=X$5,$G148&lt;=X$6),IF($M148&gt;0,4,3),0)),IF(AND($D148&lt;=X$6,$E148&gt;=X$5),60,0)))</f>
        <v/>
      </c>
      <c r="Y148" s="80" t="str">
        <f>IF(OR($A148="",NOT(ISNUMBER($G148))),"",IF(AND($F148&lt;=Y$6,$G148&gt;=Y$5),IF(Y$5&gt;$N148,5,$K148)*10+IF(AND($F148&gt;=Y$5,$F148&lt;=Y$6),IF(AND($G148&gt;=Y$5,$G148&lt;=Y$6),5,IF($L148=1,2,1)),IF(AND($G148&gt;=Y$5,$G148&lt;=Y$6),IF($M148&gt;0,4,3),0)),IF(AND($D148&lt;=Y$6,$E148&gt;=Y$5),60,0)))</f>
        <v/>
      </c>
      <c r="Z148" s="80" t="str">
        <f>IF(OR($A148="",NOT(ISNUMBER($G148))),"",IF(AND($F148&lt;=Z$6,$G148&gt;=Z$5),IF(Z$5&gt;$N148,5,$K148)*10+IF(AND($F148&gt;=Z$5,$F148&lt;=Z$6),IF(AND($G148&gt;=Z$5,$G148&lt;=Z$6),5,IF($L148=1,2,1)),IF(AND($G148&gt;=Z$5,$G148&lt;=Z$6),IF($M148&gt;0,4,3),0)),IF(AND($D148&lt;=Z$6,$E148&gt;=Z$5),60,0)))</f>
        <v/>
      </c>
      <c r="AA148" s="80" t="str">
        <f>IF(OR($A148="",NOT(ISNUMBER($G148))),"",IF(AND($F148&lt;=AA$6,$G148&gt;=AA$5),IF(AA$5&gt;$N148,5,$K148)*10+IF(AND($F148&gt;=AA$5,$F148&lt;=AA$6),IF(AND($G148&gt;=AA$5,$G148&lt;=AA$6),5,IF($L148=1,2,1)),IF(AND($G148&gt;=AA$5,$G148&lt;=AA$6),IF($M148&gt;0,4,3),0)),IF(AND($D148&lt;=AA$6,$E148&gt;=AA$5),60,0)))</f>
        <v/>
      </c>
      <c r="AB148" s="80" t="str">
        <f>IF(OR($A148="",NOT(ISNUMBER($G148))),"",IF(AND($F148&lt;=AB$6,$G148&gt;=AB$5),IF(AB$5&gt;$N148,5,$K148)*10+IF(AND($F148&gt;=AB$5,$F148&lt;=AB$6),IF(AND($G148&gt;=AB$5,$G148&lt;=AB$6),5,IF($L148=1,2,1)),IF(AND($G148&gt;=AB$5,$G148&lt;=AB$6),IF($M148&gt;0,4,3),0)),IF(AND($D148&lt;=AB$6,$E148&gt;=AB$5),60,0)))</f>
        <v/>
      </c>
      <c r="AC148" s="80" t="str">
        <f>IF(OR($A148="",NOT(ISNUMBER($G148))),"",IF(AND($F148&lt;=AC$6,$G148&gt;=AC$5),IF(AC$5&gt;$N148,5,$K148)*10+IF(AND($F148&gt;=AC$5,$F148&lt;=AC$6),IF(AND($G148&gt;=AC$5,$G148&lt;=AC$6),5,IF($L148=1,2,1)),IF(AND($G148&gt;=AC$5,$G148&lt;=AC$6),IF($M148&gt;0,4,3),0)),IF(AND($D148&lt;=AC$6,$E148&gt;=AC$5),60,0)))</f>
        <v/>
      </c>
      <c r="AD148" s="80" t="str">
        <f>IF(OR($A148="",NOT(ISNUMBER($G148))),"",IF(AND($F148&lt;=AD$6,$G148&gt;=AD$5),IF(AD$5&gt;$N148,5,$K148)*10+IF(AND($F148&gt;=AD$5,$F148&lt;=AD$6),IF(AND($G148&gt;=AD$5,$G148&lt;=AD$6),5,IF($L148=1,2,1)),IF(AND($G148&gt;=AD$5,$G148&lt;=AD$6),IF($M148&gt;0,4,3),0)),IF(AND($D148&lt;=AD$6,$E148&gt;=AD$5),60,0)))</f>
        <v/>
      </c>
      <c r="AE148" s="80" t="str">
        <f>IF(OR($A148="",NOT(ISNUMBER($G148))),"",IF(AND($F148&lt;=AE$6,$G148&gt;=AE$5),IF(AE$5&gt;$N148,5,$K148)*10+IF(AND($F148&gt;=AE$5,$F148&lt;=AE$6),IF(AND($G148&gt;=AE$5,$G148&lt;=AE$6),5,IF($L148=1,2,1)),IF(AND($G148&gt;=AE$5,$G148&lt;=AE$6),IF($M148&gt;0,4,3),0)),IF(AND($D148&lt;=AE$6,$E148&gt;=AE$5),60,0)))</f>
        <v/>
      </c>
      <c r="AF148" s="80" t="str">
        <f>IF(OR($A148="",NOT(ISNUMBER($G148))),"",IF(AND($F148&lt;=AF$6,$G148&gt;=AF$5),IF(AF$5&gt;$N148,5,$K148)*10+IF(AND($F148&gt;=AF$5,$F148&lt;=AF$6),IF(AND($G148&gt;=AF$5,$G148&lt;=AF$6),5,IF($L148=1,2,1)),IF(AND($G148&gt;=AF$5,$G148&lt;=AF$6),IF($M148&gt;0,4,3),0)),IF(AND($D148&lt;=AF$6,$E148&gt;=AF$5),60,0)))</f>
        <v/>
      </c>
      <c r="AG148" s="80" t="str">
        <f>IF(OR($A148="",NOT(ISNUMBER($G148))),"",IF(AND($F148&lt;=AG$6,$G148&gt;=AG$5),IF(AG$5&gt;$N148,5,$K148)*10+IF(AND($F148&gt;=AG$5,$F148&lt;=AG$6),IF(AND($G148&gt;=AG$5,$G148&lt;=AG$6),5,IF($L148=1,2,1)),IF(AND($G148&gt;=AG$5,$G148&lt;=AG$6),IF($M148&gt;0,4,3),0)),IF(AND($D148&lt;=AG$6,$E148&gt;=AG$5),60,0)))</f>
        <v/>
      </c>
      <c r="AH148" s="80" t="str">
        <f>IF(OR($A148="",NOT(ISNUMBER($G148))),"",IF(AND($F148&lt;=AH$6,$G148&gt;=AH$5),IF(AH$5&gt;$N148,5,$K148)*10+IF(AND($F148&gt;=AH$5,$F148&lt;=AH$6),IF(AND($G148&gt;=AH$5,$G148&lt;=AH$6),5,IF($L148=1,2,1)),IF(AND($G148&gt;=AH$5,$G148&lt;=AH$6),IF($M148&gt;0,4,3),0)),IF(AND($D148&lt;=AH$6,$E148&gt;=AH$5),60,0)))</f>
        <v/>
      </c>
      <c r="AI148" s="80" t="str">
        <f>IF(OR($A148="",NOT(ISNUMBER($G148))),"",IF(AND($F148&lt;=AI$6,$G148&gt;=AI$5),IF(AI$5&gt;$N148,5,$K148)*10+IF(AND($F148&gt;=AI$5,$F148&lt;=AI$6),IF(AND($G148&gt;=AI$5,$G148&lt;=AI$6),5,IF($L148=1,2,1)),IF(AND($G148&gt;=AI$5,$G148&lt;=AI$6),IF($M148&gt;0,4,3),0)),IF(AND($D148&lt;=AI$6,$E148&gt;=AI$5),60,0)))</f>
        <v/>
      </c>
      <c r="AJ148" s="80" t="str">
        <f>IF(OR($A148="",NOT(ISNUMBER($G148))),"",IF(AND($F148&lt;=AJ$6,$G148&gt;=AJ$5),IF(AJ$5&gt;$N148,5,$K148)*10+IF(AND($F148&gt;=AJ$5,$F148&lt;=AJ$6),IF(AND($G148&gt;=AJ$5,$G148&lt;=AJ$6),5,IF($L148=1,2,1)),IF(AND($G148&gt;=AJ$5,$G148&lt;=AJ$6),IF($M148&gt;0,4,3),0)),IF(AND($D148&lt;=AJ$6,$E148&gt;=AJ$5),60,0)))</f>
        <v/>
      </c>
      <c r="AK148" s="80" t="str">
        <f>IF(OR($A148="",NOT(ISNUMBER($G148))),"",IF(AND($F148&lt;=AK$6,$G148&gt;=AK$5),IF(AK$5&gt;$N148,5,$K148)*10+IF(AND($F148&gt;=AK$5,$F148&lt;=AK$6),IF(AND($G148&gt;=AK$5,$G148&lt;=AK$6),5,IF($L148=1,2,1)),IF(AND($G148&gt;=AK$5,$G148&lt;=AK$6),IF($M148&gt;0,4,3),0)),IF(AND($D148&lt;=AK$6,$E148&gt;=AK$5),60,0)))</f>
        <v/>
      </c>
      <c r="AL148" s="80" t="str">
        <f>IF(OR($A148="",NOT(ISNUMBER($G148))),"",IF(AND($F148&lt;=AL$6,$G148&gt;=AL$5),IF(AL$5&gt;$N148,5,$K148)*10+IF(AND($F148&gt;=AL$5,$F148&lt;=AL$6),IF(AND($G148&gt;=AL$5,$G148&lt;=AL$6),5,IF($L148=1,2,1)),IF(AND($G148&gt;=AL$5,$G148&lt;=AL$6),IF($M148&gt;0,4,3),0)),IF(AND($D148&lt;=AL$6,$E148&gt;=AL$5),60,0)))</f>
        <v/>
      </c>
      <c r="AM148" s="80" t="str">
        <f>IF(OR($A148="",NOT(ISNUMBER($G148))),"",IF(AND($F148&lt;=AM$6,$G148&gt;=AM$5),IF(AM$5&gt;$N148,5,$K148)*10+IF(AND($F148&gt;=AM$5,$F148&lt;=AM$6),IF(AND($G148&gt;=AM$5,$G148&lt;=AM$6),5,IF($L148=1,2,1)),IF(AND($G148&gt;=AM$5,$G148&lt;=AM$6),IF($M148&gt;0,4,3),0)),IF(AND($D148&lt;=AM$6,$E148&gt;=AM$5),60,0)))</f>
        <v/>
      </c>
      <c r="AN148" s="80" t="str">
        <f>IF(OR($A148="",NOT(ISNUMBER($G148))),"",IF(AND($F148&lt;=AN$6,$G148&gt;=AN$5),IF(AN$5&gt;$N148,5,$K148)*10+IF(AND($F148&gt;=AN$5,$F148&lt;=AN$6),IF(AND($G148&gt;=AN$5,$G148&lt;=AN$6),5,IF($L148=1,2,1)),IF(AND($G148&gt;=AN$5,$G148&lt;=AN$6),IF($M148&gt;0,4,3),0)),IF(AND($D148&lt;=AN$6,$E148&gt;=AN$5),60,0)))</f>
        <v/>
      </c>
      <c r="AO148" s="80" t="str">
        <f>IF(OR($A148="",NOT(ISNUMBER($G148))),"",IF(AND($F148&lt;=AO$6,$G148&gt;=AO$5),IF(AO$5&gt;$N148,5,$K148)*10+IF(AND($F148&gt;=AO$5,$F148&lt;=AO$6),IF(AND($G148&gt;=AO$5,$G148&lt;=AO$6),5,IF($L148=1,2,1)),IF(AND($G148&gt;=AO$5,$G148&lt;=AO$6),IF($M148&gt;0,4,3),0)),IF(AND($D148&lt;=AO$6,$E148&gt;=AO$5),60,0)))</f>
        <v/>
      </c>
      <c r="AP148" s="80" t="str">
        <f>IF(OR($A148="",NOT(ISNUMBER($G148))),"",IF(AND($F148&lt;=AP$6,$G148&gt;=AP$5),IF(AP$5&gt;$N148,5,$K148)*10+IF(AND($F148&gt;=AP$5,$F148&lt;=AP$6),IF(AND($G148&gt;=AP$5,$G148&lt;=AP$6),5,IF($L148=1,2,1)),IF(AND($G148&gt;=AP$5,$G148&lt;=AP$6),IF($M148&gt;0,4,3),0)),IF(AND($D148&lt;=AP$6,$E148&gt;=AP$5),60,0)))</f>
        <v/>
      </c>
      <c r="AQ148" s="80" t="str">
        <f>IF(OR($A148="",NOT(ISNUMBER($G148))),"",IF(AND($F148&lt;=AQ$6,$G148&gt;=AQ$5),IF(AQ$5&gt;$N148,5,$K148)*10+IF(AND($F148&gt;=AQ$5,$F148&lt;=AQ$6),IF(AND($G148&gt;=AQ$5,$G148&lt;=AQ$6),5,IF($L148=1,2,1)),IF(AND($G148&gt;=AQ$5,$G148&lt;=AQ$6),IF($M148&gt;0,4,3),0)),IF(AND($D148&lt;=AQ$6,$E148&gt;=AQ$5),60,0)))</f>
        <v/>
      </c>
      <c r="AR148" s="80" t="str">
        <f>IF(OR($A148="",NOT(ISNUMBER($G148))),"",IF(AND($F148&lt;=AR$6,$G148&gt;=AR$5),IF(AR$5&gt;$N148,5,$K148)*10+IF(AND($F148&gt;=AR$5,$F148&lt;=AR$6),IF(AND($G148&gt;=AR$5,$G148&lt;=AR$6),5,IF($L148=1,2,1)),IF(AND($G148&gt;=AR$5,$G148&lt;=AR$6),IF($M148&gt;0,4,3),0)),IF(AND($D148&lt;=AR$6,$E148&gt;=AR$5),60,0)))</f>
        <v/>
      </c>
      <c r="AS148" s="80" t="str">
        <f>IF(OR($A148="",NOT(ISNUMBER($G148))),"",IF(AND($F148&lt;=AS$6,$G148&gt;=AS$5),IF(AS$5&gt;$N148,5,$K148)*10+IF(AND($F148&gt;=AS$5,$F148&lt;=AS$6),IF(AND($G148&gt;=AS$5,$G148&lt;=AS$6),5,IF($L148=1,2,1)),IF(AND($G148&gt;=AS$5,$G148&lt;=AS$6),IF($M148&gt;0,4,3),0)),IF(AND($D148&lt;=AS$6,$E148&gt;=AS$5),60,0)))</f>
        <v/>
      </c>
      <c r="AT148" s="80" t="str">
        <f>IF(OR($A148="",NOT(ISNUMBER($G148))),"",IF(AND($F148&lt;=AT$6,$G148&gt;=AT$5),IF(AT$5&gt;$N148,5,$K148)*10+IF(AND($F148&gt;=AT$5,$F148&lt;=AT$6),IF(AND($G148&gt;=AT$5,$G148&lt;=AT$6),5,IF($L148=1,2,1)),IF(AND($G148&gt;=AT$5,$G148&lt;=AT$6),IF($M148&gt;0,4,3),0)),IF(AND($D148&lt;=AT$6,$E148&gt;=AT$5),60,0)))</f>
        <v/>
      </c>
      <c r="AU148" s="80" t="str">
        <f>IF(OR($A148="",NOT(ISNUMBER($G148))),"",IF(AND($F148&lt;=AU$6,$G148&gt;=AU$5),IF(AU$5&gt;$N148,5,$K148)*10+IF(AND($F148&gt;=AU$5,$F148&lt;=AU$6),IF(AND($G148&gt;=AU$5,$G148&lt;=AU$6),5,IF($L148=1,2,1)),IF(AND($G148&gt;=AU$5,$G148&lt;=AU$6),IF($M148&gt;0,4,3),0)),IF(AND($D148&lt;=AU$6,$E148&gt;=AU$5),60,0)))</f>
        <v/>
      </c>
      <c r="AV148" s="80" t="str">
        <f>IF(OR($A148="",NOT(ISNUMBER($G148))),"",IF(AND($F148&lt;=AV$6,$G148&gt;=AV$5),IF(AV$5&gt;$N148,5,$K148)*10+IF(AND($F148&gt;=AV$5,$F148&lt;=AV$6),IF(AND($G148&gt;=AV$5,$G148&lt;=AV$6),5,IF($L148=1,2,1)),IF(AND($G148&gt;=AV$5,$G148&lt;=AV$6),IF($M148&gt;0,4,3),0)),IF(AND($D148&lt;=AV$6,$E148&gt;=AV$5),60,0)))</f>
        <v/>
      </c>
      <c r="AW148" s="80" t="str">
        <f>IF(OR($A148="",NOT(ISNUMBER($G148))),"",IF(AND($F148&lt;=AW$6,$G148&gt;=AW$5),IF(AW$5&gt;$N148,5,$K148)*10+IF(AND($F148&gt;=AW$5,$F148&lt;=AW$6),IF(AND($G148&gt;=AW$5,$G148&lt;=AW$6),5,IF($L148=1,2,1)),IF(AND($G148&gt;=AW$5,$G148&lt;=AW$6),IF($M148&gt;0,4,3),0)),IF(AND($D148&lt;=AW$6,$E148&gt;=AW$5),60,0)))</f>
        <v/>
      </c>
      <c r="AX148" s="80" t="str">
        <f>IF(OR($A148="",NOT(ISNUMBER($G148))),"",IF(AND($F148&lt;=AX$6,$G148&gt;=AX$5),IF(AX$5&gt;$N148,5,$K148)*10+IF(AND($F148&gt;=AX$5,$F148&lt;=AX$6),IF(AND($G148&gt;=AX$5,$G148&lt;=AX$6),5,IF($L148=1,2,1)),IF(AND($G148&gt;=AX$5,$G148&lt;=AX$6),IF($M148&gt;0,4,3),0)),IF(AND($D148&lt;=AX$6,$E148&gt;=AX$5),60,0)))</f>
        <v/>
      </c>
      <c r="AY148" s="80" t="str">
        <f>IF(OR($A148="",NOT(ISNUMBER($G148))),"",IF(AND($F148&lt;=AY$6,$G148&gt;=AY$5),IF(AY$5&gt;$N148,5,$K148)*10+IF(AND($F148&gt;=AY$5,$F148&lt;=AY$6),IF(AND($G148&gt;=AY$5,$G148&lt;=AY$6),5,IF($L148=1,2,1)),IF(AND($G148&gt;=AY$5,$G148&lt;=AY$6),IF($M148&gt;0,4,3),0)),IF(AND($D148&lt;=AY$6,$E148&gt;=AY$5),60,0)))</f>
        <v/>
      </c>
      <c r="AZ148" s="80" t="str">
        <f>IF(OR($A148="",NOT(ISNUMBER($G148))),"",IF(AND($F148&lt;=AZ$6,$G148&gt;=AZ$5),IF(AZ$5&gt;$N148,5,$K148)*10+IF(AND($F148&gt;=AZ$5,$F148&lt;=AZ$6),IF(AND($G148&gt;=AZ$5,$G148&lt;=AZ$6),5,IF($L148=1,2,1)),IF(AND($G148&gt;=AZ$5,$G148&lt;=AZ$6),IF($M148&gt;0,4,3),0)),IF(AND($D148&lt;=AZ$6,$E148&gt;=AZ$5),60,0)))</f>
        <v/>
      </c>
      <c r="BA148" s="80" t="str">
        <f>IF(OR($A148="",NOT(ISNUMBER($G148))),"",IF(AND($F148&lt;=BA$6,$G148&gt;=BA$5),IF(BA$5&gt;$N148,5,$K148)*10+IF(AND($F148&gt;=BA$5,$F148&lt;=BA$6),IF(AND($G148&gt;=BA$5,$G148&lt;=BA$6),5,IF($L148=1,2,1)),IF(AND($G148&gt;=BA$5,$G148&lt;=BA$6),IF($M148&gt;0,4,3),0)),IF(AND($D148&lt;=BA$6,$E148&gt;=BA$5),60,0)))</f>
        <v/>
      </c>
      <c r="BB148" s="80" t="str">
        <f>IF(OR($A148="",NOT(ISNUMBER($G148))),"",IF(AND($F148&lt;=BB$6,$G148&gt;=BB$5),IF(BB$5&gt;$N148,5,$K148)*10+IF(AND($F148&gt;=BB$5,$F148&lt;=BB$6),IF(AND($G148&gt;=BB$5,$G148&lt;=BB$6),5,IF($L148=1,2,1)),IF(AND($G148&gt;=BB$5,$G148&lt;=BB$6),IF($M148&gt;0,4,3),0)),IF(AND($D148&lt;=BB$6,$E148&gt;=BB$5),60,0)))</f>
        <v/>
      </c>
      <c r="BC148" s="80" t="str">
        <f>IF(OR($A148="",NOT(ISNUMBER($G148))),"",IF(AND($F148&lt;=BC$6,$G148&gt;=BC$5),IF(BC$5&gt;$N148,5,$K148)*10+IF(AND($F148&gt;=BC$5,$F148&lt;=BC$6),IF(AND($G148&gt;=BC$5,$G148&lt;=BC$6),5,IF($L148=1,2,1)),IF(AND($G148&gt;=BC$5,$G148&lt;=BC$6),IF($M148&gt;0,4,3),0)),IF(AND($D148&lt;=BC$6,$E148&gt;=BC$5),60,0)))</f>
        <v/>
      </c>
      <c r="BD148" s="80" t="str">
        <f>IF(OR($A148="",NOT(ISNUMBER($G148))),"",IF(AND($F148&lt;=BD$6,$G148&gt;=BD$5),IF(BD$5&gt;$N148,5,$K148)*10+IF(AND($F148&gt;=BD$5,$F148&lt;=BD$6),IF(AND($G148&gt;=BD$5,$G148&lt;=BD$6),5,IF($L148=1,2,1)),IF(AND($G148&gt;=BD$5,$G148&lt;=BD$6),IF($M148&gt;0,4,3),0)),IF(AND($D148&lt;=BD$6,$E148&gt;=BD$5),60,0)))</f>
        <v/>
      </c>
      <c r="BE148" s="80" t="str">
        <f>IF(OR($A148="",NOT(ISNUMBER($G148))),"",IF(AND($F148&lt;=BE$6,$G148&gt;=BE$5),IF(BE$5&gt;$N148,5,$K148)*10+IF(AND($F148&gt;=BE$5,$F148&lt;=BE$6),IF(AND($G148&gt;=BE$5,$G148&lt;=BE$6),5,IF($L148=1,2,1)),IF(AND($G148&gt;=BE$5,$G148&lt;=BE$6),IF($M148&gt;0,4,3),0)),IF(AND($D148&lt;=BE$6,$E148&gt;=BE$5),60,0)))</f>
        <v/>
      </c>
      <c r="BF148" s="80" t="str">
        <f>IF(OR($A148="",NOT(ISNUMBER($G148))),"",IF(AND($F148&lt;=BF$6,$G148&gt;=BF$5),IF(BF$5&gt;$N148,5,$K148)*10+IF(AND($F148&gt;=BF$5,$F148&lt;=BF$6),IF(AND($G148&gt;=BF$5,$G148&lt;=BF$6),5,IF($L148=1,2,1)),IF(AND($G148&gt;=BF$5,$G148&lt;=BF$6),IF($M148&gt;0,4,3),0)),IF(AND($D148&lt;=BF$6,$E148&gt;=BF$5),60,0)))</f>
        <v/>
      </c>
      <c r="BG148" s="80" t="str">
        <f>IF(OR($A148="",NOT(ISNUMBER($G148))),"",IF(AND($F148&lt;=BG$6,$G148&gt;=BG$5),IF(BG$5&gt;$N148,5,$K148)*10+IF(AND($F148&gt;=BG$5,$F148&lt;=BG$6),IF(AND($G148&gt;=BG$5,$G148&lt;=BG$6),5,IF($L148=1,2,1)),IF(AND($G148&gt;=BG$5,$G148&lt;=BG$6),IF($M148&gt;0,4,3),0)),IF(AND($D148&lt;=BG$6,$E148&gt;=BG$5),60,0)))</f>
        <v/>
      </c>
      <c r="BH148" s="80" t="str">
        <f>IF(OR($A148="",NOT(ISNUMBER($G148))),"",IF(AND($F148&lt;=BH$6,$G148&gt;=BH$5),IF(BH$5&gt;$N148,5,$K148)*10+IF(AND($F148&gt;=BH$5,$F148&lt;=BH$6),IF(AND($G148&gt;=BH$5,$G148&lt;=BH$6),5,IF($L148=1,2,1)),IF(AND($G148&gt;=BH$5,$G148&lt;=BH$6),IF($M148&gt;0,4,3),0)),IF(AND($D148&lt;=BH$6,$E148&gt;=BH$5),60,0)))</f>
        <v/>
      </c>
      <c r="BI148" s="80" t="str">
        <f>IF(OR($A148="",NOT(ISNUMBER($G148))),"",IF(AND($F148&lt;=BI$6,$G148&gt;=BI$5),IF(BI$5&gt;$N148,5,$K148)*10+IF(AND($F148&gt;=BI$5,$F148&lt;=BI$6),IF(AND($G148&gt;=BI$5,$G148&lt;=BI$6),5,IF($L148=1,2,1)),IF(AND($G148&gt;=BI$5,$G148&lt;=BI$6),IF($M148&gt;0,4,3),0)),IF(AND($D148&lt;=BI$6,$E148&gt;=BI$5),60,0)))</f>
        <v/>
      </c>
      <c r="BJ148" s="80" t="str">
        <f>IF(OR($A148="",NOT(ISNUMBER($G148))),"",IF(AND($F148&lt;=BJ$6,$G148&gt;=BJ$5),IF(BJ$5&gt;$N148,5,$K148)*10+IF(AND($F148&gt;=BJ$5,$F148&lt;=BJ$6),IF(AND($G148&gt;=BJ$5,$G148&lt;=BJ$6),5,IF($L148=1,2,1)),IF(AND($G148&gt;=BJ$5,$G148&lt;=BJ$6),IF($M148&gt;0,4,3),0)),IF(AND($D148&lt;=BJ$6,$E148&gt;=BJ$5),60,0)))</f>
        <v/>
      </c>
      <c r="BK148" s="80" t="str">
        <f>IF(OR($A148="",NOT(ISNUMBER($G148))),"",IF(AND($F148&lt;=BK$6,$G148&gt;=BK$5),IF(BK$5&gt;$N148,5,$K148)*10+IF(AND($F148&gt;=BK$5,$F148&lt;=BK$6),IF(AND($G148&gt;=BK$5,$G148&lt;=BK$6),5,IF($L148=1,2,1)),IF(AND($G148&gt;=BK$5,$G148&lt;=BK$6),IF($M148&gt;0,4,3),0)),IF(AND($D148&lt;=BK$6,$E148&gt;=BK$5),60,0)))</f>
        <v/>
      </c>
      <c r="BL148" s="80" t="str">
        <f>IF(OR($A148="",NOT(ISNUMBER($G148))),"",IF(AND($F148&lt;=BL$6,$G148&gt;=BL$5),IF(BL$5&gt;$N148,5,$K148)*10+IF(AND($F148&gt;=BL$5,$F148&lt;=BL$6),IF(AND($G148&gt;=BL$5,$G148&lt;=BL$6),5,IF($L148=1,2,1)),IF(AND($G148&gt;=BL$5,$G148&lt;=BL$6),IF($M148&gt;0,4,3),0)),IF(AND($D148&lt;=BL$6,$E148&gt;=BL$5),60,0)))</f>
        <v/>
      </c>
      <c r="BM148" s="80" t="str">
        <f>IF(OR($A148="",NOT(ISNUMBER($G148))),"",IF(AND($F148&lt;=BM$6,$G148&gt;=BM$5),IF(BM$5&gt;$N148,5,$K148)*10+IF(AND($F148&gt;=BM$5,$F148&lt;=BM$6),IF(AND($G148&gt;=BM$5,$G148&lt;=BM$6),5,IF($L148=1,2,1)),IF(AND($G148&gt;=BM$5,$G148&lt;=BM$6),IF($M148&gt;0,4,3),0)),IF(AND($D148&lt;=BM$6,$E148&gt;=BM$5),60,0)))</f>
        <v/>
      </c>
      <c r="BN148" s="80" t="str">
        <f>IF(OR($A148="",NOT(ISNUMBER($G148))),"",IF(AND($F148&lt;=BN$6,$G148&gt;=BN$5),IF(BN$5&gt;$N148,5,$K148)*10+IF(AND($F148&gt;=BN$5,$F148&lt;=BN$6),IF(AND($G148&gt;=BN$5,$G148&lt;=BN$6),5,IF($L148=1,2,1)),IF(AND($G148&gt;=BN$5,$G148&lt;=BN$6),IF($M148&gt;0,4,3),0)),IF(AND($D148&lt;=BN$6,$E148&gt;=BN$5),60,0)))</f>
        <v/>
      </c>
      <c r="BO148" s="80" t="str">
        <f>IF(OR($A148="",NOT(ISNUMBER($G148))),"",IF(AND($F148&lt;=BO$6,$G148&gt;=BO$5),IF(BO$5&gt;$N148,5,$K148)*10+IF(AND($F148&gt;=BO$5,$F148&lt;=BO$6),IF(AND($G148&gt;=BO$5,$G148&lt;=BO$6),5,IF($L148=1,2,1)),IF(AND($G148&gt;=BO$5,$G148&lt;=BO$6),IF($M148&gt;0,4,3),0)),IF(AND($D148&lt;=BO$6,$E148&gt;=BO$5),60,0)))</f>
        <v/>
      </c>
      <c r="BP148" s="80" t="str">
        <f>IF(OR($A148="",NOT(ISNUMBER($G148))),"",IF(AND($F148&lt;=BP$6,$G148&gt;=BP$5),IF(BP$5&gt;$N148,5,$K148)*10+IF(AND($F148&gt;=BP$5,$F148&lt;=BP$6),IF(AND($G148&gt;=BP$5,$G148&lt;=BP$6),5,IF($L148=1,2,1)),IF(AND($G148&gt;=BP$5,$G148&lt;=BP$6),IF($M148&gt;0,4,3),0)),IF(AND($D148&lt;=BP$6,$E148&gt;=BP$5),60,0)))</f>
        <v/>
      </c>
      <c r="BQ148" s="80" t="str">
        <f>IF(OR($A148="",NOT(ISNUMBER($G148))),"",IF(AND($F148&lt;=BQ$6,$G148&gt;=BQ$5),IF(BQ$5&gt;$N148,5,$K148)*10+IF(AND($F148&gt;=BQ$5,$F148&lt;=BQ$6),IF(AND($G148&gt;=BQ$5,$G148&lt;=BQ$6),5,IF($L148=1,2,1)),IF(AND($G148&gt;=BQ$5,$G148&lt;=BQ$6),IF($M148&gt;0,4,3),0)),IF(AND($D148&lt;=BQ$6,$E148&gt;=BQ$5),60,0)))</f>
        <v/>
      </c>
      <c r="BR148" s="80" t="str">
        <f>IF(OR($A148="",NOT(ISNUMBER($G148))),"",IF(AND($F148&lt;=BR$6,$G148&gt;=BR$5),IF(BR$5&gt;$N148,5,$K148)*10+IF(AND($F148&gt;=BR$5,$F148&lt;=BR$6),IF(AND($G148&gt;=BR$5,$G148&lt;=BR$6),5,IF($L148=1,2,1)),IF(AND($G148&gt;=BR$5,$G148&lt;=BR$6),IF($M148&gt;0,4,3),0)),IF(AND($D148&lt;=BR$6,$E148&gt;=BR$5),60,0)))</f>
        <v/>
      </c>
      <c r="BS148" s="80" t="str">
        <f>IF(OR($A148="",NOT(ISNUMBER($G148))),"",IF(AND($F148&lt;=BS$6,$G148&gt;=BS$5),IF(BS$5&gt;$N148,5,$K148)*10+IF(AND($F148&gt;=BS$5,$F148&lt;=BS$6),IF(AND($G148&gt;=BS$5,$G148&lt;=BS$6),5,IF($L148=1,2,1)),IF(AND($G148&gt;=BS$5,$G148&lt;=BS$6),IF($M148&gt;0,4,3),0)),IF(AND($D148&lt;=BS$6,$E148&gt;=BS$5),60,0)))</f>
        <v/>
      </c>
      <c r="BT148" s="80" t="str">
        <f>IF(OR($A148="",NOT(ISNUMBER($G148))),"",IF(AND($F148&lt;=BT$6,$G148&gt;=BT$5),IF(BT$5&gt;$N148,5,$K148)*10+IF(AND($F148&gt;=BT$5,$F148&lt;=BT$6),IF(AND($G148&gt;=BT$5,$G148&lt;=BT$6),5,IF($L148=1,2,1)),IF(AND($G148&gt;=BT$5,$G148&lt;=BT$6),IF($M148&gt;0,4,3),0)),IF(AND($D148&lt;=BT$6,$E148&gt;=BT$5),60,0)))</f>
        <v/>
      </c>
      <c r="BU148" s="80" t="str">
        <f>IF(OR($A148="",NOT(ISNUMBER($G148))),"",IF(AND($F148&lt;=BU$6,$G148&gt;=BU$5),IF(BU$5&gt;$N148,5,$K148)*10+IF(AND($F148&gt;=BU$5,$F148&lt;=BU$6),IF(AND($G148&gt;=BU$5,$G148&lt;=BU$6),5,IF($L148=1,2,1)),IF(AND($G148&gt;=BU$5,$G148&lt;=BU$6),IF($M148&gt;0,4,3),0)),IF(AND($D148&lt;=BU$6,$E148&gt;=BU$5),60,0)))</f>
        <v/>
      </c>
      <c r="BV148" s="80" t="str">
        <f>IF(OR($A148="",NOT(ISNUMBER($G148))),"",IF(AND($F148&lt;=BV$6,$G148&gt;=BV$5),IF(BV$5&gt;$N148,5,$K148)*10+IF(AND($F148&gt;=BV$5,$F148&lt;=BV$6),IF(AND($G148&gt;=BV$5,$G148&lt;=BV$6),5,IF($L148=1,2,1)),IF(AND($G148&gt;=BV$5,$G148&lt;=BV$6),IF($M148&gt;0,4,3),0)),IF(AND($D148&lt;=BV$6,$E148&gt;=BV$5),60,0)))</f>
        <v/>
      </c>
      <c r="BW148" s="80" t="str">
        <f>IF(OR($A148="",NOT(ISNUMBER($G148))),"",IF(AND($F148&lt;=BW$6,$G148&gt;=BW$5),IF(BW$5&gt;$N148,5,$K148)*10+IF(AND($F148&gt;=BW$5,$F148&lt;=BW$6),IF(AND($G148&gt;=BW$5,$G148&lt;=BW$6),5,IF($L148=1,2,1)),IF(AND($G148&gt;=BW$5,$G148&lt;=BW$6),IF($M148&gt;0,4,3),0)),IF(AND($D148&lt;=BW$6,$E148&gt;=BW$5),60,0)))</f>
        <v/>
      </c>
      <c r="BX148" s="80" t="str">
        <f>IF(OR($A148="",NOT(ISNUMBER($G148))),"",IF(AND($F148&lt;=BX$6,$G148&gt;=BX$5),IF(BX$5&gt;$N148,5,$K148)*10+IF(AND($F148&gt;=BX$5,$F148&lt;=BX$6),IF(AND($G148&gt;=BX$5,$G148&lt;=BX$6),5,IF($L148=1,2,1)),IF(AND($G148&gt;=BX$5,$G148&lt;=BX$6),IF($M148&gt;0,4,3),0)),IF(AND($D148&lt;=BX$6,$E148&gt;=BX$5),60,0)))</f>
        <v/>
      </c>
      <c r="BY148" s="80" t="str">
        <f>IF(OR($A148="",NOT(ISNUMBER($G148))),"",IF(AND($F148&lt;=BY$6,$G148&gt;=BY$5),IF(BY$5&gt;$N148,5,$K148)*10+IF(AND($F148&gt;=BY$5,$F148&lt;=BY$6),IF(AND($G148&gt;=BY$5,$G148&lt;=BY$6),5,IF($L148=1,2,1)),IF(AND($G148&gt;=BY$5,$G148&lt;=BY$6),IF($M148&gt;0,4,3),0)),IF(AND($D148&lt;=BY$6,$E148&gt;=BY$5),60,0)))</f>
        <v/>
      </c>
      <c r="BZ148" s="80" t="str">
        <f>IF(OR($A148="",NOT(ISNUMBER($G148))),"",IF(AND($F148&lt;=BZ$6,$G148&gt;=BZ$5),IF(BZ$5&gt;$N148,5,$K148)*10+IF(AND($F148&gt;=BZ$5,$F148&lt;=BZ$6),IF(AND($G148&gt;=BZ$5,$G148&lt;=BZ$6),5,IF($L148=1,2,1)),IF(AND($G148&gt;=BZ$5,$G148&lt;=BZ$6),IF($M148&gt;0,4,3),0)),IF(AND($D148&lt;=BZ$6,$E148&gt;=BZ$5),60,0)))</f>
        <v/>
      </c>
      <c r="CA148" s="80" t="str">
        <f>IF(OR($A148="",NOT(ISNUMBER($G148))),"",IF(AND($F148&lt;=CA$6,$G148&gt;=CA$5),IF(CA$5&gt;$N148,5,$K148)*10+IF(AND($F148&gt;=CA$5,$F148&lt;=CA$6),IF(AND($G148&gt;=CA$5,$G148&lt;=CA$6),5,IF($L148=1,2,1)),IF(AND($G148&gt;=CA$5,$G148&lt;=CA$6),IF($M148&gt;0,4,3),0)),IF(AND($D148&lt;=CA$6,$E148&gt;=CA$5),60,0)))</f>
        <v/>
      </c>
      <c r="CB148" s="80" t="str">
        <f>IF(OR($A148="",NOT(ISNUMBER($G148))),"",IF(AND($F148&lt;=CB$6,$G148&gt;=CB$5),IF(CB$5&gt;$N148,5,$K148)*10+IF(AND($F148&gt;=CB$5,$F148&lt;=CB$6),IF(AND($G148&gt;=CB$5,$G148&lt;=CB$6),5,IF($L148=1,2,1)),IF(AND($G148&gt;=CB$5,$G148&lt;=CB$6),IF($M148&gt;0,4,3),0)),IF(AND($D148&lt;=CB$6,$E148&gt;=CB$5),60,0)))</f>
        <v/>
      </c>
      <c r="CC148" s="80" t="str">
        <f>IF(OR($A148="",NOT(ISNUMBER($G148))),"",IF(AND($F148&lt;=CC$6,$G148&gt;=CC$5),IF(CC$5&gt;$N148,5,$K148)*10+IF(AND($F148&gt;=CC$5,$F148&lt;=CC$6),IF(AND($G148&gt;=CC$5,$G148&lt;=CC$6),5,IF($L148=1,2,1)),IF(AND($G148&gt;=CC$5,$G148&lt;=CC$6),IF($M148&gt;0,4,3),0)),IF(AND($D148&lt;=CC$6,$E148&gt;=CC$5),60,0)))</f>
        <v/>
      </c>
      <c r="CD148" s="80" t="str">
        <f>IF(OR($A148="",NOT(ISNUMBER($G148))),"",IF(AND($F148&lt;=CD$6,$G148&gt;=CD$5),IF(CD$5&gt;$N148,5,$K148)*10+IF(AND($F148&gt;=CD$5,$F148&lt;=CD$6),IF(AND($G148&gt;=CD$5,$G148&lt;=CD$6),5,IF($L148=1,2,1)),IF(AND($G148&gt;=CD$5,$G148&lt;=CD$6),IF($M148&gt;0,4,3),0)),IF(AND($D148&lt;=CD$6,$E148&gt;=CD$5),60,0)))</f>
        <v/>
      </c>
      <c r="CE148" s="80" t="str">
        <f>IF(OR($A148="",NOT(ISNUMBER($G148))),"",IF(AND($F148&lt;=CE$6,$G148&gt;=CE$5),IF(CE$5&gt;$N148,5,$K148)*10+IF(AND($F148&gt;=CE$5,$F148&lt;=CE$6),IF(AND($G148&gt;=CE$5,$G148&lt;=CE$6),5,IF($L148=1,2,1)),IF(AND($G148&gt;=CE$5,$G148&lt;=CE$6),IF($M148&gt;0,4,3),0)),IF(AND($D148&lt;=CE$6,$E148&gt;=CE$5),60,0)))</f>
        <v/>
      </c>
      <c r="CF148" s="80" t="str">
        <f>IF(OR($A148="",NOT(ISNUMBER($G148))),"",IF(AND($F148&lt;=CF$6,$G148&gt;=CF$5),IF(CF$5&gt;$N148,5,$K148)*10+IF(AND($F148&gt;=CF$5,$F148&lt;=CF$6),IF(AND($G148&gt;=CF$5,$G148&lt;=CF$6),5,IF($L148=1,2,1)),IF(AND($G148&gt;=CF$5,$G148&lt;=CF$6),IF($M148&gt;0,4,3),0)),IF(AND($D148&lt;=CF$6,$E148&gt;=CF$5),60,0)))</f>
        <v/>
      </c>
      <c r="CG148" s="80" t="str">
        <f>IF(OR($A148="",NOT(ISNUMBER($G148))),"",IF(AND($F148&lt;=CG$6,$G148&gt;=CG$5),IF(CG$5&gt;$N148,5,$K148)*10+IF(AND($F148&gt;=CG$5,$F148&lt;=CG$6),IF(AND($G148&gt;=CG$5,$G148&lt;=CG$6),5,IF($L148=1,2,1)),IF(AND($G148&gt;=CG$5,$G148&lt;=CG$6),IF($M148&gt;0,4,3),0)),IF(AND($D148&lt;=CG$6,$E148&gt;=CG$5),60,0)))</f>
        <v/>
      </c>
      <c r="CH148" s="80" t="str">
        <f>IF(OR($A148="",NOT(ISNUMBER($G148))),"",IF(AND($F148&lt;=CH$6,$G148&gt;=CH$5),IF(CH$5&gt;$N148,5,$K148)*10+IF(AND($F148&gt;=CH$5,$F148&lt;=CH$6),IF(AND($G148&gt;=CH$5,$G148&lt;=CH$6),5,IF($L148=1,2,1)),IF(AND($G148&gt;=CH$5,$G148&lt;=CH$6),IF($M148&gt;0,4,3),0)),IF(AND($D148&lt;=CH$6,$E148&gt;=CH$5),60,0)))</f>
        <v/>
      </c>
      <c r="CI148" s="80" t="str">
        <f>IF(OR($A148="",NOT(ISNUMBER($G148))),"",IF(AND($F148&lt;=CI$6,$G148&gt;=CI$5),IF(CI$5&gt;$N148,5,$K148)*10+IF(AND($F148&gt;=CI$5,$F148&lt;=CI$6),IF(AND($G148&gt;=CI$5,$G148&lt;=CI$6),5,IF($L148=1,2,1)),IF(AND($G148&gt;=CI$5,$G148&lt;=CI$6),IF($M148&gt;0,4,3),0)),IF(AND($D148&lt;=CI$6,$E148&gt;=CI$5),60,0)))</f>
        <v/>
      </c>
      <c r="CJ148" s="80" t="str">
        <f>IF(OR($A148="",NOT(ISNUMBER($G148))),"",IF(AND($F148&lt;=CJ$6,$G148&gt;=CJ$5),IF(CJ$5&gt;$N148,5,$K148)*10+IF(AND($F148&gt;=CJ$5,$F148&lt;=CJ$6),IF(AND($G148&gt;=CJ$5,$G148&lt;=CJ$6),5,IF($L148=1,2,1)),IF(AND($G148&gt;=CJ$5,$G148&lt;=CJ$6),IF($M148&gt;0,4,3),0)),IF(AND($D148&lt;=CJ$6,$E148&gt;=CJ$5),60,0)))</f>
        <v/>
      </c>
      <c r="CK148" s="80" t="str">
        <f>IF(OR($A148="",NOT(ISNUMBER($G148))),"",IF(AND($F148&lt;=CK$6,$G148&gt;=CK$5),IF(CK$5&gt;$N148,5,$K148)*10+IF(AND($F148&gt;=CK$5,$F148&lt;=CK$6),IF(AND($G148&gt;=CK$5,$G148&lt;=CK$6),5,IF($L148=1,2,1)),IF(AND($G148&gt;=CK$5,$G148&lt;=CK$6),IF($M148&gt;0,4,3),0)),IF(AND($D148&lt;=CK$6,$E148&gt;=CK$5),60,0)))</f>
        <v/>
      </c>
      <c r="CL148" s="80" t="str">
        <f>IF(OR($A148="",NOT(ISNUMBER($G148))),"",IF(AND($F148&lt;=CL$6,$G148&gt;=CL$5),IF(CL$5&gt;$N148,5,$K148)*10+IF(AND($F148&gt;=CL$5,$F148&lt;=CL$6),IF(AND($G148&gt;=CL$5,$G148&lt;=CL$6),5,IF($L148=1,2,1)),IF(AND($G148&gt;=CL$5,$G148&lt;=CL$6),IF($M148&gt;0,4,3),0)),IF(AND($D148&lt;=CL$6,$E148&gt;=CL$5),60,0)))</f>
        <v/>
      </c>
      <c r="CM148" s="80" t="str">
        <f>IF(OR($A148="",NOT(ISNUMBER($G148))),"",IF(AND($F148&lt;=CM$6,$G148&gt;=CM$5),IF(CM$5&gt;$N148,5,$K148)*10+IF(AND($F148&gt;=CM$5,$F148&lt;=CM$6),IF(AND($G148&gt;=CM$5,$G148&lt;=CM$6),5,IF($L148=1,2,1)),IF(AND($G148&gt;=CM$5,$G148&lt;=CM$6),IF($M148&gt;0,4,3),0)),IF(AND($D148&lt;=CM$6,$E148&gt;=CM$5),60,0)))</f>
        <v/>
      </c>
      <c r="CN148" s="80" t="str">
        <f>IF(OR($A148="",NOT(ISNUMBER($G148))),"",IF(AND($F148&lt;=CN$6,$G148&gt;=CN$5),IF(CN$5&gt;$N148,5,$K148)*10+IF(AND($F148&gt;=CN$5,$F148&lt;=CN$6),IF(AND($G148&gt;=CN$5,$G148&lt;=CN$6),5,IF($L148=1,2,1)),IF(AND($G148&gt;=CN$5,$G148&lt;=CN$6),IF($M148&gt;0,4,3),0)),IF(AND($D148&lt;=CN$6,$E148&gt;=CN$5),60,0)))</f>
        <v/>
      </c>
      <c r="CO148" s="80" t="str">
        <f>IF(OR($A148="",NOT(ISNUMBER($G148))),"",IF(AND($F148&lt;=CO$6,$G148&gt;=CO$5),IF(CO$5&gt;$N148,5,$K148)*10+IF(AND($F148&gt;=CO$5,$F148&lt;=CO$6),IF(AND($G148&gt;=CO$5,$G148&lt;=CO$6),5,IF($L148=1,2,1)),IF(AND($G148&gt;=CO$5,$G148&lt;=CO$6),IF($M148&gt;0,4,3),0)),IF(AND($D148&lt;=CO$6,$E148&gt;=CO$5),60,0)))</f>
        <v/>
      </c>
      <c r="CP148" s="80" t="str">
        <f>IF(OR($A148="",NOT(ISNUMBER($G148))),"",IF(AND($F148&lt;=CP$6,$G148&gt;=CP$5),IF(CP$5&gt;$N148,5,$K148)*10+IF(AND($F148&gt;=CP$5,$F148&lt;=CP$6),IF(AND($G148&gt;=CP$5,$G148&lt;=CP$6),5,IF($L148=1,2,1)),IF(AND($G148&gt;=CP$5,$G148&lt;=CP$6),IF($M148&gt;0,4,3),0)),IF(AND($D148&lt;=CP$6,$E148&gt;=CP$5),60,0)))</f>
        <v/>
      </c>
      <c r="CQ148" s="80" t="str">
        <f>IF(OR($A148="",NOT(ISNUMBER($G148))),"",IF(AND($F148&lt;=CQ$6,$G148&gt;=CQ$5),IF(CQ$5&gt;$N148,5,$K148)*10+IF(AND($F148&gt;=CQ$5,$F148&lt;=CQ$6),IF(AND($G148&gt;=CQ$5,$G148&lt;=CQ$6),5,IF($L148=1,2,1)),IF(AND($G148&gt;=CQ$5,$G148&lt;=CQ$6),IF($M148&gt;0,4,3),0)),IF(AND($D148&lt;=CQ$6,$E148&gt;=CQ$5),60,0)))</f>
        <v/>
      </c>
      <c r="CR148" s="80" t="str">
        <f>IF(OR($A148="",NOT(ISNUMBER($G148))),"",IF(AND($F148&lt;=CR$6,$G148&gt;=CR$5),IF(CR$5&gt;$N148,5,$K148)*10+IF(AND($F148&gt;=CR$5,$F148&lt;=CR$6),IF(AND($G148&gt;=CR$5,$G148&lt;=CR$6),5,IF($L148=1,2,1)),IF(AND($G148&gt;=CR$5,$G148&lt;=CR$6),IF($M148&gt;0,4,3),0)),IF(AND($D148&lt;=CR$6,$E148&gt;=CR$5),60,0)))</f>
        <v/>
      </c>
      <c r="CS148" s="80" t="str">
        <f>IF(OR($A148="",NOT(ISNUMBER($G148))),"",IF(AND($F148&lt;=CS$6,$G148&gt;=CS$5),IF(CS$5&gt;$N148,5,$K148)*10+IF(AND($F148&gt;=CS$5,$F148&lt;=CS$6),IF(AND($G148&gt;=CS$5,$G148&lt;=CS$6),5,IF($L148=1,2,1)),IF(AND($G148&gt;=CS$5,$G148&lt;=CS$6),IF($M148&gt;0,4,3),0)),IF(AND($D148&lt;=CS$6,$E148&gt;=CS$5),60,0)))</f>
        <v/>
      </c>
      <c r="CT148" s="80" t="str">
        <f>IF(OR($A148="",NOT(ISNUMBER($G148))),"",IF(AND($F148&lt;=CT$6,$G148&gt;=CT$5),IF(CT$5&gt;$N148,5,$K148)*10+IF(AND($F148&gt;=CT$5,$F148&lt;=CT$6),IF(AND($G148&gt;=CT$5,$G148&lt;=CT$6),5,IF($L148=1,2,1)),IF(AND($G148&gt;=CT$5,$G148&lt;=CT$6),IF($M148&gt;0,4,3),0)),IF(AND($D148&lt;=CT$6,$E148&gt;=CT$5),60,0)))</f>
        <v/>
      </c>
      <c r="CU148" s="80" t="str">
        <f>IF(OR($A148="",NOT(ISNUMBER($G148))),"",IF(AND($F148&lt;=CU$6,$G148&gt;=CU$5),IF(CU$5&gt;$N148,5,$K148)*10+IF(AND($F148&gt;=CU$5,$F148&lt;=CU$6),IF(AND($G148&gt;=CU$5,$G148&lt;=CU$6),5,IF($L148=1,2,1)),IF(AND($G148&gt;=CU$5,$G148&lt;=CU$6),IF($M148&gt;0,4,3),0)),IF(AND($D148&lt;=CU$6,$E148&gt;=CU$5),60,0)))</f>
        <v/>
      </c>
      <c r="CV148" s="80" t="str">
        <f>IF(OR($A148="",NOT(ISNUMBER($G148))),"",IF(AND($F148&lt;=CV$6,$G148&gt;=CV$5),IF(CV$5&gt;$N148,5,$K148)*10+IF(AND($F148&gt;=CV$5,$F148&lt;=CV$6),IF(AND($G148&gt;=CV$5,$G148&lt;=CV$6),5,IF($L148=1,2,1)),IF(AND($G148&gt;=CV$5,$G148&lt;=CV$6),IF($M148&gt;0,4,3),0)),IF(AND($D148&lt;=CV$6,$E148&gt;=CV$5),60,0)))</f>
        <v/>
      </c>
      <c r="CW148" s="80" t="str">
        <f>IF(OR($A148="",NOT(ISNUMBER($G148))),"",IF(AND($F148&lt;=CW$6,$G148&gt;=CW$5),IF(CW$5&gt;$N148,5,$K148)*10+IF(AND($F148&gt;=CW$5,$F148&lt;=CW$6),IF(AND($G148&gt;=CW$5,$G148&lt;=CW$6),5,IF($L148=1,2,1)),IF(AND($G148&gt;=CW$5,$G148&lt;=CW$6),IF($M148&gt;0,4,3),0)),IF(AND($D148&lt;=CW$6,$E148&gt;=CW$5),60,0)))</f>
        <v/>
      </c>
      <c r="CX148" s="80" t="str">
        <f>IF(OR($A148="",NOT(ISNUMBER($G148))),"",IF(AND($F148&lt;=CX$6,$G148&gt;=CX$5),IF(CX$5&gt;$N148,5,$K148)*10+IF(AND($F148&gt;=CX$5,$F148&lt;=CX$6),IF(AND($G148&gt;=CX$5,$G148&lt;=CX$6),5,IF($L148=1,2,1)),IF(AND($G148&gt;=CX$5,$G148&lt;=CX$6),IF($M148&gt;0,4,3),0)),IF(AND($D148&lt;=CX$6,$E148&gt;=CX$5),60,0)))</f>
        <v/>
      </c>
      <c r="CY148" s="80" t="str">
        <f>IF(OR($A148="",NOT(ISNUMBER($G148))),"",IF(AND($F148&lt;=CY$6,$G148&gt;=CY$5),IF(CY$5&gt;$N148,5,$K148)*10+IF(AND($F148&gt;=CY$5,$F148&lt;=CY$6),IF(AND($G148&gt;=CY$5,$G148&lt;=CY$6),5,IF($L148=1,2,1)),IF(AND($G148&gt;=CY$5,$G148&lt;=CY$6),IF($M148&gt;0,4,3),0)),IF(AND($D148&lt;=CY$6,$E148&gt;=CY$5),60,0)))</f>
        <v/>
      </c>
      <c r="CZ148" s="80" t="str">
        <f>IF(OR($A148="",NOT(ISNUMBER($G148))),"",IF(AND($F148&lt;=CZ$6,$G148&gt;=CZ$5),IF(CZ$5&gt;$N148,5,$K148)*10+IF(AND($F148&gt;=CZ$5,$F148&lt;=CZ$6),IF(AND($G148&gt;=CZ$5,$G148&lt;=CZ$6),5,IF($L148=1,2,1)),IF(AND($G148&gt;=CZ$5,$G148&lt;=CZ$6),IF($M148&gt;0,4,3),0)),IF(AND($D148&lt;=CZ$6,$E148&gt;=CZ$5),60,0)))</f>
        <v/>
      </c>
      <c r="DA148" s="80" t="str">
        <f>IF(OR($A148="",NOT(ISNUMBER($G148))),"",IF(AND($F148&lt;=DA$6,$G148&gt;=DA$5),IF(DA$5&gt;$N148,5,$K148)*10+IF(AND($F148&gt;=DA$5,$F148&lt;=DA$6),IF(AND($G148&gt;=DA$5,$G148&lt;=DA$6),5,IF($L148=1,2,1)),IF(AND($G148&gt;=DA$5,$G148&lt;=DA$6),IF($M148&gt;0,4,3),0)),IF(AND($D148&lt;=DA$6,$E148&gt;=DA$5),60,0)))</f>
        <v/>
      </c>
      <c r="DB148" s="80" t="str">
        <f>IF(OR($A148="",NOT(ISNUMBER($G148))),"",IF(AND($F148&lt;=DB$6,$G148&gt;=DB$5),IF(DB$5&gt;$N148,5,$K148)*10+IF(AND($F148&gt;=DB$5,$F148&lt;=DB$6),IF(AND($G148&gt;=DB$5,$G148&lt;=DB$6),5,IF($L148=1,2,1)),IF(AND($G148&gt;=DB$5,$G148&lt;=DB$6),IF($M148&gt;0,4,3),0)),IF(AND($D148&lt;=DB$6,$E148&gt;=DB$5),60,0)))</f>
        <v/>
      </c>
      <c r="DC148" s="80" t="str">
        <f>IF(OR($A148="",NOT(ISNUMBER($G148))),"",IF(AND($F148&lt;=DC$6,$G148&gt;=DC$5),IF(DC$5&gt;$N148,5,$K148)*10+IF(AND($F148&gt;=DC$5,$F148&lt;=DC$6),IF(AND($G148&gt;=DC$5,$G148&lt;=DC$6),5,IF($L148=1,2,1)),IF(AND($G148&gt;=DC$5,$G148&lt;=DC$6),IF($M148&gt;0,4,3),0)),IF(AND($D148&lt;=DC$6,$E148&gt;=DC$5),60,0)))</f>
        <v/>
      </c>
      <c r="DD148" s="80" t="str">
        <f>IF(OR($A148="",NOT(ISNUMBER($G148))),"",IF(AND($F148&lt;=DD$6,$G148&gt;=DD$5),IF(DD$5&gt;$N148,5,$K148)*10+IF(AND($F148&gt;=DD$5,$F148&lt;=DD$6),IF(AND($G148&gt;=DD$5,$G148&lt;=DD$6),5,IF($L148=1,2,1)),IF(AND($G148&gt;=DD$5,$G148&lt;=DD$6),IF($M148&gt;0,4,3),0)),IF(AND($D148&lt;=DD$6,$E148&gt;=DD$5),60,0)))</f>
        <v/>
      </c>
      <c r="DE148" s="80" t="str">
        <f>IF(OR($A148="",NOT(ISNUMBER($G148))),"",IF(AND($F148&lt;=DE$6,$G148&gt;=DE$5),IF(DE$5&gt;$N148,5,$K148)*10+IF(AND($F148&gt;=DE$5,$F148&lt;=DE$6),IF(AND($G148&gt;=DE$5,$G148&lt;=DE$6),5,IF($L148=1,2,1)),IF(AND($G148&gt;=DE$5,$G148&lt;=DE$6),IF($M148&gt;0,4,3),0)),IF(AND($D148&lt;=DE$6,$E148&gt;=DE$5),60,0)))</f>
        <v/>
      </c>
      <c r="DF148" s="80" t="str">
        <f>IF(OR($A148="",NOT(ISNUMBER($G148))),"",IF(AND($F148&lt;=DF$6,$G148&gt;=DF$5),IF(DF$5&gt;$N148,5,$K148)*10+IF(AND($F148&gt;=DF$5,$F148&lt;=DF$6),IF(AND($G148&gt;=DF$5,$G148&lt;=DF$6),5,IF($L148=1,2,1)),IF(AND($G148&gt;=DF$5,$G148&lt;=DF$6),IF($M148&gt;0,4,3),0)),IF(AND($D148&lt;=DF$6,$E148&gt;=DF$5),60,0)))</f>
        <v/>
      </c>
      <c r="DG148" s="80" t="str">
        <f>IF(OR($A148="",NOT(ISNUMBER($G148))),"",IF(AND($F148&lt;=DG$6,$G148&gt;=DG$5),IF(DG$5&gt;$N148,5,$K148)*10+IF(AND($F148&gt;=DG$5,$F148&lt;=DG$6),IF(AND($G148&gt;=DG$5,$G148&lt;=DG$6),5,IF($L148=1,2,1)),IF(AND($G148&gt;=DG$5,$G148&lt;=DG$6),IF($M148&gt;0,4,3),0)),IF(AND($D148&lt;=DG$6,$E148&gt;=DG$5),60,0)))</f>
        <v/>
      </c>
      <c r="DH148" s="80" t="str">
        <f>IF(OR($A148="",NOT(ISNUMBER($G148))),"",IF(AND($F148&lt;=DH$6,$G148&gt;=DH$5),IF(DH$5&gt;$N148,5,$K148)*10+IF(AND($F148&gt;=DH$5,$F148&lt;=DH$6),IF(AND($G148&gt;=DH$5,$G148&lt;=DH$6),5,IF($L148=1,2,1)),IF(AND($G148&gt;=DH$5,$G148&lt;=DH$6),IF($M148&gt;0,4,3),0)),IF(AND($D148&lt;=DH$6,$E148&gt;=DH$5),60,0)))</f>
        <v/>
      </c>
      <c r="DI148" s="80" t="str">
        <f>IF(OR($A148="",NOT(ISNUMBER($G148))),"",IF(AND($F148&lt;=DI$6,$G148&gt;=DI$5),IF(DI$5&gt;$N148,5,$K148)*10+IF(AND($F148&gt;=DI$5,$F148&lt;=DI$6),IF(AND($G148&gt;=DI$5,$G148&lt;=DI$6),5,IF($L148=1,2,1)),IF(AND($G148&gt;=DI$5,$G148&lt;=DI$6),IF($M148&gt;0,4,3),0)),IF(AND($D148&lt;=DI$6,$E148&gt;=DI$5),60,0)))</f>
        <v/>
      </c>
      <c r="DJ148" s="80" t="str">
        <f>IF(OR($A148="",NOT(ISNUMBER($G148))),"",IF(AND($F148&lt;=DJ$6,$G148&gt;=DJ$5),IF(DJ$5&gt;$N148,5,$K148)*10+IF(AND($F148&gt;=DJ$5,$F148&lt;=DJ$6),IF(AND($G148&gt;=DJ$5,$G148&lt;=DJ$6),5,IF($L148=1,2,1)),IF(AND($G148&gt;=DJ$5,$G148&lt;=DJ$6),IF($M148&gt;0,4,3),0)),IF(AND($D148&lt;=DJ$6,$E148&gt;=DJ$5),60,0)))</f>
        <v/>
      </c>
      <c r="DK148" s="80" t="str">
        <f>IF(OR($A148="",NOT(ISNUMBER($G148))),"",IF(AND($F148&lt;=DK$6,$G148&gt;=DK$5),IF(DK$5&gt;$N148,5,$K148)*10+IF(AND($F148&gt;=DK$5,$F148&lt;=DK$6),IF(AND($G148&gt;=DK$5,$G148&lt;=DK$6),5,IF($L148=1,2,1)),IF(AND($G148&gt;=DK$5,$G148&lt;=DK$6),IF($M148&gt;0,4,3),0)),IF(AND($D148&lt;=DK$6,$E148&gt;=DK$5),60,0)))</f>
        <v/>
      </c>
      <c r="DL148" s="80" t="str">
        <f>IF(OR($A148="",NOT(ISNUMBER($G148))),"",IF(AND($F148&lt;=DL$6,$G148&gt;=DL$5),IF(DL$5&gt;$N148,5,$K148)*10+IF(AND($F148&gt;=DL$5,$F148&lt;=DL$6),IF(AND($G148&gt;=DL$5,$G148&lt;=DL$6),5,IF($L148=1,2,1)),IF(AND($G148&gt;=DL$5,$G148&lt;=DL$6),IF($M148&gt;0,4,3),0)),IF(AND($D148&lt;=DL$6,$E148&gt;=DL$5),60,0)))</f>
        <v/>
      </c>
      <c r="DM148" s="80" t="str">
        <f>IF(OR($A148="",NOT(ISNUMBER($G148))),"",IF(AND($F148&lt;=DM$6,$G148&gt;=DM$5),IF(DM$5&gt;$N148,5,$K148)*10+IF(AND($F148&gt;=DM$5,$F148&lt;=DM$6),IF(AND($G148&gt;=DM$5,$G148&lt;=DM$6),5,IF($L148=1,2,1)),IF(AND($G148&gt;=DM$5,$G148&lt;=DM$6),IF($M148&gt;0,4,3),0)),IF(AND($D148&lt;=DM$6,$E148&gt;=DM$5),60,0)))</f>
        <v/>
      </c>
      <c r="DN148" s="80" t="str">
        <f>IF(OR($A148="",NOT(ISNUMBER($G148))),"",IF(AND($F148&lt;=DN$6,$G148&gt;=DN$5),IF(DN$5&gt;$N148,5,$K148)*10+IF(AND($F148&gt;=DN$5,$F148&lt;=DN$6),IF(AND($G148&gt;=DN$5,$G148&lt;=DN$6),5,IF($L148=1,2,1)),IF(AND($G148&gt;=DN$5,$G148&lt;=DN$6),IF($M148&gt;0,4,3),0)),IF(AND($D148&lt;=DN$6,$E148&gt;=DN$5),60,0)))</f>
        <v/>
      </c>
      <c r="DO148" s="80" t="str">
        <f>IF(OR($A148="",NOT(ISNUMBER($G148))),"",IF(AND($F148&lt;=DO$6,$G148&gt;=DO$5),IF(DO$5&gt;$N148,5,$K148)*10+IF(AND($F148&gt;=DO$5,$F148&lt;=DO$6),IF(AND($G148&gt;=DO$5,$G148&lt;=DO$6),5,IF($L148=1,2,1)),IF(AND($G148&gt;=DO$5,$G148&lt;=DO$6),IF($M148&gt;0,4,3),0)),IF(AND($D148&lt;=DO$6,$E148&gt;=DO$5),60,0)))</f>
        <v/>
      </c>
      <c r="DP148" s="80" t="str">
        <f>IF(OR($A148="",NOT(ISNUMBER($G148))),"",IF(AND($F148&lt;=DP$6,$G148&gt;=DP$5),IF(DP$5&gt;$N148,5,$K148)*10+IF(AND($F148&gt;=DP$5,$F148&lt;=DP$6),IF(AND($G148&gt;=DP$5,$G148&lt;=DP$6),5,IF($L148=1,2,1)),IF(AND($G148&gt;=DP$5,$G148&lt;=DP$6),IF($M148&gt;0,4,3),0)),IF(AND($D148&lt;=DP$6,$E148&gt;=DP$5),60,0)))</f>
        <v/>
      </c>
      <c r="DQ148" s="80" t="str">
        <f>IF(OR($A148="",NOT(ISNUMBER($G148))),"",IF(AND($F148&lt;=DQ$6,$G148&gt;=DQ$5),IF(DQ$5&gt;$N148,5,$K148)*10+IF(AND($F148&gt;=DQ$5,$F148&lt;=DQ$6),IF(AND($G148&gt;=DQ$5,$G148&lt;=DQ$6),5,IF($L148=1,2,1)),IF(AND($G148&gt;=DQ$5,$G148&lt;=DQ$6),IF($M148&gt;0,4,3),0)),IF(AND($D148&lt;=DQ$6,$E148&gt;=DQ$5),60,0)))</f>
        <v/>
      </c>
      <c r="DR148" s="80" t="str">
        <f>IF(OR($A148="",NOT(ISNUMBER($G148))),"",IF(AND($F148&lt;=DR$6,$G148&gt;=DR$5),IF(DR$5&gt;$N148,5,$K148)*10+IF(AND($F148&gt;=DR$5,$F148&lt;=DR$6),IF(AND($G148&gt;=DR$5,$G148&lt;=DR$6),5,IF($L148=1,2,1)),IF(AND($G148&gt;=DR$5,$G148&lt;=DR$6),IF($M148&gt;0,4,3),0)),IF(AND($D148&lt;=DR$6,$E148&gt;=DR$5),60,0)))</f>
        <v/>
      </c>
      <c r="DS148" s="80" t="str">
        <f>IF(OR($A148="",NOT(ISNUMBER($G148))),"",IF(AND($F148&lt;=DS$6,$G148&gt;=DS$5),IF(DS$5&gt;$N148,5,$K148)*10+IF(AND($F148&gt;=DS$5,$F148&lt;=DS$6),IF(AND($G148&gt;=DS$5,$G148&lt;=DS$6),5,IF($L148=1,2,1)),IF(AND($G148&gt;=DS$5,$G148&lt;=DS$6),IF($M148&gt;0,4,3),0)),IF(AND($D148&lt;=DS$6,$E148&gt;=DS$5),60,0)))</f>
        <v/>
      </c>
      <c r="DT148" s="80" t="str">
        <f>IF(OR($A148="",NOT(ISNUMBER($G148))),"",IF(AND($F148&lt;=DT$6,$G148&gt;=DT$5),IF(DT$5&gt;$N148,5,$K148)*10+IF(AND($F148&gt;=DT$5,$F148&lt;=DT$6),IF(AND($G148&gt;=DT$5,$G148&lt;=DT$6),5,IF($L148=1,2,1)),IF(AND($G148&gt;=DT$5,$G148&lt;=DT$6),IF($M148&gt;0,4,3),0)),IF(AND($D148&lt;=DT$6,$E148&gt;=DT$5),60,0)))</f>
        <v/>
      </c>
      <c r="DU148" s="80" t="str">
        <f>IF(OR($A148="",NOT(ISNUMBER($G148))),"",IF(AND($F148&lt;=DU$6,$G148&gt;=DU$5),IF(DU$5&gt;$N148,5,$K148)*10+IF(AND($F148&gt;=DU$5,$F148&lt;=DU$6),IF(AND($G148&gt;=DU$5,$G148&lt;=DU$6),5,IF($L148=1,2,1)),IF(AND($G148&gt;=DU$5,$G148&lt;=DU$6),IF($M148&gt;0,4,3),0)),IF(AND($D148&lt;=DU$6,$E148&gt;=DU$5),60,0)))</f>
        <v/>
      </c>
      <c r="DV148" s="80" t="str">
        <f>IF(OR($A148="",NOT(ISNUMBER($G148))),"",IF(AND($F148&lt;=DV$6,$G148&gt;=DV$5),IF(DV$5&gt;$N148,5,$K148)*10+IF(AND($F148&gt;=DV$5,$F148&lt;=DV$6),IF(AND($G148&gt;=DV$5,$G148&lt;=DV$6),5,IF($L148=1,2,1)),IF(AND($G148&gt;=DV$5,$G148&lt;=DV$6),IF($M148&gt;0,4,3),0)),IF(AND($D148&lt;=DV$6,$E148&gt;=DV$5),60,0)))</f>
        <v/>
      </c>
      <c r="DW148" s="80" t="str">
        <f>IF(OR($A148="",NOT(ISNUMBER($G148))),"",IF(AND($F148&lt;=DW$6,$G148&gt;=DW$5),IF(DW$5&gt;$N148,5,$K148)*10+IF(AND($F148&gt;=DW$5,$F148&lt;=DW$6),IF(AND($G148&gt;=DW$5,$G148&lt;=DW$6),5,IF($L148=1,2,1)),IF(AND($G148&gt;=DW$5,$G148&lt;=DW$6),IF($M148&gt;0,4,3),0)),IF(AND($D148&lt;=DW$6,$E148&gt;=DW$5),60,0)))</f>
        <v/>
      </c>
      <c r="DX148" s="80" t="str">
        <f>IF(OR($A148="",NOT(ISNUMBER($G148))),"",IF(AND($F148&lt;=DX$6,$G148&gt;=DX$5),IF(DX$5&gt;$N148,5,$K148)*10+IF(AND($F148&gt;=DX$5,$F148&lt;=DX$6),IF(AND($G148&gt;=DX$5,$G148&lt;=DX$6),5,IF($L148=1,2,1)),IF(AND($G148&gt;=DX$5,$G148&lt;=DX$6),IF($M148&gt;0,4,3),0)),IF(AND($D148&lt;=DX$6,$E148&gt;=DX$5),60,0)))</f>
        <v/>
      </c>
      <c r="DY148" s="80" t="str">
        <f>IF(OR($A148="",NOT(ISNUMBER($G148))),"",IF(AND($F148&lt;=DY$6,$G148&gt;=DY$5),IF(DY$5&gt;$N148,5,$K148)*10+IF(AND($F148&gt;=DY$5,$F148&lt;=DY$6),IF(AND($G148&gt;=DY$5,$G148&lt;=DY$6),5,IF($L148=1,2,1)),IF(AND($G148&gt;=DY$5,$G148&lt;=DY$6),IF($M148&gt;0,4,3),0)),IF(AND($D148&lt;=DY$6,$E148&gt;=DY$5),60,0)))</f>
        <v/>
      </c>
      <c r="DZ148" s="80" t="str">
        <f>IF(OR($A148="",NOT(ISNUMBER($G148))),"",IF(AND($F148&lt;=DZ$6,$G148&gt;=DZ$5),IF(DZ$5&gt;$N148,5,$K148)*10+IF(AND($F148&gt;=DZ$5,$F148&lt;=DZ$6),IF(AND($G148&gt;=DZ$5,$G148&lt;=DZ$6),5,IF($L148=1,2,1)),IF(AND($G148&gt;=DZ$5,$G148&lt;=DZ$6),IF($M148&gt;0,4,3),0)),IF(AND($D148&lt;=DZ$6,$E148&gt;=DZ$5),60,0)))</f>
        <v/>
      </c>
      <c r="EA148" s="80" t="str">
        <f>IF(OR($A148="",NOT(ISNUMBER($G148))),"",IF(AND($F148&lt;=EA$6,$G148&gt;=EA$5),IF(EA$5&gt;$N148,5,$K148)*10+IF(AND($F148&gt;=EA$5,$F148&lt;=EA$6),IF(AND($G148&gt;=EA$5,$G148&lt;=EA$6),5,IF($L148=1,2,1)),IF(AND($G148&gt;=EA$5,$G148&lt;=EA$6),IF($M148&gt;0,4,3),0)),IF(AND($D148&lt;=EA$6,$E148&gt;=EA$5),60,0)))</f>
        <v/>
      </c>
      <c r="EB148" s="80" t="str">
        <f>IF(OR($A148="",NOT(ISNUMBER($G148))),"",IF(AND($F148&lt;=EB$6,$G148&gt;=EB$5),IF(EB$5&gt;$N148,5,$K148)*10+IF(AND($F148&gt;=EB$5,$F148&lt;=EB$6),IF(AND($G148&gt;=EB$5,$G148&lt;=EB$6),5,IF($L148=1,2,1)),IF(AND($G148&gt;=EB$5,$G148&lt;=EB$6),IF($M148&gt;0,4,3),0)),IF(AND($D148&lt;=EB$6,$E148&gt;=EB$5),60,0)))</f>
        <v/>
      </c>
      <c r="EC148" s="80" t="str">
        <f>IF(OR($A148="",NOT(ISNUMBER($G148))),"",IF(AND($F148&lt;=EC$6,$G148&gt;=EC$5),IF(EC$5&gt;$N148,5,$K148)*10+IF(AND($F148&gt;=EC$5,$F148&lt;=EC$6),IF(AND($G148&gt;=EC$5,$G148&lt;=EC$6),5,IF($L148=1,2,1)),IF(AND($G148&gt;=EC$5,$G148&lt;=EC$6),IF($M148&gt;0,4,3),0)),IF(AND($D148&lt;=EC$6,$E148&gt;=EC$5),60,0)))</f>
        <v/>
      </c>
      <c r="ED148" s="80" t="str">
        <f>IF(OR($A148="",NOT(ISNUMBER($G148))),"",IF(AND($F148&lt;=ED$6,$G148&gt;=ED$5),IF(ED$5&gt;$N148,5,$K148)*10+IF(AND($F148&gt;=ED$5,$F148&lt;=ED$6),IF(AND($G148&gt;=ED$5,$G148&lt;=ED$6),5,IF($L148=1,2,1)),IF(AND($G148&gt;=ED$5,$G148&lt;=ED$6),IF($M148&gt;0,4,3),0)),IF(AND($D148&lt;=ED$6,$E148&gt;=ED$5),60,0)))</f>
        <v/>
      </c>
    </row>
    <row r="149" ht="18" customHeight="1">
      <c r="A149" s="52" t="str">
        <f>IF(Tasks!$B149="","",Tasks!$A149)</f>
        <v/>
      </c>
      <c r="B149" s="78" t="str">
        <f>IF(Tasks!$B149="","",Tasks!$B149)</f>
        <v/>
      </c>
      <c r="C149" s="25" t="str">
        <f>IF($B149="","",IF(AND(Tasks!$D149="",Tasks!$G149=""),"-",IF(Tasks!$D149="","",Tasks!$D149&amp;IF(OR(Tasks!$E149="",Tasks!$E149="FS"),IF(N(Tasks!$F149)=0,"","FS"),Tasks!$E149)&amp;IF(N(Tasks!$F149)=0,"",IF(Tasks!$F149&gt;0,"+","")&amp;Tasks!$F149))&amp;IF(AND(Tasks!$D149&lt;&gt;"",Tasks!$G149&lt;&gt;""),", ","")&amp;IF(Tasks!$G149="","",Tasks!$G149&amp;IF(OR(Tasks!$H149="",Tasks!$H149="FS"),IF(N(Tasks!$I149)=0,"","FS"),Tasks!$H149)&amp;IF(N(Tasks!$I149)=0,"",IF(Tasks!$I149&gt;0,"+","")&amp;Tasks!$I149))))</f>
        <v/>
      </c>
      <c r="D149" s="51" t="str">
        <f>IF(OR($B149="",Tasks!$Q149=""),"",Tasks!$Q149)</f>
        <v/>
      </c>
      <c r="E149" s="51" t="str">
        <f>IF(OR($B149="",Tasks!$R149=""),"",Tasks!$R149)</f>
        <v/>
      </c>
      <c r="F149" s="51" t="str">
        <f>IF(OR($B149="",Tasks!$S149=""),"",Tasks!$S149)</f>
        <v/>
      </c>
      <c r="G149" s="51" t="str">
        <f>IF(OR($B149="",Tasks!$T149=""),"",Tasks!$T149)</f>
        <v/>
      </c>
      <c r="H149" s="52" t="str">
        <f>IF($B149="","",Tasks!$AE149)</f>
        <v/>
      </c>
      <c r="I149" s="79" t="str">
        <f>IF($B149="","",Tasks!$AF149)</f>
        <v/>
      </c>
      <c r="J149" s="53" t="str">
        <f>IF(OR($B149="",Tasks!$V149=""),"",Tasks!$V149)</f>
        <v/>
      </c>
      <c r="K149" s="52" t="str">
        <f>IF($B149="","",Tasks!$AA149)</f>
        <v/>
      </c>
      <c r="L149" s="52" t="str">
        <f>IF($B149="","",Tasks!$AB149)</f>
        <v/>
      </c>
      <c r="M149" s="52" t="str">
        <f>IF($B149="","",Tasks!$Z149)</f>
        <v/>
      </c>
      <c r="N149" s="52" t="str">
        <f>IF(OR($B149="",Tasks!$AG149=""),"",Tasks!$AG149)</f>
        <v/>
      </c>
      <c r="O149" s="80" t="str">
        <f>IF(OR($A149="",NOT(ISNUMBER($G149))),"",IF(AND($F149&lt;=O$6,$G149&gt;=O$5),IF(O$5&gt;$N149,5,$K149)*10+IF(AND($F149&gt;=O$5,$F149&lt;=O$6),IF(AND($G149&gt;=O$5,$G149&lt;=O$6),5,IF($L149=1,2,1)),IF(AND($G149&gt;=O$5,$G149&lt;=O$6),IF($M149&gt;0,4,3),0)),IF(AND($D149&lt;=O$6,$E149&gt;=O$5),60,0)))</f>
        <v/>
      </c>
      <c r="P149" s="80" t="str">
        <f>IF(OR($A149="",NOT(ISNUMBER($G149))),"",IF(AND($F149&lt;=P$6,$G149&gt;=P$5),IF(P$5&gt;$N149,5,$K149)*10+IF(AND($F149&gt;=P$5,$F149&lt;=P$6),IF(AND($G149&gt;=P$5,$G149&lt;=P$6),5,IF($L149=1,2,1)),IF(AND($G149&gt;=P$5,$G149&lt;=P$6),IF($M149&gt;0,4,3),0)),IF(AND($D149&lt;=P$6,$E149&gt;=P$5),60,0)))</f>
        <v/>
      </c>
      <c r="Q149" s="80" t="str">
        <f>IF(OR($A149="",NOT(ISNUMBER($G149))),"",IF(AND($F149&lt;=Q$6,$G149&gt;=Q$5),IF(Q$5&gt;$N149,5,$K149)*10+IF(AND($F149&gt;=Q$5,$F149&lt;=Q$6),IF(AND($G149&gt;=Q$5,$G149&lt;=Q$6),5,IF($L149=1,2,1)),IF(AND($G149&gt;=Q$5,$G149&lt;=Q$6),IF($M149&gt;0,4,3),0)),IF(AND($D149&lt;=Q$6,$E149&gt;=Q$5),60,0)))</f>
        <v/>
      </c>
      <c r="R149" s="80" t="str">
        <f>IF(OR($A149="",NOT(ISNUMBER($G149))),"",IF(AND($F149&lt;=R$6,$G149&gt;=R$5),IF(R$5&gt;$N149,5,$K149)*10+IF(AND($F149&gt;=R$5,$F149&lt;=R$6),IF(AND($G149&gt;=R$5,$G149&lt;=R$6),5,IF($L149=1,2,1)),IF(AND($G149&gt;=R$5,$G149&lt;=R$6),IF($M149&gt;0,4,3),0)),IF(AND($D149&lt;=R$6,$E149&gt;=R$5),60,0)))</f>
        <v/>
      </c>
      <c r="S149" s="80" t="str">
        <f>IF(OR($A149="",NOT(ISNUMBER($G149))),"",IF(AND($F149&lt;=S$6,$G149&gt;=S$5),IF(S$5&gt;$N149,5,$K149)*10+IF(AND($F149&gt;=S$5,$F149&lt;=S$6),IF(AND($G149&gt;=S$5,$G149&lt;=S$6),5,IF($L149=1,2,1)),IF(AND($G149&gt;=S$5,$G149&lt;=S$6),IF($M149&gt;0,4,3),0)),IF(AND($D149&lt;=S$6,$E149&gt;=S$5),60,0)))</f>
        <v/>
      </c>
      <c r="T149" s="80" t="str">
        <f>IF(OR($A149="",NOT(ISNUMBER($G149))),"",IF(AND($F149&lt;=T$6,$G149&gt;=T$5),IF(T$5&gt;$N149,5,$K149)*10+IF(AND($F149&gt;=T$5,$F149&lt;=T$6),IF(AND($G149&gt;=T$5,$G149&lt;=T$6),5,IF($L149=1,2,1)),IF(AND($G149&gt;=T$5,$G149&lt;=T$6),IF($M149&gt;0,4,3),0)),IF(AND($D149&lt;=T$6,$E149&gt;=T$5),60,0)))</f>
        <v/>
      </c>
      <c r="U149" s="80" t="str">
        <f>IF(OR($A149="",NOT(ISNUMBER($G149))),"",IF(AND($F149&lt;=U$6,$G149&gt;=U$5),IF(U$5&gt;$N149,5,$K149)*10+IF(AND($F149&gt;=U$5,$F149&lt;=U$6),IF(AND($G149&gt;=U$5,$G149&lt;=U$6),5,IF($L149=1,2,1)),IF(AND($G149&gt;=U$5,$G149&lt;=U$6),IF($M149&gt;0,4,3),0)),IF(AND($D149&lt;=U$6,$E149&gt;=U$5),60,0)))</f>
        <v/>
      </c>
      <c r="V149" s="80" t="str">
        <f>IF(OR($A149="",NOT(ISNUMBER($G149))),"",IF(AND($F149&lt;=V$6,$G149&gt;=V$5),IF(V$5&gt;$N149,5,$K149)*10+IF(AND($F149&gt;=V$5,$F149&lt;=V$6),IF(AND($G149&gt;=V$5,$G149&lt;=V$6),5,IF($L149=1,2,1)),IF(AND($G149&gt;=V$5,$G149&lt;=V$6),IF($M149&gt;0,4,3),0)),IF(AND($D149&lt;=V$6,$E149&gt;=V$5),60,0)))</f>
        <v/>
      </c>
      <c r="W149" s="80" t="str">
        <f>IF(OR($A149="",NOT(ISNUMBER($G149))),"",IF(AND($F149&lt;=W$6,$G149&gt;=W$5),IF(W$5&gt;$N149,5,$K149)*10+IF(AND($F149&gt;=W$5,$F149&lt;=W$6),IF(AND($G149&gt;=W$5,$G149&lt;=W$6),5,IF($L149=1,2,1)),IF(AND($G149&gt;=W$5,$G149&lt;=W$6),IF($M149&gt;0,4,3),0)),IF(AND($D149&lt;=W$6,$E149&gt;=W$5),60,0)))</f>
        <v/>
      </c>
      <c r="X149" s="80" t="str">
        <f>IF(OR($A149="",NOT(ISNUMBER($G149))),"",IF(AND($F149&lt;=X$6,$G149&gt;=X$5),IF(X$5&gt;$N149,5,$K149)*10+IF(AND($F149&gt;=X$5,$F149&lt;=X$6),IF(AND($G149&gt;=X$5,$G149&lt;=X$6),5,IF($L149=1,2,1)),IF(AND($G149&gt;=X$5,$G149&lt;=X$6),IF($M149&gt;0,4,3),0)),IF(AND($D149&lt;=X$6,$E149&gt;=X$5),60,0)))</f>
        <v/>
      </c>
      <c r="Y149" s="80" t="str">
        <f>IF(OR($A149="",NOT(ISNUMBER($G149))),"",IF(AND($F149&lt;=Y$6,$G149&gt;=Y$5),IF(Y$5&gt;$N149,5,$K149)*10+IF(AND($F149&gt;=Y$5,$F149&lt;=Y$6),IF(AND($G149&gt;=Y$5,$G149&lt;=Y$6),5,IF($L149=1,2,1)),IF(AND($G149&gt;=Y$5,$G149&lt;=Y$6),IF($M149&gt;0,4,3),0)),IF(AND($D149&lt;=Y$6,$E149&gt;=Y$5),60,0)))</f>
        <v/>
      </c>
      <c r="Z149" s="80" t="str">
        <f>IF(OR($A149="",NOT(ISNUMBER($G149))),"",IF(AND($F149&lt;=Z$6,$G149&gt;=Z$5),IF(Z$5&gt;$N149,5,$K149)*10+IF(AND($F149&gt;=Z$5,$F149&lt;=Z$6),IF(AND($G149&gt;=Z$5,$G149&lt;=Z$6),5,IF($L149=1,2,1)),IF(AND($G149&gt;=Z$5,$G149&lt;=Z$6),IF($M149&gt;0,4,3),0)),IF(AND($D149&lt;=Z$6,$E149&gt;=Z$5),60,0)))</f>
        <v/>
      </c>
      <c r="AA149" s="80" t="str">
        <f>IF(OR($A149="",NOT(ISNUMBER($G149))),"",IF(AND($F149&lt;=AA$6,$G149&gt;=AA$5),IF(AA$5&gt;$N149,5,$K149)*10+IF(AND($F149&gt;=AA$5,$F149&lt;=AA$6),IF(AND($G149&gt;=AA$5,$G149&lt;=AA$6),5,IF($L149=1,2,1)),IF(AND($G149&gt;=AA$5,$G149&lt;=AA$6),IF($M149&gt;0,4,3),0)),IF(AND($D149&lt;=AA$6,$E149&gt;=AA$5),60,0)))</f>
        <v/>
      </c>
      <c r="AB149" s="80" t="str">
        <f>IF(OR($A149="",NOT(ISNUMBER($G149))),"",IF(AND($F149&lt;=AB$6,$G149&gt;=AB$5),IF(AB$5&gt;$N149,5,$K149)*10+IF(AND($F149&gt;=AB$5,$F149&lt;=AB$6),IF(AND($G149&gt;=AB$5,$G149&lt;=AB$6),5,IF($L149=1,2,1)),IF(AND($G149&gt;=AB$5,$G149&lt;=AB$6),IF($M149&gt;0,4,3),0)),IF(AND($D149&lt;=AB$6,$E149&gt;=AB$5),60,0)))</f>
        <v/>
      </c>
      <c r="AC149" s="80" t="str">
        <f>IF(OR($A149="",NOT(ISNUMBER($G149))),"",IF(AND($F149&lt;=AC$6,$G149&gt;=AC$5),IF(AC$5&gt;$N149,5,$K149)*10+IF(AND($F149&gt;=AC$5,$F149&lt;=AC$6),IF(AND($G149&gt;=AC$5,$G149&lt;=AC$6),5,IF($L149=1,2,1)),IF(AND($G149&gt;=AC$5,$G149&lt;=AC$6),IF($M149&gt;0,4,3),0)),IF(AND($D149&lt;=AC$6,$E149&gt;=AC$5),60,0)))</f>
        <v/>
      </c>
      <c r="AD149" s="80" t="str">
        <f>IF(OR($A149="",NOT(ISNUMBER($G149))),"",IF(AND($F149&lt;=AD$6,$G149&gt;=AD$5),IF(AD$5&gt;$N149,5,$K149)*10+IF(AND($F149&gt;=AD$5,$F149&lt;=AD$6),IF(AND($G149&gt;=AD$5,$G149&lt;=AD$6),5,IF($L149=1,2,1)),IF(AND($G149&gt;=AD$5,$G149&lt;=AD$6),IF($M149&gt;0,4,3),0)),IF(AND($D149&lt;=AD$6,$E149&gt;=AD$5),60,0)))</f>
        <v/>
      </c>
      <c r="AE149" s="80" t="str">
        <f>IF(OR($A149="",NOT(ISNUMBER($G149))),"",IF(AND($F149&lt;=AE$6,$G149&gt;=AE$5),IF(AE$5&gt;$N149,5,$K149)*10+IF(AND($F149&gt;=AE$5,$F149&lt;=AE$6),IF(AND($G149&gt;=AE$5,$G149&lt;=AE$6),5,IF($L149=1,2,1)),IF(AND($G149&gt;=AE$5,$G149&lt;=AE$6),IF($M149&gt;0,4,3),0)),IF(AND($D149&lt;=AE$6,$E149&gt;=AE$5),60,0)))</f>
        <v/>
      </c>
      <c r="AF149" s="80" t="str">
        <f>IF(OR($A149="",NOT(ISNUMBER($G149))),"",IF(AND($F149&lt;=AF$6,$G149&gt;=AF$5),IF(AF$5&gt;$N149,5,$K149)*10+IF(AND($F149&gt;=AF$5,$F149&lt;=AF$6),IF(AND($G149&gt;=AF$5,$G149&lt;=AF$6),5,IF($L149=1,2,1)),IF(AND($G149&gt;=AF$5,$G149&lt;=AF$6),IF($M149&gt;0,4,3),0)),IF(AND($D149&lt;=AF$6,$E149&gt;=AF$5),60,0)))</f>
        <v/>
      </c>
      <c r="AG149" s="80" t="str">
        <f>IF(OR($A149="",NOT(ISNUMBER($G149))),"",IF(AND($F149&lt;=AG$6,$G149&gt;=AG$5),IF(AG$5&gt;$N149,5,$K149)*10+IF(AND($F149&gt;=AG$5,$F149&lt;=AG$6),IF(AND($G149&gt;=AG$5,$G149&lt;=AG$6),5,IF($L149=1,2,1)),IF(AND($G149&gt;=AG$5,$G149&lt;=AG$6),IF($M149&gt;0,4,3),0)),IF(AND($D149&lt;=AG$6,$E149&gt;=AG$5),60,0)))</f>
        <v/>
      </c>
      <c r="AH149" s="80" t="str">
        <f>IF(OR($A149="",NOT(ISNUMBER($G149))),"",IF(AND($F149&lt;=AH$6,$G149&gt;=AH$5),IF(AH$5&gt;$N149,5,$K149)*10+IF(AND($F149&gt;=AH$5,$F149&lt;=AH$6),IF(AND($G149&gt;=AH$5,$G149&lt;=AH$6),5,IF($L149=1,2,1)),IF(AND($G149&gt;=AH$5,$G149&lt;=AH$6),IF($M149&gt;0,4,3),0)),IF(AND($D149&lt;=AH$6,$E149&gt;=AH$5),60,0)))</f>
        <v/>
      </c>
      <c r="AI149" s="80" t="str">
        <f>IF(OR($A149="",NOT(ISNUMBER($G149))),"",IF(AND($F149&lt;=AI$6,$G149&gt;=AI$5),IF(AI$5&gt;$N149,5,$K149)*10+IF(AND($F149&gt;=AI$5,$F149&lt;=AI$6),IF(AND($G149&gt;=AI$5,$G149&lt;=AI$6),5,IF($L149=1,2,1)),IF(AND($G149&gt;=AI$5,$G149&lt;=AI$6),IF($M149&gt;0,4,3),0)),IF(AND($D149&lt;=AI$6,$E149&gt;=AI$5),60,0)))</f>
        <v/>
      </c>
      <c r="AJ149" s="80" t="str">
        <f>IF(OR($A149="",NOT(ISNUMBER($G149))),"",IF(AND($F149&lt;=AJ$6,$G149&gt;=AJ$5),IF(AJ$5&gt;$N149,5,$K149)*10+IF(AND($F149&gt;=AJ$5,$F149&lt;=AJ$6),IF(AND($G149&gt;=AJ$5,$G149&lt;=AJ$6),5,IF($L149=1,2,1)),IF(AND($G149&gt;=AJ$5,$G149&lt;=AJ$6),IF($M149&gt;0,4,3),0)),IF(AND($D149&lt;=AJ$6,$E149&gt;=AJ$5),60,0)))</f>
        <v/>
      </c>
      <c r="AK149" s="80" t="str">
        <f>IF(OR($A149="",NOT(ISNUMBER($G149))),"",IF(AND($F149&lt;=AK$6,$G149&gt;=AK$5),IF(AK$5&gt;$N149,5,$K149)*10+IF(AND($F149&gt;=AK$5,$F149&lt;=AK$6),IF(AND($G149&gt;=AK$5,$G149&lt;=AK$6),5,IF($L149=1,2,1)),IF(AND($G149&gt;=AK$5,$G149&lt;=AK$6),IF($M149&gt;0,4,3),0)),IF(AND($D149&lt;=AK$6,$E149&gt;=AK$5),60,0)))</f>
        <v/>
      </c>
      <c r="AL149" s="80" t="str">
        <f>IF(OR($A149="",NOT(ISNUMBER($G149))),"",IF(AND($F149&lt;=AL$6,$G149&gt;=AL$5),IF(AL$5&gt;$N149,5,$K149)*10+IF(AND($F149&gt;=AL$5,$F149&lt;=AL$6),IF(AND($G149&gt;=AL$5,$G149&lt;=AL$6),5,IF($L149=1,2,1)),IF(AND($G149&gt;=AL$5,$G149&lt;=AL$6),IF($M149&gt;0,4,3),0)),IF(AND($D149&lt;=AL$6,$E149&gt;=AL$5),60,0)))</f>
        <v/>
      </c>
      <c r="AM149" s="80" t="str">
        <f>IF(OR($A149="",NOT(ISNUMBER($G149))),"",IF(AND($F149&lt;=AM$6,$G149&gt;=AM$5),IF(AM$5&gt;$N149,5,$K149)*10+IF(AND($F149&gt;=AM$5,$F149&lt;=AM$6),IF(AND($G149&gt;=AM$5,$G149&lt;=AM$6),5,IF($L149=1,2,1)),IF(AND($G149&gt;=AM$5,$G149&lt;=AM$6),IF($M149&gt;0,4,3),0)),IF(AND($D149&lt;=AM$6,$E149&gt;=AM$5),60,0)))</f>
        <v/>
      </c>
      <c r="AN149" s="80" t="str">
        <f>IF(OR($A149="",NOT(ISNUMBER($G149))),"",IF(AND($F149&lt;=AN$6,$G149&gt;=AN$5),IF(AN$5&gt;$N149,5,$K149)*10+IF(AND($F149&gt;=AN$5,$F149&lt;=AN$6),IF(AND($G149&gt;=AN$5,$G149&lt;=AN$6),5,IF($L149=1,2,1)),IF(AND($G149&gt;=AN$5,$G149&lt;=AN$6),IF($M149&gt;0,4,3),0)),IF(AND($D149&lt;=AN$6,$E149&gt;=AN$5),60,0)))</f>
        <v/>
      </c>
      <c r="AO149" s="80" t="str">
        <f>IF(OR($A149="",NOT(ISNUMBER($G149))),"",IF(AND($F149&lt;=AO$6,$G149&gt;=AO$5),IF(AO$5&gt;$N149,5,$K149)*10+IF(AND($F149&gt;=AO$5,$F149&lt;=AO$6),IF(AND($G149&gt;=AO$5,$G149&lt;=AO$6),5,IF($L149=1,2,1)),IF(AND($G149&gt;=AO$5,$G149&lt;=AO$6),IF($M149&gt;0,4,3),0)),IF(AND($D149&lt;=AO$6,$E149&gt;=AO$5),60,0)))</f>
        <v/>
      </c>
      <c r="AP149" s="80" t="str">
        <f>IF(OR($A149="",NOT(ISNUMBER($G149))),"",IF(AND($F149&lt;=AP$6,$G149&gt;=AP$5),IF(AP$5&gt;$N149,5,$K149)*10+IF(AND($F149&gt;=AP$5,$F149&lt;=AP$6),IF(AND($G149&gt;=AP$5,$G149&lt;=AP$6),5,IF($L149=1,2,1)),IF(AND($G149&gt;=AP$5,$G149&lt;=AP$6),IF($M149&gt;0,4,3),0)),IF(AND($D149&lt;=AP$6,$E149&gt;=AP$5),60,0)))</f>
        <v/>
      </c>
      <c r="AQ149" s="80" t="str">
        <f>IF(OR($A149="",NOT(ISNUMBER($G149))),"",IF(AND($F149&lt;=AQ$6,$G149&gt;=AQ$5),IF(AQ$5&gt;$N149,5,$K149)*10+IF(AND($F149&gt;=AQ$5,$F149&lt;=AQ$6),IF(AND($G149&gt;=AQ$5,$G149&lt;=AQ$6),5,IF($L149=1,2,1)),IF(AND($G149&gt;=AQ$5,$G149&lt;=AQ$6),IF($M149&gt;0,4,3),0)),IF(AND($D149&lt;=AQ$6,$E149&gt;=AQ$5),60,0)))</f>
        <v/>
      </c>
      <c r="AR149" s="80" t="str">
        <f>IF(OR($A149="",NOT(ISNUMBER($G149))),"",IF(AND($F149&lt;=AR$6,$G149&gt;=AR$5),IF(AR$5&gt;$N149,5,$K149)*10+IF(AND($F149&gt;=AR$5,$F149&lt;=AR$6),IF(AND($G149&gt;=AR$5,$G149&lt;=AR$6),5,IF($L149=1,2,1)),IF(AND($G149&gt;=AR$5,$G149&lt;=AR$6),IF($M149&gt;0,4,3),0)),IF(AND($D149&lt;=AR$6,$E149&gt;=AR$5),60,0)))</f>
        <v/>
      </c>
      <c r="AS149" s="80" t="str">
        <f>IF(OR($A149="",NOT(ISNUMBER($G149))),"",IF(AND($F149&lt;=AS$6,$G149&gt;=AS$5),IF(AS$5&gt;$N149,5,$K149)*10+IF(AND($F149&gt;=AS$5,$F149&lt;=AS$6),IF(AND($G149&gt;=AS$5,$G149&lt;=AS$6),5,IF($L149=1,2,1)),IF(AND($G149&gt;=AS$5,$G149&lt;=AS$6),IF($M149&gt;0,4,3),0)),IF(AND($D149&lt;=AS$6,$E149&gt;=AS$5),60,0)))</f>
        <v/>
      </c>
      <c r="AT149" s="80" t="str">
        <f>IF(OR($A149="",NOT(ISNUMBER($G149))),"",IF(AND($F149&lt;=AT$6,$G149&gt;=AT$5),IF(AT$5&gt;$N149,5,$K149)*10+IF(AND($F149&gt;=AT$5,$F149&lt;=AT$6),IF(AND($G149&gt;=AT$5,$G149&lt;=AT$6),5,IF($L149=1,2,1)),IF(AND($G149&gt;=AT$5,$G149&lt;=AT$6),IF($M149&gt;0,4,3),0)),IF(AND($D149&lt;=AT$6,$E149&gt;=AT$5),60,0)))</f>
        <v/>
      </c>
      <c r="AU149" s="80" t="str">
        <f>IF(OR($A149="",NOT(ISNUMBER($G149))),"",IF(AND($F149&lt;=AU$6,$G149&gt;=AU$5),IF(AU$5&gt;$N149,5,$K149)*10+IF(AND($F149&gt;=AU$5,$F149&lt;=AU$6),IF(AND($G149&gt;=AU$5,$G149&lt;=AU$6),5,IF($L149=1,2,1)),IF(AND($G149&gt;=AU$5,$G149&lt;=AU$6),IF($M149&gt;0,4,3),0)),IF(AND($D149&lt;=AU$6,$E149&gt;=AU$5),60,0)))</f>
        <v/>
      </c>
      <c r="AV149" s="80" t="str">
        <f>IF(OR($A149="",NOT(ISNUMBER($G149))),"",IF(AND($F149&lt;=AV$6,$G149&gt;=AV$5),IF(AV$5&gt;$N149,5,$K149)*10+IF(AND($F149&gt;=AV$5,$F149&lt;=AV$6),IF(AND($G149&gt;=AV$5,$G149&lt;=AV$6),5,IF($L149=1,2,1)),IF(AND($G149&gt;=AV$5,$G149&lt;=AV$6),IF($M149&gt;0,4,3),0)),IF(AND($D149&lt;=AV$6,$E149&gt;=AV$5),60,0)))</f>
        <v/>
      </c>
      <c r="AW149" s="80" t="str">
        <f>IF(OR($A149="",NOT(ISNUMBER($G149))),"",IF(AND($F149&lt;=AW$6,$G149&gt;=AW$5),IF(AW$5&gt;$N149,5,$K149)*10+IF(AND($F149&gt;=AW$5,$F149&lt;=AW$6),IF(AND($G149&gt;=AW$5,$G149&lt;=AW$6),5,IF($L149=1,2,1)),IF(AND($G149&gt;=AW$5,$G149&lt;=AW$6),IF($M149&gt;0,4,3),0)),IF(AND($D149&lt;=AW$6,$E149&gt;=AW$5),60,0)))</f>
        <v/>
      </c>
      <c r="AX149" s="80" t="str">
        <f>IF(OR($A149="",NOT(ISNUMBER($G149))),"",IF(AND($F149&lt;=AX$6,$G149&gt;=AX$5),IF(AX$5&gt;$N149,5,$K149)*10+IF(AND($F149&gt;=AX$5,$F149&lt;=AX$6),IF(AND($G149&gt;=AX$5,$G149&lt;=AX$6),5,IF($L149=1,2,1)),IF(AND($G149&gt;=AX$5,$G149&lt;=AX$6),IF($M149&gt;0,4,3),0)),IF(AND($D149&lt;=AX$6,$E149&gt;=AX$5),60,0)))</f>
        <v/>
      </c>
      <c r="AY149" s="80" t="str">
        <f>IF(OR($A149="",NOT(ISNUMBER($G149))),"",IF(AND($F149&lt;=AY$6,$G149&gt;=AY$5),IF(AY$5&gt;$N149,5,$K149)*10+IF(AND($F149&gt;=AY$5,$F149&lt;=AY$6),IF(AND($G149&gt;=AY$5,$G149&lt;=AY$6),5,IF($L149=1,2,1)),IF(AND($G149&gt;=AY$5,$G149&lt;=AY$6),IF($M149&gt;0,4,3),0)),IF(AND($D149&lt;=AY$6,$E149&gt;=AY$5),60,0)))</f>
        <v/>
      </c>
      <c r="AZ149" s="80" t="str">
        <f>IF(OR($A149="",NOT(ISNUMBER($G149))),"",IF(AND($F149&lt;=AZ$6,$G149&gt;=AZ$5),IF(AZ$5&gt;$N149,5,$K149)*10+IF(AND($F149&gt;=AZ$5,$F149&lt;=AZ$6),IF(AND($G149&gt;=AZ$5,$G149&lt;=AZ$6),5,IF($L149=1,2,1)),IF(AND($G149&gt;=AZ$5,$G149&lt;=AZ$6),IF($M149&gt;0,4,3),0)),IF(AND($D149&lt;=AZ$6,$E149&gt;=AZ$5),60,0)))</f>
        <v/>
      </c>
      <c r="BA149" s="80" t="str">
        <f>IF(OR($A149="",NOT(ISNUMBER($G149))),"",IF(AND($F149&lt;=BA$6,$G149&gt;=BA$5),IF(BA$5&gt;$N149,5,$K149)*10+IF(AND($F149&gt;=BA$5,$F149&lt;=BA$6),IF(AND($G149&gt;=BA$5,$G149&lt;=BA$6),5,IF($L149=1,2,1)),IF(AND($G149&gt;=BA$5,$G149&lt;=BA$6),IF($M149&gt;0,4,3),0)),IF(AND($D149&lt;=BA$6,$E149&gt;=BA$5),60,0)))</f>
        <v/>
      </c>
      <c r="BB149" s="80" t="str">
        <f>IF(OR($A149="",NOT(ISNUMBER($G149))),"",IF(AND($F149&lt;=BB$6,$G149&gt;=BB$5),IF(BB$5&gt;$N149,5,$K149)*10+IF(AND($F149&gt;=BB$5,$F149&lt;=BB$6),IF(AND($G149&gt;=BB$5,$G149&lt;=BB$6),5,IF($L149=1,2,1)),IF(AND($G149&gt;=BB$5,$G149&lt;=BB$6),IF($M149&gt;0,4,3),0)),IF(AND($D149&lt;=BB$6,$E149&gt;=BB$5),60,0)))</f>
        <v/>
      </c>
      <c r="BC149" s="80" t="str">
        <f>IF(OR($A149="",NOT(ISNUMBER($G149))),"",IF(AND($F149&lt;=BC$6,$G149&gt;=BC$5),IF(BC$5&gt;$N149,5,$K149)*10+IF(AND($F149&gt;=BC$5,$F149&lt;=BC$6),IF(AND($G149&gt;=BC$5,$G149&lt;=BC$6),5,IF($L149=1,2,1)),IF(AND($G149&gt;=BC$5,$G149&lt;=BC$6),IF($M149&gt;0,4,3),0)),IF(AND($D149&lt;=BC$6,$E149&gt;=BC$5),60,0)))</f>
        <v/>
      </c>
      <c r="BD149" s="80" t="str">
        <f>IF(OR($A149="",NOT(ISNUMBER($G149))),"",IF(AND($F149&lt;=BD$6,$G149&gt;=BD$5),IF(BD$5&gt;$N149,5,$K149)*10+IF(AND($F149&gt;=BD$5,$F149&lt;=BD$6),IF(AND($G149&gt;=BD$5,$G149&lt;=BD$6),5,IF($L149=1,2,1)),IF(AND($G149&gt;=BD$5,$G149&lt;=BD$6),IF($M149&gt;0,4,3),0)),IF(AND($D149&lt;=BD$6,$E149&gt;=BD$5),60,0)))</f>
        <v/>
      </c>
      <c r="BE149" s="80" t="str">
        <f>IF(OR($A149="",NOT(ISNUMBER($G149))),"",IF(AND($F149&lt;=BE$6,$G149&gt;=BE$5),IF(BE$5&gt;$N149,5,$K149)*10+IF(AND($F149&gt;=BE$5,$F149&lt;=BE$6),IF(AND($G149&gt;=BE$5,$G149&lt;=BE$6),5,IF($L149=1,2,1)),IF(AND($G149&gt;=BE$5,$G149&lt;=BE$6),IF($M149&gt;0,4,3),0)),IF(AND($D149&lt;=BE$6,$E149&gt;=BE$5),60,0)))</f>
        <v/>
      </c>
      <c r="BF149" s="80" t="str">
        <f>IF(OR($A149="",NOT(ISNUMBER($G149))),"",IF(AND($F149&lt;=BF$6,$G149&gt;=BF$5),IF(BF$5&gt;$N149,5,$K149)*10+IF(AND($F149&gt;=BF$5,$F149&lt;=BF$6),IF(AND($G149&gt;=BF$5,$G149&lt;=BF$6),5,IF($L149=1,2,1)),IF(AND($G149&gt;=BF$5,$G149&lt;=BF$6),IF($M149&gt;0,4,3),0)),IF(AND($D149&lt;=BF$6,$E149&gt;=BF$5),60,0)))</f>
        <v/>
      </c>
      <c r="BG149" s="80" t="str">
        <f>IF(OR($A149="",NOT(ISNUMBER($G149))),"",IF(AND($F149&lt;=BG$6,$G149&gt;=BG$5),IF(BG$5&gt;$N149,5,$K149)*10+IF(AND($F149&gt;=BG$5,$F149&lt;=BG$6),IF(AND($G149&gt;=BG$5,$G149&lt;=BG$6),5,IF($L149=1,2,1)),IF(AND($G149&gt;=BG$5,$G149&lt;=BG$6),IF($M149&gt;0,4,3),0)),IF(AND($D149&lt;=BG$6,$E149&gt;=BG$5),60,0)))</f>
        <v/>
      </c>
      <c r="BH149" s="80" t="str">
        <f>IF(OR($A149="",NOT(ISNUMBER($G149))),"",IF(AND($F149&lt;=BH$6,$G149&gt;=BH$5),IF(BH$5&gt;$N149,5,$K149)*10+IF(AND($F149&gt;=BH$5,$F149&lt;=BH$6),IF(AND($G149&gt;=BH$5,$G149&lt;=BH$6),5,IF($L149=1,2,1)),IF(AND($G149&gt;=BH$5,$G149&lt;=BH$6),IF($M149&gt;0,4,3),0)),IF(AND($D149&lt;=BH$6,$E149&gt;=BH$5),60,0)))</f>
        <v/>
      </c>
      <c r="BI149" s="80" t="str">
        <f>IF(OR($A149="",NOT(ISNUMBER($G149))),"",IF(AND($F149&lt;=BI$6,$G149&gt;=BI$5),IF(BI$5&gt;$N149,5,$K149)*10+IF(AND($F149&gt;=BI$5,$F149&lt;=BI$6),IF(AND($G149&gt;=BI$5,$G149&lt;=BI$6),5,IF($L149=1,2,1)),IF(AND($G149&gt;=BI$5,$G149&lt;=BI$6),IF($M149&gt;0,4,3),0)),IF(AND($D149&lt;=BI$6,$E149&gt;=BI$5),60,0)))</f>
        <v/>
      </c>
      <c r="BJ149" s="80" t="str">
        <f>IF(OR($A149="",NOT(ISNUMBER($G149))),"",IF(AND($F149&lt;=BJ$6,$G149&gt;=BJ$5),IF(BJ$5&gt;$N149,5,$K149)*10+IF(AND($F149&gt;=BJ$5,$F149&lt;=BJ$6),IF(AND($G149&gt;=BJ$5,$G149&lt;=BJ$6),5,IF($L149=1,2,1)),IF(AND($G149&gt;=BJ$5,$G149&lt;=BJ$6),IF($M149&gt;0,4,3),0)),IF(AND($D149&lt;=BJ$6,$E149&gt;=BJ$5),60,0)))</f>
        <v/>
      </c>
      <c r="BK149" s="80" t="str">
        <f>IF(OR($A149="",NOT(ISNUMBER($G149))),"",IF(AND($F149&lt;=BK$6,$G149&gt;=BK$5),IF(BK$5&gt;$N149,5,$K149)*10+IF(AND($F149&gt;=BK$5,$F149&lt;=BK$6),IF(AND($G149&gt;=BK$5,$G149&lt;=BK$6),5,IF($L149=1,2,1)),IF(AND($G149&gt;=BK$5,$G149&lt;=BK$6),IF($M149&gt;0,4,3),0)),IF(AND($D149&lt;=BK$6,$E149&gt;=BK$5),60,0)))</f>
        <v/>
      </c>
      <c r="BL149" s="80" t="str">
        <f>IF(OR($A149="",NOT(ISNUMBER($G149))),"",IF(AND($F149&lt;=BL$6,$G149&gt;=BL$5),IF(BL$5&gt;$N149,5,$K149)*10+IF(AND($F149&gt;=BL$5,$F149&lt;=BL$6),IF(AND($G149&gt;=BL$5,$G149&lt;=BL$6),5,IF($L149=1,2,1)),IF(AND($G149&gt;=BL$5,$G149&lt;=BL$6),IF($M149&gt;0,4,3),0)),IF(AND($D149&lt;=BL$6,$E149&gt;=BL$5),60,0)))</f>
        <v/>
      </c>
      <c r="BM149" s="80" t="str">
        <f>IF(OR($A149="",NOT(ISNUMBER($G149))),"",IF(AND($F149&lt;=BM$6,$G149&gt;=BM$5),IF(BM$5&gt;$N149,5,$K149)*10+IF(AND($F149&gt;=BM$5,$F149&lt;=BM$6),IF(AND($G149&gt;=BM$5,$G149&lt;=BM$6),5,IF($L149=1,2,1)),IF(AND($G149&gt;=BM$5,$G149&lt;=BM$6),IF($M149&gt;0,4,3),0)),IF(AND($D149&lt;=BM$6,$E149&gt;=BM$5),60,0)))</f>
        <v/>
      </c>
      <c r="BN149" s="80" t="str">
        <f>IF(OR($A149="",NOT(ISNUMBER($G149))),"",IF(AND($F149&lt;=BN$6,$G149&gt;=BN$5),IF(BN$5&gt;$N149,5,$K149)*10+IF(AND($F149&gt;=BN$5,$F149&lt;=BN$6),IF(AND($G149&gt;=BN$5,$G149&lt;=BN$6),5,IF($L149=1,2,1)),IF(AND($G149&gt;=BN$5,$G149&lt;=BN$6),IF($M149&gt;0,4,3),0)),IF(AND($D149&lt;=BN$6,$E149&gt;=BN$5),60,0)))</f>
        <v/>
      </c>
      <c r="BO149" s="80" t="str">
        <f>IF(OR($A149="",NOT(ISNUMBER($G149))),"",IF(AND($F149&lt;=BO$6,$G149&gt;=BO$5),IF(BO$5&gt;$N149,5,$K149)*10+IF(AND($F149&gt;=BO$5,$F149&lt;=BO$6),IF(AND($G149&gt;=BO$5,$G149&lt;=BO$6),5,IF($L149=1,2,1)),IF(AND($G149&gt;=BO$5,$G149&lt;=BO$6),IF($M149&gt;0,4,3),0)),IF(AND($D149&lt;=BO$6,$E149&gt;=BO$5),60,0)))</f>
        <v/>
      </c>
      <c r="BP149" s="80" t="str">
        <f>IF(OR($A149="",NOT(ISNUMBER($G149))),"",IF(AND($F149&lt;=BP$6,$G149&gt;=BP$5),IF(BP$5&gt;$N149,5,$K149)*10+IF(AND($F149&gt;=BP$5,$F149&lt;=BP$6),IF(AND($G149&gt;=BP$5,$G149&lt;=BP$6),5,IF($L149=1,2,1)),IF(AND($G149&gt;=BP$5,$G149&lt;=BP$6),IF($M149&gt;0,4,3),0)),IF(AND($D149&lt;=BP$6,$E149&gt;=BP$5),60,0)))</f>
        <v/>
      </c>
      <c r="BQ149" s="80" t="str">
        <f>IF(OR($A149="",NOT(ISNUMBER($G149))),"",IF(AND($F149&lt;=BQ$6,$G149&gt;=BQ$5),IF(BQ$5&gt;$N149,5,$K149)*10+IF(AND($F149&gt;=BQ$5,$F149&lt;=BQ$6),IF(AND($G149&gt;=BQ$5,$G149&lt;=BQ$6),5,IF($L149=1,2,1)),IF(AND($G149&gt;=BQ$5,$G149&lt;=BQ$6),IF($M149&gt;0,4,3),0)),IF(AND($D149&lt;=BQ$6,$E149&gt;=BQ$5),60,0)))</f>
        <v/>
      </c>
      <c r="BR149" s="80" t="str">
        <f>IF(OR($A149="",NOT(ISNUMBER($G149))),"",IF(AND($F149&lt;=BR$6,$G149&gt;=BR$5),IF(BR$5&gt;$N149,5,$K149)*10+IF(AND($F149&gt;=BR$5,$F149&lt;=BR$6),IF(AND($G149&gt;=BR$5,$G149&lt;=BR$6),5,IF($L149=1,2,1)),IF(AND($G149&gt;=BR$5,$G149&lt;=BR$6),IF($M149&gt;0,4,3),0)),IF(AND($D149&lt;=BR$6,$E149&gt;=BR$5),60,0)))</f>
        <v/>
      </c>
      <c r="BS149" s="80" t="str">
        <f>IF(OR($A149="",NOT(ISNUMBER($G149))),"",IF(AND($F149&lt;=BS$6,$G149&gt;=BS$5),IF(BS$5&gt;$N149,5,$K149)*10+IF(AND($F149&gt;=BS$5,$F149&lt;=BS$6),IF(AND($G149&gt;=BS$5,$G149&lt;=BS$6),5,IF($L149=1,2,1)),IF(AND($G149&gt;=BS$5,$G149&lt;=BS$6),IF($M149&gt;0,4,3),0)),IF(AND($D149&lt;=BS$6,$E149&gt;=BS$5),60,0)))</f>
        <v/>
      </c>
      <c r="BT149" s="80" t="str">
        <f>IF(OR($A149="",NOT(ISNUMBER($G149))),"",IF(AND($F149&lt;=BT$6,$G149&gt;=BT$5),IF(BT$5&gt;$N149,5,$K149)*10+IF(AND($F149&gt;=BT$5,$F149&lt;=BT$6),IF(AND($G149&gt;=BT$5,$G149&lt;=BT$6),5,IF($L149=1,2,1)),IF(AND($G149&gt;=BT$5,$G149&lt;=BT$6),IF($M149&gt;0,4,3),0)),IF(AND($D149&lt;=BT$6,$E149&gt;=BT$5),60,0)))</f>
        <v/>
      </c>
      <c r="BU149" s="80" t="str">
        <f>IF(OR($A149="",NOT(ISNUMBER($G149))),"",IF(AND($F149&lt;=BU$6,$G149&gt;=BU$5),IF(BU$5&gt;$N149,5,$K149)*10+IF(AND($F149&gt;=BU$5,$F149&lt;=BU$6),IF(AND($G149&gt;=BU$5,$G149&lt;=BU$6),5,IF($L149=1,2,1)),IF(AND($G149&gt;=BU$5,$G149&lt;=BU$6),IF($M149&gt;0,4,3),0)),IF(AND($D149&lt;=BU$6,$E149&gt;=BU$5),60,0)))</f>
        <v/>
      </c>
      <c r="BV149" s="80" t="str">
        <f>IF(OR($A149="",NOT(ISNUMBER($G149))),"",IF(AND($F149&lt;=BV$6,$G149&gt;=BV$5),IF(BV$5&gt;$N149,5,$K149)*10+IF(AND($F149&gt;=BV$5,$F149&lt;=BV$6),IF(AND($G149&gt;=BV$5,$G149&lt;=BV$6),5,IF($L149=1,2,1)),IF(AND($G149&gt;=BV$5,$G149&lt;=BV$6),IF($M149&gt;0,4,3),0)),IF(AND($D149&lt;=BV$6,$E149&gt;=BV$5),60,0)))</f>
        <v/>
      </c>
      <c r="BW149" s="80" t="str">
        <f>IF(OR($A149="",NOT(ISNUMBER($G149))),"",IF(AND($F149&lt;=BW$6,$G149&gt;=BW$5),IF(BW$5&gt;$N149,5,$K149)*10+IF(AND($F149&gt;=BW$5,$F149&lt;=BW$6),IF(AND($G149&gt;=BW$5,$G149&lt;=BW$6),5,IF($L149=1,2,1)),IF(AND($G149&gt;=BW$5,$G149&lt;=BW$6),IF($M149&gt;0,4,3),0)),IF(AND($D149&lt;=BW$6,$E149&gt;=BW$5),60,0)))</f>
        <v/>
      </c>
      <c r="BX149" s="80" t="str">
        <f>IF(OR($A149="",NOT(ISNUMBER($G149))),"",IF(AND($F149&lt;=BX$6,$G149&gt;=BX$5),IF(BX$5&gt;$N149,5,$K149)*10+IF(AND($F149&gt;=BX$5,$F149&lt;=BX$6),IF(AND($G149&gt;=BX$5,$G149&lt;=BX$6),5,IF($L149=1,2,1)),IF(AND($G149&gt;=BX$5,$G149&lt;=BX$6),IF($M149&gt;0,4,3),0)),IF(AND($D149&lt;=BX$6,$E149&gt;=BX$5),60,0)))</f>
        <v/>
      </c>
      <c r="BY149" s="80" t="str">
        <f>IF(OR($A149="",NOT(ISNUMBER($G149))),"",IF(AND($F149&lt;=BY$6,$G149&gt;=BY$5),IF(BY$5&gt;$N149,5,$K149)*10+IF(AND($F149&gt;=BY$5,$F149&lt;=BY$6),IF(AND($G149&gt;=BY$5,$G149&lt;=BY$6),5,IF($L149=1,2,1)),IF(AND($G149&gt;=BY$5,$G149&lt;=BY$6),IF($M149&gt;0,4,3),0)),IF(AND($D149&lt;=BY$6,$E149&gt;=BY$5),60,0)))</f>
        <v/>
      </c>
      <c r="BZ149" s="80" t="str">
        <f>IF(OR($A149="",NOT(ISNUMBER($G149))),"",IF(AND($F149&lt;=BZ$6,$G149&gt;=BZ$5),IF(BZ$5&gt;$N149,5,$K149)*10+IF(AND($F149&gt;=BZ$5,$F149&lt;=BZ$6),IF(AND($G149&gt;=BZ$5,$G149&lt;=BZ$6),5,IF($L149=1,2,1)),IF(AND($G149&gt;=BZ$5,$G149&lt;=BZ$6),IF($M149&gt;0,4,3),0)),IF(AND($D149&lt;=BZ$6,$E149&gt;=BZ$5),60,0)))</f>
        <v/>
      </c>
      <c r="CA149" s="80" t="str">
        <f>IF(OR($A149="",NOT(ISNUMBER($G149))),"",IF(AND($F149&lt;=CA$6,$G149&gt;=CA$5),IF(CA$5&gt;$N149,5,$K149)*10+IF(AND($F149&gt;=CA$5,$F149&lt;=CA$6),IF(AND($G149&gt;=CA$5,$G149&lt;=CA$6),5,IF($L149=1,2,1)),IF(AND($G149&gt;=CA$5,$G149&lt;=CA$6),IF($M149&gt;0,4,3),0)),IF(AND($D149&lt;=CA$6,$E149&gt;=CA$5),60,0)))</f>
        <v/>
      </c>
      <c r="CB149" s="80" t="str">
        <f>IF(OR($A149="",NOT(ISNUMBER($G149))),"",IF(AND($F149&lt;=CB$6,$G149&gt;=CB$5),IF(CB$5&gt;$N149,5,$K149)*10+IF(AND($F149&gt;=CB$5,$F149&lt;=CB$6),IF(AND($G149&gt;=CB$5,$G149&lt;=CB$6),5,IF($L149=1,2,1)),IF(AND($G149&gt;=CB$5,$G149&lt;=CB$6),IF($M149&gt;0,4,3),0)),IF(AND($D149&lt;=CB$6,$E149&gt;=CB$5),60,0)))</f>
        <v/>
      </c>
      <c r="CC149" s="80" t="str">
        <f>IF(OR($A149="",NOT(ISNUMBER($G149))),"",IF(AND($F149&lt;=CC$6,$G149&gt;=CC$5),IF(CC$5&gt;$N149,5,$K149)*10+IF(AND($F149&gt;=CC$5,$F149&lt;=CC$6),IF(AND($G149&gt;=CC$5,$G149&lt;=CC$6),5,IF($L149=1,2,1)),IF(AND($G149&gt;=CC$5,$G149&lt;=CC$6),IF($M149&gt;0,4,3),0)),IF(AND($D149&lt;=CC$6,$E149&gt;=CC$5),60,0)))</f>
        <v/>
      </c>
      <c r="CD149" s="80" t="str">
        <f>IF(OR($A149="",NOT(ISNUMBER($G149))),"",IF(AND($F149&lt;=CD$6,$G149&gt;=CD$5),IF(CD$5&gt;$N149,5,$K149)*10+IF(AND($F149&gt;=CD$5,$F149&lt;=CD$6),IF(AND($G149&gt;=CD$5,$G149&lt;=CD$6),5,IF($L149=1,2,1)),IF(AND($G149&gt;=CD$5,$G149&lt;=CD$6),IF($M149&gt;0,4,3),0)),IF(AND($D149&lt;=CD$6,$E149&gt;=CD$5),60,0)))</f>
        <v/>
      </c>
      <c r="CE149" s="80" t="str">
        <f>IF(OR($A149="",NOT(ISNUMBER($G149))),"",IF(AND($F149&lt;=CE$6,$G149&gt;=CE$5),IF(CE$5&gt;$N149,5,$K149)*10+IF(AND($F149&gt;=CE$5,$F149&lt;=CE$6),IF(AND($G149&gt;=CE$5,$G149&lt;=CE$6),5,IF($L149=1,2,1)),IF(AND($G149&gt;=CE$5,$G149&lt;=CE$6),IF($M149&gt;0,4,3),0)),IF(AND($D149&lt;=CE$6,$E149&gt;=CE$5),60,0)))</f>
        <v/>
      </c>
      <c r="CF149" s="80" t="str">
        <f>IF(OR($A149="",NOT(ISNUMBER($G149))),"",IF(AND($F149&lt;=CF$6,$G149&gt;=CF$5),IF(CF$5&gt;$N149,5,$K149)*10+IF(AND($F149&gt;=CF$5,$F149&lt;=CF$6),IF(AND($G149&gt;=CF$5,$G149&lt;=CF$6),5,IF($L149=1,2,1)),IF(AND($G149&gt;=CF$5,$G149&lt;=CF$6),IF($M149&gt;0,4,3),0)),IF(AND($D149&lt;=CF$6,$E149&gt;=CF$5),60,0)))</f>
        <v/>
      </c>
      <c r="CG149" s="80" t="str">
        <f>IF(OR($A149="",NOT(ISNUMBER($G149))),"",IF(AND($F149&lt;=CG$6,$G149&gt;=CG$5),IF(CG$5&gt;$N149,5,$K149)*10+IF(AND($F149&gt;=CG$5,$F149&lt;=CG$6),IF(AND($G149&gt;=CG$5,$G149&lt;=CG$6),5,IF($L149=1,2,1)),IF(AND($G149&gt;=CG$5,$G149&lt;=CG$6),IF($M149&gt;0,4,3),0)),IF(AND($D149&lt;=CG$6,$E149&gt;=CG$5),60,0)))</f>
        <v/>
      </c>
      <c r="CH149" s="80" t="str">
        <f>IF(OR($A149="",NOT(ISNUMBER($G149))),"",IF(AND($F149&lt;=CH$6,$G149&gt;=CH$5),IF(CH$5&gt;$N149,5,$K149)*10+IF(AND($F149&gt;=CH$5,$F149&lt;=CH$6),IF(AND($G149&gt;=CH$5,$G149&lt;=CH$6),5,IF($L149=1,2,1)),IF(AND($G149&gt;=CH$5,$G149&lt;=CH$6),IF($M149&gt;0,4,3),0)),IF(AND($D149&lt;=CH$6,$E149&gt;=CH$5),60,0)))</f>
        <v/>
      </c>
      <c r="CI149" s="80" t="str">
        <f>IF(OR($A149="",NOT(ISNUMBER($G149))),"",IF(AND($F149&lt;=CI$6,$G149&gt;=CI$5),IF(CI$5&gt;$N149,5,$K149)*10+IF(AND($F149&gt;=CI$5,$F149&lt;=CI$6),IF(AND($G149&gt;=CI$5,$G149&lt;=CI$6),5,IF($L149=1,2,1)),IF(AND($G149&gt;=CI$5,$G149&lt;=CI$6),IF($M149&gt;0,4,3),0)),IF(AND($D149&lt;=CI$6,$E149&gt;=CI$5),60,0)))</f>
        <v/>
      </c>
      <c r="CJ149" s="80" t="str">
        <f>IF(OR($A149="",NOT(ISNUMBER($G149))),"",IF(AND($F149&lt;=CJ$6,$G149&gt;=CJ$5),IF(CJ$5&gt;$N149,5,$K149)*10+IF(AND($F149&gt;=CJ$5,$F149&lt;=CJ$6),IF(AND($G149&gt;=CJ$5,$G149&lt;=CJ$6),5,IF($L149=1,2,1)),IF(AND($G149&gt;=CJ$5,$G149&lt;=CJ$6),IF($M149&gt;0,4,3),0)),IF(AND($D149&lt;=CJ$6,$E149&gt;=CJ$5),60,0)))</f>
        <v/>
      </c>
      <c r="CK149" s="80" t="str">
        <f>IF(OR($A149="",NOT(ISNUMBER($G149))),"",IF(AND($F149&lt;=CK$6,$G149&gt;=CK$5),IF(CK$5&gt;$N149,5,$K149)*10+IF(AND($F149&gt;=CK$5,$F149&lt;=CK$6),IF(AND($G149&gt;=CK$5,$G149&lt;=CK$6),5,IF($L149=1,2,1)),IF(AND($G149&gt;=CK$5,$G149&lt;=CK$6),IF($M149&gt;0,4,3),0)),IF(AND($D149&lt;=CK$6,$E149&gt;=CK$5),60,0)))</f>
        <v/>
      </c>
      <c r="CL149" s="80" t="str">
        <f>IF(OR($A149="",NOT(ISNUMBER($G149))),"",IF(AND($F149&lt;=CL$6,$G149&gt;=CL$5),IF(CL$5&gt;$N149,5,$K149)*10+IF(AND($F149&gt;=CL$5,$F149&lt;=CL$6),IF(AND($G149&gt;=CL$5,$G149&lt;=CL$6),5,IF($L149=1,2,1)),IF(AND($G149&gt;=CL$5,$G149&lt;=CL$6),IF($M149&gt;0,4,3),0)),IF(AND($D149&lt;=CL$6,$E149&gt;=CL$5),60,0)))</f>
        <v/>
      </c>
      <c r="CM149" s="80" t="str">
        <f>IF(OR($A149="",NOT(ISNUMBER($G149))),"",IF(AND($F149&lt;=CM$6,$G149&gt;=CM$5),IF(CM$5&gt;$N149,5,$K149)*10+IF(AND($F149&gt;=CM$5,$F149&lt;=CM$6),IF(AND($G149&gt;=CM$5,$G149&lt;=CM$6),5,IF($L149=1,2,1)),IF(AND($G149&gt;=CM$5,$G149&lt;=CM$6),IF($M149&gt;0,4,3),0)),IF(AND($D149&lt;=CM$6,$E149&gt;=CM$5),60,0)))</f>
        <v/>
      </c>
      <c r="CN149" s="80" t="str">
        <f>IF(OR($A149="",NOT(ISNUMBER($G149))),"",IF(AND($F149&lt;=CN$6,$G149&gt;=CN$5),IF(CN$5&gt;$N149,5,$K149)*10+IF(AND($F149&gt;=CN$5,$F149&lt;=CN$6),IF(AND($G149&gt;=CN$5,$G149&lt;=CN$6),5,IF($L149=1,2,1)),IF(AND($G149&gt;=CN$5,$G149&lt;=CN$6),IF($M149&gt;0,4,3),0)),IF(AND($D149&lt;=CN$6,$E149&gt;=CN$5),60,0)))</f>
        <v/>
      </c>
      <c r="CO149" s="80" t="str">
        <f>IF(OR($A149="",NOT(ISNUMBER($G149))),"",IF(AND($F149&lt;=CO$6,$G149&gt;=CO$5),IF(CO$5&gt;$N149,5,$K149)*10+IF(AND($F149&gt;=CO$5,$F149&lt;=CO$6),IF(AND($G149&gt;=CO$5,$G149&lt;=CO$6),5,IF($L149=1,2,1)),IF(AND($G149&gt;=CO$5,$G149&lt;=CO$6),IF($M149&gt;0,4,3),0)),IF(AND($D149&lt;=CO$6,$E149&gt;=CO$5),60,0)))</f>
        <v/>
      </c>
      <c r="CP149" s="80" t="str">
        <f>IF(OR($A149="",NOT(ISNUMBER($G149))),"",IF(AND($F149&lt;=CP$6,$G149&gt;=CP$5),IF(CP$5&gt;$N149,5,$K149)*10+IF(AND($F149&gt;=CP$5,$F149&lt;=CP$6),IF(AND($G149&gt;=CP$5,$G149&lt;=CP$6),5,IF($L149=1,2,1)),IF(AND($G149&gt;=CP$5,$G149&lt;=CP$6),IF($M149&gt;0,4,3),0)),IF(AND($D149&lt;=CP$6,$E149&gt;=CP$5),60,0)))</f>
        <v/>
      </c>
      <c r="CQ149" s="80" t="str">
        <f>IF(OR($A149="",NOT(ISNUMBER($G149))),"",IF(AND($F149&lt;=CQ$6,$G149&gt;=CQ$5),IF(CQ$5&gt;$N149,5,$K149)*10+IF(AND($F149&gt;=CQ$5,$F149&lt;=CQ$6),IF(AND($G149&gt;=CQ$5,$G149&lt;=CQ$6),5,IF($L149=1,2,1)),IF(AND($G149&gt;=CQ$5,$G149&lt;=CQ$6),IF($M149&gt;0,4,3),0)),IF(AND($D149&lt;=CQ$6,$E149&gt;=CQ$5),60,0)))</f>
        <v/>
      </c>
      <c r="CR149" s="80" t="str">
        <f>IF(OR($A149="",NOT(ISNUMBER($G149))),"",IF(AND($F149&lt;=CR$6,$G149&gt;=CR$5),IF(CR$5&gt;$N149,5,$K149)*10+IF(AND($F149&gt;=CR$5,$F149&lt;=CR$6),IF(AND($G149&gt;=CR$5,$G149&lt;=CR$6),5,IF($L149=1,2,1)),IF(AND($G149&gt;=CR$5,$G149&lt;=CR$6),IF($M149&gt;0,4,3),0)),IF(AND($D149&lt;=CR$6,$E149&gt;=CR$5),60,0)))</f>
        <v/>
      </c>
      <c r="CS149" s="80" t="str">
        <f>IF(OR($A149="",NOT(ISNUMBER($G149))),"",IF(AND($F149&lt;=CS$6,$G149&gt;=CS$5),IF(CS$5&gt;$N149,5,$K149)*10+IF(AND($F149&gt;=CS$5,$F149&lt;=CS$6),IF(AND($G149&gt;=CS$5,$G149&lt;=CS$6),5,IF($L149=1,2,1)),IF(AND($G149&gt;=CS$5,$G149&lt;=CS$6),IF($M149&gt;0,4,3),0)),IF(AND($D149&lt;=CS$6,$E149&gt;=CS$5),60,0)))</f>
        <v/>
      </c>
      <c r="CT149" s="80" t="str">
        <f>IF(OR($A149="",NOT(ISNUMBER($G149))),"",IF(AND($F149&lt;=CT$6,$G149&gt;=CT$5),IF(CT$5&gt;$N149,5,$K149)*10+IF(AND($F149&gt;=CT$5,$F149&lt;=CT$6),IF(AND($G149&gt;=CT$5,$G149&lt;=CT$6),5,IF($L149=1,2,1)),IF(AND($G149&gt;=CT$5,$G149&lt;=CT$6),IF($M149&gt;0,4,3),0)),IF(AND($D149&lt;=CT$6,$E149&gt;=CT$5),60,0)))</f>
        <v/>
      </c>
      <c r="CU149" s="80" t="str">
        <f>IF(OR($A149="",NOT(ISNUMBER($G149))),"",IF(AND($F149&lt;=CU$6,$G149&gt;=CU$5),IF(CU$5&gt;$N149,5,$K149)*10+IF(AND($F149&gt;=CU$5,$F149&lt;=CU$6),IF(AND($G149&gt;=CU$5,$G149&lt;=CU$6),5,IF($L149=1,2,1)),IF(AND($G149&gt;=CU$5,$G149&lt;=CU$6),IF($M149&gt;0,4,3),0)),IF(AND($D149&lt;=CU$6,$E149&gt;=CU$5),60,0)))</f>
        <v/>
      </c>
      <c r="CV149" s="80" t="str">
        <f>IF(OR($A149="",NOT(ISNUMBER($G149))),"",IF(AND($F149&lt;=CV$6,$G149&gt;=CV$5),IF(CV$5&gt;$N149,5,$K149)*10+IF(AND($F149&gt;=CV$5,$F149&lt;=CV$6),IF(AND($G149&gt;=CV$5,$G149&lt;=CV$6),5,IF($L149=1,2,1)),IF(AND($G149&gt;=CV$5,$G149&lt;=CV$6),IF($M149&gt;0,4,3),0)),IF(AND($D149&lt;=CV$6,$E149&gt;=CV$5),60,0)))</f>
        <v/>
      </c>
      <c r="CW149" s="80" t="str">
        <f>IF(OR($A149="",NOT(ISNUMBER($G149))),"",IF(AND($F149&lt;=CW$6,$G149&gt;=CW$5),IF(CW$5&gt;$N149,5,$K149)*10+IF(AND($F149&gt;=CW$5,$F149&lt;=CW$6),IF(AND($G149&gt;=CW$5,$G149&lt;=CW$6),5,IF($L149=1,2,1)),IF(AND($G149&gt;=CW$5,$G149&lt;=CW$6),IF($M149&gt;0,4,3),0)),IF(AND($D149&lt;=CW$6,$E149&gt;=CW$5),60,0)))</f>
        <v/>
      </c>
      <c r="CX149" s="80" t="str">
        <f>IF(OR($A149="",NOT(ISNUMBER($G149))),"",IF(AND($F149&lt;=CX$6,$G149&gt;=CX$5),IF(CX$5&gt;$N149,5,$K149)*10+IF(AND($F149&gt;=CX$5,$F149&lt;=CX$6),IF(AND($G149&gt;=CX$5,$G149&lt;=CX$6),5,IF($L149=1,2,1)),IF(AND($G149&gt;=CX$5,$G149&lt;=CX$6),IF($M149&gt;0,4,3),0)),IF(AND($D149&lt;=CX$6,$E149&gt;=CX$5),60,0)))</f>
        <v/>
      </c>
      <c r="CY149" s="80" t="str">
        <f>IF(OR($A149="",NOT(ISNUMBER($G149))),"",IF(AND($F149&lt;=CY$6,$G149&gt;=CY$5),IF(CY$5&gt;$N149,5,$K149)*10+IF(AND($F149&gt;=CY$5,$F149&lt;=CY$6),IF(AND($G149&gt;=CY$5,$G149&lt;=CY$6),5,IF($L149=1,2,1)),IF(AND($G149&gt;=CY$5,$G149&lt;=CY$6),IF($M149&gt;0,4,3),0)),IF(AND($D149&lt;=CY$6,$E149&gt;=CY$5),60,0)))</f>
        <v/>
      </c>
      <c r="CZ149" s="80" t="str">
        <f>IF(OR($A149="",NOT(ISNUMBER($G149))),"",IF(AND($F149&lt;=CZ$6,$G149&gt;=CZ$5),IF(CZ$5&gt;$N149,5,$K149)*10+IF(AND($F149&gt;=CZ$5,$F149&lt;=CZ$6),IF(AND($G149&gt;=CZ$5,$G149&lt;=CZ$6),5,IF($L149=1,2,1)),IF(AND($G149&gt;=CZ$5,$G149&lt;=CZ$6),IF($M149&gt;0,4,3),0)),IF(AND($D149&lt;=CZ$6,$E149&gt;=CZ$5),60,0)))</f>
        <v/>
      </c>
      <c r="DA149" s="80" t="str">
        <f>IF(OR($A149="",NOT(ISNUMBER($G149))),"",IF(AND($F149&lt;=DA$6,$G149&gt;=DA$5),IF(DA$5&gt;$N149,5,$K149)*10+IF(AND($F149&gt;=DA$5,$F149&lt;=DA$6),IF(AND($G149&gt;=DA$5,$G149&lt;=DA$6),5,IF($L149=1,2,1)),IF(AND($G149&gt;=DA$5,$G149&lt;=DA$6),IF($M149&gt;0,4,3),0)),IF(AND($D149&lt;=DA$6,$E149&gt;=DA$5),60,0)))</f>
        <v/>
      </c>
      <c r="DB149" s="80" t="str">
        <f>IF(OR($A149="",NOT(ISNUMBER($G149))),"",IF(AND($F149&lt;=DB$6,$G149&gt;=DB$5),IF(DB$5&gt;$N149,5,$K149)*10+IF(AND($F149&gt;=DB$5,$F149&lt;=DB$6),IF(AND($G149&gt;=DB$5,$G149&lt;=DB$6),5,IF($L149=1,2,1)),IF(AND($G149&gt;=DB$5,$G149&lt;=DB$6),IF($M149&gt;0,4,3),0)),IF(AND($D149&lt;=DB$6,$E149&gt;=DB$5),60,0)))</f>
        <v/>
      </c>
      <c r="DC149" s="80" t="str">
        <f>IF(OR($A149="",NOT(ISNUMBER($G149))),"",IF(AND($F149&lt;=DC$6,$G149&gt;=DC$5),IF(DC$5&gt;$N149,5,$K149)*10+IF(AND($F149&gt;=DC$5,$F149&lt;=DC$6),IF(AND($G149&gt;=DC$5,$G149&lt;=DC$6),5,IF($L149=1,2,1)),IF(AND($G149&gt;=DC$5,$G149&lt;=DC$6),IF($M149&gt;0,4,3),0)),IF(AND($D149&lt;=DC$6,$E149&gt;=DC$5),60,0)))</f>
        <v/>
      </c>
      <c r="DD149" s="80" t="str">
        <f>IF(OR($A149="",NOT(ISNUMBER($G149))),"",IF(AND($F149&lt;=DD$6,$G149&gt;=DD$5),IF(DD$5&gt;$N149,5,$K149)*10+IF(AND($F149&gt;=DD$5,$F149&lt;=DD$6),IF(AND($G149&gt;=DD$5,$G149&lt;=DD$6),5,IF($L149=1,2,1)),IF(AND($G149&gt;=DD$5,$G149&lt;=DD$6),IF($M149&gt;0,4,3),0)),IF(AND($D149&lt;=DD$6,$E149&gt;=DD$5),60,0)))</f>
        <v/>
      </c>
      <c r="DE149" s="80" t="str">
        <f>IF(OR($A149="",NOT(ISNUMBER($G149))),"",IF(AND($F149&lt;=DE$6,$G149&gt;=DE$5),IF(DE$5&gt;$N149,5,$K149)*10+IF(AND($F149&gt;=DE$5,$F149&lt;=DE$6),IF(AND($G149&gt;=DE$5,$G149&lt;=DE$6),5,IF($L149=1,2,1)),IF(AND($G149&gt;=DE$5,$G149&lt;=DE$6),IF($M149&gt;0,4,3),0)),IF(AND($D149&lt;=DE$6,$E149&gt;=DE$5),60,0)))</f>
        <v/>
      </c>
      <c r="DF149" s="80" t="str">
        <f>IF(OR($A149="",NOT(ISNUMBER($G149))),"",IF(AND($F149&lt;=DF$6,$G149&gt;=DF$5),IF(DF$5&gt;$N149,5,$K149)*10+IF(AND($F149&gt;=DF$5,$F149&lt;=DF$6),IF(AND($G149&gt;=DF$5,$G149&lt;=DF$6),5,IF($L149=1,2,1)),IF(AND($G149&gt;=DF$5,$G149&lt;=DF$6),IF($M149&gt;0,4,3),0)),IF(AND($D149&lt;=DF$6,$E149&gt;=DF$5),60,0)))</f>
        <v/>
      </c>
      <c r="DG149" s="80" t="str">
        <f>IF(OR($A149="",NOT(ISNUMBER($G149))),"",IF(AND($F149&lt;=DG$6,$G149&gt;=DG$5),IF(DG$5&gt;$N149,5,$K149)*10+IF(AND($F149&gt;=DG$5,$F149&lt;=DG$6),IF(AND($G149&gt;=DG$5,$G149&lt;=DG$6),5,IF($L149=1,2,1)),IF(AND($G149&gt;=DG$5,$G149&lt;=DG$6),IF($M149&gt;0,4,3),0)),IF(AND($D149&lt;=DG$6,$E149&gt;=DG$5),60,0)))</f>
        <v/>
      </c>
      <c r="DH149" s="80" t="str">
        <f>IF(OR($A149="",NOT(ISNUMBER($G149))),"",IF(AND($F149&lt;=DH$6,$G149&gt;=DH$5),IF(DH$5&gt;$N149,5,$K149)*10+IF(AND($F149&gt;=DH$5,$F149&lt;=DH$6),IF(AND($G149&gt;=DH$5,$G149&lt;=DH$6),5,IF($L149=1,2,1)),IF(AND($G149&gt;=DH$5,$G149&lt;=DH$6),IF($M149&gt;0,4,3),0)),IF(AND($D149&lt;=DH$6,$E149&gt;=DH$5),60,0)))</f>
        <v/>
      </c>
      <c r="DI149" s="80" t="str">
        <f>IF(OR($A149="",NOT(ISNUMBER($G149))),"",IF(AND($F149&lt;=DI$6,$G149&gt;=DI$5),IF(DI$5&gt;$N149,5,$K149)*10+IF(AND($F149&gt;=DI$5,$F149&lt;=DI$6),IF(AND($G149&gt;=DI$5,$G149&lt;=DI$6),5,IF($L149=1,2,1)),IF(AND($G149&gt;=DI$5,$G149&lt;=DI$6),IF($M149&gt;0,4,3),0)),IF(AND($D149&lt;=DI$6,$E149&gt;=DI$5),60,0)))</f>
        <v/>
      </c>
      <c r="DJ149" s="80" t="str">
        <f>IF(OR($A149="",NOT(ISNUMBER($G149))),"",IF(AND($F149&lt;=DJ$6,$G149&gt;=DJ$5),IF(DJ$5&gt;$N149,5,$K149)*10+IF(AND($F149&gt;=DJ$5,$F149&lt;=DJ$6),IF(AND($G149&gt;=DJ$5,$G149&lt;=DJ$6),5,IF($L149=1,2,1)),IF(AND($G149&gt;=DJ$5,$G149&lt;=DJ$6),IF($M149&gt;0,4,3),0)),IF(AND($D149&lt;=DJ$6,$E149&gt;=DJ$5),60,0)))</f>
        <v/>
      </c>
      <c r="DK149" s="80" t="str">
        <f>IF(OR($A149="",NOT(ISNUMBER($G149))),"",IF(AND($F149&lt;=DK$6,$G149&gt;=DK$5),IF(DK$5&gt;$N149,5,$K149)*10+IF(AND($F149&gt;=DK$5,$F149&lt;=DK$6),IF(AND($G149&gt;=DK$5,$G149&lt;=DK$6),5,IF($L149=1,2,1)),IF(AND($G149&gt;=DK$5,$G149&lt;=DK$6),IF($M149&gt;0,4,3),0)),IF(AND($D149&lt;=DK$6,$E149&gt;=DK$5),60,0)))</f>
        <v/>
      </c>
      <c r="DL149" s="80" t="str">
        <f>IF(OR($A149="",NOT(ISNUMBER($G149))),"",IF(AND($F149&lt;=DL$6,$G149&gt;=DL$5),IF(DL$5&gt;$N149,5,$K149)*10+IF(AND($F149&gt;=DL$5,$F149&lt;=DL$6),IF(AND($G149&gt;=DL$5,$G149&lt;=DL$6),5,IF($L149=1,2,1)),IF(AND($G149&gt;=DL$5,$G149&lt;=DL$6),IF($M149&gt;0,4,3),0)),IF(AND($D149&lt;=DL$6,$E149&gt;=DL$5),60,0)))</f>
        <v/>
      </c>
      <c r="DM149" s="80" t="str">
        <f>IF(OR($A149="",NOT(ISNUMBER($G149))),"",IF(AND($F149&lt;=DM$6,$G149&gt;=DM$5),IF(DM$5&gt;$N149,5,$K149)*10+IF(AND($F149&gt;=DM$5,$F149&lt;=DM$6),IF(AND($G149&gt;=DM$5,$G149&lt;=DM$6),5,IF($L149=1,2,1)),IF(AND($G149&gt;=DM$5,$G149&lt;=DM$6),IF($M149&gt;0,4,3),0)),IF(AND($D149&lt;=DM$6,$E149&gt;=DM$5),60,0)))</f>
        <v/>
      </c>
      <c r="DN149" s="80" t="str">
        <f>IF(OR($A149="",NOT(ISNUMBER($G149))),"",IF(AND($F149&lt;=DN$6,$G149&gt;=DN$5),IF(DN$5&gt;$N149,5,$K149)*10+IF(AND($F149&gt;=DN$5,$F149&lt;=DN$6),IF(AND($G149&gt;=DN$5,$G149&lt;=DN$6),5,IF($L149=1,2,1)),IF(AND($G149&gt;=DN$5,$G149&lt;=DN$6),IF($M149&gt;0,4,3),0)),IF(AND($D149&lt;=DN$6,$E149&gt;=DN$5),60,0)))</f>
        <v/>
      </c>
      <c r="DO149" s="80" t="str">
        <f>IF(OR($A149="",NOT(ISNUMBER($G149))),"",IF(AND($F149&lt;=DO$6,$G149&gt;=DO$5),IF(DO$5&gt;$N149,5,$K149)*10+IF(AND($F149&gt;=DO$5,$F149&lt;=DO$6),IF(AND($G149&gt;=DO$5,$G149&lt;=DO$6),5,IF($L149=1,2,1)),IF(AND($G149&gt;=DO$5,$G149&lt;=DO$6),IF($M149&gt;0,4,3),0)),IF(AND($D149&lt;=DO$6,$E149&gt;=DO$5),60,0)))</f>
        <v/>
      </c>
      <c r="DP149" s="80" t="str">
        <f>IF(OR($A149="",NOT(ISNUMBER($G149))),"",IF(AND($F149&lt;=DP$6,$G149&gt;=DP$5),IF(DP$5&gt;$N149,5,$K149)*10+IF(AND($F149&gt;=DP$5,$F149&lt;=DP$6),IF(AND($G149&gt;=DP$5,$G149&lt;=DP$6),5,IF($L149=1,2,1)),IF(AND($G149&gt;=DP$5,$G149&lt;=DP$6),IF($M149&gt;0,4,3),0)),IF(AND($D149&lt;=DP$6,$E149&gt;=DP$5),60,0)))</f>
        <v/>
      </c>
      <c r="DQ149" s="80" t="str">
        <f>IF(OR($A149="",NOT(ISNUMBER($G149))),"",IF(AND($F149&lt;=DQ$6,$G149&gt;=DQ$5),IF(DQ$5&gt;$N149,5,$K149)*10+IF(AND($F149&gt;=DQ$5,$F149&lt;=DQ$6),IF(AND($G149&gt;=DQ$5,$G149&lt;=DQ$6),5,IF($L149=1,2,1)),IF(AND($G149&gt;=DQ$5,$G149&lt;=DQ$6),IF($M149&gt;0,4,3),0)),IF(AND($D149&lt;=DQ$6,$E149&gt;=DQ$5),60,0)))</f>
        <v/>
      </c>
      <c r="DR149" s="80" t="str">
        <f>IF(OR($A149="",NOT(ISNUMBER($G149))),"",IF(AND($F149&lt;=DR$6,$G149&gt;=DR$5),IF(DR$5&gt;$N149,5,$K149)*10+IF(AND($F149&gt;=DR$5,$F149&lt;=DR$6),IF(AND($G149&gt;=DR$5,$G149&lt;=DR$6),5,IF($L149=1,2,1)),IF(AND($G149&gt;=DR$5,$G149&lt;=DR$6),IF($M149&gt;0,4,3),0)),IF(AND($D149&lt;=DR$6,$E149&gt;=DR$5),60,0)))</f>
        <v/>
      </c>
      <c r="DS149" s="80" t="str">
        <f>IF(OR($A149="",NOT(ISNUMBER($G149))),"",IF(AND($F149&lt;=DS$6,$G149&gt;=DS$5),IF(DS$5&gt;$N149,5,$K149)*10+IF(AND($F149&gt;=DS$5,$F149&lt;=DS$6),IF(AND($G149&gt;=DS$5,$G149&lt;=DS$6),5,IF($L149=1,2,1)),IF(AND($G149&gt;=DS$5,$G149&lt;=DS$6),IF($M149&gt;0,4,3),0)),IF(AND($D149&lt;=DS$6,$E149&gt;=DS$5),60,0)))</f>
        <v/>
      </c>
      <c r="DT149" s="80" t="str">
        <f>IF(OR($A149="",NOT(ISNUMBER($G149))),"",IF(AND($F149&lt;=DT$6,$G149&gt;=DT$5),IF(DT$5&gt;$N149,5,$K149)*10+IF(AND($F149&gt;=DT$5,$F149&lt;=DT$6),IF(AND($G149&gt;=DT$5,$G149&lt;=DT$6),5,IF($L149=1,2,1)),IF(AND($G149&gt;=DT$5,$G149&lt;=DT$6),IF($M149&gt;0,4,3),0)),IF(AND($D149&lt;=DT$6,$E149&gt;=DT$5),60,0)))</f>
        <v/>
      </c>
      <c r="DU149" s="80" t="str">
        <f>IF(OR($A149="",NOT(ISNUMBER($G149))),"",IF(AND($F149&lt;=DU$6,$G149&gt;=DU$5),IF(DU$5&gt;$N149,5,$K149)*10+IF(AND($F149&gt;=DU$5,$F149&lt;=DU$6),IF(AND($G149&gt;=DU$5,$G149&lt;=DU$6),5,IF($L149=1,2,1)),IF(AND($G149&gt;=DU$5,$G149&lt;=DU$6),IF($M149&gt;0,4,3),0)),IF(AND($D149&lt;=DU$6,$E149&gt;=DU$5),60,0)))</f>
        <v/>
      </c>
      <c r="DV149" s="80" t="str">
        <f>IF(OR($A149="",NOT(ISNUMBER($G149))),"",IF(AND($F149&lt;=DV$6,$G149&gt;=DV$5),IF(DV$5&gt;$N149,5,$K149)*10+IF(AND($F149&gt;=DV$5,$F149&lt;=DV$6),IF(AND($G149&gt;=DV$5,$G149&lt;=DV$6),5,IF($L149=1,2,1)),IF(AND($G149&gt;=DV$5,$G149&lt;=DV$6),IF($M149&gt;0,4,3),0)),IF(AND($D149&lt;=DV$6,$E149&gt;=DV$5),60,0)))</f>
        <v/>
      </c>
      <c r="DW149" s="80" t="str">
        <f>IF(OR($A149="",NOT(ISNUMBER($G149))),"",IF(AND($F149&lt;=DW$6,$G149&gt;=DW$5),IF(DW$5&gt;$N149,5,$K149)*10+IF(AND($F149&gt;=DW$5,$F149&lt;=DW$6),IF(AND($G149&gt;=DW$5,$G149&lt;=DW$6),5,IF($L149=1,2,1)),IF(AND($G149&gt;=DW$5,$G149&lt;=DW$6),IF($M149&gt;0,4,3),0)),IF(AND($D149&lt;=DW$6,$E149&gt;=DW$5),60,0)))</f>
        <v/>
      </c>
      <c r="DX149" s="80" t="str">
        <f>IF(OR($A149="",NOT(ISNUMBER($G149))),"",IF(AND($F149&lt;=DX$6,$G149&gt;=DX$5),IF(DX$5&gt;$N149,5,$K149)*10+IF(AND($F149&gt;=DX$5,$F149&lt;=DX$6),IF(AND($G149&gt;=DX$5,$G149&lt;=DX$6),5,IF($L149=1,2,1)),IF(AND($G149&gt;=DX$5,$G149&lt;=DX$6),IF($M149&gt;0,4,3),0)),IF(AND($D149&lt;=DX$6,$E149&gt;=DX$5),60,0)))</f>
        <v/>
      </c>
      <c r="DY149" s="80" t="str">
        <f>IF(OR($A149="",NOT(ISNUMBER($G149))),"",IF(AND($F149&lt;=DY$6,$G149&gt;=DY$5),IF(DY$5&gt;$N149,5,$K149)*10+IF(AND($F149&gt;=DY$5,$F149&lt;=DY$6),IF(AND($G149&gt;=DY$5,$G149&lt;=DY$6),5,IF($L149=1,2,1)),IF(AND($G149&gt;=DY$5,$G149&lt;=DY$6),IF($M149&gt;0,4,3),0)),IF(AND($D149&lt;=DY$6,$E149&gt;=DY$5),60,0)))</f>
        <v/>
      </c>
      <c r="DZ149" s="80" t="str">
        <f>IF(OR($A149="",NOT(ISNUMBER($G149))),"",IF(AND($F149&lt;=DZ$6,$G149&gt;=DZ$5),IF(DZ$5&gt;$N149,5,$K149)*10+IF(AND($F149&gt;=DZ$5,$F149&lt;=DZ$6),IF(AND($G149&gt;=DZ$5,$G149&lt;=DZ$6),5,IF($L149=1,2,1)),IF(AND($G149&gt;=DZ$5,$G149&lt;=DZ$6),IF($M149&gt;0,4,3),0)),IF(AND($D149&lt;=DZ$6,$E149&gt;=DZ$5),60,0)))</f>
        <v/>
      </c>
      <c r="EA149" s="80" t="str">
        <f>IF(OR($A149="",NOT(ISNUMBER($G149))),"",IF(AND($F149&lt;=EA$6,$G149&gt;=EA$5),IF(EA$5&gt;$N149,5,$K149)*10+IF(AND($F149&gt;=EA$5,$F149&lt;=EA$6),IF(AND($G149&gt;=EA$5,$G149&lt;=EA$6),5,IF($L149=1,2,1)),IF(AND($G149&gt;=EA$5,$G149&lt;=EA$6),IF($M149&gt;0,4,3),0)),IF(AND($D149&lt;=EA$6,$E149&gt;=EA$5),60,0)))</f>
        <v/>
      </c>
      <c r="EB149" s="80" t="str">
        <f>IF(OR($A149="",NOT(ISNUMBER($G149))),"",IF(AND($F149&lt;=EB$6,$G149&gt;=EB$5),IF(EB$5&gt;$N149,5,$K149)*10+IF(AND($F149&gt;=EB$5,$F149&lt;=EB$6),IF(AND($G149&gt;=EB$5,$G149&lt;=EB$6),5,IF($L149=1,2,1)),IF(AND($G149&gt;=EB$5,$G149&lt;=EB$6),IF($M149&gt;0,4,3),0)),IF(AND($D149&lt;=EB$6,$E149&gt;=EB$5),60,0)))</f>
        <v/>
      </c>
      <c r="EC149" s="80" t="str">
        <f>IF(OR($A149="",NOT(ISNUMBER($G149))),"",IF(AND($F149&lt;=EC$6,$G149&gt;=EC$5),IF(EC$5&gt;$N149,5,$K149)*10+IF(AND($F149&gt;=EC$5,$F149&lt;=EC$6),IF(AND($G149&gt;=EC$5,$G149&lt;=EC$6),5,IF($L149=1,2,1)),IF(AND($G149&gt;=EC$5,$G149&lt;=EC$6),IF($M149&gt;0,4,3),0)),IF(AND($D149&lt;=EC$6,$E149&gt;=EC$5),60,0)))</f>
        <v/>
      </c>
      <c r="ED149" s="80" t="str">
        <f>IF(OR($A149="",NOT(ISNUMBER($G149))),"",IF(AND($F149&lt;=ED$6,$G149&gt;=ED$5),IF(ED$5&gt;$N149,5,$K149)*10+IF(AND($F149&gt;=ED$5,$F149&lt;=ED$6),IF(AND($G149&gt;=ED$5,$G149&lt;=ED$6),5,IF($L149=1,2,1)),IF(AND($G149&gt;=ED$5,$G149&lt;=ED$6),IF($M149&gt;0,4,3),0)),IF(AND($D149&lt;=ED$6,$E149&gt;=ED$5),60,0)))</f>
        <v/>
      </c>
    </row>
    <row r="150" ht="18" customHeight="1">
      <c r="A150" s="52" t="str">
        <f>IF(Tasks!$B150="","",Tasks!$A150)</f>
        <v/>
      </c>
      <c r="B150" s="78" t="str">
        <f>IF(Tasks!$B150="","",Tasks!$B150)</f>
        <v/>
      </c>
      <c r="C150" s="25" t="str">
        <f>IF($B150="","",IF(AND(Tasks!$D150="",Tasks!$G150=""),"-",IF(Tasks!$D150="","",Tasks!$D150&amp;IF(OR(Tasks!$E150="",Tasks!$E150="FS"),IF(N(Tasks!$F150)=0,"","FS"),Tasks!$E150)&amp;IF(N(Tasks!$F150)=0,"",IF(Tasks!$F150&gt;0,"+","")&amp;Tasks!$F150))&amp;IF(AND(Tasks!$D150&lt;&gt;"",Tasks!$G150&lt;&gt;""),", ","")&amp;IF(Tasks!$G150="","",Tasks!$G150&amp;IF(OR(Tasks!$H150="",Tasks!$H150="FS"),IF(N(Tasks!$I150)=0,"","FS"),Tasks!$H150)&amp;IF(N(Tasks!$I150)=0,"",IF(Tasks!$I150&gt;0,"+","")&amp;Tasks!$I150))))</f>
        <v/>
      </c>
      <c r="D150" s="51" t="str">
        <f>IF(OR($B150="",Tasks!$Q150=""),"",Tasks!$Q150)</f>
        <v/>
      </c>
      <c r="E150" s="51" t="str">
        <f>IF(OR($B150="",Tasks!$R150=""),"",Tasks!$R150)</f>
        <v/>
      </c>
      <c r="F150" s="51" t="str">
        <f>IF(OR($B150="",Tasks!$S150=""),"",Tasks!$S150)</f>
        <v/>
      </c>
      <c r="G150" s="51" t="str">
        <f>IF(OR($B150="",Tasks!$T150=""),"",Tasks!$T150)</f>
        <v/>
      </c>
      <c r="H150" s="52" t="str">
        <f>IF($B150="","",Tasks!$AE150)</f>
        <v/>
      </c>
      <c r="I150" s="79" t="str">
        <f>IF($B150="","",Tasks!$AF150)</f>
        <v/>
      </c>
      <c r="J150" s="53" t="str">
        <f>IF(OR($B150="",Tasks!$V150=""),"",Tasks!$V150)</f>
        <v/>
      </c>
      <c r="K150" s="52" t="str">
        <f>IF($B150="","",Tasks!$AA150)</f>
        <v/>
      </c>
      <c r="L150" s="52" t="str">
        <f>IF($B150="","",Tasks!$AB150)</f>
        <v/>
      </c>
      <c r="M150" s="52" t="str">
        <f>IF($B150="","",Tasks!$Z150)</f>
        <v/>
      </c>
      <c r="N150" s="52" t="str">
        <f>IF(OR($B150="",Tasks!$AG150=""),"",Tasks!$AG150)</f>
        <v/>
      </c>
      <c r="O150" s="80" t="str">
        <f>IF(OR($A150="",NOT(ISNUMBER($G150))),"",IF(AND($F150&lt;=O$6,$G150&gt;=O$5),IF(O$5&gt;$N150,5,$K150)*10+IF(AND($F150&gt;=O$5,$F150&lt;=O$6),IF(AND($G150&gt;=O$5,$G150&lt;=O$6),5,IF($L150=1,2,1)),IF(AND($G150&gt;=O$5,$G150&lt;=O$6),IF($M150&gt;0,4,3),0)),IF(AND($D150&lt;=O$6,$E150&gt;=O$5),60,0)))</f>
        <v/>
      </c>
      <c r="P150" s="80" t="str">
        <f>IF(OR($A150="",NOT(ISNUMBER($G150))),"",IF(AND($F150&lt;=P$6,$G150&gt;=P$5),IF(P$5&gt;$N150,5,$K150)*10+IF(AND($F150&gt;=P$5,$F150&lt;=P$6),IF(AND($G150&gt;=P$5,$G150&lt;=P$6),5,IF($L150=1,2,1)),IF(AND($G150&gt;=P$5,$G150&lt;=P$6),IF($M150&gt;0,4,3),0)),IF(AND($D150&lt;=P$6,$E150&gt;=P$5),60,0)))</f>
        <v/>
      </c>
      <c r="Q150" s="80" t="str">
        <f>IF(OR($A150="",NOT(ISNUMBER($G150))),"",IF(AND($F150&lt;=Q$6,$G150&gt;=Q$5),IF(Q$5&gt;$N150,5,$K150)*10+IF(AND($F150&gt;=Q$5,$F150&lt;=Q$6),IF(AND($G150&gt;=Q$5,$G150&lt;=Q$6),5,IF($L150=1,2,1)),IF(AND($G150&gt;=Q$5,$G150&lt;=Q$6),IF($M150&gt;0,4,3),0)),IF(AND($D150&lt;=Q$6,$E150&gt;=Q$5),60,0)))</f>
        <v/>
      </c>
      <c r="R150" s="80" t="str">
        <f>IF(OR($A150="",NOT(ISNUMBER($G150))),"",IF(AND($F150&lt;=R$6,$G150&gt;=R$5),IF(R$5&gt;$N150,5,$K150)*10+IF(AND($F150&gt;=R$5,$F150&lt;=R$6),IF(AND($G150&gt;=R$5,$G150&lt;=R$6),5,IF($L150=1,2,1)),IF(AND($G150&gt;=R$5,$G150&lt;=R$6),IF($M150&gt;0,4,3),0)),IF(AND($D150&lt;=R$6,$E150&gt;=R$5),60,0)))</f>
        <v/>
      </c>
      <c r="S150" s="80" t="str">
        <f>IF(OR($A150="",NOT(ISNUMBER($G150))),"",IF(AND($F150&lt;=S$6,$G150&gt;=S$5),IF(S$5&gt;$N150,5,$K150)*10+IF(AND($F150&gt;=S$5,$F150&lt;=S$6),IF(AND($G150&gt;=S$5,$G150&lt;=S$6),5,IF($L150=1,2,1)),IF(AND($G150&gt;=S$5,$G150&lt;=S$6),IF($M150&gt;0,4,3),0)),IF(AND($D150&lt;=S$6,$E150&gt;=S$5),60,0)))</f>
        <v/>
      </c>
      <c r="T150" s="80" t="str">
        <f>IF(OR($A150="",NOT(ISNUMBER($G150))),"",IF(AND($F150&lt;=T$6,$G150&gt;=T$5),IF(T$5&gt;$N150,5,$K150)*10+IF(AND($F150&gt;=T$5,$F150&lt;=T$6),IF(AND($G150&gt;=T$5,$G150&lt;=T$6),5,IF($L150=1,2,1)),IF(AND($G150&gt;=T$5,$G150&lt;=T$6),IF($M150&gt;0,4,3),0)),IF(AND($D150&lt;=T$6,$E150&gt;=T$5),60,0)))</f>
        <v/>
      </c>
      <c r="U150" s="80" t="str">
        <f>IF(OR($A150="",NOT(ISNUMBER($G150))),"",IF(AND($F150&lt;=U$6,$G150&gt;=U$5),IF(U$5&gt;$N150,5,$K150)*10+IF(AND($F150&gt;=U$5,$F150&lt;=U$6),IF(AND($G150&gt;=U$5,$G150&lt;=U$6),5,IF($L150=1,2,1)),IF(AND($G150&gt;=U$5,$G150&lt;=U$6),IF($M150&gt;0,4,3),0)),IF(AND($D150&lt;=U$6,$E150&gt;=U$5),60,0)))</f>
        <v/>
      </c>
      <c r="V150" s="80" t="str">
        <f>IF(OR($A150="",NOT(ISNUMBER($G150))),"",IF(AND($F150&lt;=V$6,$G150&gt;=V$5),IF(V$5&gt;$N150,5,$K150)*10+IF(AND($F150&gt;=V$5,$F150&lt;=V$6),IF(AND($G150&gt;=V$5,$G150&lt;=V$6),5,IF($L150=1,2,1)),IF(AND($G150&gt;=V$5,$G150&lt;=V$6),IF($M150&gt;0,4,3),0)),IF(AND($D150&lt;=V$6,$E150&gt;=V$5),60,0)))</f>
        <v/>
      </c>
      <c r="W150" s="80" t="str">
        <f>IF(OR($A150="",NOT(ISNUMBER($G150))),"",IF(AND($F150&lt;=W$6,$G150&gt;=W$5),IF(W$5&gt;$N150,5,$K150)*10+IF(AND($F150&gt;=W$5,$F150&lt;=W$6),IF(AND($G150&gt;=W$5,$G150&lt;=W$6),5,IF($L150=1,2,1)),IF(AND($G150&gt;=W$5,$G150&lt;=W$6),IF($M150&gt;0,4,3),0)),IF(AND($D150&lt;=W$6,$E150&gt;=W$5),60,0)))</f>
        <v/>
      </c>
      <c r="X150" s="80" t="str">
        <f>IF(OR($A150="",NOT(ISNUMBER($G150))),"",IF(AND($F150&lt;=X$6,$G150&gt;=X$5),IF(X$5&gt;$N150,5,$K150)*10+IF(AND($F150&gt;=X$5,$F150&lt;=X$6),IF(AND($G150&gt;=X$5,$G150&lt;=X$6),5,IF($L150=1,2,1)),IF(AND($G150&gt;=X$5,$G150&lt;=X$6),IF($M150&gt;0,4,3),0)),IF(AND($D150&lt;=X$6,$E150&gt;=X$5),60,0)))</f>
        <v/>
      </c>
      <c r="Y150" s="80" t="str">
        <f>IF(OR($A150="",NOT(ISNUMBER($G150))),"",IF(AND($F150&lt;=Y$6,$G150&gt;=Y$5),IF(Y$5&gt;$N150,5,$K150)*10+IF(AND($F150&gt;=Y$5,$F150&lt;=Y$6),IF(AND($G150&gt;=Y$5,$G150&lt;=Y$6),5,IF($L150=1,2,1)),IF(AND($G150&gt;=Y$5,$G150&lt;=Y$6),IF($M150&gt;0,4,3),0)),IF(AND($D150&lt;=Y$6,$E150&gt;=Y$5),60,0)))</f>
        <v/>
      </c>
      <c r="Z150" s="80" t="str">
        <f>IF(OR($A150="",NOT(ISNUMBER($G150))),"",IF(AND($F150&lt;=Z$6,$G150&gt;=Z$5),IF(Z$5&gt;$N150,5,$K150)*10+IF(AND($F150&gt;=Z$5,$F150&lt;=Z$6),IF(AND($G150&gt;=Z$5,$G150&lt;=Z$6),5,IF($L150=1,2,1)),IF(AND($G150&gt;=Z$5,$G150&lt;=Z$6),IF($M150&gt;0,4,3),0)),IF(AND($D150&lt;=Z$6,$E150&gt;=Z$5),60,0)))</f>
        <v/>
      </c>
      <c r="AA150" s="80" t="str">
        <f>IF(OR($A150="",NOT(ISNUMBER($G150))),"",IF(AND($F150&lt;=AA$6,$G150&gt;=AA$5),IF(AA$5&gt;$N150,5,$K150)*10+IF(AND($F150&gt;=AA$5,$F150&lt;=AA$6),IF(AND($G150&gt;=AA$5,$G150&lt;=AA$6),5,IF($L150=1,2,1)),IF(AND($G150&gt;=AA$5,$G150&lt;=AA$6),IF($M150&gt;0,4,3),0)),IF(AND($D150&lt;=AA$6,$E150&gt;=AA$5),60,0)))</f>
        <v/>
      </c>
      <c r="AB150" s="80" t="str">
        <f>IF(OR($A150="",NOT(ISNUMBER($G150))),"",IF(AND($F150&lt;=AB$6,$G150&gt;=AB$5),IF(AB$5&gt;$N150,5,$K150)*10+IF(AND($F150&gt;=AB$5,$F150&lt;=AB$6),IF(AND($G150&gt;=AB$5,$G150&lt;=AB$6),5,IF($L150=1,2,1)),IF(AND($G150&gt;=AB$5,$G150&lt;=AB$6),IF($M150&gt;0,4,3),0)),IF(AND($D150&lt;=AB$6,$E150&gt;=AB$5),60,0)))</f>
        <v/>
      </c>
      <c r="AC150" s="80" t="str">
        <f>IF(OR($A150="",NOT(ISNUMBER($G150))),"",IF(AND($F150&lt;=AC$6,$G150&gt;=AC$5),IF(AC$5&gt;$N150,5,$K150)*10+IF(AND($F150&gt;=AC$5,$F150&lt;=AC$6),IF(AND($G150&gt;=AC$5,$G150&lt;=AC$6),5,IF($L150=1,2,1)),IF(AND($G150&gt;=AC$5,$G150&lt;=AC$6),IF($M150&gt;0,4,3),0)),IF(AND($D150&lt;=AC$6,$E150&gt;=AC$5),60,0)))</f>
        <v/>
      </c>
      <c r="AD150" s="80" t="str">
        <f>IF(OR($A150="",NOT(ISNUMBER($G150))),"",IF(AND($F150&lt;=AD$6,$G150&gt;=AD$5),IF(AD$5&gt;$N150,5,$K150)*10+IF(AND($F150&gt;=AD$5,$F150&lt;=AD$6),IF(AND($G150&gt;=AD$5,$G150&lt;=AD$6),5,IF($L150=1,2,1)),IF(AND($G150&gt;=AD$5,$G150&lt;=AD$6),IF($M150&gt;0,4,3),0)),IF(AND($D150&lt;=AD$6,$E150&gt;=AD$5),60,0)))</f>
        <v/>
      </c>
      <c r="AE150" s="80" t="str">
        <f>IF(OR($A150="",NOT(ISNUMBER($G150))),"",IF(AND($F150&lt;=AE$6,$G150&gt;=AE$5),IF(AE$5&gt;$N150,5,$K150)*10+IF(AND($F150&gt;=AE$5,$F150&lt;=AE$6),IF(AND($G150&gt;=AE$5,$G150&lt;=AE$6),5,IF($L150=1,2,1)),IF(AND($G150&gt;=AE$5,$G150&lt;=AE$6),IF($M150&gt;0,4,3),0)),IF(AND($D150&lt;=AE$6,$E150&gt;=AE$5),60,0)))</f>
        <v/>
      </c>
      <c r="AF150" s="80" t="str">
        <f>IF(OR($A150="",NOT(ISNUMBER($G150))),"",IF(AND($F150&lt;=AF$6,$G150&gt;=AF$5),IF(AF$5&gt;$N150,5,$K150)*10+IF(AND($F150&gt;=AF$5,$F150&lt;=AF$6),IF(AND($G150&gt;=AF$5,$G150&lt;=AF$6),5,IF($L150=1,2,1)),IF(AND($G150&gt;=AF$5,$G150&lt;=AF$6),IF($M150&gt;0,4,3),0)),IF(AND($D150&lt;=AF$6,$E150&gt;=AF$5),60,0)))</f>
        <v/>
      </c>
      <c r="AG150" s="80" t="str">
        <f>IF(OR($A150="",NOT(ISNUMBER($G150))),"",IF(AND($F150&lt;=AG$6,$G150&gt;=AG$5),IF(AG$5&gt;$N150,5,$K150)*10+IF(AND($F150&gt;=AG$5,$F150&lt;=AG$6),IF(AND($G150&gt;=AG$5,$G150&lt;=AG$6),5,IF($L150=1,2,1)),IF(AND($G150&gt;=AG$5,$G150&lt;=AG$6),IF($M150&gt;0,4,3),0)),IF(AND($D150&lt;=AG$6,$E150&gt;=AG$5),60,0)))</f>
        <v/>
      </c>
      <c r="AH150" s="80" t="str">
        <f>IF(OR($A150="",NOT(ISNUMBER($G150))),"",IF(AND($F150&lt;=AH$6,$G150&gt;=AH$5),IF(AH$5&gt;$N150,5,$K150)*10+IF(AND($F150&gt;=AH$5,$F150&lt;=AH$6),IF(AND($G150&gt;=AH$5,$G150&lt;=AH$6),5,IF($L150=1,2,1)),IF(AND($G150&gt;=AH$5,$G150&lt;=AH$6),IF($M150&gt;0,4,3),0)),IF(AND($D150&lt;=AH$6,$E150&gt;=AH$5),60,0)))</f>
        <v/>
      </c>
      <c r="AI150" s="80" t="str">
        <f>IF(OR($A150="",NOT(ISNUMBER($G150))),"",IF(AND($F150&lt;=AI$6,$G150&gt;=AI$5),IF(AI$5&gt;$N150,5,$K150)*10+IF(AND($F150&gt;=AI$5,$F150&lt;=AI$6),IF(AND($G150&gt;=AI$5,$G150&lt;=AI$6),5,IF($L150=1,2,1)),IF(AND($G150&gt;=AI$5,$G150&lt;=AI$6),IF($M150&gt;0,4,3),0)),IF(AND($D150&lt;=AI$6,$E150&gt;=AI$5),60,0)))</f>
        <v/>
      </c>
      <c r="AJ150" s="80" t="str">
        <f>IF(OR($A150="",NOT(ISNUMBER($G150))),"",IF(AND($F150&lt;=AJ$6,$G150&gt;=AJ$5),IF(AJ$5&gt;$N150,5,$K150)*10+IF(AND($F150&gt;=AJ$5,$F150&lt;=AJ$6),IF(AND($G150&gt;=AJ$5,$G150&lt;=AJ$6),5,IF($L150=1,2,1)),IF(AND($G150&gt;=AJ$5,$G150&lt;=AJ$6),IF($M150&gt;0,4,3),0)),IF(AND($D150&lt;=AJ$6,$E150&gt;=AJ$5),60,0)))</f>
        <v/>
      </c>
      <c r="AK150" s="80" t="str">
        <f>IF(OR($A150="",NOT(ISNUMBER($G150))),"",IF(AND($F150&lt;=AK$6,$G150&gt;=AK$5),IF(AK$5&gt;$N150,5,$K150)*10+IF(AND($F150&gt;=AK$5,$F150&lt;=AK$6),IF(AND($G150&gt;=AK$5,$G150&lt;=AK$6),5,IF($L150=1,2,1)),IF(AND($G150&gt;=AK$5,$G150&lt;=AK$6),IF($M150&gt;0,4,3),0)),IF(AND($D150&lt;=AK$6,$E150&gt;=AK$5),60,0)))</f>
        <v/>
      </c>
      <c r="AL150" s="80" t="str">
        <f>IF(OR($A150="",NOT(ISNUMBER($G150))),"",IF(AND($F150&lt;=AL$6,$G150&gt;=AL$5),IF(AL$5&gt;$N150,5,$K150)*10+IF(AND($F150&gt;=AL$5,$F150&lt;=AL$6),IF(AND($G150&gt;=AL$5,$G150&lt;=AL$6),5,IF($L150=1,2,1)),IF(AND($G150&gt;=AL$5,$G150&lt;=AL$6),IF($M150&gt;0,4,3),0)),IF(AND($D150&lt;=AL$6,$E150&gt;=AL$5),60,0)))</f>
        <v/>
      </c>
      <c r="AM150" s="80" t="str">
        <f>IF(OR($A150="",NOT(ISNUMBER($G150))),"",IF(AND($F150&lt;=AM$6,$G150&gt;=AM$5),IF(AM$5&gt;$N150,5,$K150)*10+IF(AND($F150&gt;=AM$5,$F150&lt;=AM$6),IF(AND($G150&gt;=AM$5,$G150&lt;=AM$6),5,IF($L150=1,2,1)),IF(AND($G150&gt;=AM$5,$G150&lt;=AM$6),IF($M150&gt;0,4,3),0)),IF(AND($D150&lt;=AM$6,$E150&gt;=AM$5),60,0)))</f>
        <v/>
      </c>
      <c r="AN150" s="80" t="str">
        <f>IF(OR($A150="",NOT(ISNUMBER($G150))),"",IF(AND($F150&lt;=AN$6,$G150&gt;=AN$5),IF(AN$5&gt;$N150,5,$K150)*10+IF(AND($F150&gt;=AN$5,$F150&lt;=AN$6),IF(AND($G150&gt;=AN$5,$G150&lt;=AN$6),5,IF($L150=1,2,1)),IF(AND($G150&gt;=AN$5,$G150&lt;=AN$6),IF($M150&gt;0,4,3),0)),IF(AND($D150&lt;=AN$6,$E150&gt;=AN$5),60,0)))</f>
        <v/>
      </c>
      <c r="AO150" s="80" t="str">
        <f>IF(OR($A150="",NOT(ISNUMBER($G150))),"",IF(AND($F150&lt;=AO$6,$G150&gt;=AO$5),IF(AO$5&gt;$N150,5,$K150)*10+IF(AND($F150&gt;=AO$5,$F150&lt;=AO$6),IF(AND($G150&gt;=AO$5,$G150&lt;=AO$6),5,IF($L150=1,2,1)),IF(AND($G150&gt;=AO$5,$G150&lt;=AO$6),IF($M150&gt;0,4,3),0)),IF(AND($D150&lt;=AO$6,$E150&gt;=AO$5),60,0)))</f>
        <v/>
      </c>
      <c r="AP150" s="80" t="str">
        <f>IF(OR($A150="",NOT(ISNUMBER($G150))),"",IF(AND($F150&lt;=AP$6,$G150&gt;=AP$5),IF(AP$5&gt;$N150,5,$K150)*10+IF(AND($F150&gt;=AP$5,$F150&lt;=AP$6),IF(AND($G150&gt;=AP$5,$G150&lt;=AP$6),5,IF($L150=1,2,1)),IF(AND($G150&gt;=AP$5,$G150&lt;=AP$6),IF($M150&gt;0,4,3),0)),IF(AND($D150&lt;=AP$6,$E150&gt;=AP$5),60,0)))</f>
        <v/>
      </c>
      <c r="AQ150" s="80" t="str">
        <f>IF(OR($A150="",NOT(ISNUMBER($G150))),"",IF(AND($F150&lt;=AQ$6,$G150&gt;=AQ$5),IF(AQ$5&gt;$N150,5,$K150)*10+IF(AND($F150&gt;=AQ$5,$F150&lt;=AQ$6),IF(AND($G150&gt;=AQ$5,$G150&lt;=AQ$6),5,IF($L150=1,2,1)),IF(AND($G150&gt;=AQ$5,$G150&lt;=AQ$6),IF($M150&gt;0,4,3),0)),IF(AND($D150&lt;=AQ$6,$E150&gt;=AQ$5),60,0)))</f>
        <v/>
      </c>
      <c r="AR150" s="80" t="str">
        <f>IF(OR($A150="",NOT(ISNUMBER($G150))),"",IF(AND($F150&lt;=AR$6,$G150&gt;=AR$5),IF(AR$5&gt;$N150,5,$K150)*10+IF(AND($F150&gt;=AR$5,$F150&lt;=AR$6),IF(AND($G150&gt;=AR$5,$G150&lt;=AR$6),5,IF($L150=1,2,1)),IF(AND($G150&gt;=AR$5,$G150&lt;=AR$6),IF($M150&gt;0,4,3),0)),IF(AND($D150&lt;=AR$6,$E150&gt;=AR$5),60,0)))</f>
        <v/>
      </c>
      <c r="AS150" s="80" t="str">
        <f>IF(OR($A150="",NOT(ISNUMBER($G150))),"",IF(AND($F150&lt;=AS$6,$G150&gt;=AS$5),IF(AS$5&gt;$N150,5,$K150)*10+IF(AND($F150&gt;=AS$5,$F150&lt;=AS$6),IF(AND($G150&gt;=AS$5,$G150&lt;=AS$6),5,IF($L150=1,2,1)),IF(AND($G150&gt;=AS$5,$G150&lt;=AS$6),IF($M150&gt;0,4,3),0)),IF(AND($D150&lt;=AS$6,$E150&gt;=AS$5),60,0)))</f>
        <v/>
      </c>
      <c r="AT150" s="80" t="str">
        <f>IF(OR($A150="",NOT(ISNUMBER($G150))),"",IF(AND($F150&lt;=AT$6,$G150&gt;=AT$5),IF(AT$5&gt;$N150,5,$K150)*10+IF(AND($F150&gt;=AT$5,$F150&lt;=AT$6),IF(AND($G150&gt;=AT$5,$G150&lt;=AT$6),5,IF($L150=1,2,1)),IF(AND($G150&gt;=AT$5,$G150&lt;=AT$6),IF($M150&gt;0,4,3),0)),IF(AND($D150&lt;=AT$6,$E150&gt;=AT$5),60,0)))</f>
        <v/>
      </c>
      <c r="AU150" s="80" t="str">
        <f>IF(OR($A150="",NOT(ISNUMBER($G150))),"",IF(AND($F150&lt;=AU$6,$G150&gt;=AU$5),IF(AU$5&gt;$N150,5,$K150)*10+IF(AND($F150&gt;=AU$5,$F150&lt;=AU$6),IF(AND($G150&gt;=AU$5,$G150&lt;=AU$6),5,IF($L150=1,2,1)),IF(AND($G150&gt;=AU$5,$G150&lt;=AU$6),IF($M150&gt;0,4,3),0)),IF(AND($D150&lt;=AU$6,$E150&gt;=AU$5),60,0)))</f>
        <v/>
      </c>
      <c r="AV150" s="80" t="str">
        <f>IF(OR($A150="",NOT(ISNUMBER($G150))),"",IF(AND($F150&lt;=AV$6,$G150&gt;=AV$5),IF(AV$5&gt;$N150,5,$K150)*10+IF(AND($F150&gt;=AV$5,$F150&lt;=AV$6),IF(AND($G150&gt;=AV$5,$G150&lt;=AV$6),5,IF($L150=1,2,1)),IF(AND($G150&gt;=AV$5,$G150&lt;=AV$6),IF($M150&gt;0,4,3),0)),IF(AND($D150&lt;=AV$6,$E150&gt;=AV$5),60,0)))</f>
        <v/>
      </c>
      <c r="AW150" s="80" t="str">
        <f>IF(OR($A150="",NOT(ISNUMBER($G150))),"",IF(AND($F150&lt;=AW$6,$G150&gt;=AW$5),IF(AW$5&gt;$N150,5,$K150)*10+IF(AND($F150&gt;=AW$5,$F150&lt;=AW$6),IF(AND($G150&gt;=AW$5,$G150&lt;=AW$6),5,IF($L150=1,2,1)),IF(AND($G150&gt;=AW$5,$G150&lt;=AW$6),IF($M150&gt;0,4,3),0)),IF(AND($D150&lt;=AW$6,$E150&gt;=AW$5),60,0)))</f>
        <v/>
      </c>
      <c r="AX150" s="80" t="str">
        <f>IF(OR($A150="",NOT(ISNUMBER($G150))),"",IF(AND($F150&lt;=AX$6,$G150&gt;=AX$5),IF(AX$5&gt;$N150,5,$K150)*10+IF(AND($F150&gt;=AX$5,$F150&lt;=AX$6),IF(AND($G150&gt;=AX$5,$G150&lt;=AX$6),5,IF($L150=1,2,1)),IF(AND($G150&gt;=AX$5,$G150&lt;=AX$6),IF($M150&gt;0,4,3),0)),IF(AND($D150&lt;=AX$6,$E150&gt;=AX$5),60,0)))</f>
        <v/>
      </c>
      <c r="AY150" s="80" t="str">
        <f>IF(OR($A150="",NOT(ISNUMBER($G150))),"",IF(AND($F150&lt;=AY$6,$G150&gt;=AY$5),IF(AY$5&gt;$N150,5,$K150)*10+IF(AND($F150&gt;=AY$5,$F150&lt;=AY$6),IF(AND($G150&gt;=AY$5,$G150&lt;=AY$6),5,IF($L150=1,2,1)),IF(AND($G150&gt;=AY$5,$G150&lt;=AY$6),IF($M150&gt;0,4,3),0)),IF(AND($D150&lt;=AY$6,$E150&gt;=AY$5),60,0)))</f>
        <v/>
      </c>
      <c r="AZ150" s="80" t="str">
        <f>IF(OR($A150="",NOT(ISNUMBER($G150))),"",IF(AND($F150&lt;=AZ$6,$G150&gt;=AZ$5),IF(AZ$5&gt;$N150,5,$K150)*10+IF(AND($F150&gt;=AZ$5,$F150&lt;=AZ$6),IF(AND($G150&gt;=AZ$5,$G150&lt;=AZ$6),5,IF($L150=1,2,1)),IF(AND($G150&gt;=AZ$5,$G150&lt;=AZ$6),IF($M150&gt;0,4,3),0)),IF(AND($D150&lt;=AZ$6,$E150&gt;=AZ$5),60,0)))</f>
        <v/>
      </c>
      <c r="BA150" s="80" t="str">
        <f>IF(OR($A150="",NOT(ISNUMBER($G150))),"",IF(AND($F150&lt;=BA$6,$G150&gt;=BA$5),IF(BA$5&gt;$N150,5,$K150)*10+IF(AND($F150&gt;=BA$5,$F150&lt;=BA$6),IF(AND($G150&gt;=BA$5,$G150&lt;=BA$6),5,IF($L150=1,2,1)),IF(AND($G150&gt;=BA$5,$G150&lt;=BA$6),IF($M150&gt;0,4,3),0)),IF(AND($D150&lt;=BA$6,$E150&gt;=BA$5),60,0)))</f>
        <v/>
      </c>
      <c r="BB150" s="80" t="str">
        <f>IF(OR($A150="",NOT(ISNUMBER($G150))),"",IF(AND($F150&lt;=BB$6,$G150&gt;=BB$5),IF(BB$5&gt;$N150,5,$K150)*10+IF(AND($F150&gt;=BB$5,$F150&lt;=BB$6),IF(AND($G150&gt;=BB$5,$G150&lt;=BB$6),5,IF($L150=1,2,1)),IF(AND($G150&gt;=BB$5,$G150&lt;=BB$6),IF($M150&gt;0,4,3),0)),IF(AND($D150&lt;=BB$6,$E150&gt;=BB$5),60,0)))</f>
        <v/>
      </c>
      <c r="BC150" s="80" t="str">
        <f>IF(OR($A150="",NOT(ISNUMBER($G150))),"",IF(AND($F150&lt;=BC$6,$G150&gt;=BC$5),IF(BC$5&gt;$N150,5,$K150)*10+IF(AND($F150&gt;=BC$5,$F150&lt;=BC$6),IF(AND($G150&gt;=BC$5,$G150&lt;=BC$6),5,IF($L150=1,2,1)),IF(AND($G150&gt;=BC$5,$G150&lt;=BC$6),IF($M150&gt;0,4,3),0)),IF(AND($D150&lt;=BC$6,$E150&gt;=BC$5),60,0)))</f>
        <v/>
      </c>
      <c r="BD150" s="80" t="str">
        <f>IF(OR($A150="",NOT(ISNUMBER($G150))),"",IF(AND($F150&lt;=BD$6,$G150&gt;=BD$5),IF(BD$5&gt;$N150,5,$K150)*10+IF(AND($F150&gt;=BD$5,$F150&lt;=BD$6),IF(AND($G150&gt;=BD$5,$G150&lt;=BD$6),5,IF($L150=1,2,1)),IF(AND($G150&gt;=BD$5,$G150&lt;=BD$6),IF($M150&gt;0,4,3),0)),IF(AND($D150&lt;=BD$6,$E150&gt;=BD$5),60,0)))</f>
        <v/>
      </c>
      <c r="BE150" s="80" t="str">
        <f>IF(OR($A150="",NOT(ISNUMBER($G150))),"",IF(AND($F150&lt;=BE$6,$G150&gt;=BE$5),IF(BE$5&gt;$N150,5,$K150)*10+IF(AND($F150&gt;=BE$5,$F150&lt;=BE$6),IF(AND($G150&gt;=BE$5,$G150&lt;=BE$6),5,IF($L150=1,2,1)),IF(AND($G150&gt;=BE$5,$G150&lt;=BE$6),IF($M150&gt;0,4,3),0)),IF(AND($D150&lt;=BE$6,$E150&gt;=BE$5),60,0)))</f>
        <v/>
      </c>
      <c r="BF150" s="80" t="str">
        <f>IF(OR($A150="",NOT(ISNUMBER($G150))),"",IF(AND($F150&lt;=BF$6,$G150&gt;=BF$5),IF(BF$5&gt;$N150,5,$K150)*10+IF(AND($F150&gt;=BF$5,$F150&lt;=BF$6),IF(AND($G150&gt;=BF$5,$G150&lt;=BF$6),5,IF($L150=1,2,1)),IF(AND($G150&gt;=BF$5,$G150&lt;=BF$6),IF($M150&gt;0,4,3),0)),IF(AND($D150&lt;=BF$6,$E150&gt;=BF$5),60,0)))</f>
        <v/>
      </c>
      <c r="BG150" s="80" t="str">
        <f>IF(OR($A150="",NOT(ISNUMBER($G150))),"",IF(AND($F150&lt;=BG$6,$G150&gt;=BG$5),IF(BG$5&gt;$N150,5,$K150)*10+IF(AND($F150&gt;=BG$5,$F150&lt;=BG$6),IF(AND($G150&gt;=BG$5,$G150&lt;=BG$6),5,IF($L150=1,2,1)),IF(AND($G150&gt;=BG$5,$G150&lt;=BG$6),IF($M150&gt;0,4,3),0)),IF(AND($D150&lt;=BG$6,$E150&gt;=BG$5),60,0)))</f>
        <v/>
      </c>
      <c r="BH150" s="80" t="str">
        <f>IF(OR($A150="",NOT(ISNUMBER($G150))),"",IF(AND($F150&lt;=BH$6,$G150&gt;=BH$5),IF(BH$5&gt;$N150,5,$K150)*10+IF(AND($F150&gt;=BH$5,$F150&lt;=BH$6),IF(AND($G150&gt;=BH$5,$G150&lt;=BH$6),5,IF($L150=1,2,1)),IF(AND($G150&gt;=BH$5,$G150&lt;=BH$6),IF($M150&gt;0,4,3),0)),IF(AND($D150&lt;=BH$6,$E150&gt;=BH$5),60,0)))</f>
        <v/>
      </c>
      <c r="BI150" s="80" t="str">
        <f>IF(OR($A150="",NOT(ISNUMBER($G150))),"",IF(AND($F150&lt;=BI$6,$G150&gt;=BI$5),IF(BI$5&gt;$N150,5,$K150)*10+IF(AND($F150&gt;=BI$5,$F150&lt;=BI$6),IF(AND($G150&gt;=BI$5,$G150&lt;=BI$6),5,IF($L150=1,2,1)),IF(AND($G150&gt;=BI$5,$G150&lt;=BI$6),IF($M150&gt;0,4,3),0)),IF(AND($D150&lt;=BI$6,$E150&gt;=BI$5),60,0)))</f>
        <v/>
      </c>
      <c r="BJ150" s="80" t="str">
        <f>IF(OR($A150="",NOT(ISNUMBER($G150))),"",IF(AND($F150&lt;=BJ$6,$G150&gt;=BJ$5),IF(BJ$5&gt;$N150,5,$K150)*10+IF(AND($F150&gt;=BJ$5,$F150&lt;=BJ$6),IF(AND($G150&gt;=BJ$5,$G150&lt;=BJ$6),5,IF($L150=1,2,1)),IF(AND($G150&gt;=BJ$5,$G150&lt;=BJ$6),IF($M150&gt;0,4,3),0)),IF(AND($D150&lt;=BJ$6,$E150&gt;=BJ$5),60,0)))</f>
        <v/>
      </c>
      <c r="BK150" s="80" t="str">
        <f>IF(OR($A150="",NOT(ISNUMBER($G150))),"",IF(AND($F150&lt;=BK$6,$G150&gt;=BK$5),IF(BK$5&gt;$N150,5,$K150)*10+IF(AND($F150&gt;=BK$5,$F150&lt;=BK$6),IF(AND($G150&gt;=BK$5,$G150&lt;=BK$6),5,IF($L150=1,2,1)),IF(AND($G150&gt;=BK$5,$G150&lt;=BK$6),IF($M150&gt;0,4,3),0)),IF(AND($D150&lt;=BK$6,$E150&gt;=BK$5),60,0)))</f>
        <v/>
      </c>
      <c r="BL150" s="80" t="str">
        <f>IF(OR($A150="",NOT(ISNUMBER($G150))),"",IF(AND($F150&lt;=BL$6,$G150&gt;=BL$5),IF(BL$5&gt;$N150,5,$K150)*10+IF(AND($F150&gt;=BL$5,$F150&lt;=BL$6),IF(AND($G150&gt;=BL$5,$G150&lt;=BL$6),5,IF($L150=1,2,1)),IF(AND($G150&gt;=BL$5,$G150&lt;=BL$6),IF($M150&gt;0,4,3),0)),IF(AND($D150&lt;=BL$6,$E150&gt;=BL$5),60,0)))</f>
        <v/>
      </c>
      <c r="BM150" s="80" t="str">
        <f>IF(OR($A150="",NOT(ISNUMBER($G150))),"",IF(AND($F150&lt;=BM$6,$G150&gt;=BM$5),IF(BM$5&gt;$N150,5,$K150)*10+IF(AND($F150&gt;=BM$5,$F150&lt;=BM$6),IF(AND($G150&gt;=BM$5,$G150&lt;=BM$6),5,IF($L150=1,2,1)),IF(AND($G150&gt;=BM$5,$G150&lt;=BM$6),IF($M150&gt;0,4,3),0)),IF(AND($D150&lt;=BM$6,$E150&gt;=BM$5),60,0)))</f>
        <v/>
      </c>
      <c r="BN150" s="80" t="str">
        <f>IF(OR($A150="",NOT(ISNUMBER($G150))),"",IF(AND($F150&lt;=BN$6,$G150&gt;=BN$5),IF(BN$5&gt;$N150,5,$K150)*10+IF(AND($F150&gt;=BN$5,$F150&lt;=BN$6),IF(AND($G150&gt;=BN$5,$G150&lt;=BN$6),5,IF($L150=1,2,1)),IF(AND($G150&gt;=BN$5,$G150&lt;=BN$6),IF($M150&gt;0,4,3),0)),IF(AND($D150&lt;=BN$6,$E150&gt;=BN$5),60,0)))</f>
        <v/>
      </c>
      <c r="BO150" s="80" t="str">
        <f>IF(OR($A150="",NOT(ISNUMBER($G150))),"",IF(AND($F150&lt;=BO$6,$G150&gt;=BO$5),IF(BO$5&gt;$N150,5,$K150)*10+IF(AND($F150&gt;=BO$5,$F150&lt;=BO$6),IF(AND($G150&gt;=BO$5,$G150&lt;=BO$6),5,IF($L150=1,2,1)),IF(AND($G150&gt;=BO$5,$G150&lt;=BO$6),IF($M150&gt;0,4,3),0)),IF(AND($D150&lt;=BO$6,$E150&gt;=BO$5),60,0)))</f>
        <v/>
      </c>
      <c r="BP150" s="80" t="str">
        <f>IF(OR($A150="",NOT(ISNUMBER($G150))),"",IF(AND($F150&lt;=BP$6,$G150&gt;=BP$5),IF(BP$5&gt;$N150,5,$K150)*10+IF(AND($F150&gt;=BP$5,$F150&lt;=BP$6),IF(AND($G150&gt;=BP$5,$G150&lt;=BP$6),5,IF($L150=1,2,1)),IF(AND($G150&gt;=BP$5,$G150&lt;=BP$6),IF($M150&gt;0,4,3),0)),IF(AND($D150&lt;=BP$6,$E150&gt;=BP$5),60,0)))</f>
        <v/>
      </c>
      <c r="BQ150" s="80" t="str">
        <f>IF(OR($A150="",NOT(ISNUMBER($G150))),"",IF(AND($F150&lt;=BQ$6,$G150&gt;=BQ$5),IF(BQ$5&gt;$N150,5,$K150)*10+IF(AND($F150&gt;=BQ$5,$F150&lt;=BQ$6),IF(AND($G150&gt;=BQ$5,$G150&lt;=BQ$6),5,IF($L150=1,2,1)),IF(AND($G150&gt;=BQ$5,$G150&lt;=BQ$6),IF($M150&gt;0,4,3),0)),IF(AND($D150&lt;=BQ$6,$E150&gt;=BQ$5),60,0)))</f>
        <v/>
      </c>
      <c r="BR150" s="80" t="str">
        <f>IF(OR($A150="",NOT(ISNUMBER($G150))),"",IF(AND($F150&lt;=BR$6,$G150&gt;=BR$5),IF(BR$5&gt;$N150,5,$K150)*10+IF(AND($F150&gt;=BR$5,$F150&lt;=BR$6),IF(AND($G150&gt;=BR$5,$G150&lt;=BR$6),5,IF($L150=1,2,1)),IF(AND($G150&gt;=BR$5,$G150&lt;=BR$6),IF($M150&gt;0,4,3),0)),IF(AND($D150&lt;=BR$6,$E150&gt;=BR$5),60,0)))</f>
        <v/>
      </c>
      <c r="BS150" s="80" t="str">
        <f>IF(OR($A150="",NOT(ISNUMBER($G150))),"",IF(AND($F150&lt;=BS$6,$G150&gt;=BS$5),IF(BS$5&gt;$N150,5,$K150)*10+IF(AND($F150&gt;=BS$5,$F150&lt;=BS$6),IF(AND($G150&gt;=BS$5,$G150&lt;=BS$6),5,IF($L150=1,2,1)),IF(AND($G150&gt;=BS$5,$G150&lt;=BS$6),IF($M150&gt;0,4,3),0)),IF(AND($D150&lt;=BS$6,$E150&gt;=BS$5),60,0)))</f>
        <v/>
      </c>
      <c r="BT150" s="80" t="str">
        <f>IF(OR($A150="",NOT(ISNUMBER($G150))),"",IF(AND($F150&lt;=BT$6,$G150&gt;=BT$5),IF(BT$5&gt;$N150,5,$K150)*10+IF(AND($F150&gt;=BT$5,$F150&lt;=BT$6),IF(AND($G150&gt;=BT$5,$G150&lt;=BT$6),5,IF($L150=1,2,1)),IF(AND($G150&gt;=BT$5,$G150&lt;=BT$6),IF($M150&gt;0,4,3),0)),IF(AND($D150&lt;=BT$6,$E150&gt;=BT$5),60,0)))</f>
        <v/>
      </c>
      <c r="BU150" s="80" t="str">
        <f>IF(OR($A150="",NOT(ISNUMBER($G150))),"",IF(AND($F150&lt;=BU$6,$G150&gt;=BU$5),IF(BU$5&gt;$N150,5,$K150)*10+IF(AND($F150&gt;=BU$5,$F150&lt;=BU$6),IF(AND($G150&gt;=BU$5,$G150&lt;=BU$6),5,IF($L150=1,2,1)),IF(AND($G150&gt;=BU$5,$G150&lt;=BU$6),IF($M150&gt;0,4,3),0)),IF(AND($D150&lt;=BU$6,$E150&gt;=BU$5),60,0)))</f>
        <v/>
      </c>
      <c r="BV150" s="80" t="str">
        <f>IF(OR($A150="",NOT(ISNUMBER($G150))),"",IF(AND($F150&lt;=BV$6,$G150&gt;=BV$5),IF(BV$5&gt;$N150,5,$K150)*10+IF(AND($F150&gt;=BV$5,$F150&lt;=BV$6),IF(AND($G150&gt;=BV$5,$G150&lt;=BV$6),5,IF($L150=1,2,1)),IF(AND($G150&gt;=BV$5,$G150&lt;=BV$6),IF($M150&gt;0,4,3),0)),IF(AND($D150&lt;=BV$6,$E150&gt;=BV$5),60,0)))</f>
        <v/>
      </c>
      <c r="BW150" s="80" t="str">
        <f>IF(OR($A150="",NOT(ISNUMBER($G150))),"",IF(AND($F150&lt;=BW$6,$G150&gt;=BW$5),IF(BW$5&gt;$N150,5,$K150)*10+IF(AND($F150&gt;=BW$5,$F150&lt;=BW$6),IF(AND($G150&gt;=BW$5,$G150&lt;=BW$6),5,IF($L150=1,2,1)),IF(AND($G150&gt;=BW$5,$G150&lt;=BW$6),IF($M150&gt;0,4,3),0)),IF(AND($D150&lt;=BW$6,$E150&gt;=BW$5),60,0)))</f>
        <v/>
      </c>
      <c r="BX150" s="80" t="str">
        <f>IF(OR($A150="",NOT(ISNUMBER($G150))),"",IF(AND($F150&lt;=BX$6,$G150&gt;=BX$5),IF(BX$5&gt;$N150,5,$K150)*10+IF(AND($F150&gt;=BX$5,$F150&lt;=BX$6),IF(AND($G150&gt;=BX$5,$G150&lt;=BX$6),5,IF($L150=1,2,1)),IF(AND($G150&gt;=BX$5,$G150&lt;=BX$6),IF($M150&gt;0,4,3),0)),IF(AND($D150&lt;=BX$6,$E150&gt;=BX$5),60,0)))</f>
        <v/>
      </c>
      <c r="BY150" s="80" t="str">
        <f>IF(OR($A150="",NOT(ISNUMBER($G150))),"",IF(AND($F150&lt;=BY$6,$G150&gt;=BY$5),IF(BY$5&gt;$N150,5,$K150)*10+IF(AND($F150&gt;=BY$5,$F150&lt;=BY$6),IF(AND($G150&gt;=BY$5,$G150&lt;=BY$6),5,IF($L150=1,2,1)),IF(AND($G150&gt;=BY$5,$G150&lt;=BY$6),IF($M150&gt;0,4,3),0)),IF(AND($D150&lt;=BY$6,$E150&gt;=BY$5),60,0)))</f>
        <v/>
      </c>
      <c r="BZ150" s="80" t="str">
        <f>IF(OR($A150="",NOT(ISNUMBER($G150))),"",IF(AND($F150&lt;=BZ$6,$G150&gt;=BZ$5),IF(BZ$5&gt;$N150,5,$K150)*10+IF(AND($F150&gt;=BZ$5,$F150&lt;=BZ$6),IF(AND($G150&gt;=BZ$5,$G150&lt;=BZ$6),5,IF($L150=1,2,1)),IF(AND($G150&gt;=BZ$5,$G150&lt;=BZ$6),IF($M150&gt;0,4,3),0)),IF(AND($D150&lt;=BZ$6,$E150&gt;=BZ$5),60,0)))</f>
        <v/>
      </c>
      <c r="CA150" s="80" t="str">
        <f>IF(OR($A150="",NOT(ISNUMBER($G150))),"",IF(AND($F150&lt;=CA$6,$G150&gt;=CA$5),IF(CA$5&gt;$N150,5,$K150)*10+IF(AND($F150&gt;=CA$5,$F150&lt;=CA$6),IF(AND($G150&gt;=CA$5,$G150&lt;=CA$6),5,IF($L150=1,2,1)),IF(AND($G150&gt;=CA$5,$G150&lt;=CA$6),IF($M150&gt;0,4,3),0)),IF(AND($D150&lt;=CA$6,$E150&gt;=CA$5),60,0)))</f>
        <v/>
      </c>
      <c r="CB150" s="80" t="str">
        <f>IF(OR($A150="",NOT(ISNUMBER($G150))),"",IF(AND($F150&lt;=CB$6,$G150&gt;=CB$5),IF(CB$5&gt;$N150,5,$K150)*10+IF(AND($F150&gt;=CB$5,$F150&lt;=CB$6),IF(AND($G150&gt;=CB$5,$G150&lt;=CB$6),5,IF($L150=1,2,1)),IF(AND($G150&gt;=CB$5,$G150&lt;=CB$6),IF($M150&gt;0,4,3),0)),IF(AND($D150&lt;=CB$6,$E150&gt;=CB$5),60,0)))</f>
        <v/>
      </c>
      <c r="CC150" s="80" t="str">
        <f>IF(OR($A150="",NOT(ISNUMBER($G150))),"",IF(AND($F150&lt;=CC$6,$G150&gt;=CC$5),IF(CC$5&gt;$N150,5,$K150)*10+IF(AND($F150&gt;=CC$5,$F150&lt;=CC$6),IF(AND($G150&gt;=CC$5,$G150&lt;=CC$6),5,IF($L150=1,2,1)),IF(AND($G150&gt;=CC$5,$G150&lt;=CC$6),IF($M150&gt;0,4,3),0)),IF(AND($D150&lt;=CC$6,$E150&gt;=CC$5),60,0)))</f>
        <v/>
      </c>
      <c r="CD150" s="80" t="str">
        <f>IF(OR($A150="",NOT(ISNUMBER($G150))),"",IF(AND($F150&lt;=CD$6,$G150&gt;=CD$5),IF(CD$5&gt;$N150,5,$K150)*10+IF(AND($F150&gt;=CD$5,$F150&lt;=CD$6),IF(AND($G150&gt;=CD$5,$G150&lt;=CD$6),5,IF($L150=1,2,1)),IF(AND($G150&gt;=CD$5,$G150&lt;=CD$6),IF($M150&gt;0,4,3),0)),IF(AND($D150&lt;=CD$6,$E150&gt;=CD$5),60,0)))</f>
        <v/>
      </c>
      <c r="CE150" s="80" t="str">
        <f>IF(OR($A150="",NOT(ISNUMBER($G150))),"",IF(AND($F150&lt;=CE$6,$G150&gt;=CE$5),IF(CE$5&gt;$N150,5,$K150)*10+IF(AND($F150&gt;=CE$5,$F150&lt;=CE$6),IF(AND($G150&gt;=CE$5,$G150&lt;=CE$6),5,IF($L150=1,2,1)),IF(AND($G150&gt;=CE$5,$G150&lt;=CE$6),IF($M150&gt;0,4,3),0)),IF(AND($D150&lt;=CE$6,$E150&gt;=CE$5),60,0)))</f>
        <v/>
      </c>
      <c r="CF150" s="80" t="str">
        <f>IF(OR($A150="",NOT(ISNUMBER($G150))),"",IF(AND($F150&lt;=CF$6,$G150&gt;=CF$5),IF(CF$5&gt;$N150,5,$K150)*10+IF(AND($F150&gt;=CF$5,$F150&lt;=CF$6),IF(AND($G150&gt;=CF$5,$G150&lt;=CF$6),5,IF($L150=1,2,1)),IF(AND($G150&gt;=CF$5,$G150&lt;=CF$6),IF($M150&gt;0,4,3),0)),IF(AND($D150&lt;=CF$6,$E150&gt;=CF$5),60,0)))</f>
        <v/>
      </c>
      <c r="CG150" s="80" t="str">
        <f>IF(OR($A150="",NOT(ISNUMBER($G150))),"",IF(AND($F150&lt;=CG$6,$G150&gt;=CG$5),IF(CG$5&gt;$N150,5,$K150)*10+IF(AND($F150&gt;=CG$5,$F150&lt;=CG$6),IF(AND($G150&gt;=CG$5,$G150&lt;=CG$6),5,IF($L150=1,2,1)),IF(AND($G150&gt;=CG$5,$G150&lt;=CG$6),IF($M150&gt;0,4,3),0)),IF(AND($D150&lt;=CG$6,$E150&gt;=CG$5),60,0)))</f>
        <v/>
      </c>
      <c r="CH150" s="80" t="str">
        <f>IF(OR($A150="",NOT(ISNUMBER($G150))),"",IF(AND($F150&lt;=CH$6,$G150&gt;=CH$5),IF(CH$5&gt;$N150,5,$K150)*10+IF(AND($F150&gt;=CH$5,$F150&lt;=CH$6),IF(AND($G150&gt;=CH$5,$G150&lt;=CH$6),5,IF($L150=1,2,1)),IF(AND($G150&gt;=CH$5,$G150&lt;=CH$6),IF($M150&gt;0,4,3),0)),IF(AND($D150&lt;=CH$6,$E150&gt;=CH$5),60,0)))</f>
        <v/>
      </c>
      <c r="CI150" s="80" t="str">
        <f>IF(OR($A150="",NOT(ISNUMBER($G150))),"",IF(AND($F150&lt;=CI$6,$G150&gt;=CI$5),IF(CI$5&gt;$N150,5,$K150)*10+IF(AND($F150&gt;=CI$5,$F150&lt;=CI$6),IF(AND($G150&gt;=CI$5,$G150&lt;=CI$6),5,IF($L150=1,2,1)),IF(AND($G150&gt;=CI$5,$G150&lt;=CI$6),IF($M150&gt;0,4,3),0)),IF(AND($D150&lt;=CI$6,$E150&gt;=CI$5),60,0)))</f>
        <v/>
      </c>
      <c r="CJ150" s="80" t="str">
        <f>IF(OR($A150="",NOT(ISNUMBER($G150))),"",IF(AND($F150&lt;=CJ$6,$G150&gt;=CJ$5),IF(CJ$5&gt;$N150,5,$K150)*10+IF(AND($F150&gt;=CJ$5,$F150&lt;=CJ$6),IF(AND($G150&gt;=CJ$5,$G150&lt;=CJ$6),5,IF($L150=1,2,1)),IF(AND($G150&gt;=CJ$5,$G150&lt;=CJ$6),IF($M150&gt;0,4,3),0)),IF(AND($D150&lt;=CJ$6,$E150&gt;=CJ$5),60,0)))</f>
        <v/>
      </c>
      <c r="CK150" s="80" t="str">
        <f>IF(OR($A150="",NOT(ISNUMBER($G150))),"",IF(AND($F150&lt;=CK$6,$G150&gt;=CK$5),IF(CK$5&gt;$N150,5,$K150)*10+IF(AND($F150&gt;=CK$5,$F150&lt;=CK$6),IF(AND($G150&gt;=CK$5,$G150&lt;=CK$6),5,IF($L150=1,2,1)),IF(AND($G150&gt;=CK$5,$G150&lt;=CK$6),IF($M150&gt;0,4,3),0)),IF(AND($D150&lt;=CK$6,$E150&gt;=CK$5),60,0)))</f>
        <v/>
      </c>
      <c r="CL150" s="80" t="str">
        <f>IF(OR($A150="",NOT(ISNUMBER($G150))),"",IF(AND($F150&lt;=CL$6,$G150&gt;=CL$5),IF(CL$5&gt;$N150,5,$K150)*10+IF(AND($F150&gt;=CL$5,$F150&lt;=CL$6),IF(AND($G150&gt;=CL$5,$G150&lt;=CL$6),5,IF($L150=1,2,1)),IF(AND($G150&gt;=CL$5,$G150&lt;=CL$6),IF($M150&gt;0,4,3),0)),IF(AND($D150&lt;=CL$6,$E150&gt;=CL$5),60,0)))</f>
        <v/>
      </c>
      <c r="CM150" s="80" t="str">
        <f>IF(OR($A150="",NOT(ISNUMBER($G150))),"",IF(AND($F150&lt;=CM$6,$G150&gt;=CM$5),IF(CM$5&gt;$N150,5,$K150)*10+IF(AND($F150&gt;=CM$5,$F150&lt;=CM$6),IF(AND($G150&gt;=CM$5,$G150&lt;=CM$6),5,IF($L150=1,2,1)),IF(AND($G150&gt;=CM$5,$G150&lt;=CM$6),IF($M150&gt;0,4,3),0)),IF(AND($D150&lt;=CM$6,$E150&gt;=CM$5),60,0)))</f>
        <v/>
      </c>
      <c r="CN150" s="80" t="str">
        <f>IF(OR($A150="",NOT(ISNUMBER($G150))),"",IF(AND($F150&lt;=CN$6,$G150&gt;=CN$5),IF(CN$5&gt;$N150,5,$K150)*10+IF(AND($F150&gt;=CN$5,$F150&lt;=CN$6),IF(AND($G150&gt;=CN$5,$G150&lt;=CN$6),5,IF($L150=1,2,1)),IF(AND($G150&gt;=CN$5,$G150&lt;=CN$6),IF($M150&gt;0,4,3),0)),IF(AND($D150&lt;=CN$6,$E150&gt;=CN$5),60,0)))</f>
        <v/>
      </c>
      <c r="CO150" s="80" t="str">
        <f>IF(OR($A150="",NOT(ISNUMBER($G150))),"",IF(AND($F150&lt;=CO$6,$G150&gt;=CO$5),IF(CO$5&gt;$N150,5,$K150)*10+IF(AND($F150&gt;=CO$5,$F150&lt;=CO$6),IF(AND($G150&gt;=CO$5,$G150&lt;=CO$6),5,IF($L150=1,2,1)),IF(AND($G150&gt;=CO$5,$G150&lt;=CO$6),IF($M150&gt;0,4,3),0)),IF(AND($D150&lt;=CO$6,$E150&gt;=CO$5),60,0)))</f>
        <v/>
      </c>
      <c r="CP150" s="80" t="str">
        <f>IF(OR($A150="",NOT(ISNUMBER($G150))),"",IF(AND($F150&lt;=CP$6,$G150&gt;=CP$5),IF(CP$5&gt;$N150,5,$K150)*10+IF(AND($F150&gt;=CP$5,$F150&lt;=CP$6),IF(AND($G150&gt;=CP$5,$G150&lt;=CP$6),5,IF($L150=1,2,1)),IF(AND($G150&gt;=CP$5,$G150&lt;=CP$6),IF($M150&gt;0,4,3),0)),IF(AND($D150&lt;=CP$6,$E150&gt;=CP$5),60,0)))</f>
        <v/>
      </c>
      <c r="CQ150" s="80" t="str">
        <f>IF(OR($A150="",NOT(ISNUMBER($G150))),"",IF(AND($F150&lt;=CQ$6,$G150&gt;=CQ$5),IF(CQ$5&gt;$N150,5,$K150)*10+IF(AND($F150&gt;=CQ$5,$F150&lt;=CQ$6),IF(AND($G150&gt;=CQ$5,$G150&lt;=CQ$6),5,IF($L150=1,2,1)),IF(AND($G150&gt;=CQ$5,$G150&lt;=CQ$6),IF($M150&gt;0,4,3),0)),IF(AND($D150&lt;=CQ$6,$E150&gt;=CQ$5),60,0)))</f>
        <v/>
      </c>
      <c r="CR150" s="80" t="str">
        <f>IF(OR($A150="",NOT(ISNUMBER($G150))),"",IF(AND($F150&lt;=CR$6,$G150&gt;=CR$5),IF(CR$5&gt;$N150,5,$K150)*10+IF(AND($F150&gt;=CR$5,$F150&lt;=CR$6),IF(AND($G150&gt;=CR$5,$G150&lt;=CR$6),5,IF($L150=1,2,1)),IF(AND($G150&gt;=CR$5,$G150&lt;=CR$6),IF($M150&gt;0,4,3),0)),IF(AND($D150&lt;=CR$6,$E150&gt;=CR$5),60,0)))</f>
        <v/>
      </c>
      <c r="CS150" s="80" t="str">
        <f>IF(OR($A150="",NOT(ISNUMBER($G150))),"",IF(AND($F150&lt;=CS$6,$G150&gt;=CS$5),IF(CS$5&gt;$N150,5,$K150)*10+IF(AND($F150&gt;=CS$5,$F150&lt;=CS$6),IF(AND($G150&gt;=CS$5,$G150&lt;=CS$6),5,IF($L150=1,2,1)),IF(AND($G150&gt;=CS$5,$G150&lt;=CS$6),IF($M150&gt;0,4,3),0)),IF(AND($D150&lt;=CS$6,$E150&gt;=CS$5),60,0)))</f>
        <v/>
      </c>
      <c r="CT150" s="80" t="str">
        <f>IF(OR($A150="",NOT(ISNUMBER($G150))),"",IF(AND($F150&lt;=CT$6,$G150&gt;=CT$5),IF(CT$5&gt;$N150,5,$K150)*10+IF(AND($F150&gt;=CT$5,$F150&lt;=CT$6),IF(AND($G150&gt;=CT$5,$G150&lt;=CT$6),5,IF($L150=1,2,1)),IF(AND($G150&gt;=CT$5,$G150&lt;=CT$6),IF($M150&gt;0,4,3),0)),IF(AND($D150&lt;=CT$6,$E150&gt;=CT$5),60,0)))</f>
        <v/>
      </c>
      <c r="CU150" s="80" t="str">
        <f>IF(OR($A150="",NOT(ISNUMBER($G150))),"",IF(AND($F150&lt;=CU$6,$G150&gt;=CU$5),IF(CU$5&gt;$N150,5,$K150)*10+IF(AND($F150&gt;=CU$5,$F150&lt;=CU$6),IF(AND($G150&gt;=CU$5,$G150&lt;=CU$6),5,IF($L150=1,2,1)),IF(AND($G150&gt;=CU$5,$G150&lt;=CU$6),IF($M150&gt;0,4,3),0)),IF(AND($D150&lt;=CU$6,$E150&gt;=CU$5),60,0)))</f>
        <v/>
      </c>
      <c r="CV150" s="80" t="str">
        <f>IF(OR($A150="",NOT(ISNUMBER($G150))),"",IF(AND($F150&lt;=CV$6,$G150&gt;=CV$5),IF(CV$5&gt;$N150,5,$K150)*10+IF(AND($F150&gt;=CV$5,$F150&lt;=CV$6),IF(AND($G150&gt;=CV$5,$G150&lt;=CV$6),5,IF($L150=1,2,1)),IF(AND($G150&gt;=CV$5,$G150&lt;=CV$6),IF($M150&gt;0,4,3),0)),IF(AND($D150&lt;=CV$6,$E150&gt;=CV$5),60,0)))</f>
        <v/>
      </c>
      <c r="CW150" s="80" t="str">
        <f>IF(OR($A150="",NOT(ISNUMBER($G150))),"",IF(AND($F150&lt;=CW$6,$G150&gt;=CW$5),IF(CW$5&gt;$N150,5,$K150)*10+IF(AND($F150&gt;=CW$5,$F150&lt;=CW$6),IF(AND($G150&gt;=CW$5,$G150&lt;=CW$6),5,IF($L150=1,2,1)),IF(AND($G150&gt;=CW$5,$G150&lt;=CW$6),IF($M150&gt;0,4,3),0)),IF(AND($D150&lt;=CW$6,$E150&gt;=CW$5),60,0)))</f>
        <v/>
      </c>
      <c r="CX150" s="80" t="str">
        <f>IF(OR($A150="",NOT(ISNUMBER($G150))),"",IF(AND($F150&lt;=CX$6,$G150&gt;=CX$5),IF(CX$5&gt;$N150,5,$K150)*10+IF(AND($F150&gt;=CX$5,$F150&lt;=CX$6),IF(AND($G150&gt;=CX$5,$G150&lt;=CX$6),5,IF($L150=1,2,1)),IF(AND($G150&gt;=CX$5,$G150&lt;=CX$6),IF($M150&gt;0,4,3),0)),IF(AND($D150&lt;=CX$6,$E150&gt;=CX$5),60,0)))</f>
        <v/>
      </c>
      <c r="CY150" s="80" t="str">
        <f>IF(OR($A150="",NOT(ISNUMBER($G150))),"",IF(AND($F150&lt;=CY$6,$G150&gt;=CY$5),IF(CY$5&gt;$N150,5,$K150)*10+IF(AND($F150&gt;=CY$5,$F150&lt;=CY$6),IF(AND($G150&gt;=CY$5,$G150&lt;=CY$6),5,IF($L150=1,2,1)),IF(AND($G150&gt;=CY$5,$G150&lt;=CY$6),IF($M150&gt;0,4,3),0)),IF(AND($D150&lt;=CY$6,$E150&gt;=CY$5),60,0)))</f>
        <v/>
      </c>
      <c r="CZ150" s="80" t="str">
        <f>IF(OR($A150="",NOT(ISNUMBER($G150))),"",IF(AND($F150&lt;=CZ$6,$G150&gt;=CZ$5),IF(CZ$5&gt;$N150,5,$K150)*10+IF(AND($F150&gt;=CZ$5,$F150&lt;=CZ$6),IF(AND($G150&gt;=CZ$5,$G150&lt;=CZ$6),5,IF($L150=1,2,1)),IF(AND($G150&gt;=CZ$5,$G150&lt;=CZ$6),IF($M150&gt;0,4,3),0)),IF(AND($D150&lt;=CZ$6,$E150&gt;=CZ$5),60,0)))</f>
        <v/>
      </c>
      <c r="DA150" s="80" t="str">
        <f>IF(OR($A150="",NOT(ISNUMBER($G150))),"",IF(AND($F150&lt;=DA$6,$G150&gt;=DA$5),IF(DA$5&gt;$N150,5,$K150)*10+IF(AND($F150&gt;=DA$5,$F150&lt;=DA$6),IF(AND($G150&gt;=DA$5,$G150&lt;=DA$6),5,IF($L150=1,2,1)),IF(AND($G150&gt;=DA$5,$G150&lt;=DA$6),IF($M150&gt;0,4,3),0)),IF(AND($D150&lt;=DA$6,$E150&gt;=DA$5),60,0)))</f>
        <v/>
      </c>
      <c r="DB150" s="80" t="str">
        <f>IF(OR($A150="",NOT(ISNUMBER($G150))),"",IF(AND($F150&lt;=DB$6,$G150&gt;=DB$5),IF(DB$5&gt;$N150,5,$K150)*10+IF(AND($F150&gt;=DB$5,$F150&lt;=DB$6),IF(AND($G150&gt;=DB$5,$G150&lt;=DB$6),5,IF($L150=1,2,1)),IF(AND($G150&gt;=DB$5,$G150&lt;=DB$6),IF($M150&gt;0,4,3),0)),IF(AND($D150&lt;=DB$6,$E150&gt;=DB$5),60,0)))</f>
        <v/>
      </c>
      <c r="DC150" s="80" t="str">
        <f>IF(OR($A150="",NOT(ISNUMBER($G150))),"",IF(AND($F150&lt;=DC$6,$G150&gt;=DC$5),IF(DC$5&gt;$N150,5,$K150)*10+IF(AND($F150&gt;=DC$5,$F150&lt;=DC$6),IF(AND($G150&gt;=DC$5,$G150&lt;=DC$6),5,IF($L150=1,2,1)),IF(AND($G150&gt;=DC$5,$G150&lt;=DC$6),IF($M150&gt;0,4,3),0)),IF(AND($D150&lt;=DC$6,$E150&gt;=DC$5),60,0)))</f>
        <v/>
      </c>
      <c r="DD150" s="80" t="str">
        <f>IF(OR($A150="",NOT(ISNUMBER($G150))),"",IF(AND($F150&lt;=DD$6,$G150&gt;=DD$5),IF(DD$5&gt;$N150,5,$K150)*10+IF(AND($F150&gt;=DD$5,$F150&lt;=DD$6),IF(AND($G150&gt;=DD$5,$G150&lt;=DD$6),5,IF($L150=1,2,1)),IF(AND($G150&gt;=DD$5,$G150&lt;=DD$6),IF($M150&gt;0,4,3),0)),IF(AND($D150&lt;=DD$6,$E150&gt;=DD$5),60,0)))</f>
        <v/>
      </c>
      <c r="DE150" s="80" t="str">
        <f>IF(OR($A150="",NOT(ISNUMBER($G150))),"",IF(AND($F150&lt;=DE$6,$G150&gt;=DE$5),IF(DE$5&gt;$N150,5,$K150)*10+IF(AND($F150&gt;=DE$5,$F150&lt;=DE$6),IF(AND($G150&gt;=DE$5,$G150&lt;=DE$6),5,IF($L150=1,2,1)),IF(AND($G150&gt;=DE$5,$G150&lt;=DE$6),IF($M150&gt;0,4,3),0)),IF(AND($D150&lt;=DE$6,$E150&gt;=DE$5),60,0)))</f>
        <v/>
      </c>
      <c r="DF150" s="80" t="str">
        <f>IF(OR($A150="",NOT(ISNUMBER($G150))),"",IF(AND($F150&lt;=DF$6,$G150&gt;=DF$5),IF(DF$5&gt;$N150,5,$K150)*10+IF(AND($F150&gt;=DF$5,$F150&lt;=DF$6),IF(AND($G150&gt;=DF$5,$G150&lt;=DF$6),5,IF($L150=1,2,1)),IF(AND($G150&gt;=DF$5,$G150&lt;=DF$6),IF($M150&gt;0,4,3),0)),IF(AND($D150&lt;=DF$6,$E150&gt;=DF$5),60,0)))</f>
        <v/>
      </c>
      <c r="DG150" s="80" t="str">
        <f>IF(OR($A150="",NOT(ISNUMBER($G150))),"",IF(AND($F150&lt;=DG$6,$G150&gt;=DG$5),IF(DG$5&gt;$N150,5,$K150)*10+IF(AND($F150&gt;=DG$5,$F150&lt;=DG$6),IF(AND($G150&gt;=DG$5,$G150&lt;=DG$6),5,IF($L150=1,2,1)),IF(AND($G150&gt;=DG$5,$G150&lt;=DG$6),IF($M150&gt;0,4,3),0)),IF(AND($D150&lt;=DG$6,$E150&gt;=DG$5),60,0)))</f>
        <v/>
      </c>
      <c r="DH150" s="80" t="str">
        <f>IF(OR($A150="",NOT(ISNUMBER($G150))),"",IF(AND($F150&lt;=DH$6,$G150&gt;=DH$5),IF(DH$5&gt;$N150,5,$K150)*10+IF(AND($F150&gt;=DH$5,$F150&lt;=DH$6),IF(AND($G150&gt;=DH$5,$G150&lt;=DH$6),5,IF($L150=1,2,1)),IF(AND($G150&gt;=DH$5,$G150&lt;=DH$6),IF($M150&gt;0,4,3),0)),IF(AND($D150&lt;=DH$6,$E150&gt;=DH$5),60,0)))</f>
        <v/>
      </c>
      <c r="DI150" s="80" t="str">
        <f>IF(OR($A150="",NOT(ISNUMBER($G150))),"",IF(AND($F150&lt;=DI$6,$G150&gt;=DI$5),IF(DI$5&gt;$N150,5,$K150)*10+IF(AND($F150&gt;=DI$5,$F150&lt;=DI$6),IF(AND($G150&gt;=DI$5,$G150&lt;=DI$6),5,IF($L150=1,2,1)),IF(AND($G150&gt;=DI$5,$G150&lt;=DI$6),IF($M150&gt;0,4,3),0)),IF(AND($D150&lt;=DI$6,$E150&gt;=DI$5),60,0)))</f>
        <v/>
      </c>
      <c r="DJ150" s="80" t="str">
        <f>IF(OR($A150="",NOT(ISNUMBER($G150))),"",IF(AND($F150&lt;=DJ$6,$G150&gt;=DJ$5),IF(DJ$5&gt;$N150,5,$K150)*10+IF(AND($F150&gt;=DJ$5,$F150&lt;=DJ$6),IF(AND($G150&gt;=DJ$5,$G150&lt;=DJ$6),5,IF($L150=1,2,1)),IF(AND($G150&gt;=DJ$5,$G150&lt;=DJ$6),IF($M150&gt;0,4,3),0)),IF(AND($D150&lt;=DJ$6,$E150&gt;=DJ$5),60,0)))</f>
        <v/>
      </c>
      <c r="DK150" s="80" t="str">
        <f>IF(OR($A150="",NOT(ISNUMBER($G150))),"",IF(AND($F150&lt;=DK$6,$G150&gt;=DK$5),IF(DK$5&gt;$N150,5,$K150)*10+IF(AND($F150&gt;=DK$5,$F150&lt;=DK$6),IF(AND($G150&gt;=DK$5,$G150&lt;=DK$6),5,IF($L150=1,2,1)),IF(AND($G150&gt;=DK$5,$G150&lt;=DK$6),IF($M150&gt;0,4,3),0)),IF(AND($D150&lt;=DK$6,$E150&gt;=DK$5),60,0)))</f>
        <v/>
      </c>
      <c r="DL150" s="80" t="str">
        <f>IF(OR($A150="",NOT(ISNUMBER($G150))),"",IF(AND($F150&lt;=DL$6,$G150&gt;=DL$5),IF(DL$5&gt;$N150,5,$K150)*10+IF(AND($F150&gt;=DL$5,$F150&lt;=DL$6),IF(AND($G150&gt;=DL$5,$G150&lt;=DL$6),5,IF($L150=1,2,1)),IF(AND($G150&gt;=DL$5,$G150&lt;=DL$6),IF($M150&gt;0,4,3),0)),IF(AND($D150&lt;=DL$6,$E150&gt;=DL$5),60,0)))</f>
        <v/>
      </c>
      <c r="DM150" s="80" t="str">
        <f>IF(OR($A150="",NOT(ISNUMBER($G150))),"",IF(AND($F150&lt;=DM$6,$G150&gt;=DM$5),IF(DM$5&gt;$N150,5,$K150)*10+IF(AND($F150&gt;=DM$5,$F150&lt;=DM$6),IF(AND($G150&gt;=DM$5,$G150&lt;=DM$6),5,IF($L150=1,2,1)),IF(AND($G150&gt;=DM$5,$G150&lt;=DM$6),IF($M150&gt;0,4,3),0)),IF(AND($D150&lt;=DM$6,$E150&gt;=DM$5),60,0)))</f>
        <v/>
      </c>
      <c r="DN150" s="80" t="str">
        <f>IF(OR($A150="",NOT(ISNUMBER($G150))),"",IF(AND($F150&lt;=DN$6,$G150&gt;=DN$5),IF(DN$5&gt;$N150,5,$K150)*10+IF(AND($F150&gt;=DN$5,$F150&lt;=DN$6),IF(AND($G150&gt;=DN$5,$G150&lt;=DN$6),5,IF($L150=1,2,1)),IF(AND($G150&gt;=DN$5,$G150&lt;=DN$6),IF($M150&gt;0,4,3),0)),IF(AND($D150&lt;=DN$6,$E150&gt;=DN$5),60,0)))</f>
        <v/>
      </c>
      <c r="DO150" s="80" t="str">
        <f>IF(OR($A150="",NOT(ISNUMBER($G150))),"",IF(AND($F150&lt;=DO$6,$G150&gt;=DO$5),IF(DO$5&gt;$N150,5,$K150)*10+IF(AND($F150&gt;=DO$5,$F150&lt;=DO$6),IF(AND($G150&gt;=DO$5,$G150&lt;=DO$6),5,IF($L150=1,2,1)),IF(AND($G150&gt;=DO$5,$G150&lt;=DO$6),IF($M150&gt;0,4,3),0)),IF(AND($D150&lt;=DO$6,$E150&gt;=DO$5),60,0)))</f>
        <v/>
      </c>
      <c r="DP150" s="80" t="str">
        <f>IF(OR($A150="",NOT(ISNUMBER($G150))),"",IF(AND($F150&lt;=DP$6,$G150&gt;=DP$5),IF(DP$5&gt;$N150,5,$K150)*10+IF(AND($F150&gt;=DP$5,$F150&lt;=DP$6),IF(AND($G150&gt;=DP$5,$G150&lt;=DP$6),5,IF($L150=1,2,1)),IF(AND($G150&gt;=DP$5,$G150&lt;=DP$6),IF($M150&gt;0,4,3),0)),IF(AND($D150&lt;=DP$6,$E150&gt;=DP$5),60,0)))</f>
        <v/>
      </c>
      <c r="DQ150" s="80" t="str">
        <f>IF(OR($A150="",NOT(ISNUMBER($G150))),"",IF(AND($F150&lt;=DQ$6,$G150&gt;=DQ$5),IF(DQ$5&gt;$N150,5,$K150)*10+IF(AND($F150&gt;=DQ$5,$F150&lt;=DQ$6),IF(AND($G150&gt;=DQ$5,$G150&lt;=DQ$6),5,IF($L150=1,2,1)),IF(AND($G150&gt;=DQ$5,$G150&lt;=DQ$6),IF($M150&gt;0,4,3),0)),IF(AND($D150&lt;=DQ$6,$E150&gt;=DQ$5),60,0)))</f>
        <v/>
      </c>
      <c r="DR150" s="80" t="str">
        <f>IF(OR($A150="",NOT(ISNUMBER($G150))),"",IF(AND($F150&lt;=DR$6,$G150&gt;=DR$5),IF(DR$5&gt;$N150,5,$K150)*10+IF(AND($F150&gt;=DR$5,$F150&lt;=DR$6),IF(AND($G150&gt;=DR$5,$G150&lt;=DR$6),5,IF($L150=1,2,1)),IF(AND($G150&gt;=DR$5,$G150&lt;=DR$6),IF($M150&gt;0,4,3),0)),IF(AND($D150&lt;=DR$6,$E150&gt;=DR$5),60,0)))</f>
        <v/>
      </c>
      <c r="DS150" s="80" t="str">
        <f>IF(OR($A150="",NOT(ISNUMBER($G150))),"",IF(AND($F150&lt;=DS$6,$G150&gt;=DS$5),IF(DS$5&gt;$N150,5,$K150)*10+IF(AND($F150&gt;=DS$5,$F150&lt;=DS$6),IF(AND($G150&gt;=DS$5,$G150&lt;=DS$6),5,IF($L150=1,2,1)),IF(AND($G150&gt;=DS$5,$G150&lt;=DS$6),IF($M150&gt;0,4,3),0)),IF(AND($D150&lt;=DS$6,$E150&gt;=DS$5),60,0)))</f>
        <v/>
      </c>
      <c r="DT150" s="80" t="str">
        <f>IF(OR($A150="",NOT(ISNUMBER($G150))),"",IF(AND($F150&lt;=DT$6,$G150&gt;=DT$5),IF(DT$5&gt;$N150,5,$K150)*10+IF(AND($F150&gt;=DT$5,$F150&lt;=DT$6),IF(AND($G150&gt;=DT$5,$G150&lt;=DT$6),5,IF($L150=1,2,1)),IF(AND($G150&gt;=DT$5,$G150&lt;=DT$6),IF($M150&gt;0,4,3),0)),IF(AND($D150&lt;=DT$6,$E150&gt;=DT$5),60,0)))</f>
        <v/>
      </c>
      <c r="DU150" s="80" t="str">
        <f>IF(OR($A150="",NOT(ISNUMBER($G150))),"",IF(AND($F150&lt;=DU$6,$G150&gt;=DU$5),IF(DU$5&gt;$N150,5,$K150)*10+IF(AND($F150&gt;=DU$5,$F150&lt;=DU$6),IF(AND($G150&gt;=DU$5,$G150&lt;=DU$6),5,IF($L150=1,2,1)),IF(AND($G150&gt;=DU$5,$G150&lt;=DU$6),IF($M150&gt;0,4,3),0)),IF(AND($D150&lt;=DU$6,$E150&gt;=DU$5),60,0)))</f>
        <v/>
      </c>
      <c r="DV150" s="80" t="str">
        <f>IF(OR($A150="",NOT(ISNUMBER($G150))),"",IF(AND($F150&lt;=DV$6,$G150&gt;=DV$5),IF(DV$5&gt;$N150,5,$K150)*10+IF(AND($F150&gt;=DV$5,$F150&lt;=DV$6),IF(AND($G150&gt;=DV$5,$G150&lt;=DV$6),5,IF($L150=1,2,1)),IF(AND($G150&gt;=DV$5,$G150&lt;=DV$6),IF($M150&gt;0,4,3),0)),IF(AND($D150&lt;=DV$6,$E150&gt;=DV$5),60,0)))</f>
        <v/>
      </c>
      <c r="DW150" s="80" t="str">
        <f>IF(OR($A150="",NOT(ISNUMBER($G150))),"",IF(AND($F150&lt;=DW$6,$G150&gt;=DW$5),IF(DW$5&gt;$N150,5,$K150)*10+IF(AND($F150&gt;=DW$5,$F150&lt;=DW$6),IF(AND($G150&gt;=DW$5,$G150&lt;=DW$6),5,IF($L150=1,2,1)),IF(AND($G150&gt;=DW$5,$G150&lt;=DW$6),IF($M150&gt;0,4,3),0)),IF(AND($D150&lt;=DW$6,$E150&gt;=DW$5),60,0)))</f>
        <v/>
      </c>
      <c r="DX150" s="80" t="str">
        <f>IF(OR($A150="",NOT(ISNUMBER($G150))),"",IF(AND($F150&lt;=DX$6,$G150&gt;=DX$5),IF(DX$5&gt;$N150,5,$K150)*10+IF(AND($F150&gt;=DX$5,$F150&lt;=DX$6),IF(AND($G150&gt;=DX$5,$G150&lt;=DX$6),5,IF($L150=1,2,1)),IF(AND($G150&gt;=DX$5,$G150&lt;=DX$6),IF($M150&gt;0,4,3),0)),IF(AND($D150&lt;=DX$6,$E150&gt;=DX$5),60,0)))</f>
        <v/>
      </c>
      <c r="DY150" s="80" t="str">
        <f>IF(OR($A150="",NOT(ISNUMBER($G150))),"",IF(AND($F150&lt;=DY$6,$G150&gt;=DY$5),IF(DY$5&gt;$N150,5,$K150)*10+IF(AND($F150&gt;=DY$5,$F150&lt;=DY$6),IF(AND($G150&gt;=DY$5,$G150&lt;=DY$6),5,IF($L150=1,2,1)),IF(AND($G150&gt;=DY$5,$G150&lt;=DY$6),IF($M150&gt;0,4,3),0)),IF(AND($D150&lt;=DY$6,$E150&gt;=DY$5),60,0)))</f>
        <v/>
      </c>
      <c r="DZ150" s="80" t="str">
        <f>IF(OR($A150="",NOT(ISNUMBER($G150))),"",IF(AND($F150&lt;=DZ$6,$G150&gt;=DZ$5),IF(DZ$5&gt;$N150,5,$K150)*10+IF(AND($F150&gt;=DZ$5,$F150&lt;=DZ$6),IF(AND($G150&gt;=DZ$5,$G150&lt;=DZ$6),5,IF($L150=1,2,1)),IF(AND($G150&gt;=DZ$5,$G150&lt;=DZ$6),IF($M150&gt;0,4,3),0)),IF(AND($D150&lt;=DZ$6,$E150&gt;=DZ$5),60,0)))</f>
        <v/>
      </c>
      <c r="EA150" s="80" t="str">
        <f>IF(OR($A150="",NOT(ISNUMBER($G150))),"",IF(AND($F150&lt;=EA$6,$G150&gt;=EA$5),IF(EA$5&gt;$N150,5,$K150)*10+IF(AND($F150&gt;=EA$5,$F150&lt;=EA$6),IF(AND($G150&gt;=EA$5,$G150&lt;=EA$6),5,IF($L150=1,2,1)),IF(AND($G150&gt;=EA$5,$G150&lt;=EA$6),IF($M150&gt;0,4,3),0)),IF(AND($D150&lt;=EA$6,$E150&gt;=EA$5),60,0)))</f>
        <v/>
      </c>
      <c r="EB150" s="80" t="str">
        <f>IF(OR($A150="",NOT(ISNUMBER($G150))),"",IF(AND($F150&lt;=EB$6,$G150&gt;=EB$5),IF(EB$5&gt;$N150,5,$K150)*10+IF(AND($F150&gt;=EB$5,$F150&lt;=EB$6),IF(AND($G150&gt;=EB$5,$G150&lt;=EB$6),5,IF($L150=1,2,1)),IF(AND($G150&gt;=EB$5,$G150&lt;=EB$6),IF($M150&gt;0,4,3),0)),IF(AND($D150&lt;=EB$6,$E150&gt;=EB$5),60,0)))</f>
        <v/>
      </c>
      <c r="EC150" s="80" t="str">
        <f>IF(OR($A150="",NOT(ISNUMBER($G150))),"",IF(AND($F150&lt;=EC$6,$G150&gt;=EC$5),IF(EC$5&gt;$N150,5,$K150)*10+IF(AND($F150&gt;=EC$5,$F150&lt;=EC$6),IF(AND($G150&gt;=EC$5,$G150&lt;=EC$6),5,IF($L150=1,2,1)),IF(AND($G150&gt;=EC$5,$G150&lt;=EC$6),IF($M150&gt;0,4,3),0)),IF(AND($D150&lt;=EC$6,$E150&gt;=EC$5),60,0)))</f>
        <v/>
      </c>
      <c r="ED150" s="80" t="str">
        <f>IF(OR($A150="",NOT(ISNUMBER($G150))),"",IF(AND($F150&lt;=ED$6,$G150&gt;=ED$5),IF(ED$5&gt;$N150,5,$K150)*10+IF(AND($F150&gt;=ED$5,$F150&lt;=ED$6),IF(AND($G150&gt;=ED$5,$G150&lt;=ED$6),5,IF($L150=1,2,1)),IF(AND($G150&gt;=ED$5,$G150&lt;=ED$6),IF($M150&gt;0,4,3),0)),IF(AND($D150&lt;=ED$6,$E150&gt;=ED$5),60,0)))</f>
        <v/>
      </c>
    </row>
    <row r="151" ht="18" customHeight="1">
      <c r="A151" s="52" t="str">
        <f>IF(Tasks!$B151="","",Tasks!$A151)</f>
        <v/>
      </c>
      <c r="B151" s="78" t="str">
        <f>IF(Tasks!$B151="","",Tasks!$B151)</f>
        <v/>
      </c>
      <c r="C151" s="25" t="str">
        <f>IF($B151="","",IF(AND(Tasks!$D151="",Tasks!$G151=""),"-",IF(Tasks!$D151="","",Tasks!$D151&amp;IF(OR(Tasks!$E151="",Tasks!$E151="FS"),IF(N(Tasks!$F151)=0,"","FS"),Tasks!$E151)&amp;IF(N(Tasks!$F151)=0,"",IF(Tasks!$F151&gt;0,"+","")&amp;Tasks!$F151))&amp;IF(AND(Tasks!$D151&lt;&gt;"",Tasks!$G151&lt;&gt;""),", ","")&amp;IF(Tasks!$G151="","",Tasks!$G151&amp;IF(OR(Tasks!$H151="",Tasks!$H151="FS"),IF(N(Tasks!$I151)=0,"","FS"),Tasks!$H151)&amp;IF(N(Tasks!$I151)=0,"",IF(Tasks!$I151&gt;0,"+","")&amp;Tasks!$I151))))</f>
        <v/>
      </c>
      <c r="D151" s="51" t="str">
        <f>IF(OR($B151="",Tasks!$Q151=""),"",Tasks!$Q151)</f>
        <v/>
      </c>
      <c r="E151" s="51" t="str">
        <f>IF(OR($B151="",Tasks!$R151=""),"",Tasks!$R151)</f>
        <v/>
      </c>
      <c r="F151" s="51" t="str">
        <f>IF(OR($B151="",Tasks!$S151=""),"",Tasks!$S151)</f>
        <v/>
      </c>
      <c r="G151" s="51" t="str">
        <f>IF(OR($B151="",Tasks!$T151=""),"",Tasks!$T151)</f>
        <v/>
      </c>
      <c r="H151" s="52" t="str">
        <f>IF($B151="","",Tasks!$AE151)</f>
        <v/>
      </c>
      <c r="I151" s="79" t="str">
        <f>IF($B151="","",Tasks!$AF151)</f>
        <v/>
      </c>
      <c r="J151" s="53" t="str">
        <f>IF(OR($B151="",Tasks!$V151=""),"",Tasks!$V151)</f>
        <v/>
      </c>
      <c r="K151" s="52" t="str">
        <f>IF($B151="","",Tasks!$AA151)</f>
        <v/>
      </c>
      <c r="L151" s="52" t="str">
        <f>IF($B151="","",Tasks!$AB151)</f>
        <v/>
      </c>
      <c r="M151" s="52" t="str">
        <f>IF($B151="","",Tasks!$Z151)</f>
        <v/>
      </c>
      <c r="N151" s="52" t="str">
        <f>IF(OR($B151="",Tasks!$AG151=""),"",Tasks!$AG151)</f>
        <v/>
      </c>
      <c r="O151" s="80" t="str">
        <f>IF(OR($A151="",NOT(ISNUMBER($G151))),"",IF(AND($F151&lt;=O$6,$G151&gt;=O$5),IF(O$5&gt;$N151,5,$K151)*10+IF(AND($F151&gt;=O$5,$F151&lt;=O$6),IF(AND($G151&gt;=O$5,$G151&lt;=O$6),5,IF($L151=1,2,1)),IF(AND($G151&gt;=O$5,$G151&lt;=O$6),IF($M151&gt;0,4,3),0)),IF(AND($D151&lt;=O$6,$E151&gt;=O$5),60,0)))</f>
        <v/>
      </c>
      <c r="P151" s="80" t="str">
        <f>IF(OR($A151="",NOT(ISNUMBER($G151))),"",IF(AND($F151&lt;=P$6,$G151&gt;=P$5),IF(P$5&gt;$N151,5,$K151)*10+IF(AND($F151&gt;=P$5,$F151&lt;=P$6),IF(AND($G151&gt;=P$5,$G151&lt;=P$6),5,IF($L151=1,2,1)),IF(AND($G151&gt;=P$5,$G151&lt;=P$6),IF($M151&gt;0,4,3),0)),IF(AND($D151&lt;=P$6,$E151&gt;=P$5),60,0)))</f>
        <v/>
      </c>
      <c r="Q151" s="80" t="str">
        <f>IF(OR($A151="",NOT(ISNUMBER($G151))),"",IF(AND($F151&lt;=Q$6,$G151&gt;=Q$5),IF(Q$5&gt;$N151,5,$K151)*10+IF(AND($F151&gt;=Q$5,$F151&lt;=Q$6),IF(AND($G151&gt;=Q$5,$G151&lt;=Q$6),5,IF($L151=1,2,1)),IF(AND($G151&gt;=Q$5,$G151&lt;=Q$6),IF($M151&gt;0,4,3),0)),IF(AND($D151&lt;=Q$6,$E151&gt;=Q$5),60,0)))</f>
        <v/>
      </c>
      <c r="R151" s="80" t="str">
        <f>IF(OR($A151="",NOT(ISNUMBER($G151))),"",IF(AND($F151&lt;=R$6,$G151&gt;=R$5),IF(R$5&gt;$N151,5,$K151)*10+IF(AND($F151&gt;=R$5,$F151&lt;=R$6),IF(AND($G151&gt;=R$5,$G151&lt;=R$6),5,IF($L151=1,2,1)),IF(AND($G151&gt;=R$5,$G151&lt;=R$6),IF($M151&gt;0,4,3),0)),IF(AND($D151&lt;=R$6,$E151&gt;=R$5),60,0)))</f>
        <v/>
      </c>
      <c r="S151" s="80" t="str">
        <f>IF(OR($A151="",NOT(ISNUMBER($G151))),"",IF(AND($F151&lt;=S$6,$G151&gt;=S$5),IF(S$5&gt;$N151,5,$K151)*10+IF(AND($F151&gt;=S$5,$F151&lt;=S$6),IF(AND($G151&gt;=S$5,$G151&lt;=S$6),5,IF($L151=1,2,1)),IF(AND($G151&gt;=S$5,$G151&lt;=S$6),IF($M151&gt;0,4,3),0)),IF(AND($D151&lt;=S$6,$E151&gt;=S$5),60,0)))</f>
        <v/>
      </c>
      <c r="T151" s="80" t="str">
        <f>IF(OR($A151="",NOT(ISNUMBER($G151))),"",IF(AND($F151&lt;=T$6,$G151&gt;=T$5),IF(T$5&gt;$N151,5,$K151)*10+IF(AND($F151&gt;=T$5,$F151&lt;=T$6),IF(AND($G151&gt;=T$5,$G151&lt;=T$6),5,IF($L151=1,2,1)),IF(AND($G151&gt;=T$5,$G151&lt;=T$6),IF($M151&gt;0,4,3),0)),IF(AND($D151&lt;=T$6,$E151&gt;=T$5),60,0)))</f>
        <v/>
      </c>
      <c r="U151" s="80" t="str">
        <f>IF(OR($A151="",NOT(ISNUMBER($G151))),"",IF(AND($F151&lt;=U$6,$G151&gt;=U$5),IF(U$5&gt;$N151,5,$K151)*10+IF(AND($F151&gt;=U$5,$F151&lt;=U$6),IF(AND($G151&gt;=U$5,$G151&lt;=U$6),5,IF($L151=1,2,1)),IF(AND($G151&gt;=U$5,$G151&lt;=U$6),IF($M151&gt;0,4,3),0)),IF(AND($D151&lt;=U$6,$E151&gt;=U$5),60,0)))</f>
        <v/>
      </c>
      <c r="V151" s="80" t="str">
        <f>IF(OR($A151="",NOT(ISNUMBER($G151))),"",IF(AND($F151&lt;=V$6,$G151&gt;=V$5),IF(V$5&gt;$N151,5,$K151)*10+IF(AND($F151&gt;=V$5,$F151&lt;=V$6),IF(AND($G151&gt;=V$5,$G151&lt;=V$6),5,IF($L151=1,2,1)),IF(AND($G151&gt;=V$5,$G151&lt;=V$6),IF($M151&gt;0,4,3),0)),IF(AND($D151&lt;=V$6,$E151&gt;=V$5),60,0)))</f>
        <v/>
      </c>
      <c r="W151" s="80" t="str">
        <f>IF(OR($A151="",NOT(ISNUMBER($G151))),"",IF(AND($F151&lt;=W$6,$G151&gt;=W$5),IF(W$5&gt;$N151,5,$K151)*10+IF(AND($F151&gt;=W$5,$F151&lt;=W$6),IF(AND($G151&gt;=W$5,$G151&lt;=W$6),5,IF($L151=1,2,1)),IF(AND($G151&gt;=W$5,$G151&lt;=W$6),IF($M151&gt;0,4,3),0)),IF(AND($D151&lt;=W$6,$E151&gt;=W$5),60,0)))</f>
        <v/>
      </c>
      <c r="X151" s="80" t="str">
        <f>IF(OR($A151="",NOT(ISNUMBER($G151))),"",IF(AND($F151&lt;=X$6,$G151&gt;=X$5),IF(X$5&gt;$N151,5,$K151)*10+IF(AND($F151&gt;=X$5,$F151&lt;=X$6),IF(AND($G151&gt;=X$5,$G151&lt;=X$6),5,IF($L151=1,2,1)),IF(AND($G151&gt;=X$5,$G151&lt;=X$6),IF($M151&gt;0,4,3),0)),IF(AND($D151&lt;=X$6,$E151&gt;=X$5),60,0)))</f>
        <v/>
      </c>
      <c r="Y151" s="80" t="str">
        <f>IF(OR($A151="",NOT(ISNUMBER($G151))),"",IF(AND($F151&lt;=Y$6,$G151&gt;=Y$5),IF(Y$5&gt;$N151,5,$K151)*10+IF(AND($F151&gt;=Y$5,$F151&lt;=Y$6),IF(AND($G151&gt;=Y$5,$G151&lt;=Y$6),5,IF($L151=1,2,1)),IF(AND($G151&gt;=Y$5,$G151&lt;=Y$6),IF($M151&gt;0,4,3),0)),IF(AND($D151&lt;=Y$6,$E151&gt;=Y$5),60,0)))</f>
        <v/>
      </c>
      <c r="Z151" s="80" t="str">
        <f>IF(OR($A151="",NOT(ISNUMBER($G151))),"",IF(AND($F151&lt;=Z$6,$G151&gt;=Z$5),IF(Z$5&gt;$N151,5,$K151)*10+IF(AND($F151&gt;=Z$5,$F151&lt;=Z$6),IF(AND($G151&gt;=Z$5,$G151&lt;=Z$6),5,IF($L151=1,2,1)),IF(AND($G151&gt;=Z$5,$G151&lt;=Z$6),IF($M151&gt;0,4,3),0)),IF(AND($D151&lt;=Z$6,$E151&gt;=Z$5),60,0)))</f>
        <v/>
      </c>
      <c r="AA151" s="80" t="str">
        <f>IF(OR($A151="",NOT(ISNUMBER($G151))),"",IF(AND($F151&lt;=AA$6,$G151&gt;=AA$5),IF(AA$5&gt;$N151,5,$K151)*10+IF(AND($F151&gt;=AA$5,$F151&lt;=AA$6),IF(AND($G151&gt;=AA$5,$G151&lt;=AA$6),5,IF($L151=1,2,1)),IF(AND($G151&gt;=AA$5,$G151&lt;=AA$6),IF($M151&gt;0,4,3),0)),IF(AND($D151&lt;=AA$6,$E151&gt;=AA$5),60,0)))</f>
        <v/>
      </c>
      <c r="AB151" s="80" t="str">
        <f>IF(OR($A151="",NOT(ISNUMBER($G151))),"",IF(AND($F151&lt;=AB$6,$G151&gt;=AB$5),IF(AB$5&gt;$N151,5,$K151)*10+IF(AND($F151&gt;=AB$5,$F151&lt;=AB$6),IF(AND($G151&gt;=AB$5,$G151&lt;=AB$6),5,IF($L151=1,2,1)),IF(AND($G151&gt;=AB$5,$G151&lt;=AB$6),IF($M151&gt;0,4,3),0)),IF(AND($D151&lt;=AB$6,$E151&gt;=AB$5),60,0)))</f>
        <v/>
      </c>
      <c r="AC151" s="80" t="str">
        <f>IF(OR($A151="",NOT(ISNUMBER($G151))),"",IF(AND($F151&lt;=AC$6,$G151&gt;=AC$5),IF(AC$5&gt;$N151,5,$K151)*10+IF(AND($F151&gt;=AC$5,$F151&lt;=AC$6),IF(AND($G151&gt;=AC$5,$G151&lt;=AC$6),5,IF($L151=1,2,1)),IF(AND($G151&gt;=AC$5,$G151&lt;=AC$6),IF($M151&gt;0,4,3),0)),IF(AND($D151&lt;=AC$6,$E151&gt;=AC$5),60,0)))</f>
        <v/>
      </c>
      <c r="AD151" s="80" t="str">
        <f>IF(OR($A151="",NOT(ISNUMBER($G151))),"",IF(AND($F151&lt;=AD$6,$G151&gt;=AD$5),IF(AD$5&gt;$N151,5,$K151)*10+IF(AND($F151&gt;=AD$5,$F151&lt;=AD$6),IF(AND($G151&gt;=AD$5,$G151&lt;=AD$6),5,IF($L151=1,2,1)),IF(AND($G151&gt;=AD$5,$G151&lt;=AD$6),IF($M151&gt;0,4,3),0)),IF(AND($D151&lt;=AD$6,$E151&gt;=AD$5),60,0)))</f>
        <v/>
      </c>
      <c r="AE151" s="80" t="str">
        <f>IF(OR($A151="",NOT(ISNUMBER($G151))),"",IF(AND($F151&lt;=AE$6,$G151&gt;=AE$5),IF(AE$5&gt;$N151,5,$K151)*10+IF(AND($F151&gt;=AE$5,$F151&lt;=AE$6),IF(AND($G151&gt;=AE$5,$G151&lt;=AE$6),5,IF($L151=1,2,1)),IF(AND($G151&gt;=AE$5,$G151&lt;=AE$6),IF($M151&gt;0,4,3),0)),IF(AND($D151&lt;=AE$6,$E151&gt;=AE$5),60,0)))</f>
        <v/>
      </c>
      <c r="AF151" s="80" t="str">
        <f>IF(OR($A151="",NOT(ISNUMBER($G151))),"",IF(AND($F151&lt;=AF$6,$G151&gt;=AF$5),IF(AF$5&gt;$N151,5,$K151)*10+IF(AND($F151&gt;=AF$5,$F151&lt;=AF$6),IF(AND($G151&gt;=AF$5,$G151&lt;=AF$6),5,IF($L151=1,2,1)),IF(AND($G151&gt;=AF$5,$G151&lt;=AF$6),IF($M151&gt;0,4,3),0)),IF(AND($D151&lt;=AF$6,$E151&gt;=AF$5),60,0)))</f>
        <v/>
      </c>
      <c r="AG151" s="80" t="str">
        <f>IF(OR($A151="",NOT(ISNUMBER($G151))),"",IF(AND($F151&lt;=AG$6,$G151&gt;=AG$5),IF(AG$5&gt;$N151,5,$K151)*10+IF(AND($F151&gt;=AG$5,$F151&lt;=AG$6),IF(AND($G151&gt;=AG$5,$G151&lt;=AG$6),5,IF($L151=1,2,1)),IF(AND($G151&gt;=AG$5,$G151&lt;=AG$6),IF($M151&gt;0,4,3),0)),IF(AND($D151&lt;=AG$6,$E151&gt;=AG$5),60,0)))</f>
        <v/>
      </c>
      <c r="AH151" s="80" t="str">
        <f>IF(OR($A151="",NOT(ISNUMBER($G151))),"",IF(AND($F151&lt;=AH$6,$G151&gt;=AH$5),IF(AH$5&gt;$N151,5,$K151)*10+IF(AND($F151&gt;=AH$5,$F151&lt;=AH$6),IF(AND($G151&gt;=AH$5,$G151&lt;=AH$6),5,IF($L151=1,2,1)),IF(AND($G151&gt;=AH$5,$G151&lt;=AH$6),IF($M151&gt;0,4,3),0)),IF(AND($D151&lt;=AH$6,$E151&gt;=AH$5),60,0)))</f>
        <v/>
      </c>
      <c r="AI151" s="80" t="str">
        <f>IF(OR($A151="",NOT(ISNUMBER($G151))),"",IF(AND($F151&lt;=AI$6,$G151&gt;=AI$5),IF(AI$5&gt;$N151,5,$K151)*10+IF(AND($F151&gt;=AI$5,$F151&lt;=AI$6),IF(AND($G151&gt;=AI$5,$G151&lt;=AI$6),5,IF($L151=1,2,1)),IF(AND($G151&gt;=AI$5,$G151&lt;=AI$6),IF($M151&gt;0,4,3),0)),IF(AND($D151&lt;=AI$6,$E151&gt;=AI$5),60,0)))</f>
        <v/>
      </c>
      <c r="AJ151" s="80" t="str">
        <f>IF(OR($A151="",NOT(ISNUMBER($G151))),"",IF(AND($F151&lt;=AJ$6,$G151&gt;=AJ$5),IF(AJ$5&gt;$N151,5,$K151)*10+IF(AND($F151&gt;=AJ$5,$F151&lt;=AJ$6),IF(AND($G151&gt;=AJ$5,$G151&lt;=AJ$6),5,IF($L151=1,2,1)),IF(AND($G151&gt;=AJ$5,$G151&lt;=AJ$6),IF($M151&gt;0,4,3),0)),IF(AND($D151&lt;=AJ$6,$E151&gt;=AJ$5),60,0)))</f>
        <v/>
      </c>
      <c r="AK151" s="80" t="str">
        <f>IF(OR($A151="",NOT(ISNUMBER($G151))),"",IF(AND($F151&lt;=AK$6,$G151&gt;=AK$5),IF(AK$5&gt;$N151,5,$K151)*10+IF(AND($F151&gt;=AK$5,$F151&lt;=AK$6),IF(AND($G151&gt;=AK$5,$G151&lt;=AK$6),5,IF($L151=1,2,1)),IF(AND($G151&gt;=AK$5,$G151&lt;=AK$6),IF($M151&gt;0,4,3),0)),IF(AND($D151&lt;=AK$6,$E151&gt;=AK$5),60,0)))</f>
        <v/>
      </c>
      <c r="AL151" s="80" t="str">
        <f>IF(OR($A151="",NOT(ISNUMBER($G151))),"",IF(AND($F151&lt;=AL$6,$G151&gt;=AL$5),IF(AL$5&gt;$N151,5,$K151)*10+IF(AND($F151&gt;=AL$5,$F151&lt;=AL$6),IF(AND($G151&gt;=AL$5,$G151&lt;=AL$6),5,IF($L151=1,2,1)),IF(AND($G151&gt;=AL$5,$G151&lt;=AL$6),IF($M151&gt;0,4,3),0)),IF(AND($D151&lt;=AL$6,$E151&gt;=AL$5),60,0)))</f>
        <v/>
      </c>
      <c r="AM151" s="80" t="str">
        <f>IF(OR($A151="",NOT(ISNUMBER($G151))),"",IF(AND($F151&lt;=AM$6,$G151&gt;=AM$5),IF(AM$5&gt;$N151,5,$K151)*10+IF(AND($F151&gt;=AM$5,$F151&lt;=AM$6),IF(AND($G151&gt;=AM$5,$G151&lt;=AM$6),5,IF($L151=1,2,1)),IF(AND($G151&gt;=AM$5,$G151&lt;=AM$6),IF($M151&gt;0,4,3),0)),IF(AND($D151&lt;=AM$6,$E151&gt;=AM$5),60,0)))</f>
        <v/>
      </c>
      <c r="AN151" s="80" t="str">
        <f>IF(OR($A151="",NOT(ISNUMBER($G151))),"",IF(AND($F151&lt;=AN$6,$G151&gt;=AN$5),IF(AN$5&gt;$N151,5,$K151)*10+IF(AND($F151&gt;=AN$5,$F151&lt;=AN$6),IF(AND($G151&gt;=AN$5,$G151&lt;=AN$6),5,IF($L151=1,2,1)),IF(AND($G151&gt;=AN$5,$G151&lt;=AN$6),IF($M151&gt;0,4,3),0)),IF(AND($D151&lt;=AN$6,$E151&gt;=AN$5),60,0)))</f>
        <v/>
      </c>
      <c r="AO151" s="80" t="str">
        <f>IF(OR($A151="",NOT(ISNUMBER($G151))),"",IF(AND($F151&lt;=AO$6,$G151&gt;=AO$5),IF(AO$5&gt;$N151,5,$K151)*10+IF(AND($F151&gt;=AO$5,$F151&lt;=AO$6),IF(AND($G151&gt;=AO$5,$G151&lt;=AO$6),5,IF($L151=1,2,1)),IF(AND($G151&gt;=AO$5,$G151&lt;=AO$6),IF($M151&gt;0,4,3),0)),IF(AND($D151&lt;=AO$6,$E151&gt;=AO$5),60,0)))</f>
        <v/>
      </c>
      <c r="AP151" s="80" t="str">
        <f>IF(OR($A151="",NOT(ISNUMBER($G151))),"",IF(AND($F151&lt;=AP$6,$G151&gt;=AP$5),IF(AP$5&gt;$N151,5,$K151)*10+IF(AND($F151&gt;=AP$5,$F151&lt;=AP$6),IF(AND($G151&gt;=AP$5,$G151&lt;=AP$6),5,IF($L151=1,2,1)),IF(AND($G151&gt;=AP$5,$G151&lt;=AP$6),IF($M151&gt;0,4,3),0)),IF(AND($D151&lt;=AP$6,$E151&gt;=AP$5),60,0)))</f>
        <v/>
      </c>
      <c r="AQ151" s="80" t="str">
        <f>IF(OR($A151="",NOT(ISNUMBER($G151))),"",IF(AND($F151&lt;=AQ$6,$G151&gt;=AQ$5),IF(AQ$5&gt;$N151,5,$K151)*10+IF(AND($F151&gt;=AQ$5,$F151&lt;=AQ$6),IF(AND($G151&gt;=AQ$5,$G151&lt;=AQ$6),5,IF($L151=1,2,1)),IF(AND($G151&gt;=AQ$5,$G151&lt;=AQ$6),IF($M151&gt;0,4,3),0)),IF(AND($D151&lt;=AQ$6,$E151&gt;=AQ$5),60,0)))</f>
        <v/>
      </c>
      <c r="AR151" s="80" t="str">
        <f>IF(OR($A151="",NOT(ISNUMBER($G151))),"",IF(AND($F151&lt;=AR$6,$G151&gt;=AR$5),IF(AR$5&gt;$N151,5,$K151)*10+IF(AND($F151&gt;=AR$5,$F151&lt;=AR$6),IF(AND($G151&gt;=AR$5,$G151&lt;=AR$6),5,IF($L151=1,2,1)),IF(AND($G151&gt;=AR$5,$G151&lt;=AR$6),IF($M151&gt;0,4,3),0)),IF(AND($D151&lt;=AR$6,$E151&gt;=AR$5),60,0)))</f>
        <v/>
      </c>
      <c r="AS151" s="80" t="str">
        <f>IF(OR($A151="",NOT(ISNUMBER($G151))),"",IF(AND($F151&lt;=AS$6,$G151&gt;=AS$5),IF(AS$5&gt;$N151,5,$K151)*10+IF(AND($F151&gt;=AS$5,$F151&lt;=AS$6),IF(AND($G151&gt;=AS$5,$G151&lt;=AS$6),5,IF($L151=1,2,1)),IF(AND($G151&gt;=AS$5,$G151&lt;=AS$6),IF($M151&gt;0,4,3),0)),IF(AND($D151&lt;=AS$6,$E151&gt;=AS$5),60,0)))</f>
        <v/>
      </c>
      <c r="AT151" s="80" t="str">
        <f>IF(OR($A151="",NOT(ISNUMBER($G151))),"",IF(AND($F151&lt;=AT$6,$G151&gt;=AT$5),IF(AT$5&gt;$N151,5,$K151)*10+IF(AND($F151&gt;=AT$5,$F151&lt;=AT$6),IF(AND($G151&gt;=AT$5,$G151&lt;=AT$6),5,IF($L151=1,2,1)),IF(AND($G151&gt;=AT$5,$G151&lt;=AT$6),IF($M151&gt;0,4,3),0)),IF(AND($D151&lt;=AT$6,$E151&gt;=AT$5),60,0)))</f>
        <v/>
      </c>
      <c r="AU151" s="80" t="str">
        <f>IF(OR($A151="",NOT(ISNUMBER($G151))),"",IF(AND($F151&lt;=AU$6,$G151&gt;=AU$5),IF(AU$5&gt;$N151,5,$K151)*10+IF(AND($F151&gt;=AU$5,$F151&lt;=AU$6),IF(AND($G151&gt;=AU$5,$G151&lt;=AU$6),5,IF($L151=1,2,1)),IF(AND($G151&gt;=AU$5,$G151&lt;=AU$6),IF($M151&gt;0,4,3),0)),IF(AND($D151&lt;=AU$6,$E151&gt;=AU$5),60,0)))</f>
        <v/>
      </c>
      <c r="AV151" s="80" t="str">
        <f>IF(OR($A151="",NOT(ISNUMBER($G151))),"",IF(AND($F151&lt;=AV$6,$G151&gt;=AV$5),IF(AV$5&gt;$N151,5,$K151)*10+IF(AND($F151&gt;=AV$5,$F151&lt;=AV$6),IF(AND($G151&gt;=AV$5,$G151&lt;=AV$6),5,IF($L151=1,2,1)),IF(AND($G151&gt;=AV$5,$G151&lt;=AV$6),IF($M151&gt;0,4,3),0)),IF(AND($D151&lt;=AV$6,$E151&gt;=AV$5),60,0)))</f>
        <v/>
      </c>
      <c r="AW151" s="80" t="str">
        <f>IF(OR($A151="",NOT(ISNUMBER($G151))),"",IF(AND($F151&lt;=AW$6,$G151&gt;=AW$5),IF(AW$5&gt;$N151,5,$K151)*10+IF(AND($F151&gt;=AW$5,$F151&lt;=AW$6),IF(AND($G151&gt;=AW$5,$G151&lt;=AW$6),5,IF($L151=1,2,1)),IF(AND($G151&gt;=AW$5,$G151&lt;=AW$6),IF($M151&gt;0,4,3),0)),IF(AND($D151&lt;=AW$6,$E151&gt;=AW$5),60,0)))</f>
        <v/>
      </c>
      <c r="AX151" s="80" t="str">
        <f>IF(OR($A151="",NOT(ISNUMBER($G151))),"",IF(AND($F151&lt;=AX$6,$G151&gt;=AX$5),IF(AX$5&gt;$N151,5,$K151)*10+IF(AND($F151&gt;=AX$5,$F151&lt;=AX$6),IF(AND($G151&gt;=AX$5,$G151&lt;=AX$6),5,IF($L151=1,2,1)),IF(AND($G151&gt;=AX$5,$G151&lt;=AX$6),IF($M151&gt;0,4,3),0)),IF(AND($D151&lt;=AX$6,$E151&gt;=AX$5),60,0)))</f>
        <v/>
      </c>
      <c r="AY151" s="80" t="str">
        <f>IF(OR($A151="",NOT(ISNUMBER($G151))),"",IF(AND($F151&lt;=AY$6,$G151&gt;=AY$5),IF(AY$5&gt;$N151,5,$K151)*10+IF(AND($F151&gt;=AY$5,$F151&lt;=AY$6),IF(AND($G151&gt;=AY$5,$G151&lt;=AY$6),5,IF($L151=1,2,1)),IF(AND($G151&gt;=AY$5,$G151&lt;=AY$6),IF($M151&gt;0,4,3),0)),IF(AND($D151&lt;=AY$6,$E151&gt;=AY$5),60,0)))</f>
        <v/>
      </c>
      <c r="AZ151" s="80" t="str">
        <f>IF(OR($A151="",NOT(ISNUMBER($G151))),"",IF(AND($F151&lt;=AZ$6,$G151&gt;=AZ$5),IF(AZ$5&gt;$N151,5,$K151)*10+IF(AND($F151&gt;=AZ$5,$F151&lt;=AZ$6),IF(AND($G151&gt;=AZ$5,$G151&lt;=AZ$6),5,IF($L151=1,2,1)),IF(AND($G151&gt;=AZ$5,$G151&lt;=AZ$6),IF($M151&gt;0,4,3),0)),IF(AND($D151&lt;=AZ$6,$E151&gt;=AZ$5),60,0)))</f>
        <v/>
      </c>
      <c r="BA151" s="80" t="str">
        <f>IF(OR($A151="",NOT(ISNUMBER($G151))),"",IF(AND($F151&lt;=BA$6,$G151&gt;=BA$5),IF(BA$5&gt;$N151,5,$K151)*10+IF(AND($F151&gt;=BA$5,$F151&lt;=BA$6),IF(AND($G151&gt;=BA$5,$G151&lt;=BA$6),5,IF($L151=1,2,1)),IF(AND($G151&gt;=BA$5,$G151&lt;=BA$6),IF($M151&gt;0,4,3),0)),IF(AND($D151&lt;=BA$6,$E151&gt;=BA$5),60,0)))</f>
        <v/>
      </c>
      <c r="BB151" s="80" t="str">
        <f>IF(OR($A151="",NOT(ISNUMBER($G151))),"",IF(AND($F151&lt;=BB$6,$G151&gt;=BB$5),IF(BB$5&gt;$N151,5,$K151)*10+IF(AND($F151&gt;=BB$5,$F151&lt;=BB$6),IF(AND($G151&gt;=BB$5,$G151&lt;=BB$6),5,IF($L151=1,2,1)),IF(AND($G151&gt;=BB$5,$G151&lt;=BB$6),IF($M151&gt;0,4,3),0)),IF(AND($D151&lt;=BB$6,$E151&gt;=BB$5),60,0)))</f>
        <v/>
      </c>
      <c r="BC151" s="80" t="str">
        <f>IF(OR($A151="",NOT(ISNUMBER($G151))),"",IF(AND($F151&lt;=BC$6,$G151&gt;=BC$5),IF(BC$5&gt;$N151,5,$K151)*10+IF(AND($F151&gt;=BC$5,$F151&lt;=BC$6),IF(AND($G151&gt;=BC$5,$G151&lt;=BC$6),5,IF($L151=1,2,1)),IF(AND($G151&gt;=BC$5,$G151&lt;=BC$6),IF($M151&gt;0,4,3),0)),IF(AND($D151&lt;=BC$6,$E151&gt;=BC$5),60,0)))</f>
        <v/>
      </c>
      <c r="BD151" s="80" t="str">
        <f>IF(OR($A151="",NOT(ISNUMBER($G151))),"",IF(AND($F151&lt;=BD$6,$G151&gt;=BD$5),IF(BD$5&gt;$N151,5,$K151)*10+IF(AND($F151&gt;=BD$5,$F151&lt;=BD$6),IF(AND($G151&gt;=BD$5,$G151&lt;=BD$6),5,IF($L151=1,2,1)),IF(AND($G151&gt;=BD$5,$G151&lt;=BD$6),IF($M151&gt;0,4,3),0)),IF(AND($D151&lt;=BD$6,$E151&gt;=BD$5),60,0)))</f>
        <v/>
      </c>
      <c r="BE151" s="80" t="str">
        <f>IF(OR($A151="",NOT(ISNUMBER($G151))),"",IF(AND($F151&lt;=BE$6,$G151&gt;=BE$5),IF(BE$5&gt;$N151,5,$K151)*10+IF(AND($F151&gt;=BE$5,$F151&lt;=BE$6),IF(AND($G151&gt;=BE$5,$G151&lt;=BE$6),5,IF($L151=1,2,1)),IF(AND($G151&gt;=BE$5,$G151&lt;=BE$6),IF($M151&gt;0,4,3),0)),IF(AND($D151&lt;=BE$6,$E151&gt;=BE$5),60,0)))</f>
        <v/>
      </c>
      <c r="BF151" s="80" t="str">
        <f>IF(OR($A151="",NOT(ISNUMBER($G151))),"",IF(AND($F151&lt;=BF$6,$G151&gt;=BF$5),IF(BF$5&gt;$N151,5,$K151)*10+IF(AND($F151&gt;=BF$5,$F151&lt;=BF$6),IF(AND($G151&gt;=BF$5,$G151&lt;=BF$6),5,IF($L151=1,2,1)),IF(AND($G151&gt;=BF$5,$G151&lt;=BF$6),IF($M151&gt;0,4,3),0)),IF(AND($D151&lt;=BF$6,$E151&gt;=BF$5),60,0)))</f>
        <v/>
      </c>
      <c r="BG151" s="80" t="str">
        <f>IF(OR($A151="",NOT(ISNUMBER($G151))),"",IF(AND($F151&lt;=BG$6,$G151&gt;=BG$5),IF(BG$5&gt;$N151,5,$K151)*10+IF(AND($F151&gt;=BG$5,$F151&lt;=BG$6),IF(AND($G151&gt;=BG$5,$G151&lt;=BG$6),5,IF($L151=1,2,1)),IF(AND($G151&gt;=BG$5,$G151&lt;=BG$6),IF($M151&gt;0,4,3),0)),IF(AND($D151&lt;=BG$6,$E151&gt;=BG$5),60,0)))</f>
        <v/>
      </c>
      <c r="BH151" s="80" t="str">
        <f>IF(OR($A151="",NOT(ISNUMBER($G151))),"",IF(AND($F151&lt;=BH$6,$G151&gt;=BH$5),IF(BH$5&gt;$N151,5,$K151)*10+IF(AND($F151&gt;=BH$5,$F151&lt;=BH$6),IF(AND($G151&gt;=BH$5,$G151&lt;=BH$6),5,IF($L151=1,2,1)),IF(AND($G151&gt;=BH$5,$G151&lt;=BH$6),IF($M151&gt;0,4,3),0)),IF(AND($D151&lt;=BH$6,$E151&gt;=BH$5),60,0)))</f>
        <v/>
      </c>
      <c r="BI151" s="80" t="str">
        <f>IF(OR($A151="",NOT(ISNUMBER($G151))),"",IF(AND($F151&lt;=BI$6,$G151&gt;=BI$5),IF(BI$5&gt;$N151,5,$K151)*10+IF(AND($F151&gt;=BI$5,$F151&lt;=BI$6),IF(AND($G151&gt;=BI$5,$G151&lt;=BI$6),5,IF($L151=1,2,1)),IF(AND($G151&gt;=BI$5,$G151&lt;=BI$6),IF($M151&gt;0,4,3),0)),IF(AND($D151&lt;=BI$6,$E151&gt;=BI$5),60,0)))</f>
        <v/>
      </c>
      <c r="BJ151" s="80" t="str">
        <f>IF(OR($A151="",NOT(ISNUMBER($G151))),"",IF(AND($F151&lt;=BJ$6,$G151&gt;=BJ$5),IF(BJ$5&gt;$N151,5,$K151)*10+IF(AND($F151&gt;=BJ$5,$F151&lt;=BJ$6),IF(AND($G151&gt;=BJ$5,$G151&lt;=BJ$6),5,IF($L151=1,2,1)),IF(AND($G151&gt;=BJ$5,$G151&lt;=BJ$6),IF($M151&gt;0,4,3),0)),IF(AND($D151&lt;=BJ$6,$E151&gt;=BJ$5),60,0)))</f>
        <v/>
      </c>
      <c r="BK151" s="80" t="str">
        <f>IF(OR($A151="",NOT(ISNUMBER($G151))),"",IF(AND($F151&lt;=BK$6,$G151&gt;=BK$5),IF(BK$5&gt;$N151,5,$K151)*10+IF(AND($F151&gt;=BK$5,$F151&lt;=BK$6),IF(AND($G151&gt;=BK$5,$G151&lt;=BK$6),5,IF($L151=1,2,1)),IF(AND($G151&gt;=BK$5,$G151&lt;=BK$6),IF($M151&gt;0,4,3),0)),IF(AND($D151&lt;=BK$6,$E151&gt;=BK$5),60,0)))</f>
        <v/>
      </c>
      <c r="BL151" s="80" t="str">
        <f>IF(OR($A151="",NOT(ISNUMBER($G151))),"",IF(AND($F151&lt;=BL$6,$G151&gt;=BL$5),IF(BL$5&gt;$N151,5,$K151)*10+IF(AND($F151&gt;=BL$5,$F151&lt;=BL$6),IF(AND($G151&gt;=BL$5,$G151&lt;=BL$6),5,IF($L151=1,2,1)),IF(AND($G151&gt;=BL$5,$G151&lt;=BL$6),IF($M151&gt;0,4,3),0)),IF(AND($D151&lt;=BL$6,$E151&gt;=BL$5),60,0)))</f>
        <v/>
      </c>
      <c r="BM151" s="80" t="str">
        <f>IF(OR($A151="",NOT(ISNUMBER($G151))),"",IF(AND($F151&lt;=BM$6,$G151&gt;=BM$5),IF(BM$5&gt;$N151,5,$K151)*10+IF(AND($F151&gt;=BM$5,$F151&lt;=BM$6),IF(AND($G151&gt;=BM$5,$G151&lt;=BM$6),5,IF($L151=1,2,1)),IF(AND($G151&gt;=BM$5,$G151&lt;=BM$6),IF($M151&gt;0,4,3),0)),IF(AND($D151&lt;=BM$6,$E151&gt;=BM$5),60,0)))</f>
        <v/>
      </c>
      <c r="BN151" s="80" t="str">
        <f>IF(OR($A151="",NOT(ISNUMBER($G151))),"",IF(AND($F151&lt;=BN$6,$G151&gt;=BN$5),IF(BN$5&gt;$N151,5,$K151)*10+IF(AND($F151&gt;=BN$5,$F151&lt;=BN$6),IF(AND($G151&gt;=BN$5,$G151&lt;=BN$6),5,IF($L151=1,2,1)),IF(AND($G151&gt;=BN$5,$G151&lt;=BN$6),IF($M151&gt;0,4,3),0)),IF(AND($D151&lt;=BN$6,$E151&gt;=BN$5),60,0)))</f>
        <v/>
      </c>
      <c r="BO151" s="80" t="str">
        <f>IF(OR($A151="",NOT(ISNUMBER($G151))),"",IF(AND($F151&lt;=BO$6,$G151&gt;=BO$5),IF(BO$5&gt;$N151,5,$K151)*10+IF(AND($F151&gt;=BO$5,$F151&lt;=BO$6),IF(AND($G151&gt;=BO$5,$G151&lt;=BO$6),5,IF($L151=1,2,1)),IF(AND($G151&gt;=BO$5,$G151&lt;=BO$6),IF($M151&gt;0,4,3),0)),IF(AND($D151&lt;=BO$6,$E151&gt;=BO$5),60,0)))</f>
        <v/>
      </c>
      <c r="BP151" s="80" t="str">
        <f>IF(OR($A151="",NOT(ISNUMBER($G151))),"",IF(AND($F151&lt;=BP$6,$G151&gt;=BP$5),IF(BP$5&gt;$N151,5,$K151)*10+IF(AND($F151&gt;=BP$5,$F151&lt;=BP$6),IF(AND($G151&gt;=BP$5,$G151&lt;=BP$6),5,IF($L151=1,2,1)),IF(AND($G151&gt;=BP$5,$G151&lt;=BP$6),IF($M151&gt;0,4,3),0)),IF(AND($D151&lt;=BP$6,$E151&gt;=BP$5),60,0)))</f>
        <v/>
      </c>
      <c r="BQ151" s="80" t="str">
        <f>IF(OR($A151="",NOT(ISNUMBER($G151))),"",IF(AND($F151&lt;=BQ$6,$G151&gt;=BQ$5),IF(BQ$5&gt;$N151,5,$K151)*10+IF(AND($F151&gt;=BQ$5,$F151&lt;=BQ$6),IF(AND($G151&gt;=BQ$5,$G151&lt;=BQ$6),5,IF($L151=1,2,1)),IF(AND($G151&gt;=BQ$5,$G151&lt;=BQ$6),IF($M151&gt;0,4,3),0)),IF(AND($D151&lt;=BQ$6,$E151&gt;=BQ$5),60,0)))</f>
        <v/>
      </c>
      <c r="BR151" s="80" t="str">
        <f>IF(OR($A151="",NOT(ISNUMBER($G151))),"",IF(AND($F151&lt;=BR$6,$G151&gt;=BR$5),IF(BR$5&gt;$N151,5,$K151)*10+IF(AND($F151&gt;=BR$5,$F151&lt;=BR$6),IF(AND($G151&gt;=BR$5,$G151&lt;=BR$6),5,IF($L151=1,2,1)),IF(AND($G151&gt;=BR$5,$G151&lt;=BR$6),IF($M151&gt;0,4,3),0)),IF(AND($D151&lt;=BR$6,$E151&gt;=BR$5),60,0)))</f>
        <v/>
      </c>
      <c r="BS151" s="80" t="str">
        <f>IF(OR($A151="",NOT(ISNUMBER($G151))),"",IF(AND($F151&lt;=BS$6,$G151&gt;=BS$5),IF(BS$5&gt;$N151,5,$K151)*10+IF(AND($F151&gt;=BS$5,$F151&lt;=BS$6),IF(AND($G151&gt;=BS$5,$G151&lt;=BS$6),5,IF($L151=1,2,1)),IF(AND($G151&gt;=BS$5,$G151&lt;=BS$6),IF($M151&gt;0,4,3),0)),IF(AND($D151&lt;=BS$6,$E151&gt;=BS$5),60,0)))</f>
        <v/>
      </c>
      <c r="BT151" s="80" t="str">
        <f>IF(OR($A151="",NOT(ISNUMBER($G151))),"",IF(AND($F151&lt;=BT$6,$G151&gt;=BT$5),IF(BT$5&gt;$N151,5,$K151)*10+IF(AND($F151&gt;=BT$5,$F151&lt;=BT$6),IF(AND($G151&gt;=BT$5,$G151&lt;=BT$6),5,IF($L151=1,2,1)),IF(AND($G151&gt;=BT$5,$G151&lt;=BT$6),IF($M151&gt;0,4,3),0)),IF(AND($D151&lt;=BT$6,$E151&gt;=BT$5),60,0)))</f>
        <v/>
      </c>
      <c r="BU151" s="80" t="str">
        <f>IF(OR($A151="",NOT(ISNUMBER($G151))),"",IF(AND($F151&lt;=BU$6,$G151&gt;=BU$5),IF(BU$5&gt;$N151,5,$K151)*10+IF(AND($F151&gt;=BU$5,$F151&lt;=BU$6),IF(AND($G151&gt;=BU$5,$G151&lt;=BU$6),5,IF($L151=1,2,1)),IF(AND($G151&gt;=BU$5,$G151&lt;=BU$6),IF($M151&gt;0,4,3),0)),IF(AND($D151&lt;=BU$6,$E151&gt;=BU$5),60,0)))</f>
        <v/>
      </c>
      <c r="BV151" s="80" t="str">
        <f>IF(OR($A151="",NOT(ISNUMBER($G151))),"",IF(AND($F151&lt;=BV$6,$G151&gt;=BV$5),IF(BV$5&gt;$N151,5,$K151)*10+IF(AND($F151&gt;=BV$5,$F151&lt;=BV$6),IF(AND($G151&gt;=BV$5,$G151&lt;=BV$6),5,IF($L151=1,2,1)),IF(AND($G151&gt;=BV$5,$G151&lt;=BV$6),IF($M151&gt;0,4,3),0)),IF(AND($D151&lt;=BV$6,$E151&gt;=BV$5),60,0)))</f>
        <v/>
      </c>
      <c r="BW151" s="80" t="str">
        <f>IF(OR($A151="",NOT(ISNUMBER($G151))),"",IF(AND($F151&lt;=BW$6,$G151&gt;=BW$5),IF(BW$5&gt;$N151,5,$K151)*10+IF(AND($F151&gt;=BW$5,$F151&lt;=BW$6),IF(AND($G151&gt;=BW$5,$G151&lt;=BW$6),5,IF($L151=1,2,1)),IF(AND($G151&gt;=BW$5,$G151&lt;=BW$6),IF($M151&gt;0,4,3),0)),IF(AND($D151&lt;=BW$6,$E151&gt;=BW$5),60,0)))</f>
        <v/>
      </c>
      <c r="BX151" s="80" t="str">
        <f>IF(OR($A151="",NOT(ISNUMBER($G151))),"",IF(AND($F151&lt;=BX$6,$G151&gt;=BX$5),IF(BX$5&gt;$N151,5,$K151)*10+IF(AND($F151&gt;=BX$5,$F151&lt;=BX$6),IF(AND($G151&gt;=BX$5,$G151&lt;=BX$6),5,IF($L151=1,2,1)),IF(AND($G151&gt;=BX$5,$G151&lt;=BX$6),IF($M151&gt;0,4,3),0)),IF(AND($D151&lt;=BX$6,$E151&gt;=BX$5),60,0)))</f>
        <v/>
      </c>
      <c r="BY151" s="80" t="str">
        <f>IF(OR($A151="",NOT(ISNUMBER($G151))),"",IF(AND($F151&lt;=BY$6,$G151&gt;=BY$5),IF(BY$5&gt;$N151,5,$K151)*10+IF(AND($F151&gt;=BY$5,$F151&lt;=BY$6),IF(AND($G151&gt;=BY$5,$G151&lt;=BY$6),5,IF($L151=1,2,1)),IF(AND($G151&gt;=BY$5,$G151&lt;=BY$6),IF($M151&gt;0,4,3),0)),IF(AND($D151&lt;=BY$6,$E151&gt;=BY$5),60,0)))</f>
        <v/>
      </c>
      <c r="BZ151" s="80" t="str">
        <f>IF(OR($A151="",NOT(ISNUMBER($G151))),"",IF(AND($F151&lt;=BZ$6,$G151&gt;=BZ$5),IF(BZ$5&gt;$N151,5,$K151)*10+IF(AND($F151&gt;=BZ$5,$F151&lt;=BZ$6),IF(AND($G151&gt;=BZ$5,$G151&lt;=BZ$6),5,IF($L151=1,2,1)),IF(AND($G151&gt;=BZ$5,$G151&lt;=BZ$6),IF($M151&gt;0,4,3),0)),IF(AND($D151&lt;=BZ$6,$E151&gt;=BZ$5),60,0)))</f>
        <v/>
      </c>
      <c r="CA151" s="80" t="str">
        <f>IF(OR($A151="",NOT(ISNUMBER($G151))),"",IF(AND($F151&lt;=CA$6,$G151&gt;=CA$5),IF(CA$5&gt;$N151,5,$K151)*10+IF(AND($F151&gt;=CA$5,$F151&lt;=CA$6),IF(AND($G151&gt;=CA$5,$G151&lt;=CA$6),5,IF($L151=1,2,1)),IF(AND($G151&gt;=CA$5,$G151&lt;=CA$6),IF($M151&gt;0,4,3),0)),IF(AND($D151&lt;=CA$6,$E151&gt;=CA$5),60,0)))</f>
        <v/>
      </c>
      <c r="CB151" s="80" t="str">
        <f>IF(OR($A151="",NOT(ISNUMBER($G151))),"",IF(AND($F151&lt;=CB$6,$G151&gt;=CB$5),IF(CB$5&gt;$N151,5,$K151)*10+IF(AND($F151&gt;=CB$5,$F151&lt;=CB$6),IF(AND($G151&gt;=CB$5,$G151&lt;=CB$6),5,IF($L151=1,2,1)),IF(AND($G151&gt;=CB$5,$G151&lt;=CB$6),IF($M151&gt;0,4,3),0)),IF(AND($D151&lt;=CB$6,$E151&gt;=CB$5),60,0)))</f>
        <v/>
      </c>
      <c r="CC151" s="80" t="str">
        <f>IF(OR($A151="",NOT(ISNUMBER($G151))),"",IF(AND($F151&lt;=CC$6,$G151&gt;=CC$5),IF(CC$5&gt;$N151,5,$K151)*10+IF(AND($F151&gt;=CC$5,$F151&lt;=CC$6),IF(AND($G151&gt;=CC$5,$G151&lt;=CC$6),5,IF($L151=1,2,1)),IF(AND($G151&gt;=CC$5,$G151&lt;=CC$6),IF($M151&gt;0,4,3),0)),IF(AND($D151&lt;=CC$6,$E151&gt;=CC$5),60,0)))</f>
        <v/>
      </c>
      <c r="CD151" s="80" t="str">
        <f>IF(OR($A151="",NOT(ISNUMBER($G151))),"",IF(AND($F151&lt;=CD$6,$G151&gt;=CD$5),IF(CD$5&gt;$N151,5,$K151)*10+IF(AND($F151&gt;=CD$5,$F151&lt;=CD$6),IF(AND($G151&gt;=CD$5,$G151&lt;=CD$6),5,IF($L151=1,2,1)),IF(AND($G151&gt;=CD$5,$G151&lt;=CD$6),IF($M151&gt;0,4,3),0)),IF(AND($D151&lt;=CD$6,$E151&gt;=CD$5),60,0)))</f>
        <v/>
      </c>
      <c r="CE151" s="80" t="str">
        <f>IF(OR($A151="",NOT(ISNUMBER($G151))),"",IF(AND($F151&lt;=CE$6,$G151&gt;=CE$5),IF(CE$5&gt;$N151,5,$K151)*10+IF(AND($F151&gt;=CE$5,$F151&lt;=CE$6),IF(AND($G151&gt;=CE$5,$G151&lt;=CE$6),5,IF($L151=1,2,1)),IF(AND($G151&gt;=CE$5,$G151&lt;=CE$6),IF($M151&gt;0,4,3),0)),IF(AND($D151&lt;=CE$6,$E151&gt;=CE$5),60,0)))</f>
        <v/>
      </c>
      <c r="CF151" s="80" t="str">
        <f>IF(OR($A151="",NOT(ISNUMBER($G151))),"",IF(AND($F151&lt;=CF$6,$G151&gt;=CF$5),IF(CF$5&gt;$N151,5,$K151)*10+IF(AND($F151&gt;=CF$5,$F151&lt;=CF$6),IF(AND($G151&gt;=CF$5,$G151&lt;=CF$6),5,IF($L151=1,2,1)),IF(AND($G151&gt;=CF$5,$G151&lt;=CF$6),IF($M151&gt;0,4,3),0)),IF(AND($D151&lt;=CF$6,$E151&gt;=CF$5),60,0)))</f>
        <v/>
      </c>
      <c r="CG151" s="80" t="str">
        <f>IF(OR($A151="",NOT(ISNUMBER($G151))),"",IF(AND($F151&lt;=CG$6,$G151&gt;=CG$5),IF(CG$5&gt;$N151,5,$K151)*10+IF(AND($F151&gt;=CG$5,$F151&lt;=CG$6),IF(AND($G151&gt;=CG$5,$G151&lt;=CG$6),5,IF($L151=1,2,1)),IF(AND($G151&gt;=CG$5,$G151&lt;=CG$6),IF($M151&gt;0,4,3),0)),IF(AND($D151&lt;=CG$6,$E151&gt;=CG$5),60,0)))</f>
        <v/>
      </c>
      <c r="CH151" s="80" t="str">
        <f>IF(OR($A151="",NOT(ISNUMBER($G151))),"",IF(AND($F151&lt;=CH$6,$G151&gt;=CH$5),IF(CH$5&gt;$N151,5,$K151)*10+IF(AND($F151&gt;=CH$5,$F151&lt;=CH$6),IF(AND($G151&gt;=CH$5,$G151&lt;=CH$6),5,IF($L151=1,2,1)),IF(AND($G151&gt;=CH$5,$G151&lt;=CH$6),IF($M151&gt;0,4,3),0)),IF(AND($D151&lt;=CH$6,$E151&gt;=CH$5),60,0)))</f>
        <v/>
      </c>
      <c r="CI151" s="80" t="str">
        <f>IF(OR($A151="",NOT(ISNUMBER($G151))),"",IF(AND($F151&lt;=CI$6,$G151&gt;=CI$5),IF(CI$5&gt;$N151,5,$K151)*10+IF(AND($F151&gt;=CI$5,$F151&lt;=CI$6),IF(AND($G151&gt;=CI$5,$G151&lt;=CI$6),5,IF($L151=1,2,1)),IF(AND($G151&gt;=CI$5,$G151&lt;=CI$6),IF($M151&gt;0,4,3),0)),IF(AND($D151&lt;=CI$6,$E151&gt;=CI$5),60,0)))</f>
        <v/>
      </c>
      <c r="CJ151" s="80" t="str">
        <f>IF(OR($A151="",NOT(ISNUMBER($G151))),"",IF(AND($F151&lt;=CJ$6,$G151&gt;=CJ$5),IF(CJ$5&gt;$N151,5,$K151)*10+IF(AND($F151&gt;=CJ$5,$F151&lt;=CJ$6),IF(AND($G151&gt;=CJ$5,$G151&lt;=CJ$6),5,IF($L151=1,2,1)),IF(AND($G151&gt;=CJ$5,$G151&lt;=CJ$6),IF($M151&gt;0,4,3),0)),IF(AND($D151&lt;=CJ$6,$E151&gt;=CJ$5),60,0)))</f>
        <v/>
      </c>
      <c r="CK151" s="80" t="str">
        <f>IF(OR($A151="",NOT(ISNUMBER($G151))),"",IF(AND($F151&lt;=CK$6,$G151&gt;=CK$5),IF(CK$5&gt;$N151,5,$K151)*10+IF(AND($F151&gt;=CK$5,$F151&lt;=CK$6),IF(AND($G151&gt;=CK$5,$G151&lt;=CK$6),5,IF($L151=1,2,1)),IF(AND($G151&gt;=CK$5,$G151&lt;=CK$6),IF($M151&gt;0,4,3),0)),IF(AND($D151&lt;=CK$6,$E151&gt;=CK$5),60,0)))</f>
        <v/>
      </c>
      <c r="CL151" s="80" t="str">
        <f>IF(OR($A151="",NOT(ISNUMBER($G151))),"",IF(AND($F151&lt;=CL$6,$G151&gt;=CL$5),IF(CL$5&gt;$N151,5,$K151)*10+IF(AND($F151&gt;=CL$5,$F151&lt;=CL$6),IF(AND($G151&gt;=CL$5,$G151&lt;=CL$6),5,IF($L151=1,2,1)),IF(AND($G151&gt;=CL$5,$G151&lt;=CL$6),IF($M151&gt;0,4,3),0)),IF(AND($D151&lt;=CL$6,$E151&gt;=CL$5),60,0)))</f>
        <v/>
      </c>
      <c r="CM151" s="80" t="str">
        <f>IF(OR($A151="",NOT(ISNUMBER($G151))),"",IF(AND($F151&lt;=CM$6,$G151&gt;=CM$5),IF(CM$5&gt;$N151,5,$K151)*10+IF(AND($F151&gt;=CM$5,$F151&lt;=CM$6),IF(AND($G151&gt;=CM$5,$G151&lt;=CM$6),5,IF($L151=1,2,1)),IF(AND($G151&gt;=CM$5,$G151&lt;=CM$6),IF($M151&gt;0,4,3),0)),IF(AND($D151&lt;=CM$6,$E151&gt;=CM$5),60,0)))</f>
        <v/>
      </c>
      <c r="CN151" s="80" t="str">
        <f>IF(OR($A151="",NOT(ISNUMBER($G151))),"",IF(AND($F151&lt;=CN$6,$G151&gt;=CN$5),IF(CN$5&gt;$N151,5,$K151)*10+IF(AND($F151&gt;=CN$5,$F151&lt;=CN$6),IF(AND($G151&gt;=CN$5,$G151&lt;=CN$6),5,IF($L151=1,2,1)),IF(AND($G151&gt;=CN$5,$G151&lt;=CN$6),IF($M151&gt;0,4,3),0)),IF(AND($D151&lt;=CN$6,$E151&gt;=CN$5),60,0)))</f>
        <v/>
      </c>
      <c r="CO151" s="80" t="str">
        <f>IF(OR($A151="",NOT(ISNUMBER($G151))),"",IF(AND($F151&lt;=CO$6,$G151&gt;=CO$5),IF(CO$5&gt;$N151,5,$K151)*10+IF(AND($F151&gt;=CO$5,$F151&lt;=CO$6),IF(AND($G151&gt;=CO$5,$G151&lt;=CO$6),5,IF($L151=1,2,1)),IF(AND($G151&gt;=CO$5,$G151&lt;=CO$6),IF($M151&gt;0,4,3),0)),IF(AND($D151&lt;=CO$6,$E151&gt;=CO$5),60,0)))</f>
        <v/>
      </c>
      <c r="CP151" s="80" t="str">
        <f>IF(OR($A151="",NOT(ISNUMBER($G151))),"",IF(AND($F151&lt;=CP$6,$G151&gt;=CP$5),IF(CP$5&gt;$N151,5,$K151)*10+IF(AND($F151&gt;=CP$5,$F151&lt;=CP$6),IF(AND($G151&gt;=CP$5,$G151&lt;=CP$6),5,IF($L151=1,2,1)),IF(AND($G151&gt;=CP$5,$G151&lt;=CP$6),IF($M151&gt;0,4,3),0)),IF(AND($D151&lt;=CP$6,$E151&gt;=CP$5),60,0)))</f>
        <v/>
      </c>
      <c r="CQ151" s="80" t="str">
        <f>IF(OR($A151="",NOT(ISNUMBER($G151))),"",IF(AND($F151&lt;=CQ$6,$G151&gt;=CQ$5),IF(CQ$5&gt;$N151,5,$K151)*10+IF(AND($F151&gt;=CQ$5,$F151&lt;=CQ$6),IF(AND($G151&gt;=CQ$5,$G151&lt;=CQ$6),5,IF($L151=1,2,1)),IF(AND($G151&gt;=CQ$5,$G151&lt;=CQ$6),IF($M151&gt;0,4,3),0)),IF(AND($D151&lt;=CQ$6,$E151&gt;=CQ$5),60,0)))</f>
        <v/>
      </c>
      <c r="CR151" s="80" t="str">
        <f>IF(OR($A151="",NOT(ISNUMBER($G151))),"",IF(AND($F151&lt;=CR$6,$G151&gt;=CR$5),IF(CR$5&gt;$N151,5,$K151)*10+IF(AND($F151&gt;=CR$5,$F151&lt;=CR$6),IF(AND($G151&gt;=CR$5,$G151&lt;=CR$6),5,IF($L151=1,2,1)),IF(AND($G151&gt;=CR$5,$G151&lt;=CR$6),IF($M151&gt;0,4,3),0)),IF(AND($D151&lt;=CR$6,$E151&gt;=CR$5),60,0)))</f>
        <v/>
      </c>
      <c r="CS151" s="80" t="str">
        <f>IF(OR($A151="",NOT(ISNUMBER($G151))),"",IF(AND($F151&lt;=CS$6,$G151&gt;=CS$5),IF(CS$5&gt;$N151,5,$K151)*10+IF(AND($F151&gt;=CS$5,$F151&lt;=CS$6),IF(AND($G151&gt;=CS$5,$G151&lt;=CS$6),5,IF($L151=1,2,1)),IF(AND($G151&gt;=CS$5,$G151&lt;=CS$6),IF($M151&gt;0,4,3),0)),IF(AND($D151&lt;=CS$6,$E151&gt;=CS$5),60,0)))</f>
        <v/>
      </c>
      <c r="CT151" s="80" t="str">
        <f>IF(OR($A151="",NOT(ISNUMBER($G151))),"",IF(AND($F151&lt;=CT$6,$G151&gt;=CT$5),IF(CT$5&gt;$N151,5,$K151)*10+IF(AND($F151&gt;=CT$5,$F151&lt;=CT$6),IF(AND($G151&gt;=CT$5,$G151&lt;=CT$6),5,IF($L151=1,2,1)),IF(AND($G151&gt;=CT$5,$G151&lt;=CT$6),IF($M151&gt;0,4,3),0)),IF(AND($D151&lt;=CT$6,$E151&gt;=CT$5),60,0)))</f>
        <v/>
      </c>
      <c r="CU151" s="80" t="str">
        <f>IF(OR($A151="",NOT(ISNUMBER($G151))),"",IF(AND($F151&lt;=CU$6,$G151&gt;=CU$5),IF(CU$5&gt;$N151,5,$K151)*10+IF(AND($F151&gt;=CU$5,$F151&lt;=CU$6),IF(AND($G151&gt;=CU$5,$G151&lt;=CU$6),5,IF($L151=1,2,1)),IF(AND($G151&gt;=CU$5,$G151&lt;=CU$6),IF($M151&gt;0,4,3),0)),IF(AND($D151&lt;=CU$6,$E151&gt;=CU$5),60,0)))</f>
        <v/>
      </c>
      <c r="CV151" s="80" t="str">
        <f>IF(OR($A151="",NOT(ISNUMBER($G151))),"",IF(AND($F151&lt;=CV$6,$G151&gt;=CV$5),IF(CV$5&gt;$N151,5,$K151)*10+IF(AND($F151&gt;=CV$5,$F151&lt;=CV$6),IF(AND($G151&gt;=CV$5,$G151&lt;=CV$6),5,IF($L151=1,2,1)),IF(AND($G151&gt;=CV$5,$G151&lt;=CV$6),IF($M151&gt;0,4,3),0)),IF(AND($D151&lt;=CV$6,$E151&gt;=CV$5),60,0)))</f>
        <v/>
      </c>
      <c r="CW151" s="80" t="str">
        <f>IF(OR($A151="",NOT(ISNUMBER($G151))),"",IF(AND($F151&lt;=CW$6,$G151&gt;=CW$5),IF(CW$5&gt;$N151,5,$K151)*10+IF(AND($F151&gt;=CW$5,$F151&lt;=CW$6),IF(AND($G151&gt;=CW$5,$G151&lt;=CW$6),5,IF($L151=1,2,1)),IF(AND($G151&gt;=CW$5,$G151&lt;=CW$6),IF($M151&gt;0,4,3),0)),IF(AND($D151&lt;=CW$6,$E151&gt;=CW$5),60,0)))</f>
        <v/>
      </c>
      <c r="CX151" s="80" t="str">
        <f>IF(OR($A151="",NOT(ISNUMBER($G151))),"",IF(AND($F151&lt;=CX$6,$G151&gt;=CX$5),IF(CX$5&gt;$N151,5,$K151)*10+IF(AND($F151&gt;=CX$5,$F151&lt;=CX$6),IF(AND($G151&gt;=CX$5,$G151&lt;=CX$6),5,IF($L151=1,2,1)),IF(AND($G151&gt;=CX$5,$G151&lt;=CX$6),IF($M151&gt;0,4,3),0)),IF(AND($D151&lt;=CX$6,$E151&gt;=CX$5),60,0)))</f>
        <v/>
      </c>
      <c r="CY151" s="80" t="str">
        <f>IF(OR($A151="",NOT(ISNUMBER($G151))),"",IF(AND($F151&lt;=CY$6,$G151&gt;=CY$5),IF(CY$5&gt;$N151,5,$K151)*10+IF(AND($F151&gt;=CY$5,$F151&lt;=CY$6),IF(AND($G151&gt;=CY$5,$G151&lt;=CY$6),5,IF($L151=1,2,1)),IF(AND($G151&gt;=CY$5,$G151&lt;=CY$6),IF($M151&gt;0,4,3),0)),IF(AND($D151&lt;=CY$6,$E151&gt;=CY$5),60,0)))</f>
        <v/>
      </c>
      <c r="CZ151" s="80" t="str">
        <f>IF(OR($A151="",NOT(ISNUMBER($G151))),"",IF(AND($F151&lt;=CZ$6,$G151&gt;=CZ$5),IF(CZ$5&gt;$N151,5,$K151)*10+IF(AND($F151&gt;=CZ$5,$F151&lt;=CZ$6),IF(AND($G151&gt;=CZ$5,$G151&lt;=CZ$6),5,IF($L151=1,2,1)),IF(AND($G151&gt;=CZ$5,$G151&lt;=CZ$6),IF($M151&gt;0,4,3),0)),IF(AND($D151&lt;=CZ$6,$E151&gt;=CZ$5),60,0)))</f>
        <v/>
      </c>
      <c r="DA151" s="80" t="str">
        <f>IF(OR($A151="",NOT(ISNUMBER($G151))),"",IF(AND($F151&lt;=DA$6,$G151&gt;=DA$5),IF(DA$5&gt;$N151,5,$K151)*10+IF(AND($F151&gt;=DA$5,$F151&lt;=DA$6),IF(AND($G151&gt;=DA$5,$G151&lt;=DA$6),5,IF($L151=1,2,1)),IF(AND($G151&gt;=DA$5,$G151&lt;=DA$6),IF($M151&gt;0,4,3),0)),IF(AND($D151&lt;=DA$6,$E151&gt;=DA$5),60,0)))</f>
        <v/>
      </c>
      <c r="DB151" s="80" t="str">
        <f>IF(OR($A151="",NOT(ISNUMBER($G151))),"",IF(AND($F151&lt;=DB$6,$G151&gt;=DB$5),IF(DB$5&gt;$N151,5,$K151)*10+IF(AND($F151&gt;=DB$5,$F151&lt;=DB$6),IF(AND($G151&gt;=DB$5,$G151&lt;=DB$6),5,IF($L151=1,2,1)),IF(AND($G151&gt;=DB$5,$G151&lt;=DB$6),IF($M151&gt;0,4,3),0)),IF(AND($D151&lt;=DB$6,$E151&gt;=DB$5),60,0)))</f>
        <v/>
      </c>
      <c r="DC151" s="80" t="str">
        <f>IF(OR($A151="",NOT(ISNUMBER($G151))),"",IF(AND($F151&lt;=DC$6,$G151&gt;=DC$5),IF(DC$5&gt;$N151,5,$K151)*10+IF(AND($F151&gt;=DC$5,$F151&lt;=DC$6),IF(AND($G151&gt;=DC$5,$G151&lt;=DC$6),5,IF($L151=1,2,1)),IF(AND($G151&gt;=DC$5,$G151&lt;=DC$6),IF($M151&gt;0,4,3),0)),IF(AND($D151&lt;=DC$6,$E151&gt;=DC$5),60,0)))</f>
        <v/>
      </c>
      <c r="DD151" s="80" t="str">
        <f>IF(OR($A151="",NOT(ISNUMBER($G151))),"",IF(AND($F151&lt;=DD$6,$G151&gt;=DD$5),IF(DD$5&gt;$N151,5,$K151)*10+IF(AND($F151&gt;=DD$5,$F151&lt;=DD$6),IF(AND($G151&gt;=DD$5,$G151&lt;=DD$6),5,IF($L151=1,2,1)),IF(AND($G151&gt;=DD$5,$G151&lt;=DD$6),IF($M151&gt;0,4,3),0)),IF(AND($D151&lt;=DD$6,$E151&gt;=DD$5),60,0)))</f>
        <v/>
      </c>
      <c r="DE151" s="80" t="str">
        <f>IF(OR($A151="",NOT(ISNUMBER($G151))),"",IF(AND($F151&lt;=DE$6,$G151&gt;=DE$5),IF(DE$5&gt;$N151,5,$K151)*10+IF(AND($F151&gt;=DE$5,$F151&lt;=DE$6),IF(AND($G151&gt;=DE$5,$G151&lt;=DE$6),5,IF($L151=1,2,1)),IF(AND($G151&gt;=DE$5,$G151&lt;=DE$6),IF($M151&gt;0,4,3),0)),IF(AND($D151&lt;=DE$6,$E151&gt;=DE$5),60,0)))</f>
        <v/>
      </c>
      <c r="DF151" s="80" t="str">
        <f>IF(OR($A151="",NOT(ISNUMBER($G151))),"",IF(AND($F151&lt;=DF$6,$G151&gt;=DF$5),IF(DF$5&gt;$N151,5,$K151)*10+IF(AND($F151&gt;=DF$5,$F151&lt;=DF$6),IF(AND($G151&gt;=DF$5,$G151&lt;=DF$6),5,IF($L151=1,2,1)),IF(AND($G151&gt;=DF$5,$G151&lt;=DF$6),IF($M151&gt;0,4,3),0)),IF(AND($D151&lt;=DF$6,$E151&gt;=DF$5),60,0)))</f>
        <v/>
      </c>
      <c r="DG151" s="80" t="str">
        <f>IF(OR($A151="",NOT(ISNUMBER($G151))),"",IF(AND($F151&lt;=DG$6,$G151&gt;=DG$5),IF(DG$5&gt;$N151,5,$K151)*10+IF(AND($F151&gt;=DG$5,$F151&lt;=DG$6),IF(AND($G151&gt;=DG$5,$G151&lt;=DG$6),5,IF($L151=1,2,1)),IF(AND($G151&gt;=DG$5,$G151&lt;=DG$6),IF($M151&gt;0,4,3),0)),IF(AND($D151&lt;=DG$6,$E151&gt;=DG$5),60,0)))</f>
        <v/>
      </c>
      <c r="DH151" s="80" t="str">
        <f>IF(OR($A151="",NOT(ISNUMBER($G151))),"",IF(AND($F151&lt;=DH$6,$G151&gt;=DH$5),IF(DH$5&gt;$N151,5,$K151)*10+IF(AND($F151&gt;=DH$5,$F151&lt;=DH$6),IF(AND($G151&gt;=DH$5,$G151&lt;=DH$6),5,IF($L151=1,2,1)),IF(AND($G151&gt;=DH$5,$G151&lt;=DH$6),IF($M151&gt;0,4,3),0)),IF(AND($D151&lt;=DH$6,$E151&gt;=DH$5),60,0)))</f>
        <v/>
      </c>
      <c r="DI151" s="80" t="str">
        <f>IF(OR($A151="",NOT(ISNUMBER($G151))),"",IF(AND($F151&lt;=DI$6,$G151&gt;=DI$5),IF(DI$5&gt;$N151,5,$K151)*10+IF(AND($F151&gt;=DI$5,$F151&lt;=DI$6),IF(AND($G151&gt;=DI$5,$G151&lt;=DI$6),5,IF($L151=1,2,1)),IF(AND($G151&gt;=DI$5,$G151&lt;=DI$6),IF($M151&gt;0,4,3),0)),IF(AND($D151&lt;=DI$6,$E151&gt;=DI$5),60,0)))</f>
        <v/>
      </c>
      <c r="DJ151" s="80" t="str">
        <f>IF(OR($A151="",NOT(ISNUMBER($G151))),"",IF(AND($F151&lt;=DJ$6,$G151&gt;=DJ$5),IF(DJ$5&gt;$N151,5,$K151)*10+IF(AND($F151&gt;=DJ$5,$F151&lt;=DJ$6),IF(AND($G151&gt;=DJ$5,$G151&lt;=DJ$6),5,IF($L151=1,2,1)),IF(AND($G151&gt;=DJ$5,$G151&lt;=DJ$6),IF($M151&gt;0,4,3),0)),IF(AND($D151&lt;=DJ$6,$E151&gt;=DJ$5),60,0)))</f>
        <v/>
      </c>
      <c r="DK151" s="80" t="str">
        <f>IF(OR($A151="",NOT(ISNUMBER($G151))),"",IF(AND($F151&lt;=DK$6,$G151&gt;=DK$5),IF(DK$5&gt;$N151,5,$K151)*10+IF(AND($F151&gt;=DK$5,$F151&lt;=DK$6),IF(AND($G151&gt;=DK$5,$G151&lt;=DK$6),5,IF($L151=1,2,1)),IF(AND($G151&gt;=DK$5,$G151&lt;=DK$6),IF($M151&gt;0,4,3),0)),IF(AND($D151&lt;=DK$6,$E151&gt;=DK$5),60,0)))</f>
        <v/>
      </c>
      <c r="DL151" s="80" t="str">
        <f>IF(OR($A151="",NOT(ISNUMBER($G151))),"",IF(AND($F151&lt;=DL$6,$G151&gt;=DL$5),IF(DL$5&gt;$N151,5,$K151)*10+IF(AND($F151&gt;=DL$5,$F151&lt;=DL$6),IF(AND($G151&gt;=DL$5,$G151&lt;=DL$6),5,IF($L151=1,2,1)),IF(AND($G151&gt;=DL$5,$G151&lt;=DL$6),IF($M151&gt;0,4,3),0)),IF(AND($D151&lt;=DL$6,$E151&gt;=DL$5),60,0)))</f>
        <v/>
      </c>
      <c r="DM151" s="80" t="str">
        <f>IF(OR($A151="",NOT(ISNUMBER($G151))),"",IF(AND($F151&lt;=DM$6,$G151&gt;=DM$5),IF(DM$5&gt;$N151,5,$K151)*10+IF(AND($F151&gt;=DM$5,$F151&lt;=DM$6),IF(AND($G151&gt;=DM$5,$G151&lt;=DM$6),5,IF($L151=1,2,1)),IF(AND($G151&gt;=DM$5,$G151&lt;=DM$6),IF($M151&gt;0,4,3),0)),IF(AND($D151&lt;=DM$6,$E151&gt;=DM$5),60,0)))</f>
        <v/>
      </c>
      <c r="DN151" s="80" t="str">
        <f>IF(OR($A151="",NOT(ISNUMBER($G151))),"",IF(AND($F151&lt;=DN$6,$G151&gt;=DN$5),IF(DN$5&gt;$N151,5,$K151)*10+IF(AND($F151&gt;=DN$5,$F151&lt;=DN$6),IF(AND($G151&gt;=DN$5,$G151&lt;=DN$6),5,IF($L151=1,2,1)),IF(AND($G151&gt;=DN$5,$G151&lt;=DN$6),IF($M151&gt;0,4,3),0)),IF(AND($D151&lt;=DN$6,$E151&gt;=DN$5),60,0)))</f>
        <v/>
      </c>
      <c r="DO151" s="80" t="str">
        <f>IF(OR($A151="",NOT(ISNUMBER($G151))),"",IF(AND($F151&lt;=DO$6,$G151&gt;=DO$5),IF(DO$5&gt;$N151,5,$K151)*10+IF(AND($F151&gt;=DO$5,$F151&lt;=DO$6),IF(AND($G151&gt;=DO$5,$G151&lt;=DO$6),5,IF($L151=1,2,1)),IF(AND($G151&gt;=DO$5,$G151&lt;=DO$6),IF($M151&gt;0,4,3),0)),IF(AND($D151&lt;=DO$6,$E151&gt;=DO$5),60,0)))</f>
        <v/>
      </c>
      <c r="DP151" s="80" t="str">
        <f>IF(OR($A151="",NOT(ISNUMBER($G151))),"",IF(AND($F151&lt;=DP$6,$G151&gt;=DP$5),IF(DP$5&gt;$N151,5,$K151)*10+IF(AND($F151&gt;=DP$5,$F151&lt;=DP$6),IF(AND($G151&gt;=DP$5,$G151&lt;=DP$6),5,IF($L151=1,2,1)),IF(AND($G151&gt;=DP$5,$G151&lt;=DP$6),IF($M151&gt;0,4,3),0)),IF(AND($D151&lt;=DP$6,$E151&gt;=DP$5),60,0)))</f>
        <v/>
      </c>
      <c r="DQ151" s="80" t="str">
        <f>IF(OR($A151="",NOT(ISNUMBER($G151))),"",IF(AND($F151&lt;=DQ$6,$G151&gt;=DQ$5),IF(DQ$5&gt;$N151,5,$K151)*10+IF(AND($F151&gt;=DQ$5,$F151&lt;=DQ$6),IF(AND($G151&gt;=DQ$5,$G151&lt;=DQ$6),5,IF($L151=1,2,1)),IF(AND($G151&gt;=DQ$5,$G151&lt;=DQ$6),IF($M151&gt;0,4,3),0)),IF(AND($D151&lt;=DQ$6,$E151&gt;=DQ$5),60,0)))</f>
        <v/>
      </c>
      <c r="DR151" s="80" t="str">
        <f>IF(OR($A151="",NOT(ISNUMBER($G151))),"",IF(AND($F151&lt;=DR$6,$G151&gt;=DR$5),IF(DR$5&gt;$N151,5,$K151)*10+IF(AND($F151&gt;=DR$5,$F151&lt;=DR$6),IF(AND($G151&gt;=DR$5,$G151&lt;=DR$6),5,IF($L151=1,2,1)),IF(AND($G151&gt;=DR$5,$G151&lt;=DR$6),IF($M151&gt;0,4,3),0)),IF(AND($D151&lt;=DR$6,$E151&gt;=DR$5),60,0)))</f>
        <v/>
      </c>
      <c r="DS151" s="80" t="str">
        <f>IF(OR($A151="",NOT(ISNUMBER($G151))),"",IF(AND($F151&lt;=DS$6,$G151&gt;=DS$5),IF(DS$5&gt;$N151,5,$K151)*10+IF(AND($F151&gt;=DS$5,$F151&lt;=DS$6),IF(AND($G151&gt;=DS$5,$G151&lt;=DS$6),5,IF($L151=1,2,1)),IF(AND($G151&gt;=DS$5,$G151&lt;=DS$6),IF($M151&gt;0,4,3),0)),IF(AND($D151&lt;=DS$6,$E151&gt;=DS$5),60,0)))</f>
        <v/>
      </c>
      <c r="DT151" s="80" t="str">
        <f>IF(OR($A151="",NOT(ISNUMBER($G151))),"",IF(AND($F151&lt;=DT$6,$G151&gt;=DT$5),IF(DT$5&gt;$N151,5,$K151)*10+IF(AND($F151&gt;=DT$5,$F151&lt;=DT$6),IF(AND($G151&gt;=DT$5,$G151&lt;=DT$6),5,IF($L151=1,2,1)),IF(AND($G151&gt;=DT$5,$G151&lt;=DT$6),IF($M151&gt;0,4,3),0)),IF(AND($D151&lt;=DT$6,$E151&gt;=DT$5),60,0)))</f>
        <v/>
      </c>
      <c r="DU151" s="80" t="str">
        <f>IF(OR($A151="",NOT(ISNUMBER($G151))),"",IF(AND($F151&lt;=DU$6,$G151&gt;=DU$5),IF(DU$5&gt;$N151,5,$K151)*10+IF(AND($F151&gt;=DU$5,$F151&lt;=DU$6),IF(AND($G151&gt;=DU$5,$G151&lt;=DU$6),5,IF($L151=1,2,1)),IF(AND($G151&gt;=DU$5,$G151&lt;=DU$6),IF($M151&gt;0,4,3),0)),IF(AND($D151&lt;=DU$6,$E151&gt;=DU$5),60,0)))</f>
        <v/>
      </c>
      <c r="DV151" s="80" t="str">
        <f>IF(OR($A151="",NOT(ISNUMBER($G151))),"",IF(AND($F151&lt;=DV$6,$G151&gt;=DV$5),IF(DV$5&gt;$N151,5,$K151)*10+IF(AND($F151&gt;=DV$5,$F151&lt;=DV$6),IF(AND($G151&gt;=DV$5,$G151&lt;=DV$6),5,IF($L151=1,2,1)),IF(AND($G151&gt;=DV$5,$G151&lt;=DV$6),IF($M151&gt;0,4,3),0)),IF(AND($D151&lt;=DV$6,$E151&gt;=DV$5),60,0)))</f>
        <v/>
      </c>
      <c r="DW151" s="80" t="str">
        <f>IF(OR($A151="",NOT(ISNUMBER($G151))),"",IF(AND($F151&lt;=DW$6,$G151&gt;=DW$5),IF(DW$5&gt;$N151,5,$K151)*10+IF(AND($F151&gt;=DW$5,$F151&lt;=DW$6),IF(AND($G151&gt;=DW$5,$G151&lt;=DW$6),5,IF($L151=1,2,1)),IF(AND($G151&gt;=DW$5,$G151&lt;=DW$6),IF($M151&gt;0,4,3),0)),IF(AND($D151&lt;=DW$6,$E151&gt;=DW$5),60,0)))</f>
        <v/>
      </c>
      <c r="DX151" s="80" t="str">
        <f>IF(OR($A151="",NOT(ISNUMBER($G151))),"",IF(AND($F151&lt;=DX$6,$G151&gt;=DX$5),IF(DX$5&gt;$N151,5,$K151)*10+IF(AND($F151&gt;=DX$5,$F151&lt;=DX$6),IF(AND($G151&gt;=DX$5,$G151&lt;=DX$6),5,IF($L151=1,2,1)),IF(AND($G151&gt;=DX$5,$G151&lt;=DX$6),IF($M151&gt;0,4,3),0)),IF(AND($D151&lt;=DX$6,$E151&gt;=DX$5),60,0)))</f>
        <v/>
      </c>
      <c r="DY151" s="80" t="str">
        <f>IF(OR($A151="",NOT(ISNUMBER($G151))),"",IF(AND($F151&lt;=DY$6,$G151&gt;=DY$5),IF(DY$5&gt;$N151,5,$K151)*10+IF(AND($F151&gt;=DY$5,$F151&lt;=DY$6),IF(AND($G151&gt;=DY$5,$G151&lt;=DY$6),5,IF($L151=1,2,1)),IF(AND($G151&gt;=DY$5,$G151&lt;=DY$6),IF($M151&gt;0,4,3),0)),IF(AND($D151&lt;=DY$6,$E151&gt;=DY$5),60,0)))</f>
        <v/>
      </c>
      <c r="DZ151" s="80" t="str">
        <f>IF(OR($A151="",NOT(ISNUMBER($G151))),"",IF(AND($F151&lt;=DZ$6,$G151&gt;=DZ$5),IF(DZ$5&gt;$N151,5,$K151)*10+IF(AND($F151&gt;=DZ$5,$F151&lt;=DZ$6),IF(AND($G151&gt;=DZ$5,$G151&lt;=DZ$6),5,IF($L151=1,2,1)),IF(AND($G151&gt;=DZ$5,$G151&lt;=DZ$6),IF($M151&gt;0,4,3),0)),IF(AND($D151&lt;=DZ$6,$E151&gt;=DZ$5),60,0)))</f>
        <v/>
      </c>
      <c r="EA151" s="80" t="str">
        <f>IF(OR($A151="",NOT(ISNUMBER($G151))),"",IF(AND($F151&lt;=EA$6,$G151&gt;=EA$5),IF(EA$5&gt;$N151,5,$K151)*10+IF(AND($F151&gt;=EA$5,$F151&lt;=EA$6),IF(AND($G151&gt;=EA$5,$G151&lt;=EA$6),5,IF($L151=1,2,1)),IF(AND($G151&gt;=EA$5,$G151&lt;=EA$6),IF($M151&gt;0,4,3),0)),IF(AND($D151&lt;=EA$6,$E151&gt;=EA$5),60,0)))</f>
        <v/>
      </c>
      <c r="EB151" s="80" t="str">
        <f>IF(OR($A151="",NOT(ISNUMBER($G151))),"",IF(AND($F151&lt;=EB$6,$G151&gt;=EB$5),IF(EB$5&gt;$N151,5,$K151)*10+IF(AND($F151&gt;=EB$5,$F151&lt;=EB$6),IF(AND($G151&gt;=EB$5,$G151&lt;=EB$6),5,IF($L151=1,2,1)),IF(AND($G151&gt;=EB$5,$G151&lt;=EB$6),IF($M151&gt;0,4,3),0)),IF(AND($D151&lt;=EB$6,$E151&gt;=EB$5),60,0)))</f>
        <v/>
      </c>
      <c r="EC151" s="80" t="str">
        <f>IF(OR($A151="",NOT(ISNUMBER($G151))),"",IF(AND($F151&lt;=EC$6,$G151&gt;=EC$5),IF(EC$5&gt;$N151,5,$K151)*10+IF(AND($F151&gt;=EC$5,$F151&lt;=EC$6),IF(AND($G151&gt;=EC$5,$G151&lt;=EC$6),5,IF($L151=1,2,1)),IF(AND($G151&gt;=EC$5,$G151&lt;=EC$6),IF($M151&gt;0,4,3),0)),IF(AND($D151&lt;=EC$6,$E151&gt;=EC$5),60,0)))</f>
        <v/>
      </c>
      <c r="ED151" s="80" t="str">
        <f>IF(OR($A151="",NOT(ISNUMBER($G151))),"",IF(AND($F151&lt;=ED$6,$G151&gt;=ED$5),IF(ED$5&gt;$N151,5,$K151)*10+IF(AND($F151&gt;=ED$5,$F151&lt;=ED$6),IF(AND($G151&gt;=ED$5,$G151&lt;=ED$6),5,IF($L151=1,2,1)),IF(AND($G151&gt;=ED$5,$G151&lt;=ED$6),IF($M151&gt;0,4,3),0)),IF(AND($D151&lt;=ED$6,$E151&gt;=ED$5),60,0)))</f>
        <v/>
      </c>
    </row>
    <row r="152" ht="18" customHeight="1">
      <c r="A152" s="52" t="str">
        <f>IF(Tasks!$B152="","",Tasks!$A152)</f>
        <v/>
      </c>
      <c r="B152" s="78" t="str">
        <f>IF(Tasks!$B152="","",Tasks!$B152)</f>
        <v/>
      </c>
      <c r="C152" s="25" t="str">
        <f>IF($B152="","",IF(AND(Tasks!$D152="",Tasks!$G152=""),"-",IF(Tasks!$D152="","",Tasks!$D152&amp;IF(OR(Tasks!$E152="",Tasks!$E152="FS"),IF(N(Tasks!$F152)=0,"","FS"),Tasks!$E152)&amp;IF(N(Tasks!$F152)=0,"",IF(Tasks!$F152&gt;0,"+","")&amp;Tasks!$F152))&amp;IF(AND(Tasks!$D152&lt;&gt;"",Tasks!$G152&lt;&gt;""),", ","")&amp;IF(Tasks!$G152="","",Tasks!$G152&amp;IF(OR(Tasks!$H152="",Tasks!$H152="FS"),IF(N(Tasks!$I152)=0,"","FS"),Tasks!$H152)&amp;IF(N(Tasks!$I152)=0,"",IF(Tasks!$I152&gt;0,"+","")&amp;Tasks!$I152))))</f>
        <v/>
      </c>
      <c r="D152" s="51" t="str">
        <f>IF(OR($B152="",Tasks!$Q152=""),"",Tasks!$Q152)</f>
        <v/>
      </c>
      <c r="E152" s="51" t="str">
        <f>IF(OR($B152="",Tasks!$R152=""),"",Tasks!$R152)</f>
        <v/>
      </c>
      <c r="F152" s="51" t="str">
        <f>IF(OR($B152="",Tasks!$S152=""),"",Tasks!$S152)</f>
        <v/>
      </c>
      <c r="G152" s="51" t="str">
        <f>IF(OR($B152="",Tasks!$T152=""),"",Tasks!$T152)</f>
        <v/>
      </c>
      <c r="H152" s="52" t="str">
        <f>IF($B152="","",Tasks!$AE152)</f>
        <v/>
      </c>
      <c r="I152" s="79" t="str">
        <f>IF($B152="","",Tasks!$AF152)</f>
        <v/>
      </c>
      <c r="J152" s="53" t="str">
        <f>IF(OR($B152="",Tasks!$V152=""),"",Tasks!$V152)</f>
        <v/>
      </c>
      <c r="K152" s="52" t="str">
        <f>IF($B152="","",Tasks!$AA152)</f>
        <v/>
      </c>
      <c r="L152" s="52" t="str">
        <f>IF($B152="","",Tasks!$AB152)</f>
        <v/>
      </c>
      <c r="M152" s="52" t="str">
        <f>IF($B152="","",Tasks!$Z152)</f>
        <v/>
      </c>
      <c r="N152" s="52" t="str">
        <f>IF(OR($B152="",Tasks!$AG152=""),"",Tasks!$AG152)</f>
        <v/>
      </c>
      <c r="O152" s="80" t="str">
        <f>IF(OR($A152="",NOT(ISNUMBER($G152))),"",IF(AND($F152&lt;=O$6,$G152&gt;=O$5),IF(O$5&gt;$N152,5,$K152)*10+IF(AND($F152&gt;=O$5,$F152&lt;=O$6),IF(AND($G152&gt;=O$5,$G152&lt;=O$6),5,IF($L152=1,2,1)),IF(AND($G152&gt;=O$5,$G152&lt;=O$6),IF($M152&gt;0,4,3),0)),IF(AND($D152&lt;=O$6,$E152&gt;=O$5),60,0)))</f>
        <v/>
      </c>
      <c r="P152" s="80" t="str">
        <f>IF(OR($A152="",NOT(ISNUMBER($G152))),"",IF(AND($F152&lt;=P$6,$G152&gt;=P$5),IF(P$5&gt;$N152,5,$K152)*10+IF(AND($F152&gt;=P$5,$F152&lt;=P$6),IF(AND($G152&gt;=P$5,$G152&lt;=P$6),5,IF($L152=1,2,1)),IF(AND($G152&gt;=P$5,$G152&lt;=P$6),IF($M152&gt;0,4,3),0)),IF(AND($D152&lt;=P$6,$E152&gt;=P$5),60,0)))</f>
        <v/>
      </c>
      <c r="Q152" s="80" t="str">
        <f>IF(OR($A152="",NOT(ISNUMBER($G152))),"",IF(AND($F152&lt;=Q$6,$G152&gt;=Q$5),IF(Q$5&gt;$N152,5,$K152)*10+IF(AND($F152&gt;=Q$5,$F152&lt;=Q$6),IF(AND($G152&gt;=Q$5,$G152&lt;=Q$6),5,IF($L152=1,2,1)),IF(AND($G152&gt;=Q$5,$G152&lt;=Q$6),IF($M152&gt;0,4,3),0)),IF(AND($D152&lt;=Q$6,$E152&gt;=Q$5),60,0)))</f>
        <v/>
      </c>
      <c r="R152" s="80" t="str">
        <f>IF(OR($A152="",NOT(ISNUMBER($G152))),"",IF(AND($F152&lt;=R$6,$G152&gt;=R$5),IF(R$5&gt;$N152,5,$K152)*10+IF(AND($F152&gt;=R$5,$F152&lt;=R$6),IF(AND($G152&gt;=R$5,$G152&lt;=R$6),5,IF($L152=1,2,1)),IF(AND($G152&gt;=R$5,$G152&lt;=R$6),IF($M152&gt;0,4,3),0)),IF(AND($D152&lt;=R$6,$E152&gt;=R$5),60,0)))</f>
        <v/>
      </c>
      <c r="S152" s="80" t="str">
        <f>IF(OR($A152="",NOT(ISNUMBER($G152))),"",IF(AND($F152&lt;=S$6,$G152&gt;=S$5),IF(S$5&gt;$N152,5,$K152)*10+IF(AND($F152&gt;=S$5,$F152&lt;=S$6),IF(AND($G152&gt;=S$5,$G152&lt;=S$6),5,IF($L152=1,2,1)),IF(AND($G152&gt;=S$5,$G152&lt;=S$6),IF($M152&gt;0,4,3),0)),IF(AND($D152&lt;=S$6,$E152&gt;=S$5),60,0)))</f>
        <v/>
      </c>
      <c r="T152" s="80" t="str">
        <f>IF(OR($A152="",NOT(ISNUMBER($G152))),"",IF(AND($F152&lt;=T$6,$G152&gt;=T$5),IF(T$5&gt;$N152,5,$K152)*10+IF(AND($F152&gt;=T$5,$F152&lt;=T$6),IF(AND($G152&gt;=T$5,$G152&lt;=T$6),5,IF($L152=1,2,1)),IF(AND($G152&gt;=T$5,$G152&lt;=T$6),IF($M152&gt;0,4,3),0)),IF(AND($D152&lt;=T$6,$E152&gt;=T$5),60,0)))</f>
        <v/>
      </c>
      <c r="U152" s="80" t="str">
        <f>IF(OR($A152="",NOT(ISNUMBER($G152))),"",IF(AND($F152&lt;=U$6,$G152&gt;=U$5),IF(U$5&gt;$N152,5,$K152)*10+IF(AND($F152&gt;=U$5,$F152&lt;=U$6),IF(AND($G152&gt;=U$5,$G152&lt;=U$6),5,IF($L152=1,2,1)),IF(AND($G152&gt;=U$5,$G152&lt;=U$6),IF($M152&gt;0,4,3),0)),IF(AND($D152&lt;=U$6,$E152&gt;=U$5),60,0)))</f>
        <v/>
      </c>
      <c r="V152" s="80" t="str">
        <f>IF(OR($A152="",NOT(ISNUMBER($G152))),"",IF(AND($F152&lt;=V$6,$G152&gt;=V$5),IF(V$5&gt;$N152,5,$K152)*10+IF(AND($F152&gt;=V$5,$F152&lt;=V$6),IF(AND($G152&gt;=V$5,$G152&lt;=V$6),5,IF($L152=1,2,1)),IF(AND($G152&gt;=V$5,$G152&lt;=V$6),IF($M152&gt;0,4,3),0)),IF(AND($D152&lt;=V$6,$E152&gt;=V$5),60,0)))</f>
        <v/>
      </c>
      <c r="W152" s="80" t="str">
        <f>IF(OR($A152="",NOT(ISNUMBER($G152))),"",IF(AND($F152&lt;=W$6,$G152&gt;=W$5),IF(W$5&gt;$N152,5,$K152)*10+IF(AND($F152&gt;=W$5,$F152&lt;=W$6),IF(AND($G152&gt;=W$5,$G152&lt;=W$6),5,IF($L152=1,2,1)),IF(AND($G152&gt;=W$5,$G152&lt;=W$6),IF($M152&gt;0,4,3),0)),IF(AND($D152&lt;=W$6,$E152&gt;=W$5),60,0)))</f>
        <v/>
      </c>
      <c r="X152" s="80" t="str">
        <f>IF(OR($A152="",NOT(ISNUMBER($G152))),"",IF(AND($F152&lt;=X$6,$G152&gt;=X$5),IF(X$5&gt;$N152,5,$K152)*10+IF(AND($F152&gt;=X$5,$F152&lt;=X$6),IF(AND($G152&gt;=X$5,$G152&lt;=X$6),5,IF($L152=1,2,1)),IF(AND($G152&gt;=X$5,$G152&lt;=X$6),IF($M152&gt;0,4,3),0)),IF(AND($D152&lt;=X$6,$E152&gt;=X$5),60,0)))</f>
        <v/>
      </c>
      <c r="Y152" s="80" t="str">
        <f>IF(OR($A152="",NOT(ISNUMBER($G152))),"",IF(AND($F152&lt;=Y$6,$G152&gt;=Y$5),IF(Y$5&gt;$N152,5,$K152)*10+IF(AND($F152&gt;=Y$5,$F152&lt;=Y$6),IF(AND($G152&gt;=Y$5,$G152&lt;=Y$6),5,IF($L152=1,2,1)),IF(AND($G152&gt;=Y$5,$G152&lt;=Y$6),IF($M152&gt;0,4,3),0)),IF(AND($D152&lt;=Y$6,$E152&gt;=Y$5),60,0)))</f>
        <v/>
      </c>
      <c r="Z152" s="80" t="str">
        <f>IF(OR($A152="",NOT(ISNUMBER($G152))),"",IF(AND($F152&lt;=Z$6,$G152&gt;=Z$5),IF(Z$5&gt;$N152,5,$K152)*10+IF(AND($F152&gt;=Z$5,$F152&lt;=Z$6),IF(AND($G152&gt;=Z$5,$G152&lt;=Z$6),5,IF($L152=1,2,1)),IF(AND($G152&gt;=Z$5,$G152&lt;=Z$6),IF($M152&gt;0,4,3),0)),IF(AND($D152&lt;=Z$6,$E152&gt;=Z$5),60,0)))</f>
        <v/>
      </c>
      <c r="AA152" s="80" t="str">
        <f>IF(OR($A152="",NOT(ISNUMBER($G152))),"",IF(AND($F152&lt;=AA$6,$G152&gt;=AA$5),IF(AA$5&gt;$N152,5,$K152)*10+IF(AND($F152&gt;=AA$5,$F152&lt;=AA$6),IF(AND($G152&gt;=AA$5,$G152&lt;=AA$6),5,IF($L152=1,2,1)),IF(AND($G152&gt;=AA$5,$G152&lt;=AA$6),IF($M152&gt;0,4,3),0)),IF(AND($D152&lt;=AA$6,$E152&gt;=AA$5),60,0)))</f>
        <v/>
      </c>
      <c r="AB152" s="80" t="str">
        <f>IF(OR($A152="",NOT(ISNUMBER($G152))),"",IF(AND($F152&lt;=AB$6,$G152&gt;=AB$5),IF(AB$5&gt;$N152,5,$K152)*10+IF(AND($F152&gt;=AB$5,$F152&lt;=AB$6),IF(AND($G152&gt;=AB$5,$G152&lt;=AB$6),5,IF($L152=1,2,1)),IF(AND($G152&gt;=AB$5,$G152&lt;=AB$6),IF($M152&gt;0,4,3),0)),IF(AND($D152&lt;=AB$6,$E152&gt;=AB$5),60,0)))</f>
        <v/>
      </c>
      <c r="AC152" s="80" t="str">
        <f>IF(OR($A152="",NOT(ISNUMBER($G152))),"",IF(AND($F152&lt;=AC$6,$G152&gt;=AC$5),IF(AC$5&gt;$N152,5,$K152)*10+IF(AND($F152&gt;=AC$5,$F152&lt;=AC$6),IF(AND($G152&gt;=AC$5,$G152&lt;=AC$6),5,IF($L152=1,2,1)),IF(AND($G152&gt;=AC$5,$G152&lt;=AC$6),IF($M152&gt;0,4,3),0)),IF(AND($D152&lt;=AC$6,$E152&gt;=AC$5),60,0)))</f>
        <v/>
      </c>
      <c r="AD152" s="80" t="str">
        <f>IF(OR($A152="",NOT(ISNUMBER($G152))),"",IF(AND($F152&lt;=AD$6,$G152&gt;=AD$5),IF(AD$5&gt;$N152,5,$K152)*10+IF(AND($F152&gt;=AD$5,$F152&lt;=AD$6),IF(AND($G152&gt;=AD$5,$G152&lt;=AD$6),5,IF($L152=1,2,1)),IF(AND($G152&gt;=AD$5,$G152&lt;=AD$6),IF($M152&gt;0,4,3),0)),IF(AND($D152&lt;=AD$6,$E152&gt;=AD$5),60,0)))</f>
        <v/>
      </c>
      <c r="AE152" s="80" t="str">
        <f>IF(OR($A152="",NOT(ISNUMBER($G152))),"",IF(AND($F152&lt;=AE$6,$G152&gt;=AE$5),IF(AE$5&gt;$N152,5,$K152)*10+IF(AND($F152&gt;=AE$5,$F152&lt;=AE$6),IF(AND($G152&gt;=AE$5,$G152&lt;=AE$6),5,IF($L152=1,2,1)),IF(AND($G152&gt;=AE$5,$G152&lt;=AE$6),IF($M152&gt;0,4,3),0)),IF(AND($D152&lt;=AE$6,$E152&gt;=AE$5),60,0)))</f>
        <v/>
      </c>
      <c r="AF152" s="80" t="str">
        <f>IF(OR($A152="",NOT(ISNUMBER($G152))),"",IF(AND($F152&lt;=AF$6,$G152&gt;=AF$5),IF(AF$5&gt;$N152,5,$K152)*10+IF(AND($F152&gt;=AF$5,$F152&lt;=AF$6),IF(AND($G152&gt;=AF$5,$G152&lt;=AF$6),5,IF($L152=1,2,1)),IF(AND($G152&gt;=AF$5,$G152&lt;=AF$6),IF($M152&gt;0,4,3),0)),IF(AND($D152&lt;=AF$6,$E152&gt;=AF$5),60,0)))</f>
        <v/>
      </c>
      <c r="AG152" s="80" t="str">
        <f>IF(OR($A152="",NOT(ISNUMBER($G152))),"",IF(AND($F152&lt;=AG$6,$G152&gt;=AG$5),IF(AG$5&gt;$N152,5,$K152)*10+IF(AND($F152&gt;=AG$5,$F152&lt;=AG$6),IF(AND($G152&gt;=AG$5,$G152&lt;=AG$6),5,IF($L152=1,2,1)),IF(AND($G152&gt;=AG$5,$G152&lt;=AG$6),IF($M152&gt;0,4,3),0)),IF(AND($D152&lt;=AG$6,$E152&gt;=AG$5),60,0)))</f>
        <v/>
      </c>
      <c r="AH152" s="80" t="str">
        <f>IF(OR($A152="",NOT(ISNUMBER($G152))),"",IF(AND($F152&lt;=AH$6,$G152&gt;=AH$5),IF(AH$5&gt;$N152,5,$K152)*10+IF(AND($F152&gt;=AH$5,$F152&lt;=AH$6),IF(AND($G152&gt;=AH$5,$G152&lt;=AH$6),5,IF($L152=1,2,1)),IF(AND($G152&gt;=AH$5,$G152&lt;=AH$6),IF($M152&gt;0,4,3),0)),IF(AND($D152&lt;=AH$6,$E152&gt;=AH$5),60,0)))</f>
        <v/>
      </c>
      <c r="AI152" s="80" t="str">
        <f>IF(OR($A152="",NOT(ISNUMBER($G152))),"",IF(AND($F152&lt;=AI$6,$G152&gt;=AI$5),IF(AI$5&gt;$N152,5,$K152)*10+IF(AND($F152&gt;=AI$5,$F152&lt;=AI$6),IF(AND($G152&gt;=AI$5,$G152&lt;=AI$6),5,IF($L152=1,2,1)),IF(AND($G152&gt;=AI$5,$G152&lt;=AI$6),IF($M152&gt;0,4,3),0)),IF(AND($D152&lt;=AI$6,$E152&gt;=AI$5),60,0)))</f>
        <v/>
      </c>
      <c r="AJ152" s="80" t="str">
        <f>IF(OR($A152="",NOT(ISNUMBER($G152))),"",IF(AND($F152&lt;=AJ$6,$G152&gt;=AJ$5),IF(AJ$5&gt;$N152,5,$K152)*10+IF(AND($F152&gt;=AJ$5,$F152&lt;=AJ$6),IF(AND($G152&gt;=AJ$5,$G152&lt;=AJ$6),5,IF($L152=1,2,1)),IF(AND($G152&gt;=AJ$5,$G152&lt;=AJ$6),IF($M152&gt;0,4,3),0)),IF(AND($D152&lt;=AJ$6,$E152&gt;=AJ$5),60,0)))</f>
        <v/>
      </c>
      <c r="AK152" s="80" t="str">
        <f>IF(OR($A152="",NOT(ISNUMBER($G152))),"",IF(AND($F152&lt;=AK$6,$G152&gt;=AK$5),IF(AK$5&gt;$N152,5,$K152)*10+IF(AND($F152&gt;=AK$5,$F152&lt;=AK$6),IF(AND($G152&gt;=AK$5,$G152&lt;=AK$6),5,IF($L152=1,2,1)),IF(AND($G152&gt;=AK$5,$G152&lt;=AK$6),IF($M152&gt;0,4,3),0)),IF(AND($D152&lt;=AK$6,$E152&gt;=AK$5),60,0)))</f>
        <v/>
      </c>
      <c r="AL152" s="80" t="str">
        <f>IF(OR($A152="",NOT(ISNUMBER($G152))),"",IF(AND($F152&lt;=AL$6,$G152&gt;=AL$5),IF(AL$5&gt;$N152,5,$K152)*10+IF(AND($F152&gt;=AL$5,$F152&lt;=AL$6),IF(AND($G152&gt;=AL$5,$G152&lt;=AL$6),5,IF($L152=1,2,1)),IF(AND($G152&gt;=AL$5,$G152&lt;=AL$6),IF($M152&gt;0,4,3),0)),IF(AND($D152&lt;=AL$6,$E152&gt;=AL$5),60,0)))</f>
        <v/>
      </c>
      <c r="AM152" s="80" t="str">
        <f>IF(OR($A152="",NOT(ISNUMBER($G152))),"",IF(AND($F152&lt;=AM$6,$G152&gt;=AM$5),IF(AM$5&gt;$N152,5,$K152)*10+IF(AND($F152&gt;=AM$5,$F152&lt;=AM$6),IF(AND($G152&gt;=AM$5,$G152&lt;=AM$6),5,IF($L152=1,2,1)),IF(AND($G152&gt;=AM$5,$G152&lt;=AM$6),IF($M152&gt;0,4,3),0)),IF(AND($D152&lt;=AM$6,$E152&gt;=AM$5),60,0)))</f>
        <v/>
      </c>
      <c r="AN152" s="80" t="str">
        <f>IF(OR($A152="",NOT(ISNUMBER($G152))),"",IF(AND($F152&lt;=AN$6,$G152&gt;=AN$5),IF(AN$5&gt;$N152,5,$K152)*10+IF(AND($F152&gt;=AN$5,$F152&lt;=AN$6),IF(AND($G152&gt;=AN$5,$G152&lt;=AN$6),5,IF($L152=1,2,1)),IF(AND($G152&gt;=AN$5,$G152&lt;=AN$6),IF($M152&gt;0,4,3),0)),IF(AND($D152&lt;=AN$6,$E152&gt;=AN$5),60,0)))</f>
        <v/>
      </c>
      <c r="AO152" s="80" t="str">
        <f>IF(OR($A152="",NOT(ISNUMBER($G152))),"",IF(AND($F152&lt;=AO$6,$G152&gt;=AO$5),IF(AO$5&gt;$N152,5,$K152)*10+IF(AND($F152&gt;=AO$5,$F152&lt;=AO$6),IF(AND($G152&gt;=AO$5,$G152&lt;=AO$6),5,IF($L152=1,2,1)),IF(AND($G152&gt;=AO$5,$G152&lt;=AO$6),IF($M152&gt;0,4,3),0)),IF(AND($D152&lt;=AO$6,$E152&gt;=AO$5),60,0)))</f>
        <v/>
      </c>
      <c r="AP152" s="80" t="str">
        <f>IF(OR($A152="",NOT(ISNUMBER($G152))),"",IF(AND($F152&lt;=AP$6,$G152&gt;=AP$5),IF(AP$5&gt;$N152,5,$K152)*10+IF(AND($F152&gt;=AP$5,$F152&lt;=AP$6),IF(AND($G152&gt;=AP$5,$G152&lt;=AP$6),5,IF($L152=1,2,1)),IF(AND($G152&gt;=AP$5,$G152&lt;=AP$6),IF($M152&gt;0,4,3),0)),IF(AND($D152&lt;=AP$6,$E152&gt;=AP$5),60,0)))</f>
        <v/>
      </c>
      <c r="AQ152" s="80" t="str">
        <f>IF(OR($A152="",NOT(ISNUMBER($G152))),"",IF(AND($F152&lt;=AQ$6,$G152&gt;=AQ$5),IF(AQ$5&gt;$N152,5,$K152)*10+IF(AND($F152&gt;=AQ$5,$F152&lt;=AQ$6),IF(AND($G152&gt;=AQ$5,$G152&lt;=AQ$6),5,IF($L152=1,2,1)),IF(AND($G152&gt;=AQ$5,$G152&lt;=AQ$6),IF($M152&gt;0,4,3),0)),IF(AND($D152&lt;=AQ$6,$E152&gt;=AQ$5),60,0)))</f>
        <v/>
      </c>
      <c r="AR152" s="80" t="str">
        <f>IF(OR($A152="",NOT(ISNUMBER($G152))),"",IF(AND($F152&lt;=AR$6,$G152&gt;=AR$5),IF(AR$5&gt;$N152,5,$K152)*10+IF(AND($F152&gt;=AR$5,$F152&lt;=AR$6),IF(AND($G152&gt;=AR$5,$G152&lt;=AR$6),5,IF($L152=1,2,1)),IF(AND($G152&gt;=AR$5,$G152&lt;=AR$6),IF($M152&gt;0,4,3),0)),IF(AND($D152&lt;=AR$6,$E152&gt;=AR$5),60,0)))</f>
        <v/>
      </c>
      <c r="AS152" s="80" t="str">
        <f>IF(OR($A152="",NOT(ISNUMBER($G152))),"",IF(AND($F152&lt;=AS$6,$G152&gt;=AS$5),IF(AS$5&gt;$N152,5,$K152)*10+IF(AND($F152&gt;=AS$5,$F152&lt;=AS$6),IF(AND($G152&gt;=AS$5,$G152&lt;=AS$6),5,IF($L152=1,2,1)),IF(AND($G152&gt;=AS$5,$G152&lt;=AS$6),IF($M152&gt;0,4,3),0)),IF(AND($D152&lt;=AS$6,$E152&gt;=AS$5),60,0)))</f>
        <v/>
      </c>
      <c r="AT152" s="80" t="str">
        <f>IF(OR($A152="",NOT(ISNUMBER($G152))),"",IF(AND($F152&lt;=AT$6,$G152&gt;=AT$5),IF(AT$5&gt;$N152,5,$K152)*10+IF(AND($F152&gt;=AT$5,$F152&lt;=AT$6),IF(AND($G152&gt;=AT$5,$G152&lt;=AT$6),5,IF($L152=1,2,1)),IF(AND($G152&gt;=AT$5,$G152&lt;=AT$6),IF($M152&gt;0,4,3),0)),IF(AND($D152&lt;=AT$6,$E152&gt;=AT$5),60,0)))</f>
        <v/>
      </c>
      <c r="AU152" s="80" t="str">
        <f>IF(OR($A152="",NOT(ISNUMBER($G152))),"",IF(AND($F152&lt;=AU$6,$G152&gt;=AU$5),IF(AU$5&gt;$N152,5,$K152)*10+IF(AND($F152&gt;=AU$5,$F152&lt;=AU$6),IF(AND($G152&gt;=AU$5,$G152&lt;=AU$6),5,IF($L152=1,2,1)),IF(AND($G152&gt;=AU$5,$G152&lt;=AU$6),IF($M152&gt;0,4,3),0)),IF(AND($D152&lt;=AU$6,$E152&gt;=AU$5),60,0)))</f>
        <v/>
      </c>
      <c r="AV152" s="80" t="str">
        <f>IF(OR($A152="",NOT(ISNUMBER($G152))),"",IF(AND($F152&lt;=AV$6,$G152&gt;=AV$5),IF(AV$5&gt;$N152,5,$K152)*10+IF(AND($F152&gt;=AV$5,$F152&lt;=AV$6),IF(AND($G152&gt;=AV$5,$G152&lt;=AV$6),5,IF($L152=1,2,1)),IF(AND($G152&gt;=AV$5,$G152&lt;=AV$6),IF($M152&gt;0,4,3),0)),IF(AND($D152&lt;=AV$6,$E152&gt;=AV$5),60,0)))</f>
        <v/>
      </c>
      <c r="AW152" s="80" t="str">
        <f>IF(OR($A152="",NOT(ISNUMBER($G152))),"",IF(AND($F152&lt;=AW$6,$G152&gt;=AW$5),IF(AW$5&gt;$N152,5,$K152)*10+IF(AND($F152&gt;=AW$5,$F152&lt;=AW$6),IF(AND($G152&gt;=AW$5,$G152&lt;=AW$6),5,IF($L152=1,2,1)),IF(AND($G152&gt;=AW$5,$G152&lt;=AW$6),IF($M152&gt;0,4,3),0)),IF(AND($D152&lt;=AW$6,$E152&gt;=AW$5),60,0)))</f>
        <v/>
      </c>
      <c r="AX152" s="80" t="str">
        <f>IF(OR($A152="",NOT(ISNUMBER($G152))),"",IF(AND($F152&lt;=AX$6,$G152&gt;=AX$5),IF(AX$5&gt;$N152,5,$K152)*10+IF(AND($F152&gt;=AX$5,$F152&lt;=AX$6),IF(AND($G152&gt;=AX$5,$G152&lt;=AX$6),5,IF($L152=1,2,1)),IF(AND($G152&gt;=AX$5,$G152&lt;=AX$6),IF($M152&gt;0,4,3),0)),IF(AND($D152&lt;=AX$6,$E152&gt;=AX$5),60,0)))</f>
        <v/>
      </c>
      <c r="AY152" s="80" t="str">
        <f>IF(OR($A152="",NOT(ISNUMBER($G152))),"",IF(AND($F152&lt;=AY$6,$G152&gt;=AY$5),IF(AY$5&gt;$N152,5,$K152)*10+IF(AND($F152&gt;=AY$5,$F152&lt;=AY$6),IF(AND($G152&gt;=AY$5,$G152&lt;=AY$6),5,IF($L152=1,2,1)),IF(AND($G152&gt;=AY$5,$G152&lt;=AY$6),IF($M152&gt;0,4,3),0)),IF(AND($D152&lt;=AY$6,$E152&gt;=AY$5),60,0)))</f>
        <v/>
      </c>
      <c r="AZ152" s="80" t="str">
        <f>IF(OR($A152="",NOT(ISNUMBER($G152))),"",IF(AND($F152&lt;=AZ$6,$G152&gt;=AZ$5),IF(AZ$5&gt;$N152,5,$K152)*10+IF(AND($F152&gt;=AZ$5,$F152&lt;=AZ$6),IF(AND($G152&gt;=AZ$5,$G152&lt;=AZ$6),5,IF($L152=1,2,1)),IF(AND($G152&gt;=AZ$5,$G152&lt;=AZ$6),IF($M152&gt;0,4,3),0)),IF(AND($D152&lt;=AZ$6,$E152&gt;=AZ$5),60,0)))</f>
        <v/>
      </c>
      <c r="BA152" s="80" t="str">
        <f>IF(OR($A152="",NOT(ISNUMBER($G152))),"",IF(AND($F152&lt;=BA$6,$G152&gt;=BA$5),IF(BA$5&gt;$N152,5,$K152)*10+IF(AND($F152&gt;=BA$5,$F152&lt;=BA$6),IF(AND($G152&gt;=BA$5,$G152&lt;=BA$6),5,IF($L152=1,2,1)),IF(AND($G152&gt;=BA$5,$G152&lt;=BA$6),IF($M152&gt;0,4,3),0)),IF(AND($D152&lt;=BA$6,$E152&gt;=BA$5),60,0)))</f>
        <v/>
      </c>
      <c r="BB152" s="80" t="str">
        <f>IF(OR($A152="",NOT(ISNUMBER($G152))),"",IF(AND($F152&lt;=BB$6,$G152&gt;=BB$5),IF(BB$5&gt;$N152,5,$K152)*10+IF(AND($F152&gt;=BB$5,$F152&lt;=BB$6),IF(AND($G152&gt;=BB$5,$G152&lt;=BB$6),5,IF($L152=1,2,1)),IF(AND($G152&gt;=BB$5,$G152&lt;=BB$6),IF($M152&gt;0,4,3),0)),IF(AND($D152&lt;=BB$6,$E152&gt;=BB$5),60,0)))</f>
        <v/>
      </c>
      <c r="BC152" s="80" t="str">
        <f>IF(OR($A152="",NOT(ISNUMBER($G152))),"",IF(AND($F152&lt;=BC$6,$G152&gt;=BC$5),IF(BC$5&gt;$N152,5,$K152)*10+IF(AND($F152&gt;=BC$5,$F152&lt;=BC$6),IF(AND($G152&gt;=BC$5,$G152&lt;=BC$6),5,IF($L152=1,2,1)),IF(AND($G152&gt;=BC$5,$G152&lt;=BC$6),IF($M152&gt;0,4,3),0)),IF(AND($D152&lt;=BC$6,$E152&gt;=BC$5),60,0)))</f>
        <v/>
      </c>
      <c r="BD152" s="80" t="str">
        <f>IF(OR($A152="",NOT(ISNUMBER($G152))),"",IF(AND($F152&lt;=BD$6,$G152&gt;=BD$5),IF(BD$5&gt;$N152,5,$K152)*10+IF(AND($F152&gt;=BD$5,$F152&lt;=BD$6),IF(AND($G152&gt;=BD$5,$G152&lt;=BD$6),5,IF($L152=1,2,1)),IF(AND($G152&gt;=BD$5,$G152&lt;=BD$6),IF($M152&gt;0,4,3),0)),IF(AND($D152&lt;=BD$6,$E152&gt;=BD$5),60,0)))</f>
        <v/>
      </c>
      <c r="BE152" s="80" t="str">
        <f>IF(OR($A152="",NOT(ISNUMBER($G152))),"",IF(AND($F152&lt;=BE$6,$G152&gt;=BE$5),IF(BE$5&gt;$N152,5,$K152)*10+IF(AND($F152&gt;=BE$5,$F152&lt;=BE$6),IF(AND($G152&gt;=BE$5,$G152&lt;=BE$6),5,IF($L152=1,2,1)),IF(AND($G152&gt;=BE$5,$G152&lt;=BE$6),IF($M152&gt;0,4,3),0)),IF(AND($D152&lt;=BE$6,$E152&gt;=BE$5),60,0)))</f>
        <v/>
      </c>
      <c r="BF152" s="80" t="str">
        <f>IF(OR($A152="",NOT(ISNUMBER($G152))),"",IF(AND($F152&lt;=BF$6,$G152&gt;=BF$5),IF(BF$5&gt;$N152,5,$K152)*10+IF(AND($F152&gt;=BF$5,$F152&lt;=BF$6),IF(AND($G152&gt;=BF$5,$G152&lt;=BF$6),5,IF($L152=1,2,1)),IF(AND($G152&gt;=BF$5,$G152&lt;=BF$6),IF($M152&gt;0,4,3),0)),IF(AND($D152&lt;=BF$6,$E152&gt;=BF$5),60,0)))</f>
        <v/>
      </c>
      <c r="BG152" s="80" t="str">
        <f>IF(OR($A152="",NOT(ISNUMBER($G152))),"",IF(AND($F152&lt;=BG$6,$G152&gt;=BG$5),IF(BG$5&gt;$N152,5,$K152)*10+IF(AND($F152&gt;=BG$5,$F152&lt;=BG$6),IF(AND($G152&gt;=BG$5,$G152&lt;=BG$6),5,IF($L152=1,2,1)),IF(AND($G152&gt;=BG$5,$G152&lt;=BG$6),IF($M152&gt;0,4,3),0)),IF(AND($D152&lt;=BG$6,$E152&gt;=BG$5),60,0)))</f>
        <v/>
      </c>
      <c r="BH152" s="80" t="str">
        <f>IF(OR($A152="",NOT(ISNUMBER($G152))),"",IF(AND($F152&lt;=BH$6,$G152&gt;=BH$5),IF(BH$5&gt;$N152,5,$K152)*10+IF(AND($F152&gt;=BH$5,$F152&lt;=BH$6),IF(AND($G152&gt;=BH$5,$G152&lt;=BH$6),5,IF($L152=1,2,1)),IF(AND($G152&gt;=BH$5,$G152&lt;=BH$6),IF($M152&gt;0,4,3),0)),IF(AND($D152&lt;=BH$6,$E152&gt;=BH$5),60,0)))</f>
        <v/>
      </c>
      <c r="BI152" s="80" t="str">
        <f>IF(OR($A152="",NOT(ISNUMBER($G152))),"",IF(AND($F152&lt;=BI$6,$G152&gt;=BI$5),IF(BI$5&gt;$N152,5,$K152)*10+IF(AND($F152&gt;=BI$5,$F152&lt;=BI$6),IF(AND($G152&gt;=BI$5,$G152&lt;=BI$6),5,IF($L152=1,2,1)),IF(AND($G152&gt;=BI$5,$G152&lt;=BI$6),IF($M152&gt;0,4,3),0)),IF(AND($D152&lt;=BI$6,$E152&gt;=BI$5),60,0)))</f>
        <v/>
      </c>
      <c r="BJ152" s="80" t="str">
        <f>IF(OR($A152="",NOT(ISNUMBER($G152))),"",IF(AND($F152&lt;=BJ$6,$G152&gt;=BJ$5),IF(BJ$5&gt;$N152,5,$K152)*10+IF(AND($F152&gt;=BJ$5,$F152&lt;=BJ$6),IF(AND($G152&gt;=BJ$5,$G152&lt;=BJ$6),5,IF($L152=1,2,1)),IF(AND($G152&gt;=BJ$5,$G152&lt;=BJ$6),IF($M152&gt;0,4,3),0)),IF(AND($D152&lt;=BJ$6,$E152&gt;=BJ$5),60,0)))</f>
        <v/>
      </c>
      <c r="BK152" s="80" t="str">
        <f>IF(OR($A152="",NOT(ISNUMBER($G152))),"",IF(AND($F152&lt;=BK$6,$G152&gt;=BK$5),IF(BK$5&gt;$N152,5,$K152)*10+IF(AND($F152&gt;=BK$5,$F152&lt;=BK$6),IF(AND($G152&gt;=BK$5,$G152&lt;=BK$6),5,IF($L152=1,2,1)),IF(AND($G152&gt;=BK$5,$G152&lt;=BK$6),IF($M152&gt;0,4,3),0)),IF(AND($D152&lt;=BK$6,$E152&gt;=BK$5),60,0)))</f>
        <v/>
      </c>
      <c r="BL152" s="80" t="str">
        <f>IF(OR($A152="",NOT(ISNUMBER($G152))),"",IF(AND($F152&lt;=BL$6,$G152&gt;=BL$5),IF(BL$5&gt;$N152,5,$K152)*10+IF(AND($F152&gt;=BL$5,$F152&lt;=BL$6),IF(AND($G152&gt;=BL$5,$G152&lt;=BL$6),5,IF($L152=1,2,1)),IF(AND($G152&gt;=BL$5,$G152&lt;=BL$6),IF($M152&gt;0,4,3),0)),IF(AND($D152&lt;=BL$6,$E152&gt;=BL$5),60,0)))</f>
        <v/>
      </c>
      <c r="BM152" s="80" t="str">
        <f>IF(OR($A152="",NOT(ISNUMBER($G152))),"",IF(AND($F152&lt;=BM$6,$G152&gt;=BM$5),IF(BM$5&gt;$N152,5,$K152)*10+IF(AND($F152&gt;=BM$5,$F152&lt;=BM$6),IF(AND($G152&gt;=BM$5,$G152&lt;=BM$6),5,IF($L152=1,2,1)),IF(AND($G152&gt;=BM$5,$G152&lt;=BM$6),IF($M152&gt;0,4,3),0)),IF(AND($D152&lt;=BM$6,$E152&gt;=BM$5),60,0)))</f>
        <v/>
      </c>
      <c r="BN152" s="80" t="str">
        <f>IF(OR($A152="",NOT(ISNUMBER($G152))),"",IF(AND($F152&lt;=BN$6,$G152&gt;=BN$5),IF(BN$5&gt;$N152,5,$K152)*10+IF(AND($F152&gt;=BN$5,$F152&lt;=BN$6),IF(AND($G152&gt;=BN$5,$G152&lt;=BN$6),5,IF($L152=1,2,1)),IF(AND($G152&gt;=BN$5,$G152&lt;=BN$6),IF($M152&gt;0,4,3),0)),IF(AND($D152&lt;=BN$6,$E152&gt;=BN$5),60,0)))</f>
        <v/>
      </c>
      <c r="BO152" s="80" t="str">
        <f>IF(OR($A152="",NOT(ISNUMBER($G152))),"",IF(AND($F152&lt;=BO$6,$G152&gt;=BO$5),IF(BO$5&gt;$N152,5,$K152)*10+IF(AND($F152&gt;=BO$5,$F152&lt;=BO$6),IF(AND($G152&gt;=BO$5,$G152&lt;=BO$6),5,IF($L152=1,2,1)),IF(AND($G152&gt;=BO$5,$G152&lt;=BO$6),IF($M152&gt;0,4,3),0)),IF(AND($D152&lt;=BO$6,$E152&gt;=BO$5),60,0)))</f>
        <v/>
      </c>
      <c r="BP152" s="80" t="str">
        <f>IF(OR($A152="",NOT(ISNUMBER($G152))),"",IF(AND($F152&lt;=BP$6,$G152&gt;=BP$5),IF(BP$5&gt;$N152,5,$K152)*10+IF(AND($F152&gt;=BP$5,$F152&lt;=BP$6),IF(AND($G152&gt;=BP$5,$G152&lt;=BP$6),5,IF($L152=1,2,1)),IF(AND($G152&gt;=BP$5,$G152&lt;=BP$6),IF($M152&gt;0,4,3),0)),IF(AND($D152&lt;=BP$6,$E152&gt;=BP$5),60,0)))</f>
        <v/>
      </c>
      <c r="BQ152" s="80" t="str">
        <f>IF(OR($A152="",NOT(ISNUMBER($G152))),"",IF(AND($F152&lt;=BQ$6,$G152&gt;=BQ$5),IF(BQ$5&gt;$N152,5,$K152)*10+IF(AND($F152&gt;=BQ$5,$F152&lt;=BQ$6),IF(AND($G152&gt;=BQ$5,$G152&lt;=BQ$6),5,IF($L152=1,2,1)),IF(AND($G152&gt;=BQ$5,$G152&lt;=BQ$6),IF($M152&gt;0,4,3),0)),IF(AND($D152&lt;=BQ$6,$E152&gt;=BQ$5),60,0)))</f>
        <v/>
      </c>
      <c r="BR152" s="80" t="str">
        <f>IF(OR($A152="",NOT(ISNUMBER($G152))),"",IF(AND($F152&lt;=BR$6,$G152&gt;=BR$5),IF(BR$5&gt;$N152,5,$K152)*10+IF(AND($F152&gt;=BR$5,$F152&lt;=BR$6),IF(AND($G152&gt;=BR$5,$G152&lt;=BR$6),5,IF($L152=1,2,1)),IF(AND($G152&gt;=BR$5,$G152&lt;=BR$6),IF($M152&gt;0,4,3),0)),IF(AND($D152&lt;=BR$6,$E152&gt;=BR$5),60,0)))</f>
        <v/>
      </c>
      <c r="BS152" s="80" t="str">
        <f>IF(OR($A152="",NOT(ISNUMBER($G152))),"",IF(AND($F152&lt;=BS$6,$G152&gt;=BS$5),IF(BS$5&gt;$N152,5,$K152)*10+IF(AND($F152&gt;=BS$5,$F152&lt;=BS$6),IF(AND($G152&gt;=BS$5,$G152&lt;=BS$6),5,IF($L152=1,2,1)),IF(AND($G152&gt;=BS$5,$G152&lt;=BS$6),IF($M152&gt;0,4,3),0)),IF(AND($D152&lt;=BS$6,$E152&gt;=BS$5),60,0)))</f>
        <v/>
      </c>
      <c r="BT152" s="80" t="str">
        <f>IF(OR($A152="",NOT(ISNUMBER($G152))),"",IF(AND($F152&lt;=BT$6,$G152&gt;=BT$5),IF(BT$5&gt;$N152,5,$K152)*10+IF(AND($F152&gt;=BT$5,$F152&lt;=BT$6),IF(AND($G152&gt;=BT$5,$G152&lt;=BT$6),5,IF($L152=1,2,1)),IF(AND($G152&gt;=BT$5,$G152&lt;=BT$6),IF($M152&gt;0,4,3),0)),IF(AND($D152&lt;=BT$6,$E152&gt;=BT$5),60,0)))</f>
        <v/>
      </c>
      <c r="BU152" s="80" t="str">
        <f>IF(OR($A152="",NOT(ISNUMBER($G152))),"",IF(AND($F152&lt;=BU$6,$G152&gt;=BU$5),IF(BU$5&gt;$N152,5,$K152)*10+IF(AND($F152&gt;=BU$5,$F152&lt;=BU$6),IF(AND($G152&gt;=BU$5,$G152&lt;=BU$6),5,IF($L152=1,2,1)),IF(AND($G152&gt;=BU$5,$G152&lt;=BU$6),IF($M152&gt;0,4,3),0)),IF(AND($D152&lt;=BU$6,$E152&gt;=BU$5),60,0)))</f>
        <v/>
      </c>
      <c r="BV152" s="80" t="str">
        <f>IF(OR($A152="",NOT(ISNUMBER($G152))),"",IF(AND($F152&lt;=BV$6,$G152&gt;=BV$5),IF(BV$5&gt;$N152,5,$K152)*10+IF(AND($F152&gt;=BV$5,$F152&lt;=BV$6),IF(AND($G152&gt;=BV$5,$G152&lt;=BV$6),5,IF($L152=1,2,1)),IF(AND($G152&gt;=BV$5,$G152&lt;=BV$6),IF($M152&gt;0,4,3),0)),IF(AND($D152&lt;=BV$6,$E152&gt;=BV$5),60,0)))</f>
        <v/>
      </c>
      <c r="BW152" s="80" t="str">
        <f>IF(OR($A152="",NOT(ISNUMBER($G152))),"",IF(AND($F152&lt;=BW$6,$G152&gt;=BW$5),IF(BW$5&gt;$N152,5,$K152)*10+IF(AND($F152&gt;=BW$5,$F152&lt;=BW$6),IF(AND($G152&gt;=BW$5,$G152&lt;=BW$6),5,IF($L152=1,2,1)),IF(AND($G152&gt;=BW$5,$G152&lt;=BW$6),IF($M152&gt;0,4,3),0)),IF(AND($D152&lt;=BW$6,$E152&gt;=BW$5),60,0)))</f>
        <v/>
      </c>
      <c r="BX152" s="80" t="str">
        <f>IF(OR($A152="",NOT(ISNUMBER($G152))),"",IF(AND($F152&lt;=BX$6,$G152&gt;=BX$5),IF(BX$5&gt;$N152,5,$K152)*10+IF(AND($F152&gt;=BX$5,$F152&lt;=BX$6),IF(AND($G152&gt;=BX$5,$G152&lt;=BX$6),5,IF($L152=1,2,1)),IF(AND($G152&gt;=BX$5,$G152&lt;=BX$6),IF($M152&gt;0,4,3),0)),IF(AND($D152&lt;=BX$6,$E152&gt;=BX$5),60,0)))</f>
        <v/>
      </c>
      <c r="BY152" s="80" t="str">
        <f>IF(OR($A152="",NOT(ISNUMBER($G152))),"",IF(AND($F152&lt;=BY$6,$G152&gt;=BY$5),IF(BY$5&gt;$N152,5,$K152)*10+IF(AND($F152&gt;=BY$5,$F152&lt;=BY$6),IF(AND($G152&gt;=BY$5,$G152&lt;=BY$6),5,IF($L152=1,2,1)),IF(AND($G152&gt;=BY$5,$G152&lt;=BY$6),IF($M152&gt;0,4,3),0)),IF(AND($D152&lt;=BY$6,$E152&gt;=BY$5),60,0)))</f>
        <v/>
      </c>
      <c r="BZ152" s="80" t="str">
        <f>IF(OR($A152="",NOT(ISNUMBER($G152))),"",IF(AND($F152&lt;=BZ$6,$G152&gt;=BZ$5),IF(BZ$5&gt;$N152,5,$K152)*10+IF(AND($F152&gt;=BZ$5,$F152&lt;=BZ$6),IF(AND($G152&gt;=BZ$5,$G152&lt;=BZ$6),5,IF($L152=1,2,1)),IF(AND($G152&gt;=BZ$5,$G152&lt;=BZ$6),IF($M152&gt;0,4,3),0)),IF(AND($D152&lt;=BZ$6,$E152&gt;=BZ$5),60,0)))</f>
        <v/>
      </c>
      <c r="CA152" s="80" t="str">
        <f>IF(OR($A152="",NOT(ISNUMBER($G152))),"",IF(AND($F152&lt;=CA$6,$G152&gt;=CA$5),IF(CA$5&gt;$N152,5,$K152)*10+IF(AND($F152&gt;=CA$5,$F152&lt;=CA$6),IF(AND($G152&gt;=CA$5,$G152&lt;=CA$6),5,IF($L152=1,2,1)),IF(AND($G152&gt;=CA$5,$G152&lt;=CA$6),IF($M152&gt;0,4,3),0)),IF(AND($D152&lt;=CA$6,$E152&gt;=CA$5),60,0)))</f>
        <v/>
      </c>
      <c r="CB152" s="80" t="str">
        <f>IF(OR($A152="",NOT(ISNUMBER($G152))),"",IF(AND($F152&lt;=CB$6,$G152&gt;=CB$5),IF(CB$5&gt;$N152,5,$K152)*10+IF(AND($F152&gt;=CB$5,$F152&lt;=CB$6),IF(AND($G152&gt;=CB$5,$G152&lt;=CB$6),5,IF($L152=1,2,1)),IF(AND($G152&gt;=CB$5,$G152&lt;=CB$6),IF($M152&gt;0,4,3),0)),IF(AND($D152&lt;=CB$6,$E152&gt;=CB$5),60,0)))</f>
        <v/>
      </c>
      <c r="CC152" s="80" t="str">
        <f>IF(OR($A152="",NOT(ISNUMBER($G152))),"",IF(AND($F152&lt;=CC$6,$G152&gt;=CC$5),IF(CC$5&gt;$N152,5,$K152)*10+IF(AND($F152&gt;=CC$5,$F152&lt;=CC$6),IF(AND($G152&gt;=CC$5,$G152&lt;=CC$6),5,IF($L152=1,2,1)),IF(AND($G152&gt;=CC$5,$G152&lt;=CC$6),IF($M152&gt;0,4,3),0)),IF(AND($D152&lt;=CC$6,$E152&gt;=CC$5),60,0)))</f>
        <v/>
      </c>
      <c r="CD152" s="80" t="str">
        <f>IF(OR($A152="",NOT(ISNUMBER($G152))),"",IF(AND($F152&lt;=CD$6,$G152&gt;=CD$5),IF(CD$5&gt;$N152,5,$K152)*10+IF(AND($F152&gt;=CD$5,$F152&lt;=CD$6),IF(AND($G152&gt;=CD$5,$G152&lt;=CD$6),5,IF($L152=1,2,1)),IF(AND($G152&gt;=CD$5,$G152&lt;=CD$6),IF($M152&gt;0,4,3),0)),IF(AND($D152&lt;=CD$6,$E152&gt;=CD$5),60,0)))</f>
        <v/>
      </c>
      <c r="CE152" s="80" t="str">
        <f>IF(OR($A152="",NOT(ISNUMBER($G152))),"",IF(AND($F152&lt;=CE$6,$G152&gt;=CE$5),IF(CE$5&gt;$N152,5,$K152)*10+IF(AND($F152&gt;=CE$5,$F152&lt;=CE$6),IF(AND($G152&gt;=CE$5,$G152&lt;=CE$6),5,IF($L152=1,2,1)),IF(AND($G152&gt;=CE$5,$G152&lt;=CE$6),IF($M152&gt;0,4,3),0)),IF(AND($D152&lt;=CE$6,$E152&gt;=CE$5),60,0)))</f>
        <v/>
      </c>
      <c r="CF152" s="80" t="str">
        <f>IF(OR($A152="",NOT(ISNUMBER($G152))),"",IF(AND($F152&lt;=CF$6,$G152&gt;=CF$5),IF(CF$5&gt;$N152,5,$K152)*10+IF(AND($F152&gt;=CF$5,$F152&lt;=CF$6),IF(AND($G152&gt;=CF$5,$G152&lt;=CF$6),5,IF($L152=1,2,1)),IF(AND($G152&gt;=CF$5,$G152&lt;=CF$6),IF($M152&gt;0,4,3),0)),IF(AND($D152&lt;=CF$6,$E152&gt;=CF$5),60,0)))</f>
        <v/>
      </c>
      <c r="CG152" s="80" t="str">
        <f>IF(OR($A152="",NOT(ISNUMBER($G152))),"",IF(AND($F152&lt;=CG$6,$G152&gt;=CG$5),IF(CG$5&gt;$N152,5,$K152)*10+IF(AND($F152&gt;=CG$5,$F152&lt;=CG$6),IF(AND($G152&gt;=CG$5,$G152&lt;=CG$6),5,IF($L152=1,2,1)),IF(AND($G152&gt;=CG$5,$G152&lt;=CG$6),IF($M152&gt;0,4,3),0)),IF(AND($D152&lt;=CG$6,$E152&gt;=CG$5),60,0)))</f>
        <v/>
      </c>
      <c r="CH152" s="80" t="str">
        <f>IF(OR($A152="",NOT(ISNUMBER($G152))),"",IF(AND($F152&lt;=CH$6,$G152&gt;=CH$5),IF(CH$5&gt;$N152,5,$K152)*10+IF(AND($F152&gt;=CH$5,$F152&lt;=CH$6),IF(AND($G152&gt;=CH$5,$G152&lt;=CH$6),5,IF($L152=1,2,1)),IF(AND($G152&gt;=CH$5,$G152&lt;=CH$6),IF($M152&gt;0,4,3),0)),IF(AND($D152&lt;=CH$6,$E152&gt;=CH$5),60,0)))</f>
        <v/>
      </c>
      <c r="CI152" s="80" t="str">
        <f>IF(OR($A152="",NOT(ISNUMBER($G152))),"",IF(AND($F152&lt;=CI$6,$G152&gt;=CI$5),IF(CI$5&gt;$N152,5,$K152)*10+IF(AND($F152&gt;=CI$5,$F152&lt;=CI$6),IF(AND($G152&gt;=CI$5,$G152&lt;=CI$6),5,IF($L152=1,2,1)),IF(AND($G152&gt;=CI$5,$G152&lt;=CI$6),IF($M152&gt;0,4,3),0)),IF(AND($D152&lt;=CI$6,$E152&gt;=CI$5),60,0)))</f>
        <v/>
      </c>
      <c r="CJ152" s="80" t="str">
        <f>IF(OR($A152="",NOT(ISNUMBER($G152))),"",IF(AND($F152&lt;=CJ$6,$G152&gt;=CJ$5),IF(CJ$5&gt;$N152,5,$K152)*10+IF(AND($F152&gt;=CJ$5,$F152&lt;=CJ$6),IF(AND($G152&gt;=CJ$5,$G152&lt;=CJ$6),5,IF($L152=1,2,1)),IF(AND($G152&gt;=CJ$5,$G152&lt;=CJ$6),IF($M152&gt;0,4,3),0)),IF(AND($D152&lt;=CJ$6,$E152&gt;=CJ$5),60,0)))</f>
        <v/>
      </c>
      <c r="CK152" s="80" t="str">
        <f>IF(OR($A152="",NOT(ISNUMBER($G152))),"",IF(AND($F152&lt;=CK$6,$G152&gt;=CK$5),IF(CK$5&gt;$N152,5,$K152)*10+IF(AND($F152&gt;=CK$5,$F152&lt;=CK$6),IF(AND($G152&gt;=CK$5,$G152&lt;=CK$6),5,IF($L152=1,2,1)),IF(AND($G152&gt;=CK$5,$G152&lt;=CK$6),IF($M152&gt;0,4,3),0)),IF(AND($D152&lt;=CK$6,$E152&gt;=CK$5),60,0)))</f>
        <v/>
      </c>
      <c r="CL152" s="80" t="str">
        <f>IF(OR($A152="",NOT(ISNUMBER($G152))),"",IF(AND($F152&lt;=CL$6,$G152&gt;=CL$5),IF(CL$5&gt;$N152,5,$K152)*10+IF(AND($F152&gt;=CL$5,$F152&lt;=CL$6),IF(AND($G152&gt;=CL$5,$G152&lt;=CL$6),5,IF($L152=1,2,1)),IF(AND($G152&gt;=CL$5,$G152&lt;=CL$6),IF($M152&gt;0,4,3),0)),IF(AND($D152&lt;=CL$6,$E152&gt;=CL$5),60,0)))</f>
        <v/>
      </c>
      <c r="CM152" s="80" t="str">
        <f>IF(OR($A152="",NOT(ISNUMBER($G152))),"",IF(AND($F152&lt;=CM$6,$G152&gt;=CM$5),IF(CM$5&gt;$N152,5,$K152)*10+IF(AND($F152&gt;=CM$5,$F152&lt;=CM$6),IF(AND($G152&gt;=CM$5,$G152&lt;=CM$6),5,IF($L152=1,2,1)),IF(AND($G152&gt;=CM$5,$G152&lt;=CM$6),IF($M152&gt;0,4,3),0)),IF(AND($D152&lt;=CM$6,$E152&gt;=CM$5),60,0)))</f>
        <v/>
      </c>
      <c r="CN152" s="80" t="str">
        <f>IF(OR($A152="",NOT(ISNUMBER($G152))),"",IF(AND($F152&lt;=CN$6,$G152&gt;=CN$5),IF(CN$5&gt;$N152,5,$K152)*10+IF(AND($F152&gt;=CN$5,$F152&lt;=CN$6),IF(AND($G152&gt;=CN$5,$G152&lt;=CN$6),5,IF($L152=1,2,1)),IF(AND($G152&gt;=CN$5,$G152&lt;=CN$6),IF($M152&gt;0,4,3),0)),IF(AND($D152&lt;=CN$6,$E152&gt;=CN$5),60,0)))</f>
        <v/>
      </c>
      <c r="CO152" s="80" t="str">
        <f>IF(OR($A152="",NOT(ISNUMBER($G152))),"",IF(AND($F152&lt;=CO$6,$G152&gt;=CO$5),IF(CO$5&gt;$N152,5,$K152)*10+IF(AND($F152&gt;=CO$5,$F152&lt;=CO$6),IF(AND($G152&gt;=CO$5,$G152&lt;=CO$6),5,IF($L152=1,2,1)),IF(AND($G152&gt;=CO$5,$G152&lt;=CO$6),IF($M152&gt;0,4,3),0)),IF(AND($D152&lt;=CO$6,$E152&gt;=CO$5),60,0)))</f>
        <v/>
      </c>
      <c r="CP152" s="80" t="str">
        <f>IF(OR($A152="",NOT(ISNUMBER($G152))),"",IF(AND($F152&lt;=CP$6,$G152&gt;=CP$5),IF(CP$5&gt;$N152,5,$K152)*10+IF(AND($F152&gt;=CP$5,$F152&lt;=CP$6),IF(AND($G152&gt;=CP$5,$G152&lt;=CP$6),5,IF($L152=1,2,1)),IF(AND($G152&gt;=CP$5,$G152&lt;=CP$6),IF($M152&gt;0,4,3),0)),IF(AND($D152&lt;=CP$6,$E152&gt;=CP$5),60,0)))</f>
        <v/>
      </c>
      <c r="CQ152" s="80" t="str">
        <f>IF(OR($A152="",NOT(ISNUMBER($G152))),"",IF(AND($F152&lt;=CQ$6,$G152&gt;=CQ$5),IF(CQ$5&gt;$N152,5,$K152)*10+IF(AND($F152&gt;=CQ$5,$F152&lt;=CQ$6),IF(AND($G152&gt;=CQ$5,$G152&lt;=CQ$6),5,IF($L152=1,2,1)),IF(AND($G152&gt;=CQ$5,$G152&lt;=CQ$6),IF($M152&gt;0,4,3),0)),IF(AND($D152&lt;=CQ$6,$E152&gt;=CQ$5),60,0)))</f>
        <v/>
      </c>
      <c r="CR152" s="80" t="str">
        <f>IF(OR($A152="",NOT(ISNUMBER($G152))),"",IF(AND($F152&lt;=CR$6,$G152&gt;=CR$5),IF(CR$5&gt;$N152,5,$K152)*10+IF(AND($F152&gt;=CR$5,$F152&lt;=CR$6),IF(AND($G152&gt;=CR$5,$G152&lt;=CR$6),5,IF($L152=1,2,1)),IF(AND($G152&gt;=CR$5,$G152&lt;=CR$6),IF($M152&gt;0,4,3),0)),IF(AND($D152&lt;=CR$6,$E152&gt;=CR$5),60,0)))</f>
        <v/>
      </c>
      <c r="CS152" s="80" t="str">
        <f>IF(OR($A152="",NOT(ISNUMBER($G152))),"",IF(AND($F152&lt;=CS$6,$G152&gt;=CS$5),IF(CS$5&gt;$N152,5,$K152)*10+IF(AND($F152&gt;=CS$5,$F152&lt;=CS$6),IF(AND($G152&gt;=CS$5,$G152&lt;=CS$6),5,IF($L152=1,2,1)),IF(AND($G152&gt;=CS$5,$G152&lt;=CS$6),IF($M152&gt;0,4,3),0)),IF(AND($D152&lt;=CS$6,$E152&gt;=CS$5),60,0)))</f>
        <v/>
      </c>
      <c r="CT152" s="80" t="str">
        <f>IF(OR($A152="",NOT(ISNUMBER($G152))),"",IF(AND($F152&lt;=CT$6,$G152&gt;=CT$5),IF(CT$5&gt;$N152,5,$K152)*10+IF(AND($F152&gt;=CT$5,$F152&lt;=CT$6),IF(AND($G152&gt;=CT$5,$G152&lt;=CT$6),5,IF($L152=1,2,1)),IF(AND($G152&gt;=CT$5,$G152&lt;=CT$6),IF($M152&gt;0,4,3),0)),IF(AND($D152&lt;=CT$6,$E152&gt;=CT$5),60,0)))</f>
        <v/>
      </c>
      <c r="CU152" s="80" t="str">
        <f>IF(OR($A152="",NOT(ISNUMBER($G152))),"",IF(AND($F152&lt;=CU$6,$G152&gt;=CU$5),IF(CU$5&gt;$N152,5,$K152)*10+IF(AND($F152&gt;=CU$5,$F152&lt;=CU$6),IF(AND($G152&gt;=CU$5,$G152&lt;=CU$6),5,IF($L152=1,2,1)),IF(AND($G152&gt;=CU$5,$G152&lt;=CU$6),IF($M152&gt;0,4,3),0)),IF(AND($D152&lt;=CU$6,$E152&gt;=CU$5),60,0)))</f>
        <v/>
      </c>
      <c r="CV152" s="80" t="str">
        <f>IF(OR($A152="",NOT(ISNUMBER($G152))),"",IF(AND($F152&lt;=CV$6,$G152&gt;=CV$5),IF(CV$5&gt;$N152,5,$K152)*10+IF(AND($F152&gt;=CV$5,$F152&lt;=CV$6),IF(AND($G152&gt;=CV$5,$G152&lt;=CV$6),5,IF($L152=1,2,1)),IF(AND($G152&gt;=CV$5,$G152&lt;=CV$6),IF($M152&gt;0,4,3),0)),IF(AND($D152&lt;=CV$6,$E152&gt;=CV$5),60,0)))</f>
        <v/>
      </c>
      <c r="CW152" s="80" t="str">
        <f>IF(OR($A152="",NOT(ISNUMBER($G152))),"",IF(AND($F152&lt;=CW$6,$G152&gt;=CW$5),IF(CW$5&gt;$N152,5,$K152)*10+IF(AND($F152&gt;=CW$5,$F152&lt;=CW$6),IF(AND($G152&gt;=CW$5,$G152&lt;=CW$6),5,IF($L152=1,2,1)),IF(AND($G152&gt;=CW$5,$G152&lt;=CW$6),IF($M152&gt;0,4,3),0)),IF(AND($D152&lt;=CW$6,$E152&gt;=CW$5),60,0)))</f>
        <v/>
      </c>
      <c r="CX152" s="80" t="str">
        <f>IF(OR($A152="",NOT(ISNUMBER($G152))),"",IF(AND($F152&lt;=CX$6,$G152&gt;=CX$5),IF(CX$5&gt;$N152,5,$K152)*10+IF(AND($F152&gt;=CX$5,$F152&lt;=CX$6),IF(AND($G152&gt;=CX$5,$G152&lt;=CX$6),5,IF($L152=1,2,1)),IF(AND($G152&gt;=CX$5,$G152&lt;=CX$6),IF($M152&gt;0,4,3),0)),IF(AND($D152&lt;=CX$6,$E152&gt;=CX$5),60,0)))</f>
        <v/>
      </c>
      <c r="CY152" s="80" t="str">
        <f>IF(OR($A152="",NOT(ISNUMBER($G152))),"",IF(AND($F152&lt;=CY$6,$G152&gt;=CY$5),IF(CY$5&gt;$N152,5,$K152)*10+IF(AND($F152&gt;=CY$5,$F152&lt;=CY$6),IF(AND($G152&gt;=CY$5,$G152&lt;=CY$6),5,IF($L152=1,2,1)),IF(AND($G152&gt;=CY$5,$G152&lt;=CY$6),IF($M152&gt;0,4,3),0)),IF(AND($D152&lt;=CY$6,$E152&gt;=CY$5),60,0)))</f>
        <v/>
      </c>
      <c r="CZ152" s="80" t="str">
        <f>IF(OR($A152="",NOT(ISNUMBER($G152))),"",IF(AND($F152&lt;=CZ$6,$G152&gt;=CZ$5),IF(CZ$5&gt;$N152,5,$K152)*10+IF(AND($F152&gt;=CZ$5,$F152&lt;=CZ$6),IF(AND($G152&gt;=CZ$5,$G152&lt;=CZ$6),5,IF($L152=1,2,1)),IF(AND($G152&gt;=CZ$5,$G152&lt;=CZ$6),IF($M152&gt;0,4,3),0)),IF(AND($D152&lt;=CZ$6,$E152&gt;=CZ$5),60,0)))</f>
        <v/>
      </c>
      <c r="DA152" s="80" t="str">
        <f>IF(OR($A152="",NOT(ISNUMBER($G152))),"",IF(AND($F152&lt;=DA$6,$G152&gt;=DA$5),IF(DA$5&gt;$N152,5,$K152)*10+IF(AND($F152&gt;=DA$5,$F152&lt;=DA$6),IF(AND($G152&gt;=DA$5,$G152&lt;=DA$6),5,IF($L152=1,2,1)),IF(AND($G152&gt;=DA$5,$G152&lt;=DA$6),IF($M152&gt;0,4,3),0)),IF(AND($D152&lt;=DA$6,$E152&gt;=DA$5),60,0)))</f>
        <v/>
      </c>
      <c r="DB152" s="80" t="str">
        <f>IF(OR($A152="",NOT(ISNUMBER($G152))),"",IF(AND($F152&lt;=DB$6,$G152&gt;=DB$5),IF(DB$5&gt;$N152,5,$K152)*10+IF(AND($F152&gt;=DB$5,$F152&lt;=DB$6),IF(AND($G152&gt;=DB$5,$G152&lt;=DB$6),5,IF($L152=1,2,1)),IF(AND($G152&gt;=DB$5,$G152&lt;=DB$6),IF($M152&gt;0,4,3),0)),IF(AND($D152&lt;=DB$6,$E152&gt;=DB$5),60,0)))</f>
        <v/>
      </c>
      <c r="DC152" s="80" t="str">
        <f>IF(OR($A152="",NOT(ISNUMBER($G152))),"",IF(AND($F152&lt;=DC$6,$G152&gt;=DC$5),IF(DC$5&gt;$N152,5,$K152)*10+IF(AND($F152&gt;=DC$5,$F152&lt;=DC$6),IF(AND($G152&gt;=DC$5,$G152&lt;=DC$6),5,IF($L152=1,2,1)),IF(AND($G152&gt;=DC$5,$G152&lt;=DC$6),IF($M152&gt;0,4,3),0)),IF(AND($D152&lt;=DC$6,$E152&gt;=DC$5),60,0)))</f>
        <v/>
      </c>
      <c r="DD152" s="80" t="str">
        <f>IF(OR($A152="",NOT(ISNUMBER($G152))),"",IF(AND($F152&lt;=DD$6,$G152&gt;=DD$5),IF(DD$5&gt;$N152,5,$K152)*10+IF(AND($F152&gt;=DD$5,$F152&lt;=DD$6),IF(AND($G152&gt;=DD$5,$G152&lt;=DD$6),5,IF($L152=1,2,1)),IF(AND($G152&gt;=DD$5,$G152&lt;=DD$6),IF($M152&gt;0,4,3),0)),IF(AND($D152&lt;=DD$6,$E152&gt;=DD$5),60,0)))</f>
        <v/>
      </c>
      <c r="DE152" s="80" t="str">
        <f>IF(OR($A152="",NOT(ISNUMBER($G152))),"",IF(AND($F152&lt;=DE$6,$G152&gt;=DE$5),IF(DE$5&gt;$N152,5,$K152)*10+IF(AND($F152&gt;=DE$5,$F152&lt;=DE$6),IF(AND($G152&gt;=DE$5,$G152&lt;=DE$6),5,IF($L152=1,2,1)),IF(AND($G152&gt;=DE$5,$G152&lt;=DE$6),IF($M152&gt;0,4,3),0)),IF(AND($D152&lt;=DE$6,$E152&gt;=DE$5),60,0)))</f>
        <v/>
      </c>
      <c r="DF152" s="80" t="str">
        <f>IF(OR($A152="",NOT(ISNUMBER($G152))),"",IF(AND($F152&lt;=DF$6,$G152&gt;=DF$5),IF(DF$5&gt;$N152,5,$K152)*10+IF(AND($F152&gt;=DF$5,$F152&lt;=DF$6),IF(AND($G152&gt;=DF$5,$G152&lt;=DF$6),5,IF($L152=1,2,1)),IF(AND($G152&gt;=DF$5,$G152&lt;=DF$6),IF($M152&gt;0,4,3),0)),IF(AND($D152&lt;=DF$6,$E152&gt;=DF$5),60,0)))</f>
        <v/>
      </c>
      <c r="DG152" s="80" t="str">
        <f>IF(OR($A152="",NOT(ISNUMBER($G152))),"",IF(AND($F152&lt;=DG$6,$G152&gt;=DG$5),IF(DG$5&gt;$N152,5,$K152)*10+IF(AND($F152&gt;=DG$5,$F152&lt;=DG$6),IF(AND($G152&gt;=DG$5,$G152&lt;=DG$6),5,IF($L152=1,2,1)),IF(AND($G152&gt;=DG$5,$G152&lt;=DG$6),IF($M152&gt;0,4,3),0)),IF(AND($D152&lt;=DG$6,$E152&gt;=DG$5),60,0)))</f>
        <v/>
      </c>
      <c r="DH152" s="80" t="str">
        <f>IF(OR($A152="",NOT(ISNUMBER($G152))),"",IF(AND($F152&lt;=DH$6,$G152&gt;=DH$5),IF(DH$5&gt;$N152,5,$K152)*10+IF(AND($F152&gt;=DH$5,$F152&lt;=DH$6),IF(AND($G152&gt;=DH$5,$G152&lt;=DH$6),5,IF($L152=1,2,1)),IF(AND($G152&gt;=DH$5,$G152&lt;=DH$6),IF($M152&gt;0,4,3),0)),IF(AND($D152&lt;=DH$6,$E152&gt;=DH$5),60,0)))</f>
        <v/>
      </c>
      <c r="DI152" s="80" t="str">
        <f>IF(OR($A152="",NOT(ISNUMBER($G152))),"",IF(AND($F152&lt;=DI$6,$G152&gt;=DI$5),IF(DI$5&gt;$N152,5,$K152)*10+IF(AND($F152&gt;=DI$5,$F152&lt;=DI$6),IF(AND($G152&gt;=DI$5,$G152&lt;=DI$6),5,IF($L152=1,2,1)),IF(AND($G152&gt;=DI$5,$G152&lt;=DI$6),IF($M152&gt;0,4,3),0)),IF(AND($D152&lt;=DI$6,$E152&gt;=DI$5),60,0)))</f>
        <v/>
      </c>
      <c r="DJ152" s="80" t="str">
        <f>IF(OR($A152="",NOT(ISNUMBER($G152))),"",IF(AND($F152&lt;=DJ$6,$G152&gt;=DJ$5),IF(DJ$5&gt;$N152,5,$K152)*10+IF(AND($F152&gt;=DJ$5,$F152&lt;=DJ$6),IF(AND($G152&gt;=DJ$5,$G152&lt;=DJ$6),5,IF($L152=1,2,1)),IF(AND($G152&gt;=DJ$5,$G152&lt;=DJ$6),IF($M152&gt;0,4,3),0)),IF(AND($D152&lt;=DJ$6,$E152&gt;=DJ$5),60,0)))</f>
        <v/>
      </c>
      <c r="DK152" s="80" t="str">
        <f>IF(OR($A152="",NOT(ISNUMBER($G152))),"",IF(AND($F152&lt;=DK$6,$G152&gt;=DK$5),IF(DK$5&gt;$N152,5,$K152)*10+IF(AND($F152&gt;=DK$5,$F152&lt;=DK$6),IF(AND($G152&gt;=DK$5,$G152&lt;=DK$6),5,IF($L152=1,2,1)),IF(AND($G152&gt;=DK$5,$G152&lt;=DK$6),IF($M152&gt;0,4,3),0)),IF(AND($D152&lt;=DK$6,$E152&gt;=DK$5),60,0)))</f>
        <v/>
      </c>
      <c r="DL152" s="80" t="str">
        <f>IF(OR($A152="",NOT(ISNUMBER($G152))),"",IF(AND($F152&lt;=DL$6,$G152&gt;=DL$5),IF(DL$5&gt;$N152,5,$K152)*10+IF(AND($F152&gt;=DL$5,$F152&lt;=DL$6),IF(AND($G152&gt;=DL$5,$G152&lt;=DL$6),5,IF($L152=1,2,1)),IF(AND($G152&gt;=DL$5,$G152&lt;=DL$6),IF($M152&gt;0,4,3),0)),IF(AND($D152&lt;=DL$6,$E152&gt;=DL$5),60,0)))</f>
        <v/>
      </c>
      <c r="DM152" s="80" t="str">
        <f>IF(OR($A152="",NOT(ISNUMBER($G152))),"",IF(AND($F152&lt;=DM$6,$G152&gt;=DM$5),IF(DM$5&gt;$N152,5,$K152)*10+IF(AND($F152&gt;=DM$5,$F152&lt;=DM$6),IF(AND($G152&gt;=DM$5,$G152&lt;=DM$6),5,IF($L152=1,2,1)),IF(AND($G152&gt;=DM$5,$G152&lt;=DM$6),IF($M152&gt;0,4,3),0)),IF(AND($D152&lt;=DM$6,$E152&gt;=DM$5),60,0)))</f>
        <v/>
      </c>
      <c r="DN152" s="80" t="str">
        <f>IF(OR($A152="",NOT(ISNUMBER($G152))),"",IF(AND($F152&lt;=DN$6,$G152&gt;=DN$5),IF(DN$5&gt;$N152,5,$K152)*10+IF(AND($F152&gt;=DN$5,$F152&lt;=DN$6),IF(AND($G152&gt;=DN$5,$G152&lt;=DN$6),5,IF($L152=1,2,1)),IF(AND($G152&gt;=DN$5,$G152&lt;=DN$6),IF($M152&gt;0,4,3),0)),IF(AND($D152&lt;=DN$6,$E152&gt;=DN$5),60,0)))</f>
        <v/>
      </c>
      <c r="DO152" s="80" t="str">
        <f>IF(OR($A152="",NOT(ISNUMBER($G152))),"",IF(AND($F152&lt;=DO$6,$G152&gt;=DO$5),IF(DO$5&gt;$N152,5,$K152)*10+IF(AND($F152&gt;=DO$5,$F152&lt;=DO$6),IF(AND($G152&gt;=DO$5,$G152&lt;=DO$6),5,IF($L152=1,2,1)),IF(AND($G152&gt;=DO$5,$G152&lt;=DO$6),IF($M152&gt;0,4,3),0)),IF(AND($D152&lt;=DO$6,$E152&gt;=DO$5),60,0)))</f>
        <v/>
      </c>
      <c r="DP152" s="80" t="str">
        <f>IF(OR($A152="",NOT(ISNUMBER($G152))),"",IF(AND($F152&lt;=DP$6,$G152&gt;=DP$5),IF(DP$5&gt;$N152,5,$K152)*10+IF(AND($F152&gt;=DP$5,$F152&lt;=DP$6),IF(AND($G152&gt;=DP$5,$G152&lt;=DP$6),5,IF($L152=1,2,1)),IF(AND($G152&gt;=DP$5,$G152&lt;=DP$6),IF($M152&gt;0,4,3),0)),IF(AND($D152&lt;=DP$6,$E152&gt;=DP$5),60,0)))</f>
        <v/>
      </c>
      <c r="DQ152" s="80" t="str">
        <f>IF(OR($A152="",NOT(ISNUMBER($G152))),"",IF(AND($F152&lt;=DQ$6,$G152&gt;=DQ$5),IF(DQ$5&gt;$N152,5,$K152)*10+IF(AND($F152&gt;=DQ$5,$F152&lt;=DQ$6),IF(AND($G152&gt;=DQ$5,$G152&lt;=DQ$6),5,IF($L152=1,2,1)),IF(AND($G152&gt;=DQ$5,$G152&lt;=DQ$6),IF($M152&gt;0,4,3),0)),IF(AND($D152&lt;=DQ$6,$E152&gt;=DQ$5),60,0)))</f>
        <v/>
      </c>
      <c r="DR152" s="80" t="str">
        <f>IF(OR($A152="",NOT(ISNUMBER($G152))),"",IF(AND($F152&lt;=DR$6,$G152&gt;=DR$5),IF(DR$5&gt;$N152,5,$K152)*10+IF(AND($F152&gt;=DR$5,$F152&lt;=DR$6),IF(AND($G152&gt;=DR$5,$G152&lt;=DR$6),5,IF($L152=1,2,1)),IF(AND($G152&gt;=DR$5,$G152&lt;=DR$6),IF($M152&gt;0,4,3),0)),IF(AND($D152&lt;=DR$6,$E152&gt;=DR$5),60,0)))</f>
        <v/>
      </c>
      <c r="DS152" s="80" t="str">
        <f>IF(OR($A152="",NOT(ISNUMBER($G152))),"",IF(AND($F152&lt;=DS$6,$G152&gt;=DS$5),IF(DS$5&gt;$N152,5,$K152)*10+IF(AND($F152&gt;=DS$5,$F152&lt;=DS$6),IF(AND($G152&gt;=DS$5,$G152&lt;=DS$6),5,IF($L152=1,2,1)),IF(AND($G152&gt;=DS$5,$G152&lt;=DS$6),IF($M152&gt;0,4,3),0)),IF(AND($D152&lt;=DS$6,$E152&gt;=DS$5),60,0)))</f>
        <v/>
      </c>
      <c r="DT152" s="80" t="str">
        <f>IF(OR($A152="",NOT(ISNUMBER($G152))),"",IF(AND($F152&lt;=DT$6,$G152&gt;=DT$5),IF(DT$5&gt;$N152,5,$K152)*10+IF(AND($F152&gt;=DT$5,$F152&lt;=DT$6),IF(AND($G152&gt;=DT$5,$G152&lt;=DT$6),5,IF($L152=1,2,1)),IF(AND($G152&gt;=DT$5,$G152&lt;=DT$6),IF($M152&gt;0,4,3),0)),IF(AND($D152&lt;=DT$6,$E152&gt;=DT$5),60,0)))</f>
        <v/>
      </c>
      <c r="DU152" s="80" t="str">
        <f>IF(OR($A152="",NOT(ISNUMBER($G152))),"",IF(AND($F152&lt;=DU$6,$G152&gt;=DU$5),IF(DU$5&gt;$N152,5,$K152)*10+IF(AND($F152&gt;=DU$5,$F152&lt;=DU$6),IF(AND($G152&gt;=DU$5,$G152&lt;=DU$6),5,IF($L152=1,2,1)),IF(AND($G152&gt;=DU$5,$G152&lt;=DU$6),IF($M152&gt;0,4,3),0)),IF(AND($D152&lt;=DU$6,$E152&gt;=DU$5),60,0)))</f>
        <v/>
      </c>
      <c r="DV152" s="80" t="str">
        <f>IF(OR($A152="",NOT(ISNUMBER($G152))),"",IF(AND($F152&lt;=DV$6,$G152&gt;=DV$5),IF(DV$5&gt;$N152,5,$K152)*10+IF(AND($F152&gt;=DV$5,$F152&lt;=DV$6),IF(AND($G152&gt;=DV$5,$G152&lt;=DV$6),5,IF($L152=1,2,1)),IF(AND($G152&gt;=DV$5,$G152&lt;=DV$6),IF($M152&gt;0,4,3),0)),IF(AND($D152&lt;=DV$6,$E152&gt;=DV$5),60,0)))</f>
        <v/>
      </c>
      <c r="DW152" s="80" t="str">
        <f>IF(OR($A152="",NOT(ISNUMBER($G152))),"",IF(AND($F152&lt;=DW$6,$G152&gt;=DW$5),IF(DW$5&gt;$N152,5,$K152)*10+IF(AND($F152&gt;=DW$5,$F152&lt;=DW$6),IF(AND($G152&gt;=DW$5,$G152&lt;=DW$6),5,IF($L152=1,2,1)),IF(AND($G152&gt;=DW$5,$G152&lt;=DW$6),IF($M152&gt;0,4,3),0)),IF(AND($D152&lt;=DW$6,$E152&gt;=DW$5),60,0)))</f>
        <v/>
      </c>
      <c r="DX152" s="80" t="str">
        <f>IF(OR($A152="",NOT(ISNUMBER($G152))),"",IF(AND($F152&lt;=DX$6,$G152&gt;=DX$5),IF(DX$5&gt;$N152,5,$K152)*10+IF(AND($F152&gt;=DX$5,$F152&lt;=DX$6),IF(AND($G152&gt;=DX$5,$G152&lt;=DX$6),5,IF($L152=1,2,1)),IF(AND($G152&gt;=DX$5,$G152&lt;=DX$6),IF($M152&gt;0,4,3),0)),IF(AND($D152&lt;=DX$6,$E152&gt;=DX$5),60,0)))</f>
        <v/>
      </c>
      <c r="DY152" s="80" t="str">
        <f>IF(OR($A152="",NOT(ISNUMBER($G152))),"",IF(AND($F152&lt;=DY$6,$G152&gt;=DY$5),IF(DY$5&gt;$N152,5,$K152)*10+IF(AND($F152&gt;=DY$5,$F152&lt;=DY$6),IF(AND($G152&gt;=DY$5,$G152&lt;=DY$6),5,IF($L152=1,2,1)),IF(AND($G152&gt;=DY$5,$G152&lt;=DY$6),IF($M152&gt;0,4,3),0)),IF(AND($D152&lt;=DY$6,$E152&gt;=DY$5),60,0)))</f>
        <v/>
      </c>
      <c r="DZ152" s="80" t="str">
        <f>IF(OR($A152="",NOT(ISNUMBER($G152))),"",IF(AND($F152&lt;=DZ$6,$G152&gt;=DZ$5),IF(DZ$5&gt;$N152,5,$K152)*10+IF(AND($F152&gt;=DZ$5,$F152&lt;=DZ$6),IF(AND($G152&gt;=DZ$5,$G152&lt;=DZ$6),5,IF($L152=1,2,1)),IF(AND($G152&gt;=DZ$5,$G152&lt;=DZ$6),IF($M152&gt;0,4,3),0)),IF(AND($D152&lt;=DZ$6,$E152&gt;=DZ$5),60,0)))</f>
        <v/>
      </c>
      <c r="EA152" s="80" t="str">
        <f>IF(OR($A152="",NOT(ISNUMBER($G152))),"",IF(AND($F152&lt;=EA$6,$G152&gt;=EA$5),IF(EA$5&gt;$N152,5,$K152)*10+IF(AND($F152&gt;=EA$5,$F152&lt;=EA$6),IF(AND($G152&gt;=EA$5,$G152&lt;=EA$6),5,IF($L152=1,2,1)),IF(AND($G152&gt;=EA$5,$G152&lt;=EA$6),IF($M152&gt;0,4,3),0)),IF(AND($D152&lt;=EA$6,$E152&gt;=EA$5),60,0)))</f>
        <v/>
      </c>
      <c r="EB152" s="80" t="str">
        <f>IF(OR($A152="",NOT(ISNUMBER($G152))),"",IF(AND($F152&lt;=EB$6,$G152&gt;=EB$5),IF(EB$5&gt;$N152,5,$K152)*10+IF(AND($F152&gt;=EB$5,$F152&lt;=EB$6),IF(AND($G152&gt;=EB$5,$G152&lt;=EB$6),5,IF($L152=1,2,1)),IF(AND($G152&gt;=EB$5,$G152&lt;=EB$6),IF($M152&gt;0,4,3),0)),IF(AND($D152&lt;=EB$6,$E152&gt;=EB$5),60,0)))</f>
        <v/>
      </c>
      <c r="EC152" s="80" t="str">
        <f>IF(OR($A152="",NOT(ISNUMBER($G152))),"",IF(AND($F152&lt;=EC$6,$G152&gt;=EC$5),IF(EC$5&gt;$N152,5,$K152)*10+IF(AND($F152&gt;=EC$5,$F152&lt;=EC$6),IF(AND($G152&gt;=EC$5,$G152&lt;=EC$6),5,IF($L152=1,2,1)),IF(AND($G152&gt;=EC$5,$G152&lt;=EC$6),IF($M152&gt;0,4,3),0)),IF(AND($D152&lt;=EC$6,$E152&gt;=EC$5),60,0)))</f>
        <v/>
      </c>
      <c r="ED152" s="80" t="str">
        <f>IF(OR($A152="",NOT(ISNUMBER($G152))),"",IF(AND($F152&lt;=ED$6,$G152&gt;=ED$5),IF(ED$5&gt;$N152,5,$K152)*10+IF(AND($F152&gt;=ED$5,$F152&lt;=ED$6),IF(AND($G152&gt;=ED$5,$G152&lt;=ED$6),5,IF($L152=1,2,1)),IF(AND($G152&gt;=ED$5,$G152&lt;=ED$6),IF($M152&gt;0,4,3),0)),IF(AND($D152&lt;=ED$6,$E152&gt;=ED$5),60,0)))</f>
        <v/>
      </c>
    </row>
    <row r="153" ht="18" customHeight="1">
      <c r="A153" s="52" t="str">
        <f>IF(Tasks!$B153="","",Tasks!$A153)</f>
        <v/>
      </c>
      <c r="B153" s="78" t="str">
        <f>IF(Tasks!$B153="","",Tasks!$B153)</f>
        <v/>
      </c>
      <c r="C153" s="25" t="str">
        <f>IF($B153="","",IF(AND(Tasks!$D153="",Tasks!$G153=""),"-",IF(Tasks!$D153="","",Tasks!$D153&amp;IF(OR(Tasks!$E153="",Tasks!$E153="FS"),IF(N(Tasks!$F153)=0,"","FS"),Tasks!$E153)&amp;IF(N(Tasks!$F153)=0,"",IF(Tasks!$F153&gt;0,"+","")&amp;Tasks!$F153))&amp;IF(AND(Tasks!$D153&lt;&gt;"",Tasks!$G153&lt;&gt;""),", ","")&amp;IF(Tasks!$G153="","",Tasks!$G153&amp;IF(OR(Tasks!$H153="",Tasks!$H153="FS"),IF(N(Tasks!$I153)=0,"","FS"),Tasks!$H153)&amp;IF(N(Tasks!$I153)=0,"",IF(Tasks!$I153&gt;0,"+","")&amp;Tasks!$I153))))</f>
        <v/>
      </c>
      <c r="D153" s="51" t="str">
        <f>IF(OR($B153="",Tasks!$Q153=""),"",Tasks!$Q153)</f>
        <v/>
      </c>
      <c r="E153" s="51" t="str">
        <f>IF(OR($B153="",Tasks!$R153=""),"",Tasks!$R153)</f>
        <v/>
      </c>
      <c r="F153" s="51" t="str">
        <f>IF(OR($B153="",Tasks!$S153=""),"",Tasks!$S153)</f>
        <v/>
      </c>
      <c r="G153" s="51" t="str">
        <f>IF(OR($B153="",Tasks!$T153=""),"",Tasks!$T153)</f>
        <v/>
      </c>
      <c r="H153" s="52" t="str">
        <f>IF($B153="","",Tasks!$AE153)</f>
        <v/>
      </c>
      <c r="I153" s="79" t="str">
        <f>IF($B153="","",Tasks!$AF153)</f>
        <v/>
      </c>
      <c r="J153" s="53" t="str">
        <f>IF(OR($B153="",Tasks!$V153=""),"",Tasks!$V153)</f>
        <v/>
      </c>
      <c r="K153" s="52" t="str">
        <f>IF($B153="","",Tasks!$AA153)</f>
        <v/>
      </c>
      <c r="L153" s="52" t="str">
        <f>IF($B153="","",Tasks!$AB153)</f>
        <v/>
      </c>
      <c r="M153" s="52" t="str">
        <f>IF($B153="","",Tasks!$Z153)</f>
        <v/>
      </c>
      <c r="N153" s="52" t="str">
        <f>IF(OR($B153="",Tasks!$AG153=""),"",Tasks!$AG153)</f>
        <v/>
      </c>
      <c r="O153" s="80" t="str">
        <f>IF(OR($A153="",NOT(ISNUMBER($G153))),"",IF(AND($F153&lt;=O$6,$G153&gt;=O$5),IF(O$5&gt;$N153,5,$K153)*10+IF(AND($F153&gt;=O$5,$F153&lt;=O$6),IF(AND($G153&gt;=O$5,$G153&lt;=O$6),5,IF($L153=1,2,1)),IF(AND($G153&gt;=O$5,$G153&lt;=O$6),IF($M153&gt;0,4,3),0)),IF(AND($D153&lt;=O$6,$E153&gt;=O$5),60,0)))</f>
        <v/>
      </c>
      <c r="P153" s="80" t="str">
        <f>IF(OR($A153="",NOT(ISNUMBER($G153))),"",IF(AND($F153&lt;=P$6,$G153&gt;=P$5),IF(P$5&gt;$N153,5,$K153)*10+IF(AND($F153&gt;=P$5,$F153&lt;=P$6),IF(AND($G153&gt;=P$5,$G153&lt;=P$6),5,IF($L153=1,2,1)),IF(AND($G153&gt;=P$5,$G153&lt;=P$6),IF($M153&gt;0,4,3),0)),IF(AND($D153&lt;=P$6,$E153&gt;=P$5),60,0)))</f>
        <v/>
      </c>
      <c r="Q153" s="80" t="str">
        <f>IF(OR($A153="",NOT(ISNUMBER($G153))),"",IF(AND($F153&lt;=Q$6,$G153&gt;=Q$5),IF(Q$5&gt;$N153,5,$K153)*10+IF(AND($F153&gt;=Q$5,$F153&lt;=Q$6),IF(AND($G153&gt;=Q$5,$G153&lt;=Q$6),5,IF($L153=1,2,1)),IF(AND($G153&gt;=Q$5,$G153&lt;=Q$6),IF($M153&gt;0,4,3),0)),IF(AND($D153&lt;=Q$6,$E153&gt;=Q$5),60,0)))</f>
        <v/>
      </c>
      <c r="R153" s="80" t="str">
        <f>IF(OR($A153="",NOT(ISNUMBER($G153))),"",IF(AND($F153&lt;=R$6,$G153&gt;=R$5),IF(R$5&gt;$N153,5,$K153)*10+IF(AND($F153&gt;=R$5,$F153&lt;=R$6),IF(AND($G153&gt;=R$5,$G153&lt;=R$6),5,IF($L153=1,2,1)),IF(AND($G153&gt;=R$5,$G153&lt;=R$6),IF($M153&gt;0,4,3),0)),IF(AND($D153&lt;=R$6,$E153&gt;=R$5),60,0)))</f>
        <v/>
      </c>
      <c r="S153" s="80" t="str">
        <f>IF(OR($A153="",NOT(ISNUMBER($G153))),"",IF(AND($F153&lt;=S$6,$G153&gt;=S$5),IF(S$5&gt;$N153,5,$K153)*10+IF(AND($F153&gt;=S$5,$F153&lt;=S$6),IF(AND($G153&gt;=S$5,$G153&lt;=S$6),5,IF($L153=1,2,1)),IF(AND($G153&gt;=S$5,$G153&lt;=S$6),IF($M153&gt;0,4,3),0)),IF(AND($D153&lt;=S$6,$E153&gt;=S$5),60,0)))</f>
        <v/>
      </c>
      <c r="T153" s="80" t="str">
        <f>IF(OR($A153="",NOT(ISNUMBER($G153))),"",IF(AND($F153&lt;=T$6,$G153&gt;=T$5),IF(T$5&gt;$N153,5,$K153)*10+IF(AND($F153&gt;=T$5,$F153&lt;=T$6),IF(AND($G153&gt;=T$5,$G153&lt;=T$6),5,IF($L153=1,2,1)),IF(AND($G153&gt;=T$5,$G153&lt;=T$6),IF($M153&gt;0,4,3),0)),IF(AND($D153&lt;=T$6,$E153&gt;=T$5),60,0)))</f>
        <v/>
      </c>
      <c r="U153" s="80" t="str">
        <f>IF(OR($A153="",NOT(ISNUMBER($G153))),"",IF(AND($F153&lt;=U$6,$G153&gt;=U$5),IF(U$5&gt;$N153,5,$K153)*10+IF(AND($F153&gt;=U$5,$F153&lt;=U$6),IF(AND($G153&gt;=U$5,$G153&lt;=U$6),5,IF($L153=1,2,1)),IF(AND($G153&gt;=U$5,$G153&lt;=U$6),IF($M153&gt;0,4,3),0)),IF(AND($D153&lt;=U$6,$E153&gt;=U$5),60,0)))</f>
        <v/>
      </c>
      <c r="V153" s="80" t="str">
        <f>IF(OR($A153="",NOT(ISNUMBER($G153))),"",IF(AND($F153&lt;=V$6,$G153&gt;=V$5),IF(V$5&gt;$N153,5,$K153)*10+IF(AND($F153&gt;=V$5,$F153&lt;=V$6),IF(AND($G153&gt;=V$5,$G153&lt;=V$6),5,IF($L153=1,2,1)),IF(AND($G153&gt;=V$5,$G153&lt;=V$6),IF($M153&gt;0,4,3),0)),IF(AND($D153&lt;=V$6,$E153&gt;=V$5),60,0)))</f>
        <v/>
      </c>
      <c r="W153" s="80" t="str">
        <f>IF(OR($A153="",NOT(ISNUMBER($G153))),"",IF(AND($F153&lt;=W$6,$G153&gt;=W$5),IF(W$5&gt;$N153,5,$K153)*10+IF(AND($F153&gt;=W$5,$F153&lt;=W$6),IF(AND($G153&gt;=W$5,$G153&lt;=W$6),5,IF($L153=1,2,1)),IF(AND($G153&gt;=W$5,$G153&lt;=W$6),IF($M153&gt;0,4,3),0)),IF(AND($D153&lt;=W$6,$E153&gt;=W$5),60,0)))</f>
        <v/>
      </c>
      <c r="X153" s="80" t="str">
        <f>IF(OR($A153="",NOT(ISNUMBER($G153))),"",IF(AND($F153&lt;=X$6,$G153&gt;=X$5),IF(X$5&gt;$N153,5,$K153)*10+IF(AND($F153&gt;=X$5,$F153&lt;=X$6),IF(AND($G153&gt;=X$5,$G153&lt;=X$6),5,IF($L153=1,2,1)),IF(AND($G153&gt;=X$5,$G153&lt;=X$6),IF($M153&gt;0,4,3),0)),IF(AND($D153&lt;=X$6,$E153&gt;=X$5),60,0)))</f>
        <v/>
      </c>
      <c r="Y153" s="80" t="str">
        <f>IF(OR($A153="",NOT(ISNUMBER($G153))),"",IF(AND($F153&lt;=Y$6,$G153&gt;=Y$5),IF(Y$5&gt;$N153,5,$K153)*10+IF(AND($F153&gt;=Y$5,$F153&lt;=Y$6),IF(AND($G153&gt;=Y$5,$G153&lt;=Y$6),5,IF($L153=1,2,1)),IF(AND($G153&gt;=Y$5,$G153&lt;=Y$6),IF($M153&gt;0,4,3),0)),IF(AND($D153&lt;=Y$6,$E153&gt;=Y$5),60,0)))</f>
        <v/>
      </c>
      <c r="Z153" s="80" t="str">
        <f>IF(OR($A153="",NOT(ISNUMBER($G153))),"",IF(AND($F153&lt;=Z$6,$G153&gt;=Z$5),IF(Z$5&gt;$N153,5,$K153)*10+IF(AND($F153&gt;=Z$5,$F153&lt;=Z$6),IF(AND($G153&gt;=Z$5,$G153&lt;=Z$6),5,IF($L153=1,2,1)),IF(AND($G153&gt;=Z$5,$G153&lt;=Z$6),IF($M153&gt;0,4,3),0)),IF(AND($D153&lt;=Z$6,$E153&gt;=Z$5),60,0)))</f>
        <v/>
      </c>
      <c r="AA153" s="80" t="str">
        <f>IF(OR($A153="",NOT(ISNUMBER($G153))),"",IF(AND($F153&lt;=AA$6,$G153&gt;=AA$5),IF(AA$5&gt;$N153,5,$K153)*10+IF(AND($F153&gt;=AA$5,$F153&lt;=AA$6),IF(AND($G153&gt;=AA$5,$G153&lt;=AA$6),5,IF($L153=1,2,1)),IF(AND($G153&gt;=AA$5,$G153&lt;=AA$6),IF($M153&gt;0,4,3),0)),IF(AND($D153&lt;=AA$6,$E153&gt;=AA$5),60,0)))</f>
        <v/>
      </c>
      <c r="AB153" s="80" t="str">
        <f>IF(OR($A153="",NOT(ISNUMBER($G153))),"",IF(AND($F153&lt;=AB$6,$G153&gt;=AB$5),IF(AB$5&gt;$N153,5,$K153)*10+IF(AND($F153&gt;=AB$5,$F153&lt;=AB$6),IF(AND($G153&gt;=AB$5,$G153&lt;=AB$6),5,IF($L153=1,2,1)),IF(AND($G153&gt;=AB$5,$G153&lt;=AB$6),IF($M153&gt;0,4,3),0)),IF(AND($D153&lt;=AB$6,$E153&gt;=AB$5),60,0)))</f>
        <v/>
      </c>
      <c r="AC153" s="80" t="str">
        <f>IF(OR($A153="",NOT(ISNUMBER($G153))),"",IF(AND($F153&lt;=AC$6,$G153&gt;=AC$5),IF(AC$5&gt;$N153,5,$K153)*10+IF(AND($F153&gt;=AC$5,$F153&lt;=AC$6),IF(AND($G153&gt;=AC$5,$G153&lt;=AC$6),5,IF($L153=1,2,1)),IF(AND($G153&gt;=AC$5,$G153&lt;=AC$6),IF($M153&gt;0,4,3),0)),IF(AND($D153&lt;=AC$6,$E153&gt;=AC$5),60,0)))</f>
        <v/>
      </c>
      <c r="AD153" s="80" t="str">
        <f>IF(OR($A153="",NOT(ISNUMBER($G153))),"",IF(AND($F153&lt;=AD$6,$G153&gt;=AD$5),IF(AD$5&gt;$N153,5,$K153)*10+IF(AND($F153&gt;=AD$5,$F153&lt;=AD$6),IF(AND($G153&gt;=AD$5,$G153&lt;=AD$6),5,IF($L153=1,2,1)),IF(AND($G153&gt;=AD$5,$G153&lt;=AD$6),IF($M153&gt;0,4,3),0)),IF(AND($D153&lt;=AD$6,$E153&gt;=AD$5),60,0)))</f>
        <v/>
      </c>
      <c r="AE153" s="80" t="str">
        <f>IF(OR($A153="",NOT(ISNUMBER($G153))),"",IF(AND($F153&lt;=AE$6,$G153&gt;=AE$5),IF(AE$5&gt;$N153,5,$K153)*10+IF(AND($F153&gt;=AE$5,$F153&lt;=AE$6),IF(AND($G153&gt;=AE$5,$G153&lt;=AE$6),5,IF($L153=1,2,1)),IF(AND($G153&gt;=AE$5,$G153&lt;=AE$6),IF($M153&gt;0,4,3),0)),IF(AND($D153&lt;=AE$6,$E153&gt;=AE$5),60,0)))</f>
        <v/>
      </c>
      <c r="AF153" s="80" t="str">
        <f>IF(OR($A153="",NOT(ISNUMBER($G153))),"",IF(AND($F153&lt;=AF$6,$G153&gt;=AF$5),IF(AF$5&gt;$N153,5,$K153)*10+IF(AND($F153&gt;=AF$5,$F153&lt;=AF$6),IF(AND($G153&gt;=AF$5,$G153&lt;=AF$6),5,IF($L153=1,2,1)),IF(AND($G153&gt;=AF$5,$G153&lt;=AF$6),IF($M153&gt;0,4,3),0)),IF(AND($D153&lt;=AF$6,$E153&gt;=AF$5),60,0)))</f>
        <v/>
      </c>
      <c r="AG153" s="80" t="str">
        <f>IF(OR($A153="",NOT(ISNUMBER($G153))),"",IF(AND($F153&lt;=AG$6,$G153&gt;=AG$5),IF(AG$5&gt;$N153,5,$K153)*10+IF(AND($F153&gt;=AG$5,$F153&lt;=AG$6),IF(AND($G153&gt;=AG$5,$G153&lt;=AG$6),5,IF($L153=1,2,1)),IF(AND($G153&gt;=AG$5,$G153&lt;=AG$6),IF($M153&gt;0,4,3),0)),IF(AND($D153&lt;=AG$6,$E153&gt;=AG$5),60,0)))</f>
        <v/>
      </c>
      <c r="AH153" s="80" t="str">
        <f>IF(OR($A153="",NOT(ISNUMBER($G153))),"",IF(AND($F153&lt;=AH$6,$G153&gt;=AH$5),IF(AH$5&gt;$N153,5,$K153)*10+IF(AND($F153&gt;=AH$5,$F153&lt;=AH$6),IF(AND($G153&gt;=AH$5,$G153&lt;=AH$6),5,IF($L153=1,2,1)),IF(AND($G153&gt;=AH$5,$G153&lt;=AH$6),IF($M153&gt;0,4,3),0)),IF(AND($D153&lt;=AH$6,$E153&gt;=AH$5),60,0)))</f>
        <v/>
      </c>
      <c r="AI153" s="80" t="str">
        <f>IF(OR($A153="",NOT(ISNUMBER($G153))),"",IF(AND($F153&lt;=AI$6,$G153&gt;=AI$5),IF(AI$5&gt;$N153,5,$K153)*10+IF(AND($F153&gt;=AI$5,$F153&lt;=AI$6),IF(AND($G153&gt;=AI$5,$G153&lt;=AI$6),5,IF($L153=1,2,1)),IF(AND($G153&gt;=AI$5,$G153&lt;=AI$6),IF($M153&gt;0,4,3),0)),IF(AND($D153&lt;=AI$6,$E153&gt;=AI$5),60,0)))</f>
        <v/>
      </c>
      <c r="AJ153" s="80" t="str">
        <f>IF(OR($A153="",NOT(ISNUMBER($G153))),"",IF(AND($F153&lt;=AJ$6,$G153&gt;=AJ$5),IF(AJ$5&gt;$N153,5,$K153)*10+IF(AND($F153&gt;=AJ$5,$F153&lt;=AJ$6),IF(AND($G153&gt;=AJ$5,$G153&lt;=AJ$6),5,IF($L153=1,2,1)),IF(AND($G153&gt;=AJ$5,$G153&lt;=AJ$6),IF($M153&gt;0,4,3),0)),IF(AND($D153&lt;=AJ$6,$E153&gt;=AJ$5),60,0)))</f>
        <v/>
      </c>
      <c r="AK153" s="80" t="str">
        <f>IF(OR($A153="",NOT(ISNUMBER($G153))),"",IF(AND($F153&lt;=AK$6,$G153&gt;=AK$5),IF(AK$5&gt;$N153,5,$K153)*10+IF(AND($F153&gt;=AK$5,$F153&lt;=AK$6),IF(AND($G153&gt;=AK$5,$G153&lt;=AK$6),5,IF($L153=1,2,1)),IF(AND($G153&gt;=AK$5,$G153&lt;=AK$6),IF($M153&gt;0,4,3),0)),IF(AND($D153&lt;=AK$6,$E153&gt;=AK$5),60,0)))</f>
        <v/>
      </c>
      <c r="AL153" s="80" t="str">
        <f>IF(OR($A153="",NOT(ISNUMBER($G153))),"",IF(AND($F153&lt;=AL$6,$G153&gt;=AL$5),IF(AL$5&gt;$N153,5,$K153)*10+IF(AND($F153&gt;=AL$5,$F153&lt;=AL$6),IF(AND($G153&gt;=AL$5,$G153&lt;=AL$6),5,IF($L153=1,2,1)),IF(AND($G153&gt;=AL$5,$G153&lt;=AL$6),IF($M153&gt;0,4,3),0)),IF(AND($D153&lt;=AL$6,$E153&gt;=AL$5),60,0)))</f>
        <v/>
      </c>
      <c r="AM153" s="80" t="str">
        <f>IF(OR($A153="",NOT(ISNUMBER($G153))),"",IF(AND($F153&lt;=AM$6,$G153&gt;=AM$5),IF(AM$5&gt;$N153,5,$K153)*10+IF(AND($F153&gt;=AM$5,$F153&lt;=AM$6),IF(AND($G153&gt;=AM$5,$G153&lt;=AM$6),5,IF($L153=1,2,1)),IF(AND($G153&gt;=AM$5,$G153&lt;=AM$6),IF($M153&gt;0,4,3),0)),IF(AND($D153&lt;=AM$6,$E153&gt;=AM$5),60,0)))</f>
        <v/>
      </c>
      <c r="AN153" s="80" t="str">
        <f>IF(OR($A153="",NOT(ISNUMBER($G153))),"",IF(AND($F153&lt;=AN$6,$G153&gt;=AN$5),IF(AN$5&gt;$N153,5,$K153)*10+IF(AND($F153&gt;=AN$5,$F153&lt;=AN$6),IF(AND($G153&gt;=AN$5,$G153&lt;=AN$6),5,IF($L153=1,2,1)),IF(AND($G153&gt;=AN$5,$G153&lt;=AN$6),IF($M153&gt;0,4,3),0)),IF(AND($D153&lt;=AN$6,$E153&gt;=AN$5),60,0)))</f>
        <v/>
      </c>
      <c r="AO153" s="80" t="str">
        <f>IF(OR($A153="",NOT(ISNUMBER($G153))),"",IF(AND($F153&lt;=AO$6,$G153&gt;=AO$5),IF(AO$5&gt;$N153,5,$K153)*10+IF(AND($F153&gt;=AO$5,$F153&lt;=AO$6),IF(AND($G153&gt;=AO$5,$G153&lt;=AO$6),5,IF($L153=1,2,1)),IF(AND($G153&gt;=AO$5,$G153&lt;=AO$6),IF($M153&gt;0,4,3),0)),IF(AND($D153&lt;=AO$6,$E153&gt;=AO$5),60,0)))</f>
        <v/>
      </c>
      <c r="AP153" s="80" t="str">
        <f>IF(OR($A153="",NOT(ISNUMBER($G153))),"",IF(AND($F153&lt;=AP$6,$G153&gt;=AP$5),IF(AP$5&gt;$N153,5,$K153)*10+IF(AND($F153&gt;=AP$5,$F153&lt;=AP$6),IF(AND($G153&gt;=AP$5,$G153&lt;=AP$6),5,IF($L153=1,2,1)),IF(AND($G153&gt;=AP$5,$G153&lt;=AP$6),IF($M153&gt;0,4,3),0)),IF(AND($D153&lt;=AP$6,$E153&gt;=AP$5),60,0)))</f>
        <v/>
      </c>
      <c r="AQ153" s="80" t="str">
        <f>IF(OR($A153="",NOT(ISNUMBER($G153))),"",IF(AND($F153&lt;=AQ$6,$G153&gt;=AQ$5),IF(AQ$5&gt;$N153,5,$K153)*10+IF(AND($F153&gt;=AQ$5,$F153&lt;=AQ$6),IF(AND($G153&gt;=AQ$5,$G153&lt;=AQ$6),5,IF($L153=1,2,1)),IF(AND($G153&gt;=AQ$5,$G153&lt;=AQ$6),IF($M153&gt;0,4,3),0)),IF(AND($D153&lt;=AQ$6,$E153&gt;=AQ$5),60,0)))</f>
        <v/>
      </c>
      <c r="AR153" s="80" t="str">
        <f>IF(OR($A153="",NOT(ISNUMBER($G153))),"",IF(AND($F153&lt;=AR$6,$G153&gt;=AR$5),IF(AR$5&gt;$N153,5,$K153)*10+IF(AND($F153&gt;=AR$5,$F153&lt;=AR$6),IF(AND($G153&gt;=AR$5,$G153&lt;=AR$6),5,IF($L153=1,2,1)),IF(AND($G153&gt;=AR$5,$G153&lt;=AR$6),IF($M153&gt;0,4,3),0)),IF(AND($D153&lt;=AR$6,$E153&gt;=AR$5),60,0)))</f>
        <v/>
      </c>
      <c r="AS153" s="80" t="str">
        <f>IF(OR($A153="",NOT(ISNUMBER($G153))),"",IF(AND($F153&lt;=AS$6,$G153&gt;=AS$5),IF(AS$5&gt;$N153,5,$K153)*10+IF(AND($F153&gt;=AS$5,$F153&lt;=AS$6),IF(AND($G153&gt;=AS$5,$G153&lt;=AS$6),5,IF($L153=1,2,1)),IF(AND($G153&gt;=AS$5,$G153&lt;=AS$6),IF($M153&gt;0,4,3),0)),IF(AND($D153&lt;=AS$6,$E153&gt;=AS$5),60,0)))</f>
        <v/>
      </c>
      <c r="AT153" s="80" t="str">
        <f>IF(OR($A153="",NOT(ISNUMBER($G153))),"",IF(AND($F153&lt;=AT$6,$G153&gt;=AT$5),IF(AT$5&gt;$N153,5,$K153)*10+IF(AND($F153&gt;=AT$5,$F153&lt;=AT$6),IF(AND($G153&gt;=AT$5,$G153&lt;=AT$6),5,IF($L153=1,2,1)),IF(AND($G153&gt;=AT$5,$G153&lt;=AT$6),IF($M153&gt;0,4,3),0)),IF(AND($D153&lt;=AT$6,$E153&gt;=AT$5),60,0)))</f>
        <v/>
      </c>
      <c r="AU153" s="80" t="str">
        <f>IF(OR($A153="",NOT(ISNUMBER($G153))),"",IF(AND($F153&lt;=AU$6,$G153&gt;=AU$5),IF(AU$5&gt;$N153,5,$K153)*10+IF(AND($F153&gt;=AU$5,$F153&lt;=AU$6),IF(AND($G153&gt;=AU$5,$G153&lt;=AU$6),5,IF($L153=1,2,1)),IF(AND($G153&gt;=AU$5,$G153&lt;=AU$6),IF($M153&gt;0,4,3),0)),IF(AND($D153&lt;=AU$6,$E153&gt;=AU$5),60,0)))</f>
        <v/>
      </c>
      <c r="AV153" s="80" t="str">
        <f>IF(OR($A153="",NOT(ISNUMBER($G153))),"",IF(AND($F153&lt;=AV$6,$G153&gt;=AV$5),IF(AV$5&gt;$N153,5,$K153)*10+IF(AND($F153&gt;=AV$5,$F153&lt;=AV$6),IF(AND($G153&gt;=AV$5,$G153&lt;=AV$6),5,IF($L153=1,2,1)),IF(AND($G153&gt;=AV$5,$G153&lt;=AV$6),IF($M153&gt;0,4,3),0)),IF(AND($D153&lt;=AV$6,$E153&gt;=AV$5),60,0)))</f>
        <v/>
      </c>
      <c r="AW153" s="80" t="str">
        <f>IF(OR($A153="",NOT(ISNUMBER($G153))),"",IF(AND($F153&lt;=AW$6,$G153&gt;=AW$5),IF(AW$5&gt;$N153,5,$K153)*10+IF(AND($F153&gt;=AW$5,$F153&lt;=AW$6),IF(AND($G153&gt;=AW$5,$G153&lt;=AW$6),5,IF($L153=1,2,1)),IF(AND($G153&gt;=AW$5,$G153&lt;=AW$6),IF($M153&gt;0,4,3),0)),IF(AND($D153&lt;=AW$6,$E153&gt;=AW$5),60,0)))</f>
        <v/>
      </c>
      <c r="AX153" s="80" t="str">
        <f>IF(OR($A153="",NOT(ISNUMBER($G153))),"",IF(AND($F153&lt;=AX$6,$G153&gt;=AX$5),IF(AX$5&gt;$N153,5,$K153)*10+IF(AND($F153&gt;=AX$5,$F153&lt;=AX$6),IF(AND($G153&gt;=AX$5,$G153&lt;=AX$6),5,IF($L153=1,2,1)),IF(AND($G153&gt;=AX$5,$G153&lt;=AX$6),IF($M153&gt;0,4,3),0)),IF(AND($D153&lt;=AX$6,$E153&gt;=AX$5),60,0)))</f>
        <v/>
      </c>
      <c r="AY153" s="80" t="str">
        <f>IF(OR($A153="",NOT(ISNUMBER($G153))),"",IF(AND($F153&lt;=AY$6,$G153&gt;=AY$5),IF(AY$5&gt;$N153,5,$K153)*10+IF(AND($F153&gt;=AY$5,$F153&lt;=AY$6),IF(AND($G153&gt;=AY$5,$G153&lt;=AY$6),5,IF($L153=1,2,1)),IF(AND($G153&gt;=AY$5,$G153&lt;=AY$6),IF($M153&gt;0,4,3),0)),IF(AND($D153&lt;=AY$6,$E153&gt;=AY$5),60,0)))</f>
        <v/>
      </c>
      <c r="AZ153" s="80" t="str">
        <f>IF(OR($A153="",NOT(ISNUMBER($G153))),"",IF(AND($F153&lt;=AZ$6,$G153&gt;=AZ$5),IF(AZ$5&gt;$N153,5,$K153)*10+IF(AND($F153&gt;=AZ$5,$F153&lt;=AZ$6),IF(AND($G153&gt;=AZ$5,$G153&lt;=AZ$6),5,IF($L153=1,2,1)),IF(AND($G153&gt;=AZ$5,$G153&lt;=AZ$6),IF($M153&gt;0,4,3),0)),IF(AND($D153&lt;=AZ$6,$E153&gt;=AZ$5),60,0)))</f>
        <v/>
      </c>
      <c r="BA153" s="80" t="str">
        <f>IF(OR($A153="",NOT(ISNUMBER($G153))),"",IF(AND($F153&lt;=BA$6,$G153&gt;=BA$5),IF(BA$5&gt;$N153,5,$K153)*10+IF(AND($F153&gt;=BA$5,$F153&lt;=BA$6),IF(AND($G153&gt;=BA$5,$G153&lt;=BA$6),5,IF($L153=1,2,1)),IF(AND($G153&gt;=BA$5,$G153&lt;=BA$6),IF($M153&gt;0,4,3),0)),IF(AND($D153&lt;=BA$6,$E153&gt;=BA$5),60,0)))</f>
        <v/>
      </c>
      <c r="BB153" s="80" t="str">
        <f>IF(OR($A153="",NOT(ISNUMBER($G153))),"",IF(AND($F153&lt;=BB$6,$G153&gt;=BB$5),IF(BB$5&gt;$N153,5,$K153)*10+IF(AND($F153&gt;=BB$5,$F153&lt;=BB$6),IF(AND($G153&gt;=BB$5,$G153&lt;=BB$6),5,IF($L153=1,2,1)),IF(AND($G153&gt;=BB$5,$G153&lt;=BB$6),IF($M153&gt;0,4,3),0)),IF(AND($D153&lt;=BB$6,$E153&gt;=BB$5),60,0)))</f>
        <v/>
      </c>
      <c r="BC153" s="80" t="str">
        <f>IF(OR($A153="",NOT(ISNUMBER($G153))),"",IF(AND($F153&lt;=BC$6,$G153&gt;=BC$5),IF(BC$5&gt;$N153,5,$K153)*10+IF(AND($F153&gt;=BC$5,$F153&lt;=BC$6),IF(AND($G153&gt;=BC$5,$G153&lt;=BC$6),5,IF($L153=1,2,1)),IF(AND($G153&gt;=BC$5,$G153&lt;=BC$6),IF($M153&gt;0,4,3),0)),IF(AND($D153&lt;=BC$6,$E153&gt;=BC$5),60,0)))</f>
        <v/>
      </c>
      <c r="BD153" s="80" t="str">
        <f>IF(OR($A153="",NOT(ISNUMBER($G153))),"",IF(AND($F153&lt;=BD$6,$G153&gt;=BD$5),IF(BD$5&gt;$N153,5,$K153)*10+IF(AND($F153&gt;=BD$5,$F153&lt;=BD$6),IF(AND($G153&gt;=BD$5,$G153&lt;=BD$6),5,IF($L153=1,2,1)),IF(AND($G153&gt;=BD$5,$G153&lt;=BD$6),IF($M153&gt;0,4,3),0)),IF(AND($D153&lt;=BD$6,$E153&gt;=BD$5),60,0)))</f>
        <v/>
      </c>
      <c r="BE153" s="80" t="str">
        <f>IF(OR($A153="",NOT(ISNUMBER($G153))),"",IF(AND($F153&lt;=BE$6,$G153&gt;=BE$5),IF(BE$5&gt;$N153,5,$K153)*10+IF(AND($F153&gt;=BE$5,$F153&lt;=BE$6),IF(AND($G153&gt;=BE$5,$G153&lt;=BE$6),5,IF($L153=1,2,1)),IF(AND($G153&gt;=BE$5,$G153&lt;=BE$6),IF($M153&gt;0,4,3),0)),IF(AND($D153&lt;=BE$6,$E153&gt;=BE$5),60,0)))</f>
        <v/>
      </c>
      <c r="BF153" s="80" t="str">
        <f>IF(OR($A153="",NOT(ISNUMBER($G153))),"",IF(AND($F153&lt;=BF$6,$G153&gt;=BF$5),IF(BF$5&gt;$N153,5,$K153)*10+IF(AND($F153&gt;=BF$5,$F153&lt;=BF$6),IF(AND($G153&gt;=BF$5,$G153&lt;=BF$6),5,IF($L153=1,2,1)),IF(AND($G153&gt;=BF$5,$G153&lt;=BF$6),IF($M153&gt;0,4,3),0)),IF(AND($D153&lt;=BF$6,$E153&gt;=BF$5),60,0)))</f>
        <v/>
      </c>
      <c r="BG153" s="80" t="str">
        <f>IF(OR($A153="",NOT(ISNUMBER($G153))),"",IF(AND($F153&lt;=BG$6,$G153&gt;=BG$5),IF(BG$5&gt;$N153,5,$K153)*10+IF(AND($F153&gt;=BG$5,$F153&lt;=BG$6),IF(AND($G153&gt;=BG$5,$G153&lt;=BG$6),5,IF($L153=1,2,1)),IF(AND($G153&gt;=BG$5,$G153&lt;=BG$6),IF($M153&gt;0,4,3),0)),IF(AND($D153&lt;=BG$6,$E153&gt;=BG$5),60,0)))</f>
        <v/>
      </c>
      <c r="BH153" s="80" t="str">
        <f>IF(OR($A153="",NOT(ISNUMBER($G153))),"",IF(AND($F153&lt;=BH$6,$G153&gt;=BH$5),IF(BH$5&gt;$N153,5,$K153)*10+IF(AND($F153&gt;=BH$5,$F153&lt;=BH$6),IF(AND($G153&gt;=BH$5,$G153&lt;=BH$6),5,IF($L153=1,2,1)),IF(AND($G153&gt;=BH$5,$G153&lt;=BH$6),IF($M153&gt;0,4,3),0)),IF(AND($D153&lt;=BH$6,$E153&gt;=BH$5),60,0)))</f>
        <v/>
      </c>
      <c r="BI153" s="80" t="str">
        <f>IF(OR($A153="",NOT(ISNUMBER($G153))),"",IF(AND($F153&lt;=BI$6,$G153&gt;=BI$5),IF(BI$5&gt;$N153,5,$K153)*10+IF(AND($F153&gt;=BI$5,$F153&lt;=BI$6),IF(AND($G153&gt;=BI$5,$G153&lt;=BI$6),5,IF($L153=1,2,1)),IF(AND($G153&gt;=BI$5,$G153&lt;=BI$6),IF($M153&gt;0,4,3),0)),IF(AND($D153&lt;=BI$6,$E153&gt;=BI$5),60,0)))</f>
        <v/>
      </c>
      <c r="BJ153" s="80" t="str">
        <f>IF(OR($A153="",NOT(ISNUMBER($G153))),"",IF(AND($F153&lt;=BJ$6,$G153&gt;=BJ$5),IF(BJ$5&gt;$N153,5,$K153)*10+IF(AND($F153&gt;=BJ$5,$F153&lt;=BJ$6),IF(AND($G153&gt;=BJ$5,$G153&lt;=BJ$6),5,IF($L153=1,2,1)),IF(AND($G153&gt;=BJ$5,$G153&lt;=BJ$6),IF($M153&gt;0,4,3),0)),IF(AND($D153&lt;=BJ$6,$E153&gt;=BJ$5),60,0)))</f>
        <v/>
      </c>
      <c r="BK153" s="80" t="str">
        <f>IF(OR($A153="",NOT(ISNUMBER($G153))),"",IF(AND($F153&lt;=BK$6,$G153&gt;=BK$5),IF(BK$5&gt;$N153,5,$K153)*10+IF(AND($F153&gt;=BK$5,$F153&lt;=BK$6),IF(AND($G153&gt;=BK$5,$G153&lt;=BK$6),5,IF($L153=1,2,1)),IF(AND($G153&gt;=BK$5,$G153&lt;=BK$6),IF($M153&gt;0,4,3),0)),IF(AND($D153&lt;=BK$6,$E153&gt;=BK$5),60,0)))</f>
        <v/>
      </c>
      <c r="BL153" s="80" t="str">
        <f>IF(OR($A153="",NOT(ISNUMBER($G153))),"",IF(AND($F153&lt;=BL$6,$G153&gt;=BL$5),IF(BL$5&gt;$N153,5,$K153)*10+IF(AND($F153&gt;=BL$5,$F153&lt;=BL$6),IF(AND($G153&gt;=BL$5,$G153&lt;=BL$6),5,IF($L153=1,2,1)),IF(AND($G153&gt;=BL$5,$G153&lt;=BL$6),IF($M153&gt;0,4,3),0)),IF(AND($D153&lt;=BL$6,$E153&gt;=BL$5),60,0)))</f>
        <v/>
      </c>
      <c r="BM153" s="80" t="str">
        <f>IF(OR($A153="",NOT(ISNUMBER($G153))),"",IF(AND($F153&lt;=BM$6,$G153&gt;=BM$5),IF(BM$5&gt;$N153,5,$K153)*10+IF(AND($F153&gt;=BM$5,$F153&lt;=BM$6),IF(AND($G153&gt;=BM$5,$G153&lt;=BM$6),5,IF($L153=1,2,1)),IF(AND($G153&gt;=BM$5,$G153&lt;=BM$6),IF($M153&gt;0,4,3),0)),IF(AND($D153&lt;=BM$6,$E153&gt;=BM$5),60,0)))</f>
        <v/>
      </c>
      <c r="BN153" s="80" t="str">
        <f>IF(OR($A153="",NOT(ISNUMBER($G153))),"",IF(AND($F153&lt;=BN$6,$G153&gt;=BN$5),IF(BN$5&gt;$N153,5,$K153)*10+IF(AND($F153&gt;=BN$5,$F153&lt;=BN$6),IF(AND($G153&gt;=BN$5,$G153&lt;=BN$6),5,IF($L153=1,2,1)),IF(AND($G153&gt;=BN$5,$G153&lt;=BN$6),IF($M153&gt;0,4,3),0)),IF(AND($D153&lt;=BN$6,$E153&gt;=BN$5),60,0)))</f>
        <v/>
      </c>
      <c r="BO153" s="80" t="str">
        <f>IF(OR($A153="",NOT(ISNUMBER($G153))),"",IF(AND($F153&lt;=BO$6,$G153&gt;=BO$5),IF(BO$5&gt;$N153,5,$K153)*10+IF(AND($F153&gt;=BO$5,$F153&lt;=BO$6),IF(AND($G153&gt;=BO$5,$G153&lt;=BO$6),5,IF($L153=1,2,1)),IF(AND($G153&gt;=BO$5,$G153&lt;=BO$6),IF($M153&gt;0,4,3),0)),IF(AND($D153&lt;=BO$6,$E153&gt;=BO$5),60,0)))</f>
        <v/>
      </c>
      <c r="BP153" s="80" t="str">
        <f>IF(OR($A153="",NOT(ISNUMBER($G153))),"",IF(AND($F153&lt;=BP$6,$G153&gt;=BP$5),IF(BP$5&gt;$N153,5,$K153)*10+IF(AND($F153&gt;=BP$5,$F153&lt;=BP$6),IF(AND($G153&gt;=BP$5,$G153&lt;=BP$6),5,IF($L153=1,2,1)),IF(AND($G153&gt;=BP$5,$G153&lt;=BP$6),IF($M153&gt;0,4,3),0)),IF(AND($D153&lt;=BP$6,$E153&gt;=BP$5),60,0)))</f>
        <v/>
      </c>
      <c r="BQ153" s="80" t="str">
        <f>IF(OR($A153="",NOT(ISNUMBER($G153))),"",IF(AND($F153&lt;=BQ$6,$G153&gt;=BQ$5),IF(BQ$5&gt;$N153,5,$K153)*10+IF(AND($F153&gt;=BQ$5,$F153&lt;=BQ$6),IF(AND($G153&gt;=BQ$5,$G153&lt;=BQ$6),5,IF($L153=1,2,1)),IF(AND($G153&gt;=BQ$5,$G153&lt;=BQ$6),IF($M153&gt;0,4,3),0)),IF(AND($D153&lt;=BQ$6,$E153&gt;=BQ$5),60,0)))</f>
        <v/>
      </c>
      <c r="BR153" s="80" t="str">
        <f>IF(OR($A153="",NOT(ISNUMBER($G153))),"",IF(AND($F153&lt;=BR$6,$G153&gt;=BR$5),IF(BR$5&gt;$N153,5,$K153)*10+IF(AND($F153&gt;=BR$5,$F153&lt;=BR$6),IF(AND($G153&gt;=BR$5,$G153&lt;=BR$6),5,IF($L153=1,2,1)),IF(AND($G153&gt;=BR$5,$G153&lt;=BR$6),IF($M153&gt;0,4,3),0)),IF(AND($D153&lt;=BR$6,$E153&gt;=BR$5),60,0)))</f>
        <v/>
      </c>
      <c r="BS153" s="80" t="str">
        <f>IF(OR($A153="",NOT(ISNUMBER($G153))),"",IF(AND($F153&lt;=BS$6,$G153&gt;=BS$5),IF(BS$5&gt;$N153,5,$K153)*10+IF(AND($F153&gt;=BS$5,$F153&lt;=BS$6),IF(AND($G153&gt;=BS$5,$G153&lt;=BS$6),5,IF($L153=1,2,1)),IF(AND($G153&gt;=BS$5,$G153&lt;=BS$6),IF($M153&gt;0,4,3),0)),IF(AND($D153&lt;=BS$6,$E153&gt;=BS$5),60,0)))</f>
        <v/>
      </c>
      <c r="BT153" s="80" t="str">
        <f>IF(OR($A153="",NOT(ISNUMBER($G153))),"",IF(AND($F153&lt;=BT$6,$G153&gt;=BT$5),IF(BT$5&gt;$N153,5,$K153)*10+IF(AND($F153&gt;=BT$5,$F153&lt;=BT$6),IF(AND($G153&gt;=BT$5,$G153&lt;=BT$6),5,IF($L153=1,2,1)),IF(AND($G153&gt;=BT$5,$G153&lt;=BT$6),IF($M153&gt;0,4,3),0)),IF(AND($D153&lt;=BT$6,$E153&gt;=BT$5),60,0)))</f>
        <v/>
      </c>
      <c r="BU153" s="80" t="str">
        <f>IF(OR($A153="",NOT(ISNUMBER($G153))),"",IF(AND($F153&lt;=BU$6,$G153&gt;=BU$5),IF(BU$5&gt;$N153,5,$K153)*10+IF(AND($F153&gt;=BU$5,$F153&lt;=BU$6),IF(AND($G153&gt;=BU$5,$G153&lt;=BU$6),5,IF($L153=1,2,1)),IF(AND($G153&gt;=BU$5,$G153&lt;=BU$6),IF($M153&gt;0,4,3),0)),IF(AND($D153&lt;=BU$6,$E153&gt;=BU$5),60,0)))</f>
        <v/>
      </c>
      <c r="BV153" s="80" t="str">
        <f>IF(OR($A153="",NOT(ISNUMBER($G153))),"",IF(AND($F153&lt;=BV$6,$G153&gt;=BV$5),IF(BV$5&gt;$N153,5,$K153)*10+IF(AND($F153&gt;=BV$5,$F153&lt;=BV$6),IF(AND($G153&gt;=BV$5,$G153&lt;=BV$6),5,IF($L153=1,2,1)),IF(AND($G153&gt;=BV$5,$G153&lt;=BV$6),IF($M153&gt;0,4,3),0)),IF(AND($D153&lt;=BV$6,$E153&gt;=BV$5),60,0)))</f>
        <v/>
      </c>
      <c r="BW153" s="80" t="str">
        <f>IF(OR($A153="",NOT(ISNUMBER($G153))),"",IF(AND($F153&lt;=BW$6,$G153&gt;=BW$5),IF(BW$5&gt;$N153,5,$K153)*10+IF(AND($F153&gt;=BW$5,$F153&lt;=BW$6),IF(AND($G153&gt;=BW$5,$G153&lt;=BW$6),5,IF($L153=1,2,1)),IF(AND($G153&gt;=BW$5,$G153&lt;=BW$6),IF($M153&gt;0,4,3),0)),IF(AND($D153&lt;=BW$6,$E153&gt;=BW$5),60,0)))</f>
        <v/>
      </c>
      <c r="BX153" s="80" t="str">
        <f>IF(OR($A153="",NOT(ISNUMBER($G153))),"",IF(AND($F153&lt;=BX$6,$G153&gt;=BX$5),IF(BX$5&gt;$N153,5,$K153)*10+IF(AND($F153&gt;=BX$5,$F153&lt;=BX$6),IF(AND($G153&gt;=BX$5,$G153&lt;=BX$6),5,IF($L153=1,2,1)),IF(AND($G153&gt;=BX$5,$G153&lt;=BX$6),IF($M153&gt;0,4,3),0)),IF(AND($D153&lt;=BX$6,$E153&gt;=BX$5),60,0)))</f>
        <v/>
      </c>
      <c r="BY153" s="80" t="str">
        <f>IF(OR($A153="",NOT(ISNUMBER($G153))),"",IF(AND($F153&lt;=BY$6,$G153&gt;=BY$5),IF(BY$5&gt;$N153,5,$K153)*10+IF(AND($F153&gt;=BY$5,$F153&lt;=BY$6),IF(AND($G153&gt;=BY$5,$G153&lt;=BY$6),5,IF($L153=1,2,1)),IF(AND($G153&gt;=BY$5,$G153&lt;=BY$6),IF($M153&gt;0,4,3),0)),IF(AND($D153&lt;=BY$6,$E153&gt;=BY$5),60,0)))</f>
        <v/>
      </c>
      <c r="BZ153" s="80" t="str">
        <f>IF(OR($A153="",NOT(ISNUMBER($G153))),"",IF(AND($F153&lt;=BZ$6,$G153&gt;=BZ$5),IF(BZ$5&gt;$N153,5,$K153)*10+IF(AND($F153&gt;=BZ$5,$F153&lt;=BZ$6),IF(AND($G153&gt;=BZ$5,$G153&lt;=BZ$6),5,IF($L153=1,2,1)),IF(AND($G153&gt;=BZ$5,$G153&lt;=BZ$6),IF($M153&gt;0,4,3),0)),IF(AND($D153&lt;=BZ$6,$E153&gt;=BZ$5),60,0)))</f>
        <v/>
      </c>
      <c r="CA153" s="80" t="str">
        <f>IF(OR($A153="",NOT(ISNUMBER($G153))),"",IF(AND($F153&lt;=CA$6,$G153&gt;=CA$5),IF(CA$5&gt;$N153,5,$K153)*10+IF(AND($F153&gt;=CA$5,$F153&lt;=CA$6),IF(AND($G153&gt;=CA$5,$G153&lt;=CA$6),5,IF($L153=1,2,1)),IF(AND($G153&gt;=CA$5,$G153&lt;=CA$6),IF($M153&gt;0,4,3),0)),IF(AND($D153&lt;=CA$6,$E153&gt;=CA$5),60,0)))</f>
        <v/>
      </c>
      <c r="CB153" s="80" t="str">
        <f>IF(OR($A153="",NOT(ISNUMBER($G153))),"",IF(AND($F153&lt;=CB$6,$G153&gt;=CB$5),IF(CB$5&gt;$N153,5,$K153)*10+IF(AND($F153&gt;=CB$5,$F153&lt;=CB$6),IF(AND($G153&gt;=CB$5,$G153&lt;=CB$6),5,IF($L153=1,2,1)),IF(AND($G153&gt;=CB$5,$G153&lt;=CB$6),IF($M153&gt;0,4,3),0)),IF(AND($D153&lt;=CB$6,$E153&gt;=CB$5),60,0)))</f>
        <v/>
      </c>
      <c r="CC153" s="80" t="str">
        <f>IF(OR($A153="",NOT(ISNUMBER($G153))),"",IF(AND($F153&lt;=CC$6,$G153&gt;=CC$5),IF(CC$5&gt;$N153,5,$K153)*10+IF(AND($F153&gt;=CC$5,$F153&lt;=CC$6),IF(AND($G153&gt;=CC$5,$G153&lt;=CC$6),5,IF($L153=1,2,1)),IF(AND($G153&gt;=CC$5,$G153&lt;=CC$6),IF($M153&gt;0,4,3),0)),IF(AND($D153&lt;=CC$6,$E153&gt;=CC$5),60,0)))</f>
        <v/>
      </c>
      <c r="CD153" s="80" t="str">
        <f>IF(OR($A153="",NOT(ISNUMBER($G153))),"",IF(AND($F153&lt;=CD$6,$G153&gt;=CD$5),IF(CD$5&gt;$N153,5,$K153)*10+IF(AND($F153&gt;=CD$5,$F153&lt;=CD$6),IF(AND($G153&gt;=CD$5,$G153&lt;=CD$6),5,IF($L153=1,2,1)),IF(AND($G153&gt;=CD$5,$G153&lt;=CD$6),IF($M153&gt;0,4,3),0)),IF(AND($D153&lt;=CD$6,$E153&gt;=CD$5),60,0)))</f>
        <v/>
      </c>
      <c r="CE153" s="80" t="str">
        <f>IF(OR($A153="",NOT(ISNUMBER($G153))),"",IF(AND($F153&lt;=CE$6,$G153&gt;=CE$5),IF(CE$5&gt;$N153,5,$K153)*10+IF(AND($F153&gt;=CE$5,$F153&lt;=CE$6),IF(AND($G153&gt;=CE$5,$G153&lt;=CE$6),5,IF($L153=1,2,1)),IF(AND($G153&gt;=CE$5,$G153&lt;=CE$6),IF($M153&gt;0,4,3),0)),IF(AND($D153&lt;=CE$6,$E153&gt;=CE$5),60,0)))</f>
        <v/>
      </c>
      <c r="CF153" s="80" t="str">
        <f>IF(OR($A153="",NOT(ISNUMBER($G153))),"",IF(AND($F153&lt;=CF$6,$G153&gt;=CF$5),IF(CF$5&gt;$N153,5,$K153)*10+IF(AND($F153&gt;=CF$5,$F153&lt;=CF$6),IF(AND($G153&gt;=CF$5,$G153&lt;=CF$6),5,IF($L153=1,2,1)),IF(AND($G153&gt;=CF$5,$G153&lt;=CF$6),IF($M153&gt;0,4,3),0)),IF(AND($D153&lt;=CF$6,$E153&gt;=CF$5),60,0)))</f>
        <v/>
      </c>
      <c r="CG153" s="80" t="str">
        <f>IF(OR($A153="",NOT(ISNUMBER($G153))),"",IF(AND($F153&lt;=CG$6,$G153&gt;=CG$5),IF(CG$5&gt;$N153,5,$K153)*10+IF(AND($F153&gt;=CG$5,$F153&lt;=CG$6),IF(AND($G153&gt;=CG$5,$G153&lt;=CG$6),5,IF($L153=1,2,1)),IF(AND($G153&gt;=CG$5,$G153&lt;=CG$6),IF($M153&gt;0,4,3),0)),IF(AND($D153&lt;=CG$6,$E153&gt;=CG$5),60,0)))</f>
        <v/>
      </c>
      <c r="CH153" s="80" t="str">
        <f>IF(OR($A153="",NOT(ISNUMBER($G153))),"",IF(AND($F153&lt;=CH$6,$G153&gt;=CH$5),IF(CH$5&gt;$N153,5,$K153)*10+IF(AND($F153&gt;=CH$5,$F153&lt;=CH$6),IF(AND($G153&gt;=CH$5,$G153&lt;=CH$6),5,IF($L153=1,2,1)),IF(AND($G153&gt;=CH$5,$G153&lt;=CH$6),IF($M153&gt;0,4,3),0)),IF(AND($D153&lt;=CH$6,$E153&gt;=CH$5),60,0)))</f>
        <v/>
      </c>
      <c r="CI153" s="80" t="str">
        <f>IF(OR($A153="",NOT(ISNUMBER($G153))),"",IF(AND($F153&lt;=CI$6,$G153&gt;=CI$5),IF(CI$5&gt;$N153,5,$K153)*10+IF(AND($F153&gt;=CI$5,$F153&lt;=CI$6),IF(AND($G153&gt;=CI$5,$G153&lt;=CI$6),5,IF($L153=1,2,1)),IF(AND($G153&gt;=CI$5,$G153&lt;=CI$6),IF($M153&gt;0,4,3),0)),IF(AND($D153&lt;=CI$6,$E153&gt;=CI$5),60,0)))</f>
        <v/>
      </c>
      <c r="CJ153" s="80" t="str">
        <f>IF(OR($A153="",NOT(ISNUMBER($G153))),"",IF(AND($F153&lt;=CJ$6,$G153&gt;=CJ$5),IF(CJ$5&gt;$N153,5,$K153)*10+IF(AND($F153&gt;=CJ$5,$F153&lt;=CJ$6),IF(AND($G153&gt;=CJ$5,$G153&lt;=CJ$6),5,IF($L153=1,2,1)),IF(AND($G153&gt;=CJ$5,$G153&lt;=CJ$6),IF($M153&gt;0,4,3),0)),IF(AND($D153&lt;=CJ$6,$E153&gt;=CJ$5),60,0)))</f>
        <v/>
      </c>
      <c r="CK153" s="80" t="str">
        <f>IF(OR($A153="",NOT(ISNUMBER($G153))),"",IF(AND($F153&lt;=CK$6,$G153&gt;=CK$5),IF(CK$5&gt;$N153,5,$K153)*10+IF(AND($F153&gt;=CK$5,$F153&lt;=CK$6),IF(AND($G153&gt;=CK$5,$G153&lt;=CK$6),5,IF($L153=1,2,1)),IF(AND($G153&gt;=CK$5,$G153&lt;=CK$6),IF($M153&gt;0,4,3),0)),IF(AND($D153&lt;=CK$6,$E153&gt;=CK$5),60,0)))</f>
        <v/>
      </c>
      <c r="CL153" s="80" t="str">
        <f>IF(OR($A153="",NOT(ISNUMBER($G153))),"",IF(AND($F153&lt;=CL$6,$G153&gt;=CL$5),IF(CL$5&gt;$N153,5,$K153)*10+IF(AND($F153&gt;=CL$5,$F153&lt;=CL$6),IF(AND($G153&gt;=CL$5,$G153&lt;=CL$6),5,IF($L153=1,2,1)),IF(AND($G153&gt;=CL$5,$G153&lt;=CL$6),IF($M153&gt;0,4,3),0)),IF(AND($D153&lt;=CL$6,$E153&gt;=CL$5),60,0)))</f>
        <v/>
      </c>
      <c r="CM153" s="80" t="str">
        <f>IF(OR($A153="",NOT(ISNUMBER($G153))),"",IF(AND($F153&lt;=CM$6,$G153&gt;=CM$5),IF(CM$5&gt;$N153,5,$K153)*10+IF(AND($F153&gt;=CM$5,$F153&lt;=CM$6),IF(AND($G153&gt;=CM$5,$G153&lt;=CM$6),5,IF($L153=1,2,1)),IF(AND($G153&gt;=CM$5,$G153&lt;=CM$6),IF($M153&gt;0,4,3),0)),IF(AND($D153&lt;=CM$6,$E153&gt;=CM$5),60,0)))</f>
        <v/>
      </c>
      <c r="CN153" s="80" t="str">
        <f>IF(OR($A153="",NOT(ISNUMBER($G153))),"",IF(AND($F153&lt;=CN$6,$G153&gt;=CN$5),IF(CN$5&gt;$N153,5,$K153)*10+IF(AND($F153&gt;=CN$5,$F153&lt;=CN$6),IF(AND($G153&gt;=CN$5,$G153&lt;=CN$6),5,IF($L153=1,2,1)),IF(AND($G153&gt;=CN$5,$G153&lt;=CN$6),IF($M153&gt;0,4,3),0)),IF(AND($D153&lt;=CN$6,$E153&gt;=CN$5),60,0)))</f>
        <v/>
      </c>
      <c r="CO153" s="80" t="str">
        <f>IF(OR($A153="",NOT(ISNUMBER($G153))),"",IF(AND($F153&lt;=CO$6,$G153&gt;=CO$5),IF(CO$5&gt;$N153,5,$K153)*10+IF(AND($F153&gt;=CO$5,$F153&lt;=CO$6),IF(AND($G153&gt;=CO$5,$G153&lt;=CO$6),5,IF($L153=1,2,1)),IF(AND($G153&gt;=CO$5,$G153&lt;=CO$6),IF($M153&gt;0,4,3),0)),IF(AND($D153&lt;=CO$6,$E153&gt;=CO$5),60,0)))</f>
        <v/>
      </c>
      <c r="CP153" s="80" t="str">
        <f>IF(OR($A153="",NOT(ISNUMBER($G153))),"",IF(AND($F153&lt;=CP$6,$G153&gt;=CP$5),IF(CP$5&gt;$N153,5,$K153)*10+IF(AND($F153&gt;=CP$5,$F153&lt;=CP$6),IF(AND($G153&gt;=CP$5,$G153&lt;=CP$6),5,IF($L153=1,2,1)),IF(AND($G153&gt;=CP$5,$G153&lt;=CP$6),IF($M153&gt;0,4,3),0)),IF(AND($D153&lt;=CP$6,$E153&gt;=CP$5),60,0)))</f>
        <v/>
      </c>
      <c r="CQ153" s="80" t="str">
        <f>IF(OR($A153="",NOT(ISNUMBER($G153))),"",IF(AND($F153&lt;=CQ$6,$G153&gt;=CQ$5),IF(CQ$5&gt;$N153,5,$K153)*10+IF(AND($F153&gt;=CQ$5,$F153&lt;=CQ$6),IF(AND($G153&gt;=CQ$5,$G153&lt;=CQ$6),5,IF($L153=1,2,1)),IF(AND($G153&gt;=CQ$5,$G153&lt;=CQ$6),IF($M153&gt;0,4,3),0)),IF(AND($D153&lt;=CQ$6,$E153&gt;=CQ$5),60,0)))</f>
        <v/>
      </c>
      <c r="CR153" s="80" t="str">
        <f>IF(OR($A153="",NOT(ISNUMBER($G153))),"",IF(AND($F153&lt;=CR$6,$G153&gt;=CR$5),IF(CR$5&gt;$N153,5,$K153)*10+IF(AND($F153&gt;=CR$5,$F153&lt;=CR$6),IF(AND($G153&gt;=CR$5,$G153&lt;=CR$6),5,IF($L153=1,2,1)),IF(AND($G153&gt;=CR$5,$G153&lt;=CR$6),IF($M153&gt;0,4,3),0)),IF(AND($D153&lt;=CR$6,$E153&gt;=CR$5),60,0)))</f>
        <v/>
      </c>
      <c r="CS153" s="80" t="str">
        <f>IF(OR($A153="",NOT(ISNUMBER($G153))),"",IF(AND($F153&lt;=CS$6,$G153&gt;=CS$5),IF(CS$5&gt;$N153,5,$K153)*10+IF(AND($F153&gt;=CS$5,$F153&lt;=CS$6),IF(AND($G153&gt;=CS$5,$G153&lt;=CS$6),5,IF($L153=1,2,1)),IF(AND($G153&gt;=CS$5,$G153&lt;=CS$6),IF($M153&gt;0,4,3),0)),IF(AND($D153&lt;=CS$6,$E153&gt;=CS$5),60,0)))</f>
        <v/>
      </c>
      <c r="CT153" s="80" t="str">
        <f>IF(OR($A153="",NOT(ISNUMBER($G153))),"",IF(AND($F153&lt;=CT$6,$G153&gt;=CT$5),IF(CT$5&gt;$N153,5,$K153)*10+IF(AND($F153&gt;=CT$5,$F153&lt;=CT$6),IF(AND($G153&gt;=CT$5,$G153&lt;=CT$6),5,IF($L153=1,2,1)),IF(AND($G153&gt;=CT$5,$G153&lt;=CT$6),IF($M153&gt;0,4,3),0)),IF(AND($D153&lt;=CT$6,$E153&gt;=CT$5),60,0)))</f>
        <v/>
      </c>
      <c r="CU153" s="80" t="str">
        <f>IF(OR($A153="",NOT(ISNUMBER($G153))),"",IF(AND($F153&lt;=CU$6,$G153&gt;=CU$5),IF(CU$5&gt;$N153,5,$K153)*10+IF(AND($F153&gt;=CU$5,$F153&lt;=CU$6),IF(AND($G153&gt;=CU$5,$G153&lt;=CU$6),5,IF($L153=1,2,1)),IF(AND($G153&gt;=CU$5,$G153&lt;=CU$6),IF($M153&gt;0,4,3),0)),IF(AND($D153&lt;=CU$6,$E153&gt;=CU$5),60,0)))</f>
        <v/>
      </c>
      <c r="CV153" s="80" t="str">
        <f>IF(OR($A153="",NOT(ISNUMBER($G153))),"",IF(AND($F153&lt;=CV$6,$G153&gt;=CV$5),IF(CV$5&gt;$N153,5,$K153)*10+IF(AND($F153&gt;=CV$5,$F153&lt;=CV$6),IF(AND($G153&gt;=CV$5,$G153&lt;=CV$6),5,IF($L153=1,2,1)),IF(AND($G153&gt;=CV$5,$G153&lt;=CV$6),IF($M153&gt;0,4,3),0)),IF(AND($D153&lt;=CV$6,$E153&gt;=CV$5),60,0)))</f>
        <v/>
      </c>
      <c r="CW153" s="80" t="str">
        <f>IF(OR($A153="",NOT(ISNUMBER($G153))),"",IF(AND($F153&lt;=CW$6,$G153&gt;=CW$5),IF(CW$5&gt;$N153,5,$K153)*10+IF(AND($F153&gt;=CW$5,$F153&lt;=CW$6),IF(AND($G153&gt;=CW$5,$G153&lt;=CW$6),5,IF($L153=1,2,1)),IF(AND($G153&gt;=CW$5,$G153&lt;=CW$6),IF($M153&gt;0,4,3),0)),IF(AND($D153&lt;=CW$6,$E153&gt;=CW$5),60,0)))</f>
        <v/>
      </c>
      <c r="CX153" s="80" t="str">
        <f>IF(OR($A153="",NOT(ISNUMBER($G153))),"",IF(AND($F153&lt;=CX$6,$G153&gt;=CX$5),IF(CX$5&gt;$N153,5,$K153)*10+IF(AND($F153&gt;=CX$5,$F153&lt;=CX$6),IF(AND($G153&gt;=CX$5,$G153&lt;=CX$6),5,IF($L153=1,2,1)),IF(AND($G153&gt;=CX$5,$G153&lt;=CX$6),IF($M153&gt;0,4,3),0)),IF(AND($D153&lt;=CX$6,$E153&gt;=CX$5),60,0)))</f>
        <v/>
      </c>
      <c r="CY153" s="80" t="str">
        <f>IF(OR($A153="",NOT(ISNUMBER($G153))),"",IF(AND($F153&lt;=CY$6,$G153&gt;=CY$5),IF(CY$5&gt;$N153,5,$K153)*10+IF(AND($F153&gt;=CY$5,$F153&lt;=CY$6),IF(AND($G153&gt;=CY$5,$G153&lt;=CY$6),5,IF($L153=1,2,1)),IF(AND($G153&gt;=CY$5,$G153&lt;=CY$6),IF($M153&gt;0,4,3),0)),IF(AND($D153&lt;=CY$6,$E153&gt;=CY$5),60,0)))</f>
        <v/>
      </c>
      <c r="CZ153" s="80" t="str">
        <f>IF(OR($A153="",NOT(ISNUMBER($G153))),"",IF(AND($F153&lt;=CZ$6,$G153&gt;=CZ$5),IF(CZ$5&gt;$N153,5,$K153)*10+IF(AND($F153&gt;=CZ$5,$F153&lt;=CZ$6),IF(AND($G153&gt;=CZ$5,$G153&lt;=CZ$6),5,IF($L153=1,2,1)),IF(AND($G153&gt;=CZ$5,$G153&lt;=CZ$6),IF($M153&gt;0,4,3),0)),IF(AND($D153&lt;=CZ$6,$E153&gt;=CZ$5),60,0)))</f>
        <v/>
      </c>
      <c r="DA153" s="80" t="str">
        <f>IF(OR($A153="",NOT(ISNUMBER($G153))),"",IF(AND($F153&lt;=DA$6,$G153&gt;=DA$5),IF(DA$5&gt;$N153,5,$K153)*10+IF(AND($F153&gt;=DA$5,$F153&lt;=DA$6),IF(AND($G153&gt;=DA$5,$G153&lt;=DA$6),5,IF($L153=1,2,1)),IF(AND($G153&gt;=DA$5,$G153&lt;=DA$6),IF($M153&gt;0,4,3),0)),IF(AND($D153&lt;=DA$6,$E153&gt;=DA$5),60,0)))</f>
        <v/>
      </c>
      <c r="DB153" s="80" t="str">
        <f>IF(OR($A153="",NOT(ISNUMBER($G153))),"",IF(AND($F153&lt;=DB$6,$G153&gt;=DB$5),IF(DB$5&gt;$N153,5,$K153)*10+IF(AND($F153&gt;=DB$5,$F153&lt;=DB$6),IF(AND($G153&gt;=DB$5,$G153&lt;=DB$6),5,IF($L153=1,2,1)),IF(AND($G153&gt;=DB$5,$G153&lt;=DB$6),IF($M153&gt;0,4,3),0)),IF(AND($D153&lt;=DB$6,$E153&gt;=DB$5),60,0)))</f>
        <v/>
      </c>
      <c r="DC153" s="80" t="str">
        <f>IF(OR($A153="",NOT(ISNUMBER($G153))),"",IF(AND($F153&lt;=DC$6,$G153&gt;=DC$5),IF(DC$5&gt;$N153,5,$K153)*10+IF(AND($F153&gt;=DC$5,$F153&lt;=DC$6),IF(AND($G153&gt;=DC$5,$G153&lt;=DC$6),5,IF($L153=1,2,1)),IF(AND($G153&gt;=DC$5,$G153&lt;=DC$6),IF($M153&gt;0,4,3),0)),IF(AND($D153&lt;=DC$6,$E153&gt;=DC$5),60,0)))</f>
        <v/>
      </c>
      <c r="DD153" s="80" t="str">
        <f>IF(OR($A153="",NOT(ISNUMBER($G153))),"",IF(AND($F153&lt;=DD$6,$G153&gt;=DD$5),IF(DD$5&gt;$N153,5,$K153)*10+IF(AND($F153&gt;=DD$5,$F153&lt;=DD$6),IF(AND($G153&gt;=DD$5,$G153&lt;=DD$6),5,IF($L153=1,2,1)),IF(AND($G153&gt;=DD$5,$G153&lt;=DD$6),IF($M153&gt;0,4,3),0)),IF(AND($D153&lt;=DD$6,$E153&gt;=DD$5),60,0)))</f>
        <v/>
      </c>
      <c r="DE153" s="80" t="str">
        <f>IF(OR($A153="",NOT(ISNUMBER($G153))),"",IF(AND($F153&lt;=DE$6,$G153&gt;=DE$5),IF(DE$5&gt;$N153,5,$K153)*10+IF(AND($F153&gt;=DE$5,$F153&lt;=DE$6),IF(AND($G153&gt;=DE$5,$G153&lt;=DE$6),5,IF($L153=1,2,1)),IF(AND($G153&gt;=DE$5,$G153&lt;=DE$6),IF($M153&gt;0,4,3),0)),IF(AND($D153&lt;=DE$6,$E153&gt;=DE$5),60,0)))</f>
        <v/>
      </c>
      <c r="DF153" s="80" t="str">
        <f>IF(OR($A153="",NOT(ISNUMBER($G153))),"",IF(AND($F153&lt;=DF$6,$G153&gt;=DF$5),IF(DF$5&gt;$N153,5,$K153)*10+IF(AND($F153&gt;=DF$5,$F153&lt;=DF$6),IF(AND($G153&gt;=DF$5,$G153&lt;=DF$6),5,IF($L153=1,2,1)),IF(AND($G153&gt;=DF$5,$G153&lt;=DF$6),IF($M153&gt;0,4,3),0)),IF(AND($D153&lt;=DF$6,$E153&gt;=DF$5),60,0)))</f>
        <v/>
      </c>
      <c r="DG153" s="80" t="str">
        <f>IF(OR($A153="",NOT(ISNUMBER($G153))),"",IF(AND($F153&lt;=DG$6,$G153&gt;=DG$5),IF(DG$5&gt;$N153,5,$K153)*10+IF(AND($F153&gt;=DG$5,$F153&lt;=DG$6),IF(AND($G153&gt;=DG$5,$G153&lt;=DG$6),5,IF($L153=1,2,1)),IF(AND($G153&gt;=DG$5,$G153&lt;=DG$6),IF($M153&gt;0,4,3),0)),IF(AND($D153&lt;=DG$6,$E153&gt;=DG$5),60,0)))</f>
        <v/>
      </c>
      <c r="DH153" s="80" t="str">
        <f>IF(OR($A153="",NOT(ISNUMBER($G153))),"",IF(AND($F153&lt;=DH$6,$G153&gt;=DH$5),IF(DH$5&gt;$N153,5,$K153)*10+IF(AND($F153&gt;=DH$5,$F153&lt;=DH$6),IF(AND($G153&gt;=DH$5,$G153&lt;=DH$6),5,IF($L153=1,2,1)),IF(AND($G153&gt;=DH$5,$G153&lt;=DH$6),IF($M153&gt;0,4,3),0)),IF(AND($D153&lt;=DH$6,$E153&gt;=DH$5),60,0)))</f>
        <v/>
      </c>
      <c r="DI153" s="80" t="str">
        <f>IF(OR($A153="",NOT(ISNUMBER($G153))),"",IF(AND($F153&lt;=DI$6,$G153&gt;=DI$5),IF(DI$5&gt;$N153,5,$K153)*10+IF(AND($F153&gt;=DI$5,$F153&lt;=DI$6),IF(AND($G153&gt;=DI$5,$G153&lt;=DI$6),5,IF($L153=1,2,1)),IF(AND($G153&gt;=DI$5,$G153&lt;=DI$6),IF($M153&gt;0,4,3),0)),IF(AND($D153&lt;=DI$6,$E153&gt;=DI$5),60,0)))</f>
        <v/>
      </c>
      <c r="DJ153" s="80" t="str">
        <f>IF(OR($A153="",NOT(ISNUMBER($G153))),"",IF(AND($F153&lt;=DJ$6,$G153&gt;=DJ$5),IF(DJ$5&gt;$N153,5,$K153)*10+IF(AND($F153&gt;=DJ$5,$F153&lt;=DJ$6),IF(AND($G153&gt;=DJ$5,$G153&lt;=DJ$6),5,IF($L153=1,2,1)),IF(AND($G153&gt;=DJ$5,$G153&lt;=DJ$6),IF($M153&gt;0,4,3),0)),IF(AND($D153&lt;=DJ$6,$E153&gt;=DJ$5),60,0)))</f>
        <v/>
      </c>
      <c r="DK153" s="80" t="str">
        <f>IF(OR($A153="",NOT(ISNUMBER($G153))),"",IF(AND($F153&lt;=DK$6,$G153&gt;=DK$5),IF(DK$5&gt;$N153,5,$K153)*10+IF(AND($F153&gt;=DK$5,$F153&lt;=DK$6),IF(AND($G153&gt;=DK$5,$G153&lt;=DK$6),5,IF($L153=1,2,1)),IF(AND($G153&gt;=DK$5,$G153&lt;=DK$6),IF($M153&gt;0,4,3),0)),IF(AND($D153&lt;=DK$6,$E153&gt;=DK$5),60,0)))</f>
        <v/>
      </c>
      <c r="DL153" s="80" t="str">
        <f>IF(OR($A153="",NOT(ISNUMBER($G153))),"",IF(AND($F153&lt;=DL$6,$G153&gt;=DL$5),IF(DL$5&gt;$N153,5,$K153)*10+IF(AND($F153&gt;=DL$5,$F153&lt;=DL$6),IF(AND($G153&gt;=DL$5,$G153&lt;=DL$6),5,IF($L153=1,2,1)),IF(AND($G153&gt;=DL$5,$G153&lt;=DL$6),IF($M153&gt;0,4,3),0)),IF(AND($D153&lt;=DL$6,$E153&gt;=DL$5),60,0)))</f>
        <v/>
      </c>
      <c r="DM153" s="80" t="str">
        <f>IF(OR($A153="",NOT(ISNUMBER($G153))),"",IF(AND($F153&lt;=DM$6,$G153&gt;=DM$5),IF(DM$5&gt;$N153,5,$K153)*10+IF(AND($F153&gt;=DM$5,$F153&lt;=DM$6),IF(AND($G153&gt;=DM$5,$G153&lt;=DM$6),5,IF($L153=1,2,1)),IF(AND($G153&gt;=DM$5,$G153&lt;=DM$6),IF($M153&gt;0,4,3),0)),IF(AND($D153&lt;=DM$6,$E153&gt;=DM$5),60,0)))</f>
        <v/>
      </c>
      <c r="DN153" s="80" t="str">
        <f>IF(OR($A153="",NOT(ISNUMBER($G153))),"",IF(AND($F153&lt;=DN$6,$G153&gt;=DN$5),IF(DN$5&gt;$N153,5,$K153)*10+IF(AND($F153&gt;=DN$5,$F153&lt;=DN$6),IF(AND($G153&gt;=DN$5,$G153&lt;=DN$6),5,IF($L153=1,2,1)),IF(AND($G153&gt;=DN$5,$G153&lt;=DN$6),IF($M153&gt;0,4,3),0)),IF(AND($D153&lt;=DN$6,$E153&gt;=DN$5),60,0)))</f>
        <v/>
      </c>
      <c r="DO153" s="80" t="str">
        <f>IF(OR($A153="",NOT(ISNUMBER($G153))),"",IF(AND($F153&lt;=DO$6,$G153&gt;=DO$5),IF(DO$5&gt;$N153,5,$K153)*10+IF(AND($F153&gt;=DO$5,$F153&lt;=DO$6),IF(AND($G153&gt;=DO$5,$G153&lt;=DO$6),5,IF($L153=1,2,1)),IF(AND($G153&gt;=DO$5,$G153&lt;=DO$6),IF($M153&gt;0,4,3),0)),IF(AND($D153&lt;=DO$6,$E153&gt;=DO$5),60,0)))</f>
        <v/>
      </c>
      <c r="DP153" s="80" t="str">
        <f>IF(OR($A153="",NOT(ISNUMBER($G153))),"",IF(AND($F153&lt;=DP$6,$G153&gt;=DP$5),IF(DP$5&gt;$N153,5,$K153)*10+IF(AND($F153&gt;=DP$5,$F153&lt;=DP$6),IF(AND($G153&gt;=DP$5,$G153&lt;=DP$6),5,IF($L153=1,2,1)),IF(AND($G153&gt;=DP$5,$G153&lt;=DP$6),IF($M153&gt;0,4,3),0)),IF(AND($D153&lt;=DP$6,$E153&gt;=DP$5),60,0)))</f>
        <v/>
      </c>
      <c r="DQ153" s="80" t="str">
        <f>IF(OR($A153="",NOT(ISNUMBER($G153))),"",IF(AND($F153&lt;=DQ$6,$G153&gt;=DQ$5),IF(DQ$5&gt;$N153,5,$K153)*10+IF(AND($F153&gt;=DQ$5,$F153&lt;=DQ$6),IF(AND($G153&gt;=DQ$5,$G153&lt;=DQ$6),5,IF($L153=1,2,1)),IF(AND($G153&gt;=DQ$5,$G153&lt;=DQ$6),IF($M153&gt;0,4,3),0)),IF(AND($D153&lt;=DQ$6,$E153&gt;=DQ$5),60,0)))</f>
        <v/>
      </c>
      <c r="DR153" s="80" t="str">
        <f>IF(OR($A153="",NOT(ISNUMBER($G153))),"",IF(AND($F153&lt;=DR$6,$G153&gt;=DR$5),IF(DR$5&gt;$N153,5,$K153)*10+IF(AND($F153&gt;=DR$5,$F153&lt;=DR$6),IF(AND($G153&gt;=DR$5,$G153&lt;=DR$6),5,IF($L153=1,2,1)),IF(AND($G153&gt;=DR$5,$G153&lt;=DR$6),IF($M153&gt;0,4,3),0)),IF(AND($D153&lt;=DR$6,$E153&gt;=DR$5),60,0)))</f>
        <v/>
      </c>
      <c r="DS153" s="80" t="str">
        <f>IF(OR($A153="",NOT(ISNUMBER($G153))),"",IF(AND($F153&lt;=DS$6,$G153&gt;=DS$5),IF(DS$5&gt;$N153,5,$K153)*10+IF(AND($F153&gt;=DS$5,$F153&lt;=DS$6),IF(AND($G153&gt;=DS$5,$G153&lt;=DS$6),5,IF($L153=1,2,1)),IF(AND($G153&gt;=DS$5,$G153&lt;=DS$6),IF($M153&gt;0,4,3),0)),IF(AND($D153&lt;=DS$6,$E153&gt;=DS$5),60,0)))</f>
        <v/>
      </c>
      <c r="DT153" s="80" t="str">
        <f>IF(OR($A153="",NOT(ISNUMBER($G153))),"",IF(AND($F153&lt;=DT$6,$G153&gt;=DT$5),IF(DT$5&gt;$N153,5,$K153)*10+IF(AND($F153&gt;=DT$5,$F153&lt;=DT$6),IF(AND($G153&gt;=DT$5,$G153&lt;=DT$6),5,IF($L153=1,2,1)),IF(AND($G153&gt;=DT$5,$G153&lt;=DT$6),IF($M153&gt;0,4,3),0)),IF(AND($D153&lt;=DT$6,$E153&gt;=DT$5),60,0)))</f>
        <v/>
      </c>
      <c r="DU153" s="80" t="str">
        <f>IF(OR($A153="",NOT(ISNUMBER($G153))),"",IF(AND($F153&lt;=DU$6,$G153&gt;=DU$5),IF(DU$5&gt;$N153,5,$K153)*10+IF(AND($F153&gt;=DU$5,$F153&lt;=DU$6),IF(AND($G153&gt;=DU$5,$G153&lt;=DU$6),5,IF($L153=1,2,1)),IF(AND($G153&gt;=DU$5,$G153&lt;=DU$6),IF($M153&gt;0,4,3),0)),IF(AND($D153&lt;=DU$6,$E153&gt;=DU$5),60,0)))</f>
        <v/>
      </c>
      <c r="DV153" s="80" t="str">
        <f>IF(OR($A153="",NOT(ISNUMBER($G153))),"",IF(AND($F153&lt;=DV$6,$G153&gt;=DV$5),IF(DV$5&gt;$N153,5,$K153)*10+IF(AND($F153&gt;=DV$5,$F153&lt;=DV$6),IF(AND($G153&gt;=DV$5,$G153&lt;=DV$6),5,IF($L153=1,2,1)),IF(AND($G153&gt;=DV$5,$G153&lt;=DV$6),IF($M153&gt;0,4,3),0)),IF(AND($D153&lt;=DV$6,$E153&gt;=DV$5),60,0)))</f>
        <v/>
      </c>
      <c r="DW153" s="80" t="str">
        <f>IF(OR($A153="",NOT(ISNUMBER($G153))),"",IF(AND($F153&lt;=DW$6,$G153&gt;=DW$5),IF(DW$5&gt;$N153,5,$K153)*10+IF(AND($F153&gt;=DW$5,$F153&lt;=DW$6),IF(AND($G153&gt;=DW$5,$G153&lt;=DW$6),5,IF($L153=1,2,1)),IF(AND($G153&gt;=DW$5,$G153&lt;=DW$6),IF($M153&gt;0,4,3),0)),IF(AND($D153&lt;=DW$6,$E153&gt;=DW$5),60,0)))</f>
        <v/>
      </c>
      <c r="DX153" s="80" t="str">
        <f>IF(OR($A153="",NOT(ISNUMBER($G153))),"",IF(AND($F153&lt;=DX$6,$G153&gt;=DX$5),IF(DX$5&gt;$N153,5,$K153)*10+IF(AND($F153&gt;=DX$5,$F153&lt;=DX$6),IF(AND($G153&gt;=DX$5,$G153&lt;=DX$6),5,IF($L153=1,2,1)),IF(AND($G153&gt;=DX$5,$G153&lt;=DX$6),IF($M153&gt;0,4,3),0)),IF(AND($D153&lt;=DX$6,$E153&gt;=DX$5),60,0)))</f>
        <v/>
      </c>
      <c r="DY153" s="80" t="str">
        <f>IF(OR($A153="",NOT(ISNUMBER($G153))),"",IF(AND($F153&lt;=DY$6,$G153&gt;=DY$5),IF(DY$5&gt;$N153,5,$K153)*10+IF(AND($F153&gt;=DY$5,$F153&lt;=DY$6),IF(AND($G153&gt;=DY$5,$G153&lt;=DY$6),5,IF($L153=1,2,1)),IF(AND($G153&gt;=DY$5,$G153&lt;=DY$6),IF($M153&gt;0,4,3),0)),IF(AND($D153&lt;=DY$6,$E153&gt;=DY$5),60,0)))</f>
        <v/>
      </c>
      <c r="DZ153" s="80" t="str">
        <f>IF(OR($A153="",NOT(ISNUMBER($G153))),"",IF(AND($F153&lt;=DZ$6,$G153&gt;=DZ$5),IF(DZ$5&gt;$N153,5,$K153)*10+IF(AND($F153&gt;=DZ$5,$F153&lt;=DZ$6),IF(AND($G153&gt;=DZ$5,$G153&lt;=DZ$6),5,IF($L153=1,2,1)),IF(AND($G153&gt;=DZ$5,$G153&lt;=DZ$6),IF($M153&gt;0,4,3),0)),IF(AND($D153&lt;=DZ$6,$E153&gt;=DZ$5),60,0)))</f>
        <v/>
      </c>
      <c r="EA153" s="80" t="str">
        <f>IF(OR($A153="",NOT(ISNUMBER($G153))),"",IF(AND($F153&lt;=EA$6,$G153&gt;=EA$5),IF(EA$5&gt;$N153,5,$K153)*10+IF(AND($F153&gt;=EA$5,$F153&lt;=EA$6),IF(AND($G153&gt;=EA$5,$G153&lt;=EA$6),5,IF($L153=1,2,1)),IF(AND($G153&gt;=EA$5,$G153&lt;=EA$6),IF($M153&gt;0,4,3),0)),IF(AND($D153&lt;=EA$6,$E153&gt;=EA$5),60,0)))</f>
        <v/>
      </c>
      <c r="EB153" s="80" t="str">
        <f>IF(OR($A153="",NOT(ISNUMBER($G153))),"",IF(AND($F153&lt;=EB$6,$G153&gt;=EB$5),IF(EB$5&gt;$N153,5,$K153)*10+IF(AND($F153&gt;=EB$5,$F153&lt;=EB$6),IF(AND($G153&gt;=EB$5,$G153&lt;=EB$6),5,IF($L153=1,2,1)),IF(AND($G153&gt;=EB$5,$G153&lt;=EB$6),IF($M153&gt;0,4,3),0)),IF(AND($D153&lt;=EB$6,$E153&gt;=EB$5),60,0)))</f>
        <v/>
      </c>
      <c r="EC153" s="80" t="str">
        <f>IF(OR($A153="",NOT(ISNUMBER($G153))),"",IF(AND($F153&lt;=EC$6,$G153&gt;=EC$5),IF(EC$5&gt;$N153,5,$K153)*10+IF(AND($F153&gt;=EC$5,$F153&lt;=EC$6),IF(AND($G153&gt;=EC$5,$G153&lt;=EC$6),5,IF($L153=1,2,1)),IF(AND($G153&gt;=EC$5,$G153&lt;=EC$6),IF($M153&gt;0,4,3),0)),IF(AND($D153&lt;=EC$6,$E153&gt;=EC$5),60,0)))</f>
        <v/>
      </c>
      <c r="ED153" s="80" t="str">
        <f>IF(OR($A153="",NOT(ISNUMBER($G153))),"",IF(AND($F153&lt;=ED$6,$G153&gt;=ED$5),IF(ED$5&gt;$N153,5,$K153)*10+IF(AND($F153&gt;=ED$5,$F153&lt;=ED$6),IF(AND($G153&gt;=ED$5,$G153&lt;=ED$6),5,IF($L153=1,2,1)),IF(AND($G153&gt;=ED$5,$G153&lt;=ED$6),IF($M153&gt;0,4,3),0)),IF(AND($D153&lt;=ED$6,$E153&gt;=ED$5),60,0)))</f>
        <v/>
      </c>
    </row>
    <row r="154" ht="18" customHeight="1">
      <c r="A154" s="52" t="str">
        <f>IF(Tasks!$B154="","",Tasks!$A154)</f>
        <v/>
      </c>
      <c r="B154" s="78" t="str">
        <f>IF(Tasks!$B154="","",Tasks!$B154)</f>
        <v/>
      </c>
      <c r="C154" s="25" t="str">
        <f>IF($B154="","",IF(AND(Tasks!$D154="",Tasks!$G154=""),"-",IF(Tasks!$D154="","",Tasks!$D154&amp;IF(OR(Tasks!$E154="",Tasks!$E154="FS"),IF(N(Tasks!$F154)=0,"","FS"),Tasks!$E154)&amp;IF(N(Tasks!$F154)=0,"",IF(Tasks!$F154&gt;0,"+","")&amp;Tasks!$F154))&amp;IF(AND(Tasks!$D154&lt;&gt;"",Tasks!$G154&lt;&gt;""),", ","")&amp;IF(Tasks!$G154="","",Tasks!$G154&amp;IF(OR(Tasks!$H154="",Tasks!$H154="FS"),IF(N(Tasks!$I154)=0,"","FS"),Tasks!$H154)&amp;IF(N(Tasks!$I154)=0,"",IF(Tasks!$I154&gt;0,"+","")&amp;Tasks!$I154))))</f>
        <v/>
      </c>
      <c r="D154" s="51" t="str">
        <f>IF(OR($B154="",Tasks!$Q154=""),"",Tasks!$Q154)</f>
        <v/>
      </c>
      <c r="E154" s="51" t="str">
        <f>IF(OR($B154="",Tasks!$R154=""),"",Tasks!$R154)</f>
        <v/>
      </c>
      <c r="F154" s="51" t="str">
        <f>IF(OR($B154="",Tasks!$S154=""),"",Tasks!$S154)</f>
        <v/>
      </c>
      <c r="G154" s="51" t="str">
        <f>IF(OR($B154="",Tasks!$T154=""),"",Tasks!$T154)</f>
        <v/>
      </c>
      <c r="H154" s="52" t="str">
        <f>IF($B154="","",Tasks!$AE154)</f>
        <v/>
      </c>
      <c r="I154" s="79" t="str">
        <f>IF($B154="","",Tasks!$AF154)</f>
        <v/>
      </c>
      <c r="J154" s="53" t="str">
        <f>IF(OR($B154="",Tasks!$V154=""),"",Tasks!$V154)</f>
        <v/>
      </c>
      <c r="K154" s="52" t="str">
        <f>IF($B154="","",Tasks!$AA154)</f>
        <v/>
      </c>
      <c r="L154" s="52" t="str">
        <f>IF($B154="","",Tasks!$AB154)</f>
        <v/>
      </c>
      <c r="M154" s="52" t="str">
        <f>IF($B154="","",Tasks!$Z154)</f>
        <v/>
      </c>
      <c r="N154" s="52" t="str">
        <f>IF(OR($B154="",Tasks!$AG154=""),"",Tasks!$AG154)</f>
        <v/>
      </c>
      <c r="O154" s="80" t="str">
        <f>IF(OR($A154="",NOT(ISNUMBER($G154))),"",IF(AND($F154&lt;=O$6,$G154&gt;=O$5),IF(O$5&gt;$N154,5,$K154)*10+IF(AND($F154&gt;=O$5,$F154&lt;=O$6),IF(AND($G154&gt;=O$5,$G154&lt;=O$6),5,IF($L154=1,2,1)),IF(AND($G154&gt;=O$5,$G154&lt;=O$6),IF($M154&gt;0,4,3),0)),IF(AND($D154&lt;=O$6,$E154&gt;=O$5),60,0)))</f>
        <v/>
      </c>
      <c r="P154" s="80" t="str">
        <f>IF(OR($A154="",NOT(ISNUMBER($G154))),"",IF(AND($F154&lt;=P$6,$G154&gt;=P$5),IF(P$5&gt;$N154,5,$K154)*10+IF(AND($F154&gt;=P$5,$F154&lt;=P$6),IF(AND($G154&gt;=P$5,$G154&lt;=P$6),5,IF($L154=1,2,1)),IF(AND($G154&gt;=P$5,$G154&lt;=P$6),IF($M154&gt;0,4,3),0)),IF(AND($D154&lt;=P$6,$E154&gt;=P$5),60,0)))</f>
        <v/>
      </c>
      <c r="Q154" s="80" t="str">
        <f>IF(OR($A154="",NOT(ISNUMBER($G154))),"",IF(AND($F154&lt;=Q$6,$G154&gt;=Q$5),IF(Q$5&gt;$N154,5,$K154)*10+IF(AND($F154&gt;=Q$5,$F154&lt;=Q$6),IF(AND($G154&gt;=Q$5,$G154&lt;=Q$6),5,IF($L154=1,2,1)),IF(AND($G154&gt;=Q$5,$G154&lt;=Q$6),IF($M154&gt;0,4,3),0)),IF(AND($D154&lt;=Q$6,$E154&gt;=Q$5),60,0)))</f>
        <v/>
      </c>
      <c r="R154" s="80" t="str">
        <f>IF(OR($A154="",NOT(ISNUMBER($G154))),"",IF(AND($F154&lt;=R$6,$G154&gt;=R$5),IF(R$5&gt;$N154,5,$K154)*10+IF(AND($F154&gt;=R$5,$F154&lt;=R$6),IF(AND($G154&gt;=R$5,$G154&lt;=R$6),5,IF($L154=1,2,1)),IF(AND($G154&gt;=R$5,$G154&lt;=R$6),IF($M154&gt;0,4,3),0)),IF(AND($D154&lt;=R$6,$E154&gt;=R$5),60,0)))</f>
        <v/>
      </c>
      <c r="S154" s="80" t="str">
        <f>IF(OR($A154="",NOT(ISNUMBER($G154))),"",IF(AND($F154&lt;=S$6,$G154&gt;=S$5),IF(S$5&gt;$N154,5,$K154)*10+IF(AND($F154&gt;=S$5,$F154&lt;=S$6),IF(AND($G154&gt;=S$5,$G154&lt;=S$6),5,IF($L154=1,2,1)),IF(AND($G154&gt;=S$5,$G154&lt;=S$6),IF($M154&gt;0,4,3),0)),IF(AND($D154&lt;=S$6,$E154&gt;=S$5),60,0)))</f>
        <v/>
      </c>
      <c r="T154" s="80" t="str">
        <f>IF(OR($A154="",NOT(ISNUMBER($G154))),"",IF(AND($F154&lt;=T$6,$G154&gt;=T$5),IF(T$5&gt;$N154,5,$K154)*10+IF(AND($F154&gt;=T$5,$F154&lt;=T$6),IF(AND($G154&gt;=T$5,$G154&lt;=T$6),5,IF($L154=1,2,1)),IF(AND($G154&gt;=T$5,$G154&lt;=T$6),IF($M154&gt;0,4,3),0)),IF(AND($D154&lt;=T$6,$E154&gt;=T$5),60,0)))</f>
        <v/>
      </c>
      <c r="U154" s="80" t="str">
        <f>IF(OR($A154="",NOT(ISNUMBER($G154))),"",IF(AND($F154&lt;=U$6,$G154&gt;=U$5),IF(U$5&gt;$N154,5,$K154)*10+IF(AND($F154&gt;=U$5,$F154&lt;=U$6),IF(AND($G154&gt;=U$5,$G154&lt;=U$6),5,IF($L154=1,2,1)),IF(AND($G154&gt;=U$5,$G154&lt;=U$6),IF($M154&gt;0,4,3),0)),IF(AND($D154&lt;=U$6,$E154&gt;=U$5),60,0)))</f>
        <v/>
      </c>
      <c r="V154" s="80" t="str">
        <f>IF(OR($A154="",NOT(ISNUMBER($G154))),"",IF(AND($F154&lt;=V$6,$G154&gt;=V$5),IF(V$5&gt;$N154,5,$K154)*10+IF(AND($F154&gt;=V$5,$F154&lt;=V$6),IF(AND($G154&gt;=V$5,$G154&lt;=V$6),5,IF($L154=1,2,1)),IF(AND($G154&gt;=V$5,$G154&lt;=V$6),IF($M154&gt;0,4,3),0)),IF(AND($D154&lt;=V$6,$E154&gt;=V$5),60,0)))</f>
        <v/>
      </c>
      <c r="W154" s="80" t="str">
        <f>IF(OR($A154="",NOT(ISNUMBER($G154))),"",IF(AND($F154&lt;=W$6,$G154&gt;=W$5),IF(W$5&gt;$N154,5,$K154)*10+IF(AND($F154&gt;=W$5,$F154&lt;=W$6),IF(AND($G154&gt;=W$5,$G154&lt;=W$6),5,IF($L154=1,2,1)),IF(AND($G154&gt;=W$5,$G154&lt;=W$6),IF($M154&gt;0,4,3),0)),IF(AND($D154&lt;=W$6,$E154&gt;=W$5),60,0)))</f>
        <v/>
      </c>
      <c r="X154" s="80" t="str">
        <f>IF(OR($A154="",NOT(ISNUMBER($G154))),"",IF(AND($F154&lt;=X$6,$G154&gt;=X$5),IF(X$5&gt;$N154,5,$K154)*10+IF(AND($F154&gt;=X$5,$F154&lt;=X$6),IF(AND($G154&gt;=X$5,$G154&lt;=X$6),5,IF($L154=1,2,1)),IF(AND($G154&gt;=X$5,$G154&lt;=X$6),IF($M154&gt;0,4,3),0)),IF(AND($D154&lt;=X$6,$E154&gt;=X$5),60,0)))</f>
        <v/>
      </c>
      <c r="Y154" s="80" t="str">
        <f>IF(OR($A154="",NOT(ISNUMBER($G154))),"",IF(AND($F154&lt;=Y$6,$G154&gt;=Y$5),IF(Y$5&gt;$N154,5,$K154)*10+IF(AND($F154&gt;=Y$5,$F154&lt;=Y$6),IF(AND($G154&gt;=Y$5,$G154&lt;=Y$6),5,IF($L154=1,2,1)),IF(AND($G154&gt;=Y$5,$G154&lt;=Y$6),IF($M154&gt;0,4,3),0)),IF(AND($D154&lt;=Y$6,$E154&gt;=Y$5),60,0)))</f>
        <v/>
      </c>
      <c r="Z154" s="80" t="str">
        <f>IF(OR($A154="",NOT(ISNUMBER($G154))),"",IF(AND($F154&lt;=Z$6,$G154&gt;=Z$5),IF(Z$5&gt;$N154,5,$K154)*10+IF(AND($F154&gt;=Z$5,$F154&lt;=Z$6),IF(AND($G154&gt;=Z$5,$G154&lt;=Z$6),5,IF($L154=1,2,1)),IF(AND($G154&gt;=Z$5,$G154&lt;=Z$6),IF($M154&gt;0,4,3),0)),IF(AND($D154&lt;=Z$6,$E154&gt;=Z$5),60,0)))</f>
        <v/>
      </c>
      <c r="AA154" s="80" t="str">
        <f>IF(OR($A154="",NOT(ISNUMBER($G154))),"",IF(AND($F154&lt;=AA$6,$G154&gt;=AA$5),IF(AA$5&gt;$N154,5,$K154)*10+IF(AND($F154&gt;=AA$5,$F154&lt;=AA$6),IF(AND($G154&gt;=AA$5,$G154&lt;=AA$6),5,IF($L154=1,2,1)),IF(AND($G154&gt;=AA$5,$G154&lt;=AA$6),IF($M154&gt;0,4,3),0)),IF(AND($D154&lt;=AA$6,$E154&gt;=AA$5),60,0)))</f>
        <v/>
      </c>
      <c r="AB154" s="80" t="str">
        <f>IF(OR($A154="",NOT(ISNUMBER($G154))),"",IF(AND($F154&lt;=AB$6,$G154&gt;=AB$5),IF(AB$5&gt;$N154,5,$K154)*10+IF(AND($F154&gt;=AB$5,$F154&lt;=AB$6),IF(AND($G154&gt;=AB$5,$G154&lt;=AB$6),5,IF($L154=1,2,1)),IF(AND($G154&gt;=AB$5,$G154&lt;=AB$6),IF($M154&gt;0,4,3),0)),IF(AND($D154&lt;=AB$6,$E154&gt;=AB$5),60,0)))</f>
        <v/>
      </c>
      <c r="AC154" s="80" t="str">
        <f>IF(OR($A154="",NOT(ISNUMBER($G154))),"",IF(AND($F154&lt;=AC$6,$G154&gt;=AC$5),IF(AC$5&gt;$N154,5,$K154)*10+IF(AND($F154&gt;=AC$5,$F154&lt;=AC$6),IF(AND($G154&gt;=AC$5,$G154&lt;=AC$6),5,IF($L154=1,2,1)),IF(AND($G154&gt;=AC$5,$G154&lt;=AC$6),IF($M154&gt;0,4,3),0)),IF(AND($D154&lt;=AC$6,$E154&gt;=AC$5),60,0)))</f>
        <v/>
      </c>
      <c r="AD154" s="80" t="str">
        <f>IF(OR($A154="",NOT(ISNUMBER($G154))),"",IF(AND($F154&lt;=AD$6,$G154&gt;=AD$5),IF(AD$5&gt;$N154,5,$K154)*10+IF(AND($F154&gt;=AD$5,$F154&lt;=AD$6),IF(AND($G154&gt;=AD$5,$G154&lt;=AD$6),5,IF($L154=1,2,1)),IF(AND($G154&gt;=AD$5,$G154&lt;=AD$6),IF($M154&gt;0,4,3),0)),IF(AND($D154&lt;=AD$6,$E154&gt;=AD$5),60,0)))</f>
        <v/>
      </c>
      <c r="AE154" s="80" t="str">
        <f>IF(OR($A154="",NOT(ISNUMBER($G154))),"",IF(AND($F154&lt;=AE$6,$G154&gt;=AE$5),IF(AE$5&gt;$N154,5,$K154)*10+IF(AND($F154&gt;=AE$5,$F154&lt;=AE$6),IF(AND($G154&gt;=AE$5,$G154&lt;=AE$6),5,IF($L154=1,2,1)),IF(AND($G154&gt;=AE$5,$G154&lt;=AE$6),IF($M154&gt;0,4,3),0)),IF(AND($D154&lt;=AE$6,$E154&gt;=AE$5),60,0)))</f>
        <v/>
      </c>
      <c r="AF154" s="80" t="str">
        <f>IF(OR($A154="",NOT(ISNUMBER($G154))),"",IF(AND($F154&lt;=AF$6,$G154&gt;=AF$5),IF(AF$5&gt;$N154,5,$K154)*10+IF(AND($F154&gt;=AF$5,$F154&lt;=AF$6),IF(AND($G154&gt;=AF$5,$G154&lt;=AF$6),5,IF($L154=1,2,1)),IF(AND($G154&gt;=AF$5,$G154&lt;=AF$6),IF($M154&gt;0,4,3),0)),IF(AND($D154&lt;=AF$6,$E154&gt;=AF$5),60,0)))</f>
        <v/>
      </c>
      <c r="AG154" s="80" t="str">
        <f>IF(OR($A154="",NOT(ISNUMBER($G154))),"",IF(AND($F154&lt;=AG$6,$G154&gt;=AG$5),IF(AG$5&gt;$N154,5,$K154)*10+IF(AND($F154&gt;=AG$5,$F154&lt;=AG$6),IF(AND($G154&gt;=AG$5,$G154&lt;=AG$6),5,IF($L154=1,2,1)),IF(AND($G154&gt;=AG$5,$G154&lt;=AG$6),IF($M154&gt;0,4,3),0)),IF(AND($D154&lt;=AG$6,$E154&gt;=AG$5),60,0)))</f>
        <v/>
      </c>
      <c r="AH154" s="80" t="str">
        <f>IF(OR($A154="",NOT(ISNUMBER($G154))),"",IF(AND($F154&lt;=AH$6,$G154&gt;=AH$5),IF(AH$5&gt;$N154,5,$K154)*10+IF(AND($F154&gt;=AH$5,$F154&lt;=AH$6),IF(AND($G154&gt;=AH$5,$G154&lt;=AH$6),5,IF($L154=1,2,1)),IF(AND($G154&gt;=AH$5,$G154&lt;=AH$6),IF($M154&gt;0,4,3),0)),IF(AND($D154&lt;=AH$6,$E154&gt;=AH$5),60,0)))</f>
        <v/>
      </c>
      <c r="AI154" s="80" t="str">
        <f>IF(OR($A154="",NOT(ISNUMBER($G154))),"",IF(AND($F154&lt;=AI$6,$G154&gt;=AI$5),IF(AI$5&gt;$N154,5,$K154)*10+IF(AND($F154&gt;=AI$5,$F154&lt;=AI$6),IF(AND($G154&gt;=AI$5,$G154&lt;=AI$6),5,IF($L154=1,2,1)),IF(AND($G154&gt;=AI$5,$G154&lt;=AI$6),IF($M154&gt;0,4,3),0)),IF(AND($D154&lt;=AI$6,$E154&gt;=AI$5),60,0)))</f>
        <v/>
      </c>
      <c r="AJ154" s="80" t="str">
        <f>IF(OR($A154="",NOT(ISNUMBER($G154))),"",IF(AND($F154&lt;=AJ$6,$G154&gt;=AJ$5),IF(AJ$5&gt;$N154,5,$K154)*10+IF(AND($F154&gt;=AJ$5,$F154&lt;=AJ$6),IF(AND($G154&gt;=AJ$5,$G154&lt;=AJ$6),5,IF($L154=1,2,1)),IF(AND($G154&gt;=AJ$5,$G154&lt;=AJ$6),IF($M154&gt;0,4,3),0)),IF(AND($D154&lt;=AJ$6,$E154&gt;=AJ$5),60,0)))</f>
        <v/>
      </c>
      <c r="AK154" s="80" t="str">
        <f>IF(OR($A154="",NOT(ISNUMBER($G154))),"",IF(AND($F154&lt;=AK$6,$G154&gt;=AK$5),IF(AK$5&gt;$N154,5,$K154)*10+IF(AND($F154&gt;=AK$5,$F154&lt;=AK$6),IF(AND($G154&gt;=AK$5,$G154&lt;=AK$6),5,IF($L154=1,2,1)),IF(AND($G154&gt;=AK$5,$G154&lt;=AK$6),IF($M154&gt;0,4,3),0)),IF(AND($D154&lt;=AK$6,$E154&gt;=AK$5),60,0)))</f>
        <v/>
      </c>
      <c r="AL154" s="80" t="str">
        <f>IF(OR($A154="",NOT(ISNUMBER($G154))),"",IF(AND($F154&lt;=AL$6,$G154&gt;=AL$5),IF(AL$5&gt;$N154,5,$K154)*10+IF(AND($F154&gt;=AL$5,$F154&lt;=AL$6),IF(AND($G154&gt;=AL$5,$G154&lt;=AL$6),5,IF($L154=1,2,1)),IF(AND($G154&gt;=AL$5,$G154&lt;=AL$6),IF($M154&gt;0,4,3),0)),IF(AND($D154&lt;=AL$6,$E154&gt;=AL$5),60,0)))</f>
        <v/>
      </c>
      <c r="AM154" s="80" t="str">
        <f>IF(OR($A154="",NOT(ISNUMBER($G154))),"",IF(AND($F154&lt;=AM$6,$G154&gt;=AM$5),IF(AM$5&gt;$N154,5,$K154)*10+IF(AND($F154&gt;=AM$5,$F154&lt;=AM$6),IF(AND($G154&gt;=AM$5,$G154&lt;=AM$6),5,IF($L154=1,2,1)),IF(AND($G154&gt;=AM$5,$G154&lt;=AM$6),IF($M154&gt;0,4,3),0)),IF(AND($D154&lt;=AM$6,$E154&gt;=AM$5),60,0)))</f>
        <v/>
      </c>
      <c r="AN154" s="80" t="str">
        <f>IF(OR($A154="",NOT(ISNUMBER($G154))),"",IF(AND($F154&lt;=AN$6,$G154&gt;=AN$5),IF(AN$5&gt;$N154,5,$K154)*10+IF(AND($F154&gt;=AN$5,$F154&lt;=AN$6),IF(AND($G154&gt;=AN$5,$G154&lt;=AN$6),5,IF($L154=1,2,1)),IF(AND($G154&gt;=AN$5,$G154&lt;=AN$6),IF($M154&gt;0,4,3),0)),IF(AND($D154&lt;=AN$6,$E154&gt;=AN$5),60,0)))</f>
        <v/>
      </c>
      <c r="AO154" s="80" t="str">
        <f>IF(OR($A154="",NOT(ISNUMBER($G154))),"",IF(AND($F154&lt;=AO$6,$G154&gt;=AO$5),IF(AO$5&gt;$N154,5,$K154)*10+IF(AND($F154&gt;=AO$5,$F154&lt;=AO$6),IF(AND($G154&gt;=AO$5,$G154&lt;=AO$6),5,IF($L154=1,2,1)),IF(AND($G154&gt;=AO$5,$G154&lt;=AO$6),IF($M154&gt;0,4,3),0)),IF(AND($D154&lt;=AO$6,$E154&gt;=AO$5),60,0)))</f>
        <v/>
      </c>
      <c r="AP154" s="80" t="str">
        <f>IF(OR($A154="",NOT(ISNUMBER($G154))),"",IF(AND($F154&lt;=AP$6,$G154&gt;=AP$5),IF(AP$5&gt;$N154,5,$K154)*10+IF(AND($F154&gt;=AP$5,$F154&lt;=AP$6),IF(AND($G154&gt;=AP$5,$G154&lt;=AP$6),5,IF($L154=1,2,1)),IF(AND($G154&gt;=AP$5,$G154&lt;=AP$6),IF($M154&gt;0,4,3),0)),IF(AND($D154&lt;=AP$6,$E154&gt;=AP$5),60,0)))</f>
        <v/>
      </c>
      <c r="AQ154" s="80" t="str">
        <f>IF(OR($A154="",NOT(ISNUMBER($G154))),"",IF(AND($F154&lt;=AQ$6,$G154&gt;=AQ$5),IF(AQ$5&gt;$N154,5,$K154)*10+IF(AND($F154&gt;=AQ$5,$F154&lt;=AQ$6),IF(AND($G154&gt;=AQ$5,$G154&lt;=AQ$6),5,IF($L154=1,2,1)),IF(AND($G154&gt;=AQ$5,$G154&lt;=AQ$6),IF($M154&gt;0,4,3),0)),IF(AND($D154&lt;=AQ$6,$E154&gt;=AQ$5),60,0)))</f>
        <v/>
      </c>
      <c r="AR154" s="80" t="str">
        <f>IF(OR($A154="",NOT(ISNUMBER($G154))),"",IF(AND($F154&lt;=AR$6,$G154&gt;=AR$5),IF(AR$5&gt;$N154,5,$K154)*10+IF(AND($F154&gt;=AR$5,$F154&lt;=AR$6),IF(AND($G154&gt;=AR$5,$G154&lt;=AR$6),5,IF($L154=1,2,1)),IF(AND($G154&gt;=AR$5,$G154&lt;=AR$6),IF($M154&gt;0,4,3),0)),IF(AND($D154&lt;=AR$6,$E154&gt;=AR$5),60,0)))</f>
        <v/>
      </c>
      <c r="AS154" s="80" t="str">
        <f>IF(OR($A154="",NOT(ISNUMBER($G154))),"",IF(AND($F154&lt;=AS$6,$G154&gt;=AS$5),IF(AS$5&gt;$N154,5,$K154)*10+IF(AND($F154&gt;=AS$5,$F154&lt;=AS$6),IF(AND($G154&gt;=AS$5,$G154&lt;=AS$6),5,IF($L154=1,2,1)),IF(AND($G154&gt;=AS$5,$G154&lt;=AS$6),IF($M154&gt;0,4,3),0)),IF(AND($D154&lt;=AS$6,$E154&gt;=AS$5),60,0)))</f>
        <v/>
      </c>
      <c r="AT154" s="80" t="str">
        <f>IF(OR($A154="",NOT(ISNUMBER($G154))),"",IF(AND($F154&lt;=AT$6,$G154&gt;=AT$5),IF(AT$5&gt;$N154,5,$K154)*10+IF(AND($F154&gt;=AT$5,$F154&lt;=AT$6),IF(AND($G154&gt;=AT$5,$G154&lt;=AT$6),5,IF($L154=1,2,1)),IF(AND($G154&gt;=AT$5,$G154&lt;=AT$6),IF($M154&gt;0,4,3),0)),IF(AND($D154&lt;=AT$6,$E154&gt;=AT$5),60,0)))</f>
        <v/>
      </c>
      <c r="AU154" s="80" t="str">
        <f>IF(OR($A154="",NOT(ISNUMBER($G154))),"",IF(AND($F154&lt;=AU$6,$G154&gt;=AU$5),IF(AU$5&gt;$N154,5,$K154)*10+IF(AND($F154&gt;=AU$5,$F154&lt;=AU$6),IF(AND($G154&gt;=AU$5,$G154&lt;=AU$6),5,IF($L154=1,2,1)),IF(AND($G154&gt;=AU$5,$G154&lt;=AU$6),IF($M154&gt;0,4,3),0)),IF(AND($D154&lt;=AU$6,$E154&gt;=AU$5),60,0)))</f>
        <v/>
      </c>
      <c r="AV154" s="80" t="str">
        <f>IF(OR($A154="",NOT(ISNUMBER($G154))),"",IF(AND($F154&lt;=AV$6,$G154&gt;=AV$5),IF(AV$5&gt;$N154,5,$K154)*10+IF(AND($F154&gt;=AV$5,$F154&lt;=AV$6),IF(AND($G154&gt;=AV$5,$G154&lt;=AV$6),5,IF($L154=1,2,1)),IF(AND($G154&gt;=AV$5,$G154&lt;=AV$6),IF($M154&gt;0,4,3),0)),IF(AND($D154&lt;=AV$6,$E154&gt;=AV$5),60,0)))</f>
        <v/>
      </c>
      <c r="AW154" s="80" t="str">
        <f>IF(OR($A154="",NOT(ISNUMBER($G154))),"",IF(AND($F154&lt;=AW$6,$G154&gt;=AW$5),IF(AW$5&gt;$N154,5,$K154)*10+IF(AND($F154&gt;=AW$5,$F154&lt;=AW$6),IF(AND($G154&gt;=AW$5,$G154&lt;=AW$6),5,IF($L154=1,2,1)),IF(AND($G154&gt;=AW$5,$G154&lt;=AW$6),IF($M154&gt;0,4,3),0)),IF(AND($D154&lt;=AW$6,$E154&gt;=AW$5),60,0)))</f>
        <v/>
      </c>
      <c r="AX154" s="80" t="str">
        <f>IF(OR($A154="",NOT(ISNUMBER($G154))),"",IF(AND($F154&lt;=AX$6,$G154&gt;=AX$5),IF(AX$5&gt;$N154,5,$K154)*10+IF(AND($F154&gt;=AX$5,$F154&lt;=AX$6),IF(AND($G154&gt;=AX$5,$G154&lt;=AX$6),5,IF($L154=1,2,1)),IF(AND($G154&gt;=AX$5,$G154&lt;=AX$6),IF($M154&gt;0,4,3),0)),IF(AND($D154&lt;=AX$6,$E154&gt;=AX$5),60,0)))</f>
        <v/>
      </c>
      <c r="AY154" s="80" t="str">
        <f>IF(OR($A154="",NOT(ISNUMBER($G154))),"",IF(AND($F154&lt;=AY$6,$G154&gt;=AY$5),IF(AY$5&gt;$N154,5,$K154)*10+IF(AND($F154&gt;=AY$5,$F154&lt;=AY$6),IF(AND($G154&gt;=AY$5,$G154&lt;=AY$6),5,IF($L154=1,2,1)),IF(AND($G154&gt;=AY$5,$G154&lt;=AY$6),IF($M154&gt;0,4,3),0)),IF(AND($D154&lt;=AY$6,$E154&gt;=AY$5),60,0)))</f>
        <v/>
      </c>
      <c r="AZ154" s="80" t="str">
        <f>IF(OR($A154="",NOT(ISNUMBER($G154))),"",IF(AND($F154&lt;=AZ$6,$G154&gt;=AZ$5),IF(AZ$5&gt;$N154,5,$K154)*10+IF(AND($F154&gt;=AZ$5,$F154&lt;=AZ$6),IF(AND($G154&gt;=AZ$5,$G154&lt;=AZ$6),5,IF($L154=1,2,1)),IF(AND($G154&gt;=AZ$5,$G154&lt;=AZ$6),IF($M154&gt;0,4,3),0)),IF(AND($D154&lt;=AZ$6,$E154&gt;=AZ$5),60,0)))</f>
        <v/>
      </c>
      <c r="BA154" s="80" t="str">
        <f>IF(OR($A154="",NOT(ISNUMBER($G154))),"",IF(AND($F154&lt;=BA$6,$G154&gt;=BA$5),IF(BA$5&gt;$N154,5,$K154)*10+IF(AND($F154&gt;=BA$5,$F154&lt;=BA$6),IF(AND($G154&gt;=BA$5,$G154&lt;=BA$6),5,IF($L154=1,2,1)),IF(AND($G154&gt;=BA$5,$G154&lt;=BA$6),IF($M154&gt;0,4,3),0)),IF(AND($D154&lt;=BA$6,$E154&gt;=BA$5),60,0)))</f>
        <v/>
      </c>
      <c r="BB154" s="80" t="str">
        <f>IF(OR($A154="",NOT(ISNUMBER($G154))),"",IF(AND($F154&lt;=BB$6,$G154&gt;=BB$5),IF(BB$5&gt;$N154,5,$K154)*10+IF(AND($F154&gt;=BB$5,$F154&lt;=BB$6),IF(AND($G154&gt;=BB$5,$G154&lt;=BB$6),5,IF($L154=1,2,1)),IF(AND($G154&gt;=BB$5,$G154&lt;=BB$6),IF($M154&gt;0,4,3),0)),IF(AND($D154&lt;=BB$6,$E154&gt;=BB$5),60,0)))</f>
        <v/>
      </c>
      <c r="BC154" s="80" t="str">
        <f>IF(OR($A154="",NOT(ISNUMBER($G154))),"",IF(AND($F154&lt;=BC$6,$G154&gt;=BC$5),IF(BC$5&gt;$N154,5,$K154)*10+IF(AND($F154&gt;=BC$5,$F154&lt;=BC$6),IF(AND($G154&gt;=BC$5,$G154&lt;=BC$6),5,IF($L154=1,2,1)),IF(AND($G154&gt;=BC$5,$G154&lt;=BC$6),IF($M154&gt;0,4,3),0)),IF(AND($D154&lt;=BC$6,$E154&gt;=BC$5),60,0)))</f>
        <v/>
      </c>
      <c r="BD154" s="80" t="str">
        <f>IF(OR($A154="",NOT(ISNUMBER($G154))),"",IF(AND($F154&lt;=BD$6,$G154&gt;=BD$5),IF(BD$5&gt;$N154,5,$K154)*10+IF(AND($F154&gt;=BD$5,$F154&lt;=BD$6),IF(AND($G154&gt;=BD$5,$G154&lt;=BD$6),5,IF($L154=1,2,1)),IF(AND($G154&gt;=BD$5,$G154&lt;=BD$6),IF($M154&gt;0,4,3),0)),IF(AND($D154&lt;=BD$6,$E154&gt;=BD$5),60,0)))</f>
        <v/>
      </c>
      <c r="BE154" s="80" t="str">
        <f>IF(OR($A154="",NOT(ISNUMBER($G154))),"",IF(AND($F154&lt;=BE$6,$G154&gt;=BE$5),IF(BE$5&gt;$N154,5,$K154)*10+IF(AND($F154&gt;=BE$5,$F154&lt;=BE$6),IF(AND($G154&gt;=BE$5,$G154&lt;=BE$6),5,IF($L154=1,2,1)),IF(AND($G154&gt;=BE$5,$G154&lt;=BE$6),IF($M154&gt;0,4,3),0)),IF(AND($D154&lt;=BE$6,$E154&gt;=BE$5),60,0)))</f>
        <v/>
      </c>
      <c r="BF154" s="80" t="str">
        <f>IF(OR($A154="",NOT(ISNUMBER($G154))),"",IF(AND($F154&lt;=BF$6,$G154&gt;=BF$5),IF(BF$5&gt;$N154,5,$K154)*10+IF(AND($F154&gt;=BF$5,$F154&lt;=BF$6),IF(AND($G154&gt;=BF$5,$G154&lt;=BF$6),5,IF($L154=1,2,1)),IF(AND($G154&gt;=BF$5,$G154&lt;=BF$6),IF($M154&gt;0,4,3),0)),IF(AND($D154&lt;=BF$6,$E154&gt;=BF$5),60,0)))</f>
        <v/>
      </c>
      <c r="BG154" s="80" t="str">
        <f>IF(OR($A154="",NOT(ISNUMBER($G154))),"",IF(AND($F154&lt;=BG$6,$G154&gt;=BG$5),IF(BG$5&gt;$N154,5,$K154)*10+IF(AND($F154&gt;=BG$5,$F154&lt;=BG$6),IF(AND($G154&gt;=BG$5,$G154&lt;=BG$6),5,IF($L154=1,2,1)),IF(AND($G154&gt;=BG$5,$G154&lt;=BG$6),IF($M154&gt;0,4,3),0)),IF(AND($D154&lt;=BG$6,$E154&gt;=BG$5),60,0)))</f>
        <v/>
      </c>
      <c r="BH154" s="80" t="str">
        <f>IF(OR($A154="",NOT(ISNUMBER($G154))),"",IF(AND($F154&lt;=BH$6,$G154&gt;=BH$5),IF(BH$5&gt;$N154,5,$K154)*10+IF(AND($F154&gt;=BH$5,$F154&lt;=BH$6),IF(AND($G154&gt;=BH$5,$G154&lt;=BH$6),5,IF($L154=1,2,1)),IF(AND($G154&gt;=BH$5,$G154&lt;=BH$6),IF($M154&gt;0,4,3),0)),IF(AND($D154&lt;=BH$6,$E154&gt;=BH$5),60,0)))</f>
        <v/>
      </c>
      <c r="BI154" s="80" t="str">
        <f>IF(OR($A154="",NOT(ISNUMBER($G154))),"",IF(AND($F154&lt;=BI$6,$G154&gt;=BI$5),IF(BI$5&gt;$N154,5,$K154)*10+IF(AND($F154&gt;=BI$5,$F154&lt;=BI$6),IF(AND($G154&gt;=BI$5,$G154&lt;=BI$6),5,IF($L154=1,2,1)),IF(AND($G154&gt;=BI$5,$G154&lt;=BI$6),IF($M154&gt;0,4,3),0)),IF(AND($D154&lt;=BI$6,$E154&gt;=BI$5),60,0)))</f>
        <v/>
      </c>
      <c r="BJ154" s="80" t="str">
        <f>IF(OR($A154="",NOT(ISNUMBER($G154))),"",IF(AND($F154&lt;=BJ$6,$G154&gt;=BJ$5),IF(BJ$5&gt;$N154,5,$K154)*10+IF(AND($F154&gt;=BJ$5,$F154&lt;=BJ$6),IF(AND($G154&gt;=BJ$5,$G154&lt;=BJ$6),5,IF($L154=1,2,1)),IF(AND($G154&gt;=BJ$5,$G154&lt;=BJ$6),IF($M154&gt;0,4,3),0)),IF(AND($D154&lt;=BJ$6,$E154&gt;=BJ$5),60,0)))</f>
        <v/>
      </c>
      <c r="BK154" s="80" t="str">
        <f>IF(OR($A154="",NOT(ISNUMBER($G154))),"",IF(AND($F154&lt;=BK$6,$G154&gt;=BK$5),IF(BK$5&gt;$N154,5,$K154)*10+IF(AND($F154&gt;=BK$5,$F154&lt;=BK$6),IF(AND($G154&gt;=BK$5,$G154&lt;=BK$6),5,IF($L154=1,2,1)),IF(AND($G154&gt;=BK$5,$G154&lt;=BK$6),IF($M154&gt;0,4,3),0)),IF(AND($D154&lt;=BK$6,$E154&gt;=BK$5),60,0)))</f>
        <v/>
      </c>
      <c r="BL154" s="80" t="str">
        <f>IF(OR($A154="",NOT(ISNUMBER($G154))),"",IF(AND($F154&lt;=BL$6,$G154&gt;=BL$5),IF(BL$5&gt;$N154,5,$K154)*10+IF(AND($F154&gt;=BL$5,$F154&lt;=BL$6),IF(AND($G154&gt;=BL$5,$G154&lt;=BL$6),5,IF($L154=1,2,1)),IF(AND($G154&gt;=BL$5,$G154&lt;=BL$6),IF($M154&gt;0,4,3),0)),IF(AND($D154&lt;=BL$6,$E154&gt;=BL$5),60,0)))</f>
        <v/>
      </c>
      <c r="BM154" s="80" t="str">
        <f>IF(OR($A154="",NOT(ISNUMBER($G154))),"",IF(AND($F154&lt;=BM$6,$G154&gt;=BM$5),IF(BM$5&gt;$N154,5,$K154)*10+IF(AND($F154&gt;=BM$5,$F154&lt;=BM$6),IF(AND($G154&gt;=BM$5,$G154&lt;=BM$6),5,IF($L154=1,2,1)),IF(AND($G154&gt;=BM$5,$G154&lt;=BM$6),IF($M154&gt;0,4,3),0)),IF(AND($D154&lt;=BM$6,$E154&gt;=BM$5),60,0)))</f>
        <v/>
      </c>
      <c r="BN154" s="80" t="str">
        <f>IF(OR($A154="",NOT(ISNUMBER($G154))),"",IF(AND($F154&lt;=BN$6,$G154&gt;=BN$5),IF(BN$5&gt;$N154,5,$K154)*10+IF(AND($F154&gt;=BN$5,$F154&lt;=BN$6),IF(AND($G154&gt;=BN$5,$G154&lt;=BN$6),5,IF($L154=1,2,1)),IF(AND($G154&gt;=BN$5,$G154&lt;=BN$6),IF($M154&gt;0,4,3),0)),IF(AND($D154&lt;=BN$6,$E154&gt;=BN$5),60,0)))</f>
        <v/>
      </c>
      <c r="BO154" s="80" t="str">
        <f>IF(OR($A154="",NOT(ISNUMBER($G154))),"",IF(AND($F154&lt;=BO$6,$G154&gt;=BO$5),IF(BO$5&gt;$N154,5,$K154)*10+IF(AND($F154&gt;=BO$5,$F154&lt;=BO$6),IF(AND($G154&gt;=BO$5,$G154&lt;=BO$6),5,IF($L154=1,2,1)),IF(AND($G154&gt;=BO$5,$G154&lt;=BO$6),IF($M154&gt;0,4,3),0)),IF(AND($D154&lt;=BO$6,$E154&gt;=BO$5),60,0)))</f>
        <v/>
      </c>
      <c r="BP154" s="80" t="str">
        <f>IF(OR($A154="",NOT(ISNUMBER($G154))),"",IF(AND($F154&lt;=BP$6,$G154&gt;=BP$5),IF(BP$5&gt;$N154,5,$K154)*10+IF(AND($F154&gt;=BP$5,$F154&lt;=BP$6),IF(AND($G154&gt;=BP$5,$G154&lt;=BP$6),5,IF($L154=1,2,1)),IF(AND($G154&gt;=BP$5,$G154&lt;=BP$6),IF($M154&gt;0,4,3),0)),IF(AND($D154&lt;=BP$6,$E154&gt;=BP$5),60,0)))</f>
        <v/>
      </c>
      <c r="BQ154" s="80" t="str">
        <f>IF(OR($A154="",NOT(ISNUMBER($G154))),"",IF(AND($F154&lt;=BQ$6,$G154&gt;=BQ$5),IF(BQ$5&gt;$N154,5,$K154)*10+IF(AND($F154&gt;=BQ$5,$F154&lt;=BQ$6),IF(AND($G154&gt;=BQ$5,$G154&lt;=BQ$6),5,IF($L154=1,2,1)),IF(AND($G154&gt;=BQ$5,$G154&lt;=BQ$6),IF($M154&gt;0,4,3),0)),IF(AND($D154&lt;=BQ$6,$E154&gt;=BQ$5),60,0)))</f>
        <v/>
      </c>
      <c r="BR154" s="80" t="str">
        <f>IF(OR($A154="",NOT(ISNUMBER($G154))),"",IF(AND($F154&lt;=BR$6,$G154&gt;=BR$5),IF(BR$5&gt;$N154,5,$K154)*10+IF(AND($F154&gt;=BR$5,$F154&lt;=BR$6),IF(AND($G154&gt;=BR$5,$G154&lt;=BR$6),5,IF($L154=1,2,1)),IF(AND($G154&gt;=BR$5,$G154&lt;=BR$6),IF($M154&gt;0,4,3),0)),IF(AND($D154&lt;=BR$6,$E154&gt;=BR$5),60,0)))</f>
        <v/>
      </c>
      <c r="BS154" s="80" t="str">
        <f>IF(OR($A154="",NOT(ISNUMBER($G154))),"",IF(AND($F154&lt;=BS$6,$G154&gt;=BS$5),IF(BS$5&gt;$N154,5,$K154)*10+IF(AND($F154&gt;=BS$5,$F154&lt;=BS$6),IF(AND($G154&gt;=BS$5,$G154&lt;=BS$6),5,IF($L154=1,2,1)),IF(AND($G154&gt;=BS$5,$G154&lt;=BS$6),IF($M154&gt;0,4,3),0)),IF(AND($D154&lt;=BS$6,$E154&gt;=BS$5),60,0)))</f>
        <v/>
      </c>
      <c r="BT154" s="80" t="str">
        <f>IF(OR($A154="",NOT(ISNUMBER($G154))),"",IF(AND($F154&lt;=BT$6,$G154&gt;=BT$5),IF(BT$5&gt;$N154,5,$K154)*10+IF(AND($F154&gt;=BT$5,$F154&lt;=BT$6),IF(AND($G154&gt;=BT$5,$G154&lt;=BT$6),5,IF($L154=1,2,1)),IF(AND($G154&gt;=BT$5,$G154&lt;=BT$6),IF($M154&gt;0,4,3),0)),IF(AND($D154&lt;=BT$6,$E154&gt;=BT$5),60,0)))</f>
        <v/>
      </c>
      <c r="BU154" s="80" t="str">
        <f>IF(OR($A154="",NOT(ISNUMBER($G154))),"",IF(AND($F154&lt;=BU$6,$G154&gt;=BU$5),IF(BU$5&gt;$N154,5,$K154)*10+IF(AND($F154&gt;=BU$5,$F154&lt;=BU$6),IF(AND($G154&gt;=BU$5,$G154&lt;=BU$6),5,IF($L154=1,2,1)),IF(AND($G154&gt;=BU$5,$G154&lt;=BU$6),IF($M154&gt;0,4,3),0)),IF(AND($D154&lt;=BU$6,$E154&gt;=BU$5),60,0)))</f>
        <v/>
      </c>
      <c r="BV154" s="80" t="str">
        <f>IF(OR($A154="",NOT(ISNUMBER($G154))),"",IF(AND($F154&lt;=BV$6,$G154&gt;=BV$5),IF(BV$5&gt;$N154,5,$K154)*10+IF(AND($F154&gt;=BV$5,$F154&lt;=BV$6),IF(AND($G154&gt;=BV$5,$G154&lt;=BV$6),5,IF($L154=1,2,1)),IF(AND($G154&gt;=BV$5,$G154&lt;=BV$6),IF($M154&gt;0,4,3),0)),IF(AND($D154&lt;=BV$6,$E154&gt;=BV$5),60,0)))</f>
        <v/>
      </c>
      <c r="BW154" s="80" t="str">
        <f>IF(OR($A154="",NOT(ISNUMBER($G154))),"",IF(AND($F154&lt;=BW$6,$G154&gt;=BW$5),IF(BW$5&gt;$N154,5,$K154)*10+IF(AND($F154&gt;=BW$5,$F154&lt;=BW$6),IF(AND($G154&gt;=BW$5,$G154&lt;=BW$6),5,IF($L154=1,2,1)),IF(AND($G154&gt;=BW$5,$G154&lt;=BW$6),IF($M154&gt;0,4,3),0)),IF(AND($D154&lt;=BW$6,$E154&gt;=BW$5),60,0)))</f>
        <v/>
      </c>
      <c r="BX154" s="80" t="str">
        <f>IF(OR($A154="",NOT(ISNUMBER($G154))),"",IF(AND($F154&lt;=BX$6,$G154&gt;=BX$5),IF(BX$5&gt;$N154,5,$K154)*10+IF(AND($F154&gt;=BX$5,$F154&lt;=BX$6),IF(AND($G154&gt;=BX$5,$G154&lt;=BX$6),5,IF($L154=1,2,1)),IF(AND($G154&gt;=BX$5,$G154&lt;=BX$6),IF($M154&gt;0,4,3),0)),IF(AND($D154&lt;=BX$6,$E154&gt;=BX$5),60,0)))</f>
        <v/>
      </c>
      <c r="BY154" s="80" t="str">
        <f>IF(OR($A154="",NOT(ISNUMBER($G154))),"",IF(AND($F154&lt;=BY$6,$G154&gt;=BY$5),IF(BY$5&gt;$N154,5,$K154)*10+IF(AND($F154&gt;=BY$5,$F154&lt;=BY$6),IF(AND($G154&gt;=BY$5,$G154&lt;=BY$6),5,IF($L154=1,2,1)),IF(AND($G154&gt;=BY$5,$G154&lt;=BY$6),IF($M154&gt;0,4,3),0)),IF(AND($D154&lt;=BY$6,$E154&gt;=BY$5),60,0)))</f>
        <v/>
      </c>
      <c r="BZ154" s="80" t="str">
        <f>IF(OR($A154="",NOT(ISNUMBER($G154))),"",IF(AND($F154&lt;=BZ$6,$G154&gt;=BZ$5),IF(BZ$5&gt;$N154,5,$K154)*10+IF(AND($F154&gt;=BZ$5,$F154&lt;=BZ$6),IF(AND($G154&gt;=BZ$5,$G154&lt;=BZ$6),5,IF($L154=1,2,1)),IF(AND($G154&gt;=BZ$5,$G154&lt;=BZ$6),IF($M154&gt;0,4,3),0)),IF(AND($D154&lt;=BZ$6,$E154&gt;=BZ$5),60,0)))</f>
        <v/>
      </c>
      <c r="CA154" s="80" t="str">
        <f>IF(OR($A154="",NOT(ISNUMBER($G154))),"",IF(AND($F154&lt;=CA$6,$G154&gt;=CA$5),IF(CA$5&gt;$N154,5,$K154)*10+IF(AND($F154&gt;=CA$5,$F154&lt;=CA$6),IF(AND($G154&gt;=CA$5,$G154&lt;=CA$6),5,IF($L154=1,2,1)),IF(AND($G154&gt;=CA$5,$G154&lt;=CA$6),IF($M154&gt;0,4,3),0)),IF(AND($D154&lt;=CA$6,$E154&gt;=CA$5),60,0)))</f>
        <v/>
      </c>
      <c r="CB154" s="80" t="str">
        <f>IF(OR($A154="",NOT(ISNUMBER($G154))),"",IF(AND($F154&lt;=CB$6,$G154&gt;=CB$5),IF(CB$5&gt;$N154,5,$K154)*10+IF(AND($F154&gt;=CB$5,$F154&lt;=CB$6),IF(AND($G154&gt;=CB$5,$G154&lt;=CB$6),5,IF($L154=1,2,1)),IF(AND($G154&gt;=CB$5,$G154&lt;=CB$6),IF($M154&gt;0,4,3),0)),IF(AND($D154&lt;=CB$6,$E154&gt;=CB$5),60,0)))</f>
        <v/>
      </c>
      <c r="CC154" s="80" t="str">
        <f>IF(OR($A154="",NOT(ISNUMBER($G154))),"",IF(AND($F154&lt;=CC$6,$G154&gt;=CC$5),IF(CC$5&gt;$N154,5,$K154)*10+IF(AND($F154&gt;=CC$5,$F154&lt;=CC$6),IF(AND($G154&gt;=CC$5,$G154&lt;=CC$6),5,IF($L154=1,2,1)),IF(AND($G154&gt;=CC$5,$G154&lt;=CC$6),IF($M154&gt;0,4,3),0)),IF(AND($D154&lt;=CC$6,$E154&gt;=CC$5),60,0)))</f>
        <v/>
      </c>
      <c r="CD154" s="80" t="str">
        <f>IF(OR($A154="",NOT(ISNUMBER($G154))),"",IF(AND($F154&lt;=CD$6,$G154&gt;=CD$5),IF(CD$5&gt;$N154,5,$K154)*10+IF(AND($F154&gt;=CD$5,$F154&lt;=CD$6),IF(AND($G154&gt;=CD$5,$G154&lt;=CD$6),5,IF($L154=1,2,1)),IF(AND($G154&gt;=CD$5,$G154&lt;=CD$6),IF($M154&gt;0,4,3),0)),IF(AND($D154&lt;=CD$6,$E154&gt;=CD$5),60,0)))</f>
        <v/>
      </c>
      <c r="CE154" s="80" t="str">
        <f>IF(OR($A154="",NOT(ISNUMBER($G154))),"",IF(AND($F154&lt;=CE$6,$G154&gt;=CE$5),IF(CE$5&gt;$N154,5,$K154)*10+IF(AND($F154&gt;=CE$5,$F154&lt;=CE$6),IF(AND($G154&gt;=CE$5,$G154&lt;=CE$6),5,IF($L154=1,2,1)),IF(AND($G154&gt;=CE$5,$G154&lt;=CE$6),IF($M154&gt;0,4,3),0)),IF(AND($D154&lt;=CE$6,$E154&gt;=CE$5),60,0)))</f>
        <v/>
      </c>
      <c r="CF154" s="80" t="str">
        <f>IF(OR($A154="",NOT(ISNUMBER($G154))),"",IF(AND($F154&lt;=CF$6,$G154&gt;=CF$5),IF(CF$5&gt;$N154,5,$K154)*10+IF(AND($F154&gt;=CF$5,$F154&lt;=CF$6),IF(AND($G154&gt;=CF$5,$G154&lt;=CF$6),5,IF($L154=1,2,1)),IF(AND($G154&gt;=CF$5,$G154&lt;=CF$6),IF($M154&gt;0,4,3),0)),IF(AND($D154&lt;=CF$6,$E154&gt;=CF$5),60,0)))</f>
        <v/>
      </c>
      <c r="CG154" s="80" t="str">
        <f>IF(OR($A154="",NOT(ISNUMBER($G154))),"",IF(AND($F154&lt;=CG$6,$G154&gt;=CG$5),IF(CG$5&gt;$N154,5,$K154)*10+IF(AND($F154&gt;=CG$5,$F154&lt;=CG$6),IF(AND($G154&gt;=CG$5,$G154&lt;=CG$6),5,IF($L154=1,2,1)),IF(AND($G154&gt;=CG$5,$G154&lt;=CG$6),IF($M154&gt;0,4,3),0)),IF(AND($D154&lt;=CG$6,$E154&gt;=CG$5),60,0)))</f>
        <v/>
      </c>
      <c r="CH154" s="80" t="str">
        <f>IF(OR($A154="",NOT(ISNUMBER($G154))),"",IF(AND($F154&lt;=CH$6,$G154&gt;=CH$5),IF(CH$5&gt;$N154,5,$K154)*10+IF(AND($F154&gt;=CH$5,$F154&lt;=CH$6),IF(AND($G154&gt;=CH$5,$G154&lt;=CH$6),5,IF($L154=1,2,1)),IF(AND($G154&gt;=CH$5,$G154&lt;=CH$6),IF($M154&gt;0,4,3),0)),IF(AND($D154&lt;=CH$6,$E154&gt;=CH$5),60,0)))</f>
        <v/>
      </c>
      <c r="CI154" s="80" t="str">
        <f>IF(OR($A154="",NOT(ISNUMBER($G154))),"",IF(AND($F154&lt;=CI$6,$G154&gt;=CI$5),IF(CI$5&gt;$N154,5,$K154)*10+IF(AND($F154&gt;=CI$5,$F154&lt;=CI$6),IF(AND($G154&gt;=CI$5,$G154&lt;=CI$6),5,IF($L154=1,2,1)),IF(AND($G154&gt;=CI$5,$G154&lt;=CI$6),IF($M154&gt;0,4,3),0)),IF(AND($D154&lt;=CI$6,$E154&gt;=CI$5),60,0)))</f>
        <v/>
      </c>
      <c r="CJ154" s="80" t="str">
        <f>IF(OR($A154="",NOT(ISNUMBER($G154))),"",IF(AND($F154&lt;=CJ$6,$G154&gt;=CJ$5),IF(CJ$5&gt;$N154,5,$K154)*10+IF(AND($F154&gt;=CJ$5,$F154&lt;=CJ$6),IF(AND($G154&gt;=CJ$5,$G154&lt;=CJ$6),5,IF($L154=1,2,1)),IF(AND($G154&gt;=CJ$5,$G154&lt;=CJ$6),IF($M154&gt;0,4,3),0)),IF(AND($D154&lt;=CJ$6,$E154&gt;=CJ$5),60,0)))</f>
        <v/>
      </c>
      <c r="CK154" s="80" t="str">
        <f>IF(OR($A154="",NOT(ISNUMBER($G154))),"",IF(AND($F154&lt;=CK$6,$G154&gt;=CK$5),IF(CK$5&gt;$N154,5,$K154)*10+IF(AND($F154&gt;=CK$5,$F154&lt;=CK$6),IF(AND($G154&gt;=CK$5,$G154&lt;=CK$6),5,IF($L154=1,2,1)),IF(AND($G154&gt;=CK$5,$G154&lt;=CK$6),IF($M154&gt;0,4,3),0)),IF(AND($D154&lt;=CK$6,$E154&gt;=CK$5),60,0)))</f>
        <v/>
      </c>
      <c r="CL154" s="80" t="str">
        <f>IF(OR($A154="",NOT(ISNUMBER($G154))),"",IF(AND($F154&lt;=CL$6,$G154&gt;=CL$5),IF(CL$5&gt;$N154,5,$K154)*10+IF(AND($F154&gt;=CL$5,$F154&lt;=CL$6),IF(AND($G154&gt;=CL$5,$G154&lt;=CL$6),5,IF($L154=1,2,1)),IF(AND($G154&gt;=CL$5,$G154&lt;=CL$6),IF($M154&gt;0,4,3),0)),IF(AND($D154&lt;=CL$6,$E154&gt;=CL$5),60,0)))</f>
        <v/>
      </c>
      <c r="CM154" s="80" t="str">
        <f>IF(OR($A154="",NOT(ISNUMBER($G154))),"",IF(AND($F154&lt;=CM$6,$G154&gt;=CM$5),IF(CM$5&gt;$N154,5,$K154)*10+IF(AND($F154&gt;=CM$5,$F154&lt;=CM$6),IF(AND($G154&gt;=CM$5,$G154&lt;=CM$6),5,IF($L154=1,2,1)),IF(AND($G154&gt;=CM$5,$G154&lt;=CM$6),IF($M154&gt;0,4,3),0)),IF(AND($D154&lt;=CM$6,$E154&gt;=CM$5),60,0)))</f>
        <v/>
      </c>
      <c r="CN154" s="80" t="str">
        <f>IF(OR($A154="",NOT(ISNUMBER($G154))),"",IF(AND($F154&lt;=CN$6,$G154&gt;=CN$5),IF(CN$5&gt;$N154,5,$K154)*10+IF(AND($F154&gt;=CN$5,$F154&lt;=CN$6),IF(AND($G154&gt;=CN$5,$G154&lt;=CN$6),5,IF($L154=1,2,1)),IF(AND($G154&gt;=CN$5,$G154&lt;=CN$6),IF($M154&gt;0,4,3),0)),IF(AND($D154&lt;=CN$6,$E154&gt;=CN$5),60,0)))</f>
        <v/>
      </c>
      <c r="CO154" s="80" t="str">
        <f>IF(OR($A154="",NOT(ISNUMBER($G154))),"",IF(AND($F154&lt;=CO$6,$G154&gt;=CO$5),IF(CO$5&gt;$N154,5,$K154)*10+IF(AND($F154&gt;=CO$5,$F154&lt;=CO$6),IF(AND($G154&gt;=CO$5,$G154&lt;=CO$6),5,IF($L154=1,2,1)),IF(AND($G154&gt;=CO$5,$G154&lt;=CO$6),IF($M154&gt;0,4,3),0)),IF(AND($D154&lt;=CO$6,$E154&gt;=CO$5),60,0)))</f>
        <v/>
      </c>
      <c r="CP154" s="80" t="str">
        <f>IF(OR($A154="",NOT(ISNUMBER($G154))),"",IF(AND($F154&lt;=CP$6,$G154&gt;=CP$5),IF(CP$5&gt;$N154,5,$K154)*10+IF(AND($F154&gt;=CP$5,$F154&lt;=CP$6),IF(AND($G154&gt;=CP$5,$G154&lt;=CP$6),5,IF($L154=1,2,1)),IF(AND($G154&gt;=CP$5,$G154&lt;=CP$6),IF($M154&gt;0,4,3),0)),IF(AND($D154&lt;=CP$6,$E154&gt;=CP$5),60,0)))</f>
        <v/>
      </c>
      <c r="CQ154" s="80" t="str">
        <f>IF(OR($A154="",NOT(ISNUMBER($G154))),"",IF(AND($F154&lt;=CQ$6,$G154&gt;=CQ$5),IF(CQ$5&gt;$N154,5,$K154)*10+IF(AND($F154&gt;=CQ$5,$F154&lt;=CQ$6),IF(AND($G154&gt;=CQ$5,$G154&lt;=CQ$6),5,IF($L154=1,2,1)),IF(AND($G154&gt;=CQ$5,$G154&lt;=CQ$6),IF($M154&gt;0,4,3),0)),IF(AND($D154&lt;=CQ$6,$E154&gt;=CQ$5),60,0)))</f>
        <v/>
      </c>
      <c r="CR154" s="80" t="str">
        <f>IF(OR($A154="",NOT(ISNUMBER($G154))),"",IF(AND($F154&lt;=CR$6,$G154&gt;=CR$5),IF(CR$5&gt;$N154,5,$K154)*10+IF(AND($F154&gt;=CR$5,$F154&lt;=CR$6),IF(AND($G154&gt;=CR$5,$G154&lt;=CR$6),5,IF($L154=1,2,1)),IF(AND($G154&gt;=CR$5,$G154&lt;=CR$6),IF($M154&gt;0,4,3),0)),IF(AND($D154&lt;=CR$6,$E154&gt;=CR$5),60,0)))</f>
        <v/>
      </c>
      <c r="CS154" s="80" t="str">
        <f>IF(OR($A154="",NOT(ISNUMBER($G154))),"",IF(AND($F154&lt;=CS$6,$G154&gt;=CS$5),IF(CS$5&gt;$N154,5,$K154)*10+IF(AND($F154&gt;=CS$5,$F154&lt;=CS$6),IF(AND($G154&gt;=CS$5,$G154&lt;=CS$6),5,IF($L154=1,2,1)),IF(AND($G154&gt;=CS$5,$G154&lt;=CS$6),IF($M154&gt;0,4,3),0)),IF(AND($D154&lt;=CS$6,$E154&gt;=CS$5),60,0)))</f>
        <v/>
      </c>
      <c r="CT154" s="80" t="str">
        <f>IF(OR($A154="",NOT(ISNUMBER($G154))),"",IF(AND($F154&lt;=CT$6,$G154&gt;=CT$5),IF(CT$5&gt;$N154,5,$K154)*10+IF(AND($F154&gt;=CT$5,$F154&lt;=CT$6),IF(AND($G154&gt;=CT$5,$G154&lt;=CT$6),5,IF($L154=1,2,1)),IF(AND($G154&gt;=CT$5,$G154&lt;=CT$6),IF($M154&gt;0,4,3),0)),IF(AND($D154&lt;=CT$6,$E154&gt;=CT$5),60,0)))</f>
        <v/>
      </c>
      <c r="CU154" s="80" t="str">
        <f>IF(OR($A154="",NOT(ISNUMBER($G154))),"",IF(AND($F154&lt;=CU$6,$G154&gt;=CU$5),IF(CU$5&gt;$N154,5,$K154)*10+IF(AND($F154&gt;=CU$5,$F154&lt;=CU$6),IF(AND($G154&gt;=CU$5,$G154&lt;=CU$6),5,IF($L154=1,2,1)),IF(AND($G154&gt;=CU$5,$G154&lt;=CU$6),IF($M154&gt;0,4,3),0)),IF(AND($D154&lt;=CU$6,$E154&gt;=CU$5),60,0)))</f>
        <v/>
      </c>
      <c r="CV154" s="80" t="str">
        <f>IF(OR($A154="",NOT(ISNUMBER($G154))),"",IF(AND($F154&lt;=CV$6,$G154&gt;=CV$5),IF(CV$5&gt;$N154,5,$K154)*10+IF(AND($F154&gt;=CV$5,$F154&lt;=CV$6),IF(AND($G154&gt;=CV$5,$G154&lt;=CV$6),5,IF($L154=1,2,1)),IF(AND($G154&gt;=CV$5,$G154&lt;=CV$6),IF($M154&gt;0,4,3),0)),IF(AND($D154&lt;=CV$6,$E154&gt;=CV$5),60,0)))</f>
        <v/>
      </c>
      <c r="CW154" s="80" t="str">
        <f>IF(OR($A154="",NOT(ISNUMBER($G154))),"",IF(AND($F154&lt;=CW$6,$G154&gt;=CW$5),IF(CW$5&gt;$N154,5,$K154)*10+IF(AND($F154&gt;=CW$5,$F154&lt;=CW$6),IF(AND($G154&gt;=CW$5,$G154&lt;=CW$6),5,IF($L154=1,2,1)),IF(AND($G154&gt;=CW$5,$G154&lt;=CW$6),IF($M154&gt;0,4,3),0)),IF(AND($D154&lt;=CW$6,$E154&gt;=CW$5),60,0)))</f>
        <v/>
      </c>
      <c r="CX154" s="80" t="str">
        <f>IF(OR($A154="",NOT(ISNUMBER($G154))),"",IF(AND($F154&lt;=CX$6,$G154&gt;=CX$5),IF(CX$5&gt;$N154,5,$K154)*10+IF(AND($F154&gt;=CX$5,$F154&lt;=CX$6),IF(AND($G154&gt;=CX$5,$G154&lt;=CX$6),5,IF($L154=1,2,1)),IF(AND($G154&gt;=CX$5,$G154&lt;=CX$6),IF($M154&gt;0,4,3),0)),IF(AND($D154&lt;=CX$6,$E154&gt;=CX$5),60,0)))</f>
        <v/>
      </c>
      <c r="CY154" s="80" t="str">
        <f>IF(OR($A154="",NOT(ISNUMBER($G154))),"",IF(AND($F154&lt;=CY$6,$G154&gt;=CY$5),IF(CY$5&gt;$N154,5,$K154)*10+IF(AND($F154&gt;=CY$5,$F154&lt;=CY$6),IF(AND($G154&gt;=CY$5,$G154&lt;=CY$6),5,IF($L154=1,2,1)),IF(AND($G154&gt;=CY$5,$G154&lt;=CY$6),IF($M154&gt;0,4,3),0)),IF(AND($D154&lt;=CY$6,$E154&gt;=CY$5),60,0)))</f>
        <v/>
      </c>
      <c r="CZ154" s="80" t="str">
        <f>IF(OR($A154="",NOT(ISNUMBER($G154))),"",IF(AND($F154&lt;=CZ$6,$G154&gt;=CZ$5),IF(CZ$5&gt;$N154,5,$K154)*10+IF(AND($F154&gt;=CZ$5,$F154&lt;=CZ$6),IF(AND($G154&gt;=CZ$5,$G154&lt;=CZ$6),5,IF($L154=1,2,1)),IF(AND($G154&gt;=CZ$5,$G154&lt;=CZ$6),IF($M154&gt;0,4,3),0)),IF(AND($D154&lt;=CZ$6,$E154&gt;=CZ$5),60,0)))</f>
        <v/>
      </c>
      <c r="DA154" s="80" t="str">
        <f>IF(OR($A154="",NOT(ISNUMBER($G154))),"",IF(AND($F154&lt;=DA$6,$G154&gt;=DA$5),IF(DA$5&gt;$N154,5,$K154)*10+IF(AND($F154&gt;=DA$5,$F154&lt;=DA$6),IF(AND($G154&gt;=DA$5,$G154&lt;=DA$6),5,IF($L154=1,2,1)),IF(AND($G154&gt;=DA$5,$G154&lt;=DA$6),IF($M154&gt;0,4,3),0)),IF(AND($D154&lt;=DA$6,$E154&gt;=DA$5),60,0)))</f>
        <v/>
      </c>
      <c r="DB154" s="80" t="str">
        <f>IF(OR($A154="",NOT(ISNUMBER($G154))),"",IF(AND($F154&lt;=DB$6,$G154&gt;=DB$5),IF(DB$5&gt;$N154,5,$K154)*10+IF(AND($F154&gt;=DB$5,$F154&lt;=DB$6),IF(AND($G154&gt;=DB$5,$G154&lt;=DB$6),5,IF($L154=1,2,1)),IF(AND($G154&gt;=DB$5,$G154&lt;=DB$6),IF($M154&gt;0,4,3),0)),IF(AND($D154&lt;=DB$6,$E154&gt;=DB$5),60,0)))</f>
        <v/>
      </c>
      <c r="DC154" s="80" t="str">
        <f>IF(OR($A154="",NOT(ISNUMBER($G154))),"",IF(AND($F154&lt;=DC$6,$G154&gt;=DC$5),IF(DC$5&gt;$N154,5,$K154)*10+IF(AND($F154&gt;=DC$5,$F154&lt;=DC$6),IF(AND($G154&gt;=DC$5,$G154&lt;=DC$6),5,IF($L154=1,2,1)),IF(AND($G154&gt;=DC$5,$G154&lt;=DC$6),IF($M154&gt;0,4,3),0)),IF(AND($D154&lt;=DC$6,$E154&gt;=DC$5),60,0)))</f>
        <v/>
      </c>
      <c r="DD154" s="80" t="str">
        <f>IF(OR($A154="",NOT(ISNUMBER($G154))),"",IF(AND($F154&lt;=DD$6,$G154&gt;=DD$5),IF(DD$5&gt;$N154,5,$K154)*10+IF(AND($F154&gt;=DD$5,$F154&lt;=DD$6),IF(AND($G154&gt;=DD$5,$G154&lt;=DD$6),5,IF($L154=1,2,1)),IF(AND($G154&gt;=DD$5,$G154&lt;=DD$6),IF($M154&gt;0,4,3),0)),IF(AND($D154&lt;=DD$6,$E154&gt;=DD$5),60,0)))</f>
        <v/>
      </c>
      <c r="DE154" s="80" t="str">
        <f>IF(OR($A154="",NOT(ISNUMBER($G154))),"",IF(AND($F154&lt;=DE$6,$G154&gt;=DE$5),IF(DE$5&gt;$N154,5,$K154)*10+IF(AND($F154&gt;=DE$5,$F154&lt;=DE$6),IF(AND($G154&gt;=DE$5,$G154&lt;=DE$6),5,IF($L154=1,2,1)),IF(AND($G154&gt;=DE$5,$G154&lt;=DE$6),IF($M154&gt;0,4,3),0)),IF(AND($D154&lt;=DE$6,$E154&gt;=DE$5),60,0)))</f>
        <v/>
      </c>
      <c r="DF154" s="80" t="str">
        <f>IF(OR($A154="",NOT(ISNUMBER($G154))),"",IF(AND($F154&lt;=DF$6,$G154&gt;=DF$5),IF(DF$5&gt;$N154,5,$K154)*10+IF(AND($F154&gt;=DF$5,$F154&lt;=DF$6),IF(AND($G154&gt;=DF$5,$G154&lt;=DF$6),5,IF($L154=1,2,1)),IF(AND($G154&gt;=DF$5,$G154&lt;=DF$6),IF($M154&gt;0,4,3),0)),IF(AND($D154&lt;=DF$6,$E154&gt;=DF$5),60,0)))</f>
        <v/>
      </c>
      <c r="DG154" s="80" t="str">
        <f>IF(OR($A154="",NOT(ISNUMBER($G154))),"",IF(AND($F154&lt;=DG$6,$G154&gt;=DG$5),IF(DG$5&gt;$N154,5,$K154)*10+IF(AND($F154&gt;=DG$5,$F154&lt;=DG$6),IF(AND($G154&gt;=DG$5,$G154&lt;=DG$6),5,IF($L154=1,2,1)),IF(AND($G154&gt;=DG$5,$G154&lt;=DG$6),IF($M154&gt;0,4,3),0)),IF(AND($D154&lt;=DG$6,$E154&gt;=DG$5),60,0)))</f>
        <v/>
      </c>
      <c r="DH154" s="80" t="str">
        <f>IF(OR($A154="",NOT(ISNUMBER($G154))),"",IF(AND($F154&lt;=DH$6,$G154&gt;=DH$5),IF(DH$5&gt;$N154,5,$K154)*10+IF(AND($F154&gt;=DH$5,$F154&lt;=DH$6),IF(AND($G154&gt;=DH$5,$G154&lt;=DH$6),5,IF($L154=1,2,1)),IF(AND($G154&gt;=DH$5,$G154&lt;=DH$6),IF($M154&gt;0,4,3),0)),IF(AND($D154&lt;=DH$6,$E154&gt;=DH$5),60,0)))</f>
        <v/>
      </c>
      <c r="DI154" s="80" t="str">
        <f>IF(OR($A154="",NOT(ISNUMBER($G154))),"",IF(AND($F154&lt;=DI$6,$G154&gt;=DI$5),IF(DI$5&gt;$N154,5,$K154)*10+IF(AND($F154&gt;=DI$5,$F154&lt;=DI$6),IF(AND($G154&gt;=DI$5,$G154&lt;=DI$6),5,IF($L154=1,2,1)),IF(AND($G154&gt;=DI$5,$G154&lt;=DI$6),IF($M154&gt;0,4,3),0)),IF(AND($D154&lt;=DI$6,$E154&gt;=DI$5),60,0)))</f>
        <v/>
      </c>
      <c r="DJ154" s="80" t="str">
        <f>IF(OR($A154="",NOT(ISNUMBER($G154))),"",IF(AND($F154&lt;=DJ$6,$G154&gt;=DJ$5),IF(DJ$5&gt;$N154,5,$K154)*10+IF(AND($F154&gt;=DJ$5,$F154&lt;=DJ$6),IF(AND($G154&gt;=DJ$5,$G154&lt;=DJ$6),5,IF($L154=1,2,1)),IF(AND($G154&gt;=DJ$5,$G154&lt;=DJ$6),IF($M154&gt;0,4,3),0)),IF(AND($D154&lt;=DJ$6,$E154&gt;=DJ$5),60,0)))</f>
        <v/>
      </c>
      <c r="DK154" s="80" t="str">
        <f>IF(OR($A154="",NOT(ISNUMBER($G154))),"",IF(AND($F154&lt;=DK$6,$G154&gt;=DK$5),IF(DK$5&gt;$N154,5,$K154)*10+IF(AND($F154&gt;=DK$5,$F154&lt;=DK$6),IF(AND($G154&gt;=DK$5,$G154&lt;=DK$6),5,IF($L154=1,2,1)),IF(AND($G154&gt;=DK$5,$G154&lt;=DK$6),IF($M154&gt;0,4,3),0)),IF(AND($D154&lt;=DK$6,$E154&gt;=DK$5),60,0)))</f>
        <v/>
      </c>
      <c r="DL154" s="80" t="str">
        <f>IF(OR($A154="",NOT(ISNUMBER($G154))),"",IF(AND($F154&lt;=DL$6,$G154&gt;=DL$5),IF(DL$5&gt;$N154,5,$K154)*10+IF(AND($F154&gt;=DL$5,$F154&lt;=DL$6),IF(AND($G154&gt;=DL$5,$G154&lt;=DL$6),5,IF($L154=1,2,1)),IF(AND($G154&gt;=DL$5,$G154&lt;=DL$6),IF($M154&gt;0,4,3),0)),IF(AND($D154&lt;=DL$6,$E154&gt;=DL$5),60,0)))</f>
        <v/>
      </c>
      <c r="DM154" s="80" t="str">
        <f>IF(OR($A154="",NOT(ISNUMBER($G154))),"",IF(AND($F154&lt;=DM$6,$G154&gt;=DM$5),IF(DM$5&gt;$N154,5,$K154)*10+IF(AND($F154&gt;=DM$5,$F154&lt;=DM$6),IF(AND($G154&gt;=DM$5,$G154&lt;=DM$6),5,IF($L154=1,2,1)),IF(AND($G154&gt;=DM$5,$G154&lt;=DM$6),IF($M154&gt;0,4,3),0)),IF(AND($D154&lt;=DM$6,$E154&gt;=DM$5),60,0)))</f>
        <v/>
      </c>
      <c r="DN154" s="80" t="str">
        <f>IF(OR($A154="",NOT(ISNUMBER($G154))),"",IF(AND($F154&lt;=DN$6,$G154&gt;=DN$5),IF(DN$5&gt;$N154,5,$K154)*10+IF(AND($F154&gt;=DN$5,$F154&lt;=DN$6),IF(AND($G154&gt;=DN$5,$G154&lt;=DN$6),5,IF($L154=1,2,1)),IF(AND($G154&gt;=DN$5,$G154&lt;=DN$6),IF($M154&gt;0,4,3),0)),IF(AND($D154&lt;=DN$6,$E154&gt;=DN$5),60,0)))</f>
        <v/>
      </c>
      <c r="DO154" s="80" t="str">
        <f>IF(OR($A154="",NOT(ISNUMBER($G154))),"",IF(AND($F154&lt;=DO$6,$G154&gt;=DO$5),IF(DO$5&gt;$N154,5,$K154)*10+IF(AND($F154&gt;=DO$5,$F154&lt;=DO$6),IF(AND($G154&gt;=DO$5,$G154&lt;=DO$6),5,IF($L154=1,2,1)),IF(AND($G154&gt;=DO$5,$G154&lt;=DO$6),IF($M154&gt;0,4,3),0)),IF(AND($D154&lt;=DO$6,$E154&gt;=DO$5),60,0)))</f>
        <v/>
      </c>
      <c r="DP154" s="80" t="str">
        <f>IF(OR($A154="",NOT(ISNUMBER($G154))),"",IF(AND($F154&lt;=DP$6,$G154&gt;=DP$5),IF(DP$5&gt;$N154,5,$K154)*10+IF(AND($F154&gt;=DP$5,$F154&lt;=DP$6),IF(AND($G154&gt;=DP$5,$G154&lt;=DP$6),5,IF($L154=1,2,1)),IF(AND($G154&gt;=DP$5,$G154&lt;=DP$6),IF($M154&gt;0,4,3),0)),IF(AND($D154&lt;=DP$6,$E154&gt;=DP$5),60,0)))</f>
        <v/>
      </c>
      <c r="DQ154" s="80" t="str">
        <f>IF(OR($A154="",NOT(ISNUMBER($G154))),"",IF(AND($F154&lt;=DQ$6,$G154&gt;=DQ$5),IF(DQ$5&gt;$N154,5,$K154)*10+IF(AND($F154&gt;=DQ$5,$F154&lt;=DQ$6),IF(AND($G154&gt;=DQ$5,$G154&lt;=DQ$6),5,IF($L154=1,2,1)),IF(AND($G154&gt;=DQ$5,$G154&lt;=DQ$6),IF($M154&gt;0,4,3),0)),IF(AND($D154&lt;=DQ$6,$E154&gt;=DQ$5),60,0)))</f>
        <v/>
      </c>
      <c r="DR154" s="80" t="str">
        <f>IF(OR($A154="",NOT(ISNUMBER($G154))),"",IF(AND($F154&lt;=DR$6,$G154&gt;=DR$5),IF(DR$5&gt;$N154,5,$K154)*10+IF(AND($F154&gt;=DR$5,$F154&lt;=DR$6),IF(AND($G154&gt;=DR$5,$G154&lt;=DR$6),5,IF($L154=1,2,1)),IF(AND($G154&gt;=DR$5,$G154&lt;=DR$6),IF($M154&gt;0,4,3),0)),IF(AND($D154&lt;=DR$6,$E154&gt;=DR$5),60,0)))</f>
        <v/>
      </c>
      <c r="DS154" s="80" t="str">
        <f>IF(OR($A154="",NOT(ISNUMBER($G154))),"",IF(AND($F154&lt;=DS$6,$G154&gt;=DS$5),IF(DS$5&gt;$N154,5,$K154)*10+IF(AND($F154&gt;=DS$5,$F154&lt;=DS$6),IF(AND($G154&gt;=DS$5,$G154&lt;=DS$6),5,IF($L154=1,2,1)),IF(AND($G154&gt;=DS$5,$G154&lt;=DS$6),IF($M154&gt;0,4,3),0)),IF(AND($D154&lt;=DS$6,$E154&gt;=DS$5),60,0)))</f>
        <v/>
      </c>
      <c r="DT154" s="80" t="str">
        <f>IF(OR($A154="",NOT(ISNUMBER($G154))),"",IF(AND($F154&lt;=DT$6,$G154&gt;=DT$5),IF(DT$5&gt;$N154,5,$K154)*10+IF(AND($F154&gt;=DT$5,$F154&lt;=DT$6),IF(AND($G154&gt;=DT$5,$G154&lt;=DT$6),5,IF($L154=1,2,1)),IF(AND($G154&gt;=DT$5,$G154&lt;=DT$6),IF($M154&gt;0,4,3),0)),IF(AND($D154&lt;=DT$6,$E154&gt;=DT$5),60,0)))</f>
        <v/>
      </c>
      <c r="DU154" s="80" t="str">
        <f>IF(OR($A154="",NOT(ISNUMBER($G154))),"",IF(AND($F154&lt;=DU$6,$G154&gt;=DU$5),IF(DU$5&gt;$N154,5,$K154)*10+IF(AND($F154&gt;=DU$5,$F154&lt;=DU$6),IF(AND($G154&gt;=DU$5,$G154&lt;=DU$6),5,IF($L154=1,2,1)),IF(AND($G154&gt;=DU$5,$G154&lt;=DU$6),IF($M154&gt;0,4,3),0)),IF(AND($D154&lt;=DU$6,$E154&gt;=DU$5),60,0)))</f>
        <v/>
      </c>
      <c r="DV154" s="80" t="str">
        <f>IF(OR($A154="",NOT(ISNUMBER($G154))),"",IF(AND($F154&lt;=DV$6,$G154&gt;=DV$5),IF(DV$5&gt;$N154,5,$K154)*10+IF(AND($F154&gt;=DV$5,$F154&lt;=DV$6),IF(AND($G154&gt;=DV$5,$G154&lt;=DV$6),5,IF($L154=1,2,1)),IF(AND($G154&gt;=DV$5,$G154&lt;=DV$6),IF($M154&gt;0,4,3),0)),IF(AND($D154&lt;=DV$6,$E154&gt;=DV$5),60,0)))</f>
        <v/>
      </c>
      <c r="DW154" s="80" t="str">
        <f>IF(OR($A154="",NOT(ISNUMBER($G154))),"",IF(AND($F154&lt;=DW$6,$G154&gt;=DW$5),IF(DW$5&gt;$N154,5,$K154)*10+IF(AND($F154&gt;=DW$5,$F154&lt;=DW$6),IF(AND($G154&gt;=DW$5,$G154&lt;=DW$6),5,IF($L154=1,2,1)),IF(AND($G154&gt;=DW$5,$G154&lt;=DW$6),IF($M154&gt;0,4,3),0)),IF(AND($D154&lt;=DW$6,$E154&gt;=DW$5),60,0)))</f>
        <v/>
      </c>
      <c r="DX154" s="80" t="str">
        <f>IF(OR($A154="",NOT(ISNUMBER($G154))),"",IF(AND($F154&lt;=DX$6,$G154&gt;=DX$5),IF(DX$5&gt;$N154,5,$K154)*10+IF(AND($F154&gt;=DX$5,$F154&lt;=DX$6),IF(AND($G154&gt;=DX$5,$G154&lt;=DX$6),5,IF($L154=1,2,1)),IF(AND($G154&gt;=DX$5,$G154&lt;=DX$6),IF($M154&gt;0,4,3),0)),IF(AND($D154&lt;=DX$6,$E154&gt;=DX$5),60,0)))</f>
        <v/>
      </c>
      <c r="DY154" s="80" t="str">
        <f>IF(OR($A154="",NOT(ISNUMBER($G154))),"",IF(AND($F154&lt;=DY$6,$G154&gt;=DY$5),IF(DY$5&gt;$N154,5,$K154)*10+IF(AND($F154&gt;=DY$5,$F154&lt;=DY$6),IF(AND($G154&gt;=DY$5,$G154&lt;=DY$6),5,IF($L154=1,2,1)),IF(AND($G154&gt;=DY$5,$G154&lt;=DY$6),IF($M154&gt;0,4,3),0)),IF(AND($D154&lt;=DY$6,$E154&gt;=DY$5),60,0)))</f>
        <v/>
      </c>
      <c r="DZ154" s="80" t="str">
        <f>IF(OR($A154="",NOT(ISNUMBER($G154))),"",IF(AND($F154&lt;=DZ$6,$G154&gt;=DZ$5),IF(DZ$5&gt;$N154,5,$K154)*10+IF(AND($F154&gt;=DZ$5,$F154&lt;=DZ$6),IF(AND($G154&gt;=DZ$5,$G154&lt;=DZ$6),5,IF($L154=1,2,1)),IF(AND($G154&gt;=DZ$5,$G154&lt;=DZ$6),IF($M154&gt;0,4,3),0)),IF(AND($D154&lt;=DZ$6,$E154&gt;=DZ$5),60,0)))</f>
        <v/>
      </c>
      <c r="EA154" s="80" t="str">
        <f>IF(OR($A154="",NOT(ISNUMBER($G154))),"",IF(AND($F154&lt;=EA$6,$G154&gt;=EA$5),IF(EA$5&gt;$N154,5,$K154)*10+IF(AND($F154&gt;=EA$5,$F154&lt;=EA$6),IF(AND($G154&gt;=EA$5,$G154&lt;=EA$6),5,IF($L154=1,2,1)),IF(AND($G154&gt;=EA$5,$G154&lt;=EA$6),IF($M154&gt;0,4,3),0)),IF(AND($D154&lt;=EA$6,$E154&gt;=EA$5),60,0)))</f>
        <v/>
      </c>
      <c r="EB154" s="80" t="str">
        <f>IF(OR($A154="",NOT(ISNUMBER($G154))),"",IF(AND($F154&lt;=EB$6,$G154&gt;=EB$5),IF(EB$5&gt;$N154,5,$K154)*10+IF(AND($F154&gt;=EB$5,$F154&lt;=EB$6),IF(AND($G154&gt;=EB$5,$G154&lt;=EB$6),5,IF($L154=1,2,1)),IF(AND($G154&gt;=EB$5,$G154&lt;=EB$6),IF($M154&gt;0,4,3),0)),IF(AND($D154&lt;=EB$6,$E154&gt;=EB$5),60,0)))</f>
        <v/>
      </c>
      <c r="EC154" s="80" t="str">
        <f>IF(OR($A154="",NOT(ISNUMBER($G154))),"",IF(AND($F154&lt;=EC$6,$G154&gt;=EC$5),IF(EC$5&gt;$N154,5,$K154)*10+IF(AND($F154&gt;=EC$5,$F154&lt;=EC$6),IF(AND($G154&gt;=EC$5,$G154&lt;=EC$6),5,IF($L154=1,2,1)),IF(AND($G154&gt;=EC$5,$G154&lt;=EC$6),IF($M154&gt;0,4,3),0)),IF(AND($D154&lt;=EC$6,$E154&gt;=EC$5),60,0)))</f>
        <v/>
      </c>
      <c r="ED154" s="80" t="str">
        <f>IF(OR($A154="",NOT(ISNUMBER($G154))),"",IF(AND($F154&lt;=ED$6,$G154&gt;=ED$5),IF(ED$5&gt;$N154,5,$K154)*10+IF(AND($F154&gt;=ED$5,$F154&lt;=ED$6),IF(AND($G154&gt;=ED$5,$G154&lt;=ED$6),5,IF($L154=1,2,1)),IF(AND($G154&gt;=ED$5,$G154&lt;=ED$6),IF($M154&gt;0,4,3),0)),IF(AND($D154&lt;=ED$6,$E154&gt;=ED$5),60,0)))</f>
        <v/>
      </c>
    </row>
    <row r="155" ht="18" customHeight="1">
      <c r="A155" s="52" t="str">
        <f>IF(Tasks!$B155="","",Tasks!$A155)</f>
        <v/>
      </c>
      <c r="B155" s="78" t="str">
        <f>IF(Tasks!$B155="","",Tasks!$B155)</f>
        <v/>
      </c>
      <c r="C155" s="25" t="str">
        <f>IF($B155="","",IF(AND(Tasks!$D155="",Tasks!$G155=""),"-",IF(Tasks!$D155="","",Tasks!$D155&amp;IF(OR(Tasks!$E155="",Tasks!$E155="FS"),IF(N(Tasks!$F155)=0,"","FS"),Tasks!$E155)&amp;IF(N(Tasks!$F155)=0,"",IF(Tasks!$F155&gt;0,"+","")&amp;Tasks!$F155))&amp;IF(AND(Tasks!$D155&lt;&gt;"",Tasks!$G155&lt;&gt;""),", ","")&amp;IF(Tasks!$G155="","",Tasks!$G155&amp;IF(OR(Tasks!$H155="",Tasks!$H155="FS"),IF(N(Tasks!$I155)=0,"","FS"),Tasks!$H155)&amp;IF(N(Tasks!$I155)=0,"",IF(Tasks!$I155&gt;0,"+","")&amp;Tasks!$I155))))</f>
        <v/>
      </c>
      <c r="D155" s="51" t="str">
        <f>IF(OR($B155="",Tasks!$Q155=""),"",Tasks!$Q155)</f>
        <v/>
      </c>
      <c r="E155" s="51" t="str">
        <f>IF(OR($B155="",Tasks!$R155=""),"",Tasks!$R155)</f>
        <v/>
      </c>
      <c r="F155" s="51" t="str">
        <f>IF(OR($B155="",Tasks!$S155=""),"",Tasks!$S155)</f>
        <v/>
      </c>
      <c r="G155" s="51" t="str">
        <f>IF(OR($B155="",Tasks!$T155=""),"",Tasks!$T155)</f>
        <v/>
      </c>
      <c r="H155" s="52" t="str">
        <f>IF($B155="","",Tasks!$AE155)</f>
        <v/>
      </c>
      <c r="I155" s="79" t="str">
        <f>IF($B155="","",Tasks!$AF155)</f>
        <v/>
      </c>
      <c r="J155" s="53" t="str">
        <f>IF(OR($B155="",Tasks!$V155=""),"",Tasks!$V155)</f>
        <v/>
      </c>
      <c r="K155" s="52" t="str">
        <f>IF($B155="","",Tasks!$AA155)</f>
        <v/>
      </c>
      <c r="L155" s="52" t="str">
        <f>IF($B155="","",Tasks!$AB155)</f>
        <v/>
      </c>
      <c r="M155" s="52" t="str">
        <f>IF($B155="","",Tasks!$Z155)</f>
        <v/>
      </c>
      <c r="N155" s="52" t="str">
        <f>IF(OR($B155="",Tasks!$AG155=""),"",Tasks!$AG155)</f>
        <v/>
      </c>
      <c r="O155" s="80" t="str">
        <f>IF(OR($A155="",NOT(ISNUMBER($G155))),"",IF(AND($F155&lt;=O$6,$G155&gt;=O$5),IF(O$5&gt;$N155,5,$K155)*10+IF(AND($F155&gt;=O$5,$F155&lt;=O$6),IF(AND($G155&gt;=O$5,$G155&lt;=O$6),5,IF($L155=1,2,1)),IF(AND($G155&gt;=O$5,$G155&lt;=O$6),IF($M155&gt;0,4,3),0)),IF(AND($D155&lt;=O$6,$E155&gt;=O$5),60,0)))</f>
        <v/>
      </c>
      <c r="P155" s="80" t="str">
        <f>IF(OR($A155="",NOT(ISNUMBER($G155))),"",IF(AND($F155&lt;=P$6,$G155&gt;=P$5),IF(P$5&gt;$N155,5,$K155)*10+IF(AND($F155&gt;=P$5,$F155&lt;=P$6),IF(AND($G155&gt;=P$5,$G155&lt;=P$6),5,IF($L155=1,2,1)),IF(AND($G155&gt;=P$5,$G155&lt;=P$6),IF($M155&gt;0,4,3),0)),IF(AND($D155&lt;=P$6,$E155&gt;=P$5),60,0)))</f>
        <v/>
      </c>
      <c r="Q155" s="80" t="str">
        <f>IF(OR($A155="",NOT(ISNUMBER($G155))),"",IF(AND($F155&lt;=Q$6,$G155&gt;=Q$5),IF(Q$5&gt;$N155,5,$K155)*10+IF(AND($F155&gt;=Q$5,$F155&lt;=Q$6),IF(AND($G155&gt;=Q$5,$G155&lt;=Q$6),5,IF($L155=1,2,1)),IF(AND($G155&gt;=Q$5,$G155&lt;=Q$6),IF($M155&gt;0,4,3),0)),IF(AND($D155&lt;=Q$6,$E155&gt;=Q$5),60,0)))</f>
        <v/>
      </c>
      <c r="R155" s="80" t="str">
        <f>IF(OR($A155="",NOT(ISNUMBER($G155))),"",IF(AND($F155&lt;=R$6,$G155&gt;=R$5),IF(R$5&gt;$N155,5,$K155)*10+IF(AND($F155&gt;=R$5,$F155&lt;=R$6),IF(AND($G155&gt;=R$5,$G155&lt;=R$6),5,IF($L155=1,2,1)),IF(AND($G155&gt;=R$5,$G155&lt;=R$6),IF($M155&gt;0,4,3),0)),IF(AND($D155&lt;=R$6,$E155&gt;=R$5),60,0)))</f>
        <v/>
      </c>
      <c r="S155" s="80" t="str">
        <f>IF(OR($A155="",NOT(ISNUMBER($G155))),"",IF(AND($F155&lt;=S$6,$G155&gt;=S$5),IF(S$5&gt;$N155,5,$K155)*10+IF(AND($F155&gt;=S$5,$F155&lt;=S$6),IF(AND($G155&gt;=S$5,$G155&lt;=S$6),5,IF($L155=1,2,1)),IF(AND($G155&gt;=S$5,$G155&lt;=S$6),IF($M155&gt;0,4,3),0)),IF(AND($D155&lt;=S$6,$E155&gt;=S$5),60,0)))</f>
        <v/>
      </c>
      <c r="T155" s="80" t="str">
        <f>IF(OR($A155="",NOT(ISNUMBER($G155))),"",IF(AND($F155&lt;=T$6,$G155&gt;=T$5),IF(T$5&gt;$N155,5,$K155)*10+IF(AND($F155&gt;=T$5,$F155&lt;=T$6),IF(AND($G155&gt;=T$5,$G155&lt;=T$6),5,IF($L155=1,2,1)),IF(AND($G155&gt;=T$5,$G155&lt;=T$6),IF($M155&gt;0,4,3),0)),IF(AND($D155&lt;=T$6,$E155&gt;=T$5),60,0)))</f>
        <v/>
      </c>
      <c r="U155" s="80" t="str">
        <f>IF(OR($A155="",NOT(ISNUMBER($G155))),"",IF(AND($F155&lt;=U$6,$G155&gt;=U$5),IF(U$5&gt;$N155,5,$K155)*10+IF(AND($F155&gt;=U$5,$F155&lt;=U$6),IF(AND($G155&gt;=U$5,$G155&lt;=U$6),5,IF($L155=1,2,1)),IF(AND($G155&gt;=U$5,$G155&lt;=U$6),IF($M155&gt;0,4,3),0)),IF(AND($D155&lt;=U$6,$E155&gt;=U$5),60,0)))</f>
        <v/>
      </c>
      <c r="V155" s="80" t="str">
        <f>IF(OR($A155="",NOT(ISNUMBER($G155))),"",IF(AND($F155&lt;=V$6,$G155&gt;=V$5),IF(V$5&gt;$N155,5,$K155)*10+IF(AND($F155&gt;=V$5,$F155&lt;=V$6),IF(AND($G155&gt;=V$5,$G155&lt;=V$6),5,IF($L155=1,2,1)),IF(AND($G155&gt;=V$5,$G155&lt;=V$6),IF($M155&gt;0,4,3),0)),IF(AND($D155&lt;=V$6,$E155&gt;=V$5),60,0)))</f>
        <v/>
      </c>
      <c r="W155" s="80" t="str">
        <f>IF(OR($A155="",NOT(ISNUMBER($G155))),"",IF(AND($F155&lt;=W$6,$G155&gt;=W$5),IF(W$5&gt;$N155,5,$K155)*10+IF(AND($F155&gt;=W$5,$F155&lt;=W$6),IF(AND($G155&gt;=W$5,$G155&lt;=W$6),5,IF($L155=1,2,1)),IF(AND($G155&gt;=W$5,$G155&lt;=W$6),IF($M155&gt;0,4,3),0)),IF(AND($D155&lt;=W$6,$E155&gt;=W$5),60,0)))</f>
        <v/>
      </c>
      <c r="X155" s="80" t="str">
        <f>IF(OR($A155="",NOT(ISNUMBER($G155))),"",IF(AND($F155&lt;=X$6,$G155&gt;=X$5),IF(X$5&gt;$N155,5,$K155)*10+IF(AND($F155&gt;=X$5,$F155&lt;=X$6),IF(AND($G155&gt;=X$5,$G155&lt;=X$6),5,IF($L155=1,2,1)),IF(AND($G155&gt;=X$5,$G155&lt;=X$6),IF($M155&gt;0,4,3),0)),IF(AND($D155&lt;=X$6,$E155&gt;=X$5),60,0)))</f>
        <v/>
      </c>
      <c r="Y155" s="80" t="str">
        <f>IF(OR($A155="",NOT(ISNUMBER($G155))),"",IF(AND($F155&lt;=Y$6,$G155&gt;=Y$5),IF(Y$5&gt;$N155,5,$K155)*10+IF(AND($F155&gt;=Y$5,$F155&lt;=Y$6),IF(AND($G155&gt;=Y$5,$G155&lt;=Y$6),5,IF($L155=1,2,1)),IF(AND($G155&gt;=Y$5,$G155&lt;=Y$6),IF($M155&gt;0,4,3),0)),IF(AND($D155&lt;=Y$6,$E155&gt;=Y$5),60,0)))</f>
        <v/>
      </c>
      <c r="Z155" s="80" t="str">
        <f>IF(OR($A155="",NOT(ISNUMBER($G155))),"",IF(AND($F155&lt;=Z$6,$G155&gt;=Z$5),IF(Z$5&gt;$N155,5,$K155)*10+IF(AND($F155&gt;=Z$5,$F155&lt;=Z$6),IF(AND($G155&gt;=Z$5,$G155&lt;=Z$6),5,IF($L155=1,2,1)),IF(AND($G155&gt;=Z$5,$G155&lt;=Z$6),IF($M155&gt;0,4,3),0)),IF(AND($D155&lt;=Z$6,$E155&gt;=Z$5),60,0)))</f>
        <v/>
      </c>
      <c r="AA155" s="80" t="str">
        <f>IF(OR($A155="",NOT(ISNUMBER($G155))),"",IF(AND($F155&lt;=AA$6,$G155&gt;=AA$5),IF(AA$5&gt;$N155,5,$K155)*10+IF(AND($F155&gt;=AA$5,$F155&lt;=AA$6),IF(AND($G155&gt;=AA$5,$G155&lt;=AA$6),5,IF($L155=1,2,1)),IF(AND($G155&gt;=AA$5,$G155&lt;=AA$6),IF($M155&gt;0,4,3),0)),IF(AND($D155&lt;=AA$6,$E155&gt;=AA$5),60,0)))</f>
        <v/>
      </c>
      <c r="AB155" s="80" t="str">
        <f>IF(OR($A155="",NOT(ISNUMBER($G155))),"",IF(AND($F155&lt;=AB$6,$G155&gt;=AB$5),IF(AB$5&gt;$N155,5,$K155)*10+IF(AND($F155&gt;=AB$5,$F155&lt;=AB$6),IF(AND($G155&gt;=AB$5,$G155&lt;=AB$6),5,IF($L155=1,2,1)),IF(AND($G155&gt;=AB$5,$G155&lt;=AB$6),IF($M155&gt;0,4,3),0)),IF(AND($D155&lt;=AB$6,$E155&gt;=AB$5),60,0)))</f>
        <v/>
      </c>
      <c r="AC155" s="80" t="str">
        <f>IF(OR($A155="",NOT(ISNUMBER($G155))),"",IF(AND($F155&lt;=AC$6,$G155&gt;=AC$5),IF(AC$5&gt;$N155,5,$K155)*10+IF(AND($F155&gt;=AC$5,$F155&lt;=AC$6),IF(AND($G155&gt;=AC$5,$G155&lt;=AC$6),5,IF($L155=1,2,1)),IF(AND($G155&gt;=AC$5,$G155&lt;=AC$6),IF($M155&gt;0,4,3),0)),IF(AND($D155&lt;=AC$6,$E155&gt;=AC$5),60,0)))</f>
        <v/>
      </c>
      <c r="AD155" s="80" t="str">
        <f>IF(OR($A155="",NOT(ISNUMBER($G155))),"",IF(AND($F155&lt;=AD$6,$G155&gt;=AD$5),IF(AD$5&gt;$N155,5,$K155)*10+IF(AND($F155&gt;=AD$5,$F155&lt;=AD$6),IF(AND($G155&gt;=AD$5,$G155&lt;=AD$6),5,IF($L155=1,2,1)),IF(AND($G155&gt;=AD$5,$G155&lt;=AD$6),IF($M155&gt;0,4,3),0)),IF(AND($D155&lt;=AD$6,$E155&gt;=AD$5),60,0)))</f>
        <v/>
      </c>
      <c r="AE155" s="80" t="str">
        <f>IF(OR($A155="",NOT(ISNUMBER($G155))),"",IF(AND($F155&lt;=AE$6,$G155&gt;=AE$5),IF(AE$5&gt;$N155,5,$K155)*10+IF(AND($F155&gt;=AE$5,$F155&lt;=AE$6),IF(AND($G155&gt;=AE$5,$G155&lt;=AE$6),5,IF($L155=1,2,1)),IF(AND($G155&gt;=AE$5,$G155&lt;=AE$6),IF($M155&gt;0,4,3),0)),IF(AND($D155&lt;=AE$6,$E155&gt;=AE$5),60,0)))</f>
        <v/>
      </c>
      <c r="AF155" s="80" t="str">
        <f>IF(OR($A155="",NOT(ISNUMBER($G155))),"",IF(AND($F155&lt;=AF$6,$G155&gt;=AF$5),IF(AF$5&gt;$N155,5,$K155)*10+IF(AND($F155&gt;=AF$5,$F155&lt;=AF$6),IF(AND($G155&gt;=AF$5,$G155&lt;=AF$6),5,IF($L155=1,2,1)),IF(AND($G155&gt;=AF$5,$G155&lt;=AF$6),IF($M155&gt;0,4,3),0)),IF(AND($D155&lt;=AF$6,$E155&gt;=AF$5),60,0)))</f>
        <v/>
      </c>
      <c r="AG155" s="80" t="str">
        <f>IF(OR($A155="",NOT(ISNUMBER($G155))),"",IF(AND($F155&lt;=AG$6,$G155&gt;=AG$5),IF(AG$5&gt;$N155,5,$K155)*10+IF(AND($F155&gt;=AG$5,$F155&lt;=AG$6),IF(AND($G155&gt;=AG$5,$G155&lt;=AG$6),5,IF($L155=1,2,1)),IF(AND($G155&gt;=AG$5,$G155&lt;=AG$6),IF($M155&gt;0,4,3),0)),IF(AND($D155&lt;=AG$6,$E155&gt;=AG$5),60,0)))</f>
        <v/>
      </c>
      <c r="AH155" s="80" t="str">
        <f>IF(OR($A155="",NOT(ISNUMBER($G155))),"",IF(AND($F155&lt;=AH$6,$G155&gt;=AH$5),IF(AH$5&gt;$N155,5,$K155)*10+IF(AND($F155&gt;=AH$5,$F155&lt;=AH$6),IF(AND($G155&gt;=AH$5,$G155&lt;=AH$6),5,IF($L155=1,2,1)),IF(AND($G155&gt;=AH$5,$G155&lt;=AH$6),IF($M155&gt;0,4,3),0)),IF(AND($D155&lt;=AH$6,$E155&gt;=AH$5),60,0)))</f>
        <v/>
      </c>
      <c r="AI155" s="80" t="str">
        <f>IF(OR($A155="",NOT(ISNUMBER($G155))),"",IF(AND($F155&lt;=AI$6,$G155&gt;=AI$5),IF(AI$5&gt;$N155,5,$K155)*10+IF(AND($F155&gt;=AI$5,$F155&lt;=AI$6),IF(AND($G155&gt;=AI$5,$G155&lt;=AI$6),5,IF($L155=1,2,1)),IF(AND($G155&gt;=AI$5,$G155&lt;=AI$6),IF($M155&gt;0,4,3),0)),IF(AND($D155&lt;=AI$6,$E155&gt;=AI$5),60,0)))</f>
        <v/>
      </c>
      <c r="AJ155" s="80" t="str">
        <f>IF(OR($A155="",NOT(ISNUMBER($G155))),"",IF(AND($F155&lt;=AJ$6,$G155&gt;=AJ$5),IF(AJ$5&gt;$N155,5,$K155)*10+IF(AND($F155&gt;=AJ$5,$F155&lt;=AJ$6),IF(AND($G155&gt;=AJ$5,$G155&lt;=AJ$6),5,IF($L155=1,2,1)),IF(AND($G155&gt;=AJ$5,$G155&lt;=AJ$6),IF($M155&gt;0,4,3),0)),IF(AND($D155&lt;=AJ$6,$E155&gt;=AJ$5),60,0)))</f>
        <v/>
      </c>
      <c r="AK155" s="80" t="str">
        <f>IF(OR($A155="",NOT(ISNUMBER($G155))),"",IF(AND($F155&lt;=AK$6,$G155&gt;=AK$5),IF(AK$5&gt;$N155,5,$K155)*10+IF(AND($F155&gt;=AK$5,$F155&lt;=AK$6),IF(AND($G155&gt;=AK$5,$G155&lt;=AK$6),5,IF($L155=1,2,1)),IF(AND($G155&gt;=AK$5,$G155&lt;=AK$6),IF($M155&gt;0,4,3),0)),IF(AND($D155&lt;=AK$6,$E155&gt;=AK$5),60,0)))</f>
        <v/>
      </c>
      <c r="AL155" s="80" t="str">
        <f>IF(OR($A155="",NOT(ISNUMBER($G155))),"",IF(AND($F155&lt;=AL$6,$G155&gt;=AL$5),IF(AL$5&gt;$N155,5,$K155)*10+IF(AND($F155&gt;=AL$5,$F155&lt;=AL$6),IF(AND($G155&gt;=AL$5,$G155&lt;=AL$6),5,IF($L155=1,2,1)),IF(AND($G155&gt;=AL$5,$G155&lt;=AL$6),IF($M155&gt;0,4,3),0)),IF(AND($D155&lt;=AL$6,$E155&gt;=AL$5),60,0)))</f>
        <v/>
      </c>
      <c r="AM155" s="80" t="str">
        <f>IF(OR($A155="",NOT(ISNUMBER($G155))),"",IF(AND($F155&lt;=AM$6,$G155&gt;=AM$5),IF(AM$5&gt;$N155,5,$K155)*10+IF(AND($F155&gt;=AM$5,$F155&lt;=AM$6),IF(AND($G155&gt;=AM$5,$G155&lt;=AM$6),5,IF($L155=1,2,1)),IF(AND($G155&gt;=AM$5,$G155&lt;=AM$6),IF($M155&gt;0,4,3),0)),IF(AND($D155&lt;=AM$6,$E155&gt;=AM$5),60,0)))</f>
        <v/>
      </c>
      <c r="AN155" s="80" t="str">
        <f>IF(OR($A155="",NOT(ISNUMBER($G155))),"",IF(AND($F155&lt;=AN$6,$G155&gt;=AN$5),IF(AN$5&gt;$N155,5,$K155)*10+IF(AND($F155&gt;=AN$5,$F155&lt;=AN$6),IF(AND($G155&gt;=AN$5,$G155&lt;=AN$6),5,IF($L155=1,2,1)),IF(AND($G155&gt;=AN$5,$G155&lt;=AN$6),IF($M155&gt;0,4,3),0)),IF(AND($D155&lt;=AN$6,$E155&gt;=AN$5),60,0)))</f>
        <v/>
      </c>
      <c r="AO155" s="80" t="str">
        <f>IF(OR($A155="",NOT(ISNUMBER($G155))),"",IF(AND($F155&lt;=AO$6,$G155&gt;=AO$5),IF(AO$5&gt;$N155,5,$K155)*10+IF(AND($F155&gt;=AO$5,$F155&lt;=AO$6),IF(AND($G155&gt;=AO$5,$G155&lt;=AO$6),5,IF($L155=1,2,1)),IF(AND($G155&gt;=AO$5,$G155&lt;=AO$6),IF($M155&gt;0,4,3),0)),IF(AND($D155&lt;=AO$6,$E155&gt;=AO$5),60,0)))</f>
        <v/>
      </c>
      <c r="AP155" s="80" t="str">
        <f>IF(OR($A155="",NOT(ISNUMBER($G155))),"",IF(AND($F155&lt;=AP$6,$G155&gt;=AP$5),IF(AP$5&gt;$N155,5,$K155)*10+IF(AND($F155&gt;=AP$5,$F155&lt;=AP$6),IF(AND($G155&gt;=AP$5,$G155&lt;=AP$6),5,IF($L155=1,2,1)),IF(AND($G155&gt;=AP$5,$G155&lt;=AP$6),IF($M155&gt;0,4,3),0)),IF(AND($D155&lt;=AP$6,$E155&gt;=AP$5),60,0)))</f>
        <v/>
      </c>
      <c r="AQ155" s="80" t="str">
        <f>IF(OR($A155="",NOT(ISNUMBER($G155))),"",IF(AND($F155&lt;=AQ$6,$G155&gt;=AQ$5),IF(AQ$5&gt;$N155,5,$K155)*10+IF(AND($F155&gt;=AQ$5,$F155&lt;=AQ$6),IF(AND($G155&gt;=AQ$5,$G155&lt;=AQ$6),5,IF($L155=1,2,1)),IF(AND($G155&gt;=AQ$5,$G155&lt;=AQ$6),IF($M155&gt;0,4,3),0)),IF(AND($D155&lt;=AQ$6,$E155&gt;=AQ$5),60,0)))</f>
        <v/>
      </c>
      <c r="AR155" s="80" t="str">
        <f>IF(OR($A155="",NOT(ISNUMBER($G155))),"",IF(AND($F155&lt;=AR$6,$G155&gt;=AR$5),IF(AR$5&gt;$N155,5,$K155)*10+IF(AND($F155&gt;=AR$5,$F155&lt;=AR$6),IF(AND($G155&gt;=AR$5,$G155&lt;=AR$6),5,IF($L155=1,2,1)),IF(AND($G155&gt;=AR$5,$G155&lt;=AR$6),IF($M155&gt;0,4,3),0)),IF(AND($D155&lt;=AR$6,$E155&gt;=AR$5),60,0)))</f>
        <v/>
      </c>
      <c r="AS155" s="80" t="str">
        <f>IF(OR($A155="",NOT(ISNUMBER($G155))),"",IF(AND($F155&lt;=AS$6,$G155&gt;=AS$5),IF(AS$5&gt;$N155,5,$K155)*10+IF(AND($F155&gt;=AS$5,$F155&lt;=AS$6),IF(AND($G155&gt;=AS$5,$G155&lt;=AS$6),5,IF($L155=1,2,1)),IF(AND($G155&gt;=AS$5,$G155&lt;=AS$6),IF($M155&gt;0,4,3),0)),IF(AND($D155&lt;=AS$6,$E155&gt;=AS$5),60,0)))</f>
        <v/>
      </c>
      <c r="AT155" s="80" t="str">
        <f>IF(OR($A155="",NOT(ISNUMBER($G155))),"",IF(AND($F155&lt;=AT$6,$G155&gt;=AT$5),IF(AT$5&gt;$N155,5,$K155)*10+IF(AND($F155&gt;=AT$5,$F155&lt;=AT$6),IF(AND($G155&gt;=AT$5,$G155&lt;=AT$6),5,IF($L155=1,2,1)),IF(AND($G155&gt;=AT$5,$G155&lt;=AT$6),IF($M155&gt;0,4,3),0)),IF(AND($D155&lt;=AT$6,$E155&gt;=AT$5),60,0)))</f>
        <v/>
      </c>
      <c r="AU155" s="80" t="str">
        <f>IF(OR($A155="",NOT(ISNUMBER($G155))),"",IF(AND($F155&lt;=AU$6,$G155&gt;=AU$5),IF(AU$5&gt;$N155,5,$K155)*10+IF(AND($F155&gt;=AU$5,$F155&lt;=AU$6),IF(AND($G155&gt;=AU$5,$G155&lt;=AU$6),5,IF($L155=1,2,1)),IF(AND($G155&gt;=AU$5,$G155&lt;=AU$6),IF($M155&gt;0,4,3),0)),IF(AND($D155&lt;=AU$6,$E155&gt;=AU$5),60,0)))</f>
        <v/>
      </c>
      <c r="AV155" s="80" t="str">
        <f>IF(OR($A155="",NOT(ISNUMBER($G155))),"",IF(AND($F155&lt;=AV$6,$G155&gt;=AV$5),IF(AV$5&gt;$N155,5,$K155)*10+IF(AND($F155&gt;=AV$5,$F155&lt;=AV$6),IF(AND($G155&gt;=AV$5,$G155&lt;=AV$6),5,IF($L155=1,2,1)),IF(AND($G155&gt;=AV$5,$G155&lt;=AV$6),IF($M155&gt;0,4,3),0)),IF(AND($D155&lt;=AV$6,$E155&gt;=AV$5),60,0)))</f>
        <v/>
      </c>
      <c r="AW155" s="80" t="str">
        <f>IF(OR($A155="",NOT(ISNUMBER($G155))),"",IF(AND($F155&lt;=AW$6,$G155&gt;=AW$5),IF(AW$5&gt;$N155,5,$K155)*10+IF(AND($F155&gt;=AW$5,$F155&lt;=AW$6),IF(AND($G155&gt;=AW$5,$G155&lt;=AW$6),5,IF($L155=1,2,1)),IF(AND($G155&gt;=AW$5,$G155&lt;=AW$6),IF($M155&gt;0,4,3),0)),IF(AND($D155&lt;=AW$6,$E155&gt;=AW$5),60,0)))</f>
        <v/>
      </c>
      <c r="AX155" s="80" t="str">
        <f>IF(OR($A155="",NOT(ISNUMBER($G155))),"",IF(AND($F155&lt;=AX$6,$G155&gt;=AX$5),IF(AX$5&gt;$N155,5,$K155)*10+IF(AND($F155&gt;=AX$5,$F155&lt;=AX$6),IF(AND($G155&gt;=AX$5,$G155&lt;=AX$6),5,IF($L155=1,2,1)),IF(AND($G155&gt;=AX$5,$G155&lt;=AX$6),IF($M155&gt;0,4,3),0)),IF(AND($D155&lt;=AX$6,$E155&gt;=AX$5),60,0)))</f>
        <v/>
      </c>
      <c r="AY155" s="80" t="str">
        <f>IF(OR($A155="",NOT(ISNUMBER($G155))),"",IF(AND($F155&lt;=AY$6,$G155&gt;=AY$5),IF(AY$5&gt;$N155,5,$K155)*10+IF(AND($F155&gt;=AY$5,$F155&lt;=AY$6),IF(AND($G155&gt;=AY$5,$G155&lt;=AY$6),5,IF($L155=1,2,1)),IF(AND($G155&gt;=AY$5,$G155&lt;=AY$6),IF($M155&gt;0,4,3),0)),IF(AND($D155&lt;=AY$6,$E155&gt;=AY$5),60,0)))</f>
        <v/>
      </c>
      <c r="AZ155" s="80" t="str">
        <f>IF(OR($A155="",NOT(ISNUMBER($G155))),"",IF(AND($F155&lt;=AZ$6,$G155&gt;=AZ$5),IF(AZ$5&gt;$N155,5,$K155)*10+IF(AND($F155&gt;=AZ$5,$F155&lt;=AZ$6),IF(AND($G155&gt;=AZ$5,$G155&lt;=AZ$6),5,IF($L155=1,2,1)),IF(AND($G155&gt;=AZ$5,$G155&lt;=AZ$6),IF($M155&gt;0,4,3),0)),IF(AND($D155&lt;=AZ$6,$E155&gt;=AZ$5),60,0)))</f>
        <v/>
      </c>
      <c r="BA155" s="80" t="str">
        <f>IF(OR($A155="",NOT(ISNUMBER($G155))),"",IF(AND($F155&lt;=BA$6,$G155&gt;=BA$5),IF(BA$5&gt;$N155,5,$K155)*10+IF(AND($F155&gt;=BA$5,$F155&lt;=BA$6),IF(AND($G155&gt;=BA$5,$G155&lt;=BA$6),5,IF($L155=1,2,1)),IF(AND($G155&gt;=BA$5,$G155&lt;=BA$6),IF($M155&gt;0,4,3),0)),IF(AND($D155&lt;=BA$6,$E155&gt;=BA$5),60,0)))</f>
        <v/>
      </c>
      <c r="BB155" s="80" t="str">
        <f>IF(OR($A155="",NOT(ISNUMBER($G155))),"",IF(AND($F155&lt;=BB$6,$G155&gt;=BB$5),IF(BB$5&gt;$N155,5,$K155)*10+IF(AND($F155&gt;=BB$5,$F155&lt;=BB$6),IF(AND($G155&gt;=BB$5,$G155&lt;=BB$6),5,IF($L155=1,2,1)),IF(AND($G155&gt;=BB$5,$G155&lt;=BB$6),IF($M155&gt;0,4,3),0)),IF(AND($D155&lt;=BB$6,$E155&gt;=BB$5),60,0)))</f>
        <v/>
      </c>
      <c r="BC155" s="80" t="str">
        <f>IF(OR($A155="",NOT(ISNUMBER($G155))),"",IF(AND($F155&lt;=BC$6,$G155&gt;=BC$5),IF(BC$5&gt;$N155,5,$K155)*10+IF(AND($F155&gt;=BC$5,$F155&lt;=BC$6),IF(AND($G155&gt;=BC$5,$G155&lt;=BC$6),5,IF($L155=1,2,1)),IF(AND($G155&gt;=BC$5,$G155&lt;=BC$6),IF($M155&gt;0,4,3),0)),IF(AND($D155&lt;=BC$6,$E155&gt;=BC$5),60,0)))</f>
        <v/>
      </c>
      <c r="BD155" s="80" t="str">
        <f>IF(OR($A155="",NOT(ISNUMBER($G155))),"",IF(AND($F155&lt;=BD$6,$G155&gt;=BD$5),IF(BD$5&gt;$N155,5,$K155)*10+IF(AND($F155&gt;=BD$5,$F155&lt;=BD$6),IF(AND($G155&gt;=BD$5,$G155&lt;=BD$6),5,IF($L155=1,2,1)),IF(AND($G155&gt;=BD$5,$G155&lt;=BD$6),IF($M155&gt;0,4,3),0)),IF(AND($D155&lt;=BD$6,$E155&gt;=BD$5),60,0)))</f>
        <v/>
      </c>
      <c r="BE155" s="80" t="str">
        <f>IF(OR($A155="",NOT(ISNUMBER($G155))),"",IF(AND($F155&lt;=BE$6,$G155&gt;=BE$5),IF(BE$5&gt;$N155,5,$K155)*10+IF(AND($F155&gt;=BE$5,$F155&lt;=BE$6),IF(AND($G155&gt;=BE$5,$G155&lt;=BE$6),5,IF($L155=1,2,1)),IF(AND($G155&gt;=BE$5,$G155&lt;=BE$6),IF($M155&gt;0,4,3),0)),IF(AND($D155&lt;=BE$6,$E155&gt;=BE$5),60,0)))</f>
        <v/>
      </c>
      <c r="BF155" s="80" t="str">
        <f>IF(OR($A155="",NOT(ISNUMBER($G155))),"",IF(AND($F155&lt;=BF$6,$G155&gt;=BF$5),IF(BF$5&gt;$N155,5,$K155)*10+IF(AND($F155&gt;=BF$5,$F155&lt;=BF$6),IF(AND($G155&gt;=BF$5,$G155&lt;=BF$6),5,IF($L155=1,2,1)),IF(AND($G155&gt;=BF$5,$G155&lt;=BF$6),IF($M155&gt;0,4,3),0)),IF(AND($D155&lt;=BF$6,$E155&gt;=BF$5),60,0)))</f>
        <v/>
      </c>
      <c r="BG155" s="80" t="str">
        <f>IF(OR($A155="",NOT(ISNUMBER($G155))),"",IF(AND($F155&lt;=BG$6,$G155&gt;=BG$5),IF(BG$5&gt;$N155,5,$K155)*10+IF(AND($F155&gt;=BG$5,$F155&lt;=BG$6),IF(AND($G155&gt;=BG$5,$G155&lt;=BG$6),5,IF($L155=1,2,1)),IF(AND($G155&gt;=BG$5,$G155&lt;=BG$6),IF($M155&gt;0,4,3),0)),IF(AND($D155&lt;=BG$6,$E155&gt;=BG$5),60,0)))</f>
        <v/>
      </c>
      <c r="BH155" s="80" t="str">
        <f>IF(OR($A155="",NOT(ISNUMBER($G155))),"",IF(AND($F155&lt;=BH$6,$G155&gt;=BH$5),IF(BH$5&gt;$N155,5,$K155)*10+IF(AND($F155&gt;=BH$5,$F155&lt;=BH$6),IF(AND($G155&gt;=BH$5,$G155&lt;=BH$6),5,IF($L155=1,2,1)),IF(AND($G155&gt;=BH$5,$G155&lt;=BH$6),IF($M155&gt;0,4,3),0)),IF(AND($D155&lt;=BH$6,$E155&gt;=BH$5),60,0)))</f>
        <v/>
      </c>
      <c r="BI155" s="80" t="str">
        <f>IF(OR($A155="",NOT(ISNUMBER($G155))),"",IF(AND($F155&lt;=BI$6,$G155&gt;=BI$5),IF(BI$5&gt;$N155,5,$K155)*10+IF(AND($F155&gt;=BI$5,$F155&lt;=BI$6),IF(AND($G155&gt;=BI$5,$G155&lt;=BI$6),5,IF($L155=1,2,1)),IF(AND($G155&gt;=BI$5,$G155&lt;=BI$6),IF($M155&gt;0,4,3),0)),IF(AND($D155&lt;=BI$6,$E155&gt;=BI$5),60,0)))</f>
        <v/>
      </c>
      <c r="BJ155" s="80" t="str">
        <f>IF(OR($A155="",NOT(ISNUMBER($G155))),"",IF(AND($F155&lt;=BJ$6,$G155&gt;=BJ$5),IF(BJ$5&gt;$N155,5,$K155)*10+IF(AND($F155&gt;=BJ$5,$F155&lt;=BJ$6),IF(AND($G155&gt;=BJ$5,$G155&lt;=BJ$6),5,IF($L155=1,2,1)),IF(AND($G155&gt;=BJ$5,$G155&lt;=BJ$6),IF($M155&gt;0,4,3),0)),IF(AND($D155&lt;=BJ$6,$E155&gt;=BJ$5),60,0)))</f>
        <v/>
      </c>
      <c r="BK155" s="80" t="str">
        <f>IF(OR($A155="",NOT(ISNUMBER($G155))),"",IF(AND($F155&lt;=BK$6,$G155&gt;=BK$5),IF(BK$5&gt;$N155,5,$K155)*10+IF(AND($F155&gt;=BK$5,$F155&lt;=BK$6),IF(AND($G155&gt;=BK$5,$G155&lt;=BK$6),5,IF($L155=1,2,1)),IF(AND($G155&gt;=BK$5,$G155&lt;=BK$6),IF($M155&gt;0,4,3),0)),IF(AND($D155&lt;=BK$6,$E155&gt;=BK$5),60,0)))</f>
        <v/>
      </c>
      <c r="BL155" s="80" t="str">
        <f>IF(OR($A155="",NOT(ISNUMBER($G155))),"",IF(AND($F155&lt;=BL$6,$G155&gt;=BL$5),IF(BL$5&gt;$N155,5,$K155)*10+IF(AND($F155&gt;=BL$5,$F155&lt;=BL$6),IF(AND($G155&gt;=BL$5,$G155&lt;=BL$6),5,IF($L155=1,2,1)),IF(AND($G155&gt;=BL$5,$G155&lt;=BL$6),IF($M155&gt;0,4,3),0)),IF(AND($D155&lt;=BL$6,$E155&gt;=BL$5),60,0)))</f>
        <v/>
      </c>
      <c r="BM155" s="80" t="str">
        <f>IF(OR($A155="",NOT(ISNUMBER($G155))),"",IF(AND($F155&lt;=BM$6,$G155&gt;=BM$5),IF(BM$5&gt;$N155,5,$K155)*10+IF(AND($F155&gt;=BM$5,$F155&lt;=BM$6),IF(AND($G155&gt;=BM$5,$G155&lt;=BM$6),5,IF($L155=1,2,1)),IF(AND($G155&gt;=BM$5,$G155&lt;=BM$6),IF($M155&gt;0,4,3),0)),IF(AND($D155&lt;=BM$6,$E155&gt;=BM$5),60,0)))</f>
        <v/>
      </c>
      <c r="BN155" s="80" t="str">
        <f>IF(OR($A155="",NOT(ISNUMBER($G155))),"",IF(AND($F155&lt;=BN$6,$G155&gt;=BN$5),IF(BN$5&gt;$N155,5,$K155)*10+IF(AND($F155&gt;=BN$5,$F155&lt;=BN$6),IF(AND($G155&gt;=BN$5,$G155&lt;=BN$6),5,IF($L155=1,2,1)),IF(AND($G155&gt;=BN$5,$G155&lt;=BN$6),IF($M155&gt;0,4,3),0)),IF(AND($D155&lt;=BN$6,$E155&gt;=BN$5),60,0)))</f>
        <v/>
      </c>
      <c r="BO155" s="80" t="str">
        <f>IF(OR($A155="",NOT(ISNUMBER($G155))),"",IF(AND($F155&lt;=BO$6,$G155&gt;=BO$5),IF(BO$5&gt;$N155,5,$K155)*10+IF(AND($F155&gt;=BO$5,$F155&lt;=BO$6),IF(AND($G155&gt;=BO$5,$G155&lt;=BO$6),5,IF($L155=1,2,1)),IF(AND($G155&gt;=BO$5,$G155&lt;=BO$6),IF($M155&gt;0,4,3),0)),IF(AND($D155&lt;=BO$6,$E155&gt;=BO$5),60,0)))</f>
        <v/>
      </c>
      <c r="BP155" s="80" t="str">
        <f>IF(OR($A155="",NOT(ISNUMBER($G155))),"",IF(AND($F155&lt;=BP$6,$G155&gt;=BP$5),IF(BP$5&gt;$N155,5,$K155)*10+IF(AND($F155&gt;=BP$5,$F155&lt;=BP$6),IF(AND($G155&gt;=BP$5,$G155&lt;=BP$6),5,IF($L155=1,2,1)),IF(AND($G155&gt;=BP$5,$G155&lt;=BP$6),IF($M155&gt;0,4,3),0)),IF(AND($D155&lt;=BP$6,$E155&gt;=BP$5),60,0)))</f>
        <v/>
      </c>
      <c r="BQ155" s="80" t="str">
        <f>IF(OR($A155="",NOT(ISNUMBER($G155))),"",IF(AND($F155&lt;=BQ$6,$G155&gt;=BQ$5),IF(BQ$5&gt;$N155,5,$K155)*10+IF(AND($F155&gt;=BQ$5,$F155&lt;=BQ$6),IF(AND($G155&gt;=BQ$5,$G155&lt;=BQ$6),5,IF($L155=1,2,1)),IF(AND($G155&gt;=BQ$5,$G155&lt;=BQ$6),IF($M155&gt;0,4,3),0)),IF(AND($D155&lt;=BQ$6,$E155&gt;=BQ$5),60,0)))</f>
        <v/>
      </c>
      <c r="BR155" s="80" t="str">
        <f>IF(OR($A155="",NOT(ISNUMBER($G155))),"",IF(AND($F155&lt;=BR$6,$G155&gt;=BR$5),IF(BR$5&gt;$N155,5,$K155)*10+IF(AND($F155&gt;=BR$5,$F155&lt;=BR$6),IF(AND($G155&gt;=BR$5,$G155&lt;=BR$6),5,IF($L155=1,2,1)),IF(AND($G155&gt;=BR$5,$G155&lt;=BR$6),IF($M155&gt;0,4,3),0)),IF(AND($D155&lt;=BR$6,$E155&gt;=BR$5),60,0)))</f>
        <v/>
      </c>
      <c r="BS155" s="80" t="str">
        <f>IF(OR($A155="",NOT(ISNUMBER($G155))),"",IF(AND($F155&lt;=BS$6,$G155&gt;=BS$5),IF(BS$5&gt;$N155,5,$K155)*10+IF(AND($F155&gt;=BS$5,$F155&lt;=BS$6),IF(AND($G155&gt;=BS$5,$G155&lt;=BS$6),5,IF($L155=1,2,1)),IF(AND($G155&gt;=BS$5,$G155&lt;=BS$6),IF($M155&gt;0,4,3),0)),IF(AND($D155&lt;=BS$6,$E155&gt;=BS$5),60,0)))</f>
        <v/>
      </c>
      <c r="BT155" s="80" t="str">
        <f>IF(OR($A155="",NOT(ISNUMBER($G155))),"",IF(AND($F155&lt;=BT$6,$G155&gt;=BT$5),IF(BT$5&gt;$N155,5,$K155)*10+IF(AND($F155&gt;=BT$5,$F155&lt;=BT$6),IF(AND($G155&gt;=BT$5,$G155&lt;=BT$6),5,IF($L155=1,2,1)),IF(AND($G155&gt;=BT$5,$G155&lt;=BT$6),IF($M155&gt;0,4,3),0)),IF(AND($D155&lt;=BT$6,$E155&gt;=BT$5),60,0)))</f>
        <v/>
      </c>
      <c r="BU155" s="80" t="str">
        <f>IF(OR($A155="",NOT(ISNUMBER($G155))),"",IF(AND($F155&lt;=BU$6,$G155&gt;=BU$5),IF(BU$5&gt;$N155,5,$K155)*10+IF(AND($F155&gt;=BU$5,$F155&lt;=BU$6),IF(AND($G155&gt;=BU$5,$G155&lt;=BU$6),5,IF($L155=1,2,1)),IF(AND($G155&gt;=BU$5,$G155&lt;=BU$6),IF($M155&gt;0,4,3),0)),IF(AND($D155&lt;=BU$6,$E155&gt;=BU$5),60,0)))</f>
        <v/>
      </c>
      <c r="BV155" s="80" t="str">
        <f>IF(OR($A155="",NOT(ISNUMBER($G155))),"",IF(AND($F155&lt;=BV$6,$G155&gt;=BV$5),IF(BV$5&gt;$N155,5,$K155)*10+IF(AND($F155&gt;=BV$5,$F155&lt;=BV$6),IF(AND($G155&gt;=BV$5,$G155&lt;=BV$6),5,IF($L155=1,2,1)),IF(AND($G155&gt;=BV$5,$G155&lt;=BV$6),IF($M155&gt;0,4,3),0)),IF(AND($D155&lt;=BV$6,$E155&gt;=BV$5),60,0)))</f>
        <v/>
      </c>
      <c r="BW155" s="80" t="str">
        <f>IF(OR($A155="",NOT(ISNUMBER($G155))),"",IF(AND($F155&lt;=BW$6,$G155&gt;=BW$5),IF(BW$5&gt;$N155,5,$K155)*10+IF(AND($F155&gt;=BW$5,$F155&lt;=BW$6),IF(AND($G155&gt;=BW$5,$G155&lt;=BW$6),5,IF($L155=1,2,1)),IF(AND($G155&gt;=BW$5,$G155&lt;=BW$6),IF($M155&gt;0,4,3),0)),IF(AND($D155&lt;=BW$6,$E155&gt;=BW$5),60,0)))</f>
        <v/>
      </c>
      <c r="BX155" s="80" t="str">
        <f>IF(OR($A155="",NOT(ISNUMBER($G155))),"",IF(AND($F155&lt;=BX$6,$G155&gt;=BX$5),IF(BX$5&gt;$N155,5,$K155)*10+IF(AND($F155&gt;=BX$5,$F155&lt;=BX$6),IF(AND($G155&gt;=BX$5,$G155&lt;=BX$6),5,IF($L155=1,2,1)),IF(AND($G155&gt;=BX$5,$G155&lt;=BX$6),IF($M155&gt;0,4,3),0)),IF(AND($D155&lt;=BX$6,$E155&gt;=BX$5),60,0)))</f>
        <v/>
      </c>
      <c r="BY155" s="80" t="str">
        <f>IF(OR($A155="",NOT(ISNUMBER($G155))),"",IF(AND($F155&lt;=BY$6,$G155&gt;=BY$5),IF(BY$5&gt;$N155,5,$K155)*10+IF(AND($F155&gt;=BY$5,$F155&lt;=BY$6),IF(AND($G155&gt;=BY$5,$G155&lt;=BY$6),5,IF($L155=1,2,1)),IF(AND($G155&gt;=BY$5,$G155&lt;=BY$6),IF($M155&gt;0,4,3),0)),IF(AND($D155&lt;=BY$6,$E155&gt;=BY$5),60,0)))</f>
        <v/>
      </c>
      <c r="BZ155" s="80" t="str">
        <f>IF(OR($A155="",NOT(ISNUMBER($G155))),"",IF(AND($F155&lt;=BZ$6,$G155&gt;=BZ$5),IF(BZ$5&gt;$N155,5,$K155)*10+IF(AND($F155&gt;=BZ$5,$F155&lt;=BZ$6),IF(AND($G155&gt;=BZ$5,$G155&lt;=BZ$6),5,IF($L155=1,2,1)),IF(AND($G155&gt;=BZ$5,$G155&lt;=BZ$6),IF($M155&gt;0,4,3),0)),IF(AND($D155&lt;=BZ$6,$E155&gt;=BZ$5),60,0)))</f>
        <v/>
      </c>
      <c r="CA155" s="80" t="str">
        <f>IF(OR($A155="",NOT(ISNUMBER($G155))),"",IF(AND($F155&lt;=CA$6,$G155&gt;=CA$5),IF(CA$5&gt;$N155,5,$K155)*10+IF(AND($F155&gt;=CA$5,$F155&lt;=CA$6),IF(AND($G155&gt;=CA$5,$G155&lt;=CA$6),5,IF($L155=1,2,1)),IF(AND($G155&gt;=CA$5,$G155&lt;=CA$6),IF($M155&gt;0,4,3),0)),IF(AND($D155&lt;=CA$6,$E155&gt;=CA$5),60,0)))</f>
        <v/>
      </c>
      <c r="CB155" s="80" t="str">
        <f>IF(OR($A155="",NOT(ISNUMBER($G155))),"",IF(AND($F155&lt;=CB$6,$G155&gt;=CB$5),IF(CB$5&gt;$N155,5,$K155)*10+IF(AND($F155&gt;=CB$5,$F155&lt;=CB$6),IF(AND($G155&gt;=CB$5,$G155&lt;=CB$6),5,IF($L155=1,2,1)),IF(AND($G155&gt;=CB$5,$G155&lt;=CB$6),IF($M155&gt;0,4,3),0)),IF(AND($D155&lt;=CB$6,$E155&gt;=CB$5),60,0)))</f>
        <v/>
      </c>
      <c r="CC155" s="80" t="str">
        <f>IF(OR($A155="",NOT(ISNUMBER($G155))),"",IF(AND($F155&lt;=CC$6,$G155&gt;=CC$5),IF(CC$5&gt;$N155,5,$K155)*10+IF(AND($F155&gt;=CC$5,$F155&lt;=CC$6),IF(AND($G155&gt;=CC$5,$G155&lt;=CC$6),5,IF($L155=1,2,1)),IF(AND($G155&gt;=CC$5,$G155&lt;=CC$6),IF($M155&gt;0,4,3),0)),IF(AND($D155&lt;=CC$6,$E155&gt;=CC$5),60,0)))</f>
        <v/>
      </c>
      <c r="CD155" s="80" t="str">
        <f>IF(OR($A155="",NOT(ISNUMBER($G155))),"",IF(AND($F155&lt;=CD$6,$G155&gt;=CD$5),IF(CD$5&gt;$N155,5,$K155)*10+IF(AND($F155&gt;=CD$5,$F155&lt;=CD$6),IF(AND($G155&gt;=CD$5,$G155&lt;=CD$6),5,IF($L155=1,2,1)),IF(AND($G155&gt;=CD$5,$G155&lt;=CD$6),IF($M155&gt;0,4,3),0)),IF(AND($D155&lt;=CD$6,$E155&gt;=CD$5),60,0)))</f>
        <v/>
      </c>
      <c r="CE155" s="80" t="str">
        <f>IF(OR($A155="",NOT(ISNUMBER($G155))),"",IF(AND($F155&lt;=CE$6,$G155&gt;=CE$5),IF(CE$5&gt;$N155,5,$K155)*10+IF(AND($F155&gt;=CE$5,$F155&lt;=CE$6),IF(AND($G155&gt;=CE$5,$G155&lt;=CE$6),5,IF($L155=1,2,1)),IF(AND($G155&gt;=CE$5,$G155&lt;=CE$6),IF($M155&gt;0,4,3),0)),IF(AND($D155&lt;=CE$6,$E155&gt;=CE$5),60,0)))</f>
        <v/>
      </c>
      <c r="CF155" s="80" t="str">
        <f>IF(OR($A155="",NOT(ISNUMBER($G155))),"",IF(AND($F155&lt;=CF$6,$G155&gt;=CF$5),IF(CF$5&gt;$N155,5,$K155)*10+IF(AND($F155&gt;=CF$5,$F155&lt;=CF$6),IF(AND($G155&gt;=CF$5,$G155&lt;=CF$6),5,IF($L155=1,2,1)),IF(AND($G155&gt;=CF$5,$G155&lt;=CF$6),IF($M155&gt;0,4,3),0)),IF(AND($D155&lt;=CF$6,$E155&gt;=CF$5),60,0)))</f>
        <v/>
      </c>
      <c r="CG155" s="80" t="str">
        <f>IF(OR($A155="",NOT(ISNUMBER($G155))),"",IF(AND($F155&lt;=CG$6,$G155&gt;=CG$5),IF(CG$5&gt;$N155,5,$K155)*10+IF(AND($F155&gt;=CG$5,$F155&lt;=CG$6),IF(AND($G155&gt;=CG$5,$G155&lt;=CG$6),5,IF($L155=1,2,1)),IF(AND($G155&gt;=CG$5,$G155&lt;=CG$6),IF($M155&gt;0,4,3),0)),IF(AND($D155&lt;=CG$6,$E155&gt;=CG$5),60,0)))</f>
        <v/>
      </c>
      <c r="CH155" s="80" t="str">
        <f>IF(OR($A155="",NOT(ISNUMBER($G155))),"",IF(AND($F155&lt;=CH$6,$G155&gt;=CH$5),IF(CH$5&gt;$N155,5,$K155)*10+IF(AND($F155&gt;=CH$5,$F155&lt;=CH$6),IF(AND($G155&gt;=CH$5,$G155&lt;=CH$6),5,IF($L155=1,2,1)),IF(AND($G155&gt;=CH$5,$G155&lt;=CH$6),IF($M155&gt;0,4,3),0)),IF(AND($D155&lt;=CH$6,$E155&gt;=CH$5),60,0)))</f>
        <v/>
      </c>
      <c r="CI155" s="80" t="str">
        <f>IF(OR($A155="",NOT(ISNUMBER($G155))),"",IF(AND($F155&lt;=CI$6,$G155&gt;=CI$5),IF(CI$5&gt;$N155,5,$K155)*10+IF(AND($F155&gt;=CI$5,$F155&lt;=CI$6),IF(AND($G155&gt;=CI$5,$G155&lt;=CI$6),5,IF($L155=1,2,1)),IF(AND($G155&gt;=CI$5,$G155&lt;=CI$6),IF($M155&gt;0,4,3),0)),IF(AND($D155&lt;=CI$6,$E155&gt;=CI$5),60,0)))</f>
        <v/>
      </c>
      <c r="CJ155" s="80" t="str">
        <f>IF(OR($A155="",NOT(ISNUMBER($G155))),"",IF(AND($F155&lt;=CJ$6,$G155&gt;=CJ$5),IF(CJ$5&gt;$N155,5,$K155)*10+IF(AND($F155&gt;=CJ$5,$F155&lt;=CJ$6),IF(AND($G155&gt;=CJ$5,$G155&lt;=CJ$6),5,IF($L155=1,2,1)),IF(AND($G155&gt;=CJ$5,$G155&lt;=CJ$6),IF($M155&gt;0,4,3),0)),IF(AND($D155&lt;=CJ$6,$E155&gt;=CJ$5),60,0)))</f>
        <v/>
      </c>
      <c r="CK155" s="80" t="str">
        <f>IF(OR($A155="",NOT(ISNUMBER($G155))),"",IF(AND($F155&lt;=CK$6,$G155&gt;=CK$5),IF(CK$5&gt;$N155,5,$K155)*10+IF(AND($F155&gt;=CK$5,$F155&lt;=CK$6),IF(AND($G155&gt;=CK$5,$G155&lt;=CK$6),5,IF($L155=1,2,1)),IF(AND($G155&gt;=CK$5,$G155&lt;=CK$6),IF($M155&gt;0,4,3),0)),IF(AND($D155&lt;=CK$6,$E155&gt;=CK$5),60,0)))</f>
        <v/>
      </c>
      <c r="CL155" s="80" t="str">
        <f>IF(OR($A155="",NOT(ISNUMBER($G155))),"",IF(AND($F155&lt;=CL$6,$G155&gt;=CL$5),IF(CL$5&gt;$N155,5,$K155)*10+IF(AND($F155&gt;=CL$5,$F155&lt;=CL$6),IF(AND($G155&gt;=CL$5,$G155&lt;=CL$6),5,IF($L155=1,2,1)),IF(AND($G155&gt;=CL$5,$G155&lt;=CL$6),IF($M155&gt;0,4,3),0)),IF(AND($D155&lt;=CL$6,$E155&gt;=CL$5),60,0)))</f>
        <v/>
      </c>
      <c r="CM155" s="80" t="str">
        <f>IF(OR($A155="",NOT(ISNUMBER($G155))),"",IF(AND($F155&lt;=CM$6,$G155&gt;=CM$5),IF(CM$5&gt;$N155,5,$K155)*10+IF(AND($F155&gt;=CM$5,$F155&lt;=CM$6),IF(AND($G155&gt;=CM$5,$G155&lt;=CM$6),5,IF($L155=1,2,1)),IF(AND($G155&gt;=CM$5,$G155&lt;=CM$6),IF($M155&gt;0,4,3),0)),IF(AND($D155&lt;=CM$6,$E155&gt;=CM$5),60,0)))</f>
        <v/>
      </c>
      <c r="CN155" s="80" t="str">
        <f>IF(OR($A155="",NOT(ISNUMBER($G155))),"",IF(AND($F155&lt;=CN$6,$G155&gt;=CN$5),IF(CN$5&gt;$N155,5,$K155)*10+IF(AND($F155&gt;=CN$5,$F155&lt;=CN$6),IF(AND($G155&gt;=CN$5,$G155&lt;=CN$6),5,IF($L155=1,2,1)),IF(AND($G155&gt;=CN$5,$G155&lt;=CN$6),IF($M155&gt;0,4,3),0)),IF(AND($D155&lt;=CN$6,$E155&gt;=CN$5),60,0)))</f>
        <v/>
      </c>
      <c r="CO155" s="80" t="str">
        <f>IF(OR($A155="",NOT(ISNUMBER($G155))),"",IF(AND($F155&lt;=CO$6,$G155&gt;=CO$5),IF(CO$5&gt;$N155,5,$K155)*10+IF(AND($F155&gt;=CO$5,$F155&lt;=CO$6),IF(AND($G155&gt;=CO$5,$G155&lt;=CO$6),5,IF($L155=1,2,1)),IF(AND($G155&gt;=CO$5,$G155&lt;=CO$6),IF($M155&gt;0,4,3),0)),IF(AND($D155&lt;=CO$6,$E155&gt;=CO$5),60,0)))</f>
        <v/>
      </c>
      <c r="CP155" s="80" t="str">
        <f>IF(OR($A155="",NOT(ISNUMBER($G155))),"",IF(AND($F155&lt;=CP$6,$G155&gt;=CP$5),IF(CP$5&gt;$N155,5,$K155)*10+IF(AND($F155&gt;=CP$5,$F155&lt;=CP$6),IF(AND($G155&gt;=CP$5,$G155&lt;=CP$6),5,IF($L155=1,2,1)),IF(AND($G155&gt;=CP$5,$G155&lt;=CP$6),IF($M155&gt;0,4,3),0)),IF(AND($D155&lt;=CP$6,$E155&gt;=CP$5),60,0)))</f>
        <v/>
      </c>
      <c r="CQ155" s="80" t="str">
        <f>IF(OR($A155="",NOT(ISNUMBER($G155))),"",IF(AND($F155&lt;=CQ$6,$G155&gt;=CQ$5),IF(CQ$5&gt;$N155,5,$K155)*10+IF(AND($F155&gt;=CQ$5,$F155&lt;=CQ$6),IF(AND($G155&gt;=CQ$5,$G155&lt;=CQ$6),5,IF($L155=1,2,1)),IF(AND($G155&gt;=CQ$5,$G155&lt;=CQ$6),IF($M155&gt;0,4,3),0)),IF(AND($D155&lt;=CQ$6,$E155&gt;=CQ$5),60,0)))</f>
        <v/>
      </c>
      <c r="CR155" s="80" t="str">
        <f>IF(OR($A155="",NOT(ISNUMBER($G155))),"",IF(AND($F155&lt;=CR$6,$G155&gt;=CR$5),IF(CR$5&gt;$N155,5,$K155)*10+IF(AND($F155&gt;=CR$5,$F155&lt;=CR$6),IF(AND($G155&gt;=CR$5,$G155&lt;=CR$6),5,IF($L155=1,2,1)),IF(AND($G155&gt;=CR$5,$G155&lt;=CR$6),IF($M155&gt;0,4,3),0)),IF(AND($D155&lt;=CR$6,$E155&gt;=CR$5),60,0)))</f>
        <v/>
      </c>
      <c r="CS155" s="80" t="str">
        <f>IF(OR($A155="",NOT(ISNUMBER($G155))),"",IF(AND($F155&lt;=CS$6,$G155&gt;=CS$5),IF(CS$5&gt;$N155,5,$K155)*10+IF(AND($F155&gt;=CS$5,$F155&lt;=CS$6),IF(AND($G155&gt;=CS$5,$G155&lt;=CS$6),5,IF($L155=1,2,1)),IF(AND($G155&gt;=CS$5,$G155&lt;=CS$6),IF($M155&gt;0,4,3),0)),IF(AND($D155&lt;=CS$6,$E155&gt;=CS$5),60,0)))</f>
        <v/>
      </c>
      <c r="CT155" s="80" t="str">
        <f>IF(OR($A155="",NOT(ISNUMBER($G155))),"",IF(AND($F155&lt;=CT$6,$G155&gt;=CT$5),IF(CT$5&gt;$N155,5,$K155)*10+IF(AND($F155&gt;=CT$5,$F155&lt;=CT$6),IF(AND($G155&gt;=CT$5,$G155&lt;=CT$6),5,IF($L155=1,2,1)),IF(AND($G155&gt;=CT$5,$G155&lt;=CT$6),IF($M155&gt;0,4,3),0)),IF(AND($D155&lt;=CT$6,$E155&gt;=CT$5),60,0)))</f>
        <v/>
      </c>
      <c r="CU155" s="80" t="str">
        <f>IF(OR($A155="",NOT(ISNUMBER($G155))),"",IF(AND($F155&lt;=CU$6,$G155&gt;=CU$5),IF(CU$5&gt;$N155,5,$K155)*10+IF(AND($F155&gt;=CU$5,$F155&lt;=CU$6),IF(AND($G155&gt;=CU$5,$G155&lt;=CU$6),5,IF($L155=1,2,1)),IF(AND($G155&gt;=CU$5,$G155&lt;=CU$6),IF($M155&gt;0,4,3),0)),IF(AND($D155&lt;=CU$6,$E155&gt;=CU$5),60,0)))</f>
        <v/>
      </c>
      <c r="CV155" s="80" t="str">
        <f>IF(OR($A155="",NOT(ISNUMBER($G155))),"",IF(AND($F155&lt;=CV$6,$G155&gt;=CV$5),IF(CV$5&gt;$N155,5,$K155)*10+IF(AND($F155&gt;=CV$5,$F155&lt;=CV$6),IF(AND($G155&gt;=CV$5,$G155&lt;=CV$6),5,IF($L155=1,2,1)),IF(AND($G155&gt;=CV$5,$G155&lt;=CV$6),IF($M155&gt;0,4,3),0)),IF(AND($D155&lt;=CV$6,$E155&gt;=CV$5),60,0)))</f>
        <v/>
      </c>
      <c r="CW155" s="80" t="str">
        <f>IF(OR($A155="",NOT(ISNUMBER($G155))),"",IF(AND($F155&lt;=CW$6,$G155&gt;=CW$5),IF(CW$5&gt;$N155,5,$K155)*10+IF(AND($F155&gt;=CW$5,$F155&lt;=CW$6),IF(AND($G155&gt;=CW$5,$G155&lt;=CW$6),5,IF($L155=1,2,1)),IF(AND($G155&gt;=CW$5,$G155&lt;=CW$6),IF($M155&gt;0,4,3),0)),IF(AND($D155&lt;=CW$6,$E155&gt;=CW$5),60,0)))</f>
        <v/>
      </c>
      <c r="CX155" s="80" t="str">
        <f>IF(OR($A155="",NOT(ISNUMBER($G155))),"",IF(AND($F155&lt;=CX$6,$G155&gt;=CX$5),IF(CX$5&gt;$N155,5,$K155)*10+IF(AND($F155&gt;=CX$5,$F155&lt;=CX$6),IF(AND($G155&gt;=CX$5,$G155&lt;=CX$6),5,IF($L155=1,2,1)),IF(AND($G155&gt;=CX$5,$G155&lt;=CX$6),IF($M155&gt;0,4,3),0)),IF(AND($D155&lt;=CX$6,$E155&gt;=CX$5),60,0)))</f>
        <v/>
      </c>
      <c r="CY155" s="80" t="str">
        <f>IF(OR($A155="",NOT(ISNUMBER($G155))),"",IF(AND($F155&lt;=CY$6,$G155&gt;=CY$5),IF(CY$5&gt;$N155,5,$K155)*10+IF(AND($F155&gt;=CY$5,$F155&lt;=CY$6),IF(AND($G155&gt;=CY$5,$G155&lt;=CY$6),5,IF($L155=1,2,1)),IF(AND($G155&gt;=CY$5,$G155&lt;=CY$6),IF($M155&gt;0,4,3),0)),IF(AND($D155&lt;=CY$6,$E155&gt;=CY$5),60,0)))</f>
        <v/>
      </c>
      <c r="CZ155" s="80" t="str">
        <f>IF(OR($A155="",NOT(ISNUMBER($G155))),"",IF(AND($F155&lt;=CZ$6,$G155&gt;=CZ$5),IF(CZ$5&gt;$N155,5,$K155)*10+IF(AND($F155&gt;=CZ$5,$F155&lt;=CZ$6),IF(AND($G155&gt;=CZ$5,$G155&lt;=CZ$6),5,IF($L155=1,2,1)),IF(AND($G155&gt;=CZ$5,$G155&lt;=CZ$6),IF($M155&gt;0,4,3),0)),IF(AND($D155&lt;=CZ$6,$E155&gt;=CZ$5),60,0)))</f>
        <v/>
      </c>
      <c r="DA155" s="80" t="str">
        <f>IF(OR($A155="",NOT(ISNUMBER($G155))),"",IF(AND($F155&lt;=DA$6,$G155&gt;=DA$5),IF(DA$5&gt;$N155,5,$K155)*10+IF(AND($F155&gt;=DA$5,$F155&lt;=DA$6),IF(AND($G155&gt;=DA$5,$G155&lt;=DA$6),5,IF($L155=1,2,1)),IF(AND($G155&gt;=DA$5,$G155&lt;=DA$6),IF($M155&gt;0,4,3),0)),IF(AND($D155&lt;=DA$6,$E155&gt;=DA$5),60,0)))</f>
        <v/>
      </c>
      <c r="DB155" s="80" t="str">
        <f>IF(OR($A155="",NOT(ISNUMBER($G155))),"",IF(AND($F155&lt;=DB$6,$G155&gt;=DB$5),IF(DB$5&gt;$N155,5,$K155)*10+IF(AND($F155&gt;=DB$5,$F155&lt;=DB$6),IF(AND($G155&gt;=DB$5,$G155&lt;=DB$6),5,IF($L155=1,2,1)),IF(AND($G155&gt;=DB$5,$G155&lt;=DB$6),IF($M155&gt;0,4,3),0)),IF(AND($D155&lt;=DB$6,$E155&gt;=DB$5),60,0)))</f>
        <v/>
      </c>
      <c r="DC155" s="80" t="str">
        <f>IF(OR($A155="",NOT(ISNUMBER($G155))),"",IF(AND($F155&lt;=DC$6,$G155&gt;=DC$5),IF(DC$5&gt;$N155,5,$K155)*10+IF(AND($F155&gt;=DC$5,$F155&lt;=DC$6),IF(AND($G155&gt;=DC$5,$G155&lt;=DC$6),5,IF($L155=1,2,1)),IF(AND($G155&gt;=DC$5,$G155&lt;=DC$6),IF($M155&gt;0,4,3),0)),IF(AND($D155&lt;=DC$6,$E155&gt;=DC$5),60,0)))</f>
        <v/>
      </c>
      <c r="DD155" s="80" t="str">
        <f>IF(OR($A155="",NOT(ISNUMBER($G155))),"",IF(AND($F155&lt;=DD$6,$G155&gt;=DD$5),IF(DD$5&gt;$N155,5,$K155)*10+IF(AND($F155&gt;=DD$5,$F155&lt;=DD$6),IF(AND($G155&gt;=DD$5,$G155&lt;=DD$6),5,IF($L155=1,2,1)),IF(AND($G155&gt;=DD$5,$G155&lt;=DD$6),IF($M155&gt;0,4,3),0)),IF(AND($D155&lt;=DD$6,$E155&gt;=DD$5),60,0)))</f>
        <v/>
      </c>
      <c r="DE155" s="80" t="str">
        <f>IF(OR($A155="",NOT(ISNUMBER($G155))),"",IF(AND($F155&lt;=DE$6,$G155&gt;=DE$5),IF(DE$5&gt;$N155,5,$K155)*10+IF(AND($F155&gt;=DE$5,$F155&lt;=DE$6),IF(AND($G155&gt;=DE$5,$G155&lt;=DE$6),5,IF($L155=1,2,1)),IF(AND($G155&gt;=DE$5,$G155&lt;=DE$6),IF($M155&gt;0,4,3),0)),IF(AND($D155&lt;=DE$6,$E155&gt;=DE$5),60,0)))</f>
        <v/>
      </c>
      <c r="DF155" s="80" t="str">
        <f>IF(OR($A155="",NOT(ISNUMBER($G155))),"",IF(AND($F155&lt;=DF$6,$G155&gt;=DF$5),IF(DF$5&gt;$N155,5,$K155)*10+IF(AND($F155&gt;=DF$5,$F155&lt;=DF$6),IF(AND($G155&gt;=DF$5,$G155&lt;=DF$6),5,IF($L155=1,2,1)),IF(AND($G155&gt;=DF$5,$G155&lt;=DF$6),IF($M155&gt;0,4,3),0)),IF(AND($D155&lt;=DF$6,$E155&gt;=DF$5),60,0)))</f>
        <v/>
      </c>
      <c r="DG155" s="80" t="str">
        <f>IF(OR($A155="",NOT(ISNUMBER($G155))),"",IF(AND($F155&lt;=DG$6,$G155&gt;=DG$5),IF(DG$5&gt;$N155,5,$K155)*10+IF(AND($F155&gt;=DG$5,$F155&lt;=DG$6),IF(AND($G155&gt;=DG$5,$G155&lt;=DG$6),5,IF($L155=1,2,1)),IF(AND($G155&gt;=DG$5,$G155&lt;=DG$6),IF($M155&gt;0,4,3),0)),IF(AND($D155&lt;=DG$6,$E155&gt;=DG$5),60,0)))</f>
        <v/>
      </c>
      <c r="DH155" s="80" t="str">
        <f>IF(OR($A155="",NOT(ISNUMBER($G155))),"",IF(AND($F155&lt;=DH$6,$G155&gt;=DH$5),IF(DH$5&gt;$N155,5,$K155)*10+IF(AND($F155&gt;=DH$5,$F155&lt;=DH$6),IF(AND($G155&gt;=DH$5,$G155&lt;=DH$6),5,IF($L155=1,2,1)),IF(AND($G155&gt;=DH$5,$G155&lt;=DH$6),IF($M155&gt;0,4,3),0)),IF(AND($D155&lt;=DH$6,$E155&gt;=DH$5),60,0)))</f>
        <v/>
      </c>
      <c r="DI155" s="80" t="str">
        <f>IF(OR($A155="",NOT(ISNUMBER($G155))),"",IF(AND($F155&lt;=DI$6,$G155&gt;=DI$5),IF(DI$5&gt;$N155,5,$K155)*10+IF(AND($F155&gt;=DI$5,$F155&lt;=DI$6),IF(AND($G155&gt;=DI$5,$G155&lt;=DI$6),5,IF($L155=1,2,1)),IF(AND($G155&gt;=DI$5,$G155&lt;=DI$6),IF($M155&gt;0,4,3),0)),IF(AND($D155&lt;=DI$6,$E155&gt;=DI$5),60,0)))</f>
        <v/>
      </c>
      <c r="DJ155" s="80" t="str">
        <f>IF(OR($A155="",NOT(ISNUMBER($G155))),"",IF(AND($F155&lt;=DJ$6,$G155&gt;=DJ$5),IF(DJ$5&gt;$N155,5,$K155)*10+IF(AND($F155&gt;=DJ$5,$F155&lt;=DJ$6),IF(AND($G155&gt;=DJ$5,$G155&lt;=DJ$6),5,IF($L155=1,2,1)),IF(AND($G155&gt;=DJ$5,$G155&lt;=DJ$6),IF($M155&gt;0,4,3),0)),IF(AND($D155&lt;=DJ$6,$E155&gt;=DJ$5),60,0)))</f>
        <v/>
      </c>
      <c r="DK155" s="80" t="str">
        <f>IF(OR($A155="",NOT(ISNUMBER($G155))),"",IF(AND($F155&lt;=DK$6,$G155&gt;=DK$5),IF(DK$5&gt;$N155,5,$K155)*10+IF(AND($F155&gt;=DK$5,$F155&lt;=DK$6),IF(AND($G155&gt;=DK$5,$G155&lt;=DK$6),5,IF($L155=1,2,1)),IF(AND($G155&gt;=DK$5,$G155&lt;=DK$6),IF($M155&gt;0,4,3),0)),IF(AND($D155&lt;=DK$6,$E155&gt;=DK$5),60,0)))</f>
        <v/>
      </c>
      <c r="DL155" s="80" t="str">
        <f>IF(OR($A155="",NOT(ISNUMBER($G155))),"",IF(AND($F155&lt;=DL$6,$G155&gt;=DL$5),IF(DL$5&gt;$N155,5,$K155)*10+IF(AND($F155&gt;=DL$5,$F155&lt;=DL$6),IF(AND($G155&gt;=DL$5,$G155&lt;=DL$6),5,IF($L155=1,2,1)),IF(AND($G155&gt;=DL$5,$G155&lt;=DL$6),IF($M155&gt;0,4,3),0)),IF(AND($D155&lt;=DL$6,$E155&gt;=DL$5),60,0)))</f>
        <v/>
      </c>
      <c r="DM155" s="80" t="str">
        <f>IF(OR($A155="",NOT(ISNUMBER($G155))),"",IF(AND($F155&lt;=DM$6,$G155&gt;=DM$5),IF(DM$5&gt;$N155,5,$K155)*10+IF(AND($F155&gt;=DM$5,$F155&lt;=DM$6),IF(AND($G155&gt;=DM$5,$G155&lt;=DM$6),5,IF($L155=1,2,1)),IF(AND($G155&gt;=DM$5,$G155&lt;=DM$6),IF($M155&gt;0,4,3),0)),IF(AND($D155&lt;=DM$6,$E155&gt;=DM$5),60,0)))</f>
        <v/>
      </c>
      <c r="DN155" s="80" t="str">
        <f>IF(OR($A155="",NOT(ISNUMBER($G155))),"",IF(AND($F155&lt;=DN$6,$G155&gt;=DN$5),IF(DN$5&gt;$N155,5,$K155)*10+IF(AND($F155&gt;=DN$5,$F155&lt;=DN$6),IF(AND($G155&gt;=DN$5,$G155&lt;=DN$6),5,IF($L155=1,2,1)),IF(AND($G155&gt;=DN$5,$G155&lt;=DN$6),IF($M155&gt;0,4,3),0)),IF(AND($D155&lt;=DN$6,$E155&gt;=DN$5),60,0)))</f>
        <v/>
      </c>
      <c r="DO155" s="80" t="str">
        <f>IF(OR($A155="",NOT(ISNUMBER($G155))),"",IF(AND($F155&lt;=DO$6,$G155&gt;=DO$5),IF(DO$5&gt;$N155,5,$K155)*10+IF(AND($F155&gt;=DO$5,$F155&lt;=DO$6),IF(AND($G155&gt;=DO$5,$G155&lt;=DO$6),5,IF($L155=1,2,1)),IF(AND($G155&gt;=DO$5,$G155&lt;=DO$6),IF($M155&gt;0,4,3),0)),IF(AND($D155&lt;=DO$6,$E155&gt;=DO$5),60,0)))</f>
        <v/>
      </c>
      <c r="DP155" s="80" t="str">
        <f>IF(OR($A155="",NOT(ISNUMBER($G155))),"",IF(AND($F155&lt;=DP$6,$G155&gt;=DP$5),IF(DP$5&gt;$N155,5,$K155)*10+IF(AND($F155&gt;=DP$5,$F155&lt;=DP$6),IF(AND($G155&gt;=DP$5,$G155&lt;=DP$6),5,IF($L155=1,2,1)),IF(AND($G155&gt;=DP$5,$G155&lt;=DP$6),IF($M155&gt;0,4,3),0)),IF(AND($D155&lt;=DP$6,$E155&gt;=DP$5),60,0)))</f>
        <v/>
      </c>
      <c r="DQ155" s="80" t="str">
        <f>IF(OR($A155="",NOT(ISNUMBER($G155))),"",IF(AND($F155&lt;=DQ$6,$G155&gt;=DQ$5),IF(DQ$5&gt;$N155,5,$K155)*10+IF(AND($F155&gt;=DQ$5,$F155&lt;=DQ$6),IF(AND($G155&gt;=DQ$5,$G155&lt;=DQ$6),5,IF($L155=1,2,1)),IF(AND($G155&gt;=DQ$5,$G155&lt;=DQ$6),IF($M155&gt;0,4,3),0)),IF(AND($D155&lt;=DQ$6,$E155&gt;=DQ$5),60,0)))</f>
        <v/>
      </c>
      <c r="DR155" s="80" t="str">
        <f>IF(OR($A155="",NOT(ISNUMBER($G155))),"",IF(AND($F155&lt;=DR$6,$G155&gt;=DR$5),IF(DR$5&gt;$N155,5,$K155)*10+IF(AND($F155&gt;=DR$5,$F155&lt;=DR$6),IF(AND($G155&gt;=DR$5,$G155&lt;=DR$6),5,IF($L155=1,2,1)),IF(AND($G155&gt;=DR$5,$G155&lt;=DR$6),IF($M155&gt;0,4,3),0)),IF(AND($D155&lt;=DR$6,$E155&gt;=DR$5),60,0)))</f>
        <v/>
      </c>
      <c r="DS155" s="80" t="str">
        <f>IF(OR($A155="",NOT(ISNUMBER($G155))),"",IF(AND($F155&lt;=DS$6,$G155&gt;=DS$5),IF(DS$5&gt;$N155,5,$K155)*10+IF(AND($F155&gt;=DS$5,$F155&lt;=DS$6),IF(AND($G155&gt;=DS$5,$G155&lt;=DS$6),5,IF($L155=1,2,1)),IF(AND($G155&gt;=DS$5,$G155&lt;=DS$6),IF($M155&gt;0,4,3),0)),IF(AND($D155&lt;=DS$6,$E155&gt;=DS$5),60,0)))</f>
        <v/>
      </c>
      <c r="DT155" s="80" t="str">
        <f>IF(OR($A155="",NOT(ISNUMBER($G155))),"",IF(AND($F155&lt;=DT$6,$G155&gt;=DT$5),IF(DT$5&gt;$N155,5,$K155)*10+IF(AND($F155&gt;=DT$5,$F155&lt;=DT$6),IF(AND($G155&gt;=DT$5,$G155&lt;=DT$6),5,IF($L155=1,2,1)),IF(AND($G155&gt;=DT$5,$G155&lt;=DT$6),IF($M155&gt;0,4,3),0)),IF(AND($D155&lt;=DT$6,$E155&gt;=DT$5),60,0)))</f>
        <v/>
      </c>
      <c r="DU155" s="80" t="str">
        <f>IF(OR($A155="",NOT(ISNUMBER($G155))),"",IF(AND($F155&lt;=DU$6,$G155&gt;=DU$5),IF(DU$5&gt;$N155,5,$K155)*10+IF(AND($F155&gt;=DU$5,$F155&lt;=DU$6),IF(AND($G155&gt;=DU$5,$G155&lt;=DU$6),5,IF($L155=1,2,1)),IF(AND($G155&gt;=DU$5,$G155&lt;=DU$6),IF($M155&gt;0,4,3),0)),IF(AND($D155&lt;=DU$6,$E155&gt;=DU$5),60,0)))</f>
        <v/>
      </c>
      <c r="DV155" s="80" t="str">
        <f>IF(OR($A155="",NOT(ISNUMBER($G155))),"",IF(AND($F155&lt;=DV$6,$G155&gt;=DV$5),IF(DV$5&gt;$N155,5,$K155)*10+IF(AND($F155&gt;=DV$5,$F155&lt;=DV$6),IF(AND($G155&gt;=DV$5,$G155&lt;=DV$6),5,IF($L155=1,2,1)),IF(AND($G155&gt;=DV$5,$G155&lt;=DV$6),IF($M155&gt;0,4,3),0)),IF(AND($D155&lt;=DV$6,$E155&gt;=DV$5),60,0)))</f>
        <v/>
      </c>
      <c r="DW155" s="80" t="str">
        <f>IF(OR($A155="",NOT(ISNUMBER($G155))),"",IF(AND($F155&lt;=DW$6,$G155&gt;=DW$5),IF(DW$5&gt;$N155,5,$K155)*10+IF(AND($F155&gt;=DW$5,$F155&lt;=DW$6),IF(AND($G155&gt;=DW$5,$G155&lt;=DW$6),5,IF($L155=1,2,1)),IF(AND($G155&gt;=DW$5,$G155&lt;=DW$6),IF($M155&gt;0,4,3),0)),IF(AND($D155&lt;=DW$6,$E155&gt;=DW$5),60,0)))</f>
        <v/>
      </c>
      <c r="DX155" s="80" t="str">
        <f>IF(OR($A155="",NOT(ISNUMBER($G155))),"",IF(AND($F155&lt;=DX$6,$G155&gt;=DX$5),IF(DX$5&gt;$N155,5,$K155)*10+IF(AND($F155&gt;=DX$5,$F155&lt;=DX$6),IF(AND($G155&gt;=DX$5,$G155&lt;=DX$6),5,IF($L155=1,2,1)),IF(AND($G155&gt;=DX$5,$G155&lt;=DX$6),IF($M155&gt;0,4,3),0)),IF(AND($D155&lt;=DX$6,$E155&gt;=DX$5),60,0)))</f>
        <v/>
      </c>
      <c r="DY155" s="80" t="str">
        <f>IF(OR($A155="",NOT(ISNUMBER($G155))),"",IF(AND($F155&lt;=DY$6,$G155&gt;=DY$5),IF(DY$5&gt;$N155,5,$K155)*10+IF(AND($F155&gt;=DY$5,$F155&lt;=DY$6),IF(AND($G155&gt;=DY$5,$G155&lt;=DY$6),5,IF($L155=1,2,1)),IF(AND($G155&gt;=DY$5,$G155&lt;=DY$6),IF($M155&gt;0,4,3),0)),IF(AND($D155&lt;=DY$6,$E155&gt;=DY$5),60,0)))</f>
        <v/>
      </c>
      <c r="DZ155" s="80" t="str">
        <f>IF(OR($A155="",NOT(ISNUMBER($G155))),"",IF(AND($F155&lt;=DZ$6,$G155&gt;=DZ$5),IF(DZ$5&gt;$N155,5,$K155)*10+IF(AND($F155&gt;=DZ$5,$F155&lt;=DZ$6),IF(AND($G155&gt;=DZ$5,$G155&lt;=DZ$6),5,IF($L155=1,2,1)),IF(AND($G155&gt;=DZ$5,$G155&lt;=DZ$6),IF($M155&gt;0,4,3),0)),IF(AND($D155&lt;=DZ$6,$E155&gt;=DZ$5),60,0)))</f>
        <v/>
      </c>
      <c r="EA155" s="80" t="str">
        <f>IF(OR($A155="",NOT(ISNUMBER($G155))),"",IF(AND($F155&lt;=EA$6,$G155&gt;=EA$5),IF(EA$5&gt;$N155,5,$K155)*10+IF(AND($F155&gt;=EA$5,$F155&lt;=EA$6),IF(AND($G155&gt;=EA$5,$G155&lt;=EA$6),5,IF($L155=1,2,1)),IF(AND($G155&gt;=EA$5,$G155&lt;=EA$6),IF($M155&gt;0,4,3),0)),IF(AND($D155&lt;=EA$6,$E155&gt;=EA$5),60,0)))</f>
        <v/>
      </c>
      <c r="EB155" s="80" t="str">
        <f>IF(OR($A155="",NOT(ISNUMBER($G155))),"",IF(AND($F155&lt;=EB$6,$G155&gt;=EB$5),IF(EB$5&gt;$N155,5,$K155)*10+IF(AND($F155&gt;=EB$5,$F155&lt;=EB$6),IF(AND($G155&gt;=EB$5,$G155&lt;=EB$6),5,IF($L155=1,2,1)),IF(AND($G155&gt;=EB$5,$G155&lt;=EB$6),IF($M155&gt;0,4,3),0)),IF(AND($D155&lt;=EB$6,$E155&gt;=EB$5),60,0)))</f>
        <v/>
      </c>
      <c r="EC155" s="80" t="str">
        <f>IF(OR($A155="",NOT(ISNUMBER($G155))),"",IF(AND($F155&lt;=EC$6,$G155&gt;=EC$5),IF(EC$5&gt;$N155,5,$K155)*10+IF(AND($F155&gt;=EC$5,$F155&lt;=EC$6),IF(AND($G155&gt;=EC$5,$G155&lt;=EC$6),5,IF($L155=1,2,1)),IF(AND($G155&gt;=EC$5,$G155&lt;=EC$6),IF($M155&gt;0,4,3),0)),IF(AND($D155&lt;=EC$6,$E155&gt;=EC$5),60,0)))</f>
        <v/>
      </c>
      <c r="ED155" s="80" t="str">
        <f>IF(OR($A155="",NOT(ISNUMBER($G155))),"",IF(AND($F155&lt;=ED$6,$G155&gt;=ED$5),IF(ED$5&gt;$N155,5,$K155)*10+IF(AND($F155&gt;=ED$5,$F155&lt;=ED$6),IF(AND($G155&gt;=ED$5,$G155&lt;=ED$6),5,IF($L155=1,2,1)),IF(AND($G155&gt;=ED$5,$G155&lt;=ED$6),IF($M155&gt;0,4,3),0)),IF(AND($D155&lt;=ED$6,$E155&gt;=ED$5),60,0)))</f>
        <v/>
      </c>
    </row>
    <row r="156" ht="18" customHeight="1">
      <c r="A156" s="52" t="str">
        <f>IF(Tasks!$B156="","",Tasks!$A156)</f>
        <v/>
      </c>
      <c r="B156" s="78" t="str">
        <f>IF(Tasks!$B156="","",Tasks!$B156)</f>
        <v/>
      </c>
      <c r="C156" s="25" t="str">
        <f>IF($B156="","",IF(AND(Tasks!$D156="",Tasks!$G156=""),"-",IF(Tasks!$D156="","",Tasks!$D156&amp;IF(OR(Tasks!$E156="",Tasks!$E156="FS"),IF(N(Tasks!$F156)=0,"","FS"),Tasks!$E156)&amp;IF(N(Tasks!$F156)=0,"",IF(Tasks!$F156&gt;0,"+","")&amp;Tasks!$F156))&amp;IF(AND(Tasks!$D156&lt;&gt;"",Tasks!$G156&lt;&gt;""),", ","")&amp;IF(Tasks!$G156="","",Tasks!$G156&amp;IF(OR(Tasks!$H156="",Tasks!$H156="FS"),IF(N(Tasks!$I156)=0,"","FS"),Tasks!$H156)&amp;IF(N(Tasks!$I156)=0,"",IF(Tasks!$I156&gt;0,"+","")&amp;Tasks!$I156))))</f>
        <v/>
      </c>
      <c r="D156" s="51" t="str">
        <f>IF(OR($B156="",Tasks!$Q156=""),"",Tasks!$Q156)</f>
        <v/>
      </c>
      <c r="E156" s="51" t="str">
        <f>IF(OR($B156="",Tasks!$R156=""),"",Tasks!$R156)</f>
        <v/>
      </c>
      <c r="F156" s="51" t="str">
        <f>IF(OR($B156="",Tasks!$S156=""),"",Tasks!$S156)</f>
        <v/>
      </c>
      <c r="G156" s="51" t="str">
        <f>IF(OR($B156="",Tasks!$T156=""),"",Tasks!$T156)</f>
        <v/>
      </c>
      <c r="H156" s="52" t="str">
        <f>IF($B156="","",Tasks!$AE156)</f>
        <v/>
      </c>
      <c r="I156" s="79" t="str">
        <f>IF($B156="","",Tasks!$AF156)</f>
        <v/>
      </c>
      <c r="J156" s="53" t="str">
        <f>IF(OR($B156="",Tasks!$V156=""),"",Tasks!$V156)</f>
        <v/>
      </c>
      <c r="K156" s="52" t="str">
        <f>IF($B156="","",Tasks!$AA156)</f>
        <v/>
      </c>
      <c r="L156" s="52" t="str">
        <f>IF($B156="","",Tasks!$AB156)</f>
        <v/>
      </c>
      <c r="M156" s="52" t="str">
        <f>IF($B156="","",Tasks!$Z156)</f>
        <v/>
      </c>
      <c r="N156" s="52" t="str">
        <f>IF(OR($B156="",Tasks!$AG156=""),"",Tasks!$AG156)</f>
        <v/>
      </c>
      <c r="O156" s="80" t="str">
        <f>IF(OR($A156="",NOT(ISNUMBER($G156))),"",IF(AND($F156&lt;=O$6,$G156&gt;=O$5),IF(O$5&gt;$N156,5,$K156)*10+IF(AND($F156&gt;=O$5,$F156&lt;=O$6),IF(AND($G156&gt;=O$5,$G156&lt;=O$6),5,IF($L156=1,2,1)),IF(AND($G156&gt;=O$5,$G156&lt;=O$6),IF($M156&gt;0,4,3),0)),IF(AND($D156&lt;=O$6,$E156&gt;=O$5),60,0)))</f>
        <v/>
      </c>
      <c r="P156" s="80" t="str">
        <f>IF(OR($A156="",NOT(ISNUMBER($G156))),"",IF(AND($F156&lt;=P$6,$G156&gt;=P$5),IF(P$5&gt;$N156,5,$K156)*10+IF(AND($F156&gt;=P$5,$F156&lt;=P$6),IF(AND($G156&gt;=P$5,$G156&lt;=P$6),5,IF($L156=1,2,1)),IF(AND($G156&gt;=P$5,$G156&lt;=P$6),IF($M156&gt;0,4,3),0)),IF(AND($D156&lt;=P$6,$E156&gt;=P$5),60,0)))</f>
        <v/>
      </c>
      <c r="Q156" s="80" t="str">
        <f>IF(OR($A156="",NOT(ISNUMBER($G156))),"",IF(AND($F156&lt;=Q$6,$G156&gt;=Q$5),IF(Q$5&gt;$N156,5,$K156)*10+IF(AND($F156&gt;=Q$5,$F156&lt;=Q$6),IF(AND($G156&gt;=Q$5,$G156&lt;=Q$6),5,IF($L156=1,2,1)),IF(AND($G156&gt;=Q$5,$G156&lt;=Q$6),IF($M156&gt;0,4,3),0)),IF(AND($D156&lt;=Q$6,$E156&gt;=Q$5),60,0)))</f>
        <v/>
      </c>
      <c r="R156" s="80" t="str">
        <f>IF(OR($A156="",NOT(ISNUMBER($G156))),"",IF(AND($F156&lt;=R$6,$G156&gt;=R$5),IF(R$5&gt;$N156,5,$K156)*10+IF(AND($F156&gt;=R$5,$F156&lt;=R$6),IF(AND($G156&gt;=R$5,$G156&lt;=R$6),5,IF($L156=1,2,1)),IF(AND($G156&gt;=R$5,$G156&lt;=R$6),IF($M156&gt;0,4,3),0)),IF(AND($D156&lt;=R$6,$E156&gt;=R$5),60,0)))</f>
        <v/>
      </c>
      <c r="S156" s="80" t="str">
        <f>IF(OR($A156="",NOT(ISNUMBER($G156))),"",IF(AND($F156&lt;=S$6,$G156&gt;=S$5),IF(S$5&gt;$N156,5,$K156)*10+IF(AND($F156&gt;=S$5,$F156&lt;=S$6),IF(AND($G156&gt;=S$5,$G156&lt;=S$6),5,IF($L156=1,2,1)),IF(AND($G156&gt;=S$5,$G156&lt;=S$6),IF($M156&gt;0,4,3),0)),IF(AND($D156&lt;=S$6,$E156&gt;=S$5),60,0)))</f>
        <v/>
      </c>
      <c r="T156" s="80" t="str">
        <f>IF(OR($A156="",NOT(ISNUMBER($G156))),"",IF(AND($F156&lt;=T$6,$G156&gt;=T$5),IF(T$5&gt;$N156,5,$K156)*10+IF(AND($F156&gt;=T$5,$F156&lt;=T$6),IF(AND($G156&gt;=T$5,$G156&lt;=T$6),5,IF($L156=1,2,1)),IF(AND($G156&gt;=T$5,$G156&lt;=T$6),IF($M156&gt;0,4,3),0)),IF(AND($D156&lt;=T$6,$E156&gt;=T$5),60,0)))</f>
        <v/>
      </c>
      <c r="U156" s="80" t="str">
        <f>IF(OR($A156="",NOT(ISNUMBER($G156))),"",IF(AND($F156&lt;=U$6,$G156&gt;=U$5),IF(U$5&gt;$N156,5,$K156)*10+IF(AND($F156&gt;=U$5,$F156&lt;=U$6),IF(AND($G156&gt;=U$5,$G156&lt;=U$6),5,IF($L156=1,2,1)),IF(AND($G156&gt;=U$5,$G156&lt;=U$6),IF($M156&gt;0,4,3),0)),IF(AND($D156&lt;=U$6,$E156&gt;=U$5),60,0)))</f>
        <v/>
      </c>
      <c r="V156" s="80" t="str">
        <f>IF(OR($A156="",NOT(ISNUMBER($G156))),"",IF(AND($F156&lt;=V$6,$G156&gt;=V$5),IF(V$5&gt;$N156,5,$K156)*10+IF(AND($F156&gt;=V$5,$F156&lt;=V$6),IF(AND($G156&gt;=V$5,$G156&lt;=V$6),5,IF($L156=1,2,1)),IF(AND($G156&gt;=V$5,$G156&lt;=V$6),IF($M156&gt;0,4,3),0)),IF(AND($D156&lt;=V$6,$E156&gt;=V$5),60,0)))</f>
        <v/>
      </c>
      <c r="W156" s="80" t="str">
        <f>IF(OR($A156="",NOT(ISNUMBER($G156))),"",IF(AND($F156&lt;=W$6,$G156&gt;=W$5),IF(W$5&gt;$N156,5,$K156)*10+IF(AND($F156&gt;=W$5,$F156&lt;=W$6),IF(AND($G156&gt;=W$5,$G156&lt;=W$6),5,IF($L156=1,2,1)),IF(AND($G156&gt;=W$5,$G156&lt;=W$6),IF($M156&gt;0,4,3),0)),IF(AND($D156&lt;=W$6,$E156&gt;=W$5),60,0)))</f>
        <v/>
      </c>
      <c r="X156" s="80" t="str">
        <f>IF(OR($A156="",NOT(ISNUMBER($G156))),"",IF(AND($F156&lt;=X$6,$G156&gt;=X$5),IF(X$5&gt;$N156,5,$K156)*10+IF(AND($F156&gt;=X$5,$F156&lt;=X$6),IF(AND($G156&gt;=X$5,$G156&lt;=X$6),5,IF($L156=1,2,1)),IF(AND($G156&gt;=X$5,$G156&lt;=X$6),IF($M156&gt;0,4,3),0)),IF(AND($D156&lt;=X$6,$E156&gt;=X$5),60,0)))</f>
        <v/>
      </c>
      <c r="Y156" s="80" t="str">
        <f>IF(OR($A156="",NOT(ISNUMBER($G156))),"",IF(AND($F156&lt;=Y$6,$G156&gt;=Y$5),IF(Y$5&gt;$N156,5,$K156)*10+IF(AND($F156&gt;=Y$5,$F156&lt;=Y$6),IF(AND($G156&gt;=Y$5,$G156&lt;=Y$6),5,IF($L156=1,2,1)),IF(AND($G156&gt;=Y$5,$G156&lt;=Y$6),IF($M156&gt;0,4,3),0)),IF(AND($D156&lt;=Y$6,$E156&gt;=Y$5),60,0)))</f>
        <v/>
      </c>
      <c r="Z156" s="80" t="str">
        <f>IF(OR($A156="",NOT(ISNUMBER($G156))),"",IF(AND($F156&lt;=Z$6,$G156&gt;=Z$5),IF(Z$5&gt;$N156,5,$K156)*10+IF(AND($F156&gt;=Z$5,$F156&lt;=Z$6),IF(AND($G156&gt;=Z$5,$G156&lt;=Z$6),5,IF($L156=1,2,1)),IF(AND($G156&gt;=Z$5,$G156&lt;=Z$6),IF($M156&gt;0,4,3),0)),IF(AND($D156&lt;=Z$6,$E156&gt;=Z$5),60,0)))</f>
        <v/>
      </c>
      <c r="AA156" s="80" t="str">
        <f>IF(OR($A156="",NOT(ISNUMBER($G156))),"",IF(AND($F156&lt;=AA$6,$G156&gt;=AA$5),IF(AA$5&gt;$N156,5,$K156)*10+IF(AND($F156&gt;=AA$5,$F156&lt;=AA$6),IF(AND($G156&gt;=AA$5,$G156&lt;=AA$6),5,IF($L156=1,2,1)),IF(AND($G156&gt;=AA$5,$G156&lt;=AA$6),IF($M156&gt;0,4,3),0)),IF(AND($D156&lt;=AA$6,$E156&gt;=AA$5),60,0)))</f>
        <v/>
      </c>
      <c r="AB156" s="80" t="str">
        <f>IF(OR($A156="",NOT(ISNUMBER($G156))),"",IF(AND($F156&lt;=AB$6,$G156&gt;=AB$5),IF(AB$5&gt;$N156,5,$K156)*10+IF(AND($F156&gt;=AB$5,$F156&lt;=AB$6),IF(AND($G156&gt;=AB$5,$G156&lt;=AB$6),5,IF($L156=1,2,1)),IF(AND($G156&gt;=AB$5,$G156&lt;=AB$6),IF($M156&gt;0,4,3),0)),IF(AND($D156&lt;=AB$6,$E156&gt;=AB$5),60,0)))</f>
        <v/>
      </c>
      <c r="AC156" s="80" t="str">
        <f>IF(OR($A156="",NOT(ISNUMBER($G156))),"",IF(AND($F156&lt;=AC$6,$G156&gt;=AC$5),IF(AC$5&gt;$N156,5,$K156)*10+IF(AND($F156&gt;=AC$5,$F156&lt;=AC$6),IF(AND($G156&gt;=AC$5,$G156&lt;=AC$6),5,IF($L156=1,2,1)),IF(AND($G156&gt;=AC$5,$G156&lt;=AC$6),IF($M156&gt;0,4,3),0)),IF(AND($D156&lt;=AC$6,$E156&gt;=AC$5),60,0)))</f>
        <v/>
      </c>
      <c r="AD156" s="80" t="str">
        <f>IF(OR($A156="",NOT(ISNUMBER($G156))),"",IF(AND($F156&lt;=AD$6,$G156&gt;=AD$5),IF(AD$5&gt;$N156,5,$K156)*10+IF(AND($F156&gt;=AD$5,$F156&lt;=AD$6),IF(AND($G156&gt;=AD$5,$G156&lt;=AD$6),5,IF($L156=1,2,1)),IF(AND($G156&gt;=AD$5,$G156&lt;=AD$6),IF($M156&gt;0,4,3),0)),IF(AND($D156&lt;=AD$6,$E156&gt;=AD$5),60,0)))</f>
        <v/>
      </c>
      <c r="AE156" s="80" t="str">
        <f>IF(OR($A156="",NOT(ISNUMBER($G156))),"",IF(AND($F156&lt;=AE$6,$G156&gt;=AE$5),IF(AE$5&gt;$N156,5,$K156)*10+IF(AND($F156&gt;=AE$5,$F156&lt;=AE$6),IF(AND($G156&gt;=AE$5,$G156&lt;=AE$6),5,IF($L156=1,2,1)),IF(AND($G156&gt;=AE$5,$G156&lt;=AE$6),IF($M156&gt;0,4,3),0)),IF(AND($D156&lt;=AE$6,$E156&gt;=AE$5),60,0)))</f>
        <v/>
      </c>
      <c r="AF156" s="80" t="str">
        <f>IF(OR($A156="",NOT(ISNUMBER($G156))),"",IF(AND($F156&lt;=AF$6,$G156&gt;=AF$5),IF(AF$5&gt;$N156,5,$K156)*10+IF(AND($F156&gt;=AF$5,$F156&lt;=AF$6),IF(AND($G156&gt;=AF$5,$G156&lt;=AF$6),5,IF($L156=1,2,1)),IF(AND($G156&gt;=AF$5,$G156&lt;=AF$6),IF($M156&gt;0,4,3),0)),IF(AND($D156&lt;=AF$6,$E156&gt;=AF$5),60,0)))</f>
        <v/>
      </c>
      <c r="AG156" s="80" t="str">
        <f>IF(OR($A156="",NOT(ISNUMBER($G156))),"",IF(AND($F156&lt;=AG$6,$G156&gt;=AG$5),IF(AG$5&gt;$N156,5,$K156)*10+IF(AND($F156&gt;=AG$5,$F156&lt;=AG$6),IF(AND($G156&gt;=AG$5,$G156&lt;=AG$6),5,IF($L156=1,2,1)),IF(AND($G156&gt;=AG$5,$G156&lt;=AG$6),IF($M156&gt;0,4,3),0)),IF(AND($D156&lt;=AG$6,$E156&gt;=AG$5),60,0)))</f>
        <v/>
      </c>
      <c r="AH156" s="80" t="str">
        <f>IF(OR($A156="",NOT(ISNUMBER($G156))),"",IF(AND($F156&lt;=AH$6,$G156&gt;=AH$5),IF(AH$5&gt;$N156,5,$K156)*10+IF(AND($F156&gt;=AH$5,$F156&lt;=AH$6),IF(AND($G156&gt;=AH$5,$G156&lt;=AH$6),5,IF($L156=1,2,1)),IF(AND($G156&gt;=AH$5,$G156&lt;=AH$6),IF($M156&gt;0,4,3),0)),IF(AND($D156&lt;=AH$6,$E156&gt;=AH$5),60,0)))</f>
        <v/>
      </c>
      <c r="AI156" s="80" t="str">
        <f>IF(OR($A156="",NOT(ISNUMBER($G156))),"",IF(AND($F156&lt;=AI$6,$G156&gt;=AI$5),IF(AI$5&gt;$N156,5,$K156)*10+IF(AND($F156&gt;=AI$5,$F156&lt;=AI$6),IF(AND($G156&gt;=AI$5,$G156&lt;=AI$6),5,IF($L156=1,2,1)),IF(AND($G156&gt;=AI$5,$G156&lt;=AI$6),IF($M156&gt;0,4,3),0)),IF(AND($D156&lt;=AI$6,$E156&gt;=AI$5),60,0)))</f>
        <v/>
      </c>
      <c r="AJ156" s="80" t="str">
        <f>IF(OR($A156="",NOT(ISNUMBER($G156))),"",IF(AND($F156&lt;=AJ$6,$G156&gt;=AJ$5),IF(AJ$5&gt;$N156,5,$K156)*10+IF(AND($F156&gt;=AJ$5,$F156&lt;=AJ$6),IF(AND($G156&gt;=AJ$5,$G156&lt;=AJ$6),5,IF($L156=1,2,1)),IF(AND($G156&gt;=AJ$5,$G156&lt;=AJ$6),IF($M156&gt;0,4,3),0)),IF(AND($D156&lt;=AJ$6,$E156&gt;=AJ$5),60,0)))</f>
        <v/>
      </c>
      <c r="AK156" s="80" t="str">
        <f>IF(OR($A156="",NOT(ISNUMBER($G156))),"",IF(AND($F156&lt;=AK$6,$G156&gt;=AK$5),IF(AK$5&gt;$N156,5,$K156)*10+IF(AND($F156&gt;=AK$5,$F156&lt;=AK$6),IF(AND($G156&gt;=AK$5,$G156&lt;=AK$6),5,IF($L156=1,2,1)),IF(AND($G156&gt;=AK$5,$G156&lt;=AK$6),IF($M156&gt;0,4,3),0)),IF(AND($D156&lt;=AK$6,$E156&gt;=AK$5),60,0)))</f>
        <v/>
      </c>
      <c r="AL156" s="80" t="str">
        <f>IF(OR($A156="",NOT(ISNUMBER($G156))),"",IF(AND($F156&lt;=AL$6,$G156&gt;=AL$5),IF(AL$5&gt;$N156,5,$K156)*10+IF(AND($F156&gt;=AL$5,$F156&lt;=AL$6),IF(AND($G156&gt;=AL$5,$G156&lt;=AL$6),5,IF($L156=1,2,1)),IF(AND($G156&gt;=AL$5,$G156&lt;=AL$6),IF($M156&gt;0,4,3),0)),IF(AND($D156&lt;=AL$6,$E156&gt;=AL$5),60,0)))</f>
        <v/>
      </c>
      <c r="AM156" s="80" t="str">
        <f>IF(OR($A156="",NOT(ISNUMBER($G156))),"",IF(AND($F156&lt;=AM$6,$G156&gt;=AM$5),IF(AM$5&gt;$N156,5,$K156)*10+IF(AND($F156&gt;=AM$5,$F156&lt;=AM$6),IF(AND($G156&gt;=AM$5,$G156&lt;=AM$6),5,IF($L156=1,2,1)),IF(AND($G156&gt;=AM$5,$G156&lt;=AM$6),IF($M156&gt;0,4,3),0)),IF(AND($D156&lt;=AM$6,$E156&gt;=AM$5),60,0)))</f>
        <v/>
      </c>
      <c r="AN156" s="80" t="str">
        <f>IF(OR($A156="",NOT(ISNUMBER($G156))),"",IF(AND($F156&lt;=AN$6,$G156&gt;=AN$5),IF(AN$5&gt;$N156,5,$K156)*10+IF(AND($F156&gt;=AN$5,$F156&lt;=AN$6),IF(AND($G156&gt;=AN$5,$G156&lt;=AN$6),5,IF($L156=1,2,1)),IF(AND($G156&gt;=AN$5,$G156&lt;=AN$6),IF($M156&gt;0,4,3),0)),IF(AND($D156&lt;=AN$6,$E156&gt;=AN$5),60,0)))</f>
        <v/>
      </c>
      <c r="AO156" s="80" t="str">
        <f>IF(OR($A156="",NOT(ISNUMBER($G156))),"",IF(AND($F156&lt;=AO$6,$G156&gt;=AO$5),IF(AO$5&gt;$N156,5,$K156)*10+IF(AND($F156&gt;=AO$5,$F156&lt;=AO$6),IF(AND($G156&gt;=AO$5,$G156&lt;=AO$6),5,IF($L156=1,2,1)),IF(AND($G156&gt;=AO$5,$G156&lt;=AO$6),IF($M156&gt;0,4,3),0)),IF(AND($D156&lt;=AO$6,$E156&gt;=AO$5),60,0)))</f>
        <v/>
      </c>
      <c r="AP156" s="80" t="str">
        <f>IF(OR($A156="",NOT(ISNUMBER($G156))),"",IF(AND($F156&lt;=AP$6,$G156&gt;=AP$5),IF(AP$5&gt;$N156,5,$K156)*10+IF(AND($F156&gt;=AP$5,$F156&lt;=AP$6),IF(AND($G156&gt;=AP$5,$G156&lt;=AP$6),5,IF($L156=1,2,1)),IF(AND($G156&gt;=AP$5,$G156&lt;=AP$6),IF($M156&gt;0,4,3),0)),IF(AND($D156&lt;=AP$6,$E156&gt;=AP$5),60,0)))</f>
        <v/>
      </c>
      <c r="AQ156" s="80" t="str">
        <f>IF(OR($A156="",NOT(ISNUMBER($G156))),"",IF(AND($F156&lt;=AQ$6,$G156&gt;=AQ$5),IF(AQ$5&gt;$N156,5,$K156)*10+IF(AND($F156&gt;=AQ$5,$F156&lt;=AQ$6),IF(AND($G156&gt;=AQ$5,$G156&lt;=AQ$6),5,IF($L156=1,2,1)),IF(AND($G156&gt;=AQ$5,$G156&lt;=AQ$6),IF($M156&gt;0,4,3),0)),IF(AND($D156&lt;=AQ$6,$E156&gt;=AQ$5),60,0)))</f>
        <v/>
      </c>
      <c r="AR156" s="80" t="str">
        <f>IF(OR($A156="",NOT(ISNUMBER($G156))),"",IF(AND($F156&lt;=AR$6,$G156&gt;=AR$5),IF(AR$5&gt;$N156,5,$K156)*10+IF(AND($F156&gt;=AR$5,$F156&lt;=AR$6),IF(AND($G156&gt;=AR$5,$G156&lt;=AR$6),5,IF($L156=1,2,1)),IF(AND($G156&gt;=AR$5,$G156&lt;=AR$6),IF($M156&gt;0,4,3),0)),IF(AND($D156&lt;=AR$6,$E156&gt;=AR$5),60,0)))</f>
        <v/>
      </c>
      <c r="AS156" s="80" t="str">
        <f>IF(OR($A156="",NOT(ISNUMBER($G156))),"",IF(AND($F156&lt;=AS$6,$G156&gt;=AS$5),IF(AS$5&gt;$N156,5,$K156)*10+IF(AND($F156&gt;=AS$5,$F156&lt;=AS$6),IF(AND($G156&gt;=AS$5,$G156&lt;=AS$6),5,IF($L156=1,2,1)),IF(AND($G156&gt;=AS$5,$G156&lt;=AS$6),IF($M156&gt;0,4,3),0)),IF(AND($D156&lt;=AS$6,$E156&gt;=AS$5),60,0)))</f>
        <v/>
      </c>
      <c r="AT156" s="80" t="str">
        <f>IF(OR($A156="",NOT(ISNUMBER($G156))),"",IF(AND($F156&lt;=AT$6,$G156&gt;=AT$5),IF(AT$5&gt;$N156,5,$K156)*10+IF(AND($F156&gt;=AT$5,$F156&lt;=AT$6),IF(AND($G156&gt;=AT$5,$G156&lt;=AT$6),5,IF($L156=1,2,1)),IF(AND($G156&gt;=AT$5,$G156&lt;=AT$6),IF($M156&gt;0,4,3),0)),IF(AND($D156&lt;=AT$6,$E156&gt;=AT$5),60,0)))</f>
        <v/>
      </c>
      <c r="AU156" s="80" t="str">
        <f>IF(OR($A156="",NOT(ISNUMBER($G156))),"",IF(AND($F156&lt;=AU$6,$G156&gt;=AU$5),IF(AU$5&gt;$N156,5,$K156)*10+IF(AND($F156&gt;=AU$5,$F156&lt;=AU$6),IF(AND($G156&gt;=AU$5,$G156&lt;=AU$6),5,IF($L156=1,2,1)),IF(AND($G156&gt;=AU$5,$G156&lt;=AU$6),IF($M156&gt;0,4,3),0)),IF(AND($D156&lt;=AU$6,$E156&gt;=AU$5),60,0)))</f>
        <v/>
      </c>
      <c r="AV156" s="80" t="str">
        <f>IF(OR($A156="",NOT(ISNUMBER($G156))),"",IF(AND($F156&lt;=AV$6,$G156&gt;=AV$5),IF(AV$5&gt;$N156,5,$K156)*10+IF(AND($F156&gt;=AV$5,$F156&lt;=AV$6),IF(AND($G156&gt;=AV$5,$G156&lt;=AV$6),5,IF($L156=1,2,1)),IF(AND($G156&gt;=AV$5,$G156&lt;=AV$6),IF($M156&gt;0,4,3),0)),IF(AND($D156&lt;=AV$6,$E156&gt;=AV$5),60,0)))</f>
        <v/>
      </c>
      <c r="AW156" s="80" t="str">
        <f>IF(OR($A156="",NOT(ISNUMBER($G156))),"",IF(AND($F156&lt;=AW$6,$G156&gt;=AW$5),IF(AW$5&gt;$N156,5,$K156)*10+IF(AND($F156&gt;=AW$5,$F156&lt;=AW$6),IF(AND($G156&gt;=AW$5,$G156&lt;=AW$6),5,IF($L156=1,2,1)),IF(AND($G156&gt;=AW$5,$G156&lt;=AW$6),IF($M156&gt;0,4,3),0)),IF(AND($D156&lt;=AW$6,$E156&gt;=AW$5),60,0)))</f>
        <v/>
      </c>
      <c r="AX156" s="80" t="str">
        <f>IF(OR($A156="",NOT(ISNUMBER($G156))),"",IF(AND($F156&lt;=AX$6,$G156&gt;=AX$5),IF(AX$5&gt;$N156,5,$K156)*10+IF(AND($F156&gt;=AX$5,$F156&lt;=AX$6),IF(AND($G156&gt;=AX$5,$G156&lt;=AX$6),5,IF($L156=1,2,1)),IF(AND($G156&gt;=AX$5,$G156&lt;=AX$6),IF($M156&gt;0,4,3),0)),IF(AND($D156&lt;=AX$6,$E156&gt;=AX$5),60,0)))</f>
        <v/>
      </c>
      <c r="AY156" s="80" t="str">
        <f>IF(OR($A156="",NOT(ISNUMBER($G156))),"",IF(AND($F156&lt;=AY$6,$G156&gt;=AY$5),IF(AY$5&gt;$N156,5,$K156)*10+IF(AND($F156&gt;=AY$5,$F156&lt;=AY$6),IF(AND($G156&gt;=AY$5,$G156&lt;=AY$6),5,IF($L156=1,2,1)),IF(AND($G156&gt;=AY$5,$G156&lt;=AY$6),IF($M156&gt;0,4,3),0)),IF(AND($D156&lt;=AY$6,$E156&gt;=AY$5),60,0)))</f>
        <v/>
      </c>
      <c r="AZ156" s="80" t="str">
        <f>IF(OR($A156="",NOT(ISNUMBER($G156))),"",IF(AND($F156&lt;=AZ$6,$G156&gt;=AZ$5),IF(AZ$5&gt;$N156,5,$K156)*10+IF(AND($F156&gt;=AZ$5,$F156&lt;=AZ$6),IF(AND($G156&gt;=AZ$5,$G156&lt;=AZ$6),5,IF($L156=1,2,1)),IF(AND($G156&gt;=AZ$5,$G156&lt;=AZ$6),IF($M156&gt;0,4,3),0)),IF(AND($D156&lt;=AZ$6,$E156&gt;=AZ$5),60,0)))</f>
        <v/>
      </c>
      <c r="BA156" s="80" t="str">
        <f>IF(OR($A156="",NOT(ISNUMBER($G156))),"",IF(AND($F156&lt;=BA$6,$G156&gt;=BA$5),IF(BA$5&gt;$N156,5,$K156)*10+IF(AND($F156&gt;=BA$5,$F156&lt;=BA$6),IF(AND($G156&gt;=BA$5,$G156&lt;=BA$6),5,IF($L156=1,2,1)),IF(AND($G156&gt;=BA$5,$G156&lt;=BA$6),IF($M156&gt;0,4,3),0)),IF(AND($D156&lt;=BA$6,$E156&gt;=BA$5),60,0)))</f>
        <v/>
      </c>
      <c r="BB156" s="80" t="str">
        <f>IF(OR($A156="",NOT(ISNUMBER($G156))),"",IF(AND($F156&lt;=BB$6,$G156&gt;=BB$5),IF(BB$5&gt;$N156,5,$K156)*10+IF(AND($F156&gt;=BB$5,$F156&lt;=BB$6),IF(AND($G156&gt;=BB$5,$G156&lt;=BB$6),5,IF($L156=1,2,1)),IF(AND($G156&gt;=BB$5,$G156&lt;=BB$6),IF($M156&gt;0,4,3),0)),IF(AND($D156&lt;=BB$6,$E156&gt;=BB$5),60,0)))</f>
        <v/>
      </c>
      <c r="BC156" s="80" t="str">
        <f>IF(OR($A156="",NOT(ISNUMBER($G156))),"",IF(AND($F156&lt;=BC$6,$G156&gt;=BC$5),IF(BC$5&gt;$N156,5,$K156)*10+IF(AND($F156&gt;=BC$5,$F156&lt;=BC$6),IF(AND($G156&gt;=BC$5,$G156&lt;=BC$6),5,IF($L156=1,2,1)),IF(AND($G156&gt;=BC$5,$G156&lt;=BC$6),IF($M156&gt;0,4,3),0)),IF(AND($D156&lt;=BC$6,$E156&gt;=BC$5),60,0)))</f>
        <v/>
      </c>
      <c r="BD156" s="80" t="str">
        <f>IF(OR($A156="",NOT(ISNUMBER($G156))),"",IF(AND($F156&lt;=BD$6,$G156&gt;=BD$5),IF(BD$5&gt;$N156,5,$K156)*10+IF(AND($F156&gt;=BD$5,$F156&lt;=BD$6),IF(AND($G156&gt;=BD$5,$G156&lt;=BD$6),5,IF($L156=1,2,1)),IF(AND($G156&gt;=BD$5,$G156&lt;=BD$6),IF($M156&gt;0,4,3),0)),IF(AND($D156&lt;=BD$6,$E156&gt;=BD$5),60,0)))</f>
        <v/>
      </c>
      <c r="BE156" s="80" t="str">
        <f>IF(OR($A156="",NOT(ISNUMBER($G156))),"",IF(AND($F156&lt;=BE$6,$G156&gt;=BE$5),IF(BE$5&gt;$N156,5,$K156)*10+IF(AND($F156&gt;=BE$5,$F156&lt;=BE$6),IF(AND($G156&gt;=BE$5,$G156&lt;=BE$6),5,IF($L156=1,2,1)),IF(AND($G156&gt;=BE$5,$G156&lt;=BE$6),IF($M156&gt;0,4,3),0)),IF(AND($D156&lt;=BE$6,$E156&gt;=BE$5),60,0)))</f>
        <v/>
      </c>
      <c r="BF156" s="80" t="str">
        <f>IF(OR($A156="",NOT(ISNUMBER($G156))),"",IF(AND($F156&lt;=BF$6,$G156&gt;=BF$5),IF(BF$5&gt;$N156,5,$K156)*10+IF(AND($F156&gt;=BF$5,$F156&lt;=BF$6),IF(AND($G156&gt;=BF$5,$G156&lt;=BF$6),5,IF($L156=1,2,1)),IF(AND($G156&gt;=BF$5,$G156&lt;=BF$6),IF($M156&gt;0,4,3),0)),IF(AND($D156&lt;=BF$6,$E156&gt;=BF$5),60,0)))</f>
        <v/>
      </c>
      <c r="BG156" s="80" t="str">
        <f>IF(OR($A156="",NOT(ISNUMBER($G156))),"",IF(AND($F156&lt;=BG$6,$G156&gt;=BG$5),IF(BG$5&gt;$N156,5,$K156)*10+IF(AND($F156&gt;=BG$5,$F156&lt;=BG$6),IF(AND($G156&gt;=BG$5,$G156&lt;=BG$6),5,IF($L156=1,2,1)),IF(AND($G156&gt;=BG$5,$G156&lt;=BG$6),IF($M156&gt;0,4,3),0)),IF(AND($D156&lt;=BG$6,$E156&gt;=BG$5),60,0)))</f>
        <v/>
      </c>
      <c r="BH156" s="80" t="str">
        <f>IF(OR($A156="",NOT(ISNUMBER($G156))),"",IF(AND($F156&lt;=BH$6,$G156&gt;=BH$5),IF(BH$5&gt;$N156,5,$K156)*10+IF(AND($F156&gt;=BH$5,$F156&lt;=BH$6),IF(AND($G156&gt;=BH$5,$G156&lt;=BH$6),5,IF($L156=1,2,1)),IF(AND($G156&gt;=BH$5,$G156&lt;=BH$6),IF($M156&gt;0,4,3),0)),IF(AND($D156&lt;=BH$6,$E156&gt;=BH$5),60,0)))</f>
        <v/>
      </c>
      <c r="BI156" s="80" t="str">
        <f>IF(OR($A156="",NOT(ISNUMBER($G156))),"",IF(AND($F156&lt;=BI$6,$G156&gt;=BI$5),IF(BI$5&gt;$N156,5,$K156)*10+IF(AND($F156&gt;=BI$5,$F156&lt;=BI$6),IF(AND($G156&gt;=BI$5,$G156&lt;=BI$6),5,IF($L156=1,2,1)),IF(AND($G156&gt;=BI$5,$G156&lt;=BI$6),IF($M156&gt;0,4,3),0)),IF(AND($D156&lt;=BI$6,$E156&gt;=BI$5),60,0)))</f>
        <v/>
      </c>
      <c r="BJ156" s="80" t="str">
        <f>IF(OR($A156="",NOT(ISNUMBER($G156))),"",IF(AND($F156&lt;=BJ$6,$G156&gt;=BJ$5),IF(BJ$5&gt;$N156,5,$K156)*10+IF(AND($F156&gt;=BJ$5,$F156&lt;=BJ$6),IF(AND($G156&gt;=BJ$5,$G156&lt;=BJ$6),5,IF($L156=1,2,1)),IF(AND($G156&gt;=BJ$5,$G156&lt;=BJ$6),IF($M156&gt;0,4,3),0)),IF(AND($D156&lt;=BJ$6,$E156&gt;=BJ$5),60,0)))</f>
        <v/>
      </c>
      <c r="BK156" s="80" t="str">
        <f>IF(OR($A156="",NOT(ISNUMBER($G156))),"",IF(AND($F156&lt;=BK$6,$G156&gt;=BK$5),IF(BK$5&gt;$N156,5,$K156)*10+IF(AND($F156&gt;=BK$5,$F156&lt;=BK$6),IF(AND($G156&gt;=BK$5,$G156&lt;=BK$6),5,IF($L156=1,2,1)),IF(AND($G156&gt;=BK$5,$G156&lt;=BK$6),IF($M156&gt;0,4,3),0)),IF(AND($D156&lt;=BK$6,$E156&gt;=BK$5),60,0)))</f>
        <v/>
      </c>
      <c r="BL156" s="80" t="str">
        <f>IF(OR($A156="",NOT(ISNUMBER($G156))),"",IF(AND($F156&lt;=BL$6,$G156&gt;=BL$5),IF(BL$5&gt;$N156,5,$K156)*10+IF(AND($F156&gt;=BL$5,$F156&lt;=BL$6),IF(AND($G156&gt;=BL$5,$G156&lt;=BL$6),5,IF($L156=1,2,1)),IF(AND($G156&gt;=BL$5,$G156&lt;=BL$6),IF($M156&gt;0,4,3),0)),IF(AND($D156&lt;=BL$6,$E156&gt;=BL$5),60,0)))</f>
        <v/>
      </c>
      <c r="BM156" s="80" t="str">
        <f>IF(OR($A156="",NOT(ISNUMBER($G156))),"",IF(AND($F156&lt;=BM$6,$G156&gt;=BM$5),IF(BM$5&gt;$N156,5,$K156)*10+IF(AND($F156&gt;=BM$5,$F156&lt;=BM$6),IF(AND($G156&gt;=BM$5,$G156&lt;=BM$6),5,IF($L156=1,2,1)),IF(AND($G156&gt;=BM$5,$G156&lt;=BM$6),IF($M156&gt;0,4,3),0)),IF(AND($D156&lt;=BM$6,$E156&gt;=BM$5),60,0)))</f>
        <v/>
      </c>
      <c r="BN156" s="80" t="str">
        <f>IF(OR($A156="",NOT(ISNUMBER($G156))),"",IF(AND($F156&lt;=BN$6,$G156&gt;=BN$5),IF(BN$5&gt;$N156,5,$K156)*10+IF(AND($F156&gt;=BN$5,$F156&lt;=BN$6),IF(AND($G156&gt;=BN$5,$G156&lt;=BN$6),5,IF($L156=1,2,1)),IF(AND($G156&gt;=BN$5,$G156&lt;=BN$6),IF($M156&gt;0,4,3),0)),IF(AND($D156&lt;=BN$6,$E156&gt;=BN$5),60,0)))</f>
        <v/>
      </c>
      <c r="BO156" s="80" t="str">
        <f>IF(OR($A156="",NOT(ISNUMBER($G156))),"",IF(AND($F156&lt;=BO$6,$G156&gt;=BO$5),IF(BO$5&gt;$N156,5,$K156)*10+IF(AND($F156&gt;=BO$5,$F156&lt;=BO$6),IF(AND($G156&gt;=BO$5,$G156&lt;=BO$6),5,IF($L156=1,2,1)),IF(AND($G156&gt;=BO$5,$G156&lt;=BO$6),IF($M156&gt;0,4,3),0)),IF(AND($D156&lt;=BO$6,$E156&gt;=BO$5),60,0)))</f>
        <v/>
      </c>
      <c r="BP156" s="80" t="str">
        <f>IF(OR($A156="",NOT(ISNUMBER($G156))),"",IF(AND($F156&lt;=BP$6,$G156&gt;=BP$5),IF(BP$5&gt;$N156,5,$K156)*10+IF(AND($F156&gt;=BP$5,$F156&lt;=BP$6),IF(AND($G156&gt;=BP$5,$G156&lt;=BP$6),5,IF($L156=1,2,1)),IF(AND($G156&gt;=BP$5,$G156&lt;=BP$6),IF($M156&gt;0,4,3),0)),IF(AND($D156&lt;=BP$6,$E156&gt;=BP$5),60,0)))</f>
        <v/>
      </c>
      <c r="BQ156" s="80" t="str">
        <f>IF(OR($A156="",NOT(ISNUMBER($G156))),"",IF(AND($F156&lt;=BQ$6,$G156&gt;=BQ$5),IF(BQ$5&gt;$N156,5,$K156)*10+IF(AND($F156&gt;=BQ$5,$F156&lt;=BQ$6),IF(AND($G156&gt;=BQ$5,$G156&lt;=BQ$6),5,IF($L156=1,2,1)),IF(AND($G156&gt;=BQ$5,$G156&lt;=BQ$6),IF($M156&gt;0,4,3),0)),IF(AND($D156&lt;=BQ$6,$E156&gt;=BQ$5),60,0)))</f>
        <v/>
      </c>
      <c r="BR156" s="80" t="str">
        <f>IF(OR($A156="",NOT(ISNUMBER($G156))),"",IF(AND($F156&lt;=BR$6,$G156&gt;=BR$5),IF(BR$5&gt;$N156,5,$K156)*10+IF(AND($F156&gt;=BR$5,$F156&lt;=BR$6),IF(AND($G156&gt;=BR$5,$G156&lt;=BR$6),5,IF($L156=1,2,1)),IF(AND($G156&gt;=BR$5,$G156&lt;=BR$6),IF($M156&gt;0,4,3),0)),IF(AND($D156&lt;=BR$6,$E156&gt;=BR$5),60,0)))</f>
        <v/>
      </c>
      <c r="BS156" s="80" t="str">
        <f>IF(OR($A156="",NOT(ISNUMBER($G156))),"",IF(AND($F156&lt;=BS$6,$G156&gt;=BS$5),IF(BS$5&gt;$N156,5,$K156)*10+IF(AND($F156&gt;=BS$5,$F156&lt;=BS$6),IF(AND($G156&gt;=BS$5,$G156&lt;=BS$6),5,IF($L156=1,2,1)),IF(AND($G156&gt;=BS$5,$G156&lt;=BS$6),IF($M156&gt;0,4,3),0)),IF(AND($D156&lt;=BS$6,$E156&gt;=BS$5),60,0)))</f>
        <v/>
      </c>
      <c r="BT156" s="80" t="str">
        <f>IF(OR($A156="",NOT(ISNUMBER($G156))),"",IF(AND($F156&lt;=BT$6,$G156&gt;=BT$5),IF(BT$5&gt;$N156,5,$K156)*10+IF(AND($F156&gt;=BT$5,$F156&lt;=BT$6),IF(AND($G156&gt;=BT$5,$G156&lt;=BT$6),5,IF($L156=1,2,1)),IF(AND($G156&gt;=BT$5,$G156&lt;=BT$6),IF($M156&gt;0,4,3),0)),IF(AND($D156&lt;=BT$6,$E156&gt;=BT$5),60,0)))</f>
        <v/>
      </c>
      <c r="BU156" s="80" t="str">
        <f>IF(OR($A156="",NOT(ISNUMBER($G156))),"",IF(AND($F156&lt;=BU$6,$G156&gt;=BU$5),IF(BU$5&gt;$N156,5,$K156)*10+IF(AND($F156&gt;=BU$5,$F156&lt;=BU$6),IF(AND($G156&gt;=BU$5,$G156&lt;=BU$6),5,IF($L156=1,2,1)),IF(AND($G156&gt;=BU$5,$G156&lt;=BU$6),IF($M156&gt;0,4,3),0)),IF(AND($D156&lt;=BU$6,$E156&gt;=BU$5),60,0)))</f>
        <v/>
      </c>
      <c r="BV156" s="80" t="str">
        <f>IF(OR($A156="",NOT(ISNUMBER($G156))),"",IF(AND($F156&lt;=BV$6,$G156&gt;=BV$5),IF(BV$5&gt;$N156,5,$K156)*10+IF(AND($F156&gt;=BV$5,$F156&lt;=BV$6),IF(AND($G156&gt;=BV$5,$G156&lt;=BV$6),5,IF($L156=1,2,1)),IF(AND($G156&gt;=BV$5,$G156&lt;=BV$6),IF($M156&gt;0,4,3),0)),IF(AND($D156&lt;=BV$6,$E156&gt;=BV$5),60,0)))</f>
        <v/>
      </c>
      <c r="BW156" s="80" t="str">
        <f>IF(OR($A156="",NOT(ISNUMBER($G156))),"",IF(AND($F156&lt;=BW$6,$G156&gt;=BW$5),IF(BW$5&gt;$N156,5,$K156)*10+IF(AND($F156&gt;=BW$5,$F156&lt;=BW$6),IF(AND($G156&gt;=BW$5,$G156&lt;=BW$6),5,IF($L156=1,2,1)),IF(AND($G156&gt;=BW$5,$G156&lt;=BW$6),IF($M156&gt;0,4,3),0)),IF(AND($D156&lt;=BW$6,$E156&gt;=BW$5),60,0)))</f>
        <v/>
      </c>
      <c r="BX156" s="80" t="str">
        <f>IF(OR($A156="",NOT(ISNUMBER($G156))),"",IF(AND($F156&lt;=BX$6,$G156&gt;=BX$5),IF(BX$5&gt;$N156,5,$K156)*10+IF(AND($F156&gt;=BX$5,$F156&lt;=BX$6),IF(AND($G156&gt;=BX$5,$G156&lt;=BX$6),5,IF($L156=1,2,1)),IF(AND($G156&gt;=BX$5,$G156&lt;=BX$6),IF($M156&gt;0,4,3),0)),IF(AND($D156&lt;=BX$6,$E156&gt;=BX$5),60,0)))</f>
        <v/>
      </c>
      <c r="BY156" s="80" t="str">
        <f>IF(OR($A156="",NOT(ISNUMBER($G156))),"",IF(AND($F156&lt;=BY$6,$G156&gt;=BY$5),IF(BY$5&gt;$N156,5,$K156)*10+IF(AND($F156&gt;=BY$5,$F156&lt;=BY$6),IF(AND($G156&gt;=BY$5,$G156&lt;=BY$6),5,IF($L156=1,2,1)),IF(AND($G156&gt;=BY$5,$G156&lt;=BY$6),IF($M156&gt;0,4,3),0)),IF(AND($D156&lt;=BY$6,$E156&gt;=BY$5),60,0)))</f>
        <v/>
      </c>
      <c r="BZ156" s="80" t="str">
        <f>IF(OR($A156="",NOT(ISNUMBER($G156))),"",IF(AND($F156&lt;=BZ$6,$G156&gt;=BZ$5),IF(BZ$5&gt;$N156,5,$K156)*10+IF(AND($F156&gt;=BZ$5,$F156&lt;=BZ$6),IF(AND($G156&gt;=BZ$5,$G156&lt;=BZ$6),5,IF($L156=1,2,1)),IF(AND($G156&gt;=BZ$5,$G156&lt;=BZ$6),IF($M156&gt;0,4,3),0)),IF(AND($D156&lt;=BZ$6,$E156&gt;=BZ$5),60,0)))</f>
        <v/>
      </c>
      <c r="CA156" s="80" t="str">
        <f>IF(OR($A156="",NOT(ISNUMBER($G156))),"",IF(AND($F156&lt;=CA$6,$G156&gt;=CA$5),IF(CA$5&gt;$N156,5,$K156)*10+IF(AND($F156&gt;=CA$5,$F156&lt;=CA$6),IF(AND($G156&gt;=CA$5,$G156&lt;=CA$6),5,IF($L156=1,2,1)),IF(AND($G156&gt;=CA$5,$G156&lt;=CA$6),IF($M156&gt;0,4,3),0)),IF(AND($D156&lt;=CA$6,$E156&gt;=CA$5),60,0)))</f>
        <v/>
      </c>
      <c r="CB156" s="80" t="str">
        <f>IF(OR($A156="",NOT(ISNUMBER($G156))),"",IF(AND($F156&lt;=CB$6,$G156&gt;=CB$5),IF(CB$5&gt;$N156,5,$K156)*10+IF(AND($F156&gt;=CB$5,$F156&lt;=CB$6),IF(AND($G156&gt;=CB$5,$G156&lt;=CB$6),5,IF($L156=1,2,1)),IF(AND($G156&gt;=CB$5,$G156&lt;=CB$6),IF($M156&gt;0,4,3),0)),IF(AND($D156&lt;=CB$6,$E156&gt;=CB$5),60,0)))</f>
        <v/>
      </c>
      <c r="CC156" s="80" t="str">
        <f>IF(OR($A156="",NOT(ISNUMBER($G156))),"",IF(AND($F156&lt;=CC$6,$G156&gt;=CC$5),IF(CC$5&gt;$N156,5,$K156)*10+IF(AND($F156&gt;=CC$5,$F156&lt;=CC$6),IF(AND($G156&gt;=CC$5,$G156&lt;=CC$6),5,IF($L156=1,2,1)),IF(AND($G156&gt;=CC$5,$G156&lt;=CC$6),IF($M156&gt;0,4,3),0)),IF(AND($D156&lt;=CC$6,$E156&gt;=CC$5),60,0)))</f>
        <v/>
      </c>
      <c r="CD156" s="80" t="str">
        <f>IF(OR($A156="",NOT(ISNUMBER($G156))),"",IF(AND($F156&lt;=CD$6,$G156&gt;=CD$5),IF(CD$5&gt;$N156,5,$K156)*10+IF(AND($F156&gt;=CD$5,$F156&lt;=CD$6),IF(AND($G156&gt;=CD$5,$G156&lt;=CD$6),5,IF($L156=1,2,1)),IF(AND($G156&gt;=CD$5,$G156&lt;=CD$6),IF($M156&gt;0,4,3),0)),IF(AND($D156&lt;=CD$6,$E156&gt;=CD$5),60,0)))</f>
        <v/>
      </c>
      <c r="CE156" s="80" t="str">
        <f>IF(OR($A156="",NOT(ISNUMBER($G156))),"",IF(AND($F156&lt;=CE$6,$G156&gt;=CE$5),IF(CE$5&gt;$N156,5,$K156)*10+IF(AND($F156&gt;=CE$5,$F156&lt;=CE$6),IF(AND($G156&gt;=CE$5,$G156&lt;=CE$6),5,IF($L156=1,2,1)),IF(AND($G156&gt;=CE$5,$G156&lt;=CE$6),IF($M156&gt;0,4,3),0)),IF(AND($D156&lt;=CE$6,$E156&gt;=CE$5),60,0)))</f>
        <v/>
      </c>
      <c r="CF156" s="80" t="str">
        <f>IF(OR($A156="",NOT(ISNUMBER($G156))),"",IF(AND($F156&lt;=CF$6,$G156&gt;=CF$5),IF(CF$5&gt;$N156,5,$K156)*10+IF(AND($F156&gt;=CF$5,$F156&lt;=CF$6),IF(AND($G156&gt;=CF$5,$G156&lt;=CF$6),5,IF($L156=1,2,1)),IF(AND($G156&gt;=CF$5,$G156&lt;=CF$6),IF($M156&gt;0,4,3),0)),IF(AND($D156&lt;=CF$6,$E156&gt;=CF$5),60,0)))</f>
        <v/>
      </c>
      <c r="CG156" s="80" t="str">
        <f>IF(OR($A156="",NOT(ISNUMBER($G156))),"",IF(AND($F156&lt;=CG$6,$G156&gt;=CG$5),IF(CG$5&gt;$N156,5,$K156)*10+IF(AND($F156&gt;=CG$5,$F156&lt;=CG$6),IF(AND($G156&gt;=CG$5,$G156&lt;=CG$6),5,IF($L156=1,2,1)),IF(AND($G156&gt;=CG$5,$G156&lt;=CG$6),IF($M156&gt;0,4,3),0)),IF(AND($D156&lt;=CG$6,$E156&gt;=CG$5),60,0)))</f>
        <v/>
      </c>
      <c r="CH156" s="80" t="str">
        <f>IF(OR($A156="",NOT(ISNUMBER($G156))),"",IF(AND($F156&lt;=CH$6,$G156&gt;=CH$5),IF(CH$5&gt;$N156,5,$K156)*10+IF(AND($F156&gt;=CH$5,$F156&lt;=CH$6),IF(AND($G156&gt;=CH$5,$G156&lt;=CH$6),5,IF($L156=1,2,1)),IF(AND($G156&gt;=CH$5,$G156&lt;=CH$6),IF($M156&gt;0,4,3),0)),IF(AND($D156&lt;=CH$6,$E156&gt;=CH$5),60,0)))</f>
        <v/>
      </c>
      <c r="CI156" s="80" t="str">
        <f>IF(OR($A156="",NOT(ISNUMBER($G156))),"",IF(AND($F156&lt;=CI$6,$G156&gt;=CI$5),IF(CI$5&gt;$N156,5,$K156)*10+IF(AND($F156&gt;=CI$5,$F156&lt;=CI$6),IF(AND($G156&gt;=CI$5,$G156&lt;=CI$6),5,IF($L156=1,2,1)),IF(AND($G156&gt;=CI$5,$G156&lt;=CI$6),IF($M156&gt;0,4,3),0)),IF(AND($D156&lt;=CI$6,$E156&gt;=CI$5),60,0)))</f>
        <v/>
      </c>
      <c r="CJ156" s="80" t="str">
        <f>IF(OR($A156="",NOT(ISNUMBER($G156))),"",IF(AND($F156&lt;=CJ$6,$G156&gt;=CJ$5),IF(CJ$5&gt;$N156,5,$K156)*10+IF(AND($F156&gt;=CJ$5,$F156&lt;=CJ$6),IF(AND($G156&gt;=CJ$5,$G156&lt;=CJ$6),5,IF($L156=1,2,1)),IF(AND($G156&gt;=CJ$5,$G156&lt;=CJ$6),IF($M156&gt;0,4,3),0)),IF(AND($D156&lt;=CJ$6,$E156&gt;=CJ$5),60,0)))</f>
        <v/>
      </c>
      <c r="CK156" s="80" t="str">
        <f>IF(OR($A156="",NOT(ISNUMBER($G156))),"",IF(AND($F156&lt;=CK$6,$G156&gt;=CK$5),IF(CK$5&gt;$N156,5,$K156)*10+IF(AND($F156&gt;=CK$5,$F156&lt;=CK$6),IF(AND($G156&gt;=CK$5,$G156&lt;=CK$6),5,IF($L156=1,2,1)),IF(AND($G156&gt;=CK$5,$G156&lt;=CK$6),IF($M156&gt;0,4,3),0)),IF(AND($D156&lt;=CK$6,$E156&gt;=CK$5),60,0)))</f>
        <v/>
      </c>
      <c r="CL156" s="80" t="str">
        <f>IF(OR($A156="",NOT(ISNUMBER($G156))),"",IF(AND($F156&lt;=CL$6,$G156&gt;=CL$5),IF(CL$5&gt;$N156,5,$K156)*10+IF(AND($F156&gt;=CL$5,$F156&lt;=CL$6),IF(AND($G156&gt;=CL$5,$G156&lt;=CL$6),5,IF($L156=1,2,1)),IF(AND($G156&gt;=CL$5,$G156&lt;=CL$6),IF($M156&gt;0,4,3),0)),IF(AND($D156&lt;=CL$6,$E156&gt;=CL$5),60,0)))</f>
        <v/>
      </c>
      <c r="CM156" s="80" t="str">
        <f>IF(OR($A156="",NOT(ISNUMBER($G156))),"",IF(AND($F156&lt;=CM$6,$G156&gt;=CM$5),IF(CM$5&gt;$N156,5,$K156)*10+IF(AND($F156&gt;=CM$5,$F156&lt;=CM$6),IF(AND($G156&gt;=CM$5,$G156&lt;=CM$6),5,IF($L156=1,2,1)),IF(AND($G156&gt;=CM$5,$G156&lt;=CM$6),IF($M156&gt;0,4,3),0)),IF(AND($D156&lt;=CM$6,$E156&gt;=CM$5),60,0)))</f>
        <v/>
      </c>
      <c r="CN156" s="80" t="str">
        <f>IF(OR($A156="",NOT(ISNUMBER($G156))),"",IF(AND($F156&lt;=CN$6,$G156&gt;=CN$5),IF(CN$5&gt;$N156,5,$K156)*10+IF(AND($F156&gt;=CN$5,$F156&lt;=CN$6),IF(AND($G156&gt;=CN$5,$G156&lt;=CN$6),5,IF($L156=1,2,1)),IF(AND($G156&gt;=CN$5,$G156&lt;=CN$6),IF($M156&gt;0,4,3),0)),IF(AND($D156&lt;=CN$6,$E156&gt;=CN$5),60,0)))</f>
        <v/>
      </c>
      <c r="CO156" s="80" t="str">
        <f>IF(OR($A156="",NOT(ISNUMBER($G156))),"",IF(AND($F156&lt;=CO$6,$G156&gt;=CO$5),IF(CO$5&gt;$N156,5,$K156)*10+IF(AND($F156&gt;=CO$5,$F156&lt;=CO$6),IF(AND($G156&gt;=CO$5,$G156&lt;=CO$6),5,IF($L156=1,2,1)),IF(AND($G156&gt;=CO$5,$G156&lt;=CO$6),IF($M156&gt;0,4,3),0)),IF(AND($D156&lt;=CO$6,$E156&gt;=CO$5),60,0)))</f>
        <v/>
      </c>
      <c r="CP156" s="80" t="str">
        <f>IF(OR($A156="",NOT(ISNUMBER($G156))),"",IF(AND($F156&lt;=CP$6,$G156&gt;=CP$5),IF(CP$5&gt;$N156,5,$K156)*10+IF(AND($F156&gt;=CP$5,$F156&lt;=CP$6),IF(AND($G156&gt;=CP$5,$G156&lt;=CP$6),5,IF($L156=1,2,1)),IF(AND($G156&gt;=CP$5,$G156&lt;=CP$6),IF($M156&gt;0,4,3),0)),IF(AND($D156&lt;=CP$6,$E156&gt;=CP$5),60,0)))</f>
        <v/>
      </c>
      <c r="CQ156" s="80" t="str">
        <f>IF(OR($A156="",NOT(ISNUMBER($G156))),"",IF(AND($F156&lt;=CQ$6,$G156&gt;=CQ$5),IF(CQ$5&gt;$N156,5,$K156)*10+IF(AND($F156&gt;=CQ$5,$F156&lt;=CQ$6),IF(AND($G156&gt;=CQ$5,$G156&lt;=CQ$6),5,IF($L156=1,2,1)),IF(AND($G156&gt;=CQ$5,$G156&lt;=CQ$6),IF($M156&gt;0,4,3),0)),IF(AND($D156&lt;=CQ$6,$E156&gt;=CQ$5),60,0)))</f>
        <v/>
      </c>
      <c r="CR156" s="80" t="str">
        <f>IF(OR($A156="",NOT(ISNUMBER($G156))),"",IF(AND($F156&lt;=CR$6,$G156&gt;=CR$5),IF(CR$5&gt;$N156,5,$K156)*10+IF(AND($F156&gt;=CR$5,$F156&lt;=CR$6),IF(AND($G156&gt;=CR$5,$G156&lt;=CR$6),5,IF($L156=1,2,1)),IF(AND($G156&gt;=CR$5,$G156&lt;=CR$6),IF($M156&gt;0,4,3),0)),IF(AND($D156&lt;=CR$6,$E156&gt;=CR$5),60,0)))</f>
        <v/>
      </c>
      <c r="CS156" s="80" t="str">
        <f>IF(OR($A156="",NOT(ISNUMBER($G156))),"",IF(AND($F156&lt;=CS$6,$G156&gt;=CS$5),IF(CS$5&gt;$N156,5,$K156)*10+IF(AND($F156&gt;=CS$5,$F156&lt;=CS$6),IF(AND($G156&gt;=CS$5,$G156&lt;=CS$6),5,IF($L156=1,2,1)),IF(AND($G156&gt;=CS$5,$G156&lt;=CS$6),IF($M156&gt;0,4,3),0)),IF(AND($D156&lt;=CS$6,$E156&gt;=CS$5),60,0)))</f>
        <v/>
      </c>
      <c r="CT156" s="80" t="str">
        <f>IF(OR($A156="",NOT(ISNUMBER($G156))),"",IF(AND($F156&lt;=CT$6,$G156&gt;=CT$5),IF(CT$5&gt;$N156,5,$K156)*10+IF(AND($F156&gt;=CT$5,$F156&lt;=CT$6),IF(AND($G156&gt;=CT$5,$G156&lt;=CT$6),5,IF($L156=1,2,1)),IF(AND($G156&gt;=CT$5,$G156&lt;=CT$6),IF($M156&gt;0,4,3),0)),IF(AND($D156&lt;=CT$6,$E156&gt;=CT$5),60,0)))</f>
        <v/>
      </c>
      <c r="CU156" s="80" t="str">
        <f>IF(OR($A156="",NOT(ISNUMBER($G156))),"",IF(AND($F156&lt;=CU$6,$G156&gt;=CU$5),IF(CU$5&gt;$N156,5,$K156)*10+IF(AND($F156&gt;=CU$5,$F156&lt;=CU$6),IF(AND($G156&gt;=CU$5,$G156&lt;=CU$6),5,IF($L156=1,2,1)),IF(AND($G156&gt;=CU$5,$G156&lt;=CU$6),IF($M156&gt;0,4,3),0)),IF(AND($D156&lt;=CU$6,$E156&gt;=CU$5),60,0)))</f>
        <v/>
      </c>
      <c r="CV156" s="80" t="str">
        <f>IF(OR($A156="",NOT(ISNUMBER($G156))),"",IF(AND($F156&lt;=CV$6,$G156&gt;=CV$5),IF(CV$5&gt;$N156,5,$K156)*10+IF(AND($F156&gt;=CV$5,$F156&lt;=CV$6),IF(AND($G156&gt;=CV$5,$G156&lt;=CV$6),5,IF($L156=1,2,1)),IF(AND($G156&gt;=CV$5,$G156&lt;=CV$6),IF($M156&gt;0,4,3),0)),IF(AND($D156&lt;=CV$6,$E156&gt;=CV$5),60,0)))</f>
        <v/>
      </c>
      <c r="CW156" s="80" t="str">
        <f>IF(OR($A156="",NOT(ISNUMBER($G156))),"",IF(AND($F156&lt;=CW$6,$G156&gt;=CW$5),IF(CW$5&gt;$N156,5,$K156)*10+IF(AND($F156&gt;=CW$5,$F156&lt;=CW$6),IF(AND($G156&gt;=CW$5,$G156&lt;=CW$6),5,IF($L156=1,2,1)),IF(AND($G156&gt;=CW$5,$G156&lt;=CW$6),IF($M156&gt;0,4,3),0)),IF(AND($D156&lt;=CW$6,$E156&gt;=CW$5),60,0)))</f>
        <v/>
      </c>
      <c r="CX156" s="80" t="str">
        <f>IF(OR($A156="",NOT(ISNUMBER($G156))),"",IF(AND($F156&lt;=CX$6,$G156&gt;=CX$5),IF(CX$5&gt;$N156,5,$K156)*10+IF(AND($F156&gt;=CX$5,$F156&lt;=CX$6),IF(AND($G156&gt;=CX$5,$G156&lt;=CX$6),5,IF($L156=1,2,1)),IF(AND($G156&gt;=CX$5,$G156&lt;=CX$6),IF($M156&gt;0,4,3),0)),IF(AND($D156&lt;=CX$6,$E156&gt;=CX$5),60,0)))</f>
        <v/>
      </c>
      <c r="CY156" s="80" t="str">
        <f>IF(OR($A156="",NOT(ISNUMBER($G156))),"",IF(AND($F156&lt;=CY$6,$G156&gt;=CY$5),IF(CY$5&gt;$N156,5,$K156)*10+IF(AND($F156&gt;=CY$5,$F156&lt;=CY$6),IF(AND($G156&gt;=CY$5,$G156&lt;=CY$6),5,IF($L156=1,2,1)),IF(AND($G156&gt;=CY$5,$G156&lt;=CY$6),IF($M156&gt;0,4,3),0)),IF(AND($D156&lt;=CY$6,$E156&gt;=CY$5),60,0)))</f>
        <v/>
      </c>
      <c r="CZ156" s="80" t="str">
        <f>IF(OR($A156="",NOT(ISNUMBER($G156))),"",IF(AND($F156&lt;=CZ$6,$G156&gt;=CZ$5),IF(CZ$5&gt;$N156,5,$K156)*10+IF(AND($F156&gt;=CZ$5,$F156&lt;=CZ$6),IF(AND($G156&gt;=CZ$5,$G156&lt;=CZ$6),5,IF($L156=1,2,1)),IF(AND($G156&gt;=CZ$5,$G156&lt;=CZ$6),IF($M156&gt;0,4,3),0)),IF(AND($D156&lt;=CZ$6,$E156&gt;=CZ$5),60,0)))</f>
        <v/>
      </c>
      <c r="DA156" s="80" t="str">
        <f>IF(OR($A156="",NOT(ISNUMBER($G156))),"",IF(AND($F156&lt;=DA$6,$G156&gt;=DA$5),IF(DA$5&gt;$N156,5,$K156)*10+IF(AND($F156&gt;=DA$5,$F156&lt;=DA$6),IF(AND($G156&gt;=DA$5,$G156&lt;=DA$6),5,IF($L156=1,2,1)),IF(AND($G156&gt;=DA$5,$G156&lt;=DA$6),IF($M156&gt;0,4,3),0)),IF(AND($D156&lt;=DA$6,$E156&gt;=DA$5),60,0)))</f>
        <v/>
      </c>
      <c r="DB156" s="80" t="str">
        <f>IF(OR($A156="",NOT(ISNUMBER($G156))),"",IF(AND($F156&lt;=DB$6,$G156&gt;=DB$5),IF(DB$5&gt;$N156,5,$K156)*10+IF(AND($F156&gt;=DB$5,$F156&lt;=DB$6),IF(AND($G156&gt;=DB$5,$G156&lt;=DB$6),5,IF($L156=1,2,1)),IF(AND($G156&gt;=DB$5,$G156&lt;=DB$6),IF($M156&gt;0,4,3),0)),IF(AND($D156&lt;=DB$6,$E156&gt;=DB$5),60,0)))</f>
        <v/>
      </c>
      <c r="DC156" s="80" t="str">
        <f>IF(OR($A156="",NOT(ISNUMBER($G156))),"",IF(AND($F156&lt;=DC$6,$G156&gt;=DC$5),IF(DC$5&gt;$N156,5,$K156)*10+IF(AND($F156&gt;=DC$5,$F156&lt;=DC$6),IF(AND($G156&gt;=DC$5,$G156&lt;=DC$6),5,IF($L156=1,2,1)),IF(AND($G156&gt;=DC$5,$G156&lt;=DC$6),IF($M156&gt;0,4,3),0)),IF(AND($D156&lt;=DC$6,$E156&gt;=DC$5),60,0)))</f>
        <v/>
      </c>
      <c r="DD156" s="80" t="str">
        <f>IF(OR($A156="",NOT(ISNUMBER($G156))),"",IF(AND($F156&lt;=DD$6,$G156&gt;=DD$5),IF(DD$5&gt;$N156,5,$K156)*10+IF(AND($F156&gt;=DD$5,$F156&lt;=DD$6),IF(AND($G156&gt;=DD$5,$G156&lt;=DD$6),5,IF($L156=1,2,1)),IF(AND($G156&gt;=DD$5,$G156&lt;=DD$6),IF($M156&gt;0,4,3),0)),IF(AND($D156&lt;=DD$6,$E156&gt;=DD$5),60,0)))</f>
        <v/>
      </c>
      <c r="DE156" s="80" t="str">
        <f>IF(OR($A156="",NOT(ISNUMBER($G156))),"",IF(AND($F156&lt;=DE$6,$G156&gt;=DE$5),IF(DE$5&gt;$N156,5,$K156)*10+IF(AND($F156&gt;=DE$5,$F156&lt;=DE$6),IF(AND($G156&gt;=DE$5,$G156&lt;=DE$6),5,IF($L156=1,2,1)),IF(AND($G156&gt;=DE$5,$G156&lt;=DE$6),IF($M156&gt;0,4,3),0)),IF(AND($D156&lt;=DE$6,$E156&gt;=DE$5),60,0)))</f>
        <v/>
      </c>
      <c r="DF156" s="80" t="str">
        <f>IF(OR($A156="",NOT(ISNUMBER($G156))),"",IF(AND($F156&lt;=DF$6,$G156&gt;=DF$5),IF(DF$5&gt;$N156,5,$K156)*10+IF(AND($F156&gt;=DF$5,$F156&lt;=DF$6),IF(AND($G156&gt;=DF$5,$G156&lt;=DF$6),5,IF($L156=1,2,1)),IF(AND($G156&gt;=DF$5,$G156&lt;=DF$6),IF($M156&gt;0,4,3),0)),IF(AND($D156&lt;=DF$6,$E156&gt;=DF$5),60,0)))</f>
        <v/>
      </c>
      <c r="DG156" s="80" t="str">
        <f>IF(OR($A156="",NOT(ISNUMBER($G156))),"",IF(AND($F156&lt;=DG$6,$G156&gt;=DG$5),IF(DG$5&gt;$N156,5,$K156)*10+IF(AND($F156&gt;=DG$5,$F156&lt;=DG$6),IF(AND($G156&gt;=DG$5,$G156&lt;=DG$6),5,IF($L156=1,2,1)),IF(AND($G156&gt;=DG$5,$G156&lt;=DG$6),IF($M156&gt;0,4,3),0)),IF(AND($D156&lt;=DG$6,$E156&gt;=DG$5),60,0)))</f>
        <v/>
      </c>
      <c r="DH156" s="80" t="str">
        <f>IF(OR($A156="",NOT(ISNUMBER($G156))),"",IF(AND($F156&lt;=DH$6,$G156&gt;=DH$5),IF(DH$5&gt;$N156,5,$K156)*10+IF(AND($F156&gt;=DH$5,$F156&lt;=DH$6),IF(AND($G156&gt;=DH$5,$G156&lt;=DH$6),5,IF($L156=1,2,1)),IF(AND($G156&gt;=DH$5,$G156&lt;=DH$6),IF($M156&gt;0,4,3),0)),IF(AND($D156&lt;=DH$6,$E156&gt;=DH$5),60,0)))</f>
        <v/>
      </c>
      <c r="DI156" s="80" t="str">
        <f>IF(OR($A156="",NOT(ISNUMBER($G156))),"",IF(AND($F156&lt;=DI$6,$G156&gt;=DI$5),IF(DI$5&gt;$N156,5,$K156)*10+IF(AND($F156&gt;=DI$5,$F156&lt;=DI$6),IF(AND($G156&gt;=DI$5,$G156&lt;=DI$6),5,IF($L156=1,2,1)),IF(AND($G156&gt;=DI$5,$G156&lt;=DI$6),IF($M156&gt;0,4,3),0)),IF(AND($D156&lt;=DI$6,$E156&gt;=DI$5),60,0)))</f>
        <v/>
      </c>
      <c r="DJ156" s="80" t="str">
        <f>IF(OR($A156="",NOT(ISNUMBER($G156))),"",IF(AND($F156&lt;=DJ$6,$G156&gt;=DJ$5),IF(DJ$5&gt;$N156,5,$K156)*10+IF(AND($F156&gt;=DJ$5,$F156&lt;=DJ$6),IF(AND($G156&gt;=DJ$5,$G156&lt;=DJ$6),5,IF($L156=1,2,1)),IF(AND($G156&gt;=DJ$5,$G156&lt;=DJ$6),IF($M156&gt;0,4,3),0)),IF(AND($D156&lt;=DJ$6,$E156&gt;=DJ$5),60,0)))</f>
        <v/>
      </c>
      <c r="DK156" s="80" t="str">
        <f>IF(OR($A156="",NOT(ISNUMBER($G156))),"",IF(AND($F156&lt;=DK$6,$G156&gt;=DK$5),IF(DK$5&gt;$N156,5,$K156)*10+IF(AND($F156&gt;=DK$5,$F156&lt;=DK$6),IF(AND($G156&gt;=DK$5,$G156&lt;=DK$6),5,IF($L156=1,2,1)),IF(AND($G156&gt;=DK$5,$G156&lt;=DK$6),IF($M156&gt;0,4,3),0)),IF(AND($D156&lt;=DK$6,$E156&gt;=DK$5),60,0)))</f>
        <v/>
      </c>
      <c r="DL156" s="80" t="str">
        <f>IF(OR($A156="",NOT(ISNUMBER($G156))),"",IF(AND($F156&lt;=DL$6,$G156&gt;=DL$5),IF(DL$5&gt;$N156,5,$K156)*10+IF(AND($F156&gt;=DL$5,$F156&lt;=DL$6),IF(AND($G156&gt;=DL$5,$G156&lt;=DL$6),5,IF($L156=1,2,1)),IF(AND($G156&gt;=DL$5,$G156&lt;=DL$6),IF($M156&gt;0,4,3),0)),IF(AND($D156&lt;=DL$6,$E156&gt;=DL$5),60,0)))</f>
        <v/>
      </c>
      <c r="DM156" s="80" t="str">
        <f>IF(OR($A156="",NOT(ISNUMBER($G156))),"",IF(AND($F156&lt;=DM$6,$G156&gt;=DM$5),IF(DM$5&gt;$N156,5,$K156)*10+IF(AND($F156&gt;=DM$5,$F156&lt;=DM$6),IF(AND($G156&gt;=DM$5,$G156&lt;=DM$6),5,IF($L156=1,2,1)),IF(AND($G156&gt;=DM$5,$G156&lt;=DM$6),IF($M156&gt;0,4,3),0)),IF(AND($D156&lt;=DM$6,$E156&gt;=DM$5),60,0)))</f>
        <v/>
      </c>
      <c r="DN156" s="80" t="str">
        <f>IF(OR($A156="",NOT(ISNUMBER($G156))),"",IF(AND($F156&lt;=DN$6,$G156&gt;=DN$5),IF(DN$5&gt;$N156,5,$K156)*10+IF(AND($F156&gt;=DN$5,$F156&lt;=DN$6),IF(AND($G156&gt;=DN$5,$G156&lt;=DN$6),5,IF($L156=1,2,1)),IF(AND($G156&gt;=DN$5,$G156&lt;=DN$6),IF($M156&gt;0,4,3),0)),IF(AND($D156&lt;=DN$6,$E156&gt;=DN$5),60,0)))</f>
        <v/>
      </c>
      <c r="DO156" s="80" t="str">
        <f>IF(OR($A156="",NOT(ISNUMBER($G156))),"",IF(AND($F156&lt;=DO$6,$G156&gt;=DO$5),IF(DO$5&gt;$N156,5,$K156)*10+IF(AND($F156&gt;=DO$5,$F156&lt;=DO$6),IF(AND($G156&gt;=DO$5,$G156&lt;=DO$6),5,IF($L156=1,2,1)),IF(AND($G156&gt;=DO$5,$G156&lt;=DO$6),IF($M156&gt;0,4,3),0)),IF(AND($D156&lt;=DO$6,$E156&gt;=DO$5),60,0)))</f>
        <v/>
      </c>
      <c r="DP156" s="80" t="str">
        <f>IF(OR($A156="",NOT(ISNUMBER($G156))),"",IF(AND($F156&lt;=DP$6,$G156&gt;=DP$5),IF(DP$5&gt;$N156,5,$K156)*10+IF(AND($F156&gt;=DP$5,$F156&lt;=DP$6),IF(AND($G156&gt;=DP$5,$G156&lt;=DP$6),5,IF($L156=1,2,1)),IF(AND($G156&gt;=DP$5,$G156&lt;=DP$6),IF($M156&gt;0,4,3),0)),IF(AND($D156&lt;=DP$6,$E156&gt;=DP$5),60,0)))</f>
        <v/>
      </c>
      <c r="DQ156" s="80" t="str">
        <f>IF(OR($A156="",NOT(ISNUMBER($G156))),"",IF(AND($F156&lt;=DQ$6,$G156&gt;=DQ$5),IF(DQ$5&gt;$N156,5,$K156)*10+IF(AND($F156&gt;=DQ$5,$F156&lt;=DQ$6),IF(AND($G156&gt;=DQ$5,$G156&lt;=DQ$6),5,IF($L156=1,2,1)),IF(AND($G156&gt;=DQ$5,$G156&lt;=DQ$6),IF($M156&gt;0,4,3),0)),IF(AND($D156&lt;=DQ$6,$E156&gt;=DQ$5),60,0)))</f>
        <v/>
      </c>
      <c r="DR156" s="80" t="str">
        <f>IF(OR($A156="",NOT(ISNUMBER($G156))),"",IF(AND($F156&lt;=DR$6,$G156&gt;=DR$5),IF(DR$5&gt;$N156,5,$K156)*10+IF(AND($F156&gt;=DR$5,$F156&lt;=DR$6),IF(AND($G156&gt;=DR$5,$G156&lt;=DR$6),5,IF($L156=1,2,1)),IF(AND($G156&gt;=DR$5,$G156&lt;=DR$6),IF($M156&gt;0,4,3),0)),IF(AND($D156&lt;=DR$6,$E156&gt;=DR$5),60,0)))</f>
        <v/>
      </c>
      <c r="DS156" s="80" t="str">
        <f>IF(OR($A156="",NOT(ISNUMBER($G156))),"",IF(AND($F156&lt;=DS$6,$G156&gt;=DS$5),IF(DS$5&gt;$N156,5,$K156)*10+IF(AND($F156&gt;=DS$5,$F156&lt;=DS$6),IF(AND($G156&gt;=DS$5,$G156&lt;=DS$6),5,IF($L156=1,2,1)),IF(AND($G156&gt;=DS$5,$G156&lt;=DS$6),IF($M156&gt;0,4,3),0)),IF(AND($D156&lt;=DS$6,$E156&gt;=DS$5),60,0)))</f>
        <v/>
      </c>
      <c r="DT156" s="80" t="str">
        <f>IF(OR($A156="",NOT(ISNUMBER($G156))),"",IF(AND($F156&lt;=DT$6,$G156&gt;=DT$5),IF(DT$5&gt;$N156,5,$K156)*10+IF(AND($F156&gt;=DT$5,$F156&lt;=DT$6),IF(AND($G156&gt;=DT$5,$G156&lt;=DT$6),5,IF($L156=1,2,1)),IF(AND($G156&gt;=DT$5,$G156&lt;=DT$6),IF($M156&gt;0,4,3),0)),IF(AND($D156&lt;=DT$6,$E156&gt;=DT$5),60,0)))</f>
        <v/>
      </c>
      <c r="DU156" s="80" t="str">
        <f>IF(OR($A156="",NOT(ISNUMBER($G156))),"",IF(AND($F156&lt;=DU$6,$G156&gt;=DU$5),IF(DU$5&gt;$N156,5,$K156)*10+IF(AND($F156&gt;=DU$5,$F156&lt;=DU$6),IF(AND($G156&gt;=DU$5,$G156&lt;=DU$6),5,IF($L156=1,2,1)),IF(AND($G156&gt;=DU$5,$G156&lt;=DU$6),IF($M156&gt;0,4,3),0)),IF(AND($D156&lt;=DU$6,$E156&gt;=DU$5),60,0)))</f>
        <v/>
      </c>
      <c r="DV156" s="80" t="str">
        <f>IF(OR($A156="",NOT(ISNUMBER($G156))),"",IF(AND($F156&lt;=DV$6,$G156&gt;=DV$5),IF(DV$5&gt;$N156,5,$K156)*10+IF(AND($F156&gt;=DV$5,$F156&lt;=DV$6),IF(AND($G156&gt;=DV$5,$G156&lt;=DV$6),5,IF($L156=1,2,1)),IF(AND($G156&gt;=DV$5,$G156&lt;=DV$6),IF($M156&gt;0,4,3),0)),IF(AND($D156&lt;=DV$6,$E156&gt;=DV$5),60,0)))</f>
        <v/>
      </c>
      <c r="DW156" s="80" t="str">
        <f>IF(OR($A156="",NOT(ISNUMBER($G156))),"",IF(AND($F156&lt;=DW$6,$G156&gt;=DW$5),IF(DW$5&gt;$N156,5,$K156)*10+IF(AND($F156&gt;=DW$5,$F156&lt;=DW$6),IF(AND($G156&gt;=DW$5,$G156&lt;=DW$6),5,IF($L156=1,2,1)),IF(AND($G156&gt;=DW$5,$G156&lt;=DW$6),IF($M156&gt;0,4,3),0)),IF(AND($D156&lt;=DW$6,$E156&gt;=DW$5),60,0)))</f>
        <v/>
      </c>
      <c r="DX156" s="80" t="str">
        <f>IF(OR($A156="",NOT(ISNUMBER($G156))),"",IF(AND($F156&lt;=DX$6,$G156&gt;=DX$5),IF(DX$5&gt;$N156,5,$K156)*10+IF(AND($F156&gt;=DX$5,$F156&lt;=DX$6),IF(AND($G156&gt;=DX$5,$G156&lt;=DX$6),5,IF($L156=1,2,1)),IF(AND($G156&gt;=DX$5,$G156&lt;=DX$6),IF($M156&gt;0,4,3),0)),IF(AND($D156&lt;=DX$6,$E156&gt;=DX$5),60,0)))</f>
        <v/>
      </c>
      <c r="DY156" s="80" t="str">
        <f>IF(OR($A156="",NOT(ISNUMBER($G156))),"",IF(AND($F156&lt;=DY$6,$G156&gt;=DY$5),IF(DY$5&gt;$N156,5,$K156)*10+IF(AND($F156&gt;=DY$5,$F156&lt;=DY$6),IF(AND($G156&gt;=DY$5,$G156&lt;=DY$6),5,IF($L156=1,2,1)),IF(AND($G156&gt;=DY$5,$G156&lt;=DY$6),IF($M156&gt;0,4,3),0)),IF(AND($D156&lt;=DY$6,$E156&gt;=DY$5),60,0)))</f>
        <v/>
      </c>
      <c r="DZ156" s="80" t="str">
        <f>IF(OR($A156="",NOT(ISNUMBER($G156))),"",IF(AND($F156&lt;=DZ$6,$G156&gt;=DZ$5),IF(DZ$5&gt;$N156,5,$K156)*10+IF(AND($F156&gt;=DZ$5,$F156&lt;=DZ$6),IF(AND($G156&gt;=DZ$5,$G156&lt;=DZ$6),5,IF($L156=1,2,1)),IF(AND($G156&gt;=DZ$5,$G156&lt;=DZ$6),IF($M156&gt;0,4,3),0)),IF(AND($D156&lt;=DZ$6,$E156&gt;=DZ$5),60,0)))</f>
        <v/>
      </c>
      <c r="EA156" s="80" t="str">
        <f>IF(OR($A156="",NOT(ISNUMBER($G156))),"",IF(AND($F156&lt;=EA$6,$G156&gt;=EA$5),IF(EA$5&gt;$N156,5,$K156)*10+IF(AND($F156&gt;=EA$5,$F156&lt;=EA$6),IF(AND($G156&gt;=EA$5,$G156&lt;=EA$6),5,IF($L156=1,2,1)),IF(AND($G156&gt;=EA$5,$G156&lt;=EA$6),IF($M156&gt;0,4,3),0)),IF(AND($D156&lt;=EA$6,$E156&gt;=EA$5),60,0)))</f>
        <v/>
      </c>
      <c r="EB156" s="80" t="str">
        <f>IF(OR($A156="",NOT(ISNUMBER($G156))),"",IF(AND($F156&lt;=EB$6,$G156&gt;=EB$5),IF(EB$5&gt;$N156,5,$K156)*10+IF(AND($F156&gt;=EB$5,$F156&lt;=EB$6),IF(AND($G156&gt;=EB$5,$G156&lt;=EB$6),5,IF($L156=1,2,1)),IF(AND($G156&gt;=EB$5,$G156&lt;=EB$6),IF($M156&gt;0,4,3),0)),IF(AND($D156&lt;=EB$6,$E156&gt;=EB$5),60,0)))</f>
        <v/>
      </c>
      <c r="EC156" s="80" t="str">
        <f>IF(OR($A156="",NOT(ISNUMBER($G156))),"",IF(AND($F156&lt;=EC$6,$G156&gt;=EC$5),IF(EC$5&gt;$N156,5,$K156)*10+IF(AND($F156&gt;=EC$5,$F156&lt;=EC$6),IF(AND($G156&gt;=EC$5,$G156&lt;=EC$6),5,IF($L156=1,2,1)),IF(AND($G156&gt;=EC$5,$G156&lt;=EC$6),IF($M156&gt;0,4,3),0)),IF(AND($D156&lt;=EC$6,$E156&gt;=EC$5),60,0)))</f>
        <v/>
      </c>
      <c r="ED156" s="80" t="str">
        <f>IF(OR($A156="",NOT(ISNUMBER($G156))),"",IF(AND($F156&lt;=ED$6,$G156&gt;=ED$5),IF(ED$5&gt;$N156,5,$K156)*10+IF(AND($F156&gt;=ED$5,$F156&lt;=ED$6),IF(AND($G156&gt;=ED$5,$G156&lt;=ED$6),5,IF($L156=1,2,1)),IF(AND($G156&gt;=ED$5,$G156&lt;=ED$6),IF($M156&gt;0,4,3),0)),IF(AND($D156&lt;=ED$6,$E156&gt;=ED$5),60,0)))</f>
        <v/>
      </c>
    </row>
    <row r="157" ht="18" customHeight="1">
      <c r="A157" s="52" t="str">
        <f>IF(Tasks!$B157="","",Tasks!$A157)</f>
        <v/>
      </c>
      <c r="B157" s="78" t="str">
        <f>IF(Tasks!$B157="","",Tasks!$B157)</f>
        <v/>
      </c>
      <c r="C157" s="25" t="str">
        <f>IF($B157="","",IF(AND(Tasks!$D157="",Tasks!$G157=""),"-",IF(Tasks!$D157="","",Tasks!$D157&amp;IF(OR(Tasks!$E157="",Tasks!$E157="FS"),IF(N(Tasks!$F157)=0,"","FS"),Tasks!$E157)&amp;IF(N(Tasks!$F157)=0,"",IF(Tasks!$F157&gt;0,"+","")&amp;Tasks!$F157))&amp;IF(AND(Tasks!$D157&lt;&gt;"",Tasks!$G157&lt;&gt;""),", ","")&amp;IF(Tasks!$G157="","",Tasks!$G157&amp;IF(OR(Tasks!$H157="",Tasks!$H157="FS"),IF(N(Tasks!$I157)=0,"","FS"),Tasks!$H157)&amp;IF(N(Tasks!$I157)=0,"",IF(Tasks!$I157&gt;0,"+","")&amp;Tasks!$I157))))</f>
        <v/>
      </c>
      <c r="D157" s="51" t="str">
        <f>IF(OR($B157="",Tasks!$Q157=""),"",Tasks!$Q157)</f>
        <v/>
      </c>
      <c r="E157" s="51" t="str">
        <f>IF(OR($B157="",Tasks!$R157=""),"",Tasks!$R157)</f>
        <v/>
      </c>
      <c r="F157" s="51" t="str">
        <f>IF(OR($B157="",Tasks!$S157=""),"",Tasks!$S157)</f>
        <v/>
      </c>
      <c r="G157" s="51" t="str">
        <f>IF(OR($B157="",Tasks!$T157=""),"",Tasks!$T157)</f>
        <v/>
      </c>
      <c r="H157" s="52" t="str">
        <f>IF($B157="","",Tasks!$AE157)</f>
        <v/>
      </c>
      <c r="I157" s="79" t="str">
        <f>IF($B157="","",Tasks!$AF157)</f>
        <v/>
      </c>
      <c r="J157" s="53" t="str">
        <f>IF(OR($B157="",Tasks!$V157=""),"",Tasks!$V157)</f>
        <v/>
      </c>
      <c r="K157" s="52" t="str">
        <f>IF($B157="","",Tasks!$AA157)</f>
        <v/>
      </c>
      <c r="L157" s="52" t="str">
        <f>IF($B157="","",Tasks!$AB157)</f>
        <v/>
      </c>
      <c r="M157" s="52" t="str">
        <f>IF($B157="","",Tasks!$Z157)</f>
        <v/>
      </c>
      <c r="N157" s="52" t="str">
        <f>IF(OR($B157="",Tasks!$AG157=""),"",Tasks!$AG157)</f>
        <v/>
      </c>
      <c r="O157" s="80" t="str">
        <f>IF(OR($A157="",NOT(ISNUMBER($G157))),"",IF(AND($F157&lt;=O$6,$G157&gt;=O$5),IF(O$5&gt;$N157,5,$K157)*10+IF(AND($F157&gt;=O$5,$F157&lt;=O$6),IF(AND($G157&gt;=O$5,$G157&lt;=O$6),5,IF($L157=1,2,1)),IF(AND($G157&gt;=O$5,$G157&lt;=O$6),IF($M157&gt;0,4,3),0)),IF(AND($D157&lt;=O$6,$E157&gt;=O$5),60,0)))</f>
        <v/>
      </c>
      <c r="P157" s="80" t="str">
        <f>IF(OR($A157="",NOT(ISNUMBER($G157))),"",IF(AND($F157&lt;=P$6,$G157&gt;=P$5),IF(P$5&gt;$N157,5,$K157)*10+IF(AND($F157&gt;=P$5,$F157&lt;=P$6),IF(AND($G157&gt;=P$5,$G157&lt;=P$6),5,IF($L157=1,2,1)),IF(AND($G157&gt;=P$5,$G157&lt;=P$6),IF($M157&gt;0,4,3),0)),IF(AND($D157&lt;=P$6,$E157&gt;=P$5),60,0)))</f>
        <v/>
      </c>
      <c r="Q157" s="80" t="str">
        <f>IF(OR($A157="",NOT(ISNUMBER($G157))),"",IF(AND($F157&lt;=Q$6,$G157&gt;=Q$5),IF(Q$5&gt;$N157,5,$K157)*10+IF(AND($F157&gt;=Q$5,$F157&lt;=Q$6),IF(AND($G157&gt;=Q$5,$G157&lt;=Q$6),5,IF($L157=1,2,1)),IF(AND($G157&gt;=Q$5,$G157&lt;=Q$6),IF($M157&gt;0,4,3),0)),IF(AND($D157&lt;=Q$6,$E157&gt;=Q$5),60,0)))</f>
        <v/>
      </c>
      <c r="R157" s="80" t="str">
        <f>IF(OR($A157="",NOT(ISNUMBER($G157))),"",IF(AND($F157&lt;=R$6,$G157&gt;=R$5),IF(R$5&gt;$N157,5,$K157)*10+IF(AND($F157&gt;=R$5,$F157&lt;=R$6),IF(AND($G157&gt;=R$5,$G157&lt;=R$6),5,IF($L157=1,2,1)),IF(AND($G157&gt;=R$5,$G157&lt;=R$6),IF($M157&gt;0,4,3),0)),IF(AND($D157&lt;=R$6,$E157&gt;=R$5),60,0)))</f>
        <v/>
      </c>
      <c r="S157" s="80" t="str">
        <f>IF(OR($A157="",NOT(ISNUMBER($G157))),"",IF(AND($F157&lt;=S$6,$G157&gt;=S$5),IF(S$5&gt;$N157,5,$K157)*10+IF(AND($F157&gt;=S$5,$F157&lt;=S$6),IF(AND($G157&gt;=S$5,$G157&lt;=S$6),5,IF($L157=1,2,1)),IF(AND($G157&gt;=S$5,$G157&lt;=S$6),IF($M157&gt;0,4,3),0)),IF(AND($D157&lt;=S$6,$E157&gt;=S$5),60,0)))</f>
        <v/>
      </c>
      <c r="T157" s="80" t="str">
        <f>IF(OR($A157="",NOT(ISNUMBER($G157))),"",IF(AND($F157&lt;=T$6,$G157&gt;=T$5),IF(T$5&gt;$N157,5,$K157)*10+IF(AND($F157&gt;=T$5,$F157&lt;=T$6),IF(AND($G157&gt;=T$5,$G157&lt;=T$6),5,IF($L157=1,2,1)),IF(AND($G157&gt;=T$5,$G157&lt;=T$6),IF($M157&gt;0,4,3),0)),IF(AND($D157&lt;=T$6,$E157&gt;=T$5),60,0)))</f>
        <v/>
      </c>
      <c r="U157" s="80" t="str">
        <f>IF(OR($A157="",NOT(ISNUMBER($G157))),"",IF(AND($F157&lt;=U$6,$G157&gt;=U$5),IF(U$5&gt;$N157,5,$K157)*10+IF(AND($F157&gt;=U$5,$F157&lt;=U$6),IF(AND($G157&gt;=U$5,$G157&lt;=U$6),5,IF($L157=1,2,1)),IF(AND($G157&gt;=U$5,$G157&lt;=U$6),IF($M157&gt;0,4,3),0)),IF(AND($D157&lt;=U$6,$E157&gt;=U$5),60,0)))</f>
        <v/>
      </c>
      <c r="V157" s="80" t="str">
        <f>IF(OR($A157="",NOT(ISNUMBER($G157))),"",IF(AND($F157&lt;=V$6,$G157&gt;=V$5),IF(V$5&gt;$N157,5,$K157)*10+IF(AND($F157&gt;=V$5,$F157&lt;=V$6),IF(AND($G157&gt;=V$5,$G157&lt;=V$6),5,IF($L157=1,2,1)),IF(AND($G157&gt;=V$5,$G157&lt;=V$6),IF($M157&gt;0,4,3),0)),IF(AND($D157&lt;=V$6,$E157&gt;=V$5),60,0)))</f>
        <v/>
      </c>
      <c r="W157" s="80" t="str">
        <f>IF(OR($A157="",NOT(ISNUMBER($G157))),"",IF(AND($F157&lt;=W$6,$G157&gt;=W$5),IF(W$5&gt;$N157,5,$K157)*10+IF(AND($F157&gt;=W$5,$F157&lt;=W$6),IF(AND($G157&gt;=W$5,$G157&lt;=W$6),5,IF($L157=1,2,1)),IF(AND($G157&gt;=W$5,$G157&lt;=W$6),IF($M157&gt;0,4,3),0)),IF(AND($D157&lt;=W$6,$E157&gt;=W$5),60,0)))</f>
        <v/>
      </c>
      <c r="X157" s="80" t="str">
        <f>IF(OR($A157="",NOT(ISNUMBER($G157))),"",IF(AND($F157&lt;=X$6,$G157&gt;=X$5),IF(X$5&gt;$N157,5,$K157)*10+IF(AND($F157&gt;=X$5,$F157&lt;=X$6),IF(AND($G157&gt;=X$5,$G157&lt;=X$6),5,IF($L157=1,2,1)),IF(AND($G157&gt;=X$5,$G157&lt;=X$6),IF($M157&gt;0,4,3),0)),IF(AND($D157&lt;=X$6,$E157&gt;=X$5),60,0)))</f>
        <v/>
      </c>
      <c r="Y157" s="80" t="str">
        <f>IF(OR($A157="",NOT(ISNUMBER($G157))),"",IF(AND($F157&lt;=Y$6,$G157&gt;=Y$5),IF(Y$5&gt;$N157,5,$K157)*10+IF(AND($F157&gt;=Y$5,$F157&lt;=Y$6),IF(AND($G157&gt;=Y$5,$G157&lt;=Y$6),5,IF($L157=1,2,1)),IF(AND($G157&gt;=Y$5,$G157&lt;=Y$6),IF($M157&gt;0,4,3),0)),IF(AND($D157&lt;=Y$6,$E157&gt;=Y$5),60,0)))</f>
        <v/>
      </c>
      <c r="Z157" s="80" t="str">
        <f>IF(OR($A157="",NOT(ISNUMBER($G157))),"",IF(AND($F157&lt;=Z$6,$G157&gt;=Z$5),IF(Z$5&gt;$N157,5,$K157)*10+IF(AND($F157&gt;=Z$5,$F157&lt;=Z$6),IF(AND($G157&gt;=Z$5,$G157&lt;=Z$6),5,IF($L157=1,2,1)),IF(AND($G157&gt;=Z$5,$G157&lt;=Z$6),IF($M157&gt;0,4,3),0)),IF(AND($D157&lt;=Z$6,$E157&gt;=Z$5),60,0)))</f>
        <v/>
      </c>
      <c r="AA157" s="80" t="str">
        <f>IF(OR($A157="",NOT(ISNUMBER($G157))),"",IF(AND($F157&lt;=AA$6,$G157&gt;=AA$5),IF(AA$5&gt;$N157,5,$K157)*10+IF(AND($F157&gt;=AA$5,$F157&lt;=AA$6),IF(AND($G157&gt;=AA$5,$G157&lt;=AA$6),5,IF($L157=1,2,1)),IF(AND($G157&gt;=AA$5,$G157&lt;=AA$6),IF($M157&gt;0,4,3),0)),IF(AND($D157&lt;=AA$6,$E157&gt;=AA$5),60,0)))</f>
        <v/>
      </c>
      <c r="AB157" s="80" t="str">
        <f>IF(OR($A157="",NOT(ISNUMBER($G157))),"",IF(AND($F157&lt;=AB$6,$G157&gt;=AB$5),IF(AB$5&gt;$N157,5,$K157)*10+IF(AND($F157&gt;=AB$5,$F157&lt;=AB$6),IF(AND($G157&gt;=AB$5,$G157&lt;=AB$6),5,IF($L157=1,2,1)),IF(AND($G157&gt;=AB$5,$G157&lt;=AB$6),IF($M157&gt;0,4,3),0)),IF(AND($D157&lt;=AB$6,$E157&gt;=AB$5),60,0)))</f>
        <v/>
      </c>
      <c r="AC157" s="80" t="str">
        <f>IF(OR($A157="",NOT(ISNUMBER($G157))),"",IF(AND($F157&lt;=AC$6,$G157&gt;=AC$5),IF(AC$5&gt;$N157,5,$K157)*10+IF(AND($F157&gt;=AC$5,$F157&lt;=AC$6),IF(AND($G157&gt;=AC$5,$G157&lt;=AC$6),5,IF($L157=1,2,1)),IF(AND($G157&gt;=AC$5,$G157&lt;=AC$6),IF($M157&gt;0,4,3),0)),IF(AND($D157&lt;=AC$6,$E157&gt;=AC$5),60,0)))</f>
        <v/>
      </c>
      <c r="AD157" s="80" t="str">
        <f>IF(OR($A157="",NOT(ISNUMBER($G157))),"",IF(AND($F157&lt;=AD$6,$G157&gt;=AD$5),IF(AD$5&gt;$N157,5,$K157)*10+IF(AND($F157&gt;=AD$5,$F157&lt;=AD$6),IF(AND($G157&gt;=AD$5,$G157&lt;=AD$6),5,IF($L157=1,2,1)),IF(AND($G157&gt;=AD$5,$G157&lt;=AD$6),IF($M157&gt;0,4,3),0)),IF(AND($D157&lt;=AD$6,$E157&gt;=AD$5),60,0)))</f>
        <v/>
      </c>
      <c r="AE157" s="80" t="str">
        <f>IF(OR($A157="",NOT(ISNUMBER($G157))),"",IF(AND($F157&lt;=AE$6,$G157&gt;=AE$5),IF(AE$5&gt;$N157,5,$K157)*10+IF(AND($F157&gt;=AE$5,$F157&lt;=AE$6),IF(AND($G157&gt;=AE$5,$G157&lt;=AE$6),5,IF($L157=1,2,1)),IF(AND($G157&gt;=AE$5,$G157&lt;=AE$6),IF($M157&gt;0,4,3),0)),IF(AND($D157&lt;=AE$6,$E157&gt;=AE$5),60,0)))</f>
        <v/>
      </c>
      <c r="AF157" s="80" t="str">
        <f>IF(OR($A157="",NOT(ISNUMBER($G157))),"",IF(AND($F157&lt;=AF$6,$G157&gt;=AF$5),IF(AF$5&gt;$N157,5,$K157)*10+IF(AND($F157&gt;=AF$5,$F157&lt;=AF$6),IF(AND($G157&gt;=AF$5,$G157&lt;=AF$6),5,IF($L157=1,2,1)),IF(AND($G157&gt;=AF$5,$G157&lt;=AF$6),IF($M157&gt;0,4,3),0)),IF(AND($D157&lt;=AF$6,$E157&gt;=AF$5),60,0)))</f>
        <v/>
      </c>
      <c r="AG157" s="80" t="str">
        <f>IF(OR($A157="",NOT(ISNUMBER($G157))),"",IF(AND($F157&lt;=AG$6,$G157&gt;=AG$5),IF(AG$5&gt;$N157,5,$K157)*10+IF(AND($F157&gt;=AG$5,$F157&lt;=AG$6),IF(AND($G157&gt;=AG$5,$G157&lt;=AG$6),5,IF($L157=1,2,1)),IF(AND($G157&gt;=AG$5,$G157&lt;=AG$6),IF($M157&gt;0,4,3),0)),IF(AND($D157&lt;=AG$6,$E157&gt;=AG$5),60,0)))</f>
        <v/>
      </c>
      <c r="AH157" s="80" t="str">
        <f>IF(OR($A157="",NOT(ISNUMBER($G157))),"",IF(AND($F157&lt;=AH$6,$G157&gt;=AH$5),IF(AH$5&gt;$N157,5,$K157)*10+IF(AND($F157&gt;=AH$5,$F157&lt;=AH$6),IF(AND($G157&gt;=AH$5,$G157&lt;=AH$6),5,IF($L157=1,2,1)),IF(AND($G157&gt;=AH$5,$G157&lt;=AH$6),IF($M157&gt;0,4,3),0)),IF(AND($D157&lt;=AH$6,$E157&gt;=AH$5),60,0)))</f>
        <v/>
      </c>
      <c r="AI157" s="80" t="str">
        <f>IF(OR($A157="",NOT(ISNUMBER($G157))),"",IF(AND($F157&lt;=AI$6,$G157&gt;=AI$5),IF(AI$5&gt;$N157,5,$K157)*10+IF(AND($F157&gt;=AI$5,$F157&lt;=AI$6),IF(AND($G157&gt;=AI$5,$G157&lt;=AI$6),5,IF($L157=1,2,1)),IF(AND($G157&gt;=AI$5,$G157&lt;=AI$6),IF($M157&gt;0,4,3),0)),IF(AND($D157&lt;=AI$6,$E157&gt;=AI$5),60,0)))</f>
        <v/>
      </c>
      <c r="AJ157" s="80" t="str">
        <f>IF(OR($A157="",NOT(ISNUMBER($G157))),"",IF(AND($F157&lt;=AJ$6,$G157&gt;=AJ$5),IF(AJ$5&gt;$N157,5,$K157)*10+IF(AND($F157&gt;=AJ$5,$F157&lt;=AJ$6),IF(AND($G157&gt;=AJ$5,$G157&lt;=AJ$6),5,IF($L157=1,2,1)),IF(AND($G157&gt;=AJ$5,$G157&lt;=AJ$6),IF($M157&gt;0,4,3),0)),IF(AND($D157&lt;=AJ$6,$E157&gt;=AJ$5),60,0)))</f>
        <v/>
      </c>
      <c r="AK157" s="80" t="str">
        <f>IF(OR($A157="",NOT(ISNUMBER($G157))),"",IF(AND($F157&lt;=AK$6,$G157&gt;=AK$5),IF(AK$5&gt;$N157,5,$K157)*10+IF(AND($F157&gt;=AK$5,$F157&lt;=AK$6),IF(AND($G157&gt;=AK$5,$G157&lt;=AK$6),5,IF($L157=1,2,1)),IF(AND($G157&gt;=AK$5,$G157&lt;=AK$6),IF($M157&gt;0,4,3),0)),IF(AND($D157&lt;=AK$6,$E157&gt;=AK$5),60,0)))</f>
        <v/>
      </c>
      <c r="AL157" s="80" t="str">
        <f>IF(OR($A157="",NOT(ISNUMBER($G157))),"",IF(AND($F157&lt;=AL$6,$G157&gt;=AL$5),IF(AL$5&gt;$N157,5,$K157)*10+IF(AND($F157&gt;=AL$5,$F157&lt;=AL$6),IF(AND($G157&gt;=AL$5,$G157&lt;=AL$6),5,IF($L157=1,2,1)),IF(AND($G157&gt;=AL$5,$G157&lt;=AL$6),IF($M157&gt;0,4,3),0)),IF(AND($D157&lt;=AL$6,$E157&gt;=AL$5),60,0)))</f>
        <v/>
      </c>
      <c r="AM157" s="80" t="str">
        <f>IF(OR($A157="",NOT(ISNUMBER($G157))),"",IF(AND($F157&lt;=AM$6,$G157&gt;=AM$5),IF(AM$5&gt;$N157,5,$K157)*10+IF(AND($F157&gt;=AM$5,$F157&lt;=AM$6),IF(AND($G157&gt;=AM$5,$G157&lt;=AM$6),5,IF($L157=1,2,1)),IF(AND($G157&gt;=AM$5,$G157&lt;=AM$6),IF($M157&gt;0,4,3),0)),IF(AND($D157&lt;=AM$6,$E157&gt;=AM$5),60,0)))</f>
        <v/>
      </c>
      <c r="AN157" s="80" t="str">
        <f>IF(OR($A157="",NOT(ISNUMBER($G157))),"",IF(AND($F157&lt;=AN$6,$G157&gt;=AN$5),IF(AN$5&gt;$N157,5,$K157)*10+IF(AND($F157&gt;=AN$5,$F157&lt;=AN$6),IF(AND($G157&gt;=AN$5,$G157&lt;=AN$6),5,IF($L157=1,2,1)),IF(AND($G157&gt;=AN$5,$G157&lt;=AN$6),IF($M157&gt;0,4,3),0)),IF(AND($D157&lt;=AN$6,$E157&gt;=AN$5),60,0)))</f>
        <v/>
      </c>
      <c r="AO157" s="80" t="str">
        <f>IF(OR($A157="",NOT(ISNUMBER($G157))),"",IF(AND($F157&lt;=AO$6,$G157&gt;=AO$5),IF(AO$5&gt;$N157,5,$K157)*10+IF(AND($F157&gt;=AO$5,$F157&lt;=AO$6),IF(AND($G157&gt;=AO$5,$G157&lt;=AO$6),5,IF($L157=1,2,1)),IF(AND($G157&gt;=AO$5,$G157&lt;=AO$6),IF($M157&gt;0,4,3),0)),IF(AND($D157&lt;=AO$6,$E157&gt;=AO$5),60,0)))</f>
        <v/>
      </c>
      <c r="AP157" s="80" t="str">
        <f>IF(OR($A157="",NOT(ISNUMBER($G157))),"",IF(AND($F157&lt;=AP$6,$G157&gt;=AP$5),IF(AP$5&gt;$N157,5,$K157)*10+IF(AND($F157&gt;=AP$5,$F157&lt;=AP$6),IF(AND($G157&gt;=AP$5,$G157&lt;=AP$6),5,IF($L157=1,2,1)),IF(AND($G157&gt;=AP$5,$G157&lt;=AP$6),IF($M157&gt;0,4,3),0)),IF(AND($D157&lt;=AP$6,$E157&gt;=AP$5),60,0)))</f>
        <v/>
      </c>
      <c r="AQ157" s="80" t="str">
        <f>IF(OR($A157="",NOT(ISNUMBER($G157))),"",IF(AND($F157&lt;=AQ$6,$G157&gt;=AQ$5),IF(AQ$5&gt;$N157,5,$K157)*10+IF(AND($F157&gt;=AQ$5,$F157&lt;=AQ$6),IF(AND($G157&gt;=AQ$5,$G157&lt;=AQ$6),5,IF($L157=1,2,1)),IF(AND($G157&gt;=AQ$5,$G157&lt;=AQ$6),IF($M157&gt;0,4,3),0)),IF(AND($D157&lt;=AQ$6,$E157&gt;=AQ$5),60,0)))</f>
        <v/>
      </c>
      <c r="AR157" s="80" t="str">
        <f>IF(OR($A157="",NOT(ISNUMBER($G157))),"",IF(AND($F157&lt;=AR$6,$G157&gt;=AR$5),IF(AR$5&gt;$N157,5,$K157)*10+IF(AND($F157&gt;=AR$5,$F157&lt;=AR$6),IF(AND($G157&gt;=AR$5,$G157&lt;=AR$6),5,IF($L157=1,2,1)),IF(AND($G157&gt;=AR$5,$G157&lt;=AR$6),IF($M157&gt;0,4,3),0)),IF(AND($D157&lt;=AR$6,$E157&gt;=AR$5),60,0)))</f>
        <v/>
      </c>
      <c r="AS157" s="80" t="str">
        <f>IF(OR($A157="",NOT(ISNUMBER($G157))),"",IF(AND($F157&lt;=AS$6,$G157&gt;=AS$5),IF(AS$5&gt;$N157,5,$K157)*10+IF(AND($F157&gt;=AS$5,$F157&lt;=AS$6),IF(AND($G157&gt;=AS$5,$G157&lt;=AS$6),5,IF($L157=1,2,1)),IF(AND($G157&gt;=AS$5,$G157&lt;=AS$6),IF($M157&gt;0,4,3),0)),IF(AND($D157&lt;=AS$6,$E157&gt;=AS$5),60,0)))</f>
        <v/>
      </c>
      <c r="AT157" s="80" t="str">
        <f>IF(OR($A157="",NOT(ISNUMBER($G157))),"",IF(AND($F157&lt;=AT$6,$G157&gt;=AT$5),IF(AT$5&gt;$N157,5,$K157)*10+IF(AND($F157&gt;=AT$5,$F157&lt;=AT$6),IF(AND($G157&gt;=AT$5,$G157&lt;=AT$6),5,IF($L157=1,2,1)),IF(AND($G157&gt;=AT$5,$G157&lt;=AT$6),IF($M157&gt;0,4,3),0)),IF(AND($D157&lt;=AT$6,$E157&gt;=AT$5),60,0)))</f>
        <v/>
      </c>
      <c r="AU157" s="80" t="str">
        <f>IF(OR($A157="",NOT(ISNUMBER($G157))),"",IF(AND($F157&lt;=AU$6,$G157&gt;=AU$5),IF(AU$5&gt;$N157,5,$K157)*10+IF(AND($F157&gt;=AU$5,$F157&lt;=AU$6),IF(AND($G157&gt;=AU$5,$G157&lt;=AU$6),5,IF($L157=1,2,1)),IF(AND($G157&gt;=AU$5,$G157&lt;=AU$6),IF($M157&gt;0,4,3),0)),IF(AND($D157&lt;=AU$6,$E157&gt;=AU$5),60,0)))</f>
        <v/>
      </c>
      <c r="AV157" s="80" t="str">
        <f>IF(OR($A157="",NOT(ISNUMBER($G157))),"",IF(AND($F157&lt;=AV$6,$G157&gt;=AV$5),IF(AV$5&gt;$N157,5,$K157)*10+IF(AND($F157&gt;=AV$5,$F157&lt;=AV$6),IF(AND($G157&gt;=AV$5,$G157&lt;=AV$6),5,IF($L157=1,2,1)),IF(AND($G157&gt;=AV$5,$G157&lt;=AV$6),IF($M157&gt;0,4,3),0)),IF(AND($D157&lt;=AV$6,$E157&gt;=AV$5),60,0)))</f>
        <v/>
      </c>
      <c r="AW157" s="80" t="str">
        <f>IF(OR($A157="",NOT(ISNUMBER($G157))),"",IF(AND($F157&lt;=AW$6,$G157&gt;=AW$5),IF(AW$5&gt;$N157,5,$K157)*10+IF(AND($F157&gt;=AW$5,$F157&lt;=AW$6),IF(AND($G157&gt;=AW$5,$G157&lt;=AW$6),5,IF($L157=1,2,1)),IF(AND($G157&gt;=AW$5,$G157&lt;=AW$6),IF($M157&gt;0,4,3),0)),IF(AND($D157&lt;=AW$6,$E157&gt;=AW$5),60,0)))</f>
        <v/>
      </c>
      <c r="AX157" s="80" t="str">
        <f>IF(OR($A157="",NOT(ISNUMBER($G157))),"",IF(AND($F157&lt;=AX$6,$G157&gt;=AX$5),IF(AX$5&gt;$N157,5,$K157)*10+IF(AND($F157&gt;=AX$5,$F157&lt;=AX$6),IF(AND($G157&gt;=AX$5,$G157&lt;=AX$6),5,IF($L157=1,2,1)),IF(AND($G157&gt;=AX$5,$G157&lt;=AX$6),IF($M157&gt;0,4,3),0)),IF(AND($D157&lt;=AX$6,$E157&gt;=AX$5),60,0)))</f>
        <v/>
      </c>
      <c r="AY157" s="80" t="str">
        <f>IF(OR($A157="",NOT(ISNUMBER($G157))),"",IF(AND($F157&lt;=AY$6,$G157&gt;=AY$5),IF(AY$5&gt;$N157,5,$K157)*10+IF(AND($F157&gt;=AY$5,$F157&lt;=AY$6),IF(AND($G157&gt;=AY$5,$G157&lt;=AY$6),5,IF($L157=1,2,1)),IF(AND($G157&gt;=AY$5,$G157&lt;=AY$6),IF($M157&gt;0,4,3),0)),IF(AND($D157&lt;=AY$6,$E157&gt;=AY$5),60,0)))</f>
        <v/>
      </c>
      <c r="AZ157" s="80" t="str">
        <f>IF(OR($A157="",NOT(ISNUMBER($G157))),"",IF(AND($F157&lt;=AZ$6,$G157&gt;=AZ$5),IF(AZ$5&gt;$N157,5,$K157)*10+IF(AND($F157&gt;=AZ$5,$F157&lt;=AZ$6),IF(AND($G157&gt;=AZ$5,$G157&lt;=AZ$6),5,IF($L157=1,2,1)),IF(AND($G157&gt;=AZ$5,$G157&lt;=AZ$6),IF($M157&gt;0,4,3),0)),IF(AND($D157&lt;=AZ$6,$E157&gt;=AZ$5),60,0)))</f>
        <v/>
      </c>
      <c r="BA157" s="80" t="str">
        <f>IF(OR($A157="",NOT(ISNUMBER($G157))),"",IF(AND($F157&lt;=BA$6,$G157&gt;=BA$5),IF(BA$5&gt;$N157,5,$K157)*10+IF(AND($F157&gt;=BA$5,$F157&lt;=BA$6),IF(AND($G157&gt;=BA$5,$G157&lt;=BA$6),5,IF($L157=1,2,1)),IF(AND($G157&gt;=BA$5,$G157&lt;=BA$6),IF($M157&gt;0,4,3),0)),IF(AND($D157&lt;=BA$6,$E157&gt;=BA$5),60,0)))</f>
        <v/>
      </c>
      <c r="BB157" s="80" t="str">
        <f>IF(OR($A157="",NOT(ISNUMBER($G157))),"",IF(AND($F157&lt;=BB$6,$G157&gt;=BB$5),IF(BB$5&gt;$N157,5,$K157)*10+IF(AND($F157&gt;=BB$5,$F157&lt;=BB$6),IF(AND($G157&gt;=BB$5,$G157&lt;=BB$6),5,IF($L157=1,2,1)),IF(AND($G157&gt;=BB$5,$G157&lt;=BB$6),IF($M157&gt;0,4,3),0)),IF(AND($D157&lt;=BB$6,$E157&gt;=BB$5),60,0)))</f>
        <v/>
      </c>
      <c r="BC157" s="80" t="str">
        <f>IF(OR($A157="",NOT(ISNUMBER($G157))),"",IF(AND($F157&lt;=BC$6,$G157&gt;=BC$5),IF(BC$5&gt;$N157,5,$K157)*10+IF(AND($F157&gt;=BC$5,$F157&lt;=BC$6),IF(AND($G157&gt;=BC$5,$G157&lt;=BC$6),5,IF($L157=1,2,1)),IF(AND($G157&gt;=BC$5,$G157&lt;=BC$6),IF($M157&gt;0,4,3),0)),IF(AND($D157&lt;=BC$6,$E157&gt;=BC$5),60,0)))</f>
        <v/>
      </c>
      <c r="BD157" s="80" t="str">
        <f>IF(OR($A157="",NOT(ISNUMBER($G157))),"",IF(AND($F157&lt;=BD$6,$G157&gt;=BD$5),IF(BD$5&gt;$N157,5,$K157)*10+IF(AND($F157&gt;=BD$5,$F157&lt;=BD$6),IF(AND($G157&gt;=BD$5,$G157&lt;=BD$6),5,IF($L157=1,2,1)),IF(AND($G157&gt;=BD$5,$G157&lt;=BD$6),IF($M157&gt;0,4,3),0)),IF(AND($D157&lt;=BD$6,$E157&gt;=BD$5),60,0)))</f>
        <v/>
      </c>
      <c r="BE157" s="80" t="str">
        <f>IF(OR($A157="",NOT(ISNUMBER($G157))),"",IF(AND($F157&lt;=BE$6,$G157&gt;=BE$5),IF(BE$5&gt;$N157,5,$K157)*10+IF(AND($F157&gt;=BE$5,$F157&lt;=BE$6),IF(AND($G157&gt;=BE$5,$G157&lt;=BE$6),5,IF($L157=1,2,1)),IF(AND($G157&gt;=BE$5,$G157&lt;=BE$6),IF($M157&gt;0,4,3),0)),IF(AND($D157&lt;=BE$6,$E157&gt;=BE$5),60,0)))</f>
        <v/>
      </c>
      <c r="BF157" s="80" t="str">
        <f>IF(OR($A157="",NOT(ISNUMBER($G157))),"",IF(AND($F157&lt;=BF$6,$G157&gt;=BF$5),IF(BF$5&gt;$N157,5,$K157)*10+IF(AND($F157&gt;=BF$5,$F157&lt;=BF$6),IF(AND($G157&gt;=BF$5,$G157&lt;=BF$6),5,IF($L157=1,2,1)),IF(AND($G157&gt;=BF$5,$G157&lt;=BF$6),IF($M157&gt;0,4,3),0)),IF(AND($D157&lt;=BF$6,$E157&gt;=BF$5),60,0)))</f>
        <v/>
      </c>
      <c r="BG157" s="80" t="str">
        <f>IF(OR($A157="",NOT(ISNUMBER($G157))),"",IF(AND($F157&lt;=BG$6,$G157&gt;=BG$5),IF(BG$5&gt;$N157,5,$K157)*10+IF(AND($F157&gt;=BG$5,$F157&lt;=BG$6),IF(AND($G157&gt;=BG$5,$G157&lt;=BG$6),5,IF($L157=1,2,1)),IF(AND($G157&gt;=BG$5,$G157&lt;=BG$6),IF($M157&gt;0,4,3),0)),IF(AND($D157&lt;=BG$6,$E157&gt;=BG$5),60,0)))</f>
        <v/>
      </c>
      <c r="BH157" s="80" t="str">
        <f>IF(OR($A157="",NOT(ISNUMBER($G157))),"",IF(AND($F157&lt;=BH$6,$G157&gt;=BH$5),IF(BH$5&gt;$N157,5,$K157)*10+IF(AND($F157&gt;=BH$5,$F157&lt;=BH$6),IF(AND($G157&gt;=BH$5,$G157&lt;=BH$6),5,IF($L157=1,2,1)),IF(AND($G157&gt;=BH$5,$G157&lt;=BH$6),IF($M157&gt;0,4,3),0)),IF(AND($D157&lt;=BH$6,$E157&gt;=BH$5),60,0)))</f>
        <v/>
      </c>
      <c r="BI157" s="80" t="str">
        <f>IF(OR($A157="",NOT(ISNUMBER($G157))),"",IF(AND($F157&lt;=BI$6,$G157&gt;=BI$5),IF(BI$5&gt;$N157,5,$K157)*10+IF(AND($F157&gt;=BI$5,$F157&lt;=BI$6),IF(AND($G157&gt;=BI$5,$G157&lt;=BI$6),5,IF($L157=1,2,1)),IF(AND($G157&gt;=BI$5,$G157&lt;=BI$6),IF($M157&gt;0,4,3),0)),IF(AND($D157&lt;=BI$6,$E157&gt;=BI$5),60,0)))</f>
        <v/>
      </c>
      <c r="BJ157" s="80" t="str">
        <f>IF(OR($A157="",NOT(ISNUMBER($G157))),"",IF(AND($F157&lt;=BJ$6,$G157&gt;=BJ$5),IF(BJ$5&gt;$N157,5,$K157)*10+IF(AND($F157&gt;=BJ$5,$F157&lt;=BJ$6),IF(AND($G157&gt;=BJ$5,$G157&lt;=BJ$6),5,IF($L157=1,2,1)),IF(AND($G157&gt;=BJ$5,$G157&lt;=BJ$6),IF($M157&gt;0,4,3),0)),IF(AND($D157&lt;=BJ$6,$E157&gt;=BJ$5),60,0)))</f>
        <v/>
      </c>
      <c r="BK157" s="80" t="str">
        <f>IF(OR($A157="",NOT(ISNUMBER($G157))),"",IF(AND($F157&lt;=BK$6,$G157&gt;=BK$5),IF(BK$5&gt;$N157,5,$K157)*10+IF(AND($F157&gt;=BK$5,$F157&lt;=BK$6),IF(AND($G157&gt;=BK$5,$G157&lt;=BK$6),5,IF($L157=1,2,1)),IF(AND($G157&gt;=BK$5,$G157&lt;=BK$6),IF($M157&gt;0,4,3),0)),IF(AND($D157&lt;=BK$6,$E157&gt;=BK$5),60,0)))</f>
        <v/>
      </c>
      <c r="BL157" s="80" t="str">
        <f>IF(OR($A157="",NOT(ISNUMBER($G157))),"",IF(AND($F157&lt;=BL$6,$G157&gt;=BL$5),IF(BL$5&gt;$N157,5,$K157)*10+IF(AND($F157&gt;=BL$5,$F157&lt;=BL$6),IF(AND($G157&gt;=BL$5,$G157&lt;=BL$6),5,IF($L157=1,2,1)),IF(AND($G157&gt;=BL$5,$G157&lt;=BL$6),IF($M157&gt;0,4,3),0)),IF(AND($D157&lt;=BL$6,$E157&gt;=BL$5),60,0)))</f>
        <v/>
      </c>
      <c r="BM157" s="80" t="str">
        <f>IF(OR($A157="",NOT(ISNUMBER($G157))),"",IF(AND($F157&lt;=BM$6,$G157&gt;=BM$5),IF(BM$5&gt;$N157,5,$K157)*10+IF(AND($F157&gt;=BM$5,$F157&lt;=BM$6),IF(AND($G157&gt;=BM$5,$G157&lt;=BM$6),5,IF($L157=1,2,1)),IF(AND($G157&gt;=BM$5,$G157&lt;=BM$6),IF($M157&gt;0,4,3),0)),IF(AND($D157&lt;=BM$6,$E157&gt;=BM$5),60,0)))</f>
        <v/>
      </c>
      <c r="BN157" s="80" t="str">
        <f>IF(OR($A157="",NOT(ISNUMBER($G157))),"",IF(AND($F157&lt;=BN$6,$G157&gt;=BN$5),IF(BN$5&gt;$N157,5,$K157)*10+IF(AND($F157&gt;=BN$5,$F157&lt;=BN$6),IF(AND($G157&gt;=BN$5,$G157&lt;=BN$6),5,IF($L157=1,2,1)),IF(AND($G157&gt;=BN$5,$G157&lt;=BN$6),IF($M157&gt;0,4,3),0)),IF(AND($D157&lt;=BN$6,$E157&gt;=BN$5),60,0)))</f>
        <v/>
      </c>
      <c r="BO157" s="80" t="str">
        <f>IF(OR($A157="",NOT(ISNUMBER($G157))),"",IF(AND($F157&lt;=BO$6,$G157&gt;=BO$5),IF(BO$5&gt;$N157,5,$K157)*10+IF(AND($F157&gt;=BO$5,$F157&lt;=BO$6),IF(AND($G157&gt;=BO$5,$G157&lt;=BO$6),5,IF($L157=1,2,1)),IF(AND($G157&gt;=BO$5,$G157&lt;=BO$6),IF($M157&gt;0,4,3),0)),IF(AND($D157&lt;=BO$6,$E157&gt;=BO$5),60,0)))</f>
        <v/>
      </c>
      <c r="BP157" s="80" t="str">
        <f>IF(OR($A157="",NOT(ISNUMBER($G157))),"",IF(AND($F157&lt;=BP$6,$G157&gt;=BP$5),IF(BP$5&gt;$N157,5,$K157)*10+IF(AND($F157&gt;=BP$5,$F157&lt;=BP$6),IF(AND($G157&gt;=BP$5,$G157&lt;=BP$6),5,IF($L157=1,2,1)),IF(AND($G157&gt;=BP$5,$G157&lt;=BP$6),IF($M157&gt;0,4,3),0)),IF(AND($D157&lt;=BP$6,$E157&gt;=BP$5),60,0)))</f>
        <v/>
      </c>
      <c r="BQ157" s="80" t="str">
        <f>IF(OR($A157="",NOT(ISNUMBER($G157))),"",IF(AND($F157&lt;=BQ$6,$G157&gt;=BQ$5),IF(BQ$5&gt;$N157,5,$K157)*10+IF(AND($F157&gt;=BQ$5,$F157&lt;=BQ$6),IF(AND($G157&gt;=BQ$5,$G157&lt;=BQ$6),5,IF($L157=1,2,1)),IF(AND($G157&gt;=BQ$5,$G157&lt;=BQ$6),IF($M157&gt;0,4,3),0)),IF(AND($D157&lt;=BQ$6,$E157&gt;=BQ$5),60,0)))</f>
        <v/>
      </c>
      <c r="BR157" s="80" t="str">
        <f>IF(OR($A157="",NOT(ISNUMBER($G157))),"",IF(AND($F157&lt;=BR$6,$G157&gt;=BR$5),IF(BR$5&gt;$N157,5,$K157)*10+IF(AND($F157&gt;=BR$5,$F157&lt;=BR$6),IF(AND($G157&gt;=BR$5,$G157&lt;=BR$6),5,IF($L157=1,2,1)),IF(AND($G157&gt;=BR$5,$G157&lt;=BR$6),IF($M157&gt;0,4,3),0)),IF(AND($D157&lt;=BR$6,$E157&gt;=BR$5),60,0)))</f>
        <v/>
      </c>
      <c r="BS157" s="80" t="str">
        <f>IF(OR($A157="",NOT(ISNUMBER($G157))),"",IF(AND($F157&lt;=BS$6,$G157&gt;=BS$5),IF(BS$5&gt;$N157,5,$K157)*10+IF(AND($F157&gt;=BS$5,$F157&lt;=BS$6),IF(AND($G157&gt;=BS$5,$G157&lt;=BS$6),5,IF($L157=1,2,1)),IF(AND($G157&gt;=BS$5,$G157&lt;=BS$6),IF($M157&gt;0,4,3),0)),IF(AND($D157&lt;=BS$6,$E157&gt;=BS$5),60,0)))</f>
        <v/>
      </c>
      <c r="BT157" s="80" t="str">
        <f>IF(OR($A157="",NOT(ISNUMBER($G157))),"",IF(AND($F157&lt;=BT$6,$G157&gt;=BT$5),IF(BT$5&gt;$N157,5,$K157)*10+IF(AND($F157&gt;=BT$5,$F157&lt;=BT$6),IF(AND($G157&gt;=BT$5,$G157&lt;=BT$6),5,IF($L157=1,2,1)),IF(AND($G157&gt;=BT$5,$G157&lt;=BT$6),IF($M157&gt;0,4,3),0)),IF(AND($D157&lt;=BT$6,$E157&gt;=BT$5),60,0)))</f>
        <v/>
      </c>
      <c r="BU157" s="80" t="str">
        <f>IF(OR($A157="",NOT(ISNUMBER($G157))),"",IF(AND($F157&lt;=BU$6,$G157&gt;=BU$5),IF(BU$5&gt;$N157,5,$K157)*10+IF(AND($F157&gt;=BU$5,$F157&lt;=BU$6),IF(AND($G157&gt;=BU$5,$G157&lt;=BU$6),5,IF($L157=1,2,1)),IF(AND($G157&gt;=BU$5,$G157&lt;=BU$6),IF($M157&gt;0,4,3),0)),IF(AND($D157&lt;=BU$6,$E157&gt;=BU$5),60,0)))</f>
        <v/>
      </c>
      <c r="BV157" s="80" t="str">
        <f>IF(OR($A157="",NOT(ISNUMBER($G157))),"",IF(AND($F157&lt;=BV$6,$G157&gt;=BV$5),IF(BV$5&gt;$N157,5,$K157)*10+IF(AND($F157&gt;=BV$5,$F157&lt;=BV$6),IF(AND($G157&gt;=BV$5,$G157&lt;=BV$6),5,IF($L157=1,2,1)),IF(AND($G157&gt;=BV$5,$G157&lt;=BV$6),IF($M157&gt;0,4,3),0)),IF(AND($D157&lt;=BV$6,$E157&gt;=BV$5),60,0)))</f>
        <v/>
      </c>
      <c r="BW157" s="80" t="str">
        <f>IF(OR($A157="",NOT(ISNUMBER($G157))),"",IF(AND($F157&lt;=BW$6,$G157&gt;=BW$5),IF(BW$5&gt;$N157,5,$K157)*10+IF(AND($F157&gt;=BW$5,$F157&lt;=BW$6),IF(AND($G157&gt;=BW$5,$G157&lt;=BW$6),5,IF($L157=1,2,1)),IF(AND($G157&gt;=BW$5,$G157&lt;=BW$6),IF($M157&gt;0,4,3),0)),IF(AND($D157&lt;=BW$6,$E157&gt;=BW$5),60,0)))</f>
        <v/>
      </c>
      <c r="BX157" s="80" t="str">
        <f>IF(OR($A157="",NOT(ISNUMBER($G157))),"",IF(AND($F157&lt;=BX$6,$G157&gt;=BX$5),IF(BX$5&gt;$N157,5,$K157)*10+IF(AND($F157&gt;=BX$5,$F157&lt;=BX$6),IF(AND($G157&gt;=BX$5,$G157&lt;=BX$6),5,IF($L157=1,2,1)),IF(AND($G157&gt;=BX$5,$G157&lt;=BX$6),IF($M157&gt;0,4,3),0)),IF(AND($D157&lt;=BX$6,$E157&gt;=BX$5),60,0)))</f>
        <v/>
      </c>
      <c r="BY157" s="80" t="str">
        <f>IF(OR($A157="",NOT(ISNUMBER($G157))),"",IF(AND($F157&lt;=BY$6,$G157&gt;=BY$5),IF(BY$5&gt;$N157,5,$K157)*10+IF(AND($F157&gt;=BY$5,$F157&lt;=BY$6),IF(AND($G157&gt;=BY$5,$G157&lt;=BY$6),5,IF($L157=1,2,1)),IF(AND($G157&gt;=BY$5,$G157&lt;=BY$6),IF($M157&gt;0,4,3),0)),IF(AND($D157&lt;=BY$6,$E157&gt;=BY$5),60,0)))</f>
        <v/>
      </c>
      <c r="BZ157" s="80" t="str">
        <f>IF(OR($A157="",NOT(ISNUMBER($G157))),"",IF(AND($F157&lt;=BZ$6,$G157&gt;=BZ$5),IF(BZ$5&gt;$N157,5,$K157)*10+IF(AND($F157&gt;=BZ$5,$F157&lt;=BZ$6),IF(AND($G157&gt;=BZ$5,$G157&lt;=BZ$6),5,IF($L157=1,2,1)),IF(AND($G157&gt;=BZ$5,$G157&lt;=BZ$6),IF($M157&gt;0,4,3),0)),IF(AND($D157&lt;=BZ$6,$E157&gt;=BZ$5),60,0)))</f>
        <v/>
      </c>
      <c r="CA157" s="80" t="str">
        <f>IF(OR($A157="",NOT(ISNUMBER($G157))),"",IF(AND($F157&lt;=CA$6,$G157&gt;=CA$5),IF(CA$5&gt;$N157,5,$K157)*10+IF(AND($F157&gt;=CA$5,$F157&lt;=CA$6),IF(AND($G157&gt;=CA$5,$G157&lt;=CA$6),5,IF($L157=1,2,1)),IF(AND($G157&gt;=CA$5,$G157&lt;=CA$6),IF($M157&gt;0,4,3),0)),IF(AND($D157&lt;=CA$6,$E157&gt;=CA$5),60,0)))</f>
        <v/>
      </c>
      <c r="CB157" s="80" t="str">
        <f>IF(OR($A157="",NOT(ISNUMBER($G157))),"",IF(AND($F157&lt;=CB$6,$G157&gt;=CB$5),IF(CB$5&gt;$N157,5,$K157)*10+IF(AND($F157&gt;=CB$5,$F157&lt;=CB$6),IF(AND($G157&gt;=CB$5,$G157&lt;=CB$6),5,IF($L157=1,2,1)),IF(AND($G157&gt;=CB$5,$G157&lt;=CB$6),IF($M157&gt;0,4,3),0)),IF(AND($D157&lt;=CB$6,$E157&gt;=CB$5),60,0)))</f>
        <v/>
      </c>
      <c r="CC157" s="80" t="str">
        <f>IF(OR($A157="",NOT(ISNUMBER($G157))),"",IF(AND($F157&lt;=CC$6,$G157&gt;=CC$5),IF(CC$5&gt;$N157,5,$K157)*10+IF(AND($F157&gt;=CC$5,$F157&lt;=CC$6),IF(AND($G157&gt;=CC$5,$G157&lt;=CC$6),5,IF($L157=1,2,1)),IF(AND($G157&gt;=CC$5,$G157&lt;=CC$6),IF($M157&gt;0,4,3),0)),IF(AND($D157&lt;=CC$6,$E157&gt;=CC$5),60,0)))</f>
        <v/>
      </c>
      <c r="CD157" s="80" t="str">
        <f>IF(OR($A157="",NOT(ISNUMBER($G157))),"",IF(AND($F157&lt;=CD$6,$G157&gt;=CD$5),IF(CD$5&gt;$N157,5,$K157)*10+IF(AND($F157&gt;=CD$5,$F157&lt;=CD$6),IF(AND($G157&gt;=CD$5,$G157&lt;=CD$6),5,IF($L157=1,2,1)),IF(AND($G157&gt;=CD$5,$G157&lt;=CD$6),IF($M157&gt;0,4,3),0)),IF(AND($D157&lt;=CD$6,$E157&gt;=CD$5),60,0)))</f>
        <v/>
      </c>
      <c r="CE157" s="80" t="str">
        <f>IF(OR($A157="",NOT(ISNUMBER($G157))),"",IF(AND($F157&lt;=CE$6,$G157&gt;=CE$5),IF(CE$5&gt;$N157,5,$K157)*10+IF(AND($F157&gt;=CE$5,$F157&lt;=CE$6),IF(AND($G157&gt;=CE$5,$G157&lt;=CE$6),5,IF($L157=1,2,1)),IF(AND($G157&gt;=CE$5,$G157&lt;=CE$6),IF($M157&gt;0,4,3),0)),IF(AND($D157&lt;=CE$6,$E157&gt;=CE$5),60,0)))</f>
        <v/>
      </c>
      <c r="CF157" s="80" t="str">
        <f>IF(OR($A157="",NOT(ISNUMBER($G157))),"",IF(AND($F157&lt;=CF$6,$G157&gt;=CF$5),IF(CF$5&gt;$N157,5,$K157)*10+IF(AND($F157&gt;=CF$5,$F157&lt;=CF$6),IF(AND($G157&gt;=CF$5,$G157&lt;=CF$6),5,IF($L157=1,2,1)),IF(AND($G157&gt;=CF$5,$G157&lt;=CF$6),IF($M157&gt;0,4,3),0)),IF(AND($D157&lt;=CF$6,$E157&gt;=CF$5),60,0)))</f>
        <v/>
      </c>
      <c r="CG157" s="80" t="str">
        <f>IF(OR($A157="",NOT(ISNUMBER($G157))),"",IF(AND($F157&lt;=CG$6,$G157&gt;=CG$5),IF(CG$5&gt;$N157,5,$K157)*10+IF(AND($F157&gt;=CG$5,$F157&lt;=CG$6),IF(AND($G157&gt;=CG$5,$G157&lt;=CG$6),5,IF($L157=1,2,1)),IF(AND($G157&gt;=CG$5,$G157&lt;=CG$6),IF($M157&gt;0,4,3),0)),IF(AND($D157&lt;=CG$6,$E157&gt;=CG$5),60,0)))</f>
        <v/>
      </c>
      <c r="CH157" s="80" t="str">
        <f>IF(OR($A157="",NOT(ISNUMBER($G157))),"",IF(AND($F157&lt;=CH$6,$G157&gt;=CH$5),IF(CH$5&gt;$N157,5,$K157)*10+IF(AND($F157&gt;=CH$5,$F157&lt;=CH$6),IF(AND($G157&gt;=CH$5,$G157&lt;=CH$6),5,IF($L157=1,2,1)),IF(AND($G157&gt;=CH$5,$G157&lt;=CH$6),IF($M157&gt;0,4,3),0)),IF(AND($D157&lt;=CH$6,$E157&gt;=CH$5),60,0)))</f>
        <v/>
      </c>
      <c r="CI157" s="80" t="str">
        <f>IF(OR($A157="",NOT(ISNUMBER($G157))),"",IF(AND($F157&lt;=CI$6,$G157&gt;=CI$5),IF(CI$5&gt;$N157,5,$K157)*10+IF(AND($F157&gt;=CI$5,$F157&lt;=CI$6),IF(AND($G157&gt;=CI$5,$G157&lt;=CI$6),5,IF($L157=1,2,1)),IF(AND($G157&gt;=CI$5,$G157&lt;=CI$6),IF($M157&gt;0,4,3),0)),IF(AND($D157&lt;=CI$6,$E157&gt;=CI$5),60,0)))</f>
        <v/>
      </c>
      <c r="CJ157" s="80" t="str">
        <f>IF(OR($A157="",NOT(ISNUMBER($G157))),"",IF(AND($F157&lt;=CJ$6,$G157&gt;=CJ$5),IF(CJ$5&gt;$N157,5,$K157)*10+IF(AND($F157&gt;=CJ$5,$F157&lt;=CJ$6),IF(AND($G157&gt;=CJ$5,$G157&lt;=CJ$6),5,IF($L157=1,2,1)),IF(AND($G157&gt;=CJ$5,$G157&lt;=CJ$6),IF($M157&gt;0,4,3),0)),IF(AND($D157&lt;=CJ$6,$E157&gt;=CJ$5),60,0)))</f>
        <v/>
      </c>
      <c r="CK157" s="80" t="str">
        <f>IF(OR($A157="",NOT(ISNUMBER($G157))),"",IF(AND($F157&lt;=CK$6,$G157&gt;=CK$5),IF(CK$5&gt;$N157,5,$K157)*10+IF(AND($F157&gt;=CK$5,$F157&lt;=CK$6),IF(AND($G157&gt;=CK$5,$G157&lt;=CK$6),5,IF($L157=1,2,1)),IF(AND($G157&gt;=CK$5,$G157&lt;=CK$6),IF($M157&gt;0,4,3),0)),IF(AND($D157&lt;=CK$6,$E157&gt;=CK$5),60,0)))</f>
        <v/>
      </c>
      <c r="CL157" s="80" t="str">
        <f>IF(OR($A157="",NOT(ISNUMBER($G157))),"",IF(AND($F157&lt;=CL$6,$G157&gt;=CL$5),IF(CL$5&gt;$N157,5,$K157)*10+IF(AND($F157&gt;=CL$5,$F157&lt;=CL$6),IF(AND($G157&gt;=CL$5,$G157&lt;=CL$6),5,IF($L157=1,2,1)),IF(AND($G157&gt;=CL$5,$G157&lt;=CL$6),IF($M157&gt;0,4,3),0)),IF(AND($D157&lt;=CL$6,$E157&gt;=CL$5),60,0)))</f>
        <v/>
      </c>
      <c r="CM157" s="80" t="str">
        <f>IF(OR($A157="",NOT(ISNUMBER($G157))),"",IF(AND($F157&lt;=CM$6,$G157&gt;=CM$5),IF(CM$5&gt;$N157,5,$K157)*10+IF(AND($F157&gt;=CM$5,$F157&lt;=CM$6),IF(AND($G157&gt;=CM$5,$G157&lt;=CM$6),5,IF($L157=1,2,1)),IF(AND($G157&gt;=CM$5,$G157&lt;=CM$6),IF($M157&gt;0,4,3),0)),IF(AND($D157&lt;=CM$6,$E157&gt;=CM$5),60,0)))</f>
        <v/>
      </c>
      <c r="CN157" s="80" t="str">
        <f>IF(OR($A157="",NOT(ISNUMBER($G157))),"",IF(AND($F157&lt;=CN$6,$G157&gt;=CN$5),IF(CN$5&gt;$N157,5,$K157)*10+IF(AND($F157&gt;=CN$5,$F157&lt;=CN$6),IF(AND($G157&gt;=CN$5,$G157&lt;=CN$6),5,IF($L157=1,2,1)),IF(AND($G157&gt;=CN$5,$G157&lt;=CN$6),IF($M157&gt;0,4,3),0)),IF(AND($D157&lt;=CN$6,$E157&gt;=CN$5),60,0)))</f>
        <v/>
      </c>
      <c r="CO157" s="80" t="str">
        <f>IF(OR($A157="",NOT(ISNUMBER($G157))),"",IF(AND($F157&lt;=CO$6,$G157&gt;=CO$5),IF(CO$5&gt;$N157,5,$K157)*10+IF(AND($F157&gt;=CO$5,$F157&lt;=CO$6),IF(AND($G157&gt;=CO$5,$G157&lt;=CO$6),5,IF($L157=1,2,1)),IF(AND($G157&gt;=CO$5,$G157&lt;=CO$6),IF($M157&gt;0,4,3),0)),IF(AND($D157&lt;=CO$6,$E157&gt;=CO$5),60,0)))</f>
        <v/>
      </c>
      <c r="CP157" s="80" t="str">
        <f>IF(OR($A157="",NOT(ISNUMBER($G157))),"",IF(AND($F157&lt;=CP$6,$G157&gt;=CP$5),IF(CP$5&gt;$N157,5,$K157)*10+IF(AND($F157&gt;=CP$5,$F157&lt;=CP$6),IF(AND($G157&gt;=CP$5,$G157&lt;=CP$6),5,IF($L157=1,2,1)),IF(AND($G157&gt;=CP$5,$G157&lt;=CP$6),IF($M157&gt;0,4,3),0)),IF(AND($D157&lt;=CP$6,$E157&gt;=CP$5),60,0)))</f>
        <v/>
      </c>
      <c r="CQ157" s="80" t="str">
        <f>IF(OR($A157="",NOT(ISNUMBER($G157))),"",IF(AND($F157&lt;=CQ$6,$G157&gt;=CQ$5),IF(CQ$5&gt;$N157,5,$K157)*10+IF(AND($F157&gt;=CQ$5,$F157&lt;=CQ$6),IF(AND($G157&gt;=CQ$5,$G157&lt;=CQ$6),5,IF($L157=1,2,1)),IF(AND($G157&gt;=CQ$5,$G157&lt;=CQ$6),IF($M157&gt;0,4,3),0)),IF(AND($D157&lt;=CQ$6,$E157&gt;=CQ$5),60,0)))</f>
        <v/>
      </c>
      <c r="CR157" s="80" t="str">
        <f>IF(OR($A157="",NOT(ISNUMBER($G157))),"",IF(AND($F157&lt;=CR$6,$G157&gt;=CR$5),IF(CR$5&gt;$N157,5,$K157)*10+IF(AND($F157&gt;=CR$5,$F157&lt;=CR$6),IF(AND($G157&gt;=CR$5,$G157&lt;=CR$6),5,IF($L157=1,2,1)),IF(AND($G157&gt;=CR$5,$G157&lt;=CR$6),IF($M157&gt;0,4,3),0)),IF(AND($D157&lt;=CR$6,$E157&gt;=CR$5),60,0)))</f>
        <v/>
      </c>
      <c r="CS157" s="80" t="str">
        <f>IF(OR($A157="",NOT(ISNUMBER($G157))),"",IF(AND($F157&lt;=CS$6,$G157&gt;=CS$5),IF(CS$5&gt;$N157,5,$K157)*10+IF(AND($F157&gt;=CS$5,$F157&lt;=CS$6),IF(AND($G157&gt;=CS$5,$G157&lt;=CS$6),5,IF($L157=1,2,1)),IF(AND($G157&gt;=CS$5,$G157&lt;=CS$6),IF($M157&gt;0,4,3),0)),IF(AND($D157&lt;=CS$6,$E157&gt;=CS$5),60,0)))</f>
        <v/>
      </c>
      <c r="CT157" s="80" t="str">
        <f>IF(OR($A157="",NOT(ISNUMBER($G157))),"",IF(AND($F157&lt;=CT$6,$G157&gt;=CT$5),IF(CT$5&gt;$N157,5,$K157)*10+IF(AND($F157&gt;=CT$5,$F157&lt;=CT$6),IF(AND($G157&gt;=CT$5,$G157&lt;=CT$6),5,IF($L157=1,2,1)),IF(AND($G157&gt;=CT$5,$G157&lt;=CT$6),IF($M157&gt;0,4,3),0)),IF(AND($D157&lt;=CT$6,$E157&gt;=CT$5),60,0)))</f>
        <v/>
      </c>
      <c r="CU157" s="80" t="str">
        <f>IF(OR($A157="",NOT(ISNUMBER($G157))),"",IF(AND($F157&lt;=CU$6,$G157&gt;=CU$5),IF(CU$5&gt;$N157,5,$K157)*10+IF(AND($F157&gt;=CU$5,$F157&lt;=CU$6),IF(AND($G157&gt;=CU$5,$G157&lt;=CU$6),5,IF($L157=1,2,1)),IF(AND($G157&gt;=CU$5,$G157&lt;=CU$6),IF($M157&gt;0,4,3),0)),IF(AND($D157&lt;=CU$6,$E157&gt;=CU$5),60,0)))</f>
        <v/>
      </c>
      <c r="CV157" s="80" t="str">
        <f>IF(OR($A157="",NOT(ISNUMBER($G157))),"",IF(AND($F157&lt;=CV$6,$G157&gt;=CV$5),IF(CV$5&gt;$N157,5,$K157)*10+IF(AND($F157&gt;=CV$5,$F157&lt;=CV$6),IF(AND($G157&gt;=CV$5,$G157&lt;=CV$6),5,IF($L157=1,2,1)),IF(AND($G157&gt;=CV$5,$G157&lt;=CV$6),IF($M157&gt;0,4,3),0)),IF(AND($D157&lt;=CV$6,$E157&gt;=CV$5),60,0)))</f>
        <v/>
      </c>
      <c r="CW157" s="80" t="str">
        <f>IF(OR($A157="",NOT(ISNUMBER($G157))),"",IF(AND($F157&lt;=CW$6,$G157&gt;=CW$5),IF(CW$5&gt;$N157,5,$K157)*10+IF(AND($F157&gt;=CW$5,$F157&lt;=CW$6),IF(AND($G157&gt;=CW$5,$G157&lt;=CW$6),5,IF($L157=1,2,1)),IF(AND($G157&gt;=CW$5,$G157&lt;=CW$6),IF($M157&gt;0,4,3),0)),IF(AND($D157&lt;=CW$6,$E157&gt;=CW$5),60,0)))</f>
        <v/>
      </c>
      <c r="CX157" s="80" t="str">
        <f>IF(OR($A157="",NOT(ISNUMBER($G157))),"",IF(AND($F157&lt;=CX$6,$G157&gt;=CX$5),IF(CX$5&gt;$N157,5,$K157)*10+IF(AND($F157&gt;=CX$5,$F157&lt;=CX$6),IF(AND($G157&gt;=CX$5,$G157&lt;=CX$6),5,IF($L157=1,2,1)),IF(AND($G157&gt;=CX$5,$G157&lt;=CX$6),IF($M157&gt;0,4,3),0)),IF(AND($D157&lt;=CX$6,$E157&gt;=CX$5),60,0)))</f>
        <v/>
      </c>
      <c r="CY157" s="80" t="str">
        <f>IF(OR($A157="",NOT(ISNUMBER($G157))),"",IF(AND($F157&lt;=CY$6,$G157&gt;=CY$5),IF(CY$5&gt;$N157,5,$K157)*10+IF(AND($F157&gt;=CY$5,$F157&lt;=CY$6),IF(AND($G157&gt;=CY$5,$G157&lt;=CY$6),5,IF($L157=1,2,1)),IF(AND($G157&gt;=CY$5,$G157&lt;=CY$6),IF($M157&gt;0,4,3),0)),IF(AND($D157&lt;=CY$6,$E157&gt;=CY$5),60,0)))</f>
        <v/>
      </c>
      <c r="CZ157" s="80" t="str">
        <f>IF(OR($A157="",NOT(ISNUMBER($G157))),"",IF(AND($F157&lt;=CZ$6,$G157&gt;=CZ$5),IF(CZ$5&gt;$N157,5,$K157)*10+IF(AND($F157&gt;=CZ$5,$F157&lt;=CZ$6),IF(AND($G157&gt;=CZ$5,$G157&lt;=CZ$6),5,IF($L157=1,2,1)),IF(AND($G157&gt;=CZ$5,$G157&lt;=CZ$6),IF($M157&gt;0,4,3),0)),IF(AND($D157&lt;=CZ$6,$E157&gt;=CZ$5),60,0)))</f>
        <v/>
      </c>
      <c r="DA157" s="80" t="str">
        <f>IF(OR($A157="",NOT(ISNUMBER($G157))),"",IF(AND($F157&lt;=DA$6,$G157&gt;=DA$5),IF(DA$5&gt;$N157,5,$K157)*10+IF(AND($F157&gt;=DA$5,$F157&lt;=DA$6),IF(AND($G157&gt;=DA$5,$G157&lt;=DA$6),5,IF($L157=1,2,1)),IF(AND($G157&gt;=DA$5,$G157&lt;=DA$6),IF($M157&gt;0,4,3),0)),IF(AND($D157&lt;=DA$6,$E157&gt;=DA$5),60,0)))</f>
        <v/>
      </c>
      <c r="DB157" s="80" t="str">
        <f>IF(OR($A157="",NOT(ISNUMBER($G157))),"",IF(AND($F157&lt;=DB$6,$G157&gt;=DB$5),IF(DB$5&gt;$N157,5,$K157)*10+IF(AND($F157&gt;=DB$5,$F157&lt;=DB$6),IF(AND($G157&gt;=DB$5,$G157&lt;=DB$6),5,IF($L157=1,2,1)),IF(AND($G157&gt;=DB$5,$G157&lt;=DB$6),IF($M157&gt;0,4,3),0)),IF(AND($D157&lt;=DB$6,$E157&gt;=DB$5),60,0)))</f>
        <v/>
      </c>
      <c r="DC157" s="80" t="str">
        <f>IF(OR($A157="",NOT(ISNUMBER($G157))),"",IF(AND($F157&lt;=DC$6,$G157&gt;=DC$5),IF(DC$5&gt;$N157,5,$K157)*10+IF(AND($F157&gt;=DC$5,$F157&lt;=DC$6),IF(AND($G157&gt;=DC$5,$G157&lt;=DC$6),5,IF($L157=1,2,1)),IF(AND($G157&gt;=DC$5,$G157&lt;=DC$6),IF($M157&gt;0,4,3),0)),IF(AND($D157&lt;=DC$6,$E157&gt;=DC$5),60,0)))</f>
        <v/>
      </c>
      <c r="DD157" s="80" t="str">
        <f>IF(OR($A157="",NOT(ISNUMBER($G157))),"",IF(AND($F157&lt;=DD$6,$G157&gt;=DD$5),IF(DD$5&gt;$N157,5,$K157)*10+IF(AND($F157&gt;=DD$5,$F157&lt;=DD$6),IF(AND($G157&gt;=DD$5,$G157&lt;=DD$6),5,IF($L157=1,2,1)),IF(AND($G157&gt;=DD$5,$G157&lt;=DD$6),IF($M157&gt;0,4,3),0)),IF(AND($D157&lt;=DD$6,$E157&gt;=DD$5),60,0)))</f>
        <v/>
      </c>
      <c r="DE157" s="80" t="str">
        <f>IF(OR($A157="",NOT(ISNUMBER($G157))),"",IF(AND($F157&lt;=DE$6,$G157&gt;=DE$5),IF(DE$5&gt;$N157,5,$K157)*10+IF(AND($F157&gt;=DE$5,$F157&lt;=DE$6),IF(AND($G157&gt;=DE$5,$G157&lt;=DE$6),5,IF($L157=1,2,1)),IF(AND($G157&gt;=DE$5,$G157&lt;=DE$6),IF($M157&gt;0,4,3),0)),IF(AND($D157&lt;=DE$6,$E157&gt;=DE$5),60,0)))</f>
        <v/>
      </c>
      <c r="DF157" s="80" t="str">
        <f>IF(OR($A157="",NOT(ISNUMBER($G157))),"",IF(AND($F157&lt;=DF$6,$G157&gt;=DF$5),IF(DF$5&gt;$N157,5,$K157)*10+IF(AND($F157&gt;=DF$5,$F157&lt;=DF$6),IF(AND($G157&gt;=DF$5,$G157&lt;=DF$6),5,IF($L157=1,2,1)),IF(AND($G157&gt;=DF$5,$G157&lt;=DF$6),IF($M157&gt;0,4,3),0)),IF(AND($D157&lt;=DF$6,$E157&gt;=DF$5),60,0)))</f>
        <v/>
      </c>
      <c r="DG157" s="80" t="str">
        <f>IF(OR($A157="",NOT(ISNUMBER($G157))),"",IF(AND($F157&lt;=DG$6,$G157&gt;=DG$5),IF(DG$5&gt;$N157,5,$K157)*10+IF(AND($F157&gt;=DG$5,$F157&lt;=DG$6),IF(AND($G157&gt;=DG$5,$G157&lt;=DG$6),5,IF($L157=1,2,1)),IF(AND($G157&gt;=DG$5,$G157&lt;=DG$6),IF($M157&gt;0,4,3),0)),IF(AND($D157&lt;=DG$6,$E157&gt;=DG$5),60,0)))</f>
        <v/>
      </c>
      <c r="DH157" s="80" t="str">
        <f>IF(OR($A157="",NOT(ISNUMBER($G157))),"",IF(AND($F157&lt;=DH$6,$G157&gt;=DH$5),IF(DH$5&gt;$N157,5,$K157)*10+IF(AND($F157&gt;=DH$5,$F157&lt;=DH$6),IF(AND($G157&gt;=DH$5,$G157&lt;=DH$6),5,IF($L157=1,2,1)),IF(AND($G157&gt;=DH$5,$G157&lt;=DH$6),IF($M157&gt;0,4,3),0)),IF(AND($D157&lt;=DH$6,$E157&gt;=DH$5),60,0)))</f>
        <v/>
      </c>
      <c r="DI157" s="80" t="str">
        <f>IF(OR($A157="",NOT(ISNUMBER($G157))),"",IF(AND($F157&lt;=DI$6,$G157&gt;=DI$5),IF(DI$5&gt;$N157,5,$K157)*10+IF(AND($F157&gt;=DI$5,$F157&lt;=DI$6),IF(AND($G157&gt;=DI$5,$G157&lt;=DI$6),5,IF($L157=1,2,1)),IF(AND($G157&gt;=DI$5,$G157&lt;=DI$6),IF($M157&gt;0,4,3),0)),IF(AND($D157&lt;=DI$6,$E157&gt;=DI$5),60,0)))</f>
        <v/>
      </c>
      <c r="DJ157" s="80" t="str">
        <f>IF(OR($A157="",NOT(ISNUMBER($G157))),"",IF(AND($F157&lt;=DJ$6,$G157&gt;=DJ$5),IF(DJ$5&gt;$N157,5,$K157)*10+IF(AND($F157&gt;=DJ$5,$F157&lt;=DJ$6),IF(AND($G157&gt;=DJ$5,$G157&lt;=DJ$6),5,IF($L157=1,2,1)),IF(AND($G157&gt;=DJ$5,$G157&lt;=DJ$6),IF($M157&gt;0,4,3),0)),IF(AND($D157&lt;=DJ$6,$E157&gt;=DJ$5),60,0)))</f>
        <v/>
      </c>
      <c r="DK157" s="80" t="str">
        <f>IF(OR($A157="",NOT(ISNUMBER($G157))),"",IF(AND($F157&lt;=DK$6,$G157&gt;=DK$5),IF(DK$5&gt;$N157,5,$K157)*10+IF(AND($F157&gt;=DK$5,$F157&lt;=DK$6),IF(AND($G157&gt;=DK$5,$G157&lt;=DK$6),5,IF($L157=1,2,1)),IF(AND($G157&gt;=DK$5,$G157&lt;=DK$6),IF($M157&gt;0,4,3),0)),IF(AND($D157&lt;=DK$6,$E157&gt;=DK$5),60,0)))</f>
        <v/>
      </c>
      <c r="DL157" s="80" t="str">
        <f>IF(OR($A157="",NOT(ISNUMBER($G157))),"",IF(AND($F157&lt;=DL$6,$G157&gt;=DL$5),IF(DL$5&gt;$N157,5,$K157)*10+IF(AND($F157&gt;=DL$5,$F157&lt;=DL$6),IF(AND($G157&gt;=DL$5,$G157&lt;=DL$6),5,IF($L157=1,2,1)),IF(AND($G157&gt;=DL$5,$G157&lt;=DL$6),IF($M157&gt;0,4,3),0)),IF(AND($D157&lt;=DL$6,$E157&gt;=DL$5),60,0)))</f>
        <v/>
      </c>
      <c r="DM157" s="80" t="str">
        <f>IF(OR($A157="",NOT(ISNUMBER($G157))),"",IF(AND($F157&lt;=DM$6,$G157&gt;=DM$5),IF(DM$5&gt;$N157,5,$K157)*10+IF(AND($F157&gt;=DM$5,$F157&lt;=DM$6),IF(AND($G157&gt;=DM$5,$G157&lt;=DM$6),5,IF($L157=1,2,1)),IF(AND($G157&gt;=DM$5,$G157&lt;=DM$6),IF($M157&gt;0,4,3),0)),IF(AND($D157&lt;=DM$6,$E157&gt;=DM$5),60,0)))</f>
        <v/>
      </c>
      <c r="DN157" s="80" t="str">
        <f>IF(OR($A157="",NOT(ISNUMBER($G157))),"",IF(AND($F157&lt;=DN$6,$G157&gt;=DN$5),IF(DN$5&gt;$N157,5,$K157)*10+IF(AND($F157&gt;=DN$5,$F157&lt;=DN$6),IF(AND($G157&gt;=DN$5,$G157&lt;=DN$6),5,IF($L157=1,2,1)),IF(AND($G157&gt;=DN$5,$G157&lt;=DN$6),IF($M157&gt;0,4,3),0)),IF(AND($D157&lt;=DN$6,$E157&gt;=DN$5),60,0)))</f>
        <v/>
      </c>
      <c r="DO157" s="80" t="str">
        <f>IF(OR($A157="",NOT(ISNUMBER($G157))),"",IF(AND($F157&lt;=DO$6,$G157&gt;=DO$5),IF(DO$5&gt;$N157,5,$K157)*10+IF(AND($F157&gt;=DO$5,$F157&lt;=DO$6),IF(AND($G157&gt;=DO$5,$G157&lt;=DO$6),5,IF($L157=1,2,1)),IF(AND($G157&gt;=DO$5,$G157&lt;=DO$6),IF($M157&gt;0,4,3),0)),IF(AND($D157&lt;=DO$6,$E157&gt;=DO$5),60,0)))</f>
        <v/>
      </c>
      <c r="DP157" s="80" t="str">
        <f>IF(OR($A157="",NOT(ISNUMBER($G157))),"",IF(AND($F157&lt;=DP$6,$G157&gt;=DP$5),IF(DP$5&gt;$N157,5,$K157)*10+IF(AND($F157&gt;=DP$5,$F157&lt;=DP$6),IF(AND($G157&gt;=DP$5,$G157&lt;=DP$6),5,IF($L157=1,2,1)),IF(AND($G157&gt;=DP$5,$G157&lt;=DP$6),IF($M157&gt;0,4,3),0)),IF(AND($D157&lt;=DP$6,$E157&gt;=DP$5),60,0)))</f>
        <v/>
      </c>
      <c r="DQ157" s="80" t="str">
        <f>IF(OR($A157="",NOT(ISNUMBER($G157))),"",IF(AND($F157&lt;=DQ$6,$G157&gt;=DQ$5),IF(DQ$5&gt;$N157,5,$K157)*10+IF(AND($F157&gt;=DQ$5,$F157&lt;=DQ$6),IF(AND($G157&gt;=DQ$5,$G157&lt;=DQ$6),5,IF($L157=1,2,1)),IF(AND($G157&gt;=DQ$5,$G157&lt;=DQ$6),IF($M157&gt;0,4,3),0)),IF(AND($D157&lt;=DQ$6,$E157&gt;=DQ$5),60,0)))</f>
        <v/>
      </c>
      <c r="DR157" s="80" t="str">
        <f>IF(OR($A157="",NOT(ISNUMBER($G157))),"",IF(AND($F157&lt;=DR$6,$G157&gt;=DR$5),IF(DR$5&gt;$N157,5,$K157)*10+IF(AND($F157&gt;=DR$5,$F157&lt;=DR$6),IF(AND($G157&gt;=DR$5,$G157&lt;=DR$6),5,IF($L157=1,2,1)),IF(AND($G157&gt;=DR$5,$G157&lt;=DR$6),IF($M157&gt;0,4,3),0)),IF(AND($D157&lt;=DR$6,$E157&gt;=DR$5),60,0)))</f>
        <v/>
      </c>
      <c r="DS157" s="80" t="str">
        <f>IF(OR($A157="",NOT(ISNUMBER($G157))),"",IF(AND($F157&lt;=DS$6,$G157&gt;=DS$5),IF(DS$5&gt;$N157,5,$K157)*10+IF(AND($F157&gt;=DS$5,$F157&lt;=DS$6),IF(AND($G157&gt;=DS$5,$G157&lt;=DS$6),5,IF($L157=1,2,1)),IF(AND($G157&gt;=DS$5,$G157&lt;=DS$6),IF($M157&gt;0,4,3),0)),IF(AND($D157&lt;=DS$6,$E157&gt;=DS$5),60,0)))</f>
        <v/>
      </c>
      <c r="DT157" s="80" t="str">
        <f>IF(OR($A157="",NOT(ISNUMBER($G157))),"",IF(AND($F157&lt;=DT$6,$G157&gt;=DT$5),IF(DT$5&gt;$N157,5,$K157)*10+IF(AND($F157&gt;=DT$5,$F157&lt;=DT$6),IF(AND($G157&gt;=DT$5,$G157&lt;=DT$6),5,IF($L157=1,2,1)),IF(AND($G157&gt;=DT$5,$G157&lt;=DT$6),IF($M157&gt;0,4,3),0)),IF(AND($D157&lt;=DT$6,$E157&gt;=DT$5),60,0)))</f>
        <v/>
      </c>
      <c r="DU157" s="80" t="str">
        <f>IF(OR($A157="",NOT(ISNUMBER($G157))),"",IF(AND($F157&lt;=DU$6,$G157&gt;=DU$5),IF(DU$5&gt;$N157,5,$K157)*10+IF(AND($F157&gt;=DU$5,$F157&lt;=DU$6),IF(AND($G157&gt;=DU$5,$G157&lt;=DU$6),5,IF($L157=1,2,1)),IF(AND($G157&gt;=DU$5,$G157&lt;=DU$6),IF($M157&gt;0,4,3),0)),IF(AND($D157&lt;=DU$6,$E157&gt;=DU$5),60,0)))</f>
        <v/>
      </c>
      <c r="DV157" s="80" t="str">
        <f>IF(OR($A157="",NOT(ISNUMBER($G157))),"",IF(AND($F157&lt;=DV$6,$G157&gt;=DV$5),IF(DV$5&gt;$N157,5,$K157)*10+IF(AND($F157&gt;=DV$5,$F157&lt;=DV$6),IF(AND($G157&gt;=DV$5,$G157&lt;=DV$6),5,IF($L157=1,2,1)),IF(AND($G157&gt;=DV$5,$G157&lt;=DV$6),IF($M157&gt;0,4,3),0)),IF(AND($D157&lt;=DV$6,$E157&gt;=DV$5),60,0)))</f>
        <v/>
      </c>
      <c r="DW157" s="80" t="str">
        <f>IF(OR($A157="",NOT(ISNUMBER($G157))),"",IF(AND($F157&lt;=DW$6,$G157&gt;=DW$5),IF(DW$5&gt;$N157,5,$K157)*10+IF(AND($F157&gt;=DW$5,$F157&lt;=DW$6),IF(AND($G157&gt;=DW$5,$G157&lt;=DW$6),5,IF($L157=1,2,1)),IF(AND($G157&gt;=DW$5,$G157&lt;=DW$6),IF($M157&gt;0,4,3),0)),IF(AND($D157&lt;=DW$6,$E157&gt;=DW$5),60,0)))</f>
        <v/>
      </c>
      <c r="DX157" s="80" t="str">
        <f>IF(OR($A157="",NOT(ISNUMBER($G157))),"",IF(AND($F157&lt;=DX$6,$G157&gt;=DX$5),IF(DX$5&gt;$N157,5,$K157)*10+IF(AND($F157&gt;=DX$5,$F157&lt;=DX$6),IF(AND($G157&gt;=DX$5,$G157&lt;=DX$6),5,IF($L157=1,2,1)),IF(AND($G157&gt;=DX$5,$G157&lt;=DX$6),IF($M157&gt;0,4,3),0)),IF(AND($D157&lt;=DX$6,$E157&gt;=DX$5),60,0)))</f>
        <v/>
      </c>
      <c r="DY157" s="80" t="str">
        <f>IF(OR($A157="",NOT(ISNUMBER($G157))),"",IF(AND($F157&lt;=DY$6,$G157&gt;=DY$5),IF(DY$5&gt;$N157,5,$K157)*10+IF(AND($F157&gt;=DY$5,$F157&lt;=DY$6),IF(AND($G157&gt;=DY$5,$G157&lt;=DY$6),5,IF($L157=1,2,1)),IF(AND($G157&gt;=DY$5,$G157&lt;=DY$6),IF($M157&gt;0,4,3),0)),IF(AND($D157&lt;=DY$6,$E157&gt;=DY$5),60,0)))</f>
        <v/>
      </c>
      <c r="DZ157" s="80" t="str">
        <f>IF(OR($A157="",NOT(ISNUMBER($G157))),"",IF(AND($F157&lt;=DZ$6,$G157&gt;=DZ$5),IF(DZ$5&gt;$N157,5,$K157)*10+IF(AND($F157&gt;=DZ$5,$F157&lt;=DZ$6),IF(AND($G157&gt;=DZ$5,$G157&lt;=DZ$6),5,IF($L157=1,2,1)),IF(AND($G157&gt;=DZ$5,$G157&lt;=DZ$6),IF($M157&gt;0,4,3),0)),IF(AND($D157&lt;=DZ$6,$E157&gt;=DZ$5),60,0)))</f>
        <v/>
      </c>
      <c r="EA157" s="80" t="str">
        <f>IF(OR($A157="",NOT(ISNUMBER($G157))),"",IF(AND($F157&lt;=EA$6,$G157&gt;=EA$5),IF(EA$5&gt;$N157,5,$K157)*10+IF(AND($F157&gt;=EA$5,$F157&lt;=EA$6),IF(AND($G157&gt;=EA$5,$G157&lt;=EA$6),5,IF($L157=1,2,1)),IF(AND($G157&gt;=EA$5,$G157&lt;=EA$6),IF($M157&gt;0,4,3),0)),IF(AND($D157&lt;=EA$6,$E157&gt;=EA$5),60,0)))</f>
        <v/>
      </c>
      <c r="EB157" s="80" t="str">
        <f>IF(OR($A157="",NOT(ISNUMBER($G157))),"",IF(AND($F157&lt;=EB$6,$G157&gt;=EB$5),IF(EB$5&gt;$N157,5,$K157)*10+IF(AND($F157&gt;=EB$5,$F157&lt;=EB$6),IF(AND($G157&gt;=EB$5,$G157&lt;=EB$6),5,IF($L157=1,2,1)),IF(AND($G157&gt;=EB$5,$G157&lt;=EB$6),IF($M157&gt;0,4,3),0)),IF(AND($D157&lt;=EB$6,$E157&gt;=EB$5),60,0)))</f>
        <v/>
      </c>
      <c r="EC157" s="80" t="str">
        <f>IF(OR($A157="",NOT(ISNUMBER($G157))),"",IF(AND($F157&lt;=EC$6,$G157&gt;=EC$5),IF(EC$5&gt;$N157,5,$K157)*10+IF(AND($F157&gt;=EC$5,$F157&lt;=EC$6),IF(AND($G157&gt;=EC$5,$G157&lt;=EC$6),5,IF($L157=1,2,1)),IF(AND($G157&gt;=EC$5,$G157&lt;=EC$6),IF($M157&gt;0,4,3),0)),IF(AND($D157&lt;=EC$6,$E157&gt;=EC$5),60,0)))</f>
        <v/>
      </c>
      <c r="ED157" s="80" t="str">
        <f>IF(OR($A157="",NOT(ISNUMBER($G157))),"",IF(AND($F157&lt;=ED$6,$G157&gt;=ED$5),IF(ED$5&gt;$N157,5,$K157)*10+IF(AND($F157&gt;=ED$5,$F157&lt;=ED$6),IF(AND($G157&gt;=ED$5,$G157&lt;=ED$6),5,IF($L157=1,2,1)),IF(AND($G157&gt;=ED$5,$G157&lt;=ED$6),IF($M157&gt;0,4,3),0)),IF(AND($D157&lt;=ED$6,$E157&gt;=ED$5),60,0)))</f>
        <v/>
      </c>
    </row>
    <row r="158" ht="18" customHeight="1">
      <c r="A158" s="52" t="str">
        <f>IF(Tasks!$B158="","",Tasks!$A158)</f>
        <v/>
      </c>
      <c r="B158" s="78" t="str">
        <f>IF(Tasks!$B158="","",Tasks!$B158)</f>
        <v/>
      </c>
      <c r="C158" s="25" t="str">
        <f>IF($B158="","",IF(AND(Tasks!$D158="",Tasks!$G158=""),"-",IF(Tasks!$D158="","",Tasks!$D158&amp;IF(OR(Tasks!$E158="",Tasks!$E158="FS"),IF(N(Tasks!$F158)=0,"","FS"),Tasks!$E158)&amp;IF(N(Tasks!$F158)=0,"",IF(Tasks!$F158&gt;0,"+","")&amp;Tasks!$F158))&amp;IF(AND(Tasks!$D158&lt;&gt;"",Tasks!$G158&lt;&gt;""),", ","")&amp;IF(Tasks!$G158="","",Tasks!$G158&amp;IF(OR(Tasks!$H158="",Tasks!$H158="FS"),IF(N(Tasks!$I158)=0,"","FS"),Tasks!$H158)&amp;IF(N(Tasks!$I158)=0,"",IF(Tasks!$I158&gt;0,"+","")&amp;Tasks!$I158))))</f>
        <v/>
      </c>
      <c r="D158" s="51" t="str">
        <f>IF(OR($B158="",Tasks!$Q158=""),"",Tasks!$Q158)</f>
        <v/>
      </c>
      <c r="E158" s="51" t="str">
        <f>IF(OR($B158="",Tasks!$R158=""),"",Tasks!$R158)</f>
        <v/>
      </c>
      <c r="F158" s="51" t="str">
        <f>IF(OR($B158="",Tasks!$S158=""),"",Tasks!$S158)</f>
        <v/>
      </c>
      <c r="G158" s="51" t="str">
        <f>IF(OR($B158="",Tasks!$T158=""),"",Tasks!$T158)</f>
        <v/>
      </c>
      <c r="H158" s="52" t="str">
        <f>IF($B158="","",Tasks!$AE158)</f>
        <v/>
      </c>
      <c r="I158" s="79" t="str">
        <f>IF($B158="","",Tasks!$AF158)</f>
        <v/>
      </c>
      <c r="J158" s="53" t="str">
        <f>IF(OR($B158="",Tasks!$V158=""),"",Tasks!$V158)</f>
        <v/>
      </c>
      <c r="K158" s="52" t="str">
        <f>IF($B158="","",Tasks!$AA158)</f>
        <v/>
      </c>
      <c r="L158" s="52" t="str">
        <f>IF($B158="","",Tasks!$AB158)</f>
        <v/>
      </c>
      <c r="M158" s="52" t="str">
        <f>IF($B158="","",Tasks!$Z158)</f>
        <v/>
      </c>
      <c r="N158" s="52" t="str">
        <f>IF(OR($B158="",Tasks!$AG158=""),"",Tasks!$AG158)</f>
        <v/>
      </c>
      <c r="O158" s="80" t="str">
        <f>IF(OR($A158="",NOT(ISNUMBER($G158))),"",IF(AND($F158&lt;=O$6,$G158&gt;=O$5),IF(O$5&gt;$N158,5,$K158)*10+IF(AND($F158&gt;=O$5,$F158&lt;=O$6),IF(AND($G158&gt;=O$5,$G158&lt;=O$6),5,IF($L158=1,2,1)),IF(AND($G158&gt;=O$5,$G158&lt;=O$6),IF($M158&gt;0,4,3),0)),IF(AND($D158&lt;=O$6,$E158&gt;=O$5),60,0)))</f>
        <v/>
      </c>
      <c r="P158" s="80" t="str">
        <f>IF(OR($A158="",NOT(ISNUMBER($G158))),"",IF(AND($F158&lt;=P$6,$G158&gt;=P$5),IF(P$5&gt;$N158,5,$K158)*10+IF(AND($F158&gt;=P$5,$F158&lt;=P$6),IF(AND($G158&gt;=P$5,$G158&lt;=P$6),5,IF($L158=1,2,1)),IF(AND($G158&gt;=P$5,$G158&lt;=P$6),IF($M158&gt;0,4,3),0)),IF(AND($D158&lt;=P$6,$E158&gt;=P$5),60,0)))</f>
        <v/>
      </c>
      <c r="Q158" s="80" t="str">
        <f>IF(OR($A158="",NOT(ISNUMBER($G158))),"",IF(AND($F158&lt;=Q$6,$G158&gt;=Q$5),IF(Q$5&gt;$N158,5,$K158)*10+IF(AND($F158&gt;=Q$5,$F158&lt;=Q$6),IF(AND($G158&gt;=Q$5,$G158&lt;=Q$6),5,IF($L158=1,2,1)),IF(AND($G158&gt;=Q$5,$G158&lt;=Q$6),IF($M158&gt;0,4,3),0)),IF(AND($D158&lt;=Q$6,$E158&gt;=Q$5),60,0)))</f>
        <v/>
      </c>
      <c r="R158" s="80" t="str">
        <f>IF(OR($A158="",NOT(ISNUMBER($G158))),"",IF(AND($F158&lt;=R$6,$G158&gt;=R$5),IF(R$5&gt;$N158,5,$K158)*10+IF(AND($F158&gt;=R$5,$F158&lt;=R$6),IF(AND($G158&gt;=R$5,$G158&lt;=R$6),5,IF($L158=1,2,1)),IF(AND($G158&gt;=R$5,$G158&lt;=R$6),IF($M158&gt;0,4,3),0)),IF(AND($D158&lt;=R$6,$E158&gt;=R$5),60,0)))</f>
        <v/>
      </c>
      <c r="S158" s="80" t="str">
        <f>IF(OR($A158="",NOT(ISNUMBER($G158))),"",IF(AND($F158&lt;=S$6,$G158&gt;=S$5),IF(S$5&gt;$N158,5,$K158)*10+IF(AND($F158&gt;=S$5,$F158&lt;=S$6),IF(AND($G158&gt;=S$5,$G158&lt;=S$6),5,IF($L158=1,2,1)),IF(AND($G158&gt;=S$5,$G158&lt;=S$6),IF($M158&gt;0,4,3),0)),IF(AND($D158&lt;=S$6,$E158&gt;=S$5),60,0)))</f>
        <v/>
      </c>
      <c r="T158" s="80" t="str">
        <f>IF(OR($A158="",NOT(ISNUMBER($G158))),"",IF(AND($F158&lt;=T$6,$G158&gt;=T$5),IF(T$5&gt;$N158,5,$K158)*10+IF(AND($F158&gt;=T$5,$F158&lt;=T$6),IF(AND($G158&gt;=T$5,$G158&lt;=T$6),5,IF($L158=1,2,1)),IF(AND($G158&gt;=T$5,$G158&lt;=T$6),IF($M158&gt;0,4,3),0)),IF(AND($D158&lt;=T$6,$E158&gt;=T$5),60,0)))</f>
        <v/>
      </c>
      <c r="U158" s="80" t="str">
        <f>IF(OR($A158="",NOT(ISNUMBER($G158))),"",IF(AND($F158&lt;=U$6,$G158&gt;=U$5),IF(U$5&gt;$N158,5,$K158)*10+IF(AND($F158&gt;=U$5,$F158&lt;=U$6),IF(AND($G158&gt;=U$5,$G158&lt;=U$6),5,IF($L158=1,2,1)),IF(AND($G158&gt;=U$5,$G158&lt;=U$6),IF($M158&gt;0,4,3),0)),IF(AND($D158&lt;=U$6,$E158&gt;=U$5),60,0)))</f>
        <v/>
      </c>
      <c r="V158" s="80" t="str">
        <f>IF(OR($A158="",NOT(ISNUMBER($G158))),"",IF(AND($F158&lt;=V$6,$G158&gt;=V$5),IF(V$5&gt;$N158,5,$K158)*10+IF(AND($F158&gt;=V$5,$F158&lt;=V$6),IF(AND($G158&gt;=V$5,$G158&lt;=V$6),5,IF($L158=1,2,1)),IF(AND($G158&gt;=V$5,$G158&lt;=V$6),IF($M158&gt;0,4,3),0)),IF(AND($D158&lt;=V$6,$E158&gt;=V$5),60,0)))</f>
        <v/>
      </c>
      <c r="W158" s="80" t="str">
        <f>IF(OR($A158="",NOT(ISNUMBER($G158))),"",IF(AND($F158&lt;=W$6,$G158&gt;=W$5),IF(W$5&gt;$N158,5,$K158)*10+IF(AND($F158&gt;=W$5,$F158&lt;=W$6),IF(AND($G158&gt;=W$5,$G158&lt;=W$6),5,IF($L158=1,2,1)),IF(AND($G158&gt;=W$5,$G158&lt;=W$6),IF($M158&gt;0,4,3),0)),IF(AND($D158&lt;=W$6,$E158&gt;=W$5),60,0)))</f>
        <v/>
      </c>
      <c r="X158" s="80" t="str">
        <f>IF(OR($A158="",NOT(ISNUMBER($G158))),"",IF(AND($F158&lt;=X$6,$G158&gt;=X$5),IF(X$5&gt;$N158,5,$K158)*10+IF(AND($F158&gt;=X$5,$F158&lt;=X$6),IF(AND($G158&gt;=X$5,$G158&lt;=X$6),5,IF($L158=1,2,1)),IF(AND($G158&gt;=X$5,$G158&lt;=X$6),IF($M158&gt;0,4,3),0)),IF(AND($D158&lt;=X$6,$E158&gt;=X$5),60,0)))</f>
        <v/>
      </c>
      <c r="Y158" s="80" t="str">
        <f>IF(OR($A158="",NOT(ISNUMBER($G158))),"",IF(AND($F158&lt;=Y$6,$G158&gt;=Y$5),IF(Y$5&gt;$N158,5,$K158)*10+IF(AND($F158&gt;=Y$5,$F158&lt;=Y$6),IF(AND($G158&gt;=Y$5,$G158&lt;=Y$6),5,IF($L158=1,2,1)),IF(AND($G158&gt;=Y$5,$G158&lt;=Y$6),IF($M158&gt;0,4,3),0)),IF(AND($D158&lt;=Y$6,$E158&gt;=Y$5),60,0)))</f>
        <v/>
      </c>
      <c r="Z158" s="80" t="str">
        <f>IF(OR($A158="",NOT(ISNUMBER($G158))),"",IF(AND($F158&lt;=Z$6,$G158&gt;=Z$5),IF(Z$5&gt;$N158,5,$K158)*10+IF(AND($F158&gt;=Z$5,$F158&lt;=Z$6),IF(AND($G158&gt;=Z$5,$G158&lt;=Z$6),5,IF($L158=1,2,1)),IF(AND($G158&gt;=Z$5,$G158&lt;=Z$6),IF($M158&gt;0,4,3),0)),IF(AND($D158&lt;=Z$6,$E158&gt;=Z$5),60,0)))</f>
        <v/>
      </c>
      <c r="AA158" s="80" t="str">
        <f>IF(OR($A158="",NOT(ISNUMBER($G158))),"",IF(AND($F158&lt;=AA$6,$G158&gt;=AA$5),IF(AA$5&gt;$N158,5,$K158)*10+IF(AND($F158&gt;=AA$5,$F158&lt;=AA$6),IF(AND($G158&gt;=AA$5,$G158&lt;=AA$6),5,IF($L158=1,2,1)),IF(AND($G158&gt;=AA$5,$G158&lt;=AA$6),IF($M158&gt;0,4,3),0)),IF(AND($D158&lt;=AA$6,$E158&gt;=AA$5),60,0)))</f>
        <v/>
      </c>
      <c r="AB158" s="80" t="str">
        <f>IF(OR($A158="",NOT(ISNUMBER($G158))),"",IF(AND($F158&lt;=AB$6,$G158&gt;=AB$5),IF(AB$5&gt;$N158,5,$K158)*10+IF(AND($F158&gt;=AB$5,$F158&lt;=AB$6),IF(AND($G158&gt;=AB$5,$G158&lt;=AB$6),5,IF($L158=1,2,1)),IF(AND($G158&gt;=AB$5,$G158&lt;=AB$6),IF($M158&gt;0,4,3),0)),IF(AND($D158&lt;=AB$6,$E158&gt;=AB$5),60,0)))</f>
        <v/>
      </c>
      <c r="AC158" s="80" t="str">
        <f>IF(OR($A158="",NOT(ISNUMBER($G158))),"",IF(AND($F158&lt;=AC$6,$G158&gt;=AC$5),IF(AC$5&gt;$N158,5,$K158)*10+IF(AND($F158&gt;=AC$5,$F158&lt;=AC$6),IF(AND($G158&gt;=AC$5,$G158&lt;=AC$6),5,IF($L158=1,2,1)),IF(AND($G158&gt;=AC$5,$G158&lt;=AC$6),IF($M158&gt;0,4,3),0)),IF(AND($D158&lt;=AC$6,$E158&gt;=AC$5),60,0)))</f>
        <v/>
      </c>
      <c r="AD158" s="80" t="str">
        <f>IF(OR($A158="",NOT(ISNUMBER($G158))),"",IF(AND($F158&lt;=AD$6,$G158&gt;=AD$5),IF(AD$5&gt;$N158,5,$K158)*10+IF(AND($F158&gt;=AD$5,$F158&lt;=AD$6),IF(AND($G158&gt;=AD$5,$G158&lt;=AD$6),5,IF($L158=1,2,1)),IF(AND($G158&gt;=AD$5,$G158&lt;=AD$6),IF($M158&gt;0,4,3),0)),IF(AND($D158&lt;=AD$6,$E158&gt;=AD$5),60,0)))</f>
        <v/>
      </c>
      <c r="AE158" s="80" t="str">
        <f>IF(OR($A158="",NOT(ISNUMBER($G158))),"",IF(AND($F158&lt;=AE$6,$G158&gt;=AE$5),IF(AE$5&gt;$N158,5,$K158)*10+IF(AND($F158&gt;=AE$5,$F158&lt;=AE$6),IF(AND($G158&gt;=AE$5,$G158&lt;=AE$6),5,IF($L158=1,2,1)),IF(AND($G158&gt;=AE$5,$G158&lt;=AE$6),IF($M158&gt;0,4,3),0)),IF(AND($D158&lt;=AE$6,$E158&gt;=AE$5),60,0)))</f>
        <v/>
      </c>
      <c r="AF158" s="80" t="str">
        <f>IF(OR($A158="",NOT(ISNUMBER($G158))),"",IF(AND($F158&lt;=AF$6,$G158&gt;=AF$5),IF(AF$5&gt;$N158,5,$K158)*10+IF(AND($F158&gt;=AF$5,$F158&lt;=AF$6),IF(AND($G158&gt;=AF$5,$G158&lt;=AF$6),5,IF($L158=1,2,1)),IF(AND($G158&gt;=AF$5,$G158&lt;=AF$6),IF($M158&gt;0,4,3),0)),IF(AND($D158&lt;=AF$6,$E158&gt;=AF$5),60,0)))</f>
        <v/>
      </c>
      <c r="AG158" s="80" t="str">
        <f>IF(OR($A158="",NOT(ISNUMBER($G158))),"",IF(AND($F158&lt;=AG$6,$G158&gt;=AG$5),IF(AG$5&gt;$N158,5,$K158)*10+IF(AND($F158&gt;=AG$5,$F158&lt;=AG$6),IF(AND($G158&gt;=AG$5,$G158&lt;=AG$6),5,IF($L158=1,2,1)),IF(AND($G158&gt;=AG$5,$G158&lt;=AG$6),IF($M158&gt;0,4,3),0)),IF(AND($D158&lt;=AG$6,$E158&gt;=AG$5),60,0)))</f>
        <v/>
      </c>
      <c r="AH158" s="80" t="str">
        <f>IF(OR($A158="",NOT(ISNUMBER($G158))),"",IF(AND($F158&lt;=AH$6,$G158&gt;=AH$5),IF(AH$5&gt;$N158,5,$K158)*10+IF(AND($F158&gt;=AH$5,$F158&lt;=AH$6),IF(AND($G158&gt;=AH$5,$G158&lt;=AH$6),5,IF($L158=1,2,1)),IF(AND($G158&gt;=AH$5,$G158&lt;=AH$6),IF($M158&gt;0,4,3),0)),IF(AND($D158&lt;=AH$6,$E158&gt;=AH$5),60,0)))</f>
        <v/>
      </c>
      <c r="AI158" s="80" t="str">
        <f>IF(OR($A158="",NOT(ISNUMBER($G158))),"",IF(AND($F158&lt;=AI$6,$G158&gt;=AI$5),IF(AI$5&gt;$N158,5,$K158)*10+IF(AND($F158&gt;=AI$5,$F158&lt;=AI$6),IF(AND($G158&gt;=AI$5,$G158&lt;=AI$6),5,IF($L158=1,2,1)),IF(AND($G158&gt;=AI$5,$G158&lt;=AI$6),IF($M158&gt;0,4,3),0)),IF(AND($D158&lt;=AI$6,$E158&gt;=AI$5),60,0)))</f>
        <v/>
      </c>
      <c r="AJ158" s="80" t="str">
        <f>IF(OR($A158="",NOT(ISNUMBER($G158))),"",IF(AND($F158&lt;=AJ$6,$G158&gt;=AJ$5),IF(AJ$5&gt;$N158,5,$K158)*10+IF(AND($F158&gt;=AJ$5,$F158&lt;=AJ$6),IF(AND($G158&gt;=AJ$5,$G158&lt;=AJ$6),5,IF($L158=1,2,1)),IF(AND($G158&gt;=AJ$5,$G158&lt;=AJ$6),IF($M158&gt;0,4,3),0)),IF(AND($D158&lt;=AJ$6,$E158&gt;=AJ$5),60,0)))</f>
        <v/>
      </c>
      <c r="AK158" s="80" t="str">
        <f>IF(OR($A158="",NOT(ISNUMBER($G158))),"",IF(AND($F158&lt;=AK$6,$G158&gt;=AK$5),IF(AK$5&gt;$N158,5,$K158)*10+IF(AND($F158&gt;=AK$5,$F158&lt;=AK$6),IF(AND($G158&gt;=AK$5,$G158&lt;=AK$6),5,IF($L158=1,2,1)),IF(AND($G158&gt;=AK$5,$G158&lt;=AK$6),IF($M158&gt;0,4,3),0)),IF(AND($D158&lt;=AK$6,$E158&gt;=AK$5),60,0)))</f>
        <v/>
      </c>
      <c r="AL158" s="80" t="str">
        <f>IF(OR($A158="",NOT(ISNUMBER($G158))),"",IF(AND($F158&lt;=AL$6,$G158&gt;=AL$5),IF(AL$5&gt;$N158,5,$K158)*10+IF(AND($F158&gt;=AL$5,$F158&lt;=AL$6),IF(AND($G158&gt;=AL$5,$G158&lt;=AL$6),5,IF($L158=1,2,1)),IF(AND($G158&gt;=AL$5,$G158&lt;=AL$6),IF($M158&gt;0,4,3),0)),IF(AND($D158&lt;=AL$6,$E158&gt;=AL$5),60,0)))</f>
        <v/>
      </c>
      <c r="AM158" s="80" t="str">
        <f>IF(OR($A158="",NOT(ISNUMBER($G158))),"",IF(AND($F158&lt;=AM$6,$G158&gt;=AM$5),IF(AM$5&gt;$N158,5,$K158)*10+IF(AND($F158&gt;=AM$5,$F158&lt;=AM$6),IF(AND($G158&gt;=AM$5,$G158&lt;=AM$6),5,IF($L158=1,2,1)),IF(AND($G158&gt;=AM$5,$G158&lt;=AM$6),IF($M158&gt;0,4,3),0)),IF(AND($D158&lt;=AM$6,$E158&gt;=AM$5),60,0)))</f>
        <v/>
      </c>
      <c r="AN158" s="80" t="str">
        <f>IF(OR($A158="",NOT(ISNUMBER($G158))),"",IF(AND($F158&lt;=AN$6,$G158&gt;=AN$5),IF(AN$5&gt;$N158,5,$K158)*10+IF(AND($F158&gt;=AN$5,$F158&lt;=AN$6),IF(AND($G158&gt;=AN$5,$G158&lt;=AN$6),5,IF($L158=1,2,1)),IF(AND($G158&gt;=AN$5,$G158&lt;=AN$6),IF($M158&gt;0,4,3),0)),IF(AND($D158&lt;=AN$6,$E158&gt;=AN$5),60,0)))</f>
        <v/>
      </c>
      <c r="AO158" s="80" t="str">
        <f>IF(OR($A158="",NOT(ISNUMBER($G158))),"",IF(AND($F158&lt;=AO$6,$G158&gt;=AO$5),IF(AO$5&gt;$N158,5,$K158)*10+IF(AND($F158&gt;=AO$5,$F158&lt;=AO$6),IF(AND($G158&gt;=AO$5,$G158&lt;=AO$6),5,IF($L158=1,2,1)),IF(AND($G158&gt;=AO$5,$G158&lt;=AO$6),IF($M158&gt;0,4,3),0)),IF(AND($D158&lt;=AO$6,$E158&gt;=AO$5),60,0)))</f>
        <v/>
      </c>
      <c r="AP158" s="80" t="str">
        <f>IF(OR($A158="",NOT(ISNUMBER($G158))),"",IF(AND($F158&lt;=AP$6,$G158&gt;=AP$5),IF(AP$5&gt;$N158,5,$K158)*10+IF(AND($F158&gt;=AP$5,$F158&lt;=AP$6),IF(AND($G158&gt;=AP$5,$G158&lt;=AP$6),5,IF($L158=1,2,1)),IF(AND($G158&gt;=AP$5,$G158&lt;=AP$6),IF($M158&gt;0,4,3),0)),IF(AND($D158&lt;=AP$6,$E158&gt;=AP$5),60,0)))</f>
        <v/>
      </c>
      <c r="AQ158" s="80" t="str">
        <f>IF(OR($A158="",NOT(ISNUMBER($G158))),"",IF(AND($F158&lt;=AQ$6,$G158&gt;=AQ$5),IF(AQ$5&gt;$N158,5,$K158)*10+IF(AND($F158&gt;=AQ$5,$F158&lt;=AQ$6),IF(AND($G158&gt;=AQ$5,$G158&lt;=AQ$6),5,IF($L158=1,2,1)),IF(AND($G158&gt;=AQ$5,$G158&lt;=AQ$6),IF($M158&gt;0,4,3),0)),IF(AND($D158&lt;=AQ$6,$E158&gt;=AQ$5),60,0)))</f>
        <v/>
      </c>
      <c r="AR158" s="80" t="str">
        <f>IF(OR($A158="",NOT(ISNUMBER($G158))),"",IF(AND($F158&lt;=AR$6,$G158&gt;=AR$5),IF(AR$5&gt;$N158,5,$K158)*10+IF(AND($F158&gt;=AR$5,$F158&lt;=AR$6),IF(AND($G158&gt;=AR$5,$G158&lt;=AR$6),5,IF($L158=1,2,1)),IF(AND($G158&gt;=AR$5,$G158&lt;=AR$6),IF($M158&gt;0,4,3),0)),IF(AND($D158&lt;=AR$6,$E158&gt;=AR$5),60,0)))</f>
        <v/>
      </c>
      <c r="AS158" s="80" t="str">
        <f>IF(OR($A158="",NOT(ISNUMBER($G158))),"",IF(AND($F158&lt;=AS$6,$G158&gt;=AS$5),IF(AS$5&gt;$N158,5,$K158)*10+IF(AND($F158&gt;=AS$5,$F158&lt;=AS$6),IF(AND($G158&gt;=AS$5,$G158&lt;=AS$6),5,IF($L158=1,2,1)),IF(AND($G158&gt;=AS$5,$G158&lt;=AS$6),IF($M158&gt;0,4,3),0)),IF(AND($D158&lt;=AS$6,$E158&gt;=AS$5),60,0)))</f>
        <v/>
      </c>
      <c r="AT158" s="80" t="str">
        <f>IF(OR($A158="",NOT(ISNUMBER($G158))),"",IF(AND($F158&lt;=AT$6,$G158&gt;=AT$5),IF(AT$5&gt;$N158,5,$K158)*10+IF(AND($F158&gt;=AT$5,$F158&lt;=AT$6),IF(AND($G158&gt;=AT$5,$G158&lt;=AT$6),5,IF($L158=1,2,1)),IF(AND($G158&gt;=AT$5,$G158&lt;=AT$6),IF($M158&gt;0,4,3),0)),IF(AND($D158&lt;=AT$6,$E158&gt;=AT$5),60,0)))</f>
        <v/>
      </c>
      <c r="AU158" s="80" t="str">
        <f>IF(OR($A158="",NOT(ISNUMBER($G158))),"",IF(AND($F158&lt;=AU$6,$G158&gt;=AU$5),IF(AU$5&gt;$N158,5,$K158)*10+IF(AND($F158&gt;=AU$5,$F158&lt;=AU$6),IF(AND($G158&gt;=AU$5,$G158&lt;=AU$6),5,IF($L158=1,2,1)),IF(AND($G158&gt;=AU$5,$G158&lt;=AU$6),IF($M158&gt;0,4,3),0)),IF(AND($D158&lt;=AU$6,$E158&gt;=AU$5),60,0)))</f>
        <v/>
      </c>
      <c r="AV158" s="80" t="str">
        <f>IF(OR($A158="",NOT(ISNUMBER($G158))),"",IF(AND($F158&lt;=AV$6,$G158&gt;=AV$5),IF(AV$5&gt;$N158,5,$K158)*10+IF(AND($F158&gt;=AV$5,$F158&lt;=AV$6),IF(AND($G158&gt;=AV$5,$G158&lt;=AV$6),5,IF($L158=1,2,1)),IF(AND($G158&gt;=AV$5,$G158&lt;=AV$6),IF($M158&gt;0,4,3),0)),IF(AND($D158&lt;=AV$6,$E158&gt;=AV$5),60,0)))</f>
        <v/>
      </c>
      <c r="AW158" s="80" t="str">
        <f>IF(OR($A158="",NOT(ISNUMBER($G158))),"",IF(AND($F158&lt;=AW$6,$G158&gt;=AW$5),IF(AW$5&gt;$N158,5,$K158)*10+IF(AND($F158&gt;=AW$5,$F158&lt;=AW$6),IF(AND($G158&gt;=AW$5,$G158&lt;=AW$6),5,IF($L158=1,2,1)),IF(AND($G158&gt;=AW$5,$G158&lt;=AW$6),IF($M158&gt;0,4,3),0)),IF(AND($D158&lt;=AW$6,$E158&gt;=AW$5),60,0)))</f>
        <v/>
      </c>
      <c r="AX158" s="80" t="str">
        <f>IF(OR($A158="",NOT(ISNUMBER($G158))),"",IF(AND($F158&lt;=AX$6,$G158&gt;=AX$5),IF(AX$5&gt;$N158,5,$K158)*10+IF(AND($F158&gt;=AX$5,$F158&lt;=AX$6),IF(AND($G158&gt;=AX$5,$G158&lt;=AX$6),5,IF($L158=1,2,1)),IF(AND($G158&gt;=AX$5,$G158&lt;=AX$6),IF($M158&gt;0,4,3),0)),IF(AND($D158&lt;=AX$6,$E158&gt;=AX$5),60,0)))</f>
        <v/>
      </c>
      <c r="AY158" s="80" t="str">
        <f>IF(OR($A158="",NOT(ISNUMBER($G158))),"",IF(AND($F158&lt;=AY$6,$G158&gt;=AY$5),IF(AY$5&gt;$N158,5,$K158)*10+IF(AND($F158&gt;=AY$5,$F158&lt;=AY$6),IF(AND($G158&gt;=AY$5,$G158&lt;=AY$6),5,IF($L158=1,2,1)),IF(AND($G158&gt;=AY$5,$G158&lt;=AY$6),IF($M158&gt;0,4,3),0)),IF(AND($D158&lt;=AY$6,$E158&gt;=AY$5),60,0)))</f>
        <v/>
      </c>
      <c r="AZ158" s="80" t="str">
        <f>IF(OR($A158="",NOT(ISNUMBER($G158))),"",IF(AND($F158&lt;=AZ$6,$G158&gt;=AZ$5),IF(AZ$5&gt;$N158,5,$K158)*10+IF(AND($F158&gt;=AZ$5,$F158&lt;=AZ$6),IF(AND($G158&gt;=AZ$5,$G158&lt;=AZ$6),5,IF($L158=1,2,1)),IF(AND($G158&gt;=AZ$5,$G158&lt;=AZ$6),IF($M158&gt;0,4,3),0)),IF(AND($D158&lt;=AZ$6,$E158&gt;=AZ$5),60,0)))</f>
        <v/>
      </c>
      <c r="BA158" s="80" t="str">
        <f>IF(OR($A158="",NOT(ISNUMBER($G158))),"",IF(AND($F158&lt;=BA$6,$G158&gt;=BA$5),IF(BA$5&gt;$N158,5,$K158)*10+IF(AND($F158&gt;=BA$5,$F158&lt;=BA$6),IF(AND($G158&gt;=BA$5,$G158&lt;=BA$6),5,IF($L158=1,2,1)),IF(AND($G158&gt;=BA$5,$G158&lt;=BA$6),IF($M158&gt;0,4,3),0)),IF(AND($D158&lt;=BA$6,$E158&gt;=BA$5),60,0)))</f>
        <v/>
      </c>
      <c r="BB158" s="80" t="str">
        <f>IF(OR($A158="",NOT(ISNUMBER($G158))),"",IF(AND($F158&lt;=BB$6,$G158&gt;=BB$5),IF(BB$5&gt;$N158,5,$K158)*10+IF(AND($F158&gt;=BB$5,$F158&lt;=BB$6),IF(AND($G158&gt;=BB$5,$G158&lt;=BB$6),5,IF($L158=1,2,1)),IF(AND($G158&gt;=BB$5,$G158&lt;=BB$6),IF($M158&gt;0,4,3),0)),IF(AND($D158&lt;=BB$6,$E158&gt;=BB$5),60,0)))</f>
        <v/>
      </c>
      <c r="BC158" s="80" t="str">
        <f>IF(OR($A158="",NOT(ISNUMBER($G158))),"",IF(AND($F158&lt;=BC$6,$G158&gt;=BC$5),IF(BC$5&gt;$N158,5,$K158)*10+IF(AND($F158&gt;=BC$5,$F158&lt;=BC$6),IF(AND($G158&gt;=BC$5,$G158&lt;=BC$6),5,IF($L158=1,2,1)),IF(AND($G158&gt;=BC$5,$G158&lt;=BC$6),IF($M158&gt;0,4,3),0)),IF(AND($D158&lt;=BC$6,$E158&gt;=BC$5),60,0)))</f>
        <v/>
      </c>
      <c r="BD158" s="80" t="str">
        <f>IF(OR($A158="",NOT(ISNUMBER($G158))),"",IF(AND($F158&lt;=BD$6,$G158&gt;=BD$5),IF(BD$5&gt;$N158,5,$K158)*10+IF(AND($F158&gt;=BD$5,$F158&lt;=BD$6),IF(AND($G158&gt;=BD$5,$G158&lt;=BD$6),5,IF($L158=1,2,1)),IF(AND($G158&gt;=BD$5,$G158&lt;=BD$6),IF($M158&gt;0,4,3),0)),IF(AND($D158&lt;=BD$6,$E158&gt;=BD$5),60,0)))</f>
        <v/>
      </c>
      <c r="BE158" s="80" t="str">
        <f>IF(OR($A158="",NOT(ISNUMBER($G158))),"",IF(AND($F158&lt;=BE$6,$G158&gt;=BE$5),IF(BE$5&gt;$N158,5,$K158)*10+IF(AND($F158&gt;=BE$5,$F158&lt;=BE$6),IF(AND($G158&gt;=BE$5,$G158&lt;=BE$6),5,IF($L158=1,2,1)),IF(AND($G158&gt;=BE$5,$G158&lt;=BE$6),IF($M158&gt;0,4,3),0)),IF(AND($D158&lt;=BE$6,$E158&gt;=BE$5),60,0)))</f>
        <v/>
      </c>
      <c r="BF158" s="80" t="str">
        <f>IF(OR($A158="",NOT(ISNUMBER($G158))),"",IF(AND($F158&lt;=BF$6,$G158&gt;=BF$5),IF(BF$5&gt;$N158,5,$K158)*10+IF(AND($F158&gt;=BF$5,$F158&lt;=BF$6),IF(AND($G158&gt;=BF$5,$G158&lt;=BF$6),5,IF($L158=1,2,1)),IF(AND($G158&gt;=BF$5,$G158&lt;=BF$6),IF($M158&gt;0,4,3),0)),IF(AND($D158&lt;=BF$6,$E158&gt;=BF$5),60,0)))</f>
        <v/>
      </c>
      <c r="BG158" s="80" t="str">
        <f>IF(OR($A158="",NOT(ISNUMBER($G158))),"",IF(AND($F158&lt;=BG$6,$G158&gt;=BG$5),IF(BG$5&gt;$N158,5,$K158)*10+IF(AND($F158&gt;=BG$5,$F158&lt;=BG$6),IF(AND($G158&gt;=BG$5,$G158&lt;=BG$6),5,IF($L158=1,2,1)),IF(AND($G158&gt;=BG$5,$G158&lt;=BG$6),IF($M158&gt;0,4,3),0)),IF(AND($D158&lt;=BG$6,$E158&gt;=BG$5),60,0)))</f>
        <v/>
      </c>
      <c r="BH158" s="80" t="str">
        <f>IF(OR($A158="",NOT(ISNUMBER($G158))),"",IF(AND($F158&lt;=BH$6,$G158&gt;=BH$5),IF(BH$5&gt;$N158,5,$K158)*10+IF(AND($F158&gt;=BH$5,$F158&lt;=BH$6),IF(AND($G158&gt;=BH$5,$G158&lt;=BH$6),5,IF($L158=1,2,1)),IF(AND($G158&gt;=BH$5,$G158&lt;=BH$6),IF($M158&gt;0,4,3),0)),IF(AND($D158&lt;=BH$6,$E158&gt;=BH$5),60,0)))</f>
        <v/>
      </c>
      <c r="BI158" s="80" t="str">
        <f>IF(OR($A158="",NOT(ISNUMBER($G158))),"",IF(AND($F158&lt;=BI$6,$G158&gt;=BI$5),IF(BI$5&gt;$N158,5,$K158)*10+IF(AND($F158&gt;=BI$5,$F158&lt;=BI$6),IF(AND($G158&gt;=BI$5,$G158&lt;=BI$6),5,IF($L158=1,2,1)),IF(AND($G158&gt;=BI$5,$G158&lt;=BI$6),IF($M158&gt;0,4,3),0)),IF(AND($D158&lt;=BI$6,$E158&gt;=BI$5),60,0)))</f>
        <v/>
      </c>
      <c r="BJ158" s="80" t="str">
        <f>IF(OR($A158="",NOT(ISNUMBER($G158))),"",IF(AND($F158&lt;=BJ$6,$G158&gt;=BJ$5),IF(BJ$5&gt;$N158,5,$K158)*10+IF(AND($F158&gt;=BJ$5,$F158&lt;=BJ$6),IF(AND($G158&gt;=BJ$5,$G158&lt;=BJ$6),5,IF($L158=1,2,1)),IF(AND($G158&gt;=BJ$5,$G158&lt;=BJ$6),IF($M158&gt;0,4,3),0)),IF(AND($D158&lt;=BJ$6,$E158&gt;=BJ$5),60,0)))</f>
        <v/>
      </c>
      <c r="BK158" s="80" t="str">
        <f>IF(OR($A158="",NOT(ISNUMBER($G158))),"",IF(AND($F158&lt;=BK$6,$G158&gt;=BK$5),IF(BK$5&gt;$N158,5,$K158)*10+IF(AND($F158&gt;=BK$5,$F158&lt;=BK$6),IF(AND($G158&gt;=BK$5,$G158&lt;=BK$6),5,IF($L158=1,2,1)),IF(AND($G158&gt;=BK$5,$G158&lt;=BK$6),IF($M158&gt;0,4,3),0)),IF(AND($D158&lt;=BK$6,$E158&gt;=BK$5),60,0)))</f>
        <v/>
      </c>
      <c r="BL158" s="80" t="str">
        <f>IF(OR($A158="",NOT(ISNUMBER($G158))),"",IF(AND($F158&lt;=BL$6,$G158&gt;=BL$5),IF(BL$5&gt;$N158,5,$K158)*10+IF(AND($F158&gt;=BL$5,$F158&lt;=BL$6),IF(AND($G158&gt;=BL$5,$G158&lt;=BL$6),5,IF($L158=1,2,1)),IF(AND($G158&gt;=BL$5,$G158&lt;=BL$6),IF($M158&gt;0,4,3),0)),IF(AND($D158&lt;=BL$6,$E158&gt;=BL$5),60,0)))</f>
        <v/>
      </c>
      <c r="BM158" s="80" t="str">
        <f>IF(OR($A158="",NOT(ISNUMBER($G158))),"",IF(AND($F158&lt;=BM$6,$G158&gt;=BM$5),IF(BM$5&gt;$N158,5,$K158)*10+IF(AND($F158&gt;=BM$5,$F158&lt;=BM$6),IF(AND($G158&gt;=BM$5,$G158&lt;=BM$6),5,IF($L158=1,2,1)),IF(AND($G158&gt;=BM$5,$G158&lt;=BM$6),IF($M158&gt;0,4,3),0)),IF(AND($D158&lt;=BM$6,$E158&gt;=BM$5),60,0)))</f>
        <v/>
      </c>
      <c r="BN158" s="80" t="str">
        <f>IF(OR($A158="",NOT(ISNUMBER($G158))),"",IF(AND($F158&lt;=BN$6,$G158&gt;=BN$5),IF(BN$5&gt;$N158,5,$K158)*10+IF(AND($F158&gt;=BN$5,$F158&lt;=BN$6),IF(AND($G158&gt;=BN$5,$G158&lt;=BN$6),5,IF($L158=1,2,1)),IF(AND($G158&gt;=BN$5,$G158&lt;=BN$6),IF($M158&gt;0,4,3),0)),IF(AND($D158&lt;=BN$6,$E158&gt;=BN$5),60,0)))</f>
        <v/>
      </c>
      <c r="BO158" s="80" t="str">
        <f>IF(OR($A158="",NOT(ISNUMBER($G158))),"",IF(AND($F158&lt;=BO$6,$G158&gt;=BO$5),IF(BO$5&gt;$N158,5,$K158)*10+IF(AND($F158&gt;=BO$5,$F158&lt;=BO$6),IF(AND($G158&gt;=BO$5,$G158&lt;=BO$6),5,IF($L158=1,2,1)),IF(AND($G158&gt;=BO$5,$G158&lt;=BO$6),IF($M158&gt;0,4,3),0)),IF(AND($D158&lt;=BO$6,$E158&gt;=BO$5),60,0)))</f>
        <v/>
      </c>
      <c r="BP158" s="80" t="str">
        <f>IF(OR($A158="",NOT(ISNUMBER($G158))),"",IF(AND($F158&lt;=BP$6,$G158&gt;=BP$5),IF(BP$5&gt;$N158,5,$K158)*10+IF(AND($F158&gt;=BP$5,$F158&lt;=BP$6),IF(AND($G158&gt;=BP$5,$G158&lt;=BP$6),5,IF($L158=1,2,1)),IF(AND($G158&gt;=BP$5,$G158&lt;=BP$6),IF($M158&gt;0,4,3),0)),IF(AND($D158&lt;=BP$6,$E158&gt;=BP$5),60,0)))</f>
        <v/>
      </c>
      <c r="BQ158" s="80" t="str">
        <f>IF(OR($A158="",NOT(ISNUMBER($G158))),"",IF(AND($F158&lt;=BQ$6,$G158&gt;=BQ$5),IF(BQ$5&gt;$N158,5,$K158)*10+IF(AND($F158&gt;=BQ$5,$F158&lt;=BQ$6),IF(AND($G158&gt;=BQ$5,$G158&lt;=BQ$6),5,IF($L158=1,2,1)),IF(AND($G158&gt;=BQ$5,$G158&lt;=BQ$6),IF($M158&gt;0,4,3),0)),IF(AND($D158&lt;=BQ$6,$E158&gt;=BQ$5),60,0)))</f>
        <v/>
      </c>
      <c r="BR158" s="80" t="str">
        <f>IF(OR($A158="",NOT(ISNUMBER($G158))),"",IF(AND($F158&lt;=BR$6,$G158&gt;=BR$5),IF(BR$5&gt;$N158,5,$K158)*10+IF(AND($F158&gt;=BR$5,$F158&lt;=BR$6),IF(AND($G158&gt;=BR$5,$G158&lt;=BR$6),5,IF($L158=1,2,1)),IF(AND($G158&gt;=BR$5,$G158&lt;=BR$6),IF($M158&gt;0,4,3),0)),IF(AND($D158&lt;=BR$6,$E158&gt;=BR$5),60,0)))</f>
        <v/>
      </c>
      <c r="BS158" s="80" t="str">
        <f>IF(OR($A158="",NOT(ISNUMBER($G158))),"",IF(AND($F158&lt;=BS$6,$G158&gt;=BS$5),IF(BS$5&gt;$N158,5,$K158)*10+IF(AND($F158&gt;=BS$5,$F158&lt;=BS$6),IF(AND($G158&gt;=BS$5,$G158&lt;=BS$6),5,IF($L158=1,2,1)),IF(AND($G158&gt;=BS$5,$G158&lt;=BS$6),IF($M158&gt;0,4,3),0)),IF(AND($D158&lt;=BS$6,$E158&gt;=BS$5),60,0)))</f>
        <v/>
      </c>
      <c r="BT158" s="80" t="str">
        <f>IF(OR($A158="",NOT(ISNUMBER($G158))),"",IF(AND($F158&lt;=BT$6,$G158&gt;=BT$5),IF(BT$5&gt;$N158,5,$K158)*10+IF(AND($F158&gt;=BT$5,$F158&lt;=BT$6),IF(AND($G158&gt;=BT$5,$G158&lt;=BT$6),5,IF($L158=1,2,1)),IF(AND($G158&gt;=BT$5,$G158&lt;=BT$6),IF($M158&gt;0,4,3),0)),IF(AND($D158&lt;=BT$6,$E158&gt;=BT$5),60,0)))</f>
        <v/>
      </c>
      <c r="BU158" s="80" t="str">
        <f>IF(OR($A158="",NOT(ISNUMBER($G158))),"",IF(AND($F158&lt;=BU$6,$G158&gt;=BU$5),IF(BU$5&gt;$N158,5,$K158)*10+IF(AND($F158&gt;=BU$5,$F158&lt;=BU$6),IF(AND($G158&gt;=BU$5,$G158&lt;=BU$6),5,IF($L158=1,2,1)),IF(AND($G158&gt;=BU$5,$G158&lt;=BU$6),IF($M158&gt;0,4,3),0)),IF(AND($D158&lt;=BU$6,$E158&gt;=BU$5),60,0)))</f>
        <v/>
      </c>
      <c r="BV158" s="80" t="str">
        <f>IF(OR($A158="",NOT(ISNUMBER($G158))),"",IF(AND($F158&lt;=BV$6,$G158&gt;=BV$5),IF(BV$5&gt;$N158,5,$K158)*10+IF(AND($F158&gt;=BV$5,$F158&lt;=BV$6),IF(AND($G158&gt;=BV$5,$G158&lt;=BV$6),5,IF($L158=1,2,1)),IF(AND($G158&gt;=BV$5,$G158&lt;=BV$6),IF($M158&gt;0,4,3),0)),IF(AND($D158&lt;=BV$6,$E158&gt;=BV$5),60,0)))</f>
        <v/>
      </c>
      <c r="BW158" s="80" t="str">
        <f>IF(OR($A158="",NOT(ISNUMBER($G158))),"",IF(AND($F158&lt;=BW$6,$G158&gt;=BW$5),IF(BW$5&gt;$N158,5,$K158)*10+IF(AND($F158&gt;=BW$5,$F158&lt;=BW$6),IF(AND($G158&gt;=BW$5,$G158&lt;=BW$6),5,IF($L158=1,2,1)),IF(AND($G158&gt;=BW$5,$G158&lt;=BW$6),IF($M158&gt;0,4,3),0)),IF(AND($D158&lt;=BW$6,$E158&gt;=BW$5),60,0)))</f>
        <v/>
      </c>
      <c r="BX158" s="80" t="str">
        <f>IF(OR($A158="",NOT(ISNUMBER($G158))),"",IF(AND($F158&lt;=BX$6,$G158&gt;=BX$5),IF(BX$5&gt;$N158,5,$K158)*10+IF(AND($F158&gt;=BX$5,$F158&lt;=BX$6),IF(AND($G158&gt;=BX$5,$G158&lt;=BX$6),5,IF($L158=1,2,1)),IF(AND($G158&gt;=BX$5,$G158&lt;=BX$6),IF($M158&gt;0,4,3),0)),IF(AND($D158&lt;=BX$6,$E158&gt;=BX$5),60,0)))</f>
        <v/>
      </c>
      <c r="BY158" s="80" t="str">
        <f>IF(OR($A158="",NOT(ISNUMBER($G158))),"",IF(AND($F158&lt;=BY$6,$G158&gt;=BY$5),IF(BY$5&gt;$N158,5,$K158)*10+IF(AND($F158&gt;=BY$5,$F158&lt;=BY$6),IF(AND($G158&gt;=BY$5,$G158&lt;=BY$6),5,IF($L158=1,2,1)),IF(AND($G158&gt;=BY$5,$G158&lt;=BY$6),IF($M158&gt;0,4,3),0)),IF(AND($D158&lt;=BY$6,$E158&gt;=BY$5),60,0)))</f>
        <v/>
      </c>
      <c r="BZ158" s="80" t="str">
        <f>IF(OR($A158="",NOT(ISNUMBER($G158))),"",IF(AND($F158&lt;=BZ$6,$G158&gt;=BZ$5),IF(BZ$5&gt;$N158,5,$K158)*10+IF(AND($F158&gt;=BZ$5,$F158&lt;=BZ$6),IF(AND($G158&gt;=BZ$5,$G158&lt;=BZ$6),5,IF($L158=1,2,1)),IF(AND($G158&gt;=BZ$5,$G158&lt;=BZ$6),IF($M158&gt;0,4,3),0)),IF(AND($D158&lt;=BZ$6,$E158&gt;=BZ$5),60,0)))</f>
        <v/>
      </c>
      <c r="CA158" s="80" t="str">
        <f>IF(OR($A158="",NOT(ISNUMBER($G158))),"",IF(AND($F158&lt;=CA$6,$G158&gt;=CA$5),IF(CA$5&gt;$N158,5,$K158)*10+IF(AND($F158&gt;=CA$5,$F158&lt;=CA$6),IF(AND($G158&gt;=CA$5,$G158&lt;=CA$6),5,IF($L158=1,2,1)),IF(AND($G158&gt;=CA$5,$G158&lt;=CA$6),IF($M158&gt;0,4,3),0)),IF(AND($D158&lt;=CA$6,$E158&gt;=CA$5),60,0)))</f>
        <v/>
      </c>
      <c r="CB158" s="80" t="str">
        <f>IF(OR($A158="",NOT(ISNUMBER($G158))),"",IF(AND($F158&lt;=CB$6,$G158&gt;=CB$5),IF(CB$5&gt;$N158,5,$K158)*10+IF(AND($F158&gt;=CB$5,$F158&lt;=CB$6),IF(AND($G158&gt;=CB$5,$G158&lt;=CB$6),5,IF($L158=1,2,1)),IF(AND($G158&gt;=CB$5,$G158&lt;=CB$6),IF($M158&gt;0,4,3),0)),IF(AND($D158&lt;=CB$6,$E158&gt;=CB$5),60,0)))</f>
        <v/>
      </c>
      <c r="CC158" s="80" t="str">
        <f>IF(OR($A158="",NOT(ISNUMBER($G158))),"",IF(AND($F158&lt;=CC$6,$G158&gt;=CC$5),IF(CC$5&gt;$N158,5,$K158)*10+IF(AND($F158&gt;=CC$5,$F158&lt;=CC$6),IF(AND($G158&gt;=CC$5,$G158&lt;=CC$6),5,IF($L158=1,2,1)),IF(AND($G158&gt;=CC$5,$G158&lt;=CC$6),IF($M158&gt;0,4,3),0)),IF(AND($D158&lt;=CC$6,$E158&gt;=CC$5),60,0)))</f>
        <v/>
      </c>
      <c r="CD158" s="80" t="str">
        <f>IF(OR($A158="",NOT(ISNUMBER($G158))),"",IF(AND($F158&lt;=CD$6,$G158&gt;=CD$5),IF(CD$5&gt;$N158,5,$K158)*10+IF(AND($F158&gt;=CD$5,$F158&lt;=CD$6),IF(AND($G158&gt;=CD$5,$G158&lt;=CD$6),5,IF($L158=1,2,1)),IF(AND($G158&gt;=CD$5,$G158&lt;=CD$6),IF($M158&gt;0,4,3),0)),IF(AND($D158&lt;=CD$6,$E158&gt;=CD$5),60,0)))</f>
        <v/>
      </c>
      <c r="CE158" s="80" t="str">
        <f>IF(OR($A158="",NOT(ISNUMBER($G158))),"",IF(AND($F158&lt;=CE$6,$G158&gt;=CE$5),IF(CE$5&gt;$N158,5,$K158)*10+IF(AND($F158&gt;=CE$5,$F158&lt;=CE$6),IF(AND($G158&gt;=CE$5,$G158&lt;=CE$6),5,IF($L158=1,2,1)),IF(AND($G158&gt;=CE$5,$G158&lt;=CE$6),IF($M158&gt;0,4,3),0)),IF(AND($D158&lt;=CE$6,$E158&gt;=CE$5),60,0)))</f>
        <v/>
      </c>
      <c r="CF158" s="80" t="str">
        <f>IF(OR($A158="",NOT(ISNUMBER($G158))),"",IF(AND($F158&lt;=CF$6,$G158&gt;=CF$5),IF(CF$5&gt;$N158,5,$K158)*10+IF(AND($F158&gt;=CF$5,$F158&lt;=CF$6),IF(AND($G158&gt;=CF$5,$G158&lt;=CF$6),5,IF($L158=1,2,1)),IF(AND($G158&gt;=CF$5,$G158&lt;=CF$6),IF($M158&gt;0,4,3),0)),IF(AND($D158&lt;=CF$6,$E158&gt;=CF$5),60,0)))</f>
        <v/>
      </c>
      <c r="CG158" s="80" t="str">
        <f>IF(OR($A158="",NOT(ISNUMBER($G158))),"",IF(AND($F158&lt;=CG$6,$G158&gt;=CG$5),IF(CG$5&gt;$N158,5,$K158)*10+IF(AND($F158&gt;=CG$5,$F158&lt;=CG$6),IF(AND($G158&gt;=CG$5,$G158&lt;=CG$6),5,IF($L158=1,2,1)),IF(AND($G158&gt;=CG$5,$G158&lt;=CG$6),IF($M158&gt;0,4,3),0)),IF(AND($D158&lt;=CG$6,$E158&gt;=CG$5),60,0)))</f>
        <v/>
      </c>
      <c r="CH158" s="80" t="str">
        <f>IF(OR($A158="",NOT(ISNUMBER($G158))),"",IF(AND($F158&lt;=CH$6,$G158&gt;=CH$5),IF(CH$5&gt;$N158,5,$K158)*10+IF(AND($F158&gt;=CH$5,$F158&lt;=CH$6),IF(AND($G158&gt;=CH$5,$G158&lt;=CH$6),5,IF($L158=1,2,1)),IF(AND($G158&gt;=CH$5,$G158&lt;=CH$6),IF($M158&gt;0,4,3),0)),IF(AND($D158&lt;=CH$6,$E158&gt;=CH$5),60,0)))</f>
        <v/>
      </c>
      <c r="CI158" s="80" t="str">
        <f>IF(OR($A158="",NOT(ISNUMBER($G158))),"",IF(AND($F158&lt;=CI$6,$G158&gt;=CI$5),IF(CI$5&gt;$N158,5,$K158)*10+IF(AND($F158&gt;=CI$5,$F158&lt;=CI$6),IF(AND($G158&gt;=CI$5,$G158&lt;=CI$6),5,IF($L158=1,2,1)),IF(AND($G158&gt;=CI$5,$G158&lt;=CI$6),IF($M158&gt;0,4,3),0)),IF(AND($D158&lt;=CI$6,$E158&gt;=CI$5),60,0)))</f>
        <v/>
      </c>
      <c r="CJ158" s="80" t="str">
        <f>IF(OR($A158="",NOT(ISNUMBER($G158))),"",IF(AND($F158&lt;=CJ$6,$G158&gt;=CJ$5),IF(CJ$5&gt;$N158,5,$K158)*10+IF(AND($F158&gt;=CJ$5,$F158&lt;=CJ$6),IF(AND($G158&gt;=CJ$5,$G158&lt;=CJ$6),5,IF($L158=1,2,1)),IF(AND($G158&gt;=CJ$5,$G158&lt;=CJ$6),IF($M158&gt;0,4,3),0)),IF(AND($D158&lt;=CJ$6,$E158&gt;=CJ$5),60,0)))</f>
        <v/>
      </c>
      <c r="CK158" s="80" t="str">
        <f>IF(OR($A158="",NOT(ISNUMBER($G158))),"",IF(AND($F158&lt;=CK$6,$G158&gt;=CK$5),IF(CK$5&gt;$N158,5,$K158)*10+IF(AND($F158&gt;=CK$5,$F158&lt;=CK$6),IF(AND($G158&gt;=CK$5,$G158&lt;=CK$6),5,IF($L158=1,2,1)),IF(AND($G158&gt;=CK$5,$G158&lt;=CK$6),IF($M158&gt;0,4,3),0)),IF(AND($D158&lt;=CK$6,$E158&gt;=CK$5),60,0)))</f>
        <v/>
      </c>
      <c r="CL158" s="80" t="str">
        <f>IF(OR($A158="",NOT(ISNUMBER($G158))),"",IF(AND($F158&lt;=CL$6,$G158&gt;=CL$5),IF(CL$5&gt;$N158,5,$K158)*10+IF(AND($F158&gt;=CL$5,$F158&lt;=CL$6),IF(AND($G158&gt;=CL$5,$G158&lt;=CL$6),5,IF($L158=1,2,1)),IF(AND($G158&gt;=CL$5,$G158&lt;=CL$6),IF($M158&gt;0,4,3),0)),IF(AND($D158&lt;=CL$6,$E158&gt;=CL$5),60,0)))</f>
        <v/>
      </c>
      <c r="CM158" s="80" t="str">
        <f>IF(OR($A158="",NOT(ISNUMBER($G158))),"",IF(AND($F158&lt;=CM$6,$G158&gt;=CM$5),IF(CM$5&gt;$N158,5,$K158)*10+IF(AND($F158&gt;=CM$5,$F158&lt;=CM$6),IF(AND($G158&gt;=CM$5,$G158&lt;=CM$6),5,IF($L158=1,2,1)),IF(AND($G158&gt;=CM$5,$G158&lt;=CM$6),IF($M158&gt;0,4,3),0)),IF(AND($D158&lt;=CM$6,$E158&gt;=CM$5),60,0)))</f>
        <v/>
      </c>
      <c r="CN158" s="80" t="str">
        <f>IF(OR($A158="",NOT(ISNUMBER($G158))),"",IF(AND($F158&lt;=CN$6,$G158&gt;=CN$5),IF(CN$5&gt;$N158,5,$K158)*10+IF(AND($F158&gt;=CN$5,$F158&lt;=CN$6),IF(AND($G158&gt;=CN$5,$G158&lt;=CN$6),5,IF($L158=1,2,1)),IF(AND($G158&gt;=CN$5,$G158&lt;=CN$6),IF($M158&gt;0,4,3),0)),IF(AND($D158&lt;=CN$6,$E158&gt;=CN$5),60,0)))</f>
        <v/>
      </c>
      <c r="CO158" s="80" t="str">
        <f>IF(OR($A158="",NOT(ISNUMBER($G158))),"",IF(AND($F158&lt;=CO$6,$G158&gt;=CO$5),IF(CO$5&gt;$N158,5,$K158)*10+IF(AND($F158&gt;=CO$5,$F158&lt;=CO$6),IF(AND($G158&gt;=CO$5,$G158&lt;=CO$6),5,IF($L158=1,2,1)),IF(AND($G158&gt;=CO$5,$G158&lt;=CO$6),IF($M158&gt;0,4,3),0)),IF(AND($D158&lt;=CO$6,$E158&gt;=CO$5),60,0)))</f>
        <v/>
      </c>
      <c r="CP158" s="80" t="str">
        <f>IF(OR($A158="",NOT(ISNUMBER($G158))),"",IF(AND($F158&lt;=CP$6,$G158&gt;=CP$5),IF(CP$5&gt;$N158,5,$K158)*10+IF(AND($F158&gt;=CP$5,$F158&lt;=CP$6),IF(AND($G158&gt;=CP$5,$G158&lt;=CP$6),5,IF($L158=1,2,1)),IF(AND($G158&gt;=CP$5,$G158&lt;=CP$6),IF($M158&gt;0,4,3),0)),IF(AND($D158&lt;=CP$6,$E158&gt;=CP$5),60,0)))</f>
        <v/>
      </c>
      <c r="CQ158" s="80" t="str">
        <f>IF(OR($A158="",NOT(ISNUMBER($G158))),"",IF(AND($F158&lt;=CQ$6,$G158&gt;=CQ$5),IF(CQ$5&gt;$N158,5,$K158)*10+IF(AND($F158&gt;=CQ$5,$F158&lt;=CQ$6),IF(AND($G158&gt;=CQ$5,$G158&lt;=CQ$6),5,IF($L158=1,2,1)),IF(AND($G158&gt;=CQ$5,$G158&lt;=CQ$6),IF($M158&gt;0,4,3),0)),IF(AND($D158&lt;=CQ$6,$E158&gt;=CQ$5),60,0)))</f>
        <v/>
      </c>
      <c r="CR158" s="80" t="str">
        <f>IF(OR($A158="",NOT(ISNUMBER($G158))),"",IF(AND($F158&lt;=CR$6,$G158&gt;=CR$5),IF(CR$5&gt;$N158,5,$K158)*10+IF(AND($F158&gt;=CR$5,$F158&lt;=CR$6),IF(AND($G158&gt;=CR$5,$G158&lt;=CR$6),5,IF($L158=1,2,1)),IF(AND($G158&gt;=CR$5,$G158&lt;=CR$6),IF($M158&gt;0,4,3),0)),IF(AND($D158&lt;=CR$6,$E158&gt;=CR$5),60,0)))</f>
        <v/>
      </c>
      <c r="CS158" s="80" t="str">
        <f>IF(OR($A158="",NOT(ISNUMBER($G158))),"",IF(AND($F158&lt;=CS$6,$G158&gt;=CS$5),IF(CS$5&gt;$N158,5,$K158)*10+IF(AND($F158&gt;=CS$5,$F158&lt;=CS$6),IF(AND($G158&gt;=CS$5,$G158&lt;=CS$6),5,IF($L158=1,2,1)),IF(AND($G158&gt;=CS$5,$G158&lt;=CS$6),IF($M158&gt;0,4,3),0)),IF(AND($D158&lt;=CS$6,$E158&gt;=CS$5),60,0)))</f>
        <v/>
      </c>
      <c r="CT158" s="80" t="str">
        <f>IF(OR($A158="",NOT(ISNUMBER($G158))),"",IF(AND($F158&lt;=CT$6,$G158&gt;=CT$5),IF(CT$5&gt;$N158,5,$K158)*10+IF(AND($F158&gt;=CT$5,$F158&lt;=CT$6),IF(AND($G158&gt;=CT$5,$G158&lt;=CT$6),5,IF($L158=1,2,1)),IF(AND($G158&gt;=CT$5,$G158&lt;=CT$6),IF($M158&gt;0,4,3),0)),IF(AND($D158&lt;=CT$6,$E158&gt;=CT$5),60,0)))</f>
        <v/>
      </c>
      <c r="CU158" s="80" t="str">
        <f>IF(OR($A158="",NOT(ISNUMBER($G158))),"",IF(AND($F158&lt;=CU$6,$G158&gt;=CU$5),IF(CU$5&gt;$N158,5,$K158)*10+IF(AND($F158&gt;=CU$5,$F158&lt;=CU$6),IF(AND($G158&gt;=CU$5,$G158&lt;=CU$6),5,IF($L158=1,2,1)),IF(AND($G158&gt;=CU$5,$G158&lt;=CU$6),IF($M158&gt;0,4,3),0)),IF(AND($D158&lt;=CU$6,$E158&gt;=CU$5),60,0)))</f>
        <v/>
      </c>
      <c r="CV158" s="80" t="str">
        <f>IF(OR($A158="",NOT(ISNUMBER($G158))),"",IF(AND($F158&lt;=CV$6,$G158&gt;=CV$5),IF(CV$5&gt;$N158,5,$K158)*10+IF(AND($F158&gt;=CV$5,$F158&lt;=CV$6),IF(AND($G158&gt;=CV$5,$G158&lt;=CV$6),5,IF($L158=1,2,1)),IF(AND($G158&gt;=CV$5,$G158&lt;=CV$6),IF($M158&gt;0,4,3),0)),IF(AND($D158&lt;=CV$6,$E158&gt;=CV$5),60,0)))</f>
        <v/>
      </c>
      <c r="CW158" s="80" t="str">
        <f>IF(OR($A158="",NOT(ISNUMBER($G158))),"",IF(AND($F158&lt;=CW$6,$G158&gt;=CW$5),IF(CW$5&gt;$N158,5,$K158)*10+IF(AND($F158&gt;=CW$5,$F158&lt;=CW$6),IF(AND($G158&gt;=CW$5,$G158&lt;=CW$6),5,IF($L158=1,2,1)),IF(AND($G158&gt;=CW$5,$G158&lt;=CW$6),IF($M158&gt;0,4,3),0)),IF(AND($D158&lt;=CW$6,$E158&gt;=CW$5),60,0)))</f>
        <v/>
      </c>
      <c r="CX158" s="80" t="str">
        <f>IF(OR($A158="",NOT(ISNUMBER($G158))),"",IF(AND($F158&lt;=CX$6,$G158&gt;=CX$5),IF(CX$5&gt;$N158,5,$K158)*10+IF(AND($F158&gt;=CX$5,$F158&lt;=CX$6),IF(AND($G158&gt;=CX$5,$G158&lt;=CX$6),5,IF($L158=1,2,1)),IF(AND($G158&gt;=CX$5,$G158&lt;=CX$6),IF($M158&gt;0,4,3),0)),IF(AND($D158&lt;=CX$6,$E158&gt;=CX$5),60,0)))</f>
        <v/>
      </c>
      <c r="CY158" s="80" t="str">
        <f>IF(OR($A158="",NOT(ISNUMBER($G158))),"",IF(AND($F158&lt;=CY$6,$G158&gt;=CY$5),IF(CY$5&gt;$N158,5,$K158)*10+IF(AND($F158&gt;=CY$5,$F158&lt;=CY$6),IF(AND($G158&gt;=CY$5,$G158&lt;=CY$6),5,IF($L158=1,2,1)),IF(AND($G158&gt;=CY$5,$G158&lt;=CY$6),IF($M158&gt;0,4,3),0)),IF(AND($D158&lt;=CY$6,$E158&gt;=CY$5),60,0)))</f>
        <v/>
      </c>
      <c r="CZ158" s="80" t="str">
        <f>IF(OR($A158="",NOT(ISNUMBER($G158))),"",IF(AND($F158&lt;=CZ$6,$G158&gt;=CZ$5),IF(CZ$5&gt;$N158,5,$K158)*10+IF(AND($F158&gt;=CZ$5,$F158&lt;=CZ$6),IF(AND($G158&gt;=CZ$5,$G158&lt;=CZ$6),5,IF($L158=1,2,1)),IF(AND($G158&gt;=CZ$5,$G158&lt;=CZ$6),IF($M158&gt;0,4,3),0)),IF(AND($D158&lt;=CZ$6,$E158&gt;=CZ$5),60,0)))</f>
        <v/>
      </c>
      <c r="DA158" s="80" t="str">
        <f>IF(OR($A158="",NOT(ISNUMBER($G158))),"",IF(AND($F158&lt;=DA$6,$G158&gt;=DA$5),IF(DA$5&gt;$N158,5,$K158)*10+IF(AND($F158&gt;=DA$5,$F158&lt;=DA$6),IF(AND($G158&gt;=DA$5,$G158&lt;=DA$6),5,IF($L158=1,2,1)),IF(AND($G158&gt;=DA$5,$G158&lt;=DA$6),IF($M158&gt;0,4,3),0)),IF(AND($D158&lt;=DA$6,$E158&gt;=DA$5),60,0)))</f>
        <v/>
      </c>
      <c r="DB158" s="80" t="str">
        <f>IF(OR($A158="",NOT(ISNUMBER($G158))),"",IF(AND($F158&lt;=DB$6,$G158&gt;=DB$5),IF(DB$5&gt;$N158,5,$K158)*10+IF(AND($F158&gt;=DB$5,$F158&lt;=DB$6),IF(AND($G158&gt;=DB$5,$G158&lt;=DB$6),5,IF($L158=1,2,1)),IF(AND($G158&gt;=DB$5,$G158&lt;=DB$6),IF($M158&gt;0,4,3),0)),IF(AND($D158&lt;=DB$6,$E158&gt;=DB$5),60,0)))</f>
        <v/>
      </c>
      <c r="DC158" s="80" t="str">
        <f>IF(OR($A158="",NOT(ISNUMBER($G158))),"",IF(AND($F158&lt;=DC$6,$G158&gt;=DC$5),IF(DC$5&gt;$N158,5,$K158)*10+IF(AND($F158&gt;=DC$5,$F158&lt;=DC$6),IF(AND($G158&gt;=DC$5,$G158&lt;=DC$6),5,IF($L158=1,2,1)),IF(AND($G158&gt;=DC$5,$G158&lt;=DC$6),IF($M158&gt;0,4,3),0)),IF(AND($D158&lt;=DC$6,$E158&gt;=DC$5),60,0)))</f>
        <v/>
      </c>
      <c r="DD158" s="80" t="str">
        <f>IF(OR($A158="",NOT(ISNUMBER($G158))),"",IF(AND($F158&lt;=DD$6,$G158&gt;=DD$5),IF(DD$5&gt;$N158,5,$K158)*10+IF(AND($F158&gt;=DD$5,$F158&lt;=DD$6),IF(AND($G158&gt;=DD$5,$G158&lt;=DD$6),5,IF($L158=1,2,1)),IF(AND($G158&gt;=DD$5,$G158&lt;=DD$6),IF($M158&gt;0,4,3),0)),IF(AND($D158&lt;=DD$6,$E158&gt;=DD$5),60,0)))</f>
        <v/>
      </c>
      <c r="DE158" s="80" t="str">
        <f>IF(OR($A158="",NOT(ISNUMBER($G158))),"",IF(AND($F158&lt;=DE$6,$G158&gt;=DE$5),IF(DE$5&gt;$N158,5,$K158)*10+IF(AND($F158&gt;=DE$5,$F158&lt;=DE$6),IF(AND($G158&gt;=DE$5,$G158&lt;=DE$6),5,IF($L158=1,2,1)),IF(AND($G158&gt;=DE$5,$G158&lt;=DE$6),IF($M158&gt;0,4,3),0)),IF(AND($D158&lt;=DE$6,$E158&gt;=DE$5),60,0)))</f>
        <v/>
      </c>
      <c r="DF158" s="80" t="str">
        <f>IF(OR($A158="",NOT(ISNUMBER($G158))),"",IF(AND($F158&lt;=DF$6,$G158&gt;=DF$5),IF(DF$5&gt;$N158,5,$K158)*10+IF(AND($F158&gt;=DF$5,$F158&lt;=DF$6),IF(AND($G158&gt;=DF$5,$G158&lt;=DF$6),5,IF($L158=1,2,1)),IF(AND($G158&gt;=DF$5,$G158&lt;=DF$6),IF($M158&gt;0,4,3),0)),IF(AND($D158&lt;=DF$6,$E158&gt;=DF$5),60,0)))</f>
        <v/>
      </c>
      <c r="DG158" s="80" t="str">
        <f>IF(OR($A158="",NOT(ISNUMBER($G158))),"",IF(AND($F158&lt;=DG$6,$G158&gt;=DG$5),IF(DG$5&gt;$N158,5,$K158)*10+IF(AND($F158&gt;=DG$5,$F158&lt;=DG$6),IF(AND($G158&gt;=DG$5,$G158&lt;=DG$6),5,IF($L158=1,2,1)),IF(AND($G158&gt;=DG$5,$G158&lt;=DG$6),IF($M158&gt;0,4,3),0)),IF(AND($D158&lt;=DG$6,$E158&gt;=DG$5),60,0)))</f>
        <v/>
      </c>
      <c r="DH158" s="80" t="str">
        <f>IF(OR($A158="",NOT(ISNUMBER($G158))),"",IF(AND($F158&lt;=DH$6,$G158&gt;=DH$5),IF(DH$5&gt;$N158,5,$K158)*10+IF(AND($F158&gt;=DH$5,$F158&lt;=DH$6),IF(AND($G158&gt;=DH$5,$G158&lt;=DH$6),5,IF($L158=1,2,1)),IF(AND($G158&gt;=DH$5,$G158&lt;=DH$6),IF($M158&gt;0,4,3),0)),IF(AND($D158&lt;=DH$6,$E158&gt;=DH$5),60,0)))</f>
        <v/>
      </c>
      <c r="DI158" s="80" t="str">
        <f>IF(OR($A158="",NOT(ISNUMBER($G158))),"",IF(AND($F158&lt;=DI$6,$G158&gt;=DI$5),IF(DI$5&gt;$N158,5,$K158)*10+IF(AND($F158&gt;=DI$5,$F158&lt;=DI$6),IF(AND($G158&gt;=DI$5,$G158&lt;=DI$6),5,IF($L158=1,2,1)),IF(AND($G158&gt;=DI$5,$G158&lt;=DI$6),IF($M158&gt;0,4,3),0)),IF(AND($D158&lt;=DI$6,$E158&gt;=DI$5),60,0)))</f>
        <v/>
      </c>
      <c r="DJ158" s="80" t="str">
        <f>IF(OR($A158="",NOT(ISNUMBER($G158))),"",IF(AND($F158&lt;=DJ$6,$G158&gt;=DJ$5),IF(DJ$5&gt;$N158,5,$K158)*10+IF(AND($F158&gt;=DJ$5,$F158&lt;=DJ$6),IF(AND($G158&gt;=DJ$5,$G158&lt;=DJ$6),5,IF($L158=1,2,1)),IF(AND($G158&gt;=DJ$5,$G158&lt;=DJ$6),IF($M158&gt;0,4,3),0)),IF(AND($D158&lt;=DJ$6,$E158&gt;=DJ$5),60,0)))</f>
        <v/>
      </c>
      <c r="DK158" s="80" t="str">
        <f>IF(OR($A158="",NOT(ISNUMBER($G158))),"",IF(AND($F158&lt;=DK$6,$G158&gt;=DK$5),IF(DK$5&gt;$N158,5,$K158)*10+IF(AND($F158&gt;=DK$5,$F158&lt;=DK$6),IF(AND($G158&gt;=DK$5,$G158&lt;=DK$6),5,IF($L158=1,2,1)),IF(AND($G158&gt;=DK$5,$G158&lt;=DK$6),IF($M158&gt;0,4,3),0)),IF(AND($D158&lt;=DK$6,$E158&gt;=DK$5),60,0)))</f>
        <v/>
      </c>
      <c r="DL158" s="80" t="str">
        <f>IF(OR($A158="",NOT(ISNUMBER($G158))),"",IF(AND($F158&lt;=DL$6,$G158&gt;=DL$5),IF(DL$5&gt;$N158,5,$K158)*10+IF(AND($F158&gt;=DL$5,$F158&lt;=DL$6),IF(AND($G158&gt;=DL$5,$G158&lt;=DL$6),5,IF($L158=1,2,1)),IF(AND($G158&gt;=DL$5,$G158&lt;=DL$6),IF($M158&gt;0,4,3),0)),IF(AND($D158&lt;=DL$6,$E158&gt;=DL$5),60,0)))</f>
        <v/>
      </c>
      <c r="DM158" s="80" t="str">
        <f>IF(OR($A158="",NOT(ISNUMBER($G158))),"",IF(AND($F158&lt;=DM$6,$G158&gt;=DM$5),IF(DM$5&gt;$N158,5,$K158)*10+IF(AND($F158&gt;=DM$5,$F158&lt;=DM$6),IF(AND($G158&gt;=DM$5,$G158&lt;=DM$6),5,IF($L158=1,2,1)),IF(AND($G158&gt;=DM$5,$G158&lt;=DM$6),IF($M158&gt;0,4,3),0)),IF(AND($D158&lt;=DM$6,$E158&gt;=DM$5),60,0)))</f>
        <v/>
      </c>
      <c r="DN158" s="80" t="str">
        <f>IF(OR($A158="",NOT(ISNUMBER($G158))),"",IF(AND($F158&lt;=DN$6,$G158&gt;=DN$5),IF(DN$5&gt;$N158,5,$K158)*10+IF(AND($F158&gt;=DN$5,$F158&lt;=DN$6),IF(AND($G158&gt;=DN$5,$G158&lt;=DN$6),5,IF($L158=1,2,1)),IF(AND($G158&gt;=DN$5,$G158&lt;=DN$6),IF($M158&gt;0,4,3),0)),IF(AND($D158&lt;=DN$6,$E158&gt;=DN$5),60,0)))</f>
        <v/>
      </c>
      <c r="DO158" s="80" t="str">
        <f>IF(OR($A158="",NOT(ISNUMBER($G158))),"",IF(AND($F158&lt;=DO$6,$G158&gt;=DO$5),IF(DO$5&gt;$N158,5,$K158)*10+IF(AND($F158&gt;=DO$5,$F158&lt;=DO$6),IF(AND($G158&gt;=DO$5,$G158&lt;=DO$6),5,IF($L158=1,2,1)),IF(AND($G158&gt;=DO$5,$G158&lt;=DO$6),IF($M158&gt;0,4,3),0)),IF(AND($D158&lt;=DO$6,$E158&gt;=DO$5),60,0)))</f>
        <v/>
      </c>
      <c r="DP158" s="80" t="str">
        <f>IF(OR($A158="",NOT(ISNUMBER($G158))),"",IF(AND($F158&lt;=DP$6,$G158&gt;=DP$5),IF(DP$5&gt;$N158,5,$K158)*10+IF(AND($F158&gt;=DP$5,$F158&lt;=DP$6),IF(AND($G158&gt;=DP$5,$G158&lt;=DP$6),5,IF($L158=1,2,1)),IF(AND($G158&gt;=DP$5,$G158&lt;=DP$6),IF($M158&gt;0,4,3),0)),IF(AND($D158&lt;=DP$6,$E158&gt;=DP$5),60,0)))</f>
        <v/>
      </c>
      <c r="DQ158" s="80" t="str">
        <f>IF(OR($A158="",NOT(ISNUMBER($G158))),"",IF(AND($F158&lt;=DQ$6,$G158&gt;=DQ$5),IF(DQ$5&gt;$N158,5,$K158)*10+IF(AND($F158&gt;=DQ$5,$F158&lt;=DQ$6),IF(AND($G158&gt;=DQ$5,$G158&lt;=DQ$6),5,IF($L158=1,2,1)),IF(AND($G158&gt;=DQ$5,$G158&lt;=DQ$6),IF($M158&gt;0,4,3),0)),IF(AND($D158&lt;=DQ$6,$E158&gt;=DQ$5),60,0)))</f>
        <v/>
      </c>
      <c r="DR158" s="80" t="str">
        <f>IF(OR($A158="",NOT(ISNUMBER($G158))),"",IF(AND($F158&lt;=DR$6,$G158&gt;=DR$5),IF(DR$5&gt;$N158,5,$K158)*10+IF(AND($F158&gt;=DR$5,$F158&lt;=DR$6),IF(AND($G158&gt;=DR$5,$G158&lt;=DR$6),5,IF($L158=1,2,1)),IF(AND($G158&gt;=DR$5,$G158&lt;=DR$6),IF($M158&gt;0,4,3),0)),IF(AND($D158&lt;=DR$6,$E158&gt;=DR$5),60,0)))</f>
        <v/>
      </c>
      <c r="DS158" s="80" t="str">
        <f>IF(OR($A158="",NOT(ISNUMBER($G158))),"",IF(AND($F158&lt;=DS$6,$G158&gt;=DS$5),IF(DS$5&gt;$N158,5,$K158)*10+IF(AND($F158&gt;=DS$5,$F158&lt;=DS$6),IF(AND($G158&gt;=DS$5,$G158&lt;=DS$6),5,IF($L158=1,2,1)),IF(AND($G158&gt;=DS$5,$G158&lt;=DS$6),IF($M158&gt;0,4,3),0)),IF(AND($D158&lt;=DS$6,$E158&gt;=DS$5),60,0)))</f>
        <v/>
      </c>
      <c r="DT158" s="80" t="str">
        <f>IF(OR($A158="",NOT(ISNUMBER($G158))),"",IF(AND($F158&lt;=DT$6,$G158&gt;=DT$5),IF(DT$5&gt;$N158,5,$K158)*10+IF(AND($F158&gt;=DT$5,$F158&lt;=DT$6),IF(AND($G158&gt;=DT$5,$G158&lt;=DT$6),5,IF($L158=1,2,1)),IF(AND($G158&gt;=DT$5,$G158&lt;=DT$6),IF($M158&gt;0,4,3),0)),IF(AND($D158&lt;=DT$6,$E158&gt;=DT$5),60,0)))</f>
        <v/>
      </c>
      <c r="DU158" s="80" t="str">
        <f>IF(OR($A158="",NOT(ISNUMBER($G158))),"",IF(AND($F158&lt;=DU$6,$G158&gt;=DU$5),IF(DU$5&gt;$N158,5,$K158)*10+IF(AND($F158&gt;=DU$5,$F158&lt;=DU$6),IF(AND($G158&gt;=DU$5,$G158&lt;=DU$6),5,IF($L158=1,2,1)),IF(AND($G158&gt;=DU$5,$G158&lt;=DU$6),IF($M158&gt;0,4,3),0)),IF(AND($D158&lt;=DU$6,$E158&gt;=DU$5),60,0)))</f>
        <v/>
      </c>
      <c r="DV158" s="80" t="str">
        <f>IF(OR($A158="",NOT(ISNUMBER($G158))),"",IF(AND($F158&lt;=DV$6,$G158&gt;=DV$5),IF(DV$5&gt;$N158,5,$K158)*10+IF(AND($F158&gt;=DV$5,$F158&lt;=DV$6),IF(AND($G158&gt;=DV$5,$G158&lt;=DV$6),5,IF($L158=1,2,1)),IF(AND($G158&gt;=DV$5,$G158&lt;=DV$6),IF($M158&gt;0,4,3),0)),IF(AND($D158&lt;=DV$6,$E158&gt;=DV$5),60,0)))</f>
        <v/>
      </c>
      <c r="DW158" s="80" t="str">
        <f>IF(OR($A158="",NOT(ISNUMBER($G158))),"",IF(AND($F158&lt;=DW$6,$G158&gt;=DW$5),IF(DW$5&gt;$N158,5,$K158)*10+IF(AND($F158&gt;=DW$5,$F158&lt;=DW$6),IF(AND($G158&gt;=DW$5,$G158&lt;=DW$6),5,IF($L158=1,2,1)),IF(AND($G158&gt;=DW$5,$G158&lt;=DW$6),IF($M158&gt;0,4,3),0)),IF(AND($D158&lt;=DW$6,$E158&gt;=DW$5),60,0)))</f>
        <v/>
      </c>
      <c r="DX158" s="80" t="str">
        <f>IF(OR($A158="",NOT(ISNUMBER($G158))),"",IF(AND($F158&lt;=DX$6,$G158&gt;=DX$5),IF(DX$5&gt;$N158,5,$K158)*10+IF(AND($F158&gt;=DX$5,$F158&lt;=DX$6),IF(AND($G158&gt;=DX$5,$G158&lt;=DX$6),5,IF($L158=1,2,1)),IF(AND($G158&gt;=DX$5,$G158&lt;=DX$6),IF($M158&gt;0,4,3),0)),IF(AND($D158&lt;=DX$6,$E158&gt;=DX$5),60,0)))</f>
        <v/>
      </c>
      <c r="DY158" s="80" t="str">
        <f>IF(OR($A158="",NOT(ISNUMBER($G158))),"",IF(AND($F158&lt;=DY$6,$G158&gt;=DY$5),IF(DY$5&gt;$N158,5,$K158)*10+IF(AND($F158&gt;=DY$5,$F158&lt;=DY$6),IF(AND($G158&gt;=DY$5,$G158&lt;=DY$6),5,IF($L158=1,2,1)),IF(AND($G158&gt;=DY$5,$G158&lt;=DY$6),IF($M158&gt;0,4,3),0)),IF(AND($D158&lt;=DY$6,$E158&gt;=DY$5),60,0)))</f>
        <v/>
      </c>
      <c r="DZ158" s="80" t="str">
        <f>IF(OR($A158="",NOT(ISNUMBER($G158))),"",IF(AND($F158&lt;=DZ$6,$G158&gt;=DZ$5),IF(DZ$5&gt;$N158,5,$K158)*10+IF(AND($F158&gt;=DZ$5,$F158&lt;=DZ$6),IF(AND($G158&gt;=DZ$5,$G158&lt;=DZ$6),5,IF($L158=1,2,1)),IF(AND($G158&gt;=DZ$5,$G158&lt;=DZ$6),IF($M158&gt;0,4,3),0)),IF(AND($D158&lt;=DZ$6,$E158&gt;=DZ$5),60,0)))</f>
        <v/>
      </c>
      <c r="EA158" s="80" t="str">
        <f>IF(OR($A158="",NOT(ISNUMBER($G158))),"",IF(AND($F158&lt;=EA$6,$G158&gt;=EA$5),IF(EA$5&gt;$N158,5,$K158)*10+IF(AND($F158&gt;=EA$5,$F158&lt;=EA$6),IF(AND($G158&gt;=EA$5,$G158&lt;=EA$6),5,IF($L158=1,2,1)),IF(AND($G158&gt;=EA$5,$G158&lt;=EA$6),IF($M158&gt;0,4,3),0)),IF(AND($D158&lt;=EA$6,$E158&gt;=EA$5),60,0)))</f>
        <v/>
      </c>
      <c r="EB158" s="80" t="str">
        <f>IF(OR($A158="",NOT(ISNUMBER($G158))),"",IF(AND($F158&lt;=EB$6,$G158&gt;=EB$5),IF(EB$5&gt;$N158,5,$K158)*10+IF(AND($F158&gt;=EB$5,$F158&lt;=EB$6),IF(AND($G158&gt;=EB$5,$G158&lt;=EB$6),5,IF($L158=1,2,1)),IF(AND($G158&gt;=EB$5,$G158&lt;=EB$6),IF($M158&gt;0,4,3),0)),IF(AND($D158&lt;=EB$6,$E158&gt;=EB$5),60,0)))</f>
        <v/>
      </c>
      <c r="EC158" s="80" t="str">
        <f>IF(OR($A158="",NOT(ISNUMBER($G158))),"",IF(AND($F158&lt;=EC$6,$G158&gt;=EC$5),IF(EC$5&gt;$N158,5,$K158)*10+IF(AND($F158&gt;=EC$5,$F158&lt;=EC$6),IF(AND($G158&gt;=EC$5,$G158&lt;=EC$6),5,IF($L158=1,2,1)),IF(AND($G158&gt;=EC$5,$G158&lt;=EC$6),IF($M158&gt;0,4,3),0)),IF(AND($D158&lt;=EC$6,$E158&gt;=EC$5),60,0)))</f>
        <v/>
      </c>
      <c r="ED158" s="80" t="str">
        <f>IF(OR($A158="",NOT(ISNUMBER($G158))),"",IF(AND($F158&lt;=ED$6,$G158&gt;=ED$5),IF(ED$5&gt;$N158,5,$K158)*10+IF(AND($F158&gt;=ED$5,$F158&lt;=ED$6),IF(AND($G158&gt;=ED$5,$G158&lt;=ED$6),5,IF($L158=1,2,1)),IF(AND($G158&gt;=ED$5,$G158&lt;=ED$6),IF($M158&gt;0,4,3),0)),IF(AND($D158&lt;=ED$6,$E158&gt;=ED$5),60,0)))</f>
        <v/>
      </c>
    </row>
    <row r="159" ht="18" customHeight="1">
      <c r="A159" s="52" t="str">
        <f>IF(Tasks!$B159="","",Tasks!$A159)</f>
        <v/>
      </c>
      <c r="B159" s="78" t="str">
        <f>IF(Tasks!$B159="","",Tasks!$B159)</f>
        <v/>
      </c>
      <c r="C159" s="25" t="str">
        <f>IF($B159="","",IF(AND(Tasks!$D159="",Tasks!$G159=""),"-",IF(Tasks!$D159="","",Tasks!$D159&amp;IF(OR(Tasks!$E159="",Tasks!$E159="FS"),IF(N(Tasks!$F159)=0,"","FS"),Tasks!$E159)&amp;IF(N(Tasks!$F159)=0,"",IF(Tasks!$F159&gt;0,"+","")&amp;Tasks!$F159))&amp;IF(AND(Tasks!$D159&lt;&gt;"",Tasks!$G159&lt;&gt;""),", ","")&amp;IF(Tasks!$G159="","",Tasks!$G159&amp;IF(OR(Tasks!$H159="",Tasks!$H159="FS"),IF(N(Tasks!$I159)=0,"","FS"),Tasks!$H159)&amp;IF(N(Tasks!$I159)=0,"",IF(Tasks!$I159&gt;0,"+","")&amp;Tasks!$I159))))</f>
        <v/>
      </c>
      <c r="D159" s="51" t="str">
        <f>IF(OR($B159="",Tasks!$Q159=""),"",Tasks!$Q159)</f>
        <v/>
      </c>
      <c r="E159" s="51" t="str">
        <f>IF(OR($B159="",Tasks!$R159=""),"",Tasks!$R159)</f>
        <v/>
      </c>
      <c r="F159" s="51" t="str">
        <f>IF(OR($B159="",Tasks!$S159=""),"",Tasks!$S159)</f>
        <v/>
      </c>
      <c r="G159" s="51" t="str">
        <f>IF(OR($B159="",Tasks!$T159=""),"",Tasks!$T159)</f>
        <v/>
      </c>
      <c r="H159" s="52" t="str">
        <f>IF($B159="","",Tasks!$AE159)</f>
        <v/>
      </c>
      <c r="I159" s="79" t="str">
        <f>IF($B159="","",Tasks!$AF159)</f>
        <v/>
      </c>
      <c r="J159" s="53" t="str">
        <f>IF(OR($B159="",Tasks!$V159=""),"",Tasks!$V159)</f>
        <v/>
      </c>
      <c r="K159" s="52" t="str">
        <f>IF($B159="","",Tasks!$AA159)</f>
        <v/>
      </c>
      <c r="L159" s="52" t="str">
        <f>IF($B159="","",Tasks!$AB159)</f>
        <v/>
      </c>
      <c r="M159" s="52" t="str">
        <f>IF($B159="","",Tasks!$Z159)</f>
        <v/>
      </c>
      <c r="N159" s="52" t="str">
        <f>IF(OR($B159="",Tasks!$AG159=""),"",Tasks!$AG159)</f>
        <v/>
      </c>
      <c r="O159" s="80" t="str">
        <f>IF(OR($A159="",NOT(ISNUMBER($G159))),"",IF(AND($F159&lt;=O$6,$G159&gt;=O$5),IF(O$5&gt;$N159,5,$K159)*10+IF(AND($F159&gt;=O$5,$F159&lt;=O$6),IF(AND($G159&gt;=O$5,$G159&lt;=O$6),5,IF($L159=1,2,1)),IF(AND($G159&gt;=O$5,$G159&lt;=O$6),IF($M159&gt;0,4,3),0)),IF(AND($D159&lt;=O$6,$E159&gt;=O$5),60,0)))</f>
        <v/>
      </c>
      <c r="P159" s="80" t="str">
        <f>IF(OR($A159="",NOT(ISNUMBER($G159))),"",IF(AND($F159&lt;=P$6,$G159&gt;=P$5),IF(P$5&gt;$N159,5,$K159)*10+IF(AND($F159&gt;=P$5,$F159&lt;=P$6),IF(AND($G159&gt;=P$5,$G159&lt;=P$6),5,IF($L159=1,2,1)),IF(AND($G159&gt;=P$5,$G159&lt;=P$6),IF($M159&gt;0,4,3),0)),IF(AND($D159&lt;=P$6,$E159&gt;=P$5),60,0)))</f>
        <v/>
      </c>
      <c r="Q159" s="80" t="str">
        <f>IF(OR($A159="",NOT(ISNUMBER($G159))),"",IF(AND($F159&lt;=Q$6,$G159&gt;=Q$5),IF(Q$5&gt;$N159,5,$K159)*10+IF(AND($F159&gt;=Q$5,$F159&lt;=Q$6),IF(AND($G159&gt;=Q$5,$G159&lt;=Q$6),5,IF($L159=1,2,1)),IF(AND($G159&gt;=Q$5,$G159&lt;=Q$6),IF($M159&gt;0,4,3),0)),IF(AND($D159&lt;=Q$6,$E159&gt;=Q$5),60,0)))</f>
        <v/>
      </c>
      <c r="R159" s="80" t="str">
        <f>IF(OR($A159="",NOT(ISNUMBER($G159))),"",IF(AND($F159&lt;=R$6,$G159&gt;=R$5),IF(R$5&gt;$N159,5,$K159)*10+IF(AND($F159&gt;=R$5,$F159&lt;=R$6),IF(AND($G159&gt;=R$5,$G159&lt;=R$6),5,IF($L159=1,2,1)),IF(AND($G159&gt;=R$5,$G159&lt;=R$6),IF($M159&gt;0,4,3),0)),IF(AND($D159&lt;=R$6,$E159&gt;=R$5),60,0)))</f>
        <v/>
      </c>
      <c r="S159" s="80" t="str">
        <f>IF(OR($A159="",NOT(ISNUMBER($G159))),"",IF(AND($F159&lt;=S$6,$G159&gt;=S$5),IF(S$5&gt;$N159,5,$K159)*10+IF(AND($F159&gt;=S$5,$F159&lt;=S$6),IF(AND($G159&gt;=S$5,$G159&lt;=S$6),5,IF($L159=1,2,1)),IF(AND($G159&gt;=S$5,$G159&lt;=S$6),IF($M159&gt;0,4,3),0)),IF(AND($D159&lt;=S$6,$E159&gt;=S$5),60,0)))</f>
        <v/>
      </c>
      <c r="T159" s="80" t="str">
        <f>IF(OR($A159="",NOT(ISNUMBER($G159))),"",IF(AND($F159&lt;=T$6,$G159&gt;=T$5),IF(T$5&gt;$N159,5,$K159)*10+IF(AND($F159&gt;=T$5,$F159&lt;=T$6),IF(AND($G159&gt;=T$5,$G159&lt;=T$6),5,IF($L159=1,2,1)),IF(AND($G159&gt;=T$5,$G159&lt;=T$6),IF($M159&gt;0,4,3),0)),IF(AND($D159&lt;=T$6,$E159&gt;=T$5),60,0)))</f>
        <v/>
      </c>
      <c r="U159" s="80" t="str">
        <f>IF(OR($A159="",NOT(ISNUMBER($G159))),"",IF(AND($F159&lt;=U$6,$G159&gt;=U$5),IF(U$5&gt;$N159,5,$K159)*10+IF(AND($F159&gt;=U$5,$F159&lt;=U$6),IF(AND($G159&gt;=U$5,$G159&lt;=U$6),5,IF($L159=1,2,1)),IF(AND($G159&gt;=U$5,$G159&lt;=U$6),IF($M159&gt;0,4,3),0)),IF(AND($D159&lt;=U$6,$E159&gt;=U$5),60,0)))</f>
        <v/>
      </c>
      <c r="V159" s="80" t="str">
        <f>IF(OR($A159="",NOT(ISNUMBER($G159))),"",IF(AND($F159&lt;=V$6,$G159&gt;=V$5),IF(V$5&gt;$N159,5,$K159)*10+IF(AND($F159&gt;=V$5,$F159&lt;=V$6),IF(AND($G159&gt;=V$5,$G159&lt;=V$6),5,IF($L159=1,2,1)),IF(AND($G159&gt;=V$5,$G159&lt;=V$6),IF($M159&gt;0,4,3),0)),IF(AND($D159&lt;=V$6,$E159&gt;=V$5),60,0)))</f>
        <v/>
      </c>
      <c r="W159" s="80" t="str">
        <f>IF(OR($A159="",NOT(ISNUMBER($G159))),"",IF(AND($F159&lt;=W$6,$G159&gt;=W$5),IF(W$5&gt;$N159,5,$K159)*10+IF(AND($F159&gt;=W$5,$F159&lt;=W$6),IF(AND($G159&gt;=W$5,$G159&lt;=W$6),5,IF($L159=1,2,1)),IF(AND($G159&gt;=W$5,$G159&lt;=W$6),IF($M159&gt;0,4,3),0)),IF(AND($D159&lt;=W$6,$E159&gt;=W$5),60,0)))</f>
        <v/>
      </c>
      <c r="X159" s="80" t="str">
        <f>IF(OR($A159="",NOT(ISNUMBER($G159))),"",IF(AND($F159&lt;=X$6,$G159&gt;=X$5),IF(X$5&gt;$N159,5,$K159)*10+IF(AND($F159&gt;=X$5,$F159&lt;=X$6),IF(AND($G159&gt;=X$5,$G159&lt;=X$6),5,IF($L159=1,2,1)),IF(AND($G159&gt;=X$5,$G159&lt;=X$6),IF($M159&gt;0,4,3),0)),IF(AND($D159&lt;=X$6,$E159&gt;=X$5),60,0)))</f>
        <v/>
      </c>
      <c r="Y159" s="80" t="str">
        <f>IF(OR($A159="",NOT(ISNUMBER($G159))),"",IF(AND($F159&lt;=Y$6,$G159&gt;=Y$5),IF(Y$5&gt;$N159,5,$K159)*10+IF(AND($F159&gt;=Y$5,$F159&lt;=Y$6),IF(AND($G159&gt;=Y$5,$G159&lt;=Y$6),5,IF($L159=1,2,1)),IF(AND($G159&gt;=Y$5,$G159&lt;=Y$6),IF($M159&gt;0,4,3),0)),IF(AND($D159&lt;=Y$6,$E159&gt;=Y$5),60,0)))</f>
        <v/>
      </c>
      <c r="Z159" s="80" t="str">
        <f>IF(OR($A159="",NOT(ISNUMBER($G159))),"",IF(AND($F159&lt;=Z$6,$G159&gt;=Z$5),IF(Z$5&gt;$N159,5,$K159)*10+IF(AND($F159&gt;=Z$5,$F159&lt;=Z$6),IF(AND($G159&gt;=Z$5,$G159&lt;=Z$6),5,IF($L159=1,2,1)),IF(AND($G159&gt;=Z$5,$G159&lt;=Z$6),IF($M159&gt;0,4,3),0)),IF(AND($D159&lt;=Z$6,$E159&gt;=Z$5),60,0)))</f>
        <v/>
      </c>
      <c r="AA159" s="80" t="str">
        <f>IF(OR($A159="",NOT(ISNUMBER($G159))),"",IF(AND($F159&lt;=AA$6,$G159&gt;=AA$5),IF(AA$5&gt;$N159,5,$K159)*10+IF(AND($F159&gt;=AA$5,$F159&lt;=AA$6),IF(AND($G159&gt;=AA$5,$G159&lt;=AA$6),5,IF($L159=1,2,1)),IF(AND($G159&gt;=AA$5,$G159&lt;=AA$6),IF($M159&gt;0,4,3),0)),IF(AND($D159&lt;=AA$6,$E159&gt;=AA$5),60,0)))</f>
        <v/>
      </c>
      <c r="AB159" s="80" t="str">
        <f>IF(OR($A159="",NOT(ISNUMBER($G159))),"",IF(AND($F159&lt;=AB$6,$G159&gt;=AB$5),IF(AB$5&gt;$N159,5,$K159)*10+IF(AND($F159&gt;=AB$5,$F159&lt;=AB$6),IF(AND($G159&gt;=AB$5,$G159&lt;=AB$6),5,IF($L159=1,2,1)),IF(AND($G159&gt;=AB$5,$G159&lt;=AB$6),IF($M159&gt;0,4,3),0)),IF(AND($D159&lt;=AB$6,$E159&gt;=AB$5),60,0)))</f>
        <v/>
      </c>
      <c r="AC159" s="80" t="str">
        <f>IF(OR($A159="",NOT(ISNUMBER($G159))),"",IF(AND($F159&lt;=AC$6,$G159&gt;=AC$5),IF(AC$5&gt;$N159,5,$K159)*10+IF(AND($F159&gt;=AC$5,$F159&lt;=AC$6),IF(AND($G159&gt;=AC$5,$G159&lt;=AC$6),5,IF($L159=1,2,1)),IF(AND($G159&gt;=AC$5,$G159&lt;=AC$6),IF($M159&gt;0,4,3),0)),IF(AND($D159&lt;=AC$6,$E159&gt;=AC$5),60,0)))</f>
        <v/>
      </c>
      <c r="AD159" s="80" t="str">
        <f>IF(OR($A159="",NOT(ISNUMBER($G159))),"",IF(AND($F159&lt;=AD$6,$G159&gt;=AD$5),IF(AD$5&gt;$N159,5,$K159)*10+IF(AND($F159&gt;=AD$5,$F159&lt;=AD$6),IF(AND($G159&gt;=AD$5,$G159&lt;=AD$6),5,IF($L159=1,2,1)),IF(AND($G159&gt;=AD$5,$G159&lt;=AD$6),IF($M159&gt;0,4,3),0)),IF(AND($D159&lt;=AD$6,$E159&gt;=AD$5),60,0)))</f>
        <v/>
      </c>
      <c r="AE159" s="80" t="str">
        <f>IF(OR($A159="",NOT(ISNUMBER($G159))),"",IF(AND($F159&lt;=AE$6,$G159&gt;=AE$5),IF(AE$5&gt;$N159,5,$K159)*10+IF(AND($F159&gt;=AE$5,$F159&lt;=AE$6),IF(AND($G159&gt;=AE$5,$G159&lt;=AE$6),5,IF($L159=1,2,1)),IF(AND($G159&gt;=AE$5,$G159&lt;=AE$6),IF($M159&gt;0,4,3),0)),IF(AND($D159&lt;=AE$6,$E159&gt;=AE$5),60,0)))</f>
        <v/>
      </c>
      <c r="AF159" s="80" t="str">
        <f>IF(OR($A159="",NOT(ISNUMBER($G159))),"",IF(AND($F159&lt;=AF$6,$G159&gt;=AF$5),IF(AF$5&gt;$N159,5,$K159)*10+IF(AND($F159&gt;=AF$5,$F159&lt;=AF$6),IF(AND($G159&gt;=AF$5,$G159&lt;=AF$6),5,IF($L159=1,2,1)),IF(AND($G159&gt;=AF$5,$G159&lt;=AF$6),IF($M159&gt;0,4,3),0)),IF(AND($D159&lt;=AF$6,$E159&gt;=AF$5),60,0)))</f>
        <v/>
      </c>
      <c r="AG159" s="80" t="str">
        <f>IF(OR($A159="",NOT(ISNUMBER($G159))),"",IF(AND($F159&lt;=AG$6,$G159&gt;=AG$5),IF(AG$5&gt;$N159,5,$K159)*10+IF(AND($F159&gt;=AG$5,$F159&lt;=AG$6),IF(AND($G159&gt;=AG$5,$G159&lt;=AG$6),5,IF($L159=1,2,1)),IF(AND($G159&gt;=AG$5,$G159&lt;=AG$6),IF($M159&gt;0,4,3),0)),IF(AND($D159&lt;=AG$6,$E159&gt;=AG$5),60,0)))</f>
        <v/>
      </c>
      <c r="AH159" s="80" t="str">
        <f>IF(OR($A159="",NOT(ISNUMBER($G159))),"",IF(AND($F159&lt;=AH$6,$G159&gt;=AH$5),IF(AH$5&gt;$N159,5,$K159)*10+IF(AND($F159&gt;=AH$5,$F159&lt;=AH$6),IF(AND($G159&gt;=AH$5,$G159&lt;=AH$6),5,IF($L159=1,2,1)),IF(AND($G159&gt;=AH$5,$G159&lt;=AH$6),IF($M159&gt;0,4,3),0)),IF(AND($D159&lt;=AH$6,$E159&gt;=AH$5),60,0)))</f>
        <v/>
      </c>
      <c r="AI159" s="80" t="str">
        <f>IF(OR($A159="",NOT(ISNUMBER($G159))),"",IF(AND($F159&lt;=AI$6,$G159&gt;=AI$5),IF(AI$5&gt;$N159,5,$K159)*10+IF(AND($F159&gt;=AI$5,$F159&lt;=AI$6),IF(AND($G159&gt;=AI$5,$G159&lt;=AI$6),5,IF($L159=1,2,1)),IF(AND($G159&gt;=AI$5,$G159&lt;=AI$6),IF($M159&gt;0,4,3),0)),IF(AND($D159&lt;=AI$6,$E159&gt;=AI$5),60,0)))</f>
        <v/>
      </c>
      <c r="AJ159" s="80" t="str">
        <f>IF(OR($A159="",NOT(ISNUMBER($G159))),"",IF(AND($F159&lt;=AJ$6,$G159&gt;=AJ$5),IF(AJ$5&gt;$N159,5,$K159)*10+IF(AND($F159&gt;=AJ$5,$F159&lt;=AJ$6),IF(AND($G159&gt;=AJ$5,$G159&lt;=AJ$6),5,IF($L159=1,2,1)),IF(AND($G159&gt;=AJ$5,$G159&lt;=AJ$6),IF($M159&gt;0,4,3),0)),IF(AND($D159&lt;=AJ$6,$E159&gt;=AJ$5),60,0)))</f>
        <v/>
      </c>
      <c r="AK159" s="80" t="str">
        <f>IF(OR($A159="",NOT(ISNUMBER($G159))),"",IF(AND($F159&lt;=AK$6,$G159&gt;=AK$5),IF(AK$5&gt;$N159,5,$K159)*10+IF(AND($F159&gt;=AK$5,$F159&lt;=AK$6),IF(AND($G159&gt;=AK$5,$G159&lt;=AK$6),5,IF($L159=1,2,1)),IF(AND($G159&gt;=AK$5,$G159&lt;=AK$6),IF($M159&gt;0,4,3),0)),IF(AND($D159&lt;=AK$6,$E159&gt;=AK$5),60,0)))</f>
        <v/>
      </c>
      <c r="AL159" s="80" t="str">
        <f>IF(OR($A159="",NOT(ISNUMBER($G159))),"",IF(AND($F159&lt;=AL$6,$G159&gt;=AL$5),IF(AL$5&gt;$N159,5,$K159)*10+IF(AND($F159&gt;=AL$5,$F159&lt;=AL$6),IF(AND($G159&gt;=AL$5,$G159&lt;=AL$6),5,IF($L159=1,2,1)),IF(AND($G159&gt;=AL$5,$G159&lt;=AL$6),IF($M159&gt;0,4,3),0)),IF(AND($D159&lt;=AL$6,$E159&gt;=AL$5),60,0)))</f>
        <v/>
      </c>
      <c r="AM159" s="80" t="str">
        <f>IF(OR($A159="",NOT(ISNUMBER($G159))),"",IF(AND($F159&lt;=AM$6,$G159&gt;=AM$5),IF(AM$5&gt;$N159,5,$K159)*10+IF(AND($F159&gt;=AM$5,$F159&lt;=AM$6),IF(AND($G159&gt;=AM$5,$G159&lt;=AM$6),5,IF($L159=1,2,1)),IF(AND($G159&gt;=AM$5,$G159&lt;=AM$6),IF($M159&gt;0,4,3),0)),IF(AND($D159&lt;=AM$6,$E159&gt;=AM$5),60,0)))</f>
        <v/>
      </c>
      <c r="AN159" s="80" t="str">
        <f>IF(OR($A159="",NOT(ISNUMBER($G159))),"",IF(AND($F159&lt;=AN$6,$G159&gt;=AN$5),IF(AN$5&gt;$N159,5,$K159)*10+IF(AND($F159&gt;=AN$5,$F159&lt;=AN$6),IF(AND($G159&gt;=AN$5,$G159&lt;=AN$6),5,IF($L159=1,2,1)),IF(AND($G159&gt;=AN$5,$G159&lt;=AN$6),IF($M159&gt;0,4,3),0)),IF(AND($D159&lt;=AN$6,$E159&gt;=AN$5),60,0)))</f>
        <v/>
      </c>
      <c r="AO159" s="80" t="str">
        <f>IF(OR($A159="",NOT(ISNUMBER($G159))),"",IF(AND($F159&lt;=AO$6,$G159&gt;=AO$5),IF(AO$5&gt;$N159,5,$K159)*10+IF(AND($F159&gt;=AO$5,$F159&lt;=AO$6),IF(AND($G159&gt;=AO$5,$G159&lt;=AO$6),5,IF($L159=1,2,1)),IF(AND($G159&gt;=AO$5,$G159&lt;=AO$6),IF($M159&gt;0,4,3),0)),IF(AND($D159&lt;=AO$6,$E159&gt;=AO$5),60,0)))</f>
        <v/>
      </c>
      <c r="AP159" s="80" t="str">
        <f>IF(OR($A159="",NOT(ISNUMBER($G159))),"",IF(AND($F159&lt;=AP$6,$G159&gt;=AP$5),IF(AP$5&gt;$N159,5,$K159)*10+IF(AND($F159&gt;=AP$5,$F159&lt;=AP$6),IF(AND($G159&gt;=AP$5,$G159&lt;=AP$6),5,IF($L159=1,2,1)),IF(AND($G159&gt;=AP$5,$G159&lt;=AP$6),IF($M159&gt;0,4,3),0)),IF(AND($D159&lt;=AP$6,$E159&gt;=AP$5),60,0)))</f>
        <v/>
      </c>
      <c r="AQ159" s="80" t="str">
        <f>IF(OR($A159="",NOT(ISNUMBER($G159))),"",IF(AND($F159&lt;=AQ$6,$G159&gt;=AQ$5),IF(AQ$5&gt;$N159,5,$K159)*10+IF(AND($F159&gt;=AQ$5,$F159&lt;=AQ$6),IF(AND($G159&gt;=AQ$5,$G159&lt;=AQ$6),5,IF($L159=1,2,1)),IF(AND($G159&gt;=AQ$5,$G159&lt;=AQ$6),IF($M159&gt;0,4,3),0)),IF(AND($D159&lt;=AQ$6,$E159&gt;=AQ$5),60,0)))</f>
        <v/>
      </c>
      <c r="AR159" s="80" t="str">
        <f>IF(OR($A159="",NOT(ISNUMBER($G159))),"",IF(AND($F159&lt;=AR$6,$G159&gt;=AR$5),IF(AR$5&gt;$N159,5,$K159)*10+IF(AND($F159&gt;=AR$5,$F159&lt;=AR$6),IF(AND($G159&gt;=AR$5,$G159&lt;=AR$6),5,IF($L159=1,2,1)),IF(AND($G159&gt;=AR$5,$G159&lt;=AR$6),IF($M159&gt;0,4,3),0)),IF(AND($D159&lt;=AR$6,$E159&gt;=AR$5),60,0)))</f>
        <v/>
      </c>
      <c r="AS159" s="80" t="str">
        <f>IF(OR($A159="",NOT(ISNUMBER($G159))),"",IF(AND($F159&lt;=AS$6,$G159&gt;=AS$5),IF(AS$5&gt;$N159,5,$K159)*10+IF(AND($F159&gt;=AS$5,$F159&lt;=AS$6),IF(AND($G159&gt;=AS$5,$G159&lt;=AS$6),5,IF($L159=1,2,1)),IF(AND($G159&gt;=AS$5,$G159&lt;=AS$6),IF($M159&gt;0,4,3),0)),IF(AND($D159&lt;=AS$6,$E159&gt;=AS$5),60,0)))</f>
        <v/>
      </c>
      <c r="AT159" s="80" t="str">
        <f>IF(OR($A159="",NOT(ISNUMBER($G159))),"",IF(AND($F159&lt;=AT$6,$G159&gt;=AT$5),IF(AT$5&gt;$N159,5,$K159)*10+IF(AND($F159&gt;=AT$5,$F159&lt;=AT$6),IF(AND($G159&gt;=AT$5,$G159&lt;=AT$6),5,IF($L159=1,2,1)),IF(AND($G159&gt;=AT$5,$G159&lt;=AT$6),IF($M159&gt;0,4,3),0)),IF(AND($D159&lt;=AT$6,$E159&gt;=AT$5),60,0)))</f>
        <v/>
      </c>
      <c r="AU159" s="80" t="str">
        <f>IF(OR($A159="",NOT(ISNUMBER($G159))),"",IF(AND($F159&lt;=AU$6,$G159&gt;=AU$5),IF(AU$5&gt;$N159,5,$K159)*10+IF(AND($F159&gt;=AU$5,$F159&lt;=AU$6),IF(AND($G159&gt;=AU$5,$G159&lt;=AU$6),5,IF($L159=1,2,1)),IF(AND($G159&gt;=AU$5,$G159&lt;=AU$6),IF($M159&gt;0,4,3),0)),IF(AND($D159&lt;=AU$6,$E159&gt;=AU$5),60,0)))</f>
        <v/>
      </c>
      <c r="AV159" s="80" t="str">
        <f>IF(OR($A159="",NOT(ISNUMBER($G159))),"",IF(AND($F159&lt;=AV$6,$G159&gt;=AV$5),IF(AV$5&gt;$N159,5,$K159)*10+IF(AND($F159&gt;=AV$5,$F159&lt;=AV$6),IF(AND($G159&gt;=AV$5,$G159&lt;=AV$6),5,IF($L159=1,2,1)),IF(AND($G159&gt;=AV$5,$G159&lt;=AV$6),IF($M159&gt;0,4,3),0)),IF(AND($D159&lt;=AV$6,$E159&gt;=AV$5),60,0)))</f>
        <v/>
      </c>
      <c r="AW159" s="80" t="str">
        <f>IF(OR($A159="",NOT(ISNUMBER($G159))),"",IF(AND($F159&lt;=AW$6,$G159&gt;=AW$5),IF(AW$5&gt;$N159,5,$K159)*10+IF(AND($F159&gt;=AW$5,$F159&lt;=AW$6),IF(AND($G159&gt;=AW$5,$G159&lt;=AW$6),5,IF($L159=1,2,1)),IF(AND($G159&gt;=AW$5,$G159&lt;=AW$6),IF($M159&gt;0,4,3),0)),IF(AND($D159&lt;=AW$6,$E159&gt;=AW$5),60,0)))</f>
        <v/>
      </c>
      <c r="AX159" s="80" t="str">
        <f>IF(OR($A159="",NOT(ISNUMBER($G159))),"",IF(AND($F159&lt;=AX$6,$G159&gt;=AX$5),IF(AX$5&gt;$N159,5,$K159)*10+IF(AND($F159&gt;=AX$5,$F159&lt;=AX$6),IF(AND($G159&gt;=AX$5,$G159&lt;=AX$6),5,IF($L159=1,2,1)),IF(AND($G159&gt;=AX$5,$G159&lt;=AX$6),IF($M159&gt;0,4,3),0)),IF(AND($D159&lt;=AX$6,$E159&gt;=AX$5),60,0)))</f>
        <v/>
      </c>
      <c r="AY159" s="80" t="str">
        <f>IF(OR($A159="",NOT(ISNUMBER($G159))),"",IF(AND($F159&lt;=AY$6,$G159&gt;=AY$5),IF(AY$5&gt;$N159,5,$K159)*10+IF(AND($F159&gt;=AY$5,$F159&lt;=AY$6),IF(AND($G159&gt;=AY$5,$G159&lt;=AY$6),5,IF($L159=1,2,1)),IF(AND($G159&gt;=AY$5,$G159&lt;=AY$6),IF($M159&gt;0,4,3),0)),IF(AND($D159&lt;=AY$6,$E159&gt;=AY$5),60,0)))</f>
        <v/>
      </c>
      <c r="AZ159" s="80" t="str">
        <f>IF(OR($A159="",NOT(ISNUMBER($G159))),"",IF(AND($F159&lt;=AZ$6,$G159&gt;=AZ$5),IF(AZ$5&gt;$N159,5,$K159)*10+IF(AND($F159&gt;=AZ$5,$F159&lt;=AZ$6),IF(AND($G159&gt;=AZ$5,$G159&lt;=AZ$6),5,IF($L159=1,2,1)),IF(AND($G159&gt;=AZ$5,$G159&lt;=AZ$6),IF($M159&gt;0,4,3),0)),IF(AND($D159&lt;=AZ$6,$E159&gt;=AZ$5),60,0)))</f>
        <v/>
      </c>
      <c r="BA159" s="80" t="str">
        <f>IF(OR($A159="",NOT(ISNUMBER($G159))),"",IF(AND($F159&lt;=BA$6,$G159&gt;=BA$5),IF(BA$5&gt;$N159,5,$K159)*10+IF(AND($F159&gt;=BA$5,$F159&lt;=BA$6),IF(AND($G159&gt;=BA$5,$G159&lt;=BA$6),5,IF($L159=1,2,1)),IF(AND($G159&gt;=BA$5,$G159&lt;=BA$6),IF($M159&gt;0,4,3),0)),IF(AND($D159&lt;=BA$6,$E159&gt;=BA$5),60,0)))</f>
        <v/>
      </c>
      <c r="BB159" s="80" t="str">
        <f>IF(OR($A159="",NOT(ISNUMBER($G159))),"",IF(AND($F159&lt;=BB$6,$G159&gt;=BB$5),IF(BB$5&gt;$N159,5,$K159)*10+IF(AND($F159&gt;=BB$5,$F159&lt;=BB$6),IF(AND($G159&gt;=BB$5,$G159&lt;=BB$6),5,IF($L159=1,2,1)),IF(AND($G159&gt;=BB$5,$G159&lt;=BB$6),IF($M159&gt;0,4,3),0)),IF(AND($D159&lt;=BB$6,$E159&gt;=BB$5),60,0)))</f>
        <v/>
      </c>
      <c r="BC159" s="80" t="str">
        <f>IF(OR($A159="",NOT(ISNUMBER($G159))),"",IF(AND($F159&lt;=BC$6,$G159&gt;=BC$5),IF(BC$5&gt;$N159,5,$K159)*10+IF(AND($F159&gt;=BC$5,$F159&lt;=BC$6),IF(AND($G159&gt;=BC$5,$G159&lt;=BC$6),5,IF($L159=1,2,1)),IF(AND($G159&gt;=BC$5,$G159&lt;=BC$6),IF($M159&gt;0,4,3),0)),IF(AND($D159&lt;=BC$6,$E159&gt;=BC$5),60,0)))</f>
        <v/>
      </c>
      <c r="BD159" s="80" t="str">
        <f>IF(OR($A159="",NOT(ISNUMBER($G159))),"",IF(AND($F159&lt;=BD$6,$G159&gt;=BD$5),IF(BD$5&gt;$N159,5,$K159)*10+IF(AND($F159&gt;=BD$5,$F159&lt;=BD$6),IF(AND($G159&gt;=BD$5,$G159&lt;=BD$6),5,IF($L159=1,2,1)),IF(AND($G159&gt;=BD$5,$G159&lt;=BD$6),IF($M159&gt;0,4,3),0)),IF(AND($D159&lt;=BD$6,$E159&gt;=BD$5),60,0)))</f>
        <v/>
      </c>
      <c r="BE159" s="80" t="str">
        <f>IF(OR($A159="",NOT(ISNUMBER($G159))),"",IF(AND($F159&lt;=BE$6,$G159&gt;=BE$5),IF(BE$5&gt;$N159,5,$K159)*10+IF(AND($F159&gt;=BE$5,$F159&lt;=BE$6),IF(AND($G159&gt;=BE$5,$G159&lt;=BE$6),5,IF($L159=1,2,1)),IF(AND($G159&gt;=BE$5,$G159&lt;=BE$6),IF($M159&gt;0,4,3),0)),IF(AND($D159&lt;=BE$6,$E159&gt;=BE$5),60,0)))</f>
        <v/>
      </c>
      <c r="BF159" s="80" t="str">
        <f>IF(OR($A159="",NOT(ISNUMBER($G159))),"",IF(AND($F159&lt;=BF$6,$G159&gt;=BF$5),IF(BF$5&gt;$N159,5,$K159)*10+IF(AND($F159&gt;=BF$5,$F159&lt;=BF$6),IF(AND($G159&gt;=BF$5,$G159&lt;=BF$6),5,IF($L159=1,2,1)),IF(AND($G159&gt;=BF$5,$G159&lt;=BF$6),IF($M159&gt;0,4,3),0)),IF(AND($D159&lt;=BF$6,$E159&gt;=BF$5),60,0)))</f>
        <v/>
      </c>
      <c r="BG159" s="80" t="str">
        <f>IF(OR($A159="",NOT(ISNUMBER($G159))),"",IF(AND($F159&lt;=BG$6,$G159&gt;=BG$5),IF(BG$5&gt;$N159,5,$K159)*10+IF(AND($F159&gt;=BG$5,$F159&lt;=BG$6),IF(AND($G159&gt;=BG$5,$G159&lt;=BG$6),5,IF($L159=1,2,1)),IF(AND($G159&gt;=BG$5,$G159&lt;=BG$6),IF($M159&gt;0,4,3),0)),IF(AND($D159&lt;=BG$6,$E159&gt;=BG$5),60,0)))</f>
        <v/>
      </c>
      <c r="BH159" s="80" t="str">
        <f>IF(OR($A159="",NOT(ISNUMBER($G159))),"",IF(AND($F159&lt;=BH$6,$G159&gt;=BH$5),IF(BH$5&gt;$N159,5,$K159)*10+IF(AND($F159&gt;=BH$5,$F159&lt;=BH$6),IF(AND($G159&gt;=BH$5,$G159&lt;=BH$6),5,IF($L159=1,2,1)),IF(AND($G159&gt;=BH$5,$G159&lt;=BH$6),IF($M159&gt;0,4,3),0)),IF(AND($D159&lt;=BH$6,$E159&gt;=BH$5),60,0)))</f>
        <v/>
      </c>
      <c r="BI159" s="80" t="str">
        <f>IF(OR($A159="",NOT(ISNUMBER($G159))),"",IF(AND($F159&lt;=BI$6,$G159&gt;=BI$5),IF(BI$5&gt;$N159,5,$K159)*10+IF(AND($F159&gt;=BI$5,$F159&lt;=BI$6),IF(AND($G159&gt;=BI$5,$G159&lt;=BI$6),5,IF($L159=1,2,1)),IF(AND($G159&gt;=BI$5,$G159&lt;=BI$6),IF($M159&gt;0,4,3),0)),IF(AND($D159&lt;=BI$6,$E159&gt;=BI$5),60,0)))</f>
        <v/>
      </c>
      <c r="BJ159" s="80" t="str">
        <f>IF(OR($A159="",NOT(ISNUMBER($G159))),"",IF(AND($F159&lt;=BJ$6,$G159&gt;=BJ$5),IF(BJ$5&gt;$N159,5,$K159)*10+IF(AND($F159&gt;=BJ$5,$F159&lt;=BJ$6),IF(AND($G159&gt;=BJ$5,$G159&lt;=BJ$6),5,IF($L159=1,2,1)),IF(AND($G159&gt;=BJ$5,$G159&lt;=BJ$6),IF($M159&gt;0,4,3),0)),IF(AND($D159&lt;=BJ$6,$E159&gt;=BJ$5),60,0)))</f>
        <v/>
      </c>
      <c r="BK159" s="80" t="str">
        <f>IF(OR($A159="",NOT(ISNUMBER($G159))),"",IF(AND($F159&lt;=BK$6,$G159&gt;=BK$5),IF(BK$5&gt;$N159,5,$K159)*10+IF(AND($F159&gt;=BK$5,$F159&lt;=BK$6),IF(AND($G159&gt;=BK$5,$G159&lt;=BK$6),5,IF($L159=1,2,1)),IF(AND($G159&gt;=BK$5,$G159&lt;=BK$6),IF($M159&gt;0,4,3),0)),IF(AND($D159&lt;=BK$6,$E159&gt;=BK$5),60,0)))</f>
        <v/>
      </c>
      <c r="BL159" s="80" t="str">
        <f>IF(OR($A159="",NOT(ISNUMBER($G159))),"",IF(AND($F159&lt;=BL$6,$G159&gt;=BL$5),IF(BL$5&gt;$N159,5,$K159)*10+IF(AND($F159&gt;=BL$5,$F159&lt;=BL$6),IF(AND($G159&gt;=BL$5,$G159&lt;=BL$6),5,IF($L159=1,2,1)),IF(AND($G159&gt;=BL$5,$G159&lt;=BL$6),IF($M159&gt;0,4,3),0)),IF(AND($D159&lt;=BL$6,$E159&gt;=BL$5),60,0)))</f>
        <v/>
      </c>
      <c r="BM159" s="80" t="str">
        <f>IF(OR($A159="",NOT(ISNUMBER($G159))),"",IF(AND($F159&lt;=BM$6,$G159&gt;=BM$5),IF(BM$5&gt;$N159,5,$K159)*10+IF(AND($F159&gt;=BM$5,$F159&lt;=BM$6),IF(AND($G159&gt;=BM$5,$G159&lt;=BM$6),5,IF($L159=1,2,1)),IF(AND($G159&gt;=BM$5,$G159&lt;=BM$6),IF($M159&gt;0,4,3),0)),IF(AND($D159&lt;=BM$6,$E159&gt;=BM$5),60,0)))</f>
        <v/>
      </c>
      <c r="BN159" s="80" t="str">
        <f>IF(OR($A159="",NOT(ISNUMBER($G159))),"",IF(AND($F159&lt;=BN$6,$G159&gt;=BN$5),IF(BN$5&gt;$N159,5,$K159)*10+IF(AND($F159&gt;=BN$5,$F159&lt;=BN$6),IF(AND($G159&gt;=BN$5,$G159&lt;=BN$6),5,IF($L159=1,2,1)),IF(AND($G159&gt;=BN$5,$G159&lt;=BN$6),IF($M159&gt;0,4,3),0)),IF(AND($D159&lt;=BN$6,$E159&gt;=BN$5),60,0)))</f>
        <v/>
      </c>
      <c r="BO159" s="80" t="str">
        <f>IF(OR($A159="",NOT(ISNUMBER($G159))),"",IF(AND($F159&lt;=BO$6,$G159&gt;=BO$5),IF(BO$5&gt;$N159,5,$K159)*10+IF(AND($F159&gt;=BO$5,$F159&lt;=BO$6),IF(AND($G159&gt;=BO$5,$G159&lt;=BO$6),5,IF($L159=1,2,1)),IF(AND($G159&gt;=BO$5,$G159&lt;=BO$6),IF($M159&gt;0,4,3),0)),IF(AND($D159&lt;=BO$6,$E159&gt;=BO$5),60,0)))</f>
        <v/>
      </c>
      <c r="BP159" s="80" t="str">
        <f>IF(OR($A159="",NOT(ISNUMBER($G159))),"",IF(AND($F159&lt;=BP$6,$G159&gt;=BP$5),IF(BP$5&gt;$N159,5,$K159)*10+IF(AND($F159&gt;=BP$5,$F159&lt;=BP$6),IF(AND($G159&gt;=BP$5,$G159&lt;=BP$6),5,IF($L159=1,2,1)),IF(AND($G159&gt;=BP$5,$G159&lt;=BP$6),IF($M159&gt;0,4,3),0)),IF(AND($D159&lt;=BP$6,$E159&gt;=BP$5),60,0)))</f>
        <v/>
      </c>
      <c r="BQ159" s="80" t="str">
        <f>IF(OR($A159="",NOT(ISNUMBER($G159))),"",IF(AND($F159&lt;=BQ$6,$G159&gt;=BQ$5),IF(BQ$5&gt;$N159,5,$K159)*10+IF(AND($F159&gt;=BQ$5,$F159&lt;=BQ$6),IF(AND($G159&gt;=BQ$5,$G159&lt;=BQ$6),5,IF($L159=1,2,1)),IF(AND($G159&gt;=BQ$5,$G159&lt;=BQ$6),IF($M159&gt;0,4,3),0)),IF(AND($D159&lt;=BQ$6,$E159&gt;=BQ$5),60,0)))</f>
        <v/>
      </c>
      <c r="BR159" s="80" t="str">
        <f>IF(OR($A159="",NOT(ISNUMBER($G159))),"",IF(AND($F159&lt;=BR$6,$G159&gt;=BR$5),IF(BR$5&gt;$N159,5,$K159)*10+IF(AND($F159&gt;=BR$5,$F159&lt;=BR$6),IF(AND($G159&gt;=BR$5,$G159&lt;=BR$6),5,IF($L159=1,2,1)),IF(AND($G159&gt;=BR$5,$G159&lt;=BR$6),IF($M159&gt;0,4,3),0)),IF(AND($D159&lt;=BR$6,$E159&gt;=BR$5),60,0)))</f>
        <v/>
      </c>
      <c r="BS159" s="80" t="str">
        <f>IF(OR($A159="",NOT(ISNUMBER($G159))),"",IF(AND($F159&lt;=BS$6,$G159&gt;=BS$5),IF(BS$5&gt;$N159,5,$K159)*10+IF(AND($F159&gt;=BS$5,$F159&lt;=BS$6),IF(AND($G159&gt;=BS$5,$G159&lt;=BS$6),5,IF($L159=1,2,1)),IF(AND($G159&gt;=BS$5,$G159&lt;=BS$6),IF($M159&gt;0,4,3),0)),IF(AND($D159&lt;=BS$6,$E159&gt;=BS$5),60,0)))</f>
        <v/>
      </c>
      <c r="BT159" s="80" t="str">
        <f>IF(OR($A159="",NOT(ISNUMBER($G159))),"",IF(AND($F159&lt;=BT$6,$G159&gt;=BT$5),IF(BT$5&gt;$N159,5,$K159)*10+IF(AND($F159&gt;=BT$5,$F159&lt;=BT$6),IF(AND($G159&gt;=BT$5,$G159&lt;=BT$6),5,IF($L159=1,2,1)),IF(AND($G159&gt;=BT$5,$G159&lt;=BT$6),IF($M159&gt;0,4,3),0)),IF(AND($D159&lt;=BT$6,$E159&gt;=BT$5),60,0)))</f>
        <v/>
      </c>
      <c r="BU159" s="80" t="str">
        <f>IF(OR($A159="",NOT(ISNUMBER($G159))),"",IF(AND($F159&lt;=BU$6,$G159&gt;=BU$5),IF(BU$5&gt;$N159,5,$K159)*10+IF(AND($F159&gt;=BU$5,$F159&lt;=BU$6),IF(AND($G159&gt;=BU$5,$G159&lt;=BU$6),5,IF($L159=1,2,1)),IF(AND($G159&gt;=BU$5,$G159&lt;=BU$6),IF($M159&gt;0,4,3),0)),IF(AND($D159&lt;=BU$6,$E159&gt;=BU$5),60,0)))</f>
        <v/>
      </c>
      <c r="BV159" s="80" t="str">
        <f>IF(OR($A159="",NOT(ISNUMBER($G159))),"",IF(AND($F159&lt;=BV$6,$G159&gt;=BV$5),IF(BV$5&gt;$N159,5,$K159)*10+IF(AND($F159&gt;=BV$5,$F159&lt;=BV$6),IF(AND($G159&gt;=BV$5,$G159&lt;=BV$6),5,IF($L159=1,2,1)),IF(AND($G159&gt;=BV$5,$G159&lt;=BV$6),IF($M159&gt;0,4,3),0)),IF(AND($D159&lt;=BV$6,$E159&gt;=BV$5),60,0)))</f>
        <v/>
      </c>
      <c r="BW159" s="80" t="str">
        <f>IF(OR($A159="",NOT(ISNUMBER($G159))),"",IF(AND($F159&lt;=BW$6,$G159&gt;=BW$5),IF(BW$5&gt;$N159,5,$K159)*10+IF(AND($F159&gt;=BW$5,$F159&lt;=BW$6),IF(AND($G159&gt;=BW$5,$G159&lt;=BW$6),5,IF($L159=1,2,1)),IF(AND($G159&gt;=BW$5,$G159&lt;=BW$6),IF($M159&gt;0,4,3),0)),IF(AND($D159&lt;=BW$6,$E159&gt;=BW$5),60,0)))</f>
        <v/>
      </c>
      <c r="BX159" s="80" t="str">
        <f>IF(OR($A159="",NOT(ISNUMBER($G159))),"",IF(AND($F159&lt;=BX$6,$G159&gt;=BX$5),IF(BX$5&gt;$N159,5,$K159)*10+IF(AND($F159&gt;=BX$5,$F159&lt;=BX$6),IF(AND($G159&gt;=BX$5,$G159&lt;=BX$6),5,IF($L159=1,2,1)),IF(AND($G159&gt;=BX$5,$G159&lt;=BX$6),IF($M159&gt;0,4,3),0)),IF(AND($D159&lt;=BX$6,$E159&gt;=BX$5),60,0)))</f>
        <v/>
      </c>
      <c r="BY159" s="80" t="str">
        <f>IF(OR($A159="",NOT(ISNUMBER($G159))),"",IF(AND($F159&lt;=BY$6,$G159&gt;=BY$5),IF(BY$5&gt;$N159,5,$K159)*10+IF(AND($F159&gt;=BY$5,$F159&lt;=BY$6),IF(AND($G159&gt;=BY$5,$G159&lt;=BY$6),5,IF($L159=1,2,1)),IF(AND($G159&gt;=BY$5,$G159&lt;=BY$6),IF($M159&gt;0,4,3),0)),IF(AND($D159&lt;=BY$6,$E159&gt;=BY$5),60,0)))</f>
        <v/>
      </c>
      <c r="BZ159" s="80" t="str">
        <f>IF(OR($A159="",NOT(ISNUMBER($G159))),"",IF(AND($F159&lt;=BZ$6,$G159&gt;=BZ$5),IF(BZ$5&gt;$N159,5,$K159)*10+IF(AND($F159&gt;=BZ$5,$F159&lt;=BZ$6),IF(AND($G159&gt;=BZ$5,$G159&lt;=BZ$6),5,IF($L159=1,2,1)),IF(AND($G159&gt;=BZ$5,$G159&lt;=BZ$6),IF($M159&gt;0,4,3),0)),IF(AND($D159&lt;=BZ$6,$E159&gt;=BZ$5),60,0)))</f>
        <v/>
      </c>
      <c r="CA159" s="80" t="str">
        <f>IF(OR($A159="",NOT(ISNUMBER($G159))),"",IF(AND($F159&lt;=CA$6,$G159&gt;=CA$5),IF(CA$5&gt;$N159,5,$K159)*10+IF(AND($F159&gt;=CA$5,$F159&lt;=CA$6),IF(AND($G159&gt;=CA$5,$G159&lt;=CA$6),5,IF($L159=1,2,1)),IF(AND($G159&gt;=CA$5,$G159&lt;=CA$6),IF($M159&gt;0,4,3),0)),IF(AND($D159&lt;=CA$6,$E159&gt;=CA$5),60,0)))</f>
        <v/>
      </c>
      <c r="CB159" s="80" t="str">
        <f>IF(OR($A159="",NOT(ISNUMBER($G159))),"",IF(AND($F159&lt;=CB$6,$G159&gt;=CB$5),IF(CB$5&gt;$N159,5,$K159)*10+IF(AND($F159&gt;=CB$5,$F159&lt;=CB$6),IF(AND($G159&gt;=CB$5,$G159&lt;=CB$6),5,IF($L159=1,2,1)),IF(AND($G159&gt;=CB$5,$G159&lt;=CB$6),IF($M159&gt;0,4,3),0)),IF(AND($D159&lt;=CB$6,$E159&gt;=CB$5),60,0)))</f>
        <v/>
      </c>
      <c r="CC159" s="80" t="str">
        <f>IF(OR($A159="",NOT(ISNUMBER($G159))),"",IF(AND($F159&lt;=CC$6,$G159&gt;=CC$5),IF(CC$5&gt;$N159,5,$K159)*10+IF(AND($F159&gt;=CC$5,$F159&lt;=CC$6),IF(AND($G159&gt;=CC$5,$G159&lt;=CC$6),5,IF($L159=1,2,1)),IF(AND($G159&gt;=CC$5,$G159&lt;=CC$6),IF($M159&gt;0,4,3),0)),IF(AND($D159&lt;=CC$6,$E159&gt;=CC$5),60,0)))</f>
        <v/>
      </c>
      <c r="CD159" s="80" t="str">
        <f>IF(OR($A159="",NOT(ISNUMBER($G159))),"",IF(AND($F159&lt;=CD$6,$G159&gt;=CD$5),IF(CD$5&gt;$N159,5,$K159)*10+IF(AND($F159&gt;=CD$5,$F159&lt;=CD$6),IF(AND($G159&gt;=CD$5,$G159&lt;=CD$6),5,IF($L159=1,2,1)),IF(AND($G159&gt;=CD$5,$G159&lt;=CD$6),IF($M159&gt;0,4,3),0)),IF(AND($D159&lt;=CD$6,$E159&gt;=CD$5),60,0)))</f>
        <v/>
      </c>
      <c r="CE159" s="80" t="str">
        <f>IF(OR($A159="",NOT(ISNUMBER($G159))),"",IF(AND($F159&lt;=CE$6,$G159&gt;=CE$5),IF(CE$5&gt;$N159,5,$K159)*10+IF(AND($F159&gt;=CE$5,$F159&lt;=CE$6),IF(AND($G159&gt;=CE$5,$G159&lt;=CE$6),5,IF($L159=1,2,1)),IF(AND($G159&gt;=CE$5,$G159&lt;=CE$6),IF($M159&gt;0,4,3),0)),IF(AND($D159&lt;=CE$6,$E159&gt;=CE$5),60,0)))</f>
        <v/>
      </c>
      <c r="CF159" s="80" t="str">
        <f>IF(OR($A159="",NOT(ISNUMBER($G159))),"",IF(AND($F159&lt;=CF$6,$G159&gt;=CF$5),IF(CF$5&gt;$N159,5,$K159)*10+IF(AND($F159&gt;=CF$5,$F159&lt;=CF$6),IF(AND($G159&gt;=CF$5,$G159&lt;=CF$6),5,IF($L159=1,2,1)),IF(AND($G159&gt;=CF$5,$G159&lt;=CF$6),IF($M159&gt;0,4,3),0)),IF(AND($D159&lt;=CF$6,$E159&gt;=CF$5),60,0)))</f>
        <v/>
      </c>
      <c r="CG159" s="80" t="str">
        <f>IF(OR($A159="",NOT(ISNUMBER($G159))),"",IF(AND($F159&lt;=CG$6,$G159&gt;=CG$5),IF(CG$5&gt;$N159,5,$K159)*10+IF(AND($F159&gt;=CG$5,$F159&lt;=CG$6),IF(AND($G159&gt;=CG$5,$G159&lt;=CG$6),5,IF($L159=1,2,1)),IF(AND($G159&gt;=CG$5,$G159&lt;=CG$6),IF($M159&gt;0,4,3),0)),IF(AND($D159&lt;=CG$6,$E159&gt;=CG$5),60,0)))</f>
        <v/>
      </c>
      <c r="CH159" s="80" t="str">
        <f>IF(OR($A159="",NOT(ISNUMBER($G159))),"",IF(AND($F159&lt;=CH$6,$G159&gt;=CH$5),IF(CH$5&gt;$N159,5,$K159)*10+IF(AND($F159&gt;=CH$5,$F159&lt;=CH$6),IF(AND($G159&gt;=CH$5,$G159&lt;=CH$6),5,IF($L159=1,2,1)),IF(AND($G159&gt;=CH$5,$G159&lt;=CH$6),IF($M159&gt;0,4,3),0)),IF(AND($D159&lt;=CH$6,$E159&gt;=CH$5),60,0)))</f>
        <v/>
      </c>
      <c r="CI159" s="80" t="str">
        <f>IF(OR($A159="",NOT(ISNUMBER($G159))),"",IF(AND($F159&lt;=CI$6,$G159&gt;=CI$5),IF(CI$5&gt;$N159,5,$K159)*10+IF(AND($F159&gt;=CI$5,$F159&lt;=CI$6),IF(AND($G159&gt;=CI$5,$G159&lt;=CI$6),5,IF($L159=1,2,1)),IF(AND($G159&gt;=CI$5,$G159&lt;=CI$6),IF($M159&gt;0,4,3),0)),IF(AND($D159&lt;=CI$6,$E159&gt;=CI$5),60,0)))</f>
        <v/>
      </c>
      <c r="CJ159" s="80" t="str">
        <f>IF(OR($A159="",NOT(ISNUMBER($G159))),"",IF(AND($F159&lt;=CJ$6,$G159&gt;=CJ$5),IF(CJ$5&gt;$N159,5,$K159)*10+IF(AND($F159&gt;=CJ$5,$F159&lt;=CJ$6),IF(AND($G159&gt;=CJ$5,$G159&lt;=CJ$6),5,IF($L159=1,2,1)),IF(AND($G159&gt;=CJ$5,$G159&lt;=CJ$6),IF($M159&gt;0,4,3),0)),IF(AND($D159&lt;=CJ$6,$E159&gt;=CJ$5),60,0)))</f>
        <v/>
      </c>
      <c r="CK159" s="80" t="str">
        <f>IF(OR($A159="",NOT(ISNUMBER($G159))),"",IF(AND($F159&lt;=CK$6,$G159&gt;=CK$5),IF(CK$5&gt;$N159,5,$K159)*10+IF(AND($F159&gt;=CK$5,$F159&lt;=CK$6),IF(AND($G159&gt;=CK$5,$G159&lt;=CK$6),5,IF($L159=1,2,1)),IF(AND($G159&gt;=CK$5,$G159&lt;=CK$6),IF($M159&gt;0,4,3),0)),IF(AND($D159&lt;=CK$6,$E159&gt;=CK$5),60,0)))</f>
        <v/>
      </c>
      <c r="CL159" s="80" t="str">
        <f>IF(OR($A159="",NOT(ISNUMBER($G159))),"",IF(AND($F159&lt;=CL$6,$G159&gt;=CL$5),IF(CL$5&gt;$N159,5,$K159)*10+IF(AND($F159&gt;=CL$5,$F159&lt;=CL$6),IF(AND($G159&gt;=CL$5,$G159&lt;=CL$6),5,IF($L159=1,2,1)),IF(AND($G159&gt;=CL$5,$G159&lt;=CL$6),IF($M159&gt;0,4,3),0)),IF(AND($D159&lt;=CL$6,$E159&gt;=CL$5),60,0)))</f>
        <v/>
      </c>
      <c r="CM159" s="80" t="str">
        <f>IF(OR($A159="",NOT(ISNUMBER($G159))),"",IF(AND($F159&lt;=CM$6,$G159&gt;=CM$5),IF(CM$5&gt;$N159,5,$K159)*10+IF(AND($F159&gt;=CM$5,$F159&lt;=CM$6),IF(AND($G159&gt;=CM$5,$G159&lt;=CM$6),5,IF($L159=1,2,1)),IF(AND($G159&gt;=CM$5,$G159&lt;=CM$6),IF($M159&gt;0,4,3),0)),IF(AND($D159&lt;=CM$6,$E159&gt;=CM$5),60,0)))</f>
        <v/>
      </c>
      <c r="CN159" s="80" t="str">
        <f>IF(OR($A159="",NOT(ISNUMBER($G159))),"",IF(AND($F159&lt;=CN$6,$G159&gt;=CN$5),IF(CN$5&gt;$N159,5,$K159)*10+IF(AND($F159&gt;=CN$5,$F159&lt;=CN$6),IF(AND($G159&gt;=CN$5,$G159&lt;=CN$6),5,IF($L159=1,2,1)),IF(AND($G159&gt;=CN$5,$G159&lt;=CN$6),IF($M159&gt;0,4,3),0)),IF(AND($D159&lt;=CN$6,$E159&gt;=CN$5),60,0)))</f>
        <v/>
      </c>
      <c r="CO159" s="80" t="str">
        <f>IF(OR($A159="",NOT(ISNUMBER($G159))),"",IF(AND($F159&lt;=CO$6,$G159&gt;=CO$5),IF(CO$5&gt;$N159,5,$K159)*10+IF(AND($F159&gt;=CO$5,$F159&lt;=CO$6),IF(AND($G159&gt;=CO$5,$G159&lt;=CO$6),5,IF($L159=1,2,1)),IF(AND($G159&gt;=CO$5,$G159&lt;=CO$6),IF($M159&gt;0,4,3),0)),IF(AND($D159&lt;=CO$6,$E159&gt;=CO$5),60,0)))</f>
        <v/>
      </c>
      <c r="CP159" s="80" t="str">
        <f>IF(OR($A159="",NOT(ISNUMBER($G159))),"",IF(AND($F159&lt;=CP$6,$G159&gt;=CP$5),IF(CP$5&gt;$N159,5,$K159)*10+IF(AND($F159&gt;=CP$5,$F159&lt;=CP$6),IF(AND($G159&gt;=CP$5,$G159&lt;=CP$6),5,IF($L159=1,2,1)),IF(AND($G159&gt;=CP$5,$G159&lt;=CP$6),IF($M159&gt;0,4,3),0)),IF(AND($D159&lt;=CP$6,$E159&gt;=CP$5),60,0)))</f>
        <v/>
      </c>
      <c r="CQ159" s="80" t="str">
        <f>IF(OR($A159="",NOT(ISNUMBER($G159))),"",IF(AND($F159&lt;=CQ$6,$G159&gt;=CQ$5),IF(CQ$5&gt;$N159,5,$K159)*10+IF(AND($F159&gt;=CQ$5,$F159&lt;=CQ$6),IF(AND($G159&gt;=CQ$5,$G159&lt;=CQ$6),5,IF($L159=1,2,1)),IF(AND($G159&gt;=CQ$5,$G159&lt;=CQ$6),IF($M159&gt;0,4,3),0)),IF(AND($D159&lt;=CQ$6,$E159&gt;=CQ$5),60,0)))</f>
        <v/>
      </c>
      <c r="CR159" s="80" t="str">
        <f>IF(OR($A159="",NOT(ISNUMBER($G159))),"",IF(AND($F159&lt;=CR$6,$G159&gt;=CR$5),IF(CR$5&gt;$N159,5,$K159)*10+IF(AND($F159&gt;=CR$5,$F159&lt;=CR$6),IF(AND($G159&gt;=CR$5,$G159&lt;=CR$6),5,IF($L159=1,2,1)),IF(AND($G159&gt;=CR$5,$G159&lt;=CR$6),IF($M159&gt;0,4,3),0)),IF(AND($D159&lt;=CR$6,$E159&gt;=CR$5),60,0)))</f>
        <v/>
      </c>
      <c r="CS159" s="80" t="str">
        <f>IF(OR($A159="",NOT(ISNUMBER($G159))),"",IF(AND($F159&lt;=CS$6,$G159&gt;=CS$5),IF(CS$5&gt;$N159,5,$K159)*10+IF(AND($F159&gt;=CS$5,$F159&lt;=CS$6),IF(AND($G159&gt;=CS$5,$G159&lt;=CS$6),5,IF($L159=1,2,1)),IF(AND($G159&gt;=CS$5,$G159&lt;=CS$6),IF($M159&gt;0,4,3),0)),IF(AND($D159&lt;=CS$6,$E159&gt;=CS$5),60,0)))</f>
        <v/>
      </c>
      <c r="CT159" s="80" t="str">
        <f>IF(OR($A159="",NOT(ISNUMBER($G159))),"",IF(AND($F159&lt;=CT$6,$G159&gt;=CT$5),IF(CT$5&gt;$N159,5,$K159)*10+IF(AND($F159&gt;=CT$5,$F159&lt;=CT$6),IF(AND($G159&gt;=CT$5,$G159&lt;=CT$6),5,IF($L159=1,2,1)),IF(AND($G159&gt;=CT$5,$G159&lt;=CT$6),IF($M159&gt;0,4,3),0)),IF(AND($D159&lt;=CT$6,$E159&gt;=CT$5),60,0)))</f>
        <v/>
      </c>
      <c r="CU159" s="80" t="str">
        <f>IF(OR($A159="",NOT(ISNUMBER($G159))),"",IF(AND($F159&lt;=CU$6,$G159&gt;=CU$5),IF(CU$5&gt;$N159,5,$K159)*10+IF(AND($F159&gt;=CU$5,$F159&lt;=CU$6),IF(AND($G159&gt;=CU$5,$G159&lt;=CU$6),5,IF($L159=1,2,1)),IF(AND($G159&gt;=CU$5,$G159&lt;=CU$6),IF($M159&gt;0,4,3),0)),IF(AND($D159&lt;=CU$6,$E159&gt;=CU$5),60,0)))</f>
        <v/>
      </c>
      <c r="CV159" s="80" t="str">
        <f>IF(OR($A159="",NOT(ISNUMBER($G159))),"",IF(AND($F159&lt;=CV$6,$G159&gt;=CV$5),IF(CV$5&gt;$N159,5,$K159)*10+IF(AND($F159&gt;=CV$5,$F159&lt;=CV$6),IF(AND($G159&gt;=CV$5,$G159&lt;=CV$6),5,IF($L159=1,2,1)),IF(AND($G159&gt;=CV$5,$G159&lt;=CV$6),IF($M159&gt;0,4,3),0)),IF(AND($D159&lt;=CV$6,$E159&gt;=CV$5),60,0)))</f>
        <v/>
      </c>
      <c r="CW159" s="80" t="str">
        <f>IF(OR($A159="",NOT(ISNUMBER($G159))),"",IF(AND($F159&lt;=CW$6,$G159&gt;=CW$5),IF(CW$5&gt;$N159,5,$K159)*10+IF(AND($F159&gt;=CW$5,$F159&lt;=CW$6),IF(AND($G159&gt;=CW$5,$G159&lt;=CW$6),5,IF($L159=1,2,1)),IF(AND($G159&gt;=CW$5,$G159&lt;=CW$6),IF($M159&gt;0,4,3),0)),IF(AND($D159&lt;=CW$6,$E159&gt;=CW$5),60,0)))</f>
        <v/>
      </c>
      <c r="CX159" s="80" t="str">
        <f>IF(OR($A159="",NOT(ISNUMBER($G159))),"",IF(AND($F159&lt;=CX$6,$G159&gt;=CX$5),IF(CX$5&gt;$N159,5,$K159)*10+IF(AND($F159&gt;=CX$5,$F159&lt;=CX$6),IF(AND($G159&gt;=CX$5,$G159&lt;=CX$6),5,IF($L159=1,2,1)),IF(AND($G159&gt;=CX$5,$G159&lt;=CX$6),IF($M159&gt;0,4,3),0)),IF(AND($D159&lt;=CX$6,$E159&gt;=CX$5),60,0)))</f>
        <v/>
      </c>
      <c r="CY159" s="80" t="str">
        <f>IF(OR($A159="",NOT(ISNUMBER($G159))),"",IF(AND($F159&lt;=CY$6,$G159&gt;=CY$5),IF(CY$5&gt;$N159,5,$K159)*10+IF(AND($F159&gt;=CY$5,$F159&lt;=CY$6),IF(AND($G159&gt;=CY$5,$G159&lt;=CY$6),5,IF($L159=1,2,1)),IF(AND($G159&gt;=CY$5,$G159&lt;=CY$6),IF($M159&gt;0,4,3),0)),IF(AND($D159&lt;=CY$6,$E159&gt;=CY$5),60,0)))</f>
        <v/>
      </c>
      <c r="CZ159" s="80" t="str">
        <f>IF(OR($A159="",NOT(ISNUMBER($G159))),"",IF(AND($F159&lt;=CZ$6,$G159&gt;=CZ$5),IF(CZ$5&gt;$N159,5,$K159)*10+IF(AND($F159&gt;=CZ$5,$F159&lt;=CZ$6),IF(AND($G159&gt;=CZ$5,$G159&lt;=CZ$6),5,IF($L159=1,2,1)),IF(AND($G159&gt;=CZ$5,$G159&lt;=CZ$6),IF($M159&gt;0,4,3),0)),IF(AND($D159&lt;=CZ$6,$E159&gt;=CZ$5),60,0)))</f>
        <v/>
      </c>
      <c r="DA159" s="80" t="str">
        <f>IF(OR($A159="",NOT(ISNUMBER($G159))),"",IF(AND($F159&lt;=DA$6,$G159&gt;=DA$5),IF(DA$5&gt;$N159,5,$K159)*10+IF(AND($F159&gt;=DA$5,$F159&lt;=DA$6),IF(AND($G159&gt;=DA$5,$G159&lt;=DA$6),5,IF($L159=1,2,1)),IF(AND($G159&gt;=DA$5,$G159&lt;=DA$6),IF($M159&gt;0,4,3),0)),IF(AND($D159&lt;=DA$6,$E159&gt;=DA$5),60,0)))</f>
        <v/>
      </c>
      <c r="DB159" s="80" t="str">
        <f>IF(OR($A159="",NOT(ISNUMBER($G159))),"",IF(AND($F159&lt;=DB$6,$G159&gt;=DB$5),IF(DB$5&gt;$N159,5,$K159)*10+IF(AND($F159&gt;=DB$5,$F159&lt;=DB$6),IF(AND($G159&gt;=DB$5,$G159&lt;=DB$6),5,IF($L159=1,2,1)),IF(AND($G159&gt;=DB$5,$G159&lt;=DB$6),IF($M159&gt;0,4,3),0)),IF(AND($D159&lt;=DB$6,$E159&gt;=DB$5),60,0)))</f>
        <v/>
      </c>
      <c r="DC159" s="80" t="str">
        <f>IF(OR($A159="",NOT(ISNUMBER($G159))),"",IF(AND($F159&lt;=DC$6,$G159&gt;=DC$5),IF(DC$5&gt;$N159,5,$K159)*10+IF(AND($F159&gt;=DC$5,$F159&lt;=DC$6),IF(AND($G159&gt;=DC$5,$G159&lt;=DC$6),5,IF($L159=1,2,1)),IF(AND($G159&gt;=DC$5,$G159&lt;=DC$6),IF($M159&gt;0,4,3),0)),IF(AND($D159&lt;=DC$6,$E159&gt;=DC$5),60,0)))</f>
        <v/>
      </c>
      <c r="DD159" s="80" t="str">
        <f>IF(OR($A159="",NOT(ISNUMBER($G159))),"",IF(AND($F159&lt;=DD$6,$G159&gt;=DD$5),IF(DD$5&gt;$N159,5,$K159)*10+IF(AND($F159&gt;=DD$5,$F159&lt;=DD$6),IF(AND($G159&gt;=DD$5,$G159&lt;=DD$6),5,IF($L159=1,2,1)),IF(AND($G159&gt;=DD$5,$G159&lt;=DD$6),IF($M159&gt;0,4,3),0)),IF(AND($D159&lt;=DD$6,$E159&gt;=DD$5),60,0)))</f>
        <v/>
      </c>
      <c r="DE159" s="80" t="str">
        <f>IF(OR($A159="",NOT(ISNUMBER($G159))),"",IF(AND($F159&lt;=DE$6,$G159&gt;=DE$5),IF(DE$5&gt;$N159,5,$K159)*10+IF(AND($F159&gt;=DE$5,$F159&lt;=DE$6),IF(AND($G159&gt;=DE$5,$G159&lt;=DE$6),5,IF($L159=1,2,1)),IF(AND($G159&gt;=DE$5,$G159&lt;=DE$6),IF($M159&gt;0,4,3),0)),IF(AND($D159&lt;=DE$6,$E159&gt;=DE$5),60,0)))</f>
        <v/>
      </c>
      <c r="DF159" s="80" t="str">
        <f>IF(OR($A159="",NOT(ISNUMBER($G159))),"",IF(AND($F159&lt;=DF$6,$G159&gt;=DF$5),IF(DF$5&gt;$N159,5,$K159)*10+IF(AND($F159&gt;=DF$5,$F159&lt;=DF$6),IF(AND($G159&gt;=DF$5,$G159&lt;=DF$6),5,IF($L159=1,2,1)),IF(AND($G159&gt;=DF$5,$G159&lt;=DF$6),IF($M159&gt;0,4,3),0)),IF(AND($D159&lt;=DF$6,$E159&gt;=DF$5),60,0)))</f>
        <v/>
      </c>
      <c r="DG159" s="80" t="str">
        <f>IF(OR($A159="",NOT(ISNUMBER($G159))),"",IF(AND($F159&lt;=DG$6,$G159&gt;=DG$5),IF(DG$5&gt;$N159,5,$K159)*10+IF(AND($F159&gt;=DG$5,$F159&lt;=DG$6),IF(AND($G159&gt;=DG$5,$G159&lt;=DG$6),5,IF($L159=1,2,1)),IF(AND($G159&gt;=DG$5,$G159&lt;=DG$6),IF($M159&gt;0,4,3),0)),IF(AND($D159&lt;=DG$6,$E159&gt;=DG$5),60,0)))</f>
        <v/>
      </c>
      <c r="DH159" s="80" t="str">
        <f>IF(OR($A159="",NOT(ISNUMBER($G159))),"",IF(AND($F159&lt;=DH$6,$G159&gt;=DH$5),IF(DH$5&gt;$N159,5,$K159)*10+IF(AND($F159&gt;=DH$5,$F159&lt;=DH$6),IF(AND($G159&gt;=DH$5,$G159&lt;=DH$6),5,IF($L159=1,2,1)),IF(AND($G159&gt;=DH$5,$G159&lt;=DH$6),IF($M159&gt;0,4,3),0)),IF(AND($D159&lt;=DH$6,$E159&gt;=DH$5),60,0)))</f>
        <v/>
      </c>
      <c r="DI159" s="80" t="str">
        <f>IF(OR($A159="",NOT(ISNUMBER($G159))),"",IF(AND($F159&lt;=DI$6,$G159&gt;=DI$5),IF(DI$5&gt;$N159,5,$K159)*10+IF(AND($F159&gt;=DI$5,$F159&lt;=DI$6),IF(AND($G159&gt;=DI$5,$G159&lt;=DI$6),5,IF($L159=1,2,1)),IF(AND($G159&gt;=DI$5,$G159&lt;=DI$6),IF($M159&gt;0,4,3),0)),IF(AND($D159&lt;=DI$6,$E159&gt;=DI$5),60,0)))</f>
        <v/>
      </c>
      <c r="DJ159" s="80" t="str">
        <f>IF(OR($A159="",NOT(ISNUMBER($G159))),"",IF(AND($F159&lt;=DJ$6,$G159&gt;=DJ$5),IF(DJ$5&gt;$N159,5,$K159)*10+IF(AND($F159&gt;=DJ$5,$F159&lt;=DJ$6),IF(AND($G159&gt;=DJ$5,$G159&lt;=DJ$6),5,IF($L159=1,2,1)),IF(AND($G159&gt;=DJ$5,$G159&lt;=DJ$6),IF($M159&gt;0,4,3),0)),IF(AND($D159&lt;=DJ$6,$E159&gt;=DJ$5),60,0)))</f>
        <v/>
      </c>
      <c r="DK159" s="80" t="str">
        <f>IF(OR($A159="",NOT(ISNUMBER($G159))),"",IF(AND($F159&lt;=DK$6,$G159&gt;=DK$5),IF(DK$5&gt;$N159,5,$K159)*10+IF(AND($F159&gt;=DK$5,$F159&lt;=DK$6),IF(AND($G159&gt;=DK$5,$G159&lt;=DK$6),5,IF($L159=1,2,1)),IF(AND($G159&gt;=DK$5,$G159&lt;=DK$6),IF($M159&gt;0,4,3),0)),IF(AND($D159&lt;=DK$6,$E159&gt;=DK$5),60,0)))</f>
        <v/>
      </c>
      <c r="DL159" s="80" t="str">
        <f>IF(OR($A159="",NOT(ISNUMBER($G159))),"",IF(AND($F159&lt;=DL$6,$G159&gt;=DL$5),IF(DL$5&gt;$N159,5,$K159)*10+IF(AND($F159&gt;=DL$5,$F159&lt;=DL$6),IF(AND($G159&gt;=DL$5,$G159&lt;=DL$6),5,IF($L159=1,2,1)),IF(AND($G159&gt;=DL$5,$G159&lt;=DL$6),IF($M159&gt;0,4,3),0)),IF(AND($D159&lt;=DL$6,$E159&gt;=DL$5),60,0)))</f>
        <v/>
      </c>
      <c r="DM159" s="80" t="str">
        <f>IF(OR($A159="",NOT(ISNUMBER($G159))),"",IF(AND($F159&lt;=DM$6,$G159&gt;=DM$5),IF(DM$5&gt;$N159,5,$K159)*10+IF(AND($F159&gt;=DM$5,$F159&lt;=DM$6),IF(AND($G159&gt;=DM$5,$G159&lt;=DM$6),5,IF($L159=1,2,1)),IF(AND($G159&gt;=DM$5,$G159&lt;=DM$6),IF($M159&gt;0,4,3),0)),IF(AND($D159&lt;=DM$6,$E159&gt;=DM$5),60,0)))</f>
        <v/>
      </c>
      <c r="DN159" s="80" t="str">
        <f>IF(OR($A159="",NOT(ISNUMBER($G159))),"",IF(AND($F159&lt;=DN$6,$G159&gt;=DN$5),IF(DN$5&gt;$N159,5,$K159)*10+IF(AND($F159&gt;=DN$5,$F159&lt;=DN$6),IF(AND($G159&gt;=DN$5,$G159&lt;=DN$6),5,IF($L159=1,2,1)),IF(AND($G159&gt;=DN$5,$G159&lt;=DN$6),IF($M159&gt;0,4,3),0)),IF(AND($D159&lt;=DN$6,$E159&gt;=DN$5),60,0)))</f>
        <v/>
      </c>
      <c r="DO159" s="80" t="str">
        <f>IF(OR($A159="",NOT(ISNUMBER($G159))),"",IF(AND($F159&lt;=DO$6,$G159&gt;=DO$5),IF(DO$5&gt;$N159,5,$K159)*10+IF(AND($F159&gt;=DO$5,$F159&lt;=DO$6),IF(AND($G159&gt;=DO$5,$G159&lt;=DO$6),5,IF($L159=1,2,1)),IF(AND($G159&gt;=DO$5,$G159&lt;=DO$6),IF($M159&gt;0,4,3),0)),IF(AND($D159&lt;=DO$6,$E159&gt;=DO$5),60,0)))</f>
        <v/>
      </c>
      <c r="DP159" s="80" t="str">
        <f>IF(OR($A159="",NOT(ISNUMBER($G159))),"",IF(AND($F159&lt;=DP$6,$G159&gt;=DP$5),IF(DP$5&gt;$N159,5,$K159)*10+IF(AND($F159&gt;=DP$5,$F159&lt;=DP$6),IF(AND($G159&gt;=DP$5,$G159&lt;=DP$6),5,IF($L159=1,2,1)),IF(AND($G159&gt;=DP$5,$G159&lt;=DP$6),IF($M159&gt;0,4,3),0)),IF(AND($D159&lt;=DP$6,$E159&gt;=DP$5),60,0)))</f>
        <v/>
      </c>
      <c r="DQ159" s="80" t="str">
        <f>IF(OR($A159="",NOT(ISNUMBER($G159))),"",IF(AND($F159&lt;=DQ$6,$G159&gt;=DQ$5),IF(DQ$5&gt;$N159,5,$K159)*10+IF(AND($F159&gt;=DQ$5,$F159&lt;=DQ$6),IF(AND($G159&gt;=DQ$5,$G159&lt;=DQ$6),5,IF($L159=1,2,1)),IF(AND($G159&gt;=DQ$5,$G159&lt;=DQ$6),IF($M159&gt;0,4,3),0)),IF(AND($D159&lt;=DQ$6,$E159&gt;=DQ$5),60,0)))</f>
        <v/>
      </c>
      <c r="DR159" s="80" t="str">
        <f>IF(OR($A159="",NOT(ISNUMBER($G159))),"",IF(AND($F159&lt;=DR$6,$G159&gt;=DR$5),IF(DR$5&gt;$N159,5,$K159)*10+IF(AND($F159&gt;=DR$5,$F159&lt;=DR$6),IF(AND($G159&gt;=DR$5,$G159&lt;=DR$6),5,IF($L159=1,2,1)),IF(AND($G159&gt;=DR$5,$G159&lt;=DR$6),IF($M159&gt;0,4,3),0)),IF(AND($D159&lt;=DR$6,$E159&gt;=DR$5),60,0)))</f>
        <v/>
      </c>
      <c r="DS159" s="80" t="str">
        <f>IF(OR($A159="",NOT(ISNUMBER($G159))),"",IF(AND($F159&lt;=DS$6,$G159&gt;=DS$5),IF(DS$5&gt;$N159,5,$K159)*10+IF(AND($F159&gt;=DS$5,$F159&lt;=DS$6),IF(AND($G159&gt;=DS$5,$G159&lt;=DS$6),5,IF($L159=1,2,1)),IF(AND($G159&gt;=DS$5,$G159&lt;=DS$6),IF($M159&gt;0,4,3),0)),IF(AND($D159&lt;=DS$6,$E159&gt;=DS$5),60,0)))</f>
        <v/>
      </c>
      <c r="DT159" s="80" t="str">
        <f>IF(OR($A159="",NOT(ISNUMBER($G159))),"",IF(AND($F159&lt;=DT$6,$G159&gt;=DT$5),IF(DT$5&gt;$N159,5,$K159)*10+IF(AND($F159&gt;=DT$5,$F159&lt;=DT$6),IF(AND($G159&gt;=DT$5,$G159&lt;=DT$6),5,IF($L159=1,2,1)),IF(AND($G159&gt;=DT$5,$G159&lt;=DT$6),IF($M159&gt;0,4,3),0)),IF(AND($D159&lt;=DT$6,$E159&gt;=DT$5),60,0)))</f>
        <v/>
      </c>
      <c r="DU159" s="80" t="str">
        <f>IF(OR($A159="",NOT(ISNUMBER($G159))),"",IF(AND($F159&lt;=DU$6,$G159&gt;=DU$5),IF(DU$5&gt;$N159,5,$K159)*10+IF(AND($F159&gt;=DU$5,$F159&lt;=DU$6),IF(AND($G159&gt;=DU$5,$G159&lt;=DU$6),5,IF($L159=1,2,1)),IF(AND($G159&gt;=DU$5,$G159&lt;=DU$6),IF($M159&gt;0,4,3),0)),IF(AND($D159&lt;=DU$6,$E159&gt;=DU$5),60,0)))</f>
        <v/>
      </c>
      <c r="DV159" s="80" t="str">
        <f>IF(OR($A159="",NOT(ISNUMBER($G159))),"",IF(AND($F159&lt;=DV$6,$G159&gt;=DV$5),IF(DV$5&gt;$N159,5,$K159)*10+IF(AND($F159&gt;=DV$5,$F159&lt;=DV$6),IF(AND($G159&gt;=DV$5,$G159&lt;=DV$6),5,IF($L159=1,2,1)),IF(AND($G159&gt;=DV$5,$G159&lt;=DV$6),IF($M159&gt;0,4,3),0)),IF(AND($D159&lt;=DV$6,$E159&gt;=DV$5),60,0)))</f>
        <v/>
      </c>
      <c r="DW159" s="80" t="str">
        <f>IF(OR($A159="",NOT(ISNUMBER($G159))),"",IF(AND($F159&lt;=DW$6,$G159&gt;=DW$5),IF(DW$5&gt;$N159,5,$K159)*10+IF(AND($F159&gt;=DW$5,$F159&lt;=DW$6),IF(AND($G159&gt;=DW$5,$G159&lt;=DW$6),5,IF($L159=1,2,1)),IF(AND($G159&gt;=DW$5,$G159&lt;=DW$6),IF($M159&gt;0,4,3),0)),IF(AND($D159&lt;=DW$6,$E159&gt;=DW$5),60,0)))</f>
        <v/>
      </c>
      <c r="DX159" s="80" t="str">
        <f>IF(OR($A159="",NOT(ISNUMBER($G159))),"",IF(AND($F159&lt;=DX$6,$G159&gt;=DX$5),IF(DX$5&gt;$N159,5,$K159)*10+IF(AND($F159&gt;=DX$5,$F159&lt;=DX$6),IF(AND($G159&gt;=DX$5,$G159&lt;=DX$6),5,IF($L159=1,2,1)),IF(AND($G159&gt;=DX$5,$G159&lt;=DX$6),IF($M159&gt;0,4,3),0)),IF(AND($D159&lt;=DX$6,$E159&gt;=DX$5),60,0)))</f>
        <v/>
      </c>
      <c r="DY159" s="80" t="str">
        <f>IF(OR($A159="",NOT(ISNUMBER($G159))),"",IF(AND($F159&lt;=DY$6,$G159&gt;=DY$5),IF(DY$5&gt;$N159,5,$K159)*10+IF(AND($F159&gt;=DY$5,$F159&lt;=DY$6),IF(AND($G159&gt;=DY$5,$G159&lt;=DY$6),5,IF($L159=1,2,1)),IF(AND($G159&gt;=DY$5,$G159&lt;=DY$6),IF($M159&gt;0,4,3),0)),IF(AND($D159&lt;=DY$6,$E159&gt;=DY$5),60,0)))</f>
        <v/>
      </c>
      <c r="DZ159" s="80" t="str">
        <f>IF(OR($A159="",NOT(ISNUMBER($G159))),"",IF(AND($F159&lt;=DZ$6,$G159&gt;=DZ$5),IF(DZ$5&gt;$N159,5,$K159)*10+IF(AND($F159&gt;=DZ$5,$F159&lt;=DZ$6),IF(AND($G159&gt;=DZ$5,$G159&lt;=DZ$6),5,IF($L159=1,2,1)),IF(AND($G159&gt;=DZ$5,$G159&lt;=DZ$6),IF($M159&gt;0,4,3),0)),IF(AND($D159&lt;=DZ$6,$E159&gt;=DZ$5),60,0)))</f>
        <v/>
      </c>
      <c r="EA159" s="80" t="str">
        <f>IF(OR($A159="",NOT(ISNUMBER($G159))),"",IF(AND($F159&lt;=EA$6,$G159&gt;=EA$5),IF(EA$5&gt;$N159,5,$K159)*10+IF(AND($F159&gt;=EA$5,$F159&lt;=EA$6),IF(AND($G159&gt;=EA$5,$G159&lt;=EA$6),5,IF($L159=1,2,1)),IF(AND($G159&gt;=EA$5,$G159&lt;=EA$6),IF($M159&gt;0,4,3),0)),IF(AND($D159&lt;=EA$6,$E159&gt;=EA$5),60,0)))</f>
        <v/>
      </c>
      <c r="EB159" s="80" t="str">
        <f>IF(OR($A159="",NOT(ISNUMBER($G159))),"",IF(AND($F159&lt;=EB$6,$G159&gt;=EB$5),IF(EB$5&gt;$N159,5,$K159)*10+IF(AND($F159&gt;=EB$5,$F159&lt;=EB$6),IF(AND($G159&gt;=EB$5,$G159&lt;=EB$6),5,IF($L159=1,2,1)),IF(AND($G159&gt;=EB$5,$G159&lt;=EB$6),IF($M159&gt;0,4,3),0)),IF(AND($D159&lt;=EB$6,$E159&gt;=EB$5),60,0)))</f>
        <v/>
      </c>
      <c r="EC159" s="80" t="str">
        <f>IF(OR($A159="",NOT(ISNUMBER($G159))),"",IF(AND($F159&lt;=EC$6,$G159&gt;=EC$5),IF(EC$5&gt;$N159,5,$K159)*10+IF(AND($F159&gt;=EC$5,$F159&lt;=EC$6),IF(AND($G159&gt;=EC$5,$G159&lt;=EC$6),5,IF($L159=1,2,1)),IF(AND($G159&gt;=EC$5,$G159&lt;=EC$6),IF($M159&gt;0,4,3),0)),IF(AND($D159&lt;=EC$6,$E159&gt;=EC$5),60,0)))</f>
        <v/>
      </c>
      <c r="ED159" s="80" t="str">
        <f>IF(OR($A159="",NOT(ISNUMBER($G159))),"",IF(AND($F159&lt;=ED$6,$G159&gt;=ED$5),IF(ED$5&gt;$N159,5,$K159)*10+IF(AND($F159&gt;=ED$5,$F159&lt;=ED$6),IF(AND($G159&gt;=ED$5,$G159&lt;=ED$6),5,IF($L159=1,2,1)),IF(AND($G159&gt;=ED$5,$G159&lt;=ED$6),IF($M159&gt;0,4,3),0)),IF(AND($D159&lt;=ED$6,$E159&gt;=ED$5),60,0)))</f>
        <v/>
      </c>
    </row>
    <row r="160" ht="18" customHeight="1">
      <c r="A160" s="52" t="str">
        <f>IF(Tasks!$B160="","",Tasks!$A160)</f>
        <v/>
      </c>
      <c r="B160" s="78" t="str">
        <f>IF(Tasks!$B160="","",Tasks!$B160)</f>
        <v/>
      </c>
      <c r="C160" s="25" t="str">
        <f>IF($B160="","",IF(AND(Tasks!$D160="",Tasks!$G160=""),"-",IF(Tasks!$D160="","",Tasks!$D160&amp;IF(OR(Tasks!$E160="",Tasks!$E160="FS"),IF(N(Tasks!$F160)=0,"","FS"),Tasks!$E160)&amp;IF(N(Tasks!$F160)=0,"",IF(Tasks!$F160&gt;0,"+","")&amp;Tasks!$F160))&amp;IF(AND(Tasks!$D160&lt;&gt;"",Tasks!$G160&lt;&gt;""),", ","")&amp;IF(Tasks!$G160="","",Tasks!$G160&amp;IF(OR(Tasks!$H160="",Tasks!$H160="FS"),IF(N(Tasks!$I160)=0,"","FS"),Tasks!$H160)&amp;IF(N(Tasks!$I160)=0,"",IF(Tasks!$I160&gt;0,"+","")&amp;Tasks!$I160))))</f>
        <v/>
      </c>
      <c r="D160" s="51" t="str">
        <f>IF(OR($B160="",Tasks!$Q160=""),"",Tasks!$Q160)</f>
        <v/>
      </c>
      <c r="E160" s="51" t="str">
        <f>IF(OR($B160="",Tasks!$R160=""),"",Tasks!$R160)</f>
        <v/>
      </c>
      <c r="F160" s="51" t="str">
        <f>IF(OR($B160="",Tasks!$S160=""),"",Tasks!$S160)</f>
        <v/>
      </c>
      <c r="G160" s="51" t="str">
        <f>IF(OR($B160="",Tasks!$T160=""),"",Tasks!$T160)</f>
        <v/>
      </c>
      <c r="H160" s="52" t="str">
        <f>IF($B160="","",Tasks!$AE160)</f>
        <v/>
      </c>
      <c r="I160" s="79" t="str">
        <f>IF($B160="","",Tasks!$AF160)</f>
        <v/>
      </c>
      <c r="J160" s="53" t="str">
        <f>IF(OR($B160="",Tasks!$V160=""),"",Tasks!$V160)</f>
        <v/>
      </c>
      <c r="K160" s="52" t="str">
        <f>IF($B160="","",Tasks!$AA160)</f>
        <v/>
      </c>
      <c r="L160" s="52" t="str">
        <f>IF($B160="","",Tasks!$AB160)</f>
        <v/>
      </c>
      <c r="M160" s="52" t="str">
        <f>IF($B160="","",Tasks!$Z160)</f>
        <v/>
      </c>
      <c r="N160" s="52" t="str">
        <f>IF(OR($B160="",Tasks!$AG160=""),"",Tasks!$AG160)</f>
        <v/>
      </c>
      <c r="O160" s="80" t="str">
        <f>IF(OR($A160="",NOT(ISNUMBER($G160))),"",IF(AND($F160&lt;=O$6,$G160&gt;=O$5),IF(O$5&gt;$N160,5,$K160)*10+IF(AND($F160&gt;=O$5,$F160&lt;=O$6),IF(AND($G160&gt;=O$5,$G160&lt;=O$6),5,IF($L160=1,2,1)),IF(AND($G160&gt;=O$5,$G160&lt;=O$6),IF($M160&gt;0,4,3),0)),IF(AND($D160&lt;=O$6,$E160&gt;=O$5),60,0)))</f>
        <v/>
      </c>
      <c r="P160" s="80" t="str">
        <f>IF(OR($A160="",NOT(ISNUMBER($G160))),"",IF(AND($F160&lt;=P$6,$G160&gt;=P$5),IF(P$5&gt;$N160,5,$K160)*10+IF(AND($F160&gt;=P$5,$F160&lt;=P$6),IF(AND($G160&gt;=P$5,$G160&lt;=P$6),5,IF($L160=1,2,1)),IF(AND($G160&gt;=P$5,$G160&lt;=P$6),IF($M160&gt;0,4,3),0)),IF(AND($D160&lt;=P$6,$E160&gt;=P$5),60,0)))</f>
        <v/>
      </c>
      <c r="Q160" s="80" t="str">
        <f>IF(OR($A160="",NOT(ISNUMBER($G160))),"",IF(AND($F160&lt;=Q$6,$G160&gt;=Q$5),IF(Q$5&gt;$N160,5,$K160)*10+IF(AND($F160&gt;=Q$5,$F160&lt;=Q$6),IF(AND($G160&gt;=Q$5,$G160&lt;=Q$6),5,IF($L160=1,2,1)),IF(AND($G160&gt;=Q$5,$G160&lt;=Q$6),IF($M160&gt;0,4,3),0)),IF(AND($D160&lt;=Q$6,$E160&gt;=Q$5),60,0)))</f>
        <v/>
      </c>
      <c r="R160" s="80" t="str">
        <f>IF(OR($A160="",NOT(ISNUMBER($G160))),"",IF(AND($F160&lt;=R$6,$G160&gt;=R$5),IF(R$5&gt;$N160,5,$K160)*10+IF(AND($F160&gt;=R$5,$F160&lt;=R$6),IF(AND($G160&gt;=R$5,$G160&lt;=R$6),5,IF($L160=1,2,1)),IF(AND($G160&gt;=R$5,$G160&lt;=R$6),IF($M160&gt;0,4,3),0)),IF(AND($D160&lt;=R$6,$E160&gt;=R$5),60,0)))</f>
        <v/>
      </c>
      <c r="S160" s="80" t="str">
        <f>IF(OR($A160="",NOT(ISNUMBER($G160))),"",IF(AND($F160&lt;=S$6,$G160&gt;=S$5),IF(S$5&gt;$N160,5,$K160)*10+IF(AND($F160&gt;=S$5,$F160&lt;=S$6),IF(AND($G160&gt;=S$5,$G160&lt;=S$6),5,IF($L160=1,2,1)),IF(AND($G160&gt;=S$5,$G160&lt;=S$6),IF($M160&gt;0,4,3),0)),IF(AND($D160&lt;=S$6,$E160&gt;=S$5),60,0)))</f>
        <v/>
      </c>
      <c r="T160" s="80" t="str">
        <f>IF(OR($A160="",NOT(ISNUMBER($G160))),"",IF(AND($F160&lt;=T$6,$G160&gt;=T$5),IF(T$5&gt;$N160,5,$K160)*10+IF(AND($F160&gt;=T$5,$F160&lt;=T$6),IF(AND($G160&gt;=T$5,$G160&lt;=T$6),5,IF($L160=1,2,1)),IF(AND($G160&gt;=T$5,$G160&lt;=T$6),IF($M160&gt;0,4,3),0)),IF(AND($D160&lt;=T$6,$E160&gt;=T$5),60,0)))</f>
        <v/>
      </c>
      <c r="U160" s="80" t="str">
        <f>IF(OR($A160="",NOT(ISNUMBER($G160))),"",IF(AND($F160&lt;=U$6,$G160&gt;=U$5),IF(U$5&gt;$N160,5,$K160)*10+IF(AND($F160&gt;=U$5,$F160&lt;=U$6),IF(AND($G160&gt;=U$5,$G160&lt;=U$6),5,IF($L160=1,2,1)),IF(AND($G160&gt;=U$5,$G160&lt;=U$6),IF($M160&gt;0,4,3),0)),IF(AND($D160&lt;=U$6,$E160&gt;=U$5),60,0)))</f>
        <v/>
      </c>
      <c r="V160" s="80" t="str">
        <f>IF(OR($A160="",NOT(ISNUMBER($G160))),"",IF(AND($F160&lt;=V$6,$G160&gt;=V$5),IF(V$5&gt;$N160,5,$K160)*10+IF(AND($F160&gt;=V$5,$F160&lt;=V$6),IF(AND($G160&gt;=V$5,$G160&lt;=V$6),5,IF($L160=1,2,1)),IF(AND($G160&gt;=V$5,$G160&lt;=V$6),IF($M160&gt;0,4,3),0)),IF(AND($D160&lt;=V$6,$E160&gt;=V$5),60,0)))</f>
        <v/>
      </c>
      <c r="W160" s="80" t="str">
        <f>IF(OR($A160="",NOT(ISNUMBER($G160))),"",IF(AND($F160&lt;=W$6,$G160&gt;=W$5),IF(W$5&gt;$N160,5,$K160)*10+IF(AND($F160&gt;=W$5,$F160&lt;=W$6),IF(AND($G160&gt;=W$5,$G160&lt;=W$6),5,IF($L160=1,2,1)),IF(AND($G160&gt;=W$5,$G160&lt;=W$6),IF($M160&gt;0,4,3),0)),IF(AND($D160&lt;=W$6,$E160&gt;=W$5),60,0)))</f>
        <v/>
      </c>
      <c r="X160" s="80" t="str">
        <f>IF(OR($A160="",NOT(ISNUMBER($G160))),"",IF(AND($F160&lt;=X$6,$G160&gt;=X$5),IF(X$5&gt;$N160,5,$K160)*10+IF(AND($F160&gt;=X$5,$F160&lt;=X$6),IF(AND($G160&gt;=X$5,$G160&lt;=X$6),5,IF($L160=1,2,1)),IF(AND($G160&gt;=X$5,$G160&lt;=X$6),IF($M160&gt;0,4,3),0)),IF(AND($D160&lt;=X$6,$E160&gt;=X$5),60,0)))</f>
        <v/>
      </c>
      <c r="Y160" s="80" t="str">
        <f>IF(OR($A160="",NOT(ISNUMBER($G160))),"",IF(AND($F160&lt;=Y$6,$G160&gt;=Y$5),IF(Y$5&gt;$N160,5,$K160)*10+IF(AND($F160&gt;=Y$5,$F160&lt;=Y$6),IF(AND($G160&gt;=Y$5,$G160&lt;=Y$6),5,IF($L160=1,2,1)),IF(AND($G160&gt;=Y$5,$G160&lt;=Y$6),IF($M160&gt;0,4,3),0)),IF(AND($D160&lt;=Y$6,$E160&gt;=Y$5),60,0)))</f>
        <v/>
      </c>
      <c r="Z160" s="80" t="str">
        <f>IF(OR($A160="",NOT(ISNUMBER($G160))),"",IF(AND($F160&lt;=Z$6,$G160&gt;=Z$5),IF(Z$5&gt;$N160,5,$K160)*10+IF(AND($F160&gt;=Z$5,$F160&lt;=Z$6),IF(AND($G160&gt;=Z$5,$G160&lt;=Z$6),5,IF($L160=1,2,1)),IF(AND($G160&gt;=Z$5,$G160&lt;=Z$6),IF($M160&gt;0,4,3),0)),IF(AND($D160&lt;=Z$6,$E160&gt;=Z$5),60,0)))</f>
        <v/>
      </c>
      <c r="AA160" s="80" t="str">
        <f>IF(OR($A160="",NOT(ISNUMBER($G160))),"",IF(AND($F160&lt;=AA$6,$G160&gt;=AA$5),IF(AA$5&gt;$N160,5,$K160)*10+IF(AND($F160&gt;=AA$5,$F160&lt;=AA$6),IF(AND($G160&gt;=AA$5,$G160&lt;=AA$6),5,IF($L160=1,2,1)),IF(AND($G160&gt;=AA$5,$G160&lt;=AA$6),IF($M160&gt;0,4,3),0)),IF(AND($D160&lt;=AA$6,$E160&gt;=AA$5),60,0)))</f>
        <v/>
      </c>
      <c r="AB160" s="80" t="str">
        <f>IF(OR($A160="",NOT(ISNUMBER($G160))),"",IF(AND($F160&lt;=AB$6,$G160&gt;=AB$5),IF(AB$5&gt;$N160,5,$K160)*10+IF(AND($F160&gt;=AB$5,$F160&lt;=AB$6),IF(AND($G160&gt;=AB$5,$G160&lt;=AB$6),5,IF($L160=1,2,1)),IF(AND($G160&gt;=AB$5,$G160&lt;=AB$6),IF($M160&gt;0,4,3),0)),IF(AND($D160&lt;=AB$6,$E160&gt;=AB$5),60,0)))</f>
        <v/>
      </c>
      <c r="AC160" s="80" t="str">
        <f>IF(OR($A160="",NOT(ISNUMBER($G160))),"",IF(AND($F160&lt;=AC$6,$G160&gt;=AC$5),IF(AC$5&gt;$N160,5,$K160)*10+IF(AND($F160&gt;=AC$5,$F160&lt;=AC$6),IF(AND($G160&gt;=AC$5,$G160&lt;=AC$6),5,IF($L160=1,2,1)),IF(AND($G160&gt;=AC$5,$G160&lt;=AC$6),IF($M160&gt;0,4,3),0)),IF(AND($D160&lt;=AC$6,$E160&gt;=AC$5),60,0)))</f>
        <v/>
      </c>
      <c r="AD160" s="80" t="str">
        <f>IF(OR($A160="",NOT(ISNUMBER($G160))),"",IF(AND($F160&lt;=AD$6,$G160&gt;=AD$5),IF(AD$5&gt;$N160,5,$K160)*10+IF(AND($F160&gt;=AD$5,$F160&lt;=AD$6),IF(AND($G160&gt;=AD$5,$G160&lt;=AD$6),5,IF($L160=1,2,1)),IF(AND($G160&gt;=AD$5,$G160&lt;=AD$6),IF($M160&gt;0,4,3),0)),IF(AND($D160&lt;=AD$6,$E160&gt;=AD$5),60,0)))</f>
        <v/>
      </c>
      <c r="AE160" s="80" t="str">
        <f>IF(OR($A160="",NOT(ISNUMBER($G160))),"",IF(AND($F160&lt;=AE$6,$G160&gt;=AE$5),IF(AE$5&gt;$N160,5,$K160)*10+IF(AND($F160&gt;=AE$5,$F160&lt;=AE$6),IF(AND($G160&gt;=AE$5,$G160&lt;=AE$6),5,IF($L160=1,2,1)),IF(AND($G160&gt;=AE$5,$G160&lt;=AE$6),IF($M160&gt;0,4,3),0)),IF(AND($D160&lt;=AE$6,$E160&gt;=AE$5),60,0)))</f>
        <v/>
      </c>
      <c r="AF160" s="80" t="str">
        <f>IF(OR($A160="",NOT(ISNUMBER($G160))),"",IF(AND($F160&lt;=AF$6,$G160&gt;=AF$5),IF(AF$5&gt;$N160,5,$K160)*10+IF(AND($F160&gt;=AF$5,$F160&lt;=AF$6),IF(AND($G160&gt;=AF$5,$G160&lt;=AF$6),5,IF($L160=1,2,1)),IF(AND($G160&gt;=AF$5,$G160&lt;=AF$6),IF($M160&gt;0,4,3),0)),IF(AND($D160&lt;=AF$6,$E160&gt;=AF$5),60,0)))</f>
        <v/>
      </c>
      <c r="AG160" s="80" t="str">
        <f>IF(OR($A160="",NOT(ISNUMBER($G160))),"",IF(AND($F160&lt;=AG$6,$G160&gt;=AG$5),IF(AG$5&gt;$N160,5,$K160)*10+IF(AND($F160&gt;=AG$5,$F160&lt;=AG$6),IF(AND($G160&gt;=AG$5,$G160&lt;=AG$6),5,IF($L160=1,2,1)),IF(AND($G160&gt;=AG$5,$G160&lt;=AG$6),IF($M160&gt;0,4,3),0)),IF(AND($D160&lt;=AG$6,$E160&gt;=AG$5),60,0)))</f>
        <v/>
      </c>
      <c r="AH160" s="80" t="str">
        <f>IF(OR($A160="",NOT(ISNUMBER($G160))),"",IF(AND($F160&lt;=AH$6,$G160&gt;=AH$5),IF(AH$5&gt;$N160,5,$K160)*10+IF(AND($F160&gt;=AH$5,$F160&lt;=AH$6),IF(AND($G160&gt;=AH$5,$G160&lt;=AH$6),5,IF($L160=1,2,1)),IF(AND($G160&gt;=AH$5,$G160&lt;=AH$6),IF($M160&gt;0,4,3),0)),IF(AND($D160&lt;=AH$6,$E160&gt;=AH$5),60,0)))</f>
        <v/>
      </c>
      <c r="AI160" s="80" t="str">
        <f>IF(OR($A160="",NOT(ISNUMBER($G160))),"",IF(AND($F160&lt;=AI$6,$G160&gt;=AI$5),IF(AI$5&gt;$N160,5,$K160)*10+IF(AND($F160&gt;=AI$5,$F160&lt;=AI$6),IF(AND($G160&gt;=AI$5,$G160&lt;=AI$6),5,IF($L160=1,2,1)),IF(AND($G160&gt;=AI$5,$G160&lt;=AI$6),IF($M160&gt;0,4,3),0)),IF(AND($D160&lt;=AI$6,$E160&gt;=AI$5),60,0)))</f>
        <v/>
      </c>
      <c r="AJ160" s="80" t="str">
        <f>IF(OR($A160="",NOT(ISNUMBER($G160))),"",IF(AND($F160&lt;=AJ$6,$G160&gt;=AJ$5),IF(AJ$5&gt;$N160,5,$K160)*10+IF(AND($F160&gt;=AJ$5,$F160&lt;=AJ$6),IF(AND($G160&gt;=AJ$5,$G160&lt;=AJ$6),5,IF($L160=1,2,1)),IF(AND($G160&gt;=AJ$5,$G160&lt;=AJ$6),IF($M160&gt;0,4,3),0)),IF(AND($D160&lt;=AJ$6,$E160&gt;=AJ$5),60,0)))</f>
        <v/>
      </c>
      <c r="AK160" s="80" t="str">
        <f>IF(OR($A160="",NOT(ISNUMBER($G160))),"",IF(AND($F160&lt;=AK$6,$G160&gt;=AK$5),IF(AK$5&gt;$N160,5,$K160)*10+IF(AND($F160&gt;=AK$5,$F160&lt;=AK$6),IF(AND($G160&gt;=AK$5,$G160&lt;=AK$6),5,IF($L160=1,2,1)),IF(AND($G160&gt;=AK$5,$G160&lt;=AK$6),IF($M160&gt;0,4,3),0)),IF(AND($D160&lt;=AK$6,$E160&gt;=AK$5),60,0)))</f>
        <v/>
      </c>
      <c r="AL160" s="80" t="str">
        <f>IF(OR($A160="",NOT(ISNUMBER($G160))),"",IF(AND($F160&lt;=AL$6,$G160&gt;=AL$5),IF(AL$5&gt;$N160,5,$K160)*10+IF(AND($F160&gt;=AL$5,$F160&lt;=AL$6),IF(AND($G160&gt;=AL$5,$G160&lt;=AL$6),5,IF($L160=1,2,1)),IF(AND($G160&gt;=AL$5,$G160&lt;=AL$6),IF($M160&gt;0,4,3),0)),IF(AND($D160&lt;=AL$6,$E160&gt;=AL$5),60,0)))</f>
        <v/>
      </c>
      <c r="AM160" s="80" t="str">
        <f>IF(OR($A160="",NOT(ISNUMBER($G160))),"",IF(AND($F160&lt;=AM$6,$G160&gt;=AM$5),IF(AM$5&gt;$N160,5,$K160)*10+IF(AND($F160&gt;=AM$5,$F160&lt;=AM$6),IF(AND($G160&gt;=AM$5,$G160&lt;=AM$6),5,IF($L160=1,2,1)),IF(AND($G160&gt;=AM$5,$G160&lt;=AM$6),IF($M160&gt;0,4,3),0)),IF(AND($D160&lt;=AM$6,$E160&gt;=AM$5),60,0)))</f>
        <v/>
      </c>
      <c r="AN160" s="80" t="str">
        <f>IF(OR($A160="",NOT(ISNUMBER($G160))),"",IF(AND($F160&lt;=AN$6,$G160&gt;=AN$5),IF(AN$5&gt;$N160,5,$K160)*10+IF(AND($F160&gt;=AN$5,$F160&lt;=AN$6),IF(AND($G160&gt;=AN$5,$G160&lt;=AN$6),5,IF($L160=1,2,1)),IF(AND($G160&gt;=AN$5,$G160&lt;=AN$6),IF($M160&gt;0,4,3),0)),IF(AND($D160&lt;=AN$6,$E160&gt;=AN$5),60,0)))</f>
        <v/>
      </c>
      <c r="AO160" s="80" t="str">
        <f>IF(OR($A160="",NOT(ISNUMBER($G160))),"",IF(AND($F160&lt;=AO$6,$G160&gt;=AO$5),IF(AO$5&gt;$N160,5,$K160)*10+IF(AND($F160&gt;=AO$5,$F160&lt;=AO$6),IF(AND($G160&gt;=AO$5,$G160&lt;=AO$6),5,IF($L160=1,2,1)),IF(AND($G160&gt;=AO$5,$G160&lt;=AO$6),IF($M160&gt;0,4,3),0)),IF(AND($D160&lt;=AO$6,$E160&gt;=AO$5),60,0)))</f>
        <v/>
      </c>
      <c r="AP160" s="80" t="str">
        <f>IF(OR($A160="",NOT(ISNUMBER($G160))),"",IF(AND($F160&lt;=AP$6,$G160&gt;=AP$5),IF(AP$5&gt;$N160,5,$K160)*10+IF(AND($F160&gt;=AP$5,$F160&lt;=AP$6),IF(AND($G160&gt;=AP$5,$G160&lt;=AP$6),5,IF($L160=1,2,1)),IF(AND($G160&gt;=AP$5,$G160&lt;=AP$6),IF($M160&gt;0,4,3),0)),IF(AND($D160&lt;=AP$6,$E160&gt;=AP$5),60,0)))</f>
        <v/>
      </c>
      <c r="AQ160" s="80" t="str">
        <f>IF(OR($A160="",NOT(ISNUMBER($G160))),"",IF(AND($F160&lt;=AQ$6,$G160&gt;=AQ$5),IF(AQ$5&gt;$N160,5,$K160)*10+IF(AND($F160&gt;=AQ$5,$F160&lt;=AQ$6),IF(AND($G160&gt;=AQ$5,$G160&lt;=AQ$6),5,IF($L160=1,2,1)),IF(AND($G160&gt;=AQ$5,$G160&lt;=AQ$6),IF($M160&gt;0,4,3),0)),IF(AND($D160&lt;=AQ$6,$E160&gt;=AQ$5),60,0)))</f>
        <v/>
      </c>
      <c r="AR160" s="80" t="str">
        <f>IF(OR($A160="",NOT(ISNUMBER($G160))),"",IF(AND($F160&lt;=AR$6,$G160&gt;=AR$5),IF(AR$5&gt;$N160,5,$K160)*10+IF(AND($F160&gt;=AR$5,$F160&lt;=AR$6),IF(AND($G160&gt;=AR$5,$G160&lt;=AR$6),5,IF($L160=1,2,1)),IF(AND($G160&gt;=AR$5,$G160&lt;=AR$6),IF($M160&gt;0,4,3),0)),IF(AND($D160&lt;=AR$6,$E160&gt;=AR$5),60,0)))</f>
        <v/>
      </c>
      <c r="AS160" s="80" t="str">
        <f>IF(OR($A160="",NOT(ISNUMBER($G160))),"",IF(AND($F160&lt;=AS$6,$G160&gt;=AS$5),IF(AS$5&gt;$N160,5,$K160)*10+IF(AND($F160&gt;=AS$5,$F160&lt;=AS$6),IF(AND($G160&gt;=AS$5,$G160&lt;=AS$6),5,IF($L160=1,2,1)),IF(AND($G160&gt;=AS$5,$G160&lt;=AS$6),IF($M160&gt;0,4,3),0)),IF(AND($D160&lt;=AS$6,$E160&gt;=AS$5),60,0)))</f>
        <v/>
      </c>
      <c r="AT160" s="80" t="str">
        <f>IF(OR($A160="",NOT(ISNUMBER($G160))),"",IF(AND($F160&lt;=AT$6,$G160&gt;=AT$5),IF(AT$5&gt;$N160,5,$K160)*10+IF(AND($F160&gt;=AT$5,$F160&lt;=AT$6),IF(AND($G160&gt;=AT$5,$G160&lt;=AT$6),5,IF($L160=1,2,1)),IF(AND($G160&gt;=AT$5,$G160&lt;=AT$6),IF($M160&gt;0,4,3),0)),IF(AND($D160&lt;=AT$6,$E160&gt;=AT$5),60,0)))</f>
        <v/>
      </c>
      <c r="AU160" s="80" t="str">
        <f>IF(OR($A160="",NOT(ISNUMBER($G160))),"",IF(AND($F160&lt;=AU$6,$G160&gt;=AU$5),IF(AU$5&gt;$N160,5,$K160)*10+IF(AND($F160&gt;=AU$5,$F160&lt;=AU$6),IF(AND($G160&gt;=AU$5,$G160&lt;=AU$6),5,IF($L160=1,2,1)),IF(AND($G160&gt;=AU$5,$G160&lt;=AU$6),IF($M160&gt;0,4,3),0)),IF(AND($D160&lt;=AU$6,$E160&gt;=AU$5),60,0)))</f>
        <v/>
      </c>
      <c r="AV160" s="80" t="str">
        <f>IF(OR($A160="",NOT(ISNUMBER($G160))),"",IF(AND($F160&lt;=AV$6,$G160&gt;=AV$5),IF(AV$5&gt;$N160,5,$K160)*10+IF(AND($F160&gt;=AV$5,$F160&lt;=AV$6),IF(AND($G160&gt;=AV$5,$G160&lt;=AV$6),5,IF($L160=1,2,1)),IF(AND($G160&gt;=AV$5,$G160&lt;=AV$6),IF($M160&gt;0,4,3),0)),IF(AND($D160&lt;=AV$6,$E160&gt;=AV$5),60,0)))</f>
        <v/>
      </c>
      <c r="AW160" s="80" t="str">
        <f>IF(OR($A160="",NOT(ISNUMBER($G160))),"",IF(AND($F160&lt;=AW$6,$G160&gt;=AW$5),IF(AW$5&gt;$N160,5,$K160)*10+IF(AND($F160&gt;=AW$5,$F160&lt;=AW$6),IF(AND($G160&gt;=AW$5,$G160&lt;=AW$6),5,IF($L160=1,2,1)),IF(AND($G160&gt;=AW$5,$G160&lt;=AW$6),IF($M160&gt;0,4,3),0)),IF(AND($D160&lt;=AW$6,$E160&gt;=AW$5),60,0)))</f>
        <v/>
      </c>
      <c r="AX160" s="80" t="str">
        <f>IF(OR($A160="",NOT(ISNUMBER($G160))),"",IF(AND($F160&lt;=AX$6,$G160&gt;=AX$5),IF(AX$5&gt;$N160,5,$K160)*10+IF(AND($F160&gt;=AX$5,$F160&lt;=AX$6),IF(AND($G160&gt;=AX$5,$G160&lt;=AX$6),5,IF($L160=1,2,1)),IF(AND($G160&gt;=AX$5,$G160&lt;=AX$6),IF($M160&gt;0,4,3),0)),IF(AND($D160&lt;=AX$6,$E160&gt;=AX$5),60,0)))</f>
        <v/>
      </c>
      <c r="AY160" s="80" t="str">
        <f>IF(OR($A160="",NOT(ISNUMBER($G160))),"",IF(AND($F160&lt;=AY$6,$G160&gt;=AY$5),IF(AY$5&gt;$N160,5,$K160)*10+IF(AND($F160&gt;=AY$5,$F160&lt;=AY$6),IF(AND($G160&gt;=AY$5,$G160&lt;=AY$6),5,IF($L160=1,2,1)),IF(AND($G160&gt;=AY$5,$G160&lt;=AY$6),IF($M160&gt;0,4,3),0)),IF(AND($D160&lt;=AY$6,$E160&gt;=AY$5),60,0)))</f>
        <v/>
      </c>
      <c r="AZ160" s="80" t="str">
        <f>IF(OR($A160="",NOT(ISNUMBER($G160))),"",IF(AND($F160&lt;=AZ$6,$G160&gt;=AZ$5),IF(AZ$5&gt;$N160,5,$K160)*10+IF(AND($F160&gt;=AZ$5,$F160&lt;=AZ$6),IF(AND($G160&gt;=AZ$5,$G160&lt;=AZ$6),5,IF($L160=1,2,1)),IF(AND($G160&gt;=AZ$5,$G160&lt;=AZ$6),IF($M160&gt;0,4,3),0)),IF(AND($D160&lt;=AZ$6,$E160&gt;=AZ$5),60,0)))</f>
        <v/>
      </c>
      <c r="BA160" s="80" t="str">
        <f>IF(OR($A160="",NOT(ISNUMBER($G160))),"",IF(AND($F160&lt;=BA$6,$G160&gt;=BA$5),IF(BA$5&gt;$N160,5,$K160)*10+IF(AND($F160&gt;=BA$5,$F160&lt;=BA$6),IF(AND($G160&gt;=BA$5,$G160&lt;=BA$6),5,IF($L160=1,2,1)),IF(AND($G160&gt;=BA$5,$G160&lt;=BA$6),IF($M160&gt;0,4,3),0)),IF(AND($D160&lt;=BA$6,$E160&gt;=BA$5),60,0)))</f>
        <v/>
      </c>
      <c r="BB160" s="80" t="str">
        <f>IF(OR($A160="",NOT(ISNUMBER($G160))),"",IF(AND($F160&lt;=BB$6,$G160&gt;=BB$5),IF(BB$5&gt;$N160,5,$K160)*10+IF(AND($F160&gt;=BB$5,$F160&lt;=BB$6),IF(AND($G160&gt;=BB$5,$G160&lt;=BB$6),5,IF($L160=1,2,1)),IF(AND($G160&gt;=BB$5,$G160&lt;=BB$6),IF($M160&gt;0,4,3),0)),IF(AND($D160&lt;=BB$6,$E160&gt;=BB$5),60,0)))</f>
        <v/>
      </c>
      <c r="BC160" s="80" t="str">
        <f>IF(OR($A160="",NOT(ISNUMBER($G160))),"",IF(AND($F160&lt;=BC$6,$G160&gt;=BC$5),IF(BC$5&gt;$N160,5,$K160)*10+IF(AND($F160&gt;=BC$5,$F160&lt;=BC$6),IF(AND($G160&gt;=BC$5,$G160&lt;=BC$6),5,IF($L160=1,2,1)),IF(AND($G160&gt;=BC$5,$G160&lt;=BC$6),IF($M160&gt;0,4,3),0)),IF(AND($D160&lt;=BC$6,$E160&gt;=BC$5),60,0)))</f>
        <v/>
      </c>
      <c r="BD160" s="80" t="str">
        <f>IF(OR($A160="",NOT(ISNUMBER($G160))),"",IF(AND($F160&lt;=BD$6,$G160&gt;=BD$5),IF(BD$5&gt;$N160,5,$K160)*10+IF(AND($F160&gt;=BD$5,$F160&lt;=BD$6),IF(AND($G160&gt;=BD$5,$G160&lt;=BD$6),5,IF($L160=1,2,1)),IF(AND($G160&gt;=BD$5,$G160&lt;=BD$6),IF($M160&gt;0,4,3),0)),IF(AND($D160&lt;=BD$6,$E160&gt;=BD$5),60,0)))</f>
        <v/>
      </c>
      <c r="BE160" s="80" t="str">
        <f>IF(OR($A160="",NOT(ISNUMBER($G160))),"",IF(AND($F160&lt;=BE$6,$G160&gt;=BE$5),IF(BE$5&gt;$N160,5,$K160)*10+IF(AND($F160&gt;=BE$5,$F160&lt;=BE$6),IF(AND($G160&gt;=BE$5,$G160&lt;=BE$6),5,IF($L160=1,2,1)),IF(AND($G160&gt;=BE$5,$G160&lt;=BE$6),IF($M160&gt;0,4,3),0)),IF(AND($D160&lt;=BE$6,$E160&gt;=BE$5),60,0)))</f>
        <v/>
      </c>
      <c r="BF160" s="80" t="str">
        <f>IF(OR($A160="",NOT(ISNUMBER($G160))),"",IF(AND($F160&lt;=BF$6,$G160&gt;=BF$5),IF(BF$5&gt;$N160,5,$K160)*10+IF(AND($F160&gt;=BF$5,$F160&lt;=BF$6),IF(AND($G160&gt;=BF$5,$G160&lt;=BF$6),5,IF($L160=1,2,1)),IF(AND($G160&gt;=BF$5,$G160&lt;=BF$6),IF($M160&gt;0,4,3),0)),IF(AND($D160&lt;=BF$6,$E160&gt;=BF$5),60,0)))</f>
        <v/>
      </c>
      <c r="BG160" s="80" t="str">
        <f>IF(OR($A160="",NOT(ISNUMBER($G160))),"",IF(AND($F160&lt;=BG$6,$G160&gt;=BG$5),IF(BG$5&gt;$N160,5,$K160)*10+IF(AND($F160&gt;=BG$5,$F160&lt;=BG$6),IF(AND($G160&gt;=BG$5,$G160&lt;=BG$6),5,IF($L160=1,2,1)),IF(AND($G160&gt;=BG$5,$G160&lt;=BG$6),IF($M160&gt;0,4,3),0)),IF(AND($D160&lt;=BG$6,$E160&gt;=BG$5),60,0)))</f>
        <v/>
      </c>
      <c r="BH160" s="80" t="str">
        <f>IF(OR($A160="",NOT(ISNUMBER($G160))),"",IF(AND($F160&lt;=BH$6,$G160&gt;=BH$5),IF(BH$5&gt;$N160,5,$K160)*10+IF(AND($F160&gt;=BH$5,$F160&lt;=BH$6),IF(AND($G160&gt;=BH$5,$G160&lt;=BH$6),5,IF($L160=1,2,1)),IF(AND($G160&gt;=BH$5,$G160&lt;=BH$6),IF($M160&gt;0,4,3),0)),IF(AND($D160&lt;=BH$6,$E160&gt;=BH$5),60,0)))</f>
        <v/>
      </c>
      <c r="BI160" s="80" t="str">
        <f>IF(OR($A160="",NOT(ISNUMBER($G160))),"",IF(AND($F160&lt;=BI$6,$G160&gt;=BI$5),IF(BI$5&gt;$N160,5,$K160)*10+IF(AND($F160&gt;=BI$5,$F160&lt;=BI$6),IF(AND($G160&gt;=BI$5,$G160&lt;=BI$6),5,IF($L160=1,2,1)),IF(AND($G160&gt;=BI$5,$G160&lt;=BI$6),IF($M160&gt;0,4,3),0)),IF(AND($D160&lt;=BI$6,$E160&gt;=BI$5),60,0)))</f>
        <v/>
      </c>
      <c r="BJ160" s="80" t="str">
        <f>IF(OR($A160="",NOT(ISNUMBER($G160))),"",IF(AND($F160&lt;=BJ$6,$G160&gt;=BJ$5),IF(BJ$5&gt;$N160,5,$K160)*10+IF(AND($F160&gt;=BJ$5,$F160&lt;=BJ$6),IF(AND($G160&gt;=BJ$5,$G160&lt;=BJ$6),5,IF($L160=1,2,1)),IF(AND($G160&gt;=BJ$5,$G160&lt;=BJ$6),IF($M160&gt;0,4,3),0)),IF(AND($D160&lt;=BJ$6,$E160&gt;=BJ$5),60,0)))</f>
        <v/>
      </c>
      <c r="BK160" s="80" t="str">
        <f>IF(OR($A160="",NOT(ISNUMBER($G160))),"",IF(AND($F160&lt;=BK$6,$G160&gt;=BK$5),IF(BK$5&gt;$N160,5,$K160)*10+IF(AND($F160&gt;=BK$5,$F160&lt;=BK$6),IF(AND($G160&gt;=BK$5,$G160&lt;=BK$6),5,IF($L160=1,2,1)),IF(AND($G160&gt;=BK$5,$G160&lt;=BK$6),IF($M160&gt;0,4,3),0)),IF(AND($D160&lt;=BK$6,$E160&gt;=BK$5),60,0)))</f>
        <v/>
      </c>
      <c r="BL160" s="80" t="str">
        <f>IF(OR($A160="",NOT(ISNUMBER($G160))),"",IF(AND($F160&lt;=BL$6,$G160&gt;=BL$5),IF(BL$5&gt;$N160,5,$K160)*10+IF(AND($F160&gt;=BL$5,$F160&lt;=BL$6),IF(AND($G160&gt;=BL$5,$G160&lt;=BL$6),5,IF($L160=1,2,1)),IF(AND($G160&gt;=BL$5,$G160&lt;=BL$6),IF($M160&gt;0,4,3),0)),IF(AND($D160&lt;=BL$6,$E160&gt;=BL$5),60,0)))</f>
        <v/>
      </c>
      <c r="BM160" s="80" t="str">
        <f>IF(OR($A160="",NOT(ISNUMBER($G160))),"",IF(AND($F160&lt;=BM$6,$G160&gt;=BM$5),IF(BM$5&gt;$N160,5,$K160)*10+IF(AND($F160&gt;=BM$5,$F160&lt;=BM$6),IF(AND($G160&gt;=BM$5,$G160&lt;=BM$6),5,IF($L160=1,2,1)),IF(AND($G160&gt;=BM$5,$G160&lt;=BM$6),IF($M160&gt;0,4,3),0)),IF(AND($D160&lt;=BM$6,$E160&gt;=BM$5),60,0)))</f>
        <v/>
      </c>
      <c r="BN160" s="80" t="str">
        <f>IF(OR($A160="",NOT(ISNUMBER($G160))),"",IF(AND($F160&lt;=BN$6,$G160&gt;=BN$5),IF(BN$5&gt;$N160,5,$K160)*10+IF(AND($F160&gt;=BN$5,$F160&lt;=BN$6),IF(AND($G160&gt;=BN$5,$G160&lt;=BN$6),5,IF($L160=1,2,1)),IF(AND($G160&gt;=BN$5,$G160&lt;=BN$6),IF($M160&gt;0,4,3),0)),IF(AND($D160&lt;=BN$6,$E160&gt;=BN$5),60,0)))</f>
        <v/>
      </c>
      <c r="BO160" s="80" t="str">
        <f>IF(OR($A160="",NOT(ISNUMBER($G160))),"",IF(AND($F160&lt;=BO$6,$G160&gt;=BO$5),IF(BO$5&gt;$N160,5,$K160)*10+IF(AND($F160&gt;=BO$5,$F160&lt;=BO$6),IF(AND($G160&gt;=BO$5,$G160&lt;=BO$6),5,IF($L160=1,2,1)),IF(AND($G160&gt;=BO$5,$G160&lt;=BO$6),IF($M160&gt;0,4,3),0)),IF(AND($D160&lt;=BO$6,$E160&gt;=BO$5),60,0)))</f>
        <v/>
      </c>
      <c r="BP160" s="80" t="str">
        <f>IF(OR($A160="",NOT(ISNUMBER($G160))),"",IF(AND($F160&lt;=BP$6,$G160&gt;=BP$5),IF(BP$5&gt;$N160,5,$K160)*10+IF(AND($F160&gt;=BP$5,$F160&lt;=BP$6),IF(AND($G160&gt;=BP$5,$G160&lt;=BP$6),5,IF($L160=1,2,1)),IF(AND($G160&gt;=BP$5,$G160&lt;=BP$6),IF($M160&gt;0,4,3),0)),IF(AND($D160&lt;=BP$6,$E160&gt;=BP$5),60,0)))</f>
        <v/>
      </c>
      <c r="BQ160" s="80" t="str">
        <f>IF(OR($A160="",NOT(ISNUMBER($G160))),"",IF(AND($F160&lt;=BQ$6,$G160&gt;=BQ$5),IF(BQ$5&gt;$N160,5,$K160)*10+IF(AND($F160&gt;=BQ$5,$F160&lt;=BQ$6),IF(AND($G160&gt;=BQ$5,$G160&lt;=BQ$6),5,IF($L160=1,2,1)),IF(AND($G160&gt;=BQ$5,$G160&lt;=BQ$6),IF($M160&gt;0,4,3),0)),IF(AND($D160&lt;=BQ$6,$E160&gt;=BQ$5),60,0)))</f>
        <v/>
      </c>
      <c r="BR160" s="80" t="str">
        <f>IF(OR($A160="",NOT(ISNUMBER($G160))),"",IF(AND($F160&lt;=BR$6,$G160&gt;=BR$5),IF(BR$5&gt;$N160,5,$K160)*10+IF(AND($F160&gt;=BR$5,$F160&lt;=BR$6),IF(AND($G160&gt;=BR$5,$G160&lt;=BR$6),5,IF($L160=1,2,1)),IF(AND($G160&gt;=BR$5,$G160&lt;=BR$6),IF($M160&gt;0,4,3),0)),IF(AND($D160&lt;=BR$6,$E160&gt;=BR$5),60,0)))</f>
        <v/>
      </c>
      <c r="BS160" s="80" t="str">
        <f>IF(OR($A160="",NOT(ISNUMBER($G160))),"",IF(AND($F160&lt;=BS$6,$G160&gt;=BS$5),IF(BS$5&gt;$N160,5,$K160)*10+IF(AND($F160&gt;=BS$5,$F160&lt;=BS$6),IF(AND($G160&gt;=BS$5,$G160&lt;=BS$6),5,IF($L160=1,2,1)),IF(AND($G160&gt;=BS$5,$G160&lt;=BS$6),IF($M160&gt;0,4,3),0)),IF(AND($D160&lt;=BS$6,$E160&gt;=BS$5),60,0)))</f>
        <v/>
      </c>
      <c r="BT160" s="80" t="str">
        <f>IF(OR($A160="",NOT(ISNUMBER($G160))),"",IF(AND($F160&lt;=BT$6,$G160&gt;=BT$5),IF(BT$5&gt;$N160,5,$K160)*10+IF(AND($F160&gt;=BT$5,$F160&lt;=BT$6),IF(AND($G160&gt;=BT$5,$G160&lt;=BT$6),5,IF($L160=1,2,1)),IF(AND($G160&gt;=BT$5,$G160&lt;=BT$6),IF($M160&gt;0,4,3),0)),IF(AND($D160&lt;=BT$6,$E160&gt;=BT$5),60,0)))</f>
        <v/>
      </c>
      <c r="BU160" s="80" t="str">
        <f>IF(OR($A160="",NOT(ISNUMBER($G160))),"",IF(AND($F160&lt;=BU$6,$G160&gt;=BU$5),IF(BU$5&gt;$N160,5,$K160)*10+IF(AND($F160&gt;=BU$5,$F160&lt;=BU$6),IF(AND($G160&gt;=BU$5,$G160&lt;=BU$6),5,IF($L160=1,2,1)),IF(AND($G160&gt;=BU$5,$G160&lt;=BU$6),IF($M160&gt;0,4,3),0)),IF(AND($D160&lt;=BU$6,$E160&gt;=BU$5),60,0)))</f>
        <v/>
      </c>
      <c r="BV160" s="80" t="str">
        <f>IF(OR($A160="",NOT(ISNUMBER($G160))),"",IF(AND($F160&lt;=BV$6,$G160&gt;=BV$5),IF(BV$5&gt;$N160,5,$K160)*10+IF(AND($F160&gt;=BV$5,$F160&lt;=BV$6),IF(AND($G160&gt;=BV$5,$G160&lt;=BV$6),5,IF($L160=1,2,1)),IF(AND($G160&gt;=BV$5,$G160&lt;=BV$6),IF($M160&gt;0,4,3),0)),IF(AND($D160&lt;=BV$6,$E160&gt;=BV$5),60,0)))</f>
        <v/>
      </c>
      <c r="BW160" s="80" t="str">
        <f>IF(OR($A160="",NOT(ISNUMBER($G160))),"",IF(AND($F160&lt;=BW$6,$G160&gt;=BW$5),IF(BW$5&gt;$N160,5,$K160)*10+IF(AND($F160&gt;=BW$5,$F160&lt;=BW$6),IF(AND($G160&gt;=BW$5,$G160&lt;=BW$6),5,IF($L160=1,2,1)),IF(AND($G160&gt;=BW$5,$G160&lt;=BW$6),IF($M160&gt;0,4,3),0)),IF(AND($D160&lt;=BW$6,$E160&gt;=BW$5),60,0)))</f>
        <v/>
      </c>
      <c r="BX160" s="80" t="str">
        <f>IF(OR($A160="",NOT(ISNUMBER($G160))),"",IF(AND($F160&lt;=BX$6,$G160&gt;=BX$5),IF(BX$5&gt;$N160,5,$K160)*10+IF(AND($F160&gt;=BX$5,$F160&lt;=BX$6),IF(AND($G160&gt;=BX$5,$G160&lt;=BX$6),5,IF($L160=1,2,1)),IF(AND($G160&gt;=BX$5,$G160&lt;=BX$6),IF($M160&gt;0,4,3),0)),IF(AND($D160&lt;=BX$6,$E160&gt;=BX$5),60,0)))</f>
        <v/>
      </c>
      <c r="BY160" s="80" t="str">
        <f>IF(OR($A160="",NOT(ISNUMBER($G160))),"",IF(AND($F160&lt;=BY$6,$G160&gt;=BY$5),IF(BY$5&gt;$N160,5,$K160)*10+IF(AND($F160&gt;=BY$5,$F160&lt;=BY$6),IF(AND($G160&gt;=BY$5,$G160&lt;=BY$6),5,IF($L160=1,2,1)),IF(AND($G160&gt;=BY$5,$G160&lt;=BY$6),IF($M160&gt;0,4,3),0)),IF(AND($D160&lt;=BY$6,$E160&gt;=BY$5),60,0)))</f>
        <v/>
      </c>
      <c r="BZ160" s="80" t="str">
        <f>IF(OR($A160="",NOT(ISNUMBER($G160))),"",IF(AND($F160&lt;=BZ$6,$G160&gt;=BZ$5),IF(BZ$5&gt;$N160,5,$K160)*10+IF(AND($F160&gt;=BZ$5,$F160&lt;=BZ$6),IF(AND($G160&gt;=BZ$5,$G160&lt;=BZ$6),5,IF($L160=1,2,1)),IF(AND($G160&gt;=BZ$5,$G160&lt;=BZ$6),IF($M160&gt;0,4,3),0)),IF(AND($D160&lt;=BZ$6,$E160&gt;=BZ$5),60,0)))</f>
        <v/>
      </c>
      <c r="CA160" s="80" t="str">
        <f>IF(OR($A160="",NOT(ISNUMBER($G160))),"",IF(AND($F160&lt;=CA$6,$G160&gt;=CA$5),IF(CA$5&gt;$N160,5,$K160)*10+IF(AND($F160&gt;=CA$5,$F160&lt;=CA$6),IF(AND($G160&gt;=CA$5,$G160&lt;=CA$6),5,IF($L160=1,2,1)),IF(AND($G160&gt;=CA$5,$G160&lt;=CA$6),IF($M160&gt;0,4,3),0)),IF(AND($D160&lt;=CA$6,$E160&gt;=CA$5),60,0)))</f>
        <v/>
      </c>
      <c r="CB160" s="80" t="str">
        <f>IF(OR($A160="",NOT(ISNUMBER($G160))),"",IF(AND($F160&lt;=CB$6,$G160&gt;=CB$5),IF(CB$5&gt;$N160,5,$K160)*10+IF(AND($F160&gt;=CB$5,$F160&lt;=CB$6),IF(AND($G160&gt;=CB$5,$G160&lt;=CB$6),5,IF($L160=1,2,1)),IF(AND($G160&gt;=CB$5,$G160&lt;=CB$6),IF($M160&gt;0,4,3),0)),IF(AND($D160&lt;=CB$6,$E160&gt;=CB$5),60,0)))</f>
        <v/>
      </c>
      <c r="CC160" s="80" t="str">
        <f>IF(OR($A160="",NOT(ISNUMBER($G160))),"",IF(AND($F160&lt;=CC$6,$G160&gt;=CC$5),IF(CC$5&gt;$N160,5,$K160)*10+IF(AND($F160&gt;=CC$5,$F160&lt;=CC$6),IF(AND($G160&gt;=CC$5,$G160&lt;=CC$6),5,IF($L160=1,2,1)),IF(AND($G160&gt;=CC$5,$G160&lt;=CC$6),IF($M160&gt;0,4,3),0)),IF(AND($D160&lt;=CC$6,$E160&gt;=CC$5),60,0)))</f>
        <v/>
      </c>
      <c r="CD160" s="80" t="str">
        <f>IF(OR($A160="",NOT(ISNUMBER($G160))),"",IF(AND($F160&lt;=CD$6,$G160&gt;=CD$5),IF(CD$5&gt;$N160,5,$K160)*10+IF(AND($F160&gt;=CD$5,$F160&lt;=CD$6),IF(AND($G160&gt;=CD$5,$G160&lt;=CD$6),5,IF($L160=1,2,1)),IF(AND($G160&gt;=CD$5,$G160&lt;=CD$6),IF($M160&gt;0,4,3),0)),IF(AND($D160&lt;=CD$6,$E160&gt;=CD$5),60,0)))</f>
        <v/>
      </c>
      <c r="CE160" s="80" t="str">
        <f>IF(OR($A160="",NOT(ISNUMBER($G160))),"",IF(AND($F160&lt;=CE$6,$G160&gt;=CE$5),IF(CE$5&gt;$N160,5,$K160)*10+IF(AND($F160&gt;=CE$5,$F160&lt;=CE$6),IF(AND($G160&gt;=CE$5,$G160&lt;=CE$6),5,IF($L160=1,2,1)),IF(AND($G160&gt;=CE$5,$G160&lt;=CE$6),IF($M160&gt;0,4,3),0)),IF(AND($D160&lt;=CE$6,$E160&gt;=CE$5),60,0)))</f>
        <v/>
      </c>
      <c r="CF160" s="80" t="str">
        <f>IF(OR($A160="",NOT(ISNUMBER($G160))),"",IF(AND($F160&lt;=CF$6,$G160&gt;=CF$5),IF(CF$5&gt;$N160,5,$K160)*10+IF(AND($F160&gt;=CF$5,$F160&lt;=CF$6),IF(AND($G160&gt;=CF$5,$G160&lt;=CF$6),5,IF($L160=1,2,1)),IF(AND($G160&gt;=CF$5,$G160&lt;=CF$6),IF($M160&gt;0,4,3),0)),IF(AND($D160&lt;=CF$6,$E160&gt;=CF$5),60,0)))</f>
        <v/>
      </c>
      <c r="CG160" s="80" t="str">
        <f>IF(OR($A160="",NOT(ISNUMBER($G160))),"",IF(AND($F160&lt;=CG$6,$G160&gt;=CG$5),IF(CG$5&gt;$N160,5,$K160)*10+IF(AND($F160&gt;=CG$5,$F160&lt;=CG$6),IF(AND($G160&gt;=CG$5,$G160&lt;=CG$6),5,IF($L160=1,2,1)),IF(AND($G160&gt;=CG$5,$G160&lt;=CG$6),IF($M160&gt;0,4,3),0)),IF(AND($D160&lt;=CG$6,$E160&gt;=CG$5),60,0)))</f>
        <v/>
      </c>
      <c r="CH160" s="80" t="str">
        <f>IF(OR($A160="",NOT(ISNUMBER($G160))),"",IF(AND($F160&lt;=CH$6,$G160&gt;=CH$5),IF(CH$5&gt;$N160,5,$K160)*10+IF(AND($F160&gt;=CH$5,$F160&lt;=CH$6),IF(AND($G160&gt;=CH$5,$G160&lt;=CH$6),5,IF($L160=1,2,1)),IF(AND($G160&gt;=CH$5,$G160&lt;=CH$6),IF($M160&gt;0,4,3),0)),IF(AND($D160&lt;=CH$6,$E160&gt;=CH$5),60,0)))</f>
        <v/>
      </c>
      <c r="CI160" s="80" t="str">
        <f>IF(OR($A160="",NOT(ISNUMBER($G160))),"",IF(AND($F160&lt;=CI$6,$G160&gt;=CI$5),IF(CI$5&gt;$N160,5,$K160)*10+IF(AND($F160&gt;=CI$5,$F160&lt;=CI$6),IF(AND($G160&gt;=CI$5,$G160&lt;=CI$6),5,IF($L160=1,2,1)),IF(AND($G160&gt;=CI$5,$G160&lt;=CI$6),IF($M160&gt;0,4,3),0)),IF(AND($D160&lt;=CI$6,$E160&gt;=CI$5),60,0)))</f>
        <v/>
      </c>
      <c r="CJ160" s="80" t="str">
        <f>IF(OR($A160="",NOT(ISNUMBER($G160))),"",IF(AND($F160&lt;=CJ$6,$G160&gt;=CJ$5),IF(CJ$5&gt;$N160,5,$K160)*10+IF(AND($F160&gt;=CJ$5,$F160&lt;=CJ$6),IF(AND($G160&gt;=CJ$5,$G160&lt;=CJ$6),5,IF($L160=1,2,1)),IF(AND($G160&gt;=CJ$5,$G160&lt;=CJ$6),IF($M160&gt;0,4,3),0)),IF(AND($D160&lt;=CJ$6,$E160&gt;=CJ$5),60,0)))</f>
        <v/>
      </c>
      <c r="CK160" s="80" t="str">
        <f>IF(OR($A160="",NOT(ISNUMBER($G160))),"",IF(AND($F160&lt;=CK$6,$G160&gt;=CK$5),IF(CK$5&gt;$N160,5,$K160)*10+IF(AND($F160&gt;=CK$5,$F160&lt;=CK$6),IF(AND($G160&gt;=CK$5,$G160&lt;=CK$6),5,IF($L160=1,2,1)),IF(AND($G160&gt;=CK$5,$G160&lt;=CK$6),IF($M160&gt;0,4,3),0)),IF(AND($D160&lt;=CK$6,$E160&gt;=CK$5),60,0)))</f>
        <v/>
      </c>
      <c r="CL160" s="80" t="str">
        <f>IF(OR($A160="",NOT(ISNUMBER($G160))),"",IF(AND($F160&lt;=CL$6,$G160&gt;=CL$5),IF(CL$5&gt;$N160,5,$K160)*10+IF(AND($F160&gt;=CL$5,$F160&lt;=CL$6),IF(AND($G160&gt;=CL$5,$G160&lt;=CL$6),5,IF($L160=1,2,1)),IF(AND($G160&gt;=CL$5,$G160&lt;=CL$6),IF($M160&gt;0,4,3),0)),IF(AND($D160&lt;=CL$6,$E160&gt;=CL$5),60,0)))</f>
        <v/>
      </c>
      <c r="CM160" s="80" t="str">
        <f>IF(OR($A160="",NOT(ISNUMBER($G160))),"",IF(AND($F160&lt;=CM$6,$G160&gt;=CM$5),IF(CM$5&gt;$N160,5,$K160)*10+IF(AND($F160&gt;=CM$5,$F160&lt;=CM$6),IF(AND($G160&gt;=CM$5,$G160&lt;=CM$6),5,IF($L160=1,2,1)),IF(AND($G160&gt;=CM$5,$G160&lt;=CM$6),IF($M160&gt;0,4,3),0)),IF(AND($D160&lt;=CM$6,$E160&gt;=CM$5),60,0)))</f>
        <v/>
      </c>
      <c r="CN160" s="80" t="str">
        <f>IF(OR($A160="",NOT(ISNUMBER($G160))),"",IF(AND($F160&lt;=CN$6,$G160&gt;=CN$5),IF(CN$5&gt;$N160,5,$K160)*10+IF(AND($F160&gt;=CN$5,$F160&lt;=CN$6),IF(AND($G160&gt;=CN$5,$G160&lt;=CN$6),5,IF($L160=1,2,1)),IF(AND($G160&gt;=CN$5,$G160&lt;=CN$6),IF($M160&gt;0,4,3),0)),IF(AND($D160&lt;=CN$6,$E160&gt;=CN$5),60,0)))</f>
        <v/>
      </c>
      <c r="CO160" s="80" t="str">
        <f>IF(OR($A160="",NOT(ISNUMBER($G160))),"",IF(AND($F160&lt;=CO$6,$G160&gt;=CO$5),IF(CO$5&gt;$N160,5,$K160)*10+IF(AND($F160&gt;=CO$5,$F160&lt;=CO$6),IF(AND($G160&gt;=CO$5,$G160&lt;=CO$6),5,IF($L160=1,2,1)),IF(AND($G160&gt;=CO$5,$G160&lt;=CO$6),IF($M160&gt;0,4,3),0)),IF(AND($D160&lt;=CO$6,$E160&gt;=CO$5),60,0)))</f>
        <v/>
      </c>
      <c r="CP160" s="80" t="str">
        <f>IF(OR($A160="",NOT(ISNUMBER($G160))),"",IF(AND($F160&lt;=CP$6,$G160&gt;=CP$5),IF(CP$5&gt;$N160,5,$K160)*10+IF(AND($F160&gt;=CP$5,$F160&lt;=CP$6),IF(AND($G160&gt;=CP$5,$G160&lt;=CP$6),5,IF($L160=1,2,1)),IF(AND($G160&gt;=CP$5,$G160&lt;=CP$6),IF($M160&gt;0,4,3),0)),IF(AND($D160&lt;=CP$6,$E160&gt;=CP$5),60,0)))</f>
        <v/>
      </c>
      <c r="CQ160" s="80" t="str">
        <f>IF(OR($A160="",NOT(ISNUMBER($G160))),"",IF(AND($F160&lt;=CQ$6,$G160&gt;=CQ$5),IF(CQ$5&gt;$N160,5,$K160)*10+IF(AND($F160&gt;=CQ$5,$F160&lt;=CQ$6),IF(AND($G160&gt;=CQ$5,$G160&lt;=CQ$6),5,IF($L160=1,2,1)),IF(AND($G160&gt;=CQ$5,$G160&lt;=CQ$6),IF($M160&gt;0,4,3),0)),IF(AND($D160&lt;=CQ$6,$E160&gt;=CQ$5),60,0)))</f>
        <v/>
      </c>
      <c r="CR160" s="80" t="str">
        <f>IF(OR($A160="",NOT(ISNUMBER($G160))),"",IF(AND($F160&lt;=CR$6,$G160&gt;=CR$5),IF(CR$5&gt;$N160,5,$K160)*10+IF(AND($F160&gt;=CR$5,$F160&lt;=CR$6),IF(AND($G160&gt;=CR$5,$G160&lt;=CR$6),5,IF($L160=1,2,1)),IF(AND($G160&gt;=CR$5,$G160&lt;=CR$6),IF($M160&gt;0,4,3),0)),IF(AND($D160&lt;=CR$6,$E160&gt;=CR$5),60,0)))</f>
        <v/>
      </c>
      <c r="CS160" s="80" t="str">
        <f>IF(OR($A160="",NOT(ISNUMBER($G160))),"",IF(AND($F160&lt;=CS$6,$G160&gt;=CS$5),IF(CS$5&gt;$N160,5,$K160)*10+IF(AND($F160&gt;=CS$5,$F160&lt;=CS$6),IF(AND($G160&gt;=CS$5,$G160&lt;=CS$6),5,IF($L160=1,2,1)),IF(AND($G160&gt;=CS$5,$G160&lt;=CS$6),IF($M160&gt;0,4,3),0)),IF(AND($D160&lt;=CS$6,$E160&gt;=CS$5),60,0)))</f>
        <v/>
      </c>
      <c r="CT160" s="80" t="str">
        <f>IF(OR($A160="",NOT(ISNUMBER($G160))),"",IF(AND($F160&lt;=CT$6,$G160&gt;=CT$5),IF(CT$5&gt;$N160,5,$K160)*10+IF(AND($F160&gt;=CT$5,$F160&lt;=CT$6),IF(AND($G160&gt;=CT$5,$G160&lt;=CT$6),5,IF($L160=1,2,1)),IF(AND($G160&gt;=CT$5,$G160&lt;=CT$6),IF($M160&gt;0,4,3),0)),IF(AND($D160&lt;=CT$6,$E160&gt;=CT$5),60,0)))</f>
        <v/>
      </c>
      <c r="CU160" s="80" t="str">
        <f>IF(OR($A160="",NOT(ISNUMBER($G160))),"",IF(AND($F160&lt;=CU$6,$G160&gt;=CU$5),IF(CU$5&gt;$N160,5,$K160)*10+IF(AND($F160&gt;=CU$5,$F160&lt;=CU$6),IF(AND($G160&gt;=CU$5,$G160&lt;=CU$6),5,IF($L160=1,2,1)),IF(AND($G160&gt;=CU$5,$G160&lt;=CU$6),IF($M160&gt;0,4,3),0)),IF(AND($D160&lt;=CU$6,$E160&gt;=CU$5),60,0)))</f>
        <v/>
      </c>
      <c r="CV160" s="80" t="str">
        <f>IF(OR($A160="",NOT(ISNUMBER($G160))),"",IF(AND($F160&lt;=CV$6,$G160&gt;=CV$5),IF(CV$5&gt;$N160,5,$K160)*10+IF(AND($F160&gt;=CV$5,$F160&lt;=CV$6),IF(AND($G160&gt;=CV$5,$G160&lt;=CV$6),5,IF($L160=1,2,1)),IF(AND($G160&gt;=CV$5,$G160&lt;=CV$6),IF($M160&gt;0,4,3),0)),IF(AND($D160&lt;=CV$6,$E160&gt;=CV$5),60,0)))</f>
        <v/>
      </c>
      <c r="CW160" s="80" t="str">
        <f>IF(OR($A160="",NOT(ISNUMBER($G160))),"",IF(AND($F160&lt;=CW$6,$G160&gt;=CW$5),IF(CW$5&gt;$N160,5,$K160)*10+IF(AND($F160&gt;=CW$5,$F160&lt;=CW$6),IF(AND($G160&gt;=CW$5,$G160&lt;=CW$6),5,IF($L160=1,2,1)),IF(AND($G160&gt;=CW$5,$G160&lt;=CW$6),IF($M160&gt;0,4,3),0)),IF(AND($D160&lt;=CW$6,$E160&gt;=CW$5),60,0)))</f>
        <v/>
      </c>
      <c r="CX160" s="80" t="str">
        <f>IF(OR($A160="",NOT(ISNUMBER($G160))),"",IF(AND($F160&lt;=CX$6,$G160&gt;=CX$5),IF(CX$5&gt;$N160,5,$K160)*10+IF(AND($F160&gt;=CX$5,$F160&lt;=CX$6),IF(AND($G160&gt;=CX$5,$G160&lt;=CX$6),5,IF($L160=1,2,1)),IF(AND($G160&gt;=CX$5,$G160&lt;=CX$6),IF($M160&gt;0,4,3),0)),IF(AND($D160&lt;=CX$6,$E160&gt;=CX$5),60,0)))</f>
        <v/>
      </c>
      <c r="CY160" s="80" t="str">
        <f>IF(OR($A160="",NOT(ISNUMBER($G160))),"",IF(AND($F160&lt;=CY$6,$G160&gt;=CY$5),IF(CY$5&gt;$N160,5,$K160)*10+IF(AND($F160&gt;=CY$5,$F160&lt;=CY$6),IF(AND($G160&gt;=CY$5,$G160&lt;=CY$6),5,IF($L160=1,2,1)),IF(AND($G160&gt;=CY$5,$G160&lt;=CY$6),IF($M160&gt;0,4,3),0)),IF(AND($D160&lt;=CY$6,$E160&gt;=CY$5),60,0)))</f>
        <v/>
      </c>
      <c r="CZ160" s="80" t="str">
        <f>IF(OR($A160="",NOT(ISNUMBER($G160))),"",IF(AND($F160&lt;=CZ$6,$G160&gt;=CZ$5),IF(CZ$5&gt;$N160,5,$K160)*10+IF(AND($F160&gt;=CZ$5,$F160&lt;=CZ$6),IF(AND($G160&gt;=CZ$5,$G160&lt;=CZ$6),5,IF($L160=1,2,1)),IF(AND($G160&gt;=CZ$5,$G160&lt;=CZ$6),IF($M160&gt;0,4,3),0)),IF(AND($D160&lt;=CZ$6,$E160&gt;=CZ$5),60,0)))</f>
        <v/>
      </c>
      <c r="DA160" s="80" t="str">
        <f>IF(OR($A160="",NOT(ISNUMBER($G160))),"",IF(AND($F160&lt;=DA$6,$G160&gt;=DA$5),IF(DA$5&gt;$N160,5,$K160)*10+IF(AND($F160&gt;=DA$5,$F160&lt;=DA$6),IF(AND($G160&gt;=DA$5,$G160&lt;=DA$6),5,IF($L160=1,2,1)),IF(AND($G160&gt;=DA$5,$G160&lt;=DA$6),IF($M160&gt;0,4,3),0)),IF(AND($D160&lt;=DA$6,$E160&gt;=DA$5),60,0)))</f>
        <v/>
      </c>
      <c r="DB160" s="80" t="str">
        <f>IF(OR($A160="",NOT(ISNUMBER($G160))),"",IF(AND($F160&lt;=DB$6,$G160&gt;=DB$5),IF(DB$5&gt;$N160,5,$K160)*10+IF(AND($F160&gt;=DB$5,$F160&lt;=DB$6),IF(AND($G160&gt;=DB$5,$G160&lt;=DB$6),5,IF($L160=1,2,1)),IF(AND($G160&gt;=DB$5,$G160&lt;=DB$6),IF($M160&gt;0,4,3),0)),IF(AND($D160&lt;=DB$6,$E160&gt;=DB$5),60,0)))</f>
        <v/>
      </c>
      <c r="DC160" s="80" t="str">
        <f>IF(OR($A160="",NOT(ISNUMBER($G160))),"",IF(AND($F160&lt;=DC$6,$G160&gt;=DC$5),IF(DC$5&gt;$N160,5,$K160)*10+IF(AND($F160&gt;=DC$5,$F160&lt;=DC$6),IF(AND($G160&gt;=DC$5,$G160&lt;=DC$6),5,IF($L160=1,2,1)),IF(AND($G160&gt;=DC$5,$G160&lt;=DC$6),IF($M160&gt;0,4,3),0)),IF(AND($D160&lt;=DC$6,$E160&gt;=DC$5),60,0)))</f>
        <v/>
      </c>
      <c r="DD160" s="80" t="str">
        <f>IF(OR($A160="",NOT(ISNUMBER($G160))),"",IF(AND($F160&lt;=DD$6,$G160&gt;=DD$5),IF(DD$5&gt;$N160,5,$K160)*10+IF(AND($F160&gt;=DD$5,$F160&lt;=DD$6),IF(AND($G160&gt;=DD$5,$G160&lt;=DD$6),5,IF($L160=1,2,1)),IF(AND($G160&gt;=DD$5,$G160&lt;=DD$6),IF($M160&gt;0,4,3),0)),IF(AND($D160&lt;=DD$6,$E160&gt;=DD$5),60,0)))</f>
        <v/>
      </c>
      <c r="DE160" s="80" t="str">
        <f>IF(OR($A160="",NOT(ISNUMBER($G160))),"",IF(AND($F160&lt;=DE$6,$G160&gt;=DE$5),IF(DE$5&gt;$N160,5,$K160)*10+IF(AND($F160&gt;=DE$5,$F160&lt;=DE$6),IF(AND($G160&gt;=DE$5,$G160&lt;=DE$6),5,IF($L160=1,2,1)),IF(AND($G160&gt;=DE$5,$G160&lt;=DE$6),IF($M160&gt;0,4,3),0)),IF(AND($D160&lt;=DE$6,$E160&gt;=DE$5),60,0)))</f>
        <v/>
      </c>
      <c r="DF160" s="80" t="str">
        <f>IF(OR($A160="",NOT(ISNUMBER($G160))),"",IF(AND($F160&lt;=DF$6,$G160&gt;=DF$5),IF(DF$5&gt;$N160,5,$K160)*10+IF(AND($F160&gt;=DF$5,$F160&lt;=DF$6),IF(AND($G160&gt;=DF$5,$G160&lt;=DF$6),5,IF($L160=1,2,1)),IF(AND($G160&gt;=DF$5,$G160&lt;=DF$6),IF($M160&gt;0,4,3),0)),IF(AND($D160&lt;=DF$6,$E160&gt;=DF$5),60,0)))</f>
        <v/>
      </c>
      <c r="DG160" s="80" t="str">
        <f>IF(OR($A160="",NOT(ISNUMBER($G160))),"",IF(AND($F160&lt;=DG$6,$G160&gt;=DG$5),IF(DG$5&gt;$N160,5,$K160)*10+IF(AND($F160&gt;=DG$5,$F160&lt;=DG$6),IF(AND($G160&gt;=DG$5,$G160&lt;=DG$6),5,IF($L160=1,2,1)),IF(AND($G160&gt;=DG$5,$G160&lt;=DG$6),IF($M160&gt;0,4,3),0)),IF(AND($D160&lt;=DG$6,$E160&gt;=DG$5),60,0)))</f>
        <v/>
      </c>
      <c r="DH160" s="80" t="str">
        <f>IF(OR($A160="",NOT(ISNUMBER($G160))),"",IF(AND($F160&lt;=DH$6,$G160&gt;=DH$5),IF(DH$5&gt;$N160,5,$K160)*10+IF(AND($F160&gt;=DH$5,$F160&lt;=DH$6),IF(AND($G160&gt;=DH$5,$G160&lt;=DH$6),5,IF($L160=1,2,1)),IF(AND($G160&gt;=DH$5,$G160&lt;=DH$6),IF($M160&gt;0,4,3),0)),IF(AND($D160&lt;=DH$6,$E160&gt;=DH$5),60,0)))</f>
        <v/>
      </c>
      <c r="DI160" s="80" t="str">
        <f>IF(OR($A160="",NOT(ISNUMBER($G160))),"",IF(AND($F160&lt;=DI$6,$G160&gt;=DI$5),IF(DI$5&gt;$N160,5,$K160)*10+IF(AND($F160&gt;=DI$5,$F160&lt;=DI$6),IF(AND($G160&gt;=DI$5,$G160&lt;=DI$6),5,IF($L160=1,2,1)),IF(AND($G160&gt;=DI$5,$G160&lt;=DI$6),IF($M160&gt;0,4,3),0)),IF(AND($D160&lt;=DI$6,$E160&gt;=DI$5),60,0)))</f>
        <v/>
      </c>
      <c r="DJ160" s="80" t="str">
        <f>IF(OR($A160="",NOT(ISNUMBER($G160))),"",IF(AND($F160&lt;=DJ$6,$G160&gt;=DJ$5),IF(DJ$5&gt;$N160,5,$K160)*10+IF(AND($F160&gt;=DJ$5,$F160&lt;=DJ$6),IF(AND($G160&gt;=DJ$5,$G160&lt;=DJ$6),5,IF($L160=1,2,1)),IF(AND($G160&gt;=DJ$5,$G160&lt;=DJ$6),IF($M160&gt;0,4,3),0)),IF(AND($D160&lt;=DJ$6,$E160&gt;=DJ$5),60,0)))</f>
        <v/>
      </c>
      <c r="DK160" s="80" t="str">
        <f>IF(OR($A160="",NOT(ISNUMBER($G160))),"",IF(AND($F160&lt;=DK$6,$G160&gt;=DK$5),IF(DK$5&gt;$N160,5,$K160)*10+IF(AND($F160&gt;=DK$5,$F160&lt;=DK$6),IF(AND($G160&gt;=DK$5,$G160&lt;=DK$6),5,IF($L160=1,2,1)),IF(AND($G160&gt;=DK$5,$G160&lt;=DK$6),IF($M160&gt;0,4,3),0)),IF(AND($D160&lt;=DK$6,$E160&gt;=DK$5),60,0)))</f>
        <v/>
      </c>
      <c r="DL160" s="80" t="str">
        <f>IF(OR($A160="",NOT(ISNUMBER($G160))),"",IF(AND($F160&lt;=DL$6,$G160&gt;=DL$5),IF(DL$5&gt;$N160,5,$K160)*10+IF(AND($F160&gt;=DL$5,$F160&lt;=DL$6),IF(AND($G160&gt;=DL$5,$G160&lt;=DL$6),5,IF($L160=1,2,1)),IF(AND($G160&gt;=DL$5,$G160&lt;=DL$6),IF($M160&gt;0,4,3),0)),IF(AND($D160&lt;=DL$6,$E160&gt;=DL$5),60,0)))</f>
        <v/>
      </c>
      <c r="DM160" s="80" t="str">
        <f>IF(OR($A160="",NOT(ISNUMBER($G160))),"",IF(AND($F160&lt;=DM$6,$G160&gt;=DM$5),IF(DM$5&gt;$N160,5,$K160)*10+IF(AND($F160&gt;=DM$5,$F160&lt;=DM$6),IF(AND($G160&gt;=DM$5,$G160&lt;=DM$6),5,IF($L160=1,2,1)),IF(AND($G160&gt;=DM$5,$G160&lt;=DM$6),IF($M160&gt;0,4,3),0)),IF(AND($D160&lt;=DM$6,$E160&gt;=DM$5),60,0)))</f>
        <v/>
      </c>
      <c r="DN160" s="80" t="str">
        <f>IF(OR($A160="",NOT(ISNUMBER($G160))),"",IF(AND($F160&lt;=DN$6,$G160&gt;=DN$5),IF(DN$5&gt;$N160,5,$K160)*10+IF(AND($F160&gt;=DN$5,$F160&lt;=DN$6),IF(AND($G160&gt;=DN$5,$G160&lt;=DN$6),5,IF($L160=1,2,1)),IF(AND($G160&gt;=DN$5,$G160&lt;=DN$6),IF($M160&gt;0,4,3),0)),IF(AND($D160&lt;=DN$6,$E160&gt;=DN$5),60,0)))</f>
        <v/>
      </c>
      <c r="DO160" s="80" t="str">
        <f>IF(OR($A160="",NOT(ISNUMBER($G160))),"",IF(AND($F160&lt;=DO$6,$G160&gt;=DO$5),IF(DO$5&gt;$N160,5,$K160)*10+IF(AND($F160&gt;=DO$5,$F160&lt;=DO$6),IF(AND($G160&gt;=DO$5,$G160&lt;=DO$6),5,IF($L160=1,2,1)),IF(AND($G160&gt;=DO$5,$G160&lt;=DO$6),IF($M160&gt;0,4,3),0)),IF(AND($D160&lt;=DO$6,$E160&gt;=DO$5),60,0)))</f>
        <v/>
      </c>
      <c r="DP160" s="80" t="str">
        <f>IF(OR($A160="",NOT(ISNUMBER($G160))),"",IF(AND($F160&lt;=DP$6,$G160&gt;=DP$5),IF(DP$5&gt;$N160,5,$K160)*10+IF(AND($F160&gt;=DP$5,$F160&lt;=DP$6),IF(AND($G160&gt;=DP$5,$G160&lt;=DP$6),5,IF($L160=1,2,1)),IF(AND($G160&gt;=DP$5,$G160&lt;=DP$6),IF($M160&gt;0,4,3),0)),IF(AND($D160&lt;=DP$6,$E160&gt;=DP$5),60,0)))</f>
        <v/>
      </c>
      <c r="DQ160" s="80" t="str">
        <f>IF(OR($A160="",NOT(ISNUMBER($G160))),"",IF(AND($F160&lt;=DQ$6,$G160&gt;=DQ$5),IF(DQ$5&gt;$N160,5,$K160)*10+IF(AND($F160&gt;=DQ$5,$F160&lt;=DQ$6),IF(AND($G160&gt;=DQ$5,$G160&lt;=DQ$6),5,IF($L160=1,2,1)),IF(AND($G160&gt;=DQ$5,$G160&lt;=DQ$6),IF($M160&gt;0,4,3),0)),IF(AND($D160&lt;=DQ$6,$E160&gt;=DQ$5),60,0)))</f>
        <v/>
      </c>
      <c r="DR160" s="80" t="str">
        <f>IF(OR($A160="",NOT(ISNUMBER($G160))),"",IF(AND($F160&lt;=DR$6,$G160&gt;=DR$5),IF(DR$5&gt;$N160,5,$K160)*10+IF(AND($F160&gt;=DR$5,$F160&lt;=DR$6),IF(AND($G160&gt;=DR$5,$G160&lt;=DR$6),5,IF($L160=1,2,1)),IF(AND($G160&gt;=DR$5,$G160&lt;=DR$6),IF($M160&gt;0,4,3),0)),IF(AND($D160&lt;=DR$6,$E160&gt;=DR$5),60,0)))</f>
        <v/>
      </c>
      <c r="DS160" s="80" t="str">
        <f>IF(OR($A160="",NOT(ISNUMBER($G160))),"",IF(AND($F160&lt;=DS$6,$G160&gt;=DS$5),IF(DS$5&gt;$N160,5,$K160)*10+IF(AND($F160&gt;=DS$5,$F160&lt;=DS$6),IF(AND($G160&gt;=DS$5,$G160&lt;=DS$6),5,IF($L160=1,2,1)),IF(AND($G160&gt;=DS$5,$G160&lt;=DS$6),IF($M160&gt;0,4,3),0)),IF(AND($D160&lt;=DS$6,$E160&gt;=DS$5),60,0)))</f>
        <v/>
      </c>
      <c r="DT160" s="80" t="str">
        <f>IF(OR($A160="",NOT(ISNUMBER($G160))),"",IF(AND($F160&lt;=DT$6,$G160&gt;=DT$5),IF(DT$5&gt;$N160,5,$K160)*10+IF(AND($F160&gt;=DT$5,$F160&lt;=DT$6),IF(AND($G160&gt;=DT$5,$G160&lt;=DT$6),5,IF($L160=1,2,1)),IF(AND($G160&gt;=DT$5,$G160&lt;=DT$6),IF($M160&gt;0,4,3),0)),IF(AND($D160&lt;=DT$6,$E160&gt;=DT$5),60,0)))</f>
        <v/>
      </c>
      <c r="DU160" s="80" t="str">
        <f>IF(OR($A160="",NOT(ISNUMBER($G160))),"",IF(AND($F160&lt;=DU$6,$G160&gt;=DU$5),IF(DU$5&gt;$N160,5,$K160)*10+IF(AND($F160&gt;=DU$5,$F160&lt;=DU$6),IF(AND($G160&gt;=DU$5,$G160&lt;=DU$6),5,IF($L160=1,2,1)),IF(AND($G160&gt;=DU$5,$G160&lt;=DU$6),IF($M160&gt;0,4,3),0)),IF(AND($D160&lt;=DU$6,$E160&gt;=DU$5),60,0)))</f>
        <v/>
      </c>
      <c r="DV160" s="80" t="str">
        <f>IF(OR($A160="",NOT(ISNUMBER($G160))),"",IF(AND($F160&lt;=DV$6,$G160&gt;=DV$5),IF(DV$5&gt;$N160,5,$K160)*10+IF(AND($F160&gt;=DV$5,$F160&lt;=DV$6),IF(AND($G160&gt;=DV$5,$G160&lt;=DV$6),5,IF($L160=1,2,1)),IF(AND($G160&gt;=DV$5,$G160&lt;=DV$6),IF($M160&gt;0,4,3),0)),IF(AND($D160&lt;=DV$6,$E160&gt;=DV$5),60,0)))</f>
        <v/>
      </c>
      <c r="DW160" s="80" t="str">
        <f>IF(OR($A160="",NOT(ISNUMBER($G160))),"",IF(AND($F160&lt;=DW$6,$G160&gt;=DW$5),IF(DW$5&gt;$N160,5,$K160)*10+IF(AND($F160&gt;=DW$5,$F160&lt;=DW$6),IF(AND($G160&gt;=DW$5,$G160&lt;=DW$6),5,IF($L160=1,2,1)),IF(AND($G160&gt;=DW$5,$G160&lt;=DW$6),IF($M160&gt;0,4,3),0)),IF(AND($D160&lt;=DW$6,$E160&gt;=DW$5),60,0)))</f>
        <v/>
      </c>
      <c r="DX160" s="80" t="str">
        <f>IF(OR($A160="",NOT(ISNUMBER($G160))),"",IF(AND($F160&lt;=DX$6,$G160&gt;=DX$5),IF(DX$5&gt;$N160,5,$K160)*10+IF(AND($F160&gt;=DX$5,$F160&lt;=DX$6),IF(AND($G160&gt;=DX$5,$G160&lt;=DX$6),5,IF($L160=1,2,1)),IF(AND($G160&gt;=DX$5,$G160&lt;=DX$6),IF($M160&gt;0,4,3),0)),IF(AND($D160&lt;=DX$6,$E160&gt;=DX$5),60,0)))</f>
        <v/>
      </c>
      <c r="DY160" s="80" t="str">
        <f>IF(OR($A160="",NOT(ISNUMBER($G160))),"",IF(AND($F160&lt;=DY$6,$G160&gt;=DY$5),IF(DY$5&gt;$N160,5,$K160)*10+IF(AND($F160&gt;=DY$5,$F160&lt;=DY$6),IF(AND($G160&gt;=DY$5,$G160&lt;=DY$6),5,IF($L160=1,2,1)),IF(AND($G160&gt;=DY$5,$G160&lt;=DY$6),IF($M160&gt;0,4,3),0)),IF(AND($D160&lt;=DY$6,$E160&gt;=DY$5),60,0)))</f>
        <v/>
      </c>
      <c r="DZ160" s="80" t="str">
        <f>IF(OR($A160="",NOT(ISNUMBER($G160))),"",IF(AND($F160&lt;=DZ$6,$G160&gt;=DZ$5),IF(DZ$5&gt;$N160,5,$K160)*10+IF(AND($F160&gt;=DZ$5,$F160&lt;=DZ$6),IF(AND($G160&gt;=DZ$5,$G160&lt;=DZ$6),5,IF($L160=1,2,1)),IF(AND($G160&gt;=DZ$5,$G160&lt;=DZ$6),IF($M160&gt;0,4,3),0)),IF(AND($D160&lt;=DZ$6,$E160&gt;=DZ$5),60,0)))</f>
        <v/>
      </c>
      <c r="EA160" s="80" t="str">
        <f>IF(OR($A160="",NOT(ISNUMBER($G160))),"",IF(AND($F160&lt;=EA$6,$G160&gt;=EA$5),IF(EA$5&gt;$N160,5,$K160)*10+IF(AND($F160&gt;=EA$5,$F160&lt;=EA$6),IF(AND($G160&gt;=EA$5,$G160&lt;=EA$6),5,IF($L160=1,2,1)),IF(AND($G160&gt;=EA$5,$G160&lt;=EA$6),IF($M160&gt;0,4,3),0)),IF(AND($D160&lt;=EA$6,$E160&gt;=EA$5),60,0)))</f>
        <v/>
      </c>
      <c r="EB160" s="80" t="str">
        <f>IF(OR($A160="",NOT(ISNUMBER($G160))),"",IF(AND($F160&lt;=EB$6,$G160&gt;=EB$5),IF(EB$5&gt;$N160,5,$K160)*10+IF(AND($F160&gt;=EB$5,$F160&lt;=EB$6),IF(AND($G160&gt;=EB$5,$G160&lt;=EB$6),5,IF($L160=1,2,1)),IF(AND($G160&gt;=EB$5,$G160&lt;=EB$6),IF($M160&gt;0,4,3),0)),IF(AND($D160&lt;=EB$6,$E160&gt;=EB$5),60,0)))</f>
        <v/>
      </c>
      <c r="EC160" s="80" t="str">
        <f>IF(OR($A160="",NOT(ISNUMBER($G160))),"",IF(AND($F160&lt;=EC$6,$G160&gt;=EC$5),IF(EC$5&gt;$N160,5,$K160)*10+IF(AND($F160&gt;=EC$5,$F160&lt;=EC$6),IF(AND($G160&gt;=EC$5,$G160&lt;=EC$6),5,IF($L160=1,2,1)),IF(AND($G160&gt;=EC$5,$G160&lt;=EC$6),IF($M160&gt;0,4,3),0)),IF(AND($D160&lt;=EC$6,$E160&gt;=EC$5),60,0)))</f>
        <v/>
      </c>
      <c r="ED160" s="80" t="str">
        <f>IF(OR($A160="",NOT(ISNUMBER($G160))),"",IF(AND($F160&lt;=ED$6,$G160&gt;=ED$5),IF(ED$5&gt;$N160,5,$K160)*10+IF(AND($F160&gt;=ED$5,$F160&lt;=ED$6),IF(AND($G160&gt;=ED$5,$G160&lt;=ED$6),5,IF($L160=1,2,1)),IF(AND($G160&gt;=ED$5,$G160&lt;=ED$6),IF($M160&gt;0,4,3),0)),IF(AND($D160&lt;=ED$6,$E160&gt;=ED$5),60,0)))</f>
        <v/>
      </c>
    </row>
    <row r="161" ht="18" customHeight="1">
      <c r="A161" s="52" t="str">
        <f>IF(Tasks!$B161="","",Tasks!$A161)</f>
        <v/>
      </c>
      <c r="B161" s="78" t="str">
        <f>IF(Tasks!$B161="","",Tasks!$B161)</f>
        <v/>
      </c>
      <c r="C161" s="25" t="str">
        <f>IF($B161="","",IF(AND(Tasks!$D161="",Tasks!$G161=""),"-",IF(Tasks!$D161="","",Tasks!$D161&amp;IF(OR(Tasks!$E161="",Tasks!$E161="FS"),IF(N(Tasks!$F161)=0,"","FS"),Tasks!$E161)&amp;IF(N(Tasks!$F161)=0,"",IF(Tasks!$F161&gt;0,"+","")&amp;Tasks!$F161))&amp;IF(AND(Tasks!$D161&lt;&gt;"",Tasks!$G161&lt;&gt;""),", ","")&amp;IF(Tasks!$G161="","",Tasks!$G161&amp;IF(OR(Tasks!$H161="",Tasks!$H161="FS"),IF(N(Tasks!$I161)=0,"","FS"),Tasks!$H161)&amp;IF(N(Tasks!$I161)=0,"",IF(Tasks!$I161&gt;0,"+","")&amp;Tasks!$I161))))</f>
        <v/>
      </c>
      <c r="D161" s="51" t="str">
        <f>IF(OR($B161="",Tasks!$Q161=""),"",Tasks!$Q161)</f>
        <v/>
      </c>
      <c r="E161" s="51" t="str">
        <f>IF(OR($B161="",Tasks!$R161=""),"",Tasks!$R161)</f>
        <v/>
      </c>
      <c r="F161" s="51" t="str">
        <f>IF(OR($B161="",Tasks!$S161=""),"",Tasks!$S161)</f>
        <v/>
      </c>
      <c r="G161" s="51" t="str">
        <f>IF(OR($B161="",Tasks!$T161=""),"",Tasks!$T161)</f>
        <v/>
      </c>
      <c r="H161" s="52" t="str">
        <f>IF($B161="","",Tasks!$AE161)</f>
        <v/>
      </c>
      <c r="I161" s="79" t="str">
        <f>IF($B161="","",Tasks!$AF161)</f>
        <v/>
      </c>
      <c r="J161" s="53" t="str">
        <f>IF(OR($B161="",Tasks!$V161=""),"",Tasks!$V161)</f>
        <v/>
      </c>
      <c r="K161" s="52" t="str">
        <f>IF($B161="","",Tasks!$AA161)</f>
        <v/>
      </c>
      <c r="L161" s="52" t="str">
        <f>IF($B161="","",Tasks!$AB161)</f>
        <v/>
      </c>
      <c r="M161" s="52" t="str">
        <f>IF($B161="","",Tasks!$Z161)</f>
        <v/>
      </c>
      <c r="N161" s="52" t="str">
        <f>IF(OR($B161="",Tasks!$AG161=""),"",Tasks!$AG161)</f>
        <v/>
      </c>
      <c r="O161" s="80" t="str">
        <f>IF(OR($A161="",NOT(ISNUMBER($G161))),"",IF(AND($F161&lt;=O$6,$G161&gt;=O$5),IF(O$5&gt;$N161,5,$K161)*10+IF(AND($F161&gt;=O$5,$F161&lt;=O$6),IF(AND($G161&gt;=O$5,$G161&lt;=O$6),5,IF($L161=1,2,1)),IF(AND($G161&gt;=O$5,$G161&lt;=O$6),IF($M161&gt;0,4,3),0)),IF(AND($D161&lt;=O$6,$E161&gt;=O$5),60,0)))</f>
        <v/>
      </c>
      <c r="P161" s="80" t="str">
        <f>IF(OR($A161="",NOT(ISNUMBER($G161))),"",IF(AND($F161&lt;=P$6,$G161&gt;=P$5),IF(P$5&gt;$N161,5,$K161)*10+IF(AND($F161&gt;=P$5,$F161&lt;=P$6),IF(AND($G161&gt;=P$5,$G161&lt;=P$6),5,IF($L161=1,2,1)),IF(AND($G161&gt;=P$5,$G161&lt;=P$6),IF($M161&gt;0,4,3),0)),IF(AND($D161&lt;=P$6,$E161&gt;=P$5),60,0)))</f>
        <v/>
      </c>
      <c r="Q161" s="80" t="str">
        <f>IF(OR($A161="",NOT(ISNUMBER($G161))),"",IF(AND($F161&lt;=Q$6,$G161&gt;=Q$5),IF(Q$5&gt;$N161,5,$K161)*10+IF(AND($F161&gt;=Q$5,$F161&lt;=Q$6),IF(AND($G161&gt;=Q$5,$G161&lt;=Q$6),5,IF($L161=1,2,1)),IF(AND($G161&gt;=Q$5,$G161&lt;=Q$6),IF($M161&gt;0,4,3),0)),IF(AND($D161&lt;=Q$6,$E161&gt;=Q$5),60,0)))</f>
        <v/>
      </c>
      <c r="R161" s="80" t="str">
        <f>IF(OR($A161="",NOT(ISNUMBER($G161))),"",IF(AND($F161&lt;=R$6,$G161&gt;=R$5),IF(R$5&gt;$N161,5,$K161)*10+IF(AND($F161&gt;=R$5,$F161&lt;=R$6),IF(AND($G161&gt;=R$5,$G161&lt;=R$6),5,IF($L161=1,2,1)),IF(AND($G161&gt;=R$5,$G161&lt;=R$6),IF($M161&gt;0,4,3),0)),IF(AND($D161&lt;=R$6,$E161&gt;=R$5),60,0)))</f>
        <v/>
      </c>
      <c r="S161" s="80" t="str">
        <f>IF(OR($A161="",NOT(ISNUMBER($G161))),"",IF(AND($F161&lt;=S$6,$G161&gt;=S$5),IF(S$5&gt;$N161,5,$K161)*10+IF(AND($F161&gt;=S$5,$F161&lt;=S$6),IF(AND($G161&gt;=S$5,$G161&lt;=S$6),5,IF($L161=1,2,1)),IF(AND($G161&gt;=S$5,$G161&lt;=S$6),IF($M161&gt;0,4,3),0)),IF(AND($D161&lt;=S$6,$E161&gt;=S$5),60,0)))</f>
        <v/>
      </c>
      <c r="T161" s="80" t="str">
        <f>IF(OR($A161="",NOT(ISNUMBER($G161))),"",IF(AND($F161&lt;=T$6,$G161&gt;=T$5),IF(T$5&gt;$N161,5,$K161)*10+IF(AND($F161&gt;=T$5,$F161&lt;=T$6),IF(AND($G161&gt;=T$5,$G161&lt;=T$6),5,IF($L161=1,2,1)),IF(AND($G161&gt;=T$5,$G161&lt;=T$6),IF($M161&gt;0,4,3),0)),IF(AND($D161&lt;=T$6,$E161&gt;=T$5),60,0)))</f>
        <v/>
      </c>
      <c r="U161" s="80" t="str">
        <f>IF(OR($A161="",NOT(ISNUMBER($G161))),"",IF(AND($F161&lt;=U$6,$G161&gt;=U$5),IF(U$5&gt;$N161,5,$K161)*10+IF(AND($F161&gt;=U$5,$F161&lt;=U$6),IF(AND($G161&gt;=U$5,$G161&lt;=U$6),5,IF($L161=1,2,1)),IF(AND($G161&gt;=U$5,$G161&lt;=U$6),IF($M161&gt;0,4,3),0)),IF(AND($D161&lt;=U$6,$E161&gt;=U$5),60,0)))</f>
        <v/>
      </c>
      <c r="V161" s="80" t="str">
        <f>IF(OR($A161="",NOT(ISNUMBER($G161))),"",IF(AND($F161&lt;=V$6,$G161&gt;=V$5),IF(V$5&gt;$N161,5,$K161)*10+IF(AND($F161&gt;=V$5,$F161&lt;=V$6),IF(AND($G161&gt;=V$5,$G161&lt;=V$6),5,IF($L161=1,2,1)),IF(AND($G161&gt;=V$5,$G161&lt;=V$6),IF($M161&gt;0,4,3),0)),IF(AND($D161&lt;=V$6,$E161&gt;=V$5),60,0)))</f>
        <v/>
      </c>
      <c r="W161" s="80" t="str">
        <f>IF(OR($A161="",NOT(ISNUMBER($G161))),"",IF(AND($F161&lt;=W$6,$G161&gt;=W$5),IF(W$5&gt;$N161,5,$K161)*10+IF(AND($F161&gt;=W$5,$F161&lt;=W$6),IF(AND($G161&gt;=W$5,$G161&lt;=W$6),5,IF($L161=1,2,1)),IF(AND($G161&gt;=W$5,$G161&lt;=W$6),IF($M161&gt;0,4,3),0)),IF(AND($D161&lt;=W$6,$E161&gt;=W$5),60,0)))</f>
        <v/>
      </c>
      <c r="X161" s="80" t="str">
        <f>IF(OR($A161="",NOT(ISNUMBER($G161))),"",IF(AND($F161&lt;=X$6,$G161&gt;=X$5),IF(X$5&gt;$N161,5,$K161)*10+IF(AND($F161&gt;=X$5,$F161&lt;=X$6),IF(AND($G161&gt;=X$5,$G161&lt;=X$6),5,IF($L161=1,2,1)),IF(AND($G161&gt;=X$5,$G161&lt;=X$6),IF($M161&gt;0,4,3),0)),IF(AND($D161&lt;=X$6,$E161&gt;=X$5),60,0)))</f>
        <v/>
      </c>
      <c r="Y161" s="80" t="str">
        <f>IF(OR($A161="",NOT(ISNUMBER($G161))),"",IF(AND($F161&lt;=Y$6,$G161&gt;=Y$5),IF(Y$5&gt;$N161,5,$K161)*10+IF(AND($F161&gt;=Y$5,$F161&lt;=Y$6),IF(AND($G161&gt;=Y$5,$G161&lt;=Y$6),5,IF($L161=1,2,1)),IF(AND($G161&gt;=Y$5,$G161&lt;=Y$6),IF($M161&gt;0,4,3),0)),IF(AND($D161&lt;=Y$6,$E161&gt;=Y$5),60,0)))</f>
        <v/>
      </c>
      <c r="Z161" s="80" t="str">
        <f>IF(OR($A161="",NOT(ISNUMBER($G161))),"",IF(AND($F161&lt;=Z$6,$G161&gt;=Z$5),IF(Z$5&gt;$N161,5,$K161)*10+IF(AND($F161&gt;=Z$5,$F161&lt;=Z$6),IF(AND($G161&gt;=Z$5,$G161&lt;=Z$6),5,IF($L161=1,2,1)),IF(AND($G161&gt;=Z$5,$G161&lt;=Z$6),IF($M161&gt;0,4,3),0)),IF(AND($D161&lt;=Z$6,$E161&gt;=Z$5),60,0)))</f>
        <v/>
      </c>
      <c r="AA161" s="80" t="str">
        <f>IF(OR($A161="",NOT(ISNUMBER($G161))),"",IF(AND($F161&lt;=AA$6,$G161&gt;=AA$5),IF(AA$5&gt;$N161,5,$K161)*10+IF(AND($F161&gt;=AA$5,$F161&lt;=AA$6),IF(AND($G161&gt;=AA$5,$G161&lt;=AA$6),5,IF($L161=1,2,1)),IF(AND($G161&gt;=AA$5,$G161&lt;=AA$6),IF($M161&gt;0,4,3),0)),IF(AND($D161&lt;=AA$6,$E161&gt;=AA$5),60,0)))</f>
        <v/>
      </c>
      <c r="AB161" s="80" t="str">
        <f>IF(OR($A161="",NOT(ISNUMBER($G161))),"",IF(AND($F161&lt;=AB$6,$G161&gt;=AB$5),IF(AB$5&gt;$N161,5,$K161)*10+IF(AND($F161&gt;=AB$5,$F161&lt;=AB$6),IF(AND($G161&gt;=AB$5,$G161&lt;=AB$6),5,IF($L161=1,2,1)),IF(AND($G161&gt;=AB$5,$G161&lt;=AB$6),IF($M161&gt;0,4,3),0)),IF(AND($D161&lt;=AB$6,$E161&gt;=AB$5),60,0)))</f>
        <v/>
      </c>
      <c r="AC161" s="80" t="str">
        <f>IF(OR($A161="",NOT(ISNUMBER($G161))),"",IF(AND($F161&lt;=AC$6,$G161&gt;=AC$5),IF(AC$5&gt;$N161,5,$K161)*10+IF(AND($F161&gt;=AC$5,$F161&lt;=AC$6),IF(AND($G161&gt;=AC$5,$G161&lt;=AC$6),5,IF($L161=1,2,1)),IF(AND($G161&gt;=AC$5,$G161&lt;=AC$6),IF($M161&gt;0,4,3),0)),IF(AND($D161&lt;=AC$6,$E161&gt;=AC$5),60,0)))</f>
        <v/>
      </c>
      <c r="AD161" s="80" t="str">
        <f>IF(OR($A161="",NOT(ISNUMBER($G161))),"",IF(AND($F161&lt;=AD$6,$G161&gt;=AD$5),IF(AD$5&gt;$N161,5,$K161)*10+IF(AND($F161&gt;=AD$5,$F161&lt;=AD$6),IF(AND($G161&gt;=AD$5,$G161&lt;=AD$6),5,IF($L161=1,2,1)),IF(AND($G161&gt;=AD$5,$G161&lt;=AD$6),IF($M161&gt;0,4,3),0)),IF(AND($D161&lt;=AD$6,$E161&gt;=AD$5),60,0)))</f>
        <v/>
      </c>
      <c r="AE161" s="80" t="str">
        <f>IF(OR($A161="",NOT(ISNUMBER($G161))),"",IF(AND($F161&lt;=AE$6,$G161&gt;=AE$5),IF(AE$5&gt;$N161,5,$K161)*10+IF(AND($F161&gt;=AE$5,$F161&lt;=AE$6),IF(AND($G161&gt;=AE$5,$G161&lt;=AE$6),5,IF($L161=1,2,1)),IF(AND($G161&gt;=AE$5,$G161&lt;=AE$6),IF($M161&gt;0,4,3),0)),IF(AND($D161&lt;=AE$6,$E161&gt;=AE$5),60,0)))</f>
        <v/>
      </c>
      <c r="AF161" s="80" t="str">
        <f>IF(OR($A161="",NOT(ISNUMBER($G161))),"",IF(AND($F161&lt;=AF$6,$G161&gt;=AF$5),IF(AF$5&gt;$N161,5,$K161)*10+IF(AND($F161&gt;=AF$5,$F161&lt;=AF$6),IF(AND($G161&gt;=AF$5,$G161&lt;=AF$6),5,IF($L161=1,2,1)),IF(AND($G161&gt;=AF$5,$G161&lt;=AF$6),IF($M161&gt;0,4,3),0)),IF(AND($D161&lt;=AF$6,$E161&gt;=AF$5),60,0)))</f>
        <v/>
      </c>
      <c r="AG161" s="80" t="str">
        <f>IF(OR($A161="",NOT(ISNUMBER($G161))),"",IF(AND($F161&lt;=AG$6,$G161&gt;=AG$5),IF(AG$5&gt;$N161,5,$K161)*10+IF(AND($F161&gt;=AG$5,$F161&lt;=AG$6),IF(AND($G161&gt;=AG$5,$G161&lt;=AG$6),5,IF($L161=1,2,1)),IF(AND($G161&gt;=AG$5,$G161&lt;=AG$6),IF($M161&gt;0,4,3),0)),IF(AND($D161&lt;=AG$6,$E161&gt;=AG$5),60,0)))</f>
        <v/>
      </c>
      <c r="AH161" s="80" t="str">
        <f>IF(OR($A161="",NOT(ISNUMBER($G161))),"",IF(AND($F161&lt;=AH$6,$G161&gt;=AH$5),IF(AH$5&gt;$N161,5,$K161)*10+IF(AND($F161&gt;=AH$5,$F161&lt;=AH$6),IF(AND($G161&gt;=AH$5,$G161&lt;=AH$6),5,IF($L161=1,2,1)),IF(AND($G161&gt;=AH$5,$G161&lt;=AH$6),IF($M161&gt;0,4,3),0)),IF(AND($D161&lt;=AH$6,$E161&gt;=AH$5),60,0)))</f>
        <v/>
      </c>
      <c r="AI161" s="80" t="str">
        <f>IF(OR($A161="",NOT(ISNUMBER($G161))),"",IF(AND($F161&lt;=AI$6,$G161&gt;=AI$5),IF(AI$5&gt;$N161,5,$K161)*10+IF(AND($F161&gt;=AI$5,$F161&lt;=AI$6),IF(AND($G161&gt;=AI$5,$G161&lt;=AI$6),5,IF($L161=1,2,1)),IF(AND($G161&gt;=AI$5,$G161&lt;=AI$6),IF($M161&gt;0,4,3),0)),IF(AND($D161&lt;=AI$6,$E161&gt;=AI$5),60,0)))</f>
        <v/>
      </c>
      <c r="AJ161" s="80" t="str">
        <f>IF(OR($A161="",NOT(ISNUMBER($G161))),"",IF(AND($F161&lt;=AJ$6,$G161&gt;=AJ$5),IF(AJ$5&gt;$N161,5,$K161)*10+IF(AND($F161&gt;=AJ$5,$F161&lt;=AJ$6),IF(AND($G161&gt;=AJ$5,$G161&lt;=AJ$6),5,IF($L161=1,2,1)),IF(AND($G161&gt;=AJ$5,$G161&lt;=AJ$6),IF($M161&gt;0,4,3),0)),IF(AND($D161&lt;=AJ$6,$E161&gt;=AJ$5),60,0)))</f>
        <v/>
      </c>
      <c r="AK161" s="80" t="str">
        <f>IF(OR($A161="",NOT(ISNUMBER($G161))),"",IF(AND($F161&lt;=AK$6,$G161&gt;=AK$5),IF(AK$5&gt;$N161,5,$K161)*10+IF(AND($F161&gt;=AK$5,$F161&lt;=AK$6),IF(AND($G161&gt;=AK$5,$G161&lt;=AK$6),5,IF($L161=1,2,1)),IF(AND($G161&gt;=AK$5,$G161&lt;=AK$6),IF($M161&gt;0,4,3),0)),IF(AND($D161&lt;=AK$6,$E161&gt;=AK$5),60,0)))</f>
        <v/>
      </c>
      <c r="AL161" s="80" t="str">
        <f>IF(OR($A161="",NOT(ISNUMBER($G161))),"",IF(AND($F161&lt;=AL$6,$G161&gt;=AL$5),IF(AL$5&gt;$N161,5,$K161)*10+IF(AND($F161&gt;=AL$5,$F161&lt;=AL$6),IF(AND($G161&gt;=AL$5,$G161&lt;=AL$6),5,IF($L161=1,2,1)),IF(AND($G161&gt;=AL$5,$G161&lt;=AL$6),IF($M161&gt;0,4,3),0)),IF(AND($D161&lt;=AL$6,$E161&gt;=AL$5),60,0)))</f>
        <v/>
      </c>
      <c r="AM161" s="80" t="str">
        <f>IF(OR($A161="",NOT(ISNUMBER($G161))),"",IF(AND($F161&lt;=AM$6,$G161&gt;=AM$5),IF(AM$5&gt;$N161,5,$K161)*10+IF(AND($F161&gt;=AM$5,$F161&lt;=AM$6),IF(AND($G161&gt;=AM$5,$G161&lt;=AM$6),5,IF($L161=1,2,1)),IF(AND($G161&gt;=AM$5,$G161&lt;=AM$6),IF($M161&gt;0,4,3),0)),IF(AND($D161&lt;=AM$6,$E161&gt;=AM$5),60,0)))</f>
        <v/>
      </c>
      <c r="AN161" s="80" t="str">
        <f>IF(OR($A161="",NOT(ISNUMBER($G161))),"",IF(AND($F161&lt;=AN$6,$G161&gt;=AN$5),IF(AN$5&gt;$N161,5,$K161)*10+IF(AND($F161&gt;=AN$5,$F161&lt;=AN$6),IF(AND($G161&gt;=AN$5,$G161&lt;=AN$6),5,IF($L161=1,2,1)),IF(AND($G161&gt;=AN$5,$G161&lt;=AN$6),IF($M161&gt;0,4,3),0)),IF(AND($D161&lt;=AN$6,$E161&gt;=AN$5),60,0)))</f>
        <v/>
      </c>
      <c r="AO161" s="80" t="str">
        <f>IF(OR($A161="",NOT(ISNUMBER($G161))),"",IF(AND($F161&lt;=AO$6,$G161&gt;=AO$5),IF(AO$5&gt;$N161,5,$K161)*10+IF(AND($F161&gt;=AO$5,$F161&lt;=AO$6),IF(AND($G161&gt;=AO$5,$G161&lt;=AO$6),5,IF($L161=1,2,1)),IF(AND($G161&gt;=AO$5,$G161&lt;=AO$6),IF($M161&gt;0,4,3),0)),IF(AND($D161&lt;=AO$6,$E161&gt;=AO$5),60,0)))</f>
        <v/>
      </c>
      <c r="AP161" s="80" t="str">
        <f>IF(OR($A161="",NOT(ISNUMBER($G161))),"",IF(AND($F161&lt;=AP$6,$G161&gt;=AP$5),IF(AP$5&gt;$N161,5,$K161)*10+IF(AND($F161&gt;=AP$5,$F161&lt;=AP$6),IF(AND($G161&gt;=AP$5,$G161&lt;=AP$6),5,IF($L161=1,2,1)),IF(AND($G161&gt;=AP$5,$G161&lt;=AP$6),IF($M161&gt;0,4,3),0)),IF(AND($D161&lt;=AP$6,$E161&gt;=AP$5),60,0)))</f>
        <v/>
      </c>
      <c r="AQ161" s="80" t="str">
        <f>IF(OR($A161="",NOT(ISNUMBER($G161))),"",IF(AND($F161&lt;=AQ$6,$G161&gt;=AQ$5),IF(AQ$5&gt;$N161,5,$K161)*10+IF(AND($F161&gt;=AQ$5,$F161&lt;=AQ$6),IF(AND($G161&gt;=AQ$5,$G161&lt;=AQ$6),5,IF($L161=1,2,1)),IF(AND($G161&gt;=AQ$5,$G161&lt;=AQ$6),IF($M161&gt;0,4,3),0)),IF(AND($D161&lt;=AQ$6,$E161&gt;=AQ$5),60,0)))</f>
        <v/>
      </c>
      <c r="AR161" s="80" t="str">
        <f>IF(OR($A161="",NOT(ISNUMBER($G161))),"",IF(AND($F161&lt;=AR$6,$G161&gt;=AR$5),IF(AR$5&gt;$N161,5,$K161)*10+IF(AND($F161&gt;=AR$5,$F161&lt;=AR$6),IF(AND($G161&gt;=AR$5,$G161&lt;=AR$6),5,IF($L161=1,2,1)),IF(AND($G161&gt;=AR$5,$G161&lt;=AR$6),IF($M161&gt;0,4,3),0)),IF(AND($D161&lt;=AR$6,$E161&gt;=AR$5),60,0)))</f>
        <v/>
      </c>
      <c r="AS161" s="80" t="str">
        <f>IF(OR($A161="",NOT(ISNUMBER($G161))),"",IF(AND($F161&lt;=AS$6,$G161&gt;=AS$5),IF(AS$5&gt;$N161,5,$K161)*10+IF(AND($F161&gt;=AS$5,$F161&lt;=AS$6),IF(AND($G161&gt;=AS$5,$G161&lt;=AS$6),5,IF($L161=1,2,1)),IF(AND($G161&gt;=AS$5,$G161&lt;=AS$6),IF($M161&gt;0,4,3),0)),IF(AND($D161&lt;=AS$6,$E161&gt;=AS$5),60,0)))</f>
        <v/>
      </c>
      <c r="AT161" s="80" t="str">
        <f>IF(OR($A161="",NOT(ISNUMBER($G161))),"",IF(AND($F161&lt;=AT$6,$G161&gt;=AT$5),IF(AT$5&gt;$N161,5,$K161)*10+IF(AND($F161&gt;=AT$5,$F161&lt;=AT$6),IF(AND($G161&gt;=AT$5,$G161&lt;=AT$6),5,IF($L161=1,2,1)),IF(AND($G161&gt;=AT$5,$G161&lt;=AT$6),IF($M161&gt;0,4,3),0)),IF(AND($D161&lt;=AT$6,$E161&gt;=AT$5),60,0)))</f>
        <v/>
      </c>
      <c r="AU161" s="80" t="str">
        <f>IF(OR($A161="",NOT(ISNUMBER($G161))),"",IF(AND($F161&lt;=AU$6,$G161&gt;=AU$5),IF(AU$5&gt;$N161,5,$K161)*10+IF(AND($F161&gt;=AU$5,$F161&lt;=AU$6),IF(AND($G161&gt;=AU$5,$G161&lt;=AU$6),5,IF($L161=1,2,1)),IF(AND($G161&gt;=AU$5,$G161&lt;=AU$6),IF($M161&gt;0,4,3),0)),IF(AND($D161&lt;=AU$6,$E161&gt;=AU$5),60,0)))</f>
        <v/>
      </c>
      <c r="AV161" s="80" t="str">
        <f>IF(OR($A161="",NOT(ISNUMBER($G161))),"",IF(AND($F161&lt;=AV$6,$G161&gt;=AV$5),IF(AV$5&gt;$N161,5,$K161)*10+IF(AND($F161&gt;=AV$5,$F161&lt;=AV$6),IF(AND($G161&gt;=AV$5,$G161&lt;=AV$6),5,IF($L161=1,2,1)),IF(AND($G161&gt;=AV$5,$G161&lt;=AV$6),IF($M161&gt;0,4,3),0)),IF(AND($D161&lt;=AV$6,$E161&gt;=AV$5),60,0)))</f>
        <v/>
      </c>
      <c r="AW161" s="80" t="str">
        <f>IF(OR($A161="",NOT(ISNUMBER($G161))),"",IF(AND($F161&lt;=AW$6,$G161&gt;=AW$5),IF(AW$5&gt;$N161,5,$K161)*10+IF(AND($F161&gt;=AW$5,$F161&lt;=AW$6),IF(AND($G161&gt;=AW$5,$G161&lt;=AW$6),5,IF($L161=1,2,1)),IF(AND($G161&gt;=AW$5,$G161&lt;=AW$6),IF($M161&gt;0,4,3),0)),IF(AND($D161&lt;=AW$6,$E161&gt;=AW$5),60,0)))</f>
        <v/>
      </c>
      <c r="AX161" s="80" t="str">
        <f>IF(OR($A161="",NOT(ISNUMBER($G161))),"",IF(AND($F161&lt;=AX$6,$G161&gt;=AX$5),IF(AX$5&gt;$N161,5,$K161)*10+IF(AND($F161&gt;=AX$5,$F161&lt;=AX$6),IF(AND($G161&gt;=AX$5,$G161&lt;=AX$6),5,IF($L161=1,2,1)),IF(AND($G161&gt;=AX$5,$G161&lt;=AX$6),IF($M161&gt;0,4,3),0)),IF(AND($D161&lt;=AX$6,$E161&gt;=AX$5),60,0)))</f>
        <v/>
      </c>
      <c r="AY161" s="80" t="str">
        <f>IF(OR($A161="",NOT(ISNUMBER($G161))),"",IF(AND($F161&lt;=AY$6,$G161&gt;=AY$5),IF(AY$5&gt;$N161,5,$K161)*10+IF(AND($F161&gt;=AY$5,$F161&lt;=AY$6),IF(AND($G161&gt;=AY$5,$G161&lt;=AY$6),5,IF($L161=1,2,1)),IF(AND($G161&gt;=AY$5,$G161&lt;=AY$6),IF($M161&gt;0,4,3),0)),IF(AND($D161&lt;=AY$6,$E161&gt;=AY$5),60,0)))</f>
        <v/>
      </c>
      <c r="AZ161" s="80" t="str">
        <f>IF(OR($A161="",NOT(ISNUMBER($G161))),"",IF(AND($F161&lt;=AZ$6,$G161&gt;=AZ$5),IF(AZ$5&gt;$N161,5,$K161)*10+IF(AND($F161&gt;=AZ$5,$F161&lt;=AZ$6),IF(AND($G161&gt;=AZ$5,$G161&lt;=AZ$6),5,IF($L161=1,2,1)),IF(AND($G161&gt;=AZ$5,$G161&lt;=AZ$6),IF($M161&gt;0,4,3),0)),IF(AND($D161&lt;=AZ$6,$E161&gt;=AZ$5),60,0)))</f>
        <v/>
      </c>
      <c r="BA161" s="80" t="str">
        <f>IF(OR($A161="",NOT(ISNUMBER($G161))),"",IF(AND($F161&lt;=BA$6,$G161&gt;=BA$5),IF(BA$5&gt;$N161,5,$K161)*10+IF(AND($F161&gt;=BA$5,$F161&lt;=BA$6),IF(AND($G161&gt;=BA$5,$G161&lt;=BA$6),5,IF($L161=1,2,1)),IF(AND($G161&gt;=BA$5,$G161&lt;=BA$6),IF($M161&gt;0,4,3),0)),IF(AND($D161&lt;=BA$6,$E161&gt;=BA$5),60,0)))</f>
        <v/>
      </c>
      <c r="BB161" s="80" t="str">
        <f>IF(OR($A161="",NOT(ISNUMBER($G161))),"",IF(AND($F161&lt;=BB$6,$G161&gt;=BB$5),IF(BB$5&gt;$N161,5,$K161)*10+IF(AND($F161&gt;=BB$5,$F161&lt;=BB$6),IF(AND($G161&gt;=BB$5,$G161&lt;=BB$6),5,IF($L161=1,2,1)),IF(AND($G161&gt;=BB$5,$G161&lt;=BB$6),IF($M161&gt;0,4,3),0)),IF(AND($D161&lt;=BB$6,$E161&gt;=BB$5),60,0)))</f>
        <v/>
      </c>
      <c r="BC161" s="80" t="str">
        <f>IF(OR($A161="",NOT(ISNUMBER($G161))),"",IF(AND($F161&lt;=BC$6,$G161&gt;=BC$5),IF(BC$5&gt;$N161,5,$K161)*10+IF(AND($F161&gt;=BC$5,$F161&lt;=BC$6),IF(AND($G161&gt;=BC$5,$G161&lt;=BC$6),5,IF($L161=1,2,1)),IF(AND($G161&gt;=BC$5,$G161&lt;=BC$6),IF($M161&gt;0,4,3),0)),IF(AND($D161&lt;=BC$6,$E161&gt;=BC$5),60,0)))</f>
        <v/>
      </c>
      <c r="BD161" s="80" t="str">
        <f>IF(OR($A161="",NOT(ISNUMBER($G161))),"",IF(AND($F161&lt;=BD$6,$G161&gt;=BD$5),IF(BD$5&gt;$N161,5,$K161)*10+IF(AND($F161&gt;=BD$5,$F161&lt;=BD$6),IF(AND($G161&gt;=BD$5,$G161&lt;=BD$6),5,IF($L161=1,2,1)),IF(AND($G161&gt;=BD$5,$G161&lt;=BD$6),IF($M161&gt;0,4,3),0)),IF(AND($D161&lt;=BD$6,$E161&gt;=BD$5),60,0)))</f>
        <v/>
      </c>
      <c r="BE161" s="80" t="str">
        <f>IF(OR($A161="",NOT(ISNUMBER($G161))),"",IF(AND($F161&lt;=BE$6,$G161&gt;=BE$5),IF(BE$5&gt;$N161,5,$K161)*10+IF(AND($F161&gt;=BE$5,$F161&lt;=BE$6),IF(AND($G161&gt;=BE$5,$G161&lt;=BE$6),5,IF($L161=1,2,1)),IF(AND($G161&gt;=BE$5,$G161&lt;=BE$6),IF($M161&gt;0,4,3),0)),IF(AND($D161&lt;=BE$6,$E161&gt;=BE$5),60,0)))</f>
        <v/>
      </c>
      <c r="BF161" s="80" t="str">
        <f>IF(OR($A161="",NOT(ISNUMBER($G161))),"",IF(AND($F161&lt;=BF$6,$G161&gt;=BF$5),IF(BF$5&gt;$N161,5,$K161)*10+IF(AND($F161&gt;=BF$5,$F161&lt;=BF$6),IF(AND($G161&gt;=BF$5,$G161&lt;=BF$6),5,IF($L161=1,2,1)),IF(AND($G161&gt;=BF$5,$G161&lt;=BF$6),IF($M161&gt;0,4,3),0)),IF(AND($D161&lt;=BF$6,$E161&gt;=BF$5),60,0)))</f>
        <v/>
      </c>
      <c r="BG161" s="80" t="str">
        <f>IF(OR($A161="",NOT(ISNUMBER($G161))),"",IF(AND($F161&lt;=BG$6,$G161&gt;=BG$5),IF(BG$5&gt;$N161,5,$K161)*10+IF(AND($F161&gt;=BG$5,$F161&lt;=BG$6),IF(AND($G161&gt;=BG$5,$G161&lt;=BG$6),5,IF($L161=1,2,1)),IF(AND($G161&gt;=BG$5,$G161&lt;=BG$6),IF($M161&gt;0,4,3),0)),IF(AND($D161&lt;=BG$6,$E161&gt;=BG$5),60,0)))</f>
        <v/>
      </c>
      <c r="BH161" s="80" t="str">
        <f>IF(OR($A161="",NOT(ISNUMBER($G161))),"",IF(AND($F161&lt;=BH$6,$G161&gt;=BH$5),IF(BH$5&gt;$N161,5,$K161)*10+IF(AND($F161&gt;=BH$5,$F161&lt;=BH$6),IF(AND($G161&gt;=BH$5,$G161&lt;=BH$6),5,IF($L161=1,2,1)),IF(AND($G161&gt;=BH$5,$G161&lt;=BH$6),IF($M161&gt;0,4,3),0)),IF(AND($D161&lt;=BH$6,$E161&gt;=BH$5),60,0)))</f>
        <v/>
      </c>
      <c r="BI161" s="80" t="str">
        <f>IF(OR($A161="",NOT(ISNUMBER($G161))),"",IF(AND($F161&lt;=BI$6,$G161&gt;=BI$5),IF(BI$5&gt;$N161,5,$K161)*10+IF(AND($F161&gt;=BI$5,$F161&lt;=BI$6),IF(AND($G161&gt;=BI$5,$G161&lt;=BI$6),5,IF($L161=1,2,1)),IF(AND($G161&gt;=BI$5,$G161&lt;=BI$6),IF($M161&gt;0,4,3),0)),IF(AND($D161&lt;=BI$6,$E161&gt;=BI$5),60,0)))</f>
        <v/>
      </c>
      <c r="BJ161" s="80" t="str">
        <f>IF(OR($A161="",NOT(ISNUMBER($G161))),"",IF(AND($F161&lt;=BJ$6,$G161&gt;=BJ$5),IF(BJ$5&gt;$N161,5,$K161)*10+IF(AND($F161&gt;=BJ$5,$F161&lt;=BJ$6),IF(AND($G161&gt;=BJ$5,$G161&lt;=BJ$6),5,IF($L161=1,2,1)),IF(AND($G161&gt;=BJ$5,$G161&lt;=BJ$6),IF($M161&gt;0,4,3),0)),IF(AND($D161&lt;=BJ$6,$E161&gt;=BJ$5),60,0)))</f>
        <v/>
      </c>
      <c r="BK161" s="80" t="str">
        <f>IF(OR($A161="",NOT(ISNUMBER($G161))),"",IF(AND($F161&lt;=BK$6,$G161&gt;=BK$5),IF(BK$5&gt;$N161,5,$K161)*10+IF(AND($F161&gt;=BK$5,$F161&lt;=BK$6),IF(AND($G161&gt;=BK$5,$G161&lt;=BK$6),5,IF($L161=1,2,1)),IF(AND($G161&gt;=BK$5,$G161&lt;=BK$6),IF($M161&gt;0,4,3),0)),IF(AND($D161&lt;=BK$6,$E161&gt;=BK$5),60,0)))</f>
        <v/>
      </c>
      <c r="BL161" s="80" t="str">
        <f>IF(OR($A161="",NOT(ISNUMBER($G161))),"",IF(AND($F161&lt;=BL$6,$G161&gt;=BL$5),IF(BL$5&gt;$N161,5,$K161)*10+IF(AND($F161&gt;=BL$5,$F161&lt;=BL$6),IF(AND($G161&gt;=BL$5,$G161&lt;=BL$6),5,IF($L161=1,2,1)),IF(AND($G161&gt;=BL$5,$G161&lt;=BL$6),IF($M161&gt;0,4,3),0)),IF(AND($D161&lt;=BL$6,$E161&gt;=BL$5),60,0)))</f>
        <v/>
      </c>
      <c r="BM161" s="80" t="str">
        <f>IF(OR($A161="",NOT(ISNUMBER($G161))),"",IF(AND($F161&lt;=BM$6,$G161&gt;=BM$5),IF(BM$5&gt;$N161,5,$K161)*10+IF(AND($F161&gt;=BM$5,$F161&lt;=BM$6),IF(AND($G161&gt;=BM$5,$G161&lt;=BM$6),5,IF($L161=1,2,1)),IF(AND($G161&gt;=BM$5,$G161&lt;=BM$6),IF($M161&gt;0,4,3),0)),IF(AND($D161&lt;=BM$6,$E161&gt;=BM$5),60,0)))</f>
        <v/>
      </c>
      <c r="BN161" s="80" t="str">
        <f>IF(OR($A161="",NOT(ISNUMBER($G161))),"",IF(AND($F161&lt;=BN$6,$G161&gt;=BN$5),IF(BN$5&gt;$N161,5,$K161)*10+IF(AND($F161&gt;=BN$5,$F161&lt;=BN$6),IF(AND($G161&gt;=BN$5,$G161&lt;=BN$6),5,IF($L161=1,2,1)),IF(AND($G161&gt;=BN$5,$G161&lt;=BN$6),IF($M161&gt;0,4,3),0)),IF(AND($D161&lt;=BN$6,$E161&gt;=BN$5),60,0)))</f>
        <v/>
      </c>
      <c r="BO161" s="80" t="str">
        <f>IF(OR($A161="",NOT(ISNUMBER($G161))),"",IF(AND($F161&lt;=BO$6,$G161&gt;=BO$5),IF(BO$5&gt;$N161,5,$K161)*10+IF(AND($F161&gt;=BO$5,$F161&lt;=BO$6),IF(AND($G161&gt;=BO$5,$G161&lt;=BO$6),5,IF($L161=1,2,1)),IF(AND($G161&gt;=BO$5,$G161&lt;=BO$6),IF($M161&gt;0,4,3),0)),IF(AND($D161&lt;=BO$6,$E161&gt;=BO$5),60,0)))</f>
        <v/>
      </c>
      <c r="BP161" s="80" t="str">
        <f>IF(OR($A161="",NOT(ISNUMBER($G161))),"",IF(AND($F161&lt;=BP$6,$G161&gt;=BP$5),IF(BP$5&gt;$N161,5,$K161)*10+IF(AND($F161&gt;=BP$5,$F161&lt;=BP$6),IF(AND($G161&gt;=BP$5,$G161&lt;=BP$6),5,IF($L161=1,2,1)),IF(AND($G161&gt;=BP$5,$G161&lt;=BP$6),IF($M161&gt;0,4,3),0)),IF(AND($D161&lt;=BP$6,$E161&gt;=BP$5),60,0)))</f>
        <v/>
      </c>
      <c r="BQ161" s="80" t="str">
        <f>IF(OR($A161="",NOT(ISNUMBER($G161))),"",IF(AND($F161&lt;=BQ$6,$G161&gt;=BQ$5),IF(BQ$5&gt;$N161,5,$K161)*10+IF(AND($F161&gt;=BQ$5,$F161&lt;=BQ$6),IF(AND($G161&gt;=BQ$5,$G161&lt;=BQ$6),5,IF($L161=1,2,1)),IF(AND($G161&gt;=BQ$5,$G161&lt;=BQ$6),IF($M161&gt;0,4,3),0)),IF(AND($D161&lt;=BQ$6,$E161&gt;=BQ$5),60,0)))</f>
        <v/>
      </c>
      <c r="BR161" s="80" t="str">
        <f>IF(OR($A161="",NOT(ISNUMBER($G161))),"",IF(AND($F161&lt;=BR$6,$G161&gt;=BR$5),IF(BR$5&gt;$N161,5,$K161)*10+IF(AND($F161&gt;=BR$5,$F161&lt;=BR$6),IF(AND($G161&gt;=BR$5,$G161&lt;=BR$6),5,IF($L161=1,2,1)),IF(AND($G161&gt;=BR$5,$G161&lt;=BR$6),IF($M161&gt;0,4,3),0)),IF(AND($D161&lt;=BR$6,$E161&gt;=BR$5),60,0)))</f>
        <v/>
      </c>
      <c r="BS161" s="80" t="str">
        <f>IF(OR($A161="",NOT(ISNUMBER($G161))),"",IF(AND($F161&lt;=BS$6,$G161&gt;=BS$5),IF(BS$5&gt;$N161,5,$K161)*10+IF(AND($F161&gt;=BS$5,$F161&lt;=BS$6),IF(AND($G161&gt;=BS$5,$G161&lt;=BS$6),5,IF($L161=1,2,1)),IF(AND($G161&gt;=BS$5,$G161&lt;=BS$6),IF($M161&gt;0,4,3),0)),IF(AND($D161&lt;=BS$6,$E161&gt;=BS$5),60,0)))</f>
        <v/>
      </c>
      <c r="BT161" s="80" t="str">
        <f>IF(OR($A161="",NOT(ISNUMBER($G161))),"",IF(AND($F161&lt;=BT$6,$G161&gt;=BT$5),IF(BT$5&gt;$N161,5,$K161)*10+IF(AND($F161&gt;=BT$5,$F161&lt;=BT$6),IF(AND($G161&gt;=BT$5,$G161&lt;=BT$6),5,IF($L161=1,2,1)),IF(AND($G161&gt;=BT$5,$G161&lt;=BT$6),IF($M161&gt;0,4,3),0)),IF(AND($D161&lt;=BT$6,$E161&gt;=BT$5),60,0)))</f>
        <v/>
      </c>
      <c r="BU161" s="80" t="str">
        <f>IF(OR($A161="",NOT(ISNUMBER($G161))),"",IF(AND($F161&lt;=BU$6,$G161&gt;=BU$5),IF(BU$5&gt;$N161,5,$K161)*10+IF(AND($F161&gt;=BU$5,$F161&lt;=BU$6),IF(AND($G161&gt;=BU$5,$G161&lt;=BU$6),5,IF($L161=1,2,1)),IF(AND($G161&gt;=BU$5,$G161&lt;=BU$6),IF($M161&gt;0,4,3),0)),IF(AND($D161&lt;=BU$6,$E161&gt;=BU$5),60,0)))</f>
        <v/>
      </c>
      <c r="BV161" s="80" t="str">
        <f>IF(OR($A161="",NOT(ISNUMBER($G161))),"",IF(AND($F161&lt;=BV$6,$G161&gt;=BV$5),IF(BV$5&gt;$N161,5,$K161)*10+IF(AND($F161&gt;=BV$5,$F161&lt;=BV$6),IF(AND($G161&gt;=BV$5,$G161&lt;=BV$6),5,IF($L161=1,2,1)),IF(AND($G161&gt;=BV$5,$G161&lt;=BV$6),IF($M161&gt;0,4,3),0)),IF(AND($D161&lt;=BV$6,$E161&gt;=BV$5),60,0)))</f>
        <v/>
      </c>
      <c r="BW161" s="80" t="str">
        <f>IF(OR($A161="",NOT(ISNUMBER($G161))),"",IF(AND($F161&lt;=BW$6,$G161&gt;=BW$5),IF(BW$5&gt;$N161,5,$K161)*10+IF(AND($F161&gt;=BW$5,$F161&lt;=BW$6),IF(AND($G161&gt;=BW$5,$G161&lt;=BW$6),5,IF($L161=1,2,1)),IF(AND($G161&gt;=BW$5,$G161&lt;=BW$6),IF($M161&gt;0,4,3),0)),IF(AND($D161&lt;=BW$6,$E161&gt;=BW$5),60,0)))</f>
        <v/>
      </c>
      <c r="BX161" s="80" t="str">
        <f>IF(OR($A161="",NOT(ISNUMBER($G161))),"",IF(AND($F161&lt;=BX$6,$G161&gt;=BX$5),IF(BX$5&gt;$N161,5,$K161)*10+IF(AND($F161&gt;=BX$5,$F161&lt;=BX$6),IF(AND($G161&gt;=BX$5,$G161&lt;=BX$6),5,IF($L161=1,2,1)),IF(AND($G161&gt;=BX$5,$G161&lt;=BX$6),IF($M161&gt;0,4,3),0)),IF(AND($D161&lt;=BX$6,$E161&gt;=BX$5),60,0)))</f>
        <v/>
      </c>
      <c r="BY161" s="80" t="str">
        <f>IF(OR($A161="",NOT(ISNUMBER($G161))),"",IF(AND($F161&lt;=BY$6,$G161&gt;=BY$5),IF(BY$5&gt;$N161,5,$K161)*10+IF(AND($F161&gt;=BY$5,$F161&lt;=BY$6),IF(AND($G161&gt;=BY$5,$G161&lt;=BY$6),5,IF($L161=1,2,1)),IF(AND($G161&gt;=BY$5,$G161&lt;=BY$6),IF($M161&gt;0,4,3),0)),IF(AND($D161&lt;=BY$6,$E161&gt;=BY$5),60,0)))</f>
        <v/>
      </c>
      <c r="BZ161" s="80" t="str">
        <f>IF(OR($A161="",NOT(ISNUMBER($G161))),"",IF(AND($F161&lt;=BZ$6,$G161&gt;=BZ$5),IF(BZ$5&gt;$N161,5,$K161)*10+IF(AND($F161&gt;=BZ$5,$F161&lt;=BZ$6),IF(AND($G161&gt;=BZ$5,$G161&lt;=BZ$6),5,IF($L161=1,2,1)),IF(AND($G161&gt;=BZ$5,$G161&lt;=BZ$6),IF($M161&gt;0,4,3),0)),IF(AND($D161&lt;=BZ$6,$E161&gt;=BZ$5),60,0)))</f>
        <v/>
      </c>
      <c r="CA161" s="80" t="str">
        <f>IF(OR($A161="",NOT(ISNUMBER($G161))),"",IF(AND($F161&lt;=CA$6,$G161&gt;=CA$5),IF(CA$5&gt;$N161,5,$K161)*10+IF(AND($F161&gt;=CA$5,$F161&lt;=CA$6),IF(AND($G161&gt;=CA$5,$G161&lt;=CA$6),5,IF($L161=1,2,1)),IF(AND($G161&gt;=CA$5,$G161&lt;=CA$6),IF($M161&gt;0,4,3),0)),IF(AND($D161&lt;=CA$6,$E161&gt;=CA$5),60,0)))</f>
        <v/>
      </c>
      <c r="CB161" s="80" t="str">
        <f>IF(OR($A161="",NOT(ISNUMBER($G161))),"",IF(AND($F161&lt;=CB$6,$G161&gt;=CB$5),IF(CB$5&gt;$N161,5,$K161)*10+IF(AND($F161&gt;=CB$5,$F161&lt;=CB$6),IF(AND($G161&gt;=CB$5,$G161&lt;=CB$6),5,IF($L161=1,2,1)),IF(AND($G161&gt;=CB$5,$G161&lt;=CB$6),IF($M161&gt;0,4,3),0)),IF(AND($D161&lt;=CB$6,$E161&gt;=CB$5),60,0)))</f>
        <v/>
      </c>
      <c r="CC161" s="80" t="str">
        <f>IF(OR($A161="",NOT(ISNUMBER($G161))),"",IF(AND($F161&lt;=CC$6,$G161&gt;=CC$5),IF(CC$5&gt;$N161,5,$K161)*10+IF(AND($F161&gt;=CC$5,$F161&lt;=CC$6),IF(AND($G161&gt;=CC$5,$G161&lt;=CC$6),5,IF($L161=1,2,1)),IF(AND($G161&gt;=CC$5,$G161&lt;=CC$6),IF($M161&gt;0,4,3),0)),IF(AND($D161&lt;=CC$6,$E161&gt;=CC$5),60,0)))</f>
        <v/>
      </c>
      <c r="CD161" s="80" t="str">
        <f>IF(OR($A161="",NOT(ISNUMBER($G161))),"",IF(AND($F161&lt;=CD$6,$G161&gt;=CD$5),IF(CD$5&gt;$N161,5,$K161)*10+IF(AND($F161&gt;=CD$5,$F161&lt;=CD$6),IF(AND($G161&gt;=CD$5,$G161&lt;=CD$6),5,IF($L161=1,2,1)),IF(AND($G161&gt;=CD$5,$G161&lt;=CD$6),IF($M161&gt;0,4,3),0)),IF(AND($D161&lt;=CD$6,$E161&gt;=CD$5),60,0)))</f>
        <v/>
      </c>
      <c r="CE161" s="80" t="str">
        <f>IF(OR($A161="",NOT(ISNUMBER($G161))),"",IF(AND($F161&lt;=CE$6,$G161&gt;=CE$5),IF(CE$5&gt;$N161,5,$K161)*10+IF(AND($F161&gt;=CE$5,$F161&lt;=CE$6),IF(AND($G161&gt;=CE$5,$G161&lt;=CE$6),5,IF($L161=1,2,1)),IF(AND($G161&gt;=CE$5,$G161&lt;=CE$6),IF($M161&gt;0,4,3),0)),IF(AND($D161&lt;=CE$6,$E161&gt;=CE$5),60,0)))</f>
        <v/>
      </c>
      <c r="CF161" s="80" t="str">
        <f>IF(OR($A161="",NOT(ISNUMBER($G161))),"",IF(AND($F161&lt;=CF$6,$G161&gt;=CF$5),IF(CF$5&gt;$N161,5,$K161)*10+IF(AND($F161&gt;=CF$5,$F161&lt;=CF$6),IF(AND($G161&gt;=CF$5,$G161&lt;=CF$6),5,IF($L161=1,2,1)),IF(AND($G161&gt;=CF$5,$G161&lt;=CF$6),IF($M161&gt;0,4,3),0)),IF(AND($D161&lt;=CF$6,$E161&gt;=CF$5),60,0)))</f>
        <v/>
      </c>
      <c r="CG161" s="80" t="str">
        <f>IF(OR($A161="",NOT(ISNUMBER($G161))),"",IF(AND($F161&lt;=CG$6,$G161&gt;=CG$5),IF(CG$5&gt;$N161,5,$K161)*10+IF(AND($F161&gt;=CG$5,$F161&lt;=CG$6),IF(AND($G161&gt;=CG$5,$G161&lt;=CG$6),5,IF($L161=1,2,1)),IF(AND($G161&gt;=CG$5,$G161&lt;=CG$6),IF($M161&gt;0,4,3),0)),IF(AND($D161&lt;=CG$6,$E161&gt;=CG$5),60,0)))</f>
        <v/>
      </c>
      <c r="CH161" s="80" t="str">
        <f>IF(OR($A161="",NOT(ISNUMBER($G161))),"",IF(AND($F161&lt;=CH$6,$G161&gt;=CH$5),IF(CH$5&gt;$N161,5,$K161)*10+IF(AND($F161&gt;=CH$5,$F161&lt;=CH$6),IF(AND($G161&gt;=CH$5,$G161&lt;=CH$6),5,IF($L161=1,2,1)),IF(AND($G161&gt;=CH$5,$G161&lt;=CH$6),IF($M161&gt;0,4,3),0)),IF(AND($D161&lt;=CH$6,$E161&gt;=CH$5),60,0)))</f>
        <v/>
      </c>
      <c r="CI161" s="80" t="str">
        <f>IF(OR($A161="",NOT(ISNUMBER($G161))),"",IF(AND($F161&lt;=CI$6,$G161&gt;=CI$5),IF(CI$5&gt;$N161,5,$K161)*10+IF(AND($F161&gt;=CI$5,$F161&lt;=CI$6),IF(AND($G161&gt;=CI$5,$G161&lt;=CI$6),5,IF($L161=1,2,1)),IF(AND($G161&gt;=CI$5,$G161&lt;=CI$6),IF($M161&gt;0,4,3),0)),IF(AND($D161&lt;=CI$6,$E161&gt;=CI$5),60,0)))</f>
        <v/>
      </c>
      <c r="CJ161" s="80" t="str">
        <f>IF(OR($A161="",NOT(ISNUMBER($G161))),"",IF(AND($F161&lt;=CJ$6,$G161&gt;=CJ$5),IF(CJ$5&gt;$N161,5,$K161)*10+IF(AND($F161&gt;=CJ$5,$F161&lt;=CJ$6),IF(AND($G161&gt;=CJ$5,$G161&lt;=CJ$6),5,IF($L161=1,2,1)),IF(AND($G161&gt;=CJ$5,$G161&lt;=CJ$6),IF($M161&gt;0,4,3),0)),IF(AND($D161&lt;=CJ$6,$E161&gt;=CJ$5),60,0)))</f>
        <v/>
      </c>
      <c r="CK161" s="80" t="str">
        <f>IF(OR($A161="",NOT(ISNUMBER($G161))),"",IF(AND($F161&lt;=CK$6,$G161&gt;=CK$5),IF(CK$5&gt;$N161,5,$K161)*10+IF(AND($F161&gt;=CK$5,$F161&lt;=CK$6),IF(AND($G161&gt;=CK$5,$G161&lt;=CK$6),5,IF($L161=1,2,1)),IF(AND($G161&gt;=CK$5,$G161&lt;=CK$6),IF($M161&gt;0,4,3),0)),IF(AND($D161&lt;=CK$6,$E161&gt;=CK$5),60,0)))</f>
        <v/>
      </c>
      <c r="CL161" s="80" t="str">
        <f>IF(OR($A161="",NOT(ISNUMBER($G161))),"",IF(AND($F161&lt;=CL$6,$G161&gt;=CL$5),IF(CL$5&gt;$N161,5,$K161)*10+IF(AND($F161&gt;=CL$5,$F161&lt;=CL$6),IF(AND($G161&gt;=CL$5,$G161&lt;=CL$6),5,IF($L161=1,2,1)),IF(AND($G161&gt;=CL$5,$G161&lt;=CL$6),IF($M161&gt;0,4,3),0)),IF(AND($D161&lt;=CL$6,$E161&gt;=CL$5),60,0)))</f>
        <v/>
      </c>
      <c r="CM161" s="80" t="str">
        <f>IF(OR($A161="",NOT(ISNUMBER($G161))),"",IF(AND($F161&lt;=CM$6,$G161&gt;=CM$5),IF(CM$5&gt;$N161,5,$K161)*10+IF(AND($F161&gt;=CM$5,$F161&lt;=CM$6),IF(AND($G161&gt;=CM$5,$G161&lt;=CM$6),5,IF($L161=1,2,1)),IF(AND($G161&gt;=CM$5,$G161&lt;=CM$6),IF($M161&gt;0,4,3),0)),IF(AND($D161&lt;=CM$6,$E161&gt;=CM$5),60,0)))</f>
        <v/>
      </c>
      <c r="CN161" s="80" t="str">
        <f>IF(OR($A161="",NOT(ISNUMBER($G161))),"",IF(AND($F161&lt;=CN$6,$G161&gt;=CN$5),IF(CN$5&gt;$N161,5,$K161)*10+IF(AND($F161&gt;=CN$5,$F161&lt;=CN$6),IF(AND($G161&gt;=CN$5,$G161&lt;=CN$6),5,IF($L161=1,2,1)),IF(AND($G161&gt;=CN$5,$G161&lt;=CN$6),IF($M161&gt;0,4,3),0)),IF(AND($D161&lt;=CN$6,$E161&gt;=CN$5),60,0)))</f>
        <v/>
      </c>
      <c r="CO161" s="80" t="str">
        <f>IF(OR($A161="",NOT(ISNUMBER($G161))),"",IF(AND($F161&lt;=CO$6,$G161&gt;=CO$5),IF(CO$5&gt;$N161,5,$K161)*10+IF(AND($F161&gt;=CO$5,$F161&lt;=CO$6),IF(AND($G161&gt;=CO$5,$G161&lt;=CO$6),5,IF($L161=1,2,1)),IF(AND($G161&gt;=CO$5,$G161&lt;=CO$6),IF($M161&gt;0,4,3),0)),IF(AND($D161&lt;=CO$6,$E161&gt;=CO$5),60,0)))</f>
        <v/>
      </c>
      <c r="CP161" s="80" t="str">
        <f>IF(OR($A161="",NOT(ISNUMBER($G161))),"",IF(AND($F161&lt;=CP$6,$G161&gt;=CP$5),IF(CP$5&gt;$N161,5,$K161)*10+IF(AND($F161&gt;=CP$5,$F161&lt;=CP$6),IF(AND($G161&gt;=CP$5,$G161&lt;=CP$6),5,IF($L161=1,2,1)),IF(AND($G161&gt;=CP$5,$G161&lt;=CP$6),IF($M161&gt;0,4,3),0)),IF(AND($D161&lt;=CP$6,$E161&gt;=CP$5),60,0)))</f>
        <v/>
      </c>
      <c r="CQ161" s="80" t="str">
        <f>IF(OR($A161="",NOT(ISNUMBER($G161))),"",IF(AND($F161&lt;=CQ$6,$G161&gt;=CQ$5),IF(CQ$5&gt;$N161,5,$K161)*10+IF(AND($F161&gt;=CQ$5,$F161&lt;=CQ$6),IF(AND($G161&gt;=CQ$5,$G161&lt;=CQ$6),5,IF($L161=1,2,1)),IF(AND($G161&gt;=CQ$5,$G161&lt;=CQ$6),IF($M161&gt;0,4,3),0)),IF(AND($D161&lt;=CQ$6,$E161&gt;=CQ$5),60,0)))</f>
        <v/>
      </c>
      <c r="CR161" s="80" t="str">
        <f>IF(OR($A161="",NOT(ISNUMBER($G161))),"",IF(AND($F161&lt;=CR$6,$G161&gt;=CR$5),IF(CR$5&gt;$N161,5,$K161)*10+IF(AND($F161&gt;=CR$5,$F161&lt;=CR$6),IF(AND($G161&gt;=CR$5,$G161&lt;=CR$6),5,IF($L161=1,2,1)),IF(AND($G161&gt;=CR$5,$G161&lt;=CR$6),IF($M161&gt;0,4,3),0)),IF(AND($D161&lt;=CR$6,$E161&gt;=CR$5),60,0)))</f>
        <v/>
      </c>
      <c r="CS161" s="80" t="str">
        <f>IF(OR($A161="",NOT(ISNUMBER($G161))),"",IF(AND($F161&lt;=CS$6,$G161&gt;=CS$5),IF(CS$5&gt;$N161,5,$K161)*10+IF(AND($F161&gt;=CS$5,$F161&lt;=CS$6),IF(AND($G161&gt;=CS$5,$G161&lt;=CS$6),5,IF($L161=1,2,1)),IF(AND($G161&gt;=CS$5,$G161&lt;=CS$6),IF($M161&gt;0,4,3),0)),IF(AND($D161&lt;=CS$6,$E161&gt;=CS$5),60,0)))</f>
        <v/>
      </c>
      <c r="CT161" s="80" t="str">
        <f>IF(OR($A161="",NOT(ISNUMBER($G161))),"",IF(AND($F161&lt;=CT$6,$G161&gt;=CT$5),IF(CT$5&gt;$N161,5,$K161)*10+IF(AND($F161&gt;=CT$5,$F161&lt;=CT$6),IF(AND($G161&gt;=CT$5,$G161&lt;=CT$6),5,IF($L161=1,2,1)),IF(AND($G161&gt;=CT$5,$G161&lt;=CT$6),IF($M161&gt;0,4,3),0)),IF(AND($D161&lt;=CT$6,$E161&gt;=CT$5),60,0)))</f>
        <v/>
      </c>
      <c r="CU161" s="80" t="str">
        <f>IF(OR($A161="",NOT(ISNUMBER($G161))),"",IF(AND($F161&lt;=CU$6,$G161&gt;=CU$5),IF(CU$5&gt;$N161,5,$K161)*10+IF(AND($F161&gt;=CU$5,$F161&lt;=CU$6),IF(AND($G161&gt;=CU$5,$G161&lt;=CU$6),5,IF($L161=1,2,1)),IF(AND($G161&gt;=CU$5,$G161&lt;=CU$6),IF($M161&gt;0,4,3),0)),IF(AND($D161&lt;=CU$6,$E161&gt;=CU$5),60,0)))</f>
        <v/>
      </c>
      <c r="CV161" s="80" t="str">
        <f>IF(OR($A161="",NOT(ISNUMBER($G161))),"",IF(AND($F161&lt;=CV$6,$G161&gt;=CV$5),IF(CV$5&gt;$N161,5,$K161)*10+IF(AND($F161&gt;=CV$5,$F161&lt;=CV$6),IF(AND($G161&gt;=CV$5,$G161&lt;=CV$6),5,IF($L161=1,2,1)),IF(AND($G161&gt;=CV$5,$G161&lt;=CV$6),IF($M161&gt;0,4,3),0)),IF(AND($D161&lt;=CV$6,$E161&gt;=CV$5),60,0)))</f>
        <v/>
      </c>
      <c r="CW161" s="80" t="str">
        <f>IF(OR($A161="",NOT(ISNUMBER($G161))),"",IF(AND($F161&lt;=CW$6,$G161&gt;=CW$5),IF(CW$5&gt;$N161,5,$K161)*10+IF(AND($F161&gt;=CW$5,$F161&lt;=CW$6),IF(AND($G161&gt;=CW$5,$G161&lt;=CW$6),5,IF($L161=1,2,1)),IF(AND($G161&gt;=CW$5,$G161&lt;=CW$6),IF($M161&gt;0,4,3),0)),IF(AND($D161&lt;=CW$6,$E161&gt;=CW$5),60,0)))</f>
        <v/>
      </c>
      <c r="CX161" s="80" t="str">
        <f>IF(OR($A161="",NOT(ISNUMBER($G161))),"",IF(AND($F161&lt;=CX$6,$G161&gt;=CX$5),IF(CX$5&gt;$N161,5,$K161)*10+IF(AND($F161&gt;=CX$5,$F161&lt;=CX$6),IF(AND($G161&gt;=CX$5,$G161&lt;=CX$6),5,IF($L161=1,2,1)),IF(AND($G161&gt;=CX$5,$G161&lt;=CX$6),IF($M161&gt;0,4,3),0)),IF(AND($D161&lt;=CX$6,$E161&gt;=CX$5),60,0)))</f>
        <v/>
      </c>
      <c r="CY161" s="80" t="str">
        <f>IF(OR($A161="",NOT(ISNUMBER($G161))),"",IF(AND($F161&lt;=CY$6,$G161&gt;=CY$5),IF(CY$5&gt;$N161,5,$K161)*10+IF(AND($F161&gt;=CY$5,$F161&lt;=CY$6),IF(AND($G161&gt;=CY$5,$G161&lt;=CY$6),5,IF($L161=1,2,1)),IF(AND($G161&gt;=CY$5,$G161&lt;=CY$6),IF($M161&gt;0,4,3),0)),IF(AND($D161&lt;=CY$6,$E161&gt;=CY$5),60,0)))</f>
        <v/>
      </c>
      <c r="CZ161" s="80" t="str">
        <f>IF(OR($A161="",NOT(ISNUMBER($G161))),"",IF(AND($F161&lt;=CZ$6,$G161&gt;=CZ$5),IF(CZ$5&gt;$N161,5,$K161)*10+IF(AND($F161&gt;=CZ$5,$F161&lt;=CZ$6),IF(AND($G161&gt;=CZ$5,$G161&lt;=CZ$6),5,IF($L161=1,2,1)),IF(AND($G161&gt;=CZ$5,$G161&lt;=CZ$6),IF($M161&gt;0,4,3),0)),IF(AND($D161&lt;=CZ$6,$E161&gt;=CZ$5),60,0)))</f>
        <v/>
      </c>
      <c r="DA161" s="80" t="str">
        <f>IF(OR($A161="",NOT(ISNUMBER($G161))),"",IF(AND($F161&lt;=DA$6,$G161&gt;=DA$5),IF(DA$5&gt;$N161,5,$K161)*10+IF(AND($F161&gt;=DA$5,$F161&lt;=DA$6),IF(AND($G161&gt;=DA$5,$G161&lt;=DA$6),5,IF($L161=1,2,1)),IF(AND($G161&gt;=DA$5,$G161&lt;=DA$6),IF($M161&gt;0,4,3),0)),IF(AND($D161&lt;=DA$6,$E161&gt;=DA$5),60,0)))</f>
        <v/>
      </c>
      <c r="DB161" s="80" t="str">
        <f>IF(OR($A161="",NOT(ISNUMBER($G161))),"",IF(AND($F161&lt;=DB$6,$G161&gt;=DB$5),IF(DB$5&gt;$N161,5,$K161)*10+IF(AND($F161&gt;=DB$5,$F161&lt;=DB$6),IF(AND($G161&gt;=DB$5,$G161&lt;=DB$6),5,IF($L161=1,2,1)),IF(AND($G161&gt;=DB$5,$G161&lt;=DB$6),IF($M161&gt;0,4,3),0)),IF(AND($D161&lt;=DB$6,$E161&gt;=DB$5),60,0)))</f>
        <v/>
      </c>
      <c r="DC161" s="80" t="str">
        <f>IF(OR($A161="",NOT(ISNUMBER($G161))),"",IF(AND($F161&lt;=DC$6,$G161&gt;=DC$5),IF(DC$5&gt;$N161,5,$K161)*10+IF(AND($F161&gt;=DC$5,$F161&lt;=DC$6),IF(AND($G161&gt;=DC$5,$G161&lt;=DC$6),5,IF($L161=1,2,1)),IF(AND($G161&gt;=DC$5,$G161&lt;=DC$6),IF($M161&gt;0,4,3),0)),IF(AND($D161&lt;=DC$6,$E161&gt;=DC$5),60,0)))</f>
        <v/>
      </c>
      <c r="DD161" s="80" t="str">
        <f>IF(OR($A161="",NOT(ISNUMBER($G161))),"",IF(AND($F161&lt;=DD$6,$G161&gt;=DD$5),IF(DD$5&gt;$N161,5,$K161)*10+IF(AND($F161&gt;=DD$5,$F161&lt;=DD$6),IF(AND($G161&gt;=DD$5,$G161&lt;=DD$6),5,IF($L161=1,2,1)),IF(AND($G161&gt;=DD$5,$G161&lt;=DD$6),IF($M161&gt;0,4,3),0)),IF(AND($D161&lt;=DD$6,$E161&gt;=DD$5),60,0)))</f>
        <v/>
      </c>
      <c r="DE161" s="80" t="str">
        <f>IF(OR($A161="",NOT(ISNUMBER($G161))),"",IF(AND($F161&lt;=DE$6,$G161&gt;=DE$5),IF(DE$5&gt;$N161,5,$K161)*10+IF(AND($F161&gt;=DE$5,$F161&lt;=DE$6),IF(AND($G161&gt;=DE$5,$G161&lt;=DE$6),5,IF($L161=1,2,1)),IF(AND($G161&gt;=DE$5,$G161&lt;=DE$6),IF($M161&gt;0,4,3),0)),IF(AND($D161&lt;=DE$6,$E161&gt;=DE$5),60,0)))</f>
        <v/>
      </c>
      <c r="DF161" s="80" t="str">
        <f>IF(OR($A161="",NOT(ISNUMBER($G161))),"",IF(AND($F161&lt;=DF$6,$G161&gt;=DF$5),IF(DF$5&gt;$N161,5,$K161)*10+IF(AND($F161&gt;=DF$5,$F161&lt;=DF$6),IF(AND($G161&gt;=DF$5,$G161&lt;=DF$6),5,IF($L161=1,2,1)),IF(AND($G161&gt;=DF$5,$G161&lt;=DF$6),IF($M161&gt;0,4,3),0)),IF(AND($D161&lt;=DF$6,$E161&gt;=DF$5),60,0)))</f>
        <v/>
      </c>
      <c r="DG161" s="80" t="str">
        <f>IF(OR($A161="",NOT(ISNUMBER($G161))),"",IF(AND($F161&lt;=DG$6,$G161&gt;=DG$5),IF(DG$5&gt;$N161,5,$K161)*10+IF(AND($F161&gt;=DG$5,$F161&lt;=DG$6),IF(AND($G161&gt;=DG$5,$G161&lt;=DG$6),5,IF($L161=1,2,1)),IF(AND($G161&gt;=DG$5,$G161&lt;=DG$6),IF($M161&gt;0,4,3),0)),IF(AND($D161&lt;=DG$6,$E161&gt;=DG$5),60,0)))</f>
        <v/>
      </c>
      <c r="DH161" s="80" t="str">
        <f>IF(OR($A161="",NOT(ISNUMBER($G161))),"",IF(AND($F161&lt;=DH$6,$G161&gt;=DH$5),IF(DH$5&gt;$N161,5,$K161)*10+IF(AND($F161&gt;=DH$5,$F161&lt;=DH$6),IF(AND($G161&gt;=DH$5,$G161&lt;=DH$6),5,IF($L161=1,2,1)),IF(AND($G161&gt;=DH$5,$G161&lt;=DH$6),IF($M161&gt;0,4,3),0)),IF(AND($D161&lt;=DH$6,$E161&gt;=DH$5),60,0)))</f>
        <v/>
      </c>
      <c r="DI161" s="80" t="str">
        <f>IF(OR($A161="",NOT(ISNUMBER($G161))),"",IF(AND($F161&lt;=DI$6,$G161&gt;=DI$5),IF(DI$5&gt;$N161,5,$K161)*10+IF(AND($F161&gt;=DI$5,$F161&lt;=DI$6),IF(AND($G161&gt;=DI$5,$G161&lt;=DI$6),5,IF($L161=1,2,1)),IF(AND($G161&gt;=DI$5,$G161&lt;=DI$6),IF($M161&gt;0,4,3),0)),IF(AND($D161&lt;=DI$6,$E161&gt;=DI$5),60,0)))</f>
        <v/>
      </c>
      <c r="DJ161" s="80" t="str">
        <f>IF(OR($A161="",NOT(ISNUMBER($G161))),"",IF(AND($F161&lt;=DJ$6,$G161&gt;=DJ$5),IF(DJ$5&gt;$N161,5,$K161)*10+IF(AND($F161&gt;=DJ$5,$F161&lt;=DJ$6),IF(AND($G161&gt;=DJ$5,$G161&lt;=DJ$6),5,IF($L161=1,2,1)),IF(AND($G161&gt;=DJ$5,$G161&lt;=DJ$6),IF($M161&gt;0,4,3),0)),IF(AND($D161&lt;=DJ$6,$E161&gt;=DJ$5),60,0)))</f>
        <v/>
      </c>
      <c r="DK161" s="80" t="str">
        <f>IF(OR($A161="",NOT(ISNUMBER($G161))),"",IF(AND($F161&lt;=DK$6,$G161&gt;=DK$5),IF(DK$5&gt;$N161,5,$K161)*10+IF(AND($F161&gt;=DK$5,$F161&lt;=DK$6),IF(AND($G161&gt;=DK$5,$G161&lt;=DK$6),5,IF($L161=1,2,1)),IF(AND($G161&gt;=DK$5,$G161&lt;=DK$6),IF($M161&gt;0,4,3),0)),IF(AND($D161&lt;=DK$6,$E161&gt;=DK$5),60,0)))</f>
        <v/>
      </c>
      <c r="DL161" s="80" t="str">
        <f>IF(OR($A161="",NOT(ISNUMBER($G161))),"",IF(AND($F161&lt;=DL$6,$G161&gt;=DL$5),IF(DL$5&gt;$N161,5,$K161)*10+IF(AND($F161&gt;=DL$5,$F161&lt;=DL$6),IF(AND($G161&gt;=DL$5,$G161&lt;=DL$6),5,IF($L161=1,2,1)),IF(AND($G161&gt;=DL$5,$G161&lt;=DL$6),IF($M161&gt;0,4,3),0)),IF(AND($D161&lt;=DL$6,$E161&gt;=DL$5),60,0)))</f>
        <v/>
      </c>
      <c r="DM161" s="80" t="str">
        <f>IF(OR($A161="",NOT(ISNUMBER($G161))),"",IF(AND($F161&lt;=DM$6,$G161&gt;=DM$5),IF(DM$5&gt;$N161,5,$K161)*10+IF(AND($F161&gt;=DM$5,$F161&lt;=DM$6),IF(AND($G161&gt;=DM$5,$G161&lt;=DM$6),5,IF($L161=1,2,1)),IF(AND($G161&gt;=DM$5,$G161&lt;=DM$6),IF($M161&gt;0,4,3),0)),IF(AND($D161&lt;=DM$6,$E161&gt;=DM$5),60,0)))</f>
        <v/>
      </c>
      <c r="DN161" s="80" t="str">
        <f>IF(OR($A161="",NOT(ISNUMBER($G161))),"",IF(AND($F161&lt;=DN$6,$G161&gt;=DN$5),IF(DN$5&gt;$N161,5,$K161)*10+IF(AND($F161&gt;=DN$5,$F161&lt;=DN$6),IF(AND($G161&gt;=DN$5,$G161&lt;=DN$6),5,IF($L161=1,2,1)),IF(AND($G161&gt;=DN$5,$G161&lt;=DN$6),IF($M161&gt;0,4,3),0)),IF(AND($D161&lt;=DN$6,$E161&gt;=DN$5),60,0)))</f>
        <v/>
      </c>
      <c r="DO161" s="80" t="str">
        <f>IF(OR($A161="",NOT(ISNUMBER($G161))),"",IF(AND($F161&lt;=DO$6,$G161&gt;=DO$5),IF(DO$5&gt;$N161,5,$K161)*10+IF(AND($F161&gt;=DO$5,$F161&lt;=DO$6),IF(AND($G161&gt;=DO$5,$G161&lt;=DO$6),5,IF($L161=1,2,1)),IF(AND($G161&gt;=DO$5,$G161&lt;=DO$6),IF($M161&gt;0,4,3),0)),IF(AND($D161&lt;=DO$6,$E161&gt;=DO$5),60,0)))</f>
        <v/>
      </c>
      <c r="DP161" s="80" t="str">
        <f>IF(OR($A161="",NOT(ISNUMBER($G161))),"",IF(AND($F161&lt;=DP$6,$G161&gt;=DP$5),IF(DP$5&gt;$N161,5,$K161)*10+IF(AND($F161&gt;=DP$5,$F161&lt;=DP$6),IF(AND($G161&gt;=DP$5,$G161&lt;=DP$6),5,IF($L161=1,2,1)),IF(AND($G161&gt;=DP$5,$G161&lt;=DP$6),IF($M161&gt;0,4,3),0)),IF(AND($D161&lt;=DP$6,$E161&gt;=DP$5),60,0)))</f>
        <v/>
      </c>
      <c r="DQ161" s="80" t="str">
        <f>IF(OR($A161="",NOT(ISNUMBER($G161))),"",IF(AND($F161&lt;=DQ$6,$G161&gt;=DQ$5),IF(DQ$5&gt;$N161,5,$K161)*10+IF(AND($F161&gt;=DQ$5,$F161&lt;=DQ$6),IF(AND($G161&gt;=DQ$5,$G161&lt;=DQ$6),5,IF($L161=1,2,1)),IF(AND($G161&gt;=DQ$5,$G161&lt;=DQ$6),IF($M161&gt;0,4,3),0)),IF(AND($D161&lt;=DQ$6,$E161&gt;=DQ$5),60,0)))</f>
        <v/>
      </c>
      <c r="DR161" s="80" t="str">
        <f>IF(OR($A161="",NOT(ISNUMBER($G161))),"",IF(AND($F161&lt;=DR$6,$G161&gt;=DR$5),IF(DR$5&gt;$N161,5,$K161)*10+IF(AND($F161&gt;=DR$5,$F161&lt;=DR$6),IF(AND($G161&gt;=DR$5,$G161&lt;=DR$6),5,IF($L161=1,2,1)),IF(AND($G161&gt;=DR$5,$G161&lt;=DR$6),IF($M161&gt;0,4,3),0)),IF(AND($D161&lt;=DR$6,$E161&gt;=DR$5),60,0)))</f>
        <v/>
      </c>
      <c r="DS161" s="80" t="str">
        <f>IF(OR($A161="",NOT(ISNUMBER($G161))),"",IF(AND($F161&lt;=DS$6,$G161&gt;=DS$5),IF(DS$5&gt;$N161,5,$K161)*10+IF(AND($F161&gt;=DS$5,$F161&lt;=DS$6),IF(AND($G161&gt;=DS$5,$G161&lt;=DS$6),5,IF($L161=1,2,1)),IF(AND($G161&gt;=DS$5,$G161&lt;=DS$6),IF($M161&gt;0,4,3),0)),IF(AND($D161&lt;=DS$6,$E161&gt;=DS$5),60,0)))</f>
        <v/>
      </c>
      <c r="DT161" s="80" t="str">
        <f>IF(OR($A161="",NOT(ISNUMBER($G161))),"",IF(AND($F161&lt;=DT$6,$G161&gt;=DT$5),IF(DT$5&gt;$N161,5,$K161)*10+IF(AND($F161&gt;=DT$5,$F161&lt;=DT$6),IF(AND($G161&gt;=DT$5,$G161&lt;=DT$6),5,IF($L161=1,2,1)),IF(AND($G161&gt;=DT$5,$G161&lt;=DT$6),IF($M161&gt;0,4,3),0)),IF(AND($D161&lt;=DT$6,$E161&gt;=DT$5),60,0)))</f>
        <v/>
      </c>
      <c r="DU161" s="80" t="str">
        <f>IF(OR($A161="",NOT(ISNUMBER($G161))),"",IF(AND($F161&lt;=DU$6,$G161&gt;=DU$5),IF(DU$5&gt;$N161,5,$K161)*10+IF(AND($F161&gt;=DU$5,$F161&lt;=DU$6),IF(AND($G161&gt;=DU$5,$G161&lt;=DU$6),5,IF($L161=1,2,1)),IF(AND($G161&gt;=DU$5,$G161&lt;=DU$6),IF($M161&gt;0,4,3),0)),IF(AND($D161&lt;=DU$6,$E161&gt;=DU$5),60,0)))</f>
        <v/>
      </c>
      <c r="DV161" s="80" t="str">
        <f>IF(OR($A161="",NOT(ISNUMBER($G161))),"",IF(AND($F161&lt;=DV$6,$G161&gt;=DV$5),IF(DV$5&gt;$N161,5,$K161)*10+IF(AND($F161&gt;=DV$5,$F161&lt;=DV$6),IF(AND($G161&gt;=DV$5,$G161&lt;=DV$6),5,IF($L161=1,2,1)),IF(AND($G161&gt;=DV$5,$G161&lt;=DV$6),IF($M161&gt;0,4,3),0)),IF(AND($D161&lt;=DV$6,$E161&gt;=DV$5),60,0)))</f>
        <v/>
      </c>
      <c r="DW161" s="80" t="str">
        <f>IF(OR($A161="",NOT(ISNUMBER($G161))),"",IF(AND($F161&lt;=DW$6,$G161&gt;=DW$5),IF(DW$5&gt;$N161,5,$K161)*10+IF(AND($F161&gt;=DW$5,$F161&lt;=DW$6),IF(AND($G161&gt;=DW$5,$G161&lt;=DW$6),5,IF($L161=1,2,1)),IF(AND($G161&gt;=DW$5,$G161&lt;=DW$6),IF($M161&gt;0,4,3),0)),IF(AND($D161&lt;=DW$6,$E161&gt;=DW$5),60,0)))</f>
        <v/>
      </c>
      <c r="DX161" s="80" t="str">
        <f>IF(OR($A161="",NOT(ISNUMBER($G161))),"",IF(AND($F161&lt;=DX$6,$G161&gt;=DX$5),IF(DX$5&gt;$N161,5,$K161)*10+IF(AND($F161&gt;=DX$5,$F161&lt;=DX$6),IF(AND($G161&gt;=DX$5,$G161&lt;=DX$6),5,IF($L161=1,2,1)),IF(AND($G161&gt;=DX$5,$G161&lt;=DX$6),IF($M161&gt;0,4,3),0)),IF(AND($D161&lt;=DX$6,$E161&gt;=DX$5),60,0)))</f>
        <v/>
      </c>
      <c r="DY161" s="80" t="str">
        <f>IF(OR($A161="",NOT(ISNUMBER($G161))),"",IF(AND($F161&lt;=DY$6,$G161&gt;=DY$5),IF(DY$5&gt;$N161,5,$K161)*10+IF(AND($F161&gt;=DY$5,$F161&lt;=DY$6),IF(AND($G161&gt;=DY$5,$G161&lt;=DY$6),5,IF($L161=1,2,1)),IF(AND($G161&gt;=DY$5,$G161&lt;=DY$6),IF($M161&gt;0,4,3),0)),IF(AND($D161&lt;=DY$6,$E161&gt;=DY$5),60,0)))</f>
        <v/>
      </c>
      <c r="DZ161" s="80" t="str">
        <f>IF(OR($A161="",NOT(ISNUMBER($G161))),"",IF(AND($F161&lt;=DZ$6,$G161&gt;=DZ$5),IF(DZ$5&gt;$N161,5,$K161)*10+IF(AND($F161&gt;=DZ$5,$F161&lt;=DZ$6),IF(AND($G161&gt;=DZ$5,$G161&lt;=DZ$6),5,IF($L161=1,2,1)),IF(AND($G161&gt;=DZ$5,$G161&lt;=DZ$6),IF($M161&gt;0,4,3),0)),IF(AND($D161&lt;=DZ$6,$E161&gt;=DZ$5),60,0)))</f>
        <v/>
      </c>
      <c r="EA161" s="80" t="str">
        <f>IF(OR($A161="",NOT(ISNUMBER($G161))),"",IF(AND($F161&lt;=EA$6,$G161&gt;=EA$5),IF(EA$5&gt;$N161,5,$K161)*10+IF(AND($F161&gt;=EA$5,$F161&lt;=EA$6),IF(AND($G161&gt;=EA$5,$G161&lt;=EA$6),5,IF($L161=1,2,1)),IF(AND($G161&gt;=EA$5,$G161&lt;=EA$6),IF($M161&gt;0,4,3),0)),IF(AND($D161&lt;=EA$6,$E161&gt;=EA$5),60,0)))</f>
        <v/>
      </c>
      <c r="EB161" s="80" t="str">
        <f>IF(OR($A161="",NOT(ISNUMBER($G161))),"",IF(AND($F161&lt;=EB$6,$G161&gt;=EB$5),IF(EB$5&gt;$N161,5,$K161)*10+IF(AND($F161&gt;=EB$5,$F161&lt;=EB$6),IF(AND($G161&gt;=EB$5,$G161&lt;=EB$6),5,IF($L161=1,2,1)),IF(AND($G161&gt;=EB$5,$G161&lt;=EB$6),IF($M161&gt;0,4,3),0)),IF(AND($D161&lt;=EB$6,$E161&gt;=EB$5),60,0)))</f>
        <v/>
      </c>
      <c r="EC161" s="80" t="str">
        <f>IF(OR($A161="",NOT(ISNUMBER($G161))),"",IF(AND($F161&lt;=EC$6,$G161&gt;=EC$5),IF(EC$5&gt;$N161,5,$K161)*10+IF(AND($F161&gt;=EC$5,$F161&lt;=EC$6),IF(AND($G161&gt;=EC$5,$G161&lt;=EC$6),5,IF($L161=1,2,1)),IF(AND($G161&gt;=EC$5,$G161&lt;=EC$6),IF($M161&gt;0,4,3),0)),IF(AND($D161&lt;=EC$6,$E161&gt;=EC$5),60,0)))</f>
        <v/>
      </c>
      <c r="ED161" s="80" t="str">
        <f>IF(OR($A161="",NOT(ISNUMBER($G161))),"",IF(AND($F161&lt;=ED$6,$G161&gt;=ED$5),IF(ED$5&gt;$N161,5,$K161)*10+IF(AND($F161&gt;=ED$5,$F161&lt;=ED$6),IF(AND($G161&gt;=ED$5,$G161&lt;=ED$6),5,IF($L161=1,2,1)),IF(AND($G161&gt;=ED$5,$G161&lt;=ED$6),IF($M161&gt;0,4,3),0)),IF(AND($D161&lt;=ED$6,$E161&gt;=ED$5),60,0)))</f>
        <v/>
      </c>
    </row>
    <row r="162" ht="18" customHeight="1">
      <c r="A162" s="52" t="str">
        <f>IF(Tasks!$B162="","",Tasks!$A162)</f>
        <v/>
      </c>
      <c r="B162" s="78" t="str">
        <f>IF(Tasks!$B162="","",Tasks!$B162)</f>
        <v/>
      </c>
      <c r="C162" s="25" t="str">
        <f>IF($B162="","",IF(AND(Tasks!$D162="",Tasks!$G162=""),"-",IF(Tasks!$D162="","",Tasks!$D162&amp;IF(OR(Tasks!$E162="",Tasks!$E162="FS"),IF(N(Tasks!$F162)=0,"","FS"),Tasks!$E162)&amp;IF(N(Tasks!$F162)=0,"",IF(Tasks!$F162&gt;0,"+","")&amp;Tasks!$F162))&amp;IF(AND(Tasks!$D162&lt;&gt;"",Tasks!$G162&lt;&gt;""),", ","")&amp;IF(Tasks!$G162="","",Tasks!$G162&amp;IF(OR(Tasks!$H162="",Tasks!$H162="FS"),IF(N(Tasks!$I162)=0,"","FS"),Tasks!$H162)&amp;IF(N(Tasks!$I162)=0,"",IF(Tasks!$I162&gt;0,"+","")&amp;Tasks!$I162))))</f>
        <v/>
      </c>
      <c r="D162" s="51" t="str">
        <f>IF(OR($B162="",Tasks!$Q162=""),"",Tasks!$Q162)</f>
        <v/>
      </c>
      <c r="E162" s="51" t="str">
        <f>IF(OR($B162="",Tasks!$R162=""),"",Tasks!$R162)</f>
        <v/>
      </c>
      <c r="F162" s="51" t="str">
        <f>IF(OR($B162="",Tasks!$S162=""),"",Tasks!$S162)</f>
        <v/>
      </c>
      <c r="G162" s="51" t="str">
        <f>IF(OR($B162="",Tasks!$T162=""),"",Tasks!$T162)</f>
        <v/>
      </c>
      <c r="H162" s="52" t="str">
        <f>IF($B162="","",Tasks!$AE162)</f>
        <v/>
      </c>
      <c r="I162" s="79" t="str">
        <f>IF($B162="","",Tasks!$AF162)</f>
        <v/>
      </c>
      <c r="J162" s="53" t="str">
        <f>IF(OR($B162="",Tasks!$V162=""),"",Tasks!$V162)</f>
        <v/>
      </c>
      <c r="K162" s="52" t="str">
        <f>IF($B162="","",Tasks!$AA162)</f>
        <v/>
      </c>
      <c r="L162" s="52" t="str">
        <f>IF($B162="","",Tasks!$AB162)</f>
        <v/>
      </c>
      <c r="M162" s="52" t="str">
        <f>IF($B162="","",Tasks!$Z162)</f>
        <v/>
      </c>
      <c r="N162" s="52" t="str">
        <f>IF(OR($B162="",Tasks!$AG162=""),"",Tasks!$AG162)</f>
        <v/>
      </c>
      <c r="O162" s="80" t="str">
        <f>IF(OR($A162="",NOT(ISNUMBER($G162))),"",IF(AND($F162&lt;=O$6,$G162&gt;=O$5),IF(O$5&gt;$N162,5,$K162)*10+IF(AND($F162&gt;=O$5,$F162&lt;=O$6),IF(AND($G162&gt;=O$5,$G162&lt;=O$6),5,IF($L162=1,2,1)),IF(AND($G162&gt;=O$5,$G162&lt;=O$6),IF($M162&gt;0,4,3),0)),IF(AND($D162&lt;=O$6,$E162&gt;=O$5),60,0)))</f>
        <v/>
      </c>
      <c r="P162" s="80" t="str">
        <f>IF(OR($A162="",NOT(ISNUMBER($G162))),"",IF(AND($F162&lt;=P$6,$G162&gt;=P$5),IF(P$5&gt;$N162,5,$K162)*10+IF(AND($F162&gt;=P$5,$F162&lt;=P$6),IF(AND($G162&gt;=P$5,$G162&lt;=P$6),5,IF($L162=1,2,1)),IF(AND($G162&gt;=P$5,$G162&lt;=P$6),IF($M162&gt;0,4,3),0)),IF(AND($D162&lt;=P$6,$E162&gt;=P$5),60,0)))</f>
        <v/>
      </c>
      <c r="Q162" s="80" t="str">
        <f>IF(OR($A162="",NOT(ISNUMBER($G162))),"",IF(AND($F162&lt;=Q$6,$G162&gt;=Q$5),IF(Q$5&gt;$N162,5,$K162)*10+IF(AND($F162&gt;=Q$5,$F162&lt;=Q$6),IF(AND($G162&gt;=Q$5,$G162&lt;=Q$6),5,IF($L162=1,2,1)),IF(AND($G162&gt;=Q$5,$G162&lt;=Q$6),IF($M162&gt;0,4,3),0)),IF(AND($D162&lt;=Q$6,$E162&gt;=Q$5),60,0)))</f>
        <v/>
      </c>
      <c r="R162" s="80" t="str">
        <f>IF(OR($A162="",NOT(ISNUMBER($G162))),"",IF(AND($F162&lt;=R$6,$G162&gt;=R$5),IF(R$5&gt;$N162,5,$K162)*10+IF(AND($F162&gt;=R$5,$F162&lt;=R$6),IF(AND($G162&gt;=R$5,$G162&lt;=R$6),5,IF($L162=1,2,1)),IF(AND($G162&gt;=R$5,$G162&lt;=R$6),IF($M162&gt;0,4,3),0)),IF(AND($D162&lt;=R$6,$E162&gt;=R$5),60,0)))</f>
        <v/>
      </c>
      <c r="S162" s="80" t="str">
        <f>IF(OR($A162="",NOT(ISNUMBER($G162))),"",IF(AND($F162&lt;=S$6,$G162&gt;=S$5),IF(S$5&gt;$N162,5,$K162)*10+IF(AND($F162&gt;=S$5,$F162&lt;=S$6),IF(AND($G162&gt;=S$5,$G162&lt;=S$6),5,IF($L162=1,2,1)),IF(AND($G162&gt;=S$5,$G162&lt;=S$6),IF($M162&gt;0,4,3),0)),IF(AND($D162&lt;=S$6,$E162&gt;=S$5),60,0)))</f>
        <v/>
      </c>
      <c r="T162" s="80" t="str">
        <f>IF(OR($A162="",NOT(ISNUMBER($G162))),"",IF(AND($F162&lt;=T$6,$G162&gt;=T$5),IF(T$5&gt;$N162,5,$K162)*10+IF(AND($F162&gt;=T$5,$F162&lt;=T$6),IF(AND($G162&gt;=T$5,$G162&lt;=T$6),5,IF($L162=1,2,1)),IF(AND($G162&gt;=T$5,$G162&lt;=T$6),IF($M162&gt;0,4,3),0)),IF(AND($D162&lt;=T$6,$E162&gt;=T$5),60,0)))</f>
        <v/>
      </c>
      <c r="U162" s="80" t="str">
        <f>IF(OR($A162="",NOT(ISNUMBER($G162))),"",IF(AND($F162&lt;=U$6,$G162&gt;=U$5),IF(U$5&gt;$N162,5,$K162)*10+IF(AND($F162&gt;=U$5,$F162&lt;=U$6),IF(AND($G162&gt;=U$5,$G162&lt;=U$6),5,IF($L162=1,2,1)),IF(AND($G162&gt;=U$5,$G162&lt;=U$6),IF($M162&gt;0,4,3),0)),IF(AND($D162&lt;=U$6,$E162&gt;=U$5),60,0)))</f>
        <v/>
      </c>
      <c r="V162" s="80" t="str">
        <f>IF(OR($A162="",NOT(ISNUMBER($G162))),"",IF(AND($F162&lt;=V$6,$G162&gt;=V$5),IF(V$5&gt;$N162,5,$K162)*10+IF(AND($F162&gt;=V$5,$F162&lt;=V$6),IF(AND($G162&gt;=V$5,$G162&lt;=V$6),5,IF($L162=1,2,1)),IF(AND($G162&gt;=V$5,$G162&lt;=V$6),IF($M162&gt;0,4,3),0)),IF(AND($D162&lt;=V$6,$E162&gt;=V$5),60,0)))</f>
        <v/>
      </c>
      <c r="W162" s="80" t="str">
        <f>IF(OR($A162="",NOT(ISNUMBER($G162))),"",IF(AND($F162&lt;=W$6,$G162&gt;=W$5),IF(W$5&gt;$N162,5,$K162)*10+IF(AND($F162&gt;=W$5,$F162&lt;=W$6),IF(AND($G162&gt;=W$5,$G162&lt;=W$6),5,IF($L162=1,2,1)),IF(AND($G162&gt;=W$5,$G162&lt;=W$6),IF($M162&gt;0,4,3),0)),IF(AND($D162&lt;=W$6,$E162&gt;=W$5),60,0)))</f>
        <v/>
      </c>
      <c r="X162" s="80" t="str">
        <f>IF(OR($A162="",NOT(ISNUMBER($G162))),"",IF(AND($F162&lt;=X$6,$G162&gt;=X$5),IF(X$5&gt;$N162,5,$K162)*10+IF(AND($F162&gt;=X$5,$F162&lt;=X$6),IF(AND($G162&gt;=X$5,$G162&lt;=X$6),5,IF($L162=1,2,1)),IF(AND($G162&gt;=X$5,$G162&lt;=X$6),IF($M162&gt;0,4,3),0)),IF(AND($D162&lt;=X$6,$E162&gt;=X$5),60,0)))</f>
        <v/>
      </c>
      <c r="Y162" s="80" t="str">
        <f>IF(OR($A162="",NOT(ISNUMBER($G162))),"",IF(AND($F162&lt;=Y$6,$G162&gt;=Y$5),IF(Y$5&gt;$N162,5,$K162)*10+IF(AND($F162&gt;=Y$5,$F162&lt;=Y$6),IF(AND($G162&gt;=Y$5,$G162&lt;=Y$6),5,IF($L162=1,2,1)),IF(AND($G162&gt;=Y$5,$G162&lt;=Y$6),IF($M162&gt;0,4,3),0)),IF(AND($D162&lt;=Y$6,$E162&gt;=Y$5),60,0)))</f>
        <v/>
      </c>
      <c r="Z162" s="80" t="str">
        <f>IF(OR($A162="",NOT(ISNUMBER($G162))),"",IF(AND($F162&lt;=Z$6,$G162&gt;=Z$5),IF(Z$5&gt;$N162,5,$K162)*10+IF(AND($F162&gt;=Z$5,$F162&lt;=Z$6),IF(AND($G162&gt;=Z$5,$G162&lt;=Z$6),5,IF($L162=1,2,1)),IF(AND($G162&gt;=Z$5,$G162&lt;=Z$6),IF($M162&gt;0,4,3),0)),IF(AND($D162&lt;=Z$6,$E162&gt;=Z$5),60,0)))</f>
        <v/>
      </c>
      <c r="AA162" s="80" t="str">
        <f>IF(OR($A162="",NOT(ISNUMBER($G162))),"",IF(AND($F162&lt;=AA$6,$G162&gt;=AA$5),IF(AA$5&gt;$N162,5,$K162)*10+IF(AND($F162&gt;=AA$5,$F162&lt;=AA$6),IF(AND($G162&gt;=AA$5,$G162&lt;=AA$6),5,IF($L162=1,2,1)),IF(AND($G162&gt;=AA$5,$G162&lt;=AA$6),IF($M162&gt;0,4,3),0)),IF(AND($D162&lt;=AA$6,$E162&gt;=AA$5),60,0)))</f>
        <v/>
      </c>
      <c r="AB162" s="80" t="str">
        <f>IF(OR($A162="",NOT(ISNUMBER($G162))),"",IF(AND($F162&lt;=AB$6,$G162&gt;=AB$5),IF(AB$5&gt;$N162,5,$K162)*10+IF(AND($F162&gt;=AB$5,$F162&lt;=AB$6),IF(AND($G162&gt;=AB$5,$G162&lt;=AB$6),5,IF($L162=1,2,1)),IF(AND($G162&gt;=AB$5,$G162&lt;=AB$6),IF($M162&gt;0,4,3),0)),IF(AND($D162&lt;=AB$6,$E162&gt;=AB$5),60,0)))</f>
        <v/>
      </c>
      <c r="AC162" s="80" t="str">
        <f>IF(OR($A162="",NOT(ISNUMBER($G162))),"",IF(AND($F162&lt;=AC$6,$G162&gt;=AC$5),IF(AC$5&gt;$N162,5,$K162)*10+IF(AND($F162&gt;=AC$5,$F162&lt;=AC$6),IF(AND($G162&gt;=AC$5,$G162&lt;=AC$6),5,IF($L162=1,2,1)),IF(AND($G162&gt;=AC$5,$G162&lt;=AC$6),IF($M162&gt;0,4,3),0)),IF(AND($D162&lt;=AC$6,$E162&gt;=AC$5),60,0)))</f>
        <v/>
      </c>
      <c r="AD162" s="80" t="str">
        <f>IF(OR($A162="",NOT(ISNUMBER($G162))),"",IF(AND($F162&lt;=AD$6,$G162&gt;=AD$5),IF(AD$5&gt;$N162,5,$K162)*10+IF(AND($F162&gt;=AD$5,$F162&lt;=AD$6),IF(AND($G162&gt;=AD$5,$G162&lt;=AD$6),5,IF($L162=1,2,1)),IF(AND($G162&gt;=AD$5,$G162&lt;=AD$6),IF($M162&gt;0,4,3),0)),IF(AND($D162&lt;=AD$6,$E162&gt;=AD$5),60,0)))</f>
        <v/>
      </c>
      <c r="AE162" s="80" t="str">
        <f>IF(OR($A162="",NOT(ISNUMBER($G162))),"",IF(AND($F162&lt;=AE$6,$G162&gt;=AE$5),IF(AE$5&gt;$N162,5,$K162)*10+IF(AND($F162&gt;=AE$5,$F162&lt;=AE$6),IF(AND($G162&gt;=AE$5,$G162&lt;=AE$6),5,IF($L162=1,2,1)),IF(AND($G162&gt;=AE$5,$G162&lt;=AE$6),IF($M162&gt;0,4,3),0)),IF(AND($D162&lt;=AE$6,$E162&gt;=AE$5),60,0)))</f>
        <v/>
      </c>
      <c r="AF162" s="80" t="str">
        <f>IF(OR($A162="",NOT(ISNUMBER($G162))),"",IF(AND($F162&lt;=AF$6,$G162&gt;=AF$5),IF(AF$5&gt;$N162,5,$K162)*10+IF(AND($F162&gt;=AF$5,$F162&lt;=AF$6),IF(AND($G162&gt;=AF$5,$G162&lt;=AF$6),5,IF($L162=1,2,1)),IF(AND($G162&gt;=AF$5,$G162&lt;=AF$6),IF($M162&gt;0,4,3),0)),IF(AND($D162&lt;=AF$6,$E162&gt;=AF$5),60,0)))</f>
        <v/>
      </c>
      <c r="AG162" s="80" t="str">
        <f>IF(OR($A162="",NOT(ISNUMBER($G162))),"",IF(AND($F162&lt;=AG$6,$G162&gt;=AG$5),IF(AG$5&gt;$N162,5,$K162)*10+IF(AND($F162&gt;=AG$5,$F162&lt;=AG$6),IF(AND($G162&gt;=AG$5,$G162&lt;=AG$6),5,IF($L162=1,2,1)),IF(AND($G162&gt;=AG$5,$G162&lt;=AG$6),IF($M162&gt;0,4,3),0)),IF(AND($D162&lt;=AG$6,$E162&gt;=AG$5),60,0)))</f>
        <v/>
      </c>
      <c r="AH162" s="80" t="str">
        <f>IF(OR($A162="",NOT(ISNUMBER($G162))),"",IF(AND($F162&lt;=AH$6,$G162&gt;=AH$5),IF(AH$5&gt;$N162,5,$K162)*10+IF(AND($F162&gt;=AH$5,$F162&lt;=AH$6),IF(AND($G162&gt;=AH$5,$G162&lt;=AH$6),5,IF($L162=1,2,1)),IF(AND($G162&gt;=AH$5,$G162&lt;=AH$6),IF($M162&gt;0,4,3),0)),IF(AND($D162&lt;=AH$6,$E162&gt;=AH$5),60,0)))</f>
        <v/>
      </c>
      <c r="AI162" s="80" t="str">
        <f>IF(OR($A162="",NOT(ISNUMBER($G162))),"",IF(AND($F162&lt;=AI$6,$G162&gt;=AI$5),IF(AI$5&gt;$N162,5,$K162)*10+IF(AND($F162&gt;=AI$5,$F162&lt;=AI$6),IF(AND($G162&gt;=AI$5,$G162&lt;=AI$6),5,IF($L162=1,2,1)),IF(AND($G162&gt;=AI$5,$G162&lt;=AI$6),IF($M162&gt;0,4,3),0)),IF(AND($D162&lt;=AI$6,$E162&gt;=AI$5),60,0)))</f>
        <v/>
      </c>
      <c r="AJ162" s="80" t="str">
        <f>IF(OR($A162="",NOT(ISNUMBER($G162))),"",IF(AND($F162&lt;=AJ$6,$G162&gt;=AJ$5),IF(AJ$5&gt;$N162,5,$K162)*10+IF(AND($F162&gt;=AJ$5,$F162&lt;=AJ$6),IF(AND($G162&gt;=AJ$5,$G162&lt;=AJ$6),5,IF($L162=1,2,1)),IF(AND($G162&gt;=AJ$5,$G162&lt;=AJ$6),IF($M162&gt;0,4,3),0)),IF(AND($D162&lt;=AJ$6,$E162&gt;=AJ$5),60,0)))</f>
        <v/>
      </c>
      <c r="AK162" s="80" t="str">
        <f>IF(OR($A162="",NOT(ISNUMBER($G162))),"",IF(AND($F162&lt;=AK$6,$G162&gt;=AK$5),IF(AK$5&gt;$N162,5,$K162)*10+IF(AND($F162&gt;=AK$5,$F162&lt;=AK$6),IF(AND($G162&gt;=AK$5,$G162&lt;=AK$6),5,IF($L162=1,2,1)),IF(AND($G162&gt;=AK$5,$G162&lt;=AK$6),IF($M162&gt;0,4,3),0)),IF(AND($D162&lt;=AK$6,$E162&gt;=AK$5),60,0)))</f>
        <v/>
      </c>
      <c r="AL162" s="80" t="str">
        <f>IF(OR($A162="",NOT(ISNUMBER($G162))),"",IF(AND($F162&lt;=AL$6,$G162&gt;=AL$5),IF(AL$5&gt;$N162,5,$K162)*10+IF(AND($F162&gt;=AL$5,$F162&lt;=AL$6),IF(AND($G162&gt;=AL$5,$G162&lt;=AL$6),5,IF($L162=1,2,1)),IF(AND($G162&gt;=AL$5,$G162&lt;=AL$6),IF($M162&gt;0,4,3),0)),IF(AND($D162&lt;=AL$6,$E162&gt;=AL$5),60,0)))</f>
        <v/>
      </c>
      <c r="AM162" s="80" t="str">
        <f>IF(OR($A162="",NOT(ISNUMBER($G162))),"",IF(AND($F162&lt;=AM$6,$G162&gt;=AM$5),IF(AM$5&gt;$N162,5,$K162)*10+IF(AND($F162&gt;=AM$5,$F162&lt;=AM$6),IF(AND($G162&gt;=AM$5,$G162&lt;=AM$6),5,IF($L162=1,2,1)),IF(AND($G162&gt;=AM$5,$G162&lt;=AM$6),IF($M162&gt;0,4,3),0)),IF(AND($D162&lt;=AM$6,$E162&gt;=AM$5),60,0)))</f>
        <v/>
      </c>
      <c r="AN162" s="80" t="str">
        <f>IF(OR($A162="",NOT(ISNUMBER($G162))),"",IF(AND($F162&lt;=AN$6,$G162&gt;=AN$5),IF(AN$5&gt;$N162,5,$K162)*10+IF(AND($F162&gt;=AN$5,$F162&lt;=AN$6),IF(AND($G162&gt;=AN$5,$G162&lt;=AN$6),5,IF($L162=1,2,1)),IF(AND($G162&gt;=AN$5,$G162&lt;=AN$6),IF($M162&gt;0,4,3),0)),IF(AND($D162&lt;=AN$6,$E162&gt;=AN$5),60,0)))</f>
        <v/>
      </c>
      <c r="AO162" s="80" t="str">
        <f>IF(OR($A162="",NOT(ISNUMBER($G162))),"",IF(AND($F162&lt;=AO$6,$G162&gt;=AO$5),IF(AO$5&gt;$N162,5,$K162)*10+IF(AND($F162&gt;=AO$5,$F162&lt;=AO$6),IF(AND($G162&gt;=AO$5,$G162&lt;=AO$6),5,IF($L162=1,2,1)),IF(AND($G162&gt;=AO$5,$G162&lt;=AO$6),IF($M162&gt;0,4,3),0)),IF(AND($D162&lt;=AO$6,$E162&gt;=AO$5),60,0)))</f>
        <v/>
      </c>
      <c r="AP162" s="80" t="str">
        <f>IF(OR($A162="",NOT(ISNUMBER($G162))),"",IF(AND($F162&lt;=AP$6,$G162&gt;=AP$5),IF(AP$5&gt;$N162,5,$K162)*10+IF(AND($F162&gt;=AP$5,$F162&lt;=AP$6),IF(AND($G162&gt;=AP$5,$G162&lt;=AP$6),5,IF($L162=1,2,1)),IF(AND($G162&gt;=AP$5,$G162&lt;=AP$6),IF($M162&gt;0,4,3),0)),IF(AND($D162&lt;=AP$6,$E162&gt;=AP$5),60,0)))</f>
        <v/>
      </c>
      <c r="AQ162" s="80" t="str">
        <f>IF(OR($A162="",NOT(ISNUMBER($G162))),"",IF(AND($F162&lt;=AQ$6,$G162&gt;=AQ$5),IF(AQ$5&gt;$N162,5,$K162)*10+IF(AND($F162&gt;=AQ$5,$F162&lt;=AQ$6),IF(AND($G162&gt;=AQ$5,$G162&lt;=AQ$6),5,IF($L162=1,2,1)),IF(AND($G162&gt;=AQ$5,$G162&lt;=AQ$6),IF($M162&gt;0,4,3),0)),IF(AND($D162&lt;=AQ$6,$E162&gt;=AQ$5),60,0)))</f>
        <v/>
      </c>
      <c r="AR162" s="80" t="str">
        <f>IF(OR($A162="",NOT(ISNUMBER($G162))),"",IF(AND($F162&lt;=AR$6,$G162&gt;=AR$5),IF(AR$5&gt;$N162,5,$K162)*10+IF(AND($F162&gt;=AR$5,$F162&lt;=AR$6),IF(AND($G162&gt;=AR$5,$G162&lt;=AR$6),5,IF($L162=1,2,1)),IF(AND($G162&gt;=AR$5,$G162&lt;=AR$6),IF($M162&gt;0,4,3),0)),IF(AND($D162&lt;=AR$6,$E162&gt;=AR$5),60,0)))</f>
        <v/>
      </c>
      <c r="AS162" s="80" t="str">
        <f>IF(OR($A162="",NOT(ISNUMBER($G162))),"",IF(AND($F162&lt;=AS$6,$G162&gt;=AS$5),IF(AS$5&gt;$N162,5,$K162)*10+IF(AND($F162&gt;=AS$5,$F162&lt;=AS$6),IF(AND($G162&gt;=AS$5,$G162&lt;=AS$6),5,IF($L162=1,2,1)),IF(AND($G162&gt;=AS$5,$G162&lt;=AS$6),IF($M162&gt;0,4,3),0)),IF(AND($D162&lt;=AS$6,$E162&gt;=AS$5),60,0)))</f>
        <v/>
      </c>
      <c r="AT162" s="80" t="str">
        <f>IF(OR($A162="",NOT(ISNUMBER($G162))),"",IF(AND($F162&lt;=AT$6,$G162&gt;=AT$5),IF(AT$5&gt;$N162,5,$K162)*10+IF(AND($F162&gt;=AT$5,$F162&lt;=AT$6),IF(AND($G162&gt;=AT$5,$G162&lt;=AT$6),5,IF($L162=1,2,1)),IF(AND($G162&gt;=AT$5,$G162&lt;=AT$6),IF($M162&gt;0,4,3),0)),IF(AND($D162&lt;=AT$6,$E162&gt;=AT$5),60,0)))</f>
        <v/>
      </c>
      <c r="AU162" s="80" t="str">
        <f>IF(OR($A162="",NOT(ISNUMBER($G162))),"",IF(AND($F162&lt;=AU$6,$G162&gt;=AU$5),IF(AU$5&gt;$N162,5,$K162)*10+IF(AND($F162&gt;=AU$5,$F162&lt;=AU$6),IF(AND($G162&gt;=AU$5,$G162&lt;=AU$6),5,IF($L162=1,2,1)),IF(AND($G162&gt;=AU$5,$G162&lt;=AU$6),IF($M162&gt;0,4,3),0)),IF(AND($D162&lt;=AU$6,$E162&gt;=AU$5),60,0)))</f>
        <v/>
      </c>
      <c r="AV162" s="80" t="str">
        <f>IF(OR($A162="",NOT(ISNUMBER($G162))),"",IF(AND($F162&lt;=AV$6,$G162&gt;=AV$5),IF(AV$5&gt;$N162,5,$K162)*10+IF(AND($F162&gt;=AV$5,$F162&lt;=AV$6),IF(AND($G162&gt;=AV$5,$G162&lt;=AV$6),5,IF($L162=1,2,1)),IF(AND($G162&gt;=AV$5,$G162&lt;=AV$6),IF($M162&gt;0,4,3),0)),IF(AND($D162&lt;=AV$6,$E162&gt;=AV$5),60,0)))</f>
        <v/>
      </c>
      <c r="AW162" s="80" t="str">
        <f>IF(OR($A162="",NOT(ISNUMBER($G162))),"",IF(AND($F162&lt;=AW$6,$G162&gt;=AW$5),IF(AW$5&gt;$N162,5,$K162)*10+IF(AND($F162&gt;=AW$5,$F162&lt;=AW$6),IF(AND($G162&gt;=AW$5,$G162&lt;=AW$6),5,IF($L162=1,2,1)),IF(AND($G162&gt;=AW$5,$G162&lt;=AW$6),IF($M162&gt;0,4,3),0)),IF(AND($D162&lt;=AW$6,$E162&gt;=AW$5),60,0)))</f>
        <v/>
      </c>
      <c r="AX162" s="80" t="str">
        <f>IF(OR($A162="",NOT(ISNUMBER($G162))),"",IF(AND($F162&lt;=AX$6,$G162&gt;=AX$5),IF(AX$5&gt;$N162,5,$K162)*10+IF(AND($F162&gt;=AX$5,$F162&lt;=AX$6),IF(AND($G162&gt;=AX$5,$G162&lt;=AX$6),5,IF($L162=1,2,1)),IF(AND($G162&gt;=AX$5,$G162&lt;=AX$6),IF($M162&gt;0,4,3),0)),IF(AND($D162&lt;=AX$6,$E162&gt;=AX$5),60,0)))</f>
        <v/>
      </c>
      <c r="AY162" s="80" t="str">
        <f>IF(OR($A162="",NOT(ISNUMBER($G162))),"",IF(AND($F162&lt;=AY$6,$G162&gt;=AY$5),IF(AY$5&gt;$N162,5,$K162)*10+IF(AND($F162&gt;=AY$5,$F162&lt;=AY$6),IF(AND($G162&gt;=AY$5,$G162&lt;=AY$6),5,IF($L162=1,2,1)),IF(AND($G162&gt;=AY$5,$G162&lt;=AY$6),IF($M162&gt;0,4,3),0)),IF(AND($D162&lt;=AY$6,$E162&gt;=AY$5),60,0)))</f>
        <v/>
      </c>
      <c r="AZ162" s="80" t="str">
        <f>IF(OR($A162="",NOT(ISNUMBER($G162))),"",IF(AND($F162&lt;=AZ$6,$G162&gt;=AZ$5),IF(AZ$5&gt;$N162,5,$K162)*10+IF(AND($F162&gt;=AZ$5,$F162&lt;=AZ$6),IF(AND($G162&gt;=AZ$5,$G162&lt;=AZ$6),5,IF($L162=1,2,1)),IF(AND($G162&gt;=AZ$5,$G162&lt;=AZ$6),IF($M162&gt;0,4,3),0)),IF(AND($D162&lt;=AZ$6,$E162&gt;=AZ$5),60,0)))</f>
        <v/>
      </c>
      <c r="BA162" s="80" t="str">
        <f>IF(OR($A162="",NOT(ISNUMBER($G162))),"",IF(AND($F162&lt;=BA$6,$G162&gt;=BA$5),IF(BA$5&gt;$N162,5,$K162)*10+IF(AND($F162&gt;=BA$5,$F162&lt;=BA$6),IF(AND($G162&gt;=BA$5,$G162&lt;=BA$6),5,IF($L162=1,2,1)),IF(AND($G162&gt;=BA$5,$G162&lt;=BA$6),IF($M162&gt;0,4,3),0)),IF(AND($D162&lt;=BA$6,$E162&gt;=BA$5),60,0)))</f>
        <v/>
      </c>
      <c r="BB162" s="80" t="str">
        <f>IF(OR($A162="",NOT(ISNUMBER($G162))),"",IF(AND($F162&lt;=BB$6,$G162&gt;=BB$5),IF(BB$5&gt;$N162,5,$K162)*10+IF(AND($F162&gt;=BB$5,$F162&lt;=BB$6),IF(AND($G162&gt;=BB$5,$G162&lt;=BB$6),5,IF($L162=1,2,1)),IF(AND($G162&gt;=BB$5,$G162&lt;=BB$6),IF($M162&gt;0,4,3),0)),IF(AND($D162&lt;=BB$6,$E162&gt;=BB$5),60,0)))</f>
        <v/>
      </c>
      <c r="BC162" s="80" t="str">
        <f>IF(OR($A162="",NOT(ISNUMBER($G162))),"",IF(AND($F162&lt;=BC$6,$G162&gt;=BC$5),IF(BC$5&gt;$N162,5,$K162)*10+IF(AND($F162&gt;=BC$5,$F162&lt;=BC$6),IF(AND($G162&gt;=BC$5,$G162&lt;=BC$6),5,IF($L162=1,2,1)),IF(AND($G162&gt;=BC$5,$G162&lt;=BC$6),IF($M162&gt;0,4,3),0)),IF(AND($D162&lt;=BC$6,$E162&gt;=BC$5),60,0)))</f>
        <v/>
      </c>
      <c r="BD162" s="80" t="str">
        <f>IF(OR($A162="",NOT(ISNUMBER($G162))),"",IF(AND($F162&lt;=BD$6,$G162&gt;=BD$5),IF(BD$5&gt;$N162,5,$K162)*10+IF(AND($F162&gt;=BD$5,$F162&lt;=BD$6),IF(AND($G162&gt;=BD$5,$G162&lt;=BD$6),5,IF($L162=1,2,1)),IF(AND($G162&gt;=BD$5,$G162&lt;=BD$6),IF($M162&gt;0,4,3),0)),IF(AND($D162&lt;=BD$6,$E162&gt;=BD$5),60,0)))</f>
        <v/>
      </c>
      <c r="BE162" s="80" t="str">
        <f>IF(OR($A162="",NOT(ISNUMBER($G162))),"",IF(AND($F162&lt;=BE$6,$G162&gt;=BE$5),IF(BE$5&gt;$N162,5,$K162)*10+IF(AND($F162&gt;=BE$5,$F162&lt;=BE$6),IF(AND($G162&gt;=BE$5,$G162&lt;=BE$6),5,IF($L162=1,2,1)),IF(AND($G162&gt;=BE$5,$G162&lt;=BE$6),IF($M162&gt;0,4,3),0)),IF(AND($D162&lt;=BE$6,$E162&gt;=BE$5),60,0)))</f>
        <v/>
      </c>
      <c r="BF162" s="80" t="str">
        <f>IF(OR($A162="",NOT(ISNUMBER($G162))),"",IF(AND($F162&lt;=BF$6,$G162&gt;=BF$5),IF(BF$5&gt;$N162,5,$K162)*10+IF(AND($F162&gt;=BF$5,$F162&lt;=BF$6),IF(AND($G162&gt;=BF$5,$G162&lt;=BF$6),5,IF($L162=1,2,1)),IF(AND($G162&gt;=BF$5,$G162&lt;=BF$6),IF($M162&gt;0,4,3),0)),IF(AND($D162&lt;=BF$6,$E162&gt;=BF$5),60,0)))</f>
        <v/>
      </c>
      <c r="BG162" s="80" t="str">
        <f>IF(OR($A162="",NOT(ISNUMBER($G162))),"",IF(AND($F162&lt;=BG$6,$G162&gt;=BG$5),IF(BG$5&gt;$N162,5,$K162)*10+IF(AND($F162&gt;=BG$5,$F162&lt;=BG$6),IF(AND($G162&gt;=BG$5,$G162&lt;=BG$6),5,IF($L162=1,2,1)),IF(AND($G162&gt;=BG$5,$G162&lt;=BG$6),IF($M162&gt;0,4,3),0)),IF(AND($D162&lt;=BG$6,$E162&gt;=BG$5),60,0)))</f>
        <v/>
      </c>
      <c r="BH162" s="80" t="str">
        <f>IF(OR($A162="",NOT(ISNUMBER($G162))),"",IF(AND($F162&lt;=BH$6,$G162&gt;=BH$5),IF(BH$5&gt;$N162,5,$K162)*10+IF(AND($F162&gt;=BH$5,$F162&lt;=BH$6),IF(AND($G162&gt;=BH$5,$G162&lt;=BH$6),5,IF($L162=1,2,1)),IF(AND($G162&gt;=BH$5,$G162&lt;=BH$6),IF($M162&gt;0,4,3),0)),IF(AND($D162&lt;=BH$6,$E162&gt;=BH$5),60,0)))</f>
        <v/>
      </c>
      <c r="BI162" s="80" t="str">
        <f>IF(OR($A162="",NOT(ISNUMBER($G162))),"",IF(AND($F162&lt;=BI$6,$G162&gt;=BI$5),IF(BI$5&gt;$N162,5,$K162)*10+IF(AND($F162&gt;=BI$5,$F162&lt;=BI$6),IF(AND($G162&gt;=BI$5,$G162&lt;=BI$6),5,IF($L162=1,2,1)),IF(AND($G162&gt;=BI$5,$G162&lt;=BI$6),IF($M162&gt;0,4,3),0)),IF(AND($D162&lt;=BI$6,$E162&gt;=BI$5),60,0)))</f>
        <v/>
      </c>
      <c r="BJ162" s="80" t="str">
        <f>IF(OR($A162="",NOT(ISNUMBER($G162))),"",IF(AND($F162&lt;=BJ$6,$G162&gt;=BJ$5),IF(BJ$5&gt;$N162,5,$K162)*10+IF(AND($F162&gt;=BJ$5,$F162&lt;=BJ$6),IF(AND($G162&gt;=BJ$5,$G162&lt;=BJ$6),5,IF($L162=1,2,1)),IF(AND($G162&gt;=BJ$5,$G162&lt;=BJ$6),IF($M162&gt;0,4,3),0)),IF(AND($D162&lt;=BJ$6,$E162&gt;=BJ$5),60,0)))</f>
        <v/>
      </c>
      <c r="BK162" s="80" t="str">
        <f>IF(OR($A162="",NOT(ISNUMBER($G162))),"",IF(AND($F162&lt;=BK$6,$G162&gt;=BK$5),IF(BK$5&gt;$N162,5,$K162)*10+IF(AND($F162&gt;=BK$5,$F162&lt;=BK$6),IF(AND($G162&gt;=BK$5,$G162&lt;=BK$6),5,IF($L162=1,2,1)),IF(AND($G162&gt;=BK$5,$G162&lt;=BK$6),IF($M162&gt;0,4,3),0)),IF(AND($D162&lt;=BK$6,$E162&gt;=BK$5),60,0)))</f>
        <v/>
      </c>
      <c r="BL162" s="80" t="str">
        <f>IF(OR($A162="",NOT(ISNUMBER($G162))),"",IF(AND($F162&lt;=BL$6,$G162&gt;=BL$5),IF(BL$5&gt;$N162,5,$K162)*10+IF(AND($F162&gt;=BL$5,$F162&lt;=BL$6),IF(AND($G162&gt;=BL$5,$G162&lt;=BL$6),5,IF($L162=1,2,1)),IF(AND($G162&gt;=BL$5,$G162&lt;=BL$6),IF($M162&gt;0,4,3),0)),IF(AND($D162&lt;=BL$6,$E162&gt;=BL$5),60,0)))</f>
        <v/>
      </c>
      <c r="BM162" s="80" t="str">
        <f>IF(OR($A162="",NOT(ISNUMBER($G162))),"",IF(AND($F162&lt;=BM$6,$G162&gt;=BM$5),IF(BM$5&gt;$N162,5,$K162)*10+IF(AND($F162&gt;=BM$5,$F162&lt;=BM$6),IF(AND($G162&gt;=BM$5,$G162&lt;=BM$6),5,IF($L162=1,2,1)),IF(AND($G162&gt;=BM$5,$G162&lt;=BM$6),IF($M162&gt;0,4,3),0)),IF(AND($D162&lt;=BM$6,$E162&gt;=BM$5),60,0)))</f>
        <v/>
      </c>
      <c r="BN162" s="80" t="str">
        <f>IF(OR($A162="",NOT(ISNUMBER($G162))),"",IF(AND($F162&lt;=BN$6,$G162&gt;=BN$5),IF(BN$5&gt;$N162,5,$K162)*10+IF(AND($F162&gt;=BN$5,$F162&lt;=BN$6),IF(AND($G162&gt;=BN$5,$G162&lt;=BN$6),5,IF($L162=1,2,1)),IF(AND($G162&gt;=BN$5,$G162&lt;=BN$6),IF($M162&gt;0,4,3),0)),IF(AND($D162&lt;=BN$6,$E162&gt;=BN$5),60,0)))</f>
        <v/>
      </c>
      <c r="BO162" s="80" t="str">
        <f>IF(OR($A162="",NOT(ISNUMBER($G162))),"",IF(AND($F162&lt;=BO$6,$G162&gt;=BO$5),IF(BO$5&gt;$N162,5,$K162)*10+IF(AND($F162&gt;=BO$5,$F162&lt;=BO$6),IF(AND($G162&gt;=BO$5,$G162&lt;=BO$6),5,IF($L162=1,2,1)),IF(AND($G162&gt;=BO$5,$G162&lt;=BO$6),IF($M162&gt;0,4,3),0)),IF(AND($D162&lt;=BO$6,$E162&gt;=BO$5),60,0)))</f>
        <v/>
      </c>
      <c r="BP162" s="80" t="str">
        <f>IF(OR($A162="",NOT(ISNUMBER($G162))),"",IF(AND($F162&lt;=BP$6,$G162&gt;=BP$5),IF(BP$5&gt;$N162,5,$K162)*10+IF(AND($F162&gt;=BP$5,$F162&lt;=BP$6),IF(AND($G162&gt;=BP$5,$G162&lt;=BP$6),5,IF($L162=1,2,1)),IF(AND($G162&gt;=BP$5,$G162&lt;=BP$6),IF($M162&gt;0,4,3),0)),IF(AND($D162&lt;=BP$6,$E162&gt;=BP$5),60,0)))</f>
        <v/>
      </c>
      <c r="BQ162" s="80" t="str">
        <f>IF(OR($A162="",NOT(ISNUMBER($G162))),"",IF(AND($F162&lt;=BQ$6,$G162&gt;=BQ$5),IF(BQ$5&gt;$N162,5,$K162)*10+IF(AND($F162&gt;=BQ$5,$F162&lt;=BQ$6),IF(AND($G162&gt;=BQ$5,$G162&lt;=BQ$6),5,IF($L162=1,2,1)),IF(AND($G162&gt;=BQ$5,$G162&lt;=BQ$6),IF($M162&gt;0,4,3),0)),IF(AND($D162&lt;=BQ$6,$E162&gt;=BQ$5),60,0)))</f>
        <v/>
      </c>
      <c r="BR162" s="80" t="str">
        <f>IF(OR($A162="",NOT(ISNUMBER($G162))),"",IF(AND($F162&lt;=BR$6,$G162&gt;=BR$5),IF(BR$5&gt;$N162,5,$K162)*10+IF(AND($F162&gt;=BR$5,$F162&lt;=BR$6),IF(AND($G162&gt;=BR$5,$G162&lt;=BR$6),5,IF($L162=1,2,1)),IF(AND($G162&gt;=BR$5,$G162&lt;=BR$6),IF($M162&gt;0,4,3),0)),IF(AND($D162&lt;=BR$6,$E162&gt;=BR$5),60,0)))</f>
        <v/>
      </c>
      <c r="BS162" s="80" t="str">
        <f>IF(OR($A162="",NOT(ISNUMBER($G162))),"",IF(AND($F162&lt;=BS$6,$G162&gt;=BS$5),IF(BS$5&gt;$N162,5,$K162)*10+IF(AND($F162&gt;=BS$5,$F162&lt;=BS$6),IF(AND($G162&gt;=BS$5,$G162&lt;=BS$6),5,IF($L162=1,2,1)),IF(AND($G162&gt;=BS$5,$G162&lt;=BS$6),IF($M162&gt;0,4,3),0)),IF(AND($D162&lt;=BS$6,$E162&gt;=BS$5),60,0)))</f>
        <v/>
      </c>
      <c r="BT162" s="80" t="str">
        <f>IF(OR($A162="",NOT(ISNUMBER($G162))),"",IF(AND($F162&lt;=BT$6,$G162&gt;=BT$5),IF(BT$5&gt;$N162,5,$K162)*10+IF(AND($F162&gt;=BT$5,$F162&lt;=BT$6),IF(AND($G162&gt;=BT$5,$G162&lt;=BT$6),5,IF($L162=1,2,1)),IF(AND($G162&gt;=BT$5,$G162&lt;=BT$6),IF($M162&gt;0,4,3),0)),IF(AND($D162&lt;=BT$6,$E162&gt;=BT$5),60,0)))</f>
        <v/>
      </c>
      <c r="BU162" s="80" t="str">
        <f>IF(OR($A162="",NOT(ISNUMBER($G162))),"",IF(AND($F162&lt;=BU$6,$G162&gt;=BU$5),IF(BU$5&gt;$N162,5,$K162)*10+IF(AND($F162&gt;=BU$5,$F162&lt;=BU$6),IF(AND($G162&gt;=BU$5,$G162&lt;=BU$6),5,IF($L162=1,2,1)),IF(AND($G162&gt;=BU$5,$G162&lt;=BU$6),IF($M162&gt;0,4,3),0)),IF(AND($D162&lt;=BU$6,$E162&gt;=BU$5),60,0)))</f>
        <v/>
      </c>
      <c r="BV162" s="80" t="str">
        <f>IF(OR($A162="",NOT(ISNUMBER($G162))),"",IF(AND($F162&lt;=BV$6,$G162&gt;=BV$5),IF(BV$5&gt;$N162,5,$K162)*10+IF(AND($F162&gt;=BV$5,$F162&lt;=BV$6),IF(AND($G162&gt;=BV$5,$G162&lt;=BV$6),5,IF($L162=1,2,1)),IF(AND($G162&gt;=BV$5,$G162&lt;=BV$6),IF($M162&gt;0,4,3),0)),IF(AND($D162&lt;=BV$6,$E162&gt;=BV$5),60,0)))</f>
        <v/>
      </c>
      <c r="BW162" s="80" t="str">
        <f>IF(OR($A162="",NOT(ISNUMBER($G162))),"",IF(AND($F162&lt;=BW$6,$G162&gt;=BW$5),IF(BW$5&gt;$N162,5,$K162)*10+IF(AND($F162&gt;=BW$5,$F162&lt;=BW$6),IF(AND($G162&gt;=BW$5,$G162&lt;=BW$6),5,IF($L162=1,2,1)),IF(AND($G162&gt;=BW$5,$G162&lt;=BW$6),IF($M162&gt;0,4,3),0)),IF(AND($D162&lt;=BW$6,$E162&gt;=BW$5),60,0)))</f>
        <v/>
      </c>
      <c r="BX162" s="80" t="str">
        <f>IF(OR($A162="",NOT(ISNUMBER($G162))),"",IF(AND($F162&lt;=BX$6,$G162&gt;=BX$5),IF(BX$5&gt;$N162,5,$K162)*10+IF(AND($F162&gt;=BX$5,$F162&lt;=BX$6),IF(AND($G162&gt;=BX$5,$G162&lt;=BX$6),5,IF($L162=1,2,1)),IF(AND($G162&gt;=BX$5,$G162&lt;=BX$6),IF($M162&gt;0,4,3),0)),IF(AND($D162&lt;=BX$6,$E162&gt;=BX$5),60,0)))</f>
        <v/>
      </c>
      <c r="BY162" s="80" t="str">
        <f>IF(OR($A162="",NOT(ISNUMBER($G162))),"",IF(AND($F162&lt;=BY$6,$G162&gt;=BY$5),IF(BY$5&gt;$N162,5,$K162)*10+IF(AND($F162&gt;=BY$5,$F162&lt;=BY$6),IF(AND($G162&gt;=BY$5,$G162&lt;=BY$6),5,IF($L162=1,2,1)),IF(AND($G162&gt;=BY$5,$G162&lt;=BY$6),IF($M162&gt;0,4,3),0)),IF(AND($D162&lt;=BY$6,$E162&gt;=BY$5),60,0)))</f>
        <v/>
      </c>
      <c r="BZ162" s="80" t="str">
        <f>IF(OR($A162="",NOT(ISNUMBER($G162))),"",IF(AND($F162&lt;=BZ$6,$G162&gt;=BZ$5),IF(BZ$5&gt;$N162,5,$K162)*10+IF(AND($F162&gt;=BZ$5,$F162&lt;=BZ$6),IF(AND($G162&gt;=BZ$5,$G162&lt;=BZ$6),5,IF($L162=1,2,1)),IF(AND($G162&gt;=BZ$5,$G162&lt;=BZ$6),IF($M162&gt;0,4,3),0)),IF(AND($D162&lt;=BZ$6,$E162&gt;=BZ$5),60,0)))</f>
        <v/>
      </c>
      <c r="CA162" s="80" t="str">
        <f>IF(OR($A162="",NOT(ISNUMBER($G162))),"",IF(AND($F162&lt;=CA$6,$G162&gt;=CA$5),IF(CA$5&gt;$N162,5,$K162)*10+IF(AND($F162&gt;=CA$5,$F162&lt;=CA$6),IF(AND($G162&gt;=CA$5,$G162&lt;=CA$6),5,IF($L162=1,2,1)),IF(AND($G162&gt;=CA$5,$G162&lt;=CA$6),IF($M162&gt;0,4,3),0)),IF(AND($D162&lt;=CA$6,$E162&gt;=CA$5),60,0)))</f>
        <v/>
      </c>
      <c r="CB162" s="80" t="str">
        <f>IF(OR($A162="",NOT(ISNUMBER($G162))),"",IF(AND($F162&lt;=CB$6,$G162&gt;=CB$5),IF(CB$5&gt;$N162,5,$K162)*10+IF(AND($F162&gt;=CB$5,$F162&lt;=CB$6),IF(AND($G162&gt;=CB$5,$G162&lt;=CB$6),5,IF($L162=1,2,1)),IF(AND($G162&gt;=CB$5,$G162&lt;=CB$6),IF($M162&gt;0,4,3),0)),IF(AND($D162&lt;=CB$6,$E162&gt;=CB$5),60,0)))</f>
        <v/>
      </c>
      <c r="CC162" s="80" t="str">
        <f>IF(OR($A162="",NOT(ISNUMBER($G162))),"",IF(AND($F162&lt;=CC$6,$G162&gt;=CC$5),IF(CC$5&gt;$N162,5,$K162)*10+IF(AND($F162&gt;=CC$5,$F162&lt;=CC$6),IF(AND($G162&gt;=CC$5,$G162&lt;=CC$6),5,IF($L162=1,2,1)),IF(AND($G162&gt;=CC$5,$G162&lt;=CC$6),IF($M162&gt;0,4,3),0)),IF(AND($D162&lt;=CC$6,$E162&gt;=CC$5),60,0)))</f>
        <v/>
      </c>
      <c r="CD162" s="80" t="str">
        <f>IF(OR($A162="",NOT(ISNUMBER($G162))),"",IF(AND($F162&lt;=CD$6,$G162&gt;=CD$5),IF(CD$5&gt;$N162,5,$K162)*10+IF(AND($F162&gt;=CD$5,$F162&lt;=CD$6),IF(AND($G162&gt;=CD$5,$G162&lt;=CD$6),5,IF($L162=1,2,1)),IF(AND($G162&gt;=CD$5,$G162&lt;=CD$6),IF($M162&gt;0,4,3),0)),IF(AND($D162&lt;=CD$6,$E162&gt;=CD$5),60,0)))</f>
        <v/>
      </c>
      <c r="CE162" s="80" t="str">
        <f>IF(OR($A162="",NOT(ISNUMBER($G162))),"",IF(AND($F162&lt;=CE$6,$G162&gt;=CE$5),IF(CE$5&gt;$N162,5,$K162)*10+IF(AND($F162&gt;=CE$5,$F162&lt;=CE$6),IF(AND($G162&gt;=CE$5,$G162&lt;=CE$6),5,IF($L162=1,2,1)),IF(AND($G162&gt;=CE$5,$G162&lt;=CE$6),IF($M162&gt;0,4,3),0)),IF(AND($D162&lt;=CE$6,$E162&gt;=CE$5),60,0)))</f>
        <v/>
      </c>
      <c r="CF162" s="80" t="str">
        <f>IF(OR($A162="",NOT(ISNUMBER($G162))),"",IF(AND($F162&lt;=CF$6,$G162&gt;=CF$5),IF(CF$5&gt;$N162,5,$K162)*10+IF(AND($F162&gt;=CF$5,$F162&lt;=CF$6),IF(AND($G162&gt;=CF$5,$G162&lt;=CF$6),5,IF($L162=1,2,1)),IF(AND($G162&gt;=CF$5,$G162&lt;=CF$6),IF($M162&gt;0,4,3),0)),IF(AND($D162&lt;=CF$6,$E162&gt;=CF$5),60,0)))</f>
        <v/>
      </c>
      <c r="CG162" s="80" t="str">
        <f>IF(OR($A162="",NOT(ISNUMBER($G162))),"",IF(AND($F162&lt;=CG$6,$G162&gt;=CG$5),IF(CG$5&gt;$N162,5,$K162)*10+IF(AND($F162&gt;=CG$5,$F162&lt;=CG$6),IF(AND($G162&gt;=CG$5,$G162&lt;=CG$6),5,IF($L162=1,2,1)),IF(AND($G162&gt;=CG$5,$G162&lt;=CG$6),IF($M162&gt;0,4,3),0)),IF(AND($D162&lt;=CG$6,$E162&gt;=CG$5),60,0)))</f>
        <v/>
      </c>
      <c r="CH162" s="80" t="str">
        <f>IF(OR($A162="",NOT(ISNUMBER($G162))),"",IF(AND($F162&lt;=CH$6,$G162&gt;=CH$5),IF(CH$5&gt;$N162,5,$K162)*10+IF(AND($F162&gt;=CH$5,$F162&lt;=CH$6),IF(AND($G162&gt;=CH$5,$G162&lt;=CH$6),5,IF($L162=1,2,1)),IF(AND($G162&gt;=CH$5,$G162&lt;=CH$6),IF($M162&gt;0,4,3),0)),IF(AND($D162&lt;=CH$6,$E162&gt;=CH$5),60,0)))</f>
        <v/>
      </c>
      <c r="CI162" s="80" t="str">
        <f>IF(OR($A162="",NOT(ISNUMBER($G162))),"",IF(AND($F162&lt;=CI$6,$G162&gt;=CI$5),IF(CI$5&gt;$N162,5,$K162)*10+IF(AND($F162&gt;=CI$5,$F162&lt;=CI$6),IF(AND($G162&gt;=CI$5,$G162&lt;=CI$6),5,IF($L162=1,2,1)),IF(AND($G162&gt;=CI$5,$G162&lt;=CI$6),IF($M162&gt;0,4,3),0)),IF(AND($D162&lt;=CI$6,$E162&gt;=CI$5),60,0)))</f>
        <v/>
      </c>
      <c r="CJ162" s="80" t="str">
        <f>IF(OR($A162="",NOT(ISNUMBER($G162))),"",IF(AND($F162&lt;=CJ$6,$G162&gt;=CJ$5),IF(CJ$5&gt;$N162,5,$K162)*10+IF(AND($F162&gt;=CJ$5,$F162&lt;=CJ$6),IF(AND($G162&gt;=CJ$5,$G162&lt;=CJ$6),5,IF($L162=1,2,1)),IF(AND($G162&gt;=CJ$5,$G162&lt;=CJ$6),IF($M162&gt;0,4,3),0)),IF(AND($D162&lt;=CJ$6,$E162&gt;=CJ$5),60,0)))</f>
        <v/>
      </c>
      <c r="CK162" s="80" t="str">
        <f>IF(OR($A162="",NOT(ISNUMBER($G162))),"",IF(AND($F162&lt;=CK$6,$G162&gt;=CK$5),IF(CK$5&gt;$N162,5,$K162)*10+IF(AND($F162&gt;=CK$5,$F162&lt;=CK$6),IF(AND($G162&gt;=CK$5,$G162&lt;=CK$6),5,IF($L162=1,2,1)),IF(AND($G162&gt;=CK$5,$G162&lt;=CK$6),IF($M162&gt;0,4,3),0)),IF(AND($D162&lt;=CK$6,$E162&gt;=CK$5),60,0)))</f>
        <v/>
      </c>
      <c r="CL162" s="80" t="str">
        <f>IF(OR($A162="",NOT(ISNUMBER($G162))),"",IF(AND($F162&lt;=CL$6,$G162&gt;=CL$5),IF(CL$5&gt;$N162,5,$K162)*10+IF(AND($F162&gt;=CL$5,$F162&lt;=CL$6),IF(AND($G162&gt;=CL$5,$G162&lt;=CL$6),5,IF($L162=1,2,1)),IF(AND($G162&gt;=CL$5,$G162&lt;=CL$6),IF($M162&gt;0,4,3),0)),IF(AND($D162&lt;=CL$6,$E162&gt;=CL$5),60,0)))</f>
        <v/>
      </c>
      <c r="CM162" s="80" t="str">
        <f>IF(OR($A162="",NOT(ISNUMBER($G162))),"",IF(AND($F162&lt;=CM$6,$G162&gt;=CM$5),IF(CM$5&gt;$N162,5,$K162)*10+IF(AND($F162&gt;=CM$5,$F162&lt;=CM$6),IF(AND($G162&gt;=CM$5,$G162&lt;=CM$6),5,IF($L162=1,2,1)),IF(AND($G162&gt;=CM$5,$G162&lt;=CM$6),IF($M162&gt;0,4,3),0)),IF(AND($D162&lt;=CM$6,$E162&gt;=CM$5),60,0)))</f>
        <v/>
      </c>
      <c r="CN162" s="80" t="str">
        <f>IF(OR($A162="",NOT(ISNUMBER($G162))),"",IF(AND($F162&lt;=CN$6,$G162&gt;=CN$5),IF(CN$5&gt;$N162,5,$K162)*10+IF(AND($F162&gt;=CN$5,$F162&lt;=CN$6),IF(AND($G162&gt;=CN$5,$G162&lt;=CN$6),5,IF($L162=1,2,1)),IF(AND($G162&gt;=CN$5,$G162&lt;=CN$6),IF($M162&gt;0,4,3),0)),IF(AND($D162&lt;=CN$6,$E162&gt;=CN$5),60,0)))</f>
        <v/>
      </c>
      <c r="CO162" s="80" t="str">
        <f>IF(OR($A162="",NOT(ISNUMBER($G162))),"",IF(AND($F162&lt;=CO$6,$G162&gt;=CO$5),IF(CO$5&gt;$N162,5,$K162)*10+IF(AND($F162&gt;=CO$5,$F162&lt;=CO$6),IF(AND($G162&gt;=CO$5,$G162&lt;=CO$6),5,IF($L162=1,2,1)),IF(AND($G162&gt;=CO$5,$G162&lt;=CO$6),IF($M162&gt;0,4,3),0)),IF(AND($D162&lt;=CO$6,$E162&gt;=CO$5),60,0)))</f>
        <v/>
      </c>
      <c r="CP162" s="80" t="str">
        <f>IF(OR($A162="",NOT(ISNUMBER($G162))),"",IF(AND($F162&lt;=CP$6,$G162&gt;=CP$5),IF(CP$5&gt;$N162,5,$K162)*10+IF(AND($F162&gt;=CP$5,$F162&lt;=CP$6),IF(AND($G162&gt;=CP$5,$G162&lt;=CP$6),5,IF($L162=1,2,1)),IF(AND($G162&gt;=CP$5,$G162&lt;=CP$6),IF($M162&gt;0,4,3),0)),IF(AND($D162&lt;=CP$6,$E162&gt;=CP$5),60,0)))</f>
        <v/>
      </c>
      <c r="CQ162" s="80" t="str">
        <f>IF(OR($A162="",NOT(ISNUMBER($G162))),"",IF(AND($F162&lt;=CQ$6,$G162&gt;=CQ$5),IF(CQ$5&gt;$N162,5,$K162)*10+IF(AND($F162&gt;=CQ$5,$F162&lt;=CQ$6),IF(AND($G162&gt;=CQ$5,$G162&lt;=CQ$6),5,IF($L162=1,2,1)),IF(AND($G162&gt;=CQ$5,$G162&lt;=CQ$6),IF($M162&gt;0,4,3),0)),IF(AND($D162&lt;=CQ$6,$E162&gt;=CQ$5),60,0)))</f>
        <v/>
      </c>
      <c r="CR162" s="80" t="str">
        <f>IF(OR($A162="",NOT(ISNUMBER($G162))),"",IF(AND($F162&lt;=CR$6,$G162&gt;=CR$5),IF(CR$5&gt;$N162,5,$K162)*10+IF(AND($F162&gt;=CR$5,$F162&lt;=CR$6),IF(AND($G162&gt;=CR$5,$G162&lt;=CR$6),5,IF($L162=1,2,1)),IF(AND($G162&gt;=CR$5,$G162&lt;=CR$6),IF($M162&gt;0,4,3),0)),IF(AND($D162&lt;=CR$6,$E162&gt;=CR$5),60,0)))</f>
        <v/>
      </c>
      <c r="CS162" s="80" t="str">
        <f>IF(OR($A162="",NOT(ISNUMBER($G162))),"",IF(AND($F162&lt;=CS$6,$G162&gt;=CS$5),IF(CS$5&gt;$N162,5,$K162)*10+IF(AND($F162&gt;=CS$5,$F162&lt;=CS$6),IF(AND($G162&gt;=CS$5,$G162&lt;=CS$6),5,IF($L162=1,2,1)),IF(AND($G162&gt;=CS$5,$G162&lt;=CS$6),IF($M162&gt;0,4,3),0)),IF(AND($D162&lt;=CS$6,$E162&gt;=CS$5),60,0)))</f>
        <v/>
      </c>
      <c r="CT162" s="80" t="str">
        <f>IF(OR($A162="",NOT(ISNUMBER($G162))),"",IF(AND($F162&lt;=CT$6,$G162&gt;=CT$5),IF(CT$5&gt;$N162,5,$K162)*10+IF(AND($F162&gt;=CT$5,$F162&lt;=CT$6),IF(AND($G162&gt;=CT$5,$G162&lt;=CT$6),5,IF($L162=1,2,1)),IF(AND($G162&gt;=CT$5,$G162&lt;=CT$6),IF($M162&gt;0,4,3),0)),IF(AND($D162&lt;=CT$6,$E162&gt;=CT$5),60,0)))</f>
        <v/>
      </c>
      <c r="CU162" s="80" t="str">
        <f>IF(OR($A162="",NOT(ISNUMBER($G162))),"",IF(AND($F162&lt;=CU$6,$G162&gt;=CU$5),IF(CU$5&gt;$N162,5,$K162)*10+IF(AND($F162&gt;=CU$5,$F162&lt;=CU$6),IF(AND($G162&gt;=CU$5,$G162&lt;=CU$6),5,IF($L162=1,2,1)),IF(AND($G162&gt;=CU$5,$G162&lt;=CU$6),IF($M162&gt;0,4,3),0)),IF(AND($D162&lt;=CU$6,$E162&gt;=CU$5),60,0)))</f>
        <v/>
      </c>
      <c r="CV162" s="80" t="str">
        <f>IF(OR($A162="",NOT(ISNUMBER($G162))),"",IF(AND($F162&lt;=CV$6,$G162&gt;=CV$5),IF(CV$5&gt;$N162,5,$K162)*10+IF(AND($F162&gt;=CV$5,$F162&lt;=CV$6),IF(AND($G162&gt;=CV$5,$G162&lt;=CV$6),5,IF($L162=1,2,1)),IF(AND($G162&gt;=CV$5,$G162&lt;=CV$6),IF($M162&gt;0,4,3),0)),IF(AND($D162&lt;=CV$6,$E162&gt;=CV$5),60,0)))</f>
        <v/>
      </c>
      <c r="CW162" s="80" t="str">
        <f>IF(OR($A162="",NOT(ISNUMBER($G162))),"",IF(AND($F162&lt;=CW$6,$G162&gt;=CW$5),IF(CW$5&gt;$N162,5,$K162)*10+IF(AND($F162&gt;=CW$5,$F162&lt;=CW$6),IF(AND($G162&gt;=CW$5,$G162&lt;=CW$6),5,IF($L162=1,2,1)),IF(AND($G162&gt;=CW$5,$G162&lt;=CW$6),IF($M162&gt;0,4,3),0)),IF(AND($D162&lt;=CW$6,$E162&gt;=CW$5),60,0)))</f>
        <v/>
      </c>
      <c r="CX162" s="80" t="str">
        <f>IF(OR($A162="",NOT(ISNUMBER($G162))),"",IF(AND($F162&lt;=CX$6,$G162&gt;=CX$5),IF(CX$5&gt;$N162,5,$K162)*10+IF(AND($F162&gt;=CX$5,$F162&lt;=CX$6),IF(AND($G162&gt;=CX$5,$G162&lt;=CX$6),5,IF($L162=1,2,1)),IF(AND($G162&gt;=CX$5,$G162&lt;=CX$6),IF($M162&gt;0,4,3),0)),IF(AND($D162&lt;=CX$6,$E162&gt;=CX$5),60,0)))</f>
        <v/>
      </c>
      <c r="CY162" s="80" t="str">
        <f>IF(OR($A162="",NOT(ISNUMBER($G162))),"",IF(AND($F162&lt;=CY$6,$G162&gt;=CY$5),IF(CY$5&gt;$N162,5,$K162)*10+IF(AND($F162&gt;=CY$5,$F162&lt;=CY$6),IF(AND($G162&gt;=CY$5,$G162&lt;=CY$6),5,IF($L162=1,2,1)),IF(AND($G162&gt;=CY$5,$G162&lt;=CY$6),IF($M162&gt;0,4,3),0)),IF(AND($D162&lt;=CY$6,$E162&gt;=CY$5),60,0)))</f>
        <v/>
      </c>
      <c r="CZ162" s="80" t="str">
        <f>IF(OR($A162="",NOT(ISNUMBER($G162))),"",IF(AND($F162&lt;=CZ$6,$G162&gt;=CZ$5),IF(CZ$5&gt;$N162,5,$K162)*10+IF(AND($F162&gt;=CZ$5,$F162&lt;=CZ$6),IF(AND($G162&gt;=CZ$5,$G162&lt;=CZ$6),5,IF($L162=1,2,1)),IF(AND($G162&gt;=CZ$5,$G162&lt;=CZ$6),IF($M162&gt;0,4,3),0)),IF(AND($D162&lt;=CZ$6,$E162&gt;=CZ$5),60,0)))</f>
        <v/>
      </c>
      <c r="DA162" s="80" t="str">
        <f>IF(OR($A162="",NOT(ISNUMBER($G162))),"",IF(AND($F162&lt;=DA$6,$G162&gt;=DA$5),IF(DA$5&gt;$N162,5,$K162)*10+IF(AND($F162&gt;=DA$5,$F162&lt;=DA$6),IF(AND($G162&gt;=DA$5,$G162&lt;=DA$6),5,IF($L162=1,2,1)),IF(AND($G162&gt;=DA$5,$G162&lt;=DA$6),IF($M162&gt;0,4,3),0)),IF(AND($D162&lt;=DA$6,$E162&gt;=DA$5),60,0)))</f>
        <v/>
      </c>
      <c r="DB162" s="80" t="str">
        <f>IF(OR($A162="",NOT(ISNUMBER($G162))),"",IF(AND($F162&lt;=DB$6,$G162&gt;=DB$5),IF(DB$5&gt;$N162,5,$K162)*10+IF(AND($F162&gt;=DB$5,$F162&lt;=DB$6),IF(AND($G162&gt;=DB$5,$G162&lt;=DB$6),5,IF($L162=1,2,1)),IF(AND($G162&gt;=DB$5,$G162&lt;=DB$6),IF($M162&gt;0,4,3),0)),IF(AND($D162&lt;=DB$6,$E162&gt;=DB$5),60,0)))</f>
        <v/>
      </c>
      <c r="DC162" s="80" t="str">
        <f>IF(OR($A162="",NOT(ISNUMBER($G162))),"",IF(AND($F162&lt;=DC$6,$G162&gt;=DC$5),IF(DC$5&gt;$N162,5,$K162)*10+IF(AND($F162&gt;=DC$5,$F162&lt;=DC$6),IF(AND($G162&gt;=DC$5,$G162&lt;=DC$6),5,IF($L162=1,2,1)),IF(AND($G162&gt;=DC$5,$G162&lt;=DC$6),IF($M162&gt;0,4,3),0)),IF(AND($D162&lt;=DC$6,$E162&gt;=DC$5),60,0)))</f>
        <v/>
      </c>
      <c r="DD162" s="80" t="str">
        <f>IF(OR($A162="",NOT(ISNUMBER($G162))),"",IF(AND($F162&lt;=DD$6,$G162&gt;=DD$5),IF(DD$5&gt;$N162,5,$K162)*10+IF(AND($F162&gt;=DD$5,$F162&lt;=DD$6),IF(AND($G162&gt;=DD$5,$G162&lt;=DD$6),5,IF($L162=1,2,1)),IF(AND($G162&gt;=DD$5,$G162&lt;=DD$6),IF($M162&gt;0,4,3),0)),IF(AND($D162&lt;=DD$6,$E162&gt;=DD$5),60,0)))</f>
        <v/>
      </c>
      <c r="DE162" s="80" t="str">
        <f>IF(OR($A162="",NOT(ISNUMBER($G162))),"",IF(AND($F162&lt;=DE$6,$G162&gt;=DE$5),IF(DE$5&gt;$N162,5,$K162)*10+IF(AND($F162&gt;=DE$5,$F162&lt;=DE$6),IF(AND($G162&gt;=DE$5,$G162&lt;=DE$6),5,IF($L162=1,2,1)),IF(AND($G162&gt;=DE$5,$G162&lt;=DE$6),IF($M162&gt;0,4,3),0)),IF(AND($D162&lt;=DE$6,$E162&gt;=DE$5),60,0)))</f>
        <v/>
      </c>
      <c r="DF162" s="80" t="str">
        <f>IF(OR($A162="",NOT(ISNUMBER($G162))),"",IF(AND($F162&lt;=DF$6,$G162&gt;=DF$5),IF(DF$5&gt;$N162,5,$K162)*10+IF(AND($F162&gt;=DF$5,$F162&lt;=DF$6),IF(AND($G162&gt;=DF$5,$G162&lt;=DF$6),5,IF($L162=1,2,1)),IF(AND($G162&gt;=DF$5,$G162&lt;=DF$6),IF($M162&gt;0,4,3),0)),IF(AND($D162&lt;=DF$6,$E162&gt;=DF$5),60,0)))</f>
        <v/>
      </c>
      <c r="DG162" s="80" t="str">
        <f>IF(OR($A162="",NOT(ISNUMBER($G162))),"",IF(AND($F162&lt;=DG$6,$G162&gt;=DG$5),IF(DG$5&gt;$N162,5,$K162)*10+IF(AND($F162&gt;=DG$5,$F162&lt;=DG$6),IF(AND($G162&gt;=DG$5,$G162&lt;=DG$6),5,IF($L162=1,2,1)),IF(AND($G162&gt;=DG$5,$G162&lt;=DG$6),IF($M162&gt;0,4,3),0)),IF(AND($D162&lt;=DG$6,$E162&gt;=DG$5),60,0)))</f>
        <v/>
      </c>
      <c r="DH162" s="80" t="str">
        <f>IF(OR($A162="",NOT(ISNUMBER($G162))),"",IF(AND($F162&lt;=DH$6,$G162&gt;=DH$5),IF(DH$5&gt;$N162,5,$K162)*10+IF(AND($F162&gt;=DH$5,$F162&lt;=DH$6),IF(AND($G162&gt;=DH$5,$G162&lt;=DH$6),5,IF($L162=1,2,1)),IF(AND($G162&gt;=DH$5,$G162&lt;=DH$6),IF($M162&gt;0,4,3),0)),IF(AND($D162&lt;=DH$6,$E162&gt;=DH$5),60,0)))</f>
        <v/>
      </c>
      <c r="DI162" s="80" t="str">
        <f>IF(OR($A162="",NOT(ISNUMBER($G162))),"",IF(AND($F162&lt;=DI$6,$G162&gt;=DI$5),IF(DI$5&gt;$N162,5,$K162)*10+IF(AND($F162&gt;=DI$5,$F162&lt;=DI$6),IF(AND($G162&gt;=DI$5,$G162&lt;=DI$6),5,IF($L162=1,2,1)),IF(AND($G162&gt;=DI$5,$G162&lt;=DI$6),IF($M162&gt;0,4,3),0)),IF(AND($D162&lt;=DI$6,$E162&gt;=DI$5),60,0)))</f>
        <v/>
      </c>
      <c r="DJ162" s="80" t="str">
        <f>IF(OR($A162="",NOT(ISNUMBER($G162))),"",IF(AND($F162&lt;=DJ$6,$G162&gt;=DJ$5),IF(DJ$5&gt;$N162,5,$K162)*10+IF(AND($F162&gt;=DJ$5,$F162&lt;=DJ$6),IF(AND($G162&gt;=DJ$5,$G162&lt;=DJ$6),5,IF($L162=1,2,1)),IF(AND($G162&gt;=DJ$5,$G162&lt;=DJ$6),IF($M162&gt;0,4,3),0)),IF(AND($D162&lt;=DJ$6,$E162&gt;=DJ$5),60,0)))</f>
        <v/>
      </c>
      <c r="DK162" s="80" t="str">
        <f>IF(OR($A162="",NOT(ISNUMBER($G162))),"",IF(AND($F162&lt;=DK$6,$G162&gt;=DK$5),IF(DK$5&gt;$N162,5,$K162)*10+IF(AND($F162&gt;=DK$5,$F162&lt;=DK$6),IF(AND($G162&gt;=DK$5,$G162&lt;=DK$6),5,IF($L162=1,2,1)),IF(AND($G162&gt;=DK$5,$G162&lt;=DK$6),IF($M162&gt;0,4,3),0)),IF(AND($D162&lt;=DK$6,$E162&gt;=DK$5),60,0)))</f>
        <v/>
      </c>
      <c r="DL162" s="80" t="str">
        <f>IF(OR($A162="",NOT(ISNUMBER($G162))),"",IF(AND($F162&lt;=DL$6,$G162&gt;=DL$5),IF(DL$5&gt;$N162,5,$K162)*10+IF(AND($F162&gt;=DL$5,$F162&lt;=DL$6),IF(AND($G162&gt;=DL$5,$G162&lt;=DL$6),5,IF($L162=1,2,1)),IF(AND($G162&gt;=DL$5,$G162&lt;=DL$6),IF($M162&gt;0,4,3),0)),IF(AND($D162&lt;=DL$6,$E162&gt;=DL$5),60,0)))</f>
        <v/>
      </c>
      <c r="DM162" s="80" t="str">
        <f>IF(OR($A162="",NOT(ISNUMBER($G162))),"",IF(AND($F162&lt;=DM$6,$G162&gt;=DM$5),IF(DM$5&gt;$N162,5,$K162)*10+IF(AND($F162&gt;=DM$5,$F162&lt;=DM$6),IF(AND($G162&gt;=DM$5,$G162&lt;=DM$6),5,IF($L162=1,2,1)),IF(AND($G162&gt;=DM$5,$G162&lt;=DM$6),IF($M162&gt;0,4,3),0)),IF(AND($D162&lt;=DM$6,$E162&gt;=DM$5),60,0)))</f>
        <v/>
      </c>
      <c r="DN162" s="80" t="str">
        <f>IF(OR($A162="",NOT(ISNUMBER($G162))),"",IF(AND($F162&lt;=DN$6,$G162&gt;=DN$5),IF(DN$5&gt;$N162,5,$K162)*10+IF(AND($F162&gt;=DN$5,$F162&lt;=DN$6),IF(AND($G162&gt;=DN$5,$G162&lt;=DN$6),5,IF($L162=1,2,1)),IF(AND($G162&gt;=DN$5,$G162&lt;=DN$6),IF($M162&gt;0,4,3),0)),IF(AND($D162&lt;=DN$6,$E162&gt;=DN$5),60,0)))</f>
        <v/>
      </c>
      <c r="DO162" s="80" t="str">
        <f>IF(OR($A162="",NOT(ISNUMBER($G162))),"",IF(AND($F162&lt;=DO$6,$G162&gt;=DO$5),IF(DO$5&gt;$N162,5,$K162)*10+IF(AND($F162&gt;=DO$5,$F162&lt;=DO$6),IF(AND($G162&gt;=DO$5,$G162&lt;=DO$6),5,IF($L162=1,2,1)),IF(AND($G162&gt;=DO$5,$G162&lt;=DO$6),IF($M162&gt;0,4,3),0)),IF(AND($D162&lt;=DO$6,$E162&gt;=DO$5),60,0)))</f>
        <v/>
      </c>
      <c r="DP162" s="80" t="str">
        <f>IF(OR($A162="",NOT(ISNUMBER($G162))),"",IF(AND($F162&lt;=DP$6,$G162&gt;=DP$5),IF(DP$5&gt;$N162,5,$K162)*10+IF(AND($F162&gt;=DP$5,$F162&lt;=DP$6),IF(AND($G162&gt;=DP$5,$G162&lt;=DP$6),5,IF($L162=1,2,1)),IF(AND($G162&gt;=DP$5,$G162&lt;=DP$6),IF($M162&gt;0,4,3),0)),IF(AND($D162&lt;=DP$6,$E162&gt;=DP$5),60,0)))</f>
        <v/>
      </c>
      <c r="DQ162" s="80" t="str">
        <f>IF(OR($A162="",NOT(ISNUMBER($G162))),"",IF(AND($F162&lt;=DQ$6,$G162&gt;=DQ$5),IF(DQ$5&gt;$N162,5,$K162)*10+IF(AND($F162&gt;=DQ$5,$F162&lt;=DQ$6),IF(AND($G162&gt;=DQ$5,$G162&lt;=DQ$6),5,IF($L162=1,2,1)),IF(AND($G162&gt;=DQ$5,$G162&lt;=DQ$6),IF($M162&gt;0,4,3),0)),IF(AND($D162&lt;=DQ$6,$E162&gt;=DQ$5),60,0)))</f>
        <v/>
      </c>
      <c r="DR162" s="80" t="str">
        <f>IF(OR($A162="",NOT(ISNUMBER($G162))),"",IF(AND($F162&lt;=DR$6,$G162&gt;=DR$5),IF(DR$5&gt;$N162,5,$K162)*10+IF(AND($F162&gt;=DR$5,$F162&lt;=DR$6),IF(AND($G162&gt;=DR$5,$G162&lt;=DR$6),5,IF($L162=1,2,1)),IF(AND($G162&gt;=DR$5,$G162&lt;=DR$6),IF($M162&gt;0,4,3),0)),IF(AND($D162&lt;=DR$6,$E162&gt;=DR$5),60,0)))</f>
        <v/>
      </c>
      <c r="DS162" s="80" t="str">
        <f>IF(OR($A162="",NOT(ISNUMBER($G162))),"",IF(AND($F162&lt;=DS$6,$G162&gt;=DS$5),IF(DS$5&gt;$N162,5,$K162)*10+IF(AND($F162&gt;=DS$5,$F162&lt;=DS$6),IF(AND($G162&gt;=DS$5,$G162&lt;=DS$6),5,IF($L162=1,2,1)),IF(AND($G162&gt;=DS$5,$G162&lt;=DS$6),IF($M162&gt;0,4,3),0)),IF(AND($D162&lt;=DS$6,$E162&gt;=DS$5),60,0)))</f>
        <v/>
      </c>
      <c r="DT162" s="80" t="str">
        <f>IF(OR($A162="",NOT(ISNUMBER($G162))),"",IF(AND($F162&lt;=DT$6,$G162&gt;=DT$5),IF(DT$5&gt;$N162,5,$K162)*10+IF(AND($F162&gt;=DT$5,$F162&lt;=DT$6),IF(AND($G162&gt;=DT$5,$G162&lt;=DT$6),5,IF($L162=1,2,1)),IF(AND($G162&gt;=DT$5,$G162&lt;=DT$6),IF($M162&gt;0,4,3),0)),IF(AND($D162&lt;=DT$6,$E162&gt;=DT$5),60,0)))</f>
        <v/>
      </c>
      <c r="DU162" s="80" t="str">
        <f>IF(OR($A162="",NOT(ISNUMBER($G162))),"",IF(AND($F162&lt;=DU$6,$G162&gt;=DU$5),IF(DU$5&gt;$N162,5,$K162)*10+IF(AND($F162&gt;=DU$5,$F162&lt;=DU$6),IF(AND($G162&gt;=DU$5,$G162&lt;=DU$6),5,IF($L162=1,2,1)),IF(AND($G162&gt;=DU$5,$G162&lt;=DU$6),IF($M162&gt;0,4,3),0)),IF(AND($D162&lt;=DU$6,$E162&gt;=DU$5),60,0)))</f>
        <v/>
      </c>
      <c r="DV162" s="80" t="str">
        <f>IF(OR($A162="",NOT(ISNUMBER($G162))),"",IF(AND($F162&lt;=DV$6,$G162&gt;=DV$5),IF(DV$5&gt;$N162,5,$K162)*10+IF(AND($F162&gt;=DV$5,$F162&lt;=DV$6),IF(AND($G162&gt;=DV$5,$G162&lt;=DV$6),5,IF($L162=1,2,1)),IF(AND($G162&gt;=DV$5,$G162&lt;=DV$6),IF($M162&gt;0,4,3),0)),IF(AND($D162&lt;=DV$6,$E162&gt;=DV$5),60,0)))</f>
        <v/>
      </c>
      <c r="DW162" s="80" t="str">
        <f>IF(OR($A162="",NOT(ISNUMBER($G162))),"",IF(AND($F162&lt;=DW$6,$G162&gt;=DW$5),IF(DW$5&gt;$N162,5,$K162)*10+IF(AND($F162&gt;=DW$5,$F162&lt;=DW$6),IF(AND($G162&gt;=DW$5,$G162&lt;=DW$6),5,IF($L162=1,2,1)),IF(AND($G162&gt;=DW$5,$G162&lt;=DW$6),IF($M162&gt;0,4,3),0)),IF(AND($D162&lt;=DW$6,$E162&gt;=DW$5),60,0)))</f>
        <v/>
      </c>
      <c r="DX162" s="80" t="str">
        <f>IF(OR($A162="",NOT(ISNUMBER($G162))),"",IF(AND($F162&lt;=DX$6,$G162&gt;=DX$5),IF(DX$5&gt;$N162,5,$K162)*10+IF(AND($F162&gt;=DX$5,$F162&lt;=DX$6),IF(AND($G162&gt;=DX$5,$G162&lt;=DX$6),5,IF($L162=1,2,1)),IF(AND($G162&gt;=DX$5,$G162&lt;=DX$6),IF($M162&gt;0,4,3),0)),IF(AND($D162&lt;=DX$6,$E162&gt;=DX$5),60,0)))</f>
        <v/>
      </c>
      <c r="DY162" s="80" t="str">
        <f>IF(OR($A162="",NOT(ISNUMBER($G162))),"",IF(AND($F162&lt;=DY$6,$G162&gt;=DY$5),IF(DY$5&gt;$N162,5,$K162)*10+IF(AND($F162&gt;=DY$5,$F162&lt;=DY$6),IF(AND($G162&gt;=DY$5,$G162&lt;=DY$6),5,IF($L162=1,2,1)),IF(AND($G162&gt;=DY$5,$G162&lt;=DY$6),IF($M162&gt;0,4,3),0)),IF(AND($D162&lt;=DY$6,$E162&gt;=DY$5),60,0)))</f>
        <v/>
      </c>
      <c r="DZ162" s="80" t="str">
        <f>IF(OR($A162="",NOT(ISNUMBER($G162))),"",IF(AND($F162&lt;=DZ$6,$G162&gt;=DZ$5),IF(DZ$5&gt;$N162,5,$K162)*10+IF(AND($F162&gt;=DZ$5,$F162&lt;=DZ$6),IF(AND($G162&gt;=DZ$5,$G162&lt;=DZ$6),5,IF($L162=1,2,1)),IF(AND($G162&gt;=DZ$5,$G162&lt;=DZ$6),IF($M162&gt;0,4,3),0)),IF(AND($D162&lt;=DZ$6,$E162&gt;=DZ$5),60,0)))</f>
        <v/>
      </c>
      <c r="EA162" s="80" t="str">
        <f>IF(OR($A162="",NOT(ISNUMBER($G162))),"",IF(AND($F162&lt;=EA$6,$G162&gt;=EA$5),IF(EA$5&gt;$N162,5,$K162)*10+IF(AND($F162&gt;=EA$5,$F162&lt;=EA$6),IF(AND($G162&gt;=EA$5,$G162&lt;=EA$6),5,IF($L162=1,2,1)),IF(AND($G162&gt;=EA$5,$G162&lt;=EA$6),IF($M162&gt;0,4,3),0)),IF(AND($D162&lt;=EA$6,$E162&gt;=EA$5),60,0)))</f>
        <v/>
      </c>
      <c r="EB162" s="80" t="str">
        <f>IF(OR($A162="",NOT(ISNUMBER($G162))),"",IF(AND($F162&lt;=EB$6,$G162&gt;=EB$5),IF(EB$5&gt;$N162,5,$K162)*10+IF(AND($F162&gt;=EB$5,$F162&lt;=EB$6),IF(AND($G162&gt;=EB$5,$G162&lt;=EB$6),5,IF($L162=1,2,1)),IF(AND($G162&gt;=EB$5,$G162&lt;=EB$6),IF($M162&gt;0,4,3),0)),IF(AND($D162&lt;=EB$6,$E162&gt;=EB$5),60,0)))</f>
        <v/>
      </c>
      <c r="EC162" s="80" t="str">
        <f>IF(OR($A162="",NOT(ISNUMBER($G162))),"",IF(AND($F162&lt;=EC$6,$G162&gt;=EC$5),IF(EC$5&gt;$N162,5,$K162)*10+IF(AND($F162&gt;=EC$5,$F162&lt;=EC$6),IF(AND($G162&gt;=EC$5,$G162&lt;=EC$6),5,IF($L162=1,2,1)),IF(AND($G162&gt;=EC$5,$G162&lt;=EC$6),IF($M162&gt;0,4,3),0)),IF(AND($D162&lt;=EC$6,$E162&gt;=EC$5),60,0)))</f>
        <v/>
      </c>
      <c r="ED162" s="80" t="str">
        <f>IF(OR($A162="",NOT(ISNUMBER($G162))),"",IF(AND($F162&lt;=ED$6,$G162&gt;=ED$5),IF(ED$5&gt;$N162,5,$K162)*10+IF(AND($F162&gt;=ED$5,$F162&lt;=ED$6),IF(AND($G162&gt;=ED$5,$G162&lt;=ED$6),5,IF($L162=1,2,1)),IF(AND($G162&gt;=ED$5,$G162&lt;=ED$6),IF($M162&gt;0,4,3),0)),IF(AND($D162&lt;=ED$6,$E162&gt;=ED$5),60,0)))</f>
        <v/>
      </c>
    </row>
    <row r="163" ht="18" customHeight="1">
      <c r="A163" s="52" t="str">
        <f>IF(Tasks!$B163="","",Tasks!$A163)</f>
        <v/>
      </c>
      <c r="B163" s="78" t="str">
        <f>IF(Tasks!$B163="","",Tasks!$B163)</f>
        <v/>
      </c>
      <c r="C163" s="25" t="str">
        <f>IF($B163="","",IF(AND(Tasks!$D163="",Tasks!$G163=""),"-",IF(Tasks!$D163="","",Tasks!$D163&amp;IF(OR(Tasks!$E163="",Tasks!$E163="FS"),IF(N(Tasks!$F163)=0,"","FS"),Tasks!$E163)&amp;IF(N(Tasks!$F163)=0,"",IF(Tasks!$F163&gt;0,"+","")&amp;Tasks!$F163))&amp;IF(AND(Tasks!$D163&lt;&gt;"",Tasks!$G163&lt;&gt;""),", ","")&amp;IF(Tasks!$G163="","",Tasks!$G163&amp;IF(OR(Tasks!$H163="",Tasks!$H163="FS"),IF(N(Tasks!$I163)=0,"","FS"),Tasks!$H163)&amp;IF(N(Tasks!$I163)=0,"",IF(Tasks!$I163&gt;0,"+","")&amp;Tasks!$I163))))</f>
        <v/>
      </c>
      <c r="D163" s="51" t="str">
        <f>IF(OR($B163="",Tasks!$Q163=""),"",Tasks!$Q163)</f>
        <v/>
      </c>
      <c r="E163" s="51" t="str">
        <f>IF(OR($B163="",Tasks!$R163=""),"",Tasks!$R163)</f>
        <v/>
      </c>
      <c r="F163" s="51" t="str">
        <f>IF(OR($B163="",Tasks!$S163=""),"",Tasks!$S163)</f>
        <v/>
      </c>
      <c r="G163" s="51" t="str">
        <f>IF(OR($B163="",Tasks!$T163=""),"",Tasks!$T163)</f>
        <v/>
      </c>
      <c r="H163" s="52" t="str">
        <f>IF($B163="","",Tasks!$AE163)</f>
        <v/>
      </c>
      <c r="I163" s="79" t="str">
        <f>IF($B163="","",Tasks!$AF163)</f>
        <v/>
      </c>
      <c r="J163" s="53" t="str">
        <f>IF(OR($B163="",Tasks!$V163=""),"",Tasks!$V163)</f>
        <v/>
      </c>
      <c r="K163" s="52" t="str">
        <f>IF($B163="","",Tasks!$AA163)</f>
        <v/>
      </c>
      <c r="L163" s="52" t="str">
        <f>IF($B163="","",Tasks!$AB163)</f>
        <v/>
      </c>
      <c r="M163" s="52" t="str">
        <f>IF($B163="","",Tasks!$Z163)</f>
        <v/>
      </c>
      <c r="N163" s="52" t="str">
        <f>IF(OR($B163="",Tasks!$AG163=""),"",Tasks!$AG163)</f>
        <v/>
      </c>
      <c r="O163" s="80" t="str">
        <f>IF(OR($A163="",NOT(ISNUMBER($G163))),"",IF(AND($F163&lt;=O$6,$G163&gt;=O$5),IF(O$5&gt;$N163,5,$K163)*10+IF(AND($F163&gt;=O$5,$F163&lt;=O$6),IF(AND($G163&gt;=O$5,$G163&lt;=O$6),5,IF($L163=1,2,1)),IF(AND($G163&gt;=O$5,$G163&lt;=O$6),IF($M163&gt;0,4,3),0)),IF(AND($D163&lt;=O$6,$E163&gt;=O$5),60,0)))</f>
        <v/>
      </c>
      <c r="P163" s="80" t="str">
        <f>IF(OR($A163="",NOT(ISNUMBER($G163))),"",IF(AND($F163&lt;=P$6,$G163&gt;=P$5),IF(P$5&gt;$N163,5,$K163)*10+IF(AND($F163&gt;=P$5,$F163&lt;=P$6),IF(AND($G163&gt;=P$5,$G163&lt;=P$6),5,IF($L163=1,2,1)),IF(AND($G163&gt;=P$5,$G163&lt;=P$6),IF($M163&gt;0,4,3),0)),IF(AND($D163&lt;=P$6,$E163&gt;=P$5),60,0)))</f>
        <v/>
      </c>
      <c r="Q163" s="80" t="str">
        <f>IF(OR($A163="",NOT(ISNUMBER($G163))),"",IF(AND($F163&lt;=Q$6,$G163&gt;=Q$5),IF(Q$5&gt;$N163,5,$K163)*10+IF(AND($F163&gt;=Q$5,$F163&lt;=Q$6),IF(AND($G163&gt;=Q$5,$G163&lt;=Q$6),5,IF($L163=1,2,1)),IF(AND($G163&gt;=Q$5,$G163&lt;=Q$6),IF($M163&gt;0,4,3),0)),IF(AND($D163&lt;=Q$6,$E163&gt;=Q$5),60,0)))</f>
        <v/>
      </c>
      <c r="R163" s="80" t="str">
        <f>IF(OR($A163="",NOT(ISNUMBER($G163))),"",IF(AND($F163&lt;=R$6,$G163&gt;=R$5),IF(R$5&gt;$N163,5,$K163)*10+IF(AND($F163&gt;=R$5,$F163&lt;=R$6),IF(AND($G163&gt;=R$5,$G163&lt;=R$6),5,IF($L163=1,2,1)),IF(AND($G163&gt;=R$5,$G163&lt;=R$6),IF($M163&gt;0,4,3),0)),IF(AND($D163&lt;=R$6,$E163&gt;=R$5),60,0)))</f>
        <v/>
      </c>
      <c r="S163" s="80" t="str">
        <f>IF(OR($A163="",NOT(ISNUMBER($G163))),"",IF(AND($F163&lt;=S$6,$G163&gt;=S$5),IF(S$5&gt;$N163,5,$K163)*10+IF(AND($F163&gt;=S$5,$F163&lt;=S$6),IF(AND($G163&gt;=S$5,$G163&lt;=S$6),5,IF($L163=1,2,1)),IF(AND($G163&gt;=S$5,$G163&lt;=S$6),IF($M163&gt;0,4,3),0)),IF(AND($D163&lt;=S$6,$E163&gt;=S$5),60,0)))</f>
        <v/>
      </c>
      <c r="T163" s="80" t="str">
        <f>IF(OR($A163="",NOT(ISNUMBER($G163))),"",IF(AND($F163&lt;=T$6,$G163&gt;=T$5),IF(T$5&gt;$N163,5,$K163)*10+IF(AND($F163&gt;=T$5,$F163&lt;=T$6),IF(AND($G163&gt;=T$5,$G163&lt;=T$6),5,IF($L163=1,2,1)),IF(AND($G163&gt;=T$5,$G163&lt;=T$6),IF($M163&gt;0,4,3),0)),IF(AND($D163&lt;=T$6,$E163&gt;=T$5),60,0)))</f>
        <v/>
      </c>
      <c r="U163" s="80" t="str">
        <f>IF(OR($A163="",NOT(ISNUMBER($G163))),"",IF(AND($F163&lt;=U$6,$G163&gt;=U$5),IF(U$5&gt;$N163,5,$K163)*10+IF(AND($F163&gt;=U$5,$F163&lt;=U$6),IF(AND($G163&gt;=U$5,$G163&lt;=U$6),5,IF($L163=1,2,1)),IF(AND($G163&gt;=U$5,$G163&lt;=U$6),IF($M163&gt;0,4,3),0)),IF(AND($D163&lt;=U$6,$E163&gt;=U$5),60,0)))</f>
        <v/>
      </c>
      <c r="V163" s="80" t="str">
        <f>IF(OR($A163="",NOT(ISNUMBER($G163))),"",IF(AND($F163&lt;=V$6,$G163&gt;=V$5),IF(V$5&gt;$N163,5,$K163)*10+IF(AND($F163&gt;=V$5,$F163&lt;=V$6),IF(AND($G163&gt;=V$5,$G163&lt;=V$6),5,IF($L163=1,2,1)),IF(AND($G163&gt;=V$5,$G163&lt;=V$6),IF($M163&gt;0,4,3),0)),IF(AND($D163&lt;=V$6,$E163&gt;=V$5),60,0)))</f>
        <v/>
      </c>
      <c r="W163" s="80" t="str">
        <f>IF(OR($A163="",NOT(ISNUMBER($G163))),"",IF(AND($F163&lt;=W$6,$G163&gt;=W$5),IF(W$5&gt;$N163,5,$K163)*10+IF(AND($F163&gt;=W$5,$F163&lt;=W$6),IF(AND($G163&gt;=W$5,$G163&lt;=W$6),5,IF($L163=1,2,1)),IF(AND($G163&gt;=W$5,$G163&lt;=W$6),IF($M163&gt;0,4,3),0)),IF(AND($D163&lt;=W$6,$E163&gt;=W$5),60,0)))</f>
        <v/>
      </c>
      <c r="X163" s="80" t="str">
        <f>IF(OR($A163="",NOT(ISNUMBER($G163))),"",IF(AND($F163&lt;=X$6,$G163&gt;=X$5),IF(X$5&gt;$N163,5,$K163)*10+IF(AND($F163&gt;=X$5,$F163&lt;=X$6),IF(AND($G163&gt;=X$5,$G163&lt;=X$6),5,IF($L163=1,2,1)),IF(AND($G163&gt;=X$5,$G163&lt;=X$6),IF($M163&gt;0,4,3),0)),IF(AND($D163&lt;=X$6,$E163&gt;=X$5),60,0)))</f>
        <v/>
      </c>
      <c r="Y163" s="80" t="str">
        <f>IF(OR($A163="",NOT(ISNUMBER($G163))),"",IF(AND($F163&lt;=Y$6,$G163&gt;=Y$5),IF(Y$5&gt;$N163,5,$K163)*10+IF(AND($F163&gt;=Y$5,$F163&lt;=Y$6),IF(AND($G163&gt;=Y$5,$G163&lt;=Y$6),5,IF($L163=1,2,1)),IF(AND($G163&gt;=Y$5,$G163&lt;=Y$6),IF($M163&gt;0,4,3),0)),IF(AND($D163&lt;=Y$6,$E163&gt;=Y$5),60,0)))</f>
        <v/>
      </c>
      <c r="Z163" s="80" t="str">
        <f>IF(OR($A163="",NOT(ISNUMBER($G163))),"",IF(AND($F163&lt;=Z$6,$G163&gt;=Z$5),IF(Z$5&gt;$N163,5,$K163)*10+IF(AND($F163&gt;=Z$5,$F163&lt;=Z$6),IF(AND($G163&gt;=Z$5,$G163&lt;=Z$6),5,IF($L163=1,2,1)),IF(AND($G163&gt;=Z$5,$G163&lt;=Z$6),IF($M163&gt;0,4,3),0)),IF(AND($D163&lt;=Z$6,$E163&gt;=Z$5),60,0)))</f>
        <v/>
      </c>
      <c r="AA163" s="80" t="str">
        <f>IF(OR($A163="",NOT(ISNUMBER($G163))),"",IF(AND($F163&lt;=AA$6,$G163&gt;=AA$5),IF(AA$5&gt;$N163,5,$K163)*10+IF(AND($F163&gt;=AA$5,$F163&lt;=AA$6),IF(AND($G163&gt;=AA$5,$G163&lt;=AA$6),5,IF($L163=1,2,1)),IF(AND($G163&gt;=AA$5,$G163&lt;=AA$6),IF($M163&gt;0,4,3),0)),IF(AND($D163&lt;=AA$6,$E163&gt;=AA$5),60,0)))</f>
        <v/>
      </c>
      <c r="AB163" s="80" t="str">
        <f>IF(OR($A163="",NOT(ISNUMBER($G163))),"",IF(AND($F163&lt;=AB$6,$G163&gt;=AB$5),IF(AB$5&gt;$N163,5,$K163)*10+IF(AND($F163&gt;=AB$5,$F163&lt;=AB$6),IF(AND($G163&gt;=AB$5,$G163&lt;=AB$6),5,IF($L163=1,2,1)),IF(AND($G163&gt;=AB$5,$G163&lt;=AB$6),IF($M163&gt;0,4,3),0)),IF(AND($D163&lt;=AB$6,$E163&gt;=AB$5),60,0)))</f>
        <v/>
      </c>
      <c r="AC163" s="80" t="str">
        <f>IF(OR($A163="",NOT(ISNUMBER($G163))),"",IF(AND($F163&lt;=AC$6,$G163&gt;=AC$5),IF(AC$5&gt;$N163,5,$K163)*10+IF(AND($F163&gt;=AC$5,$F163&lt;=AC$6),IF(AND($G163&gt;=AC$5,$G163&lt;=AC$6),5,IF($L163=1,2,1)),IF(AND($G163&gt;=AC$5,$G163&lt;=AC$6),IF($M163&gt;0,4,3),0)),IF(AND($D163&lt;=AC$6,$E163&gt;=AC$5),60,0)))</f>
        <v/>
      </c>
      <c r="AD163" s="80" t="str">
        <f>IF(OR($A163="",NOT(ISNUMBER($G163))),"",IF(AND($F163&lt;=AD$6,$G163&gt;=AD$5),IF(AD$5&gt;$N163,5,$K163)*10+IF(AND($F163&gt;=AD$5,$F163&lt;=AD$6),IF(AND($G163&gt;=AD$5,$G163&lt;=AD$6),5,IF($L163=1,2,1)),IF(AND($G163&gt;=AD$5,$G163&lt;=AD$6),IF($M163&gt;0,4,3),0)),IF(AND($D163&lt;=AD$6,$E163&gt;=AD$5),60,0)))</f>
        <v/>
      </c>
      <c r="AE163" s="80" t="str">
        <f>IF(OR($A163="",NOT(ISNUMBER($G163))),"",IF(AND($F163&lt;=AE$6,$G163&gt;=AE$5),IF(AE$5&gt;$N163,5,$K163)*10+IF(AND($F163&gt;=AE$5,$F163&lt;=AE$6),IF(AND($G163&gt;=AE$5,$G163&lt;=AE$6),5,IF($L163=1,2,1)),IF(AND($G163&gt;=AE$5,$G163&lt;=AE$6),IF($M163&gt;0,4,3),0)),IF(AND($D163&lt;=AE$6,$E163&gt;=AE$5),60,0)))</f>
        <v/>
      </c>
      <c r="AF163" s="80" t="str">
        <f>IF(OR($A163="",NOT(ISNUMBER($G163))),"",IF(AND($F163&lt;=AF$6,$G163&gt;=AF$5),IF(AF$5&gt;$N163,5,$K163)*10+IF(AND($F163&gt;=AF$5,$F163&lt;=AF$6),IF(AND($G163&gt;=AF$5,$G163&lt;=AF$6),5,IF($L163=1,2,1)),IF(AND($G163&gt;=AF$5,$G163&lt;=AF$6),IF($M163&gt;0,4,3),0)),IF(AND($D163&lt;=AF$6,$E163&gt;=AF$5),60,0)))</f>
        <v/>
      </c>
      <c r="AG163" s="80" t="str">
        <f>IF(OR($A163="",NOT(ISNUMBER($G163))),"",IF(AND($F163&lt;=AG$6,$G163&gt;=AG$5),IF(AG$5&gt;$N163,5,$K163)*10+IF(AND($F163&gt;=AG$5,$F163&lt;=AG$6),IF(AND($G163&gt;=AG$5,$G163&lt;=AG$6),5,IF($L163=1,2,1)),IF(AND($G163&gt;=AG$5,$G163&lt;=AG$6),IF($M163&gt;0,4,3),0)),IF(AND($D163&lt;=AG$6,$E163&gt;=AG$5),60,0)))</f>
        <v/>
      </c>
      <c r="AH163" s="80" t="str">
        <f>IF(OR($A163="",NOT(ISNUMBER($G163))),"",IF(AND($F163&lt;=AH$6,$G163&gt;=AH$5),IF(AH$5&gt;$N163,5,$K163)*10+IF(AND($F163&gt;=AH$5,$F163&lt;=AH$6),IF(AND($G163&gt;=AH$5,$G163&lt;=AH$6),5,IF($L163=1,2,1)),IF(AND($G163&gt;=AH$5,$G163&lt;=AH$6),IF($M163&gt;0,4,3),0)),IF(AND($D163&lt;=AH$6,$E163&gt;=AH$5),60,0)))</f>
        <v/>
      </c>
      <c r="AI163" s="80" t="str">
        <f>IF(OR($A163="",NOT(ISNUMBER($G163))),"",IF(AND($F163&lt;=AI$6,$G163&gt;=AI$5),IF(AI$5&gt;$N163,5,$K163)*10+IF(AND($F163&gt;=AI$5,$F163&lt;=AI$6),IF(AND($G163&gt;=AI$5,$G163&lt;=AI$6),5,IF($L163=1,2,1)),IF(AND($G163&gt;=AI$5,$G163&lt;=AI$6),IF($M163&gt;0,4,3),0)),IF(AND($D163&lt;=AI$6,$E163&gt;=AI$5),60,0)))</f>
        <v/>
      </c>
      <c r="AJ163" s="80" t="str">
        <f>IF(OR($A163="",NOT(ISNUMBER($G163))),"",IF(AND($F163&lt;=AJ$6,$G163&gt;=AJ$5),IF(AJ$5&gt;$N163,5,$K163)*10+IF(AND($F163&gt;=AJ$5,$F163&lt;=AJ$6),IF(AND($G163&gt;=AJ$5,$G163&lt;=AJ$6),5,IF($L163=1,2,1)),IF(AND($G163&gt;=AJ$5,$G163&lt;=AJ$6),IF($M163&gt;0,4,3),0)),IF(AND($D163&lt;=AJ$6,$E163&gt;=AJ$5),60,0)))</f>
        <v/>
      </c>
      <c r="AK163" s="80" t="str">
        <f>IF(OR($A163="",NOT(ISNUMBER($G163))),"",IF(AND($F163&lt;=AK$6,$G163&gt;=AK$5),IF(AK$5&gt;$N163,5,$K163)*10+IF(AND($F163&gt;=AK$5,$F163&lt;=AK$6),IF(AND($G163&gt;=AK$5,$G163&lt;=AK$6),5,IF($L163=1,2,1)),IF(AND($G163&gt;=AK$5,$G163&lt;=AK$6),IF($M163&gt;0,4,3),0)),IF(AND($D163&lt;=AK$6,$E163&gt;=AK$5),60,0)))</f>
        <v/>
      </c>
      <c r="AL163" s="80" t="str">
        <f>IF(OR($A163="",NOT(ISNUMBER($G163))),"",IF(AND($F163&lt;=AL$6,$G163&gt;=AL$5),IF(AL$5&gt;$N163,5,$K163)*10+IF(AND($F163&gt;=AL$5,$F163&lt;=AL$6),IF(AND($G163&gt;=AL$5,$G163&lt;=AL$6),5,IF($L163=1,2,1)),IF(AND($G163&gt;=AL$5,$G163&lt;=AL$6),IF($M163&gt;0,4,3),0)),IF(AND($D163&lt;=AL$6,$E163&gt;=AL$5),60,0)))</f>
        <v/>
      </c>
      <c r="AM163" s="80" t="str">
        <f>IF(OR($A163="",NOT(ISNUMBER($G163))),"",IF(AND($F163&lt;=AM$6,$G163&gt;=AM$5),IF(AM$5&gt;$N163,5,$K163)*10+IF(AND($F163&gt;=AM$5,$F163&lt;=AM$6),IF(AND($G163&gt;=AM$5,$G163&lt;=AM$6),5,IF($L163=1,2,1)),IF(AND($G163&gt;=AM$5,$G163&lt;=AM$6),IF($M163&gt;0,4,3),0)),IF(AND($D163&lt;=AM$6,$E163&gt;=AM$5),60,0)))</f>
        <v/>
      </c>
      <c r="AN163" s="80" t="str">
        <f>IF(OR($A163="",NOT(ISNUMBER($G163))),"",IF(AND($F163&lt;=AN$6,$G163&gt;=AN$5),IF(AN$5&gt;$N163,5,$K163)*10+IF(AND($F163&gt;=AN$5,$F163&lt;=AN$6),IF(AND($G163&gt;=AN$5,$G163&lt;=AN$6),5,IF($L163=1,2,1)),IF(AND($G163&gt;=AN$5,$G163&lt;=AN$6),IF($M163&gt;0,4,3),0)),IF(AND($D163&lt;=AN$6,$E163&gt;=AN$5),60,0)))</f>
        <v/>
      </c>
      <c r="AO163" s="80" t="str">
        <f>IF(OR($A163="",NOT(ISNUMBER($G163))),"",IF(AND($F163&lt;=AO$6,$G163&gt;=AO$5),IF(AO$5&gt;$N163,5,$K163)*10+IF(AND($F163&gt;=AO$5,$F163&lt;=AO$6),IF(AND($G163&gt;=AO$5,$G163&lt;=AO$6),5,IF($L163=1,2,1)),IF(AND($G163&gt;=AO$5,$G163&lt;=AO$6),IF($M163&gt;0,4,3),0)),IF(AND($D163&lt;=AO$6,$E163&gt;=AO$5),60,0)))</f>
        <v/>
      </c>
      <c r="AP163" s="80" t="str">
        <f>IF(OR($A163="",NOT(ISNUMBER($G163))),"",IF(AND($F163&lt;=AP$6,$G163&gt;=AP$5),IF(AP$5&gt;$N163,5,$K163)*10+IF(AND($F163&gt;=AP$5,$F163&lt;=AP$6),IF(AND($G163&gt;=AP$5,$G163&lt;=AP$6),5,IF($L163=1,2,1)),IF(AND($G163&gt;=AP$5,$G163&lt;=AP$6),IF($M163&gt;0,4,3),0)),IF(AND($D163&lt;=AP$6,$E163&gt;=AP$5),60,0)))</f>
        <v/>
      </c>
      <c r="AQ163" s="80" t="str">
        <f>IF(OR($A163="",NOT(ISNUMBER($G163))),"",IF(AND($F163&lt;=AQ$6,$G163&gt;=AQ$5),IF(AQ$5&gt;$N163,5,$K163)*10+IF(AND($F163&gt;=AQ$5,$F163&lt;=AQ$6),IF(AND($G163&gt;=AQ$5,$G163&lt;=AQ$6),5,IF($L163=1,2,1)),IF(AND($G163&gt;=AQ$5,$G163&lt;=AQ$6),IF($M163&gt;0,4,3),0)),IF(AND($D163&lt;=AQ$6,$E163&gt;=AQ$5),60,0)))</f>
        <v/>
      </c>
      <c r="AR163" s="80" t="str">
        <f>IF(OR($A163="",NOT(ISNUMBER($G163))),"",IF(AND($F163&lt;=AR$6,$G163&gt;=AR$5),IF(AR$5&gt;$N163,5,$K163)*10+IF(AND($F163&gt;=AR$5,$F163&lt;=AR$6),IF(AND($G163&gt;=AR$5,$G163&lt;=AR$6),5,IF($L163=1,2,1)),IF(AND($G163&gt;=AR$5,$G163&lt;=AR$6),IF($M163&gt;0,4,3),0)),IF(AND($D163&lt;=AR$6,$E163&gt;=AR$5),60,0)))</f>
        <v/>
      </c>
      <c r="AS163" s="80" t="str">
        <f>IF(OR($A163="",NOT(ISNUMBER($G163))),"",IF(AND($F163&lt;=AS$6,$G163&gt;=AS$5),IF(AS$5&gt;$N163,5,$K163)*10+IF(AND($F163&gt;=AS$5,$F163&lt;=AS$6),IF(AND($G163&gt;=AS$5,$G163&lt;=AS$6),5,IF($L163=1,2,1)),IF(AND($G163&gt;=AS$5,$G163&lt;=AS$6),IF($M163&gt;0,4,3),0)),IF(AND($D163&lt;=AS$6,$E163&gt;=AS$5),60,0)))</f>
        <v/>
      </c>
      <c r="AT163" s="80" t="str">
        <f>IF(OR($A163="",NOT(ISNUMBER($G163))),"",IF(AND($F163&lt;=AT$6,$G163&gt;=AT$5),IF(AT$5&gt;$N163,5,$K163)*10+IF(AND($F163&gt;=AT$5,$F163&lt;=AT$6),IF(AND($G163&gt;=AT$5,$G163&lt;=AT$6),5,IF($L163=1,2,1)),IF(AND($G163&gt;=AT$5,$G163&lt;=AT$6),IF($M163&gt;0,4,3),0)),IF(AND($D163&lt;=AT$6,$E163&gt;=AT$5),60,0)))</f>
        <v/>
      </c>
      <c r="AU163" s="80" t="str">
        <f>IF(OR($A163="",NOT(ISNUMBER($G163))),"",IF(AND($F163&lt;=AU$6,$G163&gt;=AU$5),IF(AU$5&gt;$N163,5,$K163)*10+IF(AND($F163&gt;=AU$5,$F163&lt;=AU$6),IF(AND($G163&gt;=AU$5,$G163&lt;=AU$6),5,IF($L163=1,2,1)),IF(AND($G163&gt;=AU$5,$G163&lt;=AU$6),IF($M163&gt;0,4,3),0)),IF(AND($D163&lt;=AU$6,$E163&gt;=AU$5),60,0)))</f>
        <v/>
      </c>
      <c r="AV163" s="80" t="str">
        <f>IF(OR($A163="",NOT(ISNUMBER($G163))),"",IF(AND($F163&lt;=AV$6,$G163&gt;=AV$5),IF(AV$5&gt;$N163,5,$K163)*10+IF(AND($F163&gt;=AV$5,$F163&lt;=AV$6),IF(AND($G163&gt;=AV$5,$G163&lt;=AV$6),5,IF($L163=1,2,1)),IF(AND($G163&gt;=AV$5,$G163&lt;=AV$6),IF($M163&gt;0,4,3),0)),IF(AND($D163&lt;=AV$6,$E163&gt;=AV$5),60,0)))</f>
        <v/>
      </c>
      <c r="AW163" s="80" t="str">
        <f>IF(OR($A163="",NOT(ISNUMBER($G163))),"",IF(AND($F163&lt;=AW$6,$G163&gt;=AW$5),IF(AW$5&gt;$N163,5,$K163)*10+IF(AND($F163&gt;=AW$5,$F163&lt;=AW$6),IF(AND($G163&gt;=AW$5,$G163&lt;=AW$6),5,IF($L163=1,2,1)),IF(AND($G163&gt;=AW$5,$G163&lt;=AW$6),IF($M163&gt;0,4,3),0)),IF(AND($D163&lt;=AW$6,$E163&gt;=AW$5),60,0)))</f>
        <v/>
      </c>
      <c r="AX163" s="80" t="str">
        <f>IF(OR($A163="",NOT(ISNUMBER($G163))),"",IF(AND($F163&lt;=AX$6,$G163&gt;=AX$5),IF(AX$5&gt;$N163,5,$K163)*10+IF(AND($F163&gt;=AX$5,$F163&lt;=AX$6),IF(AND($G163&gt;=AX$5,$G163&lt;=AX$6),5,IF($L163=1,2,1)),IF(AND($G163&gt;=AX$5,$G163&lt;=AX$6),IF($M163&gt;0,4,3),0)),IF(AND($D163&lt;=AX$6,$E163&gt;=AX$5),60,0)))</f>
        <v/>
      </c>
      <c r="AY163" s="80" t="str">
        <f>IF(OR($A163="",NOT(ISNUMBER($G163))),"",IF(AND($F163&lt;=AY$6,$G163&gt;=AY$5),IF(AY$5&gt;$N163,5,$K163)*10+IF(AND($F163&gt;=AY$5,$F163&lt;=AY$6),IF(AND($G163&gt;=AY$5,$G163&lt;=AY$6),5,IF($L163=1,2,1)),IF(AND($G163&gt;=AY$5,$G163&lt;=AY$6),IF($M163&gt;0,4,3),0)),IF(AND($D163&lt;=AY$6,$E163&gt;=AY$5),60,0)))</f>
        <v/>
      </c>
      <c r="AZ163" s="80" t="str">
        <f>IF(OR($A163="",NOT(ISNUMBER($G163))),"",IF(AND($F163&lt;=AZ$6,$G163&gt;=AZ$5),IF(AZ$5&gt;$N163,5,$K163)*10+IF(AND($F163&gt;=AZ$5,$F163&lt;=AZ$6),IF(AND($G163&gt;=AZ$5,$G163&lt;=AZ$6),5,IF($L163=1,2,1)),IF(AND($G163&gt;=AZ$5,$G163&lt;=AZ$6),IF($M163&gt;0,4,3),0)),IF(AND($D163&lt;=AZ$6,$E163&gt;=AZ$5),60,0)))</f>
        <v/>
      </c>
      <c r="BA163" s="80" t="str">
        <f>IF(OR($A163="",NOT(ISNUMBER($G163))),"",IF(AND($F163&lt;=BA$6,$G163&gt;=BA$5),IF(BA$5&gt;$N163,5,$K163)*10+IF(AND($F163&gt;=BA$5,$F163&lt;=BA$6),IF(AND($G163&gt;=BA$5,$G163&lt;=BA$6),5,IF($L163=1,2,1)),IF(AND($G163&gt;=BA$5,$G163&lt;=BA$6),IF($M163&gt;0,4,3),0)),IF(AND($D163&lt;=BA$6,$E163&gt;=BA$5),60,0)))</f>
        <v/>
      </c>
      <c r="BB163" s="80" t="str">
        <f>IF(OR($A163="",NOT(ISNUMBER($G163))),"",IF(AND($F163&lt;=BB$6,$G163&gt;=BB$5),IF(BB$5&gt;$N163,5,$K163)*10+IF(AND($F163&gt;=BB$5,$F163&lt;=BB$6),IF(AND($G163&gt;=BB$5,$G163&lt;=BB$6),5,IF($L163=1,2,1)),IF(AND($G163&gt;=BB$5,$G163&lt;=BB$6),IF($M163&gt;0,4,3),0)),IF(AND($D163&lt;=BB$6,$E163&gt;=BB$5),60,0)))</f>
        <v/>
      </c>
      <c r="BC163" s="80" t="str">
        <f>IF(OR($A163="",NOT(ISNUMBER($G163))),"",IF(AND($F163&lt;=BC$6,$G163&gt;=BC$5),IF(BC$5&gt;$N163,5,$K163)*10+IF(AND($F163&gt;=BC$5,$F163&lt;=BC$6),IF(AND($G163&gt;=BC$5,$G163&lt;=BC$6),5,IF($L163=1,2,1)),IF(AND($G163&gt;=BC$5,$G163&lt;=BC$6),IF($M163&gt;0,4,3),0)),IF(AND($D163&lt;=BC$6,$E163&gt;=BC$5),60,0)))</f>
        <v/>
      </c>
      <c r="BD163" s="80" t="str">
        <f>IF(OR($A163="",NOT(ISNUMBER($G163))),"",IF(AND($F163&lt;=BD$6,$G163&gt;=BD$5),IF(BD$5&gt;$N163,5,$K163)*10+IF(AND($F163&gt;=BD$5,$F163&lt;=BD$6),IF(AND($G163&gt;=BD$5,$G163&lt;=BD$6),5,IF($L163=1,2,1)),IF(AND($G163&gt;=BD$5,$G163&lt;=BD$6),IF($M163&gt;0,4,3),0)),IF(AND($D163&lt;=BD$6,$E163&gt;=BD$5),60,0)))</f>
        <v/>
      </c>
      <c r="BE163" s="80" t="str">
        <f>IF(OR($A163="",NOT(ISNUMBER($G163))),"",IF(AND($F163&lt;=BE$6,$G163&gt;=BE$5),IF(BE$5&gt;$N163,5,$K163)*10+IF(AND($F163&gt;=BE$5,$F163&lt;=BE$6),IF(AND($G163&gt;=BE$5,$G163&lt;=BE$6),5,IF($L163=1,2,1)),IF(AND($G163&gt;=BE$5,$G163&lt;=BE$6),IF($M163&gt;0,4,3),0)),IF(AND($D163&lt;=BE$6,$E163&gt;=BE$5),60,0)))</f>
        <v/>
      </c>
      <c r="BF163" s="80" t="str">
        <f>IF(OR($A163="",NOT(ISNUMBER($G163))),"",IF(AND($F163&lt;=BF$6,$G163&gt;=BF$5),IF(BF$5&gt;$N163,5,$K163)*10+IF(AND($F163&gt;=BF$5,$F163&lt;=BF$6),IF(AND($G163&gt;=BF$5,$G163&lt;=BF$6),5,IF($L163=1,2,1)),IF(AND($G163&gt;=BF$5,$G163&lt;=BF$6),IF($M163&gt;0,4,3),0)),IF(AND($D163&lt;=BF$6,$E163&gt;=BF$5),60,0)))</f>
        <v/>
      </c>
      <c r="BG163" s="80" t="str">
        <f>IF(OR($A163="",NOT(ISNUMBER($G163))),"",IF(AND($F163&lt;=BG$6,$G163&gt;=BG$5),IF(BG$5&gt;$N163,5,$K163)*10+IF(AND($F163&gt;=BG$5,$F163&lt;=BG$6),IF(AND($G163&gt;=BG$5,$G163&lt;=BG$6),5,IF($L163=1,2,1)),IF(AND($G163&gt;=BG$5,$G163&lt;=BG$6),IF($M163&gt;0,4,3),0)),IF(AND($D163&lt;=BG$6,$E163&gt;=BG$5),60,0)))</f>
        <v/>
      </c>
      <c r="BH163" s="80" t="str">
        <f>IF(OR($A163="",NOT(ISNUMBER($G163))),"",IF(AND($F163&lt;=BH$6,$G163&gt;=BH$5),IF(BH$5&gt;$N163,5,$K163)*10+IF(AND($F163&gt;=BH$5,$F163&lt;=BH$6),IF(AND($G163&gt;=BH$5,$G163&lt;=BH$6),5,IF($L163=1,2,1)),IF(AND($G163&gt;=BH$5,$G163&lt;=BH$6),IF($M163&gt;0,4,3),0)),IF(AND($D163&lt;=BH$6,$E163&gt;=BH$5),60,0)))</f>
        <v/>
      </c>
      <c r="BI163" s="80" t="str">
        <f>IF(OR($A163="",NOT(ISNUMBER($G163))),"",IF(AND($F163&lt;=BI$6,$G163&gt;=BI$5),IF(BI$5&gt;$N163,5,$K163)*10+IF(AND($F163&gt;=BI$5,$F163&lt;=BI$6),IF(AND($G163&gt;=BI$5,$G163&lt;=BI$6),5,IF($L163=1,2,1)),IF(AND($G163&gt;=BI$5,$G163&lt;=BI$6),IF($M163&gt;0,4,3),0)),IF(AND($D163&lt;=BI$6,$E163&gt;=BI$5),60,0)))</f>
        <v/>
      </c>
      <c r="BJ163" s="80" t="str">
        <f>IF(OR($A163="",NOT(ISNUMBER($G163))),"",IF(AND($F163&lt;=BJ$6,$G163&gt;=BJ$5),IF(BJ$5&gt;$N163,5,$K163)*10+IF(AND($F163&gt;=BJ$5,$F163&lt;=BJ$6),IF(AND($G163&gt;=BJ$5,$G163&lt;=BJ$6),5,IF($L163=1,2,1)),IF(AND($G163&gt;=BJ$5,$G163&lt;=BJ$6),IF($M163&gt;0,4,3),0)),IF(AND($D163&lt;=BJ$6,$E163&gt;=BJ$5),60,0)))</f>
        <v/>
      </c>
      <c r="BK163" s="80" t="str">
        <f>IF(OR($A163="",NOT(ISNUMBER($G163))),"",IF(AND($F163&lt;=BK$6,$G163&gt;=BK$5),IF(BK$5&gt;$N163,5,$K163)*10+IF(AND($F163&gt;=BK$5,$F163&lt;=BK$6),IF(AND($G163&gt;=BK$5,$G163&lt;=BK$6),5,IF($L163=1,2,1)),IF(AND($G163&gt;=BK$5,$G163&lt;=BK$6),IF($M163&gt;0,4,3),0)),IF(AND($D163&lt;=BK$6,$E163&gt;=BK$5),60,0)))</f>
        <v/>
      </c>
      <c r="BL163" s="80" t="str">
        <f>IF(OR($A163="",NOT(ISNUMBER($G163))),"",IF(AND($F163&lt;=BL$6,$G163&gt;=BL$5),IF(BL$5&gt;$N163,5,$K163)*10+IF(AND($F163&gt;=BL$5,$F163&lt;=BL$6),IF(AND($G163&gt;=BL$5,$G163&lt;=BL$6),5,IF($L163=1,2,1)),IF(AND($G163&gt;=BL$5,$G163&lt;=BL$6),IF($M163&gt;0,4,3),0)),IF(AND($D163&lt;=BL$6,$E163&gt;=BL$5),60,0)))</f>
        <v/>
      </c>
      <c r="BM163" s="80" t="str">
        <f>IF(OR($A163="",NOT(ISNUMBER($G163))),"",IF(AND($F163&lt;=BM$6,$G163&gt;=BM$5),IF(BM$5&gt;$N163,5,$K163)*10+IF(AND($F163&gt;=BM$5,$F163&lt;=BM$6),IF(AND($G163&gt;=BM$5,$G163&lt;=BM$6),5,IF($L163=1,2,1)),IF(AND($G163&gt;=BM$5,$G163&lt;=BM$6),IF($M163&gt;0,4,3),0)),IF(AND($D163&lt;=BM$6,$E163&gt;=BM$5),60,0)))</f>
        <v/>
      </c>
      <c r="BN163" s="80" t="str">
        <f>IF(OR($A163="",NOT(ISNUMBER($G163))),"",IF(AND($F163&lt;=BN$6,$G163&gt;=BN$5),IF(BN$5&gt;$N163,5,$K163)*10+IF(AND($F163&gt;=BN$5,$F163&lt;=BN$6),IF(AND($G163&gt;=BN$5,$G163&lt;=BN$6),5,IF($L163=1,2,1)),IF(AND($G163&gt;=BN$5,$G163&lt;=BN$6),IF($M163&gt;0,4,3),0)),IF(AND($D163&lt;=BN$6,$E163&gt;=BN$5),60,0)))</f>
        <v/>
      </c>
      <c r="BO163" s="80" t="str">
        <f>IF(OR($A163="",NOT(ISNUMBER($G163))),"",IF(AND($F163&lt;=BO$6,$G163&gt;=BO$5),IF(BO$5&gt;$N163,5,$K163)*10+IF(AND($F163&gt;=BO$5,$F163&lt;=BO$6),IF(AND($G163&gt;=BO$5,$G163&lt;=BO$6),5,IF($L163=1,2,1)),IF(AND($G163&gt;=BO$5,$G163&lt;=BO$6),IF($M163&gt;0,4,3),0)),IF(AND($D163&lt;=BO$6,$E163&gt;=BO$5),60,0)))</f>
        <v/>
      </c>
      <c r="BP163" s="80" t="str">
        <f>IF(OR($A163="",NOT(ISNUMBER($G163))),"",IF(AND($F163&lt;=BP$6,$G163&gt;=BP$5),IF(BP$5&gt;$N163,5,$K163)*10+IF(AND($F163&gt;=BP$5,$F163&lt;=BP$6),IF(AND($G163&gt;=BP$5,$G163&lt;=BP$6),5,IF($L163=1,2,1)),IF(AND($G163&gt;=BP$5,$G163&lt;=BP$6),IF($M163&gt;0,4,3),0)),IF(AND($D163&lt;=BP$6,$E163&gt;=BP$5),60,0)))</f>
        <v/>
      </c>
      <c r="BQ163" s="80" t="str">
        <f>IF(OR($A163="",NOT(ISNUMBER($G163))),"",IF(AND($F163&lt;=BQ$6,$G163&gt;=BQ$5),IF(BQ$5&gt;$N163,5,$K163)*10+IF(AND($F163&gt;=BQ$5,$F163&lt;=BQ$6),IF(AND($G163&gt;=BQ$5,$G163&lt;=BQ$6),5,IF($L163=1,2,1)),IF(AND($G163&gt;=BQ$5,$G163&lt;=BQ$6),IF($M163&gt;0,4,3),0)),IF(AND($D163&lt;=BQ$6,$E163&gt;=BQ$5),60,0)))</f>
        <v/>
      </c>
      <c r="BR163" s="80" t="str">
        <f>IF(OR($A163="",NOT(ISNUMBER($G163))),"",IF(AND($F163&lt;=BR$6,$G163&gt;=BR$5),IF(BR$5&gt;$N163,5,$K163)*10+IF(AND($F163&gt;=BR$5,$F163&lt;=BR$6),IF(AND($G163&gt;=BR$5,$G163&lt;=BR$6),5,IF($L163=1,2,1)),IF(AND($G163&gt;=BR$5,$G163&lt;=BR$6),IF($M163&gt;0,4,3),0)),IF(AND($D163&lt;=BR$6,$E163&gt;=BR$5),60,0)))</f>
        <v/>
      </c>
      <c r="BS163" s="80" t="str">
        <f>IF(OR($A163="",NOT(ISNUMBER($G163))),"",IF(AND($F163&lt;=BS$6,$G163&gt;=BS$5),IF(BS$5&gt;$N163,5,$K163)*10+IF(AND($F163&gt;=BS$5,$F163&lt;=BS$6),IF(AND($G163&gt;=BS$5,$G163&lt;=BS$6),5,IF($L163=1,2,1)),IF(AND($G163&gt;=BS$5,$G163&lt;=BS$6),IF($M163&gt;0,4,3),0)),IF(AND($D163&lt;=BS$6,$E163&gt;=BS$5),60,0)))</f>
        <v/>
      </c>
      <c r="BT163" s="80" t="str">
        <f>IF(OR($A163="",NOT(ISNUMBER($G163))),"",IF(AND($F163&lt;=BT$6,$G163&gt;=BT$5),IF(BT$5&gt;$N163,5,$K163)*10+IF(AND($F163&gt;=BT$5,$F163&lt;=BT$6),IF(AND($G163&gt;=BT$5,$G163&lt;=BT$6),5,IF($L163=1,2,1)),IF(AND($G163&gt;=BT$5,$G163&lt;=BT$6),IF($M163&gt;0,4,3),0)),IF(AND($D163&lt;=BT$6,$E163&gt;=BT$5),60,0)))</f>
        <v/>
      </c>
      <c r="BU163" s="80" t="str">
        <f>IF(OR($A163="",NOT(ISNUMBER($G163))),"",IF(AND($F163&lt;=BU$6,$G163&gt;=BU$5),IF(BU$5&gt;$N163,5,$K163)*10+IF(AND($F163&gt;=BU$5,$F163&lt;=BU$6),IF(AND($G163&gt;=BU$5,$G163&lt;=BU$6),5,IF($L163=1,2,1)),IF(AND($G163&gt;=BU$5,$G163&lt;=BU$6),IF($M163&gt;0,4,3),0)),IF(AND($D163&lt;=BU$6,$E163&gt;=BU$5),60,0)))</f>
        <v/>
      </c>
      <c r="BV163" s="80" t="str">
        <f>IF(OR($A163="",NOT(ISNUMBER($G163))),"",IF(AND($F163&lt;=BV$6,$G163&gt;=BV$5),IF(BV$5&gt;$N163,5,$K163)*10+IF(AND($F163&gt;=BV$5,$F163&lt;=BV$6),IF(AND($G163&gt;=BV$5,$G163&lt;=BV$6),5,IF($L163=1,2,1)),IF(AND($G163&gt;=BV$5,$G163&lt;=BV$6),IF($M163&gt;0,4,3),0)),IF(AND($D163&lt;=BV$6,$E163&gt;=BV$5),60,0)))</f>
        <v/>
      </c>
      <c r="BW163" s="80" t="str">
        <f>IF(OR($A163="",NOT(ISNUMBER($G163))),"",IF(AND($F163&lt;=BW$6,$G163&gt;=BW$5),IF(BW$5&gt;$N163,5,$K163)*10+IF(AND($F163&gt;=BW$5,$F163&lt;=BW$6),IF(AND($G163&gt;=BW$5,$G163&lt;=BW$6),5,IF($L163=1,2,1)),IF(AND($G163&gt;=BW$5,$G163&lt;=BW$6),IF($M163&gt;0,4,3),0)),IF(AND($D163&lt;=BW$6,$E163&gt;=BW$5),60,0)))</f>
        <v/>
      </c>
      <c r="BX163" s="80" t="str">
        <f>IF(OR($A163="",NOT(ISNUMBER($G163))),"",IF(AND($F163&lt;=BX$6,$G163&gt;=BX$5),IF(BX$5&gt;$N163,5,$K163)*10+IF(AND($F163&gt;=BX$5,$F163&lt;=BX$6),IF(AND($G163&gt;=BX$5,$G163&lt;=BX$6),5,IF($L163=1,2,1)),IF(AND($G163&gt;=BX$5,$G163&lt;=BX$6),IF($M163&gt;0,4,3),0)),IF(AND($D163&lt;=BX$6,$E163&gt;=BX$5),60,0)))</f>
        <v/>
      </c>
      <c r="BY163" s="80" t="str">
        <f>IF(OR($A163="",NOT(ISNUMBER($G163))),"",IF(AND($F163&lt;=BY$6,$G163&gt;=BY$5),IF(BY$5&gt;$N163,5,$K163)*10+IF(AND($F163&gt;=BY$5,$F163&lt;=BY$6),IF(AND($G163&gt;=BY$5,$G163&lt;=BY$6),5,IF($L163=1,2,1)),IF(AND($G163&gt;=BY$5,$G163&lt;=BY$6),IF($M163&gt;0,4,3),0)),IF(AND($D163&lt;=BY$6,$E163&gt;=BY$5),60,0)))</f>
        <v/>
      </c>
      <c r="BZ163" s="80" t="str">
        <f>IF(OR($A163="",NOT(ISNUMBER($G163))),"",IF(AND($F163&lt;=BZ$6,$G163&gt;=BZ$5),IF(BZ$5&gt;$N163,5,$K163)*10+IF(AND($F163&gt;=BZ$5,$F163&lt;=BZ$6),IF(AND($G163&gt;=BZ$5,$G163&lt;=BZ$6),5,IF($L163=1,2,1)),IF(AND($G163&gt;=BZ$5,$G163&lt;=BZ$6),IF($M163&gt;0,4,3),0)),IF(AND($D163&lt;=BZ$6,$E163&gt;=BZ$5),60,0)))</f>
        <v/>
      </c>
      <c r="CA163" s="80" t="str">
        <f>IF(OR($A163="",NOT(ISNUMBER($G163))),"",IF(AND($F163&lt;=CA$6,$G163&gt;=CA$5),IF(CA$5&gt;$N163,5,$K163)*10+IF(AND($F163&gt;=CA$5,$F163&lt;=CA$6),IF(AND($G163&gt;=CA$5,$G163&lt;=CA$6),5,IF($L163=1,2,1)),IF(AND($G163&gt;=CA$5,$G163&lt;=CA$6),IF($M163&gt;0,4,3),0)),IF(AND($D163&lt;=CA$6,$E163&gt;=CA$5),60,0)))</f>
        <v/>
      </c>
      <c r="CB163" s="80" t="str">
        <f>IF(OR($A163="",NOT(ISNUMBER($G163))),"",IF(AND($F163&lt;=CB$6,$G163&gt;=CB$5),IF(CB$5&gt;$N163,5,$K163)*10+IF(AND($F163&gt;=CB$5,$F163&lt;=CB$6),IF(AND($G163&gt;=CB$5,$G163&lt;=CB$6),5,IF($L163=1,2,1)),IF(AND($G163&gt;=CB$5,$G163&lt;=CB$6),IF($M163&gt;0,4,3),0)),IF(AND($D163&lt;=CB$6,$E163&gt;=CB$5),60,0)))</f>
        <v/>
      </c>
      <c r="CC163" s="80" t="str">
        <f>IF(OR($A163="",NOT(ISNUMBER($G163))),"",IF(AND($F163&lt;=CC$6,$G163&gt;=CC$5),IF(CC$5&gt;$N163,5,$K163)*10+IF(AND($F163&gt;=CC$5,$F163&lt;=CC$6),IF(AND($G163&gt;=CC$5,$G163&lt;=CC$6),5,IF($L163=1,2,1)),IF(AND($G163&gt;=CC$5,$G163&lt;=CC$6),IF($M163&gt;0,4,3),0)),IF(AND($D163&lt;=CC$6,$E163&gt;=CC$5),60,0)))</f>
        <v/>
      </c>
      <c r="CD163" s="80" t="str">
        <f>IF(OR($A163="",NOT(ISNUMBER($G163))),"",IF(AND($F163&lt;=CD$6,$G163&gt;=CD$5),IF(CD$5&gt;$N163,5,$K163)*10+IF(AND($F163&gt;=CD$5,$F163&lt;=CD$6),IF(AND($G163&gt;=CD$5,$G163&lt;=CD$6),5,IF($L163=1,2,1)),IF(AND($G163&gt;=CD$5,$G163&lt;=CD$6),IF($M163&gt;0,4,3),0)),IF(AND($D163&lt;=CD$6,$E163&gt;=CD$5),60,0)))</f>
        <v/>
      </c>
      <c r="CE163" s="80" t="str">
        <f>IF(OR($A163="",NOT(ISNUMBER($G163))),"",IF(AND($F163&lt;=CE$6,$G163&gt;=CE$5),IF(CE$5&gt;$N163,5,$K163)*10+IF(AND($F163&gt;=CE$5,$F163&lt;=CE$6),IF(AND($G163&gt;=CE$5,$G163&lt;=CE$6),5,IF($L163=1,2,1)),IF(AND($G163&gt;=CE$5,$G163&lt;=CE$6),IF($M163&gt;0,4,3),0)),IF(AND($D163&lt;=CE$6,$E163&gt;=CE$5),60,0)))</f>
        <v/>
      </c>
      <c r="CF163" s="80" t="str">
        <f>IF(OR($A163="",NOT(ISNUMBER($G163))),"",IF(AND($F163&lt;=CF$6,$G163&gt;=CF$5),IF(CF$5&gt;$N163,5,$K163)*10+IF(AND($F163&gt;=CF$5,$F163&lt;=CF$6),IF(AND($G163&gt;=CF$5,$G163&lt;=CF$6),5,IF($L163=1,2,1)),IF(AND($G163&gt;=CF$5,$G163&lt;=CF$6),IF($M163&gt;0,4,3),0)),IF(AND($D163&lt;=CF$6,$E163&gt;=CF$5),60,0)))</f>
        <v/>
      </c>
      <c r="CG163" s="80" t="str">
        <f>IF(OR($A163="",NOT(ISNUMBER($G163))),"",IF(AND($F163&lt;=CG$6,$G163&gt;=CG$5),IF(CG$5&gt;$N163,5,$K163)*10+IF(AND($F163&gt;=CG$5,$F163&lt;=CG$6),IF(AND($G163&gt;=CG$5,$G163&lt;=CG$6),5,IF($L163=1,2,1)),IF(AND($G163&gt;=CG$5,$G163&lt;=CG$6),IF($M163&gt;0,4,3),0)),IF(AND($D163&lt;=CG$6,$E163&gt;=CG$5),60,0)))</f>
        <v/>
      </c>
      <c r="CH163" s="80" t="str">
        <f>IF(OR($A163="",NOT(ISNUMBER($G163))),"",IF(AND($F163&lt;=CH$6,$G163&gt;=CH$5),IF(CH$5&gt;$N163,5,$K163)*10+IF(AND($F163&gt;=CH$5,$F163&lt;=CH$6),IF(AND($G163&gt;=CH$5,$G163&lt;=CH$6),5,IF($L163=1,2,1)),IF(AND($G163&gt;=CH$5,$G163&lt;=CH$6),IF($M163&gt;0,4,3),0)),IF(AND($D163&lt;=CH$6,$E163&gt;=CH$5),60,0)))</f>
        <v/>
      </c>
      <c r="CI163" s="80" t="str">
        <f>IF(OR($A163="",NOT(ISNUMBER($G163))),"",IF(AND($F163&lt;=CI$6,$G163&gt;=CI$5),IF(CI$5&gt;$N163,5,$K163)*10+IF(AND($F163&gt;=CI$5,$F163&lt;=CI$6),IF(AND($G163&gt;=CI$5,$G163&lt;=CI$6),5,IF($L163=1,2,1)),IF(AND($G163&gt;=CI$5,$G163&lt;=CI$6),IF($M163&gt;0,4,3),0)),IF(AND($D163&lt;=CI$6,$E163&gt;=CI$5),60,0)))</f>
        <v/>
      </c>
      <c r="CJ163" s="80" t="str">
        <f>IF(OR($A163="",NOT(ISNUMBER($G163))),"",IF(AND($F163&lt;=CJ$6,$G163&gt;=CJ$5),IF(CJ$5&gt;$N163,5,$K163)*10+IF(AND($F163&gt;=CJ$5,$F163&lt;=CJ$6),IF(AND($G163&gt;=CJ$5,$G163&lt;=CJ$6),5,IF($L163=1,2,1)),IF(AND($G163&gt;=CJ$5,$G163&lt;=CJ$6),IF($M163&gt;0,4,3),0)),IF(AND($D163&lt;=CJ$6,$E163&gt;=CJ$5),60,0)))</f>
        <v/>
      </c>
      <c r="CK163" s="80" t="str">
        <f>IF(OR($A163="",NOT(ISNUMBER($G163))),"",IF(AND($F163&lt;=CK$6,$G163&gt;=CK$5),IF(CK$5&gt;$N163,5,$K163)*10+IF(AND($F163&gt;=CK$5,$F163&lt;=CK$6),IF(AND($G163&gt;=CK$5,$G163&lt;=CK$6),5,IF($L163=1,2,1)),IF(AND($G163&gt;=CK$5,$G163&lt;=CK$6),IF($M163&gt;0,4,3),0)),IF(AND($D163&lt;=CK$6,$E163&gt;=CK$5),60,0)))</f>
        <v/>
      </c>
      <c r="CL163" s="80" t="str">
        <f>IF(OR($A163="",NOT(ISNUMBER($G163))),"",IF(AND($F163&lt;=CL$6,$G163&gt;=CL$5),IF(CL$5&gt;$N163,5,$K163)*10+IF(AND($F163&gt;=CL$5,$F163&lt;=CL$6),IF(AND($G163&gt;=CL$5,$G163&lt;=CL$6),5,IF($L163=1,2,1)),IF(AND($G163&gt;=CL$5,$G163&lt;=CL$6),IF($M163&gt;0,4,3),0)),IF(AND($D163&lt;=CL$6,$E163&gt;=CL$5),60,0)))</f>
        <v/>
      </c>
      <c r="CM163" s="80" t="str">
        <f>IF(OR($A163="",NOT(ISNUMBER($G163))),"",IF(AND($F163&lt;=CM$6,$G163&gt;=CM$5),IF(CM$5&gt;$N163,5,$K163)*10+IF(AND($F163&gt;=CM$5,$F163&lt;=CM$6),IF(AND($G163&gt;=CM$5,$G163&lt;=CM$6),5,IF($L163=1,2,1)),IF(AND($G163&gt;=CM$5,$G163&lt;=CM$6),IF($M163&gt;0,4,3),0)),IF(AND($D163&lt;=CM$6,$E163&gt;=CM$5),60,0)))</f>
        <v/>
      </c>
      <c r="CN163" s="80" t="str">
        <f>IF(OR($A163="",NOT(ISNUMBER($G163))),"",IF(AND($F163&lt;=CN$6,$G163&gt;=CN$5),IF(CN$5&gt;$N163,5,$K163)*10+IF(AND($F163&gt;=CN$5,$F163&lt;=CN$6),IF(AND($G163&gt;=CN$5,$G163&lt;=CN$6),5,IF($L163=1,2,1)),IF(AND($G163&gt;=CN$5,$G163&lt;=CN$6),IF($M163&gt;0,4,3),0)),IF(AND($D163&lt;=CN$6,$E163&gt;=CN$5),60,0)))</f>
        <v/>
      </c>
      <c r="CO163" s="80" t="str">
        <f>IF(OR($A163="",NOT(ISNUMBER($G163))),"",IF(AND($F163&lt;=CO$6,$G163&gt;=CO$5),IF(CO$5&gt;$N163,5,$K163)*10+IF(AND($F163&gt;=CO$5,$F163&lt;=CO$6),IF(AND($G163&gt;=CO$5,$G163&lt;=CO$6),5,IF($L163=1,2,1)),IF(AND($G163&gt;=CO$5,$G163&lt;=CO$6),IF($M163&gt;0,4,3),0)),IF(AND($D163&lt;=CO$6,$E163&gt;=CO$5),60,0)))</f>
        <v/>
      </c>
      <c r="CP163" s="80" t="str">
        <f>IF(OR($A163="",NOT(ISNUMBER($G163))),"",IF(AND($F163&lt;=CP$6,$G163&gt;=CP$5),IF(CP$5&gt;$N163,5,$K163)*10+IF(AND($F163&gt;=CP$5,$F163&lt;=CP$6),IF(AND($G163&gt;=CP$5,$G163&lt;=CP$6),5,IF($L163=1,2,1)),IF(AND($G163&gt;=CP$5,$G163&lt;=CP$6),IF($M163&gt;0,4,3),0)),IF(AND($D163&lt;=CP$6,$E163&gt;=CP$5),60,0)))</f>
        <v/>
      </c>
      <c r="CQ163" s="80" t="str">
        <f>IF(OR($A163="",NOT(ISNUMBER($G163))),"",IF(AND($F163&lt;=CQ$6,$G163&gt;=CQ$5),IF(CQ$5&gt;$N163,5,$K163)*10+IF(AND($F163&gt;=CQ$5,$F163&lt;=CQ$6),IF(AND($G163&gt;=CQ$5,$G163&lt;=CQ$6),5,IF($L163=1,2,1)),IF(AND($G163&gt;=CQ$5,$G163&lt;=CQ$6),IF($M163&gt;0,4,3),0)),IF(AND($D163&lt;=CQ$6,$E163&gt;=CQ$5),60,0)))</f>
        <v/>
      </c>
      <c r="CR163" s="80" t="str">
        <f>IF(OR($A163="",NOT(ISNUMBER($G163))),"",IF(AND($F163&lt;=CR$6,$G163&gt;=CR$5),IF(CR$5&gt;$N163,5,$K163)*10+IF(AND($F163&gt;=CR$5,$F163&lt;=CR$6),IF(AND($G163&gt;=CR$5,$G163&lt;=CR$6),5,IF($L163=1,2,1)),IF(AND($G163&gt;=CR$5,$G163&lt;=CR$6),IF($M163&gt;0,4,3),0)),IF(AND($D163&lt;=CR$6,$E163&gt;=CR$5),60,0)))</f>
        <v/>
      </c>
      <c r="CS163" s="80" t="str">
        <f>IF(OR($A163="",NOT(ISNUMBER($G163))),"",IF(AND($F163&lt;=CS$6,$G163&gt;=CS$5),IF(CS$5&gt;$N163,5,$K163)*10+IF(AND($F163&gt;=CS$5,$F163&lt;=CS$6),IF(AND($G163&gt;=CS$5,$G163&lt;=CS$6),5,IF($L163=1,2,1)),IF(AND($G163&gt;=CS$5,$G163&lt;=CS$6),IF($M163&gt;0,4,3),0)),IF(AND($D163&lt;=CS$6,$E163&gt;=CS$5),60,0)))</f>
        <v/>
      </c>
      <c r="CT163" s="80" t="str">
        <f>IF(OR($A163="",NOT(ISNUMBER($G163))),"",IF(AND($F163&lt;=CT$6,$G163&gt;=CT$5),IF(CT$5&gt;$N163,5,$K163)*10+IF(AND($F163&gt;=CT$5,$F163&lt;=CT$6),IF(AND($G163&gt;=CT$5,$G163&lt;=CT$6),5,IF($L163=1,2,1)),IF(AND($G163&gt;=CT$5,$G163&lt;=CT$6),IF($M163&gt;0,4,3),0)),IF(AND($D163&lt;=CT$6,$E163&gt;=CT$5),60,0)))</f>
        <v/>
      </c>
      <c r="CU163" s="80" t="str">
        <f>IF(OR($A163="",NOT(ISNUMBER($G163))),"",IF(AND($F163&lt;=CU$6,$G163&gt;=CU$5),IF(CU$5&gt;$N163,5,$K163)*10+IF(AND($F163&gt;=CU$5,$F163&lt;=CU$6),IF(AND($G163&gt;=CU$5,$G163&lt;=CU$6),5,IF($L163=1,2,1)),IF(AND($G163&gt;=CU$5,$G163&lt;=CU$6),IF($M163&gt;0,4,3),0)),IF(AND($D163&lt;=CU$6,$E163&gt;=CU$5),60,0)))</f>
        <v/>
      </c>
      <c r="CV163" s="80" t="str">
        <f>IF(OR($A163="",NOT(ISNUMBER($G163))),"",IF(AND($F163&lt;=CV$6,$G163&gt;=CV$5),IF(CV$5&gt;$N163,5,$K163)*10+IF(AND($F163&gt;=CV$5,$F163&lt;=CV$6),IF(AND($G163&gt;=CV$5,$G163&lt;=CV$6),5,IF($L163=1,2,1)),IF(AND($G163&gt;=CV$5,$G163&lt;=CV$6),IF($M163&gt;0,4,3),0)),IF(AND($D163&lt;=CV$6,$E163&gt;=CV$5),60,0)))</f>
        <v/>
      </c>
      <c r="CW163" s="80" t="str">
        <f>IF(OR($A163="",NOT(ISNUMBER($G163))),"",IF(AND($F163&lt;=CW$6,$G163&gt;=CW$5),IF(CW$5&gt;$N163,5,$K163)*10+IF(AND($F163&gt;=CW$5,$F163&lt;=CW$6),IF(AND($G163&gt;=CW$5,$G163&lt;=CW$6),5,IF($L163=1,2,1)),IF(AND($G163&gt;=CW$5,$G163&lt;=CW$6),IF($M163&gt;0,4,3),0)),IF(AND($D163&lt;=CW$6,$E163&gt;=CW$5),60,0)))</f>
        <v/>
      </c>
      <c r="CX163" s="80" t="str">
        <f>IF(OR($A163="",NOT(ISNUMBER($G163))),"",IF(AND($F163&lt;=CX$6,$G163&gt;=CX$5),IF(CX$5&gt;$N163,5,$K163)*10+IF(AND($F163&gt;=CX$5,$F163&lt;=CX$6),IF(AND($G163&gt;=CX$5,$G163&lt;=CX$6),5,IF($L163=1,2,1)),IF(AND($G163&gt;=CX$5,$G163&lt;=CX$6),IF($M163&gt;0,4,3),0)),IF(AND($D163&lt;=CX$6,$E163&gt;=CX$5),60,0)))</f>
        <v/>
      </c>
      <c r="CY163" s="80" t="str">
        <f>IF(OR($A163="",NOT(ISNUMBER($G163))),"",IF(AND($F163&lt;=CY$6,$G163&gt;=CY$5),IF(CY$5&gt;$N163,5,$K163)*10+IF(AND($F163&gt;=CY$5,$F163&lt;=CY$6),IF(AND($G163&gt;=CY$5,$G163&lt;=CY$6),5,IF($L163=1,2,1)),IF(AND($G163&gt;=CY$5,$G163&lt;=CY$6),IF($M163&gt;0,4,3),0)),IF(AND($D163&lt;=CY$6,$E163&gt;=CY$5),60,0)))</f>
        <v/>
      </c>
      <c r="CZ163" s="80" t="str">
        <f>IF(OR($A163="",NOT(ISNUMBER($G163))),"",IF(AND($F163&lt;=CZ$6,$G163&gt;=CZ$5),IF(CZ$5&gt;$N163,5,$K163)*10+IF(AND($F163&gt;=CZ$5,$F163&lt;=CZ$6),IF(AND($G163&gt;=CZ$5,$G163&lt;=CZ$6),5,IF($L163=1,2,1)),IF(AND($G163&gt;=CZ$5,$G163&lt;=CZ$6),IF($M163&gt;0,4,3),0)),IF(AND($D163&lt;=CZ$6,$E163&gt;=CZ$5),60,0)))</f>
        <v/>
      </c>
      <c r="DA163" s="80" t="str">
        <f>IF(OR($A163="",NOT(ISNUMBER($G163))),"",IF(AND($F163&lt;=DA$6,$G163&gt;=DA$5),IF(DA$5&gt;$N163,5,$K163)*10+IF(AND($F163&gt;=DA$5,$F163&lt;=DA$6),IF(AND($G163&gt;=DA$5,$G163&lt;=DA$6),5,IF($L163=1,2,1)),IF(AND($G163&gt;=DA$5,$G163&lt;=DA$6),IF($M163&gt;0,4,3),0)),IF(AND($D163&lt;=DA$6,$E163&gt;=DA$5),60,0)))</f>
        <v/>
      </c>
      <c r="DB163" s="80" t="str">
        <f>IF(OR($A163="",NOT(ISNUMBER($G163))),"",IF(AND($F163&lt;=DB$6,$G163&gt;=DB$5),IF(DB$5&gt;$N163,5,$K163)*10+IF(AND($F163&gt;=DB$5,$F163&lt;=DB$6),IF(AND($G163&gt;=DB$5,$G163&lt;=DB$6),5,IF($L163=1,2,1)),IF(AND($G163&gt;=DB$5,$G163&lt;=DB$6),IF($M163&gt;0,4,3),0)),IF(AND($D163&lt;=DB$6,$E163&gt;=DB$5),60,0)))</f>
        <v/>
      </c>
      <c r="DC163" s="80" t="str">
        <f>IF(OR($A163="",NOT(ISNUMBER($G163))),"",IF(AND($F163&lt;=DC$6,$G163&gt;=DC$5),IF(DC$5&gt;$N163,5,$K163)*10+IF(AND($F163&gt;=DC$5,$F163&lt;=DC$6),IF(AND($G163&gt;=DC$5,$G163&lt;=DC$6),5,IF($L163=1,2,1)),IF(AND($G163&gt;=DC$5,$G163&lt;=DC$6),IF($M163&gt;0,4,3),0)),IF(AND($D163&lt;=DC$6,$E163&gt;=DC$5),60,0)))</f>
        <v/>
      </c>
      <c r="DD163" s="80" t="str">
        <f>IF(OR($A163="",NOT(ISNUMBER($G163))),"",IF(AND($F163&lt;=DD$6,$G163&gt;=DD$5),IF(DD$5&gt;$N163,5,$K163)*10+IF(AND($F163&gt;=DD$5,$F163&lt;=DD$6),IF(AND($G163&gt;=DD$5,$G163&lt;=DD$6),5,IF($L163=1,2,1)),IF(AND($G163&gt;=DD$5,$G163&lt;=DD$6),IF($M163&gt;0,4,3),0)),IF(AND($D163&lt;=DD$6,$E163&gt;=DD$5),60,0)))</f>
        <v/>
      </c>
      <c r="DE163" s="80" t="str">
        <f>IF(OR($A163="",NOT(ISNUMBER($G163))),"",IF(AND($F163&lt;=DE$6,$G163&gt;=DE$5),IF(DE$5&gt;$N163,5,$K163)*10+IF(AND($F163&gt;=DE$5,$F163&lt;=DE$6),IF(AND($G163&gt;=DE$5,$G163&lt;=DE$6),5,IF($L163=1,2,1)),IF(AND($G163&gt;=DE$5,$G163&lt;=DE$6),IF($M163&gt;0,4,3),0)),IF(AND($D163&lt;=DE$6,$E163&gt;=DE$5),60,0)))</f>
        <v/>
      </c>
      <c r="DF163" s="80" t="str">
        <f>IF(OR($A163="",NOT(ISNUMBER($G163))),"",IF(AND($F163&lt;=DF$6,$G163&gt;=DF$5),IF(DF$5&gt;$N163,5,$K163)*10+IF(AND($F163&gt;=DF$5,$F163&lt;=DF$6),IF(AND($G163&gt;=DF$5,$G163&lt;=DF$6),5,IF($L163=1,2,1)),IF(AND($G163&gt;=DF$5,$G163&lt;=DF$6),IF($M163&gt;0,4,3),0)),IF(AND($D163&lt;=DF$6,$E163&gt;=DF$5),60,0)))</f>
        <v/>
      </c>
      <c r="DG163" s="80" t="str">
        <f>IF(OR($A163="",NOT(ISNUMBER($G163))),"",IF(AND($F163&lt;=DG$6,$G163&gt;=DG$5),IF(DG$5&gt;$N163,5,$K163)*10+IF(AND($F163&gt;=DG$5,$F163&lt;=DG$6),IF(AND($G163&gt;=DG$5,$G163&lt;=DG$6),5,IF($L163=1,2,1)),IF(AND($G163&gt;=DG$5,$G163&lt;=DG$6),IF($M163&gt;0,4,3),0)),IF(AND($D163&lt;=DG$6,$E163&gt;=DG$5),60,0)))</f>
        <v/>
      </c>
      <c r="DH163" s="80" t="str">
        <f>IF(OR($A163="",NOT(ISNUMBER($G163))),"",IF(AND($F163&lt;=DH$6,$G163&gt;=DH$5),IF(DH$5&gt;$N163,5,$K163)*10+IF(AND($F163&gt;=DH$5,$F163&lt;=DH$6),IF(AND($G163&gt;=DH$5,$G163&lt;=DH$6),5,IF($L163=1,2,1)),IF(AND($G163&gt;=DH$5,$G163&lt;=DH$6),IF($M163&gt;0,4,3),0)),IF(AND($D163&lt;=DH$6,$E163&gt;=DH$5),60,0)))</f>
        <v/>
      </c>
      <c r="DI163" s="80" t="str">
        <f>IF(OR($A163="",NOT(ISNUMBER($G163))),"",IF(AND($F163&lt;=DI$6,$G163&gt;=DI$5),IF(DI$5&gt;$N163,5,$K163)*10+IF(AND($F163&gt;=DI$5,$F163&lt;=DI$6),IF(AND($G163&gt;=DI$5,$G163&lt;=DI$6),5,IF($L163=1,2,1)),IF(AND($G163&gt;=DI$5,$G163&lt;=DI$6),IF($M163&gt;0,4,3),0)),IF(AND($D163&lt;=DI$6,$E163&gt;=DI$5),60,0)))</f>
        <v/>
      </c>
      <c r="DJ163" s="80" t="str">
        <f>IF(OR($A163="",NOT(ISNUMBER($G163))),"",IF(AND($F163&lt;=DJ$6,$G163&gt;=DJ$5),IF(DJ$5&gt;$N163,5,$K163)*10+IF(AND($F163&gt;=DJ$5,$F163&lt;=DJ$6),IF(AND($G163&gt;=DJ$5,$G163&lt;=DJ$6),5,IF($L163=1,2,1)),IF(AND($G163&gt;=DJ$5,$G163&lt;=DJ$6),IF($M163&gt;0,4,3),0)),IF(AND($D163&lt;=DJ$6,$E163&gt;=DJ$5),60,0)))</f>
        <v/>
      </c>
      <c r="DK163" s="80" t="str">
        <f>IF(OR($A163="",NOT(ISNUMBER($G163))),"",IF(AND($F163&lt;=DK$6,$G163&gt;=DK$5),IF(DK$5&gt;$N163,5,$K163)*10+IF(AND($F163&gt;=DK$5,$F163&lt;=DK$6),IF(AND($G163&gt;=DK$5,$G163&lt;=DK$6),5,IF($L163=1,2,1)),IF(AND($G163&gt;=DK$5,$G163&lt;=DK$6),IF($M163&gt;0,4,3),0)),IF(AND($D163&lt;=DK$6,$E163&gt;=DK$5),60,0)))</f>
        <v/>
      </c>
      <c r="DL163" s="80" t="str">
        <f>IF(OR($A163="",NOT(ISNUMBER($G163))),"",IF(AND($F163&lt;=DL$6,$G163&gt;=DL$5),IF(DL$5&gt;$N163,5,$K163)*10+IF(AND($F163&gt;=DL$5,$F163&lt;=DL$6),IF(AND($G163&gt;=DL$5,$G163&lt;=DL$6),5,IF($L163=1,2,1)),IF(AND($G163&gt;=DL$5,$G163&lt;=DL$6),IF($M163&gt;0,4,3),0)),IF(AND($D163&lt;=DL$6,$E163&gt;=DL$5),60,0)))</f>
        <v/>
      </c>
      <c r="DM163" s="80" t="str">
        <f>IF(OR($A163="",NOT(ISNUMBER($G163))),"",IF(AND($F163&lt;=DM$6,$G163&gt;=DM$5),IF(DM$5&gt;$N163,5,$K163)*10+IF(AND($F163&gt;=DM$5,$F163&lt;=DM$6),IF(AND($G163&gt;=DM$5,$G163&lt;=DM$6),5,IF($L163=1,2,1)),IF(AND($G163&gt;=DM$5,$G163&lt;=DM$6),IF($M163&gt;0,4,3),0)),IF(AND($D163&lt;=DM$6,$E163&gt;=DM$5),60,0)))</f>
        <v/>
      </c>
      <c r="DN163" s="80" t="str">
        <f>IF(OR($A163="",NOT(ISNUMBER($G163))),"",IF(AND($F163&lt;=DN$6,$G163&gt;=DN$5),IF(DN$5&gt;$N163,5,$K163)*10+IF(AND($F163&gt;=DN$5,$F163&lt;=DN$6),IF(AND($G163&gt;=DN$5,$G163&lt;=DN$6),5,IF($L163=1,2,1)),IF(AND($G163&gt;=DN$5,$G163&lt;=DN$6),IF($M163&gt;0,4,3),0)),IF(AND($D163&lt;=DN$6,$E163&gt;=DN$5),60,0)))</f>
        <v/>
      </c>
      <c r="DO163" s="80" t="str">
        <f>IF(OR($A163="",NOT(ISNUMBER($G163))),"",IF(AND($F163&lt;=DO$6,$G163&gt;=DO$5),IF(DO$5&gt;$N163,5,$K163)*10+IF(AND($F163&gt;=DO$5,$F163&lt;=DO$6),IF(AND($G163&gt;=DO$5,$G163&lt;=DO$6),5,IF($L163=1,2,1)),IF(AND($G163&gt;=DO$5,$G163&lt;=DO$6),IF($M163&gt;0,4,3),0)),IF(AND($D163&lt;=DO$6,$E163&gt;=DO$5),60,0)))</f>
        <v/>
      </c>
      <c r="DP163" s="80" t="str">
        <f>IF(OR($A163="",NOT(ISNUMBER($G163))),"",IF(AND($F163&lt;=DP$6,$G163&gt;=DP$5),IF(DP$5&gt;$N163,5,$K163)*10+IF(AND($F163&gt;=DP$5,$F163&lt;=DP$6),IF(AND($G163&gt;=DP$5,$G163&lt;=DP$6),5,IF($L163=1,2,1)),IF(AND($G163&gt;=DP$5,$G163&lt;=DP$6),IF($M163&gt;0,4,3),0)),IF(AND($D163&lt;=DP$6,$E163&gt;=DP$5),60,0)))</f>
        <v/>
      </c>
      <c r="DQ163" s="80" t="str">
        <f>IF(OR($A163="",NOT(ISNUMBER($G163))),"",IF(AND($F163&lt;=DQ$6,$G163&gt;=DQ$5),IF(DQ$5&gt;$N163,5,$K163)*10+IF(AND($F163&gt;=DQ$5,$F163&lt;=DQ$6),IF(AND($G163&gt;=DQ$5,$G163&lt;=DQ$6),5,IF($L163=1,2,1)),IF(AND($G163&gt;=DQ$5,$G163&lt;=DQ$6),IF($M163&gt;0,4,3),0)),IF(AND($D163&lt;=DQ$6,$E163&gt;=DQ$5),60,0)))</f>
        <v/>
      </c>
      <c r="DR163" s="80" t="str">
        <f>IF(OR($A163="",NOT(ISNUMBER($G163))),"",IF(AND($F163&lt;=DR$6,$G163&gt;=DR$5),IF(DR$5&gt;$N163,5,$K163)*10+IF(AND($F163&gt;=DR$5,$F163&lt;=DR$6),IF(AND($G163&gt;=DR$5,$G163&lt;=DR$6),5,IF($L163=1,2,1)),IF(AND($G163&gt;=DR$5,$G163&lt;=DR$6),IF($M163&gt;0,4,3),0)),IF(AND($D163&lt;=DR$6,$E163&gt;=DR$5),60,0)))</f>
        <v/>
      </c>
      <c r="DS163" s="80" t="str">
        <f>IF(OR($A163="",NOT(ISNUMBER($G163))),"",IF(AND($F163&lt;=DS$6,$G163&gt;=DS$5),IF(DS$5&gt;$N163,5,$K163)*10+IF(AND($F163&gt;=DS$5,$F163&lt;=DS$6),IF(AND($G163&gt;=DS$5,$G163&lt;=DS$6),5,IF($L163=1,2,1)),IF(AND($G163&gt;=DS$5,$G163&lt;=DS$6),IF($M163&gt;0,4,3),0)),IF(AND($D163&lt;=DS$6,$E163&gt;=DS$5),60,0)))</f>
        <v/>
      </c>
      <c r="DT163" s="80" t="str">
        <f>IF(OR($A163="",NOT(ISNUMBER($G163))),"",IF(AND($F163&lt;=DT$6,$G163&gt;=DT$5),IF(DT$5&gt;$N163,5,$K163)*10+IF(AND($F163&gt;=DT$5,$F163&lt;=DT$6),IF(AND($G163&gt;=DT$5,$G163&lt;=DT$6),5,IF($L163=1,2,1)),IF(AND($G163&gt;=DT$5,$G163&lt;=DT$6),IF($M163&gt;0,4,3),0)),IF(AND($D163&lt;=DT$6,$E163&gt;=DT$5),60,0)))</f>
        <v/>
      </c>
      <c r="DU163" s="80" t="str">
        <f>IF(OR($A163="",NOT(ISNUMBER($G163))),"",IF(AND($F163&lt;=DU$6,$G163&gt;=DU$5),IF(DU$5&gt;$N163,5,$K163)*10+IF(AND($F163&gt;=DU$5,$F163&lt;=DU$6),IF(AND($G163&gt;=DU$5,$G163&lt;=DU$6),5,IF($L163=1,2,1)),IF(AND($G163&gt;=DU$5,$G163&lt;=DU$6),IF($M163&gt;0,4,3),0)),IF(AND($D163&lt;=DU$6,$E163&gt;=DU$5),60,0)))</f>
        <v/>
      </c>
      <c r="DV163" s="80" t="str">
        <f>IF(OR($A163="",NOT(ISNUMBER($G163))),"",IF(AND($F163&lt;=DV$6,$G163&gt;=DV$5),IF(DV$5&gt;$N163,5,$K163)*10+IF(AND($F163&gt;=DV$5,$F163&lt;=DV$6),IF(AND($G163&gt;=DV$5,$G163&lt;=DV$6),5,IF($L163=1,2,1)),IF(AND($G163&gt;=DV$5,$G163&lt;=DV$6),IF($M163&gt;0,4,3),0)),IF(AND($D163&lt;=DV$6,$E163&gt;=DV$5),60,0)))</f>
        <v/>
      </c>
      <c r="DW163" s="80" t="str">
        <f>IF(OR($A163="",NOT(ISNUMBER($G163))),"",IF(AND($F163&lt;=DW$6,$G163&gt;=DW$5),IF(DW$5&gt;$N163,5,$K163)*10+IF(AND($F163&gt;=DW$5,$F163&lt;=DW$6),IF(AND($G163&gt;=DW$5,$G163&lt;=DW$6),5,IF($L163=1,2,1)),IF(AND($G163&gt;=DW$5,$G163&lt;=DW$6),IF($M163&gt;0,4,3),0)),IF(AND($D163&lt;=DW$6,$E163&gt;=DW$5),60,0)))</f>
        <v/>
      </c>
      <c r="DX163" s="80" t="str">
        <f>IF(OR($A163="",NOT(ISNUMBER($G163))),"",IF(AND($F163&lt;=DX$6,$G163&gt;=DX$5),IF(DX$5&gt;$N163,5,$K163)*10+IF(AND($F163&gt;=DX$5,$F163&lt;=DX$6),IF(AND($G163&gt;=DX$5,$G163&lt;=DX$6),5,IF($L163=1,2,1)),IF(AND($G163&gt;=DX$5,$G163&lt;=DX$6),IF($M163&gt;0,4,3),0)),IF(AND($D163&lt;=DX$6,$E163&gt;=DX$5),60,0)))</f>
        <v/>
      </c>
      <c r="DY163" s="80" t="str">
        <f>IF(OR($A163="",NOT(ISNUMBER($G163))),"",IF(AND($F163&lt;=DY$6,$G163&gt;=DY$5),IF(DY$5&gt;$N163,5,$K163)*10+IF(AND($F163&gt;=DY$5,$F163&lt;=DY$6),IF(AND($G163&gt;=DY$5,$G163&lt;=DY$6),5,IF($L163=1,2,1)),IF(AND($G163&gt;=DY$5,$G163&lt;=DY$6),IF($M163&gt;0,4,3),0)),IF(AND($D163&lt;=DY$6,$E163&gt;=DY$5),60,0)))</f>
        <v/>
      </c>
      <c r="DZ163" s="80" t="str">
        <f>IF(OR($A163="",NOT(ISNUMBER($G163))),"",IF(AND($F163&lt;=DZ$6,$G163&gt;=DZ$5),IF(DZ$5&gt;$N163,5,$K163)*10+IF(AND($F163&gt;=DZ$5,$F163&lt;=DZ$6),IF(AND($G163&gt;=DZ$5,$G163&lt;=DZ$6),5,IF($L163=1,2,1)),IF(AND($G163&gt;=DZ$5,$G163&lt;=DZ$6),IF($M163&gt;0,4,3),0)),IF(AND($D163&lt;=DZ$6,$E163&gt;=DZ$5),60,0)))</f>
        <v/>
      </c>
      <c r="EA163" s="80" t="str">
        <f>IF(OR($A163="",NOT(ISNUMBER($G163))),"",IF(AND($F163&lt;=EA$6,$G163&gt;=EA$5),IF(EA$5&gt;$N163,5,$K163)*10+IF(AND($F163&gt;=EA$5,$F163&lt;=EA$6),IF(AND($G163&gt;=EA$5,$G163&lt;=EA$6),5,IF($L163=1,2,1)),IF(AND($G163&gt;=EA$5,$G163&lt;=EA$6),IF($M163&gt;0,4,3),0)),IF(AND($D163&lt;=EA$6,$E163&gt;=EA$5),60,0)))</f>
        <v/>
      </c>
      <c r="EB163" s="80" t="str">
        <f>IF(OR($A163="",NOT(ISNUMBER($G163))),"",IF(AND($F163&lt;=EB$6,$G163&gt;=EB$5),IF(EB$5&gt;$N163,5,$K163)*10+IF(AND($F163&gt;=EB$5,$F163&lt;=EB$6),IF(AND($G163&gt;=EB$5,$G163&lt;=EB$6),5,IF($L163=1,2,1)),IF(AND($G163&gt;=EB$5,$G163&lt;=EB$6),IF($M163&gt;0,4,3),0)),IF(AND($D163&lt;=EB$6,$E163&gt;=EB$5),60,0)))</f>
        <v/>
      </c>
      <c r="EC163" s="80" t="str">
        <f>IF(OR($A163="",NOT(ISNUMBER($G163))),"",IF(AND($F163&lt;=EC$6,$G163&gt;=EC$5),IF(EC$5&gt;$N163,5,$K163)*10+IF(AND($F163&gt;=EC$5,$F163&lt;=EC$6),IF(AND($G163&gt;=EC$5,$G163&lt;=EC$6),5,IF($L163=1,2,1)),IF(AND($G163&gt;=EC$5,$G163&lt;=EC$6),IF($M163&gt;0,4,3),0)),IF(AND($D163&lt;=EC$6,$E163&gt;=EC$5),60,0)))</f>
        <v/>
      </c>
      <c r="ED163" s="80" t="str">
        <f>IF(OR($A163="",NOT(ISNUMBER($G163))),"",IF(AND($F163&lt;=ED$6,$G163&gt;=ED$5),IF(ED$5&gt;$N163,5,$K163)*10+IF(AND($F163&gt;=ED$5,$F163&lt;=ED$6),IF(AND($G163&gt;=ED$5,$G163&lt;=ED$6),5,IF($L163=1,2,1)),IF(AND($G163&gt;=ED$5,$G163&lt;=ED$6),IF($M163&gt;0,4,3),0)),IF(AND($D163&lt;=ED$6,$E163&gt;=ED$5),60,0)))</f>
        <v/>
      </c>
    </row>
    <row r="164" ht="18" customHeight="1">
      <c r="A164" s="52" t="str">
        <f>IF(Tasks!$B164="","",Tasks!$A164)</f>
        <v/>
      </c>
      <c r="B164" s="78" t="str">
        <f>IF(Tasks!$B164="","",Tasks!$B164)</f>
        <v/>
      </c>
      <c r="C164" s="25" t="str">
        <f>IF($B164="","",IF(AND(Tasks!$D164="",Tasks!$G164=""),"-",IF(Tasks!$D164="","",Tasks!$D164&amp;IF(OR(Tasks!$E164="",Tasks!$E164="FS"),IF(N(Tasks!$F164)=0,"","FS"),Tasks!$E164)&amp;IF(N(Tasks!$F164)=0,"",IF(Tasks!$F164&gt;0,"+","")&amp;Tasks!$F164))&amp;IF(AND(Tasks!$D164&lt;&gt;"",Tasks!$G164&lt;&gt;""),", ","")&amp;IF(Tasks!$G164="","",Tasks!$G164&amp;IF(OR(Tasks!$H164="",Tasks!$H164="FS"),IF(N(Tasks!$I164)=0,"","FS"),Tasks!$H164)&amp;IF(N(Tasks!$I164)=0,"",IF(Tasks!$I164&gt;0,"+","")&amp;Tasks!$I164))))</f>
        <v/>
      </c>
      <c r="D164" s="51" t="str">
        <f>IF(OR($B164="",Tasks!$Q164=""),"",Tasks!$Q164)</f>
        <v/>
      </c>
      <c r="E164" s="51" t="str">
        <f>IF(OR($B164="",Tasks!$R164=""),"",Tasks!$R164)</f>
        <v/>
      </c>
      <c r="F164" s="51" t="str">
        <f>IF(OR($B164="",Tasks!$S164=""),"",Tasks!$S164)</f>
        <v/>
      </c>
      <c r="G164" s="51" t="str">
        <f>IF(OR($B164="",Tasks!$T164=""),"",Tasks!$T164)</f>
        <v/>
      </c>
      <c r="H164" s="52" t="str">
        <f>IF($B164="","",Tasks!$AE164)</f>
        <v/>
      </c>
      <c r="I164" s="79" t="str">
        <f>IF($B164="","",Tasks!$AF164)</f>
        <v/>
      </c>
      <c r="J164" s="53" t="str">
        <f>IF(OR($B164="",Tasks!$V164=""),"",Tasks!$V164)</f>
        <v/>
      </c>
      <c r="K164" s="52" t="str">
        <f>IF($B164="","",Tasks!$AA164)</f>
        <v/>
      </c>
      <c r="L164" s="52" t="str">
        <f>IF($B164="","",Tasks!$AB164)</f>
        <v/>
      </c>
      <c r="M164" s="52" t="str">
        <f>IF($B164="","",Tasks!$Z164)</f>
        <v/>
      </c>
      <c r="N164" s="52" t="str">
        <f>IF(OR($B164="",Tasks!$AG164=""),"",Tasks!$AG164)</f>
        <v/>
      </c>
      <c r="O164" s="80" t="str">
        <f>IF(OR($A164="",NOT(ISNUMBER($G164))),"",IF(AND($F164&lt;=O$6,$G164&gt;=O$5),IF(O$5&gt;$N164,5,$K164)*10+IF(AND($F164&gt;=O$5,$F164&lt;=O$6),IF(AND($G164&gt;=O$5,$G164&lt;=O$6),5,IF($L164=1,2,1)),IF(AND($G164&gt;=O$5,$G164&lt;=O$6),IF($M164&gt;0,4,3),0)),IF(AND($D164&lt;=O$6,$E164&gt;=O$5),60,0)))</f>
        <v/>
      </c>
      <c r="P164" s="80" t="str">
        <f>IF(OR($A164="",NOT(ISNUMBER($G164))),"",IF(AND($F164&lt;=P$6,$G164&gt;=P$5),IF(P$5&gt;$N164,5,$K164)*10+IF(AND($F164&gt;=P$5,$F164&lt;=P$6),IF(AND($G164&gt;=P$5,$G164&lt;=P$6),5,IF($L164=1,2,1)),IF(AND($G164&gt;=P$5,$G164&lt;=P$6),IF($M164&gt;0,4,3),0)),IF(AND($D164&lt;=P$6,$E164&gt;=P$5),60,0)))</f>
        <v/>
      </c>
      <c r="Q164" s="80" t="str">
        <f>IF(OR($A164="",NOT(ISNUMBER($G164))),"",IF(AND($F164&lt;=Q$6,$G164&gt;=Q$5),IF(Q$5&gt;$N164,5,$K164)*10+IF(AND($F164&gt;=Q$5,$F164&lt;=Q$6),IF(AND($G164&gt;=Q$5,$G164&lt;=Q$6),5,IF($L164=1,2,1)),IF(AND($G164&gt;=Q$5,$G164&lt;=Q$6),IF($M164&gt;0,4,3),0)),IF(AND($D164&lt;=Q$6,$E164&gt;=Q$5),60,0)))</f>
        <v/>
      </c>
      <c r="R164" s="80" t="str">
        <f>IF(OR($A164="",NOT(ISNUMBER($G164))),"",IF(AND($F164&lt;=R$6,$G164&gt;=R$5),IF(R$5&gt;$N164,5,$K164)*10+IF(AND($F164&gt;=R$5,$F164&lt;=R$6),IF(AND($G164&gt;=R$5,$G164&lt;=R$6),5,IF($L164=1,2,1)),IF(AND($G164&gt;=R$5,$G164&lt;=R$6),IF($M164&gt;0,4,3),0)),IF(AND($D164&lt;=R$6,$E164&gt;=R$5),60,0)))</f>
        <v/>
      </c>
      <c r="S164" s="80" t="str">
        <f>IF(OR($A164="",NOT(ISNUMBER($G164))),"",IF(AND($F164&lt;=S$6,$G164&gt;=S$5),IF(S$5&gt;$N164,5,$K164)*10+IF(AND($F164&gt;=S$5,$F164&lt;=S$6),IF(AND($G164&gt;=S$5,$G164&lt;=S$6),5,IF($L164=1,2,1)),IF(AND($G164&gt;=S$5,$G164&lt;=S$6),IF($M164&gt;0,4,3),0)),IF(AND($D164&lt;=S$6,$E164&gt;=S$5),60,0)))</f>
        <v/>
      </c>
      <c r="T164" s="80" t="str">
        <f>IF(OR($A164="",NOT(ISNUMBER($G164))),"",IF(AND($F164&lt;=T$6,$G164&gt;=T$5),IF(T$5&gt;$N164,5,$K164)*10+IF(AND($F164&gt;=T$5,$F164&lt;=T$6),IF(AND($G164&gt;=T$5,$G164&lt;=T$6),5,IF($L164=1,2,1)),IF(AND($G164&gt;=T$5,$G164&lt;=T$6),IF($M164&gt;0,4,3),0)),IF(AND($D164&lt;=T$6,$E164&gt;=T$5),60,0)))</f>
        <v/>
      </c>
      <c r="U164" s="80" t="str">
        <f>IF(OR($A164="",NOT(ISNUMBER($G164))),"",IF(AND($F164&lt;=U$6,$G164&gt;=U$5),IF(U$5&gt;$N164,5,$K164)*10+IF(AND($F164&gt;=U$5,$F164&lt;=U$6),IF(AND($G164&gt;=U$5,$G164&lt;=U$6),5,IF($L164=1,2,1)),IF(AND($G164&gt;=U$5,$G164&lt;=U$6),IF($M164&gt;0,4,3),0)),IF(AND($D164&lt;=U$6,$E164&gt;=U$5),60,0)))</f>
        <v/>
      </c>
      <c r="V164" s="80" t="str">
        <f>IF(OR($A164="",NOT(ISNUMBER($G164))),"",IF(AND($F164&lt;=V$6,$G164&gt;=V$5),IF(V$5&gt;$N164,5,$K164)*10+IF(AND($F164&gt;=V$5,$F164&lt;=V$6),IF(AND($G164&gt;=V$5,$G164&lt;=V$6),5,IF($L164=1,2,1)),IF(AND($G164&gt;=V$5,$G164&lt;=V$6),IF($M164&gt;0,4,3),0)),IF(AND($D164&lt;=V$6,$E164&gt;=V$5),60,0)))</f>
        <v/>
      </c>
      <c r="W164" s="80" t="str">
        <f>IF(OR($A164="",NOT(ISNUMBER($G164))),"",IF(AND($F164&lt;=W$6,$G164&gt;=W$5),IF(W$5&gt;$N164,5,$K164)*10+IF(AND($F164&gt;=W$5,$F164&lt;=W$6),IF(AND($G164&gt;=W$5,$G164&lt;=W$6),5,IF($L164=1,2,1)),IF(AND($G164&gt;=W$5,$G164&lt;=W$6),IF($M164&gt;0,4,3),0)),IF(AND($D164&lt;=W$6,$E164&gt;=W$5),60,0)))</f>
        <v/>
      </c>
      <c r="X164" s="80" t="str">
        <f>IF(OR($A164="",NOT(ISNUMBER($G164))),"",IF(AND($F164&lt;=X$6,$G164&gt;=X$5),IF(X$5&gt;$N164,5,$K164)*10+IF(AND($F164&gt;=X$5,$F164&lt;=X$6),IF(AND($G164&gt;=X$5,$G164&lt;=X$6),5,IF($L164=1,2,1)),IF(AND($G164&gt;=X$5,$G164&lt;=X$6),IF($M164&gt;0,4,3),0)),IF(AND($D164&lt;=X$6,$E164&gt;=X$5),60,0)))</f>
        <v/>
      </c>
      <c r="Y164" s="80" t="str">
        <f>IF(OR($A164="",NOT(ISNUMBER($G164))),"",IF(AND($F164&lt;=Y$6,$G164&gt;=Y$5),IF(Y$5&gt;$N164,5,$K164)*10+IF(AND($F164&gt;=Y$5,$F164&lt;=Y$6),IF(AND($G164&gt;=Y$5,$G164&lt;=Y$6),5,IF($L164=1,2,1)),IF(AND($G164&gt;=Y$5,$G164&lt;=Y$6),IF($M164&gt;0,4,3),0)),IF(AND($D164&lt;=Y$6,$E164&gt;=Y$5),60,0)))</f>
        <v/>
      </c>
      <c r="Z164" s="80" t="str">
        <f>IF(OR($A164="",NOT(ISNUMBER($G164))),"",IF(AND($F164&lt;=Z$6,$G164&gt;=Z$5),IF(Z$5&gt;$N164,5,$K164)*10+IF(AND($F164&gt;=Z$5,$F164&lt;=Z$6),IF(AND($G164&gt;=Z$5,$G164&lt;=Z$6),5,IF($L164=1,2,1)),IF(AND($G164&gt;=Z$5,$G164&lt;=Z$6),IF($M164&gt;0,4,3),0)),IF(AND($D164&lt;=Z$6,$E164&gt;=Z$5),60,0)))</f>
        <v/>
      </c>
      <c r="AA164" s="80" t="str">
        <f>IF(OR($A164="",NOT(ISNUMBER($G164))),"",IF(AND($F164&lt;=AA$6,$G164&gt;=AA$5),IF(AA$5&gt;$N164,5,$K164)*10+IF(AND($F164&gt;=AA$5,$F164&lt;=AA$6),IF(AND($G164&gt;=AA$5,$G164&lt;=AA$6),5,IF($L164=1,2,1)),IF(AND($G164&gt;=AA$5,$G164&lt;=AA$6),IF($M164&gt;0,4,3),0)),IF(AND($D164&lt;=AA$6,$E164&gt;=AA$5),60,0)))</f>
        <v/>
      </c>
      <c r="AB164" s="80" t="str">
        <f>IF(OR($A164="",NOT(ISNUMBER($G164))),"",IF(AND($F164&lt;=AB$6,$G164&gt;=AB$5),IF(AB$5&gt;$N164,5,$K164)*10+IF(AND($F164&gt;=AB$5,$F164&lt;=AB$6),IF(AND($G164&gt;=AB$5,$G164&lt;=AB$6),5,IF($L164=1,2,1)),IF(AND($G164&gt;=AB$5,$G164&lt;=AB$6),IF($M164&gt;0,4,3),0)),IF(AND($D164&lt;=AB$6,$E164&gt;=AB$5),60,0)))</f>
        <v/>
      </c>
      <c r="AC164" s="80" t="str">
        <f>IF(OR($A164="",NOT(ISNUMBER($G164))),"",IF(AND($F164&lt;=AC$6,$G164&gt;=AC$5),IF(AC$5&gt;$N164,5,$K164)*10+IF(AND($F164&gt;=AC$5,$F164&lt;=AC$6),IF(AND($G164&gt;=AC$5,$G164&lt;=AC$6),5,IF($L164=1,2,1)),IF(AND($G164&gt;=AC$5,$G164&lt;=AC$6),IF($M164&gt;0,4,3),0)),IF(AND($D164&lt;=AC$6,$E164&gt;=AC$5),60,0)))</f>
        <v/>
      </c>
      <c r="AD164" s="80" t="str">
        <f>IF(OR($A164="",NOT(ISNUMBER($G164))),"",IF(AND($F164&lt;=AD$6,$G164&gt;=AD$5),IF(AD$5&gt;$N164,5,$K164)*10+IF(AND($F164&gt;=AD$5,$F164&lt;=AD$6),IF(AND($G164&gt;=AD$5,$G164&lt;=AD$6),5,IF($L164=1,2,1)),IF(AND($G164&gt;=AD$5,$G164&lt;=AD$6),IF($M164&gt;0,4,3),0)),IF(AND($D164&lt;=AD$6,$E164&gt;=AD$5),60,0)))</f>
        <v/>
      </c>
      <c r="AE164" s="80" t="str">
        <f>IF(OR($A164="",NOT(ISNUMBER($G164))),"",IF(AND($F164&lt;=AE$6,$G164&gt;=AE$5),IF(AE$5&gt;$N164,5,$K164)*10+IF(AND($F164&gt;=AE$5,$F164&lt;=AE$6),IF(AND($G164&gt;=AE$5,$G164&lt;=AE$6),5,IF($L164=1,2,1)),IF(AND($G164&gt;=AE$5,$G164&lt;=AE$6),IF($M164&gt;0,4,3),0)),IF(AND($D164&lt;=AE$6,$E164&gt;=AE$5),60,0)))</f>
        <v/>
      </c>
      <c r="AF164" s="80" t="str">
        <f>IF(OR($A164="",NOT(ISNUMBER($G164))),"",IF(AND($F164&lt;=AF$6,$G164&gt;=AF$5),IF(AF$5&gt;$N164,5,$K164)*10+IF(AND($F164&gt;=AF$5,$F164&lt;=AF$6),IF(AND($G164&gt;=AF$5,$G164&lt;=AF$6),5,IF($L164=1,2,1)),IF(AND($G164&gt;=AF$5,$G164&lt;=AF$6),IF($M164&gt;0,4,3),0)),IF(AND($D164&lt;=AF$6,$E164&gt;=AF$5),60,0)))</f>
        <v/>
      </c>
      <c r="AG164" s="80" t="str">
        <f>IF(OR($A164="",NOT(ISNUMBER($G164))),"",IF(AND($F164&lt;=AG$6,$G164&gt;=AG$5),IF(AG$5&gt;$N164,5,$K164)*10+IF(AND($F164&gt;=AG$5,$F164&lt;=AG$6),IF(AND($G164&gt;=AG$5,$G164&lt;=AG$6),5,IF($L164=1,2,1)),IF(AND($G164&gt;=AG$5,$G164&lt;=AG$6),IF($M164&gt;0,4,3),0)),IF(AND($D164&lt;=AG$6,$E164&gt;=AG$5),60,0)))</f>
        <v/>
      </c>
      <c r="AH164" s="80" t="str">
        <f>IF(OR($A164="",NOT(ISNUMBER($G164))),"",IF(AND($F164&lt;=AH$6,$G164&gt;=AH$5),IF(AH$5&gt;$N164,5,$K164)*10+IF(AND($F164&gt;=AH$5,$F164&lt;=AH$6),IF(AND($G164&gt;=AH$5,$G164&lt;=AH$6),5,IF($L164=1,2,1)),IF(AND($G164&gt;=AH$5,$G164&lt;=AH$6),IF($M164&gt;0,4,3),0)),IF(AND($D164&lt;=AH$6,$E164&gt;=AH$5),60,0)))</f>
        <v/>
      </c>
      <c r="AI164" s="80" t="str">
        <f>IF(OR($A164="",NOT(ISNUMBER($G164))),"",IF(AND($F164&lt;=AI$6,$G164&gt;=AI$5),IF(AI$5&gt;$N164,5,$K164)*10+IF(AND($F164&gt;=AI$5,$F164&lt;=AI$6),IF(AND($G164&gt;=AI$5,$G164&lt;=AI$6),5,IF($L164=1,2,1)),IF(AND($G164&gt;=AI$5,$G164&lt;=AI$6),IF($M164&gt;0,4,3),0)),IF(AND($D164&lt;=AI$6,$E164&gt;=AI$5),60,0)))</f>
        <v/>
      </c>
      <c r="AJ164" s="80" t="str">
        <f>IF(OR($A164="",NOT(ISNUMBER($G164))),"",IF(AND($F164&lt;=AJ$6,$G164&gt;=AJ$5),IF(AJ$5&gt;$N164,5,$K164)*10+IF(AND($F164&gt;=AJ$5,$F164&lt;=AJ$6),IF(AND($G164&gt;=AJ$5,$G164&lt;=AJ$6),5,IF($L164=1,2,1)),IF(AND($G164&gt;=AJ$5,$G164&lt;=AJ$6),IF($M164&gt;0,4,3),0)),IF(AND($D164&lt;=AJ$6,$E164&gt;=AJ$5),60,0)))</f>
        <v/>
      </c>
      <c r="AK164" s="80" t="str">
        <f>IF(OR($A164="",NOT(ISNUMBER($G164))),"",IF(AND($F164&lt;=AK$6,$G164&gt;=AK$5),IF(AK$5&gt;$N164,5,$K164)*10+IF(AND($F164&gt;=AK$5,$F164&lt;=AK$6),IF(AND($G164&gt;=AK$5,$G164&lt;=AK$6),5,IF($L164=1,2,1)),IF(AND($G164&gt;=AK$5,$G164&lt;=AK$6),IF($M164&gt;0,4,3),0)),IF(AND($D164&lt;=AK$6,$E164&gt;=AK$5),60,0)))</f>
        <v/>
      </c>
      <c r="AL164" s="80" t="str">
        <f>IF(OR($A164="",NOT(ISNUMBER($G164))),"",IF(AND($F164&lt;=AL$6,$G164&gt;=AL$5),IF(AL$5&gt;$N164,5,$K164)*10+IF(AND($F164&gt;=AL$5,$F164&lt;=AL$6),IF(AND($G164&gt;=AL$5,$G164&lt;=AL$6),5,IF($L164=1,2,1)),IF(AND($G164&gt;=AL$5,$G164&lt;=AL$6),IF($M164&gt;0,4,3),0)),IF(AND($D164&lt;=AL$6,$E164&gt;=AL$5),60,0)))</f>
        <v/>
      </c>
      <c r="AM164" s="80" t="str">
        <f>IF(OR($A164="",NOT(ISNUMBER($G164))),"",IF(AND($F164&lt;=AM$6,$G164&gt;=AM$5),IF(AM$5&gt;$N164,5,$K164)*10+IF(AND($F164&gt;=AM$5,$F164&lt;=AM$6),IF(AND($G164&gt;=AM$5,$G164&lt;=AM$6),5,IF($L164=1,2,1)),IF(AND($G164&gt;=AM$5,$G164&lt;=AM$6),IF($M164&gt;0,4,3),0)),IF(AND($D164&lt;=AM$6,$E164&gt;=AM$5),60,0)))</f>
        <v/>
      </c>
      <c r="AN164" s="80" t="str">
        <f>IF(OR($A164="",NOT(ISNUMBER($G164))),"",IF(AND($F164&lt;=AN$6,$G164&gt;=AN$5),IF(AN$5&gt;$N164,5,$K164)*10+IF(AND($F164&gt;=AN$5,$F164&lt;=AN$6),IF(AND($G164&gt;=AN$5,$G164&lt;=AN$6),5,IF($L164=1,2,1)),IF(AND($G164&gt;=AN$5,$G164&lt;=AN$6),IF($M164&gt;0,4,3),0)),IF(AND($D164&lt;=AN$6,$E164&gt;=AN$5),60,0)))</f>
        <v/>
      </c>
      <c r="AO164" s="80" t="str">
        <f>IF(OR($A164="",NOT(ISNUMBER($G164))),"",IF(AND($F164&lt;=AO$6,$G164&gt;=AO$5),IF(AO$5&gt;$N164,5,$K164)*10+IF(AND($F164&gt;=AO$5,$F164&lt;=AO$6),IF(AND($G164&gt;=AO$5,$G164&lt;=AO$6),5,IF($L164=1,2,1)),IF(AND($G164&gt;=AO$5,$G164&lt;=AO$6),IF($M164&gt;0,4,3),0)),IF(AND($D164&lt;=AO$6,$E164&gt;=AO$5),60,0)))</f>
        <v/>
      </c>
      <c r="AP164" s="80" t="str">
        <f>IF(OR($A164="",NOT(ISNUMBER($G164))),"",IF(AND($F164&lt;=AP$6,$G164&gt;=AP$5),IF(AP$5&gt;$N164,5,$K164)*10+IF(AND($F164&gt;=AP$5,$F164&lt;=AP$6),IF(AND($G164&gt;=AP$5,$G164&lt;=AP$6),5,IF($L164=1,2,1)),IF(AND($G164&gt;=AP$5,$G164&lt;=AP$6),IF($M164&gt;0,4,3),0)),IF(AND($D164&lt;=AP$6,$E164&gt;=AP$5),60,0)))</f>
        <v/>
      </c>
      <c r="AQ164" s="80" t="str">
        <f>IF(OR($A164="",NOT(ISNUMBER($G164))),"",IF(AND($F164&lt;=AQ$6,$G164&gt;=AQ$5),IF(AQ$5&gt;$N164,5,$K164)*10+IF(AND($F164&gt;=AQ$5,$F164&lt;=AQ$6),IF(AND($G164&gt;=AQ$5,$G164&lt;=AQ$6),5,IF($L164=1,2,1)),IF(AND($G164&gt;=AQ$5,$G164&lt;=AQ$6),IF($M164&gt;0,4,3),0)),IF(AND($D164&lt;=AQ$6,$E164&gt;=AQ$5),60,0)))</f>
        <v/>
      </c>
      <c r="AR164" s="80" t="str">
        <f>IF(OR($A164="",NOT(ISNUMBER($G164))),"",IF(AND($F164&lt;=AR$6,$G164&gt;=AR$5),IF(AR$5&gt;$N164,5,$K164)*10+IF(AND($F164&gt;=AR$5,$F164&lt;=AR$6),IF(AND($G164&gt;=AR$5,$G164&lt;=AR$6),5,IF($L164=1,2,1)),IF(AND($G164&gt;=AR$5,$G164&lt;=AR$6),IF($M164&gt;0,4,3),0)),IF(AND($D164&lt;=AR$6,$E164&gt;=AR$5),60,0)))</f>
        <v/>
      </c>
      <c r="AS164" s="80" t="str">
        <f>IF(OR($A164="",NOT(ISNUMBER($G164))),"",IF(AND($F164&lt;=AS$6,$G164&gt;=AS$5),IF(AS$5&gt;$N164,5,$K164)*10+IF(AND($F164&gt;=AS$5,$F164&lt;=AS$6),IF(AND($G164&gt;=AS$5,$G164&lt;=AS$6),5,IF($L164=1,2,1)),IF(AND($G164&gt;=AS$5,$G164&lt;=AS$6),IF($M164&gt;0,4,3),0)),IF(AND($D164&lt;=AS$6,$E164&gt;=AS$5),60,0)))</f>
        <v/>
      </c>
      <c r="AT164" s="80" t="str">
        <f>IF(OR($A164="",NOT(ISNUMBER($G164))),"",IF(AND($F164&lt;=AT$6,$G164&gt;=AT$5),IF(AT$5&gt;$N164,5,$K164)*10+IF(AND($F164&gt;=AT$5,$F164&lt;=AT$6),IF(AND($G164&gt;=AT$5,$G164&lt;=AT$6),5,IF($L164=1,2,1)),IF(AND($G164&gt;=AT$5,$G164&lt;=AT$6),IF($M164&gt;0,4,3),0)),IF(AND($D164&lt;=AT$6,$E164&gt;=AT$5),60,0)))</f>
        <v/>
      </c>
      <c r="AU164" s="80" t="str">
        <f>IF(OR($A164="",NOT(ISNUMBER($G164))),"",IF(AND($F164&lt;=AU$6,$G164&gt;=AU$5),IF(AU$5&gt;$N164,5,$K164)*10+IF(AND($F164&gt;=AU$5,$F164&lt;=AU$6),IF(AND($G164&gt;=AU$5,$G164&lt;=AU$6),5,IF($L164=1,2,1)),IF(AND($G164&gt;=AU$5,$G164&lt;=AU$6),IF($M164&gt;0,4,3),0)),IF(AND($D164&lt;=AU$6,$E164&gt;=AU$5),60,0)))</f>
        <v/>
      </c>
      <c r="AV164" s="80" t="str">
        <f>IF(OR($A164="",NOT(ISNUMBER($G164))),"",IF(AND($F164&lt;=AV$6,$G164&gt;=AV$5),IF(AV$5&gt;$N164,5,$K164)*10+IF(AND($F164&gt;=AV$5,$F164&lt;=AV$6),IF(AND($G164&gt;=AV$5,$G164&lt;=AV$6),5,IF($L164=1,2,1)),IF(AND($G164&gt;=AV$5,$G164&lt;=AV$6),IF($M164&gt;0,4,3),0)),IF(AND($D164&lt;=AV$6,$E164&gt;=AV$5),60,0)))</f>
        <v/>
      </c>
      <c r="AW164" s="80" t="str">
        <f>IF(OR($A164="",NOT(ISNUMBER($G164))),"",IF(AND($F164&lt;=AW$6,$G164&gt;=AW$5),IF(AW$5&gt;$N164,5,$K164)*10+IF(AND($F164&gt;=AW$5,$F164&lt;=AW$6),IF(AND($G164&gt;=AW$5,$G164&lt;=AW$6),5,IF($L164=1,2,1)),IF(AND($G164&gt;=AW$5,$G164&lt;=AW$6),IF($M164&gt;0,4,3),0)),IF(AND($D164&lt;=AW$6,$E164&gt;=AW$5),60,0)))</f>
        <v/>
      </c>
      <c r="AX164" s="80" t="str">
        <f>IF(OR($A164="",NOT(ISNUMBER($G164))),"",IF(AND($F164&lt;=AX$6,$G164&gt;=AX$5),IF(AX$5&gt;$N164,5,$K164)*10+IF(AND($F164&gt;=AX$5,$F164&lt;=AX$6),IF(AND($G164&gt;=AX$5,$G164&lt;=AX$6),5,IF($L164=1,2,1)),IF(AND($G164&gt;=AX$5,$G164&lt;=AX$6),IF($M164&gt;0,4,3),0)),IF(AND($D164&lt;=AX$6,$E164&gt;=AX$5),60,0)))</f>
        <v/>
      </c>
      <c r="AY164" s="80" t="str">
        <f>IF(OR($A164="",NOT(ISNUMBER($G164))),"",IF(AND($F164&lt;=AY$6,$G164&gt;=AY$5),IF(AY$5&gt;$N164,5,$K164)*10+IF(AND($F164&gt;=AY$5,$F164&lt;=AY$6),IF(AND($G164&gt;=AY$5,$G164&lt;=AY$6),5,IF($L164=1,2,1)),IF(AND($G164&gt;=AY$5,$G164&lt;=AY$6),IF($M164&gt;0,4,3),0)),IF(AND($D164&lt;=AY$6,$E164&gt;=AY$5),60,0)))</f>
        <v/>
      </c>
      <c r="AZ164" s="80" t="str">
        <f>IF(OR($A164="",NOT(ISNUMBER($G164))),"",IF(AND($F164&lt;=AZ$6,$G164&gt;=AZ$5),IF(AZ$5&gt;$N164,5,$K164)*10+IF(AND($F164&gt;=AZ$5,$F164&lt;=AZ$6),IF(AND($G164&gt;=AZ$5,$G164&lt;=AZ$6),5,IF($L164=1,2,1)),IF(AND($G164&gt;=AZ$5,$G164&lt;=AZ$6),IF($M164&gt;0,4,3),0)),IF(AND($D164&lt;=AZ$6,$E164&gt;=AZ$5),60,0)))</f>
        <v/>
      </c>
      <c r="BA164" s="80" t="str">
        <f>IF(OR($A164="",NOT(ISNUMBER($G164))),"",IF(AND($F164&lt;=BA$6,$G164&gt;=BA$5),IF(BA$5&gt;$N164,5,$K164)*10+IF(AND($F164&gt;=BA$5,$F164&lt;=BA$6),IF(AND($G164&gt;=BA$5,$G164&lt;=BA$6),5,IF($L164=1,2,1)),IF(AND($G164&gt;=BA$5,$G164&lt;=BA$6),IF($M164&gt;0,4,3),0)),IF(AND($D164&lt;=BA$6,$E164&gt;=BA$5),60,0)))</f>
        <v/>
      </c>
      <c r="BB164" s="80" t="str">
        <f>IF(OR($A164="",NOT(ISNUMBER($G164))),"",IF(AND($F164&lt;=BB$6,$G164&gt;=BB$5),IF(BB$5&gt;$N164,5,$K164)*10+IF(AND($F164&gt;=BB$5,$F164&lt;=BB$6),IF(AND($G164&gt;=BB$5,$G164&lt;=BB$6),5,IF($L164=1,2,1)),IF(AND($G164&gt;=BB$5,$G164&lt;=BB$6),IF($M164&gt;0,4,3),0)),IF(AND($D164&lt;=BB$6,$E164&gt;=BB$5),60,0)))</f>
        <v/>
      </c>
      <c r="BC164" s="80" t="str">
        <f>IF(OR($A164="",NOT(ISNUMBER($G164))),"",IF(AND($F164&lt;=BC$6,$G164&gt;=BC$5),IF(BC$5&gt;$N164,5,$K164)*10+IF(AND($F164&gt;=BC$5,$F164&lt;=BC$6),IF(AND($G164&gt;=BC$5,$G164&lt;=BC$6),5,IF($L164=1,2,1)),IF(AND($G164&gt;=BC$5,$G164&lt;=BC$6),IF($M164&gt;0,4,3),0)),IF(AND($D164&lt;=BC$6,$E164&gt;=BC$5),60,0)))</f>
        <v/>
      </c>
      <c r="BD164" s="80" t="str">
        <f>IF(OR($A164="",NOT(ISNUMBER($G164))),"",IF(AND($F164&lt;=BD$6,$G164&gt;=BD$5),IF(BD$5&gt;$N164,5,$K164)*10+IF(AND($F164&gt;=BD$5,$F164&lt;=BD$6),IF(AND($G164&gt;=BD$5,$G164&lt;=BD$6),5,IF($L164=1,2,1)),IF(AND($G164&gt;=BD$5,$G164&lt;=BD$6),IF($M164&gt;0,4,3),0)),IF(AND($D164&lt;=BD$6,$E164&gt;=BD$5),60,0)))</f>
        <v/>
      </c>
      <c r="BE164" s="80" t="str">
        <f>IF(OR($A164="",NOT(ISNUMBER($G164))),"",IF(AND($F164&lt;=BE$6,$G164&gt;=BE$5),IF(BE$5&gt;$N164,5,$K164)*10+IF(AND($F164&gt;=BE$5,$F164&lt;=BE$6),IF(AND($G164&gt;=BE$5,$G164&lt;=BE$6),5,IF($L164=1,2,1)),IF(AND($G164&gt;=BE$5,$G164&lt;=BE$6),IF($M164&gt;0,4,3),0)),IF(AND($D164&lt;=BE$6,$E164&gt;=BE$5),60,0)))</f>
        <v/>
      </c>
      <c r="BF164" s="80" t="str">
        <f>IF(OR($A164="",NOT(ISNUMBER($G164))),"",IF(AND($F164&lt;=BF$6,$G164&gt;=BF$5),IF(BF$5&gt;$N164,5,$K164)*10+IF(AND($F164&gt;=BF$5,$F164&lt;=BF$6),IF(AND($G164&gt;=BF$5,$G164&lt;=BF$6),5,IF($L164=1,2,1)),IF(AND($G164&gt;=BF$5,$G164&lt;=BF$6),IF($M164&gt;0,4,3),0)),IF(AND($D164&lt;=BF$6,$E164&gt;=BF$5),60,0)))</f>
        <v/>
      </c>
      <c r="BG164" s="80" t="str">
        <f>IF(OR($A164="",NOT(ISNUMBER($G164))),"",IF(AND($F164&lt;=BG$6,$G164&gt;=BG$5),IF(BG$5&gt;$N164,5,$K164)*10+IF(AND($F164&gt;=BG$5,$F164&lt;=BG$6),IF(AND($G164&gt;=BG$5,$G164&lt;=BG$6),5,IF($L164=1,2,1)),IF(AND($G164&gt;=BG$5,$G164&lt;=BG$6),IF($M164&gt;0,4,3),0)),IF(AND($D164&lt;=BG$6,$E164&gt;=BG$5),60,0)))</f>
        <v/>
      </c>
      <c r="BH164" s="80" t="str">
        <f>IF(OR($A164="",NOT(ISNUMBER($G164))),"",IF(AND($F164&lt;=BH$6,$G164&gt;=BH$5),IF(BH$5&gt;$N164,5,$K164)*10+IF(AND($F164&gt;=BH$5,$F164&lt;=BH$6),IF(AND($G164&gt;=BH$5,$G164&lt;=BH$6),5,IF($L164=1,2,1)),IF(AND($G164&gt;=BH$5,$G164&lt;=BH$6),IF($M164&gt;0,4,3),0)),IF(AND($D164&lt;=BH$6,$E164&gt;=BH$5),60,0)))</f>
        <v/>
      </c>
      <c r="BI164" s="80" t="str">
        <f>IF(OR($A164="",NOT(ISNUMBER($G164))),"",IF(AND($F164&lt;=BI$6,$G164&gt;=BI$5),IF(BI$5&gt;$N164,5,$K164)*10+IF(AND($F164&gt;=BI$5,$F164&lt;=BI$6),IF(AND($G164&gt;=BI$5,$G164&lt;=BI$6),5,IF($L164=1,2,1)),IF(AND($G164&gt;=BI$5,$G164&lt;=BI$6),IF($M164&gt;0,4,3),0)),IF(AND($D164&lt;=BI$6,$E164&gt;=BI$5),60,0)))</f>
        <v/>
      </c>
      <c r="BJ164" s="80" t="str">
        <f>IF(OR($A164="",NOT(ISNUMBER($G164))),"",IF(AND($F164&lt;=BJ$6,$G164&gt;=BJ$5),IF(BJ$5&gt;$N164,5,$K164)*10+IF(AND($F164&gt;=BJ$5,$F164&lt;=BJ$6),IF(AND($G164&gt;=BJ$5,$G164&lt;=BJ$6),5,IF($L164=1,2,1)),IF(AND($G164&gt;=BJ$5,$G164&lt;=BJ$6),IF($M164&gt;0,4,3),0)),IF(AND($D164&lt;=BJ$6,$E164&gt;=BJ$5),60,0)))</f>
        <v/>
      </c>
      <c r="BK164" s="80" t="str">
        <f>IF(OR($A164="",NOT(ISNUMBER($G164))),"",IF(AND($F164&lt;=BK$6,$G164&gt;=BK$5),IF(BK$5&gt;$N164,5,$K164)*10+IF(AND($F164&gt;=BK$5,$F164&lt;=BK$6),IF(AND($G164&gt;=BK$5,$G164&lt;=BK$6),5,IF($L164=1,2,1)),IF(AND($G164&gt;=BK$5,$G164&lt;=BK$6),IF($M164&gt;0,4,3),0)),IF(AND($D164&lt;=BK$6,$E164&gt;=BK$5),60,0)))</f>
        <v/>
      </c>
      <c r="BL164" s="80" t="str">
        <f>IF(OR($A164="",NOT(ISNUMBER($G164))),"",IF(AND($F164&lt;=BL$6,$G164&gt;=BL$5),IF(BL$5&gt;$N164,5,$K164)*10+IF(AND($F164&gt;=BL$5,$F164&lt;=BL$6),IF(AND($G164&gt;=BL$5,$G164&lt;=BL$6),5,IF($L164=1,2,1)),IF(AND($G164&gt;=BL$5,$G164&lt;=BL$6),IF($M164&gt;0,4,3),0)),IF(AND($D164&lt;=BL$6,$E164&gt;=BL$5),60,0)))</f>
        <v/>
      </c>
      <c r="BM164" s="80" t="str">
        <f>IF(OR($A164="",NOT(ISNUMBER($G164))),"",IF(AND($F164&lt;=BM$6,$G164&gt;=BM$5),IF(BM$5&gt;$N164,5,$K164)*10+IF(AND($F164&gt;=BM$5,$F164&lt;=BM$6),IF(AND($G164&gt;=BM$5,$G164&lt;=BM$6),5,IF($L164=1,2,1)),IF(AND($G164&gt;=BM$5,$G164&lt;=BM$6),IF($M164&gt;0,4,3),0)),IF(AND($D164&lt;=BM$6,$E164&gt;=BM$5),60,0)))</f>
        <v/>
      </c>
      <c r="BN164" s="80" t="str">
        <f>IF(OR($A164="",NOT(ISNUMBER($G164))),"",IF(AND($F164&lt;=BN$6,$G164&gt;=BN$5),IF(BN$5&gt;$N164,5,$K164)*10+IF(AND($F164&gt;=BN$5,$F164&lt;=BN$6),IF(AND($G164&gt;=BN$5,$G164&lt;=BN$6),5,IF($L164=1,2,1)),IF(AND($G164&gt;=BN$5,$G164&lt;=BN$6),IF($M164&gt;0,4,3),0)),IF(AND($D164&lt;=BN$6,$E164&gt;=BN$5),60,0)))</f>
        <v/>
      </c>
      <c r="BO164" s="80" t="str">
        <f>IF(OR($A164="",NOT(ISNUMBER($G164))),"",IF(AND($F164&lt;=BO$6,$G164&gt;=BO$5),IF(BO$5&gt;$N164,5,$K164)*10+IF(AND($F164&gt;=BO$5,$F164&lt;=BO$6),IF(AND($G164&gt;=BO$5,$G164&lt;=BO$6),5,IF($L164=1,2,1)),IF(AND($G164&gt;=BO$5,$G164&lt;=BO$6),IF($M164&gt;0,4,3),0)),IF(AND($D164&lt;=BO$6,$E164&gt;=BO$5),60,0)))</f>
        <v/>
      </c>
      <c r="BP164" s="80" t="str">
        <f>IF(OR($A164="",NOT(ISNUMBER($G164))),"",IF(AND($F164&lt;=BP$6,$G164&gt;=BP$5),IF(BP$5&gt;$N164,5,$K164)*10+IF(AND($F164&gt;=BP$5,$F164&lt;=BP$6),IF(AND($G164&gt;=BP$5,$G164&lt;=BP$6),5,IF($L164=1,2,1)),IF(AND($G164&gt;=BP$5,$G164&lt;=BP$6),IF($M164&gt;0,4,3),0)),IF(AND($D164&lt;=BP$6,$E164&gt;=BP$5),60,0)))</f>
        <v/>
      </c>
      <c r="BQ164" s="80" t="str">
        <f>IF(OR($A164="",NOT(ISNUMBER($G164))),"",IF(AND($F164&lt;=BQ$6,$G164&gt;=BQ$5),IF(BQ$5&gt;$N164,5,$K164)*10+IF(AND($F164&gt;=BQ$5,$F164&lt;=BQ$6),IF(AND($G164&gt;=BQ$5,$G164&lt;=BQ$6),5,IF($L164=1,2,1)),IF(AND($G164&gt;=BQ$5,$G164&lt;=BQ$6),IF($M164&gt;0,4,3),0)),IF(AND($D164&lt;=BQ$6,$E164&gt;=BQ$5),60,0)))</f>
        <v/>
      </c>
      <c r="BR164" s="80" t="str">
        <f>IF(OR($A164="",NOT(ISNUMBER($G164))),"",IF(AND($F164&lt;=BR$6,$G164&gt;=BR$5),IF(BR$5&gt;$N164,5,$K164)*10+IF(AND($F164&gt;=BR$5,$F164&lt;=BR$6),IF(AND($G164&gt;=BR$5,$G164&lt;=BR$6),5,IF($L164=1,2,1)),IF(AND($G164&gt;=BR$5,$G164&lt;=BR$6),IF($M164&gt;0,4,3),0)),IF(AND($D164&lt;=BR$6,$E164&gt;=BR$5),60,0)))</f>
        <v/>
      </c>
      <c r="BS164" s="80" t="str">
        <f>IF(OR($A164="",NOT(ISNUMBER($G164))),"",IF(AND($F164&lt;=BS$6,$G164&gt;=BS$5),IF(BS$5&gt;$N164,5,$K164)*10+IF(AND($F164&gt;=BS$5,$F164&lt;=BS$6),IF(AND($G164&gt;=BS$5,$G164&lt;=BS$6),5,IF($L164=1,2,1)),IF(AND($G164&gt;=BS$5,$G164&lt;=BS$6),IF($M164&gt;0,4,3),0)),IF(AND($D164&lt;=BS$6,$E164&gt;=BS$5),60,0)))</f>
        <v/>
      </c>
      <c r="BT164" s="80" t="str">
        <f>IF(OR($A164="",NOT(ISNUMBER($G164))),"",IF(AND($F164&lt;=BT$6,$G164&gt;=BT$5),IF(BT$5&gt;$N164,5,$K164)*10+IF(AND($F164&gt;=BT$5,$F164&lt;=BT$6),IF(AND($G164&gt;=BT$5,$G164&lt;=BT$6),5,IF($L164=1,2,1)),IF(AND($G164&gt;=BT$5,$G164&lt;=BT$6),IF($M164&gt;0,4,3),0)),IF(AND($D164&lt;=BT$6,$E164&gt;=BT$5),60,0)))</f>
        <v/>
      </c>
      <c r="BU164" s="80" t="str">
        <f>IF(OR($A164="",NOT(ISNUMBER($G164))),"",IF(AND($F164&lt;=BU$6,$G164&gt;=BU$5),IF(BU$5&gt;$N164,5,$K164)*10+IF(AND($F164&gt;=BU$5,$F164&lt;=BU$6),IF(AND($G164&gt;=BU$5,$G164&lt;=BU$6),5,IF($L164=1,2,1)),IF(AND($G164&gt;=BU$5,$G164&lt;=BU$6),IF($M164&gt;0,4,3),0)),IF(AND($D164&lt;=BU$6,$E164&gt;=BU$5),60,0)))</f>
        <v/>
      </c>
      <c r="BV164" s="80" t="str">
        <f>IF(OR($A164="",NOT(ISNUMBER($G164))),"",IF(AND($F164&lt;=BV$6,$G164&gt;=BV$5),IF(BV$5&gt;$N164,5,$K164)*10+IF(AND($F164&gt;=BV$5,$F164&lt;=BV$6),IF(AND($G164&gt;=BV$5,$G164&lt;=BV$6),5,IF($L164=1,2,1)),IF(AND($G164&gt;=BV$5,$G164&lt;=BV$6),IF($M164&gt;0,4,3),0)),IF(AND($D164&lt;=BV$6,$E164&gt;=BV$5),60,0)))</f>
        <v/>
      </c>
      <c r="BW164" s="80" t="str">
        <f>IF(OR($A164="",NOT(ISNUMBER($G164))),"",IF(AND($F164&lt;=BW$6,$G164&gt;=BW$5),IF(BW$5&gt;$N164,5,$K164)*10+IF(AND($F164&gt;=BW$5,$F164&lt;=BW$6),IF(AND($G164&gt;=BW$5,$G164&lt;=BW$6),5,IF($L164=1,2,1)),IF(AND($G164&gt;=BW$5,$G164&lt;=BW$6),IF($M164&gt;0,4,3),0)),IF(AND($D164&lt;=BW$6,$E164&gt;=BW$5),60,0)))</f>
        <v/>
      </c>
      <c r="BX164" s="80" t="str">
        <f>IF(OR($A164="",NOT(ISNUMBER($G164))),"",IF(AND($F164&lt;=BX$6,$G164&gt;=BX$5),IF(BX$5&gt;$N164,5,$K164)*10+IF(AND($F164&gt;=BX$5,$F164&lt;=BX$6),IF(AND($G164&gt;=BX$5,$G164&lt;=BX$6),5,IF($L164=1,2,1)),IF(AND($G164&gt;=BX$5,$G164&lt;=BX$6),IF($M164&gt;0,4,3),0)),IF(AND($D164&lt;=BX$6,$E164&gt;=BX$5),60,0)))</f>
        <v/>
      </c>
      <c r="BY164" s="80" t="str">
        <f>IF(OR($A164="",NOT(ISNUMBER($G164))),"",IF(AND($F164&lt;=BY$6,$G164&gt;=BY$5),IF(BY$5&gt;$N164,5,$K164)*10+IF(AND($F164&gt;=BY$5,$F164&lt;=BY$6),IF(AND($G164&gt;=BY$5,$G164&lt;=BY$6),5,IF($L164=1,2,1)),IF(AND($G164&gt;=BY$5,$G164&lt;=BY$6),IF($M164&gt;0,4,3),0)),IF(AND($D164&lt;=BY$6,$E164&gt;=BY$5),60,0)))</f>
        <v/>
      </c>
      <c r="BZ164" s="80" t="str">
        <f>IF(OR($A164="",NOT(ISNUMBER($G164))),"",IF(AND($F164&lt;=BZ$6,$G164&gt;=BZ$5),IF(BZ$5&gt;$N164,5,$K164)*10+IF(AND($F164&gt;=BZ$5,$F164&lt;=BZ$6),IF(AND($G164&gt;=BZ$5,$G164&lt;=BZ$6),5,IF($L164=1,2,1)),IF(AND($G164&gt;=BZ$5,$G164&lt;=BZ$6),IF($M164&gt;0,4,3),0)),IF(AND($D164&lt;=BZ$6,$E164&gt;=BZ$5),60,0)))</f>
        <v/>
      </c>
      <c r="CA164" s="80" t="str">
        <f>IF(OR($A164="",NOT(ISNUMBER($G164))),"",IF(AND($F164&lt;=CA$6,$G164&gt;=CA$5),IF(CA$5&gt;$N164,5,$K164)*10+IF(AND($F164&gt;=CA$5,$F164&lt;=CA$6),IF(AND($G164&gt;=CA$5,$G164&lt;=CA$6),5,IF($L164=1,2,1)),IF(AND($G164&gt;=CA$5,$G164&lt;=CA$6),IF($M164&gt;0,4,3),0)),IF(AND($D164&lt;=CA$6,$E164&gt;=CA$5),60,0)))</f>
        <v/>
      </c>
      <c r="CB164" s="80" t="str">
        <f>IF(OR($A164="",NOT(ISNUMBER($G164))),"",IF(AND($F164&lt;=CB$6,$G164&gt;=CB$5),IF(CB$5&gt;$N164,5,$K164)*10+IF(AND($F164&gt;=CB$5,$F164&lt;=CB$6),IF(AND($G164&gt;=CB$5,$G164&lt;=CB$6),5,IF($L164=1,2,1)),IF(AND($G164&gt;=CB$5,$G164&lt;=CB$6),IF($M164&gt;0,4,3),0)),IF(AND($D164&lt;=CB$6,$E164&gt;=CB$5),60,0)))</f>
        <v/>
      </c>
      <c r="CC164" s="80" t="str">
        <f>IF(OR($A164="",NOT(ISNUMBER($G164))),"",IF(AND($F164&lt;=CC$6,$G164&gt;=CC$5),IF(CC$5&gt;$N164,5,$K164)*10+IF(AND($F164&gt;=CC$5,$F164&lt;=CC$6),IF(AND($G164&gt;=CC$5,$G164&lt;=CC$6),5,IF($L164=1,2,1)),IF(AND($G164&gt;=CC$5,$G164&lt;=CC$6),IF($M164&gt;0,4,3),0)),IF(AND($D164&lt;=CC$6,$E164&gt;=CC$5),60,0)))</f>
        <v/>
      </c>
      <c r="CD164" s="80" t="str">
        <f>IF(OR($A164="",NOT(ISNUMBER($G164))),"",IF(AND($F164&lt;=CD$6,$G164&gt;=CD$5),IF(CD$5&gt;$N164,5,$K164)*10+IF(AND($F164&gt;=CD$5,$F164&lt;=CD$6),IF(AND($G164&gt;=CD$5,$G164&lt;=CD$6),5,IF($L164=1,2,1)),IF(AND($G164&gt;=CD$5,$G164&lt;=CD$6),IF($M164&gt;0,4,3),0)),IF(AND($D164&lt;=CD$6,$E164&gt;=CD$5),60,0)))</f>
        <v/>
      </c>
      <c r="CE164" s="80" t="str">
        <f>IF(OR($A164="",NOT(ISNUMBER($G164))),"",IF(AND($F164&lt;=CE$6,$G164&gt;=CE$5),IF(CE$5&gt;$N164,5,$K164)*10+IF(AND($F164&gt;=CE$5,$F164&lt;=CE$6),IF(AND($G164&gt;=CE$5,$G164&lt;=CE$6),5,IF($L164=1,2,1)),IF(AND($G164&gt;=CE$5,$G164&lt;=CE$6),IF($M164&gt;0,4,3),0)),IF(AND($D164&lt;=CE$6,$E164&gt;=CE$5),60,0)))</f>
        <v/>
      </c>
      <c r="CF164" s="80" t="str">
        <f>IF(OR($A164="",NOT(ISNUMBER($G164))),"",IF(AND($F164&lt;=CF$6,$G164&gt;=CF$5),IF(CF$5&gt;$N164,5,$K164)*10+IF(AND($F164&gt;=CF$5,$F164&lt;=CF$6),IF(AND($G164&gt;=CF$5,$G164&lt;=CF$6),5,IF($L164=1,2,1)),IF(AND($G164&gt;=CF$5,$G164&lt;=CF$6),IF($M164&gt;0,4,3),0)),IF(AND($D164&lt;=CF$6,$E164&gt;=CF$5),60,0)))</f>
        <v/>
      </c>
      <c r="CG164" s="80" t="str">
        <f>IF(OR($A164="",NOT(ISNUMBER($G164))),"",IF(AND($F164&lt;=CG$6,$G164&gt;=CG$5),IF(CG$5&gt;$N164,5,$K164)*10+IF(AND($F164&gt;=CG$5,$F164&lt;=CG$6),IF(AND($G164&gt;=CG$5,$G164&lt;=CG$6),5,IF($L164=1,2,1)),IF(AND($G164&gt;=CG$5,$G164&lt;=CG$6),IF($M164&gt;0,4,3),0)),IF(AND($D164&lt;=CG$6,$E164&gt;=CG$5),60,0)))</f>
        <v/>
      </c>
      <c r="CH164" s="80" t="str">
        <f>IF(OR($A164="",NOT(ISNUMBER($G164))),"",IF(AND($F164&lt;=CH$6,$G164&gt;=CH$5),IF(CH$5&gt;$N164,5,$K164)*10+IF(AND($F164&gt;=CH$5,$F164&lt;=CH$6),IF(AND($G164&gt;=CH$5,$G164&lt;=CH$6),5,IF($L164=1,2,1)),IF(AND($G164&gt;=CH$5,$G164&lt;=CH$6),IF($M164&gt;0,4,3),0)),IF(AND($D164&lt;=CH$6,$E164&gt;=CH$5),60,0)))</f>
        <v/>
      </c>
      <c r="CI164" s="80" t="str">
        <f>IF(OR($A164="",NOT(ISNUMBER($G164))),"",IF(AND($F164&lt;=CI$6,$G164&gt;=CI$5),IF(CI$5&gt;$N164,5,$K164)*10+IF(AND($F164&gt;=CI$5,$F164&lt;=CI$6),IF(AND($G164&gt;=CI$5,$G164&lt;=CI$6),5,IF($L164=1,2,1)),IF(AND($G164&gt;=CI$5,$G164&lt;=CI$6),IF($M164&gt;0,4,3),0)),IF(AND($D164&lt;=CI$6,$E164&gt;=CI$5),60,0)))</f>
        <v/>
      </c>
      <c r="CJ164" s="80" t="str">
        <f>IF(OR($A164="",NOT(ISNUMBER($G164))),"",IF(AND($F164&lt;=CJ$6,$G164&gt;=CJ$5),IF(CJ$5&gt;$N164,5,$K164)*10+IF(AND($F164&gt;=CJ$5,$F164&lt;=CJ$6),IF(AND($G164&gt;=CJ$5,$G164&lt;=CJ$6),5,IF($L164=1,2,1)),IF(AND($G164&gt;=CJ$5,$G164&lt;=CJ$6),IF($M164&gt;0,4,3),0)),IF(AND($D164&lt;=CJ$6,$E164&gt;=CJ$5),60,0)))</f>
        <v/>
      </c>
      <c r="CK164" s="80" t="str">
        <f>IF(OR($A164="",NOT(ISNUMBER($G164))),"",IF(AND($F164&lt;=CK$6,$G164&gt;=CK$5),IF(CK$5&gt;$N164,5,$K164)*10+IF(AND($F164&gt;=CK$5,$F164&lt;=CK$6),IF(AND($G164&gt;=CK$5,$G164&lt;=CK$6),5,IF($L164=1,2,1)),IF(AND($G164&gt;=CK$5,$G164&lt;=CK$6),IF($M164&gt;0,4,3),0)),IF(AND($D164&lt;=CK$6,$E164&gt;=CK$5),60,0)))</f>
        <v/>
      </c>
      <c r="CL164" s="80" t="str">
        <f>IF(OR($A164="",NOT(ISNUMBER($G164))),"",IF(AND($F164&lt;=CL$6,$G164&gt;=CL$5),IF(CL$5&gt;$N164,5,$K164)*10+IF(AND($F164&gt;=CL$5,$F164&lt;=CL$6),IF(AND($G164&gt;=CL$5,$G164&lt;=CL$6),5,IF($L164=1,2,1)),IF(AND($G164&gt;=CL$5,$G164&lt;=CL$6),IF($M164&gt;0,4,3),0)),IF(AND($D164&lt;=CL$6,$E164&gt;=CL$5),60,0)))</f>
        <v/>
      </c>
      <c r="CM164" s="80" t="str">
        <f>IF(OR($A164="",NOT(ISNUMBER($G164))),"",IF(AND($F164&lt;=CM$6,$G164&gt;=CM$5),IF(CM$5&gt;$N164,5,$K164)*10+IF(AND($F164&gt;=CM$5,$F164&lt;=CM$6),IF(AND($G164&gt;=CM$5,$G164&lt;=CM$6),5,IF($L164=1,2,1)),IF(AND($G164&gt;=CM$5,$G164&lt;=CM$6),IF($M164&gt;0,4,3),0)),IF(AND($D164&lt;=CM$6,$E164&gt;=CM$5),60,0)))</f>
        <v/>
      </c>
      <c r="CN164" s="80" t="str">
        <f>IF(OR($A164="",NOT(ISNUMBER($G164))),"",IF(AND($F164&lt;=CN$6,$G164&gt;=CN$5),IF(CN$5&gt;$N164,5,$K164)*10+IF(AND($F164&gt;=CN$5,$F164&lt;=CN$6),IF(AND($G164&gt;=CN$5,$G164&lt;=CN$6),5,IF($L164=1,2,1)),IF(AND($G164&gt;=CN$5,$G164&lt;=CN$6),IF($M164&gt;0,4,3),0)),IF(AND($D164&lt;=CN$6,$E164&gt;=CN$5),60,0)))</f>
        <v/>
      </c>
      <c r="CO164" s="80" t="str">
        <f>IF(OR($A164="",NOT(ISNUMBER($G164))),"",IF(AND($F164&lt;=CO$6,$G164&gt;=CO$5),IF(CO$5&gt;$N164,5,$K164)*10+IF(AND($F164&gt;=CO$5,$F164&lt;=CO$6),IF(AND($G164&gt;=CO$5,$G164&lt;=CO$6),5,IF($L164=1,2,1)),IF(AND($G164&gt;=CO$5,$G164&lt;=CO$6),IF($M164&gt;0,4,3),0)),IF(AND($D164&lt;=CO$6,$E164&gt;=CO$5),60,0)))</f>
        <v/>
      </c>
      <c r="CP164" s="80" t="str">
        <f>IF(OR($A164="",NOT(ISNUMBER($G164))),"",IF(AND($F164&lt;=CP$6,$G164&gt;=CP$5),IF(CP$5&gt;$N164,5,$K164)*10+IF(AND($F164&gt;=CP$5,$F164&lt;=CP$6),IF(AND($G164&gt;=CP$5,$G164&lt;=CP$6),5,IF($L164=1,2,1)),IF(AND($G164&gt;=CP$5,$G164&lt;=CP$6),IF($M164&gt;0,4,3),0)),IF(AND($D164&lt;=CP$6,$E164&gt;=CP$5),60,0)))</f>
        <v/>
      </c>
      <c r="CQ164" s="80" t="str">
        <f>IF(OR($A164="",NOT(ISNUMBER($G164))),"",IF(AND($F164&lt;=CQ$6,$G164&gt;=CQ$5),IF(CQ$5&gt;$N164,5,$K164)*10+IF(AND($F164&gt;=CQ$5,$F164&lt;=CQ$6),IF(AND($G164&gt;=CQ$5,$G164&lt;=CQ$6),5,IF($L164=1,2,1)),IF(AND($G164&gt;=CQ$5,$G164&lt;=CQ$6),IF($M164&gt;0,4,3),0)),IF(AND($D164&lt;=CQ$6,$E164&gt;=CQ$5),60,0)))</f>
        <v/>
      </c>
      <c r="CR164" s="80" t="str">
        <f>IF(OR($A164="",NOT(ISNUMBER($G164))),"",IF(AND($F164&lt;=CR$6,$G164&gt;=CR$5),IF(CR$5&gt;$N164,5,$K164)*10+IF(AND($F164&gt;=CR$5,$F164&lt;=CR$6),IF(AND($G164&gt;=CR$5,$G164&lt;=CR$6),5,IF($L164=1,2,1)),IF(AND($G164&gt;=CR$5,$G164&lt;=CR$6),IF($M164&gt;0,4,3),0)),IF(AND($D164&lt;=CR$6,$E164&gt;=CR$5),60,0)))</f>
        <v/>
      </c>
      <c r="CS164" s="80" t="str">
        <f>IF(OR($A164="",NOT(ISNUMBER($G164))),"",IF(AND($F164&lt;=CS$6,$G164&gt;=CS$5),IF(CS$5&gt;$N164,5,$K164)*10+IF(AND($F164&gt;=CS$5,$F164&lt;=CS$6),IF(AND($G164&gt;=CS$5,$G164&lt;=CS$6),5,IF($L164=1,2,1)),IF(AND($G164&gt;=CS$5,$G164&lt;=CS$6),IF($M164&gt;0,4,3),0)),IF(AND($D164&lt;=CS$6,$E164&gt;=CS$5),60,0)))</f>
        <v/>
      </c>
      <c r="CT164" s="80" t="str">
        <f>IF(OR($A164="",NOT(ISNUMBER($G164))),"",IF(AND($F164&lt;=CT$6,$G164&gt;=CT$5),IF(CT$5&gt;$N164,5,$K164)*10+IF(AND($F164&gt;=CT$5,$F164&lt;=CT$6),IF(AND($G164&gt;=CT$5,$G164&lt;=CT$6),5,IF($L164=1,2,1)),IF(AND($G164&gt;=CT$5,$G164&lt;=CT$6),IF($M164&gt;0,4,3),0)),IF(AND($D164&lt;=CT$6,$E164&gt;=CT$5),60,0)))</f>
        <v/>
      </c>
      <c r="CU164" s="80" t="str">
        <f>IF(OR($A164="",NOT(ISNUMBER($G164))),"",IF(AND($F164&lt;=CU$6,$G164&gt;=CU$5),IF(CU$5&gt;$N164,5,$K164)*10+IF(AND($F164&gt;=CU$5,$F164&lt;=CU$6),IF(AND($G164&gt;=CU$5,$G164&lt;=CU$6),5,IF($L164=1,2,1)),IF(AND($G164&gt;=CU$5,$G164&lt;=CU$6),IF($M164&gt;0,4,3),0)),IF(AND($D164&lt;=CU$6,$E164&gt;=CU$5),60,0)))</f>
        <v/>
      </c>
      <c r="CV164" s="80" t="str">
        <f>IF(OR($A164="",NOT(ISNUMBER($G164))),"",IF(AND($F164&lt;=CV$6,$G164&gt;=CV$5),IF(CV$5&gt;$N164,5,$K164)*10+IF(AND($F164&gt;=CV$5,$F164&lt;=CV$6),IF(AND($G164&gt;=CV$5,$G164&lt;=CV$6),5,IF($L164=1,2,1)),IF(AND($G164&gt;=CV$5,$G164&lt;=CV$6),IF($M164&gt;0,4,3),0)),IF(AND($D164&lt;=CV$6,$E164&gt;=CV$5),60,0)))</f>
        <v/>
      </c>
      <c r="CW164" s="80" t="str">
        <f>IF(OR($A164="",NOT(ISNUMBER($G164))),"",IF(AND($F164&lt;=CW$6,$G164&gt;=CW$5),IF(CW$5&gt;$N164,5,$K164)*10+IF(AND($F164&gt;=CW$5,$F164&lt;=CW$6),IF(AND($G164&gt;=CW$5,$G164&lt;=CW$6),5,IF($L164=1,2,1)),IF(AND($G164&gt;=CW$5,$G164&lt;=CW$6),IF($M164&gt;0,4,3),0)),IF(AND($D164&lt;=CW$6,$E164&gt;=CW$5),60,0)))</f>
        <v/>
      </c>
      <c r="CX164" s="80" t="str">
        <f>IF(OR($A164="",NOT(ISNUMBER($G164))),"",IF(AND($F164&lt;=CX$6,$G164&gt;=CX$5),IF(CX$5&gt;$N164,5,$K164)*10+IF(AND($F164&gt;=CX$5,$F164&lt;=CX$6),IF(AND($G164&gt;=CX$5,$G164&lt;=CX$6),5,IF($L164=1,2,1)),IF(AND($G164&gt;=CX$5,$G164&lt;=CX$6),IF($M164&gt;0,4,3),0)),IF(AND($D164&lt;=CX$6,$E164&gt;=CX$5),60,0)))</f>
        <v/>
      </c>
      <c r="CY164" s="80" t="str">
        <f>IF(OR($A164="",NOT(ISNUMBER($G164))),"",IF(AND($F164&lt;=CY$6,$G164&gt;=CY$5),IF(CY$5&gt;$N164,5,$K164)*10+IF(AND($F164&gt;=CY$5,$F164&lt;=CY$6),IF(AND($G164&gt;=CY$5,$G164&lt;=CY$6),5,IF($L164=1,2,1)),IF(AND($G164&gt;=CY$5,$G164&lt;=CY$6),IF($M164&gt;0,4,3),0)),IF(AND($D164&lt;=CY$6,$E164&gt;=CY$5),60,0)))</f>
        <v/>
      </c>
      <c r="CZ164" s="80" t="str">
        <f>IF(OR($A164="",NOT(ISNUMBER($G164))),"",IF(AND($F164&lt;=CZ$6,$G164&gt;=CZ$5),IF(CZ$5&gt;$N164,5,$K164)*10+IF(AND($F164&gt;=CZ$5,$F164&lt;=CZ$6),IF(AND($G164&gt;=CZ$5,$G164&lt;=CZ$6),5,IF($L164=1,2,1)),IF(AND($G164&gt;=CZ$5,$G164&lt;=CZ$6),IF($M164&gt;0,4,3),0)),IF(AND($D164&lt;=CZ$6,$E164&gt;=CZ$5),60,0)))</f>
        <v/>
      </c>
      <c r="DA164" s="80" t="str">
        <f>IF(OR($A164="",NOT(ISNUMBER($G164))),"",IF(AND($F164&lt;=DA$6,$G164&gt;=DA$5),IF(DA$5&gt;$N164,5,$K164)*10+IF(AND($F164&gt;=DA$5,$F164&lt;=DA$6),IF(AND($G164&gt;=DA$5,$G164&lt;=DA$6),5,IF($L164=1,2,1)),IF(AND($G164&gt;=DA$5,$G164&lt;=DA$6),IF($M164&gt;0,4,3),0)),IF(AND($D164&lt;=DA$6,$E164&gt;=DA$5),60,0)))</f>
        <v/>
      </c>
      <c r="DB164" s="80" t="str">
        <f>IF(OR($A164="",NOT(ISNUMBER($G164))),"",IF(AND($F164&lt;=DB$6,$G164&gt;=DB$5),IF(DB$5&gt;$N164,5,$K164)*10+IF(AND($F164&gt;=DB$5,$F164&lt;=DB$6),IF(AND($G164&gt;=DB$5,$G164&lt;=DB$6),5,IF($L164=1,2,1)),IF(AND($G164&gt;=DB$5,$G164&lt;=DB$6),IF($M164&gt;0,4,3),0)),IF(AND($D164&lt;=DB$6,$E164&gt;=DB$5),60,0)))</f>
        <v/>
      </c>
      <c r="DC164" s="80" t="str">
        <f>IF(OR($A164="",NOT(ISNUMBER($G164))),"",IF(AND($F164&lt;=DC$6,$G164&gt;=DC$5),IF(DC$5&gt;$N164,5,$K164)*10+IF(AND($F164&gt;=DC$5,$F164&lt;=DC$6),IF(AND($G164&gt;=DC$5,$G164&lt;=DC$6),5,IF($L164=1,2,1)),IF(AND($G164&gt;=DC$5,$G164&lt;=DC$6),IF($M164&gt;0,4,3),0)),IF(AND($D164&lt;=DC$6,$E164&gt;=DC$5),60,0)))</f>
        <v/>
      </c>
      <c r="DD164" s="80" t="str">
        <f>IF(OR($A164="",NOT(ISNUMBER($G164))),"",IF(AND($F164&lt;=DD$6,$G164&gt;=DD$5),IF(DD$5&gt;$N164,5,$K164)*10+IF(AND($F164&gt;=DD$5,$F164&lt;=DD$6),IF(AND($G164&gt;=DD$5,$G164&lt;=DD$6),5,IF($L164=1,2,1)),IF(AND($G164&gt;=DD$5,$G164&lt;=DD$6),IF($M164&gt;0,4,3),0)),IF(AND($D164&lt;=DD$6,$E164&gt;=DD$5),60,0)))</f>
        <v/>
      </c>
      <c r="DE164" s="80" t="str">
        <f>IF(OR($A164="",NOT(ISNUMBER($G164))),"",IF(AND($F164&lt;=DE$6,$G164&gt;=DE$5),IF(DE$5&gt;$N164,5,$K164)*10+IF(AND($F164&gt;=DE$5,$F164&lt;=DE$6),IF(AND($G164&gt;=DE$5,$G164&lt;=DE$6),5,IF($L164=1,2,1)),IF(AND($G164&gt;=DE$5,$G164&lt;=DE$6),IF($M164&gt;0,4,3),0)),IF(AND($D164&lt;=DE$6,$E164&gt;=DE$5),60,0)))</f>
        <v/>
      </c>
      <c r="DF164" s="80" t="str">
        <f>IF(OR($A164="",NOT(ISNUMBER($G164))),"",IF(AND($F164&lt;=DF$6,$G164&gt;=DF$5),IF(DF$5&gt;$N164,5,$K164)*10+IF(AND($F164&gt;=DF$5,$F164&lt;=DF$6),IF(AND($G164&gt;=DF$5,$G164&lt;=DF$6),5,IF($L164=1,2,1)),IF(AND($G164&gt;=DF$5,$G164&lt;=DF$6),IF($M164&gt;0,4,3),0)),IF(AND($D164&lt;=DF$6,$E164&gt;=DF$5),60,0)))</f>
        <v/>
      </c>
      <c r="DG164" s="80" t="str">
        <f>IF(OR($A164="",NOT(ISNUMBER($G164))),"",IF(AND($F164&lt;=DG$6,$G164&gt;=DG$5),IF(DG$5&gt;$N164,5,$K164)*10+IF(AND($F164&gt;=DG$5,$F164&lt;=DG$6),IF(AND($G164&gt;=DG$5,$G164&lt;=DG$6),5,IF($L164=1,2,1)),IF(AND($G164&gt;=DG$5,$G164&lt;=DG$6),IF($M164&gt;0,4,3),0)),IF(AND($D164&lt;=DG$6,$E164&gt;=DG$5),60,0)))</f>
        <v/>
      </c>
      <c r="DH164" s="80" t="str">
        <f>IF(OR($A164="",NOT(ISNUMBER($G164))),"",IF(AND($F164&lt;=DH$6,$G164&gt;=DH$5),IF(DH$5&gt;$N164,5,$K164)*10+IF(AND($F164&gt;=DH$5,$F164&lt;=DH$6),IF(AND($G164&gt;=DH$5,$G164&lt;=DH$6),5,IF($L164=1,2,1)),IF(AND($G164&gt;=DH$5,$G164&lt;=DH$6),IF($M164&gt;0,4,3),0)),IF(AND($D164&lt;=DH$6,$E164&gt;=DH$5),60,0)))</f>
        <v/>
      </c>
      <c r="DI164" s="80" t="str">
        <f>IF(OR($A164="",NOT(ISNUMBER($G164))),"",IF(AND($F164&lt;=DI$6,$G164&gt;=DI$5),IF(DI$5&gt;$N164,5,$K164)*10+IF(AND($F164&gt;=DI$5,$F164&lt;=DI$6),IF(AND($G164&gt;=DI$5,$G164&lt;=DI$6),5,IF($L164=1,2,1)),IF(AND($G164&gt;=DI$5,$G164&lt;=DI$6),IF($M164&gt;0,4,3),0)),IF(AND($D164&lt;=DI$6,$E164&gt;=DI$5),60,0)))</f>
        <v/>
      </c>
      <c r="DJ164" s="80" t="str">
        <f>IF(OR($A164="",NOT(ISNUMBER($G164))),"",IF(AND($F164&lt;=DJ$6,$G164&gt;=DJ$5),IF(DJ$5&gt;$N164,5,$K164)*10+IF(AND($F164&gt;=DJ$5,$F164&lt;=DJ$6),IF(AND($G164&gt;=DJ$5,$G164&lt;=DJ$6),5,IF($L164=1,2,1)),IF(AND($G164&gt;=DJ$5,$G164&lt;=DJ$6),IF($M164&gt;0,4,3),0)),IF(AND($D164&lt;=DJ$6,$E164&gt;=DJ$5),60,0)))</f>
        <v/>
      </c>
      <c r="DK164" s="80" t="str">
        <f>IF(OR($A164="",NOT(ISNUMBER($G164))),"",IF(AND($F164&lt;=DK$6,$G164&gt;=DK$5),IF(DK$5&gt;$N164,5,$K164)*10+IF(AND($F164&gt;=DK$5,$F164&lt;=DK$6),IF(AND($G164&gt;=DK$5,$G164&lt;=DK$6),5,IF($L164=1,2,1)),IF(AND($G164&gt;=DK$5,$G164&lt;=DK$6),IF($M164&gt;0,4,3),0)),IF(AND($D164&lt;=DK$6,$E164&gt;=DK$5),60,0)))</f>
        <v/>
      </c>
      <c r="DL164" s="80" t="str">
        <f>IF(OR($A164="",NOT(ISNUMBER($G164))),"",IF(AND($F164&lt;=DL$6,$G164&gt;=DL$5),IF(DL$5&gt;$N164,5,$K164)*10+IF(AND($F164&gt;=DL$5,$F164&lt;=DL$6),IF(AND($G164&gt;=DL$5,$G164&lt;=DL$6),5,IF($L164=1,2,1)),IF(AND($G164&gt;=DL$5,$G164&lt;=DL$6),IF($M164&gt;0,4,3),0)),IF(AND($D164&lt;=DL$6,$E164&gt;=DL$5),60,0)))</f>
        <v/>
      </c>
      <c r="DM164" s="80" t="str">
        <f>IF(OR($A164="",NOT(ISNUMBER($G164))),"",IF(AND($F164&lt;=DM$6,$G164&gt;=DM$5),IF(DM$5&gt;$N164,5,$K164)*10+IF(AND($F164&gt;=DM$5,$F164&lt;=DM$6),IF(AND($G164&gt;=DM$5,$G164&lt;=DM$6),5,IF($L164=1,2,1)),IF(AND($G164&gt;=DM$5,$G164&lt;=DM$6),IF($M164&gt;0,4,3),0)),IF(AND($D164&lt;=DM$6,$E164&gt;=DM$5),60,0)))</f>
        <v/>
      </c>
      <c r="DN164" s="80" t="str">
        <f>IF(OR($A164="",NOT(ISNUMBER($G164))),"",IF(AND($F164&lt;=DN$6,$G164&gt;=DN$5),IF(DN$5&gt;$N164,5,$K164)*10+IF(AND($F164&gt;=DN$5,$F164&lt;=DN$6),IF(AND($G164&gt;=DN$5,$G164&lt;=DN$6),5,IF($L164=1,2,1)),IF(AND($G164&gt;=DN$5,$G164&lt;=DN$6),IF($M164&gt;0,4,3),0)),IF(AND($D164&lt;=DN$6,$E164&gt;=DN$5),60,0)))</f>
        <v/>
      </c>
      <c r="DO164" s="80" t="str">
        <f>IF(OR($A164="",NOT(ISNUMBER($G164))),"",IF(AND($F164&lt;=DO$6,$G164&gt;=DO$5),IF(DO$5&gt;$N164,5,$K164)*10+IF(AND($F164&gt;=DO$5,$F164&lt;=DO$6),IF(AND($G164&gt;=DO$5,$G164&lt;=DO$6),5,IF($L164=1,2,1)),IF(AND($G164&gt;=DO$5,$G164&lt;=DO$6),IF($M164&gt;0,4,3),0)),IF(AND($D164&lt;=DO$6,$E164&gt;=DO$5),60,0)))</f>
        <v/>
      </c>
      <c r="DP164" s="80" t="str">
        <f>IF(OR($A164="",NOT(ISNUMBER($G164))),"",IF(AND($F164&lt;=DP$6,$G164&gt;=DP$5),IF(DP$5&gt;$N164,5,$K164)*10+IF(AND($F164&gt;=DP$5,$F164&lt;=DP$6),IF(AND($G164&gt;=DP$5,$G164&lt;=DP$6),5,IF($L164=1,2,1)),IF(AND($G164&gt;=DP$5,$G164&lt;=DP$6),IF($M164&gt;0,4,3),0)),IF(AND($D164&lt;=DP$6,$E164&gt;=DP$5),60,0)))</f>
        <v/>
      </c>
      <c r="DQ164" s="80" t="str">
        <f>IF(OR($A164="",NOT(ISNUMBER($G164))),"",IF(AND($F164&lt;=DQ$6,$G164&gt;=DQ$5),IF(DQ$5&gt;$N164,5,$K164)*10+IF(AND($F164&gt;=DQ$5,$F164&lt;=DQ$6),IF(AND($G164&gt;=DQ$5,$G164&lt;=DQ$6),5,IF($L164=1,2,1)),IF(AND($G164&gt;=DQ$5,$G164&lt;=DQ$6),IF($M164&gt;0,4,3),0)),IF(AND($D164&lt;=DQ$6,$E164&gt;=DQ$5),60,0)))</f>
        <v/>
      </c>
      <c r="DR164" s="80" t="str">
        <f>IF(OR($A164="",NOT(ISNUMBER($G164))),"",IF(AND($F164&lt;=DR$6,$G164&gt;=DR$5),IF(DR$5&gt;$N164,5,$K164)*10+IF(AND($F164&gt;=DR$5,$F164&lt;=DR$6),IF(AND($G164&gt;=DR$5,$G164&lt;=DR$6),5,IF($L164=1,2,1)),IF(AND($G164&gt;=DR$5,$G164&lt;=DR$6),IF($M164&gt;0,4,3),0)),IF(AND($D164&lt;=DR$6,$E164&gt;=DR$5),60,0)))</f>
        <v/>
      </c>
      <c r="DS164" s="80" t="str">
        <f>IF(OR($A164="",NOT(ISNUMBER($G164))),"",IF(AND($F164&lt;=DS$6,$G164&gt;=DS$5),IF(DS$5&gt;$N164,5,$K164)*10+IF(AND($F164&gt;=DS$5,$F164&lt;=DS$6),IF(AND($G164&gt;=DS$5,$G164&lt;=DS$6),5,IF($L164=1,2,1)),IF(AND($G164&gt;=DS$5,$G164&lt;=DS$6),IF($M164&gt;0,4,3),0)),IF(AND($D164&lt;=DS$6,$E164&gt;=DS$5),60,0)))</f>
        <v/>
      </c>
      <c r="DT164" s="80" t="str">
        <f>IF(OR($A164="",NOT(ISNUMBER($G164))),"",IF(AND($F164&lt;=DT$6,$G164&gt;=DT$5),IF(DT$5&gt;$N164,5,$K164)*10+IF(AND($F164&gt;=DT$5,$F164&lt;=DT$6),IF(AND($G164&gt;=DT$5,$G164&lt;=DT$6),5,IF($L164=1,2,1)),IF(AND($G164&gt;=DT$5,$G164&lt;=DT$6),IF($M164&gt;0,4,3),0)),IF(AND($D164&lt;=DT$6,$E164&gt;=DT$5),60,0)))</f>
        <v/>
      </c>
      <c r="DU164" s="80" t="str">
        <f>IF(OR($A164="",NOT(ISNUMBER($G164))),"",IF(AND($F164&lt;=DU$6,$G164&gt;=DU$5),IF(DU$5&gt;$N164,5,$K164)*10+IF(AND($F164&gt;=DU$5,$F164&lt;=DU$6),IF(AND($G164&gt;=DU$5,$G164&lt;=DU$6),5,IF($L164=1,2,1)),IF(AND($G164&gt;=DU$5,$G164&lt;=DU$6),IF($M164&gt;0,4,3),0)),IF(AND($D164&lt;=DU$6,$E164&gt;=DU$5),60,0)))</f>
        <v/>
      </c>
      <c r="DV164" s="80" t="str">
        <f>IF(OR($A164="",NOT(ISNUMBER($G164))),"",IF(AND($F164&lt;=DV$6,$G164&gt;=DV$5),IF(DV$5&gt;$N164,5,$K164)*10+IF(AND($F164&gt;=DV$5,$F164&lt;=DV$6),IF(AND($G164&gt;=DV$5,$G164&lt;=DV$6),5,IF($L164=1,2,1)),IF(AND($G164&gt;=DV$5,$G164&lt;=DV$6),IF($M164&gt;0,4,3),0)),IF(AND($D164&lt;=DV$6,$E164&gt;=DV$5),60,0)))</f>
        <v/>
      </c>
      <c r="DW164" s="80" t="str">
        <f>IF(OR($A164="",NOT(ISNUMBER($G164))),"",IF(AND($F164&lt;=DW$6,$G164&gt;=DW$5),IF(DW$5&gt;$N164,5,$K164)*10+IF(AND($F164&gt;=DW$5,$F164&lt;=DW$6),IF(AND($G164&gt;=DW$5,$G164&lt;=DW$6),5,IF($L164=1,2,1)),IF(AND($G164&gt;=DW$5,$G164&lt;=DW$6),IF($M164&gt;0,4,3),0)),IF(AND($D164&lt;=DW$6,$E164&gt;=DW$5),60,0)))</f>
        <v/>
      </c>
      <c r="DX164" s="80" t="str">
        <f>IF(OR($A164="",NOT(ISNUMBER($G164))),"",IF(AND($F164&lt;=DX$6,$G164&gt;=DX$5),IF(DX$5&gt;$N164,5,$K164)*10+IF(AND($F164&gt;=DX$5,$F164&lt;=DX$6),IF(AND($G164&gt;=DX$5,$G164&lt;=DX$6),5,IF($L164=1,2,1)),IF(AND($G164&gt;=DX$5,$G164&lt;=DX$6),IF($M164&gt;0,4,3),0)),IF(AND($D164&lt;=DX$6,$E164&gt;=DX$5),60,0)))</f>
        <v/>
      </c>
      <c r="DY164" s="80" t="str">
        <f>IF(OR($A164="",NOT(ISNUMBER($G164))),"",IF(AND($F164&lt;=DY$6,$G164&gt;=DY$5),IF(DY$5&gt;$N164,5,$K164)*10+IF(AND($F164&gt;=DY$5,$F164&lt;=DY$6),IF(AND($G164&gt;=DY$5,$G164&lt;=DY$6),5,IF($L164=1,2,1)),IF(AND($G164&gt;=DY$5,$G164&lt;=DY$6),IF($M164&gt;0,4,3),0)),IF(AND($D164&lt;=DY$6,$E164&gt;=DY$5),60,0)))</f>
        <v/>
      </c>
      <c r="DZ164" s="80" t="str">
        <f>IF(OR($A164="",NOT(ISNUMBER($G164))),"",IF(AND($F164&lt;=DZ$6,$G164&gt;=DZ$5),IF(DZ$5&gt;$N164,5,$K164)*10+IF(AND($F164&gt;=DZ$5,$F164&lt;=DZ$6),IF(AND($G164&gt;=DZ$5,$G164&lt;=DZ$6),5,IF($L164=1,2,1)),IF(AND($G164&gt;=DZ$5,$G164&lt;=DZ$6),IF($M164&gt;0,4,3),0)),IF(AND($D164&lt;=DZ$6,$E164&gt;=DZ$5),60,0)))</f>
        <v/>
      </c>
      <c r="EA164" s="80" t="str">
        <f>IF(OR($A164="",NOT(ISNUMBER($G164))),"",IF(AND($F164&lt;=EA$6,$G164&gt;=EA$5),IF(EA$5&gt;$N164,5,$K164)*10+IF(AND($F164&gt;=EA$5,$F164&lt;=EA$6),IF(AND($G164&gt;=EA$5,$G164&lt;=EA$6),5,IF($L164=1,2,1)),IF(AND($G164&gt;=EA$5,$G164&lt;=EA$6),IF($M164&gt;0,4,3),0)),IF(AND($D164&lt;=EA$6,$E164&gt;=EA$5),60,0)))</f>
        <v/>
      </c>
      <c r="EB164" s="80" t="str">
        <f>IF(OR($A164="",NOT(ISNUMBER($G164))),"",IF(AND($F164&lt;=EB$6,$G164&gt;=EB$5),IF(EB$5&gt;$N164,5,$K164)*10+IF(AND($F164&gt;=EB$5,$F164&lt;=EB$6),IF(AND($G164&gt;=EB$5,$G164&lt;=EB$6),5,IF($L164=1,2,1)),IF(AND($G164&gt;=EB$5,$G164&lt;=EB$6),IF($M164&gt;0,4,3),0)),IF(AND($D164&lt;=EB$6,$E164&gt;=EB$5),60,0)))</f>
        <v/>
      </c>
      <c r="EC164" s="80" t="str">
        <f>IF(OR($A164="",NOT(ISNUMBER($G164))),"",IF(AND($F164&lt;=EC$6,$G164&gt;=EC$5),IF(EC$5&gt;$N164,5,$K164)*10+IF(AND($F164&gt;=EC$5,$F164&lt;=EC$6),IF(AND($G164&gt;=EC$5,$G164&lt;=EC$6),5,IF($L164=1,2,1)),IF(AND($G164&gt;=EC$5,$G164&lt;=EC$6),IF($M164&gt;0,4,3),0)),IF(AND($D164&lt;=EC$6,$E164&gt;=EC$5),60,0)))</f>
        <v/>
      </c>
      <c r="ED164" s="80" t="str">
        <f>IF(OR($A164="",NOT(ISNUMBER($G164))),"",IF(AND($F164&lt;=ED$6,$G164&gt;=ED$5),IF(ED$5&gt;$N164,5,$K164)*10+IF(AND($F164&gt;=ED$5,$F164&lt;=ED$6),IF(AND($G164&gt;=ED$5,$G164&lt;=ED$6),5,IF($L164=1,2,1)),IF(AND($G164&gt;=ED$5,$G164&lt;=ED$6),IF($M164&gt;0,4,3),0)),IF(AND($D164&lt;=ED$6,$E164&gt;=ED$5),60,0)))</f>
        <v/>
      </c>
    </row>
    <row r="165" ht="18" customHeight="1">
      <c r="A165" s="52" t="str">
        <f>IF(Tasks!$B165="","",Tasks!$A165)</f>
        <v/>
      </c>
      <c r="B165" s="78" t="str">
        <f>IF(Tasks!$B165="","",Tasks!$B165)</f>
        <v/>
      </c>
      <c r="C165" s="25" t="str">
        <f>IF($B165="","",IF(AND(Tasks!$D165="",Tasks!$G165=""),"-",IF(Tasks!$D165="","",Tasks!$D165&amp;IF(OR(Tasks!$E165="",Tasks!$E165="FS"),IF(N(Tasks!$F165)=0,"","FS"),Tasks!$E165)&amp;IF(N(Tasks!$F165)=0,"",IF(Tasks!$F165&gt;0,"+","")&amp;Tasks!$F165))&amp;IF(AND(Tasks!$D165&lt;&gt;"",Tasks!$G165&lt;&gt;""),", ","")&amp;IF(Tasks!$G165="","",Tasks!$G165&amp;IF(OR(Tasks!$H165="",Tasks!$H165="FS"),IF(N(Tasks!$I165)=0,"","FS"),Tasks!$H165)&amp;IF(N(Tasks!$I165)=0,"",IF(Tasks!$I165&gt;0,"+","")&amp;Tasks!$I165))))</f>
        <v/>
      </c>
      <c r="D165" s="51" t="str">
        <f>IF(OR($B165="",Tasks!$Q165=""),"",Tasks!$Q165)</f>
        <v/>
      </c>
      <c r="E165" s="51" t="str">
        <f>IF(OR($B165="",Tasks!$R165=""),"",Tasks!$R165)</f>
        <v/>
      </c>
      <c r="F165" s="51" t="str">
        <f>IF(OR($B165="",Tasks!$S165=""),"",Tasks!$S165)</f>
        <v/>
      </c>
      <c r="G165" s="51" t="str">
        <f>IF(OR($B165="",Tasks!$T165=""),"",Tasks!$T165)</f>
        <v/>
      </c>
      <c r="H165" s="52" t="str">
        <f>IF($B165="","",Tasks!$AE165)</f>
        <v/>
      </c>
      <c r="I165" s="79" t="str">
        <f>IF($B165="","",Tasks!$AF165)</f>
        <v/>
      </c>
      <c r="J165" s="53" t="str">
        <f>IF(OR($B165="",Tasks!$V165=""),"",Tasks!$V165)</f>
        <v/>
      </c>
      <c r="K165" s="52" t="str">
        <f>IF($B165="","",Tasks!$AA165)</f>
        <v/>
      </c>
      <c r="L165" s="52" t="str">
        <f>IF($B165="","",Tasks!$AB165)</f>
        <v/>
      </c>
      <c r="M165" s="52" t="str">
        <f>IF($B165="","",Tasks!$Z165)</f>
        <v/>
      </c>
      <c r="N165" s="52" t="str">
        <f>IF(OR($B165="",Tasks!$AG165=""),"",Tasks!$AG165)</f>
        <v/>
      </c>
      <c r="O165" s="80" t="str">
        <f>IF(OR($A165="",NOT(ISNUMBER($G165))),"",IF(AND($F165&lt;=O$6,$G165&gt;=O$5),IF(O$5&gt;$N165,5,$K165)*10+IF(AND($F165&gt;=O$5,$F165&lt;=O$6),IF(AND($G165&gt;=O$5,$G165&lt;=O$6),5,IF($L165=1,2,1)),IF(AND($G165&gt;=O$5,$G165&lt;=O$6),IF($M165&gt;0,4,3),0)),IF(AND($D165&lt;=O$6,$E165&gt;=O$5),60,0)))</f>
        <v/>
      </c>
      <c r="P165" s="80" t="str">
        <f>IF(OR($A165="",NOT(ISNUMBER($G165))),"",IF(AND($F165&lt;=P$6,$G165&gt;=P$5),IF(P$5&gt;$N165,5,$K165)*10+IF(AND($F165&gt;=P$5,$F165&lt;=P$6),IF(AND($G165&gt;=P$5,$G165&lt;=P$6),5,IF($L165=1,2,1)),IF(AND($G165&gt;=P$5,$G165&lt;=P$6),IF($M165&gt;0,4,3),0)),IF(AND($D165&lt;=P$6,$E165&gt;=P$5),60,0)))</f>
        <v/>
      </c>
      <c r="Q165" s="80" t="str">
        <f>IF(OR($A165="",NOT(ISNUMBER($G165))),"",IF(AND($F165&lt;=Q$6,$G165&gt;=Q$5),IF(Q$5&gt;$N165,5,$K165)*10+IF(AND($F165&gt;=Q$5,$F165&lt;=Q$6),IF(AND($G165&gt;=Q$5,$G165&lt;=Q$6),5,IF($L165=1,2,1)),IF(AND($G165&gt;=Q$5,$G165&lt;=Q$6),IF($M165&gt;0,4,3),0)),IF(AND($D165&lt;=Q$6,$E165&gt;=Q$5),60,0)))</f>
        <v/>
      </c>
      <c r="R165" s="80" t="str">
        <f>IF(OR($A165="",NOT(ISNUMBER($G165))),"",IF(AND($F165&lt;=R$6,$G165&gt;=R$5),IF(R$5&gt;$N165,5,$K165)*10+IF(AND($F165&gt;=R$5,$F165&lt;=R$6),IF(AND($G165&gt;=R$5,$G165&lt;=R$6),5,IF($L165=1,2,1)),IF(AND($G165&gt;=R$5,$G165&lt;=R$6),IF($M165&gt;0,4,3),0)),IF(AND($D165&lt;=R$6,$E165&gt;=R$5),60,0)))</f>
        <v/>
      </c>
      <c r="S165" s="80" t="str">
        <f>IF(OR($A165="",NOT(ISNUMBER($G165))),"",IF(AND($F165&lt;=S$6,$G165&gt;=S$5),IF(S$5&gt;$N165,5,$K165)*10+IF(AND($F165&gt;=S$5,$F165&lt;=S$6),IF(AND($G165&gt;=S$5,$G165&lt;=S$6),5,IF($L165=1,2,1)),IF(AND($G165&gt;=S$5,$G165&lt;=S$6),IF($M165&gt;0,4,3),0)),IF(AND($D165&lt;=S$6,$E165&gt;=S$5),60,0)))</f>
        <v/>
      </c>
      <c r="T165" s="80" t="str">
        <f>IF(OR($A165="",NOT(ISNUMBER($G165))),"",IF(AND($F165&lt;=T$6,$G165&gt;=T$5),IF(T$5&gt;$N165,5,$K165)*10+IF(AND($F165&gt;=T$5,$F165&lt;=T$6),IF(AND($G165&gt;=T$5,$G165&lt;=T$6),5,IF($L165=1,2,1)),IF(AND($G165&gt;=T$5,$G165&lt;=T$6),IF($M165&gt;0,4,3),0)),IF(AND($D165&lt;=T$6,$E165&gt;=T$5),60,0)))</f>
        <v/>
      </c>
      <c r="U165" s="80" t="str">
        <f>IF(OR($A165="",NOT(ISNUMBER($G165))),"",IF(AND($F165&lt;=U$6,$G165&gt;=U$5),IF(U$5&gt;$N165,5,$K165)*10+IF(AND($F165&gt;=U$5,$F165&lt;=U$6),IF(AND($G165&gt;=U$5,$G165&lt;=U$6),5,IF($L165=1,2,1)),IF(AND($G165&gt;=U$5,$G165&lt;=U$6),IF($M165&gt;0,4,3),0)),IF(AND($D165&lt;=U$6,$E165&gt;=U$5),60,0)))</f>
        <v/>
      </c>
      <c r="V165" s="80" t="str">
        <f>IF(OR($A165="",NOT(ISNUMBER($G165))),"",IF(AND($F165&lt;=V$6,$G165&gt;=V$5),IF(V$5&gt;$N165,5,$K165)*10+IF(AND($F165&gt;=V$5,$F165&lt;=V$6),IF(AND($G165&gt;=V$5,$G165&lt;=V$6),5,IF($L165=1,2,1)),IF(AND($G165&gt;=V$5,$G165&lt;=V$6),IF($M165&gt;0,4,3),0)),IF(AND($D165&lt;=V$6,$E165&gt;=V$5),60,0)))</f>
        <v/>
      </c>
      <c r="W165" s="80" t="str">
        <f>IF(OR($A165="",NOT(ISNUMBER($G165))),"",IF(AND($F165&lt;=W$6,$G165&gt;=W$5),IF(W$5&gt;$N165,5,$K165)*10+IF(AND($F165&gt;=W$5,$F165&lt;=W$6),IF(AND($G165&gt;=W$5,$G165&lt;=W$6),5,IF($L165=1,2,1)),IF(AND($G165&gt;=W$5,$G165&lt;=W$6),IF($M165&gt;0,4,3),0)),IF(AND($D165&lt;=W$6,$E165&gt;=W$5),60,0)))</f>
        <v/>
      </c>
      <c r="X165" s="80" t="str">
        <f>IF(OR($A165="",NOT(ISNUMBER($G165))),"",IF(AND($F165&lt;=X$6,$G165&gt;=X$5),IF(X$5&gt;$N165,5,$K165)*10+IF(AND($F165&gt;=X$5,$F165&lt;=X$6),IF(AND($G165&gt;=X$5,$G165&lt;=X$6),5,IF($L165=1,2,1)),IF(AND($G165&gt;=X$5,$G165&lt;=X$6),IF($M165&gt;0,4,3),0)),IF(AND($D165&lt;=X$6,$E165&gt;=X$5),60,0)))</f>
        <v/>
      </c>
      <c r="Y165" s="80" t="str">
        <f>IF(OR($A165="",NOT(ISNUMBER($G165))),"",IF(AND($F165&lt;=Y$6,$G165&gt;=Y$5),IF(Y$5&gt;$N165,5,$K165)*10+IF(AND($F165&gt;=Y$5,$F165&lt;=Y$6),IF(AND($G165&gt;=Y$5,$G165&lt;=Y$6),5,IF($L165=1,2,1)),IF(AND($G165&gt;=Y$5,$G165&lt;=Y$6),IF($M165&gt;0,4,3),0)),IF(AND($D165&lt;=Y$6,$E165&gt;=Y$5),60,0)))</f>
        <v/>
      </c>
      <c r="Z165" s="80" t="str">
        <f>IF(OR($A165="",NOT(ISNUMBER($G165))),"",IF(AND($F165&lt;=Z$6,$G165&gt;=Z$5),IF(Z$5&gt;$N165,5,$K165)*10+IF(AND($F165&gt;=Z$5,$F165&lt;=Z$6),IF(AND($G165&gt;=Z$5,$G165&lt;=Z$6),5,IF($L165=1,2,1)),IF(AND($G165&gt;=Z$5,$G165&lt;=Z$6),IF($M165&gt;0,4,3),0)),IF(AND($D165&lt;=Z$6,$E165&gt;=Z$5),60,0)))</f>
        <v/>
      </c>
      <c r="AA165" s="80" t="str">
        <f>IF(OR($A165="",NOT(ISNUMBER($G165))),"",IF(AND($F165&lt;=AA$6,$G165&gt;=AA$5),IF(AA$5&gt;$N165,5,$K165)*10+IF(AND($F165&gt;=AA$5,$F165&lt;=AA$6),IF(AND($G165&gt;=AA$5,$G165&lt;=AA$6),5,IF($L165=1,2,1)),IF(AND($G165&gt;=AA$5,$G165&lt;=AA$6),IF($M165&gt;0,4,3),0)),IF(AND($D165&lt;=AA$6,$E165&gt;=AA$5),60,0)))</f>
        <v/>
      </c>
      <c r="AB165" s="80" t="str">
        <f>IF(OR($A165="",NOT(ISNUMBER($G165))),"",IF(AND($F165&lt;=AB$6,$G165&gt;=AB$5),IF(AB$5&gt;$N165,5,$K165)*10+IF(AND($F165&gt;=AB$5,$F165&lt;=AB$6),IF(AND($G165&gt;=AB$5,$G165&lt;=AB$6),5,IF($L165=1,2,1)),IF(AND($G165&gt;=AB$5,$G165&lt;=AB$6),IF($M165&gt;0,4,3),0)),IF(AND($D165&lt;=AB$6,$E165&gt;=AB$5),60,0)))</f>
        <v/>
      </c>
      <c r="AC165" s="80" t="str">
        <f>IF(OR($A165="",NOT(ISNUMBER($G165))),"",IF(AND($F165&lt;=AC$6,$G165&gt;=AC$5),IF(AC$5&gt;$N165,5,$K165)*10+IF(AND($F165&gt;=AC$5,$F165&lt;=AC$6),IF(AND($G165&gt;=AC$5,$G165&lt;=AC$6),5,IF($L165=1,2,1)),IF(AND($G165&gt;=AC$5,$G165&lt;=AC$6),IF($M165&gt;0,4,3),0)),IF(AND($D165&lt;=AC$6,$E165&gt;=AC$5),60,0)))</f>
        <v/>
      </c>
      <c r="AD165" s="80" t="str">
        <f>IF(OR($A165="",NOT(ISNUMBER($G165))),"",IF(AND($F165&lt;=AD$6,$G165&gt;=AD$5),IF(AD$5&gt;$N165,5,$K165)*10+IF(AND($F165&gt;=AD$5,$F165&lt;=AD$6),IF(AND($G165&gt;=AD$5,$G165&lt;=AD$6),5,IF($L165=1,2,1)),IF(AND($G165&gt;=AD$5,$G165&lt;=AD$6),IF($M165&gt;0,4,3),0)),IF(AND($D165&lt;=AD$6,$E165&gt;=AD$5),60,0)))</f>
        <v/>
      </c>
      <c r="AE165" s="80" t="str">
        <f>IF(OR($A165="",NOT(ISNUMBER($G165))),"",IF(AND($F165&lt;=AE$6,$G165&gt;=AE$5),IF(AE$5&gt;$N165,5,$K165)*10+IF(AND($F165&gt;=AE$5,$F165&lt;=AE$6),IF(AND($G165&gt;=AE$5,$G165&lt;=AE$6),5,IF($L165=1,2,1)),IF(AND($G165&gt;=AE$5,$G165&lt;=AE$6),IF($M165&gt;0,4,3),0)),IF(AND($D165&lt;=AE$6,$E165&gt;=AE$5),60,0)))</f>
        <v/>
      </c>
      <c r="AF165" s="80" t="str">
        <f>IF(OR($A165="",NOT(ISNUMBER($G165))),"",IF(AND($F165&lt;=AF$6,$G165&gt;=AF$5),IF(AF$5&gt;$N165,5,$K165)*10+IF(AND($F165&gt;=AF$5,$F165&lt;=AF$6),IF(AND($G165&gt;=AF$5,$G165&lt;=AF$6),5,IF($L165=1,2,1)),IF(AND($G165&gt;=AF$5,$G165&lt;=AF$6),IF($M165&gt;0,4,3),0)),IF(AND($D165&lt;=AF$6,$E165&gt;=AF$5),60,0)))</f>
        <v/>
      </c>
      <c r="AG165" s="80" t="str">
        <f>IF(OR($A165="",NOT(ISNUMBER($G165))),"",IF(AND($F165&lt;=AG$6,$G165&gt;=AG$5),IF(AG$5&gt;$N165,5,$K165)*10+IF(AND($F165&gt;=AG$5,$F165&lt;=AG$6),IF(AND($G165&gt;=AG$5,$G165&lt;=AG$6),5,IF($L165=1,2,1)),IF(AND($G165&gt;=AG$5,$G165&lt;=AG$6),IF($M165&gt;0,4,3),0)),IF(AND($D165&lt;=AG$6,$E165&gt;=AG$5),60,0)))</f>
        <v/>
      </c>
      <c r="AH165" s="80" t="str">
        <f>IF(OR($A165="",NOT(ISNUMBER($G165))),"",IF(AND($F165&lt;=AH$6,$G165&gt;=AH$5),IF(AH$5&gt;$N165,5,$K165)*10+IF(AND($F165&gt;=AH$5,$F165&lt;=AH$6),IF(AND($G165&gt;=AH$5,$G165&lt;=AH$6),5,IF($L165=1,2,1)),IF(AND($G165&gt;=AH$5,$G165&lt;=AH$6),IF($M165&gt;0,4,3),0)),IF(AND($D165&lt;=AH$6,$E165&gt;=AH$5),60,0)))</f>
        <v/>
      </c>
      <c r="AI165" s="80" t="str">
        <f>IF(OR($A165="",NOT(ISNUMBER($G165))),"",IF(AND($F165&lt;=AI$6,$G165&gt;=AI$5),IF(AI$5&gt;$N165,5,$K165)*10+IF(AND($F165&gt;=AI$5,$F165&lt;=AI$6),IF(AND($G165&gt;=AI$5,$G165&lt;=AI$6),5,IF($L165=1,2,1)),IF(AND($G165&gt;=AI$5,$G165&lt;=AI$6),IF($M165&gt;0,4,3),0)),IF(AND($D165&lt;=AI$6,$E165&gt;=AI$5),60,0)))</f>
        <v/>
      </c>
      <c r="AJ165" s="80" t="str">
        <f>IF(OR($A165="",NOT(ISNUMBER($G165))),"",IF(AND($F165&lt;=AJ$6,$G165&gt;=AJ$5),IF(AJ$5&gt;$N165,5,$K165)*10+IF(AND($F165&gt;=AJ$5,$F165&lt;=AJ$6),IF(AND($G165&gt;=AJ$5,$G165&lt;=AJ$6),5,IF($L165=1,2,1)),IF(AND($G165&gt;=AJ$5,$G165&lt;=AJ$6),IF($M165&gt;0,4,3),0)),IF(AND($D165&lt;=AJ$6,$E165&gt;=AJ$5),60,0)))</f>
        <v/>
      </c>
      <c r="AK165" s="80" t="str">
        <f>IF(OR($A165="",NOT(ISNUMBER($G165))),"",IF(AND($F165&lt;=AK$6,$G165&gt;=AK$5),IF(AK$5&gt;$N165,5,$K165)*10+IF(AND($F165&gt;=AK$5,$F165&lt;=AK$6),IF(AND($G165&gt;=AK$5,$G165&lt;=AK$6),5,IF($L165=1,2,1)),IF(AND($G165&gt;=AK$5,$G165&lt;=AK$6),IF($M165&gt;0,4,3),0)),IF(AND($D165&lt;=AK$6,$E165&gt;=AK$5),60,0)))</f>
        <v/>
      </c>
      <c r="AL165" s="80" t="str">
        <f>IF(OR($A165="",NOT(ISNUMBER($G165))),"",IF(AND($F165&lt;=AL$6,$G165&gt;=AL$5),IF(AL$5&gt;$N165,5,$K165)*10+IF(AND($F165&gt;=AL$5,$F165&lt;=AL$6),IF(AND($G165&gt;=AL$5,$G165&lt;=AL$6),5,IF($L165=1,2,1)),IF(AND($G165&gt;=AL$5,$G165&lt;=AL$6),IF($M165&gt;0,4,3),0)),IF(AND($D165&lt;=AL$6,$E165&gt;=AL$5),60,0)))</f>
        <v/>
      </c>
      <c r="AM165" s="80" t="str">
        <f>IF(OR($A165="",NOT(ISNUMBER($G165))),"",IF(AND($F165&lt;=AM$6,$G165&gt;=AM$5),IF(AM$5&gt;$N165,5,$K165)*10+IF(AND($F165&gt;=AM$5,$F165&lt;=AM$6),IF(AND($G165&gt;=AM$5,$G165&lt;=AM$6),5,IF($L165=1,2,1)),IF(AND($G165&gt;=AM$5,$G165&lt;=AM$6),IF($M165&gt;0,4,3),0)),IF(AND($D165&lt;=AM$6,$E165&gt;=AM$5),60,0)))</f>
        <v/>
      </c>
      <c r="AN165" s="80" t="str">
        <f>IF(OR($A165="",NOT(ISNUMBER($G165))),"",IF(AND($F165&lt;=AN$6,$G165&gt;=AN$5),IF(AN$5&gt;$N165,5,$K165)*10+IF(AND($F165&gt;=AN$5,$F165&lt;=AN$6),IF(AND($G165&gt;=AN$5,$G165&lt;=AN$6),5,IF($L165=1,2,1)),IF(AND($G165&gt;=AN$5,$G165&lt;=AN$6),IF($M165&gt;0,4,3),0)),IF(AND($D165&lt;=AN$6,$E165&gt;=AN$5),60,0)))</f>
        <v/>
      </c>
      <c r="AO165" s="80" t="str">
        <f>IF(OR($A165="",NOT(ISNUMBER($G165))),"",IF(AND($F165&lt;=AO$6,$G165&gt;=AO$5),IF(AO$5&gt;$N165,5,$K165)*10+IF(AND($F165&gt;=AO$5,$F165&lt;=AO$6),IF(AND($G165&gt;=AO$5,$G165&lt;=AO$6),5,IF($L165=1,2,1)),IF(AND($G165&gt;=AO$5,$G165&lt;=AO$6),IF($M165&gt;0,4,3),0)),IF(AND($D165&lt;=AO$6,$E165&gt;=AO$5),60,0)))</f>
        <v/>
      </c>
      <c r="AP165" s="80" t="str">
        <f>IF(OR($A165="",NOT(ISNUMBER($G165))),"",IF(AND($F165&lt;=AP$6,$G165&gt;=AP$5),IF(AP$5&gt;$N165,5,$K165)*10+IF(AND($F165&gt;=AP$5,$F165&lt;=AP$6),IF(AND($G165&gt;=AP$5,$G165&lt;=AP$6),5,IF($L165=1,2,1)),IF(AND($G165&gt;=AP$5,$G165&lt;=AP$6),IF($M165&gt;0,4,3),0)),IF(AND($D165&lt;=AP$6,$E165&gt;=AP$5),60,0)))</f>
        <v/>
      </c>
      <c r="AQ165" s="80" t="str">
        <f>IF(OR($A165="",NOT(ISNUMBER($G165))),"",IF(AND($F165&lt;=AQ$6,$G165&gt;=AQ$5),IF(AQ$5&gt;$N165,5,$K165)*10+IF(AND($F165&gt;=AQ$5,$F165&lt;=AQ$6),IF(AND($G165&gt;=AQ$5,$G165&lt;=AQ$6),5,IF($L165=1,2,1)),IF(AND($G165&gt;=AQ$5,$G165&lt;=AQ$6),IF($M165&gt;0,4,3),0)),IF(AND($D165&lt;=AQ$6,$E165&gt;=AQ$5),60,0)))</f>
        <v/>
      </c>
      <c r="AR165" s="80" t="str">
        <f>IF(OR($A165="",NOT(ISNUMBER($G165))),"",IF(AND($F165&lt;=AR$6,$G165&gt;=AR$5),IF(AR$5&gt;$N165,5,$K165)*10+IF(AND($F165&gt;=AR$5,$F165&lt;=AR$6),IF(AND($G165&gt;=AR$5,$G165&lt;=AR$6),5,IF($L165=1,2,1)),IF(AND($G165&gt;=AR$5,$G165&lt;=AR$6),IF($M165&gt;0,4,3),0)),IF(AND($D165&lt;=AR$6,$E165&gt;=AR$5),60,0)))</f>
        <v/>
      </c>
      <c r="AS165" s="80" t="str">
        <f>IF(OR($A165="",NOT(ISNUMBER($G165))),"",IF(AND($F165&lt;=AS$6,$G165&gt;=AS$5),IF(AS$5&gt;$N165,5,$K165)*10+IF(AND($F165&gt;=AS$5,$F165&lt;=AS$6),IF(AND($G165&gt;=AS$5,$G165&lt;=AS$6),5,IF($L165=1,2,1)),IF(AND($G165&gt;=AS$5,$G165&lt;=AS$6),IF($M165&gt;0,4,3),0)),IF(AND($D165&lt;=AS$6,$E165&gt;=AS$5),60,0)))</f>
        <v/>
      </c>
      <c r="AT165" s="80" t="str">
        <f>IF(OR($A165="",NOT(ISNUMBER($G165))),"",IF(AND($F165&lt;=AT$6,$G165&gt;=AT$5),IF(AT$5&gt;$N165,5,$K165)*10+IF(AND($F165&gt;=AT$5,$F165&lt;=AT$6),IF(AND($G165&gt;=AT$5,$G165&lt;=AT$6),5,IF($L165=1,2,1)),IF(AND($G165&gt;=AT$5,$G165&lt;=AT$6),IF($M165&gt;0,4,3),0)),IF(AND($D165&lt;=AT$6,$E165&gt;=AT$5),60,0)))</f>
        <v/>
      </c>
      <c r="AU165" s="80" t="str">
        <f>IF(OR($A165="",NOT(ISNUMBER($G165))),"",IF(AND($F165&lt;=AU$6,$G165&gt;=AU$5),IF(AU$5&gt;$N165,5,$K165)*10+IF(AND($F165&gt;=AU$5,$F165&lt;=AU$6),IF(AND($G165&gt;=AU$5,$G165&lt;=AU$6),5,IF($L165=1,2,1)),IF(AND($G165&gt;=AU$5,$G165&lt;=AU$6),IF($M165&gt;0,4,3),0)),IF(AND($D165&lt;=AU$6,$E165&gt;=AU$5),60,0)))</f>
        <v/>
      </c>
      <c r="AV165" s="80" t="str">
        <f>IF(OR($A165="",NOT(ISNUMBER($G165))),"",IF(AND($F165&lt;=AV$6,$G165&gt;=AV$5),IF(AV$5&gt;$N165,5,$K165)*10+IF(AND($F165&gt;=AV$5,$F165&lt;=AV$6),IF(AND($G165&gt;=AV$5,$G165&lt;=AV$6),5,IF($L165=1,2,1)),IF(AND($G165&gt;=AV$5,$G165&lt;=AV$6),IF($M165&gt;0,4,3),0)),IF(AND($D165&lt;=AV$6,$E165&gt;=AV$5),60,0)))</f>
        <v/>
      </c>
      <c r="AW165" s="80" t="str">
        <f>IF(OR($A165="",NOT(ISNUMBER($G165))),"",IF(AND($F165&lt;=AW$6,$G165&gt;=AW$5),IF(AW$5&gt;$N165,5,$K165)*10+IF(AND($F165&gt;=AW$5,$F165&lt;=AW$6),IF(AND($G165&gt;=AW$5,$G165&lt;=AW$6),5,IF($L165=1,2,1)),IF(AND($G165&gt;=AW$5,$G165&lt;=AW$6),IF($M165&gt;0,4,3),0)),IF(AND($D165&lt;=AW$6,$E165&gt;=AW$5),60,0)))</f>
        <v/>
      </c>
      <c r="AX165" s="80" t="str">
        <f>IF(OR($A165="",NOT(ISNUMBER($G165))),"",IF(AND($F165&lt;=AX$6,$G165&gt;=AX$5),IF(AX$5&gt;$N165,5,$K165)*10+IF(AND($F165&gt;=AX$5,$F165&lt;=AX$6),IF(AND($G165&gt;=AX$5,$G165&lt;=AX$6),5,IF($L165=1,2,1)),IF(AND($G165&gt;=AX$5,$G165&lt;=AX$6),IF($M165&gt;0,4,3),0)),IF(AND($D165&lt;=AX$6,$E165&gt;=AX$5),60,0)))</f>
        <v/>
      </c>
      <c r="AY165" s="80" t="str">
        <f>IF(OR($A165="",NOT(ISNUMBER($G165))),"",IF(AND($F165&lt;=AY$6,$G165&gt;=AY$5),IF(AY$5&gt;$N165,5,$K165)*10+IF(AND($F165&gt;=AY$5,$F165&lt;=AY$6),IF(AND($G165&gt;=AY$5,$G165&lt;=AY$6),5,IF($L165=1,2,1)),IF(AND($G165&gt;=AY$5,$G165&lt;=AY$6),IF($M165&gt;0,4,3),0)),IF(AND($D165&lt;=AY$6,$E165&gt;=AY$5),60,0)))</f>
        <v/>
      </c>
      <c r="AZ165" s="80" t="str">
        <f>IF(OR($A165="",NOT(ISNUMBER($G165))),"",IF(AND($F165&lt;=AZ$6,$G165&gt;=AZ$5),IF(AZ$5&gt;$N165,5,$K165)*10+IF(AND($F165&gt;=AZ$5,$F165&lt;=AZ$6),IF(AND($G165&gt;=AZ$5,$G165&lt;=AZ$6),5,IF($L165=1,2,1)),IF(AND($G165&gt;=AZ$5,$G165&lt;=AZ$6),IF($M165&gt;0,4,3),0)),IF(AND($D165&lt;=AZ$6,$E165&gt;=AZ$5),60,0)))</f>
        <v/>
      </c>
      <c r="BA165" s="80" t="str">
        <f>IF(OR($A165="",NOT(ISNUMBER($G165))),"",IF(AND($F165&lt;=BA$6,$G165&gt;=BA$5),IF(BA$5&gt;$N165,5,$K165)*10+IF(AND($F165&gt;=BA$5,$F165&lt;=BA$6),IF(AND($G165&gt;=BA$5,$G165&lt;=BA$6),5,IF($L165=1,2,1)),IF(AND($G165&gt;=BA$5,$G165&lt;=BA$6),IF($M165&gt;0,4,3),0)),IF(AND($D165&lt;=BA$6,$E165&gt;=BA$5),60,0)))</f>
        <v/>
      </c>
      <c r="BB165" s="80" t="str">
        <f>IF(OR($A165="",NOT(ISNUMBER($G165))),"",IF(AND($F165&lt;=BB$6,$G165&gt;=BB$5),IF(BB$5&gt;$N165,5,$K165)*10+IF(AND($F165&gt;=BB$5,$F165&lt;=BB$6),IF(AND($G165&gt;=BB$5,$G165&lt;=BB$6),5,IF($L165=1,2,1)),IF(AND($G165&gt;=BB$5,$G165&lt;=BB$6),IF($M165&gt;0,4,3),0)),IF(AND($D165&lt;=BB$6,$E165&gt;=BB$5),60,0)))</f>
        <v/>
      </c>
      <c r="BC165" s="80" t="str">
        <f>IF(OR($A165="",NOT(ISNUMBER($G165))),"",IF(AND($F165&lt;=BC$6,$G165&gt;=BC$5),IF(BC$5&gt;$N165,5,$K165)*10+IF(AND($F165&gt;=BC$5,$F165&lt;=BC$6),IF(AND($G165&gt;=BC$5,$G165&lt;=BC$6),5,IF($L165=1,2,1)),IF(AND($G165&gt;=BC$5,$G165&lt;=BC$6),IF($M165&gt;0,4,3),0)),IF(AND($D165&lt;=BC$6,$E165&gt;=BC$5),60,0)))</f>
        <v/>
      </c>
      <c r="BD165" s="80" t="str">
        <f>IF(OR($A165="",NOT(ISNUMBER($G165))),"",IF(AND($F165&lt;=BD$6,$G165&gt;=BD$5),IF(BD$5&gt;$N165,5,$K165)*10+IF(AND($F165&gt;=BD$5,$F165&lt;=BD$6),IF(AND($G165&gt;=BD$5,$G165&lt;=BD$6),5,IF($L165=1,2,1)),IF(AND($G165&gt;=BD$5,$G165&lt;=BD$6),IF($M165&gt;0,4,3),0)),IF(AND($D165&lt;=BD$6,$E165&gt;=BD$5),60,0)))</f>
        <v/>
      </c>
      <c r="BE165" s="80" t="str">
        <f>IF(OR($A165="",NOT(ISNUMBER($G165))),"",IF(AND($F165&lt;=BE$6,$G165&gt;=BE$5),IF(BE$5&gt;$N165,5,$K165)*10+IF(AND($F165&gt;=BE$5,$F165&lt;=BE$6),IF(AND($G165&gt;=BE$5,$G165&lt;=BE$6),5,IF($L165=1,2,1)),IF(AND($G165&gt;=BE$5,$G165&lt;=BE$6),IF($M165&gt;0,4,3),0)),IF(AND($D165&lt;=BE$6,$E165&gt;=BE$5),60,0)))</f>
        <v/>
      </c>
      <c r="BF165" s="80" t="str">
        <f>IF(OR($A165="",NOT(ISNUMBER($G165))),"",IF(AND($F165&lt;=BF$6,$G165&gt;=BF$5),IF(BF$5&gt;$N165,5,$K165)*10+IF(AND($F165&gt;=BF$5,$F165&lt;=BF$6),IF(AND($G165&gt;=BF$5,$G165&lt;=BF$6),5,IF($L165=1,2,1)),IF(AND($G165&gt;=BF$5,$G165&lt;=BF$6),IF($M165&gt;0,4,3),0)),IF(AND($D165&lt;=BF$6,$E165&gt;=BF$5),60,0)))</f>
        <v/>
      </c>
      <c r="BG165" s="80" t="str">
        <f>IF(OR($A165="",NOT(ISNUMBER($G165))),"",IF(AND($F165&lt;=BG$6,$G165&gt;=BG$5),IF(BG$5&gt;$N165,5,$K165)*10+IF(AND($F165&gt;=BG$5,$F165&lt;=BG$6),IF(AND($G165&gt;=BG$5,$G165&lt;=BG$6),5,IF($L165=1,2,1)),IF(AND($G165&gt;=BG$5,$G165&lt;=BG$6),IF($M165&gt;0,4,3),0)),IF(AND($D165&lt;=BG$6,$E165&gt;=BG$5),60,0)))</f>
        <v/>
      </c>
      <c r="BH165" s="80" t="str">
        <f>IF(OR($A165="",NOT(ISNUMBER($G165))),"",IF(AND($F165&lt;=BH$6,$G165&gt;=BH$5),IF(BH$5&gt;$N165,5,$K165)*10+IF(AND($F165&gt;=BH$5,$F165&lt;=BH$6),IF(AND($G165&gt;=BH$5,$G165&lt;=BH$6),5,IF($L165=1,2,1)),IF(AND($G165&gt;=BH$5,$G165&lt;=BH$6),IF($M165&gt;0,4,3),0)),IF(AND($D165&lt;=BH$6,$E165&gt;=BH$5),60,0)))</f>
        <v/>
      </c>
      <c r="BI165" s="80" t="str">
        <f>IF(OR($A165="",NOT(ISNUMBER($G165))),"",IF(AND($F165&lt;=BI$6,$G165&gt;=BI$5),IF(BI$5&gt;$N165,5,$K165)*10+IF(AND($F165&gt;=BI$5,$F165&lt;=BI$6),IF(AND($G165&gt;=BI$5,$G165&lt;=BI$6),5,IF($L165=1,2,1)),IF(AND($G165&gt;=BI$5,$G165&lt;=BI$6),IF($M165&gt;0,4,3),0)),IF(AND($D165&lt;=BI$6,$E165&gt;=BI$5),60,0)))</f>
        <v/>
      </c>
      <c r="BJ165" s="80" t="str">
        <f>IF(OR($A165="",NOT(ISNUMBER($G165))),"",IF(AND($F165&lt;=BJ$6,$G165&gt;=BJ$5),IF(BJ$5&gt;$N165,5,$K165)*10+IF(AND($F165&gt;=BJ$5,$F165&lt;=BJ$6),IF(AND($G165&gt;=BJ$5,$G165&lt;=BJ$6),5,IF($L165=1,2,1)),IF(AND($G165&gt;=BJ$5,$G165&lt;=BJ$6),IF($M165&gt;0,4,3),0)),IF(AND($D165&lt;=BJ$6,$E165&gt;=BJ$5),60,0)))</f>
        <v/>
      </c>
      <c r="BK165" s="80" t="str">
        <f>IF(OR($A165="",NOT(ISNUMBER($G165))),"",IF(AND($F165&lt;=BK$6,$G165&gt;=BK$5),IF(BK$5&gt;$N165,5,$K165)*10+IF(AND($F165&gt;=BK$5,$F165&lt;=BK$6),IF(AND($G165&gt;=BK$5,$G165&lt;=BK$6),5,IF($L165=1,2,1)),IF(AND($G165&gt;=BK$5,$G165&lt;=BK$6),IF($M165&gt;0,4,3),0)),IF(AND($D165&lt;=BK$6,$E165&gt;=BK$5),60,0)))</f>
        <v/>
      </c>
      <c r="BL165" s="80" t="str">
        <f>IF(OR($A165="",NOT(ISNUMBER($G165))),"",IF(AND($F165&lt;=BL$6,$G165&gt;=BL$5),IF(BL$5&gt;$N165,5,$K165)*10+IF(AND($F165&gt;=BL$5,$F165&lt;=BL$6),IF(AND($G165&gt;=BL$5,$G165&lt;=BL$6),5,IF($L165=1,2,1)),IF(AND($G165&gt;=BL$5,$G165&lt;=BL$6),IF($M165&gt;0,4,3),0)),IF(AND($D165&lt;=BL$6,$E165&gt;=BL$5),60,0)))</f>
        <v/>
      </c>
      <c r="BM165" s="80" t="str">
        <f>IF(OR($A165="",NOT(ISNUMBER($G165))),"",IF(AND($F165&lt;=BM$6,$G165&gt;=BM$5),IF(BM$5&gt;$N165,5,$K165)*10+IF(AND($F165&gt;=BM$5,$F165&lt;=BM$6),IF(AND($G165&gt;=BM$5,$G165&lt;=BM$6),5,IF($L165=1,2,1)),IF(AND($G165&gt;=BM$5,$G165&lt;=BM$6),IF($M165&gt;0,4,3),0)),IF(AND($D165&lt;=BM$6,$E165&gt;=BM$5),60,0)))</f>
        <v/>
      </c>
      <c r="BN165" s="80" t="str">
        <f>IF(OR($A165="",NOT(ISNUMBER($G165))),"",IF(AND($F165&lt;=BN$6,$G165&gt;=BN$5),IF(BN$5&gt;$N165,5,$K165)*10+IF(AND($F165&gt;=BN$5,$F165&lt;=BN$6),IF(AND($G165&gt;=BN$5,$G165&lt;=BN$6),5,IF($L165=1,2,1)),IF(AND($G165&gt;=BN$5,$G165&lt;=BN$6),IF($M165&gt;0,4,3),0)),IF(AND($D165&lt;=BN$6,$E165&gt;=BN$5),60,0)))</f>
        <v/>
      </c>
      <c r="BO165" s="80" t="str">
        <f>IF(OR($A165="",NOT(ISNUMBER($G165))),"",IF(AND($F165&lt;=BO$6,$G165&gt;=BO$5),IF(BO$5&gt;$N165,5,$K165)*10+IF(AND($F165&gt;=BO$5,$F165&lt;=BO$6),IF(AND($G165&gt;=BO$5,$G165&lt;=BO$6),5,IF($L165=1,2,1)),IF(AND($G165&gt;=BO$5,$G165&lt;=BO$6),IF($M165&gt;0,4,3),0)),IF(AND($D165&lt;=BO$6,$E165&gt;=BO$5),60,0)))</f>
        <v/>
      </c>
      <c r="BP165" s="80" t="str">
        <f>IF(OR($A165="",NOT(ISNUMBER($G165))),"",IF(AND($F165&lt;=BP$6,$G165&gt;=BP$5),IF(BP$5&gt;$N165,5,$K165)*10+IF(AND($F165&gt;=BP$5,$F165&lt;=BP$6),IF(AND($G165&gt;=BP$5,$G165&lt;=BP$6),5,IF($L165=1,2,1)),IF(AND($G165&gt;=BP$5,$G165&lt;=BP$6),IF($M165&gt;0,4,3),0)),IF(AND($D165&lt;=BP$6,$E165&gt;=BP$5),60,0)))</f>
        <v/>
      </c>
      <c r="BQ165" s="80" t="str">
        <f>IF(OR($A165="",NOT(ISNUMBER($G165))),"",IF(AND($F165&lt;=BQ$6,$G165&gt;=BQ$5),IF(BQ$5&gt;$N165,5,$K165)*10+IF(AND($F165&gt;=BQ$5,$F165&lt;=BQ$6),IF(AND($G165&gt;=BQ$5,$G165&lt;=BQ$6),5,IF($L165=1,2,1)),IF(AND($G165&gt;=BQ$5,$G165&lt;=BQ$6),IF($M165&gt;0,4,3),0)),IF(AND($D165&lt;=BQ$6,$E165&gt;=BQ$5),60,0)))</f>
        <v/>
      </c>
      <c r="BR165" s="80" t="str">
        <f>IF(OR($A165="",NOT(ISNUMBER($G165))),"",IF(AND($F165&lt;=BR$6,$G165&gt;=BR$5),IF(BR$5&gt;$N165,5,$K165)*10+IF(AND($F165&gt;=BR$5,$F165&lt;=BR$6),IF(AND($G165&gt;=BR$5,$G165&lt;=BR$6),5,IF($L165=1,2,1)),IF(AND($G165&gt;=BR$5,$G165&lt;=BR$6),IF($M165&gt;0,4,3),0)),IF(AND($D165&lt;=BR$6,$E165&gt;=BR$5),60,0)))</f>
        <v/>
      </c>
      <c r="BS165" s="80" t="str">
        <f>IF(OR($A165="",NOT(ISNUMBER($G165))),"",IF(AND($F165&lt;=BS$6,$G165&gt;=BS$5),IF(BS$5&gt;$N165,5,$K165)*10+IF(AND($F165&gt;=BS$5,$F165&lt;=BS$6),IF(AND($G165&gt;=BS$5,$G165&lt;=BS$6),5,IF($L165=1,2,1)),IF(AND($G165&gt;=BS$5,$G165&lt;=BS$6),IF($M165&gt;0,4,3),0)),IF(AND($D165&lt;=BS$6,$E165&gt;=BS$5),60,0)))</f>
        <v/>
      </c>
      <c r="BT165" s="80" t="str">
        <f>IF(OR($A165="",NOT(ISNUMBER($G165))),"",IF(AND($F165&lt;=BT$6,$G165&gt;=BT$5),IF(BT$5&gt;$N165,5,$K165)*10+IF(AND($F165&gt;=BT$5,$F165&lt;=BT$6),IF(AND($G165&gt;=BT$5,$G165&lt;=BT$6),5,IF($L165=1,2,1)),IF(AND($G165&gt;=BT$5,$G165&lt;=BT$6),IF($M165&gt;0,4,3),0)),IF(AND($D165&lt;=BT$6,$E165&gt;=BT$5),60,0)))</f>
        <v/>
      </c>
      <c r="BU165" s="80" t="str">
        <f>IF(OR($A165="",NOT(ISNUMBER($G165))),"",IF(AND($F165&lt;=BU$6,$G165&gt;=BU$5),IF(BU$5&gt;$N165,5,$K165)*10+IF(AND($F165&gt;=BU$5,$F165&lt;=BU$6),IF(AND($G165&gt;=BU$5,$G165&lt;=BU$6),5,IF($L165=1,2,1)),IF(AND($G165&gt;=BU$5,$G165&lt;=BU$6),IF($M165&gt;0,4,3),0)),IF(AND($D165&lt;=BU$6,$E165&gt;=BU$5),60,0)))</f>
        <v/>
      </c>
      <c r="BV165" s="80" t="str">
        <f>IF(OR($A165="",NOT(ISNUMBER($G165))),"",IF(AND($F165&lt;=BV$6,$G165&gt;=BV$5),IF(BV$5&gt;$N165,5,$K165)*10+IF(AND($F165&gt;=BV$5,$F165&lt;=BV$6),IF(AND($G165&gt;=BV$5,$G165&lt;=BV$6),5,IF($L165=1,2,1)),IF(AND($G165&gt;=BV$5,$G165&lt;=BV$6),IF($M165&gt;0,4,3),0)),IF(AND($D165&lt;=BV$6,$E165&gt;=BV$5),60,0)))</f>
        <v/>
      </c>
      <c r="BW165" s="80" t="str">
        <f>IF(OR($A165="",NOT(ISNUMBER($G165))),"",IF(AND($F165&lt;=BW$6,$G165&gt;=BW$5),IF(BW$5&gt;$N165,5,$K165)*10+IF(AND($F165&gt;=BW$5,$F165&lt;=BW$6),IF(AND($G165&gt;=BW$5,$G165&lt;=BW$6),5,IF($L165=1,2,1)),IF(AND($G165&gt;=BW$5,$G165&lt;=BW$6),IF($M165&gt;0,4,3),0)),IF(AND($D165&lt;=BW$6,$E165&gt;=BW$5),60,0)))</f>
        <v/>
      </c>
      <c r="BX165" s="80" t="str">
        <f>IF(OR($A165="",NOT(ISNUMBER($G165))),"",IF(AND($F165&lt;=BX$6,$G165&gt;=BX$5),IF(BX$5&gt;$N165,5,$K165)*10+IF(AND($F165&gt;=BX$5,$F165&lt;=BX$6),IF(AND($G165&gt;=BX$5,$G165&lt;=BX$6),5,IF($L165=1,2,1)),IF(AND($G165&gt;=BX$5,$G165&lt;=BX$6),IF($M165&gt;0,4,3),0)),IF(AND($D165&lt;=BX$6,$E165&gt;=BX$5),60,0)))</f>
        <v/>
      </c>
      <c r="BY165" s="80" t="str">
        <f>IF(OR($A165="",NOT(ISNUMBER($G165))),"",IF(AND($F165&lt;=BY$6,$G165&gt;=BY$5),IF(BY$5&gt;$N165,5,$K165)*10+IF(AND($F165&gt;=BY$5,$F165&lt;=BY$6),IF(AND($G165&gt;=BY$5,$G165&lt;=BY$6),5,IF($L165=1,2,1)),IF(AND($G165&gt;=BY$5,$G165&lt;=BY$6),IF($M165&gt;0,4,3),0)),IF(AND($D165&lt;=BY$6,$E165&gt;=BY$5),60,0)))</f>
        <v/>
      </c>
      <c r="BZ165" s="80" t="str">
        <f>IF(OR($A165="",NOT(ISNUMBER($G165))),"",IF(AND($F165&lt;=BZ$6,$G165&gt;=BZ$5),IF(BZ$5&gt;$N165,5,$K165)*10+IF(AND($F165&gt;=BZ$5,$F165&lt;=BZ$6),IF(AND($G165&gt;=BZ$5,$G165&lt;=BZ$6),5,IF($L165=1,2,1)),IF(AND($G165&gt;=BZ$5,$G165&lt;=BZ$6),IF($M165&gt;0,4,3),0)),IF(AND($D165&lt;=BZ$6,$E165&gt;=BZ$5),60,0)))</f>
        <v/>
      </c>
      <c r="CA165" s="80" t="str">
        <f>IF(OR($A165="",NOT(ISNUMBER($G165))),"",IF(AND($F165&lt;=CA$6,$G165&gt;=CA$5),IF(CA$5&gt;$N165,5,$K165)*10+IF(AND($F165&gt;=CA$5,$F165&lt;=CA$6),IF(AND($G165&gt;=CA$5,$G165&lt;=CA$6),5,IF($L165=1,2,1)),IF(AND($G165&gt;=CA$5,$G165&lt;=CA$6),IF($M165&gt;0,4,3),0)),IF(AND($D165&lt;=CA$6,$E165&gt;=CA$5),60,0)))</f>
        <v/>
      </c>
      <c r="CB165" s="80" t="str">
        <f>IF(OR($A165="",NOT(ISNUMBER($G165))),"",IF(AND($F165&lt;=CB$6,$G165&gt;=CB$5),IF(CB$5&gt;$N165,5,$K165)*10+IF(AND($F165&gt;=CB$5,$F165&lt;=CB$6),IF(AND($G165&gt;=CB$5,$G165&lt;=CB$6),5,IF($L165=1,2,1)),IF(AND($G165&gt;=CB$5,$G165&lt;=CB$6),IF($M165&gt;0,4,3),0)),IF(AND($D165&lt;=CB$6,$E165&gt;=CB$5),60,0)))</f>
        <v/>
      </c>
      <c r="CC165" s="80" t="str">
        <f>IF(OR($A165="",NOT(ISNUMBER($G165))),"",IF(AND($F165&lt;=CC$6,$G165&gt;=CC$5),IF(CC$5&gt;$N165,5,$K165)*10+IF(AND($F165&gt;=CC$5,$F165&lt;=CC$6),IF(AND($G165&gt;=CC$5,$G165&lt;=CC$6),5,IF($L165=1,2,1)),IF(AND($G165&gt;=CC$5,$G165&lt;=CC$6),IF($M165&gt;0,4,3),0)),IF(AND($D165&lt;=CC$6,$E165&gt;=CC$5),60,0)))</f>
        <v/>
      </c>
      <c r="CD165" s="80" t="str">
        <f>IF(OR($A165="",NOT(ISNUMBER($G165))),"",IF(AND($F165&lt;=CD$6,$G165&gt;=CD$5),IF(CD$5&gt;$N165,5,$K165)*10+IF(AND($F165&gt;=CD$5,$F165&lt;=CD$6),IF(AND($G165&gt;=CD$5,$G165&lt;=CD$6),5,IF($L165=1,2,1)),IF(AND($G165&gt;=CD$5,$G165&lt;=CD$6),IF($M165&gt;0,4,3),0)),IF(AND($D165&lt;=CD$6,$E165&gt;=CD$5),60,0)))</f>
        <v/>
      </c>
      <c r="CE165" s="80" t="str">
        <f>IF(OR($A165="",NOT(ISNUMBER($G165))),"",IF(AND($F165&lt;=CE$6,$G165&gt;=CE$5),IF(CE$5&gt;$N165,5,$K165)*10+IF(AND($F165&gt;=CE$5,$F165&lt;=CE$6),IF(AND($G165&gt;=CE$5,$G165&lt;=CE$6),5,IF($L165=1,2,1)),IF(AND($G165&gt;=CE$5,$G165&lt;=CE$6),IF($M165&gt;0,4,3),0)),IF(AND($D165&lt;=CE$6,$E165&gt;=CE$5),60,0)))</f>
        <v/>
      </c>
      <c r="CF165" s="80" t="str">
        <f>IF(OR($A165="",NOT(ISNUMBER($G165))),"",IF(AND($F165&lt;=CF$6,$G165&gt;=CF$5),IF(CF$5&gt;$N165,5,$K165)*10+IF(AND($F165&gt;=CF$5,$F165&lt;=CF$6),IF(AND($G165&gt;=CF$5,$G165&lt;=CF$6),5,IF($L165=1,2,1)),IF(AND($G165&gt;=CF$5,$G165&lt;=CF$6),IF($M165&gt;0,4,3),0)),IF(AND($D165&lt;=CF$6,$E165&gt;=CF$5),60,0)))</f>
        <v/>
      </c>
      <c r="CG165" s="80" t="str">
        <f>IF(OR($A165="",NOT(ISNUMBER($G165))),"",IF(AND($F165&lt;=CG$6,$G165&gt;=CG$5),IF(CG$5&gt;$N165,5,$K165)*10+IF(AND($F165&gt;=CG$5,$F165&lt;=CG$6),IF(AND($G165&gt;=CG$5,$G165&lt;=CG$6),5,IF($L165=1,2,1)),IF(AND($G165&gt;=CG$5,$G165&lt;=CG$6),IF($M165&gt;0,4,3),0)),IF(AND($D165&lt;=CG$6,$E165&gt;=CG$5),60,0)))</f>
        <v/>
      </c>
      <c r="CH165" s="80" t="str">
        <f>IF(OR($A165="",NOT(ISNUMBER($G165))),"",IF(AND($F165&lt;=CH$6,$G165&gt;=CH$5),IF(CH$5&gt;$N165,5,$K165)*10+IF(AND($F165&gt;=CH$5,$F165&lt;=CH$6),IF(AND($G165&gt;=CH$5,$G165&lt;=CH$6),5,IF($L165=1,2,1)),IF(AND($G165&gt;=CH$5,$G165&lt;=CH$6),IF($M165&gt;0,4,3),0)),IF(AND($D165&lt;=CH$6,$E165&gt;=CH$5),60,0)))</f>
        <v/>
      </c>
      <c r="CI165" s="80" t="str">
        <f>IF(OR($A165="",NOT(ISNUMBER($G165))),"",IF(AND($F165&lt;=CI$6,$G165&gt;=CI$5),IF(CI$5&gt;$N165,5,$K165)*10+IF(AND($F165&gt;=CI$5,$F165&lt;=CI$6),IF(AND($G165&gt;=CI$5,$G165&lt;=CI$6),5,IF($L165=1,2,1)),IF(AND($G165&gt;=CI$5,$G165&lt;=CI$6),IF($M165&gt;0,4,3),0)),IF(AND($D165&lt;=CI$6,$E165&gt;=CI$5),60,0)))</f>
        <v/>
      </c>
      <c r="CJ165" s="80" t="str">
        <f>IF(OR($A165="",NOT(ISNUMBER($G165))),"",IF(AND($F165&lt;=CJ$6,$G165&gt;=CJ$5),IF(CJ$5&gt;$N165,5,$K165)*10+IF(AND($F165&gt;=CJ$5,$F165&lt;=CJ$6),IF(AND($G165&gt;=CJ$5,$G165&lt;=CJ$6),5,IF($L165=1,2,1)),IF(AND($G165&gt;=CJ$5,$G165&lt;=CJ$6),IF($M165&gt;0,4,3),0)),IF(AND($D165&lt;=CJ$6,$E165&gt;=CJ$5),60,0)))</f>
        <v/>
      </c>
      <c r="CK165" s="80" t="str">
        <f>IF(OR($A165="",NOT(ISNUMBER($G165))),"",IF(AND($F165&lt;=CK$6,$G165&gt;=CK$5),IF(CK$5&gt;$N165,5,$K165)*10+IF(AND($F165&gt;=CK$5,$F165&lt;=CK$6),IF(AND($G165&gt;=CK$5,$G165&lt;=CK$6),5,IF($L165=1,2,1)),IF(AND($G165&gt;=CK$5,$G165&lt;=CK$6),IF($M165&gt;0,4,3),0)),IF(AND($D165&lt;=CK$6,$E165&gt;=CK$5),60,0)))</f>
        <v/>
      </c>
      <c r="CL165" s="80" t="str">
        <f>IF(OR($A165="",NOT(ISNUMBER($G165))),"",IF(AND($F165&lt;=CL$6,$G165&gt;=CL$5),IF(CL$5&gt;$N165,5,$K165)*10+IF(AND($F165&gt;=CL$5,$F165&lt;=CL$6),IF(AND($G165&gt;=CL$5,$G165&lt;=CL$6),5,IF($L165=1,2,1)),IF(AND($G165&gt;=CL$5,$G165&lt;=CL$6),IF($M165&gt;0,4,3),0)),IF(AND($D165&lt;=CL$6,$E165&gt;=CL$5),60,0)))</f>
        <v/>
      </c>
      <c r="CM165" s="80" t="str">
        <f>IF(OR($A165="",NOT(ISNUMBER($G165))),"",IF(AND($F165&lt;=CM$6,$G165&gt;=CM$5),IF(CM$5&gt;$N165,5,$K165)*10+IF(AND($F165&gt;=CM$5,$F165&lt;=CM$6),IF(AND($G165&gt;=CM$5,$G165&lt;=CM$6),5,IF($L165=1,2,1)),IF(AND($G165&gt;=CM$5,$G165&lt;=CM$6),IF($M165&gt;0,4,3),0)),IF(AND($D165&lt;=CM$6,$E165&gt;=CM$5),60,0)))</f>
        <v/>
      </c>
      <c r="CN165" s="80" t="str">
        <f>IF(OR($A165="",NOT(ISNUMBER($G165))),"",IF(AND($F165&lt;=CN$6,$G165&gt;=CN$5),IF(CN$5&gt;$N165,5,$K165)*10+IF(AND($F165&gt;=CN$5,$F165&lt;=CN$6),IF(AND($G165&gt;=CN$5,$G165&lt;=CN$6),5,IF($L165=1,2,1)),IF(AND($G165&gt;=CN$5,$G165&lt;=CN$6),IF($M165&gt;0,4,3),0)),IF(AND($D165&lt;=CN$6,$E165&gt;=CN$5),60,0)))</f>
        <v/>
      </c>
      <c r="CO165" s="80" t="str">
        <f>IF(OR($A165="",NOT(ISNUMBER($G165))),"",IF(AND($F165&lt;=CO$6,$G165&gt;=CO$5),IF(CO$5&gt;$N165,5,$K165)*10+IF(AND($F165&gt;=CO$5,$F165&lt;=CO$6),IF(AND($G165&gt;=CO$5,$G165&lt;=CO$6),5,IF($L165=1,2,1)),IF(AND($G165&gt;=CO$5,$G165&lt;=CO$6),IF($M165&gt;0,4,3),0)),IF(AND($D165&lt;=CO$6,$E165&gt;=CO$5),60,0)))</f>
        <v/>
      </c>
      <c r="CP165" s="80" t="str">
        <f>IF(OR($A165="",NOT(ISNUMBER($G165))),"",IF(AND($F165&lt;=CP$6,$G165&gt;=CP$5),IF(CP$5&gt;$N165,5,$K165)*10+IF(AND($F165&gt;=CP$5,$F165&lt;=CP$6),IF(AND($G165&gt;=CP$5,$G165&lt;=CP$6),5,IF($L165=1,2,1)),IF(AND($G165&gt;=CP$5,$G165&lt;=CP$6),IF($M165&gt;0,4,3),0)),IF(AND($D165&lt;=CP$6,$E165&gt;=CP$5),60,0)))</f>
        <v/>
      </c>
      <c r="CQ165" s="80" t="str">
        <f>IF(OR($A165="",NOT(ISNUMBER($G165))),"",IF(AND($F165&lt;=CQ$6,$G165&gt;=CQ$5),IF(CQ$5&gt;$N165,5,$K165)*10+IF(AND($F165&gt;=CQ$5,$F165&lt;=CQ$6),IF(AND($G165&gt;=CQ$5,$G165&lt;=CQ$6),5,IF($L165=1,2,1)),IF(AND($G165&gt;=CQ$5,$G165&lt;=CQ$6),IF($M165&gt;0,4,3),0)),IF(AND($D165&lt;=CQ$6,$E165&gt;=CQ$5),60,0)))</f>
        <v/>
      </c>
      <c r="CR165" s="80" t="str">
        <f>IF(OR($A165="",NOT(ISNUMBER($G165))),"",IF(AND($F165&lt;=CR$6,$G165&gt;=CR$5),IF(CR$5&gt;$N165,5,$K165)*10+IF(AND($F165&gt;=CR$5,$F165&lt;=CR$6),IF(AND($G165&gt;=CR$5,$G165&lt;=CR$6),5,IF($L165=1,2,1)),IF(AND($G165&gt;=CR$5,$G165&lt;=CR$6),IF($M165&gt;0,4,3),0)),IF(AND($D165&lt;=CR$6,$E165&gt;=CR$5),60,0)))</f>
        <v/>
      </c>
      <c r="CS165" s="80" t="str">
        <f>IF(OR($A165="",NOT(ISNUMBER($G165))),"",IF(AND($F165&lt;=CS$6,$G165&gt;=CS$5),IF(CS$5&gt;$N165,5,$K165)*10+IF(AND($F165&gt;=CS$5,$F165&lt;=CS$6),IF(AND($G165&gt;=CS$5,$G165&lt;=CS$6),5,IF($L165=1,2,1)),IF(AND($G165&gt;=CS$5,$G165&lt;=CS$6),IF($M165&gt;0,4,3),0)),IF(AND($D165&lt;=CS$6,$E165&gt;=CS$5),60,0)))</f>
        <v/>
      </c>
      <c r="CT165" s="80" t="str">
        <f>IF(OR($A165="",NOT(ISNUMBER($G165))),"",IF(AND($F165&lt;=CT$6,$G165&gt;=CT$5),IF(CT$5&gt;$N165,5,$K165)*10+IF(AND($F165&gt;=CT$5,$F165&lt;=CT$6),IF(AND($G165&gt;=CT$5,$G165&lt;=CT$6),5,IF($L165=1,2,1)),IF(AND($G165&gt;=CT$5,$G165&lt;=CT$6),IF($M165&gt;0,4,3),0)),IF(AND($D165&lt;=CT$6,$E165&gt;=CT$5),60,0)))</f>
        <v/>
      </c>
      <c r="CU165" s="80" t="str">
        <f>IF(OR($A165="",NOT(ISNUMBER($G165))),"",IF(AND($F165&lt;=CU$6,$G165&gt;=CU$5),IF(CU$5&gt;$N165,5,$K165)*10+IF(AND($F165&gt;=CU$5,$F165&lt;=CU$6),IF(AND($G165&gt;=CU$5,$G165&lt;=CU$6),5,IF($L165=1,2,1)),IF(AND($G165&gt;=CU$5,$G165&lt;=CU$6),IF($M165&gt;0,4,3),0)),IF(AND($D165&lt;=CU$6,$E165&gt;=CU$5),60,0)))</f>
        <v/>
      </c>
      <c r="CV165" s="80" t="str">
        <f>IF(OR($A165="",NOT(ISNUMBER($G165))),"",IF(AND($F165&lt;=CV$6,$G165&gt;=CV$5),IF(CV$5&gt;$N165,5,$K165)*10+IF(AND($F165&gt;=CV$5,$F165&lt;=CV$6),IF(AND($G165&gt;=CV$5,$G165&lt;=CV$6),5,IF($L165=1,2,1)),IF(AND($G165&gt;=CV$5,$G165&lt;=CV$6),IF($M165&gt;0,4,3),0)),IF(AND($D165&lt;=CV$6,$E165&gt;=CV$5),60,0)))</f>
        <v/>
      </c>
      <c r="CW165" s="80" t="str">
        <f>IF(OR($A165="",NOT(ISNUMBER($G165))),"",IF(AND($F165&lt;=CW$6,$G165&gt;=CW$5),IF(CW$5&gt;$N165,5,$K165)*10+IF(AND($F165&gt;=CW$5,$F165&lt;=CW$6),IF(AND($G165&gt;=CW$5,$G165&lt;=CW$6),5,IF($L165=1,2,1)),IF(AND($G165&gt;=CW$5,$G165&lt;=CW$6),IF($M165&gt;0,4,3),0)),IF(AND($D165&lt;=CW$6,$E165&gt;=CW$5),60,0)))</f>
        <v/>
      </c>
      <c r="CX165" s="80" t="str">
        <f>IF(OR($A165="",NOT(ISNUMBER($G165))),"",IF(AND($F165&lt;=CX$6,$G165&gt;=CX$5),IF(CX$5&gt;$N165,5,$K165)*10+IF(AND($F165&gt;=CX$5,$F165&lt;=CX$6),IF(AND($G165&gt;=CX$5,$G165&lt;=CX$6),5,IF($L165=1,2,1)),IF(AND($G165&gt;=CX$5,$G165&lt;=CX$6),IF($M165&gt;0,4,3),0)),IF(AND($D165&lt;=CX$6,$E165&gt;=CX$5),60,0)))</f>
        <v/>
      </c>
      <c r="CY165" s="80" t="str">
        <f>IF(OR($A165="",NOT(ISNUMBER($G165))),"",IF(AND($F165&lt;=CY$6,$G165&gt;=CY$5),IF(CY$5&gt;$N165,5,$K165)*10+IF(AND($F165&gt;=CY$5,$F165&lt;=CY$6),IF(AND($G165&gt;=CY$5,$G165&lt;=CY$6),5,IF($L165=1,2,1)),IF(AND($G165&gt;=CY$5,$G165&lt;=CY$6),IF($M165&gt;0,4,3),0)),IF(AND($D165&lt;=CY$6,$E165&gt;=CY$5),60,0)))</f>
        <v/>
      </c>
      <c r="CZ165" s="80" t="str">
        <f>IF(OR($A165="",NOT(ISNUMBER($G165))),"",IF(AND($F165&lt;=CZ$6,$G165&gt;=CZ$5),IF(CZ$5&gt;$N165,5,$K165)*10+IF(AND($F165&gt;=CZ$5,$F165&lt;=CZ$6),IF(AND($G165&gt;=CZ$5,$G165&lt;=CZ$6),5,IF($L165=1,2,1)),IF(AND($G165&gt;=CZ$5,$G165&lt;=CZ$6),IF($M165&gt;0,4,3),0)),IF(AND($D165&lt;=CZ$6,$E165&gt;=CZ$5),60,0)))</f>
        <v/>
      </c>
      <c r="DA165" s="80" t="str">
        <f>IF(OR($A165="",NOT(ISNUMBER($G165))),"",IF(AND($F165&lt;=DA$6,$G165&gt;=DA$5),IF(DA$5&gt;$N165,5,$K165)*10+IF(AND($F165&gt;=DA$5,$F165&lt;=DA$6),IF(AND($G165&gt;=DA$5,$G165&lt;=DA$6),5,IF($L165=1,2,1)),IF(AND($G165&gt;=DA$5,$G165&lt;=DA$6),IF($M165&gt;0,4,3),0)),IF(AND($D165&lt;=DA$6,$E165&gt;=DA$5),60,0)))</f>
        <v/>
      </c>
      <c r="DB165" s="80" t="str">
        <f>IF(OR($A165="",NOT(ISNUMBER($G165))),"",IF(AND($F165&lt;=DB$6,$G165&gt;=DB$5),IF(DB$5&gt;$N165,5,$K165)*10+IF(AND($F165&gt;=DB$5,$F165&lt;=DB$6),IF(AND($G165&gt;=DB$5,$G165&lt;=DB$6),5,IF($L165=1,2,1)),IF(AND($G165&gt;=DB$5,$G165&lt;=DB$6),IF($M165&gt;0,4,3),0)),IF(AND($D165&lt;=DB$6,$E165&gt;=DB$5),60,0)))</f>
        <v/>
      </c>
      <c r="DC165" s="80" t="str">
        <f>IF(OR($A165="",NOT(ISNUMBER($G165))),"",IF(AND($F165&lt;=DC$6,$G165&gt;=DC$5),IF(DC$5&gt;$N165,5,$K165)*10+IF(AND($F165&gt;=DC$5,$F165&lt;=DC$6),IF(AND($G165&gt;=DC$5,$G165&lt;=DC$6),5,IF($L165=1,2,1)),IF(AND($G165&gt;=DC$5,$G165&lt;=DC$6),IF($M165&gt;0,4,3),0)),IF(AND($D165&lt;=DC$6,$E165&gt;=DC$5),60,0)))</f>
        <v/>
      </c>
      <c r="DD165" s="80" t="str">
        <f>IF(OR($A165="",NOT(ISNUMBER($G165))),"",IF(AND($F165&lt;=DD$6,$G165&gt;=DD$5),IF(DD$5&gt;$N165,5,$K165)*10+IF(AND($F165&gt;=DD$5,$F165&lt;=DD$6),IF(AND($G165&gt;=DD$5,$G165&lt;=DD$6),5,IF($L165=1,2,1)),IF(AND($G165&gt;=DD$5,$G165&lt;=DD$6),IF($M165&gt;0,4,3),0)),IF(AND($D165&lt;=DD$6,$E165&gt;=DD$5),60,0)))</f>
        <v/>
      </c>
      <c r="DE165" s="80" t="str">
        <f>IF(OR($A165="",NOT(ISNUMBER($G165))),"",IF(AND($F165&lt;=DE$6,$G165&gt;=DE$5),IF(DE$5&gt;$N165,5,$K165)*10+IF(AND($F165&gt;=DE$5,$F165&lt;=DE$6),IF(AND($G165&gt;=DE$5,$G165&lt;=DE$6),5,IF($L165=1,2,1)),IF(AND($G165&gt;=DE$5,$G165&lt;=DE$6),IF($M165&gt;0,4,3),0)),IF(AND($D165&lt;=DE$6,$E165&gt;=DE$5),60,0)))</f>
        <v/>
      </c>
      <c r="DF165" s="80" t="str">
        <f>IF(OR($A165="",NOT(ISNUMBER($G165))),"",IF(AND($F165&lt;=DF$6,$G165&gt;=DF$5),IF(DF$5&gt;$N165,5,$K165)*10+IF(AND($F165&gt;=DF$5,$F165&lt;=DF$6),IF(AND($G165&gt;=DF$5,$G165&lt;=DF$6),5,IF($L165=1,2,1)),IF(AND($G165&gt;=DF$5,$G165&lt;=DF$6),IF($M165&gt;0,4,3),0)),IF(AND($D165&lt;=DF$6,$E165&gt;=DF$5),60,0)))</f>
        <v/>
      </c>
      <c r="DG165" s="80" t="str">
        <f>IF(OR($A165="",NOT(ISNUMBER($G165))),"",IF(AND($F165&lt;=DG$6,$G165&gt;=DG$5),IF(DG$5&gt;$N165,5,$K165)*10+IF(AND($F165&gt;=DG$5,$F165&lt;=DG$6),IF(AND($G165&gt;=DG$5,$G165&lt;=DG$6),5,IF($L165=1,2,1)),IF(AND($G165&gt;=DG$5,$G165&lt;=DG$6),IF($M165&gt;0,4,3),0)),IF(AND($D165&lt;=DG$6,$E165&gt;=DG$5),60,0)))</f>
        <v/>
      </c>
      <c r="DH165" s="80" t="str">
        <f>IF(OR($A165="",NOT(ISNUMBER($G165))),"",IF(AND($F165&lt;=DH$6,$G165&gt;=DH$5),IF(DH$5&gt;$N165,5,$K165)*10+IF(AND($F165&gt;=DH$5,$F165&lt;=DH$6),IF(AND($G165&gt;=DH$5,$G165&lt;=DH$6),5,IF($L165=1,2,1)),IF(AND($G165&gt;=DH$5,$G165&lt;=DH$6),IF($M165&gt;0,4,3),0)),IF(AND($D165&lt;=DH$6,$E165&gt;=DH$5),60,0)))</f>
        <v/>
      </c>
      <c r="DI165" s="80" t="str">
        <f>IF(OR($A165="",NOT(ISNUMBER($G165))),"",IF(AND($F165&lt;=DI$6,$G165&gt;=DI$5),IF(DI$5&gt;$N165,5,$K165)*10+IF(AND($F165&gt;=DI$5,$F165&lt;=DI$6),IF(AND($G165&gt;=DI$5,$G165&lt;=DI$6),5,IF($L165=1,2,1)),IF(AND($G165&gt;=DI$5,$G165&lt;=DI$6),IF($M165&gt;0,4,3),0)),IF(AND($D165&lt;=DI$6,$E165&gt;=DI$5),60,0)))</f>
        <v/>
      </c>
      <c r="DJ165" s="80" t="str">
        <f>IF(OR($A165="",NOT(ISNUMBER($G165))),"",IF(AND($F165&lt;=DJ$6,$G165&gt;=DJ$5),IF(DJ$5&gt;$N165,5,$K165)*10+IF(AND($F165&gt;=DJ$5,$F165&lt;=DJ$6),IF(AND($G165&gt;=DJ$5,$G165&lt;=DJ$6),5,IF($L165=1,2,1)),IF(AND($G165&gt;=DJ$5,$G165&lt;=DJ$6),IF($M165&gt;0,4,3),0)),IF(AND($D165&lt;=DJ$6,$E165&gt;=DJ$5),60,0)))</f>
        <v/>
      </c>
      <c r="DK165" s="80" t="str">
        <f>IF(OR($A165="",NOT(ISNUMBER($G165))),"",IF(AND($F165&lt;=DK$6,$G165&gt;=DK$5),IF(DK$5&gt;$N165,5,$K165)*10+IF(AND($F165&gt;=DK$5,$F165&lt;=DK$6),IF(AND($G165&gt;=DK$5,$G165&lt;=DK$6),5,IF($L165=1,2,1)),IF(AND($G165&gt;=DK$5,$G165&lt;=DK$6),IF($M165&gt;0,4,3),0)),IF(AND($D165&lt;=DK$6,$E165&gt;=DK$5),60,0)))</f>
        <v/>
      </c>
      <c r="DL165" s="80" t="str">
        <f>IF(OR($A165="",NOT(ISNUMBER($G165))),"",IF(AND($F165&lt;=DL$6,$G165&gt;=DL$5),IF(DL$5&gt;$N165,5,$K165)*10+IF(AND($F165&gt;=DL$5,$F165&lt;=DL$6),IF(AND($G165&gt;=DL$5,$G165&lt;=DL$6),5,IF($L165=1,2,1)),IF(AND($G165&gt;=DL$5,$G165&lt;=DL$6),IF($M165&gt;0,4,3),0)),IF(AND($D165&lt;=DL$6,$E165&gt;=DL$5),60,0)))</f>
        <v/>
      </c>
      <c r="DM165" s="80" t="str">
        <f>IF(OR($A165="",NOT(ISNUMBER($G165))),"",IF(AND($F165&lt;=DM$6,$G165&gt;=DM$5),IF(DM$5&gt;$N165,5,$K165)*10+IF(AND($F165&gt;=DM$5,$F165&lt;=DM$6),IF(AND($G165&gt;=DM$5,$G165&lt;=DM$6),5,IF($L165=1,2,1)),IF(AND($G165&gt;=DM$5,$G165&lt;=DM$6),IF($M165&gt;0,4,3),0)),IF(AND($D165&lt;=DM$6,$E165&gt;=DM$5),60,0)))</f>
        <v/>
      </c>
      <c r="DN165" s="80" t="str">
        <f>IF(OR($A165="",NOT(ISNUMBER($G165))),"",IF(AND($F165&lt;=DN$6,$G165&gt;=DN$5),IF(DN$5&gt;$N165,5,$K165)*10+IF(AND($F165&gt;=DN$5,$F165&lt;=DN$6),IF(AND($G165&gt;=DN$5,$G165&lt;=DN$6),5,IF($L165=1,2,1)),IF(AND($G165&gt;=DN$5,$G165&lt;=DN$6),IF($M165&gt;0,4,3),0)),IF(AND($D165&lt;=DN$6,$E165&gt;=DN$5),60,0)))</f>
        <v/>
      </c>
      <c r="DO165" s="80" t="str">
        <f>IF(OR($A165="",NOT(ISNUMBER($G165))),"",IF(AND($F165&lt;=DO$6,$G165&gt;=DO$5),IF(DO$5&gt;$N165,5,$K165)*10+IF(AND($F165&gt;=DO$5,$F165&lt;=DO$6),IF(AND($G165&gt;=DO$5,$G165&lt;=DO$6),5,IF($L165=1,2,1)),IF(AND($G165&gt;=DO$5,$G165&lt;=DO$6),IF($M165&gt;0,4,3),0)),IF(AND($D165&lt;=DO$6,$E165&gt;=DO$5),60,0)))</f>
        <v/>
      </c>
      <c r="DP165" s="80" t="str">
        <f>IF(OR($A165="",NOT(ISNUMBER($G165))),"",IF(AND($F165&lt;=DP$6,$G165&gt;=DP$5),IF(DP$5&gt;$N165,5,$K165)*10+IF(AND($F165&gt;=DP$5,$F165&lt;=DP$6),IF(AND($G165&gt;=DP$5,$G165&lt;=DP$6),5,IF($L165=1,2,1)),IF(AND($G165&gt;=DP$5,$G165&lt;=DP$6),IF($M165&gt;0,4,3),0)),IF(AND($D165&lt;=DP$6,$E165&gt;=DP$5),60,0)))</f>
        <v/>
      </c>
      <c r="DQ165" s="80" t="str">
        <f>IF(OR($A165="",NOT(ISNUMBER($G165))),"",IF(AND($F165&lt;=DQ$6,$G165&gt;=DQ$5),IF(DQ$5&gt;$N165,5,$K165)*10+IF(AND($F165&gt;=DQ$5,$F165&lt;=DQ$6),IF(AND($G165&gt;=DQ$5,$G165&lt;=DQ$6),5,IF($L165=1,2,1)),IF(AND($G165&gt;=DQ$5,$G165&lt;=DQ$6),IF($M165&gt;0,4,3),0)),IF(AND($D165&lt;=DQ$6,$E165&gt;=DQ$5),60,0)))</f>
        <v/>
      </c>
      <c r="DR165" s="80" t="str">
        <f>IF(OR($A165="",NOT(ISNUMBER($G165))),"",IF(AND($F165&lt;=DR$6,$G165&gt;=DR$5),IF(DR$5&gt;$N165,5,$K165)*10+IF(AND($F165&gt;=DR$5,$F165&lt;=DR$6),IF(AND($G165&gt;=DR$5,$G165&lt;=DR$6),5,IF($L165=1,2,1)),IF(AND($G165&gt;=DR$5,$G165&lt;=DR$6),IF($M165&gt;0,4,3),0)),IF(AND($D165&lt;=DR$6,$E165&gt;=DR$5),60,0)))</f>
        <v/>
      </c>
      <c r="DS165" s="80" t="str">
        <f>IF(OR($A165="",NOT(ISNUMBER($G165))),"",IF(AND($F165&lt;=DS$6,$G165&gt;=DS$5),IF(DS$5&gt;$N165,5,$K165)*10+IF(AND($F165&gt;=DS$5,$F165&lt;=DS$6),IF(AND($G165&gt;=DS$5,$G165&lt;=DS$6),5,IF($L165=1,2,1)),IF(AND($G165&gt;=DS$5,$G165&lt;=DS$6),IF($M165&gt;0,4,3),0)),IF(AND($D165&lt;=DS$6,$E165&gt;=DS$5),60,0)))</f>
        <v/>
      </c>
      <c r="DT165" s="80" t="str">
        <f>IF(OR($A165="",NOT(ISNUMBER($G165))),"",IF(AND($F165&lt;=DT$6,$G165&gt;=DT$5),IF(DT$5&gt;$N165,5,$K165)*10+IF(AND($F165&gt;=DT$5,$F165&lt;=DT$6),IF(AND($G165&gt;=DT$5,$G165&lt;=DT$6),5,IF($L165=1,2,1)),IF(AND($G165&gt;=DT$5,$G165&lt;=DT$6),IF($M165&gt;0,4,3),0)),IF(AND($D165&lt;=DT$6,$E165&gt;=DT$5),60,0)))</f>
        <v/>
      </c>
      <c r="DU165" s="80" t="str">
        <f>IF(OR($A165="",NOT(ISNUMBER($G165))),"",IF(AND($F165&lt;=DU$6,$G165&gt;=DU$5),IF(DU$5&gt;$N165,5,$K165)*10+IF(AND($F165&gt;=DU$5,$F165&lt;=DU$6),IF(AND($G165&gt;=DU$5,$G165&lt;=DU$6),5,IF($L165=1,2,1)),IF(AND($G165&gt;=DU$5,$G165&lt;=DU$6),IF($M165&gt;0,4,3),0)),IF(AND($D165&lt;=DU$6,$E165&gt;=DU$5),60,0)))</f>
        <v/>
      </c>
      <c r="DV165" s="80" t="str">
        <f>IF(OR($A165="",NOT(ISNUMBER($G165))),"",IF(AND($F165&lt;=DV$6,$G165&gt;=DV$5),IF(DV$5&gt;$N165,5,$K165)*10+IF(AND($F165&gt;=DV$5,$F165&lt;=DV$6),IF(AND($G165&gt;=DV$5,$G165&lt;=DV$6),5,IF($L165=1,2,1)),IF(AND($G165&gt;=DV$5,$G165&lt;=DV$6),IF($M165&gt;0,4,3),0)),IF(AND($D165&lt;=DV$6,$E165&gt;=DV$5),60,0)))</f>
        <v/>
      </c>
      <c r="DW165" s="80" t="str">
        <f>IF(OR($A165="",NOT(ISNUMBER($G165))),"",IF(AND($F165&lt;=DW$6,$G165&gt;=DW$5),IF(DW$5&gt;$N165,5,$K165)*10+IF(AND($F165&gt;=DW$5,$F165&lt;=DW$6),IF(AND($G165&gt;=DW$5,$G165&lt;=DW$6),5,IF($L165=1,2,1)),IF(AND($G165&gt;=DW$5,$G165&lt;=DW$6),IF($M165&gt;0,4,3),0)),IF(AND($D165&lt;=DW$6,$E165&gt;=DW$5),60,0)))</f>
        <v/>
      </c>
      <c r="DX165" s="80" t="str">
        <f>IF(OR($A165="",NOT(ISNUMBER($G165))),"",IF(AND($F165&lt;=DX$6,$G165&gt;=DX$5),IF(DX$5&gt;$N165,5,$K165)*10+IF(AND($F165&gt;=DX$5,$F165&lt;=DX$6),IF(AND($G165&gt;=DX$5,$G165&lt;=DX$6),5,IF($L165=1,2,1)),IF(AND($G165&gt;=DX$5,$G165&lt;=DX$6),IF($M165&gt;0,4,3),0)),IF(AND($D165&lt;=DX$6,$E165&gt;=DX$5),60,0)))</f>
        <v/>
      </c>
      <c r="DY165" s="80" t="str">
        <f>IF(OR($A165="",NOT(ISNUMBER($G165))),"",IF(AND($F165&lt;=DY$6,$G165&gt;=DY$5),IF(DY$5&gt;$N165,5,$K165)*10+IF(AND($F165&gt;=DY$5,$F165&lt;=DY$6),IF(AND($G165&gt;=DY$5,$G165&lt;=DY$6),5,IF($L165=1,2,1)),IF(AND($G165&gt;=DY$5,$G165&lt;=DY$6),IF($M165&gt;0,4,3),0)),IF(AND($D165&lt;=DY$6,$E165&gt;=DY$5),60,0)))</f>
        <v/>
      </c>
      <c r="DZ165" s="80" t="str">
        <f>IF(OR($A165="",NOT(ISNUMBER($G165))),"",IF(AND($F165&lt;=DZ$6,$G165&gt;=DZ$5),IF(DZ$5&gt;$N165,5,$K165)*10+IF(AND($F165&gt;=DZ$5,$F165&lt;=DZ$6),IF(AND($G165&gt;=DZ$5,$G165&lt;=DZ$6),5,IF($L165=1,2,1)),IF(AND($G165&gt;=DZ$5,$G165&lt;=DZ$6),IF($M165&gt;0,4,3),0)),IF(AND($D165&lt;=DZ$6,$E165&gt;=DZ$5),60,0)))</f>
        <v/>
      </c>
      <c r="EA165" s="80" t="str">
        <f>IF(OR($A165="",NOT(ISNUMBER($G165))),"",IF(AND($F165&lt;=EA$6,$G165&gt;=EA$5),IF(EA$5&gt;$N165,5,$K165)*10+IF(AND($F165&gt;=EA$5,$F165&lt;=EA$6),IF(AND($G165&gt;=EA$5,$G165&lt;=EA$6),5,IF($L165=1,2,1)),IF(AND($G165&gt;=EA$5,$G165&lt;=EA$6),IF($M165&gt;0,4,3),0)),IF(AND($D165&lt;=EA$6,$E165&gt;=EA$5),60,0)))</f>
        <v/>
      </c>
      <c r="EB165" s="80" t="str">
        <f>IF(OR($A165="",NOT(ISNUMBER($G165))),"",IF(AND($F165&lt;=EB$6,$G165&gt;=EB$5),IF(EB$5&gt;$N165,5,$K165)*10+IF(AND($F165&gt;=EB$5,$F165&lt;=EB$6),IF(AND($G165&gt;=EB$5,$G165&lt;=EB$6),5,IF($L165=1,2,1)),IF(AND($G165&gt;=EB$5,$G165&lt;=EB$6),IF($M165&gt;0,4,3),0)),IF(AND($D165&lt;=EB$6,$E165&gt;=EB$5),60,0)))</f>
        <v/>
      </c>
      <c r="EC165" s="80" t="str">
        <f>IF(OR($A165="",NOT(ISNUMBER($G165))),"",IF(AND($F165&lt;=EC$6,$G165&gt;=EC$5),IF(EC$5&gt;$N165,5,$K165)*10+IF(AND($F165&gt;=EC$5,$F165&lt;=EC$6),IF(AND($G165&gt;=EC$5,$G165&lt;=EC$6),5,IF($L165=1,2,1)),IF(AND($G165&gt;=EC$5,$G165&lt;=EC$6),IF($M165&gt;0,4,3),0)),IF(AND($D165&lt;=EC$6,$E165&gt;=EC$5),60,0)))</f>
        <v/>
      </c>
      <c r="ED165" s="80" t="str">
        <f>IF(OR($A165="",NOT(ISNUMBER($G165))),"",IF(AND($F165&lt;=ED$6,$G165&gt;=ED$5),IF(ED$5&gt;$N165,5,$K165)*10+IF(AND($F165&gt;=ED$5,$F165&lt;=ED$6),IF(AND($G165&gt;=ED$5,$G165&lt;=ED$6),5,IF($L165=1,2,1)),IF(AND($G165&gt;=ED$5,$G165&lt;=ED$6),IF($M165&gt;0,4,3),0)),IF(AND($D165&lt;=ED$6,$E165&gt;=ED$5),60,0)))</f>
        <v/>
      </c>
    </row>
    <row r="166" ht="18" customHeight="1">
      <c r="A166" s="52" t="str">
        <f>IF(Tasks!$B166="","",Tasks!$A166)</f>
        <v/>
      </c>
      <c r="B166" s="78" t="str">
        <f>IF(Tasks!$B166="","",Tasks!$B166)</f>
        <v/>
      </c>
      <c r="C166" s="25" t="str">
        <f>IF($B166="","",IF(AND(Tasks!$D166="",Tasks!$G166=""),"-",IF(Tasks!$D166="","",Tasks!$D166&amp;IF(OR(Tasks!$E166="",Tasks!$E166="FS"),IF(N(Tasks!$F166)=0,"","FS"),Tasks!$E166)&amp;IF(N(Tasks!$F166)=0,"",IF(Tasks!$F166&gt;0,"+","")&amp;Tasks!$F166))&amp;IF(AND(Tasks!$D166&lt;&gt;"",Tasks!$G166&lt;&gt;""),", ","")&amp;IF(Tasks!$G166="","",Tasks!$G166&amp;IF(OR(Tasks!$H166="",Tasks!$H166="FS"),IF(N(Tasks!$I166)=0,"","FS"),Tasks!$H166)&amp;IF(N(Tasks!$I166)=0,"",IF(Tasks!$I166&gt;0,"+","")&amp;Tasks!$I166))))</f>
        <v/>
      </c>
      <c r="D166" s="51" t="str">
        <f>IF(OR($B166="",Tasks!$Q166=""),"",Tasks!$Q166)</f>
        <v/>
      </c>
      <c r="E166" s="51" t="str">
        <f>IF(OR($B166="",Tasks!$R166=""),"",Tasks!$R166)</f>
        <v/>
      </c>
      <c r="F166" s="51" t="str">
        <f>IF(OR($B166="",Tasks!$S166=""),"",Tasks!$S166)</f>
        <v/>
      </c>
      <c r="G166" s="51" t="str">
        <f>IF(OR($B166="",Tasks!$T166=""),"",Tasks!$T166)</f>
        <v/>
      </c>
      <c r="H166" s="52" t="str">
        <f>IF($B166="","",Tasks!$AE166)</f>
        <v/>
      </c>
      <c r="I166" s="79" t="str">
        <f>IF($B166="","",Tasks!$AF166)</f>
        <v/>
      </c>
      <c r="J166" s="53" t="str">
        <f>IF(OR($B166="",Tasks!$V166=""),"",Tasks!$V166)</f>
        <v/>
      </c>
      <c r="K166" s="52" t="str">
        <f>IF($B166="","",Tasks!$AA166)</f>
        <v/>
      </c>
      <c r="L166" s="52" t="str">
        <f>IF($B166="","",Tasks!$AB166)</f>
        <v/>
      </c>
      <c r="M166" s="52" t="str">
        <f>IF($B166="","",Tasks!$Z166)</f>
        <v/>
      </c>
      <c r="N166" s="52" t="str">
        <f>IF(OR($B166="",Tasks!$AG166=""),"",Tasks!$AG166)</f>
        <v/>
      </c>
      <c r="O166" s="80" t="str">
        <f>IF(OR($A166="",NOT(ISNUMBER($G166))),"",IF(AND($F166&lt;=O$6,$G166&gt;=O$5),IF(O$5&gt;$N166,5,$K166)*10+IF(AND($F166&gt;=O$5,$F166&lt;=O$6),IF(AND($G166&gt;=O$5,$G166&lt;=O$6),5,IF($L166=1,2,1)),IF(AND($G166&gt;=O$5,$G166&lt;=O$6),IF($M166&gt;0,4,3),0)),IF(AND($D166&lt;=O$6,$E166&gt;=O$5),60,0)))</f>
        <v/>
      </c>
      <c r="P166" s="80" t="str">
        <f>IF(OR($A166="",NOT(ISNUMBER($G166))),"",IF(AND($F166&lt;=P$6,$G166&gt;=P$5),IF(P$5&gt;$N166,5,$K166)*10+IF(AND($F166&gt;=P$5,$F166&lt;=P$6),IF(AND($G166&gt;=P$5,$G166&lt;=P$6),5,IF($L166=1,2,1)),IF(AND($G166&gt;=P$5,$G166&lt;=P$6),IF($M166&gt;0,4,3),0)),IF(AND($D166&lt;=P$6,$E166&gt;=P$5),60,0)))</f>
        <v/>
      </c>
      <c r="Q166" s="80" t="str">
        <f>IF(OR($A166="",NOT(ISNUMBER($G166))),"",IF(AND($F166&lt;=Q$6,$G166&gt;=Q$5),IF(Q$5&gt;$N166,5,$K166)*10+IF(AND($F166&gt;=Q$5,$F166&lt;=Q$6),IF(AND($G166&gt;=Q$5,$G166&lt;=Q$6),5,IF($L166=1,2,1)),IF(AND($G166&gt;=Q$5,$G166&lt;=Q$6),IF($M166&gt;0,4,3),0)),IF(AND($D166&lt;=Q$6,$E166&gt;=Q$5),60,0)))</f>
        <v/>
      </c>
      <c r="R166" s="80" t="str">
        <f>IF(OR($A166="",NOT(ISNUMBER($G166))),"",IF(AND($F166&lt;=R$6,$G166&gt;=R$5),IF(R$5&gt;$N166,5,$K166)*10+IF(AND($F166&gt;=R$5,$F166&lt;=R$6),IF(AND($G166&gt;=R$5,$G166&lt;=R$6),5,IF($L166=1,2,1)),IF(AND($G166&gt;=R$5,$G166&lt;=R$6),IF($M166&gt;0,4,3),0)),IF(AND($D166&lt;=R$6,$E166&gt;=R$5),60,0)))</f>
        <v/>
      </c>
      <c r="S166" s="80" t="str">
        <f>IF(OR($A166="",NOT(ISNUMBER($G166))),"",IF(AND($F166&lt;=S$6,$G166&gt;=S$5),IF(S$5&gt;$N166,5,$K166)*10+IF(AND($F166&gt;=S$5,$F166&lt;=S$6),IF(AND($G166&gt;=S$5,$G166&lt;=S$6),5,IF($L166=1,2,1)),IF(AND($G166&gt;=S$5,$G166&lt;=S$6),IF($M166&gt;0,4,3),0)),IF(AND($D166&lt;=S$6,$E166&gt;=S$5),60,0)))</f>
        <v/>
      </c>
      <c r="T166" s="80" t="str">
        <f>IF(OR($A166="",NOT(ISNUMBER($G166))),"",IF(AND($F166&lt;=T$6,$G166&gt;=T$5),IF(T$5&gt;$N166,5,$K166)*10+IF(AND($F166&gt;=T$5,$F166&lt;=T$6),IF(AND($G166&gt;=T$5,$G166&lt;=T$6),5,IF($L166=1,2,1)),IF(AND($G166&gt;=T$5,$G166&lt;=T$6),IF($M166&gt;0,4,3),0)),IF(AND($D166&lt;=T$6,$E166&gt;=T$5),60,0)))</f>
        <v/>
      </c>
      <c r="U166" s="80" t="str">
        <f>IF(OR($A166="",NOT(ISNUMBER($G166))),"",IF(AND($F166&lt;=U$6,$G166&gt;=U$5),IF(U$5&gt;$N166,5,$K166)*10+IF(AND($F166&gt;=U$5,$F166&lt;=U$6),IF(AND($G166&gt;=U$5,$G166&lt;=U$6),5,IF($L166=1,2,1)),IF(AND($G166&gt;=U$5,$G166&lt;=U$6),IF($M166&gt;0,4,3),0)),IF(AND($D166&lt;=U$6,$E166&gt;=U$5),60,0)))</f>
        <v/>
      </c>
      <c r="V166" s="80" t="str">
        <f>IF(OR($A166="",NOT(ISNUMBER($G166))),"",IF(AND($F166&lt;=V$6,$G166&gt;=V$5),IF(V$5&gt;$N166,5,$K166)*10+IF(AND($F166&gt;=V$5,$F166&lt;=V$6),IF(AND($G166&gt;=V$5,$G166&lt;=V$6),5,IF($L166=1,2,1)),IF(AND($G166&gt;=V$5,$G166&lt;=V$6),IF($M166&gt;0,4,3),0)),IF(AND($D166&lt;=V$6,$E166&gt;=V$5),60,0)))</f>
        <v/>
      </c>
      <c r="W166" s="80" t="str">
        <f>IF(OR($A166="",NOT(ISNUMBER($G166))),"",IF(AND($F166&lt;=W$6,$G166&gt;=W$5),IF(W$5&gt;$N166,5,$K166)*10+IF(AND($F166&gt;=W$5,$F166&lt;=W$6),IF(AND($G166&gt;=W$5,$G166&lt;=W$6),5,IF($L166=1,2,1)),IF(AND($G166&gt;=W$5,$G166&lt;=W$6),IF($M166&gt;0,4,3),0)),IF(AND($D166&lt;=W$6,$E166&gt;=W$5),60,0)))</f>
        <v/>
      </c>
      <c r="X166" s="80" t="str">
        <f>IF(OR($A166="",NOT(ISNUMBER($G166))),"",IF(AND($F166&lt;=X$6,$G166&gt;=X$5),IF(X$5&gt;$N166,5,$K166)*10+IF(AND($F166&gt;=X$5,$F166&lt;=X$6),IF(AND($G166&gt;=X$5,$G166&lt;=X$6),5,IF($L166=1,2,1)),IF(AND($G166&gt;=X$5,$G166&lt;=X$6),IF($M166&gt;0,4,3),0)),IF(AND($D166&lt;=X$6,$E166&gt;=X$5),60,0)))</f>
        <v/>
      </c>
      <c r="Y166" s="80" t="str">
        <f>IF(OR($A166="",NOT(ISNUMBER($G166))),"",IF(AND($F166&lt;=Y$6,$G166&gt;=Y$5),IF(Y$5&gt;$N166,5,$K166)*10+IF(AND($F166&gt;=Y$5,$F166&lt;=Y$6),IF(AND($G166&gt;=Y$5,$G166&lt;=Y$6),5,IF($L166=1,2,1)),IF(AND($G166&gt;=Y$5,$G166&lt;=Y$6),IF($M166&gt;0,4,3),0)),IF(AND($D166&lt;=Y$6,$E166&gt;=Y$5),60,0)))</f>
        <v/>
      </c>
      <c r="Z166" s="80" t="str">
        <f>IF(OR($A166="",NOT(ISNUMBER($G166))),"",IF(AND($F166&lt;=Z$6,$G166&gt;=Z$5),IF(Z$5&gt;$N166,5,$K166)*10+IF(AND($F166&gt;=Z$5,$F166&lt;=Z$6),IF(AND($G166&gt;=Z$5,$G166&lt;=Z$6),5,IF($L166=1,2,1)),IF(AND($G166&gt;=Z$5,$G166&lt;=Z$6),IF($M166&gt;0,4,3),0)),IF(AND($D166&lt;=Z$6,$E166&gt;=Z$5),60,0)))</f>
        <v/>
      </c>
      <c r="AA166" s="80" t="str">
        <f>IF(OR($A166="",NOT(ISNUMBER($G166))),"",IF(AND($F166&lt;=AA$6,$G166&gt;=AA$5),IF(AA$5&gt;$N166,5,$K166)*10+IF(AND($F166&gt;=AA$5,$F166&lt;=AA$6),IF(AND($G166&gt;=AA$5,$G166&lt;=AA$6),5,IF($L166=1,2,1)),IF(AND($G166&gt;=AA$5,$G166&lt;=AA$6),IF($M166&gt;0,4,3),0)),IF(AND($D166&lt;=AA$6,$E166&gt;=AA$5),60,0)))</f>
        <v/>
      </c>
      <c r="AB166" s="80" t="str">
        <f>IF(OR($A166="",NOT(ISNUMBER($G166))),"",IF(AND($F166&lt;=AB$6,$G166&gt;=AB$5),IF(AB$5&gt;$N166,5,$K166)*10+IF(AND($F166&gt;=AB$5,$F166&lt;=AB$6),IF(AND($G166&gt;=AB$5,$G166&lt;=AB$6),5,IF($L166=1,2,1)),IF(AND($G166&gt;=AB$5,$G166&lt;=AB$6),IF($M166&gt;0,4,3),0)),IF(AND($D166&lt;=AB$6,$E166&gt;=AB$5),60,0)))</f>
        <v/>
      </c>
      <c r="AC166" s="80" t="str">
        <f>IF(OR($A166="",NOT(ISNUMBER($G166))),"",IF(AND($F166&lt;=AC$6,$G166&gt;=AC$5),IF(AC$5&gt;$N166,5,$K166)*10+IF(AND($F166&gt;=AC$5,$F166&lt;=AC$6),IF(AND($G166&gt;=AC$5,$G166&lt;=AC$6),5,IF($L166=1,2,1)),IF(AND($G166&gt;=AC$5,$G166&lt;=AC$6),IF($M166&gt;0,4,3),0)),IF(AND($D166&lt;=AC$6,$E166&gt;=AC$5),60,0)))</f>
        <v/>
      </c>
      <c r="AD166" s="80" t="str">
        <f>IF(OR($A166="",NOT(ISNUMBER($G166))),"",IF(AND($F166&lt;=AD$6,$G166&gt;=AD$5),IF(AD$5&gt;$N166,5,$K166)*10+IF(AND($F166&gt;=AD$5,$F166&lt;=AD$6),IF(AND($G166&gt;=AD$5,$G166&lt;=AD$6),5,IF($L166=1,2,1)),IF(AND($G166&gt;=AD$5,$G166&lt;=AD$6),IF($M166&gt;0,4,3),0)),IF(AND($D166&lt;=AD$6,$E166&gt;=AD$5),60,0)))</f>
        <v/>
      </c>
      <c r="AE166" s="80" t="str">
        <f>IF(OR($A166="",NOT(ISNUMBER($G166))),"",IF(AND($F166&lt;=AE$6,$G166&gt;=AE$5),IF(AE$5&gt;$N166,5,$K166)*10+IF(AND($F166&gt;=AE$5,$F166&lt;=AE$6),IF(AND($G166&gt;=AE$5,$G166&lt;=AE$6),5,IF($L166=1,2,1)),IF(AND($G166&gt;=AE$5,$G166&lt;=AE$6),IF($M166&gt;0,4,3),0)),IF(AND($D166&lt;=AE$6,$E166&gt;=AE$5),60,0)))</f>
        <v/>
      </c>
      <c r="AF166" s="80" t="str">
        <f>IF(OR($A166="",NOT(ISNUMBER($G166))),"",IF(AND($F166&lt;=AF$6,$G166&gt;=AF$5),IF(AF$5&gt;$N166,5,$K166)*10+IF(AND($F166&gt;=AF$5,$F166&lt;=AF$6),IF(AND($G166&gt;=AF$5,$G166&lt;=AF$6),5,IF($L166=1,2,1)),IF(AND($G166&gt;=AF$5,$G166&lt;=AF$6),IF($M166&gt;0,4,3),0)),IF(AND($D166&lt;=AF$6,$E166&gt;=AF$5),60,0)))</f>
        <v/>
      </c>
      <c r="AG166" s="80" t="str">
        <f>IF(OR($A166="",NOT(ISNUMBER($G166))),"",IF(AND($F166&lt;=AG$6,$G166&gt;=AG$5),IF(AG$5&gt;$N166,5,$K166)*10+IF(AND($F166&gt;=AG$5,$F166&lt;=AG$6),IF(AND($G166&gt;=AG$5,$G166&lt;=AG$6),5,IF($L166=1,2,1)),IF(AND($G166&gt;=AG$5,$G166&lt;=AG$6),IF($M166&gt;0,4,3),0)),IF(AND($D166&lt;=AG$6,$E166&gt;=AG$5),60,0)))</f>
        <v/>
      </c>
      <c r="AH166" s="80" t="str">
        <f>IF(OR($A166="",NOT(ISNUMBER($G166))),"",IF(AND($F166&lt;=AH$6,$G166&gt;=AH$5),IF(AH$5&gt;$N166,5,$K166)*10+IF(AND($F166&gt;=AH$5,$F166&lt;=AH$6),IF(AND($G166&gt;=AH$5,$G166&lt;=AH$6),5,IF($L166=1,2,1)),IF(AND($G166&gt;=AH$5,$G166&lt;=AH$6),IF($M166&gt;0,4,3),0)),IF(AND($D166&lt;=AH$6,$E166&gt;=AH$5),60,0)))</f>
        <v/>
      </c>
      <c r="AI166" s="80" t="str">
        <f>IF(OR($A166="",NOT(ISNUMBER($G166))),"",IF(AND($F166&lt;=AI$6,$G166&gt;=AI$5),IF(AI$5&gt;$N166,5,$K166)*10+IF(AND($F166&gt;=AI$5,$F166&lt;=AI$6),IF(AND($G166&gt;=AI$5,$G166&lt;=AI$6),5,IF($L166=1,2,1)),IF(AND($G166&gt;=AI$5,$G166&lt;=AI$6),IF($M166&gt;0,4,3),0)),IF(AND($D166&lt;=AI$6,$E166&gt;=AI$5),60,0)))</f>
        <v/>
      </c>
      <c r="AJ166" s="80" t="str">
        <f>IF(OR($A166="",NOT(ISNUMBER($G166))),"",IF(AND($F166&lt;=AJ$6,$G166&gt;=AJ$5),IF(AJ$5&gt;$N166,5,$K166)*10+IF(AND($F166&gt;=AJ$5,$F166&lt;=AJ$6),IF(AND($G166&gt;=AJ$5,$G166&lt;=AJ$6),5,IF($L166=1,2,1)),IF(AND($G166&gt;=AJ$5,$G166&lt;=AJ$6),IF($M166&gt;0,4,3),0)),IF(AND($D166&lt;=AJ$6,$E166&gt;=AJ$5),60,0)))</f>
        <v/>
      </c>
      <c r="AK166" s="80" t="str">
        <f>IF(OR($A166="",NOT(ISNUMBER($G166))),"",IF(AND($F166&lt;=AK$6,$G166&gt;=AK$5),IF(AK$5&gt;$N166,5,$K166)*10+IF(AND($F166&gt;=AK$5,$F166&lt;=AK$6),IF(AND($G166&gt;=AK$5,$G166&lt;=AK$6),5,IF($L166=1,2,1)),IF(AND($G166&gt;=AK$5,$G166&lt;=AK$6),IF($M166&gt;0,4,3),0)),IF(AND($D166&lt;=AK$6,$E166&gt;=AK$5),60,0)))</f>
        <v/>
      </c>
      <c r="AL166" s="80" t="str">
        <f>IF(OR($A166="",NOT(ISNUMBER($G166))),"",IF(AND($F166&lt;=AL$6,$G166&gt;=AL$5),IF(AL$5&gt;$N166,5,$K166)*10+IF(AND($F166&gt;=AL$5,$F166&lt;=AL$6),IF(AND($G166&gt;=AL$5,$G166&lt;=AL$6),5,IF($L166=1,2,1)),IF(AND($G166&gt;=AL$5,$G166&lt;=AL$6),IF($M166&gt;0,4,3),0)),IF(AND($D166&lt;=AL$6,$E166&gt;=AL$5),60,0)))</f>
        <v/>
      </c>
      <c r="AM166" s="80" t="str">
        <f>IF(OR($A166="",NOT(ISNUMBER($G166))),"",IF(AND($F166&lt;=AM$6,$G166&gt;=AM$5),IF(AM$5&gt;$N166,5,$K166)*10+IF(AND($F166&gt;=AM$5,$F166&lt;=AM$6),IF(AND($G166&gt;=AM$5,$G166&lt;=AM$6),5,IF($L166=1,2,1)),IF(AND($G166&gt;=AM$5,$G166&lt;=AM$6),IF($M166&gt;0,4,3),0)),IF(AND($D166&lt;=AM$6,$E166&gt;=AM$5),60,0)))</f>
        <v/>
      </c>
      <c r="AN166" s="80" t="str">
        <f>IF(OR($A166="",NOT(ISNUMBER($G166))),"",IF(AND($F166&lt;=AN$6,$G166&gt;=AN$5),IF(AN$5&gt;$N166,5,$K166)*10+IF(AND($F166&gt;=AN$5,$F166&lt;=AN$6),IF(AND($G166&gt;=AN$5,$G166&lt;=AN$6),5,IF($L166=1,2,1)),IF(AND($G166&gt;=AN$5,$G166&lt;=AN$6),IF($M166&gt;0,4,3),0)),IF(AND($D166&lt;=AN$6,$E166&gt;=AN$5),60,0)))</f>
        <v/>
      </c>
      <c r="AO166" s="80" t="str">
        <f>IF(OR($A166="",NOT(ISNUMBER($G166))),"",IF(AND($F166&lt;=AO$6,$G166&gt;=AO$5),IF(AO$5&gt;$N166,5,$K166)*10+IF(AND($F166&gt;=AO$5,$F166&lt;=AO$6),IF(AND($G166&gt;=AO$5,$G166&lt;=AO$6),5,IF($L166=1,2,1)),IF(AND($G166&gt;=AO$5,$G166&lt;=AO$6),IF($M166&gt;0,4,3),0)),IF(AND($D166&lt;=AO$6,$E166&gt;=AO$5),60,0)))</f>
        <v/>
      </c>
      <c r="AP166" s="80" t="str">
        <f>IF(OR($A166="",NOT(ISNUMBER($G166))),"",IF(AND($F166&lt;=AP$6,$G166&gt;=AP$5),IF(AP$5&gt;$N166,5,$K166)*10+IF(AND($F166&gt;=AP$5,$F166&lt;=AP$6),IF(AND($G166&gt;=AP$5,$G166&lt;=AP$6),5,IF($L166=1,2,1)),IF(AND($G166&gt;=AP$5,$G166&lt;=AP$6),IF($M166&gt;0,4,3),0)),IF(AND($D166&lt;=AP$6,$E166&gt;=AP$5),60,0)))</f>
        <v/>
      </c>
      <c r="AQ166" s="80" t="str">
        <f>IF(OR($A166="",NOT(ISNUMBER($G166))),"",IF(AND($F166&lt;=AQ$6,$G166&gt;=AQ$5),IF(AQ$5&gt;$N166,5,$K166)*10+IF(AND($F166&gt;=AQ$5,$F166&lt;=AQ$6),IF(AND($G166&gt;=AQ$5,$G166&lt;=AQ$6),5,IF($L166=1,2,1)),IF(AND($G166&gt;=AQ$5,$G166&lt;=AQ$6),IF($M166&gt;0,4,3),0)),IF(AND($D166&lt;=AQ$6,$E166&gt;=AQ$5),60,0)))</f>
        <v/>
      </c>
      <c r="AR166" s="80" t="str">
        <f>IF(OR($A166="",NOT(ISNUMBER($G166))),"",IF(AND($F166&lt;=AR$6,$G166&gt;=AR$5),IF(AR$5&gt;$N166,5,$K166)*10+IF(AND($F166&gt;=AR$5,$F166&lt;=AR$6),IF(AND($G166&gt;=AR$5,$G166&lt;=AR$6),5,IF($L166=1,2,1)),IF(AND($G166&gt;=AR$5,$G166&lt;=AR$6),IF($M166&gt;0,4,3),0)),IF(AND($D166&lt;=AR$6,$E166&gt;=AR$5),60,0)))</f>
        <v/>
      </c>
      <c r="AS166" s="80" t="str">
        <f>IF(OR($A166="",NOT(ISNUMBER($G166))),"",IF(AND($F166&lt;=AS$6,$G166&gt;=AS$5),IF(AS$5&gt;$N166,5,$K166)*10+IF(AND($F166&gt;=AS$5,$F166&lt;=AS$6),IF(AND($G166&gt;=AS$5,$G166&lt;=AS$6),5,IF($L166=1,2,1)),IF(AND($G166&gt;=AS$5,$G166&lt;=AS$6),IF($M166&gt;0,4,3),0)),IF(AND($D166&lt;=AS$6,$E166&gt;=AS$5),60,0)))</f>
        <v/>
      </c>
      <c r="AT166" s="80" t="str">
        <f>IF(OR($A166="",NOT(ISNUMBER($G166))),"",IF(AND($F166&lt;=AT$6,$G166&gt;=AT$5),IF(AT$5&gt;$N166,5,$K166)*10+IF(AND($F166&gt;=AT$5,$F166&lt;=AT$6),IF(AND($G166&gt;=AT$5,$G166&lt;=AT$6),5,IF($L166=1,2,1)),IF(AND($G166&gt;=AT$5,$G166&lt;=AT$6),IF($M166&gt;0,4,3),0)),IF(AND($D166&lt;=AT$6,$E166&gt;=AT$5),60,0)))</f>
        <v/>
      </c>
      <c r="AU166" s="80" t="str">
        <f>IF(OR($A166="",NOT(ISNUMBER($G166))),"",IF(AND($F166&lt;=AU$6,$G166&gt;=AU$5),IF(AU$5&gt;$N166,5,$K166)*10+IF(AND($F166&gt;=AU$5,$F166&lt;=AU$6),IF(AND($G166&gt;=AU$5,$G166&lt;=AU$6),5,IF($L166=1,2,1)),IF(AND($G166&gt;=AU$5,$G166&lt;=AU$6),IF($M166&gt;0,4,3),0)),IF(AND($D166&lt;=AU$6,$E166&gt;=AU$5),60,0)))</f>
        <v/>
      </c>
      <c r="AV166" s="80" t="str">
        <f>IF(OR($A166="",NOT(ISNUMBER($G166))),"",IF(AND($F166&lt;=AV$6,$G166&gt;=AV$5),IF(AV$5&gt;$N166,5,$K166)*10+IF(AND($F166&gt;=AV$5,$F166&lt;=AV$6),IF(AND($G166&gt;=AV$5,$G166&lt;=AV$6),5,IF($L166=1,2,1)),IF(AND($G166&gt;=AV$5,$G166&lt;=AV$6),IF($M166&gt;0,4,3),0)),IF(AND($D166&lt;=AV$6,$E166&gt;=AV$5),60,0)))</f>
        <v/>
      </c>
      <c r="AW166" s="80" t="str">
        <f>IF(OR($A166="",NOT(ISNUMBER($G166))),"",IF(AND($F166&lt;=AW$6,$G166&gt;=AW$5),IF(AW$5&gt;$N166,5,$K166)*10+IF(AND($F166&gt;=AW$5,$F166&lt;=AW$6),IF(AND($G166&gt;=AW$5,$G166&lt;=AW$6),5,IF($L166=1,2,1)),IF(AND($G166&gt;=AW$5,$G166&lt;=AW$6),IF($M166&gt;0,4,3),0)),IF(AND($D166&lt;=AW$6,$E166&gt;=AW$5),60,0)))</f>
        <v/>
      </c>
      <c r="AX166" s="80" t="str">
        <f>IF(OR($A166="",NOT(ISNUMBER($G166))),"",IF(AND($F166&lt;=AX$6,$G166&gt;=AX$5),IF(AX$5&gt;$N166,5,$K166)*10+IF(AND($F166&gt;=AX$5,$F166&lt;=AX$6),IF(AND($G166&gt;=AX$5,$G166&lt;=AX$6),5,IF($L166=1,2,1)),IF(AND($G166&gt;=AX$5,$G166&lt;=AX$6),IF($M166&gt;0,4,3),0)),IF(AND($D166&lt;=AX$6,$E166&gt;=AX$5),60,0)))</f>
        <v/>
      </c>
      <c r="AY166" s="80" t="str">
        <f>IF(OR($A166="",NOT(ISNUMBER($G166))),"",IF(AND($F166&lt;=AY$6,$G166&gt;=AY$5),IF(AY$5&gt;$N166,5,$K166)*10+IF(AND($F166&gt;=AY$5,$F166&lt;=AY$6),IF(AND($G166&gt;=AY$5,$G166&lt;=AY$6),5,IF($L166=1,2,1)),IF(AND($G166&gt;=AY$5,$G166&lt;=AY$6),IF($M166&gt;0,4,3),0)),IF(AND($D166&lt;=AY$6,$E166&gt;=AY$5),60,0)))</f>
        <v/>
      </c>
      <c r="AZ166" s="80" t="str">
        <f>IF(OR($A166="",NOT(ISNUMBER($G166))),"",IF(AND($F166&lt;=AZ$6,$G166&gt;=AZ$5),IF(AZ$5&gt;$N166,5,$K166)*10+IF(AND($F166&gt;=AZ$5,$F166&lt;=AZ$6),IF(AND($G166&gt;=AZ$5,$G166&lt;=AZ$6),5,IF($L166=1,2,1)),IF(AND($G166&gt;=AZ$5,$G166&lt;=AZ$6),IF($M166&gt;0,4,3),0)),IF(AND($D166&lt;=AZ$6,$E166&gt;=AZ$5),60,0)))</f>
        <v/>
      </c>
      <c r="BA166" s="80" t="str">
        <f>IF(OR($A166="",NOT(ISNUMBER($G166))),"",IF(AND($F166&lt;=BA$6,$G166&gt;=BA$5),IF(BA$5&gt;$N166,5,$K166)*10+IF(AND($F166&gt;=BA$5,$F166&lt;=BA$6),IF(AND($G166&gt;=BA$5,$G166&lt;=BA$6),5,IF($L166=1,2,1)),IF(AND($G166&gt;=BA$5,$G166&lt;=BA$6),IF($M166&gt;0,4,3),0)),IF(AND($D166&lt;=BA$6,$E166&gt;=BA$5),60,0)))</f>
        <v/>
      </c>
      <c r="BB166" s="80" t="str">
        <f>IF(OR($A166="",NOT(ISNUMBER($G166))),"",IF(AND($F166&lt;=BB$6,$G166&gt;=BB$5),IF(BB$5&gt;$N166,5,$K166)*10+IF(AND($F166&gt;=BB$5,$F166&lt;=BB$6),IF(AND($G166&gt;=BB$5,$G166&lt;=BB$6),5,IF($L166=1,2,1)),IF(AND($G166&gt;=BB$5,$G166&lt;=BB$6),IF($M166&gt;0,4,3),0)),IF(AND($D166&lt;=BB$6,$E166&gt;=BB$5),60,0)))</f>
        <v/>
      </c>
      <c r="BC166" s="80" t="str">
        <f>IF(OR($A166="",NOT(ISNUMBER($G166))),"",IF(AND($F166&lt;=BC$6,$G166&gt;=BC$5),IF(BC$5&gt;$N166,5,$K166)*10+IF(AND($F166&gt;=BC$5,$F166&lt;=BC$6),IF(AND($G166&gt;=BC$5,$G166&lt;=BC$6),5,IF($L166=1,2,1)),IF(AND($G166&gt;=BC$5,$G166&lt;=BC$6),IF($M166&gt;0,4,3),0)),IF(AND($D166&lt;=BC$6,$E166&gt;=BC$5),60,0)))</f>
        <v/>
      </c>
      <c r="BD166" s="80" t="str">
        <f>IF(OR($A166="",NOT(ISNUMBER($G166))),"",IF(AND($F166&lt;=BD$6,$G166&gt;=BD$5),IF(BD$5&gt;$N166,5,$K166)*10+IF(AND($F166&gt;=BD$5,$F166&lt;=BD$6),IF(AND($G166&gt;=BD$5,$G166&lt;=BD$6),5,IF($L166=1,2,1)),IF(AND($G166&gt;=BD$5,$G166&lt;=BD$6),IF($M166&gt;0,4,3),0)),IF(AND($D166&lt;=BD$6,$E166&gt;=BD$5),60,0)))</f>
        <v/>
      </c>
      <c r="BE166" s="80" t="str">
        <f>IF(OR($A166="",NOT(ISNUMBER($G166))),"",IF(AND($F166&lt;=BE$6,$G166&gt;=BE$5),IF(BE$5&gt;$N166,5,$K166)*10+IF(AND($F166&gt;=BE$5,$F166&lt;=BE$6),IF(AND($G166&gt;=BE$5,$G166&lt;=BE$6),5,IF($L166=1,2,1)),IF(AND($G166&gt;=BE$5,$G166&lt;=BE$6),IF($M166&gt;0,4,3),0)),IF(AND($D166&lt;=BE$6,$E166&gt;=BE$5),60,0)))</f>
        <v/>
      </c>
      <c r="BF166" s="80" t="str">
        <f>IF(OR($A166="",NOT(ISNUMBER($G166))),"",IF(AND($F166&lt;=BF$6,$G166&gt;=BF$5),IF(BF$5&gt;$N166,5,$K166)*10+IF(AND($F166&gt;=BF$5,$F166&lt;=BF$6),IF(AND($G166&gt;=BF$5,$G166&lt;=BF$6),5,IF($L166=1,2,1)),IF(AND($G166&gt;=BF$5,$G166&lt;=BF$6),IF($M166&gt;0,4,3),0)),IF(AND($D166&lt;=BF$6,$E166&gt;=BF$5),60,0)))</f>
        <v/>
      </c>
      <c r="BG166" s="80" t="str">
        <f>IF(OR($A166="",NOT(ISNUMBER($G166))),"",IF(AND($F166&lt;=BG$6,$G166&gt;=BG$5),IF(BG$5&gt;$N166,5,$K166)*10+IF(AND($F166&gt;=BG$5,$F166&lt;=BG$6),IF(AND($G166&gt;=BG$5,$G166&lt;=BG$6),5,IF($L166=1,2,1)),IF(AND($G166&gt;=BG$5,$G166&lt;=BG$6),IF($M166&gt;0,4,3),0)),IF(AND($D166&lt;=BG$6,$E166&gt;=BG$5),60,0)))</f>
        <v/>
      </c>
      <c r="BH166" s="80" t="str">
        <f>IF(OR($A166="",NOT(ISNUMBER($G166))),"",IF(AND($F166&lt;=BH$6,$G166&gt;=BH$5),IF(BH$5&gt;$N166,5,$K166)*10+IF(AND($F166&gt;=BH$5,$F166&lt;=BH$6),IF(AND($G166&gt;=BH$5,$G166&lt;=BH$6),5,IF($L166=1,2,1)),IF(AND($G166&gt;=BH$5,$G166&lt;=BH$6),IF($M166&gt;0,4,3),0)),IF(AND($D166&lt;=BH$6,$E166&gt;=BH$5),60,0)))</f>
        <v/>
      </c>
      <c r="BI166" s="80" t="str">
        <f>IF(OR($A166="",NOT(ISNUMBER($G166))),"",IF(AND($F166&lt;=BI$6,$G166&gt;=BI$5),IF(BI$5&gt;$N166,5,$K166)*10+IF(AND($F166&gt;=BI$5,$F166&lt;=BI$6),IF(AND($G166&gt;=BI$5,$G166&lt;=BI$6),5,IF($L166=1,2,1)),IF(AND($G166&gt;=BI$5,$G166&lt;=BI$6),IF($M166&gt;0,4,3),0)),IF(AND($D166&lt;=BI$6,$E166&gt;=BI$5),60,0)))</f>
        <v/>
      </c>
      <c r="BJ166" s="80" t="str">
        <f>IF(OR($A166="",NOT(ISNUMBER($G166))),"",IF(AND($F166&lt;=BJ$6,$G166&gt;=BJ$5),IF(BJ$5&gt;$N166,5,$K166)*10+IF(AND($F166&gt;=BJ$5,$F166&lt;=BJ$6),IF(AND($G166&gt;=BJ$5,$G166&lt;=BJ$6),5,IF($L166=1,2,1)),IF(AND($G166&gt;=BJ$5,$G166&lt;=BJ$6),IF($M166&gt;0,4,3),0)),IF(AND($D166&lt;=BJ$6,$E166&gt;=BJ$5),60,0)))</f>
        <v/>
      </c>
      <c r="BK166" s="80" t="str">
        <f>IF(OR($A166="",NOT(ISNUMBER($G166))),"",IF(AND($F166&lt;=BK$6,$G166&gt;=BK$5),IF(BK$5&gt;$N166,5,$K166)*10+IF(AND($F166&gt;=BK$5,$F166&lt;=BK$6),IF(AND($G166&gt;=BK$5,$G166&lt;=BK$6),5,IF($L166=1,2,1)),IF(AND($G166&gt;=BK$5,$G166&lt;=BK$6),IF($M166&gt;0,4,3),0)),IF(AND($D166&lt;=BK$6,$E166&gt;=BK$5),60,0)))</f>
        <v/>
      </c>
      <c r="BL166" s="80" t="str">
        <f>IF(OR($A166="",NOT(ISNUMBER($G166))),"",IF(AND($F166&lt;=BL$6,$G166&gt;=BL$5),IF(BL$5&gt;$N166,5,$K166)*10+IF(AND($F166&gt;=BL$5,$F166&lt;=BL$6),IF(AND($G166&gt;=BL$5,$G166&lt;=BL$6),5,IF($L166=1,2,1)),IF(AND($G166&gt;=BL$5,$G166&lt;=BL$6),IF($M166&gt;0,4,3),0)),IF(AND($D166&lt;=BL$6,$E166&gt;=BL$5),60,0)))</f>
        <v/>
      </c>
      <c r="BM166" s="80" t="str">
        <f>IF(OR($A166="",NOT(ISNUMBER($G166))),"",IF(AND($F166&lt;=BM$6,$G166&gt;=BM$5),IF(BM$5&gt;$N166,5,$K166)*10+IF(AND($F166&gt;=BM$5,$F166&lt;=BM$6),IF(AND($G166&gt;=BM$5,$G166&lt;=BM$6),5,IF($L166=1,2,1)),IF(AND($G166&gt;=BM$5,$G166&lt;=BM$6),IF($M166&gt;0,4,3),0)),IF(AND($D166&lt;=BM$6,$E166&gt;=BM$5),60,0)))</f>
        <v/>
      </c>
      <c r="BN166" s="80" t="str">
        <f>IF(OR($A166="",NOT(ISNUMBER($G166))),"",IF(AND($F166&lt;=BN$6,$G166&gt;=BN$5),IF(BN$5&gt;$N166,5,$K166)*10+IF(AND($F166&gt;=BN$5,$F166&lt;=BN$6),IF(AND($G166&gt;=BN$5,$G166&lt;=BN$6),5,IF($L166=1,2,1)),IF(AND($G166&gt;=BN$5,$G166&lt;=BN$6),IF($M166&gt;0,4,3),0)),IF(AND($D166&lt;=BN$6,$E166&gt;=BN$5),60,0)))</f>
        <v/>
      </c>
      <c r="BO166" s="80" t="str">
        <f>IF(OR($A166="",NOT(ISNUMBER($G166))),"",IF(AND($F166&lt;=BO$6,$G166&gt;=BO$5),IF(BO$5&gt;$N166,5,$K166)*10+IF(AND($F166&gt;=BO$5,$F166&lt;=BO$6),IF(AND($G166&gt;=BO$5,$G166&lt;=BO$6),5,IF($L166=1,2,1)),IF(AND($G166&gt;=BO$5,$G166&lt;=BO$6),IF($M166&gt;0,4,3),0)),IF(AND($D166&lt;=BO$6,$E166&gt;=BO$5),60,0)))</f>
        <v/>
      </c>
      <c r="BP166" s="80" t="str">
        <f>IF(OR($A166="",NOT(ISNUMBER($G166))),"",IF(AND($F166&lt;=BP$6,$G166&gt;=BP$5),IF(BP$5&gt;$N166,5,$K166)*10+IF(AND($F166&gt;=BP$5,$F166&lt;=BP$6),IF(AND($G166&gt;=BP$5,$G166&lt;=BP$6),5,IF($L166=1,2,1)),IF(AND($G166&gt;=BP$5,$G166&lt;=BP$6),IF($M166&gt;0,4,3),0)),IF(AND($D166&lt;=BP$6,$E166&gt;=BP$5),60,0)))</f>
        <v/>
      </c>
      <c r="BQ166" s="80" t="str">
        <f>IF(OR($A166="",NOT(ISNUMBER($G166))),"",IF(AND($F166&lt;=BQ$6,$G166&gt;=BQ$5),IF(BQ$5&gt;$N166,5,$K166)*10+IF(AND($F166&gt;=BQ$5,$F166&lt;=BQ$6),IF(AND($G166&gt;=BQ$5,$G166&lt;=BQ$6),5,IF($L166=1,2,1)),IF(AND($G166&gt;=BQ$5,$G166&lt;=BQ$6),IF($M166&gt;0,4,3),0)),IF(AND($D166&lt;=BQ$6,$E166&gt;=BQ$5),60,0)))</f>
        <v/>
      </c>
      <c r="BR166" s="80" t="str">
        <f>IF(OR($A166="",NOT(ISNUMBER($G166))),"",IF(AND($F166&lt;=BR$6,$G166&gt;=BR$5),IF(BR$5&gt;$N166,5,$K166)*10+IF(AND($F166&gt;=BR$5,$F166&lt;=BR$6),IF(AND($G166&gt;=BR$5,$G166&lt;=BR$6),5,IF($L166=1,2,1)),IF(AND($G166&gt;=BR$5,$G166&lt;=BR$6),IF($M166&gt;0,4,3),0)),IF(AND($D166&lt;=BR$6,$E166&gt;=BR$5),60,0)))</f>
        <v/>
      </c>
      <c r="BS166" s="80" t="str">
        <f>IF(OR($A166="",NOT(ISNUMBER($G166))),"",IF(AND($F166&lt;=BS$6,$G166&gt;=BS$5),IF(BS$5&gt;$N166,5,$K166)*10+IF(AND($F166&gt;=BS$5,$F166&lt;=BS$6),IF(AND($G166&gt;=BS$5,$G166&lt;=BS$6),5,IF($L166=1,2,1)),IF(AND($G166&gt;=BS$5,$G166&lt;=BS$6),IF($M166&gt;0,4,3),0)),IF(AND($D166&lt;=BS$6,$E166&gt;=BS$5),60,0)))</f>
        <v/>
      </c>
      <c r="BT166" s="80" t="str">
        <f>IF(OR($A166="",NOT(ISNUMBER($G166))),"",IF(AND($F166&lt;=BT$6,$G166&gt;=BT$5),IF(BT$5&gt;$N166,5,$K166)*10+IF(AND($F166&gt;=BT$5,$F166&lt;=BT$6),IF(AND($G166&gt;=BT$5,$G166&lt;=BT$6),5,IF($L166=1,2,1)),IF(AND($G166&gt;=BT$5,$G166&lt;=BT$6),IF($M166&gt;0,4,3),0)),IF(AND($D166&lt;=BT$6,$E166&gt;=BT$5),60,0)))</f>
        <v/>
      </c>
      <c r="BU166" s="80" t="str">
        <f>IF(OR($A166="",NOT(ISNUMBER($G166))),"",IF(AND($F166&lt;=BU$6,$G166&gt;=BU$5),IF(BU$5&gt;$N166,5,$K166)*10+IF(AND($F166&gt;=BU$5,$F166&lt;=BU$6),IF(AND($G166&gt;=BU$5,$G166&lt;=BU$6),5,IF($L166=1,2,1)),IF(AND($G166&gt;=BU$5,$G166&lt;=BU$6),IF($M166&gt;0,4,3),0)),IF(AND($D166&lt;=BU$6,$E166&gt;=BU$5),60,0)))</f>
        <v/>
      </c>
      <c r="BV166" s="80" t="str">
        <f>IF(OR($A166="",NOT(ISNUMBER($G166))),"",IF(AND($F166&lt;=BV$6,$G166&gt;=BV$5),IF(BV$5&gt;$N166,5,$K166)*10+IF(AND($F166&gt;=BV$5,$F166&lt;=BV$6),IF(AND($G166&gt;=BV$5,$G166&lt;=BV$6),5,IF($L166=1,2,1)),IF(AND($G166&gt;=BV$5,$G166&lt;=BV$6),IF($M166&gt;0,4,3),0)),IF(AND($D166&lt;=BV$6,$E166&gt;=BV$5),60,0)))</f>
        <v/>
      </c>
      <c r="BW166" s="80" t="str">
        <f>IF(OR($A166="",NOT(ISNUMBER($G166))),"",IF(AND($F166&lt;=BW$6,$G166&gt;=BW$5),IF(BW$5&gt;$N166,5,$K166)*10+IF(AND($F166&gt;=BW$5,$F166&lt;=BW$6),IF(AND($G166&gt;=BW$5,$G166&lt;=BW$6),5,IF($L166=1,2,1)),IF(AND($G166&gt;=BW$5,$G166&lt;=BW$6),IF($M166&gt;0,4,3),0)),IF(AND($D166&lt;=BW$6,$E166&gt;=BW$5),60,0)))</f>
        <v/>
      </c>
      <c r="BX166" s="80" t="str">
        <f>IF(OR($A166="",NOT(ISNUMBER($G166))),"",IF(AND($F166&lt;=BX$6,$G166&gt;=BX$5),IF(BX$5&gt;$N166,5,$K166)*10+IF(AND($F166&gt;=BX$5,$F166&lt;=BX$6),IF(AND($G166&gt;=BX$5,$G166&lt;=BX$6),5,IF($L166=1,2,1)),IF(AND($G166&gt;=BX$5,$G166&lt;=BX$6),IF($M166&gt;0,4,3),0)),IF(AND($D166&lt;=BX$6,$E166&gt;=BX$5),60,0)))</f>
        <v/>
      </c>
      <c r="BY166" s="80" t="str">
        <f>IF(OR($A166="",NOT(ISNUMBER($G166))),"",IF(AND($F166&lt;=BY$6,$G166&gt;=BY$5),IF(BY$5&gt;$N166,5,$K166)*10+IF(AND($F166&gt;=BY$5,$F166&lt;=BY$6),IF(AND($G166&gt;=BY$5,$G166&lt;=BY$6),5,IF($L166=1,2,1)),IF(AND($G166&gt;=BY$5,$G166&lt;=BY$6),IF($M166&gt;0,4,3),0)),IF(AND($D166&lt;=BY$6,$E166&gt;=BY$5),60,0)))</f>
        <v/>
      </c>
      <c r="BZ166" s="80" t="str">
        <f>IF(OR($A166="",NOT(ISNUMBER($G166))),"",IF(AND($F166&lt;=BZ$6,$G166&gt;=BZ$5),IF(BZ$5&gt;$N166,5,$K166)*10+IF(AND($F166&gt;=BZ$5,$F166&lt;=BZ$6),IF(AND($G166&gt;=BZ$5,$G166&lt;=BZ$6),5,IF($L166=1,2,1)),IF(AND($G166&gt;=BZ$5,$G166&lt;=BZ$6),IF($M166&gt;0,4,3),0)),IF(AND($D166&lt;=BZ$6,$E166&gt;=BZ$5),60,0)))</f>
        <v/>
      </c>
      <c r="CA166" s="80" t="str">
        <f>IF(OR($A166="",NOT(ISNUMBER($G166))),"",IF(AND($F166&lt;=CA$6,$G166&gt;=CA$5),IF(CA$5&gt;$N166,5,$K166)*10+IF(AND($F166&gt;=CA$5,$F166&lt;=CA$6),IF(AND($G166&gt;=CA$5,$G166&lt;=CA$6),5,IF($L166=1,2,1)),IF(AND($G166&gt;=CA$5,$G166&lt;=CA$6),IF($M166&gt;0,4,3),0)),IF(AND($D166&lt;=CA$6,$E166&gt;=CA$5),60,0)))</f>
        <v/>
      </c>
      <c r="CB166" s="80" t="str">
        <f>IF(OR($A166="",NOT(ISNUMBER($G166))),"",IF(AND($F166&lt;=CB$6,$G166&gt;=CB$5),IF(CB$5&gt;$N166,5,$K166)*10+IF(AND($F166&gt;=CB$5,$F166&lt;=CB$6),IF(AND($G166&gt;=CB$5,$G166&lt;=CB$6),5,IF($L166=1,2,1)),IF(AND($G166&gt;=CB$5,$G166&lt;=CB$6),IF($M166&gt;0,4,3),0)),IF(AND($D166&lt;=CB$6,$E166&gt;=CB$5),60,0)))</f>
        <v/>
      </c>
      <c r="CC166" s="80" t="str">
        <f>IF(OR($A166="",NOT(ISNUMBER($G166))),"",IF(AND($F166&lt;=CC$6,$G166&gt;=CC$5),IF(CC$5&gt;$N166,5,$K166)*10+IF(AND($F166&gt;=CC$5,$F166&lt;=CC$6),IF(AND($G166&gt;=CC$5,$G166&lt;=CC$6),5,IF($L166=1,2,1)),IF(AND($G166&gt;=CC$5,$G166&lt;=CC$6),IF($M166&gt;0,4,3),0)),IF(AND($D166&lt;=CC$6,$E166&gt;=CC$5),60,0)))</f>
        <v/>
      </c>
      <c r="CD166" s="80" t="str">
        <f>IF(OR($A166="",NOT(ISNUMBER($G166))),"",IF(AND($F166&lt;=CD$6,$G166&gt;=CD$5),IF(CD$5&gt;$N166,5,$K166)*10+IF(AND($F166&gt;=CD$5,$F166&lt;=CD$6),IF(AND($G166&gt;=CD$5,$G166&lt;=CD$6),5,IF($L166=1,2,1)),IF(AND($G166&gt;=CD$5,$G166&lt;=CD$6),IF($M166&gt;0,4,3),0)),IF(AND($D166&lt;=CD$6,$E166&gt;=CD$5),60,0)))</f>
        <v/>
      </c>
      <c r="CE166" s="80" t="str">
        <f>IF(OR($A166="",NOT(ISNUMBER($G166))),"",IF(AND($F166&lt;=CE$6,$G166&gt;=CE$5),IF(CE$5&gt;$N166,5,$K166)*10+IF(AND($F166&gt;=CE$5,$F166&lt;=CE$6),IF(AND($G166&gt;=CE$5,$G166&lt;=CE$6),5,IF($L166=1,2,1)),IF(AND($G166&gt;=CE$5,$G166&lt;=CE$6),IF($M166&gt;0,4,3),0)),IF(AND($D166&lt;=CE$6,$E166&gt;=CE$5),60,0)))</f>
        <v/>
      </c>
      <c r="CF166" s="80" t="str">
        <f>IF(OR($A166="",NOT(ISNUMBER($G166))),"",IF(AND($F166&lt;=CF$6,$G166&gt;=CF$5),IF(CF$5&gt;$N166,5,$K166)*10+IF(AND($F166&gt;=CF$5,$F166&lt;=CF$6),IF(AND($G166&gt;=CF$5,$G166&lt;=CF$6),5,IF($L166=1,2,1)),IF(AND($G166&gt;=CF$5,$G166&lt;=CF$6),IF($M166&gt;0,4,3),0)),IF(AND($D166&lt;=CF$6,$E166&gt;=CF$5),60,0)))</f>
        <v/>
      </c>
      <c r="CG166" s="80" t="str">
        <f>IF(OR($A166="",NOT(ISNUMBER($G166))),"",IF(AND($F166&lt;=CG$6,$G166&gt;=CG$5),IF(CG$5&gt;$N166,5,$K166)*10+IF(AND($F166&gt;=CG$5,$F166&lt;=CG$6),IF(AND($G166&gt;=CG$5,$G166&lt;=CG$6),5,IF($L166=1,2,1)),IF(AND($G166&gt;=CG$5,$G166&lt;=CG$6),IF($M166&gt;0,4,3),0)),IF(AND($D166&lt;=CG$6,$E166&gt;=CG$5),60,0)))</f>
        <v/>
      </c>
      <c r="CH166" s="80" t="str">
        <f>IF(OR($A166="",NOT(ISNUMBER($G166))),"",IF(AND($F166&lt;=CH$6,$G166&gt;=CH$5),IF(CH$5&gt;$N166,5,$K166)*10+IF(AND($F166&gt;=CH$5,$F166&lt;=CH$6),IF(AND($G166&gt;=CH$5,$G166&lt;=CH$6),5,IF($L166=1,2,1)),IF(AND($G166&gt;=CH$5,$G166&lt;=CH$6),IF($M166&gt;0,4,3),0)),IF(AND($D166&lt;=CH$6,$E166&gt;=CH$5),60,0)))</f>
        <v/>
      </c>
      <c r="CI166" s="80" t="str">
        <f>IF(OR($A166="",NOT(ISNUMBER($G166))),"",IF(AND($F166&lt;=CI$6,$G166&gt;=CI$5),IF(CI$5&gt;$N166,5,$K166)*10+IF(AND($F166&gt;=CI$5,$F166&lt;=CI$6),IF(AND($G166&gt;=CI$5,$G166&lt;=CI$6),5,IF($L166=1,2,1)),IF(AND($G166&gt;=CI$5,$G166&lt;=CI$6),IF($M166&gt;0,4,3),0)),IF(AND($D166&lt;=CI$6,$E166&gt;=CI$5),60,0)))</f>
        <v/>
      </c>
      <c r="CJ166" s="80" t="str">
        <f>IF(OR($A166="",NOT(ISNUMBER($G166))),"",IF(AND($F166&lt;=CJ$6,$G166&gt;=CJ$5),IF(CJ$5&gt;$N166,5,$K166)*10+IF(AND($F166&gt;=CJ$5,$F166&lt;=CJ$6),IF(AND($G166&gt;=CJ$5,$G166&lt;=CJ$6),5,IF($L166=1,2,1)),IF(AND($G166&gt;=CJ$5,$G166&lt;=CJ$6),IF($M166&gt;0,4,3),0)),IF(AND($D166&lt;=CJ$6,$E166&gt;=CJ$5),60,0)))</f>
        <v/>
      </c>
      <c r="CK166" s="80" t="str">
        <f>IF(OR($A166="",NOT(ISNUMBER($G166))),"",IF(AND($F166&lt;=CK$6,$G166&gt;=CK$5),IF(CK$5&gt;$N166,5,$K166)*10+IF(AND($F166&gt;=CK$5,$F166&lt;=CK$6),IF(AND($G166&gt;=CK$5,$G166&lt;=CK$6),5,IF($L166=1,2,1)),IF(AND($G166&gt;=CK$5,$G166&lt;=CK$6),IF($M166&gt;0,4,3),0)),IF(AND($D166&lt;=CK$6,$E166&gt;=CK$5),60,0)))</f>
        <v/>
      </c>
      <c r="CL166" s="80" t="str">
        <f>IF(OR($A166="",NOT(ISNUMBER($G166))),"",IF(AND($F166&lt;=CL$6,$G166&gt;=CL$5),IF(CL$5&gt;$N166,5,$K166)*10+IF(AND($F166&gt;=CL$5,$F166&lt;=CL$6),IF(AND($G166&gt;=CL$5,$G166&lt;=CL$6),5,IF($L166=1,2,1)),IF(AND($G166&gt;=CL$5,$G166&lt;=CL$6),IF($M166&gt;0,4,3),0)),IF(AND($D166&lt;=CL$6,$E166&gt;=CL$5),60,0)))</f>
        <v/>
      </c>
      <c r="CM166" s="80" t="str">
        <f>IF(OR($A166="",NOT(ISNUMBER($G166))),"",IF(AND($F166&lt;=CM$6,$G166&gt;=CM$5),IF(CM$5&gt;$N166,5,$K166)*10+IF(AND($F166&gt;=CM$5,$F166&lt;=CM$6),IF(AND($G166&gt;=CM$5,$G166&lt;=CM$6),5,IF($L166=1,2,1)),IF(AND($G166&gt;=CM$5,$G166&lt;=CM$6),IF($M166&gt;0,4,3),0)),IF(AND($D166&lt;=CM$6,$E166&gt;=CM$5),60,0)))</f>
        <v/>
      </c>
      <c r="CN166" s="80" t="str">
        <f>IF(OR($A166="",NOT(ISNUMBER($G166))),"",IF(AND($F166&lt;=CN$6,$G166&gt;=CN$5),IF(CN$5&gt;$N166,5,$K166)*10+IF(AND($F166&gt;=CN$5,$F166&lt;=CN$6),IF(AND($G166&gt;=CN$5,$G166&lt;=CN$6),5,IF($L166=1,2,1)),IF(AND($G166&gt;=CN$5,$G166&lt;=CN$6),IF($M166&gt;0,4,3),0)),IF(AND($D166&lt;=CN$6,$E166&gt;=CN$5),60,0)))</f>
        <v/>
      </c>
      <c r="CO166" s="80" t="str">
        <f>IF(OR($A166="",NOT(ISNUMBER($G166))),"",IF(AND($F166&lt;=CO$6,$G166&gt;=CO$5),IF(CO$5&gt;$N166,5,$K166)*10+IF(AND($F166&gt;=CO$5,$F166&lt;=CO$6),IF(AND($G166&gt;=CO$5,$G166&lt;=CO$6),5,IF($L166=1,2,1)),IF(AND($G166&gt;=CO$5,$G166&lt;=CO$6),IF($M166&gt;0,4,3),0)),IF(AND($D166&lt;=CO$6,$E166&gt;=CO$5),60,0)))</f>
        <v/>
      </c>
      <c r="CP166" s="80" t="str">
        <f>IF(OR($A166="",NOT(ISNUMBER($G166))),"",IF(AND($F166&lt;=CP$6,$G166&gt;=CP$5),IF(CP$5&gt;$N166,5,$K166)*10+IF(AND($F166&gt;=CP$5,$F166&lt;=CP$6),IF(AND($G166&gt;=CP$5,$G166&lt;=CP$6),5,IF($L166=1,2,1)),IF(AND($G166&gt;=CP$5,$G166&lt;=CP$6),IF($M166&gt;0,4,3),0)),IF(AND($D166&lt;=CP$6,$E166&gt;=CP$5),60,0)))</f>
        <v/>
      </c>
      <c r="CQ166" s="80" t="str">
        <f>IF(OR($A166="",NOT(ISNUMBER($G166))),"",IF(AND($F166&lt;=CQ$6,$G166&gt;=CQ$5),IF(CQ$5&gt;$N166,5,$K166)*10+IF(AND($F166&gt;=CQ$5,$F166&lt;=CQ$6),IF(AND($G166&gt;=CQ$5,$G166&lt;=CQ$6),5,IF($L166=1,2,1)),IF(AND($G166&gt;=CQ$5,$G166&lt;=CQ$6),IF($M166&gt;0,4,3),0)),IF(AND($D166&lt;=CQ$6,$E166&gt;=CQ$5),60,0)))</f>
        <v/>
      </c>
      <c r="CR166" s="80" t="str">
        <f>IF(OR($A166="",NOT(ISNUMBER($G166))),"",IF(AND($F166&lt;=CR$6,$G166&gt;=CR$5),IF(CR$5&gt;$N166,5,$K166)*10+IF(AND($F166&gt;=CR$5,$F166&lt;=CR$6),IF(AND($G166&gt;=CR$5,$G166&lt;=CR$6),5,IF($L166=1,2,1)),IF(AND($G166&gt;=CR$5,$G166&lt;=CR$6),IF($M166&gt;0,4,3),0)),IF(AND($D166&lt;=CR$6,$E166&gt;=CR$5),60,0)))</f>
        <v/>
      </c>
      <c r="CS166" s="80" t="str">
        <f>IF(OR($A166="",NOT(ISNUMBER($G166))),"",IF(AND($F166&lt;=CS$6,$G166&gt;=CS$5),IF(CS$5&gt;$N166,5,$K166)*10+IF(AND($F166&gt;=CS$5,$F166&lt;=CS$6),IF(AND($G166&gt;=CS$5,$G166&lt;=CS$6),5,IF($L166=1,2,1)),IF(AND($G166&gt;=CS$5,$G166&lt;=CS$6),IF($M166&gt;0,4,3),0)),IF(AND($D166&lt;=CS$6,$E166&gt;=CS$5),60,0)))</f>
        <v/>
      </c>
      <c r="CT166" s="80" t="str">
        <f>IF(OR($A166="",NOT(ISNUMBER($G166))),"",IF(AND($F166&lt;=CT$6,$G166&gt;=CT$5),IF(CT$5&gt;$N166,5,$K166)*10+IF(AND($F166&gt;=CT$5,$F166&lt;=CT$6),IF(AND($G166&gt;=CT$5,$G166&lt;=CT$6),5,IF($L166=1,2,1)),IF(AND($G166&gt;=CT$5,$G166&lt;=CT$6),IF($M166&gt;0,4,3),0)),IF(AND($D166&lt;=CT$6,$E166&gt;=CT$5),60,0)))</f>
        <v/>
      </c>
      <c r="CU166" s="80" t="str">
        <f>IF(OR($A166="",NOT(ISNUMBER($G166))),"",IF(AND($F166&lt;=CU$6,$G166&gt;=CU$5),IF(CU$5&gt;$N166,5,$K166)*10+IF(AND($F166&gt;=CU$5,$F166&lt;=CU$6),IF(AND($G166&gt;=CU$5,$G166&lt;=CU$6),5,IF($L166=1,2,1)),IF(AND($G166&gt;=CU$5,$G166&lt;=CU$6),IF($M166&gt;0,4,3),0)),IF(AND($D166&lt;=CU$6,$E166&gt;=CU$5),60,0)))</f>
        <v/>
      </c>
      <c r="CV166" s="80" t="str">
        <f>IF(OR($A166="",NOT(ISNUMBER($G166))),"",IF(AND($F166&lt;=CV$6,$G166&gt;=CV$5),IF(CV$5&gt;$N166,5,$K166)*10+IF(AND($F166&gt;=CV$5,$F166&lt;=CV$6),IF(AND($G166&gt;=CV$5,$G166&lt;=CV$6),5,IF($L166=1,2,1)),IF(AND($G166&gt;=CV$5,$G166&lt;=CV$6),IF($M166&gt;0,4,3),0)),IF(AND($D166&lt;=CV$6,$E166&gt;=CV$5),60,0)))</f>
        <v/>
      </c>
      <c r="CW166" s="80" t="str">
        <f>IF(OR($A166="",NOT(ISNUMBER($G166))),"",IF(AND($F166&lt;=CW$6,$G166&gt;=CW$5),IF(CW$5&gt;$N166,5,$K166)*10+IF(AND($F166&gt;=CW$5,$F166&lt;=CW$6),IF(AND($G166&gt;=CW$5,$G166&lt;=CW$6),5,IF($L166=1,2,1)),IF(AND($G166&gt;=CW$5,$G166&lt;=CW$6),IF($M166&gt;0,4,3),0)),IF(AND($D166&lt;=CW$6,$E166&gt;=CW$5),60,0)))</f>
        <v/>
      </c>
      <c r="CX166" s="80" t="str">
        <f>IF(OR($A166="",NOT(ISNUMBER($G166))),"",IF(AND($F166&lt;=CX$6,$G166&gt;=CX$5),IF(CX$5&gt;$N166,5,$K166)*10+IF(AND($F166&gt;=CX$5,$F166&lt;=CX$6),IF(AND($G166&gt;=CX$5,$G166&lt;=CX$6),5,IF($L166=1,2,1)),IF(AND($G166&gt;=CX$5,$G166&lt;=CX$6),IF($M166&gt;0,4,3),0)),IF(AND($D166&lt;=CX$6,$E166&gt;=CX$5),60,0)))</f>
        <v/>
      </c>
      <c r="CY166" s="80" t="str">
        <f>IF(OR($A166="",NOT(ISNUMBER($G166))),"",IF(AND($F166&lt;=CY$6,$G166&gt;=CY$5),IF(CY$5&gt;$N166,5,$K166)*10+IF(AND($F166&gt;=CY$5,$F166&lt;=CY$6),IF(AND($G166&gt;=CY$5,$G166&lt;=CY$6),5,IF($L166=1,2,1)),IF(AND($G166&gt;=CY$5,$G166&lt;=CY$6),IF($M166&gt;0,4,3),0)),IF(AND($D166&lt;=CY$6,$E166&gt;=CY$5),60,0)))</f>
        <v/>
      </c>
      <c r="CZ166" s="80" t="str">
        <f>IF(OR($A166="",NOT(ISNUMBER($G166))),"",IF(AND($F166&lt;=CZ$6,$G166&gt;=CZ$5),IF(CZ$5&gt;$N166,5,$K166)*10+IF(AND($F166&gt;=CZ$5,$F166&lt;=CZ$6),IF(AND($G166&gt;=CZ$5,$G166&lt;=CZ$6),5,IF($L166=1,2,1)),IF(AND($G166&gt;=CZ$5,$G166&lt;=CZ$6),IF($M166&gt;0,4,3),0)),IF(AND($D166&lt;=CZ$6,$E166&gt;=CZ$5),60,0)))</f>
        <v/>
      </c>
      <c r="DA166" s="80" t="str">
        <f>IF(OR($A166="",NOT(ISNUMBER($G166))),"",IF(AND($F166&lt;=DA$6,$G166&gt;=DA$5),IF(DA$5&gt;$N166,5,$K166)*10+IF(AND($F166&gt;=DA$5,$F166&lt;=DA$6),IF(AND($G166&gt;=DA$5,$G166&lt;=DA$6),5,IF($L166=1,2,1)),IF(AND($G166&gt;=DA$5,$G166&lt;=DA$6),IF($M166&gt;0,4,3),0)),IF(AND($D166&lt;=DA$6,$E166&gt;=DA$5),60,0)))</f>
        <v/>
      </c>
      <c r="DB166" s="80" t="str">
        <f>IF(OR($A166="",NOT(ISNUMBER($G166))),"",IF(AND($F166&lt;=DB$6,$G166&gt;=DB$5),IF(DB$5&gt;$N166,5,$K166)*10+IF(AND($F166&gt;=DB$5,$F166&lt;=DB$6),IF(AND($G166&gt;=DB$5,$G166&lt;=DB$6),5,IF($L166=1,2,1)),IF(AND($G166&gt;=DB$5,$G166&lt;=DB$6),IF($M166&gt;0,4,3),0)),IF(AND($D166&lt;=DB$6,$E166&gt;=DB$5),60,0)))</f>
        <v/>
      </c>
      <c r="DC166" s="80" t="str">
        <f>IF(OR($A166="",NOT(ISNUMBER($G166))),"",IF(AND($F166&lt;=DC$6,$G166&gt;=DC$5),IF(DC$5&gt;$N166,5,$K166)*10+IF(AND($F166&gt;=DC$5,$F166&lt;=DC$6),IF(AND($G166&gt;=DC$5,$G166&lt;=DC$6),5,IF($L166=1,2,1)),IF(AND($G166&gt;=DC$5,$G166&lt;=DC$6),IF($M166&gt;0,4,3),0)),IF(AND($D166&lt;=DC$6,$E166&gt;=DC$5),60,0)))</f>
        <v/>
      </c>
      <c r="DD166" s="80" t="str">
        <f>IF(OR($A166="",NOT(ISNUMBER($G166))),"",IF(AND($F166&lt;=DD$6,$G166&gt;=DD$5),IF(DD$5&gt;$N166,5,$K166)*10+IF(AND($F166&gt;=DD$5,$F166&lt;=DD$6),IF(AND($G166&gt;=DD$5,$G166&lt;=DD$6),5,IF($L166=1,2,1)),IF(AND($G166&gt;=DD$5,$G166&lt;=DD$6),IF($M166&gt;0,4,3),0)),IF(AND($D166&lt;=DD$6,$E166&gt;=DD$5),60,0)))</f>
        <v/>
      </c>
      <c r="DE166" s="80" t="str">
        <f>IF(OR($A166="",NOT(ISNUMBER($G166))),"",IF(AND($F166&lt;=DE$6,$G166&gt;=DE$5),IF(DE$5&gt;$N166,5,$K166)*10+IF(AND($F166&gt;=DE$5,$F166&lt;=DE$6),IF(AND($G166&gt;=DE$5,$G166&lt;=DE$6),5,IF($L166=1,2,1)),IF(AND($G166&gt;=DE$5,$G166&lt;=DE$6),IF($M166&gt;0,4,3),0)),IF(AND($D166&lt;=DE$6,$E166&gt;=DE$5),60,0)))</f>
        <v/>
      </c>
      <c r="DF166" s="80" t="str">
        <f>IF(OR($A166="",NOT(ISNUMBER($G166))),"",IF(AND($F166&lt;=DF$6,$G166&gt;=DF$5),IF(DF$5&gt;$N166,5,$K166)*10+IF(AND($F166&gt;=DF$5,$F166&lt;=DF$6),IF(AND($G166&gt;=DF$5,$G166&lt;=DF$6),5,IF($L166=1,2,1)),IF(AND($G166&gt;=DF$5,$G166&lt;=DF$6),IF($M166&gt;0,4,3),0)),IF(AND($D166&lt;=DF$6,$E166&gt;=DF$5),60,0)))</f>
        <v/>
      </c>
      <c r="DG166" s="80" t="str">
        <f>IF(OR($A166="",NOT(ISNUMBER($G166))),"",IF(AND($F166&lt;=DG$6,$G166&gt;=DG$5),IF(DG$5&gt;$N166,5,$K166)*10+IF(AND($F166&gt;=DG$5,$F166&lt;=DG$6),IF(AND($G166&gt;=DG$5,$G166&lt;=DG$6),5,IF($L166=1,2,1)),IF(AND($G166&gt;=DG$5,$G166&lt;=DG$6),IF($M166&gt;0,4,3),0)),IF(AND($D166&lt;=DG$6,$E166&gt;=DG$5),60,0)))</f>
        <v/>
      </c>
      <c r="DH166" s="80" t="str">
        <f>IF(OR($A166="",NOT(ISNUMBER($G166))),"",IF(AND($F166&lt;=DH$6,$G166&gt;=DH$5),IF(DH$5&gt;$N166,5,$K166)*10+IF(AND($F166&gt;=DH$5,$F166&lt;=DH$6),IF(AND($G166&gt;=DH$5,$G166&lt;=DH$6),5,IF($L166=1,2,1)),IF(AND($G166&gt;=DH$5,$G166&lt;=DH$6),IF($M166&gt;0,4,3),0)),IF(AND($D166&lt;=DH$6,$E166&gt;=DH$5),60,0)))</f>
        <v/>
      </c>
      <c r="DI166" s="80" t="str">
        <f>IF(OR($A166="",NOT(ISNUMBER($G166))),"",IF(AND($F166&lt;=DI$6,$G166&gt;=DI$5),IF(DI$5&gt;$N166,5,$K166)*10+IF(AND($F166&gt;=DI$5,$F166&lt;=DI$6),IF(AND($G166&gt;=DI$5,$G166&lt;=DI$6),5,IF($L166=1,2,1)),IF(AND($G166&gt;=DI$5,$G166&lt;=DI$6),IF($M166&gt;0,4,3),0)),IF(AND($D166&lt;=DI$6,$E166&gt;=DI$5),60,0)))</f>
        <v/>
      </c>
      <c r="DJ166" s="80" t="str">
        <f>IF(OR($A166="",NOT(ISNUMBER($G166))),"",IF(AND($F166&lt;=DJ$6,$G166&gt;=DJ$5),IF(DJ$5&gt;$N166,5,$K166)*10+IF(AND($F166&gt;=DJ$5,$F166&lt;=DJ$6),IF(AND($G166&gt;=DJ$5,$G166&lt;=DJ$6),5,IF($L166=1,2,1)),IF(AND($G166&gt;=DJ$5,$G166&lt;=DJ$6),IF($M166&gt;0,4,3),0)),IF(AND($D166&lt;=DJ$6,$E166&gt;=DJ$5),60,0)))</f>
        <v/>
      </c>
      <c r="DK166" s="80" t="str">
        <f>IF(OR($A166="",NOT(ISNUMBER($G166))),"",IF(AND($F166&lt;=DK$6,$G166&gt;=DK$5),IF(DK$5&gt;$N166,5,$K166)*10+IF(AND($F166&gt;=DK$5,$F166&lt;=DK$6),IF(AND($G166&gt;=DK$5,$G166&lt;=DK$6),5,IF($L166=1,2,1)),IF(AND($G166&gt;=DK$5,$G166&lt;=DK$6),IF($M166&gt;0,4,3),0)),IF(AND($D166&lt;=DK$6,$E166&gt;=DK$5),60,0)))</f>
        <v/>
      </c>
      <c r="DL166" s="80" t="str">
        <f>IF(OR($A166="",NOT(ISNUMBER($G166))),"",IF(AND($F166&lt;=DL$6,$G166&gt;=DL$5),IF(DL$5&gt;$N166,5,$K166)*10+IF(AND($F166&gt;=DL$5,$F166&lt;=DL$6),IF(AND($G166&gt;=DL$5,$G166&lt;=DL$6),5,IF($L166=1,2,1)),IF(AND($G166&gt;=DL$5,$G166&lt;=DL$6),IF($M166&gt;0,4,3),0)),IF(AND($D166&lt;=DL$6,$E166&gt;=DL$5),60,0)))</f>
        <v/>
      </c>
      <c r="DM166" s="80" t="str">
        <f>IF(OR($A166="",NOT(ISNUMBER($G166))),"",IF(AND($F166&lt;=DM$6,$G166&gt;=DM$5),IF(DM$5&gt;$N166,5,$K166)*10+IF(AND($F166&gt;=DM$5,$F166&lt;=DM$6),IF(AND($G166&gt;=DM$5,$G166&lt;=DM$6),5,IF($L166=1,2,1)),IF(AND($G166&gt;=DM$5,$G166&lt;=DM$6),IF($M166&gt;0,4,3),0)),IF(AND($D166&lt;=DM$6,$E166&gt;=DM$5),60,0)))</f>
        <v/>
      </c>
      <c r="DN166" s="80" t="str">
        <f>IF(OR($A166="",NOT(ISNUMBER($G166))),"",IF(AND($F166&lt;=DN$6,$G166&gt;=DN$5),IF(DN$5&gt;$N166,5,$K166)*10+IF(AND($F166&gt;=DN$5,$F166&lt;=DN$6),IF(AND($G166&gt;=DN$5,$G166&lt;=DN$6),5,IF($L166=1,2,1)),IF(AND($G166&gt;=DN$5,$G166&lt;=DN$6),IF($M166&gt;0,4,3),0)),IF(AND($D166&lt;=DN$6,$E166&gt;=DN$5),60,0)))</f>
        <v/>
      </c>
      <c r="DO166" s="80" t="str">
        <f>IF(OR($A166="",NOT(ISNUMBER($G166))),"",IF(AND($F166&lt;=DO$6,$G166&gt;=DO$5),IF(DO$5&gt;$N166,5,$K166)*10+IF(AND($F166&gt;=DO$5,$F166&lt;=DO$6),IF(AND($G166&gt;=DO$5,$G166&lt;=DO$6),5,IF($L166=1,2,1)),IF(AND($G166&gt;=DO$5,$G166&lt;=DO$6),IF($M166&gt;0,4,3),0)),IF(AND($D166&lt;=DO$6,$E166&gt;=DO$5),60,0)))</f>
        <v/>
      </c>
      <c r="DP166" s="80" t="str">
        <f>IF(OR($A166="",NOT(ISNUMBER($G166))),"",IF(AND($F166&lt;=DP$6,$G166&gt;=DP$5),IF(DP$5&gt;$N166,5,$K166)*10+IF(AND($F166&gt;=DP$5,$F166&lt;=DP$6),IF(AND($G166&gt;=DP$5,$G166&lt;=DP$6),5,IF($L166=1,2,1)),IF(AND($G166&gt;=DP$5,$G166&lt;=DP$6),IF($M166&gt;0,4,3),0)),IF(AND($D166&lt;=DP$6,$E166&gt;=DP$5),60,0)))</f>
        <v/>
      </c>
      <c r="DQ166" s="80" t="str">
        <f>IF(OR($A166="",NOT(ISNUMBER($G166))),"",IF(AND($F166&lt;=DQ$6,$G166&gt;=DQ$5),IF(DQ$5&gt;$N166,5,$K166)*10+IF(AND($F166&gt;=DQ$5,$F166&lt;=DQ$6),IF(AND($G166&gt;=DQ$5,$G166&lt;=DQ$6),5,IF($L166=1,2,1)),IF(AND($G166&gt;=DQ$5,$G166&lt;=DQ$6),IF($M166&gt;0,4,3),0)),IF(AND($D166&lt;=DQ$6,$E166&gt;=DQ$5),60,0)))</f>
        <v/>
      </c>
      <c r="DR166" s="80" t="str">
        <f>IF(OR($A166="",NOT(ISNUMBER($G166))),"",IF(AND($F166&lt;=DR$6,$G166&gt;=DR$5),IF(DR$5&gt;$N166,5,$K166)*10+IF(AND($F166&gt;=DR$5,$F166&lt;=DR$6),IF(AND($G166&gt;=DR$5,$G166&lt;=DR$6),5,IF($L166=1,2,1)),IF(AND($G166&gt;=DR$5,$G166&lt;=DR$6),IF($M166&gt;0,4,3),0)),IF(AND($D166&lt;=DR$6,$E166&gt;=DR$5),60,0)))</f>
        <v/>
      </c>
      <c r="DS166" s="80" t="str">
        <f>IF(OR($A166="",NOT(ISNUMBER($G166))),"",IF(AND($F166&lt;=DS$6,$G166&gt;=DS$5),IF(DS$5&gt;$N166,5,$K166)*10+IF(AND($F166&gt;=DS$5,$F166&lt;=DS$6),IF(AND($G166&gt;=DS$5,$G166&lt;=DS$6),5,IF($L166=1,2,1)),IF(AND($G166&gt;=DS$5,$G166&lt;=DS$6),IF($M166&gt;0,4,3),0)),IF(AND($D166&lt;=DS$6,$E166&gt;=DS$5),60,0)))</f>
        <v/>
      </c>
      <c r="DT166" s="80" t="str">
        <f>IF(OR($A166="",NOT(ISNUMBER($G166))),"",IF(AND($F166&lt;=DT$6,$G166&gt;=DT$5),IF(DT$5&gt;$N166,5,$K166)*10+IF(AND($F166&gt;=DT$5,$F166&lt;=DT$6),IF(AND($G166&gt;=DT$5,$G166&lt;=DT$6),5,IF($L166=1,2,1)),IF(AND($G166&gt;=DT$5,$G166&lt;=DT$6),IF($M166&gt;0,4,3),0)),IF(AND($D166&lt;=DT$6,$E166&gt;=DT$5),60,0)))</f>
        <v/>
      </c>
      <c r="DU166" s="80" t="str">
        <f>IF(OR($A166="",NOT(ISNUMBER($G166))),"",IF(AND($F166&lt;=DU$6,$G166&gt;=DU$5),IF(DU$5&gt;$N166,5,$K166)*10+IF(AND($F166&gt;=DU$5,$F166&lt;=DU$6),IF(AND($G166&gt;=DU$5,$G166&lt;=DU$6),5,IF($L166=1,2,1)),IF(AND($G166&gt;=DU$5,$G166&lt;=DU$6),IF($M166&gt;0,4,3),0)),IF(AND($D166&lt;=DU$6,$E166&gt;=DU$5),60,0)))</f>
        <v/>
      </c>
      <c r="DV166" s="80" t="str">
        <f>IF(OR($A166="",NOT(ISNUMBER($G166))),"",IF(AND($F166&lt;=DV$6,$G166&gt;=DV$5),IF(DV$5&gt;$N166,5,$K166)*10+IF(AND($F166&gt;=DV$5,$F166&lt;=DV$6),IF(AND($G166&gt;=DV$5,$G166&lt;=DV$6),5,IF($L166=1,2,1)),IF(AND($G166&gt;=DV$5,$G166&lt;=DV$6),IF($M166&gt;0,4,3),0)),IF(AND($D166&lt;=DV$6,$E166&gt;=DV$5),60,0)))</f>
        <v/>
      </c>
      <c r="DW166" s="80" t="str">
        <f>IF(OR($A166="",NOT(ISNUMBER($G166))),"",IF(AND($F166&lt;=DW$6,$G166&gt;=DW$5),IF(DW$5&gt;$N166,5,$K166)*10+IF(AND($F166&gt;=DW$5,$F166&lt;=DW$6),IF(AND($G166&gt;=DW$5,$G166&lt;=DW$6),5,IF($L166=1,2,1)),IF(AND($G166&gt;=DW$5,$G166&lt;=DW$6),IF($M166&gt;0,4,3),0)),IF(AND($D166&lt;=DW$6,$E166&gt;=DW$5),60,0)))</f>
        <v/>
      </c>
      <c r="DX166" s="80" t="str">
        <f>IF(OR($A166="",NOT(ISNUMBER($G166))),"",IF(AND($F166&lt;=DX$6,$G166&gt;=DX$5),IF(DX$5&gt;$N166,5,$K166)*10+IF(AND($F166&gt;=DX$5,$F166&lt;=DX$6),IF(AND($G166&gt;=DX$5,$G166&lt;=DX$6),5,IF($L166=1,2,1)),IF(AND($G166&gt;=DX$5,$G166&lt;=DX$6),IF($M166&gt;0,4,3),0)),IF(AND($D166&lt;=DX$6,$E166&gt;=DX$5),60,0)))</f>
        <v/>
      </c>
      <c r="DY166" s="80" t="str">
        <f>IF(OR($A166="",NOT(ISNUMBER($G166))),"",IF(AND($F166&lt;=DY$6,$G166&gt;=DY$5),IF(DY$5&gt;$N166,5,$K166)*10+IF(AND($F166&gt;=DY$5,$F166&lt;=DY$6),IF(AND($G166&gt;=DY$5,$G166&lt;=DY$6),5,IF($L166=1,2,1)),IF(AND($G166&gt;=DY$5,$G166&lt;=DY$6),IF($M166&gt;0,4,3),0)),IF(AND($D166&lt;=DY$6,$E166&gt;=DY$5),60,0)))</f>
        <v/>
      </c>
      <c r="DZ166" s="80" t="str">
        <f>IF(OR($A166="",NOT(ISNUMBER($G166))),"",IF(AND($F166&lt;=DZ$6,$G166&gt;=DZ$5),IF(DZ$5&gt;$N166,5,$K166)*10+IF(AND($F166&gt;=DZ$5,$F166&lt;=DZ$6),IF(AND($G166&gt;=DZ$5,$G166&lt;=DZ$6),5,IF($L166=1,2,1)),IF(AND($G166&gt;=DZ$5,$G166&lt;=DZ$6),IF($M166&gt;0,4,3),0)),IF(AND($D166&lt;=DZ$6,$E166&gt;=DZ$5),60,0)))</f>
        <v/>
      </c>
      <c r="EA166" s="80" t="str">
        <f>IF(OR($A166="",NOT(ISNUMBER($G166))),"",IF(AND($F166&lt;=EA$6,$G166&gt;=EA$5),IF(EA$5&gt;$N166,5,$K166)*10+IF(AND($F166&gt;=EA$5,$F166&lt;=EA$6),IF(AND($G166&gt;=EA$5,$G166&lt;=EA$6),5,IF($L166=1,2,1)),IF(AND($G166&gt;=EA$5,$G166&lt;=EA$6),IF($M166&gt;0,4,3),0)),IF(AND($D166&lt;=EA$6,$E166&gt;=EA$5),60,0)))</f>
        <v/>
      </c>
      <c r="EB166" s="80" t="str">
        <f>IF(OR($A166="",NOT(ISNUMBER($G166))),"",IF(AND($F166&lt;=EB$6,$G166&gt;=EB$5),IF(EB$5&gt;$N166,5,$K166)*10+IF(AND($F166&gt;=EB$5,$F166&lt;=EB$6),IF(AND($G166&gt;=EB$5,$G166&lt;=EB$6),5,IF($L166=1,2,1)),IF(AND($G166&gt;=EB$5,$G166&lt;=EB$6),IF($M166&gt;0,4,3),0)),IF(AND($D166&lt;=EB$6,$E166&gt;=EB$5),60,0)))</f>
        <v/>
      </c>
      <c r="EC166" s="80" t="str">
        <f>IF(OR($A166="",NOT(ISNUMBER($G166))),"",IF(AND($F166&lt;=EC$6,$G166&gt;=EC$5),IF(EC$5&gt;$N166,5,$K166)*10+IF(AND($F166&gt;=EC$5,$F166&lt;=EC$6),IF(AND($G166&gt;=EC$5,$G166&lt;=EC$6),5,IF($L166=1,2,1)),IF(AND($G166&gt;=EC$5,$G166&lt;=EC$6),IF($M166&gt;0,4,3),0)),IF(AND($D166&lt;=EC$6,$E166&gt;=EC$5),60,0)))</f>
        <v/>
      </c>
      <c r="ED166" s="80" t="str">
        <f>IF(OR($A166="",NOT(ISNUMBER($G166))),"",IF(AND($F166&lt;=ED$6,$G166&gt;=ED$5),IF(ED$5&gt;$N166,5,$K166)*10+IF(AND($F166&gt;=ED$5,$F166&lt;=ED$6),IF(AND($G166&gt;=ED$5,$G166&lt;=ED$6),5,IF($L166=1,2,1)),IF(AND($G166&gt;=ED$5,$G166&lt;=ED$6),IF($M166&gt;0,4,3),0)),IF(AND($D166&lt;=ED$6,$E166&gt;=ED$5),60,0)))</f>
        <v/>
      </c>
    </row>
    <row r="167" ht="18" customHeight="1">
      <c r="A167" s="52" t="str">
        <f>IF(Tasks!$B167="","",Tasks!$A167)</f>
        <v/>
      </c>
      <c r="B167" s="78" t="str">
        <f>IF(Tasks!$B167="","",Tasks!$B167)</f>
        <v/>
      </c>
      <c r="C167" s="25" t="str">
        <f>IF($B167="","",IF(AND(Tasks!$D167="",Tasks!$G167=""),"-",IF(Tasks!$D167="","",Tasks!$D167&amp;IF(OR(Tasks!$E167="",Tasks!$E167="FS"),IF(N(Tasks!$F167)=0,"","FS"),Tasks!$E167)&amp;IF(N(Tasks!$F167)=0,"",IF(Tasks!$F167&gt;0,"+","")&amp;Tasks!$F167))&amp;IF(AND(Tasks!$D167&lt;&gt;"",Tasks!$G167&lt;&gt;""),", ","")&amp;IF(Tasks!$G167="","",Tasks!$G167&amp;IF(OR(Tasks!$H167="",Tasks!$H167="FS"),IF(N(Tasks!$I167)=0,"","FS"),Tasks!$H167)&amp;IF(N(Tasks!$I167)=0,"",IF(Tasks!$I167&gt;0,"+","")&amp;Tasks!$I167))))</f>
        <v/>
      </c>
      <c r="D167" s="51" t="str">
        <f>IF(OR($B167="",Tasks!$Q167=""),"",Tasks!$Q167)</f>
        <v/>
      </c>
      <c r="E167" s="51" t="str">
        <f>IF(OR($B167="",Tasks!$R167=""),"",Tasks!$R167)</f>
        <v/>
      </c>
      <c r="F167" s="51" t="str">
        <f>IF(OR($B167="",Tasks!$S167=""),"",Tasks!$S167)</f>
        <v/>
      </c>
      <c r="G167" s="51" t="str">
        <f>IF(OR($B167="",Tasks!$T167=""),"",Tasks!$T167)</f>
        <v/>
      </c>
      <c r="H167" s="52" t="str">
        <f>IF($B167="","",Tasks!$AE167)</f>
        <v/>
      </c>
      <c r="I167" s="79" t="str">
        <f>IF($B167="","",Tasks!$AF167)</f>
        <v/>
      </c>
      <c r="J167" s="53" t="str">
        <f>IF(OR($B167="",Tasks!$V167=""),"",Tasks!$V167)</f>
        <v/>
      </c>
      <c r="K167" s="52" t="str">
        <f>IF($B167="","",Tasks!$AA167)</f>
        <v/>
      </c>
      <c r="L167" s="52" t="str">
        <f>IF($B167="","",Tasks!$AB167)</f>
        <v/>
      </c>
      <c r="M167" s="52" t="str">
        <f>IF($B167="","",Tasks!$Z167)</f>
        <v/>
      </c>
      <c r="N167" s="52" t="str">
        <f>IF(OR($B167="",Tasks!$AG167=""),"",Tasks!$AG167)</f>
        <v/>
      </c>
      <c r="O167" s="80" t="str">
        <f>IF(OR($A167="",NOT(ISNUMBER($G167))),"",IF(AND($F167&lt;=O$6,$G167&gt;=O$5),IF(O$5&gt;$N167,5,$K167)*10+IF(AND($F167&gt;=O$5,$F167&lt;=O$6),IF(AND($G167&gt;=O$5,$G167&lt;=O$6),5,IF($L167=1,2,1)),IF(AND($G167&gt;=O$5,$G167&lt;=O$6),IF($M167&gt;0,4,3),0)),IF(AND($D167&lt;=O$6,$E167&gt;=O$5),60,0)))</f>
        <v/>
      </c>
      <c r="P167" s="80" t="str">
        <f>IF(OR($A167="",NOT(ISNUMBER($G167))),"",IF(AND($F167&lt;=P$6,$G167&gt;=P$5),IF(P$5&gt;$N167,5,$K167)*10+IF(AND($F167&gt;=P$5,$F167&lt;=P$6),IF(AND($G167&gt;=P$5,$G167&lt;=P$6),5,IF($L167=1,2,1)),IF(AND($G167&gt;=P$5,$G167&lt;=P$6),IF($M167&gt;0,4,3),0)),IF(AND($D167&lt;=P$6,$E167&gt;=P$5),60,0)))</f>
        <v/>
      </c>
      <c r="Q167" s="80" t="str">
        <f>IF(OR($A167="",NOT(ISNUMBER($G167))),"",IF(AND($F167&lt;=Q$6,$G167&gt;=Q$5),IF(Q$5&gt;$N167,5,$K167)*10+IF(AND($F167&gt;=Q$5,$F167&lt;=Q$6),IF(AND($G167&gt;=Q$5,$G167&lt;=Q$6),5,IF($L167=1,2,1)),IF(AND($G167&gt;=Q$5,$G167&lt;=Q$6),IF($M167&gt;0,4,3),0)),IF(AND($D167&lt;=Q$6,$E167&gt;=Q$5),60,0)))</f>
        <v/>
      </c>
      <c r="R167" s="80" t="str">
        <f>IF(OR($A167="",NOT(ISNUMBER($G167))),"",IF(AND($F167&lt;=R$6,$G167&gt;=R$5),IF(R$5&gt;$N167,5,$K167)*10+IF(AND($F167&gt;=R$5,$F167&lt;=R$6),IF(AND($G167&gt;=R$5,$G167&lt;=R$6),5,IF($L167=1,2,1)),IF(AND($G167&gt;=R$5,$G167&lt;=R$6),IF($M167&gt;0,4,3),0)),IF(AND($D167&lt;=R$6,$E167&gt;=R$5),60,0)))</f>
        <v/>
      </c>
      <c r="S167" s="80" t="str">
        <f>IF(OR($A167="",NOT(ISNUMBER($G167))),"",IF(AND($F167&lt;=S$6,$G167&gt;=S$5),IF(S$5&gt;$N167,5,$K167)*10+IF(AND($F167&gt;=S$5,$F167&lt;=S$6),IF(AND($G167&gt;=S$5,$G167&lt;=S$6),5,IF($L167=1,2,1)),IF(AND($G167&gt;=S$5,$G167&lt;=S$6),IF($M167&gt;0,4,3),0)),IF(AND($D167&lt;=S$6,$E167&gt;=S$5),60,0)))</f>
        <v/>
      </c>
      <c r="T167" s="80" t="str">
        <f>IF(OR($A167="",NOT(ISNUMBER($G167))),"",IF(AND($F167&lt;=T$6,$G167&gt;=T$5),IF(T$5&gt;$N167,5,$K167)*10+IF(AND($F167&gt;=T$5,$F167&lt;=T$6),IF(AND($G167&gt;=T$5,$G167&lt;=T$6),5,IF($L167=1,2,1)),IF(AND($G167&gt;=T$5,$G167&lt;=T$6),IF($M167&gt;0,4,3),0)),IF(AND($D167&lt;=T$6,$E167&gt;=T$5),60,0)))</f>
        <v/>
      </c>
      <c r="U167" s="80" t="str">
        <f>IF(OR($A167="",NOT(ISNUMBER($G167))),"",IF(AND($F167&lt;=U$6,$G167&gt;=U$5),IF(U$5&gt;$N167,5,$K167)*10+IF(AND($F167&gt;=U$5,$F167&lt;=U$6),IF(AND($G167&gt;=U$5,$G167&lt;=U$6),5,IF($L167=1,2,1)),IF(AND($G167&gt;=U$5,$G167&lt;=U$6),IF($M167&gt;0,4,3),0)),IF(AND($D167&lt;=U$6,$E167&gt;=U$5),60,0)))</f>
        <v/>
      </c>
      <c r="V167" s="80" t="str">
        <f>IF(OR($A167="",NOT(ISNUMBER($G167))),"",IF(AND($F167&lt;=V$6,$G167&gt;=V$5),IF(V$5&gt;$N167,5,$K167)*10+IF(AND($F167&gt;=V$5,$F167&lt;=V$6),IF(AND($G167&gt;=V$5,$G167&lt;=V$6),5,IF($L167=1,2,1)),IF(AND($G167&gt;=V$5,$G167&lt;=V$6),IF($M167&gt;0,4,3),0)),IF(AND($D167&lt;=V$6,$E167&gt;=V$5),60,0)))</f>
        <v/>
      </c>
      <c r="W167" s="80" t="str">
        <f>IF(OR($A167="",NOT(ISNUMBER($G167))),"",IF(AND($F167&lt;=W$6,$G167&gt;=W$5),IF(W$5&gt;$N167,5,$K167)*10+IF(AND($F167&gt;=W$5,$F167&lt;=W$6),IF(AND($G167&gt;=W$5,$G167&lt;=W$6),5,IF($L167=1,2,1)),IF(AND($G167&gt;=W$5,$G167&lt;=W$6),IF($M167&gt;0,4,3),0)),IF(AND($D167&lt;=W$6,$E167&gt;=W$5),60,0)))</f>
        <v/>
      </c>
      <c r="X167" s="80" t="str">
        <f>IF(OR($A167="",NOT(ISNUMBER($G167))),"",IF(AND($F167&lt;=X$6,$G167&gt;=X$5),IF(X$5&gt;$N167,5,$K167)*10+IF(AND($F167&gt;=X$5,$F167&lt;=X$6),IF(AND($G167&gt;=X$5,$G167&lt;=X$6),5,IF($L167=1,2,1)),IF(AND($G167&gt;=X$5,$G167&lt;=X$6),IF($M167&gt;0,4,3),0)),IF(AND($D167&lt;=X$6,$E167&gt;=X$5),60,0)))</f>
        <v/>
      </c>
      <c r="Y167" s="80" t="str">
        <f>IF(OR($A167="",NOT(ISNUMBER($G167))),"",IF(AND($F167&lt;=Y$6,$G167&gt;=Y$5),IF(Y$5&gt;$N167,5,$K167)*10+IF(AND($F167&gt;=Y$5,$F167&lt;=Y$6),IF(AND($G167&gt;=Y$5,$G167&lt;=Y$6),5,IF($L167=1,2,1)),IF(AND($G167&gt;=Y$5,$G167&lt;=Y$6),IF($M167&gt;0,4,3),0)),IF(AND($D167&lt;=Y$6,$E167&gt;=Y$5),60,0)))</f>
        <v/>
      </c>
      <c r="Z167" s="80" t="str">
        <f>IF(OR($A167="",NOT(ISNUMBER($G167))),"",IF(AND($F167&lt;=Z$6,$G167&gt;=Z$5),IF(Z$5&gt;$N167,5,$K167)*10+IF(AND($F167&gt;=Z$5,$F167&lt;=Z$6),IF(AND($G167&gt;=Z$5,$G167&lt;=Z$6),5,IF($L167=1,2,1)),IF(AND($G167&gt;=Z$5,$G167&lt;=Z$6),IF($M167&gt;0,4,3),0)),IF(AND($D167&lt;=Z$6,$E167&gt;=Z$5),60,0)))</f>
        <v/>
      </c>
      <c r="AA167" s="80" t="str">
        <f>IF(OR($A167="",NOT(ISNUMBER($G167))),"",IF(AND($F167&lt;=AA$6,$G167&gt;=AA$5),IF(AA$5&gt;$N167,5,$K167)*10+IF(AND($F167&gt;=AA$5,$F167&lt;=AA$6),IF(AND($G167&gt;=AA$5,$G167&lt;=AA$6),5,IF($L167=1,2,1)),IF(AND($G167&gt;=AA$5,$G167&lt;=AA$6),IF($M167&gt;0,4,3),0)),IF(AND($D167&lt;=AA$6,$E167&gt;=AA$5),60,0)))</f>
        <v/>
      </c>
      <c r="AB167" s="80" t="str">
        <f>IF(OR($A167="",NOT(ISNUMBER($G167))),"",IF(AND($F167&lt;=AB$6,$G167&gt;=AB$5),IF(AB$5&gt;$N167,5,$K167)*10+IF(AND($F167&gt;=AB$5,$F167&lt;=AB$6),IF(AND($G167&gt;=AB$5,$G167&lt;=AB$6),5,IF($L167=1,2,1)),IF(AND($G167&gt;=AB$5,$G167&lt;=AB$6),IF($M167&gt;0,4,3),0)),IF(AND($D167&lt;=AB$6,$E167&gt;=AB$5),60,0)))</f>
        <v/>
      </c>
      <c r="AC167" s="80" t="str">
        <f>IF(OR($A167="",NOT(ISNUMBER($G167))),"",IF(AND($F167&lt;=AC$6,$G167&gt;=AC$5),IF(AC$5&gt;$N167,5,$K167)*10+IF(AND($F167&gt;=AC$5,$F167&lt;=AC$6),IF(AND($G167&gt;=AC$5,$G167&lt;=AC$6),5,IF($L167=1,2,1)),IF(AND($G167&gt;=AC$5,$G167&lt;=AC$6),IF($M167&gt;0,4,3),0)),IF(AND($D167&lt;=AC$6,$E167&gt;=AC$5),60,0)))</f>
        <v/>
      </c>
      <c r="AD167" s="80" t="str">
        <f>IF(OR($A167="",NOT(ISNUMBER($G167))),"",IF(AND($F167&lt;=AD$6,$G167&gt;=AD$5),IF(AD$5&gt;$N167,5,$K167)*10+IF(AND($F167&gt;=AD$5,$F167&lt;=AD$6),IF(AND($G167&gt;=AD$5,$G167&lt;=AD$6),5,IF($L167=1,2,1)),IF(AND($G167&gt;=AD$5,$G167&lt;=AD$6),IF($M167&gt;0,4,3),0)),IF(AND($D167&lt;=AD$6,$E167&gt;=AD$5),60,0)))</f>
        <v/>
      </c>
      <c r="AE167" s="80" t="str">
        <f>IF(OR($A167="",NOT(ISNUMBER($G167))),"",IF(AND($F167&lt;=AE$6,$G167&gt;=AE$5),IF(AE$5&gt;$N167,5,$K167)*10+IF(AND($F167&gt;=AE$5,$F167&lt;=AE$6),IF(AND($G167&gt;=AE$5,$G167&lt;=AE$6),5,IF($L167=1,2,1)),IF(AND($G167&gt;=AE$5,$G167&lt;=AE$6),IF($M167&gt;0,4,3),0)),IF(AND($D167&lt;=AE$6,$E167&gt;=AE$5),60,0)))</f>
        <v/>
      </c>
      <c r="AF167" s="80" t="str">
        <f>IF(OR($A167="",NOT(ISNUMBER($G167))),"",IF(AND($F167&lt;=AF$6,$G167&gt;=AF$5),IF(AF$5&gt;$N167,5,$K167)*10+IF(AND($F167&gt;=AF$5,$F167&lt;=AF$6),IF(AND($G167&gt;=AF$5,$G167&lt;=AF$6),5,IF($L167=1,2,1)),IF(AND($G167&gt;=AF$5,$G167&lt;=AF$6),IF($M167&gt;0,4,3),0)),IF(AND($D167&lt;=AF$6,$E167&gt;=AF$5),60,0)))</f>
        <v/>
      </c>
      <c r="AG167" s="80" t="str">
        <f>IF(OR($A167="",NOT(ISNUMBER($G167))),"",IF(AND($F167&lt;=AG$6,$G167&gt;=AG$5),IF(AG$5&gt;$N167,5,$K167)*10+IF(AND($F167&gt;=AG$5,$F167&lt;=AG$6),IF(AND($G167&gt;=AG$5,$G167&lt;=AG$6),5,IF($L167=1,2,1)),IF(AND($G167&gt;=AG$5,$G167&lt;=AG$6),IF($M167&gt;0,4,3),0)),IF(AND($D167&lt;=AG$6,$E167&gt;=AG$5),60,0)))</f>
        <v/>
      </c>
      <c r="AH167" s="80" t="str">
        <f>IF(OR($A167="",NOT(ISNUMBER($G167))),"",IF(AND($F167&lt;=AH$6,$G167&gt;=AH$5),IF(AH$5&gt;$N167,5,$K167)*10+IF(AND($F167&gt;=AH$5,$F167&lt;=AH$6),IF(AND($G167&gt;=AH$5,$G167&lt;=AH$6),5,IF($L167=1,2,1)),IF(AND($G167&gt;=AH$5,$G167&lt;=AH$6),IF($M167&gt;0,4,3),0)),IF(AND($D167&lt;=AH$6,$E167&gt;=AH$5),60,0)))</f>
        <v/>
      </c>
      <c r="AI167" s="80" t="str">
        <f>IF(OR($A167="",NOT(ISNUMBER($G167))),"",IF(AND($F167&lt;=AI$6,$G167&gt;=AI$5),IF(AI$5&gt;$N167,5,$K167)*10+IF(AND($F167&gt;=AI$5,$F167&lt;=AI$6),IF(AND($G167&gt;=AI$5,$G167&lt;=AI$6),5,IF($L167=1,2,1)),IF(AND($G167&gt;=AI$5,$G167&lt;=AI$6),IF($M167&gt;0,4,3),0)),IF(AND($D167&lt;=AI$6,$E167&gt;=AI$5),60,0)))</f>
        <v/>
      </c>
      <c r="AJ167" s="80" t="str">
        <f>IF(OR($A167="",NOT(ISNUMBER($G167))),"",IF(AND($F167&lt;=AJ$6,$G167&gt;=AJ$5),IF(AJ$5&gt;$N167,5,$K167)*10+IF(AND($F167&gt;=AJ$5,$F167&lt;=AJ$6),IF(AND($G167&gt;=AJ$5,$G167&lt;=AJ$6),5,IF($L167=1,2,1)),IF(AND($G167&gt;=AJ$5,$G167&lt;=AJ$6),IF($M167&gt;0,4,3),0)),IF(AND($D167&lt;=AJ$6,$E167&gt;=AJ$5),60,0)))</f>
        <v/>
      </c>
      <c r="AK167" s="80" t="str">
        <f>IF(OR($A167="",NOT(ISNUMBER($G167))),"",IF(AND($F167&lt;=AK$6,$G167&gt;=AK$5),IF(AK$5&gt;$N167,5,$K167)*10+IF(AND($F167&gt;=AK$5,$F167&lt;=AK$6),IF(AND($G167&gt;=AK$5,$G167&lt;=AK$6),5,IF($L167=1,2,1)),IF(AND($G167&gt;=AK$5,$G167&lt;=AK$6),IF($M167&gt;0,4,3),0)),IF(AND($D167&lt;=AK$6,$E167&gt;=AK$5),60,0)))</f>
        <v/>
      </c>
      <c r="AL167" s="80" t="str">
        <f>IF(OR($A167="",NOT(ISNUMBER($G167))),"",IF(AND($F167&lt;=AL$6,$G167&gt;=AL$5),IF(AL$5&gt;$N167,5,$K167)*10+IF(AND($F167&gt;=AL$5,$F167&lt;=AL$6),IF(AND($G167&gt;=AL$5,$G167&lt;=AL$6),5,IF($L167=1,2,1)),IF(AND($G167&gt;=AL$5,$G167&lt;=AL$6),IF($M167&gt;0,4,3),0)),IF(AND($D167&lt;=AL$6,$E167&gt;=AL$5),60,0)))</f>
        <v/>
      </c>
      <c r="AM167" s="80" t="str">
        <f>IF(OR($A167="",NOT(ISNUMBER($G167))),"",IF(AND($F167&lt;=AM$6,$G167&gt;=AM$5),IF(AM$5&gt;$N167,5,$K167)*10+IF(AND($F167&gt;=AM$5,$F167&lt;=AM$6),IF(AND($G167&gt;=AM$5,$G167&lt;=AM$6),5,IF($L167=1,2,1)),IF(AND($G167&gt;=AM$5,$G167&lt;=AM$6),IF($M167&gt;0,4,3),0)),IF(AND($D167&lt;=AM$6,$E167&gt;=AM$5),60,0)))</f>
        <v/>
      </c>
      <c r="AN167" s="80" t="str">
        <f>IF(OR($A167="",NOT(ISNUMBER($G167))),"",IF(AND($F167&lt;=AN$6,$G167&gt;=AN$5),IF(AN$5&gt;$N167,5,$K167)*10+IF(AND($F167&gt;=AN$5,$F167&lt;=AN$6),IF(AND($G167&gt;=AN$5,$G167&lt;=AN$6),5,IF($L167=1,2,1)),IF(AND($G167&gt;=AN$5,$G167&lt;=AN$6),IF($M167&gt;0,4,3),0)),IF(AND($D167&lt;=AN$6,$E167&gt;=AN$5),60,0)))</f>
        <v/>
      </c>
      <c r="AO167" s="80" t="str">
        <f>IF(OR($A167="",NOT(ISNUMBER($G167))),"",IF(AND($F167&lt;=AO$6,$G167&gt;=AO$5),IF(AO$5&gt;$N167,5,$K167)*10+IF(AND($F167&gt;=AO$5,$F167&lt;=AO$6),IF(AND($G167&gt;=AO$5,$G167&lt;=AO$6),5,IF($L167=1,2,1)),IF(AND($G167&gt;=AO$5,$G167&lt;=AO$6),IF($M167&gt;0,4,3),0)),IF(AND($D167&lt;=AO$6,$E167&gt;=AO$5),60,0)))</f>
        <v/>
      </c>
      <c r="AP167" s="80" t="str">
        <f>IF(OR($A167="",NOT(ISNUMBER($G167))),"",IF(AND($F167&lt;=AP$6,$G167&gt;=AP$5),IF(AP$5&gt;$N167,5,$K167)*10+IF(AND($F167&gt;=AP$5,$F167&lt;=AP$6),IF(AND($G167&gt;=AP$5,$G167&lt;=AP$6),5,IF($L167=1,2,1)),IF(AND($G167&gt;=AP$5,$G167&lt;=AP$6),IF($M167&gt;0,4,3),0)),IF(AND($D167&lt;=AP$6,$E167&gt;=AP$5),60,0)))</f>
        <v/>
      </c>
      <c r="AQ167" s="80" t="str">
        <f>IF(OR($A167="",NOT(ISNUMBER($G167))),"",IF(AND($F167&lt;=AQ$6,$G167&gt;=AQ$5),IF(AQ$5&gt;$N167,5,$K167)*10+IF(AND($F167&gt;=AQ$5,$F167&lt;=AQ$6),IF(AND($G167&gt;=AQ$5,$G167&lt;=AQ$6),5,IF($L167=1,2,1)),IF(AND($G167&gt;=AQ$5,$G167&lt;=AQ$6),IF($M167&gt;0,4,3),0)),IF(AND($D167&lt;=AQ$6,$E167&gt;=AQ$5),60,0)))</f>
        <v/>
      </c>
      <c r="AR167" s="80" t="str">
        <f>IF(OR($A167="",NOT(ISNUMBER($G167))),"",IF(AND($F167&lt;=AR$6,$G167&gt;=AR$5),IF(AR$5&gt;$N167,5,$K167)*10+IF(AND($F167&gt;=AR$5,$F167&lt;=AR$6),IF(AND($G167&gt;=AR$5,$G167&lt;=AR$6),5,IF($L167=1,2,1)),IF(AND($G167&gt;=AR$5,$G167&lt;=AR$6),IF($M167&gt;0,4,3),0)),IF(AND($D167&lt;=AR$6,$E167&gt;=AR$5),60,0)))</f>
        <v/>
      </c>
      <c r="AS167" s="80" t="str">
        <f>IF(OR($A167="",NOT(ISNUMBER($G167))),"",IF(AND($F167&lt;=AS$6,$G167&gt;=AS$5),IF(AS$5&gt;$N167,5,$K167)*10+IF(AND($F167&gt;=AS$5,$F167&lt;=AS$6),IF(AND($G167&gt;=AS$5,$G167&lt;=AS$6),5,IF($L167=1,2,1)),IF(AND($G167&gt;=AS$5,$G167&lt;=AS$6),IF($M167&gt;0,4,3),0)),IF(AND($D167&lt;=AS$6,$E167&gt;=AS$5),60,0)))</f>
        <v/>
      </c>
      <c r="AT167" s="80" t="str">
        <f>IF(OR($A167="",NOT(ISNUMBER($G167))),"",IF(AND($F167&lt;=AT$6,$G167&gt;=AT$5),IF(AT$5&gt;$N167,5,$K167)*10+IF(AND($F167&gt;=AT$5,$F167&lt;=AT$6),IF(AND($G167&gt;=AT$5,$G167&lt;=AT$6),5,IF($L167=1,2,1)),IF(AND($G167&gt;=AT$5,$G167&lt;=AT$6),IF($M167&gt;0,4,3),0)),IF(AND($D167&lt;=AT$6,$E167&gt;=AT$5),60,0)))</f>
        <v/>
      </c>
      <c r="AU167" s="80" t="str">
        <f>IF(OR($A167="",NOT(ISNUMBER($G167))),"",IF(AND($F167&lt;=AU$6,$G167&gt;=AU$5),IF(AU$5&gt;$N167,5,$K167)*10+IF(AND($F167&gt;=AU$5,$F167&lt;=AU$6),IF(AND($G167&gt;=AU$5,$G167&lt;=AU$6),5,IF($L167=1,2,1)),IF(AND($G167&gt;=AU$5,$G167&lt;=AU$6),IF($M167&gt;0,4,3),0)),IF(AND($D167&lt;=AU$6,$E167&gt;=AU$5),60,0)))</f>
        <v/>
      </c>
      <c r="AV167" s="80" t="str">
        <f>IF(OR($A167="",NOT(ISNUMBER($G167))),"",IF(AND($F167&lt;=AV$6,$G167&gt;=AV$5),IF(AV$5&gt;$N167,5,$K167)*10+IF(AND($F167&gt;=AV$5,$F167&lt;=AV$6),IF(AND($G167&gt;=AV$5,$G167&lt;=AV$6),5,IF($L167=1,2,1)),IF(AND($G167&gt;=AV$5,$G167&lt;=AV$6),IF($M167&gt;0,4,3),0)),IF(AND($D167&lt;=AV$6,$E167&gt;=AV$5),60,0)))</f>
        <v/>
      </c>
      <c r="AW167" s="80" t="str">
        <f>IF(OR($A167="",NOT(ISNUMBER($G167))),"",IF(AND($F167&lt;=AW$6,$G167&gt;=AW$5),IF(AW$5&gt;$N167,5,$K167)*10+IF(AND($F167&gt;=AW$5,$F167&lt;=AW$6),IF(AND($G167&gt;=AW$5,$G167&lt;=AW$6),5,IF($L167=1,2,1)),IF(AND($G167&gt;=AW$5,$G167&lt;=AW$6),IF($M167&gt;0,4,3),0)),IF(AND($D167&lt;=AW$6,$E167&gt;=AW$5),60,0)))</f>
        <v/>
      </c>
      <c r="AX167" s="80" t="str">
        <f>IF(OR($A167="",NOT(ISNUMBER($G167))),"",IF(AND($F167&lt;=AX$6,$G167&gt;=AX$5),IF(AX$5&gt;$N167,5,$K167)*10+IF(AND($F167&gt;=AX$5,$F167&lt;=AX$6),IF(AND($G167&gt;=AX$5,$G167&lt;=AX$6),5,IF($L167=1,2,1)),IF(AND($G167&gt;=AX$5,$G167&lt;=AX$6),IF($M167&gt;0,4,3),0)),IF(AND($D167&lt;=AX$6,$E167&gt;=AX$5),60,0)))</f>
        <v/>
      </c>
      <c r="AY167" s="80" t="str">
        <f>IF(OR($A167="",NOT(ISNUMBER($G167))),"",IF(AND($F167&lt;=AY$6,$G167&gt;=AY$5),IF(AY$5&gt;$N167,5,$K167)*10+IF(AND($F167&gt;=AY$5,$F167&lt;=AY$6),IF(AND($G167&gt;=AY$5,$G167&lt;=AY$6),5,IF($L167=1,2,1)),IF(AND($G167&gt;=AY$5,$G167&lt;=AY$6),IF($M167&gt;0,4,3),0)),IF(AND($D167&lt;=AY$6,$E167&gt;=AY$5),60,0)))</f>
        <v/>
      </c>
      <c r="AZ167" s="80" t="str">
        <f>IF(OR($A167="",NOT(ISNUMBER($G167))),"",IF(AND($F167&lt;=AZ$6,$G167&gt;=AZ$5),IF(AZ$5&gt;$N167,5,$K167)*10+IF(AND($F167&gt;=AZ$5,$F167&lt;=AZ$6),IF(AND($G167&gt;=AZ$5,$G167&lt;=AZ$6),5,IF($L167=1,2,1)),IF(AND($G167&gt;=AZ$5,$G167&lt;=AZ$6),IF($M167&gt;0,4,3),0)),IF(AND($D167&lt;=AZ$6,$E167&gt;=AZ$5),60,0)))</f>
        <v/>
      </c>
      <c r="BA167" s="80" t="str">
        <f>IF(OR($A167="",NOT(ISNUMBER($G167))),"",IF(AND($F167&lt;=BA$6,$G167&gt;=BA$5),IF(BA$5&gt;$N167,5,$K167)*10+IF(AND($F167&gt;=BA$5,$F167&lt;=BA$6),IF(AND($G167&gt;=BA$5,$G167&lt;=BA$6),5,IF($L167=1,2,1)),IF(AND($G167&gt;=BA$5,$G167&lt;=BA$6),IF($M167&gt;0,4,3),0)),IF(AND($D167&lt;=BA$6,$E167&gt;=BA$5),60,0)))</f>
        <v/>
      </c>
      <c r="BB167" s="80" t="str">
        <f>IF(OR($A167="",NOT(ISNUMBER($G167))),"",IF(AND($F167&lt;=BB$6,$G167&gt;=BB$5),IF(BB$5&gt;$N167,5,$K167)*10+IF(AND($F167&gt;=BB$5,$F167&lt;=BB$6),IF(AND($G167&gt;=BB$5,$G167&lt;=BB$6),5,IF($L167=1,2,1)),IF(AND($G167&gt;=BB$5,$G167&lt;=BB$6),IF($M167&gt;0,4,3),0)),IF(AND($D167&lt;=BB$6,$E167&gt;=BB$5),60,0)))</f>
        <v/>
      </c>
      <c r="BC167" s="80" t="str">
        <f>IF(OR($A167="",NOT(ISNUMBER($G167))),"",IF(AND($F167&lt;=BC$6,$G167&gt;=BC$5),IF(BC$5&gt;$N167,5,$K167)*10+IF(AND($F167&gt;=BC$5,$F167&lt;=BC$6),IF(AND($G167&gt;=BC$5,$G167&lt;=BC$6),5,IF($L167=1,2,1)),IF(AND($G167&gt;=BC$5,$G167&lt;=BC$6),IF($M167&gt;0,4,3),0)),IF(AND($D167&lt;=BC$6,$E167&gt;=BC$5),60,0)))</f>
        <v/>
      </c>
      <c r="BD167" s="80" t="str">
        <f>IF(OR($A167="",NOT(ISNUMBER($G167))),"",IF(AND($F167&lt;=BD$6,$G167&gt;=BD$5),IF(BD$5&gt;$N167,5,$K167)*10+IF(AND($F167&gt;=BD$5,$F167&lt;=BD$6),IF(AND($G167&gt;=BD$5,$G167&lt;=BD$6),5,IF($L167=1,2,1)),IF(AND($G167&gt;=BD$5,$G167&lt;=BD$6),IF($M167&gt;0,4,3),0)),IF(AND($D167&lt;=BD$6,$E167&gt;=BD$5),60,0)))</f>
        <v/>
      </c>
      <c r="BE167" s="80" t="str">
        <f>IF(OR($A167="",NOT(ISNUMBER($G167))),"",IF(AND($F167&lt;=BE$6,$G167&gt;=BE$5),IF(BE$5&gt;$N167,5,$K167)*10+IF(AND($F167&gt;=BE$5,$F167&lt;=BE$6),IF(AND($G167&gt;=BE$5,$G167&lt;=BE$6),5,IF($L167=1,2,1)),IF(AND($G167&gt;=BE$5,$G167&lt;=BE$6),IF($M167&gt;0,4,3),0)),IF(AND($D167&lt;=BE$6,$E167&gt;=BE$5),60,0)))</f>
        <v/>
      </c>
      <c r="BF167" s="80" t="str">
        <f>IF(OR($A167="",NOT(ISNUMBER($G167))),"",IF(AND($F167&lt;=BF$6,$G167&gt;=BF$5),IF(BF$5&gt;$N167,5,$K167)*10+IF(AND($F167&gt;=BF$5,$F167&lt;=BF$6),IF(AND($G167&gt;=BF$5,$G167&lt;=BF$6),5,IF($L167=1,2,1)),IF(AND($G167&gt;=BF$5,$G167&lt;=BF$6),IF($M167&gt;0,4,3),0)),IF(AND($D167&lt;=BF$6,$E167&gt;=BF$5),60,0)))</f>
        <v/>
      </c>
      <c r="BG167" s="80" t="str">
        <f>IF(OR($A167="",NOT(ISNUMBER($G167))),"",IF(AND($F167&lt;=BG$6,$G167&gt;=BG$5),IF(BG$5&gt;$N167,5,$K167)*10+IF(AND($F167&gt;=BG$5,$F167&lt;=BG$6),IF(AND($G167&gt;=BG$5,$G167&lt;=BG$6),5,IF($L167=1,2,1)),IF(AND($G167&gt;=BG$5,$G167&lt;=BG$6),IF($M167&gt;0,4,3),0)),IF(AND($D167&lt;=BG$6,$E167&gt;=BG$5),60,0)))</f>
        <v/>
      </c>
      <c r="BH167" s="80" t="str">
        <f>IF(OR($A167="",NOT(ISNUMBER($G167))),"",IF(AND($F167&lt;=BH$6,$G167&gt;=BH$5),IF(BH$5&gt;$N167,5,$K167)*10+IF(AND($F167&gt;=BH$5,$F167&lt;=BH$6),IF(AND($G167&gt;=BH$5,$G167&lt;=BH$6),5,IF($L167=1,2,1)),IF(AND($G167&gt;=BH$5,$G167&lt;=BH$6),IF($M167&gt;0,4,3),0)),IF(AND($D167&lt;=BH$6,$E167&gt;=BH$5),60,0)))</f>
        <v/>
      </c>
      <c r="BI167" s="80" t="str">
        <f>IF(OR($A167="",NOT(ISNUMBER($G167))),"",IF(AND($F167&lt;=BI$6,$G167&gt;=BI$5),IF(BI$5&gt;$N167,5,$K167)*10+IF(AND($F167&gt;=BI$5,$F167&lt;=BI$6),IF(AND($G167&gt;=BI$5,$G167&lt;=BI$6),5,IF($L167=1,2,1)),IF(AND($G167&gt;=BI$5,$G167&lt;=BI$6),IF($M167&gt;0,4,3),0)),IF(AND($D167&lt;=BI$6,$E167&gt;=BI$5),60,0)))</f>
        <v/>
      </c>
      <c r="BJ167" s="80" t="str">
        <f>IF(OR($A167="",NOT(ISNUMBER($G167))),"",IF(AND($F167&lt;=BJ$6,$G167&gt;=BJ$5),IF(BJ$5&gt;$N167,5,$K167)*10+IF(AND($F167&gt;=BJ$5,$F167&lt;=BJ$6),IF(AND($G167&gt;=BJ$5,$G167&lt;=BJ$6),5,IF($L167=1,2,1)),IF(AND($G167&gt;=BJ$5,$G167&lt;=BJ$6),IF($M167&gt;0,4,3),0)),IF(AND($D167&lt;=BJ$6,$E167&gt;=BJ$5),60,0)))</f>
        <v/>
      </c>
      <c r="BK167" s="80" t="str">
        <f>IF(OR($A167="",NOT(ISNUMBER($G167))),"",IF(AND($F167&lt;=BK$6,$G167&gt;=BK$5),IF(BK$5&gt;$N167,5,$K167)*10+IF(AND($F167&gt;=BK$5,$F167&lt;=BK$6),IF(AND($G167&gt;=BK$5,$G167&lt;=BK$6),5,IF($L167=1,2,1)),IF(AND($G167&gt;=BK$5,$G167&lt;=BK$6),IF($M167&gt;0,4,3),0)),IF(AND($D167&lt;=BK$6,$E167&gt;=BK$5),60,0)))</f>
        <v/>
      </c>
      <c r="BL167" s="80" t="str">
        <f>IF(OR($A167="",NOT(ISNUMBER($G167))),"",IF(AND($F167&lt;=BL$6,$G167&gt;=BL$5),IF(BL$5&gt;$N167,5,$K167)*10+IF(AND($F167&gt;=BL$5,$F167&lt;=BL$6),IF(AND($G167&gt;=BL$5,$G167&lt;=BL$6),5,IF($L167=1,2,1)),IF(AND($G167&gt;=BL$5,$G167&lt;=BL$6),IF($M167&gt;0,4,3),0)),IF(AND($D167&lt;=BL$6,$E167&gt;=BL$5),60,0)))</f>
        <v/>
      </c>
      <c r="BM167" s="80" t="str">
        <f>IF(OR($A167="",NOT(ISNUMBER($G167))),"",IF(AND($F167&lt;=BM$6,$G167&gt;=BM$5),IF(BM$5&gt;$N167,5,$K167)*10+IF(AND($F167&gt;=BM$5,$F167&lt;=BM$6),IF(AND($G167&gt;=BM$5,$G167&lt;=BM$6),5,IF($L167=1,2,1)),IF(AND($G167&gt;=BM$5,$G167&lt;=BM$6),IF($M167&gt;0,4,3),0)),IF(AND($D167&lt;=BM$6,$E167&gt;=BM$5),60,0)))</f>
        <v/>
      </c>
      <c r="BN167" s="80" t="str">
        <f>IF(OR($A167="",NOT(ISNUMBER($G167))),"",IF(AND($F167&lt;=BN$6,$G167&gt;=BN$5),IF(BN$5&gt;$N167,5,$K167)*10+IF(AND($F167&gt;=BN$5,$F167&lt;=BN$6),IF(AND($G167&gt;=BN$5,$G167&lt;=BN$6),5,IF($L167=1,2,1)),IF(AND($G167&gt;=BN$5,$G167&lt;=BN$6),IF($M167&gt;0,4,3),0)),IF(AND($D167&lt;=BN$6,$E167&gt;=BN$5),60,0)))</f>
        <v/>
      </c>
      <c r="BO167" s="80" t="str">
        <f>IF(OR($A167="",NOT(ISNUMBER($G167))),"",IF(AND($F167&lt;=BO$6,$G167&gt;=BO$5),IF(BO$5&gt;$N167,5,$K167)*10+IF(AND($F167&gt;=BO$5,$F167&lt;=BO$6),IF(AND($G167&gt;=BO$5,$G167&lt;=BO$6),5,IF($L167=1,2,1)),IF(AND($G167&gt;=BO$5,$G167&lt;=BO$6),IF($M167&gt;0,4,3),0)),IF(AND($D167&lt;=BO$6,$E167&gt;=BO$5),60,0)))</f>
        <v/>
      </c>
      <c r="BP167" s="80" t="str">
        <f>IF(OR($A167="",NOT(ISNUMBER($G167))),"",IF(AND($F167&lt;=BP$6,$G167&gt;=BP$5),IF(BP$5&gt;$N167,5,$K167)*10+IF(AND($F167&gt;=BP$5,$F167&lt;=BP$6),IF(AND($G167&gt;=BP$5,$G167&lt;=BP$6),5,IF($L167=1,2,1)),IF(AND($G167&gt;=BP$5,$G167&lt;=BP$6),IF($M167&gt;0,4,3),0)),IF(AND($D167&lt;=BP$6,$E167&gt;=BP$5),60,0)))</f>
        <v/>
      </c>
      <c r="BQ167" s="80" t="str">
        <f>IF(OR($A167="",NOT(ISNUMBER($G167))),"",IF(AND($F167&lt;=BQ$6,$G167&gt;=BQ$5),IF(BQ$5&gt;$N167,5,$K167)*10+IF(AND($F167&gt;=BQ$5,$F167&lt;=BQ$6),IF(AND($G167&gt;=BQ$5,$G167&lt;=BQ$6),5,IF($L167=1,2,1)),IF(AND($G167&gt;=BQ$5,$G167&lt;=BQ$6),IF($M167&gt;0,4,3),0)),IF(AND($D167&lt;=BQ$6,$E167&gt;=BQ$5),60,0)))</f>
        <v/>
      </c>
      <c r="BR167" s="80" t="str">
        <f>IF(OR($A167="",NOT(ISNUMBER($G167))),"",IF(AND($F167&lt;=BR$6,$G167&gt;=BR$5),IF(BR$5&gt;$N167,5,$K167)*10+IF(AND($F167&gt;=BR$5,$F167&lt;=BR$6),IF(AND($G167&gt;=BR$5,$G167&lt;=BR$6),5,IF($L167=1,2,1)),IF(AND($G167&gt;=BR$5,$G167&lt;=BR$6),IF($M167&gt;0,4,3),0)),IF(AND($D167&lt;=BR$6,$E167&gt;=BR$5),60,0)))</f>
        <v/>
      </c>
      <c r="BS167" s="80" t="str">
        <f>IF(OR($A167="",NOT(ISNUMBER($G167))),"",IF(AND($F167&lt;=BS$6,$G167&gt;=BS$5),IF(BS$5&gt;$N167,5,$K167)*10+IF(AND($F167&gt;=BS$5,$F167&lt;=BS$6),IF(AND($G167&gt;=BS$5,$G167&lt;=BS$6),5,IF($L167=1,2,1)),IF(AND($G167&gt;=BS$5,$G167&lt;=BS$6),IF($M167&gt;0,4,3),0)),IF(AND($D167&lt;=BS$6,$E167&gt;=BS$5),60,0)))</f>
        <v/>
      </c>
      <c r="BT167" s="80" t="str">
        <f>IF(OR($A167="",NOT(ISNUMBER($G167))),"",IF(AND($F167&lt;=BT$6,$G167&gt;=BT$5),IF(BT$5&gt;$N167,5,$K167)*10+IF(AND($F167&gt;=BT$5,$F167&lt;=BT$6),IF(AND($G167&gt;=BT$5,$G167&lt;=BT$6),5,IF($L167=1,2,1)),IF(AND($G167&gt;=BT$5,$G167&lt;=BT$6),IF($M167&gt;0,4,3),0)),IF(AND($D167&lt;=BT$6,$E167&gt;=BT$5),60,0)))</f>
        <v/>
      </c>
      <c r="BU167" s="80" t="str">
        <f>IF(OR($A167="",NOT(ISNUMBER($G167))),"",IF(AND($F167&lt;=BU$6,$G167&gt;=BU$5),IF(BU$5&gt;$N167,5,$K167)*10+IF(AND($F167&gt;=BU$5,$F167&lt;=BU$6),IF(AND($G167&gt;=BU$5,$G167&lt;=BU$6),5,IF($L167=1,2,1)),IF(AND($G167&gt;=BU$5,$G167&lt;=BU$6),IF($M167&gt;0,4,3),0)),IF(AND($D167&lt;=BU$6,$E167&gt;=BU$5),60,0)))</f>
        <v/>
      </c>
      <c r="BV167" s="80" t="str">
        <f>IF(OR($A167="",NOT(ISNUMBER($G167))),"",IF(AND($F167&lt;=BV$6,$G167&gt;=BV$5),IF(BV$5&gt;$N167,5,$K167)*10+IF(AND($F167&gt;=BV$5,$F167&lt;=BV$6),IF(AND($G167&gt;=BV$5,$G167&lt;=BV$6),5,IF($L167=1,2,1)),IF(AND($G167&gt;=BV$5,$G167&lt;=BV$6),IF($M167&gt;0,4,3),0)),IF(AND($D167&lt;=BV$6,$E167&gt;=BV$5),60,0)))</f>
        <v/>
      </c>
      <c r="BW167" s="80" t="str">
        <f>IF(OR($A167="",NOT(ISNUMBER($G167))),"",IF(AND($F167&lt;=BW$6,$G167&gt;=BW$5),IF(BW$5&gt;$N167,5,$K167)*10+IF(AND($F167&gt;=BW$5,$F167&lt;=BW$6),IF(AND($G167&gt;=BW$5,$G167&lt;=BW$6),5,IF($L167=1,2,1)),IF(AND($G167&gt;=BW$5,$G167&lt;=BW$6),IF($M167&gt;0,4,3),0)),IF(AND($D167&lt;=BW$6,$E167&gt;=BW$5),60,0)))</f>
        <v/>
      </c>
      <c r="BX167" s="80" t="str">
        <f>IF(OR($A167="",NOT(ISNUMBER($G167))),"",IF(AND($F167&lt;=BX$6,$G167&gt;=BX$5),IF(BX$5&gt;$N167,5,$K167)*10+IF(AND($F167&gt;=BX$5,$F167&lt;=BX$6),IF(AND($G167&gt;=BX$5,$G167&lt;=BX$6),5,IF($L167=1,2,1)),IF(AND($G167&gt;=BX$5,$G167&lt;=BX$6),IF($M167&gt;0,4,3),0)),IF(AND($D167&lt;=BX$6,$E167&gt;=BX$5),60,0)))</f>
        <v/>
      </c>
      <c r="BY167" s="80" t="str">
        <f>IF(OR($A167="",NOT(ISNUMBER($G167))),"",IF(AND($F167&lt;=BY$6,$G167&gt;=BY$5),IF(BY$5&gt;$N167,5,$K167)*10+IF(AND($F167&gt;=BY$5,$F167&lt;=BY$6),IF(AND($G167&gt;=BY$5,$G167&lt;=BY$6),5,IF($L167=1,2,1)),IF(AND($G167&gt;=BY$5,$G167&lt;=BY$6),IF($M167&gt;0,4,3),0)),IF(AND($D167&lt;=BY$6,$E167&gt;=BY$5),60,0)))</f>
        <v/>
      </c>
      <c r="BZ167" s="80" t="str">
        <f>IF(OR($A167="",NOT(ISNUMBER($G167))),"",IF(AND($F167&lt;=BZ$6,$G167&gt;=BZ$5),IF(BZ$5&gt;$N167,5,$K167)*10+IF(AND($F167&gt;=BZ$5,$F167&lt;=BZ$6),IF(AND($G167&gt;=BZ$5,$G167&lt;=BZ$6),5,IF($L167=1,2,1)),IF(AND($G167&gt;=BZ$5,$G167&lt;=BZ$6),IF($M167&gt;0,4,3),0)),IF(AND($D167&lt;=BZ$6,$E167&gt;=BZ$5),60,0)))</f>
        <v/>
      </c>
      <c r="CA167" s="80" t="str">
        <f>IF(OR($A167="",NOT(ISNUMBER($G167))),"",IF(AND($F167&lt;=CA$6,$G167&gt;=CA$5),IF(CA$5&gt;$N167,5,$K167)*10+IF(AND($F167&gt;=CA$5,$F167&lt;=CA$6),IF(AND($G167&gt;=CA$5,$G167&lt;=CA$6),5,IF($L167=1,2,1)),IF(AND($G167&gt;=CA$5,$G167&lt;=CA$6),IF($M167&gt;0,4,3),0)),IF(AND($D167&lt;=CA$6,$E167&gt;=CA$5),60,0)))</f>
        <v/>
      </c>
      <c r="CB167" s="80" t="str">
        <f>IF(OR($A167="",NOT(ISNUMBER($G167))),"",IF(AND($F167&lt;=CB$6,$G167&gt;=CB$5),IF(CB$5&gt;$N167,5,$K167)*10+IF(AND($F167&gt;=CB$5,$F167&lt;=CB$6),IF(AND($G167&gt;=CB$5,$G167&lt;=CB$6),5,IF($L167=1,2,1)),IF(AND($G167&gt;=CB$5,$G167&lt;=CB$6),IF($M167&gt;0,4,3),0)),IF(AND($D167&lt;=CB$6,$E167&gt;=CB$5),60,0)))</f>
        <v/>
      </c>
      <c r="CC167" s="80" t="str">
        <f>IF(OR($A167="",NOT(ISNUMBER($G167))),"",IF(AND($F167&lt;=CC$6,$G167&gt;=CC$5),IF(CC$5&gt;$N167,5,$K167)*10+IF(AND($F167&gt;=CC$5,$F167&lt;=CC$6),IF(AND($G167&gt;=CC$5,$G167&lt;=CC$6),5,IF($L167=1,2,1)),IF(AND($G167&gt;=CC$5,$G167&lt;=CC$6),IF($M167&gt;0,4,3),0)),IF(AND($D167&lt;=CC$6,$E167&gt;=CC$5),60,0)))</f>
        <v/>
      </c>
      <c r="CD167" s="80" t="str">
        <f>IF(OR($A167="",NOT(ISNUMBER($G167))),"",IF(AND($F167&lt;=CD$6,$G167&gt;=CD$5),IF(CD$5&gt;$N167,5,$K167)*10+IF(AND($F167&gt;=CD$5,$F167&lt;=CD$6),IF(AND($G167&gt;=CD$5,$G167&lt;=CD$6),5,IF($L167=1,2,1)),IF(AND($G167&gt;=CD$5,$G167&lt;=CD$6),IF($M167&gt;0,4,3),0)),IF(AND($D167&lt;=CD$6,$E167&gt;=CD$5),60,0)))</f>
        <v/>
      </c>
      <c r="CE167" s="80" t="str">
        <f>IF(OR($A167="",NOT(ISNUMBER($G167))),"",IF(AND($F167&lt;=CE$6,$G167&gt;=CE$5),IF(CE$5&gt;$N167,5,$K167)*10+IF(AND($F167&gt;=CE$5,$F167&lt;=CE$6),IF(AND($G167&gt;=CE$5,$G167&lt;=CE$6),5,IF($L167=1,2,1)),IF(AND($G167&gt;=CE$5,$G167&lt;=CE$6),IF($M167&gt;0,4,3),0)),IF(AND($D167&lt;=CE$6,$E167&gt;=CE$5),60,0)))</f>
        <v/>
      </c>
      <c r="CF167" s="80" t="str">
        <f>IF(OR($A167="",NOT(ISNUMBER($G167))),"",IF(AND($F167&lt;=CF$6,$G167&gt;=CF$5),IF(CF$5&gt;$N167,5,$K167)*10+IF(AND($F167&gt;=CF$5,$F167&lt;=CF$6),IF(AND($G167&gt;=CF$5,$G167&lt;=CF$6),5,IF($L167=1,2,1)),IF(AND($G167&gt;=CF$5,$G167&lt;=CF$6),IF($M167&gt;0,4,3),0)),IF(AND($D167&lt;=CF$6,$E167&gt;=CF$5),60,0)))</f>
        <v/>
      </c>
      <c r="CG167" s="80" t="str">
        <f>IF(OR($A167="",NOT(ISNUMBER($G167))),"",IF(AND($F167&lt;=CG$6,$G167&gt;=CG$5),IF(CG$5&gt;$N167,5,$K167)*10+IF(AND($F167&gt;=CG$5,$F167&lt;=CG$6),IF(AND($G167&gt;=CG$5,$G167&lt;=CG$6),5,IF($L167=1,2,1)),IF(AND($G167&gt;=CG$5,$G167&lt;=CG$6),IF($M167&gt;0,4,3),0)),IF(AND($D167&lt;=CG$6,$E167&gt;=CG$5),60,0)))</f>
        <v/>
      </c>
      <c r="CH167" s="80" t="str">
        <f>IF(OR($A167="",NOT(ISNUMBER($G167))),"",IF(AND($F167&lt;=CH$6,$G167&gt;=CH$5),IF(CH$5&gt;$N167,5,$K167)*10+IF(AND($F167&gt;=CH$5,$F167&lt;=CH$6),IF(AND($G167&gt;=CH$5,$G167&lt;=CH$6),5,IF($L167=1,2,1)),IF(AND($G167&gt;=CH$5,$G167&lt;=CH$6),IF($M167&gt;0,4,3),0)),IF(AND($D167&lt;=CH$6,$E167&gt;=CH$5),60,0)))</f>
        <v/>
      </c>
      <c r="CI167" s="80" t="str">
        <f>IF(OR($A167="",NOT(ISNUMBER($G167))),"",IF(AND($F167&lt;=CI$6,$G167&gt;=CI$5),IF(CI$5&gt;$N167,5,$K167)*10+IF(AND($F167&gt;=CI$5,$F167&lt;=CI$6),IF(AND($G167&gt;=CI$5,$G167&lt;=CI$6),5,IF($L167=1,2,1)),IF(AND($G167&gt;=CI$5,$G167&lt;=CI$6),IF($M167&gt;0,4,3),0)),IF(AND($D167&lt;=CI$6,$E167&gt;=CI$5),60,0)))</f>
        <v/>
      </c>
      <c r="CJ167" s="80" t="str">
        <f>IF(OR($A167="",NOT(ISNUMBER($G167))),"",IF(AND($F167&lt;=CJ$6,$G167&gt;=CJ$5),IF(CJ$5&gt;$N167,5,$K167)*10+IF(AND($F167&gt;=CJ$5,$F167&lt;=CJ$6),IF(AND($G167&gt;=CJ$5,$G167&lt;=CJ$6),5,IF($L167=1,2,1)),IF(AND($G167&gt;=CJ$5,$G167&lt;=CJ$6),IF($M167&gt;0,4,3),0)),IF(AND($D167&lt;=CJ$6,$E167&gt;=CJ$5),60,0)))</f>
        <v/>
      </c>
      <c r="CK167" s="80" t="str">
        <f>IF(OR($A167="",NOT(ISNUMBER($G167))),"",IF(AND($F167&lt;=CK$6,$G167&gt;=CK$5),IF(CK$5&gt;$N167,5,$K167)*10+IF(AND($F167&gt;=CK$5,$F167&lt;=CK$6),IF(AND($G167&gt;=CK$5,$G167&lt;=CK$6),5,IF($L167=1,2,1)),IF(AND($G167&gt;=CK$5,$G167&lt;=CK$6),IF($M167&gt;0,4,3),0)),IF(AND($D167&lt;=CK$6,$E167&gt;=CK$5),60,0)))</f>
        <v/>
      </c>
      <c r="CL167" s="80" t="str">
        <f>IF(OR($A167="",NOT(ISNUMBER($G167))),"",IF(AND($F167&lt;=CL$6,$G167&gt;=CL$5),IF(CL$5&gt;$N167,5,$K167)*10+IF(AND($F167&gt;=CL$5,$F167&lt;=CL$6),IF(AND($G167&gt;=CL$5,$G167&lt;=CL$6),5,IF($L167=1,2,1)),IF(AND($G167&gt;=CL$5,$G167&lt;=CL$6),IF($M167&gt;0,4,3),0)),IF(AND($D167&lt;=CL$6,$E167&gt;=CL$5),60,0)))</f>
        <v/>
      </c>
      <c r="CM167" s="80" t="str">
        <f>IF(OR($A167="",NOT(ISNUMBER($G167))),"",IF(AND($F167&lt;=CM$6,$G167&gt;=CM$5),IF(CM$5&gt;$N167,5,$K167)*10+IF(AND($F167&gt;=CM$5,$F167&lt;=CM$6),IF(AND($G167&gt;=CM$5,$G167&lt;=CM$6),5,IF($L167=1,2,1)),IF(AND($G167&gt;=CM$5,$G167&lt;=CM$6),IF($M167&gt;0,4,3),0)),IF(AND($D167&lt;=CM$6,$E167&gt;=CM$5),60,0)))</f>
        <v/>
      </c>
      <c r="CN167" s="80" t="str">
        <f>IF(OR($A167="",NOT(ISNUMBER($G167))),"",IF(AND($F167&lt;=CN$6,$G167&gt;=CN$5),IF(CN$5&gt;$N167,5,$K167)*10+IF(AND($F167&gt;=CN$5,$F167&lt;=CN$6),IF(AND($G167&gt;=CN$5,$G167&lt;=CN$6),5,IF($L167=1,2,1)),IF(AND($G167&gt;=CN$5,$G167&lt;=CN$6),IF($M167&gt;0,4,3),0)),IF(AND($D167&lt;=CN$6,$E167&gt;=CN$5),60,0)))</f>
        <v/>
      </c>
      <c r="CO167" s="80" t="str">
        <f>IF(OR($A167="",NOT(ISNUMBER($G167))),"",IF(AND($F167&lt;=CO$6,$G167&gt;=CO$5),IF(CO$5&gt;$N167,5,$K167)*10+IF(AND($F167&gt;=CO$5,$F167&lt;=CO$6),IF(AND($G167&gt;=CO$5,$G167&lt;=CO$6),5,IF($L167=1,2,1)),IF(AND($G167&gt;=CO$5,$G167&lt;=CO$6),IF($M167&gt;0,4,3),0)),IF(AND($D167&lt;=CO$6,$E167&gt;=CO$5),60,0)))</f>
        <v/>
      </c>
      <c r="CP167" s="80" t="str">
        <f>IF(OR($A167="",NOT(ISNUMBER($G167))),"",IF(AND($F167&lt;=CP$6,$G167&gt;=CP$5),IF(CP$5&gt;$N167,5,$K167)*10+IF(AND($F167&gt;=CP$5,$F167&lt;=CP$6),IF(AND($G167&gt;=CP$5,$G167&lt;=CP$6),5,IF($L167=1,2,1)),IF(AND($G167&gt;=CP$5,$G167&lt;=CP$6),IF($M167&gt;0,4,3),0)),IF(AND($D167&lt;=CP$6,$E167&gt;=CP$5),60,0)))</f>
        <v/>
      </c>
      <c r="CQ167" s="80" t="str">
        <f>IF(OR($A167="",NOT(ISNUMBER($G167))),"",IF(AND($F167&lt;=CQ$6,$G167&gt;=CQ$5),IF(CQ$5&gt;$N167,5,$K167)*10+IF(AND($F167&gt;=CQ$5,$F167&lt;=CQ$6),IF(AND($G167&gt;=CQ$5,$G167&lt;=CQ$6),5,IF($L167=1,2,1)),IF(AND($G167&gt;=CQ$5,$G167&lt;=CQ$6),IF($M167&gt;0,4,3),0)),IF(AND($D167&lt;=CQ$6,$E167&gt;=CQ$5),60,0)))</f>
        <v/>
      </c>
      <c r="CR167" s="80" t="str">
        <f>IF(OR($A167="",NOT(ISNUMBER($G167))),"",IF(AND($F167&lt;=CR$6,$G167&gt;=CR$5),IF(CR$5&gt;$N167,5,$K167)*10+IF(AND($F167&gt;=CR$5,$F167&lt;=CR$6),IF(AND($G167&gt;=CR$5,$G167&lt;=CR$6),5,IF($L167=1,2,1)),IF(AND($G167&gt;=CR$5,$G167&lt;=CR$6),IF($M167&gt;0,4,3),0)),IF(AND($D167&lt;=CR$6,$E167&gt;=CR$5),60,0)))</f>
        <v/>
      </c>
      <c r="CS167" s="80" t="str">
        <f>IF(OR($A167="",NOT(ISNUMBER($G167))),"",IF(AND($F167&lt;=CS$6,$G167&gt;=CS$5),IF(CS$5&gt;$N167,5,$K167)*10+IF(AND($F167&gt;=CS$5,$F167&lt;=CS$6),IF(AND($G167&gt;=CS$5,$G167&lt;=CS$6),5,IF($L167=1,2,1)),IF(AND($G167&gt;=CS$5,$G167&lt;=CS$6),IF($M167&gt;0,4,3),0)),IF(AND($D167&lt;=CS$6,$E167&gt;=CS$5),60,0)))</f>
        <v/>
      </c>
      <c r="CT167" s="80" t="str">
        <f>IF(OR($A167="",NOT(ISNUMBER($G167))),"",IF(AND($F167&lt;=CT$6,$G167&gt;=CT$5),IF(CT$5&gt;$N167,5,$K167)*10+IF(AND($F167&gt;=CT$5,$F167&lt;=CT$6),IF(AND($G167&gt;=CT$5,$G167&lt;=CT$6),5,IF($L167=1,2,1)),IF(AND($G167&gt;=CT$5,$G167&lt;=CT$6),IF($M167&gt;0,4,3),0)),IF(AND($D167&lt;=CT$6,$E167&gt;=CT$5),60,0)))</f>
        <v/>
      </c>
      <c r="CU167" s="80" t="str">
        <f>IF(OR($A167="",NOT(ISNUMBER($G167))),"",IF(AND($F167&lt;=CU$6,$G167&gt;=CU$5),IF(CU$5&gt;$N167,5,$K167)*10+IF(AND($F167&gt;=CU$5,$F167&lt;=CU$6),IF(AND($G167&gt;=CU$5,$G167&lt;=CU$6),5,IF($L167=1,2,1)),IF(AND($G167&gt;=CU$5,$G167&lt;=CU$6),IF($M167&gt;0,4,3),0)),IF(AND($D167&lt;=CU$6,$E167&gt;=CU$5),60,0)))</f>
        <v/>
      </c>
      <c r="CV167" s="80" t="str">
        <f>IF(OR($A167="",NOT(ISNUMBER($G167))),"",IF(AND($F167&lt;=CV$6,$G167&gt;=CV$5),IF(CV$5&gt;$N167,5,$K167)*10+IF(AND($F167&gt;=CV$5,$F167&lt;=CV$6),IF(AND($G167&gt;=CV$5,$G167&lt;=CV$6),5,IF($L167=1,2,1)),IF(AND($G167&gt;=CV$5,$G167&lt;=CV$6),IF($M167&gt;0,4,3),0)),IF(AND($D167&lt;=CV$6,$E167&gt;=CV$5),60,0)))</f>
        <v/>
      </c>
      <c r="CW167" s="80" t="str">
        <f>IF(OR($A167="",NOT(ISNUMBER($G167))),"",IF(AND($F167&lt;=CW$6,$G167&gt;=CW$5),IF(CW$5&gt;$N167,5,$K167)*10+IF(AND($F167&gt;=CW$5,$F167&lt;=CW$6),IF(AND($G167&gt;=CW$5,$G167&lt;=CW$6),5,IF($L167=1,2,1)),IF(AND($G167&gt;=CW$5,$G167&lt;=CW$6),IF($M167&gt;0,4,3),0)),IF(AND($D167&lt;=CW$6,$E167&gt;=CW$5),60,0)))</f>
        <v/>
      </c>
      <c r="CX167" s="80" t="str">
        <f>IF(OR($A167="",NOT(ISNUMBER($G167))),"",IF(AND($F167&lt;=CX$6,$G167&gt;=CX$5),IF(CX$5&gt;$N167,5,$K167)*10+IF(AND($F167&gt;=CX$5,$F167&lt;=CX$6),IF(AND($G167&gt;=CX$5,$G167&lt;=CX$6),5,IF($L167=1,2,1)),IF(AND($G167&gt;=CX$5,$G167&lt;=CX$6),IF($M167&gt;0,4,3),0)),IF(AND($D167&lt;=CX$6,$E167&gt;=CX$5),60,0)))</f>
        <v/>
      </c>
      <c r="CY167" s="80" t="str">
        <f>IF(OR($A167="",NOT(ISNUMBER($G167))),"",IF(AND($F167&lt;=CY$6,$G167&gt;=CY$5),IF(CY$5&gt;$N167,5,$K167)*10+IF(AND($F167&gt;=CY$5,$F167&lt;=CY$6),IF(AND($G167&gt;=CY$5,$G167&lt;=CY$6),5,IF($L167=1,2,1)),IF(AND($G167&gt;=CY$5,$G167&lt;=CY$6),IF($M167&gt;0,4,3),0)),IF(AND($D167&lt;=CY$6,$E167&gt;=CY$5),60,0)))</f>
        <v/>
      </c>
      <c r="CZ167" s="80" t="str">
        <f>IF(OR($A167="",NOT(ISNUMBER($G167))),"",IF(AND($F167&lt;=CZ$6,$G167&gt;=CZ$5),IF(CZ$5&gt;$N167,5,$K167)*10+IF(AND($F167&gt;=CZ$5,$F167&lt;=CZ$6),IF(AND($G167&gt;=CZ$5,$G167&lt;=CZ$6),5,IF($L167=1,2,1)),IF(AND($G167&gt;=CZ$5,$G167&lt;=CZ$6),IF($M167&gt;0,4,3),0)),IF(AND($D167&lt;=CZ$6,$E167&gt;=CZ$5),60,0)))</f>
        <v/>
      </c>
      <c r="DA167" s="80" t="str">
        <f>IF(OR($A167="",NOT(ISNUMBER($G167))),"",IF(AND($F167&lt;=DA$6,$G167&gt;=DA$5),IF(DA$5&gt;$N167,5,$K167)*10+IF(AND($F167&gt;=DA$5,$F167&lt;=DA$6),IF(AND($G167&gt;=DA$5,$G167&lt;=DA$6),5,IF($L167=1,2,1)),IF(AND($G167&gt;=DA$5,$G167&lt;=DA$6),IF($M167&gt;0,4,3),0)),IF(AND($D167&lt;=DA$6,$E167&gt;=DA$5),60,0)))</f>
        <v/>
      </c>
      <c r="DB167" s="80" t="str">
        <f>IF(OR($A167="",NOT(ISNUMBER($G167))),"",IF(AND($F167&lt;=DB$6,$G167&gt;=DB$5),IF(DB$5&gt;$N167,5,$K167)*10+IF(AND($F167&gt;=DB$5,$F167&lt;=DB$6),IF(AND($G167&gt;=DB$5,$G167&lt;=DB$6),5,IF($L167=1,2,1)),IF(AND($G167&gt;=DB$5,$G167&lt;=DB$6),IF($M167&gt;0,4,3),0)),IF(AND($D167&lt;=DB$6,$E167&gt;=DB$5),60,0)))</f>
        <v/>
      </c>
      <c r="DC167" s="80" t="str">
        <f>IF(OR($A167="",NOT(ISNUMBER($G167))),"",IF(AND($F167&lt;=DC$6,$G167&gt;=DC$5),IF(DC$5&gt;$N167,5,$K167)*10+IF(AND($F167&gt;=DC$5,$F167&lt;=DC$6),IF(AND($G167&gt;=DC$5,$G167&lt;=DC$6),5,IF($L167=1,2,1)),IF(AND($G167&gt;=DC$5,$G167&lt;=DC$6),IF($M167&gt;0,4,3),0)),IF(AND($D167&lt;=DC$6,$E167&gt;=DC$5),60,0)))</f>
        <v/>
      </c>
      <c r="DD167" s="80" t="str">
        <f>IF(OR($A167="",NOT(ISNUMBER($G167))),"",IF(AND($F167&lt;=DD$6,$G167&gt;=DD$5),IF(DD$5&gt;$N167,5,$K167)*10+IF(AND($F167&gt;=DD$5,$F167&lt;=DD$6),IF(AND($G167&gt;=DD$5,$G167&lt;=DD$6),5,IF($L167=1,2,1)),IF(AND($G167&gt;=DD$5,$G167&lt;=DD$6),IF($M167&gt;0,4,3),0)),IF(AND($D167&lt;=DD$6,$E167&gt;=DD$5),60,0)))</f>
        <v/>
      </c>
      <c r="DE167" s="80" t="str">
        <f>IF(OR($A167="",NOT(ISNUMBER($G167))),"",IF(AND($F167&lt;=DE$6,$G167&gt;=DE$5),IF(DE$5&gt;$N167,5,$K167)*10+IF(AND($F167&gt;=DE$5,$F167&lt;=DE$6),IF(AND($G167&gt;=DE$5,$G167&lt;=DE$6),5,IF($L167=1,2,1)),IF(AND($G167&gt;=DE$5,$G167&lt;=DE$6),IF($M167&gt;0,4,3),0)),IF(AND($D167&lt;=DE$6,$E167&gt;=DE$5),60,0)))</f>
        <v/>
      </c>
      <c r="DF167" s="80" t="str">
        <f>IF(OR($A167="",NOT(ISNUMBER($G167))),"",IF(AND($F167&lt;=DF$6,$G167&gt;=DF$5),IF(DF$5&gt;$N167,5,$K167)*10+IF(AND($F167&gt;=DF$5,$F167&lt;=DF$6),IF(AND($G167&gt;=DF$5,$G167&lt;=DF$6),5,IF($L167=1,2,1)),IF(AND($G167&gt;=DF$5,$G167&lt;=DF$6),IF($M167&gt;0,4,3),0)),IF(AND($D167&lt;=DF$6,$E167&gt;=DF$5),60,0)))</f>
        <v/>
      </c>
      <c r="DG167" s="80" t="str">
        <f>IF(OR($A167="",NOT(ISNUMBER($G167))),"",IF(AND($F167&lt;=DG$6,$G167&gt;=DG$5),IF(DG$5&gt;$N167,5,$K167)*10+IF(AND($F167&gt;=DG$5,$F167&lt;=DG$6),IF(AND($G167&gt;=DG$5,$G167&lt;=DG$6),5,IF($L167=1,2,1)),IF(AND($G167&gt;=DG$5,$G167&lt;=DG$6),IF($M167&gt;0,4,3),0)),IF(AND($D167&lt;=DG$6,$E167&gt;=DG$5),60,0)))</f>
        <v/>
      </c>
      <c r="DH167" s="80" t="str">
        <f>IF(OR($A167="",NOT(ISNUMBER($G167))),"",IF(AND($F167&lt;=DH$6,$G167&gt;=DH$5),IF(DH$5&gt;$N167,5,$K167)*10+IF(AND($F167&gt;=DH$5,$F167&lt;=DH$6),IF(AND($G167&gt;=DH$5,$G167&lt;=DH$6),5,IF($L167=1,2,1)),IF(AND($G167&gt;=DH$5,$G167&lt;=DH$6),IF($M167&gt;0,4,3),0)),IF(AND($D167&lt;=DH$6,$E167&gt;=DH$5),60,0)))</f>
        <v/>
      </c>
      <c r="DI167" s="80" t="str">
        <f>IF(OR($A167="",NOT(ISNUMBER($G167))),"",IF(AND($F167&lt;=DI$6,$G167&gt;=DI$5),IF(DI$5&gt;$N167,5,$K167)*10+IF(AND($F167&gt;=DI$5,$F167&lt;=DI$6),IF(AND($G167&gt;=DI$5,$G167&lt;=DI$6),5,IF($L167=1,2,1)),IF(AND($G167&gt;=DI$5,$G167&lt;=DI$6),IF($M167&gt;0,4,3),0)),IF(AND($D167&lt;=DI$6,$E167&gt;=DI$5),60,0)))</f>
        <v/>
      </c>
      <c r="DJ167" s="80" t="str">
        <f>IF(OR($A167="",NOT(ISNUMBER($G167))),"",IF(AND($F167&lt;=DJ$6,$G167&gt;=DJ$5),IF(DJ$5&gt;$N167,5,$K167)*10+IF(AND($F167&gt;=DJ$5,$F167&lt;=DJ$6),IF(AND($G167&gt;=DJ$5,$G167&lt;=DJ$6),5,IF($L167=1,2,1)),IF(AND($G167&gt;=DJ$5,$G167&lt;=DJ$6),IF($M167&gt;0,4,3),0)),IF(AND($D167&lt;=DJ$6,$E167&gt;=DJ$5),60,0)))</f>
        <v/>
      </c>
      <c r="DK167" s="80" t="str">
        <f>IF(OR($A167="",NOT(ISNUMBER($G167))),"",IF(AND($F167&lt;=DK$6,$G167&gt;=DK$5),IF(DK$5&gt;$N167,5,$K167)*10+IF(AND($F167&gt;=DK$5,$F167&lt;=DK$6),IF(AND($G167&gt;=DK$5,$G167&lt;=DK$6),5,IF($L167=1,2,1)),IF(AND($G167&gt;=DK$5,$G167&lt;=DK$6),IF($M167&gt;0,4,3),0)),IF(AND($D167&lt;=DK$6,$E167&gt;=DK$5),60,0)))</f>
        <v/>
      </c>
      <c r="DL167" s="80" t="str">
        <f>IF(OR($A167="",NOT(ISNUMBER($G167))),"",IF(AND($F167&lt;=DL$6,$G167&gt;=DL$5),IF(DL$5&gt;$N167,5,$K167)*10+IF(AND($F167&gt;=DL$5,$F167&lt;=DL$6),IF(AND($G167&gt;=DL$5,$G167&lt;=DL$6),5,IF($L167=1,2,1)),IF(AND($G167&gt;=DL$5,$G167&lt;=DL$6),IF($M167&gt;0,4,3),0)),IF(AND($D167&lt;=DL$6,$E167&gt;=DL$5),60,0)))</f>
        <v/>
      </c>
      <c r="DM167" s="80" t="str">
        <f>IF(OR($A167="",NOT(ISNUMBER($G167))),"",IF(AND($F167&lt;=DM$6,$G167&gt;=DM$5),IF(DM$5&gt;$N167,5,$K167)*10+IF(AND($F167&gt;=DM$5,$F167&lt;=DM$6),IF(AND($G167&gt;=DM$5,$G167&lt;=DM$6),5,IF($L167=1,2,1)),IF(AND($G167&gt;=DM$5,$G167&lt;=DM$6),IF($M167&gt;0,4,3),0)),IF(AND($D167&lt;=DM$6,$E167&gt;=DM$5),60,0)))</f>
        <v/>
      </c>
      <c r="DN167" s="80" t="str">
        <f>IF(OR($A167="",NOT(ISNUMBER($G167))),"",IF(AND($F167&lt;=DN$6,$G167&gt;=DN$5),IF(DN$5&gt;$N167,5,$K167)*10+IF(AND($F167&gt;=DN$5,$F167&lt;=DN$6),IF(AND($G167&gt;=DN$5,$G167&lt;=DN$6),5,IF($L167=1,2,1)),IF(AND($G167&gt;=DN$5,$G167&lt;=DN$6),IF($M167&gt;0,4,3),0)),IF(AND($D167&lt;=DN$6,$E167&gt;=DN$5),60,0)))</f>
        <v/>
      </c>
      <c r="DO167" s="80" t="str">
        <f>IF(OR($A167="",NOT(ISNUMBER($G167))),"",IF(AND($F167&lt;=DO$6,$G167&gt;=DO$5),IF(DO$5&gt;$N167,5,$K167)*10+IF(AND($F167&gt;=DO$5,$F167&lt;=DO$6),IF(AND($G167&gt;=DO$5,$G167&lt;=DO$6),5,IF($L167=1,2,1)),IF(AND($G167&gt;=DO$5,$G167&lt;=DO$6),IF($M167&gt;0,4,3),0)),IF(AND($D167&lt;=DO$6,$E167&gt;=DO$5),60,0)))</f>
        <v/>
      </c>
      <c r="DP167" s="80" t="str">
        <f>IF(OR($A167="",NOT(ISNUMBER($G167))),"",IF(AND($F167&lt;=DP$6,$G167&gt;=DP$5),IF(DP$5&gt;$N167,5,$K167)*10+IF(AND($F167&gt;=DP$5,$F167&lt;=DP$6),IF(AND($G167&gt;=DP$5,$G167&lt;=DP$6),5,IF($L167=1,2,1)),IF(AND($G167&gt;=DP$5,$G167&lt;=DP$6),IF($M167&gt;0,4,3),0)),IF(AND($D167&lt;=DP$6,$E167&gt;=DP$5),60,0)))</f>
        <v/>
      </c>
      <c r="DQ167" s="80" t="str">
        <f>IF(OR($A167="",NOT(ISNUMBER($G167))),"",IF(AND($F167&lt;=DQ$6,$G167&gt;=DQ$5),IF(DQ$5&gt;$N167,5,$K167)*10+IF(AND($F167&gt;=DQ$5,$F167&lt;=DQ$6),IF(AND($G167&gt;=DQ$5,$G167&lt;=DQ$6),5,IF($L167=1,2,1)),IF(AND($G167&gt;=DQ$5,$G167&lt;=DQ$6),IF($M167&gt;0,4,3),0)),IF(AND($D167&lt;=DQ$6,$E167&gt;=DQ$5),60,0)))</f>
        <v/>
      </c>
      <c r="DR167" s="80" t="str">
        <f>IF(OR($A167="",NOT(ISNUMBER($G167))),"",IF(AND($F167&lt;=DR$6,$G167&gt;=DR$5),IF(DR$5&gt;$N167,5,$K167)*10+IF(AND($F167&gt;=DR$5,$F167&lt;=DR$6),IF(AND($G167&gt;=DR$5,$G167&lt;=DR$6),5,IF($L167=1,2,1)),IF(AND($G167&gt;=DR$5,$G167&lt;=DR$6),IF($M167&gt;0,4,3),0)),IF(AND($D167&lt;=DR$6,$E167&gt;=DR$5),60,0)))</f>
        <v/>
      </c>
      <c r="DS167" s="80" t="str">
        <f>IF(OR($A167="",NOT(ISNUMBER($G167))),"",IF(AND($F167&lt;=DS$6,$G167&gt;=DS$5),IF(DS$5&gt;$N167,5,$K167)*10+IF(AND($F167&gt;=DS$5,$F167&lt;=DS$6),IF(AND($G167&gt;=DS$5,$G167&lt;=DS$6),5,IF($L167=1,2,1)),IF(AND($G167&gt;=DS$5,$G167&lt;=DS$6),IF($M167&gt;0,4,3),0)),IF(AND($D167&lt;=DS$6,$E167&gt;=DS$5),60,0)))</f>
        <v/>
      </c>
      <c r="DT167" s="80" t="str">
        <f>IF(OR($A167="",NOT(ISNUMBER($G167))),"",IF(AND($F167&lt;=DT$6,$G167&gt;=DT$5),IF(DT$5&gt;$N167,5,$K167)*10+IF(AND($F167&gt;=DT$5,$F167&lt;=DT$6),IF(AND($G167&gt;=DT$5,$G167&lt;=DT$6),5,IF($L167=1,2,1)),IF(AND($G167&gt;=DT$5,$G167&lt;=DT$6),IF($M167&gt;0,4,3),0)),IF(AND($D167&lt;=DT$6,$E167&gt;=DT$5),60,0)))</f>
        <v/>
      </c>
      <c r="DU167" s="80" t="str">
        <f>IF(OR($A167="",NOT(ISNUMBER($G167))),"",IF(AND($F167&lt;=DU$6,$G167&gt;=DU$5),IF(DU$5&gt;$N167,5,$K167)*10+IF(AND($F167&gt;=DU$5,$F167&lt;=DU$6),IF(AND($G167&gt;=DU$5,$G167&lt;=DU$6),5,IF($L167=1,2,1)),IF(AND($G167&gt;=DU$5,$G167&lt;=DU$6),IF($M167&gt;0,4,3),0)),IF(AND($D167&lt;=DU$6,$E167&gt;=DU$5),60,0)))</f>
        <v/>
      </c>
      <c r="DV167" s="80" t="str">
        <f>IF(OR($A167="",NOT(ISNUMBER($G167))),"",IF(AND($F167&lt;=DV$6,$G167&gt;=DV$5),IF(DV$5&gt;$N167,5,$K167)*10+IF(AND($F167&gt;=DV$5,$F167&lt;=DV$6),IF(AND($G167&gt;=DV$5,$G167&lt;=DV$6),5,IF($L167=1,2,1)),IF(AND($G167&gt;=DV$5,$G167&lt;=DV$6),IF($M167&gt;0,4,3),0)),IF(AND($D167&lt;=DV$6,$E167&gt;=DV$5),60,0)))</f>
        <v/>
      </c>
      <c r="DW167" s="80" t="str">
        <f>IF(OR($A167="",NOT(ISNUMBER($G167))),"",IF(AND($F167&lt;=DW$6,$G167&gt;=DW$5),IF(DW$5&gt;$N167,5,$K167)*10+IF(AND($F167&gt;=DW$5,$F167&lt;=DW$6),IF(AND($G167&gt;=DW$5,$G167&lt;=DW$6),5,IF($L167=1,2,1)),IF(AND($G167&gt;=DW$5,$G167&lt;=DW$6),IF($M167&gt;0,4,3),0)),IF(AND($D167&lt;=DW$6,$E167&gt;=DW$5),60,0)))</f>
        <v/>
      </c>
      <c r="DX167" s="80" t="str">
        <f>IF(OR($A167="",NOT(ISNUMBER($G167))),"",IF(AND($F167&lt;=DX$6,$G167&gt;=DX$5),IF(DX$5&gt;$N167,5,$K167)*10+IF(AND($F167&gt;=DX$5,$F167&lt;=DX$6),IF(AND($G167&gt;=DX$5,$G167&lt;=DX$6),5,IF($L167=1,2,1)),IF(AND($G167&gt;=DX$5,$G167&lt;=DX$6),IF($M167&gt;0,4,3),0)),IF(AND($D167&lt;=DX$6,$E167&gt;=DX$5),60,0)))</f>
        <v/>
      </c>
      <c r="DY167" s="80" t="str">
        <f>IF(OR($A167="",NOT(ISNUMBER($G167))),"",IF(AND($F167&lt;=DY$6,$G167&gt;=DY$5),IF(DY$5&gt;$N167,5,$K167)*10+IF(AND($F167&gt;=DY$5,$F167&lt;=DY$6),IF(AND($G167&gt;=DY$5,$G167&lt;=DY$6),5,IF($L167=1,2,1)),IF(AND($G167&gt;=DY$5,$G167&lt;=DY$6),IF($M167&gt;0,4,3),0)),IF(AND($D167&lt;=DY$6,$E167&gt;=DY$5),60,0)))</f>
        <v/>
      </c>
      <c r="DZ167" s="80" t="str">
        <f>IF(OR($A167="",NOT(ISNUMBER($G167))),"",IF(AND($F167&lt;=DZ$6,$G167&gt;=DZ$5),IF(DZ$5&gt;$N167,5,$K167)*10+IF(AND($F167&gt;=DZ$5,$F167&lt;=DZ$6),IF(AND($G167&gt;=DZ$5,$G167&lt;=DZ$6),5,IF($L167=1,2,1)),IF(AND($G167&gt;=DZ$5,$G167&lt;=DZ$6),IF($M167&gt;0,4,3),0)),IF(AND($D167&lt;=DZ$6,$E167&gt;=DZ$5),60,0)))</f>
        <v/>
      </c>
      <c r="EA167" s="80" t="str">
        <f>IF(OR($A167="",NOT(ISNUMBER($G167))),"",IF(AND($F167&lt;=EA$6,$G167&gt;=EA$5),IF(EA$5&gt;$N167,5,$K167)*10+IF(AND($F167&gt;=EA$5,$F167&lt;=EA$6),IF(AND($G167&gt;=EA$5,$G167&lt;=EA$6),5,IF($L167=1,2,1)),IF(AND($G167&gt;=EA$5,$G167&lt;=EA$6),IF($M167&gt;0,4,3),0)),IF(AND($D167&lt;=EA$6,$E167&gt;=EA$5),60,0)))</f>
        <v/>
      </c>
      <c r="EB167" s="80" t="str">
        <f>IF(OR($A167="",NOT(ISNUMBER($G167))),"",IF(AND($F167&lt;=EB$6,$G167&gt;=EB$5),IF(EB$5&gt;$N167,5,$K167)*10+IF(AND($F167&gt;=EB$5,$F167&lt;=EB$6),IF(AND($G167&gt;=EB$5,$G167&lt;=EB$6),5,IF($L167=1,2,1)),IF(AND($G167&gt;=EB$5,$G167&lt;=EB$6),IF($M167&gt;0,4,3),0)),IF(AND($D167&lt;=EB$6,$E167&gt;=EB$5),60,0)))</f>
        <v/>
      </c>
      <c r="EC167" s="80" t="str">
        <f>IF(OR($A167="",NOT(ISNUMBER($G167))),"",IF(AND($F167&lt;=EC$6,$G167&gt;=EC$5),IF(EC$5&gt;$N167,5,$K167)*10+IF(AND($F167&gt;=EC$5,$F167&lt;=EC$6),IF(AND($G167&gt;=EC$5,$G167&lt;=EC$6),5,IF($L167=1,2,1)),IF(AND($G167&gt;=EC$5,$G167&lt;=EC$6),IF($M167&gt;0,4,3),0)),IF(AND($D167&lt;=EC$6,$E167&gt;=EC$5),60,0)))</f>
        <v/>
      </c>
      <c r="ED167" s="80" t="str">
        <f>IF(OR($A167="",NOT(ISNUMBER($G167))),"",IF(AND($F167&lt;=ED$6,$G167&gt;=ED$5),IF(ED$5&gt;$N167,5,$K167)*10+IF(AND($F167&gt;=ED$5,$F167&lt;=ED$6),IF(AND($G167&gt;=ED$5,$G167&lt;=ED$6),5,IF($L167=1,2,1)),IF(AND($G167&gt;=ED$5,$G167&lt;=ED$6),IF($M167&gt;0,4,3),0)),IF(AND($D167&lt;=ED$6,$E167&gt;=ED$5),60,0)))</f>
        <v/>
      </c>
    </row>
    <row r="168" ht="18" customHeight="1">
      <c r="A168" s="52" t="str">
        <f>IF(Tasks!$B168="","",Tasks!$A168)</f>
        <v/>
      </c>
      <c r="B168" s="78" t="str">
        <f>IF(Tasks!$B168="","",Tasks!$B168)</f>
        <v/>
      </c>
      <c r="C168" s="25" t="str">
        <f>IF($B168="","",IF(AND(Tasks!$D168="",Tasks!$G168=""),"-",IF(Tasks!$D168="","",Tasks!$D168&amp;IF(OR(Tasks!$E168="",Tasks!$E168="FS"),IF(N(Tasks!$F168)=0,"","FS"),Tasks!$E168)&amp;IF(N(Tasks!$F168)=0,"",IF(Tasks!$F168&gt;0,"+","")&amp;Tasks!$F168))&amp;IF(AND(Tasks!$D168&lt;&gt;"",Tasks!$G168&lt;&gt;""),", ","")&amp;IF(Tasks!$G168="","",Tasks!$G168&amp;IF(OR(Tasks!$H168="",Tasks!$H168="FS"),IF(N(Tasks!$I168)=0,"","FS"),Tasks!$H168)&amp;IF(N(Tasks!$I168)=0,"",IF(Tasks!$I168&gt;0,"+","")&amp;Tasks!$I168))))</f>
        <v/>
      </c>
      <c r="D168" s="51" t="str">
        <f>IF(OR($B168="",Tasks!$Q168=""),"",Tasks!$Q168)</f>
        <v/>
      </c>
      <c r="E168" s="51" t="str">
        <f>IF(OR($B168="",Tasks!$R168=""),"",Tasks!$R168)</f>
        <v/>
      </c>
      <c r="F168" s="51" t="str">
        <f>IF(OR($B168="",Tasks!$S168=""),"",Tasks!$S168)</f>
        <v/>
      </c>
      <c r="G168" s="51" t="str">
        <f>IF(OR($B168="",Tasks!$T168=""),"",Tasks!$T168)</f>
        <v/>
      </c>
      <c r="H168" s="52" t="str">
        <f>IF($B168="","",Tasks!$AE168)</f>
        <v/>
      </c>
      <c r="I168" s="79" t="str">
        <f>IF($B168="","",Tasks!$AF168)</f>
        <v/>
      </c>
      <c r="J168" s="53" t="str">
        <f>IF(OR($B168="",Tasks!$V168=""),"",Tasks!$V168)</f>
        <v/>
      </c>
      <c r="K168" s="52" t="str">
        <f>IF($B168="","",Tasks!$AA168)</f>
        <v/>
      </c>
      <c r="L168" s="52" t="str">
        <f>IF($B168="","",Tasks!$AB168)</f>
        <v/>
      </c>
      <c r="M168" s="52" t="str">
        <f>IF($B168="","",Tasks!$Z168)</f>
        <v/>
      </c>
      <c r="N168" s="52" t="str">
        <f>IF(OR($B168="",Tasks!$AG168=""),"",Tasks!$AG168)</f>
        <v/>
      </c>
      <c r="O168" s="80" t="str">
        <f>IF(OR($A168="",NOT(ISNUMBER($G168))),"",IF(AND($F168&lt;=O$6,$G168&gt;=O$5),IF(O$5&gt;$N168,5,$K168)*10+IF(AND($F168&gt;=O$5,$F168&lt;=O$6),IF(AND($G168&gt;=O$5,$G168&lt;=O$6),5,IF($L168=1,2,1)),IF(AND($G168&gt;=O$5,$G168&lt;=O$6),IF($M168&gt;0,4,3),0)),IF(AND($D168&lt;=O$6,$E168&gt;=O$5),60,0)))</f>
        <v/>
      </c>
      <c r="P168" s="80" t="str">
        <f>IF(OR($A168="",NOT(ISNUMBER($G168))),"",IF(AND($F168&lt;=P$6,$G168&gt;=P$5),IF(P$5&gt;$N168,5,$K168)*10+IF(AND($F168&gt;=P$5,$F168&lt;=P$6),IF(AND($G168&gt;=P$5,$G168&lt;=P$6),5,IF($L168=1,2,1)),IF(AND($G168&gt;=P$5,$G168&lt;=P$6),IF($M168&gt;0,4,3),0)),IF(AND($D168&lt;=P$6,$E168&gt;=P$5),60,0)))</f>
        <v/>
      </c>
      <c r="Q168" s="80" t="str">
        <f>IF(OR($A168="",NOT(ISNUMBER($G168))),"",IF(AND($F168&lt;=Q$6,$G168&gt;=Q$5),IF(Q$5&gt;$N168,5,$K168)*10+IF(AND($F168&gt;=Q$5,$F168&lt;=Q$6),IF(AND($G168&gt;=Q$5,$G168&lt;=Q$6),5,IF($L168=1,2,1)),IF(AND($G168&gt;=Q$5,$G168&lt;=Q$6),IF($M168&gt;0,4,3),0)),IF(AND($D168&lt;=Q$6,$E168&gt;=Q$5),60,0)))</f>
        <v/>
      </c>
      <c r="R168" s="80" t="str">
        <f>IF(OR($A168="",NOT(ISNUMBER($G168))),"",IF(AND($F168&lt;=R$6,$G168&gt;=R$5),IF(R$5&gt;$N168,5,$K168)*10+IF(AND($F168&gt;=R$5,$F168&lt;=R$6),IF(AND($G168&gt;=R$5,$G168&lt;=R$6),5,IF($L168=1,2,1)),IF(AND($G168&gt;=R$5,$G168&lt;=R$6),IF($M168&gt;0,4,3),0)),IF(AND($D168&lt;=R$6,$E168&gt;=R$5),60,0)))</f>
        <v/>
      </c>
      <c r="S168" s="80" t="str">
        <f>IF(OR($A168="",NOT(ISNUMBER($G168))),"",IF(AND($F168&lt;=S$6,$G168&gt;=S$5),IF(S$5&gt;$N168,5,$K168)*10+IF(AND($F168&gt;=S$5,$F168&lt;=S$6),IF(AND($G168&gt;=S$5,$G168&lt;=S$6),5,IF($L168=1,2,1)),IF(AND($G168&gt;=S$5,$G168&lt;=S$6),IF($M168&gt;0,4,3),0)),IF(AND($D168&lt;=S$6,$E168&gt;=S$5),60,0)))</f>
        <v/>
      </c>
      <c r="T168" s="80" t="str">
        <f>IF(OR($A168="",NOT(ISNUMBER($G168))),"",IF(AND($F168&lt;=T$6,$G168&gt;=T$5),IF(T$5&gt;$N168,5,$K168)*10+IF(AND($F168&gt;=T$5,$F168&lt;=T$6),IF(AND($G168&gt;=T$5,$G168&lt;=T$6),5,IF($L168=1,2,1)),IF(AND($G168&gt;=T$5,$G168&lt;=T$6),IF($M168&gt;0,4,3),0)),IF(AND($D168&lt;=T$6,$E168&gt;=T$5),60,0)))</f>
        <v/>
      </c>
      <c r="U168" s="80" t="str">
        <f>IF(OR($A168="",NOT(ISNUMBER($G168))),"",IF(AND($F168&lt;=U$6,$G168&gt;=U$5),IF(U$5&gt;$N168,5,$K168)*10+IF(AND($F168&gt;=U$5,$F168&lt;=U$6),IF(AND($G168&gt;=U$5,$G168&lt;=U$6),5,IF($L168=1,2,1)),IF(AND($G168&gt;=U$5,$G168&lt;=U$6),IF($M168&gt;0,4,3),0)),IF(AND($D168&lt;=U$6,$E168&gt;=U$5),60,0)))</f>
        <v/>
      </c>
      <c r="V168" s="80" t="str">
        <f>IF(OR($A168="",NOT(ISNUMBER($G168))),"",IF(AND($F168&lt;=V$6,$G168&gt;=V$5),IF(V$5&gt;$N168,5,$K168)*10+IF(AND($F168&gt;=V$5,$F168&lt;=V$6),IF(AND($G168&gt;=V$5,$G168&lt;=V$6),5,IF($L168=1,2,1)),IF(AND($G168&gt;=V$5,$G168&lt;=V$6),IF($M168&gt;0,4,3),0)),IF(AND($D168&lt;=V$6,$E168&gt;=V$5),60,0)))</f>
        <v/>
      </c>
      <c r="W168" s="80" t="str">
        <f>IF(OR($A168="",NOT(ISNUMBER($G168))),"",IF(AND($F168&lt;=W$6,$G168&gt;=W$5),IF(W$5&gt;$N168,5,$K168)*10+IF(AND($F168&gt;=W$5,$F168&lt;=W$6),IF(AND($G168&gt;=W$5,$G168&lt;=W$6),5,IF($L168=1,2,1)),IF(AND($G168&gt;=W$5,$G168&lt;=W$6),IF($M168&gt;0,4,3),0)),IF(AND($D168&lt;=W$6,$E168&gt;=W$5),60,0)))</f>
        <v/>
      </c>
      <c r="X168" s="80" t="str">
        <f>IF(OR($A168="",NOT(ISNUMBER($G168))),"",IF(AND($F168&lt;=X$6,$G168&gt;=X$5),IF(X$5&gt;$N168,5,$K168)*10+IF(AND($F168&gt;=X$5,$F168&lt;=X$6),IF(AND($G168&gt;=X$5,$G168&lt;=X$6),5,IF($L168=1,2,1)),IF(AND($G168&gt;=X$5,$G168&lt;=X$6),IF($M168&gt;0,4,3),0)),IF(AND($D168&lt;=X$6,$E168&gt;=X$5),60,0)))</f>
        <v/>
      </c>
      <c r="Y168" s="80" t="str">
        <f>IF(OR($A168="",NOT(ISNUMBER($G168))),"",IF(AND($F168&lt;=Y$6,$G168&gt;=Y$5),IF(Y$5&gt;$N168,5,$K168)*10+IF(AND($F168&gt;=Y$5,$F168&lt;=Y$6),IF(AND($G168&gt;=Y$5,$G168&lt;=Y$6),5,IF($L168=1,2,1)),IF(AND($G168&gt;=Y$5,$G168&lt;=Y$6),IF($M168&gt;0,4,3),0)),IF(AND($D168&lt;=Y$6,$E168&gt;=Y$5),60,0)))</f>
        <v/>
      </c>
      <c r="Z168" s="80" t="str">
        <f>IF(OR($A168="",NOT(ISNUMBER($G168))),"",IF(AND($F168&lt;=Z$6,$G168&gt;=Z$5),IF(Z$5&gt;$N168,5,$K168)*10+IF(AND($F168&gt;=Z$5,$F168&lt;=Z$6),IF(AND($G168&gt;=Z$5,$G168&lt;=Z$6),5,IF($L168=1,2,1)),IF(AND($G168&gt;=Z$5,$G168&lt;=Z$6),IF($M168&gt;0,4,3),0)),IF(AND($D168&lt;=Z$6,$E168&gt;=Z$5),60,0)))</f>
        <v/>
      </c>
      <c r="AA168" s="80" t="str">
        <f>IF(OR($A168="",NOT(ISNUMBER($G168))),"",IF(AND($F168&lt;=AA$6,$G168&gt;=AA$5),IF(AA$5&gt;$N168,5,$K168)*10+IF(AND($F168&gt;=AA$5,$F168&lt;=AA$6),IF(AND($G168&gt;=AA$5,$G168&lt;=AA$6),5,IF($L168=1,2,1)),IF(AND($G168&gt;=AA$5,$G168&lt;=AA$6),IF($M168&gt;0,4,3),0)),IF(AND($D168&lt;=AA$6,$E168&gt;=AA$5),60,0)))</f>
        <v/>
      </c>
      <c r="AB168" s="80" t="str">
        <f>IF(OR($A168="",NOT(ISNUMBER($G168))),"",IF(AND($F168&lt;=AB$6,$G168&gt;=AB$5),IF(AB$5&gt;$N168,5,$K168)*10+IF(AND($F168&gt;=AB$5,$F168&lt;=AB$6),IF(AND($G168&gt;=AB$5,$G168&lt;=AB$6),5,IF($L168=1,2,1)),IF(AND($G168&gt;=AB$5,$G168&lt;=AB$6),IF($M168&gt;0,4,3),0)),IF(AND($D168&lt;=AB$6,$E168&gt;=AB$5),60,0)))</f>
        <v/>
      </c>
      <c r="AC168" s="80" t="str">
        <f>IF(OR($A168="",NOT(ISNUMBER($G168))),"",IF(AND($F168&lt;=AC$6,$G168&gt;=AC$5),IF(AC$5&gt;$N168,5,$K168)*10+IF(AND($F168&gt;=AC$5,$F168&lt;=AC$6),IF(AND($G168&gt;=AC$5,$G168&lt;=AC$6),5,IF($L168=1,2,1)),IF(AND($G168&gt;=AC$5,$G168&lt;=AC$6),IF($M168&gt;0,4,3),0)),IF(AND($D168&lt;=AC$6,$E168&gt;=AC$5),60,0)))</f>
        <v/>
      </c>
      <c r="AD168" s="80" t="str">
        <f>IF(OR($A168="",NOT(ISNUMBER($G168))),"",IF(AND($F168&lt;=AD$6,$G168&gt;=AD$5),IF(AD$5&gt;$N168,5,$K168)*10+IF(AND($F168&gt;=AD$5,$F168&lt;=AD$6),IF(AND($G168&gt;=AD$5,$G168&lt;=AD$6),5,IF($L168=1,2,1)),IF(AND($G168&gt;=AD$5,$G168&lt;=AD$6),IF($M168&gt;0,4,3),0)),IF(AND($D168&lt;=AD$6,$E168&gt;=AD$5),60,0)))</f>
        <v/>
      </c>
      <c r="AE168" s="80" t="str">
        <f>IF(OR($A168="",NOT(ISNUMBER($G168))),"",IF(AND($F168&lt;=AE$6,$G168&gt;=AE$5),IF(AE$5&gt;$N168,5,$K168)*10+IF(AND($F168&gt;=AE$5,$F168&lt;=AE$6),IF(AND($G168&gt;=AE$5,$G168&lt;=AE$6),5,IF($L168=1,2,1)),IF(AND($G168&gt;=AE$5,$G168&lt;=AE$6),IF($M168&gt;0,4,3),0)),IF(AND($D168&lt;=AE$6,$E168&gt;=AE$5),60,0)))</f>
        <v/>
      </c>
      <c r="AF168" s="80" t="str">
        <f>IF(OR($A168="",NOT(ISNUMBER($G168))),"",IF(AND($F168&lt;=AF$6,$G168&gt;=AF$5),IF(AF$5&gt;$N168,5,$K168)*10+IF(AND($F168&gt;=AF$5,$F168&lt;=AF$6),IF(AND($G168&gt;=AF$5,$G168&lt;=AF$6),5,IF($L168=1,2,1)),IF(AND($G168&gt;=AF$5,$G168&lt;=AF$6),IF($M168&gt;0,4,3),0)),IF(AND($D168&lt;=AF$6,$E168&gt;=AF$5),60,0)))</f>
        <v/>
      </c>
      <c r="AG168" s="80" t="str">
        <f>IF(OR($A168="",NOT(ISNUMBER($G168))),"",IF(AND($F168&lt;=AG$6,$G168&gt;=AG$5),IF(AG$5&gt;$N168,5,$K168)*10+IF(AND($F168&gt;=AG$5,$F168&lt;=AG$6),IF(AND($G168&gt;=AG$5,$G168&lt;=AG$6),5,IF($L168=1,2,1)),IF(AND($G168&gt;=AG$5,$G168&lt;=AG$6),IF($M168&gt;0,4,3),0)),IF(AND($D168&lt;=AG$6,$E168&gt;=AG$5),60,0)))</f>
        <v/>
      </c>
      <c r="AH168" s="80" t="str">
        <f>IF(OR($A168="",NOT(ISNUMBER($G168))),"",IF(AND($F168&lt;=AH$6,$G168&gt;=AH$5),IF(AH$5&gt;$N168,5,$K168)*10+IF(AND($F168&gt;=AH$5,$F168&lt;=AH$6),IF(AND($G168&gt;=AH$5,$G168&lt;=AH$6),5,IF($L168=1,2,1)),IF(AND($G168&gt;=AH$5,$G168&lt;=AH$6),IF($M168&gt;0,4,3),0)),IF(AND($D168&lt;=AH$6,$E168&gt;=AH$5),60,0)))</f>
        <v/>
      </c>
      <c r="AI168" s="80" t="str">
        <f>IF(OR($A168="",NOT(ISNUMBER($G168))),"",IF(AND($F168&lt;=AI$6,$G168&gt;=AI$5),IF(AI$5&gt;$N168,5,$K168)*10+IF(AND($F168&gt;=AI$5,$F168&lt;=AI$6),IF(AND($G168&gt;=AI$5,$G168&lt;=AI$6),5,IF($L168=1,2,1)),IF(AND($G168&gt;=AI$5,$G168&lt;=AI$6),IF($M168&gt;0,4,3),0)),IF(AND($D168&lt;=AI$6,$E168&gt;=AI$5),60,0)))</f>
        <v/>
      </c>
      <c r="AJ168" s="80" t="str">
        <f>IF(OR($A168="",NOT(ISNUMBER($G168))),"",IF(AND($F168&lt;=AJ$6,$G168&gt;=AJ$5),IF(AJ$5&gt;$N168,5,$K168)*10+IF(AND($F168&gt;=AJ$5,$F168&lt;=AJ$6),IF(AND($G168&gt;=AJ$5,$G168&lt;=AJ$6),5,IF($L168=1,2,1)),IF(AND($G168&gt;=AJ$5,$G168&lt;=AJ$6),IF($M168&gt;0,4,3),0)),IF(AND($D168&lt;=AJ$6,$E168&gt;=AJ$5),60,0)))</f>
        <v/>
      </c>
      <c r="AK168" s="80" t="str">
        <f>IF(OR($A168="",NOT(ISNUMBER($G168))),"",IF(AND($F168&lt;=AK$6,$G168&gt;=AK$5),IF(AK$5&gt;$N168,5,$K168)*10+IF(AND($F168&gt;=AK$5,$F168&lt;=AK$6),IF(AND($G168&gt;=AK$5,$G168&lt;=AK$6),5,IF($L168=1,2,1)),IF(AND($G168&gt;=AK$5,$G168&lt;=AK$6),IF($M168&gt;0,4,3),0)),IF(AND($D168&lt;=AK$6,$E168&gt;=AK$5),60,0)))</f>
        <v/>
      </c>
      <c r="AL168" s="80" t="str">
        <f>IF(OR($A168="",NOT(ISNUMBER($G168))),"",IF(AND($F168&lt;=AL$6,$G168&gt;=AL$5),IF(AL$5&gt;$N168,5,$K168)*10+IF(AND($F168&gt;=AL$5,$F168&lt;=AL$6),IF(AND($G168&gt;=AL$5,$G168&lt;=AL$6),5,IF($L168=1,2,1)),IF(AND($G168&gt;=AL$5,$G168&lt;=AL$6),IF($M168&gt;0,4,3),0)),IF(AND($D168&lt;=AL$6,$E168&gt;=AL$5),60,0)))</f>
        <v/>
      </c>
      <c r="AM168" s="80" t="str">
        <f>IF(OR($A168="",NOT(ISNUMBER($G168))),"",IF(AND($F168&lt;=AM$6,$G168&gt;=AM$5),IF(AM$5&gt;$N168,5,$K168)*10+IF(AND($F168&gt;=AM$5,$F168&lt;=AM$6),IF(AND($G168&gt;=AM$5,$G168&lt;=AM$6),5,IF($L168=1,2,1)),IF(AND($G168&gt;=AM$5,$G168&lt;=AM$6),IF($M168&gt;0,4,3),0)),IF(AND($D168&lt;=AM$6,$E168&gt;=AM$5),60,0)))</f>
        <v/>
      </c>
      <c r="AN168" s="80" t="str">
        <f>IF(OR($A168="",NOT(ISNUMBER($G168))),"",IF(AND($F168&lt;=AN$6,$G168&gt;=AN$5),IF(AN$5&gt;$N168,5,$K168)*10+IF(AND($F168&gt;=AN$5,$F168&lt;=AN$6),IF(AND($G168&gt;=AN$5,$G168&lt;=AN$6),5,IF($L168=1,2,1)),IF(AND($G168&gt;=AN$5,$G168&lt;=AN$6),IF($M168&gt;0,4,3),0)),IF(AND($D168&lt;=AN$6,$E168&gt;=AN$5),60,0)))</f>
        <v/>
      </c>
      <c r="AO168" s="80" t="str">
        <f>IF(OR($A168="",NOT(ISNUMBER($G168))),"",IF(AND($F168&lt;=AO$6,$G168&gt;=AO$5),IF(AO$5&gt;$N168,5,$K168)*10+IF(AND($F168&gt;=AO$5,$F168&lt;=AO$6),IF(AND($G168&gt;=AO$5,$G168&lt;=AO$6),5,IF($L168=1,2,1)),IF(AND($G168&gt;=AO$5,$G168&lt;=AO$6),IF($M168&gt;0,4,3),0)),IF(AND($D168&lt;=AO$6,$E168&gt;=AO$5),60,0)))</f>
        <v/>
      </c>
      <c r="AP168" s="80" t="str">
        <f>IF(OR($A168="",NOT(ISNUMBER($G168))),"",IF(AND($F168&lt;=AP$6,$G168&gt;=AP$5),IF(AP$5&gt;$N168,5,$K168)*10+IF(AND($F168&gt;=AP$5,$F168&lt;=AP$6),IF(AND($G168&gt;=AP$5,$G168&lt;=AP$6),5,IF($L168=1,2,1)),IF(AND($G168&gt;=AP$5,$G168&lt;=AP$6),IF($M168&gt;0,4,3),0)),IF(AND($D168&lt;=AP$6,$E168&gt;=AP$5),60,0)))</f>
        <v/>
      </c>
      <c r="AQ168" s="80" t="str">
        <f>IF(OR($A168="",NOT(ISNUMBER($G168))),"",IF(AND($F168&lt;=AQ$6,$G168&gt;=AQ$5),IF(AQ$5&gt;$N168,5,$K168)*10+IF(AND($F168&gt;=AQ$5,$F168&lt;=AQ$6),IF(AND($G168&gt;=AQ$5,$G168&lt;=AQ$6),5,IF($L168=1,2,1)),IF(AND($G168&gt;=AQ$5,$G168&lt;=AQ$6),IF($M168&gt;0,4,3),0)),IF(AND($D168&lt;=AQ$6,$E168&gt;=AQ$5),60,0)))</f>
        <v/>
      </c>
      <c r="AR168" s="80" t="str">
        <f>IF(OR($A168="",NOT(ISNUMBER($G168))),"",IF(AND($F168&lt;=AR$6,$G168&gt;=AR$5),IF(AR$5&gt;$N168,5,$K168)*10+IF(AND($F168&gt;=AR$5,$F168&lt;=AR$6),IF(AND($G168&gt;=AR$5,$G168&lt;=AR$6),5,IF($L168=1,2,1)),IF(AND($G168&gt;=AR$5,$G168&lt;=AR$6),IF($M168&gt;0,4,3),0)),IF(AND($D168&lt;=AR$6,$E168&gt;=AR$5),60,0)))</f>
        <v/>
      </c>
      <c r="AS168" s="80" t="str">
        <f>IF(OR($A168="",NOT(ISNUMBER($G168))),"",IF(AND($F168&lt;=AS$6,$G168&gt;=AS$5),IF(AS$5&gt;$N168,5,$K168)*10+IF(AND($F168&gt;=AS$5,$F168&lt;=AS$6),IF(AND($G168&gt;=AS$5,$G168&lt;=AS$6),5,IF($L168=1,2,1)),IF(AND($G168&gt;=AS$5,$G168&lt;=AS$6),IF($M168&gt;0,4,3),0)),IF(AND($D168&lt;=AS$6,$E168&gt;=AS$5),60,0)))</f>
        <v/>
      </c>
      <c r="AT168" s="80" t="str">
        <f>IF(OR($A168="",NOT(ISNUMBER($G168))),"",IF(AND($F168&lt;=AT$6,$G168&gt;=AT$5),IF(AT$5&gt;$N168,5,$K168)*10+IF(AND($F168&gt;=AT$5,$F168&lt;=AT$6),IF(AND($G168&gt;=AT$5,$G168&lt;=AT$6),5,IF($L168=1,2,1)),IF(AND($G168&gt;=AT$5,$G168&lt;=AT$6),IF($M168&gt;0,4,3),0)),IF(AND($D168&lt;=AT$6,$E168&gt;=AT$5),60,0)))</f>
        <v/>
      </c>
      <c r="AU168" s="80" t="str">
        <f>IF(OR($A168="",NOT(ISNUMBER($G168))),"",IF(AND($F168&lt;=AU$6,$G168&gt;=AU$5),IF(AU$5&gt;$N168,5,$K168)*10+IF(AND($F168&gt;=AU$5,$F168&lt;=AU$6),IF(AND($G168&gt;=AU$5,$G168&lt;=AU$6),5,IF($L168=1,2,1)),IF(AND($G168&gt;=AU$5,$G168&lt;=AU$6),IF($M168&gt;0,4,3),0)),IF(AND($D168&lt;=AU$6,$E168&gt;=AU$5),60,0)))</f>
        <v/>
      </c>
      <c r="AV168" s="80" t="str">
        <f>IF(OR($A168="",NOT(ISNUMBER($G168))),"",IF(AND($F168&lt;=AV$6,$G168&gt;=AV$5),IF(AV$5&gt;$N168,5,$K168)*10+IF(AND($F168&gt;=AV$5,$F168&lt;=AV$6),IF(AND($G168&gt;=AV$5,$G168&lt;=AV$6),5,IF($L168=1,2,1)),IF(AND($G168&gt;=AV$5,$G168&lt;=AV$6),IF($M168&gt;0,4,3),0)),IF(AND($D168&lt;=AV$6,$E168&gt;=AV$5),60,0)))</f>
        <v/>
      </c>
      <c r="AW168" s="80" t="str">
        <f>IF(OR($A168="",NOT(ISNUMBER($G168))),"",IF(AND($F168&lt;=AW$6,$G168&gt;=AW$5),IF(AW$5&gt;$N168,5,$K168)*10+IF(AND($F168&gt;=AW$5,$F168&lt;=AW$6),IF(AND($G168&gt;=AW$5,$G168&lt;=AW$6),5,IF($L168=1,2,1)),IF(AND($G168&gt;=AW$5,$G168&lt;=AW$6),IF($M168&gt;0,4,3),0)),IF(AND($D168&lt;=AW$6,$E168&gt;=AW$5),60,0)))</f>
        <v/>
      </c>
      <c r="AX168" s="80" t="str">
        <f>IF(OR($A168="",NOT(ISNUMBER($G168))),"",IF(AND($F168&lt;=AX$6,$G168&gt;=AX$5),IF(AX$5&gt;$N168,5,$K168)*10+IF(AND($F168&gt;=AX$5,$F168&lt;=AX$6),IF(AND($G168&gt;=AX$5,$G168&lt;=AX$6),5,IF($L168=1,2,1)),IF(AND($G168&gt;=AX$5,$G168&lt;=AX$6),IF($M168&gt;0,4,3),0)),IF(AND($D168&lt;=AX$6,$E168&gt;=AX$5),60,0)))</f>
        <v/>
      </c>
      <c r="AY168" s="80" t="str">
        <f>IF(OR($A168="",NOT(ISNUMBER($G168))),"",IF(AND($F168&lt;=AY$6,$G168&gt;=AY$5),IF(AY$5&gt;$N168,5,$K168)*10+IF(AND($F168&gt;=AY$5,$F168&lt;=AY$6),IF(AND($G168&gt;=AY$5,$G168&lt;=AY$6),5,IF($L168=1,2,1)),IF(AND($G168&gt;=AY$5,$G168&lt;=AY$6),IF($M168&gt;0,4,3),0)),IF(AND($D168&lt;=AY$6,$E168&gt;=AY$5),60,0)))</f>
        <v/>
      </c>
      <c r="AZ168" s="80" t="str">
        <f>IF(OR($A168="",NOT(ISNUMBER($G168))),"",IF(AND($F168&lt;=AZ$6,$G168&gt;=AZ$5),IF(AZ$5&gt;$N168,5,$K168)*10+IF(AND($F168&gt;=AZ$5,$F168&lt;=AZ$6),IF(AND($G168&gt;=AZ$5,$G168&lt;=AZ$6),5,IF($L168=1,2,1)),IF(AND($G168&gt;=AZ$5,$G168&lt;=AZ$6),IF($M168&gt;0,4,3),0)),IF(AND($D168&lt;=AZ$6,$E168&gt;=AZ$5),60,0)))</f>
        <v/>
      </c>
      <c r="BA168" s="80" t="str">
        <f>IF(OR($A168="",NOT(ISNUMBER($G168))),"",IF(AND($F168&lt;=BA$6,$G168&gt;=BA$5),IF(BA$5&gt;$N168,5,$K168)*10+IF(AND($F168&gt;=BA$5,$F168&lt;=BA$6),IF(AND($G168&gt;=BA$5,$G168&lt;=BA$6),5,IF($L168=1,2,1)),IF(AND($G168&gt;=BA$5,$G168&lt;=BA$6),IF($M168&gt;0,4,3),0)),IF(AND($D168&lt;=BA$6,$E168&gt;=BA$5),60,0)))</f>
        <v/>
      </c>
      <c r="BB168" s="80" t="str">
        <f>IF(OR($A168="",NOT(ISNUMBER($G168))),"",IF(AND($F168&lt;=BB$6,$G168&gt;=BB$5),IF(BB$5&gt;$N168,5,$K168)*10+IF(AND($F168&gt;=BB$5,$F168&lt;=BB$6),IF(AND($G168&gt;=BB$5,$G168&lt;=BB$6),5,IF($L168=1,2,1)),IF(AND($G168&gt;=BB$5,$G168&lt;=BB$6),IF($M168&gt;0,4,3),0)),IF(AND($D168&lt;=BB$6,$E168&gt;=BB$5),60,0)))</f>
        <v/>
      </c>
      <c r="BC168" s="80" t="str">
        <f>IF(OR($A168="",NOT(ISNUMBER($G168))),"",IF(AND($F168&lt;=BC$6,$G168&gt;=BC$5),IF(BC$5&gt;$N168,5,$K168)*10+IF(AND($F168&gt;=BC$5,$F168&lt;=BC$6),IF(AND($G168&gt;=BC$5,$G168&lt;=BC$6),5,IF($L168=1,2,1)),IF(AND($G168&gt;=BC$5,$G168&lt;=BC$6),IF($M168&gt;0,4,3),0)),IF(AND($D168&lt;=BC$6,$E168&gt;=BC$5),60,0)))</f>
        <v/>
      </c>
      <c r="BD168" s="80" t="str">
        <f>IF(OR($A168="",NOT(ISNUMBER($G168))),"",IF(AND($F168&lt;=BD$6,$G168&gt;=BD$5),IF(BD$5&gt;$N168,5,$K168)*10+IF(AND($F168&gt;=BD$5,$F168&lt;=BD$6),IF(AND($G168&gt;=BD$5,$G168&lt;=BD$6),5,IF($L168=1,2,1)),IF(AND($G168&gt;=BD$5,$G168&lt;=BD$6),IF($M168&gt;0,4,3),0)),IF(AND($D168&lt;=BD$6,$E168&gt;=BD$5),60,0)))</f>
        <v/>
      </c>
      <c r="BE168" s="80" t="str">
        <f>IF(OR($A168="",NOT(ISNUMBER($G168))),"",IF(AND($F168&lt;=BE$6,$G168&gt;=BE$5),IF(BE$5&gt;$N168,5,$K168)*10+IF(AND($F168&gt;=BE$5,$F168&lt;=BE$6),IF(AND($G168&gt;=BE$5,$G168&lt;=BE$6),5,IF($L168=1,2,1)),IF(AND($G168&gt;=BE$5,$G168&lt;=BE$6),IF($M168&gt;0,4,3),0)),IF(AND($D168&lt;=BE$6,$E168&gt;=BE$5),60,0)))</f>
        <v/>
      </c>
      <c r="BF168" s="80" t="str">
        <f>IF(OR($A168="",NOT(ISNUMBER($G168))),"",IF(AND($F168&lt;=BF$6,$G168&gt;=BF$5),IF(BF$5&gt;$N168,5,$K168)*10+IF(AND($F168&gt;=BF$5,$F168&lt;=BF$6),IF(AND($G168&gt;=BF$5,$G168&lt;=BF$6),5,IF($L168=1,2,1)),IF(AND($G168&gt;=BF$5,$G168&lt;=BF$6),IF($M168&gt;0,4,3),0)),IF(AND($D168&lt;=BF$6,$E168&gt;=BF$5),60,0)))</f>
        <v/>
      </c>
      <c r="BG168" s="80" t="str">
        <f>IF(OR($A168="",NOT(ISNUMBER($G168))),"",IF(AND($F168&lt;=BG$6,$G168&gt;=BG$5),IF(BG$5&gt;$N168,5,$K168)*10+IF(AND($F168&gt;=BG$5,$F168&lt;=BG$6),IF(AND($G168&gt;=BG$5,$G168&lt;=BG$6),5,IF($L168=1,2,1)),IF(AND($G168&gt;=BG$5,$G168&lt;=BG$6),IF($M168&gt;0,4,3),0)),IF(AND($D168&lt;=BG$6,$E168&gt;=BG$5),60,0)))</f>
        <v/>
      </c>
      <c r="BH168" s="80" t="str">
        <f>IF(OR($A168="",NOT(ISNUMBER($G168))),"",IF(AND($F168&lt;=BH$6,$G168&gt;=BH$5),IF(BH$5&gt;$N168,5,$K168)*10+IF(AND($F168&gt;=BH$5,$F168&lt;=BH$6),IF(AND($G168&gt;=BH$5,$G168&lt;=BH$6),5,IF($L168=1,2,1)),IF(AND($G168&gt;=BH$5,$G168&lt;=BH$6),IF($M168&gt;0,4,3),0)),IF(AND($D168&lt;=BH$6,$E168&gt;=BH$5),60,0)))</f>
        <v/>
      </c>
      <c r="BI168" s="80" t="str">
        <f>IF(OR($A168="",NOT(ISNUMBER($G168))),"",IF(AND($F168&lt;=BI$6,$G168&gt;=BI$5),IF(BI$5&gt;$N168,5,$K168)*10+IF(AND($F168&gt;=BI$5,$F168&lt;=BI$6),IF(AND($G168&gt;=BI$5,$G168&lt;=BI$6),5,IF($L168=1,2,1)),IF(AND($G168&gt;=BI$5,$G168&lt;=BI$6),IF($M168&gt;0,4,3),0)),IF(AND($D168&lt;=BI$6,$E168&gt;=BI$5),60,0)))</f>
        <v/>
      </c>
      <c r="BJ168" s="80" t="str">
        <f>IF(OR($A168="",NOT(ISNUMBER($G168))),"",IF(AND($F168&lt;=BJ$6,$G168&gt;=BJ$5),IF(BJ$5&gt;$N168,5,$K168)*10+IF(AND($F168&gt;=BJ$5,$F168&lt;=BJ$6),IF(AND($G168&gt;=BJ$5,$G168&lt;=BJ$6),5,IF($L168=1,2,1)),IF(AND($G168&gt;=BJ$5,$G168&lt;=BJ$6),IF($M168&gt;0,4,3),0)),IF(AND($D168&lt;=BJ$6,$E168&gt;=BJ$5),60,0)))</f>
        <v/>
      </c>
      <c r="BK168" s="80" t="str">
        <f>IF(OR($A168="",NOT(ISNUMBER($G168))),"",IF(AND($F168&lt;=BK$6,$G168&gt;=BK$5),IF(BK$5&gt;$N168,5,$K168)*10+IF(AND($F168&gt;=BK$5,$F168&lt;=BK$6),IF(AND($G168&gt;=BK$5,$G168&lt;=BK$6),5,IF($L168=1,2,1)),IF(AND($G168&gt;=BK$5,$G168&lt;=BK$6),IF($M168&gt;0,4,3),0)),IF(AND($D168&lt;=BK$6,$E168&gt;=BK$5),60,0)))</f>
        <v/>
      </c>
      <c r="BL168" s="80" t="str">
        <f>IF(OR($A168="",NOT(ISNUMBER($G168))),"",IF(AND($F168&lt;=BL$6,$G168&gt;=BL$5),IF(BL$5&gt;$N168,5,$K168)*10+IF(AND($F168&gt;=BL$5,$F168&lt;=BL$6),IF(AND($G168&gt;=BL$5,$G168&lt;=BL$6),5,IF($L168=1,2,1)),IF(AND($G168&gt;=BL$5,$G168&lt;=BL$6),IF($M168&gt;0,4,3),0)),IF(AND($D168&lt;=BL$6,$E168&gt;=BL$5),60,0)))</f>
        <v/>
      </c>
      <c r="BM168" s="80" t="str">
        <f>IF(OR($A168="",NOT(ISNUMBER($G168))),"",IF(AND($F168&lt;=BM$6,$G168&gt;=BM$5),IF(BM$5&gt;$N168,5,$K168)*10+IF(AND($F168&gt;=BM$5,$F168&lt;=BM$6),IF(AND($G168&gt;=BM$5,$G168&lt;=BM$6),5,IF($L168=1,2,1)),IF(AND($G168&gt;=BM$5,$G168&lt;=BM$6),IF($M168&gt;0,4,3),0)),IF(AND($D168&lt;=BM$6,$E168&gt;=BM$5),60,0)))</f>
        <v/>
      </c>
      <c r="BN168" s="80" t="str">
        <f>IF(OR($A168="",NOT(ISNUMBER($G168))),"",IF(AND($F168&lt;=BN$6,$G168&gt;=BN$5),IF(BN$5&gt;$N168,5,$K168)*10+IF(AND($F168&gt;=BN$5,$F168&lt;=BN$6),IF(AND($G168&gt;=BN$5,$G168&lt;=BN$6),5,IF($L168=1,2,1)),IF(AND($G168&gt;=BN$5,$G168&lt;=BN$6),IF($M168&gt;0,4,3),0)),IF(AND($D168&lt;=BN$6,$E168&gt;=BN$5),60,0)))</f>
        <v/>
      </c>
      <c r="BO168" s="80" t="str">
        <f>IF(OR($A168="",NOT(ISNUMBER($G168))),"",IF(AND($F168&lt;=BO$6,$G168&gt;=BO$5),IF(BO$5&gt;$N168,5,$K168)*10+IF(AND($F168&gt;=BO$5,$F168&lt;=BO$6),IF(AND($G168&gt;=BO$5,$G168&lt;=BO$6),5,IF($L168=1,2,1)),IF(AND($G168&gt;=BO$5,$G168&lt;=BO$6),IF($M168&gt;0,4,3),0)),IF(AND($D168&lt;=BO$6,$E168&gt;=BO$5),60,0)))</f>
        <v/>
      </c>
      <c r="BP168" s="80" t="str">
        <f>IF(OR($A168="",NOT(ISNUMBER($G168))),"",IF(AND($F168&lt;=BP$6,$G168&gt;=BP$5),IF(BP$5&gt;$N168,5,$K168)*10+IF(AND($F168&gt;=BP$5,$F168&lt;=BP$6),IF(AND($G168&gt;=BP$5,$G168&lt;=BP$6),5,IF($L168=1,2,1)),IF(AND($G168&gt;=BP$5,$G168&lt;=BP$6),IF($M168&gt;0,4,3),0)),IF(AND($D168&lt;=BP$6,$E168&gt;=BP$5),60,0)))</f>
        <v/>
      </c>
      <c r="BQ168" s="80" t="str">
        <f>IF(OR($A168="",NOT(ISNUMBER($G168))),"",IF(AND($F168&lt;=BQ$6,$G168&gt;=BQ$5),IF(BQ$5&gt;$N168,5,$K168)*10+IF(AND($F168&gt;=BQ$5,$F168&lt;=BQ$6),IF(AND($G168&gt;=BQ$5,$G168&lt;=BQ$6),5,IF($L168=1,2,1)),IF(AND($G168&gt;=BQ$5,$G168&lt;=BQ$6),IF($M168&gt;0,4,3),0)),IF(AND($D168&lt;=BQ$6,$E168&gt;=BQ$5),60,0)))</f>
        <v/>
      </c>
      <c r="BR168" s="80" t="str">
        <f>IF(OR($A168="",NOT(ISNUMBER($G168))),"",IF(AND($F168&lt;=BR$6,$G168&gt;=BR$5),IF(BR$5&gt;$N168,5,$K168)*10+IF(AND($F168&gt;=BR$5,$F168&lt;=BR$6),IF(AND($G168&gt;=BR$5,$G168&lt;=BR$6),5,IF($L168=1,2,1)),IF(AND($G168&gt;=BR$5,$G168&lt;=BR$6),IF($M168&gt;0,4,3),0)),IF(AND($D168&lt;=BR$6,$E168&gt;=BR$5),60,0)))</f>
        <v/>
      </c>
      <c r="BS168" s="80" t="str">
        <f>IF(OR($A168="",NOT(ISNUMBER($G168))),"",IF(AND($F168&lt;=BS$6,$G168&gt;=BS$5),IF(BS$5&gt;$N168,5,$K168)*10+IF(AND($F168&gt;=BS$5,$F168&lt;=BS$6),IF(AND($G168&gt;=BS$5,$G168&lt;=BS$6),5,IF($L168=1,2,1)),IF(AND($G168&gt;=BS$5,$G168&lt;=BS$6),IF($M168&gt;0,4,3),0)),IF(AND($D168&lt;=BS$6,$E168&gt;=BS$5),60,0)))</f>
        <v/>
      </c>
      <c r="BT168" s="80" t="str">
        <f>IF(OR($A168="",NOT(ISNUMBER($G168))),"",IF(AND($F168&lt;=BT$6,$G168&gt;=BT$5),IF(BT$5&gt;$N168,5,$K168)*10+IF(AND($F168&gt;=BT$5,$F168&lt;=BT$6),IF(AND($G168&gt;=BT$5,$G168&lt;=BT$6),5,IF($L168=1,2,1)),IF(AND($G168&gt;=BT$5,$G168&lt;=BT$6),IF($M168&gt;0,4,3),0)),IF(AND($D168&lt;=BT$6,$E168&gt;=BT$5),60,0)))</f>
        <v/>
      </c>
      <c r="BU168" s="80" t="str">
        <f>IF(OR($A168="",NOT(ISNUMBER($G168))),"",IF(AND($F168&lt;=BU$6,$G168&gt;=BU$5),IF(BU$5&gt;$N168,5,$K168)*10+IF(AND($F168&gt;=BU$5,$F168&lt;=BU$6),IF(AND($G168&gt;=BU$5,$G168&lt;=BU$6),5,IF($L168=1,2,1)),IF(AND($G168&gt;=BU$5,$G168&lt;=BU$6),IF($M168&gt;0,4,3),0)),IF(AND($D168&lt;=BU$6,$E168&gt;=BU$5),60,0)))</f>
        <v/>
      </c>
      <c r="BV168" s="80" t="str">
        <f>IF(OR($A168="",NOT(ISNUMBER($G168))),"",IF(AND($F168&lt;=BV$6,$G168&gt;=BV$5),IF(BV$5&gt;$N168,5,$K168)*10+IF(AND($F168&gt;=BV$5,$F168&lt;=BV$6),IF(AND($G168&gt;=BV$5,$G168&lt;=BV$6),5,IF($L168=1,2,1)),IF(AND($G168&gt;=BV$5,$G168&lt;=BV$6),IF($M168&gt;0,4,3),0)),IF(AND($D168&lt;=BV$6,$E168&gt;=BV$5),60,0)))</f>
        <v/>
      </c>
      <c r="BW168" s="80" t="str">
        <f>IF(OR($A168="",NOT(ISNUMBER($G168))),"",IF(AND($F168&lt;=BW$6,$G168&gt;=BW$5),IF(BW$5&gt;$N168,5,$K168)*10+IF(AND($F168&gt;=BW$5,$F168&lt;=BW$6),IF(AND($G168&gt;=BW$5,$G168&lt;=BW$6),5,IF($L168=1,2,1)),IF(AND($G168&gt;=BW$5,$G168&lt;=BW$6),IF($M168&gt;0,4,3),0)),IF(AND($D168&lt;=BW$6,$E168&gt;=BW$5),60,0)))</f>
        <v/>
      </c>
      <c r="BX168" s="80" t="str">
        <f>IF(OR($A168="",NOT(ISNUMBER($G168))),"",IF(AND($F168&lt;=BX$6,$G168&gt;=BX$5),IF(BX$5&gt;$N168,5,$K168)*10+IF(AND($F168&gt;=BX$5,$F168&lt;=BX$6),IF(AND($G168&gt;=BX$5,$G168&lt;=BX$6),5,IF($L168=1,2,1)),IF(AND($G168&gt;=BX$5,$G168&lt;=BX$6),IF($M168&gt;0,4,3),0)),IF(AND($D168&lt;=BX$6,$E168&gt;=BX$5),60,0)))</f>
        <v/>
      </c>
      <c r="BY168" s="80" t="str">
        <f>IF(OR($A168="",NOT(ISNUMBER($G168))),"",IF(AND($F168&lt;=BY$6,$G168&gt;=BY$5),IF(BY$5&gt;$N168,5,$K168)*10+IF(AND($F168&gt;=BY$5,$F168&lt;=BY$6),IF(AND($G168&gt;=BY$5,$G168&lt;=BY$6),5,IF($L168=1,2,1)),IF(AND($G168&gt;=BY$5,$G168&lt;=BY$6),IF($M168&gt;0,4,3),0)),IF(AND($D168&lt;=BY$6,$E168&gt;=BY$5),60,0)))</f>
        <v/>
      </c>
      <c r="BZ168" s="80" t="str">
        <f>IF(OR($A168="",NOT(ISNUMBER($G168))),"",IF(AND($F168&lt;=BZ$6,$G168&gt;=BZ$5),IF(BZ$5&gt;$N168,5,$K168)*10+IF(AND($F168&gt;=BZ$5,$F168&lt;=BZ$6),IF(AND($G168&gt;=BZ$5,$G168&lt;=BZ$6),5,IF($L168=1,2,1)),IF(AND($G168&gt;=BZ$5,$G168&lt;=BZ$6),IF($M168&gt;0,4,3),0)),IF(AND($D168&lt;=BZ$6,$E168&gt;=BZ$5),60,0)))</f>
        <v/>
      </c>
      <c r="CA168" s="80" t="str">
        <f>IF(OR($A168="",NOT(ISNUMBER($G168))),"",IF(AND($F168&lt;=CA$6,$G168&gt;=CA$5),IF(CA$5&gt;$N168,5,$K168)*10+IF(AND($F168&gt;=CA$5,$F168&lt;=CA$6),IF(AND($G168&gt;=CA$5,$G168&lt;=CA$6),5,IF($L168=1,2,1)),IF(AND($G168&gt;=CA$5,$G168&lt;=CA$6),IF($M168&gt;0,4,3),0)),IF(AND($D168&lt;=CA$6,$E168&gt;=CA$5),60,0)))</f>
        <v/>
      </c>
      <c r="CB168" s="80" t="str">
        <f>IF(OR($A168="",NOT(ISNUMBER($G168))),"",IF(AND($F168&lt;=CB$6,$G168&gt;=CB$5),IF(CB$5&gt;$N168,5,$K168)*10+IF(AND($F168&gt;=CB$5,$F168&lt;=CB$6),IF(AND($G168&gt;=CB$5,$G168&lt;=CB$6),5,IF($L168=1,2,1)),IF(AND($G168&gt;=CB$5,$G168&lt;=CB$6),IF($M168&gt;0,4,3),0)),IF(AND($D168&lt;=CB$6,$E168&gt;=CB$5),60,0)))</f>
        <v/>
      </c>
      <c r="CC168" s="80" t="str">
        <f>IF(OR($A168="",NOT(ISNUMBER($G168))),"",IF(AND($F168&lt;=CC$6,$G168&gt;=CC$5),IF(CC$5&gt;$N168,5,$K168)*10+IF(AND($F168&gt;=CC$5,$F168&lt;=CC$6),IF(AND($G168&gt;=CC$5,$G168&lt;=CC$6),5,IF($L168=1,2,1)),IF(AND($G168&gt;=CC$5,$G168&lt;=CC$6),IF($M168&gt;0,4,3),0)),IF(AND($D168&lt;=CC$6,$E168&gt;=CC$5),60,0)))</f>
        <v/>
      </c>
      <c r="CD168" s="80" t="str">
        <f>IF(OR($A168="",NOT(ISNUMBER($G168))),"",IF(AND($F168&lt;=CD$6,$G168&gt;=CD$5),IF(CD$5&gt;$N168,5,$K168)*10+IF(AND($F168&gt;=CD$5,$F168&lt;=CD$6),IF(AND($G168&gt;=CD$5,$G168&lt;=CD$6),5,IF($L168=1,2,1)),IF(AND($G168&gt;=CD$5,$G168&lt;=CD$6),IF($M168&gt;0,4,3),0)),IF(AND($D168&lt;=CD$6,$E168&gt;=CD$5),60,0)))</f>
        <v/>
      </c>
      <c r="CE168" s="80" t="str">
        <f>IF(OR($A168="",NOT(ISNUMBER($G168))),"",IF(AND($F168&lt;=CE$6,$G168&gt;=CE$5),IF(CE$5&gt;$N168,5,$K168)*10+IF(AND($F168&gt;=CE$5,$F168&lt;=CE$6),IF(AND($G168&gt;=CE$5,$G168&lt;=CE$6),5,IF($L168=1,2,1)),IF(AND($G168&gt;=CE$5,$G168&lt;=CE$6),IF($M168&gt;0,4,3),0)),IF(AND($D168&lt;=CE$6,$E168&gt;=CE$5),60,0)))</f>
        <v/>
      </c>
      <c r="CF168" s="80" t="str">
        <f>IF(OR($A168="",NOT(ISNUMBER($G168))),"",IF(AND($F168&lt;=CF$6,$G168&gt;=CF$5),IF(CF$5&gt;$N168,5,$K168)*10+IF(AND($F168&gt;=CF$5,$F168&lt;=CF$6),IF(AND($G168&gt;=CF$5,$G168&lt;=CF$6),5,IF($L168=1,2,1)),IF(AND($G168&gt;=CF$5,$G168&lt;=CF$6),IF($M168&gt;0,4,3),0)),IF(AND($D168&lt;=CF$6,$E168&gt;=CF$5),60,0)))</f>
        <v/>
      </c>
      <c r="CG168" s="80" t="str">
        <f>IF(OR($A168="",NOT(ISNUMBER($G168))),"",IF(AND($F168&lt;=CG$6,$G168&gt;=CG$5),IF(CG$5&gt;$N168,5,$K168)*10+IF(AND($F168&gt;=CG$5,$F168&lt;=CG$6),IF(AND($G168&gt;=CG$5,$G168&lt;=CG$6),5,IF($L168=1,2,1)),IF(AND($G168&gt;=CG$5,$G168&lt;=CG$6),IF($M168&gt;0,4,3),0)),IF(AND($D168&lt;=CG$6,$E168&gt;=CG$5),60,0)))</f>
        <v/>
      </c>
      <c r="CH168" s="80" t="str">
        <f>IF(OR($A168="",NOT(ISNUMBER($G168))),"",IF(AND($F168&lt;=CH$6,$G168&gt;=CH$5),IF(CH$5&gt;$N168,5,$K168)*10+IF(AND($F168&gt;=CH$5,$F168&lt;=CH$6),IF(AND($G168&gt;=CH$5,$G168&lt;=CH$6),5,IF($L168=1,2,1)),IF(AND($G168&gt;=CH$5,$G168&lt;=CH$6),IF($M168&gt;0,4,3),0)),IF(AND($D168&lt;=CH$6,$E168&gt;=CH$5),60,0)))</f>
        <v/>
      </c>
      <c r="CI168" s="80" t="str">
        <f>IF(OR($A168="",NOT(ISNUMBER($G168))),"",IF(AND($F168&lt;=CI$6,$G168&gt;=CI$5),IF(CI$5&gt;$N168,5,$K168)*10+IF(AND($F168&gt;=CI$5,$F168&lt;=CI$6),IF(AND($G168&gt;=CI$5,$G168&lt;=CI$6),5,IF($L168=1,2,1)),IF(AND($G168&gt;=CI$5,$G168&lt;=CI$6),IF($M168&gt;0,4,3),0)),IF(AND($D168&lt;=CI$6,$E168&gt;=CI$5),60,0)))</f>
        <v/>
      </c>
      <c r="CJ168" s="80" t="str">
        <f>IF(OR($A168="",NOT(ISNUMBER($G168))),"",IF(AND($F168&lt;=CJ$6,$G168&gt;=CJ$5),IF(CJ$5&gt;$N168,5,$K168)*10+IF(AND($F168&gt;=CJ$5,$F168&lt;=CJ$6),IF(AND($G168&gt;=CJ$5,$G168&lt;=CJ$6),5,IF($L168=1,2,1)),IF(AND($G168&gt;=CJ$5,$G168&lt;=CJ$6),IF($M168&gt;0,4,3),0)),IF(AND($D168&lt;=CJ$6,$E168&gt;=CJ$5),60,0)))</f>
        <v/>
      </c>
      <c r="CK168" s="80" t="str">
        <f>IF(OR($A168="",NOT(ISNUMBER($G168))),"",IF(AND($F168&lt;=CK$6,$G168&gt;=CK$5),IF(CK$5&gt;$N168,5,$K168)*10+IF(AND($F168&gt;=CK$5,$F168&lt;=CK$6),IF(AND($G168&gt;=CK$5,$G168&lt;=CK$6),5,IF($L168=1,2,1)),IF(AND($G168&gt;=CK$5,$G168&lt;=CK$6),IF($M168&gt;0,4,3),0)),IF(AND($D168&lt;=CK$6,$E168&gt;=CK$5),60,0)))</f>
        <v/>
      </c>
      <c r="CL168" s="80" t="str">
        <f>IF(OR($A168="",NOT(ISNUMBER($G168))),"",IF(AND($F168&lt;=CL$6,$G168&gt;=CL$5),IF(CL$5&gt;$N168,5,$K168)*10+IF(AND($F168&gt;=CL$5,$F168&lt;=CL$6),IF(AND($G168&gt;=CL$5,$G168&lt;=CL$6),5,IF($L168=1,2,1)),IF(AND($G168&gt;=CL$5,$G168&lt;=CL$6),IF($M168&gt;0,4,3),0)),IF(AND($D168&lt;=CL$6,$E168&gt;=CL$5),60,0)))</f>
        <v/>
      </c>
      <c r="CM168" s="80" t="str">
        <f>IF(OR($A168="",NOT(ISNUMBER($G168))),"",IF(AND($F168&lt;=CM$6,$G168&gt;=CM$5),IF(CM$5&gt;$N168,5,$K168)*10+IF(AND($F168&gt;=CM$5,$F168&lt;=CM$6),IF(AND($G168&gt;=CM$5,$G168&lt;=CM$6),5,IF($L168=1,2,1)),IF(AND($G168&gt;=CM$5,$G168&lt;=CM$6),IF($M168&gt;0,4,3),0)),IF(AND($D168&lt;=CM$6,$E168&gt;=CM$5),60,0)))</f>
        <v/>
      </c>
      <c r="CN168" s="80" t="str">
        <f>IF(OR($A168="",NOT(ISNUMBER($G168))),"",IF(AND($F168&lt;=CN$6,$G168&gt;=CN$5),IF(CN$5&gt;$N168,5,$K168)*10+IF(AND($F168&gt;=CN$5,$F168&lt;=CN$6),IF(AND($G168&gt;=CN$5,$G168&lt;=CN$6),5,IF($L168=1,2,1)),IF(AND($G168&gt;=CN$5,$G168&lt;=CN$6),IF($M168&gt;0,4,3),0)),IF(AND($D168&lt;=CN$6,$E168&gt;=CN$5),60,0)))</f>
        <v/>
      </c>
      <c r="CO168" s="80" t="str">
        <f>IF(OR($A168="",NOT(ISNUMBER($G168))),"",IF(AND($F168&lt;=CO$6,$G168&gt;=CO$5),IF(CO$5&gt;$N168,5,$K168)*10+IF(AND($F168&gt;=CO$5,$F168&lt;=CO$6),IF(AND($G168&gt;=CO$5,$G168&lt;=CO$6),5,IF($L168=1,2,1)),IF(AND($G168&gt;=CO$5,$G168&lt;=CO$6),IF($M168&gt;0,4,3),0)),IF(AND($D168&lt;=CO$6,$E168&gt;=CO$5),60,0)))</f>
        <v/>
      </c>
      <c r="CP168" s="80" t="str">
        <f>IF(OR($A168="",NOT(ISNUMBER($G168))),"",IF(AND($F168&lt;=CP$6,$G168&gt;=CP$5),IF(CP$5&gt;$N168,5,$K168)*10+IF(AND($F168&gt;=CP$5,$F168&lt;=CP$6),IF(AND($G168&gt;=CP$5,$G168&lt;=CP$6),5,IF($L168=1,2,1)),IF(AND($G168&gt;=CP$5,$G168&lt;=CP$6),IF($M168&gt;0,4,3),0)),IF(AND($D168&lt;=CP$6,$E168&gt;=CP$5),60,0)))</f>
        <v/>
      </c>
      <c r="CQ168" s="80" t="str">
        <f>IF(OR($A168="",NOT(ISNUMBER($G168))),"",IF(AND($F168&lt;=CQ$6,$G168&gt;=CQ$5),IF(CQ$5&gt;$N168,5,$K168)*10+IF(AND($F168&gt;=CQ$5,$F168&lt;=CQ$6),IF(AND($G168&gt;=CQ$5,$G168&lt;=CQ$6),5,IF($L168=1,2,1)),IF(AND($G168&gt;=CQ$5,$G168&lt;=CQ$6),IF($M168&gt;0,4,3),0)),IF(AND($D168&lt;=CQ$6,$E168&gt;=CQ$5),60,0)))</f>
        <v/>
      </c>
      <c r="CR168" s="80" t="str">
        <f>IF(OR($A168="",NOT(ISNUMBER($G168))),"",IF(AND($F168&lt;=CR$6,$G168&gt;=CR$5),IF(CR$5&gt;$N168,5,$K168)*10+IF(AND($F168&gt;=CR$5,$F168&lt;=CR$6),IF(AND($G168&gt;=CR$5,$G168&lt;=CR$6),5,IF($L168=1,2,1)),IF(AND($G168&gt;=CR$5,$G168&lt;=CR$6),IF($M168&gt;0,4,3),0)),IF(AND($D168&lt;=CR$6,$E168&gt;=CR$5),60,0)))</f>
        <v/>
      </c>
      <c r="CS168" s="80" t="str">
        <f>IF(OR($A168="",NOT(ISNUMBER($G168))),"",IF(AND($F168&lt;=CS$6,$G168&gt;=CS$5),IF(CS$5&gt;$N168,5,$K168)*10+IF(AND($F168&gt;=CS$5,$F168&lt;=CS$6),IF(AND($G168&gt;=CS$5,$G168&lt;=CS$6),5,IF($L168=1,2,1)),IF(AND($G168&gt;=CS$5,$G168&lt;=CS$6),IF($M168&gt;0,4,3),0)),IF(AND($D168&lt;=CS$6,$E168&gt;=CS$5),60,0)))</f>
        <v/>
      </c>
      <c r="CT168" s="80" t="str">
        <f>IF(OR($A168="",NOT(ISNUMBER($G168))),"",IF(AND($F168&lt;=CT$6,$G168&gt;=CT$5),IF(CT$5&gt;$N168,5,$K168)*10+IF(AND($F168&gt;=CT$5,$F168&lt;=CT$6),IF(AND($G168&gt;=CT$5,$G168&lt;=CT$6),5,IF($L168=1,2,1)),IF(AND($G168&gt;=CT$5,$G168&lt;=CT$6),IF($M168&gt;0,4,3),0)),IF(AND($D168&lt;=CT$6,$E168&gt;=CT$5),60,0)))</f>
        <v/>
      </c>
      <c r="CU168" s="80" t="str">
        <f>IF(OR($A168="",NOT(ISNUMBER($G168))),"",IF(AND($F168&lt;=CU$6,$G168&gt;=CU$5),IF(CU$5&gt;$N168,5,$K168)*10+IF(AND($F168&gt;=CU$5,$F168&lt;=CU$6),IF(AND($G168&gt;=CU$5,$G168&lt;=CU$6),5,IF($L168=1,2,1)),IF(AND($G168&gt;=CU$5,$G168&lt;=CU$6),IF($M168&gt;0,4,3),0)),IF(AND($D168&lt;=CU$6,$E168&gt;=CU$5),60,0)))</f>
        <v/>
      </c>
      <c r="CV168" s="80" t="str">
        <f>IF(OR($A168="",NOT(ISNUMBER($G168))),"",IF(AND($F168&lt;=CV$6,$G168&gt;=CV$5),IF(CV$5&gt;$N168,5,$K168)*10+IF(AND($F168&gt;=CV$5,$F168&lt;=CV$6),IF(AND($G168&gt;=CV$5,$G168&lt;=CV$6),5,IF($L168=1,2,1)),IF(AND($G168&gt;=CV$5,$G168&lt;=CV$6),IF($M168&gt;0,4,3),0)),IF(AND($D168&lt;=CV$6,$E168&gt;=CV$5),60,0)))</f>
        <v/>
      </c>
      <c r="CW168" s="80" t="str">
        <f>IF(OR($A168="",NOT(ISNUMBER($G168))),"",IF(AND($F168&lt;=CW$6,$G168&gt;=CW$5),IF(CW$5&gt;$N168,5,$K168)*10+IF(AND($F168&gt;=CW$5,$F168&lt;=CW$6),IF(AND($G168&gt;=CW$5,$G168&lt;=CW$6),5,IF($L168=1,2,1)),IF(AND($G168&gt;=CW$5,$G168&lt;=CW$6),IF($M168&gt;0,4,3),0)),IF(AND($D168&lt;=CW$6,$E168&gt;=CW$5),60,0)))</f>
        <v/>
      </c>
      <c r="CX168" s="80" t="str">
        <f>IF(OR($A168="",NOT(ISNUMBER($G168))),"",IF(AND($F168&lt;=CX$6,$G168&gt;=CX$5),IF(CX$5&gt;$N168,5,$K168)*10+IF(AND($F168&gt;=CX$5,$F168&lt;=CX$6),IF(AND($G168&gt;=CX$5,$G168&lt;=CX$6),5,IF($L168=1,2,1)),IF(AND($G168&gt;=CX$5,$G168&lt;=CX$6),IF($M168&gt;0,4,3),0)),IF(AND($D168&lt;=CX$6,$E168&gt;=CX$5),60,0)))</f>
        <v/>
      </c>
      <c r="CY168" s="80" t="str">
        <f>IF(OR($A168="",NOT(ISNUMBER($G168))),"",IF(AND($F168&lt;=CY$6,$G168&gt;=CY$5),IF(CY$5&gt;$N168,5,$K168)*10+IF(AND($F168&gt;=CY$5,$F168&lt;=CY$6),IF(AND($G168&gt;=CY$5,$G168&lt;=CY$6),5,IF($L168=1,2,1)),IF(AND($G168&gt;=CY$5,$G168&lt;=CY$6),IF($M168&gt;0,4,3),0)),IF(AND($D168&lt;=CY$6,$E168&gt;=CY$5),60,0)))</f>
        <v/>
      </c>
      <c r="CZ168" s="80" t="str">
        <f>IF(OR($A168="",NOT(ISNUMBER($G168))),"",IF(AND($F168&lt;=CZ$6,$G168&gt;=CZ$5),IF(CZ$5&gt;$N168,5,$K168)*10+IF(AND($F168&gt;=CZ$5,$F168&lt;=CZ$6),IF(AND($G168&gt;=CZ$5,$G168&lt;=CZ$6),5,IF($L168=1,2,1)),IF(AND($G168&gt;=CZ$5,$G168&lt;=CZ$6),IF($M168&gt;0,4,3),0)),IF(AND($D168&lt;=CZ$6,$E168&gt;=CZ$5),60,0)))</f>
        <v/>
      </c>
      <c r="DA168" s="80" t="str">
        <f>IF(OR($A168="",NOT(ISNUMBER($G168))),"",IF(AND($F168&lt;=DA$6,$G168&gt;=DA$5),IF(DA$5&gt;$N168,5,$K168)*10+IF(AND($F168&gt;=DA$5,$F168&lt;=DA$6),IF(AND($G168&gt;=DA$5,$G168&lt;=DA$6),5,IF($L168=1,2,1)),IF(AND($G168&gt;=DA$5,$G168&lt;=DA$6),IF($M168&gt;0,4,3),0)),IF(AND($D168&lt;=DA$6,$E168&gt;=DA$5),60,0)))</f>
        <v/>
      </c>
      <c r="DB168" s="80" t="str">
        <f>IF(OR($A168="",NOT(ISNUMBER($G168))),"",IF(AND($F168&lt;=DB$6,$G168&gt;=DB$5),IF(DB$5&gt;$N168,5,$K168)*10+IF(AND($F168&gt;=DB$5,$F168&lt;=DB$6),IF(AND($G168&gt;=DB$5,$G168&lt;=DB$6),5,IF($L168=1,2,1)),IF(AND($G168&gt;=DB$5,$G168&lt;=DB$6),IF($M168&gt;0,4,3),0)),IF(AND($D168&lt;=DB$6,$E168&gt;=DB$5),60,0)))</f>
        <v/>
      </c>
      <c r="DC168" s="80" t="str">
        <f>IF(OR($A168="",NOT(ISNUMBER($G168))),"",IF(AND($F168&lt;=DC$6,$G168&gt;=DC$5),IF(DC$5&gt;$N168,5,$K168)*10+IF(AND($F168&gt;=DC$5,$F168&lt;=DC$6),IF(AND($G168&gt;=DC$5,$G168&lt;=DC$6),5,IF($L168=1,2,1)),IF(AND($G168&gt;=DC$5,$G168&lt;=DC$6),IF($M168&gt;0,4,3),0)),IF(AND($D168&lt;=DC$6,$E168&gt;=DC$5),60,0)))</f>
        <v/>
      </c>
      <c r="DD168" s="80" t="str">
        <f>IF(OR($A168="",NOT(ISNUMBER($G168))),"",IF(AND($F168&lt;=DD$6,$G168&gt;=DD$5),IF(DD$5&gt;$N168,5,$K168)*10+IF(AND($F168&gt;=DD$5,$F168&lt;=DD$6),IF(AND($G168&gt;=DD$5,$G168&lt;=DD$6),5,IF($L168=1,2,1)),IF(AND($G168&gt;=DD$5,$G168&lt;=DD$6),IF($M168&gt;0,4,3),0)),IF(AND($D168&lt;=DD$6,$E168&gt;=DD$5),60,0)))</f>
        <v/>
      </c>
      <c r="DE168" s="80" t="str">
        <f>IF(OR($A168="",NOT(ISNUMBER($G168))),"",IF(AND($F168&lt;=DE$6,$G168&gt;=DE$5),IF(DE$5&gt;$N168,5,$K168)*10+IF(AND($F168&gt;=DE$5,$F168&lt;=DE$6),IF(AND($G168&gt;=DE$5,$G168&lt;=DE$6),5,IF($L168=1,2,1)),IF(AND($G168&gt;=DE$5,$G168&lt;=DE$6),IF($M168&gt;0,4,3),0)),IF(AND($D168&lt;=DE$6,$E168&gt;=DE$5),60,0)))</f>
        <v/>
      </c>
      <c r="DF168" s="80" t="str">
        <f>IF(OR($A168="",NOT(ISNUMBER($G168))),"",IF(AND($F168&lt;=DF$6,$G168&gt;=DF$5),IF(DF$5&gt;$N168,5,$K168)*10+IF(AND($F168&gt;=DF$5,$F168&lt;=DF$6),IF(AND($G168&gt;=DF$5,$G168&lt;=DF$6),5,IF($L168=1,2,1)),IF(AND($G168&gt;=DF$5,$G168&lt;=DF$6),IF($M168&gt;0,4,3),0)),IF(AND($D168&lt;=DF$6,$E168&gt;=DF$5),60,0)))</f>
        <v/>
      </c>
      <c r="DG168" s="80" t="str">
        <f>IF(OR($A168="",NOT(ISNUMBER($G168))),"",IF(AND($F168&lt;=DG$6,$G168&gt;=DG$5),IF(DG$5&gt;$N168,5,$K168)*10+IF(AND($F168&gt;=DG$5,$F168&lt;=DG$6),IF(AND($G168&gt;=DG$5,$G168&lt;=DG$6),5,IF($L168=1,2,1)),IF(AND($G168&gt;=DG$5,$G168&lt;=DG$6),IF($M168&gt;0,4,3),0)),IF(AND($D168&lt;=DG$6,$E168&gt;=DG$5),60,0)))</f>
        <v/>
      </c>
      <c r="DH168" s="80" t="str">
        <f>IF(OR($A168="",NOT(ISNUMBER($G168))),"",IF(AND($F168&lt;=DH$6,$G168&gt;=DH$5),IF(DH$5&gt;$N168,5,$K168)*10+IF(AND($F168&gt;=DH$5,$F168&lt;=DH$6),IF(AND($G168&gt;=DH$5,$G168&lt;=DH$6),5,IF($L168=1,2,1)),IF(AND($G168&gt;=DH$5,$G168&lt;=DH$6),IF($M168&gt;0,4,3),0)),IF(AND($D168&lt;=DH$6,$E168&gt;=DH$5),60,0)))</f>
        <v/>
      </c>
      <c r="DI168" s="80" t="str">
        <f>IF(OR($A168="",NOT(ISNUMBER($G168))),"",IF(AND($F168&lt;=DI$6,$G168&gt;=DI$5),IF(DI$5&gt;$N168,5,$K168)*10+IF(AND($F168&gt;=DI$5,$F168&lt;=DI$6),IF(AND($G168&gt;=DI$5,$G168&lt;=DI$6),5,IF($L168=1,2,1)),IF(AND($G168&gt;=DI$5,$G168&lt;=DI$6),IF($M168&gt;0,4,3),0)),IF(AND($D168&lt;=DI$6,$E168&gt;=DI$5),60,0)))</f>
        <v/>
      </c>
      <c r="DJ168" s="80" t="str">
        <f>IF(OR($A168="",NOT(ISNUMBER($G168))),"",IF(AND($F168&lt;=DJ$6,$G168&gt;=DJ$5),IF(DJ$5&gt;$N168,5,$K168)*10+IF(AND($F168&gt;=DJ$5,$F168&lt;=DJ$6),IF(AND($G168&gt;=DJ$5,$G168&lt;=DJ$6),5,IF($L168=1,2,1)),IF(AND($G168&gt;=DJ$5,$G168&lt;=DJ$6),IF($M168&gt;0,4,3),0)),IF(AND($D168&lt;=DJ$6,$E168&gt;=DJ$5),60,0)))</f>
        <v/>
      </c>
      <c r="DK168" s="80" t="str">
        <f>IF(OR($A168="",NOT(ISNUMBER($G168))),"",IF(AND($F168&lt;=DK$6,$G168&gt;=DK$5),IF(DK$5&gt;$N168,5,$K168)*10+IF(AND($F168&gt;=DK$5,$F168&lt;=DK$6),IF(AND($G168&gt;=DK$5,$G168&lt;=DK$6),5,IF($L168=1,2,1)),IF(AND($G168&gt;=DK$5,$G168&lt;=DK$6),IF($M168&gt;0,4,3),0)),IF(AND($D168&lt;=DK$6,$E168&gt;=DK$5),60,0)))</f>
        <v/>
      </c>
      <c r="DL168" s="80" t="str">
        <f>IF(OR($A168="",NOT(ISNUMBER($G168))),"",IF(AND($F168&lt;=DL$6,$G168&gt;=DL$5),IF(DL$5&gt;$N168,5,$K168)*10+IF(AND($F168&gt;=DL$5,$F168&lt;=DL$6),IF(AND($G168&gt;=DL$5,$G168&lt;=DL$6),5,IF($L168=1,2,1)),IF(AND($G168&gt;=DL$5,$G168&lt;=DL$6),IF($M168&gt;0,4,3),0)),IF(AND($D168&lt;=DL$6,$E168&gt;=DL$5),60,0)))</f>
        <v/>
      </c>
      <c r="DM168" s="80" t="str">
        <f>IF(OR($A168="",NOT(ISNUMBER($G168))),"",IF(AND($F168&lt;=DM$6,$G168&gt;=DM$5),IF(DM$5&gt;$N168,5,$K168)*10+IF(AND($F168&gt;=DM$5,$F168&lt;=DM$6),IF(AND($G168&gt;=DM$5,$G168&lt;=DM$6),5,IF($L168=1,2,1)),IF(AND($G168&gt;=DM$5,$G168&lt;=DM$6),IF($M168&gt;0,4,3),0)),IF(AND($D168&lt;=DM$6,$E168&gt;=DM$5),60,0)))</f>
        <v/>
      </c>
      <c r="DN168" s="80" t="str">
        <f>IF(OR($A168="",NOT(ISNUMBER($G168))),"",IF(AND($F168&lt;=DN$6,$G168&gt;=DN$5),IF(DN$5&gt;$N168,5,$K168)*10+IF(AND($F168&gt;=DN$5,$F168&lt;=DN$6),IF(AND($G168&gt;=DN$5,$G168&lt;=DN$6),5,IF($L168=1,2,1)),IF(AND($G168&gt;=DN$5,$G168&lt;=DN$6),IF($M168&gt;0,4,3),0)),IF(AND($D168&lt;=DN$6,$E168&gt;=DN$5),60,0)))</f>
        <v/>
      </c>
      <c r="DO168" s="80" t="str">
        <f>IF(OR($A168="",NOT(ISNUMBER($G168))),"",IF(AND($F168&lt;=DO$6,$G168&gt;=DO$5),IF(DO$5&gt;$N168,5,$K168)*10+IF(AND($F168&gt;=DO$5,$F168&lt;=DO$6),IF(AND($G168&gt;=DO$5,$G168&lt;=DO$6),5,IF($L168=1,2,1)),IF(AND($G168&gt;=DO$5,$G168&lt;=DO$6),IF($M168&gt;0,4,3),0)),IF(AND($D168&lt;=DO$6,$E168&gt;=DO$5),60,0)))</f>
        <v/>
      </c>
      <c r="DP168" s="80" t="str">
        <f>IF(OR($A168="",NOT(ISNUMBER($G168))),"",IF(AND($F168&lt;=DP$6,$G168&gt;=DP$5),IF(DP$5&gt;$N168,5,$K168)*10+IF(AND($F168&gt;=DP$5,$F168&lt;=DP$6),IF(AND($G168&gt;=DP$5,$G168&lt;=DP$6),5,IF($L168=1,2,1)),IF(AND($G168&gt;=DP$5,$G168&lt;=DP$6),IF($M168&gt;0,4,3),0)),IF(AND($D168&lt;=DP$6,$E168&gt;=DP$5),60,0)))</f>
        <v/>
      </c>
      <c r="DQ168" s="80" t="str">
        <f>IF(OR($A168="",NOT(ISNUMBER($G168))),"",IF(AND($F168&lt;=DQ$6,$G168&gt;=DQ$5),IF(DQ$5&gt;$N168,5,$K168)*10+IF(AND($F168&gt;=DQ$5,$F168&lt;=DQ$6),IF(AND($G168&gt;=DQ$5,$G168&lt;=DQ$6),5,IF($L168=1,2,1)),IF(AND($G168&gt;=DQ$5,$G168&lt;=DQ$6),IF($M168&gt;0,4,3),0)),IF(AND($D168&lt;=DQ$6,$E168&gt;=DQ$5),60,0)))</f>
        <v/>
      </c>
      <c r="DR168" s="80" t="str">
        <f>IF(OR($A168="",NOT(ISNUMBER($G168))),"",IF(AND($F168&lt;=DR$6,$G168&gt;=DR$5),IF(DR$5&gt;$N168,5,$K168)*10+IF(AND($F168&gt;=DR$5,$F168&lt;=DR$6),IF(AND($G168&gt;=DR$5,$G168&lt;=DR$6),5,IF($L168=1,2,1)),IF(AND($G168&gt;=DR$5,$G168&lt;=DR$6),IF($M168&gt;0,4,3),0)),IF(AND($D168&lt;=DR$6,$E168&gt;=DR$5),60,0)))</f>
        <v/>
      </c>
      <c r="DS168" s="80" t="str">
        <f>IF(OR($A168="",NOT(ISNUMBER($G168))),"",IF(AND($F168&lt;=DS$6,$G168&gt;=DS$5),IF(DS$5&gt;$N168,5,$K168)*10+IF(AND($F168&gt;=DS$5,$F168&lt;=DS$6),IF(AND($G168&gt;=DS$5,$G168&lt;=DS$6),5,IF($L168=1,2,1)),IF(AND($G168&gt;=DS$5,$G168&lt;=DS$6),IF($M168&gt;0,4,3),0)),IF(AND($D168&lt;=DS$6,$E168&gt;=DS$5),60,0)))</f>
        <v/>
      </c>
      <c r="DT168" s="80" t="str">
        <f>IF(OR($A168="",NOT(ISNUMBER($G168))),"",IF(AND($F168&lt;=DT$6,$G168&gt;=DT$5),IF(DT$5&gt;$N168,5,$K168)*10+IF(AND($F168&gt;=DT$5,$F168&lt;=DT$6),IF(AND($G168&gt;=DT$5,$G168&lt;=DT$6),5,IF($L168=1,2,1)),IF(AND($G168&gt;=DT$5,$G168&lt;=DT$6),IF($M168&gt;0,4,3),0)),IF(AND($D168&lt;=DT$6,$E168&gt;=DT$5),60,0)))</f>
        <v/>
      </c>
      <c r="DU168" s="80" t="str">
        <f>IF(OR($A168="",NOT(ISNUMBER($G168))),"",IF(AND($F168&lt;=DU$6,$G168&gt;=DU$5),IF(DU$5&gt;$N168,5,$K168)*10+IF(AND($F168&gt;=DU$5,$F168&lt;=DU$6),IF(AND($G168&gt;=DU$5,$G168&lt;=DU$6),5,IF($L168=1,2,1)),IF(AND($G168&gt;=DU$5,$G168&lt;=DU$6),IF($M168&gt;0,4,3),0)),IF(AND($D168&lt;=DU$6,$E168&gt;=DU$5),60,0)))</f>
        <v/>
      </c>
      <c r="DV168" s="80" t="str">
        <f>IF(OR($A168="",NOT(ISNUMBER($G168))),"",IF(AND($F168&lt;=DV$6,$G168&gt;=DV$5),IF(DV$5&gt;$N168,5,$K168)*10+IF(AND($F168&gt;=DV$5,$F168&lt;=DV$6),IF(AND($G168&gt;=DV$5,$G168&lt;=DV$6),5,IF($L168=1,2,1)),IF(AND($G168&gt;=DV$5,$G168&lt;=DV$6),IF($M168&gt;0,4,3),0)),IF(AND($D168&lt;=DV$6,$E168&gt;=DV$5),60,0)))</f>
        <v/>
      </c>
      <c r="DW168" s="80" t="str">
        <f>IF(OR($A168="",NOT(ISNUMBER($G168))),"",IF(AND($F168&lt;=DW$6,$G168&gt;=DW$5),IF(DW$5&gt;$N168,5,$K168)*10+IF(AND($F168&gt;=DW$5,$F168&lt;=DW$6),IF(AND($G168&gt;=DW$5,$G168&lt;=DW$6),5,IF($L168=1,2,1)),IF(AND($G168&gt;=DW$5,$G168&lt;=DW$6),IF($M168&gt;0,4,3),0)),IF(AND($D168&lt;=DW$6,$E168&gt;=DW$5),60,0)))</f>
        <v/>
      </c>
      <c r="DX168" s="80" t="str">
        <f>IF(OR($A168="",NOT(ISNUMBER($G168))),"",IF(AND($F168&lt;=DX$6,$G168&gt;=DX$5),IF(DX$5&gt;$N168,5,$K168)*10+IF(AND($F168&gt;=DX$5,$F168&lt;=DX$6),IF(AND($G168&gt;=DX$5,$G168&lt;=DX$6),5,IF($L168=1,2,1)),IF(AND($G168&gt;=DX$5,$G168&lt;=DX$6),IF($M168&gt;0,4,3),0)),IF(AND($D168&lt;=DX$6,$E168&gt;=DX$5),60,0)))</f>
        <v/>
      </c>
      <c r="DY168" s="80" t="str">
        <f>IF(OR($A168="",NOT(ISNUMBER($G168))),"",IF(AND($F168&lt;=DY$6,$G168&gt;=DY$5),IF(DY$5&gt;$N168,5,$K168)*10+IF(AND($F168&gt;=DY$5,$F168&lt;=DY$6),IF(AND($G168&gt;=DY$5,$G168&lt;=DY$6),5,IF($L168=1,2,1)),IF(AND($G168&gt;=DY$5,$G168&lt;=DY$6),IF($M168&gt;0,4,3),0)),IF(AND($D168&lt;=DY$6,$E168&gt;=DY$5),60,0)))</f>
        <v/>
      </c>
      <c r="DZ168" s="80" t="str">
        <f>IF(OR($A168="",NOT(ISNUMBER($G168))),"",IF(AND($F168&lt;=DZ$6,$G168&gt;=DZ$5),IF(DZ$5&gt;$N168,5,$K168)*10+IF(AND($F168&gt;=DZ$5,$F168&lt;=DZ$6),IF(AND($G168&gt;=DZ$5,$G168&lt;=DZ$6),5,IF($L168=1,2,1)),IF(AND($G168&gt;=DZ$5,$G168&lt;=DZ$6),IF($M168&gt;0,4,3),0)),IF(AND($D168&lt;=DZ$6,$E168&gt;=DZ$5),60,0)))</f>
        <v/>
      </c>
      <c r="EA168" s="80" t="str">
        <f>IF(OR($A168="",NOT(ISNUMBER($G168))),"",IF(AND($F168&lt;=EA$6,$G168&gt;=EA$5),IF(EA$5&gt;$N168,5,$K168)*10+IF(AND($F168&gt;=EA$5,$F168&lt;=EA$6),IF(AND($G168&gt;=EA$5,$G168&lt;=EA$6),5,IF($L168=1,2,1)),IF(AND($G168&gt;=EA$5,$G168&lt;=EA$6),IF($M168&gt;0,4,3),0)),IF(AND($D168&lt;=EA$6,$E168&gt;=EA$5),60,0)))</f>
        <v/>
      </c>
      <c r="EB168" s="80" t="str">
        <f>IF(OR($A168="",NOT(ISNUMBER($G168))),"",IF(AND($F168&lt;=EB$6,$G168&gt;=EB$5),IF(EB$5&gt;$N168,5,$K168)*10+IF(AND($F168&gt;=EB$5,$F168&lt;=EB$6),IF(AND($G168&gt;=EB$5,$G168&lt;=EB$6),5,IF($L168=1,2,1)),IF(AND($G168&gt;=EB$5,$G168&lt;=EB$6),IF($M168&gt;0,4,3),0)),IF(AND($D168&lt;=EB$6,$E168&gt;=EB$5),60,0)))</f>
        <v/>
      </c>
      <c r="EC168" s="80" t="str">
        <f>IF(OR($A168="",NOT(ISNUMBER($G168))),"",IF(AND($F168&lt;=EC$6,$G168&gt;=EC$5),IF(EC$5&gt;$N168,5,$K168)*10+IF(AND($F168&gt;=EC$5,$F168&lt;=EC$6),IF(AND($G168&gt;=EC$5,$G168&lt;=EC$6),5,IF($L168=1,2,1)),IF(AND($G168&gt;=EC$5,$G168&lt;=EC$6),IF($M168&gt;0,4,3),0)),IF(AND($D168&lt;=EC$6,$E168&gt;=EC$5),60,0)))</f>
        <v/>
      </c>
      <c r="ED168" s="80" t="str">
        <f>IF(OR($A168="",NOT(ISNUMBER($G168))),"",IF(AND($F168&lt;=ED$6,$G168&gt;=ED$5),IF(ED$5&gt;$N168,5,$K168)*10+IF(AND($F168&gt;=ED$5,$F168&lt;=ED$6),IF(AND($G168&gt;=ED$5,$G168&lt;=ED$6),5,IF($L168=1,2,1)),IF(AND($G168&gt;=ED$5,$G168&lt;=ED$6),IF($M168&gt;0,4,3),0)),IF(AND($D168&lt;=ED$6,$E168&gt;=ED$5),60,0)))</f>
        <v/>
      </c>
    </row>
    <row r="169" ht="18" customHeight="1">
      <c r="A169" s="52" t="str">
        <f>IF(Tasks!$B169="","",Tasks!$A169)</f>
        <v/>
      </c>
      <c r="B169" s="78" t="str">
        <f>IF(Tasks!$B169="","",Tasks!$B169)</f>
        <v/>
      </c>
      <c r="C169" s="25" t="str">
        <f>IF($B169="","",IF(AND(Tasks!$D169="",Tasks!$G169=""),"-",IF(Tasks!$D169="","",Tasks!$D169&amp;IF(OR(Tasks!$E169="",Tasks!$E169="FS"),IF(N(Tasks!$F169)=0,"","FS"),Tasks!$E169)&amp;IF(N(Tasks!$F169)=0,"",IF(Tasks!$F169&gt;0,"+","")&amp;Tasks!$F169))&amp;IF(AND(Tasks!$D169&lt;&gt;"",Tasks!$G169&lt;&gt;""),", ","")&amp;IF(Tasks!$G169="","",Tasks!$G169&amp;IF(OR(Tasks!$H169="",Tasks!$H169="FS"),IF(N(Tasks!$I169)=0,"","FS"),Tasks!$H169)&amp;IF(N(Tasks!$I169)=0,"",IF(Tasks!$I169&gt;0,"+","")&amp;Tasks!$I169))))</f>
        <v/>
      </c>
      <c r="D169" s="51" t="str">
        <f>IF(OR($B169="",Tasks!$Q169=""),"",Tasks!$Q169)</f>
        <v/>
      </c>
      <c r="E169" s="51" t="str">
        <f>IF(OR($B169="",Tasks!$R169=""),"",Tasks!$R169)</f>
        <v/>
      </c>
      <c r="F169" s="51" t="str">
        <f>IF(OR($B169="",Tasks!$S169=""),"",Tasks!$S169)</f>
        <v/>
      </c>
      <c r="G169" s="51" t="str">
        <f>IF(OR($B169="",Tasks!$T169=""),"",Tasks!$T169)</f>
        <v/>
      </c>
      <c r="H169" s="52" t="str">
        <f>IF($B169="","",Tasks!$AE169)</f>
        <v/>
      </c>
      <c r="I169" s="79" t="str">
        <f>IF($B169="","",Tasks!$AF169)</f>
        <v/>
      </c>
      <c r="J169" s="53" t="str">
        <f>IF(OR($B169="",Tasks!$V169=""),"",Tasks!$V169)</f>
        <v/>
      </c>
      <c r="K169" s="52" t="str">
        <f>IF($B169="","",Tasks!$AA169)</f>
        <v/>
      </c>
      <c r="L169" s="52" t="str">
        <f>IF($B169="","",Tasks!$AB169)</f>
        <v/>
      </c>
      <c r="M169" s="52" t="str">
        <f>IF($B169="","",Tasks!$Z169)</f>
        <v/>
      </c>
      <c r="N169" s="52" t="str">
        <f>IF(OR($B169="",Tasks!$AG169=""),"",Tasks!$AG169)</f>
        <v/>
      </c>
      <c r="O169" s="80" t="str">
        <f>IF(OR($A169="",NOT(ISNUMBER($G169))),"",IF(AND($F169&lt;=O$6,$G169&gt;=O$5),IF(O$5&gt;$N169,5,$K169)*10+IF(AND($F169&gt;=O$5,$F169&lt;=O$6),IF(AND($G169&gt;=O$5,$G169&lt;=O$6),5,IF($L169=1,2,1)),IF(AND($G169&gt;=O$5,$G169&lt;=O$6),IF($M169&gt;0,4,3),0)),IF(AND($D169&lt;=O$6,$E169&gt;=O$5),60,0)))</f>
        <v/>
      </c>
      <c r="P169" s="80" t="str">
        <f>IF(OR($A169="",NOT(ISNUMBER($G169))),"",IF(AND($F169&lt;=P$6,$G169&gt;=P$5),IF(P$5&gt;$N169,5,$K169)*10+IF(AND($F169&gt;=P$5,$F169&lt;=P$6),IF(AND($G169&gt;=P$5,$G169&lt;=P$6),5,IF($L169=1,2,1)),IF(AND($G169&gt;=P$5,$G169&lt;=P$6),IF($M169&gt;0,4,3),0)),IF(AND($D169&lt;=P$6,$E169&gt;=P$5),60,0)))</f>
        <v/>
      </c>
      <c r="Q169" s="80" t="str">
        <f>IF(OR($A169="",NOT(ISNUMBER($G169))),"",IF(AND($F169&lt;=Q$6,$G169&gt;=Q$5),IF(Q$5&gt;$N169,5,$K169)*10+IF(AND($F169&gt;=Q$5,$F169&lt;=Q$6),IF(AND($G169&gt;=Q$5,$G169&lt;=Q$6),5,IF($L169=1,2,1)),IF(AND($G169&gt;=Q$5,$G169&lt;=Q$6),IF($M169&gt;0,4,3),0)),IF(AND($D169&lt;=Q$6,$E169&gt;=Q$5),60,0)))</f>
        <v/>
      </c>
      <c r="R169" s="80" t="str">
        <f>IF(OR($A169="",NOT(ISNUMBER($G169))),"",IF(AND($F169&lt;=R$6,$G169&gt;=R$5),IF(R$5&gt;$N169,5,$K169)*10+IF(AND($F169&gt;=R$5,$F169&lt;=R$6),IF(AND($G169&gt;=R$5,$G169&lt;=R$6),5,IF($L169=1,2,1)),IF(AND($G169&gt;=R$5,$G169&lt;=R$6),IF($M169&gt;0,4,3),0)),IF(AND($D169&lt;=R$6,$E169&gt;=R$5),60,0)))</f>
        <v/>
      </c>
      <c r="S169" s="80" t="str">
        <f>IF(OR($A169="",NOT(ISNUMBER($G169))),"",IF(AND($F169&lt;=S$6,$G169&gt;=S$5),IF(S$5&gt;$N169,5,$K169)*10+IF(AND($F169&gt;=S$5,$F169&lt;=S$6),IF(AND($G169&gt;=S$5,$G169&lt;=S$6),5,IF($L169=1,2,1)),IF(AND($G169&gt;=S$5,$G169&lt;=S$6),IF($M169&gt;0,4,3),0)),IF(AND($D169&lt;=S$6,$E169&gt;=S$5),60,0)))</f>
        <v/>
      </c>
      <c r="T169" s="80" t="str">
        <f>IF(OR($A169="",NOT(ISNUMBER($G169))),"",IF(AND($F169&lt;=T$6,$G169&gt;=T$5),IF(T$5&gt;$N169,5,$K169)*10+IF(AND($F169&gt;=T$5,$F169&lt;=T$6),IF(AND($G169&gt;=T$5,$G169&lt;=T$6),5,IF($L169=1,2,1)),IF(AND($G169&gt;=T$5,$G169&lt;=T$6),IF($M169&gt;0,4,3),0)),IF(AND($D169&lt;=T$6,$E169&gt;=T$5),60,0)))</f>
        <v/>
      </c>
      <c r="U169" s="80" t="str">
        <f>IF(OR($A169="",NOT(ISNUMBER($G169))),"",IF(AND($F169&lt;=U$6,$G169&gt;=U$5),IF(U$5&gt;$N169,5,$K169)*10+IF(AND($F169&gt;=U$5,$F169&lt;=U$6),IF(AND($G169&gt;=U$5,$G169&lt;=U$6),5,IF($L169=1,2,1)),IF(AND($G169&gt;=U$5,$G169&lt;=U$6),IF($M169&gt;0,4,3),0)),IF(AND($D169&lt;=U$6,$E169&gt;=U$5),60,0)))</f>
        <v/>
      </c>
      <c r="V169" s="80" t="str">
        <f>IF(OR($A169="",NOT(ISNUMBER($G169))),"",IF(AND($F169&lt;=V$6,$G169&gt;=V$5),IF(V$5&gt;$N169,5,$K169)*10+IF(AND($F169&gt;=V$5,$F169&lt;=V$6),IF(AND($G169&gt;=V$5,$G169&lt;=V$6),5,IF($L169=1,2,1)),IF(AND($G169&gt;=V$5,$G169&lt;=V$6),IF($M169&gt;0,4,3),0)),IF(AND($D169&lt;=V$6,$E169&gt;=V$5),60,0)))</f>
        <v/>
      </c>
      <c r="W169" s="80" t="str">
        <f>IF(OR($A169="",NOT(ISNUMBER($G169))),"",IF(AND($F169&lt;=W$6,$G169&gt;=W$5),IF(W$5&gt;$N169,5,$K169)*10+IF(AND($F169&gt;=W$5,$F169&lt;=W$6),IF(AND($G169&gt;=W$5,$G169&lt;=W$6),5,IF($L169=1,2,1)),IF(AND($G169&gt;=W$5,$G169&lt;=W$6),IF($M169&gt;0,4,3),0)),IF(AND($D169&lt;=W$6,$E169&gt;=W$5),60,0)))</f>
        <v/>
      </c>
      <c r="X169" s="80" t="str">
        <f>IF(OR($A169="",NOT(ISNUMBER($G169))),"",IF(AND($F169&lt;=X$6,$G169&gt;=X$5),IF(X$5&gt;$N169,5,$K169)*10+IF(AND($F169&gt;=X$5,$F169&lt;=X$6),IF(AND($G169&gt;=X$5,$G169&lt;=X$6),5,IF($L169=1,2,1)),IF(AND($G169&gt;=X$5,$G169&lt;=X$6),IF($M169&gt;0,4,3),0)),IF(AND($D169&lt;=X$6,$E169&gt;=X$5),60,0)))</f>
        <v/>
      </c>
      <c r="Y169" s="80" t="str">
        <f>IF(OR($A169="",NOT(ISNUMBER($G169))),"",IF(AND($F169&lt;=Y$6,$G169&gt;=Y$5),IF(Y$5&gt;$N169,5,$K169)*10+IF(AND($F169&gt;=Y$5,$F169&lt;=Y$6),IF(AND($G169&gt;=Y$5,$G169&lt;=Y$6),5,IF($L169=1,2,1)),IF(AND($G169&gt;=Y$5,$G169&lt;=Y$6),IF($M169&gt;0,4,3),0)),IF(AND($D169&lt;=Y$6,$E169&gt;=Y$5),60,0)))</f>
        <v/>
      </c>
      <c r="Z169" s="80" t="str">
        <f>IF(OR($A169="",NOT(ISNUMBER($G169))),"",IF(AND($F169&lt;=Z$6,$G169&gt;=Z$5),IF(Z$5&gt;$N169,5,$K169)*10+IF(AND($F169&gt;=Z$5,$F169&lt;=Z$6),IF(AND($G169&gt;=Z$5,$G169&lt;=Z$6),5,IF($L169=1,2,1)),IF(AND($G169&gt;=Z$5,$G169&lt;=Z$6),IF($M169&gt;0,4,3),0)),IF(AND($D169&lt;=Z$6,$E169&gt;=Z$5),60,0)))</f>
        <v/>
      </c>
      <c r="AA169" s="80" t="str">
        <f>IF(OR($A169="",NOT(ISNUMBER($G169))),"",IF(AND($F169&lt;=AA$6,$G169&gt;=AA$5),IF(AA$5&gt;$N169,5,$K169)*10+IF(AND($F169&gt;=AA$5,$F169&lt;=AA$6),IF(AND($G169&gt;=AA$5,$G169&lt;=AA$6),5,IF($L169=1,2,1)),IF(AND($G169&gt;=AA$5,$G169&lt;=AA$6),IF($M169&gt;0,4,3),0)),IF(AND($D169&lt;=AA$6,$E169&gt;=AA$5),60,0)))</f>
        <v/>
      </c>
      <c r="AB169" s="80" t="str">
        <f>IF(OR($A169="",NOT(ISNUMBER($G169))),"",IF(AND($F169&lt;=AB$6,$G169&gt;=AB$5),IF(AB$5&gt;$N169,5,$K169)*10+IF(AND($F169&gt;=AB$5,$F169&lt;=AB$6),IF(AND($G169&gt;=AB$5,$G169&lt;=AB$6),5,IF($L169=1,2,1)),IF(AND($G169&gt;=AB$5,$G169&lt;=AB$6),IF($M169&gt;0,4,3),0)),IF(AND($D169&lt;=AB$6,$E169&gt;=AB$5),60,0)))</f>
        <v/>
      </c>
      <c r="AC169" s="80" t="str">
        <f>IF(OR($A169="",NOT(ISNUMBER($G169))),"",IF(AND($F169&lt;=AC$6,$G169&gt;=AC$5),IF(AC$5&gt;$N169,5,$K169)*10+IF(AND($F169&gt;=AC$5,$F169&lt;=AC$6),IF(AND($G169&gt;=AC$5,$G169&lt;=AC$6),5,IF($L169=1,2,1)),IF(AND($G169&gt;=AC$5,$G169&lt;=AC$6),IF($M169&gt;0,4,3),0)),IF(AND($D169&lt;=AC$6,$E169&gt;=AC$5),60,0)))</f>
        <v/>
      </c>
      <c r="AD169" s="80" t="str">
        <f>IF(OR($A169="",NOT(ISNUMBER($G169))),"",IF(AND($F169&lt;=AD$6,$G169&gt;=AD$5),IF(AD$5&gt;$N169,5,$K169)*10+IF(AND($F169&gt;=AD$5,$F169&lt;=AD$6),IF(AND($G169&gt;=AD$5,$G169&lt;=AD$6),5,IF($L169=1,2,1)),IF(AND($G169&gt;=AD$5,$G169&lt;=AD$6),IF($M169&gt;0,4,3),0)),IF(AND($D169&lt;=AD$6,$E169&gt;=AD$5),60,0)))</f>
        <v/>
      </c>
      <c r="AE169" s="80" t="str">
        <f>IF(OR($A169="",NOT(ISNUMBER($G169))),"",IF(AND($F169&lt;=AE$6,$G169&gt;=AE$5),IF(AE$5&gt;$N169,5,$K169)*10+IF(AND($F169&gt;=AE$5,$F169&lt;=AE$6),IF(AND($G169&gt;=AE$5,$G169&lt;=AE$6),5,IF($L169=1,2,1)),IF(AND($G169&gt;=AE$5,$G169&lt;=AE$6),IF($M169&gt;0,4,3),0)),IF(AND($D169&lt;=AE$6,$E169&gt;=AE$5),60,0)))</f>
        <v/>
      </c>
      <c r="AF169" s="80" t="str">
        <f>IF(OR($A169="",NOT(ISNUMBER($G169))),"",IF(AND($F169&lt;=AF$6,$G169&gt;=AF$5),IF(AF$5&gt;$N169,5,$K169)*10+IF(AND($F169&gt;=AF$5,$F169&lt;=AF$6),IF(AND($G169&gt;=AF$5,$G169&lt;=AF$6),5,IF($L169=1,2,1)),IF(AND($G169&gt;=AF$5,$G169&lt;=AF$6),IF($M169&gt;0,4,3),0)),IF(AND($D169&lt;=AF$6,$E169&gt;=AF$5),60,0)))</f>
        <v/>
      </c>
      <c r="AG169" s="80" t="str">
        <f>IF(OR($A169="",NOT(ISNUMBER($G169))),"",IF(AND($F169&lt;=AG$6,$G169&gt;=AG$5),IF(AG$5&gt;$N169,5,$K169)*10+IF(AND($F169&gt;=AG$5,$F169&lt;=AG$6),IF(AND($G169&gt;=AG$5,$G169&lt;=AG$6),5,IF($L169=1,2,1)),IF(AND($G169&gt;=AG$5,$G169&lt;=AG$6),IF($M169&gt;0,4,3),0)),IF(AND($D169&lt;=AG$6,$E169&gt;=AG$5),60,0)))</f>
        <v/>
      </c>
      <c r="AH169" s="80" t="str">
        <f>IF(OR($A169="",NOT(ISNUMBER($G169))),"",IF(AND($F169&lt;=AH$6,$G169&gt;=AH$5),IF(AH$5&gt;$N169,5,$K169)*10+IF(AND($F169&gt;=AH$5,$F169&lt;=AH$6),IF(AND($G169&gt;=AH$5,$G169&lt;=AH$6),5,IF($L169=1,2,1)),IF(AND($G169&gt;=AH$5,$G169&lt;=AH$6),IF($M169&gt;0,4,3),0)),IF(AND($D169&lt;=AH$6,$E169&gt;=AH$5),60,0)))</f>
        <v/>
      </c>
      <c r="AI169" s="80" t="str">
        <f>IF(OR($A169="",NOT(ISNUMBER($G169))),"",IF(AND($F169&lt;=AI$6,$G169&gt;=AI$5),IF(AI$5&gt;$N169,5,$K169)*10+IF(AND($F169&gt;=AI$5,$F169&lt;=AI$6),IF(AND($G169&gt;=AI$5,$G169&lt;=AI$6),5,IF($L169=1,2,1)),IF(AND($G169&gt;=AI$5,$G169&lt;=AI$6),IF($M169&gt;0,4,3),0)),IF(AND($D169&lt;=AI$6,$E169&gt;=AI$5),60,0)))</f>
        <v/>
      </c>
      <c r="AJ169" s="80" t="str">
        <f>IF(OR($A169="",NOT(ISNUMBER($G169))),"",IF(AND($F169&lt;=AJ$6,$G169&gt;=AJ$5),IF(AJ$5&gt;$N169,5,$K169)*10+IF(AND($F169&gt;=AJ$5,$F169&lt;=AJ$6),IF(AND($G169&gt;=AJ$5,$G169&lt;=AJ$6),5,IF($L169=1,2,1)),IF(AND($G169&gt;=AJ$5,$G169&lt;=AJ$6),IF($M169&gt;0,4,3),0)),IF(AND($D169&lt;=AJ$6,$E169&gt;=AJ$5),60,0)))</f>
        <v/>
      </c>
      <c r="AK169" s="80" t="str">
        <f>IF(OR($A169="",NOT(ISNUMBER($G169))),"",IF(AND($F169&lt;=AK$6,$G169&gt;=AK$5),IF(AK$5&gt;$N169,5,$K169)*10+IF(AND($F169&gt;=AK$5,$F169&lt;=AK$6),IF(AND($G169&gt;=AK$5,$G169&lt;=AK$6),5,IF($L169=1,2,1)),IF(AND($G169&gt;=AK$5,$G169&lt;=AK$6),IF($M169&gt;0,4,3),0)),IF(AND($D169&lt;=AK$6,$E169&gt;=AK$5),60,0)))</f>
        <v/>
      </c>
      <c r="AL169" s="80" t="str">
        <f>IF(OR($A169="",NOT(ISNUMBER($G169))),"",IF(AND($F169&lt;=AL$6,$G169&gt;=AL$5),IF(AL$5&gt;$N169,5,$K169)*10+IF(AND($F169&gt;=AL$5,$F169&lt;=AL$6),IF(AND($G169&gt;=AL$5,$G169&lt;=AL$6),5,IF($L169=1,2,1)),IF(AND($G169&gt;=AL$5,$G169&lt;=AL$6),IF($M169&gt;0,4,3),0)),IF(AND($D169&lt;=AL$6,$E169&gt;=AL$5),60,0)))</f>
        <v/>
      </c>
      <c r="AM169" s="80" t="str">
        <f>IF(OR($A169="",NOT(ISNUMBER($G169))),"",IF(AND($F169&lt;=AM$6,$G169&gt;=AM$5),IF(AM$5&gt;$N169,5,$K169)*10+IF(AND($F169&gt;=AM$5,$F169&lt;=AM$6),IF(AND($G169&gt;=AM$5,$G169&lt;=AM$6),5,IF($L169=1,2,1)),IF(AND($G169&gt;=AM$5,$G169&lt;=AM$6),IF($M169&gt;0,4,3),0)),IF(AND($D169&lt;=AM$6,$E169&gt;=AM$5),60,0)))</f>
        <v/>
      </c>
      <c r="AN169" s="80" t="str">
        <f>IF(OR($A169="",NOT(ISNUMBER($G169))),"",IF(AND($F169&lt;=AN$6,$G169&gt;=AN$5),IF(AN$5&gt;$N169,5,$K169)*10+IF(AND($F169&gt;=AN$5,$F169&lt;=AN$6),IF(AND($G169&gt;=AN$5,$G169&lt;=AN$6),5,IF($L169=1,2,1)),IF(AND($G169&gt;=AN$5,$G169&lt;=AN$6),IF($M169&gt;0,4,3),0)),IF(AND($D169&lt;=AN$6,$E169&gt;=AN$5),60,0)))</f>
        <v/>
      </c>
      <c r="AO169" s="80" t="str">
        <f>IF(OR($A169="",NOT(ISNUMBER($G169))),"",IF(AND($F169&lt;=AO$6,$G169&gt;=AO$5),IF(AO$5&gt;$N169,5,$K169)*10+IF(AND($F169&gt;=AO$5,$F169&lt;=AO$6),IF(AND($G169&gt;=AO$5,$G169&lt;=AO$6),5,IF($L169=1,2,1)),IF(AND($G169&gt;=AO$5,$G169&lt;=AO$6),IF($M169&gt;0,4,3),0)),IF(AND($D169&lt;=AO$6,$E169&gt;=AO$5),60,0)))</f>
        <v/>
      </c>
      <c r="AP169" s="80" t="str">
        <f>IF(OR($A169="",NOT(ISNUMBER($G169))),"",IF(AND($F169&lt;=AP$6,$G169&gt;=AP$5),IF(AP$5&gt;$N169,5,$K169)*10+IF(AND($F169&gt;=AP$5,$F169&lt;=AP$6),IF(AND($G169&gt;=AP$5,$G169&lt;=AP$6),5,IF($L169=1,2,1)),IF(AND($G169&gt;=AP$5,$G169&lt;=AP$6),IF($M169&gt;0,4,3),0)),IF(AND($D169&lt;=AP$6,$E169&gt;=AP$5),60,0)))</f>
        <v/>
      </c>
      <c r="AQ169" s="80" t="str">
        <f>IF(OR($A169="",NOT(ISNUMBER($G169))),"",IF(AND($F169&lt;=AQ$6,$G169&gt;=AQ$5),IF(AQ$5&gt;$N169,5,$K169)*10+IF(AND($F169&gt;=AQ$5,$F169&lt;=AQ$6),IF(AND($G169&gt;=AQ$5,$G169&lt;=AQ$6),5,IF($L169=1,2,1)),IF(AND($G169&gt;=AQ$5,$G169&lt;=AQ$6),IF($M169&gt;0,4,3),0)),IF(AND($D169&lt;=AQ$6,$E169&gt;=AQ$5),60,0)))</f>
        <v/>
      </c>
      <c r="AR169" s="80" t="str">
        <f>IF(OR($A169="",NOT(ISNUMBER($G169))),"",IF(AND($F169&lt;=AR$6,$G169&gt;=AR$5),IF(AR$5&gt;$N169,5,$K169)*10+IF(AND($F169&gt;=AR$5,$F169&lt;=AR$6),IF(AND($G169&gt;=AR$5,$G169&lt;=AR$6),5,IF($L169=1,2,1)),IF(AND($G169&gt;=AR$5,$G169&lt;=AR$6),IF($M169&gt;0,4,3),0)),IF(AND($D169&lt;=AR$6,$E169&gt;=AR$5),60,0)))</f>
        <v/>
      </c>
      <c r="AS169" s="80" t="str">
        <f>IF(OR($A169="",NOT(ISNUMBER($G169))),"",IF(AND($F169&lt;=AS$6,$G169&gt;=AS$5),IF(AS$5&gt;$N169,5,$K169)*10+IF(AND($F169&gt;=AS$5,$F169&lt;=AS$6),IF(AND($G169&gt;=AS$5,$G169&lt;=AS$6),5,IF($L169=1,2,1)),IF(AND($G169&gt;=AS$5,$G169&lt;=AS$6),IF($M169&gt;0,4,3),0)),IF(AND($D169&lt;=AS$6,$E169&gt;=AS$5),60,0)))</f>
        <v/>
      </c>
      <c r="AT169" s="80" t="str">
        <f>IF(OR($A169="",NOT(ISNUMBER($G169))),"",IF(AND($F169&lt;=AT$6,$G169&gt;=AT$5),IF(AT$5&gt;$N169,5,$K169)*10+IF(AND($F169&gt;=AT$5,$F169&lt;=AT$6),IF(AND($G169&gt;=AT$5,$G169&lt;=AT$6),5,IF($L169=1,2,1)),IF(AND($G169&gt;=AT$5,$G169&lt;=AT$6),IF($M169&gt;0,4,3),0)),IF(AND($D169&lt;=AT$6,$E169&gt;=AT$5),60,0)))</f>
        <v/>
      </c>
      <c r="AU169" s="80" t="str">
        <f>IF(OR($A169="",NOT(ISNUMBER($G169))),"",IF(AND($F169&lt;=AU$6,$G169&gt;=AU$5),IF(AU$5&gt;$N169,5,$K169)*10+IF(AND($F169&gt;=AU$5,$F169&lt;=AU$6),IF(AND($G169&gt;=AU$5,$G169&lt;=AU$6),5,IF($L169=1,2,1)),IF(AND($G169&gt;=AU$5,$G169&lt;=AU$6),IF($M169&gt;0,4,3),0)),IF(AND($D169&lt;=AU$6,$E169&gt;=AU$5),60,0)))</f>
        <v/>
      </c>
      <c r="AV169" s="80" t="str">
        <f>IF(OR($A169="",NOT(ISNUMBER($G169))),"",IF(AND($F169&lt;=AV$6,$G169&gt;=AV$5),IF(AV$5&gt;$N169,5,$K169)*10+IF(AND($F169&gt;=AV$5,$F169&lt;=AV$6),IF(AND($G169&gt;=AV$5,$G169&lt;=AV$6),5,IF($L169=1,2,1)),IF(AND($G169&gt;=AV$5,$G169&lt;=AV$6),IF($M169&gt;0,4,3),0)),IF(AND($D169&lt;=AV$6,$E169&gt;=AV$5),60,0)))</f>
        <v/>
      </c>
      <c r="AW169" s="80" t="str">
        <f>IF(OR($A169="",NOT(ISNUMBER($G169))),"",IF(AND($F169&lt;=AW$6,$G169&gt;=AW$5),IF(AW$5&gt;$N169,5,$K169)*10+IF(AND($F169&gt;=AW$5,$F169&lt;=AW$6),IF(AND($G169&gt;=AW$5,$G169&lt;=AW$6),5,IF($L169=1,2,1)),IF(AND($G169&gt;=AW$5,$G169&lt;=AW$6),IF($M169&gt;0,4,3),0)),IF(AND($D169&lt;=AW$6,$E169&gt;=AW$5),60,0)))</f>
        <v/>
      </c>
      <c r="AX169" s="80" t="str">
        <f>IF(OR($A169="",NOT(ISNUMBER($G169))),"",IF(AND($F169&lt;=AX$6,$G169&gt;=AX$5),IF(AX$5&gt;$N169,5,$K169)*10+IF(AND($F169&gt;=AX$5,$F169&lt;=AX$6),IF(AND($G169&gt;=AX$5,$G169&lt;=AX$6),5,IF($L169=1,2,1)),IF(AND($G169&gt;=AX$5,$G169&lt;=AX$6),IF($M169&gt;0,4,3),0)),IF(AND($D169&lt;=AX$6,$E169&gt;=AX$5),60,0)))</f>
        <v/>
      </c>
      <c r="AY169" s="80" t="str">
        <f>IF(OR($A169="",NOT(ISNUMBER($G169))),"",IF(AND($F169&lt;=AY$6,$G169&gt;=AY$5),IF(AY$5&gt;$N169,5,$K169)*10+IF(AND($F169&gt;=AY$5,$F169&lt;=AY$6),IF(AND($G169&gt;=AY$5,$G169&lt;=AY$6),5,IF($L169=1,2,1)),IF(AND($G169&gt;=AY$5,$G169&lt;=AY$6),IF($M169&gt;0,4,3),0)),IF(AND($D169&lt;=AY$6,$E169&gt;=AY$5),60,0)))</f>
        <v/>
      </c>
      <c r="AZ169" s="80" t="str">
        <f>IF(OR($A169="",NOT(ISNUMBER($G169))),"",IF(AND($F169&lt;=AZ$6,$G169&gt;=AZ$5),IF(AZ$5&gt;$N169,5,$K169)*10+IF(AND($F169&gt;=AZ$5,$F169&lt;=AZ$6),IF(AND($G169&gt;=AZ$5,$G169&lt;=AZ$6),5,IF($L169=1,2,1)),IF(AND($G169&gt;=AZ$5,$G169&lt;=AZ$6),IF($M169&gt;0,4,3),0)),IF(AND($D169&lt;=AZ$6,$E169&gt;=AZ$5),60,0)))</f>
        <v/>
      </c>
      <c r="BA169" s="80" t="str">
        <f>IF(OR($A169="",NOT(ISNUMBER($G169))),"",IF(AND($F169&lt;=BA$6,$G169&gt;=BA$5),IF(BA$5&gt;$N169,5,$K169)*10+IF(AND($F169&gt;=BA$5,$F169&lt;=BA$6),IF(AND($G169&gt;=BA$5,$G169&lt;=BA$6),5,IF($L169=1,2,1)),IF(AND($G169&gt;=BA$5,$G169&lt;=BA$6),IF($M169&gt;0,4,3),0)),IF(AND($D169&lt;=BA$6,$E169&gt;=BA$5),60,0)))</f>
        <v/>
      </c>
      <c r="BB169" s="80" t="str">
        <f>IF(OR($A169="",NOT(ISNUMBER($G169))),"",IF(AND($F169&lt;=BB$6,$G169&gt;=BB$5),IF(BB$5&gt;$N169,5,$K169)*10+IF(AND($F169&gt;=BB$5,$F169&lt;=BB$6),IF(AND($G169&gt;=BB$5,$G169&lt;=BB$6),5,IF($L169=1,2,1)),IF(AND($G169&gt;=BB$5,$G169&lt;=BB$6),IF($M169&gt;0,4,3),0)),IF(AND($D169&lt;=BB$6,$E169&gt;=BB$5),60,0)))</f>
        <v/>
      </c>
      <c r="BC169" s="80" t="str">
        <f>IF(OR($A169="",NOT(ISNUMBER($G169))),"",IF(AND($F169&lt;=BC$6,$G169&gt;=BC$5),IF(BC$5&gt;$N169,5,$K169)*10+IF(AND($F169&gt;=BC$5,$F169&lt;=BC$6),IF(AND($G169&gt;=BC$5,$G169&lt;=BC$6),5,IF($L169=1,2,1)),IF(AND($G169&gt;=BC$5,$G169&lt;=BC$6),IF($M169&gt;0,4,3),0)),IF(AND($D169&lt;=BC$6,$E169&gt;=BC$5),60,0)))</f>
        <v/>
      </c>
      <c r="BD169" s="80" t="str">
        <f>IF(OR($A169="",NOT(ISNUMBER($G169))),"",IF(AND($F169&lt;=BD$6,$G169&gt;=BD$5),IF(BD$5&gt;$N169,5,$K169)*10+IF(AND($F169&gt;=BD$5,$F169&lt;=BD$6),IF(AND($G169&gt;=BD$5,$G169&lt;=BD$6),5,IF($L169=1,2,1)),IF(AND($G169&gt;=BD$5,$G169&lt;=BD$6),IF($M169&gt;0,4,3),0)),IF(AND($D169&lt;=BD$6,$E169&gt;=BD$5),60,0)))</f>
        <v/>
      </c>
      <c r="BE169" s="80" t="str">
        <f>IF(OR($A169="",NOT(ISNUMBER($G169))),"",IF(AND($F169&lt;=BE$6,$G169&gt;=BE$5),IF(BE$5&gt;$N169,5,$K169)*10+IF(AND($F169&gt;=BE$5,$F169&lt;=BE$6),IF(AND($G169&gt;=BE$5,$G169&lt;=BE$6),5,IF($L169=1,2,1)),IF(AND($G169&gt;=BE$5,$G169&lt;=BE$6),IF($M169&gt;0,4,3),0)),IF(AND($D169&lt;=BE$6,$E169&gt;=BE$5),60,0)))</f>
        <v/>
      </c>
      <c r="BF169" s="80" t="str">
        <f>IF(OR($A169="",NOT(ISNUMBER($G169))),"",IF(AND($F169&lt;=BF$6,$G169&gt;=BF$5),IF(BF$5&gt;$N169,5,$K169)*10+IF(AND($F169&gt;=BF$5,$F169&lt;=BF$6),IF(AND($G169&gt;=BF$5,$G169&lt;=BF$6),5,IF($L169=1,2,1)),IF(AND($G169&gt;=BF$5,$G169&lt;=BF$6),IF($M169&gt;0,4,3),0)),IF(AND($D169&lt;=BF$6,$E169&gt;=BF$5),60,0)))</f>
        <v/>
      </c>
      <c r="BG169" s="80" t="str">
        <f>IF(OR($A169="",NOT(ISNUMBER($G169))),"",IF(AND($F169&lt;=BG$6,$G169&gt;=BG$5),IF(BG$5&gt;$N169,5,$K169)*10+IF(AND($F169&gt;=BG$5,$F169&lt;=BG$6),IF(AND($G169&gt;=BG$5,$G169&lt;=BG$6),5,IF($L169=1,2,1)),IF(AND($G169&gt;=BG$5,$G169&lt;=BG$6),IF($M169&gt;0,4,3),0)),IF(AND($D169&lt;=BG$6,$E169&gt;=BG$5),60,0)))</f>
        <v/>
      </c>
      <c r="BH169" s="80" t="str">
        <f>IF(OR($A169="",NOT(ISNUMBER($G169))),"",IF(AND($F169&lt;=BH$6,$G169&gt;=BH$5),IF(BH$5&gt;$N169,5,$K169)*10+IF(AND($F169&gt;=BH$5,$F169&lt;=BH$6),IF(AND($G169&gt;=BH$5,$G169&lt;=BH$6),5,IF($L169=1,2,1)),IF(AND($G169&gt;=BH$5,$G169&lt;=BH$6),IF($M169&gt;0,4,3),0)),IF(AND($D169&lt;=BH$6,$E169&gt;=BH$5),60,0)))</f>
        <v/>
      </c>
      <c r="BI169" s="80" t="str">
        <f>IF(OR($A169="",NOT(ISNUMBER($G169))),"",IF(AND($F169&lt;=BI$6,$G169&gt;=BI$5),IF(BI$5&gt;$N169,5,$K169)*10+IF(AND($F169&gt;=BI$5,$F169&lt;=BI$6),IF(AND($G169&gt;=BI$5,$G169&lt;=BI$6),5,IF($L169=1,2,1)),IF(AND($G169&gt;=BI$5,$G169&lt;=BI$6),IF($M169&gt;0,4,3),0)),IF(AND($D169&lt;=BI$6,$E169&gt;=BI$5),60,0)))</f>
        <v/>
      </c>
      <c r="BJ169" s="80" t="str">
        <f>IF(OR($A169="",NOT(ISNUMBER($G169))),"",IF(AND($F169&lt;=BJ$6,$G169&gt;=BJ$5),IF(BJ$5&gt;$N169,5,$K169)*10+IF(AND($F169&gt;=BJ$5,$F169&lt;=BJ$6),IF(AND($G169&gt;=BJ$5,$G169&lt;=BJ$6),5,IF($L169=1,2,1)),IF(AND($G169&gt;=BJ$5,$G169&lt;=BJ$6),IF($M169&gt;0,4,3),0)),IF(AND($D169&lt;=BJ$6,$E169&gt;=BJ$5),60,0)))</f>
        <v/>
      </c>
      <c r="BK169" s="80" t="str">
        <f>IF(OR($A169="",NOT(ISNUMBER($G169))),"",IF(AND($F169&lt;=BK$6,$G169&gt;=BK$5),IF(BK$5&gt;$N169,5,$K169)*10+IF(AND($F169&gt;=BK$5,$F169&lt;=BK$6),IF(AND($G169&gt;=BK$5,$G169&lt;=BK$6),5,IF($L169=1,2,1)),IF(AND($G169&gt;=BK$5,$G169&lt;=BK$6),IF($M169&gt;0,4,3),0)),IF(AND($D169&lt;=BK$6,$E169&gt;=BK$5),60,0)))</f>
        <v/>
      </c>
      <c r="BL169" s="80" t="str">
        <f>IF(OR($A169="",NOT(ISNUMBER($G169))),"",IF(AND($F169&lt;=BL$6,$G169&gt;=BL$5),IF(BL$5&gt;$N169,5,$K169)*10+IF(AND($F169&gt;=BL$5,$F169&lt;=BL$6),IF(AND($G169&gt;=BL$5,$G169&lt;=BL$6),5,IF($L169=1,2,1)),IF(AND($G169&gt;=BL$5,$G169&lt;=BL$6),IF($M169&gt;0,4,3),0)),IF(AND($D169&lt;=BL$6,$E169&gt;=BL$5),60,0)))</f>
        <v/>
      </c>
      <c r="BM169" s="80" t="str">
        <f>IF(OR($A169="",NOT(ISNUMBER($G169))),"",IF(AND($F169&lt;=BM$6,$G169&gt;=BM$5),IF(BM$5&gt;$N169,5,$K169)*10+IF(AND($F169&gt;=BM$5,$F169&lt;=BM$6),IF(AND($G169&gt;=BM$5,$G169&lt;=BM$6),5,IF($L169=1,2,1)),IF(AND($G169&gt;=BM$5,$G169&lt;=BM$6),IF($M169&gt;0,4,3),0)),IF(AND($D169&lt;=BM$6,$E169&gt;=BM$5),60,0)))</f>
        <v/>
      </c>
      <c r="BN169" s="80" t="str">
        <f>IF(OR($A169="",NOT(ISNUMBER($G169))),"",IF(AND($F169&lt;=BN$6,$G169&gt;=BN$5),IF(BN$5&gt;$N169,5,$K169)*10+IF(AND($F169&gt;=BN$5,$F169&lt;=BN$6),IF(AND($G169&gt;=BN$5,$G169&lt;=BN$6),5,IF($L169=1,2,1)),IF(AND($G169&gt;=BN$5,$G169&lt;=BN$6),IF($M169&gt;0,4,3),0)),IF(AND($D169&lt;=BN$6,$E169&gt;=BN$5),60,0)))</f>
        <v/>
      </c>
      <c r="BO169" s="80" t="str">
        <f>IF(OR($A169="",NOT(ISNUMBER($G169))),"",IF(AND($F169&lt;=BO$6,$G169&gt;=BO$5),IF(BO$5&gt;$N169,5,$K169)*10+IF(AND($F169&gt;=BO$5,$F169&lt;=BO$6),IF(AND($G169&gt;=BO$5,$G169&lt;=BO$6),5,IF($L169=1,2,1)),IF(AND($G169&gt;=BO$5,$G169&lt;=BO$6),IF($M169&gt;0,4,3),0)),IF(AND($D169&lt;=BO$6,$E169&gt;=BO$5),60,0)))</f>
        <v/>
      </c>
      <c r="BP169" s="80" t="str">
        <f>IF(OR($A169="",NOT(ISNUMBER($G169))),"",IF(AND($F169&lt;=BP$6,$G169&gt;=BP$5),IF(BP$5&gt;$N169,5,$K169)*10+IF(AND($F169&gt;=BP$5,$F169&lt;=BP$6),IF(AND($G169&gt;=BP$5,$G169&lt;=BP$6),5,IF($L169=1,2,1)),IF(AND($G169&gt;=BP$5,$G169&lt;=BP$6),IF($M169&gt;0,4,3),0)),IF(AND($D169&lt;=BP$6,$E169&gt;=BP$5),60,0)))</f>
        <v/>
      </c>
      <c r="BQ169" s="80" t="str">
        <f>IF(OR($A169="",NOT(ISNUMBER($G169))),"",IF(AND($F169&lt;=BQ$6,$G169&gt;=BQ$5),IF(BQ$5&gt;$N169,5,$K169)*10+IF(AND($F169&gt;=BQ$5,$F169&lt;=BQ$6),IF(AND($G169&gt;=BQ$5,$G169&lt;=BQ$6),5,IF($L169=1,2,1)),IF(AND($G169&gt;=BQ$5,$G169&lt;=BQ$6),IF($M169&gt;0,4,3),0)),IF(AND($D169&lt;=BQ$6,$E169&gt;=BQ$5),60,0)))</f>
        <v/>
      </c>
      <c r="BR169" s="80" t="str">
        <f>IF(OR($A169="",NOT(ISNUMBER($G169))),"",IF(AND($F169&lt;=BR$6,$G169&gt;=BR$5),IF(BR$5&gt;$N169,5,$K169)*10+IF(AND($F169&gt;=BR$5,$F169&lt;=BR$6),IF(AND($G169&gt;=BR$5,$G169&lt;=BR$6),5,IF($L169=1,2,1)),IF(AND($G169&gt;=BR$5,$G169&lt;=BR$6),IF($M169&gt;0,4,3),0)),IF(AND($D169&lt;=BR$6,$E169&gt;=BR$5),60,0)))</f>
        <v/>
      </c>
      <c r="BS169" s="80" t="str">
        <f>IF(OR($A169="",NOT(ISNUMBER($G169))),"",IF(AND($F169&lt;=BS$6,$G169&gt;=BS$5),IF(BS$5&gt;$N169,5,$K169)*10+IF(AND($F169&gt;=BS$5,$F169&lt;=BS$6),IF(AND($G169&gt;=BS$5,$G169&lt;=BS$6),5,IF($L169=1,2,1)),IF(AND($G169&gt;=BS$5,$G169&lt;=BS$6),IF($M169&gt;0,4,3),0)),IF(AND($D169&lt;=BS$6,$E169&gt;=BS$5),60,0)))</f>
        <v/>
      </c>
      <c r="BT169" s="80" t="str">
        <f>IF(OR($A169="",NOT(ISNUMBER($G169))),"",IF(AND($F169&lt;=BT$6,$G169&gt;=BT$5),IF(BT$5&gt;$N169,5,$K169)*10+IF(AND($F169&gt;=BT$5,$F169&lt;=BT$6),IF(AND($G169&gt;=BT$5,$G169&lt;=BT$6),5,IF($L169=1,2,1)),IF(AND($G169&gt;=BT$5,$G169&lt;=BT$6),IF($M169&gt;0,4,3),0)),IF(AND($D169&lt;=BT$6,$E169&gt;=BT$5),60,0)))</f>
        <v/>
      </c>
      <c r="BU169" s="80" t="str">
        <f>IF(OR($A169="",NOT(ISNUMBER($G169))),"",IF(AND($F169&lt;=BU$6,$G169&gt;=BU$5),IF(BU$5&gt;$N169,5,$K169)*10+IF(AND($F169&gt;=BU$5,$F169&lt;=BU$6),IF(AND($G169&gt;=BU$5,$G169&lt;=BU$6),5,IF($L169=1,2,1)),IF(AND($G169&gt;=BU$5,$G169&lt;=BU$6),IF($M169&gt;0,4,3),0)),IF(AND($D169&lt;=BU$6,$E169&gt;=BU$5),60,0)))</f>
        <v/>
      </c>
      <c r="BV169" s="80" t="str">
        <f>IF(OR($A169="",NOT(ISNUMBER($G169))),"",IF(AND($F169&lt;=BV$6,$G169&gt;=BV$5),IF(BV$5&gt;$N169,5,$K169)*10+IF(AND($F169&gt;=BV$5,$F169&lt;=BV$6),IF(AND($G169&gt;=BV$5,$G169&lt;=BV$6),5,IF($L169=1,2,1)),IF(AND($G169&gt;=BV$5,$G169&lt;=BV$6),IF($M169&gt;0,4,3),0)),IF(AND($D169&lt;=BV$6,$E169&gt;=BV$5),60,0)))</f>
        <v/>
      </c>
      <c r="BW169" s="80" t="str">
        <f>IF(OR($A169="",NOT(ISNUMBER($G169))),"",IF(AND($F169&lt;=BW$6,$G169&gt;=BW$5),IF(BW$5&gt;$N169,5,$K169)*10+IF(AND($F169&gt;=BW$5,$F169&lt;=BW$6),IF(AND($G169&gt;=BW$5,$G169&lt;=BW$6),5,IF($L169=1,2,1)),IF(AND($G169&gt;=BW$5,$G169&lt;=BW$6),IF($M169&gt;0,4,3),0)),IF(AND($D169&lt;=BW$6,$E169&gt;=BW$5),60,0)))</f>
        <v/>
      </c>
      <c r="BX169" s="80" t="str">
        <f>IF(OR($A169="",NOT(ISNUMBER($G169))),"",IF(AND($F169&lt;=BX$6,$G169&gt;=BX$5),IF(BX$5&gt;$N169,5,$K169)*10+IF(AND($F169&gt;=BX$5,$F169&lt;=BX$6),IF(AND($G169&gt;=BX$5,$G169&lt;=BX$6),5,IF($L169=1,2,1)),IF(AND($G169&gt;=BX$5,$G169&lt;=BX$6),IF($M169&gt;0,4,3),0)),IF(AND($D169&lt;=BX$6,$E169&gt;=BX$5),60,0)))</f>
        <v/>
      </c>
      <c r="BY169" s="80" t="str">
        <f>IF(OR($A169="",NOT(ISNUMBER($G169))),"",IF(AND($F169&lt;=BY$6,$G169&gt;=BY$5),IF(BY$5&gt;$N169,5,$K169)*10+IF(AND($F169&gt;=BY$5,$F169&lt;=BY$6),IF(AND($G169&gt;=BY$5,$G169&lt;=BY$6),5,IF($L169=1,2,1)),IF(AND($G169&gt;=BY$5,$G169&lt;=BY$6),IF($M169&gt;0,4,3),0)),IF(AND($D169&lt;=BY$6,$E169&gt;=BY$5),60,0)))</f>
        <v/>
      </c>
      <c r="BZ169" s="80" t="str">
        <f>IF(OR($A169="",NOT(ISNUMBER($G169))),"",IF(AND($F169&lt;=BZ$6,$G169&gt;=BZ$5),IF(BZ$5&gt;$N169,5,$K169)*10+IF(AND($F169&gt;=BZ$5,$F169&lt;=BZ$6),IF(AND($G169&gt;=BZ$5,$G169&lt;=BZ$6),5,IF($L169=1,2,1)),IF(AND($G169&gt;=BZ$5,$G169&lt;=BZ$6),IF($M169&gt;0,4,3),0)),IF(AND($D169&lt;=BZ$6,$E169&gt;=BZ$5),60,0)))</f>
        <v/>
      </c>
      <c r="CA169" s="80" t="str">
        <f>IF(OR($A169="",NOT(ISNUMBER($G169))),"",IF(AND($F169&lt;=CA$6,$G169&gt;=CA$5),IF(CA$5&gt;$N169,5,$K169)*10+IF(AND($F169&gt;=CA$5,$F169&lt;=CA$6),IF(AND($G169&gt;=CA$5,$G169&lt;=CA$6),5,IF($L169=1,2,1)),IF(AND($G169&gt;=CA$5,$G169&lt;=CA$6),IF($M169&gt;0,4,3),0)),IF(AND($D169&lt;=CA$6,$E169&gt;=CA$5),60,0)))</f>
        <v/>
      </c>
      <c r="CB169" s="80" t="str">
        <f>IF(OR($A169="",NOT(ISNUMBER($G169))),"",IF(AND($F169&lt;=CB$6,$G169&gt;=CB$5),IF(CB$5&gt;$N169,5,$K169)*10+IF(AND($F169&gt;=CB$5,$F169&lt;=CB$6),IF(AND($G169&gt;=CB$5,$G169&lt;=CB$6),5,IF($L169=1,2,1)),IF(AND($G169&gt;=CB$5,$G169&lt;=CB$6),IF($M169&gt;0,4,3),0)),IF(AND($D169&lt;=CB$6,$E169&gt;=CB$5),60,0)))</f>
        <v/>
      </c>
      <c r="CC169" s="80" t="str">
        <f>IF(OR($A169="",NOT(ISNUMBER($G169))),"",IF(AND($F169&lt;=CC$6,$G169&gt;=CC$5),IF(CC$5&gt;$N169,5,$K169)*10+IF(AND($F169&gt;=CC$5,$F169&lt;=CC$6),IF(AND($G169&gt;=CC$5,$G169&lt;=CC$6),5,IF($L169=1,2,1)),IF(AND($G169&gt;=CC$5,$G169&lt;=CC$6),IF($M169&gt;0,4,3),0)),IF(AND($D169&lt;=CC$6,$E169&gt;=CC$5),60,0)))</f>
        <v/>
      </c>
      <c r="CD169" s="80" t="str">
        <f>IF(OR($A169="",NOT(ISNUMBER($G169))),"",IF(AND($F169&lt;=CD$6,$G169&gt;=CD$5),IF(CD$5&gt;$N169,5,$K169)*10+IF(AND($F169&gt;=CD$5,$F169&lt;=CD$6),IF(AND($G169&gt;=CD$5,$G169&lt;=CD$6),5,IF($L169=1,2,1)),IF(AND($G169&gt;=CD$5,$G169&lt;=CD$6),IF($M169&gt;0,4,3),0)),IF(AND($D169&lt;=CD$6,$E169&gt;=CD$5),60,0)))</f>
        <v/>
      </c>
      <c r="CE169" s="80" t="str">
        <f>IF(OR($A169="",NOT(ISNUMBER($G169))),"",IF(AND($F169&lt;=CE$6,$G169&gt;=CE$5),IF(CE$5&gt;$N169,5,$K169)*10+IF(AND($F169&gt;=CE$5,$F169&lt;=CE$6),IF(AND($G169&gt;=CE$5,$G169&lt;=CE$6),5,IF($L169=1,2,1)),IF(AND($G169&gt;=CE$5,$G169&lt;=CE$6),IF($M169&gt;0,4,3),0)),IF(AND($D169&lt;=CE$6,$E169&gt;=CE$5),60,0)))</f>
        <v/>
      </c>
      <c r="CF169" s="80" t="str">
        <f>IF(OR($A169="",NOT(ISNUMBER($G169))),"",IF(AND($F169&lt;=CF$6,$G169&gt;=CF$5),IF(CF$5&gt;$N169,5,$K169)*10+IF(AND($F169&gt;=CF$5,$F169&lt;=CF$6),IF(AND($G169&gt;=CF$5,$G169&lt;=CF$6),5,IF($L169=1,2,1)),IF(AND($G169&gt;=CF$5,$G169&lt;=CF$6),IF($M169&gt;0,4,3),0)),IF(AND($D169&lt;=CF$6,$E169&gt;=CF$5),60,0)))</f>
        <v/>
      </c>
      <c r="CG169" s="80" t="str">
        <f>IF(OR($A169="",NOT(ISNUMBER($G169))),"",IF(AND($F169&lt;=CG$6,$G169&gt;=CG$5),IF(CG$5&gt;$N169,5,$K169)*10+IF(AND($F169&gt;=CG$5,$F169&lt;=CG$6),IF(AND($G169&gt;=CG$5,$G169&lt;=CG$6),5,IF($L169=1,2,1)),IF(AND($G169&gt;=CG$5,$G169&lt;=CG$6),IF($M169&gt;0,4,3),0)),IF(AND($D169&lt;=CG$6,$E169&gt;=CG$5),60,0)))</f>
        <v/>
      </c>
      <c r="CH169" s="80" t="str">
        <f>IF(OR($A169="",NOT(ISNUMBER($G169))),"",IF(AND($F169&lt;=CH$6,$G169&gt;=CH$5),IF(CH$5&gt;$N169,5,$K169)*10+IF(AND($F169&gt;=CH$5,$F169&lt;=CH$6),IF(AND($G169&gt;=CH$5,$G169&lt;=CH$6),5,IF($L169=1,2,1)),IF(AND($G169&gt;=CH$5,$G169&lt;=CH$6),IF($M169&gt;0,4,3),0)),IF(AND($D169&lt;=CH$6,$E169&gt;=CH$5),60,0)))</f>
        <v/>
      </c>
      <c r="CI169" s="80" t="str">
        <f>IF(OR($A169="",NOT(ISNUMBER($G169))),"",IF(AND($F169&lt;=CI$6,$G169&gt;=CI$5),IF(CI$5&gt;$N169,5,$K169)*10+IF(AND($F169&gt;=CI$5,$F169&lt;=CI$6),IF(AND($G169&gt;=CI$5,$G169&lt;=CI$6),5,IF($L169=1,2,1)),IF(AND($G169&gt;=CI$5,$G169&lt;=CI$6),IF($M169&gt;0,4,3),0)),IF(AND($D169&lt;=CI$6,$E169&gt;=CI$5),60,0)))</f>
        <v/>
      </c>
      <c r="CJ169" s="80" t="str">
        <f>IF(OR($A169="",NOT(ISNUMBER($G169))),"",IF(AND($F169&lt;=CJ$6,$G169&gt;=CJ$5),IF(CJ$5&gt;$N169,5,$K169)*10+IF(AND($F169&gt;=CJ$5,$F169&lt;=CJ$6),IF(AND($G169&gt;=CJ$5,$G169&lt;=CJ$6),5,IF($L169=1,2,1)),IF(AND($G169&gt;=CJ$5,$G169&lt;=CJ$6),IF($M169&gt;0,4,3),0)),IF(AND($D169&lt;=CJ$6,$E169&gt;=CJ$5),60,0)))</f>
        <v/>
      </c>
      <c r="CK169" s="80" t="str">
        <f>IF(OR($A169="",NOT(ISNUMBER($G169))),"",IF(AND($F169&lt;=CK$6,$G169&gt;=CK$5),IF(CK$5&gt;$N169,5,$K169)*10+IF(AND($F169&gt;=CK$5,$F169&lt;=CK$6),IF(AND($G169&gt;=CK$5,$G169&lt;=CK$6),5,IF($L169=1,2,1)),IF(AND($G169&gt;=CK$5,$G169&lt;=CK$6),IF($M169&gt;0,4,3),0)),IF(AND($D169&lt;=CK$6,$E169&gt;=CK$5),60,0)))</f>
        <v/>
      </c>
      <c r="CL169" s="80" t="str">
        <f>IF(OR($A169="",NOT(ISNUMBER($G169))),"",IF(AND($F169&lt;=CL$6,$G169&gt;=CL$5),IF(CL$5&gt;$N169,5,$K169)*10+IF(AND($F169&gt;=CL$5,$F169&lt;=CL$6),IF(AND($G169&gt;=CL$5,$G169&lt;=CL$6),5,IF($L169=1,2,1)),IF(AND($G169&gt;=CL$5,$G169&lt;=CL$6),IF($M169&gt;0,4,3),0)),IF(AND($D169&lt;=CL$6,$E169&gt;=CL$5),60,0)))</f>
        <v/>
      </c>
      <c r="CM169" s="80" t="str">
        <f>IF(OR($A169="",NOT(ISNUMBER($G169))),"",IF(AND($F169&lt;=CM$6,$G169&gt;=CM$5),IF(CM$5&gt;$N169,5,$K169)*10+IF(AND($F169&gt;=CM$5,$F169&lt;=CM$6),IF(AND($G169&gt;=CM$5,$G169&lt;=CM$6),5,IF($L169=1,2,1)),IF(AND($G169&gt;=CM$5,$G169&lt;=CM$6),IF($M169&gt;0,4,3),0)),IF(AND($D169&lt;=CM$6,$E169&gt;=CM$5),60,0)))</f>
        <v/>
      </c>
      <c r="CN169" s="80" t="str">
        <f>IF(OR($A169="",NOT(ISNUMBER($G169))),"",IF(AND($F169&lt;=CN$6,$G169&gt;=CN$5),IF(CN$5&gt;$N169,5,$K169)*10+IF(AND($F169&gt;=CN$5,$F169&lt;=CN$6),IF(AND($G169&gt;=CN$5,$G169&lt;=CN$6),5,IF($L169=1,2,1)),IF(AND($G169&gt;=CN$5,$G169&lt;=CN$6),IF($M169&gt;0,4,3),0)),IF(AND($D169&lt;=CN$6,$E169&gt;=CN$5),60,0)))</f>
        <v/>
      </c>
      <c r="CO169" s="80" t="str">
        <f>IF(OR($A169="",NOT(ISNUMBER($G169))),"",IF(AND($F169&lt;=CO$6,$G169&gt;=CO$5),IF(CO$5&gt;$N169,5,$K169)*10+IF(AND($F169&gt;=CO$5,$F169&lt;=CO$6),IF(AND($G169&gt;=CO$5,$G169&lt;=CO$6),5,IF($L169=1,2,1)),IF(AND($G169&gt;=CO$5,$G169&lt;=CO$6),IF($M169&gt;0,4,3),0)),IF(AND($D169&lt;=CO$6,$E169&gt;=CO$5),60,0)))</f>
        <v/>
      </c>
      <c r="CP169" s="80" t="str">
        <f>IF(OR($A169="",NOT(ISNUMBER($G169))),"",IF(AND($F169&lt;=CP$6,$G169&gt;=CP$5),IF(CP$5&gt;$N169,5,$K169)*10+IF(AND($F169&gt;=CP$5,$F169&lt;=CP$6),IF(AND($G169&gt;=CP$5,$G169&lt;=CP$6),5,IF($L169=1,2,1)),IF(AND($G169&gt;=CP$5,$G169&lt;=CP$6),IF($M169&gt;0,4,3),0)),IF(AND($D169&lt;=CP$6,$E169&gt;=CP$5),60,0)))</f>
        <v/>
      </c>
      <c r="CQ169" s="80" t="str">
        <f>IF(OR($A169="",NOT(ISNUMBER($G169))),"",IF(AND($F169&lt;=CQ$6,$G169&gt;=CQ$5),IF(CQ$5&gt;$N169,5,$K169)*10+IF(AND($F169&gt;=CQ$5,$F169&lt;=CQ$6),IF(AND($G169&gt;=CQ$5,$G169&lt;=CQ$6),5,IF($L169=1,2,1)),IF(AND($G169&gt;=CQ$5,$G169&lt;=CQ$6),IF($M169&gt;0,4,3),0)),IF(AND($D169&lt;=CQ$6,$E169&gt;=CQ$5),60,0)))</f>
        <v/>
      </c>
      <c r="CR169" s="80" t="str">
        <f>IF(OR($A169="",NOT(ISNUMBER($G169))),"",IF(AND($F169&lt;=CR$6,$G169&gt;=CR$5),IF(CR$5&gt;$N169,5,$K169)*10+IF(AND($F169&gt;=CR$5,$F169&lt;=CR$6),IF(AND($G169&gt;=CR$5,$G169&lt;=CR$6),5,IF($L169=1,2,1)),IF(AND($G169&gt;=CR$5,$G169&lt;=CR$6),IF($M169&gt;0,4,3),0)),IF(AND($D169&lt;=CR$6,$E169&gt;=CR$5),60,0)))</f>
        <v/>
      </c>
      <c r="CS169" s="80" t="str">
        <f>IF(OR($A169="",NOT(ISNUMBER($G169))),"",IF(AND($F169&lt;=CS$6,$G169&gt;=CS$5),IF(CS$5&gt;$N169,5,$K169)*10+IF(AND($F169&gt;=CS$5,$F169&lt;=CS$6),IF(AND($G169&gt;=CS$5,$G169&lt;=CS$6),5,IF($L169=1,2,1)),IF(AND($G169&gt;=CS$5,$G169&lt;=CS$6),IF($M169&gt;0,4,3),0)),IF(AND($D169&lt;=CS$6,$E169&gt;=CS$5),60,0)))</f>
        <v/>
      </c>
      <c r="CT169" s="80" t="str">
        <f>IF(OR($A169="",NOT(ISNUMBER($G169))),"",IF(AND($F169&lt;=CT$6,$G169&gt;=CT$5),IF(CT$5&gt;$N169,5,$K169)*10+IF(AND($F169&gt;=CT$5,$F169&lt;=CT$6),IF(AND($G169&gt;=CT$5,$G169&lt;=CT$6),5,IF($L169=1,2,1)),IF(AND($G169&gt;=CT$5,$G169&lt;=CT$6),IF($M169&gt;0,4,3),0)),IF(AND($D169&lt;=CT$6,$E169&gt;=CT$5),60,0)))</f>
        <v/>
      </c>
      <c r="CU169" s="80" t="str">
        <f>IF(OR($A169="",NOT(ISNUMBER($G169))),"",IF(AND($F169&lt;=CU$6,$G169&gt;=CU$5),IF(CU$5&gt;$N169,5,$K169)*10+IF(AND($F169&gt;=CU$5,$F169&lt;=CU$6),IF(AND($G169&gt;=CU$5,$G169&lt;=CU$6),5,IF($L169=1,2,1)),IF(AND($G169&gt;=CU$5,$G169&lt;=CU$6),IF($M169&gt;0,4,3),0)),IF(AND($D169&lt;=CU$6,$E169&gt;=CU$5),60,0)))</f>
        <v/>
      </c>
      <c r="CV169" s="80" t="str">
        <f>IF(OR($A169="",NOT(ISNUMBER($G169))),"",IF(AND($F169&lt;=CV$6,$G169&gt;=CV$5),IF(CV$5&gt;$N169,5,$K169)*10+IF(AND($F169&gt;=CV$5,$F169&lt;=CV$6),IF(AND($G169&gt;=CV$5,$G169&lt;=CV$6),5,IF($L169=1,2,1)),IF(AND($G169&gt;=CV$5,$G169&lt;=CV$6),IF($M169&gt;0,4,3),0)),IF(AND($D169&lt;=CV$6,$E169&gt;=CV$5),60,0)))</f>
        <v/>
      </c>
      <c r="CW169" s="80" t="str">
        <f>IF(OR($A169="",NOT(ISNUMBER($G169))),"",IF(AND($F169&lt;=CW$6,$G169&gt;=CW$5),IF(CW$5&gt;$N169,5,$K169)*10+IF(AND($F169&gt;=CW$5,$F169&lt;=CW$6),IF(AND($G169&gt;=CW$5,$G169&lt;=CW$6),5,IF($L169=1,2,1)),IF(AND($G169&gt;=CW$5,$G169&lt;=CW$6),IF($M169&gt;0,4,3),0)),IF(AND($D169&lt;=CW$6,$E169&gt;=CW$5),60,0)))</f>
        <v/>
      </c>
      <c r="CX169" s="80" t="str">
        <f>IF(OR($A169="",NOT(ISNUMBER($G169))),"",IF(AND($F169&lt;=CX$6,$G169&gt;=CX$5),IF(CX$5&gt;$N169,5,$K169)*10+IF(AND($F169&gt;=CX$5,$F169&lt;=CX$6),IF(AND($G169&gt;=CX$5,$G169&lt;=CX$6),5,IF($L169=1,2,1)),IF(AND($G169&gt;=CX$5,$G169&lt;=CX$6),IF($M169&gt;0,4,3),0)),IF(AND($D169&lt;=CX$6,$E169&gt;=CX$5),60,0)))</f>
        <v/>
      </c>
      <c r="CY169" s="80" t="str">
        <f>IF(OR($A169="",NOT(ISNUMBER($G169))),"",IF(AND($F169&lt;=CY$6,$G169&gt;=CY$5),IF(CY$5&gt;$N169,5,$K169)*10+IF(AND($F169&gt;=CY$5,$F169&lt;=CY$6),IF(AND($G169&gt;=CY$5,$G169&lt;=CY$6),5,IF($L169=1,2,1)),IF(AND($G169&gt;=CY$5,$G169&lt;=CY$6),IF($M169&gt;0,4,3),0)),IF(AND($D169&lt;=CY$6,$E169&gt;=CY$5),60,0)))</f>
        <v/>
      </c>
      <c r="CZ169" s="80" t="str">
        <f>IF(OR($A169="",NOT(ISNUMBER($G169))),"",IF(AND($F169&lt;=CZ$6,$G169&gt;=CZ$5),IF(CZ$5&gt;$N169,5,$K169)*10+IF(AND($F169&gt;=CZ$5,$F169&lt;=CZ$6),IF(AND($G169&gt;=CZ$5,$G169&lt;=CZ$6),5,IF($L169=1,2,1)),IF(AND($G169&gt;=CZ$5,$G169&lt;=CZ$6),IF($M169&gt;0,4,3),0)),IF(AND($D169&lt;=CZ$6,$E169&gt;=CZ$5),60,0)))</f>
        <v/>
      </c>
      <c r="DA169" s="80" t="str">
        <f>IF(OR($A169="",NOT(ISNUMBER($G169))),"",IF(AND($F169&lt;=DA$6,$G169&gt;=DA$5),IF(DA$5&gt;$N169,5,$K169)*10+IF(AND($F169&gt;=DA$5,$F169&lt;=DA$6),IF(AND($G169&gt;=DA$5,$G169&lt;=DA$6),5,IF($L169=1,2,1)),IF(AND($G169&gt;=DA$5,$G169&lt;=DA$6),IF($M169&gt;0,4,3),0)),IF(AND($D169&lt;=DA$6,$E169&gt;=DA$5),60,0)))</f>
        <v/>
      </c>
      <c r="DB169" s="80" t="str">
        <f>IF(OR($A169="",NOT(ISNUMBER($G169))),"",IF(AND($F169&lt;=DB$6,$G169&gt;=DB$5),IF(DB$5&gt;$N169,5,$K169)*10+IF(AND($F169&gt;=DB$5,$F169&lt;=DB$6),IF(AND($G169&gt;=DB$5,$G169&lt;=DB$6),5,IF($L169=1,2,1)),IF(AND($G169&gt;=DB$5,$G169&lt;=DB$6),IF($M169&gt;0,4,3),0)),IF(AND($D169&lt;=DB$6,$E169&gt;=DB$5),60,0)))</f>
        <v/>
      </c>
      <c r="DC169" s="80" t="str">
        <f>IF(OR($A169="",NOT(ISNUMBER($G169))),"",IF(AND($F169&lt;=DC$6,$G169&gt;=DC$5),IF(DC$5&gt;$N169,5,$K169)*10+IF(AND($F169&gt;=DC$5,$F169&lt;=DC$6),IF(AND($G169&gt;=DC$5,$G169&lt;=DC$6),5,IF($L169=1,2,1)),IF(AND($G169&gt;=DC$5,$G169&lt;=DC$6),IF($M169&gt;0,4,3),0)),IF(AND($D169&lt;=DC$6,$E169&gt;=DC$5),60,0)))</f>
        <v/>
      </c>
      <c r="DD169" s="80" t="str">
        <f>IF(OR($A169="",NOT(ISNUMBER($G169))),"",IF(AND($F169&lt;=DD$6,$G169&gt;=DD$5),IF(DD$5&gt;$N169,5,$K169)*10+IF(AND($F169&gt;=DD$5,$F169&lt;=DD$6),IF(AND($G169&gt;=DD$5,$G169&lt;=DD$6),5,IF($L169=1,2,1)),IF(AND($G169&gt;=DD$5,$G169&lt;=DD$6),IF($M169&gt;0,4,3),0)),IF(AND($D169&lt;=DD$6,$E169&gt;=DD$5),60,0)))</f>
        <v/>
      </c>
      <c r="DE169" s="80" t="str">
        <f>IF(OR($A169="",NOT(ISNUMBER($G169))),"",IF(AND($F169&lt;=DE$6,$G169&gt;=DE$5),IF(DE$5&gt;$N169,5,$K169)*10+IF(AND($F169&gt;=DE$5,$F169&lt;=DE$6),IF(AND($G169&gt;=DE$5,$G169&lt;=DE$6),5,IF($L169=1,2,1)),IF(AND($G169&gt;=DE$5,$G169&lt;=DE$6),IF($M169&gt;0,4,3),0)),IF(AND($D169&lt;=DE$6,$E169&gt;=DE$5),60,0)))</f>
        <v/>
      </c>
      <c r="DF169" s="80" t="str">
        <f>IF(OR($A169="",NOT(ISNUMBER($G169))),"",IF(AND($F169&lt;=DF$6,$G169&gt;=DF$5),IF(DF$5&gt;$N169,5,$K169)*10+IF(AND($F169&gt;=DF$5,$F169&lt;=DF$6),IF(AND($G169&gt;=DF$5,$G169&lt;=DF$6),5,IF($L169=1,2,1)),IF(AND($G169&gt;=DF$5,$G169&lt;=DF$6),IF($M169&gt;0,4,3),0)),IF(AND($D169&lt;=DF$6,$E169&gt;=DF$5),60,0)))</f>
        <v/>
      </c>
      <c r="DG169" s="80" t="str">
        <f>IF(OR($A169="",NOT(ISNUMBER($G169))),"",IF(AND($F169&lt;=DG$6,$G169&gt;=DG$5),IF(DG$5&gt;$N169,5,$K169)*10+IF(AND($F169&gt;=DG$5,$F169&lt;=DG$6),IF(AND($G169&gt;=DG$5,$G169&lt;=DG$6),5,IF($L169=1,2,1)),IF(AND($G169&gt;=DG$5,$G169&lt;=DG$6),IF($M169&gt;0,4,3),0)),IF(AND($D169&lt;=DG$6,$E169&gt;=DG$5),60,0)))</f>
        <v/>
      </c>
      <c r="DH169" s="80" t="str">
        <f>IF(OR($A169="",NOT(ISNUMBER($G169))),"",IF(AND($F169&lt;=DH$6,$G169&gt;=DH$5),IF(DH$5&gt;$N169,5,$K169)*10+IF(AND($F169&gt;=DH$5,$F169&lt;=DH$6),IF(AND($G169&gt;=DH$5,$G169&lt;=DH$6),5,IF($L169=1,2,1)),IF(AND($G169&gt;=DH$5,$G169&lt;=DH$6),IF($M169&gt;0,4,3),0)),IF(AND($D169&lt;=DH$6,$E169&gt;=DH$5),60,0)))</f>
        <v/>
      </c>
      <c r="DI169" s="80" t="str">
        <f>IF(OR($A169="",NOT(ISNUMBER($G169))),"",IF(AND($F169&lt;=DI$6,$G169&gt;=DI$5),IF(DI$5&gt;$N169,5,$K169)*10+IF(AND($F169&gt;=DI$5,$F169&lt;=DI$6),IF(AND($G169&gt;=DI$5,$G169&lt;=DI$6),5,IF($L169=1,2,1)),IF(AND($G169&gt;=DI$5,$G169&lt;=DI$6),IF($M169&gt;0,4,3),0)),IF(AND($D169&lt;=DI$6,$E169&gt;=DI$5),60,0)))</f>
        <v/>
      </c>
      <c r="DJ169" s="80" t="str">
        <f>IF(OR($A169="",NOT(ISNUMBER($G169))),"",IF(AND($F169&lt;=DJ$6,$G169&gt;=DJ$5),IF(DJ$5&gt;$N169,5,$K169)*10+IF(AND($F169&gt;=DJ$5,$F169&lt;=DJ$6),IF(AND($G169&gt;=DJ$5,$G169&lt;=DJ$6),5,IF($L169=1,2,1)),IF(AND($G169&gt;=DJ$5,$G169&lt;=DJ$6),IF($M169&gt;0,4,3),0)),IF(AND($D169&lt;=DJ$6,$E169&gt;=DJ$5),60,0)))</f>
        <v/>
      </c>
      <c r="DK169" s="80" t="str">
        <f>IF(OR($A169="",NOT(ISNUMBER($G169))),"",IF(AND($F169&lt;=DK$6,$G169&gt;=DK$5),IF(DK$5&gt;$N169,5,$K169)*10+IF(AND($F169&gt;=DK$5,$F169&lt;=DK$6),IF(AND($G169&gt;=DK$5,$G169&lt;=DK$6),5,IF($L169=1,2,1)),IF(AND($G169&gt;=DK$5,$G169&lt;=DK$6),IF($M169&gt;0,4,3),0)),IF(AND($D169&lt;=DK$6,$E169&gt;=DK$5),60,0)))</f>
        <v/>
      </c>
      <c r="DL169" s="80" t="str">
        <f>IF(OR($A169="",NOT(ISNUMBER($G169))),"",IF(AND($F169&lt;=DL$6,$G169&gt;=DL$5),IF(DL$5&gt;$N169,5,$K169)*10+IF(AND($F169&gt;=DL$5,$F169&lt;=DL$6),IF(AND($G169&gt;=DL$5,$G169&lt;=DL$6),5,IF($L169=1,2,1)),IF(AND($G169&gt;=DL$5,$G169&lt;=DL$6),IF($M169&gt;0,4,3),0)),IF(AND($D169&lt;=DL$6,$E169&gt;=DL$5),60,0)))</f>
        <v/>
      </c>
      <c r="DM169" s="80" t="str">
        <f>IF(OR($A169="",NOT(ISNUMBER($G169))),"",IF(AND($F169&lt;=DM$6,$G169&gt;=DM$5),IF(DM$5&gt;$N169,5,$K169)*10+IF(AND($F169&gt;=DM$5,$F169&lt;=DM$6),IF(AND($G169&gt;=DM$5,$G169&lt;=DM$6),5,IF($L169=1,2,1)),IF(AND($G169&gt;=DM$5,$G169&lt;=DM$6),IF($M169&gt;0,4,3),0)),IF(AND($D169&lt;=DM$6,$E169&gt;=DM$5),60,0)))</f>
        <v/>
      </c>
      <c r="DN169" s="80" t="str">
        <f>IF(OR($A169="",NOT(ISNUMBER($G169))),"",IF(AND($F169&lt;=DN$6,$G169&gt;=DN$5),IF(DN$5&gt;$N169,5,$K169)*10+IF(AND($F169&gt;=DN$5,$F169&lt;=DN$6),IF(AND($G169&gt;=DN$5,$G169&lt;=DN$6),5,IF($L169=1,2,1)),IF(AND($G169&gt;=DN$5,$G169&lt;=DN$6),IF($M169&gt;0,4,3),0)),IF(AND($D169&lt;=DN$6,$E169&gt;=DN$5),60,0)))</f>
        <v/>
      </c>
      <c r="DO169" s="80" t="str">
        <f>IF(OR($A169="",NOT(ISNUMBER($G169))),"",IF(AND($F169&lt;=DO$6,$G169&gt;=DO$5),IF(DO$5&gt;$N169,5,$K169)*10+IF(AND($F169&gt;=DO$5,$F169&lt;=DO$6),IF(AND($G169&gt;=DO$5,$G169&lt;=DO$6),5,IF($L169=1,2,1)),IF(AND($G169&gt;=DO$5,$G169&lt;=DO$6),IF($M169&gt;0,4,3),0)),IF(AND($D169&lt;=DO$6,$E169&gt;=DO$5),60,0)))</f>
        <v/>
      </c>
      <c r="DP169" s="80" t="str">
        <f>IF(OR($A169="",NOT(ISNUMBER($G169))),"",IF(AND($F169&lt;=DP$6,$G169&gt;=DP$5),IF(DP$5&gt;$N169,5,$K169)*10+IF(AND($F169&gt;=DP$5,$F169&lt;=DP$6),IF(AND($G169&gt;=DP$5,$G169&lt;=DP$6),5,IF($L169=1,2,1)),IF(AND($G169&gt;=DP$5,$G169&lt;=DP$6),IF($M169&gt;0,4,3),0)),IF(AND($D169&lt;=DP$6,$E169&gt;=DP$5),60,0)))</f>
        <v/>
      </c>
      <c r="DQ169" s="80" t="str">
        <f>IF(OR($A169="",NOT(ISNUMBER($G169))),"",IF(AND($F169&lt;=DQ$6,$G169&gt;=DQ$5),IF(DQ$5&gt;$N169,5,$K169)*10+IF(AND($F169&gt;=DQ$5,$F169&lt;=DQ$6),IF(AND($G169&gt;=DQ$5,$G169&lt;=DQ$6),5,IF($L169=1,2,1)),IF(AND($G169&gt;=DQ$5,$G169&lt;=DQ$6),IF($M169&gt;0,4,3),0)),IF(AND($D169&lt;=DQ$6,$E169&gt;=DQ$5),60,0)))</f>
        <v/>
      </c>
      <c r="DR169" s="80" t="str">
        <f>IF(OR($A169="",NOT(ISNUMBER($G169))),"",IF(AND($F169&lt;=DR$6,$G169&gt;=DR$5),IF(DR$5&gt;$N169,5,$K169)*10+IF(AND($F169&gt;=DR$5,$F169&lt;=DR$6),IF(AND($G169&gt;=DR$5,$G169&lt;=DR$6),5,IF($L169=1,2,1)),IF(AND($G169&gt;=DR$5,$G169&lt;=DR$6),IF($M169&gt;0,4,3),0)),IF(AND($D169&lt;=DR$6,$E169&gt;=DR$5),60,0)))</f>
        <v/>
      </c>
      <c r="DS169" s="80" t="str">
        <f>IF(OR($A169="",NOT(ISNUMBER($G169))),"",IF(AND($F169&lt;=DS$6,$G169&gt;=DS$5),IF(DS$5&gt;$N169,5,$K169)*10+IF(AND($F169&gt;=DS$5,$F169&lt;=DS$6),IF(AND($G169&gt;=DS$5,$G169&lt;=DS$6),5,IF($L169=1,2,1)),IF(AND($G169&gt;=DS$5,$G169&lt;=DS$6),IF($M169&gt;0,4,3),0)),IF(AND($D169&lt;=DS$6,$E169&gt;=DS$5),60,0)))</f>
        <v/>
      </c>
      <c r="DT169" s="80" t="str">
        <f>IF(OR($A169="",NOT(ISNUMBER($G169))),"",IF(AND($F169&lt;=DT$6,$G169&gt;=DT$5),IF(DT$5&gt;$N169,5,$K169)*10+IF(AND($F169&gt;=DT$5,$F169&lt;=DT$6),IF(AND($G169&gt;=DT$5,$G169&lt;=DT$6),5,IF($L169=1,2,1)),IF(AND($G169&gt;=DT$5,$G169&lt;=DT$6),IF($M169&gt;0,4,3),0)),IF(AND($D169&lt;=DT$6,$E169&gt;=DT$5),60,0)))</f>
        <v/>
      </c>
      <c r="DU169" s="80" t="str">
        <f>IF(OR($A169="",NOT(ISNUMBER($G169))),"",IF(AND($F169&lt;=DU$6,$G169&gt;=DU$5),IF(DU$5&gt;$N169,5,$K169)*10+IF(AND($F169&gt;=DU$5,$F169&lt;=DU$6),IF(AND($G169&gt;=DU$5,$G169&lt;=DU$6),5,IF($L169=1,2,1)),IF(AND($G169&gt;=DU$5,$G169&lt;=DU$6),IF($M169&gt;0,4,3),0)),IF(AND($D169&lt;=DU$6,$E169&gt;=DU$5),60,0)))</f>
        <v/>
      </c>
      <c r="DV169" s="80" t="str">
        <f>IF(OR($A169="",NOT(ISNUMBER($G169))),"",IF(AND($F169&lt;=DV$6,$G169&gt;=DV$5),IF(DV$5&gt;$N169,5,$K169)*10+IF(AND($F169&gt;=DV$5,$F169&lt;=DV$6),IF(AND($G169&gt;=DV$5,$G169&lt;=DV$6),5,IF($L169=1,2,1)),IF(AND($G169&gt;=DV$5,$G169&lt;=DV$6),IF($M169&gt;0,4,3),0)),IF(AND($D169&lt;=DV$6,$E169&gt;=DV$5),60,0)))</f>
        <v/>
      </c>
      <c r="DW169" s="80" t="str">
        <f>IF(OR($A169="",NOT(ISNUMBER($G169))),"",IF(AND($F169&lt;=DW$6,$G169&gt;=DW$5),IF(DW$5&gt;$N169,5,$K169)*10+IF(AND($F169&gt;=DW$5,$F169&lt;=DW$6),IF(AND($G169&gt;=DW$5,$G169&lt;=DW$6),5,IF($L169=1,2,1)),IF(AND($G169&gt;=DW$5,$G169&lt;=DW$6),IF($M169&gt;0,4,3),0)),IF(AND($D169&lt;=DW$6,$E169&gt;=DW$5),60,0)))</f>
        <v/>
      </c>
      <c r="DX169" s="80" t="str">
        <f>IF(OR($A169="",NOT(ISNUMBER($G169))),"",IF(AND($F169&lt;=DX$6,$G169&gt;=DX$5),IF(DX$5&gt;$N169,5,$K169)*10+IF(AND($F169&gt;=DX$5,$F169&lt;=DX$6),IF(AND($G169&gt;=DX$5,$G169&lt;=DX$6),5,IF($L169=1,2,1)),IF(AND($G169&gt;=DX$5,$G169&lt;=DX$6),IF($M169&gt;0,4,3),0)),IF(AND($D169&lt;=DX$6,$E169&gt;=DX$5),60,0)))</f>
        <v/>
      </c>
      <c r="DY169" s="80" t="str">
        <f>IF(OR($A169="",NOT(ISNUMBER($G169))),"",IF(AND($F169&lt;=DY$6,$G169&gt;=DY$5),IF(DY$5&gt;$N169,5,$K169)*10+IF(AND($F169&gt;=DY$5,$F169&lt;=DY$6),IF(AND($G169&gt;=DY$5,$G169&lt;=DY$6),5,IF($L169=1,2,1)),IF(AND($G169&gt;=DY$5,$G169&lt;=DY$6),IF($M169&gt;0,4,3),0)),IF(AND($D169&lt;=DY$6,$E169&gt;=DY$5),60,0)))</f>
        <v/>
      </c>
      <c r="DZ169" s="80" t="str">
        <f>IF(OR($A169="",NOT(ISNUMBER($G169))),"",IF(AND($F169&lt;=DZ$6,$G169&gt;=DZ$5),IF(DZ$5&gt;$N169,5,$K169)*10+IF(AND($F169&gt;=DZ$5,$F169&lt;=DZ$6),IF(AND($G169&gt;=DZ$5,$G169&lt;=DZ$6),5,IF($L169=1,2,1)),IF(AND($G169&gt;=DZ$5,$G169&lt;=DZ$6),IF($M169&gt;0,4,3),0)),IF(AND($D169&lt;=DZ$6,$E169&gt;=DZ$5),60,0)))</f>
        <v/>
      </c>
      <c r="EA169" s="80" t="str">
        <f>IF(OR($A169="",NOT(ISNUMBER($G169))),"",IF(AND($F169&lt;=EA$6,$G169&gt;=EA$5),IF(EA$5&gt;$N169,5,$K169)*10+IF(AND($F169&gt;=EA$5,$F169&lt;=EA$6),IF(AND($G169&gt;=EA$5,$G169&lt;=EA$6),5,IF($L169=1,2,1)),IF(AND($G169&gt;=EA$5,$G169&lt;=EA$6),IF($M169&gt;0,4,3),0)),IF(AND($D169&lt;=EA$6,$E169&gt;=EA$5),60,0)))</f>
        <v/>
      </c>
      <c r="EB169" s="80" t="str">
        <f>IF(OR($A169="",NOT(ISNUMBER($G169))),"",IF(AND($F169&lt;=EB$6,$G169&gt;=EB$5),IF(EB$5&gt;$N169,5,$K169)*10+IF(AND($F169&gt;=EB$5,$F169&lt;=EB$6),IF(AND($G169&gt;=EB$5,$G169&lt;=EB$6),5,IF($L169=1,2,1)),IF(AND($G169&gt;=EB$5,$G169&lt;=EB$6),IF($M169&gt;0,4,3),0)),IF(AND($D169&lt;=EB$6,$E169&gt;=EB$5),60,0)))</f>
        <v/>
      </c>
      <c r="EC169" s="80" t="str">
        <f>IF(OR($A169="",NOT(ISNUMBER($G169))),"",IF(AND($F169&lt;=EC$6,$G169&gt;=EC$5),IF(EC$5&gt;$N169,5,$K169)*10+IF(AND($F169&gt;=EC$5,$F169&lt;=EC$6),IF(AND($G169&gt;=EC$5,$G169&lt;=EC$6),5,IF($L169=1,2,1)),IF(AND($G169&gt;=EC$5,$G169&lt;=EC$6),IF($M169&gt;0,4,3),0)),IF(AND($D169&lt;=EC$6,$E169&gt;=EC$5),60,0)))</f>
        <v/>
      </c>
      <c r="ED169" s="80" t="str">
        <f>IF(OR($A169="",NOT(ISNUMBER($G169))),"",IF(AND($F169&lt;=ED$6,$G169&gt;=ED$5),IF(ED$5&gt;$N169,5,$K169)*10+IF(AND($F169&gt;=ED$5,$F169&lt;=ED$6),IF(AND($G169&gt;=ED$5,$G169&lt;=ED$6),5,IF($L169=1,2,1)),IF(AND($G169&gt;=ED$5,$G169&lt;=ED$6),IF($M169&gt;0,4,3),0)),IF(AND($D169&lt;=ED$6,$E169&gt;=ED$5),60,0)))</f>
        <v/>
      </c>
    </row>
    <row r="170" ht="18" customHeight="1">
      <c r="A170" s="52" t="str">
        <f>IF(Tasks!$B170="","",Tasks!$A170)</f>
        <v/>
      </c>
      <c r="B170" s="78" t="str">
        <f>IF(Tasks!$B170="","",Tasks!$B170)</f>
        <v/>
      </c>
      <c r="C170" s="25" t="str">
        <f>IF($B170="","",IF(AND(Tasks!$D170="",Tasks!$G170=""),"-",IF(Tasks!$D170="","",Tasks!$D170&amp;IF(OR(Tasks!$E170="",Tasks!$E170="FS"),IF(N(Tasks!$F170)=0,"","FS"),Tasks!$E170)&amp;IF(N(Tasks!$F170)=0,"",IF(Tasks!$F170&gt;0,"+","")&amp;Tasks!$F170))&amp;IF(AND(Tasks!$D170&lt;&gt;"",Tasks!$G170&lt;&gt;""),", ","")&amp;IF(Tasks!$G170="","",Tasks!$G170&amp;IF(OR(Tasks!$H170="",Tasks!$H170="FS"),IF(N(Tasks!$I170)=0,"","FS"),Tasks!$H170)&amp;IF(N(Tasks!$I170)=0,"",IF(Tasks!$I170&gt;0,"+","")&amp;Tasks!$I170))))</f>
        <v/>
      </c>
      <c r="D170" s="51" t="str">
        <f>IF(OR($B170="",Tasks!$Q170=""),"",Tasks!$Q170)</f>
        <v/>
      </c>
      <c r="E170" s="51" t="str">
        <f>IF(OR($B170="",Tasks!$R170=""),"",Tasks!$R170)</f>
        <v/>
      </c>
      <c r="F170" s="51" t="str">
        <f>IF(OR($B170="",Tasks!$S170=""),"",Tasks!$S170)</f>
        <v/>
      </c>
      <c r="G170" s="51" t="str">
        <f>IF(OR($B170="",Tasks!$T170=""),"",Tasks!$T170)</f>
        <v/>
      </c>
      <c r="H170" s="52" t="str">
        <f>IF($B170="","",Tasks!$AE170)</f>
        <v/>
      </c>
      <c r="I170" s="79" t="str">
        <f>IF($B170="","",Tasks!$AF170)</f>
        <v/>
      </c>
      <c r="J170" s="53" t="str">
        <f>IF(OR($B170="",Tasks!$V170=""),"",Tasks!$V170)</f>
        <v/>
      </c>
      <c r="K170" s="52" t="str">
        <f>IF($B170="","",Tasks!$AA170)</f>
        <v/>
      </c>
      <c r="L170" s="52" t="str">
        <f>IF($B170="","",Tasks!$AB170)</f>
        <v/>
      </c>
      <c r="M170" s="52" t="str">
        <f>IF($B170="","",Tasks!$Z170)</f>
        <v/>
      </c>
      <c r="N170" s="52" t="str">
        <f>IF(OR($B170="",Tasks!$AG170=""),"",Tasks!$AG170)</f>
        <v/>
      </c>
      <c r="O170" s="80" t="str">
        <f>IF(OR($A170="",NOT(ISNUMBER($G170))),"",IF(AND($F170&lt;=O$6,$G170&gt;=O$5),IF(O$5&gt;$N170,5,$K170)*10+IF(AND($F170&gt;=O$5,$F170&lt;=O$6),IF(AND($G170&gt;=O$5,$G170&lt;=O$6),5,IF($L170=1,2,1)),IF(AND($G170&gt;=O$5,$G170&lt;=O$6),IF($M170&gt;0,4,3),0)),IF(AND($D170&lt;=O$6,$E170&gt;=O$5),60,0)))</f>
        <v/>
      </c>
      <c r="P170" s="80" t="str">
        <f>IF(OR($A170="",NOT(ISNUMBER($G170))),"",IF(AND($F170&lt;=P$6,$G170&gt;=P$5),IF(P$5&gt;$N170,5,$K170)*10+IF(AND($F170&gt;=P$5,$F170&lt;=P$6),IF(AND($G170&gt;=P$5,$G170&lt;=P$6),5,IF($L170=1,2,1)),IF(AND($G170&gt;=P$5,$G170&lt;=P$6),IF($M170&gt;0,4,3),0)),IF(AND($D170&lt;=P$6,$E170&gt;=P$5),60,0)))</f>
        <v/>
      </c>
      <c r="Q170" s="80" t="str">
        <f>IF(OR($A170="",NOT(ISNUMBER($G170))),"",IF(AND($F170&lt;=Q$6,$G170&gt;=Q$5),IF(Q$5&gt;$N170,5,$K170)*10+IF(AND($F170&gt;=Q$5,$F170&lt;=Q$6),IF(AND($G170&gt;=Q$5,$G170&lt;=Q$6),5,IF($L170=1,2,1)),IF(AND($G170&gt;=Q$5,$G170&lt;=Q$6),IF($M170&gt;0,4,3),0)),IF(AND($D170&lt;=Q$6,$E170&gt;=Q$5),60,0)))</f>
        <v/>
      </c>
      <c r="R170" s="80" t="str">
        <f>IF(OR($A170="",NOT(ISNUMBER($G170))),"",IF(AND($F170&lt;=R$6,$G170&gt;=R$5),IF(R$5&gt;$N170,5,$K170)*10+IF(AND($F170&gt;=R$5,$F170&lt;=R$6),IF(AND($G170&gt;=R$5,$G170&lt;=R$6),5,IF($L170=1,2,1)),IF(AND($G170&gt;=R$5,$G170&lt;=R$6),IF($M170&gt;0,4,3),0)),IF(AND($D170&lt;=R$6,$E170&gt;=R$5),60,0)))</f>
        <v/>
      </c>
      <c r="S170" s="80" t="str">
        <f>IF(OR($A170="",NOT(ISNUMBER($G170))),"",IF(AND($F170&lt;=S$6,$G170&gt;=S$5),IF(S$5&gt;$N170,5,$K170)*10+IF(AND($F170&gt;=S$5,$F170&lt;=S$6),IF(AND($G170&gt;=S$5,$G170&lt;=S$6),5,IF($L170=1,2,1)),IF(AND($G170&gt;=S$5,$G170&lt;=S$6),IF($M170&gt;0,4,3),0)),IF(AND($D170&lt;=S$6,$E170&gt;=S$5),60,0)))</f>
        <v/>
      </c>
      <c r="T170" s="80" t="str">
        <f>IF(OR($A170="",NOT(ISNUMBER($G170))),"",IF(AND($F170&lt;=T$6,$G170&gt;=T$5),IF(T$5&gt;$N170,5,$K170)*10+IF(AND($F170&gt;=T$5,$F170&lt;=T$6),IF(AND($G170&gt;=T$5,$G170&lt;=T$6),5,IF($L170=1,2,1)),IF(AND($G170&gt;=T$5,$G170&lt;=T$6),IF($M170&gt;0,4,3),0)),IF(AND($D170&lt;=T$6,$E170&gt;=T$5),60,0)))</f>
        <v/>
      </c>
      <c r="U170" s="80" t="str">
        <f>IF(OR($A170="",NOT(ISNUMBER($G170))),"",IF(AND($F170&lt;=U$6,$G170&gt;=U$5),IF(U$5&gt;$N170,5,$K170)*10+IF(AND($F170&gt;=U$5,$F170&lt;=U$6),IF(AND($G170&gt;=U$5,$G170&lt;=U$6),5,IF($L170=1,2,1)),IF(AND($G170&gt;=U$5,$G170&lt;=U$6),IF($M170&gt;0,4,3),0)),IF(AND($D170&lt;=U$6,$E170&gt;=U$5),60,0)))</f>
        <v/>
      </c>
      <c r="V170" s="80" t="str">
        <f>IF(OR($A170="",NOT(ISNUMBER($G170))),"",IF(AND($F170&lt;=V$6,$G170&gt;=V$5),IF(V$5&gt;$N170,5,$K170)*10+IF(AND($F170&gt;=V$5,$F170&lt;=V$6),IF(AND($G170&gt;=V$5,$G170&lt;=V$6),5,IF($L170=1,2,1)),IF(AND($G170&gt;=V$5,$G170&lt;=V$6),IF($M170&gt;0,4,3),0)),IF(AND($D170&lt;=V$6,$E170&gt;=V$5),60,0)))</f>
        <v/>
      </c>
      <c r="W170" s="80" t="str">
        <f>IF(OR($A170="",NOT(ISNUMBER($G170))),"",IF(AND($F170&lt;=W$6,$G170&gt;=W$5),IF(W$5&gt;$N170,5,$K170)*10+IF(AND($F170&gt;=W$5,$F170&lt;=W$6),IF(AND($G170&gt;=W$5,$G170&lt;=W$6),5,IF($L170=1,2,1)),IF(AND($G170&gt;=W$5,$G170&lt;=W$6),IF($M170&gt;0,4,3),0)),IF(AND($D170&lt;=W$6,$E170&gt;=W$5),60,0)))</f>
        <v/>
      </c>
      <c r="X170" s="80" t="str">
        <f>IF(OR($A170="",NOT(ISNUMBER($G170))),"",IF(AND($F170&lt;=X$6,$G170&gt;=X$5),IF(X$5&gt;$N170,5,$K170)*10+IF(AND($F170&gt;=X$5,$F170&lt;=X$6),IF(AND($G170&gt;=X$5,$G170&lt;=X$6),5,IF($L170=1,2,1)),IF(AND($G170&gt;=X$5,$G170&lt;=X$6),IF($M170&gt;0,4,3),0)),IF(AND($D170&lt;=X$6,$E170&gt;=X$5),60,0)))</f>
        <v/>
      </c>
      <c r="Y170" s="80" t="str">
        <f>IF(OR($A170="",NOT(ISNUMBER($G170))),"",IF(AND($F170&lt;=Y$6,$G170&gt;=Y$5),IF(Y$5&gt;$N170,5,$K170)*10+IF(AND($F170&gt;=Y$5,$F170&lt;=Y$6),IF(AND($G170&gt;=Y$5,$G170&lt;=Y$6),5,IF($L170=1,2,1)),IF(AND($G170&gt;=Y$5,$G170&lt;=Y$6),IF($M170&gt;0,4,3),0)),IF(AND($D170&lt;=Y$6,$E170&gt;=Y$5),60,0)))</f>
        <v/>
      </c>
      <c r="Z170" s="80" t="str">
        <f>IF(OR($A170="",NOT(ISNUMBER($G170))),"",IF(AND($F170&lt;=Z$6,$G170&gt;=Z$5),IF(Z$5&gt;$N170,5,$K170)*10+IF(AND($F170&gt;=Z$5,$F170&lt;=Z$6),IF(AND($G170&gt;=Z$5,$G170&lt;=Z$6),5,IF($L170=1,2,1)),IF(AND($G170&gt;=Z$5,$G170&lt;=Z$6),IF($M170&gt;0,4,3),0)),IF(AND($D170&lt;=Z$6,$E170&gt;=Z$5),60,0)))</f>
        <v/>
      </c>
      <c r="AA170" s="80" t="str">
        <f>IF(OR($A170="",NOT(ISNUMBER($G170))),"",IF(AND($F170&lt;=AA$6,$G170&gt;=AA$5),IF(AA$5&gt;$N170,5,$K170)*10+IF(AND($F170&gt;=AA$5,$F170&lt;=AA$6),IF(AND($G170&gt;=AA$5,$G170&lt;=AA$6),5,IF($L170=1,2,1)),IF(AND($G170&gt;=AA$5,$G170&lt;=AA$6),IF($M170&gt;0,4,3),0)),IF(AND($D170&lt;=AA$6,$E170&gt;=AA$5),60,0)))</f>
        <v/>
      </c>
      <c r="AB170" s="80" t="str">
        <f>IF(OR($A170="",NOT(ISNUMBER($G170))),"",IF(AND($F170&lt;=AB$6,$G170&gt;=AB$5),IF(AB$5&gt;$N170,5,$K170)*10+IF(AND($F170&gt;=AB$5,$F170&lt;=AB$6),IF(AND($G170&gt;=AB$5,$G170&lt;=AB$6),5,IF($L170=1,2,1)),IF(AND($G170&gt;=AB$5,$G170&lt;=AB$6),IF($M170&gt;0,4,3),0)),IF(AND($D170&lt;=AB$6,$E170&gt;=AB$5),60,0)))</f>
        <v/>
      </c>
      <c r="AC170" s="80" t="str">
        <f>IF(OR($A170="",NOT(ISNUMBER($G170))),"",IF(AND($F170&lt;=AC$6,$G170&gt;=AC$5),IF(AC$5&gt;$N170,5,$K170)*10+IF(AND($F170&gt;=AC$5,$F170&lt;=AC$6),IF(AND($G170&gt;=AC$5,$G170&lt;=AC$6),5,IF($L170=1,2,1)),IF(AND($G170&gt;=AC$5,$G170&lt;=AC$6),IF($M170&gt;0,4,3),0)),IF(AND($D170&lt;=AC$6,$E170&gt;=AC$5),60,0)))</f>
        <v/>
      </c>
      <c r="AD170" s="80" t="str">
        <f>IF(OR($A170="",NOT(ISNUMBER($G170))),"",IF(AND($F170&lt;=AD$6,$G170&gt;=AD$5),IF(AD$5&gt;$N170,5,$K170)*10+IF(AND($F170&gt;=AD$5,$F170&lt;=AD$6),IF(AND($G170&gt;=AD$5,$G170&lt;=AD$6),5,IF($L170=1,2,1)),IF(AND($G170&gt;=AD$5,$G170&lt;=AD$6),IF($M170&gt;0,4,3),0)),IF(AND($D170&lt;=AD$6,$E170&gt;=AD$5),60,0)))</f>
        <v/>
      </c>
      <c r="AE170" s="80" t="str">
        <f>IF(OR($A170="",NOT(ISNUMBER($G170))),"",IF(AND($F170&lt;=AE$6,$G170&gt;=AE$5),IF(AE$5&gt;$N170,5,$K170)*10+IF(AND($F170&gt;=AE$5,$F170&lt;=AE$6),IF(AND($G170&gt;=AE$5,$G170&lt;=AE$6),5,IF($L170=1,2,1)),IF(AND($G170&gt;=AE$5,$G170&lt;=AE$6),IF($M170&gt;0,4,3),0)),IF(AND($D170&lt;=AE$6,$E170&gt;=AE$5),60,0)))</f>
        <v/>
      </c>
      <c r="AF170" s="80" t="str">
        <f>IF(OR($A170="",NOT(ISNUMBER($G170))),"",IF(AND($F170&lt;=AF$6,$G170&gt;=AF$5),IF(AF$5&gt;$N170,5,$K170)*10+IF(AND($F170&gt;=AF$5,$F170&lt;=AF$6),IF(AND($G170&gt;=AF$5,$G170&lt;=AF$6),5,IF($L170=1,2,1)),IF(AND($G170&gt;=AF$5,$G170&lt;=AF$6),IF($M170&gt;0,4,3),0)),IF(AND($D170&lt;=AF$6,$E170&gt;=AF$5),60,0)))</f>
        <v/>
      </c>
      <c r="AG170" s="80" t="str">
        <f>IF(OR($A170="",NOT(ISNUMBER($G170))),"",IF(AND($F170&lt;=AG$6,$G170&gt;=AG$5),IF(AG$5&gt;$N170,5,$K170)*10+IF(AND($F170&gt;=AG$5,$F170&lt;=AG$6),IF(AND($G170&gt;=AG$5,$G170&lt;=AG$6),5,IF($L170=1,2,1)),IF(AND($G170&gt;=AG$5,$G170&lt;=AG$6),IF($M170&gt;0,4,3),0)),IF(AND($D170&lt;=AG$6,$E170&gt;=AG$5),60,0)))</f>
        <v/>
      </c>
      <c r="AH170" s="80" t="str">
        <f>IF(OR($A170="",NOT(ISNUMBER($G170))),"",IF(AND($F170&lt;=AH$6,$G170&gt;=AH$5),IF(AH$5&gt;$N170,5,$K170)*10+IF(AND($F170&gt;=AH$5,$F170&lt;=AH$6),IF(AND($G170&gt;=AH$5,$G170&lt;=AH$6),5,IF($L170=1,2,1)),IF(AND($G170&gt;=AH$5,$G170&lt;=AH$6),IF($M170&gt;0,4,3),0)),IF(AND($D170&lt;=AH$6,$E170&gt;=AH$5),60,0)))</f>
        <v/>
      </c>
      <c r="AI170" s="80" t="str">
        <f>IF(OR($A170="",NOT(ISNUMBER($G170))),"",IF(AND($F170&lt;=AI$6,$G170&gt;=AI$5),IF(AI$5&gt;$N170,5,$K170)*10+IF(AND($F170&gt;=AI$5,$F170&lt;=AI$6),IF(AND($G170&gt;=AI$5,$G170&lt;=AI$6),5,IF($L170=1,2,1)),IF(AND($G170&gt;=AI$5,$G170&lt;=AI$6),IF($M170&gt;0,4,3),0)),IF(AND($D170&lt;=AI$6,$E170&gt;=AI$5),60,0)))</f>
        <v/>
      </c>
      <c r="AJ170" s="80" t="str">
        <f>IF(OR($A170="",NOT(ISNUMBER($G170))),"",IF(AND($F170&lt;=AJ$6,$G170&gt;=AJ$5),IF(AJ$5&gt;$N170,5,$K170)*10+IF(AND($F170&gt;=AJ$5,$F170&lt;=AJ$6),IF(AND($G170&gt;=AJ$5,$G170&lt;=AJ$6),5,IF($L170=1,2,1)),IF(AND($G170&gt;=AJ$5,$G170&lt;=AJ$6),IF($M170&gt;0,4,3),0)),IF(AND($D170&lt;=AJ$6,$E170&gt;=AJ$5),60,0)))</f>
        <v/>
      </c>
      <c r="AK170" s="80" t="str">
        <f>IF(OR($A170="",NOT(ISNUMBER($G170))),"",IF(AND($F170&lt;=AK$6,$G170&gt;=AK$5),IF(AK$5&gt;$N170,5,$K170)*10+IF(AND($F170&gt;=AK$5,$F170&lt;=AK$6),IF(AND($G170&gt;=AK$5,$G170&lt;=AK$6),5,IF($L170=1,2,1)),IF(AND($G170&gt;=AK$5,$G170&lt;=AK$6),IF($M170&gt;0,4,3),0)),IF(AND($D170&lt;=AK$6,$E170&gt;=AK$5),60,0)))</f>
        <v/>
      </c>
      <c r="AL170" s="80" t="str">
        <f>IF(OR($A170="",NOT(ISNUMBER($G170))),"",IF(AND($F170&lt;=AL$6,$G170&gt;=AL$5),IF(AL$5&gt;$N170,5,$K170)*10+IF(AND($F170&gt;=AL$5,$F170&lt;=AL$6),IF(AND($G170&gt;=AL$5,$G170&lt;=AL$6),5,IF($L170=1,2,1)),IF(AND($G170&gt;=AL$5,$G170&lt;=AL$6),IF($M170&gt;0,4,3),0)),IF(AND($D170&lt;=AL$6,$E170&gt;=AL$5),60,0)))</f>
        <v/>
      </c>
      <c r="AM170" s="80" t="str">
        <f>IF(OR($A170="",NOT(ISNUMBER($G170))),"",IF(AND($F170&lt;=AM$6,$G170&gt;=AM$5),IF(AM$5&gt;$N170,5,$K170)*10+IF(AND($F170&gt;=AM$5,$F170&lt;=AM$6),IF(AND($G170&gt;=AM$5,$G170&lt;=AM$6),5,IF($L170=1,2,1)),IF(AND($G170&gt;=AM$5,$G170&lt;=AM$6),IF($M170&gt;0,4,3),0)),IF(AND($D170&lt;=AM$6,$E170&gt;=AM$5),60,0)))</f>
        <v/>
      </c>
      <c r="AN170" s="80" t="str">
        <f>IF(OR($A170="",NOT(ISNUMBER($G170))),"",IF(AND($F170&lt;=AN$6,$G170&gt;=AN$5),IF(AN$5&gt;$N170,5,$K170)*10+IF(AND($F170&gt;=AN$5,$F170&lt;=AN$6),IF(AND($G170&gt;=AN$5,$G170&lt;=AN$6),5,IF($L170=1,2,1)),IF(AND($G170&gt;=AN$5,$G170&lt;=AN$6),IF($M170&gt;0,4,3),0)),IF(AND($D170&lt;=AN$6,$E170&gt;=AN$5),60,0)))</f>
        <v/>
      </c>
      <c r="AO170" s="80" t="str">
        <f>IF(OR($A170="",NOT(ISNUMBER($G170))),"",IF(AND($F170&lt;=AO$6,$G170&gt;=AO$5),IF(AO$5&gt;$N170,5,$K170)*10+IF(AND($F170&gt;=AO$5,$F170&lt;=AO$6),IF(AND($G170&gt;=AO$5,$G170&lt;=AO$6),5,IF($L170=1,2,1)),IF(AND($G170&gt;=AO$5,$G170&lt;=AO$6),IF($M170&gt;0,4,3),0)),IF(AND($D170&lt;=AO$6,$E170&gt;=AO$5),60,0)))</f>
        <v/>
      </c>
      <c r="AP170" s="80" t="str">
        <f>IF(OR($A170="",NOT(ISNUMBER($G170))),"",IF(AND($F170&lt;=AP$6,$G170&gt;=AP$5),IF(AP$5&gt;$N170,5,$K170)*10+IF(AND($F170&gt;=AP$5,$F170&lt;=AP$6),IF(AND($G170&gt;=AP$5,$G170&lt;=AP$6),5,IF($L170=1,2,1)),IF(AND($G170&gt;=AP$5,$G170&lt;=AP$6),IF($M170&gt;0,4,3),0)),IF(AND($D170&lt;=AP$6,$E170&gt;=AP$5),60,0)))</f>
        <v/>
      </c>
      <c r="AQ170" s="80" t="str">
        <f>IF(OR($A170="",NOT(ISNUMBER($G170))),"",IF(AND($F170&lt;=AQ$6,$G170&gt;=AQ$5),IF(AQ$5&gt;$N170,5,$K170)*10+IF(AND($F170&gt;=AQ$5,$F170&lt;=AQ$6),IF(AND($G170&gt;=AQ$5,$G170&lt;=AQ$6),5,IF($L170=1,2,1)),IF(AND($G170&gt;=AQ$5,$G170&lt;=AQ$6),IF($M170&gt;0,4,3),0)),IF(AND($D170&lt;=AQ$6,$E170&gt;=AQ$5),60,0)))</f>
        <v/>
      </c>
      <c r="AR170" s="80" t="str">
        <f>IF(OR($A170="",NOT(ISNUMBER($G170))),"",IF(AND($F170&lt;=AR$6,$G170&gt;=AR$5),IF(AR$5&gt;$N170,5,$K170)*10+IF(AND($F170&gt;=AR$5,$F170&lt;=AR$6),IF(AND($G170&gt;=AR$5,$G170&lt;=AR$6),5,IF($L170=1,2,1)),IF(AND($G170&gt;=AR$5,$G170&lt;=AR$6),IF($M170&gt;0,4,3),0)),IF(AND($D170&lt;=AR$6,$E170&gt;=AR$5),60,0)))</f>
        <v/>
      </c>
      <c r="AS170" s="80" t="str">
        <f>IF(OR($A170="",NOT(ISNUMBER($G170))),"",IF(AND($F170&lt;=AS$6,$G170&gt;=AS$5),IF(AS$5&gt;$N170,5,$K170)*10+IF(AND($F170&gt;=AS$5,$F170&lt;=AS$6),IF(AND($G170&gt;=AS$5,$G170&lt;=AS$6),5,IF($L170=1,2,1)),IF(AND($G170&gt;=AS$5,$G170&lt;=AS$6),IF($M170&gt;0,4,3),0)),IF(AND($D170&lt;=AS$6,$E170&gt;=AS$5),60,0)))</f>
        <v/>
      </c>
      <c r="AT170" s="80" t="str">
        <f>IF(OR($A170="",NOT(ISNUMBER($G170))),"",IF(AND($F170&lt;=AT$6,$G170&gt;=AT$5),IF(AT$5&gt;$N170,5,$K170)*10+IF(AND($F170&gt;=AT$5,$F170&lt;=AT$6),IF(AND($G170&gt;=AT$5,$G170&lt;=AT$6),5,IF($L170=1,2,1)),IF(AND($G170&gt;=AT$5,$G170&lt;=AT$6),IF($M170&gt;0,4,3),0)),IF(AND($D170&lt;=AT$6,$E170&gt;=AT$5),60,0)))</f>
        <v/>
      </c>
      <c r="AU170" s="80" t="str">
        <f>IF(OR($A170="",NOT(ISNUMBER($G170))),"",IF(AND($F170&lt;=AU$6,$G170&gt;=AU$5),IF(AU$5&gt;$N170,5,$K170)*10+IF(AND($F170&gt;=AU$5,$F170&lt;=AU$6),IF(AND($G170&gt;=AU$5,$G170&lt;=AU$6),5,IF($L170=1,2,1)),IF(AND($G170&gt;=AU$5,$G170&lt;=AU$6),IF($M170&gt;0,4,3),0)),IF(AND($D170&lt;=AU$6,$E170&gt;=AU$5),60,0)))</f>
        <v/>
      </c>
      <c r="AV170" s="80" t="str">
        <f>IF(OR($A170="",NOT(ISNUMBER($G170))),"",IF(AND($F170&lt;=AV$6,$G170&gt;=AV$5),IF(AV$5&gt;$N170,5,$K170)*10+IF(AND($F170&gt;=AV$5,$F170&lt;=AV$6),IF(AND($G170&gt;=AV$5,$G170&lt;=AV$6),5,IF($L170=1,2,1)),IF(AND($G170&gt;=AV$5,$G170&lt;=AV$6),IF($M170&gt;0,4,3),0)),IF(AND($D170&lt;=AV$6,$E170&gt;=AV$5),60,0)))</f>
        <v/>
      </c>
      <c r="AW170" s="80" t="str">
        <f>IF(OR($A170="",NOT(ISNUMBER($G170))),"",IF(AND($F170&lt;=AW$6,$G170&gt;=AW$5),IF(AW$5&gt;$N170,5,$K170)*10+IF(AND($F170&gt;=AW$5,$F170&lt;=AW$6),IF(AND($G170&gt;=AW$5,$G170&lt;=AW$6),5,IF($L170=1,2,1)),IF(AND($G170&gt;=AW$5,$G170&lt;=AW$6),IF($M170&gt;0,4,3),0)),IF(AND($D170&lt;=AW$6,$E170&gt;=AW$5),60,0)))</f>
        <v/>
      </c>
      <c r="AX170" s="80" t="str">
        <f>IF(OR($A170="",NOT(ISNUMBER($G170))),"",IF(AND($F170&lt;=AX$6,$G170&gt;=AX$5),IF(AX$5&gt;$N170,5,$K170)*10+IF(AND($F170&gt;=AX$5,$F170&lt;=AX$6),IF(AND($G170&gt;=AX$5,$G170&lt;=AX$6),5,IF($L170=1,2,1)),IF(AND($G170&gt;=AX$5,$G170&lt;=AX$6),IF($M170&gt;0,4,3),0)),IF(AND($D170&lt;=AX$6,$E170&gt;=AX$5),60,0)))</f>
        <v/>
      </c>
      <c r="AY170" s="80" t="str">
        <f>IF(OR($A170="",NOT(ISNUMBER($G170))),"",IF(AND($F170&lt;=AY$6,$G170&gt;=AY$5),IF(AY$5&gt;$N170,5,$K170)*10+IF(AND($F170&gt;=AY$5,$F170&lt;=AY$6),IF(AND($G170&gt;=AY$5,$G170&lt;=AY$6),5,IF($L170=1,2,1)),IF(AND($G170&gt;=AY$5,$G170&lt;=AY$6),IF($M170&gt;0,4,3),0)),IF(AND($D170&lt;=AY$6,$E170&gt;=AY$5),60,0)))</f>
        <v/>
      </c>
      <c r="AZ170" s="80" t="str">
        <f>IF(OR($A170="",NOT(ISNUMBER($G170))),"",IF(AND($F170&lt;=AZ$6,$G170&gt;=AZ$5),IF(AZ$5&gt;$N170,5,$K170)*10+IF(AND($F170&gt;=AZ$5,$F170&lt;=AZ$6),IF(AND($G170&gt;=AZ$5,$G170&lt;=AZ$6),5,IF($L170=1,2,1)),IF(AND($G170&gt;=AZ$5,$G170&lt;=AZ$6),IF($M170&gt;0,4,3),0)),IF(AND($D170&lt;=AZ$6,$E170&gt;=AZ$5),60,0)))</f>
        <v/>
      </c>
      <c r="BA170" s="80" t="str">
        <f>IF(OR($A170="",NOT(ISNUMBER($G170))),"",IF(AND($F170&lt;=BA$6,$G170&gt;=BA$5),IF(BA$5&gt;$N170,5,$K170)*10+IF(AND($F170&gt;=BA$5,$F170&lt;=BA$6),IF(AND($G170&gt;=BA$5,$G170&lt;=BA$6),5,IF($L170=1,2,1)),IF(AND($G170&gt;=BA$5,$G170&lt;=BA$6),IF($M170&gt;0,4,3),0)),IF(AND($D170&lt;=BA$6,$E170&gt;=BA$5),60,0)))</f>
        <v/>
      </c>
      <c r="BB170" s="80" t="str">
        <f>IF(OR($A170="",NOT(ISNUMBER($G170))),"",IF(AND($F170&lt;=BB$6,$G170&gt;=BB$5),IF(BB$5&gt;$N170,5,$K170)*10+IF(AND($F170&gt;=BB$5,$F170&lt;=BB$6),IF(AND($G170&gt;=BB$5,$G170&lt;=BB$6),5,IF($L170=1,2,1)),IF(AND($G170&gt;=BB$5,$G170&lt;=BB$6),IF($M170&gt;0,4,3),0)),IF(AND($D170&lt;=BB$6,$E170&gt;=BB$5),60,0)))</f>
        <v/>
      </c>
      <c r="BC170" s="80" t="str">
        <f>IF(OR($A170="",NOT(ISNUMBER($G170))),"",IF(AND($F170&lt;=BC$6,$G170&gt;=BC$5),IF(BC$5&gt;$N170,5,$K170)*10+IF(AND($F170&gt;=BC$5,$F170&lt;=BC$6),IF(AND($G170&gt;=BC$5,$G170&lt;=BC$6),5,IF($L170=1,2,1)),IF(AND($G170&gt;=BC$5,$G170&lt;=BC$6),IF($M170&gt;0,4,3),0)),IF(AND($D170&lt;=BC$6,$E170&gt;=BC$5),60,0)))</f>
        <v/>
      </c>
      <c r="BD170" s="80" t="str">
        <f>IF(OR($A170="",NOT(ISNUMBER($G170))),"",IF(AND($F170&lt;=BD$6,$G170&gt;=BD$5),IF(BD$5&gt;$N170,5,$K170)*10+IF(AND($F170&gt;=BD$5,$F170&lt;=BD$6),IF(AND($G170&gt;=BD$5,$G170&lt;=BD$6),5,IF($L170=1,2,1)),IF(AND($G170&gt;=BD$5,$G170&lt;=BD$6),IF($M170&gt;0,4,3),0)),IF(AND($D170&lt;=BD$6,$E170&gt;=BD$5),60,0)))</f>
        <v/>
      </c>
      <c r="BE170" s="80" t="str">
        <f>IF(OR($A170="",NOT(ISNUMBER($G170))),"",IF(AND($F170&lt;=BE$6,$G170&gt;=BE$5),IF(BE$5&gt;$N170,5,$K170)*10+IF(AND($F170&gt;=BE$5,$F170&lt;=BE$6),IF(AND($G170&gt;=BE$5,$G170&lt;=BE$6),5,IF($L170=1,2,1)),IF(AND($G170&gt;=BE$5,$G170&lt;=BE$6),IF($M170&gt;0,4,3),0)),IF(AND($D170&lt;=BE$6,$E170&gt;=BE$5),60,0)))</f>
        <v/>
      </c>
      <c r="BF170" s="80" t="str">
        <f>IF(OR($A170="",NOT(ISNUMBER($G170))),"",IF(AND($F170&lt;=BF$6,$G170&gt;=BF$5),IF(BF$5&gt;$N170,5,$K170)*10+IF(AND($F170&gt;=BF$5,$F170&lt;=BF$6),IF(AND($G170&gt;=BF$5,$G170&lt;=BF$6),5,IF($L170=1,2,1)),IF(AND($G170&gt;=BF$5,$G170&lt;=BF$6),IF($M170&gt;0,4,3),0)),IF(AND($D170&lt;=BF$6,$E170&gt;=BF$5),60,0)))</f>
        <v/>
      </c>
      <c r="BG170" s="80" t="str">
        <f>IF(OR($A170="",NOT(ISNUMBER($G170))),"",IF(AND($F170&lt;=BG$6,$G170&gt;=BG$5),IF(BG$5&gt;$N170,5,$K170)*10+IF(AND($F170&gt;=BG$5,$F170&lt;=BG$6),IF(AND($G170&gt;=BG$5,$G170&lt;=BG$6),5,IF($L170=1,2,1)),IF(AND($G170&gt;=BG$5,$G170&lt;=BG$6),IF($M170&gt;0,4,3),0)),IF(AND($D170&lt;=BG$6,$E170&gt;=BG$5),60,0)))</f>
        <v/>
      </c>
      <c r="BH170" s="80" t="str">
        <f>IF(OR($A170="",NOT(ISNUMBER($G170))),"",IF(AND($F170&lt;=BH$6,$G170&gt;=BH$5),IF(BH$5&gt;$N170,5,$K170)*10+IF(AND($F170&gt;=BH$5,$F170&lt;=BH$6),IF(AND($G170&gt;=BH$5,$G170&lt;=BH$6),5,IF($L170=1,2,1)),IF(AND($G170&gt;=BH$5,$G170&lt;=BH$6),IF($M170&gt;0,4,3),0)),IF(AND($D170&lt;=BH$6,$E170&gt;=BH$5),60,0)))</f>
        <v/>
      </c>
      <c r="BI170" s="80" t="str">
        <f>IF(OR($A170="",NOT(ISNUMBER($G170))),"",IF(AND($F170&lt;=BI$6,$G170&gt;=BI$5),IF(BI$5&gt;$N170,5,$K170)*10+IF(AND($F170&gt;=BI$5,$F170&lt;=BI$6),IF(AND($G170&gt;=BI$5,$G170&lt;=BI$6),5,IF($L170=1,2,1)),IF(AND($G170&gt;=BI$5,$G170&lt;=BI$6),IF($M170&gt;0,4,3),0)),IF(AND($D170&lt;=BI$6,$E170&gt;=BI$5),60,0)))</f>
        <v/>
      </c>
      <c r="BJ170" s="80" t="str">
        <f>IF(OR($A170="",NOT(ISNUMBER($G170))),"",IF(AND($F170&lt;=BJ$6,$G170&gt;=BJ$5),IF(BJ$5&gt;$N170,5,$K170)*10+IF(AND($F170&gt;=BJ$5,$F170&lt;=BJ$6),IF(AND($G170&gt;=BJ$5,$G170&lt;=BJ$6),5,IF($L170=1,2,1)),IF(AND($G170&gt;=BJ$5,$G170&lt;=BJ$6),IF($M170&gt;0,4,3),0)),IF(AND($D170&lt;=BJ$6,$E170&gt;=BJ$5),60,0)))</f>
        <v/>
      </c>
      <c r="BK170" s="80" t="str">
        <f>IF(OR($A170="",NOT(ISNUMBER($G170))),"",IF(AND($F170&lt;=BK$6,$G170&gt;=BK$5),IF(BK$5&gt;$N170,5,$K170)*10+IF(AND($F170&gt;=BK$5,$F170&lt;=BK$6),IF(AND($G170&gt;=BK$5,$G170&lt;=BK$6),5,IF($L170=1,2,1)),IF(AND($G170&gt;=BK$5,$G170&lt;=BK$6),IF($M170&gt;0,4,3),0)),IF(AND($D170&lt;=BK$6,$E170&gt;=BK$5),60,0)))</f>
        <v/>
      </c>
      <c r="BL170" s="80" t="str">
        <f>IF(OR($A170="",NOT(ISNUMBER($G170))),"",IF(AND($F170&lt;=BL$6,$G170&gt;=BL$5),IF(BL$5&gt;$N170,5,$K170)*10+IF(AND($F170&gt;=BL$5,$F170&lt;=BL$6),IF(AND($G170&gt;=BL$5,$G170&lt;=BL$6),5,IF($L170=1,2,1)),IF(AND($G170&gt;=BL$5,$G170&lt;=BL$6),IF($M170&gt;0,4,3),0)),IF(AND($D170&lt;=BL$6,$E170&gt;=BL$5),60,0)))</f>
        <v/>
      </c>
      <c r="BM170" s="80" t="str">
        <f>IF(OR($A170="",NOT(ISNUMBER($G170))),"",IF(AND($F170&lt;=BM$6,$G170&gt;=BM$5),IF(BM$5&gt;$N170,5,$K170)*10+IF(AND($F170&gt;=BM$5,$F170&lt;=BM$6),IF(AND($G170&gt;=BM$5,$G170&lt;=BM$6),5,IF($L170=1,2,1)),IF(AND($G170&gt;=BM$5,$G170&lt;=BM$6),IF($M170&gt;0,4,3),0)),IF(AND($D170&lt;=BM$6,$E170&gt;=BM$5),60,0)))</f>
        <v/>
      </c>
      <c r="BN170" s="80" t="str">
        <f>IF(OR($A170="",NOT(ISNUMBER($G170))),"",IF(AND($F170&lt;=BN$6,$G170&gt;=BN$5),IF(BN$5&gt;$N170,5,$K170)*10+IF(AND($F170&gt;=BN$5,$F170&lt;=BN$6),IF(AND($G170&gt;=BN$5,$G170&lt;=BN$6),5,IF($L170=1,2,1)),IF(AND($G170&gt;=BN$5,$G170&lt;=BN$6),IF($M170&gt;0,4,3),0)),IF(AND($D170&lt;=BN$6,$E170&gt;=BN$5),60,0)))</f>
        <v/>
      </c>
      <c r="BO170" s="80" t="str">
        <f>IF(OR($A170="",NOT(ISNUMBER($G170))),"",IF(AND($F170&lt;=BO$6,$G170&gt;=BO$5),IF(BO$5&gt;$N170,5,$K170)*10+IF(AND($F170&gt;=BO$5,$F170&lt;=BO$6),IF(AND($G170&gt;=BO$5,$G170&lt;=BO$6),5,IF($L170=1,2,1)),IF(AND($G170&gt;=BO$5,$G170&lt;=BO$6),IF($M170&gt;0,4,3),0)),IF(AND($D170&lt;=BO$6,$E170&gt;=BO$5),60,0)))</f>
        <v/>
      </c>
      <c r="BP170" s="80" t="str">
        <f>IF(OR($A170="",NOT(ISNUMBER($G170))),"",IF(AND($F170&lt;=BP$6,$G170&gt;=BP$5),IF(BP$5&gt;$N170,5,$K170)*10+IF(AND($F170&gt;=BP$5,$F170&lt;=BP$6),IF(AND($G170&gt;=BP$5,$G170&lt;=BP$6),5,IF($L170=1,2,1)),IF(AND($G170&gt;=BP$5,$G170&lt;=BP$6),IF($M170&gt;0,4,3),0)),IF(AND($D170&lt;=BP$6,$E170&gt;=BP$5),60,0)))</f>
        <v/>
      </c>
      <c r="BQ170" s="80" t="str">
        <f>IF(OR($A170="",NOT(ISNUMBER($G170))),"",IF(AND($F170&lt;=BQ$6,$G170&gt;=BQ$5),IF(BQ$5&gt;$N170,5,$K170)*10+IF(AND($F170&gt;=BQ$5,$F170&lt;=BQ$6),IF(AND($G170&gt;=BQ$5,$G170&lt;=BQ$6),5,IF($L170=1,2,1)),IF(AND($G170&gt;=BQ$5,$G170&lt;=BQ$6),IF($M170&gt;0,4,3),0)),IF(AND($D170&lt;=BQ$6,$E170&gt;=BQ$5),60,0)))</f>
        <v/>
      </c>
      <c r="BR170" s="80" t="str">
        <f>IF(OR($A170="",NOT(ISNUMBER($G170))),"",IF(AND($F170&lt;=BR$6,$G170&gt;=BR$5),IF(BR$5&gt;$N170,5,$K170)*10+IF(AND($F170&gt;=BR$5,$F170&lt;=BR$6),IF(AND($G170&gt;=BR$5,$G170&lt;=BR$6),5,IF($L170=1,2,1)),IF(AND($G170&gt;=BR$5,$G170&lt;=BR$6),IF($M170&gt;0,4,3),0)),IF(AND($D170&lt;=BR$6,$E170&gt;=BR$5),60,0)))</f>
        <v/>
      </c>
      <c r="BS170" s="80" t="str">
        <f>IF(OR($A170="",NOT(ISNUMBER($G170))),"",IF(AND($F170&lt;=BS$6,$G170&gt;=BS$5),IF(BS$5&gt;$N170,5,$K170)*10+IF(AND($F170&gt;=BS$5,$F170&lt;=BS$6),IF(AND($G170&gt;=BS$5,$G170&lt;=BS$6),5,IF($L170=1,2,1)),IF(AND($G170&gt;=BS$5,$G170&lt;=BS$6),IF($M170&gt;0,4,3),0)),IF(AND($D170&lt;=BS$6,$E170&gt;=BS$5),60,0)))</f>
        <v/>
      </c>
      <c r="BT170" s="80" t="str">
        <f>IF(OR($A170="",NOT(ISNUMBER($G170))),"",IF(AND($F170&lt;=BT$6,$G170&gt;=BT$5),IF(BT$5&gt;$N170,5,$K170)*10+IF(AND($F170&gt;=BT$5,$F170&lt;=BT$6),IF(AND($G170&gt;=BT$5,$G170&lt;=BT$6),5,IF($L170=1,2,1)),IF(AND($G170&gt;=BT$5,$G170&lt;=BT$6),IF($M170&gt;0,4,3),0)),IF(AND($D170&lt;=BT$6,$E170&gt;=BT$5),60,0)))</f>
        <v/>
      </c>
      <c r="BU170" s="80" t="str">
        <f>IF(OR($A170="",NOT(ISNUMBER($G170))),"",IF(AND($F170&lt;=BU$6,$G170&gt;=BU$5),IF(BU$5&gt;$N170,5,$K170)*10+IF(AND($F170&gt;=BU$5,$F170&lt;=BU$6),IF(AND($G170&gt;=BU$5,$G170&lt;=BU$6),5,IF($L170=1,2,1)),IF(AND($G170&gt;=BU$5,$G170&lt;=BU$6),IF($M170&gt;0,4,3),0)),IF(AND($D170&lt;=BU$6,$E170&gt;=BU$5),60,0)))</f>
        <v/>
      </c>
      <c r="BV170" s="80" t="str">
        <f>IF(OR($A170="",NOT(ISNUMBER($G170))),"",IF(AND($F170&lt;=BV$6,$G170&gt;=BV$5),IF(BV$5&gt;$N170,5,$K170)*10+IF(AND($F170&gt;=BV$5,$F170&lt;=BV$6),IF(AND($G170&gt;=BV$5,$G170&lt;=BV$6),5,IF($L170=1,2,1)),IF(AND($G170&gt;=BV$5,$G170&lt;=BV$6),IF($M170&gt;0,4,3),0)),IF(AND($D170&lt;=BV$6,$E170&gt;=BV$5),60,0)))</f>
        <v/>
      </c>
      <c r="BW170" s="80" t="str">
        <f>IF(OR($A170="",NOT(ISNUMBER($G170))),"",IF(AND($F170&lt;=BW$6,$G170&gt;=BW$5),IF(BW$5&gt;$N170,5,$K170)*10+IF(AND($F170&gt;=BW$5,$F170&lt;=BW$6),IF(AND($G170&gt;=BW$5,$G170&lt;=BW$6),5,IF($L170=1,2,1)),IF(AND($G170&gt;=BW$5,$G170&lt;=BW$6),IF($M170&gt;0,4,3),0)),IF(AND($D170&lt;=BW$6,$E170&gt;=BW$5),60,0)))</f>
        <v/>
      </c>
      <c r="BX170" s="80" t="str">
        <f>IF(OR($A170="",NOT(ISNUMBER($G170))),"",IF(AND($F170&lt;=BX$6,$G170&gt;=BX$5),IF(BX$5&gt;$N170,5,$K170)*10+IF(AND($F170&gt;=BX$5,$F170&lt;=BX$6),IF(AND($G170&gt;=BX$5,$G170&lt;=BX$6),5,IF($L170=1,2,1)),IF(AND($G170&gt;=BX$5,$G170&lt;=BX$6),IF($M170&gt;0,4,3),0)),IF(AND($D170&lt;=BX$6,$E170&gt;=BX$5),60,0)))</f>
        <v/>
      </c>
      <c r="BY170" s="80" t="str">
        <f>IF(OR($A170="",NOT(ISNUMBER($G170))),"",IF(AND($F170&lt;=BY$6,$G170&gt;=BY$5),IF(BY$5&gt;$N170,5,$K170)*10+IF(AND($F170&gt;=BY$5,$F170&lt;=BY$6),IF(AND($G170&gt;=BY$5,$G170&lt;=BY$6),5,IF($L170=1,2,1)),IF(AND($G170&gt;=BY$5,$G170&lt;=BY$6),IF($M170&gt;0,4,3),0)),IF(AND($D170&lt;=BY$6,$E170&gt;=BY$5),60,0)))</f>
        <v/>
      </c>
      <c r="BZ170" s="80" t="str">
        <f>IF(OR($A170="",NOT(ISNUMBER($G170))),"",IF(AND($F170&lt;=BZ$6,$G170&gt;=BZ$5),IF(BZ$5&gt;$N170,5,$K170)*10+IF(AND($F170&gt;=BZ$5,$F170&lt;=BZ$6),IF(AND($G170&gt;=BZ$5,$G170&lt;=BZ$6),5,IF($L170=1,2,1)),IF(AND($G170&gt;=BZ$5,$G170&lt;=BZ$6),IF($M170&gt;0,4,3),0)),IF(AND($D170&lt;=BZ$6,$E170&gt;=BZ$5),60,0)))</f>
        <v/>
      </c>
      <c r="CA170" s="80" t="str">
        <f>IF(OR($A170="",NOT(ISNUMBER($G170))),"",IF(AND($F170&lt;=CA$6,$G170&gt;=CA$5),IF(CA$5&gt;$N170,5,$K170)*10+IF(AND($F170&gt;=CA$5,$F170&lt;=CA$6),IF(AND($G170&gt;=CA$5,$G170&lt;=CA$6),5,IF($L170=1,2,1)),IF(AND($G170&gt;=CA$5,$G170&lt;=CA$6),IF($M170&gt;0,4,3),0)),IF(AND($D170&lt;=CA$6,$E170&gt;=CA$5),60,0)))</f>
        <v/>
      </c>
      <c r="CB170" s="80" t="str">
        <f>IF(OR($A170="",NOT(ISNUMBER($G170))),"",IF(AND($F170&lt;=CB$6,$G170&gt;=CB$5),IF(CB$5&gt;$N170,5,$K170)*10+IF(AND($F170&gt;=CB$5,$F170&lt;=CB$6),IF(AND($G170&gt;=CB$5,$G170&lt;=CB$6),5,IF($L170=1,2,1)),IF(AND($G170&gt;=CB$5,$G170&lt;=CB$6),IF($M170&gt;0,4,3),0)),IF(AND($D170&lt;=CB$6,$E170&gt;=CB$5),60,0)))</f>
        <v/>
      </c>
      <c r="CC170" s="80" t="str">
        <f>IF(OR($A170="",NOT(ISNUMBER($G170))),"",IF(AND($F170&lt;=CC$6,$G170&gt;=CC$5),IF(CC$5&gt;$N170,5,$K170)*10+IF(AND($F170&gt;=CC$5,$F170&lt;=CC$6),IF(AND($G170&gt;=CC$5,$G170&lt;=CC$6),5,IF($L170=1,2,1)),IF(AND($G170&gt;=CC$5,$G170&lt;=CC$6),IF($M170&gt;0,4,3),0)),IF(AND($D170&lt;=CC$6,$E170&gt;=CC$5),60,0)))</f>
        <v/>
      </c>
      <c r="CD170" s="80" t="str">
        <f>IF(OR($A170="",NOT(ISNUMBER($G170))),"",IF(AND($F170&lt;=CD$6,$G170&gt;=CD$5),IF(CD$5&gt;$N170,5,$K170)*10+IF(AND($F170&gt;=CD$5,$F170&lt;=CD$6),IF(AND($G170&gt;=CD$5,$G170&lt;=CD$6),5,IF($L170=1,2,1)),IF(AND($G170&gt;=CD$5,$G170&lt;=CD$6),IF($M170&gt;0,4,3),0)),IF(AND($D170&lt;=CD$6,$E170&gt;=CD$5),60,0)))</f>
        <v/>
      </c>
      <c r="CE170" s="80" t="str">
        <f>IF(OR($A170="",NOT(ISNUMBER($G170))),"",IF(AND($F170&lt;=CE$6,$G170&gt;=CE$5),IF(CE$5&gt;$N170,5,$K170)*10+IF(AND($F170&gt;=CE$5,$F170&lt;=CE$6),IF(AND($G170&gt;=CE$5,$G170&lt;=CE$6),5,IF($L170=1,2,1)),IF(AND($G170&gt;=CE$5,$G170&lt;=CE$6),IF($M170&gt;0,4,3),0)),IF(AND($D170&lt;=CE$6,$E170&gt;=CE$5),60,0)))</f>
        <v/>
      </c>
      <c r="CF170" s="80" t="str">
        <f>IF(OR($A170="",NOT(ISNUMBER($G170))),"",IF(AND($F170&lt;=CF$6,$G170&gt;=CF$5),IF(CF$5&gt;$N170,5,$K170)*10+IF(AND($F170&gt;=CF$5,$F170&lt;=CF$6),IF(AND($G170&gt;=CF$5,$G170&lt;=CF$6),5,IF($L170=1,2,1)),IF(AND($G170&gt;=CF$5,$G170&lt;=CF$6),IF($M170&gt;0,4,3),0)),IF(AND($D170&lt;=CF$6,$E170&gt;=CF$5),60,0)))</f>
        <v/>
      </c>
      <c r="CG170" s="80" t="str">
        <f>IF(OR($A170="",NOT(ISNUMBER($G170))),"",IF(AND($F170&lt;=CG$6,$G170&gt;=CG$5),IF(CG$5&gt;$N170,5,$K170)*10+IF(AND($F170&gt;=CG$5,$F170&lt;=CG$6),IF(AND($G170&gt;=CG$5,$G170&lt;=CG$6),5,IF($L170=1,2,1)),IF(AND($G170&gt;=CG$5,$G170&lt;=CG$6),IF($M170&gt;0,4,3),0)),IF(AND($D170&lt;=CG$6,$E170&gt;=CG$5),60,0)))</f>
        <v/>
      </c>
      <c r="CH170" s="80" t="str">
        <f>IF(OR($A170="",NOT(ISNUMBER($G170))),"",IF(AND($F170&lt;=CH$6,$G170&gt;=CH$5),IF(CH$5&gt;$N170,5,$K170)*10+IF(AND($F170&gt;=CH$5,$F170&lt;=CH$6),IF(AND($G170&gt;=CH$5,$G170&lt;=CH$6),5,IF($L170=1,2,1)),IF(AND($G170&gt;=CH$5,$G170&lt;=CH$6),IF($M170&gt;0,4,3),0)),IF(AND($D170&lt;=CH$6,$E170&gt;=CH$5),60,0)))</f>
        <v/>
      </c>
      <c r="CI170" s="80" t="str">
        <f>IF(OR($A170="",NOT(ISNUMBER($G170))),"",IF(AND($F170&lt;=CI$6,$G170&gt;=CI$5),IF(CI$5&gt;$N170,5,$K170)*10+IF(AND($F170&gt;=CI$5,$F170&lt;=CI$6),IF(AND($G170&gt;=CI$5,$G170&lt;=CI$6),5,IF($L170=1,2,1)),IF(AND($G170&gt;=CI$5,$G170&lt;=CI$6),IF($M170&gt;0,4,3),0)),IF(AND($D170&lt;=CI$6,$E170&gt;=CI$5),60,0)))</f>
        <v/>
      </c>
      <c r="CJ170" s="80" t="str">
        <f>IF(OR($A170="",NOT(ISNUMBER($G170))),"",IF(AND($F170&lt;=CJ$6,$G170&gt;=CJ$5),IF(CJ$5&gt;$N170,5,$K170)*10+IF(AND($F170&gt;=CJ$5,$F170&lt;=CJ$6),IF(AND($G170&gt;=CJ$5,$G170&lt;=CJ$6),5,IF($L170=1,2,1)),IF(AND($G170&gt;=CJ$5,$G170&lt;=CJ$6),IF($M170&gt;0,4,3),0)),IF(AND($D170&lt;=CJ$6,$E170&gt;=CJ$5),60,0)))</f>
        <v/>
      </c>
      <c r="CK170" s="80" t="str">
        <f>IF(OR($A170="",NOT(ISNUMBER($G170))),"",IF(AND($F170&lt;=CK$6,$G170&gt;=CK$5),IF(CK$5&gt;$N170,5,$K170)*10+IF(AND($F170&gt;=CK$5,$F170&lt;=CK$6),IF(AND($G170&gt;=CK$5,$G170&lt;=CK$6),5,IF($L170=1,2,1)),IF(AND($G170&gt;=CK$5,$G170&lt;=CK$6),IF($M170&gt;0,4,3),0)),IF(AND($D170&lt;=CK$6,$E170&gt;=CK$5),60,0)))</f>
        <v/>
      </c>
      <c r="CL170" s="80" t="str">
        <f>IF(OR($A170="",NOT(ISNUMBER($G170))),"",IF(AND($F170&lt;=CL$6,$G170&gt;=CL$5),IF(CL$5&gt;$N170,5,$K170)*10+IF(AND($F170&gt;=CL$5,$F170&lt;=CL$6),IF(AND($G170&gt;=CL$5,$G170&lt;=CL$6),5,IF($L170=1,2,1)),IF(AND($G170&gt;=CL$5,$G170&lt;=CL$6),IF($M170&gt;0,4,3),0)),IF(AND($D170&lt;=CL$6,$E170&gt;=CL$5),60,0)))</f>
        <v/>
      </c>
      <c r="CM170" s="80" t="str">
        <f>IF(OR($A170="",NOT(ISNUMBER($G170))),"",IF(AND($F170&lt;=CM$6,$G170&gt;=CM$5),IF(CM$5&gt;$N170,5,$K170)*10+IF(AND($F170&gt;=CM$5,$F170&lt;=CM$6),IF(AND($G170&gt;=CM$5,$G170&lt;=CM$6),5,IF($L170=1,2,1)),IF(AND($G170&gt;=CM$5,$G170&lt;=CM$6),IF($M170&gt;0,4,3),0)),IF(AND($D170&lt;=CM$6,$E170&gt;=CM$5),60,0)))</f>
        <v/>
      </c>
      <c r="CN170" s="80" t="str">
        <f>IF(OR($A170="",NOT(ISNUMBER($G170))),"",IF(AND($F170&lt;=CN$6,$G170&gt;=CN$5),IF(CN$5&gt;$N170,5,$K170)*10+IF(AND($F170&gt;=CN$5,$F170&lt;=CN$6),IF(AND($G170&gt;=CN$5,$G170&lt;=CN$6),5,IF($L170=1,2,1)),IF(AND($G170&gt;=CN$5,$G170&lt;=CN$6),IF($M170&gt;0,4,3),0)),IF(AND($D170&lt;=CN$6,$E170&gt;=CN$5),60,0)))</f>
        <v/>
      </c>
      <c r="CO170" s="80" t="str">
        <f>IF(OR($A170="",NOT(ISNUMBER($G170))),"",IF(AND($F170&lt;=CO$6,$G170&gt;=CO$5),IF(CO$5&gt;$N170,5,$K170)*10+IF(AND($F170&gt;=CO$5,$F170&lt;=CO$6),IF(AND($G170&gt;=CO$5,$G170&lt;=CO$6),5,IF($L170=1,2,1)),IF(AND($G170&gt;=CO$5,$G170&lt;=CO$6),IF($M170&gt;0,4,3),0)),IF(AND($D170&lt;=CO$6,$E170&gt;=CO$5),60,0)))</f>
        <v/>
      </c>
      <c r="CP170" s="80" t="str">
        <f>IF(OR($A170="",NOT(ISNUMBER($G170))),"",IF(AND($F170&lt;=CP$6,$G170&gt;=CP$5),IF(CP$5&gt;$N170,5,$K170)*10+IF(AND($F170&gt;=CP$5,$F170&lt;=CP$6),IF(AND($G170&gt;=CP$5,$G170&lt;=CP$6),5,IF($L170=1,2,1)),IF(AND($G170&gt;=CP$5,$G170&lt;=CP$6),IF($M170&gt;0,4,3),0)),IF(AND($D170&lt;=CP$6,$E170&gt;=CP$5),60,0)))</f>
        <v/>
      </c>
      <c r="CQ170" s="80" t="str">
        <f>IF(OR($A170="",NOT(ISNUMBER($G170))),"",IF(AND($F170&lt;=CQ$6,$G170&gt;=CQ$5),IF(CQ$5&gt;$N170,5,$K170)*10+IF(AND($F170&gt;=CQ$5,$F170&lt;=CQ$6),IF(AND($G170&gt;=CQ$5,$G170&lt;=CQ$6),5,IF($L170=1,2,1)),IF(AND($G170&gt;=CQ$5,$G170&lt;=CQ$6),IF($M170&gt;0,4,3),0)),IF(AND($D170&lt;=CQ$6,$E170&gt;=CQ$5),60,0)))</f>
        <v/>
      </c>
      <c r="CR170" s="80" t="str">
        <f>IF(OR($A170="",NOT(ISNUMBER($G170))),"",IF(AND($F170&lt;=CR$6,$G170&gt;=CR$5),IF(CR$5&gt;$N170,5,$K170)*10+IF(AND($F170&gt;=CR$5,$F170&lt;=CR$6),IF(AND($G170&gt;=CR$5,$G170&lt;=CR$6),5,IF($L170=1,2,1)),IF(AND($G170&gt;=CR$5,$G170&lt;=CR$6),IF($M170&gt;0,4,3),0)),IF(AND($D170&lt;=CR$6,$E170&gt;=CR$5),60,0)))</f>
        <v/>
      </c>
      <c r="CS170" s="80" t="str">
        <f>IF(OR($A170="",NOT(ISNUMBER($G170))),"",IF(AND($F170&lt;=CS$6,$G170&gt;=CS$5),IF(CS$5&gt;$N170,5,$K170)*10+IF(AND($F170&gt;=CS$5,$F170&lt;=CS$6),IF(AND($G170&gt;=CS$5,$G170&lt;=CS$6),5,IF($L170=1,2,1)),IF(AND($G170&gt;=CS$5,$G170&lt;=CS$6),IF($M170&gt;0,4,3),0)),IF(AND($D170&lt;=CS$6,$E170&gt;=CS$5),60,0)))</f>
        <v/>
      </c>
      <c r="CT170" s="80" t="str">
        <f>IF(OR($A170="",NOT(ISNUMBER($G170))),"",IF(AND($F170&lt;=CT$6,$G170&gt;=CT$5),IF(CT$5&gt;$N170,5,$K170)*10+IF(AND($F170&gt;=CT$5,$F170&lt;=CT$6),IF(AND($G170&gt;=CT$5,$G170&lt;=CT$6),5,IF($L170=1,2,1)),IF(AND($G170&gt;=CT$5,$G170&lt;=CT$6),IF($M170&gt;0,4,3),0)),IF(AND($D170&lt;=CT$6,$E170&gt;=CT$5),60,0)))</f>
        <v/>
      </c>
      <c r="CU170" s="80" t="str">
        <f>IF(OR($A170="",NOT(ISNUMBER($G170))),"",IF(AND($F170&lt;=CU$6,$G170&gt;=CU$5),IF(CU$5&gt;$N170,5,$K170)*10+IF(AND($F170&gt;=CU$5,$F170&lt;=CU$6),IF(AND($G170&gt;=CU$5,$G170&lt;=CU$6),5,IF($L170=1,2,1)),IF(AND($G170&gt;=CU$5,$G170&lt;=CU$6),IF($M170&gt;0,4,3),0)),IF(AND($D170&lt;=CU$6,$E170&gt;=CU$5),60,0)))</f>
        <v/>
      </c>
      <c r="CV170" s="80" t="str">
        <f>IF(OR($A170="",NOT(ISNUMBER($G170))),"",IF(AND($F170&lt;=CV$6,$G170&gt;=CV$5),IF(CV$5&gt;$N170,5,$K170)*10+IF(AND($F170&gt;=CV$5,$F170&lt;=CV$6),IF(AND($G170&gt;=CV$5,$G170&lt;=CV$6),5,IF($L170=1,2,1)),IF(AND($G170&gt;=CV$5,$G170&lt;=CV$6),IF($M170&gt;0,4,3),0)),IF(AND($D170&lt;=CV$6,$E170&gt;=CV$5),60,0)))</f>
        <v/>
      </c>
      <c r="CW170" s="80" t="str">
        <f>IF(OR($A170="",NOT(ISNUMBER($G170))),"",IF(AND($F170&lt;=CW$6,$G170&gt;=CW$5),IF(CW$5&gt;$N170,5,$K170)*10+IF(AND($F170&gt;=CW$5,$F170&lt;=CW$6),IF(AND($G170&gt;=CW$5,$G170&lt;=CW$6),5,IF($L170=1,2,1)),IF(AND($G170&gt;=CW$5,$G170&lt;=CW$6),IF($M170&gt;0,4,3),0)),IF(AND($D170&lt;=CW$6,$E170&gt;=CW$5),60,0)))</f>
        <v/>
      </c>
      <c r="CX170" s="80" t="str">
        <f>IF(OR($A170="",NOT(ISNUMBER($G170))),"",IF(AND($F170&lt;=CX$6,$G170&gt;=CX$5),IF(CX$5&gt;$N170,5,$K170)*10+IF(AND($F170&gt;=CX$5,$F170&lt;=CX$6),IF(AND($G170&gt;=CX$5,$G170&lt;=CX$6),5,IF($L170=1,2,1)),IF(AND($G170&gt;=CX$5,$G170&lt;=CX$6),IF($M170&gt;0,4,3),0)),IF(AND($D170&lt;=CX$6,$E170&gt;=CX$5),60,0)))</f>
        <v/>
      </c>
      <c r="CY170" s="80" t="str">
        <f>IF(OR($A170="",NOT(ISNUMBER($G170))),"",IF(AND($F170&lt;=CY$6,$G170&gt;=CY$5),IF(CY$5&gt;$N170,5,$K170)*10+IF(AND($F170&gt;=CY$5,$F170&lt;=CY$6),IF(AND($G170&gt;=CY$5,$G170&lt;=CY$6),5,IF($L170=1,2,1)),IF(AND($G170&gt;=CY$5,$G170&lt;=CY$6),IF($M170&gt;0,4,3),0)),IF(AND($D170&lt;=CY$6,$E170&gt;=CY$5),60,0)))</f>
        <v/>
      </c>
      <c r="CZ170" s="80" t="str">
        <f>IF(OR($A170="",NOT(ISNUMBER($G170))),"",IF(AND($F170&lt;=CZ$6,$G170&gt;=CZ$5),IF(CZ$5&gt;$N170,5,$K170)*10+IF(AND($F170&gt;=CZ$5,$F170&lt;=CZ$6),IF(AND($G170&gt;=CZ$5,$G170&lt;=CZ$6),5,IF($L170=1,2,1)),IF(AND($G170&gt;=CZ$5,$G170&lt;=CZ$6),IF($M170&gt;0,4,3),0)),IF(AND($D170&lt;=CZ$6,$E170&gt;=CZ$5),60,0)))</f>
        <v/>
      </c>
      <c r="DA170" s="80" t="str">
        <f>IF(OR($A170="",NOT(ISNUMBER($G170))),"",IF(AND($F170&lt;=DA$6,$G170&gt;=DA$5),IF(DA$5&gt;$N170,5,$K170)*10+IF(AND($F170&gt;=DA$5,$F170&lt;=DA$6),IF(AND($G170&gt;=DA$5,$G170&lt;=DA$6),5,IF($L170=1,2,1)),IF(AND($G170&gt;=DA$5,$G170&lt;=DA$6),IF($M170&gt;0,4,3),0)),IF(AND($D170&lt;=DA$6,$E170&gt;=DA$5),60,0)))</f>
        <v/>
      </c>
      <c r="DB170" s="80" t="str">
        <f>IF(OR($A170="",NOT(ISNUMBER($G170))),"",IF(AND($F170&lt;=DB$6,$G170&gt;=DB$5),IF(DB$5&gt;$N170,5,$K170)*10+IF(AND($F170&gt;=DB$5,$F170&lt;=DB$6),IF(AND($G170&gt;=DB$5,$G170&lt;=DB$6),5,IF($L170=1,2,1)),IF(AND($G170&gt;=DB$5,$G170&lt;=DB$6),IF($M170&gt;0,4,3),0)),IF(AND($D170&lt;=DB$6,$E170&gt;=DB$5),60,0)))</f>
        <v/>
      </c>
      <c r="DC170" s="80" t="str">
        <f>IF(OR($A170="",NOT(ISNUMBER($G170))),"",IF(AND($F170&lt;=DC$6,$G170&gt;=DC$5),IF(DC$5&gt;$N170,5,$K170)*10+IF(AND($F170&gt;=DC$5,$F170&lt;=DC$6),IF(AND($G170&gt;=DC$5,$G170&lt;=DC$6),5,IF($L170=1,2,1)),IF(AND($G170&gt;=DC$5,$G170&lt;=DC$6),IF($M170&gt;0,4,3),0)),IF(AND($D170&lt;=DC$6,$E170&gt;=DC$5),60,0)))</f>
        <v/>
      </c>
      <c r="DD170" s="80" t="str">
        <f>IF(OR($A170="",NOT(ISNUMBER($G170))),"",IF(AND($F170&lt;=DD$6,$G170&gt;=DD$5),IF(DD$5&gt;$N170,5,$K170)*10+IF(AND($F170&gt;=DD$5,$F170&lt;=DD$6),IF(AND($G170&gt;=DD$5,$G170&lt;=DD$6),5,IF($L170=1,2,1)),IF(AND($G170&gt;=DD$5,$G170&lt;=DD$6),IF($M170&gt;0,4,3),0)),IF(AND($D170&lt;=DD$6,$E170&gt;=DD$5),60,0)))</f>
        <v/>
      </c>
      <c r="DE170" s="80" t="str">
        <f>IF(OR($A170="",NOT(ISNUMBER($G170))),"",IF(AND($F170&lt;=DE$6,$G170&gt;=DE$5),IF(DE$5&gt;$N170,5,$K170)*10+IF(AND($F170&gt;=DE$5,$F170&lt;=DE$6),IF(AND($G170&gt;=DE$5,$G170&lt;=DE$6),5,IF($L170=1,2,1)),IF(AND($G170&gt;=DE$5,$G170&lt;=DE$6),IF($M170&gt;0,4,3),0)),IF(AND($D170&lt;=DE$6,$E170&gt;=DE$5),60,0)))</f>
        <v/>
      </c>
      <c r="DF170" s="80" t="str">
        <f>IF(OR($A170="",NOT(ISNUMBER($G170))),"",IF(AND($F170&lt;=DF$6,$G170&gt;=DF$5),IF(DF$5&gt;$N170,5,$K170)*10+IF(AND($F170&gt;=DF$5,$F170&lt;=DF$6),IF(AND($G170&gt;=DF$5,$G170&lt;=DF$6),5,IF($L170=1,2,1)),IF(AND($G170&gt;=DF$5,$G170&lt;=DF$6),IF($M170&gt;0,4,3),0)),IF(AND($D170&lt;=DF$6,$E170&gt;=DF$5),60,0)))</f>
        <v/>
      </c>
      <c r="DG170" s="80" t="str">
        <f>IF(OR($A170="",NOT(ISNUMBER($G170))),"",IF(AND($F170&lt;=DG$6,$G170&gt;=DG$5),IF(DG$5&gt;$N170,5,$K170)*10+IF(AND($F170&gt;=DG$5,$F170&lt;=DG$6),IF(AND($G170&gt;=DG$5,$G170&lt;=DG$6),5,IF($L170=1,2,1)),IF(AND($G170&gt;=DG$5,$G170&lt;=DG$6),IF($M170&gt;0,4,3),0)),IF(AND($D170&lt;=DG$6,$E170&gt;=DG$5),60,0)))</f>
        <v/>
      </c>
      <c r="DH170" s="80" t="str">
        <f>IF(OR($A170="",NOT(ISNUMBER($G170))),"",IF(AND($F170&lt;=DH$6,$G170&gt;=DH$5),IF(DH$5&gt;$N170,5,$K170)*10+IF(AND($F170&gt;=DH$5,$F170&lt;=DH$6),IF(AND($G170&gt;=DH$5,$G170&lt;=DH$6),5,IF($L170=1,2,1)),IF(AND($G170&gt;=DH$5,$G170&lt;=DH$6),IF($M170&gt;0,4,3),0)),IF(AND($D170&lt;=DH$6,$E170&gt;=DH$5),60,0)))</f>
        <v/>
      </c>
      <c r="DI170" s="80" t="str">
        <f>IF(OR($A170="",NOT(ISNUMBER($G170))),"",IF(AND($F170&lt;=DI$6,$G170&gt;=DI$5),IF(DI$5&gt;$N170,5,$K170)*10+IF(AND($F170&gt;=DI$5,$F170&lt;=DI$6),IF(AND($G170&gt;=DI$5,$G170&lt;=DI$6),5,IF($L170=1,2,1)),IF(AND($G170&gt;=DI$5,$G170&lt;=DI$6),IF($M170&gt;0,4,3),0)),IF(AND($D170&lt;=DI$6,$E170&gt;=DI$5),60,0)))</f>
        <v/>
      </c>
      <c r="DJ170" s="80" t="str">
        <f>IF(OR($A170="",NOT(ISNUMBER($G170))),"",IF(AND($F170&lt;=DJ$6,$G170&gt;=DJ$5),IF(DJ$5&gt;$N170,5,$K170)*10+IF(AND($F170&gt;=DJ$5,$F170&lt;=DJ$6),IF(AND($G170&gt;=DJ$5,$G170&lt;=DJ$6),5,IF($L170=1,2,1)),IF(AND($G170&gt;=DJ$5,$G170&lt;=DJ$6),IF($M170&gt;0,4,3),0)),IF(AND($D170&lt;=DJ$6,$E170&gt;=DJ$5),60,0)))</f>
        <v/>
      </c>
      <c r="DK170" s="80" t="str">
        <f>IF(OR($A170="",NOT(ISNUMBER($G170))),"",IF(AND($F170&lt;=DK$6,$G170&gt;=DK$5),IF(DK$5&gt;$N170,5,$K170)*10+IF(AND($F170&gt;=DK$5,$F170&lt;=DK$6),IF(AND($G170&gt;=DK$5,$G170&lt;=DK$6),5,IF($L170=1,2,1)),IF(AND($G170&gt;=DK$5,$G170&lt;=DK$6),IF($M170&gt;0,4,3),0)),IF(AND($D170&lt;=DK$6,$E170&gt;=DK$5),60,0)))</f>
        <v/>
      </c>
      <c r="DL170" s="80" t="str">
        <f>IF(OR($A170="",NOT(ISNUMBER($G170))),"",IF(AND($F170&lt;=DL$6,$G170&gt;=DL$5),IF(DL$5&gt;$N170,5,$K170)*10+IF(AND($F170&gt;=DL$5,$F170&lt;=DL$6),IF(AND($G170&gt;=DL$5,$G170&lt;=DL$6),5,IF($L170=1,2,1)),IF(AND($G170&gt;=DL$5,$G170&lt;=DL$6),IF($M170&gt;0,4,3),0)),IF(AND($D170&lt;=DL$6,$E170&gt;=DL$5),60,0)))</f>
        <v/>
      </c>
      <c r="DM170" s="80" t="str">
        <f>IF(OR($A170="",NOT(ISNUMBER($G170))),"",IF(AND($F170&lt;=DM$6,$G170&gt;=DM$5),IF(DM$5&gt;$N170,5,$K170)*10+IF(AND($F170&gt;=DM$5,$F170&lt;=DM$6),IF(AND($G170&gt;=DM$5,$G170&lt;=DM$6),5,IF($L170=1,2,1)),IF(AND($G170&gt;=DM$5,$G170&lt;=DM$6),IF($M170&gt;0,4,3),0)),IF(AND($D170&lt;=DM$6,$E170&gt;=DM$5),60,0)))</f>
        <v/>
      </c>
      <c r="DN170" s="80" t="str">
        <f>IF(OR($A170="",NOT(ISNUMBER($G170))),"",IF(AND($F170&lt;=DN$6,$G170&gt;=DN$5),IF(DN$5&gt;$N170,5,$K170)*10+IF(AND($F170&gt;=DN$5,$F170&lt;=DN$6),IF(AND($G170&gt;=DN$5,$G170&lt;=DN$6),5,IF($L170=1,2,1)),IF(AND($G170&gt;=DN$5,$G170&lt;=DN$6),IF($M170&gt;0,4,3),0)),IF(AND($D170&lt;=DN$6,$E170&gt;=DN$5),60,0)))</f>
        <v/>
      </c>
      <c r="DO170" s="80" t="str">
        <f>IF(OR($A170="",NOT(ISNUMBER($G170))),"",IF(AND($F170&lt;=DO$6,$G170&gt;=DO$5),IF(DO$5&gt;$N170,5,$K170)*10+IF(AND($F170&gt;=DO$5,$F170&lt;=DO$6),IF(AND($G170&gt;=DO$5,$G170&lt;=DO$6),5,IF($L170=1,2,1)),IF(AND($G170&gt;=DO$5,$G170&lt;=DO$6),IF($M170&gt;0,4,3),0)),IF(AND($D170&lt;=DO$6,$E170&gt;=DO$5),60,0)))</f>
        <v/>
      </c>
      <c r="DP170" s="80" t="str">
        <f>IF(OR($A170="",NOT(ISNUMBER($G170))),"",IF(AND($F170&lt;=DP$6,$G170&gt;=DP$5),IF(DP$5&gt;$N170,5,$K170)*10+IF(AND($F170&gt;=DP$5,$F170&lt;=DP$6),IF(AND($G170&gt;=DP$5,$G170&lt;=DP$6),5,IF($L170=1,2,1)),IF(AND($G170&gt;=DP$5,$G170&lt;=DP$6),IF($M170&gt;0,4,3),0)),IF(AND($D170&lt;=DP$6,$E170&gt;=DP$5),60,0)))</f>
        <v/>
      </c>
      <c r="DQ170" s="80" t="str">
        <f>IF(OR($A170="",NOT(ISNUMBER($G170))),"",IF(AND($F170&lt;=DQ$6,$G170&gt;=DQ$5),IF(DQ$5&gt;$N170,5,$K170)*10+IF(AND($F170&gt;=DQ$5,$F170&lt;=DQ$6),IF(AND($G170&gt;=DQ$5,$G170&lt;=DQ$6),5,IF($L170=1,2,1)),IF(AND($G170&gt;=DQ$5,$G170&lt;=DQ$6),IF($M170&gt;0,4,3),0)),IF(AND($D170&lt;=DQ$6,$E170&gt;=DQ$5),60,0)))</f>
        <v/>
      </c>
      <c r="DR170" s="80" t="str">
        <f>IF(OR($A170="",NOT(ISNUMBER($G170))),"",IF(AND($F170&lt;=DR$6,$G170&gt;=DR$5),IF(DR$5&gt;$N170,5,$K170)*10+IF(AND($F170&gt;=DR$5,$F170&lt;=DR$6),IF(AND($G170&gt;=DR$5,$G170&lt;=DR$6),5,IF($L170=1,2,1)),IF(AND($G170&gt;=DR$5,$G170&lt;=DR$6),IF($M170&gt;0,4,3),0)),IF(AND($D170&lt;=DR$6,$E170&gt;=DR$5),60,0)))</f>
        <v/>
      </c>
      <c r="DS170" s="80" t="str">
        <f>IF(OR($A170="",NOT(ISNUMBER($G170))),"",IF(AND($F170&lt;=DS$6,$G170&gt;=DS$5),IF(DS$5&gt;$N170,5,$K170)*10+IF(AND($F170&gt;=DS$5,$F170&lt;=DS$6),IF(AND($G170&gt;=DS$5,$G170&lt;=DS$6),5,IF($L170=1,2,1)),IF(AND($G170&gt;=DS$5,$G170&lt;=DS$6),IF($M170&gt;0,4,3),0)),IF(AND($D170&lt;=DS$6,$E170&gt;=DS$5),60,0)))</f>
        <v/>
      </c>
      <c r="DT170" s="80" t="str">
        <f>IF(OR($A170="",NOT(ISNUMBER($G170))),"",IF(AND($F170&lt;=DT$6,$G170&gt;=DT$5),IF(DT$5&gt;$N170,5,$K170)*10+IF(AND($F170&gt;=DT$5,$F170&lt;=DT$6),IF(AND($G170&gt;=DT$5,$G170&lt;=DT$6),5,IF($L170=1,2,1)),IF(AND($G170&gt;=DT$5,$G170&lt;=DT$6),IF($M170&gt;0,4,3),0)),IF(AND($D170&lt;=DT$6,$E170&gt;=DT$5),60,0)))</f>
        <v/>
      </c>
      <c r="DU170" s="80" t="str">
        <f>IF(OR($A170="",NOT(ISNUMBER($G170))),"",IF(AND($F170&lt;=DU$6,$G170&gt;=DU$5),IF(DU$5&gt;$N170,5,$K170)*10+IF(AND($F170&gt;=DU$5,$F170&lt;=DU$6),IF(AND($G170&gt;=DU$5,$G170&lt;=DU$6),5,IF($L170=1,2,1)),IF(AND($G170&gt;=DU$5,$G170&lt;=DU$6),IF($M170&gt;0,4,3),0)),IF(AND($D170&lt;=DU$6,$E170&gt;=DU$5),60,0)))</f>
        <v/>
      </c>
      <c r="DV170" s="80" t="str">
        <f>IF(OR($A170="",NOT(ISNUMBER($G170))),"",IF(AND($F170&lt;=DV$6,$G170&gt;=DV$5),IF(DV$5&gt;$N170,5,$K170)*10+IF(AND($F170&gt;=DV$5,$F170&lt;=DV$6),IF(AND($G170&gt;=DV$5,$G170&lt;=DV$6),5,IF($L170=1,2,1)),IF(AND($G170&gt;=DV$5,$G170&lt;=DV$6),IF($M170&gt;0,4,3),0)),IF(AND($D170&lt;=DV$6,$E170&gt;=DV$5),60,0)))</f>
        <v/>
      </c>
      <c r="DW170" s="80" t="str">
        <f>IF(OR($A170="",NOT(ISNUMBER($G170))),"",IF(AND($F170&lt;=DW$6,$G170&gt;=DW$5),IF(DW$5&gt;$N170,5,$K170)*10+IF(AND($F170&gt;=DW$5,$F170&lt;=DW$6),IF(AND($G170&gt;=DW$5,$G170&lt;=DW$6),5,IF($L170=1,2,1)),IF(AND($G170&gt;=DW$5,$G170&lt;=DW$6),IF($M170&gt;0,4,3),0)),IF(AND($D170&lt;=DW$6,$E170&gt;=DW$5),60,0)))</f>
        <v/>
      </c>
      <c r="DX170" s="80" t="str">
        <f>IF(OR($A170="",NOT(ISNUMBER($G170))),"",IF(AND($F170&lt;=DX$6,$G170&gt;=DX$5),IF(DX$5&gt;$N170,5,$K170)*10+IF(AND($F170&gt;=DX$5,$F170&lt;=DX$6),IF(AND($G170&gt;=DX$5,$G170&lt;=DX$6),5,IF($L170=1,2,1)),IF(AND($G170&gt;=DX$5,$G170&lt;=DX$6),IF($M170&gt;0,4,3),0)),IF(AND($D170&lt;=DX$6,$E170&gt;=DX$5),60,0)))</f>
        <v/>
      </c>
      <c r="DY170" s="80" t="str">
        <f>IF(OR($A170="",NOT(ISNUMBER($G170))),"",IF(AND($F170&lt;=DY$6,$G170&gt;=DY$5),IF(DY$5&gt;$N170,5,$K170)*10+IF(AND($F170&gt;=DY$5,$F170&lt;=DY$6),IF(AND($G170&gt;=DY$5,$G170&lt;=DY$6),5,IF($L170=1,2,1)),IF(AND($G170&gt;=DY$5,$G170&lt;=DY$6),IF($M170&gt;0,4,3),0)),IF(AND($D170&lt;=DY$6,$E170&gt;=DY$5),60,0)))</f>
        <v/>
      </c>
      <c r="DZ170" s="80" t="str">
        <f>IF(OR($A170="",NOT(ISNUMBER($G170))),"",IF(AND($F170&lt;=DZ$6,$G170&gt;=DZ$5),IF(DZ$5&gt;$N170,5,$K170)*10+IF(AND($F170&gt;=DZ$5,$F170&lt;=DZ$6),IF(AND($G170&gt;=DZ$5,$G170&lt;=DZ$6),5,IF($L170=1,2,1)),IF(AND($G170&gt;=DZ$5,$G170&lt;=DZ$6),IF($M170&gt;0,4,3),0)),IF(AND($D170&lt;=DZ$6,$E170&gt;=DZ$5),60,0)))</f>
        <v/>
      </c>
      <c r="EA170" s="80" t="str">
        <f>IF(OR($A170="",NOT(ISNUMBER($G170))),"",IF(AND($F170&lt;=EA$6,$G170&gt;=EA$5),IF(EA$5&gt;$N170,5,$K170)*10+IF(AND($F170&gt;=EA$5,$F170&lt;=EA$6),IF(AND($G170&gt;=EA$5,$G170&lt;=EA$6),5,IF($L170=1,2,1)),IF(AND($G170&gt;=EA$5,$G170&lt;=EA$6),IF($M170&gt;0,4,3),0)),IF(AND($D170&lt;=EA$6,$E170&gt;=EA$5),60,0)))</f>
        <v/>
      </c>
      <c r="EB170" s="80" t="str">
        <f>IF(OR($A170="",NOT(ISNUMBER($G170))),"",IF(AND($F170&lt;=EB$6,$G170&gt;=EB$5),IF(EB$5&gt;$N170,5,$K170)*10+IF(AND($F170&gt;=EB$5,$F170&lt;=EB$6),IF(AND($G170&gt;=EB$5,$G170&lt;=EB$6),5,IF($L170=1,2,1)),IF(AND($G170&gt;=EB$5,$G170&lt;=EB$6),IF($M170&gt;0,4,3),0)),IF(AND($D170&lt;=EB$6,$E170&gt;=EB$5),60,0)))</f>
        <v/>
      </c>
      <c r="EC170" s="80" t="str">
        <f>IF(OR($A170="",NOT(ISNUMBER($G170))),"",IF(AND($F170&lt;=EC$6,$G170&gt;=EC$5),IF(EC$5&gt;$N170,5,$K170)*10+IF(AND($F170&gt;=EC$5,$F170&lt;=EC$6),IF(AND($G170&gt;=EC$5,$G170&lt;=EC$6),5,IF($L170=1,2,1)),IF(AND($G170&gt;=EC$5,$G170&lt;=EC$6),IF($M170&gt;0,4,3),0)),IF(AND($D170&lt;=EC$6,$E170&gt;=EC$5),60,0)))</f>
        <v/>
      </c>
      <c r="ED170" s="80" t="str">
        <f>IF(OR($A170="",NOT(ISNUMBER($G170))),"",IF(AND($F170&lt;=ED$6,$G170&gt;=ED$5),IF(ED$5&gt;$N170,5,$K170)*10+IF(AND($F170&gt;=ED$5,$F170&lt;=ED$6),IF(AND($G170&gt;=ED$5,$G170&lt;=ED$6),5,IF($L170=1,2,1)),IF(AND($G170&gt;=ED$5,$G170&lt;=ED$6),IF($M170&gt;0,4,3),0)),IF(AND($D170&lt;=ED$6,$E170&gt;=ED$5),60,0)))</f>
        <v/>
      </c>
    </row>
    <row r="171" ht="18" customHeight="1">
      <c r="A171" s="52" t="str">
        <f>IF(Tasks!$B171="","",Tasks!$A171)</f>
        <v/>
      </c>
      <c r="B171" s="78" t="str">
        <f>IF(Tasks!$B171="","",Tasks!$B171)</f>
        <v/>
      </c>
      <c r="C171" s="25" t="str">
        <f>IF($B171="","",IF(AND(Tasks!$D171="",Tasks!$G171=""),"-",IF(Tasks!$D171="","",Tasks!$D171&amp;IF(OR(Tasks!$E171="",Tasks!$E171="FS"),IF(N(Tasks!$F171)=0,"","FS"),Tasks!$E171)&amp;IF(N(Tasks!$F171)=0,"",IF(Tasks!$F171&gt;0,"+","")&amp;Tasks!$F171))&amp;IF(AND(Tasks!$D171&lt;&gt;"",Tasks!$G171&lt;&gt;""),", ","")&amp;IF(Tasks!$G171="","",Tasks!$G171&amp;IF(OR(Tasks!$H171="",Tasks!$H171="FS"),IF(N(Tasks!$I171)=0,"","FS"),Tasks!$H171)&amp;IF(N(Tasks!$I171)=0,"",IF(Tasks!$I171&gt;0,"+","")&amp;Tasks!$I171))))</f>
        <v/>
      </c>
      <c r="D171" s="51" t="str">
        <f>IF(OR($B171="",Tasks!$Q171=""),"",Tasks!$Q171)</f>
        <v/>
      </c>
      <c r="E171" s="51" t="str">
        <f>IF(OR($B171="",Tasks!$R171=""),"",Tasks!$R171)</f>
        <v/>
      </c>
      <c r="F171" s="51" t="str">
        <f>IF(OR($B171="",Tasks!$S171=""),"",Tasks!$S171)</f>
        <v/>
      </c>
      <c r="G171" s="51" t="str">
        <f>IF(OR($B171="",Tasks!$T171=""),"",Tasks!$T171)</f>
        <v/>
      </c>
      <c r="H171" s="52" t="str">
        <f>IF($B171="","",Tasks!$AE171)</f>
        <v/>
      </c>
      <c r="I171" s="79" t="str">
        <f>IF($B171="","",Tasks!$AF171)</f>
        <v/>
      </c>
      <c r="J171" s="53" t="str">
        <f>IF(OR($B171="",Tasks!$V171=""),"",Tasks!$V171)</f>
        <v/>
      </c>
      <c r="K171" s="52" t="str">
        <f>IF($B171="","",Tasks!$AA171)</f>
        <v/>
      </c>
      <c r="L171" s="52" t="str">
        <f>IF($B171="","",Tasks!$AB171)</f>
        <v/>
      </c>
      <c r="M171" s="52" t="str">
        <f>IF($B171="","",Tasks!$Z171)</f>
        <v/>
      </c>
      <c r="N171" s="52" t="str">
        <f>IF(OR($B171="",Tasks!$AG171=""),"",Tasks!$AG171)</f>
        <v/>
      </c>
      <c r="O171" s="80" t="str">
        <f>IF(OR($A171="",NOT(ISNUMBER($G171))),"",IF(AND($F171&lt;=O$6,$G171&gt;=O$5),IF(O$5&gt;$N171,5,$K171)*10+IF(AND($F171&gt;=O$5,$F171&lt;=O$6),IF(AND($G171&gt;=O$5,$G171&lt;=O$6),5,IF($L171=1,2,1)),IF(AND($G171&gt;=O$5,$G171&lt;=O$6),IF($M171&gt;0,4,3),0)),IF(AND($D171&lt;=O$6,$E171&gt;=O$5),60,0)))</f>
        <v/>
      </c>
      <c r="P171" s="80" t="str">
        <f>IF(OR($A171="",NOT(ISNUMBER($G171))),"",IF(AND($F171&lt;=P$6,$G171&gt;=P$5),IF(P$5&gt;$N171,5,$K171)*10+IF(AND($F171&gt;=P$5,$F171&lt;=P$6),IF(AND($G171&gt;=P$5,$G171&lt;=P$6),5,IF($L171=1,2,1)),IF(AND($G171&gt;=P$5,$G171&lt;=P$6),IF($M171&gt;0,4,3),0)),IF(AND($D171&lt;=P$6,$E171&gt;=P$5),60,0)))</f>
        <v/>
      </c>
      <c r="Q171" s="80" t="str">
        <f>IF(OR($A171="",NOT(ISNUMBER($G171))),"",IF(AND($F171&lt;=Q$6,$G171&gt;=Q$5),IF(Q$5&gt;$N171,5,$K171)*10+IF(AND($F171&gt;=Q$5,$F171&lt;=Q$6),IF(AND($G171&gt;=Q$5,$G171&lt;=Q$6),5,IF($L171=1,2,1)),IF(AND($G171&gt;=Q$5,$G171&lt;=Q$6),IF($M171&gt;0,4,3),0)),IF(AND($D171&lt;=Q$6,$E171&gt;=Q$5),60,0)))</f>
        <v/>
      </c>
      <c r="R171" s="80" t="str">
        <f>IF(OR($A171="",NOT(ISNUMBER($G171))),"",IF(AND($F171&lt;=R$6,$G171&gt;=R$5),IF(R$5&gt;$N171,5,$K171)*10+IF(AND($F171&gt;=R$5,$F171&lt;=R$6),IF(AND($G171&gt;=R$5,$G171&lt;=R$6),5,IF($L171=1,2,1)),IF(AND($G171&gt;=R$5,$G171&lt;=R$6),IF($M171&gt;0,4,3),0)),IF(AND($D171&lt;=R$6,$E171&gt;=R$5),60,0)))</f>
        <v/>
      </c>
      <c r="S171" s="80" t="str">
        <f>IF(OR($A171="",NOT(ISNUMBER($G171))),"",IF(AND($F171&lt;=S$6,$G171&gt;=S$5),IF(S$5&gt;$N171,5,$K171)*10+IF(AND($F171&gt;=S$5,$F171&lt;=S$6),IF(AND($G171&gt;=S$5,$G171&lt;=S$6),5,IF($L171=1,2,1)),IF(AND($G171&gt;=S$5,$G171&lt;=S$6),IF($M171&gt;0,4,3),0)),IF(AND($D171&lt;=S$6,$E171&gt;=S$5),60,0)))</f>
        <v/>
      </c>
      <c r="T171" s="80" t="str">
        <f>IF(OR($A171="",NOT(ISNUMBER($G171))),"",IF(AND($F171&lt;=T$6,$G171&gt;=T$5),IF(T$5&gt;$N171,5,$K171)*10+IF(AND($F171&gt;=T$5,$F171&lt;=T$6),IF(AND($G171&gt;=T$5,$G171&lt;=T$6),5,IF($L171=1,2,1)),IF(AND($G171&gt;=T$5,$G171&lt;=T$6),IF($M171&gt;0,4,3),0)),IF(AND($D171&lt;=T$6,$E171&gt;=T$5),60,0)))</f>
        <v/>
      </c>
      <c r="U171" s="80" t="str">
        <f>IF(OR($A171="",NOT(ISNUMBER($G171))),"",IF(AND($F171&lt;=U$6,$G171&gt;=U$5),IF(U$5&gt;$N171,5,$K171)*10+IF(AND($F171&gt;=U$5,$F171&lt;=U$6),IF(AND($G171&gt;=U$5,$G171&lt;=U$6),5,IF($L171=1,2,1)),IF(AND($G171&gt;=U$5,$G171&lt;=U$6),IF($M171&gt;0,4,3),0)),IF(AND($D171&lt;=U$6,$E171&gt;=U$5),60,0)))</f>
        <v/>
      </c>
      <c r="V171" s="80" t="str">
        <f>IF(OR($A171="",NOT(ISNUMBER($G171))),"",IF(AND($F171&lt;=V$6,$G171&gt;=V$5),IF(V$5&gt;$N171,5,$K171)*10+IF(AND($F171&gt;=V$5,$F171&lt;=V$6),IF(AND($G171&gt;=V$5,$G171&lt;=V$6),5,IF($L171=1,2,1)),IF(AND($G171&gt;=V$5,$G171&lt;=V$6),IF($M171&gt;0,4,3),0)),IF(AND($D171&lt;=V$6,$E171&gt;=V$5),60,0)))</f>
        <v/>
      </c>
      <c r="W171" s="80" t="str">
        <f>IF(OR($A171="",NOT(ISNUMBER($G171))),"",IF(AND($F171&lt;=W$6,$G171&gt;=W$5),IF(W$5&gt;$N171,5,$K171)*10+IF(AND($F171&gt;=W$5,$F171&lt;=W$6),IF(AND($G171&gt;=W$5,$G171&lt;=W$6),5,IF($L171=1,2,1)),IF(AND($G171&gt;=W$5,$G171&lt;=W$6),IF($M171&gt;0,4,3),0)),IF(AND($D171&lt;=W$6,$E171&gt;=W$5),60,0)))</f>
        <v/>
      </c>
      <c r="X171" s="80" t="str">
        <f>IF(OR($A171="",NOT(ISNUMBER($G171))),"",IF(AND($F171&lt;=X$6,$G171&gt;=X$5),IF(X$5&gt;$N171,5,$K171)*10+IF(AND($F171&gt;=X$5,$F171&lt;=X$6),IF(AND($G171&gt;=X$5,$G171&lt;=X$6),5,IF($L171=1,2,1)),IF(AND($G171&gt;=X$5,$G171&lt;=X$6),IF($M171&gt;0,4,3),0)),IF(AND($D171&lt;=X$6,$E171&gt;=X$5),60,0)))</f>
        <v/>
      </c>
      <c r="Y171" s="80" t="str">
        <f>IF(OR($A171="",NOT(ISNUMBER($G171))),"",IF(AND($F171&lt;=Y$6,$G171&gt;=Y$5),IF(Y$5&gt;$N171,5,$K171)*10+IF(AND($F171&gt;=Y$5,$F171&lt;=Y$6),IF(AND($G171&gt;=Y$5,$G171&lt;=Y$6),5,IF($L171=1,2,1)),IF(AND($G171&gt;=Y$5,$G171&lt;=Y$6),IF($M171&gt;0,4,3),0)),IF(AND($D171&lt;=Y$6,$E171&gt;=Y$5),60,0)))</f>
        <v/>
      </c>
      <c r="Z171" s="80" t="str">
        <f>IF(OR($A171="",NOT(ISNUMBER($G171))),"",IF(AND($F171&lt;=Z$6,$G171&gt;=Z$5),IF(Z$5&gt;$N171,5,$K171)*10+IF(AND($F171&gt;=Z$5,$F171&lt;=Z$6),IF(AND($G171&gt;=Z$5,$G171&lt;=Z$6),5,IF($L171=1,2,1)),IF(AND($G171&gt;=Z$5,$G171&lt;=Z$6),IF($M171&gt;0,4,3),0)),IF(AND($D171&lt;=Z$6,$E171&gt;=Z$5),60,0)))</f>
        <v/>
      </c>
      <c r="AA171" s="80" t="str">
        <f>IF(OR($A171="",NOT(ISNUMBER($G171))),"",IF(AND($F171&lt;=AA$6,$G171&gt;=AA$5),IF(AA$5&gt;$N171,5,$K171)*10+IF(AND($F171&gt;=AA$5,$F171&lt;=AA$6),IF(AND($G171&gt;=AA$5,$G171&lt;=AA$6),5,IF($L171=1,2,1)),IF(AND($G171&gt;=AA$5,$G171&lt;=AA$6),IF($M171&gt;0,4,3),0)),IF(AND($D171&lt;=AA$6,$E171&gt;=AA$5),60,0)))</f>
        <v/>
      </c>
      <c r="AB171" s="80" t="str">
        <f>IF(OR($A171="",NOT(ISNUMBER($G171))),"",IF(AND($F171&lt;=AB$6,$G171&gt;=AB$5),IF(AB$5&gt;$N171,5,$K171)*10+IF(AND($F171&gt;=AB$5,$F171&lt;=AB$6),IF(AND($G171&gt;=AB$5,$G171&lt;=AB$6),5,IF($L171=1,2,1)),IF(AND($G171&gt;=AB$5,$G171&lt;=AB$6),IF($M171&gt;0,4,3),0)),IF(AND($D171&lt;=AB$6,$E171&gt;=AB$5),60,0)))</f>
        <v/>
      </c>
      <c r="AC171" s="80" t="str">
        <f>IF(OR($A171="",NOT(ISNUMBER($G171))),"",IF(AND($F171&lt;=AC$6,$G171&gt;=AC$5),IF(AC$5&gt;$N171,5,$K171)*10+IF(AND($F171&gt;=AC$5,$F171&lt;=AC$6),IF(AND($G171&gt;=AC$5,$G171&lt;=AC$6),5,IF($L171=1,2,1)),IF(AND($G171&gt;=AC$5,$G171&lt;=AC$6),IF($M171&gt;0,4,3),0)),IF(AND($D171&lt;=AC$6,$E171&gt;=AC$5),60,0)))</f>
        <v/>
      </c>
      <c r="AD171" s="80" t="str">
        <f>IF(OR($A171="",NOT(ISNUMBER($G171))),"",IF(AND($F171&lt;=AD$6,$G171&gt;=AD$5),IF(AD$5&gt;$N171,5,$K171)*10+IF(AND($F171&gt;=AD$5,$F171&lt;=AD$6),IF(AND($G171&gt;=AD$5,$G171&lt;=AD$6),5,IF($L171=1,2,1)),IF(AND($G171&gt;=AD$5,$G171&lt;=AD$6),IF($M171&gt;0,4,3),0)),IF(AND($D171&lt;=AD$6,$E171&gt;=AD$5),60,0)))</f>
        <v/>
      </c>
      <c r="AE171" s="80" t="str">
        <f>IF(OR($A171="",NOT(ISNUMBER($G171))),"",IF(AND($F171&lt;=AE$6,$G171&gt;=AE$5),IF(AE$5&gt;$N171,5,$K171)*10+IF(AND($F171&gt;=AE$5,$F171&lt;=AE$6),IF(AND($G171&gt;=AE$5,$G171&lt;=AE$6),5,IF($L171=1,2,1)),IF(AND($G171&gt;=AE$5,$G171&lt;=AE$6),IF($M171&gt;0,4,3),0)),IF(AND($D171&lt;=AE$6,$E171&gt;=AE$5),60,0)))</f>
        <v/>
      </c>
      <c r="AF171" s="80" t="str">
        <f>IF(OR($A171="",NOT(ISNUMBER($G171))),"",IF(AND($F171&lt;=AF$6,$G171&gt;=AF$5),IF(AF$5&gt;$N171,5,$K171)*10+IF(AND($F171&gt;=AF$5,$F171&lt;=AF$6),IF(AND($G171&gt;=AF$5,$G171&lt;=AF$6),5,IF($L171=1,2,1)),IF(AND($G171&gt;=AF$5,$G171&lt;=AF$6),IF($M171&gt;0,4,3),0)),IF(AND($D171&lt;=AF$6,$E171&gt;=AF$5),60,0)))</f>
        <v/>
      </c>
      <c r="AG171" s="80" t="str">
        <f>IF(OR($A171="",NOT(ISNUMBER($G171))),"",IF(AND($F171&lt;=AG$6,$G171&gt;=AG$5),IF(AG$5&gt;$N171,5,$K171)*10+IF(AND($F171&gt;=AG$5,$F171&lt;=AG$6),IF(AND($G171&gt;=AG$5,$G171&lt;=AG$6),5,IF($L171=1,2,1)),IF(AND($G171&gt;=AG$5,$G171&lt;=AG$6),IF($M171&gt;0,4,3),0)),IF(AND($D171&lt;=AG$6,$E171&gt;=AG$5),60,0)))</f>
        <v/>
      </c>
      <c r="AH171" s="80" t="str">
        <f>IF(OR($A171="",NOT(ISNUMBER($G171))),"",IF(AND($F171&lt;=AH$6,$G171&gt;=AH$5),IF(AH$5&gt;$N171,5,$K171)*10+IF(AND($F171&gt;=AH$5,$F171&lt;=AH$6),IF(AND($G171&gt;=AH$5,$G171&lt;=AH$6),5,IF($L171=1,2,1)),IF(AND($G171&gt;=AH$5,$G171&lt;=AH$6),IF($M171&gt;0,4,3),0)),IF(AND($D171&lt;=AH$6,$E171&gt;=AH$5),60,0)))</f>
        <v/>
      </c>
      <c r="AI171" s="80" t="str">
        <f>IF(OR($A171="",NOT(ISNUMBER($G171))),"",IF(AND($F171&lt;=AI$6,$G171&gt;=AI$5),IF(AI$5&gt;$N171,5,$K171)*10+IF(AND($F171&gt;=AI$5,$F171&lt;=AI$6),IF(AND($G171&gt;=AI$5,$G171&lt;=AI$6),5,IF($L171=1,2,1)),IF(AND($G171&gt;=AI$5,$G171&lt;=AI$6),IF($M171&gt;0,4,3),0)),IF(AND($D171&lt;=AI$6,$E171&gt;=AI$5),60,0)))</f>
        <v/>
      </c>
      <c r="AJ171" s="80" t="str">
        <f>IF(OR($A171="",NOT(ISNUMBER($G171))),"",IF(AND($F171&lt;=AJ$6,$G171&gt;=AJ$5),IF(AJ$5&gt;$N171,5,$K171)*10+IF(AND($F171&gt;=AJ$5,$F171&lt;=AJ$6),IF(AND($G171&gt;=AJ$5,$G171&lt;=AJ$6),5,IF($L171=1,2,1)),IF(AND($G171&gt;=AJ$5,$G171&lt;=AJ$6),IF($M171&gt;0,4,3),0)),IF(AND($D171&lt;=AJ$6,$E171&gt;=AJ$5),60,0)))</f>
        <v/>
      </c>
      <c r="AK171" s="80" t="str">
        <f>IF(OR($A171="",NOT(ISNUMBER($G171))),"",IF(AND($F171&lt;=AK$6,$G171&gt;=AK$5),IF(AK$5&gt;$N171,5,$K171)*10+IF(AND($F171&gt;=AK$5,$F171&lt;=AK$6),IF(AND($G171&gt;=AK$5,$G171&lt;=AK$6),5,IF($L171=1,2,1)),IF(AND($G171&gt;=AK$5,$G171&lt;=AK$6),IF($M171&gt;0,4,3),0)),IF(AND($D171&lt;=AK$6,$E171&gt;=AK$5),60,0)))</f>
        <v/>
      </c>
      <c r="AL171" s="80" t="str">
        <f>IF(OR($A171="",NOT(ISNUMBER($G171))),"",IF(AND($F171&lt;=AL$6,$G171&gt;=AL$5),IF(AL$5&gt;$N171,5,$K171)*10+IF(AND($F171&gt;=AL$5,$F171&lt;=AL$6),IF(AND($G171&gt;=AL$5,$G171&lt;=AL$6),5,IF($L171=1,2,1)),IF(AND($G171&gt;=AL$5,$G171&lt;=AL$6),IF($M171&gt;0,4,3),0)),IF(AND($D171&lt;=AL$6,$E171&gt;=AL$5),60,0)))</f>
        <v/>
      </c>
      <c r="AM171" s="80" t="str">
        <f>IF(OR($A171="",NOT(ISNUMBER($G171))),"",IF(AND($F171&lt;=AM$6,$G171&gt;=AM$5),IF(AM$5&gt;$N171,5,$K171)*10+IF(AND($F171&gt;=AM$5,$F171&lt;=AM$6),IF(AND($G171&gt;=AM$5,$G171&lt;=AM$6),5,IF($L171=1,2,1)),IF(AND($G171&gt;=AM$5,$G171&lt;=AM$6),IF($M171&gt;0,4,3),0)),IF(AND($D171&lt;=AM$6,$E171&gt;=AM$5),60,0)))</f>
        <v/>
      </c>
      <c r="AN171" s="80" t="str">
        <f>IF(OR($A171="",NOT(ISNUMBER($G171))),"",IF(AND($F171&lt;=AN$6,$G171&gt;=AN$5),IF(AN$5&gt;$N171,5,$K171)*10+IF(AND($F171&gt;=AN$5,$F171&lt;=AN$6),IF(AND($G171&gt;=AN$5,$G171&lt;=AN$6),5,IF($L171=1,2,1)),IF(AND($G171&gt;=AN$5,$G171&lt;=AN$6),IF($M171&gt;0,4,3),0)),IF(AND($D171&lt;=AN$6,$E171&gt;=AN$5),60,0)))</f>
        <v/>
      </c>
      <c r="AO171" s="80" t="str">
        <f>IF(OR($A171="",NOT(ISNUMBER($G171))),"",IF(AND($F171&lt;=AO$6,$G171&gt;=AO$5),IF(AO$5&gt;$N171,5,$K171)*10+IF(AND($F171&gt;=AO$5,$F171&lt;=AO$6),IF(AND($G171&gt;=AO$5,$G171&lt;=AO$6),5,IF($L171=1,2,1)),IF(AND($G171&gt;=AO$5,$G171&lt;=AO$6),IF($M171&gt;0,4,3),0)),IF(AND($D171&lt;=AO$6,$E171&gt;=AO$5),60,0)))</f>
        <v/>
      </c>
      <c r="AP171" s="80" t="str">
        <f>IF(OR($A171="",NOT(ISNUMBER($G171))),"",IF(AND($F171&lt;=AP$6,$G171&gt;=AP$5),IF(AP$5&gt;$N171,5,$K171)*10+IF(AND($F171&gt;=AP$5,$F171&lt;=AP$6),IF(AND($G171&gt;=AP$5,$G171&lt;=AP$6),5,IF($L171=1,2,1)),IF(AND($G171&gt;=AP$5,$G171&lt;=AP$6),IF($M171&gt;0,4,3),0)),IF(AND($D171&lt;=AP$6,$E171&gt;=AP$5),60,0)))</f>
        <v/>
      </c>
      <c r="AQ171" s="80" t="str">
        <f>IF(OR($A171="",NOT(ISNUMBER($G171))),"",IF(AND($F171&lt;=AQ$6,$G171&gt;=AQ$5),IF(AQ$5&gt;$N171,5,$K171)*10+IF(AND($F171&gt;=AQ$5,$F171&lt;=AQ$6),IF(AND($G171&gt;=AQ$5,$G171&lt;=AQ$6),5,IF($L171=1,2,1)),IF(AND($G171&gt;=AQ$5,$G171&lt;=AQ$6),IF($M171&gt;0,4,3),0)),IF(AND($D171&lt;=AQ$6,$E171&gt;=AQ$5),60,0)))</f>
        <v/>
      </c>
      <c r="AR171" s="80" t="str">
        <f>IF(OR($A171="",NOT(ISNUMBER($G171))),"",IF(AND($F171&lt;=AR$6,$G171&gt;=AR$5),IF(AR$5&gt;$N171,5,$K171)*10+IF(AND($F171&gt;=AR$5,$F171&lt;=AR$6),IF(AND($G171&gt;=AR$5,$G171&lt;=AR$6),5,IF($L171=1,2,1)),IF(AND($G171&gt;=AR$5,$G171&lt;=AR$6),IF($M171&gt;0,4,3),0)),IF(AND($D171&lt;=AR$6,$E171&gt;=AR$5),60,0)))</f>
        <v/>
      </c>
      <c r="AS171" s="80" t="str">
        <f>IF(OR($A171="",NOT(ISNUMBER($G171))),"",IF(AND($F171&lt;=AS$6,$G171&gt;=AS$5),IF(AS$5&gt;$N171,5,$K171)*10+IF(AND($F171&gt;=AS$5,$F171&lt;=AS$6),IF(AND($G171&gt;=AS$5,$G171&lt;=AS$6),5,IF($L171=1,2,1)),IF(AND($G171&gt;=AS$5,$G171&lt;=AS$6),IF($M171&gt;0,4,3),0)),IF(AND($D171&lt;=AS$6,$E171&gt;=AS$5),60,0)))</f>
        <v/>
      </c>
      <c r="AT171" s="80" t="str">
        <f>IF(OR($A171="",NOT(ISNUMBER($G171))),"",IF(AND($F171&lt;=AT$6,$G171&gt;=AT$5),IF(AT$5&gt;$N171,5,$K171)*10+IF(AND($F171&gt;=AT$5,$F171&lt;=AT$6),IF(AND($G171&gt;=AT$5,$G171&lt;=AT$6),5,IF($L171=1,2,1)),IF(AND($G171&gt;=AT$5,$G171&lt;=AT$6),IF($M171&gt;0,4,3),0)),IF(AND($D171&lt;=AT$6,$E171&gt;=AT$5),60,0)))</f>
        <v/>
      </c>
      <c r="AU171" s="80" t="str">
        <f>IF(OR($A171="",NOT(ISNUMBER($G171))),"",IF(AND($F171&lt;=AU$6,$G171&gt;=AU$5),IF(AU$5&gt;$N171,5,$K171)*10+IF(AND($F171&gt;=AU$5,$F171&lt;=AU$6),IF(AND($G171&gt;=AU$5,$G171&lt;=AU$6),5,IF($L171=1,2,1)),IF(AND($G171&gt;=AU$5,$G171&lt;=AU$6),IF($M171&gt;0,4,3),0)),IF(AND($D171&lt;=AU$6,$E171&gt;=AU$5),60,0)))</f>
        <v/>
      </c>
      <c r="AV171" s="80" t="str">
        <f>IF(OR($A171="",NOT(ISNUMBER($G171))),"",IF(AND($F171&lt;=AV$6,$G171&gt;=AV$5),IF(AV$5&gt;$N171,5,$K171)*10+IF(AND($F171&gt;=AV$5,$F171&lt;=AV$6),IF(AND($G171&gt;=AV$5,$G171&lt;=AV$6),5,IF($L171=1,2,1)),IF(AND($G171&gt;=AV$5,$G171&lt;=AV$6),IF($M171&gt;0,4,3),0)),IF(AND($D171&lt;=AV$6,$E171&gt;=AV$5),60,0)))</f>
        <v/>
      </c>
      <c r="AW171" s="80" t="str">
        <f>IF(OR($A171="",NOT(ISNUMBER($G171))),"",IF(AND($F171&lt;=AW$6,$G171&gt;=AW$5),IF(AW$5&gt;$N171,5,$K171)*10+IF(AND($F171&gt;=AW$5,$F171&lt;=AW$6),IF(AND($G171&gt;=AW$5,$G171&lt;=AW$6),5,IF($L171=1,2,1)),IF(AND($G171&gt;=AW$5,$G171&lt;=AW$6),IF($M171&gt;0,4,3),0)),IF(AND($D171&lt;=AW$6,$E171&gt;=AW$5),60,0)))</f>
        <v/>
      </c>
      <c r="AX171" s="80" t="str">
        <f>IF(OR($A171="",NOT(ISNUMBER($G171))),"",IF(AND($F171&lt;=AX$6,$G171&gt;=AX$5),IF(AX$5&gt;$N171,5,$K171)*10+IF(AND($F171&gt;=AX$5,$F171&lt;=AX$6),IF(AND($G171&gt;=AX$5,$G171&lt;=AX$6),5,IF($L171=1,2,1)),IF(AND($G171&gt;=AX$5,$G171&lt;=AX$6),IF($M171&gt;0,4,3),0)),IF(AND($D171&lt;=AX$6,$E171&gt;=AX$5),60,0)))</f>
        <v/>
      </c>
      <c r="AY171" s="80" t="str">
        <f>IF(OR($A171="",NOT(ISNUMBER($G171))),"",IF(AND($F171&lt;=AY$6,$G171&gt;=AY$5),IF(AY$5&gt;$N171,5,$K171)*10+IF(AND($F171&gt;=AY$5,$F171&lt;=AY$6),IF(AND($G171&gt;=AY$5,$G171&lt;=AY$6),5,IF($L171=1,2,1)),IF(AND($G171&gt;=AY$5,$G171&lt;=AY$6),IF($M171&gt;0,4,3),0)),IF(AND($D171&lt;=AY$6,$E171&gt;=AY$5),60,0)))</f>
        <v/>
      </c>
      <c r="AZ171" s="80" t="str">
        <f>IF(OR($A171="",NOT(ISNUMBER($G171))),"",IF(AND($F171&lt;=AZ$6,$G171&gt;=AZ$5),IF(AZ$5&gt;$N171,5,$K171)*10+IF(AND($F171&gt;=AZ$5,$F171&lt;=AZ$6),IF(AND($G171&gt;=AZ$5,$G171&lt;=AZ$6),5,IF($L171=1,2,1)),IF(AND($G171&gt;=AZ$5,$G171&lt;=AZ$6),IF($M171&gt;0,4,3),0)),IF(AND($D171&lt;=AZ$6,$E171&gt;=AZ$5),60,0)))</f>
        <v/>
      </c>
      <c r="BA171" s="80" t="str">
        <f>IF(OR($A171="",NOT(ISNUMBER($G171))),"",IF(AND($F171&lt;=BA$6,$G171&gt;=BA$5),IF(BA$5&gt;$N171,5,$K171)*10+IF(AND($F171&gt;=BA$5,$F171&lt;=BA$6),IF(AND($G171&gt;=BA$5,$G171&lt;=BA$6),5,IF($L171=1,2,1)),IF(AND($G171&gt;=BA$5,$G171&lt;=BA$6),IF($M171&gt;0,4,3),0)),IF(AND($D171&lt;=BA$6,$E171&gt;=BA$5),60,0)))</f>
        <v/>
      </c>
      <c r="BB171" s="80" t="str">
        <f>IF(OR($A171="",NOT(ISNUMBER($G171))),"",IF(AND($F171&lt;=BB$6,$G171&gt;=BB$5),IF(BB$5&gt;$N171,5,$K171)*10+IF(AND($F171&gt;=BB$5,$F171&lt;=BB$6),IF(AND($G171&gt;=BB$5,$G171&lt;=BB$6),5,IF($L171=1,2,1)),IF(AND($G171&gt;=BB$5,$G171&lt;=BB$6),IF($M171&gt;0,4,3),0)),IF(AND($D171&lt;=BB$6,$E171&gt;=BB$5),60,0)))</f>
        <v/>
      </c>
      <c r="BC171" s="80" t="str">
        <f>IF(OR($A171="",NOT(ISNUMBER($G171))),"",IF(AND($F171&lt;=BC$6,$G171&gt;=BC$5),IF(BC$5&gt;$N171,5,$K171)*10+IF(AND($F171&gt;=BC$5,$F171&lt;=BC$6),IF(AND($G171&gt;=BC$5,$G171&lt;=BC$6),5,IF($L171=1,2,1)),IF(AND($G171&gt;=BC$5,$G171&lt;=BC$6),IF($M171&gt;0,4,3),0)),IF(AND($D171&lt;=BC$6,$E171&gt;=BC$5),60,0)))</f>
        <v/>
      </c>
      <c r="BD171" s="80" t="str">
        <f>IF(OR($A171="",NOT(ISNUMBER($G171))),"",IF(AND($F171&lt;=BD$6,$G171&gt;=BD$5),IF(BD$5&gt;$N171,5,$K171)*10+IF(AND($F171&gt;=BD$5,$F171&lt;=BD$6),IF(AND($G171&gt;=BD$5,$G171&lt;=BD$6),5,IF($L171=1,2,1)),IF(AND($G171&gt;=BD$5,$G171&lt;=BD$6),IF($M171&gt;0,4,3),0)),IF(AND($D171&lt;=BD$6,$E171&gt;=BD$5),60,0)))</f>
        <v/>
      </c>
      <c r="BE171" s="80" t="str">
        <f>IF(OR($A171="",NOT(ISNUMBER($G171))),"",IF(AND($F171&lt;=BE$6,$G171&gt;=BE$5),IF(BE$5&gt;$N171,5,$K171)*10+IF(AND($F171&gt;=BE$5,$F171&lt;=BE$6),IF(AND($G171&gt;=BE$5,$G171&lt;=BE$6),5,IF($L171=1,2,1)),IF(AND($G171&gt;=BE$5,$G171&lt;=BE$6),IF($M171&gt;0,4,3),0)),IF(AND($D171&lt;=BE$6,$E171&gt;=BE$5),60,0)))</f>
        <v/>
      </c>
      <c r="BF171" s="80" t="str">
        <f>IF(OR($A171="",NOT(ISNUMBER($G171))),"",IF(AND($F171&lt;=BF$6,$G171&gt;=BF$5),IF(BF$5&gt;$N171,5,$K171)*10+IF(AND($F171&gt;=BF$5,$F171&lt;=BF$6),IF(AND($G171&gt;=BF$5,$G171&lt;=BF$6),5,IF($L171=1,2,1)),IF(AND($G171&gt;=BF$5,$G171&lt;=BF$6),IF($M171&gt;0,4,3),0)),IF(AND($D171&lt;=BF$6,$E171&gt;=BF$5),60,0)))</f>
        <v/>
      </c>
      <c r="BG171" s="80" t="str">
        <f>IF(OR($A171="",NOT(ISNUMBER($G171))),"",IF(AND($F171&lt;=BG$6,$G171&gt;=BG$5),IF(BG$5&gt;$N171,5,$K171)*10+IF(AND($F171&gt;=BG$5,$F171&lt;=BG$6),IF(AND($G171&gt;=BG$5,$G171&lt;=BG$6),5,IF($L171=1,2,1)),IF(AND($G171&gt;=BG$5,$G171&lt;=BG$6),IF($M171&gt;0,4,3),0)),IF(AND($D171&lt;=BG$6,$E171&gt;=BG$5),60,0)))</f>
        <v/>
      </c>
      <c r="BH171" s="80" t="str">
        <f>IF(OR($A171="",NOT(ISNUMBER($G171))),"",IF(AND($F171&lt;=BH$6,$G171&gt;=BH$5),IF(BH$5&gt;$N171,5,$K171)*10+IF(AND($F171&gt;=BH$5,$F171&lt;=BH$6),IF(AND($G171&gt;=BH$5,$G171&lt;=BH$6),5,IF($L171=1,2,1)),IF(AND($G171&gt;=BH$5,$G171&lt;=BH$6),IF($M171&gt;0,4,3),0)),IF(AND($D171&lt;=BH$6,$E171&gt;=BH$5),60,0)))</f>
        <v/>
      </c>
      <c r="BI171" s="80" t="str">
        <f>IF(OR($A171="",NOT(ISNUMBER($G171))),"",IF(AND($F171&lt;=BI$6,$G171&gt;=BI$5),IF(BI$5&gt;$N171,5,$K171)*10+IF(AND($F171&gt;=BI$5,$F171&lt;=BI$6),IF(AND($G171&gt;=BI$5,$G171&lt;=BI$6),5,IF($L171=1,2,1)),IF(AND($G171&gt;=BI$5,$G171&lt;=BI$6),IF($M171&gt;0,4,3),0)),IF(AND($D171&lt;=BI$6,$E171&gt;=BI$5),60,0)))</f>
        <v/>
      </c>
      <c r="BJ171" s="80" t="str">
        <f>IF(OR($A171="",NOT(ISNUMBER($G171))),"",IF(AND($F171&lt;=BJ$6,$G171&gt;=BJ$5),IF(BJ$5&gt;$N171,5,$K171)*10+IF(AND($F171&gt;=BJ$5,$F171&lt;=BJ$6),IF(AND($G171&gt;=BJ$5,$G171&lt;=BJ$6),5,IF($L171=1,2,1)),IF(AND($G171&gt;=BJ$5,$G171&lt;=BJ$6),IF($M171&gt;0,4,3),0)),IF(AND($D171&lt;=BJ$6,$E171&gt;=BJ$5),60,0)))</f>
        <v/>
      </c>
      <c r="BK171" s="80" t="str">
        <f>IF(OR($A171="",NOT(ISNUMBER($G171))),"",IF(AND($F171&lt;=BK$6,$G171&gt;=BK$5),IF(BK$5&gt;$N171,5,$K171)*10+IF(AND($F171&gt;=BK$5,$F171&lt;=BK$6),IF(AND($G171&gt;=BK$5,$G171&lt;=BK$6),5,IF($L171=1,2,1)),IF(AND($G171&gt;=BK$5,$G171&lt;=BK$6),IF($M171&gt;0,4,3),0)),IF(AND($D171&lt;=BK$6,$E171&gt;=BK$5),60,0)))</f>
        <v/>
      </c>
      <c r="BL171" s="80" t="str">
        <f>IF(OR($A171="",NOT(ISNUMBER($G171))),"",IF(AND($F171&lt;=BL$6,$G171&gt;=BL$5),IF(BL$5&gt;$N171,5,$K171)*10+IF(AND($F171&gt;=BL$5,$F171&lt;=BL$6),IF(AND($G171&gt;=BL$5,$G171&lt;=BL$6),5,IF($L171=1,2,1)),IF(AND($G171&gt;=BL$5,$G171&lt;=BL$6),IF($M171&gt;0,4,3),0)),IF(AND($D171&lt;=BL$6,$E171&gt;=BL$5),60,0)))</f>
        <v/>
      </c>
      <c r="BM171" s="80" t="str">
        <f>IF(OR($A171="",NOT(ISNUMBER($G171))),"",IF(AND($F171&lt;=BM$6,$G171&gt;=BM$5),IF(BM$5&gt;$N171,5,$K171)*10+IF(AND($F171&gt;=BM$5,$F171&lt;=BM$6),IF(AND($G171&gt;=BM$5,$G171&lt;=BM$6),5,IF($L171=1,2,1)),IF(AND($G171&gt;=BM$5,$G171&lt;=BM$6),IF($M171&gt;0,4,3),0)),IF(AND($D171&lt;=BM$6,$E171&gt;=BM$5),60,0)))</f>
        <v/>
      </c>
      <c r="BN171" s="80" t="str">
        <f>IF(OR($A171="",NOT(ISNUMBER($G171))),"",IF(AND($F171&lt;=BN$6,$G171&gt;=BN$5),IF(BN$5&gt;$N171,5,$K171)*10+IF(AND($F171&gt;=BN$5,$F171&lt;=BN$6),IF(AND($G171&gt;=BN$5,$G171&lt;=BN$6),5,IF($L171=1,2,1)),IF(AND($G171&gt;=BN$5,$G171&lt;=BN$6),IF($M171&gt;0,4,3),0)),IF(AND($D171&lt;=BN$6,$E171&gt;=BN$5),60,0)))</f>
        <v/>
      </c>
      <c r="BO171" s="80" t="str">
        <f>IF(OR($A171="",NOT(ISNUMBER($G171))),"",IF(AND($F171&lt;=BO$6,$G171&gt;=BO$5),IF(BO$5&gt;$N171,5,$K171)*10+IF(AND($F171&gt;=BO$5,$F171&lt;=BO$6),IF(AND($G171&gt;=BO$5,$G171&lt;=BO$6),5,IF($L171=1,2,1)),IF(AND($G171&gt;=BO$5,$G171&lt;=BO$6),IF($M171&gt;0,4,3),0)),IF(AND($D171&lt;=BO$6,$E171&gt;=BO$5),60,0)))</f>
        <v/>
      </c>
      <c r="BP171" s="80" t="str">
        <f>IF(OR($A171="",NOT(ISNUMBER($G171))),"",IF(AND($F171&lt;=BP$6,$G171&gt;=BP$5),IF(BP$5&gt;$N171,5,$K171)*10+IF(AND($F171&gt;=BP$5,$F171&lt;=BP$6),IF(AND($G171&gt;=BP$5,$G171&lt;=BP$6),5,IF($L171=1,2,1)),IF(AND($G171&gt;=BP$5,$G171&lt;=BP$6),IF($M171&gt;0,4,3),0)),IF(AND($D171&lt;=BP$6,$E171&gt;=BP$5),60,0)))</f>
        <v/>
      </c>
      <c r="BQ171" s="80" t="str">
        <f>IF(OR($A171="",NOT(ISNUMBER($G171))),"",IF(AND($F171&lt;=BQ$6,$G171&gt;=BQ$5),IF(BQ$5&gt;$N171,5,$K171)*10+IF(AND($F171&gt;=BQ$5,$F171&lt;=BQ$6),IF(AND($G171&gt;=BQ$5,$G171&lt;=BQ$6),5,IF($L171=1,2,1)),IF(AND($G171&gt;=BQ$5,$G171&lt;=BQ$6),IF($M171&gt;0,4,3),0)),IF(AND($D171&lt;=BQ$6,$E171&gt;=BQ$5),60,0)))</f>
        <v/>
      </c>
      <c r="BR171" s="80" t="str">
        <f>IF(OR($A171="",NOT(ISNUMBER($G171))),"",IF(AND($F171&lt;=BR$6,$G171&gt;=BR$5),IF(BR$5&gt;$N171,5,$K171)*10+IF(AND($F171&gt;=BR$5,$F171&lt;=BR$6),IF(AND($G171&gt;=BR$5,$G171&lt;=BR$6),5,IF($L171=1,2,1)),IF(AND($G171&gt;=BR$5,$G171&lt;=BR$6),IF($M171&gt;0,4,3),0)),IF(AND($D171&lt;=BR$6,$E171&gt;=BR$5),60,0)))</f>
        <v/>
      </c>
      <c r="BS171" s="80" t="str">
        <f>IF(OR($A171="",NOT(ISNUMBER($G171))),"",IF(AND($F171&lt;=BS$6,$G171&gt;=BS$5),IF(BS$5&gt;$N171,5,$K171)*10+IF(AND($F171&gt;=BS$5,$F171&lt;=BS$6),IF(AND($G171&gt;=BS$5,$G171&lt;=BS$6),5,IF($L171=1,2,1)),IF(AND($G171&gt;=BS$5,$G171&lt;=BS$6),IF($M171&gt;0,4,3),0)),IF(AND($D171&lt;=BS$6,$E171&gt;=BS$5),60,0)))</f>
        <v/>
      </c>
      <c r="BT171" s="80" t="str">
        <f>IF(OR($A171="",NOT(ISNUMBER($G171))),"",IF(AND($F171&lt;=BT$6,$G171&gt;=BT$5),IF(BT$5&gt;$N171,5,$K171)*10+IF(AND($F171&gt;=BT$5,$F171&lt;=BT$6),IF(AND($G171&gt;=BT$5,$G171&lt;=BT$6),5,IF($L171=1,2,1)),IF(AND($G171&gt;=BT$5,$G171&lt;=BT$6),IF($M171&gt;0,4,3),0)),IF(AND($D171&lt;=BT$6,$E171&gt;=BT$5),60,0)))</f>
        <v/>
      </c>
      <c r="BU171" s="80" t="str">
        <f>IF(OR($A171="",NOT(ISNUMBER($G171))),"",IF(AND($F171&lt;=BU$6,$G171&gt;=BU$5),IF(BU$5&gt;$N171,5,$K171)*10+IF(AND($F171&gt;=BU$5,$F171&lt;=BU$6),IF(AND($G171&gt;=BU$5,$G171&lt;=BU$6),5,IF($L171=1,2,1)),IF(AND($G171&gt;=BU$5,$G171&lt;=BU$6),IF($M171&gt;0,4,3),0)),IF(AND($D171&lt;=BU$6,$E171&gt;=BU$5),60,0)))</f>
        <v/>
      </c>
      <c r="BV171" s="80" t="str">
        <f>IF(OR($A171="",NOT(ISNUMBER($G171))),"",IF(AND($F171&lt;=BV$6,$G171&gt;=BV$5),IF(BV$5&gt;$N171,5,$K171)*10+IF(AND($F171&gt;=BV$5,$F171&lt;=BV$6),IF(AND($G171&gt;=BV$5,$G171&lt;=BV$6),5,IF($L171=1,2,1)),IF(AND($G171&gt;=BV$5,$G171&lt;=BV$6),IF($M171&gt;0,4,3),0)),IF(AND($D171&lt;=BV$6,$E171&gt;=BV$5),60,0)))</f>
        <v/>
      </c>
      <c r="BW171" s="80" t="str">
        <f>IF(OR($A171="",NOT(ISNUMBER($G171))),"",IF(AND($F171&lt;=BW$6,$G171&gt;=BW$5),IF(BW$5&gt;$N171,5,$K171)*10+IF(AND($F171&gt;=BW$5,$F171&lt;=BW$6),IF(AND($G171&gt;=BW$5,$G171&lt;=BW$6),5,IF($L171=1,2,1)),IF(AND($G171&gt;=BW$5,$G171&lt;=BW$6),IF($M171&gt;0,4,3),0)),IF(AND($D171&lt;=BW$6,$E171&gt;=BW$5),60,0)))</f>
        <v/>
      </c>
      <c r="BX171" s="80" t="str">
        <f>IF(OR($A171="",NOT(ISNUMBER($G171))),"",IF(AND($F171&lt;=BX$6,$G171&gt;=BX$5),IF(BX$5&gt;$N171,5,$K171)*10+IF(AND($F171&gt;=BX$5,$F171&lt;=BX$6),IF(AND($G171&gt;=BX$5,$G171&lt;=BX$6),5,IF($L171=1,2,1)),IF(AND($G171&gt;=BX$5,$G171&lt;=BX$6),IF($M171&gt;0,4,3),0)),IF(AND($D171&lt;=BX$6,$E171&gt;=BX$5),60,0)))</f>
        <v/>
      </c>
      <c r="BY171" s="80" t="str">
        <f>IF(OR($A171="",NOT(ISNUMBER($G171))),"",IF(AND($F171&lt;=BY$6,$G171&gt;=BY$5),IF(BY$5&gt;$N171,5,$K171)*10+IF(AND($F171&gt;=BY$5,$F171&lt;=BY$6),IF(AND($G171&gt;=BY$5,$G171&lt;=BY$6),5,IF($L171=1,2,1)),IF(AND($G171&gt;=BY$5,$G171&lt;=BY$6),IF($M171&gt;0,4,3),0)),IF(AND($D171&lt;=BY$6,$E171&gt;=BY$5),60,0)))</f>
        <v/>
      </c>
      <c r="BZ171" s="80" t="str">
        <f>IF(OR($A171="",NOT(ISNUMBER($G171))),"",IF(AND($F171&lt;=BZ$6,$G171&gt;=BZ$5),IF(BZ$5&gt;$N171,5,$K171)*10+IF(AND($F171&gt;=BZ$5,$F171&lt;=BZ$6),IF(AND($G171&gt;=BZ$5,$G171&lt;=BZ$6),5,IF($L171=1,2,1)),IF(AND($G171&gt;=BZ$5,$G171&lt;=BZ$6),IF($M171&gt;0,4,3),0)),IF(AND($D171&lt;=BZ$6,$E171&gt;=BZ$5),60,0)))</f>
        <v/>
      </c>
      <c r="CA171" s="80" t="str">
        <f>IF(OR($A171="",NOT(ISNUMBER($G171))),"",IF(AND($F171&lt;=CA$6,$G171&gt;=CA$5),IF(CA$5&gt;$N171,5,$K171)*10+IF(AND($F171&gt;=CA$5,$F171&lt;=CA$6),IF(AND($G171&gt;=CA$5,$G171&lt;=CA$6),5,IF($L171=1,2,1)),IF(AND($G171&gt;=CA$5,$G171&lt;=CA$6),IF($M171&gt;0,4,3),0)),IF(AND($D171&lt;=CA$6,$E171&gt;=CA$5),60,0)))</f>
        <v/>
      </c>
      <c r="CB171" s="80" t="str">
        <f>IF(OR($A171="",NOT(ISNUMBER($G171))),"",IF(AND($F171&lt;=CB$6,$G171&gt;=CB$5),IF(CB$5&gt;$N171,5,$K171)*10+IF(AND($F171&gt;=CB$5,$F171&lt;=CB$6),IF(AND($G171&gt;=CB$5,$G171&lt;=CB$6),5,IF($L171=1,2,1)),IF(AND($G171&gt;=CB$5,$G171&lt;=CB$6),IF($M171&gt;0,4,3),0)),IF(AND($D171&lt;=CB$6,$E171&gt;=CB$5),60,0)))</f>
        <v/>
      </c>
      <c r="CC171" s="80" t="str">
        <f>IF(OR($A171="",NOT(ISNUMBER($G171))),"",IF(AND($F171&lt;=CC$6,$G171&gt;=CC$5),IF(CC$5&gt;$N171,5,$K171)*10+IF(AND($F171&gt;=CC$5,$F171&lt;=CC$6),IF(AND($G171&gt;=CC$5,$G171&lt;=CC$6),5,IF($L171=1,2,1)),IF(AND($G171&gt;=CC$5,$G171&lt;=CC$6),IF($M171&gt;0,4,3),0)),IF(AND($D171&lt;=CC$6,$E171&gt;=CC$5),60,0)))</f>
        <v/>
      </c>
      <c r="CD171" s="80" t="str">
        <f>IF(OR($A171="",NOT(ISNUMBER($G171))),"",IF(AND($F171&lt;=CD$6,$G171&gt;=CD$5),IF(CD$5&gt;$N171,5,$K171)*10+IF(AND($F171&gt;=CD$5,$F171&lt;=CD$6),IF(AND($G171&gt;=CD$5,$G171&lt;=CD$6),5,IF($L171=1,2,1)),IF(AND($G171&gt;=CD$5,$G171&lt;=CD$6),IF($M171&gt;0,4,3),0)),IF(AND($D171&lt;=CD$6,$E171&gt;=CD$5),60,0)))</f>
        <v/>
      </c>
      <c r="CE171" s="80" t="str">
        <f>IF(OR($A171="",NOT(ISNUMBER($G171))),"",IF(AND($F171&lt;=CE$6,$G171&gt;=CE$5),IF(CE$5&gt;$N171,5,$K171)*10+IF(AND($F171&gt;=CE$5,$F171&lt;=CE$6),IF(AND($G171&gt;=CE$5,$G171&lt;=CE$6),5,IF($L171=1,2,1)),IF(AND($G171&gt;=CE$5,$G171&lt;=CE$6),IF($M171&gt;0,4,3),0)),IF(AND($D171&lt;=CE$6,$E171&gt;=CE$5),60,0)))</f>
        <v/>
      </c>
      <c r="CF171" s="80" t="str">
        <f>IF(OR($A171="",NOT(ISNUMBER($G171))),"",IF(AND($F171&lt;=CF$6,$G171&gt;=CF$5),IF(CF$5&gt;$N171,5,$K171)*10+IF(AND($F171&gt;=CF$5,$F171&lt;=CF$6),IF(AND($G171&gt;=CF$5,$G171&lt;=CF$6),5,IF($L171=1,2,1)),IF(AND($G171&gt;=CF$5,$G171&lt;=CF$6),IF($M171&gt;0,4,3),0)),IF(AND($D171&lt;=CF$6,$E171&gt;=CF$5),60,0)))</f>
        <v/>
      </c>
      <c r="CG171" s="80" t="str">
        <f>IF(OR($A171="",NOT(ISNUMBER($G171))),"",IF(AND($F171&lt;=CG$6,$G171&gt;=CG$5),IF(CG$5&gt;$N171,5,$K171)*10+IF(AND($F171&gt;=CG$5,$F171&lt;=CG$6),IF(AND($G171&gt;=CG$5,$G171&lt;=CG$6),5,IF($L171=1,2,1)),IF(AND($G171&gt;=CG$5,$G171&lt;=CG$6),IF($M171&gt;0,4,3),0)),IF(AND($D171&lt;=CG$6,$E171&gt;=CG$5),60,0)))</f>
        <v/>
      </c>
      <c r="CH171" s="80" t="str">
        <f>IF(OR($A171="",NOT(ISNUMBER($G171))),"",IF(AND($F171&lt;=CH$6,$G171&gt;=CH$5),IF(CH$5&gt;$N171,5,$K171)*10+IF(AND($F171&gt;=CH$5,$F171&lt;=CH$6),IF(AND($G171&gt;=CH$5,$G171&lt;=CH$6),5,IF($L171=1,2,1)),IF(AND($G171&gt;=CH$5,$G171&lt;=CH$6),IF($M171&gt;0,4,3),0)),IF(AND($D171&lt;=CH$6,$E171&gt;=CH$5),60,0)))</f>
        <v/>
      </c>
      <c r="CI171" s="80" t="str">
        <f>IF(OR($A171="",NOT(ISNUMBER($G171))),"",IF(AND($F171&lt;=CI$6,$G171&gt;=CI$5),IF(CI$5&gt;$N171,5,$K171)*10+IF(AND($F171&gt;=CI$5,$F171&lt;=CI$6),IF(AND($G171&gt;=CI$5,$G171&lt;=CI$6),5,IF($L171=1,2,1)),IF(AND($G171&gt;=CI$5,$G171&lt;=CI$6),IF($M171&gt;0,4,3),0)),IF(AND($D171&lt;=CI$6,$E171&gt;=CI$5),60,0)))</f>
        <v/>
      </c>
      <c r="CJ171" s="80" t="str">
        <f>IF(OR($A171="",NOT(ISNUMBER($G171))),"",IF(AND($F171&lt;=CJ$6,$G171&gt;=CJ$5),IF(CJ$5&gt;$N171,5,$K171)*10+IF(AND($F171&gt;=CJ$5,$F171&lt;=CJ$6),IF(AND($G171&gt;=CJ$5,$G171&lt;=CJ$6),5,IF($L171=1,2,1)),IF(AND($G171&gt;=CJ$5,$G171&lt;=CJ$6),IF($M171&gt;0,4,3),0)),IF(AND($D171&lt;=CJ$6,$E171&gt;=CJ$5),60,0)))</f>
        <v/>
      </c>
      <c r="CK171" s="80" t="str">
        <f>IF(OR($A171="",NOT(ISNUMBER($G171))),"",IF(AND($F171&lt;=CK$6,$G171&gt;=CK$5),IF(CK$5&gt;$N171,5,$K171)*10+IF(AND($F171&gt;=CK$5,$F171&lt;=CK$6),IF(AND($G171&gt;=CK$5,$G171&lt;=CK$6),5,IF($L171=1,2,1)),IF(AND($G171&gt;=CK$5,$G171&lt;=CK$6),IF($M171&gt;0,4,3),0)),IF(AND($D171&lt;=CK$6,$E171&gt;=CK$5),60,0)))</f>
        <v/>
      </c>
      <c r="CL171" s="80" t="str">
        <f>IF(OR($A171="",NOT(ISNUMBER($G171))),"",IF(AND($F171&lt;=CL$6,$G171&gt;=CL$5),IF(CL$5&gt;$N171,5,$K171)*10+IF(AND($F171&gt;=CL$5,$F171&lt;=CL$6),IF(AND($G171&gt;=CL$5,$G171&lt;=CL$6),5,IF($L171=1,2,1)),IF(AND($G171&gt;=CL$5,$G171&lt;=CL$6),IF($M171&gt;0,4,3),0)),IF(AND($D171&lt;=CL$6,$E171&gt;=CL$5),60,0)))</f>
        <v/>
      </c>
      <c r="CM171" s="80" t="str">
        <f>IF(OR($A171="",NOT(ISNUMBER($G171))),"",IF(AND($F171&lt;=CM$6,$G171&gt;=CM$5),IF(CM$5&gt;$N171,5,$K171)*10+IF(AND($F171&gt;=CM$5,$F171&lt;=CM$6),IF(AND($G171&gt;=CM$5,$G171&lt;=CM$6),5,IF($L171=1,2,1)),IF(AND($G171&gt;=CM$5,$G171&lt;=CM$6),IF($M171&gt;0,4,3),0)),IF(AND($D171&lt;=CM$6,$E171&gt;=CM$5),60,0)))</f>
        <v/>
      </c>
      <c r="CN171" s="80" t="str">
        <f>IF(OR($A171="",NOT(ISNUMBER($G171))),"",IF(AND($F171&lt;=CN$6,$G171&gt;=CN$5),IF(CN$5&gt;$N171,5,$K171)*10+IF(AND($F171&gt;=CN$5,$F171&lt;=CN$6),IF(AND($G171&gt;=CN$5,$G171&lt;=CN$6),5,IF($L171=1,2,1)),IF(AND($G171&gt;=CN$5,$G171&lt;=CN$6),IF($M171&gt;0,4,3),0)),IF(AND($D171&lt;=CN$6,$E171&gt;=CN$5),60,0)))</f>
        <v/>
      </c>
      <c r="CO171" s="80" t="str">
        <f>IF(OR($A171="",NOT(ISNUMBER($G171))),"",IF(AND($F171&lt;=CO$6,$G171&gt;=CO$5),IF(CO$5&gt;$N171,5,$K171)*10+IF(AND($F171&gt;=CO$5,$F171&lt;=CO$6),IF(AND($G171&gt;=CO$5,$G171&lt;=CO$6),5,IF($L171=1,2,1)),IF(AND($G171&gt;=CO$5,$G171&lt;=CO$6),IF($M171&gt;0,4,3),0)),IF(AND($D171&lt;=CO$6,$E171&gt;=CO$5),60,0)))</f>
        <v/>
      </c>
      <c r="CP171" s="80" t="str">
        <f>IF(OR($A171="",NOT(ISNUMBER($G171))),"",IF(AND($F171&lt;=CP$6,$G171&gt;=CP$5),IF(CP$5&gt;$N171,5,$K171)*10+IF(AND($F171&gt;=CP$5,$F171&lt;=CP$6),IF(AND($G171&gt;=CP$5,$G171&lt;=CP$6),5,IF($L171=1,2,1)),IF(AND($G171&gt;=CP$5,$G171&lt;=CP$6),IF($M171&gt;0,4,3),0)),IF(AND($D171&lt;=CP$6,$E171&gt;=CP$5),60,0)))</f>
        <v/>
      </c>
      <c r="CQ171" s="80" t="str">
        <f>IF(OR($A171="",NOT(ISNUMBER($G171))),"",IF(AND($F171&lt;=CQ$6,$G171&gt;=CQ$5),IF(CQ$5&gt;$N171,5,$K171)*10+IF(AND($F171&gt;=CQ$5,$F171&lt;=CQ$6),IF(AND($G171&gt;=CQ$5,$G171&lt;=CQ$6),5,IF($L171=1,2,1)),IF(AND($G171&gt;=CQ$5,$G171&lt;=CQ$6),IF($M171&gt;0,4,3),0)),IF(AND($D171&lt;=CQ$6,$E171&gt;=CQ$5),60,0)))</f>
        <v/>
      </c>
      <c r="CR171" s="80" t="str">
        <f>IF(OR($A171="",NOT(ISNUMBER($G171))),"",IF(AND($F171&lt;=CR$6,$G171&gt;=CR$5),IF(CR$5&gt;$N171,5,$K171)*10+IF(AND($F171&gt;=CR$5,$F171&lt;=CR$6),IF(AND($G171&gt;=CR$5,$G171&lt;=CR$6),5,IF($L171=1,2,1)),IF(AND($G171&gt;=CR$5,$G171&lt;=CR$6),IF($M171&gt;0,4,3),0)),IF(AND($D171&lt;=CR$6,$E171&gt;=CR$5),60,0)))</f>
        <v/>
      </c>
      <c r="CS171" s="80" t="str">
        <f>IF(OR($A171="",NOT(ISNUMBER($G171))),"",IF(AND($F171&lt;=CS$6,$G171&gt;=CS$5),IF(CS$5&gt;$N171,5,$K171)*10+IF(AND($F171&gt;=CS$5,$F171&lt;=CS$6),IF(AND($G171&gt;=CS$5,$G171&lt;=CS$6),5,IF($L171=1,2,1)),IF(AND($G171&gt;=CS$5,$G171&lt;=CS$6),IF($M171&gt;0,4,3),0)),IF(AND($D171&lt;=CS$6,$E171&gt;=CS$5),60,0)))</f>
        <v/>
      </c>
      <c r="CT171" s="80" t="str">
        <f>IF(OR($A171="",NOT(ISNUMBER($G171))),"",IF(AND($F171&lt;=CT$6,$G171&gt;=CT$5),IF(CT$5&gt;$N171,5,$K171)*10+IF(AND($F171&gt;=CT$5,$F171&lt;=CT$6),IF(AND($G171&gt;=CT$5,$G171&lt;=CT$6),5,IF($L171=1,2,1)),IF(AND($G171&gt;=CT$5,$G171&lt;=CT$6),IF($M171&gt;0,4,3),0)),IF(AND($D171&lt;=CT$6,$E171&gt;=CT$5),60,0)))</f>
        <v/>
      </c>
      <c r="CU171" s="80" t="str">
        <f>IF(OR($A171="",NOT(ISNUMBER($G171))),"",IF(AND($F171&lt;=CU$6,$G171&gt;=CU$5),IF(CU$5&gt;$N171,5,$K171)*10+IF(AND($F171&gt;=CU$5,$F171&lt;=CU$6),IF(AND($G171&gt;=CU$5,$G171&lt;=CU$6),5,IF($L171=1,2,1)),IF(AND($G171&gt;=CU$5,$G171&lt;=CU$6),IF($M171&gt;0,4,3),0)),IF(AND($D171&lt;=CU$6,$E171&gt;=CU$5),60,0)))</f>
        <v/>
      </c>
      <c r="CV171" s="80" t="str">
        <f>IF(OR($A171="",NOT(ISNUMBER($G171))),"",IF(AND($F171&lt;=CV$6,$G171&gt;=CV$5),IF(CV$5&gt;$N171,5,$K171)*10+IF(AND($F171&gt;=CV$5,$F171&lt;=CV$6),IF(AND($G171&gt;=CV$5,$G171&lt;=CV$6),5,IF($L171=1,2,1)),IF(AND($G171&gt;=CV$5,$G171&lt;=CV$6),IF($M171&gt;0,4,3),0)),IF(AND($D171&lt;=CV$6,$E171&gt;=CV$5),60,0)))</f>
        <v/>
      </c>
      <c r="CW171" s="80" t="str">
        <f>IF(OR($A171="",NOT(ISNUMBER($G171))),"",IF(AND($F171&lt;=CW$6,$G171&gt;=CW$5),IF(CW$5&gt;$N171,5,$K171)*10+IF(AND($F171&gt;=CW$5,$F171&lt;=CW$6),IF(AND($G171&gt;=CW$5,$G171&lt;=CW$6),5,IF($L171=1,2,1)),IF(AND($G171&gt;=CW$5,$G171&lt;=CW$6),IF($M171&gt;0,4,3),0)),IF(AND($D171&lt;=CW$6,$E171&gt;=CW$5),60,0)))</f>
        <v/>
      </c>
      <c r="CX171" s="80" t="str">
        <f>IF(OR($A171="",NOT(ISNUMBER($G171))),"",IF(AND($F171&lt;=CX$6,$G171&gt;=CX$5),IF(CX$5&gt;$N171,5,$K171)*10+IF(AND($F171&gt;=CX$5,$F171&lt;=CX$6),IF(AND($G171&gt;=CX$5,$G171&lt;=CX$6),5,IF($L171=1,2,1)),IF(AND($G171&gt;=CX$5,$G171&lt;=CX$6),IF($M171&gt;0,4,3),0)),IF(AND($D171&lt;=CX$6,$E171&gt;=CX$5),60,0)))</f>
        <v/>
      </c>
      <c r="CY171" s="80" t="str">
        <f>IF(OR($A171="",NOT(ISNUMBER($G171))),"",IF(AND($F171&lt;=CY$6,$G171&gt;=CY$5),IF(CY$5&gt;$N171,5,$K171)*10+IF(AND($F171&gt;=CY$5,$F171&lt;=CY$6),IF(AND($G171&gt;=CY$5,$G171&lt;=CY$6),5,IF($L171=1,2,1)),IF(AND($G171&gt;=CY$5,$G171&lt;=CY$6),IF($M171&gt;0,4,3),0)),IF(AND($D171&lt;=CY$6,$E171&gt;=CY$5),60,0)))</f>
        <v/>
      </c>
      <c r="CZ171" s="80" t="str">
        <f>IF(OR($A171="",NOT(ISNUMBER($G171))),"",IF(AND($F171&lt;=CZ$6,$G171&gt;=CZ$5),IF(CZ$5&gt;$N171,5,$K171)*10+IF(AND($F171&gt;=CZ$5,$F171&lt;=CZ$6),IF(AND($G171&gt;=CZ$5,$G171&lt;=CZ$6),5,IF($L171=1,2,1)),IF(AND($G171&gt;=CZ$5,$G171&lt;=CZ$6),IF($M171&gt;0,4,3),0)),IF(AND($D171&lt;=CZ$6,$E171&gt;=CZ$5),60,0)))</f>
        <v/>
      </c>
      <c r="DA171" s="80" t="str">
        <f>IF(OR($A171="",NOT(ISNUMBER($G171))),"",IF(AND($F171&lt;=DA$6,$G171&gt;=DA$5),IF(DA$5&gt;$N171,5,$K171)*10+IF(AND($F171&gt;=DA$5,$F171&lt;=DA$6),IF(AND($G171&gt;=DA$5,$G171&lt;=DA$6),5,IF($L171=1,2,1)),IF(AND($G171&gt;=DA$5,$G171&lt;=DA$6),IF($M171&gt;0,4,3),0)),IF(AND($D171&lt;=DA$6,$E171&gt;=DA$5),60,0)))</f>
        <v/>
      </c>
      <c r="DB171" s="80" t="str">
        <f>IF(OR($A171="",NOT(ISNUMBER($G171))),"",IF(AND($F171&lt;=DB$6,$G171&gt;=DB$5),IF(DB$5&gt;$N171,5,$K171)*10+IF(AND($F171&gt;=DB$5,$F171&lt;=DB$6),IF(AND($G171&gt;=DB$5,$G171&lt;=DB$6),5,IF($L171=1,2,1)),IF(AND($G171&gt;=DB$5,$G171&lt;=DB$6),IF($M171&gt;0,4,3),0)),IF(AND($D171&lt;=DB$6,$E171&gt;=DB$5),60,0)))</f>
        <v/>
      </c>
      <c r="DC171" s="80" t="str">
        <f>IF(OR($A171="",NOT(ISNUMBER($G171))),"",IF(AND($F171&lt;=DC$6,$G171&gt;=DC$5),IF(DC$5&gt;$N171,5,$K171)*10+IF(AND($F171&gt;=DC$5,$F171&lt;=DC$6),IF(AND($G171&gt;=DC$5,$G171&lt;=DC$6),5,IF($L171=1,2,1)),IF(AND($G171&gt;=DC$5,$G171&lt;=DC$6),IF($M171&gt;0,4,3),0)),IF(AND($D171&lt;=DC$6,$E171&gt;=DC$5),60,0)))</f>
        <v/>
      </c>
      <c r="DD171" s="80" t="str">
        <f>IF(OR($A171="",NOT(ISNUMBER($G171))),"",IF(AND($F171&lt;=DD$6,$G171&gt;=DD$5),IF(DD$5&gt;$N171,5,$K171)*10+IF(AND($F171&gt;=DD$5,$F171&lt;=DD$6),IF(AND($G171&gt;=DD$5,$G171&lt;=DD$6),5,IF($L171=1,2,1)),IF(AND($G171&gt;=DD$5,$G171&lt;=DD$6),IF($M171&gt;0,4,3),0)),IF(AND($D171&lt;=DD$6,$E171&gt;=DD$5),60,0)))</f>
        <v/>
      </c>
      <c r="DE171" s="80" t="str">
        <f>IF(OR($A171="",NOT(ISNUMBER($G171))),"",IF(AND($F171&lt;=DE$6,$G171&gt;=DE$5),IF(DE$5&gt;$N171,5,$K171)*10+IF(AND($F171&gt;=DE$5,$F171&lt;=DE$6),IF(AND($G171&gt;=DE$5,$G171&lt;=DE$6),5,IF($L171=1,2,1)),IF(AND($G171&gt;=DE$5,$G171&lt;=DE$6),IF($M171&gt;0,4,3),0)),IF(AND($D171&lt;=DE$6,$E171&gt;=DE$5),60,0)))</f>
        <v/>
      </c>
      <c r="DF171" s="80" t="str">
        <f>IF(OR($A171="",NOT(ISNUMBER($G171))),"",IF(AND($F171&lt;=DF$6,$G171&gt;=DF$5),IF(DF$5&gt;$N171,5,$K171)*10+IF(AND($F171&gt;=DF$5,$F171&lt;=DF$6),IF(AND($G171&gt;=DF$5,$G171&lt;=DF$6),5,IF($L171=1,2,1)),IF(AND($G171&gt;=DF$5,$G171&lt;=DF$6),IF($M171&gt;0,4,3),0)),IF(AND($D171&lt;=DF$6,$E171&gt;=DF$5),60,0)))</f>
        <v/>
      </c>
      <c r="DG171" s="80" t="str">
        <f>IF(OR($A171="",NOT(ISNUMBER($G171))),"",IF(AND($F171&lt;=DG$6,$G171&gt;=DG$5),IF(DG$5&gt;$N171,5,$K171)*10+IF(AND($F171&gt;=DG$5,$F171&lt;=DG$6),IF(AND($G171&gt;=DG$5,$G171&lt;=DG$6),5,IF($L171=1,2,1)),IF(AND($G171&gt;=DG$5,$G171&lt;=DG$6),IF($M171&gt;0,4,3),0)),IF(AND($D171&lt;=DG$6,$E171&gt;=DG$5),60,0)))</f>
        <v/>
      </c>
      <c r="DH171" s="80" t="str">
        <f>IF(OR($A171="",NOT(ISNUMBER($G171))),"",IF(AND($F171&lt;=DH$6,$G171&gt;=DH$5),IF(DH$5&gt;$N171,5,$K171)*10+IF(AND($F171&gt;=DH$5,$F171&lt;=DH$6),IF(AND($G171&gt;=DH$5,$G171&lt;=DH$6),5,IF($L171=1,2,1)),IF(AND($G171&gt;=DH$5,$G171&lt;=DH$6),IF($M171&gt;0,4,3),0)),IF(AND($D171&lt;=DH$6,$E171&gt;=DH$5),60,0)))</f>
        <v/>
      </c>
      <c r="DI171" s="80" t="str">
        <f>IF(OR($A171="",NOT(ISNUMBER($G171))),"",IF(AND($F171&lt;=DI$6,$G171&gt;=DI$5),IF(DI$5&gt;$N171,5,$K171)*10+IF(AND($F171&gt;=DI$5,$F171&lt;=DI$6),IF(AND($G171&gt;=DI$5,$G171&lt;=DI$6),5,IF($L171=1,2,1)),IF(AND($G171&gt;=DI$5,$G171&lt;=DI$6),IF($M171&gt;0,4,3),0)),IF(AND($D171&lt;=DI$6,$E171&gt;=DI$5),60,0)))</f>
        <v/>
      </c>
      <c r="DJ171" s="80" t="str">
        <f>IF(OR($A171="",NOT(ISNUMBER($G171))),"",IF(AND($F171&lt;=DJ$6,$G171&gt;=DJ$5),IF(DJ$5&gt;$N171,5,$K171)*10+IF(AND($F171&gt;=DJ$5,$F171&lt;=DJ$6),IF(AND($G171&gt;=DJ$5,$G171&lt;=DJ$6),5,IF($L171=1,2,1)),IF(AND($G171&gt;=DJ$5,$G171&lt;=DJ$6),IF($M171&gt;0,4,3),0)),IF(AND($D171&lt;=DJ$6,$E171&gt;=DJ$5),60,0)))</f>
        <v/>
      </c>
      <c r="DK171" s="80" t="str">
        <f>IF(OR($A171="",NOT(ISNUMBER($G171))),"",IF(AND($F171&lt;=DK$6,$G171&gt;=DK$5),IF(DK$5&gt;$N171,5,$K171)*10+IF(AND($F171&gt;=DK$5,$F171&lt;=DK$6),IF(AND($G171&gt;=DK$5,$G171&lt;=DK$6),5,IF($L171=1,2,1)),IF(AND($G171&gt;=DK$5,$G171&lt;=DK$6),IF($M171&gt;0,4,3),0)),IF(AND($D171&lt;=DK$6,$E171&gt;=DK$5),60,0)))</f>
        <v/>
      </c>
      <c r="DL171" s="80" t="str">
        <f>IF(OR($A171="",NOT(ISNUMBER($G171))),"",IF(AND($F171&lt;=DL$6,$G171&gt;=DL$5),IF(DL$5&gt;$N171,5,$K171)*10+IF(AND($F171&gt;=DL$5,$F171&lt;=DL$6),IF(AND($G171&gt;=DL$5,$G171&lt;=DL$6),5,IF($L171=1,2,1)),IF(AND($G171&gt;=DL$5,$G171&lt;=DL$6),IF($M171&gt;0,4,3),0)),IF(AND($D171&lt;=DL$6,$E171&gt;=DL$5),60,0)))</f>
        <v/>
      </c>
      <c r="DM171" s="80" t="str">
        <f>IF(OR($A171="",NOT(ISNUMBER($G171))),"",IF(AND($F171&lt;=DM$6,$G171&gt;=DM$5),IF(DM$5&gt;$N171,5,$K171)*10+IF(AND($F171&gt;=DM$5,$F171&lt;=DM$6),IF(AND($G171&gt;=DM$5,$G171&lt;=DM$6),5,IF($L171=1,2,1)),IF(AND($G171&gt;=DM$5,$G171&lt;=DM$6),IF($M171&gt;0,4,3),0)),IF(AND($D171&lt;=DM$6,$E171&gt;=DM$5),60,0)))</f>
        <v/>
      </c>
      <c r="DN171" s="80" t="str">
        <f>IF(OR($A171="",NOT(ISNUMBER($G171))),"",IF(AND($F171&lt;=DN$6,$G171&gt;=DN$5),IF(DN$5&gt;$N171,5,$K171)*10+IF(AND($F171&gt;=DN$5,$F171&lt;=DN$6),IF(AND($G171&gt;=DN$5,$G171&lt;=DN$6),5,IF($L171=1,2,1)),IF(AND($G171&gt;=DN$5,$G171&lt;=DN$6),IF($M171&gt;0,4,3),0)),IF(AND($D171&lt;=DN$6,$E171&gt;=DN$5),60,0)))</f>
        <v/>
      </c>
      <c r="DO171" s="80" t="str">
        <f>IF(OR($A171="",NOT(ISNUMBER($G171))),"",IF(AND($F171&lt;=DO$6,$G171&gt;=DO$5),IF(DO$5&gt;$N171,5,$K171)*10+IF(AND($F171&gt;=DO$5,$F171&lt;=DO$6),IF(AND($G171&gt;=DO$5,$G171&lt;=DO$6),5,IF($L171=1,2,1)),IF(AND($G171&gt;=DO$5,$G171&lt;=DO$6),IF($M171&gt;0,4,3),0)),IF(AND($D171&lt;=DO$6,$E171&gt;=DO$5),60,0)))</f>
        <v/>
      </c>
      <c r="DP171" s="80" t="str">
        <f>IF(OR($A171="",NOT(ISNUMBER($G171))),"",IF(AND($F171&lt;=DP$6,$G171&gt;=DP$5),IF(DP$5&gt;$N171,5,$K171)*10+IF(AND($F171&gt;=DP$5,$F171&lt;=DP$6),IF(AND($G171&gt;=DP$5,$G171&lt;=DP$6),5,IF($L171=1,2,1)),IF(AND($G171&gt;=DP$5,$G171&lt;=DP$6),IF($M171&gt;0,4,3),0)),IF(AND($D171&lt;=DP$6,$E171&gt;=DP$5),60,0)))</f>
        <v/>
      </c>
      <c r="DQ171" s="80" t="str">
        <f>IF(OR($A171="",NOT(ISNUMBER($G171))),"",IF(AND($F171&lt;=DQ$6,$G171&gt;=DQ$5),IF(DQ$5&gt;$N171,5,$K171)*10+IF(AND($F171&gt;=DQ$5,$F171&lt;=DQ$6),IF(AND($G171&gt;=DQ$5,$G171&lt;=DQ$6),5,IF($L171=1,2,1)),IF(AND($G171&gt;=DQ$5,$G171&lt;=DQ$6),IF($M171&gt;0,4,3),0)),IF(AND($D171&lt;=DQ$6,$E171&gt;=DQ$5),60,0)))</f>
        <v/>
      </c>
      <c r="DR171" s="80" t="str">
        <f>IF(OR($A171="",NOT(ISNUMBER($G171))),"",IF(AND($F171&lt;=DR$6,$G171&gt;=DR$5),IF(DR$5&gt;$N171,5,$K171)*10+IF(AND($F171&gt;=DR$5,$F171&lt;=DR$6),IF(AND($G171&gt;=DR$5,$G171&lt;=DR$6),5,IF($L171=1,2,1)),IF(AND($G171&gt;=DR$5,$G171&lt;=DR$6),IF($M171&gt;0,4,3),0)),IF(AND($D171&lt;=DR$6,$E171&gt;=DR$5),60,0)))</f>
        <v/>
      </c>
      <c r="DS171" s="80" t="str">
        <f>IF(OR($A171="",NOT(ISNUMBER($G171))),"",IF(AND($F171&lt;=DS$6,$G171&gt;=DS$5),IF(DS$5&gt;$N171,5,$K171)*10+IF(AND($F171&gt;=DS$5,$F171&lt;=DS$6),IF(AND($G171&gt;=DS$5,$G171&lt;=DS$6),5,IF($L171=1,2,1)),IF(AND($G171&gt;=DS$5,$G171&lt;=DS$6),IF($M171&gt;0,4,3),0)),IF(AND($D171&lt;=DS$6,$E171&gt;=DS$5),60,0)))</f>
        <v/>
      </c>
      <c r="DT171" s="80" t="str">
        <f>IF(OR($A171="",NOT(ISNUMBER($G171))),"",IF(AND($F171&lt;=DT$6,$G171&gt;=DT$5),IF(DT$5&gt;$N171,5,$K171)*10+IF(AND($F171&gt;=DT$5,$F171&lt;=DT$6),IF(AND($G171&gt;=DT$5,$G171&lt;=DT$6),5,IF($L171=1,2,1)),IF(AND($G171&gt;=DT$5,$G171&lt;=DT$6),IF($M171&gt;0,4,3),0)),IF(AND($D171&lt;=DT$6,$E171&gt;=DT$5),60,0)))</f>
        <v/>
      </c>
      <c r="DU171" s="80" t="str">
        <f>IF(OR($A171="",NOT(ISNUMBER($G171))),"",IF(AND($F171&lt;=DU$6,$G171&gt;=DU$5),IF(DU$5&gt;$N171,5,$K171)*10+IF(AND($F171&gt;=DU$5,$F171&lt;=DU$6),IF(AND($G171&gt;=DU$5,$G171&lt;=DU$6),5,IF($L171=1,2,1)),IF(AND($G171&gt;=DU$5,$G171&lt;=DU$6),IF($M171&gt;0,4,3),0)),IF(AND($D171&lt;=DU$6,$E171&gt;=DU$5),60,0)))</f>
        <v/>
      </c>
      <c r="DV171" s="80" t="str">
        <f>IF(OR($A171="",NOT(ISNUMBER($G171))),"",IF(AND($F171&lt;=DV$6,$G171&gt;=DV$5),IF(DV$5&gt;$N171,5,$K171)*10+IF(AND($F171&gt;=DV$5,$F171&lt;=DV$6),IF(AND($G171&gt;=DV$5,$G171&lt;=DV$6),5,IF($L171=1,2,1)),IF(AND($G171&gt;=DV$5,$G171&lt;=DV$6),IF($M171&gt;0,4,3),0)),IF(AND($D171&lt;=DV$6,$E171&gt;=DV$5),60,0)))</f>
        <v/>
      </c>
      <c r="DW171" s="80" t="str">
        <f>IF(OR($A171="",NOT(ISNUMBER($G171))),"",IF(AND($F171&lt;=DW$6,$G171&gt;=DW$5),IF(DW$5&gt;$N171,5,$K171)*10+IF(AND($F171&gt;=DW$5,$F171&lt;=DW$6),IF(AND($G171&gt;=DW$5,$G171&lt;=DW$6),5,IF($L171=1,2,1)),IF(AND($G171&gt;=DW$5,$G171&lt;=DW$6),IF($M171&gt;0,4,3),0)),IF(AND($D171&lt;=DW$6,$E171&gt;=DW$5),60,0)))</f>
        <v/>
      </c>
      <c r="DX171" s="80" t="str">
        <f>IF(OR($A171="",NOT(ISNUMBER($G171))),"",IF(AND($F171&lt;=DX$6,$G171&gt;=DX$5),IF(DX$5&gt;$N171,5,$K171)*10+IF(AND($F171&gt;=DX$5,$F171&lt;=DX$6),IF(AND($G171&gt;=DX$5,$G171&lt;=DX$6),5,IF($L171=1,2,1)),IF(AND($G171&gt;=DX$5,$G171&lt;=DX$6),IF($M171&gt;0,4,3),0)),IF(AND($D171&lt;=DX$6,$E171&gt;=DX$5),60,0)))</f>
        <v/>
      </c>
      <c r="DY171" s="80" t="str">
        <f>IF(OR($A171="",NOT(ISNUMBER($G171))),"",IF(AND($F171&lt;=DY$6,$G171&gt;=DY$5),IF(DY$5&gt;$N171,5,$K171)*10+IF(AND($F171&gt;=DY$5,$F171&lt;=DY$6),IF(AND($G171&gt;=DY$5,$G171&lt;=DY$6),5,IF($L171=1,2,1)),IF(AND($G171&gt;=DY$5,$G171&lt;=DY$6),IF($M171&gt;0,4,3),0)),IF(AND($D171&lt;=DY$6,$E171&gt;=DY$5),60,0)))</f>
        <v/>
      </c>
      <c r="DZ171" s="80" t="str">
        <f>IF(OR($A171="",NOT(ISNUMBER($G171))),"",IF(AND($F171&lt;=DZ$6,$G171&gt;=DZ$5),IF(DZ$5&gt;$N171,5,$K171)*10+IF(AND($F171&gt;=DZ$5,$F171&lt;=DZ$6),IF(AND($G171&gt;=DZ$5,$G171&lt;=DZ$6),5,IF($L171=1,2,1)),IF(AND($G171&gt;=DZ$5,$G171&lt;=DZ$6),IF($M171&gt;0,4,3),0)),IF(AND($D171&lt;=DZ$6,$E171&gt;=DZ$5),60,0)))</f>
        <v/>
      </c>
      <c r="EA171" s="80" t="str">
        <f>IF(OR($A171="",NOT(ISNUMBER($G171))),"",IF(AND($F171&lt;=EA$6,$G171&gt;=EA$5),IF(EA$5&gt;$N171,5,$K171)*10+IF(AND($F171&gt;=EA$5,$F171&lt;=EA$6),IF(AND($G171&gt;=EA$5,$G171&lt;=EA$6),5,IF($L171=1,2,1)),IF(AND($G171&gt;=EA$5,$G171&lt;=EA$6),IF($M171&gt;0,4,3),0)),IF(AND($D171&lt;=EA$6,$E171&gt;=EA$5),60,0)))</f>
        <v/>
      </c>
      <c r="EB171" s="80" t="str">
        <f>IF(OR($A171="",NOT(ISNUMBER($G171))),"",IF(AND($F171&lt;=EB$6,$G171&gt;=EB$5),IF(EB$5&gt;$N171,5,$K171)*10+IF(AND($F171&gt;=EB$5,$F171&lt;=EB$6),IF(AND($G171&gt;=EB$5,$G171&lt;=EB$6),5,IF($L171=1,2,1)),IF(AND($G171&gt;=EB$5,$G171&lt;=EB$6),IF($M171&gt;0,4,3),0)),IF(AND($D171&lt;=EB$6,$E171&gt;=EB$5),60,0)))</f>
        <v/>
      </c>
      <c r="EC171" s="80" t="str">
        <f>IF(OR($A171="",NOT(ISNUMBER($G171))),"",IF(AND($F171&lt;=EC$6,$G171&gt;=EC$5),IF(EC$5&gt;$N171,5,$K171)*10+IF(AND($F171&gt;=EC$5,$F171&lt;=EC$6),IF(AND($G171&gt;=EC$5,$G171&lt;=EC$6),5,IF($L171=1,2,1)),IF(AND($G171&gt;=EC$5,$G171&lt;=EC$6),IF($M171&gt;0,4,3),0)),IF(AND($D171&lt;=EC$6,$E171&gt;=EC$5),60,0)))</f>
        <v/>
      </c>
      <c r="ED171" s="80" t="str">
        <f>IF(OR($A171="",NOT(ISNUMBER($G171))),"",IF(AND($F171&lt;=ED$6,$G171&gt;=ED$5),IF(ED$5&gt;$N171,5,$K171)*10+IF(AND($F171&gt;=ED$5,$F171&lt;=ED$6),IF(AND($G171&gt;=ED$5,$G171&lt;=ED$6),5,IF($L171=1,2,1)),IF(AND($G171&gt;=ED$5,$G171&lt;=ED$6),IF($M171&gt;0,4,3),0)),IF(AND($D171&lt;=ED$6,$E171&gt;=ED$5),60,0)))</f>
        <v/>
      </c>
    </row>
    <row r="172" ht="18" customHeight="1">
      <c r="A172" s="52" t="str">
        <f>IF(Tasks!$B172="","",Tasks!$A172)</f>
        <v/>
      </c>
      <c r="B172" s="78" t="str">
        <f>IF(Tasks!$B172="","",Tasks!$B172)</f>
        <v/>
      </c>
      <c r="C172" s="25" t="str">
        <f>IF($B172="","",IF(AND(Tasks!$D172="",Tasks!$G172=""),"-",IF(Tasks!$D172="","",Tasks!$D172&amp;IF(OR(Tasks!$E172="",Tasks!$E172="FS"),IF(N(Tasks!$F172)=0,"","FS"),Tasks!$E172)&amp;IF(N(Tasks!$F172)=0,"",IF(Tasks!$F172&gt;0,"+","")&amp;Tasks!$F172))&amp;IF(AND(Tasks!$D172&lt;&gt;"",Tasks!$G172&lt;&gt;""),", ","")&amp;IF(Tasks!$G172="","",Tasks!$G172&amp;IF(OR(Tasks!$H172="",Tasks!$H172="FS"),IF(N(Tasks!$I172)=0,"","FS"),Tasks!$H172)&amp;IF(N(Tasks!$I172)=0,"",IF(Tasks!$I172&gt;0,"+","")&amp;Tasks!$I172))))</f>
        <v/>
      </c>
      <c r="D172" s="51" t="str">
        <f>IF(OR($B172="",Tasks!$Q172=""),"",Tasks!$Q172)</f>
        <v/>
      </c>
      <c r="E172" s="51" t="str">
        <f>IF(OR($B172="",Tasks!$R172=""),"",Tasks!$R172)</f>
        <v/>
      </c>
      <c r="F172" s="51" t="str">
        <f>IF(OR($B172="",Tasks!$S172=""),"",Tasks!$S172)</f>
        <v/>
      </c>
      <c r="G172" s="51" t="str">
        <f>IF(OR($B172="",Tasks!$T172=""),"",Tasks!$T172)</f>
        <v/>
      </c>
      <c r="H172" s="52" t="str">
        <f>IF($B172="","",Tasks!$AE172)</f>
        <v/>
      </c>
      <c r="I172" s="79" t="str">
        <f>IF($B172="","",Tasks!$AF172)</f>
        <v/>
      </c>
      <c r="J172" s="53" t="str">
        <f>IF(OR($B172="",Tasks!$V172=""),"",Tasks!$V172)</f>
        <v/>
      </c>
      <c r="K172" s="52" t="str">
        <f>IF($B172="","",Tasks!$AA172)</f>
        <v/>
      </c>
      <c r="L172" s="52" t="str">
        <f>IF($B172="","",Tasks!$AB172)</f>
        <v/>
      </c>
      <c r="M172" s="52" t="str">
        <f>IF($B172="","",Tasks!$Z172)</f>
        <v/>
      </c>
      <c r="N172" s="52" t="str">
        <f>IF(OR($B172="",Tasks!$AG172=""),"",Tasks!$AG172)</f>
        <v/>
      </c>
      <c r="O172" s="80" t="str">
        <f>IF(OR($A172="",NOT(ISNUMBER($G172))),"",IF(AND($F172&lt;=O$6,$G172&gt;=O$5),IF(O$5&gt;$N172,5,$K172)*10+IF(AND($F172&gt;=O$5,$F172&lt;=O$6),IF(AND($G172&gt;=O$5,$G172&lt;=O$6),5,IF($L172=1,2,1)),IF(AND($G172&gt;=O$5,$G172&lt;=O$6),IF($M172&gt;0,4,3),0)),IF(AND($D172&lt;=O$6,$E172&gt;=O$5),60,0)))</f>
        <v/>
      </c>
      <c r="P172" s="80" t="str">
        <f>IF(OR($A172="",NOT(ISNUMBER($G172))),"",IF(AND($F172&lt;=P$6,$G172&gt;=P$5),IF(P$5&gt;$N172,5,$K172)*10+IF(AND($F172&gt;=P$5,$F172&lt;=P$6),IF(AND($G172&gt;=P$5,$G172&lt;=P$6),5,IF($L172=1,2,1)),IF(AND($G172&gt;=P$5,$G172&lt;=P$6),IF($M172&gt;0,4,3),0)),IF(AND($D172&lt;=P$6,$E172&gt;=P$5),60,0)))</f>
        <v/>
      </c>
      <c r="Q172" s="80" t="str">
        <f>IF(OR($A172="",NOT(ISNUMBER($G172))),"",IF(AND($F172&lt;=Q$6,$G172&gt;=Q$5),IF(Q$5&gt;$N172,5,$K172)*10+IF(AND($F172&gt;=Q$5,$F172&lt;=Q$6),IF(AND($G172&gt;=Q$5,$G172&lt;=Q$6),5,IF($L172=1,2,1)),IF(AND($G172&gt;=Q$5,$G172&lt;=Q$6),IF($M172&gt;0,4,3),0)),IF(AND($D172&lt;=Q$6,$E172&gt;=Q$5),60,0)))</f>
        <v/>
      </c>
      <c r="R172" s="80" t="str">
        <f>IF(OR($A172="",NOT(ISNUMBER($G172))),"",IF(AND($F172&lt;=R$6,$G172&gt;=R$5),IF(R$5&gt;$N172,5,$K172)*10+IF(AND($F172&gt;=R$5,$F172&lt;=R$6),IF(AND($G172&gt;=R$5,$G172&lt;=R$6),5,IF($L172=1,2,1)),IF(AND($G172&gt;=R$5,$G172&lt;=R$6),IF($M172&gt;0,4,3),0)),IF(AND($D172&lt;=R$6,$E172&gt;=R$5),60,0)))</f>
        <v/>
      </c>
      <c r="S172" s="80" t="str">
        <f>IF(OR($A172="",NOT(ISNUMBER($G172))),"",IF(AND($F172&lt;=S$6,$G172&gt;=S$5),IF(S$5&gt;$N172,5,$K172)*10+IF(AND($F172&gt;=S$5,$F172&lt;=S$6),IF(AND($G172&gt;=S$5,$G172&lt;=S$6),5,IF($L172=1,2,1)),IF(AND($G172&gt;=S$5,$G172&lt;=S$6),IF($M172&gt;0,4,3),0)),IF(AND($D172&lt;=S$6,$E172&gt;=S$5),60,0)))</f>
        <v/>
      </c>
      <c r="T172" s="80" t="str">
        <f>IF(OR($A172="",NOT(ISNUMBER($G172))),"",IF(AND($F172&lt;=T$6,$G172&gt;=T$5),IF(T$5&gt;$N172,5,$K172)*10+IF(AND($F172&gt;=T$5,$F172&lt;=T$6),IF(AND($G172&gt;=T$5,$G172&lt;=T$6),5,IF($L172=1,2,1)),IF(AND($G172&gt;=T$5,$G172&lt;=T$6),IF($M172&gt;0,4,3),0)),IF(AND($D172&lt;=T$6,$E172&gt;=T$5),60,0)))</f>
        <v/>
      </c>
      <c r="U172" s="80" t="str">
        <f>IF(OR($A172="",NOT(ISNUMBER($G172))),"",IF(AND($F172&lt;=U$6,$G172&gt;=U$5),IF(U$5&gt;$N172,5,$K172)*10+IF(AND($F172&gt;=U$5,$F172&lt;=U$6),IF(AND($G172&gt;=U$5,$G172&lt;=U$6),5,IF($L172=1,2,1)),IF(AND($G172&gt;=U$5,$G172&lt;=U$6),IF($M172&gt;0,4,3),0)),IF(AND($D172&lt;=U$6,$E172&gt;=U$5),60,0)))</f>
        <v/>
      </c>
      <c r="V172" s="80" t="str">
        <f>IF(OR($A172="",NOT(ISNUMBER($G172))),"",IF(AND($F172&lt;=V$6,$G172&gt;=V$5),IF(V$5&gt;$N172,5,$K172)*10+IF(AND($F172&gt;=V$5,$F172&lt;=V$6),IF(AND($G172&gt;=V$5,$G172&lt;=V$6),5,IF($L172=1,2,1)),IF(AND($G172&gt;=V$5,$G172&lt;=V$6),IF($M172&gt;0,4,3),0)),IF(AND($D172&lt;=V$6,$E172&gt;=V$5),60,0)))</f>
        <v/>
      </c>
      <c r="W172" s="80" t="str">
        <f>IF(OR($A172="",NOT(ISNUMBER($G172))),"",IF(AND($F172&lt;=W$6,$G172&gt;=W$5),IF(W$5&gt;$N172,5,$K172)*10+IF(AND($F172&gt;=W$5,$F172&lt;=W$6),IF(AND($G172&gt;=W$5,$G172&lt;=W$6),5,IF($L172=1,2,1)),IF(AND($G172&gt;=W$5,$G172&lt;=W$6),IF($M172&gt;0,4,3),0)),IF(AND($D172&lt;=W$6,$E172&gt;=W$5),60,0)))</f>
        <v/>
      </c>
      <c r="X172" s="80" t="str">
        <f>IF(OR($A172="",NOT(ISNUMBER($G172))),"",IF(AND($F172&lt;=X$6,$G172&gt;=X$5),IF(X$5&gt;$N172,5,$K172)*10+IF(AND($F172&gt;=X$5,$F172&lt;=X$6),IF(AND($G172&gt;=X$5,$G172&lt;=X$6),5,IF($L172=1,2,1)),IF(AND($G172&gt;=X$5,$G172&lt;=X$6),IF($M172&gt;0,4,3),0)),IF(AND($D172&lt;=X$6,$E172&gt;=X$5),60,0)))</f>
        <v/>
      </c>
      <c r="Y172" s="80" t="str">
        <f>IF(OR($A172="",NOT(ISNUMBER($G172))),"",IF(AND($F172&lt;=Y$6,$G172&gt;=Y$5),IF(Y$5&gt;$N172,5,$K172)*10+IF(AND($F172&gt;=Y$5,$F172&lt;=Y$6),IF(AND($G172&gt;=Y$5,$G172&lt;=Y$6),5,IF($L172=1,2,1)),IF(AND($G172&gt;=Y$5,$G172&lt;=Y$6),IF($M172&gt;0,4,3),0)),IF(AND($D172&lt;=Y$6,$E172&gt;=Y$5),60,0)))</f>
        <v/>
      </c>
      <c r="Z172" s="80" t="str">
        <f>IF(OR($A172="",NOT(ISNUMBER($G172))),"",IF(AND($F172&lt;=Z$6,$G172&gt;=Z$5),IF(Z$5&gt;$N172,5,$K172)*10+IF(AND($F172&gt;=Z$5,$F172&lt;=Z$6),IF(AND($G172&gt;=Z$5,$G172&lt;=Z$6),5,IF($L172=1,2,1)),IF(AND($G172&gt;=Z$5,$G172&lt;=Z$6),IF($M172&gt;0,4,3),0)),IF(AND($D172&lt;=Z$6,$E172&gt;=Z$5),60,0)))</f>
        <v/>
      </c>
      <c r="AA172" s="80" t="str">
        <f>IF(OR($A172="",NOT(ISNUMBER($G172))),"",IF(AND($F172&lt;=AA$6,$G172&gt;=AA$5),IF(AA$5&gt;$N172,5,$K172)*10+IF(AND($F172&gt;=AA$5,$F172&lt;=AA$6),IF(AND($G172&gt;=AA$5,$G172&lt;=AA$6),5,IF($L172=1,2,1)),IF(AND($G172&gt;=AA$5,$G172&lt;=AA$6),IF($M172&gt;0,4,3),0)),IF(AND($D172&lt;=AA$6,$E172&gt;=AA$5),60,0)))</f>
        <v/>
      </c>
      <c r="AB172" s="80" t="str">
        <f>IF(OR($A172="",NOT(ISNUMBER($G172))),"",IF(AND($F172&lt;=AB$6,$G172&gt;=AB$5),IF(AB$5&gt;$N172,5,$K172)*10+IF(AND($F172&gt;=AB$5,$F172&lt;=AB$6),IF(AND($G172&gt;=AB$5,$G172&lt;=AB$6),5,IF($L172=1,2,1)),IF(AND($G172&gt;=AB$5,$G172&lt;=AB$6),IF($M172&gt;0,4,3),0)),IF(AND($D172&lt;=AB$6,$E172&gt;=AB$5),60,0)))</f>
        <v/>
      </c>
      <c r="AC172" s="80" t="str">
        <f>IF(OR($A172="",NOT(ISNUMBER($G172))),"",IF(AND($F172&lt;=AC$6,$G172&gt;=AC$5),IF(AC$5&gt;$N172,5,$K172)*10+IF(AND($F172&gt;=AC$5,$F172&lt;=AC$6),IF(AND($G172&gt;=AC$5,$G172&lt;=AC$6),5,IF($L172=1,2,1)),IF(AND($G172&gt;=AC$5,$G172&lt;=AC$6),IF($M172&gt;0,4,3),0)),IF(AND($D172&lt;=AC$6,$E172&gt;=AC$5),60,0)))</f>
        <v/>
      </c>
      <c r="AD172" s="80" t="str">
        <f>IF(OR($A172="",NOT(ISNUMBER($G172))),"",IF(AND($F172&lt;=AD$6,$G172&gt;=AD$5),IF(AD$5&gt;$N172,5,$K172)*10+IF(AND($F172&gt;=AD$5,$F172&lt;=AD$6),IF(AND($G172&gt;=AD$5,$G172&lt;=AD$6),5,IF($L172=1,2,1)),IF(AND($G172&gt;=AD$5,$G172&lt;=AD$6),IF($M172&gt;0,4,3),0)),IF(AND($D172&lt;=AD$6,$E172&gt;=AD$5),60,0)))</f>
        <v/>
      </c>
      <c r="AE172" s="80" t="str">
        <f>IF(OR($A172="",NOT(ISNUMBER($G172))),"",IF(AND($F172&lt;=AE$6,$G172&gt;=AE$5),IF(AE$5&gt;$N172,5,$K172)*10+IF(AND($F172&gt;=AE$5,$F172&lt;=AE$6),IF(AND($G172&gt;=AE$5,$G172&lt;=AE$6),5,IF($L172=1,2,1)),IF(AND($G172&gt;=AE$5,$G172&lt;=AE$6),IF($M172&gt;0,4,3),0)),IF(AND($D172&lt;=AE$6,$E172&gt;=AE$5),60,0)))</f>
        <v/>
      </c>
      <c r="AF172" s="80" t="str">
        <f>IF(OR($A172="",NOT(ISNUMBER($G172))),"",IF(AND($F172&lt;=AF$6,$G172&gt;=AF$5),IF(AF$5&gt;$N172,5,$K172)*10+IF(AND($F172&gt;=AF$5,$F172&lt;=AF$6),IF(AND($G172&gt;=AF$5,$G172&lt;=AF$6),5,IF($L172=1,2,1)),IF(AND($G172&gt;=AF$5,$G172&lt;=AF$6),IF($M172&gt;0,4,3),0)),IF(AND($D172&lt;=AF$6,$E172&gt;=AF$5),60,0)))</f>
        <v/>
      </c>
      <c r="AG172" s="80" t="str">
        <f>IF(OR($A172="",NOT(ISNUMBER($G172))),"",IF(AND($F172&lt;=AG$6,$G172&gt;=AG$5),IF(AG$5&gt;$N172,5,$K172)*10+IF(AND($F172&gt;=AG$5,$F172&lt;=AG$6),IF(AND($G172&gt;=AG$5,$G172&lt;=AG$6),5,IF($L172=1,2,1)),IF(AND($G172&gt;=AG$5,$G172&lt;=AG$6),IF($M172&gt;0,4,3),0)),IF(AND($D172&lt;=AG$6,$E172&gt;=AG$5),60,0)))</f>
        <v/>
      </c>
      <c r="AH172" s="80" t="str">
        <f>IF(OR($A172="",NOT(ISNUMBER($G172))),"",IF(AND($F172&lt;=AH$6,$G172&gt;=AH$5),IF(AH$5&gt;$N172,5,$K172)*10+IF(AND($F172&gt;=AH$5,$F172&lt;=AH$6),IF(AND($G172&gt;=AH$5,$G172&lt;=AH$6),5,IF($L172=1,2,1)),IF(AND($G172&gt;=AH$5,$G172&lt;=AH$6),IF($M172&gt;0,4,3),0)),IF(AND($D172&lt;=AH$6,$E172&gt;=AH$5),60,0)))</f>
        <v/>
      </c>
      <c r="AI172" s="80" t="str">
        <f>IF(OR($A172="",NOT(ISNUMBER($G172))),"",IF(AND($F172&lt;=AI$6,$G172&gt;=AI$5),IF(AI$5&gt;$N172,5,$K172)*10+IF(AND($F172&gt;=AI$5,$F172&lt;=AI$6),IF(AND($G172&gt;=AI$5,$G172&lt;=AI$6),5,IF($L172=1,2,1)),IF(AND($G172&gt;=AI$5,$G172&lt;=AI$6),IF($M172&gt;0,4,3),0)),IF(AND($D172&lt;=AI$6,$E172&gt;=AI$5),60,0)))</f>
        <v/>
      </c>
      <c r="AJ172" s="80" t="str">
        <f>IF(OR($A172="",NOT(ISNUMBER($G172))),"",IF(AND($F172&lt;=AJ$6,$G172&gt;=AJ$5),IF(AJ$5&gt;$N172,5,$K172)*10+IF(AND($F172&gt;=AJ$5,$F172&lt;=AJ$6),IF(AND($G172&gt;=AJ$5,$G172&lt;=AJ$6),5,IF($L172=1,2,1)),IF(AND($G172&gt;=AJ$5,$G172&lt;=AJ$6),IF($M172&gt;0,4,3),0)),IF(AND($D172&lt;=AJ$6,$E172&gt;=AJ$5),60,0)))</f>
        <v/>
      </c>
      <c r="AK172" s="80" t="str">
        <f>IF(OR($A172="",NOT(ISNUMBER($G172))),"",IF(AND($F172&lt;=AK$6,$G172&gt;=AK$5),IF(AK$5&gt;$N172,5,$K172)*10+IF(AND($F172&gt;=AK$5,$F172&lt;=AK$6),IF(AND($G172&gt;=AK$5,$G172&lt;=AK$6),5,IF($L172=1,2,1)),IF(AND($G172&gt;=AK$5,$G172&lt;=AK$6),IF($M172&gt;0,4,3),0)),IF(AND($D172&lt;=AK$6,$E172&gt;=AK$5),60,0)))</f>
        <v/>
      </c>
      <c r="AL172" s="80" t="str">
        <f>IF(OR($A172="",NOT(ISNUMBER($G172))),"",IF(AND($F172&lt;=AL$6,$G172&gt;=AL$5),IF(AL$5&gt;$N172,5,$K172)*10+IF(AND($F172&gt;=AL$5,$F172&lt;=AL$6),IF(AND($G172&gt;=AL$5,$G172&lt;=AL$6),5,IF($L172=1,2,1)),IF(AND($G172&gt;=AL$5,$G172&lt;=AL$6),IF($M172&gt;0,4,3),0)),IF(AND($D172&lt;=AL$6,$E172&gt;=AL$5),60,0)))</f>
        <v/>
      </c>
      <c r="AM172" s="80" t="str">
        <f>IF(OR($A172="",NOT(ISNUMBER($G172))),"",IF(AND($F172&lt;=AM$6,$G172&gt;=AM$5),IF(AM$5&gt;$N172,5,$K172)*10+IF(AND($F172&gt;=AM$5,$F172&lt;=AM$6),IF(AND($G172&gt;=AM$5,$G172&lt;=AM$6),5,IF($L172=1,2,1)),IF(AND($G172&gt;=AM$5,$G172&lt;=AM$6),IF($M172&gt;0,4,3),0)),IF(AND($D172&lt;=AM$6,$E172&gt;=AM$5),60,0)))</f>
        <v/>
      </c>
      <c r="AN172" s="80" t="str">
        <f>IF(OR($A172="",NOT(ISNUMBER($G172))),"",IF(AND($F172&lt;=AN$6,$G172&gt;=AN$5),IF(AN$5&gt;$N172,5,$K172)*10+IF(AND($F172&gt;=AN$5,$F172&lt;=AN$6),IF(AND($G172&gt;=AN$5,$G172&lt;=AN$6),5,IF($L172=1,2,1)),IF(AND($G172&gt;=AN$5,$G172&lt;=AN$6),IF($M172&gt;0,4,3),0)),IF(AND($D172&lt;=AN$6,$E172&gt;=AN$5),60,0)))</f>
        <v/>
      </c>
      <c r="AO172" s="80" t="str">
        <f>IF(OR($A172="",NOT(ISNUMBER($G172))),"",IF(AND($F172&lt;=AO$6,$G172&gt;=AO$5),IF(AO$5&gt;$N172,5,$K172)*10+IF(AND($F172&gt;=AO$5,$F172&lt;=AO$6),IF(AND($G172&gt;=AO$5,$G172&lt;=AO$6),5,IF($L172=1,2,1)),IF(AND($G172&gt;=AO$5,$G172&lt;=AO$6),IF($M172&gt;0,4,3),0)),IF(AND($D172&lt;=AO$6,$E172&gt;=AO$5),60,0)))</f>
        <v/>
      </c>
      <c r="AP172" s="80" t="str">
        <f>IF(OR($A172="",NOT(ISNUMBER($G172))),"",IF(AND($F172&lt;=AP$6,$G172&gt;=AP$5),IF(AP$5&gt;$N172,5,$K172)*10+IF(AND($F172&gt;=AP$5,$F172&lt;=AP$6),IF(AND($G172&gt;=AP$5,$G172&lt;=AP$6),5,IF($L172=1,2,1)),IF(AND($G172&gt;=AP$5,$G172&lt;=AP$6),IF($M172&gt;0,4,3),0)),IF(AND($D172&lt;=AP$6,$E172&gt;=AP$5),60,0)))</f>
        <v/>
      </c>
      <c r="AQ172" s="80" t="str">
        <f>IF(OR($A172="",NOT(ISNUMBER($G172))),"",IF(AND($F172&lt;=AQ$6,$G172&gt;=AQ$5),IF(AQ$5&gt;$N172,5,$K172)*10+IF(AND($F172&gt;=AQ$5,$F172&lt;=AQ$6),IF(AND($G172&gt;=AQ$5,$G172&lt;=AQ$6),5,IF($L172=1,2,1)),IF(AND($G172&gt;=AQ$5,$G172&lt;=AQ$6),IF($M172&gt;0,4,3),0)),IF(AND($D172&lt;=AQ$6,$E172&gt;=AQ$5),60,0)))</f>
        <v/>
      </c>
      <c r="AR172" s="80" t="str">
        <f>IF(OR($A172="",NOT(ISNUMBER($G172))),"",IF(AND($F172&lt;=AR$6,$G172&gt;=AR$5),IF(AR$5&gt;$N172,5,$K172)*10+IF(AND($F172&gt;=AR$5,$F172&lt;=AR$6),IF(AND($G172&gt;=AR$5,$G172&lt;=AR$6),5,IF($L172=1,2,1)),IF(AND($G172&gt;=AR$5,$G172&lt;=AR$6),IF($M172&gt;0,4,3),0)),IF(AND($D172&lt;=AR$6,$E172&gt;=AR$5),60,0)))</f>
        <v/>
      </c>
      <c r="AS172" s="80" t="str">
        <f>IF(OR($A172="",NOT(ISNUMBER($G172))),"",IF(AND($F172&lt;=AS$6,$G172&gt;=AS$5),IF(AS$5&gt;$N172,5,$K172)*10+IF(AND($F172&gt;=AS$5,$F172&lt;=AS$6),IF(AND($G172&gt;=AS$5,$G172&lt;=AS$6),5,IF($L172=1,2,1)),IF(AND($G172&gt;=AS$5,$G172&lt;=AS$6),IF($M172&gt;0,4,3),0)),IF(AND($D172&lt;=AS$6,$E172&gt;=AS$5),60,0)))</f>
        <v/>
      </c>
      <c r="AT172" s="80" t="str">
        <f>IF(OR($A172="",NOT(ISNUMBER($G172))),"",IF(AND($F172&lt;=AT$6,$G172&gt;=AT$5),IF(AT$5&gt;$N172,5,$K172)*10+IF(AND($F172&gt;=AT$5,$F172&lt;=AT$6),IF(AND($G172&gt;=AT$5,$G172&lt;=AT$6),5,IF($L172=1,2,1)),IF(AND($G172&gt;=AT$5,$G172&lt;=AT$6),IF($M172&gt;0,4,3),0)),IF(AND($D172&lt;=AT$6,$E172&gt;=AT$5),60,0)))</f>
        <v/>
      </c>
      <c r="AU172" s="80" t="str">
        <f>IF(OR($A172="",NOT(ISNUMBER($G172))),"",IF(AND($F172&lt;=AU$6,$G172&gt;=AU$5),IF(AU$5&gt;$N172,5,$K172)*10+IF(AND($F172&gt;=AU$5,$F172&lt;=AU$6),IF(AND($G172&gt;=AU$5,$G172&lt;=AU$6),5,IF($L172=1,2,1)),IF(AND($G172&gt;=AU$5,$G172&lt;=AU$6),IF($M172&gt;0,4,3),0)),IF(AND($D172&lt;=AU$6,$E172&gt;=AU$5),60,0)))</f>
        <v/>
      </c>
      <c r="AV172" s="80" t="str">
        <f>IF(OR($A172="",NOT(ISNUMBER($G172))),"",IF(AND($F172&lt;=AV$6,$G172&gt;=AV$5),IF(AV$5&gt;$N172,5,$K172)*10+IF(AND($F172&gt;=AV$5,$F172&lt;=AV$6),IF(AND($G172&gt;=AV$5,$G172&lt;=AV$6),5,IF($L172=1,2,1)),IF(AND($G172&gt;=AV$5,$G172&lt;=AV$6),IF($M172&gt;0,4,3),0)),IF(AND($D172&lt;=AV$6,$E172&gt;=AV$5),60,0)))</f>
        <v/>
      </c>
      <c r="AW172" s="80" t="str">
        <f>IF(OR($A172="",NOT(ISNUMBER($G172))),"",IF(AND($F172&lt;=AW$6,$G172&gt;=AW$5),IF(AW$5&gt;$N172,5,$K172)*10+IF(AND($F172&gt;=AW$5,$F172&lt;=AW$6),IF(AND($G172&gt;=AW$5,$G172&lt;=AW$6),5,IF($L172=1,2,1)),IF(AND($G172&gt;=AW$5,$G172&lt;=AW$6),IF($M172&gt;0,4,3),0)),IF(AND($D172&lt;=AW$6,$E172&gt;=AW$5),60,0)))</f>
        <v/>
      </c>
      <c r="AX172" s="80" t="str">
        <f>IF(OR($A172="",NOT(ISNUMBER($G172))),"",IF(AND($F172&lt;=AX$6,$G172&gt;=AX$5),IF(AX$5&gt;$N172,5,$K172)*10+IF(AND($F172&gt;=AX$5,$F172&lt;=AX$6),IF(AND($G172&gt;=AX$5,$G172&lt;=AX$6),5,IF($L172=1,2,1)),IF(AND($G172&gt;=AX$5,$G172&lt;=AX$6),IF($M172&gt;0,4,3),0)),IF(AND($D172&lt;=AX$6,$E172&gt;=AX$5),60,0)))</f>
        <v/>
      </c>
      <c r="AY172" s="80" t="str">
        <f>IF(OR($A172="",NOT(ISNUMBER($G172))),"",IF(AND($F172&lt;=AY$6,$G172&gt;=AY$5),IF(AY$5&gt;$N172,5,$K172)*10+IF(AND($F172&gt;=AY$5,$F172&lt;=AY$6),IF(AND($G172&gt;=AY$5,$G172&lt;=AY$6),5,IF($L172=1,2,1)),IF(AND($G172&gt;=AY$5,$G172&lt;=AY$6),IF($M172&gt;0,4,3),0)),IF(AND($D172&lt;=AY$6,$E172&gt;=AY$5),60,0)))</f>
        <v/>
      </c>
      <c r="AZ172" s="80" t="str">
        <f>IF(OR($A172="",NOT(ISNUMBER($G172))),"",IF(AND($F172&lt;=AZ$6,$G172&gt;=AZ$5),IF(AZ$5&gt;$N172,5,$K172)*10+IF(AND($F172&gt;=AZ$5,$F172&lt;=AZ$6),IF(AND($G172&gt;=AZ$5,$G172&lt;=AZ$6),5,IF($L172=1,2,1)),IF(AND($G172&gt;=AZ$5,$G172&lt;=AZ$6),IF($M172&gt;0,4,3),0)),IF(AND($D172&lt;=AZ$6,$E172&gt;=AZ$5),60,0)))</f>
        <v/>
      </c>
      <c r="BA172" s="80" t="str">
        <f>IF(OR($A172="",NOT(ISNUMBER($G172))),"",IF(AND($F172&lt;=BA$6,$G172&gt;=BA$5),IF(BA$5&gt;$N172,5,$K172)*10+IF(AND($F172&gt;=BA$5,$F172&lt;=BA$6),IF(AND($G172&gt;=BA$5,$G172&lt;=BA$6),5,IF($L172=1,2,1)),IF(AND($G172&gt;=BA$5,$G172&lt;=BA$6),IF($M172&gt;0,4,3),0)),IF(AND($D172&lt;=BA$6,$E172&gt;=BA$5),60,0)))</f>
        <v/>
      </c>
      <c r="BB172" s="80" t="str">
        <f>IF(OR($A172="",NOT(ISNUMBER($G172))),"",IF(AND($F172&lt;=BB$6,$G172&gt;=BB$5),IF(BB$5&gt;$N172,5,$K172)*10+IF(AND($F172&gt;=BB$5,$F172&lt;=BB$6),IF(AND($G172&gt;=BB$5,$G172&lt;=BB$6),5,IF($L172=1,2,1)),IF(AND($G172&gt;=BB$5,$G172&lt;=BB$6),IF($M172&gt;0,4,3),0)),IF(AND($D172&lt;=BB$6,$E172&gt;=BB$5),60,0)))</f>
        <v/>
      </c>
      <c r="BC172" s="80" t="str">
        <f>IF(OR($A172="",NOT(ISNUMBER($G172))),"",IF(AND($F172&lt;=BC$6,$G172&gt;=BC$5),IF(BC$5&gt;$N172,5,$K172)*10+IF(AND($F172&gt;=BC$5,$F172&lt;=BC$6),IF(AND($G172&gt;=BC$5,$G172&lt;=BC$6),5,IF($L172=1,2,1)),IF(AND($G172&gt;=BC$5,$G172&lt;=BC$6),IF($M172&gt;0,4,3),0)),IF(AND($D172&lt;=BC$6,$E172&gt;=BC$5),60,0)))</f>
        <v/>
      </c>
      <c r="BD172" s="80" t="str">
        <f>IF(OR($A172="",NOT(ISNUMBER($G172))),"",IF(AND($F172&lt;=BD$6,$G172&gt;=BD$5),IF(BD$5&gt;$N172,5,$K172)*10+IF(AND($F172&gt;=BD$5,$F172&lt;=BD$6),IF(AND($G172&gt;=BD$5,$G172&lt;=BD$6),5,IF($L172=1,2,1)),IF(AND($G172&gt;=BD$5,$G172&lt;=BD$6),IF($M172&gt;0,4,3),0)),IF(AND($D172&lt;=BD$6,$E172&gt;=BD$5),60,0)))</f>
        <v/>
      </c>
      <c r="BE172" s="80" t="str">
        <f>IF(OR($A172="",NOT(ISNUMBER($G172))),"",IF(AND($F172&lt;=BE$6,$G172&gt;=BE$5),IF(BE$5&gt;$N172,5,$K172)*10+IF(AND($F172&gt;=BE$5,$F172&lt;=BE$6),IF(AND($G172&gt;=BE$5,$G172&lt;=BE$6),5,IF($L172=1,2,1)),IF(AND($G172&gt;=BE$5,$G172&lt;=BE$6),IF($M172&gt;0,4,3),0)),IF(AND($D172&lt;=BE$6,$E172&gt;=BE$5),60,0)))</f>
        <v/>
      </c>
      <c r="BF172" s="80" t="str">
        <f>IF(OR($A172="",NOT(ISNUMBER($G172))),"",IF(AND($F172&lt;=BF$6,$G172&gt;=BF$5),IF(BF$5&gt;$N172,5,$K172)*10+IF(AND($F172&gt;=BF$5,$F172&lt;=BF$6),IF(AND($G172&gt;=BF$5,$G172&lt;=BF$6),5,IF($L172=1,2,1)),IF(AND($G172&gt;=BF$5,$G172&lt;=BF$6),IF($M172&gt;0,4,3),0)),IF(AND($D172&lt;=BF$6,$E172&gt;=BF$5),60,0)))</f>
        <v/>
      </c>
      <c r="BG172" s="80" t="str">
        <f>IF(OR($A172="",NOT(ISNUMBER($G172))),"",IF(AND($F172&lt;=BG$6,$G172&gt;=BG$5),IF(BG$5&gt;$N172,5,$K172)*10+IF(AND($F172&gt;=BG$5,$F172&lt;=BG$6),IF(AND($G172&gt;=BG$5,$G172&lt;=BG$6),5,IF($L172=1,2,1)),IF(AND($G172&gt;=BG$5,$G172&lt;=BG$6),IF($M172&gt;0,4,3),0)),IF(AND($D172&lt;=BG$6,$E172&gt;=BG$5),60,0)))</f>
        <v/>
      </c>
      <c r="BH172" s="80" t="str">
        <f>IF(OR($A172="",NOT(ISNUMBER($G172))),"",IF(AND($F172&lt;=BH$6,$G172&gt;=BH$5),IF(BH$5&gt;$N172,5,$K172)*10+IF(AND($F172&gt;=BH$5,$F172&lt;=BH$6),IF(AND($G172&gt;=BH$5,$G172&lt;=BH$6),5,IF($L172=1,2,1)),IF(AND($G172&gt;=BH$5,$G172&lt;=BH$6),IF($M172&gt;0,4,3),0)),IF(AND($D172&lt;=BH$6,$E172&gt;=BH$5),60,0)))</f>
        <v/>
      </c>
      <c r="BI172" s="80" t="str">
        <f>IF(OR($A172="",NOT(ISNUMBER($G172))),"",IF(AND($F172&lt;=BI$6,$G172&gt;=BI$5),IF(BI$5&gt;$N172,5,$K172)*10+IF(AND($F172&gt;=BI$5,$F172&lt;=BI$6),IF(AND($G172&gt;=BI$5,$G172&lt;=BI$6),5,IF($L172=1,2,1)),IF(AND($G172&gt;=BI$5,$G172&lt;=BI$6),IF($M172&gt;0,4,3),0)),IF(AND($D172&lt;=BI$6,$E172&gt;=BI$5),60,0)))</f>
        <v/>
      </c>
      <c r="BJ172" s="80" t="str">
        <f>IF(OR($A172="",NOT(ISNUMBER($G172))),"",IF(AND($F172&lt;=BJ$6,$G172&gt;=BJ$5),IF(BJ$5&gt;$N172,5,$K172)*10+IF(AND($F172&gt;=BJ$5,$F172&lt;=BJ$6),IF(AND($G172&gt;=BJ$5,$G172&lt;=BJ$6),5,IF($L172=1,2,1)),IF(AND($G172&gt;=BJ$5,$G172&lt;=BJ$6),IF($M172&gt;0,4,3),0)),IF(AND($D172&lt;=BJ$6,$E172&gt;=BJ$5),60,0)))</f>
        <v/>
      </c>
      <c r="BK172" s="80" t="str">
        <f>IF(OR($A172="",NOT(ISNUMBER($G172))),"",IF(AND($F172&lt;=BK$6,$G172&gt;=BK$5),IF(BK$5&gt;$N172,5,$K172)*10+IF(AND($F172&gt;=BK$5,$F172&lt;=BK$6),IF(AND($G172&gt;=BK$5,$G172&lt;=BK$6),5,IF($L172=1,2,1)),IF(AND($G172&gt;=BK$5,$G172&lt;=BK$6),IF($M172&gt;0,4,3),0)),IF(AND($D172&lt;=BK$6,$E172&gt;=BK$5),60,0)))</f>
        <v/>
      </c>
      <c r="BL172" s="80" t="str">
        <f>IF(OR($A172="",NOT(ISNUMBER($G172))),"",IF(AND($F172&lt;=BL$6,$G172&gt;=BL$5),IF(BL$5&gt;$N172,5,$K172)*10+IF(AND($F172&gt;=BL$5,$F172&lt;=BL$6),IF(AND($G172&gt;=BL$5,$G172&lt;=BL$6),5,IF($L172=1,2,1)),IF(AND($G172&gt;=BL$5,$G172&lt;=BL$6),IF($M172&gt;0,4,3),0)),IF(AND($D172&lt;=BL$6,$E172&gt;=BL$5),60,0)))</f>
        <v/>
      </c>
      <c r="BM172" s="80" t="str">
        <f>IF(OR($A172="",NOT(ISNUMBER($G172))),"",IF(AND($F172&lt;=BM$6,$G172&gt;=BM$5),IF(BM$5&gt;$N172,5,$K172)*10+IF(AND($F172&gt;=BM$5,$F172&lt;=BM$6),IF(AND($G172&gt;=BM$5,$G172&lt;=BM$6),5,IF($L172=1,2,1)),IF(AND($G172&gt;=BM$5,$G172&lt;=BM$6),IF($M172&gt;0,4,3),0)),IF(AND($D172&lt;=BM$6,$E172&gt;=BM$5),60,0)))</f>
        <v/>
      </c>
      <c r="BN172" s="80" t="str">
        <f>IF(OR($A172="",NOT(ISNUMBER($G172))),"",IF(AND($F172&lt;=BN$6,$G172&gt;=BN$5),IF(BN$5&gt;$N172,5,$K172)*10+IF(AND($F172&gt;=BN$5,$F172&lt;=BN$6),IF(AND($G172&gt;=BN$5,$G172&lt;=BN$6),5,IF($L172=1,2,1)),IF(AND($G172&gt;=BN$5,$G172&lt;=BN$6),IF($M172&gt;0,4,3),0)),IF(AND($D172&lt;=BN$6,$E172&gt;=BN$5),60,0)))</f>
        <v/>
      </c>
      <c r="BO172" s="80" t="str">
        <f>IF(OR($A172="",NOT(ISNUMBER($G172))),"",IF(AND($F172&lt;=BO$6,$G172&gt;=BO$5),IF(BO$5&gt;$N172,5,$K172)*10+IF(AND($F172&gt;=BO$5,$F172&lt;=BO$6),IF(AND($G172&gt;=BO$5,$G172&lt;=BO$6),5,IF($L172=1,2,1)),IF(AND($G172&gt;=BO$5,$G172&lt;=BO$6),IF($M172&gt;0,4,3),0)),IF(AND($D172&lt;=BO$6,$E172&gt;=BO$5),60,0)))</f>
        <v/>
      </c>
      <c r="BP172" s="80" t="str">
        <f>IF(OR($A172="",NOT(ISNUMBER($G172))),"",IF(AND($F172&lt;=BP$6,$G172&gt;=BP$5),IF(BP$5&gt;$N172,5,$K172)*10+IF(AND($F172&gt;=BP$5,$F172&lt;=BP$6),IF(AND($G172&gt;=BP$5,$G172&lt;=BP$6),5,IF($L172=1,2,1)),IF(AND($G172&gt;=BP$5,$G172&lt;=BP$6),IF($M172&gt;0,4,3),0)),IF(AND($D172&lt;=BP$6,$E172&gt;=BP$5),60,0)))</f>
        <v/>
      </c>
      <c r="BQ172" s="80" t="str">
        <f>IF(OR($A172="",NOT(ISNUMBER($G172))),"",IF(AND($F172&lt;=BQ$6,$G172&gt;=BQ$5),IF(BQ$5&gt;$N172,5,$K172)*10+IF(AND($F172&gt;=BQ$5,$F172&lt;=BQ$6),IF(AND($G172&gt;=BQ$5,$G172&lt;=BQ$6),5,IF($L172=1,2,1)),IF(AND($G172&gt;=BQ$5,$G172&lt;=BQ$6),IF($M172&gt;0,4,3),0)),IF(AND($D172&lt;=BQ$6,$E172&gt;=BQ$5),60,0)))</f>
        <v/>
      </c>
      <c r="BR172" s="80" t="str">
        <f>IF(OR($A172="",NOT(ISNUMBER($G172))),"",IF(AND($F172&lt;=BR$6,$G172&gt;=BR$5),IF(BR$5&gt;$N172,5,$K172)*10+IF(AND($F172&gt;=BR$5,$F172&lt;=BR$6),IF(AND($G172&gt;=BR$5,$G172&lt;=BR$6),5,IF($L172=1,2,1)),IF(AND($G172&gt;=BR$5,$G172&lt;=BR$6),IF($M172&gt;0,4,3),0)),IF(AND($D172&lt;=BR$6,$E172&gt;=BR$5),60,0)))</f>
        <v/>
      </c>
      <c r="BS172" s="80" t="str">
        <f>IF(OR($A172="",NOT(ISNUMBER($G172))),"",IF(AND($F172&lt;=BS$6,$G172&gt;=BS$5),IF(BS$5&gt;$N172,5,$K172)*10+IF(AND($F172&gt;=BS$5,$F172&lt;=BS$6),IF(AND($G172&gt;=BS$5,$G172&lt;=BS$6),5,IF($L172=1,2,1)),IF(AND($G172&gt;=BS$5,$G172&lt;=BS$6),IF($M172&gt;0,4,3),0)),IF(AND($D172&lt;=BS$6,$E172&gt;=BS$5),60,0)))</f>
        <v/>
      </c>
      <c r="BT172" s="80" t="str">
        <f>IF(OR($A172="",NOT(ISNUMBER($G172))),"",IF(AND($F172&lt;=BT$6,$G172&gt;=BT$5),IF(BT$5&gt;$N172,5,$K172)*10+IF(AND($F172&gt;=BT$5,$F172&lt;=BT$6),IF(AND($G172&gt;=BT$5,$G172&lt;=BT$6),5,IF($L172=1,2,1)),IF(AND($G172&gt;=BT$5,$G172&lt;=BT$6),IF($M172&gt;0,4,3),0)),IF(AND($D172&lt;=BT$6,$E172&gt;=BT$5),60,0)))</f>
        <v/>
      </c>
      <c r="BU172" s="80" t="str">
        <f>IF(OR($A172="",NOT(ISNUMBER($G172))),"",IF(AND($F172&lt;=BU$6,$G172&gt;=BU$5),IF(BU$5&gt;$N172,5,$K172)*10+IF(AND($F172&gt;=BU$5,$F172&lt;=BU$6),IF(AND($G172&gt;=BU$5,$G172&lt;=BU$6),5,IF($L172=1,2,1)),IF(AND($G172&gt;=BU$5,$G172&lt;=BU$6),IF($M172&gt;0,4,3),0)),IF(AND($D172&lt;=BU$6,$E172&gt;=BU$5),60,0)))</f>
        <v/>
      </c>
      <c r="BV172" s="80" t="str">
        <f>IF(OR($A172="",NOT(ISNUMBER($G172))),"",IF(AND($F172&lt;=BV$6,$G172&gt;=BV$5),IF(BV$5&gt;$N172,5,$K172)*10+IF(AND($F172&gt;=BV$5,$F172&lt;=BV$6),IF(AND($G172&gt;=BV$5,$G172&lt;=BV$6),5,IF($L172=1,2,1)),IF(AND($G172&gt;=BV$5,$G172&lt;=BV$6),IF($M172&gt;0,4,3),0)),IF(AND($D172&lt;=BV$6,$E172&gt;=BV$5),60,0)))</f>
        <v/>
      </c>
      <c r="BW172" s="80" t="str">
        <f>IF(OR($A172="",NOT(ISNUMBER($G172))),"",IF(AND($F172&lt;=BW$6,$G172&gt;=BW$5),IF(BW$5&gt;$N172,5,$K172)*10+IF(AND($F172&gt;=BW$5,$F172&lt;=BW$6),IF(AND($G172&gt;=BW$5,$G172&lt;=BW$6),5,IF($L172=1,2,1)),IF(AND($G172&gt;=BW$5,$G172&lt;=BW$6),IF($M172&gt;0,4,3),0)),IF(AND($D172&lt;=BW$6,$E172&gt;=BW$5),60,0)))</f>
        <v/>
      </c>
      <c r="BX172" s="80" t="str">
        <f>IF(OR($A172="",NOT(ISNUMBER($G172))),"",IF(AND($F172&lt;=BX$6,$G172&gt;=BX$5),IF(BX$5&gt;$N172,5,$K172)*10+IF(AND($F172&gt;=BX$5,$F172&lt;=BX$6),IF(AND($G172&gt;=BX$5,$G172&lt;=BX$6),5,IF($L172=1,2,1)),IF(AND($G172&gt;=BX$5,$G172&lt;=BX$6),IF($M172&gt;0,4,3),0)),IF(AND($D172&lt;=BX$6,$E172&gt;=BX$5),60,0)))</f>
        <v/>
      </c>
      <c r="BY172" s="80" t="str">
        <f>IF(OR($A172="",NOT(ISNUMBER($G172))),"",IF(AND($F172&lt;=BY$6,$G172&gt;=BY$5),IF(BY$5&gt;$N172,5,$K172)*10+IF(AND($F172&gt;=BY$5,$F172&lt;=BY$6),IF(AND($G172&gt;=BY$5,$G172&lt;=BY$6),5,IF($L172=1,2,1)),IF(AND($G172&gt;=BY$5,$G172&lt;=BY$6),IF($M172&gt;0,4,3),0)),IF(AND($D172&lt;=BY$6,$E172&gt;=BY$5),60,0)))</f>
        <v/>
      </c>
      <c r="BZ172" s="80" t="str">
        <f>IF(OR($A172="",NOT(ISNUMBER($G172))),"",IF(AND($F172&lt;=BZ$6,$G172&gt;=BZ$5),IF(BZ$5&gt;$N172,5,$K172)*10+IF(AND($F172&gt;=BZ$5,$F172&lt;=BZ$6),IF(AND($G172&gt;=BZ$5,$G172&lt;=BZ$6),5,IF($L172=1,2,1)),IF(AND($G172&gt;=BZ$5,$G172&lt;=BZ$6),IF($M172&gt;0,4,3),0)),IF(AND($D172&lt;=BZ$6,$E172&gt;=BZ$5),60,0)))</f>
        <v/>
      </c>
      <c r="CA172" s="80" t="str">
        <f>IF(OR($A172="",NOT(ISNUMBER($G172))),"",IF(AND($F172&lt;=CA$6,$G172&gt;=CA$5),IF(CA$5&gt;$N172,5,$K172)*10+IF(AND($F172&gt;=CA$5,$F172&lt;=CA$6),IF(AND($G172&gt;=CA$5,$G172&lt;=CA$6),5,IF($L172=1,2,1)),IF(AND($G172&gt;=CA$5,$G172&lt;=CA$6),IF($M172&gt;0,4,3),0)),IF(AND($D172&lt;=CA$6,$E172&gt;=CA$5),60,0)))</f>
        <v/>
      </c>
      <c r="CB172" s="80" t="str">
        <f>IF(OR($A172="",NOT(ISNUMBER($G172))),"",IF(AND($F172&lt;=CB$6,$G172&gt;=CB$5),IF(CB$5&gt;$N172,5,$K172)*10+IF(AND($F172&gt;=CB$5,$F172&lt;=CB$6),IF(AND($G172&gt;=CB$5,$G172&lt;=CB$6),5,IF($L172=1,2,1)),IF(AND($G172&gt;=CB$5,$G172&lt;=CB$6),IF($M172&gt;0,4,3),0)),IF(AND($D172&lt;=CB$6,$E172&gt;=CB$5),60,0)))</f>
        <v/>
      </c>
      <c r="CC172" s="80" t="str">
        <f>IF(OR($A172="",NOT(ISNUMBER($G172))),"",IF(AND($F172&lt;=CC$6,$G172&gt;=CC$5),IF(CC$5&gt;$N172,5,$K172)*10+IF(AND($F172&gt;=CC$5,$F172&lt;=CC$6),IF(AND($G172&gt;=CC$5,$G172&lt;=CC$6),5,IF($L172=1,2,1)),IF(AND($G172&gt;=CC$5,$G172&lt;=CC$6),IF($M172&gt;0,4,3),0)),IF(AND($D172&lt;=CC$6,$E172&gt;=CC$5),60,0)))</f>
        <v/>
      </c>
      <c r="CD172" s="80" t="str">
        <f>IF(OR($A172="",NOT(ISNUMBER($G172))),"",IF(AND($F172&lt;=CD$6,$G172&gt;=CD$5),IF(CD$5&gt;$N172,5,$K172)*10+IF(AND($F172&gt;=CD$5,$F172&lt;=CD$6),IF(AND($G172&gt;=CD$5,$G172&lt;=CD$6),5,IF($L172=1,2,1)),IF(AND($G172&gt;=CD$5,$G172&lt;=CD$6),IF($M172&gt;0,4,3),0)),IF(AND($D172&lt;=CD$6,$E172&gt;=CD$5),60,0)))</f>
        <v/>
      </c>
      <c r="CE172" s="80" t="str">
        <f>IF(OR($A172="",NOT(ISNUMBER($G172))),"",IF(AND($F172&lt;=CE$6,$G172&gt;=CE$5),IF(CE$5&gt;$N172,5,$K172)*10+IF(AND($F172&gt;=CE$5,$F172&lt;=CE$6),IF(AND($G172&gt;=CE$5,$G172&lt;=CE$6),5,IF($L172=1,2,1)),IF(AND($G172&gt;=CE$5,$G172&lt;=CE$6),IF($M172&gt;0,4,3),0)),IF(AND($D172&lt;=CE$6,$E172&gt;=CE$5),60,0)))</f>
        <v/>
      </c>
      <c r="CF172" s="80" t="str">
        <f>IF(OR($A172="",NOT(ISNUMBER($G172))),"",IF(AND($F172&lt;=CF$6,$G172&gt;=CF$5),IF(CF$5&gt;$N172,5,$K172)*10+IF(AND($F172&gt;=CF$5,$F172&lt;=CF$6),IF(AND($G172&gt;=CF$5,$G172&lt;=CF$6),5,IF($L172=1,2,1)),IF(AND($G172&gt;=CF$5,$G172&lt;=CF$6),IF($M172&gt;0,4,3),0)),IF(AND($D172&lt;=CF$6,$E172&gt;=CF$5),60,0)))</f>
        <v/>
      </c>
      <c r="CG172" s="80" t="str">
        <f>IF(OR($A172="",NOT(ISNUMBER($G172))),"",IF(AND($F172&lt;=CG$6,$G172&gt;=CG$5),IF(CG$5&gt;$N172,5,$K172)*10+IF(AND($F172&gt;=CG$5,$F172&lt;=CG$6),IF(AND($G172&gt;=CG$5,$G172&lt;=CG$6),5,IF($L172=1,2,1)),IF(AND($G172&gt;=CG$5,$G172&lt;=CG$6),IF($M172&gt;0,4,3),0)),IF(AND($D172&lt;=CG$6,$E172&gt;=CG$5),60,0)))</f>
        <v/>
      </c>
      <c r="CH172" s="80" t="str">
        <f>IF(OR($A172="",NOT(ISNUMBER($G172))),"",IF(AND($F172&lt;=CH$6,$G172&gt;=CH$5),IF(CH$5&gt;$N172,5,$K172)*10+IF(AND($F172&gt;=CH$5,$F172&lt;=CH$6),IF(AND($G172&gt;=CH$5,$G172&lt;=CH$6),5,IF($L172=1,2,1)),IF(AND($G172&gt;=CH$5,$G172&lt;=CH$6),IF($M172&gt;0,4,3),0)),IF(AND($D172&lt;=CH$6,$E172&gt;=CH$5),60,0)))</f>
        <v/>
      </c>
      <c r="CI172" s="80" t="str">
        <f>IF(OR($A172="",NOT(ISNUMBER($G172))),"",IF(AND($F172&lt;=CI$6,$G172&gt;=CI$5),IF(CI$5&gt;$N172,5,$K172)*10+IF(AND($F172&gt;=CI$5,$F172&lt;=CI$6),IF(AND($G172&gt;=CI$5,$G172&lt;=CI$6),5,IF($L172=1,2,1)),IF(AND($G172&gt;=CI$5,$G172&lt;=CI$6),IF($M172&gt;0,4,3),0)),IF(AND($D172&lt;=CI$6,$E172&gt;=CI$5),60,0)))</f>
        <v/>
      </c>
      <c r="CJ172" s="80" t="str">
        <f>IF(OR($A172="",NOT(ISNUMBER($G172))),"",IF(AND($F172&lt;=CJ$6,$G172&gt;=CJ$5),IF(CJ$5&gt;$N172,5,$K172)*10+IF(AND($F172&gt;=CJ$5,$F172&lt;=CJ$6),IF(AND($G172&gt;=CJ$5,$G172&lt;=CJ$6),5,IF($L172=1,2,1)),IF(AND($G172&gt;=CJ$5,$G172&lt;=CJ$6),IF($M172&gt;0,4,3),0)),IF(AND($D172&lt;=CJ$6,$E172&gt;=CJ$5),60,0)))</f>
        <v/>
      </c>
      <c r="CK172" s="80" t="str">
        <f>IF(OR($A172="",NOT(ISNUMBER($G172))),"",IF(AND($F172&lt;=CK$6,$G172&gt;=CK$5),IF(CK$5&gt;$N172,5,$K172)*10+IF(AND($F172&gt;=CK$5,$F172&lt;=CK$6),IF(AND($G172&gt;=CK$5,$G172&lt;=CK$6),5,IF($L172=1,2,1)),IF(AND($G172&gt;=CK$5,$G172&lt;=CK$6),IF($M172&gt;0,4,3),0)),IF(AND($D172&lt;=CK$6,$E172&gt;=CK$5),60,0)))</f>
        <v/>
      </c>
      <c r="CL172" s="80" t="str">
        <f>IF(OR($A172="",NOT(ISNUMBER($G172))),"",IF(AND($F172&lt;=CL$6,$G172&gt;=CL$5),IF(CL$5&gt;$N172,5,$K172)*10+IF(AND($F172&gt;=CL$5,$F172&lt;=CL$6),IF(AND($G172&gt;=CL$5,$G172&lt;=CL$6),5,IF($L172=1,2,1)),IF(AND($G172&gt;=CL$5,$G172&lt;=CL$6),IF($M172&gt;0,4,3),0)),IF(AND($D172&lt;=CL$6,$E172&gt;=CL$5),60,0)))</f>
        <v/>
      </c>
      <c r="CM172" s="80" t="str">
        <f>IF(OR($A172="",NOT(ISNUMBER($G172))),"",IF(AND($F172&lt;=CM$6,$G172&gt;=CM$5),IF(CM$5&gt;$N172,5,$K172)*10+IF(AND($F172&gt;=CM$5,$F172&lt;=CM$6),IF(AND($G172&gt;=CM$5,$G172&lt;=CM$6),5,IF($L172=1,2,1)),IF(AND($G172&gt;=CM$5,$G172&lt;=CM$6),IF($M172&gt;0,4,3),0)),IF(AND($D172&lt;=CM$6,$E172&gt;=CM$5),60,0)))</f>
        <v/>
      </c>
      <c r="CN172" s="80" t="str">
        <f>IF(OR($A172="",NOT(ISNUMBER($G172))),"",IF(AND($F172&lt;=CN$6,$G172&gt;=CN$5),IF(CN$5&gt;$N172,5,$K172)*10+IF(AND($F172&gt;=CN$5,$F172&lt;=CN$6),IF(AND($G172&gt;=CN$5,$G172&lt;=CN$6),5,IF($L172=1,2,1)),IF(AND($G172&gt;=CN$5,$G172&lt;=CN$6),IF($M172&gt;0,4,3),0)),IF(AND($D172&lt;=CN$6,$E172&gt;=CN$5),60,0)))</f>
        <v/>
      </c>
      <c r="CO172" s="80" t="str">
        <f>IF(OR($A172="",NOT(ISNUMBER($G172))),"",IF(AND($F172&lt;=CO$6,$G172&gt;=CO$5),IF(CO$5&gt;$N172,5,$K172)*10+IF(AND($F172&gt;=CO$5,$F172&lt;=CO$6),IF(AND($G172&gt;=CO$5,$G172&lt;=CO$6),5,IF($L172=1,2,1)),IF(AND($G172&gt;=CO$5,$G172&lt;=CO$6),IF($M172&gt;0,4,3),0)),IF(AND($D172&lt;=CO$6,$E172&gt;=CO$5),60,0)))</f>
        <v/>
      </c>
      <c r="CP172" s="80" t="str">
        <f>IF(OR($A172="",NOT(ISNUMBER($G172))),"",IF(AND($F172&lt;=CP$6,$G172&gt;=CP$5),IF(CP$5&gt;$N172,5,$K172)*10+IF(AND($F172&gt;=CP$5,$F172&lt;=CP$6),IF(AND($G172&gt;=CP$5,$G172&lt;=CP$6),5,IF($L172=1,2,1)),IF(AND($G172&gt;=CP$5,$G172&lt;=CP$6),IF($M172&gt;0,4,3),0)),IF(AND($D172&lt;=CP$6,$E172&gt;=CP$5),60,0)))</f>
        <v/>
      </c>
      <c r="CQ172" s="80" t="str">
        <f>IF(OR($A172="",NOT(ISNUMBER($G172))),"",IF(AND($F172&lt;=CQ$6,$G172&gt;=CQ$5),IF(CQ$5&gt;$N172,5,$K172)*10+IF(AND($F172&gt;=CQ$5,$F172&lt;=CQ$6),IF(AND($G172&gt;=CQ$5,$G172&lt;=CQ$6),5,IF($L172=1,2,1)),IF(AND($G172&gt;=CQ$5,$G172&lt;=CQ$6),IF($M172&gt;0,4,3),0)),IF(AND($D172&lt;=CQ$6,$E172&gt;=CQ$5),60,0)))</f>
        <v/>
      </c>
      <c r="CR172" s="80" t="str">
        <f>IF(OR($A172="",NOT(ISNUMBER($G172))),"",IF(AND($F172&lt;=CR$6,$G172&gt;=CR$5),IF(CR$5&gt;$N172,5,$K172)*10+IF(AND($F172&gt;=CR$5,$F172&lt;=CR$6),IF(AND($G172&gt;=CR$5,$G172&lt;=CR$6),5,IF($L172=1,2,1)),IF(AND($G172&gt;=CR$5,$G172&lt;=CR$6),IF($M172&gt;0,4,3),0)),IF(AND($D172&lt;=CR$6,$E172&gt;=CR$5),60,0)))</f>
        <v/>
      </c>
      <c r="CS172" s="80" t="str">
        <f>IF(OR($A172="",NOT(ISNUMBER($G172))),"",IF(AND($F172&lt;=CS$6,$G172&gt;=CS$5),IF(CS$5&gt;$N172,5,$K172)*10+IF(AND($F172&gt;=CS$5,$F172&lt;=CS$6),IF(AND($G172&gt;=CS$5,$G172&lt;=CS$6),5,IF($L172=1,2,1)),IF(AND($G172&gt;=CS$5,$G172&lt;=CS$6),IF($M172&gt;0,4,3),0)),IF(AND($D172&lt;=CS$6,$E172&gt;=CS$5),60,0)))</f>
        <v/>
      </c>
      <c r="CT172" s="80" t="str">
        <f>IF(OR($A172="",NOT(ISNUMBER($G172))),"",IF(AND($F172&lt;=CT$6,$G172&gt;=CT$5),IF(CT$5&gt;$N172,5,$K172)*10+IF(AND($F172&gt;=CT$5,$F172&lt;=CT$6),IF(AND($G172&gt;=CT$5,$G172&lt;=CT$6),5,IF($L172=1,2,1)),IF(AND($G172&gt;=CT$5,$G172&lt;=CT$6),IF($M172&gt;0,4,3),0)),IF(AND($D172&lt;=CT$6,$E172&gt;=CT$5),60,0)))</f>
        <v/>
      </c>
      <c r="CU172" s="80" t="str">
        <f>IF(OR($A172="",NOT(ISNUMBER($G172))),"",IF(AND($F172&lt;=CU$6,$G172&gt;=CU$5),IF(CU$5&gt;$N172,5,$K172)*10+IF(AND($F172&gt;=CU$5,$F172&lt;=CU$6),IF(AND($G172&gt;=CU$5,$G172&lt;=CU$6),5,IF($L172=1,2,1)),IF(AND($G172&gt;=CU$5,$G172&lt;=CU$6),IF($M172&gt;0,4,3),0)),IF(AND($D172&lt;=CU$6,$E172&gt;=CU$5),60,0)))</f>
        <v/>
      </c>
      <c r="CV172" s="80" t="str">
        <f>IF(OR($A172="",NOT(ISNUMBER($G172))),"",IF(AND($F172&lt;=CV$6,$G172&gt;=CV$5),IF(CV$5&gt;$N172,5,$K172)*10+IF(AND($F172&gt;=CV$5,$F172&lt;=CV$6),IF(AND($G172&gt;=CV$5,$G172&lt;=CV$6),5,IF($L172=1,2,1)),IF(AND($G172&gt;=CV$5,$G172&lt;=CV$6),IF($M172&gt;0,4,3),0)),IF(AND($D172&lt;=CV$6,$E172&gt;=CV$5),60,0)))</f>
        <v/>
      </c>
      <c r="CW172" s="80" t="str">
        <f>IF(OR($A172="",NOT(ISNUMBER($G172))),"",IF(AND($F172&lt;=CW$6,$G172&gt;=CW$5),IF(CW$5&gt;$N172,5,$K172)*10+IF(AND($F172&gt;=CW$5,$F172&lt;=CW$6),IF(AND($G172&gt;=CW$5,$G172&lt;=CW$6),5,IF($L172=1,2,1)),IF(AND($G172&gt;=CW$5,$G172&lt;=CW$6),IF($M172&gt;0,4,3),0)),IF(AND($D172&lt;=CW$6,$E172&gt;=CW$5),60,0)))</f>
        <v/>
      </c>
      <c r="CX172" s="80" t="str">
        <f>IF(OR($A172="",NOT(ISNUMBER($G172))),"",IF(AND($F172&lt;=CX$6,$G172&gt;=CX$5),IF(CX$5&gt;$N172,5,$K172)*10+IF(AND($F172&gt;=CX$5,$F172&lt;=CX$6),IF(AND($G172&gt;=CX$5,$G172&lt;=CX$6),5,IF($L172=1,2,1)),IF(AND($G172&gt;=CX$5,$G172&lt;=CX$6),IF($M172&gt;0,4,3),0)),IF(AND($D172&lt;=CX$6,$E172&gt;=CX$5),60,0)))</f>
        <v/>
      </c>
      <c r="CY172" s="80" t="str">
        <f>IF(OR($A172="",NOT(ISNUMBER($G172))),"",IF(AND($F172&lt;=CY$6,$G172&gt;=CY$5),IF(CY$5&gt;$N172,5,$K172)*10+IF(AND($F172&gt;=CY$5,$F172&lt;=CY$6),IF(AND($G172&gt;=CY$5,$G172&lt;=CY$6),5,IF($L172=1,2,1)),IF(AND($G172&gt;=CY$5,$G172&lt;=CY$6),IF($M172&gt;0,4,3),0)),IF(AND($D172&lt;=CY$6,$E172&gt;=CY$5),60,0)))</f>
        <v/>
      </c>
      <c r="CZ172" s="80" t="str">
        <f>IF(OR($A172="",NOT(ISNUMBER($G172))),"",IF(AND($F172&lt;=CZ$6,$G172&gt;=CZ$5),IF(CZ$5&gt;$N172,5,$K172)*10+IF(AND($F172&gt;=CZ$5,$F172&lt;=CZ$6),IF(AND($G172&gt;=CZ$5,$G172&lt;=CZ$6),5,IF($L172=1,2,1)),IF(AND($G172&gt;=CZ$5,$G172&lt;=CZ$6),IF($M172&gt;0,4,3),0)),IF(AND($D172&lt;=CZ$6,$E172&gt;=CZ$5),60,0)))</f>
        <v/>
      </c>
      <c r="DA172" s="80" t="str">
        <f>IF(OR($A172="",NOT(ISNUMBER($G172))),"",IF(AND($F172&lt;=DA$6,$G172&gt;=DA$5),IF(DA$5&gt;$N172,5,$K172)*10+IF(AND($F172&gt;=DA$5,$F172&lt;=DA$6),IF(AND($G172&gt;=DA$5,$G172&lt;=DA$6),5,IF($L172=1,2,1)),IF(AND($G172&gt;=DA$5,$G172&lt;=DA$6),IF($M172&gt;0,4,3),0)),IF(AND($D172&lt;=DA$6,$E172&gt;=DA$5),60,0)))</f>
        <v/>
      </c>
      <c r="DB172" s="80" t="str">
        <f>IF(OR($A172="",NOT(ISNUMBER($G172))),"",IF(AND($F172&lt;=DB$6,$G172&gt;=DB$5),IF(DB$5&gt;$N172,5,$K172)*10+IF(AND($F172&gt;=DB$5,$F172&lt;=DB$6),IF(AND($G172&gt;=DB$5,$G172&lt;=DB$6),5,IF($L172=1,2,1)),IF(AND($G172&gt;=DB$5,$G172&lt;=DB$6),IF($M172&gt;0,4,3),0)),IF(AND($D172&lt;=DB$6,$E172&gt;=DB$5),60,0)))</f>
        <v/>
      </c>
      <c r="DC172" s="80" t="str">
        <f>IF(OR($A172="",NOT(ISNUMBER($G172))),"",IF(AND($F172&lt;=DC$6,$G172&gt;=DC$5),IF(DC$5&gt;$N172,5,$K172)*10+IF(AND($F172&gt;=DC$5,$F172&lt;=DC$6),IF(AND($G172&gt;=DC$5,$G172&lt;=DC$6),5,IF($L172=1,2,1)),IF(AND($G172&gt;=DC$5,$G172&lt;=DC$6),IF($M172&gt;0,4,3),0)),IF(AND($D172&lt;=DC$6,$E172&gt;=DC$5),60,0)))</f>
        <v/>
      </c>
      <c r="DD172" s="80" t="str">
        <f>IF(OR($A172="",NOT(ISNUMBER($G172))),"",IF(AND($F172&lt;=DD$6,$G172&gt;=DD$5),IF(DD$5&gt;$N172,5,$K172)*10+IF(AND($F172&gt;=DD$5,$F172&lt;=DD$6),IF(AND($G172&gt;=DD$5,$G172&lt;=DD$6),5,IF($L172=1,2,1)),IF(AND($G172&gt;=DD$5,$G172&lt;=DD$6),IF($M172&gt;0,4,3),0)),IF(AND($D172&lt;=DD$6,$E172&gt;=DD$5),60,0)))</f>
        <v/>
      </c>
      <c r="DE172" s="80" t="str">
        <f>IF(OR($A172="",NOT(ISNUMBER($G172))),"",IF(AND($F172&lt;=DE$6,$G172&gt;=DE$5),IF(DE$5&gt;$N172,5,$K172)*10+IF(AND($F172&gt;=DE$5,$F172&lt;=DE$6),IF(AND($G172&gt;=DE$5,$G172&lt;=DE$6),5,IF($L172=1,2,1)),IF(AND($G172&gt;=DE$5,$G172&lt;=DE$6),IF($M172&gt;0,4,3),0)),IF(AND($D172&lt;=DE$6,$E172&gt;=DE$5),60,0)))</f>
        <v/>
      </c>
      <c r="DF172" s="80" t="str">
        <f>IF(OR($A172="",NOT(ISNUMBER($G172))),"",IF(AND($F172&lt;=DF$6,$G172&gt;=DF$5),IF(DF$5&gt;$N172,5,$K172)*10+IF(AND($F172&gt;=DF$5,$F172&lt;=DF$6),IF(AND($G172&gt;=DF$5,$G172&lt;=DF$6),5,IF($L172=1,2,1)),IF(AND($G172&gt;=DF$5,$G172&lt;=DF$6),IF($M172&gt;0,4,3),0)),IF(AND($D172&lt;=DF$6,$E172&gt;=DF$5),60,0)))</f>
        <v/>
      </c>
      <c r="DG172" s="80" t="str">
        <f>IF(OR($A172="",NOT(ISNUMBER($G172))),"",IF(AND($F172&lt;=DG$6,$G172&gt;=DG$5),IF(DG$5&gt;$N172,5,$K172)*10+IF(AND($F172&gt;=DG$5,$F172&lt;=DG$6),IF(AND($G172&gt;=DG$5,$G172&lt;=DG$6),5,IF($L172=1,2,1)),IF(AND($G172&gt;=DG$5,$G172&lt;=DG$6),IF($M172&gt;0,4,3),0)),IF(AND($D172&lt;=DG$6,$E172&gt;=DG$5),60,0)))</f>
        <v/>
      </c>
      <c r="DH172" s="80" t="str">
        <f>IF(OR($A172="",NOT(ISNUMBER($G172))),"",IF(AND($F172&lt;=DH$6,$G172&gt;=DH$5),IF(DH$5&gt;$N172,5,$K172)*10+IF(AND($F172&gt;=DH$5,$F172&lt;=DH$6),IF(AND($G172&gt;=DH$5,$G172&lt;=DH$6),5,IF($L172=1,2,1)),IF(AND($G172&gt;=DH$5,$G172&lt;=DH$6),IF($M172&gt;0,4,3),0)),IF(AND($D172&lt;=DH$6,$E172&gt;=DH$5),60,0)))</f>
        <v/>
      </c>
      <c r="DI172" s="80" t="str">
        <f>IF(OR($A172="",NOT(ISNUMBER($G172))),"",IF(AND($F172&lt;=DI$6,$G172&gt;=DI$5),IF(DI$5&gt;$N172,5,$K172)*10+IF(AND($F172&gt;=DI$5,$F172&lt;=DI$6),IF(AND($G172&gt;=DI$5,$G172&lt;=DI$6),5,IF($L172=1,2,1)),IF(AND($G172&gt;=DI$5,$G172&lt;=DI$6),IF($M172&gt;0,4,3),0)),IF(AND($D172&lt;=DI$6,$E172&gt;=DI$5),60,0)))</f>
        <v/>
      </c>
      <c r="DJ172" s="80" t="str">
        <f>IF(OR($A172="",NOT(ISNUMBER($G172))),"",IF(AND($F172&lt;=DJ$6,$G172&gt;=DJ$5),IF(DJ$5&gt;$N172,5,$K172)*10+IF(AND($F172&gt;=DJ$5,$F172&lt;=DJ$6),IF(AND($G172&gt;=DJ$5,$G172&lt;=DJ$6),5,IF($L172=1,2,1)),IF(AND($G172&gt;=DJ$5,$G172&lt;=DJ$6),IF($M172&gt;0,4,3),0)),IF(AND($D172&lt;=DJ$6,$E172&gt;=DJ$5),60,0)))</f>
        <v/>
      </c>
      <c r="DK172" s="80" t="str">
        <f>IF(OR($A172="",NOT(ISNUMBER($G172))),"",IF(AND($F172&lt;=DK$6,$G172&gt;=DK$5),IF(DK$5&gt;$N172,5,$K172)*10+IF(AND($F172&gt;=DK$5,$F172&lt;=DK$6),IF(AND($G172&gt;=DK$5,$G172&lt;=DK$6),5,IF($L172=1,2,1)),IF(AND($G172&gt;=DK$5,$G172&lt;=DK$6),IF($M172&gt;0,4,3),0)),IF(AND($D172&lt;=DK$6,$E172&gt;=DK$5),60,0)))</f>
        <v/>
      </c>
      <c r="DL172" s="80" t="str">
        <f>IF(OR($A172="",NOT(ISNUMBER($G172))),"",IF(AND($F172&lt;=DL$6,$G172&gt;=DL$5),IF(DL$5&gt;$N172,5,$K172)*10+IF(AND($F172&gt;=DL$5,$F172&lt;=DL$6),IF(AND($G172&gt;=DL$5,$G172&lt;=DL$6),5,IF($L172=1,2,1)),IF(AND($G172&gt;=DL$5,$G172&lt;=DL$6),IF($M172&gt;0,4,3),0)),IF(AND($D172&lt;=DL$6,$E172&gt;=DL$5),60,0)))</f>
        <v/>
      </c>
      <c r="DM172" s="80" t="str">
        <f>IF(OR($A172="",NOT(ISNUMBER($G172))),"",IF(AND($F172&lt;=DM$6,$G172&gt;=DM$5),IF(DM$5&gt;$N172,5,$K172)*10+IF(AND($F172&gt;=DM$5,$F172&lt;=DM$6),IF(AND($G172&gt;=DM$5,$G172&lt;=DM$6),5,IF($L172=1,2,1)),IF(AND($G172&gt;=DM$5,$G172&lt;=DM$6),IF($M172&gt;0,4,3),0)),IF(AND($D172&lt;=DM$6,$E172&gt;=DM$5),60,0)))</f>
        <v/>
      </c>
      <c r="DN172" s="80" t="str">
        <f>IF(OR($A172="",NOT(ISNUMBER($G172))),"",IF(AND($F172&lt;=DN$6,$G172&gt;=DN$5),IF(DN$5&gt;$N172,5,$K172)*10+IF(AND($F172&gt;=DN$5,$F172&lt;=DN$6),IF(AND($G172&gt;=DN$5,$G172&lt;=DN$6),5,IF($L172=1,2,1)),IF(AND($G172&gt;=DN$5,$G172&lt;=DN$6),IF($M172&gt;0,4,3),0)),IF(AND($D172&lt;=DN$6,$E172&gt;=DN$5),60,0)))</f>
        <v/>
      </c>
      <c r="DO172" s="80" t="str">
        <f>IF(OR($A172="",NOT(ISNUMBER($G172))),"",IF(AND($F172&lt;=DO$6,$G172&gt;=DO$5),IF(DO$5&gt;$N172,5,$K172)*10+IF(AND($F172&gt;=DO$5,$F172&lt;=DO$6),IF(AND($G172&gt;=DO$5,$G172&lt;=DO$6),5,IF($L172=1,2,1)),IF(AND($G172&gt;=DO$5,$G172&lt;=DO$6),IF($M172&gt;0,4,3),0)),IF(AND($D172&lt;=DO$6,$E172&gt;=DO$5),60,0)))</f>
        <v/>
      </c>
      <c r="DP172" s="80" t="str">
        <f>IF(OR($A172="",NOT(ISNUMBER($G172))),"",IF(AND($F172&lt;=DP$6,$G172&gt;=DP$5),IF(DP$5&gt;$N172,5,$K172)*10+IF(AND($F172&gt;=DP$5,$F172&lt;=DP$6),IF(AND($G172&gt;=DP$5,$G172&lt;=DP$6),5,IF($L172=1,2,1)),IF(AND($G172&gt;=DP$5,$G172&lt;=DP$6),IF($M172&gt;0,4,3),0)),IF(AND($D172&lt;=DP$6,$E172&gt;=DP$5),60,0)))</f>
        <v/>
      </c>
      <c r="DQ172" s="80" t="str">
        <f>IF(OR($A172="",NOT(ISNUMBER($G172))),"",IF(AND($F172&lt;=DQ$6,$G172&gt;=DQ$5),IF(DQ$5&gt;$N172,5,$K172)*10+IF(AND($F172&gt;=DQ$5,$F172&lt;=DQ$6),IF(AND($G172&gt;=DQ$5,$G172&lt;=DQ$6),5,IF($L172=1,2,1)),IF(AND($G172&gt;=DQ$5,$G172&lt;=DQ$6),IF($M172&gt;0,4,3),0)),IF(AND($D172&lt;=DQ$6,$E172&gt;=DQ$5),60,0)))</f>
        <v/>
      </c>
      <c r="DR172" s="80" t="str">
        <f>IF(OR($A172="",NOT(ISNUMBER($G172))),"",IF(AND($F172&lt;=DR$6,$G172&gt;=DR$5),IF(DR$5&gt;$N172,5,$K172)*10+IF(AND($F172&gt;=DR$5,$F172&lt;=DR$6),IF(AND($G172&gt;=DR$5,$G172&lt;=DR$6),5,IF($L172=1,2,1)),IF(AND($G172&gt;=DR$5,$G172&lt;=DR$6),IF($M172&gt;0,4,3),0)),IF(AND($D172&lt;=DR$6,$E172&gt;=DR$5),60,0)))</f>
        <v/>
      </c>
      <c r="DS172" s="80" t="str">
        <f>IF(OR($A172="",NOT(ISNUMBER($G172))),"",IF(AND($F172&lt;=DS$6,$G172&gt;=DS$5),IF(DS$5&gt;$N172,5,$K172)*10+IF(AND($F172&gt;=DS$5,$F172&lt;=DS$6),IF(AND($G172&gt;=DS$5,$G172&lt;=DS$6),5,IF($L172=1,2,1)),IF(AND($G172&gt;=DS$5,$G172&lt;=DS$6),IF($M172&gt;0,4,3),0)),IF(AND($D172&lt;=DS$6,$E172&gt;=DS$5),60,0)))</f>
        <v/>
      </c>
      <c r="DT172" s="80" t="str">
        <f>IF(OR($A172="",NOT(ISNUMBER($G172))),"",IF(AND($F172&lt;=DT$6,$G172&gt;=DT$5),IF(DT$5&gt;$N172,5,$K172)*10+IF(AND($F172&gt;=DT$5,$F172&lt;=DT$6),IF(AND($G172&gt;=DT$5,$G172&lt;=DT$6),5,IF($L172=1,2,1)),IF(AND($G172&gt;=DT$5,$G172&lt;=DT$6),IF($M172&gt;0,4,3),0)),IF(AND($D172&lt;=DT$6,$E172&gt;=DT$5),60,0)))</f>
        <v/>
      </c>
      <c r="DU172" s="80" t="str">
        <f>IF(OR($A172="",NOT(ISNUMBER($G172))),"",IF(AND($F172&lt;=DU$6,$G172&gt;=DU$5),IF(DU$5&gt;$N172,5,$K172)*10+IF(AND($F172&gt;=DU$5,$F172&lt;=DU$6),IF(AND($G172&gt;=DU$5,$G172&lt;=DU$6),5,IF($L172=1,2,1)),IF(AND($G172&gt;=DU$5,$G172&lt;=DU$6),IF($M172&gt;0,4,3),0)),IF(AND($D172&lt;=DU$6,$E172&gt;=DU$5),60,0)))</f>
        <v/>
      </c>
      <c r="DV172" s="80" t="str">
        <f>IF(OR($A172="",NOT(ISNUMBER($G172))),"",IF(AND($F172&lt;=DV$6,$G172&gt;=DV$5),IF(DV$5&gt;$N172,5,$K172)*10+IF(AND($F172&gt;=DV$5,$F172&lt;=DV$6),IF(AND($G172&gt;=DV$5,$G172&lt;=DV$6),5,IF($L172=1,2,1)),IF(AND($G172&gt;=DV$5,$G172&lt;=DV$6),IF($M172&gt;0,4,3),0)),IF(AND($D172&lt;=DV$6,$E172&gt;=DV$5),60,0)))</f>
        <v/>
      </c>
      <c r="DW172" s="80" t="str">
        <f>IF(OR($A172="",NOT(ISNUMBER($G172))),"",IF(AND($F172&lt;=DW$6,$G172&gt;=DW$5),IF(DW$5&gt;$N172,5,$K172)*10+IF(AND($F172&gt;=DW$5,$F172&lt;=DW$6),IF(AND($G172&gt;=DW$5,$G172&lt;=DW$6),5,IF($L172=1,2,1)),IF(AND($G172&gt;=DW$5,$G172&lt;=DW$6),IF($M172&gt;0,4,3),0)),IF(AND($D172&lt;=DW$6,$E172&gt;=DW$5),60,0)))</f>
        <v/>
      </c>
      <c r="DX172" s="80" t="str">
        <f>IF(OR($A172="",NOT(ISNUMBER($G172))),"",IF(AND($F172&lt;=DX$6,$G172&gt;=DX$5),IF(DX$5&gt;$N172,5,$K172)*10+IF(AND($F172&gt;=DX$5,$F172&lt;=DX$6),IF(AND($G172&gt;=DX$5,$G172&lt;=DX$6),5,IF($L172=1,2,1)),IF(AND($G172&gt;=DX$5,$G172&lt;=DX$6),IF($M172&gt;0,4,3),0)),IF(AND($D172&lt;=DX$6,$E172&gt;=DX$5),60,0)))</f>
        <v/>
      </c>
      <c r="DY172" s="80" t="str">
        <f>IF(OR($A172="",NOT(ISNUMBER($G172))),"",IF(AND($F172&lt;=DY$6,$G172&gt;=DY$5),IF(DY$5&gt;$N172,5,$K172)*10+IF(AND($F172&gt;=DY$5,$F172&lt;=DY$6),IF(AND($G172&gt;=DY$5,$G172&lt;=DY$6),5,IF($L172=1,2,1)),IF(AND($G172&gt;=DY$5,$G172&lt;=DY$6),IF($M172&gt;0,4,3),0)),IF(AND($D172&lt;=DY$6,$E172&gt;=DY$5),60,0)))</f>
        <v/>
      </c>
      <c r="DZ172" s="80" t="str">
        <f>IF(OR($A172="",NOT(ISNUMBER($G172))),"",IF(AND($F172&lt;=DZ$6,$G172&gt;=DZ$5),IF(DZ$5&gt;$N172,5,$K172)*10+IF(AND($F172&gt;=DZ$5,$F172&lt;=DZ$6),IF(AND($G172&gt;=DZ$5,$G172&lt;=DZ$6),5,IF($L172=1,2,1)),IF(AND($G172&gt;=DZ$5,$G172&lt;=DZ$6),IF($M172&gt;0,4,3),0)),IF(AND($D172&lt;=DZ$6,$E172&gt;=DZ$5),60,0)))</f>
        <v/>
      </c>
      <c r="EA172" s="80" t="str">
        <f>IF(OR($A172="",NOT(ISNUMBER($G172))),"",IF(AND($F172&lt;=EA$6,$G172&gt;=EA$5),IF(EA$5&gt;$N172,5,$K172)*10+IF(AND($F172&gt;=EA$5,$F172&lt;=EA$6),IF(AND($G172&gt;=EA$5,$G172&lt;=EA$6),5,IF($L172=1,2,1)),IF(AND($G172&gt;=EA$5,$G172&lt;=EA$6),IF($M172&gt;0,4,3),0)),IF(AND($D172&lt;=EA$6,$E172&gt;=EA$5),60,0)))</f>
        <v/>
      </c>
      <c r="EB172" s="80" t="str">
        <f>IF(OR($A172="",NOT(ISNUMBER($G172))),"",IF(AND($F172&lt;=EB$6,$G172&gt;=EB$5),IF(EB$5&gt;$N172,5,$K172)*10+IF(AND($F172&gt;=EB$5,$F172&lt;=EB$6),IF(AND($G172&gt;=EB$5,$G172&lt;=EB$6),5,IF($L172=1,2,1)),IF(AND($G172&gt;=EB$5,$G172&lt;=EB$6),IF($M172&gt;0,4,3),0)),IF(AND($D172&lt;=EB$6,$E172&gt;=EB$5),60,0)))</f>
        <v/>
      </c>
      <c r="EC172" s="80" t="str">
        <f>IF(OR($A172="",NOT(ISNUMBER($G172))),"",IF(AND($F172&lt;=EC$6,$G172&gt;=EC$5),IF(EC$5&gt;$N172,5,$K172)*10+IF(AND($F172&gt;=EC$5,$F172&lt;=EC$6),IF(AND($G172&gt;=EC$5,$G172&lt;=EC$6),5,IF($L172=1,2,1)),IF(AND($G172&gt;=EC$5,$G172&lt;=EC$6),IF($M172&gt;0,4,3),0)),IF(AND($D172&lt;=EC$6,$E172&gt;=EC$5),60,0)))</f>
        <v/>
      </c>
      <c r="ED172" s="80" t="str">
        <f>IF(OR($A172="",NOT(ISNUMBER($G172))),"",IF(AND($F172&lt;=ED$6,$G172&gt;=ED$5),IF(ED$5&gt;$N172,5,$K172)*10+IF(AND($F172&gt;=ED$5,$F172&lt;=ED$6),IF(AND($G172&gt;=ED$5,$G172&lt;=ED$6),5,IF($L172=1,2,1)),IF(AND($G172&gt;=ED$5,$G172&lt;=ED$6),IF($M172&gt;0,4,3),0)),IF(AND($D172&lt;=ED$6,$E172&gt;=ED$5),60,0)))</f>
        <v/>
      </c>
    </row>
    <row r="173" ht="18" customHeight="1">
      <c r="A173" s="52" t="str">
        <f>IF(Tasks!$B173="","",Tasks!$A173)</f>
        <v/>
      </c>
      <c r="B173" s="78" t="str">
        <f>IF(Tasks!$B173="","",Tasks!$B173)</f>
        <v/>
      </c>
      <c r="C173" s="25" t="str">
        <f>IF($B173="","",IF(AND(Tasks!$D173="",Tasks!$G173=""),"-",IF(Tasks!$D173="","",Tasks!$D173&amp;IF(OR(Tasks!$E173="",Tasks!$E173="FS"),IF(N(Tasks!$F173)=0,"","FS"),Tasks!$E173)&amp;IF(N(Tasks!$F173)=0,"",IF(Tasks!$F173&gt;0,"+","")&amp;Tasks!$F173))&amp;IF(AND(Tasks!$D173&lt;&gt;"",Tasks!$G173&lt;&gt;""),", ","")&amp;IF(Tasks!$G173="","",Tasks!$G173&amp;IF(OR(Tasks!$H173="",Tasks!$H173="FS"),IF(N(Tasks!$I173)=0,"","FS"),Tasks!$H173)&amp;IF(N(Tasks!$I173)=0,"",IF(Tasks!$I173&gt;0,"+","")&amp;Tasks!$I173))))</f>
        <v/>
      </c>
      <c r="D173" s="51" t="str">
        <f>IF(OR($B173="",Tasks!$Q173=""),"",Tasks!$Q173)</f>
        <v/>
      </c>
      <c r="E173" s="51" t="str">
        <f>IF(OR($B173="",Tasks!$R173=""),"",Tasks!$R173)</f>
        <v/>
      </c>
      <c r="F173" s="51" t="str">
        <f>IF(OR($B173="",Tasks!$S173=""),"",Tasks!$S173)</f>
        <v/>
      </c>
      <c r="G173" s="51" t="str">
        <f>IF(OR($B173="",Tasks!$T173=""),"",Tasks!$T173)</f>
        <v/>
      </c>
      <c r="H173" s="52" t="str">
        <f>IF($B173="","",Tasks!$AE173)</f>
        <v/>
      </c>
      <c r="I173" s="79" t="str">
        <f>IF($B173="","",Tasks!$AF173)</f>
        <v/>
      </c>
      <c r="J173" s="53" t="str">
        <f>IF(OR($B173="",Tasks!$V173=""),"",Tasks!$V173)</f>
        <v/>
      </c>
      <c r="K173" s="52" t="str">
        <f>IF($B173="","",Tasks!$AA173)</f>
        <v/>
      </c>
      <c r="L173" s="52" t="str">
        <f>IF($B173="","",Tasks!$AB173)</f>
        <v/>
      </c>
      <c r="M173" s="52" t="str">
        <f>IF($B173="","",Tasks!$Z173)</f>
        <v/>
      </c>
      <c r="N173" s="52" t="str">
        <f>IF(OR($B173="",Tasks!$AG173=""),"",Tasks!$AG173)</f>
        <v/>
      </c>
      <c r="O173" s="80" t="str">
        <f>IF(OR($A173="",NOT(ISNUMBER($G173))),"",IF(AND($F173&lt;=O$6,$G173&gt;=O$5),IF(O$5&gt;$N173,5,$K173)*10+IF(AND($F173&gt;=O$5,$F173&lt;=O$6),IF(AND($G173&gt;=O$5,$G173&lt;=O$6),5,IF($L173=1,2,1)),IF(AND($G173&gt;=O$5,$G173&lt;=O$6),IF($M173&gt;0,4,3),0)),IF(AND($D173&lt;=O$6,$E173&gt;=O$5),60,0)))</f>
        <v/>
      </c>
      <c r="P173" s="80" t="str">
        <f>IF(OR($A173="",NOT(ISNUMBER($G173))),"",IF(AND($F173&lt;=P$6,$G173&gt;=P$5),IF(P$5&gt;$N173,5,$K173)*10+IF(AND($F173&gt;=P$5,$F173&lt;=P$6),IF(AND($G173&gt;=P$5,$G173&lt;=P$6),5,IF($L173=1,2,1)),IF(AND($G173&gt;=P$5,$G173&lt;=P$6),IF($M173&gt;0,4,3),0)),IF(AND($D173&lt;=P$6,$E173&gt;=P$5),60,0)))</f>
        <v/>
      </c>
      <c r="Q173" s="80" t="str">
        <f>IF(OR($A173="",NOT(ISNUMBER($G173))),"",IF(AND($F173&lt;=Q$6,$G173&gt;=Q$5),IF(Q$5&gt;$N173,5,$K173)*10+IF(AND($F173&gt;=Q$5,$F173&lt;=Q$6),IF(AND($G173&gt;=Q$5,$G173&lt;=Q$6),5,IF($L173=1,2,1)),IF(AND($G173&gt;=Q$5,$G173&lt;=Q$6),IF($M173&gt;0,4,3),0)),IF(AND($D173&lt;=Q$6,$E173&gt;=Q$5),60,0)))</f>
        <v/>
      </c>
      <c r="R173" s="80" t="str">
        <f>IF(OR($A173="",NOT(ISNUMBER($G173))),"",IF(AND($F173&lt;=R$6,$G173&gt;=R$5),IF(R$5&gt;$N173,5,$K173)*10+IF(AND($F173&gt;=R$5,$F173&lt;=R$6),IF(AND($G173&gt;=R$5,$G173&lt;=R$6),5,IF($L173=1,2,1)),IF(AND($G173&gt;=R$5,$G173&lt;=R$6),IF($M173&gt;0,4,3),0)),IF(AND($D173&lt;=R$6,$E173&gt;=R$5),60,0)))</f>
        <v/>
      </c>
      <c r="S173" s="80" t="str">
        <f>IF(OR($A173="",NOT(ISNUMBER($G173))),"",IF(AND($F173&lt;=S$6,$G173&gt;=S$5),IF(S$5&gt;$N173,5,$K173)*10+IF(AND($F173&gt;=S$5,$F173&lt;=S$6),IF(AND($G173&gt;=S$5,$G173&lt;=S$6),5,IF($L173=1,2,1)),IF(AND($G173&gt;=S$5,$G173&lt;=S$6),IF($M173&gt;0,4,3),0)),IF(AND($D173&lt;=S$6,$E173&gt;=S$5),60,0)))</f>
        <v/>
      </c>
      <c r="T173" s="80" t="str">
        <f>IF(OR($A173="",NOT(ISNUMBER($G173))),"",IF(AND($F173&lt;=T$6,$G173&gt;=T$5),IF(T$5&gt;$N173,5,$K173)*10+IF(AND($F173&gt;=T$5,$F173&lt;=T$6),IF(AND($G173&gt;=T$5,$G173&lt;=T$6),5,IF($L173=1,2,1)),IF(AND($G173&gt;=T$5,$G173&lt;=T$6),IF($M173&gt;0,4,3),0)),IF(AND($D173&lt;=T$6,$E173&gt;=T$5),60,0)))</f>
        <v/>
      </c>
      <c r="U173" s="80" t="str">
        <f>IF(OR($A173="",NOT(ISNUMBER($G173))),"",IF(AND($F173&lt;=U$6,$G173&gt;=U$5),IF(U$5&gt;$N173,5,$K173)*10+IF(AND($F173&gt;=U$5,$F173&lt;=U$6),IF(AND($G173&gt;=U$5,$G173&lt;=U$6),5,IF($L173=1,2,1)),IF(AND($G173&gt;=U$5,$G173&lt;=U$6),IF($M173&gt;0,4,3),0)),IF(AND($D173&lt;=U$6,$E173&gt;=U$5),60,0)))</f>
        <v/>
      </c>
      <c r="V173" s="80" t="str">
        <f>IF(OR($A173="",NOT(ISNUMBER($G173))),"",IF(AND($F173&lt;=V$6,$G173&gt;=V$5),IF(V$5&gt;$N173,5,$K173)*10+IF(AND($F173&gt;=V$5,$F173&lt;=V$6),IF(AND($G173&gt;=V$5,$G173&lt;=V$6),5,IF($L173=1,2,1)),IF(AND($G173&gt;=V$5,$G173&lt;=V$6),IF($M173&gt;0,4,3),0)),IF(AND($D173&lt;=V$6,$E173&gt;=V$5),60,0)))</f>
        <v/>
      </c>
      <c r="W173" s="80" t="str">
        <f>IF(OR($A173="",NOT(ISNUMBER($G173))),"",IF(AND($F173&lt;=W$6,$G173&gt;=W$5),IF(W$5&gt;$N173,5,$K173)*10+IF(AND($F173&gt;=W$5,$F173&lt;=W$6),IF(AND($G173&gt;=W$5,$G173&lt;=W$6),5,IF($L173=1,2,1)),IF(AND($G173&gt;=W$5,$G173&lt;=W$6),IF($M173&gt;0,4,3),0)),IF(AND($D173&lt;=W$6,$E173&gt;=W$5),60,0)))</f>
        <v/>
      </c>
      <c r="X173" s="80" t="str">
        <f>IF(OR($A173="",NOT(ISNUMBER($G173))),"",IF(AND($F173&lt;=X$6,$G173&gt;=X$5),IF(X$5&gt;$N173,5,$K173)*10+IF(AND($F173&gt;=X$5,$F173&lt;=X$6),IF(AND($G173&gt;=X$5,$G173&lt;=X$6),5,IF($L173=1,2,1)),IF(AND($G173&gt;=X$5,$G173&lt;=X$6),IF($M173&gt;0,4,3),0)),IF(AND($D173&lt;=X$6,$E173&gt;=X$5),60,0)))</f>
        <v/>
      </c>
      <c r="Y173" s="80" t="str">
        <f>IF(OR($A173="",NOT(ISNUMBER($G173))),"",IF(AND($F173&lt;=Y$6,$G173&gt;=Y$5),IF(Y$5&gt;$N173,5,$K173)*10+IF(AND($F173&gt;=Y$5,$F173&lt;=Y$6),IF(AND($G173&gt;=Y$5,$G173&lt;=Y$6),5,IF($L173=1,2,1)),IF(AND($G173&gt;=Y$5,$G173&lt;=Y$6),IF($M173&gt;0,4,3),0)),IF(AND($D173&lt;=Y$6,$E173&gt;=Y$5),60,0)))</f>
        <v/>
      </c>
      <c r="Z173" s="80" t="str">
        <f>IF(OR($A173="",NOT(ISNUMBER($G173))),"",IF(AND($F173&lt;=Z$6,$G173&gt;=Z$5),IF(Z$5&gt;$N173,5,$K173)*10+IF(AND($F173&gt;=Z$5,$F173&lt;=Z$6),IF(AND($G173&gt;=Z$5,$G173&lt;=Z$6),5,IF($L173=1,2,1)),IF(AND($G173&gt;=Z$5,$G173&lt;=Z$6),IF($M173&gt;0,4,3),0)),IF(AND($D173&lt;=Z$6,$E173&gt;=Z$5),60,0)))</f>
        <v/>
      </c>
      <c r="AA173" s="80" t="str">
        <f>IF(OR($A173="",NOT(ISNUMBER($G173))),"",IF(AND($F173&lt;=AA$6,$G173&gt;=AA$5),IF(AA$5&gt;$N173,5,$K173)*10+IF(AND($F173&gt;=AA$5,$F173&lt;=AA$6),IF(AND($G173&gt;=AA$5,$G173&lt;=AA$6),5,IF($L173=1,2,1)),IF(AND($G173&gt;=AA$5,$G173&lt;=AA$6),IF($M173&gt;0,4,3),0)),IF(AND($D173&lt;=AA$6,$E173&gt;=AA$5),60,0)))</f>
        <v/>
      </c>
      <c r="AB173" s="80" t="str">
        <f>IF(OR($A173="",NOT(ISNUMBER($G173))),"",IF(AND($F173&lt;=AB$6,$G173&gt;=AB$5),IF(AB$5&gt;$N173,5,$K173)*10+IF(AND($F173&gt;=AB$5,$F173&lt;=AB$6),IF(AND($G173&gt;=AB$5,$G173&lt;=AB$6),5,IF($L173=1,2,1)),IF(AND($G173&gt;=AB$5,$G173&lt;=AB$6),IF($M173&gt;0,4,3),0)),IF(AND($D173&lt;=AB$6,$E173&gt;=AB$5),60,0)))</f>
        <v/>
      </c>
      <c r="AC173" s="80" t="str">
        <f>IF(OR($A173="",NOT(ISNUMBER($G173))),"",IF(AND($F173&lt;=AC$6,$G173&gt;=AC$5),IF(AC$5&gt;$N173,5,$K173)*10+IF(AND($F173&gt;=AC$5,$F173&lt;=AC$6),IF(AND($G173&gt;=AC$5,$G173&lt;=AC$6),5,IF($L173=1,2,1)),IF(AND($G173&gt;=AC$5,$G173&lt;=AC$6),IF($M173&gt;0,4,3),0)),IF(AND($D173&lt;=AC$6,$E173&gt;=AC$5),60,0)))</f>
        <v/>
      </c>
      <c r="AD173" s="80" t="str">
        <f>IF(OR($A173="",NOT(ISNUMBER($G173))),"",IF(AND($F173&lt;=AD$6,$G173&gt;=AD$5),IF(AD$5&gt;$N173,5,$K173)*10+IF(AND($F173&gt;=AD$5,$F173&lt;=AD$6),IF(AND($G173&gt;=AD$5,$G173&lt;=AD$6),5,IF($L173=1,2,1)),IF(AND($G173&gt;=AD$5,$G173&lt;=AD$6),IF($M173&gt;0,4,3),0)),IF(AND($D173&lt;=AD$6,$E173&gt;=AD$5),60,0)))</f>
        <v/>
      </c>
      <c r="AE173" s="80" t="str">
        <f>IF(OR($A173="",NOT(ISNUMBER($G173))),"",IF(AND($F173&lt;=AE$6,$G173&gt;=AE$5),IF(AE$5&gt;$N173,5,$K173)*10+IF(AND($F173&gt;=AE$5,$F173&lt;=AE$6),IF(AND($G173&gt;=AE$5,$G173&lt;=AE$6),5,IF($L173=1,2,1)),IF(AND($G173&gt;=AE$5,$G173&lt;=AE$6),IF($M173&gt;0,4,3),0)),IF(AND($D173&lt;=AE$6,$E173&gt;=AE$5),60,0)))</f>
        <v/>
      </c>
      <c r="AF173" s="80" t="str">
        <f>IF(OR($A173="",NOT(ISNUMBER($G173))),"",IF(AND($F173&lt;=AF$6,$G173&gt;=AF$5),IF(AF$5&gt;$N173,5,$K173)*10+IF(AND($F173&gt;=AF$5,$F173&lt;=AF$6),IF(AND($G173&gt;=AF$5,$G173&lt;=AF$6),5,IF($L173=1,2,1)),IF(AND($G173&gt;=AF$5,$G173&lt;=AF$6),IF($M173&gt;0,4,3),0)),IF(AND($D173&lt;=AF$6,$E173&gt;=AF$5),60,0)))</f>
        <v/>
      </c>
      <c r="AG173" s="80" t="str">
        <f>IF(OR($A173="",NOT(ISNUMBER($G173))),"",IF(AND($F173&lt;=AG$6,$G173&gt;=AG$5),IF(AG$5&gt;$N173,5,$K173)*10+IF(AND($F173&gt;=AG$5,$F173&lt;=AG$6),IF(AND($G173&gt;=AG$5,$G173&lt;=AG$6),5,IF($L173=1,2,1)),IF(AND($G173&gt;=AG$5,$G173&lt;=AG$6),IF($M173&gt;0,4,3),0)),IF(AND($D173&lt;=AG$6,$E173&gt;=AG$5),60,0)))</f>
        <v/>
      </c>
      <c r="AH173" s="80" t="str">
        <f>IF(OR($A173="",NOT(ISNUMBER($G173))),"",IF(AND($F173&lt;=AH$6,$G173&gt;=AH$5),IF(AH$5&gt;$N173,5,$K173)*10+IF(AND($F173&gt;=AH$5,$F173&lt;=AH$6),IF(AND($G173&gt;=AH$5,$G173&lt;=AH$6),5,IF($L173=1,2,1)),IF(AND($G173&gt;=AH$5,$G173&lt;=AH$6),IF($M173&gt;0,4,3),0)),IF(AND($D173&lt;=AH$6,$E173&gt;=AH$5),60,0)))</f>
        <v/>
      </c>
      <c r="AI173" s="80" t="str">
        <f>IF(OR($A173="",NOT(ISNUMBER($G173))),"",IF(AND($F173&lt;=AI$6,$G173&gt;=AI$5),IF(AI$5&gt;$N173,5,$K173)*10+IF(AND($F173&gt;=AI$5,$F173&lt;=AI$6),IF(AND($G173&gt;=AI$5,$G173&lt;=AI$6),5,IF($L173=1,2,1)),IF(AND($G173&gt;=AI$5,$G173&lt;=AI$6),IF($M173&gt;0,4,3),0)),IF(AND($D173&lt;=AI$6,$E173&gt;=AI$5),60,0)))</f>
        <v/>
      </c>
      <c r="AJ173" s="80" t="str">
        <f>IF(OR($A173="",NOT(ISNUMBER($G173))),"",IF(AND($F173&lt;=AJ$6,$G173&gt;=AJ$5),IF(AJ$5&gt;$N173,5,$K173)*10+IF(AND($F173&gt;=AJ$5,$F173&lt;=AJ$6),IF(AND($G173&gt;=AJ$5,$G173&lt;=AJ$6),5,IF($L173=1,2,1)),IF(AND($G173&gt;=AJ$5,$G173&lt;=AJ$6),IF($M173&gt;0,4,3),0)),IF(AND($D173&lt;=AJ$6,$E173&gt;=AJ$5),60,0)))</f>
        <v/>
      </c>
      <c r="AK173" s="80" t="str">
        <f>IF(OR($A173="",NOT(ISNUMBER($G173))),"",IF(AND($F173&lt;=AK$6,$G173&gt;=AK$5),IF(AK$5&gt;$N173,5,$K173)*10+IF(AND($F173&gt;=AK$5,$F173&lt;=AK$6),IF(AND($G173&gt;=AK$5,$G173&lt;=AK$6),5,IF($L173=1,2,1)),IF(AND($G173&gt;=AK$5,$G173&lt;=AK$6),IF($M173&gt;0,4,3),0)),IF(AND($D173&lt;=AK$6,$E173&gt;=AK$5),60,0)))</f>
        <v/>
      </c>
      <c r="AL173" s="80" t="str">
        <f>IF(OR($A173="",NOT(ISNUMBER($G173))),"",IF(AND($F173&lt;=AL$6,$G173&gt;=AL$5),IF(AL$5&gt;$N173,5,$K173)*10+IF(AND($F173&gt;=AL$5,$F173&lt;=AL$6),IF(AND($G173&gt;=AL$5,$G173&lt;=AL$6),5,IF($L173=1,2,1)),IF(AND($G173&gt;=AL$5,$G173&lt;=AL$6),IF($M173&gt;0,4,3),0)),IF(AND($D173&lt;=AL$6,$E173&gt;=AL$5),60,0)))</f>
        <v/>
      </c>
      <c r="AM173" s="80" t="str">
        <f>IF(OR($A173="",NOT(ISNUMBER($G173))),"",IF(AND($F173&lt;=AM$6,$G173&gt;=AM$5),IF(AM$5&gt;$N173,5,$K173)*10+IF(AND($F173&gt;=AM$5,$F173&lt;=AM$6),IF(AND($G173&gt;=AM$5,$G173&lt;=AM$6),5,IF($L173=1,2,1)),IF(AND($G173&gt;=AM$5,$G173&lt;=AM$6),IF($M173&gt;0,4,3),0)),IF(AND($D173&lt;=AM$6,$E173&gt;=AM$5),60,0)))</f>
        <v/>
      </c>
      <c r="AN173" s="80" t="str">
        <f>IF(OR($A173="",NOT(ISNUMBER($G173))),"",IF(AND($F173&lt;=AN$6,$G173&gt;=AN$5),IF(AN$5&gt;$N173,5,$K173)*10+IF(AND($F173&gt;=AN$5,$F173&lt;=AN$6),IF(AND($G173&gt;=AN$5,$G173&lt;=AN$6),5,IF($L173=1,2,1)),IF(AND($G173&gt;=AN$5,$G173&lt;=AN$6),IF($M173&gt;0,4,3),0)),IF(AND($D173&lt;=AN$6,$E173&gt;=AN$5),60,0)))</f>
        <v/>
      </c>
      <c r="AO173" s="80" t="str">
        <f>IF(OR($A173="",NOT(ISNUMBER($G173))),"",IF(AND($F173&lt;=AO$6,$G173&gt;=AO$5),IF(AO$5&gt;$N173,5,$K173)*10+IF(AND($F173&gt;=AO$5,$F173&lt;=AO$6),IF(AND($G173&gt;=AO$5,$G173&lt;=AO$6),5,IF($L173=1,2,1)),IF(AND($G173&gt;=AO$5,$G173&lt;=AO$6),IF($M173&gt;0,4,3),0)),IF(AND($D173&lt;=AO$6,$E173&gt;=AO$5),60,0)))</f>
        <v/>
      </c>
      <c r="AP173" s="80" t="str">
        <f>IF(OR($A173="",NOT(ISNUMBER($G173))),"",IF(AND($F173&lt;=AP$6,$G173&gt;=AP$5),IF(AP$5&gt;$N173,5,$K173)*10+IF(AND($F173&gt;=AP$5,$F173&lt;=AP$6),IF(AND($G173&gt;=AP$5,$G173&lt;=AP$6),5,IF($L173=1,2,1)),IF(AND($G173&gt;=AP$5,$G173&lt;=AP$6),IF($M173&gt;0,4,3),0)),IF(AND($D173&lt;=AP$6,$E173&gt;=AP$5),60,0)))</f>
        <v/>
      </c>
      <c r="AQ173" s="80" t="str">
        <f>IF(OR($A173="",NOT(ISNUMBER($G173))),"",IF(AND($F173&lt;=AQ$6,$G173&gt;=AQ$5),IF(AQ$5&gt;$N173,5,$K173)*10+IF(AND($F173&gt;=AQ$5,$F173&lt;=AQ$6),IF(AND($G173&gt;=AQ$5,$G173&lt;=AQ$6),5,IF($L173=1,2,1)),IF(AND($G173&gt;=AQ$5,$G173&lt;=AQ$6),IF($M173&gt;0,4,3),0)),IF(AND($D173&lt;=AQ$6,$E173&gt;=AQ$5),60,0)))</f>
        <v/>
      </c>
      <c r="AR173" s="80" t="str">
        <f>IF(OR($A173="",NOT(ISNUMBER($G173))),"",IF(AND($F173&lt;=AR$6,$G173&gt;=AR$5),IF(AR$5&gt;$N173,5,$K173)*10+IF(AND($F173&gt;=AR$5,$F173&lt;=AR$6),IF(AND($G173&gt;=AR$5,$G173&lt;=AR$6),5,IF($L173=1,2,1)),IF(AND($G173&gt;=AR$5,$G173&lt;=AR$6),IF($M173&gt;0,4,3),0)),IF(AND($D173&lt;=AR$6,$E173&gt;=AR$5),60,0)))</f>
        <v/>
      </c>
      <c r="AS173" s="80" t="str">
        <f>IF(OR($A173="",NOT(ISNUMBER($G173))),"",IF(AND($F173&lt;=AS$6,$G173&gt;=AS$5),IF(AS$5&gt;$N173,5,$K173)*10+IF(AND($F173&gt;=AS$5,$F173&lt;=AS$6),IF(AND($G173&gt;=AS$5,$G173&lt;=AS$6),5,IF($L173=1,2,1)),IF(AND($G173&gt;=AS$5,$G173&lt;=AS$6),IF($M173&gt;0,4,3),0)),IF(AND($D173&lt;=AS$6,$E173&gt;=AS$5),60,0)))</f>
        <v/>
      </c>
      <c r="AT173" s="80" t="str">
        <f>IF(OR($A173="",NOT(ISNUMBER($G173))),"",IF(AND($F173&lt;=AT$6,$G173&gt;=AT$5),IF(AT$5&gt;$N173,5,$K173)*10+IF(AND($F173&gt;=AT$5,$F173&lt;=AT$6),IF(AND($G173&gt;=AT$5,$G173&lt;=AT$6),5,IF($L173=1,2,1)),IF(AND($G173&gt;=AT$5,$G173&lt;=AT$6),IF($M173&gt;0,4,3),0)),IF(AND($D173&lt;=AT$6,$E173&gt;=AT$5),60,0)))</f>
        <v/>
      </c>
      <c r="AU173" s="80" t="str">
        <f>IF(OR($A173="",NOT(ISNUMBER($G173))),"",IF(AND($F173&lt;=AU$6,$G173&gt;=AU$5),IF(AU$5&gt;$N173,5,$K173)*10+IF(AND($F173&gt;=AU$5,$F173&lt;=AU$6),IF(AND($G173&gt;=AU$5,$G173&lt;=AU$6),5,IF($L173=1,2,1)),IF(AND($G173&gt;=AU$5,$G173&lt;=AU$6),IF($M173&gt;0,4,3),0)),IF(AND($D173&lt;=AU$6,$E173&gt;=AU$5),60,0)))</f>
        <v/>
      </c>
      <c r="AV173" s="80" t="str">
        <f>IF(OR($A173="",NOT(ISNUMBER($G173))),"",IF(AND($F173&lt;=AV$6,$G173&gt;=AV$5),IF(AV$5&gt;$N173,5,$K173)*10+IF(AND($F173&gt;=AV$5,$F173&lt;=AV$6),IF(AND($G173&gt;=AV$5,$G173&lt;=AV$6),5,IF($L173=1,2,1)),IF(AND($G173&gt;=AV$5,$G173&lt;=AV$6),IF($M173&gt;0,4,3),0)),IF(AND($D173&lt;=AV$6,$E173&gt;=AV$5),60,0)))</f>
        <v/>
      </c>
      <c r="AW173" s="80" t="str">
        <f>IF(OR($A173="",NOT(ISNUMBER($G173))),"",IF(AND($F173&lt;=AW$6,$G173&gt;=AW$5),IF(AW$5&gt;$N173,5,$K173)*10+IF(AND($F173&gt;=AW$5,$F173&lt;=AW$6),IF(AND($G173&gt;=AW$5,$G173&lt;=AW$6),5,IF($L173=1,2,1)),IF(AND($G173&gt;=AW$5,$G173&lt;=AW$6),IF($M173&gt;0,4,3),0)),IF(AND($D173&lt;=AW$6,$E173&gt;=AW$5),60,0)))</f>
        <v/>
      </c>
      <c r="AX173" s="80" t="str">
        <f>IF(OR($A173="",NOT(ISNUMBER($G173))),"",IF(AND($F173&lt;=AX$6,$G173&gt;=AX$5),IF(AX$5&gt;$N173,5,$K173)*10+IF(AND($F173&gt;=AX$5,$F173&lt;=AX$6),IF(AND($G173&gt;=AX$5,$G173&lt;=AX$6),5,IF($L173=1,2,1)),IF(AND($G173&gt;=AX$5,$G173&lt;=AX$6),IF($M173&gt;0,4,3),0)),IF(AND($D173&lt;=AX$6,$E173&gt;=AX$5),60,0)))</f>
        <v/>
      </c>
      <c r="AY173" s="80" t="str">
        <f>IF(OR($A173="",NOT(ISNUMBER($G173))),"",IF(AND($F173&lt;=AY$6,$G173&gt;=AY$5),IF(AY$5&gt;$N173,5,$K173)*10+IF(AND($F173&gt;=AY$5,$F173&lt;=AY$6),IF(AND($G173&gt;=AY$5,$G173&lt;=AY$6),5,IF($L173=1,2,1)),IF(AND($G173&gt;=AY$5,$G173&lt;=AY$6),IF($M173&gt;0,4,3),0)),IF(AND($D173&lt;=AY$6,$E173&gt;=AY$5),60,0)))</f>
        <v/>
      </c>
      <c r="AZ173" s="80" t="str">
        <f>IF(OR($A173="",NOT(ISNUMBER($G173))),"",IF(AND($F173&lt;=AZ$6,$G173&gt;=AZ$5),IF(AZ$5&gt;$N173,5,$K173)*10+IF(AND($F173&gt;=AZ$5,$F173&lt;=AZ$6),IF(AND($G173&gt;=AZ$5,$G173&lt;=AZ$6),5,IF($L173=1,2,1)),IF(AND($G173&gt;=AZ$5,$G173&lt;=AZ$6),IF($M173&gt;0,4,3),0)),IF(AND($D173&lt;=AZ$6,$E173&gt;=AZ$5),60,0)))</f>
        <v/>
      </c>
      <c r="BA173" s="80" t="str">
        <f>IF(OR($A173="",NOT(ISNUMBER($G173))),"",IF(AND($F173&lt;=BA$6,$G173&gt;=BA$5),IF(BA$5&gt;$N173,5,$K173)*10+IF(AND($F173&gt;=BA$5,$F173&lt;=BA$6),IF(AND($G173&gt;=BA$5,$G173&lt;=BA$6),5,IF($L173=1,2,1)),IF(AND($G173&gt;=BA$5,$G173&lt;=BA$6),IF($M173&gt;0,4,3),0)),IF(AND($D173&lt;=BA$6,$E173&gt;=BA$5),60,0)))</f>
        <v/>
      </c>
      <c r="BB173" s="80" t="str">
        <f>IF(OR($A173="",NOT(ISNUMBER($G173))),"",IF(AND($F173&lt;=BB$6,$G173&gt;=BB$5),IF(BB$5&gt;$N173,5,$K173)*10+IF(AND($F173&gt;=BB$5,$F173&lt;=BB$6),IF(AND($G173&gt;=BB$5,$G173&lt;=BB$6),5,IF($L173=1,2,1)),IF(AND($G173&gt;=BB$5,$G173&lt;=BB$6),IF($M173&gt;0,4,3),0)),IF(AND($D173&lt;=BB$6,$E173&gt;=BB$5),60,0)))</f>
        <v/>
      </c>
      <c r="BC173" s="80" t="str">
        <f>IF(OR($A173="",NOT(ISNUMBER($G173))),"",IF(AND($F173&lt;=BC$6,$G173&gt;=BC$5),IF(BC$5&gt;$N173,5,$K173)*10+IF(AND($F173&gt;=BC$5,$F173&lt;=BC$6),IF(AND($G173&gt;=BC$5,$G173&lt;=BC$6),5,IF($L173=1,2,1)),IF(AND($G173&gt;=BC$5,$G173&lt;=BC$6),IF($M173&gt;0,4,3),0)),IF(AND($D173&lt;=BC$6,$E173&gt;=BC$5),60,0)))</f>
        <v/>
      </c>
      <c r="BD173" s="80" t="str">
        <f>IF(OR($A173="",NOT(ISNUMBER($G173))),"",IF(AND($F173&lt;=BD$6,$G173&gt;=BD$5),IF(BD$5&gt;$N173,5,$K173)*10+IF(AND($F173&gt;=BD$5,$F173&lt;=BD$6),IF(AND($G173&gt;=BD$5,$G173&lt;=BD$6),5,IF($L173=1,2,1)),IF(AND($G173&gt;=BD$5,$G173&lt;=BD$6),IF($M173&gt;0,4,3),0)),IF(AND($D173&lt;=BD$6,$E173&gt;=BD$5),60,0)))</f>
        <v/>
      </c>
      <c r="BE173" s="80" t="str">
        <f>IF(OR($A173="",NOT(ISNUMBER($G173))),"",IF(AND($F173&lt;=BE$6,$G173&gt;=BE$5),IF(BE$5&gt;$N173,5,$K173)*10+IF(AND($F173&gt;=BE$5,$F173&lt;=BE$6),IF(AND($G173&gt;=BE$5,$G173&lt;=BE$6),5,IF($L173=1,2,1)),IF(AND($G173&gt;=BE$5,$G173&lt;=BE$6),IF($M173&gt;0,4,3),0)),IF(AND($D173&lt;=BE$6,$E173&gt;=BE$5),60,0)))</f>
        <v/>
      </c>
      <c r="BF173" s="80" t="str">
        <f>IF(OR($A173="",NOT(ISNUMBER($G173))),"",IF(AND($F173&lt;=BF$6,$G173&gt;=BF$5),IF(BF$5&gt;$N173,5,$K173)*10+IF(AND($F173&gt;=BF$5,$F173&lt;=BF$6),IF(AND($G173&gt;=BF$5,$G173&lt;=BF$6),5,IF($L173=1,2,1)),IF(AND($G173&gt;=BF$5,$G173&lt;=BF$6),IF($M173&gt;0,4,3),0)),IF(AND($D173&lt;=BF$6,$E173&gt;=BF$5),60,0)))</f>
        <v/>
      </c>
      <c r="BG173" s="80" t="str">
        <f>IF(OR($A173="",NOT(ISNUMBER($G173))),"",IF(AND($F173&lt;=BG$6,$G173&gt;=BG$5),IF(BG$5&gt;$N173,5,$K173)*10+IF(AND($F173&gt;=BG$5,$F173&lt;=BG$6),IF(AND($G173&gt;=BG$5,$G173&lt;=BG$6),5,IF($L173=1,2,1)),IF(AND($G173&gt;=BG$5,$G173&lt;=BG$6),IF($M173&gt;0,4,3),0)),IF(AND($D173&lt;=BG$6,$E173&gt;=BG$5),60,0)))</f>
        <v/>
      </c>
      <c r="BH173" s="80" t="str">
        <f>IF(OR($A173="",NOT(ISNUMBER($G173))),"",IF(AND($F173&lt;=BH$6,$G173&gt;=BH$5),IF(BH$5&gt;$N173,5,$K173)*10+IF(AND($F173&gt;=BH$5,$F173&lt;=BH$6),IF(AND($G173&gt;=BH$5,$G173&lt;=BH$6),5,IF($L173=1,2,1)),IF(AND($G173&gt;=BH$5,$G173&lt;=BH$6),IF($M173&gt;0,4,3),0)),IF(AND($D173&lt;=BH$6,$E173&gt;=BH$5),60,0)))</f>
        <v/>
      </c>
      <c r="BI173" s="80" t="str">
        <f>IF(OR($A173="",NOT(ISNUMBER($G173))),"",IF(AND($F173&lt;=BI$6,$G173&gt;=BI$5),IF(BI$5&gt;$N173,5,$K173)*10+IF(AND($F173&gt;=BI$5,$F173&lt;=BI$6),IF(AND($G173&gt;=BI$5,$G173&lt;=BI$6),5,IF($L173=1,2,1)),IF(AND($G173&gt;=BI$5,$G173&lt;=BI$6),IF($M173&gt;0,4,3),0)),IF(AND($D173&lt;=BI$6,$E173&gt;=BI$5),60,0)))</f>
        <v/>
      </c>
      <c r="BJ173" s="80" t="str">
        <f>IF(OR($A173="",NOT(ISNUMBER($G173))),"",IF(AND($F173&lt;=BJ$6,$G173&gt;=BJ$5),IF(BJ$5&gt;$N173,5,$K173)*10+IF(AND($F173&gt;=BJ$5,$F173&lt;=BJ$6),IF(AND($G173&gt;=BJ$5,$G173&lt;=BJ$6),5,IF($L173=1,2,1)),IF(AND($G173&gt;=BJ$5,$G173&lt;=BJ$6),IF($M173&gt;0,4,3),0)),IF(AND($D173&lt;=BJ$6,$E173&gt;=BJ$5),60,0)))</f>
        <v/>
      </c>
      <c r="BK173" s="80" t="str">
        <f>IF(OR($A173="",NOT(ISNUMBER($G173))),"",IF(AND($F173&lt;=BK$6,$G173&gt;=BK$5),IF(BK$5&gt;$N173,5,$K173)*10+IF(AND($F173&gt;=BK$5,$F173&lt;=BK$6),IF(AND($G173&gt;=BK$5,$G173&lt;=BK$6),5,IF($L173=1,2,1)),IF(AND($G173&gt;=BK$5,$G173&lt;=BK$6),IF($M173&gt;0,4,3),0)),IF(AND($D173&lt;=BK$6,$E173&gt;=BK$5),60,0)))</f>
        <v/>
      </c>
      <c r="BL173" s="80" t="str">
        <f>IF(OR($A173="",NOT(ISNUMBER($G173))),"",IF(AND($F173&lt;=BL$6,$G173&gt;=BL$5),IF(BL$5&gt;$N173,5,$K173)*10+IF(AND($F173&gt;=BL$5,$F173&lt;=BL$6),IF(AND($G173&gt;=BL$5,$G173&lt;=BL$6),5,IF($L173=1,2,1)),IF(AND($G173&gt;=BL$5,$G173&lt;=BL$6),IF($M173&gt;0,4,3),0)),IF(AND($D173&lt;=BL$6,$E173&gt;=BL$5),60,0)))</f>
        <v/>
      </c>
      <c r="BM173" s="80" t="str">
        <f>IF(OR($A173="",NOT(ISNUMBER($G173))),"",IF(AND($F173&lt;=BM$6,$G173&gt;=BM$5),IF(BM$5&gt;$N173,5,$K173)*10+IF(AND($F173&gt;=BM$5,$F173&lt;=BM$6),IF(AND($G173&gt;=BM$5,$G173&lt;=BM$6),5,IF($L173=1,2,1)),IF(AND($G173&gt;=BM$5,$G173&lt;=BM$6),IF($M173&gt;0,4,3),0)),IF(AND($D173&lt;=BM$6,$E173&gt;=BM$5),60,0)))</f>
        <v/>
      </c>
      <c r="BN173" s="80" t="str">
        <f>IF(OR($A173="",NOT(ISNUMBER($G173))),"",IF(AND($F173&lt;=BN$6,$G173&gt;=BN$5),IF(BN$5&gt;$N173,5,$K173)*10+IF(AND($F173&gt;=BN$5,$F173&lt;=BN$6),IF(AND($G173&gt;=BN$5,$G173&lt;=BN$6),5,IF($L173=1,2,1)),IF(AND($G173&gt;=BN$5,$G173&lt;=BN$6),IF($M173&gt;0,4,3),0)),IF(AND($D173&lt;=BN$6,$E173&gt;=BN$5),60,0)))</f>
        <v/>
      </c>
      <c r="BO173" s="80" t="str">
        <f>IF(OR($A173="",NOT(ISNUMBER($G173))),"",IF(AND($F173&lt;=BO$6,$G173&gt;=BO$5),IF(BO$5&gt;$N173,5,$K173)*10+IF(AND($F173&gt;=BO$5,$F173&lt;=BO$6),IF(AND($G173&gt;=BO$5,$G173&lt;=BO$6),5,IF($L173=1,2,1)),IF(AND($G173&gt;=BO$5,$G173&lt;=BO$6),IF($M173&gt;0,4,3),0)),IF(AND($D173&lt;=BO$6,$E173&gt;=BO$5),60,0)))</f>
        <v/>
      </c>
      <c r="BP173" s="80" t="str">
        <f>IF(OR($A173="",NOT(ISNUMBER($G173))),"",IF(AND($F173&lt;=BP$6,$G173&gt;=BP$5),IF(BP$5&gt;$N173,5,$K173)*10+IF(AND($F173&gt;=BP$5,$F173&lt;=BP$6),IF(AND($G173&gt;=BP$5,$G173&lt;=BP$6),5,IF($L173=1,2,1)),IF(AND($G173&gt;=BP$5,$G173&lt;=BP$6),IF($M173&gt;0,4,3),0)),IF(AND($D173&lt;=BP$6,$E173&gt;=BP$5),60,0)))</f>
        <v/>
      </c>
      <c r="BQ173" s="80" t="str">
        <f>IF(OR($A173="",NOT(ISNUMBER($G173))),"",IF(AND($F173&lt;=BQ$6,$G173&gt;=BQ$5),IF(BQ$5&gt;$N173,5,$K173)*10+IF(AND($F173&gt;=BQ$5,$F173&lt;=BQ$6),IF(AND($G173&gt;=BQ$5,$G173&lt;=BQ$6),5,IF($L173=1,2,1)),IF(AND($G173&gt;=BQ$5,$G173&lt;=BQ$6),IF($M173&gt;0,4,3),0)),IF(AND($D173&lt;=BQ$6,$E173&gt;=BQ$5),60,0)))</f>
        <v/>
      </c>
      <c r="BR173" s="80" t="str">
        <f>IF(OR($A173="",NOT(ISNUMBER($G173))),"",IF(AND($F173&lt;=BR$6,$G173&gt;=BR$5),IF(BR$5&gt;$N173,5,$K173)*10+IF(AND($F173&gt;=BR$5,$F173&lt;=BR$6),IF(AND($G173&gt;=BR$5,$G173&lt;=BR$6),5,IF($L173=1,2,1)),IF(AND($G173&gt;=BR$5,$G173&lt;=BR$6),IF($M173&gt;0,4,3),0)),IF(AND($D173&lt;=BR$6,$E173&gt;=BR$5),60,0)))</f>
        <v/>
      </c>
      <c r="BS173" s="80" t="str">
        <f>IF(OR($A173="",NOT(ISNUMBER($G173))),"",IF(AND($F173&lt;=BS$6,$G173&gt;=BS$5),IF(BS$5&gt;$N173,5,$K173)*10+IF(AND($F173&gt;=BS$5,$F173&lt;=BS$6),IF(AND($G173&gt;=BS$5,$G173&lt;=BS$6),5,IF($L173=1,2,1)),IF(AND($G173&gt;=BS$5,$G173&lt;=BS$6),IF($M173&gt;0,4,3),0)),IF(AND($D173&lt;=BS$6,$E173&gt;=BS$5),60,0)))</f>
        <v/>
      </c>
      <c r="BT173" s="80" t="str">
        <f>IF(OR($A173="",NOT(ISNUMBER($G173))),"",IF(AND($F173&lt;=BT$6,$G173&gt;=BT$5),IF(BT$5&gt;$N173,5,$K173)*10+IF(AND($F173&gt;=BT$5,$F173&lt;=BT$6),IF(AND($G173&gt;=BT$5,$G173&lt;=BT$6),5,IF($L173=1,2,1)),IF(AND($G173&gt;=BT$5,$G173&lt;=BT$6),IF($M173&gt;0,4,3),0)),IF(AND($D173&lt;=BT$6,$E173&gt;=BT$5),60,0)))</f>
        <v/>
      </c>
      <c r="BU173" s="80" t="str">
        <f>IF(OR($A173="",NOT(ISNUMBER($G173))),"",IF(AND($F173&lt;=BU$6,$G173&gt;=BU$5),IF(BU$5&gt;$N173,5,$K173)*10+IF(AND($F173&gt;=BU$5,$F173&lt;=BU$6),IF(AND($G173&gt;=BU$5,$G173&lt;=BU$6),5,IF($L173=1,2,1)),IF(AND($G173&gt;=BU$5,$G173&lt;=BU$6),IF($M173&gt;0,4,3),0)),IF(AND($D173&lt;=BU$6,$E173&gt;=BU$5),60,0)))</f>
        <v/>
      </c>
      <c r="BV173" s="80" t="str">
        <f>IF(OR($A173="",NOT(ISNUMBER($G173))),"",IF(AND($F173&lt;=BV$6,$G173&gt;=BV$5),IF(BV$5&gt;$N173,5,$K173)*10+IF(AND($F173&gt;=BV$5,$F173&lt;=BV$6),IF(AND($G173&gt;=BV$5,$G173&lt;=BV$6),5,IF($L173=1,2,1)),IF(AND($G173&gt;=BV$5,$G173&lt;=BV$6),IF($M173&gt;0,4,3),0)),IF(AND($D173&lt;=BV$6,$E173&gt;=BV$5),60,0)))</f>
        <v/>
      </c>
      <c r="BW173" s="80" t="str">
        <f>IF(OR($A173="",NOT(ISNUMBER($G173))),"",IF(AND($F173&lt;=BW$6,$G173&gt;=BW$5),IF(BW$5&gt;$N173,5,$K173)*10+IF(AND($F173&gt;=BW$5,$F173&lt;=BW$6),IF(AND($G173&gt;=BW$5,$G173&lt;=BW$6),5,IF($L173=1,2,1)),IF(AND($G173&gt;=BW$5,$G173&lt;=BW$6),IF($M173&gt;0,4,3),0)),IF(AND($D173&lt;=BW$6,$E173&gt;=BW$5),60,0)))</f>
        <v/>
      </c>
      <c r="BX173" s="80" t="str">
        <f>IF(OR($A173="",NOT(ISNUMBER($G173))),"",IF(AND($F173&lt;=BX$6,$G173&gt;=BX$5),IF(BX$5&gt;$N173,5,$K173)*10+IF(AND($F173&gt;=BX$5,$F173&lt;=BX$6),IF(AND($G173&gt;=BX$5,$G173&lt;=BX$6),5,IF($L173=1,2,1)),IF(AND($G173&gt;=BX$5,$G173&lt;=BX$6),IF($M173&gt;0,4,3),0)),IF(AND($D173&lt;=BX$6,$E173&gt;=BX$5),60,0)))</f>
        <v/>
      </c>
      <c r="BY173" s="80" t="str">
        <f>IF(OR($A173="",NOT(ISNUMBER($G173))),"",IF(AND($F173&lt;=BY$6,$G173&gt;=BY$5),IF(BY$5&gt;$N173,5,$K173)*10+IF(AND($F173&gt;=BY$5,$F173&lt;=BY$6),IF(AND($G173&gt;=BY$5,$G173&lt;=BY$6),5,IF($L173=1,2,1)),IF(AND($G173&gt;=BY$5,$G173&lt;=BY$6),IF($M173&gt;0,4,3),0)),IF(AND($D173&lt;=BY$6,$E173&gt;=BY$5),60,0)))</f>
        <v/>
      </c>
      <c r="BZ173" s="80" t="str">
        <f>IF(OR($A173="",NOT(ISNUMBER($G173))),"",IF(AND($F173&lt;=BZ$6,$G173&gt;=BZ$5),IF(BZ$5&gt;$N173,5,$K173)*10+IF(AND($F173&gt;=BZ$5,$F173&lt;=BZ$6),IF(AND($G173&gt;=BZ$5,$G173&lt;=BZ$6),5,IF($L173=1,2,1)),IF(AND($G173&gt;=BZ$5,$G173&lt;=BZ$6),IF($M173&gt;0,4,3),0)),IF(AND($D173&lt;=BZ$6,$E173&gt;=BZ$5),60,0)))</f>
        <v/>
      </c>
      <c r="CA173" s="80" t="str">
        <f>IF(OR($A173="",NOT(ISNUMBER($G173))),"",IF(AND($F173&lt;=CA$6,$G173&gt;=CA$5),IF(CA$5&gt;$N173,5,$K173)*10+IF(AND($F173&gt;=CA$5,$F173&lt;=CA$6),IF(AND($G173&gt;=CA$5,$G173&lt;=CA$6),5,IF($L173=1,2,1)),IF(AND($G173&gt;=CA$5,$G173&lt;=CA$6),IF($M173&gt;0,4,3),0)),IF(AND($D173&lt;=CA$6,$E173&gt;=CA$5),60,0)))</f>
        <v/>
      </c>
      <c r="CB173" s="80" t="str">
        <f>IF(OR($A173="",NOT(ISNUMBER($G173))),"",IF(AND($F173&lt;=CB$6,$G173&gt;=CB$5),IF(CB$5&gt;$N173,5,$K173)*10+IF(AND($F173&gt;=CB$5,$F173&lt;=CB$6),IF(AND($G173&gt;=CB$5,$G173&lt;=CB$6),5,IF($L173=1,2,1)),IF(AND($G173&gt;=CB$5,$G173&lt;=CB$6),IF($M173&gt;0,4,3),0)),IF(AND($D173&lt;=CB$6,$E173&gt;=CB$5),60,0)))</f>
        <v/>
      </c>
      <c r="CC173" s="80" t="str">
        <f>IF(OR($A173="",NOT(ISNUMBER($G173))),"",IF(AND($F173&lt;=CC$6,$G173&gt;=CC$5),IF(CC$5&gt;$N173,5,$K173)*10+IF(AND($F173&gt;=CC$5,$F173&lt;=CC$6),IF(AND($G173&gt;=CC$5,$G173&lt;=CC$6),5,IF($L173=1,2,1)),IF(AND($G173&gt;=CC$5,$G173&lt;=CC$6),IF($M173&gt;0,4,3),0)),IF(AND($D173&lt;=CC$6,$E173&gt;=CC$5),60,0)))</f>
        <v/>
      </c>
      <c r="CD173" s="80" t="str">
        <f>IF(OR($A173="",NOT(ISNUMBER($G173))),"",IF(AND($F173&lt;=CD$6,$G173&gt;=CD$5),IF(CD$5&gt;$N173,5,$K173)*10+IF(AND($F173&gt;=CD$5,$F173&lt;=CD$6),IF(AND($G173&gt;=CD$5,$G173&lt;=CD$6),5,IF($L173=1,2,1)),IF(AND($G173&gt;=CD$5,$G173&lt;=CD$6),IF($M173&gt;0,4,3),0)),IF(AND($D173&lt;=CD$6,$E173&gt;=CD$5),60,0)))</f>
        <v/>
      </c>
      <c r="CE173" s="80" t="str">
        <f>IF(OR($A173="",NOT(ISNUMBER($G173))),"",IF(AND($F173&lt;=CE$6,$G173&gt;=CE$5),IF(CE$5&gt;$N173,5,$K173)*10+IF(AND($F173&gt;=CE$5,$F173&lt;=CE$6),IF(AND($G173&gt;=CE$5,$G173&lt;=CE$6),5,IF($L173=1,2,1)),IF(AND($G173&gt;=CE$5,$G173&lt;=CE$6),IF($M173&gt;0,4,3),0)),IF(AND($D173&lt;=CE$6,$E173&gt;=CE$5),60,0)))</f>
        <v/>
      </c>
      <c r="CF173" s="80" t="str">
        <f>IF(OR($A173="",NOT(ISNUMBER($G173))),"",IF(AND($F173&lt;=CF$6,$G173&gt;=CF$5),IF(CF$5&gt;$N173,5,$K173)*10+IF(AND($F173&gt;=CF$5,$F173&lt;=CF$6),IF(AND($G173&gt;=CF$5,$G173&lt;=CF$6),5,IF($L173=1,2,1)),IF(AND($G173&gt;=CF$5,$G173&lt;=CF$6),IF($M173&gt;0,4,3),0)),IF(AND($D173&lt;=CF$6,$E173&gt;=CF$5),60,0)))</f>
        <v/>
      </c>
      <c r="CG173" s="80" t="str">
        <f>IF(OR($A173="",NOT(ISNUMBER($G173))),"",IF(AND($F173&lt;=CG$6,$G173&gt;=CG$5),IF(CG$5&gt;$N173,5,$K173)*10+IF(AND($F173&gt;=CG$5,$F173&lt;=CG$6),IF(AND($G173&gt;=CG$5,$G173&lt;=CG$6),5,IF($L173=1,2,1)),IF(AND($G173&gt;=CG$5,$G173&lt;=CG$6),IF($M173&gt;0,4,3),0)),IF(AND($D173&lt;=CG$6,$E173&gt;=CG$5),60,0)))</f>
        <v/>
      </c>
      <c r="CH173" s="80" t="str">
        <f>IF(OR($A173="",NOT(ISNUMBER($G173))),"",IF(AND($F173&lt;=CH$6,$G173&gt;=CH$5),IF(CH$5&gt;$N173,5,$K173)*10+IF(AND($F173&gt;=CH$5,$F173&lt;=CH$6),IF(AND($G173&gt;=CH$5,$G173&lt;=CH$6),5,IF($L173=1,2,1)),IF(AND($G173&gt;=CH$5,$G173&lt;=CH$6),IF($M173&gt;0,4,3),0)),IF(AND($D173&lt;=CH$6,$E173&gt;=CH$5),60,0)))</f>
        <v/>
      </c>
      <c r="CI173" s="80" t="str">
        <f>IF(OR($A173="",NOT(ISNUMBER($G173))),"",IF(AND($F173&lt;=CI$6,$G173&gt;=CI$5),IF(CI$5&gt;$N173,5,$K173)*10+IF(AND($F173&gt;=CI$5,$F173&lt;=CI$6),IF(AND($G173&gt;=CI$5,$G173&lt;=CI$6),5,IF($L173=1,2,1)),IF(AND($G173&gt;=CI$5,$G173&lt;=CI$6),IF($M173&gt;0,4,3),0)),IF(AND($D173&lt;=CI$6,$E173&gt;=CI$5),60,0)))</f>
        <v/>
      </c>
      <c r="CJ173" s="80" t="str">
        <f>IF(OR($A173="",NOT(ISNUMBER($G173))),"",IF(AND($F173&lt;=CJ$6,$G173&gt;=CJ$5),IF(CJ$5&gt;$N173,5,$K173)*10+IF(AND($F173&gt;=CJ$5,$F173&lt;=CJ$6),IF(AND($G173&gt;=CJ$5,$G173&lt;=CJ$6),5,IF($L173=1,2,1)),IF(AND($G173&gt;=CJ$5,$G173&lt;=CJ$6),IF($M173&gt;0,4,3),0)),IF(AND($D173&lt;=CJ$6,$E173&gt;=CJ$5),60,0)))</f>
        <v/>
      </c>
      <c r="CK173" s="80" t="str">
        <f>IF(OR($A173="",NOT(ISNUMBER($G173))),"",IF(AND($F173&lt;=CK$6,$G173&gt;=CK$5),IF(CK$5&gt;$N173,5,$K173)*10+IF(AND($F173&gt;=CK$5,$F173&lt;=CK$6),IF(AND($G173&gt;=CK$5,$G173&lt;=CK$6),5,IF($L173=1,2,1)),IF(AND($G173&gt;=CK$5,$G173&lt;=CK$6),IF($M173&gt;0,4,3),0)),IF(AND($D173&lt;=CK$6,$E173&gt;=CK$5),60,0)))</f>
        <v/>
      </c>
      <c r="CL173" s="80" t="str">
        <f>IF(OR($A173="",NOT(ISNUMBER($G173))),"",IF(AND($F173&lt;=CL$6,$G173&gt;=CL$5),IF(CL$5&gt;$N173,5,$K173)*10+IF(AND($F173&gt;=CL$5,$F173&lt;=CL$6),IF(AND($G173&gt;=CL$5,$G173&lt;=CL$6),5,IF($L173=1,2,1)),IF(AND($G173&gt;=CL$5,$G173&lt;=CL$6),IF($M173&gt;0,4,3),0)),IF(AND($D173&lt;=CL$6,$E173&gt;=CL$5),60,0)))</f>
        <v/>
      </c>
      <c r="CM173" s="80" t="str">
        <f>IF(OR($A173="",NOT(ISNUMBER($G173))),"",IF(AND($F173&lt;=CM$6,$G173&gt;=CM$5),IF(CM$5&gt;$N173,5,$K173)*10+IF(AND($F173&gt;=CM$5,$F173&lt;=CM$6),IF(AND($G173&gt;=CM$5,$G173&lt;=CM$6),5,IF($L173=1,2,1)),IF(AND($G173&gt;=CM$5,$G173&lt;=CM$6),IF($M173&gt;0,4,3),0)),IF(AND($D173&lt;=CM$6,$E173&gt;=CM$5),60,0)))</f>
        <v/>
      </c>
      <c r="CN173" s="80" t="str">
        <f>IF(OR($A173="",NOT(ISNUMBER($G173))),"",IF(AND($F173&lt;=CN$6,$G173&gt;=CN$5),IF(CN$5&gt;$N173,5,$K173)*10+IF(AND($F173&gt;=CN$5,$F173&lt;=CN$6),IF(AND($G173&gt;=CN$5,$G173&lt;=CN$6),5,IF($L173=1,2,1)),IF(AND($G173&gt;=CN$5,$G173&lt;=CN$6),IF($M173&gt;0,4,3),0)),IF(AND($D173&lt;=CN$6,$E173&gt;=CN$5),60,0)))</f>
        <v/>
      </c>
      <c r="CO173" s="80" t="str">
        <f>IF(OR($A173="",NOT(ISNUMBER($G173))),"",IF(AND($F173&lt;=CO$6,$G173&gt;=CO$5),IF(CO$5&gt;$N173,5,$K173)*10+IF(AND($F173&gt;=CO$5,$F173&lt;=CO$6),IF(AND($G173&gt;=CO$5,$G173&lt;=CO$6),5,IF($L173=1,2,1)),IF(AND($G173&gt;=CO$5,$G173&lt;=CO$6),IF($M173&gt;0,4,3),0)),IF(AND($D173&lt;=CO$6,$E173&gt;=CO$5),60,0)))</f>
        <v/>
      </c>
      <c r="CP173" s="80" t="str">
        <f>IF(OR($A173="",NOT(ISNUMBER($G173))),"",IF(AND($F173&lt;=CP$6,$G173&gt;=CP$5),IF(CP$5&gt;$N173,5,$K173)*10+IF(AND($F173&gt;=CP$5,$F173&lt;=CP$6),IF(AND($G173&gt;=CP$5,$G173&lt;=CP$6),5,IF($L173=1,2,1)),IF(AND($G173&gt;=CP$5,$G173&lt;=CP$6),IF($M173&gt;0,4,3),0)),IF(AND($D173&lt;=CP$6,$E173&gt;=CP$5),60,0)))</f>
        <v/>
      </c>
      <c r="CQ173" s="80" t="str">
        <f>IF(OR($A173="",NOT(ISNUMBER($G173))),"",IF(AND($F173&lt;=CQ$6,$G173&gt;=CQ$5),IF(CQ$5&gt;$N173,5,$K173)*10+IF(AND($F173&gt;=CQ$5,$F173&lt;=CQ$6),IF(AND($G173&gt;=CQ$5,$G173&lt;=CQ$6),5,IF($L173=1,2,1)),IF(AND($G173&gt;=CQ$5,$G173&lt;=CQ$6),IF($M173&gt;0,4,3),0)),IF(AND($D173&lt;=CQ$6,$E173&gt;=CQ$5),60,0)))</f>
        <v/>
      </c>
      <c r="CR173" s="80" t="str">
        <f>IF(OR($A173="",NOT(ISNUMBER($G173))),"",IF(AND($F173&lt;=CR$6,$G173&gt;=CR$5),IF(CR$5&gt;$N173,5,$K173)*10+IF(AND($F173&gt;=CR$5,$F173&lt;=CR$6),IF(AND($G173&gt;=CR$5,$G173&lt;=CR$6),5,IF($L173=1,2,1)),IF(AND($G173&gt;=CR$5,$G173&lt;=CR$6),IF($M173&gt;0,4,3),0)),IF(AND($D173&lt;=CR$6,$E173&gt;=CR$5),60,0)))</f>
        <v/>
      </c>
      <c r="CS173" s="80" t="str">
        <f>IF(OR($A173="",NOT(ISNUMBER($G173))),"",IF(AND($F173&lt;=CS$6,$G173&gt;=CS$5),IF(CS$5&gt;$N173,5,$K173)*10+IF(AND($F173&gt;=CS$5,$F173&lt;=CS$6),IF(AND($G173&gt;=CS$5,$G173&lt;=CS$6),5,IF($L173=1,2,1)),IF(AND($G173&gt;=CS$5,$G173&lt;=CS$6),IF($M173&gt;0,4,3),0)),IF(AND($D173&lt;=CS$6,$E173&gt;=CS$5),60,0)))</f>
        <v/>
      </c>
      <c r="CT173" s="80" t="str">
        <f>IF(OR($A173="",NOT(ISNUMBER($G173))),"",IF(AND($F173&lt;=CT$6,$G173&gt;=CT$5),IF(CT$5&gt;$N173,5,$K173)*10+IF(AND($F173&gt;=CT$5,$F173&lt;=CT$6),IF(AND($G173&gt;=CT$5,$G173&lt;=CT$6),5,IF($L173=1,2,1)),IF(AND($G173&gt;=CT$5,$G173&lt;=CT$6),IF($M173&gt;0,4,3),0)),IF(AND($D173&lt;=CT$6,$E173&gt;=CT$5),60,0)))</f>
        <v/>
      </c>
      <c r="CU173" s="80" t="str">
        <f>IF(OR($A173="",NOT(ISNUMBER($G173))),"",IF(AND($F173&lt;=CU$6,$G173&gt;=CU$5),IF(CU$5&gt;$N173,5,$K173)*10+IF(AND($F173&gt;=CU$5,$F173&lt;=CU$6),IF(AND($G173&gt;=CU$5,$G173&lt;=CU$6),5,IF($L173=1,2,1)),IF(AND($G173&gt;=CU$5,$G173&lt;=CU$6),IF($M173&gt;0,4,3),0)),IF(AND($D173&lt;=CU$6,$E173&gt;=CU$5),60,0)))</f>
        <v/>
      </c>
      <c r="CV173" s="80" t="str">
        <f>IF(OR($A173="",NOT(ISNUMBER($G173))),"",IF(AND($F173&lt;=CV$6,$G173&gt;=CV$5),IF(CV$5&gt;$N173,5,$K173)*10+IF(AND($F173&gt;=CV$5,$F173&lt;=CV$6),IF(AND($G173&gt;=CV$5,$G173&lt;=CV$6),5,IF($L173=1,2,1)),IF(AND($G173&gt;=CV$5,$G173&lt;=CV$6),IF($M173&gt;0,4,3),0)),IF(AND($D173&lt;=CV$6,$E173&gt;=CV$5),60,0)))</f>
        <v/>
      </c>
      <c r="CW173" s="80" t="str">
        <f>IF(OR($A173="",NOT(ISNUMBER($G173))),"",IF(AND($F173&lt;=CW$6,$G173&gt;=CW$5),IF(CW$5&gt;$N173,5,$K173)*10+IF(AND($F173&gt;=CW$5,$F173&lt;=CW$6),IF(AND($G173&gt;=CW$5,$G173&lt;=CW$6),5,IF($L173=1,2,1)),IF(AND($G173&gt;=CW$5,$G173&lt;=CW$6),IF($M173&gt;0,4,3),0)),IF(AND($D173&lt;=CW$6,$E173&gt;=CW$5),60,0)))</f>
        <v/>
      </c>
      <c r="CX173" s="80" t="str">
        <f>IF(OR($A173="",NOT(ISNUMBER($G173))),"",IF(AND($F173&lt;=CX$6,$G173&gt;=CX$5),IF(CX$5&gt;$N173,5,$K173)*10+IF(AND($F173&gt;=CX$5,$F173&lt;=CX$6),IF(AND($G173&gt;=CX$5,$G173&lt;=CX$6),5,IF($L173=1,2,1)),IF(AND($G173&gt;=CX$5,$G173&lt;=CX$6),IF($M173&gt;0,4,3),0)),IF(AND($D173&lt;=CX$6,$E173&gt;=CX$5),60,0)))</f>
        <v/>
      </c>
      <c r="CY173" s="80" t="str">
        <f>IF(OR($A173="",NOT(ISNUMBER($G173))),"",IF(AND($F173&lt;=CY$6,$G173&gt;=CY$5),IF(CY$5&gt;$N173,5,$K173)*10+IF(AND($F173&gt;=CY$5,$F173&lt;=CY$6),IF(AND($G173&gt;=CY$5,$G173&lt;=CY$6),5,IF($L173=1,2,1)),IF(AND($G173&gt;=CY$5,$G173&lt;=CY$6),IF($M173&gt;0,4,3),0)),IF(AND($D173&lt;=CY$6,$E173&gt;=CY$5),60,0)))</f>
        <v/>
      </c>
      <c r="CZ173" s="80" t="str">
        <f>IF(OR($A173="",NOT(ISNUMBER($G173))),"",IF(AND($F173&lt;=CZ$6,$G173&gt;=CZ$5),IF(CZ$5&gt;$N173,5,$K173)*10+IF(AND($F173&gt;=CZ$5,$F173&lt;=CZ$6),IF(AND($G173&gt;=CZ$5,$G173&lt;=CZ$6),5,IF($L173=1,2,1)),IF(AND($G173&gt;=CZ$5,$G173&lt;=CZ$6),IF($M173&gt;0,4,3),0)),IF(AND($D173&lt;=CZ$6,$E173&gt;=CZ$5),60,0)))</f>
        <v/>
      </c>
      <c r="DA173" s="80" t="str">
        <f>IF(OR($A173="",NOT(ISNUMBER($G173))),"",IF(AND($F173&lt;=DA$6,$G173&gt;=DA$5),IF(DA$5&gt;$N173,5,$K173)*10+IF(AND($F173&gt;=DA$5,$F173&lt;=DA$6),IF(AND($G173&gt;=DA$5,$G173&lt;=DA$6),5,IF($L173=1,2,1)),IF(AND($G173&gt;=DA$5,$G173&lt;=DA$6),IF($M173&gt;0,4,3),0)),IF(AND($D173&lt;=DA$6,$E173&gt;=DA$5),60,0)))</f>
        <v/>
      </c>
      <c r="DB173" s="80" t="str">
        <f>IF(OR($A173="",NOT(ISNUMBER($G173))),"",IF(AND($F173&lt;=DB$6,$G173&gt;=DB$5),IF(DB$5&gt;$N173,5,$K173)*10+IF(AND($F173&gt;=DB$5,$F173&lt;=DB$6),IF(AND($G173&gt;=DB$5,$G173&lt;=DB$6),5,IF($L173=1,2,1)),IF(AND($G173&gt;=DB$5,$G173&lt;=DB$6),IF($M173&gt;0,4,3),0)),IF(AND($D173&lt;=DB$6,$E173&gt;=DB$5),60,0)))</f>
        <v/>
      </c>
      <c r="DC173" s="80" t="str">
        <f>IF(OR($A173="",NOT(ISNUMBER($G173))),"",IF(AND($F173&lt;=DC$6,$G173&gt;=DC$5),IF(DC$5&gt;$N173,5,$K173)*10+IF(AND($F173&gt;=DC$5,$F173&lt;=DC$6),IF(AND($G173&gt;=DC$5,$G173&lt;=DC$6),5,IF($L173=1,2,1)),IF(AND($G173&gt;=DC$5,$G173&lt;=DC$6),IF($M173&gt;0,4,3),0)),IF(AND($D173&lt;=DC$6,$E173&gt;=DC$5),60,0)))</f>
        <v/>
      </c>
      <c r="DD173" s="80" t="str">
        <f>IF(OR($A173="",NOT(ISNUMBER($G173))),"",IF(AND($F173&lt;=DD$6,$G173&gt;=DD$5),IF(DD$5&gt;$N173,5,$K173)*10+IF(AND($F173&gt;=DD$5,$F173&lt;=DD$6),IF(AND($G173&gt;=DD$5,$G173&lt;=DD$6),5,IF($L173=1,2,1)),IF(AND($G173&gt;=DD$5,$G173&lt;=DD$6),IF($M173&gt;0,4,3),0)),IF(AND($D173&lt;=DD$6,$E173&gt;=DD$5),60,0)))</f>
        <v/>
      </c>
      <c r="DE173" s="80" t="str">
        <f>IF(OR($A173="",NOT(ISNUMBER($G173))),"",IF(AND($F173&lt;=DE$6,$G173&gt;=DE$5),IF(DE$5&gt;$N173,5,$K173)*10+IF(AND($F173&gt;=DE$5,$F173&lt;=DE$6),IF(AND($G173&gt;=DE$5,$G173&lt;=DE$6),5,IF($L173=1,2,1)),IF(AND($G173&gt;=DE$5,$G173&lt;=DE$6),IF($M173&gt;0,4,3),0)),IF(AND($D173&lt;=DE$6,$E173&gt;=DE$5),60,0)))</f>
        <v/>
      </c>
      <c r="DF173" s="80" t="str">
        <f>IF(OR($A173="",NOT(ISNUMBER($G173))),"",IF(AND($F173&lt;=DF$6,$G173&gt;=DF$5),IF(DF$5&gt;$N173,5,$K173)*10+IF(AND($F173&gt;=DF$5,$F173&lt;=DF$6),IF(AND($G173&gt;=DF$5,$G173&lt;=DF$6),5,IF($L173=1,2,1)),IF(AND($G173&gt;=DF$5,$G173&lt;=DF$6),IF($M173&gt;0,4,3),0)),IF(AND($D173&lt;=DF$6,$E173&gt;=DF$5),60,0)))</f>
        <v/>
      </c>
      <c r="DG173" s="80" t="str">
        <f>IF(OR($A173="",NOT(ISNUMBER($G173))),"",IF(AND($F173&lt;=DG$6,$G173&gt;=DG$5),IF(DG$5&gt;$N173,5,$K173)*10+IF(AND($F173&gt;=DG$5,$F173&lt;=DG$6),IF(AND($G173&gt;=DG$5,$G173&lt;=DG$6),5,IF($L173=1,2,1)),IF(AND($G173&gt;=DG$5,$G173&lt;=DG$6),IF($M173&gt;0,4,3),0)),IF(AND($D173&lt;=DG$6,$E173&gt;=DG$5),60,0)))</f>
        <v/>
      </c>
      <c r="DH173" s="80" t="str">
        <f>IF(OR($A173="",NOT(ISNUMBER($G173))),"",IF(AND($F173&lt;=DH$6,$G173&gt;=DH$5),IF(DH$5&gt;$N173,5,$K173)*10+IF(AND($F173&gt;=DH$5,$F173&lt;=DH$6),IF(AND($G173&gt;=DH$5,$G173&lt;=DH$6),5,IF($L173=1,2,1)),IF(AND($G173&gt;=DH$5,$G173&lt;=DH$6),IF($M173&gt;0,4,3),0)),IF(AND($D173&lt;=DH$6,$E173&gt;=DH$5),60,0)))</f>
        <v/>
      </c>
      <c r="DI173" s="80" t="str">
        <f>IF(OR($A173="",NOT(ISNUMBER($G173))),"",IF(AND($F173&lt;=DI$6,$G173&gt;=DI$5),IF(DI$5&gt;$N173,5,$K173)*10+IF(AND($F173&gt;=DI$5,$F173&lt;=DI$6),IF(AND($G173&gt;=DI$5,$G173&lt;=DI$6),5,IF($L173=1,2,1)),IF(AND($G173&gt;=DI$5,$G173&lt;=DI$6),IF($M173&gt;0,4,3),0)),IF(AND($D173&lt;=DI$6,$E173&gt;=DI$5),60,0)))</f>
        <v/>
      </c>
      <c r="DJ173" s="80" t="str">
        <f>IF(OR($A173="",NOT(ISNUMBER($G173))),"",IF(AND($F173&lt;=DJ$6,$G173&gt;=DJ$5),IF(DJ$5&gt;$N173,5,$K173)*10+IF(AND($F173&gt;=DJ$5,$F173&lt;=DJ$6),IF(AND($G173&gt;=DJ$5,$G173&lt;=DJ$6),5,IF($L173=1,2,1)),IF(AND($G173&gt;=DJ$5,$G173&lt;=DJ$6),IF($M173&gt;0,4,3),0)),IF(AND($D173&lt;=DJ$6,$E173&gt;=DJ$5),60,0)))</f>
        <v/>
      </c>
      <c r="DK173" s="80" t="str">
        <f>IF(OR($A173="",NOT(ISNUMBER($G173))),"",IF(AND($F173&lt;=DK$6,$G173&gt;=DK$5),IF(DK$5&gt;$N173,5,$K173)*10+IF(AND($F173&gt;=DK$5,$F173&lt;=DK$6),IF(AND($G173&gt;=DK$5,$G173&lt;=DK$6),5,IF($L173=1,2,1)),IF(AND($G173&gt;=DK$5,$G173&lt;=DK$6),IF($M173&gt;0,4,3),0)),IF(AND($D173&lt;=DK$6,$E173&gt;=DK$5),60,0)))</f>
        <v/>
      </c>
      <c r="DL173" s="80" t="str">
        <f>IF(OR($A173="",NOT(ISNUMBER($G173))),"",IF(AND($F173&lt;=DL$6,$G173&gt;=DL$5),IF(DL$5&gt;$N173,5,$K173)*10+IF(AND($F173&gt;=DL$5,$F173&lt;=DL$6),IF(AND($G173&gt;=DL$5,$G173&lt;=DL$6),5,IF($L173=1,2,1)),IF(AND($G173&gt;=DL$5,$G173&lt;=DL$6),IF($M173&gt;0,4,3),0)),IF(AND($D173&lt;=DL$6,$E173&gt;=DL$5),60,0)))</f>
        <v/>
      </c>
      <c r="DM173" s="80" t="str">
        <f>IF(OR($A173="",NOT(ISNUMBER($G173))),"",IF(AND($F173&lt;=DM$6,$G173&gt;=DM$5),IF(DM$5&gt;$N173,5,$K173)*10+IF(AND($F173&gt;=DM$5,$F173&lt;=DM$6),IF(AND($G173&gt;=DM$5,$G173&lt;=DM$6),5,IF($L173=1,2,1)),IF(AND($G173&gt;=DM$5,$G173&lt;=DM$6),IF($M173&gt;0,4,3),0)),IF(AND($D173&lt;=DM$6,$E173&gt;=DM$5),60,0)))</f>
        <v/>
      </c>
      <c r="DN173" s="80" t="str">
        <f>IF(OR($A173="",NOT(ISNUMBER($G173))),"",IF(AND($F173&lt;=DN$6,$G173&gt;=DN$5),IF(DN$5&gt;$N173,5,$K173)*10+IF(AND($F173&gt;=DN$5,$F173&lt;=DN$6),IF(AND($G173&gt;=DN$5,$G173&lt;=DN$6),5,IF($L173=1,2,1)),IF(AND($G173&gt;=DN$5,$G173&lt;=DN$6),IF($M173&gt;0,4,3),0)),IF(AND($D173&lt;=DN$6,$E173&gt;=DN$5),60,0)))</f>
        <v/>
      </c>
      <c r="DO173" s="80" t="str">
        <f>IF(OR($A173="",NOT(ISNUMBER($G173))),"",IF(AND($F173&lt;=DO$6,$G173&gt;=DO$5),IF(DO$5&gt;$N173,5,$K173)*10+IF(AND($F173&gt;=DO$5,$F173&lt;=DO$6),IF(AND($G173&gt;=DO$5,$G173&lt;=DO$6),5,IF($L173=1,2,1)),IF(AND($G173&gt;=DO$5,$G173&lt;=DO$6),IF($M173&gt;0,4,3),0)),IF(AND($D173&lt;=DO$6,$E173&gt;=DO$5),60,0)))</f>
        <v/>
      </c>
      <c r="DP173" s="80" t="str">
        <f>IF(OR($A173="",NOT(ISNUMBER($G173))),"",IF(AND($F173&lt;=DP$6,$G173&gt;=DP$5),IF(DP$5&gt;$N173,5,$K173)*10+IF(AND($F173&gt;=DP$5,$F173&lt;=DP$6),IF(AND($G173&gt;=DP$5,$G173&lt;=DP$6),5,IF($L173=1,2,1)),IF(AND($G173&gt;=DP$5,$G173&lt;=DP$6),IF($M173&gt;0,4,3),0)),IF(AND($D173&lt;=DP$6,$E173&gt;=DP$5),60,0)))</f>
        <v/>
      </c>
      <c r="DQ173" s="80" t="str">
        <f>IF(OR($A173="",NOT(ISNUMBER($G173))),"",IF(AND($F173&lt;=DQ$6,$G173&gt;=DQ$5),IF(DQ$5&gt;$N173,5,$K173)*10+IF(AND($F173&gt;=DQ$5,$F173&lt;=DQ$6),IF(AND($G173&gt;=DQ$5,$G173&lt;=DQ$6),5,IF($L173=1,2,1)),IF(AND($G173&gt;=DQ$5,$G173&lt;=DQ$6),IF($M173&gt;0,4,3),0)),IF(AND($D173&lt;=DQ$6,$E173&gt;=DQ$5),60,0)))</f>
        <v/>
      </c>
      <c r="DR173" s="80" t="str">
        <f>IF(OR($A173="",NOT(ISNUMBER($G173))),"",IF(AND($F173&lt;=DR$6,$G173&gt;=DR$5),IF(DR$5&gt;$N173,5,$K173)*10+IF(AND($F173&gt;=DR$5,$F173&lt;=DR$6),IF(AND($G173&gt;=DR$5,$G173&lt;=DR$6),5,IF($L173=1,2,1)),IF(AND($G173&gt;=DR$5,$G173&lt;=DR$6),IF($M173&gt;0,4,3),0)),IF(AND($D173&lt;=DR$6,$E173&gt;=DR$5),60,0)))</f>
        <v/>
      </c>
      <c r="DS173" s="80" t="str">
        <f>IF(OR($A173="",NOT(ISNUMBER($G173))),"",IF(AND($F173&lt;=DS$6,$G173&gt;=DS$5),IF(DS$5&gt;$N173,5,$K173)*10+IF(AND($F173&gt;=DS$5,$F173&lt;=DS$6),IF(AND($G173&gt;=DS$5,$G173&lt;=DS$6),5,IF($L173=1,2,1)),IF(AND($G173&gt;=DS$5,$G173&lt;=DS$6),IF($M173&gt;0,4,3),0)),IF(AND($D173&lt;=DS$6,$E173&gt;=DS$5),60,0)))</f>
        <v/>
      </c>
      <c r="DT173" s="80" t="str">
        <f>IF(OR($A173="",NOT(ISNUMBER($G173))),"",IF(AND($F173&lt;=DT$6,$G173&gt;=DT$5),IF(DT$5&gt;$N173,5,$K173)*10+IF(AND($F173&gt;=DT$5,$F173&lt;=DT$6),IF(AND($G173&gt;=DT$5,$G173&lt;=DT$6),5,IF($L173=1,2,1)),IF(AND($G173&gt;=DT$5,$G173&lt;=DT$6),IF($M173&gt;0,4,3),0)),IF(AND($D173&lt;=DT$6,$E173&gt;=DT$5),60,0)))</f>
        <v/>
      </c>
      <c r="DU173" s="80" t="str">
        <f>IF(OR($A173="",NOT(ISNUMBER($G173))),"",IF(AND($F173&lt;=DU$6,$G173&gt;=DU$5),IF(DU$5&gt;$N173,5,$K173)*10+IF(AND($F173&gt;=DU$5,$F173&lt;=DU$6),IF(AND($G173&gt;=DU$5,$G173&lt;=DU$6),5,IF($L173=1,2,1)),IF(AND($G173&gt;=DU$5,$G173&lt;=DU$6),IF($M173&gt;0,4,3),0)),IF(AND($D173&lt;=DU$6,$E173&gt;=DU$5),60,0)))</f>
        <v/>
      </c>
      <c r="DV173" s="80" t="str">
        <f>IF(OR($A173="",NOT(ISNUMBER($G173))),"",IF(AND($F173&lt;=DV$6,$G173&gt;=DV$5),IF(DV$5&gt;$N173,5,$K173)*10+IF(AND($F173&gt;=DV$5,$F173&lt;=DV$6),IF(AND($G173&gt;=DV$5,$G173&lt;=DV$6),5,IF($L173=1,2,1)),IF(AND($G173&gt;=DV$5,$G173&lt;=DV$6),IF($M173&gt;0,4,3),0)),IF(AND($D173&lt;=DV$6,$E173&gt;=DV$5),60,0)))</f>
        <v/>
      </c>
      <c r="DW173" s="80" t="str">
        <f>IF(OR($A173="",NOT(ISNUMBER($G173))),"",IF(AND($F173&lt;=DW$6,$G173&gt;=DW$5),IF(DW$5&gt;$N173,5,$K173)*10+IF(AND($F173&gt;=DW$5,$F173&lt;=DW$6),IF(AND($G173&gt;=DW$5,$G173&lt;=DW$6),5,IF($L173=1,2,1)),IF(AND($G173&gt;=DW$5,$G173&lt;=DW$6),IF($M173&gt;0,4,3),0)),IF(AND($D173&lt;=DW$6,$E173&gt;=DW$5),60,0)))</f>
        <v/>
      </c>
      <c r="DX173" s="80" t="str">
        <f>IF(OR($A173="",NOT(ISNUMBER($G173))),"",IF(AND($F173&lt;=DX$6,$G173&gt;=DX$5),IF(DX$5&gt;$N173,5,$K173)*10+IF(AND($F173&gt;=DX$5,$F173&lt;=DX$6),IF(AND($G173&gt;=DX$5,$G173&lt;=DX$6),5,IF($L173=1,2,1)),IF(AND($G173&gt;=DX$5,$G173&lt;=DX$6),IF($M173&gt;0,4,3),0)),IF(AND($D173&lt;=DX$6,$E173&gt;=DX$5),60,0)))</f>
        <v/>
      </c>
      <c r="DY173" s="80" t="str">
        <f>IF(OR($A173="",NOT(ISNUMBER($G173))),"",IF(AND($F173&lt;=DY$6,$G173&gt;=DY$5),IF(DY$5&gt;$N173,5,$K173)*10+IF(AND($F173&gt;=DY$5,$F173&lt;=DY$6),IF(AND($G173&gt;=DY$5,$G173&lt;=DY$6),5,IF($L173=1,2,1)),IF(AND($G173&gt;=DY$5,$G173&lt;=DY$6),IF($M173&gt;0,4,3),0)),IF(AND($D173&lt;=DY$6,$E173&gt;=DY$5),60,0)))</f>
        <v/>
      </c>
      <c r="DZ173" s="80" t="str">
        <f>IF(OR($A173="",NOT(ISNUMBER($G173))),"",IF(AND($F173&lt;=DZ$6,$G173&gt;=DZ$5),IF(DZ$5&gt;$N173,5,$K173)*10+IF(AND($F173&gt;=DZ$5,$F173&lt;=DZ$6),IF(AND($G173&gt;=DZ$5,$G173&lt;=DZ$6),5,IF($L173=1,2,1)),IF(AND($G173&gt;=DZ$5,$G173&lt;=DZ$6),IF($M173&gt;0,4,3),0)),IF(AND($D173&lt;=DZ$6,$E173&gt;=DZ$5),60,0)))</f>
        <v/>
      </c>
      <c r="EA173" s="80" t="str">
        <f>IF(OR($A173="",NOT(ISNUMBER($G173))),"",IF(AND($F173&lt;=EA$6,$G173&gt;=EA$5),IF(EA$5&gt;$N173,5,$K173)*10+IF(AND($F173&gt;=EA$5,$F173&lt;=EA$6),IF(AND($G173&gt;=EA$5,$G173&lt;=EA$6),5,IF($L173=1,2,1)),IF(AND($G173&gt;=EA$5,$G173&lt;=EA$6),IF($M173&gt;0,4,3),0)),IF(AND($D173&lt;=EA$6,$E173&gt;=EA$5),60,0)))</f>
        <v/>
      </c>
      <c r="EB173" s="80" t="str">
        <f>IF(OR($A173="",NOT(ISNUMBER($G173))),"",IF(AND($F173&lt;=EB$6,$G173&gt;=EB$5),IF(EB$5&gt;$N173,5,$K173)*10+IF(AND($F173&gt;=EB$5,$F173&lt;=EB$6),IF(AND($G173&gt;=EB$5,$G173&lt;=EB$6),5,IF($L173=1,2,1)),IF(AND($G173&gt;=EB$5,$G173&lt;=EB$6),IF($M173&gt;0,4,3),0)),IF(AND($D173&lt;=EB$6,$E173&gt;=EB$5),60,0)))</f>
        <v/>
      </c>
      <c r="EC173" s="80" t="str">
        <f>IF(OR($A173="",NOT(ISNUMBER($G173))),"",IF(AND($F173&lt;=EC$6,$G173&gt;=EC$5),IF(EC$5&gt;$N173,5,$K173)*10+IF(AND($F173&gt;=EC$5,$F173&lt;=EC$6),IF(AND($G173&gt;=EC$5,$G173&lt;=EC$6),5,IF($L173=1,2,1)),IF(AND($G173&gt;=EC$5,$G173&lt;=EC$6),IF($M173&gt;0,4,3),0)),IF(AND($D173&lt;=EC$6,$E173&gt;=EC$5),60,0)))</f>
        <v/>
      </c>
      <c r="ED173" s="80" t="str">
        <f>IF(OR($A173="",NOT(ISNUMBER($G173))),"",IF(AND($F173&lt;=ED$6,$G173&gt;=ED$5),IF(ED$5&gt;$N173,5,$K173)*10+IF(AND($F173&gt;=ED$5,$F173&lt;=ED$6),IF(AND($G173&gt;=ED$5,$G173&lt;=ED$6),5,IF($L173=1,2,1)),IF(AND($G173&gt;=ED$5,$G173&lt;=ED$6),IF($M173&gt;0,4,3),0)),IF(AND($D173&lt;=ED$6,$E173&gt;=ED$5),60,0)))</f>
        <v/>
      </c>
    </row>
    <row r="174" ht="18" customHeight="1">
      <c r="A174" s="52" t="str">
        <f>IF(Tasks!$B174="","",Tasks!$A174)</f>
        <v/>
      </c>
      <c r="B174" s="78" t="str">
        <f>IF(Tasks!$B174="","",Tasks!$B174)</f>
        <v/>
      </c>
      <c r="C174" s="25" t="str">
        <f>IF($B174="","",IF(AND(Tasks!$D174="",Tasks!$G174=""),"-",IF(Tasks!$D174="","",Tasks!$D174&amp;IF(OR(Tasks!$E174="",Tasks!$E174="FS"),IF(N(Tasks!$F174)=0,"","FS"),Tasks!$E174)&amp;IF(N(Tasks!$F174)=0,"",IF(Tasks!$F174&gt;0,"+","")&amp;Tasks!$F174))&amp;IF(AND(Tasks!$D174&lt;&gt;"",Tasks!$G174&lt;&gt;""),", ","")&amp;IF(Tasks!$G174="","",Tasks!$G174&amp;IF(OR(Tasks!$H174="",Tasks!$H174="FS"),IF(N(Tasks!$I174)=0,"","FS"),Tasks!$H174)&amp;IF(N(Tasks!$I174)=0,"",IF(Tasks!$I174&gt;0,"+","")&amp;Tasks!$I174))))</f>
        <v/>
      </c>
      <c r="D174" s="51" t="str">
        <f>IF(OR($B174="",Tasks!$Q174=""),"",Tasks!$Q174)</f>
        <v/>
      </c>
      <c r="E174" s="51" t="str">
        <f>IF(OR($B174="",Tasks!$R174=""),"",Tasks!$R174)</f>
        <v/>
      </c>
      <c r="F174" s="51" t="str">
        <f>IF(OR($B174="",Tasks!$S174=""),"",Tasks!$S174)</f>
        <v/>
      </c>
      <c r="G174" s="51" t="str">
        <f>IF(OR($B174="",Tasks!$T174=""),"",Tasks!$T174)</f>
        <v/>
      </c>
      <c r="H174" s="52" t="str">
        <f>IF($B174="","",Tasks!$AE174)</f>
        <v/>
      </c>
      <c r="I174" s="79" t="str">
        <f>IF($B174="","",Tasks!$AF174)</f>
        <v/>
      </c>
      <c r="J174" s="53" t="str">
        <f>IF(OR($B174="",Tasks!$V174=""),"",Tasks!$V174)</f>
        <v/>
      </c>
      <c r="K174" s="52" t="str">
        <f>IF($B174="","",Tasks!$AA174)</f>
        <v/>
      </c>
      <c r="L174" s="52" t="str">
        <f>IF($B174="","",Tasks!$AB174)</f>
        <v/>
      </c>
      <c r="M174" s="52" t="str">
        <f>IF($B174="","",Tasks!$Z174)</f>
        <v/>
      </c>
      <c r="N174" s="52" t="str">
        <f>IF(OR($B174="",Tasks!$AG174=""),"",Tasks!$AG174)</f>
        <v/>
      </c>
      <c r="O174" s="80" t="str">
        <f>IF(OR($A174="",NOT(ISNUMBER($G174))),"",IF(AND($F174&lt;=O$6,$G174&gt;=O$5),IF(O$5&gt;$N174,5,$K174)*10+IF(AND($F174&gt;=O$5,$F174&lt;=O$6),IF(AND($G174&gt;=O$5,$G174&lt;=O$6),5,IF($L174=1,2,1)),IF(AND($G174&gt;=O$5,$G174&lt;=O$6),IF($M174&gt;0,4,3),0)),IF(AND($D174&lt;=O$6,$E174&gt;=O$5),60,0)))</f>
        <v/>
      </c>
      <c r="P174" s="80" t="str">
        <f>IF(OR($A174="",NOT(ISNUMBER($G174))),"",IF(AND($F174&lt;=P$6,$G174&gt;=P$5),IF(P$5&gt;$N174,5,$K174)*10+IF(AND($F174&gt;=P$5,$F174&lt;=P$6),IF(AND($G174&gt;=P$5,$G174&lt;=P$6),5,IF($L174=1,2,1)),IF(AND($G174&gt;=P$5,$G174&lt;=P$6),IF($M174&gt;0,4,3),0)),IF(AND($D174&lt;=P$6,$E174&gt;=P$5),60,0)))</f>
        <v/>
      </c>
      <c r="Q174" s="80" t="str">
        <f>IF(OR($A174="",NOT(ISNUMBER($G174))),"",IF(AND($F174&lt;=Q$6,$G174&gt;=Q$5),IF(Q$5&gt;$N174,5,$K174)*10+IF(AND($F174&gt;=Q$5,$F174&lt;=Q$6),IF(AND($G174&gt;=Q$5,$G174&lt;=Q$6),5,IF($L174=1,2,1)),IF(AND($G174&gt;=Q$5,$G174&lt;=Q$6),IF($M174&gt;0,4,3),0)),IF(AND($D174&lt;=Q$6,$E174&gt;=Q$5),60,0)))</f>
        <v/>
      </c>
      <c r="R174" s="80" t="str">
        <f>IF(OR($A174="",NOT(ISNUMBER($G174))),"",IF(AND($F174&lt;=R$6,$G174&gt;=R$5),IF(R$5&gt;$N174,5,$K174)*10+IF(AND($F174&gt;=R$5,$F174&lt;=R$6),IF(AND($G174&gt;=R$5,$G174&lt;=R$6),5,IF($L174=1,2,1)),IF(AND($G174&gt;=R$5,$G174&lt;=R$6),IF($M174&gt;0,4,3),0)),IF(AND($D174&lt;=R$6,$E174&gt;=R$5),60,0)))</f>
        <v/>
      </c>
      <c r="S174" s="80" t="str">
        <f>IF(OR($A174="",NOT(ISNUMBER($G174))),"",IF(AND($F174&lt;=S$6,$G174&gt;=S$5),IF(S$5&gt;$N174,5,$K174)*10+IF(AND($F174&gt;=S$5,$F174&lt;=S$6),IF(AND($G174&gt;=S$5,$G174&lt;=S$6),5,IF($L174=1,2,1)),IF(AND($G174&gt;=S$5,$G174&lt;=S$6),IF($M174&gt;0,4,3),0)),IF(AND($D174&lt;=S$6,$E174&gt;=S$5),60,0)))</f>
        <v/>
      </c>
      <c r="T174" s="80" t="str">
        <f>IF(OR($A174="",NOT(ISNUMBER($G174))),"",IF(AND($F174&lt;=T$6,$G174&gt;=T$5),IF(T$5&gt;$N174,5,$K174)*10+IF(AND($F174&gt;=T$5,$F174&lt;=T$6),IF(AND($G174&gt;=T$5,$G174&lt;=T$6),5,IF($L174=1,2,1)),IF(AND($G174&gt;=T$5,$G174&lt;=T$6),IF($M174&gt;0,4,3),0)),IF(AND($D174&lt;=T$6,$E174&gt;=T$5),60,0)))</f>
        <v/>
      </c>
      <c r="U174" s="80" t="str">
        <f>IF(OR($A174="",NOT(ISNUMBER($G174))),"",IF(AND($F174&lt;=U$6,$G174&gt;=U$5),IF(U$5&gt;$N174,5,$K174)*10+IF(AND($F174&gt;=U$5,$F174&lt;=U$6),IF(AND($G174&gt;=U$5,$G174&lt;=U$6),5,IF($L174=1,2,1)),IF(AND($G174&gt;=U$5,$G174&lt;=U$6),IF($M174&gt;0,4,3),0)),IF(AND($D174&lt;=U$6,$E174&gt;=U$5),60,0)))</f>
        <v/>
      </c>
      <c r="V174" s="80" t="str">
        <f>IF(OR($A174="",NOT(ISNUMBER($G174))),"",IF(AND($F174&lt;=V$6,$G174&gt;=V$5),IF(V$5&gt;$N174,5,$K174)*10+IF(AND($F174&gt;=V$5,$F174&lt;=V$6),IF(AND($G174&gt;=V$5,$G174&lt;=V$6),5,IF($L174=1,2,1)),IF(AND($G174&gt;=V$5,$G174&lt;=V$6),IF($M174&gt;0,4,3),0)),IF(AND($D174&lt;=V$6,$E174&gt;=V$5),60,0)))</f>
        <v/>
      </c>
      <c r="W174" s="80" t="str">
        <f>IF(OR($A174="",NOT(ISNUMBER($G174))),"",IF(AND($F174&lt;=W$6,$G174&gt;=W$5),IF(W$5&gt;$N174,5,$K174)*10+IF(AND($F174&gt;=W$5,$F174&lt;=W$6),IF(AND($G174&gt;=W$5,$G174&lt;=W$6),5,IF($L174=1,2,1)),IF(AND($G174&gt;=W$5,$G174&lt;=W$6),IF($M174&gt;0,4,3),0)),IF(AND($D174&lt;=W$6,$E174&gt;=W$5),60,0)))</f>
        <v/>
      </c>
      <c r="X174" s="80" t="str">
        <f>IF(OR($A174="",NOT(ISNUMBER($G174))),"",IF(AND($F174&lt;=X$6,$G174&gt;=X$5),IF(X$5&gt;$N174,5,$K174)*10+IF(AND($F174&gt;=X$5,$F174&lt;=X$6),IF(AND($G174&gt;=X$5,$G174&lt;=X$6),5,IF($L174=1,2,1)),IF(AND($G174&gt;=X$5,$G174&lt;=X$6),IF($M174&gt;0,4,3),0)),IF(AND($D174&lt;=X$6,$E174&gt;=X$5),60,0)))</f>
        <v/>
      </c>
      <c r="Y174" s="80" t="str">
        <f>IF(OR($A174="",NOT(ISNUMBER($G174))),"",IF(AND($F174&lt;=Y$6,$G174&gt;=Y$5),IF(Y$5&gt;$N174,5,$K174)*10+IF(AND($F174&gt;=Y$5,$F174&lt;=Y$6),IF(AND($G174&gt;=Y$5,$G174&lt;=Y$6),5,IF($L174=1,2,1)),IF(AND($G174&gt;=Y$5,$G174&lt;=Y$6),IF($M174&gt;0,4,3),0)),IF(AND($D174&lt;=Y$6,$E174&gt;=Y$5),60,0)))</f>
        <v/>
      </c>
      <c r="Z174" s="80" t="str">
        <f>IF(OR($A174="",NOT(ISNUMBER($G174))),"",IF(AND($F174&lt;=Z$6,$G174&gt;=Z$5),IF(Z$5&gt;$N174,5,$K174)*10+IF(AND($F174&gt;=Z$5,$F174&lt;=Z$6),IF(AND($G174&gt;=Z$5,$G174&lt;=Z$6),5,IF($L174=1,2,1)),IF(AND($G174&gt;=Z$5,$G174&lt;=Z$6),IF($M174&gt;0,4,3),0)),IF(AND($D174&lt;=Z$6,$E174&gt;=Z$5),60,0)))</f>
        <v/>
      </c>
      <c r="AA174" s="80" t="str">
        <f>IF(OR($A174="",NOT(ISNUMBER($G174))),"",IF(AND($F174&lt;=AA$6,$G174&gt;=AA$5),IF(AA$5&gt;$N174,5,$K174)*10+IF(AND($F174&gt;=AA$5,$F174&lt;=AA$6),IF(AND($G174&gt;=AA$5,$G174&lt;=AA$6),5,IF($L174=1,2,1)),IF(AND($G174&gt;=AA$5,$G174&lt;=AA$6),IF($M174&gt;0,4,3),0)),IF(AND($D174&lt;=AA$6,$E174&gt;=AA$5),60,0)))</f>
        <v/>
      </c>
      <c r="AB174" s="80" t="str">
        <f>IF(OR($A174="",NOT(ISNUMBER($G174))),"",IF(AND($F174&lt;=AB$6,$G174&gt;=AB$5),IF(AB$5&gt;$N174,5,$K174)*10+IF(AND($F174&gt;=AB$5,$F174&lt;=AB$6),IF(AND($G174&gt;=AB$5,$G174&lt;=AB$6),5,IF($L174=1,2,1)),IF(AND($G174&gt;=AB$5,$G174&lt;=AB$6),IF($M174&gt;0,4,3),0)),IF(AND($D174&lt;=AB$6,$E174&gt;=AB$5),60,0)))</f>
        <v/>
      </c>
      <c r="AC174" s="80" t="str">
        <f>IF(OR($A174="",NOT(ISNUMBER($G174))),"",IF(AND($F174&lt;=AC$6,$G174&gt;=AC$5),IF(AC$5&gt;$N174,5,$K174)*10+IF(AND($F174&gt;=AC$5,$F174&lt;=AC$6),IF(AND($G174&gt;=AC$5,$G174&lt;=AC$6),5,IF($L174=1,2,1)),IF(AND($G174&gt;=AC$5,$G174&lt;=AC$6),IF($M174&gt;0,4,3),0)),IF(AND($D174&lt;=AC$6,$E174&gt;=AC$5),60,0)))</f>
        <v/>
      </c>
      <c r="AD174" s="80" t="str">
        <f>IF(OR($A174="",NOT(ISNUMBER($G174))),"",IF(AND($F174&lt;=AD$6,$G174&gt;=AD$5),IF(AD$5&gt;$N174,5,$K174)*10+IF(AND($F174&gt;=AD$5,$F174&lt;=AD$6),IF(AND($G174&gt;=AD$5,$G174&lt;=AD$6),5,IF($L174=1,2,1)),IF(AND($G174&gt;=AD$5,$G174&lt;=AD$6),IF($M174&gt;0,4,3),0)),IF(AND($D174&lt;=AD$6,$E174&gt;=AD$5),60,0)))</f>
        <v/>
      </c>
      <c r="AE174" s="80" t="str">
        <f>IF(OR($A174="",NOT(ISNUMBER($G174))),"",IF(AND($F174&lt;=AE$6,$G174&gt;=AE$5),IF(AE$5&gt;$N174,5,$K174)*10+IF(AND($F174&gt;=AE$5,$F174&lt;=AE$6),IF(AND($G174&gt;=AE$5,$G174&lt;=AE$6),5,IF($L174=1,2,1)),IF(AND($G174&gt;=AE$5,$G174&lt;=AE$6),IF($M174&gt;0,4,3),0)),IF(AND($D174&lt;=AE$6,$E174&gt;=AE$5),60,0)))</f>
        <v/>
      </c>
      <c r="AF174" s="80" t="str">
        <f>IF(OR($A174="",NOT(ISNUMBER($G174))),"",IF(AND($F174&lt;=AF$6,$G174&gt;=AF$5),IF(AF$5&gt;$N174,5,$K174)*10+IF(AND($F174&gt;=AF$5,$F174&lt;=AF$6),IF(AND($G174&gt;=AF$5,$G174&lt;=AF$6),5,IF($L174=1,2,1)),IF(AND($G174&gt;=AF$5,$G174&lt;=AF$6),IF($M174&gt;0,4,3),0)),IF(AND($D174&lt;=AF$6,$E174&gt;=AF$5),60,0)))</f>
        <v/>
      </c>
      <c r="AG174" s="80" t="str">
        <f>IF(OR($A174="",NOT(ISNUMBER($G174))),"",IF(AND($F174&lt;=AG$6,$G174&gt;=AG$5),IF(AG$5&gt;$N174,5,$K174)*10+IF(AND($F174&gt;=AG$5,$F174&lt;=AG$6),IF(AND($G174&gt;=AG$5,$G174&lt;=AG$6),5,IF($L174=1,2,1)),IF(AND($G174&gt;=AG$5,$G174&lt;=AG$6),IF($M174&gt;0,4,3),0)),IF(AND($D174&lt;=AG$6,$E174&gt;=AG$5),60,0)))</f>
        <v/>
      </c>
      <c r="AH174" s="80" t="str">
        <f>IF(OR($A174="",NOT(ISNUMBER($G174))),"",IF(AND($F174&lt;=AH$6,$G174&gt;=AH$5),IF(AH$5&gt;$N174,5,$K174)*10+IF(AND($F174&gt;=AH$5,$F174&lt;=AH$6),IF(AND($G174&gt;=AH$5,$G174&lt;=AH$6),5,IF($L174=1,2,1)),IF(AND($G174&gt;=AH$5,$G174&lt;=AH$6),IF($M174&gt;0,4,3),0)),IF(AND($D174&lt;=AH$6,$E174&gt;=AH$5),60,0)))</f>
        <v/>
      </c>
      <c r="AI174" s="80" t="str">
        <f>IF(OR($A174="",NOT(ISNUMBER($G174))),"",IF(AND($F174&lt;=AI$6,$G174&gt;=AI$5),IF(AI$5&gt;$N174,5,$K174)*10+IF(AND($F174&gt;=AI$5,$F174&lt;=AI$6),IF(AND($G174&gt;=AI$5,$G174&lt;=AI$6),5,IF($L174=1,2,1)),IF(AND($G174&gt;=AI$5,$G174&lt;=AI$6),IF($M174&gt;0,4,3),0)),IF(AND($D174&lt;=AI$6,$E174&gt;=AI$5),60,0)))</f>
        <v/>
      </c>
      <c r="AJ174" s="80" t="str">
        <f>IF(OR($A174="",NOT(ISNUMBER($G174))),"",IF(AND($F174&lt;=AJ$6,$G174&gt;=AJ$5),IF(AJ$5&gt;$N174,5,$K174)*10+IF(AND($F174&gt;=AJ$5,$F174&lt;=AJ$6),IF(AND($G174&gt;=AJ$5,$G174&lt;=AJ$6),5,IF($L174=1,2,1)),IF(AND($G174&gt;=AJ$5,$G174&lt;=AJ$6),IF($M174&gt;0,4,3),0)),IF(AND($D174&lt;=AJ$6,$E174&gt;=AJ$5),60,0)))</f>
        <v/>
      </c>
      <c r="AK174" s="80" t="str">
        <f>IF(OR($A174="",NOT(ISNUMBER($G174))),"",IF(AND($F174&lt;=AK$6,$G174&gt;=AK$5),IF(AK$5&gt;$N174,5,$K174)*10+IF(AND($F174&gt;=AK$5,$F174&lt;=AK$6),IF(AND($G174&gt;=AK$5,$G174&lt;=AK$6),5,IF($L174=1,2,1)),IF(AND($G174&gt;=AK$5,$G174&lt;=AK$6),IF($M174&gt;0,4,3),0)),IF(AND($D174&lt;=AK$6,$E174&gt;=AK$5),60,0)))</f>
        <v/>
      </c>
      <c r="AL174" s="80" t="str">
        <f>IF(OR($A174="",NOT(ISNUMBER($G174))),"",IF(AND($F174&lt;=AL$6,$G174&gt;=AL$5),IF(AL$5&gt;$N174,5,$K174)*10+IF(AND($F174&gt;=AL$5,$F174&lt;=AL$6),IF(AND($G174&gt;=AL$5,$G174&lt;=AL$6),5,IF($L174=1,2,1)),IF(AND($G174&gt;=AL$5,$G174&lt;=AL$6),IF($M174&gt;0,4,3),0)),IF(AND($D174&lt;=AL$6,$E174&gt;=AL$5),60,0)))</f>
        <v/>
      </c>
      <c r="AM174" s="80" t="str">
        <f>IF(OR($A174="",NOT(ISNUMBER($G174))),"",IF(AND($F174&lt;=AM$6,$G174&gt;=AM$5),IF(AM$5&gt;$N174,5,$K174)*10+IF(AND($F174&gt;=AM$5,$F174&lt;=AM$6),IF(AND($G174&gt;=AM$5,$G174&lt;=AM$6),5,IF($L174=1,2,1)),IF(AND($G174&gt;=AM$5,$G174&lt;=AM$6),IF($M174&gt;0,4,3),0)),IF(AND($D174&lt;=AM$6,$E174&gt;=AM$5),60,0)))</f>
        <v/>
      </c>
      <c r="AN174" s="80" t="str">
        <f>IF(OR($A174="",NOT(ISNUMBER($G174))),"",IF(AND($F174&lt;=AN$6,$G174&gt;=AN$5),IF(AN$5&gt;$N174,5,$K174)*10+IF(AND($F174&gt;=AN$5,$F174&lt;=AN$6),IF(AND($G174&gt;=AN$5,$G174&lt;=AN$6),5,IF($L174=1,2,1)),IF(AND($G174&gt;=AN$5,$G174&lt;=AN$6),IF($M174&gt;0,4,3),0)),IF(AND($D174&lt;=AN$6,$E174&gt;=AN$5),60,0)))</f>
        <v/>
      </c>
      <c r="AO174" s="80" t="str">
        <f>IF(OR($A174="",NOT(ISNUMBER($G174))),"",IF(AND($F174&lt;=AO$6,$G174&gt;=AO$5),IF(AO$5&gt;$N174,5,$K174)*10+IF(AND($F174&gt;=AO$5,$F174&lt;=AO$6),IF(AND($G174&gt;=AO$5,$G174&lt;=AO$6),5,IF($L174=1,2,1)),IF(AND($G174&gt;=AO$5,$G174&lt;=AO$6),IF($M174&gt;0,4,3),0)),IF(AND($D174&lt;=AO$6,$E174&gt;=AO$5),60,0)))</f>
        <v/>
      </c>
      <c r="AP174" s="80" t="str">
        <f>IF(OR($A174="",NOT(ISNUMBER($G174))),"",IF(AND($F174&lt;=AP$6,$G174&gt;=AP$5),IF(AP$5&gt;$N174,5,$K174)*10+IF(AND($F174&gt;=AP$5,$F174&lt;=AP$6),IF(AND($G174&gt;=AP$5,$G174&lt;=AP$6),5,IF($L174=1,2,1)),IF(AND($G174&gt;=AP$5,$G174&lt;=AP$6),IF($M174&gt;0,4,3),0)),IF(AND($D174&lt;=AP$6,$E174&gt;=AP$5),60,0)))</f>
        <v/>
      </c>
      <c r="AQ174" s="80" t="str">
        <f>IF(OR($A174="",NOT(ISNUMBER($G174))),"",IF(AND($F174&lt;=AQ$6,$G174&gt;=AQ$5),IF(AQ$5&gt;$N174,5,$K174)*10+IF(AND($F174&gt;=AQ$5,$F174&lt;=AQ$6),IF(AND($G174&gt;=AQ$5,$G174&lt;=AQ$6),5,IF($L174=1,2,1)),IF(AND($G174&gt;=AQ$5,$G174&lt;=AQ$6),IF($M174&gt;0,4,3),0)),IF(AND($D174&lt;=AQ$6,$E174&gt;=AQ$5),60,0)))</f>
        <v/>
      </c>
      <c r="AR174" s="80" t="str">
        <f>IF(OR($A174="",NOT(ISNUMBER($G174))),"",IF(AND($F174&lt;=AR$6,$G174&gt;=AR$5),IF(AR$5&gt;$N174,5,$K174)*10+IF(AND($F174&gt;=AR$5,$F174&lt;=AR$6),IF(AND($G174&gt;=AR$5,$G174&lt;=AR$6),5,IF($L174=1,2,1)),IF(AND($G174&gt;=AR$5,$G174&lt;=AR$6),IF($M174&gt;0,4,3),0)),IF(AND($D174&lt;=AR$6,$E174&gt;=AR$5),60,0)))</f>
        <v/>
      </c>
      <c r="AS174" s="80" t="str">
        <f>IF(OR($A174="",NOT(ISNUMBER($G174))),"",IF(AND($F174&lt;=AS$6,$G174&gt;=AS$5),IF(AS$5&gt;$N174,5,$K174)*10+IF(AND($F174&gt;=AS$5,$F174&lt;=AS$6),IF(AND($G174&gt;=AS$5,$G174&lt;=AS$6),5,IF($L174=1,2,1)),IF(AND($G174&gt;=AS$5,$G174&lt;=AS$6),IF($M174&gt;0,4,3),0)),IF(AND($D174&lt;=AS$6,$E174&gt;=AS$5),60,0)))</f>
        <v/>
      </c>
      <c r="AT174" s="80" t="str">
        <f>IF(OR($A174="",NOT(ISNUMBER($G174))),"",IF(AND($F174&lt;=AT$6,$G174&gt;=AT$5),IF(AT$5&gt;$N174,5,$K174)*10+IF(AND($F174&gt;=AT$5,$F174&lt;=AT$6),IF(AND($G174&gt;=AT$5,$G174&lt;=AT$6),5,IF($L174=1,2,1)),IF(AND($G174&gt;=AT$5,$G174&lt;=AT$6),IF($M174&gt;0,4,3),0)),IF(AND($D174&lt;=AT$6,$E174&gt;=AT$5),60,0)))</f>
        <v/>
      </c>
      <c r="AU174" s="80" t="str">
        <f>IF(OR($A174="",NOT(ISNUMBER($G174))),"",IF(AND($F174&lt;=AU$6,$G174&gt;=AU$5),IF(AU$5&gt;$N174,5,$K174)*10+IF(AND($F174&gt;=AU$5,$F174&lt;=AU$6),IF(AND($G174&gt;=AU$5,$G174&lt;=AU$6),5,IF($L174=1,2,1)),IF(AND($G174&gt;=AU$5,$G174&lt;=AU$6),IF($M174&gt;0,4,3),0)),IF(AND($D174&lt;=AU$6,$E174&gt;=AU$5),60,0)))</f>
        <v/>
      </c>
      <c r="AV174" s="80" t="str">
        <f>IF(OR($A174="",NOT(ISNUMBER($G174))),"",IF(AND($F174&lt;=AV$6,$G174&gt;=AV$5),IF(AV$5&gt;$N174,5,$K174)*10+IF(AND($F174&gt;=AV$5,$F174&lt;=AV$6),IF(AND($G174&gt;=AV$5,$G174&lt;=AV$6),5,IF($L174=1,2,1)),IF(AND($G174&gt;=AV$5,$G174&lt;=AV$6),IF($M174&gt;0,4,3),0)),IF(AND($D174&lt;=AV$6,$E174&gt;=AV$5),60,0)))</f>
        <v/>
      </c>
      <c r="AW174" s="80" t="str">
        <f>IF(OR($A174="",NOT(ISNUMBER($G174))),"",IF(AND($F174&lt;=AW$6,$G174&gt;=AW$5),IF(AW$5&gt;$N174,5,$K174)*10+IF(AND($F174&gt;=AW$5,$F174&lt;=AW$6),IF(AND($G174&gt;=AW$5,$G174&lt;=AW$6),5,IF($L174=1,2,1)),IF(AND($G174&gt;=AW$5,$G174&lt;=AW$6),IF($M174&gt;0,4,3),0)),IF(AND($D174&lt;=AW$6,$E174&gt;=AW$5),60,0)))</f>
        <v/>
      </c>
      <c r="AX174" s="80" t="str">
        <f>IF(OR($A174="",NOT(ISNUMBER($G174))),"",IF(AND($F174&lt;=AX$6,$G174&gt;=AX$5),IF(AX$5&gt;$N174,5,$K174)*10+IF(AND($F174&gt;=AX$5,$F174&lt;=AX$6),IF(AND($G174&gt;=AX$5,$G174&lt;=AX$6),5,IF($L174=1,2,1)),IF(AND($G174&gt;=AX$5,$G174&lt;=AX$6),IF($M174&gt;0,4,3),0)),IF(AND($D174&lt;=AX$6,$E174&gt;=AX$5),60,0)))</f>
        <v/>
      </c>
      <c r="AY174" s="80" t="str">
        <f>IF(OR($A174="",NOT(ISNUMBER($G174))),"",IF(AND($F174&lt;=AY$6,$G174&gt;=AY$5),IF(AY$5&gt;$N174,5,$K174)*10+IF(AND($F174&gt;=AY$5,$F174&lt;=AY$6),IF(AND($G174&gt;=AY$5,$G174&lt;=AY$6),5,IF($L174=1,2,1)),IF(AND($G174&gt;=AY$5,$G174&lt;=AY$6),IF($M174&gt;0,4,3),0)),IF(AND($D174&lt;=AY$6,$E174&gt;=AY$5),60,0)))</f>
        <v/>
      </c>
      <c r="AZ174" s="80" t="str">
        <f>IF(OR($A174="",NOT(ISNUMBER($G174))),"",IF(AND($F174&lt;=AZ$6,$G174&gt;=AZ$5),IF(AZ$5&gt;$N174,5,$K174)*10+IF(AND($F174&gt;=AZ$5,$F174&lt;=AZ$6),IF(AND($G174&gt;=AZ$5,$G174&lt;=AZ$6),5,IF($L174=1,2,1)),IF(AND($G174&gt;=AZ$5,$G174&lt;=AZ$6),IF($M174&gt;0,4,3),0)),IF(AND($D174&lt;=AZ$6,$E174&gt;=AZ$5),60,0)))</f>
        <v/>
      </c>
      <c r="BA174" s="80" t="str">
        <f>IF(OR($A174="",NOT(ISNUMBER($G174))),"",IF(AND($F174&lt;=BA$6,$G174&gt;=BA$5),IF(BA$5&gt;$N174,5,$K174)*10+IF(AND($F174&gt;=BA$5,$F174&lt;=BA$6),IF(AND($G174&gt;=BA$5,$G174&lt;=BA$6),5,IF($L174=1,2,1)),IF(AND($G174&gt;=BA$5,$G174&lt;=BA$6),IF($M174&gt;0,4,3),0)),IF(AND($D174&lt;=BA$6,$E174&gt;=BA$5),60,0)))</f>
        <v/>
      </c>
      <c r="BB174" s="80" t="str">
        <f>IF(OR($A174="",NOT(ISNUMBER($G174))),"",IF(AND($F174&lt;=BB$6,$G174&gt;=BB$5),IF(BB$5&gt;$N174,5,$K174)*10+IF(AND($F174&gt;=BB$5,$F174&lt;=BB$6),IF(AND($G174&gt;=BB$5,$G174&lt;=BB$6),5,IF($L174=1,2,1)),IF(AND($G174&gt;=BB$5,$G174&lt;=BB$6),IF($M174&gt;0,4,3),0)),IF(AND($D174&lt;=BB$6,$E174&gt;=BB$5),60,0)))</f>
        <v/>
      </c>
      <c r="BC174" s="80" t="str">
        <f>IF(OR($A174="",NOT(ISNUMBER($G174))),"",IF(AND($F174&lt;=BC$6,$G174&gt;=BC$5),IF(BC$5&gt;$N174,5,$K174)*10+IF(AND($F174&gt;=BC$5,$F174&lt;=BC$6),IF(AND($G174&gt;=BC$5,$G174&lt;=BC$6),5,IF($L174=1,2,1)),IF(AND($G174&gt;=BC$5,$G174&lt;=BC$6),IF($M174&gt;0,4,3),0)),IF(AND($D174&lt;=BC$6,$E174&gt;=BC$5),60,0)))</f>
        <v/>
      </c>
      <c r="BD174" s="80" t="str">
        <f>IF(OR($A174="",NOT(ISNUMBER($G174))),"",IF(AND($F174&lt;=BD$6,$G174&gt;=BD$5),IF(BD$5&gt;$N174,5,$K174)*10+IF(AND($F174&gt;=BD$5,$F174&lt;=BD$6),IF(AND($G174&gt;=BD$5,$G174&lt;=BD$6),5,IF($L174=1,2,1)),IF(AND($G174&gt;=BD$5,$G174&lt;=BD$6),IF($M174&gt;0,4,3),0)),IF(AND($D174&lt;=BD$6,$E174&gt;=BD$5),60,0)))</f>
        <v/>
      </c>
      <c r="BE174" s="80" t="str">
        <f>IF(OR($A174="",NOT(ISNUMBER($G174))),"",IF(AND($F174&lt;=BE$6,$G174&gt;=BE$5),IF(BE$5&gt;$N174,5,$K174)*10+IF(AND($F174&gt;=BE$5,$F174&lt;=BE$6),IF(AND($G174&gt;=BE$5,$G174&lt;=BE$6),5,IF($L174=1,2,1)),IF(AND($G174&gt;=BE$5,$G174&lt;=BE$6),IF($M174&gt;0,4,3),0)),IF(AND($D174&lt;=BE$6,$E174&gt;=BE$5),60,0)))</f>
        <v/>
      </c>
      <c r="BF174" s="80" t="str">
        <f>IF(OR($A174="",NOT(ISNUMBER($G174))),"",IF(AND($F174&lt;=BF$6,$G174&gt;=BF$5),IF(BF$5&gt;$N174,5,$K174)*10+IF(AND($F174&gt;=BF$5,$F174&lt;=BF$6),IF(AND($G174&gt;=BF$5,$G174&lt;=BF$6),5,IF($L174=1,2,1)),IF(AND($G174&gt;=BF$5,$G174&lt;=BF$6),IF($M174&gt;0,4,3),0)),IF(AND($D174&lt;=BF$6,$E174&gt;=BF$5),60,0)))</f>
        <v/>
      </c>
      <c r="BG174" s="80" t="str">
        <f>IF(OR($A174="",NOT(ISNUMBER($G174))),"",IF(AND($F174&lt;=BG$6,$G174&gt;=BG$5),IF(BG$5&gt;$N174,5,$K174)*10+IF(AND($F174&gt;=BG$5,$F174&lt;=BG$6),IF(AND($G174&gt;=BG$5,$G174&lt;=BG$6),5,IF($L174=1,2,1)),IF(AND($G174&gt;=BG$5,$G174&lt;=BG$6),IF($M174&gt;0,4,3),0)),IF(AND($D174&lt;=BG$6,$E174&gt;=BG$5),60,0)))</f>
        <v/>
      </c>
      <c r="BH174" s="80" t="str">
        <f>IF(OR($A174="",NOT(ISNUMBER($G174))),"",IF(AND($F174&lt;=BH$6,$G174&gt;=BH$5),IF(BH$5&gt;$N174,5,$K174)*10+IF(AND($F174&gt;=BH$5,$F174&lt;=BH$6),IF(AND($G174&gt;=BH$5,$G174&lt;=BH$6),5,IF($L174=1,2,1)),IF(AND($G174&gt;=BH$5,$G174&lt;=BH$6),IF($M174&gt;0,4,3),0)),IF(AND($D174&lt;=BH$6,$E174&gt;=BH$5),60,0)))</f>
        <v/>
      </c>
      <c r="BI174" s="80" t="str">
        <f>IF(OR($A174="",NOT(ISNUMBER($G174))),"",IF(AND($F174&lt;=BI$6,$G174&gt;=BI$5),IF(BI$5&gt;$N174,5,$K174)*10+IF(AND($F174&gt;=BI$5,$F174&lt;=BI$6),IF(AND($G174&gt;=BI$5,$G174&lt;=BI$6),5,IF($L174=1,2,1)),IF(AND($G174&gt;=BI$5,$G174&lt;=BI$6),IF($M174&gt;0,4,3),0)),IF(AND($D174&lt;=BI$6,$E174&gt;=BI$5),60,0)))</f>
        <v/>
      </c>
      <c r="BJ174" s="80" t="str">
        <f>IF(OR($A174="",NOT(ISNUMBER($G174))),"",IF(AND($F174&lt;=BJ$6,$G174&gt;=BJ$5),IF(BJ$5&gt;$N174,5,$K174)*10+IF(AND($F174&gt;=BJ$5,$F174&lt;=BJ$6),IF(AND($G174&gt;=BJ$5,$G174&lt;=BJ$6),5,IF($L174=1,2,1)),IF(AND($G174&gt;=BJ$5,$G174&lt;=BJ$6),IF($M174&gt;0,4,3),0)),IF(AND($D174&lt;=BJ$6,$E174&gt;=BJ$5),60,0)))</f>
        <v/>
      </c>
      <c r="BK174" s="80" t="str">
        <f>IF(OR($A174="",NOT(ISNUMBER($G174))),"",IF(AND($F174&lt;=BK$6,$G174&gt;=BK$5),IF(BK$5&gt;$N174,5,$K174)*10+IF(AND($F174&gt;=BK$5,$F174&lt;=BK$6),IF(AND($G174&gt;=BK$5,$G174&lt;=BK$6),5,IF($L174=1,2,1)),IF(AND($G174&gt;=BK$5,$G174&lt;=BK$6),IF($M174&gt;0,4,3),0)),IF(AND($D174&lt;=BK$6,$E174&gt;=BK$5),60,0)))</f>
        <v/>
      </c>
      <c r="BL174" s="80" t="str">
        <f>IF(OR($A174="",NOT(ISNUMBER($G174))),"",IF(AND($F174&lt;=BL$6,$G174&gt;=BL$5),IF(BL$5&gt;$N174,5,$K174)*10+IF(AND($F174&gt;=BL$5,$F174&lt;=BL$6),IF(AND($G174&gt;=BL$5,$G174&lt;=BL$6),5,IF($L174=1,2,1)),IF(AND($G174&gt;=BL$5,$G174&lt;=BL$6),IF($M174&gt;0,4,3),0)),IF(AND($D174&lt;=BL$6,$E174&gt;=BL$5),60,0)))</f>
        <v/>
      </c>
      <c r="BM174" s="80" t="str">
        <f>IF(OR($A174="",NOT(ISNUMBER($G174))),"",IF(AND($F174&lt;=BM$6,$G174&gt;=BM$5),IF(BM$5&gt;$N174,5,$K174)*10+IF(AND($F174&gt;=BM$5,$F174&lt;=BM$6),IF(AND($G174&gt;=BM$5,$G174&lt;=BM$6),5,IF($L174=1,2,1)),IF(AND($G174&gt;=BM$5,$G174&lt;=BM$6),IF($M174&gt;0,4,3),0)),IF(AND($D174&lt;=BM$6,$E174&gt;=BM$5),60,0)))</f>
        <v/>
      </c>
      <c r="BN174" s="80" t="str">
        <f>IF(OR($A174="",NOT(ISNUMBER($G174))),"",IF(AND($F174&lt;=BN$6,$G174&gt;=BN$5),IF(BN$5&gt;$N174,5,$K174)*10+IF(AND($F174&gt;=BN$5,$F174&lt;=BN$6),IF(AND($G174&gt;=BN$5,$G174&lt;=BN$6),5,IF($L174=1,2,1)),IF(AND($G174&gt;=BN$5,$G174&lt;=BN$6),IF($M174&gt;0,4,3),0)),IF(AND($D174&lt;=BN$6,$E174&gt;=BN$5),60,0)))</f>
        <v/>
      </c>
      <c r="BO174" s="80" t="str">
        <f>IF(OR($A174="",NOT(ISNUMBER($G174))),"",IF(AND($F174&lt;=BO$6,$G174&gt;=BO$5),IF(BO$5&gt;$N174,5,$K174)*10+IF(AND($F174&gt;=BO$5,$F174&lt;=BO$6),IF(AND($G174&gt;=BO$5,$G174&lt;=BO$6),5,IF($L174=1,2,1)),IF(AND($G174&gt;=BO$5,$G174&lt;=BO$6),IF($M174&gt;0,4,3),0)),IF(AND($D174&lt;=BO$6,$E174&gt;=BO$5),60,0)))</f>
        <v/>
      </c>
      <c r="BP174" s="80" t="str">
        <f>IF(OR($A174="",NOT(ISNUMBER($G174))),"",IF(AND($F174&lt;=BP$6,$G174&gt;=BP$5),IF(BP$5&gt;$N174,5,$K174)*10+IF(AND($F174&gt;=BP$5,$F174&lt;=BP$6),IF(AND($G174&gt;=BP$5,$G174&lt;=BP$6),5,IF($L174=1,2,1)),IF(AND($G174&gt;=BP$5,$G174&lt;=BP$6),IF($M174&gt;0,4,3),0)),IF(AND($D174&lt;=BP$6,$E174&gt;=BP$5),60,0)))</f>
        <v/>
      </c>
      <c r="BQ174" s="80" t="str">
        <f>IF(OR($A174="",NOT(ISNUMBER($G174))),"",IF(AND($F174&lt;=BQ$6,$G174&gt;=BQ$5),IF(BQ$5&gt;$N174,5,$K174)*10+IF(AND($F174&gt;=BQ$5,$F174&lt;=BQ$6),IF(AND($G174&gt;=BQ$5,$G174&lt;=BQ$6),5,IF($L174=1,2,1)),IF(AND($G174&gt;=BQ$5,$G174&lt;=BQ$6),IF($M174&gt;0,4,3),0)),IF(AND($D174&lt;=BQ$6,$E174&gt;=BQ$5),60,0)))</f>
        <v/>
      </c>
      <c r="BR174" s="80" t="str">
        <f>IF(OR($A174="",NOT(ISNUMBER($G174))),"",IF(AND($F174&lt;=BR$6,$G174&gt;=BR$5),IF(BR$5&gt;$N174,5,$K174)*10+IF(AND($F174&gt;=BR$5,$F174&lt;=BR$6),IF(AND($G174&gt;=BR$5,$G174&lt;=BR$6),5,IF($L174=1,2,1)),IF(AND($G174&gt;=BR$5,$G174&lt;=BR$6),IF($M174&gt;0,4,3),0)),IF(AND($D174&lt;=BR$6,$E174&gt;=BR$5),60,0)))</f>
        <v/>
      </c>
      <c r="BS174" s="80" t="str">
        <f>IF(OR($A174="",NOT(ISNUMBER($G174))),"",IF(AND($F174&lt;=BS$6,$G174&gt;=BS$5),IF(BS$5&gt;$N174,5,$K174)*10+IF(AND($F174&gt;=BS$5,$F174&lt;=BS$6),IF(AND($G174&gt;=BS$5,$G174&lt;=BS$6),5,IF($L174=1,2,1)),IF(AND($G174&gt;=BS$5,$G174&lt;=BS$6),IF($M174&gt;0,4,3),0)),IF(AND($D174&lt;=BS$6,$E174&gt;=BS$5),60,0)))</f>
        <v/>
      </c>
      <c r="BT174" s="80" t="str">
        <f>IF(OR($A174="",NOT(ISNUMBER($G174))),"",IF(AND($F174&lt;=BT$6,$G174&gt;=BT$5),IF(BT$5&gt;$N174,5,$K174)*10+IF(AND($F174&gt;=BT$5,$F174&lt;=BT$6),IF(AND($G174&gt;=BT$5,$G174&lt;=BT$6),5,IF($L174=1,2,1)),IF(AND($G174&gt;=BT$5,$G174&lt;=BT$6),IF($M174&gt;0,4,3),0)),IF(AND($D174&lt;=BT$6,$E174&gt;=BT$5),60,0)))</f>
        <v/>
      </c>
      <c r="BU174" s="80" t="str">
        <f>IF(OR($A174="",NOT(ISNUMBER($G174))),"",IF(AND($F174&lt;=BU$6,$G174&gt;=BU$5),IF(BU$5&gt;$N174,5,$K174)*10+IF(AND($F174&gt;=BU$5,$F174&lt;=BU$6),IF(AND($G174&gt;=BU$5,$G174&lt;=BU$6),5,IF($L174=1,2,1)),IF(AND($G174&gt;=BU$5,$G174&lt;=BU$6),IF($M174&gt;0,4,3),0)),IF(AND($D174&lt;=BU$6,$E174&gt;=BU$5),60,0)))</f>
        <v/>
      </c>
      <c r="BV174" s="80" t="str">
        <f>IF(OR($A174="",NOT(ISNUMBER($G174))),"",IF(AND($F174&lt;=BV$6,$G174&gt;=BV$5),IF(BV$5&gt;$N174,5,$K174)*10+IF(AND($F174&gt;=BV$5,$F174&lt;=BV$6),IF(AND($G174&gt;=BV$5,$G174&lt;=BV$6),5,IF($L174=1,2,1)),IF(AND($G174&gt;=BV$5,$G174&lt;=BV$6),IF($M174&gt;0,4,3),0)),IF(AND($D174&lt;=BV$6,$E174&gt;=BV$5),60,0)))</f>
        <v/>
      </c>
      <c r="BW174" s="80" t="str">
        <f>IF(OR($A174="",NOT(ISNUMBER($G174))),"",IF(AND($F174&lt;=BW$6,$G174&gt;=BW$5),IF(BW$5&gt;$N174,5,$K174)*10+IF(AND($F174&gt;=BW$5,$F174&lt;=BW$6),IF(AND($G174&gt;=BW$5,$G174&lt;=BW$6),5,IF($L174=1,2,1)),IF(AND($G174&gt;=BW$5,$G174&lt;=BW$6),IF($M174&gt;0,4,3),0)),IF(AND($D174&lt;=BW$6,$E174&gt;=BW$5),60,0)))</f>
        <v/>
      </c>
      <c r="BX174" s="80" t="str">
        <f>IF(OR($A174="",NOT(ISNUMBER($G174))),"",IF(AND($F174&lt;=BX$6,$G174&gt;=BX$5),IF(BX$5&gt;$N174,5,$K174)*10+IF(AND($F174&gt;=BX$5,$F174&lt;=BX$6),IF(AND($G174&gt;=BX$5,$G174&lt;=BX$6),5,IF($L174=1,2,1)),IF(AND($G174&gt;=BX$5,$G174&lt;=BX$6),IF($M174&gt;0,4,3),0)),IF(AND($D174&lt;=BX$6,$E174&gt;=BX$5),60,0)))</f>
        <v/>
      </c>
      <c r="BY174" s="80" t="str">
        <f>IF(OR($A174="",NOT(ISNUMBER($G174))),"",IF(AND($F174&lt;=BY$6,$G174&gt;=BY$5),IF(BY$5&gt;$N174,5,$K174)*10+IF(AND($F174&gt;=BY$5,$F174&lt;=BY$6),IF(AND($G174&gt;=BY$5,$G174&lt;=BY$6),5,IF($L174=1,2,1)),IF(AND($G174&gt;=BY$5,$G174&lt;=BY$6),IF($M174&gt;0,4,3),0)),IF(AND($D174&lt;=BY$6,$E174&gt;=BY$5),60,0)))</f>
        <v/>
      </c>
      <c r="BZ174" s="80" t="str">
        <f>IF(OR($A174="",NOT(ISNUMBER($G174))),"",IF(AND($F174&lt;=BZ$6,$G174&gt;=BZ$5),IF(BZ$5&gt;$N174,5,$K174)*10+IF(AND($F174&gt;=BZ$5,$F174&lt;=BZ$6),IF(AND($G174&gt;=BZ$5,$G174&lt;=BZ$6),5,IF($L174=1,2,1)),IF(AND($G174&gt;=BZ$5,$G174&lt;=BZ$6),IF($M174&gt;0,4,3),0)),IF(AND($D174&lt;=BZ$6,$E174&gt;=BZ$5),60,0)))</f>
        <v/>
      </c>
      <c r="CA174" s="80" t="str">
        <f>IF(OR($A174="",NOT(ISNUMBER($G174))),"",IF(AND($F174&lt;=CA$6,$G174&gt;=CA$5),IF(CA$5&gt;$N174,5,$K174)*10+IF(AND($F174&gt;=CA$5,$F174&lt;=CA$6),IF(AND($G174&gt;=CA$5,$G174&lt;=CA$6),5,IF($L174=1,2,1)),IF(AND($G174&gt;=CA$5,$G174&lt;=CA$6),IF($M174&gt;0,4,3),0)),IF(AND($D174&lt;=CA$6,$E174&gt;=CA$5),60,0)))</f>
        <v/>
      </c>
      <c r="CB174" s="80" t="str">
        <f>IF(OR($A174="",NOT(ISNUMBER($G174))),"",IF(AND($F174&lt;=CB$6,$G174&gt;=CB$5),IF(CB$5&gt;$N174,5,$K174)*10+IF(AND($F174&gt;=CB$5,$F174&lt;=CB$6),IF(AND($G174&gt;=CB$5,$G174&lt;=CB$6),5,IF($L174=1,2,1)),IF(AND($G174&gt;=CB$5,$G174&lt;=CB$6),IF($M174&gt;0,4,3),0)),IF(AND($D174&lt;=CB$6,$E174&gt;=CB$5),60,0)))</f>
        <v/>
      </c>
      <c r="CC174" s="80" t="str">
        <f>IF(OR($A174="",NOT(ISNUMBER($G174))),"",IF(AND($F174&lt;=CC$6,$G174&gt;=CC$5),IF(CC$5&gt;$N174,5,$K174)*10+IF(AND($F174&gt;=CC$5,$F174&lt;=CC$6),IF(AND($G174&gt;=CC$5,$G174&lt;=CC$6),5,IF($L174=1,2,1)),IF(AND($G174&gt;=CC$5,$G174&lt;=CC$6),IF($M174&gt;0,4,3),0)),IF(AND($D174&lt;=CC$6,$E174&gt;=CC$5),60,0)))</f>
        <v/>
      </c>
      <c r="CD174" s="80" t="str">
        <f>IF(OR($A174="",NOT(ISNUMBER($G174))),"",IF(AND($F174&lt;=CD$6,$G174&gt;=CD$5),IF(CD$5&gt;$N174,5,$K174)*10+IF(AND($F174&gt;=CD$5,$F174&lt;=CD$6),IF(AND($G174&gt;=CD$5,$G174&lt;=CD$6),5,IF($L174=1,2,1)),IF(AND($G174&gt;=CD$5,$G174&lt;=CD$6),IF($M174&gt;0,4,3),0)),IF(AND($D174&lt;=CD$6,$E174&gt;=CD$5),60,0)))</f>
        <v/>
      </c>
      <c r="CE174" s="80" t="str">
        <f>IF(OR($A174="",NOT(ISNUMBER($G174))),"",IF(AND($F174&lt;=CE$6,$G174&gt;=CE$5),IF(CE$5&gt;$N174,5,$K174)*10+IF(AND($F174&gt;=CE$5,$F174&lt;=CE$6),IF(AND($G174&gt;=CE$5,$G174&lt;=CE$6),5,IF($L174=1,2,1)),IF(AND($G174&gt;=CE$5,$G174&lt;=CE$6),IF($M174&gt;0,4,3),0)),IF(AND($D174&lt;=CE$6,$E174&gt;=CE$5),60,0)))</f>
        <v/>
      </c>
      <c r="CF174" s="80" t="str">
        <f>IF(OR($A174="",NOT(ISNUMBER($G174))),"",IF(AND($F174&lt;=CF$6,$G174&gt;=CF$5),IF(CF$5&gt;$N174,5,$K174)*10+IF(AND($F174&gt;=CF$5,$F174&lt;=CF$6),IF(AND($G174&gt;=CF$5,$G174&lt;=CF$6),5,IF($L174=1,2,1)),IF(AND($G174&gt;=CF$5,$G174&lt;=CF$6),IF($M174&gt;0,4,3),0)),IF(AND($D174&lt;=CF$6,$E174&gt;=CF$5),60,0)))</f>
        <v/>
      </c>
      <c r="CG174" s="80" t="str">
        <f>IF(OR($A174="",NOT(ISNUMBER($G174))),"",IF(AND($F174&lt;=CG$6,$G174&gt;=CG$5),IF(CG$5&gt;$N174,5,$K174)*10+IF(AND($F174&gt;=CG$5,$F174&lt;=CG$6),IF(AND($G174&gt;=CG$5,$G174&lt;=CG$6),5,IF($L174=1,2,1)),IF(AND($G174&gt;=CG$5,$G174&lt;=CG$6),IF($M174&gt;0,4,3),0)),IF(AND($D174&lt;=CG$6,$E174&gt;=CG$5),60,0)))</f>
        <v/>
      </c>
      <c r="CH174" s="80" t="str">
        <f>IF(OR($A174="",NOT(ISNUMBER($G174))),"",IF(AND($F174&lt;=CH$6,$G174&gt;=CH$5),IF(CH$5&gt;$N174,5,$K174)*10+IF(AND($F174&gt;=CH$5,$F174&lt;=CH$6),IF(AND($G174&gt;=CH$5,$G174&lt;=CH$6),5,IF($L174=1,2,1)),IF(AND($G174&gt;=CH$5,$G174&lt;=CH$6),IF($M174&gt;0,4,3),0)),IF(AND($D174&lt;=CH$6,$E174&gt;=CH$5),60,0)))</f>
        <v/>
      </c>
      <c r="CI174" s="80" t="str">
        <f>IF(OR($A174="",NOT(ISNUMBER($G174))),"",IF(AND($F174&lt;=CI$6,$G174&gt;=CI$5),IF(CI$5&gt;$N174,5,$K174)*10+IF(AND($F174&gt;=CI$5,$F174&lt;=CI$6),IF(AND($G174&gt;=CI$5,$G174&lt;=CI$6),5,IF($L174=1,2,1)),IF(AND($G174&gt;=CI$5,$G174&lt;=CI$6),IF($M174&gt;0,4,3),0)),IF(AND($D174&lt;=CI$6,$E174&gt;=CI$5),60,0)))</f>
        <v/>
      </c>
      <c r="CJ174" s="80" t="str">
        <f>IF(OR($A174="",NOT(ISNUMBER($G174))),"",IF(AND($F174&lt;=CJ$6,$G174&gt;=CJ$5),IF(CJ$5&gt;$N174,5,$K174)*10+IF(AND($F174&gt;=CJ$5,$F174&lt;=CJ$6),IF(AND($G174&gt;=CJ$5,$G174&lt;=CJ$6),5,IF($L174=1,2,1)),IF(AND($G174&gt;=CJ$5,$G174&lt;=CJ$6),IF($M174&gt;0,4,3),0)),IF(AND($D174&lt;=CJ$6,$E174&gt;=CJ$5),60,0)))</f>
        <v/>
      </c>
      <c r="CK174" s="80" t="str">
        <f>IF(OR($A174="",NOT(ISNUMBER($G174))),"",IF(AND($F174&lt;=CK$6,$G174&gt;=CK$5),IF(CK$5&gt;$N174,5,$K174)*10+IF(AND($F174&gt;=CK$5,$F174&lt;=CK$6),IF(AND($G174&gt;=CK$5,$G174&lt;=CK$6),5,IF($L174=1,2,1)),IF(AND($G174&gt;=CK$5,$G174&lt;=CK$6),IF($M174&gt;0,4,3),0)),IF(AND($D174&lt;=CK$6,$E174&gt;=CK$5),60,0)))</f>
        <v/>
      </c>
      <c r="CL174" s="80" t="str">
        <f>IF(OR($A174="",NOT(ISNUMBER($G174))),"",IF(AND($F174&lt;=CL$6,$G174&gt;=CL$5),IF(CL$5&gt;$N174,5,$K174)*10+IF(AND($F174&gt;=CL$5,$F174&lt;=CL$6),IF(AND($G174&gt;=CL$5,$G174&lt;=CL$6),5,IF($L174=1,2,1)),IF(AND($G174&gt;=CL$5,$G174&lt;=CL$6),IF($M174&gt;0,4,3),0)),IF(AND($D174&lt;=CL$6,$E174&gt;=CL$5),60,0)))</f>
        <v/>
      </c>
      <c r="CM174" s="80" t="str">
        <f>IF(OR($A174="",NOT(ISNUMBER($G174))),"",IF(AND($F174&lt;=CM$6,$G174&gt;=CM$5),IF(CM$5&gt;$N174,5,$K174)*10+IF(AND($F174&gt;=CM$5,$F174&lt;=CM$6),IF(AND($G174&gt;=CM$5,$G174&lt;=CM$6),5,IF($L174=1,2,1)),IF(AND($G174&gt;=CM$5,$G174&lt;=CM$6),IF($M174&gt;0,4,3),0)),IF(AND($D174&lt;=CM$6,$E174&gt;=CM$5),60,0)))</f>
        <v/>
      </c>
      <c r="CN174" s="80" t="str">
        <f>IF(OR($A174="",NOT(ISNUMBER($G174))),"",IF(AND($F174&lt;=CN$6,$G174&gt;=CN$5),IF(CN$5&gt;$N174,5,$K174)*10+IF(AND($F174&gt;=CN$5,$F174&lt;=CN$6),IF(AND($G174&gt;=CN$5,$G174&lt;=CN$6),5,IF($L174=1,2,1)),IF(AND($G174&gt;=CN$5,$G174&lt;=CN$6),IF($M174&gt;0,4,3),0)),IF(AND($D174&lt;=CN$6,$E174&gt;=CN$5),60,0)))</f>
        <v/>
      </c>
      <c r="CO174" s="80" t="str">
        <f>IF(OR($A174="",NOT(ISNUMBER($G174))),"",IF(AND($F174&lt;=CO$6,$G174&gt;=CO$5),IF(CO$5&gt;$N174,5,$K174)*10+IF(AND($F174&gt;=CO$5,$F174&lt;=CO$6),IF(AND($G174&gt;=CO$5,$G174&lt;=CO$6),5,IF($L174=1,2,1)),IF(AND($G174&gt;=CO$5,$G174&lt;=CO$6),IF($M174&gt;0,4,3),0)),IF(AND($D174&lt;=CO$6,$E174&gt;=CO$5),60,0)))</f>
        <v/>
      </c>
      <c r="CP174" s="80" t="str">
        <f>IF(OR($A174="",NOT(ISNUMBER($G174))),"",IF(AND($F174&lt;=CP$6,$G174&gt;=CP$5),IF(CP$5&gt;$N174,5,$K174)*10+IF(AND($F174&gt;=CP$5,$F174&lt;=CP$6),IF(AND($G174&gt;=CP$5,$G174&lt;=CP$6),5,IF($L174=1,2,1)),IF(AND($G174&gt;=CP$5,$G174&lt;=CP$6),IF($M174&gt;0,4,3),0)),IF(AND($D174&lt;=CP$6,$E174&gt;=CP$5),60,0)))</f>
        <v/>
      </c>
      <c r="CQ174" s="80" t="str">
        <f>IF(OR($A174="",NOT(ISNUMBER($G174))),"",IF(AND($F174&lt;=CQ$6,$G174&gt;=CQ$5),IF(CQ$5&gt;$N174,5,$K174)*10+IF(AND($F174&gt;=CQ$5,$F174&lt;=CQ$6),IF(AND($G174&gt;=CQ$5,$G174&lt;=CQ$6),5,IF($L174=1,2,1)),IF(AND($G174&gt;=CQ$5,$G174&lt;=CQ$6),IF($M174&gt;0,4,3),0)),IF(AND($D174&lt;=CQ$6,$E174&gt;=CQ$5),60,0)))</f>
        <v/>
      </c>
      <c r="CR174" s="80" t="str">
        <f>IF(OR($A174="",NOT(ISNUMBER($G174))),"",IF(AND($F174&lt;=CR$6,$G174&gt;=CR$5),IF(CR$5&gt;$N174,5,$K174)*10+IF(AND($F174&gt;=CR$5,$F174&lt;=CR$6),IF(AND($G174&gt;=CR$5,$G174&lt;=CR$6),5,IF($L174=1,2,1)),IF(AND($G174&gt;=CR$5,$G174&lt;=CR$6),IF($M174&gt;0,4,3),0)),IF(AND($D174&lt;=CR$6,$E174&gt;=CR$5),60,0)))</f>
        <v/>
      </c>
      <c r="CS174" s="80" t="str">
        <f>IF(OR($A174="",NOT(ISNUMBER($G174))),"",IF(AND($F174&lt;=CS$6,$G174&gt;=CS$5),IF(CS$5&gt;$N174,5,$K174)*10+IF(AND($F174&gt;=CS$5,$F174&lt;=CS$6),IF(AND($G174&gt;=CS$5,$G174&lt;=CS$6),5,IF($L174=1,2,1)),IF(AND($G174&gt;=CS$5,$G174&lt;=CS$6),IF($M174&gt;0,4,3),0)),IF(AND($D174&lt;=CS$6,$E174&gt;=CS$5),60,0)))</f>
        <v/>
      </c>
      <c r="CT174" s="80" t="str">
        <f>IF(OR($A174="",NOT(ISNUMBER($G174))),"",IF(AND($F174&lt;=CT$6,$G174&gt;=CT$5),IF(CT$5&gt;$N174,5,$K174)*10+IF(AND($F174&gt;=CT$5,$F174&lt;=CT$6),IF(AND($G174&gt;=CT$5,$G174&lt;=CT$6),5,IF($L174=1,2,1)),IF(AND($G174&gt;=CT$5,$G174&lt;=CT$6),IF($M174&gt;0,4,3),0)),IF(AND($D174&lt;=CT$6,$E174&gt;=CT$5),60,0)))</f>
        <v/>
      </c>
      <c r="CU174" s="80" t="str">
        <f>IF(OR($A174="",NOT(ISNUMBER($G174))),"",IF(AND($F174&lt;=CU$6,$G174&gt;=CU$5),IF(CU$5&gt;$N174,5,$K174)*10+IF(AND($F174&gt;=CU$5,$F174&lt;=CU$6),IF(AND($G174&gt;=CU$5,$G174&lt;=CU$6),5,IF($L174=1,2,1)),IF(AND($G174&gt;=CU$5,$G174&lt;=CU$6),IF($M174&gt;0,4,3),0)),IF(AND($D174&lt;=CU$6,$E174&gt;=CU$5),60,0)))</f>
        <v/>
      </c>
      <c r="CV174" s="80" t="str">
        <f>IF(OR($A174="",NOT(ISNUMBER($G174))),"",IF(AND($F174&lt;=CV$6,$G174&gt;=CV$5),IF(CV$5&gt;$N174,5,$K174)*10+IF(AND($F174&gt;=CV$5,$F174&lt;=CV$6),IF(AND($G174&gt;=CV$5,$G174&lt;=CV$6),5,IF($L174=1,2,1)),IF(AND($G174&gt;=CV$5,$G174&lt;=CV$6),IF($M174&gt;0,4,3),0)),IF(AND($D174&lt;=CV$6,$E174&gt;=CV$5),60,0)))</f>
        <v/>
      </c>
      <c r="CW174" s="80" t="str">
        <f>IF(OR($A174="",NOT(ISNUMBER($G174))),"",IF(AND($F174&lt;=CW$6,$G174&gt;=CW$5),IF(CW$5&gt;$N174,5,$K174)*10+IF(AND($F174&gt;=CW$5,$F174&lt;=CW$6),IF(AND($G174&gt;=CW$5,$G174&lt;=CW$6),5,IF($L174=1,2,1)),IF(AND($G174&gt;=CW$5,$G174&lt;=CW$6),IF($M174&gt;0,4,3),0)),IF(AND($D174&lt;=CW$6,$E174&gt;=CW$5),60,0)))</f>
        <v/>
      </c>
      <c r="CX174" s="80" t="str">
        <f>IF(OR($A174="",NOT(ISNUMBER($G174))),"",IF(AND($F174&lt;=CX$6,$G174&gt;=CX$5),IF(CX$5&gt;$N174,5,$K174)*10+IF(AND($F174&gt;=CX$5,$F174&lt;=CX$6),IF(AND($G174&gt;=CX$5,$G174&lt;=CX$6),5,IF($L174=1,2,1)),IF(AND($G174&gt;=CX$5,$G174&lt;=CX$6),IF($M174&gt;0,4,3),0)),IF(AND($D174&lt;=CX$6,$E174&gt;=CX$5),60,0)))</f>
        <v/>
      </c>
      <c r="CY174" s="80" t="str">
        <f>IF(OR($A174="",NOT(ISNUMBER($G174))),"",IF(AND($F174&lt;=CY$6,$G174&gt;=CY$5),IF(CY$5&gt;$N174,5,$K174)*10+IF(AND($F174&gt;=CY$5,$F174&lt;=CY$6),IF(AND($G174&gt;=CY$5,$G174&lt;=CY$6),5,IF($L174=1,2,1)),IF(AND($G174&gt;=CY$5,$G174&lt;=CY$6),IF($M174&gt;0,4,3),0)),IF(AND($D174&lt;=CY$6,$E174&gt;=CY$5),60,0)))</f>
        <v/>
      </c>
      <c r="CZ174" s="80" t="str">
        <f>IF(OR($A174="",NOT(ISNUMBER($G174))),"",IF(AND($F174&lt;=CZ$6,$G174&gt;=CZ$5),IF(CZ$5&gt;$N174,5,$K174)*10+IF(AND($F174&gt;=CZ$5,$F174&lt;=CZ$6),IF(AND($G174&gt;=CZ$5,$G174&lt;=CZ$6),5,IF($L174=1,2,1)),IF(AND($G174&gt;=CZ$5,$G174&lt;=CZ$6),IF($M174&gt;0,4,3),0)),IF(AND($D174&lt;=CZ$6,$E174&gt;=CZ$5),60,0)))</f>
        <v/>
      </c>
      <c r="DA174" s="80" t="str">
        <f>IF(OR($A174="",NOT(ISNUMBER($G174))),"",IF(AND($F174&lt;=DA$6,$G174&gt;=DA$5),IF(DA$5&gt;$N174,5,$K174)*10+IF(AND($F174&gt;=DA$5,$F174&lt;=DA$6),IF(AND($G174&gt;=DA$5,$G174&lt;=DA$6),5,IF($L174=1,2,1)),IF(AND($G174&gt;=DA$5,$G174&lt;=DA$6),IF($M174&gt;0,4,3),0)),IF(AND($D174&lt;=DA$6,$E174&gt;=DA$5),60,0)))</f>
        <v/>
      </c>
      <c r="DB174" s="80" t="str">
        <f>IF(OR($A174="",NOT(ISNUMBER($G174))),"",IF(AND($F174&lt;=DB$6,$G174&gt;=DB$5),IF(DB$5&gt;$N174,5,$K174)*10+IF(AND($F174&gt;=DB$5,$F174&lt;=DB$6),IF(AND($G174&gt;=DB$5,$G174&lt;=DB$6),5,IF($L174=1,2,1)),IF(AND($G174&gt;=DB$5,$G174&lt;=DB$6),IF($M174&gt;0,4,3),0)),IF(AND($D174&lt;=DB$6,$E174&gt;=DB$5),60,0)))</f>
        <v/>
      </c>
      <c r="DC174" s="80" t="str">
        <f>IF(OR($A174="",NOT(ISNUMBER($G174))),"",IF(AND($F174&lt;=DC$6,$G174&gt;=DC$5),IF(DC$5&gt;$N174,5,$K174)*10+IF(AND($F174&gt;=DC$5,$F174&lt;=DC$6),IF(AND($G174&gt;=DC$5,$G174&lt;=DC$6),5,IF($L174=1,2,1)),IF(AND($G174&gt;=DC$5,$G174&lt;=DC$6),IF($M174&gt;0,4,3),0)),IF(AND($D174&lt;=DC$6,$E174&gt;=DC$5),60,0)))</f>
        <v/>
      </c>
      <c r="DD174" s="80" t="str">
        <f>IF(OR($A174="",NOT(ISNUMBER($G174))),"",IF(AND($F174&lt;=DD$6,$G174&gt;=DD$5),IF(DD$5&gt;$N174,5,$K174)*10+IF(AND($F174&gt;=DD$5,$F174&lt;=DD$6),IF(AND($G174&gt;=DD$5,$G174&lt;=DD$6),5,IF($L174=1,2,1)),IF(AND($G174&gt;=DD$5,$G174&lt;=DD$6),IF($M174&gt;0,4,3),0)),IF(AND($D174&lt;=DD$6,$E174&gt;=DD$5),60,0)))</f>
        <v/>
      </c>
      <c r="DE174" s="80" t="str">
        <f>IF(OR($A174="",NOT(ISNUMBER($G174))),"",IF(AND($F174&lt;=DE$6,$G174&gt;=DE$5),IF(DE$5&gt;$N174,5,$K174)*10+IF(AND($F174&gt;=DE$5,$F174&lt;=DE$6),IF(AND($G174&gt;=DE$5,$G174&lt;=DE$6),5,IF($L174=1,2,1)),IF(AND($G174&gt;=DE$5,$G174&lt;=DE$6),IF($M174&gt;0,4,3),0)),IF(AND($D174&lt;=DE$6,$E174&gt;=DE$5),60,0)))</f>
        <v/>
      </c>
      <c r="DF174" s="80" t="str">
        <f>IF(OR($A174="",NOT(ISNUMBER($G174))),"",IF(AND($F174&lt;=DF$6,$G174&gt;=DF$5),IF(DF$5&gt;$N174,5,$K174)*10+IF(AND($F174&gt;=DF$5,$F174&lt;=DF$6),IF(AND($G174&gt;=DF$5,$G174&lt;=DF$6),5,IF($L174=1,2,1)),IF(AND($G174&gt;=DF$5,$G174&lt;=DF$6),IF($M174&gt;0,4,3),0)),IF(AND($D174&lt;=DF$6,$E174&gt;=DF$5),60,0)))</f>
        <v/>
      </c>
      <c r="DG174" s="80" t="str">
        <f>IF(OR($A174="",NOT(ISNUMBER($G174))),"",IF(AND($F174&lt;=DG$6,$G174&gt;=DG$5),IF(DG$5&gt;$N174,5,$K174)*10+IF(AND($F174&gt;=DG$5,$F174&lt;=DG$6),IF(AND($G174&gt;=DG$5,$G174&lt;=DG$6),5,IF($L174=1,2,1)),IF(AND($G174&gt;=DG$5,$G174&lt;=DG$6),IF($M174&gt;0,4,3),0)),IF(AND($D174&lt;=DG$6,$E174&gt;=DG$5),60,0)))</f>
        <v/>
      </c>
      <c r="DH174" s="80" t="str">
        <f>IF(OR($A174="",NOT(ISNUMBER($G174))),"",IF(AND($F174&lt;=DH$6,$G174&gt;=DH$5),IF(DH$5&gt;$N174,5,$K174)*10+IF(AND($F174&gt;=DH$5,$F174&lt;=DH$6),IF(AND($G174&gt;=DH$5,$G174&lt;=DH$6),5,IF($L174=1,2,1)),IF(AND($G174&gt;=DH$5,$G174&lt;=DH$6),IF($M174&gt;0,4,3),0)),IF(AND($D174&lt;=DH$6,$E174&gt;=DH$5),60,0)))</f>
        <v/>
      </c>
      <c r="DI174" s="80" t="str">
        <f>IF(OR($A174="",NOT(ISNUMBER($G174))),"",IF(AND($F174&lt;=DI$6,$G174&gt;=DI$5),IF(DI$5&gt;$N174,5,$K174)*10+IF(AND($F174&gt;=DI$5,$F174&lt;=DI$6),IF(AND($G174&gt;=DI$5,$G174&lt;=DI$6),5,IF($L174=1,2,1)),IF(AND($G174&gt;=DI$5,$G174&lt;=DI$6),IF($M174&gt;0,4,3),0)),IF(AND($D174&lt;=DI$6,$E174&gt;=DI$5),60,0)))</f>
        <v/>
      </c>
      <c r="DJ174" s="80" t="str">
        <f>IF(OR($A174="",NOT(ISNUMBER($G174))),"",IF(AND($F174&lt;=DJ$6,$G174&gt;=DJ$5),IF(DJ$5&gt;$N174,5,$K174)*10+IF(AND($F174&gt;=DJ$5,$F174&lt;=DJ$6),IF(AND($G174&gt;=DJ$5,$G174&lt;=DJ$6),5,IF($L174=1,2,1)),IF(AND($G174&gt;=DJ$5,$G174&lt;=DJ$6),IF($M174&gt;0,4,3),0)),IF(AND($D174&lt;=DJ$6,$E174&gt;=DJ$5),60,0)))</f>
        <v/>
      </c>
      <c r="DK174" s="80" t="str">
        <f>IF(OR($A174="",NOT(ISNUMBER($G174))),"",IF(AND($F174&lt;=DK$6,$G174&gt;=DK$5),IF(DK$5&gt;$N174,5,$K174)*10+IF(AND($F174&gt;=DK$5,$F174&lt;=DK$6),IF(AND($G174&gt;=DK$5,$G174&lt;=DK$6),5,IF($L174=1,2,1)),IF(AND($G174&gt;=DK$5,$G174&lt;=DK$6),IF($M174&gt;0,4,3),0)),IF(AND($D174&lt;=DK$6,$E174&gt;=DK$5),60,0)))</f>
        <v/>
      </c>
      <c r="DL174" s="80" t="str">
        <f>IF(OR($A174="",NOT(ISNUMBER($G174))),"",IF(AND($F174&lt;=DL$6,$G174&gt;=DL$5),IF(DL$5&gt;$N174,5,$K174)*10+IF(AND($F174&gt;=DL$5,$F174&lt;=DL$6),IF(AND($G174&gt;=DL$5,$G174&lt;=DL$6),5,IF($L174=1,2,1)),IF(AND($G174&gt;=DL$5,$G174&lt;=DL$6),IF($M174&gt;0,4,3),0)),IF(AND($D174&lt;=DL$6,$E174&gt;=DL$5),60,0)))</f>
        <v/>
      </c>
      <c r="DM174" s="80" t="str">
        <f>IF(OR($A174="",NOT(ISNUMBER($G174))),"",IF(AND($F174&lt;=DM$6,$G174&gt;=DM$5),IF(DM$5&gt;$N174,5,$K174)*10+IF(AND($F174&gt;=DM$5,$F174&lt;=DM$6),IF(AND($G174&gt;=DM$5,$G174&lt;=DM$6),5,IF($L174=1,2,1)),IF(AND($G174&gt;=DM$5,$G174&lt;=DM$6),IF($M174&gt;0,4,3),0)),IF(AND($D174&lt;=DM$6,$E174&gt;=DM$5),60,0)))</f>
        <v/>
      </c>
      <c r="DN174" s="80" t="str">
        <f>IF(OR($A174="",NOT(ISNUMBER($G174))),"",IF(AND($F174&lt;=DN$6,$G174&gt;=DN$5),IF(DN$5&gt;$N174,5,$K174)*10+IF(AND($F174&gt;=DN$5,$F174&lt;=DN$6),IF(AND($G174&gt;=DN$5,$G174&lt;=DN$6),5,IF($L174=1,2,1)),IF(AND($G174&gt;=DN$5,$G174&lt;=DN$6),IF($M174&gt;0,4,3),0)),IF(AND($D174&lt;=DN$6,$E174&gt;=DN$5),60,0)))</f>
        <v/>
      </c>
      <c r="DO174" s="80" t="str">
        <f>IF(OR($A174="",NOT(ISNUMBER($G174))),"",IF(AND($F174&lt;=DO$6,$G174&gt;=DO$5),IF(DO$5&gt;$N174,5,$K174)*10+IF(AND($F174&gt;=DO$5,$F174&lt;=DO$6),IF(AND($G174&gt;=DO$5,$G174&lt;=DO$6),5,IF($L174=1,2,1)),IF(AND($G174&gt;=DO$5,$G174&lt;=DO$6),IF($M174&gt;0,4,3),0)),IF(AND($D174&lt;=DO$6,$E174&gt;=DO$5),60,0)))</f>
        <v/>
      </c>
      <c r="DP174" s="80" t="str">
        <f>IF(OR($A174="",NOT(ISNUMBER($G174))),"",IF(AND($F174&lt;=DP$6,$G174&gt;=DP$5),IF(DP$5&gt;$N174,5,$K174)*10+IF(AND($F174&gt;=DP$5,$F174&lt;=DP$6),IF(AND($G174&gt;=DP$5,$G174&lt;=DP$6),5,IF($L174=1,2,1)),IF(AND($G174&gt;=DP$5,$G174&lt;=DP$6),IF($M174&gt;0,4,3),0)),IF(AND($D174&lt;=DP$6,$E174&gt;=DP$5),60,0)))</f>
        <v/>
      </c>
      <c r="DQ174" s="80" t="str">
        <f>IF(OR($A174="",NOT(ISNUMBER($G174))),"",IF(AND($F174&lt;=DQ$6,$G174&gt;=DQ$5),IF(DQ$5&gt;$N174,5,$K174)*10+IF(AND($F174&gt;=DQ$5,$F174&lt;=DQ$6),IF(AND($G174&gt;=DQ$5,$G174&lt;=DQ$6),5,IF($L174=1,2,1)),IF(AND($G174&gt;=DQ$5,$G174&lt;=DQ$6),IF($M174&gt;0,4,3),0)),IF(AND($D174&lt;=DQ$6,$E174&gt;=DQ$5),60,0)))</f>
        <v/>
      </c>
      <c r="DR174" s="80" t="str">
        <f>IF(OR($A174="",NOT(ISNUMBER($G174))),"",IF(AND($F174&lt;=DR$6,$G174&gt;=DR$5),IF(DR$5&gt;$N174,5,$K174)*10+IF(AND($F174&gt;=DR$5,$F174&lt;=DR$6),IF(AND($G174&gt;=DR$5,$G174&lt;=DR$6),5,IF($L174=1,2,1)),IF(AND($G174&gt;=DR$5,$G174&lt;=DR$6),IF($M174&gt;0,4,3),0)),IF(AND($D174&lt;=DR$6,$E174&gt;=DR$5),60,0)))</f>
        <v/>
      </c>
      <c r="DS174" s="80" t="str">
        <f>IF(OR($A174="",NOT(ISNUMBER($G174))),"",IF(AND($F174&lt;=DS$6,$G174&gt;=DS$5),IF(DS$5&gt;$N174,5,$K174)*10+IF(AND($F174&gt;=DS$5,$F174&lt;=DS$6),IF(AND($G174&gt;=DS$5,$G174&lt;=DS$6),5,IF($L174=1,2,1)),IF(AND($G174&gt;=DS$5,$G174&lt;=DS$6),IF($M174&gt;0,4,3),0)),IF(AND($D174&lt;=DS$6,$E174&gt;=DS$5),60,0)))</f>
        <v/>
      </c>
      <c r="DT174" s="80" t="str">
        <f>IF(OR($A174="",NOT(ISNUMBER($G174))),"",IF(AND($F174&lt;=DT$6,$G174&gt;=DT$5),IF(DT$5&gt;$N174,5,$K174)*10+IF(AND($F174&gt;=DT$5,$F174&lt;=DT$6),IF(AND($G174&gt;=DT$5,$G174&lt;=DT$6),5,IF($L174=1,2,1)),IF(AND($G174&gt;=DT$5,$G174&lt;=DT$6),IF($M174&gt;0,4,3),0)),IF(AND($D174&lt;=DT$6,$E174&gt;=DT$5),60,0)))</f>
        <v/>
      </c>
      <c r="DU174" s="80" t="str">
        <f>IF(OR($A174="",NOT(ISNUMBER($G174))),"",IF(AND($F174&lt;=DU$6,$G174&gt;=DU$5),IF(DU$5&gt;$N174,5,$K174)*10+IF(AND($F174&gt;=DU$5,$F174&lt;=DU$6),IF(AND($G174&gt;=DU$5,$G174&lt;=DU$6),5,IF($L174=1,2,1)),IF(AND($G174&gt;=DU$5,$G174&lt;=DU$6),IF($M174&gt;0,4,3),0)),IF(AND($D174&lt;=DU$6,$E174&gt;=DU$5),60,0)))</f>
        <v/>
      </c>
      <c r="DV174" s="80" t="str">
        <f>IF(OR($A174="",NOT(ISNUMBER($G174))),"",IF(AND($F174&lt;=DV$6,$G174&gt;=DV$5),IF(DV$5&gt;$N174,5,$K174)*10+IF(AND($F174&gt;=DV$5,$F174&lt;=DV$6),IF(AND($G174&gt;=DV$5,$G174&lt;=DV$6),5,IF($L174=1,2,1)),IF(AND($G174&gt;=DV$5,$G174&lt;=DV$6),IF($M174&gt;0,4,3),0)),IF(AND($D174&lt;=DV$6,$E174&gt;=DV$5),60,0)))</f>
        <v/>
      </c>
      <c r="DW174" s="80" t="str">
        <f>IF(OR($A174="",NOT(ISNUMBER($G174))),"",IF(AND($F174&lt;=DW$6,$G174&gt;=DW$5),IF(DW$5&gt;$N174,5,$K174)*10+IF(AND($F174&gt;=DW$5,$F174&lt;=DW$6),IF(AND($G174&gt;=DW$5,$G174&lt;=DW$6),5,IF($L174=1,2,1)),IF(AND($G174&gt;=DW$5,$G174&lt;=DW$6),IF($M174&gt;0,4,3),0)),IF(AND($D174&lt;=DW$6,$E174&gt;=DW$5),60,0)))</f>
        <v/>
      </c>
      <c r="DX174" s="80" t="str">
        <f>IF(OR($A174="",NOT(ISNUMBER($G174))),"",IF(AND($F174&lt;=DX$6,$G174&gt;=DX$5),IF(DX$5&gt;$N174,5,$K174)*10+IF(AND($F174&gt;=DX$5,$F174&lt;=DX$6),IF(AND($G174&gt;=DX$5,$G174&lt;=DX$6),5,IF($L174=1,2,1)),IF(AND($G174&gt;=DX$5,$G174&lt;=DX$6),IF($M174&gt;0,4,3),0)),IF(AND($D174&lt;=DX$6,$E174&gt;=DX$5),60,0)))</f>
        <v/>
      </c>
      <c r="DY174" s="80" t="str">
        <f>IF(OR($A174="",NOT(ISNUMBER($G174))),"",IF(AND($F174&lt;=DY$6,$G174&gt;=DY$5),IF(DY$5&gt;$N174,5,$K174)*10+IF(AND($F174&gt;=DY$5,$F174&lt;=DY$6),IF(AND($G174&gt;=DY$5,$G174&lt;=DY$6),5,IF($L174=1,2,1)),IF(AND($G174&gt;=DY$5,$G174&lt;=DY$6),IF($M174&gt;0,4,3),0)),IF(AND($D174&lt;=DY$6,$E174&gt;=DY$5),60,0)))</f>
        <v/>
      </c>
      <c r="DZ174" s="80" t="str">
        <f>IF(OR($A174="",NOT(ISNUMBER($G174))),"",IF(AND($F174&lt;=DZ$6,$G174&gt;=DZ$5),IF(DZ$5&gt;$N174,5,$K174)*10+IF(AND($F174&gt;=DZ$5,$F174&lt;=DZ$6),IF(AND($G174&gt;=DZ$5,$G174&lt;=DZ$6),5,IF($L174=1,2,1)),IF(AND($G174&gt;=DZ$5,$G174&lt;=DZ$6),IF($M174&gt;0,4,3),0)),IF(AND($D174&lt;=DZ$6,$E174&gt;=DZ$5),60,0)))</f>
        <v/>
      </c>
      <c r="EA174" s="80" t="str">
        <f>IF(OR($A174="",NOT(ISNUMBER($G174))),"",IF(AND($F174&lt;=EA$6,$G174&gt;=EA$5),IF(EA$5&gt;$N174,5,$K174)*10+IF(AND($F174&gt;=EA$5,$F174&lt;=EA$6),IF(AND($G174&gt;=EA$5,$G174&lt;=EA$6),5,IF($L174=1,2,1)),IF(AND($G174&gt;=EA$5,$G174&lt;=EA$6),IF($M174&gt;0,4,3),0)),IF(AND($D174&lt;=EA$6,$E174&gt;=EA$5),60,0)))</f>
        <v/>
      </c>
      <c r="EB174" s="80" t="str">
        <f>IF(OR($A174="",NOT(ISNUMBER($G174))),"",IF(AND($F174&lt;=EB$6,$G174&gt;=EB$5),IF(EB$5&gt;$N174,5,$K174)*10+IF(AND($F174&gt;=EB$5,$F174&lt;=EB$6),IF(AND($G174&gt;=EB$5,$G174&lt;=EB$6),5,IF($L174=1,2,1)),IF(AND($G174&gt;=EB$5,$G174&lt;=EB$6),IF($M174&gt;0,4,3),0)),IF(AND($D174&lt;=EB$6,$E174&gt;=EB$5),60,0)))</f>
        <v/>
      </c>
      <c r="EC174" s="80" t="str">
        <f>IF(OR($A174="",NOT(ISNUMBER($G174))),"",IF(AND($F174&lt;=EC$6,$G174&gt;=EC$5),IF(EC$5&gt;$N174,5,$K174)*10+IF(AND($F174&gt;=EC$5,$F174&lt;=EC$6),IF(AND($G174&gt;=EC$5,$G174&lt;=EC$6),5,IF($L174=1,2,1)),IF(AND($G174&gt;=EC$5,$G174&lt;=EC$6),IF($M174&gt;0,4,3),0)),IF(AND($D174&lt;=EC$6,$E174&gt;=EC$5),60,0)))</f>
        <v/>
      </c>
      <c r="ED174" s="80" t="str">
        <f>IF(OR($A174="",NOT(ISNUMBER($G174))),"",IF(AND($F174&lt;=ED$6,$G174&gt;=ED$5),IF(ED$5&gt;$N174,5,$K174)*10+IF(AND($F174&gt;=ED$5,$F174&lt;=ED$6),IF(AND($G174&gt;=ED$5,$G174&lt;=ED$6),5,IF($L174=1,2,1)),IF(AND($G174&gt;=ED$5,$G174&lt;=ED$6),IF($M174&gt;0,4,3),0)),IF(AND($D174&lt;=ED$6,$E174&gt;=ED$5),60,0)))</f>
        <v/>
      </c>
    </row>
    <row r="175" ht="18" customHeight="1">
      <c r="A175" s="52" t="str">
        <f>IF(Tasks!$B175="","",Tasks!$A175)</f>
        <v/>
      </c>
      <c r="B175" s="78" t="str">
        <f>IF(Tasks!$B175="","",Tasks!$B175)</f>
        <v/>
      </c>
      <c r="C175" s="25" t="str">
        <f>IF($B175="","",IF(AND(Tasks!$D175="",Tasks!$G175=""),"-",IF(Tasks!$D175="","",Tasks!$D175&amp;IF(OR(Tasks!$E175="",Tasks!$E175="FS"),IF(N(Tasks!$F175)=0,"","FS"),Tasks!$E175)&amp;IF(N(Tasks!$F175)=0,"",IF(Tasks!$F175&gt;0,"+","")&amp;Tasks!$F175))&amp;IF(AND(Tasks!$D175&lt;&gt;"",Tasks!$G175&lt;&gt;""),", ","")&amp;IF(Tasks!$G175="","",Tasks!$G175&amp;IF(OR(Tasks!$H175="",Tasks!$H175="FS"),IF(N(Tasks!$I175)=0,"","FS"),Tasks!$H175)&amp;IF(N(Tasks!$I175)=0,"",IF(Tasks!$I175&gt;0,"+","")&amp;Tasks!$I175))))</f>
        <v/>
      </c>
      <c r="D175" s="51" t="str">
        <f>IF(OR($B175="",Tasks!$Q175=""),"",Tasks!$Q175)</f>
        <v/>
      </c>
      <c r="E175" s="51" t="str">
        <f>IF(OR($B175="",Tasks!$R175=""),"",Tasks!$R175)</f>
        <v/>
      </c>
      <c r="F175" s="51" t="str">
        <f>IF(OR($B175="",Tasks!$S175=""),"",Tasks!$S175)</f>
        <v/>
      </c>
      <c r="G175" s="51" t="str">
        <f>IF(OR($B175="",Tasks!$T175=""),"",Tasks!$T175)</f>
        <v/>
      </c>
      <c r="H175" s="52" t="str">
        <f>IF($B175="","",Tasks!$AE175)</f>
        <v/>
      </c>
      <c r="I175" s="79" t="str">
        <f>IF($B175="","",Tasks!$AF175)</f>
        <v/>
      </c>
      <c r="J175" s="53" t="str">
        <f>IF(OR($B175="",Tasks!$V175=""),"",Tasks!$V175)</f>
        <v/>
      </c>
      <c r="K175" s="52" t="str">
        <f>IF($B175="","",Tasks!$AA175)</f>
        <v/>
      </c>
      <c r="L175" s="52" t="str">
        <f>IF($B175="","",Tasks!$AB175)</f>
        <v/>
      </c>
      <c r="M175" s="52" t="str">
        <f>IF($B175="","",Tasks!$Z175)</f>
        <v/>
      </c>
      <c r="N175" s="52" t="str">
        <f>IF(OR($B175="",Tasks!$AG175=""),"",Tasks!$AG175)</f>
        <v/>
      </c>
      <c r="O175" s="80" t="str">
        <f>IF(OR($A175="",NOT(ISNUMBER($G175))),"",IF(AND($F175&lt;=O$6,$G175&gt;=O$5),IF(O$5&gt;$N175,5,$K175)*10+IF(AND($F175&gt;=O$5,$F175&lt;=O$6),IF(AND($G175&gt;=O$5,$G175&lt;=O$6),5,IF($L175=1,2,1)),IF(AND($G175&gt;=O$5,$G175&lt;=O$6),IF($M175&gt;0,4,3),0)),IF(AND($D175&lt;=O$6,$E175&gt;=O$5),60,0)))</f>
        <v/>
      </c>
      <c r="P175" s="80" t="str">
        <f>IF(OR($A175="",NOT(ISNUMBER($G175))),"",IF(AND($F175&lt;=P$6,$G175&gt;=P$5),IF(P$5&gt;$N175,5,$K175)*10+IF(AND($F175&gt;=P$5,$F175&lt;=P$6),IF(AND($G175&gt;=P$5,$G175&lt;=P$6),5,IF($L175=1,2,1)),IF(AND($G175&gt;=P$5,$G175&lt;=P$6),IF($M175&gt;0,4,3),0)),IF(AND($D175&lt;=P$6,$E175&gt;=P$5),60,0)))</f>
        <v/>
      </c>
      <c r="Q175" s="80" t="str">
        <f>IF(OR($A175="",NOT(ISNUMBER($G175))),"",IF(AND($F175&lt;=Q$6,$G175&gt;=Q$5),IF(Q$5&gt;$N175,5,$K175)*10+IF(AND($F175&gt;=Q$5,$F175&lt;=Q$6),IF(AND($G175&gt;=Q$5,$G175&lt;=Q$6),5,IF($L175=1,2,1)),IF(AND($G175&gt;=Q$5,$G175&lt;=Q$6),IF($M175&gt;0,4,3),0)),IF(AND($D175&lt;=Q$6,$E175&gt;=Q$5),60,0)))</f>
        <v/>
      </c>
      <c r="R175" s="80" t="str">
        <f>IF(OR($A175="",NOT(ISNUMBER($G175))),"",IF(AND($F175&lt;=R$6,$G175&gt;=R$5),IF(R$5&gt;$N175,5,$K175)*10+IF(AND($F175&gt;=R$5,$F175&lt;=R$6),IF(AND($G175&gt;=R$5,$G175&lt;=R$6),5,IF($L175=1,2,1)),IF(AND($G175&gt;=R$5,$G175&lt;=R$6),IF($M175&gt;0,4,3),0)),IF(AND($D175&lt;=R$6,$E175&gt;=R$5),60,0)))</f>
        <v/>
      </c>
      <c r="S175" s="80" t="str">
        <f>IF(OR($A175="",NOT(ISNUMBER($G175))),"",IF(AND($F175&lt;=S$6,$G175&gt;=S$5),IF(S$5&gt;$N175,5,$K175)*10+IF(AND($F175&gt;=S$5,$F175&lt;=S$6),IF(AND($G175&gt;=S$5,$G175&lt;=S$6),5,IF($L175=1,2,1)),IF(AND($G175&gt;=S$5,$G175&lt;=S$6),IF($M175&gt;0,4,3),0)),IF(AND($D175&lt;=S$6,$E175&gt;=S$5),60,0)))</f>
        <v/>
      </c>
      <c r="T175" s="80" t="str">
        <f>IF(OR($A175="",NOT(ISNUMBER($G175))),"",IF(AND($F175&lt;=T$6,$G175&gt;=T$5),IF(T$5&gt;$N175,5,$K175)*10+IF(AND($F175&gt;=T$5,$F175&lt;=T$6),IF(AND($G175&gt;=T$5,$G175&lt;=T$6),5,IF($L175=1,2,1)),IF(AND($G175&gt;=T$5,$G175&lt;=T$6),IF($M175&gt;0,4,3),0)),IF(AND($D175&lt;=T$6,$E175&gt;=T$5),60,0)))</f>
        <v/>
      </c>
      <c r="U175" s="80" t="str">
        <f>IF(OR($A175="",NOT(ISNUMBER($G175))),"",IF(AND($F175&lt;=U$6,$G175&gt;=U$5),IF(U$5&gt;$N175,5,$K175)*10+IF(AND($F175&gt;=U$5,$F175&lt;=U$6),IF(AND($G175&gt;=U$5,$G175&lt;=U$6),5,IF($L175=1,2,1)),IF(AND($G175&gt;=U$5,$G175&lt;=U$6),IF($M175&gt;0,4,3),0)),IF(AND($D175&lt;=U$6,$E175&gt;=U$5),60,0)))</f>
        <v/>
      </c>
      <c r="V175" s="80" t="str">
        <f>IF(OR($A175="",NOT(ISNUMBER($G175))),"",IF(AND($F175&lt;=V$6,$G175&gt;=V$5),IF(V$5&gt;$N175,5,$K175)*10+IF(AND($F175&gt;=V$5,$F175&lt;=V$6),IF(AND($G175&gt;=V$5,$G175&lt;=V$6),5,IF($L175=1,2,1)),IF(AND($G175&gt;=V$5,$G175&lt;=V$6),IF($M175&gt;0,4,3),0)),IF(AND($D175&lt;=V$6,$E175&gt;=V$5),60,0)))</f>
        <v/>
      </c>
      <c r="W175" s="80" t="str">
        <f>IF(OR($A175="",NOT(ISNUMBER($G175))),"",IF(AND($F175&lt;=W$6,$G175&gt;=W$5),IF(W$5&gt;$N175,5,$K175)*10+IF(AND($F175&gt;=W$5,$F175&lt;=W$6),IF(AND($G175&gt;=W$5,$G175&lt;=W$6),5,IF($L175=1,2,1)),IF(AND($G175&gt;=W$5,$G175&lt;=W$6),IF($M175&gt;0,4,3),0)),IF(AND($D175&lt;=W$6,$E175&gt;=W$5),60,0)))</f>
        <v/>
      </c>
      <c r="X175" s="80" t="str">
        <f>IF(OR($A175="",NOT(ISNUMBER($G175))),"",IF(AND($F175&lt;=X$6,$G175&gt;=X$5),IF(X$5&gt;$N175,5,$K175)*10+IF(AND($F175&gt;=X$5,$F175&lt;=X$6),IF(AND($G175&gt;=X$5,$G175&lt;=X$6),5,IF($L175=1,2,1)),IF(AND($G175&gt;=X$5,$G175&lt;=X$6),IF($M175&gt;0,4,3),0)),IF(AND($D175&lt;=X$6,$E175&gt;=X$5),60,0)))</f>
        <v/>
      </c>
      <c r="Y175" s="80" t="str">
        <f>IF(OR($A175="",NOT(ISNUMBER($G175))),"",IF(AND($F175&lt;=Y$6,$G175&gt;=Y$5),IF(Y$5&gt;$N175,5,$K175)*10+IF(AND($F175&gt;=Y$5,$F175&lt;=Y$6),IF(AND($G175&gt;=Y$5,$G175&lt;=Y$6),5,IF($L175=1,2,1)),IF(AND($G175&gt;=Y$5,$G175&lt;=Y$6),IF($M175&gt;0,4,3),0)),IF(AND($D175&lt;=Y$6,$E175&gt;=Y$5),60,0)))</f>
        <v/>
      </c>
      <c r="Z175" s="80" t="str">
        <f>IF(OR($A175="",NOT(ISNUMBER($G175))),"",IF(AND($F175&lt;=Z$6,$G175&gt;=Z$5),IF(Z$5&gt;$N175,5,$K175)*10+IF(AND($F175&gt;=Z$5,$F175&lt;=Z$6),IF(AND($G175&gt;=Z$5,$G175&lt;=Z$6),5,IF($L175=1,2,1)),IF(AND($G175&gt;=Z$5,$G175&lt;=Z$6),IF($M175&gt;0,4,3),0)),IF(AND($D175&lt;=Z$6,$E175&gt;=Z$5),60,0)))</f>
        <v/>
      </c>
      <c r="AA175" s="80" t="str">
        <f>IF(OR($A175="",NOT(ISNUMBER($G175))),"",IF(AND($F175&lt;=AA$6,$G175&gt;=AA$5),IF(AA$5&gt;$N175,5,$K175)*10+IF(AND($F175&gt;=AA$5,$F175&lt;=AA$6),IF(AND($G175&gt;=AA$5,$G175&lt;=AA$6),5,IF($L175=1,2,1)),IF(AND($G175&gt;=AA$5,$G175&lt;=AA$6),IF($M175&gt;0,4,3),0)),IF(AND($D175&lt;=AA$6,$E175&gt;=AA$5),60,0)))</f>
        <v/>
      </c>
      <c r="AB175" s="80" t="str">
        <f>IF(OR($A175="",NOT(ISNUMBER($G175))),"",IF(AND($F175&lt;=AB$6,$G175&gt;=AB$5),IF(AB$5&gt;$N175,5,$K175)*10+IF(AND($F175&gt;=AB$5,$F175&lt;=AB$6),IF(AND($G175&gt;=AB$5,$G175&lt;=AB$6),5,IF($L175=1,2,1)),IF(AND($G175&gt;=AB$5,$G175&lt;=AB$6),IF($M175&gt;0,4,3),0)),IF(AND($D175&lt;=AB$6,$E175&gt;=AB$5),60,0)))</f>
        <v/>
      </c>
      <c r="AC175" s="80" t="str">
        <f>IF(OR($A175="",NOT(ISNUMBER($G175))),"",IF(AND($F175&lt;=AC$6,$G175&gt;=AC$5),IF(AC$5&gt;$N175,5,$K175)*10+IF(AND($F175&gt;=AC$5,$F175&lt;=AC$6),IF(AND($G175&gt;=AC$5,$G175&lt;=AC$6),5,IF($L175=1,2,1)),IF(AND($G175&gt;=AC$5,$G175&lt;=AC$6),IF($M175&gt;0,4,3),0)),IF(AND($D175&lt;=AC$6,$E175&gt;=AC$5),60,0)))</f>
        <v/>
      </c>
      <c r="AD175" s="80" t="str">
        <f>IF(OR($A175="",NOT(ISNUMBER($G175))),"",IF(AND($F175&lt;=AD$6,$G175&gt;=AD$5),IF(AD$5&gt;$N175,5,$K175)*10+IF(AND($F175&gt;=AD$5,$F175&lt;=AD$6),IF(AND($G175&gt;=AD$5,$G175&lt;=AD$6),5,IF($L175=1,2,1)),IF(AND($G175&gt;=AD$5,$G175&lt;=AD$6),IF($M175&gt;0,4,3),0)),IF(AND($D175&lt;=AD$6,$E175&gt;=AD$5),60,0)))</f>
        <v/>
      </c>
      <c r="AE175" s="80" t="str">
        <f>IF(OR($A175="",NOT(ISNUMBER($G175))),"",IF(AND($F175&lt;=AE$6,$G175&gt;=AE$5),IF(AE$5&gt;$N175,5,$K175)*10+IF(AND($F175&gt;=AE$5,$F175&lt;=AE$6),IF(AND($G175&gt;=AE$5,$G175&lt;=AE$6),5,IF($L175=1,2,1)),IF(AND($G175&gt;=AE$5,$G175&lt;=AE$6),IF($M175&gt;0,4,3),0)),IF(AND($D175&lt;=AE$6,$E175&gt;=AE$5),60,0)))</f>
        <v/>
      </c>
      <c r="AF175" s="80" t="str">
        <f>IF(OR($A175="",NOT(ISNUMBER($G175))),"",IF(AND($F175&lt;=AF$6,$G175&gt;=AF$5),IF(AF$5&gt;$N175,5,$K175)*10+IF(AND($F175&gt;=AF$5,$F175&lt;=AF$6),IF(AND($G175&gt;=AF$5,$G175&lt;=AF$6),5,IF($L175=1,2,1)),IF(AND($G175&gt;=AF$5,$G175&lt;=AF$6),IF($M175&gt;0,4,3),0)),IF(AND($D175&lt;=AF$6,$E175&gt;=AF$5),60,0)))</f>
        <v/>
      </c>
      <c r="AG175" s="80" t="str">
        <f>IF(OR($A175="",NOT(ISNUMBER($G175))),"",IF(AND($F175&lt;=AG$6,$G175&gt;=AG$5),IF(AG$5&gt;$N175,5,$K175)*10+IF(AND($F175&gt;=AG$5,$F175&lt;=AG$6),IF(AND($G175&gt;=AG$5,$G175&lt;=AG$6),5,IF($L175=1,2,1)),IF(AND($G175&gt;=AG$5,$G175&lt;=AG$6),IF($M175&gt;0,4,3),0)),IF(AND($D175&lt;=AG$6,$E175&gt;=AG$5),60,0)))</f>
        <v/>
      </c>
      <c r="AH175" s="80" t="str">
        <f>IF(OR($A175="",NOT(ISNUMBER($G175))),"",IF(AND($F175&lt;=AH$6,$G175&gt;=AH$5),IF(AH$5&gt;$N175,5,$K175)*10+IF(AND($F175&gt;=AH$5,$F175&lt;=AH$6),IF(AND($G175&gt;=AH$5,$G175&lt;=AH$6),5,IF($L175=1,2,1)),IF(AND($G175&gt;=AH$5,$G175&lt;=AH$6),IF($M175&gt;0,4,3),0)),IF(AND($D175&lt;=AH$6,$E175&gt;=AH$5),60,0)))</f>
        <v/>
      </c>
      <c r="AI175" s="80" t="str">
        <f>IF(OR($A175="",NOT(ISNUMBER($G175))),"",IF(AND($F175&lt;=AI$6,$G175&gt;=AI$5),IF(AI$5&gt;$N175,5,$K175)*10+IF(AND($F175&gt;=AI$5,$F175&lt;=AI$6),IF(AND($G175&gt;=AI$5,$G175&lt;=AI$6),5,IF($L175=1,2,1)),IF(AND($G175&gt;=AI$5,$G175&lt;=AI$6),IF($M175&gt;0,4,3),0)),IF(AND($D175&lt;=AI$6,$E175&gt;=AI$5),60,0)))</f>
        <v/>
      </c>
      <c r="AJ175" s="80" t="str">
        <f>IF(OR($A175="",NOT(ISNUMBER($G175))),"",IF(AND($F175&lt;=AJ$6,$G175&gt;=AJ$5),IF(AJ$5&gt;$N175,5,$K175)*10+IF(AND($F175&gt;=AJ$5,$F175&lt;=AJ$6),IF(AND($G175&gt;=AJ$5,$G175&lt;=AJ$6),5,IF($L175=1,2,1)),IF(AND($G175&gt;=AJ$5,$G175&lt;=AJ$6),IF($M175&gt;0,4,3),0)),IF(AND($D175&lt;=AJ$6,$E175&gt;=AJ$5),60,0)))</f>
        <v/>
      </c>
      <c r="AK175" s="80" t="str">
        <f>IF(OR($A175="",NOT(ISNUMBER($G175))),"",IF(AND($F175&lt;=AK$6,$G175&gt;=AK$5),IF(AK$5&gt;$N175,5,$K175)*10+IF(AND($F175&gt;=AK$5,$F175&lt;=AK$6),IF(AND($G175&gt;=AK$5,$G175&lt;=AK$6),5,IF($L175=1,2,1)),IF(AND($G175&gt;=AK$5,$G175&lt;=AK$6),IF($M175&gt;0,4,3),0)),IF(AND($D175&lt;=AK$6,$E175&gt;=AK$5),60,0)))</f>
        <v/>
      </c>
      <c r="AL175" s="80" t="str">
        <f>IF(OR($A175="",NOT(ISNUMBER($G175))),"",IF(AND($F175&lt;=AL$6,$G175&gt;=AL$5),IF(AL$5&gt;$N175,5,$K175)*10+IF(AND($F175&gt;=AL$5,$F175&lt;=AL$6),IF(AND($G175&gt;=AL$5,$G175&lt;=AL$6),5,IF($L175=1,2,1)),IF(AND($G175&gt;=AL$5,$G175&lt;=AL$6),IF($M175&gt;0,4,3),0)),IF(AND($D175&lt;=AL$6,$E175&gt;=AL$5),60,0)))</f>
        <v/>
      </c>
      <c r="AM175" s="80" t="str">
        <f>IF(OR($A175="",NOT(ISNUMBER($G175))),"",IF(AND($F175&lt;=AM$6,$G175&gt;=AM$5),IF(AM$5&gt;$N175,5,$K175)*10+IF(AND($F175&gt;=AM$5,$F175&lt;=AM$6),IF(AND($G175&gt;=AM$5,$G175&lt;=AM$6),5,IF($L175=1,2,1)),IF(AND($G175&gt;=AM$5,$G175&lt;=AM$6),IF($M175&gt;0,4,3),0)),IF(AND($D175&lt;=AM$6,$E175&gt;=AM$5),60,0)))</f>
        <v/>
      </c>
      <c r="AN175" s="80" t="str">
        <f>IF(OR($A175="",NOT(ISNUMBER($G175))),"",IF(AND($F175&lt;=AN$6,$G175&gt;=AN$5),IF(AN$5&gt;$N175,5,$K175)*10+IF(AND($F175&gt;=AN$5,$F175&lt;=AN$6),IF(AND($G175&gt;=AN$5,$G175&lt;=AN$6),5,IF($L175=1,2,1)),IF(AND($G175&gt;=AN$5,$G175&lt;=AN$6),IF($M175&gt;0,4,3),0)),IF(AND($D175&lt;=AN$6,$E175&gt;=AN$5),60,0)))</f>
        <v/>
      </c>
      <c r="AO175" s="80" t="str">
        <f>IF(OR($A175="",NOT(ISNUMBER($G175))),"",IF(AND($F175&lt;=AO$6,$G175&gt;=AO$5),IF(AO$5&gt;$N175,5,$K175)*10+IF(AND($F175&gt;=AO$5,$F175&lt;=AO$6),IF(AND($G175&gt;=AO$5,$G175&lt;=AO$6),5,IF($L175=1,2,1)),IF(AND($G175&gt;=AO$5,$G175&lt;=AO$6),IF($M175&gt;0,4,3),0)),IF(AND($D175&lt;=AO$6,$E175&gt;=AO$5),60,0)))</f>
        <v/>
      </c>
      <c r="AP175" s="80" t="str">
        <f>IF(OR($A175="",NOT(ISNUMBER($G175))),"",IF(AND($F175&lt;=AP$6,$G175&gt;=AP$5),IF(AP$5&gt;$N175,5,$K175)*10+IF(AND($F175&gt;=AP$5,$F175&lt;=AP$6),IF(AND($G175&gt;=AP$5,$G175&lt;=AP$6),5,IF($L175=1,2,1)),IF(AND($G175&gt;=AP$5,$G175&lt;=AP$6),IF($M175&gt;0,4,3),0)),IF(AND($D175&lt;=AP$6,$E175&gt;=AP$5),60,0)))</f>
        <v/>
      </c>
      <c r="AQ175" s="80" t="str">
        <f>IF(OR($A175="",NOT(ISNUMBER($G175))),"",IF(AND($F175&lt;=AQ$6,$G175&gt;=AQ$5),IF(AQ$5&gt;$N175,5,$K175)*10+IF(AND($F175&gt;=AQ$5,$F175&lt;=AQ$6),IF(AND($G175&gt;=AQ$5,$G175&lt;=AQ$6),5,IF($L175=1,2,1)),IF(AND($G175&gt;=AQ$5,$G175&lt;=AQ$6),IF($M175&gt;0,4,3),0)),IF(AND($D175&lt;=AQ$6,$E175&gt;=AQ$5),60,0)))</f>
        <v/>
      </c>
      <c r="AR175" s="80" t="str">
        <f>IF(OR($A175="",NOT(ISNUMBER($G175))),"",IF(AND($F175&lt;=AR$6,$G175&gt;=AR$5),IF(AR$5&gt;$N175,5,$K175)*10+IF(AND($F175&gt;=AR$5,$F175&lt;=AR$6),IF(AND($G175&gt;=AR$5,$G175&lt;=AR$6),5,IF($L175=1,2,1)),IF(AND($G175&gt;=AR$5,$G175&lt;=AR$6),IF($M175&gt;0,4,3),0)),IF(AND($D175&lt;=AR$6,$E175&gt;=AR$5),60,0)))</f>
        <v/>
      </c>
      <c r="AS175" s="80" t="str">
        <f>IF(OR($A175="",NOT(ISNUMBER($G175))),"",IF(AND($F175&lt;=AS$6,$G175&gt;=AS$5),IF(AS$5&gt;$N175,5,$K175)*10+IF(AND($F175&gt;=AS$5,$F175&lt;=AS$6),IF(AND($G175&gt;=AS$5,$G175&lt;=AS$6),5,IF($L175=1,2,1)),IF(AND($G175&gt;=AS$5,$G175&lt;=AS$6),IF($M175&gt;0,4,3),0)),IF(AND($D175&lt;=AS$6,$E175&gt;=AS$5),60,0)))</f>
        <v/>
      </c>
      <c r="AT175" s="80" t="str">
        <f>IF(OR($A175="",NOT(ISNUMBER($G175))),"",IF(AND($F175&lt;=AT$6,$G175&gt;=AT$5),IF(AT$5&gt;$N175,5,$K175)*10+IF(AND($F175&gt;=AT$5,$F175&lt;=AT$6),IF(AND($G175&gt;=AT$5,$G175&lt;=AT$6),5,IF($L175=1,2,1)),IF(AND($G175&gt;=AT$5,$G175&lt;=AT$6),IF($M175&gt;0,4,3),0)),IF(AND($D175&lt;=AT$6,$E175&gt;=AT$5),60,0)))</f>
        <v/>
      </c>
      <c r="AU175" s="80" t="str">
        <f>IF(OR($A175="",NOT(ISNUMBER($G175))),"",IF(AND($F175&lt;=AU$6,$G175&gt;=AU$5),IF(AU$5&gt;$N175,5,$K175)*10+IF(AND($F175&gt;=AU$5,$F175&lt;=AU$6),IF(AND($G175&gt;=AU$5,$G175&lt;=AU$6),5,IF($L175=1,2,1)),IF(AND($G175&gt;=AU$5,$G175&lt;=AU$6),IF($M175&gt;0,4,3),0)),IF(AND($D175&lt;=AU$6,$E175&gt;=AU$5),60,0)))</f>
        <v/>
      </c>
      <c r="AV175" s="80" t="str">
        <f>IF(OR($A175="",NOT(ISNUMBER($G175))),"",IF(AND($F175&lt;=AV$6,$G175&gt;=AV$5),IF(AV$5&gt;$N175,5,$K175)*10+IF(AND($F175&gt;=AV$5,$F175&lt;=AV$6),IF(AND($G175&gt;=AV$5,$G175&lt;=AV$6),5,IF($L175=1,2,1)),IF(AND($G175&gt;=AV$5,$G175&lt;=AV$6),IF($M175&gt;0,4,3),0)),IF(AND($D175&lt;=AV$6,$E175&gt;=AV$5),60,0)))</f>
        <v/>
      </c>
      <c r="AW175" s="80" t="str">
        <f>IF(OR($A175="",NOT(ISNUMBER($G175))),"",IF(AND($F175&lt;=AW$6,$G175&gt;=AW$5),IF(AW$5&gt;$N175,5,$K175)*10+IF(AND($F175&gt;=AW$5,$F175&lt;=AW$6),IF(AND($G175&gt;=AW$5,$G175&lt;=AW$6),5,IF($L175=1,2,1)),IF(AND($G175&gt;=AW$5,$G175&lt;=AW$6),IF($M175&gt;0,4,3),0)),IF(AND($D175&lt;=AW$6,$E175&gt;=AW$5),60,0)))</f>
        <v/>
      </c>
      <c r="AX175" s="80" t="str">
        <f>IF(OR($A175="",NOT(ISNUMBER($G175))),"",IF(AND($F175&lt;=AX$6,$G175&gt;=AX$5),IF(AX$5&gt;$N175,5,$K175)*10+IF(AND($F175&gt;=AX$5,$F175&lt;=AX$6),IF(AND($G175&gt;=AX$5,$G175&lt;=AX$6),5,IF($L175=1,2,1)),IF(AND($G175&gt;=AX$5,$G175&lt;=AX$6),IF($M175&gt;0,4,3),0)),IF(AND($D175&lt;=AX$6,$E175&gt;=AX$5),60,0)))</f>
        <v/>
      </c>
      <c r="AY175" s="80" t="str">
        <f>IF(OR($A175="",NOT(ISNUMBER($G175))),"",IF(AND($F175&lt;=AY$6,$G175&gt;=AY$5),IF(AY$5&gt;$N175,5,$K175)*10+IF(AND($F175&gt;=AY$5,$F175&lt;=AY$6),IF(AND($G175&gt;=AY$5,$G175&lt;=AY$6),5,IF($L175=1,2,1)),IF(AND($G175&gt;=AY$5,$G175&lt;=AY$6),IF($M175&gt;0,4,3),0)),IF(AND($D175&lt;=AY$6,$E175&gt;=AY$5),60,0)))</f>
        <v/>
      </c>
      <c r="AZ175" s="80" t="str">
        <f>IF(OR($A175="",NOT(ISNUMBER($G175))),"",IF(AND($F175&lt;=AZ$6,$G175&gt;=AZ$5),IF(AZ$5&gt;$N175,5,$K175)*10+IF(AND($F175&gt;=AZ$5,$F175&lt;=AZ$6),IF(AND($G175&gt;=AZ$5,$G175&lt;=AZ$6),5,IF($L175=1,2,1)),IF(AND($G175&gt;=AZ$5,$G175&lt;=AZ$6),IF($M175&gt;0,4,3),0)),IF(AND($D175&lt;=AZ$6,$E175&gt;=AZ$5),60,0)))</f>
        <v/>
      </c>
      <c r="BA175" s="80" t="str">
        <f>IF(OR($A175="",NOT(ISNUMBER($G175))),"",IF(AND($F175&lt;=BA$6,$G175&gt;=BA$5),IF(BA$5&gt;$N175,5,$K175)*10+IF(AND($F175&gt;=BA$5,$F175&lt;=BA$6),IF(AND($G175&gt;=BA$5,$G175&lt;=BA$6),5,IF($L175=1,2,1)),IF(AND($G175&gt;=BA$5,$G175&lt;=BA$6),IF($M175&gt;0,4,3),0)),IF(AND($D175&lt;=BA$6,$E175&gt;=BA$5),60,0)))</f>
        <v/>
      </c>
      <c r="BB175" s="80" t="str">
        <f>IF(OR($A175="",NOT(ISNUMBER($G175))),"",IF(AND($F175&lt;=BB$6,$G175&gt;=BB$5),IF(BB$5&gt;$N175,5,$K175)*10+IF(AND($F175&gt;=BB$5,$F175&lt;=BB$6),IF(AND($G175&gt;=BB$5,$G175&lt;=BB$6),5,IF($L175=1,2,1)),IF(AND($G175&gt;=BB$5,$G175&lt;=BB$6),IF($M175&gt;0,4,3),0)),IF(AND($D175&lt;=BB$6,$E175&gt;=BB$5),60,0)))</f>
        <v/>
      </c>
      <c r="BC175" s="80" t="str">
        <f>IF(OR($A175="",NOT(ISNUMBER($G175))),"",IF(AND($F175&lt;=BC$6,$G175&gt;=BC$5),IF(BC$5&gt;$N175,5,$K175)*10+IF(AND($F175&gt;=BC$5,$F175&lt;=BC$6),IF(AND($G175&gt;=BC$5,$G175&lt;=BC$6),5,IF($L175=1,2,1)),IF(AND($G175&gt;=BC$5,$G175&lt;=BC$6),IF($M175&gt;0,4,3),0)),IF(AND($D175&lt;=BC$6,$E175&gt;=BC$5),60,0)))</f>
        <v/>
      </c>
      <c r="BD175" s="80" t="str">
        <f>IF(OR($A175="",NOT(ISNUMBER($G175))),"",IF(AND($F175&lt;=BD$6,$G175&gt;=BD$5),IF(BD$5&gt;$N175,5,$K175)*10+IF(AND($F175&gt;=BD$5,$F175&lt;=BD$6),IF(AND($G175&gt;=BD$5,$G175&lt;=BD$6),5,IF($L175=1,2,1)),IF(AND($G175&gt;=BD$5,$G175&lt;=BD$6),IF($M175&gt;0,4,3),0)),IF(AND($D175&lt;=BD$6,$E175&gt;=BD$5),60,0)))</f>
        <v/>
      </c>
      <c r="BE175" s="80" t="str">
        <f>IF(OR($A175="",NOT(ISNUMBER($G175))),"",IF(AND($F175&lt;=BE$6,$G175&gt;=BE$5),IF(BE$5&gt;$N175,5,$K175)*10+IF(AND($F175&gt;=BE$5,$F175&lt;=BE$6),IF(AND($G175&gt;=BE$5,$G175&lt;=BE$6),5,IF($L175=1,2,1)),IF(AND($G175&gt;=BE$5,$G175&lt;=BE$6),IF($M175&gt;0,4,3),0)),IF(AND($D175&lt;=BE$6,$E175&gt;=BE$5),60,0)))</f>
        <v/>
      </c>
      <c r="BF175" s="80" t="str">
        <f>IF(OR($A175="",NOT(ISNUMBER($G175))),"",IF(AND($F175&lt;=BF$6,$G175&gt;=BF$5),IF(BF$5&gt;$N175,5,$K175)*10+IF(AND($F175&gt;=BF$5,$F175&lt;=BF$6),IF(AND($G175&gt;=BF$5,$G175&lt;=BF$6),5,IF($L175=1,2,1)),IF(AND($G175&gt;=BF$5,$G175&lt;=BF$6),IF($M175&gt;0,4,3),0)),IF(AND($D175&lt;=BF$6,$E175&gt;=BF$5),60,0)))</f>
        <v/>
      </c>
      <c r="BG175" s="80" t="str">
        <f>IF(OR($A175="",NOT(ISNUMBER($G175))),"",IF(AND($F175&lt;=BG$6,$G175&gt;=BG$5),IF(BG$5&gt;$N175,5,$K175)*10+IF(AND($F175&gt;=BG$5,$F175&lt;=BG$6),IF(AND($G175&gt;=BG$5,$G175&lt;=BG$6),5,IF($L175=1,2,1)),IF(AND($G175&gt;=BG$5,$G175&lt;=BG$6),IF($M175&gt;0,4,3),0)),IF(AND($D175&lt;=BG$6,$E175&gt;=BG$5),60,0)))</f>
        <v/>
      </c>
      <c r="BH175" s="80" t="str">
        <f>IF(OR($A175="",NOT(ISNUMBER($G175))),"",IF(AND($F175&lt;=BH$6,$G175&gt;=BH$5),IF(BH$5&gt;$N175,5,$K175)*10+IF(AND($F175&gt;=BH$5,$F175&lt;=BH$6),IF(AND($G175&gt;=BH$5,$G175&lt;=BH$6),5,IF($L175=1,2,1)),IF(AND($G175&gt;=BH$5,$G175&lt;=BH$6),IF($M175&gt;0,4,3),0)),IF(AND($D175&lt;=BH$6,$E175&gt;=BH$5),60,0)))</f>
        <v/>
      </c>
      <c r="BI175" s="80" t="str">
        <f>IF(OR($A175="",NOT(ISNUMBER($G175))),"",IF(AND($F175&lt;=BI$6,$G175&gt;=BI$5),IF(BI$5&gt;$N175,5,$K175)*10+IF(AND($F175&gt;=BI$5,$F175&lt;=BI$6),IF(AND($G175&gt;=BI$5,$G175&lt;=BI$6),5,IF($L175=1,2,1)),IF(AND($G175&gt;=BI$5,$G175&lt;=BI$6),IF($M175&gt;0,4,3),0)),IF(AND($D175&lt;=BI$6,$E175&gt;=BI$5),60,0)))</f>
        <v/>
      </c>
      <c r="BJ175" s="80" t="str">
        <f>IF(OR($A175="",NOT(ISNUMBER($G175))),"",IF(AND($F175&lt;=BJ$6,$G175&gt;=BJ$5),IF(BJ$5&gt;$N175,5,$K175)*10+IF(AND($F175&gt;=BJ$5,$F175&lt;=BJ$6),IF(AND($G175&gt;=BJ$5,$G175&lt;=BJ$6),5,IF($L175=1,2,1)),IF(AND($G175&gt;=BJ$5,$G175&lt;=BJ$6),IF($M175&gt;0,4,3),0)),IF(AND($D175&lt;=BJ$6,$E175&gt;=BJ$5),60,0)))</f>
        <v/>
      </c>
      <c r="BK175" s="80" t="str">
        <f>IF(OR($A175="",NOT(ISNUMBER($G175))),"",IF(AND($F175&lt;=BK$6,$G175&gt;=BK$5),IF(BK$5&gt;$N175,5,$K175)*10+IF(AND($F175&gt;=BK$5,$F175&lt;=BK$6),IF(AND($G175&gt;=BK$5,$G175&lt;=BK$6),5,IF($L175=1,2,1)),IF(AND($G175&gt;=BK$5,$G175&lt;=BK$6),IF($M175&gt;0,4,3),0)),IF(AND($D175&lt;=BK$6,$E175&gt;=BK$5),60,0)))</f>
        <v/>
      </c>
      <c r="BL175" s="80" t="str">
        <f>IF(OR($A175="",NOT(ISNUMBER($G175))),"",IF(AND($F175&lt;=BL$6,$G175&gt;=BL$5),IF(BL$5&gt;$N175,5,$K175)*10+IF(AND($F175&gt;=BL$5,$F175&lt;=BL$6),IF(AND($G175&gt;=BL$5,$G175&lt;=BL$6),5,IF($L175=1,2,1)),IF(AND($G175&gt;=BL$5,$G175&lt;=BL$6),IF($M175&gt;0,4,3),0)),IF(AND($D175&lt;=BL$6,$E175&gt;=BL$5),60,0)))</f>
        <v/>
      </c>
      <c r="BM175" s="80" t="str">
        <f>IF(OR($A175="",NOT(ISNUMBER($G175))),"",IF(AND($F175&lt;=BM$6,$G175&gt;=BM$5),IF(BM$5&gt;$N175,5,$K175)*10+IF(AND($F175&gt;=BM$5,$F175&lt;=BM$6),IF(AND($G175&gt;=BM$5,$G175&lt;=BM$6),5,IF($L175=1,2,1)),IF(AND($G175&gt;=BM$5,$G175&lt;=BM$6),IF($M175&gt;0,4,3),0)),IF(AND($D175&lt;=BM$6,$E175&gt;=BM$5),60,0)))</f>
        <v/>
      </c>
      <c r="BN175" s="80" t="str">
        <f>IF(OR($A175="",NOT(ISNUMBER($G175))),"",IF(AND($F175&lt;=BN$6,$G175&gt;=BN$5),IF(BN$5&gt;$N175,5,$K175)*10+IF(AND($F175&gt;=BN$5,$F175&lt;=BN$6),IF(AND($G175&gt;=BN$5,$G175&lt;=BN$6),5,IF($L175=1,2,1)),IF(AND($G175&gt;=BN$5,$G175&lt;=BN$6),IF($M175&gt;0,4,3),0)),IF(AND($D175&lt;=BN$6,$E175&gt;=BN$5),60,0)))</f>
        <v/>
      </c>
      <c r="BO175" s="80" t="str">
        <f>IF(OR($A175="",NOT(ISNUMBER($G175))),"",IF(AND($F175&lt;=BO$6,$G175&gt;=BO$5),IF(BO$5&gt;$N175,5,$K175)*10+IF(AND($F175&gt;=BO$5,$F175&lt;=BO$6),IF(AND($G175&gt;=BO$5,$G175&lt;=BO$6),5,IF($L175=1,2,1)),IF(AND($G175&gt;=BO$5,$G175&lt;=BO$6),IF($M175&gt;0,4,3),0)),IF(AND($D175&lt;=BO$6,$E175&gt;=BO$5),60,0)))</f>
        <v/>
      </c>
      <c r="BP175" s="80" t="str">
        <f>IF(OR($A175="",NOT(ISNUMBER($G175))),"",IF(AND($F175&lt;=BP$6,$G175&gt;=BP$5),IF(BP$5&gt;$N175,5,$K175)*10+IF(AND($F175&gt;=BP$5,$F175&lt;=BP$6),IF(AND($G175&gt;=BP$5,$G175&lt;=BP$6),5,IF($L175=1,2,1)),IF(AND($G175&gt;=BP$5,$G175&lt;=BP$6),IF($M175&gt;0,4,3),0)),IF(AND($D175&lt;=BP$6,$E175&gt;=BP$5),60,0)))</f>
        <v/>
      </c>
      <c r="BQ175" s="80" t="str">
        <f>IF(OR($A175="",NOT(ISNUMBER($G175))),"",IF(AND($F175&lt;=BQ$6,$G175&gt;=BQ$5),IF(BQ$5&gt;$N175,5,$K175)*10+IF(AND($F175&gt;=BQ$5,$F175&lt;=BQ$6),IF(AND($G175&gt;=BQ$5,$G175&lt;=BQ$6),5,IF($L175=1,2,1)),IF(AND($G175&gt;=BQ$5,$G175&lt;=BQ$6),IF($M175&gt;0,4,3),0)),IF(AND($D175&lt;=BQ$6,$E175&gt;=BQ$5),60,0)))</f>
        <v/>
      </c>
      <c r="BR175" s="80" t="str">
        <f>IF(OR($A175="",NOT(ISNUMBER($G175))),"",IF(AND($F175&lt;=BR$6,$G175&gt;=BR$5),IF(BR$5&gt;$N175,5,$K175)*10+IF(AND($F175&gt;=BR$5,$F175&lt;=BR$6),IF(AND($G175&gt;=BR$5,$G175&lt;=BR$6),5,IF($L175=1,2,1)),IF(AND($G175&gt;=BR$5,$G175&lt;=BR$6),IF($M175&gt;0,4,3),0)),IF(AND($D175&lt;=BR$6,$E175&gt;=BR$5),60,0)))</f>
        <v/>
      </c>
      <c r="BS175" s="80" t="str">
        <f>IF(OR($A175="",NOT(ISNUMBER($G175))),"",IF(AND($F175&lt;=BS$6,$G175&gt;=BS$5),IF(BS$5&gt;$N175,5,$K175)*10+IF(AND($F175&gt;=BS$5,$F175&lt;=BS$6),IF(AND($G175&gt;=BS$5,$G175&lt;=BS$6),5,IF($L175=1,2,1)),IF(AND($G175&gt;=BS$5,$G175&lt;=BS$6),IF($M175&gt;0,4,3),0)),IF(AND($D175&lt;=BS$6,$E175&gt;=BS$5),60,0)))</f>
        <v/>
      </c>
      <c r="BT175" s="80" t="str">
        <f>IF(OR($A175="",NOT(ISNUMBER($G175))),"",IF(AND($F175&lt;=BT$6,$G175&gt;=BT$5),IF(BT$5&gt;$N175,5,$K175)*10+IF(AND($F175&gt;=BT$5,$F175&lt;=BT$6),IF(AND($G175&gt;=BT$5,$G175&lt;=BT$6),5,IF($L175=1,2,1)),IF(AND($G175&gt;=BT$5,$G175&lt;=BT$6),IF($M175&gt;0,4,3),0)),IF(AND($D175&lt;=BT$6,$E175&gt;=BT$5),60,0)))</f>
        <v/>
      </c>
      <c r="BU175" s="80" t="str">
        <f>IF(OR($A175="",NOT(ISNUMBER($G175))),"",IF(AND($F175&lt;=BU$6,$G175&gt;=BU$5),IF(BU$5&gt;$N175,5,$K175)*10+IF(AND($F175&gt;=BU$5,$F175&lt;=BU$6),IF(AND($G175&gt;=BU$5,$G175&lt;=BU$6),5,IF($L175=1,2,1)),IF(AND($G175&gt;=BU$5,$G175&lt;=BU$6),IF($M175&gt;0,4,3),0)),IF(AND($D175&lt;=BU$6,$E175&gt;=BU$5),60,0)))</f>
        <v/>
      </c>
      <c r="BV175" s="80" t="str">
        <f>IF(OR($A175="",NOT(ISNUMBER($G175))),"",IF(AND($F175&lt;=BV$6,$G175&gt;=BV$5),IF(BV$5&gt;$N175,5,$K175)*10+IF(AND($F175&gt;=BV$5,$F175&lt;=BV$6),IF(AND($G175&gt;=BV$5,$G175&lt;=BV$6),5,IF($L175=1,2,1)),IF(AND($G175&gt;=BV$5,$G175&lt;=BV$6),IF($M175&gt;0,4,3),0)),IF(AND($D175&lt;=BV$6,$E175&gt;=BV$5),60,0)))</f>
        <v/>
      </c>
      <c r="BW175" s="80" t="str">
        <f>IF(OR($A175="",NOT(ISNUMBER($G175))),"",IF(AND($F175&lt;=BW$6,$G175&gt;=BW$5),IF(BW$5&gt;$N175,5,$K175)*10+IF(AND($F175&gt;=BW$5,$F175&lt;=BW$6),IF(AND($G175&gt;=BW$5,$G175&lt;=BW$6),5,IF($L175=1,2,1)),IF(AND($G175&gt;=BW$5,$G175&lt;=BW$6),IF($M175&gt;0,4,3),0)),IF(AND($D175&lt;=BW$6,$E175&gt;=BW$5),60,0)))</f>
        <v/>
      </c>
      <c r="BX175" s="80" t="str">
        <f>IF(OR($A175="",NOT(ISNUMBER($G175))),"",IF(AND($F175&lt;=BX$6,$G175&gt;=BX$5),IF(BX$5&gt;$N175,5,$K175)*10+IF(AND($F175&gt;=BX$5,$F175&lt;=BX$6),IF(AND($G175&gt;=BX$5,$G175&lt;=BX$6),5,IF($L175=1,2,1)),IF(AND($G175&gt;=BX$5,$G175&lt;=BX$6),IF($M175&gt;0,4,3),0)),IF(AND($D175&lt;=BX$6,$E175&gt;=BX$5),60,0)))</f>
        <v/>
      </c>
      <c r="BY175" s="80" t="str">
        <f>IF(OR($A175="",NOT(ISNUMBER($G175))),"",IF(AND($F175&lt;=BY$6,$G175&gt;=BY$5),IF(BY$5&gt;$N175,5,$K175)*10+IF(AND($F175&gt;=BY$5,$F175&lt;=BY$6),IF(AND($G175&gt;=BY$5,$G175&lt;=BY$6),5,IF($L175=1,2,1)),IF(AND($G175&gt;=BY$5,$G175&lt;=BY$6),IF($M175&gt;0,4,3),0)),IF(AND($D175&lt;=BY$6,$E175&gt;=BY$5),60,0)))</f>
        <v/>
      </c>
      <c r="BZ175" s="80" t="str">
        <f>IF(OR($A175="",NOT(ISNUMBER($G175))),"",IF(AND($F175&lt;=BZ$6,$G175&gt;=BZ$5),IF(BZ$5&gt;$N175,5,$K175)*10+IF(AND($F175&gt;=BZ$5,$F175&lt;=BZ$6),IF(AND($G175&gt;=BZ$5,$G175&lt;=BZ$6),5,IF($L175=1,2,1)),IF(AND($G175&gt;=BZ$5,$G175&lt;=BZ$6),IF($M175&gt;0,4,3),0)),IF(AND($D175&lt;=BZ$6,$E175&gt;=BZ$5),60,0)))</f>
        <v/>
      </c>
      <c r="CA175" s="80" t="str">
        <f>IF(OR($A175="",NOT(ISNUMBER($G175))),"",IF(AND($F175&lt;=CA$6,$G175&gt;=CA$5),IF(CA$5&gt;$N175,5,$K175)*10+IF(AND($F175&gt;=CA$5,$F175&lt;=CA$6),IF(AND($G175&gt;=CA$5,$G175&lt;=CA$6),5,IF($L175=1,2,1)),IF(AND($G175&gt;=CA$5,$G175&lt;=CA$6),IF($M175&gt;0,4,3),0)),IF(AND($D175&lt;=CA$6,$E175&gt;=CA$5),60,0)))</f>
        <v/>
      </c>
      <c r="CB175" s="80" t="str">
        <f>IF(OR($A175="",NOT(ISNUMBER($G175))),"",IF(AND($F175&lt;=CB$6,$G175&gt;=CB$5),IF(CB$5&gt;$N175,5,$K175)*10+IF(AND($F175&gt;=CB$5,$F175&lt;=CB$6),IF(AND($G175&gt;=CB$5,$G175&lt;=CB$6),5,IF($L175=1,2,1)),IF(AND($G175&gt;=CB$5,$G175&lt;=CB$6),IF($M175&gt;0,4,3),0)),IF(AND($D175&lt;=CB$6,$E175&gt;=CB$5),60,0)))</f>
        <v/>
      </c>
      <c r="CC175" s="80" t="str">
        <f>IF(OR($A175="",NOT(ISNUMBER($G175))),"",IF(AND($F175&lt;=CC$6,$G175&gt;=CC$5),IF(CC$5&gt;$N175,5,$K175)*10+IF(AND($F175&gt;=CC$5,$F175&lt;=CC$6),IF(AND($G175&gt;=CC$5,$G175&lt;=CC$6),5,IF($L175=1,2,1)),IF(AND($G175&gt;=CC$5,$G175&lt;=CC$6),IF($M175&gt;0,4,3),0)),IF(AND($D175&lt;=CC$6,$E175&gt;=CC$5),60,0)))</f>
        <v/>
      </c>
      <c r="CD175" s="80" t="str">
        <f>IF(OR($A175="",NOT(ISNUMBER($G175))),"",IF(AND($F175&lt;=CD$6,$G175&gt;=CD$5),IF(CD$5&gt;$N175,5,$K175)*10+IF(AND($F175&gt;=CD$5,$F175&lt;=CD$6),IF(AND($G175&gt;=CD$5,$G175&lt;=CD$6),5,IF($L175=1,2,1)),IF(AND($G175&gt;=CD$5,$G175&lt;=CD$6),IF($M175&gt;0,4,3),0)),IF(AND($D175&lt;=CD$6,$E175&gt;=CD$5),60,0)))</f>
        <v/>
      </c>
      <c r="CE175" s="80" t="str">
        <f>IF(OR($A175="",NOT(ISNUMBER($G175))),"",IF(AND($F175&lt;=CE$6,$G175&gt;=CE$5),IF(CE$5&gt;$N175,5,$K175)*10+IF(AND($F175&gt;=CE$5,$F175&lt;=CE$6),IF(AND($G175&gt;=CE$5,$G175&lt;=CE$6),5,IF($L175=1,2,1)),IF(AND($G175&gt;=CE$5,$G175&lt;=CE$6),IF($M175&gt;0,4,3),0)),IF(AND($D175&lt;=CE$6,$E175&gt;=CE$5),60,0)))</f>
        <v/>
      </c>
      <c r="CF175" s="80" t="str">
        <f>IF(OR($A175="",NOT(ISNUMBER($G175))),"",IF(AND($F175&lt;=CF$6,$G175&gt;=CF$5),IF(CF$5&gt;$N175,5,$K175)*10+IF(AND($F175&gt;=CF$5,$F175&lt;=CF$6),IF(AND($G175&gt;=CF$5,$G175&lt;=CF$6),5,IF($L175=1,2,1)),IF(AND($G175&gt;=CF$5,$G175&lt;=CF$6),IF($M175&gt;0,4,3),0)),IF(AND($D175&lt;=CF$6,$E175&gt;=CF$5),60,0)))</f>
        <v/>
      </c>
      <c r="CG175" s="80" t="str">
        <f>IF(OR($A175="",NOT(ISNUMBER($G175))),"",IF(AND($F175&lt;=CG$6,$G175&gt;=CG$5),IF(CG$5&gt;$N175,5,$K175)*10+IF(AND($F175&gt;=CG$5,$F175&lt;=CG$6),IF(AND($G175&gt;=CG$5,$G175&lt;=CG$6),5,IF($L175=1,2,1)),IF(AND($G175&gt;=CG$5,$G175&lt;=CG$6),IF($M175&gt;0,4,3),0)),IF(AND($D175&lt;=CG$6,$E175&gt;=CG$5),60,0)))</f>
        <v/>
      </c>
      <c r="CH175" s="80" t="str">
        <f>IF(OR($A175="",NOT(ISNUMBER($G175))),"",IF(AND($F175&lt;=CH$6,$G175&gt;=CH$5),IF(CH$5&gt;$N175,5,$K175)*10+IF(AND($F175&gt;=CH$5,$F175&lt;=CH$6),IF(AND($G175&gt;=CH$5,$G175&lt;=CH$6),5,IF($L175=1,2,1)),IF(AND($G175&gt;=CH$5,$G175&lt;=CH$6),IF($M175&gt;0,4,3),0)),IF(AND($D175&lt;=CH$6,$E175&gt;=CH$5),60,0)))</f>
        <v/>
      </c>
      <c r="CI175" s="80" t="str">
        <f>IF(OR($A175="",NOT(ISNUMBER($G175))),"",IF(AND($F175&lt;=CI$6,$G175&gt;=CI$5),IF(CI$5&gt;$N175,5,$K175)*10+IF(AND($F175&gt;=CI$5,$F175&lt;=CI$6),IF(AND($G175&gt;=CI$5,$G175&lt;=CI$6),5,IF($L175=1,2,1)),IF(AND($G175&gt;=CI$5,$G175&lt;=CI$6),IF($M175&gt;0,4,3),0)),IF(AND($D175&lt;=CI$6,$E175&gt;=CI$5),60,0)))</f>
        <v/>
      </c>
      <c r="CJ175" s="80" t="str">
        <f>IF(OR($A175="",NOT(ISNUMBER($G175))),"",IF(AND($F175&lt;=CJ$6,$G175&gt;=CJ$5),IF(CJ$5&gt;$N175,5,$K175)*10+IF(AND($F175&gt;=CJ$5,$F175&lt;=CJ$6),IF(AND($G175&gt;=CJ$5,$G175&lt;=CJ$6),5,IF($L175=1,2,1)),IF(AND($G175&gt;=CJ$5,$G175&lt;=CJ$6),IF($M175&gt;0,4,3),0)),IF(AND($D175&lt;=CJ$6,$E175&gt;=CJ$5),60,0)))</f>
        <v/>
      </c>
      <c r="CK175" s="80" t="str">
        <f>IF(OR($A175="",NOT(ISNUMBER($G175))),"",IF(AND($F175&lt;=CK$6,$G175&gt;=CK$5),IF(CK$5&gt;$N175,5,$K175)*10+IF(AND($F175&gt;=CK$5,$F175&lt;=CK$6),IF(AND($G175&gt;=CK$5,$G175&lt;=CK$6),5,IF($L175=1,2,1)),IF(AND($G175&gt;=CK$5,$G175&lt;=CK$6),IF($M175&gt;0,4,3),0)),IF(AND($D175&lt;=CK$6,$E175&gt;=CK$5),60,0)))</f>
        <v/>
      </c>
      <c r="CL175" s="80" t="str">
        <f>IF(OR($A175="",NOT(ISNUMBER($G175))),"",IF(AND($F175&lt;=CL$6,$G175&gt;=CL$5),IF(CL$5&gt;$N175,5,$K175)*10+IF(AND($F175&gt;=CL$5,$F175&lt;=CL$6),IF(AND($G175&gt;=CL$5,$G175&lt;=CL$6),5,IF($L175=1,2,1)),IF(AND($G175&gt;=CL$5,$G175&lt;=CL$6),IF($M175&gt;0,4,3),0)),IF(AND($D175&lt;=CL$6,$E175&gt;=CL$5),60,0)))</f>
        <v/>
      </c>
      <c r="CM175" s="80" t="str">
        <f>IF(OR($A175="",NOT(ISNUMBER($G175))),"",IF(AND($F175&lt;=CM$6,$G175&gt;=CM$5),IF(CM$5&gt;$N175,5,$K175)*10+IF(AND($F175&gt;=CM$5,$F175&lt;=CM$6),IF(AND($G175&gt;=CM$5,$G175&lt;=CM$6),5,IF($L175=1,2,1)),IF(AND($G175&gt;=CM$5,$G175&lt;=CM$6),IF($M175&gt;0,4,3),0)),IF(AND($D175&lt;=CM$6,$E175&gt;=CM$5),60,0)))</f>
        <v/>
      </c>
      <c r="CN175" s="80" t="str">
        <f>IF(OR($A175="",NOT(ISNUMBER($G175))),"",IF(AND($F175&lt;=CN$6,$G175&gt;=CN$5),IF(CN$5&gt;$N175,5,$K175)*10+IF(AND($F175&gt;=CN$5,$F175&lt;=CN$6),IF(AND($G175&gt;=CN$5,$G175&lt;=CN$6),5,IF($L175=1,2,1)),IF(AND($G175&gt;=CN$5,$G175&lt;=CN$6),IF($M175&gt;0,4,3),0)),IF(AND($D175&lt;=CN$6,$E175&gt;=CN$5),60,0)))</f>
        <v/>
      </c>
      <c r="CO175" s="80" t="str">
        <f>IF(OR($A175="",NOT(ISNUMBER($G175))),"",IF(AND($F175&lt;=CO$6,$G175&gt;=CO$5),IF(CO$5&gt;$N175,5,$K175)*10+IF(AND($F175&gt;=CO$5,$F175&lt;=CO$6),IF(AND($G175&gt;=CO$5,$G175&lt;=CO$6),5,IF($L175=1,2,1)),IF(AND($G175&gt;=CO$5,$G175&lt;=CO$6),IF($M175&gt;0,4,3),0)),IF(AND($D175&lt;=CO$6,$E175&gt;=CO$5),60,0)))</f>
        <v/>
      </c>
      <c r="CP175" s="80" t="str">
        <f>IF(OR($A175="",NOT(ISNUMBER($G175))),"",IF(AND($F175&lt;=CP$6,$G175&gt;=CP$5),IF(CP$5&gt;$N175,5,$K175)*10+IF(AND($F175&gt;=CP$5,$F175&lt;=CP$6),IF(AND($G175&gt;=CP$5,$G175&lt;=CP$6),5,IF($L175=1,2,1)),IF(AND($G175&gt;=CP$5,$G175&lt;=CP$6),IF($M175&gt;0,4,3),0)),IF(AND($D175&lt;=CP$6,$E175&gt;=CP$5),60,0)))</f>
        <v/>
      </c>
      <c r="CQ175" s="80" t="str">
        <f>IF(OR($A175="",NOT(ISNUMBER($G175))),"",IF(AND($F175&lt;=CQ$6,$G175&gt;=CQ$5),IF(CQ$5&gt;$N175,5,$K175)*10+IF(AND($F175&gt;=CQ$5,$F175&lt;=CQ$6),IF(AND($G175&gt;=CQ$5,$G175&lt;=CQ$6),5,IF($L175=1,2,1)),IF(AND($G175&gt;=CQ$5,$G175&lt;=CQ$6),IF($M175&gt;0,4,3),0)),IF(AND($D175&lt;=CQ$6,$E175&gt;=CQ$5),60,0)))</f>
        <v/>
      </c>
      <c r="CR175" s="80" t="str">
        <f>IF(OR($A175="",NOT(ISNUMBER($G175))),"",IF(AND($F175&lt;=CR$6,$G175&gt;=CR$5),IF(CR$5&gt;$N175,5,$K175)*10+IF(AND($F175&gt;=CR$5,$F175&lt;=CR$6),IF(AND($G175&gt;=CR$5,$G175&lt;=CR$6),5,IF($L175=1,2,1)),IF(AND($G175&gt;=CR$5,$G175&lt;=CR$6),IF($M175&gt;0,4,3),0)),IF(AND($D175&lt;=CR$6,$E175&gt;=CR$5),60,0)))</f>
        <v/>
      </c>
      <c r="CS175" s="80" t="str">
        <f>IF(OR($A175="",NOT(ISNUMBER($G175))),"",IF(AND($F175&lt;=CS$6,$G175&gt;=CS$5),IF(CS$5&gt;$N175,5,$K175)*10+IF(AND($F175&gt;=CS$5,$F175&lt;=CS$6),IF(AND($G175&gt;=CS$5,$G175&lt;=CS$6),5,IF($L175=1,2,1)),IF(AND($G175&gt;=CS$5,$G175&lt;=CS$6),IF($M175&gt;0,4,3),0)),IF(AND($D175&lt;=CS$6,$E175&gt;=CS$5),60,0)))</f>
        <v/>
      </c>
      <c r="CT175" s="80" t="str">
        <f>IF(OR($A175="",NOT(ISNUMBER($G175))),"",IF(AND($F175&lt;=CT$6,$G175&gt;=CT$5),IF(CT$5&gt;$N175,5,$K175)*10+IF(AND($F175&gt;=CT$5,$F175&lt;=CT$6),IF(AND($G175&gt;=CT$5,$G175&lt;=CT$6),5,IF($L175=1,2,1)),IF(AND($G175&gt;=CT$5,$G175&lt;=CT$6),IF($M175&gt;0,4,3),0)),IF(AND($D175&lt;=CT$6,$E175&gt;=CT$5),60,0)))</f>
        <v/>
      </c>
      <c r="CU175" s="80" t="str">
        <f>IF(OR($A175="",NOT(ISNUMBER($G175))),"",IF(AND($F175&lt;=CU$6,$G175&gt;=CU$5),IF(CU$5&gt;$N175,5,$K175)*10+IF(AND($F175&gt;=CU$5,$F175&lt;=CU$6),IF(AND($G175&gt;=CU$5,$G175&lt;=CU$6),5,IF($L175=1,2,1)),IF(AND($G175&gt;=CU$5,$G175&lt;=CU$6),IF($M175&gt;0,4,3),0)),IF(AND($D175&lt;=CU$6,$E175&gt;=CU$5),60,0)))</f>
        <v/>
      </c>
      <c r="CV175" s="80" t="str">
        <f>IF(OR($A175="",NOT(ISNUMBER($G175))),"",IF(AND($F175&lt;=CV$6,$G175&gt;=CV$5),IF(CV$5&gt;$N175,5,$K175)*10+IF(AND($F175&gt;=CV$5,$F175&lt;=CV$6),IF(AND($G175&gt;=CV$5,$G175&lt;=CV$6),5,IF($L175=1,2,1)),IF(AND($G175&gt;=CV$5,$G175&lt;=CV$6),IF($M175&gt;0,4,3),0)),IF(AND($D175&lt;=CV$6,$E175&gt;=CV$5),60,0)))</f>
        <v/>
      </c>
      <c r="CW175" s="80" t="str">
        <f>IF(OR($A175="",NOT(ISNUMBER($G175))),"",IF(AND($F175&lt;=CW$6,$G175&gt;=CW$5),IF(CW$5&gt;$N175,5,$K175)*10+IF(AND($F175&gt;=CW$5,$F175&lt;=CW$6),IF(AND($G175&gt;=CW$5,$G175&lt;=CW$6),5,IF($L175=1,2,1)),IF(AND($G175&gt;=CW$5,$G175&lt;=CW$6),IF($M175&gt;0,4,3),0)),IF(AND($D175&lt;=CW$6,$E175&gt;=CW$5),60,0)))</f>
        <v/>
      </c>
      <c r="CX175" s="80" t="str">
        <f>IF(OR($A175="",NOT(ISNUMBER($G175))),"",IF(AND($F175&lt;=CX$6,$G175&gt;=CX$5),IF(CX$5&gt;$N175,5,$K175)*10+IF(AND($F175&gt;=CX$5,$F175&lt;=CX$6),IF(AND($G175&gt;=CX$5,$G175&lt;=CX$6),5,IF($L175=1,2,1)),IF(AND($G175&gt;=CX$5,$G175&lt;=CX$6),IF($M175&gt;0,4,3),0)),IF(AND($D175&lt;=CX$6,$E175&gt;=CX$5),60,0)))</f>
        <v/>
      </c>
      <c r="CY175" s="80" t="str">
        <f>IF(OR($A175="",NOT(ISNUMBER($G175))),"",IF(AND($F175&lt;=CY$6,$G175&gt;=CY$5),IF(CY$5&gt;$N175,5,$K175)*10+IF(AND($F175&gt;=CY$5,$F175&lt;=CY$6),IF(AND($G175&gt;=CY$5,$G175&lt;=CY$6),5,IF($L175=1,2,1)),IF(AND($G175&gt;=CY$5,$G175&lt;=CY$6),IF($M175&gt;0,4,3),0)),IF(AND($D175&lt;=CY$6,$E175&gt;=CY$5),60,0)))</f>
        <v/>
      </c>
      <c r="CZ175" s="80" t="str">
        <f>IF(OR($A175="",NOT(ISNUMBER($G175))),"",IF(AND($F175&lt;=CZ$6,$G175&gt;=CZ$5),IF(CZ$5&gt;$N175,5,$K175)*10+IF(AND($F175&gt;=CZ$5,$F175&lt;=CZ$6),IF(AND($G175&gt;=CZ$5,$G175&lt;=CZ$6),5,IF($L175=1,2,1)),IF(AND($G175&gt;=CZ$5,$G175&lt;=CZ$6),IF($M175&gt;0,4,3),0)),IF(AND($D175&lt;=CZ$6,$E175&gt;=CZ$5),60,0)))</f>
        <v/>
      </c>
      <c r="DA175" s="80" t="str">
        <f>IF(OR($A175="",NOT(ISNUMBER($G175))),"",IF(AND($F175&lt;=DA$6,$G175&gt;=DA$5),IF(DA$5&gt;$N175,5,$K175)*10+IF(AND($F175&gt;=DA$5,$F175&lt;=DA$6),IF(AND($G175&gt;=DA$5,$G175&lt;=DA$6),5,IF($L175=1,2,1)),IF(AND($G175&gt;=DA$5,$G175&lt;=DA$6),IF($M175&gt;0,4,3),0)),IF(AND($D175&lt;=DA$6,$E175&gt;=DA$5),60,0)))</f>
        <v/>
      </c>
      <c r="DB175" s="80" t="str">
        <f>IF(OR($A175="",NOT(ISNUMBER($G175))),"",IF(AND($F175&lt;=DB$6,$G175&gt;=DB$5),IF(DB$5&gt;$N175,5,$K175)*10+IF(AND($F175&gt;=DB$5,$F175&lt;=DB$6),IF(AND($G175&gt;=DB$5,$G175&lt;=DB$6),5,IF($L175=1,2,1)),IF(AND($G175&gt;=DB$5,$G175&lt;=DB$6),IF($M175&gt;0,4,3),0)),IF(AND($D175&lt;=DB$6,$E175&gt;=DB$5),60,0)))</f>
        <v/>
      </c>
      <c r="DC175" s="80" t="str">
        <f>IF(OR($A175="",NOT(ISNUMBER($G175))),"",IF(AND($F175&lt;=DC$6,$G175&gt;=DC$5),IF(DC$5&gt;$N175,5,$K175)*10+IF(AND($F175&gt;=DC$5,$F175&lt;=DC$6),IF(AND($G175&gt;=DC$5,$G175&lt;=DC$6),5,IF($L175=1,2,1)),IF(AND($G175&gt;=DC$5,$G175&lt;=DC$6),IF($M175&gt;0,4,3),0)),IF(AND($D175&lt;=DC$6,$E175&gt;=DC$5),60,0)))</f>
        <v/>
      </c>
      <c r="DD175" s="80" t="str">
        <f>IF(OR($A175="",NOT(ISNUMBER($G175))),"",IF(AND($F175&lt;=DD$6,$G175&gt;=DD$5),IF(DD$5&gt;$N175,5,$K175)*10+IF(AND($F175&gt;=DD$5,$F175&lt;=DD$6),IF(AND($G175&gt;=DD$5,$G175&lt;=DD$6),5,IF($L175=1,2,1)),IF(AND($G175&gt;=DD$5,$G175&lt;=DD$6),IF($M175&gt;0,4,3),0)),IF(AND($D175&lt;=DD$6,$E175&gt;=DD$5),60,0)))</f>
        <v/>
      </c>
      <c r="DE175" s="80" t="str">
        <f>IF(OR($A175="",NOT(ISNUMBER($G175))),"",IF(AND($F175&lt;=DE$6,$G175&gt;=DE$5),IF(DE$5&gt;$N175,5,$K175)*10+IF(AND($F175&gt;=DE$5,$F175&lt;=DE$6),IF(AND($G175&gt;=DE$5,$G175&lt;=DE$6),5,IF($L175=1,2,1)),IF(AND($G175&gt;=DE$5,$G175&lt;=DE$6),IF($M175&gt;0,4,3),0)),IF(AND($D175&lt;=DE$6,$E175&gt;=DE$5),60,0)))</f>
        <v/>
      </c>
      <c r="DF175" s="80" t="str">
        <f>IF(OR($A175="",NOT(ISNUMBER($G175))),"",IF(AND($F175&lt;=DF$6,$G175&gt;=DF$5),IF(DF$5&gt;$N175,5,$K175)*10+IF(AND($F175&gt;=DF$5,$F175&lt;=DF$6),IF(AND($G175&gt;=DF$5,$G175&lt;=DF$6),5,IF($L175=1,2,1)),IF(AND($G175&gt;=DF$5,$G175&lt;=DF$6),IF($M175&gt;0,4,3),0)),IF(AND($D175&lt;=DF$6,$E175&gt;=DF$5),60,0)))</f>
        <v/>
      </c>
      <c r="DG175" s="80" t="str">
        <f>IF(OR($A175="",NOT(ISNUMBER($G175))),"",IF(AND($F175&lt;=DG$6,$G175&gt;=DG$5),IF(DG$5&gt;$N175,5,$K175)*10+IF(AND($F175&gt;=DG$5,$F175&lt;=DG$6),IF(AND($G175&gt;=DG$5,$G175&lt;=DG$6),5,IF($L175=1,2,1)),IF(AND($G175&gt;=DG$5,$G175&lt;=DG$6),IF($M175&gt;0,4,3),0)),IF(AND($D175&lt;=DG$6,$E175&gt;=DG$5),60,0)))</f>
        <v/>
      </c>
      <c r="DH175" s="80" t="str">
        <f>IF(OR($A175="",NOT(ISNUMBER($G175))),"",IF(AND($F175&lt;=DH$6,$G175&gt;=DH$5),IF(DH$5&gt;$N175,5,$K175)*10+IF(AND($F175&gt;=DH$5,$F175&lt;=DH$6),IF(AND($G175&gt;=DH$5,$G175&lt;=DH$6),5,IF($L175=1,2,1)),IF(AND($G175&gt;=DH$5,$G175&lt;=DH$6),IF($M175&gt;0,4,3),0)),IF(AND($D175&lt;=DH$6,$E175&gt;=DH$5),60,0)))</f>
        <v/>
      </c>
      <c r="DI175" s="80" t="str">
        <f>IF(OR($A175="",NOT(ISNUMBER($G175))),"",IF(AND($F175&lt;=DI$6,$G175&gt;=DI$5),IF(DI$5&gt;$N175,5,$K175)*10+IF(AND($F175&gt;=DI$5,$F175&lt;=DI$6),IF(AND($G175&gt;=DI$5,$G175&lt;=DI$6),5,IF($L175=1,2,1)),IF(AND($G175&gt;=DI$5,$G175&lt;=DI$6),IF($M175&gt;0,4,3),0)),IF(AND($D175&lt;=DI$6,$E175&gt;=DI$5),60,0)))</f>
        <v/>
      </c>
      <c r="DJ175" s="80" t="str">
        <f>IF(OR($A175="",NOT(ISNUMBER($G175))),"",IF(AND($F175&lt;=DJ$6,$G175&gt;=DJ$5),IF(DJ$5&gt;$N175,5,$K175)*10+IF(AND($F175&gt;=DJ$5,$F175&lt;=DJ$6),IF(AND($G175&gt;=DJ$5,$G175&lt;=DJ$6),5,IF($L175=1,2,1)),IF(AND($G175&gt;=DJ$5,$G175&lt;=DJ$6),IF($M175&gt;0,4,3),0)),IF(AND($D175&lt;=DJ$6,$E175&gt;=DJ$5),60,0)))</f>
        <v/>
      </c>
      <c r="DK175" s="80" t="str">
        <f>IF(OR($A175="",NOT(ISNUMBER($G175))),"",IF(AND($F175&lt;=DK$6,$G175&gt;=DK$5),IF(DK$5&gt;$N175,5,$K175)*10+IF(AND($F175&gt;=DK$5,$F175&lt;=DK$6),IF(AND($G175&gt;=DK$5,$G175&lt;=DK$6),5,IF($L175=1,2,1)),IF(AND($G175&gt;=DK$5,$G175&lt;=DK$6),IF($M175&gt;0,4,3),0)),IF(AND($D175&lt;=DK$6,$E175&gt;=DK$5),60,0)))</f>
        <v/>
      </c>
      <c r="DL175" s="80" t="str">
        <f>IF(OR($A175="",NOT(ISNUMBER($G175))),"",IF(AND($F175&lt;=DL$6,$G175&gt;=DL$5),IF(DL$5&gt;$N175,5,$K175)*10+IF(AND($F175&gt;=DL$5,$F175&lt;=DL$6),IF(AND($G175&gt;=DL$5,$G175&lt;=DL$6),5,IF($L175=1,2,1)),IF(AND($G175&gt;=DL$5,$G175&lt;=DL$6),IF($M175&gt;0,4,3),0)),IF(AND($D175&lt;=DL$6,$E175&gt;=DL$5),60,0)))</f>
        <v/>
      </c>
      <c r="DM175" s="80" t="str">
        <f>IF(OR($A175="",NOT(ISNUMBER($G175))),"",IF(AND($F175&lt;=DM$6,$G175&gt;=DM$5),IF(DM$5&gt;$N175,5,$K175)*10+IF(AND($F175&gt;=DM$5,$F175&lt;=DM$6),IF(AND($G175&gt;=DM$5,$G175&lt;=DM$6),5,IF($L175=1,2,1)),IF(AND($G175&gt;=DM$5,$G175&lt;=DM$6),IF($M175&gt;0,4,3),0)),IF(AND($D175&lt;=DM$6,$E175&gt;=DM$5),60,0)))</f>
        <v/>
      </c>
      <c r="DN175" s="80" t="str">
        <f>IF(OR($A175="",NOT(ISNUMBER($G175))),"",IF(AND($F175&lt;=DN$6,$G175&gt;=DN$5),IF(DN$5&gt;$N175,5,$K175)*10+IF(AND($F175&gt;=DN$5,$F175&lt;=DN$6),IF(AND($G175&gt;=DN$5,$G175&lt;=DN$6),5,IF($L175=1,2,1)),IF(AND($G175&gt;=DN$5,$G175&lt;=DN$6),IF($M175&gt;0,4,3),0)),IF(AND($D175&lt;=DN$6,$E175&gt;=DN$5),60,0)))</f>
        <v/>
      </c>
      <c r="DO175" s="80" t="str">
        <f>IF(OR($A175="",NOT(ISNUMBER($G175))),"",IF(AND($F175&lt;=DO$6,$G175&gt;=DO$5),IF(DO$5&gt;$N175,5,$K175)*10+IF(AND($F175&gt;=DO$5,$F175&lt;=DO$6),IF(AND($G175&gt;=DO$5,$G175&lt;=DO$6),5,IF($L175=1,2,1)),IF(AND($G175&gt;=DO$5,$G175&lt;=DO$6),IF($M175&gt;0,4,3),0)),IF(AND($D175&lt;=DO$6,$E175&gt;=DO$5),60,0)))</f>
        <v/>
      </c>
      <c r="DP175" s="80" t="str">
        <f>IF(OR($A175="",NOT(ISNUMBER($G175))),"",IF(AND($F175&lt;=DP$6,$G175&gt;=DP$5),IF(DP$5&gt;$N175,5,$K175)*10+IF(AND($F175&gt;=DP$5,$F175&lt;=DP$6),IF(AND($G175&gt;=DP$5,$G175&lt;=DP$6),5,IF($L175=1,2,1)),IF(AND($G175&gt;=DP$5,$G175&lt;=DP$6),IF($M175&gt;0,4,3),0)),IF(AND($D175&lt;=DP$6,$E175&gt;=DP$5),60,0)))</f>
        <v/>
      </c>
      <c r="DQ175" s="80" t="str">
        <f>IF(OR($A175="",NOT(ISNUMBER($G175))),"",IF(AND($F175&lt;=DQ$6,$G175&gt;=DQ$5),IF(DQ$5&gt;$N175,5,$K175)*10+IF(AND($F175&gt;=DQ$5,$F175&lt;=DQ$6),IF(AND($G175&gt;=DQ$5,$G175&lt;=DQ$6),5,IF($L175=1,2,1)),IF(AND($G175&gt;=DQ$5,$G175&lt;=DQ$6),IF($M175&gt;0,4,3),0)),IF(AND($D175&lt;=DQ$6,$E175&gt;=DQ$5),60,0)))</f>
        <v/>
      </c>
      <c r="DR175" s="80" t="str">
        <f>IF(OR($A175="",NOT(ISNUMBER($G175))),"",IF(AND($F175&lt;=DR$6,$G175&gt;=DR$5),IF(DR$5&gt;$N175,5,$K175)*10+IF(AND($F175&gt;=DR$5,$F175&lt;=DR$6),IF(AND($G175&gt;=DR$5,$G175&lt;=DR$6),5,IF($L175=1,2,1)),IF(AND($G175&gt;=DR$5,$G175&lt;=DR$6),IF($M175&gt;0,4,3),0)),IF(AND($D175&lt;=DR$6,$E175&gt;=DR$5),60,0)))</f>
        <v/>
      </c>
      <c r="DS175" s="80" t="str">
        <f>IF(OR($A175="",NOT(ISNUMBER($G175))),"",IF(AND($F175&lt;=DS$6,$G175&gt;=DS$5),IF(DS$5&gt;$N175,5,$K175)*10+IF(AND($F175&gt;=DS$5,$F175&lt;=DS$6),IF(AND($G175&gt;=DS$5,$G175&lt;=DS$6),5,IF($L175=1,2,1)),IF(AND($G175&gt;=DS$5,$G175&lt;=DS$6),IF($M175&gt;0,4,3),0)),IF(AND($D175&lt;=DS$6,$E175&gt;=DS$5),60,0)))</f>
        <v/>
      </c>
      <c r="DT175" s="80" t="str">
        <f>IF(OR($A175="",NOT(ISNUMBER($G175))),"",IF(AND($F175&lt;=DT$6,$G175&gt;=DT$5),IF(DT$5&gt;$N175,5,$K175)*10+IF(AND($F175&gt;=DT$5,$F175&lt;=DT$6),IF(AND($G175&gt;=DT$5,$G175&lt;=DT$6),5,IF($L175=1,2,1)),IF(AND($G175&gt;=DT$5,$G175&lt;=DT$6),IF($M175&gt;0,4,3),0)),IF(AND($D175&lt;=DT$6,$E175&gt;=DT$5),60,0)))</f>
        <v/>
      </c>
      <c r="DU175" s="80" t="str">
        <f>IF(OR($A175="",NOT(ISNUMBER($G175))),"",IF(AND($F175&lt;=DU$6,$G175&gt;=DU$5),IF(DU$5&gt;$N175,5,$K175)*10+IF(AND($F175&gt;=DU$5,$F175&lt;=DU$6),IF(AND($G175&gt;=DU$5,$G175&lt;=DU$6),5,IF($L175=1,2,1)),IF(AND($G175&gt;=DU$5,$G175&lt;=DU$6),IF($M175&gt;0,4,3),0)),IF(AND($D175&lt;=DU$6,$E175&gt;=DU$5),60,0)))</f>
        <v/>
      </c>
      <c r="DV175" s="80" t="str">
        <f>IF(OR($A175="",NOT(ISNUMBER($G175))),"",IF(AND($F175&lt;=DV$6,$G175&gt;=DV$5),IF(DV$5&gt;$N175,5,$K175)*10+IF(AND($F175&gt;=DV$5,$F175&lt;=DV$6),IF(AND($G175&gt;=DV$5,$G175&lt;=DV$6),5,IF($L175=1,2,1)),IF(AND($G175&gt;=DV$5,$G175&lt;=DV$6),IF($M175&gt;0,4,3),0)),IF(AND($D175&lt;=DV$6,$E175&gt;=DV$5),60,0)))</f>
        <v/>
      </c>
      <c r="DW175" s="80" t="str">
        <f>IF(OR($A175="",NOT(ISNUMBER($G175))),"",IF(AND($F175&lt;=DW$6,$G175&gt;=DW$5),IF(DW$5&gt;$N175,5,$K175)*10+IF(AND($F175&gt;=DW$5,$F175&lt;=DW$6),IF(AND($G175&gt;=DW$5,$G175&lt;=DW$6),5,IF($L175=1,2,1)),IF(AND($G175&gt;=DW$5,$G175&lt;=DW$6),IF($M175&gt;0,4,3),0)),IF(AND($D175&lt;=DW$6,$E175&gt;=DW$5),60,0)))</f>
        <v/>
      </c>
      <c r="DX175" s="80" t="str">
        <f>IF(OR($A175="",NOT(ISNUMBER($G175))),"",IF(AND($F175&lt;=DX$6,$G175&gt;=DX$5),IF(DX$5&gt;$N175,5,$K175)*10+IF(AND($F175&gt;=DX$5,$F175&lt;=DX$6),IF(AND($G175&gt;=DX$5,$G175&lt;=DX$6),5,IF($L175=1,2,1)),IF(AND($G175&gt;=DX$5,$G175&lt;=DX$6),IF($M175&gt;0,4,3),0)),IF(AND($D175&lt;=DX$6,$E175&gt;=DX$5),60,0)))</f>
        <v/>
      </c>
      <c r="DY175" s="80" t="str">
        <f>IF(OR($A175="",NOT(ISNUMBER($G175))),"",IF(AND($F175&lt;=DY$6,$G175&gt;=DY$5),IF(DY$5&gt;$N175,5,$K175)*10+IF(AND($F175&gt;=DY$5,$F175&lt;=DY$6),IF(AND($G175&gt;=DY$5,$G175&lt;=DY$6),5,IF($L175=1,2,1)),IF(AND($G175&gt;=DY$5,$G175&lt;=DY$6),IF($M175&gt;0,4,3),0)),IF(AND($D175&lt;=DY$6,$E175&gt;=DY$5),60,0)))</f>
        <v/>
      </c>
      <c r="DZ175" s="80" t="str">
        <f>IF(OR($A175="",NOT(ISNUMBER($G175))),"",IF(AND($F175&lt;=DZ$6,$G175&gt;=DZ$5),IF(DZ$5&gt;$N175,5,$K175)*10+IF(AND($F175&gt;=DZ$5,$F175&lt;=DZ$6),IF(AND($G175&gt;=DZ$5,$G175&lt;=DZ$6),5,IF($L175=1,2,1)),IF(AND($G175&gt;=DZ$5,$G175&lt;=DZ$6),IF($M175&gt;0,4,3),0)),IF(AND($D175&lt;=DZ$6,$E175&gt;=DZ$5),60,0)))</f>
        <v/>
      </c>
      <c r="EA175" s="80" t="str">
        <f>IF(OR($A175="",NOT(ISNUMBER($G175))),"",IF(AND($F175&lt;=EA$6,$G175&gt;=EA$5),IF(EA$5&gt;$N175,5,$K175)*10+IF(AND($F175&gt;=EA$5,$F175&lt;=EA$6),IF(AND($G175&gt;=EA$5,$G175&lt;=EA$6),5,IF($L175=1,2,1)),IF(AND($G175&gt;=EA$5,$G175&lt;=EA$6),IF($M175&gt;0,4,3),0)),IF(AND($D175&lt;=EA$6,$E175&gt;=EA$5),60,0)))</f>
        <v/>
      </c>
      <c r="EB175" s="80" t="str">
        <f>IF(OR($A175="",NOT(ISNUMBER($G175))),"",IF(AND($F175&lt;=EB$6,$G175&gt;=EB$5),IF(EB$5&gt;$N175,5,$K175)*10+IF(AND($F175&gt;=EB$5,$F175&lt;=EB$6),IF(AND($G175&gt;=EB$5,$G175&lt;=EB$6),5,IF($L175=1,2,1)),IF(AND($G175&gt;=EB$5,$G175&lt;=EB$6),IF($M175&gt;0,4,3),0)),IF(AND($D175&lt;=EB$6,$E175&gt;=EB$5),60,0)))</f>
        <v/>
      </c>
      <c r="EC175" s="80" t="str">
        <f>IF(OR($A175="",NOT(ISNUMBER($G175))),"",IF(AND($F175&lt;=EC$6,$G175&gt;=EC$5),IF(EC$5&gt;$N175,5,$K175)*10+IF(AND($F175&gt;=EC$5,$F175&lt;=EC$6),IF(AND($G175&gt;=EC$5,$G175&lt;=EC$6),5,IF($L175=1,2,1)),IF(AND($G175&gt;=EC$5,$G175&lt;=EC$6),IF($M175&gt;0,4,3),0)),IF(AND($D175&lt;=EC$6,$E175&gt;=EC$5),60,0)))</f>
        <v/>
      </c>
      <c r="ED175" s="80" t="str">
        <f>IF(OR($A175="",NOT(ISNUMBER($G175))),"",IF(AND($F175&lt;=ED$6,$G175&gt;=ED$5),IF(ED$5&gt;$N175,5,$K175)*10+IF(AND($F175&gt;=ED$5,$F175&lt;=ED$6),IF(AND($G175&gt;=ED$5,$G175&lt;=ED$6),5,IF($L175=1,2,1)),IF(AND($G175&gt;=ED$5,$G175&lt;=ED$6),IF($M175&gt;0,4,3),0)),IF(AND($D175&lt;=ED$6,$E175&gt;=ED$5),60,0)))</f>
        <v/>
      </c>
    </row>
    <row r="176" ht="18" customHeight="1">
      <c r="A176" s="52" t="str">
        <f>IF(Tasks!$B176="","",Tasks!$A176)</f>
        <v/>
      </c>
      <c r="B176" s="78" t="str">
        <f>IF(Tasks!$B176="","",Tasks!$B176)</f>
        <v/>
      </c>
      <c r="C176" s="25" t="str">
        <f>IF($B176="","",IF(AND(Tasks!$D176="",Tasks!$G176=""),"-",IF(Tasks!$D176="","",Tasks!$D176&amp;IF(OR(Tasks!$E176="",Tasks!$E176="FS"),IF(N(Tasks!$F176)=0,"","FS"),Tasks!$E176)&amp;IF(N(Tasks!$F176)=0,"",IF(Tasks!$F176&gt;0,"+","")&amp;Tasks!$F176))&amp;IF(AND(Tasks!$D176&lt;&gt;"",Tasks!$G176&lt;&gt;""),", ","")&amp;IF(Tasks!$G176="","",Tasks!$G176&amp;IF(OR(Tasks!$H176="",Tasks!$H176="FS"),IF(N(Tasks!$I176)=0,"","FS"),Tasks!$H176)&amp;IF(N(Tasks!$I176)=0,"",IF(Tasks!$I176&gt;0,"+","")&amp;Tasks!$I176))))</f>
        <v/>
      </c>
      <c r="D176" s="51" t="str">
        <f>IF(OR($B176="",Tasks!$Q176=""),"",Tasks!$Q176)</f>
        <v/>
      </c>
      <c r="E176" s="51" t="str">
        <f>IF(OR($B176="",Tasks!$R176=""),"",Tasks!$R176)</f>
        <v/>
      </c>
      <c r="F176" s="51" t="str">
        <f>IF(OR($B176="",Tasks!$S176=""),"",Tasks!$S176)</f>
        <v/>
      </c>
      <c r="G176" s="51" t="str">
        <f>IF(OR($B176="",Tasks!$T176=""),"",Tasks!$T176)</f>
        <v/>
      </c>
      <c r="H176" s="52" t="str">
        <f>IF($B176="","",Tasks!$AE176)</f>
        <v/>
      </c>
      <c r="I176" s="79" t="str">
        <f>IF($B176="","",Tasks!$AF176)</f>
        <v/>
      </c>
      <c r="J176" s="53" t="str">
        <f>IF(OR($B176="",Tasks!$V176=""),"",Tasks!$V176)</f>
        <v/>
      </c>
      <c r="K176" s="52" t="str">
        <f>IF($B176="","",Tasks!$AA176)</f>
        <v/>
      </c>
      <c r="L176" s="52" t="str">
        <f>IF($B176="","",Tasks!$AB176)</f>
        <v/>
      </c>
      <c r="M176" s="52" t="str">
        <f>IF($B176="","",Tasks!$Z176)</f>
        <v/>
      </c>
      <c r="N176" s="52" t="str">
        <f>IF(OR($B176="",Tasks!$AG176=""),"",Tasks!$AG176)</f>
        <v/>
      </c>
      <c r="O176" s="80" t="str">
        <f>IF(OR($A176="",NOT(ISNUMBER($G176))),"",IF(AND($F176&lt;=O$6,$G176&gt;=O$5),IF(O$5&gt;$N176,5,$K176)*10+IF(AND($F176&gt;=O$5,$F176&lt;=O$6),IF(AND($G176&gt;=O$5,$G176&lt;=O$6),5,IF($L176=1,2,1)),IF(AND($G176&gt;=O$5,$G176&lt;=O$6),IF($M176&gt;0,4,3),0)),IF(AND($D176&lt;=O$6,$E176&gt;=O$5),60,0)))</f>
        <v/>
      </c>
      <c r="P176" s="80" t="str">
        <f>IF(OR($A176="",NOT(ISNUMBER($G176))),"",IF(AND($F176&lt;=P$6,$G176&gt;=P$5),IF(P$5&gt;$N176,5,$K176)*10+IF(AND($F176&gt;=P$5,$F176&lt;=P$6),IF(AND($G176&gt;=P$5,$G176&lt;=P$6),5,IF($L176=1,2,1)),IF(AND($G176&gt;=P$5,$G176&lt;=P$6),IF($M176&gt;0,4,3),0)),IF(AND($D176&lt;=P$6,$E176&gt;=P$5),60,0)))</f>
        <v/>
      </c>
      <c r="Q176" s="80" t="str">
        <f>IF(OR($A176="",NOT(ISNUMBER($G176))),"",IF(AND($F176&lt;=Q$6,$G176&gt;=Q$5),IF(Q$5&gt;$N176,5,$K176)*10+IF(AND($F176&gt;=Q$5,$F176&lt;=Q$6),IF(AND($G176&gt;=Q$5,$G176&lt;=Q$6),5,IF($L176=1,2,1)),IF(AND($G176&gt;=Q$5,$G176&lt;=Q$6),IF($M176&gt;0,4,3),0)),IF(AND($D176&lt;=Q$6,$E176&gt;=Q$5),60,0)))</f>
        <v/>
      </c>
      <c r="R176" s="80" t="str">
        <f>IF(OR($A176="",NOT(ISNUMBER($G176))),"",IF(AND($F176&lt;=R$6,$G176&gt;=R$5),IF(R$5&gt;$N176,5,$K176)*10+IF(AND($F176&gt;=R$5,$F176&lt;=R$6),IF(AND($G176&gt;=R$5,$G176&lt;=R$6),5,IF($L176=1,2,1)),IF(AND($G176&gt;=R$5,$G176&lt;=R$6),IF($M176&gt;0,4,3),0)),IF(AND($D176&lt;=R$6,$E176&gt;=R$5),60,0)))</f>
        <v/>
      </c>
      <c r="S176" s="80" t="str">
        <f>IF(OR($A176="",NOT(ISNUMBER($G176))),"",IF(AND($F176&lt;=S$6,$G176&gt;=S$5),IF(S$5&gt;$N176,5,$K176)*10+IF(AND($F176&gt;=S$5,$F176&lt;=S$6),IF(AND($G176&gt;=S$5,$G176&lt;=S$6),5,IF($L176=1,2,1)),IF(AND($G176&gt;=S$5,$G176&lt;=S$6),IF($M176&gt;0,4,3),0)),IF(AND($D176&lt;=S$6,$E176&gt;=S$5),60,0)))</f>
        <v/>
      </c>
      <c r="T176" s="80" t="str">
        <f>IF(OR($A176="",NOT(ISNUMBER($G176))),"",IF(AND($F176&lt;=T$6,$G176&gt;=T$5),IF(T$5&gt;$N176,5,$K176)*10+IF(AND($F176&gt;=T$5,$F176&lt;=T$6),IF(AND($G176&gt;=T$5,$G176&lt;=T$6),5,IF($L176=1,2,1)),IF(AND($G176&gt;=T$5,$G176&lt;=T$6),IF($M176&gt;0,4,3),0)),IF(AND($D176&lt;=T$6,$E176&gt;=T$5),60,0)))</f>
        <v/>
      </c>
      <c r="U176" s="80" t="str">
        <f>IF(OR($A176="",NOT(ISNUMBER($G176))),"",IF(AND($F176&lt;=U$6,$G176&gt;=U$5),IF(U$5&gt;$N176,5,$K176)*10+IF(AND($F176&gt;=U$5,$F176&lt;=U$6),IF(AND($G176&gt;=U$5,$G176&lt;=U$6),5,IF($L176=1,2,1)),IF(AND($G176&gt;=U$5,$G176&lt;=U$6),IF($M176&gt;0,4,3),0)),IF(AND($D176&lt;=U$6,$E176&gt;=U$5),60,0)))</f>
        <v/>
      </c>
      <c r="V176" s="80" t="str">
        <f>IF(OR($A176="",NOT(ISNUMBER($G176))),"",IF(AND($F176&lt;=V$6,$G176&gt;=V$5),IF(V$5&gt;$N176,5,$K176)*10+IF(AND($F176&gt;=V$5,$F176&lt;=V$6),IF(AND($G176&gt;=V$5,$G176&lt;=V$6),5,IF($L176=1,2,1)),IF(AND($G176&gt;=V$5,$G176&lt;=V$6),IF($M176&gt;0,4,3),0)),IF(AND($D176&lt;=V$6,$E176&gt;=V$5),60,0)))</f>
        <v/>
      </c>
      <c r="W176" s="80" t="str">
        <f>IF(OR($A176="",NOT(ISNUMBER($G176))),"",IF(AND($F176&lt;=W$6,$G176&gt;=W$5),IF(W$5&gt;$N176,5,$K176)*10+IF(AND($F176&gt;=W$5,$F176&lt;=W$6),IF(AND($G176&gt;=W$5,$G176&lt;=W$6),5,IF($L176=1,2,1)),IF(AND($G176&gt;=W$5,$G176&lt;=W$6),IF($M176&gt;0,4,3),0)),IF(AND($D176&lt;=W$6,$E176&gt;=W$5),60,0)))</f>
        <v/>
      </c>
      <c r="X176" s="80" t="str">
        <f>IF(OR($A176="",NOT(ISNUMBER($G176))),"",IF(AND($F176&lt;=X$6,$G176&gt;=X$5),IF(X$5&gt;$N176,5,$K176)*10+IF(AND($F176&gt;=X$5,$F176&lt;=X$6),IF(AND($G176&gt;=X$5,$G176&lt;=X$6),5,IF($L176=1,2,1)),IF(AND($G176&gt;=X$5,$G176&lt;=X$6),IF($M176&gt;0,4,3),0)),IF(AND($D176&lt;=X$6,$E176&gt;=X$5),60,0)))</f>
        <v/>
      </c>
      <c r="Y176" s="80" t="str">
        <f>IF(OR($A176="",NOT(ISNUMBER($G176))),"",IF(AND($F176&lt;=Y$6,$G176&gt;=Y$5),IF(Y$5&gt;$N176,5,$K176)*10+IF(AND($F176&gt;=Y$5,$F176&lt;=Y$6),IF(AND($G176&gt;=Y$5,$G176&lt;=Y$6),5,IF($L176=1,2,1)),IF(AND($G176&gt;=Y$5,$G176&lt;=Y$6),IF($M176&gt;0,4,3),0)),IF(AND($D176&lt;=Y$6,$E176&gt;=Y$5),60,0)))</f>
        <v/>
      </c>
      <c r="Z176" s="80" t="str">
        <f>IF(OR($A176="",NOT(ISNUMBER($G176))),"",IF(AND($F176&lt;=Z$6,$G176&gt;=Z$5),IF(Z$5&gt;$N176,5,$K176)*10+IF(AND($F176&gt;=Z$5,$F176&lt;=Z$6),IF(AND($G176&gt;=Z$5,$G176&lt;=Z$6),5,IF($L176=1,2,1)),IF(AND($G176&gt;=Z$5,$G176&lt;=Z$6),IF($M176&gt;0,4,3),0)),IF(AND($D176&lt;=Z$6,$E176&gt;=Z$5),60,0)))</f>
        <v/>
      </c>
      <c r="AA176" s="80" t="str">
        <f>IF(OR($A176="",NOT(ISNUMBER($G176))),"",IF(AND($F176&lt;=AA$6,$G176&gt;=AA$5),IF(AA$5&gt;$N176,5,$K176)*10+IF(AND($F176&gt;=AA$5,$F176&lt;=AA$6),IF(AND($G176&gt;=AA$5,$G176&lt;=AA$6),5,IF($L176=1,2,1)),IF(AND($G176&gt;=AA$5,$G176&lt;=AA$6),IF($M176&gt;0,4,3),0)),IF(AND($D176&lt;=AA$6,$E176&gt;=AA$5),60,0)))</f>
        <v/>
      </c>
      <c r="AB176" s="80" t="str">
        <f>IF(OR($A176="",NOT(ISNUMBER($G176))),"",IF(AND($F176&lt;=AB$6,$G176&gt;=AB$5),IF(AB$5&gt;$N176,5,$K176)*10+IF(AND($F176&gt;=AB$5,$F176&lt;=AB$6),IF(AND($G176&gt;=AB$5,$G176&lt;=AB$6),5,IF($L176=1,2,1)),IF(AND($G176&gt;=AB$5,$G176&lt;=AB$6),IF($M176&gt;0,4,3),0)),IF(AND($D176&lt;=AB$6,$E176&gt;=AB$5),60,0)))</f>
        <v/>
      </c>
      <c r="AC176" s="80" t="str">
        <f>IF(OR($A176="",NOT(ISNUMBER($G176))),"",IF(AND($F176&lt;=AC$6,$G176&gt;=AC$5),IF(AC$5&gt;$N176,5,$K176)*10+IF(AND($F176&gt;=AC$5,$F176&lt;=AC$6),IF(AND($G176&gt;=AC$5,$G176&lt;=AC$6),5,IF($L176=1,2,1)),IF(AND($G176&gt;=AC$5,$G176&lt;=AC$6),IF($M176&gt;0,4,3),0)),IF(AND($D176&lt;=AC$6,$E176&gt;=AC$5),60,0)))</f>
        <v/>
      </c>
      <c r="AD176" s="80" t="str">
        <f>IF(OR($A176="",NOT(ISNUMBER($G176))),"",IF(AND($F176&lt;=AD$6,$G176&gt;=AD$5),IF(AD$5&gt;$N176,5,$K176)*10+IF(AND($F176&gt;=AD$5,$F176&lt;=AD$6),IF(AND($G176&gt;=AD$5,$G176&lt;=AD$6),5,IF($L176=1,2,1)),IF(AND($G176&gt;=AD$5,$G176&lt;=AD$6),IF($M176&gt;0,4,3),0)),IF(AND($D176&lt;=AD$6,$E176&gt;=AD$5),60,0)))</f>
        <v/>
      </c>
      <c r="AE176" s="80" t="str">
        <f>IF(OR($A176="",NOT(ISNUMBER($G176))),"",IF(AND($F176&lt;=AE$6,$G176&gt;=AE$5),IF(AE$5&gt;$N176,5,$K176)*10+IF(AND($F176&gt;=AE$5,$F176&lt;=AE$6),IF(AND($G176&gt;=AE$5,$G176&lt;=AE$6),5,IF($L176=1,2,1)),IF(AND($G176&gt;=AE$5,$G176&lt;=AE$6),IF($M176&gt;0,4,3),0)),IF(AND($D176&lt;=AE$6,$E176&gt;=AE$5),60,0)))</f>
        <v/>
      </c>
      <c r="AF176" s="80" t="str">
        <f>IF(OR($A176="",NOT(ISNUMBER($G176))),"",IF(AND($F176&lt;=AF$6,$G176&gt;=AF$5),IF(AF$5&gt;$N176,5,$K176)*10+IF(AND($F176&gt;=AF$5,$F176&lt;=AF$6),IF(AND($G176&gt;=AF$5,$G176&lt;=AF$6),5,IF($L176=1,2,1)),IF(AND($G176&gt;=AF$5,$G176&lt;=AF$6),IF($M176&gt;0,4,3),0)),IF(AND($D176&lt;=AF$6,$E176&gt;=AF$5),60,0)))</f>
        <v/>
      </c>
      <c r="AG176" s="80" t="str">
        <f>IF(OR($A176="",NOT(ISNUMBER($G176))),"",IF(AND($F176&lt;=AG$6,$G176&gt;=AG$5),IF(AG$5&gt;$N176,5,$K176)*10+IF(AND($F176&gt;=AG$5,$F176&lt;=AG$6),IF(AND($G176&gt;=AG$5,$G176&lt;=AG$6),5,IF($L176=1,2,1)),IF(AND($G176&gt;=AG$5,$G176&lt;=AG$6),IF($M176&gt;0,4,3),0)),IF(AND($D176&lt;=AG$6,$E176&gt;=AG$5),60,0)))</f>
        <v/>
      </c>
      <c r="AH176" s="80" t="str">
        <f>IF(OR($A176="",NOT(ISNUMBER($G176))),"",IF(AND($F176&lt;=AH$6,$G176&gt;=AH$5),IF(AH$5&gt;$N176,5,$K176)*10+IF(AND($F176&gt;=AH$5,$F176&lt;=AH$6),IF(AND($G176&gt;=AH$5,$G176&lt;=AH$6),5,IF($L176=1,2,1)),IF(AND($G176&gt;=AH$5,$G176&lt;=AH$6),IF($M176&gt;0,4,3),0)),IF(AND($D176&lt;=AH$6,$E176&gt;=AH$5),60,0)))</f>
        <v/>
      </c>
      <c r="AI176" s="80" t="str">
        <f>IF(OR($A176="",NOT(ISNUMBER($G176))),"",IF(AND($F176&lt;=AI$6,$G176&gt;=AI$5),IF(AI$5&gt;$N176,5,$K176)*10+IF(AND($F176&gt;=AI$5,$F176&lt;=AI$6),IF(AND($G176&gt;=AI$5,$G176&lt;=AI$6),5,IF($L176=1,2,1)),IF(AND($G176&gt;=AI$5,$G176&lt;=AI$6),IF($M176&gt;0,4,3),0)),IF(AND($D176&lt;=AI$6,$E176&gt;=AI$5),60,0)))</f>
        <v/>
      </c>
      <c r="AJ176" s="80" t="str">
        <f>IF(OR($A176="",NOT(ISNUMBER($G176))),"",IF(AND($F176&lt;=AJ$6,$G176&gt;=AJ$5),IF(AJ$5&gt;$N176,5,$K176)*10+IF(AND($F176&gt;=AJ$5,$F176&lt;=AJ$6),IF(AND($G176&gt;=AJ$5,$G176&lt;=AJ$6),5,IF($L176=1,2,1)),IF(AND($G176&gt;=AJ$5,$G176&lt;=AJ$6),IF($M176&gt;0,4,3),0)),IF(AND($D176&lt;=AJ$6,$E176&gt;=AJ$5),60,0)))</f>
        <v/>
      </c>
      <c r="AK176" s="80" t="str">
        <f>IF(OR($A176="",NOT(ISNUMBER($G176))),"",IF(AND($F176&lt;=AK$6,$G176&gt;=AK$5),IF(AK$5&gt;$N176,5,$K176)*10+IF(AND($F176&gt;=AK$5,$F176&lt;=AK$6),IF(AND($G176&gt;=AK$5,$G176&lt;=AK$6),5,IF($L176=1,2,1)),IF(AND($G176&gt;=AK$5,$G176&lt;=AK$6),IF($M176&gt;0,4,3),0)),IF(AND($D176&lt;=AK$6,$E176&gt;=AK$5),60,0)))</f>
        <v/>
      </c>
      <c r="AL176" s="80" t="str">
        <f>IF(OR($A176="",NOT(ISNUMBER($G176))),"",IF(AND($F176&lt;=AL$6,$G176&gt;=AL$5),IF(AL$5&gt;$N176,5,$K176)*10+IF(AND($F176&gt;=AL$5,$F176&lt;=AL$6),IF(AND($G176&gt;=AL$5,$G176&lt;=AL$6),5,IF($L176=1,2,1)),IF(AND($G176&gt;=AL$5,$G176&lt;=AL$6),IF($M176&gt;0,4,3),0)),IF(AND($D176&lt;=AL$6,$E176&gt;=AL$5),60,0)))</f>
        <v/>
      </c>
      <c r="AM176" s="80" t="str">
        <f>IF(OR($A176="",NOT(ISNUMBER($G176))),"",IF(AND($F176&lt;=AM$6,$G176&gt;=AM$5),IF(AM$5&gt;$N176,5,$K176)*10+IF(AND($F176&gt;=AM$5,$F176&lt;=AM$6),IF(AND($G176&gt;=AM$5,$G176&lt;=AM$6),5,IF($L176=1,2,1)),IF(AND($G176&gt;=AM$5,$G176&lt;=AM$6),IF($M176&gt;0,4,3),0)),IF(AND($D176&lt;=AM$6,$E176&gt;=AM$5),60,0)))</f>
        <v/>
      </c>
      <c r="AN176" s="80" t="str">
        <f>IF(OR($A176="",NOT(ISNUMBER($G176))),"",IF(AND($F176&lt;=AN$6,$G176&gt;=AN$5),IF(AN$5&gt;$N176,5,$K176)*10+IF(AND($F176&gt;=AN$5,$F176&lt;=AN$6),IF(AND($G176&gt;=AN$5,$G176&lt;=AN$6),5,IF($L176=1,2,1)),IF(AND($G176&gt;=AN$5,$G176&lt;=AN$6),IF($M176&gt;0,4,3),0)),IF(AND($D176&lt;=AN$6,$E176&gt;=AN$5),60,0)))</f>
        <v/>
      </c>
      <c r="AO176" s="80" t="str">
        <f>IF(OR($A176="",NOT(ISNUMBER($G176))),"",IF(AND($F176&lt;=AO$6,$G176&gt;=AO$5),IF(AO$5&gt;$N176,5,$K176)*10+IF(AND($F176&gt;=AO$5,$F176&lt;=AO$6),IF(AND($G176&gt;=AO$5,$G176&lt;=AO$6),5,IF($L176=1,2,1)),IF(AND($G176&gt;=AO$5,$G176&lt;=AO$6),IF($M176&gt;0,4,3),0)),IF(AND($D176&lt;=AO$6,$E176&gt;=AO$5),60,0)))</f>
        <v/>
      </c>
      <c r="AP176" s="80" t="str">
        <f>IF(OR($A176="",NOT(ISNUMBER($G176))),"",IF(AND($F176&lt;=AP$6,$G176&gt;=AP$5),IF(AP$5&gt;$N176,5,$K176)*10+IF(AND($F176&gt;=AP$5,$F176&lt;=AP$6),IF(AND($G176&gt;=AP$5,$G176&lt;=AP$6),5,IF($L176=1,2,1)),IF(AND($G176&gt;=AP$5,$G176&lt;=AP$6),IF($M176&gt;0,4,3),0)),IF(AND($D176&lt;=AP$6,$E176&gt;=AP$5),60,0)))</f>
        <v/>
      </c>
      <c r="AQ176" s="80" t="str">
        <f>IF(OR($A176="",NOT(ISNUMBER($G176))),"",IF(AND($F176&lt;=AQ$6,$G176&gt;=AQ$5),IF(AQ$5&gt;$N176,5,$K176)*10+IF(AND($F176&gt;=AQ$5,$F176&lt;=AQ$6),IF(AND($G176&gt;=AQ$5,$G176&lt;=AQ$6),5,IF($L176=1,2,1)),IF(AND($G176&gt;=AQ$5,$G176&lt;=AQ$6),IF($M176&gt;0,4,3),0)),IF(AND($D176&lt;=AQ$6,$E176&gt;=AQ$5),60,0)))</f>
        <v/>
      </c>
      <c r="AR176" s="80" t="str">
        <f>IF(OR($A176="",NOT(ISNUMBER($G176))),"",IF(AND($F176&lt;=AR$6,$G176&gt;=AR$5),IF(AR$5&gt;$N176,5,$K176)*10+IF(AND($F176&gt;=AR$5,$F176&lt;=AR$6),IF(AND($G176&gt;=AR$5,$G176&lt;=AR$6),5,IF($L176=1,2,1)),IF(AND($G176&gt;=AR$5,$G176&lt;=AR$6),IF($M176&gt;0,4,3),0)),IF(AND($D176&lt;=AR$6,$E176&gt;=AR$5),60,0)))</f>
        <v/>
      </c>
      <c r="AS176" s="80" t="str">
        <f>IF(OR($A176="",NOT(ISNUMBER($G176))),"",IF(AND($F176&lt;=AS$6,$G176&gt;=AS$5),IF(AS$5&gt;$N176,5,$K176)*10+IF(AND($F176&gt;=AS$5,$F176&lt;=AS$6),IF(AND($G176&gt;=AS$5,$G176&lt;=AS$6),5,IF($L176=1,2,1)),IF(AND($G176&gt;=AS$5,$G176&lt;=AS$6),IF($M176&gt;0,4,3),0)),IF(AND($D176&lt;=AS$6,$E176&gt;=AS$5),60,0)))</f>
        <v/>
      </c>
      <c r="AT176" s="80" t="str">
        <f>IF(OR($A176="",NOT(ISNUMBER($G176))),"",IF(AND($F176&lt;=AT$6,$G176&gt;=AT$5),IF(AT$5&gt;$N176,5,$K176)*10+IF(AND($F176&gt;=AT$5,$F176&lt;=AT$6),IF(AND($G176&gt;=AT$5,$G176&lt;=AT$6),5,IF($L176=1,2,1)),IF(AND($G176&gt;=AT$5,$G176&lt;=AT$6),IF($M176&gt;0,4,3),0)),IF(AND($D176&lt;=AT$6,$E176&gt;=AT$5),60,0)))</f>
        <v/>
      </c>
      <c r="AU176" s="80" t="str">
        <f>IF(OR($A176="",NOT(ISNUMBER($G176))),"",IF(AND($F176&lt;=AU$6,$G176&gt;=AU$5),IF(AU$5&gt;$N176,5,$K176)*10+IF(AND($F176&gt;=AU$5,$F176&lt;=AU$6),IF(AND($G176&gt;=AU$5,$G176&lt;=AU$6),5,IF($L176=1,2,1)),IF(AND($G176&gt;=AU$5,$G176&lt;=AU$6),IF($M176&gt;0,4,3),0)),IF(AND($D176&lt;=AU$6,$E176&gt;=AU$5),60,0)))</f>
        <v/>
      </c>
      <c r="AV176" s="80" t="str">
        <f>IF(OR($A176="",NOT(ISNUMBER($G176))),"",IF(AND($F176&lt;=AV$6,$G176&gt;=AV$5),IF(AV$5&gt;$N176,5,$K176)*10+IF(AND($F176&gt;=AV$5,$F176&lt;=AV$6),IF(AND($G176&gt;=AV$5,$G176&lt;=AV$6),5,IF($L176=1,2,1)),IF(AND($G176&gt;=AV$5,$G176&lt;=AV$6),IF($M176&gt;0,4,3),0)),IF(AND($D176&lt;=AV$6,$E176&gt;=AV$5),60,0)))</f>
        <v/>
      </c>
      <c r="AW176" s="80" t="str">
        <f>IF(OR($A176="",NOT(ISNUMBER($G176))),"",IF(AND($F176&lt;=AW$6,$G176&gt;=AW$5),IF(AW$5&gt;$N176,5,$K176)*10+IF(AND($F176&gt;=AW$5,$F176&lt;=AW$6),IF(AND($G176&gt;=AW$5,$G176&lt;=AW$6),5,IF($L176=1,2,1)),IF(AND($G176&gt;=AW$5,$G176&lt;=AW$6),IF($M176&gt;0,4,3),0)),IF(AND($D176&lt;=AW$6,$E176&gt;=AW$5),60,0)))</f>
        <v/>
      </c>
      <c r="AX176" s="80" t="str">
        <f>IF(OR($A176="",NOT(ISNUMBER($G176))),"",IF(AND($F176&lt;=AX$6,$G176&gt;=AX$5),IF(AX$5&gt;$N176,5,$K176)*10+IF(AND($F176&gt;=AX$5,$F176&lt;=AX$6),IF(AND($G176&gt;=AX$5,$G176&lt;=AX$6),5,IF($L176=1,2,1)),IF(AND($G176&gt;=AX$5,$G176&lt;=AX$6),IF($M176&gt;0,4,3),0)),IF(AND($D176&lt;=AX$6,$E176&gt;=AX$5),60,0)))</f>
        <v/>
      </c>
      <c r="AY176" s="80" t="str">
        <f>IF(OR($A176="",NOT(ISNUMBER($G176))),"",IF(AND($F176&lt;=AY$6,$G176&gt;=AY$5),IF(AY$5&gt;$N176,5,$K176)*10+IF(AND($F176&gt;=AY$5,$F176&lt;=AY$6),IF(AND($G176&gt;=AY$5,$G176&lt;=AY$6),5,IF($L176=1,2,1)),IF(AND($G176&gt;=AY$5,$G176&lt;=AY$6),IF($M176&gt;0,4,3),0)),IF(AND($D176&lt;=AY$6,$E176&gt;=AY$5),60,0)))</f>
        <v/>
      </c>
      <c r="AZ176" s="80" t="str">
        <f>IF(OR($A176="",NOT(ISNUMBER($G176))),"",IF(AND($F176&lt;=AZ$6,$G176&gt;=AZ$5),IF(AZ$5&gt;$N176,5,$K176)*10+IF(AND($F176&gt;=AZ$5,$F176&lt;=AZ$6),IF(AND($G176&gt;=AZ$5,$G176&lt;=AZ$6),5,IF($L176=1,2,1)),IF(AND($G176&gt;=AZ$5,$G176&lt;=AZ$6),IF($M176&gt;0,4,3),0)),IF(AND($D176&lt;=AZ$6,$E176&gt;=AZ$5),60,0)))</f>
        <v/>
      </c>
      <c r="BA176" s="80" t="str">
        <f>IF(OR($A176="",NOT(ISNUMBER($G176))),"",IF(AND($F176&lt;=BA$6,$G176&gt;=BA$5),IF(BA$5&gt;$N176,5,$K176)*10+IF(AND($F176&gt;=BA$5,$F176&lt;=BA$6),IF(AND($G176&gt;=BA$5,$G176&lt;=BA$6),5,IF($L176=1,2,1)),IF(AND($G176&gt;=BA$5,$G176&lt;=BA$6),IF($M176&gt;0,4,3),0)),IF(AND($D176&lt;=BA$6,$E176&gt;=BA$5),60,0)))</f>
        <v/>
      </c>
      <c r="BB176" s="80" t="str">
        <f>IF(OR($A176="",NOT(ISNUMBER($G176))),"",IF(AND($F176&lt;=BB$6,$G176&gt;=BB$5),IF(BB$5&gt;$N176,5,$K176)*10+IF(AND($F176&gt;=BB$5,$F176&lt;=BB$6),IF(AND($G176&gt;=BB$5,$G176&lt;=BB$6),5,IF($L176=1,2,1)),IF(AND($G176&gt;=BB$5,$G176&lt;=BB$6),IF($M176&gt;0,4,3),0)),IF(AND($D176&lt;=BB$6,$E176&gt;=BB$5),60,0)))</f>
        <v/>
      </c>
      <c r="BC176" s="80" t="str">
        <f>IF(OR($A176="",NOT(ISNUMBER($G176))),"",IF(AND($F176&lt;=BC$6,$G176&gt;=BC$5),IF(BC$5&gt;$N176,5,$K176)*10+IF(AND($F176&gt;=BC$5,$F176&lt;=BC$6),IF(AND($G176&gt;=BC$5,$G176&lt;=BC$6),5,IF($L176=1,2,1)),IF(AND($G176&gt;=BC$5,$G176&lt;=BC$6),IF($M176&gt;0,4,3),0)),IF(AND($D176&lt;=BC$6,$E176&gt;=BC$5),60,0)))</f>
        <v/>
      </c>
      <c r="BD176" s="80" t="str">
        <f>IF(OR($A176="",NOT(ISNUMBER($G176))),"",IF(AND($F176&lt;=BD$6,$G176&gt;=BD$5),IF(BD$5&gt;$N176,5,$K176)*10+IF(AND($F176&gt;=BD$5,$F176&lt;=BD$6),IF(AND($G176&gt;=BD$5,$G176&lt;=BD$6),5,IF($L176=1,2,1)),IF(AND($G176&gt;=BD$5,$G176&lt;=BD$6),IF($M176&gt;0,4,3),0)),IF(AND($D176&lt;=BD$6,$E176&gt;=BD$5),60,0)))</f>
        <v/>
      </c>
      <c r="BE176" s="80" t="str">
        <f>IF(OR($A176="",NOT(ISNUMBER($G176))),"",IF(AND($F176&lt;=BE$6,$G176&gt;=BE$5),IF(BE$5&gt;$N176,5,$K176)*10+IF(AND($F176&gt;=BE$5,$F176&lt;=BE$6),IF(AND($G176&gt;=BE$5,$G176&lt;=BE$6),5,IF($L176=1,2,1)),IF(AND($G176&gt;=BE$5,$G176&lt;=BE$6),IF($M176&gt;0,4,3),0)),IF(AND($D176&lt;=BE$6,$E176&gt;=BE$5),60,0)))</f>
        <v/>
      </c>
      <c r="BF176" s="80" t="str">
        <f>IF(OR($A176="",NOT(ISNUMBER($G176))),"",IF(AND($F176&lt;=BF$6,$G176&gt;=BF$5),IF(BF$5&gt;$N176,5,$K176)*10+IF(AND($F176&gt;=BF$5,$F176&lt;=BF$6),IF(AND($G176&gt;=BF$5,$G176&lt;=BF$6),5,IF($L176=1,2,1)),IF(AND($G176&gt;=BF$5,$G176&lt;=BF$6),IF($M176&gt;0,4,3),0)),IF(AND($D176&lt;=BF$6,$E176&gt;=BF$5),60,0)))</f>
        <v/>
      </c>
      <c r="BG176" s="80" t="str">
        <f>IF(OR($A176="",NOT(ISNUMBER($G176))),"",IF(AND($F176&lt;=BG$6,$G176&gt;=BG$5),IF(BG$5&gt;$N176,5,$K176)*10+IF(AND($F176&gt;=BG$5,$F176&lt;=BG$6),IF(AND($G176&gt;=BG$5,$G176&lt;=BG$6),5,IF($L176=1,2,1)),IF(AND($G176&gt;=BG$5,$G176&lt;=BG$6),IF($M176&gt;0,4,3),0)),IF(AND($D176&lt;=BG$6,$E176&gt;=BG$5),60,0)))</f>
        <v/>
      </c>
      <c r="BH176" s="80" t="str">
        <f>IF(OR($A176="",NOT(ISNUMBER($G176))),"",IF(AND($F176&lt;=BH$6,$G176&gt;=BH$5),IF(BH$5&gt;$N176,5,$K176)*10+IF(AND($F176&gt;=BH$5,$F176&lt;=BH$6),IF(AND($G176&gt;=BH$5,$G176&lt;=BH$6),5,IF($L176=1,2,1)),IF(AND($G176&gt;=BH$5,$G176&lt;=BH$6),IF($M176&gt;0,4,3),0)),IF(AND($D176&lt;=BH$6,$E176&gt;=BH$5),60,0)))</f>
        <v/>
      </c>
      <c r="BI176" s="80" t="str">
        <f>IF(OR($A176="",NOT(ISNUMBER($G176))),"",IF(AND($F176&lt;=BI$6,$G176&gt;=BI$5),IF(BI$5&gt;$N176,5,$K176)*10+IF(AND($F176&gt;=BI$5,$F176&lt;=BI$6),IF(AND($G176&gt;=BI$5,$G176&lt;=BI$6),5,IF($L176=1,2,1)),IF(AND($G176&gt;=BI$5,$G176&lt;=BI$6),IF($M176&gt;0,4,3),0)),IF(AND($D176&lt;=BI$6,$E176&gt;=BI$5),60,0)))</f>
        <v/>
      </c>
      <c r="BJ176" s="80" t="str">
        <f>IF(OR($A176="",NOT(ISNUMBER($G176))),"",IF(AND($F176&lt;=BJ$6,$G176&gt;=BJ$5),IF(BJ$5&gt;$N176,5,$K176)*10+IF(AND($F176&gt;=BJ$5,$F176&lt;=BJ$6),IF(AND($G176&gt;=BJ$5,$G176&lt;=BJ$6),5,IF($L176=1,2,1)),IF(AND($G176&gt;=BJ$5,$G176&lt;=BJ$6),IF($M176&gt;0,4,3),0)),IF(AND($D176&lt;=BJ$6,$E176&gt;=BJ$5),60,0)))</f>
        <v/>
      </c>
      <c r="BK176" s="80" t="str">
        <f>IF(OR($A176="",NOT(ISNUMBER($G176))),"",IF(AND($F176&lt;=BK$6,$G176&gt;=BK$5),IF(BK$5&gt;$N176,5,$K176)*10+IF(AND($F176&gt;=BK$5,$F176&lt;=BK$6),IF(AND($G176&gt;=BK$5,$G176&lt;=BK$6),5,IF($L176=1,2,1)),IF(AND($G176&gt;=BK$5,$G176&lt;=BK$6),IF($M176&gt;0,4,3),0)),IF(AND($D176&lt;=BK$6,$E176&gt;=BK$5),60,0)))</f>
        <v/>
      </c>
      <c r="BL176" s="80" t="str">
        <f>IF(OR($A176="",NOT(ISNUMBER($G176))),"",IF(AND($F176&lt;=BL$6,$G176&gt;=BL$5),IF(BL$5&gt;$N176,5,$K176)*10+IF(AND($F176&gt;=BL$5,$F176&lt;=BL$6),IF(AND($G176&gt;=BL$5,$G176&lt;=BL$6),5,IF($L176=1,2,1)),IF(AND($G176&gt;=BL$5,$G176&lt;=BL$6),IF($M176&gt;0,4,3),0)),IF(AND($D176&lt;=BL$6,$E176&gt;=BL$5),60,0)))</f>
        <v/>
      </c>
      <c r="BM176" s="80" t="str">
        <f>IF(OR($A176="",NOT(ISNUMBER($G176))),"",IF(AND($F176&lt;=BM$6,$G176&gt;=BM$5),IF(BM$5&gt;$N176,5,$K176)*10+IF(AND($F176&gt;=BM$5,$F176&lt;=BM$6),IF(AND($G176&gt;=BM$5,$G176&lt;=BM$6),5,IF($L176=1,2,1)),IF(AND($G176&gt;=BM$5,$G176&lt;=BM$6),IF($M176&gt;0,4,3),0)),IF(AND($D176&lt;=BM$6,$E176&gt;=BM$5),60,0)))</f>
        <v/>
      </c>
      <c r="BN176" s="80" t="str">
        <f>IF(OR($A176="",NOT(ISNUMBER($G176))),"",IF(AND($F176&lt;=BN$6,$G176&gt;=BN$5),IF(BN$5&gt;$N176,5,$K176)*10+IF(AND($F176&gt;=BN$5,$F176&lt;=BN$6),IF(AND($G176&gt;=BN$5,$G176&lt;=BN$6),5,IF($L176=1,2,1)),IF(AND($G176&gt;=BN$5,$G176&lt;=BN$6),IF($M176&gt;0,4,3),0)),IF(AND($D176&lt;=BN$6,$E176&gt;=BN$5),60,0)))</f>
        <v/>
      </c>
      <c r="BO176" s="80" t="str">
        <f>IF(OR($A176="",NOT(ISNUMBER($G176))),"",IF(AND($F176&lt;=BO$6,$G176&gt;=BO$5),IF(BO$5&gt;$N176,5,$K176)*10+IF(AND($F176&gt;=BO$5,$F176&lt;=BO$6),IF(AND($G176&gt;=BO$5,$G176&lt;=BO$6),5,IF($L176=1,2,1)),IF(AND($G176&gt;=BO$5,$G176&lt;=BO$6),IF($M176&gt;0,4,3),0)),IF(AND($D176&lt;=BO$6,$E176&gt;=BO$5),60,0)))</f>
        <v/>
      </c>
      <c r="BP176" s="80" t="str">
        <f>IF(OR($A176="",NOT(ISNUMBER($G176))),"",IF(AND($F176&lt;=BP$6,$G176&gt;=BP$5),IF(BP$5&gt;$N176,5,$K176)*10+IF(AND($F176&gt;=BP$5,$F176&lt;=BP$6),IF(AND($G176&gt;=BP$5,$G176&lt;=BP$6),5,IF($L176=1,2,1)),IF(AND($G176&gt;=BP$5,$G176&lt;=BP$6),IF($M176&gt;0,4,3),0)),IF(AND($D176&lt;=BP$6,$E176&gt;=BP$5),60,0)))</f>
        <v/>
      </c>
      <c r="BQ176" s="80" t="str">
        <f>IF(OR($A176="",NOT(ISNUMBER($G176))),"",IF(AND($F176&lt;=BQ$6,$G176&gt;=BQ$5),IF(BQ$5&gt;$N176,5,$K176)*10+IF(AND($F176&gt;=BQ$5,$F176&lt;=BQ$6),IF(AND($G176&gt;=BQ$5,$G176&lt;=BQ$6),5,IF($L176=1,2,1)),IF(AND($G176&gt;=BQ$5,$G176&lt;=BQ$6),IF($M176&gt;0,4,3),0)),IF(AND($D176&lt;=BQ$6,$E176&gt;=BQ$5),60,0)))</f>
        <v/>
      </c>
      <c r="BR176" s="80" t="str">
        <f>IF(OR($A176="",NOT(ISNUMBER($G176))),"",IF(AND($F176&lt;=BR$6,$G176&gt;=BR$5),IF(BR$5&gt;$N176,5,$K176)*10+IF(AND($F176&gt;=BR$5,$F176&lt;=BR$6),IF(AND($G176&gt;=BR$5,$G176&lt;=BR$6),5,IF($L176=1,2,1)),IF(AND($G176&gt;=BR$5,$G176&lt;=BR$6),IF($M176&gt;0,4,3),0)),IF(AND($D176&lt;=BR$6,$E176&gt;=BR$5),60,0)))</f>
        <v/>
      </c>
      <c r="BS176" s="80" t="str">
        <f>IF(OR($A176="",NOT(ISNUMBER($G176))),"",IF(AND($F176&lt;=BS$6,$G176&gt;=BS$5),IF(BS$5&gt;$N176,5,$K176)*10+IF(AND($F176&gt;=BS$5,$F176&lt;=BS$6),IF(AND($G176&gt;=BS$5,$G176&lt;=BS$6),5,IF($L176=1,2,1)),IF(AND($G176&gt;=BS$5,$G176&lt;=BS$6),IF($M176&gt;0,4,3),0)),IF(AND($D176&lt;=BS$6,$E176&gt;=BS$5),60,0)))</f>
        <v/>
      </c>
      <c r="BT176" s="80" t="str">
        <f>IF(OR($A176="",NOT(ISNUMBER($G176))),"",IF(AND($F176&lt;=BT$6,$G176&gt;=BT$5),IF(BT$5&gt;$N176,5,$K176)*10+IF(AND($F176&gt;=BT$5,$F176&lt;=BT$6),IF(AND($G176&gt;=BT$5,$G176&lt;=BT$6),5,IF($L176=1,2,1)),IF(AND($G176&gt;=BT$5,$G176&lt;=BT$6),IF($M176&gt;0,4,3),0)),IF(AND($D176&lt;=BT$6,$E176&gt;=BT$5),60,0)))</f>
        <v/>
      </c>
      <c r="BU176" s="80" t="str">
        <f>IF(OR($A176="",NOT(ISNUMBER($G176))),"",IF(AND($F176&lt;=BU$6,$G176&gt;=BU$5),IF(BU$5&gt;$N176,5,$K176)*10+IF(AND($F176&gt;=BU$5,$F176&lt;=BU$6),IF(AND($G176&gt;=BU$5,$G176&lt;=BU$6),5,IF($L176=1,2,1)),IF(AND($G176&gt;=BU$5,$G176&lt;=BU$6),IF($M176&gt;0,4,3),0)),IF(AND($D176&lt;=BU$6,$E176&gt;=BU$5),60,0)))</f>
        <v/>
      </c>
      <c r="BV176" s="80" t="str">
        <f>IF(OR($A176="",NOT(ISNUMBER($G176))),"",IF(AND($F176&lt;=BV$6,$G176&gt;=BV$5),IF(BV$5&gt;$N176,5,$K176)*10+IF(AND($F176&gt;=BV$5,$F176&lt;=BV$6),IF(AND($G176&gt;=BV$5,$G176&lt;=BV$6),5,IF($L176=1,2,1)),IF(AND($G176&gt;=BV$5,$G176&lt;=BV$6),IF($M176&gt;0,4,3),0)),IF(AND($D176&lt;=BV$6,$E176&gt;=BV$5),60,0)))</f>
        <v/>
      </c>
      <c r="BW176" s="80" t="str">
        <f>IF(OR($A176="",NOT(ISNUMBER($G176))),"",IF(AND($F176&lt;=BW$6,$G176&gt;=BW$5),IF(BW$5&gt;$N176,5,$K176)*10+IF(AND($F176&gt;=BW$5,$F176&lt;=BW$6),IF(AND($G176&gt;=BW$5,$G176&lt;=BW$6),5,IF($L176=1,2,1)),IF(AND($G176&gt;=BW$5,$G176&lt;=BW$6),IF($M176&gt;0,4,3),0)),IF(AND($D176&lt;=BW$6,$E176&gt;=BW$5),60,0)))</f>
        <v/>
      </c>
      <c r="BX176" s="80" t="str">
        <f>IF(OR($A176="",NOT(ISNUMBER($G176))),"",IF(AND($F176&lt;=BX$6,$G176&gt;=BX$5),IF(BX$5&gt;$N176,5,$K176)*10+IF(AND($F176&gt;=BX$5,$F176&lt;=BX$6),IF(AND($G176&gt;=BX$5,$G176&lt;=BX$6),5,IF($L176=1,2,1)),IF(AND($G176&gt;=BX$5,$G176&lt;=BX$6),IF($M176&gt;0,4,3),0)),IF(AND($D176&lt;=BX$6,$E176&gt;=BX$5),60,0)))</f>
        <v/>
      </c>
      <c r="BY176" s="80" t="str">
        <f>IF(OR($A176="",NOT(ISNUMBER($G176))),"",IF(AND($F176&lt;=BY$6,$G176&gt;=BY$5),IF(BY$5&gt;$N176,5,$K176)*10+IF(AND($F176&gt;=BY$5,$F176&lt;=BY$6),IF(AND($G176&gt;=BY$5,$G176&lt;=BY$6),5,IF($L176=1,2,1)),IF(AND($G176&gt;=BY$5,$G176&lt;=BY$6),IF($M176&gt;0,4,3),0)),IF(AND($D176&lt;=BY$6,$E176&gt;=BY$5),60,0)))</f>
        <v/>
      </c>
      <c r="BZ176" s="80" t="str">
        <f>IF(OR($A176="",NOT(ISNUMBER($G176))),"",IF(AND($F176&lt;=BZ$6,$G176&gt;=BZ$5),IF(BZ$5&gt;$N176,5,$K176)*10+IF(AND($F176&gt;=BZ$5,$F176&lt;=BZ$6),IF(AND($G176&gt;=BZ$5,$G176&lt;=BZ$6),5,IF($L176=1,2,1)),IF(AND($G176&gt;=BZ$5,$G176&lt;=BZ$6),IF($M176&gt;0,4,3),0)),IF(AND($D176&lt;=BZ$6,$E176&gt;=BZ$5),60,0)))</f>
        <v/>
      </c>
      <c r="CA176" s="80" t="str">
        <f>IF(OR($A176="",NOT(ISNUMBER($G176))),"",IF(AND($F176&lt;=CA$6,$G176&gt;=CA$5),IF(CA$5&gt;$N176,5,$K176)*10+IF(AND($F176&gt;=CA$5,$F176&lt;=CA$6),IF(AND($G176&gt;=CA$5,$G176&lt;=CA$6),5,IF($L176=1,2,1)),IF(AND($G176&gt;=CA$5,$G176&lt;=CA$6),IF($M176&gt;0,4,3),0)),IF(AND($D176&lt;=CA$6,$E176&gt;=CA$5),60,0)))</f>
        <v/>
      </c>
      <c r="CB176" s="80" t="str">
        <f>IF(OR($A176="",NOT(ISNUMBER($G176))),"",IF(AND($F176&lt;=CB$6,$G176&gt;=CB$5),IF(CB$5&gt;$N176,5,$K176)*10+IF(AND($F176&gt;=CB$5,$F176&lt;=CB$6),IF(AND($G176&gt;=CB$5,$G176&lt;=CB$6),5,IF($L176=1,2,1)),IF(AND($G176&gt;=CB$5,$G176&lt;=CB$6),IF($M176&gt;0,4,3),0)),IF(AND($D176&lt;=CB$6,$E176&gt;=CB$5),60,0)))</f>
        <v/>
      </c>
      <c r="CC176" s="80" t="str">
        <f>IF(OR($A176="",NOT(ISNUMBER($G176))),"",IF(AND($F176&lt;=CC$6,$G176&gt;=CC$5),IF(CC$5&gt;$N176,5,$K176)*10+IF(AND($F176&gt;=CC$5,$F176&lt;=CC$6),IF(AND($G176&gt;=CC$5,$G176&lt;=CC$6),5,IF($L176=1,2,1)),IF(AND($G176&gt;=CC$5,$G176&lt;=CC$6),IF($M176&gt;0,4,3),0)),IF(AND($D176&lt;=CC$6,$E176&gt;=CC$5),60,0)))</f>
        <v/>
      </c>
      <c r="CD176" s="80" t="str">
        <f>IF(OR($A176="",NOT(ISNUMBER($G176))),"",IF(AND($F176&lt;=CD$6,$G176&gt;=CD$5),IF(CD$5&gt;$N176,5,$K176)*10+IF(AND($F176&gt;=CD$5,$F176&lt;=CD$6),IF(AND($G176&gt;=CD$5,$G176&lt;=CD$6),5,IF($L176=1,2,1)),IF(AND($G176&gt;=CD$5,$G176&lt;=CD$6),IF($M176&gt;0,4,3),0)),IF(AND($D176&lt;=CD$6,$E176&gt;=CD$5),60,0)))</f>
        <v/>
      </c>
      <c r="CE176" s="80" t="str">
        <f>IF(OR($A176="",NOT(ISNUMBER($G176))),"",IF(AND($F176&lt;=CE$6,$G176&gt;=CE$5),IF(CE$5&gt;$N176,5,$K176)*10+IF(AND($F176&gt;=CE$5,$F176&lt;=CE$6),IF(AND($G176&gt;=CE$5,$G176&lt;=CE$6),5,IF($L176=1,2,1)),IF(AND($G176&gt;=CE$5,$G176&lt;=CE$6),IF($M176&gt;0,4,3),0)),IF(AND($D176&lt;=CE$6,$E176&gt;=CE$5),60,0)))</f>
        <v/>
      </c>
      <c r="CF176" s="80" t="str">
        <f>IF(OR($A176="",NOT(ISNUMBER($G176))),"",IF(AND($F176&lt;=CF$6,$G176&gt;=CF$5),IF(CF$5&gt;$N176,5,$K176)*10+IF(AND($F176&gt;=CF$5,$F176&lt;=CF$6),IF(AND($G176&gt;=CF$5,$G176&lt;=CF$6),5,IF($L176=1,2,1)),IF(AND($G176&gt;=CF$5,$G176&lt;=CF$6),IF($M176&gt;0,4,3),0)),IF(AND($D176&lt;=CF$6,$E176&gt;=CF$5),60,0)))</f>
        <v/>
      </c>
      <c r="CG176" s="80" t="str">
        <f>IF(OR($A176="",NOT(ISNUMBER($G176))),"",IF(AND($F176&lt;=CG$6,$G176&gt;=CG$5),IF(CG$5&gt;$N176,5,$K176)*10+IF(AND($F176&gt;=CG$5,$F176&lt;=CG$6),IF(AND($G176&gt;=CG$5,$G176&lt;=CG$6),5,IF($L176=1,2,1)),IF(AND($G176&gt;=CG$5,$G176&lt;=CG$6),IF($M176&gt;0,4,3),0)),IF(AND($D176&lt;=CG$6,$E176&gt;=CG$5),60,0)))</f>
        <v/>
      </c>
      <c r="CH176" s="80" t="str">
        <f>IF(OR($A176="",NOT(ISNUMBER($G176))),"",IF(AND($F176&lt;=CH$6,$G176&gt;=CH$5),IF(CH$5&gt;$N176,5,$K176)*10+IF(AND($F176&gt;=CH$5,$F176&lt;=CH$6),IF(AND($G176&gt;=CH$5,$G176&lt;=CH$6),5,IF($L176=1,2,1)),IF(AND($G176&gt;=CH$5,$G176&lt;=CH$6),IF($M176&gt;0,4,3),0)),IF(AND($D176&lt;=CH$6,$E176&gt;=CH$5),60,0)))</f>
        <v/>
      </c>
      <c r="CI176" s="80" t="str">
        <f>IF(OR($A176="",NOT(ISNUMBER($G176))),"",IF(AND($F176&lt;=CI$6,$G176&gt;=CI$5),IF(CI$5&gt;$N176,5,$K176)*10+IF(AND($F176&gt;=CI$5,$F176&lt;=CI$6),IF(AND($G176&gt;=CI$5,$G176&lt;=CI$6),5,IF($L176=1,2,1)),IF(AND($G176&gt;=CI$5,$G176&lt;=CI$6),IF($M176&gt;0,4,3),0)),IF(AND($D176&lt;=CI$6,$E176&gt;=CI$5),60,0)))</f>
        <v/>
      </c>
      <c r="CJ176" s="80" t="str">
        <f>IF(OR($A176="",NOT(ISNUMBER($G176))),"",IF(AND($F176&lt;=CJ$6,$G176&gt;=CJ$5),IF(CJ$5&gt;$N176,5,$K176)*10+IF(AND($F176&gt;=CJ$5,$F176&lt;=CJ$6),IF(AND($G176&gt;=CJ$5,$G176&lt;=CJ$6),5,IF($L176=1,2,1)),IF(AND($G176&gt;=CJ$5,$G176&lt;=CJ$6),IF($M176&gt;0,4,3),0)),IF(AND($D176&lt;=CJ$6,$E176&gt;=CJ$5),60,0)))</f>
        <v/>
      </c>
      <c r="CK176" s="80" t="str">
        <f>IF(OR($A176="",NOT(ISNUMBER($G176))),"",IF(AND($F176&lt;=CK$6,$G176&gt;=CK$5),IF(CK$5&gt;$N176,5,$K176)*10+IF(AND($F176&gt;=CK$5,$F176&lt;=CK$6),IF(AND($G176&gt;=CK$5,$G176&lt;=CK$6),5,IF($L176=1,2,1)),IF(AND($G176&gt;=CK$5,$G176&lt;=CK$6),IF($M176&gt;0,4,3),0)),IF(AND($D176&lt;=CK$6,$E176&gt;=CK$5),60,0)))</f>
        <v/>
      </c>
      <c r="CL176" s="80" t="str">
        <f>IF(OR($A176="",NOT(ISNUMBER($G176))),"",IF(AND($F176&lt;=CL$6,$G176&gt;=CL$5),IF(CL$5&gt;$N176,5,$K176)*10+IF(AND($F176&gt;=CL$5,$F176&lt;=CL$6),IF(AND($G176&gt;=CL$5,$G176&lt;=CL$6),5,IF($L176=1,2,1)),IF(AND($G176&gt;=CL$5,$G176&lt;=CL$6),IF($M176&gt;0,4,3),0)),IF(AND($D176&lt;=CL$6,$E176&gt;=CL$5),60,0)))</f>
        <v/>
      </c>
      <c r="CM176" s="80" t="str">
        <f>IF(OR($A176="",NOT(ISNUMBER($G176))),"",IF(AND($F176&lt;=CM$6,$G176&gt;=CM$5),IF(CM$5&gt;$N176,5,$K176)*10+IF(AND($F176&gt;=CM$5,$F176&lt;=CM$6),IF(AND($G176&gt;=CM$5,$G176&lt;=CM$6),5,IF($L176=1,2,1)),IF(AND($G176&gt;=CM$5,$G176&lt;=CM$6),IF($M176&gt;0,4,3),0)),IF(AND($D176&lt;=CM$6,$E176&gt;=CM$5),60,0)))</f>
        <v/>
      </c>
      <c r="CN176" s="80" t="str">
        <f>IF(OR($A176="",NOT(ISNUMBER($G176))),"",IF(AND($F176&lt;=CN$6,$G176&gt;=CN$5),IF(CN$5&gt;$N176,5,$K176)*10+IF(AND($F176&gt;=CN$5,$F176&lt;=CN$6),IF(AND($G176&gt;=CN$5,$G176&lt;=CN$6),5,IF($L176=1,2,1)),IF(AND($G176&gt;=CN$5,$G176&lt;=CN$6),IF($M176&gt;0,4,3),0)),IF(AND($D176&lt;=CN$6,$E176&gt;=CN$5),60,0)))</f>
        <v/>
      </c>
      <c r="CO176" s="80" t="str">
        <f>IF(OR($A176="",NOT(ISNUMBER($G176))),"",IF(AND($F176&lt;=CO$6,$G176&gt;=CO$5),IF(CO$5&gt;$N176,5,$K176)*10+IF(AND($F176&gt;=CO$5,$F176&lt;=CO$6),IF(AND($G176&gt;=CO$5,$G176&lt;=CO$6),5,IF($L176=1,2,1)),IF(AND($G176&gt;=CO$5,$G176&lt;=CO$6),IF($M176&gt;0,4,3),0)),IF(AND($D176&lt;=CO$6,$E176&gt;=CO$5),60,0)))</f>
        <v/>
      </c>
      <c r="CP176" s="80" t="str">
        <f>IF(OR($A176="",NOT(ISNUMBER($G176))),"",IF(AND($F176&lt;=CP$6,$G176&gt;=CP$5),IF(CP$5&gt;$N176,5,$K176)*10+IF(AND($F176&gt;=CP$5,$F176&lt;=CP$6),IF(AND($G176&gt;=CP$5,$G176&lt;=CP$6),5,IF($L176=1,2,1)),IF(AND($G176&gt;=CP$5,$G176&lt;=CP$6),IF($M176&gt;0,4,3),0)),IF(AND($D176&lt;=CP$6,$E176&gt;=CP$5),60,0)))</f>
        <v/>
      </c>
      <c r="CQ176" s="80" t="str">
        <f>IF(OR($A176="",NOT(ISNUMBER($G176))),"",IF(AND($F176&lt;=CQ$6,$G176&gt;=CQ$5),IF(CQ$5&gt;$N176,5,$K176)*10+IF(AND($F176&gt;=CQ$5,$F176&lt;=CQ$6),IF(AND($G176&gt;=CQ$5,$G176&lt;=CQ$6),5,IF($L176=1,2,1)),IF(AND($G176&gt;=CQ$5,$G176&lt;=CQ$6),IF($M176&gt;0,4,3),0)),IF(AND($D176&lt;=CQ$6,$E176&gt;=CQ$5),60,0)))</f>
        <v/>
      </c>
      <c r="CR176" s="80" t="str">
        <f>IF(OR($A176="",NOT(ISNUMBER($G176))),"",IF(AND($F176&lt;=CR$6,$G176&gt;=CR$5),IF(CR$5&gt;$N176,5,$K176)*10+IF(AND($F176&gt;=CR$5,$F176&lt;=CR$6),IF(AND($G176&gt;=CR$5,$G176&lt;=CR$6),5,IF($L176=1,2,1)),IF(AND($G176&gt;=CR$5,$G176&lt;=CR$6),IF($M176&gt;0,4,3),0)),IF(AND($D176&lt;=CR$6,$E176&gt;=CR$5),60,0)))</f>
        <v/>
      </c>
      <c r="CS176" s="80" t="str">
        <f>IF(OR($A176="",NOT(ISNUMBER($G176))),"",IF(AND($F176&lt;=CS$6,$G176&gt;=CS$5),IF(CS$5&gt;$N176,5,$K176)*10+IF(AND($F176&gt;=CS$5,$F176&lt;=CS$6),IF(AND($G176&gt;=CS$5,$G176&lt;=CS$6),5,IF($L176=1,2,1)),IF(AND($G176&gt;=CS$5,$G176&lt;=CS$6),IF($M176&gt;0,4,3),0)),IF(AND($D176&lt;=CS$6,$E176&gt;=CS$5),60,0)))</f>
        <v/>
      </c>
      <c r="CT176" s="80" t="str">
        <f>IF(OR($A176="",NOT(ISNUMBER($G176))),"",IF(AND($F176&lt;=CT$6,$G176&gt;=CT$5),IF(CT$5&gt;$N176,5,$K176)*10+IF(AND($F176&gt;=CT$5,$F176&lt;=CT$6),IF(AND($G176&gt;=CT$5,$G176&lt;=CT$6),5,IF($L176=1,2,1)),IF(AND($G176&gt;=CT$5,$G176&lt;=CT$6),IF($M176&gt;0,4,3),0)),IF(AND($D176&lt;=CT$6,$E176&gt;=CT$5),60,0)))</f>
        <v/>
      </c>
      <c r="CU176" s="80" t="str">
        <f>IF(OR($A176="",NOT(ISNUMBER($G176))),"",IF(AND($F176&lt;=CU$6,$G176&gt;=CU$5),IF(CU$5&gt;$N176,5,$K176)*10+IF(AND($F176&gt;=CU$5,$F176&lt;=CU$6),IF(AND($G176&gt;=CU$5,$G176&lt;=CU$6),5,IF($L176=1,2,1)),IF(AND($G176&gt;=CU$5,$G176&lt;=CU$6),IF($M176&gt;0,4,3),0)),IF(AND($D176&lt;=CU$6,$E176&gt;=CU$5),60,0)))</f>
        <v/>
      </c>
      <c r="CV176" s="80" t="str">
        <f>IF(OR($A176="",NOT(ISNUMBER($G176))),"",IF(AND($F176&lt;=CV$6,$G176&gt;=CV$5),IF(CV$5&gt;$N176,5,$K176)*10+IF(AND($F176&gt;=CV$5,$F176&lt;=CV$6),IF(AND($G176&gt;=CV$5,$G176&lt;=CV$6),5,IF($L176=1,2,1)),IF(AND($G176&gt;=CV$5,$G176&lt;=CV$6),IF($M176&gt;0,4,3),0)),IF(AND($D176&lt;=CV$6,$E176&gt;=CV$5),60,0)))</f>
        <v/>
      </c>
      <c r="CW176" s="80" t="str">
        <f>IF(OR($A176="",NOT(ISNUMBER($G176))),"",IF(AND($F176&lt;=CW$6,$G176&gt;=CW$5),IF(CW$5&gt;$N176,5,$K176)*10+IF(AND($F176&gt;=CW$5,$F176&lt;=CW$6),IF(AND($G176&gt;=CW$5,$G176&lt;=CW$6),5,IF($L176=1,2,1)),IF(AND($G176&gt;=CW$5,$G176&lt;=CW$6),IF($M176&gt;0,4,3),0)),IF(AND($D176&lt;=CW$6,$E176&gt;=CW$5),60,0)))</f>
        <v/>
      </c>
      <c r="CX176" s="80" t="str">
        <f>IF(OR($A176="",NOT(ISNUMBER($G176))),"",IF(AND($F176&lt;=CX$6,$G176&gt;=CX$5),IF(CX$5&gt;$N176,5,$K176)*10+IF(AND($F176&gt;=CX$5,$F176&lt;=CX$6),IF(AND($G176&gt;=CX$5,$G176&lt;=CX$6),5,IF($L176=1,2,1)),IF(AND($G176&gt;=CX$5,$G176&lt;=CX$6),IF($M176&gt;0,4,3),0)),IF(AND($D176&lt;=CX$6,$E176&gt;=CX$5),60,0)))</f>
        <v/>
      </c>
      <c r="CY176" s="80" t="str">
        <f>IF(OR($A176="",NOT(ISNUMBER($G176))),"",IF(AND($F176&lt;=CY$6,$G176&gt;=CY$5),IF(CY$5&gt;$N176,5,$K176)*10+IF(AND($F176&gt;=CY$5,$F176&lt;=CY$6),IF(AND($G176&gt;=CY$5,$G176&lt;=CY$6),5,IF($L176=1,2,1)),IF(AND($G176&gt;=CY$5,$G176&lt;=CY$6),IF($M176&gt;0,4,3),0)),IF(AND($D176&lt;=CY$6,$E176&gt;=CY$5),60,0)))</f>
        <v/>
      </c>
      <c r="CZ176" s="80" t="str">
        <f>IF(OR($A176="",NOT(ISNUMBER($G176))),"",IF(AND($F176&lt;=CZ$6,$G176&gt;=CZ$5),IF(CZ$5&gt;$N176,5,$K176)*10+IF(AND($F176&gt;=CZ$5,$F176&lt;=CZ$6),IF(AND($G176&gt;=CZ$5,$G176&lt;=CZ$6),5,IF($L176=1,2,1)),IF(AND($G176&gt;=CZ$5,$G176&lt;=CZ$6),IF($M176&gt;0,4,3),0)),IF(AND($D176&lt;=CZ$6,$E176&gt;=CZ$5),60,0)))</f>
        <v/>
      </c>
      <c r="DA176" s="80" t="str">
        <f>IF(OR($A176="",NOT(ISNUMBER($G176))),"",IF(AND($F176&lt;=DA$6,$G176&gt;=DA$5),IF(DA$5&gt;$N176,5,$K176)*10+IF(AND($F176&gt;=DA$5,$F176&lt;=DA$6),IF(AND($G176&gt;=DA$5,$G176&lt;=DA$6),5,IF($L176=1,2,1)),IF(AND($G176&gt;=DA$5,$G176&lt;=DA$6),IF($M176&gt;0,4,3),0)),IF(AND($D176&lt;=DA$6,$E176&gt;=DA$5),60,0)))</f>
        <v/>
      </c>
      <c r="DB176" s="80" t="str">
        <f>IF(OR($A176="",NOT(ISNUMBER($G176))),"",IF(AND($F176&lt;=DB$6,$G176&gt;=DB$5),IF(DB$5&gt;$N176,5,$K176)*10+IF(AND($F176&gt;=DB$5,$F176&lt;=DB$6),IF(AND($G176&gt;=DB$5,$G176&lt;=DB$6),5,IF($L176=1,2,1)),IF(AND($G176&gt;=DB$5,$G176&lt;=DB$6),IF($M176&gt;0,4,3),0)),IF(AND($D176&lt;=DB$6,$E176&gt;=DB$5),60,0)))</f>
        <v/>
      </c>
      <c r="DC176" s="80" t="str">
        <f>IF(OR($A176="",NOT(ISNUMBER($G176))),"",IF(AND($F176&lt;=DC$6,$G176&gt;=DC$5),IF(DC$5&gt;$N176,5,$K176)*10+IF(AND($F176&gt;=DC$5,$F176&lt;=DC$6),IF(AND($G176&gt;=DC$5,$G176&lt;=DC$6),5,IF($L176=1,2,1)),IF(AND($G176&gt;=DC$5,$G176&lt;=DC$6),IF($M176&gt;0,4,3),0)),IF(AND($D176&lt;=DC$6,$E176&gt;=DC$5),60,0)))</f>
        <v/>
      </c>
      <c r="DD176" s="80" t="str">
        <f>IF(OR($A176="",NOT(ISNUMBER($G176))),"",IF(AND($F176&lt;=DD$6,$G176&gt;=DD$5),IF(DD$5&gt;$N176,5,$K176)*10+IF(AND($F176&gt;=DD$5,$F176&lt;=DD$6),IF(AND($G176&gt;=DD$5,$G176&lt;=DD$6),5,IF($L176=1,2,1)),IF(AND($G176&gt;=DD$5,$G176&lt;=DD$6),IF($M176&gt;0,4,3),0)),IF(AND($D176&lt;=DD$6,$E176&gt;=DD$5),60,0)))</f>
        <v/>
      </c>
      <c r="DE176" s="80" t="str">
        <f>IF(OR($A176="",NOT(ISNUMBER($G176))),"",IF(AND($F176&lt;=DE$6,$G176&gt;=DE$5),IF(DE$5&gt;$N176,5,$K176)*10+IF(AND($F176&gt;=DE$5,$F176&lt;=DE$6),IF(AND($G176&gt;=DE$5,$G176&lt;=DE$6),5,IF($L176=1,2,1)),IF(AND($G176&gt;=DE$5,$G176&lt;=DE$6),IF($M176&gt;0,4,3),0)),IF(AND($D176&lt;=DE$6,$E176&gt;=DE$5),60,0)))</f>
        <v/>
      </c>
      <c r="DF176" s="80" t="str">
        <f>IF(OR($A176="",NOT(ISNUMBER($G176))),"",IF(AND($F176&lt;=DF$6,$G176&gt;=DF$5),IF(DF$5&gt;$N176,5,$K176)*10+IF(AND($F176&gt;=DF$5,$F176&lt;=DF$6),IF(AND($G176&gt;=DF$5,$G176&lt;=DF$6),5,IF($L176=1,2,1)),IF(AND($G176&gt;=DF$5,$G176&lt;=DF$6),IF($M176&gt;0,4,3),0)),IF(AND($D176&lt;=DF$6,$E176&gt;=DF$5),60,0)))</f>
        <v/>
      </c>
      <c r="DG176" s="80" t="str">
        <f>IF(OR($A176="",NOT(ISNUMBER($G176))),"",IF(AND($F176&lt;=DG$6,$G176&gt;=DG$5),IF(DG$5&gt;$N176,5,$K176)*10+IF(AND($F176&gt;=DG$5,$F176&lt;=DG$6),IF(AND($G176&gt;=DG$5,$G176&lt;=DG$6),5,IF($L176=1,2,1)),IF(AND($G176&gt;=DG$5,$G176&lt;=DG$6),IF($M176&gt;0,4,3),0)),IF(AND($D176&lt;=DG$6,$E176&gt;=DG$5),60,0)))</f>
        <v/>
      </c>
      <c r="DH176" s="80" t="str">
        <f>IF(OR($A176="",NOT(ISNUMBER($G176))),"",IF(AND($F176&lt;=DH$6,$G176&gt;=DH$5),IF(DH$5&gt;$N176,5,$K176)*10+IF(AND($F176&gt;=DH$5,$F176&lt;=DH$6),IF(AND($G176&gt;=DH$5,$G176&lt;=DH$6),5,IF($L176=1,2,1)),IF(AND($G176&gt;=DH$5,$G176&lt;=DH$6),IF($M176&gt;0,4,3),0)),IF(AND($D176&lt;=DH$6,$E176&gt;=DH$5),60,0)))</f>
        <v/>
      </c>
      <c r="DI176" s="80" t="str">
        <f>IF(OR($A176="",NOT(ISNUMBER($G176))),"",IF(AND($F176&lt;=DI$6,$G176&gt;=DI$5),IF(DI$5&gt;$N176,5,$K176)*10+IF(AND($F176&gt;=DI$5,$F176&lt;=DI$6),IF(AND($G176&gt;=DI$5,$G176&lt;=DI$6),5,IF($L176=1,2,1)),IF(AND($G176&gt;=DI$5,$G176&lt;=DI$6),IF($M176&gt;0,4,3),0)),IF(AND($D176&lt;=DI$6,$E176&gt;=DI$5),60,0)))</f>
        <v/>
      </c>
      <c r="DJ176" s="80" t="str">
        <f>IF(OR($A176="",NOT(ISNUMBER($G176))),"",IF(AND($F176&lt;=DJ$6,$G176&gt;=DJ$5),IF(DJ$5&gt;$N176,5,$K176)*10+IF(AND($F176&gt;=DJ$5,$F176&lt;=DJ$6),IF(AND($G176&gt;=DJ$5,$G176&lt;=DJ$6),5,IF($L176=1,2,1)),IF(AND($G176&gt;=DJ$5,$G176&lt;=DJ$6),IF($M176&gt;0,4,3),0)),IF(AND($D176&lt;=DJ$6,$E176&gt;=DJ$5),60,0)))</f>
        <v/>
      </c>
      <c r="DK176" s="80" t="str">
        <f>IF(OR($A176="",NOT(ISNUMBER($G176))),"",IF(AND($F176&lt;=DK$6,$G176&gt;=DK$5),IF(DK$5&gt;$N176,5,$K176)*10+IF(AND($F176&gt;=DK$5,$F176&lt;=DK$6),IF(AND($G176&gt;=DK$5,$G176&lt;=DK$6),5,IF($L176=1,2,1)),IF(AND($G176&gt;=DK$5,$G176&lt;=DK$6),IF($M176&gt;0,4,3),0)),IF(AND($D176&lt;=DK$6,$E176&gt;=DK$5),60,0)))</f>
        <v/>
      </c>
      <c r="DL176" s="80" t="str">
        <f>IF(OR($A176="",NOT(ISNUMBER($G176))),"",IF(AND($F176&lt;=DL$6,$G176&gt;=DL$5),IF(DL$5&gt;$N176,5,$K176)*10+IF(AND($F176&gt;=DL$5,$F176&lt;=DL$6),IF(AND($G176&gt;=DL$5,$G176&lt;=DL$6),5,IF($L176=1,2,1)),IF(AND($G176&gt;=DL$5,$G176&lt;=DL$6),IF($M176&gt;0,4,3),0)),IF(AND($D176&lt;=DL$6,$E176&gt;=DL$5),60,0)))</f>
        <v/>
      </c>
      <c r="DM176" s="80" t="str">
        <f>IF(OR($A176="",NOT(ISNUMBER($G176))),"",IF(AND($F176&lt;=DM$6,$G176&gt;=DM$5),IF(DM$5&gt;$N176,5,$K176)*10+IF(AND($F176&gt;=DM$5,$F176&lt;=DM$6),IF(AND($G176&gt;=DM$5,$G176&lt;=DM$6),5,IF($L176=1,2,1)),IF(AND($G176&gt;=DM$5,$G176&lt;=DM$6),IF($M176&gt;0,4,3),0)),IF(AND($D176&lt;=DM$6,$E176&gt;=DM$5),60,0)))</f>
        <v/>
      </c>
      <c r="DN176" s="80" t="str">
        <f>IF(OR($A176="",NOT(ISNUMBER($G176))),"",IF(AND($F176&lt;=DN$6,$G176&gt;=DN$5),IF(DN$5&gt;$N176,5,$K176)*10+IF(AND($F176&gt;=DN$5,$F176&lt;=DN$6),IF(AND($G176&gt;=DN$5,$G176&lt;=DN$6),5,IF($L176=1,2,1)),IF(AND($G176&gt;=DN$5,$G176&lt;=DN$6),IF($M176&gt;0,4,3),0)),IF(AND($D176&lt;=DN$6,$E176&gt;=DN$5),60,0)))</f>
        <v/>
      </c>
      <c r="DO176" s="80" t="str">
        <f>IF(OR($A176="",NOT(ISNUMBER($G176))),"",IF(AND($F176&lt;=DO$6,$G176&gt;=DO$5),IF(DO$5&gt;$N176,5,$K176)*10+IF(AND($F176&gt;=DO$5,$F176&lt;=DO$6),IF(AND($G176&gt;=DO$5,$G176&lt;=DO$6),5,IF($L176=1,2,1)),IF(AND($G176&gt;=DO$5,$G176&lt;=DO$6),IF($M176&gt;0,4,3),0)),IF(AND($D176&lt;=DO$6,$E176&gt;=DO$5),60,0)))</f>
        <v/>
      </c>
      <c r="DP176" s="80" t="str">
        <f>IF(OR($A176="",NOT(ISNUMBER($G176))),"",IF(AND($F176&lt;=DP$6,$G176&gt;=DP$5),IF(DP$5&gt;$N176,5,$K176)*10+IF(AND($F176&gt;=DP$5,$F176&lt;=DP$6),IF(AND($G176&gt;=DP$5,$G176&lt;=DP$6),5,IF($L176=1,2,1)),IF(AND($G176&gt;=DP$5,$G176&lt;=DP$6),IF($M176&gt;0,4,3),0)),IF(AND($D176&lt;=DP$6,$E176&gt;=DP$5),60,0)))</f>
        <v/>
      </c>
      <c r="DQ176" s="80" t="str">
        <f>IF(OR($A176="",NOT(ISNUMBER($G176))),"",IF(AND($F176&lt;=DQ$6,$G176&gt;=DQ$5),IF(DQ$5&gt;$N176,5,$K176)*10+IF(AND($F176&gt;=DQ$5,$F176&lt;=DQ$6),IF(AND($G176&gt;=DQ$5,$G176&lt;=DQ$6),5,IF($L176=1,2,1)),IF(AND($G176&gt;=DQ$5,$G176&lt;=DQ$6),IF($M176&gt;0,4,3),0)),IF(AND($D176&lt;=DQ$6,$E176&gt;=DQ$5),60,0)))</f>
        <v/>
      </c>
      <c r="DR176" s="80" t="str">
        <f>IF(OR($A176="",NOT(ISNUMBER($G176))),"",IF(AND($F176&lt;=DR$6,$G176&gt;=DR$5),IF(DR$5&gt;$N176,5,$K176)*10+IF(AND($F176&gt;=DR$5,$F176&lt;=DR$6),IF(AND($G176&gt;=DR$5,$G176&lt;=DR$6),5,IF($L176=1,2,1)),IF(AND($G176&gt;=DR$5,$G176&lt;=DR$6),IF($M176&gt;0,4,3),0)),IF(AND($D176&lt;=DR$6,$E176&gt;=DR$5),60,0)))</f>
        <v/>
      </c>
      <c r="DS176" s="80" t="str">
        <f>IF(OR($A176="",NOT(ISNUMBER($G176))),"",IF(AND($F176&lt;=DS$6,$G176&gt;=DS$5),IF(DS$5&gt;$N176,5,$K176)*10+IF(AND($F176&gt;=DS$5,$F176&lt;=DS$6),IF(AND($G176&gt;=DS$5,$G176&lt;=DS$6),5,IF($L176=1,2,1)),IF(AND($G176&gt;=DS$5,$G176&lt;=DS$6),IF($M176&gt;0,4,3),0)),IF(AND($D176&lt;=DS$6,$E176&gt;=DS$5),60,0)))</f>
        <v/>
      </c>
      <c r="DT176" s="80" t="str">
        <f>IF(OR($A176="",NOT(ISNUMBER($G176))),"",IF(AND($F176&lt;=DT$6,$G176&gt;=DT$5),IF(DT$5&gt;$N176,5,$K176)*10+IF(AND($F176&gt;=DT$5,$F176&lt;=DT$6),IF(AND($G176&gt;=DT$5,$G176&lt;=DT$6),5,IF($L176=1,2,1)),IF(AND($G176&gt;=DT$5,$G176&lt;=DT$6),IF($M176&gt;0,4,3),0)),IF(AND($D176&lt;=DT$6,$E176&gt;=DT$5),60,0)))</f>
        <v/>
      </c>
      <c r="DU176" s="80" t="str">
        <f>IF(OR($A176="",NOT(ISNUMBER($G176))),"",IF(AND($F176&lt;=DU$6,$G176&gt;=DU$5),IF(DU$5&gt;$N176,5,$K176)*10+IF(AND($F176&gt;=DU$5,$F176&lt;=DU$6),IF(AND($G176&gt;=DU$5,$G176&lt;=DU$6),5,IF($L176=1,2,1)),IF(AND($G176&gt;=DU$5,$G176&lt;=DU$6),IF($M176&gt;0,4,3),0)),IF(AND($D176&lt;=DU$6,$E176&gt;=DU$5),60,0)))</f>
        <v/>
      </c>
      <c r="DV176" s="80" t="str">
        <f>IF(OR($A176="",NOT(ISNUMBER($G176))),"",IF(AND($F176&lt;=DV$6,$G176&gt;=DV$5),IF(DV$5&gt;$N176,5,$K176)*10+IF(AND($F176&gt;=DV$5,$F176&lt;=DV$6),IF(AND($G176&gt;=DV$5,$G176&lt;=DV$6),5,IF($L176=1,2,1)),IF(AND($G176&gt;=DV$5,$G176&lt;=DV$6),IF($M176&gt;0,4,3),0)),IF(AND($D176&lt;=DV$6,$E176&gt;=DV$5),60,0)))</f>
        <v/>
      </c>
      <c r="DW176" s="80" t="str">
        <f>IF(OR($A176="",NOT(ISNUMBER($G176))),"",IF(AND($F176&lt;=DW$6,$G176&gt;=DW$5),IF(DW$5&gt;$N176,5,$K176)*10+IF(AND($F176&gt;=DW$5,$F176&lt;=DW$6),IF(AND($G176&gt;=DW$5,$G176&lt;=DW$6),5,IF($L176=1,2,1)),IF(AND($G176&gt;=DW$5,$G176&lt;=DW$6),IF($M176&gt;0,4,3),0)),IF(AND($D176&lt;=DW$6,$E176&gt;=DW$5),60,0)))</f>
        <v/>
      </c>
      <c r="DX176" s="80" t="str">
        <f>IF(OR($A176="",NOT(ISNUMBER($G176))),"",IF(AND($F176&lt;=DX$6,$G176&gt;=DX$5),IF(DX$5&gt;$N176,5,$K176)*10+IF(AND($F176&gt;=DX$5,$F176&lt;=DX$6),IF(AND($G176&gt;=DX$5,$G176&lt;=DX$6),5,IF($L176=1,2,1)),IF(AND($G176&gt;=DX$5,$G176&lt;=DX$6),IF($M176&gt;0,4,3),0)),IF(AND($D176&lt;=DX$6,$E176&gt;=DX$5),60,0)))</f>
        <v/>
      </c>
      <c r="DY176" s="80" t="str">
        <f>IF(OR($A176="",NOT(ISNUMBER($G176))),"",IF(AND($F176&lt;=DY$6,$G176&gt;=DY$5),IF(DY$5&gt;$N176,5,$K176)*10+IF(AND($F176&gt;=DY$5,$F176&lt;=DY$6),IF(AND($G176&gt;=DY$5,$G176&lt;=DY$6),5,IF($L176=1,2,1)),IF(AND($G176&gt;=DY$5,$G176&lt;=DY$6),IF($M176&gt;0,4,3),0)),IF(AND($D176&lt;=DY$6,$E176&gt;=DY$5),60,0)))</f>
        <v/>
      </c>
      <c r="DZ176" s="80" t="str">
        <f>IF(OR($A176="",NOT(ISNUMBER($G176))),"",IF(AND($F176&lt;=DZ$6,$G176&gt;=DZ$5),IF(DZ$5&gt;$N176,5,$K176)*10+IF(AND($F176&gt;=DZ$5,$F176&lt;=DZ$6),IF(AND($G176&gt;=DZ$5,$G176&lt;=DZ$6),5,IF($L176=1,2,1)),IF(AND($G176&gt;=DZ$5,$G176&lt;=DZ$6),IF($M176&gt;0,4,3),0)),IF(AND($D176&lt;=DZ$6,$E176&gt;=DZ$5),60,0)))</f>
        <v/>
      </c>
      <c r="EA176" s="80" t="str">
        <f>IF(OR($A176="",NOT(ISNUMBER($G176))),"",IF(AND($F176&lt;=EA$6,$G176&gt;=EA$5),IF(EA$5&gt;$N176,5,$K176)*10+IF(AND($F176&gt;=EA$5,$F176&lt;=EA$6),IF(AND($G176&gt;=EA$5,$G176&lt;=EA$6),5,IF($L176=1,2,1)),IF(AND($G176&gt;=EA$5,$G176&lt;=EA$6),IF($M176&gt;0,4,3),0)),IF(AND($D176&lt;=EA$6,$E176&gt;=EA$5),60,0)))</f>
        <v/>
      </c>
      <c r="EB176" s="80" t="str">
        <f>IF(OR($A176="",NOT(ISNUMBER($G176))),"",IF(AND($F176&lt;=EB$6,$G176&gt;=EB$5),IF(EB$5&gt;$N176,5,$K176)*10+IF(AND($F176&gt;=EB$5,$F176&lt;=EB$6),IF(AND($G176&gt;=EB$5,$G176&lt;=EB$6),5,IF($L176=1,2,1)),IF(AND($G176&gt;=EB$5,$G176&lt;=EB$6),IF($M176&gt;0,4,3),0)),IF(AND($D176&lt;=EB$6,$E176&gt;=EB$5),60,0)))</f>
        <v/>
      </c>
      <c r="EC176" s="80" t="str">
        <f>IF(OR($A176="",NOT(ISNUMBER($G176))),"",IF(AND($F176&lt;=EC$6,$G176&gt;=EC$5),IF(EC$5&gt;$N176,5,$K176)*10+IF(AND($F176&gt;=EC$5,$F176&lt;=EC$6),IF(AND($G176&gt;=EC$5,$G176&lt;=EC$6),5,IF($L176=1,2,1)),IF(AND($G176&gt;=EC$5,$G176&lt;=EC$6),IF($M176&gt;0,4,3),0)),IF(AND($D176&lt;=EC$6,$E176&gt;=EC$5),60,0)))</f>
        <v/>
      </c>
      <c r="ED176" s="80" t="str">
        <f>IF(OR($A176="",NOT(ISNUMBER($G176))),"",IF(AND($F176&lt;=ED$6,$G176&gt;=ED$5),IF(ED$5&gt;$N176,5,$K176)*10+IF(AND($F176&gt;=ED$5,$F176&lt;=ED$6),IF(AND($G176&gt;=ED$5,$G176&lt;=ED$6),5,IF($L176=1,2,1)),IF(AND($G176&gt;=ED$5,$G176&lt;=ED$6),IF($M176&gt;0,4,3),0)),IF(AND($D176&lt;=ED$6,$E176&gt;=ED$5),60,0)))</f>
        <v/>
      </c>
    </row>
    <row r="177" ht="18" customHeight="1">
      <c r="A177" s="52" t="str">
        <f>IF(Tasks!$B177="","",Tasks!$A177)</f>
        <v/>
      </c>
      <c r="B177" s="78" t="str">
        <f>IF(Tasks!$B177="","",Tasks!$B177)</f>
        <v/>
      </c>
      <c r="C177" s="25" t="str">
        <f>IF($B177="","",IF(AND(Tasks!$D177="",Tasks!$G177=""),"-",IF(Tasks!$D177="","",Tasks!$D177&amp;IF(OR(Tasks!$E177="",Tasks!$E177="FS"),IF(N(Tasks!$F177)=0,"","FS"),Tasks!$E177)&amp;IF(N(Tasks!$F177)=0,"",IF(Tasks!$F177&gt;0,"+","")&amp;Tasks!$F177))&amp;IF(AND(Tasks!$D177&lt;&gt;"",Tasks!$G177&lt;&gt;""),", ","")&amp;IF(Tasks!$G177="","",Tasks!$G177&amp;IF(OR(Tasks!$H177="",Tasks!$H177="FS"),IF(N(Tasks!$I177)=0,"","FS"),Tasks!$H177)&amp;IF(N(Tasks!$I177)=0,"",IF(Tasks!$I177&gt;0,"+","")&amp;Tasks!$I177))))</f>
        <v/>
      </c>
      <c r="D177" s="51" t="str">
        <f>IF(OR($B177="",Tasks!$Q177=""),"",Tasks!$Q177)</f>
        <v/>
      </c>
      <c r="E177" s="51" t="str">
        <f>IF(OR($B177="",Tasks!$R177=""),"",Tasks!$R177)</f>
        <v/>
      </c>
      <c r="F177" s="51" t="str">
        <f>IF(OR($B177="",Tasks!$S177=""),"",Tasks!$S177)</f>
        <v/>
      </c>
      <c r="G177" s="51" t="str">
        <f>IF(OR($B177="",Tasks!$T177=""),"",Tasks!$T177)</f>
        <v/>
      </c>
      <c r="H177" s="52" t="str">
        <f>IF($B177="","",Tasks!$AE177)</f>
        <v/>
      </c>
      <c r="I177" s="79" t="str">
        <f>IF($B177="","",Tasks!$AF177)</f>
        <v/>
      </c>
      <c r="J177" s="53" t="str">
        <f>IF(OR($B177="",Tasks!$V177=""),"",Tasks!$V177)</f>
        <v/>
      </c>
      <c r="K177" s="52" t="str">
        <f>IF($B177="","",Tasks!$AA177)</f>
        <v/>
      </c>
      <c r="L177" s="52" t="str">
        <f>IF($B177="","",Tasks!$AB177)</f>
        <v/>
      </c>
      <c r="M177" s="52" t="str">
        <f>IF($B177="","",Tasks!$Z177)</f>
        <v/>
      </c>
      <c r="N177" s="52" t="str">
        <f>IF(OR($B177="",Tasks!$AG177=""),"",Tasks!$AG177)</f>
        <v/>
      </c>
      <c r="O177" s="80" t="str">
        <f>IF(OR($A177="",NOT(ISNUMBER($G177))),"",IF(AND($F177&lt;=O$6,$G177&gt;=O$5),IF(O$5&gt;$N177,5,$K177)*10+IF(AND($F177&gt;=O$5,$F177&lt;=O$6),IF(AND($G177&gt;=O$5,$G177&lt;=O$6),5,IF($L177=1,2,1)),IF(AND($G177&gt;=O$5,$G177&lt;=O$6),IF($M177&gt;0,4,3),0)),IF(AND($D177&lt;=O$6,$E177&gt;=O$5),60,0)))</f>
        <v/>
      </c>
      <c r="P177" s="80" t="str">
        <f>IF(OR($A177="",NOT(ISNUMBER($G177))),"",IF(AND($F177&lt;=P$6,$G177&gt;=P$5),IF(P$5&gt;$N177,5,$K177)*10+IF(AND($F177&gt;=P$5,$F177&lt;=P$6),IF(AND($G177&gt;=P$5,$G177&lt;=P$6),5,IF($L177=1,2,1)),IF(AND($G177&gt;=P$5,$G177&lt;=P$6),IF($M177&gt;0,4,3),0)),IF(AND($D177&lt;=P$6,$E177&gt;=P$5),60,0)))</f>
        <v/>
      </c>
      <c r="Q177" s="80" t="str">
        <f>IF(OR($A177="",NOT(ISNUMBER($G177))),"",IF(AND($F177&lt;=Q$6,$G177&gt;=Q$5),IF(Q$5&gt;$N177,5,$K177)*10+IF(AND($F177&gt;=Q$5,$F177&lt;=Q$6),IF(AND($G177&gt;=Q$5,$G177&lt;=Q$6),5,IF($L177=1,2,1)),IF(AND($G177&gt;=Q$5,$G177&lt;=Q$6),IF($M177&gt;0,4,3),0)),IF(AND($D177&lt;=Q$6,$E177&gt;=Q$5),60,0)))</f>
        <v/>
      </c>
      <c r="R177" s="80" t="str">
        <f>IF(OR($A177="",NOT(ISNUMBER($G177))),"",IF(AND($F177&lt;=R$6,$G177&gt;=R$5),IF(R$5&gt;$N177,5,$K177)*10+IF(AND($F177&gt;=R$5,$F177&lt;=R$6),IF(AND($G177&gt;=R$5,$G177&lt;=R$6),5,IF($L177=1,2,1)),IF(AND($G177&gt;=R$5,$G177&lt;=R$6),IF($M177&gt;0,4,3),0)),IF(AND($D177&lt;=R$6,$E177&gt;=R$5),60,0)))</f>
        <v/>
      </c>
      <c r="S177" s="80" t="str">
        <f>IF(OR($A177="",NOT(ISNUMBER($G177))),"",IF(AND($F177&lt;=S$6,$G177&gt;=S$5),IF(S$5&gt;$N177,5,$K177)*10+IF(AND($F177&gt;=S$5,$F177&lt;=S$6),IF(AND($G177&gt;=S$5,$G177&lt;=S$6),5,IF($L177=1,2,1)),IF(AND($G177&gt;=S$5,$G177&lt;=S$6),IF($M177&gt;0,4,3),0)),IF(AND($D177&lt;=S$6,$E177&gt;=S$5),60,0)))</f>
        <v/>
      </c>
      <c r="T177" s="80" t="str">
        <f>IF(OR($A177="",NOT(ISNUMBER($G177))),"",IF(AND($F177&lt;=T$6,$G177&gt;=T$5),IF(T$5&gt;$N177,5,$K177)*10+IF(AND($F177&gt;=T$5,$F177&lt;=T$6),IF(AND($G177&gt;=T$5,$G177&lt;=T$6),5,IF($L177=1,2,1)),IF(AND($G177&gt;=T$5,$G177&lt;=T$6),IF($M177&gt;0,4,3),0)),IF(AND($D177&lt;=T$6,$E177&gt;=T$5),60,0)))</f>
        <v/>
      </c>
      <c r="U177" s="80" t="str">
        <f>IF(OR($A177="",NOT(ISNUMBER($G177))),"",IF(AND($F177&lt;=U$6,$G177&gt;=U$5),IF(U$5&gt;$N177,5,$K177)*10+IF(AND($F177&gt;=U$5,$F177&lt;=U$6),IF(AND($G177&gt;=U$5,$G177&lt;=U$6),5,IF($L177=1,2,1)),IF(AND($G177&gt;=U$5,$G177&lt;=U$6),IF($M177&gt;0,4,3),0)),IF(AND($D177&lt;=U$6,$E177&gt;=U$5),60,0)))</f>
        <v/>
      </c>
      <c r="V177" s="80" t="str">
        <f>IF(OR($A177="",NOT(ISNUMBER($G177))),"",IF(AND($F177&lt;=V$6,$G177&gt;=V$5),IF(V$5&gt;$N177,5,$K177)*10+IF(AND($F177&gt;=V$5,$F177&lt;=V$6),IF(AND($G177&gt;=V$5,$G177&lt;=V$6),5,IF($L177=1,2,1)),IF(AND($G177&gt;=V$5,$G177&lt;=V$6),IF($M177&gt;0,4,3),0)),IF(AND($D177&lt;=V$6,$E177&gt;=V$5),60,0)))</f>
        <v/>
      </c>
      <c r="W177" s="80" t="str">
        <f>IF(OR($A177="",NOT(ISNUMBER($G177))),"",IF(AND($F177&lt;=W$6,$G177&gt;=W$5),IF(W$5&gt;$N177,5,$K177)*10+IF(AND($F177&gt;=W$5,$F177&lt;=W$6),IF(AND($G177&gt;=W$5,$G177&lt;=W$6),5,IF($L177=1,2,1)),IF(AND($G177&gt;=W$5,$G177&lt;=W$6),IF($M177&gt;0,4,3),0)),IF(AND($D177&lt;=W$6,$E177&gt;=W$5),60,0)))</f>
        <v/>
      </c>
      <c r="X177" s="80" t="str">
        <f>IF(OR($A177="",NOT(ISNUMBER($G177))),"",IF(AND($F177&lt;=X$6,$G177&gt;=X$5),IF(X$5&gt;$N177,5,$K177)*10+IF(AND($F177&gt;=X$5,$F177&lt;=X$6),IF(AND($G177&gt;=X$5,$G177&lt;=X$6),5,IF($L177=1,2,1)),IF(AND($G177&gt;=X$5,$G177&lt;=X$6),IF($M177&gt;0,4,3),0)),IF(AND($D177&lt;=X$6,$E177&gt;=X$5),60,0)))</f>
        <v/>
      </c>
      <c r="Y177" s="80" t="str">
        <f>IF(OR($A177="",NOT(ISNUMBER($G177))),"",IF(AND($F177&lt;=Y$6,$G177&gt;=Y$5),IF(Y$5&gt;$N177,5,$K177)*10+IF(AND($F177&gt;=Y$5,$F177&lt;=Y$6),IF(AND($G177&gt;=Y$5,$G177&lt;=Y$6),5,IF($L177=1,2,1)),IF(AND($G177&gt;=Y$5,$G177&lt;=Y$6),IF($M177&gt;0,4,3),0)),IF(AND($D177&lt;=Y$6,$E177&gt;=Y$5),60,0)))</f>
        <v/>
      </c>
      <c r="Z177" s="80" t="str">
        <f>IF(OR($A177="",NOT(ISNUMBER($G177))),"",IF(AND($F177&lt;=Z$6,$G177&gt;=Z$5),IF(Z$5&gt;$N177,5,$K177)*10+IF(AND($F177&gt;=Z$5,$F177&lt;=Z$6),IF(AND($G177&gt;=Z$5,$G177&lt;=Z$6),5,IF($L177=1,2,1)),IF(AND($G177&gt;=Z$5,$G177&lt;=Z$6),IF($M177&gt;0,4,3),0)),IF(AND($D177&lt;=Z$6,$E177&gt;=Z$5),60,0)))</f>
        <v/>
      </c>
      <c r="AA177" s="80" t="str">
        <f>IF(OR($A177="",NOT(ISNUMBER($G177))),"",IF(AND($F177&lt;=AA$6,$G177&gt;=AA$5),IF(AA$5&gt;$N177,5,$K177)*10+IF(AND($F177&gt;=AA$5,$F177&lt;=AA$6),IF(AND($G177&gt;=AA$5,$G177&lt;=AA$6),5,IF($L177=1,2,1)),IF(AND($G177&gt;=AA$5,$G177&lt;=AA$6),IF($M177&gt;0,4,3),0)),IF(AND($D177&lt;=AA$6,$E177&gt;=AA$5),60,0)))</f>
        <v/>
      </c>
      <c r="AB177" s="80" t="str">
        <f>IF(OR($A177="",NOT(ISNUMBER($G177))),"",IF(AND($F177&lt;=AB$6,$G177&gt;=AB$5),IF(AB$5&gt;$N177,5,$K177)*10+IF(AND($F177&gt;=AB$5,$F177&lt;=AB$6),IF(AND($G177&gt;=AB$5,$G177&lt;=AB$6),5,IF($L177=1,2,1)),IF(AND($G177&gt;=AB$5,$G177&lt;=AB$6),IF($M177&gt;0,4,3),0)),IF(AND($D177&lt;=AB$6,$E177&gt;=AB$5),60,0)))</f>
        <v/>
      </c>
      <c r="AC177" s="80" t="str">
        <f>IF(OR($A177="",NOT(ISNUMBER($G177))),"",IF(AND($F177&lt;=AC$6,$G177&gt;=AC$5),IF(AC$5&gt;$N177,5,$K177)*10+IF(AND($F177&gt;=AC$5,$F177&lt;=AC$6),IF(AND($G177&gt;=AC$5,$G177&lt;=AC$6),5,IF($L177=1,2,1)),IF(AND($G177&gt;=AC$5,$G177&lt;=AC$6),IF($M177&gt;0,4,3),0)),IF(AND($D177&lt;=AC$6,$E177&gt;=AC$5),60,0)))</f>
        <v/>
      </c>
      <c r="AD177" s="80" t="str">
        <f>IF(OR($A177="",NOT(ISNUMBER($G177))),"",IF(AND($F177&lt;=AD$6,$G177&gt;=AD$5),IF(AD$5&gt;$N177,5,$K177)*10+IF(AND($F177&gt;=AD$5,$F177&lt;=AD$6),IF(AND($G177&gt;=AD$5,$G177&lt;=AD$6),5,IF($L177=1,2,1)),IF(AND($G177&gt;=AD$5,$G177&lt;=AD$6),IF($M177&gt;0,4,3),0)),IF(AND($D177&lt;=AD$6,$E177&gt;=AD$5),60,0)))</f>
        <v/>
      </c>
      <c r="AE177" s="80" t="str">
        <f>IF(OR($A177="",NOT(ISNUMBER($G177))),"",IF(AND($F177&lt;=AE$6,$G177&gt;=AE$5),IF(AE$5&gt;$N177,5,$K177)*10+IF(AND($F177&gt;=AE$5,$F177&lt;=AE$6),IF(AND($G177&gt;=AE$5,$G177&lt;=AE$6),5,IF($L177=1,2,1)),IF(AND($G177&gt;=AE$5,$G177&lt;=AE$6),IF($M177&gt;0,4,3),0)),IF(AND($D177&lt;=AE$6,$E177&gt;=AE$5),60,0)))</f>
        <v/>
      </c>
      <c r="AF177" s="80" t="str">
        <f>IF(OR($A177="",NOT(ISNUMBER($G177))),"",IF(AND($F177&lt;=AF$6,$G177&gt;=AF$5),IF(AF$5&gt;$N177,5,$K177)*10+IF(AND($F177&gt;=AF$5,$F177&lt;=AF$6),IF(AND($G177&gt;=AF$5,$G177&lt;=AF$6),5,IF($L177=1,2,1)),IF(AND($G177&gt;=AF$5,$G177&lt;=AF$6),IF($M177&gt;0,4,3),0)),IF(AND($D177&lt;=AF$6,$E177&gt;=AF$5),60,0)))</f>
        <v/>
      </c>
      <c r="AG177" s="80" t="str">
        <f>IF(OR($A177="",NOT(ISNUMBER($G177))),"",IF(AND($F177&lt;=AG$6,$G177&gt;=AG$5),IF(AG$5&gt;$N177,5,$K177)*10+IF(AND($F177&gt;=AG$5,$F177&lt;=AG$6),IF(AND($G177&gt;=AG$5,$G177&lt;=AG$6),5,IF($L177=1,2,1)),IF(AND($G177&gt;=AG$5,$G177&lt;=AG$6),IF($M177&gt;0,4,3),0)),IF(AND($D177&lt;=AG$6,$E177&gt;=AG$5),60,0)))</f>
        <v/>
      </c>
      <c r="AH177" s="80" t="str">
        <f>IF(OR($A177="",NOT(ISNUMBER($G177))),"",IF(AND($F177&lt;=AH$6,$G177&gt;=AH$5),IF(AH$5&gt;$N177,5,$K177)*10+IF(AND($F177&gt;=AH$5,$F177&lt;=AH$6),IF(AND($G177&gt;=AH$5,$G177&lt;=AH$6),5,IF($L177=1,2,1)),IF(AND($G177&gt;=AH$5,$G177&lt;=AH$6),IF($M177&gt;0,4,3),0)),IF(AND($D177&lt;=AH$6,$E177&gt;=AH$5),60,0)))</f>
        <v/>
      </c>
      <c r="AI177" s="80" t="str">
        <f>IF(OR($A177="",NOT(ISNUMBER($G177))),"",IF(AND($F177&lt;=AI$6,$G177&gt;=AI$5),IF(AI$5&gt;$N177,5,$K177)*10+IF(AND($F177&gt;=AI$5,$F177&lt;=AI$6),IF(AND($G177&gt;=AI$5,$G177&lt;=AI$6),5,IF($L177=1,2,1)),IF(AND($G177&gt;=AI$5,$G177&lt;=AI$6),IF($M177&gt;0,4,3),0)),IF(AND($D177&lt;=AI$6,$E177&gt;=AI$5),60,0)))</f>
        <v/>
      </c>
      <c r="AJ177" s="80" t="str">
        <f>IF(OR($A177="",NOT(ISNUMBER($G177))),"",IF(AND($F177&lt;=AJ$6,$G177&gt;=AJ$5),IF(AJ$5&gt;$N177,5,$K177)*10+IF(AND($F177&gt;=AJ$5,$F177&lt;=AJ$6),IF(AND($G177&gt;=AJ$5,$G177&lt;=AJ$6),5,IF($L177=1,2,1)),IF(AND($G177&gt;=AJ$5,$G177&lt;=AJ$6),IF($M177&gt;0,4,3),0)),IF(AND($D177&lt;=AJ$6,$E177&gt;=AJ$5),60,0)))</f>
        <v/>
      </c>
      <c r="AK177" s="80" t="str">
        <f>IF(OR($A177="",NOT(ISNUMBER($G177))),"",IF(AND($F177&lt;=AK$6,$G177&gt;=AK$5),IF(AK$5&gt;$N177,5,$K177)*10+IF(AND($F177&gt;=AK$5,$F177&lt;=AK$6),IF(AND($G177&gt;=AK$5,$G177&lt;=AK$6),5,IF($L177=1,2,1)),IF(AND($G177&gt;=AK$5,$G177&lt;=AK$6),IF($M177&gt;0,4,3),0)),IF(AND($D177&lt;=AK$6,$E177&gt;=AK$5),60,0)))</f>
        <v/>
      </c>
      <c r="AL177" s="80" t="str">
        <f>IF(OR($A177="",NOT(ISNUMBER($G177))),"",IF(AND($F177&lt;=AL$6,$G177&gt;=AL$5),IF(AL$5&gt;$N177,5,$K177)*10+IF(AND($F177&gt;=AL$5,$F177&lt;=AL$6),IF(AND($G177&gt;=AL$5,$G177&lt;=AL$6),5,IF($L177=1,2,1)),IF(AND($G177&gt;=AL$5,$G177&lt;=AL$6),IF($M177&gt;0,4,3),0)),IF(AND($D177&lt;=AL$6,$E177&gt;=AL$5),60,0)))</f>
        <v/>
      </c>
      <c r="AM177" s="80" t="str">
        <f>IF(OR($A177="",NOT(ISNUMBER($G177))),"",IF(AND($F177&lt;=AM$6,$G177&gt;=AM$5),IF(AM$5&gt;$N177,5,$K177)*10+IF(AND($F177&gt;=AM$5,$F177&lt;=AM$6),IF(AND($G177&gt;=AM$5,$G177&lt;=AM$6),5,IF($L177=1,2,1)),IF(AND($G177&gt;=AM$5,$G177&lt;=AM$6),IF($M177&gt;0,4,3),0)),IF(AND($D177&lt;=AM$6,$E177&gt;=AM$5),60,0)))</f>
        <v/>
      </c>
      <c r="AN177" s="80" t="str">
        <f>IF(OR($A177="",NOT(ISNUMBER($G177))),"",IF(AND($F177&lt;=AN$6,$G177&gt;=AN$5),IF(AN$5&gt;$N177,5,$K177)*10+IF(AND($F177&gt;=AN$5,$F177&lt;=AN$6),IF(AND($G177&gt;=AN$5,$G177&lt;=AN$6),5,IF($L177=1,2,1)),IF(AND($G177&gt;=AN$5,$G177&lt;=AN$6),IF($M177&gt;0,4,3),0)),IF(AND($D177&lt;=AN$6,$E177&gt;=AN$5),60,0)))</f>
        <v/>
      </c>
      <c r="AO177" s="80" t="str">
        <f>IF(OR($A177="",NOT(ISNUMBER($G177))),"",IF(AND($F177&lt;=AO$6,$G177&gt;=AO$5),IF(AO$5&gt;$N177,5,$K177)*10+IF(AND($F177&gt;=AO$5,$F177&lt;=AO$6),IF(AND($G177&gt;=AO$5,$G177&lt;=AO$6),5,IF($L177=1,2,1)),IF(AND($G177&gt;=AO$5,$G177&lt;=AO$6),IF($M177&gt;0,4,3),0)),IF(AND($D177&lt;=AO$6,$E177&gt;=AO$5),60,0)))</f>
        <v/>
      </c>
      <c r="AP177" s="80" t="str">
        <f>IF(OR($A177="",NOT(ISNUMBER($G177))),"",IF(AND($F177&lt;=AP$6,$G177&gt;=AP$5),IF(AP$5&gt;$N177,5,$K177)*10+IF(AND($F177&gt;=AP$5,$F177&lt;=AP$6),IF(AND($G177&gt;=AP$5,$G177&lt;=AP$6),5,IF($L177=1,2,1)),IF(AND($G177&gt;=AP$5,$G177&lt;=AP$6),IF($M177&gt;0,4,3),0)),IF(AND($D177&lt;=AP$6,$E177&gt;=AP$5),60,0)))</f>
        <v/>
      </c>
      <c r="AQ177" s="80" t="str">
        <f>IF(OR($A177="",NOT(ISNUMBER($G177))),"",IF(AND($F177&lt;=AQ$6,$G177&gt;=AQ$5),IF(AQ$5&gt;$N177,5,$K177)*10+IF(AND($F177&gt;=AQ$5,$F177&lt;=AQ$6),IF(AND($G177&gt;=AQ$5,$G177&lt;=AQ$6),5,IF($L177=1,2,1)),IF(AND($G177&gt;=AQ$5,$G177&lt;=AQ$6),IF($M177&gt;0,4,3),0)),IF(AND($D177&lt;=AQ$6,$E177&gt;=AQ$5),60,0)))</f>
        <v/>
      </c>
      <c r="AR177" s="80" t="str">
        <f>IF(OR($A177="",NOT(ISNUMBER($G177))),"",IF(AND($F177&lt;=AR$6,$G177&gt;=AR$5),IF(AR$5&gt;$N177,5,$K177)*10+IF(AND($F177&gt;=AR$5,$F177&lt;=AR$6),IF(AND($G177&gt;=AR$5,$G177&lt;=AR$6),5,IF($L177=1,2,1)),IF(AND($G177&gt;=AR$5,$G177&lt;=AR$6),IF($M177&gt;0,4,3),0)),IF(AND($D177&lt;=AR$6,$E177&gt;=AR$5),60,0)))</f>
        <v/>
      </c>
      <c r="AS177" s="80" t="str">
        <f>IF(OR($A177="",NOT(ISNUMBER($G177))),"",IF(AND($F177&lt;=AS$6,$G177&gt;=AS$5),IF(AS$5&gt;$N177,5,$K177)*10+IF(AND($F177&gt;=AS$5,$F177&lt;=AS$6),IF(AND($G177&gt;=AS$5,$G177&lt;=AS$6),5,IF($L177=1,2,1)),IF(AND($G177&gt;=AS$5,$G177&lt;=AS$6),IF($M177&gt;0,4,3),0)),IF(AND($D177&lt;=AS$6,$E177&gt;=AS$5),60,0)))</f>
        <v/>
      </c>
      <c r="AT177" s="80" t="str">
        <f>IF(OR($A177="",NOT(ISNUMBER($G177))),"",IF(AND($F177&lt;=AT$6,$G177&gt;=AT$5),IF(AT$5&gt;$N177,5,$K177)*10+IF(AND($F177&gt;=AT$5,$F177&lt;=AT$6),IF(AND($G177&gt;=AT$5,$G177&lt;=AT$6),5,IF($L177=1,2,1)),IF(AND($G177&gt;=AT$5,$G177&lt;=AT$6),IF($M177&gt;0,4,3),0)),IF(AND($D177&lt;=AT$6,$E177&gt;=AT$5),60,0)))</f>
        <v/>
      </c>
      <c r="AU177" s="80" t="str">
        <f>IF(OR($A177="",NOT(ISNUMBER($G177))),"",IF(AND($F177&lt;=AU$6,$G177&gt;=AU$5),IF(AU$5&gt;$N177,5,$K177)*10+IF(AND($F177&gt;=AU$5,$F177&lt;=AU$6),IF(AND($G177&gt;=AU$5,$G177&lt;=AU$6),5,IF($L177=1,2,1)),IF(AND($G177&gt;=AU$5,$G177&lt;=AU$6),IF($M177&gt;0,4,3),0)),IF(AND($D177&lt;=AU$6,$E177&gt;=AU$5),60,0)))</f>
        <v/>
      </c>
      <c r="AV177" s="80" t="str">
        <f>IF(OR($A177="",NOT(ISNUMBER($G177))),"",IF(AND($F177&lt;=AV$6,$G177&gt;=AV$5),IF(AV$5&gt;$N177,5,$K177)*10+IF(AND($F177&gt;=AV$5,$F177&lt;=AV$6),IF(AND($G177&gt;=AV$5,$G177&lt;=AV$6),5,IF($L177=1,2,1)),IF(AND($G177&gt;=AV$5,$G177&lt;=AV$6),IF($M177&gt;0,4,3),0)),IF(AND($D177&lt;=AV$6,$E177&gt;=AV$5),60,0)))</f>
        <v/>
      </c>
      <c r="AW177" s="80" t="str">
        <f>IF(OR($A177="",NOT(ISNUMBER($G177))),"",IF(AND($F177&lt;=AW$6,$G177&gt;=AW$5),IF(AW$5&gt;$N177,5,$K177)*10+IF(AND($F177&gt;=AW$5,$F177&lt;=AW$6),IF(AND($G177&gt;=AW$5,$G177&lt;=AW$6),5,IF($L177=1,2,1)),IF(AND($G177&gt;=AW$5,$G177&lt;=AW$6),IF($M177&gt;0,4,3),0)),IF(AND($D177&lt;=AW$6,$E177&gt;=AW$5),60,0)))</f>
        <v/>
      </c>
      <c r="AX177" s="80" t="str">
        <f>IF(OR($A177="",NOT(ISNUMBER($G177))),"",IF(AND($F177&lt;=AX$6,$G177&gt;=AX$5),IF(AX$5&gt;$N177,5,$K177)*10+IF(AND($F177&gt;=AX$5,$F177&lt;=AX$6),IF(AND($G177&gt;=AX$5,$G177&lt;=AX$6),5,IF($L177=1,2,1)),IF(AND($G177&gt;=AX$5,$G177&lt;=AX$6),IF($M177&gt;0,4,3),0)),IF(AND($D177&lt;=AX$6,$E177&gt;=AX$5),60,0)))</f>
        <v/>
      </c>
      <c r="AY177" s="80" t="str">
        <f>IF(OR($A177="",NOT(ISNUMBER($G177))),"",IF(AND($F177&lt;=AY$6,$G177&gt;=AY$5),IF(AY$5&gt;$N177,5,$K177)*10+IF(AND($F177&gt;=AY$5,$F177&lt;=AY$6),IF(AND($G177&gt;=AY$5,$G177&lt;=AY$6),5,IF($L177=1,2,1)),IF(AND($G177&gt;=AY$5,$G177&lt;=AY$6),IF($M177&gt;0,4,3),0)),IF(AND($D177&lt;=AY$6,$E177&gt;=AY$5),60,0)))</f>
        <v/>
      </c>
      <c r="AZ177" s="80" t="str">
        <f>IF(OR($A177="",NOT(ISNUMBER($G177))),"",IF(AND($F177&lt;=AZ$6,$G177&gt;=AZ$5),IF(AZ$5&gt;$N177,5,$K177)*10+IF(AND($F177&gt;=AZ$5,$F177&lt;=AZ$6),IF(AND($G177&gt;=AZ$5,$G177&lt;=AZ$6),5,IF($L177=1,2,1)),IF(AND($G177&gt;=AZ$5,$G177&lt;=AZ$6),IF($M177&gt;0,4,3),0)),IF(AND($D177&lt;=AZ$6,$E177&gt;=AZ$5),60,0)))</f>
        <v/>
      </c>
      <c r="BA177" s="80" t="str">
        <f>IF(OR($A177="",NOT(ISNUMBER($G177))),"",IF(AND($F177&lt;=BA$6,$G177&gt;=BA$5),IF(BA$5&gt;$N177,5,$K177)*10+IF(AND($F177&gt;=BA$5,$F177&lt;=BA$6),IF(AND($G177&gt;=BA$5,$G177&lt;=BA$6),5,IF($L177=1,2,1)),IF(AND($G177&gt;=BA$5,$G177&lt;=BA$6),IF($M177&gt;0,4,3),0)),IF(AND($D177&lt;=BA$6,$E177&gt;=BA$5),60,0)))</f>
        <v/>
      </c>
      <c r="BB177" s="80" t="str">
        <f>IF(OR($A177="",NOT(ISNUMBER($G177))),"",IF(AND($F177&lt;=BB$6,$G177&gt;=BB$5),IF(BB$5&gt;$N177,5,$K177)*10+IF(AND($F177&gt;=BB$5,$F177&lt;=BB$6),IF(AND($G177&gt;=BB$5,$G177&lt;=BB$6),5,IF($L177=1,2,1)),IF(AND($G177&gt;=BB$5,$G177&lt;=BB$6),IF($M177&gt;0,4,3),0)),IF(AND($D177&lt;=BB$6,$E177&gt;=BB$5),60,0)))</f>
        <v/>
      </c>
      <c r="BC177" s="80" t="str">
        <f>IF(OR($A177="",NOT(ISNUMBER($G177))),"",IF(AND($F177&lt;=BC$6,$G177&gt;=BC$5),IF(BC$5&gt;$N177,5,$K177)*10+IF(AND($F177&gt;=BC$5,$F177&lt;=BC$6),IF(AND($G177&gt;=BC$5,$G177&lt;=BC$6),5,IF($L177=1,2,1)),IF(AND($G177&gt;=BC$5,$G177&lt;=BC$6),IF($M177&gt;0,4,3),0)),IF(AND($D177&lt;=BC$6,$E177&gt;=BC$5),60,0)))</f>
        <v/>
      </c>
      <c r="BD177" s="80" t="str">
        <f>IF(OR($A177="",NOT(ISNUMBER($G177))),"",IF(AND($F177&lt;=BD$6,$G177&gt;=BD$5),IF(BD$5&gt;$N177,5,$K177)*10+IF(AND($F177&gt;=BD$5,$F177&lt;=BD$6),IF(AND($G177&gt;=BD$5,$G177&lt;=BD$6),5,IF($L177=1,2,1)),IF(AND($G177&gt;=BD$5,$G177&lt;=BD$6),IF($M177&gt;0,4,3),0)),IF(AND($D177&lt;=BD$6,$E177&gt;=BD$5),60,0)))</f>
        <v/>
      </c>
      <c r="BE177" s="80" t="str">
        <f>IF(OR($A177="",NOT(ISNUMBER($G177))),"",IF(AND($F177&lt;=BE$6,$G177&gt;=BE$5),IF(BE$5&gt;$N177,5,$K177)*10+IF(AND($F177&gt;=BE$5,$F177&lt;=BE$6),IF(AND($G177&gt;=BE$5,$G177&lt;=BE$6),5,IF($L177=1,2,1)),IF(AND($G177&gt;=BE$5,$G177&lt;=BE$6),IF($M177&gt;0,4,3),0)),IF(AND($D177&lt;=BE$6,$E177&gt;=BE$5),60,0)))</f>
        <v/>
      </c>
      <c r="BF177" s="80" t="str">
        <f>IF(OR($A177="",NOT(ISNUMBER($G177))),"",IF(AND($F177&lt;=BF$6,$G177&gt;=BF$5),IF(BF$5&gt;$N177,5,$K177)*10+IF(AND($F177&gt;=BF$5,$F177&lt;=BF$6),IF(AND($G177&gt;=BF$5,$G177&lt;=BF$6),5,IF($L177=1,2,1)),IF(AND($G177&gt;=BF$5,$G177&lt;=BF$6),IF($M177&gt;0,4,3),0)),IF(AND($D177&lt;=BF$6,$E177&gt;=BF$5),60,0)))</f>
        <v/>
      </c>
      <c r="BG177" s="80" t="str">
        <f>IF(OR($A177="",NOT(ISNUMBER($G177))),"",IF(AND($F177&lt;=BG$6,$G177&gt;=BG$5),IF(BG$5&gt;$N177,5,$K177)*10+IF(AND($F177&gt;=BG$5,$F177&lt;=BG$6),IF(AND($G177&gt;=BG$5,$G177&lt;=BG$6),5,IF($L177=1,2,1)),IF(AND($G177&gt;=BG$5,$G177&lt;=BG$6),IF($M177&gt;0,4,3),0)),IF(AND($D177&lt;=BG$6,$E177&gt;=BG$5),60,0)))</f>
        <v/>
      </c>
      <c r="BH177" s="80" t="str">
        <f>IF(OR($A177="",NOT(ISNUMBER($G177))),"",IF(AND($F177&lt;=BH$6,$G177&gt;=BH$5),IF(BH$5&gt;$N177,5,$K177)*10+IF(AND($F177&gt;=BH$5,$F177&lt;=BH$6),IF(AND($G177&gt;=BH$5,$G177&lt;=BH$6),5,IF($L177=1,2,1)),IF(AND($G177&gt;=BH$5,$G177&lt;=BH$6),IF($M177&gt;0,4,3),0)),IF(AND($D177&lt;=BH$6,$E177&gt;=BH$5),60,0)))</f>
        <v/>
      </c>
      <c r="BI177" s="80" t="str">
        <f>IF(OR($A177="",NOT(ISNUMBER($G177))),"",IF(AND($F177&lt;=BI$6,$G177&gt;=BI$5),IF(BI$5&gt;$N177,5,$K177)*10+IF(AND($F177&gt;=BI$5,$F177&lt;=BI$6),IF(AND($G177&gt;=BI$5,$G177&lt;=BI$6),5,IF($L177=1,2,1)),IF(AND($G177&gt;=BI$5,$G177&lt;=BI$6),IF($M177&gt;0,4,3),0)),IF(AND($D177&lt;=BI$6,$E177&gt;=BI$5),60,0)))</f>
        <v/>
      </c>
      <c r="BJ177" s="80" t="str">
        <f>IF(OR($A177="",NOT(ISNUMBER($G177))),"",IF(AND($F177&lt;=BJ$6,$G177&gt;=BJ$5),IF(BJ$5&gt;$N177,5,$K177)*10+IF(AND($F177&gt;=BJ$5,$F177&lt;=BJ$6),IF(AND($G177&gt;=BJ$5,$G177&lt;=BJ$6),5,IF($L177=1,2,1)),IF(AND($G177&gt;=BJ$5,$G177&lt;=BJ$6),IF($M177&gt;0,4,3),0)),IF(AND($D177&lt;=BJ$6,$E177&gt;=BJ$5),60,0)))</f>
        <v/>
      </c>
      <c r="BK177" s="80" t="str">
        <f>IF(OR($A177="",NOT(ISNUMBER($G177))),"",IF(AND($F177&lt;=BK$6,$G177&gt;=BK$5),IF(BK$5&gt;$N177,5,$K177)*10+IF(AND($F177&gt;=BK$5,$F177&lt;=BK$6),IF(AND($G177&gt;=BK$5,$G177&lt;=BK$6),5,IF($L177=1,2,1)),IF(AND($G177&gt;=BK$5,$G177&lt;=BK$6),IF($M177&gt;0,4,3),0)),IF(AND($D177&lt;=BK$6,$E177&gt;=BK$5),60,0)))</f>
        <v/>
      </c>
      <c r="BL177" s="80" t="str">
        <f>IF(OR($A177="",NOT(ISNUMBER($G177))),"",IF(AND($F177&lt;=BL$6,$G177&gt;=BL$5),IF(BL$5&gt;$N177,5,$K177)*10+IF(AND($F177&gt;=BL$5,$F177&lt;=BL$6),IF(AND($G177&gt;=BL$5,$G177&lt;=BL$6),5,IF($L177=1,2,1)),IF(AND($G177&gt;=BL$5,$G177&lt;=BL$6),IF($M177&gt;0,4,3),0)),IF(AND($D177&lt;=BL$6,$E177&gt;=BL$5),60,0)))</f>
        <v/>
      </c>
      <c r="BM177" s="80" t="str">
        <f>IF(OR($A177="",NOT(ISNUMBER($G177))),"",IF(AND($F177&lt;=BM$6,$G177&gt;=BM$5),IF(BM$5&gt;$N177,5,$K177)*10+IF(AND($F177&gt;=BM$5,$F177&lt;=BM$6),IF(AND($G177&gt;=BM$5,$G177&lt;=BM$6),5,IF($L177=1,2,1)),IF(AND($G177&gt;=BM$5,$G177&lt;=BM$6),IF($M177&gt;0,4,3),0)),IF(AND($D177&lt;=BM$6,$E177&gt;=BM$5),60,0)))</f>
        <v/>
      </c>
      <c r="BN177" s="80" t="str">
        <f>IF(OR($A177="",NOT(ISNUMBER($G177))),"",IF(AND($F177&lt;=BN$6,$G177&gt;=BN$5),IF(BN$5&gt;$N177,5,$K177)*10+IF(AND($F177&gt;=BN$5,$F177&lt;=BN$6),IF(AND($G177&gt;=BN$5,$G177&lt;=BN$6),5,IF($L177=1,2,1)),IF(AND($G177&gt;=BN$5,$G177&lt;=BN$6),IF($M177&gt;0,4,3),0)),IF(AND($D177&lt;=BN$6,$E177&gt;=BN$5),60,0)))</f>
        <v/>
      </c>
      <c r="BO177" s="80" t="str">
        <f>IF(OR($A177="",NOT(ISNUMBER($G177))),"",IF(AND($F177&lt;=BO$6,$G177&gt;=BO$5),IF(BO$5&gt;$N177,5,$K177)*10+IF(AND($F177&gt;=BO$5,$F177&lt;=BO$6),IF(AND($G177&gt;=BO$5,$G177&lt;=BO$6),5,IF($L177=1,2,1)),IF(AND($G177&gt;=BO$5,$G177&lt;=BO$6),IF($M177&gt;0,4,3),0)),IF(AND($D177&lt;=BO$6,$E177&gt;=BO$5),60,0)))</f>
        <v/>
      </c>
      <c r="BP177" s="80" t="str">
        <f>IF(OR($A177="",NOT(ISNUMBER($G177))),"",IF(AND($F177&lt;=BP$6,$G177&gt;=BP$5),IF(BP$5&gt;$N177,5,$K177)*10+IF(AND($F177&gt;=BP$5,$F177&lt;=BP$6),IF(AND($G177&gt;=BP$5,$G177&lt;=BP$6),5,IF($L177=1,2,1)),IF(AND($G177&gt;=BP$5,$G177&lt;=BP$6),IF($M177&gt;0,4,3),0)),IF(AND($D177&lt;=BP$6,$E177&gt;=BP$5),60,0)))</f>
        <v/>
      </c>
      <c r="BQ177" s="80" t="str">
        <f>IF(OR($A177="",NOT(ISNUMBER($G177))),"",IF(AND($F177&lt;=BQ$6,$G177&gt;=BQ$5),IF(BQ$5&gt;$N177,5,$K177)*10+IF(AND($F177&gt;=BQ$5,$F177&lt;=BQ$6),IF(AND($G177&gt;=BQ$5,$G177&lt;=BQ$6),5,IF($L177=1,2,1)),IF(AND($G177&gt;=BQ$5,$G177&lt;=BQ$6),IF($M177&gt;0,4,3),0)),IF(AND($D177&lt;=BQ$6,$E177&gt;=BQ$5),60,0)))</f>
        <v/>
      </c>
      <c r="BR177" s="80" t="str">
        <f>IF(OR($A177="",NOT(ISNUMBER($G177))),"",IF(AND($F177&lt;=BR$6,$G177&gt;=BR$5),IF(BR$5&gt;$N177,5,$K177)*10+IF(AND($F177&gt;=BR$5,$F177&lt;=BR$6),IF(AND($G177&gt;=BR$5,$G177&lt;=BR$6),5,IF($L177=1,2,1)),IF(AND($G177&gt;=BR$5,$G177&lt;=BR$6),IF($M177&gt;0,4,3),0)),IF(AND($D177&lt;=BR$6,$E177&gt;=BR$5),60,0)))</f>
        <v/>
      </c>
      <c r="BS177" s="80" t="str">
        <f>IF(OR($A177="",NOT(ISNUMBER($G177))),"",IF(AND($F177&lt;=BS$6,$G177&gt;=BS$5),IF(BS$5&gt;$N177,5,$K177)*10+IF(AND($F177&gt;=BS$5,$F177&lt;=BS$6),IF(AND($G177&gt;=BS$5,$G177&lt;=BS$6),5,IF($L177=1,2,1)),IF(AND($G177&gt;=BS$5,$G177&lt;=BS$6),IF($M177&gt;0,4,3),0)),IF(AND($D177&lt;=BS$6,$E177&gt;=BS$5),60,0)))</f>
        <v/>
      </c>
      <c r="BT177" s="80" t="str">
        <f>IF(OR($A177="",NOT(ISNUMBER($G177))),"",IF(AND($F177&lt;=BT$6,$G177&gt;=BT$5),IF(BT$5&gt;$N177,5,$K177)*10+IF(AND($F177&gt;=BT$5,$F177&lt;=BT$6),IF(AND($G177&gt;=BT$5,$G177&lt;=BT$6),5,IF($L177=1,2,1)),IF(AND($G177&gt;=BT$5,$G177&lt;=BT$6),IF($M177&gt;0,4,3),0)),IF(AND($D177&lt;=BT$6,$E177&gt;=BT$5),60,0)))</f>
        <v/>
      </c>
      <c r="BU177" s="80" t="str">
        <f>IF(OR($A177="",NOT(ISNUMBER($G177))),"",IF(AND($F177&lt;=BU$6,$G177&gt;=BU$5),IF(BU$5&gt;$N177,5,$K177)*10+IF(AND($F177&gt;=BU$5,$F177&lt;=BU$6),IF(AND($G177&gt;=BU$5,$G177&lt;=BU$6),5,IF($L177=1,2,1)),IF(AND($G177&gt;=BU$5,$G177&lt;=BU$6),IF($M177&gt;0,4,3),0)),IF(AND($D177&lt;=BU$6,$E177&gt;=BU$5),60,0)))</f>
        <v/>
      </c>
      <c r="BV177" s="80" t="str">
        <f>IF(OR($A177="",NOT(ISNUMBER($G177))),"",IF(AND($F177&lt;=BV$6,$G177&gt;=BV$5),IF(BV$5&gt;$N177,5,$K177)*10+IF(AND($F177&gt;=BV$5,$F177&lt;=BV$6),IF(AND($G177&gt;=BV$5,$G177&lt;=BV$6),5,IF($L177=1,2,1)),IF(AND($G177&gt;=BV$5,$G177&lt;=BV$6),IF($M177&gt;0,4,3),0)),IF(AND($D177&lt;=BV$6,$E177&gt;=BV$5),60,0)))</f>
        <v/>
      </c>
      <c r="BW177" s="80" t="str">
        <f>IF(OR($A177="",NOT(ISNUMBER($G177))),"",IF(AND($F177&lt;=BW$6,$G177&gt;=BW$5),IF(BW$5&gt;$N177,5,$K177)*10+IF(AND($F177&gt;=BW$5,$F177&lt;=BW$6),IF(AND($G177&gt;=BW$5,$G177&lt;=BW$6),5,IF($L177=1,2,1)),IF(AND($G177&gt;=BW$5,$G177&lt;=BW$6),IF($M177&gt;0,4,3),0)),IF(AND($D177&lt;=BW$6,$E177&gt;=BW$5),60,0)))</f>
        <v/>
      </c>
      <c r="BX177" s="80" t="str">
        <f>IF(OR($A177="",NOT(ISNUMBER($G177))),"",IF(AND($F177&lt;=BX$6,$G177&gt;=BX$5),IF(BX$5&gt;$N177,5,$K177)*10+IF(AND($F177&gt;=BX$5,$F177&lt;=BX$6),IF(AND($G177&gt;=BX$5,$G177&lt;=BX$6),5,IF($L177=1,2,1)),IF(AND($G177&gt;=BX$5,$G177&lt;=BX$6),IF($M177&gt;0,4,3),0)),IF(AND($D177&lt;=BX$6,$E177&gt;=BX$5),60,0)))</f>
        <v/>
      </c>
      <c r="BY177" s="80" t="str">
        <f>IF(OR($A177="",NOT(ISNUMBER($G177))),"",IF(AND($F177&lt;=BY$6,$G177&gt;=BY$5),IF(BY$5&gt;$N177,5,$K177)*10+IF(AND($F177&gt;=BY$5,$F177&lt;=BY$6),IF(AND($G177&gt;=BY$5,$G177&lt;=BY$6),5,IF($L177=1,2,1)),IF(AND($G177&gt;=BY$5,$G177&lt;=BY$6),IF($M177&gt;0,4,3),0)),IF(AND($D177&lt;=BY$6,$E177&gt;=BY$5),60,0)))</f>
        <v/>
      </c>
      <c r="BZ177" s="80" t="str">
        <f>IF(OR($A177="",NOT(ISNUMBER($G177))),"",IF(AND($F177&lt;=BZ$6,$G177&gt;=BZ$5),IF(BZ$5&gt;$N177,5,$K177)*10+IF(AND($F177&gt;=BZ$5,$F177&lt;=BZ$6),IF(AND($G177&gt;=BZ$5,$G177&lt;=BZ$6),5,IF($L177=1,2,1)),IF(AND($G177&gt;=BZ$5,$G177&lt;=BZ$6),IF($M177&gt;0,4,3),0)),IF(AND($D177&lt;=BZ$6,$E177&gt;=BZ$5),60,0)))</f>
        <v/>
      </c>
      <c r="CA177" s="80" t="str">
        <f>IF(OR($A177="",NOT(ISNUMBER($G177))),"",IF(AND($F177&lt;=CA$6,$G177&gt;=CA$5),IF(CA$5&gt;$N177,5,$K177)*10+IF(AND($F177&gt;=CA$5,$F177&lt;=CA$6),IF(AND($G177&gt;=CA$5,$G177&lt;=CA$6),5,IF($L177=1,2,1)),IF(AND($G177&gt;=CA$5,$G177&lt;=CA$6),IF($M177&gt;0,4,3),0)),IF(AND($D177&lt;=CA$6,$E177&gt;=CA$5),60,0)))</f>
        <v/>
      </c>
      <c r="CB177" s="80" t="str">
        <f>IF(OR($A177="",NOT(ISNUMBER($G177))),"",IF(AND($F177&lt;=CB$6,$G177&gt;=CB$5),IF(CB$5&gt;$N177,5,$K177)*10+IF(AND($F177&gt;=CB$5,$F177&lt;=CB$6),IF(AND($G177&gt;=CB$5,$G177&lt;=CB$6),5,IF($L177=1,2,1)),IF(AND($G177&gt;=CB$5,$G177&lt;=CB$6),IF($M177&gt;0,4,3),0)),IF(AND($D177&lt;=CB$6,$E177&gt;=CB$5),60,0)))</f>
        <v/>
      </c>
      <c r="CC177" s="80" t="str">
        <f>IF(OR($A177="",NOT(ISNUMBER($G177))),"",IF(AND($F177&lt;=CC$6,$G177&gt;=CC$5),IF(CC$5&gt;$N177,5,$K177)*10+IF(AND($F177&gt;=CC$5,$F177&lt;=CC$6),IF(AND($G177&gt;=CC$5,$G177&lt;=CC$6),5,IF($L177=1,2,1)),IF(AND($G177&gt;=CC$5,$G177&lt;=CC$6),IF($M177&gt;0,4,3),0)),IF(AND($D177&lt;=CC$6,$E177&gt;=CC$5),60,0)))</f>
        <v/>
      </c>
      <c r="CD177" s="80" t="str">
        <f>IF(OR($A177="",NOT(ISNUMBER($G177))),"",IF(AND($F177&lt;=CD$6,$G177&gt;=CD$5),IF(CD$5&gt;$N177,5,$K177)*10+IF(AND($F177&gt;=CD$5,$F177&lt;=CD$6),IF(AND($G177&gt;=CD$5,$G177&lt;=CD$6),5,IF($L177=1,2,1)),IF(AND($G177&gt;=CD$5,$G177&lt;=CD$6),IF($M177&gt;0,4,3),0)),IF(AND($D177&lt;=CD$6,$E177&gt;=CD$5),60,0)))</f>
        <v/>
      </c>
      <c r="CE177" s="80" t="str">
        <f>IF(OR($A177="",NOT(ISNUMBER($G177))),"",IF(AND($F177&lt;=CE$6,$G177&gt;=CE$5),IF(CE$5&gt;$N177,5,$K177)*10+IF(AND($F177&gt;=CE$5,$F177&lt;=CE$6),IF(AND($G177&gt;=CE$5,$G177&lt;=CE$6),5,IF($L177=1,2,1)),IF(AND($G177&gt;=CE$5,$G177&lt;=CE$6),IF($M177&gt;0,4,3),0)),IF(AND($D177&lt;=CE$6,$E177&gt;=CE$5),60,0)))</f>
        <v/>
      </c>
      <c r="CF177" s="80" t="str">
        <f>IF(OR($A177="",NOT(ISNUMBER($G177))),"",IF(AND($F177&lt;=CF$6,$G177&gt;=CF$5),IF(CF$5&gt;$N177,5,$K177)*10+IF(AND($F177&gt;=CF$5,$F177&lt;=CF$6),IF(AND($G177&gt;=CF$5,$G177&lt;=CF$6),5,IF($L177=1,2,1)),IF(AND($G177&gt;=CF$5,$G177&lt;=CF$6),IF($M177&gt;0,4,3),0)),IF(AND($D177&lt;=CF$6,$E177&gt;=CF$5),60,0)))</f>
        <v/>
      </c>
      <c r="CG177" s="80" t="str">
        <f>IF(OR($A177="",NOT(ISNUMBER($G177))),"",IF(AND($F177&lt;=CG$6,$G177&gt;=CG$5),IF(CG$5&gt;$N177,5,$K177)*10+IF(AND($F177&gt;=CG$5,$F177&lt;=CG$6),IF(AND($G177&gt;=CG$5,$G177&lt;=CG$6),5,IF($L177=1,2,1)),IF(AND($G177&gt;=CG$5,$G177&lt;=CG$6),IF($M177&gt;0,4,3),0)),IF(AND($D177&lt;=CG$6,$E177&gt;=CG$5),60,0)))</f>
        <v/>
      </c>
      <c r="CH177" s="80" t="str">
        <f>IF(OR($A177="",NOT(ISNUMBER($G177))),"",IF(AND($F177&lt;=CH$6,$G177&gt;=CH$5),IF(CH$5&gt;$N177,5,$K177)*10+IF(AND($F177&gt;=CH$5,$F177&lt;=CH$6),IF(AND($G177&gt;=CH$5,$G177&lt;=CH$6),5,IF($L177=1,2,1)),IF(AND($G177&gt;=CH$5,$G177&lt;=CH$6),IF($M177&gt;0,4,3),0)),IF(AND($D177&lt;=CH$6,$E177&gt;=CH$5),60,0)))</f>
        <v/>
      </c>
      <c r="CI177" s="80" t="str">
        <f>IF(OR($A177="",NOT(ISNUMBER($G177))),"",IF(AND($F177&lt;=CI$6,$G177&gt;=CI$5),IF(CI$5&gt;$N177,5,$K177)*10+IF(AND($F177&gt;=CI$5,$F177&lt;=CI$6),IF(AND($G177&gt;=CI$5,$G177&lt;=CI$6),5,IF($L177=1,2,1)),IF(AND($G177&gt;=CI$5,$G177&lt;=CI$6),IF($M177&gt;0,4,3),0)),IF(AND($D177&lt;=CI$6,$E177&gt;=CI$5),60,0)))</f>
        <v/>
      </c>
      <c r="CJ177" s="80" t="str">
        <f>IF(OR($A177="",NOT(ISNUMBER($G177))),"",IF(AND($F177&lt;=CJ$6,$G177&gt;=CJ$5),IF(CJ$5&gt;$N177,5,$K177)*10+IF(AND($F177&gt;=CJ$5,$F177&lt;=CJ$6),IF(AND($G177&gt;=CJ$5,$G177&lt;=CJ$6),5,IF($L177=1,2,1)),IF(AND($G177&gt;=CJ$5,$G177&lt;=CJ$6),IF($M177&gt;0,4,3),0)),IF(AND($D177&lt;=CJ$6,$E177&gt;=CJ$5),60,0)))</f>
        <v/>
      </c>
      <c r="CK177" s="80" t="str">
        <f>IF(OR($A177="",NOT(ISNUMBER($G177))),"",IF(AND($F177&lt;=CK$6,$G177&gt;=CK$5),IF(CK$5&gt;$N177,5,$K177)*10+IF(AND($F177&gt;=CK$5,$F177&lt;=CK$6),IF(AND($G177&gt;=CK$5,$G177&lt;=CK$6),5,IF($L177=1,2,1)),IF(AND($G177&gt;=CK$5,$G177&lt;=CK$6),IF($M177&gt;0,4,3),0)),IF(AND($D177&lt;=CK$6,$E177&gt;=CK$5),60,0)))</f>
        <v/>
      </c>
      <c r="CL177" s="80" t="str">
        <f>IF(OR($A177="",NOT(ISNUMBER($G177))),"",IF(AND($F177&lt;=CL$6,$G177&gt;=CL$5),IF(CL$5&gt;$N177,5,$K177)*10+IF(AND($F177&gt;=CL$5,$F177&lt;=CL$6),IF(AND($G177&gt;=CL$5,$G177&lt;=CL$6),5,IF($L177=1,2,1)),IF(AND($G177&gt;=CL$5,$G177&lt;=CL$6),IF($M177&gt;0,4,3),0)),IF(AND($D177&lt;=CL$6,$E177&gt;=CL$5),60,0)))</f>
        <v/>
      </c>
      <c r="CM177" s="80" t="str">
        <f>IF(OR($A177="",NOT(ISNUMBER($G177))),"",IF(AND($F177&lt;=CM$6,$G177&gt;=CM$5),IF(CM$5&gt;$N177,5,$K177)*10+IF(AND($F177&gt;=CM$5,$F177&lt;=CM$6),IF(AND($G177&gt;=CM$5,$G177&lt;=CM$6),5,IF($L177=1,2,1)),IF(AND($G177&gt;=CM$5,$G177&lt;=CM$6),IF($M177&gt;0,4,3),0)),IF(AND($D177&lt;=CM$6,$E177&gt;=CM$5),60,0)))</f>
        <v/>
      </c>
      <c r="CN177" s="80" t="str">
        <f>IF(OR($A177="",NOT(ISNUMBER($G177))),"",IF(AND($F177&lt;=CN$6,$G177&gt;=CN$5),IF(CN$5&gt;$N177,5,$K177)*10+IF(AND($F177&gt;=CN$5,$F177&lt;=CN$6),IF(AND($G177&gt;=CN$5,$G177&lt;=CN$6),5,IF($L177=1,2,1)),IF(AND($G177&gt;=CN$5,$G177&lt;=CN$6),IF($M177&gt;0,4,3),0)),IF(AND($D177&lt;=CN$6,$E177&gt;=CN$5),60,0)))</f>
        <v/>
      </c>
      <c r="CO177" s="80" t="str">
        <f>IF(OR($A177="",NOT(ISNUMBER($G177))),"",IF(AND($F177&lt;=CO$6,$G177&gt;=CO$5),IF(CO$5&gt;$N177,5,$K177)*10+IF(AND($F177&gt;=CO$5,$F177&lt;=CO$6),IF(AND($G177&gt;=CO$5,$G177&lt;=CO$6),5,IF($L177=1,2,1)),IF(AND($G177&gt;=CO$5,$G177&lt;=CO$6),IF($M177&gt;0,4,3),0)),IF(AND($D177&lt;=CO$6,$E177&gt;=CO$5),60,0)))</f>
        <v/>
      </c>
      <c r="CP177" s="80" t="str">
        <f>IF(OR($A177="",NOT(ISNUMBER($G177))),"",IF(AND($F177&lt;=CP$6,$G177&gt;=CP$5),IF(CP$5&gt;$N177,5,$K177)*10+IF(AND($F177&gt;=CP$5,$F177&lt;=CP$6),IF(AND($G177&gt;=CP$5,$G177&lt;=CP$6),5,IF($L177=1,2,1)),IF(AND($G177&gt;=CP$5,$G177&lt;=CP$6),IF($M177&gt;0,4,3),0)),IF(AND($D177&lt;=CP$6,$E177&gt;=CP$5),60,0)))</f>
        <v/>
      </c>
      <c r="CQ177" s="80" t="str">
        <f>IF(OR($A177="",NOT(ISNUMBER($G177))),"",IF(AND($F177&lt;=CQ$6,$G177&gt;=CQ$5),IF(CQ$5&gt;$N177,5,$K177)*10+IF(AND($F177&gt;=CQ$5,$F177&lt;=CQ$6),IF(AND($G177&gt;=CQ$5,$G177&lt;=CQ$6),5,IF($L177=1,2,1)),IF(AND($G177&gt;=CQ$5,$G177&lt;=CQ$6),IF($M177&gt;0,4,3),0)),IF(AND($D177&lt;=CQ$6,$E177&gt;=CQ$5),60,0)))</f>
        <v/>
      </c>
      <c r="CR177" s="80" t="str">
        <f>IF(OR($A177="",NOT(ISNUMBER($G177))),"",IF(AND($F177&lt;=CR$6,$G177&gt;=CR$5),IF(CR$5&gt;$N177,5,$K177)*10+IF(AND($F177&gt;=CR$5,$F177&lt;=CR$6),IF(AND($G177&gt;=CR$5,$G177&lt;=CR$6),5,IF($L177=1,2,1)),IF(AND($G177&gt;=CR$5,$G177&lt;=CR$6),IF($M177&gt;0,4,3),0)),IF(AND($D177&lt;=CR$6,$E177&gt;=CR$5),60,0)))</f>
        <v/>
      </c>
      <c r="CS177" s="80" t="str">
        <f>IF(OR($A177="",NOT(ISNUMBER($G177))),"",IF(AND($F177&lt;=CS$6,$G177&gt;=CS$5),IF(CS$5&gt;$N177,5,$K177)*10+IF(AND($F177&gt;=CS$5,$F177&lt;=CS$6),IF(AND($G177&gt;=CS$5,$G177&lt;=CS$6),5,IF($L177=1,2,1)),IF(AND($G177&gt;=CS$5,$G177&lt;=CS$6),IF($M177&gt;0,4,3),0)),IF(AND($D177&lt;=CS$6,$E177&gt;=CS$5),60,0)))</f>
        <v/>
      </c>
      <c r="CT177" s="80" t="str">
        <f>IF(OR($A177="",NOT(ISNUMBER($G177))),"",IF(AND($F177&lt;=CT$6,$G177&gt;=CT$5),IF(CT$5&gt;$N177,5,$K177)*10+IF(AND($F177&gt;=CT$5,$F177&lt;=CT$6),IF(AND($G177&gt;=CT$5,$G177&lt;=CT$6),5,IF($L177=1,2,1)),IF(AND($G177&gt;=CT$5,$G177&lt;=CT$6),IF($M177&gt;0,4,3),0)),IF(AND($D177&lt;=CT$6,$E177&gt;=CT$5),60,0)))</f>
        <v/>
      </c>
      <c r="CU177" s="80" t="str">
        <f>IF(OR($A177="",NOT(ISNUMBER($G177))),"",IF(AND($F177&lt;=CU$6,$G177&gt;=CU$5),IF(CU$5&gt;$N177,5,$K177)*10+IF(AND($F177&gt;=CU$5,$F177&lt;=CU$6),IF(AND($G177&gt;=CU$5,$G177&lt;=CU$6),5,IF($L177=1,2,1)),IF(AND($G177&gt;=CU$5,$G177&lt;=CU$6),IF($M177&gt;0,4,3),0)),IF(AND($D177&lt;=CU$6,$E177&gt;=CU$5),60,0)))</f>
        <v/>
      </c>
      <c r="CV177" s="80" t="str">
        <f>IF(OR($A177="",NOT(ISNUMBER($G177))),"",IF(AND($F177&lt;=CV$6,$G177&gt;=CV$5),IF(CV$5&gt;$N177,5,$K177)*10+IF(AND($F177&gt;=CV$5,$F177&lt;=CV$6),IF(AND($G177&gt;=CV$5,$G177&lt;=CV$6),5,IF($L177=1,2,1)),IF(AND($G177&gt;=CV$5,$G177&lt;=CV$6),IF($M177&gt;0,4,3),0)),IF(AND($D177&lt;=CV$6,$E177&gt;=CV$5),60,0)))</f>
        <v/>
      </c>
      <c r="CW177" s="80" t="str">
        <f>IF(OR($A177="",NOT(ISNUMBER($G177))),"",IF(AND($F177&lt;=CW$6,$G177&gt;=CW$5),IF(CW$5&gt;$N177,5,$K177)*10+IF(AND($F177&gt;=CW$5,$F177&lt;=CW$6),IF(AND($G177&gt;=CW$5,$G177&lt;=CW$6),5,IF($L177=1,2,1)),IF(AND($G177&gt;=CW$5,$G177&lt;=CW$6),IF($M177&gt;0,4,3),0)),IF(AND($D177&lt;=CW$6,$E177&gt;=CW$5),60,0)))</f>
        <v/>
      </c>
      <c r="CX177" s="80" t="str">
        <f>IF(OR($A177="",NOT(ISNUMBER($G177))),"",IF(AND($F177&lt;=CX$6,$G177&gt;=CX$5),IF(CX$5&gt;$N177,5,$K177)*10+IF(AND($F177&gt;=CX$5,$F177&lt;=CX$6),IF(AND($G177&gt;=CX$5,$G177&lt;=CX$6),5,IF($L177=1,2,1)),IF(AND($G177&gt;=CX$5,$G177&lt;=CX$6),IF($M177&gt;0,4,3),0)),IF(AND($D177&lt;=CX$6,$E177&gt;=CX$5),60,0)))</f>
        <v/>
      </c>
      <c r="CY177" s="80" t="str">
        <f>IF(OR($A177="",NOT(ISNUMBER($G177))),"",IF(AND($F177&lt;=CY$6,$G177&gt;=CY$5),IF(CY$5&gt;$N177,5,$K177)*10+IF(AND($F177&gt;=CY$5,$F177&lt;=CY$6),IF(AND($G177&gt;=CY$5,$G177&lt;=CY$6),5,IF($L177=1,2,1)),IF(AND($G177&gt;=CY$5,$G177&lt;=CY$6),IF($M177&gt;0,4,3),0)),IF(AND($D177&lt;=CY$6,$E177&gt;=CY$5),60,0)))</f>
        <v/>
      </c>
      <c r="CZ177" s="80" t="str">
        <f>IF(OR($A177="",NOT(ISNUMBER($G177))),"",IF(AND($F177&lt;=CZ$6,$G177&gt;=CZ$5),IF(CZ$5&gt;$N177,5,$K177)*10+IF(AND($F177&gt;=CZ$5,$F177&lt;=CZ$6),IF(AND($G177&gt;=CZ$5,$G177&lt;=CZ$6),5,IF($L177=1,2,1)),IF(AND($G177&gt;=CZ$5,$G177&lt;=CZ$6),IF($M177&gt;0,4,3),0)),IF(AND($D177&lt;=CZ$6,$E177&gt;=CZ$5),60,0)))</f>
        <v/>
      </c>
      <c r="DA177" s="80" t="str">
        <f>IF(OR($A177="",NOT(ISNUMBER($G177))),"",IF(AND($F177&lt;=DA$6,$G177&gt;=DA$5),IF(DA$5&gt;$N177,5,$K177)*10+IF(AND($F177&gt;=DA$5,$F177&lt;=DA$6),IF(AND($G177&gt;=DA$5,$G177&lt;=DA$6),5,IF($L177=1,2,1)),IF(AND($G177&gt;=DA$5,$G177&lt;=DA$6),IF($M177&gt;0,4,3),0)),IF(AND($D177&lt;=DA$6,$E177&gt;=DA$5),60,0)))</f>
        <v/>
      </c>
      <c r="DB177" s="80" t="str">
        <f>IF(OR($A177="",NOT(ISNUMBER($G177))),"",IF(AND($F177&lt;=DB$6,$G177&gt;=DB$5),IF(DB$5&gt;$N177,5,$K177)*10+IF(AND($F177&gt;=DB$5,$F177&lt;=DB$6),IF(AND($G177&gt;=DB$5,$G177&lt;=DB$6),5,IF($L177=1,2,1)),IF(AND($G177&gt;=DB$5,$G177&lt;=DB$6),IF($M177&gt;0,4,3),0)),IF(AND($D177&lt;=DB$6,$E177&gt;=DB$5),60,0)))</f>
        <v/>
      </c>
      <c r="DC177" s="80" t="str">
        <f>IF(OR($A177="",NOT(ISNUMBER($G177))),"",IF(AND($F177&lt;=DC$6,$G177&gt;=DC$5),IF(DC$5&gt;$N177,5,$K177)*10+IF(AND($F177&gt;=DC$5,$F177&lt;=DC$6),IF(AND($G177&gt;=DC$5,$G177&lt;=DC$6),5,IF($L177=1,2,1)),IF(AND($G177&gt;=DC$5,$G177&lt;=DC$6),IF($M177&gt;0,4,3),0)),IF(AND($D177&lt;=DC$6,$E177&gt;=DC$5),60,0)))</f>
        <v/>
      </c>
      <c r="DD177" s="80" t="str">
        <f>IF(OR($A177="",NOT(ISNUMBER($G177))),"",IF(AND($F177&lt;=DD$6,$G177&gt;=DD$5),IF(DD$5&gt;$N177,5,$K177)*10+IF(AND($F177&gt;=DD$5,$F177&lt;=DD$6),IF(AND($G177&gt;=DD$5,$G177&lt;=DD$6),5,IF($L177=1,2,1)),IF(AND($G177&gt;=DD$5,$G177&lt;=DD$6),IF($M177&gt;0,4,3),0)),IF(AND($D177&lt;=DD$6,$E177&gt;=DD$5),60,0)))</f>
        <v/>
      </c>
      <c r="DE177" s="80" t="str">
        <f>IF(OR($A177="",NOT(ISNUMBER($G177))),"",IF(AND($F177&lt;=DE$6,$G177&gt;=DE$5),IF(DE$5&gt;$N177,5,$K177)*10+IF(AND($F177&gt;=DE$5,$F177&lt;=DE$6),IF(AND($G177&gt;=DE$5,$G177&lt;=DE$6),5,IF($L177=1,2,1)),IF(AND($G177&gt;=DE$5,$G177&lt;=DE$6),IF($M177&gt;0,4,3),0)),IF(AND($D177&lt;=DE$6,$E177&gt;=DE$5),60,0)))</f>
        <v/>
      </c>
      <c r="DF177" s="80" t="str">
        <f>IF(OR($A177="",NOT(ISNUMBER($G177))),"",IF(AND($F177&lt;=DF$6,$G177&gt;=DF$5),IF(DF$5&gt;$N177,5,$K177)*10+IF(AND($F177&gt;=DF$5,$F177&lt;=DF$6),IF(AND($G177&gt;=DF$5,$G177&lt;=DF$6),5,IF($L177=1,2,1)),IF(AND($G177&gt;=DF$5,$G177&lt;=DF$6),IF($M177&gt;0,4,3),0)),IF(AND($D177&lt;=DF$6,$E177&gt;=DF$5),60,0)))</f>
        <v/>
      </c>
      <c r="DG177" s="80" t="str">
        <f>IF(OR($A177="",NOT(ISNUMBER($G177))),"",IF(AND($F177&lt;=DG$6,$G177&gt;=DG$5),IF(DG$5&gt;$N177,5,$K177)*10+IF(AND($F177&gt;=DG$5,$F177&lt;=DG$6),IF(AND($G177&gt;=DG$5,$G177&lt;=DG$6),5,IF($L177=1,2,1)),IF(AND($G177&gt;=DG$5,$G177&lt;=DG$6),IF($M177&gt;0,4,3),0)),IF(AND($D177&lt;=DG$6,$E177&gt;=DG$5),60,0)))</f>
        <v/>
      </c>
      <c r="DH177" s="80" t="str">
        <f>IF(OR($A177="",NOT(ISNUMBER($G177))),"",IF(AND($F177&lt;=DH$6,$G177&gt;=DH$5),IF(DH$5&gt;$N177,5,$K177)*10+IF(AND($F177&gt;=DH$5,$F177&lt;=DH$6),IF(AND($G177&gt;=DH$5,$G177&lt;=DH$6),5,IF($L177=1,2,1)),IF(AND($G177&gt;=DH$5,$G177&lt;=DH$6),IF($M177&gt;0,4,3),0)),IF(AND($D177&lt;=DH$6,$E177&gt;=DH$5),60,0)))</f>
        <v/>
      </c>
      <c r="DI177" s="80" t="str">
        <f>IF(OR($A177="",NOT(ISNUMBER($G177))),"",IF(AND($F177&lt;=DI$6,$G177&gt;=DI$5),IF(DI$5&gt;$N177,5,$K177)*10+IF(AND($F177&gt;=DI$5,$F177&lt;=DI$6),IF(AND($G177&gt;=DI$5,$G177&lt;=DI$6),5,IF($L177=1,2,1)),IF(AND($G177&gt;=DI$5,$G177&lt;=DI$6),IF($M177&gt;0,4,3),0)),IF(AND($D177&lt;=DI$6,$E177&gt;=DI$5),60,0)))</f>
        <v/>
      </c>
      <c r="DJ177" s="80" t="str">
        <f>IF(OR($A177="",NOT(ISNUMBER($G177))),"",IF(AND($F177&lt;=DJ$6,$G177&gt;=DJ$5),IF(DJ$5&gt;$N177,5,$K177)*10+IF(AND($F177&gt;=DJ$5,$F177&lt;=DJ$6),IF(AND($G177&gt;=DJ$5,$G177&lt;=DJ$6),5,IF($L177=1,2,1)),IF(AND($G177&gt;=DJ$5,$G177&lt;=DJ$6),IF($M177&gt;0,4,3),0)),IF(AND($D177&lt;=DJ$6,$E177&gt;=DJ$5),60,0)))</f>
        <v/>
      </c>
      <c r="DK177" s="80" t="str">
        <f>IF(OR($A177="",NOT(ISNUMBER($G177))),"",IF(AND($F177&lt;=DK$6,$G177&gt;=DK$5),IF(DK$5&gt;$N177,5,$K177)*10+IF(AND($F177&gt;=DK$5,$F177&lt;=DK$6),IF(AND($G177&gt;=DK$5,$G177&lt;=DK$6),5,IF($L177=1,2,1)),IF(AND($G177&gt;=DK$5,$G177&lt;=DK$6),IF($M177&gt;0,4,3),0)),IF(AND($D177&lt;=DK$6,$E177&gt;=DK$5),60,0)))</f>
        <v/>
      </c>
      <c r="DL177" s="80" t="str">
        <f>IF(OR($A177="",NOT(ISNUMBER($G177))),"",IF(AND($F177&lt;=DL$6,$G177&gt;=DL$5),IF(DL$5&gt;$N177,5,$K177)*10+IF(AND($F177&gt;=DL$5,$F177&lt;=DL$6),IF(AND($G177&gt;=DL$5,$G177&lt;=DL$6),5,IF($L177=1,2,1)),IF(AND($G177&gt;=DL$5,$G177&lt;=DL$6),IF($M177&gt;0,4,3),0)),IF(AND($D177&lt;=DL$6,$E177&gt;=DL$5),60,0)))</f>
        <v/>
      </c>
      <c r="DM177" s="80" t="str">
        <f>IF(OR($A177="",NOT(ISNUMBER($G177))),"",IF(AND($F177&lt;=DM$6,$G177&gt;=DM$5),IF(DM$5&gt;$N177,5,$K177)*10+IF(AND($F177&gt;=DM$5,$F177&lt;=DM$6),IF(AND($G177&gt;=DM$5,$G177&lt;=DM$6),5,IF($L177=1,2,1)),IF(AND($G177&gt;=DM$5,$G177&lt;=DM$6),IF($M177&gt;0,4,3),0)),IF(AND($D177&lt;=DM$6,$E177&gt;=DM$5),60,0)))</f>
        <v/>
      </c>
      <c r="DN177" s="80" t="str">
        <f>IF(OR($A177="",NOT(ISNUMBER($G177))),"",IF(AND($F177&lt;=DN$6,$G177&gt;=DN$5),IF(DN$5&gt;$N177,5,$K177)*10+IF(AND($F177&gt;=DN$5,$F177&lt;=DN$6),IF(AND($G177&gt;=DN$5,$G177&lt;=DN$6),5,IF($L177=1,2,1)),IF(AND($G177&gt;=DN$5,$G177&lt;=DN$6),IF($M177&gt;0,4,3),0)),IF(AND($D177&lt;=DN$6,$E177&gt;=DN$5),60,0)))</f>
        <v/>
      </c>
      <c r="DO177" s="80" t="str">
        <f>IF(OR($A177="",NOT(ISNUMBER($G177))),"",IF(AND($F177&lt;=DO$6,$G177&gt;=DO$5),IF(DO$5&gt;$N177,5,$K177)*10+IF(AND($F177&gt;=DO$5,$F177&lt;=DO$6),IF(AND($G177&gt;=DO$5,$G177&lt;=DO$6),5,IF($L177=1,2,1)),IF(AND($G177&gt;=DO$5,$G177&lt;=DO$6),IF($M177&gt;0,4,3),0)),IF(AND($D177&lt;=DO$6,$E177&gt;=DO$5),60,0)))</f>
        <v/>
      </c>
      <c r="DP177" s="80" t="str">
        <f>IF(OR($A177="",NOT(ISNUMBER($G177))),"",IF(AND($F177&lt;=DP$6,$G177&gt;=DP$5),IF(DP$5&gt;$N177,5,$K177)*10+IF(AND($F177&gt;=DP$5,$F177&lt;=DP$6),IF(AND($G177&gt;=DP$5,$G177&lt;=DP$6),5,IF($L177=1,2,1)),IF(AND($G177&gt;=DP$5,$G177&lt;=DP$6),IF($M177&gt;0,4,3),0)),IF(AND($D177&lt;=DP$6,$E177&gt;=DP$5),60,0)))</f>
        <v/>
      </c>
      <c r="DQ177" s="80" t="str">
        <f>IF(OR($A177="",NOT(ISNUMBER($G177))),"",IF(AND($F177&lt;=DQ$6,$G177&gt;=DQ$5),IF(DQ$5&gt;$N177,5,$K177)*10+IF(AND($F177&gt;=DQ$5,$F177&lt;=DQ$6),IF(AND($G177&gt;=DQ$5,$G177&lt;=DQ$6),5,IF($L177=1,2,1)),IF(AND($G177&gt;=DQ$5,$G177&lt;=DQ$6),IF($M177&gt;0,4,3),0)),IF(AND($D177&lt;=DQ$6,$E177&gt;=DQ$5),60,0)))</f>
        <v/>
      </c>
      <c r="DR177" s="80" t="str">
        <f>IF(OR($A177="",NOT(ISNUMBER($G177))),"",IF(AND($F177&lt;=DR$6,$G177&gt;=DR$5),IF(DR$5&gt;$N177,5,$K177)*10+IF(AND($F177&gt;=DR$5,$F177&lt;=DR$6),IF(AND($G177&gt;=DR$5,$G177&lt;=DR$6),5,IF($L177=1,2,1)),IF(AND($G177&gt;=DR$5,$G177&lt;=DR$6),IF($M177&gt;0,4,3),0)),IF(AND($D177&lt;=DR$6,$E177&gt;=DR$5),60,0)))</f>
        <v/>
      </c>
      <c r="DS177" s="80" t="str">
        <f>IF(OR($A177="",NOT(ISNUMBER($G177))),"",IF(AND($F177&lt;=DS$6,$G177&gt;=DS$5),IF(DS$5&gt;$N177,5,$K177)*10+IF(AND($F177&gt;=DS$5,$F177&lt;=DS$6),IF(AND($G177&gt;=DS$5,$G177&lt;=DS$6),5,IF($L177=1,2,1)),IF(AND($G177&gt;=DS$5,$G177&lt;=DS$6),IF($M177&gt;0,4,3),0)),IF(AND($D177&lt;=DS$6,$E177&gt;=DS$5),60,0)))</f>
        <v/>
      </c>
      <c r="DT177" s="80" t="str">
        <f>IF(OR($A177="",NOT(ISNUMBER($G177))),"",IF(AND($F177&lt;=DT$6,$G177&gt;=DT$5),IF(DT$5&gt;$N177,5,$K177)*10+IF(AND($F177&gt;=DT$5,$F177&lt;=DT$6),IF(AND($G177&gt;=DT$5,$G177&lt;=DT$6),5,IF($L177=1,2,1)),IF(AND($G177&gt;=DT$5,$G177&lt;=DT$6),IF($M177&gt;0,4,3),0)),IF(AND($D177&lt;=DT$6,$E177&gt;=DT$5),60,0)))</f>
        <v/>
      </c>
      <c r="DU177" s="80" t="str">
        <f>IF(OR($A177="",NOT(ISNUMBER($G177))),"",IF(AND($F177&lt;=DU$6,$G177&gt;=DU$5),IF(DU$5&gt;$N177,5,$K177)*10+IF(AND($F177&gt;=DU$5,$F177&lt;=DU$6),IF(AND($G177&gt;=DU$5,$G177&lt;=DU$6),5,IF($L177=1,2,1)),IF(AND($G177&gt;=DU$5,$G177&lt;=DU$6),IF($M177&gt;0,4,3),0)),IF(AND($D177&lt;=DU$6,$E177&gt;=DU$5),60,0)))</f>
        <v/>
      </c>
      <c r="DV177" s="80" t="str">
        <f>IF(OR($A177="",NOT(ISNUMBER($G177))),"",IF(AND($F177&lt;=DV$6,$G177&gt;=DV$5),IF(DV$5&gt;$N177,5,$K177)*10+IF(AND($F177&gt;=DV$5,$F177&lt;=DV$6),IF(AND($G177&gt;=DV$5,$G177&lt;=DV$6),5,IF($L177=1,2,1)),IF(AND($G177&gt;=DV$5,$G177&lt;=DV$6),IF($M177&gt;0,4,3),0)),IF(AND($D177&lt;=DV$6,$E177&gt;=DV$5),60,0)))</f>
        <v/>
      </c>
      <c r="DW177" s="80" t="str">
        <f>IF(OR($A177="",NOT(ISNUMBER($G177))),"",IF(AND($F177&lt;=DW$6,$G177&gt;=DW$5),IF(DW$5&gt;$N177,5,$K177)*10+IF(AND($F177&gt;=DW$5,$F177&lt;=DW$6),IF(AND($G177&gt;=DW$5,$G177&lt;=DW$6),5,IF($L177=1,2,1)),IF(AND($G177&gt;=DW$5,$G177&lt;=DW$6),IF($M177&gt;0,4,3),0)),IF(AND($D177&lt;=DW$6,$E177&gt;=DW$5),60,0)))</f>
        <v/>
      </c>
      <c r="DX177" s="80" t="str">
        <f>IF(OR($A177="",NOT(ISNUMBER($G177))),"",IF(AND($F177&lt;=DX$6,$G177&gt;=DX$5),IF(DX$5&gt;$N177,5,$K177)*10+IF(AND($F177&gt;=DX$5,$F177&lt;=DX$6),IF(AND($G177&gt;=DX$5,$G177&lt;=DX$6),5,IF($L177=1,2,1)),IF(AND($G177&gt;=DX$5,$G177&lt;=DX$6),IF($M177&gt;0,4,3),0)),IF(AND($D177&lt;=DX$6,$E177&gt;=DX$5),60,0)))</f>
        <v/>
      </c>
      <c r="DY177" s="80" t="str">
        <f>IF(OR($A177="",NOT(ISNUMBER($G177))),"",IF(AND($F177&lt;=DY$6,$G177&gt;=DY$5),IF(DY$5&gt;$N177,5,$K177)*10+IF(AND($F177&gt;=DY$5,$F177&lt;=DY$6),IF(AND($G177&gt;=DY$5,$G177&lt;=DY$6),5,IF($L177=1,2,1)),IF(AND($G177&gt;=DY$5,$G177&lt;=DY$6),IF($M177&gt;0,4,3),0)),IF(AND($D177&lt;=DY$6,$E177&gt;=DY$5),60,0)))</f>
        <v/>
      </c>
      <c r="DZ177" s="80" t="str">
        <f>IF(OR($A177="",NOT(ISNUMBER($G177))),"",IF(AND($F177&lt;=DZ$6,$G177&gt;=DZ$5),IF(DZ$5&gt;$N177,5,$K177)*10+IF(AND($F177&gt;=DZ$5,$F177&lt;=DZ$6),IF(AND($G177&gt;=DZ$5,$G177&lt;=DZ$6),5,IF($L177=1,2,1)),IF(AND($G177&gt;=DZ$5,$G177&lt;=DZ$6),IF($M177&gt;0,4,3),0)),IF(AND($D177&lt;=DZ$6,$E177&gt;=DZ$5),60,0)))</f>
        <v/>
      </c>
      <c r="EA177" s="80" t="str">
        <f>IF(OR($A177="",NOT(ISNUMBER($G177))),"",IF(AND($F177&lt;=EA$6,$G177&gt;=EA$5),IF(EA$5&gt;$N177,5,$K177)*10+IF(AND($F177&gt;=EA$5,$F177&lt;=EA$6),IF(AND($G177&gt;=EA$5,$G177&lt;=EA$6),5,IF($L177=1,2,1)),IF(AND($G177&gt;=EA$5,$G177&lt;=EA$6),IF($M177&gt;0,4,3),0)),IF(AND($D177&lt;=EA$6,$E177&gt;=EA$5),60,0)))</f>
        <v/>
      </c>
      <c r="EB177" s="80" t="str">
        <f>IF(OR($A177="",NOT(ISNUMBER($G177))),"",IF(AND($F177&lt;=EB$6,$G177&gt;=EB$5),IF(EB$5&gt;$N177,5,$K177)*10+IF(AND($F177&gt;=EB$5,$F177&lt;=EB$6),IF(AND($G177&gt;=EB$5,$G177&lt;=EB$6),5,IF($L177=1,2,1)),IF(AND($G177&gt;=EB$5,$G177&lt;=EB$6),IF($M177&gt;0,4,3),0)),IF(AND($D177&lt;=EB$6,$E177&gt;=EB$5),60,0)))</f>
        <v/>
      </c>
      <c r="EC177" s="80" t="str">
        <f>IF(OR($A177="",NOT(ISNUMBER($G177))),"",IF(AND($F177&lt;=EC$6,$G177&gt;=EC$5),IF(EC$5&gt;$N177,5,$K177)*10+IF(AND($F177&gt;=EC$5,$F177&lt;=EC$6),IF(AND($G177&gt;=EC$5,$G177&lt;=EC$6),5,IF($L177=1,2,1)),IF(AND($G177&gt;=EC$5,$G177&lt;=EC$6),IF($M177&gt;0,4,3),0)),IF(AND($D177&lt;=EC$6,$E177&gt;=EC$5),60,0)))</f>
        <v/>
      </c>
      <c r="ED177" s="80" t="str">
        <f>IF(OR($A177="",NOT(ISNUMBER($G177))),"",IF(AND($F177&lt;=ED$6,$G177&gt;=ED$5),IF(ED$5&gt;$N177,5,$K177)*10+IF(AND($F177&gt;=ED$5,$F177&lt;=ED$6),IF(AND($G177&gt;=ED$5,$G177&lt;=ED$6),5,IF($L177=1,2,1)),IF(AND($G177&gt;=ED$5,$G177&lt;=ED$6),IF($M177&gt;0,4,3),0)),IF(AND($D177&lt;=ED$6,$E177&gt;=ED$5),60,0)))</f>
        <v/>
      </c>
    </row>
    <row r="178" ht="18" customHeight="1">
      <c r="A178" s="52" t="str">
        <f>IF(Tasks!$B178="","",Tasks!$A178)</f>
        <v/>
      </c>
      <c r="B178" s="78" t="str">
        <f>IF(Tasks!$B178="","",Tasks!$B178)</f>
        <v/>
      </c>
      <c r="C178" s="25" t="str">
        <f>IF($B178="","",IF(AND(Tasks!$D178="",Tasks!$G178=""),"-",IF(Tasks!$D178="","",Tasks!$D178&amp;IF(OR(Tasks!$E178="",Tasks!$E178="FS"),IF(N(Tasks!$F178)=0,"","FS"),Tasks!$E178)&amp;IF(N(Tasks!$F178)=0,"",IF(Tasks!$F178&gt;0,"+","")&amp;Tasks!$F178))&amp;IF(AND(Tasks!$D178&lt;&gt;"",Tasks!$G178&lt;&gt;""),", ","")&amp;IF(Tasks!$G178="","",Tasks!$G178&amp;IF(OR(Tasks!$H178="",Tasks!$H178="FS"),IF(N(Tasks!$I178)=0,"","FS"),Tasks!$H178)&amp;IF(N(Tasks!$I178)=0,"",IF(Tasks!$I178&gt;0,"+","")&amp;Tasks!$I178))))</f>
        <v/>
      </c>
      <c r="D178" s="51" t="str">
        <f>IF(OR($B178="",Tasks!$Q178=""),"",Tasks!$Q178)</f>
        <v/>
      </c>
      <c r="E178" s="51" t="str">
        <f>IF(OR($B178="",Tasks!$R178=""),"",Tasks!$R178)</f>
        <v/>
      </c>
      <c r="F178" s="51" t="str">
        <f>IF(OR($B178="",Tasks!$S178=""),"",Tasks!$S178)</f>
        <v/>
      </c>
      <c r="G178" s="51" t="str">
        <f>IF(OR($B178="",Tasks!$T178=""),"",Tasks!$T178)</f>
        <v/>
      </c>
      <c r="H178" s="52" t="str">
        <f>IF($B178="","",Tasks!$AE178)</f>
        <v/>
      </c>
      <c r="I178" s="79" t="str">
        <f>IF($B178="","",Tasks!$AF178)</f>
        <v/>
      </c>
      <c r="J178" s="53" t="str">
        <f>IF(OR($B178="",Tasks!$V178=""),"",Tasks!$V178)</f>
        <v/>
      </c>
      <c r="K178" s="52" t="str">
        <f>IF($B178="","",Tasks!$AA178)</f>
        <v/>
      </c>
      <c r="L178" s="52" t="str">
        <f>IF($B178="","",Tasks!$AB178)</f>
        <v/>
      </c>
      <c r="M178" s="52" t="str">
        <f>IF($B178="","",Tasks!$Z178)</f>
        <v/>
      </c>
      <c r="N178" s="52" t="str">
        <f>IF(OR($B178="",Tasks!$AG178=""),"",Tasks!$AG178)</f>
        <v/>
      </c>
      <c r="O178" s="80" t="str">
        <f>IF(OR($A178="",NOT(ISNUMBER($G178))),"",IF(AND($F178&lt;=O$6,$G178&gt;=O$5),IF(O$5&gt;$N178,5,$K178)*10+IF(AND($F178&gt;=O$5,$F178&lt;=O$6),IF(AND($G178&gt;=O$5,$G178&lt;=O$6),5,IF($L178=1,2,1)),IF(AND($G178&gt;=O$5,$G178&lt;=O$6),IF($M178&gt;0,4,3),0)),IF(AND($D178&lt;=O$6,$E178&gt;=O$5),60,0)))</f>
        <v/>
      </c>
      <c r="P178" s="80" t="str">
        <f>IF(OR($A178="",NOT(ISNUMBER($G178))),"",IF(AND($F178&lt;=P$6,$G178&gt;=P$5),IF(P$5&gt;$N178,5,$K178)*10+IF(AND($F178&gt;=P$5,$F178&lt;=P$6),IF(AND($G178&gt;=P$5,$G178&lt;=P$6),5,IF($L178=1,2,1)),IF(AND($G178&gt;=P$5,$G178&lt;=P$6),IF($M178&gt;0,4,3),0)),IF(AND($D178&lt;=P$6,$E178&gt;=P$5),60,0)))</f>
        <v/>
      </c>
      <c r="Q178" s="80" t="str">
        <f>IF(OR($A178="",NOT(ISNUMBER($G178))),"",IF(AND($F178&lt;=Q$6,$G178&gt;=Q$5),IF(Q$5&gt;$N178,5,$K178)*10+IF(AND($F178&gt;=Q$5,$F178&lt;=Q$6),IF(AND($G178&gt;=Q$5,$G178&lt;=Q$6),5,IF($L178=1,2,1)),IF(AND($G178&gt;=Q$5,$G178&lt;=Q$6),IF($M178&gt;0,4,3),0)),IF(AND($D178&lt;=Q$6,$E178&gt;=Q$5),60,0)))</f>
        <v/>
      </c>
      <c r="R178" s="80" t="str">
        <f>IF(OR($A178="",NOT(ISNUMBER($G178))),"",IF(AND($F178&lt;=R$6,$G178&gt;=R$5),IF(R$5&gt;$N178,5,$K178)*10+IF(AND($F178&gt;=R$5,$F178&lt;=R$6),IF(AND($G178&gt;=R$5,$G178&lt;=R$6),5,IF($L178=1,2,1)),IF(AND($G178&gt;=R$5,$G178&lt;=R$6),IF($M178&gt;0,4,3),0)),IF(AND($D178&lt;=R$6,$E178&gt;=R$5),60,0)))</f>
        <v/>
      </c>
      <c r="S178" s="80" t="str">
        <f>IF(OR($A178="",NOT(ISNUMBER($G178))),"",IF(AND($F178&lt;=S$6,$G178&gt;=S$5),IF(S$5&gt;$N178,5,$K178)*10+IF(AND($F178&gt;=S$5,$F178&lt;=S$6),IF(AND($G178&gt;=S$5,$G178&lt;=S$6),5,IF($L178=1,2,1)),IF(AND($G178&gt;=S$5,$G178&lt;=S$6),IF($M178&gt;0,4,3),0)),IF(AND($D178&lt;=S$6,$E178&gt;=S$5),60,0)))</f>
        <v/>
      </c>
      <c r="T178" s="80" t="str">
        <f>IF(OR($A178="",NOT(ISNUMBER($G178))),"",IF(AND($F178&lt;=T$6,$G178&gt;=T$5),IF(T$5&gt;$N178,5,$K178)*10+IF(AND($F178&gt;=T$5,$F178&lt;=T$6),IF(AND($G178&gt;=T$5,$G178&lt;=T$6),5,IF($L178=1,2,1)),IF(AND($G178&gt;=T$5,$G178&lt;=T$6),IF($M178&gt;0,4,3),0)),IF(AND($D178&lt;=T$6,$E178&gt;=T$5),60,0)))</f>
        <v/>
      </c>
      <c r="U178" s="80" t="str">
        <f>IF(OR($A178="",NOT(ISNUMBER($G178))),"",IF(AND($F178&lt;=U$6,$G178&gt;=U$5),IF(U$5&gt;$N178,5,$K178)*10+IF(AND($F178&gt;=U$5,$F178&lt;=U$6),IF(AND($G178&gt;=U$5,$G178&lt;=U$6),5,IF($L178=1,2,1)),IF(AND($G178&gt;=U$5,$G178&lt;=U$6),IF($M178&gt;0,4,3),0)),IF(AND($D178&lt;=U$6,$E178&gt;=U$5),60,0)))</f>
        <v/>
      </c>
      <c r="V178" s="80" t="str">
        <f>IF(OR($A178="",NOT(ISNUMBER($G178))),"",IF(AND($F178&lt;=V$6,$G178&gt;=V$5),IF(V$5&gt;$N178,5,$K178)*10+IF(AND($F178&gt;=V$5,$F178&lt;=V$6),IF(AND($G178&gt;=V$5,$G178&lt;=V$6),5,IF($L178=1,2,1)),IF(AND($G178&gt;=V$5,$G178&lt;=V$6),IF($M178&gt;0,4,3),0)),IF(AND($D178&lt;=V$6,$E178&gt;=V$5),60,0)))</f>
        <v/>
      </c>
      <c r="W178" s="80" t="str">
        <f>IF(OR($A178="",NOT(ISNUMBER($G178))),"",IF(AND($F178&lt;=W$6,$G178&gt;=W$5),IF(W$5&gt;$N178,5,$K178)*10+IF(AND($F178&gt;=W$5,$F178&lt;=W$6),IF(AND($G178&gt;=W$5,$G178&lt;=W$6),5,IF($L178=1,2,1)),IF(AND($G178&gt;=W$5,$G178&lt;=W$6),IF($M178&gt;0,4,3),0)),IF(AND($D178&lt;=W$6,$E178&gt;=W$5),60,0)))</f>
        <v/>
      </c>
      <c r="X178" s="80" t="str">
        <f>IF(OR($A178="",NOT(ISNUMBER($G178))),"",IF(AND($F178&lt;=X$6,$G178&gt;=X$5),IF(X$5&gt;$N178,5,$K178)*10+IF(AND($F178&gt;=X$5,$F178&lt;=X$6),IF(AND($G178&gt;=X$5,$G178&lt;=X$6),5,IF($L178=1,2,1)),IF(AND($G178&gt;=X$5,$G178&lt;=X$6),IF($M178&gt;0,4,3),0)),IF(AND($D178&lt;=X$6,$E178&gt;=X$5),60,0)))</f>
        <v/>
      </c>
      <c r="Y178" s="80" t="str">
        <f>IF(OR($A178="",NOT(ISNUMBER($G178))),"",IF(AND($F178&lt;=Y$6,$G178&gt;=Y$5),IF(Y$5&gt;$N178,5,$K178)*10+IF(AND($F178&gt;=Y$5,$F178&lt;=Y$6),IF(AND($G178&gt;=Y$5,$G178&lt;=Y$6),5,IF($L178=1,2,1)),IF(AND($G178&gt;=Y$5,$G178&lt;=Y$6),IF($M178&gt;0,4,3),0)),IF(AND($D178&lt;=Y$6,$E178&gt;=Y$5),60,0)))</f>
        <v/>
      </c>
      <c r="Z178" s="80" t="str">
        <f>IF(OR($A178="",NOT(ISNUMBER($G178))),"",IF(AND($F178&lt;=Z$6,$G178&gt;=Z$5),IF(Z$5&gt;$N178,5,$K178)*10+IF(AND($F178&gt;=Z$5,$F178&lt;=Z$6),IF(AND($G178&gt;=Z$5,$G178&lt;=Z$6),5,IF($L178=1,2,1)),IF(AND($G178&gt;=Z$5,$G178&lt;=Z$6),IF($M178&gt;0,4,3),0)),IF(AND($D178&lt;=Z$6,$E178&gt;=Z$5),60,0)))</f>
        <v/>
      </c>
      <c r="AA178" s="80" t="str">
        <f>IF(OR($A178="",NOT(ISNUMBER($G178))),"",IF(AND($F178&lt;=AA$6,$G178&gt;=AA$5),IF(AA$5&gt;$N178,5,$K178)*10+IF(AND($F178&gt;=AA$5,$F178&lt;=AA$6),IF(AND($G178&gt;=AA$5,$G178&lt;=AA$6),5,IF($L178=1,2,1)),IF(AND($G178&gt;=AA$5,$G178&lt;=AA$6),IF($M178&gt;0,4,3),0)),IF(AND($D178&lt;=AA$6,$E178&gt;=AA$5),60,0)))</f>
        <v/>
      </c>
      <c r="AB178" s="80" t="str">
        <f>IF(OR($A178="",NOT(ISNUMBER($G178))),"",IF(AND($F178&lt;=AB$6,$G178&gt;=AB$5),IF(AB$5&gt;$N178,5,$K178)*10+IF(AND($F178&gt;=AB$5,$F178&lt;=AB$6),IF(AND($G178&gt;=AB$5,$G178&lt;=AB$6),5,IF($L178=1,2,1)),IF(AND($G178&gt;=AB$5,$G178&lt;=AB$6),IF($M178&gt;0,4,3),0)),IF(AND($D178&lt;=AB$6,$E178&gt;=AB$5),60,0)))</f>
        <v/>
      </c>
      <c r="AC178" s="80" t="str">
        <f>IF(OR($A178="",NOT(ISNUMBER($G178))),"",IF(AND($F178&lt;=AC$6,$G178&gt;=AC$5),IF(AC$5&gt;$N178,5,$K178)*10+IF(AND($F178&gt;=AC$5,$F178&lt;=AC$6),IF(AND($G178&gt;=AC$5,$G178&lt;=AC$6),5,IF($L178=1,2,1)),IF(AND($G178&gt;=AC$5,$G178&lt;=AC$6),IF($M178&gt;0,4,3),0)),IF(AND($D178&lt;=AC$6,$E178&gt;=AC$5),60,0)))</f>
        <v/>
      </c>
      <c r="AD178" s="80" t="str">
        <f>IF(OR($A178="",NOT(ISNUMBER($G178))),"",IF(AND($F178&lt;=AD$6,$G178&gt;=AD$5),IF(AD$5&gt;$N178,5,$K178)*10+IF(AND($F178&gt;=AD$5,$F178&lt;=AD$6),IF(AND($G178&gt;=AD$5,$G178&lt;=AD$6),5,IF($L178=1,2,1)),IF(AND($G178&gt;=AD$5,$G178&lt;=AD$6),IF($M178&gt;0,4,3),0)),IF(AND($D178&lt;=AD$6,$E178&gt;=AD$5),60,0)))</f>
        <v/>
      </c>
      <c r="AE178" s="80" t="str">
        <f>IF(OR($A178="",NOT(ISNUMBER($G178))),"",IF(AND($F178&lt;=AE$6,$G178&gt;=AE$5),IF(AE$5&gt;$N178,5,$K178)*10+IF(AND($F178&gt;=AE$5,$F178&lt;=AE$6),IF(AND($G178&gt;=AE$5,$G178&lt;=AE$6),5,IF($L178=1,2,1)),IF(AND($G178&gt;=AE$5,$G178&lt;=AE$6),IF($M178&gt;0,4,3),0)),IF(AND($D178&lt;=AE$6,$E178&gt;=AE$5),60,0)))</f>
        <v/>
      </c>
      <c r="AF178" s="80" t="str">
        <f>IF(OR($A178="",NOT(ISNUMBER($G178))),"",IF(AND($F178&lt;=AF$6,$G178&gt;=AF$5),IF(AF$5&gt;$N178,5,$K178)*10+IF(AND($F178&gt;=AF$5,$F178&lt;=AF$6),IF(AND($G178&gt;=AF$5,$G178&lt;=AF$6),5,IF($L178=1,2,1)),IF(AND($G178&gt;=AF$5,$G178&lt;=AF$6),IF($M178&gt;0,4,3),0)),IF(AND($D178&lt;=AF$6,$E178&gt;=AF$5),60,0)))</f>
        <v/>
      </c>
      <c r="AG178" s="80" t="str">
        <f>IF(OR($A178="",NOT(ISNUMBER($G178))),"",IF(AND($F178&lt;=AG$6,$G178&gt;=AG$5),IF(AG$5&gt;$N178,5,$K178)*10+IF(AND($F178&gt;=AG$5,$F178&lt;=AG$6),IF(AND($G178&gt;=AG$5,$G178&lt;=AG$6),5,IF($L178=1,2,1)),IF(AND($G178&gt;=AG$5,$G178&lt;=AG$6),IF($M178&gt;0,4,3),0)),IF(AND($D178&lt;=AG$6,$E178&gt;=AG$5),60,0)))</f>
        <v/>
      </c>
      <c r="AH178" s="80" t="str">
        <f>IF(OR($A178="",NOT(ISNUMBER($G178))),"",IF(AND($F178&lt;=AH$6,$G178&gt;=AH$5),IF(AH$5&gt;$N178,5,$K178)*10+IF(AND($F178&gt;=AH$5,$F178&lt;=AH$6),IF(AND($G178&gt;=AH$5,$G178&lt;=AH$6),5,IF($L178=1,2,1)),IF(AND($G178&gt;=AH$5,$G178&lt;=AH$6),IF($M178&gt;0,4,3),0)),IF(AND($D178&lt;=AH$6,$E178&gt;=AH$5),60,0)))</f>
        <v/>
      </c>
      <c r="AI178" s="80" t="str">
        <f>IF(OR($A178="",NOT(ISNUMBER($G178))),"",IF(AND($F178&lt;=AI$6,$G178&gt;=AI$5),IF(AI$5&gt;$N178,5,$K178)*10+IF(AND($F178&gt;=AI$5,$F178&lt;=AI$6),IF(AND($G178&gt;=AI$5,$G178&lt;=AI$6),5,IF($L178=1,2,1)),IF(AND($G178&gt;=AI$5,$G178&lt;=AI$6),IF($M178&gt;0,4,3),0)),IF(AND($D178&lt;=AI$6,$E178&gt;=AI$5),60,0)))</f>
        <v/>
      </c>
      <c r="AJ178" s="80" t="str">
        <f>IF(OR($A178="",NOT(ISNUMBER($G178))),"",IF(AND($F178&lt;=AJ$6,$G178&gt;=AJ$5),IF(AJ$5&gt;$N178,5,$K178)*10+IF(AND($F178&gt;=AJ$5,$F178&lt;=AJ$6),IF(AND($G178&gt;=AJ$5,$G178&lt;=AJ$6),5,IF($L178=1,2,1)),IF(AND($G178&gt;=AJ$5,$G178&lt;=AJ$6),IF($M178&gt;0,4,3),0)),IF(AND($D178&lt;=AJ$6,$E178&gt;=AJ$5),60,0)))</f>
        <v/>
      </c>
      <c r="AK178" s="80" t="str">
        <f>IF(OR($A178="",NOT(ISNUMBER($G178))),"",IF(AND($F178&lt;=AK$6,$G178&gt;=AK$5),IF(AK$5&gt;$N178,5,$K178)*10+IF(AND($F178&gt;=AK$5,$F178&lt;=AK$6),IF(AND($G178&gt;=AK$5,$G178&lt;=AK$6),5,IF($L178=1,2,1)),IF(AND($G178&gt;=AK$5,$G178&lt;=AK$6),IF($M178&gt;0,4,3),0)),IF(AND($D178&lt;=AK$6,$E178&gt;=AK$5),60,0)))</f>
        <v/>
      </c>
      <c r="AL178" s="80" t="str">
        <f>IF(OR($A178="",NOT(ISNUMBER($G178))),"",IF(AND($F178&lt;=AL$6,$G178&gt;=AL$5),IF(AL$5&gt;$N178,5,$K178)*10+IF(AND($F178&gt;=AL$5,$F178&lt;=AL$6),IF(AND($G178&gt;=AL$5,$G178&lt;=AL$6),5,IF($L178=1,2,1)),IF(AND($G178&gt;=AL$5,$G178&lt;=AL$6),IF($M178&gt;0,4,3),0)),IF(AND($D178&lt;=AL$6,$E178&gt;=AL$5),60,0)))</f>
        <v/>
      </c>
      <c r="AM178" s="80" t="str">
        <f>IF(OR($A178="",NOT(ISNUMBER($G178))),"",IF(AND($F178&lt;=AM$6,$G178&gt;=AM$5),IF(AM$5&gt;$N178,5,$K178)*10+IF(AND($F178&gt;=AM$5,$F178&lt;=AM$6),IF(AND($G178&gt;=AM$5,$G178&lt;=AM$6),5,IF($L178=1,2,1)),IF(AND($G178&gt;=AM$5,$G178&lt;=AM$6),IF($M178&gt;0,4,3),0)),IF(AND($D178&lt;=AM$6,$E178&gt;=AM$5),60,0)))</f>
        <v/>
      </c>
      <c r="AN178" s="80" t="str">
        <f>IF(OR($A178="",NOT(ISNUMBER($G178))),"",IF(AND($F178&lt;=AN$6,$G178&gt;=AN$5),IF(AN$5&gt;$N178,5,$K178)*10+IF(AND($F178&gt;=AN$5,$F178&lt;=AN$6),IF(AND($G178&gt;=AN$5,$G178&lt;=AN$6),5,IF($L178=1,2,1)),IF(AND($G178&gt;=AN$5,$G178&lt;=AN$6),IF($M178&gt;0,4,3),0)),IF(AND($D178&lt;=AN$6,$E178&gt;=AN$5),60,0)))</f>
        <v/>
      </c>
      <c r="AO178" s="80" t="str">
        <f>IF(OR($A178="",NOT(ISNUMBER($G178))),"",IF(AND($F178&lt;=AO$6,$G178&gt;=AO$5),IF(AO$5&gt;$N178,5,$K178)*10+IF(AND($F178&gt;=AO$5,$F178&lt;=AO$6),IF(AND($G178&gt;=AO$5,$G178&lt;=AO$6),5,IF($L178=1,2,1)),IF(AND($G178&gt;=AO$5,$G178&lt;=AO$6),IF($M178&gt;0,4,3),0)),IF(AND($D178&lt;=AO$6,$E178&gt;=AO$5),60,0)))</f>
        <v/>
      </c>
      <c r="AP178" s="80" t="str">
        <f>IF(OR($A178="",NOT(ISNUMBER($G178))),"",IF(AND($F178&lt;=AP$6,$G178&gt;=AP$5),IF(AP$5&gt;$N178,5,$K178)*10+IF(AND($F178&gt;=AP$5,$F178&lt;=AP$6),IF(AND($G178&gt;=AP$5,$G178&lt;=AP$6),5,IF($L178=1,2,1)),IF(AND($G178&gt;=AP$5,$G178&lt;=AP$6),IF($M178&gt;0,4,3),0)),IF(AND($D178&lt;=AP$6,$E178&gt;=AP$5),60,0)))</f>
        <v/>
      </c>
      <c r="AQ178" s="80" t="str">
        <f>IF(OR($A178="",NOT(ISNUMBER($G178))),"",IF(AND($F178&lt;=AQ$6,$G178&gt;=AQ$5),IF(AQ$5&gt;$N178,5,$K178)*10+IF(AND($F178&gt;=AQ$5,$F178&lt;=AQ$6),IF(AND($G178&gt;=AQ$5,$G178&lt;=AQ$6),5,IF($L178=1,2,1)),IF(AND($G178&gt;=AQ$5,$G178&lt;=AQ$6),IF($M178&gt;0,4,3),0)),IF(AND($D178&lt;=AQ$6,$E178&gt;=AQ$5),60,0)))</f>
        <v/>
      </c>
      <c r="AR178" s="80" t="str">
        <f>IF(OR($A178="",NOT(ISNUMBER($G178))),"",IF(AND($F178&lt;=AR$6,$G178&gt;=AR$5),IF(AR$5&gt;$N178,5,$K178)*10+IF(AND($F178&gt;=AR$5,$F178&lt;=AR$6),IF(AND($G178&gt;=AR$5,$G178&lt;=AR$6),5,IF($L178=1,2,1)),IF(AND($G178&gt;=AR$5,$G178&lt;=AR$6),IF($M178&gt;0,4,3),0)),IF(AND($D178&lt;=AR$6,$E178&gt;=AR$5),60,0)))</f>
        <v/>
      </c>
      <c r="AS178" s="80" t="str">
        <f>IF(OR($A178="",NOT(ISNUMBER($G178))),"",IF(AND($F178&lt;=AS$6,$G178&gt;=AS$5),IF(AS$5&gt;$N178,5,$K178)*10+IF(AND($F178&gt;=AS$5,$F178&lt;=AS$6),IF(AND($G178&gt;=AS$5,$G178&lt;=AS$6),5,IF($L178=1,2,1)),IF(AND($G178&gt;=AS$5,$G178&lt;=AS$6),IF($M178&gt;0,4,3),0)),IF(AND($D178&lt;=AS$6,$E178&gt;=AS$5),60,0)))</f>
        <v/>
      </c>
      <c r="AT178" s="80" t="str">
        <f>IF(OR($A178="",NOT(ISNUMBER($G178))),"",IF(AND($F178&lt;=AT$6,$G178&gt;=AT$5),IF(AT$5&gt;$N178,5,$K178)*10+IF(AND($F178&gt;=AT$5,$F178&lt;=AT$6),IF(AND($G178&gt;=AT$5,$G178&lt;=AT$6),5,IF($L178=1,2,1)),IF(AND($G178&gt;=AT$5,$G178&lt;=AT$6),IF($M178&gt;0,4,3),0)),IF(AND($D178&lt;=AT$6,$E178&gt;=AT$5),60,0)))</f>
        <v/>
      </c>
      <c r="AU178" s="80" t="str">
        <f>IF(OR($A178="",NOT(ISNUMBER($G178))),"",IF(AND($F178&lt;=AU$6,$G178&gt;=AU$5),IF(AU$5&gt;$N178,5,$K178)*10+IF(AND($F178&gt;=AU$5,$F178&lt;=AU$6),IF(AND($G178&gt;=AU$5,$G178&lt;=AU$6),5,IF($L178=1,2,1)),IF(AND($G178&gt;=AU$5,$G178&lt;=AU$6),IF($M178&gt;0,4,3),0)),IF(AND($D178&lt;=AU$6,$E178&gt;=AU$5),60,0)))</f>
        <v/>
      </c>
      <c r="AV178" s="80" t="str">
        <f>IF(OR($A178="",NOT(ISNUMBER($G178))),"",IF(AND($F178&lt;=AV$6,$G178&gt;=AV$5),IF(AV$5&gt;$N178,5,$K178)*10+IF(AND($F178&gt;=AV$5,$F178&lt;=AV$6),IF(AND($G178&gt;=AV$5,$G178&lt;=AV$6),5,IF($L178=1,2,1)),IF(AND($G178&gt;=AV$5,$G178&lt;=AV$6),IF($M178&gt;0,4,3),0)),IF(AND($D178&lt;=AV$6,$E178&gt;=AV$5),60,0)))</f>
        <v/>
      </c>
      <c r="AW178" s="80" t="str">
        <f>IF(OR($A178="",NOT(ISNUMBER($G178))),"",IF(AND($F178&lt;=AW$6,$G178&gt;=AW$5),IF(AW$5&gt;$N178,5,$K178)*10+IF(AND($F178&gt;=AW$5,$F178&lt;=AW$6),IF(AND($G178&gt;=AW$5,$G178&lt;=AW$6),5,IF($L178=1,2,1)),IF(AND($G178&gt;=AW$5,$G178&lt;=AW$6),IF($M178&gt;0,4,3),0)),IF(AND($D178&lt;=AW$6,$E178&gt;=AW$5),60,0)))</f>
        <v/>
      </c>
      <c r="AX178" s="80" t="str">
        <f>IF(OR($A178="",NOT(ISNUMBER($G178))),"",IF(AND($F178&lt;=AX$6,$G178&gt;=AX$5),IF(AX$5&gt;$N178,5,$K178)*10+IF(AND($F178&gt;=AX$5,$F178&lt;=AX$6),IF(AND($G178&gt;=AX$5,$G178&lt;=AX$6),5,IF($L178=1,2,1)),IF(AND($G178&gt;=AX$5,$G178&lt;=AX$6),IF($M178&gt;0,4,3),0)),IF(AND($D178&lt;=AX$6,$E178&gt;=AX$5),60,0)))</f>
        <v/>
      </c>
      <c r="AY178" s="80" t="str">
        <f>IF(OR($A178="",NOT(ISNUMBER($G178))),"",IF(AND($F178&lt;=AY$6,$G178&gt;=AY$5),IF(AY$5&gt;$N178,5,$K178)*10+IF(AND($F178&gt;=AY$5,$F178&lt;=AY$6),IF(AND($G178&gt;=AY$5,$G178&lt;=AY$6),5,IF($L178=1,2,1)),IF(AND($G178&gt;=AY$5,$G178&lt;=AY$6),IF($M178&gt;0,4,3),0)),IF(AND($D178&lt;=AY$6,$E178&gt;=AY$5),60,0)))</f>
        <v/>
      </c>
      <c r="AZ178" s="80" t="str">
        <f>IF(OR($A178="",NOT(ISNUMBER($G178))),"",IF(AND($F178&lt;=AZ$6,$G178&gt;=AZ$5),IF(AZ$5&gt;$N178,5,$K178)*10+IF(AND($F178&gt;=AZ$5,$F178&lt;=AZ$6),IF(AND($G178&gt;=AZ$5,$G178&lt;=AZ$6),5,IF($L178=1,2,1)),IF(AND($G178&gt;=AZ$5,$G178&lt;=AZ$6),IF($M178&gt;0,4,3),0)),IF(AND($D178&lt;=AZ$6,$E178&gt;=AZ$5),60,0)))</f>
        <v/>
      </c>
      <c r="BA178" s="80" t="str">
        <f>IF(OR($A178="",NOT(ISNUMBER($G178))),"",IF(AND($F178&lt;=BA$6,$G178&gt;=BA$5),IF(BA$5&gt;$N178,5,$K178)*10+IF(AND($F178&gt;=BA$5,$F178&lt;=BA$6),IF(AND($G178&gt;=BA$5,$G178&lt;=BA$6),5,IF($L178=1,2,1)),IF(AND($G178&gt;=BA$5,$G178&lt;=BA$6),IF($M178&gt;0,4,3),0)),IF(AND($D178&lt;=BA$6,$E178&gt;=BA$5),60,0)))</f>
        <v/>
      </c>
      <c r="BB178" s="80" t="str">
        <f>IF(OR($A178="",NOT(ISNUMBER($G178))),"",IF(AND($F178&lt;=BB$6,$G178&gt;=BB$5),IF(BB$5&gt;$N178,5,$K178)*10+IF(AND($F178&gt;=BB$5,$F178&lt;=BB$6),IF(AND($G178&gt;=BB$5,$G178&lt;=BB$6),5,IF($L178=1,2,1)),IF(AND($G178&gt;=BB$5,$G178&lt;=BB$6),IF($M178&gt;0,4,3),0)),IF(AND($D178&lt;=BB$6,$E178&gt;=BB$5),60,0)))</f>
        <v/>
      </c>
      <c r="BC178" s="80" t="str">
        <f>IF(OR($A178="",NOT(ISNUMBER($G178))),"",IF(AND($F178&lt;=BC$6,$G178&gt;=BC$5),IF(BC$5&gt;$N178,5,$K178)*10+IF(AND($F178&gt;=BC$5,$F178&lt;=BC$6),IF(AND($G178&gt;=BC$5,$G178&lt;=BC$6),5,IF($L178=1,2,1)),IF(AND($G178&gt;=BC$5,$G178&lt;=BC$6),IF($M178&gt;0,4,3),0)),IF(AND($D178&lt;=BC$6,$E178&gt;=BC$5),60,0)))</f>
        <v/>
      </c>
      <c r="BD178" s="80" t="str">
        <f>IF(OR($A178="",NOT(ISNUMBER($G178))),"",IF(AND($F178&lt;=BD$6,$G178&gt;=BD$5),IF(BD$5&gt;$N178,5,$K178)*10+IF(AND($F178&gt;=BD$5,$F178&lt;=BD$6),IF(AND($G178&gt;=BD$5,$G178&lt;=BD$6),5,IF($L178=1,2,1)),IF(AND($G178&gt;=BD$5,$G178&lt;=BD$6),IF($M178&gt;0,4,3),0)),IF(AND($D178&lt;=BD$6,$E178&gt;=BD$5),60,0)))</f>
        <v/>
      </c>
      <c r="BE178" s="80" t="str">
        <f>IF(OR($A178="",NOT(ISNUMBER($G178))),"",IF(AND($F178&lt;=BE$6,$G178&gt;=BE$5),IF(BE$5&gt;$N178,5,$K178)*10+IF(AND($F178&gt;=BE$5,$F178&lt;=BE$6),IF(AND($G178&gt;=BE$5,$G178&lt;=BE$6),5,IF($L178=1,2,1)),IF(AND($G178&gt;=BE$5,$G178&lt;=BE$6),IF($M178&gt;0,4,3),0)),IF(AND($D178&lt;=BE$6,$E178&gt;=BE$5),60,0)))</f>
        <v/>
      </c>
      <c r="BF178" s="80" t="str">
        <f>IF(OR($A178="",NOT(ISNUMBER($G178))),"",IF(AND($F178&lt;=BF$6,$G178&gt;=BF$5),IF(BF$5&gt;$N178,5,$K178)*10+IF(AND($F178&gt;=BF$5,$F178&lt;=BF$6),IF(AND($G178&gt;=BF$5,$G178&lt;=BF$6),5,IF($L178=1,2,1)),IF(AND($G178&gt;=BF$5,$G178&lt;=BF$6),IF($M178&gt;0,4,3),0)),IF(AND($D178&lt;=BF$6,$E178&gt;=BF$5),60,0)))</f>
        <v/>
      </c>
      <c r="BG178" s="80" t="str">
        <f>IF(OR($A178="",NOT(ISNUMBER($G178))),"",IF(AND($F178&lt;=BG$6,$G178&gt;=BG$5),IF(BG$5&gt;$N178,5,$K178)*10+IF(AND($F178&gt;=BG$5,$F178&lt;=BG$6),IF(AND($G178&gt;=BG$5,$G178&lt;=BG$6),5,IF($L178=1,2,1)),IF(AND($G178&gt;=BG$5,$G178&lt;=BG$6),IF($M178&gt;0,4,3),0)),IF(AND($D178&lt;=BG$6,$E178&gt;=BG$5),60,0)))</f>
        <v/>
      </c>
      <c r="BH178" s="80" t="str">
        <f>IF(OR($A178="",NOT(ISNUMBER($G178))),"",IF(AND($F178&lt;=BH$6,$G178&gt;=BH$5),IF(BH$5&gt;$N178,5,$K178)*10+IF(AND($F178&gt;=BH$5,$F178&lt;=BH$6),IF(AND($G178&gt;=BH$5,$G178&lt;=BH$6),5,IF($L178=1,2,1)),IF(AND($G178&gt;=BH$5,$G178&lt;=BH$6),IF($M178&gt;0,4,3),0)),IF(AND($D178&lt;=BH$6,$E178&gt;=BH$5),60,0)))</f>
        <v/>
      </c>
      <c r="BI178" s="80" t="str">
        <f>IF(OR($A178="",NOT(ISNUMBER($G178))),"",IF(AND($F178&lt;=BI$6,$G178&gt;=BI$5),IF(BI$5&gt;$N178,5,$K178)*10+IF(AND($F178&gt;=BI$5,$F178&lt;=BI$6),IF(AND($G178&gt;=BI$5,$G178&lt;=BI$6),5,IF($L178=1,2,1)),IF(AND($G178&gt;=BI$5,$G178&lt;=BI$6),IF($M178&gt;0,4,3),0)),IF(AND($D178&lt;=BI$6,$E178&gt;=BI$5),60,0)))</f>
        <v/>
      </c>
      <c r="BJ178" s="80" t="str">
        <f>IF(OR($A178="",NOT(ISNUMBER($G178))),"",IF(AND($F178&lt;=BJ$6,$G178&gt;=BJ$5),IF(BJ$5&gt;$N178,5,$K178)*10+IF(AND($F178&gt;=BJ$5,$F178&lt;=BJ$6),IF(AND($G178&gt;=BJ$5,$G178&lt;=BJ$6),5,IF($L178=1,2,1)),IF(AND($G178&gt;=BJ$5,$G178&lt;=BJ$6),IF($M178&gt;0,4,3),0)),IF(AND($D178&lt;=BJ$6,$E178&gt;=BJ$5),60,0)))</f>
        <v/>
      </c>
      <c r="BK178" s="80" t="str">
        <f>IF(OR($A178="",NOT(ISNUMBER($G178))),"",IF(AND($F178&lt;=BK$6,$G178&gt;=BK$5),IF(BK$5&gt;$N178,5,$K178)*10+IF(AND($F178&gt;=BK$5,$F178&lt;=BK$6),IF(AND($G178&gt;=BK$5,$G178&lt;=BK$6),5,IF($L178=1,2,1)),IF(AND($G178&gt;=BK$5,$G178&lt;=BK$6),IF($M178&gt;0,4,3),0)),IF(AND($D178&lt;=BK$6,$E178&gt;=BK$5),60,0)))</f>
        <v/>
      </c>
      <c r="BL178" s="80" t="str">
        <f>IF(OR($A178="",NOT(ISNUMBER($G178))),"",IF(AND($F178&lt;=BL$6,$G178&gt;=BL$5),IF(BL$5&gt;$N178,5,$K178)*10+IF(AND($F178&gt;=BL$5,$F178&lt;=BL$6),IF(AND($G178&gt;=BL$5,$G178&lt;=BL$6),5,IF($L178=1,2,1)),IF(AND($G178&gt;=BL$5,$G178&lt;=BL$6),IF($M178&gt;0,4,3),0)),IF(AND($D178&lt;=BL$6,$E178&gt;=BL$5),60,0)))</f>
        <v/>
      </c>
      <c r="BM178" s="80" t="str">
        <f>IF(OR($A178="",NOT(ISNUMBER($G178))),"",IF(AND($F178&lt;=BM$6,$G178&gt;=BM$5),IF(BM$5&gt;$N178,5,$K178)*10+IF(AND($F178&gt;=BM$5,$F178&lt;=BM$6),IF(AND($G178&gt;=BM$5,$G178&lt;=BM$6),5,IF($L178=1,2,1)),IF(AND($G178&gt;=BM$5,$G178&lt;=BM$6),IF($M178&gt;0,4,3),0)),IF(AND($D178&lt;=BM$6,$E178&gt;=BM$5),60,0)))</f>
        <v/>
      </c>
      <c r="BN178" s="80" t="str">
        <f>IF(OR($A178="",NOT(ISNUMBER($G178))),"",IF(AND($F178&lt;=BN$6,$G178&gt;=BN$5),IF(BN$5&gt;$N178,5,$K178)*10+IF(AND($F178&gt;=BN$5,$F178&lt;=BN$6),IF(AND($G178&gt;=BN$5,$G178&lt;=BN$6),5,IF($L178=1,2,1)),IF(AND($G178&gt;=BN$5,$G178&lt;=BN$6),IF($M178&gt;0,4,3),0)),IF(AND($D178&lt;=BN$6,$E178&gt;=BN$5),60,0)))</f>
        <v/>
      </c>
      <c r="BO178" s="80" t="str">
        <f>IF(OR($A178="",NOT(ISNUMBER($G178))),"",IF(AND($F178&lt;=BO$6,$G178&gt;=BO$5),IF(BO$5&gt;$N178,5,$K178)*10+IF(AND($F178&gt;=BO$5,$F178&lt;=BO$6),IF(AND($G178&gt;=BO$5,$G178&lt;=BO$6),5,IF($L178=1,2,1)),IF(AND($G178&gt;=BO$5,$G178&lt;=BO$6),IF($M178&gt;0,4,3),0)),IF(AND($D178&lt;=BO$6,$E178&gt;=BO$5),60,0)))</f>
        <v/>
      </c>
      <c r="BP178" s="80" t="str">
        <f>IF(OR($A178="",NOT(ISNUMBER($G178))),"",IF(AND($F178&lt;=BP$6,$G178&gt;=BP$5),IF(BP$5&gt;$N178,5,$K178)*10+IF(AND($F178&gt;=BP$5,$F178&lt;=BP$6),IF(AND($G178&gt;=BP$5,$G178&lt;=BP$6),5,IF($L178=1,2,1)),IF(AND($G178&gt;=BP$5,$G178&lt;=BP$6),IF($M178&gt;0,4,3),0)),IF(AND($D178&lt;=BP$6,$E178&gt;=BP$5),60,0)))</f>
        <v/>
      </c>
      <c r="BQ178" s="80" t="str">
        <f>IF(OR($A178="",NOT(ISNUMBER($G178))),"",IF(AND($F178&lt;=BQ$6,$G178&gt;=BQ$5),IF(BQ$5&gt;$N178,5,$K178)*10+IF(AND($F178&gt;=BQ$5,$F178&lt;=BQ$6),IF(AND($G178&gt;=BQ$5,$G178&lt;=BQ$6),5,IF($L178=1,2,1)),IF(AND($G178&gt;=BQ$5,$G178&lt;=BQ$6),IF($M178&gt;0,4,3),0)),IF(AND($D178&lt;=BQ$6,$E178&gt;=BQ$5),60,0)))</f>
        <v/>
      </c>
      <c r="BR178" s="80" t="str">
        <f>IF(OR($A178="",NOT(ISNUMBER($G178))),"",IF(AND($F178&lt;=BR$6,$G178&gt;=BR$5),IF(BR$5&gt;$N178,5,$K178)*10+IF(AND($F178&gt;=BR$5,$F178&lt;=BR$6),IF(AND($G178&gt;=BR$5,$G178&lt;=BR$6),5,IF($L178=1,2,1)),IF(AND($G178&gt;=BR$5,$G178&lt;=BR$6),IF($M178&gt;0,4,3),0)),IF(AND($D178&lt;=BR$6,$E178&gt;=BR$5),60,0)))</f>
        <v/>
      </c>
      <c r="BS178" s="80" t="str">
        <f>IF(OR($A178="",NOT(ISNUMBER($G178))),"",IF(AND($F178&lt;=BS$6,$G178&gt;=BS$5),IF(BS$5&gt;$N178,5,$K178)*10+IF(AND($F178&gt;=BS$5,$F178&lt;=BS$6),IF(AND($G178&gt;=BS$5,$G178&lt;=BS$6),5,IF($L178=1,2,1)),IF(AND($G178&gt;=BS$5,$G178&lt;=BS$6),IF($M178&gt;0,4,3),0)),IF(AND($D178&lt;=BS$6,$E178&gt;=BS$5),60,0)))</f>
        <v/>
      </c>
      <c r="BT178" s="80" t="str">
        <f>IF(OR($A178="",NOT(ISNUMBER($G178))),"",IF(AND($F178&lt;=BT$6,$G178&gt;=BT$5),IF(BT$5&gt;$N178,5,$K178)*10+IF(AND($F178&gt;=BT$5,$F178&lt;=BT$6),IF(AND($G178&gt;=BT$5,$G178&lt;=BT$6),5,IF($L178=1,2,1)),IF(AND($G178&gt;=BT$5,$G178&lt;=BT$6),IF($M178&gt;0,4,3),0)),IF(AND($D178&lt;=BT$6,$E178&gt;=BT$5),60,0)))</f>
        <v/>
      </c>
      <c r="BU178" s="80" t="str">
        <f>IF(OR($A178="",NOT(ISNUMBER($G178))),"",IF(AND($F178&lt;=BU$6,$G178&gt;=BU$5),IF(BU$5&gt;$N178,5,$K178)*10+IF(AND($F178&gt;=BU$5,$F178&lt;=BU$6),IF(AND($G178&gt;=BU$5,$G178&lt;=BU$6),5,IF($L178=1,2,1)),IF(AND($G178&gt;=BU$5,$G178&lt;=BU$6),IF($M178&gt;0,4,3),0)),IF(AND($D178&lt;=BU$6,$E178&gt;=BU$5),60,0)))</f>
        <v/>
      </c>
      <c r="BV178" s="80" t="str">
        <f>IF(OR($A178="",NOT(ISNUMBER($G178))),"",IF(AND($F178&lt;=BV$6,$G178&gt;=BV$5),IF(BV$5&gt;$N178,5,$K178)*10+IF(AND($F178&gt;=BV$5,$F178&lt;=BV$6),IF(AND($G178&gt;=BV$5,$G178&lt;=BV$6),5,IF($L178=1,2,1)),IF(AND($G178&gt;=BV$5,$G178&lt;=BV$6),IF($M178&gt;0,4,3),0)),IF(AND($D178&lt;=BV$6,$E178&gt;=BV$5),60,0)))</f>
        <v/>
      </c>
      <c r="BW178" s="80" t="str">
        <f>IF(OR($A178="",NOT(ISNUMBER($G178))),"",IF(AND($F178&lt;=BW$6,$G178&gt;=BW$5),IF(BW$5&gt;$N178,5,$K178)*10+IF(AND($F178&gt;=BW$5,$F178&lt;=BW$6),IF(AND($G178&gt;=BW$5,$G178&lt;=BW$6),5,IF($L178=1,2,1)),IF(AND($G178&gt;=BW$5,$G178&lt;=BW$6),IF($M178&gt;0,4,3),0)),IF(AND($D178&lt;=BW$6,$E178&gt;=BW$5),60,0)))</f>
        <v/>
      </c>
      <c r="BX178" s="80" t="str">
        <f>IF(OR($A178="",NOT(ISNUMBER($G178))),"",IF(AND($F178&lt;=BX$6,$G178&gt;=BX$5),IF(BX$5&gt;$N178,5,$K178)*10+IF(AND($F178&gt;=BX$5,$F178&lt;=BX$6),IF(AND($G178&gt;=BX$5,$G178&lt;=BX$6),5,IF($L178=1,2,1)),IF(AND($G178&gt;=BX$5,$G178&lt;=BX$6),IF($M178&gt;0,4,3),0)),IF(AND($D178&lt;=BX$6,$E178&gt;=BX$5),60,0)))</f>
        <v/>
      </c>
      <c r="BY178" s="80" t="str">
        <f>IF(OR($A178="",NOT(ISNUMBER($G178))),"",IF(AND($F178&lt;=BY$6,$G178&gt;=BY$5),IF(BY$5&gt;$N178,5,$K178)*10+IF(AND($F178&gt;=BY$5,$F178&lt;=BY$6),IF(AND($G178&gt;=BY$5,$G178&lt;=BY$6),5,IF($L178=1,2,1)),IF(AND($G178&gt;=BY$5,$G178&lt;=BY$6),IF($M178&gt;0,4,3),0)),IF(AND($D178&lt;=BY$6,$E178&gt;=BY$5),60,0)))</f>
        <v/>
      </c>
      <c r="BZ178" s="80" t="str">
        <f>IF(OR($A178="",NOT(ISNUMBER($G178))),"",IF(AND($F178&lt;=BZ$6,$G178&gt;=BZ$5),IF(BZ$5&gt;$N178,5,$K178)*10+IF(AND($F178&gt;=BZ$5,$F178&lt;=BZ$6),IF(AND($G178&gt;=BZ$5,$G178&lt;=BZ$6),5,IF($L178=1,2,1)),IF(AND($G178&gt;=BZ$5,$G178&lt;=BZ$6),IF($M178&gt;0,4,3),0)),IF(AND($D178&lt;=BZ$6,$E178&gt;=BZ$5),60,0)))</f>
        <v/>
      </c>
      <c r="CA178" s="80" t="str">
        <f>IF(OR($A178="",NOT(ISNUMBER($G178))),"",IF(AND($F178&lt;=CA$6,$G178&gt;=CA$5),IF(CA$5&gt;$N178,5,$K178)*10+IF(AND($F178&gt;=CA$5,$F178&lt;=CA$6),IF(AND($G178&gt;=CA$5,$G178&lt;=CA$6),5,IF($L178=1,2,1)),IF(AND($G178&gt;=CA$5,$G178&lt;=CA$6),IF($M178&gt;0,4,3),0)),IF(AND($D178&lt;=CA$6,$E178&gt;=CA$5),60,0)))</f>
        <v/>
      </c>
      <c r="CB178" s="80" t="str">
        <f>IF(OR($A178="",NOT(ISNUMBER($G178))),"",IF(AND($F178&lt;=CB$6,$G178&gt;=CB$5),IF(CB$5&gt;$N178,5,$K178)*10+IF(AND($F178&gt;=CB$5,$F178&lt;=CB$6),IF(AND($G178&gt;=CB$5,$G178&lt;=CB$6),5,IF($L178=1,2,1)),IF(AND($G178&gt;=CB$5,$G178&lt;=CB$6),IF($M178&gt;0,4,3),0)),IF(AND($D178&lt;=CB$6,$E178&gt;=CB$5),60,0)))</f>
        <v/>
      </c>
      <c r="CC178" s="80" t="str">
        <f>IF(OR($A178="",NOT(ISNUMBER($G178))),"",IF(AND($F178&lt;=CC$6,$G178&gt;=CC$5),IF(CC$5&gt;$N178,5,$K178)*10+IF(AND($F178&gt;=CC$5,$F178&lt;=CC$6),IF(AND($G178&gt;=CC$5,$G178&lt;=CC$6),5,IF($L178=1,2,1)),IF(AND($G178&gt;=CC$5,$G178&lt;=CC$6),IF($M178&gt;0,4,3),0)),IF(AND($D178&lt;=CC$6,$E178&gt;=CC$5),60,0)))</f>
        <v/>
      </c>
      <c r="CD178" s="80" t="str">
        <f>IF(OR($A178="",NOT(ISNUMBER($G178))),"",IF(AND($F178&lt;=CD$6,$G178&gt;=CD$5),IF(CD$5&gt;$N178,5,$K178)*10+IF(AND($F178&gt;=CD$5,$F178&lt;=CD$6),IF(AND($G178&gt;=CD$5,$G178&lt;=CD$6),5,IF($L178=1,2,1)),IF(AND($G178&gt;=CD$5,$G178&lt;=CD$6),IF($M178&gt;0,4,3),0)),IF(AND($D178&lt;=CD$6,$E178&gt;=CD$5),60,0)))</f>
        <v/>
      </c>
      <c r="CE178" s="80" t="str">
        <f>IF(OR($A178="",NOT(ISNUMBER($G178))),"",IF(AND($F178&lt;=CE$6,$G178&gt;=CE$5),IF(CE$5&gt;$N178,5,$K178)*10+IF(AND($F178&gt;=CE$5,$F178&lt;=CE$6),IF(AND($G178&gt;=CE$5,$G178&lt;=CE$6),5,IF($L178=1,2,1)),IF(AND($G178&gt;=CE$5,$G178&lt;=CE$6),IF($M178&gt;0,4,3),0)),IF(AND($D178&lt;=CE$6,$E178&gt;=CE$5),60,0)))</f>
        <v/>
      </c>
      <c r="CF178" s="80" t="str">
        <f>IF(OR($A178="",NOT(ISNUMBER($G178))),"",IF(AND($F178&lt;=CF$6,$G178&gt;=CF$5),IF(CF$5&gt;$N178,5,$K178)*10+IF(AND($F178&gt;=CF$5,$F178&lt;=CF$6),IF(AND($G178&gt;=CF$5,$G178&lt;=CF$6),5,IF($L178=1,2,1)),IF(AND($G178&gt;=CF$5,$G178&lt;=CF$6),IF($M178&gt;0,4,3),0)),IF(AND($D178&lt;=CF$6,$E178&gt;=CF$5),60,0)))</f>
        <v/>
      </c>
      <c r="CG178" s="80" t="str">
        <f>IF(OR($A178="",NOT(ISNUMBER($G178))),"",IF(AND($F178&lt;=CG$6,$G178&gt;=CG$5),IF(CG$5&gt;$N178,5,$K178)*10+IF(AND($F178&gt;=CG$5,$F178&lt;=CG$6),IF(AND($G178&gt;=CG$5,$G178&lt;=CG$6),5,IF($L178=1,2,1)),IF(AND($G178&gt;=CG$5,$G178&lt;=CG$6),IF($M178&gt;0,4,3),0)),IF(AND($D178&lt;=CG$6,$E178&gt;=CG$5),60,0)))</f>
        <v/>
      </c>
      <c r="CH178" s="80" t="str">
        <f>IF(OR($A178="",NOT(ISNUMBER($G178))),"",IF(AND($F178&lt;=CH$6,$G178&gt;=CH$5),IF(CH$5&gt;$N178,5,$K178)*10+IF(AND($F178&gt;=CH$5,$F178&lt;=CH$6),IF(AND($G178&gt;=CH$5,$G178&lt;=CH$6),5,IF($L178=1,2,1)),IF(AND($G178&gt;=CH$5,$G178&lt;=CH$6),IF($M178&gt;0,4,3),0)),IF(AND($D178&lt;=CH$6,$E178&gt;=CH$5),60,0)))</f>
        <v/>
      </c>
      <c r="CI178" s="80" t="str">
        <f>IF(OR($A178="",NOT(ISNUMBER($G178))),"",IF(AND($F178&lt;=CI$6,$G178&gt;=CI$5),IF(CI$5&gt;$N178,5,$K178)*10+IF(AND($F178&gt;=CI$5,$F178&lt;=CI$6),IF(AND($G178&gt;=CI$5,$G178&lt;=CI$6),5,IF($L178=1,2,1)),IF(AND($G178&gt;=CI$5,$G178&lt;=CI$6),IF($M178&gt;0,4,3),0)),IF(AND($D178&lt;=CI$6,$E178&gt;=CI$5),60,0)))</f>
        <v/>
      </c>
      <c r="CJ178" s="80" t="str">
        <f>IF(OR($A178="",NOT(ISNUMBER($G178))),"",IF(AND($F178&lt;=CJ$6,$G178&gt;=CJ$5),IF(CJ$5&gt;$N178,5,$K178)*10+IF(AND($F178&gt;=CJ$5,$F178&lt;=CJ$6),IF(AND($G178&gt;=CJ$5,$G178&lt;=CJ$6),5,IF($L178=1,2,1)),IF(AND($G178&gt;=CJ$5,$G178&lt;=CJ$6),IF($M178&gt;0,4,3),0)),IF(AND($D178&lt;=CJ$6,$E178&gt;=CJ$5),60,0)))</f>
        <v/>
      </c>
      <c r="CK178" s="80" t="str">
        <f>IF(OR($A178="",NOT(ISNUMBER($G178))),"",IF(AND($F178&lt;=CK$6,$G178&gt;=CK$5),IF(CK$5&gt;$N178,5,$K178)*10+IF(AND($F178&gt;=CK$5,$F178&lt;=CK$6),IF(AND($G178&gt;=CK$5,$G178&lt;=CK$6),5,IF($L178=1,2,1)),IF(AND($G178&gt;=CK$5,$G178&lt;=CK$6),IF($M178&gt;0,4,3),0)),IF(AND($D178&lt;=CK$6,$E178&gt;=CK$5),60,0)))</f>
        <v/>
      </c>
      <c r="CL178" s="80" t="str">
        <f>IF(OR($A178="",NOT(ISNUMBER($G178))),"",IF(AND($F178&lt;=CL$6,$G178&gt;=CL$5),IF(CL$5&gt;$N178,5,$K178)*10+IF(AND($F178&gt;=CL$5,$F178&lt;=CL$6),IF(AND($G178&gt;=CL$5,$G178&lt;=CL$6),5,IF($L178=1,2,1)),IF(AND($G178&gt;=CL$5,$G178&lt;=CL$6),IF($M178&gt;0,4,3),0)),IF(AND($D178&lt;=CL$6,$E178&gt;=CL$5),60,0)))</f>
        <v/>
      </c>
      <c r="CM178" s="80" t="str">
        <f>IF(OR($A178="",NOT(ISNUMBER($G178))),"",IF(AND($F178&lt;=CM$6,$G178&gt;=CM$5),IF(CM$5&gt;$N178,5,$K178)*10+IF(AND($F178&gt;=CM$5,$F178&lt;=CM$6),IF(AND($G178&gt;=CM$5,$G178&lt;=CM$6),5,IF($L178=1,2,1)),IF(AND($G178&gt;=CM$5,$G178&lt;=CM$6),IF($M178&gt;0,4,3),0)),IF(AND($D178&lt;=CM$6,$E178&gt;=CM$5),60,0)))</f>
        <v/>
      </c>
      <c r="CN178" s="80" t="str">
        <f>IF(OR($A178="",NOT(ISNUMBER($G178))),"",IF(AND($F178&lt;=CN$6,$G178&gt;=CN$5),IF(CN$5&gt;$N178,5,$K178)*10+IF(AND($F178&gt;=CN$5,$F178&lt;=CN$6),IF(AND($G178&gt;=CN$5,$G178&lt;=CN$6),5,IF($L178=1,2,1)),IF(AND($G178&gt;=CN$5,$G178&lt;=CN$6),IF($M178&gt;0,4,3),0)),IF(AND($D178&lt;=CN$6,$E178&gt;=CN$5),60,0)))</f>
        <v/>
      </c>
      <c r="CO178" s="80" t="str">
        <f>IF(OR($A178="",NOT(ISNUMBER($G178))),"",IF(AND($F178&lt;=CO$6,$G178&gt;=CO$5),IF(CO$5&gt;$N178,5,$K178)*10+IF(AND($F178&gt;=CO$5,$F178&lt;=CO$6),IF(AND($G178&gt;=CO$5,$G178&lt;=CO$6),5,IF($L178=1,2,1)),IF(AND($G178&gt;=CO$5,$G178&lt;=CO$6),IF($M178&gt;0,4,3),0)),IF(AND($D178&lt;=CO$6,$E178&gt;=CO$5),60,0)))</f>
        <v/>
      </c>
      <c r="CP178" s="80" t="str">
        <f>IF(OR($A178="",NOT(ISNUMBER($G178))),"",IF(AND($F178&lt;=CP$6,$G178&gt;=CP$5),IF(CP$5&gt;$N178,5,$K178)*10+IF(AND($F178&gt;=CP$5,$F178&lt;=CP$6),IF(AND($G178&gt;=CP$5,$G178&lt;=CP$6),5,IF($L178=1,2,1)),IF(AND($G178&gt;=CP$5,$G178&lt;=CP$6),IF($M178&gt;0,4,3),0)),IF(AND($D178&lt;=CP$6,$E178&gt;=CP$5),60,0)))</f>
        <v/>
      </c>
      <c r="CQ178" s="80" t="str">
        <f>IF(OR($A178="",NOT(ISNUMBER($G178))),"",IF(AND($F178&lt;=CQ$6,$G178&gt;=CQ$5),IF(CQ$5&gt;$N178,5,$K178)*10+IF(AND($F178&gt;=CQ$5,$F178&lt;=CQ$6),IF(AND($G178&gt;=CQ$5,$G178&lt;=CQ$6),5,IF($L178=1,2,1)),IF(AND($G178&gt;=CQ$5,$G178&lt;=CQ$6),IF($M178&gt;0,4,3),0)),IF(AND($D178&lt;=CQ$6,$E178&gt;=CQ$5),60,0)))</f>
        <v/>
      </c>
      <c r="CR178" s="80" t="str">
        <f>IF(OR($A178="",NOT(ISNUMBER($G178))),"",IF(AND($F178&lt;=CR$6,$G178&gt;=CR$5),IF(CR$5&gt;$N178,5,$K178)*10+IF(AND($F178&gt;=CR$5,$F178&lt;=CR$6),IF(AND($G178&gt;=CR$5,$G178&lt;=CR$6),5,IF($L178=1,2,1)),IF(AND($G178&gt;=CR$5,$G178&lt;=CR$6),IF($M178&gt;0,4,3),0)),IF(AND($D178&lt;=CR$6,$E178&gt;=CR$5),60,0)))</f>
        <v/>
      </c>
      <c r="CS178" s="80" t="str">
        <f>IF(OR($A178="",NOT(ISNUMBER($G178))),"",IF(AND($F178&lt;=CS$6,$G178&gt;=CS$5),IF(CS$5&gt;$N178,5,$K178)*10+IF(AND($F178&gt;=CS$5,$F178&lt;=CS$6),IF(AND($G178&gt;=CS$5,$G178&lt;=CS$6),5,IF($L178=1,2,1)),IF(AND($G178&gt;=CS$5,$G178&lt;=CS$6),IF($M178&gt;0,4,3),0)),IF(AND($D178&lt;=CS$6,$E178&gt;=CS$5),60,0)))</f>
        <v/>
      </c>
      <c r="CT178" s="80" t="str">
        <f>IF(OR($A178="",NOT(ISNUMBER($G178))),"",IF(AND($F178&lt;=CT$6,$G178&gt;=CT$5),IF(CT$5&gt;$N178,5,$K178)*10+IF(AND($F178&gt;=CT$5,$F178&lt;=CT$6),IF(AND($G178&gt;=CT$5,$G178&lt;=CT$6),5,IF($L178=1,2,1)),IF(AND($G178&gt;=CT$5,$G178&lt;=CT$6),IF($M178&gt;0,4,3),0)),IF(AND($D178&lt;=CT$6,$E178&gt;=CT$5),60,0)))</f>
        <v/>
      </c>
      <c r="CU178" s="80" t="str">
        <f>IF(OR($A178="",NOT(ISNUMBER($G178))),"",IF(AND($F178&lt;=CU$6,$G178&gt;=CU$5),IF(CU$5&gt;$N178,5,$K178)*10+IF(AND($F178&gt;=CU$5,$F178&lt;=CU$6),IF(AND($G178&gt;=CU$5,$G178&lt;=CU$6),5,IF($L178=1,2,1)),IF(AND($G178&gt;=CU$5,$G178&lt;=CU$6),IF($M178&gt;0,4,3),0)),IF(AND($D178&lt;=CU$6,$E178&gt;=CU$5),60,0)))</f>
        <v/>
      </c>
      <c r="CV178" s="80" t="str">
        <f>IF(OR($A178="",NOT(ISNUMBER($G178))),"",IF(AND($F178&lt;=CV$6,$G178&gt;=CV$5),IF(CV$5&gt;$N178,5,$K178)*10+IF(AND($F178&gt;=CV$5,$F178&lt;=CV$6),IF(AND($G178&gt;=CV$5,$G178&lt;=CV$6),5,IF($L178=1,2,1)),IF(AND($G178&gt;=CV$5,$G178&lt;=CV$6),IF($M178&gt;0,4,3),0)),IF(AND($D178&lt;=CV$6,$E178&gt;=CV$5),60,0)))</f>
        <v/>
      </c>
      <c r="CW178" s="80" t="str">
        <f>IF(OR($A178="",NOT(ISNUMBER($G178))),"",IF(AND($F178&lt;=CW$6,$G178&gt;=CW$5),IF(CW$5&gt;$N178,5,$K178)*10+IF(AND($F178&gt;=CW$5,$F178&lt;=CW$6),IF(AND($G178&gt;=CW$5,$G178&lt;=CW$6),5,IF($L178=1,2,1)),IF(AND($G178&gt;=CW$5,$G178&lt;=CW$6),IF($M178&gt;0,4,3),0)),IF(AND($D178&lt;=CW$6,$E178&gt;=CW$5),60,0)))</f>
        <v/>
      </c>
      <c r="CX178" s="80" t="str">
        <f>IF(OR($A178="",NOT(ISNUMBER($G178))),"",IF(AND($F178&lt;=CX$6,$G178&gt;=CX$5),IF(CX$5&gt;$N178,5,$K178)*10+IF(AND($F178&gt;=CX$5,$F178&lt;=CX$6),IF(AND($G178&gt;=CX$5,$G178&lt;=CX$6),5,IF($L178=1,2,1)),IF(AND($G178&gt;=CX$5,$G178&lt;=CX$6),IF($M178&gt;0,4,3),0)),IF(AND($D178&lt;=CX$6,$E178&gt;=CX$5),60,0)))</f>
        <v/>
      </c>
      <c r="CY178" s="80" t="str">
        <f>IF(OR($A178="",NOT(ISNUMBER($G178))),"",IF(AND($F178&lt;=CY$6,$G178&gt;=CY$5),IF(CY$5&gt;$N178,5,$K178)*10+IF(AND($F178&gt;=CY$5,$F178&lt;=CY$6),IF(AND($G178&gt;=CY$5,$G178&lt;=CY$6),5,IF($L178=1,2,1)),IF(AND($G178&gt;=CY$5,$G178&lt;=CY$6),IF($M178&gt;0,4,3),0)),IF(AND($D178&lt;=CY$6,$E178&gt;=CY$5),60,0)))</f>
        <v/>
      </c>
      <c r="CZ178" s="80" t="str">
        <f>IF(OR($A178="",NOT(ISNUMBER($G178))),"",IF(AND($F178&lt;=CZ$6,$G178&gt;=CZ$5),IF(CZ$5&gt;$N178,5,$K178)*10+IF(AND($F178&gt;=CZ$5,$F178&lt;=CZ$6),IF(AND($G178&gt;=CZ$5,$G178&lt;=CZ$6),5,IF($L178=1,2,1)),IF(AND($G178&gt;=CZ$5,$G178&lt;=CZ$6),IF($M178&gt;0,4,3),0)),IF(AND($D178&lt;=CZ$6,$E178&gt;=CZ$5),60,0)))</f>
        <v/>
      </c>
      <c r="DA178" s="80" t="str">
        <f>IF(OR($A178="",NOT(ISNUMBER($G178))),"",IF(AND($F178&lt;=DA$6,$G178&gt;=DA$5),IF(DA$5&gt;$N178,5,$K178)*10+IF(AND($F178&gt;=DA$5,$F178&lt;=DA$6),IF(AND($G178&gt;=DA$5,$G178&lt;=DA$6),5,IF($L178=1,2,1)),IF(AND($G178&gt;=DA$5,$G178&lt;=DA$6),IF($M178&gt;0,4,3),0)),IF(AND($D178&lt;=DA$6,$E178&gt;=DA$5),60,0)))</f>
        <v/>
      </c>
      <c r="DB178" s="80" t="str">
        <f>IF(OR($A178="",NOT(ISNUMBER($G178))),"",IF(AND($F178&lt;=DB$6,$G178&gt;=DB$5),IF(DB$5&gt;$N178,5,$K178)*10+IF(AND($F178&gt;=DB$5,$F178&lt;=DB$6),IF(AND($G178&gt;=DB$5,$G178&lt;=DB$6),5,IF($L178=1,2,1)),IF(AND($G178&gt;=DB$5,$G178&lt;=DB$6),IF($M178&gt;0,4,3),0)),IF(AND($D178&lt;=DB$6,$E178&gt;=DB$5),60,0)))</f>
        <v/>
      </c>
      <c r="DC178" s="80" t="str">
        <f>IF(OR($A178="",NOT(ISNUMBER($G178))),"",IF(AND($F178&lt;=DC$6,$G178&gt;=DC$5),IF(DC$5&gt;$N178,5,$K178)*10+IF(AND($F178&gt;=DC$5,$F178&lt;=DC$6),IF(AND($G178&gt;=DC$5,$G178&lt;=DC$6),5,IF($L178=1,2,1)),IF(AND($G178&gt;=DC$5,$G178&lt;=DC$6),IF($M178&gt;0,4,3),0)),IF(AND($D178&lt;=DC$6,$E178&gt;=DC$5),60,0)))</f>
        <v/>
      </c>
      <c r="DD178" s="80" t="str">
        <f>IF(OR($A178="",NOT(ISNUMBER($G178))),"",IF(AND($F178&lt;=DD$6,$G178&gt;=DD$5),IF(DD$5&gt;$N178,5,$K178)*10+IF(AND($F178&gt;=DD$5,$F178&lt;=DD$6),IF(AND($G178&gt;=DD$5,$G178&lt;=DD$6),5,IF($L178=1,2,1)),IF(AND($G178&gt;=DD$5,$G178&lt;=DD$6),IF($M178&gt;0,4,3),0)),IF(AND($D178&lt;=DD$6,$E178&gt;=DD$5),60,0)))</f>
        <v/>
      </c>
      <c r="DE178" s="80" t="str">
        <f>IF(OR($A178="",NOT(ISNUMBER($G178))),"",IF(AND($F178&lt;=DE$6,$G178&gt;=DE$5),IF(DE$5&gt;$N178,5,$K178)*10+IF(AND($F178&gt;=DE$5,$F178&lt;=DE$6),IF(AND($G178&gt;=DE$5,$G178&lt;=DE$6),5,IF($L178=1,2,1)),IF(AND($G178&gt;=DE$5,$G178&lt;=DE$6),IF($M178&gt;0,4,3),0)),IF(AND($D178&lt;=DE$6,$E178&gt;=DE$5),60,0)))</f>
        <v/>
      </c>
      <c r="DF178" s="80" t="str">
        <f>IF(OR($A178="",NOT(ISNUMBER($G178))),"",IF(AND($F178&lt;=DF$6,$G178&gt;=DF$5),IF(DF$5&gt;$N178,5,$K178)*10+IF(AND($F178&gt;=DF$5,$F178&lt;=DF$6),IF(AND($G178&gt;=DF$5,$G178&lt;=DF$6),5,IF($L178=1,2,1)),IF(AND($G178&gt;=DF$5,$G178&lt;=DF$6),IF($M178&gt;0,4,3),0)),IF(AND($D178&lt;=DF$6,$E178&gt;=DF$5),60,0)))</f>
        <v/>
      </c>
      <c r="DG178" s="80" t="str">
        <f>IF(OR($A178="",NOT(ISNUMBER($G178))),"",IF(AND($F178&lt;=DG$6,$G178&gt;=DG$5),IF(DG$5&gt;$N178,5,$K178)*10+IF(AND($F178&gt;=DG$5,$F178&lt;=DG$6),IF(AND($G178&gt;=DG$5,$G178&lt;=DG$6),5,IF($L178=1,2,1)),IF(AND($G178&gt;=DG$5,$G178&lt;=DG$6),IF($M178&gt;0,4,3),0)),IF(AND($D178&lt;=DG$6,$E178&gt;=DG$5),60,0)))</f>
        <v/>
      </c>
      <c r="DH178" s="80" t="str">
        <f>IF(OR($A178="",NOT(ISNUMBER($G178))),"",IF(AND($F178&lt;=DH$6,$G178&gt;=DH$5),IF(DH$5&gt;$N178,5,$K178)*10+IF(AND($F178&gt;=DH$5,$F178&lt;=DH$6),IF(AND($G178&gt;=DH$5,$G178&lt;=DH$6),5,IF($L178=1,2,1)),IF(AND($G178&gt;=DH$5,$G178&lt;=DH$6),IF($M178&gt;0,4,3),0)),IF(AND($D178&lt;=DH$6,$E178&gt;=DH$5),60,0)))</f>
        <v/>
      </c>
      <c r="DI178" s="80" t="str">
        <f>IF(OR($A178="",NOT(ISNUMBER($G178))),"",IF(AND($F178&lt;=DI$6,$G178&gt;=DI$5),IF(DI$5&gt;$N178,5,$K178)*10+IF(AND($F178&gt;=DI$5,$F178&lt;=DI$6),IF(AND($G178&gt;=DI$5,$G178&lt;=DI$6),5,IF($L178=1,2,1)),IF(AND($G178&gt;=DI$5,$G178&lt;=DI$6),IF($M178&gt;0,4,3),0)),IF(AND($D178&lt;=DI$6,$E178&gt;=DI$5),60,0)))</f>
        <v/>
      </c>
      <c r="DJ178" s="80" t="str">
        <f>IF(OR($A178="",NOT(ISNUMBER($G178))),"",IF(AND($F178&lt;=DJ$6,$G178&gt;=DJ$5),IF(DJ$5&gt;$N178,5,$K178)*10+IF(AND($F178&gt;=DJ$5,$F178&lt;=DJ$6),IF(AND($G178&gt;=DJ$5,$G178&lt;=DJ$6),5,IF($L178=1,2,1)),IF(AND($G178&gt;=DJ$5,$G178&lt;=DJ$6),IF($M178&gt;0,4,3),0)),IF(AND($D178&lt;=DJ$6,$E178&gt;=DJ$5),60,0)))</f>
        <v/>
      </c>
      <c r="DK178" s="80" t="str">
        <f>IF(OR($A178="",NOT(ISNUMBER($G178))),"",IF(AND($F178&lt;=DK$6,$G178&gt;=DK$5),IF(DK$5&gt;$N178,5,$K178)*10+IF(AND($F178&gt;=DK$5,$F178&lt;=DK$6),IF(AND($G178&gt;=DK$5,$G178&lt;=DK$6),5,IF($L178=1,2,1)),IF(AND($G178&gt;=DK$5,$G178&lt;=DK$6),IF($M178&gt;0,4,3),0)),IF(AND($D178&lt;=DK$6,$E178&gt;=DK$5),60,0)))</f>
        <v/>
      </c>
      <c r="DL178" s="80" t="str">
        <f>IF(OR($A178="",NOT(ISNUMBER($G178))),"",IF(AND($F178&lt;=DL$6,$G178&gt;=DL$5),IF(DL$5&gt;$N178,5,$K178)*10+IF(AND($F178&gt;=DL$5,$F178&lt;=DL$6),IF(AND($G178&gt;=DL$5,$G178&lt;=DL$6),5,IF($L178=1,2,1)),IF(AND($G178&gt;=DL$5,$G178&lt;=DL$6),IF($M178&gt;0,4,3),0)),IF(AND($D178&lt;=DL$6,$E178&gt;=DL$5),60,0)))</f>
        <v/>
      </c>
      <c r="DM178" s="80" t="str">
        <f>IF(OR($A178="",NOT(ISNUMBER($G178))),"",IF(AND($F178&lt;=DM$6,$G178&gt;=DM$5),IF(DM$5&gt;$N178,5,$K178)*10+IF(AND($F178&gt;=DM$5,$F178&lt;=DM$6),IF(AND($G178&gt;=DM$5,$G178&lt;=DM$6),5,IF($L178=1,2,1)),IF(AND($G178&gt;=DM$5,$G178&lt;=DM$6),IF($M178&gt;0,4,3),0)),IF(AND($D178&lt;=DM$6,$E178&gt;=DM$5),60,0)))</f>
        <v/>
      </c>
      <c r="DN178" s="80" t="str">
        <f>IF(OR($A178="",NOT(ISNUMBER($G178))),"",IF(AND($F178&lt;=DN$6,$G178&gt;=DN$5),IF(DN$5&gt;$N178,5,$K178)*10+IF(AND($F178&gt;=DN$5,$F178&lt;=DN$6),IF(AND($G178&gt;=DN$5,$G178&lt;=DN$6),5,IF($L178=1,2,1)),IF(AND($G178&gt;=DN$5,$G178&lt;=DN$6),IF($M178&gt;0,4,3),0)),IF(AND($D178&lt;=DN$6,$E178&gt;=DN$5),60,0)))</f>
        <v/>
      </c>
      <c r="DO178" s="80" t="str">
        <f>IF(OR($A178="",NOT(ISNUMBER($G178))),"",IF(AND($F178&lt;=DO$6,$G178&gt;=DO$5),IF(DO$5&gt;$N178,5,$K178)*10+IF(AND($F178&gt;=DO$5,$F178&lt;=DO$6),IF(AND($G178&gt;=DO$5,$G178&lt;=DO$6),5,IF($L178=1,2,1)),IF(AND($G178&gt;=DO$5,$G178&lt;=DO$6),IF($M178&gt;0,4,3),0)),IF(AND($D178&lt;=DO$6,$E178&gt;=DO$5),60,0)))</f>
        <v/>
      </c>
      <c r="DP178" s="80" t="str">
        <f>IF(OR($A178="",NOT(ISNUMBER($G178))),"",IF(AND($F178&lt;=DP$6,$G178&gt;=DP$5),IF(DP$5&gt;$N178,5,$K178)*10+IF(AND($F178&gt;=DP$5,$F178&lt;=DP$6),IF(AND($G178&gt;=DP$5,$G178&lt;=DP$6),5,IF($L178=1,2,1)),IF(AND($G178&gt;=DP$5,$G178&lt;=DP$6),IF($M178&gt;0,4,3),0)),IF(AND($D178&lt;=DP$6,$E178&gt;=DP$5),60,0)))</f>
        <v/>
      </c>
      <c r="DQ178" s="80" t="str">
        <f>IF(OR($A178="",NOT(ISNUMBER($G178))),"",IF(AND($F178&lt;=DQ$6,$G178&gt;=DQ$5),IF(DQ$5&gt;$N178,5,$K178)*10+IF(AND($F178&gt;=DQ$5,$F178&lt;=DQ$6),IF(AND($G178&gt;=DQ$5,$G178&lt;=DQ$6),5,IF($L178=1,2,1)),IF(AND($G178&gt;=DQ$5,$G178&lt;=DQ$6),IF($M178&gt;0,4,3),0)),IF(AND($D178&lt;=DQ$6,$E178&gt;=DQ$5),60,0)))</f>
        <v/>
      </c>
      <c r="DR178" s="80" t="str">
        <f>IF(OR($A178="",NOT(ISNUMBER($G178))),"",IF(AND($F178&lt;=DR$6,$G178&gt;=DR$5),IF(DR$5&gt;$N178,5,$K178)*10+IF(AND($F178&gt;=DR$5,$F178&lt;=DR$6),IF(AND($G178&gt;=DR$5,$G178&lt;=DR$6),5,IF($L178=1,2,1)),IF(AND($G178&gt;=DR$5,$G178&lt;=DR$6),IF($M178&gt;0,4,3),0)),IF(AND($D178&lt;=DR$6,$E178&gt;=DR$5),60,0)))</f>
        <v/>
      </c>
      <c r="DS178" s="80" t="str">
        <f>IF(OR($A178="",NOT(ISNUMBER($G178))),"",IF(AND($F178&lt;=DS$6,$G178&gt;=DS$5),IF(DS$5&gt;$N178,5,$K178)*10+IF(AND($F178&gt;=DS$5,$F178&lt;=DS$6),IF(AND($G178&gt;=DS$5,$G178&lt;=DS$6),5,IF($L178=1,2,1)),IF(AND($G178&gt;=DS$5,$G178&lt;=DS$6),IF($M178&gt;0,4,3),0)),IF(AND($D178&lt;=DS$6,$E178&gt;=DS$5),60,0)))</f>
        <v/>
      </c>
      <c r="DT178" s="80" t="str">
        <f>IF(OR($A178="",NOT(ISNUMBER($G178))),"",IF(AND($F178&lt;=DT$6,$G178&gt;=DT$5),IF(DT$5&gt;$N178,5,$K178)*10+IF(AND($F178&gt;=DT$5,$F178&lt;=DT$6),IF(AND($G178&gt;=DT$5,$G178&lt;=DT$6),5,IF($L178=1,2,1)),IF(AND($G178&gt;=DT$5,$G178&lt;=DT$6),IF($M178&gt;0,4,3),0)),IF(AND($D178&lt;=DT$6,$E178&gt;=DT$5),60,0)))</f>
        <v/>
      </c>
      <c r="DU178" s="80" t="str">
        <f>IF(OR($A178="",NOT(ISNUMBER($G178))),"",IF(AND($F178&lt;=DU$6,$G178&gt;=DU$5),IF(DU$5&gt;$N178,5,$K178)*10+IF(AND($F178&gt;=DU$5,$F178&lt;=DU$6),IF(AND($G178&gt;=DU$5,$G178&lt;=DU$6),5,IF($L178=1,2,1)),IF(AND($G178&gt;=DU$5,$G178&lt;=DU$6),IF($M178&gt;0,4,3),0)),IF(AND($D178&lt;=DU$6,$E178&gt;=DU$5),60,0)))</f>
        <v/>
      </c>
      <c r="DV178" s="80" t="str">
        <f>IF(OR($A178="",NOT(ISNUMBER($G178))),"",IF(AND($F178&lt;=DV$6,$G178&gt;=DV$5),IF(DV$5&gt;$N178,5,$K178)*10+IF(AND($F178&gt;=DV$5,$F178&lt;=DV$6),IF(AND($G178&gt;=DV$5,$G178&lt;=DV$6),5,IF($L178=1,2,1)),IF(AND($G178&gt;=DV$5,$G178&lt;=DV$6),IF($M178&gt;0,4,3),0)),IF(AND($D178&lt;=DV$6,$E178&gt;=DV$5),60,0)))</f>
        <v/>
      </c>
      <c r="DW178" s="80" t="str">
        <f>IF(OR($A178="",NOT(ISNUMBER($G178))),"",IF(AND($F178&lt;=DW$6,$G178&gt;=DW$5),IF(DW$5&gt;$N178,5,$K178)*10+IF(AND($F178&gt;=DW$5,$F178&lt;=DW$6),IF(AND($G178&gt;=DW$5,$G178&lt;=DW$6),5,IF($L178=1,2,1)),IF(AND($G178&gt;=DW$5,$G178&lt;=DW$6),IF($M178&gt;0,4,3),0)),IF(AND($D178&lt;=DW$6,$E178&gt;=DW$5),60,0)))</f>
        <v/>
      </c>
      <c r="DX178" s="80" t="str">
        <f>IF(OR($A178="",NOT(ISNUMBER($G178))),"",IF(AND($F178&lt;=DX$6,$G178&gt;=DX$5),IF(DX$5&gt;$N178,5,$K178)*10+IF(AND($F178&gt;=DX$5,$F178&lt;=DX$6),IF(AND($G178&gt;=DX$5,$G178&lt;=DX$6),5,IF($L178=1,2,1)),IF(AND($G178&gt;=DX$5,$G178&lt;=DX$6),IF($M178&gt;0,4,3),0)),IF(AND($D178&lt;=DX$6,$E178&gt;=DX$5),60,0)))</f>
        <v/>
      </c>
      <c r="DY178" s="80" t="str">
        <f>IF(OR($A178="",NOT(ISNUMBER($G178))),"",IF(AND($F178&lt;=DY$6,$G178&gt;=DY$5),IF(DY$5&gt;$N178,5,$K178)*10+IF(AND($F178&gt;=DY$5,$F178&lt;=DY$6),IF(AND($G178&gt;=DY$5,$G178&lt;=DY$6),5,IF($L178=1,2,1)),IF(AND($G178&gt;=DY$5,$G178&lt;=DY$6),IF($M178&gt;0,4,3),0)),IF(AND($D178&lt;=DY$6,$E178&gt;=DY$5),60,0)))</f>
        <v/>
      </c>
      <c r="DZ178" s="80" t="str">
        <f>IF(OR($A178="",NOT(ISNUMBER($G178))),"",IF(AND($F178&lt;=DZ$6,$G178&gt;=DZ$5),IF(DZ$5&gt;$N178,5,$K178)*10+IF(AND($F178&gt;=DZ$5,$F178&lt;=DZ$6),IF(AND($G178&gt;=DZ$5,$G178&lt;=DZ$6),5,IF($L178=1,2,1)),IF(AND($G178&gt;=DZ$5,$G178&lt;=DZ$6),IF($M178&gt;0,4,3),0)),IF(AND($D178&lt;=DZ$6,$E178&gt;=DZ$5),60,0)))</f>
        <v/>
      </c>
      <c r="EA178" s="80" t="str">
        <f>IF(OR($A178="",NOT(ISNUMBER($G178))),"",IF(AND($F178&lt;=EA$6,$G178&gt;=EA$5),IF(EA$5&gt;$N178,5,$K178)*10+IF(AND($F178&gt;=EA$5,$F178&lt;=EA$6),IF(AND($G178&gt;=EA$5,$G178&lt;=EA$6),5,IF($L178=1,2,1)),IF(AND($G178&gt;=EA$5,$G178&lt;=EA$6),IF($M178&gt;0,4,3),0)),IF(AND($D178&lt;=EA$6,$E178&gt;=EA$5),60,0)))</f>
        <v/>
      </c>
      <c r="EB178" s="80" t="str">
        <f>IF(OR($A178="",NOT(ISNUMBER($G178))),"",IF(AND($F178&lt;=EB$6,$G178&gt;=EB$5),IF(EB$5&gt;$N178,5,$K178)*10+IF(AND($F178&gt;=EB$5,$F178&lt;=EB$6),IF(AND($G178&gt;=EB$5,$G178&lt;=EB$6),5,IF($L178=1,2,1)),IF(AND($G178&gt;=EB$5,$G178&lt;=EB$6),IF($M178&gt;0,4,3),0)),IF(AND($D178&lt;=EB$6,$E178&gt;=EB$5),60,0)))</f>
        <v/>
      </c>
      <c r="EC178" s="80" t="str">
        <f>IF(OR($A178="",NOT(ISNUMBER($G178))),"",IF(AND($F178&lt;=EC$6,$G178&gt;=EC$5),IF(EC$5&gt;$N178,5,$K178)*10+IF(AND($F178&gt;=EC$5,$F178&lt;=EC$6),IF(AND($G178&gt;=EC$5,$G178&lt;=EC$6),5,IF($L178=1,2,1)),IF(AND($G178&gt;=EC$5,$G178&lt;=EC$6),IF($M178&gt;0,4,3),0)),IF(AND($D178&lt;=EC$6,$E178&gt;=EC$5),60,0)))</f>
        <v/>
      </c>
      <c r="ED178" s="80" t="str">
        <f>IF(OR($A178="",NOT(ISNUMBER($G178))),"",IF(AND($F178&lt;=ED$6,$G178&gt;=ED$5),IF(ED$5&gt;$N178,5,$K178)*10+IF(AND($F178&gt;=ED$5,$F178&lt;=ED$6),IF(AND($G178&gt;=ED$5,$G178&lt;=ED$6),5,IF($L178=1,2,1)),IF(AND($G178&gt;=ED$5,$G178&lt;=ED$6),IF($M178&gt;0,4,3),0)),IF(AND($D178&lt;=ED$6,$E178&gt;=ED$5),60,0)))</f>
        <v/>
      </c>
    </row>
    <row r="179" ht="18" customHeight="1">
      <c r="A179" s="52" t="str">
        <f>IF(Tasks!$B179="","",Tasks!$A179)</f>
        <v/>
      </c>
      <c r="B179" s="78" t="str">
        <f>IF(Tasks!$B179="","",Tasks!$B179)</f>
        <v/>
      </c>
      <c r="C179" s="25" t="str">
        <f>IF($B179="","",IF(AND(Tasks!$D179="",Tasks!$G179=""),"-",IF(Tasks!$D179="","",Tasks!$D179&amp;IF(OR(Tasks!$E179="",Tasks!$E179="FS"),IF(N(Tasks!$F179)=0,"","FS"),Tasks!$E179)&amp;IF(N(Tasks!$F179)=0,"",IF(Tasks!$F179&gt;0,"+","")&amp;Tasks!$F179))&amp;IF(AND(Tasks!$D179&lt;&gt;"",Tasks!$G179&lt;&gt;""),", ","")&amp;IF(Tasks!$G179="","",Tasks!$G179&amp;IF(OR(Tasks!$H179="",Tasks!$H179="FS"),IF(N(Tasks!$I179)=0,"","FS"),Tasks!$H179)&amp;IF(N(Tasks!$I179)=0,"",IF(Tasks!$I179&gt;0,"+","")&amp;Tasks!$I179))))</f>
        <v/>
      </c>
      <c r="D179" s="51" t="str">
        <f>IF(OR($B179="",Tasks!$Q179=""),"",Tasks!$Q179)</f>
        <v/>
      </c>
      <c r="E179" s="51" t="str">
        <f>IF(OR($B179="",Tasks!$R179=""),"",Tasks!$R179)</f>
        <v/>
      </c>
      <c r="F179" s="51" t="str">
        <f>IF(OR($B179="",Tasks!$S179=""),"",Tasks!$S179)</f>
        <v/>
      </c>
      <c r="G179" s="51" t="str">
        <f>IF(OR($B179="",Tasks!$T179=""),"",Tasks!$T179)</f>
        <v/>
      </c>
      <c r="H179" s="52" t="str">
        <f>IF($B179="","",Tasks!$AE179)</f>
        <v/>
      </c>
      <c r="I179" s="79" t="str">
        <f>IF($B179="","",Tasks!$AF179)</f>
        <v/>
      </c>
      <c r="J179" s="53" t="str">
        <f>IF(OR($B179="",Tasks!$V179=""),"",Tasks!$V179)</f>
        <v/>
      </c>
      <c r="K179" s="52" t="str">
        <f>IF($B179="","",Tasks!$AA179)</f>
        <v/>
      </c>
      <c r="L179" s="52" t="str">
        <f>IF($B179="","",Tasks!$AB179)</f>
        <v/>
      </c>
      <c r="M179" s="52" t="str">
        <f>IF($B179="","",Tasks!$Z179)</f>
        <v/>
      </c>
      <c r="N179" s="52" t="str">
        <f>IF(OR($B179="",Tasks!$AG179=""),"",Tasks!$AG179)</f>
        <v/>
      </c>
      <c r="O179" s="80" t="str">
        <f>IF(OR($A179="",NOT(ISNUMBER($G179))),"",IF(AND($F179&lt;=O$6,$G179&gt;=O$5),IF(O$5&gt;$N179,5,$K179)*10+IF(AND($F179&gt;=O$5,$F179&lt;=O$6),IF(AND($G179&gt;=O$5,$G179&lt;=O$6),5,IF($L179=1,2,1)),IF(AND($G179&gt;=O$5,$G179&lt;=O$6),IF($M179&gt;0,4,3),0)),IF(AND($D179&lt;=O$6,$E179&gt;=O$5),60,0)))</f>
        <v/>
      </c>
      <c r="P179" s="80" t="str">
        <f>IF(OR($A179="",NOT(ISNUMBER($G179))),"",IF(AND($F179&lt;=P$6,$G179&gt;=P$5),IF(P$5&gt;$N179,5,$K179)*10+IF(AND($F179&gt;=P$5,$F179&lt;=P$6),IF(AND($G179&gt;=P$5,$G179&lt;=P$6),5,IF($L179=1,2,1)),IF(AND($G179&gt;=P$5,$G179&lt;=P$6),IF($M179&gt;0,4,3),0)),IF(AND($D179&lt;=P$6,$E179&gt;=P$5),60,0)))</f>
        <v/>
      </c>
      <c r="Q179" s="80" t="str">
        <f>IF(OR($A179="",NOT(ISNUMBER($G179))),"",IF(AND($F179&lt;=Q$6,$G179&gt;=Q$5),IF(Q$5&gt;$N179,5,$K179)*10+IF(AND($F179&gt;=Q$5,$F179&lt;=Q$6),IF(AND($G179&gt;=Q$5,$G179&lt;=Q$6),5,IF($L179=1,2,1)),IF(AND($G179&gt;=Q$5,$G179&lt;=Q$6),IF($M179&gt;0,4,3),0)),IF(AND($D179&lt;=Q$6,$E179&gt;=Q$5),60,0)))</f>
        <v/>
      </c>
      <c r="R179" s="80" t="str">
        <f>IF(OR($A179="",NOT(ISNUMBER($G179))),"",IF(AND($F179&lt;=R$6,$G179&gt;=R$5),IF(R$5&gt;$N179,5,$K179)*10+IF(AND($F179&gt;=R$5,$F179&lt;=R$6),IF(AND($G179&gt;=R$5,$G179&lt;=R$6),5,IF($L179=1,2,1)),IF(AND($G179&gt;=R$5,$G179&lt;=R$6),IF($M179&gt;0,4,3),0)),IF(AND($D179&lt;=R$6,$E179&gt;=R$5),60,0)))</f>
        <v/>
      </c>
      <c r="S179" s="80" t="str">
        <f>IF(OR($A179="",NOT(ISNUMBER($G179))),"",IF(AND($F179&lt;=S$6,$G179&gt;=S$5),IF(S$5&gt;$N179,5,$K179)*10+IF(AND($F179&gt;=S$5,$F179&lt;=S$6),IF(AND($G179&gt;=S$5,$G179&lt;=S$6),5,IF($L179=1,2,1)),IF(AND($G179&gt;=S$5,$G179&lt;=S$6),IF($M179&gt;0,4,3),0)),IF(AND($D179&lt;=S$6,$E179&gt;=S$5),60,0)))</f>
        <v/>
      </c>
      <c r="T179" s="80" t="str">
        <f>IF(OR($A179="",NOT(ISNUMBER($G179))),"",IF(AND($F179&lt;=T$6,$G179&gt;=T$5),IF(T$5&gt;$N179,5,$K179)*10+IF(AND($F179&gt;=T$5,$F179&lt;=T$6),IF(AND($G179&gt;=T$5,$G179&lt;=T$6),5,IF($L179=1,2,1)),IF(AND($G179&gt;=T$5,$G179&lt;=T$6),IF($M179&gt;0,4,3),0)),IF(AND($D179&lt;=T$6,$E179&gt;=T$5),60,0)))</f>
        <v/>
      </c>
      <c r="U179" s="80" t="str">
        <f>IF(OR($A179="",NOT(ISNUMBER($G179))),"",IF(AND($F179&lt;=U$6,$G179&gt;=U$5),IF(U$5&gt;$N179,5,$K179)*10+IF(AND($F179&gt;=U$5,$F179&lt;=U$6),IF(AND($G179&gt;=U$5,$G179&lt;=U$6),5,IF($L179=1,2,1)),IF(AND($G179&gt;=U$5,$G179&lt;=U$6),IF($M179&gt;0,4,3),0)),IF(AND($D179&lt;=U$6,$E179&gt;=U$5),60,0)))</f>
        <v/>
      </c>
      <c r="V179" s="80" t="str">
        <f>IF(OR($A179="",NOT(ISNUMBER($G179))),"",IF(AND($F179&lt;=V$6,$G179&gt;=V$5),IF(V$5&gt;$N179,5,$K179)*10+IF(AND($F179&gt;=V$5,$F179&lt;=V$6),IF(AND($G179&gt;=V$5,$G179&lt;=V$6),5,IF($L179=1,2,1)),IF(AND($G179&gt;=V$5,$G179&lt;=V$6),IF($M179&gt;0,4,3),0)),IF(AND($D179&lt;=V$6,$E179&gt;=V$5),60,0)))</f>
        <v/>
      </c>
      <c r="W179" s="80" t="str">
        <f>IF(OR($A179="",NOT(ISNUMBER($G179))),"",IF(AND($F179&lt;=W$6,$G179&gt;=W$5),IF(W$5&gt;$N179,5,$K179)*10+IF(AND($F179&gt;=W$5,$F179&lt;=W$6),IF(AND($G179&gt;=W$5,$G179&lt;=W$6),5,IF($L179=1,2,1)),IF(AND($G179&gt;=W$5,$G179&lt;=W$6),IF($M179&gt;0,4,3),0)),IF(AND($D179&lt;=W$6,$E179&gt;=W$5),60,0)))</f>
        <v/>
      </c>
      <c r="X179" s="80" t="str">
        <f>IF(OR($A179="",NOT(ISNUMBER($G179))),"",IF(AND($F179&lt;=X$6,$G179&gt;=X$5),IF(X$5&gt;$N179,5,$K179)*10+IF(AND($F179&gt;=X$5,$F179&lt;=X$6),IF(AND($G179&gt;=X$5,$G179&lt;=X$6),5,IF($L179=1,2,1)),IF(AND($G179&gt;=X$5,$G179&lt;=X$6),IF($M179&gt;0,4,3),0)),IF(AND($D179&lt;=X$6,$E179&gt;=X$5),60,0)))</f>
        <v/>
      </c>
      <c r="Y179" s="80" t="str">
        <f>IF(OR($A179="",NOT(ISNUMBER($G179))),"",IF(AND($F179&lt;=Y$6,$G179&gt;=Y$5),IF(Y$5&gt;$N179,5,$K179)*10+IF(AND($F179&gt;=Y$5,$F179&lt;=Y$6),IF(AND($G179&gt;=Y$5,$G179&lt;=Y$6),5,IF($L179=1,2,1)),IF(AND($G179&gt;=Y$5,$G179&lt;=Y$6),IF($M179&gt;0,4,3),0)),IF(AND($D179&lt;=Y$6,$E179&gt;=Y$5),60,0)))</f>
        <v/>
      </c>
      <c r="Z179" s="80" t="str">
        <f>IF(OR($A179="",NOT(ISNUMBER($G179))),"",IF(AND($F179&lt;=Z$6,$G179&gt;=Z$5),IF(Z$5&gt;$N179,5,$K179)*10+IF(AND($F179&gt;=Z$5,$F179&lt;=Z$6),IF(AND($G179&gt;=Z$5,$G179&lt;=Z$6),5,IF($L179=1,2,1)),IF(AND($G179&gt;=Z$5,$G179&lt;=Z$6),IF($M179&gt;0,4,3),0)),IF(AND($D179&lt;=Z$6,$E179&gt;=Z$5),60,0)))</f>
        <v/>
      </c>
      <c r="AA179" s="80" t="str">
        <f>IF(OR($A179="",NOT(ISNUMBER($G179))),"",IF(AND($F179&lt;=AA$6,$G179&gt;=AA$5),IF(AA$5&gt;$N179,5,$K179)*10+IF(AND($F179&gt;=AA$5,$F179&lt;=AA$6),IF(AND($G179&gt;=AA$5,$G179&lt;=AA$6),5,IF($L179=1,2,1)),IF(AND($G179&gt;=AA$5,$G179&lt;=AA$6),IF($M179&gt;0,4,3),0)),IF(AND($D179&lt;=AA$6,$E179&gt;=AA$5),60,0)))</f>
        <v/>
      </c>
      <c r="AB179" s="80" t="str">
        <f>IF(OR($A179="",NOT(ISNUMBER($G179))),"",IF(AND($F179&lt;=AB$6,$G179&gt;=AB$5),IF(AB$5&gt;$N179,5,$K179)*10+IF(AND($F179&gt;=AB$5,$F179&lt;=AB$6),IF(AND($G179&gt;=AB$5,$G179&lt;=AB$6),5,IF($L179=1,2,1)),IF(AND($G179&gt;=AB$5,$G179&lt;=AB$6),IF($M179&gt;0,4,3),0)),IF(AND($D179&lt;=AB$6,$E179&gt;=AB$5),60,0)))</f>
        <v/>
      </c>
      <c r="AC179" s="80" t="str">
        <f>IF(OR($A179="",NOT(ISNUMBER($G179))),"",IF(AND($F179&lt;=AC$6,$G179&gt;=AC$5),IF(AC$5&gt;$N179,5,$K179)*10+IF(AND($F179&gt;=AC$5,$F179&lt;=AC$6),IF(AND($G179&gt;=AC$5,$G179&lt;=AC$6),5,IF($L179=1,2,1)),IF(AND($G179&gt;=AC$5,$G179&lt;=AC$6),IF($M179&gt;0,4,3),0)),IF(AND($D179&lt;=AC$6,$E179&gt;=AC$5),60,0)))</f>
        <v/>
      </c>
      <c r="AD179" s="80" t="str">
        <f>IF(OR($A179="",NOT(ISNUMBER($G179))),"",IF(AND($F179&lt;=AD$6,$G179&gt;=AD$5),IF(AD$5&gt;$N179,5,$K179)*10+IF(AND($F179&gt;=AD$5,$F179&lt;=AD$6),IF(AND($G179&gt;=AD$5,$G179&lt;=AD$6),5,IF($L179=1,2,1)),IF(AND($G179&gt;=AD$5,$G179&lt;=AD$6),IF($M179&gt;0,4,3),0)),IF(AND($D179&lt;=AD$6,$E179&gt;=AD$5),60,0)))</f>
        <v/>
      </c>
      <c r="AE179" s="80" t="str">
        <f>IF(OR($A179="",NOT(ISNUMBER($G179))),"",IF(AND($F179&lt;=AE$6,$G179&gt;=AE$5),IF(AE$5&gt;$N179,5,$K179)*10+IF(AND($F179&gt;=AE$5,$F179&lt;=AE$6),IF(AND($G179&gt;=AE$5,$G179&lt;=AE$6),5,IF($L179=1,2,1)),IF(AND($G179&gt;=AE$5,$G179&lt;=AE$6),IF($M179&gt;0,4,3),0)),IF(AND($D179&lt;=AE$6,$E179&gt;=AE$5),60,0)))</f>
        <v/>
      </c>
      <c r="AF179" s="80" t="str">
        <f>IF(OR($A179="",NOT(ISNUMBER($G179))),"",IF(AND($F179&lt;=AF$6,$G179&gt;=AF$5),IF(AF$5&gt;$N179,5,$K179)*10+IF(AND($F179&gt;=AF$5,$F179&lt;=AF$6),IF(AND($G179&gt;=AF$5,$G179&lt;=AF$6),5,IF($L179=1,2,1)),IF(AND($G179&gt;=AF$5,$G179&lt;=AF$6),IF($M179&gt;0,4,3),0)),IF(AND($D179&lt;=AF$6,$E179&gt;=AF$5),60,0)))</f>
        <v/>
      </c>
      <c r="AG179" s="80" t="str">
        <f>IF(OR($A179="",NOT(ISNUMBER($G179))),"",IF(AND($F179&lt;=AG$6,$G179&gt;=AG$5),IF(AG$5&gt;$N179,5,$K179)*10+IF(AND($F179&gt;=AG$5,$F179&lt;=AG$6),IF(AND($G179&gt;=AG$5,$G179&lt;=AG$6),5,IF($L179=1,2,1)),IF(AND($G179&gt;=AG$5,$G179&lt;=AG$6),IF($M179&gt;0,4,3),0)),IF(AND($D179&lt;=AG$6,$E179&gt;=AG$5),60,0)))</f>
        <v/>
      </c>
      <c r="AH179" s="80" t="str">
        <f>IF(OR($A179="",NOT(ISNUMBER($G179))),"",IF(AND($F179&lt;=AH$6,$G179&gt;=AH$5),IF(AH$5&gt;$N179,5,$K179)*10+IF(AND($F179&gt;=AH$5,$F179&lt;=AH$6),IF(AND($G179&gt;=AH$5,$G179&lt;=AH$6),5,IF($L179=1,2,1)),IF(AND($G179&gt;=AH$5,$G179&lt;=AH$6),IF($M179&gt;0,4,3),0)),IF(AND($D179&lt;=AH$6,$E179&gt;=AH$5),60,0)))</f>
        <v/>
      </c>
      <c r="AI179" s="80" t="str">
        <f>IF(OR($A179="",NOT(ISNUMBER($G179))),"",IF(AND($F179&lt;=AI$6,$G179&gt;=AI$5),IF(AI$5&gt;$N179,5,$K179)*10+IF(AND($F179&gt;=AI$5,$F179&lt;=AI$6),IF(AND($G179&gt;=AI$5,$G179&lt;=AI$6),5,IF($L179=1,2,1)),IF(AND($G179&gt;=AI$5,$G179&lt;=AI$6),IF($M179&gt;0,4,3),0)),IF(AND($D179&lt;=AI$6,$E179&gt;=AI$5),60,0)))</f>
        <v/>
      </c>
      <c r="AJ179" s="80" t="str">
        <f>IF(OR($A179="",NOT(ISNUMBER($G179))),"",IF(AND($F179&lt;=AJ$6,$G179&gt;=AJ$5),IF(AJ$5&gt;$N179,5,$K179)*10+IF(AND($F179&gt;=AJ$5,$F179&lt;=AJ$6),IF(AND($G179&gt;=AJ$5,$G179&lt;=AJ$6),5,IF($L179=1,2,1)),IF(AND($G179&gt;=AJ$5,$G179&lt;=AJ$6),IF($M179&gt;0,4,3),0)),IF(AND($D179&lt;=AJ$6,$E179&gt;=AJ$5),60,0)))</f>
        <v/>
      </c>
      <c r="AK179" s="80" t="str">
        <f>IF(OR($A179="",NOT(ISNUMBER($G179))),"",IF(AND($F179&lt;=AK$6,$G179&gt;=AK$5),IF(AK$5&gt;$N179,5,$K179)*10+IF(AND($F179&gt;=AK$5,$F179&lt;=AK$6),IF(AND($G179&gt;=AK$5,$G179&lt;=AK$6),5,IF($L179=1,2,1)),IF(AND($G179&gt;=AK$5,$G179&lt;=AK$6),IF($M179&gt;0,4,3),0)),IF(AND($D179&lt;=AK$6,$E179&gt;=AK$5),60,0)))</f>
        <v/>
      </c>
      <c r="AL179" s="80" t="str">
        <f>IF(OR($A179="",NOT(ISNUMBER($G179))),"",IF(AND($F179&lt;=AL$6,$G179&gt;=AL$5),IF(AL$5&gt;$N179,5,$K179)*10+IF(AND($F179&gt;=AL$5,$F179&lt;=AL$6),IF(AND($G179&gt;=AL$5,$G179&lt;=AL$6),5,IF($L179=1,2,1)),IF(AND($G179&gt;=AL$5,$G179&lt;=AL$6),IF($M179&gt;0,4,3),0)),IF(AND($D179&lt;=AL$6,$E179&gt;=AL$5),60,0)))</f>
        <v/>
      </c>
      <c r="AM179" s="80" t="str">
        <f>IF(OR($A179="",NOT(ISNUMBER($G179))),"",IF(AND($F179&lt;=AM$6,$G179&gt;=AM$5),IF(AM$5&gt;$N179,5,$K179)*10+IF(AND($F179&gt;=AM$5,$F179&lt;=AM$6),IF(AND($G179&gt;=AM$5,$G179&lt;=AM$6),5,IF($L179=1,2,1)),IF(AND($G179&gt;=AM$5,$G179&lt;=AM$6),IF($M179&gt;0,4,3),0)),IF(AND($D179&lt;=AM$6,$E179&gt;=AM$5),60,0)))</f>
        <v/>
      </c>
      <c r="AN179" s="80" t="str">
        <f>IF(OR($A179="",NOT(ISNUMBER($G179))),"",IF(AND($F179&lt;=AN$6,$G179&gt;=AN$5),IF(AN$5&gt;$N179,5,$K179)*10+IF(AND($F179&gt;=AN$5,$F179&lt;=AN$6),IF(AND($G179&gt;=AN$5,$G179&lt;=AN$6),5,IF($L179=1,2,1)),IF(AND($G179&gt;=AN$5,$G179&lt;=AN$6),IF($M179&gt;0,4,3),0)),IF(AND($D179&lt;=AN$6,$E179&gt;=AN$5),60,0)))</f>
        <v/>
      </c>
      <c r="AO179" s="80" t="str">
        <f>IF(OR($A179="",NOT(ISNUMBER($G179))),"",IF(AND($F179&lt;=AO$6,$G179&gt;=AO$5),IF(AO$5&gt;$N179,5,$K179)*10+IF(AND($F179&gt;=AO$5,$F179&lt;=AO$6),IF(AND($G179&gt;=AO$5,$G179&lt;=AO$6),5,IF($L179=1,2,1)),IF(AND($G179&gt;=AO$5,$G179&lt;=AO$6),IF($M179&gt;0,4,3),0)),IF(AND($D179&lt;=AO$6,$E179&gt;=AO$5),60,0)))</f>
        <v/>
      </c>
      <c r="AP179" s="80" t="str">
        <f>IF(OR($A179="",NOT(ISNUMBER($G179))),"",IF(AND($F179&lt;=AP$6,$G179&gt;=AP$5),IF(AP$5&gt;$N179,5,$K179)*10+IF(AND($F179&gt;=AP$5,$F179&lt;=AP$6),IF(AND($G179&gt;=AP$5,$G179&lt;=AP$6),5,IF($L179=1,2,1)),IF(AND($G179&gt;=AP$5,$G179&lt;=AP$6),IF($M179&gt;0,4,3),0)),IF(AND($D179&lt;=AP$6,$E179&gt;=AP$5),60,0)))</f>
        <v/>
      </c>
      <c r="AQ179" s="80" t="str">
        <f>IF(OR($A179="",NOT(ISNUMBER($G179))),"",IF(AND($F179&lt;=AQ$6,$G179&gt;=AQ$5),IF(AQ$5&gt;$N179,5,$K179)*10+IF(AND($F179&gt;=AQ$5,$F179&lt;=AQ$6),IF(AND($G179&gt;=AQ$5,$G179&lt;=AQ$6),5,IF($L179=1,2,1)),IF(AND($G179&gt;=AQ$5,$G179&lt;=AQ$6),IF($M179&gt;0,4,3),0)),IF(AND($D179&lt;=AQ$6,$E179&gt;=AQ$5),60,0)))</f>
        <v/>
      </c>
      <c r="AR179" s="80" t="str">
        <f>IF(OR($A179="",NOT(ISNUMBER($G179))),"",IF(AND($F179&lt;=AR$6,$G179&gt;=AR$5),IF(AR$5&gt;$N179,5,$K179)*10+IF(AND($F179&gt;=AR$5,$F179&lt;=AR$6),IF(AND($G179&gt;=AR$5,$G179&lt;=AR$6),5,IF($L179=1,2,1)),IF(AND($G179&gt;=AR$5,$G179&lt;=AR$6),IF($M179&gt;0,4,3),0)),IF(AND($D179&lt;=AR$6,$E179&gt;=AR$5),60,0)))</f>
        <v/>
      </c>
      <c r="AS179" s="80" t="str">
        <f>IF(OR($A179="",NOT(ISNUMBER($G179))),"",IF(AND($F179&lt;=AS$6,$G179&gt;=AS$5),IF(AS$5&gt;$N179,5,$K179)*10+IF(AND($F179&gt;=AS$5,$F179&lt;=AS$6),IF(AND($G179&gt;=AS$5,$G179&lt;=AS$6),5,IF($L179=1,2,1)),IF(AND($G179&gt;=AS$5,$G179&lt;=AS$6),IF($M179&gt;0,4,3),0)),IF(AND($D179&lt;=AS$6,$E179&gt;=AS$5),60,0)))</f>
        <v/>
      </c>
      <c r="AT179" s="80" t="str">
        <f>IF(OR($A179="",NOT(ISNUMBER($G179))),"",IF(AND($F179&lt;=AT$6,$G179&gt;=AT$5),IF(AT$5&gt;$N179,5,$K179)*10+IF(AND($F179&gt;=AT$5,$F179&lt;=AT$6),IF(AND($G179&gt;=AT$5,$G179&lt;=AT$6),5,IF($L179=1,2,1)),IF(AND($G179&gt;=AT$5,$G179&lt;=AT$6),IF($M179&gt;0,4,3),0)),IF(AND($D179&lt;=AT$6,$E179&gt;=AT$5),60,0)))</f>
        <v/>
      </c>
      <c r="AU179" s="80" t="str">
        <f>IF(OR($A179="",NOT(ISNUMBER($G179))),"",IF(AND($F179&lt;=AU$6,$G179&gt;=AU$5),IF(AU$5&gt;$N179,5,$K179)*10+IF(AND($F179&gt;=AU$5,$F179&lt;=AU$6),IF(AND($G179&gt;=AU$5,$G179&lt;=AU$6),5,IF($L179=1,2,1)),IF(AND($G179&gt;=AU$5,$G179&lt;=AU$6),IF($M179&gt;0,4,3),0)),IF(AND($D179&lt;=AU$6,$E179&gt;=AU$5),60,0)))</f>
        <v/>
      </c>
      <c r="AV179" s="80" t="str">
        <f>IF(OR($A179="",NOT(ISNUMBER($G179))),"",IF(AND($F179&lt;=AV$6,$G179&gt;=AV$5),IF(AV$5&gt;$N179,5,$K179)*10+IF(AND($F179&gt;=AV$5,$F179&lt;=AV$6),IF(AND($G179&gt;=AV$5,$G179&lt;=AV$6),5,IF($L179=1,2,1)),IF(AND($G179&gt;=AV$5,$G179&lt;=AV$6),IF($M179&gt;0,4,3),0)),IF(AND($D179&lt;=AV$6,$E179&gt;=AV$5),60,0)))</f>
        <v/>
      </c>
      <c r="AW179" s="80" t="str">
        <f>IF(OR($A179="",NOT(ISNUMBER($G179))),"",IF(AND($F179&lt;=AW$6,$G179&gt;=AW$5),IF(AW$5&gt;$N179,5,$K179)*10+IF(AND($F179&gt;=AW$5,$F179&lt;=AW$6),IF(AND($G179&gt;=AW$5,$G179&lt;=AW$6),5,IF($L179=1,2,1)),IF(AND($G179&gt;=AW$5,$G179&lt;=AW$6),IF($M179&gt;0,4,3),0)),IF(AND($D179&lt;=AW$6,$E179&gt;=AW$5),60,0)))</f>
        <v/>
      </c>
      <c r="AX179" s="80" t="str">
        <f>IF(OR($A179="",NOT(ISNUMBER($G179))),"",IF(AND($F179&lt;=AX$6,$G179&gt;=AX$5),IF(AX$5&gt;$N179,5,$K179)*10+IF(AND($F179&gt;=AX$5,$F179&lt;=AX$6),IF(AND($G179&gt;=AX$5,$G179&lt;=AX$6),5,IF($L179=1,2,1)),IF(AND($G179&gt;=AX$5,$G179&lt;=AX$6),IF($M179&gt;0,4,3),0)),IF(AND($D179&lt;=AX$6,$E179&gt;=AX$5),60,0)))</f>
        <v/>
      </c>
      <c r="AY179" s="80" t="str">
        <f>IF(OR($A179="",NOT(ISNUMBER($G179))),"",IF(AND($F179&lt;=AY$6,$G179&gt;=AY$5),IF(AY$5&gt;$N179,5,$K179)*10+IF(AND($F179&gt;=AY$5,$F179&lt;=AY$6),IF(AND($G179&gt;=AY$5,$G179&lt;=AY$6),5,IF($L179=1,2,1)),IF(AND($G179&gt;=AY$5,$G179&lt;=AY$6),IF($M179&gt;0,4,3),0)),IF(AND($D179&lt;=AY$6,$E179&gt;=AY$5),60,0)))</f>
        <v/>
      </c>
      <c r="AZ179" s="80" t="str">
        <f>IF(OR($A179="",NOT(ISNUMBER($G179))),"",IF(AND($F179&lt;=AZ$6,$G179&gt;=AZ$5),IF(AZ$5&gt;$N179,5,$K179)*10+IF(AND($F179&gt;=AZ$5,$F179&lt;=AZ$6),IF(AND($G179&gt;=AZ$5,$G179&lt;=AZ$6),5,IF($L179=1,2,1)),IF(AND($G179&gt;=AZ$5,$G179&lt;=AZ$6),IF($M179&gt;0,4,3),0)),IF(AND($D179&lt;=AZ$6,$E179&gt;=AZ$5),60,0)))</f>
        <v/>
      </c>
      <c r="BA179" s="80" t="str">
        <f>IF(OR($A179="",NOT(ISNUMBER($G179))),"",IF(AND($F179&lt;=BA$6,$G179&gt;=BA$5),IF(BA$5&gt;$N179,5,$K179)*10+IF(AND($F179&gt;=BA$5,$F179&lt;=BA$6),IF(AND($G179&gt;=BA$5,$G179&lt;=BA$6),5,IF($L179=1,2,1)),IF(AND($G179&gt;=BA$5,$G179&lt;=BA$6),IF($M179&gt;0,4,3),0)),IF(AND($D179&lt;=BA$6,$E179&gt;=BA$5),60,0)))</f>
        <v/>
      </c>
      <c r="BB179" s="80" t="str">
        <f>IF(OR($A179="",NOT(ISNUMBER($G179))),"",IF(AND($F179&lt;=BB$6,$G179&gt;=BB$5),IF(BB$5&gt;$N179,5,$K179)*10+IF(AND($F179&gt;=BB$5,$F179&lt;=BB$6),IF(AND($G179&gt;=BB$5,$G179&lt;=BB$6),5,IF($L179=1,2,1)),IF(AND($G179&gt;=BB$5,$G179&lt;=BB$6),IF($M179&gt;0,4,3),0)),IF(AND($D179&lt;=BB$6,$E179&gt;=BB$5),60,0)))</f>
        <v/>
      </c>
      <c r="BC179" s="80" t="str">
        <f>IF(OR($A179="",NOT(ISNUMBER($G179))),"",IF(AND($F179&lt;=BC$6,$G179&gt;=BC$5),IF(BC$5&gt;$N179,5,$K179)*10+IF(AND($F179&gt;=BC$5,$F179&lt;=BC$6),IF(AND($G179&gt;=BC$5,$G179&lt;=BC$6),5,IF($L179=1,2,1)),IF(AND($G179&gt;=BC$5,$G179&lt;=BC$6),IF($M179&gt;0,4,3),0)),IF(AND($D179&lt;=BC$6,$E179&gt;=BC$5),60,0)))</f>
        <v/>
      </c>
      <c r="BD179" s="80" t="str">
        <f>IF(OR($A179="",NOT(ISNUMBER($G179))),"",IF(AND($F179&lt;=BD$6,$G179&gt;=BD$5),IF(BD$5&gt;$N179,5,$K179)*10+IF(AND($F179&gt;=BD$5,$F179&lt;=BD$6),IF(AND($G179&gt;=BD$5,$G179&lt;=BD$6),5,IF($L179=1,2,1)),IF(AND($G179&gt;=BD$5,$G179&lt;=BD$6),IF($M179&gt;0,4,3),0)),IF(AND($D179&lt;=BD$6,$E179&gt;=BD$5),60,0)))</f>
        <v/>
      </c>
      <c r="BE179" s="80" t="str">
        <f>IF(OR($A179="",NOT(ISNUMBER($G179))),"",IF(AND($F179&lt;=BE$6,$G179&gt;=BE$5),IF(BE$5&gt;$N179,5,$K179)*10+IF(AND($F179&gt;=BE$5,$F179&lt;=BE$6),IF(AND($G179&gt;=BE$5,$G179&lt;=BE$6),5,IF($L179=1,2,1)),IF(AND($G179&gt;=BE$5,$G179&lt;=BE$6),IF($M179&gt;0,4,3),0)),IF(AND($D179&lt;=BE$6,$E179&gt;=BE$5),60,0)))</f>
        <v/>
      </c>
      <c r="BF179" s="80" t="str">
        <f>IF(OR($A179="",NOT(ISNUMBER($G179))),"",IF(AND($F179&lt;=BF$6,$G179&gt;=BF$5),IF(BF$5&gt;$N179,5,$K179)*10+IF(AND($F179&gt;=BF$5,$F179&lt;=BF$6),IF(AND($G179&gt;=BF$5,$G179&lt;=BF$6),5,IF($L179=1,2,1)),IF(AND($G179&gt;=BF$5,$G179&lt;=BF$6),IF($M179&gt;0,4,3),0)),IF(AND($D179&lt;=BF$6,$E179&gt;=BF$5),60,0)))</f>
        <v/>
      </c>
      <c r="BG179" s="80" t="str">
        <f>IF(OR($A179="",NOT(ISNUMBER($G179))),"",IF(AND($F179&lt;=BG$6,$G179&gt;=BG$5),IF(BG$5&gt;$N179,5,$K179)*10+IF(AND($F179&gt;=BG$5,$F179&lt;=BG$6),IF(AND($G179&gt;=BG$5,$G179&lt;=BG$6),5,IF($L179=1,2,1)),IF(AND($G179&gt;=BG$5,$G179&lt;=BG$6),IF($M179&gt;0,4,3),0)),IF(AND($D179&lt;=BG$6,$E179&gt;=BG$5),60,0)))</f>
        <v/>
      </c>
      <c r="BH179" s="80" t="str">
        <f>IF(OR($A179="",NOT(ISNUMBER($G179))),"",IF(AND($F179&lt;=BH$6,$G179&gt;=BH$5),IF(BH$5&gt;$N179,5,$K179)*10+IF(AND($F179&gt;=BH$5,$F179&lt;=BH$6),IF(AND($G179&gt;=BH$5,$G179&lt;=BH$6),5,IF($L179=1,2,1)),IF(AND($G179&gt;=BH$5,$G179&lt;=BH$6),IF($M179&gt;0,4,3),0)),IF(AND($D179&lt;=BH$6,$E179&gt;=BH$5),60,0)))</f>
        <v/>
      </c>
      <c r="BI179" s="80" t="str">
        <f>IF(OR($A179="",NOT(ISNUMBER($G179))),"",IF(AND($F179&lt;=BI$6,$G179&gt;=BI$5),IF(BI$5&gt;$N179,5,$K179)*10+IF(AND($F179&gt;=BI$5,$F179&lt;=BI$6),IF(AND($G179&gt;=BI$5,$G179&lt;=BI$6),5,IF($L179=1,2,1)),IF(AND($G179&gt;=BI$5,$G179&lt;=BI$6),IF($M179&gt;0,4,3),0)),IF(AND($D179&lt;=BI$6,$E179&gt;=BI$5),60,0)))</f>
        <v/>
      </c>
      <c r="BJ179" s="80" t="str">
        <f>IF(OR($A179="",NOT(ISNUMBER($G179))),"",IF(AND($F179&lt;=BJ$6,$G179&gt;=BJ$5),IF(BJ$5&gt;$N179,5,$K179)*10+IF(AND($F179&gt;=BJ$5,$F179&lt;=BJ$6),IF(AND($G179&gt;=BJ$5,$G179&lt;=BJ$6),5,IF($L179=1,2,1)),IF(AND($G179&gt;=BJ$5,$G179&lt;=BJ$6),IF($M179&gt;0,4,3),0)),IF(AND($D179&lt;=BJ$6,$E179&gt;=BJ$5),60,0)))</f>
        <v/>
      </c>
      <c r="BK179" s="80" t="str">
        <f>IF(OR($A179="",NOT(ISNUMBER($G179))),"",IF(AND($F179&lt;=BK$6,$G179&gt;=BK$5),IF(BK$5&gt;$N179,5,$K179)*10+IF(AND($F179&gt;=BK$5,$F179&lt;=BK$6),IF(AND($G179&gt;=BK$5,$G179&lt;=BK$6),5,IF($L179=1,2,1)),IF(AND($G179&gt;=BK$5,$G179&lt;=BK$6),IF($M179&gt;0,4,3),0)),IF(AND($D179&lt;=BK$6,$E179&gt;=BK$5),60,0)))</f>
        <v/>
      </c>
      <c r="BL179" s="80" t="str">
        <f>IF(OR($A179="",NOT(ISNUMBER($G179))),"",IF(AND($F179&lt;=BL$6,$G179&gt;=BL$5),IF(BL$5&gt;$N179,5,$K179)*10+IF(AND($F179&gt;=BL$5,$F179&lt;=BL$6),IF(AND($G179&gt;=BL$5,$G179&lt;=BL$6),5,IF($L179=1,2,1)),IF(AND($G179&gt;=BL$5,$G179&lt;=BL$6),IF($M179&gt;0,4,3),0)),IF(AND($D179&lt;=BL$6,$E179&gt;=BL$5),60,0)))</f>
        <v/>
      </c>
      <c r="BM179" s="80" t="str">
        <f>IF(OR($A179="",NOT(ISNUMBER($G179))),"",IF(AND($F179&lt;=BM$6,$G179&gt;=BM$5),IF(BM$5&gt;$N179,5,$K179)*10+IF(AND($F179&gt;=BM$5,$F179&lt;=BM$6),IF(AND($G179&gt;=BM$5,$G179&lt;=BM$6),5,IF($L179=1,2,1)),IF(AND($G179&gt;=BM$5,$G179&lt;=BM$6),IF($M179&gt;0,4,3),0)),IF(AND($D179&lt;=BM$6,$E179&gt;=BM$5),60,0)))</f>
        <v/>
      </c>
      <c r="BN179" s="80" t="str">
        <f>IF(OR($A179="",NOT(ISNUMBER($G179))),"",IF(AND($F179&lt;=BN$6,$G179&gt;=BN$5),IF(BN$5&gt;$N179,5,$K179)*10+IF(AND($F179&gt;=BN$5,$F179&lt;=BN$6),IF(AND($G179&gt;=BN$5,$G179&lt;=BN$6),5,IF($L179=1,2,1)),IF(AND($G179&gt;=BN$5,$G179&lt;=BN$6),IF($M179&gt;0,4,3),0)),IF(AND($D179&lt;=BN$6,$E179&gt;=BN$5),60,0)))</f>
        <v/>
      </c>
      <c r="BO179" s="80" t="str">
        <f>IF(OR($A179="",NOT(ISNUMBER($G179))),"",IF(AND($F179&lt;=BO$6,$G179&gt;=BO$5),IF(BO$5&gt;$N179,5,$K179)*10+IF(AND($F179&gt;=BO$5,$F179&lt;=BO$6),IF(AND($G179&gt;=BO$5,$G179&lt;=BO$6),5,IF($L179=1,2,1)),IF(AND($G179&gt;=BO$5,$G179&lt;=BO$6),IF($M179&gt;0,4,3),0)),IF(AND($D179&lt;=BO$6,$E179&gt;=BO$5),60,0)))</f>
        <v/>
      </c>
      <c r="BP179" s="80" t="str">
        <f>IF(OR($A179="",NOT(ISNUMBER($G179))),"",IF(AND($F179&lt;=BP$6,$G179&gt;=BP$5),IF(BP$5&gt;$N179,5,$K179)*10+IF(AND($F179&gt;=BP$5,$F179&lt;=BP$6),IF(AND($G179&gt;=BP$5,$G179&lt;=BP$6),5,IF($L179=1,2,1)),IF(AND($G179&gt;=BP$5,$G179&lt;=BP$6),IF($M179&gt;0,4,3),0)),IF(AND($D179&lt;=BP$6,$E179&gt;=BP$5),60,0)))</f>
        <v/>
      </c>
      <c r="BQ179" s="80" t="str">
        <f>IF(OR($A179="",NOT(ISNUMBER($G179))),"",IF(AND($F179&lt;=BQ$6,$G179&gt;=BQ$5),IF(BQ$5&gt;$N179,5,$K179)*10+IF(AND($F179&gt;=BQ$5,$F179&lt;=BQ$6),IF(AND($G179&gt;=BQ$5,$G179&lt;=BQ$6),5,IF($L179=1,2,1)),IF(AND($G179&gt;=BQ$5,$G179&lt;=BQ$6),IF($M179&gt;0,4,3),0)),IF(AND($D179&lt;=BQ$6,$E179&gt;=BQ$5),60,0)))</f>
        <v/>
      </c>
      <c r="BR179" s="80" t="str">
        <f>IF(OR($A179="",NOT(ISNUMBER($G179))),"",IF(AND($F179&lt;=BR$6,$G179&gt;=BR$5),IF(BR$5&gt;$N179,5,$K179)*10+IF(AND($F179&gt;=BR$5,$F179&lt;=BR$6),IF(AND($G179&gt;=BR$5,$G179&lt;=BR$6),5,IF($L179=1,2,1)),IF(AND($G179&gt;=BR$5,$G179&lt;=BR$6),IF($M179&gt;0,4,3),0)),IF(AND($D179&lt;=BR$6,$E179&gt;=BR$5),60,0)))</f>
        <v/>
      </c>
      <c r="BS179" s="80" t="str">
        <f>IF(OR($A179="",NOT(ISNUMBER($G179))),"",IF(AND($F179&lt;=BS$6,$G179&gt;=BS$5),IF(BS$5&gt;$N179,5,$K179)*10+IF(AND($F179&gt;=BS$5,$F179&lt;=BS$6),IF(AND($G179&gt;=BS$5,$G179&lt;=BS$6),5,IF($L179=1,2,1)),IF(AND($G179&gt;=BS$5,$G179&lt;=BS$6),IF($M179&gt;0,4,3),0)),IF(AND($D179&lt;=BS$6,$E179&gt;=BS$5),60,0)))</f>
        <v/>
      </c>
      <c r="BT179" s="80" t="str">
        <f>IF(OR($A179="",NOT(ISNUMBER($G179))),"",IF(AND($F179&lt;=BT$6,$G179&gt;=BT$5),IF(BT$5&gt;$N179,5,$K179)*10+IF(AND($F179&gt;=BT$5,$F179&lt;=BT$6),IF(AND($G179&gt;=BT$5,$G179&lt;=BT$6),5,IF($L179=1,2,1)),IF(AND($G179&gt;=BT$5,$G179&lt;=BT$6),IF($M179&gt;0,4,3),0)),IF(AND($D179&lt;=BT$6,$E179&gt;=BT$5),60,0)))</f>
        <v/>
      </c>
      <c r="BU179" s="80" t="str">
        <f>IF(OR($A179="",NOT(ISNUMBER($G179))),"",IF(AND($F179&lt;=BU$6,$G179&gt;=BU$5),IF(BU$5&gt;$N179,5,$K179)*10+IF(AND($F179&gt;=BU$5,$F179&lt;=BU$6),IF(AND($G179&gt;=BU$5,$G179&lt;=BU$6),5,IF($L179=1,2,1)),IF(AND($G179&gt;=BU$5,$G179&lt;=BU$6),IF($M179&gt;0,4,3),0)),IF(AND($D179&lt;=BU$6,$E179&gt;=BU$5),60,0)))</f>
        <v/>
      </c>
      <c r="BV179" s="80" t="str">
        <f>IF(OR($A179="",NOT(ISNUMBER($G179))),"",IF(AND($F179&lt;=BV$6,$G179&gt;=BV$5),IF(BV$5&gt;$N179,5,$K179)*10+IF(AND($F179&gt;=BV$5,$F179&lt;=BV$6),IF(AND($G179&gt;=BV$5,$G179&lt;=BV$6),5,IF($L179=1,2,1)),IF(AND($G179&gt;=BV$5,$G179&lt;=BV$6),IF($M179&gt;0,4,3),0)),IF(AND($D179&lt;=BV$6,$E179&gt;=BV$5),60,0)))</f>
        <v/>
      </c>
      <c r="BW179" s="80" t="str">
        <f>IF(OR($A179="",NOT(ISNUMBER($G179))),"",IF(AND($F179&lt;=BW$6,$G179&gt;=BW$5),IF(BW$5&gt;$N179,5,$K179)*10+IF(AND($F179&gt;=BW$5,$F179&lt;=BW$6),IF(AND($G179&gt;=BW$5,$G179&lt;=BW$6),5,IF($L179=1,2,1)),IF(AND($G179&gt;=BW$5,$G179&lt;=BW$6),IF($M179&gt;0,4,3),0)),IF(AND($D179&lt;=BW$6,$E179&gt;=BW$5),60,0)))</f>
        <v/>
      </c>
      <c r="BX179" s="80" t="str">
        <f>IF(OR($A179="",NOT(ISNUMBER($G179))),"",IF(AND($F179&lt;=BX$6,$G179&gt;=BX$5),IF(BX$5&gt;$N179,5,$K179)*10+IF(AND($F179&gt;=BX$5,$F179&lt;=BX$6),IF(AND($G179&gt;=BX$5,$G179&lt;=BX$6),5,IF($L179=1,2,1)),IF(AND($G179&gt;=BX$5,$G179&lt;=BX$6),IF($M179&gt;0,4,3),0)),IF(AND($D179&lt;=BX$6,$E179&gt;=BX$5),60,0)))</f>
        <v/>
      </c>
      <c r="BY179" s="80" t="str">
        <f>IF(OR($A179="",NOT(ISNUMBER($G179))),"",IF(AND($F179&lt;=BY$6,$G179&gt;=BY$5),IF(BY$5&gt;$N179,5,$K179)*10+IF(AND($F179&gt;=BY$5,$F179&lt;=BY$6),IF(AND($G179&gt;=BY$5,$G179&lt;=BY$6),5,IF($L179=1,2,1)),IF(AND($G179&gt;=BY$5,$G179&lt;=BY$6),IF($M179&gt;0,4,3),0)),IF(AND($D179&lt;=BY$6,$E179&gt;=BY$5),60,0)))</f>
        <v/>
      </c>
      <c r="BZ179" s="80" t="str">
        <f>IF(OR($A179="",NOT(ISNUMBER($G179))),"",IF(AND($F179&lt;=BZ$6,$G179&gt;=BZ$5),IF(BZ$5&gt;$N179,5,$K179)*10+IF(AND($F179&gt;=BZ$5,$F179&lt;=BZ$6),IF(AND($G179&gt;=BZ$5,$G179&lt;=BZ$6),5,IF($L179=1,2,1)),IF(AND($G179&gt;=BZ$5,$G179&lt;=BZ$6),IF($M179&gt;0,4,3),0)),IF(AND($D179&lt;=BZ$6,$E179&gt;=BZ$5),60,0)))</f>
        <v/>
      </c>
      <c r="CA179" s="80" t="str">
        <f>IF(OR($A179="",NOT(ISNUMBER($G179))),"",IF(AND($F179&lt;=CA$6,$G179&gt;=CA$5),IF(CA$5&gt;$N179,5,$K179)*10+IF(AND($F179&gt;=CA$5,$F179&lt;=CA$6),IF(AND($G179&gt;=CA$5,$G179&lt;=CA$6),5,IF($L179=1,2,1)),IF(AND($G179&gt;=CA$5,$G179&lt;=CA$6),IF($M179&gt;0,4,3),0)),IF(AND($D179&lt;=CA$6,$E179&gt;=CA$5),60,0)))</f>
        <v/>
      </c>
      <c r="CB179" s="80" t="str">
        <f>IF(OR($A179="",NOT(ISNUMBER($G179))),"",IF(AND($F179&lt;=CB$6,$G179&gt;=CB$5),IF(CB$5&gt;$N179,5,$K179)*10+IF(AND($F179&gt;=CB$5,$F179&lt;=CB$6),IF(AND($G179&gt;=CB$5,$G179&lt;=CB$6),5,IF($L179=1,2,1)),IF(AND($G179&gt;=CB$5,$G179&lt;=CB$6),IF($M179&gt;0,4,3),0)),IF(AND($D179&lt;=CB$6,$E179&gt;=CB$5),60,0)))</f>
        <v/>
      </c>
      <c r="CC179" s="80" t="str">
        <f>IF(OR($A179="",NOT(ISNUMBER($G179))),"",IF(AND($F179&lt;=CC$6,$G179&gt;=CC$5),IF(CC$5&gt;$N179,5,$K179)*10+IF(AND($F179&gt;=CC$5,$F179&lt;=CC$6),IF(AND($G179&gt;=CC$5,$G179&lt;=CC$6),5,IF($L179=1,2,1)),IF(AND($G179&gt;=CC$5,$G179&lt;=CC$6),IF($M179&gt;0,4,3),0)),IF(AND($D179&lt;=CC$6,$E179&gt;=CC$5),60,0)))</f>
        <v/>
      </c>
      <c r="CD179" s="80" t="str">
        <f>IF(OR($A179="",NOT(ISNUMBER($G179))),"",IF(AND($F179&lt;=CD$6,$G179&gt;=CD$5),IF(CD$5&gt;$N179,5,$K179)*10+IF(AND($F179&gt;=CD$5,$F179&lt;=CD$6),IF(AND($G179&gt;=CD$5,$G179&lt;=CD$6),5,IF($L179=1,2,1)),IF(AND($G179&gt;=CD$5,$G179&lt;=CD$6),IF($M179&gt;0,4,3),0)),IF(AND($D179&lt;=CD$6,$E179&gt;=CD$5),60,0)))</f>
        <v/>
      </c>
      <c r="CE179" s="80" t="str">
        <f>IF(OR($A179="",NOT(ISNUMBER($G179))),"",IF(AND($F179&lt;=CE$6,$G179&gt;=CE$5),IF(CE$5&gt;$N179,5,$K179)*10+IF(AND($F179&gt;=CE$5,$F179&lt;=CE$6),IF(AND($G179&gt;=CE$5,$G179&lt;=CE$6),5,IF($L179=1,2,1)),IF(AND($G179&gt;=CE$5,$G179&lt;=CE$6),IF($M179&gt;0,4,3),0)),IF(AND($D179&lt;=CE$6,$E179&gt;=CE$5),60,0)))</f>
        <v/>
      </c>
      <c r="CF179" s="80" t="str">
        <f>IF(OR($A179="",NOT(ISNUMBER($G179))),"",IF(AND($F179&lt;=CF$6,$G179&gt;=CF$5),IF(CF$5&gt;$N179,5,$K179)*10+IF(AND($F179&gt;=CF$5,$F179&lt;=CF$6),IF(AND($G179&gt;=CF$5,$G179&lt;=CF$6),5,IF($L179=1,2,1)),IF(AND($G179&gt;=CF$5,$G179&lt;=CF$6),IF($M179&gt;0,4,3),0)),IF(AND($D179&lt;=CF$6,$E179&gt;=CF$5),60,0)))</f>
        <v/>
      </c>
      <c r="CG179" s="80" t="str">
        <f>IF(OR($A179="",NOT(ISNUMBER($G179))),"",IF(AND($F179&lt;=CG$6,$G179&gt;=CG$5),IF(CG$5&gt;$N179,5,$K179)*10+IF(AND($F179&gt;=CG$5,$F179&lt;=CG$6),IF(AND($G179&gt;=CG$5,$G179&lt;=CG$6),5,IF($L179=1,2,1)),IF(AND($G179&gt;=CG$5,$G179&lt;=CG$6),IF($M179&gt;0,4,3),0)),IF(AND($D179&lt;=CG$6,$E179&gt;=CG$5),60,0)))</f>
        <v/>
      </c>
      <c r="CH179" s="80" t="str">
        <f>IF(OR($A179="",NOT(ISNUMBER($G179))),"",IF(AND($F179&lt;=CH$6,$G179&gt;=CH$5),IF(CH$5&gt;$N179,5,$K179)*10+IF(AND($F179&gt;=CH$5,$F179&lt;=CH$6),IF(AND($G179&gt;=CH$5,$G179&lt;=CH$6),5,IF($L179=1,2,1)),IF(AND($G179&gt;=CH$5,$G179&lt;=CH$6),IF($M179&gt;0,4,3),0)),IF(AND($D179&lt;=CH$6,$E179&gt;=CH$5),60,0)))</f>
        <v/>
      </c>
      <c r="CI179" s="80" t="str">
        <f>IF(OR($A179="",NOT(ISNUMBER($G179))),"",IF(AND($F179&lt;=CI$6,$G179&gt;=CI$5),IF(CI$5&gt;$N179,5,$K179)*10+IF(AND($F179&gt;=CI$5,$F179&lt;=CI$6),IF(AND($G179&gt;=CI$5,$G179&lt;=CI$6),5,IF($L179=1,2,1)),IF(AND($G179&gt;=CI$5,$G179&lt;=CI$6),IF($M179&gt;0,4,3),0)),IF(AND($D179&lt;=CI$6,$E179&gt;=CI$5),60,0)))</f>
        <v/>
      </c>
      <c r="CJ179" s="80" t="str">
        <f>IF(OR($A179="",NOT(ISNUMBER($G179))),"",IF(AND($F179&lt;=CJ$6,$G179&gt;=CJ$5),IF(CJ$5&gt;$N179,5,$K179)*10+IF(AND($F179&gt;=CJ$5,$F179&lt;=CJ$6),IF(AND($G179&gt;=CJ$5,$G179&lt;=CJ$6),5,IF($L179=1,2,1)),IF(AND($G179&gt;=CJ$5,$G179&lt;=CJ$6),IF($M179&gt;0,4,3),0)),IF(AND($D179&lt;=CJ$6,$E179&gt;=CJ$5),60,0)))</f>
        <v/>
      </c>
      <c r="CK179" s="80" t="str">
        <f>IF(OR($A179="",NOT(ISNUMBER($G179))),"",IF(AND($F179&lt;=CK$6,$G179&gt;=CK$5),IF(CK$5&gt;$N179,5,$K179)*10+IF(AND($F179&gt;=CK$5,$F179&lt;=CK$6),IF(AND($G179&gt;=CK$5,$G179&lt;=CK$6),5,IF($L179=1,2,1)),IF(AND($G179&gt;=CK$5,$G179&lt;=CK$6),IF($M179&gt;0,4,3),0)),IF(AND($D179&lt;=CK$6,$E179&gt;=CK$5),60,0)))</f>
        <v/>
      </c>
      <c r="CL179" s="80" t="str">
        <f>IF(OR($A179="",NOT(ISNUMBER($G179))),"",IF(AND($F179&lt;=CL$6,$G179&gt;=CL$5),IF(CL$5&gt;$N179,5,$K179)*10+IF(AND($F179&gt;=CL$5,$F179&lt;=CL$6),IF(AND($G179&gt;=CL$5,$G179&lt;=CL$6),5,IF($L179=1,2,1)),IF(AND($G179&gt;=CL$5,$G179&lt;=CL$6),IF($M179&gt;0,4,3),0)),IF(AND($D179&lt;=CL$6,$E179&gt;=CL$5),60,0)))</f>
        <v/>
      </c>
      <c r="CM179" s="80" t="str">
        <f>IF(OR($A179="",NOT(ISNUMBER($G179))),"",IF(AND($F179&lt;=CM$6,$G179&gt;=CM$5),IF(CM$5&gt;$N179,5,$K179)*10+IF(AND($F179&gt;=CM$5,$F179&lt;=CM$6),IF(AND($G179&gt;=CM$5,$G179&lt;=CM$6),5,IF($L179=1,2,1)),IF(AND($G179&gt;=CM$5,$G179&lt;=CM$6),IF($M179&gt;0,4,3),0)),IF(AND($D179&lt;=CM$6,$E179&gt;=CM$5),60,0)))</f>
        <v/>
      </c>
      <c r="CN179" s="80" t="str">
        <f>IF(OR($A179="",NOT(ISNUMBER($G179))),"",IF(AND($F179&lt;=CN$6,$G179&gt;=CN$5),IF(CN$5&gt;$N179,5,$K179)*10+IF(AND($F179&gt;=CN$5,$F179&lt;=CN$6),IF(AND($G179&gt;=CN$5,$G179&lt;=CN$6),5,IF($L179=1,2,1)),IF(AND($G179&gt;=CN$5,$G179&lt;=CN$6),IF($M179&gt;0,4,3),0)),IF(AND($D179&lt;=CN$6,$E179&gt;=CN$5),60,0)))</f>
        <v/>
      </c>
      <c r="CO179" s="80" t="str">
        <f>IF(OR($A179="",NOT(ISNUMBER($G179))),"",IF(AND($F179&lt;=CO$6,$G179&gt;=CO$5),IF(CO$5&gt;$N179,5,$K179)*10+IF(AND($F179&gt;=CO$5,$F179&lt;=CO$6),IF(AND($G179&gt;=CO$5,$G179&lt;=CO$6),5,IF($L179=1,2,1)),IF(AND($G179&gt;=CO$5,$G179&lt;=CO$6),IF($M179&gt;0,4,3),0)),IF(AND($D179&lt;=CO$6,$E179&gt;=CO$5),60,0)))</f>
        <v/>
      </c>
      <c r="CP179" s="80" t="str">
        <f>IF(OR($A179="",NOT(ISNUMBER($G179))),"",IF(AND($F179&lt;=CP$6,$G179&gt;=CP$5),IF(CP$5&gt;$N179,5,$K179)*10+IF(AND($F179&gt;=CP$5,$F179&lt;=CP$6),IF(AND($G179&gt;=CP$5,$G179&lt;=CP$6),5,IF($L179=1,2,1)),IF(AND($G179&gt;=CP$5,$G179&lt;=CP$6),IF($M179&gt;0,4,3),0)),IF(AND($D179&lt;=CP$6,$E179&gt;=CP$5),60,0)))</f>
        <v/>
      </c>
      <c r="CQ179" s="80" t="str">
        <f>IF(OR($A179="",NOT(ISNUMBER($G179))),"",IF(AND($F179&lt;=CQ$6,$G179&gt;=CQ$5),IF(CQ$5&gt;$N179,5,$K179)*10+IF(AND($F179&gt;=CQ$5,$F179&lt;=CQ$6),IF(AND($G179&gt;=CQ$5,$G179&lt;=CQ$6),5,IF($L179=1,2,1)),IF(AND($G179&gt;=CQ$5,$G179&lt;=CQ$6),IF($M179&gt;0,4,3),0)),IF(AND($D179&lt;=CQ$6,$E179&gt;=CQ$5),60,0)))</f>
        <v/>
      </c>
      <c r="CR179" s="80" t="str">
        <f>IF(OR($A179="",NOT(ISNUMBER($G179))),"",IF(AND($F179&lt;=CR$6,$G179&gt;=CR$5),IF(CR$5&gt;$N179,5,$K179)*10+IF(AND($F179&gt;=CR$5,$F179&lt;=CR$6),IF(AND($G179&gt;=CR$5,$G179&lt;=CR$6),5,IF($L179=1,2,1)),IF(AND($G179&gt;=CR$5,$G179&lt;=CR$6),IF($M179&gt;0,4,3),0)),IF(AND($D179&lt;=CR$6,$E179&gt;=CR$5),60,0)))</f>
        <v/>
      </c>
      <c r="CS179" s="80" t="str">
        <f>IF(OR($A179="",NOT(ISNUMBER($G179))),"",IF(AND($F179&lt;=CS$6,$G179&gt;=CS$5),IF(CS$5&gt;$N179,5,$K179)*10+IF(AND($F179&gt;=CS$5,$F179&lt;=CS$6),IF(AND($G179&gt;=CS$5,$G179&lt;=CS$6),5,IF($L179=1,2,1)),IF(AND($G179&gt;=CS$5,$G179&lt;=CS$6),IF($M179&gt;0,4,3),0)),IF(AND($D179&lt;=CS$6,$E179&gt;=CS$5),60,0)))</f>
        <v/>
      </c>
      <c r="CT179" s="80" t="str">
        <f>IF(OR($A179="",NOT(ISNUMBER($G179))),"",IF(AND($F179&lt;=CT$6,$G179&gt;=CT$5),IF(CT$5&gt;$N179,5,$K179)*10+IF(AND($F179&gt;=CT$5,$F179&lt;=CT$6),IF(AND($G179&gt;=CT$5,$G179&lt;=CT$6),5,IF($L179=1,2,1)),IF(AND($G179&gt;=CT$5,$G179&lt;=CT$6),IF($M179&gt;0,4,3),0)),IF(AND($D179&lt;=CT$6,$E179&gt;=CT$5),60,0)))</f>
        <v/>
      </c>
      <c r="CU179" s="80" t="str">
        <f>IF(OR($A179="",NOT(ISNUMBER($G179))),"",IF(AND($F179&lt;=CU$6,$G179&gt;=CU$5),IF(CU$5&gt;$N179,5,$K179)*10+IF(AND($F179&gt;=CU$5,$F179&lt;=CU$6),IF(AND($G179&gt;=CU$5,$G179&lt;=CU$6),5,IF($L179=1,2,1)),IF(AND($G179&gt;=CU$5,$G179&lt;=CU$6),IF($M179&gt;0,4,3),0)),IF(AND($D179&lt;=CU$6,$E179&gt;=CU$5),60,0)))</f>
        <v/>
      </c>
      <c r="CV179" s="80" t="str">
        <f>IF(OR($A179="",NOT(ISNUMBER($G179))),"",IF(AND($F179&lt;=CV$6,$G179&gt;=CV$5),IF(CV$5&gt;$N179,5,$K179)*10+IF(AND($F179&gt;=CV$5,$F179&lt;=CV$6),IF(AND($G179&gt;=CV$5,$G179&lt;=CV$6),5,IF($L179=1,2,1)),IF(AND($G179&gt;=CV$5,$G179&lt;=CV$6),IF($M179&gt;0,4,3),0)),IF(AND($D179&lt;=CV$6,$E179&gt;=CV$5),60,0)))</f>
        <v/>
      </c>
      <c r="CW179" s="80" t="str">
        <f>IF(OR($A179="",NOT(ISNUMBER($G179))),"",IF(AND($F179&lt;=CW$6,$G179&gt;=CW$5),IF(CW$5&gt;$N179,5,$K179)*10+IF(AND($F179&gt;=CW$5,$F179&lt;=CW$6),IF(AND($G179&gt;=CW$5,$G179&lt;=CW$6),5,IF($L179=1,2,1)),IF(AND($G179&gt;=CW$5,$G179&lt;=CW$6),IF($M179&gt;0,4,3),0)),IF(AND($D179&lt;=CW$6,$E179&gt;=CW$5),60,0)))</f>
        <v/>
      </c>
      <c r="CX179" s="80" t="str">
        <f>IF(OR($A179="",NOT(ISNUMBER($G179))),"",IF(AND($F179&lt;=CX$6,$G179&gt;=CX$5),IF(CX$5&gt;$N179,5,$K179)*10+IF(AND($F179&gt;=CX$5,$F179&lt;=CX$6),IF(AND($G179&gt;=CX$5,$G179&lt;=CX$6),5,IF($L179=1,2,1)),IF(AND($G179&gt;=CX$5,$G179&lt;=CX$6),IF($M179&gt;0,4,3),0)),IF(AND($D179&lt;=CX$6,$E179&gt;=CX$5),60,0)))</f>
        <v/>
      </c>
      <c r="CY179" s="80" t="str">
        <f>IF(OR($A179="",NOT(ISNUMBER($G179))),"",IF(AND($F179&lt;=CY$6,$G179&gt;=CY$5),IF(CY$5&gt;$N179,5,$K179)*10+IF(AND($F179&gt;=CY$5,$F179&lt;=CY$6),IF(AND($G179&gt;=CY$5,$G179&lt;=CY$6),5,IF($L179=1,2,1)),IF(AND($G179&gt;=CY$5,$G179&lt;=CY$6),IF($M179&gt;0,4,3),0)),IF(AND($D179&lt;=CY$6,$E179&gt;=CY$5),60,0)))</f>
        <v/>
      </c>
      <c r="CZ179" s="80" t="str">
        <f>IF(OR($A179="",NOT(ISNUMBER($G179))),"",IF(AND($F179&lt;=CZ$6,$G179&gt;=CZ$5),IF(CZ$5&gt;$N179,5,$K179)*10+IF(AND($F179&gt;=CZ$5,$F179&lt;=CZ$6),IF(AND($G179&gt;=CZ$5,$G179&lt;=CZ$6),5,IF($L179=1,2,1)),IF(AND($G179&gt;=CZ$5,$G179&lt;=CZ$6),IF($M179&gt;0,4,3),0)),IF(AND($D179&lt;=CZ$6,$E179&gt;=CZ$5),60,0)))</f>
        <v/>
      </c>
      <c r="DA179" s="80" t="str">
        <f>IF(OR($A179="",NOT(ISNUMBER($G179))),"",IF(AND($F179&lt;=DA$6,$G179&gt;=DA$5),IF(DA$5&gt;$N179,5,$K179)*10+IF(AND($F179&gt;=DA$5,$F179&lt;=DA$6),IF(AND($G179&gt;=DA$5,$G179&lt;=DA$6),5,IF($L179=1,2,1)),IF(AND($G179&gt;=DA$5,$G179&lt;=DA$6),IF($M179&gt;0,4,3),0)),IF(AND($D179&lt;=DA$6,$E179&gt;=DA$5),60,0)))</f>
        <v/>
      </c>
      <c r="DB179" s="80" t="str">
        <f>IF(OR($A179="",NOT(ISNUMBER($G179))),"",IF(AND($F179&lt;=DB$6,$G179&gt;=DB$5),IF(DB$5&gt;$N179,5,$K179)*10+IF(AND($F179&gt;=DB$5,$F179&lt;=DB$6),IF(AND($G179&gt;=DB$5,$G179&lt;=DB$6),5,IF($L179=1,2,1)),IF(AND($G179&gt;=DB$5,$G179&lt;=DB$6),IF($M179&gt;0,4,3),0)),IF(AND($D179&lt;=DB$6,$E179&gt;=DB$5),60,0)))</f>
        <v/>
      </c>
      <c r="DC179" s="80" t="str">
        <f>IF(OR($A179="",NOT(ISNUMBER($G179))),"",IF(AND($F179&lt;=DC$6,$G179&gt;=DC$5),IF(DC$5&gt;$N179,5,$K179)*10+IF(AND($F179&gt;=DC$5,$F179&lt;=DC$6),IF(AND($G179&gt;=DC$5,$G179&lt;=DC$6),5,IF($L179=1,2,1)),IF(AND($G179&gt;=DC$5,$G179&lt;=DC$6),IF($M179&gt;0,4,3),0)),IF(AND($D179&lt;=DC$6,$E179&gt;=DC$5),60,0)))</f>
        <v/>
      </c>
      <c r="DD179" s="80" t="str">
        <f>IF(OR($A179="",NOT(ISNUMBER($G179))),"",IF(AND($F179&lt;=DD$6,$G179&gt;=DD$5),IF(DD$5&gt;$N179,5,$K179)*10+IF(AND($F179&gt;=DD$5,$F179&lt;=DD$6),IF(AND($G179&gt;=DD$5,$G179&lt;=DD$6),5,IF($L179=1,2,1)),IF(AND($G179&gt;=DD$5,$G179&lt;=DD$6),IF($M179&gt;0,4,3),0)),IF(AND($D179&lt;=DD$6,$E179&gt;=DD$5),60,0)))</f>
        <v/>
      </c>
      <c r="DE179" s="80" t="str">
        <f>IF(OR($A179="",NOT(ISNUMBER($G179))),"",IF(AND($F179&lt;=DE$6,$G179&gt;=DE$5),IF(DE$5&gt;$N179,5,$K179)*10+IF(AND($F179&gt;=DE$5,$F179&lt;=DE$6),IF(AND($G179&gt;=DE$5,$G179&lt;=DE$6),5,IF($L179=1,2,1)),IF(AND($G179&gt;=DE$5,$G179&lt;=DE$6),IF($M179&gt;0,4,3),0)),IF(AND($D179&lt;=DE$6,$E179&gt;=DE$5),60,0)))</f>
        <v/>
      </c>
      <c r="DF179" s="80" t="str">
        <f>IF(OR($A179="",NOT(ISNUMBER($G179))),"",IF(AND($F179&lt;=DF$6,$G179&gt;=DF$5),IF(DF$5&gt;$N179,5,$K179)*10+IF(AND($F179&gt;=DF$5,$F179&lt;=DF$6),IF(AND($G179&gt;=DF$5,$G179&lt;=DF$6),5,IF($L179=1,2,1)),IF(AND($G179&gt;=DF$5,$G179&lt;=DF$6),IF($M179&gt;0,4,3),0)),IF(AND($D179&lt;=DF$6,$E179&gt;=DF$5),60,0)))</f>
        <v/>
      </c>
      <c r="DG179" s="80" t="str">
        <f>IF(OR($A179="",NOT(ISNUMBER($G179))),"",IF(AND($F179&lt;=DG$6,$G179&gt;=DG$5),IF(DG$5&gt;$N179,5,$K179)*10+IF(AND($F179&gt;=DG$5,$F179&lt;=DG$6),IF(AND($G179&gt;=DG$5,$G179&lt;=DG$6),5,IF($L179=1,2,1)),IF(AND($G179&gt;=DG$5,$G179&lt;=DG$6),IF($M179&gt;0,4,3),0)),IF(AND($D179&lt;=DG$6,$E179&gt;=DG$5),60,0)))</f>
        <v/>
      </c>
      <c r="DH179" s="80" t="str">
        <f>IF(OR($A179="",NOT(ISNUMBER($G179))),"",IF(AND($F179&lt;=DH$6,$G179&gt;=DH$5),IF(DH$5&gt;$N179,5,$K179)*10+IF(AND($F179&gt;=DH$5,$F179&lt;=DH$6),IF(AND($G179&gt;=DH$5,$G179&lt;=DH$6),5,IF($L179=1,2,1)),IF(AND($G179&gt;=DH$5,$G179&lt;=DH$6),IF($M179&gt;0,4,3),0)),IF(AND($D179&lt;=DH$6,$E179&gt;=DH$5),60,0)))</f>
        <v/>
      </c>
      <c r="DI179" s="80" t="str">
        <f>IF(OR($A179="",NOT(ISNUMBER($G179))),"",IF(AND($F179&lt;=DI$6,$G179&gt;=DI$5),IF(DI$5&gt;$N179,5,$K179)*10+IF(AND($F179&gt;=DI$5,$F179&lt;=DI$6),IF(AND($G179&gt;=DI$5,$G179&lt;=DI$6),5,IF($L179=1,2,1)),IF(AND($G179&gt;=DI$5,$G179&lt;=DI$6),IF($M179&gt;0,4,3),0)),IF(AND($D179&lt;=DI$6,$E179&gt;=DI$5),60,0)))</f>
        <v/>
      </c>
      <c r="DJ179" s="80" t="str">
        <f>IF(OR($A179="",NOT(ISNUMBER($G179))),"",IF(AND($F179&lt;=DJ$6,$G179&gt;=DJ$5),IF(DJ$5&gt;$N179,5,$K179)*10+IF(AND($F179&gt;=DJ$5,$F179&lt;=DJ$6),IF(AND($G179&gt;=DJ$5,$G179&lt;=DJ$6),5,IF($L179=1,2,1)),IF(AND($G179&gt;=DJ$5,$G179&lt;=DJ$6),IF($M179&gt;0,4,3),0)),IF(AND($D179&lt;=DJ$6,$E179&gt;=DJ$5),60,0)))</f>
        <v/>
      </c>
      <c r="DK179" s="80" t="str">
        <f>IF(OR($A179="",NOT(ISNUMBER($G179))),"",IF(AND($F179&lt;=DK$6,$G179&gt;=DK$5),IF(DK$5&gt;$N179,5,$K179)*10+IF(AND($F179&gt;=DK$5,$F179&lt;=DK$6),IF(AND($G179&gt;=DK$5,$G179&lt;=DK$6),5,IF($L179=1,2,1)),IF(AND($G179&gt;=DK$5,$G179&lt;=DK$6),IF($M179&gt;0,4,3),0)),IF(AND($D179&lt;=DK$6,$E179&gt;=DK$5),60,0)))</f>
        <v/>
      </c>
      <c r="DL179" s="80" t="str">
        <f>IF(OR($A179="",NOT(ISNUMBER($G179))),"",IF(AND($F179&lt;=DL$6,$G179&gt;=DL$5),IF(DL$5&gt;$N179,5,$K179)*10+IF(AND($F179&gt;=DL$5,$F179&lt;=DL$6),IF(AND($G179&gt;=DL$5,$G179&lt;=DL$6),5,IF($L179=1,2,1)),IF(AND($G179&gt;=DL$5,$G179&lt;=DL$6),IF($M179&gt;0,4,3),0)),IF(AND($D179&lt;=DL$6,$E179&gt;=DL$5),60,0)))</f>
        <v/>
      </c>
      <c r="DM179" s="80" t="str">
        <f>IF(OR($A179="",NOT(ISNUMBER($G179))),"",IF(AND($F179&lt;=DM$6,$G179&gt;=DM$5),IF(DM$5&gt;$N179,5,$K179)*10+IF(AND($F179&gt;=DM$5,$F179&lt;=DM$6),IF(AND($G179&gt;=DM$5,$G179&lt;=DM$6),5,IF($L179=1,2,1)),IF(AND($G179&gt;=DM$5,$G179&lt;=DM$6),IF($M179&gt;0,4,3),0)),IF(AND($D179&lt;=DM$6,$E179&gt;=DM$5),60,0)))</f>
        <v/>
      </c>
      <c r="DN179" s="80" t="str">
        <f>IF(OR($A179="",NOT(ISNUMBER($G179))),"",IF(AND($F179&lt;=DN$6,$G179&gt;=DN$5),IF(DN$5&gt;$N179,5,$K179)*10+IF(AND($F179&gt;=DN$5,$F179&lt;=DN$6),IF(AND($G179&gt;=DN$5,$G179&lt;=DN$6),5,IF($L179=1,2,1)),IF(AND($G179&gt;=DN$5,$G179&lt;=DN$6),IF($M179&gt;0,4,3),0)),IF(AND($D179&lt;=DN$6,$E179&gt;=DN$5),60,0)))</f>
        <v/>
      </c>
      <c r="DO179" s="80" t="str">
        <f>IF(OR($A179="",NOT(ISNUMBER($G179))),"",IF(AND($F179&lt;=DO$6,$G179&gt;=DO$5),IF(DO$5&gt;$N179,5,$K179)*10+IF(AND($F179&gt;=DO$5,$F179&lt;=DO$6),IF(AND($G179&gt;=DO$5,$G179&lt;=DO$6),5,IF($L179=1,2,1)),IF(AND($G179&gt;=DO$5,$G179&lt;=DO$6),IF($M179&gt;0,4,3),0)),IF(AND($D179&lt;=DO$6,$E179&gt;=DO$5),60,0)))</f>
        <v/>
      </c>
      <c r="DP179" s="80" t="str">
        <f>IF(OR($A179="",NOT(ISNUMBER($G179))),"",IF(AND($F179&lt;=DP$6,$G179&gt;=DP$5),IF(DP$5&gt;$N179,5,$K179)*10+IF(AND($F179&gt;=DP$5,$F179&lt;=DP$6),IF(AND($G179&gt;=DP$5,$G179&lt;=DP$6),5,IF($L179=1,2,1)),IF(AND($G179&gt;=DP$5,$G179&lt;=DP$6),IF($M179&gt;0,4,3),0)),IF(AND($D179&lt;=DP$6,$E179&gt;=DP$5),60,0)))</f>
        <v/>
      </c>
      <c r="DQ179" s="80" t="str">
        <f>IF(OR($A179="",NOT(ISNUMBER($G179))),"",IF(AND($F179&lt;=DQ$6,$G179&gt;=DQ$5),IF(DQ$5&gt;$N179,5,$K179)*10+IF(AND($F179&gt;=DQ$5,$F179&lt;=DQ$6),IF(AND($G179&gt;=DQ$5,$G179&lt;=DQ$6),5,IF($L179=1,2,1)),IF(AND($G179&gt;=DQ$5,$G179&lt;=DQ$6),IF($M179&gt;0,4,3),0)),IF(AND($D179&lt;=DQ$6,$E179&gt;=DQ$5),60,0)))</f>
        <v/>
      </c>
      <c r="DR179" s="80" t="str">
        <f>IF(OR($A179="",NOT(ISNUMBER($G179))),"",IF(AND($F179&lt;=DR$6,$G179&gt;=DR$5),IF(DR$5&gt;$N179,5,$K179)*10+IF(AND($F179&gt;=DR$5,$F179&lt;=DR$6),IF(AND($G179&gt;=DR$5,$G179&lt;=DR$6),5,IF($L179=1,2,1)),IF(AND($G179&gt;=DR$5,$G179&lt;=DR$6),IF($M179&gt;0,4,3),0)),IF(AND($D179&lt;=DR$6,$E179&gt;=DR$5),60,0)))</f>
        <v/>
      </c>
      <c r="DS179" s="80" t="str">
        <f>IF(OR($A179="",NOT(ISNUMBER($G179))),"",IF(AND($F179&lt;=DS$6,$G179&gt;=DS$5),IF(DS$5&gt;$N179,5,$K179)*10+IF(AND($F179&gt;=DS$5,$F179&lt;=DS$6),IF(AND($G179&gt;=DS$5,$G179&lt;=DS$6),5,IF($L179=1,2,1)),IF(AND($G179&gt;=DS$5,$G179&lt;=DS$6),IF($M179&gt;0,4,3),0)),IF(AND($D179&lt;=DS$6,$E179&gt;=DS$5),60,0)))</f>
        <v/>
      </c>
      <c r="DT179" s="80" t="str">
        <f>IF(OR($A179="",NOT(ISNUMBER($G179))),"",IF(AND($F179&lt;=DT$6,$G179&gt;=DT$5),IF(DT$5&gt;$N179,5,$K179)*10+IF(AND($F179&gt;=DT$5,$F179&lt;=DT$6),IF(AND($G179&gt;=DT$5,$G179&lt;=DT$6),5,IF($L179=1,2,1)),IF(AND($G179&gt;=DT$5,$G179&lt;=DT$6),IF($M179&gt;0,4,3),0)),IF(AND($D179&lt;=DT$6,$E179&gt;=DT$5),60,0)))</f>
        <v/>
      </c>
      <c r="DU179" s="80" t="str">
        <f>IF(OR($A179="",NOT(ISNUMBER($G179))),"",IF(AND($F179&lt;=DU$6,$G179&gt;=DU$5),IF(DU$5&gt;$N179,5,$K179)*10+IF(AND($F179&gt;=DU$5,$F179&lt;=DU$6),IF(AND($G179&gt;=DU$5,$G179&lt;=DU$6),5,IF($L179=1,2,1)),IF(AND($G179&gt;=DU$5,$G179&lt;=DU$6),IF($M179&gt;0,4,3),0)),IF(AND($D179&lt;=DU$6,$E179&gt;=DU$5),60,0)))</f>
        <v/>
      </c>
      <c r="DV179" s="80" t="str">
        <f>IF(OR($A179="",NOT(ISNUMBER($G179))),"",IF(AND($F179&lt;=DV$6,$G179&gt;=DV$5),IF(DV$5&gt;$N179,5,$K179)*10+IF(AND($F179&gt;=DV$5,$F179&lt;=DV$6),IF(AND($G179&gt;=DV$5,$G179&lt;=DV$6),5,IF($L179=1,2,1)),IF(AND($G179&gt;=DV$5,$G179&lt;=DV$6),IF($M179&gt;0,4,3),0)),IF(AND($D179&lt;=DV$6,$E179&gt;=DV$5),60,0)))</f>
        <v/>
      </c>
      <c r="DW179" s="80" t="str">
        <f>IF(OR($A179="",NOT(ISNUMBER($G179))),"",IF(AND($F179&lt;=DW$6,$G179&gt;=DW$5),IF(DW$5&gt;$N179,5,$K179)*10+IF(AND($F179&gt;=DW$5,$F179&lt;=DW$6),IF(AND($G179&gt;=DW$5,$G179&lt;=DW$6),5,IF($L179=1,2,1)),IF(AND($G179&gt;=DW$5,$G179&lt;=DW$6),IF($M179&gt;0,4,3),0)),IF(AND($D179&lt;=DW$6,$E179&gt;=DW$5),60,0)))</f>
        <v/>
      </c>
      <c r="DX179" s="80" t="str">
        <f>IF(OR($A179="",NOT(ISNUMBER($G179))),"",IF(AND($F179&lt;=DX$6,$G179&gt;=DX$5),IF(DX$5&gt;$N179,5,$K179)*10+IF(AND($F179&gt;=DX$5,$F179&lt;=DX$6),IF(AND($G179&gt;=DX$5,$G179&lt;=DX$6),5,IF($L179=1,2,1)),IF(AND($G179&gt;=DX$5,$G179&lt;=DX$6),IF($M179&gt;0,4,3),0)),IF(AND($D179&lt;=DX$6,$E179&gt;=DX$5),60,0)))</f>
        <v/>
      </c>
      <c r="DY179" s="80" t="str">
        <f>IF(OR($A179="",NOT(ISNUMBER($G179))),"",IF(AND($F179&lt;=DY$6,$G179&gt;=DY$5),IF(DY$5&gt;$N179,5,$K179)*10+IF(AND($F179&gt;=DY$5,$F179&lt;=DY$6),IF(AND($G179&gt;=DY$5,$G179&lt;=DY$6),5,IF($L179=1,2,1)),IF(AND($G179&gt;=DY$5,$G179&lt;=DY$6),IF($M179&gt;0,4,3),0)),IF(AND($D179&lt;=DY$6,$E179&gt;=DY$5),60,0)))</f>
        <v/>
      </c>
      <c r="DZ179" s="80" t="str">
        <f>IF(OR($A179="",NOT(ISNUMBER($G179))),"",IF(AND($F179&lt;=DZ$6,$G179&gt;=DZ$5),IF(DZ$5&gt;$N179,5,$K179)*10+IF(AND($F179&gt;=DZ$5,$F179&lt;=DZ$6),IF(AND($G179&gt;=DZ$5,$G179&lt;=DZ$6),5,IF($L179=1,2,1)),IF(AND($G179&gt;=DZ$5,$G179&lt;=DZ$6),IF($M179&gt;0,4,3),0)),IF(AND($D179&lt;=DZ$6,$E179&gt;=DZ$5),60,0)))</f>
        <v/>
      </c>
      <c r="EA179" s="80" t="str">
        <f>IF(OR($A179="",NOT(ISNUMBER($G179))),"",IF(AND($F179&lt;=EA$6,$G179&gt;=EA$5),IF(EA$5&gt;$N179,5,$K179)*10+IF(AND($F179&gt;=EA$5,$F179&lt;=EA$6),IF(AND($G179&gt;=EA$5,$G179&lt;=EA$6),5,IF($L179=1,2,1)),IF(AND($G179&gt;=EA$5,$G179&lt;=EA$6),IF($M179&gt;0,4,3),0)),IF(AND($D179&lt;=EA$6,$E179&gt;=EA$5),60,0)))</f>
        <v/>
      </c>
      <c r="EB179" s="80" t="str">
        <f>IF(OR($A179="",NOT(ISNUMBER($G179))),"",IF(AND($F179&lt;=EB$6,$G179&gt;=EB$5),IF(EB$5&gt;$N179,5,$K179)*10+IF(AND($F179&gt;=EB$5,$F179&lt;=EB$6),IF(AND($G179&gt;=EB$5,$G179&lt;=EB$6),5,IF($L179=1,2,1)),IF(AND($G179&gt;=EB$5,$G179&lt;=EB$6),IF($M179&gt;0,4,3),0)),IF(AND($D179&lt;=EB$6,$E179&gt;=EB$5),60,0)))</f>
        <v/>
      </c>
      <c r="EC179" s="80" t="str">
        <f>IF(OR($A179="",NOT(ISNUMBER($G179))),"",IF(AND($F179&lt;=EC$6,$G179&gt;=EC$5),IF(EC$5&gt;$N179,5,$K179)*10+IF(AND($F179&gt;=EC$5,$F179&lt;=EC$6),IF(AND($G179&gt;=EC$5,$G179&lt;=EC$6),5,IF($L179=1,2,1)),IF(AND($G179&gt;=EC$5,$G179&lt;=EC$6),IF($M179&gt;0,4,3),0)),IF(AND($D179&lt;=EC$6,$E179&gt;=EC$5),60,0)))</f>
        <v/>
      </c>
      <c r="ED179" s="80" t="str">
        <f>IF(OR($A179="",NOT(ISNUMBER($G179))),"",IF(AND($F179&lt;=ED$6,$G179&gt;=ED$5),IF(ED$5&gt;$N179,5,$K179)*10+IF(AND($F179&gt;=ED$5,$F179&lt;=ED$6),IF(AND($G179&gt;=ED$5,$G179&lt;=ED$6),5,IF($L179=1,2,1)),IF(AND($G179&gt;=ED$5,$G179&lt;=ED$6),IF($M179&gt;0,4,3),0)),IF(AND($D179&lt;=ED$6,$E179&gt;=ED$5),60,0)))</f>
        <v/>
      </c>
    </row>
    <row r="180" ht="18" customHeight="1">
      <c r="A180" s="52" t="str">
        <f>IF(Tasks!$B180="","",Tasks!$A180)</f>
        <v/>
      </c>
      <c r="B180" s="78" t="str">
        <f>IF(Tasks!$B180="","",Tasks!$B180)</f>
        <v/>
      </c>
      <c r="C180" s="25" t="str">
        <f>IF($B180="","",IF(AND(Tasks!$D180="",Tasks!$G180=""),"-",IF(Tasks!$D180="","",Tasks!$D180&amp;IF(OR(Tasks!$E180="",Tasks!$E180="FS"),IF(N(Tasks!$F180)=0,"","FS"),Tasks!$E180)&amp;IF(N(Tasks!$F180)=0,"",IF(Tasks!$F180&gt;0,"+","")&amp;Tasks!$F180))&amp;IF(AND(Tasks!$D180&lt;&gt;"",Tasks!$G180&lt;&gt;""),", ","")&amp;IF(Tasks!$G180="","",Tasks!$G180&amp;IF(OR(Tasks!$H180="",Tasks!$H180="FS"),IF(N(Tasks!$I180)=0,"","FS"),Tasks!$H180)&amp;IF(N(Tasks!$I180)=0,"",IF(Tasks!$I180&gt;0,"+","")&amp;Tasks!$I180))))</f>
        <v/>
      </c>
      <c r="D180" s="51" t="str">
        <f>IF(OR($B180="",Tasks!$Q180=""),"",Tasks!$Q180)</f>
        <v/>
      </c>
      <c r="E180" s="51" t="str">
        <f>IF(OR($B180="",Tasks!$R180=""),"",Tasks!$R180)</f>
        <v/>
      </c>
      <c r="F180" s="51" t="str">
        <f>IF(OR($B180="",Tasks!$S180=""),"",Tasks!$S180)</f>
        <v/>
      </c>
      <c r="G180" s="51" t="str">
        <f>IF(OR($B180="",Tasks!$T180=""),"",Tasks!$T180)</f>
        <v/>
      </c>
      <c r="H180" s="52" t="str">
        <f>IF($B180="","",Tasks!$AE180)</f>
        <v/>
      </c>
      <c r="I180" s="79" t="str">
        <f>IF($B180="","",Tasks!$AF180)</f>
        <v/>
      </c>
      <c r="J180" s="53" t="str">
        <f>IF(OR($B180="",Tasks!$V180=""),"",Tasks!$V180)</f>
        <v/>
      </c>
      <c r="K180" s="52" t="str">
        <f>IF($B180="","",Tasks!$AA180)</f>
        <v/>
      </c>
      <c r="L180" s="52" t="str">
        <f>IF($B180="","",Tasks!$AB180)</f>
        <v/>
      </c>
      <c r="M180" s="52" t="str">
        <f>IF($B180="","",Tasks!$Z180)</f>
        <v/>
      </c>
      <c r="N180" s="52" t="str">
        <f>IF(OR($B180="",Tasks!$AG180=""),"",Tasks!$AG180)</f>
        <v/>
      </c>
      <c r="O180" s="80" t="str">
        <f>IF(OR($A180="",NOT(ISNUMBER($G180))),"",IF(AND($F180&lt;=O$6,$G180&gt;=O$5),IF(O$5&gt;$N180,5,$K180)*10+IF(AND($F180&gt;=O$5,$F180&lt;=O$6),IF(AND($G180&gt;=O$5,$G180&lt;=O$6),5,IF($L180=1,2,1)),IF(AND($G180&gt;=O$5,$G180&lt;=O$6),IF($M180&gt;0,4,3),0)),IF(AND($D180&lt;=O$6,$E180&gt;=O$5),60,0)))</f>
        <v/>
      </c>
      <c r="P180" s="80" t="str">
        <f>IF(OR($A180="",NOT(ISNUMBER($G180))),"",IF(AND($F180&lt;=P$6,$G180&gt;=P$5),IF(P$5&gt;$N180,5,$K180)*10+IF(AND($F180&gt;=P$5,$F180&lt;=P$6),IF(AND($G180&gt;=P$5,$G180&lt;=P$6),5,IF($L180=1,2,1)),IF(AND($G180&gt;=P$5,$G180&lt;=P$6),IF($M180&gt;0,4,3),0)),IF(AND($D180&lt;=P$6,$E180&gt;=P$5),60,0)))</f>
        <v/>
      </c>
      <c r="Q180" s="80" t="str">
        <f>IF(OR($A180="",NOT(ISNUMBER($G180))),"",IF(AND($F180&lt;=Q$6,$G180&gt;=Q$5),IF(Q$5&gt;$N180,5,$K180)*10+IF(AND($F180&gt;=Q$5,$F180&lt;=Q$6),IF(AND($G180&gt;=Q$5,$G180&lt;=Q$6),5,IF($L180=1,2,1)),IF(AND($G180&gt;=Q$5,$G180&lt;=Q$6),IF($M180&gt;0,4,3),0)),IF(AND($D180&lt;=Q$6,$E180&gt;=Q$5),60,0)))</f>
        <v/>
      </c>
      <c r="R180" s="80" t="str">
        <f>IF(OR($A180="",NOT(ISNUMBER($G180))),"",IF(AND($F180&lt;=R$6,$G180&gt;=R$5),IF(R$5&gt;$N180,5,$K180)*10+IF(AND($F180&gt;=R$5,$F180&lt;=R$6),IF(AND($G180&gt;=R$5,$G180&lt;=R$6),5,IF($L180=1,2,1)),IF(AND($G180&gt;=R$5,$G180&lt;=R$6),IF($M180&gt;0,4,3),0)),IF(AND($D180&lt;=R$6,$E180&gt;=R$5),60,0)))</f>
        <v/>
      </c>
      <c r="S180" s="80" t="str">
        <f>IF(OR($A180="",NOT(ISNUMBER($G180))),"",IF(AND($F180&lt;=S$6,$G180&gt;=S$5),IF(S$5&gt;$N180,5,$K180)*10+IF(AND($F180&gt;=S$5,$F180&lt;=S$6),IF(AND($G180&gt;=S$5,$G180&lt;=S$6),5,IF($L180=1,2,1)),IF(AND($G180&gt;=S$5,$G180&lt;=S$6),IF($M180&gt;0,4,3),0)),IF(AND($D180&lt;=S$6,$E180&gt;=S$5),60,0)))</f>
        <v/>
      </c>
      <c r="T180" s="80" t="str">
        <f>IF(OR($A180="",NOT(ISNUMBER($G180))),"",IF(AND($F180&lt;=T$6,$G180&gt;=T$5),IF(T$5&gt;$N180,5,$K180)*10+IF(AND($F180&gt;=T$5,$F180&lt;=T$6),IF(AND($G180&gt;=T$5,$G180&lt;=T$6),5,IF($L180=1,2,1)),IF(AND($G180&gt;=T$5,$G180&lt;=T$6),IF($M180&gt;0,4,3),0)),IF(AND($D180&lt;=T$6,$E180&gt;=T$5),60,0)))</f>
        <v/>
      </c>
      <c r="U180" s="80" t="str">
        <f>IF(OR($A180="",NOT(ISNUMBER($G180))),"",IF(AND($F180&lt;=U$6,$G180&gt;=U$5),IF(U$5&gt;$N180,5,$K180)*10+IF(AND($F180&gt;=U$5,$F180&lt;=U$6),IF(AND($G180&gt;=U$5,$G180&lt;=U$6),5,IF($L180=1,2,1)),IF(AND($G180&gt;=U$5,$G180&lt;=U$6),IF($M180&gt;0,4,3),0)),IF(AND($D180&lt;=U$6,$E180&gt;=U$5),60,0)))</f>
        <v/>
      </c>
      <c r="V180" s="80" t="str">
        <f>IF(OR($A180="",NOT(ISNUMBER($G180))),"",IF(AND($F180&lt;=V$6,$G180&gt;=V$5),IF(V$5&gt;$N180,5,$K180)*10+IF(AND($F180&gt;=V$5,$F180&lt;=V$6),IF(AND($G180&gt;=V$5,$G180&lt;=V$6),5,IF($L180=1,2,1)),IF(AND($G180&gt;=V$5,$G180&lt;=V$6),IF($M180&gt;0,4,3),0)),IF(AND($D180&lt;=V$6,$E180&gt;=V$5),60,0)))</f>
        <v/>
      </c>
      <c r="W180" s="80" t="str">
        <f>IF(OR($A180="",NOT(ISNUMBER($G180))),"",IF(AND($F180&lt;=W$6,$G180&gt;=W$5),IF(W$5&gt;$N180,5,$K180)*10+IF(AND($F180&gt;=W$5,$F180&lt;=W$6),IF(AND($G180&gt;=W$5,$G180&lt;=W$6),5,IF($L180=1,2,1)),IF(AND($G180&gt;=W$5,$G180&lt;=W$6),IF($M180&gt;0,4,3),0)),IF(AND($D180&lt;=W$6,$E180&gt;=W$5),60,0)))</f>
        <v/>
      </c>
      <c r="X180" s="80" t="str">
        <f>IF(OR($A180="",NOT(ISNUMBER($G180))),"",IF(AND($F180&lt;=X$6,$G180&gt;=X$5),IF(X$5&gt;$N180,5,$K180)*10+IF(AND($F180&gt;=X$5,$F180&lt;=X$6),IF(AND($G180&gt;=X$5,$G180&lt;=X$6),5,IF($L180=1,2,1)),IF(AND($G180&gt;=X$5,$G180&lt;=X$6),IF($M180&gt;0,4,3),0)),IF(AND($D180&lt;=X$6,$E180&gt;=X$5),60,0)))</f>
        <v/>
      </c>
      <c r="Y180" s="80" t="str">
        <f>IF(OR($A180="",NOT(ISNUMBER($G180))),"",IF(AND($F180&lt;=Y$6,$G180&gt;=Y$5),IF(Y$5&gt;$N180,5,$K180)*10+IF(AND($F180&gt;=Y$5,$F180&lt;=Y$6),IF(AND($G180&gt;=Y$5,$G180&lt;=Y$6),5,IF($L180=1,2,1)),IF(AND($G180&gt;=Y$5,$G180&lt;=Y$6),IF($M180&gt;0,4,3),0)),IF(AND($D180&lt;=Y$6,$E180&gt;=Y$5),60,0)))</f>
        <v/>
      </c>
      <c r="Z180" s="80" t="str">
        <f>IF(OR($A180="",NOT(ISNUMBER($G180))),"",IF(AND($F180&lt;=Z$6,$G180&gt;=Z$5),IF(Z$5&gt;$N180,5,$K180)*10+IF(AND($F180&gt;=Z$5,$F180&lt;=Z$6),IF(AND($G180&gt;=Z$5,$G180&lt;=Z$6),5,IF($L180=1,2,1)),IF(AND($G180&gt;=Z$5,$G180&lt;=Z$6),IF($M180&gt;0,4,3),0)),IF(AND($D180&lt;=Z$6,$E180&gt;=Z$5),60,0)))</f>
        <v/>
      </c>
      <c r="AA180" s="80" t="str">
        <f>IF(OR($A180="",NOT(ISNUMBER($G180))),"",IF(AND($F180&lt;=AA$6,$G180&gt;=AA$5),IF(AA$5&gt;$N180,5,$K180)*10+IF(AND($F180&gt;=AA$5,$F180&lt;=AA$6),IF(AND($G180&gt;=AA$5,$G180&lt;=AA$6),5,IF($L180=1,2,1)),IF(AND($G180&gt;=AA$5,$G180&lt;=AA$6),IF($M180&gt;0,4,3),0)),IF(AND($D180&lt;=AA$6,$E180&gt;=AA$5),60,0)))</f>
        <v/>
      </c>
      <c r="AB180" s="80" t="str">
        <f>IF(OR($A180="",NOT(ISNUMBER($G180))),"",IF(AND($F180&lt;=AB$6,$G180&gt;=AB$5),IF(AB$5&gt;$N180,5,$K180)*10+IF(AND($F180&gt;=AB$5,$F180&lt;=AB$6),IF(AND($G180&gt;=AB$5,$G180&lt;=AB$6),5,IF($L180=1,2,1)),IF(AND($G180&gt;=AB$5,$G180&lt;=AB$6),IF($M180&gt;0,4,3),0)),IF(AND($D180&lt;=AB$6,$E180&gt;=AB$5),60,0)))</f>
        <v/>
      </c>
      <c r="AC180" s="80" t="str">
        <f>IF(OR($A180="",NOT(ISNUMBER($G180))),"",IF(AND($F180&lt;=AC$6,$G180&gt;=AC$5),IF(AC$5&gt;$N180,5,$K180)*10+IF(AND($F180&gt;=AC$5,$F180&lt;=AC$6),IF(AND($G180&gt;=AC$5,$G180&lt;=AC$6),5,IF($L180=1,2,1)),IF(AND($G180&gt;=AC$5,$G180&lt;=AC$6),IF($M180&gt;0,4,3),0)),IF(AND($D180&lt;=AC$6,$E180&gt;=AC$5),60,0)))</f>
        <v/>
      </c>
      <c r="AD180" s="80" t="str">
        <f>IF(OR($A180="",NOT(ISNUMBER($G180))),"",IF(AND($F180&lt;=AD$6,$G180&gt;=AD$5),IF(AD$5&gt;$N180,5,$K180)*10+IF(AND($F180&gt;=AD$5,$F180&lt;=AD$6),IF(AND($G180&gt;=AD$5,$G180&lt;=AD$6),5,IF($L180=1,2,1)),IF(AND($G180&gt;=AD$5,$G180&lt;=AD$6),IF($M180&gt;0,4,3),0)),IF(AND($D180&lt;=AD$6,$E180&gt;=AD$5),60,0)))</f>
        <v/>
      </c>
      <c r="AE180" s="80" t="str">
        <f>IF(OR($A180="",NOT(ISNUMBER($G180))),"",IF(AND($F180&lt;=AE$6,$G180&gt;=AE$5),IF(AE$5&gt;$N180,5,$K180)*10+IF(AND($F180&gt;=AE$5,$F180&lt;=AE$6),IF(AND($G180&gt;=AE$5,$G180&lt;=AE$6),5,IF($L180=1,2,1)),IF(AND($G180&gt;=AE$5,$G180&lt;=AE$6),IF($M180&gt;0,4,3),0)),IF(AND($D180&lt;=AE$6,$E180&gt;=AE$5),60,0)))</f>
        <v/>
      </c>
      <c r="AF180" s="80" t="str">
        <f>IF(OR($A180="",NOT(ISNUMBER($G180))),"",IF(AND($F180&lt;=AF$6,$G180&gt;=AF$5),IF(AF$5&gt;$N180,5,$K180)*10+IF(AND($F180&gt;=AF$5,$F180&lt;=AF$6),IF(AND($G180&gt;=AF$5,$G180&lt;=AF$6),5,IF($L180=1,2,1)),IF(AND($G180&gt;=AF$5,$G180&lt;=AF$6),IF($M180&gt;0,4,3),0)),IF(AND($D180&lt;=AF$6,$E180&gt;=AF$5),60,0)))</f>
        <v/>
      </c>
      <c r="AG180" s="80" t="str">
        <f>IF(OR($A180="",NOT(ISNUMBER($G180))),"",IF(AND($F180&lt;=AG$6,$G180&gt;=AG$5),IF(AG$5&gt;$N180,5,$K180)*10+IF(AND($F180&gt;=AG$5,$F180&lt;=AG$6),IF(AND($G180&gt;=AG$5,$G180&lt;=AG$6),5,IF($L180=1,2,1)),IF(AND($G180&gt;=AG$5,$G180&lt;=AG$6),IF($M180&gt;0,4,3),0)),IF(AND($D180&lt;=AG$6,$E180&gt;=AG$5),60,0)))</f>
        <v/>
      </c>
      <c r="AH180" s="80" t="str">
        <f>IF(OR($A180="",NOT(ISNUMBER($G180))),"",IF(AND($F180&lt;=AH$6,$G180&gt;=AH$5),IF(AH$5&gt;$N180,5,$K180)*10+IF(AND($F180&gt;=AH$5,$F180&lt;=AH$6),IF(AND($G180&gt;=AH$5,$G180&lt;=AH$6),5,IF($L180=1,2,1)),IF(AND($G180&gt;=AH$5,$G180&lt;=AH$6),IF($M180&gt;0,4,3),0)),IF(AND($D180&lt;=AH$6,$E180&gt;=AH$5),60,0)))</f>
        <v/>
      </c>
      <c r="AI180" s="80" t="str">
        <f>IF(OR($A180="",NOT(ISNUMBER($G180))),"",IF(AND($F180&lt;=AI$6,$G180&gt;=AI$5),IF(AI$5&gt;$N180,5,$K180)*10+IF(AND($F180&gt;=AI$5,$F180&lt;=AI$6),IF(AND($G180&gt;=AI$5,$G180&lt;=AI$6),5,IF($L180=1,2,1)),IF(AND($G180&gt;=AI$5,$G180&lt;=AI$6),IF($M180&gt;0,4,3),0)),IF(AND($D180&lt;=AI$6,$E180&gt;=AI$5),60,0)))</f>
        <v/>
      </c>
      <c r="AJ180" s="80" t="str">
        <f>IF(OR($A180="",NOT(ISNUMBER($G180))),"",IF(AND($F180&lt;=AJ$6,$G180&gt;=AJ$5),IF(AJ$5&gt;$N180,5,$K180)*10+IF(AND($F180&gt;=AJ$5,$F180&lt;=AJ$6),IF(AND($G180&gt;=AJ$5,$G180&lt;=AJ$6),5,IF($L180=1,2,1)),IF(AND($G180&gt;=AJ$5,$G180&lt;=AJ$6),IF($M180&gt;0,4,3),0)),IF(AND($D180&lt;=AJ$6,$E180&gt;=AJ$5),60,0)))</f>
        <v/>
      </c>
      <c r="AK180" s="80" t="str">
        <f>IF(OR($A180="",NOT(ISNUMBER($G180))),"",IF(AND($F180&lt;=AK$6,$G180&gt;=AK$5),IF(AK$5&gt;$N180,5,$K180)*10+IF(AND($F180&gt;=AK$5,$F180&lt;=AK$6),IF(AND($G180&gt;=AK$5,$G180&lt;=AK$6),5,IF($L180=1,2,1)),IF(AND($G180&gt;=AK$5,$G180&lt;=AK$6),IF($M180&gt;0,4,3),0)),IF(AND($D180&lt;=AK$6,$E180&gt;=AK$5),60,0)))</f>
        <v/>
      </c>
      <c r="AL180" s="80" t="str">
        <f>IF(OR($A180="",NOT(ISNUMBER($G180))),"",IF(AND($F180&lt;=AL$6,$G180&gt;=AL$5),IF(AL$5&gt;$N180,5,$K180)*10+IF(AND($F180&gt;=AL$5,$F180&lt;=AL$6),IF(AND($G180&gt;=AL$5,$G180&lt;=AL$6),5,IF($L180=1,2,1)),IF(AND($G180&gt;=AL$5,$G180&lt;=AL$6),IF($M180&gt;0,4,3),0)),IF(AND($D180&lt;=AL$6,$E180&gt;=AL$5),60,0)))</f>
        <v/>
      </c>
      <c r="AM180" s="80" t="str">
        <f>IF(OR($A180="",NOT(ISNUMBER($G180))),"",IF(AND($F180&lt;=AM$6,$G180&gt;=AM$5),IF(AM$5&gt;$N180,5,$K180)*10+IF(AND($F180&gt;=AM$5,$F180&lt;=AM$6),IF(AND($G180&gt;=AM$5,$G180&lt;=AM$6),5,IF($L180=1,2,1)),IF(AND($G180&gt;=AM$5,$G180&lt;=AM$6),IF($M180&gt;0,4,3),0)),IF(AND($D180&lt;=AM$6,$E180&gt;=AM$5),60,0)))</f>
        <v/>
      </c>
      <c r="AN180" s="80" t="str">
        <f>IF(OR($A180="",NOT(ISNUMBER($G180))),"",IF(AND($F180&lt;=AN$6,$G180&gt;=AN$5),IF(AN$5&gt;$N180,5,$K180)*10+IF(AND($F180&gt;=AN$5,$F180&lt;=AN$6),IF(AND($G180&gt;=AN$5,$G180&lt;=AN$6),5,IF($L180=1,2,1)),IF(AND($G180&gt;=AN$5,$G180&lt;=AN$6),IF($M180&gt;0,4,3),0)),IF(AND($D180&lt;=AN$6,$E180&gt;=AN$5),60,0)))</f>
        <v/>
      </c>
      <c r="AO180" s="80" t="str">
        <f>IF(OR($A180="",NOT(ISNUMBER($G180))),"",IF(AND($F180&lt;=AO$6,$G180&gt;=AO$5),IF(AO$5&gt;$N180,5,$K180)*10+IF(AND($F180&gt;=AO$5,$F180&lt;=AO$6),IF(AND($G180&gt;=AO$5,$G180&lt;=AO$6),5,IF($L180=1,2,1)),IF(AND($G180&gt;=AO$5,$G180&lt;=AO$6),IF($M180&gt;0,4,3),0)),IF(AND($D180&lt;=AO$6,$E180&gt;=AO$5),60,0)))</f>
        <v/>
      </c>
      <c r="AP180" s="80" t="str">
        <f>IF(OR($A180="",NOT(ISNUMBER($G180))),"",IF(AND($F180&lt;=AP$6,$G180&gt;=AP$5),IF(AP$5&gt;$N180,5,$K180)*10+IF(AND($F180&gt;=AP$5,$F180&lt;=AP$6),IF(AND($G180&gt;=AP$5,$G180&lt;=AP$6),5,IF($L180=1,2,1)),IF(AND($G180&gt;=AP$5,$G180&lt;=AP$6),IF($M180&gt;0,4,3),0)),IF(AND($D180&lt;=AP$6,$E180&gt;=AP$5),60,0)))</f>
        <v/>
      </c>
      <c r="AQ180" s="80" t="str">
        <f>IF(OR($A180="",NOT(ISNUMBER($G180))),"",IF(AND($F180&lt;=AQ$6,$G180&gt;=AQ$5),IF(AQ$5&gt;$N180,5,$K180)*10+IF(AND($F180&gt;=AQ$5,$F180&lt;=AQ$6),IF(AND($G180&gt;=AQ$5,$G180&lt;=AQ$6),5,IF($L180=1,2,1)),IF(AND($G180&gt;=AQ$5,$G180&lt;=AQ$6),IF($M180&gt;0,4,3),0)),IF(AND($D180&lt;=AQ$6,$E180&gt;=AQ$5),60,0)))</f>
        <v/>
      </c>
      <c r="AR180" s="80" t="str">
        <f>IF(OR($A180="",NOT(ISNUMBER($G180))),"",IF(AND($F180&lt;=AR$6,$G180&gt;=AR$5),IF(AR$5&gt;$N180,5,$K180)*10+IF(AND($F180&gt;=AR$5,$F180&lt;=AR$6),IF(AND($G180&gt;=AR$5,$G180&lt;=AR$6),5,IF($L180=1,2,1)),IF(AND($G180&gt;=AR$5,$G180&lt;=AR$6),IF($M180&gt;0,4,3),0)),IF(AND($D180&lt;=AR$6,$E180&gt;=AR$5),60,0)))</f>
        <v/>
      </c>
      <c r="AS180" s="80" t="str">
        <f>IF(OR($A180="",NOT(ISNUMBER($G180))),"",IF(AND($F180&lt;=AS$6,$G180&gt;=AS$5),IF(AS$5&gt;$N180,5,$K180)*10+IF(AND($F180&gt;=AS$5,$F180&lt;=AS$6),IF(AND($G180&gt;=AS$5,$G180&lt;=AS$6),5,IF($L180=1,2,1)),IF(AND($G180&gt;=AS$5,$G180&lt;=AS$6),IF($M180&gt;0,4,3),0)),IF(AND($D180&lt;=AS$6,$E180&gt;=AS$5),60,0)))</f>
        <v/>
      </c>
      <c r="AT180" s="80" t="str">
        <f>IF(OR($A180="",NOT(ISNUMBER($G180))),"",IF(AND($F180&lt;=AT$6,$G180&gt;=AT$5),IF(AT$5&gt;$N180,5,$K180)*10+IF(AND($F180&gt;=AT$5,$F180&lt;=AT$6),IF(AND($G180&gt;=AT$5,$G180&lt;=AT$6),5,IF($L180=1,2,1)),IF(AND($G180&gt;=AT$5,$G180&lt;=AT$6),IF($M180&gt;0,4,3),0)),IF(AND($D180&lt;=AT$6,$E180&gt;=AT$5),60,0)))</f>
        <v/>
      </c>
      <c r="AU180" s="80" t="str">
        <f>IF(OR($A180="",NOT(ISNUMBER($G180))),"",IF(AND($F180&lt;=AU$6,$G180&gt;=AU$5),IF(AU$5&gt;$N180,5,$K180)*10+IF(AND($F180&gt;=AU$5,$F180&lt;=AU$6),IF(AND($G180&gt;=AU$5,$G180&lt;=AU$6),5,IF($L180=1,2,1)),IF(AND($G180&gt;=AU$5,$G180&lt;=AU$6),IF($M180&gt;0,4,3),0)),IF(AND($D180&lt;=AU$6,$E180&gt;=AU$5),60,0)))</f>
        <v/>
      </c>
      <c r="AV180" s="80" t="str">
        <f>IF(OR($A180="",NOT(ISNUMBER($G180))),"",IF(AND($F180&lt;=AV$6,$G180&gt;=AV$5),IF(AV$5&gt;$N180,5,$K180)*10+IF(AND($F180&gt;=AV$5,$F180&lt;=AV$6),IF(AND($G180&gt;=AV$5,$G180&lt;=AV$6),5,IF($L180=1,2,1)),IF(AND($G180&gt;=AV$5,$G180&lt;=AV$6),IF($M180&gt;0,4,3),0)),IF(AND($D180&lt;=AV$6,$E180&gt;=AV$5),60,0)))</f>
        <v/>
      </c>
      <c r="AW180" s="80" t="str">
        <f>IF(OR($A180="",NOT(ISNUMBER($G180))),"",IF(AND($F180&lt;=AW$6,$G180&gt;=AW$5),IF(AW$5&gt;$N180,5,$K180)*10+IF(AND($F180&gt;=AW$5,$F180&lt;=AW$6),IF(AND($G180&gt;=AW$5,$G180&lt;=AW$6),5,IF($L180=1,2,1)),IF(AND($G180&gt;=AW$5,$G180&lt;=AW$6),IF($M180&gt;0,4,3),0)),IF(AND($D180&lt;=AW$6,$E180&gt;=AW$5),60,0)))</f>
        <v/>
      </c>
      <c r="AX180" s="80" t="str">
        <f>IF(OR($A180="",NOT(ISNUMBER($G180))),"",IF(AND($F180&lt;=AX$6,$G180&gt;=AX$5),IF(AX$5&gt;$N180,5,$K180)*10+IF(AND($F180&gt;=AX$5,$F180&lt;=AX$6),IF(AND($G180&gt;=AX$5,$G180&lt;=AX$6),5,IF($L180=1,2,1)),IF(AND($G180&gt;=AX$5,$G180&lt;=AX$6),IF($M180&gt;0,4,3),0)),IF(AND($D180&lt;=AX$6,$E180&gt;=AX$5),60,0)))</f>
        <v/>
      </c>
      <c r="AY180" s="80" t="str">
        <f>IF(OR($A180="",NOT(ISNUMBER($G180))),"",IF(AND($F180&lt;=AY$6,$G180&gt;=AY$5),IF(AY$5&gt;$N180,5,$K180)*10+IF(AND($F180&gt;=AY$5,$F180&lt;=AY$6),IF(AND($G180&gt;=AY$5,$G180&lt;=AY$6),5,IF($L180=1,2,1)),IF(AND($G180&gt;=AY$5,$G180&lt;=AY$6),IF($M180&gt;0,4,3),0)),IF(AND($D180&lt;=AY$6,$E180&gt;=AY$5),60,0)))</f>
        <v/>
      </c>
      <c r="AZ180" s="80" t="str">
        <f>IF(OR($A180="",NOT(ISNUMBER($G180))),"",IF(AND($F180&lt;=AZ$6,$G180&gt;=AZ$5),IF(AZ$5&gt;$N180,5,$K180)*10+IF(AND($F180&gt;=AZ$5,$F180&lt;=AZ$6),IF(AND($G180&gt;=AZ$5,$G180&lt;=AZ$6),5,IF($L180=1,2,1)),IF(AND($G180&gt;=AZ$5,$G180&lt;=AZ$6),IF($M180&gt;0,4,3),0)),IF(AND($D180&lt;=AZ$6,$E180&gt;=AZ$5),60,0)))</f>
        <v/>
      </c>
      <c r="BA180" s="80" t="str">
        <f>IF(OR($A180="",NOT(ISNUMBER($G180))),"",IF(AND($F180&lt;=BA$6,$G180&gt;=BA$5),IF(BA$5&gt;$N180,5,$K180)*10+IF(AND($F180&gt;=BA$5,$F180&lt;=BA$6),IF(AND($G180&gt;=BA$5,$G180&lt;=BA$6),5,IF($L180=1,2,1)),IF(AND($G180&gt;=BA$5,$G180&lt;=BA$6),IF($M180&gt;0,4,3),0)),IF(AND($D180&lt;=BA$6,$E180&gt;=BA$5),60,0)))</f>
        <v/>
      </c>
      <c r="BB180" s="80" t="str">
        <f>IF(OR($A180="",NOT(ISNUMBER($G180))),"",IF(AND($F180&lt;=BB$6,$G180&gt;=BB$5),IF(BB$5&gt;$N180,5,$K180)*10+IF(AND($F180&gt;=BB$5,$F180&lt;=BB$6),IF(AND($G180&gt;=BB$5,$G180&lt;=BB$6),5,IF($L180=1,2,1)),IF(AND($G180&gt;=BB$5,$G180&lt;=BB$6),IF($M180&gt;0,4,3),0)),IF(AND($D180&lt;=BB$6,$E180&gt;=BB$5),60,0)))</f>
        <v/>
      </c>
      <c r="BC180" s="80" t="str">
        <f>IF(OR($A180="",NOT(ISNUMBER($G180))),"",IF(AND($F180&lt;=BC$6,$G180&gt;=BC$5),IF(BC$5&gt;$N180,5,$K180)*10+IF(AND($F180&gt;=BC$5,$F180&lt;=BC$6),IF(AND($G180&gt;=BC$5,$G180&lt;=BC$6),5,IF($L180=1,2,1)),IF(AND($G180&gt;=BC$5,$G180&lt;=BC$6),IF($M180&gt;0,4,3),0)),IF(AND($D180&lt;=BC$6,$E180&gt;=BC$5),60,0)))</f>
        <v/>
      </c>
      <c r="BD180" s="80" t="str">
        <f>IF(OR($A180="",NOT(ISNUMBER($G180))),"",IF(AND($F180&lt;=BD$6,$G180&gt;=BD$5),IF(BD$5&gt;$N180,5,$K180)*10+IF(AND($F180&gt;=BD$5,$F180&lt;=BD$6),IF(AND($G180&gt;=BD$5,$G180&lt;=BD$6),5,IF($L180=1,2,1)),IF(AND($G180&gt;=BD$5,$G180&lt;=BD$6),IF($M180&gt;0,4,3),0)),IF(AND($D180&lt;=BD$6,$E180&gt;=BD$5),60,0)))</f>
        <v/>
      </c>
      <c r="BE180" s="80" t="str">
        <f>IF(OR($A180="",NOT(ISNUMBER($G180))),"",IF(AND($F180&lt;=BE$6,$G180&gt;=BE$5),IF(BE$5&gt;$N180,5,$K180)*10+IF(AND($F180&gt;=BE$5,$F180&lt;=BE$6),IF(AND($G180&gt;=BE$5,$G180&lt;=BE$6),5,IF($L180=1,2,1)),IF(AND($G180&gt;=BE$5,$G180&lt;=BE$6),IF($M180&gt;0,4,3),0)),IF(AND($D180&lt;=BE$6,$E180&gt;=BE$5),60,0)))</f>
        <v/>
      </c>
      <c r="BF180" s="80" t="str">
        <f>IF(OR($A180="",NOT(ISNUMBER($G180))),"",IF(AND($F180&lt;=BF$6,$G180&gt;=BF$5),IF(BF$5&gt;$N180,5,$K180)*10+IF(AND($F180&gt;=BF$5,$F180&lt;=BF$6),IF(AND($G180&gt;=BF$5,$G180&lt;=BF$6),5,IF($L180=1,2,1)),IF(AND($G180&gt;=BF$5,$G180&lt;=BF$6),IF($M180&gt;0,4,3),0)),IF(AND($D180&lt;=BF$6,$E180&gt;=BF$5),60,0)))</f>
        <v/>
      </c>
      <c r="BG180" s="80" t="str">
        <f>IF(OR($A180="",NOT(ISNUMBER($G180))),"",IF(AND($F180&lt;=BG$6,$G180&gt;=BG$5),IF(BG$5&gt;$N180,5,$K180)*10+IF(AND($F180&gt;=BG$5,$F180&lt;=BG$6),IF(AND($G180&gt;=BG$5,$G180&lt;=BG$6),5,IF($L180=1,2,1)),IF(AND($G180&gt;=BG$5,$G180&lt;=BG$6),IF($M180&gt;0,4,3),0)),IF(AND($D180&lt;=BG$6,$E180&gt;=BG$5),60,0)))</f>
        <v/>
      </c>
      <c r="BH180" s="80" t="str">
        <f>IF(OR($A180="",NOT(ISNUMBER($G180))),"",IF(AND($F180&lt;=BH$6,$G180&gt;=BH$5),IF(BH$5&gt;$N180,5,$K180)*10+IF(AND($F180&gt;=BH$5,$F180&lt;=BH$6),IF(AND($G180&gt;=BH$5,$G180&lt;=BH$6),5,IF($L180=1,2,1)),IF(AND($G180&gt;=BH$5,$G180&lt;=BH$6),IF($M180&gt;0,4,3),0)),IF(AND($D180&lt;=BH$6,$E180&gt;=BH$5),60,0)))</f>
        <v/>
      </c>
      <c r="BI180" s="80" t="str">
        <f>IF(OR($A180="",NOT(ISNUMBER($G180))),"",IF(AND($F180&lt;=BI$6,$G180&gt;=BI$5),IF(BI$5&gt;$N180,5,$K180)*10+IF(AND($F180&gt;=BI$5,$F180&lt;=BI$6),IF(AND($G180&gt;=BI$5,$G180&lt;=BI$6),5,IF($L180=1,2,1)),IF(AND($G180&gt;=BI$5,$G180&lt;=BI$6),IF($M180&gt;0,4,3),0)),IF(AND($D180&lt;=BI$6,$E180&gt;=BI$5),60,0)))</f>
        <v/>
      </c>
      <c r="BJ180" s="80" t="str">
        <f>IF(OR($A180="",NOT(ISNUMBER($G180))),"",IF(AND($F180&lt;=BJ$6,$G180&gt;=BJ$5),IF(BJ$5&gt;$N180,5,$K180)*10+IF(AND($F180&gt;=BJ$5,$F180&lt;=BJ$6),IF(AND($G180&gt;=BJ$5,$G180&lt;=BJ$6),5,IF($L180=1,2,1)),IF(AND($G180&gt;=BJ$5,$G180&lt;=BJ$6),IF($M180&gt;0,4,3),0)),IF(AND($D180&lt;=BJ$6,$E180&gt;=BJ$5),60,0)))</f>
        <v/>
      </c>
      <c r="BK180" s="80" t="str">
        <f>IF(OR($A180="",NOT(ISNUMBER($G180))),"",IF(AND($F180&lt;=BK$6,$G180&gt;=BK$5),IF(BK$5&gt;$N180,5,$K180)*10+IF(AND($F180&gt;=BK$5,$F180&lt;=BK$6),IF(AND($G180&gt;=BK$5,$G180&lt;=BK$6),5,IF($L180=1,2,1)),IF(AND($G180&gt;=BK$5,$G180&lt;=BK$6),IF($M180&gt;0,4,3),0)),IF(AND($D180&lt;=BK$6,$E180&gt;=BK$5),60,0)))</f>
        <v/>
      </c>
      <c r="BL180" s="80" t="str">
        <f>IF(OR($A180="",NOT(ISNUMBER($G180))),"",IF(AND($F180&lt;=BL$6,$G180&gt;=BL$5),IF(BL$5&gt;$N180,5,$K180)*10+IF(AND($F180&gt;=BL$5,$F180&lt;=BL$6),IF(AND($G180&gt;=BL$5,$G180&lt;=BL$6),5,IF($L180=1,2,1)),IF(AND($G180&gt;=BL$5,$G180&lt;=BL$6),IF($M180&gt;0,4,3),0)),IF(AND($D180&lt;=BL$6,$E180&gt;=BL$5),60,0)))</f>
        <v/>
      </c>
      <c r="BM180" s="80" t="str">
        <f>IF(OR($A180="",NOT(ISNUMBER($G180))),"",IF(AND($F180&lt;=BM$6,$G180&gt;=BM$5),IF(BM$5&gt;$N180,5,$K180)*10+IF(AND($F180&gt;=BM$5,$F180&lt;=BM$6),IF(AND($G180&gt;=BM$5,$G180&lt;=BM$6),5,IF($L180=1,2,1)),IF(AND($G180&gt;=BM$5,$G180&lt;=BM$6),IF($M180&gt;0,4,3),0)),IF(AND($D180&lt;=BM$6,$E180&gt;=BM$5),60,0)))</f>
        <v/>
      </c>
      <c r="BN180" s="80" t="str">
        <f>IF(OR($A180="",NOT(ISNUMBER($G180))),"",IF(AND($F180&lt;=BN$6,$G180&gt;=BN$5),IF(BN$5&gt;$N180,5,$K180)*10+IF(AND($F180&gt;=BN$5,$F180&lt;=BN$6),IF(AND($G180&gt;=BN$5,$G180&lt;=BN$6),5,IF($L180=1,2,1)),IF(AND($G180&gt;=BN$5,$G180&lt;=BN$6),IF($M180&gt;0,4,3),0)),IF(AND($D180&lt;=BN$6,$E180&gt;=BN$5),60,0)))</f>
        <v/>
      </c>
      <c r="BO180" s="80" t="str">
        <f>IF(OR($A180="",NOT(ISNUMBER($G180))),"",IF(AND($F180&lt;=BO$6,$G180&gt;=BO$5),IF(BO$5&gt;$N180,5,$K180)*10+IF(AND($F180&gt;=BO$5,$F180&lt;=BO$6),IF(AND($G180&gt;=BO$5,$G180&lt;=BO$6),5,IF($L180=1,2,1)),IF(AND($G180&gt;=BO$5,$G180&lt;=BO$6),IF($M180&gt;0,4,3),0)),IF(AND($D180&lt;=BO$6,$E180&gt;=BO$5),60,0)))</f>
        <v/>
      </c>
      <c r="BP180" s="80" t="str">
        <f>IF(OR($A180="",NOT(ISNUMBER($G180))),"",IF(AND($F180&lt;=BP$6,$G180&gt;=BP$5),IF(BP$5&gt;$N180,5,$K180)*10+IF(AND($F180&gt;=BP$5,$F180&lt;=BP$6),IF(AND($G180&gt;=BP$5,$G180&lt;=BP$6),5,IF($L180=1,2,1)),IF(AND($G180&gt;=BP$5,$G180&lt;=BP$6),IF($M180&gt;0,4,3),0)),IF(AND($D180&lt;=BP$6,$E180&gt;=BP$5),60,0)))</f>
        <v/>
      </c>
      <c r="BQ180" s="80" t="str">
        <f>IF(OR($A180="",NOT(ISNUMBER($G180))),"",IF(AND($F180&lt;=BQ$6,$G180&gt;=BQ$5),IF(BQ$5&gt;$N180,5,$K180)*10+IF(AND($F180&gt;=BQ$5,$F180&lt;=BQ$6),IF(AND($G180&gt;=BQ$5,$G180&lt;=BQ$6),5,IF($L180=1,2,1)),IF(AND($G180&gt;=BQ$5,$G180&lt;=BQ$6),IF($M180&gt;0,4,3),0)),IF(AND($D180&lt;=BQ$6,$E180&gt;=BQ$5),60,0)))</f>
        <v/>
      </c>
      <c r="BR180" s="80" t="str">
        <f>IF(OR($A180="",NOT(ISNUMBER($G180))),"",IF(AND($F180&lt;=BR$6,$G180&gt;=BR$5),IF(BR$5&gt;$N180,5,$K180)*10+IF(AND($F180&gt;=BR$5,$F180&lt;=BR$6),IF(AND($G180&gt;=BR$5,$G180&lt;=BR$6),5,IF($L180=1,2,1)),IF(AND($G180&gt;=BR$5,$G180&lt;=BR$6),IF($M180&gt;0,4,3),0)),IF(AND($D180&lt;=BR$6,$E180&gt;=BR$5),60,0)))</f>
        <v/>
      </c>
      <c r="BS180" s="80" t="str">
        <f>IF(OR($A180="",NOT(ISNUMBER($G180))),"",IF(AND($F180&lt;=BS$6,$G180&gt;=BS$5),IF(BS$5&gt;$N180,5,$K180)*10+IF(AND($F180&gt;=BS$5,$F180&lt;=BS$6),IF(AND($G180&gt;=BS$5,$G180&lt;=BS$6),5,IF($L180=1,2,1)),IF(AND($G180&gt;=BS$5,$G180&lt;=BS$6),IF($M180&gt;0,4,3),0)),IF(AND($D180&lt;=BS$6,$E180&gt;=BS$5),60,0)))</f>
        <v/>
      </c>
      <c r="BT180" s="80" t="str">
        <f>IF(OR($A180="",NOT(ISNUMBER($G180))),"",IF(AND($F180&lt;=BT$6,$G180&gt;=BT$5),IF(BT$5&gt;$N180,5,$K180)*10+IF(AND($F180&gt;=BT$5,$F180&lt;=BT$6),IF(AND($G180&gt;=BT$5,$G180&lt;=BT$6),5,IF($L180=1,2,1)),IF(AND($G180&gt;=BT$5,$G180&lt;=BT$6),IF($M180&gt;0,4,3),0)),IF(AND($D180&lt;=BT$6,$E180&gt;=BT$5),60,0)))</f>
        <v/>
      </c>
      <c r="BU180" s="80" t="str">
        <f>IF(OR($A180="",NOT(ISNUMBER($G180))),"",IF(AND($F180&lt;=BU$6,$G180&gt;=BU$5),IF(BU$5&gt;$N180,5,$K180)*10+IF(AND($F180&gt;=BU$5,$F180&lt;=BU$6),IF(AND($G180&gt;=BU$5,$G180&lt;=BU$6),5,IF($L180=1,2,1)),IF(AND($G180&gt;=BU$5,$G180&lt;=BU$6),IF($M180&gt;0,4,3),0)),IF(AND($D180&lt;=BU$6,$E180&gt;=BU$5),60,0)))</f>
        <v/>
      </c>
      <c r="BV180" s="80" t="str">
        <f>IF(OR($A180="",NOT(ISNUMBER($G180))),"",IF(AND($F180&lt;=BV$6,$G180&gt;=BV$5),IF(BV$5&gt;$N180,5,$K180)*10+IF(AND($F180&gt;=BV$5,$F180&lt;=BV$6),IF(AND($G180&gt;=BV$5,$G180&lt;=BV$6),5,IF($L180=1,2,1)),IF(AND($G180&gt;=BV$5,$G180&lt;=BV$6),IF($M180&gt;0,4,3),0)),IF(AND($D180&lt;=BV$6,$E180&gt;=BV$5),60,0)))</f>
        <v/>
      </c>
      <c r="BW180" s="80" t="str">
        <f>IF(OR($A180="",NOT(ISNUMBER($G180))),"",IF(AND($F180&lt;=BW$6,$G180&gt;=BW$5),IF(BW$5&gt;$N180,5,$K180)*10+IF(AND($F180&gt;=BW$5,$F180&lt;=BW$6),IF(AND($G180&gt;=BW$5,$G180&lt;=BW$6),5,IF($L180=1,2,1)),IF(AND($G180&gt;=BW$5,$G180&lt;=BW$6),IF($M180&gt;0,4,3),0)),IF(AND($D180&lt;=BW$6,$E180&gt;=BW$5),60,0)))</f>
        <v/>
      </c>
      <c r="BX180" s="80" t="str">
        <f>IF(OR($A180="",NOT(ISNUMBER($G180))),"",IF(AND($F180&lt;=BX$6,$G180&gt;=BX$5),IF(BX$5&gt;$N180,5,$K180)*10+IF(AND($F180&gt;=BX$5,$F180&lt;=BX$6),IF(AND($G180&gt;=BX$5,$G180&lt;=BX$6),5,IF($L180=1,2,1)),IF(AND($G180&gt;=BX$5,$G180&lt;=BX$6),IF($M180&gt;0,4,3),0)),IF(AND($D180&lt;=BX$6,$E180&gt;=BX$5),60,0)))</f>
        <v/>
      </c>
      <c r="BY180" s="80" t="str">
        <f>IF(OR($A180="",NOT(ISNUMBER($G180))),"",IF(AND($F180&lt;=BY$6,$G180&gt;=BY$5),IF(BY$5&gt;$N180,5,$K180)*10+IF(AND($F180&gt;=BY$5,$F180&lt;=BY$6),IF(AND($G180&gt;=BY$5,$G180&lt;=BY$6),5,IF($L180=1,2,1)),IF(AND($G180&gt;=BY$5,$G180&lt;=BY$6),IF($M180&gt;0,4,3),0)),IF(AND($D180&lt;=BY$6,$E180&gt;=BY$5),60,0)))</f>
        <v/>
      </c>
      <c r="BZ180" s="80" t="str">
        <f>IF(OR($A180="",NOT(ISNUMBER($G180))),"",IF(AND($F180&lt;=BZ$6,$G180&gt;=BZ$5),IF(BZ$5&gt;$N180,5,$K180)*10+IF(AND($F180&gt;=BZ$5,$F180&lt;=BZ$6),IF(AND($G180&gt;=BZ$5,$G180&lt;=BZ$6),5,IF($L180=1,2,1)),IF(AND($G180&gt;=BZ$5,$G180&lt;=BZ$6),IF($M180&gt;0,4,3),0)),IF(AND($D180&lt;=BZ$6,$E180&gt;=BZ$5),60,0)))</f>
        <v/>
      </c>
      <c r="CA180" s="80" t="str">
        <f>IF(OR($A180="",NOT(ISNUMBER($G180))),"",IF(AND($F180&lt;=CA$6,$G180&gt;=CA$5),IF(CA$5&gt;$N180,5,$K180)*10+IF(AND($F180&gt;=CA$5,$F180&lt;=CA$6),IF(AND($G180&gt;=CA$5,$G180&lt;=CA$6),5,IF($L180=1,2,1)),IF(AND($G180&gt;=CA$5,$G180&lt;=CA$6),IF($M180&gt;0,4,3),0)),IF(AND($D180&lt;=CA$6,$E180&gt;=CA$5),60,0)))</f>
        <v/>
      </c>
      <c r="CB180" s="80" t="str">
        <f>IF(OR($A180="",NOT(ISNUMBER($G180))),"",IF(AND($F180&lt;=CB$6,$G180&gt;=CB$5),IF(CB$5&gt;$N180,5,$K180)*10+IF(AND($F180&gt;=CB$5,$F180&lt;=CB$6),IF(AND($G180&gt;=CB$5,$G180&lt;=CB$6),5,IF($L180=1,2,1)),IF(AND($G180&gt;=CB$5,$G180&lt;=CB$6),IF($M180&gt;0,4,3),0)),IF(AND($D180&lt;=CB$6,$E180&gt;=CB$5),60,0)))</f>
        <v/>
      </c>
      <c r="CC180" s="80" t="str">
        <f>IF(OR($A180="",NOT(ISNUMBER($G180))),"",IF(AND($F180&lt;=CC$6,$G180&gt;=CC$5),IF(CC$5&gt;$N180,5,$K180)*10+IF(AND($F180&gt;=CC$5,$F180&lt;=CC$6),IF(AND($G180&gt;=CC$5,$G180&lt;=CC$6),5,IF($L180=1,2,1)),IF(AND($G180&gt;=CC$5,$G180&lt;=CC$6),IF($M180&gt;0,4,3),0)),IF(AND($D180&lt;=CC$6,$E180&gt;=CC$5),60,0)))</f>
        <v/>
      </c>
      <c r="CD180" s="80" t="str">
        <f>IF(OR($A180="",NOT(ISNUMBER($G180))),"",IF(AND($F180&lt;=CD$6,$G180&gt;=CD$5),IF(CD$5&gt;$N180,5,$K180)*10+IF(AND($F180&gt;=CD$5,$F180&lt;=CD$6),IF(AND($G180&gt;=CD$5,$G180&lt;=CD$6),5,IF($L180=1,2,1)),IF(AND($G180&gt;=CD$5,$G180&lt;=CD$6),IF($M180&gt;0,4,3),0)),IF(AND($D180&lt;=CD$6,$E180&gt;=CD$5),60,0)))</f>
        <v/>
      </c>
      <c r="CE180" s="80" t="str">
        <f>IF(OR($A180="",NOT(ISNUMBER($G180))),"",IF(AND($F180&lt;=CE$6,$G180&gt;=CE$5),IF(CE$5&gt;$N180,5,$K180)*10+IF(AND($F180&gt;=CE$5,$F180&lt;=CE$6),IF(AND($G180&gt;=CE$5,$G180&lt;=CE$6),5,IF($L180=1,2,1)),IF(AND($G180&gt;=CE$5,$G180&lt;=CE$6),IF($M180&gt;0,4,3),0)),IF(AND($D180&lt;=CE$6,$E180&gt;=CE$5),60,0)))</f>
        <v/>
      </c>
      <c r="CF180" s="80" t="str">
        <f>IF(OR($A180="",NOT(ISNUMBER($G180))),"",IF(AND($F180&lt;=CF$6,$G180&gt;=CF$5),IF(CF$5&gt;$N180,5,$K180)*10+IF(AND($F180&gt;=CF$5,$F180&lt;=CF$6),IF(AND($G180&gt;=CF$5,$G180&lt;=CF$6),5,IF($L180=1,2,1)),IF(AND($G180&gt;=CF$5,$G180&lt;=CF$6),IF($M180&gt;0,4,3),0)),IF(AND($D180&lt;=CF$6,$E180&gt;=CF$5),60,0)))</f>
        <v/>
      </c>
      <c r="CG180" s="80" t="str">
        <f>IF(OR($A180="",NOT(ISNUMBER($G180))),"",IF(AND($F180&lt;=CG$6,$G180&gt;=CG$5),IF(CG$5&gt;$N180,5,$K180)*10+IF(AND($F180&gt;=CG$5,$F180&lt;=CG$6),IF(AND($G180&gt;=CG$5,$G180&lt;=CG$6),5,IF($L180=1,2,1)),IF(AND($G180&gt;=CG$5,$G180&lt;=CG$6),IF($M180&gt;0,4,3),0)),IF(AND($D180&lt;=CG$6,$E180&gt;=CG$5),60,0)))</f>
        <v/>
      </c>
      <c r="CH180" s="80" t="str">
        <f>IF(OR($A180="",NOT(ISNUMBER($G180))),"",IF(AND($F180&lt;=CH$6,$G180&gt;=CH$5),IF(CH$5&gt;$N180,5,$K180)*10+IF(AND($F180&gt;=CH$5,$F180&lt;=CH$6),IF(AND($G180&gt;=CH$5,$G180&lt;=CH$6),5,IF($L180=1,2,1)),IF(AND($G180&gt;=CH$5,$G180&lt;=CH$6),IF($M180&gt;0,4,3),0)),IF(AND($D180&lt;=CH$6,$E180&gt;=CH$5),60,0)))</f>
        <v/>
      </c>
      <c r="CI180" s="80" t="str">
        <f>IF(OR($A180="",NOT(ISNUMBER($G180))),"",IF(AND($F180&lt;=CI$6,$G180&gt;=CI$5),IF(CI$5&gt;$N180,5,$K180)*10+IF(AND($F180&gt;=CI$5,$F180&lt;=CI$6),IF(AND($G180&gt;=CI$5,$G180&lt;=CI$6),5,IF($L180=1,2,1)),IF(AND($G180&gt;=CI$5,$G180&lt;=CI$6),IF($M180&gt;0,4,3),0)),IF(AND($D180&lt;=CI$6,$E180&gt;=CI$5),60,0)))</f>
        <v/>
      </c>
      <c r="CJ180" s="80" t="str">
        <f>IF(OR($A180="",NOT(ISNUMBER($G180))),"",IF(AND($F180&lt;=CJ$6,$G180&gt;=CJ$5),IF(CJ$5&gt;$N180,5,$K180)*10+IF(AND($F180&gt;=CJ$5,$F180&lt;=CJ$6),IF(AND($G180&gt;=CJ$5,$G180&lt;=CJ$6),5,IF($L180=1,2,1)),IF(AND($G180&gt;=CJ$5,$G180&lt;=CJ$6),IF($M180&gt;0,4,3),0)),IF(AND($D180&lt;=CJ$6,$E180&gt;=CJ$5),60,0)))</f>
        <v/>
      </c>
      <c r="CK180" s="80" t="str">
        <f>IF(OR($A180="",NOT(ISNUMBER($G180))),"",IF(AND($F180&lt;=CK$6,$G180&gt;=CK$5),IF(CK$5&gt;$N180,5,$K180)*10+IF(AND($F180&gt;=CK$5,$F180&lt;=CK$6),IF(AND($G180&gt;=CK$5,$G180&lt;=CK$6),5,IF($L180=1,2,1)),IF(AND($G180&gt;=CK$5,$G180&lt;=CK$6),IF($M180&gt;0,4,3),0)),IF(AND($D180&lt;=CK$6,$E180&gt;=CK$5),60,0)))</f>
        <v/>
      </c>
      <c r="CL180" s="80" t="str">
        <f>IF(OR($A180="",NOT(ISNUMBER($G180))),"",IF(AND($F180&lt;=CL$6,$G180&gt;=CL$5),IF(CL$5&gt;$N180,5,$K180)*10+IF(AND($F180&gt;=CL$5,$F180&lt;=CL$6),IF(AND($G180&gt;=CL$5,$G180&lt;=CL$6),5,IF($L180=1,2,1)),IF(AND($G180&gt;=CL$5,$G180&lt;=CL$6),IF($M180&gt;0,4,3),0)),IF(AND($D180&lt;=CL$6,$E180&gt;=CL$5),60,0)))</f>
        <v/>
      </c>
      <c r="CM180" s="80" t="str">
        <f>IF(OR($A180="",NOT(ISNUMBER($G180))),"",IF(AND($F180&lt;=CM$6,$G180&gt;=CM$5),IF(CM$5&gt;$N180,5,$K180)*10+IF(AND($F180&gt;=CM$5,$F180&lt;=CM$6),IF(AND($G180&gt;=CM$5,$G180&lt;=CM$6),5,IF($L180=1,2,1)),IF(AND($G180&gt;=CM$5,$G180&lt;=CM$6),IF($M180&gt;0,4,3),0)),IF(AND($D180&lt;=CM$6,$E180&gt;=CM$5),60,0)))</f>
        <v/>
      </c>
      <c r="CN180" s="80" t="str">
        <f>IF(OR($A180="",NOT(ISNUMBER($G180))),"",IF(AND($F180&lt;=CN$6,$G180&gt;=CN$5),IF(CN$5&gt;$N180,5,$K180)*10+IF(AND($F180&gt;=CN$5,$F180&lt;=CN$6),IF(AND($G180&gt;=CN$5,$G180&lt;=CN$6),5,IF($L180=1,2,1)),IF(AND($G180&gt;=CN$5,$G180&lt;=CN$6),IF($M180&gt;0,4,3),0)),IF(AND($D180&lt;=CN$6,$E180&gt;=CN$5),60,0)))</f>
        <v/>
      </c>
      <c r="CO180" s="80" t="str">
        <f>IF(OR($A180="",NOT(ISNUMBER($G180))),"",IF(AND($F180&lt;=CO$6,$G180&gt;=CO$5),IF(CO$5&gt;$N180,5,$K180)*10+IF(AND($F180&gt;=CO$5,$F180&lt;=CO$6),IF(AND($G180&gt;=CO$5,$G180&lt;=CO$6),5,IF($L180=1,2,1)),IF(AND($G180&gt;=CO$5,$G180&lt;=CO$6),IF($M180&gt;0,4,3),0)),IF(AND($D180&lt;=CO$6,$E180&gt;=CO$5),60,0)))</f>
        <v/>
      </c>
      <c r="CP180" s="80" t="str">
        <f>IF(OR($A180="",NOT(ISNUMBER($G180))),"",IF(AND($F180&lt;=CP$6,$G180&gt;=CP$5),IF(CP$5&gt;$N180,5,$K180)*10+IF(AND($F180&gt;=CP$5,$F180&lt;=CP$6),IF(AND($G180&gt;=CP$5,$G180&lt;=CP$6),5,IF($L180=1,2,1)),IF(AND($G180&gt;=CP$5,$G180&lt;=CP$6),IF($M180&gt;0,4,3),0)),IF(AND($D180&lt;=CP$6,$E180&gt;=CP$5),60,0)))</f>
        <v/>
      </c>
      <c r="CQ180" s="80" t="str">
        <f>IF(OR($A180="",NOT(ISNUMBER($G180))),"",IF(AND($F180&lt;=CQ$6,$G180&gt;=CQ$5),IF(CQ$5&gt;$N180,5,$K180)*10+IF(AND($F180&gt;=CQ$5,$F180&lt;=CQ$6),IF(AND($G180&gt;=CQ$5,$G180&lt;=CQ$6),5,IF($L180=1,2,1)),IF(AND($G180&gt;=CQ$5,$G180&lt;=CQ$6),IF($M180&gt;0,4,3),0)),IF(AND($D180&lt;=CQ$6,$E180&gt;=CQ$5),60,0)))</f>
        <v/>
      </c>
      <c r="CR180" s="80" t="str">
        <f>IF(OR($A180="",NOT(ISNUMBER($G180))),"",IF(AND($F180&lt;=CR$6,$G180&gt;=CR$5),IF(CR$5&gt;$N180,5,$K180)*10+IF(AND($F180&gt;=CR$5,$F180&lt;=CR$6),IF(AND($G180&gt;=CR$5,$G180&lt;=CR$6),5,IF($L180=1,2,1)),IF(AND($G180&gt;=CR$5,$G180&lt;=CR$6),IF($M180&gt;0,4,3),0)),IF(AND($D180&lt;=CR$6,$E180&gt;=CR$5),60,0)))</f>
        <v/>
      </c>
      <c r="CS180" s="80" t="str">
        <f>IF(OR($A180="",NOT(ISNUMBER($G180))),"",IF(AND($F180&lt;=CS$6,$G180&gt;=CS$5),IF(CS$5&gt;$N180,5,$K180)*10+IF(AND($F180&gt;=CS$5,$F180&lt;=CS$6),IF(AND($G180&gt;=CS$5,$G180&lt;=CS$6),5,IF($L180=1,2,1)),IF(AND($G180&gt;=CS$5,$G180&lt;=CS$6),IF($M180&gt;0,4,3),0)),IF(AND($D180&lt;=CS$6,$E180&gt;=CS$5),60,0)))</f>
        <v/>
      </c>
      <c r="CT180" s="80" t="str">
        <f>IF(OR($A180="",NOT(ISNUMBER($G180))),"",IF(AND($F180&lt;=CT$6,$G180&gt;=CT$5),IF(CT$5&gt;$N180,5,$K180)*10+IF(AND($F180&gt;=CT$5,$F180&lt;=CT$6),IF(AND($G180&gt;=CT$5,$G180&lt;=CT$6),5,IF($L180=1,2,1)),IF(AND($G180&gt;=CT$5,$G180&lt;=CT$6),IF($M180&gt;0,4,3),0)),IF(AND($D180&lt;=CT$6,$E180&gt;=CT$5),60,0)))</f>
        <v/>
      </c>
      <c r="CU180" s="80" t="str">
        <f>IF(OR($A180="",NOT(ISNUMBER($G180))),"",IF(AND($F180&lt;=CU$6,$G180&gt;=CU$5),IF(CU$5&gt;$N180,5,$K180)*10+IF(AND($F180&gt;=CU$5,$F180&lt;=CU$6),IF(AND($G180&gt;=CU$5,$G180&lt;=CU$6),5,IF($L180=1,2,1)),IF(AND($G180&gt;=CU$5,$G180&lt;=CU$6),IF($M180&gt;0,4,3),0)),IF(AND($D180&lt;=CU$6,$E180&gt;=CU$5),60,0)))</f>
        <v/>
      </c>
      <c r="CV180" s="80" t="str">
        <f>IF(OR($A180="",NOT(ISNUMBER($G180))),"",IF(AND($F180&lt;=CV$6,$G180&gt;=CV$5),IF(CV$5&gt;$N180,5,$K180)*10+IF(AND($F180&gt;=CV$5,$F180&lt;=CV$6),IF(AND($G180&gt;=CV$5,$G180&lt;=CV$6),5,IF($L180=1,2,1)),IF(AND($G180&gt;=CV$5,$G180&lt;=CV$6),IF($M180&gt;0,4,3),0)),IF(AND($D180&lt;=CV$6,$E180&gt;=CV$5),60,0)))</f>
        <v/>
      </c>
      <c r="CW180" s="80" t="str">
        <f>IF(OR($A180="",NOT(ISNUMBER($G180))),"",IF(AND($F180&lt;=CW$6,$G180&gt;=CW$5),IF(CW$5&gt;$N180,5,$K180)*10+IF(AND($F180&gt;=CW$5,$F180&lt;=CW$6),IF(AND($G180&gt;=CW$5,$G180&lt;=CW$6),5,IF($L180=1,2,1)),IF(AND($G180&gt;=CW$5,$G180&lt;=CW$6),IF($M180&gt;0,4,3),0)),IF(AND($D180&lt;=CW$6,$E180&gt;=CW$5),60,0)))</f>
        <v/>
      </c>
      <c r="CX180" s="80" t="str">
        <f>IF(OR($A180="",NOT(ISNUMBER($G180))),"",IF(AND($F180&lt;=CX$6,$G180&gt;=CX$5),IF(CX$5&gt;$N180,5,$K180)*10+IF(AND($F180&gt;=CX$5,$F180&lt;=CX$6),IF(AND($G180&gt;=CX$5,$G180&lt;=CX$6),5,IF($L180=1,2,1)),IF(AND($G180&gt;=CX$5,$G180&lt;=CX$6),IF($M180&gt;0,4,3),0)),IF(AND($D180&lt;=CX$6,$E180&gt;=CX$5),60,0)))</f>
        <v/>
      </c>
      <c r="CY180" s="80" t="str">
        <f>IF(OR($A180="",NOT(ISNUMBER($G180))),"",IF(AND($F180&lt;=CY$6,$G180&gt;=CY$5),IF(CY$5&gt;$N180,5,$K180)*10+IF(AND($F180&gt;=CY$5,$F180&lt;=CY$6),IF(AND($G180&gt;=CY$5,$G180&lt;=CY$6),5,IF($L180=1,2,1)),IF(AND($G180&gt;=CY$5,$G180&lt;=CY$6),IF($M180&gt;0,4,3),0)),IF(AND($D180&lt;=CY$6,$E180&gt;=CY$5),60,0)))</f>
        <v/>
      </c>
      <c r="CZ180" s="80" t="str">
        <f>IF(OR($A180="",NOT(ISNUMBER($G180))),"",IF(AND($F180&lt;=CZ$6,$G180&gt;=CZ$5),IF(CZ$5&gt;$N180,5,$K180)*10+IF(AND($F180&gt;=CZ$5,$F180&lt;=CZ$6),IF(AND($G180&gt;=CZ$5,$G180&lt;=CZ$6),5,IF($L180=1,2,1)),IF(AND($G180&gt;=CZ$5,$G180&lt;=CZ$6),IF($M180&gt;0,4,3),0)),IF(AND($D180&lt;=CZ$6,$E180&gt;=CZ$5),60,0)))</f>
        <v/>
      </c>
      <c r="DA180" s="80" t="str">
        <f>IF(OR($A180="",NOT(ISNUMBER($G180))),"",IF(AND($F180&lt;=DA$6,$G180&gt;=DA$5),IF(DA$5&gt;$N180,5,$K180)*10+IF(AND($F180&gt;=DA$5,$F180&lt;=DA$6),IF(AND($G180&gt;=DA$5,$G180&lt;=DA$6),5,IF($L180=1,2,1)),IF(AND($G180&gt;=DA$5,$G180&lt;=DA$6),IF($M180&gt;0,4,3),0)),IF(AND($D180&lt;=DA$6,$E180&gt;=DA$5),60,0)))</f>
        <v/>
      </c>
      <c r="DB180" s="80" t="str">
        <f>IF(OR($A180="",NOT(ISNUMBER($G180))),"",IF(AND($F180&lt;=DB$6,$G180&gt;=DB$5),IF(DB$5&gt;$N180,5,$K180)*10+IF(AND($F180&gt;=DB$5,$F180&lt;=DB$6),IF(AND($G180&gt;=DB$5,$G180&lt;=DB$6),5,IF($L180=1,2,1)),IF(AND($G180&gt;=DB$5,$G180&lt;=DB$6),IF($M180&gt;0,4,3),0)),IF(AND($D180&lt;=DB$6,$E180&gt;=DB$5),60,0)))</f>
        <v/>
      </c>
      <c r="DC180" s="80" t="str">
        <f>IF(OR($A180="",NOT(ISNUMBER($G180))),"",IF(AND($F180&lt;=DC$6,$G180&gt;=DC$5),IF(DC$5&gt;$N180,5,$K180)*10+IF(AND($F180&gt;=DC$5,$F180&lt;=DC$6),IF(AND($G180&gt;=DC$5,$G180&lt;=DC$6),5,IF($L180=1,2,1)),IF(AND($G180&gt;=DC$5,$G180&lt;=DC$6),IF($M180&gt;0,4,3),0)),IF(AND($D180&lt;=DC$6,$E180&gt;=DC$5),60,0)))</f>
        <v/>
      </c>
      <c r="DD180" s="80" t="str">
        <f>IF(OR($A180="",NOT(ISNUMBER($G180))),"",IF(AND($F180&lt;=DD$6,$G180&gt;=DD$5),IF(DD$5&gt;$N180,5,$K180)*10+IF(AND($F180&gt;=DD$5,$F180&lt;=DD$6),IF(AND($G180&gt;=DD$5,$G180&lt;=DD$6),5,IF($L180=1,2,1)),IF(AND($G180&gt;=DD$5,$G180&lt;=DD$6),IF($M180&gt;0,4,3),0)),IF(AND($D180&lt;=DD$6,$E180&gt;=DD$5),60,0)))</f>
        <v/>
      </c>
      <c r="DE180" s="80" t="str">
        <f>IF(OR($A180="",NOT(ISNUMBER($G180))),"",IF(AND($F180&lt;=DE$6,$G180&gt;=DE$5),IF(DE$5&gt;$N180,5,$K180)*10+IF(AND($F180&gt;=DE$5,$F180&lt;=DE$6),IF(AND($G180&gt;=DE$5,$G180&lt;=DE$6),5,IF($L180=1,2,1)),IF(AND($G180&gt;=DE$5,$G180&lt;=DE$6),IF($M180&gt;0,4,3),0)),IF(AND($D180&lt;=DE$6,$E180&gt;=DE$5),60,0)))</f>
        <v/>
      </c>
      <c r="DF180" s="80" t="str">
        <f>IF(OR($A180="",NOT(ISNUMBER($G180))),"",IF(AND($F180&lt;=DF$6,$G180&gt;=DF$5),IF(DF$5&gt;$N180,5,$K180)*10+IF(AND($F180&gt;=DF$5,$F180&lt;=DF$6),IF(AND($G180&gt;=DF$5,$G180&lt;=DF$6),5,IF($L180=1,2,1)),IF(AND($G180&gt;=DF$5,$G180&lt;=DF$6),IF($M180&gt;0,4,3),0)),IF(AND($D180&lt;=DF$6,$E180&gt;=DF$5),60,0)))</f>
        <v/>
      </c>
      <c r="DG180" s="80" t="str">
        <f>IF(OR($A180="",NOT(ISNUMBER($G180))),"",IF(AND($F180&lt;=DG$6,$G180&gt;=DG$5),IF(DG$5&gt;$N180,5,$K180)*10+IF(AND($F180&gt;=DG$5,$F180&lt;=DG$6),IF(AND($G180&gt;=DG$5,$G180&lt;=DG$6),5,IF($L180=1,2,1)),IF(AND($G180&gt;=DG$5,$G180&lt;=DG$6),IF($M180&gt;0,4,3),0)),IF(AND($D180&lt;=DG$6,$E180&gt;=DG$5),60,0)))</f>
        <v/>
      </c>
      <c r="DH180" s="80" t="str">
        <f>IF(OR($A180="",NOT(ISNUMBER($G180))),"",IF(AND($F180&lt;=DH$6,$G180&gt;=DH$5),IF(DH$5&gt;$N180,5,$K180)*10+IF(AND($F180&gt;=DH$5,$F180&lt;=DH$6),IF(AND($G180&gt;=DH$5,$G180&lt;=DH$6),5,IF($L180=1,2,1)),IF(AND($G180&gt;=DH$5,$G180&lt;=DH$6),IF($M180&gt;0,4,3),0)),IF(AND($D180&lt;=DH$6,$E180&gt;=DH$5),60,0)))</f>
        <v/>
      </c>
      <c r="DI180" s="80" t="str">
        <f>IF(OR($A180="",NOT(ISNUMBER($G180))),"",IF(AND($F180&lt;=DI$6,$G180&gt;=DI$5),IF(DI$5&gt;$N180,5,$K180)*10+IF(AND($F180&gt;=DI$5,$F180&lt;=DI$6),IF(AND($G180&gt;=DI$5,$G180&lt;=DI$6),5,IF($L180=1,2,1)),IF(AND($G180&gt;=DI$5,$G180&lt;=DI$6),IF($M180&gt;0,4,3),0)),IF(AND($D180&lt;=DI$6,$E180&gt;=DI$5),60,0)))</f>
        <v/>
      </c>
      <c r="DJ180" s="80" t="str">
        <f>IF(OR($A180="",NOT(ISNUMBER($G180))),"",IF(AND($F180&lt;=DJ$6,$G180&gt;=DJ$5),IF(DJ$5&gt;$N180,5,$K180)*10+IF(AND($F180&gt;=DJ$5,$F180&lt;=DJ$6),IF(AND($G180&gt;=DJ$5,$G180&lt;=DJ$6),5,IF($L180=1,2,1)),IF(AND($G180&gt;=DJ$5,$G180&lt;=DJ$6),IF($M180&gt;0,4,3),0)),IF(AND($D180&lt;=DJ$6,$E180&gt;=DJ$5),60,0)))</f>
        <v/>
      </c>
      <c r="DK180" s="80" t="str">
        <f>IF(OR($A180="",NOT(ISNUMBER($G180))),"",IF(AND($F180&lt;=DK$6,$G180&gt;=DK$5),IF(DK$5&gt;$N180,5,$K180)*10+IF(AND($F180&gt;=DK$5,$F180&lt;=DK$6),IF(AND($G180&gt;=DK$5,$G180&lt;=DK$6),5,IF($L180=1,2,1)),IF(AND($G180&gt;=DK$5,$G180&lt;=DK$6),IF($M180&gt;0,4,3),0)),IF(AND($D180&lt;=DK$6,$E180&gt;=DK$5),60,0)))</f>
        <v/>
      </c>
      <c r="DL180" s="80" t="str">
        <f>IF(OR($A180="",NOT(ISNUMBER($G180))),"",IF(AND($F180&lt;=DL$6,$G180&gt;=DL$5),IF(DL$5&gt;$N180,5,$K180)*10+IF(AND($F180&gt;=DL$5,$F180&lt;=DL$6),IF(AND($G180&gt;=DL$5,$G180&lt;=DL$6),5,IF($L180=1,2,1)),IF(AND($G180&gt;=DL$5,$G180&lt;=DL$6),IF($M180&gt;0,4,3),0)),IF(AND($D180&lt;=DL$6,$E180&gt;=DL$5),60,0)))</f>
        <v/>
      </c>
      <c r="DM180" s="80" t="str">
        <f>IF(OR($A180="",NOT(ISNUMBER($G180))),"",IF(AND($F180&lt;=DM$6,$G180&gt;=DM$5),IF(DM$5&gt;$N180,5,$K180)*10+IF(AND($F180&gt;=DM$5,$F180&lt;=DM$6),IF(AND($G180&gt;=DM$5,$G180&lt;=DM$6),5,IF($L180=1,2,1)),IF(AND($G180&gt;=DM$5,$G180&lt;=DM$6),IF($M180&gt;0,4,3),0)),IF(AND($D180&lt;=DM$6,$E180&gt;=DM$5),60,0)))</f>
        <v/>
      </c>
      <c r="DN180" s="80" t="str">
        <f>IF(OR($A180="",NOT(ISNUMBER($G180))),"",IF(AND($F180&lt;=DN$6,$G180&gt;=DN$5),IF(DN$5&gt;$N180,5,$K180)*10+IF(AND($F180&gt;=DN$5,$F180&lt;=DN$6),IF(AND($G180&gt;=DN$5,$G180&lt;=DN$6),5,IF($L180=1,2,1)),IF(AND($G180&gt;=DN$5,$G180&lt;=DN$6),IF($M180&gt;0,4,3),0)),IF(AND($D180&lt;=DN$6,$E180&gt;=DN$5),60,0)))</f>
        <v/>
      </c>
      <c r="DO180" s="80" t="str">
        <f>IF(OR($A180="",NOT(ISNUMBER($G180))),"",IF(AND($F180&lt;=DO$6,$G180&gt;=DO$5),IF(DO$5&gt;$N180,5,$K180)*10+IF(AND($F180&gt;=DO$5,$F180&lt;=DO$6),IF(AND($G180&gt;=DO$5,$G180&lt;=DO$6),5,IF($L180=1,2,1)),IF(AND($G180&gt;=DO$5,$G180&lt;=DO$6),IF($M180&gt;0,4,3),0)),IF(AND($D180&lt;=DO$6,$E180&gt;=DO$5),60,0)))</f>
        <v/>
      </c>
      <c r="DP180" s="80" t="str">
        <f>IF(OR($A180="",NOT(ISNUMBER($G180))),"",IF(AND($F180&lt;=DP$6,$G180&gt;=DP$5),IF(DP$5&gt;$N180,5,$K180)*10+IF(AND($F180&gt;=DP$5,$F180&lt;=DP$6),IF(AND($G180&gt;=DP$5,$G180&lt;=DP$6),5,IF($L180=1,2,1)),IF(AND($G180&gt;=DP$5,$G180&lt;=DP$6),IF($M180&gt;0,4,3),0)),IF(AND($D180&lt;=DP$6,$E180&gt;=DP$5),60,0)))</f>
        <v/>
      </c>
      <c r="DQ180" s="80" t="str">
        <f>IF(OR($A180="",NOT(ISNUMBER($G180))),"",IF(AND($F180&lt;=DQ$6,$G180&gt;=DQ$5),IF(DQ$5&gt;$N180,5,$K180)*10+IF(AND($F180&gt;=DQ$5,$F180&lt;=DQ$6),IF(AND($G180&gt;=DQ$5,$G180&lt;=DQ$6),5,IF($L180=1,2,1)),IF(AND($G180&gt;=DQ$5,$G180&lt;=DQ$6),IF($M180&gt;0,4,3),0)),IF(AND($D180&lt;=DQ$6,$E180&gt;=DQ$5),60,0)))</f>
        <v/>
      </c>
      <c r="DR180" s="80" t="str">
        <f>IF(OR($A180="",NOT(ISNUMBER($G180))),"",IF(AND($F180&lt;=DR$6,$G180&gt;=DR$5),IF(DR$5&gt;$N180,5,$K180)*10+IF(AND($F180&gt;=DR$5,$F180&lt;=DR$6),IF(AND($G180&gt;=DR$5,$G180&lt;=DR$6),5,IF($L180=1,2,1)),IF(AND($G180&gt;=DR$5,$G180&lt;=DR$6),IF($M180&gt;0,4,3),0)),IF(AND($D180&lt;=DR$6,$E180&gt;=DR$5),60,0)))</f>
        <v/>
      </c>
      <c r="DS180" s="80" t="str">
        <f>IF(OR($A180="",NOT(ISNUMBER($G180))),"",IF(AND($F180&lt;=DS$6,$G180&gt;=DS$5),IF(DS$5&gt;$N180,5,$K180)*10+IF(AND($F180&gt;=DS$5,$F180&lt;=DS$6),IF(AND($G180&gt;=DS$5,$G180&lt;=DS$6),5,IF($L180=1,2,1)),IF(AND($G180&gt;=DS$5,$G180&lt;=DS$6),IF($M180&gt;0,4,3),0)),IF(AND($D180&lt;=DS$6,$E180&gt;=DS$5),60,0)))</f>
        <v/>
      </c>
      <c r="DT180" s="80" t="str">
        <f>IF(OR($A180="",NOT(ISNUMBER($G180))),"",IF(AND($F180&lt;=DT$6,$G180&gt;=DT$5),IF(DT$5&gt;$N180,5,$K180)*10+IF(AND($F180&gt;=DT$5,$F180&lt;=DT$6),IF(AND($G180&gt;=DT$5,$G180&lt;=DT$6),5,IF($L180=1,2,1)),IF(AND($G180&gt;=DT$5,$G180&lt;=DT$6),IF($M180&gt;0,4,3),0)),IF(AND($D180&lt;=DT$6,$E180&gt;=DT$5),60,0)))</f>
        <v/>
      </c>
      <c r="DU180" s="80" t="str">
        <f>IF(OR($A180="",NOT(ISNUMBER($G180))),"",IF(AND($F180&lt;=DU$6,$G180&gt;=DU$5),IF(DU$5&gt;$N180,5,$K180)*10+IF(AND($F180&gt;=DU$5,$F180&lt;=DU$6),IF(AND($G180&gt;=DU$5,$G180&lt;=DU$6),5,IF($L180=1,2,1)),IF(AND($G180&gt;=DU$5,$G180&lt;=DU$6),IF($M180&gt;0,4,3),0)),IF(AND($D180&lt;=DU$6,$E180&gt;=DU$5),60,0)))</f>
        <v/>
      </c>
      <c r="DV180" s="80" t="str">
        <f>IF(OR($A180="",NOT(ISNUMBER($G180))),"",IF(AND($F180&lt;=DV$6,$G180&gt;=DV$5),IF(DV$5&gt;$N180,5,$K180)*10+IF(AND($F180&gt;=DV$5,$F180&lt;=DV$6),IF(AND($G180&gt;=DV$5,$G180&lt;=DV$6),5,IF($L180=1,2,1)),IF(AND($G180&gt;=DV$5,$G180&lt;=DV$6),IF($M180&gt;0,4,3),0)),IF(AND($D180&lt;=DV$6,$E180&gt;=DV$5),60,0)))</f>
        <v/>
      </c>
      <c r="DW180" s="80" t="str">
        <f>IF(OR($A180="",NOT(ISNUMBER($G180))),"",IF(AND($F180&lt;=DW$6,$G180&gt;=DW$5),IF(DW$5&gt;$N180,5,$K180)*10+IF(AND($F180&gt;=DW$5,$F180&lt;=DW$6),IF(AND($G180&gt;=DW$5,$G180&lt;=DW$6),5,IF($L180=1,2,1)),IF(AND($G180&gt;=DW$5,$G180&lt;=DW$6),IF($M180&gt;0,4,3),0)),IF(AND($D180&lt;=DW$6,$E180&gt;=DW$5),60,0)))</f>
        <v/>
      </c>
      <c r="DX180" s="80" t="str">
        <f>IF(OR($A180="",NOT(ISNUMBER($G180))),"",IF(AND($F180&lt;=DX$6,$G180&gt;=DX$5),IF(DX$5&gt;$N180,5,$K180)*10+IF(AND($F180&gt;=DX$5,$F180&lt;=DX$6),IF(AND($G180&gt;=DX$5,$G180&lt;=DX$6),5,IF($L180=1,2,1)),IF(AND($G180&gt;=DX$5,$G180&lt;=DX$6),IF($M180&gt;0,4,3),0)),IF(AND($D180&lt;=DX$6,$E180&gt;=DX$5),60,0)))</f>
        <v/>
      </c>
      <c r="DY180" s="80" t="str">
        <f>IF(OR($A180="",NOT(ISNUMBER($G180))),"",IF(AND($F180&lt;=DY$6,$G180&gt;=DY$5),IF(DY$5&gt;$N180,5,$K180)*10+IF(AND($F180&gt;=DY$5,$F180&lt;=DY$6),IF(AND($G180&gt;=DY$5,$G180&lt;=DY$6),5,IF($L180=1,2,1)),IF(AND($G180&gt;=DY$5,$G180&lt;=DY$6),IF($M180&gt;0,4,3),0)),IF(AND($D180&lt;=DY$6,$E180&gt;=DY$5),60,0)))</f>
        <v/>
      </c>
      <c r="DZ180" s="80" t="str">
        <f>IF(OR($A180="",NOT(ISNUMBER($G180))),"",IF(AND($F180&lt;=DZ$6,$G180&gt;=DZ$5),IF(DZ$5&gt;$N180,5,$K180)*10+IF(AND($F180&gt;=DZ$5,$F180&lt;=DZ$6),IF(AND($G180&gt;=DZ$5,$G180&lt;=DZ$6),5,IF($L180=1,2,1)),IF(AND($G180&gt;=DZ$5,$G180&lt;=DZ$6),IF($M180&gt;0,4,3),0)),IF(AND($D180&lt;=DZ$6,$E180&gt;=DZ$5),60,0)))</f>
        <v/>
      </c>
      <c r="EA180" s="80" t="str">
        <f>IF(OR($A180="",NOT(ISNUMBER($G180))),"",IF(AND($F180&lt;=EA$6,$G180&gt;=EA$5),IF(EA$5&gt;$N180,5,$K180)*10+IF(AND($F180&gt;=EA$5,$F180&lt;=EA$6),IF(AND($G180&gt;=EA$5,$G180&lt;=EA$6),5,IF($L180=1,2,1)),IF(AND($G180&gt;=EA$5,$G180&lt;=EA$6),IF($M180&gt;0,4,3),0)),IF(AND($D180&lt;=EA$6,$E180&gt;=EA$5),60,0)))</f>
        <v/>
      </c>
      <c r="EB180" s="80" t="str">
        <f>IF(OR($A180="",NOT(ISNUMBER($G180))),"",IF(AND($F180&lt;=EB$6,$G180&gt;=EB$5),IF(EB$5&gt;$N180,5,$K180)*10+IF(AND($F180&gt;=EB$5,$F180&lt;=EB$6),IF(AND($G180&gt;=EB$5,$G180&lt;=EB$6),5,IF($L180=1,2,1)),IF(AND($G180&gt;=EB$5,$G180&lt;=EB$6),IF($M180&gt;0,4,3),0)),IF(AND($D180&lt;=EB$6,$E180&gt;=EB$5),60,0)))</f>
        <v/>
      </c>
      <c r="EC180" s="80" t="str">
        <f>IF(OR($A180="",NOT(ISNUMBER($G180))),"",IF(AND($F180&lt;=EC$6,$G180&gt;=EC$5),IF(EC$5&gt;$N180,5,$K180)*10+IF(AND($F180&gt;=EC$5,$F180&lt;=EC$6),IF(AND($G180&gt;=EC$5,$G180&lt;=EC$6),5,IF($L180=1,2,1)),IF(AND($G180&gt;=EC$5,$G180&lt;=EC$6),IF($M180&gt;0,4,3),0)),IF(AND($D180&lt;=EC$6,$E180&gt;=EC$5),60,0)))</f>
        <v/>
      </c>
      <c r="ED180" s="80" t="str">
        <f>IF(OR($A180="",NOT(ISNUMBER($G180))),"",IF(AND($F180&lt;=ED$6,$G180&gt;=ED$5),IF(ED$5&gt;$N180,5,$K180)*10+IF(AND($F180&gt;=ED$5,$F180&lt;=ED$6),IF(AND($G180&gt;=ED$5,$G180&lt;=ED$6),5,IF($L180=1,2,1)),IF(AND($G180&gt;=ED$5,$G180&lt;=ED$6),IF($M180&gt;0,4,3),0)),IF(AND($D180&lt;=ED$6,$E180&gt;=ED$5),60,0)))</f>
        <v/>
      </c>
    </row>
    <row r="181" ht="18" customHeight="1">
      <c r="A181" s="52" t="str">
        <f>IF(Tasks!$B181="","",Tasks!$A181)</f>
        <v/>
      </c>
      <c r="B181" s="78" t="str">
        <f>IF(Tasks!$B181="","",Tasks!$B181)</f>
        <v/>
      </c>
      <c r="C181" s="25" t="str">
        <f>IF($B181="","",IF(AND(Tasks!$D181="",Tasks!$G181=""),"-",IF(Tasks!$D181="","",Tasks!$D181&amp;IF(OR(Tasks!$E181="",Tasks!$E181="FS"),IF(N(Tasks!$F181)=0,"","FS"),Tasks!$E181)&amp;IF(N(Tasks!$F181)=0,"",IF(Tasks!$F181&gt;0,"+","")&amp;Tasks!$F181))&amp;IF(AND(Tasks!$D181&lt;&gt;"",Tasks!$G181&lt;&gt;""),", ","")&amp;IF(Tasks!$G181="","",Tasks!$G181&amp;IF(OR(Tasks!$H181="",Tasks!$H181="FS"),IF(N(Tasks!$I181)=0,"","FS"),Tasks!$H181)&amp;IF(N(Tasks!$I181)=0,"",IF(Tasks!$I181&gt;0,"+","")&amp;Tasks!$I181))))</f>
        <v/>
      </c>
      <c r="D181" s="51" t="str">
        <f>IF(OR($B181="",Tasks!$Q181=""),"",Tasks!$Q181)</f>
        <v/>
      </c>
      <c r="E181" s="51" t="str">
        <f>IF(OR($B181="",Tasks!$R181=""),"",Tasks!$R181)</f>
        <v/>
      </c>
      <c r="F181" s="51" t="str">
        <f>IF(OR($B181="",Tasks!$S181=""),"",Tasks!$S181)</f>
        <v/>
      </c>
      <c r="G181" s="51" t="str">
        <f>IF(OR($B181="",Tasks!$T181=""),"",Tasks!$T181)</f>
        <v/>
      </c>
      <c r="H181" s="52" t="str">
        <f>IF($B181="","",Tasks!$AE181)</f>
        <v/>
      </c>
      <c r="I181" s="79" t="str">
        <f>IF($B181="","",Tasks!$AF181)</f>
        <v/>
      </c>
      <c r="J181" s="53" t="str">
        <f>IF(OR($B181="",Tasks!$V181=""),"",Tasks!$V181)</f>
        <v/>
      </c>
      <c r="K181" s="52" t="str">
        <f>IF($B181="","",Tasks!$AA181)</f>
        <v/>
      </c>
      <c r="L181" s="52" t="str">
        <f>IF($B181="","",Tasks!$AB181)</f>
        <v/>
      </c>
      <c r="M181" s="52" t="str">
        <f>IF($B181="","",Tasks!$Z181)</f>
        <v/>
      </c>
      <c r="N181" s="52" t="str">
        <f>IF(OR($B181="",Tasks!$AG181=""),"",Tasks!$AG181)</f>
        <v/>
      </c>
      <c r="O181" s="80" t="str">
        <f>IF(OR($A181="",NOT(ISNUMBER($G181))),"",IF(AND($F181&lt;=O$6,$G181&gt;=O$5),IF(O$5&gt;$N181,5,$K181)*10+IF(AND($F181&gt;=O$5,$F181&lt;=O$6),IF(AND($G181&gt;=O$5,$G181&lt;=O$6),5,IF($L181=1,2,1)),IF(AND($G181&gt;=O$5,$G181&lt;=O$6),IF($M181&gt;0,4,3),0)),IF(AND($D181&lt;=O$6,$E181&gt;=O$5),60,0)))</f>
        <v/>
      </c>
      <c r="P181" s="80" t="str">
        <f>IF(OR($A181="",NOT(ISNUMBER($G181))),"",IF(AND($F181&lt;=P$6,$G181&gt;=P$5),IF(P$5&gt;$N181,5,$K181)*10+IF(AND($F181&gt;=P$5,$F181&lt;=P$6),IF(AND($G181&gt;=P$5,$G181&lt;=P$6),5,IF($L181=1,2,1)),IF(AND($G181&gt;=P$5,$G181&lt;=P$6),IF($M181&gt;0,4,3),0)),IF(AND($D181&lt;=P$6,$E181&gt;=P$5),60,0)))</f>
        <v/>
      </c>
      <c r="Q181" s="80" t="str">
        <f>IF(OR($A181="",NOT(ISNUMBER($G181))),"",IF(AND($F181&lt;=Q$6,$G181&gt;=Q$5),IF(Q$5&gt;$N181,5,$K181)*10+IF(AND($F181&gt;=Q$5,$F181&lt;=Q$6),IF(AND($G181&gt;=Q$5,$G181&lt;=Q$6),5,IF($L181=1,2,1)),IF(AND($G181&gt;=Q$5,$G181&lt;=Q$6),IF($M181&gt;0,4,3),0)),IF(AND($D181&lt;=Q$6,$E181&gt;=Q$5),60,0)))</f>
        <v/>
      </c>
      <c r="R181" s="80" t="str">
        <f>IF(OR($A181="",NOT(ISNUMBER($G181))),"",IF(AND($F181&lt;=R$6,$G181&gt;=R$5),IF(R$5&gt;$N181,5,$K181)*10+IF(AND($F181&gt;=R$5,$F181&lt;=R$6),IF(AND($G181&gt;=R$5,$G181&lt;=R$6),5,IF($L181=1,2,1)),IF(AND($G181&gt;=R$5,$G181&lt;=R$6),IF($M181&gt;0,4,3),0)),IF(AND($D181&lt;=R$6,$E181&gt;=R$5),60,0)))</f>
        <v/>
      </c>
      <c r="S181" s="80" t="str">
        <f>IF(OR($A181="",NOT(ISNUMBER($G181))),"",IF(AND($F181&lt;=S$6,$G181&gt;=S$5),IF(S$5&gt;$N181,5,$K181)*10+IF(AND($F181&gt;=S$5,$F181&lt;=S$6),IF(AND($G181&gt;=S$5,$G181&lt;=S$6),5,IF($L181=1,2,1)),IF(AND($G181&gt;=S$5,$G181&lt;=S$6),IF($M181&gt;0,4,3),0)),IF(AND($D181&lt;=S$6,$E181&gt;=S$5),60,0)))</f>
        <v/>
      </c>
      <c r="T181" s="80" t="str">
        <f>IF(OR($A181="",NOT(ISNUMBER($G181))),"",IF(AND($F181&lt;=T$6,$G181&gt;=T$5),IF(T$5&gt;$N181,5,$K181)*10+IF(AND($F181&gt;=T$5,$F181&lt;=T$6),IF(AND($G181&gt;=T$5,$G181&lt;=T$6),5,IF($L181=1,2,1)),IF(AND($G181&gt;=T$5,$G181&lt;=T$6),IF($M181&gt;0,4,3),0)),IF(AND($D181&lt;=T$6,$E181&gt;=T$5),60,0)))</f>
        <v/>
      </c>
      <c r="U181" s="80" t="str">
        <f>IF(OR($A181="",NOT(ISNUMBER($G181))),"",IF(AND($F181&lt;=U$6,$G181&gt;=U$5),IF(U$5&gt;$N181,5,$K181)*10+IF(AND($F181&gt;=U$5,$F181&lt;=U$6),IF(AND($G181&gt;=U$5,$G181&lt;=U$6),5,IF($L181=1,2,1)),IF(AND($G181&gt;=U$5,$G181&lt;=U$6),IF($M181&gt;0,4,3),0)),IF(AND($D181&lt;=U$6,$E181&gt;=U$5),60,0)))</f>
        <v/>
      </c>
      <c r="V181" s="80" t="str">
        <f>IF(OR($A181="",NOT(ISNUMBER($G181))),"",IF(AND($F181&lt;=V$6,$G181&gt;=V$5),IF(V$5&gt;$N181,5,$K181)*10+IF(AND($F181&gt;=V$5,$F181&lt;=V$6),IF(AND($G181&gt;=V$5,$G181&lt;=V$6),5,IF($L181=1,2,1)),IF(AND($G181&gt;=V$5,$G181&lt;=V$6),IF($M181&gt;0,4,3),0)),IF(AND($D181&lt;=V$6,$E181&gt;=V$5),60,0)))</f>
        <v/>
      </c>
      <c r="W181" s="80" t="str">
        <f>IF(OR($A181="",NOT(ISNUMBER($G181))),"",IF(AND($F181&lt;=W$6,$G181&gt;=W$5),IF(W$5&gt;$N181,5,$K181)*10+IF(AND($F181&gt;=W$5,$F181&lt;=W$6),IF(AND($G181&gt;=W$5,$G181&lt;=W$6),5,IF($L181=1,2,1)),IF(AND($G181&gt;=W$5,$G181&lt;=W$6),IF($M181&gt;0,4,3),0)),IF(AND($D181&lt;=W$6,$E181&gt;=W$5),60,0)))</f>
        <v/>
      </c>
      <c r="X181" s="80" t="str">
        <f>IF(OR($A181="",NOT(ISNUMBER($G181))),"",IF(AND($F181&lt;=X$6,$G181&gt;=X$5),IF(X$5&gt;$N181,5,$K181)*10+IF(AND($F181&gt;=X$5,$F181&lt;=X$6),IF(AND($G181&gt;=X$5,$G181&lt;=X$6),5,IF($L181=1,2,1)),IF(AND($G181&gt;=X$5,$G181&lt;=X$6),IF($M181&gt;0,4,3),0)),IF(AND($D181&lt;=X$6,$E181&gt;=X$5),60,0)))</f>
        <v/>
      </c>
      <c r="Y181" s="80" t="str">
        <f>IF(OR($A181="",NOT(ISNUMBER($G181))),"",IF(AND($F181&lt;=Y$6,$G181&gt;=Y$5),IF(Y$5&gt;$N181,5,$K181)*10+IF(AND($F181&gt;=Y$5,$F181&lt;=Y$6),IF(AND($G181&gt;=Y$5,$G181&lt;=Y$6),5,IF($L181=1,2,1)),IF(AND($G181&gt;=Y$5,$G181&lt;=Y$6),IF($M181&gt;0,4,3),0)),IF(AND($D181&lt;=Y$6,$E181&gt;=Y$5),60,0)))</f>
        <v/>
      </c>
      <c r="Z181" s="80" t="str">
        <f>IF(OR($A181="",NOT(ISNUMBER($G181))),"",IF(AND($F181&lt;=Z$6,$G181&gt;=Z$5),IF(Z$5&gt;$N181,5,$K181)*10+IF(AND($F181&gt;=Z$5,$F181&lt;=Z$6),IF(AND($G181&gt;=Z$5,$G181&lt;=Z$6),5,IF($L181=1,2,1)),IF(AND($G181&gt;=Z$5,$G181&lt;=Z$6),IF($M181&gt;0,4,3),0)),IF(AND($D181&lt;=Z$6,$E181&gt;=Z$5),60,0)))</f>
        <v/>
      </c>
      <c r="AA181" s="80" t="str">
        <f>IF(OR($A181="",NOT(ISNUMBER($G181))),"",IF(AND($F181&lt;=AA$6,$G181&gt;=AA$5),IF(AA$5&gt;$N181,5,$K181)*10+IF(AND($F181&gt;=AA$5,$F181&lt;=AA$6),IF(AND($G181&gt;=AA$5,$G181&lt;=AA$6),5,IF($L181=1,2,1)),IF(AND($G181&gt;=AA$5,$G181&lt;=AA$6),IF($M181&gt;0,4,3),0)),IF(AND($D181&lt;=AA$6,$E181&gt;=AA$5),60,0)))</f>
        <v/>
      </c>
      <c r="AB181" s="80" t="str">
        <f>IF(OR($A181="",NOT(ISNUMBER($G181))),"",IF(AND($F181&lt;=AB$6,$G181&gt;=AB$5),IF(AB$5&gt;$N181,5,$K181)*10+IF(AND($F181&gt;=AB$5,$F181&lt;=AB$6),IF(AND($G181&gt;=AB$5,$G181&lt;=AB$6),5,IF($L181=1,2,1)),IF(AND($G181&gt;=AB$5,$G181&lt;=AB$6),IF($M181&gt;0,4,3),0)),IF(AND($D181&lt;=AB$6,$E181&gt;=AB$5),60,0)))</f>
        <v/>
      </c>
      <c r="AC181" s="80" t="str">
        <f>IF(OR($A181="",NOT(ISNUMBER($G181))),"",IF(AND($F181&lt;=AC$6,$G181&gt;=AC$5),IF(AC$5&gt;$N181,5,$K181)*10+IF(AND($F181&gt;=AC$5,$F181&lt;=AC$6),IF(AND($G181&gt;=AC$5,$G181&lt;=AC$6),5,IF($L181=1,2,1)),IF(AND($G181&gt;=AC$5,$G181&lt;=AC$6),IF($M181&gt;0,4,3),0)),IF(AND($D181&lt;=AC$6,$E181&gt;=AC$5),60,0)))</f>
        <v/>
      </c>
      <c r="AD181" s="80" t="str">
        <f>IF(OR($A181="",NOT(ISNUMBER($G181))),"",IF(AND($F181&lt;=AD$6,$G181&gt;=AD$5),IF(AD$5&gt;$N181,5,$K181)*10+IF(AND($F181&gt;=AD$5,$F181&lt;=AD$6),IF(AND($G181&gt;=AD$5,$G181&lt;=AD$6),5,IF($L181=1,2,1)),IF(AND($G181&gt;=AD$5,$G181&lt;=AD$6),IF($M181&gt;0,4,3),0)),IF(AND($D181&lt;=AD$6,$E181&gt;=AD$5),60,0)))</f>
        <v/>
      </c>
      <c r="AE181" s="80" t="str">
        <f>IF(OR($A181="",NOT(ISNUMBER($G181))),"",IF(AND($F181&lt;=AE$6,$G181&gt;=AE$5),IF(AE$5&gt;$N181,5,$K181)*10+IF(AND($F181&gt;=AE$5,$F181&lt;=AE$6),IF(AND($G181&gt;=AE$5,$G181&lt;=AE$6),5,IF($L181=1,2,1)),IF(AND($G181&gt;=AE$5,$G181&lt;=AE$6),IF($M181&gt;0,4,3),0)),IF(AND($D181&lt;=AE$6,$E181&gt;=AE$5),60,0)))</f>
        <v/>
      </c>
      <c r="AF181" s="80" t="str">
        <f>IF(OR($A181="",NOT(ISNUMBER($G181))),"",IF(AND($F181&lt;=AF$6,$G181&gt;=AF$5),IF(AF$5&gt;$N181,5,$K181)*10+IF(AND($F181&gt;=AF$5,$F181&lt;=AF$6),IF(AND($G181&gt;=AF$5,$G181&lt;=AF$6),5,IF($L181=1,2,1)),IF(AND($G181&gt;=AF$5,$G181&lt;=AF$6),IF($M181&gt;0,4,3),0)),IF(AND($D181&lt;=AF$6,$E181&gt;=AF$5),60,0)))</f>
        <v/>
      </c>
      <c r="AG181" s="80" t="str">
        <f>IF(OR($A181="",NOT(ISNUMBER($G181))),"",IF(AND($F181&lt;=AG$6,$G181&gt;=AG$5),IF(AG$5&gt;$N181,5,$K181)*10+IF(AND($F181&gt;=AG$5,$F181&lt;=AG$6),IF(AND($G181&gt;=AG$5,$G181&lt;=AG$6),5,IF($L181=1,2,1)),IF(AND($G181&gt;=AG$5,$G181&lt;=AG$6),IF($M181&gt;0,4,3),0)),IF(AND($D181&lt;=AG$6,$E181&gt;=AG$5),60,0)))</f>
        <v/>
      </c>
      <c r="AH181" s="80" t="str">
        <f>IF(OR($A181="",NOT(ISNUMBER($G181))),"",IF(AND($F181&lt;=AH$6,$G181&gt;=AH$5),IF(AH$5&gt;$N181,5,$K181)*10+IF(AND($F181&gt;=AH$5,$F181&lt;=AH$6),IF(AND($G181&gt;=AH$5,$G181&lt;=AH$6),5,IF($L181=1,2,1)),IF(AND($G181&gt;=AH$5,$G181&lt;=AH$6),IF($M181&gt;0,4,3),0)),IF(AND($D181&lt;=AH$6,$E181&gt;=AH$5),60,0)))</f>
        <v/>
      </c>
      <c r="AI181" s="80" t="str">
        <f>IF(OR($A181="",NOT(ISNUMBER($G181))),"",IF(AND($F181&lt;=AI$6,$G181&gt;=AI$5),IF(AI$5&gt;$N181,5,$K181)*10+IF(AND($F181&gt;=AI$5,$F181&lt;=AI$6),IF(AND($G181&gt;=AI$5,$G181&lt;=AI$6),5,IF($L181=1,2,1)),IF(AND($G181&gt;=AI$5,$G181&lt;=AI$6),IF($M181&gt;0,4,3),0)),IF(AND($D181&lt;=AI$6,$E181&gt;=AI$5),60,0)))</f>
        <v/>
      </c>
      <c r="AJ181" s="80" t="str">
        <f>IF(OR($A181="",NOT(ISNUMBER($G181))),"",IF(AND($F181&lt;=AJ$6,$G181&gt;=AJ$5),IF(AJ$5&gt;$N181,5,$K181)*10+IF(AND($F181&gt;=AJ$5,$F181&lt;=AJ$6),IF(AND($G181&gt;=AJ$5,$G181&lt;=AJ$6),5,IF($L181=1,2,1)),IF(AND($G181&gt;=AJ$5,$G181&lt;=AJ$6),IF($M181&gt;0,4,3),0)),IF(AND($D181&lt;=AJ$6,$E181&gt;=AJ$5),60,0)))</f>
        <v/>
      </c>
      <c r="AK181" s="80" t="str">
        <f>IF(OR($A181="",NOT(ISNUMBER($G181))),"",IF(AND($F181&lt;=AK$6,$G181&gt;=AK$5),IF(AK$5&gt;$N181,5,$K181)*10+IF(AND($F181&gt;=AK$5,$F181&lt;=AK$6),IF(AND($G181&gt;=AK$5,$G181&lt;=AK$6),5,IF($L181=1,2,1)),IF(AND($G181&gt;=AK$5,$G181&lt;=AK$6),IF($M181&gt;0,4,3),0)),IF(AND($D181&lt;=AK$6,$E181&gt;=AK$5),60,0)))</f>
        <v/>
      </c>
      <c r="AL181" s="80" t="str">
        <f>IF(OR($A181="",NOT(ISNUMBER($G181))),"",IF(AND($F181&lt;=AL$6,$G181&gt;=AL$5),IF(AL$5&gt;$N181,5,$K181)*10+IF(AND($F181&gt;=AL$5,$F181&lt;=AL$6),IF(AND($G181&gt;=AL$5,$G181&lt;=AL$6),5,IF($L181=1,2,1)),IF(AND($G181&gt;=AL$5,$G181&lt;=AL$6),IF($M181&gt;0,4,3),0)),IF(AND($D181&lt;=AL$6,$E181&gt;=AL$5),60,0)))</f>
        <v/>
      </c>
      <c r="AM181" s="80" t="str">
        <f>IF(OR($A181="",NOT(ISNUMBER($G181))),"",IF(AND($F181&lt;=AM$6,$G181&gt;=AM$5),IF(AM$5&gt;$N181,5,$K181)*10+IF(AND($F181&gt;=AM$5,$F181&lt;=AM$6),IF(AND($G181&gt;=AM$5,$G181&lt;=AM$6),5,IF($L181=1,2,1)),IF(AND($G181&gt;=AM$5,$G181&lt;=AM$6),IF($M181&gt;0,4,3),0)),IF(AND($D181&lt;=AM$6,$E181&gt;=AM$5),60,0)))</f>
        <v/>
      </c>
      <c r="AN181" s="80" t="str">
        <f>IF(OR($A181="",NOT(ISNUMBER($G181))),"",IF(AND($F181&lt;=AN$6,$G181&gt;=AN$5),IF(AN$5&gt;$N181,5,$K181)*10+IF(AND($F181&gt;=AN$5,$F181&lt;=AN$6),IF(AND($G181&gt;=AN$5,$G181&lt;=AN$6),5,IF($L181=1,2,1)),IF(AND($G181&gt;=AN$5,$G181&lt;=AN$6),IF($M181&gt;0,4,3),0)),IF(AND($D181&lt;=AN$6,$E181&gt;=AN$5),60,0)))</f>
        <v/>
      </c>
      <c r="AO181" s="80" t="str">
        <f>IF(OR($A181="",NOT(ISNUMBER($G181))),"",IF(AND($F181&lt;=AO$6,$G181&gt;=AO$5),IF(AO$5&gt;$N181,5,$K181)*10+IF(AND($F181&gt;=AO$5,$F181&lt;=AO$6),IF(AND($G181&gt;=AO$5,$G181&lt;=AO$6),5,IF($L181=1,2,1)),IF(AND($G181&gt;=AO$5,$G181&lt;=AO$6),IF($M181&gt;0,4,3),0)),IF(AND($D181&lt;=AO$6,$E181&gt;=AO$5),60,0)))</f>
        <v/>
      </c>
      <c r="AP181" s="80" t="str">
        <f>IF(OR($A181="",NOT(ISNUMBER($G181))),"",IF(AND($F181&lt;=AP$6,$G181&gt;=AP$5),IF(AP$5&gt;$N181,5,$K181)*10+IF(AND($F181&gt;=AP$5,$F181&lt;=AP$6),IF(AND($G181&gt;=AP$5,$G181&lt;=AP$6),5,IF($L181=1,2,1)),IF(AND($G181&gt;=AP$5,$G181&lt;=AP$6),IF($M181&gt;0,4,3),0)),IF(AND($D181&lt;=AP$6,$E181&gt;=AP$5),60,0)))</f>
        <v/>
      </c>
      <c r="AQ181" s="80" t="str">
        <f>IF(OR($A181="",NOT(ISNUMBER($G181))),"",IF(AND($F181&lt;=AQ$6,$G181&gt;=AQ$5),IF(AQ$5&gt;$N181,5,$K181)*10+IF(AND($F181&gt;=AQ$5,$F181&lt;=AQ$6),IF(AND($G181&gt;=AQ$5,$G181&lt;=AQ$6),5,IF($L181=1,2,1)),IF(AND($G181&gt;=AQ$5,$G181&lt;=AQ$6),IF($M181&gt;0,4,3),0)),IF(AND($D181&lt;=AQ$6,$E181&gt;=AQ$5),60,0)))</f>
        <v/>
      </c>
      <c r="AR181" s="80" t="str">
        <f>IF(OR($A181="",NOT(ISNUMBER($G181))),"",IF(AND($F181&lt;=AR$6,$G181&gt;=AR$5),IF(AR$5&gt;$N181,5,$K181)*10+IF(AND($F181&gt;=AR$5,$F181&lt;=AR$6),IF(AND($G181&gt;=AR$5,$G181&lt;=AR$6),5,IF($L181=1,2,1)),IF(AND($G181&gt;=AR$5,$G181&lt;=AR$6),IF($M181&gt;0,4,3),0)),IF(AND($D181&lt;=AR$6,$E181&gt;=AR$5),60,0)))</f>
        <v/>
      </c>
      <c r="AS181" s="80" t="str">
        <f>IF(OR($A181="",NOT(ISNUMBER($G181))),"",IF(AND($F181&lt;=AS$6,$G181&gt;=AS$5),IF(AS$5&gt;$N181,5,$K181)*10+IF(AND($F181&gt;=AS$5,$F181&lt;=AS$6),IF(AND($G181&gt;=AS$5,$G181&lt;=AS$6),5,IF($L181=1,2,1)),IF(AND($G181&gt;=AS$5,$G181&lt;=AS$6),IF($M181&gt;0,4,3),0)),IF(AND($D181&lt;=AS$6,$E181&gt;=AS$5),60,0)))</f>
        <v/>
      </c>
      <c r="AT181" s="80" t="str">
        <f>IF(OR($A181="",NOT(ISNUMBER($G181))),"",IF(AND($F181&lt;=AT$6,$G181&gt;=AT$5),IF(AT$5&gt;$N181,5,$K181)*10+IF(AND($F181&gt;=AT$5,$F181&lt;=AT$6),IF(AND($G181&gt;=AT$5,$G181&lt;=AT$6),5,IF($L181=1,2,1)),IF(AND($G181&gt;=AT$5,$G181&lt;=AT$6),IF($M181&gt;0,4,3),0)),IF(AND($D181&lt;=AT$6,$E181&gt;=AT$5),60,0)))</f>
        <v/>
      </c>
      <c r="AU181" s="80" t="str">
        <f>IF(OR($A181="",NOT(ISNUMBER($G181))),"",IF(AND($F181&lt;=AU$6,$G181&gt;=AU$5),IF(AU$5&gt;$N181,5,$K181)*10+IF(AND($F181&gt;=AU$5,$F181&lt;=AU$6),IF(AND($G181&gt;=AU$5,$G181&lt;=AU$6),5,IF($L181=1,2,1)),IF(AND($G181&gt;=AU$5,$G181&lt;=AU$6),IF($M181&gt;0,4,3),0)),IF(AND($D181&lt;=AU$6,$E181&gt;=AU$5),60,0)))</f>
        <v/>
      </c>
      <c r="AV181" s="80" t="str">
        <f>IF(OR($A181="",NOT(ISNUMBER($G181))),"",IF(AND($F181&lt;=AV$6,$G181&gt;=AV$5),IF(AV$5&gt;$N181,5,$K181)*10+IF(AND($F181&gt;=AV$5,$F181&lt;=AV$6),IF(AND($G181&gt;=AV$5,$G181&lt;=AV$6),5,IF($L181=1,2,1)),IF(AND($G181&gt;=AV$5,$G181&lt;=AV$6),IF($M181&gt;0,4,3),0)),IF(AND($D181&lt;=AV$6,$E181&gt;=AV$5),60,0)))</f>
        <v/>
      </c>
      <c r="AW181" s="80" t="str">
        <f>IF(OR($A181="",NOT(ISNUMBER($G181))),"",IF(AND($F181&lt;=AW$6,$G181&gt;=AW$5),IF(AW$5&gt;$N181,5,$K181)*10+IF(AND($F181&gt;=AW$5,$F181&lt;=AW$6),IF(AND($G181&gt;=AW$5,$G181&lt;=AW$6),5,IF($L181=1,2,1)),IF(AND($G181&gt;=AW$5,$G181&lt;=AW$6),IF($M181&gt;0,4,3),0)),IF(AND($D181&lt;=AW$6,$E181&gt;=AW$5),60,0)))</f>
        <v/>
      </c>
      <c r="AX181" s="80" t="str">
        <f>IF(OR($A181="",NOT(ISNUMBER($G181))),"",IF(AND($F181&lt;=AX$6,$G181&gt;=AX$5),IF(AX$5&gt;$N181,5,$K181)*10+IF(AND($F181&gt;=AX$5,$F181&lt;=AX$6),IF(AND($G181&gt;=AX$5,$G181&lt;=AX$6),5,IF($L181=1,2,1)),IF(AND($G181&gt;=AX$5,$G181&lt;=AX$6),IF($M181&gt;0,4,3),0)),IF(AND($D181&lt;=AX$6,$E181&gt;=AX$5),60,0)))</f>
        <v/>
      </c>
      <c r="AY181" s="80" t="str">
        <f>IF(OR($A181="",NOT(ISNUMBER($G181))),"",IF(AND($F181&lt;=AY$6,$G181&gt;=AY$5),IF(AY$5&gt;$N181,5,$K181)*10+IF(AND($F181&gt;=AY$5,$F181&lt;=AY$6),IF(AND($G181&gt;=AY$5,$G181&lt;=AY$6),5,IF($L181=1,2,1)),IF(AND($G181&gt;=AY$5,$G181&lt;=AY$6),IF($M181&gt;0,4,3),0)),IF(AND($D181&lt;=AY$6,$E181&gt;=AY$5),60,0)))</f>
        <v/>
      </c>
      <c r="AZ181" s="80" t="str">
        <f>IF(OR($A181="",NOT(ISNUMBER($G181))),"",IF(AND($F181&lt;=AZ$6,$G181&gt;=AZ$5),IF(AZ$5&gt;$N181,5,$K181)*10+IF(AND($F181&gt;=AZ$5,$F181&lt;=AZ$6),IF(AND($G181&gt;=AZ$5,$G181&lt;=AZ$6),5,IF($L181=1,2,1)),IF(AND($G181&gt;=AZ$5,$G181&lt;=AZ$6),IF($M181&gt;0,4,3),0)),IF(AND($D181&lt;=AZ$6,$E181&gt;=AZ$5),60,0)))</f>
        <v/>
      </c>
      <c r="BA181" s="80" t="str">
        <f>IF(OR($A181="",NOT(ISNUMBER($G181))),"",IF(AND($F181&lt;=BA$6,$G181&gt;=BA$5),IF(BA$5&gt;$N181,5,$K181)*10+IF(AND($F181&gt;=BA$5,$F181&lt;=BA$6),IF(AND($G181&gt;=BA$5,$G181&lt;=BA$6),5,IF($L181=1,2,1)),IF(AND($G181&gt;=BA$5,$G181&lt;=BA$6),IF($M181&gt;0,4,3),0)),IF(AND($D181&lt;=BA$6,$E181&gt;=BA$5),60,0)))</f>
        <v/>
      </c>
      <c r="BB181" s="80" t="str">
        <f>IF(OR($A181="",NOT(ISNUMBER($G181))),"",IF(AND($F181&lt;=BB$6,$G181&gt;=BB$5),IF(BB$5&gt;$N181,5,$K181)*10+IF(AND($F181&gt;=BB$5,$F181&lt;=BB$6),IF(AND($G181&gt;=BB$5,$G181&lt;=BB$6),5,IF($L181=1,2,1)),IF(AND($G181&gt;=BB$5,$G181&lt;=BB$6),IF($M181&gt;0,4,3),0)),IF(AND($D181&lt;=BB$6,$E181&gt;=BB$5),60,0)))</f>
        <v/>
      </c>
      <c r="BC181" s="80" t="str">
        <f>IF(OR($A181="",NOT(ISNUMBER($G181))),"",IF(AND($F181&lt;=BC$6,$G181&gt;=BC$5),IF(BC$5&gt;$N181,5,$K181)*10+IF(AND($F181&gt;=BC$5,$F181&lt;=BC$6),IF(AND($G181&gt;=BC$5,$G181&lt;=BC$6),5,IF($L181=1,2,1)),IF(AND($G181&gt;=BC$5,$G181&lt;=BC$6),IF($M181&gt;0,4,3),0)),IF(AND($D181&lt;=BC$6,$E181&gt;=BC$5),60,0)))</f>
        <v/>
      </c>
      <c r="BD181" s="80" t="str">
        <f>IF(OR($A181="",NOT(ISNUMBER($G181))),"",IF(AND($F181&lt;=BD$6,$G181&gt;=BD$5),IF(BD$5&gt;$N181,5,$K181)*10+IF(AND($F181&gt;=BD$5,$F181&lt;=BD$6),IF(AND($G181&gt;=BD$5,$G181&lt;=BD$6),5,IF($L181=1,2,1)),IF(AND($G181&gt;=BD$5,$G181&lt;=BD$6),IF($M181&gt;0,4,3),0)),IF(AND($D181&lt;=BD$6,$E181&gt;=BD$5),60,0)))</f>
        <v/>
      </c>
      <c r="BE181" s="80" t="str">
        <f>IF(OR($A181="",NOT(ISNUMBER($G181))),"",IF(AND($F181&lt;=BE$6,$G181&gt;=BE$5),IF(BE$5&gt;$N181,5,$K181)*10+IF(AND($F181&gt;=BE$5,$F181&lt;=BE$6),IF(AND($G181&gt;=BE$5,$G181&lt;=BE$6),5,IF($L181=1,2,1)),IF(AND($G181&gt;=BE$5,$G181&lt;=BE$6),IF($M181&gt;0,4,3),0)),IF(AND($D181&lt;=BE$6,$E181&gt;=BE$5),60,0)))</f>
        <v/>
      </c>
      <c r="BF181" s="80" t="str">
        <f>IF(OR($A181="",NOT(ISNUMBER($G181))),"",IF(AND($F181&lt;=BF$6,$G181&gt;=BF$5),IF(BF$5&gt;$N181,5,$K181)*10+IF(AND($F181&gt;=BF$5,$F181&lt;=BF$6),IF(AND($G181&gt;=BF$5,$G181&lt;=BF$6),5,IF($L181=1,2,1)),IF(AND($G181&gt;=BF$5,$G181&lt;=BF$6),IF($M181&gt;0,4,3),0)),IF(AND($D181&lt;=BF$6,$E181&gt;=BF$5),60,0)))</f>
        <v/>
      </c>
      <c r="BG181" s="80" t="str">
        <f>IF(OR($A181="",NOT(ISNUMBER($G181))),"",IF(AND($F181&lt;=BG$6,$G181&gt;=BG$5),IF(BG$5&gt;$N181,5,$K181)*10+IF(AND($F181&gt;=BG$5,$F181&lt;=BG$6),IF(AND($G181&gt;=BG$5,$G181&lt;=BG$6),5,IF($L181=1,2,1)),IF(AND($G181&gt;=BG$5,$G181&lt;=BG$6),IF($M181&gt;0,4,3),0)),IF(AND($D181&lt;=BG$6,$E181&gt;=BG$5),60,0)))</f>
        <v/>
      </c>
      <c r="BH181" s="80" t="str">
        <f>IF(OR($A181="",NOT(ISNUMBER($G181))),"",IF(AND($F181&lt;=BH$6,$G181&gt;=BH$5),IF(BH$5&gt;$N181,5,$K181)*10+IF(AND($F181&gt;=BH$5,$F181&lt;=BH$6),IF(AND($G181&gt;=BH$5,$G181&lt;=BH$6),5,IF($L181=1,2,1)),IF(AND($G181&gt;=BH$5,$G181&lt;=BH$6),IF($M181&gt;0,4,3),0)),IF(AND($D181&lt;=BH$6,$E181&gt;=BH$5),60,0)))</f>
        <v/>
      </c>
      <c r="BI181" s="80" t="str">
        <f>IF(OR($A181="",NOT(ISNUMBER($G181))),"",IF(AND($F181&lt;=BI$6,$G181&gt;=BI$5),IF(BI$5&gt;$N181,5,$K181)*10+IF(AND($F181&gt;=BI$5,$F181&lt;=BI$6),IF(AND($G181&gt;=BI$5,$G181&lt;=BI$6),5,IF($L181=1,2,1)),IF(AND($G181&gt;=BI$5,$G181&lt;=BI$6),IF($M181&gt;0,4,3),0)),IF(AND($D181&lt;=BI$6,$E181&gt;=BI$5),60,0)))</f>
        <v/>
      </c>
      <c r="BJ181" s="80" t="str">
        <f>IF(OR($A181="",NOT(ISNUMBER($G181))),"",IF(AND($F181&lt;=BJ$6,$G181&gt;=BJ$5),IF(BJ$5&gt;$N181,5,$K181)*10+IF(AND($F181&gt;=BJ$5,$F181&lt;=BJ$6),IF(AND($G181&gt;=BJ$5,$G181&lt;=BJ$6),5,IF($L181=1,2,1)),IF(AND($G181&gt;=BJ$5,$G181&lt;=BJ$6),IF($M181&gt;0,4,3),0)),IF(AND($D181&lt;=BJ$6,$E181&gt;=BJ$5),60,0)))</f>
        <v/>
      </c>
      <c r="BK181" s="80" t="str">
        <f>IF(OR($A181="",NOT(ISNUMBER($G181))),"",IF(AND($F181&lt;=BK$6,$G181&gt;=BK$5),IF(BK$5&gt;$N181,5,$K181)*10+IF(AND($F181&gt;=BK$5,$F181&lt;=BK$6),IF(AND($G181&gt;=BK$5,$G181&lt;=BK$6),5,IF($L181=1,2,1)),IF(AND($G181&gt;=BK$5,$G181&lt;=BK$6),IF($M181&gt;0,4,3),0)),IF(AND($D181&lt;=BK$6,$E181&gt;=BK$5),60,0)))</f>
        <v/>
      </c>
      <c r="BL181" s="80" t="str">
        <f>IF(OR($A181="",NOT(ISNUMBER($G181))),"",IF(AND($F181&lt;=BL$6,$G181&gt;=BL$5),IF(BL$5&gt;$N181,5,$K181)*10+IF(AND($F181&gt;=BL$5,$F181&lt;=BL$6),IF(AND($G181&gt;=BL$5,$G181&lt;=BL$6),5,IF($L181=1,2,1)),IF(AND($G181&gt;=BL$5,$G181&lt;=BL$6),IF($M181&gt;0,4,3),0)),IF(AND($D181&lt;=BL$6,$E181&gt;=BL$5),60,0)))</f>
        <v/>
      </c>
      <c r="BM181" s="80" t="str">
        <f>IF(OR($A181="",NOT(ISNUMBER($G181))),"",IF(AND($F181&lt;=BM$6,$G181&gt;=BM$5),IF(BM$5&gt;$N181,5,$K181)*10+IF(AND($F181&gt;=BM$5,$F181&lt;=BM$6),IF(AND($G181&gt;=BM$5,$G181&lt;=BM$6),5,IF($L181=1,2,1)),IF(AND($G181&gt;=BM$5,$G181&lt;=BM$6),IF($M181&gt;0,4,3),0)),IF(AND($D181&lt;=BM$6,$E181&gt;=BM$5),60,0)))</f>
        <v/>
      </c>
      <c r="BN181" s="80" t="str">
        <f>IF(OR($A181="",NOT(ISNUMBER($G181))),"",IF(AND($F181&lt;=BN$6,$G181&gt;=BN$5),IF(BN$5&gt;$N181,5,$K181)*10+IF(AND($F181&gt;=BN$5,$F181&lt;=BN$6),IF(AND($G181&gt;=BN$5,$G181&lt;=BN$6),5,IF($L181=1,2,1)),IF(AND($G181&gt;=BN$5,$G181&lt;=BN$6),IF($M181&gt;0,4,3),0)),IF(AND($D181&lt;=BN$6,$E181&gt;=BN$5),60,0)))</f>
        <v/>
      </c>
      <c r="BO181" s="80" t="str">
        <f>IF(OR($A181="",NOT(ISNUMBER($G181))),"",IF(AND($F181&lt;=BO$6,$G181&gt;=BO$5),IF(BO$5&gt;$N181,5,$K181)*10+IF(AND($F181&gt;=BO$5,$F181&lt;=BO$6),IF(AND($G181&gt;=BO$5,$G181&lt;=BO$6),5,IF($L181=1,2,1)),IF(AND($G181&gt;=BO$5,$G181&lt;=BO$6),IF($M181&gt;0,4,3),0)),IF(AND($D181&lt;=BO$6,$E181&gt;=BO$5),60,0)))</f>
        <v/>
      </c>
      <c r="BP181" s="80" t="str">
        <f>IF(OR($A181="",NOT(ISNUMBER($G181))),"",IF(AND($F181&lt;=BP$6,$G181&gt;=BP$5),IF(BP$5&gt;$N181,5,$K181)*10+IF(AND($F181&gt;=BP$5,$F181&lt;=BP$6),IF(AND($G181&gt;=BP$5,$G181&lt;=BP$6),5,IF($L181=1,2,1)),IF(AND($G181&gt;=BP$5,$G181&lt;=BP$6),IF($M181&gt;0,4,3),0)),IF(AND($D181&lt;=BP$6,$E181&gt;=BP$5),60,0)))</f>
        <v/>
      </c>
      <c r="BQ181" s="80" t="str">
        <f>IF(OR($A181="",NOT(ISNUMBER($G181))),"",IF(AND($F181&lt;=BQ$6,$G181&gt;=BQ$5),IF(BQ$5&gt;$N181,5,$K181)*10+IF(AND($F181&gt;=BQ$5,$F181&lt;=BQ$6),IF(AND($G181&gt;=BQ$5,$G181&lt;=BQ$6),5,IF($L181=1,2,1)),IF(AND($G181&gt;=BQ$5,$G181&lt;=BQ$6),IF($M181&gt;0,4,3),0)),IF(AND($D181&lt;=BQ$6,$E181&gt;=BQ$5),60,0)))</f>
        <v/>
      </c>
      <c r="BR181" s="80" t="str">
        <f>IF(OR($A181="",NOT(ISNUMBER($G181))),"",IF(AND($F181&lt;=BR$6,$G181&gt;=BR$5),IF(BR$5&gt;$N181,5,$K181)*10+IF(AND($F181&gt;=BR$5,$F181&lt;=BR$6),IF(AND($G181&gt;=BR$5,$G181&lt;=BR$6),5,IF($L181=1,2,1)),IF(AND($G181&gt;=BR$5,$G181&lt;=BR$6),IF($M181&gt;0,4,3),0)),IF(AND($D181&lt;=BR$6,$E181&gt;=BR$5),60,0)))</f>
        <v/>
      </c>
      <c r="BS181" s="80" t="str">
        <f>IF(OR($A181="",NOT(ISNUMBER($G181))),"",IF(AND($F181&lt;=BS$6,$G181&gt;=BS$5),IF(BS$5&gt;$N181,5,$K181)*10+IF(AND($F181&gt;=BS$5,$F181&lt;=BS$6),IF(AND($G181&gt;=BS$5,$G181&lt;=BS$6),5,IF($L181=1,2,1)),IF(AND($G181&gt;=BS$5,$G181&lt;=BS$6),IF($M181&gt;0,4,3),0)),IF(AND($D181&lt;=BS$6,$E181&gt;=BS$5),60,0)))</f>
        <v/>
      </c>
      <c r="BT181" s="80" t="str">
        <f>IF(OR($A181="",NOT(ISNUMBER($G181))),"",IF(AND($F181&lt;=BT$6,$G181&gt;=BT$5),IF(BT$5&gt;$N181,5,$K181)*10+IF(AND($F181&gt;=BT$5,$F181&lt;=BT$6),IF(AND($G181&gt;=BT$5,$G181&lt;=BT$6),5,IF($L181=1,2,1)),IF(AND($G181&gt;=BT$5,$G181&lt;=BT$6),IF($M181&gt;0,4,3),0)),IF(AND($D181&lt;=BT$6,$E181&gt;=BT$5),60,0)))</f>
        <v/>
      </c>
      <c r="BU181" s="80" t="str">
        <f>IF(OR($A181="",NOT(ISNUMBER($G181))),"",IF(AND($F181&lt;=BU$6,$G181&gt;=BU$5),IF(BU$5&gt;$N181,5,$K181)*10+IF(AND($F181&gt;=BU$5,$F181&lt;=BU$6),IF(AND($G181&gt;=BU$5,$G181&lt;=BU$6),5,IF($L181=1,2,1)),IF(AND($G181&gt;=BU$5,$G181&lt;=BU$6),IF($M181&gt;0,4,3),0)),IF(AND($D181&lt;=BU$6,$E181&gt;=BU$5),60,0)))</f>
        <v/>
      </c>
      <c r="BV181" s="80" t="str">
        <f>IF(OR($A181="",NOT(ISNUMBER($G181))),"",IF(AND($F181&lt;=BV$6,$G181&gt;=BV$5),IF(BV$5&gt;$N181,5,$K181)*10+IF(AND($F181&gt;=BV$5,$F181&lt;=BV$6),IF(AND($G181&gt;=BV$5,$G181&lt;=BV$6),5,IF($L181=1,2,1)),IF(AND($G181&gt;=BV$5,$G181&lt;=BV$6),IF($M181&gt;0,4,3),0)),IF(AND($D181&lt;=BV$6,$E181&gt;=BV$5),60,0)))</f>
        <v/>
      </c>
      <c r="BW181" s="80" t="str">
        <f>IF(OR($A181="",NOT(ISNUMBER($G181))),"",IF(AND($F181&lt;=BW$6,$G181&gt;=BW$5),IF(BW$5&gt;$N181,5,$K181)*10+IF(AND($F181&gt;=BW$5,$F181&lt;=BW$6),IF(AND($G181&gt;=BW$5,$G181&lt;=BW$6),5,IF($L181=1,2,1)),IF(AND($G181&gt;=BW$5,$G181&lt;=BW$6),IF($M181&gt;0,4,3),0)),IF(AND($D181&lt;=BW$6,$E181&gt;=BW$5),60,0)))</f>
        <v/>
      </c>
      <c r="BX181" s="80" t="str">
        <f>IF(OR($A181="",NOT(ISNUMBER($G181))),"",IF(AND($F181&lt;=BX$6,$G181&gt;=BX$5),IF(BX$5&gt;$N181,5,$K181)*10+IF(AND($F181&gt;=BX$5,$F181&lt;=BX$6),IF(AND($G181&gt;=BX$5,$G181&lt;=BX$6),5,IF($L181=1,2,1)),IF(AND($G181&gt;=BX$5,$G181&lt;=BX$6),IF($M181&gt;0,4,3),0)),IF(AND($D181&lt;=BX$6,$E181&gt;=BX$5),60,0)))</f>
        <v/>
      </c>
      <c r="BY181" s="80" t="str">
        <f>IF(OR($A181="",NOT(ISNUMBER($G181))),"",IF(AND($F181&lt;=BY$6,$G181&gt;=BY$5),IF(BY$5&gt;$N181,5,$K181)*10+IF(AND($F181&gt;=BY$5,$F181&lt;=BY$6),IF(AND($G181&gt;=BY$5,$G181&lt;=BY$6),5,IF($L181=1,2,1)),IF(AND($G181&gt;=BY$5,$G181&lt;=BY$6),IF($M181&gt;0,4,3),0)),IF(AND($D181&lt;=BY$6,$E181&gt;=BY$5),60,0)))</f>
        <v/>
      </c>
      <c r="BZ181" s="80" t="str">
        <f>IF(OR($A181="",NOT(ISNUMBER($G181))),"",IF(AND($F181&lt;=BZ$6,$G181&gt;=BZ$5),IF(BZ$5&gt;$N181,5,$K181)*10+IF(AND($F181&gt;=BZ$5,$F181&lt;=BZ$6),IF(AND($G181&gt;=BZ$5,$G181&lt;=BZ$6),5,IF($L181=1,2,1)),IF(AND($G181&gt;=BZ$5,$G181&lt;=BZ$6),IF($M181&gt;0,4,3),0)),IF(AND($D181&lt;=BZ$6,$E181&gt;=BZ$5),60,0)))</f>
        <v/>
      </c>
      <c r="CA181" s="80" t="str">
        <f>IF(OR($A181="",NOT(ISNUMBER($G181))),"",IF(AND($F181&lt;=CA$6,$G181&gt;=CA$5),IF(CA$5&gt;$N181,5,$K181)*10+IF(AND($F181&gt;=CA$5,$F181&lt;=CA$6),IF(AND($G181&gt;=CA$5,$G181&lt;=CA$6),5,IF($L181=1,2,1)),IF(AND($G181&gt;=CA$5,$G181&lt;=CA$6),IF($M181&gt;0,4,3),0)),IF(AND($D181&lt;=CA$6,$E181&gt;=CA$5),60,0)))</f>
        <v/>
      </c>
      <c r="CB181" s="80" t="str">
        <f>IF(OR($A181="",NOT(ISNUMBER($G181))),"",IF(AND($F181&lt;=CB$6,$G181&gt;=CB$5),IF(CB$5&gt;$N181,5,$K181)*10+IF(AND($F181&gt;=CB$5,$F181&lt;=CB$6),IF(AND($G181&gt;=CB$5,$G181&lt;=CB$6),5,IF($L181=1,2,1)),IF(AND($G181&gt;=CB$5,$G181&lt;=CB$6),IF($M181&gt;0,4,3),0)),IF(AND($D181&lt;=CB$6,$E181&gt;=CB$5),60,0)))</f>
        <v/>
      </c>
      <c r="CC181" s="80" t="str">
        <f>IF(OR($A181="",NOT(ISNUMBER($G181))),"",IF(AND($F181&lt;=CC$6,$G181&gt;=CC$5),IF(CC$5&gt;$N181,5,$K181)*10+IF(AND($F181&gt;=CC$5,$F181&lt;=CC$6),IF(AND($G181&gt;=CC$5,$G181&lt;=CC$6),5,IF($L181=1,2,1)),IF(AND($G181&gt;=CC$5,$G181&lt;=CC$6),IF($M181&gt;0,4,3),0)),IF(AND($D181&lt;=CC$6,$E181&gt;=CC$5),60,0)))</f>
        <v/>
      </c>
      <c r="CD181" s="80" t="str">
        <f>IF(OR($A181="",NOT(ISNUMBER($G181))),"",IF(AND($F181&lt;=CD$6,$G181&gt;=CD$5),IF(CD$5&gt;$N181,5,$K181)*10+IF(AND($F181&gt;=CD$5,$F181&lt;=CD$6),IF(AND($G181&gt;=CD$5,$G181&lt;=CD$6),5,IF($L181=1,2,1)),IF(AND($G181&gt;=CD$5,$G181&lt;=CD$6),IF($M181&gt;0,4,3),0)),IF(AND($D181&lt;=CD$6,$E181&gt;=CD$5),60,0)))</f>
        <v/>
      </c>
      <c r="CE181" s="80" t="str">
        <f>IF(OR($A181="",NOT(ISNUMBER($G181))),"",IF(AND($F181&lt;=CE$6,$G181&gt;=CE$5),IF(CE$5&gt;$N181,5,$K181)*10+IF(AND($F181&gt;=CE$5,$F181&lt;=CE$6),IF(AND($G181&gt;=CE$5,$G181&lt;=CE$6),5,IF($L181=1,2,1)),IF(AND($G181&gt;=CE$5,$G181&lt;=CE$6),IF($M181&gt;0,4,3),0)),IF(AND($D181&lt;=CE$6,$E181&gt;=CE$5),60,0)))</f>
        <v/>
      </c>
      <c r="CF181" s="80" t="str">
        <f>IF(OR($A181="",NOT(ISNUMBER($G181))),"",IF(AND($F181&lt;=CF$6,$G181&gt;=CF$5),IF(CF$5&gt;$N181,5,$K181)*10+IF(AND($F181&gt;=CF$5,$F181&lt;=CF$6),IF(AND($G181&gt;=CF$5,$G181&lt;=CF$6),5,IF($L181=1,2,1)),IF(AND($G181&gt;=CF$5,$G181&lt;=CF$6),IF($M181&gt;0,4,3),0)),IF(AND($D181&lt;=CF$6,$E181&gt;=CF$5),60,0)))</f>
        <v/>
      </c>
      <c r="CG181" s="80" t="str">
        <f>IF(OR($A181="",NOT(ISNUMBER($G181))),"",IF(AND($F181&lt;=CG$6,$G181&gt;=CG$5),IF(CG$5&gt;$N181,5,$K181)*10+IF(AND($F181&gt;=CG$5,$F181&lt;=CG$6),IF(AND($G181&gt;=CG$5,$G181&lt;=CG$6),5,IF($L181=1,2,1)),IF(AND($G181&gt;=CG$5,$G181&lt;=CG$6),IF($M181&gt;0,4,3),0)),IF(AND($D181&lt;=CG$6,$E181&gt;=CG$5),60,0)))</f>
        <v/>
      </c>
      <c r="CH181" s="80" t="str">
        <f>IF(OR($A181="",NOT(ISNUMBER($G181))),"",IF(AND($F181&lt;=CH$6,$G181&gt;=CH$5),IF(CH$5&gt;$N181,5,$K181)*10+IF(AND($F181&gt;=CH$5,$F181&lt;=CH$6),IF(AND($G181&gt;=CH$5,$G181&lt;=CH$6),5,IF($L181=1,2,1)),IF(AND($G181&gt;=CH$5,$G181&lt;=CH$6),IF($M181&gt;0,4,3),0)),IF(AND($D181&lt;=CH$6,$E181&gt;=CH$5),60,0)))</f>
        <v/>
      </c>
      <c r="CI181" s="80" t="str">
        <f>IF(OR($A181="",NOT(ISNUMBER($G181))),"",IF(AND($F181&lt;=CI$6,$G181&gt;=CI$5),IF(CI$5&gt;$N181,5,$K181)*10+IF(AND($F181&gt;=CI$5,$F181&lt;=CI$6),IF(AND($G181&gt;=CI$5,$G181&lt;=CI$6),5,IF($L181=1,2,1)),IF(AND($G181&gt;=CI$5,$G181&lt;=CI$6),IF($M181&gt;0,4,3),0)),IF(AND($D181&lt;=CI$6,$E181&gt;=CI$5),60,0)))</f>
        <v/>
      </c>
      <c r="CJ181" s="80" t="str">
        <f>IF(OR($A181="",NOT(ISNUMBER($G181))),"",IF(AND($F181&lt;=CJ$6,$G181&gt;=CJ$5),IF(CJ$5&gt;$N181,5,$K181)*10+IF(AND($F181&gt;=CJ$5,$F181&lt;=CJ$6),IF(AND($G181&gt;=CJ$5,$G181&lt;=CJ$6),5,IF($L181=1,2,1)),IF(AND($G181&gt;=CJ$5,$G181&lt;=CJ$6),IF($M181&gt;0,4,3),0)),IF(AND($D181&lt;=CJ$6,$E181&gt;=CJ$5),60,0)))</f>
        <v/>
      </c>
      <c r="CK181" s="80" t="str">
        <f>IF(OR($A181="",NOT(ISNUMBER($G181))),"",IF(AND($F181&lt;=CK$6,$G181&gt;=CK$5),IF(CK$5&gt;$N181,5,$K181)*10+IF(AND($F181&gt;=CK$5,$F181&lt;=CK$6),IF(AND($G181&gt;=CK$5,$G181&lt;=CK$6),5,IF($L181=1,2,1)),IF(AND($G181&gt;=CK$5,$G181&lt;=CK$6),IF($M181&gt;0,4,3),0)),IF(AND($D181&lt;=CK$6,$E181&gt;=CK$5),60,0)))</f>
        <v/>
      </c>
      <c r="CL181" s="80" t="str">
        <f>IF(OR($A181="",NOT(ISNUMBER($G181))),"",IF(AND($F181&lt;=CL$6,$G181&gt;=CL$5),IF(CL$5&gt;$N181,5,$K181)*10+IF(AND($F181&gt;=CL$5,$F181&lt;=CL$6),IF(AND($G181&gt;=CL$5,$G181&lt;=CL$6),5,IF($L181=1,2,1)),IF(AND($G181&gt;=CL$5,$G181&lt;=CL$6),IF($M181&gt;0,4,3),0)),IF(AND($D181&lt;=CL$6,$E181&gt;=CL$5),60,0)))</f>
        <v/>
      </c>
      <c r="CM181" s="80" t="str">
        <f>IF(OR($A181="",NOT(ISNUMBER($G181))),"",IF(AND($F181&lt;=CM$6,$G181&gt;=CM$5),IF(CM$5&gt;$N181,5,$K181)*10+IF(AND($F181&gt;=CM$5,$F181&lt;=CM$6),IF(AND($G181&gt;=CM$5,$G181&lt;=CM$6),5,IF($L181=1,2,1)),IF(AND($G181&gt;=CM$5,$G181&lt;=CM$6),IF($M181&gt;0,4,3),0)),IF(AND($D181&lt;=CM$6,$E181&gt;=CM$5),60,0)))</f>
        <v/>
      </c>
      <c r="CN181" s="80" t="str">
        <f>IF(OR($A181="",NOT(ISNUMBER($G181))),"",IF(AND($F181&lt;=CN$6,$G181&gt;=CN$5),IF(CN$5&gt;$N181,5,$K181)*10+IF(AND($F181&gt;=CN$5,$F181&lt;=CN$6),IF(AND($G181&gt;=CN$5,$G181&lt;=CN$6),5,IF($L181=1,2,1)),IF(AND($G181&gt;=CN$5,$G181&lt;=CN$6),IF($M181&gt;0,4,3),0)),IF(AND($D181&lt;=CN$6,$E181&gt;=CN$5),60,0)))</f>
        <v/>
      </c>
      <c r="CO181" s="80" t="str">
        <f>IF(OR($A181="",NOT(ISNUMBER($G181))),"",IF(AND($F181&lt;=CO$6,$G181&gt;=CO$5),IF(CO$5&gt;$N181,5,$K181)*10+IF(AND($F181&gt;=CO$5,$F181&lt;=CO$6),IF(AND($G181&gt;=CO$5,$G181&lt;=CO$6),5,IF($L181=1,2,1)),IF(AND($G181&gt;=CO$5,$G181&lt;=CO$6),IF($M181&gt;0,4,3),0)),IF(AND($D181&lt;=CO$6,$E181&gt;=CO$5),60,0)))</f>
        <v/>
      </c>
      <c r="CP181" s="80" t="str">
        <f>IF(OR($A181="",NOT(ISNUMBER($G181))),"",IF(AND($F181&lt;=CP$6,$G181&gt;=CP$5),IF(CP$5&gt;$N181,5,$K181)*10+IF(AND($F181&gt;=CP$5,$F181&lt;=CP$6),IF(AND($G181&gt;=CP$5,$G181&lt;=CP$6),5,IF($L181=1,2,1)),IF(AND($G181&gt;=CP$5,$G181&lt;=CP$6),IF($M181&gt;0,4,3),0)),IF(AND($D181&lt;=CP$6,$E181&gt;=CP$5),60,0)))</f>
        <v/>
      </c>
      <c r="CQ181" s="80" t="str">
        <f>IF(OR($A181="",NOT(ISNUMBER($G181))),"",IF(AND($F181&lt;=CQ$6,$G181&gt;=CQ$5),IF(CQ$5&gt;$N181,5,$K181)*10+IF(AND($F181&gt;=CQ$5,$F181&lt;=CQ$6),IF(AND($G181&gt;=CQ$5,$G181&lt;=CQ$6),5,IF($L181=1,2,1)),IF(AND($G181&gt;=CQ$5,$G181&lt;=CQ$6),IF($M181&gt;0,4,3),0)),IF(AND($D181&lt;=CQ$6,$E181&gt;=CQ$5),60,0)))</f>
        <v/>
      </c>
      <c r="CR181" s="80" t="str">
        <f>IF(OR($A181="",NOT(ISNUMBER($G181))),"",IF(AND($F181&lt;=CR$6,$G181&gt;=CR$5),IF(CR$5&gt;$N181,5,$K181)*10+IF(AND($F181&gt;=CR$5,$F181&lt;=CR$6),IF(AND($G181&gt;=CR$5,$G181&lt;=CR$6),5,IF($L181=1,2,1)),IF(AND($G181&gt;=CR$5,$G181&lt;=CR$6),IF($M181&gt;0,4,3),0)),IF(AND($D181&lt;=CR$6,$E181&gt;=CR$5),60,0)))</f>
        <v/>
      </c>
      <c r="CS181" s="80" t="str">
        <f>IF(OR($A181="",NOT(ISNUMBER($G181))),"",IF(AND($F181&lt;=CS$6,$G181&gt;=CS$5),IF(CS$5&gt;$N181,5,$K181)*10+IF(AND($F181&gt;=CS$5,$F181&lt;=CS$6),IF(AND($G181&gt;=CS$5,$G181&lt;=CS$6),5,IF($L181=1,2,1)),IF(AND($G181&gt;=CS$5,$G181&lt;=CS$6),IF($M181&gt;0,4,3),0)),IF(AND($D181&lt;=CS$6,$E181&gt;=CS$5),60,0)))</f>
        <v/>
      </c>
      <c r="CT181" s="80" t="str">
        <f>IF(OR($A181="",NOT(ISNUMBER($G181))),"",IF(AND($F181&lt;=CT$6,$G181&gt;=CT$5),IF(CT$5&gt;$N181,5,$K181)*10+IF(AND($F181&gt;=CT$5,$F181&lt;=CT$6),IF(AND($G181&gt;=CT$5,$G181&lt;=CT$6),5,IF($L181=1,2,1)),IF(AND($G181&gt;=CT$5,$G181&lt;=CT$6),IF($M181&gt;0,4,3),0)),IF(AND($D181&lt;=CT$6,$E181&gt;=CT$5),60,0)))</f>
        <v/>
      </c>
      <c r="CU181" s="80" t="str">
        <f>IF(OR($A181="",NOT(ISNUMBER($G181))),"",IF(AND($F181&lt;=CU$6,$G181&gt;=CU$5),IF(CU$5&gt;$N181,5,$K181)*10+IF(AND($F181&gt;=CU$5,$F181&lt;=CU$6),IF(AND($G181&gt;=CU$5,$G181&lt;=CU$6),5,IF($L181=1,2,1)),IF(AND($G181&gt;=CU$5,$G181&lt;=CU$6),IF($M181&gt;0,4,3),0)),IF(AND($D181&lt;=CU$6,$E181&gt;=CU$5),60,0)))</f>
        <v/>
      </c>
      <c r="CV181" s="80" t="str">
        <f>IF(OR($A181="",NOT(ISNUMBER($G181))),"",IF(AND($F181&lt;=CV$6,$G181&gt;=CV$5),IF(CV$5&gt;$N181,5,$K181)*10+IF(AND($F181&gt;=CV$5,$F181&lt;=CV$6),IF(AND($G181&gt;=CV$5,$G181&lt;=CV$6),5,IF($L181=1,2,1)),IF(AND($G181&gt;=CV$5,$G181&lt;=CV$6),IF($M181&gt;0,4,3),0)),IF(AND($D181&lt;=CV$6,$E181&gt;=CV$5),60,0)))</f>
        <v/>
      </c>
      <c r="CW181" s="80" t="str">
        <f>IF(OR($A181="",NOT(ISNUMBER($G181))),"",IF(AND($F181&lt;=CW$6,$G181&gt;=CW$5),IF(CW$5&gt;$N181,5,$K181)*10+IF(AND($F181&gt;=CW$5,$F181&lt;=CW$6),IF(AND($G181&gt;=CW$5,$G181&lt;=CW$6),5,IF($L181=1,2,1)),IF(AND($G181&gt;=CW$5,$G181&lt;=CW$6),IF($M181&gt;0,4,3),0)),IF(AND($D181&lt;=CW$6,$E181&gt;=CW$5),60,0)))</f>
        <v/>
      </c>
      <c r="CX181" s="80" t="str">
        <f>IF(OR($A181="",NOT(ISNUMBER($G181))),"",IF(AND($F181&lt;=CX$6,$G181&gt;=CX$5),IF(CX$5&gt;$N181,5,$K181)*10+IF(AND($F181&gt;=CX$5,$F181&lt;=CX$6),IF(AND($G181&gt;=CX$5,$G181&lt;=CX$6),5,IF($L181=1,2,1)),IF(AND($G181&gt;=CX$5,$G181&lt;=CX$6),IF($M181&gt;0,4,3),0)),IF(AND($D181&lt;=CX$6,$E181&gt;=CX$5),60,0)))</f>
        <v/>
      </c>
      <c r="CY181" s="80" t="str">
        <f>IF(OR($A181="",NOT(ISNUMBER($G181))),"",IF(AND($F181&lt;=CY$6,$G181&gt;=CY$5),IF(CY$5&gt;$N181,5,$K181)*10+IF(AND($F181&gt;=CY$5,$F181&lt;=CY$6),IF(AND($G181&gt;=CY$5,$G181&lt;=CY$6),5,IF($L181=1,2,1)),IF(AND($G181&gt;=CY$5,$G181&lt;=CY$6),IF($M181&gt;0,4,3),0)),IF(AND($D181&lt;=CY$6,$E181&gt;=CY$5),60,0)))</f>
        <v/>
      </c>
      <c r="CZ181" s="80" t="str">
        <f>IF(OR($A181="",NOT(ISNUMBER($G181))),"",IF(AND($F181&lt;=CZ$6,$G181&gt;=CZ$5),IF(CZ$5&gt;$N181,5,$K181)*10+IF(AND($F181&gt;=CZ$5,$F181&lt;=CZ$6),IF(AND($G181&gt;=CZ$5,$G181&lt;=CZ$6),5,IF($L181=1,2,1)),IF(AND($G181&gt;=CZ$5,$G181&lt;=CZ$6),IF($M181&gt;0,4,3),0)),IF(AND($D181&lt;=CZ$6,$E181&gt;=CZ$5),60,0)))</f>
        <v/>
      </c>
      <c r="DA181" s="80" t="str">
        <f>IF(OR($A181="",NOT(ISNUMBER($G181))),"",IF(AND($F181&lt;=DA$6,$G181&gt;=DA$5),IF(DA$5&gt;$N181,5,$K181)*10+IF(AND($F181&gt;=DA$5,$F181&lt;=DA$6),IF(AND($G181&gt;=DA$5,$G181&lt;=DA$6),5,IF($L181=1,2,1)),IF(AND($G181&gt;=DA$5,$G181&lt;=DA$6),IF($M181&gt;0,4,3),0)),IF(AND($D181&lt;=DA$6,$E181&gt;=DA$5),60,0)))</f>
        <v/>
      </c>
      <c r="DB181" s="80" t="str">
        <f>IF(OR($A181="",NOT(ISNUMBER($G181))),"",IF(AND($F181&lt;=DB$6,$G181&gt;=DB$5),IF(DB$5&gt;$N181,5,$K181)*10+IF(AND($F181&gt;=DB$5,$F181&lt;=DB$6),IF(AND($G181&gt;=DB$5,$G181&lt;=DB$6),5,IF($L181=1,2,1)),IF(AND($G181&gt;=DB$5,$G181&lt;=DB$6),IF($M181&gt;0,4,3),0)),IF(AND($D181&lt;=DB$6,$E181&gt;=DB$5),60,0)))</f>
        <v/>
      </c>
      <c r="DC181" s="80" t="str">
        <f>IF(OR($A181="",NOT(ISNUMBER($G181))),"",IF(AND($F181&lt;=DC$6,$G181&gt;=DC$5),IF(DC$5&gt;$N181,5,$K181)*10+IF(AND($F181&gt;=DC$5,$F181&lt;=DC$6),IF(AND($G181&gt;=DC$5,$G181&lt;=DC$6),5,IF($L181=1,2,1)),IF(AND($G181&gt;=DC$5,$G181&lt;=DC$6),IF($M181&gt;0,4,3),0)),IF(AND($D181&lt;=DC$6,$E181&gt;=DC$5),60,0)))</f>
        <v/>
      </c>
      <c r="DD181" s="80" t="str">
        <f>IF(OR($A181="",NOT(ISNUMBER($G181))),"",IF(AND($F181&lt;=DD$6,$G181&gt;=DD$5),IF(DD$5&gt;$N181,5,$K181)*10+IF(AND($F181&gt;=DD$5,$F181&lt;=DD$6),IF(AND($G181&gt;=DD$5,$G181&lt;=DD$6),5,IF($L181=1,2,1)),IF(AND($G181&gt;=DD$5,$G181&lt;=DD$6),IF($M181&gt;0,4,3),0)),IF(AND($D181&lt;=DD$6,$E181&gt;=DD$5),60,0)))</f>
        <v/>
      </c>
      <c r="DE181" s="80" t="str">
        <f>IF(OR($A181="",NOT(ISNUMBER($G181))),"",IF(AND($F181&lt;=DE$6,$G181&gt;=DE$5),IF(DE$5&gt;$N181,5,$K181)*10+IF(AND($F181&gt;=DE$5,$F181&lt;=DE$6),IF(AND($G181&gt;=DE$5,$G181&lt;=DE$6),5,IF($L181=1,2,1)),IF(AND($G181&gt;=DE$5,$G181&lt;=DE$6),IF($M181&gt;0,4,3),0)),IF(AND($D181&lt;=DE$6,$E181&gt;=DE$5),60,0)))</f>
        <v/>
      </c>
      <c r="DF181" s="80" t="str">
        <f>IF(OR($A181="",NOT(ISNUMBER($G181))),"",IF(AND($F181&lt;=DF$6,$G181&gt;=DF$5),IF(DF$5&gt;$N181,5,$K181)*10+IF(AND($F181&gt;=DF$5,$F181&lt;=DF$6),IF(AND($G181&gt;=DF$5,$G181&lt;=DF$6),5,IF($L181=1,2,1)),IF(AND($G181&gt;=DF$5,$G181&lt;=DF$6),IF($M181&gt;0,4,3),0)),IF(AND($D181&lt;=DF$6,$E181&gt;=DF$5),60,0)))</f>
        <v/>
      </c>
      <c r="DG181" s="80" t="str">
        <f>IF(OR($A181="",NOT(ISNUMBER($G181))),"",IF(AND($F181&lt;=DG$6,$G181&gt;=DG$5),IF(DG$5&gt;$N181,5,$K181)*10+IF(AND($F181&gt;=DG$5,$F181&lt;=DG$6),IF(AND($G181&gt;=DG$5,$G181&lt;=DG$6),5,IF($L181=1,2,1)),IF(AND($G181&gt;=DG$5,$G181&lt;=DG$6),IF($M181&gt;0,4,3),0)),IF(AND($D181&lt;=DG$6,$E181&gt;=DG$5),60,0)))</f>
        <v/>
      </c>
      <c r="DH181" s="80" t="str">
        <f>IF(OR($A181="",NOT(ISNUMBER($G181))),"",IF(AND($F181&lt;=DH$6,$G181&gt;=DH$5),IF(DH$5&gt;$N181,5,$K181)*10+IF(AND($F181&gt;=DH$5,$F181&lt;=DH$6),IF(AND($G181&gt;=DH$5,$G181&lt;=DH$6),5,IF($L181=1,2,1)),IF(AND($G181&gt;=DH$5,$G181&lt;=DH$6),IF($M181&gt;0,4,3),0)),IF(AND($D181&lt;=DH$6,$E181&gt;=DH$5),60,0)))</f>
        <v/>
      </c>
      <c r="DI181" s="80" t="str">
        <f>IF(OR($A181="",NOT(ISNUMBER($G181))),"",IF(AND($F181&lt;=DI$6,$G181&gt;=DI$5),IF(DI$5&gt;$N181,5,$K181)*10+IF(AND($F181&gt;=DI$5,$F181&lt;=DI$6),IF(AND($G181&gt;=DI$5,$G181&lt;=DI$6),5,IF($L181=1,2,1)),IF(AND($G181&gt;=DI$5,$G181&lt;=DI$6),IF($M181&gt;0,4,3),0)),IF(AND($D181&lt;=DI$6,$E181&gt;=DI$5),60,0)))</f>
        <v/>
      </c>
      <c r="DJ181" s="80" t="str">
        <f>IF(OR($A181="",NOT(ISNUMBER($G181))),"",IF(AND($F181&lt;=DJ$6,$G181&gt;=DJ$5),IF(DJ$5&gt;$N181,5,$K181)*10+IF(AND($F181&gt;=DJ$5,$F181&lt;=DJ$6),IF(AND($G181&gt;=DJ$5,$G181&lt;=DJ$6),5,IF($L181=1,2,1)),IF(AND($G181&gt;=DJ$5,$G181&lt;=DJ$6),IF($M181&gt;0,4,3),0)),IF(AND($D181&lt;=DJ$6,$E181&gt;=DJ$5),60,0)))</f>
        <v/>
      </c>
      <c r="DK181" s="80" t="str">
        <f>IF(OR($A181="",NOT(ISNUMBER($G181))),"",IF(AND($F181&lt;=DK$6,$G181&gt;=DK$5),IF(DK$5&gt;$N181,5,$K181)*10+IF(AND($F181&gt;=DK$5,$F181&lt;=DK$6),IF(AND($G181&gt;=DK$5,$G181&lt;=DK$6),5,IF($L181=1,2,1)),IF(AND($G181&gt;=DK$5,$G181&lt;=DK$6),IF($M181&gt;0,4,3),0)),IF(AND($D181&lt;=DK$6,$E181&gt;=DK$5),60,0)))</f>
        <v/>
      </c>
      <c r="DL181" s="80" t="str">
        <f>IF(OR($A181="",NOT(ISNUMBER($G181))),"",IF(AND($F181&lt;=DL$6,$G181&gt;=DL$5),IF(DL$5&gt;$N181,5,$K181)*10+IF(AND($F181&gt;=DL$5,$F181&lt;=DL$6),IF(AND($G181&gt;=DL$5,$G181&lt;=DL$6),5,IF($L181=1,2,1)),IF(AND($G181&gt;=DL$5,$G181&lt;=DL$6),IF($M181&gt;0,4,3),0)),IF(AND($D181&lt;=DL$6,$E181&gt;=DL$5),60,0)))</f>
        <v/>
      </c>
      <c r="DM181" s="80" t="str">
        <f>IF(OR($A181="",NOT(ISNUMBER($G181))),"",IF(AND($F181&lt;=DM$6,$G181&gt;=DM$5),IF(DM$5&gt;$N181,5,$K181)*10+IF(AND($F181&gt;=DM$5,$F181&lt;=DM$6),IF(AND($G181&gt;=DM$5,$G181&lt;=DM$6),5,IF($L181=1,2,1)),IF(AND($G181&gt;=DM$5,$G181&lt;=DM$6),IF($M181&gt;0,4,3),0)),IF(AND($D181&lt;=DM$6,$E181&gt;=DM$5),60,0)))</f>
        <v/>
      </c>
      <c r="DN181" s="80" t="str">
        <f>IF(OR($A181="",NOT(ISNUMBER($G181))),"",IF(AND($F181&lt;=DN$6,$G181&gt;=DN$5),IF(DN$5&gt;$N181,5,$K181)*10+IF(AND($F181&gt;=DN$5,$F181&lt;=DN$6),IF(AND($G181&gt;=DN$5,$G181&lt;=DN$6),5,IF($L181=1,2,1)),IF(AND($G181&gt;=DN$5,$G181&lt;=DN$6),IF($M181&gt;0,4,3),0)),IF(AND($D181&lt;=DN$6,$E181&gt;=DN$5),60,0)))</f>
        <v/>
      </c>
      <c r="DO181" s="80" t="str">
        <f>IF(OR($A181="",NOT(ISNUMBER($G181))),"",IF(AND($F181&lt;=DO$6,$G181&gt;=DO$5),IF(DO$5&gt;$N181,5,$K181)*10+IF(AND($F181&gt;=DO$5,$F181&lt;=DO$6),IF(AND($G181&gt;=DO$5,$G181&lt;=DO$6),5,IF($L181=1,2,1)),IF(AND($G181&gt;=DO$5,$G181&lt;=DO$6),IF($M181&gt;0,4,3),0)),IF(AND($D181&lt;=DO$6,$E181&gt;=DO$5),60,0)))</f>
        <v/>
      </c>
      <c r="DP181" s="80" t="str">
        <f>IF(OR($A181="",NOT(ISNUMBER($G181))),"",IF(AND($F181&lt;=DP$6,$G181&gt;=DP$5),IF(DP$5&gt;$N181,5,$K181)*10+IF(AND($F181&gt;=DP$5,$F181&lt;=DP$6),IF(AND($G181&gt;=DP$5,$G181&lt;=DP$6),5,IF($L181=1,2,1)),IF(AND($G181&gt;=DP$5,$G181&lt;=DP$6),IF($M181&gt;0,4,3),0)),IF(AND($D181&lt;=DP$6,$E181&gt;=DP$5),60,0)))</f>
        <v/>
      </c>
      <c r="DQ181" s="80" t="str">
        <f>IF(OR($A181="",NOT(ISNUMBER($G181))),"",IF(AND($F181&lt;=DQ$6,$G181&gt;=DQ$5),IF(DQ$5&gt;$N181,5,$K181)*10+IF(AND($F181&gt;=DQ$5,$F181&lt;=DQ$6),IF(AND($G181&gt;=DQ$5,$G181&lt;=DQ$6),5,IF($L181=1,2,1)),IF(AND($G181&gt;=DQ$5,$G181&lt;=DQ$6),IF($M181&gt;0,4,3),0)),IF(AND($D181&lt;=DQ$6,$E181&gt;=DQ$5),60,0)))</f>
        <v/>
      </c>
      <c r="DR181" s="80" t="str">
        <f>IF(OR($A181="",NOT(ISNUMBER($G181))),"",IF(AND($F181&lt;=DR$6,$G181&gt;=DR$5),IF(DR$5&gt;$N181,5,$K181)*10+IF(AND($F181&gt;=DR$5,$F181&lt;=DR$6),IF(AND($G181&gt;=DR$5,$G181&lt;=DR$6),5,IF($L181=1,2,1)),IF(AND($G181&gt;=DR$5,$G181&lt;=DR$6),IF($M181&gt;0,4,3),0)),IF(AND($D181&lt;=DR$6,$E181&gt;=DR$5),60,0)))</f>
        <v/>
      </c>
      <c r="DS181" s="80" t="str">
        <f>IF(OR($A181="",NOT(ISNUMBER($G181))),"",IF(AND($F181&lt;=DS$6,$G181&gt;=DS$5),IF(DS$5&gt;$N181,5,$K181)*10+IF(AND($F181&gt;=DS$5,$F181&lt;=DS$6),IF(AND($G181&gt;=DS$5,$G181&lt;=DS$6),5,IF($L181=1,2,1)),IF(AND($G181&gt;=DS$5,$G181&lt;=DS$6),IF($M181&gt;0,4,3),0)),IF(AND($D181&lt;=DS$6,$E181&gt;=DS$5),60,0)))</f>
        <v/>
      </c>
      <c r="DT181" s="80" t="str">
        <f>IF(OR($A181="",NOT(ISNUMBER($G181))),"",IF(AND($F181&lt;=DT$6,$G181&gt;=DT$5),IF(DT$5&gt;$N181,5,$K181)*10+IF(AND($F181&gt;=DT$5,$F181&lt;=DT$6),IF(AND($G181&gt;=DT$5,$G181&lt;=DT$6),5,IF($L181=1,2,1)),IF(AND($G181&gt;=DT$5,$G181&lt;=DT$6),IF($M181&gt;0,4,3),0)),IF(AND($D181&lt;=DT$6,$E181&gt;=DT$5),60,0)))</f>
        <v/>
      </c>
      <c r="DU181" s="80" t="str">
        <f>IF(OR($A181="",NOT(ISNUMBER($G181))),"",IF(AND($F181&lt;=DU$6,$G181&gt;=DU$5),IF(DU$5&gt;$N181,5,$K181)*10+IF(AND($F181&gt;=DU$5,$F181&lt;=DU$6),IF(AND($G181&gt;=DU$5,$G181&lt;=DU$6),5,IF($L181=1,2,1)),IF(AND($G181&gt;=DU$5,$G181&lt;=DU$6),IF($M181&gt;0,4,3),0)),IF(AND($D181&lt;=DU$6,$E181&gt;=DU$5),60,0)))</f>
        <v/>
      </c>
      <c r="DV181" s="80" t="str">
        <f>IF(OR($A181="",NOT(ISNUMBER($G181))),"",IF(AND($F181&lt;=DV$6,$G181&gt;=DV$5),IF(DV$5&gt;$N181,5,$K181)*10+IF(AND($F181&gt;=DV$5,$F181&lt;=DV$6),IF(AND($G181&gt;=DV$5,$G181&lt;=DV$6),5,IF($L181=1,2,1)),IF(AND($G181&gt;=DV$5,$G181&lt;=DV$6),IF($M181&gt;0,4,3),0)),IF(AND($D181&lt;=DV$6,$E181&gt;=DV$5),60,0)))</f>
        <v/>
      </c>
      <c r="DW181" s="80" t="str">
        <f>IF(OR($A181="",NOT(ISNUMBER($G181))),"",IF(AND($F181&lt;=DW$6,$G181&gt;=DW$5),IF(DW$5&gt;$N181,5,$K181)*10+IF(AND($F181&gt;=DW$5,$F181&lt;=DW$6),IF(AND($G181&gt;=DW$5,$G181&lt;=DW$6),5,IF($L181=1,2,1)),IF(AND($G181&gt;=DW$5,$G181&lt;=DW$6),IF($M181&gt;0,4,3),0)),IF(AND($D181&lt;=DW$6,$E181&gt;=DW$5),60,0)))</f>
        <v/>
      </c>
      <c r="DX181" s="80" t="str">
        <f>IF(OR($A181="",NOT(ISNUMBER($G181))),"",IF(AND($F181&lt;=DX$6,$G181&gt;=DX$5),IF(DX$5&gt;$N181,5,$K181)*10+IF(AND($F181&gt;=DX$5,$F181&lt;=DX$6),IF(AND($G181&gt;=DX$5,$G181&lt;=DX$6),5,IF($L181=1,2,1)),IF(AND($G181&gt;=DX$5,$G181&lt;=DX$6),IF($M181&gt;0,4,3),0)),IF(AND($D181&lt;=DX$6,$E181&gt;=DX$5),60,0)))</f>
        <v/>
      </c>
      <c r="DY181" s="80" t="str">
        <f>IF(OR($A181="",NOT(ISNUMBER($G181))),"",IF(AND($F181&lt;=DY$6,$G181&gt;=DY$5),IF(DY$5&gt;$N181,5,$K181)*10+IF(AND($F181&gt;=DY$5,$F181&lt;=DY$6),IF(AND($G181&gt;=DY$5,$G181&lt;=DY$6),5,IF($L181=1,2,1)),IF(AND($G181&gt;=DY$5,$G181&lt;=DY$6),IF($M181&gt;0,4,3),0)),IF(AND($D181&lt;=DY$6,$E181&gt;=DY$5),60,0)))</f>
        <v/>
      </c>
      <c r="DZ181" s="80" t="str">
        <f>IF(OR($A181="",NOT(ISNUMBER($G181))),"",IF(AND($F181&lt;=DZ$6,$G181&gt;=DZ$5),IF(DZ$5&gt;$N181,5,$K181)*10+IF(AND($F181&gt;=DZ$5,$F181&lt;=DZ$6),IF(AND($G181&gt;=DZ$5,$G181&lt;=DZ$6),5,IF($L181=1,2,1)),IF(AND($G181&gt;=DZ$5,$G181&lt;=DZ$6),IF($M181&gt;0,4,3),0)),IF(AND($D181&lt;=DZ$6,$E181&gt;=DZ$5),60,0)))</f>
        <v/>
      </c>
      <c r="EA181" s="80" t="str">
        <f>IF(OR($A181="",NOT(ISNUMBER($G181))),"",IF(AND($F181&lt;=EA$6,$G181&gt;=EA$5),IF(EA$5&gt;$N181,5,$K181)*10+IF(AND($F181&gt;=EA$5,$F181&lt;=EA$6),IF(AND($G181&gt;=EA$5,$G181&lt;=EA$6),5,IF($L181=1,2,1)),IF(AND($G181&gt;=EA$5,$G181&lt;=EA$6),IF($M181&gt;0,4,3),0)),IF(AND($D181&lt;=EA$6,$E181&gt;=EA$5),60,0)))</f>
        <v/>
      </c>
      <c r="EB181" s="80" t="str">
        <f>IF(OR($A181="",NOT(ISNUMBER($G181))),"",IF(AND($F181&lt;=EB$6,$G181&gt;=EB$5),IF(EB$5&gt;$N181,5,$K181)*10+IF(AND($F181&gt;=EB$5,$F181&lt;=EB$6),IF(AND($G181&gt;=EB$5,$G181&lt;=EB$6),5,IF($L181=1,2,1)),IF(AND($G181&gt;=EB$5,$G181&lt;=EB$6),IF($M181&gt;0,4,3),0)),IF(AND($D181&lt;=EB$6,$E181&gt;=EB$5),60,0)))</f>
        <v/>
      </c>
      <c r="EC181" s="80" t="str">
        <f>IF(OR($A181="",NOT(ISNUMBER($G181))),"",IF(AND($F181&lt;=EC$6,$G181&gt;=EC$5),IF(EC$5&gt;$N181,5,$K181)*10+IF(AND($F181&gt;=EC$5,$F181&lt;=EC$6),IF(AND($G181&gt;=EC$5,$G181&lt;=EC$6),5,IF($L181=1,2,1)),IF(AND($G181&gt;=EC$5,$G181&lt;=EC$6),IF($M181&gt;0,4,3),0)),IF(AND($D181&lt;=EC$6,$E181&gt;=EC$5),60,0)))</f>
        <v/>
      </c>
      <c r="ED181" s="80" t="str">
        <f>IF(OR($A181="",NOT(ISNUMBER($G181))),"",IF(AND($F181&lt;=ED$6,$G181&gt;=ED$5),IF(ED$5&gt;$N181,5,$K181)*10+IF(AND($F181&gt;=ED$5,$F181&lt;=ED$6),IF(AND($G181&gt;=ED$5,$G181&lt;=ED$6),5,IF($L181=1,2,1)),IF(AND($G181&gt;=ED$5,$G181&lt;=ED$6),IF($M181&gt;0,4,3),0)),IF(AND($D181&lt;=ED$6,$E181&gt;=ED$5),60,0)))</f>
        <v/>
      </c>
    </row>
    <row r="182" ht="18" customHeight="1">
      <c r="A182" s="52" t="str">
        <f>IF(Tasks!$B182="","",Tasks!$A182)</f>
        <v/>
      </c>
      <c r="B182" s="78" t="str">
        <f>IF(Tasks!$B182="","",Tasks!$B182)</f>
        <v/>
      </c>
      <c r="C182" s="25" t="str">
        <f>IF($B182="","",IF(AND(Tasks!$D182="",Tasks!$G182=""),"-",IF(Tasks!$D182="","",Tasks!$D182&amp;IF(OR(Tasks!$E182="",Tasks!$E182="FS"),IF(N(Tasks!$F182)=0,"","FS"),Tasks!$E182)&amp;IF(N(Tasks!$F182)=0,"",IF(Tasks!$F182&gt;0,"+","")&amp;Tasks!$F182))&amp;IF(AND(Tasks!$D182&lt;&gt;"",Tasks!$G182&lt;&gt;""),", ","")&amp;IF(Tasks!$G182="","",Tasks!$G182&amp;IF(OR(Tasks!$H182="",Tasks!$H182="FS"),IF(N(Tasks!$I182)=0,"","FS"),Tasks!$H182)&amp;IF(N(Tasks!$I182)=0,"",IF(Tasks!$I182&gt;0,"+","")&amp;Tasks!$I182))))</f>
        <v/>
      </c>
      <c r="D182" s="51" t="str">
        <f>IF(OR($B182="",Tasks!$Q182=""),"",Tasks!$Q182)</f>
        <v/>
      </c>
      <c r="E182" s="51" t="str">
        <f>IF(OR($B182="",Tasks!$R182=""),"",Tasks!$R182)</f>
        <v/>
      </c>
      <c r="F182" s="51" t="str">
        <f>IF(OR($B182="",Tasks!$S182=""),"",Tasks!$S182)</f>
        <v/>
      </c>
      <c r="G182" s="51" t="str">
        <f>IF(OR($B182="",Tasks!$T182=""),"",Tasks!$T182)</f>
        <v/>
      </c>
      <c r="H182" s="52" t="str">
        <f>IF($B182="","",Tasks!$AE182)</f>
        <v/>
      </c>
      <c r="I182" s="79" t="str">
        <f>IF($B182="","",Tasks!$AF182)</f>
        <v/>
      </c>
      <c r="J182" s="53" t="str">
        <f>IF(OR($B182="",Tasks!$V182=""),"",Tasks!$V182)</f>
        <v/>
      </c>
      <c r="K182" s="52" t="str">
        <f>IF($B182="","",Tasks!$AA182)</f>
        <v/>
      </c>
      <c r="L182" s="52" t="str">
        <f>IF($B182="","",Tasks!$AB182)</f>
        <v/>
      </c>
      <c r="M182" s="52" t="str">
        <f>IF($B182="","",Tasks!$Z182)</f>
        <v/>
      </c>
      <c r="N182" s="52" t="str">
        <f>IF(OR($B182="",Tasks!$AG182=""),"",Tasks!$AG182)</f>
        <v/>
      </c>
      <c r="O182" s="80" t="str">
        <f>IF(OR($A182="",NOT(ISNUMBER($G182))),"",IF(AND($F182&lt;=O$6,$G182&gt;=O$5),IF(O$5&gt;$N182,5,$K182)*10+IF(AND($F182&gt;=O$5,$F182&lt;=O$6),IF(AND($G182&gt;=O$5,$G182&lt;=O$6),5,IF($L182=1,2,1)),IF(AND($G182&gt;=O$5,$G182&lt;=O$6),IF($M182&gt;0,4,3),0)),IF(AND($D182&lt;=O$6,$E182&gt;=O$5),60,0)))</f>
        <v/>
      </c>
      <c r="P182" s="80" t="str">
        <f>IF(OR($A182="",NOT(ISNUMBER($G182))),"",IF(AND($F182&lt;=P$6,$G182&gt;=P$5),IF(P$5&gt;$N182,5,$K182)*10+IF(AND($F182&gt;=P$5,$F182&lt;=P$6),IF(AND($G182&gt;=P$5,$G182&lt;=P$6),5,IF($L182=1,2,1)),IF(AND($G182&gt;=P$5,$G182&lt;=P$6),IF($M182&gt;0,4,3),0)),IF(AND($D182&lt;=P$6,$E182&gt;=P$5),60,0)))</f>
        <v/>
      </c>
      <c r="Q182" s="80" t="str">
        <f>IF(OR($A182="",NOT(ISNUMBER($G182))),"",IF(AND($F182&lt;=Q$6,$G182&gt;=Q$5),IF(Q$5&gt;$N182,5,$K182)*10+IF(AND($F182&gt;=Q$5,$F182&lt;=Q$6),IF(AND($G182&gt;=Q$5,$G182&lt;=Q$6),5,IF($L182=1,2,1)),IF(AND($G182&gt;=Q$5,$G182&lt;=Q$6),IF($M182&gt;0,4,3),0)),IF(AND($D182&lt;=Q$6,$E182&gt;=Q$5),60,0)))</f>
        <v/>
      </c>
      <c r="R182" s="80" t="str">
        <f>IF(OR($A182="",NOT(ISNUMBER($G182))),"",IF(AND($F182&lt;=R$6,$G182&gt;=R$5),IF(R$5&gt;$N182,5,$K182)*10+IF(AND($F182&gt;=R$5,$F182&lt;=R$6),IF(AND($G182&gt;=R$5,$G182&lt;=R$6),5,IF($L182=1,2,1)),IF(AND($G182&gt;=R$5,$G182&lt;=R$6),IF($M182&gt;0,4,3),0)),IF(AND($D182&lt;=R$6,$E182&gt;=R$5),60,0)))</f>
        <v/>
      </c>
      <c r="S182" s="80" t="str">
        <f>IF(OR($A182="",NOT(ISNUMBER($G182))),"",IF(AND($F182&lt;=S$6,$G182&gt;=S$5),IF(S$5&gt;$N182,5,$K182)*10+IF(AND($F182&gt;=S$5,$F182&lt;=S$6),IF(AND($G182&gt;=S$5,$G182&lt;=S$6),5,IF($L182=1,2,1)),IF(AND($G182&gt;=S$5,$G182&lt;=S$6),IF($M182&gt;0,4,3),0)),IF(AND($D182&lt;=S$6,$E182&gt;=S$5),60,0)))</f>
        <v/>
      </c>
      <c r="T182" s="80" t="str">
        <f>IF(OR($A182="",NOT(ISNUMBER($G182))),"",IF(AND($F182&lt;=T$6,$G182&gt;=T$5),IF(T$5&gt;$N182,5,$K182)*10+IF(AND($F182&gt;=T$5,$F182&lt;=T$6),IF(AND($G182&gt;=T$5,$G182&lt;=T$6),5,IF($L182=1,2,1)),IF(AND($G182&gt;=T$5,$G182&lt;=T$6),IF($M182&gt;0,4,3),0)),IF(AND($D182&lt;=T$6,$E182&gt;=T$5),60,0)))</f>
        <v/>
      </c>
      <c r="U182" s="80" t="str">
        <f>IF(OR($A182="",NOT(ISNUMBER($G182))),"",IF(AND($F182&lt;=U$6,$G182&gt;=U$5),IF(U$5&gt;$N182,5,$K182)*10+IF(AND($F182&gt;=U$5,$F182&lt;=U$6),IF(AND($G182&gt;=U$5,$G182&lt;=U$6),5,IF($L182=1,2,1)),IF(AND($G182&gt;=U$5,$G182&lt;=U$6),IF($M182&gt;0,4,3),0)),IF(AND($D182&lt;=U$6,$E182&gt;=U$5),60,0)))</f>
        <v/>
      </c>
      <c r="V182" s="80" t="str">
        <f>IF(OR($A182="",NOT(ISNUMBER($G182))),"",IF(AND($F182&lt;=V$6,$G182&gt;=V$5),IF(V$5&gt;$N182,5,$K182)*10+IF(AND($F182&gt;=V$5,$F182&lt;=V$6),IF(AND($G182&gt;=V$5,$G182&lt;=V$6),5,IF($L182=1,2,1)),IF(AND($G182&gt;=V$5,$G182&lt;=V$6),IF($M182&gt;0,4,3),0)),IF(AND($D182&lt;=V$6,$E182&gt;=V$5),60,0)))</f>
        <v/>
      </c>
      <c r="W182" s="80" t="str">
        <f>IF(OR($A182="",NOT(ISNUMBER($G182))),"",IF(AND($F182&lt;=W$6,$G182&gt;=W$5),IF(W$5&gt;$N182,5,$K182)*10+IF(AND($F182&gt;=W$5,$F182&lt;=W$6),IF(AND($G182&gt;=W$5,$G182&lt;=W$6),5,IF($L182=1,2,1)),IF(AND($G182&gt;=W$5,$G182&lt;=W$6),IF($M182&gt;0,4,3),0)),IF(AND($D182&lt;=W$6,$E182&gt;=W$5),60,0)))</f>
        <v/>
      </c>
      <c r="X182" s="80" t="str">
        <f>IF(OR($A182="",NOT(ISNUMBER($G182))),"",IF(AND($F182&lt;=X$6,$G182&gt;=X$5),IF(X$5&gt;$N182,5,$K182)*10+IF(AND($F182&gt;=X$5,$F182&lt;=X$6),IF(AND($G182&gt;=X$5,$G182&lt;=X$6),5,IF($L182=1,2,1)),IF(AND($G182&gt;=X$5,$G182&lt;=X$6),IF($M182&gt;0,4,3),0)),IF(AND($D182&lt;=X$6,$E182&gt;=X$5),60,0)))</f>
        <v/>
      </c>
      <c r="Y182" s="80" t="str">
        <f>IF(OR($A182="",NOT(ISNUMBER($G182))),"",IF(AND($F182&lt;=Y$6,$G182&gt;=Y$5),IF(Y$5&gt;$N182,5,$K182)*10+IF(AND($F182&gt;=Y$5,$F182&lt;=Y$6),IF(AND($G182&gt;=Y$5,$G182&lt;=Y$6),5,IF($L182=1,2,1)),IF(AND($G182&gt;=Y$5,$G182&lt;=Y$6),IF($M182&gt;0,4,3),0)),IF(AND($D182&lt;=Y$6,$E182&gt;=Y$5),60,0)))</f>
        <v/>
      </c>
      <c r="Z182" s="80" t="str">
        <f>IF(OR($A182="",NOT(ISNUMBER($G182))),"",IF(AND($F182&lt;=Z$6,$G182&gt;=Z$5),IF(Z$5&gt;$N182,5,$K182)*10+IF(AND($F182&gt;=Z$5,$F182&lt;=Z$6),IF(AND($G182&gt;=Z$5,$G182&lt;=Z$6),5,IF($L182=1,2,1)),IF(AND($G182&gt;=Z$5,$G182&lt;=Z$6),IF($M182&gt;0,4,3),0)),IF(AND($D182&lt;=Z$6,$E182&gt;=Z$5),60,0)))</f>
        <v/>
      </c>
      <c r="AA182" s="80" t="str">
        <f>IF(OR($A182="",NOT(ISNUMBER($G182))),"",IF(AND($F182&lt;=AA$6,$G182&gt;=AA$5),IF(AA$5&gt;$N182,5,$K182)*10+IF(AND($F182&gt;=AA$5,$F182&lt;=AA$6),IF(AND($G182&gt;=AA$5,$G182&lt;=AA$6),5,IF($L182=1,2,1)),IF(AND($G182&gt;=AA$5,$G182&lt;=AA$6),IF($M182&gt;0,4,3),0)),IF(AND($D182&lt;=AA$6,$E182&gt;=AA$5),60,0)))</f>
        <v/>
      </c>
      <c r="AB182" s="80" t="str">
        <f>IF(OR($A182="",NOT(ISNUMBER($G182))),"",IF(AND($F182&lt;=AB$6,$G182&gt;=AB$5),IF(AB$5&gt;$N182,5,$K182)*10+IF(AND($F182&gt;=AB$5,$F182&lt;=AB$6),IF(AND($G182&gt;=AB$5,$G182&lt;=AB$6),5,IF($L182=1,2,1)),IF(AND($G182&gt;=AB$5,$G182&lt;=AB$6),IF($M182&gt;0,4,3),0)),IF(AND($D182&lt;=AB$6,$E182&gt;=AB$5),60,0)))</f>
        <v/>
      </c>
      <c r="AC182" s="80" t="str">
        <f>IF(OR($A182="",NOT(ISNUMBER($G182))),"",IF(AND($F182&lt;=AC$6,$G182&gt;=AC$5),IF(AC$5&gt;$N182,5,$K182)*10+IF(AND($F182&gt;=AC$5,$F182&lt;=AC$6),IF(AND($G182&gt;=AC$5,$G182&lt;=AC$6),5,IF($L182=1,2,1)),IF(AND($G182&gt;=AC$5,$G182&lt;=AC$6),IF($M182&gt;0,4,3),0)),IF(AND($D182&lt;=AC$6,$E182&gt;=AC$5),60,0)))</f>
        <v/>
      </c>
      <c r="AD182" s="80" t="str">
        <f>IF(OR($A182="",NOT(ISNUMBER($G182))),"",IF(AND($F182&lt;=AD$6,$G182&gt;=AD$5),IF(AD$5&gt;$N182,5,$K182)*10+IF(AND($F182&gt;=AD$5,$F182&lt;=AD$6),IF(AND($G182&gt;=AD$5,$G182&lt;=AD$6),5,IF($L182=1,2,1)),IF(AND($G182&gt;=AD$5,$G182&lt;=AD$6),IF($M182&gt;0,4,3),0)),IF(AND($D182&lt;=AD$6,$E182&gt;=AD$5),60,0)))</f>
        <v/>
      </c>
      <c r="AE182" s="80" t="str">
        <f>IF(OR($A182="",NOT(ISNUMBER($G182))),"",IF(AND($F182&lt;=AE$6,$G182&gt;=AE$5),IF(AE$5&gt;$N182,5,$K182)*10+IF(AND($F182&gt;=AE$5,$F182&lt;=AE$6),IF(AND($G182&gt;=AE$5,$G182&lt;=AE$6),5,IF($L182=1,2,1)),IF(AND($G182&gt;=AE$5,$G182&lt;=AE$6),IF($M182&gt;0,4,3),0)),IF(AND($D182&lt;=AE$6,$E182&gt;=AE$5),60,0)))</f>
        <v/>
      </c>
      <c r="AF182" s="80" t="str">
        <f>IF(OR($A182="",NOT(ISNUMBER($G182))),"",IF(AND($F182&lt;=AF$6,$G182&gt;=AF$5),IF(AF$5&gt;$N182,5,$K182)*10+IF(AND($F182&gt;=AF$5,$F182&lt;=AF$6),IF(AND($G182&gt;=AF$5,$G182&lt;=AF$6),5,IF($L182=1,2,1)),IF(AND($G182&gt;=AF$5,$G182&lt;=AF$6),IF($M182&gt;0,4,3),0)),IF(AND($D182&lt;=AF$6,$E182&gt;=AF$5),60,0)))</f>
        <v/>
      </c>
      <c r="AG182" s="80" t="str">
        <f>IF(OR($A182="",NOT(ISNUMBER($G182))),"",IF(AND($F182&lt;=AG$6,$G182&gt;=AG$5),IF(AG$5&gt;$N182,5,$K182)*10+IF(AND($F182&gt;=AG$5,$F182&lt;=AG$6),IF(AND($G182&gt;=AG$5,$G182&lt;=AG$6),5,IF($L182=1,2,1)),IF(AND($G182&gt;=AG$5,$G182&lt;=AG$6),IF($M182&gt;0,4,3),0)),IF(AND($D182&lt;=AG$6,$E182&gt;=AG$5),60,0)))</f>
        <v/>
      </c>
      <c r="AH182" s="80" t="str">
        <f>IF(OR($A182="",NOT(ISNUMBER($G182))),"",IF(AND($F182&lt;=AH$6,$G182&gt;=AH$5),IF(AH$5&gt;$N182,5,$K182)*10+IF(AND($F182&gt;=AH$5,$F182&lt;=AH$6),IF(AND($G182&gt;=AH$5,$G182&lt;=AH$6),5,IF($L182=1,2,1)),IF(AND($G182&gt;=AH$5,$G182&lt;=AH$6),IF($M182&gt;0,4,3),0)),IF(AND($D182&lt;=AH$6,$E182&gt;=AH$5),60,0)))</f>
        <v/>
      </c>
      <c r="AI182" s="80" t="str">
        <f>IF(OR($A182="",NOT(ISNUMBER($G182))),"",IF(AND($F182&lt;=AI$6,$G182&gt;=AI$5),IF(AI$5&gt;$N182,5,$K182)*10+IF(AND($F182&gt;=AI$5,$F182&lt;=AI$6),IF(AND($G182&gt;=AI$5,$G182&lt;=AI$6),5,IF($L182=1,2,1)),IF(AND($G182&gt;=AI$5,$G182&lt;=AI$6),IF($M182&gt;0,4,3),0)),IF(AND($D182&lt;=AI$6,$E182&gt;=AI$5),60,0)))</f>
        <v/>
      </c>
      <c r="AJ182" s="80" t="str">
        <f>IF(OR($A182="",NOT(ISNUMBER($G182))),"",IF(AND($F182&lt;=AJ$6,$G182&gt;=AJ$5),IF(AJ$5&gt;$N182,5,$K182)*10+IF(AND($F182&gt;=AJ$5,$F182&lt;=AJ$6),IF(AND($G182&gt;=AJ$5,$G182&lt;=AJ$6),5,IF($L182=1,2,1)),IF(AND($G182&gt;=AJ$5,$G182&lt;=AJ$6),IF($M182&gt;0,4,3),0)),IF(AND($D182&lt;=AJ$6,$E182&gt;=AJ$5),60,0)))</f>
        <v/>
      </c>
      <c r="AK182" s="80" t="str">
        <f>IF(OR($A182="",NOT(ISNUMBER($G182))),"",IF(AND($F182&lt;=AK$6,$G182&gt;=AK$5),IF(AK$5&gt;$N182,5,$K182)*10+IF(AND($F182&gt;=AK$5,$F182&lt;=AK$6),IF(AND($G182&gt;=AK$5,$G182&lt;=AK$6),5,IF($L182=1,2,1)),IF(AND($G182&gt;=AK$5,$G182&lt;=AK$6),IF($M182&gt;0,4,3),0)),IF(AND($D182&lt;=AK$6,$E182&gt;=AK$5),60,0)))</f>
        <v/>
      </c>
      <c r="AL182" s="80" t="str">
        <f>IF(OR($A182="",NOT(ISNUMBER($G182))),"",IF(AND($F182&lt;=AL$6,$G182&gt;=AL$5),IF(AL$5&gt;$N182,5,$K182)*10+IF(AND($F182&gt;=AL$5,$F182&lt;=AL$6),IF(AND($G182&gt;=AL$5,$G182&lt;=AL$6),5,IF($L182=1,2,1)),IF(AND($G182&gt;=AL$5,$G182&lt;=AL$6),IF($M182&gt;0,4,3),0)),IF(AND($D182&lt;=AL$6,$E182&gt;=AL$5),60,0)))</f>
        <v/>
      </c>
      <c r="AM182" s="80" t="str">
        <f>IF(OR($A182="",NOT(ISNUMBER($G182))),"",IF(AND($F182&lt;=AM$6,$G182&gt;=AM$5),IF(AM$5&gt;$N182,5,$K182)*10+IF(AND($F182&gt;=AM$5,$F182&lt;=AM$6),IF(AND($G182&gt;=AM$5,$G182&lt;=AM$6),5,IF($L182=1,2,1)),IF(AND($G182&gt;=AM$5,$G182&lt;=AM$6),IF($M182&gt;0,4,3),0)),IF(AND($D182&lt;=AM$6,$E182&gt;=AM$5),60,0)))</f>
        <v/>
      </c>
      <c r="AN182" s="80" t="str">
        <f>IF(OR($A182="",NOT(ISNUMBER($G182))),"",IF(AND($F182&lt;=AN$6,$G182&gt;=AN$5),IF(AN$5&gt;$N182,5,$K182)*10+IF(AND($F182&gt;=AN$5,$F182&lt;=AN$6),IF(AND($G182&gt;=AN$5,$G182&lt;=AN$6),5,IF($L182=1,2,1)),IF(AND($G182&gt;=AN$5,$G182&lt;=AN$6),IF($M182&gt;0,4,3),0)),IF(AND($D182&lt;=AN$6,$E182&gt;=AN$5),60,0)))</f>
        <v/>
      </c>
      <c r="AO182" s="80" t="str">
        <f>IF(OR($A182="",NOT(ISNUMBER($G182))),"",IF(AND($F182&lt;=AO$6,$G182&gt;=AO$5),IF(AO$5&gt;$N182,5,$K182)*10+IF(AND($F182&gt;=AO$5,$F182&lt;=AO$6),IF(AND($G182&gt;=AO$5,$G182&lt;=AO$6),5,IF($L182=1,2,1)),IF(AND($G182&gt;=AO$5,$G182&lt;=AO$6),IF($M182&gt;0,4,3),0)),IF(AND($D182&lt;=AO$6,$E182&gt;=AO$5),60,0)))</f>
        <v/>
      </c>
      <c r="AP182" s="80" t="str">
        <f>IF(OR($A182="",NOT(ISNUMBER($G182))),"",IF(AND($F182&lt;=AP$6,$G182&gt;=AP$5),IF(AP$5&gt;$N182,5,$K182)*10+IF(AND($F182&gt;=AP$5,$F182&lt;=AP$6),IF(AND($G182&gt;=AP$5,$G182&lt;=AP$6),5,IF($L182=1,2,1)),IF(AND($G182&gt;=AP$5,$G182&lt;=AP$6),IF($M182&gt;0,4,3),0)),IF(AND($D182&lt;=AP$6,$E182&gt;=AP$5),60,0)))</f>
        <v/>
      </c>
      <c r="AQ182" s="80" t="str">
        <f>IF(OR($A182="",NOT(ISNUMBER($G182))),"",IF(AND($F182&lt;=AQ$6,$G182&gt;=AQ$5),IF(AQ$5&gt;$N182,5,$K182)*10+IF(AND($F182&gt;=AQ$5,$F182&lt;=AQ$6),IF(AND($G182&gt;=AQ$5,$G182&lt;=AQ$6),5,IF($L182=1,2,1)),IF(AND($G182&gt;=AQ$5,$G182&lt;=AQ$6),IF($M182&gt;0,4,3),0)),IF(AND($D182&lt;=AQ$6,$E182&gt;=AQ$5),60,0)))</f>
        <v/>
      </c>
      <c r="AR182" s="80" t="str">
        <f>IF(OR($A182="",NOT(ISNUMBER($G182))),"",IF(AND($F182&lt;=AR$6,$G182&gt;=AR$5),IF(AR$5&gt;$N182,5,$K182)*10+IF(AND($F182&gt;=AR$5,$F182&lt;=AR$6),IF(AND($G182&gt;=AR$5,$G182&lt;=AR$6),5,IF($L182=1,2,1)),IF(AND($G182&gt;=AR$5,$G182&lt;=AR$6),IF($M182&gt;0,4,3),0)),IF(AND($D182&lt;=AR$6,$E182&gt;=AR$5),60,0)))</f>
        <v/>
      </c>
      <c r="AS182" s="80" t="str">
        <f>IF(OR($A182="",NOT(ISNUMBER($G182))),"",IF(AND($F182&lt;=AS$6,$G182&gt;=AS$5),IF(AS$5&gt;$N182,5,$K182)*10+IF(AND($F182&gt;=AS$5,$F182&lt;=AS$6),IF(AND($G182&gt;=AS$5,$G182&lt;=AS$6),5,IF($L182=1,2,1)),IF(AND($G182&gt;=AS$5,$G182&lt;=AS$6),IF($M182&gt;0,4,3),0)),IF(AND($D182&lt;=AS$6,$E182&gt;=AS$5),60,0)))</f>
        <v/>
      </c>
      <c r="AT182" s="80" t="str">
        <f>IF(OR($A182="",NOT(ISNUMBER($G182))),"",IF(AND($F182&lt;=AT$6,$G182&gt;=AT$5),IF(AT$5&gt;$N182,5,$K182)*10+IF(AND($F182&gt;=AT$5,$F182&lt;=AT$6),IF(AND($G182&gt;=AT$5,$G182&lt;=AT$6),5,IF($L182=1,2,1)),IF(AND($G182&gt;=AT$5,$G182&lt;=AT$6),IF($M182&gt;0,4,3),0)),IF(AND($D182&lt;=AT$6,$E182&gt;=AT$5),60,0)))</f>
        <v/>
      </c>
      <c r="AU182" s="80" t="str">
        <f>IF(OR($A182="",NOT(ISNUMBER($G182))),"",IF(AND($F182&lt;=AU$6,$G182&gt;=AU$5),IF(AU$5&gt;$N182,5,$K182)*10+IF(AND($F182&gt;=AU$5,$F182&lt;=AU$6),IF(AND($G182&gt;=AU$5,$G182&lt;=AU$6),5,IF($L182=1,2,1)),IF(AND($G182&gt;=AU$5,$G182&lt;=AU$6),IF($M182&gt;0,4,3),0)),IF(AND($D182&lt;=AU$6,$E182&gt;=AU$5),60,0)))</f>
        <v/>
      </c>
      <c r="AV182" s="80" t="str">
        <f>IF(OR($A182="",NOT(ISNUMBER($G182))),"",IF(AND($F182&lt;=AV$6,$G182&gt;=AV$5),IF(AV$5&gt;$N182,5,$K182)*10+IF(AND($F182&gt;=AV$5,$F182&lt;=AV$6),IF(AND($G182&gt;=AV$5,$G182&lt;=AV$6),5,IF($L182=1,2,1)),IF(AND($G182&gt;=AV$5,$G182&lt;=AV$6),IF($M182&gt;0,4,3),0)),IF(AND($D182&lt;=AV$6,$E182&gt;=AV$5),60,0)))</f>
        <v/>
      </c>
      <c r="AW182" s="80" t="str">
        <f>IF(OR($A182="",NOT(ISNUMBER($G182))),"",IF(AND($F182&lt;=AW$6,$G182&gt;=AW$5),IF(AW$5&gt;$N182,5,$K182)*10+IF(AND($F182&gt;=AW$5,$F182&lt;=AW$6),IF(AND($G182&gt;=AW$5,$G182&lt;=AW$6),5,IF($L182=1,2,1)),IF(AND($G182&gt;=AW$5,$G182&lt;=AW$6),IF($M182&gt;0,4,3),0)),IF(AND($D182&lt;=AW$6,$E182&gt;=AW$5),60,0)))</f>
        <v/>
      </c>
      <c r="AX182" s="80" t="str">
        <f>IF(OR($A182="",NOT(ISNUMBER($G182))),"",IF(AND($F182&lt;=AX$6,$G182&gt;=AX$5),IF(AX$5&gt;$N182,5,$K182)*10+IF(AND($F182&gt;=AX$5,$F182&lt;=AX$6),IF(AND($G182&gt;=AX$5,$G182&lt;=AX$6),5,IF($L182=1,2,1)),IF(AND($G182&gt;=AX$5,$G182&lt;=AX$6),IF($M182&gt;0,4,3),0)),IF(AND($D182&lt;=AX$6,$E182&gt;=AX$5),60,0)))</f>
        <v/>
      </c>
      <c r="AY182" s="80" t="str">
        <f>IF(OR($A182="",NOT(ISNUMBER($G182))),"",IF(AND($F182&lt;=AY$6,$G182&gt;=AY$5),IF(AY$5&gt;$N182,5,$K182)*10+IF(AND($F182&gt;=AY$5,$F182&lt;=AY$6),IF(AND($G182&gt;=AY$5,$G182&lt;=AY$6),5,IF($L182=1,2,1)),IF(AND($G182&gt;=AY$5,$G182&lt;=AY$6),IF($M182&gt;0,4,3),0)),IF(AND($D182&lt;=AY$6,$E182&gt;=AY$5),60,0)))</f>
        <v/>
      </c>
      <c r="AZ182" s="80" t="str">
        <f>IF(OR($A182="",NOT(ISNUMBER($G182))),"",IF(AND($F182&lt;=AZ$6,$G182&gt;=AZ$5),IF(AZ$5&gt;$N182,5,$K182)*10+IF(AND($F182&gt;=AZ$5,$F182&lt;=AZ$6),IF(AND($G182&gt;=AZ$5,$G182&lt;=AZ$6),5,IF($L182=1,2,1)),IF(AND($G182&gt;=AZ$5,$G182&lt;=AZ$6),IF($M182&gt;0,4,3),0)),IF(AND($D182&lt;=AZ$6,$E182&gt;=AZ$5),60,0)))</f>
        <v/>
      </c>
      <c r="BA182" s="80" t="str">
        <f>IF(OR($A182="",NOT(ISNUMBER($G182))),"",IF(AND($F182&lt;=BA$6,$G182&gt;=BA$5),IF(BA$5&gt;$N182,5,$K182)*10+IF(AND($F182&gt;=BA$5,$F182&lt;=BA$6),IF(AND($G182&gt;=BA$5,$G182&lt;=BA$6),5,IF($L182=1,2,1)),IF(AND($G182&gt;=BA$5,$G182&lt;=BA$6),IF($M182&gt;0,4,3),0)),IF(AND($D182&lt;=BA$6,$E182&gt;=BA$5),60,0)))</f>
        <v/>
      </c>
      <c r="BB182" s="80" t="str">
        <f>IF(OR($A182="",NOT(ISNUMBER($G182))),"",IF(AND($F182&lt;=BB$6,$G182&gt;=BB$5),IF(BB$5&gt;$N182,5,$K182)*10+IF(AND($F182&gt;=BB$5,$F182&lt;=BB$6),IF(AND($G182&gt;=BB$5,$G182&lt;=BB$6),5,IF($L182=1,2,1)),IF(AND($G182&gt;=BB$5,$G182&lt;=BB$6),IF($M182&gt;0,4,3),0)),IF(AND($D182&lt;=BB$6,$E182&gt;=BB$5),60,0)))</f>
        <v/>
      </c>
      <c r="BC182" s="80" t="str">
        <f>IF(OR($A182="",NOT(ISNUMBER($G182))),"",IF(AND($F182&lt;=BC$6,$G182&gt;=BC$5),IF(BC$5&gt;$N182,5,$K182)*10+IF(AND($F182&gt;=BC$5,$F182&lt;=BC$6),IF(AND($G182&gt;=BC$5,$G182&lt;=BC$6),5,IF($L182=1,2,1)),IF(AND($G182&gt;=BC$5,$G182&lt;=BC$6),IF($M182&gt;0,4,3),0)),IF(AND($D182&lt;=BC$6,$E182&gt;=BC$5),60,0)))</f>
        <v/>
      </c>
      <c r="BD182" s="80" t="str">
        <f>IF(OR($A182="",NOT(ISNUMBER($G182))),"",IF(AND($F182&lt;=BD$6,$G182&gt;=BD$5),IF(BD$5&gt;$N182,5,$K182)*10+IF(AND($F182&gt;=BD$5,$F182&lt;=BD$6),IF(AND($G182&gt;=BD$5,$G182&lt;=BD$6),5,IF($L182=1,2,1)),IF(AND($G182&gt;=BD$5,$G182&lt;=BD$6),IF($M182&gt;0,4,3),0)),IF(AND($D182&lt;=BD$6,$E182&gt;=BD$5),60,0)))</f>
        <v/>
      </c>
      <c r="BE182" s="80" t="str">
        <f>IF(OR($A182="",NOT(ISNUMBER($G182))),"",IF(AND($F182&lt;=BE$6,$G182&gt;=BE$5),IF(BE$5&gt;$N182,5,$K182)*10+IF(AND($F182&gt;=BE$5,$F182&lt;=BE$6),IF(AND($G182&gt;=BE$5,$G182&lt;=BE$6),5,IF($L182=1,2,1)),IF(AND($G182&gt;=BE$5,$G182&lt;=BE$6),IF($M182&gt;0,4,3),0)),IF(AND($D182&lt;=BE$6,$E182&gt;=BE$5),60,0)))</f>
        <v/>
      </c>
      <c r="BF182" s="80" t="str">
        <f>IF(OR($A182="",NOT(ISNUMBER($G182))),"",IF(AND($F182&lt;=BF$6,$G182&gt;=BF$5),IF(BF$5&gt;$N182,5,$K182)*10+IF(AND($F182&gt;=BF$5,$F182&lt;=BF$6),IF(AND($G182&gt;=BF$5,$G182&lt;=BF$6),5,IF($L182=1,2,1)),IF(AND($G182&gt;=BF$5,$G182&lt;=BF$6),IF($M182&gt;0,4,3),0)),IF(AND($D182&lt;=BF$6,$E182&gt;=BF$5),60,0)))</f>
        <v/>
      </c>
      <c r="BG182" s="80" t="str">
        <f>IF(OR($A182="",NOT(ISNUMBER($G182))),"",IF(AND($F182&lt;=BG$6,$G182&gt;=BG$5),IF(BG$5&gt;$N182,5,$K182)*10+IF(AND($F182&gt;=BG$5,$F182&lt;=BG$6),IF(AND($G182&gt;=BG$5,$G182&lt;=BG$6),5,IF($L182=1,2,1)),IF(AND($G182&gt;=BG$5,$G182&lt;=BG$6),IF($M182&gt;0,4,3),0)),IF(AND($D182&lt;=BG$6,$E182&gt;=BG$5),60,0)))</f>
        <v/>
      </c>
      <c r="BH182" s="80" t="str">
        <f>IF(OR($A182="",NOT(ISNUMBER($G182))),"",IF(AND($F182&lt;=BH$6,$G182&gt;=BH$5),IF(BH$5&gt;$N182,5,$K182)*10+IF(AND($F182&gt;=BH$5,$F182&lt;=BH$6),IF(AND($G182&gt;=BH$5,$G182&lt;=BH$6),5,IF($L182=1,2,1)),IF(AND($G182&gt;=BH$5,$G182&lt;=BH$6),IF($M182&gt;0,4,3),0)),IF(AND($D182&lt;=BH$6,$E182&gt;=BH$5),60,0)))</f>
        <v/>
      </c>
      <c r="BI182" s="80" t="str">
        <f>IF(OR($A182="",NOT(ISNUMBER($G182))),"",IF(AND($F182&lt;=BI$6,$G182&gt;=BI$5),IF(BI$5&gt;$N182,5,$K182)*10+IF(AND($F182&gt;=BI$5,$F182&lt;=BI$6),IF(AND($G182&gt;=BI$5,$G182&lt;=BI$6),5,IF($L182=1,2,1)),IF(AND($G182&gt;=BI$5,$G182&lt;=BI$6),IF($M182&gt;0,4,3),0)),IF(AND($D182&lt;=BI$6,$E182&gt;=BI$5),60,0)))</f>
        <v/>
      </c>
      <c r="BJ182" s="80" t="str">
        <f>IF(OR($A182="",NOT(ISNUMBER($G182))),"",IF(AND($F182&lt;=BJ$6,$G182&gt;=BJ$5),IF(BJ$5&gt;$N182,5,$K182)*10+IF(AND($F182&gt;=BJ$5,$F182&lt;=BJ$6),IF(AND($G182&gt;=BJ$5,$G182&lt;=BJ$6),5,IF($L182=1,2,1)),IF(AND($G182&gt;=BJ$5,$G182&lt;=BJ$6),IF($M182&gt;0,4,3),0)),IF(AND($D182&lt;=BJ$6,$E182&gt;=BJ$5),60,0)))</f>
        <v/>
      </c>
      <c r="BK182" s="80" t="str">
        <f>IF(OR($A182="",NOT(ISNUMBER($G182))),"",IF(AND($F182&lt;=BK$6,$G182&gt;=BK$5),IF(BK$5&gt;$N182,5,$K182)*10+IF(AND($F182&gt;=BK$5,$F182&lt;=BK$6),IF(AND($G182&gt;=BK$5,$G182&lt;=BK$6),5,IF($L182=1,2,1)),IF(AND($G182&gt;=BK$5,$G182&lt;=BK$6),IF($M182&gt;0,4,3),0)),IF(AND($D182&lt;=BK$6,$E182&gt;=BK$5),60,0)))</f>
        <v/>
      </c>
      <c r="BL182" s="80" t="str">
        <f>IF(OR($A182="",NOT(ISNUMBER($G182))),"",IF(AND($F182&lt;=BL$6,$G182&gt;=BL$5),IF(BL$5&gt;$N182,5,$K182)*10+IF(AND($F182&gt;=BL$5,$F182&lt;=BL$6),IF(AND($G182&gt;=BL$5,$G182&lt;=BL$6),5,IF($L182=1,2,1)),IF(AND($G182&gt;=BL$5,$G182&lt;=BL$6),IF($M182&gt;0,4,3),0)),IF(AND($D182&lt;=BL$6,$E182&gt;=BL$5),60,0)))</f>
        <v/>
      </c>
      <c r="BM182" s="80" t="str">
        <f>IF(OR($A182="",NOT(ISNUMBER($G182))),"",IF(AND($F182&lt;=BM$6,$G182&gt;=BM$5),IF(BM$5&gt;$N182,5,$K182)*10+IF(AND($F182&gt;=BM$5,$F182&lt;=BM$6),IF(AND($G182&gt;=BM$5,$G182&lt;=BM$6),5,IF($L182=1,2,1)),IF(AND($G182&gt;=BM$5,$G182&lt;=BM$6),IF($M182&gt;0,4,3),0)),IF(AND($D182&lt;=BM$6,$E182&gt;=BM$5),60,0)))</f>
        <v/>
      </c>
      <c r="BN182" s="80" t="str">
        <f>IF(OR($A182="",NOT(ISNUMBER($G182))),"",IF(AND($F182&lt;=BN$6,$G182&gt;=BN$5),IF(BN$5&gt;$N182,5,$K182)*10+IF(AND($F182&gt;=BN$5,$F182&lt;=BN$6),IF(AND($G182&gt;=BN$5,$G182&lt;=BN$6),5,IF($L182=1,2,1)),IF(AND($G182&gt;=BN$5,$G182&lt;=BN$6),IF($M182&gt;0,4,3),0)),IF(AND($D182&lt;=BN$6,$E182&gt;=BN$5),60,0)))</f>
        <v/>
      </c>
      <c r="BO182" s="80" t="str">
        <f>IF(OR($A182="",NOT(ISNUMBER($G182))),"",IF(AND($F182&lt;=BO$6,$G182&gt;=BO$5),IF(BO$5&gt;$N182,5,$K182)*10+IF(AND($F182&gt;=BO$5,$F182&lt;=BO$6),IF(AND($G182&gt;=BO$5,$G182&lt;=BO$6),5,IF($L182=1,2,1)),IF(AND($G182&gt;=BO$5,$G182&lt;=BO$6),IF($M182&gt;0,4,3),0)),IF(AND($D182&lt;=BO$6,$E182&gt;=BO$5),60,0)))</f>
        <v/>
      </c>
      <c r="BP182" s="80" t="str">
        <f>IF(OR($A182="",NOT(ISNUMBER($G182))),"",IF(AND($F182&lt;=BP$6,$G182&gt;=BP$5),IF(BP$5&gt;$N182,5,$K182)*10+IF(AND($F182&gt;=BP$5,$F182&lt;=BP$6),IF(AND($G182&gt;=BP$5,$G182&lt;=BP$6),5,IF($L182=1,2,1)),IF(AND($G182&gt;=BP$5,$G182&lt;=BP$6),IF($M182&gt;0,4,3),0)),IF(AND($D182&lt;=BP$6,$E182&gt;=BP$5),60,0)))</f>
        <v/>
      </c>
      <c r="BQ182" s="80" t="str">
        <f>IF(OR($A182="",NOT(ISNUMBER($G182))),"",IF(AND($F182&lt;=BQ$6,$G182&gt;=BQ$5),IF(BQ$5&gt;$N182,5,$K182)*10+IF(AND($F182&gt;=BQ$5,$F182&lt;=BQ$6),IF(AND($G182&gt;=BQ$5,$G182&lt;=BQ$6),5,IF($L182=1,2,1)),IF(AND($G182&gt;=BQ$5,$G182&lt;=BQ$6),IF($M182&gt;0,4,3),0)),IF(AND($D182&lt;=BQ$6,$E182&gt;=BQ$5),60,0)))</f>
        <v/>
      </c>
      <c r="BR182" s="80" t="str">
        <f>IF(OR($A182="",NOT(ISNUMBER($G182))),"",IF(AND($F182&lt;=BR$6,$G182&gt;=BR$5),IF(BR$5&gt;$N182,5,$K182)*10+IF(AND($F182&gt;=BR$5,$F182&lt;=BR$6),IF(AND($G182&gt;=BR$5,$G182&lt;=BR$6),5,IF($L182=1,2,1)),IF(AND($G182&gt;=BR$5,$G182&lt;=BR$6),IF($M182&gt;0,4,3),0)),IF(AND($D182&lt;=BR$6,$E182&gt;=BR$5),60,0)))</f>
        <v/>
      </c>
      <c r="BS182" s="80" t="str">
        <f>IF(OR($A182="",NOT(ISNUMBER($G182))),"",IF(AND($F182&lt;=BS$6,$G182&gt;=BS$5),IF(BS$5&gt;$N182,5,$K182)*10+IF(AND($F182&gt;=BS$5,$F182&lt;=BS$6),IF(AND($G182&gt;=BS$5,$G182&lt;=BS$6),5,IF($L182=1,2,1)),IF(AND($G182&gt;=BS$5,$G182&lt;=BS$6),IF($M182&gt;0,4,3),0)),IF(AND($D182&lt;=BS$6,$E182&gt;=BS$5),60,0)))</f>
        <v/>
      </c>
      <c r="BT182" s="80" t="str">
        <f>IF(OR($A182="",NOT(ISNUMBER($G182))),"",IF(AND($F182&lt;=BT$6,$G182&gt;=BT$5),IF(BT$5&gt;$N182,5,$K182)*10+IF(AND($F182&gt;=BT$5,$F182&lt;=BT$6),IF(AND($G182&gt;=BT$5,$G182&lt;=BT$6),5,IF($L182=1,2,1)),IF(AND($G182&gt;=BT$5,$G182&lt;=BT$6),IF($M182&gt;0,4,3),0)),IF(AND($D182&lt;=BT$6,$E182&gt;=BT$5),60,0)))</f>
        <v/>
      </c>
      <c r="BU182" s="80" t="str">
        <f>IF(OR($A182="",NOT(ISNUMBER($G182))),"",IF(AND($F182&lt;=BU$6,$G182&gt;=BU$5),IF(BU$5&gt;$N182,5,$K182)*10+IF(AND($F182&gt;=BU$5,$F182&lt;=BU$6),IF(AND($G182&gt;=BU$5,$G182&lt;=BU$6),5,IF($L182=1,2,1)),IF(AND($G182&gt;=BU$5,$G182&lt;=BU$6),IF($M182&gt;0,4,3),0)),IF(AND($D182&lt;=BU$6,$E182&gt;=BU$5),60,0)))</f>
        <v/>
      </c>
      <c r="BV182" s="80" t="str">
        <f>IF(OR($A182="",NOT(ISNUMBER($G182))),"",IF(AND($F182&lt;=BV$6,$G182&gt;=BV$5),IF(BV$5&gt;$N182,5,$K182)*10+IF(AND($F182&gt;=BV$5,$F182&lt;=BV$6),IF(AND($G182&gt;=BV$5,$G182&lt;=BV$6),5,IF($L182=1,2,1)),IF(AND($G182&gt;=BV$5,$G182&lt;=BV$6),IF($M182&gt;0,4,3),0)),IF(AND($D182&lt;=BV$6,$E182&gt;=BV$5),60,0)))</f>
        <v/>
      </c>
      <c r="BW182" s="80" t="str">
        <f>IF(OR($A182="",NOT(ISNUMBER($G182))),"",IF(AND($F182&lt;=BW$6,$G182&gt;=BW$5),IF(BW$5&gt;$N182,5,$K182)*10+IF(AND($F182&gt;=BW$5,$F182&lt;=BW$6),IF(AND($G182&gt;=BW$5,$G182&lt;=BW$6),5,IF($L182=1,2,1)),IF(AND($G182&gt;=BW$5,$G182&lt;=BW$6),IF($M182&gt;0,4,3),0)),IF(AND($D182&lt;=BW$6,$E182&gt;=BW$5),60,0)))</f>
        <v/>
      </c>
      <c r="BX182" s="80" t="str">
        <f>IF(OR($A182="",NOT(ISNUMBER($G182))),"",IF(AND($F182&lt;=BX$6,$G182&gt;=BX$5),IF(BX$5&gt;$N182,5,$K182)*10+IF(AND($F182&gt;=BX$5,$F182&lt;=BX$6),IF(AND($G182&gt;=BX$5,$G182&lt;=BX$6),5,IF($L182=1,2,1)),IF(AND($G182&gt;=BX$5,$G182&lt;=BX$6),IF($M182&gt;0,4,3),0)),IF(AND($D182&lt;=BX$6,$E182&gt;=BX$5),60,0)))</f>
        <v/>
      </c>
      <c r="BY182" s="80" t="str">
        <f>IF(OR($A182="",NOT(ISNUMBER($G182))),"",IF(AND($F182&lt;=BY$6,$G182&gt;=BY$5),IF(BY$5&gt;$N182,5,$K182)*10+IF(AND($F182&gt;=BY$5,$F182&lt;=BY$6),IF(AND($G182&gt;=BY$5,$G182&lt;=BY$6),5,IF($L182=1,2,1)),IF(AND($G182&gt;=BY$5,$G182&lt;=BY$6),IF($M182&gt;0,4,3),0)),IF(AND($D182&lt;=BY$6,$E182&gt;=BY$5),60,0)))</f>
        <v/>
      </c>
      <c r="BZ182" s="80" t="str">
        <f>IF(OR($A182="",NOT(ISNUMBER($G182))),"",IF(AND($F182&lt;=BZ$6,$G182&gt;=BZ$5),IF(BZ$5&gt;$N182,5,$K182)*10+IF(AND($F182&gt;=BZ$5,$F182&lt;=BZ$6),IF(AND($G182&gt;=BZ$5,$G182&lt;=BZ$6),5,IF($L182=1,2,1)),IF(AND($G182&gt;=BZ$5,$G182&lt;=BZ$6),IF($M182&gt;0,4,3),0)),IF(AND($D182&lt;=BZ$6,$E182&gt;=BZ$5),60,0)))</f>
        <v/>
      </c>
      <c r="CA182" s="80" t="str">
        <f>IF(OR($A182="",NOT(ISNUMBER($G182))),"",IF(AND($F182&lt;=CA$6,$G182&gt;=CA$5),IF(CA$5&gt;$N182,5,$K182)*10+IF(AND($F182&gt;=CA$5,$F182&lt;=CA$6),IF(AND($G182&gt;=CA$5,$G182&lt;=CA$6),5,IF($L182=1,2,1)),IF(AND($G182&gt;=CA$5,$G182&lt;=CA$6),IF($M182&gt;0,4,3),0)),IF(AND($D182&lt;=CA$6,$E182&gt;=CA$5),60,0)))</f>
        <v/>
      </c>
      <c r="CB182" s="80" t="str">
        <f>IF(OR($A182="",NOT(ISNUMBER($G182))),"",IF(AND($F182&lt;=CB$6,$G182&gt;=CB$5),IF(CB$5&gt;$N182,5,$K182)*10+IF(AND($F182&gt;=CB$5,$F182&lt;=CB$6),IF(AND($G182&gt;=CB$5,$G182&lt;=CB$6),5,IF($L182=1,2,1)),IF(AND($G182&gt;=CB$5,$G182&lt;=CB$6),IF($M182&gt;0,4,3),0)),IF(AND($D182&lt;=CB$6,$E182&gt;=CB$5),60,0)))</f>
        <v/>
      </c>
      <c r="CC182" s="80" t="str">
        <f>IF(OR($A182="",NOT(ISNUMBER($G182))),"",IF(AND($F182&lt;=CC$6,$G182&gt;=CC$5),IF(CC$5&gt;$N182,5,$K182)*10+IF(AND($F182&gt;=CC$5,$F182&lt;=CC$6),IF(AND($G182&gt;=CC$5,$G182&lt;=CC$6),5,IF($L182=1,2,1)),IF(AND($G182&gt;=CC$5,$G182&lt;=CC$6),IF($M182&gt;0,4,3),0)),IF(AND($D182&lt;=CC$6,$E182&gt;=CC$5),60,0)))</f>
        <v/>
      </c>
      <c r="CD182" s="80" t="str">
        <f>IF(OR($A182="",NOT(ISNUMBER($G182))),"",IF(AND($F182&lt;=CD$6,$G182&gt;=CD$5),IF(CD$5&gt;$N182,5,$K182)*10+IF(AND($F182&gt;=CD$5,$F182&lt;=CD$6),IF(AND($G182&gt;=CD$5,$G182&lt;=CD$6),5,IF($L182=1,2,1)),IF(AND($G182&gt;=CD$5,$G182&lt;=CD$6),IF($M182&gt;0,4,3),0)),IF(AND($D182&lt;=CD$6,$E182&gt;=CD$5),60,0)))</f>
        <v/>
      </c>
      <c r="CE182" s="80" t="str">
        <f>IF(OR($A182="",NOT(ISNUMBER($G182))),"",IF(AND($F182&lt;=CE$6,$G182&gt;=CE$5),IF(CE$5&gt;$N182,5,$K182)*10+IF(AND($F182&gt;=CE$5,$F182&lt;=CE$6),IF(AND($G182&gt;=CE$5,$G182&lt;=CE$6),5,IF($L182=1,2,1)),IF(AND($G182&gt;=CE$5,$G182&lt;=CE$6),IF($M182&gt;0,4,3),0)),IF(AND($D182&lt;=CE$6,$E182&gt;=CE$5),60,0)))</f>
        <v/>
      </c>
      <c r="CF182" s="80" t="str">
        <f>IF(OR($A182="",NOT(ISNUMBER($G182))),"",IF(AND($F182&lt;=CF$6,$G182&gt;=CF$5),IF(CF$5&gt;$N182,5,$K182)*10+IF(AND($F182&gt;=CF$5,$F182&lt;=CF$6),IF(AND($G182&gt;=CF$5,$G182&lt;=CF$6),5,IF($L182=1,2,1)),IF(AND($G182&gt;=CF$5,$G182&lt;=CF$6),IF($M182&gt;0,4,3),0)),IF(AND($D182&lt;=CF$6,$E182&gt;=CF$5),60,0)))</f>
        <v/>
      </c>
      <c r="CG182" s="80" t="str">
        <f>IF(OR($A182="",NOT(ISNUMBER($G182))),"",IF(AND($F182&lt;=CG$6,$G182&gt;=CG$5),IF(CG$5&gt;$N182,5,$K182)*10+IF(AND($F182&gt;=CG$5,$F182&lt;=CG$6),IF(AND($G182&gt;=CG$5,$G182&lt;=CG$6),5,IF($L182=1,2,1)),IF(AND($G182&gt;=CG$5,$G182&lt;=CG$6),IF($M182&gt;0,4,3),0)),IF(AND($D182&lt;=CG$6,$E182&gt;=CG$5),60,0)))</f>
        <v/>
      </c>
      <c r="CH182" s="80" t="str">
        <f>IF(OR($A182="",NOT(ISNUMBER($G182))),"",IF(AND($F182&lt;=CH$6,$G182&gt;=CH$5),IF(CH$5&gt;$N182,5,$K182)*10+IF(AND($F182&gt;=CH$5,$F182&lt;=CH$6),IF(AND($G182&gt;=CH$5,$G182&lt;=CH$6),5,IF($L182=1,2,1)),IF(AND($G182&gt;=CH$5,$G182&lt;=CH$6),IF($M182&gt;0,4,3),0)),IF(AND($D182&lt;=CH$6,$E182&gt;=CH$5),60,0)))</f>
        <v/>
      </c>
      <c r="CI182" s="80" t="str">
        <f>IF(OR($A182="",NOT(ISNUMBER($G182))),"",IF(AND($F182&lt;=CI$6,$G182&gt;=CI$5),IF(CI$5&gt;$N182,5,$K182)*10+IF(AND($F182&gt;=CI$5,$F182&lt;=CI$6),IF(AND($G182&gt;=CI$5,$G182&lt;=CI$6),5,IF($L182=1,2,1)),IF(AND($G182&gt;=CI$5,$G182&lt;=CI$6),IF($M182&gt;0,4,3),0)),IF(AND($D182&lt;=CI$6,$E182&gt;=CI$5),60,0)))</f>
        <v/>
      </c>
      <c r="CJ182" s="80" t="str">
        <f>IF(OR($A182="",NOT(ISNUMBER($G182))),"",IF(AND($F182&lt;=CJ$6,$G182&gt;=CJ$5),IF(CJ$5&gt;$N182,5,$K182)*10+IF(AND($F182&gt;=CJ$5,$F182&lt;=CJ$6),IF(AND($G182&gt;=CJ$5,$G182&lt;=CJ$6),5,IF($L182=1,2,1)),IF(AND($G182&gt;=CJ$5,$G182&lt;=CJ$6),IF($M182&gt;0,4,3),0)),IF(AND($D182&lt;=CJ$6,$E182&gt;=CJ$5),60,0)))</f>
        <v/>
      </c>
      <c r="CK182" s="80" t="str">
        <f>IF(OR($A182="",NOT(ISNUMBER($G182))),"",IF(AND($F182&lt;=CK$6,$G182&gt;=CK$5),IF(CK$5&gt;$N182,5,$K182)*10+IF(AND($F182&gt;=CK$5,$F182&lt;=CK$6),IF(AND($G182&gt;=CK$5,$G182&lt;=CK$6),5,IF($L182=1,2,1)),IF(AND($G182&gt;=CK$5,$G182&lt;=CK$6),IF($M182&gt;0,4,3),0)),IF(AND($D182&lt;=CK$6,$E182&gt;=CK$5),60,0)))</f>
        <v/>
      </c>
      <c r="CL182" s="80" t="str">
        <f>IF(OR($A182="",NOT(ISNUMBER($G182))),"",IF(AND($F182&lt;=CL$6,$G182&gt;=CL$5),IF(CL$5&gt;$N182,5,$K182)*10+IF(AND($F182&gt;=CL$5,$F182&lt;=CL$6),IF(AND($G182&gt;=CL$5,$G182&lt;=CL$6),5,IF($L182=1,2,1)),IF(AND($G182&gt;=CL$5,$G182&lt;=CL$6),IF($M182&gt;0,4,3),0)),IF(AND($D182&lt;=CL$6,$E182&gt;=CL$5),60,0)))</f>
        <v/>
      </c>
      <c r="CM182" s="80" t="str">
        <f>IF(OR($A182="",NOT(ISNUMBER($G182))),"",IF(AND($F182&lt;=CM$6,$G182&gt;=CM$5),IF(CM$5&gt;$N182,5,$K182)*10+IF(AND($F182&gt;=CM$5,$F182&lt;=CM$6),IF(AND($G182&gt;=CM$5,$G182&lt;=CM$6),5,IF($L182=1,2,1)),IF(AND($G182&gt;=CM$5,$G182&lt;=CM$6),IF($M182&gt;0,4,3),0)),IF(AND($D182&lt;=CM$6,$E182&gt;=CM$5),60,0)))</f>
        <v/>
      </c>
      <c r="CN182" s="80" t="str">
        <f>IF(OR($A182="",NOT(ISNUMBER($G182))),"",IF(AND($F182&lt;=CN$6,$G182&gt;=CN$5),IF(CN$5&gt;$N182,5,$K182)*10+IF(AND($F182&gt;=CN$5,$F182&lt;=CN$6),IF(AND($G182&gt;=CN$5,$G182&lt;=CN$6),5,IF($L182=1,2,1)),IF(AND($G182&gt;=CN$5,$G182&lt;=CN$6),IF($M182&gt;0,4,3),0)),IF(AND($D182&lt;=CN$6,$E182&gt;=CN$5),60,0)))</f>
        <v/>
      </c>
      <c r="CO182" s="80" t="str">
        <f>IF(OR($A182="",NOT(ISNUMBER($G182))),"",IF(AND($F182&lt;=CO$6,$G182&gt;=CO$5),IF(CO$5&gt;$N182,5,$K182)*10+IF(AND($F182&gt;=CO$5,$F182&lt;=CO$6),IF(AND($G182&gt;=CO$5,$G182&lt;=CO$6),5,IF($L182=1,2,1)),IF(AND($G182&gt;=CO$5,$G182&lt;=CO$6),IF($M182&gt;0,4,3),0)),IF(AND($D182&lt;=CO$6,$E182&gt;=CO$5),60,0)))</f>
        <v/>
      </c>
      <c r="CP182" s="80" t="str">
        <f>IF(OR($A182="",NOT(ISNUMBER($G182))),"",IF(AND($F182&lt;=CP$6,$G182&gt;=CP$5),IF(CP$5&gt;$N182,5,$K182)*10+IF(AND($F182&gt;=CP$5,$F182&lt;=CP$6),IF(AND($G182&gt;=CP$5,$G182&lt;=CP$6),5,IF($L182=1,2,1)),IF(AND($G182&gt;=CP$5,$G182&lt;=CP$6),IF($M182&gt;0,4,3),0)),IF(AND($D182&lt;=CP$6,$E182&gt;=CP$5),60,0)))</f>
        <v/>
      </c>
      <c r="CQ182" s="80" t="str">
        <f>IF(OR($A182="",NOT(ISNUMBER($G182))),"",IF(AND($F182&lt;=CQ$6,$G182&gt;=CQ$5),IF(CQ$5&gt;$N182,5,$K182)*10+IF(AND($F182&gt;=CQ$5,$F182&lt;=CQ$6),IF(AND($G182&gt;=CQ$5,$G182&lt;=CQ$6),5,IF($L182=1,2,1)),IF(AND($G182&gt;=CQ$5,$G182&lt;=CQ$6),IF($M182&gt;0,4,3),0)),IF(AND($D182&lt;=CQ$6,$E182&gt;=CQ$5),60,0)))</f>
        <v/>
      </c>
      <c r="CR182" s="80" t="str">
        <f>IF(OR($A182="",NOT(ISNUMBER($G182))),"",IF(AND($F182&lt;=CR$6,$G182&gt;=CR$5),IF(CR$5&gt;$N182,5,$K182)*10+IF(AND($F182&gt;=CR$5,$F182&lt;=CR$6),IF(AND($G182&gt;=CR$5,$G182&lt;=CR$6),5,IF($L182=1,2,1)),IF(AND($G182&gt;=CR$5,$G182&lt;=CR$6),IF($M182&gt;0,4,3),0)),IF(AND($D182&lt;=CR$6,$E182&gt;=CR$5),60,0)))</f>
        <v/>
      </c>
      <c r="CS182" s="80" t="str">
        <f>IF(OR($A182="",NOT(ISNUMBER($G182))),"",IF(AND($F182&lt;=CS$6,$G182&gt;=CS$5),IF(CS$5&gt;$N182,5,$K182)*10+IF(AND($F182&gt;=CS$5,$F182&lt;=CS$6),IF(AND($G182&gt;=CS$5,$G182&lt;=CS$6),5,IF($L182=1,2,1)),IF(AND($G182&gt;=CS$5,$G182&lt;=CS$6),IF($M182&gt;0,4,3),0)),IF(AND($D182&lt;=CS$6,$E182&gt;=CS$5),60,0)))</f>
        <v/>
      </c>
      <c r="CT182" s="80" t="str">
        <f>IF(OR($A182="",NOT(ISNUMBER($G182))),"",IF(AND($F182&lt;=CT$6,$G182&gt;=CT$5),IF(CT$5&gt;$N182,5,$K182)*10+IF(AND($F182&gt;=CT$5,$F182&lt;=CT$6),IF(AND($G182&gt;=CT$5,$G182&lt;=CT$6),5,IF($L182=1,2,1)),IF(AND($G182&gt;=CT$5,$G182&lt;=CT$6),IF($M182&gt;0,4,3),0)),IF(AND($D182&lt;=CT$6,$E182&gt;=CT$5),60,0)))</f>
        <v/>
      </c>
      <c r="CU182" s="80" t="str">
        <f>IF(OR($A182="",NOT(ISNUMBER($G182))),"",IF(AND($F182&lt;=CU$6,$G182&gt;=CU$5),IF(CU$5&gt;$N182,5,$K182)*10+IF(AND($F182&gt;=CU$5,$F182&lt;=CU$6),IF(AND($G182&gt;=CU$5,$G182&lt;=CU$6),5,IF($L182=1,2,1)),IF(AND($G182&gt;=CU$5,$G182&lt;=CU$6),IF($M182&gt;0,4,3),0)),IF(AND($D182&lt;=CU$6,$E182&gt;=CU$5),60,0)))</f>
        <v/>
      </c>
      <c r="CV182" s="80" t="str">
        <f>IF(OR($A182="",NOT(ISNUMBER($G182))),"",IF(AND($F182&lt;=CV$6,$G182&gt;=CV$5),IF(CV$5&gt;$N182,5,$K182)*10+IF(AND($F182&gt;=CV$5,$F182&lt;=CV$6),IF(AND($G182&gt;=CV$5,$G182&lt;=CV$6),5,IF($L182=1,2,1)),IF(AND($G182&gt;=CV$5,$G182&lt;=CV$6),IF($M182&gt;0,4,3),0)),IF(AND($D182&lt;=CV$6,$E182&gt;=CV$5),60,0)))</f>
        <v/>
      </c>
      <c r="CW182" s="80" t="str">
        <f>IF(OR($A182="",NOT(ISNUMBER($G182))),"",IF(AND($F182&lt;=CW$6,$G182&gt;=CW$5),IF(CW$5&gt;$N182,5,$K182)*10+IF(AND($F182&gt;=CW$5,$F182&lt;=CW$6),IF(AND($G182&gt;=CW$5,$G182&lt;=CW$6),5,IF($L182=1,2,1)),IF(AND($G182&gt;=CW$5,$G182&lt;=CW$6),IF($M182&gt;0,4,3),0)),IF(AND($D182&lt;=CW$6,$E182&gt;=CW$5),60,0)))</f>
        <v/>
      </c>
      <c r="CX182" s="80" t="str">
        <f>IF(OR($A182="",NOT(ISNUMBER($G182))),"",IF(AND($F182&lt;=CX$6,$G182&gt;=CX$5),IF(CX$5&gt;$N182,5,$K182)*10+IF(AND($F182&gt;=CX$5,$F182&lt;=CX$6),IF(AND($G182&gt;=CX$5,$G182&lt;=CX$6),5,IF($L182=1,2,1)),IF(AND($G182&gt;=CX$5,$G182&lt;=CX$6),IF($M182&gt;0,4,3),0)),IF(AND($D182&lt;=CX$6,$E182&gt;=CX$5),60,0)))</f>
        <v/>
      </c>
      <c r="CY182" s="80" t="str">
        <f>IF(OR($A182="",NOT(ISNUMBER($G182))),"",IF(AND($F182&lt;=CY$6,$G182&gt;=CY$5),IF(CY$5&gt;$N182,5,$K182)*10+IF(AND($F182&gt;=CY$5,$F182&lt;=CY$6),IF(AND($G182&gt;=CY$5,$G182&lt;=CY$6),5,IF($L182=1,2,1)),IF(AND($G182&gt;=CY$5,$G182&lt;=CY$6),IF($M182&gt;0,4,3),0)),IF(AND($D182&lt;=CY$6,$E182&gt;=CY$5),60,0)))</f>
        <v/>
      </c>
      <c r="CZ182" s="80" t="str">
        <f>IF(OR($A182="",NOT(ISNUMBER($G182))),"",IF(AND($F182&lt;=CZ$6,$G182&gt;=CZ$5),IF(CZ$5&gt;$N182,5,$K182)*10+IF(AND($F182&gt;=CZ$5,$F182&lt;=CZ$6),IF(AND($G182&gt;=CZ$5,$G182&lt;=CZ$6),5,IF($L182=1,2,1)),IF(AND($G182&gt;=CZ$5,$G182&lt;=CZ$6),IF($M182&gt;0,4,3),0)),IF(AND($D182&lt;=CZ$6,$E182&gt;=CZ$5),60,0)))</f>
        <v/>
      </c>
      <c r="DA182" s="80" t="str">
        <f>IF(OR($A182="",NOT(ISNUMBER($G182))),"",IF(AND($F182&lt;=DA$6,$G182&gt;=DA$5),IF(DA$5&gt;$N182,5,$K182)*10+IF(AND($F182&gt;=DA$5,$F182&lt;=DA$6),IF(AND($G182&gt;=DA$5,$G182&lt;=DA$6),5,IF($L182=1,2,1)),IF(AND($G182&gt;=DA$5,$G182&lt;=DA$6),IF($M182&gt;0,4,3),0)),IF(AND($D182&lt;=DA$6,$E182&gt;=DA$5),60,0)))</f>
        <v/>
      </c>
      <c r="DB182" s="80" t="str">
        <f>IF(OR($A182="",NOT(ISNUMBER($G182))),"",IF(AND($F182&lt;=DB$6,$G182&gt;=DB$5),IF(DB$5&gt;$N182,5,$K182)*10+IF(AND($F182&gt;=DB$5,$F182&lt;=DB$6),IF(AND($G182&gt;=DB$5,$G182&lt;=DB$6),5,IF($L182=1,2,1)),IF(AND($G182&gt;=DB$5,$G182&lt;=DB$6),IF($M182&gt;0,4,3),0)),IF(AND($D182&lt;=DB$6,$E182&gt;=DB$5),60,0)))</f>
        <v/>
      </c>
      <c r="DC182" s="80" t="str">
        <f>IF(OR($A182="",NOT(ISNUMBER($G182))),"",IF(AND($F182&lt;=DC$6,$G182&gt;=DC$5),IF(DC$5&gt;$N182,5,$K182)*10+IF(AND($F182&gt;=DC$5,$F182&lt;=DC$6),IF(AND($G182&gt;=DC$5,$G182&lt;=DC$6),5,IF($L182=1,2,1)),IF(AND($G182&gt;=DC$5,$G182&lt;=DC$6),IF($M182&gt;0,4,3),0)),IF(AND($D182&lt;=DC$6,$E182&gt;=DC$5),60,0)))</f>
        <v/>
      </c>
      <c r="DD182" s="80" t="str">
        <f>IF(OR($A182="",NOT(ISNUMBER($G182))),"",IF(AND($F182&lt;=DD$6,$G182&gt;=DD$5),IF(DD$5&gt;$N182,5,$K182)*10+IF(AND($F182&gt;=DD$5,$F182&lt;=DD$6),IF(AND($G182&gt;=DD$5,$G182&lt;=DD$6),5,IF($L182=1,2,1)),IF(AND($G182&gt;=DD$5,$G182&lt;=DD$6),IF($M182&gt;0,4,3),0)),IF(AND($D182&lt;=DD$6,$E182&gt;=DD$5),60,0)))</f>
        <v/>
      </c>
      <c r="DE182" s="80" t="str">
        <f>IF(OR($A182="",NOT(ISNUMBER($G182))),"",IF(AND($F182&lt;=DE$6,$G182&gt;=DE$5),IF(DE$5&gt;$N182,5,$K182)*10+IF(AND($F182&gt;=DE$5,$F182&lt;=DE$6),IF(AND($G182&gt;=DE$5,$G182&lt;=DE$6),5,IF($L182=1,2,1)),IF(AND($G182&gt;=DE$5,$G182&lt;=DE$6),IF($M182&gt;0,4,3),0)),IF(AND($D182&lt;=DE$6,$E182&gt;=DE$5),60,0)))</f>
        <v/>
      </c>
      <c r="DF182" s="80" t="str">
        <f>IF(OR($A182="",NOT(ISNUMBER($G182))),"",IF(AND($F182&lt;=DF$6,$G182&gt;=DF$5),IF(DF$5&gt;$N182,5,$K182)*10+IF(AND($F182&gt;=DF$5,$F182&lt;=DF$6),IF(AND($G182&gt;=DF$5,$G182&lt;=DF$6),5,IF($L182=1,2,1)),IF(AND($G182&gt;=DF$5,$G182&lt;=DF$6),IF($M182&gt;0,4,3),0)),IF(AND($D182&lt;=DF$6,$E182&gt;=DF$5),60,0)))</f>
        <v/>
      </c>
      <c r="DG182" s="80" t="str">
        <f>IF(OR($A182="",NOT(ISNUMBER($G182))),"",IF(AND($F182&lt;=DG$6,$G182&gt;=DG$5),IF(DG$5&gt;$N182,5,$K182)*10+IF(AND($F182&gt;=DG$5,$F182&lt;=DG$6),IF(AND($G182&gt;=DG$5,$G182&lt;=DG$6),5,IF($L182=1,2,1)),IF(AND($G182&gt;=DG$5,$G182&lt;=DG$6),IF($M182&gt;0,4,3),0)),IF(AND($D182&lt;=DG$6,$E182&gt;=DG$5),60,0)))</f>
        <v/>
      </c>
      <c r="DH182" s="80" t="str">
        <f>IF(OR($A182="",NOT(ISNUMBER($G182))),"",IF(AND($F182&lt;=DH$6,$G182&gt;=DH$5),IF(DH$5&gt;$N182,5,$K182)*10+IF(AND($F182&gt;=DH$5,$F182&lt;=DH$6),IF(AND($G182&gt;=DH$5,$G182&lt;=DH$6),5,IF($L182=1,2,1)),IF(AND($G182&gt;=DH$5,$G182&lt;=DH$6),IF($M182&gt;0,4,3),0)),IF(AND($D182&lt;=DH$6,$E182&gt;=DH$5),60,0)))</f>
        <v/>
      </c>
      <c r="DI182" s="80" t="str">
        <f>IF(OR($A182="",NOT(ISNUMBER($G182))),"",IF(AND($F182&lt;=DI$6,$G182&gt;=DI$5),IF(DI$5&gt;$N182,5,$K182)*10+IF(AND($F182&gt;=DI$5,$F182&lt;=DI$6),IF(AND($G182&gt;=DI$5,$G182&lt;=DI$6),5,IF($L182=1,2,1)),IF(AND($G182&gt;=DI$5,$G182&lt;=DI$6),IF($M182&gt;0,4,3),0)),IF(AND($D182&lt;=DI$6,$E182&gt;=DI$5),60,0)))</f>
        <v/>
      </c>
      <c r="DJ182" s="80" t="str">
        <f>IF(OR($A182="",NOT(ISNUMBER($G182))),"",IF(AND($F182&lt;=DJ$6,$G182&gt;=DJ$5),IF(DJ$5&gt;$N182,5,$K182)*10+IF(AND($F182&gt;=DJ$5,$F182&lt;=DJ$6),IF(AND($G182&gt;=DJ$5,$G182&lt;=DJ$6),5,IF($L182=1,2,1)),IF(AND($G182&gt;=DJ$5,$G182&lt;=DJ$6),IF($M182&gt;0,4,3),0)),IF(AND($D182&lt;=DJ$6,$E182&gt;=DJ$5),60,0)))</f>
        <v/>
      </c>
      <c r="DK182" s="80" t="str">
        <f>IF(OR($A182="",NOT(ISNUMBER($G182))),"",IF(AND($F182&lt;=DK$6,$G182&gt;=DK$5),IF(DK$5&gt;$N182,5,$K182)*10+IF(AND($F182&gt;=DK$5,$F182&lt;=DK$6),IF(AND($G182&gt;=DK$5,$G182&lt;=DK$6),5,IF($L182=1,2,1)),IF(AND($G182&gt;=DK$5,$G182&lt;=DK$6),IF($M182&gt;0,4,3),0)),IF(AND($D182&lt;=DK$6,$E182&gt;=DK$5),60,0)))</f>
        <v/>
      </c>
      <c r="DL182" s="80" t="str">
        <f>IF(OR($A182="",NOT(ISNUMBER($G182))),"",IF(AND($F182&lt;=DL$6,$G182&gt;=DL$5),IF(DL$5&gt;$N182,5,$K182)*10+IF(AND($F182&gt;=DL$5,$F182&lt;=DL$6),IF(AND($G182&gt;=DL$5,$G182&lt;=DL$6),5,IF($L182=1,2,1)),IF(AND($G182&gt;=DL$5,$G182&lt;=DL$6),IF($M182&gt;0,4,3),0)),IF(AND($D182&lt;=DL$6,$E182&gt;=DL$5),60,0)))</f>
        <v/>
      </c>
      <c r="DM182" s="80" t="str">
        <f>IF(OR($A182="",NOT(ISNUMBER($G182))),"",IF(AND($F182&lt;=DM$6,$G182&gt;=DM$5),IF(DM$5&gt;$N182,5,$K182)*10+IF(AND($F182&gt;=DM$5,$F182&lt;=DM$6),IF(AND($G182&gt;=DM$5,$G182&lt;=DM$6),5,IF($L182=1,2,1)),IF(AND($G182&gt;=DM$5,$G182&lt;=DM$6),IF($M182&gt;0,4,3),0)),IF(AND($D182&lt;=DM$6,$E182&gt;=DM$5),60,0)))</f>
        <v/>
      </c>
      <c r="DN182" s="80" t="str">
        <f>IF(OR($A182="",NOT(ISNUMBER($G182))),"",IF(AND($F182&lt;=DN$6,$G182&gt;=DN$5),IF(DN$5&gt;$N182,5,$K182)*10+IF(AND($F182&gt;=DN$5,$F182&lt;=DN$6),IF(AND($G182&gt;=DN$5,$G182&lt;=DN$6),5,IF($L182=1,2,1)),IF(AND($G182&gt;=DN$5,$G182&lt;=DN$6),IF($M182&gt;0,4,3),0)),IF(AND($D182&lt;=DN$6,$E182&gt;=DN$5),60,0)))</f>
        <v/>
      </c>
      <c r="DO182" s="80" t="str">
        <f>IF(OR($A182="",NOT(ISNUMBER($G182))),"",IF(AND($F182&lt;=DO$6,$G182&gt;=DO$5),IF(DO$5&gt;$N182,5,$K182)*10+IF(AND($F182&gt;=DO$5,$F182&lt;=DO$6),IF(AND($G182&gt;=DO$5,$G182&lt;=DO$6),5,IF($L182=1,2,1)),IF(AND($G182&gt;=DO$5,$G182&lt;=DO$6),IF($M182&gt;0,4,3),0)),IF(AND($D182&lt;=DO$6,$E182&gt;=DO$5),60,0)))</f>
        <v/>
      </c>
      <c r="DP182" s="80" t="str">
        <f>IF(OR($A182="",NOT(ISNUMBER($G182))),"",IF(AND($F182&lt;=DP$6,$G182&gt;=DP$5),IF(DP$5&gt;$N182,5,$K182)*10+IF(AND($F182&gt;=DP$5,$F182&lt;=DP$6),IF(AND($G182&gt;=DP$5,$G182&lt;=DP$6),5,IF($L182=1,2,1)),IF(AND($G182&gt;=DP$5,$G182&lt;=DP$6),IF($M182&gt;0,4,3),0)),IF(AND($D182&lt;=DP$6,$E182&gt;=DP$5),60,0)))</f>
        <v/>
      </c>
      <c r="DQ182" s="80" t="str">
        <f>IF(OR($A182="",NOT(ISNUMBER($G182))),"",IF(AND($F182&lt;=DQ$6,$G182&gt;=DQ$5),IF(DQ$5&gt;$N182,5,$K182)*10+IF(AND($F182&gt;=DQ$5,$F182&lt;=DQ$6),IF(AND($G182&gt;=DQ$5,$G182&lt;=DQ$6),5,IF($L182=1,2,1)),IF(AND($G182&gt;=DQ$5,$G182&lt;=DQ$6),IF($M182&gt;0,4,3),0)),IF(AND($D182&lt;=DQ$6,$E182&gt;=DQ$5),60,0)))</f>
        <v/>
      </c>
      <c r="DR182" s="80" t="str">
        <f>IF(OR($A182="",NOT(ISNUMBER($G182))),"",IF(AND($F182&lt;=DR$6,$G182&gt;=DR$5),IF(DR$5&gt;$N182,5,$K182)*10+IF(AND($F182&gt;=DR$5,$F182&lt;=DR$6),IF(AND($G182&gt;=DR$5,$G182&lt;=DR$6),5,IF($L182=1,2,1)),IF(AND($G182&gt;=DR$5,$G182&lt;=DR$6),IF($M182&gt;0,4,3),0)),IF(AND($D182&lt;=DR$6,$E182&gt;=DR$5),60,0)))</f>
        <v/>
      </c>
      <c r="DS182" s="80" t="str">
        <f>IF(OR($A182="",NOT(ISNUMBER($G182))),"",IF(AND($F182&lt;=DS$6,$G182&gt;=DS$5),IF(DS$5&gt;$N182,5,$K182)*10+IF(AND($F182&gt;=DS$5,$F182&lt;=DS$6),IF(AND($G182&gt;=DS$5,$G182&lt;=DS$6),5,IF($L182=1,2,1)),IF(AND($G182&gt;=DS$5,$G182&lt;=DS$6),IF($M182&gt;0,4,3),0)),IF(AND($D182&lt;=DS$6,$E182&gt;=DS$5),60,0)))</f>
        <v/>
      </c>
      <c r="DT182" s="80" t="str">
        <f>IF(OR($A182="",NOT(ISNUMBER($G182))),"",IF(AND($F182&lt;=DT$6,$G182&gt;=DT$5),IF(DT$5&gt;$N182,5,$K182)*10+IF(AND($F182&gt;=DT$5,$F182&lt;=DT$6),IF(AND($G182&gt;=DT$5,$G182&lt;=DT$6),5,IF($L182=1,2,1)),IF(AND($G182&gt;=DT$5,$G182&lt;=DT$6),IF($M182&gt;0,4,3),0)),IF(AND($D182&lt;=DT$6,$E182&gt;=DT$5),60,0)))</f>
        <v/>
      </c>
      <c r="DU182" s="80" t="str">
        <f>IF(OR($A182="",NOT(ISNUMBER($G182))),"",IF(AND($F182&lt;=DU$6,$G182&gt;=DU$5),IF(DU$5&gt;$N182,5,$K182)*10+IF(AND($F182&gt;=DU$5,$F182&lt;=DU$6),IF(AND($G182&gt;=DU$5,$G182&lt;=DU$6),5,IF($L182=1,2,1)),IF(AND($G182&gt;=DU$5,$G182&lt;=DU$6),IF($M182&gt;0,4,3),0)),IF(AND($D182&lt;=DU$6,$E182&gt;=DU$5),60,0)))</f>
        <v/>
      </c>
      <c r="DV182" s="80" t="str">
        <f>IF(OR($A182="",NOT(ISNUMBER($G182))),"",IF(AND($F182&lt;=DV$6,$G182&gt;=DV$5),IF(DV$5&gt;$N182,5,$K182)*10+IF(AND($F182&gt;=DV$5,$F182&lt;=DV$6),IF(AND($G182&gt;=DV$5,$G182&lt;=DV$6),5,IF($L182=1,2,1)),IF(AND($G182&gt;=DV$5,$G182&lt;=DV$6),IF($M182&gt;0,4,3),0)),IF(AND($D182&lt;=DV$6,$E182&gt;=DV$5),60,0)))</f>
        <v/>
      </c>
      <c r="DW182" s="80" t="str">
        <f>IF(OR($A182="",NOT(ISNUMBER($G182))),"",IF(AND($F182&lt;=DW$6,$G182&gt;=DW$5),IF(DW$5&gt;$N182,5,$K182)*10+IF(AND($F182&gt;=DW$5,$F182&lt;=DW$6),IF(AND($G182&gt;=DW$5,$G182&lt;=DW$6),5,IF($L182=1,2,1)),IF(AND($G182&gt;=DW$5,$G182&lt;=DW$6),IF($M182&gt;0,4,3),0)),IF(AND($D182&lt;=DW$6,$E182&gt;=DW$5),60,0)))</f>
        <v/>
      </c>
      <c r="DX182" s="80" t="str">
        <f>IF(OR($A182="",NOT(ISNUMBER($G182))),"",IF(AND($F182&lt;=DX$6,$G182&gt;=DX$5),IF(DX$5&gt;$N182,5,$K182)*10+IF(AND($F182&gt;=DX$5,$F182&lt;=DX$6),IF(AND($G182&gt;=DX$5,$G182&lt;=DX$6),5,IF($L182=1,2,1)),IF(AND($G182&gt;=DX$5,$G182&lt;=DX$6),IF($M182&gt;0,4,3),0)),IF(AND($D182&lt;=DX$6,$E182&gt;=DX$5),60,0)))</f>
        <v/>
      </c>
      <c r="DY182" s="80" t="str">
        <f>IF(OR($A182="",NOT(ISNUMBER($G182))),"",IF(AND($F182&lt;=DY$6,$G182&gt;=DY$5),IF(DY$5&gt;$N182,5,$K182)*10+IF(AND($F182&gt;=DY$5,$F182&lt;=DY$6),IF(AND($G182&gt;=DY$5,$G182&lt;=DY$6),5,IF($L182=1,2,1)),IF(AND($G182&gt;=DY$5,$G182&lt;=DY$6),IF($M182&gt;0,4,3),0)),IF(AND($D182&lt;=DY$6,$E182&gt;=DY$5),60,0)))</f>
        <v/>
      </c>
      <c r="DZ182" s="80" t="str">
        <f>IF(OR($A182="",NOT(ISNUMBER($G182))),"",IF(AND($F182&lt;=DZ$6,$G182&gt;=DZ$5),IF(DZ$5&gt;$N182,5,$K182)*10+IF(AND($F182&gt;=DZ$5,$F182&lt;=DZ$6),IF(AND($G182&gt;=DZ$5,$G182&lt;=DZ$6),5,IF($L182=1,2,1)),IF(AND($G182&gt;=DZ$5,$G182&lt;=DZ$6),IF($M182&gt;0,4,3),0)),IF(AND($D182&lt;=DZ$6,$E182&gt;=DZ$5),60,0)))</f>
        <v/>
      </c>
      <c r="EA182" s="80" t="str">
        <f>IF(OR($A182="",NOT(ISNUMBER($G182))),"",IF(AND($F182&lt;=EA$6,$G182&gt;=EA$5),IF(EA$5&gt;$N182,5,$K182)*10+IF(AND($F182&gt;=EA$5,$F182&lt;=EA$6),IF(AND($G182&gt;=EA$5,$G182&lt;=EA$6),5,IF($L182=1,2,1)),IF(AND($G182&gt;=EA$5,$G182&lt;=EA$6),IF($M182&gt;0,4,3),0)),IF(AND($D182&lt;=EA$6,$E182&gt;=EA$5),60,0)))</f>
        <v/>
      </c>
      <c r="EB182" s="80" t="str">
        <f>IF(OR($A182="",NOT(ISNUMBER($G182))),"",IF(AND($F182&lt;=EB$6,$G182&gt;=EB$5),IF(EB$5&gt;$N182,5,$K182)*10+IF(AND($F182&gt;=EB$5,$F182&lt;=EB$6),IF(AND($G182&gt;=EB$5,$G182&lt;=EB$6),5,IF($L182=1,2,1)),IF(AND($G182&gt;=EB$5,$G182&lt;=EB$6),IF($M182&gt;0,4,3),0)),IF(AND($D182&lt;=EB$6,$E182&gt;=EB$5),60,0)))</f>
        <v/>
      </c>
      <c r="EC182" s="80" t="str">
        <f>IF(OR($A182="",NOT(ISNUMBER($G182))),"",IF(AND($F182&lt;=EC$6,$G182&gt;=EC$5),IF(EC$5&gt;$N182,5,$K182)*10+IF(AND($F182&gt;=EC$5,$F182&lt;=EC$6),IF(AND($G182&gt;=EC$5,$G182&lt;=EC$6),5,IF($L182=1,2,1)),IF(AND($G182&gt;=EC$5,$G182&lt;=EC$6),IF($M182&gt;0,4,3),0)),IF(AND($D182&lt;=EC$6,$E182&gt;=EC$5),60,0)))</f>
        <v/>
      </c>
      <c r="ED182" s="80" t="str">
        <f>IF(OR($A182="",NOT(ISNUMBER($G182))),"",IF(AND($F182&lt;=ED$6,$G182&gt;=ED$5),IF(ED$5&gt;$N182,5,$K182)*10+IF(AND($F182&gt;=ED$5,$F182&lt;=ED$6),IF(AND($G182&gt;=ED$5,$G182&lt;=ED$6),5,IF($L182=1,2,1)),IF(AND($G182&gt;=ED$5,$G182&lt;=ED$6),IF($M182&gt;0,4,3),0)),IF(AND($D182&lt;=ED$6,$E182&gt;=ED$5),60,0)))</f>
        <v/>
      </c>
    </row>
    <row r="183" ht="18" customHeight="1">
      <c r="A183" s="52" t="str">
        <f>IF(Tasks!$B183="","",Tasks!$A183)</f>
        <v/>
      </c>
      <c r="B183" s="78" t="str">
        <f>IF(Tasks!$B183="","",Tasks!$B183)</f>
        <v/>
      </c>
      <c r="C183" s="25" t="str">
        <f>IF($B183="","",IF(AND(Tasks!$D183="",Tasks!$G183=""),"-",IF(Tasks!$D183="","",Tasks!$D183&amp;IF(OR(Tasks!$E183="",Tasks!$E183="FS"),IF(N(Tasks!$F183)=0,"","FS"),Tasks!$E183)&amp;IF(N(Tasks!$F183)=0,"",IF(Tasks!$F183&gt;0,"+","")&amp;Tasks!$F183))&amp;IF(AND(Tasks!$D183&lt;&gt;"",Tasks!$G183&lt;&gt;""),", ","")&amp;IF(Tasks!$G183="","",Tasks!$G183&amp;IF(OR(Tasks!$H183="",Tasks!$H183="FS"),IF(N(Tasks!$I183)=0,"","FS"),Tasks!$H183)&amp;IF(N(Tasks!$I183)=0,"",IF(Tasks!$I183&gt;0,"+","")&amp;Tasks!$I183))))</f>
        <v/>
      </c>
      <c r="D183" s="51" t="str">
        <f>IF(OR($B183="",Tasks!$Q183=""),"",Tasks!$Q183)</f>
        <v/>
      </c>
      <c r="E183" s="51" t="str">
        <f>IF(OR($B183="",Tasks!$R183=""),"",Tasks!$R183)</f>
        <v/>
      </c>
      <c r="F183" s="51" t="str">
        <f>IF(OR($B183="",Tasks!$S183=""),"",Tasks!$S183)</f>
        <v/>
      </c>
      <c r="G183" s="51" t="str">
        <f>IF(OR($B183="",Tasks!$T183=""),"",Tasks!$T183)</f>
        <v/>
      </c>
      <c r="H183" s="52" t="str">
        <f>IF($B183="","",Tasks!$AE183)</f>
        <v/>
      </c>
      <c r="I183" s="79" t="str">
        <f>IF($B183="","",Tasks!$AF183)</f>
        <v/>
      </c>
      <c r="J183" s="53" t="str">
        <f>IF(OR($B183="",Tasks!$V183=""),"",Tasks!$V183)</f>
        <v/>
      </c>
      <c r="K183" s="52" t="str">
        <f>IF($B183="","",Tasks!$AA183)</f>
        <v/>
      </c>
      <c r="L183" s="52" t="str">
        <f>IF($B183="","",Tasks!$AB183)</f>
        <v/>
      </c>
      <c r="M183" s="52" t="str">
        <f>IF($B183="","",Tasks!$Z183)</f>
        <v/>
      </c>
      <c r="N183" s="52" t="str">
        <f>IF(OR($B183="",Tasks!$AG183=""),"",Tasks!$AG183)</f>
        <v/>
      </c>
      <c r="O183" s="80" t="str">
        <f>IF(OR($A183="",NOT(ISNUMBER($G183))),"",IF(AND($F183&lt;=O$6,$G183&gt;=O$5),IF(O$5&gt;$N183,5,$K183)*10+IF(AND($F183&gt;=O$5,$F183&lt;=O$6),IF(AND($G183&gt;=O$5,$G183&lt;=O$6),5,IF($L183=1,2,1)),IF(AND($G183&gt;=O$5,$G183&lt;=O$6),IF($M183&gt;0,4,3),0)),IF(AND($D183&lt;=O$6,$E183&gt;=O$5),60,0)))</f>
        <v/>
      </c>
      <c r="P183" s="80" t="str">
        <f>IF(OR($A183="",NOT(ISNUMBER($G183))),"",IF(AND($F183&lt;=P$6,$G183&gt;=P$5),IF(P$5&gt;$N183,5,$K183)*10+IF(AND($F183&gt;=P$5,$F183&lt;=P$6),IF(AND($G183&gt;=P$5,$G183&lt;=P$6),5,IF($L183=1,2,1)),IF(AND($G183&gt;=P$5,$G183&lt;=P$6),IF($M183&gt;0,4,3),0)),IF(AND($D183&lt;=P$6,$E183&gt;=P$5),60,0)))</f>
        <v/>
      </c>
      <c r="Q183" s="80" t="str">
        <f>IF(OR($A183="",NOT(ISNUMBER($G183))),"",IF(AND($F183&lt;=Q$6,$G183&gt;=Q$5),IF(Q$5&gt;$N183,5,$K183)*10+IF(AND($F183&gt;=Q$5,$F183&lt;=Q$6),IF(AND($G183&gt;=Q$5,$G183&lt;=Q$6),5,IF($L183=1,2,1)),IF(AND($G183&gt;=Q$5,$G183&lt;=Q$6),IF($M183&gt;0,4,3),0)),IF(AND($D183&lt;=Q$6,$E183&gt;=Q$5),60,0)))</f>
        <v/>
      </c>
      <c r="R183" s="80" t="str">
        <f>IF(OR($A183="",NOT(ISNUMBER($G183))),"",IF(AND($F183&lt;=R$6,$G183&gt;=R$5),IF(R$5&gt;$N183,5,$K183)*10+IF(AND($F183&gt;=R$5,$F183&lt;=R$6),IF(AND($G183&gt;=R$5,$G183&lt;=R$6),5,IF($L183=1,2,1)),IF(AND($G183&gt;=R$5,$G183&lt;=R$6),IF($M183&gt;0,4,3),0)),IF(AND($D183&lt;=R$6,$E183&gt;=R$5),60,0)))</f>
        <v/>
      </c>
      <c r="S183" s="80" t="str">
        <f>IF(OR($A183="",NOT(ISNUMBER($G183))),"",IF(AND($F183&lt;=S$6,$G183&gt;=S$5),IF(S$5&gt;$N183,5,$K183)*10+IF(AND($F183&gt;=S$5,$F183&lt;=S$6),IF(AND($G183&gt;=S$5,$G183&lt;=S$6),5,IF($L183=1,2,1)),IF(AND($G183&gt;=S$5,$G183&lt;=S$6),IF($M183&gt;0,4,3),0)),IF(AND($D183&lt;=S$6,$E183&gt;=S$5),60,0)))</f>
        <v/>
      </c>
      <c r="T183" s="80" t="str">
        <f>IF(OR($A183="",NOT(ISNUMBER($G183))),"",IF(AND($F183&lt;=T$6,$G183&gt;=T$5),IF(T$5&gt;$N183,5,$K183)*10+IF(AND($F183&gt;=T$5,$F183&lt;=T$6),IF(AND($G183&gt;=T$5,$G183&lt;=T$6),5,IF($L183=1,2,1)),IF(AND($G183&gt;=T$5,$G183&lt;=T$6),IF($M183&gt;0,4,3),0)),IF(AND($D183&lt;=T$6,$E183&gt;=T$5),60,0)))</f>
        <v/>
      </c>
      <c r="U183" s="80" t="str">
        <f>IF(OR($A183="",NOT(ISNUMBER($G183))),"",IF(AND($F183&lt;=U$6,$G183&gt;=U$5),IF(U$5&gt;$N183,5,$K183)*10+IF(AND($F183&gt;=U$5,$F183&lt;=U$6),IF(AND($G183&gt;=U$5,$G183&lt;=U$6),5,IF($L183=1,2,1)),IF(AND($G183&gt;=U$5,$G183&lt;=U$6),IF($M183&gt;0,4,3),0)),IF(AND($D183&lt;=U$6,$E183&gt;=U$5),60,0)))</f>
        <v/>
      </c>
      <c r="V183" s="80" t="str">
        <f>IF(OR($A183="",NOT(ISNUMBER($G183))),"",IF(AND($F183&lt;=V$6,$G183&gt;=V$5),IF(V$5&gt;$N183,5,$K183)*10+IF(AND($F183&gt;=V$5,$F183&lt;=V$6),IF(AND($G183&gt;=V$5,$G183&lt;=V$6),5,IF($L183=1,2,1)),IF(AND($G183&gt;=V$5,$G183&lt;=V$6),IF($M183&gt;0,4,3),0)),IF(AND($D183&lt;=V$6,$E183&gt;=V$5),60,0)))</f>
        <v/>
      </c>
      <c r="W183" s="80" t="str">
        <f>IF(OR($A183="",NOT(ISNUMBER($G183))),"",IF(AND($F183&lt;=W$6,$G183&gt;=W$5),IF(W$5&gt;$N183,5,$K183)*10+IF(AND($F183&gt;=W$5,$F183&lt;=W$6),IF(AND($G183&gt;=W$5,$G183&lt;=W$6),5,IF($L183=1,2,1)),IF(AND($G183&gt;=W$5,$G183&lt;=W$6),IF($M183&gt;0,4,3),0)),IF(AND($D183&lt;=W$6,$E183&gt;=W$5),60,0)))</f>
        <v/>
      </c>
      <c r="X183" s="80" t="str">
        <f>IF(OR($A183="",NOT(ISNUMBER($G183))),"",IF(AND($F183&lt;=X$6,$G183&gt;=X$5),IF(X$5&gt;$N183,5,$K183)*10+IF(AND($F183&gt;=X$5,$F183&lt;=X$6),IF(AND($G183&gt;=X$5,$G183&lt;=X$6),5,IF($L183=1,2,1)),IF(AND($G183&gt;=X$5,$G183&lt;=X$6),IF($M183&gt;0,4,3),0)),IF(AND($D183&lt;=X$6,$E183&gt;=X$5),60,0)))</f>
        <v/>
      </c>
      <c r="Y183" s="80" t="str">
        <f>IF(OR($A183="",NOT(ISNUMBER($G183))),"",IF(AND($F183&lt;=Y$6,$G183&gt;=Y$5),IF(Y$5&gt;$N183,5,$K183)*10+IF(AND($F183&gt;=Y$5,$F183&lt;=Y$6),IF(AND($G183&gt;=Y$5,$G183&lt;=Y$6),5,IF($L183=1,2,1)),IF(AND($G183&gt;=Y$5,$G183&lt;=Y$6),IF($M183&gt;0,4,3),0)),IF(AND($D183&lt;=Y$6,$E183&gt;=Y$5),60,0)))</f>
        <v/>
      </c>
      <c r="Z183" s="80" t="str">
        <f>IF(OR($A183="",NOT(ISNUMBER($G183))),"",IF(AND($F183&lt;=Z$6,$G183&gt;=Z$5),IF(Z$5&gt;$N183,5,$K183)*10+IF(AND($F183&gt;=Z$5,$F183&lt;=Z$6),IF(AND($G183&gt;=Z$5,$G183&lt;=Z$6),5,IF($L183=1,2,1)),IF(AND($G183&gt;=Z$5,$G183&lt;=Z$6),IF($M183&gt;0,4,3),0)),IF(AND($D183&lt;=Z$6,$E183&gt;=Z$5),60,0)))</f>
        <v/>
      </c>
      <c r="AA183" s="80" t="str">
        <f>IF(OR($A183="",NOT(ISNUMBER($G183))),"",IF(AND($F183&lt;=AA$6,$G183&gt;=AA$5),IF(AA$5&gt;$N183,5,$K183)*10+IF(AND($F183&gt;=AA$5,$F183&lt;=AA$6),IF(AND($G183&gt;=AA$5,$G183&lt;=AA$6),5,IF($L183=1,2,1)),IF(AND($G183&gt;=AA$5,$G183&lt;=AA$6),IF($M183&gt;0,4,3),0)),IF(AND($D183&lt;=AA$6,$E183&gt;=AA$5),60,0)))</f>
        <v/>
      </c>
      <c r="AB183" s="80" t="str">
        <f>IF(OR($A183="",NOT(ISNUMBER($G183))),"",IF(AND($F183&lt;=AB$6,$G183&gt;=AB$5),IF(AB$5&gt;$N183,5,$K183)*10+IF(AND($F183&gt;=AB$5,$F183&lt;=AB$6),IF(AND($G183&gt;=AB$5,$G183&lt;=AB$6),5,IF($L183=1,2,1)),IF(AND($G183&gt;=AB$5,$G183&lt;=AB$6),IF($M183&gt;0,4,3),0)),IF(AND($D183&lt;=AB$6,$E183&gt;=AB$5),60,0)))</f>
        <v/>
      </c>
      <c r="AC183" s="80" t="str">
        <f>IF(OR($A183="",NOT(ISNUMBER($G183))),"",IF(AND($F183&lt;=AC$6,$G183&gt;=AC$5),IF(AC$5&gt;$N183,5,$K183)*10+IF(AND($F183&gt;=AC$5,$F183&lt;=AC$6),IF(AND($G183&gt;=AC$5,$G183&lt;=AC$6),5,IF($L183=1,2,1)),IF(AND($G183&gt;=AC$5,$G183&lt;=AC$6),IF($M183&gt;0,4,3),0)),IF(AND($D183&lt;=AC$6,$E183&gt;=AC$5),60,0)))</f>
        <v/>
      </c>
      <c r="AD183" s="80" t="str">
        <f>IF(OR($A183="",NOT(ISNUMBER($G183))),"",IF(AND($F183&lt;=AD$6,$G183&gt;=AD$5),IF(AD$5&gt;$N183,5,$K183)*10+IF(AND($F183&gt;=AD$5,$F183&lt;=AD$6),IF(AND($G183&gt;=AD$5,$G183&lt;=AD$6),5,IF($L183=1,2,1)),IF(AND($G183&gt;=AD$5,$G183&lt;=AD$6),IF($M183&gt;0,4,3),0)),IF(AND($D183&lt;=AD$6,$E183&gt;=AD$5),60,0)))</f>
        <v/>
      </c>
      <c r="AE183" s="80" t="str">
        <f>IF(OR($A183="",NOT(ISNUMBER($G183))),"",IF(AND($F183&lt;=AE$6,$G183&gt;=AE$5),IF(AE$5&gt;$N183,5,$K183)*10+IF(AND($F183&gt;=AE$5,$F183&lt;=AE$6),IF(AND($G183&gt;=AE$5,$G183&lt;=AE$6),5,IF($L183=1,2,1)),IF(AND($G183&gt;=AE$5,$G183&lt;=AE$6),IF($M183&gt;0,4,3),0)),IF(AND($D183&lt;=AE$6,$E183&gt;=AE$5),60,0)))</f>
        <v/>
      </c>
      <c r="AF183" s="80" t="str">
        <f>IF(OR($A183="",NOT(ISNUMBER($G183))),"",IF(AND($F183&lt;=AF$6,$G183&gt;=AF$5),IF(AF$5&gt;$N183,5,$K183)*10+IF(AND($F183&gt;=AF$5,$F183&lt;=AF$6),IF(AND($G183&gt;=AF$5,$G183&lt;=AF$6),5,IF($L183=1,2,1)),IF(AND($G183&gt;=AF$5,$G183&lt;=AF$6),IF($M183&gt;0,4,3),0)),IF(AND($D183&lt;=AF$6,$E183&gt;=AF$5),60,0)))</f>
        <v/>
      </c>
      <c r="AG183" s="80" t="str">
        <f>IF(OR($A183="",NOT(ISNUMBER($G183))),"",IF(AND($F183&lt;=AG$6,$G183&gt;=AG$5),IF(AG$5&gt;$N183,5,$K183)*10+IF(AND($F183&gt;=AG$5,$F183&lt;=AG$6),IF(AND($G183&gt;=AG$5,$G183&lt;=AG$6),5,IF($L183=1,2,1)),IF(AND($G183&gt;=AG$5,$G183&lt;=AG$6),IF($M183&gt;0,4,3),0)),IF(AND($D183&lt;=AG$6,$E183&gt;=AG$5),60,0)))</f>
        <v/>
      </c>
      <c r="AH183" s="80" t="str">
        <f>IF(OR($A183="",NOT(ISNUMBER($G183))),"",IF(AND($F183&lt;=AH$6,$G183&gt;=AH$5),IF(AH$5&gt;$N183,5,$K183)*10+IF(AND($F183&gt;=AH$5,$F183&lt;=AH$6),IF(AND($G183&gt;=AH$5,$G183&lt;=AH$6),5,IF($L183=1,2,1)),IF(AND($G183&gt;=AH$5,$G183&lt;=AH$6),IF($M183&gt;0,4,3),0)),IF(AND($D183&lt;=AH$6,$E183&gt;=AH$5),60,0)))</f>
        <v/>
      </c>
      <c r="AI183" s="80" t="str">
        <f>IF(OR($A183="",NOT(ISNUMBER($G183))),"",IF(AND($F183&lt;=AI$6,$G183&gt;=AI$5),IF(AI$5&gt;$N183,5,$K183)*10+IF(AND($F183&gt;=AI$5,$F183&lt;=AI$6),IF(AND($G183&gt;=AI$5,$G183&lt;=AI$6),5,IF($L183=1,2,1)),IF(AND($G183&gt;=AI$5,$G183&lt;=AI$6),IF($M183&gt;0,4,3),0)),IF(AND($D183&lt;=AI$6,$E183&gt;=AI$5),60,0)))</f>
        <v/>
      </c>
      <c r="AJ183" s="80" t="str">
        <f>IF(OR($A183="",NOT(ISNUMBER($G183))),"",IF(AND($F183&lt;=AJ$6,$G183&gt;=AJ$5),IF(AJ$5&gt;$N183,5,$K183)*10+IF(AND($F183&gt;=AJ$5,$F183&lt;=AJ$6),IF(AND($G183&gt;=AJ$5,$G183&lt;=AJ$6),5,IF($L183=1,2,1)),IF(AND($G183&gt;=AJ$5,$G183&lt;=AJ$6),IF($M183&gt;0,4,3),0)),IF(AND($D183&lt;=AJ$6,$E183&gt;=AJ$5),60,0)))</f>
        <v/>
      </c>
      <c r="AK183" s="80" t="str">
        <f>IF(OR($A183="",NOT(ISNUMBER($G183))),"",IF(AND($F183&lt;=AK$6,$G183&gt;=AK$5),IF(AK$5&gt;$N183,5,$K183)*10+IF(AND($F183&gt;=AK$5,$F183&lt;=AK$6),IF(AND($G183&gt;=AK$5,$G183&lt;=AK$6),5,IF($L183=1,2,1)),IF(AND($G183&gt;=AK$5,$G183&lt;=AK$6),IF($M183&gt;0,4,3),0)),IF(AND($D183&lt;=AK$6,$E183&gt;=AK$5),60,0)))</f>
        <v/>
      </c>
      <c r="AL183" s="80" t="str">
        <f>IF(OR($A183="",NOT(ISNUMBER($G183))),"",IF(AND($F183&lt;=AL$6,$G183&gt;=AL$5),IF(AL$5&gt;$N183,5,$K183)*10+IF(AND($F183&gt;=AL$5,$F183&lt;=AL$6),IF(AND($G183&gt;=AL$5,$G183&lt;=AL$6),5,IF($L183=1,2,1)),IF(AND($G183&gt;=AL$5,$G183&lt;=AL$6),IF($M183&gt;0,4,3),0)),IF(AND($D183&lt;=AL$6,$E183&gt;=AL$5),60,0)))</f>
        <v/>
      </c>
      <c r="AM183" s="80" t="str">
        <f>IF(OR($A183="",NOT(ISNUMBER($G183))),"",IF(AND($F183&lt;=AM$6,$G183&gt;=AM$5),IF(AM$5&gt;$N183,5,$K183)*10+IF(AND($F183&gt;=AM$5,$F183&lt;=AM$6),IF(AND($G183&gt;=AM$5,$G183&lt;=AM$6),5,IF($L183=1,2,1)),IF(AND($G183&gt;=AM$5,$G183&lt;=AM$6),IF($M183&gt;0,4,3),0)),IF(AND($D183&lt;=AM$6,$E183&gt;=AM$5),60,0)))</f>
        <v/>
      </c>
      <c r="AN183" s="80" t="str">
        <f>IF(OR($A183="",NOT(ISNUMBER($G183))),"",IF(AND($F183&lt;=AN$6,$G183&gt;=AN$5),IF(AN$5&gt;$N183,5,$K183)*10+IF(AND($F183&gt;=AN$5,$F183&lt;=AN$6),IF(AND($G183&gt;=AN$5,$G183&lt;=AN$6),5,IF($L183=1,2,1)),IF(AND($G183&gt;=AN$5,$G183&lt;=AN$6),IF($M183&gt;0,4,3),0)),IF(AND($D183&lt;=AN$6,$E183&gt;=AN$5),60,0)))</f>
        <v/>
      </c>
      <c r="AO183" s="80" t="str">
        <f>IF(OR($A183="",NOT(ISNUMBER($G183))),"",IF(AND($F183&lt;=AO$6,$G183&gt;=AO$5),IF(AO$5&gt;$N183,5,$K183)*10+IF(AND($F183&gt;=AO$5,$F183&lt;=AO$6),IF(AND($G183&gt;=AO$5,$G183&lt;=AO$6),5,IF($L183=1,2,1)),IF(AND($G183&gt;=AO$5,$G183&lt;=AO$6),IF($M183&gt;0,4,3),0)),IF(AND($D183&lt;=AO$6,$E183&gt;=AO$5),60,0)))</f>
        <v/>
      </c>
      <c r="AP183" s="80" t="str">
        <f>IF(OR($A183="",NOT(ISNUMBER($G183))),"",IF(AND($F183&lt;=AP$6,$G183&gt;=AP$5),IF(AP$5&gt;$N183,5,$K183)*10+IF(AND($F183&gt;=AP$5,$F183&lt;=AP$6),IF(AND($G183&gt;=AP$5,$G183&lt;=AP$6),5,IF($L183=1,2,1)),IF(AND($G183&gt;=AP$5,$G183&lt;=AP$6),IF($M183&gt;0,4,3),0)),IF(AND($D183&lt;=AP$6,$E183&gt;=AP$5),60,0)))</f>
        <v/>
      </c>
      <c r="AQ183" s="80" t="str">
        <f>IF(OR($A183="",NOT(ISNUMBER($G183))),"",IF(AND($F183&lt;=AQ$6,$G183&gt;=AQ$5),IF(AQ$5&gt;$N183,5,$K183)*10+IF(AND($F183&gt;=AQ$5,$F183&lt;=AQ$6),IF(AND($G183&gt;=AQ$5,$G183&lt;=AQ$6),5,IF($L183=1,2,1)),IF(AND($G183&gt;=AQ$5,$G183&lt;=AQ$6),IF($M183&gt;0,4,3),0)),IF(AND($D183&lt;=AQ$6,$E183&gt;=AQ$5),60,0)))</f>
        <v/>
      </c>
      <c r="AR183" s="80" t="str">
        <f>IF(OR($A183="",NOT(ISNUMBER($G183))),"",IF(AND($F183&lt;=AR$6,$G183&gt;=AR$5),IF(AR$5&gt;$N183,5,$K183)*10+IF(AND($F183&gt;=AR$5,$F183&lt;=AR$6),IF(AND($G183&gt;=AR$5,$G183&lt;=AR$6),5,IF($L183=1,2,1)),IF(AND($G183&gt;=AR$5,$G183&lt;=AR$6),IF($M183&gt;0,4,3),0)),IF(AND($D183&lt;=AR$6,$E183&gt;=AR$5),60,0)))</f>
        <v/>
      </c>
      <c r="AS183" s="80" t="str">
        <f>IF(OR($A183="",NOT(ISNUMBER($G183))),"",IF(AND($F183&lt;=AS$6,$G183&gt;=AS$5),IF(AS$5&gt;$N183,5,$K183)*10+IF(AND($F183&gt;=AS$5,$F183&lt;=AS$6),IF(AND($G183&gt;=AS$5,$G183&lt;=AS$6),5,IF($L183=1,2,1)),IF(AND($G183&gt;=AS$5,$G183&lt;=AS$6),IF($M183&gt;0,4,3),0)),IF(AND($D183&lt;=AS$6,$E183&gt;=AS$5),60,0)))</f>
        <v/>
      </c>
      <c r="AT183" s="80" t="str">
        <f>IF(OR($A183="",NOT(ISNUMBER($G183))),"",IF(AND($F183&lt;=AT$6,$G183&gt;=AT$5),IF(AT$5&gt;$N183,5,$K183)*10+IF(AND($F183&gt;=AT$5,$F183&lt;=AT$6),IF(AND($G183&gt;=AT$5,$G183&lt;=AT$6),5,IF($L183=1,2,1)),IF(AND($G183&gt;=AT$5,$G183&lt;=AT$6),IF($M183&gt;0,4,3),0)),IF(AND($D183&lt;=AT$6,$E183&gt;=AT$5),60,0)))</f>
        <v/>
      </c>
      <c r="AU183" s="80" t="str">
        <f>IF(OR($A183="",NOT(ISNUMBER($G183))),"",IF(AND($F183&lt;=AU$6,$G183&gt;=AU$5),IF(AU$5&gt;$N183,5,$K183)*10+IF(AND($F183&gt;=AU$5,$F183&lt;=AU$6),IF(AND($G183&gt;=AU$5,$G183&lt;=AU$6),5,IF($L183=1,2,1)),IF(AND($G183&gt;=AU$5,$G183&lt;=AU$6),IF($M183&gt;0,4,3),0)),IF(AND($D183&lt;=AU$6,$E183&gt;=AU$5),60,0)))</f>
        <v/>
      </c>
      <c r="AV183" s="80" t="str">
        <f>IF(OR($A183="",NOT(ISNUMBER($G183))),"",IF(AND($F183&lt;=AV$6,$G183&gt;=AV$5),IF(AV$5&gt;$N183,5,$K183)*10+IF(AND($F183&gt;=AV$5,$F183&lt;=AV$6),IF(AND($G183&gt;=AV$5,$G183&lt;=AV$6),5,IF($L183=1,2,1)),IF(AND($G183&gt;=AV$5,$G183&lt;=AV$6),IF($M183&gt;0,4,3),0)),IF(AND($D183&lt;=AV$6,$E183&gt;=AV$5),60,0)))</f>
        <v/>
      </c>
      <c r="AW183" s="80" t="str">
        <f>IF(OR($A183="",NOT(ISNUMBER($G183))),"",IF(AND($F183&lt;=AW$6,$G183&gt;=AW$5),IF(AW$5&gt;$N183,5,$K183)*10+IF(AND($F183&gt;=AW$5,$F183&lt;=AW$6),IF(AND($G183&gt;=AW$5,$G183&lt;=AW$6),5,IF($L183=1,2,1)),IF(AND($G183&gt;=AW$5,$G183&lt;=AW$6),IF($M183&gt;0,4,3),0)),IF(AND($D183&lt;=AW$6,$E183&gt;=AW$5),60,0)))</f>
        <v/>
      </c>
      <c r="AX183" s="80" t="str">
        <f>IF(OR($A183="",NOT(ISNUMBER($G183))),"",IF(AND($F183&lt;=AX$6,$G183&gt;=AX$5),IF(AX$5&gt;$N183,5,$K183)*10+IF(AND($F183&gt;=AX$5,$F183&lt;=AX$6),IF(AND($G183&gt;=AX$5,$G183&lt;=AX$6),5,IF($L183=1,2,1)),IF(AND($G183&gt;=AX$5,$G183&lt;=AX$6),IF($M183&gt;0,4,3),0)),IF(AND($D183&lt;=AX$6,$E183&gt;=AX$5),60,0)))</f>
        <v/>
      </c>
      <c r="AY183" s="80" t="str">
        <f>IF(OR($A183="",NOT(ISNUMBER($G183))),"",IF(AND($F183&lt;=AY$6,$G183&gt;=AY$5),IF(AY$5&gt;$N183,5,$K183)*10+IF(AND($F183&gt;=AY$5,$F183&lt;=AY$6),IF(AND($G183&gt;=AY$5,$G183&lt;=AY$6),5,IF($L183=1,2,1)),IF(AND($G183&gt;=AY$5,$G183&lt;=AY$6),IF($M183&gt;0,4,3),0)),IF(AND($D183&lt;=AY$6,$E183&gt;=AY$5),60,0)))</f>
        <v/>
      </c>
      <c r="AZ183" s="80" t="str">
        <f>IF(OR($A183="",NOT(ISNUMBER($G183))),"",IF(AND($F183&lt;=AZ$6,$G183&gt;=AZ$5),IF(AZ$5&gt;$N183,5,$K183)*10+IF(AND($F183&gt;=AZ$5,$F183&lt;=AZ$6),IF(AND($G183&gt;=AZ$5,$G183&lt;=AZ$6),5,IF($L183=1,2,1)),IF(AND($G183&gt;=AZ$5,$G183&lt;=AZ$6),IF($M183&gt;0,4,3),0)),IF(AND($D183&lt;=AZ$6,$E183&gt;=AZ$5),60,0)))</f>
        <v/>
      </c>
      <c r="BA183" s="80" t="str">
        <f>IF(OR($A183="",NOT(ISNUMBER($G183))),"",IF(AND($F183&lt;=BA$6,$G183&gt;=BA$5),IF(BA$5&gt;$N183,5,$K183)*10+IF(AND($F183&gt;=BA$5,$F183&lt;=BA$6),IF(AND($G183&gt;=BA$5,$G183&lt;=BA$6),5,IF($L183=1,2,1)),IF(AND($G183&gt;=BA$5,$G183&lt;=BA$6),IF($M183&gt;0,4,3),0)),IF(AND($D183&lt;=BA$6,$E183&gt;=BA$5),60,0)))</f>
        <v/>
      </c>
      <c r="BB183" s="80" t="str">
        <f>IF(OR($A183="",NOT(ISNUMBER($G183))),"",IF(AND($F183&lt;=BB$6,$G183&gt;=BB$5),IF(BB$5&gt;$N183,5,$K183)*10+IF(AND($F183&gt;=BB$5,$F183&lt;=BB$6),IF(AND($G183&gt;=BB$5,$G183&lt;=BB$6),5,IF($L183=1,2,1)),IF(AND($G183&gt;=BB$5,$G183&lt;=BB$6),IF($M183&gt;0,4,3),0)),IF(AND($D183&lt;=BB$6,$E183&gt;=BB$5),60,0)))</f>
        <v/>
      </c>
      <c r="BC183" s="80" t="str">
        <f>IF(OR($A183="",NOT(ISNUMBER($G183))),"",IF(AND($F183&lt;=BC$6,$G183&gt;=BC$5),IF(BC$5&gt;$N183,5,$K183)*10+IF(AND($F183&gt;=BC$5,$F183&lt;=BC$6),IF(AND($G183&gt;=BC$5,$G183&lt;=BC$6),5,IF($L183=1,2,1)),IF(AND($G183&gt;=BC$5,$G183&lt;=BC$6),IF($M183&gt;0,4,3),0)),IF(AND($D183&lt;=BC$6,$E183&gt;=BC$5),60,0)))</f>
        <v/>
      </c>
      <c r="BD183" s="80" t="str">
        <f>IF(OR($A183="",NOT(ISNUMBER($G183))),"",IF(AND($F183&lt;=BD$6,$G183&gt;=BD$5),IF(BD$5&gt;$N183,5,$K183)*10+IF(AND($F183&gt;=BD$5,$F183&lt;=BD$6),IF(AND($G183&gt;=BD$5,$G183&lt;=BD$6),5,IF($L183=1,2,1)),IF(AND($G183&gt;=BD$5,$G183&lt;=BD$6),IF($M183&gt;0,4,3),0)),IF(AND($D183&lt;=BD$6,$E183&gt;=BD$5),60,0)))</f>
        <v/>
      </c>
      <c r="BE183" s="80" t="str">
        <f>IF(OR($A183="",NOT(ISNUMBER($G183))),"",IF(AND($F183&lt;=BE$6,$G183&gt;=BE$5),IF(BE$5&gt;$N183,5,$K183)*10+IF(AND($F183&gt;=BE$5,$F183&lt;=BE$6),IF(AND($G183&gt;=BE$5,$G183&lt;=BE$6),5,IF($L183=1,2,1)),IF(AND($G183&gt;=BE$5,$G183&lt;=BE$6),IF($M183&gt;0,4,3),0)),IF(AND($D183&lt;=BE$6,$E183&gt;=BE$5),60,0)))</f>
        <v/>
      </c>
      <c r="BF183" s="80" t="str">
        <f>IF(OR($A183="",NOT(ISNUMBER($G183))),"",IF(AND($F183&lt;=BF$6,$G183&gt;=BF$5),IF(BF$5&gt;$N183,5,$K183)*10+IF(AND($F183&gt;=BF$5,$F183&lt;=BF$6),IF(AND($G183&gt;=BF$5,$G183&lt;=BF$6),5,IF($L183=1,2,1)),IF(AND($G183&gt;=BF$5,$G183&lt;=BF$6),IF($M183&gt;0,4,3),0)),IF(AND($D183&lt;=BF$6,$E183&gt;=BF$5),60,0)))</f>
        <v/>
      </c>
      <c r="BG183" s="80" t="str">
        <f>IF(OR($A183="",NOT(ISNUMBER($G183))),"",IF(AND($F183&lt;=BG$6,$G183&gt;=BG$5),IF(BG$5&gt;$N183,5,$K183)*10+IF(AND($F183&gt;=BG$5,$F183&lt;=BG$6),IF(AND($G183&gt;=BG$5,$G183&lt;=BG$6),5,IF($L183=1,2,1)),IF(AND($G183&gt;=BG$5,$G183&lt;=BG$6),IF($M183&gt;0,4,3),0)),IF(AND($D183&lt;=BG$6,$E183&gt;=BG$5),60,0)))</f>
        <v/>
      </c>
      <c r="BH183" s="80" t="str">
        <f>IF(OR($A183="",NOT(ISNUMBER($G183))),"",IF(AND($F183&lt;=BH$6,$G183&gt;=BH$5),IF(BH$5&gt;$N183,5,$K183)*10+IF(AND($F183&gt;=BH$5,$F183&lt;=BH$6),IF(AND($G183&gt;=BH$5,$G183&lt;=BH$6),5,IF($L183=1,2,1)),IF(AND($G183&gt;=BH$5,$G183&lt;=BH$6),IF($M183&gt;0,4,3),0)),IF(AND($D183&lt;=BH$6,$E183&gt;=BH$5),60,0)))</f>
        <v/>
      </c>
      <c r="BI183" s="80" t="str">
        <f>IF(OR($A183="",NOT(ISNUMBER($G183))),"",IF(AND($F183&lt;=BI$6,$G183&gt;=BI$5),IF(BI$5&gt;$N183,5,$K183)*10+IF(AND($F183&gt;=BI$5,$F183&lt;=BI$6),IF(AND($G183&gt;=BI$5,$G183&lt;=BI$6),5,IF($L183=1,2,1)),IF(AND($G183&gt;=BI$5,$G183&lt;=BI$6),IF($M183&gt;0,4,3),0)),IF(AND($D183&lt;=BI$6,$E183&gt;=BI$5),60,0)))</f>
        <v/>
      </c>
      <c r="BJ183" s="80" t="str">
        <f>IF(OR($A183="",NOT(ISNUMBER($G183))),"",IF(AND($F183&lt;=BJ$6,$G183&gt;=BJ$5),IF(BJ$5&gt;$N183,5,$K183)*10+IF(AND($F183&gt;=BJ$5,$F183&lt;=BJ$6),IF(AND($G183&gt;=BJ$5,$G183&lt;=BJ$6),5,IF($L183=1,2,1)),IF(AND($G183&gt;=BJ$5,$G183&lt;=BJ$6),IF($M183&gt;0,4,3),0)),IF(AND($D183&lt;=BJ$6,$E183&gt;=BJ$5),60,0)))</f>
        <v/>
      </c>
      <c r="BK183" s="80" t="str">
        <f>IF(OR($A183="",NOT(ISNUMBER($G183))),"",IF(AND($F183&lt;=BK$6,$G183&gt;=BK$5),IF(BK$5&gt;$N183,5,$K183)*10+IF(AND($F183&gt;=BK$5,$F183&lt;=BK$6),IF(AND($G183&gt;=BK$5,$G183&lt;=BK$6),5,IF($L183=1,2,1)),IF(AND($G183&gt;=BK$5,$G183&lt;=BK$6),IF($M183&gt;0,4,3),0)),IF(AND($D183&lt;=BK$6,$E183&gt;=BK$5),60,0)))</f>
        <v/>
      </c>
      <c r="BL183" s="80" t="str">
        <f>IF(OR($A183="",NOT(ISNUMBER($G183))),"",IF(AND($F183&lt;=BL$6,$G183&gt;=BL$5),IF(BL$5&gt;$N183,5,$K183)*10+IF(AND($F183&gt;=BL$5,$F183&lt;=BL$6),IF(AND($G183&gt;=BL$5,$G183&lt;=BL$6),5,IF($L183=1,2,1)),IF(AND($G183&gt;=BL$5,$G183&lt;=BL$6),IF($M183&gt;0,4,3),0)),IF(AND($D183&lt;=BL$6,$E183&gt;=BL$5),60,0)))</f>
        <v/>
      </c>
      <c r="BM183" s="80" t="str">
        <f>IF(OR($A183="",NOT(ISNUMBER($G183))),"",IF(AND($F183&lt;=BM$6,$G183&gt;=BM$5),IF(BM$5&gt;$N183,5,$K183)*10+IF(AND($F183&gt;=BM$5,$F183&lt;=BM$6),IF(AND($G183&gt;=BM$5,$G183&lt;=BM$6),5,IF($L183=1,2,1)),IF(AND($G183&gt;=BM$5,$G183&lt;=BM$6),IF($M183&gt;0,4,3),0)),IF(AND($D183&lt;=BM$6,$E183&gt;=BM$5),60,0)))</f>
        <v/>
      </c>
      <c r="BN183" s="80" t="str">
        <f>IF(OR($A183="",NOT(ISNUMBER($G183))),"",IF(AND($F183&lt;=BN$6,$G183&gt;=BN$5),IF(BN$5&gt;$N183,5,$K183)*10+IF(AND($F183&gt;=BN$5,$F183&lt;=BN$6),IF(AND($G183&gt;=BN$5,$G183&lt;=BN$6),5,IF($L183=1,2,1)),IF(AND($G183&gt;=BN$5,$G183&lt;=BN$6),IF($M183&gt;0,4,3),0)),IF(AND($D183&lt;=BN$6,$E183&gt;=BN$5),60,0)))</f>
        <v/>
      </c>
      <c r="BO183" s="80" t="str">
        <f>IF(OR($A183="",NOT(ISNUMBER($G183))),"",IF(AND($F183&lt;=BO$6,$G183&gt;=BO$5),IF(BO$5&gt;$N183,5,$K183)*10+IF(AND($F183&gt;=BO$5,$F183&lt;=BO$6),IF(AND($G183&gt;=BO$5,$G183&lt;=BO$6),5,IF($L183=1,2,1)),IF(AND($G183&gt;=BO$5,$G183&lt;=BO$6),IF($M183&gt;0,4,3),0)),IF(AND($D183&lt;=BO$6,$E183&gt;=BO$5),60,0)))</f>
        <v/>
      </c>
      <c r="BP183" s="80" t="str">
        <f>IF(OR($A183="",NOT(ISNUMBER($G183))),"",IF(AND($F183&lt;=BP$6,$G183&gt;=BP$5),IF(BP$5&gt;$N183,5,$K183)*10+IF(AND($F183&gt;=BP$5,$F183&lt;=BP$6),IF(AND($G183&gt;=BP$5,$G183&lt;=BP$6),5,IF($L183=1,2,1)),IF(AND($G183&gt;=BP$5,$G183&lt;=BP$6),IF($M183&gt;0,4,3),0)),IF(AND($D183&lt;=BP$6,$E183&gt;=BP$5),60,0)))</f>
        <v/>
      </c>
      <c r="BQ183" s="80" t="str">
        <f>IF(OR($A183="",NOT(ISNUMBER($G183))),"",IF(AND($F183&lt;=BQ$6,$G183&gt;=BQ$5),IF(BQ$5&gt;$N183,5,$K183)*10+IF(AND($F183&gt;=BQ$5,$F183&lt;=BQ$6),IF(AND($G183&gt;=BQ$5,$G183&lt;=BQ$6),5,IF($L183=1,2,1)),IF(AND($G183&gt;=BQ$5,$G183&lt;=BQ$6),IF($M183&gt;0,4,3),0)),IF(AND($D183&lt;=BQ$6,$E183&gt;=BQ$5),60,0)))</f>
        <v/>
      </c>
      <c r="BR183" s="80" t="str">
        <f>IF(OR($A183="",NOT(ISNUMBER($G183))),"",IF(AND($F183&lt;=BR$6,$G183&gt;=BR$5),IF(BR$5&gt;$N183,5,$K183)*10+IF(AND($F183&gt;=BR$5,$F183&lt;=BR$6),IF(AND($G183&gt;=BR$5,$G183&lt;=BR$6),5,IF($L183=1,2,1)),IF(AND($G183&gt;=BR$5,$G183&lt;=BR$6),IF($M183&gt;0,4,3),0)),IF(AND($D183&lt;=BR$6,$E183&gt;=BR$5),60,0)))</f>
        <v/>
      </c>
      <c r="BS183" s="80" t="str">
        <f>IF(OR($A183="",NOT(ISNUMBER($G183))),"",IF(AND($F183&lt;=BS$6,$G183&gt;=BS$5),IF(BS$5&gt;$N183,5,$K183)*10+IF(AND($F183&gt;=BS$5,$F183&lt;=BS$6),IF(AND($G183&gt;=BS$5,$G183&lt;=BS$6),5,IF($L183=1,2,1)),IF(AND($G183&gt;=BS$5,$G183&lt;=BS$6),IF($M183&gt;0,4,3),0)),IF(AND($D183&lt;=BS$6,$E183&gt;=BS$5),60,0)))</f>
        <v/>
      </c>
      <c r="BT183" s="80" t="str">
        <f>IF(OR($A183="",NOT(ISNUMBER($G183))),"",IF(AND($F183&lt;=BT$6,$G183&gt;=BT$5),IF(BT$5&gt;$N183,5,$K183)*10+IF(AND($F183&gt;=BT$5,$F183&lt;=BT$6),IF(AND($G183&gt;=BT$5,$G183&lt;=BT$6),5,IF($L183=1,2,1)),IF(AND($G183&gt;=BT$5,$G183&lt;=BT$6),IF($M183&gt;0,4,3),0)),IF(AND($D183&lt;=BT$6,$E183&gt;=BT$5),60,0)))</f>
        <v/>
      </c>
      <c r="BU183" s="80" t="str">
        <f>IF(OR($A183="",NOT(ISNUMBER($G183))),"",IF(AND($F183&lt;=BU$6,$G183&gt;=BU$5),IF(BU$5&gt;$N183,5,$K183)*10+IF(AND($F183&gt;=BU$5,$F183&lt;=BU$6),IF(AND($G183&gt;=BU$5,$G183&lt;=BU$6),5,IF($L183=1,2,1)),IF(AND($G183&gt;=BU$5,$G183&lt;=BU$6),IF($M183&gt;0,4,3),0)),IF(AND($D183&lt;=BU$6,$E183&gt;=BU$5),60,0)))</f>
        <v/>
      </c>
      <c r="BV183" s="80" t="str">
        <f>IF(OR($A183="",NOT(ISNUMBER($G183))),"",IF(AND($F183&lt;=BV$6,$G183&gt;=BV$5),IF(BV$5&gt;$N183,5,$K183)*10+IF(AND($F183&gt;=BV$5,$F183&lt;=BV$6),IF(AND($G183&gt;=BV$5,$G183&lt;=BV$6),5,IF($L183=1,2,1)),IF(AND($G183&gt;=BV$5,$G183&lt;=BV$6),IF($M183&gt;0,4,3),0)),IF(AND($D183&lt;=BV$6,$E183&gt;=BV$5),60,0)))</f>
        <v/>
      </c>
      <c r="BW183" s="80" t="str">
        <f>IF(OR($A183="",NOT(ISNUMBER($G183))),"",IF(AND($F183&lt;=BW$6,$G183&gt;=BW$5),IF(BW$5&gt;$N183,5,$K183)*10+IF(AND($F183&gt;=BW$5,$F183&lt;=BW$6),IF(AND($G183&gt;=BW$5,$G183&lt;=BW$6),5,IF($L183=1,2,1)),IF(AND($G183&gt;=BW$5,$G183&lt;=BW$6),IF($M183&gt;0,4,3),0)),IF(AND($D183&lt;=BW$6,$E183&gt;=BW$5),60,0)))</f>
        <v/>
      </c>
      <c r="BX183" s="80" t="str">
        <f>IF(OR($A183="",NOT(ISNUMBER($G183))),"",IF(AND($F183&lt;=BX$6,$G183&gt;=BX$5),IF(BX$5&gt;$N183,5,$K183)*10+IF(AND($F183&gt;=BX$5,$F183&lt;=BX$6),IF(AND($G183&gt;=BX$5,$G183&lt;=BX$6),5,IF($L183=1,2,1)),IF(AND($G183&gt;=BX$5,$G183&lt;=BX$6),IF($M183&gt;0,4,3),0)),IF(AND($D183&lt;=BX$6,$E183&gt;=BX$5),60,0)))</f>
        <v/>
      </c>
      <c r="BY183" s="80" t="str">
        <f>IF(OR($A183="",NOT(ISNUMBER($G183))),"",IF(AND($F183&lt;=BY$6,$G183&gt;=BY$5),IF(BY$5&gt;$N183,5,$K183)*10+IF(AND($F183&gt;=BY$5,$F183&lt;=BY$6),IF(AND($G183&gt;=BY$5,$G183&lt;=BY$6),5,IF($L183=1,2,1)),IF(AND($G183&gt;=BY$5,$G183&lt;=BY$6),IF($M183&gt;0,4,3),0)),IF(AND($D183&lt;=BY$6,$E183&gt;=BY$5),60,0)))</f>
        <v/>
      </c>
      <c r="BZ183" s="80" t="str">
        <f>IF(OR($A183="",NOT(ISNUMBER($G183))),"",IF(AND($F183&lt;=BZ$6,$G183&gt;=BZ$5),IF(BZ$5&gt;$N183,5,$K183)*10+IF(AND($F183&gt;=BZ$5,$F183&lt;=BZ$6),IF(AND($G183&gt;=BZ$5,$G183&lt;=BZ$6),5,IF($L183=1,2,1)),IF(AND($G183&gt;=BZ$5,$G183&lt;=BZ$6),IF($M183&gt;0,4,3),0)),IF(AND($D183&lt;=BZ$6,$E183&gt;=BZ$5),60,0)))</f>
        <v/>
      </c>
      <c r="CA183" s="80" t="str">
        <f>IF(OR($A183="",NOT(ISNUMBER($G183))),"",IF(AND($F183&lt;=CA$6,$G183&gt;=CA$5),IF(CA$5&gt;$N183,5,$K183)*10+IF(AND($F183&gt;=CA$5,$F183&lt;=CA$6),IF(AND($G183&gt;=CA$5,$G183&lt;=CA$6),5,IF($L183=1,2,1)),IF(AND($G183&gt;=CA$5,$G183&lt;=CA$6),IF($M183&gt;0,4,3),0)),IF(AND($D183&lt;=CA$6,$E183&gt;=CA$5),60,0)))</f>
        <v/>
      </c>
      <c r="CB183" s="80" t="str">
        <f>IF(OR($A183="",NOT(ISNUMBER($G183))),"",IF(AND($F183&lt;=CB$6,$G183&gt;=CB$5),IF(CB$5&gt;$N183,5,$K183)*10+IF(AND($F183&gt;=CB$5,$F183&lt;=CB$6),IF(AND($G183&gt;=CB$5,$G183&lt;=CB$6),5,IF($L183=1,2,1)),IF(AND($G183&gt;=CB$5,$G183&lt;=CB$6),IF($M183&gt;0,4,3),0)),IF(AND($D183&lt;=CB$6,$E183&gt;=CB$5),60,0)))</f>
        <v/>
      </c>
      <c r="CC183" s="80" t="str">
        <f>IF(OR($A183="",NOT(ISNUMBER($G183))),"",IF(AND($F183&lt;=CC$6,$G183&gt;=CC$5),IF(CC$5&gt;$N183,5,$K183)*10+IF(AND($F183&gt;=CC$5,$F183&lt;=CC$6),IF(AND($G183&gt;=CC$5,$G183&lt;=CC$6),5,IF($L183=1,2,1)),IF(AND($G183&gt;=CC$5,$G183&lt;=CC$6),IF($M183&gt;0,4,3),0)),IF(AND($D183&lt;=CC$6,$E183&gt;=CC$5),60,0)))</f>
        <v/>
      </c>
      <c r="CD183" s="80" t="str">
        <f>IF(OR($A183="",NOT(ISNUMBER($G183))),"",IF(AND($F183&lt;=CD$6,$G183&gt;=CD$5),IF(CD$5&gt;$N183,5,$K183)*10+IF(AND($F183&gt;=CD$5,$F183&lt;=CD$6),IF(AND($G183&gt;=CD$5,$G183&lt;=CD$6),5,IF($L183=1,2,1)),IF(AND($G183&gt;=CD$5,$G183&lt;=CD$6),IF($M183&gt;0,4,3),0)),IF(AND($D183&lt;=CD$6,$E183&gt;=CD$5),60,0)))</f>
        <v/>
      </c>
      <c r="CE183" s="80" t="str">
        <f>IF(OR($A183="",NOT(ISNUMBER($G183))),"",IF(AND($F183&lt;=CE$6,$G183&gt;=CE$5),IF(CE$5&gt;$N183,5,$K183)*10+IF(AND($F183&gt;=CE$5,$F183&lt;=CE$6),IF(AND($G183&gt;=CE$5,$G183&lt;=CE$6),5,IF($L183=1,2,1)),IF(AND($G183&gt;=CE$5,$G183&lt;=CE$6),IF($M183&gt;0,4,3),0)),IF(AND($D183&lt;=CE$6,$E183&gt;=CE$5),60,0)))</f>
        <v/>
      </c>
      <c r="CF183" s="80" t="str">
        <f>IF(OR($A183="",NOT(ISNUMBER($G183))),"",IF(AND($F183&lt;=CF$6,$G183&gt;=CF$5),IF(CF$5&gt;$N183,5,$K183)*10+IF(AND($F183&gt;=CF$5,$F183&lt;=CF$6),IF(AND($G183&gt;=CF$5,$G183&lt;=CF$6),5,IF($L183=1,2,1)),IF(AND($G183&gt;=CF$5,$G183&lt;=CF$6),IF($M183&gt;0,4,3),0)),IF(AND($D183&lt;=CF$6,$E183&gt;=CF$5),60,0)))</f>
        <v/>
      </c>
      <c r="CG183" s="80" t="str">
        <f>IF(OR($A183="",NOT(ISNUMBER($G183))),"",IF(AND($F183&lt;=CG$6,$G183&gt;=CG$5),IF(CG$5&gt;$N183,5,$K183)*10+IF(AND($F183&gt;=CG$5,$F183&lt;=CG$6),IF(AND($G183&gt;=CG$5,$G183&lt;=CG$6),5,IF($L183=1,2,1)),IF(AND($G183&gt;=CG$5,$G183&lt;=CG$6),IF($M183&gt;0,4,3),0)),IF(AND($D183&lt;=CG$6,$E183&gt;=CG$5),60,0)))</f>
        <v/>
      </c>
      <c r="CH183" s="80" t="str">
        <f>IF(OR($A183="",NOT(ISNUMBER($G183))),"",IF(AND($F183&lt;=CH$6,$G183&gt;=CH$5),IF(CH$5&gt;$N183,5,$K183)*10+IF(AND($F183&gt;=CH$5,$F183&lt;=CH$6),IF(AND($G183&gt;=CH$5,$G183&lt;=CH$6),5,IF($L183=1,2,1)),IF(AND($G183&gt;=CH$5,$G183&lt;=CH$6),IF($M183&gt;0,4,3),0)),IF(AND($D183&lt;=CH$6,$E183&gt;=CH$5),60,0)))</f>
        <v/>
      </c>
      <c r="CI183" s="80" t="str">
        <f>IF(OR($A183="",NOT(ISNUMBER($G183))),"",IF(AND($F183&lt;=CI$6,$G183&gt;=CI$5),IF(CI$5&gt;$N183,5,$K183)*10+IF(AND($F183&gt;=CI$5,$F183&lt;=CI$6),IF(AND($G183&gt;=CI$5,$G183&lt;=CI$6),5,IF($L183=1,2,1)),IF(AND($G183&gt;=CI$5,$G183&lt;=CI$6),IF($M183&gt;0,4,3),0)),IF(AND($D183&lt;=CI$6,$E183&gt;=CI$5),60,0)))</f>
        <v/>
      </c>
      <c r="CJ183" s="80" t="str">
        <f>IF(OR($A183="",NOT(ISNUMBER($G183))),"",IF(AND($F183&lt;=CJ$6,$G183&gt;=CJ$5),IF(CJ$5&gt;$N183,5,$K183)*10+IF(AND($F183&gt;=CJ$5,$F183&lt;=CJ$6),IF(AND($G183&gt;=CJ$5,$G183&lt;=CJ$6),5,IF($L183=1,2,1)),IF(AND($G183&gt;=CJ$5,$G183&lt;=CJ$6),IF($M183&gt;0,4,3),0)),IF(AND($D183&lt;=CJ$6,$E183&gt;=CJ$5),60,0)))</f>
        <v/>
      </c>
      <c r="CK183" s="80" t="str">
        <f>IF(OR($A183="",NOT(ISNUMBER($G183))),"",IF(AND($F183&lt;=CK$6,$G183&gt;=CK$5),IF(CK$5&gt;$N183,5,$K183)*10+IF(AND($F183&gt;=CK$5,$F183&lt;=CK$6),IF(AND($G183&gt;=CK$5,$G183&lt;=CK$6),5,IF($L183=1,2,1)),IF(AND($G183&gt;=CK$5,$G183&lt;=CK$6),IF($M183&gt;0,4,3),0)),IF(AND($D183&lt;=CK$6,$E183&gt;=CK$5),60,0)))</f>
        <v/>
      </c>
      <c r="CL183" s="80" t="str">
        <f>IF(OR($A183="",NOT(ISNUMBER($G183))),"",IF(AND($F183&lt;=CL$6,$G183&gt;=CL$5),IF(CL$5&gt;$N183,5,$K183)*10+IF(AND($F183&gt;=CL$5,$F183&lt;=CL$6),IF(AND($G183&gt;=CL$5,$G183&lt;=CL$6),5,IF($L183=1,2,1)),IF(AND($G183&gt;=CL$5,$G183&lt;=CL$6),IF($M183&gt;0,4,3),0)),IF(AND($D183&lt;=CL$6,$E183&gt;=CL$5),60,0)))</f>
        <v/>
      </c>
      <c r="CM183" s="80" t="str">
        <f>IF(OR($A183="",NOT(ISNUMBER($G183))),"",IF(AND($F183&lt;=CM$6,$G183&gt;=CM$5),IF(CM$5&gt;$N183,5,$K183)*10+IF(AND($F183&gt;=CM$5,$F183&lt;=CM$6),IF(AND($G183&gt;=CM$5,$G183&lt;=CM$6),5,IF($L183=1,2,1)),IF(AND($G183&gt;=CM$5,$G183&lt;=CM$6),IF($M183&gt;0,4,3),0)),IF(AND($D183&lt;=CM$6,$E183&gt;=CM$5),60,0)))</f>
        <v/>
      </c>
      <c r="CN183" s="80" t="str">
        <f>IF(OR($A183="",NOT(ISNUMBER($G183))),"",IF(AND($F183&lt;=CN$6,$G183&gt;=CN$5),IF(CN$5&gt;$N183,5,$K183)*10+IF(AND($F183&gt;=CN$5,$F183&lt;=CN$6),IF(AND($G183&gt;=CN$5,$G183&lt;=CN$6),5,IF($L183=1,2,1)),IF(AND($G183&gt;=CN$5,$G183&lt;=CN$6),IF($M183&gt;0,4,3),0)),IF(AND($D183&lt;=CN$6,$E183&gt;=CN$5),60,0)))</f>
        <v/>
      </c>
      <c r="CO183" s="80" t="str">
        <f>IF(OR($A183="",NOT(ISNUMBER($G183))),"",IF(AND($F183&lt;=CO$6,$G183&gt;=CO$5),IF(CO$5&gt;$N183,5,$K183)*10+IF(AND($F183&gt;=CO$5,$F183&lt;=CO$6),IF(AND($G183&gt;=CO$5,$G183&lt;=CO$6),5,IF($L183=1,2,1)),IF(AND($G183&gt;=CO$5,$G183&lt;=CO$6),IF($M183&gt;0,4,3),0)),IF(AND($D183&lt;=CO$6,$E183&gt;=CO$5),60,0)))</f>
        <v/>
      </c>
      <c r="CP183" s="80" t="str">
        <f>IF(OR($A183="",NOT(ISNUMBER($G183))),"",IF(AND($F183&lt;=CP$6,$G183&gt;=CP$5),IF(CP$5&gt;$N183,5,$K183)*10+IF(AND($F183&gt;=CP$5,$F183&lt;=CP$6),IF(AND($G183&gt;=CP$5,$G183&lt;=CP$6),5,IF($L183=1,2,1)),IF(AND($G183&gt;=CP$5,$G183&lt;=CP$6),IF($M183&gt;0,4,3),0)),IF(AND($D183&lt;=CP$6,$E183&gt;=CP$5),60,0)))</f>
        <v/>
      </c>
      <c r="CQ183" s="80" t="str">
        <f>IF(OR($A183="",NOT(ISNUMBER($G183))),"",IF(AND($F183&lt;=CQ$6,$G183&gt;=CQ$5),IF(CQ$5&gt;$N183,5,$K183)*10+IF(AND($F183&gt;=CQ$5,$F183&lt;=CQ$6),IF(AND($G183&gt;=CQ$5,$G183&lt;=CQ$6),5,IF($L183=1,2,1)),IF(AND($G183&gt;=CQ$5,$G183&lt;=CQ$6),IF($M183&gt;0,4,3),0)),IF(AND($D183&lt;=CQ$6,$E183&gt;=CQ$5),60,0)))</f>
        <v/>
      </c>
      <c r="CR183" s="80" t="str">
        <f>IF(OR($A183="",NOT(ISNUMBER($G183))),"",IF(AND($F183&lt;=CR$6,$G183&gt;=CR$5),IF(CR$5&gt;$N183,5,$K183)*10+IF(AND($F183&gt;=CR$5,$F183&lt;=CR$6),IF(AND($G183&gt;=CR$5,$G183&lt;=CR$6),5,IF($L183=1,2,1)),IF(AND($G183&gt;=CR$5,$G183&lt;=CR$6),IF($M183&gt;0,4,3),0)),IF(AND($D183&lt;=CR$6,$E183&gt;=CR$5),60,0)))</f>
        <v/>
      </c>
      <c r="CS183" s="80" t="str">
        <f>IF(OR($A183="",NOT(ISNUMBER($G183))),"",IF(AND($F183&lt;=CS$6,$G183&gt;=CS$5),IF(CS$5&gt;$N183,5,$K183)*10+IF(AND($F183&gt;=CS$5,$F183&lt;=CS$6),IF(AND($G183&gt;=CS$5,$G183&lt;=CS$6),5,IF($L183=1,2,1)),IF(AND($G183&gt;=CS$5,$G183&lt;=CS$6),IF($M183&gt;0,4,3),0)),IF(AND($D183&lt;=CS$6,$E183&gt;=CS$5),60,0)))</f>
        <v/>
      </c>
      <c r="CT183" s="80" t="str">
        <f>IF(OR($A183="",NOT(ISNUMBER($G183))),"",IF(AND($F183&lt;=CT$6,$G183&gt;=CT$5),IF(CT$5&gt;$N183,5,$K183)*10+IF(AND($F183&gt;=CT$5,$F183&lt;=CT$6),IF(AND($G183&gt;=CT$5,$G183&lt;=CT$6),5,IF($L183=1,2,1)),IF(AND($G183&gt;=CT$5,$G183&lt;=CT$6),IF($M183&gt;0,4,3),0)),IF(AND($D183&lt;=CT$6,$E183&gt;=CT$5),60,0)))</f>
        <v/>
      </c>
      <c r="CU183" s="80" t="str">
        <f>IF(OR($A183="",NOT(ISNUMBER($G183))),"",IF(AND($F183&lt;=CU$6,$G183&gt;=CU$5),IF(CU$5&gt;$N183,5,$K183)*10+IF(AND($F183&gt;=CU$5,$F183&lt;=CU$6),IF(AND($G183&gt;=CU$5,$G183&lt;=CU$6),5,IF($L183=1,2,1)),IF(AND($G183&gt;=CU$5,$G183&lt;=CU$6),IF($M183&gt;0,4,3),0)),IF(AND($D183&lt;=CU$6,$E183&gt;=CU$5),60,0)))</f>
        <v/>
      </c>
      <c r="CV183" s="80" t="str">
        <f>IF(OR($A183="",NOT(ISNUMBER($G183))),"",IF(AND($F183&lt;=CV$6,$G183&gt;=CV$5),IF(CV$5&gt;$N183,5,$K183)*10+IF(AND($F183&gt;=CV$5,$F183&lt;=CV$6),IF(AND($G183&gt;=CV$5,$G183&lt;=CV$6),5,IF($L183=1,2,1)),IF(AND($G183&gt;=CV$5,$G183&lt;=CV$6),IF($M183&gt;0,4,3),0)),IF(AND($D183&lt;=CV$6,$E183&gt;=CV$5),60,0)))</f>
        <v/>
      </c>
      <c r="CW183" s="80" t="str">
        <f>IF(OR($A183="",NOT(ISNUMBER($G183))),"",IF(AND($F183&lt;=CW$6,$G183&gt;=CW$5),IF(CW$5&gt;$N183,5,$K183)*10+IF(AND($F183&gt;=CW$5,$F183&lt;=CW$6),IF(AND($G183&gt;=CW$5,$G183&lt;=CW$6),5,IF($L183=1,2,1)),IF(AND($G183&gt;=CW$5,$G183&lt;=CW$6),IF($M183&gt;0,4,3),0)),IF(AND($D183&lt;=CW$6,$E183&gt;=CW$5),60,0)))</f>
        <v/>
      </c>
      <c r="CX183" s="80" t="str">
        <f>IF(OR($A183="",NOT(ISNUMBER($G183))),"",IF(AND($F183&lt;=CX$6,$G183&gt;=CX$5),IF(CX$5&gt;$N183,5,$K183)*10+IF(AND($F183&gt;=CX$5,$F183&lt;=CX$6),IF(AND($G183&gt;=CX$5,$G183&lt;=CX$6),5,IF($L183=1,2,1)),IF(AND($G183&gt;=CX$5,$G183&lt;=CX$6),IF($M183&gt;0,4,3),0)),IF(AND($D183&lt;=CX$6,$E183&gt;=CX$5),60,0)))</f>
        <v/>
      </c>
      <c r="CY183" s="80" t="str">
        <f>IF(OR($A183="",NOT(ISNUMBER($G183))),"",IF(AND($F183&lt;=CY$6,$G183&gt;=CY$5),IF(CY$5&gt;$N183,5,$K183)*10+IF(AND($F183&gt;=CY$5,$F183&lt;=CY$6),IF(AND($G183&gt;=CY$5,$G183&lt;=CY$6),5,IF($L183=1,2,1)),IF(AND($G183&gt;=CY$5,$G183&lt;=CY$6),IF($M183&gt;0,4,3),0)),IF(AND($D183&lt;=CY$6,$E183&gt;=CY$5),60,0)))</f>
        <v/>
      </c>
      <c r="CZ183" s="80" t="str">
        <f>IF(OR($A183="",NOT(ISNUMBER($G183))),"",IF(AND($F183&lt;=CZ$6,$G183&gt;=CZ$5),IF(CZ$5&gt;$N183,5,$K183)*10+IF(AND($F183&gt;=CZ$5,$F183&lt;=CZ$6),IF(AND($G183&gt;=CZ$5,$G183&lt;=CZ$6),5,IF($L183=1,2,1)),IF(AND($G183&gt;=CZ$5,$G183&lt;=CZ$6),IF($M183&gt;0,4,3),0)),IF(AND($D183&lt;=CZ$6,$E183&gt;=CZ$5),60,0)))</f>
        <v/>
      </c>
      <c r="DA183" s="80" t="str">
        <f>IF(OR($A183="",NOT(ISNUMBER($G183))),"",IF(AND($F183&lt;=DA$6,$G183&gt;=DA$5),IF(DA$5&gt;$N183,5,$K183)*10+IF(AND($F183&gt;=DA$5,$F183&lt;=DA$6),IF(AND($G183&gt;=DA$5,$G183&lt;=DA$6),5,IF($L183=1,2,1)),IF(AND($G183&gt;=DA$5,$G183&lt;=DA$6),IF($M183&gt;0,4,3),0)),IF(AND($D183&lt;=DA$6,$E183&gt;=DA$5),60,0)))</f>
        <v/>
      </c>
      <c r="DB183" s="80" t="str">
        <f>IF(OR($A183="",NOT(ISNUMBER($G183))),"",IF(AND($F183&lt;=DB$6,$G183&gt;=DB$5),IF(DB$5&gt;$N183,5,$K183)*10+IF(AND($F183&gt;=DB$5,$F183&lt;=DB$6),IF(AND($G183&gt;=DB$5,$G183&lt;=DB$6),5,IF($L183=1,2,1)),IF(AND($G183&gt;=DB$5,$G183&lt;=DB$6),IF($M183&gt;0,4,3),0)),IF(AND($D183&lt;=DB$6,$E183&gt;=DB$5),60,0)))</f>
        <v/>
      </c>
      <c r="DC183" s="80" t="str">
        <f>IF(OR($A183="",NOT(ISNUMBER($G183))),"",IF(AND($F183&lt;=DC$6,$G183&gt;=DC$5),IF(DC$5&gt;$N183,5,$K183)*10+IF(AND($F183&gt;=DC$5,$F183&lt;=DC$6),IF(AND($G183&gt;=DC$5,$G183&lt;=DC$6),5,IF($L183=1,2,1)),IF(AND($G183&gt;=DC$5,$G183&lt;=DC$6),IF($M183&gt;0,4,3),0)),IF(AND($D183&lt;=DC$6,$E183&gt;=DC$5),60,0)))</f>
        <v/>
      </c>
      <c r="DD183" s="80" t="str">
        <f>IF(OR($A183="",NOT(ISNUMBER($G183))),"",IF(AND($F183&lt;=DD$6,$G183&gt;=DD$5),IF(DD$5&gt;$N183,5,$K183)*10+IF(AND($F183&gt;=DD$5,$F183&lt;=DD$6),IF(AND($G183&gt;=DD$5,$G183&lt;=DD$6),5,IF($L183=1,2,1)),IF(AND($G183&gt;=DD$5,$G183&lt;=DD$6),IF($M183&gt;0,4,3),0)),IF(AND($D183&lt;=DD$6,$E183&gt;=DD$5),60,0)))</f>
        <v/>
      </c>
      <c r="DE183" s="80" t="str">
        <f>IF(OR($A183="",NOT(ISNUMBER($G183))),"",IF(AND($F183&lt;=DE$6,$G183&gt;=DE$5),IF(DE$5&gt;$N183,5,$K183)*10+IF(AND($F183&gt;=DE$5,$F183&lt;=DE$6),IF(AND($G183&gt;=DE$5,$G183&lt;=DE$6),5,IF($L183=1,2,1)),IF(AND($G183&gt;=DE$5,$G183&lt;=DE$6),IF($M183&gt;0,4,3),0)),IF(AND($D183&lt;=DE$6,$E183&gt;=DE$5),60,0)))</f>
        <v/>
      </c>
      <c r="DF183" s="80" t="str">
        <f>IF(OR($A183="",NOT(ISNUMBER($G183))),"",IF(AND($F183&lt;=DF$6,$G183&gt;=DF$5),IF(DF$5&gt;$N183,5,$K183)*10+IF(AND($F183&gt;=DF$5,$F183&lt;=DF$6),IF(AND($G183&gt;=DF$5,$G183&lt;=DF$6),5,IF($L183=1,2,1)),IF(AND($G183&gt;=DF$5,$G183&lt;=DF$6),IF($M183&gt;0,4,3),0)),IF(AND($D183&lt;=DF$6,$E183&gt;=DF$5),60,0)))</f>
        <v/>
      </c>
      <c r="DG183" s="80" t="str">
        <f>IF(OR($A183="",NOT(ISNUMBER($G183))),"",IF(AND($F183&lt;=DG$6,$G183&gt;=DG$5),IF(DG$5&gt;$N183,5,$K183)*10+IF(AND($F183&gt;=DG$5,$F183&lt;=DG$6),IF(AND($G183&gt;=DG$5,$G183&lt;=DG$6),5,IF($L183=1,2,1)),IF(AND($G183&gt;=DG$5,$G183&lt;=DG$6),IF($M183&gt;0,4,3),0)),IF(AND($D183&lt;=DG$6,$E183&gt;=DG$5),60,0)))</f>
        <v/>
      </c>
      <c r="DH183" s="80" t="str">
        <f>IF(OR($A183="",NOT(ISNUMBER($G183))),"",IF(AND($F183&lt;=DH$6,$G183&gt;=DH$5),IF(DH$5&gt;$N183,5,$K183)*10+IF(AND($F183&gt;=DH$5,$F183&lt;=DH$6),IF(AND($G183&gt;=DH$5,$G183&lt;=DH$6),5,IF($L183=1,2,1)),IF(AND($G183&gt;=DH$5,$G183&lt;=DH$6),IF($M183&gt;0,4,3),0)),IF(AND($D183&lt;=DH$6,$E183&gt;=DH$5),60,0)))</f>
        <v/>
      </c>
      <c r="DI183" s="80" t="str">
        <f>IF(OR($A183="",NOT(ISNUMBER($G183))),"",IF(AND($F183&lt;=DI$6,$G183&gt;=DI$5),IF(DI$5&gt;$N183,5,$K183)*10+IF(AND($F183&gt;=DI$5,$F183&lt;=DI$6),IF(AND($G183&gt;=DI$5,$G183&lt;=DI$6),5,IF($L183=1,2,1)),IF(AND($G183&gt;=DI$5,$G183&lt;=DI$6),IF($M183&gt;0,4,3),0)),IF(AND($D183&lt;=DI$6,$E183&gt;=DI$5),60,0)))</f>
        <v/>
      </c>
      <c r="DJ183" s="80" t="str">
        <f>IF(OR($A183="",NOT(ISNUMBER($G183))),"",IF(AND($F183&lt;=DJ$6,$G183&gt;=DJ$5),IF(DJ$5&gt;$N183,5,$K183)*10+IF(AND($F183&gt;=DJ$5,$F183&lt;=DJ$6),IF(AND($G183&gt;=DJ$5,$G183&lt;=DJ$6),5,IF($L183=1,2,1)),IF(AND($G183&gt;=DJ$5,$G183&lt;=DJ$6),IF($M183&gt;0,4,3),0)),IF(AND($D183&lt;=DJ$6,$E183&gt;=DJ$5),60,0)))</f>
        <v/>
      </c>
      <c r="DK183" s="80" t="str">
        <f>IF(OR($A183="",NOT(ISNUMBER($G183))),"",IF(AND($F183&lt;=DK$6,$G183&gt;=DK$5),IF(DK$5&gt;$N183,5,$K183)*10+IF(AND($F183&gt;=DK$5,$F183&lt;=DK$6),IF(AND($G183&gt;=DK$5,$G183&lt;=DK$6),5,IF($L183=1,2,1)),IF(AND($G183&gt;=DK$5,$G183&lt;=DK$6),IF($M183&gt;0,4,3),0)),IF(AND($D183&lt;=DK$6,$E183&gt;=DK$5),60,0)))</f>
        <v/>
      </c>
      <c r="DL183" s="80" t="str">
        <f>IF(OR($A183="",NOT(ISNUMBER($G183))),"",IF(AND($F183&lt;=DL$6,$G183&gt;=DL$5),IF(DL$5&gt;$N183,5,$K183)*10+IF(AND($F183&gt;=DL$5,$F183&lt;=DL$6),IF(AND($G183&gt;=DL$5,$G183&lt;=DL$6),5,IF($L183=1,2,1)),IF(AND($G183&gt;=DL$5,$G183&lt;=DL$6),IF($M183&gt;0,4,3),0)),IF(AND($D183&lt;=DL$6,$E183&gt;=DL$5),60,0)))</f>
        <v/>
      </c>
      <c r="DM183" s="80" t="str">
        <f>IF(OR($A183="",NOT(ISNUMBER($G183))),"",IF(AND($F183&lt;=DM$6,$G183&gt;=DM$5),IF(DM$5&gt;$N183,5,$K183)*10+IF(AND($F183&gt;=DM$5,$F183&lt;=DM$6),IF(AND($G183&gt;=DM$5,$G183&lt;=DM$6),5,IF($L183=1,2,1)),IF(AND($G183&gt;=DM$5,$G183&lt;=DM$6),IF($M183&gt;0,4,3),0)),IF(AND($D183&lt;=DM$6,$E183&gt;=DM$5),60,0)))</f>
        <v/>
      </c>
      <c r="DN183" s="80" t="str">
        <f>IF(OR($A183="",NOT(ISNUMBER($G183))),"",IF(AND($F183&lt;=DN$6,$G183&gt;=DN$5),IF(DN$5&gt;$N183,5,$K183)*10+IF(AND($F183&gt;=DN$5,$F183&lt;=DN$6),IF(AND($G183&gt;=DN$5,$G183&lt;=DN$6),5,IF($L183=1,2,1)),IF(AND($G183&gt;=DN$5,$G183&lt;=DN$6),IF($M183&gt;0,4,3),0)),IF(AND($D183&lt;=DN$6,$E183&gt;=DN$5),60,0)))</f>
        <v/>
      </c>
      <c r="DO183" s="80" t="str">
        <f>IF(OR($A183="",NOT(ISNUMBER($G183))),"",IF(AND($F183&lt;=DO$6,$G183&gt;=DO$5),IF(DO$5&gt;$N183,5,$K183)*10+IF(AND($F183&gt;=DO$5,$F183&lt;=DO$6),IF(AND($G183&gt;=DO$5,$G183&lt;=DO$6),5,IF($L183=1,2,1)),IF(AND($G183&gt;=DO$5,$G183&lt;=DO$6),IF($M183&gt;0,4,3),0)),IF(AND($D183&lt;=DO$6,$E183&gt;=DO$5),60,0)))</f>
        <v/>
      </c>
      <c r="DP183" s="80" t="str">
        <f>IF(OR($A183="",NOT(ISNUMBER($G183))),"",IF(AND($F183&lt;=DP$6,$G183&gt;=DP$5),IF(DP$5&gt;$N183,5,$K183)*10+IF(AND($F183&gt;=DP$5,$F183&lt;=DP$6),IF(AND($G183&gt;=DP$5,$G183&lt;=DP$6),5,IF($L183=1,2,1)),IF(AND($G183&gt;=DP$5,$G183&lt;=DP$6),IF($M183&gt;0,4,3),0)),IF(AND($D183&lt;=DP$6,$E183&gt;=DP$5),60,0)))</f>
        <v/>
      </c>
      <c r="DQ183" s="80" t="str">
        <f>IF(OR($A183="",NOT(ISNUMBER($G183))),"",IF(AND($F183&lt;=DQ$6,$G183&gt;=DQ$5),IF(DQ$5&gt;$N183,5,$K183)*10+IF(AND($F183&gt;=DQ$5,$F183&lt;=DQ$6),IF(AND($G183&gt;=DQ$5,$G183&lt;=DQ$6),5,IF($L183=1,2,1)),IF(AND($G183&gt;=DQ$5,$G183&lt;=DQ$6),IF($M183&gt;0,4,3),0)),IF(AND($D183&lt;=DQ$6,$E183&gt;=DQ$5),60,0)))</f>
        <v/>
      </c>
      <c r="DR183" s="80" t="str">
        <f>IF(OR($A183="",NOT(ISNUMBER($G183))),"",IF(AND($F183&lt;=DR$6,$G183&gt;=DR$5),IF(DR$5&gt;$N183,5,$K183)*10+IF(AND($F183&gt;=DR$5,$F183&lt;=DR$6),IF(AND($G183&gt;=DR$5,$G183&lt;=DR$6),5,IF($L183=1,2,1)),IF(AND($G183&gt;=DR$5,$G183&lt;=DR$6),IF($M183&gt;0,4,3),0)),IF(AND($D183&lt;=DR$6,$E183&gt;=DR$5),60,0)))</f>
        <v/>
      </c>
      <c r="DS183" s="80" t="str">
        <f>IF(OR($A183="",NOT(ISNUMBER($G183))),"",IF(AND($F183&lt;=DS$6,$G183&gt;=DS$5),IF(DS$5&gt;$N183,5,$K183)*10+IF(AND($F183&gt;=DS$5,$F183&lt;=DS$6),IF(AND($G183&gt;=DS$5,$G183&lt;=DS$6),5,IF($L183=1,2,1)),IF(AND($G183&gt;=DS$5,$G183&lt;=DS$6),IF($M183&gt;0,4,3),0)),IF(AND($D183&lt;=DS$6,$E183&gt;=DS$5),60,0)))</f>
        <v/>
      </c>
      <c r="DT183" s="80" t="str">
        <f>IF(OR($A183="",NOT(ISNUMBER($G183))),"",IF(AND($F183&lt;=DT$6,$G183&gt;=DT$5),IF(DT$5&gt;$N183,5,$K183)*10+IF(AND($F183&gt;=DT$5,$F183&lt;=DT$6),IF(AND($G183&gt;=DT$5,$G183&lt;=DT$6),5,IF($L183=1,2,1)),IF(AND($G183&gt;=DT$5,$G183&lt;=DT$6),IF($M183&gt;0,4,3),0)),IF(AND($D183&lt;=DT$6,$E183&gt;=DT$5),60,0)))</f>
        <v/>
      </c>
      <c r="DU183" s="80" t="str">
        <f>IF(OR($A183="",NOT(ISNUMBER($G183))),"",IF(AND($F183&lt;=DU$6,$G183&gt;=DU$5),IF(DU$5&gt;$N183,5,$K183)*10+IF(AND($F183&gt;=DU$5,$F183&lt;=DU$6),IF(AND($G183&gt;=DU$5,$G183&lt;=DU$6),5,IF($L183=1,2,1)),IF(AND($G183&gt;=DU$5,$G183&lt;=DU$6),IF($M183&gt;0,4,3),0)),IF(AND($D183&lt;=DU$6,$E183&gt;=DU$5),60,0)))</f>
        <v/>
      </c>
      <c r="DV183" s="80" t="str">
        <f>IF(OR($A183="",NOT(ISNUMBER($G183))),"",IF(AND($F183&lt;=DV$6,$G183&gt;=DV$5),IF(DV$5&gt;$N183,5,$K183)*10+IF(AND($F183&gt;=DV$5,$F183&lt;=DV$6),IF(AND($G183&gt;=DV$5,$G183&lt;=DV$6),5,IF($L183=1,2,1)),IF(AND($G183&gt;=DV$5,$G183&lt;=DV$6),IF($M183&gt;0,4,3),0)),IF(AND($D183&lt;=DV$6,$E183&gt;=DV$5),60,0)))</f>
        <v/>
      </c>
      <c r="DW183" s="80" t="str">
        <f>IF(OR($A183="",NOT(ISNUMBER($G183))),"",IF(AND($F183&lt;=DW$6,$G183&gt;=DW$5),IF(DW$5&gt;$N183,5,$K183)*10+IF(AND($F183&gt;=DW$5,$F183&lt;=DW$6),IF(AND($G183&gt;=DW$5,$G183&lt;=DW$6),5,IF($L183=1,2,1)),IF(AND($G183&gt;=DW$5,$G183&lt;=DW$6),IF($M183&gt;0,4,3),0)),IF(AND($D183&lt;=DW$6,$E183&gt;=DW$5),60,0)))</f>
        <v/>
      </c>
      <c r="DX183" s="80" t="str">
        <f>IF(OR($A183="",NOT(ISNUMBER($G183))),"",IF(AND($F183&lt;=DX$6,$G183&gt;=DX$5),IF(DX$5&gt;$N183,5,$K183)*10+IF(AND($F183&gt;=DX$5,$F183&lt;=DX$6),IF(AND($G183&gt;=DX$5,$G183&lt;=DX$6),5,IF($L183=1,2,1)),IF(AND($G183&gt;=DX$5,$G183&lt;=DX$6),IF($M183&gt;0,4,3),0)),IF(AND($D183&lt;=DX$6,$E183&gt;=DX$5),60,0)))</f>
        <v/>
      </c>
      <c r="DY183" s="80" t="str">
        <f>IF(OR($A183="",NOT(ISNUMBER($G183))),"",IF(AND($F183&lt;=DY$6,$G183&gt;=DY$5),IF(DY$5&gt;$N183,5,$K183)*10+IF(AND($F183&gt;=DY$5,$F183&lt;=DY$6),IF(AND($G183&gt;=DY$5,$G183&lt;=DY$6),5,IF($L183=1,2,1)),IF(AND($G183&gt;=DY$5,$G183&lt;=DY$6),IF($M183&gt;0,4,3),0)),IF(AND($D183&lt;=DY$6,$E183&gt;=DY$5),60,0)))</f>
        <v/>
      </c>
      <c r="DZ183" s="80" t="str">
        <f>IF(OR($A183="",NOT(ISNUMBER($G183))),"",IF(AND($F183&lt;=DZ$6,$G183&gt;=DZ$5),IF(DZ$5&gt;$N183,5,$K183)*10+IF(AND($F183&gt;=DZ$5,$F183&lt;=DZ$6),IF(AND($G183&gt;=DZ$5,$G183&lt;=DZ$6),5,IF($L183=1,2,1)),IF(AND($G183&gt;=DZ$5,$G183&lt;=DZ$6),IF($M183&gt;0,4,3),0)),IF(AND($D183&lt;=DZ$6,$E183&gt;=DZ$5),60,0)))</f>
        <v/>
      </c>
      <c r="EA183" s="80" t="str">
        <f>IF(OR($A183="",NOT(ISNUMBER($G183))),"",IF(AND($F183&lt;=EA$6,$G183&gt;=EA$5),IF(EA$5&gt;$N183,5,$K183)*10+IF(AND($F183&gt;=EA$5,$F183&lt;=EA$6),IF(AND($G183&gt;=EA$5,$G183&lt;=EA$6),5,IF($L183=1,2,1)),IF(AND($G183&gt;=EA$5,$G183&lt;=EA$6),IF($M183&gt;0,4,3),0)),IF(AND($D183&lt;=EA$6,$E183&gt;=EA$5),60,0)))</f>
        <v/>
      </c>
      <c r="EB183" s="80" t="str">
        <f>IF(OR($A183="",NOT(ISNUMBER($G183))),"",IF(AND($F183&lt;=EB$6,$G183&gt;=EB$5),IF(EB$5&gt;$N183,5,$K183)*10+IF(AND($F183&gt;=EB$5,$F183&lt;=EB$6),IF(AND($G183&gt;=EB$5,$G183&lt;=EB$6),5,IF($L183=1,2,1)),IF(AND($G183&gt;=EB$5,$G183&lt;=EB$6),IF($M183&gt;0,4,3),0)),IF(AND($D183&lt;=EB$6,$E183&gt;=EB$5),60,0)))</f>
        <v/>
      </c>
      <c r="EC183" s="80" t="str">
        <f>IF(OR($A183="",NOT(ISNUMBER($G183))),"",IF(AND($F183&lt;=EC$6,$G183&gt;=EC$5),IF(EC$5&gt;$N183,5,$K183)*10+IF(AND($F183&gt;=EC$5,$F183&lt;=EC$6),IF(AND($G183&gt;=EC$5,$G183&lt;=EC$6),5,IF($L183=1,2,1)),IF(AND($G183&gt;=EC$5,$G183&lt;=EC$6),IF($M183&gt;0,4,3),0)),IF(AND($D183&lt;=EC$6,$E183&gt;=EC$5),60,0)))</f>
        <v/>
      </c>
      <c r="ED183" s="80" t="str">
        <f>IF(OR($A183="",NOT(ISNUMBER($G183))),"",IF(AND($F183&lt;=ED$6,$G183&gt;=ED$5),IF(ED$5&gt;$N183,5,$K183)*10+IF(AND($F183&gt;=ED$5,$F183&lt;=ED$6),IF(AND($G183&gt;=ED$5,$G183&lt;=ED$6),5,IF($L183=1,2,1)),IF(AND($G183&gt;=ED$5,$G183&lt;=ED$6),IF($M183&gt;0,4,3),0)),IF(AND($D183&lt;=ED$6,$E183&gt;=ED$5),60,0)))</f>
        <v/>
      </c>
    </row>
    <row r="184" ht="18" customHeight="1">
      <c r="A184" s="52" t="str">
        <f>IF(Tasks!$B184="","",Tasks!$A184)</f>
        <v/>
      </c>
      <c r="B184" s="78" t="str">
        <f>IF(Tasks!$B184="","",Tasks!$B184)</f>
        <v/>
      </c>
      <c r="C184" s="25" t="str">
        <f>IF($B184="","",IF(AND(Tasks!$D184="",Tasks!$G184=""),"-",IF(Tasks!$D184="","",Tasks!$D184&amp;IF(OR(Tasks!$E184="",Tasks!$E184="FS"),IF(N(Tasks!$F184)=0,"","FS"),Tasks!$E184)&amp;IF(N(Tasks!$F184)=0,"",IF(Tasks!$F184&gt;0,"+","")&amp;Tasks!$F184))&amp;IF(AND(Tasks!$D184&lt;&gt;"",Tasks!$G184&lt;&gt;""),", ","")&amp;IF(Tasks!$G184="","",Tasks!$G184&amp;IF(OR(Tasks!$H184="",Tasks!$H184="FS"),IF(N(Tasks!$I184)=0,"","FS"),Tasks!$H184)&amp;IF(N(Tasks!$I184)=0,"",IF(Tasks!$I184&gt;0,"+","")&amp;Tasks!$I184))))</f>
        <v/>
      </c>
      <c r="D184" s="51" t="str">
        <f>IF(OR($B184="",Tasks!$Q184=""),"",Tasks!$Q184)</f>
        <v/>
      </c>
      <c r="E184" s="51" t="str">
        <f>IF(OR($B184="",Tasks!$R184=""),"",Tasks!$R184)</f>
        <v/>
      </c>
      <c r="F184" s="51" t="str">
        <f>IF(OR($B184="",Tasks!$S184=""),"",Tasks!$S184)</f>
        <v/>
      </c>
      <c r="G184" s="51" t="str">
        <f>IF(OR($B184="",Tasks!$T184=""),"",Tasks!$T184)</f>
        <v/>
      </c>
      <c r="H184" s="52" t="str">
        <f>IF($B184="","",Tasks!$AE184)</f>
        <v/>
      </c>
      <c r="I184" s="79" t="str">
        <f>IF($B184="","",Tasks!$AF184)</f>
        <v/>
      </c>
      <c r="J184" s="53" t="str">
        <f>IF(OR($B184="",Tasks!$V184=""),"",Tasks!$V184)</f>
        <v/>
      </c>
      <c r="K184" s="52" t="str">
        <f>IF($B184="","",Tasks!$AA184)</f>
        <v/>
      </c>
      <c r="L184" s="52" t="str">
        <f>IF($B184="","",Tasks!$AB184)</f>
        <v/>
      </c>
      <c r="M184" s="52" t="str">
        <f>IF($B184="","",Tasks!$Z184)</f>
        <v/>
      </c>
      <c r="N184" s="52" t="str">
        <f>IF(OR($B184="",Tasks!$AG184=""),"",Tasks!$AG184)</f>
        <v/>
      </c>
      <c r="O184" s="80" t="str">
        <f>IF(OR($A184="",NOT(ISNUMBER($G184))),"",IF(AND($F184&lt;=O$6,$G184&gt;=O$5),IF(O$5&gt;$N184,5,$K184)*10+IF(AND($F184&gt;=O$5,$F184&lt;=O$6),IF(AND($G184&gt;=O$5,$G184&lt;=O$6),5,IF($L184=1,2,1)),IF(AND($G184&gt;=O$5,$G184&lt;=O$6),IF($M184&gt;0,4,3),0)),IF(AND($D184&lt;=O$6,$E184&gt;=O$5),60,0)))</f>
        <v/>
      </c>
      <c r="P184" s="80" t="str">
        <f>IF(OR($A184="",NOT(ISNUMBER($G184))),"",IF(AND($F184&lt;=P$6,$G184&gt;=P$5),IF(P$5&gt;$N184,5,$K184)*10+IF(AND($F184&gt;=P$5,$F184&lt;=P$6),IF(AND($G184&gt;=P$5,$G184&lt;=P$6),5,IF($L184=1,2,1)),IF(AND($G184&gt;=P$5,$G184&lt;=P$6),IF($M184&gt;0,4,3),0)),IF(AND($D184&lt;=P$6,$E184&gt;=P$5),60,0)))</f>
        <v/>
      </c>
      <c r="Q184" s="80" t="str">
        <f>IF(OR($A184="",NOT(ISNUMBER($G184))),"",IF(AND($F184&lt;=Q$6,$G184&gt;=Q$5),IF(Q$5&gt;$N184,5,$K184)*10+IF(AND($F184&gt;=Q$5,$F184&lt;=Q$6),IF(AND($G184&gt;=Q$5,$G184&lt;=Q$6),5,IF($L184=1,2,1)),IF(AND($G184&gt;=Q$5,$G184&lt;=Q$6),IF($M184&gt;0,4,3),0)),IF(AND($D184&lt;=Q$6,$E184&gt;=Q$5),60,0)))</f>
        <v/>
      </c>
      <c r="R184" s="80" t="str">
        <f>IF(OR($A184="",NOT(ISNUMBER($G184))),"",IF(AND($F184&lt;=R$6,$G184&gt;=R$5),IF(R$5&gt;$N184,5,$K184)*10+IF(AND($F184&gt;=R$5,$F184&lt;=R$6),IF(AND($G184&gt;=R$5,$G184&lt;=R$6),5,IF($L184=1,2,1)),IF(AND($G184&gt;=R$5,$G184&lt;=R$6),IF($M184&gt;0,4,3),0)),IF(AND($D184&lt;=R$6,$E184&gt;=R$5),60,0)))</f>
        <v/>
      </c>
      <c r="S184" s="80" t="str">
        <f>IF(OR($A184="",NOT(ISNUMBER($G184))),"",IF(AND($F184&lt;=S$6,$G184&gt;=S$5),IF(S$5&gt;$N184,5,$K184)*10+IF(AND($F184&gt;=S$5,$F184&lt;=S$6),IF(AND($G184&gt;=S$5,$G184&lt;=S$6),5,IF($L184=1,2,1)),IF(AND($G184&gt;=S$5,$G184&lt;=S$6),IF($M184&gt;0,4,3),0)),IF(AND($D184&lt;=S$6,$E184&gt;=S$5),60,0)))</f>
        <v/>
      </c>
      <c r="T184" s="80" t="str">
        <f>IF(OR($A184="",NOT(ISNUMBER($G184))),"",IF(AND($F184&lt;=T$6,$G184&gt;=T$5),IF(T$5&gt;$N184,5,$K184)*10+IF(AND($F184&gt;=T$5,$F184&lt;=T$6),IF(AND($G184&gt;=T$5,$G184&lt;=T$6),5,IF($L184=1,2,1)),IF(AND($G184&gt;=T$5,$G184&lt;=T$6),IF($M184&gt;0,4,3),0)),IF(AND($D184&lt;=T$6,$E184&gt;=T$5),60,0)))</f>
        <v/>
      </c>
      <c r="U184" s="80" t="str">
        <f>IF(OR($A184="",NOT(ISNUMBER($G184))),"",IF(AND($F184&lt;=U$6,$G184&gt;=U$5),IF(U$5&gt;$N184,5,$K184)*10+IF(AND($F184&gt;=U$5,$F184&lt;=U$6),IF(AND($G184&gt;=U$5,$G184&lt;=U$6),5,IF($L184=1,2,1)),IF(AND($G184&gt;=U$5,$G184&lt;=U$6),IF($M184&gt;0,4,3),0)),IF(AND($D184&lt;=U$6,$E184&gt;=U$5),60,0)))</f>
        <v/>
      </c>
      <c r="V184" s="80" t="str">
        <f>IF(OR($A184="",NOT(ISNUMBER($G184))),"",IF(AND($F184&lt;=V$6,$G184&gt;=V$5),IF(V$5&gt;$N184,5,$K184)*10+IF(AND($F184&gt;=V$5,$F184&lt;=V$6),IF(AND($G184&gt;=V$5,$G184&lt;=V$6),5,IF($L184=1,2,1)),IF(AND($G184&gt;=V$5,$G184&lt;=V$6),IF($M184&gt;0,4,3),0)),IF(AND($D184&lt;=V$6,$E184&gt;=V$5),60,0)))</f>
        <v/>
      </c>
      <c r="W184" s="80" t="str">
        <f>IF(OR($A184="",NOT(ISNUMBER($G184))),"",IF(AND($F184&lt;=W$6,$G184&gt;=W$5),IF(W$5&gt;$N184,5,$K184)*10+IF(AND($F184&gt;=W$5,$F184&lt;=W$6),IF(AND($G184&gt;=W$5,$G184&lt;=W$6),5,IF($L184=1,2,1)),IF(AND($G184&gt;=W$5,$G184&lt;=W$6),IF($M184&gt;0,4,3),0)),IF(AND($D184&lt;=W$6,$E184&gt;=W$5),60,0)))</f>
        <v/>
      </c>
      <c r="X184" s="80" t="str">
        <f>IF(OR($A184="",NOT(ISNUMBER($G184))),"",IF(AND($F184&lt;=X$6,$G184&gt;=X$5),IF(X$5&gt;$N184,5,$K184)*10+IF(AND($F184&gt;=X$5,$F184&lt;=X$6),IF(AND($G184&gt;=X$5,$G184&lt;=X$6),5,IF($L184=1,2,1)),IF(AND($G184&gt;=X$5,$G184&lt;=X$6),IF($M184&gt;0,4,3),0)),IF(AND($D184&lt;=X$6,$E184&gt;=X$5),60,0)))</f>
        <v/>
      </c>
      <c r="Y184" s="80" t="str">
        <f>IF(OR($A184="",NOT(ISNUMBER($G184))),"",IF(AND($F184&lt;=Y$6,$G184&gt;=Y$5),IF(Y$5&gt;$N184,5,$K184)*10+IF(AND($F184&gt;=Y$5,$F184&lt;=Y$6),IF(AND($G184&gt;=Y$5,$G184&lt;=Y$6),5,IF($L184=1,2,1)),IF(AND($G184&gt;=Y$5,$G184&lt;=Y$6),IF($M184&gt;0,4,3),0)),IF(AND($D184&lt;=Y$6,$E184&gt;=Y$5),60,0)))</f>
        <v/>
      </c>
      <c r="Z184" s="80" t="str">
        <f>IF(OR($A184="",NOT(ISNUMBER($G184))),"",IF(AND($F184&lt;=Z$6,$G184&gt;=Z$5),IF(Z$5&gt;$N184,5,$K184)*10+IF(AND($F184&gt;=Z$5,$F184&lt;=Z$6),IF(AND($G184&gt;=Z$5,$G184&lt;=Z$6),5,IF($L184=1,2,1)),IF(AND($G184&gt;=Z$5,$G184&lt;=Z$6),IF($M184&gt;0,4,3),0)),IF(AND($D184&lt;=Z$6,$E184&gt;=Z$5),60,0)))</f>
        <v/>
      </c>
      <c r="AA184" s="80" t="str">
        <f>IF(OR($A184="",NOT(ISNUMBER($G184))),"",IF(AND($F184&lt;=AA$6,$G184&gt;=AA$5),IF(AA$5&gt;$N184,5,$K184)*10+IF(AND($F184&gt;=AA$5,$F184&lt;=AA$6),IF(AND($G184&gt;=AA$5,$G184&lt;=AA$6),5,IF($L184=1,2,1)),IF(AND($G184&gt;=AA$5,$G184&lt;=AA$6),IF($M184&gt;0,4,3),0)),IF(AND($D184&lt;=AA$6,$E184&gt;=AA$5),60,0)))</f>
        <v/>
      </c>
      <c r="AB184" s="80" t="str">
        <f>IF(OR($A184="",NOT(ISNUMBER($G184))),"",IF(AND($F184&lt;=AB$6,$G184&gt;=AB$5),IF(AB$5&gt;$N184,5,$K184)*10+IF(AND($F184&gt;=AB$5,$F184&lt;=AB$6),IF(AND($G184&gt;=AB$5,$G184&lt;=AB$6),5,IF($L184=1,2,1)),IF(AND($G184&gt;=AB$5,$G184&lt;=AB$6),IF($M184&gt;0,4,3),0)),IF(AND($D184&lt;=AB$6,$E184&gt;=AB$5),60,0)))</f>
        <v/>
      </c>
      <c r="AC184" s="80" t="str">
        <f>IF(OR($A184="",NOT(ISNUMBER($G184))),"",IF(AND($F184&lt;=AC$6,$G184&gt;=AC$5),IF(AC$5&gt;$N184,5,$K184)*10+IF(AND($F184&gt;=AC$5,$F184&lt;=AC$6),IF(AND($G184&gt;=AC$5,$G184&lt;=AC$6),5,IF($L184=1,2,1)),IF(AND($G184&gt;=AC$5,$G184&lt;=AC$6),IF($M184&gt;0,4,3),0)),IF(AND($D184&lt;=AC$6,$E184&gt;=AC$5),60,0)))</f>
        <v/>
      </c>
      <c r="AD184" s="80" t="str">
        <f>IF(OR($A184="",NOT(ISNUMBER($G184))),"",IF(AND($F184&lt;=AD$6,$G184&gt;=AD$5),IF(AD$5&gt;$N184,5,$K184)*10+IF(AND($F184&gt;=AD$5,$F184&lt;=AD$6),IF(AND($G184&gt;=AD$5,$G184&lt;=AD$6),5,IF($L184=1,2,1)),IF(AND($G184&gt;=AD$5,$G184&lt;=AD$6),IF($M184&gt;0,4,3),0)),IF(AND($D184&lt;=AD$6,$E184&gt;=AD$5),60,0)))</f>
        <v/>
      </c>
      <c r="AE184" s="80" t="str">
        <f>IF(OR($A184="",NOT(ISNUMBER($G184))),"",IF(AND($F184&lt;=AE$6,$G184&gt;=AE$5),IF(AE$5&gt;$N184,5,$K184)*10+IF(AND($F184&gt;=AE$5,$F184&lt;=AE$6),IF(AND($G184&gt;=AE$5,$G184&lt;=AE$6),5,IF($L184=1,2,1)),IF(AND($G184&gt;=AE$5,$G184&lt;=AE$6),IF($M184&gt;0,4,3),0)),IF(AND($D184&lt;=AE$6,$E184&gt;=AE$5),60,0)))</f>
        <v/>
      </c>
      <c r="AF184" s="80" t="str">
        <f>IF(OR($A184="",NOT(ISNUMBER($G184))),"",IF(AND($F184&lt;=AF$6,$G184&gt;=AF$5),IF(AF$5&gt;$N184,5,$K184)*10+IF(AND($F184&gt;=AF$5,$F184&lt;=AF$6),IF(AND($G184&gt;=AF$5,$G184&lt;=AF$6),5,IF($L184=1,2,1)),IF(AND($G184&gt;=AF$5,$G184&lt;=AF$6),IF($M184&gt;0,4,3),0)),IF(AND($D184&lt;=AF$6,$E184&gt;=AF$5),60,0)))</f>
        <v/>
      </c>
      <c r="AG184" s="80" t="str">
        <f>IF(OR($A184="",NOT(ISNUMBER($G184))),"",IF(AND($F184&lt;=AG$6,$G184&gt;=AG$5),IF(AG$5&gt;$N184,5,$K184)*10+IF(AND($F184&gt;=AG$5,$F184&lt;=AG$6),IF(AND($G184&gt;=AG$5,$G184&lt;=AG$6),5,IF($L184=1,2,1)),IF(AND($G184&gt;=AG$5,$G184&lt;=AG$6),IF($M184&gt;0,4,3),0)),IF(AND($D184&lt;=AG$6,$E184&gt;=AG$5),60,0)))</f>
        <v/>
      </c>
      <c r="AH184" s="80" t="str">
        <f>IF(OR($A184="",NOT(ISNUMBER($G184))),"",IF(AND($F184&lt;=AH$6,$G184&gt;=AH$5),IF(AH$5&gt;$N184,5,$K184)*10+IF(AND($F184&gt;=AH$5,$F184&lt;=AH$6),IF(AND($G184&gt;=AH$5,$G184&lt;=AH$6),5,IF($L184=1,2,1)),IF(AND($G184&gt;=AH$5,$G184&lt;=AH$6),IF($M184&gt;0,4,3),0)),IF(AND($D184&lt;=AH$6,$E184&gt;=AH$5),60,0)))</f>
        <v/>
      </c>
      <c r="AI184" s="80" t="str">
        <f>IF(OR($A184="",NOT(ISNUMBER($G184))),"",IF(AND($F184&lt;=AI$6,$G184&gt;=AI$5),IF(AI$5&gt;$N184,5,$K184)*10+IF(AND($F184&gt;=AI$5,$F184&lt;=AI$6),IF(AND($G184&gt;=AI$5,$G184&lt;=AI$6),5,IF($L184=1,2,1)),IF(AND($G184&gt;=AI$5,$G184&lt;=AI$6),IF($M184&gt;0,4,3),0)),IF(AND($D184&lt;=AI$6,$E184&gt;=AI$5),60,0)))</f>
        <v/>
      </c>
      <c r="AJ184" s="80" t="str">
        <f>IF(OR($A184="",NOT(ISNUMBER($G184))),"",IF(AND($F184&lt;=AJ$6,$G184&gt;=AJ$5),IF(AJ$5&gt;$N184,5,$K184)*10+IF(AND($F184&gt;=AJ$5,$F184&lt;=AJ$6),IF(AND($G184&gt;=AJ$5,$G184&lt;=AJ$6),5,IF($L184=1,2,1)),IF(AND($G184&gt;=AJ$5,$G184&lt;=AJ$6),IF($M184&gt;0,4,3),0)),IF(AND($D184&lt;=AJ$6,$E184&gt;=AJ$5),60,0)))</f>
        <v/>
      </c>
      <c r="AK184" s="80" t="str">
        <f>IF(OR($A184="",NOT(ISNUMBER($G184))),"",IF(AND($F184&lt;=AK$6,$G184&gt;=AK$5),IF(AK$5&gt;$N184,5,$K184)*10+IF(AND($F184&gt;=AK$5,$F184&lt;=AK$6),IF(AND($G184&gt;=AK$5,$G184&lt;=AK$6),5,IF($L184=1,2,1)),IF(AND($G184&gt;=AK$5,$G184&lt;=AK$6),IF($M184&gt;0,4,3),0)),IF(AND($D184&lt;=AK$6,$E184&gt;=AK$5),60,0)))</f>
        <v/>
      </c>
      <c r="AL184" s="80" t="str">
        <f>IF(OR($A184="",NOT(ISNUMBER($G184))),"",IF(AND($F184&lt;=AL$6,$G184&gt;=AL$5),IF(AL$5&gt;$N184,5,$K184)*10+IF(AND($F184&gt;=AL$5,$F184&lt;=AL$6),IF(AND($G184&gt;=AL$5,$G184&lt;=AL$6),5,IF($L184=1,2,1)),IF(AND($G184&gt;=AL$5,$G184&lt;=AL$6),IF($M184&gt;0,4,3),0)),IF(AND($D184&lt;=AL$6,$E184&gt;=AL$5),60,0)))</f>
        <v/>
      </c>
      <c r="AM184" s="80" t="str">
        <f>IF(OR($A184="",NOT(ISNUMBER($G184))),"",IF(AND($F184&lt;=AM$6,$G184&gt;=AM$5),IF(AM$5&gt;$N184,5,$K184)*10+IF(AND($F184&gt;=AM$5,$F184&lt;=AM$6),IF(AND($G184&gt;=AM$5,$G184&lt;=AM$6),5,IF($L184=1,2,1)),IF(AND($G184&gt;=AM$5,$G184&lt;=AM$6),IF($M184&gt;0,4,3),0)),IF(AND($D184&lt;=AM$6,$E184&gt;=AM$5),60,0)))</f>
        <v/>
      </c>
      <c r="AN184" s="80" t="str">
        <f>IF(OR($A184="",NOT(ISNUMBER($G184))),"",IF(AND($F184&lt;=AN$6,$G184&gt;=AN$5),IF(AN$5&gt;$N184,5,$K184)*10+IF(AND($F184&gt;=AN$5,$F184&lt;=AN$6),IF(AND($G184&gt;=AN$5,$G184&lt;=AN$6),5,IF($L184=1,2,1)),IF(AND($G184&gt;=AN$5,$G184&lt;=AN$6),IF($M184&gt;0,4,3),0)),IF(AND($D184&lt;=AN$6,$E184&gt;=AN$5),60,0)))</f>
        <v/>
      </c>
      <c r="AO184" s="80" t="str">
        <f>IF(OR($A184="",NOT(ISNUMBER($G184))),"",IF(AND($F184&lt;=AO$6,$G184&gt;=AO$5),IF(AO$5&gt;$N184,5,$K184)*10+IF(AND($F184&gt;=AO$5,$F184&lt;=AO$6),IF(AND($G184&gt;=AO$5,$G184&lt;=AO$6),5,IF($L184=1,2,1)),IF(AND($G184&gt;=AO$5,$G184&lt;=AO$6),IF($M184&gt;0,4,3),0)),IF(AND($D184&lt;=AO$6,$E184&gt;=AO$5),60,0)))</f>
        <v/>
      </c>
      <c r="AP184" s="80" t="str">
        <f>IF(OR($A184="",NOT(ISNUMBER($G184))),"",IF(AND($F184&lt;=AP$6,$G184&gt;=AP$5),IF(AP$5&gt;$N184,5,$K184)*10+IF(AND($F184&gt;=AP$5,$F184&lt;=AP$6),IF(AND($G184&gt;=AP$5,$G184&lt;=AP$6),5,IF($L184=1,2,1)),IF(AND($G184&gt;=AP$5,$G184&lt;=AP$6),IF($M184&gt;0,4,3),0)),IF(AND($D184&lt;=AP$6,$E184&gt;=AP$5),60,0)))</f>
        <v/>
      </c>
      <c r="AQ184" s="80" t="str">
        <f>IF(OR($A184="",NOT(ISNUMBER($G184))),"",IF(AND($F184&lt;=AQ$6,$G184&gt;=AQ$5),IF(AQ$5&gt;$N184,5,$K184)*10+IF(AND($F184&gt;=AQ$5,$F184&lt;=AQ$6),IF(AND($G184&gt;=AQ$5,$G184&lt;=AQ$6),5,IF($L184=1,2,1)),IF(AND($G184&gt;=AQ$5,$G184&lt;=AQ$6),IF($M184&gt;0,4,3),0)),IF(AND($D184&lt;=AQ$6,$E184&gt;=AQ$5),60,0)))</f>
        <v/>
      </c>
      <c r="AR184" s="80" t="str">
        <f>IF(OR($A184="",NOT(ISNUMBER($G184))),"",IF(AND($F184&lt;=AR$6,$G184&gt;=AR$5),IF(AR$5&gt;$N184,5,$K184)*10+IF(AND($F184&gt;=AR$5,$F184&lt;=AR$6),IF(AND($G184&gt;=AR$5,$G184&lt;=AR$6),5,IF($L184=1,2,1)),IF(AND($G184&gt;=AR$5,$G184&lt;=AR$6),IF($M184&gt;0,4,3),0)),IF(AND($D184&lt;=AR$6,$E184&gt;=AR$5),60,0)))</f>
        <v/>
      </c>
      <c r="AS184" s="80" t="str">
        <f>IF(OR($A184="",NOT(ISNUMBER($G184))),"",IF(AND($F184&lt;=AS$6,$G184&gt;=AS$5),IF(AS$5&gt;$N184,5,$K184)*10+IF(AND($F184&gt;=AS$5,$F184&lt;=AS$6),IF(AND($G184&gt;=AS$5,$G184&lt;=AS$6),5,IF($L184=1,2,1)),IF(AND($G184&gt;=AS$5,$G184&lt;=AS$6),IF($M184&gt;0,4,3),0)),IF(AND($D184&lt;=AS$6,$E184&gt;=AS$5),60,0)))</f>
        <v/>
      </c>
      <c r="AT184" s="80" t="str">
        <f>IF(OR($A184="",NOT(ISNUMBER($G184))),"",IF(AND($F184&lt;=AT$6,$G184&gt;=AT$5),IF(AT$5&gt;$N184,5,$K184)*10+IF(AND($F184&gt;=AT$5,$F184&lt;=AT$6),IF(AND($G184&gt;=AT$5,$G184&lt;=AT$6),5,IF($L184=1,2,1)),IF(AND($G184&gt;=AT$5,$G184&lt;=AT$6),IF($M184&gt;0,4,3),0)),IF(AND($D184&lt;=AT$6,$E184&gt;=AT$5),60,0)))</f>
        <v/>
      </c>
      <c r="AU184" s="80" t="str">
        <f>IF(OR($A184="",NOT(ISNUMBER($G184))),"",IF(AND($F184&lt;=AU$6,$G184&gt;=AU$5),IF(AU$5&gt;$N184,5,$K184)*10+IF(AND($F184&gt;=AU$5,$F184&lt;=AU$6),IF(AND($G184&gt;=AU$5,$G184&lt;=AU$6),5,IF($L184=1,2,1)),IF(AND($G184&gt;=AU$5,$G184&lt;=AU$6),IF($M184&gt;0,4,3),0)),IF(AND($D184&lt;=AU$6,$E184&gt;=AU$5),60,0)))</f>
        <v/>
      </c>
      <c r="AV184" s="80" t="str">
        <f>IF(OR($A184="",NOT(ISNUMBER($G184))),"",IF(AND($F184&lt;=AV$6,$G184&gt;=AV$5),IF(AV$5&gt;$N184,5,$K184)*10+IF(AND($F184&gt;=AV$5,$F184&lt;=AV$6),IF(AND($G184&gt;=AV$5,$G184&lt;=AV$6),5,IF($L184=1,2,1)),IF(AND($G184&gt;=AV$5,$G184&lt;=AV$6),IF($M184&gt;0,4,3),0)),IF(AND($D184&lt;=AV$6,$E184&gt;=AV$5),60,0)))</f>
        <v/>
      </c>
      <c r="AW184" s="80" t="str">
        <f>IF(OR($A184="",NOT(ISNUMBER($G184))),"",IF(AND($F184&lt;=AW$6,$G184&gt;=AW$5),IF(AW$5&gt;$N184,5,$K184)*10+IF(AND($F184&gt;=AW$5,$F184&lt;=AW$6),IF(AND($G184&gt;=AW$5,$G184&lt;=AW$6),5,IF($L184=1,2,1)),IF(AND($G184&gt;=AW$5,$G184&lt;=AW$6),IF($M184&gt;0,4,3),0)),IF(AND($D184&lt;=AW$6,$E184&gt;=AW$5),60,0)))</f>
        <v/>
      </c>
      <c r="AX184" s="80" t="str">
        <f>IF(OR($A184="",NOT(ISNUMBER($G184))),"",IF(AND($F184&lt;=AX$6,$G184&gt;=AX$5),IF(AX$5&gt;$N184,5,$K184)*10+IF(AND($F184&gt;=AX$5,$F184&lt;=AX$6),IF(AND($G184&gt;=AX$5,$G184&lt;=AX$6),5,IF($L184=1,2,1)),IF(AND($G184&gt;=AX$5,$G184&lt;=AX$6),IF($M184&gt;0,4,3),0)),IF(AND($D184&lt;=AX$6,$E184&gt;=AX$5),60,0)))</f>
        <v/>
      </c>
      <c r="AY184" s="80" t="str">
        <f>IF(OR($A184="",NOT(ISNUMBER($G184))),"",IF(AND($F184&lt;=AY$6,$G184&gt;=AY$5),IF(AY$5&gt;$N184,5,$K184)*10+IF(AND($F184&gt;=AY$5,$F184&lt;=AY$6),IF(AND($G184&gt;=AY$5,$G184&lt;=AY$6),5,IF($L184=1,2,1)),IF(AND($G184&gt;=AY$5,$G184&lt;=AY$6),IF($M184&gt;0,4,3),0)),IF(AND($D184&lt;=AY$6,$E184&gt;=AY$5),60,0)))</f>
        <v/>
      </c>
      <c r="AZ184" s="80" t="str">
        <f>IF(OR($A184="",NOT(ISNUMBER($G184))),"",IF(AND($F184&lt;=AZ$6,$G184&gt;=AZ$5),IF(AZ$5&gt;$N184,5,$K184)*10+IF(AND($F184&gt;=AZ$5,$F184&lt;=AZ$6),IF(AND($G184&gt;=AZ$5,$G184&lt;=AZ$6),5,IF($L184=1,2,1)),IF(AND($G184&gt;=AZ$5,$G184&lt;=AZ$6),IF($M184&gt;0,4,3),0)),IF(AND($D184&lt;=AZ$6,$E184&gt;=AZ$5),60,0)))</f>
        <v/>
      </c>
      <c r="BA184" s="80" t="str">
        <f>IF(OR($A184="",NOT(ISNUMBER($G184))),"",IF(AND($F184&lt;=BA$6,$G184&gt;=BA$5),IF(BA$5&gt;$N184,5,$K184)*10+IF(AND($F184&gt;=BA$5,$F184&lt;=BA$6),IF(AND($G184&gt;=BA$5,$G184&lt;=BA$6),5,IF($L184=1,2,1)),IF(AND($G184&gt;=BA$5,$G184&lt;=BA$6),IF($M184&gt;0,4,3),0)),IF(AND($D184&lt;=BA$6,$E184&gt;=BA$5),60,0)))</f>
        <v/>
      </c>
      <c r="BB184" s="80" t="str">
        <f>IF(OR($A184="",NOT(ISNUMBER($G184))),"",IF(AND($F184&lt;=BB$6,$G184&gt;=BB$5),IF(BB$5&gt;$N184,5,$K184)*10+IF(AND($F184&gt;=BB$5,$F184&lt;=BB$6),IF(AND($G184&gt;=BB$5,$G184&lt;=BB$6),5,IF($L184=1,2,1)),IF(AND($G184&gt;=BB$5,$G184&lt;=BB$6),IF($M184&gt;0,4,3),0)),IF(AND($D184&lt;=BB$6,$E184&gt;=BB$5),60,0)))</f>
        <v/>
      </c>
      <c r="BC184" s="80" t="str">
        <f>IF(OR($A184="",NOT(ISNUMBER($G184))),"",IF(AND($F184&lt;=BC$6,$G184&gt;=BC$5),IF(BC$5&gt;$N184,5,$K184)*10+IF(AND($F184&gt;=BC$5,$F184&lt;=BC$6),IF(AND($G184&gt;=BC$5,$G184&lt;=BC$6),5,IF($L184=1,2,1)),IF(AND($G184&gt;=BC$5,$G184&lt;=BC$6),IF($M184&gt;0,4,3),0)),IF(AND($D184&lt;=BC$6,$E184&gt;=BC$5),60,0)))</f>
        <v/>
      </c>
      <c r="BD184" s="80" t="str">
        <f>IF(OR($A184="",NOT(ISNUMBER($G184))),"",IF(AND($F184&lt;=BD$6,$G184&gt;=BD$5),IF(BD$5&gt;$N184,5,$K184)*10+IF(AND($F184&gt;=BD$5,$F184&lt;=BD$6),IF(AND($G184&gt;=BD$5,$G184&lt;=BD$6),5,IF($L184=1,2,1)),IF(AND($G184&gt;=BD$5,$G184&lt;=BD$6),IF($M184&gt;0,4,3),0)),IF(AND($D184&lt;=BD$6,$E184&gt;=BD$5),60,0)))</f>
        <v/>
      </c>
      <c r="BE184" s="80" t="str">
        <f>IF(OR($A184="",NOT(ISNUMBER($G184))),"",IF(AND($F184&lt;=BE$6,$G184&gt;=BE$5),IF(BE$5&gt;$N184,5,$K184)*10+IF(AND($F184&gt;=BE$5,$F184&lt;=BE$6),IF(AND($G184&gt;=BE$5,$G184&lt;=BE$6),5,IF($L184=1,2,1)),IF(AND($G184&gt;=BE$5,$G184&lt;=BE$6),IF($M184&gt;0,4,3),0)),IF(AND($D184&lt;=BE$6,$E184&gt;=BE$5),60,0)))</f>
        <v/>
      </c>
      <c r="BF184" s="80" t="str">
        <f>IF(OR($A184="",NOT(ISNUMBER($G184))),"",IF(AND($F184&lt;=BF$6,$G184&gt;=BF$5),IF(BF$5&gt;$N184,5,$K184)*10+IF(AND($F184&gt;=BF$5,$F184&lt;=BF$6),IF(AND($G184&gt;=BF$5,$G184&lt;=BF$6),5,IF($L184=1,2,1)),IF(AND($G184&gt;=BF$5,$G184&lt;=BF$6),IF($M184&gt;0,4,3),0)),IF(AND($D184&lt;=BF$6,$E184&gt;=BF$5),60,0)))</f>
        <v/>
      </c>
      <c r="BG184" s="80" t="str">
        <f>IF(OR($A184="",NOT(ISNUMBER($G184))),"",IF(AND($F184&lt;=BG$6,$G184&gt;=BG$5),IF(BG$5&gt;$N184,5,$K184)*10+IF(AND($F184&gt;=BG$5,$F184&lt;=BG$6),IF(AND($G184&gt;=BG$5,$G184&lt;=BG$6),5,IF($L184=1,2,1)),IF(AND($G184&gt;=BG$5,$G184&lt;=BG$6),IF($M184&gt;0,4,3),0)),IF(AND($D184&lt;=BG$6,$E184&gt;=BG$5),60,0)))</f>
        <v/>
      </c>
      <c r="BH184" s="80" t="str">
        <f>IF(OR($A184="",NOT(ISNUMBER($G184))),"",IF(AND($F184&lt;=BH$6,$G184&gt;=BH$5),IF(BH$5&gt;$N184,5,$K184)*10+IF(AND($F184&gt;=BH$5,$F184&lt;=BH$6),IF(AND($G184&gt;=BH$5,$G184&lt;=BH$6),5,IF($L184=1,2,1)),IF(AND($G184&gt;=BH$5,$G184&lt;=BH$6),IF($M184&gt;0,4,3),0)),IF(AND($D184&lt;=BH$6,$E184&gt;=BH$5),60,0)))</f>
        <v/>
      </c>
      <c r="BI184" s="80" t="str">
        <f>IF(OR($A184="",NOT(ISNUMBER($G184))),"",IF(AND($F184&lt;=BI$6,$G184&gt;=BI$5),IF(BI$5&gt;$N184,5,$K184)*10+IF(AND($F184&gt;=BI$5,$F184&lt;=BI$6),IF(AND($G184&gt;=BI$5,$G184&lt;=BI$6),5,IF($L184=1,2,1)),IF(AND($G184&gt;=BI$5,$G184&lt;=BI$6),IF($M184&gt;0,4,3),0)),IF(AND($D184&lt;=BI$6,$E184&gt;=BI$5),60,0)))</f>
        <v/>
      </c>
      <c r="BJ184" s="80" t="str">
        <f>IF(OR($A184="",NOT(ISNUMBER($G184))),"",IF(AND($F184&lt;=BJ$6,$G184&gt;=BJ$5),IF(BJ$5&gt;$N184,5,$K184)*10+IF(AND($F184&gt;=BJ$5,$F184&lt;=BJ$6),IF(AND($G184&gt;=BJ$5,$G184&lt;=BJ$6),5,IF($L184=1,2,1)),IF(AND($G184&gt;=BJ$5,$G184&lt;=BJ$6),IF($M184&gt;0,4,3),0)),IF(AND($D184&lt;=BJ$6,$E184&gt;=BJ$5),60,0)))</f>
        <v/>
      </c>
      <c r="BK184" s="80" t="str">
        <f>IF(OR($A184="",NOT(ISNUMBER($G184))),"",IF(AND($F184&lt;=BK$6,$G184&gt;=BK$5),IF(BK$5&gt;$N184,5,$K184)*10+IF(AND($F184&gt;=BK$5,$F184&lt;=BK$6),IF(AND($G184&gt;=BK$5,$G184&lt;=BK$6),5,IF($L184=1,2,1)),IF(AND($G184&gt;=BK$5,$G184&lt;=BK$6),IF($M184&gt;0,4,3),0)),IF(AND($D184&lt;=BK$6,$E184&gt;=BK$5),60,0)))</f>
        <v/>
      </c>
      <c r="BL184" s="80" t="str">
        <f>IF(OR($A184="",NOT(ISNUMBER($G184))),"",IF(AND($F184&lt;=BL$6,$G184&gt;=BL$5),IF(BL$5&gt;$N184,5,$K184)*10+IF(AND($F184&gt;=BL$5,$F184&lt;=BL$6),IF(AND($G184&gt;=BL$5,$G184&lt;=BL$6),5,IF($L184=1,2,1)),IF(AND($G184&gt;=BL$5,$G184&lt;=BL$6),IF($M184&gt;0,4,3),0)),IF(AND($D184&lt;=BL$6,$E184&gt;=BL$5),60,0)))</f>
        <v/>
      </c>
      <c r="BM184" s="80" t="str">
        <f>IF(OR($A184="",NOT(ISNUMBER($G184))),"",IF(AND($F184&lt;=BM$6,$G184&gt;=BM$5),IF(BM$5&gt;$N184,5,$K184)*10+IF(AND($F184&gt;=BM$5,$F184&lt;=BM$6),IF(AND($G184&gt;=BM$5,$G184&lt;=BM$6),5,IF($L184=1,2,1)),IF(AND($G184&gt;=BM$5,$G184&lt;=BM$6),IF($M184&gt;0,4,3),0)),IF(AND($D184&lt;=BM$6,$E184&gt;=BM$5),60,0)))</f>
        <v/>
      </c>
      <c r="BN184" s="80" t="str">
        <f>IF(OR($A184="",NOT(ISNUMBER($G184))),"",IF(AND($F184&lt;=BN$6,$G184&gt;=BN$5),IF(BN$5&gt;$N184,5,$K184)*10+IF(AND($F184&gt;=BN$5,$F184&lt;=BN$6),IF(AND($G184&gt;=BN$5,$G184&lt;=BN$6),5,IF($L184=1,2,1)),IF(AND($G184&gt;=BN$5,$G184&lt;=BN$6),IF($M184&gt;0,4,3),0)),IF(AND($D184&lt;=BN$6,$E184&gt;=BN$5),60,0)))</f>
        <v/>
      </c>
      <c r="BO184" s="80" t="str">
        <f>IF(OR($A184="",NOT(ISNUMBER($G184))),"",IF(AND($F184&lt;=BO$6,$G184&gt;=BO$5),IF(BO$5&gt;$N184,5,$K184)*10+IF(AND($F184&gt;=BO$5,$F184&lt;=BO$6),IF(AND($G184&gt;=BO$5,$G184&lt;=BO$6),5,IF($L184=1,2,1)),IF(AND($G184&gt;=BO$5,$G184&lt;=BO$6),IF($M184&gt;0,4,3),0)),IF(AND($D184&lt;=BO$6,$E184&gt;=BO$5),60,0)))</f>
        <v/>
      </c>
      <c r="BP184" s="80" t="str">
        <f>IF(OR($A184="",NOT(ISNUMBER($G184))),"",IF(AND($F184&lt;=BP$6,$G184&gt;=BP$5),IF(BP$5&gt;$N184,5,$K184)*10+IF(AND($F184&gt;=BP$5,$F184&lt;=BP$6),IF(AND($G184&gt;=BP$5,$G184&lt;=BP$6),5,IF($L184=1,2,1)),IF(AND($G184&gt;=BP$5,$G184&lt;=BP$6),IF($M184&gt;0,4,3),0)),IF(AND($D184&lt;=BP$6,$E184&gt;=BP$5),60,0)))</f>
        <v/>
      </c>
      <c r="BQ184" s="80" t="str">
        <f>IF(OR($A184="",NOT(ISNUMBER($G184))),"",IF(AND($F184&lt;=BQ$6,$G184&gt;=BQ$5),IF(BQ$5&gt;$N184,5,$K184)*10+IF(AND($F184&gt;=BQ$5,$F184&lt;=BQ$6),IF(AND($G184&gt;=BQ$5,$G184&lt;=BQ$6),5,IF($L184=1,2,1)),IF(AND($G184&gt;=BQ$5,$G184&lt;=BQ$6),IF($M184&gt;0,4,3),0)),IF(AND($D184&lt;=BQ$6,$E184&gt;=BQ$5),60,0)))</f>
        <v/>
      </c>
      <c r="BR184" s="80" t="str">
        <f>IF(OR($A184="",NOT(ISNUMBER($G184))),"",IF(AND($F184&lt;=BR$6,$G184&gt;=BR$5),IF(BR$5&gt;$N184,5,$K184)*10+IF(AND($F184&gt;=BR$5,$F184&lt;=BR$6),IF(AND($G184&gt;=BR$5,$G184&lt;=BR$6),5,IF($L184=1,2,1)),IF(AND($G184&gt;=BR$5,$G184&lt;=BR$6),IF($M184&gt;0,4,3),0)),IF(AND($D184&lt;=BR$6,$E184&gt;=BR$5),60,0)))</f>
        <v/>
      </c>
      <c r="BS184" s="80" t="str">
        <f>IF(OR($A184="",NOT(ISNUMBER($G184))),"",IF(AND($F184&lt;=BS$6,$G184&gt;=BS$5),IF(BS$5&gt;$N184,5,$K184)*10+IF(AND($F184&gt;=BS$5,$F184&lt;=BS$6),IF(AND($G184&gt;=BS$5,$G184&lt;=BS$6),5,IF($L184=1,2,1)),IF(AND($G184&gt;=BS$5,$G184&lt;=BS$6),IF($M184&gt;0,4,3),0)),IF(AND($D184&lt;=BS$6,$E184&gt;=BS$5),60,0)))</f>
        <v/>
      </c>
      <c r="BT184" s="80" t="str">
        <f>IF(OR($A184="",NOT(ISNUMBER($G184))),"",IF(AND($F184&lt;=BT$6,$G184&gt;=BT$5),IF(BT$5&gt;$N184,5,$K184)*10+IF(AND($F184&gt;=BT$5,$F184&lt;=BT$6),IF(AND($G184&gt;=BT$5,$G184&lt;=BT$6),5,IF($L184=1,2,1)),IF(AND($G184&gt;=BT$5,$G184&lt;=BT$6),IF($M184&gt;0,4,3),0)),IF(AND($D184&lt;=BT$6,$E184&gt;=BT$5),60,0)))</f>
        <v/>
      </c>
      <c r="BU184" s="80" t="str">
        <f>IF(OR($A184="",NOT(ISNUMBER($G184))),"",IF(AND($F184&lt;=BU$6,$G184&gt;=BU$5),IF(BU$5&gt;$N184,5,$K184)*10+IF(AND($F184&gt;=BU$5,$F184&lt;=BU$6),IF(AND($G184&gt;=BU$5,$G184&lt;=BU$6),5,IF($L184=1,2,1)),IF(AND($G184&gt;=BU$5,$G184&lt;=BU$6),IF($M184&gt;0,4,3),0)),IF(AND($D184&lt;=BU$6,$E184&gt;=BU$5),60,0)))</f>
        <v/>
      </c>
      <c r="BV184" s="80" t="str">
        <f>IF(OR($A184="",NOT(ISNUMBER($G184))),"",IF(AND($F184&lt;=BV$6,$G184&gt;=BV$5),IF(BV$5&gt;$N184,5,$K184)*10+IF(AND($F184&gt;=BV$5,$F184&lt;=BV$6),IF(AND($G184&gt;=BV$5,$G184&lt;=BV$6),5,IF($L184=1,2,1)),IF(AND($G184&gt;=BV$5,$G184&lt;=BV$6),IF($M184&gt;0,4,3),0)),IF(AND($D184&lt;=BV$6,$E184&gt;=BV$5),60,0)))</f>
        <v/>
      </c>
      <c r="BW184" s="80" t="str">
        <f>IF(OR($A184="",NOT(ISNUMBER($G184))),"",IF(AND($F184&lt;=BW$6,$G184&gt;=BW$5),IF(BW$5&gt;$N184,5,$K184)*10+IF(AND($F184&gt;=BW$5,$F184&lt;=BW$6),IF(AND($G184&gt;=BW$5,$G184&lt;=BW$6),5,IF($L184=1,2,1)),IF(AND($G184&gt;=BW$5,$G184&lt;=BW$6),IF($M184&gt;0,4,3),0)),IF(AND($D184&lt;=BW$6,$E184&gt;=BW$5),60,0)))</f>
        <v/>
      </c>
      <c r="BX184" s="80" t="str">
        <f>IF(OR($A184="",NOT(ISNUMBER($G184))),"",IF(AND($F184&lt;=BX$6,$G184&gt;=BX$5),IF(BX$5&gt;$N184,5,$K184)*10+IF(AND($F184&gt;=BX$5,$F184&lt;=BX$6),IF(AND($G184&gt;=BX$5,$G184&lt;=BX$6),5,IF($L184=1,2,1)),IF(AND($G184&gt;=BX$5,$G184&lt;=BX$6),IF($M184&gt;0,4,3),0)),IF(AND($D184&lt;=BX$6,$E184&gt;=BX$5),60,0)))</f>
        <v/>
      </c>
      <c r="BY184" s="80" t="str">
        <f>IF(OR($A184="",NOT(ISNUMBER($G184))),"",IF(AND($F184&lt;=BY$6,$G184&gt;=BY$5),IF(BY$5&gt;$N184,5,$K184)*10+IF(AND($F184&gt;=BY$5,$F184&lt;=BY$6),IF(AND($G184&gt;=BY$5,$G184&lt;=BY$6),5,IF($L184=1,2,1)),IF(AND($G184&gt;=BY$5,$G184&lt;=BY$6),IF($M184&gt;0,4,3),0)),IF(AND($D184&lt;=BY$6,$E184&gt;=BY$5),60,0)))</f>
        <v/>
      </c>
      <c r="BZ184" s="80" t="str">
        <f>IF(OR($A184="",NOT(ISNUMBER($G184))),"",IF(AND($F184&lt;=BZ$6,$G184&gt;=BZ$5),IF(BZ$5&gt;$N184,5,$K184)*10+IF(AND($F184&gt;=BZ$5,$F184&lt;=BZ$6),IF(AND($G184&gt;=BZ$5,$G184&lt;=BZ$6),5,IF($L184=1,2,1)),IF(AND($G184&gt;=BZ$5,$G184&lt;=BZ$6),IF($M184&gt;0,4,3),0)),IF(AND($D184&lt;=BZ$6,$E184&gt;=BZ$5),60,0)))</f>
        <v/>
      </c>
      <c r="CA184" s="80" t="str">
        <f>IF(OR($A184="",NOT(ISNUMBER($G184))),"",IF(AND($F184&lt;=CA$6,$G184&gt;=CA$5),IF(CA$5&gt;$N184,5,$K184)*10+IF(AND($F184&gt;=CA$5,$F184&lt;=CA$6),IF(AND($G184&gt;=CA$5,$G184&lt;=CA$6),5,IF($L184=1,2,1)),IF(AND($G184&gt;=CA$5,$G184&lt;=CA$6),IF($M184&gt;0,4,3),0)),IF(AND($D184&lt;=CA$6,$E184&gt;=CA$5),60,0)))</f>
        <v/>
      </c>
      <c r="CB184" s="80" t="str">
        <f>IF(OR($A184="",NOT(ISNUMBER($G184))),"",IF(AND($F184&lt;=CB$6,$G184&gt;=CB$5),IF(CB$5&gt;$N184,5,$K184)*10+IF(AND($F184&gt;=CB$5,$F184&lt;=CB$6),IF(AND($G184&gt;=CB$5,$G184&lt;=CB$6),5,IF($L184=1,2,1)),IF(AND($G184&gt;=CB$5,$G184&lt;=CB$6),IF($M184&gt;0,4,3),0)),IF(AND($D184&lt;=CB$6,$E184&gt;=CB$5),60,0)))</f>
        <v/>
      </c>
      <c r="CC184" s="80" t="str">
        <f>IF(OR($A184="",NOT(ISNUMBER($G184))),"",IF(AND($F184&lt;=CC$6,$G184&gt;=CC$5),IF(CC$5&gt;$N184,5,$K184)*10+IF(AND($F184&gt;=CC$5,$F184&lt;=CC$6),IF(AND($G184&gt;=CC$5,$G184&lt;=CC$6),5,IF($L184=1,2,1)),IF(AND($G184&gt;=CC$5,$G184&lt;=CC$6),IF($M184&gt;0,4,3),0)),IF(AND($D184&lt;=CC$6,$E184&gt;=CC$5),60,0)))</f>
        <v/>
      </c>
      <c r="CD184" s="80" t="str">
        <f>IF(OR($A184="",NOT(ISNUMBER($G184))),"",IF(AND($F184&lt;=CD$6,$G184&gt;=CD$5),IF(CD$5&gt;$N184,5,$K184)*10+IF(AND($F184&gt;=CD$5,$F184&lt;=CD$6),IF(AND($G184&gt;=CD$5,$G184&lt;=CD$6),5,IF($L184=1,2,1)),IF(AND($G184&gt;=CD$5,$G184&lt;=CD$6),IF($M184&gt;0,4,3),0)),IF(AND($D184&lt;=CD$6,$E184&gt;=CD$5),60,0)))</f>
        <v/>
      </c>
      <c r="CE184" s="80" t="str">
        <f>IF(OR($A184="",NOT(ISNUMBER($G184))),"",IF(AND($F184&lt;=CE$6,$G184&gt;=CE$5),IF(CE$5&gt;$N184,5,$K184)*10+IF(AND($F184&gt;=CE$5,$F184&lt;=CE$6),IF(AND($G184&gt;=CE$5,$G184&lt;=CE$6),5,IF($L184=1,2,1)),IF(AND($G184&gt;=CE$5,$G184&lt;=CE$6),IF($M184&gt;0,4,3),0)),IF(AND($D184&lt;=CE$6,$E184&gt;=CE$5),60,0)))</f>
        <v/>
      </c>
      <c r="CF184" s="80" t="str">
        <f>IF(OR($A184="",NOT(ISNUMBER($G184))),"",IF(AND($F184&lt;=CF$6,$G184&gt;=CF$5),IF(CF$5&gt;$N184,5,$K184)*10+IF(AND($F184&gt;=CF$5,$F184&lt;=CF$6),IF(AND($G184&gt;=CF$5,$G184&lt;=CF$6),5,IF($L184=1,2,1)),IF(AND($G184&gt;=CF$5,$G184&lt;=CF$6),IF($M184&gt;0,4,3),0)),IF(AND($D184&lt;=CF$6,$E184&gt;=CF$5),60,0)))</f>
        <v/>
      </c>
      <c r="CG184" s="80" t="str">
        <f>IF(OR($A184="",NOT(ISNUMBER($G184))),"",IF(AND($F184&lt;=CG$6,$G184&gt;=CG$5),IF(CG$5&gt;$N184,5,$K184)*10+IF(AND($F184&gt;=CG$5,$F184&lt;=CG$6),IF(AND($G184&gt;=CG$5,$G184&lt;=CG$6),5,IF($L184=1,2,1)),IF(AND($G184&gt;=CG$5,$G184&lt;=CG$6),IF($M184&gt;0,4,3),0)),IF(AND($D184&lt;=CG$6,$E184&gt;=CG$5),60,0)))</f>
        <v/>
      </c>
      <c r="CH184" s="80" t="str">
        <f>IF(OR($A184="",NOT(ISNUMBER($G184))),"",IF(AND($F184&lt;=CH$6,$G184&gt;=CH$5),IF(CH$5&gt;$N184,5,$K184)*10+IF(AND($F184&gt;=CH$5,$F184&lt;=CH$6),IF(AND($G184&gt;=CH$5,$G184&lt;=CH$6),5,IF($L184=1,2,1)),IF(AND($G184&gt;=CH$5,$G184&lt;=CH$6),IF($M184&gt;0,4,3),0)),IF(AND($D184&lt;=CH$6,$E184&gt;=CH$5),60,0)))</f>
        <v/>
      </c>
      <c r="CI184" s="80" t="str">
        <f>IF(OR($A184="",NOT(ISNUMBER($G184))),"",IF(AND($F184&lt;=CI$6,$G184&gt;=CI$5),IF(CI$5&gt;$N184,5,$K184)*10+IF(AND($F184&gt;=CI$5,$F184&lt;=CI$6),IF(AND($G184&gt;=CI$5,$G184&lt;=CI$6),5,IF($L184=1,2,1)),IF(AND($G184&gt;=CI$5,$G184&lt;=CI$6),IF($M184&gt;0,4,3),0)),IF(AND($D184&lt;=CI$6,$E184&gt;=CI$5),60,0)))</f>
        <v/>
      </c>
      <c r="CJ184" s="80" t="str">
        <f>IF(OR($A184="",NOT(ISNUMBER($G184))),"",IF(AND($F184&lt;=CJ$6,$G184&gt;=CJ$5),IF(CJ$5&gt;$N184,5,$K184)*10+IF(AND($F184&gt;=CJ$5,$F184&lt;=CJ$6),IF(AND($G184&gt;=CJ$5,$G184&lt;=CJ$6),5,IF($L184=1,2,1)),IF(AND($G184&gt;=CJ$5,$G184&lt;=CJ$6),IF($M184&gt;0,4,3),0)),IF(AND($D184&lt;=CJ$6,$E184&gt;=CJ$5),60,0)))</f>
        <v/>
      </c>
      <c r="CK184" s="80" t="str">
        <f>IF(OR($A184="",NOT(ISNUMBER($G184))),"",IF(AND($F184&lt;=CK$6,$G184&gt;=CK$5),IF(CK$5&gt;$N184,5,$K184)*10+IF(AND($F184&gt;=CK$5,$F184&lt;=CK$6),IF(AND($G184&gt;=CK$5,$G184&lt;=CK$6),5,IF($L184=1,2,1)),IF(AND($G184&gt;=CK$5,$G184&lt;=CK$6),IF($M184&gt;0,4,3),0)),IF(AND($D184&lt;=CK$6,$E184&gt;=CK$5),60,0)))</f>
        <v/>
      </c>
      <c r="CL184" s="80" t="str">
        <f>IF(OR($A184="",NOT(ISNUMBER($G184))),"",IF(AND($F184&lt;=CL$6,$G184&gt;=CL$5),IF(CL$5&gt;$N184,5,$K184)*10+IF(AND($F184&gt;=CL$5,$F184&lt;=CL$6),IF(AND($G184&gt;=CL$5,$G184&lt;=CL$6),5,IF($L184=1,2,1)),IF(AND($G184&gt;=CL$5,$G184&lt;=CL$6),IF($M184&gt;0,4,3),0)),IF(AND($D184&lt;=CL$6,$E184&gt;=CL$5),60,0)))</f>
        <v/>
      </c>
      <c r="CM184" s="80" t="str">
        <f>IF(OR($A184="",NOT(ISNUMBER($G184))),"",IF(AND($F184&lt;=CM$6,$G184&gt;=CM$5),IF(CM$5&gt;$N184,5,$K184)*10+IF(AND($F184&gt;=CM$5,$F184&lt;=CM$6),IF(AND($G184&gt;=CM$5,$G184&lt;=CM$6),5,IF($L184=1,2,1)),IF(AND($G184&gt;=CM$5,$G184&lt;=CM$6),IF($M184&gt;0,4,3),0)),IF(AND($D184&lt;=CM$6,$E184&gt;=CM$5),60,0)))</f>
        <v/>
      </c>
      <c r="CN184" s="80" t="str">
        <f>IF(OR($A184="",NOT(ISNUMBER($G184))),"",IF(AND($F184&lt;=CN$6,$G184&gt;=CN$5),IF(CN$5&gt;$N184,5,$K184)*10+IF(AND($F184&gt;=CN$5,$F184&lt;=CN$6),IF(AND($G184&gt;=CN$5,$G184&lt;=CN$6),5,IF($L184=1,2,1)),IF(AND($G184&gt;=CN$5,$G184&lt;=CN$6),IF($M184&gt;0,4,3),0)),IF(AND($D184&lt;=CN$6,$E184&gt;=CN$5),60,0)))</f>
        <v/>
      </c>
      <c r="CO184" s="80" t="str">
        <f>IF(OR($A184="",NOT(ISNUMBER($G184))),"",IF(AND($F184&lt;=CO$6,$G184&gt;=CO$5),IF(CO$5&gt;$N184,5,$K184)*10+IF(AND($F184&gt;=CO$5,$F184&lt;=CO$6),IF(AND($G184&gt;=CO$5,$G184&lt;=CO$6),5,IF($L184=1,2,1)),IF(AND($G184&gt;=CO$5,$G184&lt;=CO$6),IF($M184&gt;0,4,3),0)),IF(AND($D184&lt;=CO$6,$E184&gt;=CO$5),60,0)))</f>
        <v/>
      </c>
      <c r="CP184" s="80" t="str">
        <f>IF(OR($A184="",NOT(ISNUMBER($G184))),"",IF(AND($F184&lt;=CP$6,$G184&gt;=CP$5),IF(CP$5&gt;$N184,5,$K184)*10+IF(AND($F184&gt;=CP$5,$F184&lt;=CP$6),IF(AND($G184&gt;=CP$5,$G184&lt;=CP$6),5,IF($L184=1,2,1)),IF(AND($G184&gt;=CP$5,$G184&lt;=CP$6),IF($M184&gt;0,4,3),0)),IF(AND($D184&lt;=CP$6,$E184&gt;=CP$5),60,0)))</f>
        <v/>
      </c>
      <c r="CQ184" s="80" t="str">
        <f>IF(OR($A184="",NOT(ISNUMBER($G184))),"",IF(AND($F184&lt;=CQ$6,$G184&gt;=CQ$5),IF(CQ$5&gt;$N184,5,$K184)*10+IF(AND($F184&gt;=CQ$5,$F184&lt;=CQ$6),IF(AND($G184&gt;=CQ$5,$G184&lt;=CQ$6),5,IF($L184=1,2,1)),IF(AND($G184&gt;=CQ$5,$G184&lt;=CQ$6),IF($M184&gt;0,4,3),0)),IF(AND($D184&lt;=CQ$6,$E184&gt;=CQ$5),60,0)))</f>
        <v/>
      </c>
      <c r="CR184" s="80" t="str">
        <f>IF(OR($A184="",NOT(ISNUMBER($G184))),"",IF(AND($F184&lt;=CR$6,$G184&gt;=CR$5),IF(CR$5&gt;$N184,5,$K184)*10+IF(AND($F184&gt;=CR$5,$F184&lt;=CR$6),IF(AND($G184&gt;=CR$5,$G184&lt;=CR$6),5,IF($L184=1,2,1)),IF(AND($G184&gt;=CR$5,$G184&lt;=CR$6),IF($M184&gt;0,4,3),0)),IF(AND($D184&lt;=CR$6,$E184&gt;=CR$5),60,0)))</f>
        <v/>
      </c>
      <c r="CS184" s="80" t="str">
        <f>IF(OR($A184="",NOT(ISNUMBER($G184))),"",IF(AND($F184&lt;=CS$6,$G184&gt;=CS$5),IF(CS$5&gt;$N184,5,$K184)*10+IF(AND($F184&gt;=CS$5,$F184&lt;=CS$6),IF(AND($G184&gt;=CS$5,$G184&lt;=CS$6),5,IF($L184=1,2,1)),IF(AND($G184&gt;=CS$5,$G184&lt;=CS$6),IF($M184&gt;0,4,3),0)),IF(AND($D184&lt;=CS$6,$E184&gt;=CS$5),60,0)))</f>
        <v/>
      </c>
      <c r="CT184" s="80" t="str">
        <f>IF(OR($A184="",NOT(ISNUMBER($G184))),"",IF(AND($F184&lt;=CT$6,$G184&gt;=CT$5),IF(CT$5&gt;$N184,5,$K184)*10+IF(AND($F184&gt;=CT$5,$F184&lt;=CT$6),IF(AND($G184&gt;=CT$5,$G184&lt;=CT$6),5,IF($L184=1,2,1)),IF(AND($G184&gt;=CT$5,$G184&lt;=CT$6),IF($M184&gt;0,4,3),0)),IF(AND($D184&lt;=CT$6,$E184&gt;=CT$5),60,0)))</f>
        <v/>
      </c>
      <c r="CU184" s="80" t="str">
        <f>IF(OR($A184="",NOT(ISNUMBER($G184))),"",IF(AND($F184&lt;=CU$6,$G184&gt;=CU$5),IF(CU$5&gt;$N184,5,$K184)*10+IF(AND($F184&gt;=CU$5,$F184&lt;=CU$6),IF(AND($G184&gt;=CU$5,$G184&lt;=CU$6),5,IF($L184=1,2,1)),IF(AND($G184&gt;=CU$5,$G184&lt;=CU$6),IF($M184&gt;0,4,3),0)),IF(AND($D184&lt;=CU$6,$E184&gt;=CU$5),60,0)))</f>
        <v/>
      </c>
      <c r="CV184" s="80" t="str">
        <f>IF(OR($A184="",NOT(ISNUMBER($G184))),"",IF(AND($F184&lt;=CV$6,$G184&gt;=CV$5),IF(CV$5&gt;$N184,5,$K184)*10+IF(AND($F184&gt;=CV$5,$F184&lt;=CV$6),IF(AND($G184&gt;=CV$5,$G184&lt;=CV$6),5,IF($L184=1,2,1)),IF(AND($G184&gt;=CV$5,$G184&lt;=CV$6),IF($M184&gt;0,4,3),0)),IF(AND($D184&lt;=CV$6,$E184&gt;=CV$5),60,0)))</f>
        <v/>
      </c>
      <c r="CW184" s="80" t="str">
        <f>IF(OR($A184="",NOT(ISNUMBER($G184))),"",IF(AND($F184&lt;=CW$6,$G184&gt;=CW$5),IF(CW$5&gt;$N184,5,$K184)*10+IF(AND($F184&gt;=CW$5,$F184&lt;=CW$6),IF(AND($G184&gt;=CW$5,$G184&lt;=CW$6),5,IF($L184=1,2,1)),IF(AND($G184&gt;=CW$5,$G184&lt;=CW$6),IF($M184&gt;0,4,3),0)),IF(AND($D184&lt;=CW$6,$E184&gt;=CW$5),60,0)))</f>
        <v/>
      </c>
      <c r="CX184" s="80" t="str">
        <f>IF(OR($A184="",NOT(ISNUMBER($G184))),"",IF(AND($F184&lt;=CX$6,$G184&gt;=CX$5),IF(CX$5&gt;$N184,5,$K184)*10+IF(AND($F184&gt;=CX$5,$F184&lt;=CX$6),IF(AND($G184&gt;=CX$5,$G184&lt;=CX$6),5,IF($L184=1,2,1)),IF(AND($G184&gt;=CX$5,$G184&lt;=CX$6),IF($M184&gt;0,4,3),0)),IF(AND($D184&lt;=CX$6,$E184&gt;=CX$5),60,0)))</f>
        <v/>
      </c>
      <c r="CY184" s="80" t="str">
        <f>IF(OR($A184="",NOT(ISNUMBER($G184))),"",IF(AND($F184&lt;=CY$6,$G184&gt;=CY$5),IF(CY$5&gt;$N184,5,$K184)*10+IF(AND($F184&gt;=CY$5,$F184&lt;=CY$6),IF(AND($G184&gt;=CY$5,$G184&lt;=CY$6),5,IF($L184=1,2,1)),IF(AND($G184&gt;=CY$5,$G184&lt;=CY$6),IF($M184&gt;0,4,3),0)),IF(AND($D184&lt;=CY$6,$E184&gt;=CY$5),60,0)))</f>
        <v/>
      </c>
      <c r="CZ184" s="80" t="str">
        <f>IF(OR($A184="",NOT(ISNUMBER($G184))),"",IF(AND($F184&lt;=CZ$6,$G184&gt;=CZ$5),IF(CZ$5&gt;$N184,5,$K184)*10+IF(AND($F184&gt;=CZ$5,$F184&lt;=CZ$6),IF(AND($G184&gt;=CZ$5,$G184&lt;=CZ$6),5,IF($L184=1,2,1)),IF(AND($G184&gt;=CZ$5,$G184&lt;=CZ$6),IF($M184&gt;0,4,3),0)),IF(AND($D184&lt;=CZ$6,$E184&gt;=CZ$5),60,0)))</f>
        <v/>
      </c>
      <c r="DA184" s="80" t="str">
        <f>IF(OR($A184="",NOT(ISNUMBER($G184))),"",IF(AND($F184&lt;=DA$6,$G184&gt;=DA$5),IF(DA$5&gt;$N184,5,$K184)*10+IF(AND($F184&gt;=DA$5,$F184&lt;=DA$6),IF(AND($G184&gt;=DA$5,$G184&lt;=DA$6),5,IF($L184=1,2,1)),IF(AND($G184&gt;=DA$5,$G184&lt;=DA$6),IF($M184&gt;0,4,3),0)),IF(AND($D184&lt;=DA$6,$E184&gt;=DA$5),60,0)))</f>
        <v/>
      </c>
      <c r="DB184" s="80" t="str">
        <f>IF(OR($A184="",NOT(ISNUMBER($G184))),"",IF(AND($F184&lt;=DB$6,$G184&gt;=DB$5),IF(DB$5&gt;$N184,5,$K184)*10+IF(AND($F184&gt;=DB$5,$F184&lt;=DB$6),IF(AND($G184&gt;=DB$5,$G184&lt;=DB$6),5,IF($L184=1,2,1)),IF(AND($G184&gt;=DB$5,$G184&lt;=DB$6),IF($M184&gt;0,4,3),0)),IF(AND($D184&lt;=DB$6,$E184&gt;=DB$5),60,0)))</f>
        <v/>
      </c>
      <c r="DC184" s="80" t="str">
        <f>IF(OR($A184="",NOT(ISNUMBER($G184))),"",IF(AND($F184&lt;=DC$6,$G184&gt;=DC$5),IF(DC$5&gt;$N184,5,$K184)*10+IF(AND($F184&gt;=DC$5,$F184&lt;=DC$6),IF(AND($G184&gt;=DC$5,$G184&lt;=DC$6),5,IF($L184=1,2,1)),IF(AND($G184&gt;=DC$5,$G184&lt;=DC$6),IF($M184&gt;0,4,3),0)),IF(AND($D184&lt;=DC$6,$E184&gt;=DC$5),60,0)))</f>
        <v/>
      </c>
      <c r="DD184" s="80" t="str">
        <f>IF(OR($A184="",NOT(ISNUMBER($G184))),"",IF(AND($F184&lt;=DD$6,$G184&gt;=DD$5),IF(DD$5&gt;$N184,5,$K184)*10+IF(AND($F184&gt;=DD$5,$F184&lt;=DD$6),IF(AND($G184&gt;=DD$5,$G184&lt;=DD$6),5,IF($L184=1,2,1)),IF(AND($G184&gt;=DD$5,$G184&lt;=DD$6),IF($M184&gt;0,4,3),0)),IF(AND($D184&lt;=DD$6,$E184&gt;=DD$5),60,0)))</f>
        <v/>
      </c>
      <c r="DE184" s="80" t="str">
        <f>IF(OR($A184="",NOT(ISNUMBER($G184))),"",IF(AND($F184&lt;=DE$6,$G184&gt;=DE$5),IF(DE$5&gt;$N184,5,$K184)*10+IF(AND($F184&gt;=DE$5,$F184&lt;=DE$6),IF(AND($G184&gt;=DE$5,$G184&lt;=DE$6),5,IF($L184=1,2,1)),IF(AND($G184&gt;=DE$5,$G184&lt;=DE$6),IF($M184&gt;0,4,3),0)),IF(AND($D184&lt;=DE$6,$E184&gt;=DE$5),60,0)))</f>
        <v/>
      </c>
      <c r="DF184" s="80" t="str">
        <f>IF(OR($A184="",NOT(ISNUMBER($G184))),"",IF(AND($F184&lt;=DF$6,$G184&gt;=DF$5),IF(DF$5&gt;$N184,5,$K184)*10+IF(AND($F184&gt;=DF$5,$F184&lt;=DF$6),IF(AND($G184&gt;=DF$5,$G184&lt;=DF$6),5,IF($L184=1,2,1)),IF(AND($G184&gt;=DF$5,$G184&lt;=DF$6),IF($M184&gt;0,4,3),0)),IF(AND($D184&lt;=DF$6,$E184&gt;=DF$5),60,0)))</f>
        <v/>
      </c>
      <c r="DG184" s="80" t="str">
        <f>IF(OR($A184="",NOT(ISNUMBER($G184))),"",IF(AND($F184&lt;=DG$6,$G184&gt;=DG$5),IF(DG$5&gt;$N184,5,$K184)*10+IF(AND($F184&gt;=DG$5,$F184&lt;=DG$6),IF(AND($G184&gt;=DG$5,$G184&lt;=DG$6),5,IF($L184=1,2,1)),IF(AND($G184&gt;=DG$5,$G184&lt;=DG$6),IF($M184&gt;0,4,3),0)),IF(AND($D184&lt;=DG$6,$E184&gt;=DG$5),60,0)))</f>
        <v/>
      </c>
      <c r="DH184" s="80" t="str">
        <f>IF(OR($A184="",NOT(ISNUMBER($G184))),"",IF(AND($F184&lt;=DH$6,$G184&gt;=DH$5),IF(DH$5&gt;$N184,5,$K184)*10+IF(AND($F184&gt;=DH$5,$F184&lt;=DH$6),IF(AND($G184&gt;=DH$5,$G184&lt;=DH$6),5,IF($L184=1,2,1)),IF(AND($G184&gt;=DH$5,$G184&lt;=DH$6),IF($M184&gt;0,4,3),0)),IF(AND($D184&lt;=DH$6,$E184&gt;=DH$5),60,0)))</f>
        <v/>
      </c>
      <c r="DI184" s="80" t="str">
        <f>IF(OR($A184="",NOT(ISNUMBER($G184))),"",IF(AND($F184&lt;=DI$6,$G184&gt;=DI$5),IF(DI$5&gt;$N184,5,$K184)*10+IF(AND($F184&gt;=DI$5,$F184&lt;=DI$6),IF(AND($G184&gt;=DI$5,$G184&lt;=DI$6),5,IF($L184=1,2,1)),IF(AND($G184&gt;=DI$5,$G184&lt;=DI$6),IF($M184&gt;0,4,3),0)),IF(AND($D184&lt;=DI$6,$E184&gt;=DI$5),60,0)))</f>
        <v/>
      </c>
      <c r="DJ184" s="80" t="str">
        <f>IF(OR($A184="",NOT(ISNUMBER($G184))),"",IF(AND($F184&lt;=DJ$6,$G184&gt;=DJ$5),IF(DJ$5&gt;$N184,5,$K184)*10+IF(AND($F184&gt;=DJ$5,$F184&lt;=DJ$6),IF(AND($G184&gt;=DJ$5,$G184&lt;=DJ$6),5,IF($L184=1,2,1)),IF(AND($G184&gt;=DJ$5,$G184&lt;=DJ$6),IF($M184&gt;0,4,3),0)),IF(AND($D184&lt;=DJ$6,$E184&gt;=DJ$5),60,0)))</f>
        <v/>
      </c>
      <c r="DK184" s="80" t="str">
        <f>IF(OR($A184="",NOT(ISNUMBER($G184))),"",IF(AND($F184&lt;=DK$6,$G184&gt;=DK$5),IF(DK$5&gt;$N184,5,$K184)*10+IF(AND($F184&gt;=DK$5,$F184&lt;=DK$6),IF(AND($G184&gt;=DK$5,$G184&lt;=DK$6),5,IF($L184=1,2,1)),IF(AND($G184&gt;=DK$5,$G184&lt;=DK$6),IF($M184&gt;0,4,3),0)),IF(AND($D184&lt;=DK$6,$E184&gt;=DK$5),60,0)))</f>
        <v/>
      </c>
      <c r="DL184" s="80" t="str">
        <f>IF(OR($A184="",NOT(ISNUMBER($G184))),"",IF(AND($F184&lt;=DL$6,$G184&gt;=DL$5),IF(DL$5&gt;$N184,5,$K184)*10+IF(AND($F184&gt;=DL$5,$F184&lt;=DL$6),IF(AND($G184&gt;=DL$5,$G184&lt;=DL$6),5,IF($L184=1,2,1)),IF(AND($G184&gt;=DL$5,$G184&lt;=DL$6),IF($M184&gt;0,4,3),0)),IF(AND($D184&lt;=DL$6,$E184&gt;=DL$5),60,0)))</f>
        <v/>
      </c>
      <c r="DM184" s="80" t="str">
        <f>IF(OR($A184="",NOT(ISNUMBER($G184))),"",IF(AND($F184&lt;=DM$6,$G184&gt;=DM$5),IF(DM$5&gt;$N184,5,$K184)*10+IF(AND($F184&gt;=DM$5,$F184&lt;=DM$6),IF(AND($G184&gt;=DM$5,$G184&lt;=DM$6),5,IF($L184=1,2,1)),IF(AND($G184&gt;=DM$5,$G184&lt;=DM$6),IF($M184&gt;0,4,3),0)),IF(AND($D184&lt;=DM$6,$E184&gt;=DM$5),60,0)))</f>
        <v/>
      </c>
      <c r="DN184" s="80" t="str">
        <f>IF(OR($A184="",NOT(ISNUMBER($G184))),"",IF(AND($F184&lt;=DN$6,$G184&gt;=DN$5),IF(DN$5&gt;$N184,5,$K184)*10+IF(AND($F184&gt;=DN$5,$F184&lt;=DN$6),IF(AND($G184&gt;=DN$5,$G184&lt;=DN$6),5,IF($L184=1,2,1)),IF(AND($G184&gt;=DN$5,$G184&lt;=DN$6),IF($M184&gt;0,4,3),0)),IF(AND($D184&lt;=DN$6,$E184&gt;=DN$5),60,0)))</f>
        <v/>
      </c>
      <c r="DO184" s="80" t="str">
        <f>IF(OR($A184="",NOT(ISNUMBER($G184))),"",IF(AND($F184&lt;=DO$6,$G184&gt;=DO$5),IF(DO$5&gt;$N184,5,$K184)*10+IF(AND($F184&gt;=DO$5,$F184&lt;=DO$6),IF(AND($G184&gt;=DO$5,$G184&lt;=DO$6),5,IF($L184=1,2,1)),IF(AND($G184&gt;=DO$5,$G184&lt;=DO$6),IF($M184&gt;0,4,3),0)),IF(AND($D184&lt;=DO$6,$E184&gt;=DO$5),60,0)))</f>
        <v/>
      </c>
      <c r="DP184" s="80" t="str">
        <f>IF(OR($A184="",NOT(ISNUMBER($G184))),"",IF(AND($F184&lt;=DP$6,$G184&gt;=DP$5),IF(DP$5&gt;$N184,5,$K184)*10+IF(AND($F184&gt;=DP$5,$F184&lt;=DP$6),IF(AND($G184&gt;=DP$5,$G184&lt;=DP$6),5,IF($L184=1,2,1)),IF(AND($G184&gt;=DP$5,$G184&lt;=DP$6),IF($M184&gt;0,4,3),0)),IF(AND($D184&lt;=DP$6,$E184&gt;=DP$5),60,0)))</f>
        <v/>
      </c>
      <c r="DQ184" s="80" t="str">
        <f>IF(OR($A184="",NOT(ISNUMBER($G184))),"",IF(AND($F184&lt;=DQ$6,$G184&gt;=DQ$5),IF(DQ$5&gt;$N184,5,$K184)*10+IF(AND($F184&gt;=DQ$5,$F184&lt;=DQ$6),IF(AND($G184&gt;=DQ$5,$G184&lt;=DQ$6),5,IF($L184=1,2,1)),IF(AND($G184&gt;=DQ$5,$G184&lt;=DQ$6),IF($M184&gt;0,4,3),0)),IF(AND($D184&lt;=DQ$6,$E184&gt;=DQ$5),60,0)))</f>
        <v/>
      </c>
      <c r="DR184" s="80" t="str">
        <f>IF(OR($A184="",NOT(ISNUMBER($G184))),"",IF(AND($F184&lt;=DR$6,$G184&gt;=DR$5),IF(DR$5&gt;$N184,5,$K184)*10+IF(AND($F184&gt;=DR$5,$F184&lt;=DR$6),IF(AND($G184&gt;=DR$5,$G184&lt;=DR$6),5,IF($L184=1,2,1)),IF(AND($G184&gt;=DR$5,$G184&lt;=DR$6),IF($M184&gt;0,4,3),0)),IF(AND($D184&lt;=DR$6,$E184&gt;=DR$5),60,0)))</f>
        <v/>
      </c>
      <c r="DS184" s="80" t="str">
        <f>IF(OR($A184="",NOT(ISNUMBER($G184))),"",IF(AND($F184&lt;=DS$6,$G184&gt;=DS$5),IF(DS$5&gt;$N184,5,$K184)*10+IF(AND($F184&gt;=DS$5,$F184&lt;=DS$6),IF(AND($G184&gt;=DS$5,$G184&lt;=DS$6),5,IF($L184=1,2,1)),IF(AND($G184&gt;=DS$5,$G184&lt;=DS$6),IF($M184&gt;0,4,3),0)),IF(AND($D184&lt;=DS$6,$E184&gt;=DS$5),60,0)))</f>
        <v/>
      </c>
      <c r="DT184" s="80" t="str">
        <f>IF(OR($A184="",NOT(ISNUMBER($G184))),"",IF(AND($F184&lt;=DT$6,$G184&gt;=DT$5),IF(DT$5&gt;$N184,5,$K184)*10+IF(AND($F184&gt;=DT$5,$F184&lt;=DT$6),IF(AND($G184&gt;=DT$5,$G184&lt;=DT$6),5,IF($L184=1,2,1)),IF(AND($G184&gt;=DT$5,$G184&lt;=DT$6),IF($M184&gt;0,4,3),0)),IF(AND($D184&lt;=DT$6,$E184&gt;=DT$5),60,0)))</f>
        <v/>
      </c>
      <c r="DU184" s="80" t="str">
        <f>IF(OR($A184="",NOT(ISNUMBER($G184))),"",IF(AND($F184&lt;=DU$6,$G184&gt;=DU$5),IF(DU$5&gt;$N184,5,$K184)*10+IF(AND($F184&gt;=DU$5,$F184&lt;=DU$6),IF(AND($G184&gt;=DU$5,$G184&lt;=DU$6),5,IF($L184=1,2,1)),IF(AND($G184&gt;=DU$5,$G184&lt;=DU$6),IF($M184&gt;0,4,3),0)),IF(AND($D184&lt;=DU$6,$E184&gt;=DU$5),60,0)))</f>
        <v/>
      </c>
      <c r="DV184" s="80" t="str">
        <f>IF(OR($A184="",NOT(ISNUMBER($G184))),"",IF(AND($F184&lt;=DV$6,$G184&gt;=DV$5),IF(DV$5&gt;$N184,5,$K184)*10+IF(AND($F184&gt;=DV$5,$F184&lt;=DV$6),IF(AND($G184&gt;=DV$5,$G184&lt;=DV$6),5,IF($L184=1,2,1)),IF(AND($G184&gt;=DV$5,$G184&lt;=DV$6),IF($M184&gt;0,4,3),0)),IF(AND($D184&lt;=DV$6,$E184&gt;=DV$5),60,0)))</f>
        <v/>
      </c>
      <c r="DW184" s="80" t="str">
        <f>IF(OR($A184="",NOT(ISNUMBER($G184))),"",IF(AND($F184&lt;=DW$6,$G184&gt;=DW$5),IF(DW$5&gt;$N184,5,$K184)*10+IF(AND($F184&gt;=DW$5,$F184&lt;=DW$6),IF(AND($G184&gt;=DW$5,$G184&lt;=DW$6),5,IF($L184=1,2,1)),IF(AND($G184&gt;=DW$5,$G184&lt;=DW$6),IF($M184&gt;0,4,3),0)),IF(AND($D184&lt;=DW$6,$E184&gt;=DW$5),60,0)))</f>
        <v/>
      </c>
      <c r="DX184" s="80" t="str">
        <f>IF(OR($A184="",NOT(ISNUMBER($G184))),"",IF(AND($F184&lt;=DX$6,$G184&gt;=DX$5),IF(DX$5&gt;$N184,5,$K184)*10+IF(AND($F184&gt;=DX$5,$F184&lt;=DX$6),IF(AND($G184&gt;=DX$5,$G184&lt;=DX$6),5,IF($L184=1,2,1)),IF(AND($G184&gt;=DX$5,$G184&lt;=DX$6),IF($M184&gt;0,4,3),0)),IF(AND($D184&lt;=DX$6,$E184&gt;=DX$5),60,0)))</f>
        <v/>
      </c>
      <c r="DY184" s="80" t="str">
        <f>IF(OR($A184="",NOT(ISNUMBER($G184))),"",IF(AND($F184&lt;=DY$6,$G184&gt;=DY$5),IF(DY$5&gt;$N184,5,$K184)*10+IF(AND($F184&gt;=DY$5,$F184&lt;=DY$6),IF(AND($G184&gt;=DY$5,$G184&lt;=DY$6),5,IF($L184=1,2,1)),IF(AND($G184&gt;=DY$5,$G184&lt;=DY$6),IF($M184&gt;0,4,3),0)),IF(AND($D184&lt;=DY$6,$E184&gt;=DY$5),60,0)))</f>
        <v/>
      </c>
      <c r="DZ184" s="80" t="str">
        <f>IF(OR($A184="",NOT(ISNUMBER($G184))),"",IF(AND($F184&lt;=DZ$6,$G184&gt;=DZ$5),IF(DZ$5&gt;$N184,5,$K184)*10+IF(AND($F184&gt;=DZ$5,$F184&lt;=DZ$6),IF(AND($G184&gt;=DZ$5,$G184&lt;=DZ$6),5,IF($L184=1,2,1)),IF(AND($G184&gt;=DZ$5,$G184&lt;=DZ$6),IF($M184&gt;0,4,3),0)),IF(AND($D184&lt;=DZ$6,$E184&gt;=DZ$5),60,0)))</f>
        <v/>
      </c>
      <c r="EA184" s="80" t="str">
        <f>IF(OR($A184="",NOT(ISNUMBER($G184))),"",IF(AND($F184&lt;=EA$6,$G184&gt;=EA$5),IF(EA$5&gt;$N184,5,$K184)*10+IF(AND($F184&gt;=EA$5,$F184&lt;=EA$6),IF(AND($G184&gt;=EA$5,$G184&lt;=EA$6),5,IF($L184=1,2,1)),IF(AND($G184&gt;=EA$5,$G184&lt;=EA$6),IF($M184&gt;0,4,3),0)),IF(AND($D184&lt;=EA$6,$E184&gt;=EA$5),60,0)))</f>
        <v/>
      </c>
      <c r="EB184" s="80" t="str">
        <f>IF(OR($A184="",NOT(ISNUMBER($G184))),"",IF(AND($F184&lt;=EB$6,$G184&gt;=EB$5),IF(EB$5&gt;$N184,5,$K184)*10+IF(AND($F184&gt;=EB$5,$F184&lt;=EB$6),IF(AND($G184&gt;=EB$5,$G184&lt;=EB$6),5,IF($L184=1,2,1)),IF(AND($G184&gt;=EB$5,$G184&lt;=EB$6),IF($M184&gt;0,4,3),0)),IF(AND($D184&lt;=EB$6,$E184&gt;=EB$5),60,0)))</f>
        <v/>
      </c>
      <c r="EC184" s="80" t="str">
        <f>IF(OR($A184="",NOT(ISNUMBER($G184))),"",IF(AND($F184&lt;=EC$6,$G184&gt;=EC$5),IF(EC$5&gt;$N184,5,$K184)*10+IF(AND($F184&gt;=EC$5,$F184&lt;=EC$6),IF(AND($G184&gt;=EC$5,$G184&lt;=EC$6),5,IF($L184=1,2,1)),IF(AND($G184&gt;=EC$5,$G184&lt;=EC$6),IF($M184&gt;0,4,3),0)),IF(AND($D184&lt;=EC$6,$E184&gt;=EC$5),60,0)))</f>
        <v/>
      </c>
      <c r="ED184" s="80" t="str">
        <f>IF(OR($A184="",NOT(ISNUMBER($G184))),"",IF(AND($F184&lt;=ED$6,$G184&gt;=ED$5),IF(ED$5&gt;$N184,5,$K184)*10+IF(AND($F184&gt;=ED$5,$F184&lt;=ED$6),IF(AND($G184&gt;=ED$5,$G184&lt;=ED$6),5,IF($L184=1,2,1)),IF(AND($G184&gt;=ED$5,$G184&lt;=ED$6),IF($M184&gt;0,4,3),0)),IF(AND($D184&lt;=ED$6,$E184&gt;=ED$5),60,0)))</f>
        <v/>
      </c>
    </row>
    <row r="185" ht="18" customHeight="1">
      <c r="A185" s="52" t="str">
        <f>IF(Tasks!$B185="","",Tasks!$A185)</f>
        <v/>
      </c>
      <c r="B185" s="78" t="str">
        <f>IF(Tasks!$B185="","",Tasks!$B185)</f>
        <v/>
      </c>
      <c r="C185" s="25" t="str">
        <f>IF($B185="","",IF(AND(Tasks!$D185="",Tasks!$G185=""),"-",IF(Tasks!$D185="","",Tasks!$D185&amp;IF(OR(Tasks!$E185="",Tasks!$E185="FS"),IF(N(Tasks!$F185)=0,"","FS"),Tasks!$E185)&amp;IF(N(Tasks!$F185)=0,"",IF(Tasks!$F185&gt;0,"+","")&amp;Tasks!$F185))&amp;IF(AND(Tasks!$D185&lt;&gt;"",Tasks!$G185&lt;&gt;""),", ","")&amp;IF(Tasks!$G185="","",Tasks!$G185&amp;IF(OR(Tasks!$H185="",Tasks!$H185="FS"),IF(N(Tasks!$I185)=0,"","FS"),Tasks!$H185)&amp;IF(N(Tasks!$I185)=0,"",IF(Tasks!$I185&gt;0,"+","")&amp;Tasks!$I185))))</f>
        <v/>
      </c>
      <c r="D185" s="51" t="str">
        <f>IF(OR($B185="",Tasks!$Q185=""),"",Tasks!$Q185)</f>
        <v/>
      </c>
      <c r="E185" s="51" t="str">
        <f>IF(OR($B185="",Tasks!$R185=""),"",Tasks!$R185)</f>
        <v/>
      </c>
      <c r="F185" s="51" t="str">
        <f>IF(OR($B185="",Tasks!$S185=""),"",Tasks!$S185)</f>
        <v/>
      </c>
      <c r="G185" s="51" t="str">
        <f>IF(OR($B185="",Tasks!$T185=""),"",Tasks!$T185)</f>
        <v/>
      </c>
      <c r="H185" s="52" t="str">
        <f>IF($B185="","",Tasks!$AE185)</f>
        <v/>
      </c>
      <c r="I185" s="79" t="str">
        <f>IF($B185="","",Tasks!$AF185)</f>
        <v/>
      </c>
      <c r="J185" s="53" t="str">
        <f>IF(OR($B185="",Tasks!$V185=""),"",Tasks!$V185)</f>
        <v/>
      </c>
      <c r="K185" s="52" t="str">
        <f>IF($B185="","",Tasks!$AA185)</f>
        <v/>
      </c>
      <c r="L185" s="52" t="str">
        <f>IF($B185="","",Tasks!$AB185)</f>
        <v/>
      </c>
      <c r="M185" s="52" t="str">
        <f>IF($B185="","",Tasks!$Z185)</f>
        <v/>
      </c>
      <c r="N185" s="52" t="str">
        <f>IF(OR($B185="",Tasks!$AG185=""),"",Tasks!$AG185)</f>
        <v/>
      </c>
      <c r="O185" s="80" t="str">
        <f>IF(OR($A185="",NOT(ISNUMBER($G185))),"",IF(AND($F185&lt;=O$6,$G185&gt;=O$5),IF(O$5&gt;$N185,5,$K185)*10+IF(AND($F185&gt;=O$5,$F185&lt;=O$6),IF(AND($G185&gt;=O$5,$G185&lt;=O$6),5,IF($L185=1,2,1)),IF(AND($G185&gt;=O$5,$G185&lt;=O$6),IF($M185&gt;0,4,3),0)),IF(AND($D185&lt;=O$6,$E185&gt;=O$5),60,0)))</f>
        <v/>
      </c>
      <c r="P185" s="80" t="str">
        <f>IF(OR($A185="",NOT(ISNUMBER($G185))),"",IF(AND($F185&lt;=P$6,$G185&gt;=P$5),IF(P$5&gt;$N185,5,$K185)*10+IF(AND($F185&gt;=P$5,$F185&lt;=P$6),IF(AND($G185&gt;=P$5,$G185&lt;=P$6),5,IF($L185=1,2,1)),IF(AND($G185&gt;=P$5,$G185&lt;=P$6),IF($M185&gt;0,4,3),0)),IF(AND($D185&lt;=P$6,$E185&gt;=P$5),60,0)))</f>
        <v/>
      </c>
      <c r="Q185" s="80" t="str">
        <f>IF(OR($A185="",NOT(ISNUMBER($G185))),"",IF(AND($F185&lt;=Q$6,$G185&gt;=Q$5),IF(Q$5&gt;$N185,5,$K185)*10+IF(AND($F185&gt;=Q$5,$F185&lt;=Q$6),IF(AND($G185&gt;=Q$5,$G185&lt;=Q$6),5,IF($L185=1,2,1)),IF(AND($G185&gt;=Q$5,$G185&lt;=Q$6),IF($M185&gt;0,4,3),0)),IF(AND($D185&lt;=Q$6,$E185&gt;=Q$5),60,0)))</f>
        <v/>
      </c>
      <c r="R185" s="80" t="str">
        <f>IF(OR($A185="",NOT(ISNUMBER($G185))),"",IF(AND($F185&lt;=R$6,$G185&gt;=R$5),IF(R$5&gt;$N185,5,$K185)*10+IF(AND($F185&gt;=R$5,$F185&lt;=R$6),IF(AND($G185&gt;=R$5,$G185&lt;=R$6),5,IF($L185=1,2,1)),IF(AND($G185&gt;=R$5,$G185&lt;=R$6),IF($M185&gt;0,4,3),0)),IF(AND($D185&lt;=R$6,$E185&gt;=R$5),60,0)))</f>
        <v/>
      </c>
      <c r="S185" s="80" t="str">
        <f>IF(OR($A185="",NOT(ISNUMBER($G185))),"",IF(AND($F185&lt;=S$6,$G185&gt;=S$5),IF(S$5&gt;$N185,5,$K185)*10+IF(AND($F185&gt;=S$5,$F185&lt;=S$6),IF(AND($G185&gt;=S$5,$G185&lt;=S$6),5,IF($L185=1,2,1)),IF(AND($G185&gt;=S$5,$G185&lt;=S$6),IF($M185&gt;0,4,3),0)),IF(AND($D185&lt;=S$6,$E185&gt;=S$5),60,0)))</f>
        <v/>
      </c>
      <c r="T185" s="80" t="str">
        <f>IF(OR($A185="",NOT(ISNUMBER($G185))),"",IF(AND($F185&lt;=T$6,$G185&gt;=T$5),IF(T$5&gt;$N185,5,$K185)*10+IF(AND($F185&gt;=T$5,$F185&lt;=T$6),IF(AND($G185&gt;=T$5,$G185&lt;=T$6),5,IF($L185=1,2,1)),IF(AND($G185&gt;=T$5,$G185&lt;=T$6),IF($M185&gt;0,4,3),0)),IF(AND($D185&lt;=T$6,$E185&gt;=T$5),60,0)))</f>
        <v/>
      </c>
      <c r="U185" s="80" t="str">
        <f>IF(OR($A185="",NOT(ISNUMBER($G185))),"",IF(AND($F185&lt;=U$6,$G185&gt;=U$5),IF(U$5&gt;$N185,5,$K185)*10+IF(AND($F185&gt;=U$5,$F185&lt;=U$6),IF(AND($G185&gt;=U$5,$G185&lt;=U$6),5,IF($L185=1,2,1)),IF(AND($G185&gt;=U$5,$G185&lt;=U$6),IF($M185&gt;0,4,3),0)),IF(AND($D185&lt;=U$6,$E185&gt;=U$5),60,0)))</f>
        <v/>
      </c>
      <c r="V185" s="80" t="str">
        <f>IF(OR($A185="",NOT(ISNUMBER($G185))),"",IF(AND($F185&lt;=V$6,$G185&gt;=V$5),IF(V$5&gt;$N185,5,$K185)*10+IF(AND($F185&gt;=V$5,$F185&lt;=V$6),IF(AND($G185&gt;=V$5,$G185&lt;=V$6),5,IF($L185=1,2,1)),IF(AND($G185&gt;=V$5,$G185&lt;=V$6),IF($M185&gt;0,4,3),0)),IF(AND($D185&lt;=V$6,$E185&gt;=V$5),60,0)))</f>
        <v/>
      </c>
      <c r="W185" s="80" t="str">
        <f>IF(OR($A185="",NOT(ISNUMBER($G185))),"",IF(AND($F185&lt;=W$6,$G185&gt;=W$5),IF(W$5&gt;$N185,5,$K185)*10+IF(AND($F185&gt;=W$5,$F185&lt;=W$6),IF(AND($G185&gt;=W$5,$G185&lt;=W$6),5,IF($L185=1,2,1)),IF(AND($G185&gt;=W$5,$G185&lt;=W$6),IF($M185&gt;0,4,3),0)),IF(AND($D185&lt;=W$6,$E185&gt;=W$5),60,0)))</f>
        <v/>
      </c>
      <c r="X185" s="80" t="str">
        <f>IF(OR($A185="",NOT(ISNUMBER($G185))),"",IF(AND($F185&lt;=X$6,$G185&gt;=X$5),IF(X$5&gt;$N185,5,$K185)*10+IF(AND($F185&gt;=X$5,$F185&lt;=X$6),IF(AND($G185&gt;=X$5,$G185&lt;=X$6),5,IF($L185=1,2,1)),IF(AND($G185&gt;=X$5,$G185&lt;=X$6),IF($M185&gt;0,4,3),0)),IF(AND($D185&lt;=X$6,$E185&gt;=X$5),60,0)))</f>
        <v/>
      </c>
      <c r="Y185" s="80" t="str">
        <f>IF(OR($A185="",NOT(ISNUMBER($G185))),"",IF(AND($F185&lt;=Y$6,$G185&gt;=Y$5),IF(Y$5&gt;$N185,5,$K185)*10+IF(AND($F185&gt;=Y$5,$F185&lt;=Y$6),IF(AND($G185&gt;=Y$5,$G185&lt;=Y$6),5,IF($L185=1,2,1)),IF(AND($G185&gt;=Y$5,$G185&lt;=Y$6),IF($M185&gt;0,4,3),0)),IF(AND($D185&lt;=Y$6,$E185&gt;=Y$5),60,0)))</f>
        <v/>
      </c>
      <c r="Z185" s="80" t="str">
        <f>IF(OR($A185="",NOT(ISNUMBER($G185))),"",IF(AND($F185&lt;=Z$6,$G185&gt;=Z$5),IF(Z$5&gt;$N185,5,$K185)*10+IF(AND($F185&gt;=Z$5,$F185&lt;=Z$6),IF(AND($G185&gt;=Z$5,$G185&lt;=Z$6),5,IF($L185=1,2,1)),IF(AND($G185&gt;=Z$5,$G185&lt;=Z$6),IF($M185&gt;0,4,3),0)),IF(AND($D185&lt;=Z$6,$E185&gt;=Z$5),60,0)))</f>
        <v/>
      </c>
      <c r="AA185" s="80" t="str">
        <f>IF(OR($A185="",NOT(ISNUMBER($G185))),"",IF(AND($F185&lt;=AA$6,$G185&gt;=AA$5),IF(AA$5&gt;$N185,5,$K185)*10+IF(AND($F185&gt;=AA$5,$F185&lt;=AA$6),IF(AND($G185&gt;=AA$5,$G185&lt;=AA$6),5,IF($L185=1,2,1)),IF(AND($G185&gt;=AA$5,$G185&lt;=AA$6),IF($M185&gt;0,4,3),0)),IF(AND($D185&lt;=AA$6,$E185&gt;=AA$5),60,0)))</f>
        <v/>
      </c>
      <c r="AB185" s="80" t="str">
        <f>IF(OR($A185="",NOT(ISNUMBER($G185))),"",IF(AND($F185&lt;=AB$6,$G185&gt;=AB$5),IF(AB$5&gt;$N185,5,$K185)*10+IF(AND($F185&gt;=AB$5,$F185&lt;=AB$6),IF(AND($G185&gt;=AB$5,$G185&lt;=AB$6),5,IF($L185=1,2,1)),IF(AND($G185&gt;=AB$5,$G185&lt;=AB$6),IF($M185&gt;0,4,3),0)),IF(AND($D185&lt;=AB$6,$E185&gt;=AB$5),60,0)))</f>
        <v/>
      </c>
      <c r="AC185" s="80" t="str">
        <f>IF(OR($A185="",NOT(ISNUMBER($G185))),"",IF(AND($F185&lt;=AC$6,$G185&gt;=AC$5),IF(AC$5&gt;$N185,5,$K185)*10+IF(AND($F185&gt;=AC$5,$F185&lt;=AC$6),IF(AND($G185&gt;=AC$5,$G185&lt;=AC$6),5,IF($L185=1,2,1)),IF(AND($G185&gt;=AC$5,$G185&lt;=AC$6),IF($M185&gt;0,4,3),0)),IF(AND($D185&lt;=AC$6,$E185&gt;=AC$5),60,0)))</f>
        <v/>
      </c>
      <c r="AD185" s="80" t="str">
        <f>IF(OR($A185="",NOT(ISNUMBER($G185))),"",IF(AND($F185&lt;=AD$6,$G185&gt;=AD$5),IF(AD$5&gt;$N185,5,$K185)*10+IF(AND($F185&gt;=AD$5,$F185&lt;=AD$6),IF(AND($G185&gt;=AD$5,$G185&lt;=AD$6),5,IF($L185=1,2,1)),IF(AND($G185&gt;=AD$5,$G185&lt;=AD$6),IF($M185&gt;0,4,3),0)),IF(AND($D185&lt;=AD$6,$E185&gt;=AD$5),60,0)))</f>
        <v/>
      </c>
      <c r="AE185" s="80" t="str">
        <f>IF(OR($A185="",NOT(ISNUMBER($G185))),"",IF(AND($F185&lt;=AE$6,$G185&gt;=AE$5),IF(AE$5&gt;$N185,5,$K185)*10+IF(AND($F185&gt;=AE$5,$F185&lt;=AE$6),IF(AND($G185&gt;=AE$5,$G185&lt;=AE$6),5,IF($L185=1,2,1)),IF(AND($G185&gt;=AE$5,$G185&lt;=AE$6),IF($M185&gt;0,4,3),0)),IF(AND($D185&lt;=AE$6,$E185&gt;=AE$5),60,0)))</f>
        <v/>
      </c>
      <c r="AF185" s="80" t="str">
        <f>IF(OR($A185="",NOT(ISNUMBER($G185))),"",IF(AND($F185&lt;=AF$6,$G185&gt;=AF$5),IF(AF$5&gt;$N185,5,$K185)*10+IF(AND($F185&gt;=AF$5,$F185&lt;=AF$6),IF(AND($G185&gt;=AF$5,$G185&lt;=AF$6),5,IF($L185=1,2,1)),IF(AND($G185&gt;=AF$5,$G185&lt;=AF$6),IF($M185&gt;0,4,3),0)),IF(AND($D185&lt;=AF$6,$E185&gt;=AF$5),60,0)))</f>
        <v/>
      </c>
      <c r="AG185" s="80" t="str">
        <f>IF(OR($A185="",NOT(ISNUMBER($G185))),"",IF(AND($F185&lt;=AG$6,$G185&gt;=AG$5),IF(AG$5&gt;$N185,5,$K185)*10+IF(AND($F185&gt;=AG$5,$F185&lt;=AG$6),IF(AND($G185&gt;=AG$5,$G185&lt;=AG$6),5,IF($L185=1,2,1)),IF(AND($G185&gt;=AG$5,$G185&lt;=AG$6),IF($M185&gt;0,4,3),0)),IF(AND($D185&lt;=AG$6,$E185&gt;=AG$5),60,0)))</f>
        <v/>
      </c>
      <c r="AH185" s="80" t="str">
        <f>IF(OR($A185="",NOT(ISNUMBER($G185))),"",IF(AND($F185&lt;=AH$6,$G185&gt;=AH$5),IF(AH$5&gt;$N185,5,$K185)*10+IF(AND($F185&gt;=AH$5,$F185&lt;=AH$6),IF(AND($G185&gt;=AH$5,$G185&lt;=AH$6),5,IF($L185=1,2,1)),IF(AND($G185&gt;=AH$5,$G185&lt;=AH$6),IF($M185&gt;0,4,3),0)),IF(AND($D185&lt;=AH$6,$E185&gt;=AH$5),60,0)))</f>
        <v/>
      </c>
      <c r="AI185" s="80" t="str">
        <f>IF(OR($A185="",NOT(ISNUMBER($G185))),"",IF(AND($F185&lt;=AI$6,$G185&gt;=AI$5),IF(AI$5&gt;$N185,5,$K185)*10+IF(AND($F185&gt;=AI$5,$F185&lt;=AI$6),IF(AND($G185&gt;=AI$5,$G185&lt;=AI$6),5,IF($L185=1,2,1)),IF(AND($G185&gt;=AI$5,$G185&lt;=AI$6),IF($M185&gt;0,4,3),0)),IF(AND($D185&lt;=AI$6,$E185&gt;=AI$5),60,0)))</f>
        <v/>
      </c>
      <c r="AJ185" s="80" t="str">
        <f>IF(OR($A185="",NOT(ISNUMBER($G185))),"",IF(AND($F185&lt;=AJ$6,$G185&gt;=AJ$5),IF(AJ$5&gt;$N185,5,$K185)*10+IF(AND($F185&gt;=AJ$5,$F185&lt;=AJ$6),IF(AND($G185&gt;=AJ$5,$G185&lt;=AJ$6),5,IF($L185=1,2,1)),IF(AND($G185&gt;=AJ$5,$G185&lt;=AJ$6),IF($M185&gt;0,4,3),0)),IF(AND($D185&lt;=AJ$6,$E185&gt;=AJ$5),60,0)))</f>
        <v/>
      </c>
      <c r="AK185" s="80" t="str">
        <f>IF(OR($A185="",NOT(ISNUMBER($G185))),"",IF(AND($F185&lt;=AK$6,$G185&gt;=AK$5),IF(AK$5&gt;$N185,5,$K185)*10+IF(AND($F185&gt;=AK$5,$F185&lt;=AK$6),IF(AND($G185&gt;=AK$5,$G185&lt;=AK$6),5,IF($L185=1,2,1)),IF(AND($G185&gt;=AK$5,$G185&lt;=AK$6),IF($M185&gt;0,4,3),0)),IF(AND($D185&lt;=AK$6,$E185&gt;=AK$5),60,0)))</f>
        <v/>
      </c>
      <c r="AL185" s="80" t="str">
        <f>IF(OR($A185="",NOT(ISNUMBER($G185))),"",IF(AND($F185&lt;=AL$6,$G185&gt;=AL$5),IF(AL$5&gt;$N185,5,$K185)*10+IF(AND($F185&gt;=AL$5,$F185&lt;=AL$6),IF(AND($G185&gt;=AL$5,$G185&lt;=AL$6),5,IF($L185=1,2,1)),IF(AND($G185&gt;=AL$5,$G185&lt;=AL$6),IF($M185&gt;0,4,3),0)),IF(AND($D185&lt;=AL$6,$E185&gt;=AL$5),60,0)))</f>
        <v/>
      </c>
      <c r="AM185" s="80" t="str">
        <f>IF(OR($A185="",NOT(ISNUMBER($G185))),"",IF(AND($F185&lt;=AM$6,$G185&gt;=AM$5),IF(AM$5&gt;$N185,5,$K185)*10+IF(AND($F185&gt;=AM$5,$F185&lt;=AM$6),IF(AND($G185&gt;=AM$5,$G185&lt;=AM$6),5,IF($L185=1,2,1)),IF(AND($G185&gt;=AM$5,$G185&lt;=AM$6),IF($M185&gt;0,4,3),0)),IF(AND($D185&lt;=AM$6,$E185&gt;=AM$5),60,0)))</f>
        <v/>
      </c>
      <c r="AN185" s="80" t="str">
        <f>IF(OR($A185="",NOT(ISNUMBER($G185))),"",IF(AND($F185&lt;=AN$6,$G185&gt;=AN$5),IF(AN$5&gt;$N185,5,$K185)*10+IF(AND($F185&gt;=AN$5,$F185&lt;=AN$6),IF(AND($G185&gt;=AN$5,$G185&lt;=AN$6),5,IF($L185=1,2,1)),IF(AND($G185&gt;=AN$5,$G185&lt;=AN$6),IF($M185&gt;0,4,3),0)),IF(AND($D185&lt;=AN$6,$E185&gt;=AN$5),60,0)))</f>
        <v/>
      </c>
      <c r="AO185" s="80" t="str">
        <f>IF(OR($A185="",NOT(ISNUMBER($G185))),"",IF(AND($F185&lt;=AO$6,$G185&gt;=AO$5),IF(AO$5&gt;$N185,5,$K185)*10+IF(AND($F185&gt;=AO$5,$F185&lt;=AO$6),IF(AND($G185&gt;=AO$5,$G185&lt;=AO$6),5,IF($L185=1,2,1)),IF(AND($G185&gt;=AO$5,$G185&lt;=AO$6),IF($M185&gt;0,4,3),0)),IF(AND($D185&lt;=AO$6,$E185&gt;=AO$5),60,0)))</f>
        <v/>
      </c>
      <c r="AP185" s="80" t="str">
        <f>IF(OR($A185="",NOT(ISNUMBER($G185))),"",IF(AND($F185&lt;=AP$6,$G185&gt;=AP$5),IF(AP$5&gt;$N185,5,$K185)*10+IF(AND($F185&gt;=AP$5,$F185&lt;=AP$6),IF(AND($G185&gt;=AP$5,$G185&lt;=AP$6),5,IF($L185=1,2,1)),IF(AND($G185&gt;=AP$5,$G185&lt;=AP$6),IF($M185&gt;0,4,3),0)),IF(AND($D185&lt;=AP$6,$E185&gt;=AP$5),60,0)))</f>
        <v/>
      </c>
      <c r="AQ185" s="80" t="str">
        <f>IF(OR($A185="",NOT(ISNUMBER($G185))),"",IF(AND($F185&lt;=AQ$6,$G185&gt;=AQ$5),IF(AQ$5&gt;$N185,5,$K185)*10+IF(AND($F185&gt;=AQ$5,$F185&lt;=AQ$6),IF(AND($G185&gt;=AQ$5,$G185&lt;=AQ$6),5,IF($L185=1,2,1)),IF(AND($G185&gt;=AQ$5,$G185&lt;=AQ$6),IF($M185&gt;0,4,3),0)),IF(AND($D185&lt;=AQ$6,$E185&gt;=AQ$5),60,0)))</f>
        <v/>
      </c>
      <c r="AR185" s="80" t="str">
        <f>IF(OR($A185="",NOT(ISNUMBER($G185))),"",IF(AND($F185&lt;=AR$6,$G185&gt;=AR$5),IF(AR$5&gt;$N185,5,$K185)*10+IF(AND($F185&gt;=AR$5,$F185&lt;=AR$6),IF(AND($G185&gt;=AR$5,$G185&lt;=AR$6),5,IF($L185=1,2,1)),IF(AND($G185&gt;=AR$5,$G185&lt;=AR$6),IF($M185&gt;0,4,3),0)),IF(AND($D185&lt;=AR$6,$E185&gt;=AR$5),60,0)))</f>
        <v/>
      </c>
      <c r="AS185" s="80" t="str">
        <f>IF(OR($A185="",NOT(ISNUMBER($G185))),"",IF(AND($F185&lt;=AS$6,$G185&gt;=AS$5),IF(AS$5&gt;$N185,5,$K185)*10+IF(AND($F185&gt;=AS$5,$F185&lt;=AS$6),IF(AND($G185&gt;=AS$5,$G185&lt;=AS$6),5,IF($L185=1,2,1)),IF(AND($G185&gt;=AS$5,$G185&lt;=AS$6),IF($M185&gt;0,4,3),0)),IF(AND($D185&lt;=AS$6,$E185&gt;=AS$5),60,0)))</f>
        <v/>
      </c>
      <c r="AT185" s="80" t="str">
        <f>IF(OR($A185="",NOT(ISNUMBER($G185))),"",IF(AND($F185&lt;=AT$6,$G185&gt;=AT$5),IF(AT$5&gt;$N185,5,$K185)*10+IF(AND($F185&gt;=AT$5,$F185&lt;=AT$6),IF(AND($G185&gt;=AT$5,$G185&lt;=AT$6),5,IF($L185=1,2,1)),IF(AND($G185&gt;=AT$5,$G185&lt;=AT$6),IF($M185&gt;0,4,3),0)),IF(AND($D185&lt;=AT$6,$E185&gt;=AT$5),60,0)))</f>
        <v/>
      </c>
      <c r="AU185" s="80" t="str">
        <f>IF(OR($A185="",NOT(ISNUMBER($G185))),"",IF(AND($F185&lt;=AU$6,$G185&gt;=AU$5),IF(AU$5&gt;$N185,5,$K185)*10+IF(AND($F185&gt;=AU$5,$F185&lt;=AU$6),IF(AND($G185&gt;=AU$5,$G185&lt;=AU$6),5,IF($L185=1,2,1)),IF(AND($G185&gt;=AU$5,$G185&lt;=AU$6),IF($M185&gt;0,4,3),0)),IF(AND($D185&lt;=AU$6,$E185&gt;=AU$5),60,0)))</f>
        <v/>
      </c>
      <c r="AV185" s="80" t="str">
        <f>IF(OR($A185="",NOT(ISNUMBER($G185))),"",IF(AND($F185&lt;=AV$6,$G185&gt;=AV$5),IF(AV$5&gt;$N185,5,$K185)*10+IF(AND($F185&gt;=AV$5,$F185&lt;=AV$6),IF(AND($G185&gt;=AV$5,$G185&lt;=AV$6),5,IF($L185=1,2,1)),IF(AND($G185&gt;=AV$5,$G185&lt;=AV$6),IF($M185&gt;0,4,3),0)),IF(AND($D185&lt;=AV$6,$E185&gt;=AV$5),60,0)))</f>
        <v/>
      </c>
      <c r="AW185" s="80" t="str">
        <f>IF(OR($A185="",NOT(ISNUMBER($G185))),"",IF(AND($F185&lt;=AW$6,$G185&gt;=AW$5),IF(AW$5&gt;$N185,5,$K185)*10+IF(AND($F185&gt;=AW$5,$F185&lt;=AW$6),IF(AND($G185&gt;=AW$5,$G185&lt;=AW$6),5,IF($L185=1,2,1)),IF(AND($G185&gt;=AW$5,$G185&lt;=AW$6),IF($M185&gt;0,4,3),0)),IF(AND($D185&lt;=AW$6,$E185&gt;=AW$5),60,0)))</f>
        <v/>
      </c>
      <c r="AX185" s="80" t="str">
        <f>IF(OR($A185="",NOT(ISNUMBER($G185))),"",IF(AND($F185&lt;=AX$6,$G185&gt;=AX$5),IF(AX$5&gt;$N185,5,$K185)*10+IF(AND($F185&gt;=AX$5,$F185&lt;=AX$6),IF(AND($G185&gt;=AX$5,$G185&lt;=AX$6),5,IF($L185=1,2,1)),IF(AND($G185&gt;=AX$5,$G185&lt;=AX$6),IF($M185&gt;0,4,3),0)),IF(AND($D185&lt;=AX$6,$E185&gt;=AX$5),60,0)))</f>
        <v/>
      </c>
      <c r="AY185" s="80" t="str">
        <f>IF(OR($A185="",NOT(ISNUMBER($G185))),"",IF(AND($F185&lt;=AY$6,$G185&gt;=AY$5),IF(AY$5&gt;$N185,5,$K185)*10+IF(AND($F185&gt;=AY$5,$F185&lt;=AY$6),IF(AND($G185&gt;=AY$5,$G185&lt;=AY$6),5,IF($L185=1,2,1)),IF(AND($G185&gt;=AY$5,$G185&lt;=AY$6),IF($M185&gt;0,4,3),0)),IF(AND($D185&lt;=AY$6,$E185&gt;=AY$5),60,0)))</f>
        <v/>
      </c>
      <c r="AZ185" s="80" t="str">
        <f>IF(OR($A185="",NOT(ISNUMBER($G185))),"",IF(AND($F185&lt;=AZ$6,$G185&gt;=AZ$5),IF(AZ$5&gt;$N185,5,$K185)*10+IF(AND($F185&gt;=AZ$5,$F185&lt;=AZ$6),IF(AND($G185&gt;=AZ$5,$G185&lt;=AZ$6),5,IF($L185=1,2,1)),IF(AND($G185&gt;=AZ$5,$G185&lt;=AZ$6),IF($M185&gt;0,4,3),0)),IF(AND($D185&lt;=AZ$6,$E185&gt;=AZ$5),60,0)))</f>
        <v/>
      </c>
      <c r="BA185" s="80" t="str">
        <f>IF(OR($A185="",NOT(ISNUMBER($G185))),"",IF(AND($F185&lt;=BA$6,$G185&gt;=BA$5),IF(BA$5&gt;$N185,5,$K185)*10+IF(AND($F185&gt;=BA$5,$F185&lt;=BA$6),IF(AND($G185&gt;=BA$5,$G185&lt;=BA$6),5,IF($L185=1,2,1)),IF(AND($G185&gt;=BA$5,$G185&lt;=BA$6),IF($M185&gt;0,4,3),0)),IF(AND($D185&lt;=BA$6,$E185&gt;=BA$5),60,0)))</f>
        <v/>
      </c>
      <c r="BB185" s="80" t="str">
        <f>IF(OR($A185="",NOT(ISNUMBER($G185))),"",IF(AND($F185&lt;=BB$6,$G185&gt;=BB$5),IF(BB$5&gt;$N185,5,$K185)*10+IF(AND($F185&gt;=BB$5,$F185&lt;=BB$6),IF(AND($G185&gt;=BB$5,$G185&lt;=BB$6),5,IF($L185=1,2,1)),IF(AND($G185&gt;=BB$5,$G185&lt;=BB$6),IF($M185&gt;0,4,3),0)),IF(AND($D185&lt;=BB$6,$E185&gt;=BB$5),60,0)))</f>
        <v/>
      </c>
      <c r="BC185" s="80" t="str">
        <f>IF(OR($A185="",NOT(ISNUMBER($G185))),"",IF(AND($F185&lt;=BC$6,$G185&gt;=BC$5),IF(BC$5&gt;$N185,5,$K185)*10+IF(AND($F185&gt;=BC$5,$F185&lt;=BC$6),IF(AND($G185&gt;=BC$5,$G185&lt;=BC$6),5,IF($L185=1,2,1)),IF(AND($G185&gt;=BC$5,$G185&lt;=BC$6),IF($M185&gt;0,4,3),0)),IF(AND($D185&lt;=BC$6,$E185&gt;=BC$5),60,0)))</f>
        <v/>
      </c>
      <c r="BD185" s="80" t="str">
        <f>IF(OR($A185="",NOT(ISNUMBER($G185))),"",IF(AND($F185&lt;=BD$6,$G185&gt;=BD$5),IF(BD$5&gt;$N185,5,$K185)*10+IF(AND($F185&gt;=BD$5,$F185&lt;=BD$6),IF(AND($G185&gt;=BD$5,$G185&lt;=BD$6),5,IF($L185=1,2,1)),IF(AND($G185&gt;=BD$5,$G185&lt;=BD$6),IF($M185&gt;0,4,3),0)),IF(AND($D185&lt;=BD$6,$E185&gt;=BD$5),60,0)))</f>
        <v/>
      </c>
      <c r="BE185" s="80" t="str">
        <f>IF(OR($A185="",NOT(ISNUMBER($G185))),"",IF(AND($F185&lt;=BE$6,$G185&gt;=BE$5),IF(BE$5&gt;$N185,5,$K185)*10+IF(AND($F185&gt;=BE$5,$F185&lt;=BE$6),IF(AND($G185&gt;=BE$5,$G185&lt;=BE$6),5,IF($L185=1,2,1)),IF(AND($G185&gt;=BE$5,$G185&lt;=BE$6),IF($M185&gt;0,4,3),0)),IF(AND($D185&lt;=BE$6,$E185&gt;=BE$5),60,0)))</f>
        <v/>
      </c>
      <c r="BF185" s="80" t="str">
        <f>IF(OR($A185="",NOT(ISNUMBER($G185))),"",IF(AND($F185&lt;=BF$6,$G185&gt;=BF$5),IF(BF$5&gt;$N185,5,$K185)*10+IF(AND($F185&gt;=BF$5,$F185&lt;=BF$6),IF(AND($G185&gt;=BF$5,$G185&lt;=BF$6),5,IF($L185=1,2,1)),IF(AND($G185&gt;=BF$5,$G185&lt;=BF$6),IF($M185&gt;0,4,3),0)),IF(AND($D185&lt;=BF$6,$E185&gt;=BF$5),60,0)))</f>
        <v/>
      </c>
      <c r="BG185" s="80" t="str">
        <f>IF(OR($A185="",NOT(ISNUMBER($G185))),"",IF(AND($F185&lt;=BG$6,$G185&gt;=BG$5),IF(BG$5&gt;$N185,5,$K185)*10+IF(AND($F185&gt;=BG$5,$F185&lt;=BG$6),IF(AND($G185&gt;=BG$5,$G185&lt;=BG$6),5,IF($L185=1,2,1)),IF(AND($G185&gt;=BG$5,$G185&lt;=BG$6),IF($M185&gt;0,4,3),0)),IF(AND($D185&lt;=BG$6,$E185&gt;=BG$5),60,0)))</f>
        <v/>
      </c>
      <c r="BH185" s="80" t="str">
        <f>IF(OR($A185="",NOT(ISNUMBER($G185))),"",IF(AND($F185&lt;=BH$6,$G185&gt;=BH$5),IF(BH$5&gt;$N185,5,$K185)*10+IF(AND($F185&gt;=BH$5,$F185&lt;=BH$6),IF(AND($G185&gt;=BH$5,$G185&lt;=BH$6),5,IF($L185=1,2,1)),IF(AND($G185&gt;=BH$5,$G185&lt;=BH$6),IF($M185&gt;0,4,3),0)),IF(AND($D185&lt;=BH$6,$E185&gt;=BH$5),60,0)))</f>
        <v/>
      </c>
      <c r="BI185" s="80" t="str">
        <f>IF(OR($A185="",NOT(ISNUMBER($G185))),"",IF(AND($F185&lt;=BI$6,$G185&gt;=BI$5),IF(BI$5&gt;$N185,5,$K185)*10+IF(AND($F185&gt;=BI$5,$F185&lt;=BI$6),IF(AND($G185&gt;=BI$5,$G185&lt;=BI$6),5,IF($L185=1,2,1)),IF(AND($G185&gt;=BI$5,$G185&lt;=BI$6),IF($M185&gt;0,4,3),0)),IF(AND($D185&lt;=BI$6,$E185&gt;=BI$5),60,0)))</f>
        <v/>
      </c>
      <c r="BJ185" s="80" t="str">
        <f>IF(OR($A185="",NOT(ISNUMBER($G185))),"",IF(AND($F185&lt;=BJ$6,$G185&gt;=BJ$5),IF(BJ$5&gt;$N185,5,$K185)*10+IF(AND($F185&gt;=BJ$5,$F185&lt;=BJ$6),IF(AND($G185&gt;=BJ$5,$G185&lt;=BJ$6),5,IF($L185=1,2,1)),IF(AND($G185&gt;=BJ$5,$G185&lt;=BJ$6),IF($M185&gt;0,4,3),0)),IF(AND($D185&lt;=BJ$6,$E185&gt;=BJ$5),60,0)))</f>
        <v/>
      </c>
      <c r="BK185" s="80" t="str">
        <f>IF(OR($A185="",NOT(ISNUMBER($G185))),"",IF(AND($F185&lt;=BK$6,$G185&gt;=BK$5),IF(BK$5&gt;$N185,5,$K185)*10+IF(AND($F185&gt;=BK$5,$F185&lt;=BK$6),IF(AND($G185&gt;=BK$5,$G185&lt;=BK$6),5,IF($L185=1,2,1)),IF(AND($G185&gt;=BK$5,$G185&lt;=BK$6),IF($M185&gt;0,4,3),0)),IF(AND($D185&lt;=BK$6,$E185&gt;=BK$5),60,0)))</f>
        <v/>
      </c>
      <c r="BL185" s="80" t="str">
        <f>IF(OR($A185="",NOT(ISNUMBER($G185))),"",IF(AND($F185&lt;=BL$6,$G185&gt;=BL$5),IF(BL$5&gt;$N185,5,$K185)*10+IF(AND($F185&gt;=BL$5,$F185&lt;=BL$6),IF(AND($G185&gt;=BL$5,$G185&lt;=BL$6),5,IF($L185=1,2,1)),IF(AND($G185&gt;=BL$5,$G185&lt;=BL$6),IF($M185&gt;0,4,3),0)),IF(AND($D185&lt;=BL$6,$E185&gt;=BL$5),60,0)))</f>
        <v/>
      </c>
      <c r="BM185" s="80" t="str">
        <f>IF(OR($A185="",NOT(ISNUMBER($G185))),"",IF(AND($F185&lt;=BM$6,$G185&gt;=BM$5),IF(BM$5&gt;$N185,5,$K185)*10+IF(AND($F185&gt;=BM$5,$F185&lt;=BM$6),IF(AND($G185&gt;=BM$5,$G185&lt;=BM$6),5,IF($L185=1,2,1)),IF(AND($G185&gt;=BM$5,$G185&lt;=BM$6),IF($M185&gt;0,4,3),0)),IF(AND($D185&lt;=BM$6,$E185&gt;=BM$5),60,0)))</f>
        <v/>
      </c>
      <c r="BN185" s="80" t="str">
        <f>IF(OR($A185="",NOT(ISNUMBER($G185))),"",IF(AND($F185&lt;=BN$6,$G185&gt;=BN$5),IF(BN$5&gt;$N185,5,$K185)*10+IF(AND($F185&gt;=BN$5,$F185&lt;=BN$6),IF(AND($G185&gt;=BN$5,$G185&lt;=BN$6),5,IF($L185=1,2,1)),IF(AND($G185&gt;=BN$5,$G185&lt;=BN$6),IF($M185&gt;0,4,3),0)),IF(AND($D185&lt;=BN$6,$E185&gt;=BN$5),60,0)))</f>
        <v/>
      </c>
      <c r="BO185" s="80" t="str">
        <f>IF(OR($A185="",NOT(ISNUMBER($G185))),"",IF(AND($F185&lt;=BO$6,$G185&gt;=BO$5),IF(BO$5&gt;$N185,5,$K185)*10+IF(AND($F185&gt;=BO$5,$F185&lt;=BO$6),IF(AND($G185&gt;=BO$5,$G185&lt;=BO$6),5,IF($L185=1,2,1)),IF(AND($G185&gt;=BO$5,$G185&lt;=BO$6),IF($M185&gt;0,4,3),0)),IF(AND($D185&lt;=BO$6,$E185&gt;=BO$5),60,0)))</f>
        <v/>
      </c>
      <c r="BP185" s="80" t="str">
        <f>IF(OR($A185="",NOT(ISNUMBER($G185))),"",IF(AND($F185&lt;=BP$6,$G185&gt;=BP$5),IF(BP$5&gt;$N185,5,$K185)*10+IF(AND($F185&gt;=BP$5,$F185&lt;=BP$6),IF(AND($G185&gt;=BP$5,$G185&lt;=BP$6),5,IF($L185=1,2,1)),IF(AND($G185&gt;=BP$5,$G185&lt;=BP$6),IF($M185&gt;0,4,3),0)),IF(AND($D185&lt;=BP$6,$E185&gt;=BP$5),60,0)))</f>
        <v/>
      </c>
      <c r="BQ185" s="80" t="str">
        <f>IF(OR($A185="",NOT(ISNUMBER($G185))),"",IF(AND($F185&lt;=BQ$6,$G185&gt;=BQ$5),IF(BQ$5&gt;$N185,5,$K185)*10+IF(AND($F185&gt;=BQ$5,$F185&lt;=BQ$6),IF(AND($G185&gt;=BQ$5,$G185&lt;=BQ$6),5,IF($L185=1,2,1)),IF(AND($G185&gt;=BQ$5,$G185&lt;=BQ$6),IF($M185&gt;0,4,3),0)),IF(AND($D185&lt;=BQ$6,$E185&gt;=BQ$5),60,0)))</f>
        <v/>
      </c>
      <c r="BR185" s="80" t="str">
        <f>IF(OR($A185="",NOT(ISNUMBER($G185))),"",IF(AND($F185&lt;=BR$6,$G185&gt;=BR$5),IF(BR$5&gt;$N185,5,$K185)*10+IF(AND($F185&gt;=BR$5,$F185&lt;=BR$6),IF(AND($G185&gt;=BR$5,$G185&lt;=BR$6),5,IF($L185=1,2,1)),IF(AND($G185&gt;=BR$5,$G185&lt;=BR$6),IF($M185&gt;0,4,3),0)),IF(AND($D185&lt;=BR$6,$E185&gt;=BR$5),60,0)))</f>
        <v/>
      </c>
      <c r="BS185" s="80" t="str">
        <f>IF(OR($A185="",NOT(ISNUMBER($G185))),"",IF(AND($F185&lt;=BS$6,$G185&gt;=BS$5),IF(BS$5&gt;$N185,5,$K185)*10+IF(AND($F185&gt;=BS$5,$F185&lt;=BS$6),IF(AND($G185&gt;=BS$5,$G185&lt;=BS$6),5,IF($L185=1,2,1)),IF(AND($G185&gt;=BS$5,$G185&lt;=BS$6),IF($M185&gt;0,4,3),0)),IF(AND($D185&lt;=BS$6,$E185&gt;=BS$5),60,0)))</f>
        <v/>
      </c>
      <c r="BT185" s="80" t="str">
        <f>IF(OR($A185="",NOT(ISNUMBER($G185))),"",IF(AND($F185&lt;=BT$6,$G185&gt;=BT$5),IF(BT$5&gt;$N185,5,$K185)*10+IF(AND($F185&gt;=BT$5,$F185&lt;=BT$6),IF(AND($G185&gt;=BT$5,$G185&lt;=BT$6),5,IF($L185=1,2,1)),IF(AND($G185&gt;=BT$5,$G185&lt;=BT$6),IF($M185&gt;0,4,3),0)),IF(AND($D185&lt;=BT$6,$E185&gt;=BT$5),60,0)))</f>
        <v/>
      </c>
      <c r="BU185" s="80" t="str">
        <f>IF(OR($A185="",NOT(ISNUMBER($G185))),"",IF(AND($F185&lt;=BU$6,$G185&gt;=BU$5),IF(BU$5&gt;$N185,5,$K185)*10+IF(AND($F185&gt;=BU$5,$F185&lt;=BU$6),IF(AND($G185&gt;=BU$5,$G185&lt;=BU$6),5,IF($L185=1,2,1)),IF(AND($G185&gt;=BU$5,$G185&lt;=BU$6),IF($M185&gt;0,4,3),0)),IF(AND($D185&lt;=BU$6,$E185&gt;=BU$5),60,0)))</f>
        <v/>
      </c>
      <c r="BV185" s="80" t="str">
        <f>IF(OR($A185="",NOT(ISNUMBER($G185))),"",IF(AND($F185&lt;=BV$6,$G185&gt;=BV$5),IF(BV$5&gt;$N185,5,$K185)*10+IF(AND($F185&gt;=BV$5,$F185&lt;=BV$6),IF(AND($G185&gt;=BV$5,$G185&lt;=BV$6),5,IF($L185=1,2,1)),IF(AND($G185&gt;=BV$5,$G185&lt;=BV$6),IF($M185&gt;0,4,3),0)),IF(AND($D185&lt;=BV$6,$E185&gt;=BV$5),60,0)))</f>
        <v/>
      </c>
      <c r="BW185" s="80" t="str">
        <f>IF(OR($A185="",NOT(ISNUMBER($G185))),"",IF(AND($F185&lt;=BW$6,$G185&gt;=BW$5),IF(BW$5&gt;$N185,5,$K185)*10+IF(AND($F185&gt;=BW$5,$F185&lt;=BW$6),IF(AND($G185&gt;=BW$5,$G185&lt;=BW$6),5,IF($L185=1,2,1)),IF(AND($G185&gt;=BW$5,$G185&lt;=BW$6),IF($M185&gt;0,4,3),0)),IF(AND($D185&lt;=BW$6,$E185&gt;=BW$5),60,0)))</f>
        <v/>
      </c>
      <c r="BX185" s="80" t="str">
        <f>IF(OR($A185="",NOT(ISNUMBER($G185))),"",IF(AND($F185&lt;=BX$6,$G185&gt;=BX$5),IF(BX$5&gt;$N185,5,$K185)*10+IF(AND($F185&gt;=BX$5,$F185&lt;=BX$6),IF(AND($G185&gt;=BX$5,$G185&lt;=BX$6),5,IF($L185=1,2,1)),IF(AND($G185&gt;=BX$5,$G185&lt;=BX$6),IF($M185&gt;0,4,3),0)),IF(AND($D185&lt;=BX$6,$E185&gt;=BX$5),60,0)))</f>
        <v/>
      </c>
      <c r="BY185" s="80" t="str">
        <f>IF(OR($A185="",NOT(ISNUMBER($G185))),"",IF(AND($F185&lt;=BY$6,$G185&gt;=BY$5),IF(BY$5&gt;$N185,5,$K185)*10+IF(AND($F185&gt;=BY$5,$F185&lt;=BY$6),IF(AND($G185&gt;=BY$5,$G185&lt;=BY$6),5,IF($L185=1,2,1)),IF(AND($G185&gt;=BY$5,$G185&lt;=BY$6),IF($M185&gt;0,4,3),0)),IF(AND($D185&lt;=BY$6,$E185&gt;=BY$5),60,0)))</f>
        <v/>
      </c>
      <c r="BZ185" s="80" t="str">
        <f>IF(OR($A185="",NOT(ISNUMBER($G185))),"",IF(AND($F185&lt;=BZ$6,$G185&gt;=BZ$5),IF(BZ$5&gt;$N185,5,$K185)*10+IF(AND($F185&gt;=BZ$5,$F185&lt;=BZ$6),IF(AND($G185&gt;=BZ$5,$G185&lt;=BZ$6),5,IF($L185=1,2,1)),IF(AND($G185&gt;=BZ$5,$G185&lt;=BZ$6),IF($M185&gt;0,4,3),0)),IF(AND($D185&lt;=BZ$6,$E185&gt;=BZ$5),60,0)))</f>
        <v/>
      </c>
      <c r="CA185" s="80" t="str">
        <f>IF(OR($A185="",NOT(ISNUMBER($G185))),"",IF(AND($F185&lt;=CA$6,$G185&gt;=CA$5),IF(CA$5&gt;$N185,5,$K185)*10+IF(AND($F185&gt;=CA$5,$F185&lt;=CA$6),IF(AND($G185&gt;=CA$5,$G185&lt;=CA$6),5,IF($L185=1,2,1)),IF(AND($G185&gt;=CA$5,$G185&lt;=CA$6),IF($M185&gt;0,4,3),0)),IF(AND($D185&lt;=CA$6,$E185&gt;=CA$5),60,0)))</f>
        <v/>
      </c>
      <c r="CB185" s="80" t="str">
        <f>IF(OR($A185="",NOT(ISNUMBER($G185))),"",IF(AND($F185&lt;=CB$6,$G185&gt;=CB$5),IF(CB$5&gt;$N185,5,$K185)*10+IF(AND($F185&gt;=CB$5,$F185&lt;=CB$6),IF(AND($G185&gt;=CB$5,$G185&lt;=CB$6),5,IF($L185=1,2,1)),IF(AND($G185&gt;=CB$5,$G185&lt;=CB$6),IF($M185&gt;0,4,3),0)),IF(AND($D185&lt;=CB$6,$E185&gt;=CB$5),60,0)))</f>
        <v/>
      </c>
      <c r="CC185" s="80" t="str">
        <f>IF(OR($A185="",NOT(ISNUMBER($G185))),"",IF(AND($F185&lt;=CC$6,$G185&gt;=CC$5),IF(CC$5&gt;$N185,5,$K185)*10+IF(AND($F185&gt;=CC$5,$F185&lt;=CC$6),IF(AND($G185&gt;=CC$5,$G185&lt;=CC$6),5,IF($L185=1,2,1)),IF(AND($G185&gt;=CC$5,$G185&lt;=CC$6),IF($M185&gt;0,4,3),0)),IF(AND($D185&lt;=CC$6,$E185&gt;=CC$5),60,0)))</f>
        <v/>
      </c>
      <c r="CD185" s="80" t="str">
        <f>IF(OR($A185="",NOT(ISNUMBER($G185))),"",IF(AND($F185&lt;=CD$6,$G185&gt;=CD$5),IF(CD$5&gt;$N185,5,$K185)*10+IF(AND($F185&gt;=CD$5,$F185&lt;=CD$6),IF(AND($G185&gt;=CD$5,$G185&lt;=CD$6),5,IF($L185=1,2,1)),IF(AND($G185&gt;=CD$5,$G185&lt;=CD$6),IF($M185&gt;0,4,3),0)),IF(AND($D185&lt;=CD$6,$E185&gt;=CD$5),60,0)))</f>
        <v/>
      </c>
      <c r="CE185" s="80" t="str">
        <f>IF(OR($A185="",NOT(ISNUMBER($G185))),"",IF(AND($F185&lt;=CE$6,$G185&gt;=CE$5),IF(CE$5&gt;$N185,5,$K185)*10+IF(AND($F185&gt;=CE$5,$F185&lt;=CE$6),IF(AND($G185&gt;=CE$5,$G185&lt;=CE$6),5,IF($L185=1,2,1)),IF(AND($G185&gt;=CE$5,$G185&lt;=CE$6),IF($M185&gt;0,4,3),0)),IF(AND($D185&lt;=CE$6,$E185&gt;=CE$5),60,0)))</f>
        <v/>
      </c>
      <c r="CF185" s="80" t="str">
        <f>IF(OR($A185="",NOT(ISNUMBER($G185))),"",IF(AND($F185&lt;=CF$6,$G185&gt;=CF$5),IF(CF$5&gt;$N185,5,$K185)*10+IF(AND($F185&gt;=CF$5,$F185&lt;=CF$6),IF(AND($G185&gt;=CF$5,$G185&lt;=CF$6),5,IF($L185=1,2,1)),IF(AND($G185&gt;=CF$5,$G185&lt;=CF$6),IF($M185&gt;0,4,3),0)),IF(AND($D185&lt;=CF$6,$E185&gt;=CF$5),60,0)))</f>
        <v/>
      </c>
      <c r="CG185" s="80" t="str">
        <f>IF(OR($A185="",NOT(ISNUMBER($G185))),"",IF(AND($F185&lt;=CG$6,$G185&gt;=CG$5),IF(CG$5&gt;$N185,5,$K185)*10+IF(AND($F185&gt;=CG$5,$F185&lt;=CG$6),IF(AND($G185&gt;=CG$5,$G185&lt;=CG$6),5,IF($L185=1,2,1)),IF(AND($G185&gt;=CG$5,$G185&lt;=CG$6),IF($M185&gt;0,4,3),0)),IF(AND($D185&lt;=CG$6,$E185&gt;=CG$5),60,0)))</f>
        <v/>
      </c>
      <c r="CH185" s="80" t="str">
        <f>IF(OR($A185="",NOT(ISNUMBER($G185))),"",IF(AND($F185&lt;=CH$6,$G185&gt;=CH$5),IF(CH$5&gt;$N185,5,$K185)*10+IF(AND($F185&gt;=CH$5,$F185&lt;=CH$6),IF(AND($G185&gt;=CH$5,$G185&lt;=CH$6),5,IF($L185=1,2,1)),IF(AND($G185&gt;=CH$5,$G185&lt;=CH$6),IF($M185&gt;0,4,3),0)),IF(AND($D185&lt;=CH$6,$E185&gt;=CH$5),60,0)))</f>
        <v/>
      </c>
      <c r="CI185" s="80" t="str">
        <f>IF(OR($A185="",NOT(ISNUMBER($G185))),"",IF(AND($F185&lt;=CI$6,$G185&gt;=CI$5),IF(CI$5&gt;$N185,5,$K185)*10+IF(AND($F185&gt;=CI$5,$F185&lt;=CI$6),IF(AND($G185&gt;=CI$5,$G185&lt;=CI$6),5,IF($L185=1,2,1)),IF(AND($G185&gt;=CI$5,$G185&lt;=CI$6),IF($M185&gt;0,4,3),0)),IF(AND($D185&lt;=CI$6,$E185&gt;=CI$5),60,0)))</f>
        <v/>
      </c>
      <c r="CJ185" s="80" t="str">
        <f>IF(OR($A185="",NOT(ISNUMBER($G185))),"",IF(AND($F185&lt;=CJ$6,$G185&gt;=CJ$5),IF(CJ$5&gt;$N185,5,$K185)*10+IF(AND($F185&gt;=CJ$5,$F185&lt;=CJ$6),IF(AND($G185&gt;=CJ$5,$G185&lt;=CJ$6),5,IF($L185=1,2,1)),IF(AND($G185&gt;=CJ$5,$G185&lt;=CJ$6),IF($M185&gt;0,4,3),0)),IF(AND($D185&lt;=CJ$6,$E185&gt;=CJ$5),60,0)))</f>
        <v/>
      </c>
      <c r="CK185" s="80" t="str">
        <f>IF(OR($A185="",NOT(ISNUMBER($G185))),"",IF(AND($F185&lt;=CK$6,$G185&gt;=CK$5),IF(CK$5&gt;$N185,5,$K185)*10+IF(AND($F185&gt;=CK$5,$F185&lt;=CK$6),IF(AND($G185&gt;=CK$5,$G185&lt;=CK$6),5,IF($L185=1,2,1)),IF(AND($G185&gt;=CK$5,$G185&lt;=CK$6),IF($M185&gt;0,4,3),0)),IF(AND($D185&lt;=CK$6,$E185&gt;=CK$5),60,0)))</f>
        <v/>
      </c>
      <c r="CL185" s="80" t="str">
        <f>IF(OR($A185="",NOT(ISNUMBER($G185))),"",IF(AND($F185&lt;=CL$6,$G185&gt;=CL$5),IF(CL$5&gt;$N185,5,$K185)*10+IF(AND($F185&gt;=CL$5,$F185&lt;=CL$6),IF(AND($G185&gt;=CL$5,$G185&lt;=CL$6),5,IF($L185=1,2,1)),IF(AND($G185&gt;=CL$5,$G185&lt;=CL$6),IF($M185&gt;0,4,3),0)),IF(AND($D185&lt;=CL$6,$E185&gt;=CL$5),60,0)))</f>
        <v/>
      </c>
      <c r="CM185" s="80" t="str">
        <f>IF(OR($A185="",NOT(ISNUMBER($G185))),"",IF(AND($F185&lt;=CM$6,$G185&gt;=CM$5),IF(CM$5&gt;$N185,5,$K185)*10+IF(AND($F185&gt;=CM$5,$F185&lt;=CM$6),IF(AND($G185&gt;=CM$5,$G185&lt;=CM$6),5,IF($L185=1,2,1)),IF(AND($G185&gt;=CM$5,$G185&lt;=CM$6),IF($M185&gt;0,4,3),0)),IF(AND($D185&lt;=CM$6,$E185&gt;=CM$5),60,0)))</f>
        <v/>
      </c>
      <c r="CN185" s="80" t="str">
        <f>IF(OR($A185="",NOT(ISNUMBER($G185))),"",IF(AND($F185&lt;=CN$6,$G185&gt;=CN$5),IF(CN$5&gt;$N185,5,$K185)*10+IF(AND($F185&gt;=CN$5,$F185&lt;=CN$6),IF(AND($G185&gt;=CN$5,$G185&lt;=CN$6),5,IF($L185=1,2,1)),IF(AND($G185&gt;=CN$5,$G185&lt;=CN$6),IF($M185&gt;0,4,3),0)),IF(AND($D185&lt;=CN$6,$E185&gt;=CN$5),60,0)))</f>
        <v/>
      </c>
      <c r="CO185" s="80" t="str">
        <f>IF(OR($A185="",NOT(ISNUMBER($G185))),"",IF(AND($F185&lt;=CO$6,$G185&gt;=CO$5),IF(CO$5&gt;$N185,5,$K185)*10+IF(AND($F185&gt;=CO$5,$F185&lt;=CO$6),IF(AND($G185&gt;=CO$5,$G185&lt;=CO$6),5,IF($L185=1,2,1)),IF(AND($G185&gt;=CO$5,$G185&lt;=CO$6),IF($M185&gt;0,4,3),0)),IF(AND($D185&lt;=CO$6,$E185&gt;=CO$5),60,0)))</f>
        <v/>
      </c>
      <c r="CP185" s="80" t="str">
        <f>IF(OR($A185="",NOT(ISNUMBER($G185))),"",IF(AND($F185&lt;=CP$6,$G185&gt;=CP$5),IF(CP$5&gt;$N185,5,$K185)*10+IF(AND($F185&gt;=CP$5,$F185&lt;=CP$6),IF(AND($G185&gt;=CP$5,$G185&lt;=CP$6),5,IF($L185=1,2,1)),IF(AND($G185&gt;=CP$5,$G185&lt;=CP$6),IF($M185&gt;0,4,3),0)),IF(AND($D185&lt;=CP$6,$E185&gt;=CP$5),60,0)))</f>
        <v/>
      </c>
      <c r="CQ185" s="80" t="str">
        <f>IF(OR($A185="",NOT(ISNUMBER($G185))),"",IF(AND($F185&lt;=CQ$6,$G185&gt;=CQ$5),IF(CQ$5&gt;$N185,5,$K185)*10+IF(AND($F185&gt;=CQ$5,$F185&lt;=CQ$6),IF(AND($G185&gt;=CQ$5,$G185&lt;=CQ$6),5,IF($L185=1,2,1)),IF(AND($G185&gt;=CQ$5,$G185&lt;=CQ$6),IF($M185&gt;0,4,3),0)),IF(AND($D185&lt;=CQ$6,$E185&gt;=CQ$5),60,0)))</f>
        <v/>
      </c>
      <c r="CR185" s="80" t="str">
        <f>IF(OR($A185="",NOT(ISNUMBER($G185))),"",IF(AND($F185&lt;=CR$6,$G185&gt;=CR$5),IF(CR$5&gt;$N185,5,$K185)*10+IF(AND($F185&gt;=CR$5,$F185&lt;=CR$6),IF(AND($G185&gt;=CR$5,$G185&lt;=CR$6),5,IF($L185=1,2,1)),IF(AND($G185&gt;=CR$5,$G185&lt;=CR$6),IF($M185&gt;0,4,3),0)),IF(AND($D185&lt;=CR$6,$E185&gt;=CR$5),60,0)))</f>
        <v/>
      </c>
      <c r="CS185" s="80" t="str">
        <f>IF(OR($A185="",NOT(ISNUMBER($G185))),"",IF(AND($F185&lt;=CS$6,$G185&gt;=CS$5),IF(CS$5&gt;$N185,5,$K185)*10+IF(AND($F185&gt;=CS$5,$F185&lt;=CS$6),IF(AND($G185&gt;=CS$5,$G185&lt;=CS$6),5,IF($L185=1,2,1)),IF(AND($G185&gt;=CS$5,$G185&lt;=CS$6),IF($M185&gt;0,4,3),0)),IF(AND($D185&lt;=CS$6,$E185&gt;=CS$5),60,0)))</f>
        <v/>
      </c>
      <c r="CT185" s="80" t="str">
        <f>IF(OR($A185="",NOT(ISNUMBER($G185))),"",IF(AND($F185&lt;=CT$6,$G185&gt;=CT$5),IF(CT$5&gt;$N185,5,$K185)*10+IF(AND($F185&gt;=CT$5,$F185&lt;=CT$6),IF(AND($G185&gt;=CT$5,$G185&lt;=CT$6),5,IF($L185=1,2,1)),IF(AND($G185&gt;=CT$5,$G185&lt;=CT$6),IF($M185&gt;0,4,3),0)),IF(AND($D185&lt;=CT$6,$E185&gt;=CT$5),60,0)))</f>
        <v/>
      </c>
      <c r="CU185" s="80" t="str">
        <f>IF(OR($A185="",NOT(ISNUMBER($G185))),"",IF(AND($F185&lt;=CU$6,$G185&gt;=CU$5),IF(CU$5&gt;$N185,5,$K185)*10+IF(AND($F185&gt;=CU$5,$F185&lt;=CU$6),IF(AND($G185&gt;=CU$5,$G185&lt;=CU$6),5,IF($L185=1,2,1)),IF(AND($G185&gt;=CU$5,$G185&lt;=CU$6),IF($M185&gt;0,4,3),0)),IF(AND($D185&lt;=CU$6,$E185&gt;=CU$5),60,0)))</f>
        <v/>
      </c>
      <c r="CV185" s="80" t="str">
        <f>IF(OR($A185="",NOT(ISNUMBER($G185))),"",IF(AND($F185&lt;=CV$6,$G185&gt;=CV$5),IF(CV$5&gt;$N185,5,$K185)*10+IF(AND($F185&gt;=CV$5,$F185&lt;=CV$6),IF(AND($G185&gt;=CV$5,$G185&lt;=CV$6),5,IF($L185=1,2,1)),IF(AND($G185&gt;=CV$5,$G185&lt;=CV$6),IF($M185&gt;0,4,3),0)),IF(AND($D185&lt;=CV$6,$E185&gt;=CV$5),60,0)))</f>
        <v/>
      </c>
      <c r="CW185" s="80" t="str">
        <f>IF(OR($A185="",NOT(ISNUMBER($G185))),"",IF(AND($F185&lt;=CW$6,$G185&gt;=CW$5),IF(CW$5&gt;$N185,5,$K185)*10+IF(AND($F185&gt;=CW$5,$F185&lt;=CW$6),IF(AND($G185&gt;=CW$5,$G185&lt;=CW$6),5,IF($L185=1,2,1)),IF(AND($G185&gt;=CW$5,$G185&lt;=CW$6),IF($M185&gt;0,4,3),0)),IF(AND($D185&lt;=CW$6,$E185&gt;=CW$5),60,0)))</f>
        <v/>
      </c>
      <c r="CX185" s="80" t="str">
        <f>IF(OR($A185="",NOT(ISNUMBER($G185))),"",IF(AND($F185&lt;=CX$6,$G185&gt;=CX$5),IF(CX$5&gt;$N185,5,$K185)*10+IF(AND($F185&gt;=CX$5,$F185&lt;=CX$6),IF(AND($G185&gt;=CX$5,$G185&lt;=CX$6),5,IF($L185=1,2,1)),IF(AND($G185&gt;=CX$5,$G185&lt;=CX$6),IF($M185&gt;0,4,3),0)),IF(AND($D185&lt;=CX$6,$E185&gt;=CX$5),60,0)))</f>
        <v/>
      </c>
      <c r="CY185" s="80" t="str">
        <f>IF(OR($A185="",NOT(ISNUMBER($G185))),"",IF(AND($F185&lt;=CY$6,$G185&gt;=CY$5),IF(CY$5&gt;$N185,5,$K185)*10+IF(AND($F185&gt;=CY$5,$F185&lt;=CY$6),IF(AND($G185&gt;=CY$5,$G185&lt;=CY$6),5,IF($L185=1,2,1)),IF(AND($G185&gt;=CY$5,$G185&lt;=CY$6),IF($M185&gt;0,4,3),0)),IF(AND($D185&lt;=CY$6,$E185&gt;=CY$5),60,0)))</f>
        <v/>
      </c>
      <c r="CZ185" s="80" t="str">
        <f>IF(OR($A185="",NOT(ISNUMBER($G185))),"",IF(AND($F185&lt;=CZ$6,$G185&gt;=CZ$5),IF(CZ$5&gt;$N185,5,$K185)*10+IF(AND($F185&gt;=CZ$5,$F185&lt;=CZ$6),IF(AND($G185&gt;=CZ$5,$G185&lt;=CZ$6),5,IF($L185=1,2,1)),IF(AND($G185&gt;=CZ$5,$G185&lt;=CZ$6),IF($M185&gt;0,4,3),0)),IF(AND($D185&lt;=CZ$6,$E185&gt;=CZ$5),60,0)))</f>
        <v/>
      </c>
      <c r="DA185" s="80" t="str">
        <f>IF(OR($A185="",NOT(ISNUMBER($G185))),"",IF(AND($F185&lt;=DA$6,$G185&gt;=DA$5),IF(DA$5&gt;$N185,5,$K185)*10+IF(AND($F185&gt;=DA$5,$F185&lt;=DA$6),IF(AND($G185&gt;=DA$5,$G185&lt;=DA$6),5,IF($L185=1,2,1)),IF(AND($G185&gt;=DA$5,$G185&lt;=DA$6),IF($M185&gt;0,4,3),0)),IF(AND($D185&lt;=DA$6,$E185&gt;=DA$5),60,0)))</f>
        <v/>
      </c>
      <c r="DB185" s="80" t="str">
        <f>IF(OR($A185="",NOT(ISNUMBER($G185))),"",IF(AND($F185&lt;=DB$6,$G185&gt;=DB$5),IF(DB$5&gt;$N185,5,$K185)*10+IF(AND($F185&gt;=DB$5,$F185&lt;=DB$6),IF(AND($G185&gt;=DB$5,$G185&lt;=DB$6),5,IF($L185=1,2,1)),IF(AND($G185&gt;=DB$5,$G185&lt;=DB$6),IF($M185&gt;0,4,3),0)),IF(AND($D185&lt;=DB$6,$E185&gt;=DB$5),60,0)))</f>
        <v/>
      </c>
      <c r="DC185" s="80" t="str">
        <f>IF(OR($A185="",NOT(ISNUMBER($G185))),"",IF(AND($F185&lt;=DC$6,$G185&gt;=DC$5),IF(DC$5&gt;$N185,5,$K185)*10+IF(AND($F185&gt;=DC$5,$F185&lt;=DC$6),IF(AND($G185&gt;=DC$5,$G185&lt;=DC$6),5,IF($L185=1,2,1)),IF(AND($G185&gt;=DC$5,$G185&lt;=DC$6),IF($M185&gt;0,4,3),0)),IF(AND($D185&lt;=DC$6,$E185&gt;=DC$5),60,0)))</f>
        <v/>
      </c>
      <c r="DD185" s="80" t="str">
        <f>IF(OR($A185="",NOT(ISNUMBER($G185))),"",IF(AND($F185&lt;=DD$6,$G185&gt;=DD$5),IF(DD$5&gt;$N185,5,$K185)*10+IF(AND($F185&gt;=DD$5,$F185&lt;=DD$6),IF(AND($G185&gt;=DD$5,$G185&lt;=DD$6),5,IF($L185=1,2,1)),IF(AND($G185&gt;=DD$5,$G185&lt;=DD$6),IF($M185&gt;0,4,3),0)),IF(AND($D185&lt;=DD$6,$E185&gt;=DD$5),60,0)))</f>
        <v/>
      </c>
      <c r="DE185" s="80" t="str">
        <f>IF(OR($A185="",NOT(ISNUMBER($G185))),"",IF(AND($F185&lt;=DE$6,$G185&gt;=DE$5),IF(DE$5&gt;$N185,5,$K185)*10+IF(AND($F185&gt;=DE$5,$F185&lt;=DE$6),IF(AND($G185&gt;=DE$5,$G185&lt;=DE$6),5,IF($L185=1,2,1)),IF(AND($G185&gt;=DE$5,$G185&lt;=DE$6),IF($M185&gt;0,4,3),0)),IF(AND($D185&lt;=DE$6,$E185&gt;=DE$5),60,0)))</f>
        <v/>
      </c>
      <c r="DF185" s="80" t="str">
        <f>IF(OR($A185="",NOT(ISNUMBER($G185))),"",IF(AND($F185&lt;=DF$6,$G185&gt;=DF$5),IF(DF$5&gt;$N185,5,$K185)*10+IF(AND($F185&gt;=DF$5,$F185&lt;=DF$6),IF(AND($G185&gt;=DF$5,$G185&lt;=DF$6),5,IF($L185=1,2,1)),IF(AND($G185&gt;=DF$5,$G185&lt;=DF$6),IF($M185&gt;0,4,3),0)),IF(AND($D185&lt;=DF$6,$E185&gt;=DF$5),60,0)))</f>
        <v/>
      </c>
      <c r="DG185" s="80" t="str">
        <f>IF(OR($A185="",NOT(ISNUMBER($G185))),"",IF(AND($F185&lt;=DG$6,$G185&gt;=DG$5),IF(DG$5&gt;$N185,5,$K185)*10+IF(AND($F185&gt;=DG$5,$F185&lt;=DG$6),IF(AND($G185&gt;=DG$5,$G185&lt;=DG$6),5,IF($L185=1,2,1)),IF(AND($G185&gt;=DG$5,$G185&lt;=DG$6),IF($M185&gt;0,4,3),0)),IF(AND($D185&lt;=DG$6,$E185&gt;=DG$5),60,0)))</f>
        <v/>
      </c>
      <c r="DH185" s="80" t="str">
        <f>IF(OR($A185="",NOT(ISNUMBER($G185))),"",IF(AND($F185&lt;=DH$6,$G185&gt;=DH$5),IF(DH$5&gt;$N185,5,$K185)*10+IF(AND($F185&gt;=DH$5,$F185&lt;=DH$6),IF(AND($G185&gt;=DH$5,$G185&lt;=DH$6),5,IF($L185=1,2,1)),IF(AND($G185&gt;=DH$5,$G185&lt;=DH$6),IF($M185&gt;0,4,3),0)),IF(AND($D185&lt;=DH$6,$E185&gt;=DH$5),60,0)))</f>
        <v/>
      </c>
      <c r="DI185" s="80" t="str">
        <f>IF(OR($A185="",NOT(ISNUMBER($G185))),"",IF(AND($F185&lt;=DI$6,$G185&gt;=DI$5),IF(DI$5&gt;$N185,5,$K185)*10+IF(AND($F185&gt;=DI$5,$F185&lt;=DI$6),IF(AND($G185&gt;=DI$5,$G185&lt;=DI$6),5,IF($L185=1,2,1)),IF(AND($G185&gt;=DI$5,$G185&lt;=DI$6),IF($M185&gt;0,4,3),0)),IF(AND($D185&lt;=DI$6,$E185&gt;=DI$5),60,0)))</f>
        <v/>
      </c>
      <c r="DJ185" s="80" t="str">
        <f>IF(OR($A185="",NOT(ISNUMBER($G185))),"",IF(AND($F185&lt;=DJ$6,$G185&gt;=DJ$5),IF(DJ$5&gt;$N185,5,$K185)*10+IF(AND($F185&gt;=DJ$5,$F185&lt;=DJ$6),IF(AND($G185&gt;=DJ$5,$G185&lt;=DJ$6),5,IF($L185=1,2,1)),IF(AND($G185&gt;=DJ$5,$G185&lt;=DJ$6),IF($M185&gt;0,4,3),0)),IF(AND($D185&lt;=DJ$6,$E185&gt;=DJ$5),60,0)))</f>
        <v/>
      </c>
      <c r="DK185" s="80" t="str">
        <f>IF(OR($A185="",NOT(ISNUMBER($G185))),"",IF(AND($F185&lt;=DK$6,$G185&gt;=DK$5),IF(DK$5&gt;$N185,5,$K185)*10+IF(AND($F185&gt;=DK$5,$F185&lt;=DK$6),IF(AND($G185&gt;=DK$5,$G185&lt;=DK$6),5,IF($L185=1,2,1)),IF(AND($G185&gt;=DK$5,$G185&lt;=DK$6),IF($M185&gt;0,4,3),0)),IF(AND($D185&lt;=DK$6,$E185&gt;=DK$5),60,0)))</f>
        <v/>
      </c>
      <c r="DL185" s="80" t="str">
        <f>IF(OR($A185="",NOT(ISNUMBER($G185))),"",IF(AND($F185&lt;=DL$6,$G185&gt;=DL$5),IF(DL$5&gt;$N185,5,$K185)*10+IF(AND($F185&gt;=DL$5,$F185&lt;=DL$6),IF(AND($G185&gt;=DL$5,$G185&lt;=DL$6),5,IF($L185=1,2,1)),IF(AND($G185&gt;=DL$5,$G185&lt;=DL$6),IF($M185&gt;0,4,3),0)),IF(AND($D185&lt;=DL$6,$E185&gt;=DL$5),60,0)))</f>
        <v/>
      </c>
      <c r="DM185" s="80" t="str">
        <f>IF(OR($A185="",NOT(ISNUMBER($G185))),"",IF(AND($F185&lt;=DM$6,$G185&gt;=DM$5),IF(DM$5&gt;$N185,5,$K185)*10+IF(AND($F185&gt;=DM$5,$F185&lt;=DM$6),IF(AND($G185&gt;=DM$5,$G185&lt;=DM$6),5,IF($L185=1,2,1)),IF(AND($G185&gt;=DM$5,$G185&lt;=DM$6),IF($M185&gt;0,4,3),0)),IF(AND($D185&lt;=DM$6,$E185&gt;=DM$5),60,0)))</f>
        <v/>
      </c>
      <c r="DN185" s="80" t="str">
        <f>IF(OR($A185="",NOT(ISNUMBER($G185))),"",IF(AND($F185&lt;=DN$6,$G185&gt;=DN$5),IF(DN$5&gt;$N185,5,$K185)*10+IF(AND($F185&gt;=DN$5,$F185&lt;=DN$6),IF(AND($G185&gt;=DN$5,$G185&lt;=DN$6),5,IF($L185=1,2,1)),IF(AND($G185&gt;=DN$5,$G185&lt;=DN$6),IF($M185&gt;0,4,3),0)),IF(AND($D185&lt;=DN$6,$E185&gt;=DN$5),60,0)))</f>
        <v/>
      </c>
      <c r="DO185" s="80" t="str">
        <f>IF(OR($A185="",NOT(ISNUMBER($G185))),"",IF(AND($F185&lt;=DO$6,$G185&gt;=DO$5),IF(DO$5&gt;$N185,5,$K185)*10+IF(AND($F185&gt;=DO$5,$F185&lt;=DO$6),IF(AND($G185&gt;=DO$5,$G185&lt;=DO$6),5,IF($L185=1,2,1)),IF(AND($G185&gt;=DO$5,$G185&lt;=DO$6),IF($M185&gt;0,4,3),0)),IF(AND($D185&lt;=DO$6,$E185&gt;=DO$5),60,0)))</f>
        <v/>
      </c>
      <c r="DP185" s="80" t="str">
        <f>IF(OR($A185="",NOT(ISNUMBER($G185))),"",IF(AND($F185&lt;=DP$6,$G185&gt;=DP$5),IF(DP$5&gt;$N185,5,$K185)*10+IF(AND($F185&gt;=DP$5,$F185&lt;=DP$6),IF(AND($G185&gt;=DP$5,$G185&lt;=DP$6),5,IF($L185=1,2,1)),IF(AND($G185&gt;=DP$5,$G185&lt;=DP$6),IF($M185&gt;0,4,3),0)),IF(AND($D185&lt;=DP$6,$E185&gt;=DP$5),60,0)))</f>
        <v/>
      </c>
      <c r="DQ185" s="80" t="str">
        <f>IF(OR($A185="",NOT(ISNUMBER($G185))),"",IF(AND($F185&lt;=DQ$6,$G185&gt;=DQ$5),IF(DQ$5&gt;$N185,5,$K185)*10+IF(AND($F185&gt;=DQ$5,$F185&lt;=DQ$6),IF(AND($G185&gt;=DQ$5,$G185&lt;=DQ$6),5,IF($L185=1,2,1)),IF(AND($G185&gt;=DQ$5,$G185&lt;=DQ$6),IF($M185&gt;0,4,3),0)),IF(AND($D185&lt;=DQ$6,$E185&gt;=DQ$5),60,0)))</f>
        <v/>
      </c>
      <c r="DR185" s="80" t="str">
        <f>IF(OR($A185="",NOT(ISNUMBER($G185))),"",IF(AND($F185&lt;=DR$6,$G185&gt;=DR$5),IF(DR$5&gt;$N185,5,$K185)*10+IF(AND($F185&gt;=DR$5,$F185&lt;=DR$6),IF(AND($G185&gt;=DR$5,$G185&lt;=DR$6),5,IF($L185=1,2,1)),IF(AND($G185&gt;=DR$5,$G185&lt;=DR$6),IF($M185&gt;0,4,3),0)),IF(AND($D185&lt;=DR$6,$E185&gt;=DR$5),60,0)))</f>
        <v/>
      </c>
      <c r="DS185" s="80" t="str">
        <f>IF(OR($A185="",NOT(ISNUMBER($G185))),"",IF(AND($F185&lt;=DS$6,$G185&gt;=DS$5),IF(DS$5&gt;$N185,5,$K185)*10+IF(AND($F185&gt;=DS$5,$F185&lt;=DS$6),IF(AND($G185&gt;=DS$5,$G185&lt;=DS$6),5,IF($L185=1,2,1)),IF(AND($G185&gt;=DS$5,$G185&lt;=DS$6),IF($M185&gt;0,4,3),0)),IF(AND($D185&lt;=DS$6,$E185&gt;=DS$5),60,0)))</f>
        <v/>
      </c>
      <c r="DT185" s="80" t="str">
        <f>IF(OR($A185="",NOT(ISNUMBER($G185))),"",IF(AND($F185&lt;=DT$6,$G185&gt;=DT$5),IF(DT$5&gt;$N185,5,$K185)*10+IF(AND($F185&gt;=DT$5,$F185&lt;=DT$6),IF(AND($G185&gt;=DT$5,$G185&lt;=DT$6),5,IF($L185=1,2,1)),IF(AND($G185&gt;=DT$5,$G185&lt;=DT$6),IF($M185&gt;0,4,3),0)),IF(AND($D185&lt;=DT$6,$E185&gt;=DT$5),60,0)))</f>
        <v/>
      </c>
      <c r="DU185" s="80" t="str">
        <f>IF(OR($A185="",NOT(ISNUMBER($G185))),"",IF(AND($F185&lt;=DU$6,$G185&gt;=DU$5),IF(DU$5&gt;$N185,5,$K185)*10+IF(AND($F185&gt;=DU$5,$F185&lt;=DU$6),IF(AND($G185&gt;=DU$5,$G185&lt;=DU$6),5,IF($L185=1,2,1)),IF(AND($G185&gt;=DU$5,$G185&lt;=DU$6),IF($M185&gt;0,4,3),0)),IF(AND($D185&lt;=DU$6,$E185&gt;=DU$5),60,0)))</f>
        <v/>
      </c>
      <c r="DV185" s="80" t="str">
        <f>IF(OR($A185="",NOT(ISNUMBER($G185))),"",IF(AND($F185&lt;=DV$6,$G185&gt;=DV$5),IF(DV$5&gt;$N185,5,$K185)*10+IF(AND($F185&gt;=DV$5,$F185&lt;=DV$6),IF(AND($G185&gt;=DV$5,$G185&lt;=DV$6),5,IF($L185=1,2,1)),IF(AND($G185&gt;=DV$5,$G185&lt;=DV$6),IF($M185&gt;0,4,3),0)),IF(AND($D185&lt;=DV$6,$E185&gt;=DV$5),60,0)))</f>
        <v/>
      </c>
      <c r="DW185" s="80" t="str">
        <f>IF(OR($A185="",NOT(ISNUMBER($G185))),"",IF(AND($F185&lt;=DW$6,$G185&gt;=DW$5),IF(DW$5&gt;$N185,5,$K185)*10+IF(AND($F185&gt;=DW$5,$F185&lt;=DW$6),IF(AND($G185&gt;=DW$5,$G185&lt;=DW$6),5,IF($L185=1,2,1)),IF(AND($G185&gt;=DW$5,$G185&lt;=DW$6),IF($M185&gt;0,4,3),0)),IF(AND($D185&lt;=DW$6,$E185&gt;=DW$5),60,0)))</f>
        <v/>
      </c>
      <c r="DX185" s="80" t="str">
        <f>IF(OR($A185="",NOT(ISNUMBER($G185))),"",IF(AND($F185&lt;=DX$6,$G185&gt;=DX$5),IF(DX$5&gt;$N185,5,$K185)*10+IF(AND($F185&gt;=DX$5,$F185&lt;=DX$6),IF(AND($G185&gt;=DX$5,$G185&lt;=DX$6),5,IF($L185=1,2,1)),IF(AND($G185&gt;=DX$5,$G185&lt;=DX$6),IF($M185&gt;0,4,3),0)),IF(AND($D185&lt;=DX$6,$E185&gt;=DX$5),60,0)))</f>
        <v/>
      </c>
      <c r="DY185" s="80" t="str">
        <f>IF(OR($A185="",NOT(ISNUMBER($G185))),"",IF(AND($F185&lt;=DY$6,$G185&gt;=DY$5),IF(DY$5&gt;$N185,5,$K185)*10+IF(AND($F185&gt;=DY$5,$F185&lt;=DY$6),IF(AND($G185&gt;=DY$5,$G185&lt;=DY$6),5,IF($L185=1,2,1)),IF(AND($G185&gt;=DY$5,$G185&lt;=DY$6),IF($M185&gt;0,4,3),0)),IF(AND($D185&lt;=DY$6,$E185&gt;=DY$5),60,0)))</f>
        <v/>
      </c>
      <c r="DZ185" s="80" t="str">
        <f>IF(OR($A185="",NOT(ISNUMBER($G185))),"",IF(AND($F185&lt;=DZ$6,$G185&gt;=DZ$5),IF(DZ$5&gt;$N185,5,$K185)*10+IF(AND($F185&gt;=DZ$5,$F185&lt;=DZ$6),IF(AND($G185&gt;=DZ$5,$G185&lt;=DZ$6),5,IF($L185=1,2,1)),IF(AND($G185&gt;=DZ$5,$G185&lt;=DZ$6),IF($M185&gt;0,4,3),0)),IF(AND($D185&lt;=DZ$6,$E185&gt;=DZ$5),60,0)))</f>
        <v/>
      </c>
      <c r="EA185" s="80" t="str">
        <f>IF(OR($A185="",NOT(ISNUMBER($G185))),"",IF(AND($F185&lt;=EA$6,$G185&gt;=EA$5),IF(EA$5&gt;$N185,5,$K185)*10+IF(AND($F185&gt;=EA$5,$F185&lt;=EA$6),IF(AND($G185&gt;=EA$5,$G185&lt;=EA$6),5,IF($L185=1,2,1)),IF(AND($G185&gt;=EA$5,$G185&lt;=EA$6),IF($M185&gt;0,4,3),0)),IF(AND($D185&lt;=EA$6,$E185&gt;=EA$5),60,0)))</f>
        <v/>
      </c>
      <c r="EB185" s="80" t="str">
        <f>IF(OR($A185="",NOT(ISNUMBER($G185))),"",IF(AND($F185&lt;=EB$6,$G185&gt;=EB$5),IF(EB$5&gt;$N185,5,$K185)*10+IF(AND($F185&gt;=EB$5,$F185&lt;=EB$6),IF(AND($G185&gt;=EB$5,$G185&lt;=EB$6),5,IF($L185=1,2,1)),IF(AND($G185&gt;=EB$5,$G185&lt;=EB$6),IF($M185&gt;0,4,3),0)),IF(AND($D185&lt;=EB$6,$E185&gt;=EB$5),60,0)))</f>
        <v/>
      </c>
      <c r="EC185" s="80" t="str">
        <f>IF(OR($A185="",NOT(ISNUMBER($G185))),"",IF(AND($F185&lt;=EC$6,$G185&gt;=EC$5),IF(EC$5&gt;$N185,5,$K185)*10+IF(AND($F185&gt;=EC$5,$F185&lt;=EC$6),IF(AND($G185&gt;=EC$5,$G185&lt;=EC$6),5,IF($L185=1,2,1)),IF(AND($G185&gt;=EC$5,$G185&lt;=EC$6),IF($M185&gt;0,4,3),0)),IF(AND($D185&lt;=EC$6,$E185&gt;=EC$5),60,0)))</f>
        <v/>
      </c>
      <c r="ED185" s="80" t="str">
        <f>IF(OR($A185="",NOT(ISNUMBER($G185))),"",IF(AND($F185&lt;=ED$6,$G185&gt;=ED$5),IF(ED$5&gt;$N185,5,$K185)*10+IF(AND($F185&gt;=ED$5,$F185&lt;=ED$6),IF(AND($G185&gt;=ED$5,$G185&lt;=ED$6),5,IF($L185=1,2,1)),IF(AND($G185&gt;=ED$5,$G185&lt;=ED$6),IF($M185&gt;0,4,3),0)),IF(AND($D185&lt;=ED$6,$E185&gt;=ED$5),60,0)))</f>
        <v/>
      </c>
    </row>
    <row r="186" ht="18" customHeight="1">
      <c r="A186" s="52" t="str">
        <f>IF(Tasks!$B186="","",Tasks!$A186)</f>
        <v/>
      </c>
      <c r="B186" s="78" t="str">
        <f>IF(Tasks!$B186="","",Tasks!$B186)</f>
        <v/>
      </c>
      <c r="C186" s="25" t="str">
        <f>IF($B186="","",IF(AND(Tasks!$D186="",Tasks!$G186=""),"-",IF(Tasks!$D186="","",Tasks!$D186&amp;IF(OR(Tasks!$E186="",Tasks!$E186="FS"),IF(N(Tasks!$F186)=0,"","FS"),Tasks!$E186)&amp;IF(N(Tasks!$F186)=0,"",IF(Tasks!$F186&gt;0,"+","")&amp;Tasks!$F186))&amp;IF(AND(Tasks!$D186&lt;&gt;"",Tasks!$G186&lt;&gt;""),", ","")&amp;IF(Tasks!$G186="","",Tasks!$G186&amp;IF(OR(Tasks!$H186="",Tasks!$H186="FS"),IF(N(Tasks!$I186)=0,"","FS"),Tasks!$H186)&amp;IF(N(Tasks!$I186)=0,"",IF(Tasks!$I186&gt;0,"+","")&amp;Tasks!$I186))))</f>
        <v/>
      </c>
      <c r="D186" s="51" t="str">
        <f>IF(OR($B186="",Tasks!$Q186=""),"",Tasks!$Q186)</f>
        <v/>
      </c>
      <c r="E186" s="51" t="str">
        <f>IF(OR($B186="",Tasks!$R186=""),"",Tasks!$R186)</f>
        <v/>
      </c>
      <c r="F186" s="51" t="str">
        <f>IF(OR($B186="",Tasks!$S186=""),"",Tasks!$S186)</f>
        <v/>
      </c>
      <c r="G186" s="51" t="str">
        <f>IF(OR($B186="",Tasks!$T186=""),"",Tasks!$T186)</f>
        <v/>
      </c>
      <c r="H186" s="52" t="str">
        <f>IF($B186="","",Tasks!$AE186)</f>
        <v/>
      </c>
      <c r="I186" s="79" t="str">
        <f>IF($B186="","",Tasks!$AF186)</f>
        <v/>
      </c>
      <c r="J186" s="53" t="str">
        <f>IF(OR($B186="",Tasks!$V186=""),"",Tasks!$V186)</f>
        <v/>
      </c>
      <c r="K186" s="52" t="str">
        <f>IF($B186="","",Tasks!$AA186)</f>
        <v/>
      </c>
      <c r="L186" s="52" t="str">
        <f>IF($B186="","",Tasks!$AB186)</f>
        <v/>
      </c>
      <c r="M186" s="52" t="str">
        <f>IF($B186="","",Tasks!$Z186)</f>
        <v/>
      </c>
      <c r="N186" s="52" t="str">
        <f>IF(OR($B186="",Tasks!$AG186=""),"",Tasks!$AG186)</f>
        <v/>
      </c>
      <c r="O186" s="80" t="str">
        <f>IF(OR($A186="",NOT(ISNUMBER($G186))),"",IF(AND($F186&lt;=O$6,$G186&gt;=O$5),IF(O$5&gt;$N186,5,$K186)*10+IF(AND($F186&gt;=O$5,$F186&lt;=O$6),IF(AND($G186&gt;=O$5,$G186&lt;=O$6),5,IF($L186=1,2,1)),IF(AND($G186&gt;=O$5,$G186&lt;=O$6),IF($M186&gt;0,4,3),0)),IF(AND($D186&lt;=O$6,$E186&gt;=O$5),60,0)))</f>
        <v/>
      </c>
      <c r="P186" s="80" t="str">
        <f>IF(OR($A186="",NOT(ISNUMBER($G186))),"",IF(AND($F186&lt;=P$6,$G186&gt;=P$5),IF(P$5&gt;$N186,5,$K186)*10+IF(AND($F186&gt;=P$5,$F186&lt;=P$6),IF(AND($G186&gt;=P$5,$G186&lt;=P$6),5,IF($L186=1,2,1)),IF(AND($G186&gt;=P$5,$G186&lt;=P$6),IF($M186&gt;0,4,3),0)),IF(AND($D186&lt;=P$6,$E186&gt;=P$5),60,0)))</f>
        <v/>
      </c>
      <c r="Q186" s="80" t="str">
        <f>IF(OR($A186="",NOT(ISNUMBER($G186))),"",IF(AND($F186&lt;=Q$6,$G186&gt;=Q$5),IF(Q$5&gt;$N186,5,$K186)*10+IF(AND($F186&gt;=Q$5,$F186&lt;=Q$6),IF(AND($G186&gt;=Q$5,$G186&lt;=Q$6),5,IF($L186=1,2,1)),IF(AND($G186&gt;=Q$5,$G186&lt;=Q$6),IF($M186&gt;0,4,3),0)),IF(AND($D186&lt;=Q$6,$E186&gt;=Q$5),60,0)))</f>
        <v/>
      </c>
      <c r="R186" s="80" t="str">
        <f>IF(OR($A186="",NOT(ISNUMBER($G186))),"",IF(AND($F186&lt;=R$6,$G186&gt;=R$5),IF(R$5&gt;$N186,5,$K186)*10+IF(AND($F186&gt;=R$5,$F186&lt;=R$6),IF(AND($G186&gt;=R$5,$G186&lt;=R$6),5,IF($L186=1,2,1)),IF(AND($G186&gt;=R$5,$G186&lt;=R$6),IF($M186&gt;0,4,3),0)),IF(AND($D186&lt;=R$6,$E186&gt;=R$5),60,0)))</f>
        <v/>
      </c>
      <c r="S186" s="80" t="str">
        <f>IF(OR($A186="",NOT(ISNUMBER($G186))),"",IF(AND($F186&lt;=S$6,$G186&gt;=S$5),IF(S$5&gt;$N186,5,$K186)*10+IF(AND($F186&gt;=S$5,$F186&lt;=S$6),IF(AND($G186&gt;=S$5,$G186&lt;=S$6),5,IF($L186=1,2,1)),IF(AND($G186&gt;=S$5,$G186&lt;=S$6),IF($M186&gt;0,4,3),0)),IF(AND($D186&lt;=S$6,$E186&gt;=S$5),60,0)))</f>
        <v/>
      </c>
      <c r="T186" s="80" t="str">
        <f>IF(OR($A186="",NOT(ISNUMBER($G186))),"",IF(AND($F186&lt;=T$6,$G186&gt;=T$5),IF(T$5&gt;$N186,5,$K186)*10+IF(AND($F186&gt;=T$5,$F186&lt;=T$6),IF(AND($G186&gt;=T$5,$G186&lt;=T$6),5,IF($L186=1,2,1)),IF(AND($G186&gt;=T$5,$G186&lt;=T$6),IF($M186&gt;0,4,3),0)),IF(AND($D186&lt;=T$6,$E186&gt;=T$5),60,0)))</f>
        <v/>
      </c>
      <c r="U186" s="80" t="str">
        <f>IF(OR($A186="",NOT(ISNUMBER($G186))),"",IF(AND($F186&lt;=U$6,$G186&gt;=U$5),IF(U$5&gt;$N186,5,$K186)*10+IF(AND($F186&gt;=U$5,$F186&lt;=U$6),IF(AND($G186&gt;=U$5,$G186&lt;=U$6),5,IF($L186=1,2,1)),IF(AND($G186&gt;=U$5,$G186&lt;=U$6),IF($M186&gt;0,4,3),0)),IF(AND($D186&lt;=U$6,$E186&gt;=U$5),60,0)))</f>
        <v/>
      </c>
      <c r="V186" s="80" t="str">
        <f>IF(OR($A186="",NOT(ISNUMBER($G186))),"",IF(AND($F186&lt;=V$6,$G186&gt;=V$5),IF(V$5&gt;$N186,5,$K186)*10+IF(AND($F186&gt;=V$5,$F186&lt;=V$6),IF(AND($G186&gt;=V$5,$G186&lt;=V$6),5,IF($L186=1,2,1)),IF(AND($G186&gt;=V$5,$G186&lt;=V$6),IF($M186&gt;0,4,3),0)),IF(AND($D186&lt;=V$6,$E186&gt;=V$5),60,0)))</f>
        <v/>
      </c>
      <c r="W186" s="80" t="str">
        <f>IF(OR($A186="",NOT(ISNUMBER($G186))),"",IF(AND($F186&lt;=W$6,$G186&gt;=W$5),IF(W$5&gt;$N186,5,$K186)*10+IF(AND($F186&gt;=W$5,$F186&lt;=W$6),IF(AND($G186&gt;=W$5,$G186&lt;=W$6),5,IF($L186=1,2,1)),IF(AND($G186&gt;=W$5,$G186&lt;=W$6),IF($M186&gt;0,4,3),0)),IF(AND($D186&lt;=W$6,$E186&gt;=W$5),60,0)))</f>
        <v/>
      </c>
      <c r="X186" s="80" t="str">
        <f>IF(OR($A186="",NOT(ISNUMBER($G186))),"",IF(AND($F186&lt;=X$6,$G186&gt;=X$5),IF(X$5&gt;$N186,5,$K186)*10+IF(AND($F186&gt;=X$5,$F186&lt;=X$6),IF(AND($G186&gt;=X$5,$G186&lt;=X$6),5,IF($L186=1,2,1)),IF(AND($G186&gt;=X$5,$G186&lt;=X$6),IF($M186&gt;0,4,3),0)),IF(AND($D186&lt;=X$6,$E186&gt;=X$5),60,0)))</f>
        <v/>
      </c>
      <c r="Y186" s="80" t="str">
        <f>IF(OR($A186="",NOT(ISNUMBER($G186))),"",IF(AND($F186&lt;=Y$6,$G186&gt;=Y$5),IF(Y$5&gt;$N186,5,$K186)*10+IF(AND($F186&gt;=Y$5,$F186&lt;=Y$6),IF(AND($G186&gt;=Y$5,$G186&lt;=Y$6),5,IF($L186=1,2,1)),IF(AND($G186&gt;=Y$5,$G186&lt;=Y$6),IF($M186&gt;0,4,3),0)),IF(AND($D186&lt;=Y$6,$E186&gt;=Y$5),60,0)))</f>
        <v/>
      </c>
      <c r="Z186" s="80" t="str">
        <f>IF(OR($A186="",NOT(ISNUMBER($G186))),"",IF(AND($F186&lt;=Z$6,$G186&gt;=Z$5),IF(Z$5&gt;$N186,5,$K186)*10+IF(AND($F186&gt;=Z$5,$F186&lt;=Z$6),IF(AND($G186&gt;=Z$5,$G186&lt;=Z$6),5,IF($L186=1,2,1)),IF(AND($G186&gt;=Z$5,$G186&lt;=Z$6),IF($M186&gt;0,4,3),0)),IF(AND($D186&lt;=Z$6,$E186&gt;=Z$5),60,0)))</f>
        <v/>
      </c>
      <c r="AA186" s="80" t="str">
        <f>IF(OR($A186="",NOT(ISNUMBER($G186))),"",IF(AND($F186&lt;=AA$6,$G186&gt;=AA$5),IF(AA$5&gt;$N186,5,$K186)*10+IF(AND($F186&gt;=AA$5,$F186&lt;=AA$6),IF(AND($G186&gt;=AA$5,$G186&lt;=AA$6),5,IF($L186=1,2,1)),IF(AND($G186&gt;=AA$5,$G186&lt;=AA$6),IF($M186&gt;0,4,3),0)),IF(AND($D186&lt;=AA$6,$E186&gt;=AA$5),60,0)))</f>
        <v/>
      </c>
      <c r="AB186" s="80" t="str">
        <f>IF(OR($A186="",NOT(ISNUMBER($G186))),"",IF(AND($F186&lt;=AB$6,$G186&gt;=AB$5),IF(AB$5&gt;$N186,5,$K186)*10+IF(AND($F186&gt;=AB$5,$F186&lt;=AB$6),IF(AND($G186&gt;=AB$5,$G186&lt;=AB$6),5,IF($L186=1,2,1)),IF(AND($G186&gt;=AB$5,$G186&lt;=AB$6),IF($M186&gt;0,4,3),0)),IF(AND($D186&lt;=AB$6,$E186&gt;=AB$5),60,0)))</f>
        <v/>
      </c>
      <c r="AC186" s="80" t="str">
        <f>IF(OR($A186="",NOT(ISNUMBER($G186))),"",IF(AND($F186&lt;=AC$6,$G186&gt;=AC$5),IF(AC$5&gt;$N186,5,$K186)*10+IF(AND($F186&gt;=AC$5,$F186&lt;=AC$6),IF(AND($G186&gt;=AC$5,$G186&lt;=AC$6),5,IF($L186=1,2,1)),IF(AND($G186&gt;=AC$5,$G186&lt;=AC$6),IF($M186&gt;0,4,3),0)),IF(AND($D186&lt;=AC$6,$E186&gt;=AC$5),60,0)))</f>
        <v/>
      </c>
      <c r="AD186" s="80" t="str">
        <f>IF(OR($A186="",NOT(ISNUMBER($G186))),"",IF(AND($F186&lt;=AD$6,$G186&gt;=AD$5),IF(AD$5&gt;$N186,5,$K186)*10+IF(AND($F186&gt;=AD$5,$F186&lt;=AD$6),IF(AND($G186&gt;=AD$5,$G186&lt;=AD$6),5,IF($L186=1,2,1)),IF(AND($G186&gt;=AD$5,$G186&lt;=AD$6),IF($M186&gt;0,4,3),0)),IF(AND($D186&lt;=AD$6,$E186&gt;=AD$5),60,0)))</f>
        <v/>
      </c>
      <c r="AE186" s="80" t="str">
        <f>IF(OR($A186="",NOT(ISNUMBER($G186))),"",IF(AND($F186&lt;=AE$6,$G186&gt;=AE$5),IF(AE$5&gt;$N186,5,$K186)*10+IF(AND($F186&gt;=AE$5,$F186&lt;=AE$6),IF(AND($G186&gt;=AE$5,$G186&lt;=AE$6),5,IF($L186=1,2,1)),IF(AND($G186&gt;=AE$5,$G186&lt;=AE$6),IF($M186&gt;0,4,3),0)),IF(AND($D186&lt;=AE$6,$E186&gt;=AE$5),60,0)))</f>
        <v/>
      </c>
      <c r="AF186" s="80" t="str">
        <f>IF(OR($A186="",NOT(ISNUMBER($G186))),"",IF(AND($F186&lt;=AF$6,$G186&gt;=AF$5),IF(AF$5&gt;$N186,5,$K186)*10+IF(AND($F186&gt;=AF$5,$F186&lt;=AF$6),IF(AND($G186&gt;=AF$5,$G186&lt;=AF$6),5,IF($L186=1,2,1)),IF(AND($G186&gt;=AF$5,$G186&lt;=AF$6),IF($M186&gt;0,4,3),0)),IF(AND($D186&lt;=AF$6,$E186&gt;=AF$5),60,0)))</f>
        <v/>
      </c>
      <c r="AG186" s="80" t="str">
        <f>IF(OR($A186="",NOT(ISNUMBER($G186))),"",IF(AND($F186&lt;=AG$6,$G186&gt;=AG$5),IF(AG$5&gt;$N186,5,$K186)*10+IF(AND($F186&gt;=AG$5,$F186&lt;=AG$6),IF(AND($G186&gt;=AG$5,$G186&lt;=AG$6),5,IF($L186=1,2,1)),IF(AND($G186&gt;=AG$5,$G186&lt;=AG$6),IF($M186&gt;0,4,3),0)),IF(AND($D186&lt;=AG$6,$E186&gt;=AG$5),60,0)))</f>
        <v/>
      </c>
      <c r="AH186" s="80" t="str">
        <f>IF(OR($A186="",NOT(ISNUMBER($G186))),"",IF(AND($F186&lt;=AH$6,$G186&gt;=AH$5),IF(AH$5&gt;$N186,5,$K186)*10+IF(AND($F186&gt;=AH$5,$F186&lt;=AH$6),IF(AND($G186&gt;=AH$5,$G186&lt;=AH$6),5,IF($L186=1,2,1)),IF(AND($G186&gt;=AH$5,$G186&lt;=AH$6),IF($M186&gt;0,4,3),0)),IF(AND($D186&lt;=AH$6,$E186&gt;=AH$5),60,0)))</f>
        <v/>
      </c>
      <c r="AI186" s="80" t="str">
        <f>IF(OR($A186="",NOT(ISNUMBER($G186))),"",IF(AND($F186&lt;=AI$6,$G186&gt;=AI$5),IF(AI$5&gt;$N186,5,$K186)*10+IF(AND($F186&gt;=AI$5,$F186&lt;=AI$6),IF(AND($G186&gt;=AI$5,$G186&lt;=AI$6),5,IF($L186=1,2,1)),IF(AND($G186&gt;=AI$5,$G186&lt;=AI$6),IF($M186&gt;0,4,3),0)),IF(AND($D186&lt;=AI$6,$E186&gt;=AI$5),60,0)))</f>
        <v/>
      </c>
      <c r="AJ186" s="80" t="str">
        <f>IF(OR($A186="",NOT(ISNUMBER($G186))),"",IF(AND($F186&lt;=AJ$6,$G186&gt;=AJ$5),IF(AJ$5&gt;$N186,5,$K186)*10+IF(AND($F186&gt;=AJ$5,$F186&lt;=AJ$6),IF(AND($G186&gt;=AJ$5,$G186&lt;=AJ$6),5,IF($L186=1,2,1)),IF(AND($G186&gt;=AJ$5,$G186&lt;=AJ$6),IF($M186&gt;0,4,3),0)),IF(AND($D186&lt;=AJ$6,$E186&gt;=AJ$5),60,0)))</f>
        <v/>
      </c>
      <c r="AK186" s="80" t="str">
        <f>IF(OR($A186="",NOT(ISNUMBER($G186))),"",IF(AND($F186&lt;=AK$6,$G186&gt;=AK$5),IF(AK$5&gt;$N186,5,$K186)*10+IF(AND($F186&gt;=AK$5,$F186&lt;=AK$6),IF(AND($G186&gt;=AK$5,$G186&lt;=AK$6),5,IF($L186=1,2,1)),IF(AND($G186&gt;=AK$5,$G186&lt;=AK$6),IF($M186&gt;0,4,3),0)),IF(AND($D186&lt;=AK$6,$E186&gt;=AK$5),60,0)))</f>
        <v/>
      </c>
      <c r="AL186" s="80" t="str">
        <f>IF(OR($A186="",NOT(ISNUMBER($G186))),"",IF(AND($F186&lt;=AL$6,$G186&gt;=AL$5),IF(AL$5&gt;$N186,5,$K186)*10+IF(AND($F186&gt;=AL$5,$F186&lt;=AL$6),IF(AND($G186&gt;=AL$5,$G186&lt;=AL$6),5,IF($L186=1,2,1)),IF(AND($G186&gt;=AL$5,$G186&lt;=AL$6),IF($M186&gt;0,4,3),0)),IF(AND($D186&lt;=AL$6,$E186&gt;=AL$5),60,0)))</f>
        <v/>
      </c>
      <c r="AM186" s="80" t="str">
        <f>IF(OR($A186="",NOT(ISNUMBER($G186))),"",IF(AND($F186&lt;=AM$6,$G186&gt;=AM$5),IF(AM$5&gt;$N186,5,$K186)*10+IF(AND($F186&gt;=AM$5,$F186&lt;=AM$6),IF(AND($G186&gt;=AM$5,$G186&lt;=AM$6),5,IF($L186=1,2,1)),IF(AND($G186&gt;=AM$5,$G186&lt;=AM$6),IF($M186&gt;0,4,3),0)),IF(AND($D186&lt;=AM$6,$E186&gt;=AM$5),60,0)))</f>
        <v/>
      </c>
      <c r="AN186" s="80" t="str">
        <f>IF(OR($A186="",NOT(ISNUMBER($G186))),"",IF(AND($F186&lt;=AN$6,$G186&gt;=AN$5),IF(AN$5&gt;$N186,5,$K186)*10+IF(AND($F186&gt;=AN$5,$F186&lt;=AN$6),IF(AND($G186&gt;=AN$5,$G186&lt;=AN$6),5,IF($L186=1,2,1)),IF(AND($G186&gt;=AN$5,$G186&lt;=AN$6),IF($M186&gt;0,4,3),0)),IF(AND($D186&lt;=AN$6,$E186&gt;=AN$5),60,0)))</f>
        <v/>
      </c>
      <c r="AO186" s="80" t="str">
        <f>IF(OR($A186="",NOT(ISNUMBER($G186))),"",IF(AND($F186&lt;=AO$6,$G186&gt;=AO$5),IF(AO$5&gt;$N186,5,$K186)*10+IF(AND($F186&gt;=AO$5,$F186&lt;=AO$6),IF(AND($G186&gt;=AO$5,$G186&lt;=AO$6),5,IF($L186=1,2,1)),IF(AND($G186&gt;=AO$5,$G186&lt;=AO$6),IF($M186&gt;0,4,3),0)),IF(AND($D186&lt;=AO$6,$E186&gt;=AO$5),60,0)))</f>
        <v/>
      </c>
      <c r="AP186" s="80" t="str">
        <f>IF(OR($A186="",NOT(ISNUMBER($G186))),"",IF(AND($F186&lt;=AP$6,$G186&gt;=AP$5),IF(AP$5&gt;$N186,5,$K186)*10+IF(AND($F186&gt;=AP$5,$F186&lt;=AP$6),IF(AND($G186&gt;=AP$5,$G186&lt;=AP$6),5,IF($L186=1,2,1)),IF(AND($G186&gt;=AP$5,$G186&lt;=AP$6),IF($M186&gt;0,4,3),0)),IF(AND($D186&lt;=AP$6,$E186&gt;=AP$5),60,0)))</f>
        <v/>
      </c>
      <c r="AQ186" s="80" t="str">
        <f>IF(OR($A186="",NOT(ISNUMBER($G186))),"",IF(AND($F186&lt;=AQ$6,$G186&gt;=AQ$5),IF(AQ$5&gt;$N186,5,$K186)*10+IF(AND($F186&gt;=AQ$5,$F186&lt;=AQ$6),IF(AND($G186&gt;=AQ$5,$G186&lt;=AQ$6),5,IF($L186=1,2,1)),IF(AND($G186&gt;=AQ$5,$G186&lt;=AQ$6),IF($M186&gt;0,4,3),0)),IF(AND($D186&lt;=AQ$6,$E186&gt;=AQ$5),60,0)))</f>
        <v/>
      </c>
      <c r="AR186" s="80" t="str">
        <f>IF(OR($A186="",NOT(ISNUMBER($G186))),"",IF(AND($F186&lt;=AR$6,$G186&gt;=AR$5),IF(AR$5&gt;$N186,5,$K186)*10+IF(AND($F186&gt;=AR$5,$F186&lt;=AR$6),IF(AND($G186&gt;=AR$5,$G186&lt;=AR$6),5,IF($L186=1,2,1)),IF(AND($G186&gt;=AR$5,$G186&lt;=AR$6),IF($M186&gt;0,4,3),0)),IF(AND($D186&lt;=AR$6,$E186&gt;=AR$5),60,0)))</f>
        <v/>
      </c>
      <c r="AS186" s="80" t="str">
        <f>IF(OR($A186="",NOT(ISNUMBER($G186))),"",IF(AND($F186&lt;=AS$6,$G186&gt;=AS$5),IF(AS$5&gt;$N186,5,$K186)*10+IF(AND($F186&gt;=AS$5,$F186&lt;=AS$6),IF(AND($G186&gt;=AS$5,$G186&lt;=AS$6),5,IF($L186=1,2,1)),IF(AND($G186&gt;=AS$5,$G186&lt;=AS$6),IF($M186&gt;0,4,3),0)),IF(AND($D186&lt;=AS$6,$E186&gt;=AS$5),60,0)))</f>
        <v/>
      </c>
      <c r="AT186" s="80" t="str">
        <f>IF(OR($A186="",NOT(ISNUMBER($G186))),"",IF(AND($F186&lt;=AT$6,$G186&gt;=AT$5),IF(AT$5&gt;$N186,5,$K186)*10+IF(AND($F186&gt;=AT$5,$F186&lt;=AT$6),IF(AND($G186&gt;=AT$5,$G186&lt;=AT$6),5,IF($L186=1,2,1)),IF(AND($G186&gt;=AT$5,$G186&lt;=AT$6),IF($M186&gt;0,4,3),0)),IF(AND($D186&lt;=AT$6,$E186&gt;=AT$5),60,0)))</f>
        <v/>
      </c>
      <c r="AU186" s="80" t="str">
        <f>IF(OR($A186="",NOT(ISNUMBER($G186))),"",IF(AND($F186&lt;=AU$6,$G186&gt;=AU$5),IF(AU$5&gt;$N186,5,$K186)*10+IF(AND($F186&gt;=AU$5,$F186&lt;=AU$6),IF(AND($G186&gt;=AU$5,$G186&lt;=AU$6),5,IF($L186=1,2,1)),IF(AND($G186&gt;=AU$5,$G186&lt;=AU$6),IF($M186&gt;0,4,3),0)),IF(AND($D186&lt;=AU$6,$E186&gt;=AU$5),60,0)))</f>
        <v/>
      </c>
      <c r="AV186" s="80" t="str">
        <f>IF(OR($A186="",NOT(ISNUMBER($G186))),"",IF(AND($F186&lt;=AV$6,$G186&gt;=AV$5),IF(AV$5&gt;$N186,5,$K186)*10+IF(AND($F186&gt;=AV$5,$F186&lt;=AV$6),IF(AND($G186&gt;=AV$5,$G186&lt;=AV$6),5,IF($L186=1,2,1)),IF(AND($G186&gt;=AV$5,$G186&lt;=AV$6),IF($M186&gt;0,4,3),0)),IF(AND($D186&lt;=AV$6,$E186&gt;=AV$5),60,0)))</f>
        <v/>
      </c>
      <c r="AW186" s="80" t="str">
        <f>IF(OR($A186="",NOT(ISNUMBER($G186))),"",IF(AND($F186&lt;=AW$6,$G186&gt;=AW$5),IF(AW$5&gt;$N186,5,$K186)*10+IF(AND($F186&gt;=AW$5,$F186&lt;=AW$6),IF(AND($G186&gt;=AW$5,$G186&lt;=AW$6),5,IF($L186=1,2,1)),IF(AND($G186&gt;=AW$5,$G186&lt;=AW$6),IF($M186&gt;0,4,3),0)),IF(AND($D186&lt;=AW$6,$E186&gt;=AW$5),60,0)))</f>
        <v/>
      </c>
      <c r="AX186" s="80" t="str">
        <f>IF(OR($A186="",NOT(ISNUMBER($G186))),"",IF(AND($F186&lt;=AX$6,$G186&gt;=AX$5),IF(AX$5&gt;$N186,5,$K186)*10+IF(AND($F186&gt;=AX$5,$F186&lt;=AX$6),IF(AND($G186&gt;=AX$5,$G186&lt;=AX$6),5,IF($L186=1,2,1)),IF(AND($G186&gt;=AX$5,$G186&lt;=AX$6),IF($M186&gt;0,4,3),0)),IF(AND($D186&lt;=AX$6,$E186&gt;=AX$5),60,0)))</f>
        <v/>
      </c>
      <c r="AY186" s="80" t="str">
        <f>IF(OR($A186="",NOT(ISNUMBER($G186))),"",IF(AND($F186&lt;=AY$6,$G186&gt;=AY$5),IF(AY$5&gt;$N186,5,$K186)*10+IF(AND($F186&gt;=AY$5,$F186&lt;=AY$6),IF(AND($G186&gt;=AY$5,$G186&lt;=AY$6),5,IF($L186=1,2,1)),IF(AND($G186&gt;=AY$5,$G186&lt;=AY$6),IF($M186&gt;0,4,3),0)),IF(AND($D186&lt;=AY$6,$E186&gt;=AY$5),60,0)))</f>
        <v/>
      </c>
      <c r="AZ186" s="80" t="str">
        <f>IF(OR($A186="",NOT(ISNUMBER($G186))),"",IF(AND($F186&lt;=AZ$6,$G186&gt;=AZ$5),IF(AZ$5&gt;$N186,5,$K186)*10+IF(AND($F186&gt;=AZ$5,$F186&lt;=AZ$6),IF(AND($G186&gt;=AZ$5,$G186&lt;=AZ$6),5,IF($L186=1,2,1)),IF(AND($G186&gt;=AZ$5,$G186&lt;=AZ$6),IF($M186&gt;0,4,3),0)),IF(AND($D186&lt;=AZ$6,$E186&gt;=AZ$5),60,0)))</f>
        <v/>
      </c>
      <c r="BA186" s="80" t="str">
        <f>IF(OR($A186="",NOT(ISNUMBER($G186))),"",IF(AND($F186&lt;=BA$6,$G186&gt;=BA$5),IF(BA$5&gt;$N186,5,$K186)*10+IF(AND($F186&gt;=BA$5,$F186&lt;=BA$6),IF(AND($G186&gt;=BA$5,$G186&lt;=BA$6),5,IF($L186=1,2,1)),IF(AND($G186&gt;=BA$5,$G186&lt;=BA$6),IF($M186&gt;0,4,3),0)),IF(AND($D186&lt;=BA$6,$E186&gt;=BA$5),60,0)))</f>
        <v/>
      </c>
      <c r="BB186" s="80" t="str">
        <f>IF(OR($A186="",NOT(ISNUMBER($G186))),"",IF(AND($F186&lt;=BB$6,$G186&gt;=BB$5),IF(BB$5&gt;$N186,5,$K186)*10+IF(AND($F186&gt;=BB$5,$F186&lt;=BB$6),IF(AND($G186&gt;=BB$5,$G186&lt;=BB$6),5,IF($L186=1,2,1)),IF(AND($G186&gt;=BB$5,$G186&lt;=BB$6),IF($M186&gt;0,4,3),0)),IF(AND($D186&lt;=BB$6,$E186&gt;=BB$5),60,0)))</f>
        <v/>
      </c>
      <c r="BC186" s="80" t="str">
        <f>IF(OR($A186="",NOT(ISNUMBER($G186))),"",IF(AND($F186&lt;=BC$6,$G186&gt;=BC$5),IF(BC$5&gt;$N186,5,$K186)*10+IF(AND($F186&gt;=BC$5,$F186&lt;=BC$6),IF(AND($G186&gt;=BC$5,$G186&lt;=BC$6),5,IF($L186=1,2,1)),IF(AND($G186&gt;=BC$5,$G186&lt;=BC$6),IF($M186&gt;0,4,3),0)),IF(AND($D186&lt;=BC$6,$E186&gt;=BC$5),60,0)))</f>
        <v/>
      </c>
      <c r="BD186" s="80" t="str">
        <f>IF(OR($A186="",NOT(ISNUMBER($G186))),"",IF(AND($F186&lt;=BD$6,$G186&gt;=BD$5),IF(BD$5&gt;$N186,5,$K186)*10+IF(AND($F186&gt;=BD$5,$F186&lt;=BD$6),IF(AND($G186&gt;=BD$5,$G186&lt;=BD$6),5,IF($L186=1,2,1)),IF(AND($G186&gt;=BD$5,$G186&lt;=BD$6),IF($M186&gt;0,4,3),0)),IF(AND($D186&lt;=BD$6,$E186&gt;=BD$5),60,0)))</f>
        <v/>
      </c>
      <c r="BE186" s="80" t="str">
        <f>IF(OR($A186="",NOT(ISNUMBER($G186))),"",IF(AND($F186&lt;=BE$6,$G186&gt;=BE$5),IF(BE$5&gt;$N186,5,$K186)*10+IF(AND($F186&gt;=BE$5,$F186&lt;=BE$6),IF(AND($G186&gt;=BE$5,$G186&lt;=BE$6),5,IF($L186=1,2,1)),IF(AND($G186&gt;=BE$5,$G186&lt;=BE$6),IF($M186&gt;0,4,3),0)),IF(AND($D186&lt;=BE$6,$E186&gt;=BE$5),60,0)))</f>
        <v/>
      </c>
      <c r="BF186" s="80" t="str">
        <f>IF(OR($A186="",NOT(ISNUMBER($G186))),"",IF(AND($F186&lt;=BF$6,$G186&gt;=BF$5),IF(BF$5&gt;$N186,5,$K186)*10+IF(AND($F186&gt;=BF$5,$F186&lt;=BF$6),IF(AND($G186&gt;=BF$5,$G186&lt;=BF$6),5,IF($L186=1,2,1)),IF(AND($G186&gt;=BF$5,$G186&lt;=BF$6),IF($M186&gt;0,4,3),0)),IF(AND($D186&lt;=BF$6,$E186&gt;=BF$5),60,0)))</f>
        <v/>
      </c>
      <c r="BG186" s="80" t="str">
        <f>IF(OR($A186="",NOT(ISNUMBER($G186))),"",IF(AND($F186&lt;=BG$6,$G186&gt;=BG$5),IF(BG$5&gt;$N186,5,$K186)*10+IF(AND($F186&gt;=BG$5,$F186&lt;=BG$6),IF(AND($G186&gt;=BG$5,$G186&lt;=BG$6),5,IF($L186=1,2,1)),IF(AND($G186&gt;=BG$5,$G186&lt;=BG$6),IF($M186&gt;0,4,3),0)),IF(AND($D186&lt;=BG$6,$E186&gt;=BG$5),60,0)))</f>
        <v/>
      </c>
      <c r="BH186" s="80" t="str">
        <f>IF(OR($A186="",NOT(ISNUMBER($G186))),"",IF(AND($F186&lt;=BH$6,$G186&gt;=BH$5),IF(BH$5&gt;$N186,5,$K186)*10+IF(AND($F186&gt;=BH$5,$F186&lt;=BH$6),IF(AND($G186&gt;=BH$5,$G186&lt;=BH$6),5,IF($L186=1,2,1)),IF(AND($G186&gt;=BH$5,$G186&lt;=BH$6),IF($M186&gt;0,4,3),0)),IF(AND($D186&lt;=BH$6,$E186&gt;=BH$5),60,0)))</f>
        <v/>
      </c>
      <c r="BI186" s="80" t="str">
        <f>IF(OR($A186="",NOT(ISNUMBER($G186))),"",IF(AND($F186&lt;=BI$6,$G186&gt;=BI$5),IF(BI$5&gt;$N186,5,$K186)*10+IF(AND($F186&gt;=BI$5,$F186&lt;=BI$6),IF(AND($G186&gt;=BI$5,$G186&lt;=BI$6),5,IF($L186=1,2,1)),IF(AND($G186&gt;=BI$5,$G186&lt;=BI$6),IF($M186&gt;0,4,3),0)),IF(AND($D186&lt;=BI$6,$E186&gt;=BI$5),60,0)))</f>
        <v/>
      </c>
      <c r="BJ186" s="80" t="str">
        <f>IF(OR($A186="",NOT(ISNUMBER($G186))),"",IF(AND($F186&lt;=BJ$6,$G186&gt;=BJ$5),IF(BJ$5&gt;$N186,5,$K186)*10+IF(AND($F186&gt;=BJ$5,$F186&lt;=BJ$6),IF(AND($G186&gt;=BJ$5,$G186&lt;=BJ$6),5,IF($L186=1,2,1)),IF(AND($G186&gt;=BJ$5,$G186&lt;=BJ$6),IF($M186&gt;0,4,3),0)),IF(AND($D186&lt;=BJ$6,$E186&gt;=BJ$5),60,0)))</f>
        <v/>
      </c>
      <c r="BK186" s="80" t="str">
        <f>IF(OR($A186="",NOT(ISNUMBER($G186))),"",IF(AND($F186&lt;=BK$6,$G186&gt;=BK$5),IF(BK$5&gt;$N186,5,$K186)*10+IF(AND($F186&gt;=BK$5,$F186&lt;=BK$6),IF(AND($G186&gt;=BK$5,$G186&lt;=BK$6),5,IF($L186=1,2,1)),IF(AND($G186&gt;=BK$5,$G186&lt;=BK$6),IF($M186&gt;0,4,3),0)),IF(AND($D186&lt;=BK$6,$E186&gt;=BK$5),60,0)))</f>
        <v/>
      </c>
      <c r="BL186" s="80" t="str">
        <f>IF(OR($A186="",NOT(ISNUMBER($G186))),"",IF(AND($F186&lt;=BL$6,$G186&gt;=BL$5),IF(BL$5&gt;$N186,5,$K186)*10+IF(AND($F186&gt;=BL$5,$F186&lt;=BL$6),IF(AND($G186&gt;=BL$5,$G186&lt;=BL$6),5,IF($L186=1,2,1)),IF(AND($G186&gt;=BL$5,$G186&lt;=BL$6),IF($M186&gt;0,4,3),0)),IF(AND($D186&lt;=BL$6,$E186&gt;=BL$5),60,0)))</f>
        <v/>
      </c>
      <c r="BM186" s="80" t="str">
        <f>IF(OR($A186="",NOT(ISNUMBER($G186))),"",IF(AND($F186&lt;=BM$6,$G186&gt;=BM$5),IF(BM$5&gt;$N186,5,$K186)*10+IF(AND($F186&gt;=BM$5,$F186&lt;=BM$6),IF(AND($G186&gt;=BM$5,$G186&lt;=BM$6),5,IF($L186=1,2,1)),IF(AND($G186&gt;=BM$5,$G186&lt;=BM$6),IF($M186&gt;0,4,3),0)),IF(AND($D186&lt;=BM$6,$E186&gt;=BM$5),60,0)))</f>
        <v/>
      </c>
      <c r="BN186" s="80" t="str">
        <f>IF(OR($A186="",NOT(ISNUMBER($G186))),"",IF(AND($F186&lt;=BN$6,$G186&gt;=BN$5),IF(BN$5&gt;$N186,5,$K186)*10+IF(AND($F186&gt;=BN$5,$F186&lt;=BN$6),IF(AND($G186&gt;=BN$5,$G186&lt;=BN$6),5,IF($L186=1,2,1)),IF(AND($G186&gt;=BN$5,$G186&lt;=BN$6),IF($M186&gt;0,4,3),0)),IF(AND($D186&lt;=BN$6,$E186&gt;=BN$5),60,0)))</f>
        <v/>
      </c>
      <c r="BO186" s="80" t="str">
        <f>IF(OR($A186="",NOT(ISNUMBER($G186))),"",IF(AND($F186&lt;=BO$6,$G186&gt;=BO$5),IF(BO$5&gt;$N186,5,$K186)*10+IF(AND($F186&gt;=BO$5,$F186&lt;=BO$6),IF(AND($G186&gt;=BO$5,$G186&lt;=BO$6),5,IF($L186=1,2,1)),IF(AND($G186&gt;=BO$5,$G186&lt;=BO$6),IF($M186&gt;0,4,3),0)),IF(AND($D186&lt;=BO$6,$E186&gt;=BO$5),60,0)))</f>
        <v/>
      </c>
      <c r="BP186" s="80" t="str">
        <f>IF(OR($A186="",NOT(ISNUMBER($G186))),"",IF(AND($F186&lt;=BP$6,$G186&gt;=BP$5),IF(BP$5&gt;$N186,5,$K186)*10+IF(AND($F186&gt;=BP$5,$F186&lt;=BP$6),IF(AND($G186&gt;=BP$5,$G186&lt;=BP$6),5,IF($L186=1,2,1)),IF(AND($G186&gt;=BP$5,$G186&lt;=BP$6),IF($M186&gt;0,4,3),0)),IF(AND($D186&lt;=BP$6,$E186&gt;=BP$5),60,0)))</f>
        <v/>
      </c>
      <c r="BQ186" s="80" t="str">
        <f>IF(OR($A186="",NOT(ISNUMBER($G186))),"",IF(AND($F186&lt;=BQ$6,$G186&gt;=BQ$5),IF(BQ$5&gt;$N186,5,$K186)*10+IF(AND($F186&gt;=BQ$5,$F186&lt;=BQ$6),IF(AND($G186&gt;=BQ$5,$G186&lt;=BQ$6),5,IF($L186=1,2,1)),IF(AND($G186&gt;=BQ$5,$G186&lt;=BQ$6),IF($M186&gt;0,4,3),0)),IF(AND($D186&lt;=BQ$6,$E186&gt;=BQ$5),60,0)))</f>
        <v/>
      </c>
      <c r="BR186" s="80" t="str">
        <f>IF(OR($A186="",NOT(ISNUMBER($G186))),"",IF(AND($F186&lt;=BR$6,$G186&gt;=BR$5),IF(BR$5&gt;$N186,5,$K186)*10+IF(AND($F186&gt;=BR$5,$F186&lt;=BR$6),IF(AND($G186&gt;=BR$5,$G186&lt;=BR$6),5,IF($L186=1,2,1)),IF(AND($G186&gt;=BR$5,$G186&lt;=BR$6),IF($M186&gt;0,4,3),0)),IF(AND($D186&lt;=BR$6,$E186&gt;=BR$5),60,0)))</f>
        <v/>
      </c>
      <c r="BS186" s="80" t="str">
        <f>IF(OR($A186="",NOT(ISNUMBER($G186))),"",IF(AND($F186&lt;=BS$6,$G186&gt;=BS$5),IF(BS$5&gt;$N186,5,$K186)*10+IF(AND($F186&gt;=BS$5,$F186&lt;=BS$6),IF(AND($G186&gt;=BS$5,$G186&lt;=BS$6),5,IF($L186=1,2,1)),IF(AND($G186&gt;=BS$5,$G186&lt;=BS$6),IF($M186&gt;0,4,3),0)),IF(AND($D186&lt;=BS$6,$E186&gt;=BS$5),60,0)))</f>
        <v/>
      </c>
      <c r="BT186" s="80" t="str">
        <f>IF(OR($A186="",NOT(ISNUMBER($G186))),"",IF(AND($F186&lt;=BT$6,$G186&gt;=BT$5),IF(BT$5&gt;$N186,5,$K186)*10+IF(AND($F186&gt;=BT$5,$F186&lt;=BT$6),IF(AND($G186&gt;=BT$5,$G186&lt;=BT$6),5,IF($L186=1,2,1)),IF(AND($G186&gt;=BT$5,$G186&lt;=BT$6),IF($M186&gt;0,4,3),0)),IF(AND($D186&lt;=BT$6,$E186&gt;=BT$5),60,0)))</f>
        <v/>
      </c>
      <c r="BU186" s="80" t="str">
        <f>IF(OR($A186="",NOT(ISNUMBER($G186))),"",IF(AND($F186&lt;=BU$6,$G186&gt;=BU$5),IF(BU$5&gt;$N186,5,$K186)*10+IF(AND($F186&gt;=BU$5,$F186&lt;=BU$6),IF(AND($G186&gt;=BU$5,$G186&lt;=BU$6),5,IF($L186=1,2,1)),IF(AND($G186&gt;=BU$5,$G186&lt;=BU$6),IF($M186&gt;0,4,3),0)),IF(AND($D186&lt;=BU$6,$E186&gt;=BU$5),60,0)))</f>
        <v/>
      </c>
      <c r="BV186" s="80" t="str">
        <f>IF(OR($A186="",NOT(ISNUMBER($G186))),"",IF(AND($F186&lt;=BV$6,$G186&gt;=BV$5),IF(BV$5&gt;$N186,5,$K186)*10+IF(AND($F186&gt;=BV$5,$F186&lt;=BV$6),IF(AND($G186&gt;=BV$5,$G186&lt;=BV$6),5,IF($L186=1,2,1)),IF(AND($G186&gt;=BV$5,$G186&lt;=BV$6),IF($M186&gt;0,4,3),0)),IF(AND($D186&lt;=BV$6,$E186&gt;=BV$5),60,0)))</f>
        <v/>
      </c>
      <c r="BW186" s="80" t="str">
        <f>IF(OR($A186="",NOT(ISNUMBER($G186))),"",IF(AND($F186&lt;=BW$6,$G186&gt;=BW$5),IF(BW$5&gt;$N186,5,$K186)*10+IF(AND($F186&gt;=BW$5,$F186&lt;=BW$6),IF(AND($G186&gt;=BW$5,$G186&lt;=BW$6),5,IF($L186=1,2,1)),IF(AND($G186&gt;=BW$5,$G186&lt;=BW$6),IF($M186&gt;0,4,3),0)),IF(AND($D186&lt;=BW$6,$E186&gt;=BW$5),60,0)))</f>
        <v/>
      </c>
      <c r="BX186" s="80" t="str">
        <f>IF(OR($A186="",NOT(ISNUMBER($G186))),"",IF(AND($F186&lt;=BX$6,$G186&gt;=BX$5),IF(BX$5&gt;$N186,5,$K186)*10+IF(AND($F186&gt;=BX$5,$F186&lt;=BX$6),IF(AND($G186&gt;=BX$5,$G186&lt;=BX$6),5,IF($L186=1,2,1)),IF(AND($G186&gt;=BX$5,$G186&lt;=BX$6),IF($M186&gt;0,4,3),0)),IF(AND($D186&lt;=BX$6,$E186&gt;=BX$5),60,0)))</f>
        <v/>
      </c>
      <c r="BY186" s="80" t="str">
        <f>IF(OR($A186="",NOT(ISNUMBER($G186))),"",IF(AND($F186&lt;=BY$6,$G186&gt;=BY$5),IF(BY$5&gt;$N186,5,$K186)*10+IF(AND($F186&gt;=BY$5,$F186&lt;=BY$6),IF(AND($G186&gt;=BY$5,$G186&lt;=BY$6),5,IF($L186=1,2,1)),IF(AND($G186&gt;=BY$5,$G186&lt;=BY$6),IF($M186&gt;0,4,3),0)),IF(AND($D186&lt;=BY$6,$E186&gt;=BY$5),60,0)))</f>
        <v/>
      </c>
      <c r="BZ186" s="80" t="str">
        <f>IF(OR($A186="",NOT(ISNUMBER($G186))),"",IF(AND($F186&lt;=BZ$6,$G186&gt;=BZ$5),IF(BZ$5&gt;$N186,5,$K186)*10+IF(AND($F186&gt;=BZ$5,$F186&lt;=BZ$6),IF(AND($G186&gt;=BZ$5,$G186&lt;=BZ$6),5,IF($L186=1,2,1)),IF(AND($G186&gt;=BZ$5,$G186&lt;=BZ$6),IF($M186&gt;0,4,3),0)),IF(AND($D186&lt;=BZ$6,$E186&gt;=BZ$5),60,0)))</f>
        <v/>
      </c>
      <c r="CA186" s="80" t="str">
        <f>IF(OR($A186="",NOT(ISNUMBER($G186))),"",IF(AND($F186&lt;=CA$6,$G186&gt;=CA$5),IF(CA$5&gt;$N186,5,$K186)*10+IF(AND($F186&gt;=CA$5,$F186&lt;=CA$6),IF(AND($G186&gt;=CA$5,$G186&lt;=CA$6),5,IF($L186=1,2,1)),IF(AND($G186&gt;=CA$5,$G186&lt;=CA$6),IF($M186&gt;0,4,3),0)),IF(AND($D186&lt;=CA$6,$E186&gt;=CA$5),60,0)))</f>
        <v/>
      </c>
      <c r="CB186" s="80" t="str">
        <f>IF(OR($A186="",NOT(ISNUMBER($G186))),"",IF(AND($F186&lt;=CB$6,$G186&gt;=CB$5),IF(CB$5&gt;$N186,5,$K186)*10+IF(AND($F186&gt;=CB$5,$F186&lt;=CB$6),IF(AND($G186&gt;=CB$5,$G186&lt;=CB$6),5,IF($L186=1,2,1)),IF(AND($G186&gt;=CB$5,$G186&lt;=CB$6),IF($M186&gt;0,4,3),0)),IF(AND($D186&lt;=CB$6,$E186&gt;=CB$5),60,0)))</f>
        <v/>
      </c>
      <c r="CC186" s="80" t="str">
        <f>IF(OR($A186="",NOT(ISNUMBER($G186))),"",IF(AND($F186&lt;=CC$6,$G186&gt;=CC$5),IF(CC$5&gt;$N186,5,$K186)*10+IF(AND($F186&gt;=CC$5,$F186&lt;=CC$6),IF(AND($G186&gt;=CC$5,$G186&lt;=CC$6),5,IF($L186=1,2,1)),IF(AND($G186&gt;=CC$5,$G186&lt;=CC$6),IF($M186&gt;0,4,3),0)),IF(AND($D186&lt;=CC$6,$E186&gt;=CC$5),60,0)))</f>
        <v/>
      </c>
      <c r="CD186" s="80" t="str">
        <f>IF(OR($A186="",NOT(ISNUMBER($G186))),"",IF(AND($F186&lt;=CD$6,$G186&gt;=CD$5),IF(CD$5&gt;$N186,5,$K186)*10+IF(AND($F186&gt;=CD$5,$F186&lt;=CD$6),IF(AND($G186&gt;=CD$5,$G186&lt;=CD$6),5,IF($L186=1,2,1)),IF(AND($G186&gt;=CD$5,$G186&lt;=CD$6),IF($M186&gt;0,4,3),0)),IF(AND($D186&lt;=CD$6,$E186&gt;=CD$5),60,0)))</f>
        <v/>
      </c>
      <c r="CE186" s="80" t="str">
        <f>IF(OR($A186="",NOT(ISNUMBER($G186))),"",IF(AND($F186&lt;=CE$6,$G186&gt;=CE$5),IF(CE$5&gt;$N186,5,$K186)*10+IF(AND($F186&gt;=CE$5,$F186&lt;=CE$6),IF(AND($G186&gt;=CE$5,$G186&lt;=CE$6),5,IF($L186=1,2,1)),IF(AND($G186&gt;=CE$5,$G186&lt;=CE$6),IF($M186&gt;0,4,3),0)),IF(AND($D186&lt;=CE$6,$E186&gt;=CE$5),60,0)))</f>
        <v/>
      </c>
      <c r="CF186" s="80" t="str">
        <f>IF(OR($A186="",NOT(ISNUMBER($G186))),"",IF(AND($F186&lt;=CF$6,$G186&gt;=CF$5),IF(CF$5&gt;$N186,5,$K186)*10+IF(AND($F186&gt;=CF$5,$F186&lt;=CF$6),IF(AND($G186&gt;=CF$5,$G186&lt;=CF$6),5,IF($L186=1,2,1)),IF(AND($G186&gt;=CF$5,$G186&lt;=CF$6),IF($M186&gt;0,4,3),0)),IF(AND($D186&lt;=CF$6,$E186&gt;=CF$5),60,0)))</f>
        <v/>
      </c>
      <c r="CG186" s="80" t="str">
        <f>IF(OR($A186="",NOT(ISNUMBER($G186))),"",IF(AND($F186&lt;=CG$6,$G186&gt;=CG$5),IF(CG$5&gt;$N186,5,$K186)*10+IF(AND($F186&gt;=CG$5,$F186&lt;=CG$6),IF(AND($G186&gt;=CG$5,$G186&lt;=CG$6),5,IF($L186=1,2,1)),IF(AND($G186&gt;=CG$5,$G186&lt;=CG$6),IF($M186&gt;0,4,3),0)),IF(AND($D186&lt;=CG$6,$E186&gt;=CG$5),60,0)))</f>
        <v/>
      </c>
      <c r="CH186" s="80" t="str">
        <f>IF(OR($A186="",NOT(ISNUMBER($G186))),"",IF(AND($F186&lt;=CH$6,$G186&gt;=CH$5),IF(CH$5&gt;$N186,5,$K186)*10+IF(AND($F186&gt;=CH$5,$F186&lt;=CH$6),IF(AND($G186&gt;=CH$5,$G186&lt;=CH$6),5,IF($L186=1,2,1)),IF(AND($G186&gt;=CH$5,$G186&lt;=CH$6),IF($M186&gt;0,4,3),0)),IF(AND($D186&lt;=CH$6,$E186&gt;=CH$5),60,0)))</f>
        <v/>
      </c>
      <c r="CI186" s="80" t="str">
        <f>IF(OR($A186="",NOT(ISNUMBER($G186))),"",IF(AND($F186&lt;=CI$6,$G186&gt;=CI$5),IF(CI$5&gt;$N186,5,$K186)*10+IF(AND($F186&gt;=CI$5,$F186&lt;=CI$6),IF(AND($G186&gt;=CI$5,$G186&lt;=CI$6),5,IF($L186=1,2,1)),IF(AND($G186&gt;=CI$5,$G186&lt;=CI$6),IF($M186&gt;0,4,3),0)),IF(AND($D186&lt;=CI$6,$E186&gt;=CI$5),60,0)))</f>
        <v/>
      </c>
      <c r="CJ186" s="80" t="str">
        <f>IF(OR($A186="",NOT(ISNUMBER($G186))),"",IF(AND($F186&lt;=CJ$6,$G186&gt;=CJ$5),IF(CJ$5&gt;$N186,5,$K186)*10+IF(AND($F186&gt;=CJ$5,$F186&lt;=CJ$6),IF(AND($G186&gt;=CJ$5,$G186&lt;=CJ$6),5,IF($L186=1,2,1)),IF(AND($G186&gt;=CJ$5,$G186&lt;=CJ$6),IF($M186&gt;0,4,3),0)),IF(AND($D186&lt;=CJ$6,$E186&gt;=CJ$5),60,0)))</f>
        <v/>
      </c>
      <c r="CK186" s="80" t="str">
        <f>IF(OR($A186="",NOT(ISNUMBER($G186))),"",IF(AND($F186&lt;=CK$6,$G186&gt;=CK$5),IF(CK$5&gt;$N186,5,$K186)*10+IF(AND($F186&gt;=CK$5,$F186&lt;=CK$6),IF(AND($G186&gt;=CK$5,$G186&lt;=CK$6),5,IF($L186=1,2,1)),IF(AND($G186&gt;=CK$5,$G186&lt;=CK$6),IF($M186&gt;0,4,3),0)),IF(AND($D186&lt;=CK$6,$E186&gt;=CK$5),60,0)))</f>
        <v/>
      </c>
      <c r="CL186" s="80" t="str">
        <f>IF(OR($A186="",NOT(ISNUMBER($G186))),"",IF(AND($F186&lt;=CL$6,$G186&gt;=CL$5),IF(CL$5&gt;$N186,5,$K186)*10+IF(AND($F186&gt;=CL$5,$F186&lt;=CL$6),IF(AND($G186&gt;=CL$5,$G186&lt;=CL$6),5,IF($L186=1,2,1)),IF(AND($G186&gt;=CL$5,$G186&lt;=CL$6),IF($M186&gt;0,4,3),0)),IF(AND($D186&lt;=CL$6,$E186&gt;=CL$5),60,0)))</f>
        <v/>
      </c>
      <c r="CM186" s="80" t="str">
        <f>IF(OR($A186="",NOT(ISNUMBER($G186))),"",IF(AND($F186&lt;=CM$6,$G186&gt;=CM$5),IF(CM$5&gt;$N186,5,$K186)*10+IF(AND($F186&gt;=CM$5,$F186&lt;=CM$6),IF(AND($G186&gt;=CM$5,$G186&lt;=CM$6),5,IF($L186=1,2,1)),IF(AND($G186&gt;=CM$5,$G186&lt;=CM$6),IF($M186&gt;0,4,3),0)),IF(AND($D186&lt;=CM$6,$E186&gt;=CM$5),60,0)))</f>
        <v/>
      </c>
      <c r="CN186" s="80" t="str">
        <f>IF(OR($A186="",NOT(ISNUMBER($G186))),"",IF(AND($F186&lt;=CN$6,$G186&gt;=CN$5),IF(CN$5&gt;$N186,5,$K186)*10+IF(AND($F186&gt;=CN$5,$F186&lt;=CN$6),IF(AND($G186&gt;=CN$5,$G186&lt;=CN$6),5,IF($L186=1,2,1)),IF(AND($G186&gt;=CN$5,$G186&lt;=CN$6),IF($M186&gt;0,4,3),0)),IF(AND($D186&lt;=CN$6,$E186&gt;=CN$5),60,0)))</f>
        <v/>
      </c>
      <c r="CO186" s="80" t="str">
        <f>IF(OR($A186="",NOT(ISNUMBER($G186))),"",IF(AND($F186&lt;=CO$6,$G186&gt;=CO$5),IF(CO$5&gt;$N186,5,$K186)*10+IF(AND($F186&gt;=CO$5,$F186&lt;=CO$6),IF(AND($G186&gt;=CO$5,$G186&lt;=CO$6),5,IF($L186=1,2,1)),IF(AND($G186&gt;=CO$5,$G186&lt;=CO$6),IF($M186&gt;0,4,3),0)),IF(AND($D186&lt;=CO$6,$E186&gt;=CO$5),60,0)))</f>
        <v/>
      </c>
      <c r="CP186" s="80" t="str">
        <f>IF(OR($A186="",NOT(ISNUMBER($G186))),"",IF(AND($F186&lt;=CP$6,$G186&gt;=CP$5),IF(CP$5&gt;$N186,5,$K186)*10+IF(AND($F186&gt;=CP$5,$F186&lt;=CP$6),IF(AND($G186&gt;=CP$5,$G186&lt;=CP$6),5,IF($L186=1,2,1)),IF(AND($G186&gt;=CP$5,$G186&lt;=CP$6),IF($M186&gt;0,4,3),0)),IF(AND($D186&lt;=CP$6,$E186&gt;=CP$5),60,0)))</f>
        <v/>
      </c>
      <c r="CQ186" s="80" t="str">
        <f>IF(OR($A186="",NOT(ISNUMBER($G186))),"",IF(AND($F186&lt;=CQ$6,$G186&gt;=CQ$5),IF(CQ$5&gt;$N186,5,$K186)*10+IF(AND($F186&gt;=CQ$5,$F186&lt;=CQ$6),IF(AND($G186&gt;=CQ$5,$G186&lt;=CQ$6),5,IF($L186=1,2,1)),IF(AND($G186&gt;=CQ$5,$G186&lt;=CQ$6),IF($M186&gt;0,4,3),0)),IF(AND($D186&lt;=CQ$6,$E186&gt;=CQ$5),60,0)))</f>
        <v/>
      </c>
      <c r="CR186" s="80" t="str">
        <f>IF(OR($A186="",NOT(ISNUMBER($G186))),"",IF(AND($F186&lt;=CR$6,$G186&gt;=CR$5),IF(CR$5&gt;$N186,5,$K186)*10+IF(AND($F186&gt;=CR$5,$F186&lt;=CR$6),IF(AND($G186&gt;=CR$5,$G186&lt;=CR$6),5,IF($L186=1,2,1)),IF(AND($G186&gt;=CR$5,$G186&lt;=CR$6),IF($M186&gt;0,4,3),0)),IF(AND($D186&lt;=CR$6,$E186&gt;=CR$5),60,0)))</f>
        <v/>
      </c>
      <c r="CS186" s="80" t="str">
        <f>IF(OR($A186="",NOT(ISNUMBER($G186))),"",IF(AND($F186&lt;=CS$6,$G186&gt;=CS$5),IF(CS$5&gt;$N186,5,$K186)*10+IF(AND($F186&gt;=CS$5,$F186&lt;=CS$6),IF(AND($G186&gt;=CS$5,$G186&lt;=CS$6),5,IF($L186=1,2,1)),IF(AND($G186&gt;=CS$5,$G186&lt;=CS$6),IF($M186&gt;0,4,3),0)),IF(AND($D186&lt;=CS$6,$E186&gt;=CS$5),60,0)))</f>
        <v/>
      </c>
      <c r="CT186" s="80" t="str">
        <f>IF(OR($A186="",NOT(ISNUMBER($G186))),"",IF(AND($F186&lt;=CT$6,$G186&gt;=CT$5),IF(CT$5&gt;$N186,5,$K186)*10+IF(AND($F186&gt;=CT$5,$F186&lt;=CT$6),IF(AND($G186&gt;=CT$5,$G186&lt;=CT$6),5,IF($L186=1,2,1)),IF(AND($G186&gt;=CT$5,$G186&lt;=CT$6),IF($M186&gt;0,4,3),0)),IF(AND($D186&lt;=CT$6,$E186&gt;=CT$5),60,0)))</f>
        <v/>
      </c>
      <c r="CU186" s="80" t="str">
        <f>IF(OR($A186="",NOT(ISNUMBER($G186))),"",IF(AND($F186&lt;=CU$6,$G186&gt;=CU$5),IF(CU$5&gt;$N186,5,$K186)*10+IF(AND($F186&gt;=CU$5,$F186&lt;=CU$6),IF(AND($G186&gt;=CU$5,$G186&lt;=CU$6),5,IF($L186=1,2,1)),IF(AND($G186&gt;=CU$5,$G186&lt;=CU$6),IF($M186&gt;0,4,3),0)),IF(AND($D186&lt;=CU$6,$E186&gt;=CU$5),60,0)))</f>
        <v/>
      </c>
      <c r="CV186" s="80" t="str">
        <f>IF(OR($A186="",NOT(ISNUMBER($G186))),"",IF(AND($F186&lt;=CV$6,$G186&gt;=CV$5),IF(CV$5&gt;$N186,5,$K186)*10+IF(AND($F186&gt;=CV$5,$F186&lt;=CV$6),IF(AND($G186&gt;=CV$5,$G186&lt;=CV$6),5,IF($L186=1,2,1)),IF(AND($G186&gt;=CV$5,$G186&lt;=CV$6),IF($M186&gt;0,4,3),0)),IF(AND($D186&lt;=CV$6,$E186&gt;=CV$5),60,0)))</f>
        <v/>
      </c>
      <c r="CW186" s="80" t="str">
        <f>IF(OR($A186="",NOT(ISNUMBER($G186))),"",IF(AND($F186&lt;=CW$6,$G186&gt;=CW$5),IF(CW$5&gt;$N186,5,$K186)*10+IF(AND($F186&gt;=CW$5,$F186&lt;=CW$6),IF(AND($G186&gt;=CW$5,$G186&lt;=CW$6),5,IF($L186=1,2,1)),IF(AND($G186&gt;=CW$5,$G186&lt;=CW$6),IF($M186&gt;0,4,3),0)),IF(AND($D186&lt;=CW$6,$E186&gt;=CW$5),60,0)))</f>
        <v/>
      </c>
      <c r="CX186" s="80" t="str">
        <f>IF(OR($A186="",NOT(ISNUMBER($G186))),"",IF(AND($F186&lt;=CX$6,$G186&gt;=CX$5),IF(CX$5&gt;$N186,5,$K186)*10+IF(AND($F186&gt;=CX$5,$F186&lt;=CX$6),IF(AND($G186&gt;=CX$5,$G186&lt;=CX$6),5,IF($L186=1,2,1)),IF(AND($G186&gt;=CX$5,$G186&lt;=CX$6),IF($M186&gt;0,4,3),0)),IF(AND($D186&lt;=CX$6,$E186&gt;=CX$5),60,0)))</f>
        <v/>
      </c>
      <c r="CY186" s="80" t="str">
        <f>IF(OR($A186="",NOT(ISNUMBER($G186))),"",IF(AND($F186&lt;=CY$6,$G186&gt;=CY$5),IF(CY$5&gt;$N186,5,$K186)*10+IF(AND($F186&gt;=CY$5,$F186&lt;=CY$6),IF(AND($G186&gt;=CY$5,$G186&lt;=CY$6),5,IF($L186=1,2,1)),IF(AND($G186&gt;=CY$5,$G186&lt;=CY$6),IF($M186&gt;0,4,3),0)),IF(AND($D186&lt;=CY$6,$E186&gt;=CY$5),60,0)))</f>
        <v/>
      </c>
      <c r="CZ186" s="80" t="str">
        <f>IF(OR($A186="",NOT(ISNUMBER($G186))),"",IF(AND($F186&lt;=CZ$6,$G186&gt;=CZ$5),IF(CZ$5&gt;$N186,5,$K186)*10+IF(AND($F186&gt;=CZ$5,$F186&lt;=CZ$6),IF(AND($G186&gt;=CZ$5,$G186&lt;=CZ$6),5,IF($L186=1,2,1)),IF(AND($G186&gt;=CZ$5,$G186&lt;=CZ$6),IF($M186&gt;0,4,3),0)),IF(AND($D186&lt;=CZ$6,$E186&gt;=CZ$5),60,0)))</f>
        <v/>
      </c>
      <c r="DA186" s="80" t="str">
        <f>IF(OR($A186="",NOT(ISNUMBER($G186))),"",IF(AND($F186&lt;=DA$6,$G186&gt;=DA$5),IF(DA$5&gt;$N186,5,$K186)*10+IF(AND($F186&gt;=DA$5,$F186&lt;=DA$6),IF(AND($G186&gt;=DA$5,$G186&lt;=DA$6),5,IF($L186=1,2,1)),IF(AND($G186&gt;=DA$5,$G186&lt;=DA$6),IF($M186&gt;0,4,3),0)),IF(AND($D186&lt;=DA$6,$E186&gt;=DA$5),60,0)))</f>
        <v/>
      </c>
      <c r="DB186" s="80" t="str">
        <f>IF(OR($A186="",NOT(ISNUMBER($G186))),"",IF(AND($F186&lt;=DB$6,$G186&gt;=DB$5),IF(DB$5&gt;$N186,5,$K186)*10+IF(AND($F186&gt;=DB$5,$F186&lt;=DB$6),IF(AND($G186&gt;=DB$5,$G186&lt;=DB$6),5,IF($L186=1,2,1)),IF(AND($G186&gt;=DB$5,$G186&lt;=DB$6),IF($M186&gt;0,4,3),0)),IF(AND($D186&lt;=DB$6,$E186&gt;=DB$5),60,0)))</f>
        <v/>
      </c>
      <c r="DC186" s="80" t="str">
        <f>IF(OR($A186="",NOT(ISNUMBER($G186))),"",IF(AND($F186&lt;=DC$6,$G186&gt;=DC$5),IF(DC$5&gt;$N186,5,$K186)*10+IF(AND($F186&gt;=DC$5,$F186&lt;=DC$6),IF(AND($G186&gt;=DC$5,$G186&lt;=DC$6),5,IF($L186=1,2,1)),IF(AND($G186&gt;=DC$5,$G186&lt;=DC$6),IF($M186&gt;0,4,3),0)),IF(AND($D186&lt;=DC$6,$E186&gt;=DC$5),60,0)))</f>
        <v/>
      </c>
      <c r="DD186" s="80" t="str">
        <f>IF(OR($A186="",NOT(ISNUMBER($G186))),"",IF(AND($F186&lt;=DD$6,$G186&gt;=DD$5),IF(DD$5&gt;$N186,5,$K186)*10+IF(AND($F186&gt;=DD$5,$F186&lt;=DD$6),IF(AND($G186&gt;=DD$5,$G186&lt;=DD$6),5,IF($L186=1,2,1)),IF(AND($G186&gt;=DD$5,$G186&lt;=DD$6),IF($M186&gt;0,4,3),0)),IF(AND($D186&lt;=DD$6,$E186&gt;=DD$5),60,0)))</f>
        <v/>
      </c>
      <c r="DE186" s="80" t="str">
        <f>IF(OR($A186="",NOT(ISNUMBER($G186))),"",IF(AND($F186&lt;=DE$6,$G186&gt;=DE$5),IF(DE$5&gt;$N186,5,$K186)*10+IF(AND($F186&gt;=DE$5,$F186&lt;=DE$6),IF(AND($G186&gt;=DE$5,$G186&lt;=DE$6),5,IF($L186=1,2,1)),IF(AND($G186&gt;=DE$5,$G186&lt;=DE$6),IF($M186&gt;0,4,3),0)),IF(AND($D186&lt;=DE$6,$E186&gt;=DE$5),60,0)))</f>
        <v/>
      </c>
      <c r="DF186" s="80" t="str">
        <f>IF(OR($A186="",NOT(ISNUMBER($G186))),"",IF(AND($F186&lt;=DF$6,$G186&gt;=DF$5),IF(DF$5&gt;$N186,5,$K186)*10+IF(AND($F186&gt;=DF$5,$F186&lt;=DF$6),IF(AND($G186&gt;=DF$5,$G186&lt;=DF$6),5,IF($L186=1,2,1)),IF(AND($G186&gt;=DF$5,$G186&lt;=DF$6),IF($M186&gt;0,4,3),0)),IF(AND($D186&lt;=DF$6,$E186&gt;=DF$5),60,0)))</f>
        <v/>
      </c>
      <c r="DG186" s="80" t="str">
        <f>IF(OR($A186="",NOT(ISNUMBER($G186))),"",IF(AND($F186&lt;=DG$6,$G186&gt;=DG$5),IF(DG$5&gt;$N186,5,$K186)*10+IF(AND($F186&gt;=DG$5,$F186&lt;=DG$6),IF(AND($G186&gt;=DG$5,$G186&lt;=DG$6),5,IF($L186=1,2,1)),IF(AND($G186&gt;=DG$5,$G186&lt;=DG$6),IF($M186&gt;0,4,3),0)),IF(AND($D186&lt;=DG$6,$E186&gt;=DG$5),60,0)))</f>
        <v/>
      </c>
      <c r="DH186" s="80" t="str">
        <f>IF(OR($A186="",NOT(ISNUMBER($G186))),"",IF(AND($F186&lt;=DH$6,$G186&gt;=DH$5),IF(DH$5&gt;$N186,5,$K186)*10+IF(AND($F186&gt;=DH$5,$F186&lt;=DH$6),IF(AND($G186&gt;=DH$5,$G186&lt;=DH$6),5,IF($L186=1,2,1)),IF(AND($G186&gt;=DH$5,$G186&lt;=DH$6),IF($M186&gt;0,4,3),0)),IF(AND($D186&lt;=DH$6,$E186&gt;=DH$5),60,0)))</f>
        <v/>
      </c>
      <c r="DI186" s="80" t="str">
        <f>IF(OR($A186="",NOT(ISNUMBER($G186))),"",IF(AND($F186&lt;=DI$6,$G186&gt;=DI$5),IF(DI$5&gt;$N186,5,$K186)*10+IF(AND($F186&gt;=DI$5,$F186&lt;=DI$6),IF(AND($G186&gt;=DI$5,$G186&lt;=DI$6),5,IF($L186=1,2,1)),IF(AND($G186&gt;=DI$5,$G186&lt;=DI$6),IF($M186&gt;0,4,3),0)),IF(AND($D186&lt;=DI$6,$E186&gt;=DI$5),60,0)))</f>
        <v/>
      </c>
      <c r="DJ186" s="80" t="str">
        <f>IF(OR($A186="",NOT(ISNUMBER($G186))),"",IF(AND($F186&lt;=DJ$6,$G186&gt;=DJ$5),IF(DJ$5&gt;$N186,5,$K186)*10+IF(AND($F186&gt;=DJ$5,$F186&lt;=DJ$6),IF(AND($G186&gt;=DJ$5,$G186&lt;=DJ$6),5,IF($L186=1,2,1)),IF(AND($G186&gt;=DJ$5,$G186&lt;=DJ$6),IF($M186&gt;0,4,3),0)),IF(AND($D186&lt;=DJ$6,$E186&gt;=DJ$5),60,0)))</f>
        <v/>
      </c>
      <c r="DK186" s="80" t="str">
        <f>IF(OR($A186="",NOT(ISNUMBER($G186))),"",IF(AND($F186&lt;=DK$6,$G186&gt;=DK$5),IF(DK$5&gt;$N186,5,$K186)*10+IF(AND($F186&gt;=DK$5,$F186&lt;=DK$6),IF(AND($G186&gt;=DK$5,$G186&lt;=DK$6),5,IF($L186=1,2,1)),IF(AND($G186&gt;=DK$5,$G186&lt;=DK$6),IF($M186&gt;0,4,3),0)),IF(AND($D186&lt;=DK$6,$E186&gt;=DK$5),60,0)))</f>
        <v/>
      </c>
      <c r="DL186" s="80" t="str">
        <f>IF(OR($A186="",NOT(ISNUMBER($G186))),"",IF(AND($F186&lt;=DL$6,$G186&gt;=DL$5),IF(DL$5&gt;$N186,5,$K186)*10+IF(AND($F186&gt;=DL$5,$F186&lt;=DL$6),IF(AND($G186&gt;=DL$5,$G186&lt;=DL$6),5,IF($L186=1,2,1)),IF(AND($G186&gt;=DL$5,$G186&lt;=DL$6),IF($M186&gt;0,4,3),0)),IF(AND($D186&lt;=DL$6,$E186&gt;=DL$5),60,0)))</f>
        <v/>
      </c>
      <c r="DM186" s="80" t="str">
        <f>IF(OR($A186="",NOT(ISNUMBER($G186))),"",IF(AND($F186&lt;=DM$6,$G186&gt;=DM$5),IF(DM$5&gt;$N186,5,$K186)*10+IF(AND($F186&gt;=DM$5,$F186&lt;=DM$6),IF(AND($G186&gt;=DM$5,$G186&lt;=DM$6),5,IF($L186=1,2,1)),IF(AND($G186&gt;=DM$5,$G186&lt;=DM$6),IF($M186&gt;0,4,3),0)),IF(AND($D186&lt;=DM$6,$E186&gt;=DM$5),60,0)))</f>
        <v/>
      </c>
      <c r="DN186" s="80" t="str">
        <f>IF(OR($A186="",NOT(ISNUMBER($G186))),"",IF(AND($F186&lt;=DN$6,$G186&gt;=DN$5),IF(DN$5&gt;$N186,5,$K186)*10+IF(AND($F186&gt;=DN$5,$F186&lt;=DN$6),IF(AND($G186&gt;=DN$5,$G186&lt;=DN$6),5,IF($L186=1,2,1)),IF(AND($G186&gt;=DN$5,$G186&lt;=DN$6),IF($M186&gt;0,4,3),0)),IF(AND($D186&lt;=DN$6,$E186&gt;=DN$5),60,0)))</f>
        <v/>
      </c>
      <c r="DO186" s="80" t="str">
        <f>IF(OR($A186="",NOT(ISNUMBER($G186))),"",IF(AND($F186&lt;=DO$6,$G186&gt;=DO$5),IF(DO$5&gt;$N186,5,$K186)*10+IF(AND($F186&gt;=DO$5,$F186&lt;=DO$6),IF(AND($G186&gt;=DO$5,$G186&lt;=DO$6),5,IF($L186=1,2,1)),IF(AND($G186&gt;=DO$5,$G186&lt;=DO$6),IF($M186&gt;0,4,3),0)),IF(AND($D186&lt;=DO$6,$E186&gt;=DO$5),60,0)))</f>
        <v/>
      </c>
      <c r="DP186" s="80" t="str">
        <f>IF(OR($A186="",NOT(ISNUMBER($G186))),"",IF(AND($F186&lt;=DP$6,$G186&gt;=DP$5),IF(DP$5&gt;$N186,5,$K186)*10+IF(AND($F186&gt;=DP$5,$F186&lt;=DP$6),IF(AND($G186&gt;=DP$5,$G186&lt;=DP$6),5,IF($L186=1,2,1)),IF(AND($G186&gt;=DP$5,$G186&lt;=DP$6),IF($M186&gt;0,4,3),0)),IF(AND($D186&lt;=DP$6,$E186&gt;=DP$5),60,0)))</f>
        <v/>
      </c>
      <c r="DQ186" s="80" t="str">
        <f>IF(OR($A186="",NOT(ISNUMBER($G186))),"",IF(AND($F186&lt;=DQ$6,$G186&gt;=DQ$5),IF(DQ$5&gt;$N186,5,$K186)*10+IF(AND($F186&gt;=DQ$5,$F186&lt;=DQ$6),IF(AND($G186&gt;=DQ$5,$G186&lt;=DQ$6),5,IF($L186=1,2,1)),IF(AND($G186&gt;=DQ$5,$G186&lt;=DQ$6),IF($M186&gt;0,4,3),0)),IF(AND($D186&lt;=DQ$6,$E186&gt;=DQ$5),60,0)))</f>
        <v/>
      </c>
      <c r="DR186" s="80" t="str">
        <f>IF(OR($A186="",NOT(ISNUMBER($G186))),"",IF(AND($F186&lt;=DR$6,$G186&gt;=DR$5),IF(DR$5&gt;$N186,5,$K186)*10+IF(AND($F186&gt;=DR$5,$F186&lt;=DR$6),IF(AND($G186&gt;=DR$5,$G186&lt;=DR$6),5,IF($L186=1,2,1)),IF(AND($G186&gt;=DR$5,$G186&lt;=DR$6),IF($M186&gt;0,4,3),0)),IF(AND($D186&lt;=DR$6,$E186&gt;=DR$5),60,0)))</f>
        <v/>
      </c>
      <c r="DS186" s="80" t="str">
        <f>IF(OR($A186="",NOT(ISNUMBER($G186))),"",IF(AND($F186&lt;=DS$6,$G186&gt;=DS$5),IF(DS$5&gt;$N186,5,$K186)*10+IF(AND($F186&gt;=DS$5,$F186&lt;=DS$6),IF(AND($G186&gt;=DS$5,$G186&lt;=DS$6),5,IF($L186=1,2,1)),IF(AND($G186&gt;=DS$5,$G186&lt;=DS$6),IF($M186&gt;0,4,3),0)),IF(AND($D186&lt;=DS$6,$E186&gt;=DS$5),60,0)))</f>
        <v/>
      </c>
      <c r="DT186" s="80" t="str">
        <f>IF(OR($A186="",NOT(ISNUMBER($G186))),"",IF(AND($F186&lt;=DT$6,$G186&gt;=DT$5),IF(DT$5&gt;$N186,5,$K186)*10+IF(AND($F186&gt;=DT$5,$F186&lt;=DT$6),IF(AND($G186&gt;=DT$5,$G186&lt;=DT$6),5,IF($L186=1,2,1)),IF(AND($G186&gt;=DT$5,$G186&lt;=DT$6),IF($M186&gt;0,4,3),0)),IF(AND($D186&lt;=DT$6,$E186&gt;=DT$5),60,0)))</f>
        <v/>
      </c>
      <c r="DU186" s="80" t="str">
        <f>IF(OR($A186="",NOT(ISNUMBER($G186))),"",IF(AND($F186&lt;=DU$6,$G186&gt;=DU$5),IF(DU$5&gt;$N186,5,$K186)*10+IF(AND($F186&gt;=DU$5,$F186&lt;=DU$6),IF(AND($G186&gt;=DU$5,$G186&lt;=DU$6),5,IF($L186=1,2,1)),IF(AND($G186&gt;=DU$5,$G186&lt;=DU$6),IF($M186&gt;0,4,3),0)),IF(AND($D186&lt;=DU$6,$E186&gt;=DU$5),60,0)))</f>
        <v/>
      </c>
      <c r="DV186" s="80" t="str">
        <f>IF(OR($A186="",NOT(ISNUMBER($G186))),"",IF(AND($F186&lt;=DV$6,$G186&gt;=DV$5),IF(DV$5&gt;$N186,5,$K186)*10+IF(AND($F186&gt;=DV$5,$F186&lt;=DV$6),IF(AND($G186&gt;=DV$5,$G186&lt;=DV$6),5,IF($L186=1,2,1)),IF(AND($G186&gt;=DV$5,$G186&lt;=DV$6),IF($M186&gt;0,4,3),0)),IF(AND($D186&lt;=DV$6,$E186&gt;=DV$5),60,0)))</f>
        <v/>
      </c>
      <c r="DW186" s="80" t="str">
        <f>IF(OR($A186="",NOT(ISNUMBER($G186))),"",IF(AND($F186&lt;=DW$6,$G186&gt;=DW$5),IF(DW$5&gt;$N186,5,$K186)*10+IF(AND($F186&gt;=DW$5,$F186&lt;=DW$6),IF(AND($G186&gt;=DW$5,$G186&lt;=DW$6),5,IF($L186=1,2,1)),IF(AND($G186&gt;=DW$5,$G186&lt;=DW$6),IF($M186&gt;0,4,3),0)),IF(AND($D186&lt;=DW$6,$E186&gt;=DW$5),60,0)))</f>
        <v/>
      </c>
      <c r="DX186" s="80" t="str">
        <f>IF(OR($A186="",NOT(ISNUMBER($G186))),"",IF(AND($F186&lt;=DX$6,$G186&gt;=DX$5),IF(DX$5&gt;$N186,5,$K186)*10+IF(AND($F186&gt;=DX$5,$F186&lt;=DX$6),IF(AND($G186&gt;=DX$5,$G186&lt;=DX$6),5,IF($L186=1,2,1)),IF(AND($G186&gt;=DX$5,$G186&lt;=DX$6),IF($M186&gt;0,4,3),0)),IF(AND($D186&lt;=DX$6,$E186&gt;=DX$5),60,0)))</f>
        <v/>
      </c>
      <c r="DY186" s="80" t="str">
        <f>IF(OR($A186="",NOT(ISNUMBER($G186))),"",IF(AND($F186&lt;=DY$6,$G186&gt;=DY$5),IF(DY$5&gt;$N186,5,$K186)*10+IF(AND($F186&gt;=DY$5,$F186&lt;=DY$6),IF(AND($G186&gt;=DY$5,$G186&lt;=DY$6),5,IF($L186=1,2,1)),IF(AND($G186&gt;=DY$5,$G186&lt;=DY$6),IF($M186&gt;0,4,3),0)),IF(AND($D186&lt;=DY$6,$E186&gt;=DY$5),60,0)))</f>
        <v/>
      </c>
      <c r="DZ186" s="80" t="str">
        <f>IF(OR($A186="",NOT(ISNUMBER($G186))),"",IF(AND($F186&lt;=DZ$6,$G186&gt;=DZ$5),IF(DZ$5&gt;$N186,5,$K186)*10+IF(AND($F186&gt;=DZ$5,$F186&lt;=DZ$6),IF(AND($G186&gt;=DZ$5,$G186&lt;=DZ$6),5,IF($L186=1,2,1)),IF(AND($G186&gt;=DZ$5,$G186&lt;=DZ$6),IF($M186&gt;0,4,3),0)),IF(AND($D186&lt;=DZ$6,$E186&gt;=DZ$5),60,0)))</f>
        <v/>
      </c>
      <c r="EA186" s="80" t="str">
        <f>IF(OR($A186="",NOT(ISNUMBER($G186))),"",IF(AND($F186&lt;=EA$6,$G186&gt;=EA$5),IF(EA$5&gt;$N186,5,$K186)*10+IF(AND($F186&gt;=EA$5,$F186&lt;=EA$6),IF(AND($G186&gt;=EA$5,$G186&lt;=EA$6),5,IF($L186=1,2,1)),IF(AND($G186&gt;=EA$5,$G186&lt;=EA$6),IF($M186&gt;0,4,3),0)),IF(AND($D186&lt;=EA$6,$E186&gt;=EA$5),60,0)))</f>
        <v/>
      </c>
      <c r="EB186" s="80" t="str">
        <f>IF(OR($A186="",NOT(ISNUMBER($G186))),"",IF(AND($F186&lt;=EB$6,$G186&gt;=EB$5),IF(EB$5&gt;$N186,5,$K186)*10+IF(AND($F186&gt;=EB$5,$F186&lt;=EB$6),IF(AND($G186&gt;=EB$5,$G186&lt;=EB$6),5,IF($L186=1,2,1)),IF(AND($G186&gt;=EB$5,$G186&lt;=EB$6),IF($M186&gt;0,4,3),0)),IF(AND($D186&lt;=EB$6,$E186&gt;=EB$5),60,0)))</f>
        <v/>
      </c>
      <c r="EC186" s="80" t="str">
        <f>IF(OR($A186="",NOT(ISNUMBER($G186))),"",IF(AND($F186&lt;=EC$6,$G186&gt;=EC$5),IF(EC$5&gt;$N186,5,$K186)*10+IF(AND($F186&gt;=EC$5,$F186&lt;=EC$6),IF(AND($G186&gt;=EC$5,$G186&lt;=EC$6),5,IF($L186=1,2,1)),IF(AND($G186&gt;=EC$5,$G186&lt;=EC$6),IF($M186&gt;0,4,3),0)),IF(AND($D186&lt;=EC$6,$E186&gt;=EC$5),60,0)))</f>
        <v/>
      </c>
      <c r="ED186" s="80" t="str">
        <f>IF(OR($A186="",NOT(ISNUMBER($G186))),"",IF(AND($F186&lt;=ED$6,$G186&gt;=ED$5),IF(ED$5&gt;$N186,5,$K186)*10+IF(AND($F186&gt;=ED$5,$F186&lt;=ED$6),IF(AND($G186&gt;=ED$5,$G186&lt;=ED$6),5,IF($L186=1,2,1)),IF(AND($G186&gt;=ED$5,$G186&lt;=ED$6),IF($M186&gt;0,4,3),0)),IF(AND($D186&lt;=ED$6,$E186&gt;=ED$5),60,0)))</f>
        <v/>
      </c>
    </row>
    <row r="187" ht="18" customHeight="1">
      <c r="A187" s="52" t="str">
        <f>IF(Tasks!$B187="","",Tasks!$A187)</f>
        <v/>
      </c>
      <c r="B187" s="78" t="str">
        <f>IF(Tasks!$B187="","",Tasks!$B187)</f>
        <v/>
      </c>
      <c r="C187" s="25" t="str">
        <f>IF($B187="","",IF(AND(Tasks!$D187="",Tasks!$G187=""),"-",IF(Tasks!$D187="","",Tasks!$D187&amp;IF(OR(Tasks!$E187="",Tasks!$E187="FS"),IF(N(Tasks!$F187)=0,"","FS"),Tasks!$E187)&amp;IF(N(Tasks!$F187)=0,"",IF(Tasks!$F187&gt;0,"+","")&amp;Tasks!$F187))&amp;IF(AND(Tasks!$D187&lt;&gt;"",Tasks!$G187&lt;&gt;""),", ","")&amp;IF(Tasks!$G187="","",Tasks!$G187&amp;IF(OR(Tasks!$H187="",Tasks!$H187="FS"),IF(N(Tasks!$I187)=0,"","FS"),Tasks!$H187)&amp;IF(N(Tasks!$I187)=0,"",IF(Tasks!$I187&gt;0,"+","")&amp;Tasks!$I187))))</f>
        <v/>
      </c>
      <c r="D187" s="51" t="str">
        <f>IF(OR($B187="",Tasks!$Q187=""),"",Tasks!$Q187)</f>
        <v/>
      </c>
      <c r="E187" s="51" t="str">
        <f>IF(OR($B187="",Tasks!$R187=""),"",Tasks!$R187)</f>
        <v/>
      </c>
      <c r="F187" s="51" t="str">
        <f>IF(OR($B187="",Tasks!$S187=""),"",Tasks!$S187)</f>
        <v/>
      </c>
      <c r="G187" s="51" t="str">
        <f>IF(OR($B187="",Tasks!$T187=""),"",Tasks!$T187)</f>
        <v/>
      </c>
      <c r="H187" s="52" t="str">
        <f>IF($B187="","",Tasks!$AE187)</f>
        <v/>
      </c>
      <c r="I187" s="79" t="str">
        <f>IF($B187="","",Tasks!$AF187)</f>
        <v/>
      </c>
      <c r="J187" s="53" t="str">
        <f>IF(OR($B187="",Tasks!$V187=""),"",Tasks!$V187)</f>
        <v/>
      </c>
      <c r="K187" s="52" t="str">
        <f>IF($B187="","",Tasks!$AA187)</f>
        <v/>
      </c>
      <c r="L187" s="52" t="str">
        <f>IF($B187="","",Tasks!$AB187)</f>
        <v/>
      </c>
      <c r="M187" s="52" t="str">
        <f>IF($B187="","",Tasks!$Z187)</f>
        <v/>
      </c>
      <c r="N187" s="52" t="str">
        <f>IF(OR($B187="",Tasks!$AG187=""),"",Tasks!$AG187)</f>
        <v/>
      </c>
      <c r="O187" s="80" t="str">
        <f>IF(OR($A187="",NOT(ISNUMBER($G187))),"",IF(AND($F187&lt;=O$6,$G187&gt;=O$5),IF(O$5&gt;$N187,5,$K187)*10+IF(AND($F187&gt;=O$5,$F187&lt;=O$6),IF(AND($G187&gt;=O$5,$G187&lt;=O$6),5,IF($L187=1,2,1)),IF(AND($G187&gt;=O$5,$G187&lt;=O$6),IF($M187&gt;0,4,3),0)),IF(AND($D187&lt;=O$6,$E187&gt;=O$5),60,0)))</f>
        <v/>
      </c>
      <c r="P187" s="80" t="str">
        <f>IF(OR($A187="",NOT(ISNUMBER($G187))),"",IF(AND($F187&lt;=P$6,$G187&gt;=P$5),IF(P$5&gt;$N187,5,$K187)*10+IF(AND($F187&gt;=P$5,$F187&lt;=P$6),IF(AND($G187&gt;=P$5,$G187&lt;=P$6),5,IF($L187=1,2,1)),IF(AND($G187&gt;=P$5,$G187&lt;=P$6),IF($M187&gt;0,4,3),0)),IF(AND($D187&lt;=P$6,$E187&gt;=P$5),60,0)))</f>
        <v/>
      </c>
      <c r="Q187" s="80" t="str">
        <f>IF(OR($A187="",NOT(ISNUMBER($G187))),"",IF(AND($F187&lt;=Q$6,$G187&gt;=Q$5),IF(Q$5&gt;$N187,5,$K187)*10+IF(AND($F187&gt;=Q$5,$F187&lt;=Q$6),IF(AND($G187&gt;=Q$5,$G187&lt;=Q$6),5,IF($L187=1,2,1)),IF(AND($G187&gt;=Q$5,$G187&lt;=Q$6),IF($M187&gt;0,4,3),0)),IF(AND($D187&lt;=Q$6,$E187&gt;=Q$5),60,0)))</f>
        <v/>
      </c>
      <c r="R187" s="80" t="str">
        <f>IF(OR($A187="",NOT(ISNUMBER($G187))),"",IF(AND($F187&lt;=R$6,$G187&gt;=R$5),IF(R$5&gt;$N187,5,$K187)*10+IF(AND($F187&gt;=R$5,$F187&lt;=R$6),IF(AND($G187&gt;=R$5,$G187&lt;=R$6),5,IF($L187=1,2,1)),IF(AND($G187&gt;=R$5,$G187&lt;=R$6),IF($M187&gt;0,4,3),0)),IF(AND($D187&lt;=R$6,$E187&gt;=R$5),60,0)))</f>
        <v/>
      </c>
      <c r="S187" s="80" t="str">
        <f>IF(OR($A187="",NOT(ISNUMBER($G187))),"",IF(AND($F187&lt;=S$6,$G187&gt;=S$5),IF(S$5&gt;$N187,5,$K187)*10+IF(AND($F187&gt;=S$5,$F187&lt;=S$6),IF(AND($G187&gt;=S$5,$G187&lt;=S$6),5,IF($L187=1,2,1)),IF(AND($G187&gt;=S$5,$G187&lt;=S$6),IF($M187&gt;0,4,3),0)),IF(AND($D187&lt;=S$6,$E187&gt;=S$5),60,0)))</f>
        <v/>
      </c>
      <c r="T187" s="80" t="str">
        <f>IF(OR($A187="",NOT(ISNUMBER($G187))),"",IF(AND($F187&lt;=T$6,$G187&gt;=T$5),IF(T$5&gt;$N187,5,$K187)*10+IF(AND($F187&gt;=T$5,$F187&lt;=T$6),IF(AND($G187&gt;=T$5,$G187&lt;=T$6),5,IF($L187=1,2,1)),IF(AND($G187&gt;=T$5,$G187&lt;=T$6),IF($M187&gt;0,4,3),0)),IF(AND($D187&lt;=T$6,$E187&gt;=T$5),60,0)))</f>
        <v/>
      </c>
      <c r="U187" s="80" t="str">
        <f>IF(OR($A187="",NOT(ISNUMBER($G187))),"",IF(AND($F187&lt;=U$6,$G187&gt;=U$5),IF(U$5&gt;$N187,5,$K187)*10+IF(AND($F187&gt;=U$5,$F187&lt;=U$6),IF(AND($G187&gt;=U$5,$G187&lt;=U$6),5,IF($L187=1,2,1)),IF(AND($G187&gt;=U$5,$G187&lt;=U$6),IF($M187&gt;0,4,3),0)),IF(AND($D187&lt;=U$6,$E187&gt;=U$5),60,0)))</f>
        <v/>
      </c>
      <c r="V187" s="80" t="str">
        <f>IF(OR($A187="",NOT(ISNUMBER($G187))),"",IF(AND($F187&lt;=V$6,$G187&gt;=V$5),IF(V$5&gt;$N187,5,$K187)*10+IF(AND($F187&gt;=V$5,$F187&lt;=V$6),IF(AND($G187&gt;=V$5,$G187&lt;=V$6),5,IF($L187=1,2,1)),IF(AND($G187&gt;=V$5,$G187&lt;=V$6),IF($M187&gt;0,4,3),0)),IF(AND($D187&lt;=V$6,$E187&gt;=V$5),60,0)))</f>
        <v/>
      </c>
      <c r="W187" s="80" t="str">
        <f>IF(OR($A187="",NOT(ISNUMBER($G187))),"",IF(AND($F187&lt;=W$6,$G187&gt;=W$5),IF(W$5&gt;$N187,5,$K187)*10+IF(AND($F187&gt;=W$5,$F187&lt;=W$6),IF(AND($G187&gt;=W$5,$G187&lt;=W$6),5,IF($L187=1,2,1)),IF(AND($G187&gt;=W$5,$G187&lt;=W$6),IF($M187&gt;0,4,3),0)),IF(AND($D187&lt;=W$6,$E187&gt;=W$5),60,0)))</f>
        <v/>
      </c>
      <c r="X187" s="80" t="str">
        <f>IF(OR($A187="",NOT(ISNUMBER($G187))),"",IF(AND($F187&lt;=X$6,$G187&gt;=X$5),IF(X$5&gt;$N187,5,$K187)*10+IF(AND($F187&gt;=X$5,$F187&lt;=X$6),IF(AND($G187&gt;=X$5,$G187&lt;=X$6),5,IF($L187=1,2,1)),IF(AND($G187&gt;=X$5,$G187&lt;=X$6),IF($M187&gt;0,4,3),0)),IF(AND($D187&lt;=X$6,$E187&gt;=X$5),60,0)))</f>
        <v/>
      </c>
      <c r="Y187" s="80" t="str">
        <f>IF(OR($A187="",NOT(ISNUMBER($G187))),"",IF(AND($F187&lt;=Y$6,$G187&gt;=Y$5),IF(Y$5&gt;$N187,5,$K187)*10+IF(AND($F187&gt;=Y$5,$F187&lt;=Y$6),IF(AND($G187&gt;=Y$5,$G187&lt;=Y$6),5,IF($L187=1,2,1)),IF(AND($G187&gt;=Y$5,$G187&lt;=Y$6),IF($M187&gt;0,4,3),0)),IF(AND($D187&lt;=Y$6,$E187&gt;=Y$5),60,0)))</f>
        <v/>
      </c>
      <c r="Z187" s="80" t="str">
        <f>IF(OR($A187="",NOT(ISNUMBER($G187))),"",IF(AND($F187&lt;=Z$6,$G187&gt;=Z$5),IF(Z$5&gt;$N187,5,$K187)*10+IF(AND($F187&gt;=Z$5,$F187&lt;=Z$6),IF(AND($G187&gt;=Z$5,$G187&lt;=Z$6),5,IF($L187=1,2,1)),IF(AND($G187&gt;=Z$5,$G187&lt;=Z$6),IF($M187&gt;0,4,3),0)),IF(AND($D187&lt;=Z$6,$E187&gt;=Z$5),60,0)))</f>
        <v/>
      </c>
      <c r="AA187" s="80" t="str">
        <f>IF(OR($A187="",NOT(ISNUMBER($G187))),"",IF(AND($F187&lt;=AA$6,$G187&gt;=AA$5),IF(AA$5&gt;$N187,5,$K187)*10+IF(AND($F187&gt;=AA$5,$F187&lt;=AA$6),IF(AND($G187&gt;=AA$5,$G187&lt;=AA$6),5,IF($L187=1,2,1)),IF(AND($G187&gt;=AA$5,$G187&lt;=AA$6),IF($M187&gt;0,4,3),0)),IF(AND($D187&lt;=AA$6,$E187&gt;=AA$5),60,0)))</f>
        <v/>
      </c>
      <c r="AB187" s="80" t="str">
        <f>IF(OR($A187="",NOT(ISNUMBER($G187))),"",IF(AND($F187&lt;=AB$6,$G187&gt;=AB$5),IF(AB$5&gt;$N187,5,$K187)*10+IF(AND($F187&gt;=AB$5,$F187&lt;=AB$6),IF(AND($G187&gt;=AB$5,$G187&lt;=AB$6),5,IF($L187=1,2,1)),IF(AND($G187&gt;=AB$5,$G187&lt;=AB$6),IF($M187&gt;0,4,3),0)),IF(AND($D187&lt;=AB$6,$E187&gt;=AB$5),60,0)))</f>
        <v/>
      </c>
      <c r="AC187" s="80" t="str">
        <f>IF(OR($A187="",NOT(ISNUMBER($G187))),"",IF(AND($F187&lt;=AC$6,$G187&gt;=AC$5),IF(AC$5&gt;$N187,5,$K187)*10+IF(AND($F187&gt;=AC$5,$F187&lt;=AC$6),IF(AND($G187&gt;=AC$5,$G187&lt;=AC$6),5,IF($L187=1,2,1)),IF(AND($G187&gt;=AC$5,$G187&lt;=AC$6),IF($M187&gt;0,4,3),0)),IF(AND($D187&lt;=AC$6,$E187&gt;=AC$5),60,0)))</f>
        <v/>
      </c>
      <c r="AD187" s="80" t="str">
        <f>IF(OR($A187="",NOT(ISNUMBER($G187))),"",IF(AND($F187&lt;=AD$6,$G187&gt;=AD$5),IF(AD$5&gt;$N187,5,$K187)*10+IF(AND($F187&gt;=AD$5,$F187&lt;=AD$6),IF(AND($G187&gt;=AD$5,$G187&lt;=AD$6),5,IF($L187=1,2,1)),IF(AND($G187&gt;=AD$5,$G187&lt;=AD$6),IF($M187&gt;0,4,3),0)),IF(AND($D187&lt;=AD$6,$E187&gt;=AD$5),60,0)))</f>
        <v/>
      </c>
      <c r="AE187" s="80" t="str">
        <f>IF(OR($A187="",NOT(ISNUMBER($G187))),"",IF(AND($F187&lt;=AE$6,$G187&gt;=AE$5),IF(AE$5&gt;$N187,5,$K187)*10+IF(AND($F187&gt;=AE$5,$F187&lt;=AE$6),IF(AND($G187&gt;=AE$5,$G187&lt;=AE$6),5,IF($L187=1,2,1)),IF(AND($G187&gt;=AE$5,$G187&lt;=AE$6),IF($M187&gt;0,4,3),0)),IF(AND($D187&lt;=AE$6,$E187&gt;=AE$5),60,0)))</f>
        <v/>
      </c>
      <c r="AF187" s="80" t="str">
        <f>IF(OR($A187="",NOT(ISNUMBER($G187))),"",IF(AND($F187&lt;=AF$6,$G187&gt;=AF$5),IF(AF$5&gt;$N187,5,$K187)*10+IF(AND($F187&gt;=AF$5,$F187&lt;=AF$6),IF(AND($G187&gt;=AF$5,$G187&lt;=AF$6),5,IF($L187=1,2,1)),IF(AND($G187&gt;=AF$5,$G187&lt;=AF$6),IF($M187&gt;0,4,3),0)),IF(AND($D187&lt;=AF$6,$E187&gt;=AF$5),60,0)))</f>
        <v/>
      </c>
      <c r="AG187" s="80" t="str">
        <f>IF(OR($A187="",NOT(ISNUMBER($G187))),"",IF(AND($F187&lt;=AG$6,$G187&gt;=AG$5),IF(AG$5&gt;$N187,5,$K187)*10+IF(AND($F187&gt;=AG$5,$F187&lt;=AG$6),IF(AND($G187&gt;=AG$5,$G187&lt;=AG$6),5,IF($L187=1,2,1)),IF(AND($G187&gt;=AG$5,$G187&lt;=AG$6),IF($M187&gt;0,4,3),0)),IF(AND($D187&lt;=AG$6,$E187&gt;=AG$5),60,0)))</f>
        <v/>
      </c>
      <c r="AH187" s="80" t="str">
        <f>IF(OR($A187="",NOT(ISNUMBER($G187))),"",IF(AND($F187&lt;=AH$6,$G187&gt;=AH$5),IF(AH$5&gt;$N187,5,$K187)*10+IF(AND($F187&gt;=AH$5,$F187&lt;=AH$6),IF(AND($G187&gt;=AH$5,$G187&lt;=AH$6),5,IF($L187=1,2,1)),IF(AND($G187&gt;=AH$5,$G187&lt;=AH$6),IF($M187&gt;0,4,3),0)),IF(AND($D187&lt;=AH$6,$E187&gt;=AH$5),60,0)))</f>
        <v/>
      </c>
      <c r="AI187" s="80" t="str">
        <f>IF(OR($A187="",NOT(ISNUMBER($G187))),"",IF(AND($F187&lt;=AI$6,$G187&gt;=AI$5),IF(AI$5&gt;$N187,5,$K187)*10+IF(AND($F187&gt;=AI$5,$F187&lt;=AI$6),IF(AND($G187&gt;=AI$5,$G187&lt;=AI$6),5,IF($L187=1,2,1)),IF(AND($G187&gt;=AI$5,$G187&lt;=AI$6),IF($M187&gt;0,4,3),0)),IF(AND($D187&lt;=AI$6,$E187&gt;=AI$5),60,0)))</f>
        <v/>
      </c>
      <c r="AJ187" s="80" t="str">
        <f>IF(OR($A187="",NOT(ISNUMBER($G187))),"",IF(AND($F187&lt;=AJ$6,$G187&gt;=AJ$5),IF(AJ$5&gt;$N187,5,$K187)*10+IF(AND($F187&gt;=AJ$5,$F187&lt;=AJ$6),IF(AND($G187&gt;=AJ$5,$G187&lt;=AJ$6),5,IF($L187=1,2,1)),IF(AND($G187&gt;=AJ$5,$G187&lt;=AJ$6),IF($M187&gt;0,4,3),0)),IF(AND($D187&lt;=AJ$6,$E187&gt;=AJ$5),60,0)))</f>
        <v/>
      </c>
      <c r="AK187" s="80" t="str">
        <f>IF(OR($A187="",NOT(ISNUMBER($G187))),"",IF(AND($F187&lt;=AK$6,$G187&gt;=AK$5),IF(AK$5&gt;$N187,5,$K187)*10+IF(AND($F187&gt;=AK$5,$F187&lt;=AK$6),IF(AND($G187&gt;=AK$5,$G187&lt;=AK$6),5,IF($L187=1,2,1)),IF(AND($G187&gt;=AK$5,$G187&lt;=AK$6),IF($M187&gt;0,4,3),0)),IF(AND($D187&lt;=AK$6,$E187&gt;=AK$5),60,0)))</f>
        <v/>
      </c>
      <c r="AL187" s="80" t="str">
        <f>IF(OR($A187="",NOT(ISNUMBER($G187))),"",IF(AND($F187&lt;=AL$6,$G187&gt;=AL$5),IF(AL$5&gt;$N187,5,$K187)*10+IF(AND($F187&gt;=AL$5,$F187&lt;=AL$6),IF(AND($G187&gt;=AL$5,$G187&lt;=AL$6),5,IF($L187=1,2,1)),IF(AND($G187&gt;=AL$5,$G187&lt;=AL$6),IF($M187&gt;0,4,3),0)),IF(AND($D187&lt;=AL$6,$E187&gt;=AL$5),60,0)))</f>
        <v/>
      </c>
      <c r="AM187" s="80" t="str">
        <f>IF(OR($A187="",NOT(ISNUMBER($G187))),"",IF(AND($F187&lt;=AM$6,$G187&gt;=AM$5),IF(AM$5&gt;$N187,5,$K187)*10+IF(AND($F187&gt;=AM$5,$F187&lt;=AM$6),IF(AND($G187&gt;=AM$5,$G187&lt;=AM$6),5,IF($L187=1,2,1)),IF(AND($G187&gt;=AM$5,$G187&lt;=AM$6),IF($M187&gt;0,4,3),0)),IF(AND($D187&lt;=AM$6,$E187&gt;=AM$5),60,0)))</f>
        <v/>
      </c>
      <c r="AN187" s="80" t="str">
        <f>IF(OR($A187="",NOT(ISNUMBER($G187))),"",IF(AND($F187&lt;=AN$6,$G187&gt;=AN$5),IF(AN$5&gt;$N187,5,$K187)*10+IF(AND($F187&gt;=AN$5,$F187&lt;=AN$6),IF(AND($G187&gt;=AN$5,$G187&lt;=AN$6),5,IF($L187=1,2,1)),IF(AND($G187&gt;=AN$5,$G187&lt;=AN$6),IF($M187&gt;0,4,3),0)),IF(AND($D187&lt;=AN$6,$E187&gt;=AN$5),60,0)))</f>
        <v/>
      </c>
      <c r="AO187" s="80" t="str">
        <f>IF(OR($A187="",NOT(ISNUMBER($G187))),"",IF(AND($F187&lt;=AO$6,$G187&gt;=AO$5),IF(AO$5&gt;$N187,5,$K187)*10+IF(AND($F187&gt;=AO$5,$F187&lt;=AO$6),IF(AND($G187&gt;=AO$5,$G187&lt;=AO$6),5,IF($L187=1,2,1)),IF(AND($G187&gt;=AO$5,$G187&lt;=AO$6),IF($M187&gt;0,4,3),0)),IF(AND($D187&lt;=AO$6,$E187&gt;=AO$5),60,0)))</f>
        <v/>
      </c>
      <c r="AP187" s="80" t="str">
        <f>IF(OR($A187="",NOT(ISNUMBER($G187))),"",IF(AND($F187&lt;=AP$6,$G187&gt;=AP$5),IF(AP$5&gt;$N187,5,$K187)*10+IF(AND($F187&gt;=AP$5,$F187&lt;=AP$6),IF(AND($G187&gt;=AP$5,$G187&lt;=AP$6),5,IF($L187=1,2,1)),IF(AND($G187&gt;=AP$5,$G187&lt;=AP$6),IF($M187&gt;0,4,3),0)),IF(AND($D187&lt;=AP$6,$E187&gt;=AP$5),60,0)))</f>
        <v/>
      </c>
      <c r="AQ187" s="80" t="str">
        <f>IF(OR($A187="",NOT(ISNUMBER($G187))),"",IF(AND($F187&lt;=AQ$6,$G187&gt;=AQ$5),IF(AQ$5&gt;$N187,5,$K187)*10+IF(AND($F187&gt;=AQ$5,$F187&lt;=AQ$6),IF(AND($G187&gt;=AQ$5,$G187&lt;=AQ$6),5,IF($L187=1,2,1)),IF(AND($G187&gt;=AQ$5,$G187&lt;=AQ$6),IF($M187&gt;0,4,3),0)),IF(AND($D187&lt;=AQ$6,$E187&gt;=AQ$5),60,0)))</f>
        <v/>
      </c>
      <c r="AR187" s="80" t="str">
        <f>IF(OR($A187="",NOT(ISNUMBER($G187))),"",IF(AND($F187&lt;=AR$6,$G187&gt;=AR$5),IF(AR$5&gt;$N187,5,$K187)*10+IF(AND($F187&gt;=AR$5,$F187&lt;=AR$6),IF(AND($G187&gt;=AR$5,$G187&lt;=AR$6),5,IF($L187=1,2,1)),IF(AND($G187&gt;=AR$5,$G187&lt;=AR$6),IF($M187&gt;0,4,3),0)),IF(AND($D187&lt;=AR$6,$E187&gt;=AR$5),60,0)))</f>
        <v/>
      </c>
      <c r="AS187" s="80" t="str">
        <f>IF(OR($A187="",NOT(ISNUMBER($G187))),"",IF(AND($F187&lt;=AS$6,$G187&gt;=AS$5),IF(AS$5&gt;$N187,5,$K187)*10+IF(AND($F187&gt;=AS$5,$F187&lt;=AS$6),IF(AND($G187&gt;=AS$5,$G187&lt;=AS$6),5,IF($L187=1,2,1)),IF(AND($G187&gt;=AS$5,$G187&lt;=AS$6),IF($M187&gt;0,4,3),0)),IF(AND($D187&lt;=AS$6,$E187&gt;=AS$5),60,0)))</f>
        <v/>
      </c>
      <c r="AT187" s="80" t="str">
        <f>IF(OR($A187="",NOT(ISNUMBER($G187))),"",IF(AND($F187&lt;=AT$6,$G187&gt;=AT$5),IF(AT$5&gt;$N187,5,$K187)*10+IF(AND($F187&gt;=AT$5,$F187&lt;=AT$6),IF(AND($G187&gt;=AT$5,$G187&lt;=AT$6),5,IF($L187=1,2,1)),IF(AND($G187&gt;=AT$5,$G187&lt;=AT$6),IF($M187&gt;0,4,3),0)),IF(AND($D187&lt;=AT$6,$E187&gt;=AT$5),60,0)))</f>
        <v/>
      </c>
      <c r="AU187" s="80" t="str">
        <f>IF(OR($A187="",NOT(ISNUMBER($G187))),"",IF(AND($F187&lt;=AU$6,$G187&gt;=AU$5),IF(AU$5&gt;$N187,5,$K187)*10+IF(AND($F187&gt;=AU$5,$F187&lt;=AU$6),IF(AND($G187&gt;=AU$5,$G187&lt;=AU$6),5,IF($L187=1,2,1)),IF(AND($G187&gt;=AU$5,$G187&lt;=AU$6),IF($M187&gt;0,4,3),0)),IF(AND($D187&lt;=AU$6,$E187&gt;=AU$5),60,0)))</f>
        <v/>
      </c>
      <c r="AV187" s="80" t="str">
        <f>IF(OR($A187="",NOT(ISNUMBER($G187))),"",IF(AND($F187&lt;=AV$6,$G187&gt;=AV$5),IF(AV$5&gt;$N187,5,$K187)*10+IF(AND($F187&gt;=AV$5,$F187&lt;=AV$6),IF(AND($G187&gt;=AV$5,$G187&lt;=AV$6),5,IF($L187=1,2,1)),IF(AND($G187&gt;=AV$5,$G187&lt;=AV$6),IF($M187&gt;0,4,3),0)),IF(AND($D187&lt;=AV$6,$E187&gt;=AV$5),60,0)))</f>
        <v/>
      </c>
      <c r="AW187" s="80" t="str">
        <f>IF(OR($A187="",NOT(ISNUMBER($G187))),"",IF(AND($F187&lt;=AW$6,$G187&gt;=AW$5),IF(AW$5&gt;$N187,5,$K187)*10+IF(AND($F187&gt;=AW$5,$F187&lt;=AW$6),IF(AND($G187&gt;=AW$5,$G187&lt;=AW$6),5,IF($L187=1,2,1)),IF(AND($G187&gt;=AW$5,$G187&lt;=AW$6),IF($M187&gt;0,4,3),0)),IF(AND($D187&lt;=AW$6,$E187&gt;=AW$5),60,0)))</f>
        <v/>
      </c>
      <c r="AX187" s="80" t="str">
        <f>IF(OR($A187="",NOT(ISNUMBER($G187))),"",IF(AND($F187&lt;=AX$6,$G187&gt;=AX$5),IF(AX$5&gt;$N187,5,$K187)*10+IF(AND($F187&gt;=AX$5,$F187&lt;=AX$6),IF(AND($G187&gt;=AX$5,$G187&lt;=AX$6),5,IF($L187=1,2,1)),IF(AND($G187&gt;=AX$5,$G187&lt;=AX$6),IF($M187&gt;0,4,3),0)),IF(AND($D187&lt;=AX$6,$E187&gt;=AX$5),60,0)))</f>
        <v/>
      </c>
      <c r="AY187" s="80" t="str">
        <f>IF(OR($A187="",NOT(ISNUMBER($G187))),"",IF(AND($F187&lt;=AY$6,$G187&gt;=AY$5),IF(AY$5&gt;$N187,5,$K187)*10+IF(AND($F187&gt;=AY$5,$F187&lt;=AY$6),IF(AND($G187&gt;=AY$5,$G187&lt;=AY$6),5,IF($L187=1,2,1)),IF(AND($G187&gt;=AY$5,$G187&lt;=AY$6),IF($M187&gt;0,4,3),0)),IF(AND($D187&lt;=AY$6,$E187&gt;=AY$5),60,0)))</f>
        <v/>
      </c>
      <c r="AZ187" s="80" t="str">
        <f>IF(OR($A187="",NOT(ISNUMBER($G187))),"",IF(AND($F187&lt;=AZ$6,$G187&gt;=AZ$5),IF(AZ$5&gt;$N187,5,$K187)*10+IF(AND($F187&gt;=AZ$5,$F187&lt;=AZ$6),IF(AND($G187&gt;=AZ$5,$G187&lt;=AZ$6),5,IF($L187=1,2,1)),IF(AND($G187&gt;=AZ$5,$G187&lt;=AZ$6),IF($M187&gt;0,4,3),0)),IF(AND($D187&lt;=AZ$6,$E187&gt;=AZ$5),60,0)))</f>
        <v/>
      </c>
      <c r="BA187" s="80" t="str">
        <f>IF(OR($A187="",NOT(ISNUMBER($G187))),"",IF(AND($F187&lt;=BA$6,$G187&gt;=BA$5),IF(BA$5&gt;$N187,5,$K187)*10+IF(AND($F187&gt;=BA$5,$F187&lt;=BA$6),IF(AND($G187&gt;=BA$5,$G187&lt;=BA$6),5,IF($L187=1,2,1)),IF(AND($G187&gt;=BA$5,$G187&lt;=BA$6),IF($M187&gt;0,4,3),0)),IF(AND($D187&lt;=BA$6,$E187&gt;=BA$5),60,0)))</f>
        <v/>
      </c>
      <c r="BB187" s="80" t="str">
        <f>IF(OR($A187="",NOT(ISNUMBER($G187))),"",IF(AND($F187&lt;=BB$6,$G187&gt;=BB$5),IF(BB$5&gt;$N187,5,$K187)*10+IF(AND($F187&gt;=BB$5,$F187&lt;=BB$6),IF(AND($G187&gt;=BB$5,$G187&lt;=BB$6),5,IF($L187=1,2,1)),IF(AND($G187&gt;=BB$5,$G187&lt;=BB$6),IF($M187&gt;0,4,3),0)),IF(AND($D187&lt;=BB$6,$E187&gt;=BB$5),60,0)))</f>
        <v/>
      </c>
      <c r="BC187" s="80" t="str">
        <f>IF(OR($A187="",NOT(ISNUMBER($G187))),"",IF(AND($F187&lt;=BC$6,$G187&gt;=BC$5),IF(BC$5&gt;$N187,5,$K187)*10+IF(AND($F187&gt;=BC$5,$F187&lt;=BC$6),IF(AND($G187&gt;=BC$5,$G187&lt;=BC$6),5,IF($L187=1,2,1)),IF(AND($G187&gt;=BC$5,$G187&lt;=BC$6),IF($M187&gt;0,4,3),0)),IF(AND($D187&lt;=BC$6,$E187&gt;=BC$5),60,0)))</f>
        <v/>
      </c>
      <c r="BD187" s="80" t="str">
        <f>IF(OR($A187="",NOT(ISNUMBER($G187))),"",IF(AND($F187&lt;=BD$6,$G187&gt;=BD$5),IF(BD$5&gt;$N187,5,$K187)*10+IF(AND($F187&gt;=BD$5,$F187&lt;=BD$6),IF(AND($G187&gt;=BD$5,$G187&lt;=BD$6),5,IF($L187=1,2,1)),IF(AND($G187&gt;=BD$5,$G187&lt;=BD$6),IF($M187&gt;0,4,3),0)),IF(AND($D187&lt;=BD$6,$E187&gt;=BD$5),60,0)))</f>
        <v/>
      </c>
      <c r="BE187" s="80" t="str">
        <f>IF(OR($A187="",NOT(ISNUMBER($G187))),"",IF(AND($F187&lt;=BE$6,$G187&gt;=BE$5),IF(BE$5&gt;$N187,5,$K187)*10+IF(AND($F187&gt;=BE$5,$F187&lt;=BE$6),IF(AND($G187&gt;=BE$5,$G187&lt;=BE$6),5,IF($L187=1,2,1)),IF(AND($G187&gt;=BE$5,$G187&lt;=BE$6),IF($M187&gt;0,4,3),0)),IF(AND($D187&lt;=BE$6,$E187&gt;=BE$5),60,0)))</f>
        <v/>
      </c>
      <c r="BF187" s="80" t="str">
        <f>IF(OR($A187="",NOT(ISNUMBER($G187))),"",IF(AND($F187&lt;=BF$6,$G187&gt;=BF$5),IF(BF$5&gt;$N187,5,$K187)*10+IF(AND($F187&gt;=BF$5,$F187&lt;=BF$6),IF(AND($G187&gt;=BF$5,$G187&lt;=BF$6),5,IF($L187=1,2,1)),IF(AND($G187&gt;=BF$5,$G187&lt;=BF$6),IF($M187&gt;0,4,3),0)),IF(AND($D187&lt;=BF$6,$E187&gt;=BF$5),60,0)))</f>
        <v/>
      </c>
      <c r="BG187" s="80" t="str">
        <f>IF(OR($A187="",NOT(ISNUMBER($G187))),"",IF(AND($F187&lt;=BG$6,$G187&gt;=BG$5),IF(BG$5&gt;$N187,5,$K187)*10+IF(AND($F187&gt;=BG$5,$F187&lt;=BG$6),IF(AND($G187&gt;=BG$5,$G187&lt;=BG$6),5,IF($L187=1,2,1)),IF(AND($G187&gt;=BG$5,$G187&lt;=BG$6),IF($M187&gt;0,4,3),0)),IF(AND($D187&lt;=BG$6,$E187&gt;=BG$5),60,0)))</f>
        <v/>
      </c>
      <c r="BH187" s="80" t="str">
        <f>IF(OR($A187="",NOT(ISNUMBER($G187))),"",IF(AND($F187&lt;=BH$6,$G187&gt;=BH$5),IF(BH$5&gt;$N187,5,$K187)*10+IF(AND($F187&gt;=BH$5,$F187&lt;=BH$6),IF(AND($G187&gt;=BH$5,$G187&lt;=BH$6),5,IF($L187=1,2,1)),IF(AND($G187&gt;=BH$5,$G187&lt;=BH$6),IF($M187&gt;0,4,3),0)),IF(AND($D187&lt;=BH$6,$E187&gt;=BH$5),60,0)))</f>
        <v/>
      </c>
      <c r="BI187" s="80" t="str">
        <f>IF(OR($A187="",NOT(ISNUMBER($G187))),"",IF(AND($F187&lt;=BI$6,$G187&gt;=BI$5),IF(BI$5&gt;$N187,5,$K187)*10+IF(AND($F187&gt;=BI$5,$F187&lt;=BI$6),IF(AND($G187&gt;=BI$5,$G187&lt;=BI$6),5,IF($L187=1,2,1)),IF(AND($G187&gt;=BI$5,$G187&lt;=BI$6),IF($M187&gt;0,4,3),0)),IF(AND($D187&lt;=BI$6,$E187&gt;=BI$5),60,0)))</f>
        <v/>
      </c>
      <c r="BJ187" s="80" t="str">
        <f>IF(OR($A187="",NOT(ISNUMBER($G187))),"",IF(AND($F187&lt;=BJ$6,$G187&gt;=BJ$5),IF(BJ$5&gt;$N187,5,$K187)*10+IF(AND($F187&gt;=BJ$5,$F187&lt;=BJ$6),IF(AND($G187&gt;=BJ$5,$G187&lt;=BJ$6),5,IF($L187=1,2,1)),IF(AND($G187&gt;=BJ$5,$G187&lt;=BJ$6),IF($M187&gt;0,4,3),0)),IF(AND($D187&lt;=BJ$6,$E187&gt;=BJ$5),60,0)))</f>
        <v/>
      </c>
      <c r="BK187" s="80" t="str">
        <f>IF(OR($A187="",NOT(ISNUMBER($G187))),"",IF(AND($F187&lt;=BK$6,$G187&gt;=BK$5),IF(BK$5&gt;$N187,5,$K187)*10+IF(AND($F187&gt;=BK$5,$F187&lt;=BK$6),IF(AND($G187&gt;=BK$5,$G187&lt;=BK$6),5,IF($L187=1,2,1)),IF(AND($G187&gt;=BK$5,$G187&lt;=BK$6),IF($M187&gt;0,4,3),0)),IF(AND($D187&lt;=BK$6,$E187&gt;=BK$5),60,0)))</f>
        <v/>
      </c>
      <c r="BL187" s="80" t="str">
        <f>IF(OR($A187="",NOT(ISNUMBER($G187))),"",IF(AND($F187&lt;=BL$6,$G187&gt;=BL$5),IF(BL$5&gt;$N187,5,$K187)*10+IF(AND($F187&gt;=BL$5,$F187&lt;=BL$6),IF(AND($G187&gt;=BL$5,$G187&lt;=BL$6),5,IF($L187=1,2,1)),IF(AND($G187&gt;=BL$5,$G187&lt;=BL$6),IF($M187&gt;0,4,3),0)),IF(AND($D187&lt;=BL$6,$E187&gt;=BL$5),60,0)))</f>
        <v/>
      </c>
      <c r="BM187" s="80" t="str">
        <f>IF(OR($A187="",NOT(ISNUMBER($G187))),"",IF(AND($F187&lt;=BM$6,$G187&gt;=BM$5),IF(BM$5&gt;$N187,5,$K187)*10+IF(AND($F187&gt;=BM$5,$F187&lt;=BM$6),IF(AND($G187&gt;=BM$5,$G187&lt;=BM$6),5,IF($L187=1,2,1)),IF(AND($G187&gt;=BM$5,$G187&lt;=BM$6),IF($M187&gt;0,4,3),0)),IF(AND($D187&lt;=BM$6,$E187&gt;=BM$5),60,0)))</f>
        <v/>
      </c>
      <c r="BN187" s="80" t="str">
        <f>IF(OR($A187="",NOT(ISNUMBER($G187))),"",IF(AND($F187&lt;=BN$6,$G187&gt;=BN$5),IF(BN$5&gt;$N187,5,$K187)*10+IF(AND($F187&gt;=BN$5,$F187&lt;=BN$6),IF(AND($G187&gt;=BN$5,$G187&lt;=BN$6),5,IF($L187=1,2,1)),IF(AND($G187&gt;=BN$5,$G187&lt;=BN$6),IF($M187&gt;0,4,3),0)),IF(AND($D187&lt;=BN$6,$E187&gt;=BN$5),60,0)))</f>
        <v/>
      </c>
      <c r="BO187" s="80" t="str">
        <f>IF(OR($A187="",NOT(ISNUMBER($G187))),"",IF(AND($F187&lt;=BO$6,$G187&gt;=BO$5),IF(BO$5&gt;$N187,5,$K187)*10+IF(AND($F187&gt;=BO$5,$F187&lt;=BO$6),IF(AND($G187&gt;=BO$5,$G187&lt;=BO$6),5,IF($L187=1,2,1)),IF(AND($G187&gt;=BO$5,$G187&lt;=BO$6),IF($M187&gt;0,4,3),0)),IF(AND($D187&lt;=BO$6,$E187&gt;=BO$5),60,0)))</f>
        <v/>
      </c>
      <c r="BP187" s="80" t="str">
        <f>IF(OR($A187="",NOT(ISNUMBER($G187))),"",IF(AND($F187&lt;=BP$6,$G187&gt;=BP$5),IF(BP$5&gt;$N187,5,$K187)*10+IF(AND($F187&gt;=BP$5,$F187&lt;=BP$6),IF(AND($G187&gt;=BP$5,$G187&lt;=BP$6),5,IF($L187=1,2,1)),IF(AND($G187&gt;=BP$5,$G187&lt;=BP$6),IF($M187&gt;0,4,3),0)),IF(AND($D187&lt;=BP$6,$E187&gt;=BP$5),60,0)))</f>
        <v/>
      </c>
      <c r="BQ187" s="80" t="str">
        <f>IF(OR($A187="",NOT(ISNUMBER($G187))),"",IF(AND($F187&lt;=BQ$6,$G187&gt;=BQ$5),IF(BQ$5&gt;$N187,5,$K187)*10+IF(AND($F187&gt;=BQ$5,$F187&lt;=BQ$6),IF(AND($G187&gt;=BQ$5,$G187&lt;=BQ$6),5,IF($L187=1,2,1)),IF(AND($G187&gt;=BQ$5,$G187&lt;=BQ$6),IF($M187&gt;0,4,3),0)),IF(AND($D187&lt;=BQ$6,$E187&gt;=BQ$5),60,0)))</f>
        <v/>
      </c>
      <c r="BR187" s="80" t="str">
        <f>IF(OR($A187="",NOT(ISNUMBER($G187))),"",IF(AND($F187&lt;=BR$6,$G187&gt;=BR$5),IF(BR$5&gt;$N187,5,$K187)*10+IF(AND($F187&gt;=BR$5,$F187&lt;=BR$6),IF(AND($G187&gt;=BR$5,$G187&lt;=BR$6),5,IF($L187=1,2,1)),IF(AND($G187&gt;=BR$5,$G187&lt;=BR$6),IF($M187&gt;0,4,3),0)),IF(AND($D187&lt;=BR$6,$E187&gt;=BR$5),60,0)))</f>
        <v/>
      </c>
      <c r="BS187" s="80" t="str">
        <f>IF(OR($A187="",NOT(ISNUMBER($G187))),"",IF(AND($F187&lt;=BS$6,$G187&gt;=BS$5),IF(BS$5&gt;$N187,5,$K187)*10+IF(AND($F187&gt;=BS$5,$F187&lt;=BS$6),IF(AND($G187&gt;=BS$5,$G187&lt;=BS$6),5,IF($L187=1,2,1)),IF(AND($G187&gt;=BS$5,$G187&lt;=BS$6),IF($M187&gt;0,4,3),0)),IF(AND($D187&lt;=BS$6,$E187&gt;=BS$5),60,0)))</f>
        <v/>
      </c>
      <c r="BT187" s="80" t="str">
        <f>IF(OR($A187="",NOT(ISNUMBER($G187))),"",IF(AND($F187&lt;=BT$6,$G187&gt;=BT$5),IF(BT$5&gt;$N187,5,$K187)*10+IF(AND($F187&gt;=BT$5,$F187&lt;=BT$6),IF(AND($G187&gt;=BT$5,$G187&lt;=BT$6),5,IF($L187=1,2,1)),IF(AND($G187&gt;=BT$5,$G187&lt;=BT$6),IF($M187&gt;0,4,3),0)),IF(AND($D187&lt;=BT$6,$E187&gt;=BT$5),60,0)))</f>
        <v/>
      </c>
      <c r="BU187" s="80" t="str">
        <f>IF(OR($A187="",NOT(ISNUMBER($G187))),"",IF(AND($F187&lt;=BU$6,$G187&gt;=BU$5),IF(BU$5&gt;$N187,5,$K187)*10+IF(AND($F187&gt;=BU$5,$F187&lt;=BU$6),IF(AND($G187&gt;=BU$5,$G187&lt;=BU$6),5,IF($L187=1,2,1)),IF(AND($G187&gt;=BU$5,$G187&lt;=BU$6),IF($M187&gt;0,4,3),0)),IF(AND($D187&lt;=BU$6,$E187&gt;=BU$5),60,0)))</f>
        <v/>
      </c>
      <c r="BV187" s="80" t="str">
        <f>IF(OR($A187="",NOT(ISNUMBER($G187))),"",IF(AND($F187&lt;=BV$6,$G187&gt;=BV$5),IF(BV$5&gt;$N187,5,$K187)*10+IF(AND($F187&gt;=BV$5,$F187&lt;=BV$6),IF(AND($G187&gt;=BV$5,$G187&lt;=BV$6),5,IF($L187=1,2,1)),IF(AND($G187&gt;=BV$5,$G187&lt;=BV$6),IF($M187&gt;0,4,3),0)),IF(AND($D187&lt;=BV$6,$E187&gt;=BV$5),60,0)))</f>
        <v/>
      </c>
      <c r="BW187" s="80" t="str">
        <f>IF(OR($A187="",NOT(ISNUMBER($G187))),"",IF(AND($F187&lt;=BW$6,$G187&gt;=BW$5),IF(BW$5&gt;$N187,5,$K187)*10+IF(AND($F187&gt;=BW$5,$F187&lt;=BW$6),IF(AND($G187&gt;=BW$5,$G187&lt;=BW$6),5,IF($L187=1,2,1)),IF(AND($G187&gt;=BW$5,$G187&lt;=BW$6),IF($M187&gt;0,4,3),0)),IF(AND($D187&lt;=BW$6,$E187&gt;=BW$5),60,0)))</f>
        <v/>
      </c>
      <c r="BX187" s="80" t="str">
        <f>IF(OR($A187="",NOT(ISNUMBER($G187))),"",IF(AND($F187&lt;=BX$6,$G187&gt;=BX$5),IF(BX$5&gt;$N187,5,$K187)*10+IF(AND($F187&gt;=BX$5,$F187&lt;=BX$6),IF(AND($G187&gt;=BX$5,$G187&lt;=BX$6),5,IF($L187=1,2,1)),IF(AND($G187&gt;=BX$5,$G187&lt;=BX$6),IF($M187&gt;0,4,3),0)),IF(AND($D187&lt;=BX$6,$E187&gt;=BX$5),60,0)))</f>
        <v/>
      </c>
      <c r="BY187" s="80" t="str">
        <f>IF(OR($A187="",NOT(ISNUMBER($G187))),"",IF(AND($F187&lt;=BY$6,$G187&gt;=BY$5),IF(BY$5&gt;$N187,5,$K187)*10+IF(AND($F187&gt;=BY$5,$F187&lt;=BY$6),IF(AND($G187&gt;=BY$5,$G187&lt;=BY$6),5,IF($L187=1,2,1)),IF(AND($G187&gt;=BY$5,$G187&lt;=BY$6),IF($M187&gt;0,4,3),0)),IF(AND($D187&lt;=BY$6,$E187&gt;=BY$5),60,0)))</f>
        <v/>
      </c>
      <c r="BZ187" s="80" t="str">
        <f>IF(OR($A187="",NOT(ISNUMBER($G187))),"",IF(AND($F187&lt;=BZ$6,$G187&gt;=BZ$5),IF(BZ$5&gt;$N187,5,$K187)*10+IF(AND($F187&gt;=BZ$5,$F187&lt;=BZ$6),IF(AND($G187&gt;=BZ$5,$G187&lt;=BZ$6),5,IF($L187=1,2,1)),IF(AND($G187&gt;=BZ$5,$G187&lt;=BZ$6),IF($M187&gt;0,4,3),0)),IF(AND($D187&lt;=BZ$6,$E187&gt;=BZ$5),60,0)))</f>
        <v/>
      </c>
      <c r="CA187" s="80" t="str">
        <f>IF(OR($A187="",NOT(ISNUMBER($G187))),"",IF(AND($F187&lt;=CA$6,$G187&gt;=CA$5),IF(CA$5&gt;$N187,5,$K187)*10+IF(AND($F187&gt;=CA$5,$F187&lt;=CA$6),IF(AND($G187&gt;=CA$5,$G187&lt;=CA$6),5,IF($L187=1,2,1)),IF(AND($G187&gt;=CA$5,$G187&lt;=CA$6),IF($M187&gt;0,4,3),0)),IF(AND($D187&lt;=CA$6,$E187&gt;=CA$5),60,0)))</f>
        <v/>
      </c>
      <c r="CB187" s="80" t="str">
        <f>IF(OR($A187="",NOT(ISNUMBER($G187))),"",IF(AND($F187&lt;=CB$6,$G187&gt;=CB$5),IF(CB$5&gt;$N187,5,$K187)*10+IF(AND($F187&gt;=CB$5,$F187&lt;=CB$6),IF(AND($G187&gt;=CB$5,$G187&lt;=CB$6),5,IF($L187=1,2,1)),IF(AND($G187&gt;=CB$5,$G187&lt;=CB$6),IF($M187&gt;0,4,3),0)),IF(AND($D187&lt;=CB$6,$E187&gt;=CB$5),60,0)))</f>
        <v/>
      </c>
      <c r="CC187" s="80" t="str">
        <f>IF(OR($A187="",NOT(ISNUMBER($G187))),"",IF(AND($F187&lt;=CC$6,$G187&gt;=CC$5),IF(CC$5&gt;$N187,5,$K187)*10+IF(AND($F187&gt;=CC$5,$F187&lt;=CC$6),IF(AND($G187&gt;=CC$5,$G187&lt;=CC$6),5,IF($L187=1,2,1)),IF(AND($G187&gt;=CC$5,$G187&lt;=CC$6),IF($M187&gt;0,4,3),0)),IF(AND($D187&lt;=CC$6,$E187&gt;=CC$5),60,0)))</f>
        <v/>
      </c>
      <c r="CD187" s="80" t="str">
        <f>IF(OR($A187="",NOT(ISNUMBER($G187))),"",IF(AND($F187&lt;=CD$6,$G187&gt;=CD$5),IF(CD$5&gt;$N187,5,$K187)*10+IF(AND($F187&gt;=CD$5,$F187&lt;=CD$6),IF(AND($G187&gt;=CD$5,$G187&lt;=CD$6),5,IF($L187=1,2,1)),IF(AND($G187&gt;=CD$5,$G187&lt;=CD$6),IF($M187&gt;0,4,3),0)),IF(AND($D187&lt;=CD$6,$E187&gt;=CD$5),60,0)))</f>
        <v/>
      </c>
      <c r="CE187" s="80" t="str">
        <f>IF(OR($A187="",NOT(ISNUMBER($G187))),"",IF(AND($F187&lt;=CE$6,$G187&gt;=CE$5),IF(CE$5&gt;$N187,5,$K187)*10+IF(AND($F187&gt;=CE$5,$F187&lt;=CE$6),IF(AND($G187&gt;=CE$5,$G187&lt;=CE$6),5,IF($L187=1,2,1)),IF(AND($G187&gt;=CE$5,$G187&lt;=CE$6),IF($M187&gt;0,4,3),0)),IF(AND($D187&lt;=CE$6,$E187&gt;=CE$5),60,0)))</f>
        <v/>
      </c>
      <c r="CF187" s="80" t="str">
        <f>IF(OR($A187="",NOT(ISNUMBER($G187))),"",IF(AND($F187&lt;=CF$6,$G187&gt;=CF$5),IF(CF$5&gt;$N187,5,$K187)*10+IF(AND($F187&gt;=CF$5,$F187&lt;=CF$6),IF(AND($G187&gt;=CF$5,$G187&lt;=CF$6),5,IF($L187=1,2,1)),IF(AND($G187&gt;=CF$5,$G187&lt;=CF$6),IF($M187&gt;0,4,3),0)),IF(AND($D187&lt;=CF$6,$E187&gt;=CF$5),60,0)))</f>
        <v/>
      </c>
      <c r="CG187" s="80" t="str">
        <f>IF(OR($A187="",NOT(ISNUMBER($G187))),"",IF(AND($F187&lt;=CG$6,$G187&gt;=CG$5),IF(CG$5&gt;$N187,5,$K187)*10+IF(AND($F187&gt;=CG$5,$F187&lt;=CG$6),IF(AND($G187&gt;=CG$5,$G187&lt;=CG$6),5,IF($L187=1,2,1)),IF(AND($G187&gt;=CG$5,$G187&lt;=CG$6),IF($M187&gt;0,4,3),0)),IF(AND($D187&lt;=CG$6,$E187&gt;=CG$5),60,0)))</f>
        <v/>
      </c>
      <c r="CH187" s="80" t="str">
        <f>IF(OR($A187="",NOT(ISNUMBER($G187))),"",IF(AND($F187&lt;=CH$6,$G187&gt;=CH$5),IF(CH$5&gt;$N187,5,$K187)*10+IF(AND($F187&gt;=CH$5,$F187&lt;=CH$6),IF(AND($G187&gt;=CH$5,$G187&lt;=CH$6),5,IF($L187=1,2,1)),IF(AND($G187&gt;=CH$5,$G187&lt;=CH$6),IF($M187&gt;0,4,3),0)),IF(AND($D187&lt;=CH$6,$E187&gt;=CH$5),60,0)))</f>
        <v/>
      </c>
      <c r="CI187" s="80" t="str">
        <f>IF(OR($A187="",NOT(ISNUMBER($G187))),"",IF(AND($F187&lt;=CI$6,$G187&gt;=CI$5),IF(CI$5&gt;$N187,5,$K187)*10+IF(AND($F187&gt;=CI$5,$F187&lt;=CI$6),IF(AND($G187&gt;=CI$5,$G187&lt;=CI$6),5,IF($L187=1,2,1)),IF(AND($G187&gt;=CI$5,$G187&lt;=CI$6),IF($M187&gt;0,4,3),0)),IF(AND($D187&lt;=CI$6,$E187&gt;=CI$5),60,0)))</f>
        <v/>
      </c>
      <c r="CJ187" s="80" t="str">
        <f>IF(OR($A187="",NOT(ISNUMBER($G187))),"",IF(AND($F187&lt;=CJ$6,$G187&gt;=CJ$5),IF(CJ$5&gt;$N187,5,$K187)*10+IF(AND($F187&gt;=CJ$5,$F187&lt;=CJ$6),IF(AND($G187&gt;=CJ$5,$G187&lt;=CJ$6),5,IF($L187=1,2,1)),IF(AND($G187&gt;=CJ$5,$G187&lt;=CJ$6),IF($M187&gt;0,4,3),0)),IF(AND($D187&lt;=CJ$6,$E187&gt;=CJ$5),60,0)))</f>
        <v/>
      </c>
      <c r="CK187" s="80" t="str">
        <f>IF(OR($A187="",NOT(ISNUMBER($G187))),"",IF(AND($F187&lt;=CK$6,$G187&gt;=CK$5),IF(CK$5&gt;$N187,5,$K187)*10+IF(AND($F187&gt;=CK$5,$F187&lt;=CK$6),IF(AND($G187&gt;=CK$5,$G187&lt;=CK$6),5,IF($L187=1,2,1)),IF(AND($G187&gt;=CK$5,$G187&lt;=CK$6),IF($M187&gt;0,4,3),0)),IF(AND($D187&lt;=CK$6,$E187&gt;=CK$5),60,0)))</f>
        <v/>
      </c>
      <c r="CL187" s="80" t="str">
        <f>IF(OR($A187="",NOT(ISNUMBER($G187))),"",IF(AND($F187&lt;=CL$6,$G187&gt;=CL$5),IF(CL$5&gt;$N187,5,$K187)*10+IF(AND($F187&gt;=CL$5,$F187&lt;=CL$6),IF(AND($G187&gt;=CL$5,$G187&lt;=CL$6),5,IF($L187=1,2,1)),IF(AND($G187&gt;=CL$5,$G187&lt;=CL$6),IF($M187&gt;0,4,3),0)),IF(AND($D187&lt;=CL$6,$E187&gt;=CL$5),60,0)))</f>
        <v/>
      </c>
      <c r="CM187" s="80" t="str">
        <f>IF(OR($A187="",NOT(ISNUMBER($G187))),"",IF(AND($F187&lt;=CM$6,$G187&gt;=CM$5),IF(CM$5&gt;$N187,5,$K187)*10+IF(AND($F187&gt;=CM$5,$F187&lt;=CM$6),IF(AND($G187&gt;=CM$5,$G187&lt;=CM$6),5,IF($L187=1,2,1)),IF(AND($G187&gt;=CM$5,$G187&lt;=CM$6),IF($M187&gt;0,4,3),0)),IF(AND($D187&lt;=CM$6,$E187&gt;=CM$5),60,0)))</f>
        <v/>
      </c>
      <c r="CN187" s="80" t="str">
        <f>IF(OR($A187="",NOT(ISNUMBER($G187))),"",IF(AND($F187&lt;=CN$6,$G187&gt;=CN$5),IF(CN$5&gt;$N187,5,$K187)*10+IF(AND($F187&gt;=CN$5,$F187&lt;=CN$6),IF(AND($G187&gt;=CN$5,$G187&lt;=CN$6),5,IF($L187=1,2,1)),IF(AND($G187&gt;=CN$5,$G187&lt;=CN$6),IF($M187&gt;0,4,3),0)),IF(AND($D187&lt;=CN$6,$E187&gt;=CN$5),60,0)))</f>
        <v/>
      </c>
      <c r="CO187" s="80" t="str">
        <f>IF(OR($A187="",NOT(ISNUMBER($G187))),"",IF(AND($F187&lt;=CO$6,$G187&gt;=CO$5),IF(CO$5&gt;$N187,5,$K187)*10+IF(AND($F187&gt;=CO$5,$F187&lt;=CO$6),IF(AND($G187&gt;=CO$5,$G187&lt;=CO$6),5,IF($L187=1,2,1)),IF(AND($G187&gt;=CO$5,$G187&lt;=CO$6),IF($M187&gt;0,4,3),0)),IF(AND($D187&lt;=CO$6,$E187&gt;=CO$5),60,0)))</f>
        <v/>
      </c>
      <c r="CP187" s="80" t="str">
        <f>IF(OR($A187="",NOT(ISNUMBER($G187))),"",IF(AND($F187&lt;=CP$6,$G187&gt;=CP$5),IF(CP$5&gt;$N187,5,$K187)*10+IF(AND($F187&gt;=CP$5,$F187&lt;=CP$6),IF(AND($G187&gt;=CP$5,$G187&lt;=CP$6),5,IF($L187=1,2,1)),IF(AND($G187&gt;=CP$5,$G187&lt;=CP$6),IF($M187&gt;0,4,3),0)),IF(AND($D187&lt;=CP$6,$E187&gt;=CP$5),60,0)))</f>
        <v/>
      </c>
      <c r="CQ187" s="80" t="str">
        <f>IF(OR($A187="",NOT(ISNUMBER($G187))),"",IF(AND($F187&lt;=CQ$6,$G187&gt;=CQ$5),IF(CQ$5&gt;$N187,5,$K187)*10+IF(AND($F187&gt;=CQ$5,$F187&lt;=CQ$6),IF(AND($G187&gt;=CQ$5,$G187&lt;=CQ$6),5,IF($L187=1,2,1)),IF(AND($G187&gt;=CQ$5,$G187&lt;=CQ$6),IF($M187&gt;0,4,3),0)),IF(AND($D187&lt;=CQ$6,$E187&gt;=CQ$5),60,0)))</f>
        <v/>
      </c>
      <c r="CR187" s="80" t="str">
        <f>IF(OR($A187="",NOT(ISNUMBER($G187))),"",IF(AND($F187&lt;=CR$6,$G187&gt;=CR$5),IF(CR$5&gt;$N187,5,$K187)*10+IF(AND($F187&gt;=CR$5,$F187&lt;=CR$6),IF(AND($G187&gt;=CR$5,$G187&lt;=CR$6),5,IF($L187=1,2,1)),IF(AND($G187&gt;=CR$5,$G187&lt;=CR$6),IF($M187&gt;0,4,3),0)),IF(AND($D187&lt;=CR$6,$E187&gt;=CR$5),60,0)))</f>
        <v/>
      </c>
      <c r="CS187" s="80" t="str">
        <f>IF(OR($A187="",NOT(ISNUMBER($G187))),"",IF(AND($F187&lt;=CS$6,$G187&gt;=CS$5),IF(CS$5&gt;$N187,5,$K187)*10+IF(AND($F187&gt;=CS$5,$F187&lt;=CS$6),IF(AND($G187&gt;=CS$5,$G187&lt;=CS$6),5,IF($L187=1,2,1)),IF(AND($G187&gt;=CS$5,$G187&lt;=CS$6),IF($M187&gt;0,4,3),0)),IF(AND($D187&lt;=CS$6,$E187&gt;=CS$5),60,0)))</f>
        <v/>
      </c>
      <c r="CT187" s="80" t="str">
        <f>IF(OR($A187="",NOT(ISNUMBER($G187))),"",IF(AND($F187&lt;=CT$6,$G187&gt;=CT$5),IF(CT$5&gt;$N187,5,$K187)*10+IF(AND($F187&gt;=CT$5,$F187&lt;=CT$6),IF(AND($G187&gt;=CT$5,$G187&lt;=CT$6),5,IF($L187=1,2,1)),IF(AND($G187&gt;=CT$5,$G187&lt;=CT$6),IF($M187&gt;0,4,3),0)),IF(AND($D187&lt;=CT$6,$E187&gt;=CT$5),60,0)))</f>
        <v/>
      </c>
      <c r="CU187" s="80" t="str">
        <f>IF(OR($A187="",NOT(ISNUMBER($G187))),"",IF(AND($F187&lt;=CU$6,$G187&gt;=CU$5),IF(CU$5&gt;$N187,5,$K187)*10+IF(AND($F187&gt;=CU$5,$F187&lt;=CU$6),IF(AND($G187&gt;=CU$5,$G187&lt;=CU$6),5,IF($L187=1,2,1)),IF(AND($G187&gt;=CU$5,$G187&lt;=CU$6),IF($M187&gt;0,4,3),0)),IF(AND($D187&lt;=CU$6,$E187&gt;=CU$5),60,0)))</f>
        <v/>
      </c>
      <c r="CV187" s="80" t="str">
        <f>IF(OR($A187="",NOT(ISNUMBER($G187))),"",IF(AND($F187&lt;=CV$6,$G187&gt;=CV$5),IF(CV$5&gt;$N187,5,$K187)*10+IF(AND($F187&gt;=CV$5,$F187&lt;=CV$6),IF(AND($G187&gt;=CV$5,$G187&lt;=CV$6),5,IF($L187=1,2,1)),IF(AND($G187&gt;=CV$5,$G187&lt;=CV$6),IF($M187&gt;0,4,3),0)),IF(AND($D187&lt;=CV$6,$E187&gt;=CV$5),60,0)))</f>
        <v/>
      </c>
      <c r="CW187" s="80" t="str">
        <f>IF(OR($A187="",NOT(ISNUMBER($G187))),"",IF(AND($F187&lt;=CW$6,$G187&gt;=CW$5),IF(CW$5&gt;$N187,5,$K187)*10+IF(AND($F187&gt;=CW$5,$F187&lt;=CW$6),IF(AND($G187&gt;=CW$5,$G187&lt;=CW$6),5,IF($L187=1,2,1)),IF(AND($G187&gt;=CW$5,$G187&lt;=CW$6),IF($M187&gt;0,4,3),0)),IF(AND($D187&lt;=CW$6,$E187&gt;=CW$5),60,0)))</f>
        <v/>
      </c>
      <c r="CX187" s="80" t="str">
        <f>IF(OR($A187="",NOT(ISNUMBER($G187))),"",IF(AND($F187&lt;=CX$6,$G187&gt;=CX$5),IF(CX$5&gt;$N187,5,$K187)*10+IF(AND($F187&gt;=CX$5,$F187&lt;=CX$6),IF(AND($G187&gt;=CX$5,$G187&lt;=CX$6),5,IF($L187=1,2,1)),IF(AND($G187&gt;=CX$5,$G187&lt;=CX$6),IF($M187&gt;0,4,3),0)),IF(AND($D187&lt;=CX$6,$E187&gt;=CX$5),60,0)))</f>
        <v/>
      </c>
      <c r="CY187" s="80" t="str">
        <f>IF(OR($A187="",NOT(ISNUMBER($G187))),"",IF(AND($F187&lt;=CY$6,$G187&gt;=CY$5),IF(CY$5&gt;$N187,5,$K187)*10+IF(AND($F187&gt;=CY$5,$F187&lt;=CY$6),IF(AND($G187&gt;=CY$5,$G187&lt;=CY$6),5,IF($L187=1,2,1)),IF(AND($G187&gt;=CY$5,$G187&lt;=CY$6),IF($M187&gt;0,4,3),0)),IF(AND($D187&lt;=CY$6,$E187&gt;=CY$5),60,0)))</f>
        <v/>
      </c>
      <c r="CZ187" s="80" t="str">
        <f>IF(OR($A187="",NOT(ISNUMBER($G187))),"",IF(AND($F187&lt;=CZ$6,$G187&gt;=CZ$5),IF(CZ$5&gt;$N187,5,$K187)*10+IF(AND($F187&gt;=CZ$5,$F187&lt;=CZ$6),IF(AND($G187&gt;=CZ$5,$G187&lt;=CZ$6),5,IF($L187=1,2,1)),IF(AND($G187&gt;=CZ$5,$G187&lt;=CZ$6),IF($M187&gt;0,4,3),0)),IF(AND($D187&lt;=CZ$6,$E187&gt;=CZ$5),60,0)))</f>
        <v/>
      </c>
      <c r="DA187" s="80" t="str">
        <f>IF(OR($A187="",NOT(ISNUMBER($G187))),"",IF(AND($F187&lt;=DA$6,$G187&gt;=DA$5),IF(DA$5&gt;$N187,5,$K187)*10+IF(AND($F187&gt;=DA$5,$F187&lt;=DA$6),IF(AND($G187&gt;=DA$5,$G187&lt;=DA$6),5,IF($L187=1,2,1)),IF(AND($G187&gt;=DA$5,$G187&lt;=DA$6),IF($M187&gt;0,4,3),0)),IF(AND($D187&lt;=DA$6,$E187&gt;=DA$5),60,0)))</f>
        <v/>
      </c>
      <c r="DB187" s="80" t="str">
        <f>IF(OR($A187="",NOT(ISNUMBER($G187))),"",IF(AND($F187&lt;=DB$6,$G187&gt;=DB$5),IF(DB$5&gt;$N187,5,$K187)*10+IF(AND($F187&gt;=DB$5,$F187&lt;=DB$6),IF(AND($G187&gt;=DB$5,$G187&lt;=DB$6),5,IF($L187=1,2,1)),IF(AND($G187&gt;=DB$5,$G187&lt;=DB$6),IF($M187&gt;0,4,3),0)),IF(AND($D187&lt;=DB$6,$E187&gt;=DB$5),60,0)))</f>
        <v/>
      </c>
      <c r="DC187" s="80" t="str">
        <f>IF(OR($A187="",NOT(ISNUMBER($G187))),"",IF(AND($F187&lt;=DC$6,$G187&gt;=DC$5),IF(DC$5&gt;$N187,5,$K187)*10+IF(AND($F187&gt;=DC$5,$F187&lt;=DC$6),IF(AND($G187&gt;=DC$5,$G187&lt;=DC$6),5,IF($L187=1,2,1)),IF(AND($G187&gt;=DC$5,$G187&lt;=DC$6),IF($M187&gt;0,4,3),0)),IF(AND($D187&lt;=DC$6,$E187&gt;=DC$5),60,0)))</f>
        <v/>
      </c>
      <c r="DD187" s="80" t="str">
        <f>IF(OR($A187="",NOT(ISNUMBER($G187))),"",IF(AND($F187&lt;=DD$6,$G187&gt;=DD$5),IF(DD$5&gt;$N187,5,$K187)*10+IF(AND($F187&gt;=DD$5,$F187&lt;=DD$6),IF(AND($G187&gt;=DD$5,$G187&lt;=DD$6),5,IF($L187=1,2,1)),IF(AND($G187&gt;=DD$5,$G187&lt;=DD$6),IF($M187&gt;0,4,3),0)),IF(AND($D187&lt;=DD$6,$E187&gt;=DD$5),60,0)))</f>
        <v/>
      </c>
      <c r="DE187" s="80" t="str">
        <f>IF(OR($A187="",NOT(ISNUMBER($G187))),"",IF(AND($F187&lt;=DE$6,$G187&gt;=DE$5),IF(DE$5&gt;$N187,5,$K187)*10+IF(AND($F187&gt;=DE$5,$F187&lt;=DE$6),IF(AND($G187&gt;=DE$5,$G187&lt;=DE$6),5,IF($L187=1,2,1)),IF(AND($G187&gt;=DE$5,$G187&lt;=DE$6),IF($M187&gt;0,4,3),0)),IF(AND($D187&lt;=DE$6,$E187&gt;=DE$5),60,0)))</f>
        <v/>
      </c>
      <c r="DF187" s="80" t="str">
        <f>IF(OR($A187="",NOT(ISNUMBER($G187))),"",IF(AND($F187&lt;=DF$6,$G187&gt;=DF$5),IF(DF$5&gt;$N187,5,$K187)*10+IF(AND($F187&gt;=DF$5,$F187&lt;=DF$6),IF(AND($G187&gt;=DF$5,$G187&lt;=DF$6),5,IF($L187=1,2,1)),IF(AND($G187&gt;=DF$5,$G187&lt;=DF$6),IF($M187&gt;0,4,3),0)),IF(AND($D187&lt;=DF$6,$E187&gt;=DF$5),60,0)))</f>
        <v/>
      </c>
      <c r="DG187" s="80" t="str">
        <f>IF(OR($A187="",NOT(ISNUMBER($G187))),"",IF(AND($F187&lt;=DG$6,$G187&gt;=DG$5),IF(DG$5&gt;$N187,5,$K187)*10+IF(AND($F187&gt;=DG$5,$F187&lt;=DG$6),IF(AND($G187&gt;=DG$5,$G187&lt;=DG$6),5,IF($L187=1,2,1)),IF(AND($G187&gt;=DG$5,$G187&lt;=DG$6),IF($M187&gt;0,4,3),0)),IF(AND($D187&lt;=DG$6,$E187&gt;=DG$5),60,0)))</f>
        <v/>
      </c>
      <c r="DH187" s="80" t="str">
        <f>IF(OR($A187="",NOT(ISNUMBER($G187))),"",IF(AND($F187&lt;=DH$6,$G187&gt;=DH$5),IF(DH$5&gt;$N187,5,$K187)*10+IF(AND($F187&gt;=DH$5,$F187&lt;=DH$6),IF(AND($G187&gt;=DH$5,$G187&lt;=DH$6),5,IF($L187=1,2,1)),IF(AND($G187&gt;=DH$5,$G187&lt;=DH$6),IF($M187&gt;0,4,3),0)),IF(AND($D187&lt;=DH$6,$E187&gt;=DH$5),60,0)))</f>
        <v/>
      </c>
      <c r="DI187" s="80" t="str">
        <f>IF(OR($A187="",NOT(ISNUMBER($G187))),"",IF(AND($F187&lt;=DI$6,$G187&gt;=DI$5),IF(DI$5&gt;$N187,5,$K187)*10+IF(AND($F187&gt;=DI$5,$F187&lt;=DI$6),IF(AND($G187&gt;=DI$5,$G187&lt;=DI$6),5,IF($L187=1,2,1)),IF(AND($G187&gt;=DI$5,$G187&lt;=DI$6),IF($M187&gt;0,4,3),0)),IF(AND($D187&lt;=DI$6,$E187&gt;=DI$5),60,0)))</f>
        <v/>
      </c>
      <c r="DJ187" s="80" t="str">
        <f>IF(OR($A187="",NOT(ISNUMBER($G187))),"",IF(AND($F187&lt;=DJ$6,$G187&gt;=DJ$5),IF(DJ$5&gt;$N187,5,$K187)*10+IF(AND($F187&gt;=DJ$5,$F187&lt;=DJ$6),IF(AND($G187&gt;=DJ$5,$G187&lt;=DJ$6),5,IF($L187=1,2,1)),IF(AND($G187&gt;=DJ$5,$G187&lt;=DJ$6),IF($M187&gt;0,4,3),0)),IF(AND($D187&lt;=DJ$6,$E187&gt;=DJ$5),60,0)))</f>
        <v/>
      </c>
      <c r="DK187" s="80" t="str">
        <f>IF(OR($A187="",NOT(ISNUMBER($G187))),"",IF(AND($F187&lt;=DK$6,$G187&gt;=DK$5),IF(DK$5&gt;$N187,5,$K187)*10+IF(AND($F187&gt;=DK$5,$F187&lt;=DK$6),IF(AND($G187&gt;=DK$5,$G187&lt;=DK$6),5,IF($L187=1,2,1)),IF(AND($G187&gt;=DK$5,$G187&lt;=DK$6),IF($M187&gt;0,4,3),0)),IF(AND($D187&lt;=DK$6,$E187&gt;=DK$5),60,0)))</f>
        <v/>
      </c>
      <c r="DL187" s="80" t="str">
        <f>IF(OR($A187="",NOT(ISNUMBER($G187))),"",IF(AND($F187&lt;=DL$6,$G187&gt;=DL$5),IF(DL$5&gt;$N187,5,$K187)*10+IF(AND($F187&gt;=DL$5,$F187&lt;=DL$6),IF(AND($G187&gt;=DL$5,$G187&lt;=DL$6),5,IF($L187=1,2,1)),IF(AND($G187&gt;=DL$5,$G187&lt;=DL$6),IF($M187&gt;0,4,3),0)),IF(AND($D187&lt;=DL$6,$E187&gt;=DL$5),60,0)))</f>
        <v/>
      </c>
      <c r="DM187" s="80" t="str">
        <f>IF(OR($A187="",NOT(ISNUMBER($G187))),"",IF(AND($F187&lt;=DM$6,$G187&gt;=DM$5),IF(DM$5&gt;$N187,5,$K187)*10+IF(AND($F187&gt;=DM$5,$F187&lt;=DM$6),IF(AND($G187&gt;=DM$5,$G187&lt;=DM$6),5,IF($L187=1,2,1)),IF(AND($G187&gt;=DM$5,$G187&lt;=DM$6),IF($M187&gt;0,4,3),0)),IF(AND($D187&lt;=DM$6,$E187&gt;=DM$5),60,0)))</f>
        <v/>
      </c>
      <c r="DN187" s="80" t="str">
        <f>IF(OR($A187="",NOT(ISNUMBER($G187))),"",IF(AND($F187&lt;=DN$6,$G187&gt;=DN$5),IF(DN$5&gt;$N187,5,$K187)*10+IF(AND($F187&gt;=DN$5,$F187&lt;=DN$6),IF(AND($G187&gt;=DN$5,$G187&lt;=DN$6),5,IF($L187=1,2,1)),IF(AND($G187&gt;=DN$5,$G187&lt;=DN$6),IF($M187&gt;0,4,3),0)),IF(AND($D187&lt;=DN$6,$E187&gt;=DN$5),60,0)))</f>
        <v/>
      </c>
      <c r="DO187" s="80" t="str">
        <f>IF(OR($A187="",NOT(ISNUMBER($G187))),"",IF(AND($F187&lt;=DO$6,$G187&gt;=DO$5),IF(DO$5&gt;$N187,5,$K187)*10+IF(AND($F187&gt;=DO$5,$F187&lt;=DO$6),IF(AND($G187&gt;=DO$5,$G187&lt;=DO$6),5,IF($L187=1,2,1)),IF(AND($G187&gt;=DO$5,$G187&lt;=DO$6),IF($M187&gt;0,4,3),0)),IF(AND($D187&lt;=DO$6,$E187&gt;=DO$5),60,0)))</f>
        <v/>
      </c>
      <c r="DP187" s="80" t="str">
        <f>IF(OR($A187="",NOT(ISNUMBER($G187))),"",IF(AND($F187&lt;=DP$6,$G187&gt;=DP$5),IF(DP$5&gt;$N187,5,$K187)*10+IF(AND($F187&gt;=DP$5,$F187&lt;=DP$6),IF(AND($G187&gt;=DP$5,$G187&lt;=DP$6),5,IF($L187=1,2,1)),IF(AND($G187&gt;=DP$5,$G187&lt;=DP$6),IF($M187&gt;0,4,3),0)),IF(AND($D187&lt;=DP$6,$E187&gt;=DP$5),60,0)))</f>
        <v/>
      </c>
      <c r="DQ187" s="80" t="str">
        <f>IF(OR($A187="",NOT(ISNUMBER($G187))),"",IF(AND($F187&lt;=DQ$6,$G187&gt;=DQ$5),IF(DQ$5&gt;$N187,5,$K187)*10+IF(AND($F187&gt;=DQ$5,$F187&lt;=DQ$6),IF(AND($G187&gt;=DQ$5,$G187&lt;=DQ$6),5,IF($L187=1,2,1)),IF(AND($G187&gt;=DQ$5,$G187&lt;=DQ$6),IF($M187&gt;0,4,3),0)),IF(AND($D187&lt;=DQ$6,$E187&gt;=DQ$5),60,0)))</f>
        <v/>
      </c>
      <c r="DR187" s="80" t="str">
        <f>IF(OR($A187="",NOT(ISNUMBER($G187))),"",IF(AND($F187&lt;=DR$6,$G187&gt;=DR$5),IF(DR$5&gt;$N187,5,$K187)*10+IF(AND($F187&gt;=DR$5,$F187&lt;=DR$6),IF(AND($G187&gt;=DR$5,$G187&lt;=DR$6),5,IF($L187=1,2,1)),IF(AND($G187&gt;=DR$5,$G187&lt;=DR$6),IF($M187&gt;0,4,3),0)),IF(AND($D187&lt;=DR$6,$E187&gt;=DR$5),60,0)))</f>
        <v/>
      </c>
      <c r="DS187" s="80" t="str">
        <f>IF(OR($A187="",NOT(ISNUMBER($G187))),"",IF(AND($F187&lt;=DS$6,$G187&gt;=DS$5),IF(DS$5&gt;$N187,5,$K187)*10+IF(AND($F187&gt;=DS$5,$F187&lt;=DS$6),IF(AND($G187&gt;=DS$5,$G187&lt;=DS$6),5,IF($L187=1,2,1)),IF(AND($G187&gt;=DS$5,$G187&lt;=DS$6),IF($M187&gt;0,4,3),0)),IF(AND($D187&lt;=DS$6,$E187&gt;=DS$5),60,0)))</f>
        <v/>
      </c>
      <c r="DT187" s="80" t="str">
        <f>IF(OR($A187="",NOT(ISNUMBER($G187))),"",IF(AND($F187&lt;=DT$6,$G187&gt;=DT$5),IF(DT$5&gt;$N187,5,$K187)*10+IF(AND($F187&gt;=DT$5,$F187&lt;=DT$6),IF(AND($G187&gt;=DT$5,$G187&lt;=DT$6),5,IF($L187=1,2,1)),IF(AND($G187&gt;=DT$5,$G187&lt;=DT$6),IF($M187&gt;0,4,3),0)),IF(AND($D187&lt;=DT$6,$E187&gt;=DT$5),60,0)))</f>
        <v/>
      </c>
      <c r="DU187" s="80" t="str">
        <f>IF(OR($A187="",NOT(ISNUMBER($G187))),"",IF(AND($F187&lt;=DU$6,$G187&gt;=DU$5),IF(DU$5&gt;$N187,5,$K187)*10+IF(AND($F187&gt;=DU$5,$F187&lt;=DU$6),IF(AND($G187&gt;=DU$5,$G187&lt;=DU$6),5,IF($L187=1,2,1)),IF(AND($G187&gt;=DU$5,$G187&lt;=DU$6),IF($M187&gt;0,4,3),0)),IF(AND($D187&lt;=DU$6,$E187&gt;=DU$5),60,0)))</f>
        <v/>
      </c>
      <c r="DV187" s="80" t="str">
        <f>IF(OR($A187="",NOT(ISNUMBER($G187))),"",IF(AND($F187&lt;=DV$6,$G187&gt;=DV$5),IF(DV$5&gt;$N187,5,$K187)*10+IF(AND($F187&gt;=DV$5,$F187&lt;=DV$6),IF(AND($G187&gt;=DV$5,$G187&lt;=DV$6),5,IF($L187=1,2,1)),IF(AND($G187&gt;=DV$5,$G187&lt;=DV$6),IF($M187&gt;0,4,3),0)),IF(AND($D187&lt;=DV$6,$E187&gt;=DV$5),60,0)))</f>
        <v/>
      </c>
      <c r="DW187" s="80" t="str">
        <f>IF(OR($A187="",NOT(ISNUMBER($G187))),"",IF(AND($F187&lt;=DW$6,$G187&gt;=DW$5),IF(DW$5&gt;$N187,5,$K187)*10+IF(AND($F187&gt;=DW$5,$F187&lt;=DW$6),IF(AND($G187&gt;=DW$5,$G187&lt;=DW$6),5,IF($L187=1,2,1)),IF(AND($G187&gt;=DW$5,$G187&lt;=DW$6),IF($M187&gt;0,4,3),0)),IF(AND($D187&lt;=DW$6,$E187&gt;=DW$5),60,0)))</f>
        <v/>
      </c>
      <c r="DX187" s="80" t="str">
        <f>IF(OR($A187="",NOT(ISNUMBER($G187))),"",IF(AND($F187&lt;=DX$6,$G187&gt;=DX$5),IF(DX$5&gt;$N187,5,$K187)*10+IF(AND($F187&gt;=DX$5,$F187&lt;=DX$6),IF(AND($G187&gt;=DX$5,$G187&lt;=DX$6),5,IF($L187=1,2,1)),IF(AND($G187&gt;=DX$5,$G187&lt;=DX$6),IF($M187&gt;0,4,3),0)),IF(AND($D187&lt;=DX$6,$E187&gt;=DX$5),60,0)))</f>
        <v/>
      </c>
      <c r="DY187" s="80" t="str">
        <f>IF(OR($A187="",NOT(ISNUMBER($G187))),"",IF(AND($F187&lt;=DY$6,$G187&gt;=DY$5),IF(DY$5&gt;$N187,5,$K187)*10+IF(AND($F187&gt;=DY$5,$F187&lt;=DY$6),IF(AND($G187&gt;=DY$5,$G187&lt;=DY$6),5,IF($L187=1,2,1)),IF(AND($G187&gt;=DY$5,$G187&lt;=DY$6),IF($M187&gt;0,4,3),0)),IF(AND($D187&lt;=DY$6,$E187&gt;=DY$5),60,0)))</f>
        <v/>
      </c>
      <c r="DZ187" s="80" t="str">
        <f>IF(OR($A187="",NOT(ISNUMBER($G187))),"",IF(AND($F187&lt;=DZ$6,$G187&gt;=DZ$5),IF(DZ$5&gt;$N187,5,$K187)*10+IF(AND($F187&gt;=DZ$5,$F187&lt;=DZ$6),IF(AND($G187&gt;=DZ$5,$G187&lt;=DZ$6),5,IF($L187=1,2,1)),IF(AND($G187&gt;=DZ$5,$G187&lt;=DZ$6),IF($M187&gt;0,4,3),0)),IF(AND($D187&lt;=DZ$6,$E187&gt;=DZ$5),60,0)))</f>
        <v/>
      </c>
      <c r="EA187" s="80" t="str">
        <f>IF(OR($A187="",NOT(ISNUMBER($G187))),"",IF(AND($F187&lt;=EA$6,$G187&gt;=EA$5),IF(EA$5&gt;$N187,5,$K187)*10+IF(AND($F187&gt;=EA$5,$F187&lt;=EA$6),IF(AND($G187&gt;=EA$5,$G187&lt;=EA$6),5,IF($L187=1,2,1)),IF(AND($G187&gt;=EA$5,$G187&lt;=EA$6),IF($M187&gt;0,4,3),0)),IF(AND($D187&lt;=EA$6,$E187&gt;=EA$5),60,0)))</f>
        <v/>
      </c>
      <c r="EB187" s="80" t="str">
        <f>IF(OR($A187="",NOT(ISNUMBER($G187))),"",IF(AND($F187&lt;=EB$6,$G187&gt;=EB$5),IF(EB$5&gt;$N187,5,$K187)*10+IF(AND($F187&gt;=EB$5,$F187&lt;=EB$6),IF(AND($G187&gt;=EB$5,$G187&lt;=EB$6),5,IF($L187=1,2,1)),IF(AND($G187&gt;=EB$5,$G187&lt;=EB$6),IF($M187&gt;0,4,3),0)),IF(AND($D187&lt;=EB$6,$E187&gt;=EB$5),60,0)))</f>
        <v/>
      </c>
      <c r="EC187" s="80" t="str">
        <f>IF(OR($A187="",NOT(ISNUMBER($G187))),"",IF(AND($F187&lt;=EC$6,$G187&gt;=EC$5),IF(EC$5&gt;$N187,5,$K187)*10+IF(AND($F187&gt;=EC$5,$F187&lt;=EC$6),IF(AND($G187&gt;=EC$5,$G187&lt;=EC$6),5,IF($L187=1,2,1)),IF(AND($G187&gt;=EC$5,$G187&lt;=EC$6),IF($M187&gt;0,4,3),0)),IF(AND($D187&lt;=EC$6,$E187&gt;=EC$5),60,0)))</f>
        <v/>
      </c>
      <c r="ED187" s="80" t="str">
        <f>IF(OR($A187="",NOT(ISNUMBER($G187))),"",IF(AND($F187&lt;=ED$6,$G187&gt;=ED$5),IF(ED$5&gt;$N187,5,$K187)*10+IF(AND($F187&gt;=ED$5,$F187&lt;=ED$6),IF(AND($G187&gt;=ED$5,$G187&lt;=ED$6),5,IF($L187=1,2,1)),IF(AND($G187&gt;=ED$5,$G187&lt;=ED$6),IF($M187&gt;0,4,3),0)),IF(AND($D187&lt;=ED$6,$E187&gt;=ED$5),60,0)))</f>
        <v/>
      </c>
    </row>
    <row r="188" ht="18" customHeight="1">
      <c r="A188" s="52" t="str">
        <f>IF(Tasks!$B188="","",Tasks!$A188)</f>
        <v/>
      </c>
      <c r="B188" s="78" t="str">
        <f>IF(Tasks!$B188="","",Tasks!$B188)</f>
        <v/>
      </c>
      <c r="C188" s="25" t="str">
        <f>IF($B188="","",IF(AND(Tasks!$D188="",Tasks!$G188=""),"-",IF(Tasks!$D188="","",Tasks!$D188&amp;IF(OR(Tasks!$E188="",Tasks!$E188="FS"),IF(N(Tasks!$F188)=0,"","FS"),Tasks!$E188)&amp;IF(N(Tasks!$F188)=0,"",IF(Tasks!$F188&gt;0,"+","")&amp;Tasks!$F188))&amp;IF(AND(Tasks!$D188&lt;&gt;"",Tasks!$G188&lt;&gt;""),", ","")&amp;IF(Tasks!$G188="","",Tasks!$G188&amp;IF(OR(Tasks!$H188="",Tasks!$H188="FS"),IF(N(Tasks!$I188)=0,"","FS"),Tasks!$H188)&amp;IF(N(Tasks!$I188)=0,"",IF(Tasks!$I188&gt;0,"+","")&amp;Tasks!$I188))))</f>
        <v/>
      </c>
      <c r="D188" s="51" t="str">
        <f>IF(OR($B188="",Tasks!$Q188=""),"",Tasks!$Q188)</f>
        <v/>
      </c>
      <c r="E188" s="51" t="str">
        <f>IF(OR($B188="",Tasks!$R188=""),"",Tasks!$R188)</f>
        <v/>
      </c>
      <c r="F188" s="51" t="str">
        <f>IF(OR($B188="",Tasks!$S188=""),"",Tasks!$S188)</f>
        <v/>
      </c>
      <c r="G188" s="51" t="str">
        <f>IF(OR($B188="",Tasks!$T188=""),"",Tasks!$T188)</f>
        <v/>
      </c>
      <c r="H188" s="52" t="str">
        <f>IF($B188="","",Tasks!$AE188)</f>
        <v/>
      </c>
      <c r="I188" s="79" t="str">
        <f>IF($B188="","",Tasks!$AF188)</f>
        <v/>
      </c>
      <c r="J188" s="53" t="str">
        <f>IF(OR($B188="",Tasks!$V188=""),"",Tasks!$V188)</f>
        <v/>
      </c>
      <c r="K188" s="52" t="str">
        <f>IF($B188="","",Tasks!$AA188)</f>
        <v/>
      </c>
      <c r="L188" s="52" t="str">
        <f>IF($B188="","",Tasks!$AB188)</f>
        <v/>
      </c>
      <c r="M188" s="52" t="str">
        <f>IF($B188="","",Tasks!$Z188)</f>
        <v/>
      </c>
      <c r="N188" s="52" t="str">
        <f>IF(OR($B188="",Tasks!$AG188=""),"",Tasks!$AG188)</f>
        <v/>
      </c>
      <c r="O188" s="80" t="str">
        <f>IF(OR($A188="",NOT(ISNUMBER($G188))),"",IF(AND($F188&lt;=O$6,$G188&gt;=O$5),IF(O$5&gt;$N188,5,$K188)*10+IF(AND($F188&gt;=O$5,$F188&lt;=O$6),IF(AND($G188&gt;=O$5,$G188&lt;=O$6),5,IF($L188=1,2,1)),IF(AND($G188&gt;=O$5,$G188&lt;=O$6),IF($M188&gt;0,4,3),0)),IF(AND($D188&lt;=O$6,$E188&gt;=O$5),60,0)))</f>
        <v/>
      </c>
      <c r="P188" s="80" t="str">
        <f>IF(OR($A188="",NOT(ISNUMBER($G188))),"",IF(AND($F188&lt;=P$6,$G188&gt;=P$5),IF(P$5&gt;$N188,5,$K188)*10+IF(AND($F188&gt;=P$5,$F188&lt;=P$6),IF(AND($G188&gt;=P$5,$G188&lt;=P$6),5,IF($L188=1,2,1)),IF(AND($G188&gt;=P$5,$G188&lt;=P$6),IF($M188&gt;0,4,3),0)),IF(AND($D188&lt;=P$6,$E188&gt;=P$5),60,0)))</f>
        <v/>
      </c>
      <c r="Q188" s="80" t="str">
        <f>IF(OR($A188="",NOT(ISNUMBER($G188))),"",IF(AND($F188&lt;=Q$6,$G188&gt;=Q$5),IF(Q$5&gt;$N188,5,$K188)*10+IF(AND($F188&gt;=Q$5,$F188&lt;=Q$6),IF(AND($G188&gt;=Q$5,$G188&lt;=Q$6),5,IF($L188=1,2,1)),IF(AND($G188&gt;=Q$5,$G188&lt;=Q$6),IF($M188&gt;0,4,3),0)),IF(AND($D188&lt;=Q$6,$E188&gt;=Q$5),60,0)))</f>
        <v/>
      </c>
      <c r="R188" s="80" t="str">
        <f>IF(OR($A188="",NOT(ISNUMBER($G188))),"",IF(AND($F188&lt;=R$6,$G188&gt;=R$5),IF(R$5&gt;$N188,5,$K188)*10+IF(AND($F188&gt;=R$5,$F188&lt;=R$6),IF(AND($G188&gt;=R$5,$G188&lt;=R$6),5,IF($L188=1,2,1)),IF(AND($G188&gt;=R$5,$G188&lt;=R$6),IF($M188&gt;0,4,3),0)),IF(AND($D188&lt;=R$6,$E188&gt;=R$5),60,0)))</f>
        <v/>
      </c>
      <c r="S188" s="80" t="str">
        <f>IF(OR($A188="",NOT(ISNUMBER($G188))),"",IF(AND($F188&lt;=S$6,$G188&gt;=S$5),IF(S$5&gt;$N188,5,$K188)*10+IF(AND($F188&gt;=S$5,$F188&lt;=S$6),IF(AND($G188&gt;=S$5,$G188&lt;=S$6),5,IF($L188=1,2,1)),IF(AND($G188&gt;=S$5,$G188&lt;=S$6),IF($M188&gt;0,4,3),0)),IF(AND($D188&lt;=S$6,$E188&gt;=S$5),60,0)))</f>
        <v/>
      </c>
      <c r="T188" s="80" t="str">
        <f>IF(OR($A188="",NOT(ISNUMBER($G188))),"",IF(AND($F188&lt;=T$6,$G188&gt;=T$5),IF(T$5&gt;$N188,5,$K188)*10+IF(AND($F188&gt;=T$5,$F188&lt;=T$6),IF(AND($G188&gt;=T$5,$G188&lt;=T$6),5,IF($L188=1,2,1)),IF(AND($G188&gt;=T$5,$G188&lt;=T$6),IF($M188&gt;0,4,3),0)),IF(AND($D188&lt;=T$6,$E188&gt;=T$5),60,0)))</f>
        <v/>
      </c>
      <c r="U188" s="80" t="str">
        <f>IF(OR($A188="",NOT(ISNUMBER($G188))),"",IF(AND($F188&lt;=U$6,$G188&gt;=U$5),IF(U$5&gt;$N188,5,$K188)*10+IF(AND($F188&gt;=U$5,$F188&lt;=U$6),IF(AND($G188&gt;=U$5,$G188&lt;=U$6),5,IF($L188=1,2,1)),IF(AND($G188&gt;=U$5,$G188&lt;=U$6),IF($M188&gt;0,4,3),0)),IF(AND($D188&lt;=U$6,$E188&gt;=U$5),60,0)))</f>
        <v/>
      </c>
      <c r="V188" s="80" t="str">
        <f>IF(OR($A188="",NOT(ISNUMBER($G188))),"",IF(AND($F188&lt;=V$6,$G188&gt;=V$5),IF(V$5&gt;$N188,5,$K188)*10+IF(AND($F188&gt;=V$5,$F188&lt;=V$6),IF(AND($G188&gt;=V$5,$G188&lt;=V$6),5,IF($L188=1,2,1)),IF(AND($G188&gt;=V$5,$G188&lt;=V$6),IF($M188&gt;0,4,3),0)),IF(AND($D188&lt;=V$6,$E188&gt;=V$5),60,0)))</f>
        <v/>
      </c>
      <c r="W188" s="80" t="str">
        <f>IF(OR($A188="",NOT(ISNUMBER($G188))),"",IF(AND($F188&lt;=W$6,$G188&gt;=W$5),IF(W$5&gt;$N188,5,$K188)*10+IF(AND($F188&gt;=W$5,$F188&lt;=W$6),IF(AND($G188&gt;=W$5,$G188&lt;=W$6),5,IF($L188=1,2,1)),IF(AND($G188&gt;=W$5,$G188&lt;=W$6),IF($M188&gt;0,4,3),0)),IF(AND($D188&lt;=W$6,$E188&gt;=W$5),60,0)))</f>
        <v/>
      </c>
      <c r="X188" s="80" t="str">
        <f>IF(OR($A188="",NOT(ISNUMBER($G188))),"",IF(AND($F188&lt;=X$6,$G188&gt;=X$5),IF(X$5&gt;$N188,5,$K188)*10+IF(AND($F188&gt;=X$5,$F188&lt;=X$6),IF(AND($G188&gt;=X$5,$G188&lt;=X$6),5,IF($L188=1,2,1)),IF(AND($G188&gt;=X$5,$G188&lt;=X$6),IF($M188&gt;0,4,3),0)),IF(AND($D188&lt;=X$6,$E188&gt;=X$5),60,0)))</f>
        <v/>
      </c>
      <c r="Y188" s="80" t="str">
        <f>IF(OR($A188="",NOT(ISNUMBER($G188))),"",IF(AND($F188&lt;=Y$6,$G188&gt;=Y$5),IF(Y$5&gt;$N188,5,$K188)*10+IF(AND($F188&gt;=Y$5,$F188&lt;=Y$6),IF(AND($G188&gt;=Y$5,$G188&lt;=Y$6),5,IF($L188=1,2,1)),IF(AND($G188&gt;=Y$5,$G188&lt;=Y$6),IF($M188&gt;0,4,3),0)),IF(AND($D188&lt;=Y$6,$E188&gt;=Y$5),60,0)))</f>
        <v/>
      </c>
      <c r="Z188" s="80" t="str">
        <f>IF(OR($A188="",NOT(ISNUMBER($G188))),"",IF(AND($F188&lt;=Z$6,$G188&gt;=Z$5),IF(Z$5&gt;$N188,5,$K188)*10+IF(AND($F188&gt;=Z$5,$F188&lt;=Z$6),IF(AND($G188&gt;=Z$5,$G188&lt;=Z$6),5,IF($L188=1,2,1)),IF(AND($G188&gt;=Z$5,$G188&lt;=Z$6),IF($M188&gt;0,4,3),0)),IF(AND($D188&lt;=Z$6,$E188&gt;=Z$5),60,0)))</f>
        <v/>
      </c>
      <c r="AA188" s="80" t="str">
        <f>IF(OR($A188="",NOT(ISNUMBER($G188))),"",IF(AND($F188&lt;=AA$6,$G188&gt;=AA$5),IF(AA$5&gt;$N188,5,$K188)*10+IF(AND($F188&gt;=AA$5,$F188&lt;=AA$6),IF(AND($G188&gt;=AA$5,$G188&lt;=AA$6),5,IF($L188=1,2,1)),IF(AND($G188&gt;=AA$5,$G188&lt;=AA$6),IF($M188&gt;0,4,3),0)),IF(AND($D188&lt;=AA$6,$E188&gt;=AA$5),60,0)))</f>
        <v/>
      </c>
      <c r="AB188" s="80" t="str">
        <f>IF(OR($A188="",NOT(ISNUMBER($G188))),"",IF(AND($F188&lt;=AB$6,$G188&gt;=AB$5),IF(AB$5&gt;$N188,5,$K188)*10+IF(AND($F188&gt;=AB$5,$F188&lt;=AB$6),IF(AND($G188&gt;=AB$5,$G188&lt;=AB$6),5,IF($L188=1,2,1)),IF(AND($G188&gt;=AB$5,$G188&lt;=AB$6),IF($M188&gt;0,4,3),0)),IF(AND($D188&lt;=AB$6,$E188&gt;=AB$5),60,0)))</f>
        <v/>
      </c>
      <c r="AC188" s="80" t="str">
        <f>IF(OR($A188="",NOT(ISNUMBER($G188))),"",IF(AND($F188&lt;=AC$6,$G188&gt;=AC$5),IF(AC$5&gt;$N188,5,$K188)*10+IF(AND($F188&gt;=AC$5,$F188&lt;=AC$6),IF(AND($G188&gt;=AC$5,$G188&lt;=AC$6),5,IF($L188=1,2,1)),IF(AND($G188&gt;=AC$5,$G188&lt;=AC$6),IF($M188&gt;0,4,3),0)),IF(AND($D188&lt;=AC$6,$E188&gt;=AC$5),60,0)))</f>
        <v/>
      </c>
      <c r="AD188" s="80" t="str">
        <f>IF(OR($A188="",NOT(ISNUMBER($G188))),"",IF(AND($F188&lt;=AD$6,$G188&gt;=AD$5),IF(AD$5&gt;$N188,5,$K188)*10+IF(AND($F188&gt;=AD$5,$F188&lt;=AD$6),IF(AND($G188&gt;=AD$5,$G188&lt;=AD$6),5,IF($L188=1,2,1)),IF(AND($G188&gt;=AD$5,$G188&lt;=AD$6),IF($M188&gt;0,4,3),0)),IF(AND($D188&lt;=AD$6,$E188&gt;=AD$5),60,0)))</f>
        <v/>
      </c>
      <c r="AE188" s="80" t="str">
        <f>IF(OR($A188="",NOT(ISNUMBER($G188))),"",IF(AND($F188&lt;=AE$6,$G188&gt;=AE$5),IF(AE$5&gt;$N188,5,$K188)*10+IF(AND($F188&gt;=AE$5,$F188&lt;=AE$6),IF(AND($G188&gt;=AE$5,$G188&lt;=AE$6),5,IF($L188=1,2,1)),IF(AND($G188&gt;=AE$5,$G188&lt;=AE$6),IF($M188&gt;0,4,3),0)),IF(AND($D188&lt;=AE$6,$E188&gt;=AE$5),60,0)))</f>
        <v/>
      </c>
      <c r="AF188" s="80" t="str">
        <f>IF(OR($A188="",NOT(ISNUMBER($G188))),"",IF(AND($F188&lt;=AF$6,$G188&gt;=AF$5),IF(AF$5&gt;$N188,5,$K188)*10+IF(AND($F188&gt;=AF$5,$F188&lt;=AF$6),IF(AND($G188&gt;=AF$5,$G188&lt;=AF$6),5,IF($L188=1,2,1)),IF(AND($G188&gt;=AF$5,$G188&lt;=AF$6),IF($M188&gt;0,4,3),0)),IF(AND($D188&lt;=AF$6,$E188&gt;=AF$5),60,0)))</f>
        <v/>
      </c>
      <c r="AG188" s="80" t="str">
        <f>IF(OR($A188="",NOT(ISNUMBER($G188))),"",IF(AND($F188&lt;=AG$6,$G188&gt;=AG$5),IF(AG$5&gt;$N188,5,$K188)*10+IF(AND($F188&gt;=AG$5,$F188&lt;=AG$6),IF(AND($G188&gt;=AG$5,$G188&lt;=AG$6),5,IF($L188=1,2,1)),IF(AND($G188&gt;=AG$5,$G188&lt;=AG$6),IF($M188&gt;0,4,3),0)),IF(AND($D188&lt;=AG$6,$E188&gt;=AG$5),60,0)))</f>
        <v/>
      </c>
      <c r="AH188" s="80" t="str">
        <f>IF(OR($A188="",NOT(ISNUMBER($G188))),"",IF(AND($F188&lt;=AH$6,$G188&gt;=AH$5),IF(AH$5&gt;$N188,5,$K188)*10+IF(AND($F188&gt;=AH$5,$F188&lt;=AH$6),IF(AND($G188&gt;=AH$5,$G188&lt;=AH$6),5,IF($L188=1,2,1)),IF(AND($G188&gt;=AH$5,$G188&lt;=AH$6),IF($M188&gt;0,4,3),0)),IF(AND($D188&lt;=AH$6,$E188&gt;=AH$5),60,0)))</f>
        <v/>
      </c>
      <c r="AI188" s="80" t="str">
        <f>IF(OR($A188="",NOT(ISNUMBER($G188))),"",IF(AND($F188&lt;=AI$6,$G188&gt;=AI$5),IF(AI$5&gt;$N188,5,$K188)*10+IF(AND($F188&gt;=AI$5,$F188&lt;=AI$6),IF(AND($G188&gt;=AI$5,$G188&lt;=AI$6),5,IF($L188=1,2,1)),IF(AND($G188&gt;=AI$5,$G188&lt;=AI$6),IF($M188&gt;0,4,3),0)),IF(AND($D188&lt;=AI$6,$E188&gt;=AI$5),60,0)))</f>
        <v/>
      </c>
      <c r="AJ188" s="80" t="str">
        <f>IF(OR($A188="",NOT(ISNUMBER($G188))),"",IF(AND($F188&lt;=AJ$6,$G188&gt;=AJ$5),IF(AJ$5&gt;$N188,5,$K188)*10+IF(AND($F188&gt;=AJ$5,$F188&lt;=AJ$6),IF(AND($G188&gt;=AJ$5,$G188&lt;=AJ$6),5,IF($L188=1,2,1)),IF(AND($G188&gt;=AJ$5,$G188&lt;=AJ$6),IF($M188&gt;0,4,3),0)),IF(AND($D188&lt;=AJ$6,$E188&gt;=AJ$5),60,0)))</f>
        <v/>
      </c>
      <c r="AK188" s="80" t="str">
        <f>IF(OR($A188="",NOT(ISNUMBER($G188))),"",IF(AND($F188&lt;=AK$6,$G188&gt;=AK$5),IF(AK$5&gt;$N188,5,$K188)*10+IF(AND($F188&gt;=AK$5,$F188&lt;=AK$6),IF(AND($G188&gt;=AK$5,$G188&lt;=AK$6),5,IF($L188=1,2,1)),IF(AND($G188&gt;=AK$5,$G188&lt;=AK$6),IF($M188&gt;0,4,3),0)),IF(AND($D188&lt;=AK$6,$E188&gt;=AK$5),60,0)))</f>
        <v/>
      </c>
      <c r="AL188" s="80" t="str">
        <f>IF(OR($A188="",NOT(ISNUMBER($G188))),"",IF(AND($F188&lt;=AL$6,$G188&gt;=AL$5),IF(AL$5&gt;$N188,5,$K188)*10+IF(AND($F188&gt;=AL$5,$F188&lt;=AL$6),IF(AND($G188&gt;=AL$5,$G188&lt;=AL$6),5,IF($L188=1,2,1)),IF(AND($G188&gt;=AL$5,$G188&lt;=AL$6),IF($M188&gt;0,4,3),0)),IF(AND($D188&lt;=AL$6,$E188&gt;=AL$5),60,0)))</f>
        <v/>
      </c>
      <c r="AM188" s="80" t="str">
        <f>IF(OR($A188="",NOT(ISNUMBER($G188))),"",IF(AND($F188&lt;=AM$6,$G188&gt;=AM$5),IF(AM$5&gt;$N188,5,$K188)*10+IF(AND($F188&gt;=AM$5,$F188&lt;=AM$6),IF(AND($G188&gt;=AM$5,$G188&lt;=AM$6),5,IF($L188=1,2,1)),IF(AND($G188&gt;=AM$5,$G188&lt;=AM$6),IF($M188&gt;0,4,3),0)),IF(AND($D188&lt;=AM$6,$E188&gt;=AM$5),60,0)))</f>
        <v/>
      </c>
      <c r="AN188" s="80" t="str">
        <f>IF(OR($A188="",NOT(ISNUMBER($G188))),"",IF(AND($F188&lt;=AN$6,$G188&gt;=AN$5),IF(AN$5&gt;$N188,5,$K188)*10+IF(AND($F188&gt;=AN$5,$F188&lt;=AN$6),IF(AND($G188&gt;=AN$5,$G188&lt;=AN$6),5,IF($L188=1,2,1)),IF(AND($G188&gt;=AN$5,$G188&lt;=AN$6),IF($M188&gt;0,4,3),0)),IF(AND($D188&lt;=AN$6,$E188&gt;=AN$5),60,0)))</f>
        <v/>
      </c>
      <c r="AO188" s="80" t="str">
        <f>IF(OR($A188="",NOT(ISNUMBER($G188))),"",IF(AND($F188&lt;=AO$6,$G188&gt;=AO$5),IF(AO$5&gt;$N188,5,$K188)*10+IF(AND($F188&gt;=AO$5,$F188&lt;=AO$6),IF(AND($G188&gt;=AO$5,$G188&lt;=AO$6),5,IF($L188=1,2,1)),IF(AND($G188&gt;=AO$5,$G188&lt;=AO$6),IF($M188&gt;0,4,3),0)),IF(AND($D188&lt;=AO$6,$E188&gt;=AO$5),60,0)))</f>
        <v/>
      </c>
      <c r="AP188" s="80" t="str">
        <f>IF(OR($A188="",NOT(ISNUMBER($G188))),"",IF(AND($F188&lt;=AP$6,$G188&gt;=AP$5),IF(AP$5&gt;$N188,5,$K188)*10+IF(AND($F188&gt;=AP$5,$F188&lt;=AP$6),IF(AND($G188&gt;=AP$5,$G188&lt;=AP$6),5,IF($L188=1,2,1)),IF(AND($G188&gt;=AP$5,$G188&lt;=AP$6),IF($M188&gt;0,4,3),0)),IF(AND($D188&lt;=AP$6,$E188&gt;=AP$5),60,0)))</f>
        <v/>
      </c>
      <c r="AQ188" s="80" t="str">
        <f>IF(OR($A188="",NOT(ISNUMBER($G188))),"",IF(AND($F188&lt;=AQ$6,$G188&gt;=AQ$5),IF(AQ$5&gt;$N188,5,$K188)*10+IF(AND($F188&gt;=AQ$5,$F188&lt;=AQ$6),IF(AND($G188&gt;=AQ$5,$G188&lt;=AQ$6),5,IF($L188=1,2,1)),IF(AND($G188&gt;=AQ$5,$G188&lt;=AQ$6),IF($M188&gt;0,4,3),0)),IF(AND($D188&lt;=AQ$6,$E188&gt;=AQ$5),60,0)))</f>
        <v/>
      </c>
      <c r="AR188" s="80" t="str">
        <f>IF(OR($A188="",NOT(ISNUMBER($G188))),"",IF(AND($F188&lt;=AR$6,$G188&gt;=AR$5),IF(AR$5&gt;$N188,5,$K188)*10+IF(AND($F188&gt;=AR$5,$F188&lt;=AR$6),IF(AND($G188&gt;=AR$5,$G188&lt;=AR$6),5,IF($L188=1,2,1)),IF(AND($G188&gt;=AR$5,$G188&lt;=AR$6),IF($M188&gt;0,4,3),0)),IF(AND($D188&lt;=AR$6,$E188&gt;=AR$5),60,0)))</f>
        <v/>
      </c>
      <c r="AS188" s="80" t="str">
        <f>IF(OR($A188="",NOT(ISNUMBER($G188))),"",IF(AND($F188&lt;=AS$6,$G188&gt;=AS$5),IF(AS$5&gt;$N188,5,$K188)*10+IF(AND($F188&gt;=AS$5,$F188&lt;=AS$6),IF(AND($G188&gt;=AS$5,$G188&lt;=AS$6),5,IF($L188=1,2,1)),IF(AND($G188&gt;=AS$5,$G188&lt;=AS$6),IF($M188&gt;0,4,3),0)),IF(AND($D188&lt;=AS$6,$E188&gt;=AS$5),60,0)))</f>
        <v/>
      </c>
      <c r="AT188" s="80" t="str">
        <f>IF(OR($A188="",NOT(ISNUMBER($G188))),"",IF(AND($F188&lt;=AT$6,$G188&gt;=AT$5),IF(AT$5&gt;$N188,5,$K188)*10+IF(AND($F188&gt;=AT$5,$F188&lt;=AT$6),IF(AND($G188&gt;=AT$5,$G188&lt;=AT$6),5,IF($L188=1,2,1)),IF(AND($G188&gt;=AT$5,$G188&lt;=AT$6),IF($M188&gt;0,4,3),0)),IF(AND($D188&lt;=AT$6,$E188&gt;=AT$5),60,0)))</f>
        <v/>
      </c>
      <c r="AU188" s="80" t="str">
        <f>IF(OR($A188="",NOT(ISNUMBER($G188))),"",IF(AND($F188&lt;=AU$6,$G188&gt;=AU$5),IF(AU$5&gt;$N188,5,$K188)*10+IF(AND($F188&gt;=AU$5,$F188&lt;=AU$6),IF(AND($G188&gt;=AU$5,$G188&lt;=AU$6),5,IF($L188=1,2,1)),IF(AND($G188&gt;=AU$5,$G188&lt;=AU$6),IF($M188&gt;0,4,3),0)),IF(AND($D188&lt;=AU$6,$E188&gt;=AU$5),60,0)))</f>
        <v/>
      </c>
      <c r="AV188" s="80" t="str">
        <f>IF(OR($A188="",NOT(ISNUMBER($G188))),"",IF(AND($F188&lt;=AV$6,$G188&gt;=AV$5),IF(AV$5&gt;$N188,5,$K188)*10+IF(AND($F188&gt;=AV$5,$F188&lt;=AV$6),IF(AND($G188&gt;=AV$5,$G188&lt;=AV$6),5,IF($L188=1,2,1)),IF(AND($G188&gt;=AV$5,$G188&lt;=AV$6),IF($M188&gt;0,4,3),0)),IF(AND($D188&lt;=AV$6,$E188&gt;=AV$5),60,0)))</f>
        <v/>
      </c>
      <c r="AW188" s="80" t="str">
        <f>IF(OR($A188="",NOT(ISNUMBER($G188))),"",IF(AND($F188&lt;=AW$6,$G188&gt;=AW$5),IF(AW$5&gt;$N188,5,$K188)*10+IF(AND($F188&gt;=AW$5,$F188&lt;=AW$6),IF(AND($G188&gt;=AW$5,$G188&lt;=AW$6),5,IF($L188=1,2,1)),IF(AND($G188&gt;=AW$5,$G188&lt;=AW$6),IF($M188&gt;0,4,3),0)),IF(AND($D188&lt;=AW$6,$E188&gt;=AW$5),60,0)))</f>
        <v/>
      </c>
      <c r="AX188" s="80" t="str">
        <f>IF(OR($A188="",NOT(ISNUMBER($G188))),"",IF(AND($F188&lt;=AX$6,$G188&gt;=AX$5),IF(AX$5&gt;$N188,5,$K188)*10+IF(AND($F188&gt;=AX$5,$F188&lt;=AX$6),IF(AND($G188&gt;=AX$5,$G188&lt;=AX$6),5,IF($L188=1,2,1)),IF(AND($G188&gt;=AX$5,$G188&lt;=AX$6),IF($M188&gt;0,4,3),0)),IF(AND($D188&lt;=AX$6,$E188&gt;=AX$5),60,0)))</f>
        <v/>
      </c>
      <c r="AY188" s="80" t="str">
        <f>IF(OR($A188="",NOT(ISNUMBER($G188))),"",IF(AND($F188&lt;=AY$6,$G188&gt;=AY$5),IF(AY$5&gt;$N188,5,$K188)*10+IF(AND($F188&gt;=AY$5,$F188&lt;=AY$6),IF(AND($G188&gt;=AY$5,$G188&lt;=AY$6),5,IF($L188=1,2,1)),IF(AND($G188&gt;=AY$5,$G188&lt;=AY$6),IF($M188&gt;0,4,3),0)),IF(AND($D188&lt;=AY$6,$E188&gt;=AY$5),60,0)))</f>
        <v/>
      </c>
      <c r="AZ188" s="80" t="str">
        <f>IF(OR($A188="",NOT(ISNUMBER($G188))),"",IF(AND($F188&lt;=AZ$6,$G188&gt;=AZ$5),IF(AZ$5&gt;$N188,5,$K188)*10+IF(AND($F188&gt;=AZ$5,$F188&lt;=AZ$6),IF(AND($G188&gt;=AZ$5,$G188&lt;=AZ$6),5,IF($L188=1,2,1)),IF(AND($G188&gt;=AZ$5,$G188&lt;=AZ$6),IF($M188&gt;0,4,3),0)),IF(AND($D188&lt;=AZ$6,$E188&gt;=AZ$5),60,0)))</f>
        <v/>
      </c>
      <c r="BA188" s="80" t="str">
        <f>IF(OR($A188="",NOT(ISNUMBER($G188))),"",IF(AND($F188&lt;=BA$6,$G188&gt;=BA$5),IF(BA$5&gt;$N188,5,$K188)*10+IF(AND($F188&gt;=BA$5,$F188&lt;=BA$6),IF(AND($G188&gt;=BA$5,$G188&lt;=BA$6),5,IF($L188=1,2,1)),IF(AND($G188&gt;=BA$5,$G188&lt;=BA$6),IF($M188&gt;0,4,3),0)),IF(AND($D188&lt;=BA$6,$E188&gt;=BA$5),60,0)))</f>
        <v/>
      </c>
      <c r="BB188" s="80" t="str">
        <f>IF(OR($A188="",NOT(ISNUMBER($G188))),"",IF(AND($F188&lt;=BB$6,$G188&gt;=BB$5),IF(BB$5&gt;$N188,5,$K188)*10+IF(AND($F188&gt;=BB$5,$F188&lt;=BB$6),IF(AND($G188&gt;=BB$5,$G188&lt;=BB$6),5,IF($L188=1,2,1)),IF(AND($G188&gt;=BB$5,$G188&lt;=BB$6),IF($M188&gt;0,4,3),0)),IF(AND($D188&lt;=BB$6,$E188&gt;=BB$5),60,0)))</f>
        <v/>
      </c>
      <c r="BC188" s="80" t="str">
        <f>IF(OR($A188="",NOT(ISNUMBER($G188))),"",IF(AND($F188&lt;=BC$6,$G188&gt;=BC$5),IF(BC$5&gt;$N188,5,$K188)*10+IF(AND($F188&gt;=BC$5,$F188&lt;=BC$6),IF(AND($G188&gt;=BC$5,$G188&lt;=BC$6),5,IF($L188=1,2,1)),IF(AND($G188&gt;=BC$5,$G188&lt;=BC$6),IF($M188&gt;0,4,3),0)),IF(AND($D188&lt;=BC$6,$E188&gt;=BC$5),60,0)))</f>
        <v/>
      </c>
      <c r="BD188" s="80" t="str">
        <f>IF(OR($A188="",NOT(ISNUMBER($G188))),"",IF(AND($F188&lt;=BD$6,$G188&gt;=BD$5),IF(BD$5&gt;$N188,5,$K188)*10+IF(AND($F188&gt;=BD$5,$F188&lt;=BD$6),IF(AND($G188&gt;=BD$5,$G188&lt;=BD$6),5,IF($L188=1,2,1)),IF(AND($G188&gt;=BD$5,$G188&lt;=BD$6),IF($M188&gt;0,4,3),0)),IF(AND($D188&lt;=BD$6,$E188&gt;=BD$5),60,0)))</f>
        <v/>
      </c>
      <c r="BE188" s="80" t="str">
        <f>IF(OR($A188="",NOT(ISNUMBER($G188))),"",IF(AND($F188&lt;=BE$6,$G188&gt;=BE$5),IF(BE$5&gt;$N188,5,$K188)*10+IF(AND($F188&gt;=BE$5,$F188&lt;=BE$6),IF(AND($G188&gt;=BE$5,$G188&lt;=BE$6),5,IF($L188=1,2,1)),IF(AND($G188&gt;=BE$5,$G188&lt;=BE$6),IF($M188&gt;0,4,3),0)),IF(AND($D188&lt;=BE$6,$E188&gt;=BE$5),60,0)))</f>
        <v/>
      </c>
      <c r="BF188" s="80" t="str">
        <f>IF(OR($A188="",NOT(ISNUMBER($G188))),"",IF(AND($F188&lt;=BF$6,$G188&gt;=BF$5),IF(BF$5&gt;$N188,5,$K188)*10+IF(AND($F188&gt;=BF$5,$F188&lt;=BF$6),IF(AND($G188&gt;=BF$5,$G188&lt;=BF$6),5,IF($L188=1,2,1)),IF(AND($G188&gt;=BF$5,$G188&lt;=BF$6),IF($M188&gt;0,4,3),0)),IF(AND($D188&lt;=BF$6,$E188&gt;=BF$5),60,0)))</f>
        <v/>
      </c>
      <c r="BG188" s="80" t="str">
        <f>IF(OR($A188="",NOT(ISNUMBER($G188))),"",IF(AND($F188&lt;=BG$6,$G188&gt;=BG$5),IF(BG$5&gt;$N188,5,$K188)*10+IF(AND($F188&gt;=BG$5,$F188&lt;=BG$6),IF(AND($G188&gt;=BG$5,$G188&lt;=BG$6),5,IF($L188=1,2,1)),IF(AND($G188&gt;=BG$5,$G188&lt;=BG$6),IF($M188&gt;0,4,3),0)),IF(AND($D188&lt;=BG$6,$E188&gt;=BG$5),60,0)))</f>
        <v/>
      </c>
      <c r="BH188" s="80" t="str">
        <f>IF(OR($A188="",NOT(ISNUMBER($G188))),"",IF(AND($F188&lt;=BH$6,$G188&gt;=BH$5),IF(BH$5&gt;$N188,5,$K188)*10+IF(AND($F188&gt;=BH$5,$F188&lt;=BH$6),IF(AND($G188&gt;=BH$5,$G188&lt;=BH$6),5,IF($L188=1,2,1)),IF(AND($G188&gt;=BH$5,$G188&lt;=BH$6),IF($M188&gt;0,4,3),0)),IF(AND($D188&lt;=BH$6,$E188&gt;=BH$5),60,0)))</f>
        <v/>
      </c>
      <c r="BI188" s="80" t="str">
        <f>IF(OR($A188="",NOT(ISNUMBER($G188))),"",IF(AND($F188&lt;=BI$6,$G188&gt;=BI$5),IF(BI$5&gt;$N188,5,$K188)*10+IF(AND($F188&gt;=BI$5,$F188&lt;=BI$6),IF(AND($G188&gt;=BI$5,$G188&lt;=BI$6),5,IF($L188=1,2,1)),IF(AND($G188&gt;=BI$5,$G188&lt;=BI$6),IF($M188&gt;0,4,3),0)),IF(AND($D188&lt;=BI$6,$E188&gt;=BI$5),60,0)))</f>
        <v/>
      </c>
      <c r="BJ188" s="80" t="str">
        <f>IF(OR($A188="",NOT(ISNUMBER($G188))),"",IF(AND($F188&lt;=BJ$6,$G188&gt;=BJ$5),IF(BJ$5&gt;$N188,5,$K188)*10+IF(AND($F188&gt;=BJ$5,$F188&lt;=BJ$6),IF(AND($G188&gt;=BJ$5,$G188&lt;=BJ$6),5,IF($L188=1,2,1)),IF(AND($G188&gt;=BJ$5,$G188&lt;=BJ$6),IF($M188&gt;0,4,3),0)),IF(AND($D188&lt;=BJ$6,$E188&gt;=BJ$5),60,0)))</f>
        <v/>
      </c>
      <c r="BK188" s="80" t="str">
        <f>IF(OR($A188="",NOT(ISNUMBER($G188))),"",IF(AND($F188&lt;=BK$6,$G188&gt;=BK$5),IF(BK$5&gt;$N188,5,$K188)*10+IF(AND($F188&gt;=BK$5,$F188&lt;=BK$6),IF(AND($G188&gt;=BK$5,$G188&lt;=BK$6),5,IF($L188=1,2,1)),IF(AND($G188&gt;=BK$5,$G188&lt;=BK$6),IF($M188&gt;0,4,3),0)),IF(AND($D188&lt;=BK$6,$E188&gt;=BK$5),60,0)))</f>
        <v/>
      </c>
      <c r="BL188" s="80" t="str">
        <f>IF(OR($A188="",NOT(ISNUMBER($G188))),"",IF(AND($F188&lt;=BL$6,$G188&gt;=BL$5),IF(BL$5&gt;$N188,5,$K188)*10+IF(AND($F188&gt;=BL$5,$F188&lt;=BL$6),IF(AND($G188&gt;=BL$5,$G188&lt;=BL$6),5,IF($L188=1,2,1)),IF(AND($G188&gt;=BL$5,$G188&lt;=BL$6),IF($M188&gt;0,4,3),0)),IF(AND($D188&lt;=BL$6,$E188&gt;=BL$5),60,0)))</f>
        <v/>
      </c>
      <c r="BM188" s="80" t="str">
        <f>IF(OR($A188="",NOT(ISNUMBER($G188))),"",IF(AND($F188&lt;=BM$6,$G188&gt;=BM$5),IF(BM$5&gt;$N188,5,$K188)*10+IF(AND($F188&gt;=BM$5,$F188&lt;=BM$6),IF(AND($G188&gt;=BM$5,$G188&lt;=BM$6),5,IF($L188=1,2,1)),IF(AND($G188&gt;=BM$5,$G188&lt;=BM$6),IF($M188&gt;0,4,3),0)),IF(AND($D188&lt;=BM$6,$E188&gt;=BM$5),60,0)))</f>
        <v/>
      </c>
      <c r="BN188" s="80" t="str">
        <f>IF(OR($A188="",NOT(ISNUMBER($G188))),"",IF(AND($F188&lt;=BN$6,$G188&gt;=BN$5),IF(BN$5&gt;$N188,5,$K188)*10+IF(AND($F188&gt;=BN$5,$F188&lt;=BN$6),IF(AND($G188&gt;=BN$5,$G188&lt;=BN$6),5,IF($L188=1,2,1)),IF(AND($G188&gt;=BN$5,$G188&lt;=BN$6),IF($M188&gt;0,4,3),0)),IF(AND($D188&lt;=BN$6,$E188&gt;=BN$5),60,0)))</f>
        <v/>
      </c>
      <c r="BO188" s="80" t="str">
        <f>IF(OR($A188="",NOT(ISNUMBER($G188))),"",IF(AND($F188&lt;=BO$6,$G188&gt;=BO$5),IF(BO$5&gt;$N188,5,$K188)*10+IF(AND($F188&gt;=BO$5,$F188&lt;=BO$6),IF(AND($G188&gt;=BO$5,$G188&lt;=BO$6),5,IF($L188=1,2,1)),IF(AND($G188&gt;=BO$5,$G188&lt;=BO$6),IF($M188&gt;0,4,3),0)),IF(AND($D188&lt;=BO$6,$E188&gt;=BO$5),60,0)))</f>
        <v/>
      </c>
      <c r="BP188" s="80" t="str">
        <f>IF(OR($A188="",NOT(ISNUMBER($G188))),"",IF(AND($F188&lt;=BP$6,$G188&gt;=BP$5),IF(BP$5&gt;$N188,5,$K188)*10+IF(AND($F188&gt;=BP$5,$F188&lt;=BP$6),IF(AND($G188&gt;=BP$5,$G188&lt;=BP$6),5,IF($L188=1,2,1)),IF(AND($G188&gt;=BP$5,$G188&lt;=BP$6),IF($M188&gt;0,4,3),0)),IF(AND($D188&lt;=BP$6,$E188&gt;=BP$5),60,0)))</f>
        <v/>
      </c>
      <c r="BQ188" s="80" t="str">
        <f>IF(OR($A188="",NOT(ISNUMBER($G188))),"",IF(AND($F188&lt;=BQ$6,$G188&gt;=BQ$5),IF(BQ$5&gt;$N188,5,$K188)*10+IF(AND($F188&gt;=BQ$5,$F188&lt;=BQ$6),IF(AND($G188&gt;=BQ$5,$G188&lt;=BQ$6),5,IF($L188=1,2,1)),IF(AND($G188&gt;=BQ$5,$G188&lt;=BQ$6),IF($M188&gt;0,4,3),0)),IF(AND($D188&lt;=BQ$6,$E188&gt;=BQ$5),60,0)))</f>
        <v/>
      </c>
      <c r="BR188" s="80" t="str">
        <f>IF(OR($A188="",NOT(ISNUMBER($G188))),"",IF(AND($F188&lt;=BR$6,$G188&gt;=BR$5),IF(BR$5&gt;$N188,5,$K188)*10+IF(AND($F188&gt;=BR$5,$F188&lt;=BR$6),IF(AND($G188&gt;=BR$5,$G188&lt;=BR$6),5,IF($L188=1,2,1)),IF(AND($G188&gt;=BR$5,$G188&lt;=BR$6),IF($M188&gt;0,4,3),0)),IF(AND($D188&lt;=BR$6,$E188&gt;=BR$5),60,0)))</f>
        <v/>
      </c>
      <c r="BS188" s="80" t="str">
        <f>IF(OR($A188="",NOT(ISNUMBER($G188))),"",IF(AND($F188&lt;=BS$6,$G188&gt;=BS$5),IF(BS$5&gt;$N188,5,$K188)*10+IF(AND($F188&gt;=BS$5,$F188&lt;=BS$6),IF(AND($G188&gt;=BS$5,$G188&lt;=BS$6),5,IF($L188=1,2,1)),IF(AND($G188&gt;=BS$5,$G188&lt;=BS$6),IF($M188&gt;0,4,3),0)),IF(AND($D188&lt;=BS$6,$E188&gt;=BS$5),60,0)))</f>
        <v/>
      </c>
      <c r="BT188" s="80" t="str">
        <f>IF(OR($A188="",NOT(ISNUMBER($G188))),"",IF(AND($F188&lt;=BT$6,$G188&gt;=BT$5),IF(BT$5&gt;$N188,5,$K188)*10+IF(AND($F188&gt;=BT$5,$F188&lt;=BT$6),IF(AND($G188&gt;=BT$5,$G188&lt;=BT$6),5,IF($L188=1,2,1)),IF(AND($G188&gt;=BT$5,$G188&lt;=BT$6),IF($M188&gt;0,4,3),0)),IF(AND($D188&lt;=BT$6,$E188&gt;=BT$5),60,0)))</f>
        <v/>
      </c>
      <c r="BU188" s="80" t="str">
        <f>IF(OR($A188="",NOT(ISNUMBER($G188))),"",IF(AND($F188&lt;=BU$6,$G188&gt;=BU$5),IF(BU$5&gt;$N188,5,$K188)*10+IF(AND($F188&gt;=BU$5,$F188&lt;=BU$6),IF(AND($G188&gt;=BU$5,$G188&lt;=BU$6),5,IF($L188=1,2,1)),IF(AND($G188&gt;=BU$5,$G188&lt;=BU$6),IF($M188&gt;0,4,3),0)),IF(AND($D188&lt;=BU$6,$E188&gt;=BU$5),60,0)))</f>
        <v/>
      </c>
      <c r="BV188" s="80" t="str">
        <f>IF(OR($A188="",NOT(ISNUMBER($G188))),"",IF(AND($F188&lt;=BV$6,$G188&gt;=BV$5),IF(BV$5&gt;$N188,5,$K188)*10+IF(AND($F188&gt;=BV$5,$F188&lt;=BV$6),IF(AND($G188&gt;=BV$5,$G188&lt;=BV$6),5,IF($L188=1,2,1)),IF(AND($G188&gt;=BV$5,$G188&lt;=BV$6),IF($M188&gt;0,4,3),0)),IF(AND($D188&lt;=BV$6,$E188&gt;=BV$5),60,0)))</f>
        <v/>
      </c>
      <c r="BW188" s="80" t="str">
        <f>IF(OR($A188="",NOT(ISNUMBER($G188))),"",IF(AND($F188&lt;=BW$6,$G188&gt;=BW$5),IF(BW$5&gt;$N188,5,$K188)*10+IF(AND($F188&gt;=BW$5,$F188&lt;=BW$6),IF(AND($G188&gt;=BW$5,$G188&lt;=BW$6),5,IF($L188=1,2,1)),IF(AND($G188&gt;=BW$5,$G188&lt;=BW$6),IF($M188&gt;0,4,3),0)),IF(AND($D188&lt;=BW$6,$E188&gt;=BW$5),60,0)))</f>
        <v/>
      </c>
      <c r="BX188" s="80" t="str">
        <f>IF(OR($A188="",NOT(ISNUMBER($G188))),"",IF(AND($F188&lt;=BX$6,$G188&gt;=BX$5),IF(BX$5&gt;$N188,5,$K188)*10+IF(AND($F188&gt;=BX$5,$F188&lt;=BX$6),IF(AND($G188&gt;=BX$5,$G188&lt;=BX$6),5,IF($L188=1,2,1)),IF(AND($G188&gt;=BX$5,$G188&lt;=BX$6),IF($M188&gt;0,4,3),0)),IF(AND($D188&lt;=BX$6,$E188&gt;=BX$5),60,0)))</f>
        <v/>
      </c>
      <c r="BY188" s="80" t="str">
        <f>IF(OR($A188="",NOT(ISNUMBER($G188))),"",IF(AND($F188&lt;=BY$6,$G188&gt;=BY$5),IF(BY$5&gt;$N188,5,$K188)*10+IF(AND($F188&gt;=BY$5,$F188&lt;=BY$6),IF(AND($G188&gt;=BY$5,$G188&lt;=BY$6),5,IF($L188=1,2,1)),IF(AND($G188&gt;=BY$5,$G188&lt;=BY$6),IF($M188&gt;0,4,3),0)),IF(AND($D188&lt;=BY$6,$E188&gt;=BY$5),60,0)))</f>
        <v/>
      </c>
      <c r="BZ188" s="80" t="str">
        <f>IF(OR($A188="",NOT(ISNUMBER($G188))),"",IF(AND($F188&lt;=BZ$6,$G188&gt;=BZ$5),IF(BZ$5&gt;$N188,5,$K188)*10+IF(AND($F188&gt;=BZ$5,$F188&lt;=BZ$6),IF(AND($G188&gt;=BZ$5,$G188&lt;=BZ$6),5,IF($L188=1,2,1)),IF(AND($G188&gt;=BZ$5,$G188&lt;=BZ$6),IF($M188&gt;0,4,3),0)),IF(AND($D188&lt;=BZ$6,$E188&gt;=BZ$5),60,0)))</f>
        <v/>
      </c>
      <c r="CA188" s="80" t="str">
        <f>IF(OR($A188="",NOT(ISNUMBER($G188))),"",IF(AND($F188&lt;=CA$6,$G188&gt;=CA$5),IF(CA$5&gt;$N188,5,$K188)*10+IF(AND($F188&gt;=CA$5,$F188&lt;=CA$6),IF(AND($G188&gt;=CA$5,$G188&lt;=CA$6),5,IF($L188=1,2,1)),IF(AND($G188&gt;=CA$5,$G188&lt;=CA$6),IF($M188&gt;0,4,3),0)),IF(AND($D188&lt;=CA$6,$E188&gt;=CA$5),60,0)))</f>
        <v/>
      </c>
      <c r="CB188" s="80" t="str">
        <f>IF(OR($A188="",NOT(ISNUMBER($G188))),"",IF(AND($F188&lt;=CB$6,$G188&gt;=CB$5),IF(CB$5&gt;$N188,5,$K188)*10+IF(AND($F188&gt;=CB$5,$F188&lt;=CB$6),IF(AND($G188&gt;=CB$5,$G188&lt;=CB$6),5,IF($L188=1,2,1)),IF(AND($G188&gt;=CB$5,$G188&lt;=CB$6),IF($M188&gt;0,4,3),0)),IF(AND($D188&lt;=CB$6,$E188&gt;=CB$5),60,0)))</f>
        <v/>
      </c>
      <c r="CC188" s="80" t="str">
        <f>IF(OR($A188="",NOT(ISNUMBER($G188))),"",IF(AND($F188&lt;=CC$6,$G188&gt;=CC$5),IF(CC$5&gt;$N188,5,$K188)*10+IF(AND($F188&gt;=CC$5,$F188&lt;=CC$6),IF(AND($G188&gt;=CC$5,$G188&lt;=CC$6),5,IF($L188=1,2,1)),IF(AND($G188&gt;=CC$5,$G188&lt;=CC$6),IF($M188&gt;0,4,3),0)),IF(AND($D188&lt;=CC$6,$E188&gt;=CC$5),60,0)))</f>
        <v/>
      </c>
      <c r="CD188" s="80" t="str">
        <f>IF(OR($A188="",NOT(ISNUMBER($G188))),"",IF(AND($F188&lt;=CD$6,$G188&gt;=CD$5),IF(CD$5&gt;$N188,5,$K188)*10+IF(AND($F188&gt;=CD$5,$F188&lt;=CD$6),IF(AND($G188&gt;=CD$5,$G188&lt;=CD$6),5,IF($L188=1,2,1)),IF(AND($G188&gt;=CD$5,$G188&lt;=CD$6),IF($M188&gt;0,4,3),0)),IF(AND($D188&lt;=CD$6,$E188&gt;=CD$5),60,0)))</f>
        <v/>
      </c>
      <c r="CE188" s="80" t="str">
        <f>IF(OR($A188="",NOT(ISNUMBER($G188))),"",IF(AND($F188&lt;=CE$6,$G188&gt;=CE$5),IF(CE$5&gt;$N188,5,$K188)*10+IF(AND($F188&gt;=CE$5,$F188&lt;=CE$6),IF(AND($G188&gt;=CE$5,$G188&lt;=CE$6),5,IF($L188=1,2,1)),IF(AND($G188&gt;=CE$5,$G188&lt;=CE$6),IF($M188&gt;0,4,3),0)),IF(AND($D188&lt;=CE$6,$E188&gt;=CE$5),60,0)))</f>
        <v/>
      </c>
      <c r="CF188" s="80" t="str">
        <f>IF(OR($A188="",NOT(ISNUMBER($G188))),"",IF(AND($F188&lt;=CF$6,$G188&gt;=CF$5),IF(CF$5&gt;$N188,5,$K188)*10+IF(AND($F188&gt;=CF$5,$F188&lt;=CF$6),IF(AND($G188&gt;=CF$5,$G188&lt;=CF$6),5,IF($L188=1,2,1)),IF(AND($G188&gt;=CF$5,$G188&lt;=CF$6),IF($M188&gt;0,4,3),0)),IF(AND($D188&lt;=CF$6,$E188&gt;=CF$5),60,0)))</f>
        <v/>
      </c>
      <c r="CG188" s="80" t="str">
        <f>IF(OR($A188="",NOT(ISNUMBER($G188))),"",IF(AND($F188&lt;=CG$6,$G188&gt;=CG$5),IF(CG$5&gt;$N188,5,$K188)*10+IF(AND($F188&gt;=CG$5,$F188&lt;=CG$6),IF(AND($G188&gt;=CG$5,$G188&lt;=CG$6),5,IF($L188=1,2,1)),IF(AND($G188&gt;=CG$5,$G188&lt;=CG$6),IF($M188&gt;0,4,3),0)),IF(AND($D188&lt;=CG$6,$E188&gt;=CG$5),60,0)))</f>
        <v/>
      </c>
      <c r="CH188" s="80" t="str">
        <f>IF(OR($A188="",NOT(ISNUMBER($G188))),"",IF(AND($F188&lt;=CH$6,$G188&gt;=CH$5),IF(CH$5&gt;$N188,5,$K188)*10+IF(AND($F188&gt;=CH$5,$F188&lt;=CH$6),IF(AND($G188&gt;=CH$5,$G188&lt;=CH$6),5,IF($L188=1,2,1)),IF(AND($G188&gt;=CH$5,$G188&lt;=CH$6),IF($M188&gt;0,4,3),0)),IF(AND($D188&lt;=CH$6,$E188&gt;=CH$5),60,0)))</f>
        <v/>
      </c>
      <c r="CI188" s="80" t="str">
        <f>IF(OR($A188="",NOT(ISNUMBER($G188))),"",IF(AND($F188&lt;=CI$6,$G188&gt;=CI$5),IF(CI$5&gt;$N188,5,$K188)*10+IF(AND($F188&gt;=CI$5,$F188&lt;=CI$6),IF(AND($G188&gt;=CI$5,$G188&lt;=CI$6),5,IF($L188=1,2,1)),IF(AND($G188&gt;=CI$5,$G188&lt;=CI$6),IF($M188&gt;0,4,3),0)),IF(AND($D188&lt;=CI$6,$E188&gt;=CI$5),60,0)))</f>
        <v/>
      </c>
      <c r="CJ188" s="80" t="str">
        <f>IF(OR($A188="",NOT(ISNUMBER($G188))),"",IF(AND($F188&lt;=CJ$6,$G188&gt;=CJ$5),IF(CJ$5&gt;$N188,5,$K188)*10+IF(AND($F188&gt;=CJ$5,$F188&lt;=CJ$6),IF(AND($G188&gt;=CJ$5,$G188&lt;=CJ$6),5,IF($L188=1,2,1)),IF(AND($G188&gt;=CJ$5,$G188&lt;=CJ$6),IF($M188&gt;0,4,3),0)),IF(AND($D188&lt;=CJ$6,$E188&gt;=CJ$5),60,0)))</f>
        <v/>
      </c>
      <c r="CK188" s="80" t="str">
        <f>IF(OR($A188="",NOT(ISNUMBER($G188))),"",IF(AND($F188&lt;=CK$6,$G188&gt;=CK$5),IF(CK$5&gt;$N188,5,$K188)*10+IF(AND($F188&gt;=CK$5,$F188&lt;=CK$6),IF(AND($G188&gt;=CK$5,$G188&lt;=CK$6),5,IF($L188=1,2,1)),IF(AND($G188&gt;=CK$5,$G188&lt;=CK$6),IF($M188&gt;0,4,3),0)),IF(AND($D188&lt;=CK$6,$E188&gt;=CK$5),60,0)))</f>
        <v/>
      </c>
      <c r="CL188" s="80" t="str">
        <f>IF(OR($A188="",NOT(ISNUMBER($G188))),"",IF(AND($F188&lt;=CL$6,$G188&gt;=CL$5),IF(CL$5&gt;$N188,5,$K188)*10+IF(AND($F188&gt;=CL$5,$F188&lt;=CL$6),IF(AND($G188&gt;=CL$5,$G188&lt;=CL$6),5,IF($L188=1,2,1)),IF(AND($G188&gt;=CL$5,$G188&lt;=CL$6),IF($M188&gt;0,4,3),0)),IF(AND($D188&lt;=CL$6,$E188&gt;=CL$5),60,0)))</f>
        <v/>
      </c>
      <c r="CM188" s="80" t="str">
        <f>IF(OR($A188="",NOT(ISNUMBER($G188))),"",IF(AND($F188&lt;=CM$6,$G188&gt;=CM$5),IF(CM$5&gt;$N188,5,$K188)*10+IF(AND($F188&gt;=CM$5,$F188&lt;=CM$6),IF(AND($G188&gt;=CM$5,$G188&lt;=CM$6),5,IF($L188=1,2,1)),IF(AND($G188&gt;=CM$5,$G188&lt;=CM$6),IF($M188&gt;0,4,3),0)),IF(AND($D188&lt;=CM$6,$E188&gt;=CM$5),60,0)))</f>
        <v/>
      </c>
      <c r="CN188" s="80" t="str">
        <f>IF(OR($A188="",NOT(ISNUMBER($G188))),"",IF(AND($F188&lt;=CN$6,$G188&gt;=CN$5),IF(CN$5&gt;$N188,5,$K188)*10+IF(AND($F188&gt;=CN$5,$F188&lt;=CN$6),IF(AND($G188&gt;=CN$5,$G188&lt;=CN$6),5,IF($L188=1,2,1)),IF(AND($G188&gt;=CN$5,$G188&lt;=CN$6),IF($M188&gt;0,4,3),0)),IF(AND($D188&lt;=CN$6,$E188&gt;=CN$5),60,0)))</f>
        <v/>
      </c>
      <c r="CO188" s="80" t="str">
        <f>IF(OR($A188="",NOT(ISNUMBER($G188))),"",IF(AND($F188&lt;=CO$6,$G188&gt;=CO$5),IF(CO$5&gt;$N188,5,$K188)*10+IF(AND($F188&gt;=CO$5,$F188&lt;=CO$6),IF(AND($G188&gt;=CO$5,$G188&lt;=CO$6),5,IF($L188=1,2,1)),IF(AND($G188&gt;=CO$5,$G188&lt;=CO$6),IF($M188&gt;0,4,3),0)),IF(AND($D188&lt;=CO$6,$E188&gt;=CO$5),60,0)))</f>
        <v/>
      </c>
      <c r="CP188" s="80" t="str">
        <f>IF(OR($A188="",NOT(ISNUMBER($G188))),"",IF(AND($F188&lt;=CP$6,$G188&gt;=CP$5),IF(CP$5&gt;$N188,5,$K188)*10+IF(AND($F188&gt;=CP$5,$F188&lt;=CP$6),IF(AND($G188&gt;=CP$5,$G188&lt;=CP$6),5,IF($L188=1,2,1)),IF(AND($G188&gt;=CP$5,$G188&lt;=CP$6),IF($M188&gt;0,4,3),0)),IF(AND($D188&lt;=CP$6,$E188&gt;=CP$5),60,0)))</f>
        <v/>
      </c>
      <c r="CQ188" s="80" t="str">
        <f>IF(OR($A188="",NOT(ISNUMBER($G188))),"",IF(AND($F188&lt;=CQ$6,$G188&gt;=CQ$5),IF(CQ$5&gt;$N188,5,$K188)*10+IF(AND($F188&gt;=CQ$5,$F188&lt;=CQ$6),IF(AND($G188&gt;=CQ$5,$G188&lt;=CQ$6),5,IF($L188=1,2,1)),IF(AND($G188&gt;=CQ$5,$G188&lt;=CQ$6),IF($M188&gt;0,4,3),0)),IF(AND($D188&lt;=CQ$6,$E188&gt;=CQ$5),60,0)))</f>
        <v/>
      </c>
      <c r="CR188" s="80" t="str">
        <f>IF(OR($A188="",NOT(ISNUMBER($G188))),"",IF(AND($F188&lt;=CR$6,$G188&gt;=CR$5),IF(CR$5&gt;$N188,5,$K188)*10+IF(AND($F188&gt;=CR$5,$F188&lt;=CR$6),IF(AND($G188&gt;=CR$5,$G188&lt;=CR$6),5,IF($L188=1,2,1)),IF(AND($G188&gt;=CR$5,$G188&lt;=CR$6),IF($M188&gt;0,4,3),0)),IF(AND($D188&lt;=CR$6,$E188&gt;=CR$5),60,0)))</f>
        <v/>
      </c>
      <c r="CS188" s="80" t="str">
        <f>IF(OR($A188="",NOT(ISNUMBER($G188))),"",IF(AND($F188&lt;=CS$6,$G188&gt;=CS$5),IF(CS$5&gt;$N188,5,$K188)*10+IF(AND($F188&gt;=CS$5,$F188&lt;=CS$6),IF(AND($G188&gt;=CS$5,$G188&lt;=CS$6),5,IF($L188=1,2,1)),IF(AND($G188&gt;=CS$5,$G188&lt;=CS$6),IF($M188&gt;0,4,3),0)),IF(AND($D188&lt;=CS$6,$E188&gt;=CS$5),60,0)))</f>
        <v/>
      </c>
      <c r="CT188" s="80" t="str">
        <f>IF(OR($A188="",NOT(ISNUMBER($G188))),"",IF(AND($F188&lt;=CT$6,$G188&gt;=CT$5),IF(CT$5&gt;$N188,5,$K188)*10+IF(AND($F188&gt;=CT$5,$F188&lt;=CT$6),IF(AND($G188&gt;=CT$5,$G188&lt;=CT$6),5,IF($L188=1,2,1)),IF(AND($G188&gt;=CT$5,$G188&lt;=CT$6),IF($M188&gt;0,4,3),0)),IF(AND($D188&lt;=CT$6,$E188&gt;=CT$5),60,0)))</f>
        <v/>
      </c>
      <c r="CU188" s="80" t="str">
        <f>IF(OR($A188="",NOT(ISNUMBER($G188))),"",IF(AND($F188&lt;=CU$6,$G188&gt;=CU$5),IF(CU$5&gt;$N188,5,$K188)*10+IF(AND($F188&gt;=CU$5,$F188&lt;=CU$6),IF(AND($G188&gt;=CU$5,$G188&lt;=CU$6),5,IF($L188=1,2,1)),IF(AND($G188&gt;=CU$5,$G188&lt;=CU$6),IF($M188&gt;0,4,3),0)),IF(AND($D188&lt;=CU$6,$E188&gt;=CU$5),60,0)))</f>
        <v/>
      </c>
      <c r="CV188" s="80" t="str">
        <f>IF(OR($A188="",NOT(ISNUMBER($G188))),"",IF(AND($F188&lt;=CV$6,$G188&gt;=CV$5),IF(CV$5&gt;$N188,5,$K188)*10+IF(AND($F188&gt;=CV$5,$F188&lt;=CV$6),IF(AND($G188&gt;=CV$5,$G188&lt;=CV$6),5,IF($L188=1,2,1)),IF(AND($G188&gt;=CV$5,$G188&lt;=CV$6),IF($M188&gt;0,4,3),0)),IF(AND($D188&lt;=CV$6,$E188&gt;=CV$5),60,0)))</f>
        <v/>
      </c>
      <c r="CW188" s="80" t="str">
        <f>IF(OR($A188="",NOT(ISNUMBER($G188))),"",IF(AND($F188&lt;=CW$6,$G188&gt;=CW$5),IF(CW$5&gt;$N188,5,$K188)*10+IF(AND($F188&gt;=CW$5,$F188&lt;=CW$6),IF(AND($G188&gt;=CW$5,$G188&lt;=CW$6),5,IF($L188=1,2,1)),IF(AND($G188&gt;=CW$5,$G188&lt;=CW$6),IF($M188&gt;0,4,3),0)),IF(AND($D188&lt;=CW$6,$E188&gt;=CW$5),60,0)))</f>
        <v/>
      </c>
      <c r="CX188" s="80" t="str">
        <f>IF(OR($A188="",NOT(ISNUMBER($G188))),"",IF(AND($F188&lt;=CX$6,$G188&gt;=CX$5),IF(CX$5&gt;$N188,5,$K188)*10+IF(AND($F188&gt;=CX$5,$F188&lt;=CX$6),IF(AND($G188&gt;=CX$5,$G188&lt;=CX$6),5,IF($L188=1,2,1)),IF(AND($G188&gt;=CX$5,$G188&lt;=CX$6),IF($M188&gt;0,4,3),0)),IF(AND($D188&lt;=CX$6,$E188&gt;=CX$5),60,0)))</f>
        <v/>
      </c>
      <c r="CY188" s="80" t="str">
        <f>IF(OR($A188="",NOT(ISNUMBER($G188))),"",IF(AND($F188&lt;=CY$6,$G188&gt;=CY$5),IF(CY$5&gt;$N188,5,$K188)*10+IF(AND($F188&gt;=CY$5,$F188&lt;=CY$6),IF(AND($G188&gt;=CY$5,$G188&lt;=CY$6),5,IF($L188=1,2,1)),IF(AND($G188&gt;=CY$5,$G188&lt;=CY$6),IF($M188&gt;0,4,3),0)),IF(AND($D188&lt;=CY$6,$E188&gt;=CY$5),60,0)))</f>
        <v/>
      </c>
      <c r="CZ188" s="80" t="str">
        <f>IF(OR($A188="",NOT(ISNUMBER($G188))),"",IF(AND($F188&lt;=CZ$6,$G188&gt;=CZ$5),IF(CZ$5&gt;$N188,5,$K188)*10+IF(AND($F188&gt;=CZ$5,$F188&lt;=CZ$6),IF(AND($G188&gt;=CZ$5,$G188&lt;=CZ$6),5,IF($L188=1,2,1)),IF(AND($G188&gt;=CZ$5,$G188&lt;=CZ$6),IF($M188&gt;0,4,3),0)),IF(AND($D188&lt;=CZ$6,$E188&gt;=CZ$5),60,0)))</f>
        <v/>
      </c>
      <c r="DA188" s="80" t="str">
        <f>IF(OR($A188="",NOT(ISNUMBER($G188))),"",IF(AND($F188&lt;=DA$6,$G188&gt;=DA$5),IF(DA$5&gt;$N188,5,$K188)*10+IF(AND($F188&gt;=DA$5,$F188&lt;=DA$6),IF(AND($G188&gt;=DA$5,$G188&lt;=DA$6),5,IF($L188=1,2,1)),IF(AND($G188&gt;=DA$5,$G188&lt;=DA$6),IF($M188&gt;0,4,3),0)),IF(AND($D188&lt;=DA$6,$E188&gt;=DA$5),60,0)))</f>
        <v/>
      </c>
      <c r="DB188" s="80" t="str">
        <f>IF(OR($A188="",NOT(ISNUMBER($G188))),"",IF(AND($F188&lt;=DB$6,$G188&gt;=DB$5),IF(DB$5&gt;$N188,5,$K188)*10+IF(AND($F188&gt;=DB$5,$F188&lt;=DB$6),IF(AND($G188&gt;=DB$5,$G188&lt;=DB$6),5,IF($L188=1,2,1)),IF(AND($G188&gt;=DB$5,$G188&lt;=DB$6),IF($M188&gt;0,4,3),0)),IF(AND($D188&lt;=DB$6,$E188&gt;=DB$5),60,0)))</f>
        <v/>
      </c>
      <c r="DC188" s="80" t="str">
        <f>IF(OR($A188="",NOT(ISNUMBER($G188))),"",IF(AND($F188&lt;=DC$6,$G188&gt;=DC$5),IF(DC$5&gt;$N188,5,$K188)*10+IF(AND($F188&gt;=DC$5,$F188&lt;=DC$6),IF(AND($G188&gt;=DC$5,$G188&lt;=DC$6),5,IF($L188=1,2,1)),IF(AND($G188&gt;=DC$5,$G188&lt;=DC$6),IF($M188&gt;0,4,3),0)),IF(AND($D188&lt;=DC$6,$E188&gt;=DC$5),60,0)))</f>
        <v/>
      </c>
      <c r="DD188" s="80" t="str">
        <f>IF(OR($A188="",NOT(ISNUMBER($G188))),"",IF(AND($F188&lt;=DD$6,$G188&gt;=DD$5),IF(DD$5&gt;$N188,5,$K188)*10+IF(AND($F188&gt;=DD$5,$F188&lt;=DD$6),IF(AND($G188&gt;=DD$5,$G188&lt;=DD$6),5,IF($L188=1,2,1)),IF(AND($G188&gt;=DD$5,$G188&lt;=DD$6),IF($M188&gt;0,4,3),0)),IF(AND($D188&lt;=DD$6,$E188&gt;=DD$5),60,0)))</f>
        <v/>
      </c>
      <c r="DE188" s="80" t="str">
        <f>IF(OR($A188="",NOT(ISNUMBER($G188))),"",IF(AND($F188&lt;=DE$6,$G188&gt;=DE$5),IF(DE$5&gt;$N188,5,$K188)*10+IF(AND($F188&gt;=DE$5,$F188&lt;=DE$6),IF(AND($G188&gt;=DE$5,$G188&lt;=DE$6),5,IF($L188=1,2,1)),IF(AND($G188&gt;=DE$5,$G188&lt;=DE$6),IF($M188&gt;0,4,3),0)),IF(AND($D188&lt;=DE$6,$E188&gt;=DE$5),60,0)))</f>
        <v/>
      </c>
      <c r="DF188" s="80" t="str">
        <f>IF(OR($A188="",NOT(ISNUMBER($G188))),"",IF(AND($F188&lt;=DF$6,$G188&gt;=DF$5),IF(DF$5&gt;$N188,5,$K188)*10+IF(AND($F188&gt;=DF$5,$F188&lt;=DF$6),IF(AND($G188&gt;=DF$5,$G188&lt;=DF$6),5,IF($L188=1,2,1)),IF(AND($G188&gt;=DF$5,$G188&lt;=DF$6),IF($M188&gt;0,4,3),0)),IF(AND($D188&lt;=DF$6,$E188&gt;=DF$5),60,0)))</f>
        <v/>
      </c>
      <c r="DG188" s="80" t="str">
        <f>IF(OR($A188="",NOT(ISNUMBER($G188))),"",IF(AND($F188&lt;=DG$6,$G188&gt;=DG$5),IF(DG$5&gt;$N188,5,$K188)*10+IF(AND($F188&gt;=DG$5,$F188&lt;=DG$6),IF(AND($G188&gt;=DG$5,$G188&lt;=DG$6),5,IF($L188=1,2,1)),IF(AND($G188&gt;=DG$5,$G188&lt;=DG$6),IF($M188&gt;0,4,3),0)),IF(AND($D188&lt;=DG$6,$E188&gt;=DG$5),60,0)))</f>
        <v/>
      </c>
      <c r="DH188" s="80" t="str">
        <f>IF(OR($A188="",NOT(ISNUMBER($G188))),"",IF(AND($F188&lt;=DH$6,$G188&gt;=DH$5),IF(DH$5&gt;$N188,5,$K188)*10+IF(AND($F188&gt;=DH$5,$F188&lt;=DH$6),IF(AND($G188&gt;=DH$5,$G188&lt;=DH$6),5,IF($L188=1,2,1)),IF(AND($G188&gt;=DH$5,$G188&lt;=DH$6),IF($M188&gt;0,4,3),0)),IF(AND($D188&lt;=DH$6,$E188&gt;=DH$5),60,0)))</f>
        <v/>
      </c>
      <c r="DI188" s="80" t="str">
        <f>IF(OR($A188="",NOT(ISNUMBER($G188))),"",IF(AND($F188&lt;=DI$6,$G188&gt;=DI$5),IF(DI$5&gt;$N188,5,$K188)*10+IF(AND($F188&gt;=DI$5,$F188&lt;=DI$6),IF(AND($G188&gt;=DI$5,$G188&lt;=DI$6),5,IF($L188=1,2,1)),IF(AND($G188&gt;=DI$5,$G188&lt;=DI$6),IF($M188&gt;0,4,3),0)),IF(AND($D188&lt;=DI$6,$E188&gt;=DI$5),60,0)))</f>
        <v/>
      </c>
      <c r="DJ188" s="80" t="str">
        <f>IF(OR($A188="",NOT(ISNUMBER($G188))),"",IF(AND($F188&lt;=DJ$6,$G188&gt;=DJ$5),IF(DJ$5&gt;$N188,5,$K188)*10+IF(AND($F188&gt;=DJ$5,$F188&lt;=DJ$6),IF(AND($G188&gt;=DJ$5,$G188&lt;=DJ$6),5,IF($L188=1,2,1)),IF(AND($G188&gt;=DJ$5,$G188&lt;=DJ$6),IF($M188&gt;0,4,3),0)),IF(AND($D188&lt;=DJ$6,$E188&gt;=DJ$5),60,0)))</f>
        <v/>
      </c>
      <c r="DK188" s="80" t="str">
        <f>IF(OR($A188="",NOT(ISNUMBER($G188))),"",IF(AND($F188&lt;=DK$6,$G188&gt;=DK$5),IF(DK$5&gt;$N188,5,$K188)*10+IF(AND($F188&gt;=DK$5,$F188&lt;=DK$6),IF(AND($G188&gt;=DK$5,$G188&lt;=DK$6),5,IF($L188=1,2,1)),IF(AND($G188&gt;=DK$5,$G188&lt;=DK$6),IF($M188&gt;0,4,3),0)),IF(AND($D188&lt;=DK$6,$E188&gt;=DK$5),60,0)))</f>
        <v/>
      </c>
      <c r="DL188" s="80" t="str">
        <f>IF(OR($A188="",NOT(ISNUMBER($G188))),"",IF(AND($F188&lt;=DL$6,$G188&gt;=DL$5),IF(DL$5&gt;$N188,5,$K188)*10+IF(AND($F188&gt;=DL$5,$F188&lt;=DL$6),IF(AND($G188&gt;=DL$5,$G188&lt;=DL$6),5,IF($L188=1,2,1)),IF(AND($G188&gt;=DL$5,$G188&lt;=DL$6),IF($M188&gt;0,4,3),0)),IF(AND($D188&lt;=DL$6,$E188&gt;=DL$5),60,0)))</f>
        <v/>
      </c>
      <c r="DM188" s="80" t="str">
        <f>IF(OR($A188="",NOT(ISNUMBER($G188))),"",IF(AND($F188&lt;=DM$6,$G188&gt;=DM$5),IF(DM$5&gt;$N188,5,$K188)*10+IF(AND($F188&gt;=DM$5,$F188&lt;=DM$6),IF(AND($G188&gt;=DM$5,$G188&lt;=DM$6),5,IF($L188=1,2,1)),IF(AND($G188&gt;=DM$5,$G188&lt;=DM$6),IF($M188&gt;0,4,3),0)),IF(AND($D188&lt;=DM$6,$E188&gt;=DM$5),60,0)))</f>
        <v/>
      </c>
      <c r="DN188" s="80" t="str">
        <f>IF(OR($A188="",NOT(ISNUMBER($G188))),"",IF(AND($F188&lt;=DN$6,$G188&gt;=DN$5),IF(DN$5&gt;$N188,5,$K188)*10+IF(AND($F188&gt;=DN$5,$F188&lt;=DN$6),IF(AND($G188&gt;=DN$5,$G188&lt;=DN$6),5,IF($L188=1,2,1)),IF(AND($G188&gt;=DN$5,$G188&lt;=DN$6),IF($M188&gt;0,4,3),0)),IF(AND($D188&lt;=DN$6,$E188&gt;=DN$5),60,0)))</f>
        <v/>
      </c>
      <c r="DO188" s="80" t="str">
        <f>IF(OR($A188="",NOT(ISNUMBER($G188))),"",IF(AND($F188&lt;=DO$6,$G188&gt;=DO$5),IF(DO$5&gt;$N188,5,$K188)*10+IF(AND($F188&gt;=DO$5,$F188&lt;=DO$6),IF(AND($G188&gt;=DO$5,$G188&lt;=DO$6),5,IF($L188=1,2,1)),IF(AND($G188&gt;=DO$5,$G188&lt;=DO$6),IF($M188&gt;0,4,3),0)),IF(AND($D188&lt;=DO$6,$E188&gt;=DO$5),60,0)))</f>
        <v/>
      </c>
      <c r="DP188" s="80" t="str">
        <f>IF(OR($A188="",NOT(ISNUMBER($G188))),"",IF(AND($F188&lt;=DP$6,$G188&gt;=DP$5),IF(DP$5&gt;$N188,5,$K188)*10+IF(AND($F188&gt;=DP$5,$F188&lt;=DP$6),IF(AND($G188&gt;=DP$5,$G188&lt;=DP$6),5,IF($L188=1,2,1)),IF(AND($G188&gt;=DP$5,$G188&lt;=DP$6),IF($M188&gt;0,4,3),0)),IF(AND($D188&lt;=DP$6,$E188&gt;=DP$5),60,0)))</f>
        <v/>
      </c>
      <c r="DQ188" s="80" t="str">
        <f>IF(OR($A188="",NOT(ISNUMBER($G188))),"",IF(AND($F188&lt;=DQ$6,$G188&gt;=DQ$5),IF(DQ$5&gt;$N188,5,$K188)*10+IF(AND($F188&gt;=DQ$5,$F188&lt;=DQ$6),IF(AND($G188&gt;=DQ$5,$G188&lt;=DQ$6),5,IF($L188=1,2,1)),IF(AND($G188&gt;=DQ$5,$G188&lt;=DQ$6),IF($M188&gt;0,4,3),0)),IF(AND($D188&lt;=DQ$6,$E188&gt;=DQ$5),60,0)))</f>
        <v/>
      </c>
      <c r="DR188" s="80" t="str">
        <f>IF(OR($A188="",NOT(ISNUMBER($G188))),"",IF(AND($F188&lt;=DR$6,$G188&gt;=DR$5),IF(DR$5&gt;$N188,5,$K188)*10+IF(AND($F188&gt;=DR$5,$F188&lt;=DR$6),IF(AND($G188&gt;=DR$5,$G188&lt;=DR$6),5,IF($L188=1,2,1)),IF(AND($G188&gt;=DR$5,$G188&lt;=DR$6),IF($M188&gt;0,4,3),0)),IF(AND($D188&lt;=DR$6,$E188&gt;=DR$5),60,0)))</f>
        <v/>
      </c>
      <c r="DS188" s="80" t="str">
        <f>IF(OR($A188="",NOT(ISNUMBER($G188))),"",IF(AND($F188&lt;=DS$6,$G188&gt;=DS$5),IF(DS$5&gt;$N188,5,$K188)*10+IF(AND($F188&gt;=DS$5,$F188&lt;=DS$6),IF(AND($G188&gt;=DS$5,$G188&lt;=DS$6),5,IF($L188=1,2,1)),IF(AND($G188&gt;=DS$5,$G188&lt;=DS$6),IF($M188&gt;0,4,3),0)),IF(AND($D188&lt;=DS$6,$E188&gt;=DS$5),60,0)))</f>
        <v/>
      </c>
      <c r="DT188" s="80" t="str">
        <f>IF(OR($A188="",NOT(ISNUMBER($G188))),"",IF(AND($F188&lt;=DT$6,$G188&gt;=DT$5),IF(DT$5&gt;$N188,5,$K188)*10+IF(AND($F188&gt;=DT$5,$F188&lt;=DT$6),IF(AND($G188&gt;=DT$5,$G188&lt;=DT$6),5,IF($L188=1,2,1)),IF(AND($G188&gt;=DT$5,$G188&lt;=DT$6),IF($M188&gt;0,4,3),0)),IF(AND($D188&lt;=DT$6,$E188&gt;=DT$5),60,0)))</f>
        <v/>
      </c>
      <c r="DU188" s="80" t="str">
        <f>IF(OR($A188="",NOT(ISNUMBER($G188))),"",IF(AND($F188&lt;=DU$6,$G188&gt;=DU$5),IF(DU$5&gt;$N188,5,$K188)*10+IF(AND($F188&gt;=DU$5,$F188&lt;=DU$6),IF(AND($G188&gt;=DU$5,$G188&lt;=DU$6),5,IF($L188=1,2,1)),IF(AND($G188&gt;=DU$5,$G188&lt;=DU$6),IF($M188&gt;0,4,3),0)),IF(AND($D188&lt;=DU$6,$E188&gt;=DU$5),60,0)))</f>
        <v/>
      </c>
      <c r="DV188" s="80" t="str">
        <f>IF(OR($A188="",NOT(ISNUMBER($G188))),"",IF(AND($F188&lt;=DV$6,$G188&gt;=DV$5),IF(DV$5&gt;$N188,5,$K188)*10+IF(AND($F188&gt;=DV$5,$F188&lt;=DV$6),IF(AND($G188&gt;=DV$5,$G188&lt;=DV$6),5,IF($L188=1,2,1)),IF(AND($G188&gt;=DV$5,$G188&lt;=DV$6),IF($M188&gt;0,4,3),0)),IF(AND($D188&lt;=DV$6,$E188&gt;=DV$5),60,0)))</f>
        <v/>
      </c>
      <c r="DW188" s="80" t="str">
        <f>IF(OR($A188="",NOT(ISNUMBER($G188))),"",IF(AND($F188&lt;=DW$6,$G188&gt;=DW$5),IF(DW$5&gt;$N188,5,$K188)*10+IF(AND($F188&gt;=DW$5,$F188&lt;=DW$6),IF(AND($G188&gt;=DW$5,$G188&lt;=DW$6),5,IF($L188=1,2,1)),IF(AND($G188&gt;=DW$5,$G188&lt;=DW$6),IF($M188&gt;0,4,3),0)),IF(AND($D188&lt;=DW$6,$E188&gt;=DW$5),60,0)))</f>
        <v/>
      </c>
      <c r="DX188" s="80" t="str">
        <f>IF(OR($A188="",NOT(ISNUMBER($G188))),"",IF(AND($F188&lt;=DX$6,$G188&gt;=DX$5),IF(DX$5&gt;$N188,5,$K188)*10+IF(AND($F188&gt;=DX$5,$F188&lt;=DX$6),IF(AND($G188&gt;=DX$5,$G188&lt;=DX$6),5,IF($L188=1,2,1)),IF(AND($G188&gt;=DX$5,$G188&lt;=DX$6),IF($M188&gt;0,4,3),0)),IF(AND($D188&lt;=DX$6,$E188&gt;=DX$5),60,0)))</f>
        <v/>
      </c>
      <c r="DY188" s="80" t="str">
        <f>IF(OR($A188="",NOT(ISNUMBER($G188))),"",IF(AND($F188&lt;=DY$6,$G188&gt;=DY$5),IF(DY$5&gt;$N188,5,$K188)*10+IF(AND($F188&gt;=DY$5,$F188&lt;=DY$6),IF(AND($G188&gt;=DY$5,$G188&lt;=DY$6),5,IF($L188=1,2,1)),IF(AND($G188&gt;=DY$5,$G188&lt;=DY$6),IF($M188&gt;0,4,3),0)),IF(AND($D188&lt;=DY$6,$E188&gt;=DY$5),60,0)))</f>
        <v/>
      </c>
      <c r="DZ188" s="80" t="str">
        <f>IF(OR($A188="",NOT(ISNUMBER($G188))),"",IF(AND($F188&lt;=DZ$6,$G188&gt;=DZ$5),IF(DZ$5&gt;$N188,5,$K188)*10+IF(AND($F188&gt;=DZ$5,$F188&lt;=DZ$6),IF(AND($G188&gt;=DZ$5,$G188&lt;=DZ$6),5,IF($L188=1,2,1)),IF(AND($G188&gt;=DZ$5,$G188&lt;=DZ$6),IF($M188&gt;0,4,3),0)),IF(AND($D188&lt;=DZ$6,$E188&gt;=DZ$5),60,0)))</f>
        <v/>
      </c>
      <c r="EA188" s="80" t="str">
        <f>IF(OR($A188="",NOT(ISNUMBER($G188))),"",IF(AND($F188&lt;=EA$6,$G188&gt;=EA$5),IF(EA$5&gt;$N188,5,$K188)*10+IF(AND($F188&gt;=EA$5,$F188&lt;=EA$6),IF(AND($G188&gt;=EA$5,$G188&lt;=EA$6),5,IF($L188=1,2,1)),IF(AND($G188&gt;=EA$5,$G188&lt;=EA$6),IF($M188&gt;0,4,3),0)),IF(AND($D188&lt;=EA$6,$E188&gt;=EA$5),60,0)))</f>
        <v/>
      </c>
      <c r="EB188" s="80" t="str">
        <f>IF(OR($A188="",NOT(ISNUMBER($G188))),"",IF(AND($F188&lt;=EB$6,$G188&gt;=EB$5),IF(EB$5&gt;$N188,5,$K188)*10+IF(AND($F188&gt;=EB$5,$F188&lt;=EB$6),IF(AND($G188&gt;=EB$5,$G188&lt;=EB$6),5,IF($L188=1,2,1)),IF(AND($G188&gt;=EB$5,$G188&lt;=EB$6),IF($M188&gt;0,4,3),0)),IF(AND($D188&lt;=EB$6,$E188&gt;=EB$5),60,0)))</f>
        <v/>
      </c>
      <c r="EC188" s="80" t="str">
        <f>IF(OR($A188="",NOT(ISNUMBER($G188))),"",IF(AND($F188&lt;=EC$6,$G188&gt;=EC$5),IF(EC$5&gt;$N188,5,$K188)*10+IF(AND($F188&gt;=EC$5,$F188&lt;=EC$6),IF(AND($G188&gt;=EC$5,$G188&lt;=EC$6),5,IF($L188=1,2,1)),IF(AND($G188&gt;=EC$5,$G188&lt;=EC$6),IF($M188&gt;0,4,3),0)),IF(AND($D188&lt;=EC$6,$E188&gt;=EC$5),60,0)))</f>
        <v/>
      </c>
      <c r="ED188" s="80" t="str">
        <f>IF(OR($A188="",NOT(ISNUMBER($G188))),"",IF(AND($F188&lt;=ED$6,$G188&gt;=ED$5),IF(ED$5&gt;$N188,5,$K188)*10+IF(AND($F188&gt;=ED$5,$F188&lt;=ED$6),IF(AND($G188&gt;=ED$5,$G188&lt;=ED$6),5,IF($L188=1,2,1)),IF(AND($G188&gt;=ED$5,$G188&lt;=ED$6),IF($M188&gt;0,4,3),0)),IF(AND($D188&lt;=ED$6,$E188&gt;=ED$5),60,0)))</f>
        <v/>
      </c>
    </row>
    <row r="189" ht="18" customHeight="1">
      <c r="A189" s="52" t="str">
        <f>IF(Tasks!$B189="","",Tasks!$A189)</f>
        <v/>
      </c>
      <c r="B189" s="78" t="str">
        <f>IF(Tasks!$B189="","",Tasks!$B189)</f>
        <v/>
      </c>
      <c r="C189" s="25" t="str">
        <f>IF($B189="","",IF(AND(Tasks!$D189="",Tasks!$G189=""),"-",IF(Tasks!$D189="","",Tasks!$D189&amp;IF(OR(Tasks!$E189="",Tasks!$E189="FS"),IF(N(Tasks!$F189)=0,"","FS"),Tasks!$E189)&amp;IF(N(Tasks!$F189)=0,"",IF(Tasks!$F189&gt;0,"+","")&amp;Tasks!$F189))&amp;IF(AND(Tasks!$D189&lt;&gt;"",Tasks!$G189&lt;&gt;""),", ","")&amp;IF(Tasks!$G189="","",Tasks!$G189&amp;IF(OR(Tasks!$H189="",Tasks!$H189="FS"),IF(N(Tasks!$I189)=0,"","FS"),Tasks!$H189)&amp;IF(N(Tasks!$I189)=0,"",IF(Tasks!$I189&gt;0,"+","")&amp;Tasks!$I189))))</f>
        <v/>
      </c>
      <c r="D189" s="51" t="str">
        <f>IF(OR($B189="",Tasks!$Q189=""),"",Tasks!$Q189)</f>
        <v/>
      </c>
      <c r="E189" s="51" t="str">
        <f>IF(OR($B189="",Tasks!$R189=""),"",Tasks!$R189)</f>
        <v/>
      </c>
      <c r="F189" s="51" t="str">
        <f>IF(OR($B189="",Tasks!$S189=""),"",Tasks!$S189)</f>
        <v/>
      </c>
      <c r="G189" s="51" t="str">
        <f>IF(OR($B189="",Tasks!$T189=""),"",Tasks!$T189)</f>
        <v/>
      </c>
      <c r="H189" s="52" t="str">
        <f>IF($B189="","",Tasks!$AE189)</f>
        <v/>
      </c>
      <c r="I189" s="79" t="str">
        <f>IF($B189="","",Tasks!$AF189)</f>
        <v/>
      </c>
      <c r="J189" s="53" t="str">
        <f>IF(OR($B189="",Tasks!$V189=""),"",Tasks!$V189)</f>
        <v/>
      </c>
      <c r="K189" s="52" t="str">
        <f>IF($B189="","",Tasks!$AA189)</f>
        <v/>
      </c>
      <c r="L189" s="52" t="str">
        <f>IF($B189="","",Tasks!$AB189)</f>
        <v/>
      </c>
      <c r="M189" s="52" t="str">
        <f>IF($B189="","",Tasks!$Z189)</f>
        <v/>
      </c>
      <c r="N189" s="52" t="str">
        <f>IF(OR($B189="",Tasks!$AG189=""),"",Tasks!$AG189)</f>
        <v/>
      </c>
      <c r="O189" s="80" t="str">
        <f>IF(OR($A189="",NOT(ISNUMBER($G189))),"",IF(AND($F189&lt;=O$6,$G189&gt;=O$5),IF(O$5&gt;$N189,5,$K189)*10+IF(AND($F189&gt;=O$5,$F189&lt;=O$6),IF(AND($G189&gt;=O$5,$G189&lt;=O$6),5,IF($L189=1,2,1)),IF(AND($G189&gt;=O$5,$G189&lt;=O$6),IF($M189&gt;0,4,3),0)),IF(AND($D189&lt;=O$6,$E189&gt;=O$5),60,0)))</f>
        <v/>
      </c>
      <c r="P189" s="80" t="str">
        <f>IF(OR($A189="",NOT(ISNUMBER($G189))),"",IF(AND($F189&lt;=P$6,$G189&gt;=P$5),IF(P$5&gt;$N189,5,$K189)*10+IF(AND($F189&gt;=P$5,$F189&lt;=P$6),IF(AND($G189&gt;=P$5,$G189&lt;=P$6),5,IF($L189=1,2,1)),IF(AND($G189&gt;=P$5,$G189&lt;=P$6),IF($M189&gt;0,4,3),0)),IF(AND($D189&lt;=P$6,$E189&gt;=P$5),60,0)))</f>
        <v/>
      </c>
      <c r="Q189" s="80" t="str">
        <f>IF(OR($A189="",NOT(ISNUMBER($G189))),"",IF(AND($F189&lt;=Q$6,$G189&gt;=Q$5),IF(Q$5&gt;$N189,5,$K189)*10+IF(AND($F189&gt;=Q$5,$F189&lt;=Q$6),IF(AND($G189&gt;=Q$5,$G189&lt;=Q$6),5,IF($L189=1,2,1)),IF(AND($G189&gt;=Q$5,$G189&lt;=Q$6),IF($M189&gt;0,4,3),0)),IF(AND($D189&lt;=Q$6,$E189&gt;=Q$5),60,0)))</f>
        <v/>
      </c>
      <c r="R189" s="80" t="str">
        <f>IF(OR($A189="",NOT(ISNUMBER($G189))),"",IF(AND($F189&lt;=R$6,$G189&gt;=R$5),IF(R$5&gt;$N189,5,$K189)*10+IF(AND($F189&gt;=R$5,$F189&lt;=R$6),IF(AND($G189&gt;=R$5,$G189&lt;=R$6),5,IF($L189=1,2,1)),IF(AND($G189&gt;=R$5,$G189&lt;=R$6),IF($M189&gt;0,4,3),0)),IF(AND($D189&lt;=R$6,$E189&gt;=R$5),60,0)))</f>
        <v/>
      </c>
      <c r="S189" s="80" t="str">
        <f>IF(OR($A189="",NOT(ISNUMBER($G189))),"",IF(AND($F189&lt;=S$6,$G189&gt;=S$5),IF(S$5&gt;$N189,5,$K189)*10+IF(AND($F189&gt;=S$5,$F189&lt;=S$6),IF(AND($G189&gt;=S$5,$G189&lt;=S$6),5,IF($L189=1,2,1)),IF(AND($G189&gt;=S$5,$G189&lt;=S$6),IF($M189&gt;0,4,3),0)),IF(AND($D189&lt;=S$6,$E189&gt;=S$5),60,0)))</f>
        <v/>
      </c>
      <c r="T189" s="80" t="str">
        <f>IF(OR($A189="",NOT(ISNUMBER($G189))),"",IF(AND($F189&lt;=T$6,$G189&gt;=T$5),IF(T$5&gt;$N189,5,$K189)*10+IF(AND($F189&gt;=T$5,$F189&lt;=T$6),IF(AND($G189&gt;=T$5,$G189&lt;=T$6),5,IF($L189=1,2,1)),IF(AND($G189&gt;=T$5,$G189&lt;=T$6),IF($M189&gt;0,4,3),0)),IF(AND($D189&lt;=T$6,$E189&gt;=T$5),60,0)))</f>
        <v/>
      </c>
      <c r="U189" s="80" t="str">
        <f>IF(OR($A189="",NOT(ISNUMBER($G189))),"",IF(AND($F189&lt;=U$6,$G189&gt;=U$5),IF(U$5&gt;$N189,5,$K189)*10+IF(AND($F189&gt;=U$5,$F189&lt;=U$6),IF(AND($G189&gt;=U$5,$G189&lt;=U$6),5,IF($L189=1,2,1)),IF(AND($G189&gt;=U$5,$G189&lt;=U$6),IF($M189&gt;0,4,3),0)),IF(AND($D189&lt;=U$6,$E189&gt;=U$5),60,0)))</f>
        <v/>
      </c>
      <c r="V189" s="80" t="str">
        <f>IF(OR($A189="",NOT(ISNUMBER($G189))),"",IF(AND($F189&lt;=V$6,$G189&gt;=V$5),IF(V$5&gt;$N189,5,$K189)*10+IF(AND($F189&gt;=V$5,$F189&lt;=V$6),IF(AND($G189&gt;=V$5,$G189&lt;=V$6),5,IF($L189=1,2,1)),IF(AND($G189&gt;=V$5,$G189&lt;=V$6),IF($M189&gt;0,4,3),0)),IF(AND($D189&lt;=V$6,$E189&gt;=V$5),60,0)))</f>
        <v/>
      </c>
      <c r="W189" s="80" t="str">
        <f>IF(OR($A189="",NOT(ISNUMBER($G189))),"",IF(AND($F189&lt;=W$6,$G189&gt;=W$5),IF(W$5&gt;$N189,5,$K189)*10+IF(AND($F189&gt;=W$5,$F189&lt;=W$6),IF(AND($G189&gt;=W$5,$G189&lt;=W$6),5,IF($L189=1,2,1)),IF(AND($G189&gt;=W$5,$G189&lt;=W$6),IF($M189&gt;0,4,3),0)),IF(AND($D189&lt;=W$6,$E189&gt;=W$5),60,0)))</f>
        <v/>
      </c>
      <c r="X189" s="80" t="str">
        <f>IF(OR($A189="",NOT(ISNUMBER($G189))),"",IF(AND($F189&lt;=X$6,$G189&gt;=X$5),IF(X$5&gt;$N189,5,$K189)*10+IF(AND($F189&gt;=X$5,$F189&lt;=X$6),IF(AND($G189&gt;=X$5,$G189&lt;=X$6),5,IF($L189=1,2,1)),IF(AND($G189&gt;=X$5,$G189&lt;=X$6),IF($M189&gt;0,4,3),0)),IF(AND($D189&lt;=X$6,$E189&gt;=X$5),60,0)))</f>
        <v/>
      </c>
      <c r="Y189" s="80" t="str">
        <f>IF(OR($A189="",NOT(ISNUMBER($G189))),"",IF(AND($F189&lt;=Y$6,$G189&gt;=Y$5),IF(Y$5&gt;$N189,5,$K189)*10+IF(AND($F189&gt;=Y$5,$F189&lt;=Y$6),IF(AND($G189&gt;=Y$5,$G189&lt;=Y$6),5,IF($L189=1,2,1)),IF(AND($G189&gt;=Y$5,$G189&lt;=Y$6),IF($M189&gt;0,4,3),0)),IF(AND($D189&lt;=Y$6,$E189&gt;=Y$5),60,0)))</f>
        <v/>
      </c>
      <c r="Z189" s="80" t="str">
        <f>IF(OR($A189="",NOT(ISNUMBER($G189))),"",IF(AND($F189&lt;=Z$6,$G189&gt;=Z$5),IF(Z$5&gt;$N189,5,$K189)*10+IF(AND($F189&gt;=Z$5,$F189&lt;=Z$6),IF(AND($G189&gt;=Z$5,$G189&lt;=Z$6),5,IF($L189=1,2,1)),IF(AND($G189&gt;=Z$5,$G189&lt;=Z$6),IF($M189&gt;0,4,3),0)),IF(AND($D189&lt;=Z$6,$E189&gt;=Z$5),60,0)))</f>
        <v/>
      </c>
      <c r="AA189" s="80" t="str">
        <f>IF(OR($A189="",NOT(ISNUMBER($G189))),"",IF(AND($F189&lt;=AA$6,$G189&gt;=AA$5),IF(AA$5&gt;$N189,5,$K189)*10+IF(AND($F189&gt;=AA$5,$F189&lt;=AA$6),IF(AND($G189&gt;=AA$5,$G189&lt;=AA$6),5,IF($L189=1,2,1)),IF(AND($G189&gt;=AA$5,$G189&lt;=AA$6),IF($M189&gt;0,4,3),0)),IF(AND($D189&lt;=AA$6,$E189&gt;=AA$5),60,0)))</f>
        <v/>
      </c>
      <c r="AB189" s="80" t="str">
        <f>IF(OR($A189="",NOT(ISNUMBER($G189))),"",IF(AND($F189&lt;=AB$6,$G189&gt;=AB$5),IF(AB$5&gt;$N189,5,$K189)*10+IF(AND($F189&gt;=AB$5,$F189&lt;=AB$6),IF(AND($G189&gt;=AB$5,$G189&lt;=AB$6),5,IF($L189=1,2,1)),IF(AND($G189&gt;=AB$5,$G189&lt;=AB$6),IF($M189&gt;0,4,3),0)),IF(AND($D189&lt;=AB$6,$E189&gt;=AB$5),60,0)))</f>
        <v/>
      </c>
      <c r="AC189" s="80" t="str">
        <f>IF(OR($A189="",NOT(ISNUMBER($G189))),"",IF(AND($F189&lt;=AC$6,$G189&gt;=AC$5),IF(AC$5&gt;$N189,5,$K189)*10+IF(AND($F189&gt;=AC$5,$F189&lt;=AC$6),IF(AND($G189&gt;=AC$5,$G189&lt;=AC$6),5,IF($L189=1,2,1)),IF(AND($G189&gt;=AC$5,$G189&lt;=AC$6),IF($M189&gt;0,4,3),0)),IF(AND($D189&lt;=AC$6,$E189&gt;=AC$5),60,0)))</f>
        <v/>
      </c>
      <c r="AD189" s="80" t="str">
        <f>IF(OR($A189="",NOT(ISNUMBER($G189))),"",IF(AND($F189&lt;=AD$6,$G189&gt;=AD$5),IF(AD$5&gt;$N189,5,$K189)*10+IF(AND($F189&gt;=AD$5,$F189&lt;=AD$6),IF(AND($G189&gt;=AD$5,$G189&lt;=AD$6),5,IF($L189=1,2,1)),IF(AND($G189&gt;=AD$5,$G189&lt;=AD$6),IF($M189&gt;0,4,3),0)),IF(AND($D189&lt;=AD$6,$E189&gt;=AD$5),60,0)))</f>
        <v/>
      </c>
      <c r="AE189" s="80" t="str">
        <f>IF(OR($A189="",NOT(ISNUMBER($G189))),"",IF(AND($F189&lt;=AE$6,$G189&gt;=AE$5),IF(AE$5&gt;$N189,5,$K189)*10+IF(AND($F189&gt;=AE$5,$F189&lt;=AE$6),IF(AND($G189&gt;=AE$5,$G189&lt;=AE$6),5,IF($L189=1,2,1)),IF(AND($G189&gt;=AE$5,$G189&lt;=AE$6),IF($M189&gt;0,4,3),0)),IF(AND($D189&lt;=AE$6,$E189&gt;=AE$5),60,0)))</f>
        <v/>
      </c>
      <c r="AF189" s="80" t="str">
        <f>IF(OR($A189="",NOT(ISNUMBER($G189))),"",IF(AND($F189&lt;=AF$6,$G189&gt;=AF$5),IF(AF$5&gt;$N189,5,$K189)*10+IF(AND($F189&gt;=AF$5,$F189&lt;=AF$6),IF(AND($G189&gt;=AF$5,$G189&lt;=AF$6),5,IF($L189=1,2,1)),IF(AND($G189&gt;=AF$5,$G189&lt;=AF$6),IF($M189&gt;0,4,3),0)),IF(AND($D189&lt;=AF$6,$E189&gt;=AF$5),60,0)))</f>
        <v/>
      </c>
      <c r="AG189" s="80" t="str">
        <f>IF(OR($A189="",NOT(ISNUMBER($G189))),"",IF(AND($F189&lt;=AG$6,$G189&gt;=AG$5),IF(AG$5&gt;$N189,5,$K189)*10+IF(AND($F189&gt;=AG$5,$F189&lt;=AG$6),IF(AND($G189&gt;=AG$5,$G189&lt;=AG$6),5,IF($L189=1,2,1)),IF(AND($G189&gt;=AG$5,$G189&lt;=AG$6),IF($M189&gt;0,4,3),0)),IF(AND($D189&lt;=AG$6,$E189&gt;=AG$5),60,0)))</f>
        <v/>
      </c>
      <c r="AH189" s="80" t="str">
        <f>IF(OR($A189="",NOT(ISNUMBER($G189))),"",IF(AND($F189&lt;=AH$6,$G189&gt;=AH$5),IF(AH$5&gt;$N189,5,$K189)*10+IF(AND($F189&gt;=AH$5,$F189&lt;=AH$6),IF(AND($G189&gt;=AH$5,$G189&lt;=AH$6),5,IF($L189=1,2,1)),IF(AND($G189&gt;=AH$5,$G189&lt;=AH$6),IF($M189&gt;0,4,3),0)),IF(AND($D189&lt;=AH$6,$E189&gt;=AH$5),60,0)))</f>
        <v/>
      </c>
      <c r="AI189" s="80" t="str">
        <f>IF(OR($A189="",NOT(ISNUMBER($G189))),"",IF(AND($F189&lt;=AI$6,$G189&gt;=AI$5),IF(AI$5&gt;$N189,5,$K189)*10+IF(AND($F189&gt;=AI$5,$F189&lt;=AI$6),IF(AND($G189&gt;=AI$5,$G189&lt;=AI$6),5,IF($L189=1,2,1)),IF(AND($G189&gt;=AI$5,$G189&lt;=AI$6),IF($M189&gt;0,4,3),0)),IF(AND($D189&lt;=AI$6,$E189&gt;=AI$5),60,0)))</f>
        <v/>
      </c>
      <c r="AJ189" s="80" t="str">
        <f>IF(OR($A189="",NOT(ISNUMBER($G189))),"",IF(AND($F189&lt;=AJ$6,$G189&gt;=AJ$5),IF(AJ$5&gt;$N189,5,$K189)*10+IF(AND($F189&gt;=AJ$5,$F189&lt;=AJ$6),IF(AND($G189&gt;=AJ$5,$G189&lt;=AJ$6),5,IF($L189=1,2,1)),IF(AND($G189&gt;=AJ$5,$G189&lt;=AJ$6),IF($M189&gt;0,4,3),0)),IF(AND($D189&lt;=AJ$6,$E189&gt;=AJ$5),60,0)))</f>
        <v/>
      </c>
      <c r="AK189" s="80" t="str">
        <f>IF(OR($A189="",NOT(ISNUMBER($G189))),"",IF(AND($F189&lt;=AK$6,$G189&gt;=AK$5),IF(AK$5&gt;$N189,5,$K189)*10+IF(AND($F189&gt;=AK$5,$F189&lt;=AK$6),IF(AND($G189&gt;=AK$5,$G189&lt;=AK$6),5,IF($L189=1,2,1)),IF(AND($G189&gt;=AK$5,$G189&lt;=AK$6),IF($M189&gt;0,4,3),0)),IF(AND($D189&lt;=AK$6,$E189&gt;=AK$5),60,0)))</f>
        <v/>
      </c>
      <c r="AL189" s="80" t="str">
        <f>IF(OR($A189="",NOT(ISNUMBER($G189))),"",IF(AND($F189&lt;=AL$6,$G189&gt;=AL$5),IF(AL$5&gt;$N189,5,$K189)*10+IF(AND($F189&gt;=AL$5,$F189&lt;=AL$6),IF(AND($G189&gt;=AL$5,$G189&lt;=AL$6),5,IF($L189=1,2,1)),IF(AND($G189&gt;=AL$5,$G189&lt;=AL$6),IF($M189&gt;0,4,3),0)),IF(AND($D189&lt;=AL$6,$E189&gt;=AL$5),60,0)))</f>
        <v/>
      </c>
      <c r="AM189" s="80" t="str">
        <f>IF(OR($A189="",NOT(ISNUMBER($G189))),"",IF(AND($F189&lt;=AM$6,$G189&gt;=AM$5),IF(AM$5&gt;$N189,5,$K189)*10+IF(AND($F189&gt;=AM$5,$F189&lt;=AM$6),IF(AND($G189&gt;=AM$5,$G189&lt;=AM$6),5,IF($L189=1,2,1)),IF(AND($G189&gt;=AM$5,$G189&lt;=AM$6),IF($M189&gt;0,4,3),0)),IF(AND($D189&lt;=AM$6,$E189&gt;=AM$5),60,0)))</f>
        <v/>
      </c>
      <c r="AN189" s="80" t="str">
        <f>IF(OR($A189="",NOT(ISNUMBER($G189))),"",IF(AND($F189&lt;=AN$6,$G189&gt;=AN$5),IF(AN$5&gt;$N189,5,$K189)*10+IF(AND($F189&gt;=AN$5,$F189&lt;=AN$6),IF(AND($G189&gt;=AN$5,$G189&lt;=AN$6),5,IF($L189=1,2,1)),IF(AND($G189&gt;=AN$5,$G189&lt;=AN$6),IF($M189&gt;0,4,3),0)),IF(AND($D189&lt;=AN$6,$E189&gt;=AN$5),60,0)))</f>
        <v/>
      </c>
      <c r="AO189" s="80" t="str">
        <f>IF(OR($A189="",NOT(ISNUMBER($G189))),"",IF(AND($F189&lt;=AO$6,$G189&gt;=AO$5),IF(AO$5&gt;$N189,5,$K189)*10+IF(AND($F189&gt;=AO$5,$F189&lt;=AO$6),IF(AND($G189&gt;=AO$5,$G189&lt;=AO$6),5,IF($L189=1,2,1)),IF(AND($G189&gt;=AO$5,$G189&lt;=AO$6),IF($M189&gt;0,4,3),0)),IF(AND($D189&lt;=AO$6,$E189&gt;=AO$5),60,0)))</f>
        <v/>
      </c>
      <c r="AP189" s="80" t="str">
        <f>IF(OR($A189="",NOT(ISNUMBER($G189))),"",IF(AND($F189&lt;=AP$6,$G189&gt;=AP$5),IF(AP$5&gt;$N189,5,$K189)*10+IF(AND($F189&gt;=AP$5,$F189&lt;=AP$6),IF(AND($G189&gt;=AP$5,$G189&lt;=AP$6),5,IF($L189=1,2,1)),IF(AND($G189&gt;=AP$5,$G189&lt;=AP$6),IF($M189&gt;0,4,3),0)),IF(AND($D189&lt;=AP$6,$E189&gt;=AP$5),60,0)))</f>
        <v/>
      </c>
      <c r="AQ189" s="80" t="str">
        <f>IF(OR($A189="",NOT(ISNUMBER($G189))),"",IF(AND($F189&lt;=AQ$6,$G189&gt;=AQ$5),IF(AQ$5&gt;$N189,5,$K189)*10+IF(AND($F189&gt;=AQ$5,$F189&lt;=AQ$6),IF(AND($G189&gt;=AQ$5,$G189&lt;=AQ$6),5,IF($L189=1,2,1)),IF(AND($G189&gt;=AQ$5,$G189&lt;=AQ$6),IF($M189&gt;0,4,3),0)),IF(AND($D189&lt;=AQ$6,$E189&gt;=AQ$5),60,0)))</f>
        <v/>
      </c>
      <c r="AR189" s="80" t="str">
        <f>IF(OR($A189="",NOT(ISNUMBER($G189))),"",IF(AND($F189&lt;=AR$6,$G189&gt;=AR$5),IF(AR$5&gt;$N189,5,$K189)*10+IF(AND($F189&gt;=AR$5,$F189&lt;=AR$6),IF(AND($G189&gt;=AR$5,$G189&lt;=AR$6),5,IF($L189=1,2,1)),IF(AND($G189&gt;=AR$5,$G189&lt;=AR$6),IF($M189&gt;0,4,3),0)),IF(AND($D189&lt;=AR$6,$E189&gt;=AR$5),60,0)))</f>
        <v/>
      </c>
      <c r="AS189" s="80" t="str">
        <f>IF(OR($A189="",NOT(ISNUMBER($G189))),"",IF(AND($F189&lt;=AS$6,$G189&gt;=AS$5),IF(AS$5&gt;$N189,5,$K189)*10+IF(AND($F189&gt;=AS$5,$F189&lt;=AS$6),IF(AND($G189&gt;=AS$5,$G189&lt;=AS$6),5,IF($L189=1,2,1)),IF(AND($G189&gt;=AS$5,$G189&lt;=AS$6),IF($M189&gt;0,4,3),0)),IF(AND($D189&lt;=AS$6,$E189&gt;=AS$5),60,0)))</f>
        <v/>
      </c>
      <c r="AT189" s="80" t="str">
        <f>IF(OR($A189="",NOT(ISNUMBER($G189))),"",IF(AND($F189&lt;=AT$6,$G189&gt;=AT$5),IF(AT$5&gt;$N189,5,$K189)*10+IF(AND($F189&gt;=AT$5,$F189&lt;=AT$6),IF(AND($G189&gt;=AT$5,$G189&lt;=AT$6),5,IF($L189=1,2,1)),IF(AND($G189&gt;=AT$5,$G189&lt;=AT$6),IF($M189&gt;0,4,3),0)),IF(AND($D189&lt;=AT$6,$E189&gt;=AT$5),60,0)))</f>
        <v/>
      </c>
      <c r="AU189" s="80" t="str">
        <f>IF(OR($A189="",NOT(ISNUMBER($G189))),"",IF(AND($F189&lt;=AU$6,$G189&gt;=AU$5),IF(AU$5&gt;$N189,5,$K189)*10+IF(AND($F189&gt;=AU$5,$F189&lt;=AU$6),IF(AND($G189&gt;=AU$5,$G189&lt;=AU$6),5,IF($L189=1,2,1)),IF(AND($G189&gt;=AU$5,$G189&lt;=AU$6),IF($M189&gt;0,4,3),0)),IF(AND($D189&lt;=AU$6,$E189&gt;=AU$5),60,0)))</f>
        <v/>
      </c>
      <c r="AV189" s="80" t="str">
        <f>IF(OR($A189="",NOT(ISNUMBER($G189))),"",IF(AND($F189&lt;=AV$6,$G189&gt;=AV$5),IF(AV$5&gt;$N189,5,$K189)*10+IF(AND($F189&gt;=AV$5,$F189&lt;=AV$6),IF(AND($G189&gt;=AV$5,$G189&lt;=AV$6),5,IF($L189=1,2,1)),IF(AND($G189&gt;=AV$5,$G189&lt;=AV$6),IF($M189&gt;0,4,3),0)),IF(AND($D189&lt;=AV$6,$E189&gt;=AV$5),60,0)))</f>
        <v/>
      </c>
      <c r="AW189" s="80" t="str">
        <f>IF(OR($A189="",NOT(ISNUMBER($G189))),"",IF(AND($F189&lt;=AW$6,$G189&gt;=AW$5),IF(AW$5&gt;$N189,5,$K189)*10+IF(AND($F189&gt;=AW$5,$F189&lt;=AW$6),IF(AND($G189&gt;=AW$5,$G189&lt;=AW$6),5,IF($L189=1,2,1)),IF(AND($G189&gt;=AW$5,$G189&lt;=AW$6),IF($M189&gt;0,4,3),0)),IF(AND($D189&lt;=AW$6,$E189&gt;=AW$5),60,0)))</f>
        <v/>
      </c>
      <c r="AX189" s="80" t="str">
        <f>IF(OR($A189="",NOT(ISNUMBER($G189))),"",IF(AND($F189&lt;=AX$6,$G189&gt;=AX$5),IF(AX$5&gt;$N189,5,$K189)*10+IF(AND($F189&gt;=AX$5,$F189&lt;=AX$6),IF(AND($G189&gt;=AX$5,$G189&lt;=AX$6),5,IF($L189=1,2,1)),IF(AND($G189&gt;=AX$5,$G189&lt;=AX$6),IF($M189&gt;0,4,3),0)),IF(AND($D189&lt;=AX$6,$E189&gt;=AX$5),60,0)))</f>
        <v/>
      </c>
      <c r="AY189" s="80" t="str">
        <f>IF(OR($A189="",NOT(ISNUMBER($G189))),"",IF(AND($F189&lt;=AY$6,$G189&gt;=AY$5),IF(AY$5&gt;$N189,5,$K189)*10+IF(AND($F189&gt;=AY$5,$F189&lt;=AY$6),IF(AND($G189&gt;=AY$5,$G189&lt;=AY$6),5,IF($L189=1,2,1)),IF(AND($G189&gt;=AY$5,$G189&lt;=AY$6),IF($M189&gt;0,4,3),0)),IF(AND($D189&lt;=AY$6,$E189&gt;=AY$5),60,0)))</f>
        <v/>
      </c>
      <c r="AZ189" s="80" t="str">
        <f>IF(OR($A189="",NOT(ISNUMBER($G189))),"",IF(AND($F189&lt;=AZ$6,$G189&gt;=AZ$5),IF(AZ$5&gt;$N189,5,$K189)*10+IF(AND($F189&gt;=AZ$5,$F189&lt;=AZ$6),IF(AND($G189&gt;=AZ$5,$G189&lt;=AZ$6),5,IF($L189=1,2,1)),IF(AND($G189&gt;=AZ$5,$G189&lt;=AZ$6),IF($M189&gt;0,4,3),0)),IF(AND($D189&lt;=AZ$6,$E189&gt;=AZ$5),60,0)))</f>
        <v/>
      </c>
      <c r="BA189" s="80" t="str">
        <f>IF(OR($A189="",NOT(ISNUMBER($G189))),"",IF(AND($F189&lt;=BA$6,$G189&gt;=BA$5),IF(BA$5&gt;$N189,5,$K189)*10+IF(AND($F189&gt;=BA$5,$F189&lt;=BA$6),IF(AND($G189&gt;=BA$5,$G189&lt;=BA$6),5,IF($L189=1,2,1)),IF(AND($G189&gt;=BA$5,$G189&lt;=BA$6),IF($M189&gt;0,4,3),0)),IF(AND($D189&lt;=BA$6,$E189&gt;=BA$5),60,0)))</f>
        <v/>
      </c>
      <c r="BB189" s="80" t="str">
        <f>IF(OR($A189="",NOT(ISNUMBER($G189))),"",IF(AND($F189&lt;=BB$6,$G189&gt;=BB$5),IF(BB$5&gt;$N189,5,$K189)*10+IF(AND($F189&gt;=BB$5,$F189&lt;=BB$6),IF(AND($G189&gt;=BB$5,$G189&lt;=BB$6),5,IF($L189=1,2,1)),IF(AND($G189&gt;=BB$5,$G189&lt;=BB$6),IF($M189&gt;0,4,3),0)),IF(AND($D189&lt;=BB$6,$E189&gt;=BB$5),60,0)))</f>
        <v/>
      </c>
      <c r="BC189" s="80" t="str">
        <f>IF(OR($A189="",NOT(ISNUMBER($G189))),"",IF(AND($F189&lt;=BC$6,$G189&gt;=BC$5),IF(BC$5&gt;$N189,5,$K189)*10+IF(AND($F189&gt;=BC$5,$F189&lt;=BC$6),IF(AND($G189&gt;=BC$5,$G189&lt;=BC$6),5,IF($L189=1,2,1)),IF(AND($G189&gt;=BC$5,$G189&lt;=BC$6),IF($M189&gt;0,4,3),0)),IF(AND($D189&lt;=BC$6,$E189&gt;=BC$5),60,0)))</f>
        <v/>
      </c>
      <c r="BD189" s="80" t="str">
        <f>IF(OR($A189="",NOT(ISNUMBER($G189))),"",IF(AND($F189&lt;=BD$6,$G189&gt;=BD$5),IF(BD$5&gt;$N189,5,$K189)*10+IF(AND($F189&gt;=BD$5,$F189&lt;=BD$6),IF(AND($G189&gt;=BD$5,$G189&lt;=BD$6),5,IF($L189=1,2,1)),IF(AND($G189&gt;=BD$5,$G189&lt;=BD$6),IF($M189&gt;0,4,3),0)),IF(AND($D189&lt;=BD$6,$E189&gt;=BD$5),60,0)))</f>
        <v/>
      </c>
      <c r="BE189" s="80" t="str">
        <f>IF(OR($A189="",NOT(ISNUMBER($G189))),"",IF(AND($F189&lt;=BE$6,$G189&gt;=BE$5),IF(BE$5&gt;$N189,5,$K189)*10+IF(AND($F189&gt;=BE$5,$F189&lt;=BE$6),IF(AND($G189&gt;=BE$5,$G189&lt;=BE$6),5,IF($L189=1,2,1)),IF(AND($G189&gt;=BE$5,$G189&lt;=BE$6),IF($M189&gt;0,4,3),0)),IF(AND($D189&lt;=BE$6,$E189&gt;=BE$5),60,0)))</f>
        <v/>
      </c>
      <c r="BF189" s="80" t="str">
        <f>IF(OR($A189="",NOT(ISNUMBER($G189))),"",IF(AND($F189&lt;=BF$6,$G189&gt;=BF$5),IF(BF$5&gt;$N189,5,$K189)*10+IF(AND($F189&gt;=BF$5,$F189&lt;=BF$6),IF(AND($G189&gt;=BF$5,$G189&lt;=BF$6),5,IF($L189=1,2,1)),IF(AND($G189&gt;=BF$5,$G189&lt;=BF$6),IF($M189&gt;0,4,3),0)),IF(AND($D189&lt;=BF$6,$E189&gt;=BF$5),60,0)))</f>
        <v/>
      </c>
      <c r="BG189" s="80" t="str">
        <f>IF(OR($A189="",NOT(ISNUMBER($G189))),"",IF(AND($F189&lt;=BG$6,$G189&gt;=BG$5),IF(BG$5&gt;$N189,5,$K189)*10+IF(AND($F189&gt;=BG$5,$F189&lt;=BG$6),IF(AND($G189&gt;=BG$5,$G189&lt;=BG$6),5,IF($L189=1,2,1)),IF(AND($G189&gt;=BG$5,$G189&lt;=BG$6),IF($M189&gt;0,4,3),0)),IF(AND($D189&lt;=BG$6,$E189&gt;=BG$5),60,0)))</f>
        <v/>
      </c>
      <c r="BH189" s="80" t="str">
        <f>IF(OR($A189="",NOT(ISNUMBER($G189))),"",IF(AND($F189&lt;=BH$6,$G189&gt;=BH$5),IF(BH$5&gt;$N189,5,$K189)*10+IF(AND($F189&gt;=BH$5,$F189&lt;=BH$6),IF(AND($G189&gt;=BH$5,$G189&lt;=BH$6),5,IF($L189=1,2,1)),IF(AND($G189&gt;=BH$5,$G189&lt;=BH$6),IF($M189&gt;0,4,3),0)),IF(AND($D189&lt;=BH$6,$E189&gt;=BH$5),60,0)))</f>
        <v/>
      </c>
      <c r="BI189" s="80" t="str">
        <f>IF(OR($A189="",NOT(ISNUMBER($G189))),"",IF(AND($F189&lt;=BI$6,$G189&gt;=BI$5),IF(BI$5&gt;$N189,5,$K189)*10+IF(AND($F189&gt;=BI$5,$F189&lt;=BI$6),IF(AND($G189&gt;=BI$5,$G189&lt;=BI$6),5,IF($L189=1,2,1)),IF(AND($G189&gt;=BI$5,$G189&lt;=BI$6),IF($M189&gt;0,4,3),0)),IF(AND($D189&lt;=BI$6,$E189&gt;=BI$5),60,0)))</f>
        <v/>
      </c>
      <c r="BJ189" s="80" t="str">
        <f>IF(OR($A189="",NOT(ISNUMBER($G189))),"",IF(AND($F189&lt;=BJ$6,$G189&gt;=BJ$5),IF(BJ$5&gt;$N189,5,$K189)*10+IF(AND($F189&gt;=BJ$5,$F189&lt;=BJ$6),IF(AND($G189&gt;=BJ$5,$G189&lt;=BJ$6),5,IF($L189=1,2,1)),IF(AND($G189&gt;=BJ$5,$G189&lt;=BJ$6),IF($M189&gt;0,4,3),0)),IF(AND($D189&lt;=BJ$6,$E189&gt;=BJ$5),60,0)))</f>
        <v/>
      </c>
      <c r="BK189" s="80" t="str">
        <f>IF(OR($A189="",NOT(ISNUMBER($G189))),"",IF(AND($F189&lt;=BK$6,$G189&gt;=BK$5),IF(BK$5&gt;$N189,5,$K189)*10+IF(AND($F189&gt;=BK$5,$F189&lt;=BK$6),IF(AND($G189&gt;=BK$5,$G189&lt;=BK$6),5,IF($L189=1,2,1)),IF(AND($G189&gt;=BK$5,$G189&lt;=BK$6),IF($M189&gt;0,4,3),0)),IF(AND($D189&lt;=BK$6,$E189&gt;=BK$5),60,0)))</f>
        <v/>
      </c>
      <c r="BL189" s="80" t="str">
        <f>IF(OR($A189="",NOT(ISNUMBER($G189))),"",IF(AND($F189&lt;=BL$6,$G189&gt;=BL$5),IF(BL$5&gt;$N189,5,$K189)*10+IF(AND($F189&gt;=BL$5,$F189&lt;=BL$6),IF(AND($G189&gt;=BL$5,$G189&lt;=BL$6),5,IF($L189=1,2,1)),IF(AND($G189&gt;=BL$5,$G189&lt;=BL$6),IF($M189&gt;0,4,3),0)),IF(AND($D189&lt;=BL$6,$E189&gt;=BL$5),60,0)))</f>
        <v/>
      </c>
      <c r="BM189" s="80" t="str">
        <f>IF(OR($A189="",NOT(ISNUMBER($G189))),"",IF(AND($F189&lt;=BM$6,$G189&gt;=BM$5),IF(BM$5&gt;$N189,5,$K189)*10+IF(AND($F189&gt;=BM$5,$F189&lt;=BM$6),IF(AND($G189&gt;=BM$5,$G189&lt;=BM$6),5,IF($L189=1,2,1)),IF(AND($G189&gt;=BM$5,$G189&lt;=BM$6),IF($M189&gt;0,4,3),0)),IF(AND($D189&lt;=BM$6,$E189&gt;=BM$5),60,0)))</f>
        <v/>
      </c>
      <c r="BN189" s="80" t="str">
        <f>IF(OR($A189="",NOT(ISNUMBER($G189))),"",IF(AND($F189&lt;=BN$6,$G189&gt;=BN$5),IF(BN$5&gt;$N189,5,$K189)*10+IF(AND($F189&gt;=BN$5,$F189&lt;=BN$6),IF(AND($G189&gt;=BN$5,$G189&lt;=BN$6),5,IF($L189=1,2,1)),IF(AND($G189&gt;=BN$5,$G189&lt;=BN$6),IF($M189&gt;0,4,3),0)),IF(AND($D189&lt;=BN$6,$E189&gt;=BN$5),60,0)))</f>
        <v/>
      </c>
      <c r="BO189" s="80" t="str">
        <f>IF(OR($A189="",NOT(ISNUMBER($G189))),"",IF(AND($F189&lt;=BO$6,$G189&gt;=BO$5),IF(BO$5&gt;$N189,5,$K189)*10+IF(AND($F189&gt;=BO$5,$F189&lt;=BO$6),IF(AND($G189&gt;=BO$5,$G189&lt;=BO$6),5,IF($L189=1,2,1)),IF(AND($G189&gt;=BO$5,$G189&lt;=BO$6),IF($M189&gt;0,4,3),0)),IF(AND($D189&lt;=BO$6,$E189&gt;=BO$5),60,0)))</f>
        <v/>
      </c>
      <c r="BP189" s="80" t="str">
        <f>IF(OR($A189="",NOT(ISNUMBER($G189))),"",IF(AND($F189&lt;=BP$6,$G189&gt;=BP$5),IF(BP$5&gt;$N189,5,$K189)*10+IF(AND($F189&gt;=BP$5,$F189&lt;=BP$6),IF(AND($G189&gt;=BP$5,$G189&lt;=BP$6),5,IF($L189=1,2,1)),IF(AND($G189&gt;=BP$5,$G189&lt;=BP$6),IF($M189&gt;0,4,3),0)),IF(AND($D189&lt;=BP$6,$E189&gt;=BP$5),60,0)))</f>
        <v/>
      </c>
      <c r="BQ189" s="80" t="str">
        <f>IF(OR($A189="",NOT(ISNUMBER($G189))),"",IF(AND($F189&lt;=BQ$6,$G189&gt;=BQ$5),IF(BQ$5&gt;$N189,5,$K189)*10+IF(AND($F189&gt;=BQ$5,$F189&lt;=BQ$6),IF(AND($G189&gt;=BQ$5,$G189&lt;=BQ$6),5,IF($L189=1,2,1)),IF(AND($G189&gt;=BQ$5,$G189&lt;=BQ$6),IF($M189&gt;0,4,3),0)),IF(AND($D189&lt;=BQ$6,$E189&gt;=BQ$5),60,0)))</f>
        <v/>
      </c>
      <c r="BR189" s="80" t="str">
        <f>IF(OR($A189="",NOT(ISNUMBER($G189))),"",IF(AND($F189&lt;=BR$6,$G189&gt;=BR$5),IF(BR$5&gt;$N189,5,$K189)*10+IF(AND($F189&gt;=BR$5,$F189&lt;=BR$6),IF(AND($G189&gt;=BR$5,$G189&lt;=BR$6),5,IF($L189=1,2,1)),IF(AND($G189&gt;=BR$5,$G189&lt;=BR$6),IF($M189&gt;0,4,3),0)),IF(AND($D189&lt;=BR$6,$E189&gt;=BR$5),60,0)))</f>
        <v/>
      </c>
      <c r="BS189" s="80" t="str">
        <f>IF(OR($A189="",NOT(ISNUMBER($G189))),"",IF(AND($F189&lt;=BS$6,$G189&gt;=BS$5),IF(BS$5&gt;$N189,5,$K189)*10+IF(AND($F189&gt;=BS$5,$F189&lt;=BS$6),IF(AND($G189&gt;=BS$5,$G189&lt;=BS$6),5,IF($L189=1,2,1)),IF(AND($G189&gt;=BS$5,$G189&lt;=BS$6),IF($M189&gt;0,4,3),0)),IF(AND($D189&lt;=BS$6,$E189&gt;=BS$5),60,0)))</f>
        <v/>
      </c>
      <c r="BT189" s="80" t="str">
        <f>IF(OR($A189="",NOT(ISNUMBER($G189))),"",IF(AND($F189&lt;=BT$6,$G189&gt;=BT$5),IF(BT$5&gt;$N189,5,$K189)*10+IF(AND($F189&gt;=BT$5,$F189&lt;=BT$6),IF(AND($G189&gt;=BT$5,$G189&lt;=BT$6),5,IF($L189=1,2,1)),IF(AND($G189&gt;=BT$5,$G189&lt;=BT$6),IF($M189&gt;0,4,3),0)),IF(AND($D189&lt;=BT$6,$E189&gt;=BT$5),60,0)))</f>
        <v/>
      </c>
      <c r="BU189" s="80" t="str">
        <f>IF(OR($A189="",NOT(ISNUMBER($G189))),"",IF(AND($F189&lt;=BU$6,$G189&gt;=BU$5),IF(BU$5&gt;$N189,5,$K189)*10+IF(AND($F189&gt;=BU$5,$F189&lt;=BU$6),IF(AND($G189&gt;=BU$5,$G189&lt;=BU$6),5,IF($L189=1,2,1)),IF(AND($G189&gt;=BU$5,$G189&lt;=BU$6),IF($M189&gt;0,4,3),0)),IF(AND($D189&lt;=BU$6,$E189&gt;=BU$5),60,0)))</f>
        <v/>
      </c>
      <c r="BV189" s="80" t="str">
        <f>IF(OR($A189="",NOT(ISNUMBER($G189))),"",IF(AND($F189&lt;=BV$6,$G189&gt;=BV$5),IF(BV$5&gt;$N189,5,$K189)*10+IF(AND($F189&gt;=BV$5,$F189&lt;=BV$6),IF(AND($G189&gt;=BV$5,$G189&lt;=BV$6),5,IF($L189=1,2,1)),IF(AND($G189&gt;=BV$5,$G189&lt;=BV$6),IF($M189&gt;0,4,3),0)),IF(AND($D189&lt;=BV$6,$E189&gt;=BV$5),60,0)))</f>
        <v/>
      </c>
      <c r="BW189" s="80" t="str">
        <f>IF(OR($A189="",NOT(ISNUMBER($G189))),"",IF(AND($F189&lt;=BW$6,$G189&gt;=BW$5),IF(BW$5&gt;$N189,5,$K189)*10+IF(AND($F189&gt;=BW$5,$F189&lt;=BW$6),IF(AND($G189&gt;=BW$5,$G189&lt;=BW$6),5,IF($L189=1,2,1)),IF(AND($G189&gt;=BW$5,$G189&lt;=BW$6),IF($M189&gt;0,4,3),0)),IF(AND($D189&lt;=BW$6,$E189&gt;=BW$5),60,0)))</f>
        <v/>
      </c>
      <c r="BX189" s="80" t="str">
        <f>IF(OR($A189="",NOT(ISNUMBER($G189))),"",IF(AND($F189&lt;=BX$6,$G189&gt;=BX$5),IF(BX$5&gt;$N189,5,$K189)*10+IF(AND($F189&gt;=BX$5,$F189&lt;=BX$6),IF(AND($G189&gt;=BX$5,$G189&lt;=BX$6),5,IF($L189=1,2,1)),IF(AND($G189&gt;=BX$5,$G189&lt;=BX$6),IF($M189&gt;0,4,3),0)),IF(AND($D189&lt;=BX$6,$E189&gt;=BX$5),60,0)))</f>
        <v/>
      </c>
      <c r="BY189" s="80" t="str">
        <f>IF(OR($A189="",NOT(ISNUMBER($G189))),"",IF(AND($F189&lt;=BY$6,$G189&gt;=BY$5),IF(BY$5&gt;$N189,5,$K189)*10+IF(AND($F189&gt;=BY$5,$F189&lt;=BY$6),IF(AND($G189&gt;=BY$5,$G189&lt;=BY$6),5,IF($L189=1,2,1)),IF(AND($G189&gt;=BY$5,$G189&lt;=BY$6),IF($M189&gt;0,4,3),0)),IF(AND($D189&lt;=BY$6,$E189&gt;=BY$5),60,0)))</f>
        <v/>
      </c>
      <c r="BZ189" s="80" t="str">
        <f>IF(OR($A189="",NOT(ISNUMBER($G189))),"",IF(AND($F189&lt;=BZ$6,$G189&gt;=BZ$5),IF(BZ$5&gt;$N189,5,$K189)*10+IF(AND($F189&gt;=BZ$5,$F189&lt;=BZ$6),IF(AND($G189&gt;=BZ$5,$G189&lt;=BZ$6),5,IF($L189=1,2,1)),IF(AND($G189&gt;=BZ$5,$G189&lt;=BZ$6),IF($M189&gt;0,4,3),0)),IF(AND($D189&lt;=BZ$6,$E189&gt;=BZ$5),60,0)))</f>
        <v/>
      </c>
      <c r="CA189" s="80" t="str">
        <f>IF(OR($A189="",NOT(ISNUMBER($G189))),"",IF(AND($F189&lt;=CA$6,$G189&gt;=CA$5),IF(CA$5&gt;$N189,5,$K189)*10+IF(AND($F189&gt;=CA$5,$F189&lt;=CA$6),IF(AND($G189&gt;=CA$5,$G189&lt;=CA$6),5,IF($L189=1,2,1)),IF(AND($G189&gt;=CA$5,$G189&lt;=CA$6),IF($M189&gt;0,4,3),0)),IF(AND($D189&lt;=CA$6,$E189&gt;=CA$5),60,0)))</f>
        <v/>
      </c>
      <c r="CB189" s="80" t="str">
        <f>IF(OR($A189="",NOT(ISNUMBER($G189))),"",IF(AND($F189&lt;=CB$6,$G189&gt;=CB$5),IF(CB$5&gt;$N189,5,$K189)*10+IF(AND($F189&gt;=CB$5,$F189&lt;=CB$6),IF(AND($G189&gt;=CB$5,$G189&lt;=CB$6),5,IF($L189=1,2,1)),IF(AND($G189&gt;=CB$5,$G189&lt;=CB$6),IF($M189&gt;0,4,3),0)),IF(AND($D189&lt;=CB$6,$E189&gt;=CB$5),60,0)))</f>
        <v/>
      </c>
      <c r="CC189" s="80" t="str">
        <f>IF(OR($A189="",NOT(ISNUMBER($G189))),"",IF(AND($F189&lt;=CC$6,$G189&gt;=CC$5),IF(CC$5&gt;$N189,5,$K189)*10+IF(AND($F189&gt;=CC$5,$F189&lt;=CC$6),IF(AND($G189&gt;=CC$5,$G189&lt;=CC$6),5,IF($L189=1,2,1)),IF(AND($G189&gt;=CC$5,$G189&lt;=CC$6),IF($M189&gt;0,4,3),0)),IF(AND($D189&lt;=CC$6,$E189&gt;=CC$5),60,0)))</f>
        <v/>
      </c>
      <c r="CD189" s="80" t="str">
        <f>IF(OR($A189="",NOT(ISNUMBER($G189))),"",IF(AND($F189&lt;=CD$6,$G189&gt;=CD$5),IF(CD$5&gt;$N189,5,$K189)*10+IF(AND($F189&gt;=CD$5,$F189&lt;=CD$6),IF(AND($G189&gt;=CD$5,$G189&lt;=CD$6),5,IF($L189=1,2,1)),IF(AND($G189&gt;=CD$5,$G189&lt;=CD$6),IF($M189&gt;0,4,3),0)),IF(AND($D189&lt;=CD$6,$E189&gt;=CD$5),60,0)))</f>
        <v/>
      </c>
      <c r="CE189" s="80" t="str">
        <f>IF(OR($A189="",NOT(ISNUMBER($G189))),"",IF(AND($F189&lt;=CE$6,$G189&gt;=CE$5),IF(CE$5&gt;$N189,5,$K189)*10+IF(AND($F189&gt;=CE$5,$F189&lt;=CE$6),IF(AND($G189&gt;=CE$5,$G189&lt;=CE$6),5,IF($L189=1,2,1)),IF(AND($G189&gt;=CE$5,$G189&lt;=CE$6),IF($M189&gt;0,4,3),0)),IF(AND($D189&lt;=CE$6,$E189&gt;=CE$5),60,0)))</f>
        <v/>
      </c>
      <c r="CF189" s="80" t="str">
        <f>IF(OR($A189="",NOT(ISNUMBER($G189))),"",IF(AND($F189&lt;=CF$6,$G189&gt;=CF$5),IF(CF$5&gt;$N189,5,$K189)*10+IF(AND($F189&gt;=CF$5,$F189&lt;=CF$6),IF(AND($G189&gt;=CF$5,$G189&lt;=CF$6),5,IF($L189=1,2,1)),IF(AND($G189&gt;=CF$5,$G189&lt;=CF$6),IF($M189&gt;0,4,3),0)),IF(AND($D189&lt;=CF$6,$E189&gt;=CF$5),60,0)))</f>
        <v/>
      </c>
      <c r="CG189" s="80" t="str">
        <f>IF(OR($A189="",NOT(ISNUMBER($G189))),"",IF(AND($F189&lt;=CG$6,$G189&gt;=CG$5),IF(CG$5&gt;$N189,5,$K189)*10+IF(AND($F189&gt;=CG$5,$F189&lt;=CG$6),IF(AND($G189&gt;=CG$5,$G189&lt;=CG$6),5,IF($L189=1,2,1)),IF(AND($G189&gt;=CG$5,$G189&lt;=CG$6),IF($M189&gt;0,4,3),0)),IF(AND($D189&lt;=CG$6,$E189&gt;=CG$5),60,0)))</f>
        <v/>
      </c>
      <c r="CH189" s="80" t="str">
        <f>IF(OR($A189="",NOT(ISNUMBER($G189))),"",IF(AND($F189&lt;=CH$6,$G189&gt;=CH$5),IF(CH$5&gt;$N189,5,$K189)*10+IF(AND($F189&gt;=CH$5,$F189&lt;=CH$6),IF(AND($G189&gt;=CH$5,$G189&lt;=CH$6),5,IF($L189=1,2,1)),IF(AND($G189&gt;=CH$5,$G189&lt;=CH$6),IF($M189&gt;0,4,3),0)),IF(AND($D189&lt;=CH$6,$E189&gt;=CH$5),60,0)))</f>
        <v/>
      </c>
      <c r="CI189" s="80" t="str">
        <f>IF(OR($A189="",NOT(ISNUMBER($G189))),"",IF(AND($F189&lt;=CI$6,$G189&gt;=CI$5),IF(CI$5&gt;$N189,5,$K189)*10+IF(AND($F189&gt;=CI$5,$F189&lt;=CI$6),IF(AND($G189&gt;=CI$5,$G189&lt;=CI$6),5,IF($L189=1,2,1)),IF(AND($G189&gt;=CI$5,$G189&lt;=CI$6),IF($M189&gt;0,4,3),0)),IF(AND($D189&lt;=CI$6,$E189&gt;=CI$5),60,0)))</f>
        <v/>
      </c>
      <c r="CJ189" s="80" t="str">
        <f>IF(OR($A189="",NOT(ISNUMBER($G189))),"",IF(AND($F189&lt;=CJ$6,$G189&gt;=CJ$5),IF(CJ$5&gt;$N189,5,$K189)*10+IF(AND($F189&gt;=CJ$5,$F189&lt;=CJ$6),IF(AND($G189&gt;=CJ$5,$G189&lt;=CJ$6),5,IF($L189=1,2,1)),IF(AND($G189&gt;=CJ$5,$G189&lt;=CJ$6),IF($M189&gt;0,4,3),0)),IF(AND($D189&lt;=CJ$6,$E189&gt;=CJ$5),60,0)))</f>
        <v/>
      </c>
      <c r="CK189" s="80" t="str">
        <f>IF(OR($A189="",NOT(ISNUMBER($G189))),"",IF(AND($F189&lt;=CK$6,$G189&gt;=CK$5),IF(CK$5&gt;$N189,5,$K189)*10+IF(AND($F189&gt;=CK$5,$F189&lt;=CK$6),IF(AND($G189&gt;=CK$5,$G189&lt;=CK$6),5,IF($L189=1,2,1)),IF(AND($G189&gt;=CK$5,$G189&lt;=CK$6),IF($M189&gt;0,4,3),0)),IF(AND($D189&lt;=CK$6,$E189&gt;=CK$5),60,0)))</f>
        <v/>
      </c>
      <c r="CL189" s="80" t="str">
        <f>IF(OR($A189="",NOT(ISNUMBER($G189))),"",IF(AND($F189&lt;=CL$6,$G189&gt;=CL$5),IF(CL$5&gt;$N189,5,$K189)*10+IF(AND($F189&gt;=CL$5,$F189&lt;=CL$6),IF(AND($G189&gt;=CL$5,$G189&lt;=CL$6),5,IF($L189=1,2,1)),IF(AND($G189&gt;=CL$5,$G189&lt;=CL$6),IF($M189&gt;0,4,3),0)),IF(AND($D189&lt;=CL$6,$E189&gt;=CL$5),60,0)))</f>
        <v/>
      </c>
      <c r="CM189" s="80" t="str">
        <f>IF(OR($A189="",NOT(ISNUMBER($G189))),"",IF(AND($F189&lt;=CM$6,$G189&gt;=CM$5),IF(CM$5&gt;$N189,5,$K189)*10+IF(AND($F189&gt;=CM$5,$F189&lt;=CM$6),IF(AND($G189&gt;=CM$5,$G189&lt;=CM$6),5,IF($L189=1,2,1)),IF(AND($G189&gt;=CM$5,$G189&lt;=CM$6),IF($M189&gt;0,4,3),0)),IF(AND($D189&lt;=CM$6,$E189&gt;=CM$5),60,0)))</f>
        <v/>
      </c>
      <c r="CN189" s="80" t="str">
        <f>IF(OR($A189="",NOT(ISNUMBER($G189))),"",IF(AND($F189&lt;=CN$6,$G189&gt;=CN$5),IF(CN$5&gt;$N189,5,$K189)*10+IF(AND($F189&gt;=CN$5,$F189&lt;=CN$6),IF(AND($G189&gt;=CN$5,$G189&lt;=CN$6),5,IF($L189=1,2,1)),IF(AND($G189&gt;=CN$5,$G189&lt;=CN$6),IF($M189&gt;0,4,3),0)),IF(AND($D189&lt;=CN$6,$E189&gt;=CN$5),60,0)))</f>
        <v/>
      </c>
      <c r="CO189" s="80" t="str">
        <f>IF(OR($A189="",NOT(ISNUMBER($G189))),"",IF(AND($F189&lt;=CO$6,$G189&gt;=CO$5),IF(CO$5&gt;$N189,5,$K189)*10+IF(AND($F189&gt;=CO$5,$F189&lt;=CO$6),IF(AND($G189&gt;=CO$5,$G189&lt;=CO$6),5,IF($L189=1,2,1)),IF(AND($G189&gt;=CO$5,$G189&lt;=CO$6),IF($M189&gt;0,4,3),0)),IF(AND($D189&lt;=CO$6,$E189&gt;=CO$5),60,0)))</f>
        <v/>
      </c>
      <c r="CP189" s="80" t="str">
        <f>IF(OR($A189="",NOT(ISNUMBER($G189))),"",IF(AND($F189&lt;=CP$6,$G189&gt;=CP$5),IF(CP$5&gt;$N189,5,$K189)*10+IF(AND($F189&gt;=CP$5,$F189&lt;=CP$6),IF(AND($G189&gt;=CP$5,$G189&lt;=CP$6),5,IF($L189=1,2,1)),IF(AND($G189&gt;=CP$5,$G189&lt;=CP$6),IF($M189&gt;0,4,3),0)),IF(AND($D189&lt;=CP$6,$E189&gt;=CP$5),60,0)))</f>
        <v/>
      </c>
      <c r="CQ189" s="80" t="str">
        <f>IF(OR($A189="",NOT(ISNUMBER($G189))),"",IF(AND($F189&lt;=CQ$6,$G189&gt;=CQ$5),IF(CQ$5&gt;$N189,5,$K189)*10+IF(AND($F189&gt;=CQ$5,$F189&lt;=CQ$6),IF(AND($G189&gt;=CQ$5,$G189&lt;=CQ$6),5,IF($L189=1,2,1)),IF(AND($G189&gt;=CQ$5,$G189&lt;=CQ$6),IF($M189&gt;0,4,3),0)),IF(AND($D189&lt;=CQ$6,$E189&gt;=CQ$5),60,0)))</f>
        <v/>
      </c>
      <c r="CR189" s="80" t="str">
        <f>IF(OR($A189="",NOT(ISNUMBER($G189))),"",IF(AND($F189&lt;=CR$6,$G189&gt;=CR$5),IF(CR$5&gt;$N189,5,$K189)*10+IF(AND($F189&gt;=CR$5,$F189&lt;=CR$6),IF(AND($G189&gt;=CR$5,$G189&lt;=CR$6),5,IF($L189=1,2,1)),IF(AND($G189&gt;=CR$5,$G189&lt;=CR$6),IF($M189&gt;0,4,3),0)),IF(AND($D189&lt;=CR$6,$E189&gt;=CR$5),60,0)))</f>
        <v/>
      </c>
      <c r="CS189" s="80" t="str">
        <f>IF(OR($A189="",NOT(ISNUMBER($G189))),"",IF(AND($F189&lt;=CS$6,$G189&gt;=CS$5),IF(CS$5&gt;$N189,5,$K189)*10+IF(AND($F189&gt;=CS$5,$F189&lt;=CS$6),IF(AND($G189&gt;=CS$5,$G189&lt;=CS$6),5,IF($L189=1,2,1)),IF(AND($G189&gt;=CS$5,$G189&lt;=CS$6),IF($M189&gt;0,4,3),0)),IF(AND($D189&lt;=CS$6,$E189&gt;=CS$5),60,0)))</f>
        <v/>
      </c>
      <c r="CT189" s="80" t="str">
        <f>IF(OR($A189="",NOT(ISNUMBER($G189))),"",IF(AND($F189&lt;=CT$6,$G189&gt;=CT$5),IF(CT$5&gt;$N189,5,$K189)*10+IF(AND($F189&gt;=CT$5,$F189&lt;=CT$6),IF(AND($G189&gt;=CT$5,$G189&lt;=CT$6),5,IF($L189=1,2,1)),IF(AND($G189&gt;=CT$5,$G189&lt;=CT$6),IF($M189&gt;0,4,3),0)),IF(AND($D189&lt;=CT$6,$E189&gt;=CT$5),60,0)))</f>
        <v/>
      </c>
      <c r="CU189" s="80" t="str">
        <f>IF(OR($A189="",NOT(ISNUMBER($G189))),"",IF(AND($F189&lt;=CU$6,$G189&gt;=CU$5),IF(CU$5&gt;$N189,5,$K189)*10+IF(AND($F189&gt;=CU$5,$F189&lt;=CU$6),IF(AND($G189&gt;=CU$5,$G189&lt;=CU$6),5,IF($L189=1,2,1)),IF(AND($G189&gt;=CU$5,$G189&lt;=CU$6),IF($M189&gt;0,4,3),0)),IF(AND($D189&lt;=CU$6,$E189&gt;=CU$5),60,0)))</f>
        <v/>
      </c>
      <c r="CV189" s="80" t="str">
        <f>IF(OR($A189="",NOT(ISNUMBER($G189))),"",IF(AND($F189&lt;=CV$6,$G189&gt;=CV$5),IF(CV$5&gt;$N189,5,$K189)*10+IF(AND($F189&gt;=CV$5,$F189&lt;=CV$6),IF(AND($G189&gt;=CV$5,$G189&lt;=CV$6),5,IF($L189=1,2,1)),IF(AND($G189&gt;=CV$5,$G189&lt;=CV$6),IF($M189&gt;0,4,3),0)),IF(AND($D189&lt;=CV$6,$E189&gt;=CV$5),60,0)))</f>
        <v/>
      </c>
      <c r="CW189" s="80" t="str">
        <f>IF(OR($A189="",NOT(ISNUMBER($G189))),"",IF(AND($F189&lt;=CW$6,$G189&gt;=CW$5),IF(CW$5&gt;$N189,5,$K189)*10+IF(AND($F189&gt;=CW$5,$F189&lt;=CW$6),IF(AND($G189&gt;=CW$5,$G189&lt;=CW$6),5,IF($L189=1,2,1)),IF(AND($G189&gt;=CW$5,$G189&lt;=CW$6),IF($M189&gt;0,4,3),0)),IF(AND($D189&lt;=CW$6,$E189&gt;=CW$5),60,0)))</f>
        <v/>
      </c>
      <c r="CX189" s="80" t="str">
        <f>IF(OR($A189="",NOT(ISNUMBER($G189))),"",IF(AND($F189&lt;=CX$6,$G189&gt;=CX$5),IF(CX$5&gt;$N189,5,$K189)*10+IF(AND($F189&gt;=CX$5,$F189&lt;=CX$6),IF(AND($G189&gt;=CX$5,$G189&lt;=CX$6),5,IF($L189=1,2,1)),IF(AND($G189&gt;=CX$5,$G189&lt;=CX$6),IF($M189&gt;0,4,3),0)),IF(AND($D189&lt;=CX$6,$E189&gt;=CX$5),60,0)))</f>
        <v/>
      </c>
      <c r="CY189" s="80" t="str">
        <f>IF(OR($A189="",NOT(ISNUMBER($G189))),"",IF(AND($F189&lt;=CY$6,$G189&gt;=CY$5),IF(CY$5&gt;$N189,5,$K189)*10+IF(AND($F189&gt;=CY$5,$F189&lt;=CY$6),IF(AND($G189&gt;=CY$5,$G189&lt;=CY$6),5,IF($L189=1,2,1)),IF(AND($G189&gt;=CY$5,$G189&lt;=CY$6),IF($M189&gt;0,4,3),0)),IF(AND($D189&lt;=CY$6,$E189&gt;=CY$5),60,0)))</f>
        <v/>
      </c>
      <c r="CZ189" s="80" t="str">
        <f>IF(OR($A189="",NOT(ISNUMBER($G189))),"",IF(AND($F189&lt;=CZ$6,$G189&gt;=CZ$5),IF(CZ$5&gt;$N189,5,$K189)*10+IF(AND($F189&gt;=CZ$5,$F189&lt;=CZ$6),IF(AND($G189&gt;=CZ$5,$G189&lt;=CZ$6),5,IF($L189=1,2,1)),IF(AND($G189&gt;=CZ$5,$G189&lt;=CZ$6),IF($M189&gt;0,4,3),0)),IF(AND($D189&lt;=CZ$6,$E189&gt;=CZ$5),60,0)))</f>
        <v/>
      </c>
      <c r="DA189" s="80" t="str">
        <f>IF(OR($A189="",NOT(ISNUMBER($G189))),"",IF(AND($F189&lt;=DA$6,$G189&gt;=DA$5),IF(DA$5&gt;$N189,5,$K189)*10+IF(AND($F189&gt;=DA$5,$F189&lt;=DA$6),IF(AND($G189&gt;=DA$5,$G189&lt;=DA$6),5,IF($L189=1,2,1)),IF(AND($G189&gt;=DA$5,$G189&lt;=DA$6),IF($M189&gt;0,4,3),0)),IF(AND($D189&lt;=DA$6,$E189&gt;=DA$5),60,0)))</f>
        <v/>
      </c>
      <c r="DB189" s="80" t="str">
        <f>IF(OR($A189="",NOT(ISNUMBER($G189))),"",IF(AND($F189&lt;=DB$6,$G189&gt;=DB$5),IF(DB$5&gt;$N189,5,$K189)*10+IF(AND($F189&gt;=DB$5,$F189&lt;=DB$6),IF(AND($G189&gt;=DB$5,$G189&lt;=DB$6),5,IF($L189=1,2,1)),IF(AND($G189&gt;=DB$5,$G189&lt;=DB$6),IF($M189&gt;0,4,3),0)),IF(AND($D189&lt;=DB$6,$E189&gt;=DB$5),60,0)))</f>
        <v/>
      </c>
      <c r="DC189" s="80" t="str">
        <f>IF(OR($A189="",NOT(ISNUMBER($G189))),"",IF(AND($F189&lt;=DC$6,$G189&gt;=DC$5),IF(DC$5&gt;$N189,5,$K189)*10+IF(AND($F189&gt;=DC$5,$F189&lt;=DC$6),IF(AND($G189&gt;=DC$5,$G189&lt;=DC$6),5,IF($L189=1,2,1)),IF(AND($G189&gt;=DC$5,$G189&lt;=DC$6),IF($M189&gt;0,4,3),0)),IF(AND($D189&lt;=DC$6,$E189&gt;=DC$5),60,0)))</f>
        <v/>
      </c>
      <c r="DD189" s="80" t="str">
        <f>IF(OR($A189="",NOT(ISNUMBER($G189))),"",IF(AND($F189&lt;=DD$6,$G189&gt;=DD$5),IF(DD$5&gt;$N189,5,$K189)*10+IF(AND($F189&gt;=DD$5,$F189&lt;=DD$6),IF(AND($G189&gt;=DD$5,$G189&lt;=DD$6),5,IF($L189=1,2,1)),IF(AND($G189&gt;=DD$5,$G189&lt;=DD$6),IF($M189&gt;0,4,3),0)),IF(AND($D189&lt;=DD$6,$E189&gt;=DD$5),60,0)))</f>
        <v/>
      </c>
      <c r="DE189" s="80" t="str">
        <f>IF(OR($A189="",NOT(ISNUMBER($G189))),"",IF(AND($F189&lt;=DE$6,$G189&gt;=DE$5),IF(DE$5&gt;$N189,5,$K189)*10+IF(AND($F189&gt;=DE$5,$F189&lt;=DE$6),IF(AND($G189&gt;=DE$5,$G189&lt;=DE$6),5,IF($L189=1,2,1)),IF(AND($G189&gt;=DE$5,$G189&lt;=DE$6),IF($M189&gt;0,4,3),0)),IF(AND($D189&lt;=DE$6,$E189&gt;=DE$5),60,0)))</f>
        <v/>
      </c>
      <c r="DF189" s="80" t="str">
        <f>IF(OR($A189="",NOT(ISNUMBER($G189))),"",IF(AND($F189&lt;=DF$6,$G189&gt;=DF$5),IF(DF$5&gt;$N189,5,$K189)*10+IF(AND($F189&gt;=DF$5,$F189&lt;=DF$6),IF(AND($G189&gt;=DF$5,$G189&lt;=DF$6),5,IF($L189=1,2,1)),IF(AND($G189&gt;=DF$5,$G189&lt;=DF$6),IF($M189&gt;0,4,3),0)),IF(AND($D189&lt;=DF$6,$E189&gt;=DF$5),60,0)))</f>
        <v/>
      </c>
      <c r="DG189" s="80" t="str">
        <f>IF(OR($A189="",NOT(ISNUMBER($G189))),"",IF(AND($F189&lt;=DG$6,$G189&gt;=DG$5),IF(DG$5&gt;$N189,5,$K189)*10+IF(AND($F189&gt;=DG$5,$F189&lt;=DG$6),IF(AND($G189&gt;=DG$5,$G189&lt;=DG$6),5,IF($L189=1,2,1)),IF(AND($G189&gt;=DG$5,$G189&lt;=DG$6),IF($M189&gt;0,4,3),0)),IF(AND($D189&lt;=DG$6,$E189&gt;=DG$5),60,0)))</f>
        <v/>
      </c>
      <c r="DH189" s="80" t="str">
        <f>IF(OR($A189="",NOT(ISNUMBER($G189))),"",IF(AND($F189&lt;=DH$6,$G189&gt;=DH$5),IF(DH$5&gt;$N189,5,$K189)*10+IF(AND($F189&gt;=DH$5,$F189&lt;=DH$6),IF(AND($G189&gt;=DH$5,$G189&lt;=DH$6),5,IF($L189=1,2,1)),IF(AND($G189&gt;=DH$5,$G189&lt;=DH$6),IF($M189&gt;0,4,3),0)),IF(AND($D189&lt;=DH$6,$E189&gt;=DH$5),60,0)))</f>
        <v/>
      </c>
      <c r="DI189" s="80" t="str">
        <f>IF(OR($A189="",NOT(ISNUMBER($G189))),"",IF(AND($F189&lt;=DI$6,$G189&gt;=DI$5),IF(DI$5&gt;$N189,5,$K189)*10+IF(AND($F189&gt;=DI$5,$F189&lt;=DI$6),IF(AND($G189&gt;=DI$5,$G189&lt;=DI$6),5,IF($L189=1,2,1)),IF(AND($G189&gt;=DI$5,$G189&lt;=DI$6),IF($M189&gt;0,4,3),0)),IF(AND($D189&lt;=DI$6,$E189&gt;=DI$5),60,0)))</f>
        <v/>
      </c>
      <c r="DJ189" s="80" t="str">
        <f>IF(OR($A189="",NOT(ISNUMBER($G189))),"",IF(AND($F189&lt;=DJ$6,$G189&gt;=DJ$5),IF(DJ$5&gt;$N189,5,$K189)*10+IF(AND($F189&gt;=DJ$5,$F189&lt;=DJ$6),IF(AND($G189&gt;=DJ$5,$G189&lt;=DJ$6),5,IF($L189=1,2,1)),IF(AND($G189&gt;=DJ$5,$G189&lt;=DJ$6),IF($M189&gt;0,4,3),0)),IF(AND($D189&lt;=DJ$6,$E189&gt;=DJ$5),60,0)))</f>
        <v/>
      </c>
      <c r="DK189" s="80" t="str">
        <f>IF(OR($A189="",NOT(ISNUMBER($G189))),"",IF(AND($F189&lt;=DK$6,$G189&gt;=DK$5),IF(DK$5&gt;$N189,5,$K189)*10+IF(AND($F189&gt;=DK$5,$F189&lt;=DK$6),IF(AND($G189&gt;=DK$5,$G189&lt;=DK$6),5,IF($L189=1,2,1)),IF(AND($G189&gt;=DK$5,$G189&lt;=DK$6),IF($M189&gt;0,4,3),0)),IF(AND($D189&lt;=DK$6,$E189&gt;=DK$5),60,0)))</f>
        <v/>
      </c>
      <c r="DL189" s="80" t="str">
        <f>IF(OR($A189="",NOT(ISNUMBER($G189))),"",IF(AND($F189&lt;=DL$6,$G189&gt;=DL$5),IF(DL$5&gt;$N189,5,$K189)*10+IF(AND($F189&gt;=DL$5,$F189&lt;=DL$6),IF(AND($G189&gt;=DL$5,$G189&lt;=DL$6),5,IF($L189=1,2,1)),IF(AND($G189&gt;=DL$5,$G189&lt;=DL$6),IF($M189&gt;0,4,3),0)),IF(AND($D189&lt;=DL$6,$E189&gt;=DL$5),60,0)))</f>
        <v/>
      </c>
      <c r="DM189" s="80" t="str">
        <f>IF(OR($A189="",NOT(ISNUMBER($G189))),"",IF(AND($F189&lt;=DM$6,$G189&gt;=DM$5),IF(DM$5&gt;$N189,5,$K189)*10+IF(AND($F189&gt;=DM$5,$F189&lt;=DM$6),IF(AND($G189&gt;=DM$5,$G189&lt;=DM$6),5,IF($L189=1,2,1)),IF(AND($G189&gt;=DM$5,$G189&lt;=DM$6),IF($M189&gt;0,4,3),0)),IF(AND($D189&lt;=DM$6,$E189&gt;=DM$5),60,0)))</f>
        <v/>
      </c>
      <c r="DN189" s="80" t="str">
        <f>IF(OR($A189="",NOT(ISNUMBER($G189))),"",IF(AND($F189&lt;=DN$6,$G189&gt;=DN$5),IF(DN$5&gt;$N189,5,$K189)*10+IF(AND($F189&gt;=DN$5,$F189&lt;=DN$6),IF(AND($G189&gt;=DN$5,$G189&lt;=DN$6),5,IF($L189=1,2,1)),IF(AND($G189&gt;=DN$5,$G189&lt;=DN$6),IF($M189&gt;0,4,3),0)),IF(AND($D189&lt;=DN$6,$E189&gt;=DN$5),60,0)))</f>
        <v/>
      </c>
      <c r="DO189" s="80" t="str">
        <f>IF(OR($A189="",NOT(ISNUMBER($G189))),"",IF(AND($F189&lt;=DO$6,$G189&gt;=DO$5),IF(DO$5&gt;$N189,5,$K189)*10+IF(AND($F189&gt;=DO$5,$F189&lt;=DO$6),IF(AND($G189&gt;=DO$5,$G189&lt;=DO$6),5,IF($L189=1,2,1)),IF(AND($G189&gt;=DO$5,$G189&lt;=DO$6),IF($M189&gt;0,4,3),0)),IF(AND($D189&lt;=DO$6,$E189&gt;=DO$5),60,0)))</f>
        <v/>
      </c>
      <c r="DP189" s="80" t="str">
        <f>IF(OR($A189="",NOT(ISNUMBER($G189))),"",IF(AND($F189&lt;=DP$6,$G189&gt;=DP$5),IF(DP$5&gt;$N189,5,$K189)*10+IF(AND($F189&gt;=DP$5,$F189&lt;=DP$6),IF(AND($G189&gt;=DP$5,$G189&lt;=DP$6),5,IF($L189=1,2,1)),IF(AND($G189&gt;=DP$5,$G189&lt;=DP$6),IF($M189&gt;0,4,3),0)),IF(AND($D189&lt;=DP$6,$E189&gt;=DP$5),60,0)))</f>
        <v/>
      </c>
      <c r="DQ189" s="80" t="str">
        <f>IF(OR($A189="",NOT(ISNUMBER($G189))),"",IF(AND($F189&lt;=DQ$6,$G189&gt;=DQ$5),IF(DQ$5&gt;$N189,5,$K189)*10+IF(AND($F189&gt;=DQ$5,$F189&lt;=DQ$6),IF(AND($G189&gt;=DQ$5,$G189&lt;=DQ$6),5,IF($L189=1,2,1)),IF(AND($G189&gt;=DQ$5,$G189&lt;=DQ$6),IF($M189&gt;0,4,3),0)),IF(AND($D189&lt;=DQ$6,$E189&gt;=DQ$5),60,0)))</f>
        <v/>
      </c>
      <c r="DR189" s="80" t="str">
        <f>IF(OR($A189="",NOT(ISNUMBER($G189))),"",IF(AND($F189&lt;=DR$6,$G189&gt;=DR$5),IF(DR$5&gt;$N189,5,$K189)*10+IF(AND($F189&gt;=DR$5,$F189&lt;=DR$6),IF(AND($G189&gt;=DR$5,$G189&lt;=DR$6),5,IF($L189=1,2,1)),IF(AND($G189&gt;=DR$5,$G189&lt;=DR$6),IF($M189&gt;0,4,3),0)),IF(AND($D189&lt;=DR$6,$E189&gt;=DR$5),60,0)))</f>
        <v/>
      </c>
      <c r="DS189" s="80" t="str">
        <f>IF(OR($A189="",NOT(ISNUMBER($G189))),"",IF(AND($F189&lt;=DS$6,$G189&gt;=DS$5),IF(DS$5&gt;$N189,5,$K189)*10+IF(AND($F189&gt;=DS$5,$F189&lt;=DS$6),IF(AND($G189&gt;=DS$5,$G189&lt;=DS$6),5,IF($L189=1,2,1)),IF(AND($G189&gt;=DS$5,$G189&lt;=DS$6),IF($M189&gt;0,4,3),0)),IF(AND($D189&lt;=DS$6,$E189&gt;=DS$5),60,0)))</f>
        <v/>
      </c>
      <c r="DT189" s="80" t="str">
        <f>IF(OR($A189="",NOT(ISNUMBER($G189))),"",IF(AND($F189&lt;=DT$6,$G189&gt;=DT$5),IF(DT$5&gt;$N189,5,$K189)*10+IF(AND($F189&gt;=DT$5,$F189&lt;=DT$6),IF(AND($G189&gt;=DT$5,$G189&lt;=DT$6),5,IF($L189=1,2,1)),IF(AND($G189&gt;=DT$5,$G189&lt;=DT$6),IF($M189&gt;0,4,3),0)),IF(AND($D189&lt;=DT$6,$E189&gt;=DT$5),60,0)))</f>
        <v/>
      </c>
      <c r="DU189" s="80" t="str">
        <f>IF(OR($A189="",NOT(ISNUMBER($G189))),"",IF(AND($F189&lt;=DU$6,$G189&gt;=DU$5),IF(DU$5&gt;$N189,5,$K189)*10+IF(AND($F189&gt;=DU$5,$F189&lt;=DU$6),IF(AND($G189&gt;=DU$5,$G189&lt;=DU$6),5,IF($L189=1,2,1)),IF(AND($G189&gt;=DU$5,$G189&lt;=DU$6),IF($M189&gt;0,4,3),0)),IF(AND($D189&lt;=DU$6,$E189&gt;=DU$5),60,0)))</f>
        <v/>
      </c>
      <c r="DV189" s="80" t="str">
        <f>IF(OR($A189="",NOT(ISNUMBER($G189))),"",IF(AND($F189&lt;=DV$6,$G189&gt;=DV$5),IF(DV$5&gt;$N189,5,$K189)*10+IF(AND($F189&gt;=DV$5,$F189&lt;=DV$6),IF(AND($G189&gt;=DV$5,$G189&lt;=DV$6),5,IF($L189=1,2,1)),IF(AND($G189&gt;=DV$5,$G189&lt;=DV$6),IF($M189&gt;0,4,3),0)),IF(AND($D189&lt;=DV$6,$E189&gt;=DV$5),60,0)))</f>
        <v/>
      </c>
      <c r="DW189" s="80" t="str">
        <f>IF(OR($A189="",NOT(ISNUMBER($G189))),"",IF(AND($F189&lt;=DW$6,$G189&gt;=DW$5),IF(DW$5&gt;$N189,5,$K189)*10+IF(AND($F189&gt;=DW$5,$F189&lt;=DW$6),IF(AND($G189&gt;=DW$5,$G189&lt;=DW$6),5,IF($L189=1,2,1)),IF(AND($G189&gt;=DW$5,$G189&lt;=DW$6),IF($M189&gt;0,4,3),0)),IF(AND($D189&lt;=DW$6,$E189&gt;=DW$5),60,0)))</f>
        <v/>
      </c>
      <c r="DX189" s="80" t="str">
        <f>IF(OR($A189="",NOT(ISNUMBER($G189))),"",IF(AND($F189&lt;=DX$6,$G189&gt;=DX$5),IF(DX$5&gt;$N189,5,$K189)*10+IF(AND($F189&gt;=DX$5,$F189&lt;=DX$6),IF(AND($G189&gt;=DX$5,$G189&lt;=DX$6),5,IF($L189=1,2,1)),IF(AND($G189&gt;=DX$5,$G189&lt;=DX$6),IF($M189&gt;0,4,3),0)),IF(AND($D189&lt;=DX$6,$E189&gt;=DX$5),60,0)))</f>
        <v/>
      </c>
      <c r="DY189" s="80" t="str">
        <f>IF(OR($A189="",NOT(ISNUMBER($G189))),"",IF(AND($F189&lt;=DY$6,$G189&gt;=DY$5),IF(DY$5&gt;$N189,5,$K189)*10+IF(AND($F189&gt;=DY$5,$F189&lt;=DY$6),IF(AND($G189&gt;=DY$5,$G189&lt;=DY$6),5,IF($L189=1,2,1)),IF(AND($G189&gt;=DY$5,$G189&lt;=DY$6),IF($M189&gt;0,4,3),0)),IF(AND($D189&lt;=DY$6,$E189&gt;=DY$5),60,0)))</f>
        <v/>
      </c>
      <c r="DZ189" s="80" t="str">
        <f>IF(OR($A189="",NOT(ISNUMBER($G189))),"",IF(AND($F189&lt;=DZ$6,$G189&gt;=DZ$5),IF(DZ$5&gt;$N189,5,$K189)*10+IF(AND($F189&gt;=DZ$5,$F189&lt;=DZ$6),IF(AND($G189&gt;=DZ$5,$G189&lt;=DZ$6),5,IF($L189=1,2,1)),IF(AND($G189&gt;=DZ$5,$G189&lt;=DZ$6),IF($M189&gt;0,4,3),0)),IF(AND($D189&lt;=DZ$6,$E189&gt;=DZ$5),60,0)))</f>
        <v/>
      </c>
      <c r="EA189" s="80" t="str">
        <f>IF(OR($A189="",NOT(ISNUMBER($G189))),"",IF(AND($F189&lt;=EA$6,$G189&gt;=EA$5),IF(EA$5&gt;$N189,5,$K189)*10+IF(AND($F189&gt;=EA$5,$F189&lt;=EA$6),IF(AND($G189&gt;=EA$5,$G189&lt;=EA$6),5,IF($L189=1,2,1)),IF(AND($G189&gt;=EA$5,$G189&lt;=EA$6),IF($M189&gt;0,4,3),0)),IF(AND($D189&lt;=EA$6,$E189&gt;=EA$5),60,0)))</f>
        <v/>
      </c>
      <c r="EB189" s="80" t="str">
        <f>IF(OR($A189="",NOT(ISNUMBER($G189))),"",IF(AND($F189&lt;=EB$6,$G189&gt;=EB$5),IF(EB$5&gt;$N189,5,$K189)*10+IF(AND($F189&gt;=EB$5,$F189&lt;=EB$6),IF(AND($G189&gt;=EB$5,$G189&lt;=EB$6),5,IF($L189=1,2,1)),IF(AND($G189&gt;=EB$5,$G189&lt;=EB$6),IF($M189&gt;0,4,3),0)),IF(AND($D189&lt;=EB$6,$E189&gt;=EB$5),60,0)))</f>
        <v/>
      </c>
      <c r="EC189" s="80" t="str">
        <f>IF(OR($A189="",NOT(ISNUMBER($G189))),"",IF(AND($F189&lt;=EC$6,$G189&gt;=EC$5),IF(EC$5&gt;$N189,5,$K189)*10+IF(AND($F189&gt;=EC$5,$F189&lt;=EC$6),IF(AND($G189&gt;=EC$5,$G189&lt;=EC$6),5,IF($L189=1,2,1)),IF(AND($G189&gt;=EC$5,$G189&lt;=EC$6),IF($M189&gt;0,4,3),0)),IF(AND($D189&lt;=EC$6,$E189&gt;=EC$5),60,0)))</f>
        <v/>
      </c>
      <c r="ED189" s="80" t="str">
        <f>IF(OR($A189="",NOT(ISNUMBER($G189))),"",IF(AND($F189&lt;=ED$6,$G189&gt;=ED$5),IF(ED$5&gt;$N189,5,$K189)*10+IF(AND($F189&gt;=ED$5,$F189&lt;=ED$6),IF(AND($G189&gt;=ED$5,$G189&lt;=ED$6),5,IF($L189=1,2,1)),IF(AND($G189&gt;=ED$5,$G189&lt;=ED$6),IF($M189&gt;0,4,3),0)),IF(AND($D189&lt;=ED$6,$E189&gt;=ED$5),60,0)))</f>
        <v/>
      </c>
    </row>
    <row r="190" ht="18" customHeight="1">
      <c r="A190" s="52" t="str">
        <f>IF(Tasks!$B190="","",Tasks!$A190)</f>
        <v/>
      </c>
      <c r="B190" s="78" t="str">
        <f>IF(Tasks!$B190="","",Tasks!$B190)</f>
        <v/>
      </c>
      <c r="C190" s="25" t="str">
        <f>IF($B190="","",IF(AND(Tasks!$D190="",Tasks!$G190=""),"-",IF(Tasks!$D190="","",Tasks!$D190&amp;IF(OR(Tasks!$E190="",Tasks!$E190="FS"),IF(N(Tasks!$F190)=0,"","FS"),Tasks!$E190)&amp;IF(N(Tasks!$F190)=0,"",IF(Tasks!$F190&gt;0,"+","")&amp;Tasks!$F190))&amp;IF(AND(Tasks!$D190&lt;&gt;"",Tasks!$G190&lt;&gt;""),", ","")&amp;IF(Tasks!$G190="","",Tasks!$G190&amp;IF(OR(Tasks!$H190="",Tasks!$H190="FS"),IF(N(Tasks!$I190)=0,"","FS"),Tasks!$H190)&amp;IF(N(Tasks!$I190)=0,"",IF(Tasks!$I190&gt;0,"+","")&amp;Tasks!$I190))))</f>
        <v/>
      </c>
      <c r="D190" s="51" t="str">
        <f>IF(OR($B190="",Tasks!$Q190=""),"",Tasks!$Q190)</f>
        <v/>
      </c>
      <c r="E190" s="51" t="str">
        <f>IF(OR($B190="",Tasks!$R190=""),"",Tasks!$R190)</f>
        <v/>
      </c>
      <c r="F190" s="51" t="str">
        <f>IF(OR($B190="",Tasks!$S190=""),"",Tasks!$S190)</f>
        <v/>
      </c>
      <c r="G190" s="51" t="str">
        <f>IF(OR($B190="",Tasks!$T190=""),"",Tasks!$T190)</f>
        <v/>
      </c>
      <c r="H190" s="52" t="str">
        <f>IF($B190="","",Tasks!$AE190)</f>
        <v/>
      </c>
      <c r="I190" s="79" t="str">
        <f>IF($B190="","",Tasks!$AF190)</f>
        <v/>
      </c>
      <c r="J190" s="53" t="str">
        <f>IF(OR($B190="",Tasks!$V190=""),"",Tasks!$V190)</f>
        <v/>
      </c>
      <c r="K190" s="52" t="str">
        <f>IF($B190="","",Tasks!$AA190)</f>
        <v/>
      </c>
      <c r="L190" s="52" t="str">
        <f>IF($B190="","",Tasks!$AB190)</f>
        <v/>
      </c>
      <c r="M190" s="52" t="str">
        <f>IF($B190="","",Tasks!$Z190)</f>
        <v/>
      </c>
      <c r="N190" s="52" t="str">
        <f>IF(OR($B190="",Tasks!$AG190=""),"",Tasks!$AG190)</f>
        <v/>
      </c>
      <c r="O190" s="80" t="str">
        <f>IF(OR($A190="",NOT(ISNUMBER($G190))),"",IF(AND($F190&lt;=O$6,$G190&gt;=O$5),IF(O$5&gt;$N190,5,$K190)*10+IF(AND($F190&gt;=O$5,$F190&lt;=O$6),IF(AND($G190&gt;=O$5,$G190&lt;=O$6),5,IF($L190=1,2,1)),IF(AND($G190&gt;=O$5,$G190&lt;=O$6),IF($M190&gt;0,4,3),0)),IF(AND($D190&lt;=O$6,$E190&gt;=O$5),60,0)))</f>
        <v/>
      </c>
      <c r="P190" s="80" t="str">
        <f>IF(OR($A190="",NOT(ISNUMBER($G190))),"",IF(AND($F190&lt;=P$6,$G190&gt;=P$5),IF(P$5&gt;$N190,5,$K190)*10+IF(AND($F190&gt;=P$5,$F190&lt;=P$6),IF(AND($G190&gt;=P$5,$G190&lt;=P$6),5,IF($L190=1,2,1)),IF(AND($G190&gt;=P$5,$G190&lt;=P$6),IF($M190&gt;0,4,3),0)),IF(AND($D190&lt;=P$6,$E190&gt;=P$5),60,0)))</f>
        <v/>
      </c>
      <c r="Q190" s="80" t="str">
        <f>IF(OR($A190="",NOT(ISNUMBER($G190))),"",IF(AND($F190&lt;=Q$6,$G190&gt;=Q$5),IF(Q$5&gt;$N190,5,$K190)*10+IF(AND($F190&gt;=Q$5,$F190&lt;=Q$6),IF(AND($G190&gt;=Q$5,$G190&lt;=Q$6),5,IF($L190=1,2,1)),IF(AND($G190&gt;=Q$5,$G190&lt;=Q$6),IF($M190&gt;0,4,3),0)),IF(AND($D190&lt;=Q$6,$E190&gt;=Q$5),60,0)))</f>
        <v/>
      </c>
      <c r="R190" s="80" t="str">
        <f>IF(OR($A190="",NOT(ISNUMBER($G190))),"",IF(AND($F190&lt;=R$6,$G190&gt;=R$5),IF(R$5&gt;$N190,5,$K190)*10+IF(AND($F190&gt;=R$5,$F190&lt;=R$6),IF(AND($G190&gt;=R$5,$G190&lt;=R$6),5,IF($L190=1,2,1)),IF(AND($G190&gt;=R$5,$G190&lt;=R$6),IF($M190&gt;0,4,3),0)),IF(AND($D190&lt;=R$6,$E190&gt;=R$5),60,0)))</f>
        <v/>
      </c>
      <c r="S190" s="80" t="str">
        <f>IF(OR($A190="",NOT(ISNUMBER($G190))),"",IF(AND($F190&lt;=S$6,$G190&gt;=S$5),IF(S$5&gt;$N190,5,$K190)*10+IF(AND($F190&gt;=S$5,$F190&lt;=S$6),IF(AND($G190&gt;=S$5,$G190&lt;=S$6),5,IF($L190=1,2,1)),IF(AND($G190&gt;=S$5,$G190&lt;=S$6),IF($M190&gt;0,4,3),0)),IF(AND($D190&lt;=S$6,$E190&gt;=S$5),60,0)))</f>
        <v/>
      </c>
      <c r="T190" s="80" t="str">
        <f>IF(OR($A190="",NOT(ISNUMBER($G190))),"",IF(AND($F190&lt;=T$6,$G190&gt;=T$5),IF(T$5&gt;$N190,5,$K190)*10+IF(AND($F190&gt;=T$5,$F190&lt;=T$6),IF(AND($G190&gt;=T$5,$G190&lt;=T$6),5,IF($L190=1,2,1)),IF(AND($G190&gt;=T$5,$G190&lt;=T$6),IF($M190&gt;0,4,3),0)),IF(AND($D190&lt;=T$6,$E190&gt;=T$5),60,0)))</f>
        <v/>
      </c>
      <c r="U190" s="80" t="str">
        <f>IF(OR($A190="",NOT(ISNUMBER($G190))),"",IF(AND($F190&lt;=U$6,$G190&gt;=U$5),IF(U$5&gt;$N190,5,$K190)*10+IF(AND($F190&gt;=U$5,$F190&lt;=U$6),IF(AND($G190&gt;=U$5,$G190&lt;=U$6),5,IF($L190=1,2,1)),IF(AND($G190&gt;=U$5,$G190&lt;=U$6),IF($M190&gt;0,4,3),0)),IF(AND($D190&lt;=U$6,$E190&gt;=U$5),60,0)))</f>
        <v/>
      </c>
      <c r="V190" s="80" t="str">
        <f>IF(OR($A190="",NOT(ISNUMBER($G190))),"",IF(AND($F190&lt;=V$6,$G190&gt;=V$5),IF(V$5&gt;$N190,5,$K190)*10+IF(AND($F190&gt;=V$5,$F190&lt;=V$6),IF(AND($G190&gt;=V$5,$G190&lt;=V$6),5,IF($L190=1,2,1)),IF(AND($G190&gt;=V$5,$G190&lt;=V$6),IF($M190&gt;0,4,3),0)),IF(AND($D190&lt;=V$6,$E190&gt;=V$5),60,0)))</f>
        <v/>
      </c>
      <c r="W190" s="80" t="str">
        <f>IF(OR($A190="",NOT(ISNUMBER($G190))),"",IF(AND($F190&lt;=W$6,$G190&gt;=W$5),IF(W$5&gt;$N190,5,$K190)*10+IF(AND($F190&gt;=W$5,$F190&lt;=W$6),IF(AND($G190&gt;=W$5,$G190&lt;=W$6),5,IF($L190=1,2,1)),IF(AND($G190&gt;=W$5,$G190&lt;=W$6),IF($M190&gt;0,4,3),0)),IF(AND($D190&lt;=W$6,$E190&gt;=W$5),60,0)))</f>
        <v/>
      </c>
      <c r="X190" s="80" t="str">
        <f>IF(OR($A190="",NOT(ISNUMBER($G190))),"",IF(AND($F190&lt;=X$6,$G190&gt;=X$5),IF(X$5&gt;$N190,5,$K190)*10+IF(AND($F190&gt;=X$5,$F190&lt;=X$6),IF(AND($G190&gt;=X$5,$G190&lt;=X$6),5,IF($L190=1,2,1)),IF(AND($G190&gt;=X$5,$G190&lt;=X$6),IF($M190&gt;0,4,3),0)),IF(AND($D190&lt;=X$6,$E190&gt;=X$5),60,0)))</f>
        <v/>
      </c>
      <c r="Y190" s="80" t="str">
        <f>IF(OR($A190="",NOT(ISNUMBER($G190))),"",IF(AND($F190&lt;=Y$6,$G190&gt;=Y$5),IF(Y$5&gt;$N190,5,$K190)*10+IF(AND($F190&gt;=Y$5,$F190&lt;=Y$6),IF(AND($G190&gt;=Y$5,$G190&lt;=Y$6),5,IF($L190=1,2,1)),IF(AND($G190&gt;=Y$5,$G190&lt;=Y$6),IF($M190&gt;0,4,3),0)),IF(AND($D190&lt;=Y$6,$E190&gt;=Y$5),60,0)))</f>
        <v/>
      </c>
      <c r="Z190" s="80" t="str">
        <f>IF(OR($A190="",NOT(ISNUMBER($G190))),"",IF(AND($F190&lt;=Z$6,$G190&gt;=Z$5),IF(Z$5&gt;$N190,5,$K190)*10+IF(AND($F190&gt;=Z$5,$F190&lt;=Z$6),IF(AND($G190&gt;=Z$5,$G190&lt;=Z$6),5,IF($L190=1,2,1)),IF(AND($G190&gt;=Z$5,$G190&lt;=Z$6),IF($M190&gt;0,4,3),0)),IF(AND($D190&lt;=Z$6,$E190&gt;=Z$5),60,0)))</f>
        <v/>
      </c>
      <c r="AA190" s="80" t="str">
        <f>IF(OR($A190="",NOT(ISNUMBER($G190))),"",IF(AND($F190&lt;=AA$6,$G190&gt;=AA$5),IF(AA$5&gt;$N190,5,$K190)*10+IF(AND($F190&gt;=AA$5,$F190&lt;=AA$6),IF(AND($G190&gt;=AA$5,$G190&lt;=AA$6),5,IF($L190=1,2,1)),IF(AND($G190&gt;=AA$5,$G190&lt;=AA$6),IF($M190&gt;0,4,3),0)),IF(AND($D190&lt;=AA$6,$E190&gt;=AA$5),60,0)))</f>
        <v/>
      </c>
      <c r="AB190" s="80" t="str">
        <f>IF(OR($A190="",NOT(ISNUMBER($G190))),"",IF(AND($F190&lt;=AB$6,$G190&gt;=AB$5),IF(AB$5&gt;$N190,5,$K190)*10+IF(AND($F190&gt;=AB$5,$F190&lt;=AB$6),IF(AND($G190&gt;=AB$5,$G190&lt;=AB$6),5,IF($L190=1,2,1)),IF(AND($G190&gt;=AB$5,$G190&lt;=AB$6),IF($M190&gt;0,4,3),0)),IF(AND($D190&lt;=AB$6,$E190&gt;=AB$5),60,0)))</f>
        <v/>
      </c>
      <c r="AC190" s="80" t="str">
        <f>IF(OR($A190="",NOT(ISNUMBER($G190))),"",IF(AND($F190&lt;=AC$6,$G190&gt;=AC$5),IF(AC$5&gt;$N190,5,$K190)*10+IF(AND($F190&gt;=AC$5,$F190&lt;=AC$6),IF(AND($G190&gt;=AC$5,$G190&lt;=AC$6),5,IF($L190=1,2,1)),IF(AND($G190&gt;=AC$5,$G190&lt;=AC$6),IF($M190&gt;0,4,3),0)),IF(AND($D190&lt;=AC$6,$E190&gt;=AC$5),60,0)))</f>
        <v/>
      </c>
      <c r="AD190" s="80" t="str">
        <f>IF(OR($A190="",NOT(ISNUMBER($G190))),"",IF(AND($F190&lt;=AD$6,$G190&gt;=AD$5),IF(AD$5&gt;$N190,5,$K190)*10+IF(AND($F190&gt;=AD$5,$F190&lt;=AD$6),IF(AND($G190&gt;=AD$5,$G190&lt;=AD$6),5,IF($L190=1,2,1)),IF(AND($G190&gt;=AD$5,$G190&lt;=AD$6),IF($M190&gt;0,4,3),0)),IF(AND($D190&lt;=AD$6,$E190&gt;=AD$5),60,0)))</f>
        <v/>
      </c>
      <c r="AE190" s="80" t="str">
        <f>IF(OR($A190="",NOT(ISNUMBER($G190))),"",IF(AND($F190&lt;=AE$6,$G190&gt;=AE$5),IF(AE$5&gt;$N190,5,$K190)*10+IF(AND($F190&gt;=AE$5,$F190&lt;=AE$6),IF(AND($G190&gt;=AE$5,$G190&lt;=AE$6),5,IF($L190=1,2,1)),IF(AND($G190&gt;=AE$5,$G190&lt;=AE$6),IF($M190&gt;0,4,3),0)),IF(AND($D190&lt;=AE$6,$E190&gt;=AE$5),60,0)))</f>
        <v/>
      </c>
      <c r="AF190" s="80" t="str">
        <f>IF(OR($A190="",NOT(ISNUMBER($G190))),"",IF(AND($F190&lt;=AF$6,$G190&gt;=AF$5),IF(AF$5&gt;$N190,5,$K190)*10+IF(AND($F190&gt;=AF$5,$F190&lt;=AF$6),IF(AND($G190&gt;=AF$5,$G190&lt;=AF$6),5,IF($L190=1,2,1)),IF(AND($G190&gt;=AF$5,$G190&lt;=AF$6),IF($M190&gt;0,4,3),0)),IF(AND($D190&lt;=AF$6,$E190&gt;=AF$5),60,0)))</f>
        <v/>
      </c>
      <c r="AG190" s="80" t="str">
        <f>IF(OR($A190="",NOT(ISNUMBER($G190))),"",IF(AND($F190&lt;=AG$6,$G190&gt;=AG$5),IF(AG$5&gt;$N190,5,$K190)*10+IF(AND($F190&gt;=AG$5,$F190&lt;=AG$6),IF(AND($G190&gt;=AG$5,$G190&lt;=AG$6),5,IF($L190=1,2,1)),IF(AND($G190&gt;=AG$5,$G190&lt;=AG$6),IF($M190&gt;0,4,3),0)),IF(AND($D190&lt;=AG$6,$E190&gt;=AG$5),60,0)))</f>
        <v/>
      </c>
      <c r="AH190" s="80" t="str">
        <f>IF(OR($A190="",NOT(ISNUMBER($G190))),"",IF(AND($F190&lt;=AH$6,$G190&gt;=AH$5),IF(AH$5&gt;$N190,5,$K190)*10+IF(AND($F190&gt;=AH$5,$F190&lt;=AH$6),IF(AND($G190&gt;=AH$5,$G190&lt;=AH$6),5,IF($L190=1,2,1)),IF(AND($G190&gt;=AH$5,$G190&lt;=AH$6),IF($M190&gt;0,4,3),0)),IF(AND($D190&lt;=AH$6,$E190&gt;=AH$5),60,0)))</f>
        <v/>
      </c>
      <c r="AI190" s="80" t="str">
        <f>IF(OR($A190="",NOT(ISNUMBER($G190))),"",IF(AND($F190&lt;=AI$6,$G190&gt;=AI$5),IF(AI$5&gt;$N190,5,$K190)*10+IF(AND($F190&gt;=AI$5,$F190&lt;=AI$6),IF(AND($G190&gt;=AI$5,$G190&lt;=AI$6),5,IF($L190=1,2,1)),IF(AND($G190&gt;=AI$5,$G190&lt;=AI$6),IF($M190&gt;0,4,3),0)),IF(AND($D190&lt;=AI$6,$E190&gt;=AI$5),60,0)))</f>
        <v/>
      </c>
      <c r="AJ190" s="80" t="str">
        <f>IF(OR($A190="",NOT(ISNUMBER($G190))),"",IF(AND($F190&lt;=AJ$6,$G190&gt;=AJ$5),IF(AJ$5&gt;$N190,5,$K190)*10+IF(AND($F190&gt;=AJ$5,$F190&lt;=AJ$6),IF(AND($G190&gt;=AJ$5,$G190&lt;=AJ$6),5,IF($L190=1,2,1)),IF(AND($G190&gt;=AJ$5,$G190&lt;=AJ$6),IF($M190&gt;0,4,3),0)),IF(AND($D190&lt;=AJ$6,$E190&gt;=AJ$5),60,0)))</f>
        <v/>
      </c>
      <c r="AK190" s="80" t="str">
        <f>IF(OR($A190="",NOT(ISNUMBER($G190))),"",IF(AND($F190&lt;=AK$6,$G190&gt;=AK$5),IF(AK$5&gt;$N190,5,$K190)*10+IF(AND($F190&gt;=AK$5,$F190&lt;=AK$6),IF(AND($G190&gt;=AK$5,$G190&lt;=AK$6),5,IF($L190=1,2,1)),IF(AND($G190&gt;=AK$5,$G190&lt;=AK$6),IF($M190&gt;0,4,3),0)),IF(AND($D190&lt;=AK$6,$E190&gt;=AK$5),60,0)))</f>
        <v/>
      </c>
      <c r="AL190" s="80" t="str">
        <f>IF(OR($A190="",NOT(ISNUMBER($G190))),"",IF(AND($F190&lt;=AL$6,$G190&gt;=AL$5),IF(AL$5&gt;$N190,5,$K190)*10+IF(AND($F190&gt;=AL$5,$F190&lt;=AL$6),IF(AND($G190&gt;=AL$5,$G190&lt;=AL$6),5,IF($L190=1,2,1)),IF(AND($G190&gt;=AL$5,$G190&lt;=AL$6),IF($M190&gt;0,4,3),0)),IF(AND($D190&lt;=AL$6,$E190&gt;=AL$5),60,0)))</f>
        <v/>
      </c>
      <c r="AM190" s="80" t="str">
        <f>IF(OR($A190="",NOT(ISNUMBER($G190))),"",IF(AND($F190&lt;=AM$6,$G190&gt;=AM$5),IF(AM$5&gt;$N190,5,$K190)*10+IF(AND($F190&gt;=AM$5,$F190&lt;=AM$6),IF(AND($G190&gt;=AM$5,$G190&lt;=AM$6),5,IF($L190=1,2,1)),IF(AND($G190&gt;=AM$5,$G190&lt;=AM$6),IF($M190&gt;0,4,3),0)),IF(AND($D190&lt;=AM$6,$E190&gt;=AM$5),60,0)))</f>
        <v/>
      </c>
      <c r="AN190" s="80" t="str">
        <f>IF(OR($A190="",NOT(ISNUMBER($G190))),"",IF(AND($F190&lt;=AN$6,$G190&gt;=AN$5),IF(AN$5&gt;$N190,5,$K190)*10+IF(AND($F190&gt;=AN$5,$F190&lt;=AN$6),IF(AND($G190&gt;=AN$5,$G190&lt;=AN$6),5,IF($L190=1,2,1)),IF(AND($G190&gt;=AN$5,$G190&lt;=AN$6),IF($M190&gt;0,4,3),0)),IF(AND($D190&lt;=AN$6,$E190&gt;=AN$5),60,0)))</f>
        <v/>
      </c>
      <c r="AO190" s="80" t="str">
        <f>IF(OR($A190="",NOT(ISNUMBER($G190))),"",IF(AND($F190&lt;=AO$6,$G190&gt;=AO$5),IF(AO$5&gt;$N190,5,$K190)*10+IF(AND($F190&gt;=AO$5,$F190&lt;=AO$6),IF(AND($G190&gt;=AO$5,$G190&lt;=AO$6),5,IF($L190=1,2,1)),IF(AND($G190&gt;=AO$5,$G190&lt;=AO$6),IF($M190&gt;0,4,3),0)),IF(AND($D190&lt;=AO$6,$E190&gt;=AO$5),60,0)))</f>
        <v/>
      </c>
      <c r="AP190" s="80" t="str">
        <f>IF(OR($A190="",NOT(ISNUMBER($G190))),"",IF(AND($F190&lt;=AP$6,$G190&gt;=AP$5),IF(AP$5&gt;$N190,5,$K190)*10+IF(AND($F190&gt;=AP$5,$F190&lt;=AP$6),IF(AND($G190&gt;=AP$5,$G190&lt;=AP$6),5,IF($L190=1,2,1)),IF(AND($G190&gt;=AP$5,$G190&lt;=AP$6),IF($M190&gt;0,4,3),0)),IF(AND($D190&lt;=AP$6,$E190&gt;=AP$5),60,0)))</f>
        <v/>
      </c>
      <c r="AQ190" s="80" t="str">
        <f>IF(OR($A190="",NOT(ISNUMBER($G190))),"",IF(AND($F190&lt;=AQ$6,$G190&gt;=AQ$5),IF(AQ$5&gt;$N190,5,$K190)*10+IF(AND($F190&gt;=AQ$5,$F190&lt;=AQ$6),IF(AND($G190&gt;=AQ$5,$G190&lt;=AQ$6),5,IF($L190=1,2,1)),IF(AND($G190&gt;=AQ$5,$G190&lt;=AQ$6),IF($M190&gt;0,4,3),0)),IF(AND($D190&lt;=AQ$6,$E190&gt;=AQ$5),60,0)))</f>
        <v/>
      </c>
      <c r="AR190" s="80" t="str">
        <f>IF(OR($A190="",NOT(ISNUMBER($G190))),"",IF(AND($F190&lt;=AR$6,$G190&gt;=AR$5),IF(AR$5&gt;$N190,5,$K190)*10+IF(AND($F190&gt;=AR$5,$F190&lt;=AR$6),IF(AND($G190&gt;=AR$5,$G190&lt;=AR$6),5,IF($L190=1,2,1)),IF(AND($G190&gt;=AR$5,$G190&lt;=AR$6),IF($M190&gt;0,4,3),0)),IF(AND($D190&lt;=AR$6,$E190&gt;=AR$5),60,0)))</f>
        <v/>
      </c>
      <c r="AS190" s="80" t="str">
        <f>IF(OR($A190="",NOT(ISNUMBER($G190))),"",IF(AND($F190&lt;=AS$6,$G190&gt;=AS$5),IF(AS$5&gt;$N190,5,$K190)*10+IF(AND($F190&gt;=AS$5,$F190&lt;=AS$6),IF(AND($G190&gt;=AS$5,$G190&lt;=AS$6),5,IF($L190=1,2,1)),IF(AND($G190&gt;=AS$5,$G190&lt;=AS$6),IF($M190&gt;0,4,3),0)),IF(AND($D190&lt;=AS$6,$E190&gt;=AS$5),60,0)))</f>
        <v/>
      </c>
      <c r="AT190" s="80" t="str">
        <f>IF(OR($A190="",NOT(ISNUMBER($G190))),"",IF(AND($F190&lt;=AT$6,$G190&gt;=AT$5),IF(AT$5&gt;$N190,5,$K190)*10+IF(AND($F190&gt;=AT$5,$F190&lt;=AT$6),IF(AND($G190&gt;=AT$5,$G190&lt;=AT$6),5,IF($L190=1,2,1)),IF(AND($G190&gt;=AT$5,$G190&lt;=AT$6),IF($M190&gt;0,4,3),0)),IF(AND($D190&lt;=AT$6,$E190&gt;=AT$5),60,0)))</f>
        <v/>
      </c>
      <c r="AU190" s="80" t="str">
        <f>IF(OR($A190="",NOT(ISNUMBER($G190))),"",IF(AND($F190&lt;=AU$6,$G190&gt;=AU$5),IF(AU$5&gt;$N190,5,$K190)*10+IF(AND($F190&gt;=AU$5,$F190&lt;=AU$6),IF(AND($G190&gt;=AU$5,$G190&lt;=AU$6),5,IF($L190=1,2,1)),IF(AND($G190&gt;=AU$5,$G190&lt;=AU$6),IF($M190&gt;0,4,3),0)),IF(AND($D190&lt;=AU$6,$E190&gt;=AU$5),60,0)))</f>
        <v/>
      </c>
      <c r="AV190" s="80" t="str">
        <f>IF(OR($A190="",NOT(ISNUMBER($G190))),"",IF(AND($F190&lt;=AV$6,$G190&gt;=AV$5),IF(AV$5&gt;$N190,5,$K190)*10+IF(AND($F190&gt;=AV$5,$F190&lt;=AV$6),IF(AND($G190&gt;=AV$5,$G190&lt;=AV$6),5,IF($L190=1,2,1)),IF(AND($G190&gt;=AV$5,$G190&lt;=AV$6),IF($M190&gt;0,4,3),0)),IF(AND($D190&lt;=AV$6,$E190&gt;=AV$5),60,0)))</f>
        <v/>
      </c>
      <c r="AW190" s="80" t="str">
        <f>IF(OR($A190="",NOT(ISNUMBER($G190))),"",IF(AND($F190&lt;=AW$6,$G190&gt;=AW$5),IF(AW$5&gt;$N190,5,$K190)*10+IF(AND($F190&gt;=AW$5,$F190&lt;=AW$6),IF(AND($G190&gt;=AW$5,$G190&lt;=AW$6),5,IF($L190=1,2,1)),IF(AND($G190&gt;=AW$5,$G190&lt;=AW$6),IF($M190&gt;0,4,3),0)),IF(AND($D190&lt;=AW$6,$E190&gt;=AW$5),60,0)))</f>
        <v/>
      </c>
      <c r="AX190" s="80" t="str">
        <f>IF(OR($A190="",NOT(ISNUMBER($G190))),"",IF(AND($F190&lt;=AX$6,$G190&gt;=AX$5),IF(AX$5&gt;$N190,5,$K190)*10+IF(AND($F190&gt;=AX$5,$F190&lt;=AX$6),IF(AND($G190&gt;=AX$5,$G190&lt;=AX$6),5,IF($L190=1,2,1)),IF(AND($G190&gt;=AX$5,$G190&lt;=AX$6),IF($M190&gt;0,4,3),0)),IF(AND($D190&lt;=AX$6,$E190&gt;=AX$5),60,0)))</f>
        <v/>
      </c>
      <c r="AY190" s="80" t="str">
        <f>IF(OR($A190="",NOT(ISNUMBER($G190))),"",IF(AND($F190&lt;=AY$6,$G190&gt;=AY$5),IF(AY$5&gt;$N190,5,$K190)*10+IF(AND($F190&gt;=AY$5,$F190&lt;=AY$6),IF(AND($G190&gt;=AY$5,$G190&lt;=AY$6),5,IF($L190=1,2,1)),IF(AND($G190&gt;=AY$5,$G190&lt;=AY$6),IF($M190&gt;0,4,3),0)),IF(AND($D190&lt;=AY$6,$E190&gt;=AY$5),60,0)))</f>
        <v/>
      </c>
      <c r="AZ190" s="80" t="str">
        <f>IF(OR($A190="",NOT(ISNUMBER($G190))),"",IF(AND($F190&lt;=AZ$6,$G190&gt;=AZ$5),IF(AZ$5&gt;$N190,5,$K190)*10+IF(AND($F190&gt;=AZ$5,$F190&lt;=AZ$6),IF(AND($G190&gt;=AZ$5,$G190&lt;=AZ$6),5,IF($L190=1,2,1)),IF(AND($G190&gt;=AZ$5,$G190&lt;=AZ$6),IF($M190&gt;0,4,3),0)),IF(AND($D190&lt;=AZ$6,$E190&gt;=AZ$5),60,0)))</f>
        <v/>
      </c>
      <c r="BA190" s="80" t="str">
        <f>IF(OR($A190="",NOT(ISNUMBER($G190))),"",IF(AND($F190&lt;=BA$6,$G190&gt;=BA$5),IF(BA$5&gt;$N190,5,$K190)*10+IF(AND($F190&gt;=BA$5,$F190&lt;=BA$6),IF(AND($G190&gt;=BA$5,$G190&lt;=BA$6),5,IF($L190=1,2,1)),IF(AND($G190&gt;=BA$5,$G190&lt;=BA$6),IF($M190&gt;0,4,3),0)),IF(AND($D190&lt;=BA$6,$E190&gt;=BA$5),60,0)))</f>
        <v/>
      </c>
      <c r="BB190" s="80" t="str">
        <f>IF(OR($A190="",NOT(ISNUMBER($G190))),"",IF(AND($F190&lt;=BB$6,$G190&gt;=BB$5),IF(BB$5&gt;$N190,5,$K190)*10+IF(AND($F190&gt;=BB$5,$F190&lt;=BB$6),IF(AND($G190&gt;=BB$5,$G190&lt;=BB$6),5,IF($L190=1,2,1)),IF(AND($G190&gt;=BB$5,$G190&lt;=BB$6),IF($M190&gt;0,4,3),0)),IF(AND($D190&lt;=BB$6,$E190&gt;=BB$5),60,0)))</f>
        <v/>
      </c>
      <c r="BC190" s="80" t="str">
        <f>IF(OR($A190="",NOT(ISNUMBER($G190))),"",IF(AND($F190&lt;=BC$6,$G190&gt;=BC$5),IF(BC$5&gt;$N190,5,$K190)*10+IF(AND($F190&gt;=BC$5,$F190&lt;=BC$6),IF(AND($G190&gt;=BC$5,$G190&lt;=BC$6),5,IF($L190=1,2,1)),IF(AND($G190&gt;=BC$5,$G190&lt;=BC$6),IF($M190&gt;0,4,3),0)),IF(AND($D190&lt;=BC$6,$E190&gt;=BC$5),60,0)))</f>
        <v/>
      </c>
      <c r="BD190" s="80" t="str">
        <f>IF(OR($A190="",NOT(ISNUMBER($G190))),"",IF(AND($F190&lt;=BD$6,$G190&gt;=BD$5),IF(BD$5&gt;$N190,5,$K190)*10+IF(AND($F190&gt;=BD$5,$F190&lt;=BD$6),IF(AND($G190&gt;=BD$5,$G190&lt;=BD$6),5,IF($L190=1,2,1)),IF(AND($G190&gt;=BD$5,$G190&lt;=BD$6),IF($M190&gt;0,4,3),0)),IF(AND($D190&lt;=BD$6,$E190&gt;=BD$5),60,0)))</f>
        <v/>
      </c>
      <c r="BE190" s="80" t="str">
        <f>IF(OR($A190="",NOT(ISNUMBER($G190))),"",IF(AND($F190&lt;=BE$6,$G190&gt;=BE$5),IF(BE$5&gt;$N190,5,$K190)*10+IF(AND($F190&gt;=BE$5,$F190&lt;=BE$6),IF(AND($G190&gt;=BE$5,$G190&lt;=BE$6),5,IF($L190=1,2,1)),IF(AND($G190&gt;=BE$5,$G190&lt;=BE$6),IF($M190&gt;0,4,3),0)),IF(AND($D190&lt;=BE$6,$E190&gt;=BE$5),60,0)))</f>
        <v/>
      </c>
      <c r="BF190" s="80" t="str">
        <f>IF(OR($A190="",NOT(ISNUMBER($G190))),"",IF(AND($F190&lt;=BF$6,$G190&gt;=BF$5),IF(BF$5&gt;$N190,5,$K190)*10+IF(AND($F190&gt;=BF$5,$F190&lt;=BF$6),IF(AND($G190&gt;=BF$5,$G190&lt;=BF$6),5,IF($L190=1,2,1)),IF(AND($G190&gt;=BF$5,$G190&lt;=BF$6),IF($M190&gt;0,4,3),0)),IF(AND($D190&lt;=BF$6,$E190&gt;=BF$5),60,0)))</f>
        <v/>
      </c>
      <c r="BG190" s="80" t="str">
        <f>IF(OR($A190="",NOT(ISNUMBER($G190))),"",IF(AND($F190&lt;=BG$6,$G190&gt;=BG$5),IF(BG$5&gt;$N190,5,$K190)*10+IF(AND($F190&gt;=BG$5,$F190&lt;=BG$6),IF(AND($G190&gt;=BG$5,$G190&lt;=BG$6),5,IF($L190=1,2,1)),IF(AND($G190&gt;=BG$5,$G190&lt;=BG$6),IF($M190&gt;0,4,3),0)),IF(AND($D190&lt;=BG$6,$E190&gt;=BG$5),60,0)))</f>
        <v/>
      </c>
      <c r="BH190" s="80" t="str">
        <f>IF(OR($A190="",NOT(ISNUMBER($G190))),"",IF(AND($F190&lt;=BH$6,$G190&gt;=BH$5),IF(BH$5&gt;$N190,5,$K190)*10+IF(AND($F190&gt;=BH$5,$F190&lt;=BH$6),IF(AND($G190&gt;=BH$5,$G190&lt;=BH$6),5,IF($L190=1,2,1)),IF(AND($G190&gt;=BH$5,$G190&lt;=BH$6),IF($M190&gt;0,4,3),0)),IF(AND($D190&lt;=BH$6,$E190&gt;=BH$5),60,0)))</f>
        <v/>
      </c>
      <c r="BI190" s="80" t="str">
        <f>IF(OR($A190="",NOT(ISNUMBER($G190))),"",IF(AND($F190&lt;=BI$6,$G190&gt;=BI$5),IF(BI$5&gt;$N190,5,$K190)*10+IF(AND($F190&gt;=BI$5,$F190&lt;=BI$6),IF(AND($G190&gt;=BI$5,$G190&lt;=BI$6),5,IF($L190=1,2,1)),IF(AND($G190&gt;=BI$5,$G190&lt;=BI$6),IF($M190&gt;0,4,3),0)),IF(AND($D190&lt;=BI$6,$E190&gt;=BI$5),60,0)))</f>
        <v/>
      </c>
      <c r="BJ190" s="80" t="str">
        <f>IF(OR($A190="",NOT(ISNUMBER($G190))),"",IF(AND($F190&lt;=BJ$6,$G190&gt;=BJ$5),IF(BJ$5&gt;$N190,5,$K190)*10+IF(AND($F190&gt;=BJ$5,$F190&lt;=BJ$6),IF(AND($G190&gt;=BJ$5,$G190&lt;=BJ$6),5,IF($L190=1,2,1)),IF(AND($G190&gt;=BJ$5,$G190&lt;=BJ$6),IF($M190&gt;0,4,3),0)),IF(AND($D190&lt;=BJ$6,$E190&gt;=BJ$5),60,0)))</f>
        <v/>
      </c>
      <c r="BK190" s="80" t="str">
        <f>IF(OR($A190="",NOT(ISNUMBER($G190))),"",IF(AND($F190&lt;=BK$6,$G190&gt;=BK$5),IF(BK$5&gt;$N190,5,$K190)*10+IF(AND($F190&gt;=BK$5,$F190&lt;=BK$6),IF(AND($G190&gt;=BK$5,$G190&lt;=BK$6),5,IF($L190=1,2,1)),IF(AND($G190&gt;=BK$5,$G190&lt;=BK$6),IF($M190&gt;0,4,3),0)),IF(AND($D190&lt;=BK$6,$E190&gt;=BK$5),60,0)))</f>
        <v/>
      </c>
      <c r="BL190" s="80" t="str">
        <f>IF(OR($A190="",NOT(ISNUMBER($G190))),"",IF(AND($F190&lt;=BL$6,$G190&gt;=BL$5),IF(BL$5&gt;$N190,5,$K190)*10+IF(AND($F190&gt;=BL$5,$F190&lt;=BL$6),IF(AND($G190&gt;=BL$5,$G190&lt;=BL$6),5,IF($L190=1,2,1)),IF(AND($G190&gt;=BL$5,$G190&lt;=BL$6),IF($M190&gt;0,4,3),0)),IF(AND($D190&lt;=BL$6,$E190&gt;=BL$5),60,0)))</f>
        <v/>
      </c>
      <c r="BM190" s="80" t="str">
        <f>IF(OR($A190="",NOT(ISNUMBER($G190))),"",IF(AND($F190&lt;=BM$6,$G190&gt;=BM$5),IF(BM$5&gt;$N190,5,$K190)*10+IF(AND($F190&gt;=BM$5,$F190&lt;=BM$6),IF(AND($G190&gt;=BM$5,$G190&lt;=BM$6),5,IF($L190=1,2,1)),IF(AND($G190&gt;=BM$5,$G190&lt;=BM$6),IF($M190&gt;0,4,3),0)),IF(AND($D190&lt;=BM$6,$E190&gt;=BM$5),60,0)))</f>
        <v/>
      </c>
      <c r="BN190" s="80" t="str">
        <f>IF(OR($A190="",NOT(ISNUMBER($G190))),"",IF(AND($F190&lt;=BN$6,$G190&gt;=BN$5),IF(BN$5&gt;$N190,5,$K190)*10+IF(AND($F190&gt;=BN$5,$F190&lt;=BN$6),IF(AND($G190&gt;=BN$5,$G190&lt;=BN$6),5,IF($L190=1,2,1)),IF(AND($G190&gt;=BN$5,$G190&lt;=BN$6),IF($M190&gt;0,4,3),0)),IF(AND($D190&lt;=BN$6,$E190&gt;=BN$5),60,0)))</f>
        <v/>
      </c>
      <c r="BO190" s="80" t="str">
        <f>IF(OR($A190="",NOT(ISNUMBER($G190))),"",IF(AND($F190&lt;=BO$6,$G190&gt;=BO$5),IF(BO$5&gt;$N190,5,$K190)*10+IF(AND($F190&gt;=BO$5,$F190&lt;=BO$6),IF(AND($G190&gt;=BO$5,$G190&lt;=BO$6),5,IF($L190=1,2,1)),IF(AND($G190&gt;=BO$5,$G190&lt;=BO$6),IF($M190&gt;0,4,3),0)),IF(AND($D190&lt;=BO$6,$E190&gt;=BO$5),60,0)))</f>
        <v/>
      </c>
      <c r="BP190" s="80" t="str">
        <f>IF(OR($A190="",NOT(ISNUMBER($G190))),"",IF(AND($F190&lt;=BP$6,$G190&gt;=BP$5),IF(BP$5&gt;$N190,5,$K190)*10+IF(AND($F190&gt;=BP$5,$F190&lt;=BP$6),IF(AND($G190&gt;=BP$5,$G190&lt;=BP$6),5,IF($L190=1,2,1)),IF(AND($G190&gt;=BP$5,$G190&lt;=BP$6),IF($M190&gt;0,4,3),0)),IF(AND($D190&lt;=BP$6,$E190&gt;=BP$5),60,0)))</f>
        <v/>
      </c>
      <c r="BQ190" s="80" t="str">
        <f>IF(OR($A190="",NOT(ISNUMBER($G190))),"",IF(AND($F190&lt;=BQ$6,$G190&gt;=BQ$5),IF(BQ$5&gt;$N190,5,$K190)*10+IF(AND($F190&gt;=BQ$5,$F190&lt;=BQ$6),IF(AND($G190&gt;=BQ$5,$G190&lt;=BQ$6),5,IF($L190=1,2,1)),IF(AND($G190&gt;=BQ$5,$G190&lt;=BQ$6),IF($M190&gt;0,4,3),0)),IF(AND($D190&lt;=BQ$6,$E190&gt;=BQ$5),60,0)))</f>
        <v/>
      </c>
      <c r="BR190" s="80" t="str">
        <f>IF(OR($A190="",NOT(ISNUMBER($G190))),"",IF(AND($F190&lt;=BR$6,$G190&gt;=BR$5),IF(BR$5&gt;$N190,5,$K190)*10+IF(AND($F190&gt;=BR$5,$F190&lt;=BR$6),IF(AND($G190&gt;=BR$5,$G190&lt;=BR$6),5,IF($L190=1,2,1)),IF(AND($G190&gt;=BR$5,$G190&lt;=BR$6),IF($M190&gt;0,4,3),0)),IF(AND($D190&lt;=BR$6,$E190&gt;=BR$5),60,0)))</f>
        <v/>
      </c>
      <c r="BS190" s="80" t="str">
        <f>IF(OR($A190="",NOT(ISNUMBER($G190))),"",IF(AND($F190&lt;=BS$6,$G190&gt;=BS$5),IF(BS$5&gt;$N190,5,$K190)*10+IF(AND($F190&gt;=BS$5,$F190&lt;=BS$6),IF(AND($G190&gt;=BS$5,$G190&lt;=BS$6),5,IF($L190=1,2,1)),IF(AND($G190&gt;=BS$5,$G190&lt;=BS$6),IF($M190&gt;0,4,3),0)),IF(AND($D190&lt;=BS$6,$E190&gt;=BS$5),60,0)))</f>
        <v/>
      </c>
      <c r="BT190" s="80" t="str">
        <f>IF(OR($A190="",NOT(ISNUMBER($G190))),"",IF(AND($F190&lt;=BT$6,$G190&gt;=BT$5),IF(BT$5&gt;$N190,5,$K190)*10+IF(AND($F190&gt;=BT$5,$F190&lt;=BT$6),IF(AND($G190&gt;=BT$5,$G190&lt;=BT$6),5,IF($L190=1,2,1)),IF(AND($G190&gt;=BT$5,$G190&lt;=BT$6),IF($M190&gt;0,4,3),0)),IF(AND($D190&lt;=BT$6,$E190&gt;=BT$5),60,0)))</f>
        <v/>
      </c>
      <c r="BU190" s="80" t="str">
        <f>IF(OR($A190="",NOT(ISNUMBER($G190))),"",IF(AND($F190&lt;=BU$6,$G190&gt;=BU$5),IF(BU$5&gt;$N190,5,$K190)*10+IF(AND($F190&gt;=BU$5,$F190&lt;=BU$6),IF(AND($G190&gt;=BU$5,$G190&lt;=BU$6),5,IF($L190=1,2,1)),IF(AND($G190&gt;=BU$5,$G190&lt;=BU$6),IF($M190&gt;0,4,3),0)),IF(AND($D190&lt;=BU$6,$E190&gt;=BU$5),60,0)))</f>
        <v/>
      </c>
      <c r="BV190" s="80" t="str">
        <f>IF(OR($A190="",NOT(ISNUMBER($G190))),"",IF(AND($F190&lt;=BV$6,$G190&gt;=BV$5),IF(BV$5&gt;$N190,5,$K190)*10+IF(AND($F190&gt;=BV$5,$F190&lt;=BV$6),IF(AND($G190&gt;=BV$5,$G190&lt;=BV$6),5,IF($L190=1,2,1)),IF(AND($G190&gt;=BV$5,$G190&lt;=BV$6),IF($M190&gt;0,4,3),0)),IF(AND($D190&lt;=BV$6,$E190&gt;=BV$5),60,0)))</f>
        <v/>
      </c>
      <c r="BW190" s="80" t="str">
        <f>IF(OR($A190="",NOT(ISNUMBER($G190))),"",IF(AND($F190&lt;=BW$6,$G190&gt;=BW$5),IF(BW$5&gt;$N190,5,$K190)*10+IF(AND($F190&gt;=BW$5,$F190&lt;=BW$6),IF(AND($G190&gt;=BW$5,$G190&lt;=BW$6),5,IF($L190=1,2,1)),IF(AND($G190&gt;=BW$5,$G190&lt;=BW$6),IF($M190&gt;0,4,3),0)),IF(AND($D190&lt;=BW$6,$E190&gt;=BW$5),60,0)))</f>
        <v/>
      </c>
      <c r="BX190" s="80" t="str">
        <f>IF(OR($A190="",NOT(ISNUMBER($G190))),"",IF(AND($F190&lt;=BX$6,$G190&gt;=BX$5),IF(BX$5&gt;$N190,5,$K190)*10+IF(AND($F190&gt;=BX$5,$F190&lt;=BX$6),IF(AND($G190&gt;=BX$5,$G190&lt;=BX$6),5,IF($L190=1,2,1)),IF(AND($G190&gt;=BX$5,$G190&lt;=BX$6),IF($M190&gt;0,4,3),0)),IF(AND($D190&lt;=BX$6,$E190&gt;=BX$5),60,0)))</f>
        <v/>
      </c>
      <c r="BY190" s="80" t="str">
        <f>IF(OR($A190="",NOT(ISNUMBER($G190))),"",IF(AND($F190&lt;=BY$6,$G190&gt;=BY$5),IF(BY$5&gt;$N190,5,$K190)*10+IF(AND($F190&gt;=BY$5,$F190&lt;=BY$6),IF(AND($G190&gt;=BY$5,$G190&lt;=BY$6),5,IF($L190=1,2,1)),IF(AND($G190&gt;=BY$5,$G190&lt;=BY$6),IF($M190&gt;0,4,3),0)),IF(AND($D190&lt;=BY$6,$E190&gt;=BY$5),60,0)))</f>
        <v/>
      </c>
      <c r="BZ190" s="80" t="str">
        <f>IF(OR($A190="",NOT(ISNUMBER($G190))),"",IF(AND($F190&lt;=BZ$6,$G190&gt;=BZ$5),IF(BZ$5&gt;$N190,5,$K190)*10+IF(AND($F190&gt;=BZ$5,$F190&lt;=BZ$6),IF(AND($G190&gt;=BZ$5,$G190&lt;=BZ$6),5,IF($L190=1,2,1)),IF(AND($G190&gt;=BZ$5,$G190&lt;=BZ$6),IF($M190&gt;0,4,3),0)),IF(AND($D190&lt;=BZ$6,$E190&gt;=BZ$5),60,0)))</f>
        <v/>
      </c>
      <c r="CA190" s="80" t="str">
        <f>IF(OR($A190="",NOT(ISNUMBER($G190))),"",IF(AND($F190&lt;=CA$6,$G190&gt;=CA$5),IF(CA$5&gt;$N190,5,$K190)*10+IF(AND($F190&gt;=CA$5,$F190&lt;=CA$6),IF(AND($G190&gt;=CA$5,$G190&lt;=CA$6),5,IF($L190=1,2,1)),IF(AND($G190&gt;=CA$5,$G190&lt;=CA$6),IF($M190&gt;0,4,3),0)),IF(AND($D190&lt;=CA$6,$E190&gt;=CA$5),60,0)))</f>
        <v/>
      </c>
      <c r="CB190" s="80" t="str">
        <f>IF(OR($A190="",NOT(ISNUMBER($G190))),"",IF(AND($F190&lt;=CB$6,$G190&gt;=CB$5),IF(CB$5&gt;$N190,5,$K190)*10+IF(AND($F190&gt;=CB$5,$F190&lt;=CB$6),IF(AND($G190&gt;=CB$5,$G190&lt;=CB$6),5,IF($L190=1,2,1)),IF(AND($G190&gt;=CB$5,$G190&lt;=CB$6),IF($M190&gt;0,4,3),0)),IF(AND($D190&lt;=CB$6,$E190&gt;=CB$5),60,0)))</f>
        <v/>
      </c>
      <c r="CC190" s="80" t="str">
        <f>IF(OR($A190="",NOT(ISNUMBER($G190))),"",IF(AND($F190&lt;=CC$6,$G190&gt;=CC$5),IF(CC$5&gt;$N190,5,$K190)*10+IF(AND($F190&gt;=CC$5,$F190&lt;=CC$6),IF(AND($G190&gt;=CC$5,$G190&lt;=CC$6),5,IF($L190=1,2,1)),IF(AND($G190&gt;=CC$5,$G190&lt;=CC$6),IF($M190&gt;0,4,3),0)),IF(AND($D190&lt;=CC$6,$E190&gt;=CC$5),60,0)))</f>
        <v/>
      </c>
      <c r="CD190" s="80" t="str">
        <f>IF(OR($A190="",NOT(ISNUMBER($G190))),"",IF(AND($F190&lt;=CD$6,$G190&gt;=CD$5),IF(CD$5&gt;$N190,5,$K190)*10+IF(AND($F190&gt;=CD$5,$F190&lt;=CD$6),IF(AND($G190&gt;=CD$5,$G190&lt;=CD$6),5,IF($L190=1,2,1)),IF(AND($G190&gt;=CD$5,$G190&lt;=CD$6),IF($M190&gt;0,4,3),0)),IF(AND($D190&lt;=CD$6,$E190&gt;=CD$5),60,0)))</f>
        <v/>
      </c>
      <c r="CE190" s="80" t="str">
        <f>IF(OR($A190="",NOT(ISNUMBER($G190))),"",IF(AND($F190&lt;=CE$6,$G190&gt;=CE$5),IF(CE$5&gt;$N190,5,$K190)*10+IF(AND($F190&gt;=CE$5,$F190&lt;=CE$6),IF(AND($G190&gt;=CE$5,$G190&lt;=CE$6),5,IF($L190=1,2,1)),IF(AND($G190&gt;=CE$5,$G190&lt;=CE$6),IF($M190&gt;0,4,3),0)),IF(AND($D190&lt;=CE$6,$E190&gt;=CE$5),60,0)))</f>
        <v/>
      </c>
      <c r="CF190" s="80" t="str">
        <f>IF(OR($A190="",NOT(ISNUMBER($G190))),"",IF(AND($F190&lt;=CF$6,$G190&gt;=CF$5),IF(CF$5&gt;$N190,5,$K190)*10+IF(AND($F190&gt;=CF$5,$F190&lt;=CF$6),IF(AND($G190&gt;=CF$5,$G190&lt;=CF$6),5,IF($L190=1,2,1)),IF(AND($G190&gt;=CF$5,$G190&lt;=CF$6),IF($M190&gt;0,4,3),0)),IF(AND($D190&lt;=CF$6,$E190&gt;=CF$5),60,0)))</f>
        <v/>
      </c>
      <c r="CG190" s="80" t="str">
        <f>IF(OR($A190="",NOT(ISNUMBER($G190))),"",IF(AND($F190&lt;=CG$6,$G190&gt;=CG$5),IF(CG$5&gt;$N190,5,$K190)*10+IF(AND($F190&gt;=CG$5,$F190&lt;=CG$6),IF(AND($G190&gt;=CG$5,$G190&lt;=CG$6),5,IF($L190=1,2,1)),IF(AND($G190&gt;=CG$5,$G190&lt;=CG$6),IF($M190&gt;0,4,3),0)),IF(AND($D190&lt;=CG$6,$E190&gt;=CG$5),60,0)))</f>
        <v/>
      </c>
      <c r="CH190" s="80" t="str">
        <f>IF(OR($A190="",NOT(ISNUMBER($G190))),"",IF(AND($F190&lt;=CH$6,$G190&gt;=CH$5),IF(CH$5&gt;$N190,5,$K190)*10+IF(AND($F190&gt;=CH$5,$F190&lt;=CH$6),IF(AND($G190&gt;=CH$5,$G190&lt;=CH$6),5,IF($L190=1,2,1)),IF(AND($G190&gt;=CH$5,$G190&lt;=CH$6),IF($M190&gt;0,4,3),0)),IF(AND($D190&lt;=CH$6,$E190&gt;=CH$5),60,0)))</f>
        <v/>
      </c>
      <c r="CI190" s="80" t="str">
        <f>IF(OR($A190="",NOT(ISNUMBER($G190))),"",IF(AND($F190&lt;=CI$6,$G190&gt;=CI$5),IF(CI$5&gt;$N190,5,$K190)*10+IF(AND($F190&gt;=CI$5,$F190&lt;=CI$6),IF(AND($G190&gt;=CI$5,$G190&lt;=CI$6),5,IF($L190=1,2,1)),IF(AND($G190&gt;=CI$5,$G190&lt;=CI$6),IF($M190&gt;0,4,3),0)),IF(AND($D190&lt;=CI$6,$E190&gt;=CI$5),60,0)))</f>
        <v/>
      </c>
      <c r="CJ190" s="80" t="str">
        <f>IF(OR($A190="",NOT(ISNUMBER($G190))),"",IF(AND($F190&lt;=CJ$6,$G190&gt;=CJ$5),IF(CJ$5&gt;$N190,5,$K190)*10+IF(AND($F190&gt;=CJ$5,$F190&lt;=CJ$6),IF(AND($G190&gt;=CJ$5,$G190&lt;=CJ$6),5,IF($L190=1,2,1)),IF(AND($G190&gt;=CJ$5,$G190&lt;=CJ$6),IF($M190&gt;0,4,3),0)),IF(AND($D190&lt;=CJ$6,$E190&gt;=CJ$5),60,0)))</f>
        <v/>
      </c>
      <c r="CK190" s="80" t="str">
        <f>IF(OR($A190="",NOT(ISNUMBER($G190))),"",IF(AND($F190&lt;=CK$6,$G190&gt;=CK$5),IF(CK$5&gt;$N190,5,$K190)*10+IF(AND($F190&gt;=CK$5,$F190&lt;=CK$6),IF(AND($G190&gt;=CK$5,$G190&lt;=CK$6),5,IF($L190=1,2,1)),IF(AND($G190&gt;=CK$5,$G190&lt;=CK$6),IF($M190&gt;0,4,3),0)),IF(AND($D190&lt;=CK$6,$E190&gt;=CK$5),60,0)))</f>
        <v/>
      </c>
      <c r="CL190" s="80" t="str">
        <f>IF(OR($A190="",NOT(ISNUMBER($G190))),"",IF(AND($F190&lt;=CL$6,$G190&gt;=CL$5),IF(CL$5&gt;$N190,5,$K190)*10+IF(AND($F190&gt;=CL$5,$F190&lt;=CL$6),IF(AND($G190&gt;=CL$5,$G190&lt;=CL$6),5,IF($L190=1,2,1)),IF(AND($G190&gt;=CL$5,$G190&lt;=CL$6),IF($M190&gt;0,4,3),0)),IF(AND($D190&lt;=CL$6,$E190&gt;=CL$5),60,0)))</f>
        <v/>
      </c>
      <c r="CM190" s="80" t="str">
        <f>IF(OR($A190="",NOT(ISNUMBER($G190))),"",IF(AND($F190&lt;=CM$6,$G190&gt;=CM$5),IF(CM$5&gt;$N190,5,$K190)*10+IF(AND($F190&gt;=CM$5,$F190&lt;=CM$6),IF(AND($G190&gt;=CM$5,$G190&lt;=CM$6),5,IF($L190=1,2,1)),IF(AND($G190&gt;=CM$5,$G190&lt;=CM$6),IF($M190&gt;0,4,3),0)),IF(AND($D190&lt;=CM$6,$E190&gt;=CM$5),60,0)))</f>
        <v/>
      </c>
      <c r="CN190" s="80" t="str">
        <f>IF(OR($A190="",NOT(ISNUMBER($G190))),"",IF(AND($F190&lt;=CN$6,$G190&gt;=CN$5),IF(CN$5&gt;$N190,5,$K190)*10+IF(AND($F190&gt;=CN$5,$F190&lt;=CN$6),IF(AND($G190&gt;=CN$5,$G190&lt;=CN$6),5,IF($L190=1,2,1)),IF(AND($G190&gt;=CN$5,$G190&lt;=CN$6),IF($M190&gt;0,4,3),0)),IF(AND($D190&lt;=CN$6,$E190&gt;=CN$5),60,0)))</f>
        <v/>
      </c>
      <c r="CO190" s="80" t="str">
        <f>IF(OR($A190="",NOT(ISNUMBER($G190))),"",IF(AND($F190&lt;=CO$6,$G190&gt;=CO$5),IF(CO$5&gt;$N190,5,$K190)*10+IF(AND($F190&gt;=CO$5,$F190&lt;=CO$6),IF(AND($G190&gt;=CO$5,$G190&lt;=CO$6),5,IF($L190=1,2,1)),IF(AND($G190&gt;=CO$5,$G190&lt;=CO$6),IF($M190&gt;0,4,3),0)),IF(AND($D190&lt;=CO$6,$E190&gt;=CO$5),60,0)))</f>
        <v/>
      </c>
      <c r="CP190" s="80" t="str">
        <f>IF(OR($A190="",NOT(ISNUMBER($G190))),"",IF(AND($F190&lt;=CP$6,$G190&gt;=CP$5),IF(CP$5&gt;$N190,5,$K190)*10+IF(AND($F190&gt;=CP$5,$F190&lt;=CP$6),IF(AND($G190&gt;=CP$5,$G190&lt;=CP$6),5,IF($L190=1,2,1)),IF(AND($G190&gt;=CP$5,$G190&lt;=CP$6),IF($M190&gt;0,4,3),0)),IF(AND($D190&lt;=CP$6,$E190&gt;=CP$5),60,0)))</f>
        <v/>
      </c>
      <c r="CQ190" s="80" t="str">
        <f>IF(OR($A190="",NOT(ISNUMBER($G190))),"",IF(AND($F190&lt;=CQ$6,$G190&gt;=CQ$5),IF(CQ$5&gt;$N190,5,$K190)*10+IF(AND($F190&gt;=CQ$5,$F190&lt;=CQ$6),IF(AND($G190&gt;=CQ$5,$G190&lt;=CQ$6),5,IF($L190=1,2,1)),IF(AND($G190&gt;=CQ$5,$G190&lt;=CQ$6),IF($M190&gt;0,4,3),0)),IF(AND($D190&lt;=CQ$6,$E190&gt;=CQ$5),60,0)))</f>
        <v/>
      </c>
      <c r="CR190" s="80" t="str">
        <f>IF(OR($A190="",NOT(ISNUMBER($G190))),"",IF(AND($F190&lt;=CR$6,$G190&gt;=CR$5),IF(CR$5&gt;$N190,5,$K190)*10+IF(AND($F190&gt;=CR$5,$F190&lt;=CR$6),IF(AND($G190&gt;=CR$5,$G190&lt;=CR$6),5,IF($L190=1,2,1)),IF(AND($G190&gt;=CR$5,$G190&lt;=CR$6),IF($M190&gt;0,4,3),0)),IF(AND($D190&lt;=CR$6,$E190&gt;=CR$5),60,0)))</f>
        <v/>
      </c>
      <c r="CS190" s="80" t="str">
        <f>IF(OR($A190="",NOT(ISNUMBER($G190))),"",IF(AND($F190&lt;=CS$6,$G190&gt;=CS$5),IF(CS$5&gt;$N190,5,$K190)*10+IF(AND($F190&gt;=CS$5,$F190&lt;=CS$6),IF(AND($G190&gt;=CS$5,$G190&lt;=CS$6),5,IF($L190=1,2,1)),IF(AND($G190&gt;=CS$5,$G190&lt;=CS$6),IF($M190&gt;0,4,3),0)),IF(AND($D190&lt;=CS$6,$E190&gt;=CS$5),60,0)))</f>
        <v/>
      </c>
      <c r="CT190" s="80" t="str">
        <f>IF(OR($A190="",NOT(ISNUMBER($G190))),"",IF(AND($F190&lt;=CT$6,$G190&gt;=CT$5),IF(CT$5&gt;$N190,5,$K190)*10+IF(AND($F190&gt;=CT$5,$F190&lt;=CT$6),IF(AND($G190&gt;=CT$5,$G190&lt;=CT$6),5,IF($L190=1,2,1)),IF(AND($G190&gt;=CT$5,$G190&lt;=CT$6),IF($M190&gt;0,4,3),0)),IF(AND($D190&lt;=CT$6,$E190&gt;=CT$5),60,0)))</f>
        <v/>
      </c>
      <c r="CU190" s="80" t="str">
        <f>IF(OR($A190="",NOT(ISNUMBER($G190))),"",IF(AND($F190&lt;=CU$6,$G190&gt;=CU$5),IF(CU$5&gt;$N190,5,$K190)*10+IF(AND($F190&gt;=CU$5,$F190&lt;=CU$6),IF(AND($G190&gt;=CU$5,$G190&lt;=CU$6),5,IF($L190=1,2,1)),IF(AND($G190&gt;=CU$5,$G190&lt;=CU$6),IF($M190&gt;0,4,3),0)),IF(AND($D190&lt;=CU$6,$E190&gt;=CU$5),60,0)))</f>
        <v/>
      </c>
      <c r="CV190" s="80" t="str">
        <f>IF(OR($A190="",NOT(ISNUMBER($G190))),"",IF(AND($F190&lt;=CV$6,$G190&gt;=CV$5),IF(CV$5&gt;$N190,5,$K190)*10+IF(AND($F190&gt;=CV$5,$F190&lt;=CV$6),IF(AND($G190&gt;=CV$5,$G190&lt;=CV$6),5,IF($L190=1,2,1)),IF(AND($G190&gt;=CV$5,$G190&lt;=CV$6),IF($M190&gt;0,4,3),0)),IF(AND($D190&lt;=CV$6,$E190&gt;=CV$5),60,0)))</f>
        <v/>
      </c>
      <c r="CW190" s="80" t="str">
        <f>IF(OR($A190="",NOT(ISNUMBER($G190))),"",IF(AND($F190&lt;=CW$6,$G190&gt;=CW$5),IF(CW$5&gt;$N190,5,$K190)*10+IF(AND($F190&gt;=CW$5,$F190&lt;=CW$6),IF(AND($G190&gt;=CW$5,$G190&lt;=CW$6),5,IF($L190=1,2,1)),IF(AND($G190&gt;=CW$5,$G190&lt;=CW$6),IF($M190&gt;0,4,3),0)),IF(AND($D190&lt;=CW$6,$E190&gt;=CW$5),60,0)))</f>
        <v/>
      </c>
      <c r="CX190" s="80" t="str">
        <f>IF(OR($A190="",NOT(ISNUMBER($G190))),"",IF(AND($F190&lt;=CX$6,$G190&gt;=CX$5),IF(CX$5&gt;$N190,5,$K190)*10+IF(AND($F190&gt;=CX$5,$F190&lt;=CX$6),IF(AND($G190&gt;=CX$5,$G190&lt;=CX$6),5,IF($L190=1,2,1)),IF(AND($G190&gt;=CX$5,$G190&lt;=CX$6),IF($M190&gt;0,4,3),0)),IF(AND($D190&lt;=CX$6,$E190&gt;=CX$5),60,0)))</f>
        <v/>
      </c>
      <c r="CY190" s="80" t="str">
        <f>IF(OR($A190="",NOT(ISNUMBER($G190))),"",IF(AND($F190&lt;=CY$6,$G190&gt;=CY$5),IF(CY$5&gt;$N190,5,$K190)*10+IF(AND($F190&gt;=CY$5,$F190&lt;=CY$6),IF(AND($G190&gt;=CY$5,$G190&lt;=CY$6),5,IF($L190=1,2,1)),IF(AND($G190&gt;=CY$5,$G190&lt;=CY$6),IF($M190&gt;0,4,3),0)),IF(AND($D190&lt;=CY$6,$E190&gt;=CY$5),60,0)))</f>
        <v/>
      </c>
      <c r="CZ190" s="80" t="str">
        <f>IF(OR($A190="",NOT(ISNUMBER($G190))),"",IF(AND($F190&lt;=CZ$6,$G190&gt;=CZ$5),IF(CZ$5&gt;$N190,5,$K190)*10+IF(AND($F190&gt;=CZ$5,$F190&lt;=CZ$6),IF(AND($G190&gt;=CZ$5,$G190&lt;=CZ$6),5,IF($L190=1,2,1)),IF(AND($G190&gt;=CZ$5,$G190&lt;=CZ$6),IF($M190&gt;0,4,3),0)),IF(AND($D190&lt;=CZ$6,$E190&gt;=CZ$5),60,0)))</f>
        <v/>
      </c>
      <c r="DA190" s="80" t="str">
        <f>IF(OR($A190="",NOT(ISNUMBER($G190))),"",IF(AND($F190&lt;=DA$6,$G190&gt;=DA$5),IF(DA$5&gt;$N190,5,$K190)*10+IF(AND($F190&gt;=DA$5,$F190&lt;=DA$6),IF(AND($G190&gt;=DA$5,$G190&lt;=DA$6),5,IF($L190=1,2,1)),IF(AND($G190&gt;=DA$5,$G190&lt;=DA$6),IF($M190&gt;0,4,3),0)),IF(AND($D190&lt;=DA$6,$E190&gt;=DA$5),60,0)))</f>
        <v/>
      </c>
      <c r="DB190" s="80" t="str">
        <f>IF(OR($A190="",NOT(ISNUMBER($G190))),"",IF(AND($F190&lt;=DB$6,$G190&gt;=DB$5),IF(DB$5&gt;$N190,5,$K190)*10+IF(AND($F190&gt;=DB$5,$F190&lt;=DB$6),IF(AND($G190&gt;=DB$5,$G190&lt;=DB$6),5,IF($L190=1,2,1)),IF(AND($G190&gt;=DB$5,$G190&lt;=DB$6),IF($M190&gt;0,4,3),0)),IF(AND($D190&lt;=DB$6,$E190&gt;=DB$5),60,0)))</f>
        <v/>
      </c>
      <c r="DC190" s="80" t="str">
        <f>IF(OR($A190="",NOT(ISNUMBER($G190))),"",IF(AND($F190&lt;=DC$6,$G190&gt;=DC$5),IF(DC$5&gt;$N190,5,$K190)*10+IF(AND($F190&gt;=DC$5,$F190&lt;=DC$6),IF(AND($G190&gt;=DC$5,$G190&lt;=DC$6),5,IF($L190=1,2,1)),IF(AND($G190&gt;=DC$5,$G190&lt;=DC$6),IF($M190&gt;0,4,3),0)),IF(AND($D190&lt;=DC$6,$E190&gt;=DC$5),60,0)))</f>
        <v/>
      </c>
      <c r="DD190" s="80" t="str">
        <f>IF(OR($A190="",NOT(ISNUMBER($G190))),"",IF(AND($F190&lt;=DD$6,$G190&gt;=DD$5),IF(DD$5&gt;$N190,5,$K190)*10+IF(AND($F190&gt;=DD$5,$F190&lt;=DD$6),IF(AND($G190&gt;=DD$5,$G190&lt;=DD$6),5,IF($L190=1,2,1)),IF(AND($G190&gt;=DD$5,$G190&lt;=DD$6),IF($M190&gt;0,4,3),0)),IF(AND($D190&lt;=DD$6,$E190&gt;=DD$5),60,0)))</f>
        <v/>
      </c>
      <c r="DE190" s="80" t="str">
        <f>IF(OR($A190="",NOT(ISNUMBER($G190))),"",IF(AND($F190&lt;=DE$6,$G190&gt;=DE$5),IF(DE$5&gt;$N190,5,$K190)*10+IF(AND($F190&gt;=DE$5,$F190&lt;=DE$6),IF(AND($G190&gt;=DE$5,$G190&lt;=DE$6),5,IF($L190=1,2,1)),IF(AND($G190&gt;=DE$5,$G190&lt;=DE$6),IF($M190&gt;0,4,3),0)),IF(AND($D190&lt;=DE$6,$E190&gt;=DE$5),60,0)))</f>
        <v/>
      </c>
      <c r="DF190" s="80" t="str">
        <f>IF(OR($A190="",NOT(ISNUMBER($G190))),"",IF(AND($F190&lt;=DF$6,$G190&gt;=DF$5),IF(DF$5&gt;$N190,5,$K190)*10+IF(AND($F190&gt;=DF$5,$F190&lt;=DF$6),IF(AND($G190&gt;=DF$5,$G190&lt;=DF$6),5,IF($L190=1,2,1)),IF(AND($G190&gt;=DF$5,$G190&lt;=DF$6),IF($M190&gt;0,4,3),0)),IF(AND($D190&lt;=DF$6,$E190&gt;=DF$5),60,0)))</f>
        <v/>
      </c>
      <c r="DG190" s="80" t="str">
        <f>IF(OR($A190="",NOT(ISNUMBER($G190))),"",IF(AND($F190&lt;=DG$6,$G190&gt;=DG$5),IF(DG$5&gt;$N190,5,$K190)*10+IF(AND($F190&gt;=DG$5,$F190&lt;=DG$6),IF(AND($G190&gt;=DG$5,$G190&lt;=DG$6),5,IF($L190=1,2,1)),IF(AND($G190&gt;=DG$5,$G190&lt;=DG$6),IF($M190&gt;0,4,3),0)),IF(AND($D190&lt;=DG$6,$E190&gt;=DG$5),60,0)))</f>
        <v/>
      </c>
      <c r="DH190" s="80" t="str">
        <f>IF(OR($A190="",NOT(ISNUMBER($G190))),"",IF(AND($F190&lt;=DH$6,$G190&gt;=DH$5),IF(DH$5&gt;$N190,5,$K190)*10+IF(AND($F190&gt;=DH$5,$F190&lt;=DH$6),IF(AND($G190&gt;=DH$5,$G190&lt;=DH$6),5,IF($L190=1,2,1)),IF(AND($G190&gt;=DH$5,$G190&lt;=DH$6),IF($M190&gt;0,4,3),0)),IF(AND($D190&lt;=DH$6,$E190&gt;=DH$5),60,0)))</f>
        <v/>
      </c>
      <c r="DI190" s="80" t="str">
        <f>IF(OR($A190="",NOT(ISNUMBER($G190))),"",IF(AND($F190&lt;=DI$6,$G190&gt;=DI$5),IF(DI$5&gt;$N190,5,$K190)*10+IF(AND($F190&gt;=DI$5,$F190&lt;=DI$6),IF(AND($G190&gt;=DI$5,$G190&lt;=DI$6),5,IF($L190=1,2,1)),IF(AND($G190&gt;=DI$5,$G190&lt;=DI$6),IF($M190&gt;0,4,3),0)),IF(AND($D190&lt;=DI$6,$E190&gt;=DI$5),60,0)))</f>
        <v/>
      </c>
      <c r="DJ190" s="80" t="str">
        <f>IF(OR($A190="",NOT(ISNUMBER($G190))),"",IF(AND($F190&lt;=DJ$6,$G190&gt;=DJ$5),IF(DJ$5&gt;$N190,5,$K190)*10+IF(AND($F190&gt;=DJ$5,$F190&lt;=DJ$6),IF(AND($G190&gt;=DJ$5,$G190&lt;=DJ$6),5,IF($L190=1,2,1)),IF(AND($G190&gt;=DJ$5,$G190&lt;=DJ$6),IF($M190&gt;0,4,3),0)),IF(AND($D190&lt;=DJ$6,$E190&gt;=DJ$5),60,0)))</f>
        <v/>
      </c>
      <c r="DK190" s="80" t="str">
        <f>IF(OR($A190="",NOT(ISNUMBER($G190))),"",IF(AND($F190&lt;=DK$6,$G190&gt;=DK$5),IF(DK$5&gt;$N190,5,$K190)*10+IF(AND($F190&gt;=DK$5,$F190&lt;=DK$6),IF(AND($G190&gt;=DK$5,$G190&lt;=DK$6),5,IF($L190=1,2,1)),IF(AND($G190&gt;=DK$5,$G190&lt;=DK$6),IF($M190&gt;0,4,3),0)),IF(AND($D190&lt;=DK$6,$E190&gt;=DK$5),60,0)))</f>
        <v/>
      </c>
      <c r="DL190" s="80" t="str">
        <f>IF(OR($A190="",NOT(ISNUMBER($G190))),"",IF(AND($F190&lt;=DL$6,$G190&gt;=DL$5),IF(DL$5&gt;$N190,5,$K190)*10+IF(AND($F190&gt;=DL$5,$F190&lt;=DL$6),IF(AND($G190&gt;=DL$5,$G190&lt;=DL$6),5,IF($L190=1,2,1)),IF(AND($G190&gt;=DL$5,$G190&lt;=DL$6),IF($M190&gt;0,4,3),0)),IF(AND($D190&lt;=DL$6,$E190&gt;=DL$5),60,0)))</f>
        <v/>
      </c>
      <c r="DM190" s="80" t="str">
        <f>IF(OR($A190="",NOT(ISNUMBER($G190))),"",IF(AND($F190&lt;=DM$6,$G190&gt;=DM$5),IF(DM$5&gt;$N190,5,$K190)*10+IF(AND($F190&gt;=DM$5,$F190&lt;=DM$6),IF(AND($G190&gt;=DM$5,$G190&lt;=DM$6),5,IF($L190=1,2,1)),IF(AND($G190&gt;=DM$5,$G190&lt;=DM$6),IF($M190&gt;0,4,3),0)),IF(AND($D190&lt;=DM$6,$E190&gt;=DM$5),60,0)))</f>
        <v/>
      </c>
      <c r="DN190" s="80" t="str">
        <f>IF(OR($A190="",NOT(ISNUMBER($G190))),"",IF(AND($F190&lt;=DN$6,$G190&gt;=DN$5),IF(DN$5&gt;$N190,5,$K190)*10+IF(AND($F190&gt;=DN$5,$F190&lt;=DN$6),IF(AND($G190&gt;=DN$5,$G190&lt;=DN$6),5,IF($L190=1,2,1)),IF(AND($G190&gt;=DN$5,$G190&lt;=DN$6),IF($M190&gt;0,4,3),0)),IF(AND($D190&lt;=DN$6,$E190&gt;=DN$5),60,0)))</f>
        <v/>
      </c>
      <c r="DO190" s="80" t="str">
        <f>IF(OR($A190="",NOT(ISNUMBER($G190))),"",IF(AND($F190&lt;=DO$6,$G190&gt;=DO$5),IF(DO$5&gt;$N190,5,$K190)*10+IF(AND($F190&gt;=DO$5,$F190&lt;=DO$6),IF(AND($G190&gt;=DO$5,$G190&lt;=DO$6),5,IF($L190=1,2,1)),IF(AND($G190&gt;=DO$5,$G190&lt;=DO$6),IF($M190&gt;0,4,3),0)),IF(AND($D190&lt;=DO$6,$E190&gt;=DO$5),60,0)))</f>
        <v/>
      </c>
      <c r="DP190" s="80" t="str">
        <f>IF(OR($A190="",NOT(ISNUMBER($G190))),"",IF(AND($F190&lt;=DP$6,$G190&gt;=DP$5),IF(DP$5&gt;$N190,5,$K190)*10+IF(AND($F190&gt;=DP$5,$F190&lt;=DP$6),IF(AND($G190&gt;=DP$5,$G190&lt;=DP$6),5,IF($L190=1,2,1)),IF(AND($G190&gt;=DP$5,$G190&lt;=DP$6),IF($M190&gt;0,4,3),0)),IF(AND($D190&lt;=DP$6,$E190&gt;=DP$5),60,0)))</f>
        <v/>
      </c>
      <c r="DQ190" s="80" t="str">
        <f>IF(OR($A190="",NOT(ISNUMBER($G190))),"",IF(AND($F190&lt;=DQ$6,$G190&gt;=DQ$5),IF(DQ$5&gt;$N190,5,$K190)*10+IF(AND($F190&gt;=DQ$5,$F190&lt;=DQ$6),IF(AND($G190&gt;=DQ$5,$G190&lt;=DQ$6),5,IF($L190=1,2,1)),IF(AND($G190&gt;=DQ$5,$G190&lt;=DQ$6),IF($M190&gt;0,4,3),0)),IF(AND($D190&lt;=DQ$6,$E190&gt;=DQ$5),60,0)))</f>
        <v/>
      </c>
      <c r="DR190" s="80" t="str">
        <f>IF(OR($A190="",NOT(ISNUMBER($G190))),"",IF(AND($F190&lt;=DR$6,$G190&gt;=DR$5),IF(DR$5&gt;$N190,5,$K190)*10+IF(AND($F190&gt;=DR$5,$F190&lt;=DR$6),IF(AND($G190&gt;=DR$5,$G190&lt;=DR$6),5,IF($L190=1,2,1)),IF(AND($G190&gt;=DR$5,$G190&lt;=DR$6),IF($M190&gt;0,4,3),0)),IF(AND($D190&lt;=DR$6,$E190&gt;=DR$5),60,0)))</f>
        <v/>
      </c>
      <c r="DS190" s="80" t="str">
        <f>IF(OR($A190="",NOT(ISNUMBER($G190))),"",IF(AND($F190&lt;=DS$6,$G190&gt;=DS$5),IF(DS$5&gt;$N190,5,$K190)*10+IF(AND($F190&gt;=DS$5,$F190&lt;=DS$6),IF(AND($G190&gt;=DS$5,$G190&lt;=DS$6),5,IF($L190=1,2,1)),IF(AND($G190&gt;=DS$5,$G190&lt;=DS$6),IF($M190&gt;0,4,3),0)),IF(AND($D190&lt;=DS$6,$E190&gt;=DS$5),60,0)))</f>
        <v/>
      </c>
      <c r="DT190" s="80" t="str">
        <f>IF(OR($A190="",NOT(ISNUMBER($G190))),"",IF(AND($F190&lt;=DT$6,$G190&gt;=DT$5),IF(DT$5&gt;$N190,5,$K190)*10+IF(AND($F190&gt;=DT$5,$F190&lt;=DT$6),IF(AND($G190&gt;=DT$5,$G190&lt;=DT$6),5,IF($L190=1,2,1)),IF(AND($G190&gt;=DT$5,$G190&lt;=DT$6),IF($M190&gt;0,4,3),0)),IF(AND($D190&lt;=DT$6,$E190&gt;=DT$5),60,0)))</f>
        <v/>
      </c>
      <c r="DU190" s="80" t="str">
        <f>IF(OR($A190="",NOT(ISNUMBER($G190))),"",IF(AND($F190&lt;=DU$6,$G190&gt;=DU$5),IF(DU$5&gt;$N190,5,$K190)*10+IF(AND($F190&gt;=DU$5,$F190&lt;=DU$6),IF(AND($G190&gt;=DU$5,$G190&lt;=DU$6),5,IF($L190=1,2,1)),IF(AND($G190&gt;=DU$5,$G190&lt;=DU$6),IF($M190&gt;0,4,3),0)),IF(AND($D190&lt;=DU$6,$E190&gt;=DU$5),60,0)))</f>
        <v/>
      </c>
      <c r="DV190" s="80" t="str">
        <f>IF(OR($A190="",NOT(ISNUMBER($G190))),"",IF(AND($F190&lt;=DV$6,$G190&gt;=DV$5),IF(DV$5&gt;$N190,5,$K190)*10+IF(AND($F190&gt;=DV$5,$F190&lt;=DV$6),IF(AND($G190&gt;=DV$5,$G190&lt;=DV$6),5,IF($L190=1,2,1)),IF(AND($G190&gt;=DV$5,$G190&lt;=DV$6),IF($M190&gt;0,4,3),0)),IF(AND($D190&lt;=DV$6,$E190&gt;=DV$5),60,0)))</f>
        <v/>
      </c>
      <c r="DW190" s="80" t="str">
        <f>IF(OR($A190="",NOT(ISNUMBER($G190))),"",IF(AND($F190&lt;=DW$6,$G190&gt;=DW$5),IF(DW$5&gt;$N190,5,$K190)*10+IF(AND($F190&gt;=DW$5,$F190&lt;=DW$6),IF(AND($G190&gt;=DW$5,$G190&lt;=DW$6),5,IF($L190=1,2,1)),IF(AND($G190&gt;=DW$5,$G190&lt;=DW$6),IF($M190&gt;0,4,3),0)),IF(AND($D190&lt;=DW$6,$E190&gt;=DW$5),60,0)))</f>
        <v/>
      </c>
      <c r="DX190" s="80" t="str">
        <f>IF(OR($A190="",NOT(ISNUMBER($G190))),"",IF(AND($F190&lt;=DX$6,$G190&gt;=DX$5),IF(DX$5&gt;$N190,5,$K190)*10+IF(AND($F190&gt;=DX$5,$F190&lt;=DX$6),IF(AND($G190&gt;=DX$5,$G190&lt;=DX$6),5,IF($L190=1,2,1)),IF(AND($G190&gt;=DX$5,$G190&lt;=DX$6),IF($M190&gt;0,4,3),0)),IF(AND($D190&lt;=DX$6,$E190&gt;=DX$5),60,0)))</f>
        <v/>
      </c>
      <c r="DY190" s="80" t="str">
        <f>IF(OR($A190="",NOT(ISNUMBER($G190))),"",IF(AND($F190&lt;=DY$6,$G190&gt;=DY$5),IF(DY$5&gt;$N190,5,$K190)*10+IF(AND($F190&gt;=DY$5,$F190&lt;=DY$6),IF(AND($G190&gt;=DY$5,$G190&lt;=DY$6),5,IF($L190=1,2,1)),IF(AND($G190&gt;=DY$5,$G190&lt;=DY$6),IF($M190&gt;0,4,3),0)),IF(AND($D190&lt;=DY$6,$E190&gt;=DY$5),60,0)))</f>
        <v/>
      </c>
      <c r="DZ190" s="80" t="str">
        <f>IF(OR($A190="",NOT(ISNUMBER($G190))),"",IF(AND($F190&lt;=DZ$6,$G190&gt;=DZ$5),IF(DZ$5&gt;$N190,5,$K190)*10+IF(AND($F190&gt;=DZ$5,$F190&lt;=DZ$6),IF(AND($G190&gt;=DZ$5,$G190&lt;=DZ$6),5,IF($L190=1,2,1)),IF(AND($G190&gt;=DZ$5,$G190&lt;=DZ$6),IF($M190&gt;0,4,3),0)),IF(AND($D190&lt;=DZ$6,$E190&gt;=DZ$5),60,0)))</f>
        <v/>
      </c>
      <c r="EA190" s="80" t="str">
        <f>IF(OR($A190="",NOT(ISNUMBER($G190))),"",IF(AND($F190&lt;=EA$6,$G190&gt;=EA$5),IF(EA$5&gt;$N190,5,$K190)*10+IF(AND($F190&gt;=EA$5,$F190&lt;=EA$6),IF(AND($G190&gt;=EA$5,$G190&lt;=EA$6),5,IF($L190=1,2,1)),IF(AND($G190&gt;=EA$5,$G190&lt;=EA$6),IF($M190&gt;0,4,3),0)),IF(AND($D190&lt;=EA$6,$E190&gt;=EA$5),60,0)))</f>
        <v/>
      </c>
      <c r="EB190" s="80" t="str">
        <f>IF(OR($A190="",NOT(ISNUMBER($G190))),"",IF(AND($F190&lt;=EB$6,$G190&gt;=EB$5),IF(EB$5&gt;$N190,5,$K190)*10+IF(AND($F190&gt;=EB$5,$F190&lt;=EB$6),IF(AND($G190&gt;=EB$5,$G190&lt;=EB$6),5,IF($L190=1,2,1)),IF(AND($G190&gt;=EB$5,$G190&lt;=EB$6),IF($M190&gt;0,4,3),0)),IF(AND($D190&lt;=EB$6,$E190&gt;=EB$5),60,0)))</f>
        <v/>
      </c>
      <c r="EC190" s="80" t="str">
        <f>IF(OR($A190="",NOT(ISNUMBER($G190))),"",IF(AND($F190&lt;=EC$6,$G190&gt;=EC$5),IF(EC$5&gt;$N190,5,$K190)*10+IF(AND($F190&gt;=EC$5,$F190&lt;=EC$6),IF(AND($G190&gt;=EC$5,$G190&lt;=EC$6),5,IF($L190=1,2,1)),IF(AND($G190&gt;=EC$5,$G190&lt;=EC$6),IF($M190&gt;0,4,3),0)),IF(AND($D190&lt;=EC$6,$E190&gt;=EC$5),60,0)))</f>
        <v/>
      </c>
      <c r="ED190" s="80" t="str">
        <f>IF(OR($A190="",NOT(ISNUMBER($G190))),"",IF(AND($F190&lt;=ED$6,$G190&gt;=ED$5),IF(ED$5&gt;$N190,5,$K190)*10+IF(AND($F190&gt;=ED$5,$F190&lt;=ED$6),IF(AND($G190&gt;=ED$5,$G190&lt;=ED$6),5,IF($L190=1,2,1)),IF(AND($G190&gt;=ED$5,$G190&lt;=ED$6),IF($M190&gt;0,4,3),0)),IF(AND($D190&lt;=ED$6,$E190&gt;=ED$5),60,0)))</f>
        <v/>
      </c>
    </row>
    <row r="191" ht="18" customHeight="1">
      <c r="A191" s="52" t="str">
        <f>IF(Tasks!$B191="","",Tasks!$A191)</f>
        <v/>
      </c>
      <c r="B191" s="78" t="str">
        <f>IF(Tasks!$B191="","",Tasks!$B191)</f>
        <v/>
      </c>
      <c r="C191" s="25" t="str">
        <f>IF($B191="","",IF(AND(Tasks!$D191="",Tasks!$G191=""),"-",IF(Tasks!$D191="","",Tasks!$D191&amp;IF(OR(Tasks!$E191="",Tasks!$E191="FS"),IF(N(Tasks!$F191)=0,"","FS"),Tasks!$E191)&amp;IF(N(Tasks!$F191)=0,"",IF(Tasks!$F191&gt;0,"+","")&amp;Tasks!$F191))&amp;IF(AND(Tasks!$D191&lt;&gt;"",Tasks!$G191&lt;&gt;""),", ","")&amp;IF(Tasks!$G191="","",Tasks!$G191&amp;IF(OR(Tasks!$H191="",Tasks!$H191="FS"),IF(N(Tasks!$I191)=0,"","FS"),Tasks!$H191)&amp;IF(N(Tasks!$I191)=0,"",IF(Tasks!$I191&gt;0,"+","")&amp;Tasks!$I191))))</f>
        <v/>
      </c>
      <c r="D191" s="51" t="str">
        <f>IF(OR($B191="",Tasks!$Q191=""),"",Tasks!$Q191)</f>
        <v/>
      </c>
      <c r="E191" s="51" t="str">
        <f>IF(OR($B191="",Tasks!$R191=""),"",Tasks!$R191)</f>
        <v/>
      </c>
      <c r="F191" s="51" t="str">
        <f>IF(OR($B191="",Tasks!$S191=""),"",Tasks!$S191)</f>
        <v/>
      </c>
      <c r="G191" s="51" t="str">
        <f>IF(OR($B191="",Tasks!$T191=""),"",Tasks!$T191)</f>
        <v/>
      </c>
      <c r="H191" s="52" t="str">
        <f>IF($B191="","",Tasks!$AE191)</f>
        <v/>
      </c>
      <c r="I191" s="79" t="str">
        <f>IF($B191="","",Tasks!$AF191)</f>
        <v/>
      </c>
      <c r="J191" s="53" t="str">
        <f>IF(OR($B191="",Tasks!$V191=""),"",Tasks!$V191)</f>
        <v/>
      </c>
      <c r="K191" s="52" t="str">
        <f>IF($B191="","",Tasks!$AA191)</f>
        <v/>
      </c>
      <c r="L191" s="52" t="str">
        <f>IF($B191="","",Tasks!$AB191)</f>
        <v/>
      </c>
      <c r="M191" s="52" t="str">
        <f>IF($B191="","",Tasks!$Z191)</f>
        <v/>
      </c>
      <c r="N191" s="52" t="str">
        <f>IF(OR($B191="",Tasks!$AG191=""),"",Tasks!$AG191)</f>
        <v/>
      </c>
      <c r="O191" s="80" t="str">
        <f>IF(OR($A191="",NOT(ISNUMBER($G191))),"",IF(AND($F191&lt;=O$6,$G191&gt;=O$5),IF(O$5&gt;$N191,5,$K191)*10+IF(AND($F191&gt;=O$5,$F191&lt;=O$6),IF(AND($G191&gt;=O$5,$G191&lt;=O$6),5,IF($L191=1,2,1)),IF(AND($G191&gt;=O$5,$G191&lt;=O$6),IF($M191&gt;0,4,3),0)),IF(AND($D191&lt;=O$6,$E191&gt;=O$5),60,0)))</f>
        <v/>
      </c>
      <c r="P191" s="80" t="str">
        <f>IF(OR($A191="",NOT(ISNUMBER($G191))),"",IF(AND($F191&lt;=P$6,$G191&gt;=P$5),IF(P$5&gt;$N191,5,$K191)*10+IF(AND($F191&gt;=P$5,$F191&lt;=P$6),IF(AND($G191&gt;=P$5,$G191&lt;=P$6),5,IF($L191=1,2,1)),IF(AND($G191&gt;=P$5,$G191&lt;=P$6),IF($M191&gt;0,4,3),0)),IF(AND($D191&lt;=P$6,$E191&gt;=P$5),60,0)))</f>
        <v/>
      </c>
      <c r="Q191" s="80" t="str">
        <f>IF(OR($A191="",NOT(ISNUMBER($G191))),"",IF(AND($F191&lt;=Q$6,$G191&gt;=Q$5),IF(Q$5&gt;$N191,5,$K191)*10+IF(AND($F191&gt;=Q$5,$F191&lt;=Q$6),IF(AND($G191&gt;=Q$5,$G191&lt;=Q$6),5,IF($L191=1,2,1)),IF(AND($G191&gt;=Q$5,$G191&lt;=Q$6),IF($M191&gt;0,4,3),0)),IF(AND($D191&lt;=Q$6,$E191&gt;=Q$5),60,0)))</f>
        <v/>
      </c>
      <c r="R191" s="80" t="str">
        <f>IF(OR($A191="",NOT(ISNUMBER($G191))),"",IF(AND($F191&lt;=R$6,$G191&gt;=R$5),IF(R$5&gt;$N191,5,$K191)*10+IF(AND($F191&gt;=R$5,$F191&lt;=R$6),IF(AND($G191&gt;=R$5,$G191&lt;=R$6),5,IF($L191=1,2,1)),IF(AND($G191&gt;=R$5,$G191&lt;=R$6),IF($M191&gt;0,4,3),0)),IF(AND($D191&lt;=R$6,$E191&gt;=R$5),60,0)))</f>
        <v/>
      </c>
      <c r="S191" s="80" t="str">
        <f>IF(OR($A191="",NOT(ISNUMBER($G191))),"",IF(AND($F191&lt;=S$6,$G191&gt;=S$5),IF(S$5&gt;$N191,5,$K191)*10+IF(AND($F191&gt;=S$5,$F191&lt;=S$6),IF(AND($G191&gt;=S$5,$G191&lt;=S$6),5,IF($L191=1,2,1)),IF(AND($G191&gt;=S$5,$G191&lt;=S$6),IF($M191&gt;0,4,3),0)),IF(AND($D191&lt;=S$6,$E191&gt;=S$5),60,0)))</f>
        <v/>
      </c>
      <c r="T191" s="80" t="str">
        <f>IF(OR($A191="",NOT(ISNUMBER($G191))),"",IF(AND($F191&lt;=T$6,$G191&gt;=T$5),IF(T$5&gt;$N191,5,$K191)*10+IF(AND($F191&gt;=T$5,$F191&lt;=T$6),IF(AND($G191&gt;=T$5,$G191&lt;=T$6),5,IF($L191=1,2,1)),IF(AND($G191&gt;=T$5,$G191&lt;=T$6),IF($M191&gt;0,4,3),0)),IF(AND($D191&lt;=T$6,$E191&gt;=T$5),60,0)))</f>
        <v/>
      </c>
      <c r="U191" s="80" t="str">
        <f>IF(OR($A191="",NOT(ISNUMBER($G191))),"",IF(AND($F191&lt;=U$6,$G191&gt;=U$5),IF(U$5&gt;$N191,5,$K191)*10+IF(AND($F191&gt;=U$5,$F191&lt;=U$6),IF(AND($G191&gt;=U$5,$G191&lt;=U$6),5,IF($L191=1,2,1)),IF(AND($G191&gt;=U$5,$G191&lt;=U$6),IF($M191&gt;0,4,3),0)),IF(AND($D191&lt;=U$6,$E191&gt;=U$5),60,0)))</f>
        <v/>
      </c>
      <c r="V191" s="80" t="str">
        <f>IF(OR($A191="",NOT(ISNUMBER($G191))),"",IF(AND($F191&lt;=V$6,$G191&gt;=V$5),IF(V$5&gt;$N191,5,$K191)*10+IF(AND($F191&gt;=V$5,$F191&lt;=V$6),IF(AND($G191&gt;=V$5,$G191&lt;=V$6),5,IF($L191=1,2,1)),IF(AND($G191&gt;=V$5,$G191&lt;=V$6),IF($M191&gt;0,4,3),0)),IF(AND($D191&lt;=V$6,$E191&gt;=V$5),60,0)))</f>
        <v/>
      </c>
      <c r="W191" s="80" t="str">
        <f>IF(OR($A191="",NOT(ISNUMBER($G191))),"",IF(AND($F191&lt;=W$6,$G191&gt;=W$5),IF(W$5&gt;$N191,5,$K191)*10+IF(AND($F191&gt;=W$5,$F191&lt;=W$6),IF(AND($G191&gt;=W$5,$G191&lt;=W$6),5,IF($L191=1,2,1)),IF(AND($G191&gt;=W$5,$G191&lt;=W$6),IF($M191&gt;0,4,3),0)),IF(AND($D191&lt;=W$6,$E191&gt;=W$5),60,0)))</f>
        <v/>
      </c>
      <c r="X191" s="80" t="str">
        <f>IF(OR($A191="",NOT(ISNUMBER($G191))),"",IF(AND($F191&lt;=X$6,$G191&gt;=X$5),IF(X$5&gt;$N191,5,$K191)*10+IF(AND($F191&gt;=X$5,$F191&lt;=X$6),IF(AND($G191&gt;=X$5,$G191&lt;=X$6),5,IF($L191=1,2,1)),IF(AND($G191&gt;=X$5,$G191&lt;=X$6),IF($M191&gt;0,4,3),0)),IF(AND($D191&lt;=X$6,$E191&gt;=X$5),60,0)))</f>
        <v/>
      </c>
      <c r="Y191" s="80" t="str">
        <f>IF(OR($A191="",NOT(ISNUMBER($G191))),"",IF(AND($F191&lt;=Y$6,$G191&gt;=Y$5),IF(Y$5&gt;$N191,5,$K191)*10+IF(AND($F191&gt;=Y$5,$F191&lt;=Y$6),IF(AND($G191&gt;=Y$5,$G191&lt;=Y$6),5,IF($L191=1,2,1)),IF(AND($G191&gt;=Y$5,$G191&lt;=Y$6),IF($M191&gt;0,4,3),0)),IF(AND($D191&lt;=Y$6,$E191&gt;=Y$5),60,0)))</f>
        <v/>
      </c>
      <c r="Z191" s="80" t="str">
        <f>IF(OR($A191="",NOT(ISNUMBER($G191))),"",IF(AND($F191&lt;=Z$6,$G191&gt;=Z$5),IF(Z$5&gt;$N191,5,$K191)*10+IF(AND($F191&gt;=Z$5,$F191&lt;=Z$6),IF(AND($G191&gt;=Z$5,$G191&lt;=Z$6),5,IF($L191=1,2,1)),IF(AND($G191&gt;=Z$5,$G191&lt;=Z$6),IF($M191&gt;0,4,3),0)),IF(AND($D191&lt;=Z$6,$E191&gt;=Z$5),60,0)))</f>
        <v/>
      </c>
      <c r="AA191" s="80" t="str">
        <f>IF(OR($A191="",NOT(ISNUMBER($G191))),"",IF(AND($F191&lt;=AA$6,$G191&gt;=AA$5),IF(AA$5&gt;$N191,5,$K191)*10+IF(AND($F191&gt;=AA$5,$F191&lt;=AA$6),IF(AND($G191&gt;=AA$5,$G191&lt;=AA$6),5,IF($L191=1,2,1)),IF(AND($G191&gt;=AA$5,$G191&lt;=AA$6),IF($M191&gt;0,4,3),0)),IF(AND($D191&lt;=AA$6,$E191&gt;=AA$5),60,0)))</f>
        <v/>
      </c>
      <c r="AB191" s="80" t="str">
        <f>IF(OR($A191="",NOT(ISNUMBER($G191))),"",IF(AND($F191&lt;=AB$6,$G191&gt;=AB$5),IF(AB$5&gt;$N191,5,$K191)*10+IF(AND($F191&gt;=AB$5,$F191&lt;=AB$6),IF(AND($G191&gt;=AB$5,$G191&lt;=AB$6),5,IF($L191=1,2,1)),IF(AND($G191&gt;=AB$5,$G191&lt;=AB$6),IF($M191&gt;0,4,3),0)),IF(AND($D191&lt;=AB$6,$E191&gt;=AB$5),60,0)))</f>
        <v/>
      </c>
      <c r="AC191" s="80" t="str">
        <f>IF(OR($A191="",NOT(ISNUMBER($G191))),"",IF(AND($F191&lt;=AC$6,$G191&gt;=AC$5),IF(AC$5&gt;$N191,5,$K191)*10+IF(AND($F191&gt;=AC$5,$F191&lt;=AC$6),IF(AND($G191&gt;=AC$5,$G191&lt;=AC$6),5,IF($L191=1,2,1)),IF(AND($G191&gt;=AC$5,$G191&lt;=AC$6),IF($M191&gt;0,4,3),0)),IF(AND($D191&lt;=AC$6,$E191&gt;=AC$5),60,0)))</f>
        <v/>
      </c>
      <c r="AD191" s="80" t="str">
        <f>IF(OR($A191="",NOT(ISNUMBER($G191))),"",IF(AND($F191&lt;=AD$6,$G191&gt;=AD$5),IF(AD$5&gt;$N191,5,$K191)*10+IF(AND($F191&gt;=AD$5,$F191&lt;=AD$6),IF(AND($G191&gt;=AD$5,$G191&lt;=AD$6),5,IF($L191=1,2,1)),IF(AND($G191&gt;=AD$5,$G191&lt;=AD$6),IF($M191&gt;0,4,3),0)),IF(AND($D191&lt;=AD$6,$E191&gt;=AD$5),60,0)))</f>
        <v/>
      </c>
      <c r="AE191" s="80" t="str">
        <f>IF(OR($A191="",NOT(ISNUMBER($G191))),"",IF(AND($F191&lt;=AE$6,$G191&gt;=AE$5),IF(AE$5&gt;$N191,5,$K191)*10+IF(AND($F191&gt;=AE$5,$F191&lt;=AE$6),IF(AND($G191&gt;=AE$5,$G191&lt;=AE$6),5,IF($L191=1,2,1)),IF(AND($G191&gt;=AE$5,$G191&lt;=AE$6),IF($M191&gt;0,4,3),0)),IF(AND($D191&lt;=AE$6,$E191&gt;=AE$5),60,0)))</f>
        <v/>
      </c>
      <c r="AF191" s="80" t="str">
        <f>IF(OR($A191="",NOT(ISNUMBER($G191))),"",IF(AND($F191&lt;=AF$6,$G191&gt;=AF$5),IF(AF$5&gt;$N191,5,$K191)*10+IF(AND($F191&gt;=AF$5,$F191&lt;=AF$6),IF(AND($G191&gt;=AF$5,$G191&lt;=AF$6),5,IF($L191=1,2,1)),IF(AND($G191&gt;=AF$5,$G191&lt;=AF$6),IF($M191&gt;0,4,3),0)),IF(AND($D191&lt;=AF$6,$E191&gt;=AF$5),60,0)))</f>
        <v/>
      </c>
      <c r="AG191" s="80" t="str">
        <f>IF(OR($A191="",NOT(ISNUMBER($G191))),"",IF(AND($F191&lt;=AG$6,$G191&gt;=AG$5),IF(AG$5&gt;$N191,5,$K191)*10+IF(AND($F191&gt;=AG$5,$F191&lt;=AG$6),IF(AND($G191&gt;=AG$5,$G191&lt;=AG$6),5,IF($L191=1,2,1)),IF(AND($G191&gt;=AG$5,$G191&lt;=AG$6),IF($M191&gt;0,4,3),0)),IF(AND($D191&lt;=AG$6,$E191&gt;=AG$5),60,0)))</f>
        <v/>
      </c>
      <c r="AH191" s="80" t="str">
        <f>IF(OR($A191="",NOT(ISNUMBER($G191))),"",IF(AND($F191&lt;=AH$6,$G191&gt;=AH$5),IF(AH$5&gt;$N191,5,$K191)*10+IF(AND($F191&gt;=AH$5,$F191&lt;=AH$6),IF(AND($G191&gt;=AH$5,$G191&lt;=AH$6),5,IF($L191=1,2,1)),IF(AND($G191&gt;=AH$5,$G191&lt;=AH$6),IF($M191&gt;0,4,3),0)),IF(AND($D191&lt;=AH$6,$E191&gt;=AH$5),60,0)))</f>
        <v/>
      </c>
      <c r="AI191" s="80" t="str">
        <f>IF(OR($A191="",NOT(ISNUMBER($G191))),"",IF(AND($F191&lt;=AI$6,$G191&gt;=AI$5),IF(AI$5&gt;$N191,5,$K191)*10+IF(AND($F191&gt;=AI$5,$F191&lt;=AI$6),IF(AND($G191&gt;=AI$5,$G191&lt;=AI$6),5,IF($L191=1,2,1)),IF(AND($G191&gt;=AI$5,$G191&lt;=AI$6),IF($M191&gt;0,4,3),0)),IF(AND($D191&lt;=AI$6,$E191&gt;=AI$5),60,0)))</f>
        <v/>
      </c>
      <c r="AJ191" s="80" t="str">
        <f>IF(OR($A191="",NOT(ISNUMBER($G191))),"",IF(AND($F191&lt;=AJ$6,$G191&gt;=AJ$5),IF(AJ$5&gt;$N191,5,$K191)*10+IF(AND($F191&gt;=AJ$5,$F191&lt;=AJ$6),IF(AND($G191&gt;=AJ$5,$G191&lt;=AJ$6),5,IF($L191=1,2,1)),IF(AND($G191&gt;=AJ$5,$G191&lt;=AJ$6),IF($M191&gt;0,4,3),0)),IF(AND($D191&lt;=AJ$6,$E191&gt;=AJ$5),60,0)))</f>
        <v/>
      </c>
      <c r="AK191" s="80" t="str">
        <f>IF(OR($A191="",NOT(ISNUMBER($G191))),"",IF(AND($F191&lt;=AK$6,$G191&gt;=AK$5),IF(AK$5&gt;$N191,5,$K191)*10+IF(AND($F191&gt;=AK$5,$F191&lt;=AK$6),IF(AND($G191&gt;=AK$5,$G191&lt;=AK$6),5,IF($L191=1,2,1)),IF(AND($G191&gt;=AK$5,$G191&lt;=AK$6),IF($M191&gt;0,4,3),0)),IF(AND($D191&lt;=AK$6,$E191&gt;=AK$5),60,0)))</f>
        <v/>
      </c>
      <c r="AL191" s="80" t="str">
        <f>IF(OR($A191="",NOT(ISNUMBER($G191))),"",IF(AND($F191&lt;=AL$6,$G191&gt;=AL$5),IF(AL$5&gt;$N191,5,$K191)*10+IF(AND($F191&gt;=AL$5,$F191&lt;=AL$6),IF(AND($G191&gt;=AL$5,$G191&lt;=AL$6),5,IF($L191=1,2,1)),IF(AND($G191&gt;=AL$5,$G191&lt;=AL$6),IF($M191&gt;0,4,3),0)),IF(AND($D191&lt;=AL$6,$E191&gt;=AL$5),60,0)))</f>
        <v/>
      </c>
      <c r="AM191" s="80" t="str">
        <f>IF(OR($A191="",NOT(ISNUMBER($G191))),"",IF(AND($F191&lt;=AM$6,$G191&gt;=AM$5),IF(AM$5&gt;$N191,5,$K191)*10+IF(AND($F191&gt;=AM$5,$F191&lt;=AM$6),IF(AND($G191&gt;=AM$5,$G191&lt;=AM$6),5,IF($L191=1,2,1)),IF(AND($G191&gt;=AM$5,$G191&lt;=AM$6),IF($M191&gt;0,4,3),0)),IF(AND($D191&lt;=AM$6,$E191&gt;=AM$5),60,0)))</f>
        <v/>
      </c>
      <c r="AN191" s="80" t="str">
        <f>IF(OR($A191="",NOT(ISNUMBER($G191))),"",IF(AND($F191&lt;=AN$6,$G191&gt;=AN$5),IF(AN$5&gt;$N191,5,$K191)*10+IF(AND($F191&gt;=AN$5,$F191&lt;=AN$6),IF(AND($G191&gt;=AN$5,$G191&lt;=AN$6),5,IF($L191=1,2,1)),IF(AND($G191&gt;=AN$5,$G191&lt;=AN$6),IF($M191&gt;0,4,3),0)),IF(AND($D191&lt;=AN$6,$E191&gt;=AN$5),60,0)))</f>
        <v/>
      </c>
      <c r="AO191" s="80" t="str">
        <f>IF(OR($A191="",NOT(ISNUMBER($G191))),"",IF(AND($F191&lt;=AO$6,$G191&gt;=AO$5),IF(AO$5&gt;$N191,5,$K191)*10+IF(AND($F191&gt;=AO$5,$F191&lt;=AO$6),IF(AND($G191&gt;=AO$5,$G191&lt;=AO$6),5,IF($L191=1,2,1)),IF(AND($G191&gt;=AO$5,$G191&lt;=AO$6),IF($M191&gt;0,4,3),0)),IF(AND($D191&lt;=AO$6,$E191&gt;=AO$5),60,0)))</f>
        <v/>
      </c>
      <c r="AP191" s="80" t="str">
        <f>IF(OR($A191="",NOT(ISNUMBER($G191))),"",IF(AND($F191&lt;=AP$6,$G191&gt;=AP$5),IF(AP$5&gt;$N191,5,$K191)*10+IF(AND($F191&gt;=AP$5,$F191&lt;=AP$6),IF(AND($G191&gt;=AP$5,$G191&lt;=AP$6),5,IF($L191=1,2,1)),IF(AND($G191&gt;=AP$5,$G191&lt;=AP$6),IF($M191&gt;0,4,3),0)),IF(AND($D191&lt;=AP$6,$E191&gt;=AP$5),60,0)))</f>
        <v/>
      </c>
      <c r="AQ191" s="80" t="str">
        <f>IF(OR($A191="",NOT(ISNUMBER($G191))),"",IF(AND($F191&lt;=AQ$6,$G191&gt;=AQ$5),IF(AQ$5&gt;$N191,5,$K191)*10+IF(AND($F191&gt;=AQ$5,$F191&lt;=AQ$6),IF(AND($G191&gt;=AQ$5,$G191&lt;=AQ$6),5,IF($L191=1,2,1)),IF(AND($G191&gt;=AQ$5,$G191&lt;=AQ$6),IF($M191&gt;0,4,3),0)),IF(AND($D191&lt;=AQ$6,$E191&gt;=AQ$5),60,0)))</f>
        <v/>
      </c>
      <c r="AR191" s="80" t="str">
        <f>IF(OR($A191="",NOT(ISNUMBER($G191))),"",IF(AND($F191&lt;=AR$6,$G191&gt;=AR$5),IF(AR$5&gt;$N191,5,$K191)*10+IF(AND($F191&gt;=AR$5,$F191&lt;=AR$6),IF(AND($G191&gt;=AR$5,$G191&lt;=AR$6),5,IF($L191=1,2,1)),IF(AND($G191&gt;=AR$5,$G191&lt;=AR$6),IF($M191&gt;0,4,3),0)),IF(AND($D191&lt;=AR$6,$E191&gt;=AR$5),60,0)))</f>
        <v/>
      </c>
      <c r="AS191" s="80" t="str">
        <f>IF(OR($A191="",NOT(ISNUMBER($G191))),"",IF(AND($F191&lt;=AS$6,$G191&gt;=AS$5),IF(AS$5&gt;$N191,5,$K191)*10+IF(AND($F191&gt;=AS$5,$F191&lt;=AS$6),IF(AND($G191&gt;=AS$5,$G191&lt;=AS$6),5,IF($L191=1,2,1)),IF(AND($G191&gt;=AS$5,$G191&lt;=AS$6),IF($M191&gt;0,4,3),0)),IF(AND($D191&lt;=AS$6,$E191&gt;=AS$5),60,0)))</f>
        <v/>
      </c>
      <c r="AT191" s="80" t="str">
        <f>IF(OR($A191="",NOT(ISNUMBER($G191))),"",IF(AND($F191&lt;=AT$6,$G191&gt;=AT$5),IF(AT$5&gt;$N191,5,$K191)*10+IF(AND($F191&gt;=AT$5,$F191&lt;=AT$6),IF(AND($G191&gt;=AT$5,$G191&lt;=AT$6),5,IF($L191=1,2,1)),IF(AND($G191&gt;=AT$5,$G191&lt;=AT$6),IF($M191&gt;0,4,3),0)),IF(AND($D191&lt;=AT$6,$E191&gt;=AT$5),60,0)))</f>
        <v/>
      </c>
      <c r="AU191" s="80" t="str">
        <f>IF(OR($A191="",NOT(ISNUMBER($G191))),"",IF(AND($F191&lt;=AU$6,$G191&gt;=AU$5),IF(AU$5&gt;$N191,5,$K191)*10+IF(AND($F191&gt;=AU$5,$F191&lt;=AU$6),IF(AND($G191&gt;=AU$5,$G191&lt;=AU$6),5,IF($L191=1,2,1)),IF(AND($G191&gt;=AU$5,$G191&lt;=AU$6),IF($M191&gt;0,4,3),0)),IF(AND($D191&lt;=AU$6,$E191&gt;=AU$5),60,0)))</f>
        <v/>
      </c>
      <c r="AV191" s="80" t="str">
        <f>IF(OR($A191="",NOT(ISNUMBER($G191))),"",IF(AND($F191&lt;=AV$6,$G191&gt;=AV$5),IF(AV$5&gt;$N191,5,$K191)*10+IF(AND($F191&gt;=AV$5,$F191&lt;=AV$6),IF(AND($G191&gt;=AV$5,$G191&lt;=AV$6),5,IF($L191=1,2,1)),IF(AND($G191&gt;=AV$5,$G191&lt;=AV$6),IF($M191&gt;0,4,3),0)),IF(AND($D191&lt;=AV$6,$E191&gt;=AV$5),60,0)))</f>
        <v/>
      </c>
      <c r="AW191" s="80" t="str">
        <f>IF(OR($A191="",NOT(ISNUMBER($G191))),"",IF(AND($F191&lt;=AW$6,$G191&gt;=AW$5),IF(AW$5&gt;$N191,5,$K191)*10+IF(AND($F191&gt;=AW$5,$F191&lt;=AW$6),IF(AND($G191&gt;=AW$5,$G191&lt;=AW$6),5,IF($L191=1,2,1)),IF(AND($G191&gt;=AW$5,$G191&lt;=AW$6),IF($M191&gt;0,4,3),0)),IF(AND($D191&lt;=AW$6,$E191&gt;=AW$5),60,0)))</f>
        <v/>
      </c>
      <c r="AX191" s="80" t="str">
        <f>IF(OR($A191="",NOT(ISNUMBER($G191))),"",IF(AND($F191&lt;=AX$6,$G191&gt;=AX$5),IF(AX$5&gt;$N191,5,$K191)*10+IF(AND($F191&gt;=AX$5,$F191&lt;=AX$6),IF(AND($G191&gt;=AX$5,$G191&lt;=AX$6),5,IF($L191=1,2,1)),IF(AND($G191&gt;=AX$5,$G191&lt;=AX$6),IF($M191&gt;0,4,3),0)),IF(AND($D191&lt;=AX$6,$E191&gt;=AX$5),60,0)))</f>
        <v/>
      </c>
      <c r="AY191" s="80" t="str">
        <f>IF(OR($A191="",NOT(ISNUMBER($G191))),"",IF(AND($F191&lt;=AY$6,$G191&gt;=AY$5),IF(AY$5&gt;$N191,5,$K191)*10+IF(AND($F191&gt;=AY$5,$F191&lt;=AY$6),IF(AND($G191&gt;=AY$5,$G191&lt;=AY$6),5,IF($L191=1,2,1)),IF(AND($G191&gt;=AY$5,$G191&lt;=AY$6),IF($M191&gt;0,4,3),0)),IF(AND($D191&lt;=AY$6,$E191&gt;=AY$5),60,0)))</f>
        <v/>
      </c>
      <c r="AZ191" s="80" t="str">
        <f>IF(OR($A191="",NOT(ISNUMBER($G191))),"",IF(AND($F191&lt;=AZ$6,$G191&gt;=AZ$5),IF(AZ$5&gt;$N191,5,$K191)*10+IF(AND($F191&gt;=AZ$5,$F191&lt;=AZ$6),IF(AND($G191&gt;=AZ$5,$G191&lt;=AZ$6),5,IF($L191=1,2,1)),IF(AND($G191&gt;=AZ$5,$G191&lt;=AZ$6),IF($M191&gt;0,4,3),0)),IF(AND($D191&lt;=AZ$6,$E191&gt;=AZ$5),60,0)))</f>
        <v/>
      </c>
      <c r="BA191" s="80" t="str">
        <f>IF(OR($A191="",NOT(ISNUMBER($G191))),"",IF(AND($F191&lt;=BA$6,$G191&gt;=BA$5),IF(BA$5&gt;$N191,5,$K191)*10+IF(AND($F191&gt;=BA$5,$F191&lt;=BA$6),IF(AND($G191&gt;=BA$5,$G191&lt;=BA$6),5,IF($L191=1,2,1)),IF(AND($G191&gt;=BA$5,$G191&lt;=BA$6),IF($M191&gt;0,4,3),0)),IF(AND($D191&lt;=BA$6,$E191&gt;=BA$5),60,0)))</f>
        <v/>
      </c>
      <c r="BB191" s="80" t="str">
        <f>IF(OR($A191="",NOT(ISNUMBER($G191))),"",IF(AND($F191&lt;=BB$6,$G191&gt;=BB$5),IF(BB$5&gt;$N191,5,$K191)*10+IF(AND($F191&gt;=BB$5,$F191&lt;=BB$6),IF(AND($G191&gt;=BB$5,$G191&lt;=BB$6),5,IF($L191=1,2,1)),IF(AND($G191&gt;=BB$5,$G191&lt;=BB$6),IF($M191&gt;0,4,3),0)),IF(AND($D191&lt;=BB$6,$E191&gt;=BB$5),60,0)))</f>
        <v/>
      </c>
      <c r="BC191" s="80" t="str">
        <f>IF(OR($A191="",NOT(ISNUMBER($G191))),"",IF(AND($F191&lt;=BC$6,$G191&gt;=BC$5),IF(BC$5&gt;$N191,5,$K191)*10+IF(AND($F191&gt;=BC$5,$F191&lt;=BC$6),IF(AND($G191&gt;=BC$5,$G191&lt;=BC$6),5,IF($L191=1,2,1)),IF(AND($G191&gt;=BC$5,$G191&lt;=BC$6),IF($M191&gt;0,4,3),0)),IF(AND($D191&lt;=BC$6,$E191&gt;=BC$5),60,0)))</f>
        <v/>
      </c>
      <c r="BD191" s="80" t="str">
        <f>IF(OR($A191="",NOT(ISNUMBER($G191))),"",IF(AND($F191&lt;=BD$6,$G191&gt;=BD$5),IF(BD$5&gt;$N191,5,$K191)*10+IF(AND($F191&gt;=BD$5,$F191&lt;=BD$6),IF(AND($G191&gt;=BD$5,$G191&lt;=BD$6),5,IF($L191=1,2,1)),IF(AND($G191&gt;=BD$5,$G191&lt;=BD$6),IF($M191&gt;0,4,3),0)),IF(AND($D191&lt;=BD$6,$E191&gt;=BD$5),60,0)))</f>
        <v/>
      </c>
      <c r="BE191" s="80" t="str">
        <f>IF(OR($A191="",NOT(ISNUMBER($G191))),"",IF(AND($F191&lt;=BE$6,$G191&gt;=BE$5),IF(BE$5&gt;$N191,5,$K191)*10+IF(AND($F191&gt;=BE$5,$F191&lt;=BE$6),IF(AND($G191&gt;=BE$5,$G191&lt;=BE$6),5,IF($L191=1,2,1)),IF(AND($G191&gt;=BE$5,$G191&lt;=BE$6),IF($M191&gt;0,4,3),0)),IF(AND($D191&lt;=BE$6,$E191&gt;=BE$5),60,0)))</f>
        <v/>
      </c>
      <c r="BF191" s="80" t="str">
        <f>IF(OR($A191="",NOT(ISNUMBER($G191))),"",IF(AND($F191&lt;=BF$6,$G191&gt;=BF$5),IF(BF$5&gt;$N191,5,$K191)*10+IF(AND($F191&gt;=BF$5,$F191&lt;=BF$6),IF(AND($G191&gt;=BF$5,$G191&lt;=BF$6),5,IF($L191=1,2,1)),IF(AND($G191&gt;=BF$5,$G191&lt;=BF$6),IF($M191&gt;0,4,3),0)),IF(AND($D191&lt;=BF$6,$E191&gt;=BF$5),60,0)))</f>
        <v/>
      </c>
      <c r="BG191" s="80" t="str">
        <f>IF(OR($A191="",NOT(ISNUMBER($G191))),"",IF(AND($F191&lt;=BG$6,$G191&gt;=BG$5),IF(BG$5&gt;$N191,5,$K191)*10+IF(AND($F191&gt;=BG$5,$F191&lt;=BG$6),IF(AND($G191&gt;=BG$5,$G191&lt;=BG$6),5,IF($L191=1,2,1)),IF(AND($G191&gt;=BG$5,$G191&lt;=BG$6),IF($M191&gt;0,4,3),0)),IF(AND($D191&lt;=BG$6,$E191&gt;=BG$5),60,0)))</f>
        <v/>
      </c>
      <c r="BH191" s="80" t="str">
        <f>IF(OR($A191="",NOT(ISNUMBER($G191))),"",IF(AND($F191&lt;=BH$6,$G191&gt;=BH$5),IF(BH$5&gt;$N191,5,$K191)*10+IF(AND($F191&gt;=BH$5,$F191&lt;=BH$6),IF(AND($G191&gt;=BH$5,$G191&lt;=BH$6),5,IF($L191=1,2,1)),IF(AND($G191&gt;=BH$5,$G191&lt;=BH$6),IF($M191&gt;0,4,3),0)),IF(AND($D191&lt;=BH$6,$E191&gt;=BH$5),60,0)))</f>
        <v/>
      </c>
      <c r="BI191" s="80" t="str">
        <f>IF(OR($A191="",NOT(ISNUMBER($G191))),"",IF(AND($F191&lt;=BI$6,$G191&gt;=BI$5),IF(BI$5&gt;$N191,5,$K191)*10+IF(AND($F191&gt;=BI$5,$F191&lt;=BI$6),IF(AND($G191&gt;=BI$5,$G191&lt;=BI$6),5,IF($L191=1,2,1)),IF(AND($G191&gt;=BI$5,$G191&lt;=BI$6),IF($M191&gt;0,4,3),0)),IF(AND($D191&lt;=BI$6,$E191&gt;=BI$5),60,0)))</f>
        <v/>
      </c>
      <c r="BJ191" s="80" t="str">
        <f>IF(OR($A191="",NOT(ISNUMBER($G191))),"",IF(AND($F191&lt;=BJ$6,$G191&gt;=BJ$5),IF(BJ$5&gt;$N191,5,$K191)*10+IF(AND($F191&gt;=BJ$5,$F191&lt;=BJ$6),IF(AND($G191&gt;=BJ$5,$G191&lt;=BJ$6),5,IF($L191=1,2,1)),IF(AND($G191&gt;=BJ$5,$G191&lt;=BJ$6),IF($M191&gt;0,4,3),0)),IF(AND($D191&lt;=BJ$6,$E191&gt;=BJ$5),60,0)))</f>
        <v/>
      </c>
      <c r="BK191" s="80" t="str">
        <f>IF(OR($A191="",NOT(ISNUMBER($G191))),"",IF(AND($F191&lt;=BK$6,$G191&gt;=BK$5),IF(BK$5&gt;$N191,5,$K191)*10+IF(AND($F191&gt;=BK$5,$F191&lt;=BK$6),IF(AND($G191&gt;=BK$5,$G191&lt;=BK$6),5,IF($L191=1,2,1)),IF(AND($G191&gt;=BK$5,$G191&lt;=BK$6),IF($M191&gt;0,4,3),0)),IF(AND($D191&lt;=BK$6,$E191&gt;=BK$5),60,0)))</f>
        <v/>
      </c>
      <c r="BL191" s="80" t="str">
        <f>IF(OR($A191="",NOT(ISNUMBER($G191))),"",IF(AND($F191&lt;=BL$6,$G191&gt;=BL$5),IF(BL$5&gt;$N191,5,$K191)*10+IF(AND($F191&gt;=BL$5,$F191&lt;=BL$6),IF(AND($G191&gt;=BL$5,$G191&lt;=BL$6),5,IF($L191=1,2,1)),IF(AND($G191&gt;=BL$5,$G191&lt;=BL$6),IF($M191&gt;0,4,3),0)),IF(AND($D191&lt;=BL$6,$E191&gt;=BL$5),60,0)))</f>
        <v/>
      </c>
      <c r="BM191" s="80" t="str">
        <f>IF(OR($A191="",NOT(ISNUMBER($G191))),"",IF(AND($F191&lt;=BM$6,$G191&gt;=BM$5),IF(BM$5&gt;$N191,5,$K191)*10+IF(AND($F191&gt;=BM$5,$F191&lt;=BM$6),IF(AND($G191&gt;=BM$5,$G191&lt;=BM$6),5,IF($L191=1,2,1)),IF(AND($G191&gt;=BM$5,$G191&lt;=BM$6),IF($M191&gt;0,4,3),0)),IF(AND($D191&lt;=BM$6,$E191&gt;=BM$5),60,0)))</f>
        <v/>
      </c>
      <c r="BN191" s="80" t="str">
        <f>IF(OR($A191="",NOT(ISNUMBER($G191))),"",IF(AND($F191&lt;=BN$6,$G191&gt;=BN$5),IF(BN$5&gt;$N191,5,$K191)*10+IF(AND($F191&gt;=BN$5,$F191&lt;=BN$6),IF(AND($G191&gt;=BN$5,$G191&lt;=BN$6),5,IF($L191=1,2,1)),IF(AND($G191&gt;=BN$5,$G191&lt;=BN$6),IF($M191&gt;0,4,3),0)),IF(AND($D191&lt;=BN$6,$E191&gt;=BN$5),60,0)))</f>
        <v/>
      </c>
      <c r="BO191" s="80" t="str">
        <f>IF(OR($A191="",NOT(ISNUMBER($G191))),"",IF(AND($F191&lt;=BO$6,$G191&gt;=BO$5),IF(BO$5&gt;$N191,5,$K191)*10+IF(AND($F191&gt;=BO$5,$F191&lt;=BO$6),IF(AND($G191&gt;=BO$5,$G191&lt;=BO$6),5,IF($L191=1,2,1)),IF(AND($G191&gt;=BO$5,$G191&lt;=BO$6),IF($M191&gt;0,4,3),0)),IF(AND($D191&lt;=BO$6,$E191&gt;=BO$5),60,0)))</f>
        <v/>
      </c>
      <c r="BP191" s="80" t="str">
        <f>IF(OR($A191="",NOT(ISNUMBER($G191))),"",IF(AND($F191&lt;=BP$6,$G191&gt;=BP$5),IF(BP$5&gt;$N191,5,$K191)*10+IF(AND($F191&gt;=BP$5,$F191&lt;=BP$6),IF(AND($G191&gt;=BP$5,$G191&lt;=BP$6),5,IF($L191=1,2,1)),IF(AND($G191&gt;=BP$5,$G191&lt;=BP$6),IF($M191&gt;0,4,3),0)),IF(AND($D191&lt;=BP$6,$E191&gt;=BP$5),60,0)))</f>
        <v/>
      </c>
      <c r="BQ191" s="80" t="str">
        <f>IF(OR($A191="",NOT(ISNUMBER($G191))),"",IF(AND($F191&lt;=BQ$6,$G191&gt;=BQ$5),IF(BQ$5&gt;$N191,5,$K191)*10+IF(AND($F191&gt;=BQ$5,$F191&lt;=BQ$6),IF(AND($G191&gt;=BQ$5,$G191&lt;=BQ$6),5,IF($L191=1,2,1)),IF(AND($G191&gt;=BQ$5,$G191&lt;=BQ$6),IF($M191&gt;0,4,3),0)),IF(AND($D191&lt;=BQ$6,$E191&gt;=BQ$5),60,0)))</f>
        <v/>
      </c>
      <c r="BR191" s="80" t="str">
        <f>IF(OR($A191="",NOT(ISNUMBER($G191))),"",IF(AND($F191&lt;=BR$6,$G191&gt;=BR$5),IF(BR$5&gt;$N191,5,$K191)*10+IF(AND($F191&gt;=BR$5,$F191&lt;=BR$6),IF(AND($G191&gt;=BR$5,$G191&lt;=BR$6),5,IF($L191=1,2,1)),IF(AND($G191&gt;=BR$5,$G191&lt;=BR$6),IF($M191&gt;0,4,3),0)),IF(AND($D191&lt;=BR$6,$E191&gt;=BR$5),60,0)))</f>
        <v/>
      </c>
      <c r="BS191" s="80" t="str">
        <f>IF(OR($A191="",NOT(ISNUMBER($G191))),"",IF(AND($F191&lt;=BS$6,$G191&gt;=BS$5),IF(BS$5&gt;$N191,5,$K191)*10+IF(AND($F191&gt;=BS$5,$F191&lt;=BS$6),IF(AND($G191&gt;=BS$5,$G191&lt;=BS$6),5,IF($L191=1,2,1)),IF(AND($G191&gt;=BS$5,$G191&lt;=BS$6),IF($M191&gt;0,4,3),0)),IF(AND($D191&lt;=BS$6,$E191&gt;=BS$5),60,0)))</f>
        <v/>
      </c>
      <c r="BT191" s="80" t="str">
        <f>IF(OR($A191="",NOT(ISNUMBER($G191))),"",IF(AND($F191&lt;=BT$6,$G191&gt;=BT$5),IF(BT$5&gt;$N191,5,$K191)*10+IF(AND($F191&gt;=BT$5,$F191&lt;=BT$6),IF(AND($G191&gt;=BT$5,$G191&lt;=BT$6),5,IF($L191=1,2,1)),IF(AND($G191&gt;=BT$5,$G191&lt;=BT$6),IF($M191&gt;0,4,3),0)),IF(AND($D191&lt;=BT$6,$E191&gt;=BT$5),60,0)))</f>
        <v/>
      </c>
      <c r="BU191" s="80" t="str">
        <f>IF(OR($A191="",NOT(ISNUMBER($G191))),"",IF(AND($F191&lt;=BU$6,$G191&gt;=BU$5),IF(BU$5&gt;$N191,5,$K191)*10+IF(AND($F191&gt;=BU$5,$F191&lt;=BU$6),IF(AND($G191&gt;=BU$5,$G191&lt;=BU$6),5,IF($L191=1,2,1)),IF(AND($G191&gt;=BU$5,$G191&lt;=BU$6),IF($M191&gt;0,4,3),0)),IF(AND($D191&lt;=BU$6,$E191&gt;=BU$5),60,0)))</f>
        <v/>
      </c>
      <c r="BV191" s="80" t="str">
        <f>IF(OR($A191="",NOT(ISNUMBER($G191))),"",IF(AND($F191&lt;=BV$6,$G191&gt;=BV$5),IF(BV$5&gt;$N191,5,$K191)*10+IF(AND($F191&gt;=BV$5,$F191&lt;=BV$6),IF(AND($G191&gt;=BV$5,$G191&lt;=BV$6),5,IF($L191=1,2,1)),IF(AND($G191&gt;=BV$5,$G191&lt;=BV$6),IF($M191&gt;0,4,3),0)),IF(AND($D191&lt;=BV$6,$E191&gt;=BV$5),60,0)))</f>
        <v/>
      </c>
      <c r="BW191" s="80" t="str">
        <f>IF(OR($A191="",NOT(ISNUMBER($G191))),"",IF(AND($F191&lt;=BW$6,$G191&gt;=BW$5),IF(BW$5&gt;$N191,5,$K191)*10+IF(AND($F191&gt;=BW$5,$F191&lt;=BW$6),IF(AND($G191&gt;=BW$5,$G191&lt;=BW$6),5,IF($L191=1,2,1)),IF(AND($G191&gt;=BW$5,$G191&lt;=BW$6),IF($M191&gt;0,4,3),0)),IF(AND($D191&lt;=BW$6,$E191&gt;=BW$5),60,0)))</f>
        <v/>
      </c>
      <c r="BX191" s="80" t="str">
        <f>IF(OR($A191="",NOT(ISNUMBER($G191))),"",IF(AND($F191&lt;=BX$6,$G191&gt;=BX$5),IF(BX$5&gt;$N191,5,$K191)*10+IF(AND($F191&gt;=BX$5,$F191&lt;=BX$6),IF(AND($G191&gt;=BX$5,$G191&lt;=BX$6),5,IF($L191=1,2,1)),IF(AND($G191&gt;=BX$5,$G191&lt;=BX$6),IF($M191&gt;0,4,3),0)),IF(AND($D191&lt;=BX$6,$E191&gt;=BX$5),60,0)))</f>
        <v/>
      </c>
      <c r="BY191" s="80" t="str">
        <f>IF(OR($A191="",NOT(ISNUMBER($G191))),"",IF(AND($F191&lt;=BY$6,$G191&gt;=BY$5),IF(BY$5&gt;$N191,5,$K191)*10+IF(AND($F191&gt;=BY$5,$F191&lt;=BY$6),IF(AND($G191&gt;=BY$5,$G191&lt;=BY$6),5,IF($L191=1,2,1)),IF(AND($G191&gt;=BY$5,$G191&lt;=BY$6),IF($M191&gt;0,4,3),0)),IF(AND($D191&lt;=BY$6,$E191&gt;=BY$5),60,0)))</f>
        <v/>
      </c>
      <c r="BZ191" s="80" t="str">
        <f>IF(OR($A191="",NOT(ISNUMBER($G191))),"",IF(AND($F191&lt;=BZ$6,$G191&gt;=BZ$5),IF(BZ$5&gt;$N191,5,$K191)*10+IF(AND($F191&gt;=BZ$5,$F191&lt;=BZ$6),IF(AND($G191&gt;=BZ$5,$G191&lt;=BZ$6),5,IF($L191=1,2,1)),IF(AND($G191&gt;=BZ$5,$G191&lt;=BZ$6),IF($M191&gt;0,4,3),0)),IF(AND($D191&lt;=BZ$6,$E191&gt;=BZ$5),60,0)))</f>
        <v/>
      </c>
      <c r="CA191" s="80" t="str">
        <f>IF(OR($A191="",NOT(ISNUMBER($G191))),"",IF(AND($F191&lt;=CA$6,$G191&gt;=CA$5),IF(CA$5&gt;$N191,5,$K191)*10+IF(AND($F191&gt;=CA$5,$F191&lt;=CA$6),IF(AND($G191&gt;=CA$5,$G191&lt;=CA$6),5,IF($L191=1,2,1)),IF(AND($G191&gt;=CA$5,$G191&lt;=CA$6),IF($M191&gt;0,4,3),0)),IF(AND($D191&lt;=CA$6,$E191&gt;=CA$5),60,0)))</f>
        <v/>
      </c>
      <c r="CB191" s="80" t="str">
        <f>IF(OR($A191="",NOT(ISNUMBER($G191))),"",IF(AND($F191&lt;=CB$6,$G191&gt;=CB$5),IF(CB$5&gt;$N191,5,$K191)*10+IF(AND($F191&gt;=CB$5,$F191&lt;=CB$6),IF(AND($G191&gt;=CB$5,$G191&lt;=CB$6),5,IF($L191=1,2,1)),IF(AND($G191&gt;=CB$5,$G191&lt;=CB$6),IF($M191&gt;0,4,3),0)),IF(AND($D191&lt;=CB$6,$E191&gt;=CB$5),60,0)))</f>
        <v/>
      </c>
      <c r="CC191" s="80" t="str">
        <f>IF(OR($A191="",NOT(ISNUMBER($G191))),"",IF(AND($F191&lt;=CC$6,$G191&gt;=CC$5),IF(CC$5&gt;$N191,5,$K191)*10+IF(AND($F191&gt;=CC$5,$F191&lt;=CC$6),IF(AND($G191&gt;=CC$5,$G191&lt;=CC$6),5,IF($L191=1,2,1)),IF(AND($G191&gt;=CC$5,$G191&lt;=CC$6),IF($M191&gt;0,4,3),0)),IF(AND($D191&lt;=CC$6,$E191&gt;=CC$5),60,0)))</f>
        <v/>
      </c>
      <c r="CD191" s="80" t="str">
        <f>IF(OR($A191="",NOT(ISNUMBER($G191))),"",IF(AND($F191&lt;=CD$6,$G191&gt;=CD$5),IF(CD$5&gt;$N191,5,$K191)*10+IF(AND($F191&gt;=CD$5,$F191&lt;=CD$6),IF(AND($G191&gt;=CD$5,$G191&lt;=CD$6),5,IF($L191=1,2,1)),IF(AND($G191&gt;=CD$5,$G191&lt;=CD$6),IF($M191&gt;0,4,3),0)),IF(AND($D191&lt;=CD$6,$E191&gt;=CD$5),60,0)))</f>
        <v/>
      </c>
      <c r="CE191" s="80" t="str">
        <f>IF(OR($A191="",NOT(ISNUMBER($G191))),"",IF(AND($F191&lt;=CE$6,$G191&gt;=CE$5),IF(CE$5&gt;$N191,5,$K191)*10+IF(AND($F191&gt;=CE$5,$F191&lt;=CE$6),IF(AND($G191&gt;=CE$5,$G191&lt;=CE$6),5,IF($L191=1,2,1)),IF(AND($G191&gt;=CE$5,$G191&lt;=CE$6),IF($M191&gt;0,4,3),0)),IF(AND($D191&lt;=CE$6,$E191&gt;=CE$5),60,0)))</f>
        <v/>
      </c>
      <c r="CF191" s="80" t="str">
        <f>IF(OR($A191="",NOT(ISNUMBER($G191))),"",IF(AND($F191&lt;=CF$6,$G191&gt;=CF$5),IF(CF$5&gt;$N191,5,$K191)*10+IF(AND($F191&gt;=CF$5,$F191&lt;=CF$6),IF(AND($G191&gt;=CF$5,$G191&lt;=CF$6),5,IF($L191=1,2,1)),IF(AND($G191&gt;=CF$5,$G191&lt;=CF$6),IF($M191&gt;0,4,3),0)),IF(AND($D191&lt;=CF$6,$E191&gt;=CF$5),60,0)))</f>
        <v/>
      </c>
      <c r="CG191" s="80" t="str">
        <f>IF(OR($A191="",NOT(ISNUMBER($G191))),"",IF(AND($F191&lt;=CG$6,$G191&gt;=CG$5),IF(CG$5&gt;$N191,5,$K191)*10+IF(AND($F191&gt;=CG$5,$F191&lt;=CG$6),IF(AND($G191&gt;=CG$5,$G191&lt;=CG$6),5,IF($L191=1,2,1)),IF(AND($G191&gt;=CG$5,$G191&lt;=CG$6),IF($M191&gt;0,4,3),0)),IF(AND($D191&lt;=CG$6,$E191&gt;=CG$5),60,0)))</f>
        <v/>
      </c>
      <c r="CH191" s="80" t="str">
        <f>IF(OR($A191="",NOT(ISNUMBER($G191))),"",IF(AND($F191&lt;=CH$6,$G191&gt;=CH$5),IF(CH$5&gt;$N191,5,$K191)*10+IF(AND($F191&gt;=CH$5,$F191&lt;=CH$6),IF(AND($G191&gt;=CH$5,$G191&lt;=CH$6),5,IF($L191=1,2,1)),IF(AND($G191&gt;=CH$5,$G191&lt;=CH$6),IF($M191&gt;0,4,3),0)),IF(AND($D191&lt;=CH$6,$E191&gt;=CH$5),60,0)))</f>
        <v/>
      </c>
      <c r="CI191" s="80" t="str">
        <f>IF(OR($A191="",NOT(ISNUMBER($G191))),"",IF(AND($F191&lt;=CI$6,$G191&gt;=CI$5),IF(CI$5&gt;$N191,5,$K191)*10+IF(AND($F191&gt;=CI$5,$F191&lt;=CI$6),IF(AND($G191&gt;=CI$5,$G191&lt;=CI$6),5,IF($L191=1,2,1)),IF(AND($G191&gt;=CI$5,$G191&lt;=CI$6),IF($M191&gt;0,4,3),0)),IF(AND($D191&lt;=CI$6,$E191&gt;=CI$5),60,0)))</f>
        <v/>
      </c>
      <c r="CJ191" s="80" t="str">
        <f>IF(OR($A191="",NOT(ISNUMBER($G191))),"",IF(AND($F191&lt;=CJ$6,$G191&gt;=CJ$5),IF(CJ$5&gt;$N191,5,$K191)*10+IF(AND($F191&gt;=CJ$5,$F191&lt;=CJ$6),IF(AND($G191&gt;=CJ$5,$G191&lt;=CJ$6),5,IF($L191=1,2,1)),IF(AND($G191&gt;=CJ$5,$G191&lt;=CJ$6),IF($M191&gt;0,4,3),0)),IF(AND($D191&lt;=CJ$6,$E191&gt;=CJ$5),60,0)))</f>
        <v/>
      </c>
      <c r="CK191" s="80" t="str">
        <f>IF(OR($A191="",NOT(ISNUMBER($G191))),"",IF(AND($F191&lt;=CK$6,$G191&gt;=CK$5),IF(CK$5&gt;$N191,5,$K191)*10+IF(AND($F191&gt;=CK$5,$F191&lt;=CK$6),IF(AND($G191&gt;=CK$5,$G191&lt;=CK$6),5,IF($L191=1,2,1)),IF(AND($G191&gt;=CK$5,$G191&lt;=CK$6),IF($M191&gt;0,4,3),0)),IF(AND($D191&lt;=CK$6,$E191&gt;=CK$5),60,0)))</f>
        <v/>
      </c>
      <c r="CL191" s="80" t="str">
        <f>IF(OR($A191="",NOT(ISNUMBER($G191))),"",IF(AND($F191&lt;=CL$6,$G191&gt;=CL$5),IF(CL$5&gt;$N191,5,$K191)*10+IF(AND($F191&gt;=CL$5,$F191&lt;=CL$6),IF(AND($G191&gt;=CL$5,$G191&lt;=CL$6),5,IF($L191=1,2,1)),IF(AND($G191&gt;=CL$5,$G191&lt;=CL$6),IF($M191&gt;0,4,3),0)),IF(AND($D191&lt;=CL$6,$E191&gt;=CL$5),60,0)))</f>
        <v/>
      </c>
      <c r="CM191" s="80" t="str">
        <f>IF(OR($A191="",NOT(ISNUMBER($G191))),"",IF(AND($F191&lt;=CM$6,$G191&gt;=CM$5),IF(CM$5&gt;$N191,5,$K191)*10+IF(AND($F191&gt;=CM$5,$F191&lt;=CM$6),IF(AND($G191&gt;=CM$5,$G191&lt;=CM$6),5,IF($L191=1,2,1)),IF(AND($G191&gt;=CM$5,$G191&lt;=CM$6),IF($M191&gt;0,4,3),0)),IF(AND($D191&lt;=CM$6,$E191&gt;=CM$5),60,0)))</f>
        <v/>
      </c>
      <c r="CN191" s="80" t="str">
        <f>IF(OR($A191="",NOT(ISNUMBER($G191))),"",IF(AND($F191&lt;=CN$6,$G191&gt;=CN$5),IF(CN$5&gt;$N191,5,$K191)*10+IF(AND($F191&gt;=CN$5,$F191&lt;=CN$6),IF(AND($G191&gt;=CN$5,$G191&lt;=CN$6),5,IF($L191=1,2,1)),IF(AND($G191&gt;=CN$5,$G191&lt;=CN$6),IF($M191&gt;0,4,3),0)),IF(AND($D191&lt;=CN$6,$E191&gt;=CN$5),60,0)))</f>
        <v/>
      </c>
      <c r="CO191" s="80" t="str">
        <f>IF(OR($A191="",NOT(ISNUMBER($G191))),"",IF(AND($F191&lt;=CO$6,$G191&gt;=CO$5),IF(CO$5&gt;$N191,5,$K191)*10+IF(AND($F191&gt;=CO$5,$F191&lt;=CO$6),IF(AND($G191&gt;=CO$5,$G191&lt;=CO$6),5,IF($L191=1,2,1)),IF(AND($G191&gt;=CO$5,$G191&lt;=CO$6),IF($M191&gt;0,4,3),0)),IF(AND($D191&lt;=CO$6,$E191&gt;=CO$5),60,0)))</f>
        <v/>
      </c>
      <c r="CP191" s="80" t="str">
        <f>IF(OR($A191="",NOT(ISNUMBER($G191))),"",IF(AND($F191&lt;=CP$6,$G191&gt;=CP$5),IF(CP$5&gt;$N191,5,$K191)*10+IF(AND($F191&gt;=CP$5,$F191&lt;=CP$6),IF(AND($G191&gt;=CP$5,$G191&lt;=CP$6),5,IF($L191=1,2,1)),IF(AND($G191&gt;=CP$5,$G191&lt;=CP$6),IF($M191&gt;0,4,3),0)),IF(AND($D191&lt;=CP$6,$E191&gt;=CP$5),60,0)))</f>
        <v/>
      </c>
      <c r="CQ191" s="80" t="str">
        <f>IF(OR($A191="",NOT(ISNUMBER($G191))),"",IF(AND($F191&lt;=CQ$6,$G191&gt;=CQ$5),IF(CQ$5&gt;$N191,5,$K191)*10+IF(AND($F191&gt;=CQ$5,$F191&lt;=CQ$6),IF(AND($G191&gt;=CQ$5,$G191&lt;=CQ$6),5,IF($L191=1,2,1)),IF(AND($G191&gt;=CQ$5,$G191&lt;=CQ$6),IF($M191&gt;0,4,3),0)),IF(AND($D191&lt;=CQ$6,$E191&gt;=CQ$5),60,0)))</f>
        <v/>
      </c>
      <c r="CR191" s="80" t="str">
        <f>IF(OR($A191="",NOT(ISNUMBER($G191))),"",IF(AND($F191&lt;=CR$6,$G191&gt;=CR$5),IF(CR$5&gt;$N191,5,$K191)*10+IF(AND($F191&gt;=CR$5,$F191&lt;=CR$6),IF(AND($G191&gt;=CR$5,$G191&lt;=CR$6),5,IF($L191=1,2,1)),IF(AND($G191&gt;=CR$5,$G191&lt;=CR$6),IF($M191&gt;0,4,3),0)),IF(AND($D191&lt;=CR$6,$E191&gt;=CR$5),60,0)))</f>
        <v/>
      </c>
      <c r="CS191" s="80" t="str">
        <f>IF(OR($A191="",NOT(ISNUMBER($G191))),"",IF(AND($F191&lt;=CS$6,$G191&gt;=CS$5),IF(CS$5&gt;$N191,5,$K191)*10+IF(AND($F191&gt;=CS$5,$F191&lt;=CS$6),IF(AND($G191&gt;=CS$5,$G191&lt;=CS$6),5,IF($L191=1,2,1)),IF(AND($G191&gt;=CS$5,$G191&lt;=CS$6),IF($M191&gt;0,4,3),0)),IF(AND($D191&lt;=CS$6,$E191&gt;=CS$5),60,0)))</f>
        <v/>
      </c>
      <c r="CT191" s="80" t="str">
        <f>IF(OR($A191="",NOT(ISNUMBER($G191))),"",IF(AND($F191&lt;=CT$6,$G191&gt;=CT$5),IF(CT$5&gt;$N191,5,$K191)*10+IF(AND($F191&gt;=CT$5,$F191&lt;=CT$6),IF(AND($G191&gt;=CT$5,$G191&lt;=CT$6),5,IF($L191=1,2,1)),IF(AND($G191&gt;=CT$5,$G191&lt;=CT$6),IF($M191&gt;0,4,3),0)),IF(AND($D191&lt;=CT$6,$E191&gt;=CT$5),60,0)))</f>
        <v/>
      </c>
      <c r="CU191" s="80" t="str">
        <f>IF(OR($A191="",NOT(ISNUMBER($G191))),"",IF(AND($F191&lt;=CU$6,$G191&gt;=CU$5),IF(CU$5&gt;$N191,5,$K191)*10+IF(AND($F191&gt;=CU$5,$F191&lt;=CU$6),IF(AND($G191&gt;=CU$5,$G191&lt;=CU$6),5,IF($L191=1,2,1)),IF(AND($G191&gt;=CU$5,$G191&lt;=CU$6),IF($M191&gt;0,4,3),0)),IF(AND($D191&lt;=CU$6,$E191&gt;=CU$5),60,0)))</f>
        <v/>
      </c>
      <c r="CV191" s="80" t="str">
        <f>IF(OR($A191="",NOT(ISNUMBER($G191))),"",IF(AND($F191&lt;=CV$6,$G191&gt;=CV$5),IF(CV$5&gt;$N191,5,$K191)*10+IF(AND($F191&gt;=CV$5,$F191&lt;=CV$6),IF(AND($G191&gt;=CV$5,$G191&lt;=CV$6),5,IF($L191=1,2,1)),IF(AND($G191&gt;=CV$5,$G191&lt;=CV$6),IF($M191&gt;0,4,3),0)),IF(AND($D191&lt;=CV$6,$E191&gt;=CV$5),60,0)))</f>
        <v/>
      </c>
      <c r="CW191" s="80" t="str">
        <f>IF(OR($A191="",NOT(ISNUMBER($G191))),"",IF(AND($F191&lt;=CW$6,$G191&gt;=CW$5),IF(CW$5&gt;$N191,5,$K191)*10+IF(AND($F191&gt;=CW$5,$F191&lt;=CW$6),IF(AND($G191&gt;=CW$5,$G191&lt;=CW$6),5,IF($L191=1,2,1)),IF(AND($G191&gt;=CW$5,$G191&lt;=CW$6),IF($M191&gt;0,4,3),0)),IF(AND($D191&lt;=CW$6,$E191&gt;=CW$5),60,0)))</f>
        <v/>
      </c>
      <c r="CX191" s="80" t="str">
        <f>IF(OR($A191="",NOT(ISNUMBER($G191))),"",IF(AND($F191&lt;=CX$6,$G191&gt;=CX$5),IF(CX$5&gt;$N191,5,$K191)*10+IF(AND($F191&gt;=CX$5,$F191&lt;=CX$6),IF(AND($G191&gt;=CX$5,$G191&lt;=CX$6),5,IF($L191=1,2,1)),IF(AND($G191&gt;=CX$5,$G191&lt;=CX$6),IF($M191&gt;0,4,3),0)),IF(AND($D191&lt;=CX$6,$E191&gt;=CX$5),60,0)))</f>
        <v/>
      </c>
      <c r="CY191" s="80" t="str">
        <f>IF(OR($A191="",NOT(ISNUMBER($G191))),"",IF(AND($F191&lt;=CY$6,$G191&gt;=CY$5),IF(CY$5&gt;$N191,5,$K191)*10+IF(AND($F191&gt;=CY$5,$F191&lt;=CY$6),IF(AND($G191&gt;=CY$5,$G191&lt;=CY$6),5,IF($L191=1,2,1)),IF(AND($G191&gt;=CY$5,$G191&lt;=CY$6),IF($M191&gt;0,4,3),0)),IF(AND($D191&lt;=CY$6,$E191&gt;=CY$5),60,0)))</f>
        <v/>
      </c>
      <c r="CZ191" s="80" t="str">
        <f>IF(OR($A191="",NOT(ISNUMBER($G191))),"",IF(AND($F191&lt;=CZ$6,$G191&gt;=CZ$5),IF(CZ$5&gt;$N191,5,$K191)*10+IF(AND($F191&gt;=CZ$5,$F191&lt;=CZ$6),IF(AND($G191&gt;=CZ$5,$G191&lt;=CZ$6),5,IF($L191=1,2,1)),IF(AND($G191&gt;=CZ$5,$G191&lt;=CZ$6),IF($M191&gt;0,4,3),0)),IF(AND($D191&lt;=CZ$6,$E191&gt;=CZ$5),60,0)))</f>
        <v/>
      </c>
      <c r="DA191" s="80" t="str">
        <f>IF(OR($A191="",NOT(ISNUMBER($G191))),"",IF(AND($F191&lt;=DA$6,$G191&gt;=DA$5),IF(DA$5&gt;$N191,5,$K191)*10+IF(AND($F191&gt;=DA$5,$F191&lt;=DA$6),IF(AND($G191&gt;=DA$5,$G191&lt;=DA$6),5,IF($L191=1,2,1)),IF(AND($G191&gt;=DA$5,$G191&lt;=DA$6),IF($M191&gt;0,4,3),0)),IF(AND($D191&lt;=DA$6,$E191&gt;=DA$5),60,0)))</f>
        <v/>
      </c>
      <c r="DB191" s="80" t="str">
        <f>IF(OR($A191="",NOT(ISNUMBER($G191))),"",IF(AND($F191&lt;=DB$6,$G191&gt;=DB$5),IF(DB$5&gt;$N191,5,$K191)*10+IF(AND($F191&gt;=DB$5,$F191&lt;=DB$6),IF(AND($G191&gt;=DB$5,$G191&lt;=DB$6),5,IF($L191=1,2,1)),IF(AND($G191&gt;=DB$5,$G191&lt;=DB$6),IF($M191&gt;0,4,3),0)),IF(AND($D191&lt;=DB$6,$E191&gt;=DB$5),60,0)))</f>
        <v/>
      </c>
      <c r="DC191" s="80" t="str">
        <f>IF(OR($A191="",NOT(ISNUMBER($G191))),"",IF(AND($F191&lt;=DC$6,$G191&gt;=DC$5),IF(DC$5&gt;$N191,5,$K191)*10+IF(AND($F191&gt;=DC$5,$F191&lt;=DC$6),IF(AND($G191&gt;=DC$5,$G191&lt;=DC$6),5,IF($L191=1,2,1)),IF(AND($G191&gt;=DC$5,$G191&lt;=DC$6),IF($M191&gt;0,4,3),0)),IF(AND($D191&lt;=DC$6,$E191&gt;=DC$5),60,0)))</f>
        <v/>
      </c>
      <c r="DD191" s="80" t="str">
        <f>IF(OR($A191="",NOT(ISNUMBER($G191))),"",IF(AND($F191&lt;=DD$6,$G191&gt;=DD$5),IF(DD$5&gt;$N191,5,$K191)*10+IF(AND($F191&gt;=DD$5,$F191&lt;=DD$6),IF(AND($G191&gt;=DD$5,$G191&lt;=DD$6),5,IF($L191=1,2,1)),IF(AND($G191&gt;=DD$5,$G191&lt;=DD$6),IF($M191&gt;0,4,3),0)),IF(AND($D191&lt;=DD$6,$E191&gt;=DD$5),60,0)))</f>
        <v/>
      </c>
      <c r="DE191" s="80" t="str">
        <f>IF(OR($A191="",NOT(ISNUMBER($G191))),"",IF(AND($F191&lt;=DE$6,$G191&gt;=DE$5),IF(DE$5&gt;$N191,5,$K191)*10+IF(AND($F191&gt;=DE$5,$F191&lt;=DE$6),IF(AND($G191&gt;=DE$5,$G191&lt;=DE$6),5,IF($L191=1,2,1)),IF(AND($G191&gt;=DE$5,$G191&lt;=DE$6),IF($M191&gt;0,4,3),0)),IF(AND($D191&lt;=DE$6,$E191&gt;=DE$5),60,0)))</f>
        <v/>
      </c>
      <c r="DF191" s="80" t="str">
        <f>IF(OR($A191="",NOT(ISNUMBER($G191))),"",IF(AND($F191&lt;=DF$6,$G191&gt;=DF$5),IF(DF$5&gt;$N191,5,$K191)*10+IF(AND($F191&gt;=DF$5,$F191&lt;=DF$6),IF(AND($G191&gt;=DF$5,$G191&lt;=DF$6),5,IF($L191=1,2,1)),IF(AND($G191&gt;=DF$5,$G191&lt;=DF$6),IF($M191&gt;0,4,3),0)),IF(AND($D191&lt;=DF$6,$E191&gt;=DF$5),60,0)))</f>
        <v/>
      </c>
      <c r="DG191" s="80" t="str">
        <f>IF(OR($A191="",NOT(ISNUMBER($G191))),"",IF(AND($F191&lt;=DG$6,$G191&gt;=DG$5),IF(DG$5&gt;$N191,5,$K191)*10+IF(AND($F191&gt;=DG$5,$F191&lt;=DG$6),IF(AND($G191&gt;=DG$5,$G191&lt;=DG$6),5,IF($L191=1,2,1)),IF(AND($G191&gt;=DG$5,$G191&lt;=DG$6),IF($M191&gt;0,4,3),0)),IF(AND($D191&lt;=DG$6,$E191&gt;=DG$5),60,0)))</f>
        <v/>
      </c>
      <c r="DH191" s="80" t="str">
        <f>IF(OR($A191="",NOT(ISNUMBER($G191))),"",IF(AND($F191&lt;=DH$6,$G191&gt;=DH$5),IF(DH$5&gt;$N191,5,$K191)*10+IF(AND($F191&gt;=DH$5,$F191&lt;=DH$6),IF(AND($G191&gt;=DH$5,$G191&lt;=DH$6),5,IF($L191=1,2,1)),IF(AND($G191&gt;=DH$5,$G191&lt;=DH$6),IF($M191&gt;0,4,3),0)),IF(AND($D191&lt;=DH$6,$E191&gt;=DH$5),60,0)))</f>
        <v/>
      </c>
      <c r="DI191" s="80" t="str">
        <f>IF(OR($A191="",NOT(ISNUMBER($G191))),"",IF(AND($F191&lt;=DI$6,$G191&gt;=DI$5),IF(DI$5&gt;$N191,5,$K191)*10+IF(AND($F191&gt;=DI$5,$F191&lt;=DI$6),IF(AND($G191&gt;=DI$5,$G191&lt;=DI$6),5,IF($L191=1,2,1)),IF(AND($G191&gt;=DI$5,$G191&lt;=DI$6),IF($M191&gt;0,4,3),0)),IF(AND($D191&lt;=DI$6,$E191&gt;=DI$5),60,0)))</f>
        <v/>
      </c>
      <c r="DJ191" s="80" t="str">
        <f>IF(OR($A191="",NOT(ISNUMBER($G191))),"",IF(AND($F191&lt;=DJ$6,$G191&gt;=DJ$5),IF(DJ$5&gt;$N191,5,$K191)*10+IF(AND($F191&gt;=DJ$5,$F191&lt;=DJ$6),IF(AND($G191&gt;=DJ$5,$G191&lt;=DJ$6),5,IF($L191=1,2,1)),IF(AND($G191&gt;=DJ$5,$G191&lt;=DJ$6),IF($M191&gt;0,4,3),0)),IF(AND($D191&lt;=DJ$6,$E191&gt;=DJ$5),60,0)))</f>
        <v/>
      </c>
      <c r="DK191" s="80" t="str">
        <f>IF(OR($A191="",NOT(ISNUMBER($G191))),"",IF(AND($F191&lt;=DK$6,$G191&gt;=DK$5),IF(DK$5&gt;$N191,5,$K191)*10+IF(AND($F191&gt;=DK$5,$F191&lt;=DK$6),IF(AND($G191&gt;=DK$5,$G191&lt;=DK$6),5,IF($L191=1,2,1)),IF(AND($G191&gt;=DK$5,$G191&lt;=DK$6),IF($M191&gt;0,4,3),0)),IF(AND($D191&lt;=DK$6,$E191&gt;=DK$5),60,0)))</f>
        <v/>
      </c>
      <c r="DL191" s="80" t="str">
        <f>IF(OR($A191="",NOT(ISNUMBER($G191))),"",IF(AND($F191&lt;=DL$6,$G191&gt;=DL$5),IF(DL$5&gt;$N191,5,$K191)*10+IF(AND($F191&gt;=DL$5,$F191&lt;=DL$6),IF(AND($G191&gt;=DL$5,$G191&lt;=DL$6),5,IF($L191=1,2,1)),IF(AND($G191&gt;=DL$5,$G191&lt;=DL$6),IF($M191&gt;0,4,3),0)),IF(AND($D191&lt;=DL$6,$E191&gt;=DL$5),60,0)))</f>
        <v/>
      </c>
      <c r="DM191" s="80" t="str">
        <f>IF(OR($A191="",NOT(ISNUMBER($G191))),"",IF(AND($F191&lt;=DM$6,$G191&gt;=DM$5),IF(DM$5&gt;$N191,5,$K191)*10+IF(AND($F191&gt;=DM$5,$F191&lt;=DM$6),IF(AND($G191&gt;=DM$5,$G191&lt;=DM$6),5,IF($L191=1,2,1)),IF(AND($G191&gt;=DM$5,$G191&lt;=DM$6),IF($M191&gt;0,4,3),0)),IF(AND($D191&lt;=DM$6,$E191&gt;=DM$5),60,0)))</f>
        <v/>
      </c>
      <c r="DN191" s="80" t="str">
        <f>IF(OR($A191="",NOT(ISNUMBER($G191))),"",IF(AND($F191&lt;=DN$6,$G191&gt;=DN$5),IF(DN$5&gt;$N191,5,$K191)*10+IF(AND($F191&gt;=DN$5,$F191&lt;=DN$6),IF(AND($G191&gt;=DN$5,$G191&lt;=DN$6),5,IF($L191=1,2,1)),IF(AND($G191&gt;=DN$5,$G191&lt;=DN$6),IF($M191&gt;0,4,3),0)),IF(AND($D191&lt;=DN$6,$E191&gt;=DN$5),60,0)))</f>
        <v/>
      </c>
      <c r="DO191" s="80" t="str">
        <f>IF(OR($A191="",NOT(ISNUMBER($G191))),"",IF(AND($F191&lt;=DO$6,$G191&gt;=DO$5),IF(DO$5&gt;$N191,5,$K191)*10+IF(AND($F191&gt;=DO$5,$F191&lt;=DO$6),IF(AND($G191&gt;=DO$5,$G191&lt;=DO$6),5,IF($L191=1,2,1)),IF(AND($G191&gt;=DO$5,$G191&lt;=DO$6),IF($M191&gt;0,4,3),0)),IF(AND($D191&lt;=DO$6,$E191&gt;=DO$5),60,0)))</f>
        <v/>
      </c>
      <c r="DP191" s="80" t="str">
        <f>IF(OR($A191="",NOT(ISNUMBER($G191))),"",IF(AND($F191&lt;=DP$6,$G191&gt;=DP$5),IF(DP$5&gt;$N191,5,$K191)*10+IF(AND($F191&gt;=DP$5,$F191&lt;=DP$6),IF(AND($G191&gt;=DP$5,$G191&lt;=DP$6),5,IF($L191=1,2,1)),IF(AND($G191&gt;=DP$5,$G191&lt;=DP$6),IF($M191&gt;0,4,3),0)),IF(AND($D191&lt;=DP$6,$E191&gt;=DP$5),60,0)))</f>
        <v/>
      </c>
      <c r="DQ191" s="80" t="str">
        <f>IF(OR($A191="",NOT(ISNUMBER($G191))),"",IF(AND($F191&lt;=DQ$6,$G191&gt;=DQ$5),IF(DQ$5&gt;$N191,5,$K191)*10+IF(AND($F191&gt;=DQ$5,$F191&lt;=DQ$6),IF(AND($G191&gt;=DQ$5,$G191&lt;=DQ$6),5,IF($L191=1,2,1)),IF(AND($G191&gt;=DQ$5,$G191&lt;=DQ$6),IF($M191&gt;0,4,3),0)),IF(AND($D191&lt;=DQ$6,$E191&gt;=DQ$5),60,0)))</f>
        <v/>
      </c>
      <c r="DR191" s="80" t="str">
        <f>IF(OR($A191="",NOT(ISNUMBER($G191))),"",IF(AND($F191&lt;=DR$6,$G191&gt;=DR$5),IF(DR$5&gt;$N191,5,$K191)*10+IF(AND($F191&gt;=DR$5,$F191&lt;=DR$6),IF(AND($G191&gt;=DR$5,$G191&lt;=DR$6),5,IF($L191=1,2,1)),IF(AND($G191&gt;=DR$5,$G191&lt;=DR$6),IF($M191&gt;0,4,3),0)),IF(AND($D191&lt;=DR$6,$E191&gt;=DR$5),60,0)))</f>
        <v/>
      </c>
      <c r="DS191" s="80" t="str">
        <f>IF(OR($A191="",NOT(ISNUMBER($G191))),"",IF(AND($F191&lt;=DS$6,$G191&gt;=DS$5),IF(DS$5&gt;$N191,5,$K191)*10+IF(AND($F191&gt;=DS$5,$F191&lt;=DS$6),IF(AND($G191&gt;=DS$5,$G191&lt;=DS$6),5,IF($L191=1,2,1)),IF(AND($G191&gt;=DS$5,$G191&lt;=DS$6),IF($M191&gt;0,4,3),0)),IF(AND($D191&lt;=DS$6,$E191&gt;=DS$5),60,0)))</f>
        <v/>
      </c>
      <c r="DT191" s="80" t="str">
        <f>IF(OR($A191="",NOT(ISNUMBER($G191))),"",IF(AND($F191&lt;=DT$6,$G191&gt;=DT$5),IF(DT$5&gt;$N191,5,$K191)*10+IF(AND($F191&gt;=DT$5,$F191&lt;=DT$6),IF(AND($G191&gt;=DT$5,$G191&lt;=DT$6),5,IF($L191=1,2,1)),IF(AND($G191&gt;=DT$5,$G191&lt;=DT$6),IF($M191&gt;0,4,3),0)),IF(AND($D191&lt;=DT$6,$E191&gt;=DT$5),60,0)))</f>
        <v/>
      </c>
      <c r="DU191" s="80" t="str">
        <f>IF(OR($A191="",NOT(ISNUMBER($G191))),"",IF(AND($F191&lt;=DU$6,$G191&gt;=DU$5),IF(DU$5&gt;$N191,5,$K191)*10+IF(AND($F191&gt;=DU$5,$F191&lt;=DU$6),IF(AND($G191&gt;=DU$5,$G191&lt;=DU$6),5,IF($L191=1,2,1)),IF(AND($G191&gt;=DU$5,$G191&lt;=DU$6),IF($M191&gt;0,4,3),0)),IF(AND($D191&lt;=DU$6,$E191&gt;=DU$5),60,0)))</f>
        <v/>
      </c>
      <c r="DV191" s="80" t="str">
        <f>IF(OR($A191="",NOT(ISNUMBER($G191))),"",IF(AND($F191&lt;=DV$6,$G191&gt;=DV$5),IF(DV$5&gt;$N191,5,$K191)*10+IF(AND($F191&gt;=DV$5,$F191&lt;=DV$6),IF(AND($G191&gt;=DV$5,$G191&lt;=DV$6),5,IF($L191=1,2,1)),IF(AND($G191&gt;=DV$5,$G191&lt;=DV$6),IF($M191&gt;0,4,3),0)),IF(AND($D191&lt;=DV$6,$E191&gt;=DV$5),60,0)))</f>
        <v/>
      </c>
      <c r="DW191" s="80" t="str">
        <f>IF(OR($A191="",NOT(ISNUMBER($G191))),"",IF(AND($F191&lt;=DW$6,$G191&gt;=DW$5),IF(DW$5&gt;$N191,5,$K191)*10+IF(AND($F191&gt;=DW$5,$F191&lt;=DW$6),IF(AND($G191&gt;=DW$5,$G191&lt;=DW$6),5,IF($L191=1,2,1)),IF(AND($G191&gt;=DW$5,$G191&lt;=DW$6),IF($M191&gt;0,4,3),0)),IF(AND($D191&lt;=DW$6,$E191&gt;=DW$5),60,0)))</f>
        <v/>
      </c>
      <c r="DX191" s="80" t="str">
        <f>IF(OR($A191="",NOT(ISNUMBER($G191))),"",IF(AND($F191&lt;=DX$6,$G191&gt;=DX$5),IF(DX$5&gt;$N191,5,$K191)*10+IF(AND($F191&gt;=DX$5,$F191&lt;=DX$6),IF(AND($G191&gt;=DX$5,$G191&lt;=DX$6),5,IF($L191=1,2,1)),IF(AND($G191&gt;=DX$5,$G191&lt;=DX$6),IF($M191&gt;0,4,3),0)),IF(AND($D191&lt;=DX$6,$E191&gt;=DX$5),60,0)))</f>
        <v/>
      </c>
      <c r="DY191" s="80" t="str">
        <f>IF(OR($A191="",NOT(ISNUMBER($G191))),"",IF(AND($F191&lt;=DY$6,$G191&gt;=DY$5),IF(DY$5&gt;$N191,5,$K191)*10+IF(AND($F191&gt;=DY$5,$F191&lt;=DY$6),IF(AND($G191&gt;=DY$5,$G191&lt;=DY$6),5,IF($L191=1,2,1)),IF(AND($G191&gt;=DY$5,$G191&lt;=DY$6),IF($M191&gt;0,4,3),0)),IF(AND($D191&lt;=DY$6,$E191&gt;=DY$5),60,0)))</f>
        <v/>
      </c>
      <c r="DZ191" s="80" t="str">
        <f>IF(OR($A191="",NOT(ISNUMBER($G191))),"",IF(AND($F191&lt;=DZ$6,$G191&gt;=DZ$5),IF(DZ$5&gt;$N191,5,$K191)*10+IF(AND($F191&gt;=DZ$5,$F191&lt;=DZ$6),IF(AND($G191&gt;=DZ$5,$G191&lt;=DZ$6),5,IF($L191=1,2,1)),IF(AND($G191&gt;=DZ$5,$G191&lt;=DZ$6),IF($M191&gt;0,4,3),0)),IF(AND($D191&lt;=DZ$6,$E191&gt;=DZ$5),60,0)))</f>
        <v/>
      </c>
      <c r="EA191" s="80" t="str">
        <f>IF(OR($A191="",NOT(ISNUMBER($G191))),"",IF(AND($F191&lt;=EA$6,$G191&gt;=EA$5),IF(EA$5&gt;$N191,5,$K191)*10+IF(AND($F191&gt;=EA$5,$F191&lt;=EA$6),IF(AND($G191&gt;=EA$5,$G191&lt;=EA$6),5,IF($L191=1,2,1)),IF(AND($G191&gt;=EA$5,$G191&lt;=EA$6),IF($M191&gt;0,4,3),0)),IF(AND($D191&lt;=EA$6,$E191&gt;=EA$5),60,0)))</f>
        <v/>
      </c>
      <c r="EB191" s="80" t="str">
        <f>IF(OR($A191="",NOT(ISNUMBER($G191))),"",IF(AND($F191&lt;=EB$6,$G191&gt;=EB$5),IF(EB$5&gt;$N191,5,$K191)*10+IF(AND($F191&gt;=EB$5,$F191&lt;=EB$6),IF(AND($G191&gt;=EB$5,$G191&lt;=EB$6),5,IF($L191=1,2,1)),IF(AND($G191&gt;=EB$5,$G191&lt;=EB$6),IF($M191&gt;0,4,3),0)),IF(AND($D191&lt;=EB$6,$E191&gt;=EB$5),60,0)))</f>
        <v/>
      </c>
      <c r="EC191" s="80" t="str">
        <f>IF(OR($A191="",NOT(ISNUMBER($G191))),"",IF(AND($F191&lt;=EC$6,$G191&gt;=EC$5),IF(EC$5&gt;$N191,5,$K191)*10+IF(AND($F191&gt;=EC$5,$F191&lt;=EC$6),IF(AND($G191&gt;=EC$5,$G191&lt;=EC$6),5,IF($L191=1,2,1)),IF(AND($G191&gt;=EC$5,$G191&lt;=EC$6),IF($M191&gt;0,4,3),0)),IF(AND($D191&lt;=EC$6,$E191&gt;=EC$5),60,0)))</f>
        <v/>
      </c>
      <c r="ED191" s="80" t="str">
        <f>IF(OR($A191="",NOT(ISNUMBER($G191))),"",IF(AND($F191&lt;=ED$6,$G191&gt;=ED$5),IF(ED$5&gt;$N191,5,$K191)*10+IF(AND($F191&gt;=ED$5,$F191&lt;=ED$6),IF(AND($G191&gt;=ED$5,$G191&lt;=ED$6),5,IF($L191=1,2,1)),IF(AND($G191&gt;=ED$5,$G191&lt;=ED$6),IF($M191&gt;0,4,3),0)),IF(AND($D191&lt;=ED$6,$E191&gt;=ED$5),60,0)))</f>
        <v/>
      </c>
    </row>
    <row r="192" ht="18" customHeight="1">
      <c r="A192" s="52" t="str">
        <f>IF(Tasks!$B192="","",Tasks!$A192)</f>
        <v/>
      </c>
      <c r="B192" s="78" t="str">
        <f>IF(Tasks!$B192="","",Tasks!$B192)</f>
        <v/>
      </c>
      <c r="C192" s="25" t="str">
        <f>IF($B192="","",IF(AND(Tasks!$D192="",Tasks!$G192=""),"-",IF(Tasks!$D192="","",Tasks!$D192&amp;IF(OR(Tasks!$E192="",Tasks!$E192="FS"),IF(N(Tasks!$F192)=0,"","FS"),Tasks!$E192)&amp;IF(N(Tasks!$F192)=0,"",IF(Tasks!$F192&gt;0,"+","")&amp;Tasks!$F192))&amp;IF(AND(Tasks!$D192&lt;&gt;"",Tasks!$G192&lt;&gt;""),", ","")&amp;IF(Tasks!$G192="","",Tasks!$G192&amp;IF(OR(Tasks!$H192="",Tasks!$H192="FS"),IF(N(Tasks!$I192)=0,"","FS"),Tasks!$H192)&amp;IF(N(Tasks!$I192)=0,"",IF(Tasks!$I192&gt;0,"+","")&amp;Tasks!$I192))))</f>
        <v/>
      </c>
      <c r="D192" s="51" t="str">
        <f>IF(OR($B192="",Tasks!$Q192=""),"",Tasks!$Q192)</f>
        <v/>
      </c>
      <c r="E192" s="51" t="str">
        <f>IF(OR($B192="",Tasks!$R192=""),"",Tasks!$R192)</f>
        <v/>
      </c>
      <c r="F192" s="51" t="str">
        <f>IF(OR($B192="",Tasks!$S192=""),"",Tasks!$S192)</f>
        <v/>
      </c>
      <c r="G192" s="51" t="str">
        <f>IF(OR($B192="",Tasks!$T192=""),"",Tasks!$T192)</f>
        <v/>
      </c>
      <c r="H192" s="52" t="str">
        <f>IF($B192="","",Tasks!$AE192)</f>
        <v/>
      </c>
      <c r="I192" s="79" t="str">
        <f>IF($B192="","",Tasks!$AF192)</f>
        <v/>
      </c>
      <c r="J192" s="53" t="str">
        <f>IF(OR($B192="",Tasks!$V192=""),"",Tasks!$V192)</f>
        <v/>
      </c>
      <c r="K192" s="52" t="str">
        <f>IF($B192="","",Tasks!$AA192)</f>
        <v/>
      </c>
      <c r="L192" s="52" t="str">
        <f>IF($B192="","",Tasks!$AB192)</f>
        <v/>
      </c>
      <c r="M192" s="52" t="str">
        <f>IF($B192="","",Tasks!$Z192)</f>
        <v/>
      </c>
      <c r="N192" s="52" t="str">
        <f>IF(OR($B192="",Tasks!$AG192=""),"",Tasks!$AG192)</f>
        <v/>
      </c>
      <c r="O192" s="80" t="str">
        <f>IF(OR($A192="",NOT(ISNUMBER($G192))),"",IF(AND($F192&lt;=O$6,$G192&gt;=O$5),IF(O$5&gt;$N192,5,$K192)*10+IF(AND($F192&gt;=O$5,$F192&lt;=O$6),IF(AND($G192&gt;=O$5,$G192&lt;=O$6),5,IF($L192=1,2,1)),IF(AND($G192&gt;=O$5,$G192&lt;=O$6),IF($M192&gt;0,4,3),0)),IF(AND($D192&lt;=O$6,$E192&gt;=O$5),60,0)))</f>
        <v/>
      </c>
      <c r="P192" s="80" t="str">
        <f>IF(OR($A192="",NOT(ISNUMBER($G192))),"",IF(AND($F192&lt;=P$6,$G192&gt;=P$5),IF(P$5&gt;$N192,5,$K192)*10+IF(AND($F192&gt;=P$5,$F192&lt;=P$6),IF(AND($G192&gt;=P$5,$G192&lt;=P$6),5,IF($L192=1,2,1)),IF(AND($G192&gt;=P$5,$G192&lt;=P$6),IF($M192&gt;0,4,3),0)),IF(AND($D192&lt;=P$6,$E192&gt;=P$5),60,0)))</f>
        <v/>
      </c>
      <c r="Q192" s="80" t="str">
        <f>IF(OR($A192="",NOT(ISNUMBER($G192))),"",IF(AND($F192&lt;=Q$6,$G192&gt;=Q$5),IF(Q$5&gt;$N192,5,$K192)*10+IF(AND($F192&gt;=Q$5,$F192&lt;=Q$6),IF(AND($G192&gt;=Q$5,$G192&lt;=Q$6),5,IF($L192=1,2,1)),IF(AND($G192&gt;=Q$5,$G192&lt;=Q$6),IF($M192&gt;0,4,3),0)),IF(AND($D192&lt;=Q$6,$E192&gt;=Q$5),60,0)))</f>
        <v/>
      </c>
      <c r="R192" s="80" t="str">
        <f>IF(OR($A192="",NOT(ISNUMBER($G192))),"",IF(AND($F192&lt;=R$6,$G192&gt;=R$5),IF(R$5&gt;$N192,5,$K192)*10+IF(AND($F192&gt;=R$5,$F192&lt;=R$6),IF(AND($G192&gt;=R$5,$G192&lt;=R$6),5,IF($L192=1,2,1)),IF(AND($G192&gt;=R$5,$G192&lt;=R$6),IF($M192&gt;0,4,3),0)),IF(AND($D192&lt;=R$6,$E192&gt;=R$5),60,0)))</f>
        <v/>
      </c>
      <c r="S192" s="80" t="str">
        <f>IF(OR($A192="",NOT(ISNUMBER($G192))),"",IF(AND($F192&lt;=S$6,$G192&gt;=S$5),IF(S$5&gt;$N192,5,$K192)*10+IF(AND($F192&gt;=S$5,$F192&lt;=S$6),IF(AND($G192&gt;=S$5,$G192&lt;=S$6),5,IF($L192=1,2,1)),IF(AND($G192&gt;=S$5,$G192&lt;=S$6),IF($M192&gt;0,4,3),0)),IF(AND($D192&lt;=S$6,$E192&gt;=S$5),60,0)))</f>
        <v/>
      </c>
      <c r="T192" s="80" t="str">
        <f>IF(OR($A192="",NOT(ISNUMBER($G192))),"",IF(AND($F192&lt;=T$6,$G192&gt;=T$5),IF(T$5&gt;$N192,5,$K192)*10+IF(AND($F192&gt;=T$5,$F192&lt;=T$6),IF(AND($G192&gt;=T$5,$G192&lt;=T$6),5,IF($L192=1,2,1)),IF(AND($G192&gt;=T$5,$G192&lt;=T$6),IF($M192&gt;0,4,3),0)),IF(AND($D192&lt;=T$6,$E192&gt;=T$5),60,0)))</f>
        <v/>
      </c>
      <c r="U192" s="80" t="str">
        <f>IF(OR($A192="",NOT(ISNUMBER($G192))),"",IF(AND($F192&lt;=U$6,$G192&gt;=U$5),IF(U$5&gt;$N192,5,$K192)*10+IF(AND($F192&gt;=U$5,$F192&lt;=U$6),IF(AND($G192&gt;=U$5,$G192&lt;=U$6),5,IF($L192=1,2,1)),IF(AND($G192&gt;=U$5,$G192&lt;=U$6),IF($M192&gt;0,4,3),0)),IF(AND($D192&lt;=U$6,$E192&gt;=U$5),60,0)))</f>
        <v/>
      </c>
      <c r="V192" s="80" t="str">
        <f>IF(OR($A192="",NOT(ISNUMBER($G192))),"",IF(AND($F192&lt;=V$6,$G192&gt;=V$5),IF(V$5&gt;$N192,5,$K192)*10+IF(AND($F192&gt;=V$5,$F192&lt;=V$6),IF(AND($G192&gt;=V$5,$G192&lt;=V$6),5,IF($L192=1,2,1)),IF(AND($G192&gt;=V$5,$G192&lt;=V$6),IF($M192&gt;0,4,3),0)),IF(AND($D192&lt;=V$6,$E192&gt;=V$5),60,0)))</f>
        <v/>
      </c>
      <c r="W192" s="80" t="str">
        <f>IF(OR($A192="",NOT(ISNUMBER($G192))),"",IF(AND($F192&lt;=W$6,$G192&gt;=W$5),IF(W$5&gt;$N192,5,$K192)*10+IF(AND($F192&gt;=W$5,$F192&lt;=W$6),IF(AND($G192&gt;=W$5,$G192&lt;=W$6),5,IF($L192=1,2,1)),IF(AND($G192&gt;=W$5,$G192&lt;=W$6),IF($M192&gt;0,4,3),0)),IF(AND($D192&lt;=W$6,$E192&gt;=W$5),60,0)))</f>
        <v/>
      </c>
      <c r="X192" s="80" t="str">
        <f>IF(OR($A192="",NOT(ISNUMBER($G192))),"",IF(AND($F192&lt;=X$6,$G192&gt;=X$5),IF(X$5&gt;$N192,5,$K192)*10+IF(AND($F192&gt;=X$5,$F192&lt;=X$6),IF(AND($G192&gt;=X$5,$G192&lt;=X$6),5,IF($L192=1,2,1)),IF(AND($G192&gt;=X$5,$G192&lt;=X$6),IF($M192&gt;0,4,3),0)),IF(AND($D192&lt;=X$6,$E192&gt;=X$5),60,0)))</f>
        <v/>
      </c>
      <c r="Y192" s="80" t="str">
        <f>IF(OR($A192="",NOT(ISNUMBER($G192))),"",IF(AND($F192&lt;=Y$6,$G192&gt;=Y$5),IF(Y$5&gt;$N192,5,$K192)*10+IF(AND($F192&gt;=Y$5,$F192&lt;=Y$6),IF(AND($G192&gt;=Y$5,$G192&lt;=Y$6),5,IF($L192=1,2,1)),IF(AND($G192&gt;=Y$5,$G192&lt;=Y$6),IF($M192&gt;0,4,3),0)),IF(AND($D192&lt;=Y$6,$E192&gt;=Y$5),60,0)))</f>
        <v/>
      </c>
      <c r="Z192" s="80" t="str">
        <f>IF(OR($A192="",NOT(ISNUMBER($G192))),"",IF(AND($F192&lt;=Z$6,$G192&gt;=Z$5),IF(Z$5&gt;$N192,5,$K192)*10+IF(AND($F192&gt;=Z$5,$F192&lt;=Z$6),IF(AND($G192&gt;=Z$5,$G192&lt;=Z$6),5,IF($L192=1,2,1)),IF(AND($G192&gt;=Z$5,$G192&lt;=Z$6),IF($M192&gt;0,4,3),0)),IF(AND($D192&lt;=Z$6,$E192&gt;=Z$5),60,0)))</f>
        <v/>
      </c>
      <c r="AA192" s="80" t="str">
        <f>IF(OR($A192="",NOT(ISNUMBER($G192))),"",IF(AND($F192&lt;=AA$6,$G192&gt;=AA$5),IF(AA$5&gt;$N192,5,$K192)*10+IF(AND($F192&gt;=AA$5,$F192&lt;=AA$6),IF(AND($G192&gt;=AA$5,$G192&lt;=AA$6),5,IF($L192=1,2,1)),IF(AND($G192&gt;=AA$5,$G192&lt;=AA$6),IF($M192&gt;0,4,3),0)),IF(AND($D192&lt;=AA$6,$E192&gt;=AA$5),60,0)))</f>
        <v/>
      </c>
      <c r="AB192" s="80" t="str">
        <f>IF(OR($A192="",NOT(ISNUMBER($G192))),"",IF(AND($F192&lt;=AB$6,$G192&gt;=AB$5),IF(AB$5&gt;$N192,5,$K192)*10+IF(AND($F192&gt;=AB$5,$F192&lt;=AB$6),IF(AND($G192&gt;=AB$5,$G192&lt;=AB$6),5,IF($L192=1,2,1)),IF(AND($G192&gt;=AB$5,$G192&lt;=AB$6),IF($M192&gt;0,4,3),0)),IF(AND($D192&lt;=AB$6,$E192&gt;=AB$5),60,0)))</f>
        <v/>
      </c>
      <c r="AC192" s="80" t="str">
        <f>IF(OR($A192="",NOT(ISNUMBER($G192))),"",IF(AND($F192&lt;=AC$6,$G192&gt;=AC$5),IF(AC$5&gt;$N192,5,$K192)*10+IF(AND($F192&gt;=AC$5,$F192&lt;=AC$6),IF(AND($G192&gt;=AC$5,$G192&lt;=AC$6),5,IF($L192=1,2,1)),IF(AND($G192&gt;=AC$5,$G192&lt;=AC$6),IF($M192&gt;0,4,3),0)),IF(AND($D192&lt;=AC$6,$E192&gt;=AC$5),60,0)))</f>
        <v/>
      </c>
      <c r="AD192" s="80" t="str">
        <f>IF(OR($A192="",NOT(ISNUMBER($G192))),"",IF(AND($F192&lt;=AD$6,$G192&gt;=AD$5),IF(AD$5&gt;$N192,5,$K192)*10+IF(AND($F192&gt;=AD$5,$F192&lt;=AD$6),IF(AND($G192&gt;=AD$5,$G192&lt;=AD$6),5,IF($L192=1,2,1)),IF(AND($G192&gt;=AD$5,$G192&lt;=AD$6),IF($M192&gt;0,4,3),0)),IF(AND($D192&lt;=AD$6,$E192&gt;=AD$5),60,0)))</f>
        <v/>
      </c>
      <c r="AE192" s="80" t="str">
        <f>IF(OR($A192="",NOT(ISNUMBER($G192))),"",IF(AND($F192&lt;=AE$6,$G192&gt;=AE$5),IF(AE$5&gt;$N192,5,$K192)*10+IF(AND($F192&gt;=AE$5,$F192&lt;=AE$6),IF(AND($G192&gt;=AE$5,$G192&lt;=AE$6),5,IF($L192=1,2,1)),IF(AND($G192&gt;=AE$5,$G192&lt;=AE$6),IF($M192&gt;0,4,3),0)),IF(AND($D192&lt;=AE$6,$E192&gt;=AE$5),60,0)))</f>
        <v/>
      </c>
      <c r="AF192" s="80" t="str">
        <f>IF(OR($A192="",NOT(ISNUMBER($G192))),"",IF(AND($F192&lt;=AF$6,$G192&gt;=AF$5),IF(AF$5&gt;$N192,5,$K192)*10+IF(AND($F192&gt;=AF$5,$F192&lt;=AF$6),IF(AND($G192&gt;=AF$5,$G192&lt;=AF$6),5,IF($L192=1,2,1)),IF(AND($G192&gt;=AF$5,$G192&lt;=AF$6),IF($M192&gt;0,4,3),0)),IF(AND($D192&lt;=AF$6,$E192&gt;=AF$5),60,0)))</f>
        <v/>
      </c>
      <c r="AG192" s="80" t="str">
        <f>IF(OR($A192="",NOT(ISNUMBER($G192))),"",IF(AND($F192&lt;=AG$6,$G192&gt;=AG$5),IF(AG$5&gt;$N192,5,$K192)*10+IF(AND($F192&gt;=AG$5,$F192&lt;=AG$6),IF(AND($G192&gt;=AG$5,$G192&lt;=AG$6),5,IF($L192=1,2,1)),IF(AND($G192&gt;=AG$5,$G192&lt;=AG$6),IF($M192&gt;0,4,3),0)),IF(AND($D192&lt;=AG$6,$E192&gt;=AG$5),60,0)))</f>
        <v/>
      </c>
      <c r="AH192" s="80" t="str">
        <f>IF(OR($A192="",NOT(ISNUMBER($G192))),"",IF(AND($F192&lt;=AH$6,$G192&gt;=AH$5),IF(AH$5&gt;$N192,5,$K192)*10+IF(AND($F192&gt;=AH$5,$F192&lt;=AH$6),IF(AND($G192&gt;=AH$5,$G192&lt;=AH$6),5,IF($L192=1,2,1)),IF(AND($G192&gt;=AH$5,$G192&lt;=AH$6),IF($M192&gt;0,4,3),0)),IF(AND($D192&lt;=AH$6,$E192&gt;=AH$5),60,0)))</f>
        <v/>
      </c>
      <c r="AI192" s="80" t="str">
        <f>IF(OR($A192="",NOT(ISNUMBER($G192))),"",IF(AND($F192&lt;=AI$6,$G192&gt;=AI$5),IF(AI$5&gt;$N192,5,$K192)*10+IF(AND($F192&gt;=AI$5,$F192&lt;=AI$6),IF(AND($G192&gt;=AI$5,$G192&lt;=AI$6),5,IF($L192=1,2,1)),IF(AND($G192&gt;=AI$5,$G192&lt;=AI$6),IF($M192&gt;0,4,3),0)),IF(AND($D192&lt;=AI$6,$E192&gt;=AI$5),60,0)))</f>
        <v/>
      </c>
      <c r="AJ192" s="80" t="str">
        <f>IF(OR($A192="",NOT(ISNUMBER($G192))),"",IF(AND($F192&lt;=AJ$6,$G192&gt;=AJ$5),IF(AJ$5&gt;$N192,5,$K192)*10+IF(AND($F192&gt;=AJ$5,$F192&lt;=AJ$6),IF(AND($G192&gt;=AJ$5,$G192&lt;=AJ$6),5,IF($L192=1,2,1)),IF(AND($G192&gt;=AJ$5,$G192&lt;=AJ$6),IF($M192&gt;0,4,3),0)),IF(AND($D192&lt;=AJ$6,$E192&gt;=AJ$5),60,0)))</f>
        <v/>
      </c>
      <c r="AK192" s="80" t="str">
        <f>IF(OR($A192="",NOT(ISNUMBER($G192))),"",IF(AND($F192&lt;=AK$6,$G192&gt;=AK$5),IF(AK$5&gt;$N192,5,$K192)*10+IF(AND($F192&gt;=AK$5,$F192&lt;=AK$6),IF(AND($G192&gt;=AK$5,$G192&lt;=AK$6),5,IF($L192=1,2,1)),IF(AND($G192&gt;=AK$5,$G192&lt;=AK$6),IF($M192&gt;0,4,3),0)),IF(AND($D192&lt;=AK$6,$E192&gt;=AK$5),60,0)))</f>
        <v/>
      </c>
      <c r="AL192" s="80" t="str">
        <f>IF(OR($A192="",NOT(ISNUMBER($G192))),"",IF(AND($F192&lt;=AL$6,$G192&gt;=AL$5),IF(AL$5&gt;$N192,5,$K192)*10+IF(AND($F192&gt;=AL$5,$F192&lt;=AL$6),IF(AND($G192&gt;=AL$5,$G192&lt;=AL$6),5,IF($L192=1,2,1)),IF(AND($G192&gt;=AL$5,$G192&lt;=AL$6),IF($M192&gt;0,4,3),0)),IF(AND($D192&lt;=AL$6,$E192&gt;=AL$5),60,0)))</f>
        <v/>
      </c>
      <c r="AM192" s="80" t="str">
        <f>IF(OR($A192="",NOT(ISNUMBER($G192))),"",IF(AND($F192&lt;=AM$6,$G192&gt;=AM$5),IF(AM$5&gt;$N192,5,$K192)*10+IF(AND($F192&gt;=AM$5,$F192&lt;=AM$6),IF(AND($G192&gt;=AM$5,$G192&lt;=AM$6),5,IF($L192=1,2,1)),IF(AND($G192&gt;=AM$5,$G192&lt;=AM$6),IF($M192&gt;0,4,3),0)),IF(AND($D192&lt;=AM$6,$E192&gt;=AM$5),60,0)))</f>
        <v/>
      </c>
      <c r="AN192" s="80" t="str">
        <f>IF(OR($A192="",NOT(ISNUMBER($G192))),"",IF(AND($F192&lt;=AN$6,$G192&gt;=AN$5),IF(AN$5&gt;$N192,5,$K192)*10+IF(AND($F192&gt;=AN$5,$F192&lt;=AN$6),IF(AND($G192&gt;=AN$5,$G192&lt;=AN$6),5,IF($L192=1,2,1)),IF(AND($G192&gt;=AN$5,$G192&lt;=AN$6),IF($M192&gt;0,4,3),0)),IF(AND($D192&lt;=AN$6,$E192&gt;=AN$5),60,0)))</f>
        <v/>
      </c>
      <c r="AO192" s="80" t="str">
        <f>IF(OR($A192="",NOT(ISNUMBER($G192))),"",IF(AND($F192&lt;=AO$6,$G192&gt;=AO$5),IF(AO$5&gt;$N192,5,$K192)*10+IF(AND($F192&gt;=AO$5,$F192&lt;=AO$6),IF(AND($G192&gt;=AO$5,$G192&lt;=AO$6),5,IF($L192=1,2,1)),IF(AND($G192&gt;=AO$5,$G192&lt;=AO$6),IF($M192&gt;0,4,3),0)),IF(AND($D192&lt;=AO$6,$E192&gt;=AO$5),60,0)))</f>
        <v/>
      </c>
      <c r="AP192" s="80" t="str">
        <f>IF(OR($A192="",NOT(ISNUMBER($G192))),"",IF(AND($F192&lt;=AP$6,$G192&gt;=AP$5),IF(AP$5&gt;$N192,5,$K192)*10+IF(AND($F192&gt;=AP$5,$F192&lt;=AP$6),IF(AND($G192&gt;=AP$5,$G192&lt;=AP$6),5,IF($L192=1,2,1)),IF(AND($G192&gt;=AP$5,$G192&lt;=AP$6),IF($M192&gt;0,4,3),0)),IF(AND($D192&lt;=AP$6,$E192&gt;=AP$5),60,0)))</f>
        <v/>
      </c>
      <c r="AQ192" s="80" t="str">
        <f>IF(OR($A192="",NOT(ISNUMBER($G192))),"",IF(AND($F192&lt;=AQ$6,$G192&gt;=AQ$5),IF(AQ$5&gt;$N192,5,$K192)*10+IF(AND($F192&gt;=AQ$5,$F192&lt;=AQ$6),IF(AND($G192&gt;=AQ$5,$G192&lt;=AQ$6),5,IF($L192=1,2,1)),IF(AND($G192&gt;=AQ$5,$G192&lt;=AQ$6),IF($M192&gt;0,4,3),0)),IF(AND($D192&lt;=AQ$6,$E192&gt;=AQ$5),60,0)))</f>
        <v/>
      </c>
      <c r="AR192" s="80" t="str">
        <f>IF(OR($A192="",NOT(ISNUMBER($G192))),"",IF(AND($F192&lt;=AR$6,$G192&gt;=AR$5),IF(AR$5&gt;$N192,5,$K192)*10+IF(AND($F192&gt;=AR$5,$F192&lt;=AR$6),IF(AND($G192&gt;=AR$5,$G192&lt;=AR$6),5,IF($L192=1,2,1)),IF(AND($G192&gt;=AR$5,$G192&lt;=AR$6),IF($M192&gt;0,4,3),0)),IF(AND($D192&lt;=AR$6,$E192&gt;=AR$5),60,0)))</f>
        <v/>
      </c>
      <c r="AS192" s="80" t="str">
        <f>IF(OR($A192="",NOT(ISNUMBER($G192))),"",IF(AND($F192&lt;=AS$6,$G192&gt;=AS$5),IF(AS$5&gt;$N192,5,$K192)*10+IF(AND($F192&gt;=AS$5,$F192&lt;=AS$6),IF(AND($G192&gt;=AS$5,$G192&lt;=AS$6),5,IF($L192=1,2,1)),IF(AND($G192&gt;=AS$5,$G192&lt;=AS$6),IF($M192&gt;0,4,3),0)),IF(AND($D192&lt;=AS$6,$E192&gt;=AS$5),60,0)))</f>
        <v/>
      </c>
      <c r="AT192" s="80" t="str">
        <f>IF(OR($A192="",NOT(ISNUMBER($G192))),"",IF(AND($F192&lt;=AT$6,$G192&gt;=AT$5),IF(AT$5&gt;$N192,5,$K192)*10+IF(AND($F192&gt;=AT$5,$F192&lt;=AT$6),IF(AND($G192&gt;=AT$5,$G192&lt;=AT$6),5,IF($L192=1,2,1)),IF(AND($G192&gt;=AT$5,$G192&lt;=AT$6),IF($M192&gt;0,4,3),0)),IF(AND($D192&lt;=AT$6,$E192&gt;=AT$5),60,0)))</f>
        <v/>
      </c>
      <c r="AU192" s="80" t="str">
        <f>IF(OR($A192="",NOT(ISNUMBER($G192))),"",IF(AND($F192&lt;=AU$6,$G192&gt;=AU$5),IF(AU$5&gt;$N192,5,$K192)*10+IF(AND($F192&gt;=AU$5,$F192&lt;=AU$6),IF(AND($G192&gt;=AU$5,$G192&lt;=AU$6),5,IF($L192=1,2,1)),IF(AND($G192&gt;=AU$5,$G192&lt;=AU$6),IF($M192&gt;0,4,3),0)),IF(AND($D192&lt;=AU$6,$E192&gt;=AU$5),60,0)))</f>
        <v/>
      </c>
      <c r="AV192" s="80" t="str">
        <f>IF(OR($A192="",NOT(ISNUMBER($G192))),"",IF(AND($F192&lt;=AV$6,$G192&gt;=AV$5),IF(AV$5&gt;$N192,5,$K192)*10+IF(AND($F192&gt;=AV$5,$F192&lt;=AV$6),IF(AND($G192&gt;=AV$5,$G192&lt;=AV$6),5,IF($L192=1,2,1)),IF(AND($G192&gt;=AV$5,$G192&lt;=AV$6),IF($M192&gt;0,4,3),0)),IF(AND($D192&lt;=AV$6,$E192&gt;=AV$5),60,0)))</f>
        <v/>
      </c>
      <c r="AW192" s="80" t="str">
        <f>IF(OR($A192="",NOT(ISNUMBER($G192))),"",IF(AND($F192&lt;=AW$6,$G192&gt;=AW$5),IF(AW$5&gt;$N192,5,$K192)*10+IF(AND($F192&gt;=AW$5,$F192&lt;=AW$6),IF(AND($G192&gt;=AW$5,$G192&lt;=AW$6),5,IF($L192=1,2,1)),IF(AND($G192&gt;=AW$5,$G192&lt;=AW$6),IF($M192&gt;0,4,3),0)),IF(AND($D192&lt;=AW$6,$E192&gt;=AW$5),60,0)))</f>
        <v/>
      </c>
      <c r="AX192" s="80" t="str">
        <f>IF(OR($A192="",NOT(ISNUMBER($G192))),"",IF(AND($F192&lt;=AX$6,$G192&gt;=AX$5),IF(AX$5&gt;$N192,5,$K192)*10+IF(AND($F192&gt;=AX$5,$F192&lt;=AX$6),IF(AND($G192&gt;=AX$5,$G192&lt;=AX$6),5,IF($L192=1,2,1)),IF(AND($G192&gt;=AX$5,$G192&lt;=AX$6),IF($M192&gt;0,4,3),0)),IF(AND($D192&lt;=AX$6,$E192&gt;=AX$5),60,0)))</f>
        <v/>
      </c>
      <c r="AY192" s="80" t="str">
        <f>IF(OR($A192="",NOT(ISNUMBER($G192))),"",IF(AND($F192&lt;=AY$6,$G192&gt;=AY$5),IF(AY$5&gt;$N192,5,$K192)*10+IF(AND($F192&gt;=AY$5,$F192&lt;=AY$6),IF(AND($G192&gt;=AY$5,$G192&lt;=AY$6),5,IF($L192=1,2,1)),IF(AND($G192&gt;=AY$5,$G192&lt;=AY$6),IF($M192&gt;0,4,3),0)),IF(AND($D192&lt;=AY$6,$E192&gt;=AY$5),60,0)))</f>
        <v/>
      </c>
      <c r="AZ192" s="80" t="str">
        <f>IF(OR($A192="",NOT(ISNUMBER($G192))),"",IF(AND($F192&lt;=AZ$6,$G192&gt;=AZ$5),IF(AZ$5&gt;$N192,5,$K192)*10+IF(AND($F192&gt;=AZ$5,$F192&lt;=AZ$6),IF(AND($G192&gt;=AZ$5,$G192&lt;=AZ$6),5,IF($L192=1,2,1)),IF(AND($G192&gt;=AZ$5,$G192&lt;=AZ$6),IF($M192&gt;0,4,3),0)),IF(AND($D192&lt;=AZ$6,$E192&gt;=AZ$5),60,0)))</f>
        <v/>
      </c>
      <c r="BA192" s="80" t="str">
        <f>IF(OR($A192="",NOT(ISNUMBER($G192))),"",IF(AND($F192&lt;=BA$6,$G192&gt;=BA$5),IF(BA$5&gt;$N192,5,$K192)*10+IF(AND($F192&gt;=BA$5,$F192&lt;=BA$6),IF(AND($G192&gt;=BA$5,$G192&lt;=BA$6),5,IF($L192=1,2,1)),IF(AND($G192&gt;=BA$5,$G192&lt;=BA$6),IF($M192&gt;0,4,3),0)),IF(AND($D192&lt;=BA$6,$E192&gt;=BA$5),60,0)))</f>
        <v/>
      </c>
      <c r="BB192" s="80" t="str">
        <f>IF(OR($A192="",NOT(ISNUMBER($G192))),"",IF(AND($F192&lt;=BB$6,$G192&gt;=BB$5),IF(BB$5&gt;$N192,5,$K192)*10+IF(AND($F192&gt;=BB$5,$F192&lt;=BB$6),IF(AND($G192&gt;=BB$5,$G192&lt;=BB$6),5,IF($L192=1,2,1)),IF(AND($G192&gt;=BB$5,$G192&lt;=BB$6),IF($M192&gt;0,4,3),0)),IF(AND($D192&lt;=BB$6,$E192&gt;=BB$5),60,0)))</f>
        <v/>
      </c>
      <c r="BC192" s="80" t="str">
        <f>IF(OR($A192="",NOT(ISNUMBER($G192))),"",IF(AND($F192&lt;=BC$6,$G192&gt;=BC$5),IF(BC$5&gt;$N192,5,$K192)*10+IF(AND($F192&gt;=BC$5,$F192&lt;=BC$6),IF(AND($G192&gt;=BC$5,$G192&lt;=BC$6),5,IF($L192=1,2,1)),IF(AND($G192&gt;=BC$5,$G192&lt;=BC$6),IF($M192&gt;0,4,3),0)),IF(AND($D192&lt;=BC$6,$E192&gt;=BC$5),60,0)))</f>
        <v/>
      </c>
      <c r="BD192" s="80" t="str">
        <f>IF(OR($A192="",NOT(ISNUMBER($G192))),"",IF(AND($F192&lt;=BD$6,$G192&gt;=BD$5),IF(BD$5&gt;$N192,5,$K192)*10+IF(AND($F192&gt;=BD$5,$F192&lt;=BD$6),IF(AND($G192&gt;=BD$5,$G192&lt;=BD$6),5,IF($L192=1,2,1)),IF(AND($G192&gt;=BD$5,$G192&lt;=BD$6),IF($M192&gt;0,4,3),0)),IF(AND($D192&lt;=BD$6,$E192&gt;=BD$5),60,0)))</f>
        <v/>
      </c>
      <c r="BE192" s="80" t="str">
        <f>IF(OR($A192="",NOT(ISNUMBER($G192))),"",IF(AND($F192&lt;=BE$6,$G192&gt;=BE$5),IF(BE$5&gt;$N192,5,$K192)*10+IF(AND($F192&gt;=BE$5,$F192&lt;=BE$6),IF(AND($G192&gt;=BE$5,$G192&lt;=BE$6),5,IF($L192=1,2,1)),IF(AND($G192&gt;=BE$5,$G192&lt;=BE$6),IF($M192&gt;0,4,3),0)),IF(AND($D192&lt;=BE$6,$E192&gt;=BE$5),60,0)))</f>
        <v/>
      </c>
      <c r="BF192" s="80" t="str">
        <f>IF(OR($A192="",NOT(ISNUMBER($G192))),"",IF(AND($F192&lt;=BF$6,$G192&gt;=BF$5),IF(BF$5&gt;$N192,5,$K192)*10+IF(AND($F192&gt;=BF$5,$F192&lt;=BF$6),IF(AND($G192&gt;=BF$5,$G192&lt;=BF$6),5,IF($L192=1,2,1)),IF(AND($G192&gt;=BF$5,$G192&lt;=BF$6),IF($M192&gt;0,4,3),0)),IF(AND($D192&lt;=BF$6,$E192&gt;=BF$5),60,0)))</f>
        <v/>
      </c>
      <c r="BG192" s="80" t="str">
        <f>IF(OR($A192="",NOT(ISNUMBER($G192))),"",IF(AND($F192&lt;=BG$6,$G192&gt;=BG$5),IF(BG$5&gt;$N192,5,$K192)*10+IF(AND($F192&gt;=BG$5,$F192&lt;=BG$6),IF(AND($G192&gt;=BG$5,$G192&lt;=BG$6),5,IF($L192=1,2,1)),IF(AND($G192&gt;=BG$5,$G192&lt;=BG$6),IF($M192&gt;0,4,3),0)),IF(AND($D192&lt;=BG$6,$E192&gt;=BG$5),60,0)))</f>
        <v/>
      </c>
      <c r="BH192" s="80" t="str">
        <f>IF(OR($A192="",NOT(ISNUMBER($G192))),"",IF(AND($F192&lt;=BH$6,$G192&gt;=BH$5),IF(BH$5&gt;$N192,5,$K192)*10+IF(AND($F192&gt;=BH$5,$F192&lt;=BH$6),IF(AND($G192&gt;=BH$5,$G192&lt;=BH$6),5,IF($L192=1,2,1)),IF(AND($G192&gt;=BH$5,$G192&lt;=BH$6),IF($M192&gt;0,4,3),0)),IF(AND($D192&lt;=BH$6,$E192&gt;=BH$5),60,0)))</f>
        <v/>
      </c>
      <c r="BI192" s="80" t="str">
        <f>IF(OR($A192="",NOT(ISNUMBER($G192))),"",IF(AND($F192&lt;=BI$6,$G192&gt;=BI$5),IF(BI$5&gt;$N192,5,$K192)*10+IF(AND($F192&gt;=BI$5,$F192&lt;=BI$6),IF(AND($G192&gt;=BI$5,$G192&lt;=BI$6),5,IF($L192=1,2,1)),IF(AND($G192&gt;=BI$5,$G192&lt;=BI$6),IF($M192&gt;0,4,3),0)),IF(AND($D192&lt;=BI$6,$E192&gt;=BI$5),60,0)))</f>
        <v/>
      </c>
      <c r="BJ192" s="80" t="str">
        <f>IF(OR($A192="",NOT(ISNUMBER($G192))),"",IF(AND($F192&lt;=BJ$6,$G192&gt;=BJ$5),IF(BJ$5&gt;$N192,5,$K192)*10+IF(AND($F192&gt;=BJ$5,$F192&lt;=BJ$6),IF(AND($G192&gt;=BJ$5,$G192&lt;=BJ$6),5,IF($L192=1,2,1)),IF(AND($G192&gt;=BJ$5,$G192&lt;=BJ$6),IF($M192&gt;0,4,3),0)),IF(AND($D192&lt;=BJ$6,$E192&gt;=BJ$5),60,0)))</f>
        <v/>
      </c>
      <c r="BK192" s="80" t="str">
        <f>IF(OR($A192="",NOT(ISNUMBER($G192))),"",IF(AND($F192&lt;=BK$6,$G192&gt;=BK$5),IF(BK$5&gt;$N192,5,$K192)*10+IF(AND($F192&gt;=BK$5,$F192&lt;=BK$6),IF(AND($G192&gt;=BK$5,$G192&lt;=BK$6),5,IF($L192=1,2,1)),IF(AND($G192&gt;=BK$5,$G192&lt;=BK$6),IF($M192&gt;0,4,3),0)),IF(AND($D192&lt;=BK$6,$E192&gt;=BK$5),60,0)))</f>
        <v/>
      </c>
      <c r="BL192" s="80" t="str">
        <f>IF(OR($A192="",NOT(ISNUMBER($G192))),"",IF(AND($F192&lt;=BL$6,$G192&gt;=BL$5),IF(BL$5&gt;$N192,5,$K192)*10+IF(AND($F192&gt;=BL$5,$F192&lt;=BL$6),IF(AND($G192&gt;=BL$5,$G192&lt;=BL$6),5,IF($L192=1,2,1)),IF(AND($G192&gt;=BL$5,$G192&lt;=BL$6),IF($M192&gt;0,4,3),0)),IF(AND($D192&lt;=BL$6,$E192&gt;=BL$5),60,0)))</f>
        <v/>
      </c>
      <c r="BM192" s="80" t="str">
        <f>IF(OR($A192="",NOT(ISNUMBER($G192))),"",IF(AND($F192&lt;=BM$6,$G192&gt;=BM$5),IF(BM$5&gt;$N192,5,$K192)*10+IF(AND($F192&gt;=BM$5,$F192&lt;=BM$6),IF(AND($G192&gt;=BM$5,$G192&lt;=BM$6),5,IF($L192=1,2,1)),IF(AND($G192&gt;=BM$5,$G192&lt;=BM$6),IF($M192&gt;0,4,3),0)),IF(AND($D192&lt;=BM$6,$E192&gt;=BM$5),60,0)))</f>
        <v/>
      </c>
      <c r="BN192" s="80" t="str">
        <f>IF(OR($A192="",NOT(ISNUMBER($G192))),"",IF(AND($F192&lt;=BN$6,$G192&gt;=BN$5),IF(BN$5&gt;$N192,5,$K192)*10+IF(AND($F192&gt;=BN$5,$F192&lt;=BN$6),IF(AND($G192&gt;=BN$5,$G192&lt;=BN$6),5,IF($L192=1,2,1)),IF(AND($G192&gt;=BN$5,$G192&lt;=BN$6),IF($M192&gt;0,4,3),0)),IF(AND($D192&lt;=BN$6,$E192&gt;=BN$5),60,0)))</f>
        <v/>
      </c>
      <c r="BO192" s="80" t="str">
        <f>IF(OR($A192="",NOT(ISNUMBER($G192))),"",IF(AND($F192&lt;=BO$6,$G192&gt;=BO$5),IF(BO$5&gt;$N192,5,$K192)*10+IF(AND($F192&gt;=BO$5,$F192&lt;=BO$6),IF(AND($G192&gt;=BO$5,$G192&lt;=BO$6),5,IF($L192=1,2,1)),IF(AND($G192&gt;=BO$5,$G192&lt;=BO$6),IF($M192&gt;0,4,3),0)),IF(AND($D192&lt;=BO$6,$E192&gt;=BO$5),60,0)))</f>
        <v/>
      </c>
      <c r="BP192" s="80" t="str">
        <f>IF(OR($A192="",NOT(ISNUMBER($G192))),"",IF(AND($F192&lt;=BP$6,$G192&gt;=BP$5),IF(BP$5&gt;$N192,5,$K192)*10+IF(AND($F192&gt;=BP$5,$F192&lt;=BP$6),IF(AND($G192&gt;=BP$5,$G192&lt;=BP$6),5,IF($L192=1,2,1)),IF(AND($G192&gt;=BP$5,$G192&lt;=BP$6),IF($M192&gt;0,4,3),0)),IF(AND($D192&lt;=BP$6,$E192&gt;=BP$5),60,0)))</f>
        <v/>
      </c>
      <c r="BQ192" s="80" t="str">
        <f>IF(OR($A192="",NOT(ISNUMBER($G192))),"",IF(AND($F192&lt;=BQ$6,$G192&gt;=BQ$5),IF(BQ$5&gt;$N192,5,$K192)*10+IF(AND($F192&gt;=BQ$5,$F192&lt;=BQ$6),IF(AND($G192&gt;=BQ$5,$G192&lt;=BQ$6),5,IF($L192=1,2,1)),IF(AND($G192&gt;=BQ$5,$G192&lt;=BQ$6),IF($M192&gt;0,4,3),0)),IF(AND($D192&lt;=BQ$6,$E192&gt;=BQ$5),60,0)))</f>
        <v/>
      </c>
      <c r="BR192" s="80" t="str">
        <f>IF(OR($A192="",NOT(ISNUMBER($G192))),"",IF(AND($F192&lt;=BR$6,$G192&gt;=BR$5),IF(BR$5&gt;$N192,5,$K192)*10+IF(AND($F192&gt;=BR$5,$F192&lt;=BR$6),IF(AND($G192&gt;=BR$5,$G192&lt;=BR$6),5,IF($L192=1,2,1)),IF(AND($G192&gt;=BR$5,$G192&lt;=BR$6),IF($M192&gt;0,4,3),0)),IF(AND($D192&lt;=BR$6,$E192&gt;=BR$5),60,0)))</f>
        <v/>
      </c>
      <c r="BS192" s="80" t="str">
        <f>IF(OR($A192="",NOT(ISNUMBER($G192))),"",IF(AND($F192&lt;=BS$6,$G192&gt;=BS$5),IF(BS$5&gt;$N192,5,$K192)*10+IF(AND($F192&gt;=BS$5,$F192&lt;=BS$6),IF(AND($G192&gt;=BS$5,$G192&lt;=BS$6),5,IF($L192=1,2,1)),IF(AND($G192&gt;=BS$5,$G192&lt;=BS$6),IF($M192&gt;0,4,3),0)),IF(AND($D192&lt;=BS$6,$E192&gt;=BS$5),60,0)))</f>
        <v/>
      </c>
      <c r="BT192" s="80" t="str">
        <f>IF(OR($A192="",NOT(ISNUMBER($G192))),"",IF(AND($F192&lt;=BT$6,$G192&gt;=BT$5),IF(BT$5&gt;$N192,5,$K192)*10+IF(AND($F192&gt;=BT$5,$F192&lt;=BT$6),IF(AND($G192&gt;=BT$5,$G192&lt;=BT$6),5,IF($L192=1,2,1)),IF(AND($G192&gt;=BT$5,$G192&lt;=BT$6),IF($M192&gt;0,4,3),0)),IF(AND($D192&lt;=BT$6,$E192&gt;=BT$5),60,0)))</f>
        <v/>
      </c>
      <c r="BU192" s="80" t="str">
        <f>IF(OR($A192="",NOT(ISNUMBER($G192))),"",IF(AND($F192&lt;=BU$6,$G192&gt;=BU$5),IF(BU$5&gt;$N192,5,$K192)*10+IF(AND($F192&gt;=BU$5,$F192&lt;=BU$6),IF(AND($G192&gt;=BU$5,$G192&lt;=BU$6),5,IF($L192=1,2,1)),IF(AND($G192&gt;=BU$5,$G192&lt;=BU$6),IF($M192&gt;0,4,3),0)),IF(AND($D192&lt;=BU$6,$E192&gt;=BU$5),60,0)))</f>
        <v/>
      </c>
      <c r="BV192" s="80" t="str">
        <f>IF(OR($A192="",NOT(ISNUMBER($G192))),"",IF(AND($F192&lt;=BV$6,$G192&gt;=BV$5),IF(BV$5&gt;$N192,5,$K192)*10+IF(AND($F192&gt;=BV$5,$F192&lt;=BV$6),IF(AND($G192&gt;=BV$5,$G192&lt;=BV$6),5,IF($L192=1,2,1)),IF(AND($G192&gt;=BV$5,$G192&lt;=BV$6),IF($M192&gt;0,4,3),0)),IF(AND($D192&lt;=BV$6,$E192&gt;=BV$5),60,0)))</f>
        <v/>
      </c>
      <c r="BW192" s="80" t="str">
        <f>IF(OR($A192="",NOT(ISNUMBER($G192))),"",IF(AND($F192&lt;=BW$6,$G192&gt;=BW$5),IF(BW$5&gt;$N192,5,$K192)*10+IF(AND($F192&gt;=BW$5,$F192&lt;=BW$6),IF(AND($G192&gt;=BW$5,$G192&lt;=BW$6),5,IF($L192=1,2,1)),IF(AND($G192&gt;=BW$5,$G192&lt;=BW$6),IF($M192&gt;0,4,3),0)),IF(AND($D192&lt;=BW$6,$E192&gt;=BW$5),60,0)))</f>
        <v/>
      </c>
      <c r="BX192" s="80" t="str">
        <f>IF(OR($A192="",NOT(ISNUMBER($G192))),"",IF(AND($F192&lt;=BX$6,$G192&gt;=BX$5),IF(BX$5&gt;$N192,5,$K192)*10+IF(AND($F192&gt;=BX$5,$F192&lt;=BX$6),IF(AND($G192&gt;=BX$5,$G192&lt;=BX$6),5,IF($L192=1,2,1)),IF(AND($G192&gt;=BX$5,$G192&lt;=BX$6),IF($M192&gt;0,4,3),0)),IF(AND($D192&lt;=BX$6,$E192&gt;=BX$5),60,0)))</f>
        <v/>
      </c>
      <c r="BY192" s="80" t="str">
        <f>IF(OR($A192="",NOT(ISNUMBER($G192))),"",IF(AND($F192&lt;=BY$6,$G192&gt;=BY$5),IF(BY$5&gt;$N192,5,$K192)*10+IF(AND($F192&gt;=BY$5,$F192&lt;=BY$6),IF(AND($G192&gt;=BY$5,$G192&lt;=BY$6),5,IF($L192=1,2,1)),IF(AND($G192&gt;=BY$5,$G192&lt;=BY$6),IF($M192&gt;0,4,3),0)),IF(AND($D192&lt;=BY$6,$E192&gt;=BY$5),60,0)))</f>
        <v/>
      </c>
      <c r="BZ192" s="80" t="str">
        <f>IF(OR($A192="",NOT(ISNUMBER($G192))),"",IF(AND($F192&lt;=BZ$6,$G192&gt;=BZ$5),IF(BZ$5&gt;$N192,5,$K192)*10+IF(AND($F192&gt;=BZ$5,$F192&lt;=BZ$6),IF(AND($G192&gt;=BZ$5,$G192&lt;=BZ$6),5,IF($L192=1,2,1)),IF(AND($G192&gt;=BZ$5,$G192&lt;=BZ$6),IF($M192&gt;0,4,3),0)),IF(AND($D192&lt;=BZ$6,$E192&gt;=BZ$5),60,0)))</f>
        <v/>
      </c>
      <c r="CA192" s="80" t="str">
        <f>IF(OR($A192="",NOT(ISNUMBER($G192))),"",IF(AND($F192&lt;=CA$6,$G192&gt;=CA$5),IF(CA$5&gt;$N192,5,$K192)*10+IF(AND($F192&gt;=CA$5,$F192&lt;=CA$6),IF(AND($G192&gt;=CA$5,$G192&lt;=CA$6),5,IF($L192=1,2,1)),IF(AND($G192&gt;=CA$5,$G192&lt;=CA$6),IF($M192&gt;0,4,3),0)),IF(AND($D192&lt;=CA$6,$E192&gt;=CA$5),60,0)))</f>
        <v/>
      </c>
      <c r="CB192" s="80" t="str">
        <f>IF(OR($A192="",NOT(ISNUMBER($G192))),"",IF(AND($F192&lt;=CB$6,$G192&gt;=CB$5),IF(CB$5&gt;$N192,5,$K192)*10+IF(AND($F192&gt;=CB$5,$F192&lt;=CB$6),IF(AND($G192&gt;=CB$5,$G192&lt;=CB$6),5,IF($L192=1,2,1)),IF(AND($G192&gt;=CB$5,$G192&lt;=CB$6),IF($M192&gt;0,4,3),0)),IF(AND($D192&lt;=CB$6,$E192&gt;=CB$5),60,0)))</f>
        <v/>
      </c>
      <c r="CC192" s="80" t="str">
        <f>IF(OR($A192="",NOT(ISNUMBER($G192))),"",IF(AND($F192&lt;=CC$6,$G192&gt;=CC$5),IF(CC$5&gt;$N192,5,$K192)*10+IF(AND($F192&gt;=CC$5,$F192&lt;=CC$6),IF(AND($G192&gt;=CC$5,$G192&lt;=CC$6),5,IF($L192=1,2,1)),IF(AND($G192&gt;=CC$5,$G192&lt;=CC$6),IF($M192&gt;0,4,3),0)),IF(AND($D192&lt;=CC$6,$E192&gt;=CC$5),60,0)))</f>
        <v/>
      </c>
      <c r="CD192" s="80" t="str">
        <f>IF(OR($A192="",NOT(ISNUMBER($G192))),"",IF(AND($F192&lt;=CD$6,$G192&gt;=CD$5),IF(CD$5&gt;$N192,5,$K192)*10+IF(AND($F192&gt;=CD$5,$F192&lt;=CD$6),IF(AND($G192&gt;=CD$5,$G192&lt;=CD$6),5,IF($L192=1,2,1)),IF(AND($G192&gt;=CD$5,$G192&lt;=CD$6),IF($M192&gt;0,4,3),0)),IF(AND($D192&lt;=CD$6,$E192&gt;=CD$5),60,0)))</f>
        <v/>
      </c>
      <c r="CE192" s="80" t="str">
        <f>IF(OR($A192="",NOT(ISNUMBER($G192))),"",IF(AND($F192&lt;=CE$6,$G192&gt;=CE$5),IF(CE$5&gt;$N192,5,$K192)*10+IF(AND($F192&gt;=CE$5,$F192&lt;=CE$6),IF(AND($G192&gt;=CE$5,$G192&lt;=CE$6),5,IF($L192=1,2,1)),IF(AND($G192&gt;=CE$5,$G192&lt;=CE$6),IF($M192&gt;0,4,3),0)),IF(AND($D192&lt;=CE$6,$E192&gt;=CE$5),60,0)))</f>
        <v/>
      </c>
      <c r="CF192" s="80" t="str">
        <f>IF(OR($A192="",NOT(ISNUMBER($G192))),"",IF(AND($F192&lt;=CF$6,$G192&gt;=CF$5),IF(CF$5&gt;$N192,5,$K192)*10+IF(AND($F192&gt;=CF$5,$F192&lt;=CF$6),IF(AND($G192&gt;=CF$5,$G192&lt;=CF$6),5,IF($L192=1,2,1)),IF(AND($G192&gt;=CF$5,$G192&lt;=CF$6),IF($M192&gt;0,4,3),0)),IF(AND($D192&lt;=CF$6,$E192&gt;=CF$5),60,0)))</f>
        <v/>
      </c>
      <c r="CG192" s="80" t="str">
        <f>IF(OR($A192="",NOT(ISNUMBER($G192))),"",IF(AND($F192&lt;=CG$6,$G192&gt;=CG$5),IF(CG$5&gt;$N192,5,$K192)*10+IF(AND($F192&gt;=CG$5,$F192&lt;=CG$6),IF(AND($G192&gt;=CG$5,$G192&lt;=CG$6),5,IF($L192=1,2,1)),IF(AND($G192&gt;=CG$5,$G192&lt;=CG$6),IF($M192&gt;0,4,3),0)),IF(AND($D192&lt;=CG$6,$E192&gt;=CG$5),60,0)))</f>
        <v/>
      </c>
      <c r="CH192" s="80" t="str">
        <f>IF(OR($A192="",NOT(ISNUMBER($G192))),"",IF(AND($F192&lt;=CH$6,$G192&gt;=CH$5),IF(CH$5&gt;$N192,5,$K192)*10+IF(AND($F192&gt;=CH$5,$F192&lt;=CH$6),IF(AND($G192&gt;=CH$5,$G192&lt;=CH$6),5,IF($L192=1,2,1)),IF(AND($G192&gt;=CH$5,$G192&lt;=CH$6),IF($M192&gt;0,4,3),0)),IF(AND($D192&lt;=CH$6,$E192&gt;=CH$5),60,0)))</f>
        <v/>
      </c>
      <c r="CI192" s="80" t="str">
        <f>IF(OR($A192="",NOT(ISNUMBER($G192))),"",IF(AND($F192&lt;=CI$6,$G192&gt;=CI$5),IF(CI$5&gt;$N192,5,$K192)*10+IF(AND($F192&gt;=CI$5,$F192&lt;=CI$6),IF(AND($G192&gt;=CI$5,$G192&lt;=CI$6),5,IF($L192=1,2,1)),IF(AND($G192&gt;=CI$5,$G192&lt;=CI$6),IF($M192&gt;0,4,3),0)),IF(AND($D192&lt;=CI$6,$E192&gt;=CI$5),60,0)))</f>
        <v/>
      </c>
      <c r="CJ192" s="80" t="str">
        <f>IF(OR($A192="",NOT(ISNUMBER($G192))),"",IF(AND($F192&lt;=CJ$6,$G192&gt;=CJ$5),IF(CJ$5&gt;$N192,5,$K192)*10+IF(AND($F192&gt;=CJ$5,$F192&lt;=CJ$6),IF(AND($G192&gt;=CJ$5,$G192&lt;=CJ$6),5,IF($L192=1,2,1)),IF(AND($G192&gt;=CJ$5,$G192&lt;=CJ$6),IF($M192&gt;0,4,3),0)),IF(AND($D192&lt;=CJ$6,$E192&gt;=CJ$5),60,0)))</f>
        <v/>
      </c>
      <c r="CK192" s="80" t="str">
        <f>IF(OR($A192="",NOT(ISNUMBER($G192))),"",IF(AND($F192&lt;=CK$6,$G192&gt;=CK$5),IF(CK$5&gt;$N192,5,$K192)*10+IF(AND($F192&gt;=CK$5,$F192&lt;=CK$6),IF(AND($G192&gt;=CK$5,$G192&lt;=CK$6),5,IF($L192=1,2,1)),IF(AND($G192&gt;=CK$5,$G192&lt;=CK$6),IF($M192&gt;0,4,3),0)),IF(AND($D192&lt;=CK$6,$E192&gt;=CK$5),60,0)))</f>
        <v/>
      </c>
      <c r="CL192" s="80" t="str">
        <f>IF(OR($A192="",NOT(ISNUMBER($G192))),"",IF(AND($F192&lt;=CL$6,$G192&gt;=CL$5),IF(CL$5&gt;$N192,5,$K192)*10+IF(AND($F192&gt;=CL$5,$F192&lt;=CL$6),IF(AND($G192&gt;=CL$5,$G192&lt;=CL$6),5,IF($L192=1,2,1)),IF(AND($G192&gt;=CL$5,$G192&lt;=CL$6),IF($M192&gt;0,4,3),0)),IF(AND($D192&lt;=CL$6,$E192&gt;=CL$5),60,0)))</f>
        <v/>
      </c>
      <c r="CM192" s="80" t="str">
        <f>IF(OR($A192="",NOT(ISNUMBER($G192))),"",IF(AND($F192&lt;=CM$6,$G192&gt;=CM$5),IF(CM$5&gt;$N192,5,$K192)*10+IF(AND($F192&gt;=CM$5,$F192&lt;=CM$6),IF(AND($G192&gt;=CM$5,$G192&lt;=CM$6),5,IF($L192=1,2,1)),IF(AND($G192&gt;=CM$5,$G192&lt;=CM$6),IF($M192&gt;0,4,3),0)),IF(AND($D192&lt;=CM$6,$E192&gt;=CM$5),60,0)))</f>
        <v/>
      </c>
      <c r="CN192" s="80" t="str">
        <f>IF(OR($A192="",NOT(ISNUMBER($G192))),"",IF(AND($F192&lt;=CN$6,$G192&gt;=CN$5),IF(CN$5&gt;$N192,5,$K192)*10+IF(AND($F192&gt;=CN$5,$F192&lt;=CN$6),IF(AND($G192&gt;=CN$5,$G192&lt;=CN$6),5,IF($L192=1,2,1)),IF(AND($G192&gt;=CN$5,$G192&lt;=CN$6),IF($M192&gt;0,4,3),0)),IF(AND($D192&lt;=CN$6,$E192&gt;=CN$5),60,0)))</f>
        <v/>
      </c>
      <c r="CO192" s="80" t="str">
        <f>IF(OR($A192="",NOT(ISNUMBER($G192))),"",IF(AND($F192&lt;=CO$6,$G192&gt;=CO$5),IF(CO$5&gt;$N192,5,$K192)*10+IF(AND($F192&gt;=CO$5,$F192&lt;=CO$6),IF(AND($G192&gt;=CO$5,$G192&lt;=CO$6),5,IF($L192=1,2,1)),IF(AND($G192&gt;=CO$5,$G192&lt;=CO$6),IF($M192&gt;0,4,3),0)),IF(AND($D192&lt;=CO$6,$E192&gt;=CO$5),60,0)))</f>
        <v/>
      </c>
      <c r="CP192" s="80" t="str">
        <f>IF(OR($A192="",NOT(ISNUMBER($G192))),"",IF(AND($F192&lt;=CP$6,$G192&gt;=CP$5),IF(CP$5&gt;$N192,5,$K192)*10+IF(AND($F192&gt;=CP$5,$F192&lt;=CP$6),IF(AND($G192&gt;=CP$5,$G192&lt;=CP$6),5,IF($L192=1,2,1)),IF(AND($G192&gt;=CP$5,$G192&lt;=CP$6),IF($M192&gt;0,4,3),0)),IF(AND($D192&lt;=CP$6,$E192&gt;=CP$5),60,0)))</f>
        <v/>
      </c>
      <c r="CQ192" s="80" t="str">
        <f>IF(OR($A192="",NOT(ISNUMBER($G192))),"",IF(AND($F192&lt;=CQ$6,$G192&gt;=CQ$5),IF(CQ$5&gt;$N192,5,$K192)*10+IF(AND($F192&gt;=CQ$5,$F192&lt;=CQ$6),IF(AND($G192&gt;=CQ$5,$G192&lt;=CQ$6),5,IF($L192=1,2,1)),IF(AND($G192&gt;=CQ$5,$G192&lt;=CQ$6),IF($M192&gt;0,4,3),0)),IF(AND($D192&lt;=CQ$6,$E192&gt;=CQ$5),60,0)))</f>
        <v/>
      </c>
      <c r="CR192" s="80" t="str">
        <f>IF(OR($A192="",NOT(ISNUMBER($G192))),"",IF(AND($F192&lt;=CR$6,$G192&gt;=CR$5),IF(CR$5&gt;$N192,5,$K192)*10+IF(AND($F192&gt;=CR$5,$F192&lt;=CR$6),IF(AND($G192&gt;=CR$5,$G192&lt;=CR$6),5,IF($L192=1,2,1)),IF(AND($G192&gt;=CR$5,$G192&lt;=CR$6),IF($M192&gt;0,4,3),0)),IF(AND($D192&lt;=CR$6,$E192&gt;=CR$5),60,0)))</f>
        <v/>
      </c>
      <c r="CS192" s="80" t="str">
        <f>IF(OR($A192="",NOT(ISNUMBER($G192))),"",IF(AND($F192&lt;=CS$6,$G192&gt;=CS$5),IF(CS$5&gt;$N192,5,$K192)*10+IF(AND($F192&gt;=CS$5,$F192&lt;=CS$6),IF(AND($G192&gt;=CS$5,$G192&lt;=CS$6),5,IF($L192=1,2,1)),IF(AND($G192&gt;=CS$5,$G192&lt;=CS$6),IF($M192&gt;0,4,3),0)),IF(AND($D192&lt;=CS$6,$E192&gt;=CS$5),60,0)))</f>
        <v/>
      </c>
      <c r="CT192" s="80" t="str">
        <f>IF(OR($A192="",NOT(ISNUMBER($G192))),"",IF(AND($F192&lt;=CT$6,$G192&gt;=CT$5),IF(CT$5&gt;$N192,5,$K192)*10+IF(AND($F192&gt;=CT$5,$F192&lt;=CT$6),IF(AND($G192&gt;=CT$5,$G192&lt;=CT$6),5,IF($L192=1,2,1)),IF(AND($G192&gt;=CT$5,$G192&lt;=CT$6),IF($M192&gt;0,4,3),0)),IF(AND($D192&lt;=CT$6,$E192&gt;=CT$5),60,0)))</f>
        <v/>
      </c>
      <c r="CU192" s="80" t="str">
        <f>IF(OR($A192="",NOT(ISNUMBER($G192))),"",IF(AND($F192&lt;=CU$6,$G192&gt;=CU$5),IF(CU$5&gt;$N192,5,$K192)*10+IF(AND($F192&gt;=CU$5,$F192&lt;=CU$6),IF(AND($G192&gt;=CU$5,$G192&lt;=CU$6),5,IF($L192=1,2,1)),IF(AND($G192&gt;=CU$5,$G192&lt;=CU$6),IF($M192&gt;0,4,3),0)),IF(AND($D192&lt;=CU$6,$E192&gt;=CU$5),60,0)))</f>
        <v/>
      </c>
      <c r="CV192" s="80" t="str">
        <f>IF(OR($A192="",NOT(ISNUMBER($G192))),"",IF(AND($F192&lt;=CV$6,$G192&gt;=CV$5),IF(CV$5&gt;$N192,5,$K192)*10+IF(AND($F192&gt;=CV$5,$F192&lt;=CV$6),IF(AND($G192&gt;=CV$5,$G192&lt;=CV$6),5,IF($L192=1,2,1)),IF(AND($G192&gt;=CV$5,$G192&lt;=CV$6),IF($M192&gt;0,4,3),0)),IF(AND($D192&lt;=CV$6,$E192&gt;=CV$5),60,0)))</f>
        <v/>
      </c>
      <c r="CW192" s="80" t="str">
        <f>IF(OR($A192="",NOT(ISNUMBER($G192))),"",IF(AND($F192&lt;=CW$6,$G192&gt;=CW$5),IF(CW$5&gt;$N192,5,$K192)*10+IF(AND($F192&gt;=CW$5,$F192&lt;=CW$6),IF(AND($G192&gt;=CW$5,$G192&lt;=CW$6),5,IF($L192=1,2,1)),IF(AND($G192&gt;=CW$5,$G192&lt;=CW$6),IF($M192&gt;0,4,3),0)),IF(AND($D192&lt;=CW$6,$E192&gt;=CW$5),60,0)))</f>
        <v/>
      </c>
      <c r="CX192" s="80" t="str">
        <f>IF(OR($A192="",NOT(ISNUMBER($G192))),"",IF(AND($F192&lt;=CX$6,$G192&gt;=CX$5),IF(CX$5&gt;$N192,5,$K192)*10+IF(AND($F192&gt;=CX$5,$F192&lt;=CX$6),IF(AND($G192&gt;=CX$5,$G192&lt;=CX$6),5,IF($L192=1,2,1)),IF(AND($G192&gt;=CX$5,$G192&lt;=CX$6),IF($M192&gt;0,4,3),0)),IF(AND($D192&lt;=CX$6,$E192&gt;=CX$5),60,0)))</f>
        <v/>
      </c>
      <c r="CY192" s="80" t="str">
        <f>IF(OR($A192="",NOT(ISNUMBER($G192))),"",IF(AND($F192&lt;=CY$6,$G192&gt;=CY$5),IF(CY$5&gt;$N192,5,$K192)*10+IF(AND($F192&gt;=CY$5,$F192&lt;=CY$6),IF(AND($G192&gt;=CY$5,$G192&lt;=CY$6),5,IF($L192=1,2,1)),IF(AND($G192&gt;=CY$5,$G192&lt;=CY$6),IF($M192&gt;0,4,3),0)),IF(AND($D192&lt;=CY$6,$E192&gt;=CY$5),60,0)))</f>
        <v/>
      </c>
      <c r="CZ192" s="80" t="str">
        <f>IF(OR($A192="",NOT(ISNUMBER($G192))),"",IF(AND($F192&lt;=CZ$6,$G192&gt;=CZ$5),IF(CZ$5&gt;$N192,5,$K192)*10+IF(AND($F192&gt;=CZ$5,$F192&lt;=CZ$6),IF(AND($G192&gt;=CZ$5,$G192&lt;=CZ$6),5,IF($L192=1,2,1)),IF(AND($G192&gt;=CZ$5,$G192&lt;=CZ$6),IF($M192&gt;0,4,3),0)),IF(AND($D192&lt;=CZ$6,$E192&gt;=CZ$5),60,0)))</f>
        <v/>
      </c>
      <c r="DA192" s="80" t="str">
        <f>IF(OR($A192="",NOT(ISNUMBER($G192))),"",IF(AND($F192&lt;=DA$6,$G192&gt;=DA$5),IF(DA$5&gt;$N192,5,$K192)*10+IF(AND($F192&gt;=DA$5,$F192&lt;=DA$6),IF(AND($G192&gt;=DA$5,$G192&lt;=DA$6),5,IF($L192=1,2,1)),IF(AND($G192&gt;=DA$5,$G192&lt;=DA$6),IF($M192&gt;0,4,3),0)),IF(AND($D192&lt;=DA$6,$E192&gt;=DA$5),60,0)))</f>
        <v/>
      </c>
      <c r="DB192" s="80" t="str">
        <f>IF(OR($A192="",NOT(ISNUMBER($G192))),"",IF(AND($F192&lt;=DB$6,$G192&gt;=DB$5),IF(DB$5&gt;$N192,5,$K192)*10+IF(AND($F192&gt;=DB$5,$F192&lt;=DB$6),IF(AND($G192&gt;=DB$5,$G192&lt;=DB$6),5,IF($L192=1,2,1)),IF(AND($G192&gt;=DB$5,$G192&lt;=DB$6),IF($M192&gt;0,4,3),0)),IF(AND($D192&lt;=DB$6,$E192&gt;=DB$5),60,0)))</f>
        <v/>
      </c>
      <c r="DC192" s="80" t="str">
        <f>IF(OR($A192="",NOT(ISNUMBER($G192))),"",IF(AND($F192&lt;=DC$6,$G192&gt;=DC$5),IF(DC$5&gt;$N192,5,$K192)*10+IF(AND($F192&gt;=DC$5,$F192&lt;=DC$6),IF(AND($G192&gt;=DC$5,$G192&lt;=DC$6),5,IF($L192=1,2,1)),IF(AND($G192&gt;=DC$5,$G192&lt;=DC$6),IF($M192&gt;0,4,3),0)),IF(AND($D192&lt;=DC$6,$E192&gt;=DC$5),60,0)))</f>
        <v/>
      </c>
      <c r="DD192" s="80" t="str">
        <f>IF(OR($A192="",NOT(ISNUMBER($G192))),"",IF(AND($F192&lt;=DD$6,$G192&gt;=DD$5),IF(DD$5&gt;$N192,5,$K192)*10+IF(AND($F192&gt;=DD$5,$F192&lt;=DD$6),IF(AND($G192&gt;=DD$5,$G192&lt;=DD$6),5,IF($L192=1,2,1)),IF(AND($G192&gt;=DD$5,$G192&lt;=DD$6),IF($M192&gt;0,4,3),0)),IF(AND($D192&lt;=DD$6,$E192&gt;=DD$5),60,0)))</f>
        <v/>
      </c>
      <c r="DE192" s="80" t="str">
        <f>IF(OR($A192="",NOT(ISNUMBER($G192))),"",IF(AND($F192&lt;=DE$6,$G192&gt;=DE$5),IF(DE$5&gt;$N192,5,$K192)*10+IF(AND($F192&gt;=DE$5,$F192&lt;=DE$6),IF(AND($G192&gt;=DE$5,$G192&lt;=DE$6),5,IF($L192=1,2,1)),IF(AND($G192&gt;=DE$5,$G192&lt;=DE$6),IF($M192&gt;0,4,3),0)),IF(AND($D192&lt;=DE$6,$E192&gt;=DE$5),60,0)))</f>
        <v/>
      </c>
      <c r="DF192" s="80" t="str">
        <f>IF(OR($A192="",NOT(ISNUMBER($G192))),"",IF(AND($F192&lt;=DF$6,$G192&gt;=DF$5),IF(DF$5&gt;$N192,5,$K192)*10+IF(AND($F192&gt;=DF$5,$F192&lt;=DF$6),IF(AND($G192&gt;=DF$5,$G192&lt;=DF$6),5,IF($L192=1,2,1)),IF(AND($G192&gt;=DF$5,$G192&lt;=DF$6),IF($M192&gt;0,4,3),0)),IF(AND($D192&lt;=DF$6,$E192&gt;=DF$5),60,0)))</f>
        <v/>
      </c>
      <c r="DG192" s="80" t="str">
        <f>IF(OR($A192="",NOT(ISNUMBER($G192))),"",IF(AND($F192&lt;=DG$6,$G192&gt;=DG$5),IF(DG$5&gt;$N192,5,$K192)*10+IF(AND($F192&gt;=DG$5,$F192&lt;=DG$6),IF(AND($G192&gt;=DG$5,$G192&lt;=DG$6),5,IF($L192=1,2,1)),IF(AND($G192&gt;=DG$5,$G192&lt;=DG$6),IF($M192&gt;0,4,3),0)),IF(AND($D192&lt;=DG$6,$E192&gt;=DG$5),60,0)))</f>
        <v/>
      </c>
      <c r="DH192" s="80" t="str">
        <f>IF(OR($A192="",NOT(ISNUMBER($G192))),"",IF(AND($F192&lt;=DH$6,$G192&gt;=DH$5),IF(DH$5&gt;$N192,5,$K192)*10+IF(AND($F192&gt;=DH$5,$F192&lt;=DH$6),IF(AND($G192&gt;=DH$5,$G192&lt;=DH$6),5,IF($L192=1,2,1)),IF(AND($G192&gt;=DH$5,$G192&lt;=DH$6),IF($M192&gt;0,4,3),0)),IF(AND($D192&lt;=DH$6,$E192&gt;=DH$5),60,0)))</f>
        <v/>
      </c>
      <c r="DI192" s="80" t="str">
        <f>IF(OR($A192="",NOT(ISNUMBER($G192))),"",IF(AND($F192&lt;=DI$6,$G192&gt;=DI$5),IF(DI$5&gt;$N192,5,$K192)*10+IF(AND($F192&gt;=DI$5,$F192&lt;=DI$6),IF(AND($G192&gt;=DI$5,$G192&lt;=DI$6),5,IF($L192=1,2,1)),IF(AND($G192&gt;=DI$5,$G192&lt;=DI$6),IF($M192&gt;0,4,3),0)),IF(AND($D192&lt;=DI$6,$E192&gt;=DI$5),60,0)))</f>
        <v/>
      </c>
      <c r="DJ192" s="80" t="str">
        <f>IF(OR($A192="",NOT(ISNUMBER($G192))),"",IF(AND($F192&lt;=DJ$6,$G192&gt;=DJ$5),IF(DJ$5&gt;$N192,5,$K192)*10+IF(AND($F192&gt;=DJ$5,$F192&lt;=DJ$6),IF(AND($G192&gt;=DJ$5,$G192&lt;=DJ$6),5,IF($L192=1,2,1)),IF(AND($G192&gt;=DJ$5,$G192&lt;=DJ$6),IF($M192&gt;0,4,3),0)),IF(AND($D192&lt;=DJ$6,$E192&gt;=DJ$5),60,0)))</f>
        <v/>
      </c>
      <c r="DK192" s="80" t="str">
        <f>IF(OR($A192="",NOT(ISNUMBER($G192))),"",IF(AND($F192&lt;=DK$6,$G192&gt;=DK$5),IF(DK$5&gt;$N192,5,$K192)*10+IF(AND($F192&gt;=DK$5,$F192&lt;=DK$6),IF(AND($G192&gt;=DK$5,$G192&lt;=DK$6),5,IF($L192=1,2,1)),IF(AND($G192&gt;=DK$5,$G192&lt;=DK$6),IF($M192&gt;0,4,3),0)),IF(AND($D192&lt;=DK$6,$E192&gt;=DK$5),60,0)))</f>
        <v/>
      </c>
      <c r="DL192" s="80" t="str">
        <f>IF(OR($A192="",NOT(ISNUMBER($G192))),"",IF(AND($F192&lt;=DL$6,$G192&gt;=DL$5),IF(DL$5&gt;$N192,5,$K192)*10+IF(AND($F192&gt;=DL$5,$F192&lt;=DL$6),IF(AND($G192&gt;=DL$5,$G192&lt;=DL$6),5,IF($L192=1,2,1)),IF(AND($G192&gt;=DL$5,$G192&lt;=DL$6),IF($M192&gt;0,4,3),0)),IF(AND($D192&lt;=DL$6,$E192&gt;=DL$5),60,0)))</f>
        <v/>
      </c>
      <c r="DM192" s="80" t="str">
        <f>IF(OR($A192="",NOT(ISNUMBER($G192))),"",IF(AND($F192&lt;=DM$6,$G192&gt;=DM$5),IF(DM$5&gt;$N192,5,$K192)*10+IF(AND($F192&gt;=DM$5,$F192&lt;=DM$6),IF(AND($G192&gt;=DM$5,$G192&lt;=DM$6),5,IF($L192=1,2,1)),IF(AND($G192&gt;=DM$5,$G192&lt;=DM$6),IF($M192&gt;0,4,3),0)),IF(AND($D192&lt;=DM$6,$E192&gt;=DM$5),60,0)))</f>
        <v/>
      </c>
      <c r="DN192" s="80" t="str">
        <f>IF(OR($A192="",NOT(ISNUMBER($G192))),"",IF(AND($F192&lt;=DN$6,$G192&gt;=DN$5),IF(DN$5&gt;$N192,5,$K192)*10+IF(AND($F192&gt;=DN$5,$F192&lt;=DN$6),IF(AND($G192&gt;=DN$5,$G192&lt;=DN$6),5,IF($L192=1,2,1)),IF(AND($G192&gt;=DN$5,$G192&lt;=DN$6),IF($M192&gt;0,4,3),0)),IF(AND($D192&lt;=DN$6,$E192&gt;=DN$5),60,0)))</f>
        <v/>
      </c>
      <c r="DO192" s="80" t="str">
        <f>IF(OR($A192="",NOT(ISNUMBER($G192))),"",IF(AND($F192&lt;=DO$6,$G192&gt;=DO$5),IF(DO$5&gt;$N192,5,$K192)*10+IF(AND($F192&gt;=DO$5,$F192&lt;=DO$6),IF(AND($G192&gt;=DO$5,$G192&lt;=DO$6),5,IF($L192=1,2,1)),IF(AND($G192&gt;=DO$5,$G192&lt;=DO$6),IF($M192&gt;0,4,3),0)),IF(AND($D192&lt;=DO$6,$E192&gt;=DO$5),60,0)))</f>
        <v/>
      </c>
      <c r="DP192" s="80" t="str">
        <f>IF(OR($A192="",NOT(ISNUMBER($G192))),"",IF(AND($F192&lt;=DP$6,$G192&gt;=DP$5),IF(DP$5&gt;$N192,5,$K192)*10+IF(AND($F192&gt;=DP$5,$F192&lt;=DP$6),IF(AND($G192&gt;=DP$5,$G192&lt;=DP$6),5,IF($L192=1,2,1)),IF(AND($G192&gt;=DP$5,$G192&lt;=DP$6),IF($M192&gt;0,4,3),0)),IF(AND($D192&lt;=DP$6,$E192&gt;=DP$5),60,0)))</f>
        <v/>
      </c>
      <c r="DQ192" s="80" t="str">
        <f>IF(OR($A192="",NOT(ISNUMBER($G192))),"",IF(AND($F192&lt;=DQ$6,$G192&gt;=DQ$5),IF(DQ$5&gt;$N192,5,$K192)*10+IF(AND($F192&gt;=DQ$5,$F192&lt;=DQ$6),IF(AND($G192&gt;=DQ$5,$G192&lt;=DQ$6),5,IF($L192=1,2,1)),IF(AND($G192&gt;=DQ$5,$G192&lt;=DQ$6),IF($M192&gt;0,4,3),0)),IF(AND($D192&lt;=DQ$6,$E192&gt;=DQ$5),60,0)))</f>
        <v/>
      </c>
      <c r="DR192" s="80" t="str">
        <f>IF(OR($A192="",NOT(ISNUMBER($G192))),"",IF(AND($F192&lt;=DR$6,$G192&gt;=DR$5),IF(DR$5&gt;$N192,5,$K192)*10+IF(AND($F192&gt;=DR$5,$F192&lt;=DR$6),IF(AND($G192&gt;=DR$5,$G192&lt;=DR$6),5,IF($L192=1,2,1)),IF(AND($G192&gt;=DR$5,$G192&lt;=DR$6),IF($M192&gt;0,4,3),0)),IF(AND($D192&lt;=DR$6,$E192&gt;=DR$5),60,0)))</f>
        <v/>
      </c>
      <c r="DS192" s="80" t="str">
        <f>IF(OR($A192="",NOT(ISNUMBER($G192))),"",IF(AND($F192&lt;=DS$6,$G192&gt;=DS$5),IF(DS$5&gt;$N192,5,$K192)*10+IF(AND($F192&gt;=DS$5,$F192&lt;=DS$6),IF(AND($G192&gt;=DS$5,$G192&lt;=DS$6),5,IF($L192=1,2,1)),IF(AND($G192&gt;=DS$5,$G192&lt;=DS$6),IF($M192&gt;0,4,3),0)),IF(AND($D192&lt;=DS$6,$E192&gt;=DS$5),60,0)))</f>
        <v/>
      </c>
      <c r="DT192" s="80" t="str">
        <f>IF(OR($A192="",NOT(ISNUMBER($G192))),"",IF(AND($F192&lt;=DT$6,$G192&gt;=DT$5),IF(DT$5&gt;$N192,5,$K192)*10+IF(AND($F192&gt;=DT$5,$F192&lt;=DT$6),IF(AND($G192&gt;=DT$5,$G192&lt;=DT$6),5,IF($L192=1,2,1)),IF(AND($G192&gt;=DT$5,$G192&lt;=DT$6),IF($M192&gt;0,4,3),0)),IF(AND($D192&lt;=DT$6,$E192&gt;=DT$5),60,0)))</f>
        <v/>
      </c>
      <c r="DU192" s="80" t="str">
        <f>IF(OR($A192="",NOT(ISNUMBER($G192))),"",IF(AND($F192&lt;=DU$6,$G192&gt;=DU$5),IF(DU$5&gt;$N192,5,$K192)*10+IF(AND($F192&gt;=DU$5,$F192&lt;=DU$6),IF(AND($G192&gt;=DU$5,$G192&lt;=DU$6),5,IF($L192=1,2,1)),IF(AND($G192&gt;=DU$5,$G192&lt;=DU$6),IF($M192&gt;0,4,3),0)),IF(AND($D192&lt;=DU$6,$E192&gt;=DU$5),60,0)))</f>
        <v/>
      </c>
      <c r="DV192" s="80" t="str">
        <f>IF(OR($A192="",NOT(ISNUMBER($G192))),"",IF(AND($F192&lt;=DV$6,$G192&gt;=DV$5),IF(DV$5&gt;$N192,5,$K192)*10+IF(AND($F192&gt;=DV$5,$F192&lt;=DV$6),IF(AND($G192&gt;=DV$5,$G192&lt;=DV$6),5,IF($L192=1,2,1)),IF(AND($G192&gt;=DV$5,$G192&lt;=DV$6),IF($M192&gt;0,4,3),0)),IF(AND($D192&lt;=DV$6,$E192&gt;=DV$5),60,0)))</f>
        <v/>
      </c>
      <c r="DW192" s="80" t="str">
        <f>IF(OR($A192="",NOT(ISNUMBER($G192))),"",IF(AND($F192&lt;=DW$6,$G192&gt;=DW$5),IF(DW$5&gt;$N192,5,$K192)*10+IF(AND($F192&gt;=DW$5,$F192&lt;=DW$6),IF(AND($G192&gt;=DW$5,$G192&lt;=DW$6),5,IF($L192=1,2,1)),IF(AND($G192&gt;=DW$5,$G192&lt;=DW$6),IF($M192&gt;0,4,3),0)),IF(AND($D192&lt;=DW$6,$E192&gt;=DW$5),60,0)))</f>
        <v/>
      </c>
      <c r="DX192" s="80" t="str">
        <f>IF(OR($A192="",NOT(ISNUMBER($G192))),"",IF(AND($F192&lt;=DX$6,$G192&gt;=DX$5),IF(DX$5&gt;$N192,5,$K192)*10+IF(AND($F192&gt;=DX$5,$F192&lt;=DX$6),IF(AND($G192&gt;=DX$5,$G192&lt;=DX$6),5,IF($L192=1,2,1)),IF(AND($G192&gt;=DX$5,$G192&lt;=DX$6),IF($M192&gt;0,4,3),0)),IF(AND($D192&lt;=DX$6,$E192&gt;=DX$5),60,0)))</f>
        <v/>
      </c>
      <c r="DY192" s="80" t="str">
        <f>IF(OR($A192="",NOT(ISNUMBER($G192))),"",IF(AND($F192&lt;=DY$6,$G192&gt;=DY$5),IF(DY$5&gt;$N192,5,$K192)*10+IF(AND($F192&gt;=DY$5,$F192&lt;=DY$6),IF(AND($G192&gt;=DY$5,$G192&lt;=DY$6),5,IF($L192=1,2,1)),IF(AND($G192&gt;=DY$5,$G192&lt;=DY$6),IF($M192&gt;0,4,3),0)),IF(AND($D192&lt;=DY$6,$E192&gt;=DY$5),60,0)))</f>
        <v/>
      </c>
      <c r="DZ192" s="80" t="str">
        <f>IF(OR($A192="",NOT(ISNUMBER($G192))),"",IF(AND($F192&lt;=DZ$6,$G192&gt;=DZ$5),IF(DZ$5&gt;$N192,5,$K192)*10+IF(AND($F192&gt;=DZ$5,$F192&lt;=DZ$6),IF(AND($G192&gt;=DZ$5,$G192&lt;=DZ$6),5,IF($L192=1,2,1)),IF(AND($G192&gt;=DZ$5,$G192&lt;=DZ$6),IF($M192&gt;0,4,3),0)),IF(AND($D192&lt;=DZ$6,$E192&gt;=DZ$5),60,0)))</f>
        <v/>
      </c>
      <c r="EA192" s="80" t="str">
        <f>IF(OR($A192="",NOT(ISNUMBER($G192))),"",IF(AND($F192&lt;=EA$6,$G192&gt;=EA$5),IF(EA$5&gt;$N192,5,$K192)*10+IF(AND($F192&gt;=EA$5,$F192&lt;=EA$6),IF(AND($G192&gt;=EA$5,$G192&lt;=EA$6),5,IF($L192=1,2,1)),IF(AND($G192&gt;=EA$5,$G192&lt;=EA$6),IF($M192&gt;0,4,3),0)),IF(AND($D192&lt;=EA$6,$E192&gt;=EA$5),60,0)))</f>
        <v/>
      </c>
      <c r="EB192" s="80" t="str">
        <f>IF(OR($A192="",NOT(ISNUMBER($G192))),"",IF(AND($F192&lt;=EB$6,$G192&gt;=EB$5),IF(EB$5&gt;$N192,5,$K192)*10+IF(AND($F192&gt;=EB$5,$F192&lt;=EB$6),IF(AND($G192&gt;=EB$5,$G192&lt;=EB$6),5,IF($L192=1,2,1)),IF(AND($G192&gt;=EB$5,$G192&lt;=EB$6),IF($M192&gt;0,4,3),0)),IF(AND($D192&lt;=EB$6,$E192&gt;=EB$5),60,0)))</f>
        <v/>
      </c>
      <c r="EC192" s="80" t="str">
        <f>IF(OR($A192="",NOT(ISNUMBER($G192))),"",IF(AND($F192&lt;=EC$6,$G192&gt;=EC$5),IF(EC$5&gt;$N192,5,$K192)*10+IF(AND($F192&gt;=EC$5,$F192&lt;=EC$6),IF(AND($G192&gt;=EC$5,$G192&lt;=EC$6),5,IF($L192=1,2,1)),IF(AND($G192&gt;=EC$5,$G192&lt;=EC$6),IF($M192&gt;0,4,3),0)),IF(AND($D192&lt;=EC$6,$E192&gt;=EC$5),60,0)))</f>
        <v/>
      </c>
      <c r="ED192" s="80" t="str">
        <f>IF(OR($A192="",NOT(ISNUMBER($G192))),"",IF(AND($F192&lt;=ED$6,$G192&gt;=ED$5),IF(ED$5&gt;$N192,5,$K192)*10+IF(AND($F192&gt;=ED$5,$F192&lt;=ED$6),IF(AND($G192&gt;=ED$5,$G192&lt;=ED$6),5,IF($L192=1,2,1)),IF(AND($G192&gt;=ED$5,$G192&lt;=ED$6),IF($M192&gt;0,4,3),0)),IF(AND($D192&lt;=ED$6,$E192&gt;=ED$5),60,0)))</f>
        <v/>
      </c>
    </row>
    <row r="193" ht="18" customHeight="1">
      <c r="A193" s="52" t="str">
        <f>IF(Tasks!$B193="","",Tasks!$A193)</f>
        <v/>
      </c>
      <c r="B193" s="78" t="str">
        <f>IF(Tasks!$B193="","",Tasks!$B193)</f>
        <v/>
      </c>
      <c r="C193" s="25" t="str">
        <f>IF($B193="","",IF(AND(Tasks!$D193="",Tasks!$G193=""),"-",IF(Tasks!$D193="","",Tasks!$D193&amp;IF(OR(Tasks!$E193="",Tasks!$E193="FS"),IF(N(Tasks!$F193)=0,"","FS"),Tasks!$E193)&amp;IF(N(Tasks!$F193)=0,"",IF(Tasks!$F193&gt;0,"+","")&amp;Tasks!$F193))&amp;IF(AND(Tasks!$D193&lt;&gt;"",Tasks!$G193&lt;&gt;""),", ","")&amp;IF(Tasks!$G193="","",Tasks!$G193&amp;IF(OR(Tasks!$H193="",Tasks!$H193="FS"),IF(N(Tasks!$I193)=0,"","FS"),Tasks!$H193)&amp;IF(N(Tasks!$I193)=0,"",IF(Tasks!$I193&gt;0,"+","")&amp;Tasks!$I193))))</f>
        <v/>
      </c>
      <c r="D193" s="51" t="str">
        <f>IF(OR($B193="",Tasks!$Q193=""),"",Tasks!$Q193)</f>
        <v/>
      </c>
      <c r="E193" s="51" t="str">
        <f>IF(OR($B193="",Tasks!$R193=""),"",Tasks!$R193)</f>
        <v/>
      </c>
      <c r="F193" s="51" t="str">
        <f>IF(OR($B193="",Tasks!$S193=""),"",Tasks!$S193)</f>
        <v/>
      </c>
      <c r="G193" s="51" t="str">
        <f>IF(OR($B193="",Tasks!$T193=""),"",Tasks!$T193)</f>
        <v/>
      </c>
      <c r="H193" s="52" t="str">
        <f>IF($B193="","",Tasks!$AE193)</f>
        <v/>
      </c>
      <c r="I193" s="79" t="str">
        <f>IF($B193="","",Tasks!$AF193)</f>
        <v/>
      </c>
      <c r="J193" s="53" t="str">
        <f>IF(OR($B193="",Tasks!$V193=""),"",Tasks!$V193)</f>
        <v/>
      </c>
      <c r="K193" s="52" t="str">
        <f>IF($B193="","",Tasks!$AA193)</f>
        <v/>
      </c>
      <c r="L193" s="52" t="str">
        <f>IF($B193="","",Tasks!$AB193)</f>
        <v/>
      </c>
      <c r="M193" s="52" t="str">
        <f>IF($B193="","",Tasks!$Z193)</f>
        <v/>
      </c>
      <c r="N193" s="52" t="str">
        <f>IF(OR($B193="",Tasks!$AG193=""),"",Tasks!$AG193)</f>
        <v/>
      </c>
      <c r="O193" s="80" t="str">
        <f>IF(OR($A193="",NOT(ISNUMBER($G193))),"",IF(AND($F193&lt;=O$6,$G193&gt;=O$5),IF(O$5&gt;$N193,5,$K193)*10+IF(AND($F193&gt;=O$5,$F193&lt;=O$6),IF(AND($G193&gt;=O$5,$G193&lt;=O$6),5,IF($L193=1,2,1)),IF(AND($G193&gt;=O$5,$G193&lt;=O$6),IF($M193&gt;0,4,3),0)),IF(AND($D193&lt;=O$6,$E193&gt;=O$5),60,0)))</f>
        <v/>
      </c>
      <c r="P193" s="80" t="str">
        <f>IF(OR($A193="",NOT(ISNUMBER($G193))),"",IF(AND($F193&lt;=P$6,$G193&gt;=P$5),IF(P$5&gt;$N193,5,$K193)*10+IF(AND($F193&gt;=P$5,$F193&lt;=P$6),IF(AND($G193&gt;=P$5,$G193&lt;=P$6),5,IF($L193=1,2,1)),IF(AND($G193&gt;=P$5,$G193&lt;=P$6),IF($M193&gt;0,4,3),0)),IF(AND($D193&lt;=P$6,$E193&gt;=P$5),60,0)))</f>
        <v/>
      </c>
      <c r="Q193" s="80" t="str">
        <f>IF(OR($A193="",NOT(ISNUMBER($G193))),"",IF(AND($F193&lt;=Q$6,$G193&gt;=Q$5),IF(Q$5&gt;$N193,5,$K193)*10+IF(AND($F193&gt;=Q$5,$F193&lt;=Q$6),IF(AND($G193&gt;=Q$5,$G193&lt;=Q$6),5,IF($L193=1,2,1)),IF(AND($G193&gt;=Q$5,$G193&lt;=Q$6),IF($M193&gt;0,4,3),0)),IF(AND($D193&lt;=Q$6,$E193&gt;=Q$5),60,0)))</f>
        <v/>
      </c>
      <c r="R193" s="80" t="str">
        <f>IF(OR($A193="",NOT(ISNUMBER($G193))),"",IF(AND($F193&lt;=R$6,$G193&gt;=R$5),IF(R$5&gt;$N193,5,$K193)*10+IF(AND($F193&gt;=R$5,$F193&lt;=R$6),IF(AND($G193&gt;=R$5,$G193&lt;=R$6),5,IF($L193=1,2,1)),IF(AND($G193&gt;=R$5,$G193&lt;=R$6),IF($M193&gt;0,4,3),0)),IF(AND($D193&lt;=R$6,$E193&gt;=R$5),60,0)))</f>
        <v/>
      </c>
      <c r="S193" s="80" t="str">
        <f>IF(OR($A193="",NOT(ISNUMBER($G193))),"",IF(AND($F193&lt;=S$6,$G193&gt;=S$5),IF(S$5&gt;$N193,5,$K193)*10+IF(AND($F193&gt;=S$5,$F193&lt;=S$6),IF(AND($G193&gt;=S$5,$G193&lt;=S$6),5,IF($L193=1,2,1)),IF(AND($G193&gt;=S$5,$G193&lt;=S$6),IF($M193&gt;0,4,3),0)),IF(AND($D193&lt;=S$6,$E193&gt;=S$5),60,0)))</f>
        <v/>
      </c>
      <c r="T193" s="80" t="str">
        <f>IF(OR($A193="",NOT(ISNUMBER($G193))),"",IF(AND($F193&lt;=T$6,$G193&gt;=T$5),IF(T$5&gt;$N193,5,$K193)*10+IF(AND($F193&gt;=T$5,$F193&lt;=T$6),IF(AND($G193&gt;=T$5,$G193&lt;=T$6),5,IF($L193=1,2,1)),IF(AND($G193&gt;=T$5,$G193&lt;=T$6),IF($M193&gt;0,4,3),0)),IF(AND($D193&lt;=T$6,$E193&gt;=T$5),60,0)))</f>
        <v/>
      </c>
      <c r="U193" s="80" t="str">
        <f>IF(OR($A193="",NOT(ISNUMBER($G193))),"",IF(AND($F193&lt;=U$6,$G193&gt;=U$5),IF(U$5&gt;$N193,5,$K193)*10+IF(AND($F193&gt;=U$5,$F193&lt;=U$6),IF(AND($G193&gt;=U$5,$G193&lt;=U$6),5,IF($L193=1,2,1)),IF(AND($G193&gt;=U$5,$G193&lt;=U$6),IF($M193&gt;0,4,3),0)),IF(AND($D193&lt;=U$6,$E193&gt;=U$5),60,0)))</f>
        <v/>
      </c>
      <c r="V193" s="80" t="str">
        <f>IF(OR($A193="",NOT(ISNUMBER($G193))),"",IF(AND($F193&lt;=V$6,$G193&gt;=V$5),IF(V$5&gt;$N193,5,$K193)*10+IF(AND($F193&gt;=V$5,$F193&lt;=V$6),IF(AND($G193&gt;=V$5,$G193&lt;=V$6),5,IF($L193=1,2,1)),IF(AND($G193&gt;=V$5,$G193&lt;=V$6),IF($M193&gt;0,4,3),0)),IF(AND($D193&lt;=V$6,$E193&gt;=V$5),60,0)))</f>
        <v/>
      </c>
      <c r="W193" s="80" t="str">
        <f>IF(OR($A193="",NOT(ISNUMBER($G193))),"",IF(AND($F193&lt;=W$6,$G193&gt;=W$5),IF(W$5&gt;$N193,5,$K193)*10+IF(AND($F193&gt;=W$5,$F193&lt;=W$6),IF(AND($G193&gt;=W$5,$G193&lt;=W$6),5,IF($L193=1,2,1)),IF(AND($G193&gt;=W$5,$G193&lt;=W$6),IF($M193&gt;0,4,3),0)),IF(AND($D193&lt;=W$6,$E193&gt;=W$5),60,0)))</f>
        <v/>
      </c>
      <c r="X193" s="80" t="str">
        <f>IF(OR($A193="",NOT(ISNUMBER($G193))),"",IF(AND($F193&lt;=X$6,$G193&gt;=X$5),IF(X$5&gt;$N193,5,$K193)*10+IF(AND($F193&gt;=X$5,$F193&lt;=X$6),IF(AND($G193&gt;=X$5,$G193&lt;=X$6),5,IF($L193=1,2,1)),IF(AND($G193&gt;=X$5,$G193&lt;=X$6),IF($M193&gt;0,4,3),0)),IF(AND($D193&lt;=X$6,$E193&gt;=X$5),60,0)))</f>
        <v/>
      </c>
      <c r="Y193" s="80" t="str">
        <f>IF(OR($A193="",NOT(ISNUMBER($G193))),"",IF(AND($F193&lt;=Y$6,$G193&gt;=Y$5),IF(Y$5&gt;$N193,5,$K193)*10+IF(AND($F193&gt;=Y$5,$F193&lt;=Y$6),IF(AND($G193&gt;=Y$5,$G193&lt;=Y$6),5,IF($L193=1,2,1)),IF(AND($G193&gt;=Y$5,$G193&lt;=Y$6),IF($M193&gt;0,4,3),0)),IF(AND($D193&lt;=Y$6,$E193&gt;=Y$5),60,0)))</f>
        <v/>
      </c>
      <c r="Z193" s="80" t="str">
        <f>IF(OR($A193="",NOT(ISNUMBER($G193))),"",IF(AND($F193&lt;=Z$6,$G193&gt;=Z$5),IF(Z$5&gt;$N193,5,$K193)*10+IF(AND($F193&gt;=Z$5,$F193&lt;=Z$6),IF(AND($G193&gt;=Z$5,$G193&lt;=Z$6),5,IF($L193=1,2,1)),IF(AND($G193&gt;=Z$5,$G193&lt;=Z$6),IF($M193&gt;0,4,3),0)),IF(AND($D193&lt;=Z$6,$E193&gt;=Z$5),60,0)))</f>
        <v/>
      </c>
      <c r="AA193" s="80" t="str">
        <f>IF(OR($A193="",NOT(ISNUMBER($G193))),"",IF(AND($F193&lt;=AA$6,$G193&gt;=AA$5),IF(AA$5&gt;$N193,5,$K193)*10+IF(AND($F193&gt;=AA$5,$F193&lt;=AA$6),IF(AND($G193&gt;=AA$5,$G193&lt;=AA$6),5,IF($L193=1,2,1)),IF(AND($G193&gt;=AA$5,$G193&lt;=AA$6),IF($M193&gt;0,4,3),0)),IF(AND($D193&lt;=AA$6,$E193&gt;=AA$5),60,0)))</f>
        <v/>
      </c>
      <c r="AB193" s="80" t="str">
        <f>IF(OR($A193="",NOT(ISNUMBER($G193))),"",IF(AND($F193&lt;=AB$6,$G193&gt;=AB$5),IF(AB$5&gt;$N193,5,$K193)*10+IF(AND($F193&gt;=AB$5,$F193&lt;=AB$6),IF(AND($G193&gt;=AB$5,$G193&lt;=AB$6),5,IF($L193=1,2,1)),IF(AND($G193&gt;=AB$5,$G193&lt;=AB$6),IF($M193&gt;0,4,3),0)),IF(AND($D193&lt;=AB$6,$E193&gt;=AB$5),60,0)))</f>
        <v/>
      </c>
      <c r="AC193" s="80" t="str">
        <f>IF(OR($A193="",NOT(ISNUMBER($G193))),"",IF(AND($F193&lt;=AC$6,$G193&gt;=AC$5),IF(AC$5&gt;$N193,5,$K193)*10+IF(AND($F193&gt;=AC$5,$F193&lt;=AC$6),IF(AND($G193&gt;=AC$5,$G193&lt;=AC$6),5,IF($L193=1,2,1)),IF(AND($G193&gt;=AC$5,$G193&lt;=AC$6),IF($M193&gt;0,4,3),0)),IF(AND($D193&lt;=AC$6,$E193&gt;=AC$5),60,0)))</f>
        <v/>
      </c>
      <c r="AD193" s="80" t="str">
        <f>IF(OR($A193="",NOT(ISNUMBER($G193))),"",IF(AND($F193&lt;=AD$6,$G193&gt;=AD$5),IF(AD$5&gt;$N193,5,$K193)*10+IF(AND($F193&gt;=AD$5,$F193&lt;=AD$6),IF(AND($G193&gt;=AD$5,$G193&lt;=AD$6),5,IF($L193=1,2,1)),IF(AND($G193&gt;=AD$5,$G193&lt;=AD$6),IF($M193&gt;0,4,3),0)),IF(AND($D193&lt;=AD$6,$E193&gt;=AD$5),60,0)))</f>
        <v/>
      </c>
      <c r="AE193" s="80" t="str">
        <f>IF(OR($A193="",NOT(ISNUMBER($G193))),"",IF(AND($F193&lt;=AE$6,$G193&gt;=AE$5),IF(AE$5&gt;$N193,5,$K193)*10+IF(AND($F193&gt;=AE$5,$F193&lt;=AE$6),IF(AND($G193&gt;=AE$5,$G193&lt;=AE$6),5,IF($L193=1,2,1)),IF(AND($G193&gt;=AE$5,$G193&lt;=AE$6),IF($M193&gt;0,4,3),0)),IF(AND($D193&lt;=AE$6,$E193&gt;=AE$5),60,0)))</f>
        <v/>
      </c>
      <c r="AF193" s="80" t="str">
        <f>IF(OR($A193="",NOT(ISNUMBER($G193))),"",IF(AND($F193&lt;=AF$6,$G193&gt;=AF$5),IF(AF$5&gt;$N193,5,$K193)*10+IF(AND($F193&gt;=AF$5,$F193&lt;=AF$6),IF(AND($G193&gt;=AF$5,$G193&lt;=AF$6),5,IF($L193=1,2,1)),IF(AND($G193&gt;=AF$5,$G193&lt;=AF$6),IF($M193&gt;0,4,3),0)),IF(AND($D193&lt;=AF$6,$E193&gt;=AF$5),60,0)))</f>
        <v/>
      </c>
      <c r="AG193" s="80" t="str">
        <f>IF(OR($A193="",NOT(ISNUMBER($G193))),"",IF(AND($F193&lt;=AG$6,$G193&gt;=AG$5),IF(AG$5&gt;$N193,5,$K193)*10+IF(AND($F193&gt;=AG$5,$F193&lt;=AG$6),IF(AND($G193&gt;=AG$5,$G193&lt;=AG$6),5,IF($L193=1,2,1)),IF(AND($G193&gt;=AG$5,$G193&lt;=AG$6),IF($M193&gt;0,4,3),0)),IF(AND($D193&lt;=AG$6,$E193&gt;=AG$5),60,0)))</f>
        <v/>
      </c>
      <c r="AH193" s="80" t="str">
        <f>IF(OR($A193="",NOT(ISNUMBER($G193))),"",IF(AND($F193&lt;=AH$6,$G193&gt;=AH$5),IF(AH$5&gt;$N193,5,$K193)*10+IF(AND($F193&gt;=AH$5,$F193&lt;=AH$6),IF(AND($G193&gt;=AH$5,$G193&lt;=AH$6),5,IF($L193=1,2,1)),IF(AND($G193&gt;=AH$5,$G193&lt;=AH$6),IF($M193&gt;0,4,3),0)),IF(AND($D193&lt;=AH$6,$E193&gt;=AH$5),60,0)))</f>
        <v/>
      </c>
      <c r="AI193" s="80" t="str">
        <f>IF(OR($A193="",NOT(ISNUMBER($G193))),"",IF(AND($F193&lt;=AI$6,$G193&gt;=AI$5),IF(AI$5&gt;$N193,5,$K193)*10+IF(AND($F193&gt;=AI$5,$F193&lt;=AI$6),IF(AND($G193&gt;=AI$5,$G193&lt;=AI$6),5,IF($L193=1,2,1)),IF(AND($G193&gt;=AI$5,$G193&lt;=AI$6),IF($M193&gt;0,4,3),0)),IF(AND($D193&lt;=AI$6,$E193&gt;=AI$5),60,0)))</f>
        <v/>
      </c>
      <c r="AJ193" s="80" t="str">
        <f>IF(OR($A193="",NOT(ISNUMBER($G193))),"",IF(AND($F193&lt;=AJ$6,$G193&gt;=AJ$5),IF(AJ$5&gt;$N193,5,$K193)*10+IF(AND($F193&gt;=AJ$5,$F193&lt;=AJ$6),IF(AND($G193&gt;=AJ$5,$G193&lt;=AJ$6),5,IF($L193=1,2,1)),IF(AND($G193&gt;=AJ$5,$G193&lt;=AJ$6),IF($M193&gt;0,4,3),0)),IF(AND($D193&lt;=AJ$6,$E193&gt;=AJ$5),60,0)))</f>
        <v/>
      </c>
      <c r="AK193" s="80" t="str">
        <f>IF(OR($A193="",NOT(ISNUMBER($G193))),"",IF(AND($F193&lt;=AK$6,$G193&gt;=AK$5),IF(AK$5&gt;$N193,5,$K193)*10+IF(AND($F193&gt;=AK$5,$F193&lt;=AK$6),IF(AND($G193&gt;=AK$5,$G193&lt;=AK$6),5,IF($L193=1,2,1)),IF(AND($G193&gt;=AK$5,$G193&lt;=AK$6),IF($M193&gt;0,4,3),0)),IF(AND($D193&lt;=AK$6,$E193&gt;=AK$5),60,0)))</f>
        <v/>
      </c>
      <c r="AL193" s="80" t="str">
        <f>IF(OR($A193="",NOT(ISNUMBER($G193))),"",IF(AND($F193&lt;=AL$6,$G193&gt;=AL$5),IF(AL$5&gt;$N193,5,$K193)*10+IF(AND($F193&gt;=AL$5,$F193&lt;=AL$6),IF(AND($G193&gt;=AL$5,$G193&lt;=AL$6),5,IF($L193=1,2,1)),IF(AND($G193&gt;=AL$5,$G193&lt;=AL$6),IF($M193&gt;0,4,3),0)),IF(AND($D193&lt;=AL$6,$E193&gt;=AL$5),60,0)))</f>
        <v/>
      </c>
      <c r="AM193" s="80" t="str">
        <f>IF(OR($A193="",NOT(ISNUMBER($G193))),"",IF(AND($F193&lt;=AM$6,$G193&gt;=AM$5),IF(AM$5&gt;$N193,5,$K193)*10+IF(AND($F193&gt;=AM$5,$F193&lt;=AM$6),IF(AND($G193&gt;=AM$5,$G193&lt;=AM$6),5,IF($L193=1,2,1)),IF(AND($G193&gt;=AM$5,$G193&lt;=AM$6),IF($M193&gt;0,4,3),0)),IF(AND($D193&lt;=AM$6,$E193&gt;=AM$5),60,0)))</f>
        <v/>
      </c>
      <c r="AN193" s="80" t="str">
        <f>IF(OR($A193="",NOT(ISNUMBER($G193))),"",IF(AND($F193&lt;=AN$6,$G193&gt;=AN$5),IF(AN$5&gt;$N193,5,$K193)*10+IF(AND($F193&gt;=AN$5,$F193&lt;=AN$6),IF(AND($G193&gt;=AN$5,$G193&lt;=AN$6),5,IF($L193=1,2,1)),IF(AND($G193&gt;=AN$5,$G193&lt;=AN$6),IF($M193&gt;0,4,3),0)),IF(AND($D193&lt;=AN$6,$E193&gt;=AN$5),60,0)))</f>
        <v/>
      </c>
      <c r="AO193" s="80" t="str">
        <f>IF(OR($A193="",NOT(ISNUMBER($G193))),"",IF(AND($F193&lt;=AO$6,$G193&gt;=AO$5),IF(AO$5&gt;$N193,5,$K193)*10+IF(AND($F193&gt;=AO$5,$F193&lt;=AO$6),IF(AND($G193&gt;=AO$5,$G193&lt;=AO$6),5,IF($L193=1,2,1)),IF(AND($G193&gt;=AO$5,$G193&lt;=AO$6),IF($M193&gt;0,4,3),0)),IF(AND($D193&lt;=AO$6,$E193&gt;=AO$5),60,0)))</f>
        <v/>
      </c>
      <c r="AP193" s="80" t="str">
        <f>IF(OR($A193="",NOT(ISNUMBER($G193))),"",IF(AND($F193&lt;=AP$6,$G193&gt;=AP$5),IF(AP$5&gt;$N193,5,$K193)*10+IF(AND($F193&gt;=AP$5,$F193&lt;=AP$6),IF(AND($G193&gt;=AP$5,$G193&lt;=AP$6),5,IF($L193=1,2,1)),IF(AND($G193&gt;=AP$5,$G193&lt;=AP$6),IF($M193&gt;0,4,3),0)),IF(AND($D193&lt;=AP$6,$E193&gt;=AP$5),60,0)))</f>
        <v/>
      </c>
      <c r="AQ193" s="80" t="str">
        <f>IF(OR($A193="",NOT(ISNUMBER($G193))),"",IF(AND($F193&lt;=AQ$6,$G193&gt;=AQ$5),IF(AQ$5&gt;$N193,5,$K193)*10+IF(AND($F193&gt;=AQ$5,$F193&lt;=AQ$6),IF(AND($G193&gt;=AQ$5,$G193&lt;=AQ$6),5,IF($L193=1,2,1)),IF(AND($G193&gt;=AQ$5,$G193&lt;=AQ$6),IF($M193&gt;0,4,3),0)),IF(AND($D193&lt;=AQ$6,$E193&gt;=AQ$5),60,0)))</f>
        <v/>
      </c>
      <c r="AR193" s="80" t="str">
        <f>IF(OR($A193="",NOT(ISNUMBER($G193))),"",IF(AND($F193&lt;=AR$6,$G193&gt;=AR$5),IF(AR$5&gt;$N193,5,$K193)*10+IF(AND($F193&gt;=AR$5,$F193&lt;=AR$6),IF(AND($G193&gt;=AR$5,$G193&lt;=AR$6),5,IF($L193=1,2,1)),IF(AND($G193&gt;=AR$5,$G193&lt;=AR$6),IF($M193&gt;0,4,3),0)),IF(AND($D193&lt;=AR$6,$E193&gt;=AR$5),60,0)))</f>
        <v/>
      </c>
      <c r="AS193" s="80" t="str">
        <f>IF(OR($A193="",NOT(ISNUMBER($G193))),"",IF(AND($F193&lt;=AS$6,$G193&gt;=AS$5),IF(AS$5&gt;$N193,5,$K193)*10+IF(AND($F193&gt;=AS$5,$F193&lt;=AS$6),IF(AND($G193&gt;=AS$5,$G193&lt;=AS$6),5,IF($L193=1,2,1)),IF(AND($G193&gt;=AS$5,$G193&lt;=AS$6),IF($M193&gt;0,4,3),0)),IF(AND($D193&lt;=AS$6,$E193&gt;=AS$5),60,0)))</f>
        <v/>
      </c>
      <c r="AT193" s="80" t="str">
        <f>IF(OR($A193="",NOT(ISNUMBER($G193))),"",IF(AND($F193&lt;=AT$6,$G193&gt;=AT$5),IF(AT$5&gt;$N193,5,$K193)*10+IF(AND($F193&gt;=AT$5,$F193&lt;=AT$6),IF(AND($G193&gt;=AT$5,$G193&lt;=AT$6),5,IF($L193=1,2,1)),IF(AND($G193&gt;=AT$5,$G193&lt;=AT$6),IF($M193&gt;0,4,3),0)),IF(AND($D193&lt;=AT$6,$E193&gt;=AT$5),60,0)))</f>
        <v/>
      </c>
      <c r="AU193" s="80" t="str">
        <f>IF(OR($A193="",NOT(ISNUMBER($G193))),"",IF(AND($F193&lt;=AU$6,$G193&gt;=AU$5),IF(AU$5&gt;$N193,5,$K193)*10+IF(AND($F193&gt;=AU$5,$F193&lt;=AU$6),IF(AND($G193&gt;=AU$5,$G193&lt;=AU$6),5,IF($L193=1,2,1)),IF(AND($G193&gt;=AU$5,$G193&lt;=AU$6),IF($M193&gt;0,4,3),0)),IF(AND($D193&lt;=AU$6,$E193&gt;=AU$5),60,0)))</f>
        <v/>
      </c>
      <c r="AV193" s="80" t="str">
        <f>IF(OR($A193="",NOT(ISNUMBER($G193))),"",IF(AND($F193&lt;=AV$6,$G193&gt;=AV$5),IF(AV$5&gt;$N193,5,$K193)*10+IF(AND($F193&gt;=AV$5,$F193&lt;=AV$6),IF(AND($G193&gt;=AV$5,$G193&lt;=AV$6),5,IF($L193=1,2,1)),IF(AND($G193&gt;=AV$5,$G193&lt;=AV$6),IF($M193&gt;0,4,3),0)),IF(AND($D193&lt;=AV$6,$E193&gt;=AV$5),60,0)))</f>
        <v/>
      </c>
      <c r="AW193" s="80" t="str">
        <f>IF(OR($A193="",NOT(ISNUMBER($G193))),"",IF(AND($F193&lt;=AW$6,$G193&gt;=AW$5),IF(AW$5&gt;$N193,5,$K193)*10+IF(AND($F193&gt;=AW$5,$F193&lt;=AW$6),IF(AND($G193&gt;=AW$5,$G193&lt;=AW$6),5,IF($L193=1,2,1)),IF(AND($G193&gt;=AW$5,$G193&lt;=AW$6),IF($M193&gt;0,4,3),0)),IF(AND($D193&lt;=AW$6,$E193&gt;=AW$5),60,0)))</f>
        <v/>
      </c>
      <c r="AX193" s="80" t="str">
        <f>IF(OR($A193="",NOT(ISNUMBER($G193))),"",IF(AND($F193&lt;=AX$6,$G193&gt;=AX$5),IF(AX$5&gt;$N193,5,$K193)*10+IF(AND($F193&gt;=AX$5,$F193&lt;=AX$6),IF(AND($G193&gt;=AX$5,$G193&lt;=AX$6),5,IF($L193=1,2,1)),IF(AND($G193&gt;=AX$5,$G193&lt;=AX$6),IF($M193&gt;0,4,3),0)),IF(AND($D193&lt;=AX$6,$E193&gt;=AX$5),60,0)))</f>
        <v/>
      </c>
      <c r="AY193" s="80" t="str">
        <f>IF(OR($A193="",NOT(ISNUMBER($G193))),"",IF(AND($F193&lt;=AY$6,$G193&gt;=AY$5),IF(AY$5&gt;$N193,5,$K193)*10+IF(AND($F193&gt;=AY$5,$F193&lt;=AY$6),IF(AND($G193&gt;=AY$5,$G193&lt;=AY$6),5,IF($L193=1,2,1)),IF(AND($G193&gt;=AY$5,$G193&lt;=AY$6),IF($M193&gt;0,4,3),0)),IF(AND($D193&lt;=AY$6,$E193&gt;=AY$5),60,0)))</f>
        <v/>
      </c>
      <c r="AZ193" s="80" t="str">
        <f>IF(OR($A193="",NOT(ISNUMBER($G193))),"",IF(AND($F193&lt;=AZ$6,$G193&gt;=AZ$5),IF(AZ$5&gt;$N193,5,$K193)*10+IF(AND($F193&gt;=AZ$5,$F193&lt;=AZ$6),IF(AND($G193&gt;=AZ$5,$G193&lt;=AZ$6),5,IF($L193=1,2,1)),IF(AND($G193&gt;=AZ$5,$G193&lt;=AZ$6),IF($M193&gt;0,4,3),0)),IF(AND($D193&lt;=AZ$6,$E193&gt;=AZ$5),60,0)))</f>
        <v/>
      </c>
      <c r="BA193" s="80" t="str">
        <f>IF(OR($A193="",NOT(ISNUMBER($G193))),"",IF(AND($F193&lt;=BA$6,$G193&gt;=BA$5),IF(BA$5&gt;$N193,5,$K193)*10+IF(AND($F193&gt;=BA$5,$F193&lt;=BA$6),IF(AND($G193&gt;=BA$5,$G193&lt;=BA$6),5,IF($L193=1,2,1)),IF(AND($G193&gt;=BA$5,$G193&lt;=BA$6),IF($M193&gt;0,4,3),0)),IF(AND($D193&lt;=BA$6,$E193&gt;=BA$5),60,0)))</f>
        <v/>
      </c>
      <c r="BB193" s="80" t="str">
        <f>IF(OR($A193="",NOT(ISNUMBER($G193))),"",IF(AND($F193&lt;=BB$6,$G193&gt;=BB$5),IF(BB$5&gt;$N193,5,$K193)*10+IF(AND($F193&gt;=BB$5,$F193&lt;=BB$6),IF(AND($G193&gt;=BB$5,$G193&lt;=BB$6),5,IF($L193=1,2,1)),IF(AND($G193&gt;=BB$5,$G193&lt;=BB$6),IF($M193&gt;0,4,3),0)),IF(AND($D193&lt;=BB$6,$E193&gt;=BB$5),60,0)))</f>
        <v/>
      </c>
      <c r="BC193" s="80" t="str">
        <f>IF(OR($A193="",NOT(ISNUMBER($G193))),"",IF(AND($F193&lt;=BC$6,$G193&gt;=BC$5),IF(BC$5&gt;$N193,5,$K193)*10+IF(AND($F193&gt;=BC$5,$F193&lt;=BC$6),IF(AND($G193&gt;=BC$5,$G193&lt;=BC$6),5,IF($L193=1,2,1)),IF(AND($G193&gt;=BC$5,$G193&lt;=BC$6),IF($M193&gt;0,4,3),0)),IF(AND($D193&lt;=BC$6,$E193&gt;=BC$5),60,0)))</f>
        <v/>
      </c>
      <c r="BD193" s="80" t="str">
        <f>IF(OR($A193="",NOT(ISNUMBER($G193))),"",IF(AND($F193&lt;=BD$6,$G193&gt;=BD$5),IF(BD$5&gt;$N193,5,$K193)*10+IF(AND($F193&gt;=BD$5,$F193&lt;=BD$6),IF(AND($G193&gt;=BD$5,$G193&lt;=BD$6),5,IF($L193=1,2,1)),IF(AND($G193&gt;=BD$5,$G193&lt;=BD$6),IF($M193&gt;0,4,3),0)),IF(AND($D193&lt;=BD$6,$E193&gt;=BD$5),60,0)))</f>
        <v/>
      </c>
      <c r="BE193" s="80" t="str">
        <f>IF(OR($A193="",NOT(ISNUMBER($G193))),"",IF(AND($F193&lt;=BE$6,$G193&gt;=BE$5),IF(BE$5&gt;$N193,5,$K193)*10+IF(AND($F193&gt;=BE$5,$F193&lt;=BE$6),IF(AND($G193&gt;=BE$5,$G193&lt;=BE$6),5,IF($L193=1,2,1)),IF(AND($G193&gt;=BE$5,$G193&lt;=BE$6),IF($M193&gt;0,4,3),0)),IF(AND($D193&lt;=BE$6,$E193&gt;=BE$5),60,0)))</f>
        <v/>
      </c>
      <c r="BF193" s="80" t="str">
        <f>IF(OR($A193="",NOT(ISNUMBER($G193))),"",IF(AND($F193&lt;=BF$6,$G193&gt;=BF$5),IF(BF$5&gt;$N193,5,$K193)*10+IF(AND($F193&gt;=BF$5,$F193&lt;=BF$6),IF(AND($G193&gt;=BF$5,$G193&lt;=BF$6),5,IF($L193=1,2,1)),IF(AND($G193&gt;=BF$5,$G193&lt;=BF$6),IF($M193&gt;0,4,3),0)),IF(AND($D193&lt;=BF$6,$E193&gt;=BF$5),60,0)))</f>
        <v/>
      </c>
      <c r="BG193" s="80" t="str">
        <f>IF(OR($A193="",NOT(ISNUMBER($G193))),"",IF(AND($F193&lt;=BG$6,$G193&gt;=BG$5),IF(BG$5&gt;$N193,5,$K193)*10+IF(AND($F193&gt;=BG$5,$F193&lt;=BG$6),IF(AND($G193&gt;=BG$5,$G193&lt;=BG$6),5,IF($L193=1,2,1)),IF(AND($G193&gt;=BG$5,$G193&lt;=BG$6),IF($M193&gt;0,4,3),0)),IF(AND($D193&lt;=BG$6,$E193&gt;=BG$5),60,0)))</f>
        <v/>
      </c>
      <c r="BH193" s="80" t="str">
        <f>IF(OR($A193="",NOT(ISNUMBER($G193))),"",IF(AND($F193&lt;=BH$6,$G193&gt;=BH$5),IF(BH$5&gt;$N193,5,$K193)*10+IF(AND($F193&gt;=BH$5,$F193&lt;=BH$6),IF(AND($G193&gt;=BH$5,$G193&lt;=BH$6),5,IF($L193=1,2,1)),IF(AND($G193&gt;=BH$5,$G193&lt;=BH$6),IF($M193&gt;0,4,3),0)),IF(AND($D193&lt;=BH$6,$E193&gt;=BH$5),60,0)))</f>
        <v/>
      </c>
      <c r="BI193" s="80" t="str">
        <f>IF(OR($A193="",NOT(ISNUMBER($G193))),"",IF(AND($F193&lt;=BI$6,$G193&gt;=BI$5),IF(BI$5&gt;$N193,5,$K193)*10+IF(AND($F193&gt;=BI$5,$F193&lt;=BI$6),IF(AND($G193&gt;=BI$5,$G193&lt;=BI$6),5,IF($L193=1,2,1)),IF(AND($G193&gt;=BI$5,$G193&lt;=BI$6),IF($M193&gt;0,4,3),0)),IF(AND($D193&lt;=BI$6,$E193&gt;=BI$5),60,0)))</f>
        <v/>
      </c>
      <c r="BJ193" s="80" t="str">
        <f>IF(OR($A193="",NOT(ISNUMBER($G193))),"",IF(AND($F193&lt;=BJ$6,$G193&gt;=BJ$5),IF(BJ$5&gt;$N193,5,$K193)*10+IF(AND($F193&gt;=BJ$5,$F193&lt;=BJ$6),IF(AND($G193&gt;=BJ$5,$G193&lt;=BJ$6),5,IF($L193=1,2,1)),IF(AND($G193&gt;=BJ$5,$G193&lt;=BJ$6),IF($M193&gt;0,4,3),0)),IF(AND($D193&lt;=BJ$6,$E193&gt;=BJ$5),60,0)))</f>
        <v/>
      </c>
      <c r="BK193" s="80" t="str">
        <f>IF(OR($A193="",NOT(ISNUMBER($G193))),"",IF(AND($F193&lt;=BK$6,$G193&gt;=BK$5),IF(BK$5&gt;$N193,5,$K193)*10+IF(AND($F193&gt;=BK$5,$F193&lt;=BK$6),IF(AND($G193&gt;=BK$5,$G193&lt;=BK$6),5,IF($L193=1,2,1)),IF(AND($G193&gt;=BK$5,$G193&lt;=BK$6),IF($M193&gt;0,4,3),0)),IF(AND($D193&lt;=BK$6,$E193&gt;=BK$5),60,0)))</f>
        <v/>
      </c>
      <c r="BL193" s="80" t="str">
        <f>IF(OR($A193="",NOT(ISNUMBER($G193))),"",IF(AND($F193&lt;=BL$6,$G193&gt;=BL$5),IF(BL$5&gt;$N193,5,$K193)*10+IF(AND($F193&gt;=BL$5,$F193&lt;=BL$6),IF(AND($G193&gt;=BL$5,$G193&lt;=BL$6),5,IF($L193=1,2,1)),IF(AND($G193&gt;=BL$5,$G193&lt;=BL$6),IF($M193&gt;0,4,3),0)),IF(AND($D193&lt;=BL$6,$E193&gt;=BL$5),60,0)))</f>
        <v/>
      </c>
      <c r="BM193" s="80" t="str">
        <f>IF(OR($A193="",NOT(ISNUMBER($G193))),"",IF(AND($F193&lt;=BM$6,$G193&gt;=BM$5),IF(BM$5&gt;$N193,5,$K193)*10+IF(AND($F193&gt;=BM$5,$F193&lt;=BM$6),IF(AND($G193&gt;=BM$5,$G193&lt;=BM$6),5,IF($L193=1,2,1)),IF(AND($G193&gt;=BM$5,$G193&lt;=BM$6),IF($M193&gt;0,4,3),0)),IF(AND($D193&lt;=BM$6,$E193&gt;=BM$5),60,0)))</f>
        <v/>
      </c>
      <c r="BN193" s="80" t="str">
        <f>IF(OR($A193="",NOT(ISNUMBER($G193))),"",IF(AND($F193&lt;=BN$6,$G193&gt;=BN$5),IF(BN$5&gt;$N193,5,$K193)*10+IF(AND($F193&gt;=BN$5,$F193&lt;=BN$6),IF(AND($G193&gt;=BN$5,$G193&lt;=BN$6),5,IF($L193=1,2,1)),IF(AND($G193&gt;=BN$5,$G193&lt;=BN$6),IF($M193&gt;0,4,3),0)),IF(AND($D193&lt;=BN$6,$E193&gt;=BN$5),60,0)))</f>
        <v/>
      </c>
      <c r="BO193" s="80" t="str">
        <f>IF(OR($A193="",NOT(ISNUMBER($G193))),"",IF(AND($F193&lt;=BO$6,$G193&gt;=BO$5),IF(BO$5&gt;$N193,5,$K193)*10+IF(AND($F193&gt;=BO$5,$F193&lt;=BO$6),IF(AND($G193&gt;=BO$5,$G193&lt;=BO$6),5,IF($L193=1,2,1)),IF(AND($G193&gt;=BO$5,$G193&lt;=BO$6),IF($M193&gt;0,4,3),0)),IF(AND($D193&lt;=BO$6,$E193&gt;=BO$5),60,0)))</f>
        <v/>
      </c>
      <c r="BP193" s="80" t="str">
        <f>IF(OR($A193="",NOT(ISNUMBER($G193))),"",IF(AND($F193&lt;=BP$6,$G193&gt;=BP$5),IF(BP$5&gt;$N193,5,$K193)*10+IF(AND($F193&gt;=BP$5,$F193&lt;=BP$6),IF(AND($G193&gt;=BP$5,$G193&lt;=BP$6),5,IF($L193=1,2,1)),IF(AND($G193&gt;=BP$5,$G193&lt;=BP$6),IF($M193&gt;0,4,3),0)),IF(AND($D193&lt;=BP$6,$E193&gt;=BP$5),60,0)))</f>
        <v/>
      </c>
      <c r="BQ193" s="80" t="str">
        <f>IF(OR($A193="",NOT(ISNUMBER($G193))),"",IF(AND($F193&lt;=BQ$6,$G193&gt;=BQ$5),IF(BQ$5&gt;$N193,5,$K193)*10+IF(AND($F193&gt;=BQ$5,$F193&lt;=BQ$6),IF(AND($G193&gt;=BQ$5,$G193&lt;=BQ$6),5,IF($L193=1,2,1)),IF(AND($G193&gt;=BQ$5,$G193&lt;=BQ$6),IF($M193&gt;0,4,3),0)),IF(AND($D193&lt;=BQ$6,$E193&gt;=BQ$5),60,0)))</f>
        <v/>
      </c>
      <c r="BR193" s="80" t="str">
        <f>IF(OR($A193="",NOT(ISNUMBER($G193))),"",IF(AND($F193&lt;=BR$6,$G193&gt;=BR$5),IF(BR$5&gt;$N193,5,$K193)*10+IF(AND($F193&gt;=BR$5,$F193&lt;=BR$6),IF(AND($G193&gt;=BR$5,$G193&lt;=BR$6),5,IF($L193=1,2,1)),IF(AND($G193&gt;=BR$5,$G193&lt;=BR$6),IF($M193&gt;0,4,3),0)),IF(AND($D193&lt;=BR$6,$E193&gt;=BR$5),60,0)))</f>
        <v/>
      </c>
      <c r="BS193" s="80" t="str">
        <f>IF(OR($A193="",NOT(ISNUMBER($G193))),"",IF(AND($F193&lt;=BS$6,$G193&gt;=BS$5),IF(BS$5&gt;$N193,5,$K193)*10+IF(AND($F193&gt;=BS$5,$F193&lt;=BS$6),IF(AND($G193&gt;=BS$5,$G193&lt;=BS$6),5,IF($L193=1,2,1)),IF(AND($G193&gt;=BS$5,$G193&lt;=BS$6),IF($M193&gt;0,4,3),0)),IF(AND($D193&lt;=BS$6,$E193&gt;=BS$5),60,0)))</f>
        <v/>
      </c>
      <c r="BT193" s="80" t="str">
        <f>IF(OR($A193="",NOT(ISNUMBER($G193))),"",IF(AND($F193&lt;=BT$6,$G193&gt;=BT$5),IF(BT$5&gt;$N193,5,$K193)*10+IF(AND($F193&gt;=BT$5,$F193&lt;=BT$6),IF(AND($G193&gt;=BT$5,$G193&lt;=BT$6),5,IF($L193=1,2,1)),IF(AND($G193&gt;=BT$5,$G193&lt;=BT$6),IF($M193&gt;0,4,3),0)),IF(AND($D193&lt;=BT$6,$E193&gt;=BT$5),60,0)))</f>
        <v/>
      </c>
      <c r="BU193" s="80" t="str">
        <f>IF(OR($A193="",NOT(ISNUMBER($G193))),"",IF(AND($F193&lt;=BU$6,$G193&gt;=BU$5),IF(BU$5&gt;$N193,5,$K193)*10+IF(AND($F193&gt;=BU$5,$F193&lt;=BU$6),IF(AND($G193&gt;=BU$5,$G193&lt;=BU$6),5,IF($L193=1,2,1)),IF(AND($G193&gt;=BU$5,$G193&lt;=BU$6),IF($M193&gt;0,4,3),0)),IF(AND($D193&lt;=BU$6,$E193&gt;=BU$5),60,0)))</f>
        <v/>
      </c>
      <c r="BV193" s="80" t="str">
        <f>IF(OR($A193="",NOT(ISNUMBER($G193))),"",IF(AND($F193&lt;=BV$6,$G193&gt;=BV$5),IF(BV$5&gt;$N193,5,$K193)*10+IF(AND($F193&gt;=BV$5,$F193&lt;=BV$6),IF(AND($G193&gt;=BV$5,$G193&lt;=BV$6),5,IF($L193=1,2,1)),IF(AND($G193&gt;=BV$5,$G193&lt;=BV$6),IF($M193&gt;0,4,3),0)),IF(AND($D193&lt;=BV$6,$E193&gt;=BV$5),60,0)))</f>
        <v/>
      </c>
      <c r="BW193" s="80" t="str">
        <f>IF(OR($A193="",NOT(ISNUMBER($G193))),"",IF(AND($F193&lt;=BW$6,$G193&gt;=BW$5),IF(BW$5&gt;$N193,5,$K193)*10+IF(AND($F193&gt;=BW$5,$F193&lt;=BW$6),IF(AND($G193&gt;=BW$5,$G193&lt;=BW$6),5,IF($L193=1,2,1)),IF(AND($G193&gt;=BW$5,$G193&lt;=BW$6),IF($M193&gt;0,4,3),0)),IF(AND($D193&lt;=BW$6,$E193&gt;=BW$5),60,0)))</f>
        <v/>
      </c>
      <c r="BX193" s="80" t="str">
        <f>IF(OR($A193="",NOT(ISNUMBER($G193))),"",IF(AND($F193&lt;=BX$6,$G193&gt;=BX$5),IF(BX$5&gt;$N193,5,$K193)*10+IF(AND($F193&gt;=BX$5,$F193&lt;=BX$6),IF(AND($G193&gt;=BX$5,$G193&lt;=BX$6),5,IF($L193=1,2,1)),IF(AND($G193&gt;=BX$5,$G193&lt;=BX$6),IF($M193&gt;0,4,3),0)),IF(AND($D193&lt;=BX$6,$E193&gt;=BX$5),60,0)))</f>
        <v/>
      </c>
      <c r="BY193" s="80" t="str">
        <f>IF(OR($A193="",NOT(ISNUMBER($G193))),"",IF(AND($F193&lt;=BY$6,$G193&gt;=BY$5),IF(BY$5&gt;$N193,5,$K193)*10+IF(AND($F193&gt;=BY$5,$F193&lt;=BY$6),IF(AND($G193&gt;=BY$5,$G193&lt;=BY$6),5,IF($L193=1,2,1)),IF(AND($G193&gt;=BY$5,$G193&lt;=BY$6),IF($M193&gt;0,4,3),0)),IF(AND($D193&lt;=BY$6,$E193&gt;=BY$5),60,0)))</f>
        <v/>
      </c>
      <c r="BZ193" s="80" t="str">
        <f>IF(OR($A193="",NOT(ISNUMBER($G193))),"",IF(AND($F193&lt;=BZ$6,$G193&gt;=BZ$5),IF(BZ$5&gt;$N193,5,$K193)*10+IF(AND($F193&gt;=BZ$5,$F193&lt;=BZ$6),IF(AND($G193&gt;=BZ$5,$G193&lt;=BZ$6),5,IF($L193=1,2,1)),IF(AND($G193&gt;=BZ$5,$G193&lt;=BZ$6),IF($M193&gt;0,4,3),0)),IF(AND($D193&lt;=BZ$6,$E193&gt;=BZ$5),60,0)))</f>
        <v/>
      </c>
      <c r="CA193" s="80" t="str">
        <f>IF(OR($A193="",NOT(ISNUMBER($G193))),"",IF(AND($F193&lt;=CA$6,$G193&gt;=CA$5),IF(CA$5&gt;$N193,5,$K193)*10+IF(AND($F193&gt;=CA$5,$F193&lt;=CA$6),IF(AND($G193&gt;=CA$5,$G193&lt;=CA$6),5,IF($L193=1,2,1)),IF(AND($G193&gt;=CA$5,$G193&lt;=CA$6),IF($M193&gt;0,4,3),0)),IF(AND($D193&lt;=CA$6,$E193&gt;=CA$5),60,0)))</f>
        <v/>
      </c>
      <c r="CB193" s="80" t="str">
        <f>IF(OR($A193="",NOT(ISNUMBER($G193))),"",IF(AND($F193&lt;=CB$6,$G193&gt;=CB$5),IF(CB$5&gt;$N193,5,$K193)*10+IF(AND($F193&gt;=CB$5,$F193&lt;=CB$6),IF(AND($G193&gt;=CB$5,$G193&lt;=CB$6),5,IF($L193=1,2,1)),IF(AND($G193&gt;=CB$5,$G193&lt;=CB$6),IF($M193&gt;0,4,3),0)),IF(AND($D193&lt;=CB$6,$E193&gt;=CB$5),60,0)))</f>
        <v/>
      </c>
      <c r="CC193" s="80" t="str">
        <f>IF(OR($A193="",NOT(ISNUMBER($G193))),"",IF(AND($F193&lt;=CC$6,$G193&gt;=CC$5),IF(CC$5&gt;$N193,5,$K193)*10+IF(AND($F193&gt;=CC$5,$F193&lt;=CC$6),IF(AND($G193&gt;=CC$5,$G193&lt;=CC$6),5,IF($L193=1,2,1)),IF(AND($G193&gt;=CC$5,$G193&lt;=CC$6),IF($M193&gt;0,4,3),0)),IF(AND($D193&lt;=CC$6,$E193&gt;=CC$5),60,0)))</f>
        <v/>
      </c>
      <c r="CD193" s="80" t="str">
        <f>IF(OR($A193="",NOT(ISNUMBER($G193))),"",IF(AND($F193&lt;=CD$6,$G193&gt;=CD$5),IF(CD$5&gt;$N193,5,$K193)*10+IF(AND($F193&gt;=CD$5,$F193&lt;=CD$6),IF(AND($G193&gt;=CD$5,$G193&lt;=CD$6),5,IF($L193=1,2,1)),IF(AND($G193&gt;=CD$5,$G193&lt;=CD$6),IF($M193&gt;0,4,3),0)),IF(AND($D193&lt;=CD$6,$E193&gt;=CD$5),60,0)))</f>
        <v/>
      </c>
      <c r="CE193" s="80" t="str">
        <f>IF(OR($A193="",NOT(ISNUMBER($G193))),"",IF(AND($F193&lt;=CE$6,$G193&gt;=CE$5),IF(CE$5&gt;$N193,5,$K193)*10+IF(AND($F193&gt;=CE$5,$F193&lt;=CE$6),IF(AND($G193&gt;=CE$5,$G193&lt;=CE$6),5,IF($L193=1,2,1)),IF(AND($G193&gt;=CE$5,$G193&lt;=CE$6),IF($M193&gt;0,4,3),0)),IF(AND($D193&lt;=CE$6,$E193&gt;=CE$5),60,0)))</f>
        <v/>
      </c>
      <c r="CF193" s="80" t="str">
        <f>IF(OR($A193="",NOT(ISNUMBER($G193))),"",IF(AND($F193&lt;=CF$6,$G193&gt;=CF$5),IF(CF$5&gt;$N193,5,$K193)*10+IF(AND($F193&gt;=CF$5,$F193&lt;=CF$6),IF(AND($G193&gt;=CF$5,$G193&lt;=CF$6),5,IF($L193=1,2,1)),IF(AND($G193&gt;=CF$5,$G193&lt;=CF$6),IF($M193&gt;0,4,3),0)),IF(AND($D193&lt;=CF$6,$E193&gt;=CF$5),60,0)))</f>
        <v/>
      </c>
      <c r="CG193" s="80" t="str">
        <f>IF(OR($A193="",NOT(ISNUMBER($G193))),"",IF(AND($F193&lt;=CG$6,$G193&gt;=CG$5),IF(CG$5&gt;$N193,5,$K193)*10+IF(AND($F193&gt;=CG$5,$F193&lt;=CG$6),IF(AND($G193&gt;=CG$5,$G193&lt;=CG$6),5,IF($L193=1,2,1)),IF(AND($G193&gt;=CG$5,$G193&lt;=CG$6),IF($M193&gt;0,4,3),0)),IF(AND($D193&lt;=CG$6,$E193&gt;=CG$5),60,0)))</f>
        <v/>
      </c>
      <c r="CH193" s="80" t="str">
        <f>IF(OR($A193="",NOT(ISNUMBER($G193))),"",IF(AND($F193&lt;=CH$6,$G193&gt;=CH$5),IF(CH$5&gt;$N193,5,$K193)*10+IF(AND($F193&gt;=CH$5,$F193&lt;=CH$6),IF(AND($G193&gt;=CH$5,$G193&lt;=CH$6),5,IF($L193=1,2,1)),IF(AND($G193&gt;=CH$5,$G193&lt;=CH$6),IF($M193&gt;0,4,3),0)),IF(AND($D193&lt;=CH$6,$E193&gt;=CH$5),60,0)))</f>
        <v/>
      </c>
      <c r="CI193" s="80" t="str">
        <f>IF(OR($A193="",NOT(ISNUMBER($G193))),"",IF(AND($F193&lt;=CI$6,$G193&gt;=CI$5),IF(CI$5&gt;$N193,5,$K193)*10+IF(AND($F193&gt;=CI$5,$F193&lt;=CI$6),IF(AND($G193&gt;=CI$5,$G193&lt;=CI$6),5,IF($L193=1,2,1)),IF(AND($G193&gt;=CI$5,$G193&lt;=CI$6),IF($M193&gt;0,4,3),0)),IF(AND($D193&lt;=CI$6,$E193&gt;=CI$5),60,0)))</f>
        <v/>
      </c>
      <c r="CJ193" s="80" t="str">
        <f>IF(OR($A193="",NOT(ISNUMBER($G193))),"",IF(AND($F193&lt;=CJ$6,$G193&gt;=CJ$5),IF(CJ$5&gt;$N193,5,$K193)*10+IF(AND($F193&gt;=CJ$5,$F193&lt;=CJ$6),IF(AND($G193&gt;=CJ$5,$G193&lt;=CJ$6),5,IF($L193=1,2,1)),IF(AND($G193&gt;=CJ$5,$G193&lt;=CJ$6),IF($M193&gt;0,4,3),0)),IF(AND($D193&lt;=CJ$6,$E193&gt;=CJ$5),60,0)))</f>
        <v/>
      </c>
      <c r="CK193" s="80" t="str">
        <f>IF(OR($A193="",NOT(ISNUMBER($G193))),"",IF(AND($F193&lt;=CK$6,$G193&gt;=CK$5),IF(CK$5&gt;$N193,5,$K193)*10+IF(AND($F193&gt;=CK$5,$F193&lt;=CK$6),IF(AND($G193&gt;=CK$5,$G193&lt;=CK$6),5,IF($L193=1,2,1)),IF(AND($G193&gt;=CK$5,$G193&lt;=CK$6),IF($M193&gt;0,4,3),0)),IF(AND($D193&lt;=CK$6,$E193&gt;=CK$5),60,0)))</f>
        <v/>
      </c>
      <c r="CL193" s="80" t="str">
        <f>IF(OR($A193="",NOT(ISNUMBER($G193))),"",IF(AND($F193&lt;=CL$6,$G193&gt;=CL$5),IF(CL$5&gt;$N193,5,$K193)*10+IF(AND($F193&gt;=CL$5,$F193&lt;=CL$6),IF(AND($G193&gt;=CL$5,$G193&lt;=CL$6),5,IF($L193=1,2,1)),IF(AND($G193&gt;=CL$5,$G193&lt;=CL$6),IF($M193&gt;0,4,3),0)),IF(AND($D193&lt;=CL$6,$E193&gt;=CL$5),60,0)))</f>
        <v/>
      </c>
      <c r="CM193" s="80" t="str">
        <f>IF(OR($A193="",NOT(ISNUMBER($G193))),"",IF(AND($F193&lt;=CM$6,$G193&gt;=CM$5),IF(CM$5&gt;$N193,5,$K193)*10+IF(AND($F193&gt;=CM$5,$F193&lt;=CM$6),IF(AND($G193&gt;=CM$5,$G193&lt;=CM$6),5,IF($L193=1,2,1)),IF(AND($G193&gt;=CM$5,$G193&lt;=CM$6),IF($M193&gt;0,4,3),0)),IF(AND($D193&lt;=CM$6,$E193&gt;=CM$5),60,0)))</f>
        <v/>
      </c>
      <c r="CN193" s="80" t="str">
        <f>IF(OR($A193="",NOT(ISNUMBER($G193))),"",IF(AND($F193&lt;=CN$6,$G193&gt;=CN$5),IF(CN$5&gt;$N193,5,$K193)*10+IF(AND($F193&gt;=CN$5,$F193&lt;=CN$6),IF(AND($G193&gt;=CN$5,$G193&lt;=CN$6),5,IF($L193=1,2,1)),IF(AND($G193&gt;=CN$5,$G193&lt;=CN$6),IF($M193&gt;0,4,3),0)),IF(AND($D193&lt;=CN$6,$E193&gt;=CN$5),60,0)))</f>
        <v/>
      </c>
      <c r="CO193" s="80" t="str">
        <f>IF(OR($A193="",NOT(ISNUMBER($G193))),"",IF(AND($F193&lt;=CO$6,$G193&gt;=CO$5),IF(CO$5&gt;$N193,5,$K193)*10+IF(AND($F193&gt;=CO$5,$F193&lt;=CO$6),IF(AND($G193&gt;=CO$5,$G193&lt;=CO$6),5,IF($L193=1,2,1)),IF(AND($G193&gt;=CO$5,$G193&lt;=CO$6),IF($M193&gt;0,4,3),0)),IF(AND($D193&lt;=CO$6,$E193&gt;=CO$5),60,0)))</f>
        <v/>
      </c>
      <c r="CP193" s="80" t="str">
        <f>IF(OR($A193="",NOT(ISNUMBER($G193))),"",IF(AND($F193&lt;=CP$6,$G193&gt;=CP$5),IF(CP$5&gt;$N193,5,$K193)*10+IF(AND($F193&gt;=CP$5,$F193&lt;=CP$6),IF(AND($G193&gt;=CP$5,$G193&lt;=CP$6),5,IF($L193=1,2,1)),IF(AND($G193&gt;=CP$5,$G193&lt;=CP$6),IF($M193&gt;0,4,3),0)),IF(AND($D193&lt;=CP$6,$E193&gt;=CP$5),60,0)))</f>
        <v/>
      </c>
      <c r="CQ193" s="80" t="str">
        <f>IF(OR($A193="",NOT(ISNUMBER($G193))),"",IF(AND($F193&lt;=CQ$6,$G193&gt;=CQ$5),IF(CQ$5&gt;$N193,5,$K193)*10+IF(AND($F193&gt;=CQ$5,$F193&lt;=CQ$6),IF(AND($G193&gt;=CQ$5,$G193&lt;=CQ$6),5,IF($L193=1,2,1)),IF(AND($G193&gt;=CQ$5,$G193&lt;=CQ$6),IF($M193&gt;0,4,3),0)),IF(AND($D193&lt;=CQ$6,$E193&gt;=CQ$5),60,0)))</f>
        <v/>
      </c>
      <c r="CR193" s="80" t="str">
        <f>IF(OR($A193="",NOT(ISNUMBER($G193))),"",IF(AND($F193&lt;=CR$6,$G193&gt;=CR$5),IF(CR$5&gt;$N193,5,$K193)*10+IF(AND($F193&gt;=CR$5,$F193&lt;=CR$6),IF(AND($G193&gt;=CR$5,$G193&lt;=CR$6),5,IF($L193=1,2,1)),IF(AND($G193&gt;=CR$5,$G193&lt;=CR$6),IF($M193&gt;0,4,3),0)),IF(AND($D193&lt;=CR$6,$E193&gt;=CR$5),60,0)))</f>
        <v/>
      </c>
      <c r="CS193" s="80" t="str">
        <f>IF(OR($A193="",NOT(ISNUMBER($G193))),"",IF(AND($F193&lt;=CS$6,$G193&gt;=CS$5),IF(CS$5&gt;$N193,5,$K193)*10+IF(AND($F193&gt;=CS$5,$F193&lt;=CS$6),IF(AND($G193&gt;=CS$5,$G193&lt;=CS$6),5,IF($L193=1,2,1)),IF(AND($G193&gt;=CS$5,$G193&lt;=CS$6),IF($M193&gt;0,4,3),0)),IF(AND($D193&lt;=CS$6,$E193&gt;=CS$5),60,0)))</f>
        <v/>
      </c>
      <c r="CT193" s="80" t="str">
        <f>IF(OR($A193="",NOT(ISNUMBER($G193))),"",IF(AND($F193&lt;=CT$6,$G193&gt;=CT$5),IF(CT$5&gt;$N193,5,$K193)*10+IF(AND($F193&gt;=CT$5,$F193&lt;=CT$6),IF(AND($G193&gt;=CT$5,$G193&lt;=CT$6),5,IF($L193=1,2,1)),IF(AND($G193&gt;=CT$5,$G193&lt;=CT$6),IF($M193&gt;0,4,3),0)),IF(AND($D193&lt;=CT$6,$E193&gt;=CT$5),60,0)))</f>
        <v/>
      </c>
      <c r="CU193" s="80" t="str">
        <f>IF(OR($A193="",NOT(ISNUMBER($G193))),"",IF(AND($F193&lt;=CU$6,$G193&gt;=CU$5),IF(CU$5&gt;$N193,5,$K193)*10+IF(AND($F193&gt;=CU$5,$F193&lt;=CU$6),IF(AND($G193&gt;=CU$5,$G193&lt;=CU$6),5,IF($L193=1,2,1)),IF(AND($G193&gt;=CU$5,$G193&lt;=CU$6),IF($M193&gt;0,4,3),0)),IF(AND($D193&lt;=CU$6,$E193&gt;=CU$5),60,0)))</f>
        <v/>
      </c>
      <c r="CV193" s="80" t="str">
        <f>IF(OR($A193="",NOT(ISNUMBER($G193))),"",IF(AND($F193&lt;=CV$6,$G193&gt;=CV$5),IF(CV$5&gt;$N193,5,$K193)*10+IF(AND($F193&gt;=CV$5,$F193&lt;=CV$6),IF(AND($G193&gt;=CV$5,$G193&lt;=CV$6),5,IF($L193=1,2,1)),IF(AND($G193&gt;=CV$5,$G193&lt;=CV$6),IF($M193&gt;0,4,3),0)),IF(AND($D193&lt;=CV$6,$E193&gt;=CV$5),60,0)))</f>
        <v/>
      </c>
      <c r="CW193" s="80" t="str">
        <f>IF(OR($A193="",NOT(ISNUMBER($G193))),"",IF(AND($F193&lt;=CW$6,$G193&gt;=CW$5),IF(CW$5&gt;$N193,5,$K193)*10+IF(AND($F193&gt;=CW$5,$F193&lt;=CW$6),IF(AND($G193&gt;=CW$5,$G193&lt;=CW$6),5,IF($L193=1,2,1)),IF(AND($G193&gt;=CW$5,$G193&lt;=CW$6),IF($M193&gt;0,4,3),0)),IF(AND($D193&lt;=CW$6,$E193&gt;=CW$5),60,0)))</f>
        <v/>
      </c>
      <c r="CX193" s="80" t="str">
        <f>IF(OR($A193="",NOT(ISNUMBER($G193))),"",IF(AND($F193&lt;=CX$6,$G193&gt;=CX$5),IF(CX$5&gt;$N193,5,$K193)*10+IF(AND($F193&gt;=CX$5,$F193&lt;=CX$6),IF(AND($G193&gt;=CX$5,$G193&lt;=CX$6),5,IF($L193=1,2,1)),IF(AND($G193&gt;=CX$5,$G193&lt;=CX$6),IF($M193&gt;0,4,3),0)),IF(AND($D193&lt;=CX$6,$E193&gt;=CX$5),60,0)))</f>
        <v/>
      </c>
      <c r="CY193" s="80" t="str">
        <f>IF(OR($A193="",NOT(ISNUMBER($G193))),"",IF(AND($F193&lt;=CY$6,$G193&gt;=CY$5),IF(CY$5&gt;$N193,5,$K193)*10+IF(AND($F193&gt;=CY$5,$F193&lt;=CY$6),IF(AND($G193&gt;=CY$5,$G193&lt;=CY$6),5,IF($L193=1,2,1)),IF(AND($G193&gt;=CY$5,$G193&lt;=CY$6),IF($M193&gt;0,4,3),0)),IF(AND($D193&lt;=CY$6,$E193&gt;=CY$5),60,0)))</f>
        <v/>
      </c>
      <c r="CZ193" s="80" t="str">
        <f>IF(OR($A193="",NOT(ISNUMBER($G193))),"",IF(AND($F193&lt;=CZ$6,$G193&gt;=CZ$5),IF(CZ$5&gt;$N193,5,$K193)*10+IF(AND($F193&gt;=CZ$5,$F193&lt;=CZ$6),IF(AND($G193&gt;=CZ$5,$G193&lt;=CZ$6),5,IF($L193=1,2,1)),IF(AND($G193&gt;=CZ$5,$G193&lt;=CZ$6),IF($M193&gt;0,4,3),0)),IF(AND($D193&lt;=CZ$6,$E193&gt;=CZ$5),60,0)))</f>
        <v/>
      </c>
      <c r="DA193" s="80" t="str">
        <f>IF(OR($A193="",NOT(ISNUMBER($G193))),"",IF(AND($F193&lt;=DA$6,$G193&gt;=DA$5),IF(DA$5&gt;$N193,5,$K193)*10+IF(AND($F193&gt;=DA$5,$F193&lt;=DA$6),IF(AND($G193&gt;=DA$5,$G193&lt;=DA$6),5,IF($L193=1,2,1)),IF(AND($G193&gt;=DA$5,$G193&lt;=DA$6),IF($M193&gt;0,4,3),0)),IF(AND($D193&lt;=DA$6,$E193&gt;=DA$5),60,0)))</f>
        <v/>
      </c>
      <c r="DB193" s="80" t="str">
        <f>IF(OR($A193="",NOT(ISNUMBER($G193))),"",IF(AND($F193&lt;=DB$6,$G193&gt;=DB$5),IF(DB$5&gt;$N193,5,$K193)*10+IF(AND($F193&gt;=DB$5,$F193&lt;=DB$6),IF(AND($G193&gt;=DB$5,$G193&lt;=DB$6),5,IF($L193=1,2,1)),IF(AND($G193&gt;=DB$5,$G193&lt;=DB$6),IF($M193&gt;0,4,3),0)),IF(AND($D193&lt;=DB$6,$E193&gt;=DB$5),60,0)))</f>
        <v/>
      </c>
      <c r="DC193" s="80" t="str">
        <f>IF(OR($A193="",NOT(ISNUMBER($G193))),"",IF(AND($F193&lt;=DC$6,$G193&gt;=DC$5),IF(DC$5&gt;$N193,5,$K193)*10+IF(AND($F193&gt;=DC$5,$F193&lt;=DC$6),IF(AND($G193&gt;=DC$5,$G193&lt;=DC$6),5,IF($L193=1,2,1)),IF(AND($G193&gt;=DC$5,$G193&lt;=DC$6),IF($M193&gt;0,4,3),0)),IF(AND($D193&lt;=DC$6,$E193&gt;=DC$5),60,0)))</f>
        <v/>
      </c>
      <c r="DD193" s="80" t="str">
        <f>IF(OR($A193="",NOT(ISNUMBER($G193))),"",IF(AND($F193&lt;=DD$6,$G193&gt;=DD$5),IF(DD$5&gt;$N193,5,$K193)*10+IF(AND($F193&gt;=DD$5,$F193&lt;=DD$6),IF(AND($G193&gt;=DD$5,$G193&lt;=DD$6),5,IF($L193=1,2,1)),IF(AND($G193&gt;=DD$5,$G193&lt;=DD$6),IF($M193&gt;0,4,3),0)),IF(AND($D193&lt;=DD$6,$E193&gt;=DD$5),60,0)))</f>
        <v/>
      </c>
      <c r="DE193" s="80" t="str">
        <f>IF(OR($A193="",NOT(ISNUMBER($G193))),"",IF(AND($F193&lt;=DE$6,$G193&gt;=DE$5),IF(DE$5&gt;$N193,5,$K193)*10+IF(AND($F193&gt;=DE$5,$F193&lt;=DE$6),IF(AND($G193&gt;=DE$5,$G193&lt;=DE$6),5,IF($L193=1,2,1)),IF(AND($G193&gt;=DE$5,$G193&lt;=DE$6),IF($M193&gt;0,4,3),0)),IF(AND($D193&lt;=DE$6,$E193&gt;=DE$5),60,0)))</f>
        <v/>
      </c>
      <c r="DF193" s="80" t="str">
        <f>IF(OR($A193="",NOT(ISNUMBER($G193))),"",IF(AND($F193&lt;=DF$6,$G193&gt;=DF$5),IF(DF$5&gt;$N193,5,$K193)*10+IF(AND($F193&gt;=DF$5,$F193&lt;=DF$6),IF(AND($G193&gt;=DF$5,$G193&lt;=DF$6),5,IF($L193=1,2,1)),IF(AND($G193&gt;=DF$5,$G193&lt;=DF$6),IF($M193&gt;0,4,3),0)),IF(AND($D193&lt;=DF$6,$E193&gt;=DF$5),60,0)))</f>
        <v/>
      </c>
      <c r="DG193" s="80" t="str">
        <f>IF(OR($A193="",NOT(ISNUMBER($G193))),"",IF(AND($F193&lt;=DG$6,$G193&gt;=DG$5),IF(DG$5&gt;$N193,5,$K193)*10+IF(AND($F193&gt;=DG$5,$F193&lt;=DG$6),IF(AND($G193&gt;=DG$5,$G193&lt;=DG$6),5,IF($L193=1,2,1)),IF(AND($G193&gt;=DG$5,$G193&lt;=DG$6),IF($M193&gt;0,4,3),0)),IF(AND($D193&lt;=DG$6,$E193&gt;=DG$5),60,0)))</f>
        <v/>
      </c>
      <c r="DH193" s="80" t="str">
        <f>IF(OR($A193="",NOT(ISNUMBER($G193))),"",IF(AND($F193&lt;=DH$6,$G193&gt;=DH$5),IF(DH$5&gt;$N193,5,$K193)*10+IF(AND($F193&gt;=DH$5,$F193&lt;=DH$6),IF(AND($G193&gt;=DH$5,$G193&lt;=DH$6),5,IF($L193=1,2,1)),IF(AND($G193&gt;=DH$5,$G193&lt;=DH$6),IF($M193&gt;0,4,3),0)),IF(AND($D193&lt;=DH$6,$E193&gt;=DH$5),60,0)))</f>
        <v/>
      </c>
      <c r="DI193" s="80" t="str">
        <f>IF(OR($A193="",NOT(ISNUMBER($G193))),"",IF(AND($F193&lt;=DI$6,$G193&gt;=DI$5),IF(DI$5&gt;$N193,5,$K193)*10+IF(AND($F193&gt;=DI$5,$F193&lt;=DI$6),IF(AND($G193&gt;=DI$5,$G193&lt;=DI$6),5,IF($L193=1,2,1)),IF(AND($G193&gt;=DI$5,$G193&lt;=DI$6),IF($M193&gt;0,4,3),0)),IF(AND($D193&lt;=DI$6,$E193&gt;=DI$5),60,0)))</f>
        <v/>
      </c>
      <c r="DJ193" s="80" t="str">
        <f>IF(OR($A193="",NOT(ISNUMBER($G193))),"",IF(AND($F193&lt;=DJ$6,$G193&gt;=DJ$5),IF(DJ$5&gt;$N193,5,$K193)*10+IF(AND($F193&gt;=DJ$5,$F193&lt;=DJ$6),IF(AND($G193&gt;=DJ$5,$G193&lt;=DJ$6),5,IF($L193=1,2,1)),IF(AND($G193&gt;=DJ$5,$G193&lt;=DJ$6),IF($M193&gt;0,4,3),0)),IF(AND($D193&lt;=DJ$6,$E193&gt;=DJ$5),60,0)))</f>
        <v/>
      </c>
      <c r="DK193" s="80" t="str">
        <f>IF(OR($A193="",NOT(ISNUMBER($G193))),"",IF(AND($F193&lt;=DK$6,$G193&gt;=DK$5),IF(DK$5&gt;$N193,5,$K193)*10+IF(AND($F193&gt;=DK$5,$F193&lt;=DK$6),IF(AND($G193&gt;=DK$5,$G193&lt;=DK$6),5,IF($L193=1,2,1)),IF(AND($G193&gt;=DK$5,$G193&lt;=DK$6),IF($M193&gt;0,4,3),0)),IF(AND($D193&lt;=DK$6,$E193&gt;=DK$5),60,0)))</f>
        <v/>
      </c>
      <c r="DL193" s="80" t="str">
        <f>IF(OR($A193="",NOT(ISNUMBER($G193))),"",IF(AND($F193&lt;=DL$6,$G193&gt;=DL$5),IF(DL$5&gt;$N193,5,$K193)*10+IF(AND($F193&gt;=DL$5,$F193&lt;=DL$6),IF(AND($G193&gt;=DL$5,$G193&lt;=DL$6),5,IF($L193=1,2,1)),IF(AND($G193&gt;=DL$5,$G193&lt;=DL$6),IF($M193&gt;0,4,3),0)),IF(AND($D193&lt;=DL$6,$E193&gt;=DL$5),60,0)))</f>
        <v/>
      </c>
      <c r="DM193" s="80" t="str">
        <f>IF(OR($A193="",NOT(ISNUMBER($G193))),"",IF(AND($F193&lt;=DM$6,$G193&gt;=DM$5),IF(DM$5&gt;$N193,5,$K193)*10+IF(AND($F193&gt;=DM$5,$F193&lt;=DM$6),IF(AND($G193&gt;=DM$5,$G193&lt;=DM$6),5,IF($L193=1,2,1)),IF(AND($G193&gt;=DM$5,$G193&lt;=DM$6),IF($M193&gt;0,4,3),0)),IF(AND($D193&lt;=DM$6,$E193&gt;=DM$5),60,0)))</f>
        <v/>
      </c>
      <c r="DN193" s="80" t="str">
        <f>IF(OR($A193="",NOT(ISNUMBER($G193))),"",IF(AND($F193&lt;=DN$6,$G193&gt;=DN$5),IF(DN$5&gt;$N193,5,$K193)*10+IF(AND($F193&gt;=DN$5,$F193&lt;=DN$6),IF(AND($G193&gt;=DN$5,$G193&lt;=DN$6),5,IF($L193=1,2,1)),IF(AND($G193&gt;=DN$5,$G193&lt;=DN$6),IF($M193&gt;0,4,3),0)),IF(AND($D193&lt;=DN$6,$E193&gt;=DN$5),60,0)))</f>
        <v/>
      </c>
      <c r="DO193" s="80" t="str">
        <f>IF(OR($A193="",NOT(ISNUMBER($G193))),"",IF(AND($F193&lt;=DO$6,$G193&gt;=DO$5),IF(DO$5&gt;$N193,5,$K193)*10+IF(AND($F193&gt;=DO$5,$F193&lt;=DO$6),IF(AND($G193&gt;=DO$5,$G193&lt;=DO$6),5,IF($L193=1,2,1)),IF(AND($G193&gt;=DO$5,$G193&lt;=DO$6),IF($M193&gt;0,4,3),0)),IF(AND($D193&lt;=DO$6,$E193&gt;=DO$5),60,0)))</f>
        <v/>
      </c>
      <c r="DP193" s="80" t="str">
        <f>IF(OR($A193="",NOT(ISNUMBER($G193))),"",IF(AND($F193&lt;=DP$6,$G193&gt;=DP$5),IF(DP$5&gt;$N193,5,$K193)*10+IF(AND($F193&gt;=DP$5,$F193&lt;=DP$6),IF(AND($G193&gt;=DP$5,$G193&lt;=DP$6),5,IF($L193=1,2,1)),IF(AND($G193&gt;=DP$5,$G193&lt;=DP$6),IF($M193&gt;0,4,3),0)),IF(AND($D193&lt;=DP$6,$E193&gt;=DP$5),60,0)))</f>
        <v/>
      </c>
      <c r="DQ193" s="80" t="str">
        <f>IF(OR($A193="",NOT(ISNUMBER($G193))),"",IF(AND($F193&lt;=DQ$6,$G193&gt;=DQ$5),IF(DQ$5&gt;$N193,5,$K193)*10+IF(AND($F193&gt;=DQ$5,$F193&lt;=DQ$6),IF(AND($G193&gt;=DQ$5,$G193&lt;=DQ$6),5,IF($L193=1,2,1)),IF(AND($G193&gt;=DQ$5,$G193&lt;=DQ$6),IF($M193&gt;0,4,3),0)),IF(AND($D193&lt;=DQ$6,$E193&gt;=DQ$5),60,0)))</f>
        <v/>
      </c>
      <c r="DR193" s="80" t="str">
        <f>IF(OR($A193="",NOT(ISNUMBER($G193))),"",IF(AND($F193&lt;=DR$6,$G193&gt;=DR$5),IF(DR$5&gt;$N193,5,$K193)*10+IF(AND($F193&gt;=DR$5,$F193&lt;=DR$6),IF(AND($G193&gt;=DR$5,$G193&lt;=DR$6),5,IF($L193=1,2,1)),IF(AND($G193&gt;=DR$5,$G193&lt;=DR$6),IF($M193&gt;0,4,3),0)),IF(AND($D193&lt;=DR$6,$E193&gt;=DR$5),60,0)))</f>
        <v/>
      </c>
      <c r="DS193" s="80" t="str">
        <f>IF(OR($A193="",NOT(ISNUMBER($G193))),"",IF(AND($F193&lt;=DS$6,$G193&gt;=DS$5),IF(DS$5&gt;$N193,5,$K193)*10+IF(AND($F193&gt;=DS$5,$F193&lt;=DS$6),IF(AND($G193&gt;=DS$5,$G193&lt;=DS$6),5,IF($L193=1,2,1)),IF(AND($G193&gt;=DS$5,$G193&lt;=DS$6),IF($M193&gt;0,4,3),0)),IF(AND($D193&lt;=DS$6,$E193&gt;=DS$5),60,0)))</f>
        <v/>
      </c>
      <c r="DT193" s="80" t="str">
        <f>IF(OR($A193="",NOT(ISNUMBER($G193))),"",IF(AND($F193&lt;=DT$6,$G193&gt;=DT$5),IF(DT$5&gt;$N193,5,$K193)*10+IF(AND($F193&gt;=DT$5,$F193&lt;=DT$6),IF(AND($G193&gt;=DT$5,$G193&lt;=DT$6),5,IF($L193=1,2,1)),IF(AND($G193&gt;=DT$5,$G193&lt;=DT$6),IF($M193&gt;0,4,3),0)),IF(AND($D193&lt;=DT$6,$E193&gt;=DT$5),60,0)))</f>
        <v/>
      </c>
      <c r="DU193" s="80" t="str">
        <f>IF(OR($A193="",NOT(ISNUMBER($G193))),"",IF(AND($F193&lt;=DU$6,$G193&gt;=DU$5),IF(DU$5&gt;$N193,5,$K193)*10+IF(AND($F193&gt;=DU$5,$F193&lt;=DU$6),IF(AND($G193&gt;=DU$5,$G193&lt;=DU$6),5,IF($L193=1,2,1)),IF(AND($G193&gt;=DU$5,$G193&lt;=DU$6),IF($M193&gt;0,4,3),0)),IF(AND($D193&lt;=DU$6,$E193&gt;=DU$5),60,0)))</f>
        <v/>
      </c>
      <c r="DV193" s="80" t="str">
        <f>IF(OR($A193="",NOT(ISNUMBER($G193))),"",IF(AND($F193&lt;=DV$6,$G193&gt;=DV$5),IF(DV$5&gt;$N193,5,$K193)*10+IF(AND($F193&gt;=DV$5,$F193&lt;=DV$6),IF(AND($G193&gt;=DV$5,$G193&lt;=DV$6),5,IF($L193=1,2,1)),IF(AND($G193&gt;=DV$5,$G193&lt;=DV$6),IF($M193&gt;0,4,3),0)),IF(AND($D193&lt;=DV$6,$E193&gt;=DV$5),60,0)))</f>
        <v/>
      </c>
      <c r="DW193" s="80" t="str">
        <f>IF(OR($A193="",NOT(ISNUMBER($G193))),"",IF(AND($F193&lt;=DW$6,$G193&gt;=DW$5),IF(DW$5&gt;$N193,5,$K193)*10+IF(AND($F193&gt;=DW$5,$F193&lt;=DW$6),IF(AND($G193&gt;=DW$5,$G193&lt;=DW$6),5,IF($L193=1,2,1)),IF(AND($G193&gt;=DW$5,$G193&lt;=DW$6),IF($M193&gt;0,4,3),0)),IF(AND($D193&lt;=DW$6,$E193&gt;=DW$5),60,0)))</f>
        <v/>
      </c>
      <c r="DX193" s="80" t="str">
        <f>IF(OR($A193="",NOT(ISNUMBER($G193))),"",IF(AND($F193&lt;=DX$6,$G193&gt;=DX$5),IF(DX$5&gt;$N193,5,$K193)*10+IF(AND($F193&gt;=DX$5,$F193&lt;=DX$6),IF(AND($G193&gt;=DX$5,$G193&lt;=DX$6),5,IF($L193=1,2,1)),IF(AND($G193&gt;=DX$5,$G193&lt;=DX$6),IF($M193&gt;0,4,3),0)),IF(AND($D193&lt;=DX$6,$E193&gt;=DX$5),60,0)))</f>
        <v/>
      </c>
      <c r="DY193" s="80" t="str">
        <f>IF(OR($A193="",NOT(ISNUMBER($G193))),"",IF(AND($F193&lt;=DY$6,$G193&gt;=DY$5),IF(DY$5&gt;$N193,5,$K193)*10+IF(AND($F193&gt;=DY$5,$F193&lt;=DY$6),IF(AND($G193&gt;=DY$5,$G193&lt;=DY$6),5,IF($L193=1,2,1)),IF(AND($G193&gt;=DY$5,$G193&lt;=DY$6),IF($M193&gt;0,4,3),0)),IF(AND($D193&lt;=DY$6,$E193&gt;=DY$5),60,0)))</f>
        <v/>
      </c>
      <c r="DZ193" s="80" t="str">
        <f>IF(OR($A193="",NOT(ISNUMBER($G193))),"",IF(AND($F193&lt;=DZ$6,$G193&gt;=DZ$5),IF(DZ$5&gt;$N193,5,$K193)*10+IF(AND($F193&gt;=DZ$5,$F193&lt;=DZ$6),IF(AND($G193&gt;=DZ$5,$G193&lt;=DZ$6),5,IF($L193=1,2,1)),IF(AND($G193&gt;=DZ$5,$G193&lt;=DZ$6),IF($M193&gt;0,4,3),0)),IF(AND($D193&lt;=DZ$6,$E193&gt;=DZ$5),60,0)))</f>
        <v/>
      </c>
      <c r="EA193" s="80" t="str">
        <f>IF(OR($A193="",NOT(ISNUMBER($G193))),"",IF(AND($F193&lt;=EA$6,$G193&gt;=EA$5),IF(EA$5&gt;$N193,5,$K193)*10+IF(AND($F193&gt;=EA$5,$F193&lt;=EA$6),IF(AND($G193&gt;=EA$5,$G193&lt;=EA$6),5,IF($L193=1,2,1)),IF(AND($G193&gt;=EA$5,$G193&lt;=EA$6),IF($M193&gt;0,4,3),0)),IF(AND($D193&lt;=EA$6,$E193&gt;=EA$5),60,0)))</f>
        <v/>
      </c>
      <c r="EB193" s="80" t="str">
        <f>IF(OR($A193="",NOT(ISNUMBER($G193))),"",IF(AND($F193&lt;=EB$6,$G193&gt;=EB$5),IF(EB$5&gt;$N193,5,$K193)*10+IF(AND($F193&gt;=EB$5,$F193&lt;=EB$6),IF(AND($G193&gt;=EB$5,$G193&lt;=EB$6),5,IF($L193=1,2,1)),IF(AND($G193&gt;=EB$5,$G193&lt;=EB$6),IF($M193&gt;0,4,3),0)),IF(AND($D193&lt;=EB$6,$E193&gt;=EB$5),60,0)))</f>
        <v/>
      </c>
      <c r="EC193" s="80" t="str">
        <f>IF(OR($A193="",NOT(ISNUMBER($G193))),"",IF(AND($F193&lt;=EC$6,$G193&gt;=EC$5),IF(EC$5&gt;$N193,5,$K193)*10+IF(AND($F193&gt;=EC$5,$F193&lt;=EC$6),IF(AND($G193&gt;=EC$5,$G193&lt;=EC$6),5,IF($L193=1,2,1)),IF(AND($G193&gt;=EC$5,$G193&lt;=EC$6),IF($M193&gt;0,4,3),0)),IF(AND($D193&lt;=EC$6,$E193&gt;=EC$5),60,0)))</f>
        <v/>
      </c>
      <c r="ED193" s="80" t="str">
        <f>IF(OR($A193="",NOT(ISNUMBER($G193))),"",IF(AND($F193&lt;=ED$6,$G193&gt;=ED$5),IF(ED$5&gt;$N193,5,$K193)*10+IF(AND($F193&gt;=ED$5,$F193&lt;=ED$6),IF(AND($G193&gt;=ED$5,$G193&lt;=ED$6),5,IF($L193=1,2,1)),IF(AND($G193&gt;=ED$5,$G193&lt;=ED$6),IF($M193&gt;0,4,3),0)),IF(AND($D193&lt;=ED$6,$E193&gt;=ED$5),60,0)))</f>
        <v/>
      </c>
    </row>
    <row r="194" ht="18" customHeight="1">
      <c r="A194" s="52" t="str">
        <f>IF(Tasks!$B194="","",Tasks!$A194)</f>
        <v/>
      </c>
      <c r="B194" s="78" t="str">
        <f>IF(Tasks!$B194="","",Tasks!$B194)</f>
        <v/>
      </c>
      <c r="C194" s="25" t="str">
        <f>IF($B194="","",IF(AND(Tasks!$D194="",Tasks!$G194=""),"-",IF(Tasks!$D194="","",Tasks!$D194&amp;IF(OR(Tasks!$E194="",Tasks!$E194="FS"),IF(N(Tasks!$F194)=0,"","FS"),Tasks!$E194)&amp;IF(N(Tasks!$F194)=0,"",IF(Tasks!$F194&gt;0,"+","")&amp;Tasks!$F194))&amp;IF(AND(Tasks!$D194&lt;&gt;"",Tasks!$G194&lt;&gt;""),", ","")&amp;IF(Tasks!$G194="","",Tasks!$G194&amp;IF(OR(Tasks!$H194="",Tasks!$H194="FS"),IF(N(Tasks!$I194)=0,"","FS"),Tasks!$H194)&amp;IF(N(Tasks!$I194)=0,"",IF(Tasks!$I194&gt;0,"+","")&amp;Tasks!$I194))))</f>
        <v/>
      </c>
      <c r="D194" s="51" t="str">
        <f>IF(OR($B194="",Tasks!$Q194=""),"",Tasks!$Q194)</f>
        <v/>
      </c>
      <c r="E194" s="51" t="str">
        <f>IF(OR($B194="",Tasks!$R194=""),"",Tasks!$R194)</f>
        <v/>
      </c>
      <c r="F194" s="51" t="str">
        <f>IF(OR($B194="",Tasks!$S194=""),"",Tasks!$S194)</f>
        <v/>
      </c>
      <c r="G194" s="51" t="str">
        <f>IF(OR($B194="",Tasks!$T194=""),"",Tasks!$T194)</f>
        <v/>
      </c>
      <c r="H194" s="52" t="str">
        <f>IF($B194="","",Tasks!$AE194)</f>
        <v/>
      </c>
      <c r="I194" s="79" t="str">
        <f>IF($B194="","",Tasks!$AF194)</f>
        <v/>
      </c>
      <c r="J194" s="53" t="str">
        <f>IF(OR($B194="",Tasks!$V194=""),"",Tasks!$V194)</f>
        <v/>
      </c>
      <c r="K194" s="52" t="str">
        <f>IF($B194="","",Tasks!$AA194)</f>
        <v/>
      </c>
      <c r="L194" s="52" t="str">
        <f>IF($B194="","",Tasks!$AB194)</f>
        <v/>
      </c>
      <c r="M194" s="52" t="str">
        <f>IF($B194="","",Tasks!$Z194)</f>
        <v/>
      </c>
      <c r="N194" s="52" t="str">
        <f>IF(OR($B194="",Tasks!$AG194=""),"",Tasks!$AG194)</f>
        <v/>
      </c>
      <c r="O194" s="80" t="str">
        <f>IF(OR($A194="",NOT(ISNUMBER($G194))),"",IF(AND($F194&lt;=O$6,$G194&gt;=O$5),IF(O$5&gt;$N194,5,$K194)*10+IF(AND($F194&gt;=O$5,$F194&lt;=O$6),IF(AND($G194&gt;=O$5,$G194&lt;=O$6),5,IF($L194=1,2,1)),IF(AND($G194&gt;=O$5,$G194&lt;=O$6),IF($M194&gt;0,4,3),0)),IF(AND($D194&lt;=O$6,$E194&gt;=O$5),60,0)))</f>
        <v/>
      </c>
      <c r="P194" s="80" t="str">
        <f>IF(OR($A194="",NOT(ISNUMBER($G194))),"",IF(AND($F194&lt;=P$6,$G194&gt;=P$5),IF(P$5&gt;$N194,5,$K194)*10+IF(AND($F194&gt;=P$5,$F194&lt;=P$6),IF(AND($G194&gt;=P$5,$G194&lt;=P$6),5,IF($L194=1,2,1)),IF(AND($G194&gt;=P$5,$G194&lt;=P$6),IF($M194&gt;0,4,3),0)),IF(AND($D194&lt;=P$6,$E194&gt;=P$5),60,0)))</f>
        <v/>
      </c>
      <c r="Q194" s="80" t="str">
        <f>IF(OR($A194="",NOT(ISNUMBER($G194))),"",IF(AND($F194&lt;=Q$6,$G194&gt;=Q$5),IF(Q$5&gt;$N194,5,$K194)*10+IF(AND($F194&gt;=Q$5,$F194&lt;=Q$6),IF(AND($G194&gt;=Q$5,$G194&lt;=Q$6),5,IF($L194=1,2,1)),IF(AND($G194&gt;=Q$5,$G194&lt;=Q$6),IF($M194&gt;0,4,3),0)),IF(AND($D194&lt;=Q$6,$E194&gt;=Q$5),60,0)))</f>
        <v/>
      </c>
      <c r="R194" s="80" t="str">
        <f>IF(OR($A194="",NOT(ISNUMBER($G194))),"",IF(AND($F194&lt;=R$6,$G194&gt;=R$5),IF(R$5&gt;$N194,5,$K194)*10+IF(AND($F194&gt;=R$5,$F194&lt;=R$6),IF(AND($G194&gt;=R$5,$G194&lt;=R$6),5,IF($L194=1,2,1)),IF(AND($G194&gt;=R$5,$G194&lt;=R$6),IF($M194&gt;0,4,3),0)),IF(AND($D194&lt;=R$6,$E194&gt;=R$5),60,0)))</f>
        <v/>
      </c>
      <c r="S194" s="80" t="str">
        <f>IF(OR($A194="",NOT(ISNUMBER($G194))),"",IF(AND($F194&lt;=S$6,$G194&gt;=S$5),IF(S$5&gt;$N194,5,$K194)*10+IF(AND($F194&gt;=S$5,$F194&lt;=S$6),IF(AND($G194&gt;=S$5,$G194&lt;=S$6),5,IF($L194=1,2,1)),IF(AND($G194&gt;=S$5,$G194&lt;=S$6),IF($M194&gt;0,4,3),0)),IF(AND($D194&lt;=S$6,$E194&gt;=S$5),60,0)))</f>
        <v/>
      </c>
      <c r="T194" s="80" t="str">
        <f>IF(OR($A194="",NOT(ISNUMBER($G194))),"",IF(AND($F194&lt;=T$6,$G194&gt;=T$5),IF(T$5&gt;$N194,5,$K194)*10+IF(AND($F194&gt;=T$5,$F194&lt;=T$6),IF(AND($G194&gt;=T$5,$G194&lt;=T$6),5,IF($L194=1,2,1)),IF(AND($G194&gt;=T$5,$G194&lt;=T$6),IF($M194&gt;0,4,3),0)),IF(AND($D194&lt;=T$6,$E194&gt;=T$5),60,0)))</f>
        <v/>
      </c>
      <c r="U194" s="80" t="str">
        <f>IF(OR($A194="",NOT(ISNUMBER($G194))),"",IF(AND($F194&lt;=U$6,$G194&gt;=U$5),IF(U$5&gt;$N194,5,$K194)*10+IF(AND($F194&gt;=U$5,$F194&lt;=U$6),IF(AND($G194&gt;=U$5,$G194&lt;=U$6),5,IF($L194=1,2,1)),IF(AND($G194&gt;=U$5,$G194&lt;=U$6),IF($M194&gt;0,4,3),0)),IF(AND($D194&lt;=U$6,$E194&gt;=U$5),60,0)))</f>
        <v/>
      </c>
      <c r="V194" s="80" t="str">
        <f>IF(OR($A194="",NOT(ISNUMBER($G194))),"",IF(AND($F194&lt;=V$6,$G194&gt;=V$5),IF(V$5&gt;$N194,5,$K194)*10+IF(AND($F194&gt;=V$5,$F194&lt;=V$6),IF(AND($G194&gt;=V$5,$G194&lt;=V$6),5,IF($L194=1,2,1)),IF(AND($G194&gt;=V$5,$G194&lt;=V$6),IF($M194&gt;0,4,3),0)),IF(AND($D194&lt;=V$6,$E194&gt;=V$5),60,0)))</f>
        <v/>
      </c>
      <c r="W194" s="80" t="str">
        <f>IF(OR($A194="",NOT(ISNUMBER($G194))),"",IF(AND($F194&lt;=W$6,$G194&gt;=W$5),IF(W$5&gt;$N194,5,$K194)*10+IF(AND($F194&gt;=W$5,$F194&lt;=W$6),IF(AND($G194&gt;=W$5,$G194&lt;=W$6),5,IF($L194=1,2,1)),IF(AND($G194&gt;=W$5,$G194&lt;=W$6),IF($M194&gt;0,4,3),0)),IF(AND($D194&lt;=W$6,$E194&gt;=W$5),60,0)))</f>
        <v/>
      </c>
      <c r="X194" s="80" t="str">
        <f>IF(OR($A194="",NOT(ISNUMBER($G194))),"",IF(AND($F194&lt;=X$6,$G194&gt;=X$5),IF(X$5&gt;$N194,5,$K194)*10+IF(AND($F194&gt;=X$5,$F194&lt;=X$6),IF(AND($G194&gt;=X$5,$G194&lt;=X$6),5,IF($L194=1,2,1)),IF(AND($G194&gt;=X$5,$G194&lt;=X$6),IF($M194&gt;0,4,3),0)),IF(AND($D194&lt;=X$6,$E194&gt;=X$5),60,0)))</f>
        <v/>
      </c>
      <c r="Y194" s="80" t="str">
        <f>IF(OR($A194="",NOT(ISNUMBER($G194))),"",IF(AND($F194&lt;=Y$6,$G194&gt;=Y$5),IF(Y$5&gt;$N194,5,$K194)*10+IF(AND($F194&gt;=Y$5,$F194&lt;=Y$6),IF(AND($G194&gt;=Y$5,$G194&lt;=Y$6),5,IF($L194=1,2,1)),IF(AND($G194&gt;=Y$5,$G194&lt;=Y$6),IF($M194&gt;0,4,3),0)),IF(AND($D194&lt;=Y$6,$E194&gt;=Y$5),60,0)))</f>
        <v/>
      </c>
      <c r="Z194" s="80" t="str">
        <f>IF(OR($A194="",NOT(ISNUMBER($G194))),"",IF(AND($F194&lt;=Z$6,$G194&gt;=Z$5),IF(Z$5&gt;$N194,5,$K194)*10+IF(AND($F194&gt;=Z$5,$F194&lt;=Z$6),IF(AND($G194&gt;=Z$5,$G194&lt;=Z$6),5,IF($L194=1,2,1)),IF(AND($G194&gt;=Z$5,$G194&lt;=Z$6),IF($M194&gt;0,4,3),0)),IF(AND($D194&lt;=Z$6,$E194&gt;=Z$5),60,0)))</f>
        <v/>
      </c>
      <c r="AA194" s="80" t="str">
        <f>IF(OR($A194="",NOT(ISNUMBER($G194))),"",IF(AND($F194&lt;=AA$6,$G194&gt;=AA$5),IF(AA$5&gt;$N194,5,$K194)*10+IF(AND($F194&gt;=AA$5,$F194&lt;=AA$6),IF(AND($G194&gt;=AA$5,$G194&lt;=AA$6),5,IF($L194=1,2,1)),IF(AND($G194&gt;=AA$5,$G194&lt;=AA$6),IF($M194&gt;0,4,3),0)),IF(AND($D194&lt;=AA$6,$E194&gt;=AA$5),60,0)))</f>
        <v/>
      </c>
      <c r="AB194" s="80" t="str">
        <f>IF(OR($A194="",NOT(ISNUMBER($G194))),"",IF(AND($F194&lt;=AB$6,$G194&gt;=AB$5),IF(AB$5&gt;$N194,5,$K194)*10+IF(AND($F194&gt;=AB$5,$F194&lt;=AB$6),IF(AND($G194&gt;=AB$5,$G194&lt;=AB$6),5,IF($L194=1,2,1)),IF(AND($G194&gt;=AB$5,$G194&lt;=AB$6),IF($M194&gt;0,4,3),0)),IF(AND($D194&lt;=AB$6,$E194&gt;=AB$5),60,0)))</f>
        <v/>
      </c>
      <c r="AC194" s="80" t="str">
        <f>IF(OR($A194="",NOT(ISNUMBER($G194))),"",IF(AND($F194&lt;=AC$6,$G194&gt;=AC$5),IF(AC$5&gt;$N194,5,$K194)*10+IF(AND($F194&gt;=AC$5,$F194&lt;=AC$6),IF(AND($G194&gt;=AC$5,$G194&lt;=AC$6),5,IF($L194=1,2,1)),IF(AND($G194&gt;=AC$5,$G194&lt;=AC$6),IF($M194&gt;0,4,3),0)),IF(AND($D194&lt;=AC$6,$E194&gt;=AC$5),60,0)))</f>
        <v/>
      </c>
      <c r="AD194" s="80" t="str">
        <f>IF(OR($A194="",NOT(ISNUMBER($G194))),"",IF(AND($F194&lt;=AD$6,$G194&gt;=AD$5),IF(AD$5&gt;$N194,5,$K194)*10+IF(AND($F194&gt;=AD$5,$F194&lt;=AD$6),IF(AND($G194&gt;=AD$5,$G194&lt;=AD$6),5,IF($L194=1,2,1)),IF(AND($G194&gt;=AD$5,$G194&lt;=AD$6),IF($M194&gt;0,4,3),0)),IF(AND($D194&lt;=AD$6,$E194&gt;=AD$5),60,0)))</f>
        <v/>
      </c>
      <c r="AE194" s="80" t="str">
        <f>IF(OR($A194="",NOT(ISNUMBER($G194))),"",IF(AND($F194&lt;=AE$6,$G194&gt;=AE$5),IF(AE$5&gt;$N194,5,$K194)*10+IF(AND($F194&gt;=AE$5,$F194&lt;=AE$6),IF(AND($G194&gt;=AE$5,$G194&lt;=AE$6),5,IF($L194=1,2,1)),IF(AND($G194&gt;=AE$5,$G194&lt;=AE$6),IF($M194&gt;0,4,3),0)),IF(AND($D194&lt;=AE$6,$E194&gt;=AE$5),60,0)))</f>
        <v/>
      </c>
      <c r="AF194" s="80" t="str">
        <f>IF(OR($A194="",NOT(ISNUMBER($G194))),"",IF(AND($F194&lt;=AF$6,$G194&gt;=AF$5),IF(AF$5&gt;$N194,5,$K194)*10+IF(AND($F194&gt;=AF$5,$F194&lt;=AF$6),IF(AND($G194&gt;=AF$5,$G194&lt;=AF$6),5,IF($L194=1,2,1)),IF(AND($G194&gt;=AF$5,$G194&lt;=AF$6),IF($M194&gt;0,4,3),0)),IF(AND($D194&lt;=AF$6,$E194&gt;=AF$5),60,0)))</f>
        <v/>
      </c>
      <c r="AG194" s="80" t="str">
        <f>IF(OR($A194="",NOT(ISNUMBER($G194))),"",IF(AND($F194&lt;=AG$6,$G194&gt;=AG$5),IF(AG$5&gt;$N194,5,$K194)*10+IF(AND($F194&gt;=AG$5,$F194&lt;=AG$6),IF(AND($G194&gt;=AG$5,$G194&lt;=AG$6),5,IF($L194=1,2,1)),IF(AND($G194&gt;=AG$5,$G194&lt;=AG$6),IF($M194&gt;0,4,3),0)),IF(AND($D194&lt;=AG$6,$E194&gt;=AG$5),60,0)))</f>
        <v/>
      </c>
      <c r="AH194" s="80" t="str">
        <f>IF(OR($A194="",NOT(ISNUMBER($G194))),"",IF(AND($F194&lt;=AH$6,$G194&gt;=AH$5),IF(AH$5&gt;$N194,5,$K194)*10+IF(AND($F194&gt;=AH$5,$F194&lt;=AH$6),IF(AND($G194&gt;=AH$5,$G194&lt;=AH$6),5,IF($L194=1,2,1)),IF(AND($G194&gt;=AH$5,$G194&lt;=AH$6),IF($M194&gt;0,4,3),0)),IF(AND($D194&lt;=AH$6,$E194&gt;=AH$5),60,0)))</f>
        <v/>
      </c>
      <c r="AI194" s="80" t="str">
        <f>IF(OR($A194="",NOT(ISNUMBER($G194))),"",IF(AND($F194&lt;=AI$6,$G194&gt;=AI$5),IF(AI$5&gt;$N194,5,$K194)*10+IF(AND($F194&gt;=AI$5,$F194&lt;=AI$6),IF(AND($G194&gt;=AI$5,$G194&lt;=AI$6),5,IF($L194=1,2,1)),IF(AND($G194&gt;=AI$5,$G194&lt;=AI$6),IF($M194&gt;0,4,3),0)),IF(AND($D194&lt;=AI$6,$E194&gt;=AI$5),60,0)))</f>
        <v/>
      </c>
      <c r="AJ194" s="80" t="str">
        <f>IF(OR($A194="",NOT(ISNUMBER($G194))),"",IF(AND($F194&lt;=AJ$6,$G194&gt;=AJ$5),IF(AJ$5&gt;$N194,5,$K194)*10+IF(AND($F194&gt;=AJ$5,$F194&lt;=AJ$6),IF(AND($G194&gt;=AJ$5,$G194&lt;=AJ$6),5,IF($L194=1,2,1)),IF(AND($G194&gt;=AJ$5,$G194&lt;=AJ$6),IF($M194&gt;0,4,3),0)),IF(AND($D194&lt;=AJ$6,$E194&gt;=AJ$5),60,0)))</f>
        <v/>
      </c>
      <c r="AK194" s="80" t="str">
        <f>IF(OR($A194="",NOT(ISNUMBER($G194))),"",IF(AND($F194&lt;=AK$6,$G194&gt;=AK$5),IF(AK$5&gt;$N194,5,$K194)*10+IF(AND($F194&gt;=AK$5,$F194&lt;=AK$6),IF(AND($G194&gt;=AK$5,$G194&lt;=AK$6),5,IF($L194=1,2,1)),IF(AND($G194&gt;=AK$5,$G194&lt;=AK$6),IF($M194&gt;0,4,3),0)),IF(AND($D194&lt;=AK$6,$E194&gt;=AK$5),60,0)))</f>
        <v/>
      </c>
      <c r="AL194" s="80" t="str">
        <f>IF(OR($A194="",NOT(ISNUMBER($G194))),"",IF(AND($F194&lt;=AL$6,$G194&gt;=AL$5),IF(AL$5&gt;$N194,5,$K194)*10+IF(AND($F194&gt;=AL$5,$F194&lt;=AL$6),IF(AND($G194&gt;=AL$5,$G194&lt;=AL$6),5,IF($L194=1,2,1)),IF(AND($G194&gt;=AL$5,$G194&lt;=AL$6),IF($M194&gt;0,4,3),0)),IF(AND($D194&lt;=AL$6,$E194&gt;=AL$5),60,0)))</f>
        <v/>
      </c>
      <c r="AM194" s="80" t="str">
        <f>IF(OR($A194="",NOT(ISNUMBER($G194))),"",IF(AND($F194&lt;=AM$6,$G194&gt;=AM$5),IF(AM$5&gt;$N194,5,$K194)*10+IF(AND($F194&gt;=AM$5,$F194&lt;=AM$6),IF(AND($G194&gt;=AM$5,$G194&lt;=AM$6),5,IF($L194=1,2,1)),IF(AND($G194&gt;=AM$5,$G194&lt;=AM$6),IF($M194&gt;0,4,3),0)),IF(AND($D194&lt;=AM$6,$E194&gt;=AM$5),60,0)))</f>
        <v/>
      </c>
      <c r="AN194" s="80" t="str">
        <f>IF(OR($A194="",NOT(ISNUMBER($G194))),"",IF(AND($F194&lt;=AN$6,$G194&gt;=AN$5),IF(AN$5&gt;$N194,5,$K194)*10+IF(AND($F194&gt;=AN$5,$F194&lt;=AN$6),IF(AND($G194&gt;=AN$5,$G194&lt;=AN$6),5,IF($L194=1,2,1)),IF(AND($G194&gt;=AN$5,$G194&lt;=AN$6),IF($M194&gt;0,4,3),0)),IF(AND($D194&lt;=AN$6,$E194&gt;=AN$5),60,0)))</f>
        <v/>
      </c>
      <c r="AO194" s="80" t="str">
        <f>IF(OR($A194="",NOT(ISNUMBER($G194))),"",IF(AND($F194&lt;=AO$6,$G194&gt;=AO$5),IF(AO$5&gt;$N194,5,$K194)*10+IF(AND($F194&gt;=AO$5,$F194&lt;=AO$6),IF(AND($G194&gt;=AO$5,$G194&lt;=AO$6),5,IF($L194=1,2,1)),IF(AND($G194&gt;=AO$5,$G194&lt;=AO$6),IF($M194&gt;0,4,3),0)),IF(AND($D194&lt;=AO$6,$E194&gt;=AO$5),60,0)))</f>
        <v/>
      </c>
      <c r="AP194" s="80" t="str">
        <f>IF(OR($A194="",NOT(ISNUMBER($G194))),"",IF(AND($F194&lt;=AP$6,$G194&gt;=AP$5),IF(AP$5&gt;$N194,5,$K194)*10+IF(AND($F194&gt;=AP$5,$F194&lt;=AP$6),IF(AND($G194&gt;=AP$5,$G194&lt;=AP$6),5,IF($L194=1,2,1)),IF(AND($G194&gt;=AP$5,$G194&lt;=AP$6),IF($M194&gt;0,4,3),0)),IF(AND($D194&lt;=AP$6,$E194&gt;=AP$5),60,0)))</f>
        <v/>
      </c>
      <c r="AQ194" s="80" t="str">
        <f>IF(OR($A194="",NOT(ISNUMBER($G194))),"",IF(AND($F194&lt;=AQ$6,$G194&gt;=AQ$5),IF(AQ$5&gt;$N194,5,$K194)*10+IF(AND($F194&gt;=AQ$5,$F194&lt;=AQ$6),IF(AND($G194&gt;=AQ$5,$G194&lt;=AQ$6),5,IF($L194=1,2,1)),IF(AND($G194&gt;=AQ$5,$G194&lt;=AQ$6),IF($M194&gt;0,4,3),0)),IF(AND($D194&lt;=AQ$6,$E194&gt;=AQ$5),60,0)))</f>
        <v/>
      </c>
      <c r="AR194" s="80" t="str">
        <f>IF(OR($A194="",NOT(ISNUMBER($G194))),"",IF(AND($F194&lt;=AR$6,$G194&gt;=AR$5),IF(AR$5&gt;$N194,5,$K194)*10+IF(AND($F194&gt;=AR$5,$F194&lt;=AR$6),IF(AND($G194&gt;=AR$5,$G194&lt;=AR$6),5,IF($L194=1,2,1)),IF(AND($G194&gt;=AR$5,$G194&lt;=AR$6),IF($M194&gt;0,4,3),0)),IF(AND($D194&lt;=AR$6,$E194&gt;=AR$5),60,0)))</f>
        <v/>
      </c>
      <c r="AS194" s="80" t="str">
        <f>IF(OR($A194="",NOT(ISNUMBER($G194))),"",IF(AND($F194&lt;=AS$6,$G194&gt;=AS$5),IF(AS$5&gt;$N194,5,$K194)*10+IF(AND($F194&gt;=AS$5,$F194&lt;=AS$6),IF(AND($G194&gt;=AS$5,$G194&lt;=AS$6),5,IF($L194=1,2,1)),IF(AND($G194&gt;=AS$5,$G194&lt;=AS$6),IF($M194&gt;0,4,3),0)),IF(AND($D194&lt;=AS$6,$E194&gt;=AS$5),60,0)))</f>
        <v/>
      </c>
      <c r="AT194" s="80" t="str">
        <f>IF(OR($A194="",NOT(ISNUMBER($G194))),"",IF(AND($F194&lt;=AT$6,$G194&gt;=AT$5),IF(AT$5&gt;$N194,5,$K194)*10+IF(AND($F194&gt;=AT$5,$F194&lt;=AT$6),IF(AND($G194&gt;=AT$5,$G194&lt;=AT$6),5,IF($L194=1,2,1)),IF(AND($G194&gt;=AT$5,$G194&lt;=AT$6),IF($M194&gt;0,4,3),0)),IF(AND($D194&lt;=AT$6,$E194&gt;=AT$5),60,0)))</f>
        <v/>
      </c>
      <c r="AU194" s="80" t="str">
        <f>IF(OR($A194="",NOT(ISNUMBER($G194))),"",IF(AND($F194&lt;=AU$6,$G194&gt;=AU$5),IF(AU$5&gt;$N194,5,$K194)*10+IF(AND($F194&gt;=AU$5,$F194&lt;=AU$6),IF(AND($G194&gt;=AU$5,$G194&lt;=AU$6),5,IF($L194=1,2,1)),IF(AND($G194&gt;=AU$5,$G194&lt;=AU$6),IF($M194&gt;0,4,3),0)),IF(AND($D194&lt;=AU$6,$E194&gt;=AU$5),60,0)))</f>
        <v/>
      </c>
      <c r="AV194" s="80" t="str">
        <f>IF(OR($A194="",NOT(ISNUMBER($G194))),"",IF(AND($F194&lt;=AV$6,$G194&gt;=AV$5),IF(AV$5&gt;$N194,5,$K194)*10+IF(AND($F194&gt;=AV$5,$F194&lt;=AV$6),IF(AND($G194&gt;=AV$5,$G194&lt;=AV$6),5,IF($L194=1,2,1)),IF(AND($G194&gt;=AV$5,$G194&lt;=AV$6),IF($M194&gt;0,4,3),0)),IF(AND($D194&lt;=AV$6,$E194&gt;=AV$5),60,0)))</f>
        <v/>
      </c>
      <c r="AW194" s="80" t="str">
        <f>IF(OR($A194="",NOT(ISNUMBER($G194))),"",IF(AND($F194&lt;=AW$6,$G194&gt;=AW$5),IF(AW$5&gt;$N194,5,$K194)*10+IF(AND($F194&gt;=AW$5,$F194&lt;=AW$6),IF(AND($G194&gt;=AW$5,$G194&lt;=AW$6),5,IF($L194=1,2,1)),IF(AND($G194&gt;=AW$5,$G194&lt;=AW$6),IF($M194&gt;0,4,3),0)),IF(AND($D194&lt;=AW$6,$E194&gt;=AW$5),60,0)))</f>
        <v/>
      </c>
      <c r="AX194" s="80" t="str">
        <f>IF(OR($A194="",NOT(ISNUMBER($G194))),"",IF(AND($F194&lt;=AX$6,$G194&gt;=AX$5),IF(AX$5&gt;$N194,5,$K194)*10+IF(AND($F194&gt;=AX$5,$F194&lt;=AX$6),IF(AND($G194&gt;=AX$5,$G194&lt;=AX$6),5,IF($L194=1,2,1)),IF(AND($G194&gt;=AX$5,$G194&lt;=AX$6),IF($M194&gt;0,4,3),0)),IF(AND($D194&lt;=AX$6,$E194&gt;=AX$5),60,0)))</f>
        <v/>
      </c>
      <c r="AY194" s="80" t="str">
        <f>IF(OR($A194="",NOT(ISNUMBER($G194))),"",IF(AND($F194&lt;=AY$6,$G194&gt;=AY$5),IF(AY$5&gt;$N194,5,$K194)*10+IF(AND($F194&gt;=AY$5,$F194&lt;=AY$6),IF(AND($G194&gt;=AY$5,$G194&lt;=AY$6),5,IF($L194=1,2,1)),IF(AND($G194&gt;=AY$5,$G194&lt;=AY$6),IF($M194&gt;0,4,3),0)),IF(AND($D194&lt;=AY$6,$E194&gt;=AY$5),60,0)))</f>
        <v/>
      </c>
      <c r="AZ194" s="80" t="str">
        <f>IF(OR($A194="",NOT(ISNUMBER($G194))),"",IF(AND($F194&lt;=AZ$6,$G194&gt;=AZ$5),IF(AZ$5&gt;$N194,5,$K194)*10+IF(AND($F194&gt;=AZ$5,$F194&lt;=AZ$6),IF(AND($G194&gt;=AZ$5,$G194&lt;=AZ$6),5,IF($L194=1,2,1)),IF(AND($G194&gt;=AZ$5,$G194&lt;=AZ$6),IF($M194&gt;0,4,3),0)),IF(AND($D194&lt;=AZ$6,$E194&gt;=AZ$5),60,0)))</f>
        <v/>
      </c>
      <c r="BA194" s="80" t="str">
        <f>IF(OR($A194="",NOT(ISNUMBER($G194))),"",IF(AND($F194&lt;=BA$6,$G194&gt;=BA$5),IF(BA$5&gt;$N194,5,$K194)*10+IF(AND($F194&gt;=BA$5,$F194&lt;=BA$6),IF(AND($G194&gt;=BA$5,$G194&lt;=BA$6),5,IF($L194=1,2,1)),IF(AND($G194&gt;=BA$5,$G194&lt;=BA$6),IF($M194&gt;0,4,3),0)),IF(AND($D194&lt;=BA$6,$E194&gt;=BA$5),60,0)))</f>
        <v/>
      </c>
      <c r="BB194" s="80" t="str">
        <f>IF(OR($A194="",NOT(ISNUMBER($G194))),"",IF(AND($F194&lt;=BB$6,$G194&gt;=BB$5),IF(BB$5&gt;$N194,5,$K194)*10+IF(AND($F194&gt;=BB$5,$F194&lt;=BB$6),IF(AND($G194&gt;=BB$5,$G194&lt;=BB$6),5,IF($L194=1,2,1)),IF(AND($G194&gt;=BB$5,$G194&lt;=BB$6),IF($M194&gt;0,4,3),0)),IF(AND($D194&lt;=BB$6,$E194&gt;=BB$5),60,0)))</f>
        <v/>
      </c>
      <c r="BC194" s="80" t="str">
        <f>IF(OR($A194="",NOT(ISNUMBER($G194))),"",IF(AND($F194&lt;=BC$6,$G194&gt;=BC$5),IF(BC$5&gt;$N194,5,$K194)*10+IF(AND($F194&gt;=BC$5,$F194&lt;=BC$6),IF(AND($G194&gt;=BC$5,$G194&lt;=BC$6),5,IF($L194=1,2,1)),IF(AND($G194&gt;=BC$5,$G194&lt;=BC$6),IF($M194&gt;0,4,3),0)),IF(AND($D194&lt;=BC$6,$E194&gt;=BC$5),60,0)))</f>
        <v/>
      </c>
      <c r="BD194" s="80" t="str">
        <f>IF(OR($A194="",NOT(ISNUMBER($G194))),"",IF(AND($F194&lt;=BD$6,$G194&gt;=BD$5),IF(BD$5&gt;$N194,5,$K194)*10+IF(AND($F194&gt;=BD$5,$F194&lt;=BD$6),IF(AND($G194&gt;=BD$5,$G194&lt;=BD$6),5,IF($L194=1,2,1)),IF(AND($G194&gt;=BD$5,$G194&lt;=BD$6),IF($M194&gt;0,4,3),0)),IF(AND($D194&lt;=BD$6,$E194&gt;=BD$5),60,0)))</f>
        <v/>
      </c>
      <c r="BE194" s="80" t="str">
        <f>IF(OR($A194="",NOT(ISNUMBER($G194))),"",IF(AND($F194&lt;=BE$6,$G194&gt;=BE$5),IF(BE$5&gt;$N194,5,$K194)*10+IF(AND($F194&gt;=BE$5,$F194&lt;=BE$6),IF(AND($G194&gt;=BE$5,$G194&lt;=BE$6),5,IF($L194=1,2,1)),IF(AND($G194&gt;=BE$5,$G194&lt;=BE$6),IF($M194&gt;0,4,3),0)),IF(AND($D194&lt;=BE$6,$E194&gt;=BE$5),60,0)))</f>
        <v/>
      </c>
      <c r="BF194" s="80" t="str">
        <f>IF(OR($A194="",NOT(ISNUMBER($G194))),"",IF(AND($F194&lt;=BF$6,$G194&gt;=BF$5),IF(BF$5&gt;$N194,5,$K194)*10+IF(AND($F194&gt;=BF$5,$F194&lt;=BF$6),IF(AND($G194&gt;=BF$5,$G194&lt;=BF$6),5,IF($L194=1,2,1)),IF(AND($G194&gt;=BF$5,$G194&lt;=BF$6),IF($M194&gt;0,4,3),0)),IF(AND($D194&lt;=BF$6,$E194&gt;=BF$5),60,0)))</f>
        <v/>
      </c>
      <c r="BG194" s="80" t="str">
        <f>IF(OR($A194="",NOT(ISNUMBER($G194))),"",IF(AND($F194&lt;=BG$6,$G194&gt;=BG$5),IF(BG$5&gt;$N194,5,$K194)*10+IF(AND($F194&gt;=BG$5,$F194&lt;=BG$6),IF(AND($G194&gt;=BG$5,$G194&lt;=BG$6),5,IF($L194=1,2,1)),IF(AND($G194&gt;=BG$5,$G194&lt;=BG$6),IF($M194&gt;0,4,3),0)),IF(AND($D194&lt;=BG$6,$E194&gt;=BG$5),60,0)))</f>
        <v/>
      </c>
      <c r="BH194" s="80" t="str">
        <f>IF(OR($A194="",NOT(ISNUMBER($G194))),"",IF(AND($F194&lt;=BH$6,$G194&gt;=BH$5),IF(BH$5&gt;$N194,5,$K194)*10+IF(AND($F194&gt;=BH$5,$F194&lt;=BH$6),IF(AND($G194&gt;=BH$5,$G194&lt;=BH$6),5,IF($L194=1,2,1)),IF(AND($G194&gt;=BH$5,$G194&lt;=BH$6),IF($M194&gt;0,4,3),0)),IF(AND($D194&lt;=BH$6,$E194&gt;=BH$5),60,0)))</f>
        <v/>
      </c>
      <c r="BI194" s="80" t="str">
        <f>IF(OR($A194="",NOT(ISNUMBER($G194))),"",IF(AND($F194&lt;=BI$6,$G194&gt;=BI$5),IF(BI$5&gt;$N194,5,$K194)*10+IF(AND($F194&gt;=BI$5,$F194&lt;=BI$6),IF(AND($G194&gt;=BI$5,$G194&lt;=BI$6),5,IF($L194=1,2,1)),IF(AND($G194&gt;=BI$5,$G194&lt;=BI$6),IF($M194&gt;0,4,3),0)),IF(AND($D194&lt;=BI$6,$E194&gt;=BI$5),60,0)))</f>
        <v/>
      </c>
      <c r="BJ194" s="80" t="str">
        <f>IF(OR($A194="",NOT(ISNUMBER($G194))),"",IF(AND($F194&lt;=BJ$6,$G194&gt;=BJ$5),IF(BJ$5&gt;$N194,5,$K194)*10+IF(AND($F194&gt;=BJ$5,$F194&lt;=BJ$6),IF(AND($G194&gt;=BJ$5,$G194&lt;=BJ$6),5,IF($L194=1,2,1)),IF(AND($G194&gt;=BJ$5,$G194&lt;=BJ$6),IF($M194&gt;0,4,3),0)),IF(AND($D194&lt;=BJ$6,$E194&gt;=BJ$5),60,0)))</f>
        <v/>
      </c>
      <c r="BK194" s="80" t="str">
        <f>IF(OR($A194="",NOT(ISNUMBER($G194))),"",IF(AND($F194&lt;=BK$6,$G194&gt;=BK$5),IF(BK$5&gt;$N194,5,$K194)*10+IF(AND($F194&gt;=BK$5,$F194&lt;=BK$6),IF(AND($G194&gt;=BK$5,$G194&lt;=BK$6),5,IF($L194=1,2,1)),IF(AND($G194&gt;=BK$5,$G194&lt;=BK$6),IF($M194&gt;0,4,3),0)),IF(AND($D194&lt;=BK$6,$E194&gt;=BK$5),60,0)))</f>
        <v/>
      </c>
      <c r="BL194" s="80" t="str">
        <f>IF(OR($A194="",NOT(ISNUMBER($G194))),"",IF(AND($F194&lt;=BL$6,$G194&gt;=BL$5),IF(BL$5&gt;$N194,5,$K194)*10+IF(AND($F194&gt;=BL$5,$F194&lt;=BL$6),IF(AND($G194&gt;=BL$5,$G194&lt;=BL$6),5,IF($L194=1,2,1)),IF(AND($G194&gt;=BL$5,$G194&lt;=BL$6),IF($M194&gt;0,4,3),0)),IF(AND($D194&lt;=BL$6,$E194&gt;=BL$5),60,0)))</f>
        <v/>
      </c>
      <c r="BM194" s="80" t="str">
        <f>IF(OR($A194="",NOT(ISNUMBER($G194))),"",IF(AND($F194&lt;=BM$6,$G194&gt;=BM$5),IF(BM$5&gt;$N194,5,$K194)*10+IF(AND($F194&gt;=BM$5,$F194&lt;=BM$6),IF(AND($G194&gt;=BM$5,$G194&lt;=BM$6),5,IF($L194=1,2,1)),IF(AND($G194&gt;=BM$5,$G194&lt;=BM$6),IF($M194&gt;0,4,3),0)),IF(AND($D194&lt;=BM$6,$E194&gt;=BM$5),60,0)))</f>
        <v/>
      </c>
      <c r="BN194" s="80" t="str">
        <f>IF(OR($A194="",NOT(ISNUMBER($G194))),"",IF(AND($F194&lt;=BN$6,$G194&gt;=BN$5),IF(BN$5&gt;$N194,5,$K194)*10+IF(AND($F194&gt;=BN$5,$F194&lt;=BN$6),IF(AND($G194&gt;=BN$5,$G194&lt;=BN$6),5,IF($L194=1,2,1)),IF(AND($G194&gt;=BN$5,$G194&lt;=BN$6),IF($M194&gt;0,4,3),0)),IF(AND($D194&lt;=BN$6,$E194&gt;=BN$5),60,0)))</f>
        <v/>
      </c>
      <c r="BO194" s="80" t="str">
        <f>IF(OR($A194="",NOT(ISNUMBER($G194))),"",IF(AND($F194&lt;=BO$6,$G194&gt;=BO$5),IF(BO$5&gt;$N194,5,$K194)*10+IF(AND($F194&gt;=BO$5,$F194&lt;=BO$6),IF(AND($G194&gt;=BO$5,$G194&lt;=BO$6),5,IF($L194=1,2,1)),IF(AND($G194&gt;=BO$5,$G194&lt;=BO$6),IF($M194&gt;0,4,3),0)),IF(AND($D194&lt;=BO$6,$E194&gt;=BO$5),60,0)))</f>
        <v/>
      </c>
      <c r="BP194" s="80" t="str">
        <f>IF(OR($A194="",NOT(ISNUMBER($G194))),"",IF(AND($F194&lt;=BP$6,$G194&gt;=BP$5),IF(BP$5&gt;$N194,5,$K194)*10+IF(AND($F194&gt;=BP$5,$F194&lt;=BP$6),IF(AND($G194&gt;=BP$5,$G194&lt;=BP$6),5,IF($L194=1,2,1)),IF(AND($G194&gt;=BP$5,$G194&lt;=BP$6),IF($M194&gt;0,4,3),0)),IF(AND($D194&lt;=BP$6,$E194&gt;=BP$5),60,0)))</f>
        <v/>
      </c>
      <c r="BQ194" s="80" t="str">
        <f>IF(OR($A194="",NOT(ISNUMBER($G194))),"",IF(AND($F194&lt;=BQ$6,$G194&gt;=BQ$5),IF(BQ$5&gt;$N194,5,$K194)*10+IF(AND($F194&gt;=BQ$5,$F194&lt;=BQ$6),IF(AND($G194&gt;=BQ$5,$G194&lt;=BQ$6),5,IF($L194=1,2,1)),IF(AND($G194&gt;=BQ$5,$G194&lt;=BQ$6),IF($M194&gt;0,4,3),0)),IF(AND($D194&lt;=BQ$6,$E194&gt;=BQ$5),60,0)))</f>
        <v/>
      </c>
      <c r="BR194" s="80" t="str">
        <f>IF(OR($A194="",NOT(ISNUMBER($G194))),"",IF(AND($F194&lt;=BR$6,$G194&gt;=BR$5),IF(BR$5&gt;$N194,5,$K194)*10+IF(AND($F194&gt;=BR$5,$F194&lt;=BR$6),IF(AND($G194&gt;=BR$5,$G194&lt;=BR$6),5,IF($L194=1,2,1)),IF(AND($G194&gt;=BR$5,$G194&lt;=BR$6),IF($M194&gt;0,4,3),0)),IF(AND($D194&lt;=BR$6,$E194&gt;=BR$5),60,0)))</f>
        <v/>
      </c>
      <c r="BS194" s="80" t="str">
        <f>IF(OR($A194="",NOT(ISNUMBER($G194))),"",IF(AND($F194&lt;=BS$6,$G194&gt;=BS$5),IF(BS$5&gt;$N194,5,$K194)*10+IF(AND($F194&gt;=BS$5,$F194&lt;=BS$6),IF(AND($G194&gt;=BS$5,$G194&lt;=BS$6),5,IF($L194=1,2,1)),IF(AND($G194&gt;=BS$5,$G194&lt;=BS$6),IF($M194&gt;0,4,3),0)),IF(AND($D194&lt;=BS$6,$E194&gt;=BS$5),60,0)))</f>
        <v/>
      </c>
      <c r="BT194" s="80" t="str">
        <f>IF(OR($A194="",NOT(ISNUMBER($G194))),"",IF(AND($F194&lt;=BT$6,$G194&gt;=BT$5),IF(BT$5&gt;$N194,5,$K194)*10+IF(AND($F194&gt;=BT$5,$F194&lt;=BT$6),IF(AND($G194&gt;=BT$5,$G194&lt;=BT$6),5,IF($L194=1,2,1)),IF(AND($G194&gt;=BT$5,$G194&lt;=BT$6),IF($M194&gt;0,4,3),0)),IF(AND($D194&lt;=BT$6,$E194&gt;=BT$5),60,0)))</f>
        <v/>
      </c>
      <c r="BU194" s="80" t="str">
        <f>IF(OR($A194="",NOT(ISNUMBER($G194))),"",IF(AND($F194&lt;=BU$6,$G194&gt;=BU$5),IF(BU$5&gt;$N194,5,$K194)*10+IF(AND($F194&gt;=BU$5,$F194&lt;=BU$6),IF(AND($G194&gt;=BU$5,$G194&lt;=BU$6),5,IF($L194=1,2,1)),IF(AND($G194&gt;=BU$5,$G194&lt;=BU$6),IF($M194&gt;0,4,3),0)),IF(AND($D194&lt;=BU$6,$E194&gt;=BU$5),60,0)))</f>
        <v/>
      </c>
      <c r="BV194" s="80" t="str">
        <f>IF(OR($A194="",NOT(ISNUMBER($G194))),"",IF(AND($F194&lt;=BV$6,$G194&gt;=BV$5),IF(BV$5&gt;$N194,5,$K194)*10+IF(AND($F194&gt;=BV$5,$F194&lt;=BV$6),IF(AND($G194&gt;=BV$5,$G194&lt;=BV$6),5,IF($L194=1,2,1)),IF(AND($G194&gt;=BV$5,$G194&lt;=BV$6),IF($M194&gt;0,4,3),0)),IF(AND($D194&lt;=BV$6,$E194&gt;=BV$5),60,0)))</f>
        <v/>
      </c>
      <c r="BW194" s="80" t="str">
        <f>IF(OR($A194="",NOT(ISNUMBER($G194))),"",IF(AND($F194&lt;=BW$6,$G194&gt;=BW$5),IF(BW$5&gt;$N194,5,$K194)*10+IF(AND($F194&gt;=BW$5,$F194&lt;=BW$6),IF(AND($G194&gt;=BW$5,$G194&lt;=BW$6),5,IF($L194=1,2,1)),IF(AND($G194&gt;=BW$5,$G194&lt;=BW$6),IF($M194&gt;0,4,3),0)),IF(AND($D194&lt;=BW$6,$E194&gt;=BW$5),60,0)))</f>
        <v/>
      </c>
      <c r="BX194" s="80" t="str">
        <f>IF(OR($A194="",NOT(ISNUMBER($G194))),"",IF(AND($F194&lt;=BX$6,$G194&gt;=BX$5),IF(BX$5&gt;$N194,5,$K194)*10+IF(AND($F194&gt;=BX$5,$F194&lt;=BX$6),IF(AND($G194&gt;=BX$5,$G194&lt;=BX$6),5,IF($L194=1,2,1)),IF(AND($G194&gt;=BX$5,$G194&lt;=BX$6),IF($M194&gt;0,4,3),0)),IF(AND($D194&lt;=BX$6,$E194&gt;=BX$5),60,0)))</f>
        <v/>
      </c>
      <c r="BY194" s="80" t="str">
        <f>IF(OR($A194="",NOT(ISNUMBER($G194))),"",IF(AND($F194&lt;=BY$6,$G194&gt;=BY$5),IF(BY$5&gt;$N194,5,$K194)*10+IF(AND($F194&gt;=BY$5,$F194&lt;=BY$6),IF(AND($G194&gt;=BY$5,$G194&lt;=BY$6),5,IF($L194=1,2,1)),IF(AND($G194&gt;=BY$5,$G194&lt;=BY$6),IF($M194&gt;0,4,3),0)),IF(AND($D194&lt;=BY$6,$E194&gt;=BY$5),60,0)))</f>
        <v/>
      </c>
      <c r="BZ194" s="80" t="str">
        <f>IF(OR($A194="",NOT(ISNUMBER($G194))),"",IF(AND($F194&lt;=BZ$6,$G194&gt;=BZ$5),IF(BZ$5&gt;$N194,5,$K194)*10+IF(AND($F194&gt;=BZ$5,$F194&lt;=BZ$6),IF(AND($G194&gt;=BZ$5,$G194&lt;=BZ$6),5,IF($L194=1,2,1)),IF(AND($G194&gt;=BZ$5,$G194&lt;=BZ$6),IF($M194&gt;0,4,3),0)),IF(AND($D194&lt;=BZ$6,$E194&gt;=BZ$5),60,0)))</f>
        <v/>
      </c>
      <c r="CA194" s="80" t="str">
        <f>IF(OR($A194="",NOT(ISNUMBER($G194))),"",IF(AND($F194&lt;=CA$6,$G194&gt;=CA$5),IF(CA$5&gt;$N194,5,$K194)*10+IF(AND($F194&gt;=CA$5,$F194&lt;=CA$6),IF(AND($G194&gt;=CA$5,$G194&lt;=CA$6),5,IF($L194=1,2,1)),IF(AND($G194&gt;=CA$5,$G194&lt;=CA$6),IF($M194&gt;0,4,3),0)),IF(AND($D194&lt;=CA$6,$E194&gt;=CA$5),60,0)))</f>
        <v/>
      </c>
      <c r="CB194" s="80" t="str">
        <f>IF(OR($A194="",NOT(ISNUMBER($G194))),"",IF(AND($F194&lt;=CB$6,$G194&gt;=CB$5),IF(CB$5&gt;$N194,5,$K194)*10+IF(AND($F194&gt;=CB$5,$F194&lt;=CB$6),IF(AND($G194&gt;=CB$5,$G194&lt;=CB$6),5,IF($L194=1,2,1)),IF(AND($G194&gt;=CB$5,$G194&lt;=CB$6),IF($M194&gt;0,4,3),0)),IF(AND($D194&lt;=CB$6,$E194&gt;=CB$5),60,0)))</f>
        <v/>
      </c>
      <c r="CC194" s="80" t="str">
        <f>IF(OR($A194="",NOT(ISNUMBER($G194))),"",IF(AND($F194&lt;=CC$6,$G194&gt;=CC$5),IF(CC$5&gt;$N194,5,$K194)*10+IF(AND($F194&gt;=CC$5,$F194&lt;=CC$6),IF(AND($G194&gt;=CC$5,$G194&lt;=CC$6),5,IF($L194=1,2,1)),IF(AND($G194&gt;=CC$5,$G194&lt;=CC$6),IF($M194&gt;0,4,3),0)),IF(AND($D194&lt;=CC$6,$E194&gt;=CC$5),60,0)))</f>
        <v/>
      </c>
      <c r="CD194" s="80" t="str">
        <f>IF(OR($A194="",NOT(ISNUMBER($G194))),"",IF(AND($F194&lt;=CD$6,$G194&gt;=CD$5),IF(CD$5&gt;$N194,5,$K194)*10+IF(AND($F194&gt;=CD$5,$F194&lt;=CD$6),IF(AND($G194&gt;=CD$5,$G194&lt;=CD$6),5,IF($L194=1,2,1)),IF(AND($G194&gt;=CD$5,$G194&lt;=CD$6),IF($M194&gt;0,4,3),0)),IF(AND($D194&lt;=CD$6,$E194&gt;=CD$5),60,0)))</f>
        <v/>
      </c>
      <c r="CE194" s="80" t="str">
        <f>IF(OR($A194="",NOT(ISNUMBER($G194))),"",IF(AND($F194&lt;=CE$6,$G194&gt;=CE$5),IF(CE$5&gt;$N194,5,$K194)*10+IF(AND($F194&gt;=CE$5,$F194&lt;=CE$6),IF(AND($G194&gt;=CE$5,$G194&lt;=CE$6),5,IF($L194=1,2,1)),IF(AND($G194&gt;=CE$5,$G194&lt;=CE$6),IF($M194&gt;0,4,3),0)),IF(AND($D194&lt;=CE$6,$E194&gt;=CE$5),60,0)))</f>
        <v/>
      </c>
      <c r="CF194" s="80" t="str">
        <f>IF(OR($A194="",NOT(ISNUMBER($G194))),"",IF(AND($F194&lt;=CF$6,$G194&gt;=CF$5),IF(CF$5&gt;$N194,5,$K194)*10+IF(AND($F194&gt;=CF$5,$F194&lt;=CF$6),IF(AND($G194&gt;=CF$5,$G194&lt;=CF$6),5,IF($L194=1,2,1)),IF(AND($G194&gt;=CF$5,$G194&lt;=CF$6),IF($M194&gt;0,4,3),0)),IF(AND($D194&lt;=CF$6,$E194&gt;=CF$5),60,0)))</f>
        <v/>
      </c>
      <c r="CG194" s="80" t="str">
        <f>IF(OR($A194="",NOT(ISNUMBER($G194))),"",IF(AND($F194&lt;=CG$6,$G194&gt;=CG$5),IF(CG$5&gt;$N194,5,$K194)*10+IF(AND($F194&gt;=CG$5,$F194&lt;=CG$6),IF(AND($G194&gt;=CG$5,$G194&lt;=CG$6),5,IF($L194=1,2,1)),IF(AND($G194&gt;=CG$5,$G194&lt;=CG$6),IF($M194&gt;0,4,3),0)),IF(AND($D194&lt;=CG$6,$E194&gt;=CG$5),60,0)))</f>
        <v/>
      </c>
      <c r="CH194" s="80" t="str">
        <f>IF(OR($A194="",NOT(ISNUMBER($G194))),"",IF(AND($F194&lt;=CH$6,$G194&gt;=CH$5),IF(CH$5&gt;$N194,5,$K194)*10+IF(AND($F194&gt;=CH$5,$F194&lt;=CH$6),IF(AND($G194&gt;=CH$5,$G194&lt;=CH$6),5,IF($L194=1,2,1)),IF(AND($G194&gt;=CH$5,$G194&lt;=CH$6),IF($M194&gt;0,4,3),0)),IF(AND($D194&lt;=CH$6,$E194&gt;=CH$5),60,0)))</f>
        <v/>
      </c>
      <c r="CI194" s="80" t="str">
        <f>IF(OR($A194="",NOT(ISNUMBER($G194))),"",IF(AND($F194&lt;=CI$6,$G194&gt;=CI$5),IF(CI$5&gt;$N194,5,$K194)*10+IF(AND($F194&gt;=CI$5,$F194&lt;=CI$6),IF(AND($G194&gt;=CI$5,$G194&lt;=CI$6),5,IF($L194=1,2,1)),IF(AND($G194&gt;=CI$5,$G194&lt;=CI$6),IF($M194&gt;0,4,3),0)),IF(AND($D194&lt;=CI$6,$E194&gt;=CI$5),60,0)))</f>
        <v/>
      </c>
      <c r="CJ194" s="80" t="str">
        <f>IF(OR($A194="",NOT(ISNUMBER($G194))),"",IF(AND($F194&lt;=CJ$6,$G194&gt;=CJ$5),IF(CJ$5&gt;$N194,5,$K194)*10+IF(AND($F194&gt;=CJ$5,$F194&lt;=CJ$6),IF(AND($G194&gt;=CJ$5,$G194&lt;=CJ$6),5,IF($L194=1,2,1)),IF(AND($G194&gt;=CJ$5,$G194&lt;=CJ$6),IF($M194&gt;0,4,3),0)),IF(AND($D194&lt;=CJ$6,$E194&gt;=CJ$5),60,0)))</f>
        <v/>
      </c>
      <c r="CK194" s="80" t="str">
        <f>IF(OR($A194="",NOT(ISNUMBER($G194))),"",IF(AND($F194&lt;=CK$6,$G194&gt;=CK$5),IF(CK$5&gt;$N194,5,$K194)*10+IF(AND($F194&gt;=CK$5,$F194&lt;=CK$6),IF(AND($G194&gt;=CK$5,$G194&lt;=CK$6),5,IF($L194=1,2,1)),IF(AND($G194&gt;=CK$5,$G194&lt;=CK$6),IF($M194&gt;0,4,3),0)),IF(AND($D194&lt;=CK$6,$E194&gt;=CK$5),60,0)))</f>
        <v/>
      </c>
      <c r="CL194" s="80" t="str">
        <f>IF(OR($A194="",NOT(ISNUMBER($G194))),"",IF(AND($F194&lt;=CL$6,$G194&gt;=CL$5),IF(CL$5&gt;$N194,5,$K194)*10+IF(AND($F194&gt;=CL$5,$F194&lt;=CL$6),IF(AND($G194&gt;=CL$5,$G194&lt;=CL$6),5,IF($L194=1,2,1)),IF(AND($G194&gt;=CL$5,$G194&lt;=CL$6),IF($M194&gt;0,4,3),0)),IF(AND($D194&lt;=CL$6,$E194&gt;=CL$5),60,0)))</f>
        <v/>
      </c>
      <c r="CM194" s="80" t="str">
        <f>IF(OR($A194="",NOT(ISNUMBER($G194))),"",IF(AND($F194&lt;=CM$6,$G194&gt;=CM$5),IF(CM$5&gt;$N194,5,$K194)*10+IF(AND($F194&gt;=CM$5,$F194&lt;=CM$6),IF(AND($G194&gt;=CM$5,$G194&lt;=CM$6),5,IF($L194=1,2,1)),IF(AND($G194&gt;=CM$5,$G194&lt;=CM$6),IF($M194&gt;0,4,3),0)),IF(AND($D194&lt;=CM$6,$E194&gt;=CM$5),60,0)))</f>
        <v/>
      </c>
      <c r="CN194" s="80" t="str">
        <f>IF(OR($A194="",NOT(ISNUMBER($G194))),"",IF(AND($F194&lt;=CN$6,$G194&gt;=CN$5),IF(CN$5&gt;$N194,5,$K194)*10+IF(AND($F194&gt;=CN$5,$F194&lt;=CN$6),IF(AND($G194&gt;=CN$5,$G194&lt;=CN$6),5,IF($L194=1,2,1)),IF(AND($G194&gt;=CN$5,$G194&lt;=CN$6),IF($M194&gt;0,4,3),0)),IF(AND($D194&lt;=CN$6,$E194&gt;=CN$5),60,0)))</f>
        <v/>
      </c>
      <c r="CO194" s="80" t="str">
        <f>IF(OR($A194="",NOT(ISNUMBER($G194))),"",IF(AND($F194&lt;=CO$6,$G194&gt;=CO$5),IF(CO$5&gt;$N194,5,$K194)*10+IF(AND($F194&gt;=CO$5,$F194&lt;=CO$6),IF(AND($G194&gt;=CO$5,$G194&lt;=CO$6),5,IF($L194=1,2,1)),IF(AND($G194&gt;=CO$5,$G194&lt;=CO$6),IF($M194&gt;0,4,3),0)),IF(AND($D194&lt;=CO$6,$E194&gt;=CO$5),60,0)))</f>
        <v/>
      </c>
      <c r="CP194" s="80" t="str">
        <f>IF(OR($A194="",NOT(ISNUMBER($G194))),"",IF(AND($F194&lt;=CP$6,$G194&gt;=CP$5),IF(CP$5&gt;$N194,5,$K194)*10+IF(AND($F194&gt;=CP$5,$F194&lt;=CP$6),IF(AND($G194&gt;=CP$5,$G194&lt;=CP$6),5,IF($L194=1,2,1)),IF(AND($G194&gt;=CP$5,$G194&lt;=CP$6),IF($M194&gt;0,4,3),0)),IF(AND($D194&lt;=CP$6,$E194&gt;=CP$5),60,0)))</f>
        <v/>
      </c>
      <c r="CQ194" s="80" t="str">
        <f>IF(OR($A194="",NOT(ISNUMBER($G194))),"",IF(AND($F194&lt;=CQ$6,$G194&gt;=CQ$5),IF(CQ$5&gt;$N194,5,$K194)*10+IF(AND($F194&gt;=CQ$5,$F194&lt;=CQ$6),IF(AND($G194&gt;=CQ$5,$G194&lt;=CQ$6),5,IF($L194=1,2,1)),IF(AND($G194&gt;=CQ$5,$G194&lt;=CQ$6),IF($M194&gt;0,4,3),0)),IF(AND($D194&lt;=CQ$6,$E194&gt;=CQ$5),60,0)))</f>
        <v/>
      </c>
      <c r="CR194" s="80" t="str">
        <f>IF(OR($A194="",NOT(ISNUMBER($G194))),"",IF(AND($F194&lt;=CR$6,$G194&gt;=CR$5),IF(CR$5&gt;$N194,5,$K194)*10+IF(AND($F194&gt;=CR$5,$F194&lt;=CR$6),IF(AND($G194&gt;=CR$5,$G194&lt;=CR$6),5,IF($L194=1,2,1)),IF(AND($G194&gt;=CR$5,$G194&lt;=CR$6),IF($M194&gt;0,4,3),0)),IF(AND($D194&lt;=CR$6,$E194&gt;=CR$5),60,0)))</f>
        <v/>
      </c>
      <c r="CS194" s="80" t="str">
        <f>IF(OR($A194="",NOT(ISNUMBER($G194))),"",IF(AND($F194&lt;=CS$6,$G194&gt;=CS$5),IF(CS$5&gt;$N194,5,$K194)*10+IF(AND($F194&gt;=CS$5,$F194&lt;=CS$6),IF(AND($G194&gt;=CS$5,$G194&lt;=CS$6),5,IF($L194=1,2,1)),IF(AND($G194&gt;=CS$5,$G194&lt;=CS$6),IF($M194&gt;0,4,3),0)),IF(AND($D194&lt;=CS$6,$E194&gt;=CS$5),60,0)))</f>
        <v/>
      </c>
      <c r="CT194" s="80" t="str">
        <f>IF(OR($A194="",NOT(ISNUMBER($G194))),"",IF(AND($F194&lt;=CT$6,$G194&gt;=CT$5),IF(CT$5&gt;$N194,5,$K194)*10+IF(AND($F194&gt;=CT$5,$F194&lt;=CT$6),IF(AND($G194&gt;=CT$5,$G194&lt;=CT$6),5,IF($L194=1,2,1)),IF(AND($G194&gt;=CT$5,$G194&lt;=CT$6),IF($M194&gt;0,4,3),0)),IF(AND($D194&lt;=CT$6,$E194&gt;=CT$5),60,0)))</f>
        <v/>
      </c>
      <c r="CU194" s="80" t="str">
        <f>IF(OR($A194="",NOT(ISNUMBER($G194))),"",IF(AND($F194&lt;=CU$6,$G194&gt;=CU$5),IF(CU$5&gt;$N194,5,$K194)*10+IF(AND($F194&gt;=CU$5,$F194&lt;=CU$6),IF(AND($G194&gt;=CU$5,$G194&lt;=CU$6),5,IF($L194=1,2,1)),IF(AND($G194&gt;=CU$5,$G194&lt;=CU$6),IF($M194&gt;0,4,3),0)),IF(AND($D194&lt;=CU$6,$E194&gt;=CU$5),60,0)))</f>
        <v/>
      </c>
      <c r="CV194" s="80" t="str">
        <f>IF(OR($A194="",NOT(ISNUMBER($G194))),"",IF(AND($F194&lt;=CV$6,$G194&gt;=CV$5),IF(CV$5&gt;$N194,5,$K194)*10+IF(AND($F194&gt;=CV$5,$F194&lt;=CV$6),IF(AND($G194&gt;=CV$5,$G194&lt;=CV$6),5,IF($L194=1,2,1)),IF(AND($G194&gt;=CV$5,$G194&lt;=CV$6),IF($M194&gt;0,4,3),0)),IF(AND($D194&lt;=CV$6,$E194&gt;=CV$5),60,0)))</f>
        <v/>
      </c>
      <c r="CW194" s="80" t="str">
        <f>IF(OR($A194="",NOT(ISNUMBER($G194))),"",IF(AND($F194&lt;=CW$6,$G194&gt;=CW$5),IF(CW$5&gt;$N194,5,$K194)*10+IF(AND($F194&gt;=CW$5,$F194&lt;=CW$6),IF(AND($G194&gt;=CW$5,$G194&lt;=CW$6),5,IF($L194=1,2,1)),IF(AND($G194&gt;=CW$5,$G194&lt;=CW$6),IF($M194&gt;0,4,3),0)),IF(AND($D194&lt;=CW$6,$E194&gt;=CW$5),60,0)))</f>
        <v/>
      </c>
      <c r="CX194" s="80" t="str">
        <f>IF(OR($A194="",NOT(ISNUMBER($G194))),"",IF(AND($F194&lt;=CX$6,$G194&gt;=CX$5),IF(CX$5&gt;$N194,5,$K194)*10+IF(AND($F194&gt;=CX$5,$F194&lt;=CX$6),IF(AND($G194&gt;=CX$5,$G194&lt;=CX$6),5,IF($L194=1,2,1)),IF(AND($G194&gt;=CX$5,$G194&lt;=CX$6),IF($M194&gt;0,4,3),0)),IF(AND($D194&lt;=CX$6,$E194&gt;=CX$5),60,0)))</f>
        <v/>
      </c>
      <c r="CY194" s="80" t="str">
        <f>IF(OR($A194="",NOT(ISNUMBER($G194))),"",IF(AND($F194&lt;=CY$6,$G194&gt;=CY$5),IF(CY$5&gt;$N194,5,$K194)*10+IF(AND($F194&gt;=CY$5,$F194&lt;=CY$6),IF(AND($G194&gt;=CY$5,$G194&lt;=CY$6),5,IF($L194=1,2,1)),IF(AND($G194&gt;=CY$5,$G194&lt;=CY$6),IF($M194&gt;0,4,3),0)),IF(AND($D194&lt;=CY$6,$E194&gt;=CY$5),60,0)))</f>
        <v/>
      </c>
      <c r="CZ194" s="80" t="str">
        <f>IF(OR($A194="",NOT(ISNUMBER($G194))),"",IF(AND($F194&lt;=CZ$6,$G194&gt;=CZ$5),IF(CZ$5&gt;$N194,5,$K194)*10+IF(AND($F194&gt;=CZ$5,$F194&lt;=CZ$6),IF(AND($G194&gt;=CZ$5,$G194&lt;=CZ$6),5,IF($L194=1,2,1)),IF(AND($G194&gt;=CZ$5,$G194&lt;=CZ$6),IF($M194&gt;0,4,3),0)),IF(AND($D194&lt;=CZ$6,$E194&gt;=CZ$5),60,0)))</f>
        <v/>
      </c>
      <c r="DA194" s="80" t="str">
        <f>IF(OR($A194="",NOT(ISNUMBER($G194))),"",IF(AND($F194&lt;=DA$6,$G194&gt;=DA$5),IF(DA$5&gt;$N194,5,$K194)*10+IF(AND($F194&gt;=DA$5,$F194&lt;=DA$6),IF(AND($G194&gt;=DA$5,$G194&lt;=DA$6),5,IF($L194=1,2,1)),IF(AND($G194&gt;=DA$5,$G194&lt;=DA$6),IF($M194&gt;0,4,3),0)),IF(AND($D194&lt;=DA$6,$E194&gt;=DA$5),60,0)))</f>
        <v/>
      </c>
      <c r="DB194" s="80" t="str">
        <f>IF(OR($A194="",NOT(ISNUMBER($G194))),"",IF(AND($F194&lt;=DB$6,$G194&gt;=DB$5),IF(DB$5&gt;$N194,5,$K194)*10+IF(AND($F194&gt;=DB$5,$F194&lt;=DB$6),IF(AND($G194&gt;=DB$5,$G194&lt;=DB$6),5,IF($L194=1,2,1)),IF(AND($G194&gt;=DB$5,$G194&lt;=DB$6),IF($M194&gt;0,4,3),0)),IF(AND($D194&lt;=DB$6,$E194&gt;=DB$5),60,0)))</f>
        <v/>
      </c>
      <c r="DC194" s="80" t="str">
        <f>IF(OR($A194="",NOT(ISNUMBER($G194))),"",IF(AND($F194&lt;=DC$6,$G194&gt;=DC$5),IF(DC$5&gt;$N194,5,$K194)*10+IF(AND($F194&gt;=DC$5,$F194&lt;=DC$6),IF(AND($G194&gt;=DC$5,$G194&lt;=DC$6),5,IF($L194=1,2,1)),IF(AND($G194&gt;=DC$5,$G194&lt;=DC$6),IF($M194&gt;0,4,3),0)),IF(AND($D194&lt;=DC$6,$E194&gt;=DC$5),60,0)))</f>
        <v/>
      </c>
      <c r="DD194" s="80" t="str">
        <f>IF(OR($A194="",NOT(ISNUMBER($G194))),"",IF(AND($F194&lt;=DD$6,$G194&gt;=DD$5),IF(DD$5&gt;$N194,5,$K194)*10+IF(AND($F194&gt;=DD$5,$F194&lt;=DD$6),IF(AND($G194&gt;=DD$5,$G194&lt;=DD$6),5,IF($L194=1,2,1)),IF(AND($G194&gt;=DD$5,$G194&lt;=DD$6),IF($M194&gt;0,4,3),0)),IF(AND($D194&lt;=DD$6,$E194&gt;=DD$5),60,0)))</f>
        <v/>
      </c>
      <c r="DE194" s="80" t="str">
        <f>IF(OR($A194="",NOT(ISNUMBER($G194))),"",IF(AND($F194&lt;=DE$6,$G194&gt;=DE$5),IF(DE$5&gt;$N194,5,$K194)*10+IF(AND($F194&gt;=DE$5,$F194&lt;=DE$6),IF(AND($G194&gt;=DE$5,$G194&lt;=DE$6),5,IF($L194=1,2,1)),IF(AND($G194&gt;=DE$5,$G194&lt;=DE$6),IF($M194&gt;0,4,3),0)),IF(AND($D194&lt;=DE$6,$E194&gt;=DE$5),60,0)))</f>
        <v/>
      </c>
      <c r="DF194" s="80" t="str">
        <f>IF(OR($A194="",NOT(ISNUMBER($G194))),"",IF(AND($F194&lt;=DF$6,$G194&gt;=DF$5),IF(DF$5&gt;$N194,5,$K194)*10+IF(AND($F194&gt;=DF$5,$F194&lt;=DF$6),IF(AND($G194&gt;=DF$5,$G194&lt;=DF$6),5,IF($L194=1,2,1)),IF(AND($G194&gt;=DF$5,$G194&lt;=DF$6),IF($M194&gt;0,4,3),0)),IF(AND($D194&lt;=DF$6,$E194&gt;=DF$5),60,0)))</f>
        <v/>
      </c>
      <c r="DG194" s="80" t="str">
        <f>IF(OR($A194="",NOT(ISNUMBER($G194))),"",IF(AND($F194&lt;=DG$6,$G194&gt;=DG$5),IF(DG$5&gt;$N194,5,$K194)*10+IF(AND($F194&gt;=DG$5,$F194&lt;=DG$6),IF(AND($G194&gt;=DG$5,$G194&lt;=DG$6),5,IF($L194=1,2,1)),IF(AND($G194&gt;=DG$5,$G194&lt;=DG$6),IF($M194&gt;0,4,3),0)),IF(AND($D194&lt;=DG$6,$E194&gt;=DG$5),60,0)))</f>
        <v/>
      </c>
      <c r="DH194" s="80" t="str">
        <f>IF(OR($A194="",NOT(ISNUMBER($G194))),"",IF(AND($F194&lt;=DH$6,$G194&gt;=DH$5),IF(DH$5&gt;$N194,5,$K194)*10+IF(AND($F194&gt;=DH$5,$F194&lt;=DH$6),IF(AND($G194&gt;=DH$5,$G194&lt;=DH$6),5,IF($L194=1,2,1)),IF(AND($G194&gt;=DH$5,$G194&lt;=DH$6),IF($M194&gt;0,4,3),0)),IF(AND($D194&lt;=DH$6,$E194&gt;=DH$5),60,0)))</f>
        <v/>
      </c>
      <c r="DI194" s="80" t="str">
        <f>IF(OR($A194="",NOT(ISNUMBER($G194))),"",IF(AND($F194&lt;=DI$6,$G194&gt;=DI$5),IF(DI$5&gt;$N194,5,$K194)*10+IF(AND($F194&gt;=DI$5,$F194&lt;=DI$6),IF(AND($G194&gt;=DI$5,$G194&lt;=DI$6),5,IF($L194=1,2,1)),IF(AND($G194&gt;=DI$5,$G194&lt;=DI$6),IF($M194&gt;0,4,3),0)),IF(AND($D194&lt;=DI$6,$E194&gt;=DI$5),60,0)))</f>
        <v/>
      </c>
      <c r="DJ194" s="80" t="str">
        <f>IF(OR($A194="",NOT(ISNUMBER($G194))),"",IF(AND($F194&lt;=DJ$6,$G194&gt;=DJ$5),IF(DJ$5&gt;$N194,5,$K194)*10+IF(AND($F194&gt;=DJ$5,$F194&lt;=DJ$6),IF(AND($G194&gt;=DJ$5,$G194&lt;=DJ$6),5,IF($L194=1,2,1)),IF(AND($G194&gt;=DJ$5,$G194&lt;=DJ$6),IF($M194&gt;0,4,3),0)),IF(AND($D194&lt;=DJ$6,$E194&gt;=DJ$5),60,0)))</f>
        <v/>
      </c>
      <c r="DK194" s="80" t="str">
        <f>IF(OR($A194="",NOT(ISNUMBER($G194))),"",IF(AND($F194&lt;=DK$6,$G194&gt;=DK$5),IF(DK$5&gt;$N194,5,$K194)*10+IF(AND($F194&gt;=DK$5,$F194&lt;=DK$6),IF(AND($G194&gt;=DK$5,$G194&lt;=DK$6),5,IF($L194=1,2,1)),IF(AND($G194&gt;=DK$5,$G194&lt;=DK$6),IF($M194&gt;0,4,3),0)),IF(AND($D194&lt;=DK$6,$E194&gt;=DK$5),60,0)))</f>
        <v/>
      </c>
      <c r="DL194" s="80" t="str">
        <f>IF(OR($A194="",NOT(ISNUMBER($G194))),"",IF(AND($F194&lt;=DL$6,$G194&gt;=DL$5),IF(DL$5&gt;$N194,5,$K194)*10+IF(AND($F194&gt;=DL$5,$F194&lt;=DL$6),IF(AND($G194&gt;=DL$5,$G194&lt;=DL$6),5,IF($L194=1,2,1)),IF(AND($G194&gt;=DL$5,$G194&lt;=DL$6),IF($M194&gt;0,4,3),0)),IF(AND($D194&lt;=DL$6,$E194&gt;=DL$5),60,0)))</f>
        <v/>
      </c>
      <c r="DM194" s="80" t="str">
        <f>IF(OR($A194="",NOT(ISNUMBER($G194))),"",IF(AND($F194&lt;=DM$6,$G194&gt;=DM$5),IF(DM$5&gt;$N194,5,$K194)*10+IF(AND($F194&gt;=DM$5,$F194&lt;=DM$6),IF(AND($G194&gt;=DM$5,$G194&lt;=DM$6),5,IF($L194=1,2,1)),IF(AND($G194&gt;=DM$5,$G194&lt;=DM$6),IF($M194&gt;0,4,3),0)),IF(AND($D194&lt;=DM$6,$E194&gt;=DM$5),60,0)))</f>
        <v/>
      </c>
      <c r="DN194" s="80" t="str">
        <f>IF(OR($A194="",NOT(ISNUMBER($G194))),"",IF(AND($F194&lt;=DN$6,$G194&gt;=DN$5),IF(DN$5&gt;$N194,5,$K194)*10+IF(AND($F194&gt;=DN$5,$F194&lt;=DN$6),IF(AND($G194&gt;=DN$5,$G194&lt;=DN$6),5,IF($L194=1,2,1)),IF(AND($G194&gt;=DN$5,$G194&lt;=DN$6),IF($M194&gt;0,4,3),0)),IF(AND($D194&lt;=DN$6,$E194&gt;=DN$5),60,0)))</f>
        <v/>
      </c>
      <c r="DO194" s="80" t="str">
        <f>IF(OR($A194="",NOT(ISNUMBER($G194))),"",IF(AND($F194&lt;=DO$6,$G194&gt;=DO$5),IF(DO$5&gt;$N194,5,$K194)*10+IF(AND($F194&gt;=DO$5,$F194&lt;=DO$6),IF(AND($G194&gt;=DO$5,$G194&lt;=DO$6),5,IF($L194=1,2,1)),IF(AND($G194&gt;=DO$5,$G194&lt;=DO$6),IF($M194&gt;0,4,3),0)),IF(AND($D194&lt;=DO$6,$E194&gt;=DO$5),60,0)))</f>
        <v/>
      </c>
      <c r="DP194" s="80" t="str">
        <f>IF(OR($A194="",NOT(ISNUMBER($G194))),"",IF(AND($F194&lt;=DP$6,$G194&gt;=DP$5),IF(DP$5&gt;$N194,5,$K194)*10+IF(AND($F194&gt;=DP$5,$F194&lt;=DP$6),IF(AND($G194&gt;=DP$5,$G194&lt;=DP$6),5,IF($L194=1,2,1)),IF(AND($G194&gt;=DP$5,$G194&lt;=DP$6),IF($M194&gt;0,4,3),0)),IF(AND($D194&lt;=DP$6,$E194&gt;=DP$5),60,0)))</f>
        <v/>
      </c>
      <c r="DQ194" s="80" t="str">
        <f>IF(OR($A194="",NOT(ISNUMBER($G194))),"",IF(AND($F194&lt;=DQ$6,$G194&gt;=DQ$5),IF(DQ$5&gt;$N194,5,$K194)*10+IF(AND($F194&gt;=DQ$5,$F194&lt;=DQ$6),IF(AND($G194&gt;=DQ$5,$G194&lt;=DQ$6),5,IF($L194=1,2,1)),IF(AND($G194&gt;=DQ$5,$G194&lt;=DQ$6),IF($M194&gt;0,4,3),0)),IF(AND($D194&lt;=DQ$6,$E194&gt;=DQ$5),60,0)))</f>
        <v/>
      </c>
      <c r="DR194" s="80" t="str">
        <f>IF(OR($A194="",NOT(ISNUMBER($G194))),"",IF(AND($F194&lt;=DR$6,$G194&gt;=DR$5),IF(DR$5&gt;$N194,5,$K194)*10+IF(AND($F194&gt;=DR$5,$F194&lt;=DR$6),IF(AND($G194&gt;=DR$5,$G194&lt;=DR$6),5,IF($L194=1,2,1)),IF(AND($G194&gt;=DR$5,$G194&lt;=DR$6),IF($M194&gt;0,4,3),0)),IF(AND($D194&lt;=DR$6,$E194&gt;=DR$5),60,0)))</f>
        <v/>
      </c>
      <c r="DS194" s="80" t="str">
        <f>IF(OR($A194="",NOT(ISNUMBER($G194))),"",IF(AND($F194&lt;=DS$6,$G194&gt;=DS$5),IF(DS$5&gt;$N194,5,$K194)*10+IF(AND($F194&gt;=DS$5,$F194&lt;=DS$6),IF(AND($G194&gt;=DS$5,$G194&lt;=DS$6),5,IF($L194=1,2,1)),IF(AND($G194&gt;=DS$5,$G194&lt;=DS$6),IF($M194&gt;0,4,3),0)),IF(AND($D194&lt;=DS$6,$E194&gt;=DS$5),60,0)))</f>
        <v/>
      </c>
      <c r="DT194" s="80" t="str">
        <f>IF(OR($A194="",NOT(ISNUMBER($G194))),"",IF(AND($F194&lt;=DT$6,$G194&gt;=DT$5),IF(DT$5&gt;$N194,5,$K194)*10+IF(AND($F194&gt;=DT$5,$F194&lt;=DT$6),IF(AND($G194&gt;=DT$5,$G194&lt;=DT$6),5,IF($L194=1,2,1)),IF(AND($G194&gt;=DT$5,$G194&lt;=DT$6),IF($M194&gt;0,4,3),0)),IF(AND($D194&lt;=DT$6,$E194&gt;=DT$5),60,0)))</f>
        <v/>
      </c>
      <c r="DU194" s="80" t="str">
        <f>IF(OR($A194="",NOT(ISNUMBER($G194))),"",IF(AND($F194&lt;=DU$6,$G194&gt;=DU$5),IF(DU$5&gt;$N194,5,$K194)*10+IF(AND($F194&gt;=DU$5,$F194&lt;=DU$6),IF(AND($G194&gt;=DU$5,$G194&lt;=DU$6),5,IF($L194=1,2,1)),IF(AND($G194&gt;=DU$5,$G194&lt;=DU$6),IF($M194&gt;0,4,3),0)),IF(AND($D194&lt;=DU$6,$E194&gt;=DU$5),60,0)))</f>
        <v/>
      </c>
      <c r="DV194" s="80" t="str">
        <f>IF(OR($A194="",NOT(ISNUMBER($G194))),"",IF(AND($F194&lt;=DV$6,$G194&gt;=DV$5),IF(DV$5&gt;$N194,5,$K194)*10+IF(AND($F194&gt;=DV$5,$F194&lt;=DV$6),IF(AND($G194&gt;=DV$5,$G194&lt;=DV$6),5,IF($L194=1,2,1)),IF(AND($G194&gt;=DV$5,$G194&lt;=DV$6),IF($M194&gt;0,4,3),0)),IF(AND($D194&lt;=DV$6,$E194&gt;=DV$5),60,0)))</f>
        <v/>
      </c>
      <c r="DW194" s="80" t="str">
        <f>IF(OR($A194="",NOT(ISNUMBER($G194))),"",IF(AND($F194&lt;=DW$6,$G194&gt;=DW$5),IF(DW$5&gt;$N194,5,$K194)*10+IF(AND($F194&gt;=DW$5,$F194&lt;=DW$6),IF(AND($G194&gt;=DW$5,$G194&lt;=DW$6),5,IF($L194=1,2,1)),IF(AND($G194&gt;=DW$5,$G194&lt;=DW$6),IF($M194&gt;0,4,3),0)),IF(AND($D194&lt;=DW$6,$E194&gt;=DW$5),60,0)))</f>
        <v/>
      </c>
      <c r="DX194" s="80" t="str">
        <f>IF(OR($A194="",NOT(ISNUMBER($G194))),"",IF(AND($F194&lt;=DX$6,$G194&gt;=DX$5),IF(DX$5&gt;$N194,5,$K194)*10+IF(AND($F194&gt;=DX$5,$F194&lt;=DX$6),IF(AND($G194&gt;=DX$5,$G194&lt;=DX$6),5,IF($L194=1,2,1)),IF(AND($G194&gt;=DX$5,$G194&lt;=DX$6),IF($M194&gt;0,4,3),0)),IF(AND($D194&lt;=DX$6,$E194&gt;=DX$5),60,0)))</f>
        <v/>
      </c>
      <c r="DY194" s="80" t="str">
        <f>IF(OR($A194="",NOT(ISNUMBER($G194))),"",IF(AND($F194&lt;=DY$6,$G194&gt;=DY$5),IF(DY$5&gt;$N194,5,$K194)*10+IF(AND($F194&gt;=DY$5,$F194&lt;=DY$6),IF(AND($G194&gt;=DY$5,$G194&lt;=DY$6),5,IF($L194=1,2,1)),IF(AND($G194&gt;=DY$5,$G194&lt;=DY$6),IF($M194&gt;0,4,3),0)),IF(AND($D194&lt;=DY$6,$E194&gt;=DY$5),60,0)))</f>
        <v/>
      </c>
      <c r="DZ194" s="80" t="str">
        <f>IF(OR($A194="",NOT(ISNUMBER($G194))),"",IF(AND($F194&lt;=DZ$6,$G194&gt;=DZ$5),IF(DZ$5&gt;$N194,5,$K194)*10+IF(AND($F194&gt;=DZ$5,$F194&lt;=DZ$6),IF(AND($G194&gt;=DZ$5,$G194&lt;=DZ$6),5,IF($L194=1,2,1)),IF(AND($G194&gt;=DZ$5,$G194&lt;=DZ$6),IF($M194&gt;0,4,3),0)),IF(AND($D194&lt;=DZ$6,$E194&gt;=DZ$5),60,0)))</f>
        <v/>
      </c>
      <c r="EA194" s="80" t="str">
        <f>IF(OR($A194="",NOT(ISNUMBER($G194))),"",IF(AND($F194&lt;=EA$6,$G194&gt;=EA$5),IF(EA$5&gt;$N194,5,$K194)*10+IF(AND($F194&gt;=EA$5,$F194&lt;=EA$6),IF(AND($G194&gt;=EA$5,$G194&lt;=EA$6),5,IF($L194=1,2,1)),IF(AND($G194&gt;=EA$5,$G194&lt;=EA$6),IF($M194&gt;0,4,3),0)),IF(AND($D194&lt;=EA$6,$E194&gt;=EA$5),60,0)))</f>
        <v/>
      </c>
      <c r="EB194" s="80" t="str">
        <f>IF(OR($A194="",NOT(ISNUMBER($G194))),"",IF(AND($F194&lt;=EB$6,$G194&gt;=EB$5),IF(EB$5&gt;$N194,5,$K194)*10+IF(AND($F194&gt;=EB$5,$F194&lt;=EB$6),IF(AND($G194&gt;=EB$5,$G194&lt;=EB$6),5,IF($L194=1,2,1)),IF(AND($G194&gt;=EB$5,$G194&lt;=EB$6),IF($M194&gt;0,4,3),0)),IF(AND($D194&lt;=EB$6,$E194&gt;=EB$5),60,0)))</f>
        <v/>
      </c>
      <c r="EC194" s="80" t="str">
        <f>IF(OR($A194="",NOT(ISNUMBER($G194))),"",IF(AND($F194&lt;=EC$6,$G194&gt;=EC$5),IF(EC$5&gt;$N194,5,$K194)*10+IF(AND($F194&gt;=EC$5,$F194&lt;=EC$6),IF(AND($G194&gt;=EC$5,$G194&lt;=EC$6),5,IF($L194=1,2,1)),IF(AND($G194&gt;=EC$5,$G194&lt;=EC$6),IF($M194&gt;0,4,3),0)),IF(AND($D194&lt;=EC$6,$E194&gt;=EC$5),60,0)))</f>
        <v/>
      </c>
      <c r="ED194" s="80" t="str">
        <f>IF(OR($A194="",NOT(ISNUMBER($G194))),"",IF(AND($F194&lt;=ED$6,$G194&gt;=ED$5),IF(ED$5&gt;$N194,5,$K194)*10+IF(AND($F194&gt;=ED$5,$F194&lt;=ED$6),IF(AND($G194&gt;=ED$5,$G194&lt;=ED$6),5,IF($L194=1,2,1)),IF(AND($G194&gt;=ED$5,$G194&lt;=ED$6),IF($M194&gt;0,4,3),0)),IF(AND($D194&lt;=ED$6,$E194&gt;=ED$5),60,0)))</f>
        <v/>
      </c>
    </row>
    <row r="195" ht="18" customHeight="1">
      <c r="A195" s="52" t="str">
        <f>IF(Tasks!$B195="","",Tasks!$A195)</f>
        <v/>
      </c>
      <c r="B195" s="78" t="str">
        <f>IF(Tasks!$B195="","",Tasks!$B195)</f>
        <v/>
      </c>
      <c r="C195" s="25" t="str">
        <f>IF($B195="","",IF(AND(Tasks!$D195="",Tasks!$G195=""),"-",IF(Tasks!$D195="","",Tasks!$D195&amp;IF(OR(Tasks!$E195="",Tasks!$E195="FS"),IF(N(Tasks!$F195)=0,"","FS"),Tasks!$E195)&amp;IF(N(Tasks!$F195)=0,"",IF(Tasks!$F195&gt;0,"+","")&amp;Tasks!$F195))&amp;IF(AND(Tasks!$D195&lt;&gt;"",Tasks!$G195&lt;&gt;""),", ","")&amp;IF(Tasks!$G195="","",Tasks!$G195&amp;IF(OR(Tasks!$H195="",Tasks!$H195="FS"),IF(N(Tasks!$I195)=0,"","FS"),Tasks!$H195)&amp;IF(N(Tasks!$I195)=0,"",IF(Tasks!$I195&gt;0,"+","")&amp;Tasks!$I195))))</f>
        <v/>
      </c>
      <c r="D195" s="51" t="str">
        <f>IF(OR($B195="",Tasks!$Q195=""),"",Tasks!$Q195)</f>
        <v/>
      </c>
      <c r="E195" s="51" t="str">
        <f>IF(OR($B195="",Tasks!$R195=""),"",Tasks!$R195)</f>
        <v/>
      </c>
      <c r="F195" s="51" t="str">
        <f>IF(OR($B195="",Tasks!$S195=""),"",Tasks!$S195)</f>
        <v/>
      </c>
      <c r="G195" s="51" t="str">
        <f>IF(OR($B195="",Tasks!$T195=""),"",Tasks!$T195)</f>
        <v/>
      </c>
      <c r="H195" s="52" t="str">
        <f>IF($B195="","",Tasks!$AE195)</f>
        <v/>
      </c>
      <c r="I195" s="79" t="str">
        <f>IF($B195="","",Tasks!$AF195)</f>
        <v/>
      </c>
      <c r="J195" s="53" t="str">
        <f>IF(OR($B195="",Tasks!$V195=""),"",Tasks!$V195)</f>
        <v/>
      </c>
      <c r="K195" s="52" t="str">
        <f>IF($B195="","",Tasks!$AA195)</f>
        <v/>
      </c>
      <c r="L195" s="52" t="str">
        <f>IF($B195="","",Tasks!$AB195)</f>
        <v/>
      </c>
      <c r="M195" s="52" t="str">
        <f>IF($B195="","",Tasks!$Z195)</f>
        <v/>
      </c>
      <c r="N195" s="52" t="str">
        <f>IF(OR($B195="",Tasks!$AG195=""),"",Tasks!$AG195)</f>
        <v/>
      </c>
      <c r="O195" s="80" t="str">
        <f>IF(OR($A195="",NOT(ISNUMBER($G195))),"",IF(AND($F195&lt;=O$6,$G195&gt;=O$5),IF(O$5&gt;$N195,5,$K195)*10+IF(AND($F195&gt;=O$5,$F195&lt;=O$6),IF(AND($G195&gt;=O$5,$G195&lt;=O$6),5,IF($L195=1,2,1)),IF(AND($G195&gt;=O$5,$G195&lt;=O$6),IF($M195&gt;0,4,3),0)),IF(AND($D195&lt;=O$6,$E195&gt;=O$5),60,0)))</f>
        <v/>
      </c>
      <c r="P195" s="80" t="str">
        <f>IF(OR($A195="",NOT(ISNUMBER($G195))),"",IF(AND($F195&lt;=P$6,$G195&gt;=P$5),IF(P$5&gt;$N195,5,$K195)*10+IF(AND($F195&gt;=P$5,$F195&lt;=P$6),IF(AND($G195&gt;=P$5,$G195&lt;=P$6),5,IF($L195=1,2,1)),IF(AND($G195&gt;=P$5,$G195&lt;=P$6),IF($M195&gt;0,4,3),0)),IF(AND($D195&lt;=P$6,$E195&gt;=P$5),60,0)))</f>
        <v/>
      </c>
      <c r="Q195" s="80" t="str">
        <f>IF(OR($A195="",NOT(ISNUMBER($G195))),"",IF(AND($F195&lt;=Q$6,$G195&gt;=Q$5),IF(Q$5&gt;$N195,5,$K195)*10+IF(AND($F195&gt;=Q$5,$F195&lt;=Q$6),IF(AND($G195&gt;=Q$5,$G195&lt;=Q$6),5,IF($L195=1,2,1)),IF(AND($G195&gt;=Q$5,$G195&lt;=Q$6),IF($M195&gt;0,4,3),0)),IF(AND($D195&lt;=Q$6,$E195&gt;=Q$5),60,0)))</f>
        <v/>
      </c>
      <c r="R195" s="80" t="str">
        <f>IF(OR($A195="",NOT(ISNUMBER($G195))),"",IF(AND($F195&lt;=R$6,$G195&gt;=R$5),IF(R$5&gt;$N195,5,$K195)*10+IF(AND($F195&gt;=R$5,$F195&lt;=R$6),IF(AND($G195&gt;=R$5,$G195&lt;=R$6),5,IF($L195=1,2,1)),IF(AND($G195&gt;=R$5,$G195&lt;=R$6),IF($M195&gt;0,4,3),0)),IF(AND($D195&lt;=R$6,$E195&gt;=R$5),60,0)))</f>
        <v/>
      </c>
      <c r="S195" s="80" t="str">
        <f>IF(OR($A195="",NOT(ISNUMBER($G195))),"",IF(AND($F195&lt;=S$6,$G195&gt;=S$5),IF(S$5&gt;$N195,5,$K195)*10+IF(AND($F195&gt;=S$5,$F195&lt;=S$6),IF(AND($G195&gt;=S$5,$G195&lt;=S$6),5,IF($L195=1,2,1)),IF(AND($G195&gt;=S$5,$G195&lt;=S$6),IF($M195&gt;0,4,3),0)),IF(AND($D195&lt;=S$6,$E195&gt;=S$5),60,0)))</f>
        <v/>
      </c>
      <c r="T195" s="80" t="str">
        <f>IF(OR($A195="",NOT(ISNUMBER($G195))),"",IF(AND($F195&lt;=T$6,$G195&gt;=T$5),IF(T$5&gt;$N195,5,$K195)*10+IF(AND($F195&gt;=T$5,$F195&lt;=T$6),IF(AND($G195&gt;=T$5,$G195&lt;=T$6),5,IF($L195=1,2,1)),IF(AND($G195&gt;=T$5,$G195&lt;=T$6),IF($M195&gt;0,4,3),0)),IF(AND($D195&lt;=T$6,$E195&gt;=T$5),60,0)))</f>
        <v/>
      </c>
      <c r="U195" s="80" t="str">
        <f>IF(OR($A195="",NOT(ISNUMBER($G195))),"",IF(AND($F195&lt;=U$6,$G195&gt;=U$5),IF(U$5&gt;$N195,5,$K195)*10+IF(AND($F195&gt;=U$5,$F195&lt;=U$6),IF(AND($G195&gt;=U$5,$G195&lt;=U$6),5,IF($L195=1,2,1)),IF(AND($G195&gt;=U$5,$G195&lt;=U$6),IF($M195&gt;0,4,3),0)),IF(AND($D195&lt;=U$6,$E195&gt;=U$5),60,0)))</f>
        <v/>
      </c>
      <c r="V195" s="80" t="str">
        <f>IF(OR($A195="",NOT(ISNUMBER($G195))),"",IF(AND($F195&lt;=V$6,$G195&gt;=V$5),IF(V$5&gt;$N195,5,$K195)*10+IF(AND($F195&gt;=V$5,$F195&lt;=V$6),IF(AND($G195&gt;=V$5,$G195&lt;=V$6),5,IF($L195=1,2,1)),IF(AND($G195&gt;=V$5,$G195&lt;=V$6),IF($M195&gt;0,4,3),0)),IF(AND($D195&lt;=V$6,$E195&gt;=V$5),60,0)))</f>
        <v/>
      </c>
      <c r="W195" s="80" t="str">
        <f>IF(OR($A195="",NOT(ISNUMBER($G195))),"",IF(AND($F195&lt;=W$6,$G195&gt;=W$5),IF(W$5&gt;$N195,5,$K195)*10+IF(AND($F195&gt;=W$5,$F195&lt;=W$6),IF(AND($G195&gt;=W$5,$G195&lt;=W$6),5,IF($L195=1,2,1)),IF(AND($G195&gt;=W$5,$G195&lt;=W$6),IF($M195&gt;0,4,3),0)),IF(AND($D195&lt;=W$6,$E195&gt;=W$5),60,0)))</f>
        <v/>
      </c>
      <c r="X195" s="80" t="str">
        <f>IF(OR($A195="",NOT(ISNUMBER($G195))),"",IF(AND($F195&lt;=X$6,$G195&gt;=X$5),IF(X$5&gt;$N195,5,$K195)*10+IF(AND($F195&gt;=X$5,$F195&lt;=X$6),IF(AND($G195&gt;=X$5,$G195&lt;=X$6),5,IF($L195=1,2,1)),IF(AND($G195&gt;=X$5,$G195&lt;=X$6),IF($M195&gt;0,4,3),0)),IF(AND($D195&lt;=X$6,$E195&gt;=X$5),60,0)))</f>
        <v/>
      </c>
      <c r="Y195" s="80" t="str">
        <f>IF(OR($A195="",NOT(ISNUMBER($G195))),"",IF(AND($F195&lt;=Y$6,$G195&gt;=Y$5),IF(Y$5&gt;$N195,5,$K195)*10+IF(AND($F195&gt;=Y$5,$F195&lt;=Y$6),IF(AND($G195&gt;=Y$5,$G195&lt;=Y$6),5,IF($L195=1,2,1)),IF(AND($G195&gt;=Y$5,$G195&lt;=Y$6),IF($M195&gt;0,4,3),0)),IF(AND($D195&lt;=Y$6,$E195&gt;=Y$5),60,0)))</f>
        <v/>
      </c>
      <c r="Z195" s="80" t="str">
        <f>IF(OR($A195="",NOT(ISNUMBER($G195))),"",IF(AND($F195&lt;=Z$6,$G195&gt;=Z$5),IF(Z$5&gt;$N195,5,$K195)*10+IF(AND($F195&gt;=Z$5,$F195&lt;=Z$6),IF(AND($G195&gt;=Z$5,$G195&lt;=Z$6),5,IF($L195=1,2,1)),IF(AND($G195&gt;=Z$5,$G195&lt;=Z$6),IF($M195&gt;0,4,3),0)),IF(AND($D195&lt;=Z$6,$E195&gt;=Z$5),60,0)))</f>
        <v/>
      </c>
      <c r="AA195" s="80" t="str">
        <f>IF(OR($A195="",NOT(ISNUMBER($G195))),"",IF(AND($F195&lt;=AA$6,$G195&gt;=AA$5),IF(AA$5&gt;$N195,5,$K195)*10+IF(AND($F195&gt;=AA$5,$F195&lt;=AA$6),IF(AND($G195&gt;=AA$5,$G195&lt;=AA$6),5,IF($L195=1,2,1)),IF(AND($G195&gt;=AA$5,$G195&lt;=AA$6),IF($M195&gt;0,4,3),0)),IF(AND($D195&lt;=AA$6,$E195&gt;=AA$5),60,0)))</f>
        <v/>
      </c>
      <c r="AB195" s="80" t="str">
        <f>IF(OR($A195="",NOT(ISNUMBER($G195))),"",IF(AND($F195&lt;=AB$6,$G195&gt;=AB$5),IF(AB$5&gt;$N195,5,$K195)*10+IF(AND($F195&gt;=AB$5,$F195&lt;=AB$6),IF(AND($G195&gt;=AB$5,$G195&lt;=AB$6),5,IF($L195=1,2,1)),IF(AND($G195&gt;=AB$5,$G195&lt;=AB$6),IF($M195&gt;0,4,3),0)),IF(AND($D195&lt;=AB$6,$E195&gt;=AB$5),60,0)))</f>
        <v/>
      </c>
      <c r="AC195" s="80" t="str">
        <f>IF(OR($A195="",NOT(ISNUMBER($G195))),"",IF(AND($F195&lt;=AC$6,$G195&gt;=AC$5),IF(AC$5&gt;$N195,5,$K195)*10+IF(AND($F195&gt;=AC$5,$F195&lt;=AC$6),IF(AND($G195&gt;=AC$5,$G195&lt;=AC$6),5,IF($L195=1,2,1)),IF(AND($G195&gt;=AC$5,$G195&lt;=AC$6),IF($M195&gt;0,4,3),0)),IF(AND($D195&lt;=AC$6,$E195&gt;=AC$5),60,0)))</f>
        <v/>
      </c>
      <c r="AD195" s="80" t="str">
        <f>IF(OR($A195="",NOT(ISNUMBER($G195))),"",IF(AND($F195&lt;=AD$6,$G195&gt;=AD$5),IF(AD$5&gt;$N195,5,$K195)*10+IF(AND($F195&gt;=AD$5,$F195&lt;=AD$6),IF(AND($G195&gt;=AD$5,$G195&lt;=AD$6),5,IF($L195=1,2,1)),IF(AND($G195&gt;=AD$5,$G195&lt;=AD$6),IF($M195&gt;0,4,3),0)),IF(AND($D195&lt;=AD$6,$E195&gt;=AD$5),60,0)))</f>
        <v/>
      </c>
      <c r="AE195" s="80" t="str">
        <f>IF(OR($A195="",NOT(ISNUMBER($G195))),"",IF(AND($F195&lt;=AE$6,$G195&gt;=AE$5),IF(AE$5&gt;$N195,5,$K195)*10+IF(AND($F195&gt;=AE$5,$F195&lt;=AE$6),IF(AND($G195&gt;=AE$5,$G195&lt;=AE$6),5,IF($L195=1,2,1)),IF(AND($G195&gt;=AE$5,$G195&lt;=AE$6),IF($M195&gt;0,4,3),0)),IF(AND($D195&lt;=AE$6,$E195&gt;=AE$5),60,0)))</f>
        <v/>
      </c>
      <c r="AF195" s="80" t="str">
        <f>IF(OR($A195="",NOT(ISNUMBER($G195))),"",IF(AND($F195&lt;=AF$6,$G195&gt;=AF$5),IF(AF$5&gt;$N195,5,$K195)*10+IF(AND($F195&gt;=AF$5,$F195&lt;=AF$6),IF(AND($G195&gt;=AF$5,$G195&lt;=AF$6),5,IF($L195=1,2,1)),IF(AND($G195&gt;=AF$5,$G195&lt;=AF$6),IF($M195&gt;0,4,3),0)),IF(AND($D195&lt;=AF$6,$E195&gt;=AF$5),60,0)))</f>
        <v/>
      </c>
      <c r="AG195" s="80" t="str">
        <f>IF(OR($A195="",NOT(ISNUMBER($G195))),"",IF(AND($F195&lt;=AG$6,$G195&gt;=AG$5),IF(AG$5&gt;$N195,5,$K195)*10+IF(AND($F195&gt;=AG$5,$F195&lt;=AG$6),IF(AND($G195&gt;=AG$5,$G195&lt;=AG$6),5,IF($L195=1,2,1)),IF(AND($G195&gt;=AG$5,$G195&lt;=AG$6),IF($M195&gt;0,4,3),0)),IF(AND($D195&lt;=AG$6,$E195&gt;=AG$5),60,0)))</f>
        <v/>
      </c>
      <c r="AH195" s="80" t="str">
        <f>IF(OR($A195="",NOT(ISNUMBER($G195))),"",IF(AND($F195&lt;=AH$6,$G195&gt;=AH$5),IF(AH$5&gt;$N195,5,$K195)*10+IF(AND($F195&gt;=AH$5,$F195&lt;=AH$6),IF(AND($G195&gt;=AH$5,$G195&lt;=AH$6),5,IF($L195=1,2,1)),IF(AND($G195&gt;=AH$5,$G195&lt;=AH$6),IF($M195&gt;0,4,3),0)),IF(AND($D195&lt;=AH$6,$E195&gt;=AH$5),60,0)))</f>
        <v/>
      </c>
      <c r="AI195" s="80" t="str">
        <f>IF(OR($A195="",NOT(ISNUMBER($G195))),"",IF(AND($F195&lt;=AI$6,$G195&gt;=AI$5),IF(AI$5&gt;$N195,5,$K195)*10+IF(AND($F195&gt;=AI$5,$F195&lt;=AI$6),IF(AND($G195&gt;=AI$5,$G195&lt;=AI$6),5,IF($L195=1,2,1)),IF(AND($G195&gt;=AI$5,$G195&lt;=AI$6),IF($M195&gt;0,4,3),0)),IF(AND($D195&lt;=AI$6,$E195&gt;=AI$5),60,0)))</f>
        <v/>
      </c>
      <c r="AJ195" s="80" t="str">
        <f>IF(OR($A195="",NOT(ISNUMBER($G195))),"",IF(AND($F195&lt;=AJ$6,$G195&gt;=AJ$5),IF(AJ$5&gt;$N195,5,$K195)*10+IF(AND($F195&gt;=AJ$5,$F195&lt;=AJ$6),IF(AND($G195&gt;=AJ$5,$G195&lt;=AJ$6),5,IF($L195=1,2,1)),IF(AND($G195&gt;=AJ$5,$G195&lt;=AJ$6),IF($M195&gt;0,4,3),0)),IF(AND($D195&lt;=AJ$6,$E195&gt;=AJ$5),60,0)))</f>
        <v/>
      </c>
      <c r="AK195" s="80" t="str">
        <f>IF(OR($A195="",NOT(ISNUMBER($G195))),"",IF(AND($F195&lt;=AK$6,$G195&gt;=AK$5),IF(AK$5&gt;$N195,5,$K195)*10+IF(AND($F195&gt;=AK$5,$F195&lt;=AK$6),IF(AND($G195&gt;=AK$5,$G195&lt;=AK$6),5,IF($L195=1,2,1)),IF(AND($G195&gt;=AK$5,$G195&lt;=AK$6),IF($M195&gt;0,4,3),0)),IF(AND($D195&lt;=AK$6,$E195&gt;=AK$5),60,0)))</f>
        <v/>
      </c>
      <c r="AL195" s="80" t="str">
        <f>IF(OR($A195="",NOT(ISNUMBER($G195))),"",IF(AND($F195&lt;=AL$6,$G195&gt;=AL$5),IF(AL$5&gt;$N195,5,$K195)*10+IF(AND($F195&gt;=AL$5,$F195&lt;=AL$6),IF(AND($G195&gt;=AL$5,$G195&lt;=AL$6),5,IF($L195=1,2,1)),IF(AND($G195&gt;=AL$5,$G195&lt;=AL$6),IF($M195&gt;0,4,3),0)),IF(AND($D195&lt;=AL$6,$E195&gt;=AL$5),60,0)))</f>
        <v/>
      </c>
      <c r="AM195" s="80" t="str">
        <f>IF(OR($A195="",NOT(ISNUMBER($G195))),"",IF(AND($F195&lt;=AM$6,$G195&gt;=AM$5),IF(AM$5&gt;$N195,5,$K195)*10+IF(AND($F195&gt;=AM$5,$F195&lt;=AM$6),IF(AND($G195&gt;=AM$5,$G195&lt;=AM$6),5,IF($L195=1,2,1)),IF(AND($G195&gt;=AM$5,$G195&lt;=AM$6),IF($M195&gt;0,4,3),0)),IF(AND($D195&lt;=AM$6,$E195&gt;=AM$5),60,0)))</f>
        <v/>
      </c>
      <c r="AN195" s="80" t="str">
        <f>IF(OR($A195="",NOT(ISNUMBER($G195))),"",IF(AND($F195&lt;=AN$6,$G195&gt;=AN$5),IF(AN$5&gt;$N195,5,$K195)*10+IF(AND($F195&gt;=AN$5,$F195&lt;=AN$6),IF(AND($G195&gt;=AN$5,$G195&lt;=AN$6),5,IF($L195=1,2,1)),IF(AND($G195&gt;=AN$5,$G195&lt;=AN$6),IF($M195&gt;0,4,3),0)),IF(AND($D195&lt;=AN$6,$E195&gt;=AN$5),60,0)))</f>
        <v/>
      </c>
      <c r="AO195" s="80" t="str">
        <f>IF(OR($A195="",NOT(ISNUMBER($G195))),"",IF(AND($F195&lt;=AO$6,$G195&gt;=AO$5),IF(AO$5&gt;$N195,5,$K195)*10+IF(AND($F195&gt;=AO$5,$F195&lt;=AO$6),IF(AND($G195&gt;=AO$5,$G195&lt;=AO$6),5,IF($L195=1,2,1)),IF(AND($G195&gt;=AO$5,$G195&lt;=AO$6),IF($M195&gt;0,4,3),0)),IF(AND($D195&lt;=AO$6,$E195&gt;=AO$5),60,0)))</f>
        <v/>
      </c>
      <c r="AP195" s="80" t="str">
        <f>IF(OR($A195="",NOT(ISNUMBER($G195))),"",IF(AND($F195&lt;=AP$6,$G195&gt;=AP$5),IF(AP$5&gt;$N195,5,$K195)*10+IF(AND($F195&gt;=AP$5,$F195&lt;=AP$6),IF(AND($G195&gt;=AP$5,$G195&lt;=AP$6),5,IF($L195=1,2,1)),IF(AND($G195&gt;=AP$5,$G195&lt;=AP$6),IF($M195&gt;0,4,3),0)),IF(AND($D195&lt;=AP$6,$E195&gt;=AP$5),60,0)))</f>
        <v/>
      </c>
      <c r="AQ195" s="80" t="str">
        <f>IF(OR($A195="",NOT(ISNUMBER($G195))),"",IF(AND($F195&lt;=AQ$6,$G195&gt;=AQ$5),IF(AQ$5&gt;$N195,5,$K195)*10+IF(AND($F195&gt;=AQ$5,$F195&lt;=AQ$6),IF(AND($G195&gt;=AQ$5,$G195&lt;=AQ$6),5,IF($L195=1,2,1)),IF(AND($G195&gt;=AQ$5,$G195&lt;=AQ$6),IF($M195&gt;0,4,3),0)),IF(AND($D195&lt;=AQ$6,$E195&gt;=AQ$5),60,0)))</f>
        <v/>
      </c>
      <c r="AR195" s="80" t="str">
        <f>IF(OR($A195="",NOT(ISNUMBER($G195))),"",IF(AND($F195&lt;=AR$6,$G195&gt;=AR$5),IF(AR$5&gt;$N195,5,$K195)*10+IF(AND($F195&gt;=AR$5,$F195&lt;=AR$6),IF(AND($G195&gt;=AR$5,$G195&lt;=AR$6),5,IF($L195=1,2,1)),IF(AND($G195&gt;=AR$5,$G195&lt;=AR$6),IF($M195&gt;0,4,3),0)),IF(AND($D195&lt;=AR$6,$E195&gt;=AR$5),60,0)))</f>
        <v/>
      </c>
      <c r="AS195" s="80" t="str">
        <f>IF(OR($A195="",NOT(ISNUMBER($G195))),"",IF(AND($F195&lt;=AS$6,$G195&gt;=AS$5),IF(AS$5&gt;$N195,5,$K195)*10+IF(AND($F195&gt;=AS$5,$F195&lt;=AS$6),IF(AND($G195&gt;=AS$5,$G195&lt;=AS$6),5,IF($L195=1,2,1)),IF(AND($G195&gt;=AS$5,$G195&lt;=AS$6),IF($M195&gt;0,4,3),0)),IF(AND($D195&lt;=AS$6,$E195&gt;=AS$5),60,0)))</f>
        <v/>
      </c>
      <c r="AT195" s="80" t="str">
        <f>IF(OR($A195="",NOT(ISNUMBER($G195))),"",IF(AND($F195&lt;=AT$6,$G195&gt;=AT$5),IF(AT$5&gt;$N195,5,$K195)*10+IF(AND($F195&gt;=AT$5,$F195&lt;=AT$6),IF(AND($G195&gt;=AT$5,$G195&lt;=AT$6),5,IF($L195=1,2,1)),IF(AND($G195&gt;=AT$5,$G195&lt;=AT$6),IF($M195&gt;0,4,3),0)),IF(AND($D195&lt;=AT$6,$E195&gt;=AT$5),60,0)))</f>
        <v/>
      </c>
      <c r="AU195" s="80" t="str">
        <f>IF(OR($A195="",NOT(ISNUMBER($G195))),"",IF(AND($F195&lt;=AU$6,$G195&gt;=AU$5),IF(AU$5&gt;$N195,5,$K195)*10+IF(AND($F195&gt;=AU$5,$F195&lt;=AU$6),IF(AND($G195&gt;=AU$5,$G195&lt;=AU$6),5,IF($L195=1,2,1)),IF(AND($G195&gt;=AU$5,$G195&lt;=AU$6),IF($M195&gt;0,4,3),0)),IF(AND($D195&lt;=AU$6,$E195&gt;=AU$5),60,0)))</f>
        <v/>
      </c>
      <c r="AV195" s="80" t="str">
        <f>IF(OR($A195="",NOT(ISNUMBER($G195))),"",IF(AND($F195&lt;=AV$6,$G195&gt;=AV$5),IF(AV$5&gt;$N195,5,$K195)*10+IF(AND($F195&gt;=AV$5,$F195&lt;=AV$6),IF(AND($G195&gt;=AV$5,$G195&lt;=AV$6),5,IF($L195=1,2,1)),IF(AND($G195&gt;=AV$5,$G195&lt;=AV$6),IF($M195&gt;0,4,3),0)),IF(AND($D195&lt;=AV$6,$E195&gt;=AV$5),60,0)))</f>
        <v/>
      </c>
      <c r="AW195" s="80" t="str">
        <f>IF(OR($A195="",NOT(ISNUMBER($G195))),"",IF(AND($F195&lt;=AW$6,$G195&gt;=AW$5),IF(AW$5&gt;$N195,5,$K195)*10+IF(AND($F195&gt;=AW$5,$F195&lt;=AW$6),IF(AND($G195&gt;=AW$5,$G195&lt;=AW$6),5,IF($L195=1,2,1)),IF(AND($G195&gt;=AW$5,$G195&lt;=AW$6),IF($M195&gt;0,4,3),0)),IF(AND($D195&lt;=AW$6,$E195&gt;=AW$5),60,0)))</f>
        <v/>
      </c>
      <c r="AX195" s="80" t="str">
        <f>IF(OR($A195="",NOT(ISNUMBER($G195))),"",IF(AND($F195&lt;=AX$6,$G195&gt;=AX$5),IF(AX$5&gt;$N195,5,$K195)*10+IF(AND($F195&gt;=AX$5,$F195&lt;=AX$6),IF(AND($G195&gt;=AX$5,$G195&lt;=AX$6),5,IF($L195=1,2,1)),IF(AND($G195&gt;=AX$5,$G195&lt;=AX$6),IF($M195&gt;0,4,3),0)),IF(AND($D195&lt;=AX$6,$E195&gt;=AX$5),60,0)))</f>
        <v/>
      </c>
      <c r="AY195" s="80" t="str">
        <f>IF(OR($A195="",NOT(ISNUMBER($G195))),"",IF(AND($F195&lt;=AY$6,$G195&gt;=AY$5),IF(AY$5&gt;$N195,5,$K195)*10+IF(AND($F195&gt;=AY$5,$F195&lt;=AY$6),IF(AND($G195&gt;=AY$5,$G195&lt;=AY$6),5,IF($L195=1,2,1)),IF(AND($G195&gt;=AY$5,$G195&lt;=AY$6),IF($M195&gt;0,4,3),0)),IF(AND($D195&lt;=AY$6,$E195&gt;=AY$5),60,0)))</f>
        <v/>
      </c>
      <c r="AZ195" s="80" t="str">
        <f>IF(OR($A195="",NOT(ISNUMBER($G195))),"",IF(AND($F195&lt;=AZ$6,$G195&gt;=AZ$5),IF(AZ$5&gt;$N195,5,$K195)*10+IF(AND($F195&gt;=AZ$5,$F195&lt;=AZ$6),IF(AND($G195&gt;=AZ$5,$G195&lt;=AZ$6),5,IF($L195=1,2,1)),IF(AND($G195&gt;=AZ$5,$G195&lt;=AZ$6),IF($M195&gt;0,4,3),0)),IF(AND($D195&lt;=AZ$6,$E195&gt;=AZ$5),60,0)))</f>
        <v/>
      </c>
      <c r="BA195" s="80" t="str">
        <f>IF(OR($A195="",NOT(ISNUMBER($G195))),"",IF(AND($F195&lt;=BA$6,$G195&gt;=BA$5),IF(BA$5&gt;$N195,5,$K195)*10+IF(AND($F195&gt;=BA$5,$F195&lt;=BA$6),IF(AND($G195&gt;=BA$5,$G195&lt;=BA$6),5,IF($L195=1,2,1)),IF(AND($G195&gt;=BA$5,$G195&lt;=BA$6),IF($M195&gt;0,4,3),0)),IF(AND($D195&lt;=BA$6,$E195&gt;=BA$5),60,0)))</f>
        <v/>
      </c>
      <c r="BB195" s="80" t="str">
        <f>IF(OR($A195="",NOT(ISNUMBER($G195))),"",IF(AND($F195&lt;=BB$6,$G195&gt;=BB$5),IF(BB$5&gt;$N195,5,$K195)*10+IF(AND($F195&gt;=BB$5,$F195&lt;=BB$6),IF(AND($G195&gt;=BB$5,$G195&lt;=BB$6),5,IF($L195=1,2,1)),IF(AND($G195&gt;=BB$5,$G195&lt;=BB$6),IF($M195&gt;0,4,3),0)),IF(AND($D195&lt;=BB$6,$E195&gt;=BB$5),60,0)))</f>
        <v/>
      </c>
      <c r="BC195" s="80" t="str">
        <f>IF(OR($A195="",NOT(ISNUMBER($G195))),"",IF(AND($F195&lt;=BC$6,$G195&gt;=BC$5),IF(BC$5&gt;$N195,5,$K195)*10+IF(AND($F195&gt;=BC$5,$F195&lt;=BC$6),IF(AND($G195&gt;=BC$5,$G195&lt;=BC$6),5,IF($L195=1,2,1)),IF(AND($G195&gt;=BC$5,$G195&lt;=BC$6),IF($M195&gt;0,4,3),0)),IF(AND($D195&lt;=BC$6,$E195&gt;=BC$5),60,0)))</f>
        <v/>
      </c>
      <c r="BD195" s="80" t="str">
        <f>IF(OR($A195="",NOT(ISNUMBER($G195))),"",IF(AND($F195&lt;=BD$6,$G195&gt;=BD$5),IF(BD$5&gt;$N195,5,$K195)*10+IF(AND($F195&gt;=BD$5,$F195&lt;=BD$6),IF(AND($G195&gt;=BD$5,$G195&lt;=BD$6),5,IF($L195=1,2,1)),IF(AND($G195&gt;=BD$5,$G195&lt;=BD$6),IF($M195&gt;0,4,3),0)),IF(AND($D195&lt;=BD$6,$E195&gt;=BD$5),60,0)))</f>
        <v/>
      </c>
      <c r="BE195" s="80" t="str">
        <f>IF(OR($A195="",NOT(ISNUMBER($G195))),"",IF(AND($F195&lt;=BE$6,$G195&gt;=BE$5),IF(BE$5&gt;$N195,5,$K195)*10+IF(AND($F195&gt;=BE$5,$F195&lt;=BE$6),IF(AND($G195&gt;=BE$5,$G195&lt;=BE$6),5,IF($L195=1,2,1)),IF(AND($G195&gt;=BE$5,$G195&lt;=BE$6),IF($M195&gt;0,4,3),0)),IF(AND($D195&lt;=BE$6,$E195&gt;=BE$5),60,0)))</f>
        <v/>
      </c>
      <c r="BF195" s="80" t="str">
        <f>IF(OR($A195="",NOT(ISNUMBER($G195))),"",IF(AND($F195&lt;=BF$6,$G195&gt;=BF$5),IF(BF$5&gt;$N195,5,$K195)*10+IF(AND($F195&gt;=BF$5,$F195&lt;=BF$6),IF(AND($G195&gt;=BF$5,$G195&lt;=BF$6),5,IF($L195=1,2,1)),IF(AND($G195&gt;=BF$5,$G195&lt;=BF$6),IF($M195&gt;0,4,3),0)),IF(AND($D195&lt;=BF$6,$E195&gt;=BF$5),60,0)))</f>
        <v/>
      </c>
      <c r="BG195" s="80" t="str">
        <f>IF(OR($A195="",NOT(ISNUMBER($G195))),"",IF(AND($F195&lt;=BG$6,$G195&gt;=BG$5),IF(BG$5&gt;$N195,5,$K195)*10+IF(AND($F195&gt;=BG$5,$F195&lt;=BG$6),IF(AND($G195&gt;=BG$5,$G195&lt;=BG$6),5,IF($L195=1,2,1)),IF(AND($G195&gt;=BG$5,$G195&lt;=BG$6),IF($M195&gt;0,4,3),0)),IF(AND($D195&lt;=BG$6,$E195&gt;=BG$5),60,0)))</f>
        <v/>
      </c>
      <c r="BH195" s="80" t="str">
        <f>IF(OR($A195="",NOT(ISNUMBER($G195))),"",IF(AND($F195&lt;=BH$6,$G195&gt;=BH$5),IF(BH$5&gt;$N195,5,$K195)*10+IF(AND($F195&gt;=BH$5,$F195&lt;=BH$6),IF(AND($G195&gt;=BH$5,$G195&lt;=BH$6),5,IF($L195=1,2,1)),IF(AND($G195&gt;=BH$5,$G195&lt;=BH$6),IF($M195&gt;0,4,3),0)),IF(AND($D195&lt;=BH$6,$E195&gt;=BH$5),60,0)))</f>
        <v/>
      </c>
      <c r="BI195" s="80" t="str">
        <f>IF(OR($A195="",NOT(ISNUMBER($G195))),"",IF(AND($F195&lt;=BI$6,$G195&gt;=BI$5),IF(BI$5&gt;$N195,5,$K195)*10+IF(AND($F195&gt;=BI$5,$F195&lt;=BI$6),IF(AND($G195&gt;=BI$5,$G195&lt;=BI$6),5,IF($L195=1,2,1)),IF(AND($G195&gt;=BI$5,$G195&lt;=BI$6),IF($M195&gt;0,4,3),0)),IF(AND($D195&lt;=BI$6,$E195&gt;=BI$5),60,0)))</f>
        <v/>
      </c>
      <c r="BJ195" s="80" t="str">
        <f>IF(OR($A195="",NOT(ISNUMBER($G195))),"",IF(AND($F195&lt;=BJ$6,$G195&gt;=BJ$5),IF(BJ$5&gt;$N195,5,$K195)*10+IF(AND($F195&gt;=BJ$5,$F195&lt;=BJ$6),IF(AND($G195&gt;=BJ$5,$G195&lt;=BJ$6),5,IF($L195=1,2,1)),IF(AND($G195&gt;=BJ$5,$G195&lt;=BJ$6),IF($M195&gt;0,4,3),0)),IF(AND($D195&lt;=BJ$6,$E195&gt;=BJ$5),60,0)))</f>
        <v/>
      </c>
      <c r="BK195" s="80" t="str">
        <f>IF(OR($A195="",NOT(ISNUMBER($G195))),"",IF(AND($F195&lt;=BK$6,$G195&gt;=BK$5),IF(BK$5&gt;$N195,5,$K195)*10+IF(AND($F195&gt;=BK$5,$F195&lt;=BK$6),IF(AND($G195&gt;=BK$5,$G195&lt;=BK$6),5,IF($L195=1,2,1)),IF(AND($G195&gt;=BK$5,$G195&lt;=BK$6),IF($M195&gt;0,4,3),0)),IF(AND($D195&lt;=BK$6,$E195&gt;=BK$5),60,0)))</f>
        <v/>
      </c>
      <c r="BL195" s="80" t="str">
        <f>IF(OR($A195="",NOT(ISNUMBER($G195))),"",IF(AND($F195&lt;=BL$6,$G195&gt;=BL$5),IF(BL$5&gt;$N195,5,$K195)*10+IF(AND($F195&gt;=BL$5,$F195&lt;=BL$6),IF(AND($G195&gt;=BL$5,$G195&lt;=BL$6),5,IF($L195=1,2,1)),IF(AND($G195&gt;=BL$5,$G195&lt;=BL$6),IF($M195&gt;0,4,3),0)),IF(AND($D195&lt;=BL$6,$E195&gt;=BL$5),60,0)))</f>
        <v/>
      </c>
      <c r="BM195" s="80" t="str">
        <f>IF(OR($A195="",NOT(ISNUMBER($G195))),"",IF(AND($F195&lt;=BM$6,$G195&gt;=BM$5),IF(BM$5&gt;$N195,5,$K195)*10+IF(AND($F195&gt;=BM$5,$F195&lt;=BM$6),IF(AND($G195&gt;=BM$5,$G195&lt;=BM$6),5,IF($L195=1,2,1)),IF(AND($G195&gt;=BM$5,$G195&lt;=BM$6),IF($M195&gt;0,4,3),0)),IF(AND($D195&lt;=BM$6,$E195&gt;=BM$5),60,0)))</f>
        <v/>
      </c>
      <c r="BN195" s="80" t="str">
        <f>IF(OR($A195="",NOT(ISNUMBER($G195))),"",IF(AND($F195&lt;=BN$6,$G195&gt;=BN$5),IF(BN$5&gt;$N195,5,$K195)*10+IF(AND($F195&gt;=BN$5,$F195&lt;=BN$6),IF(AND($G195&gt;=BN$5,$G195&lt;=BN$6),5,IF($L195=1,2,1)),IF(AND($G195&gt;=BN$5,$G195&lt;=BN$6),IF($M195&gt;0,4,3),0)),IF(AND($D195&lt;=BN$6,$E195&gt;=BN$5),60,0)))</f>
        <v/>
      </c>
      <c r="BO195" s="80" t="str">
        <f>IF(OR($A195="",NOT(ISNUMBER($G195))),"",IF(AND($F195&lt;=BO$6,$G195&gt;=BO$5),IF(BO$5&gt;$N195,5,$K195)*10+IF(AND($F195&gt;=BO$5,$F195&lt;=BO$6),IF(AND($G195&gt;=BO$5,$G195&lt;=BO$6),5,IF($L195=1,2,1)),IF(AND($G195&gt;=BO$5,$G195&lt;=BO$6),IF($M195&gt;0,4,3),0)),IF(AND($D195&lt;=BO$6,$E195&gt;=BO$5),60,0)))</f>
        <v/>
      </c>
      <c r="BP195" s="80" t="str">
        <f>IF(OR($A195="",NOT(ISNUMBER($G195))),"",IF(AND($F195&lt;=BP$6,$G195&gt;=BP$5),IF(BP$5&gt;$N195,5,$K195)*10+IF(AND($F195&gt;=BP$5,$F195&lt;=BP$6),IF(AND($G195&gt;=BP$5,$G195&lt;=BP$6),5,IF($L195=1,2,1)),IF(AND($G195&gt;=BP$5,$G195&lt;=BP$6),IF($M195&gt;0,4,3),0)),IF(AND($D195&lt;=BP$6,$E195&gt;=BP$5),60,0)))</f>
        <v/>
      </c>
      <c r="BQ195" s="80" t="str">
        <f>IF(OR($A195="",NOT(ISNUMBER($G195))),"",IF(AND($F195&lt;=BQ$6,$G195&gt;=BQ$5),IF(BQ$5&gt;$N195,5,$K195)*10+IF(AND($F195&gt;=BQ$5,$F195&lt;=BQ$6),IF(AND($G195&gt;=BQ$5,$G195&lt;=BQ$6),5,IF($L195=1,2,1)),IF(AND($G195&gt;=BQ$5,$G195&lt;=BQ$6),IF($M195&gt;0,4,3),0)),IF(AND($D195&lt;=BQ$6,$E195&gt;=BQ$5),60,0)))</f>
        <v/>
      </c>
      <c r="BR195" s="80" t="str">
        <f>IF(OR($A195="",NOT(ISNUMBER($G195))),"",IF(AND($F195&lt;=BR$6,$G195&gt;=BR$5),IF(BR$5&gt;$N195,5,$K195)*10+IF(AND($F195&gt;=BR$5,$F195&lt;=BR$6),IF(AND($G195&gt;=BR$5,$G195&lt;=BR$6),5,IF($L195=1,2,1)),IF(AND($G195&gt;=BR$5,$G195&lt;=BR$6),IF($M195&gt;0,4,3),0)),IF(AND($D195&lt;=BR$6,$E195&gt;=BR$5),60,0)))</f>
        <v/>
      </c>
      <c r="BS195" s="80" t="str">
        <f>IF(OR($A195="",NOT(ISNUMBER($G195))),"",IF(AND($F195&lt;=BS$6,$G195&gt;=BS$5),IF(BS$5&gt;$N195,5,$K195)*10+IF(AND($F195&gt;=BS$5,$F195&lt;=BS$6),IF(AND($G195&gt;=BS$5,$G195&lt;=BS$6),5,IF($L195=1,2,1)),IF(AND($G195&gt;=BS$5,$G195&lt;=BS$6),IF($M195&gt;0,4,3),0)),IF(AND($D195&lt;=BS$6,$E195&gt;=BS$5),60,0)))</f>
        <v/>
      </c>
      <c r="BT195" s="80" t="str">
        <f>IF(OR($A195="",NOT(ISNUMBER($G195))),"",IF(AND($F195&lt;=BT$6,$G195&gt;=BT$5),IF(BT$5&gt;$N195,5,$K195)*10+IF(AND($F195&gt;=BT$5,$F195&lt;=BT$6),IF(AND($G195&gt;=BT$5,$G195&lt;=BT$6),5,IF($L195=1,2,1)),IF(AND($G195&gt;=BT$5,$G195&lt;=BT$6),IF($M195&gt;0,4,3),0)),IF(AND($D195&lt;=BT$6,$E195&gt;=BT$5),60,0)))</f>
        <v/>
      </c>
      <c r="BU195" s="80" t="str">
        <f>IF(OR($A195="",NOT(ISNUMBER($G195))),"",IF(AND($F195&lt;=BU$6,$G195&gt;=BU$5),IF(BU$5&gt;$N195,5,$K195)*10+IF(AND($F195&gt;=BU$5,$F195&lt;=BU$6),IF(AND($G195&gt;=BU$5,$G195&lt;=BU$6),5,IF($L195=1,2,1)),IF(AND($G195&gt;=BU$5,$G195&lt;=BU$6),IF($M195&gt;0,4,3),0)),IF(AND($D195&lt;=BU$6,$E195&gt;=BU$5),60,0)))</f>
        <v/>
      </c>
      <c r="BV195" s="80" t="str">
        <f>IF(OR($A195="",NOT(ISNUMBER($G195))),"",IF(AND($F195&lt;=BV$6,$G195&gt;=BV$5),IF(BV$5&gt;$N195,5,$K195)*10+IF(AND($F195&gt;=BV$5,$F195&lt;=BV$6),IF(AND($G195&gt;=BV$5,$G195&lt;=BV$6),5,IF($L195=1,2,1)),IF(AND($G195&gt;=BV$5,$G195&lt;=BV$6),IF($M195&gt;0,4,3),0)),IF(AND($D195&lt;=BV$6,$E195&gt;=BV$5),60,0)))</f>
        <v/>
      </c>
      <c r="BW195" s="80" t="str">
        <f>IF(OR($A195="",NOT(ISNUMBER($G195))),"",IF(AND($F195&lt;=BW$6,$G195&gt;=BW$5),IF(BW$5&gt;$N195,5,$K195)*10+IF(AND($F195&gt;=BW$5,$F195&lt;=BW$6),IF(AND($G195&gt;=BW$5,$G195&lt;=BW$6),5,IF($L195=1,2,1)),IF(AND($G195&gt;=BW$5,$G195&lt;=BW$6),IF($M195&gt;0,4,3),0)),IF(AND($D195&lt;=BW$6,$E195&gt;=BW$5),60,0)))</f>
        <v/>
      </c>
      <c r="BX195" s="80" t="str">
        <f>IF(OR($A195="",NOT(ISNUMBER($G195))),"",IF(AND($F195&lt;=BX$6,$G195&gt;=BX$5),IF(BX$5&gt;$N195,5,$K195)*10+IF(AND($F195&gt;=BX$5,$F195&lt;=BX$6),IF(AND($G195&gt;=BX$5,$G195&lt;=BX$6),5,IF($L195=1,2,1)),IF(AND($G195&gt;=BX$5,$G195&lt;=BX$6),IF($M195&gt;0,4,3),0)),IF(AND($D195&lt;=BX$6,$E195&gt;=BX$5),60,0)))</f>
        <v/>
      </c>
      <c r="BY195" s="80" t="str">
        <f>IF(OR($A195="",NOT(ISNUMBER($G195))),"",IF(AND($F195&lt;=BY$6,$G195&gt;=BY$5),IF(BY$5&gt;$N195,5,$K195)*10+IF(AND($F195&gt;=BY$5,$F195&lt;=BY$6),IF(AND($G195&gt;=BY$5,$G195&lt;=BY$6),5,IF($L195=1,2,1)),IF(AND($G195&gt;=BY$5,$G195&lt;=BY$6),IF($M195&gt;0,4,3),0)),IF(AND($D195&lt;=BY$6,$E195&gt;=BY$5),60,0)))</f>
        <v/>
      </c>
      <c r="BZ195" s="80" t="str">
        <f>IF(OR($A195="",NOT(ISNUMBER($G195))),"",IF(AND($F195&lt;=BZ$6,$G195&gt;=BZ$5),IF(BZ$5&gt;$N195,5,$K195)*10+IF(AND($F195&gt;=BZ$5,$F195&lt;=BZ$6),IF(AND($G195&gt;=BZ$5,$G195&lt;=BZ$6),5,IF($L195=1,2,1)),IF(AND($G195&gt;=BZ$5,$G195&lt;=BZ$6),IF($M195&gt;0,4,3),0)),IF(AND($D195&lt;=BZ$6,$E195&gt;=BZ$5),60,0)))</f>
        <v/>
      </c>
      <c r="CA195" s="80" t="str">
        <f>IF(OR($A195="",NOT(ISNUMBER($G195))),"",IF(AND($F195&lt;=CA$6,$G195&gt;=CA$5),IF(CA$5&gt;$N195,5,$K195)*10+IF(AND($F195&gt;=CA$5,$F195&lt;=CA$6),IF(AND($G195&gt;=CA$5,$G195&lt;=CA$6),5,IF($L195=1,2,1)),IF(AND($G195&gt;=CA$5,$G195&lt;=CA$6),IF($M195&gt;0,4,3),0)),IF(AND($D195&lt;=CA$6,$E195&gt;=CA$5),60,0)))</f>
        <v/>
      </c>
      <c r="CB195" s="80" t="str">
        <f>IF(OR($A195="",NOT(ISNUMBER($G195))),"",IF(AND($F195&lt;=CB$6,$G195&gt;=CB$5),IF(CB$5&gt;$N195,5,$K195)*10+IF(AND($F195&gt;=CB$5,$F195&lt;=CB$6),IF(AND($G195&gt;=CB$5,$G195&lt;=CB$6),5,IF($L195=1,2,1)),IF(AND($G195&gt;=CB$5,$G195&lt;=CB$6),IF($M195&gt;0,4,3),0)),IF(AND($D195&lt;=CB$6,$E195&gt;=CB$5),60,0)))</f>
        <v/>
      </c>
      <c r="CC195" s="80" t="str">
        <f>IF(OR($A195="",NOT(ISNUMBER($G195))),"",IF(AND($F195&lt;=CC$6,$G195&gt;=CC$5),IF(CC$5&gt;$N195,5,$K195)*10+IF(AND($F195&gt;=CC$5,$F195&lt;=CC$6),IF(AND($G195&gt;=CC$5,$G195&lt;=CC$6),5,IF($L195=1,2,1)),IF(AND($G195&gt;=CC$5,$G195&lt;=CC$6),IF($M195&gt;0,4,3),0)),IF(AND($D195&lt;=CC$6,$E195&gt;=CC$5),60,0)))</f>
        <v/>
      </c>
      <c r="CD195" s="80" t="str">
        <f>IF(OR($A195="",NOT(ISNUMBER($G195))),"",IF(AND($F195&lt;=CD$6,$G195&gt;=CD$5),IF(CD$5&gt;$N195,5,$K195)*10+IF(AND($F195&gt;=CD$5,$F195&lt;=CD$6),IF(AND($G195&gt;=CD$5,$G195&lt;=CD$6),5,IF($L195=1,2,1)),IF(AND($G195&gt;=CD$5,$G195&lt;=CD$6),IF($M195&gt;0,4,3),0)),IF(AND($D195&lt;=CD$6,$E195&gt;=CD$5),60,0)))</f>
        <v/>
      </c>
      <c r="CE195" s="80" t="str">
        <f>IF(OR($A195="",NOT(ISNUMBER($G195))),"",IF(AND($F195&lt;=CE$6,$G195&gt;=CE$5),IF(CE$5&gt;$N195,5,$K195)*10+IF(AND($F195&gt;=CE$5,$F195&lt;=CE$6),IF(AND($G195&gt;=CE$5,$G195&lt;=CE$6),5,IF($L195=1,2,1)),IF(AND($G195&gt;=CE$5,$G195&lt;=CE$6),IF($M195&gt;0,4,3),0)),IF(AND($D195&lt;=CE$6,$E195&gt;=CE$5),60,0)))</f>
        <v/>
      </c>
      <c r="CF195" s="80" t="str">
        <f>IF(OR($A195="",NOT(ISNUMBER($G195))),"",IF(AND($F195&lt;=CF$6,$G195&gt;=CF$5),IF(CF$5&gt;$N195,5,$K195)*10+IF(AND($F195&gt;=CF$5,$F195&lt;=CF$6),IF(AND($G195&gt;=CF$5,$G195&lt;=CF$6),5,IF($L195=1,2,1)),IF(AND($G195&gt;=CF$5,$G195&lt;=CF$6),IF($M195&gt;0,4,3),0)),IF(AND($D195&lt;=CF$6,$E195&gt;=CF$5),60,0)))</f>
        <v/>
      </c>
      <c r="CG195" s="80" t="str">
        <f>IF(OR($A195="",NOT(ISNUMBER($G195))),"",IF(AND($F195&lt;=CG$6,$G195&gt;=CG$5),IF(CG$5&gt;$N195,5,$K195)*10+IF(AND($F195&gt;=CG$5,$F195&lt;=CG$6),IF(AND($G195&gt;=CG$5,$G195&lt;=CG$6),5,IF($L195=1,2,1)),IF(AND($G195&gt;=CG$5,$G195&lt;=CG$6),IF($M195&gt;0,4,3),0)),IF(AND($D195&lt;=CG$6,$E195&gt;=CG$5),60,0)))</f>
        <v/>
      </c>
      <c r="CH195" s="80" t="str">
        <f>IF(OR($A195="",NOT(ISNUMBER($G195))),"",IF(AND($F195&lt;=CH$6,$G195&gt;=CH$5),IF(CH$5&gt;$N195,5,$K195)*10+IF(AND($F195&gt;=CH$5,$F195&lt;=CH$6),IF(AND($G195&gt;=CH$5,$G195&lt;=CH$6),5,IF($L195=1,2,1)),IF(AND($G195&gt;=CH$5,$G195&lt;=CH$6),IF($M195&gt;0,4,3),0)),IF(AND($D195&lt;=CH$6,$E195&gt;=CH$5),60,0)))</f>
        <v/>
      </c>
      <c r="CI195" s="80" t="str">
        <f>IF(OR($A195="",NOT(ISNUMBER($G195))),"",IF(AND($F195&lt;=CI$6,$G195&gt;=CI$5),IF(CI$5&gt;$N195,5,$K195)*10+IF(AND($F195&gt;=CI$5,$F195&lt;=CI$6),IF(AND($G195&gt;=CI$5,$G195&lt;=CI$6),5,IF($L195=1,2,1)),IF(AND($G195&gt;=CI$5,$G195&lt;=CI$6),IF($M195&gt;0,4,3),0)),IF(AND($D195&lt;=CI$6,$E195&gt;=CI$5),60,0)))</f>
        <v/>
      </c>
      <c r="CJ195" s="80" t="str">
        <f>IF(OR($A195="",NOT(ISNUMBER($G195))),"",IF(AND($F195&lt;=CJ$6,$G195&gt;=CJ$5),IF(CJ$5&gt;$N195,5,$K195)*10+IF(AND($F195&gt;=CJ$5,$F195&lt;=CJ$6),IF(AND($G195&gt;=CJ$5,$G195&lt;=CJ$6),5,IF($L195=1,2,1)),IF(AND($G195&gt;=CJ$5,$G195&lt;=CJ$6),IF($M195&gt;0,4,3),0)),IF(AND($D195&lt;=CJ$6,$E195&gt;=CJ$5),60,0)))</f>
        <v/>
      </c>
      <c r="CK195" s="80" t="str">
        <f>IF(OR($A195="",NOT(ISNUMBER($G195))),"",IF(AND($F195&lt;=CK$6,$G195&gt;=CK$5),IF(CK$5&gt;$N195,5,$K195)*10+IF(AND($F195&gt;=CK$5,$F195&lt;=CK$6),IF(AND($G195&gt;=CK$5,$G195&lt;=CK$6),5,IF($L195=1,2,1)),IF(AND($G195&gt;=CK$5,$G195&lt;=CK$6),IF($M195&gt;0,4,3),0)),IF(AND($D195&lt;=CK$6,$E195&gt;=CK$5),60,0)))</f>
        <v/>
      </c>
      <c r="CL195" s="80" t="str">
        <f>IF(OR($A195="",NOT(ISNUMBER($G195))),"",IF(AND($F195&lt;=CL$6,$G195&gt;=CL$5),IF(CL$5&gt;$N195,5,$K195)*10+IF(AND($F195&gt;=CL$5,$F195&lt;=CL$6),IF(AND($G195&gt;=CL$5,$G195&lt;=CL$6),5,IF($L195=1,2,1)),IF(AND($G195&gt;=CL$5,$G195&lt;=CL$6),IF($M195&gt;0,4,3),0)),IF(AND($D195&lt;=CL$6,$E195&gt;=CL$5),60,0)))</f>
        <v/>
      </c>
      <c r="CM195" s="80" t="str">
        <f>IF(OR($A195="",NOT(ISNUMBER($G195))),"",IF(AND($F195&lt;=CM$6,$G195&gt;=CM$5),IF(CM$5&gt;$N195,5,$K195)*10+IF(AND($F195&gt;=CM$5,$F195&lt;=CM$6),IF(AND($G195&gt;=CM$5,$G195&lt;=CM$6),5,IF($L195=1,2,1)),IF(AND($G195&gt;=CM$5,$G195&lt;=CM$6),IF($M195&gt;0,4,3),0)),IF(AND($D195&lt;=CM$6,$E195&gt;=CM$5),60,0)))</f>
        <v/>
      </c>
      <c r="CN195" s="80" t="str">
        <f>IF(OR($A195="",NOT(ISNUMBER($G195))),"",IF(AND($F195&lt;=CN$6,$G195&gt;=CN$5),IF(CN$5&gt;$N195,5,$K195)*10+IF(AND($F195&gt;=CN$5,$F195&lt;=CN$6),IF(AND($G195&gt;=CN$5,$G195&lt;=CN$6),5,IF($L195=1,2,1)),IF(AND($G195&gt;=CN$5,$G195&lt;=CN$6),IF($M195&gt;0,4,3),0)),IF(AND($D195&lt;=CN$6,$E195&gt;=CN$5),60,0)))</f>
        <v/>
      </c>
      <c r="CO195" s="80" t="str">
        <f>IF(OR($A195="",NOT(ISNUMBER($G195))),"",IF(AND($F195&lt;=CO$6,$G195&gt;=CO$5),IF(CO$5&gt;$N195,5,$K195)*10+IF(AND($F195&gt;=CO$5,$F195&lt;=CO$6),IF(AND($G195&gt;=CO$5,$G195&lt;=CO$6),5,IF($L195=1,2,1)),IF(AND($G195&gt;=CO$5,$G195&lt;=CO$6),IF($M195&gt;0,4,3),0)),IF(AND($D195&lt;=CO$6,$E195&gt;=CO$5),60,0)))</f>
        <v/>
      </c>
      <c r="CP195" s="80" t="str">
        <f>IF(OR($A195="",NOT(ISNUMBER($G195))),"",IF(AND($F195&lt;=CP$6,$G195&gt;=CP$5),IF(CP$5&gt;$N195,5,$K195)*10+IF(AND($F195&gt;=CP$5,$F195&lt;=CP$6),IF(AND($G195&gt;=CP$5,$G195&lt;=CP$6),5,IF($L195=1,2,1)),IF(AND($G195&gt;=CP$5,$G195&lt;=CP$6),IF($M195&gt;0,4,3),0)),IF(AND($D195&lt;=CP$6,$E195&gt;=CP$5),60,0)))</f>
        <v/>
      </c>
      <c r="CQ195" s="80" t="str">
        <f>IF(OR($A195="",NOT(ISNUMBER($G195))),"",IF(AND($F195&lt;=CQ$6,$G195&gt;=CQ$5),IF(CQ$5&gt;$N195,5,$K195)*10+IF(AND($F195&gt;=CQ$5,$F195&lt;=CQ$6),IF(AND($G195&gt;=CQ$5,$G195&lt;=CQ$6),5,IF($L195=1,2,1)),IF(AND($G195&gt;=CQ$5,$G195&lt;=CQ$6),IF($M195&gt;0,4,3),0)),IF(AND($D195&lt;=CQ$6,$E195&gt;=CQ$5),60,0)))</f>
        <v/>
      </c>
      <c r="CR195" s="80" t="str">
        <f>IF(OR($A195="",NOT(ISNUMBER($G195))),"",IF(AND($F195&lt;=CR$6,$G195&gt;=CR$5),IF(CR$5&gt;$N195,5,$K195)*10+IF(AND($F195&gt;=CR$5,$F195&lt;=CR$6),IF(AND($G195&gt;=CR$5,$G195&lt;=CR$6),5,IF($L195=1,2,1)),IF(AND($G195&gt;=CR$5,$G195&lt;=CR$6),IF($M195&gt;0,4,3),0)),IF(AND($D195&lt;=CR$6,$E195&gt;=CR$5),60,0)))</f>
        <v/>
      </c>
      <c r="CS195" s="80" t="str">
        <f>IF(OR($A195="",NOT(ISNUMBER($G195))),"",IF(AND($F195&lt;=CS$6,$G195&gt;=CS$5),IF(CS$5&gt;$N195,5,$K195)*10+IF(AND($F195&gt;=CS$5,$F195&lt;=CS$6),IF(AND($G195&gt;=CS$5,$G195&lt;=CS$6),5,IF($L195=1,2,1)),IF(AND($G195&gt;=CS$5,$G195&lt;=CS$6),IF($M195&gt;0,4,3),0)),IF(AND($D195&lt;=CS$6,$E195&gt;=CS$5),60,0)))</f>
        <v/>
      </c>
      <c r="CT195" s="80" t="str">
        <f>IF(OR($A195="",NOT(ISNUMBER($G195))),"",IF(AND($F195&lt;=CT$6,$G195&gt;=CT$5),IF(CT$5&gt;$N195,5,$K195)*10+IF(AND($F195&gt;=CT$5,$F195&lt;=CT$6),IF(AND($G195&gt;=CT$5,$G195&lt;=CT$6),5,IF($L195=1,2,1)),IF(AND($G195&gt;=CT$5,$G195&lt;=CT$6),IF($M195&gt;0,4,3),0)),IF(AND($D195&lt;=CT$6,$E195&gt;=CT$5),60,0)))</f>
        <v/>
      </c>
      <c r="CU195" s="80" t="str">
        <f>IF(OR($A195="",NOT(ISNUMBER($G195))),"",IF(AND($F195&lt;=CU$6,$G195&gt;=CU$5),IF(CU$5&gt;$N195,5,$K195)*10+IF(AND($F195&gt;=CU$5,$F195&lt;=CU$6),IF(AND($G195&gt;=CU$5,$G195&lt;=CU$6),5,IF($L195=1,2,1)),IF(AND($G195&gt;=CU$5,$G195&lt;=CU$6),IF($M195&gt;0,4,3),0)),IF(AND($D195&lt;=CU$6,$E195&gt;=CU$5),60,0)))</f>
        <v/>
      </c>
      <c r="CV195" s="80" t="str">
        <f>IF(OR($A195="",NOT(ISNUMBER($G195))),"",IF(AND($F195&lt;=CV$6,$G195&gt;=CV$5),IF(CV$5&gt;$N195,5,$K195)*10+IF(AND($F195&gt;=CV$5,$F195&lt;=CV$6),IF(AND($G195&gt;=CV$5,$G195&lt;=CV$6),5,IF($L195=1,2,1)),IF(AND($G195&gt;=CV$5,$G195&lt;=CV$6),IF($M195&gt;0,4,3),0)),IF(AND($D195&lt;=CV$6,$E195&gt;=CV$5),60,0)))</f>
        <v/>
      </c>
      <c r="CW195" s="80" t="str">
        <f>IF(OR($A195="",NOT(ISNUMBER($G195))),"",IF(AND($F195&lt;=CW$6,$G195&gt;=CW$5),IF(CW$5&gt;$N195,5,$K195)*10+IF(AND($F195&gt;=CW$5,$F195&lt;=CW$6),IF(AND($G195&gt;=CW$5,$G195&lt;=CW$6),5,IF($L195=1,2,1)),IF(AND($G195&gt;=CW$5,$G195&lt;=CW$6),IF($M195&gt;0,4,3),0)),IF(AND($D195&lt;=CW$6,$E195&gt;=CW$5),60,0)))</f>
        <v/>
      </c>
      <c r="CX195" s="80" t="str">
        <f>IF(OR($A195="",NOT(ISNUMBER($G195))),"",IF(AND($F195&lt;=CX$6,$G195&gt;=CX$5),IF(CX$5&gt;$N195,5,$K195)*10+IF(AND($F195&gt;=CX$5,$F195&lt;=CX$6),IF(AND($G195&gt;=CX$5,$G195&lt;=CX$6),5,IF($L195=1,2,1)),IF(AND($G195&gt;=CX$5,$G195&lt;=CX$6),IF($M195&gt;0,4,3),0)),IF(AND($D195&lt;=CX$6,$E195&gt;=CX$5),60,0)))</f>
        <v/>
      </c>
      <c r="CY195" s="80" t="str">
        <f>IF(OR($A195="",NOT(ISNUMBER($G195))),"",IF(AND($F195&lt;=CY$6,$G195&gt;=CY$5),IF(CY$5&gt;$N195,5,$K195)*10+IF(AND($F195&gt;=CY$5,$F195&lt;=CY$6),IF(AND($G195&gt;=CY$5,$G195&lt;=CY$6),5,IF($L195=1,2,1)),IF(AND($G195&gt;=CY$5,$G195&lt;=CY$6),IF($M195&gt;0,4,3),0)),IF(AND($D195&lt;=CY$6,$E195&gt;=CY$5),60,0)))</f>
        <v/>
      </c>
      <c r="CZ195" s="80" t="str">
        <f>IF(OR($A195="",NOT(ISNUMBER($G195))),"",IF(AND($F195&lt;=CZ$6,$G195&gt;=CZ$5),IF(CZ$5&gt;$N195,5,$K195)*10+IF(AND($F195&gt;=CZ$5,$F195&lt;=CZ$6),IF(AND($G195&gt;=CZ$5,$G195&lt;=CZ$6),5,IF($L195=1,2,1)),IF(AND($G195&gt;=CZ$5,$G195&lt;=CZ$6),IF($M195&gt;0,4,3),0)),IF(AND($D195&lt;=CZ$6,$E195&gt;=CZ$5),60,0)))</f>
        <v/>
      </c>
      <c r="DA195" s="80" t="str">
        <f>IF(OR($A195="",NOT(ISNUMBER($G195))),"",IF(AND($F195&lt;=DA$6,$G195&gt;=DA$5),IF(DA$5&gt;$N195,5,$K195)*10+IF(AND($F195&gt;=DA$5,$F195&lt;=DA$6),IF(AND($G195&gt;=DA$5,$G195&lt;=DA$6),5,IF($L195=1,2,1)),IF(AND($G195&gt;=DA$5,$G195&lt;=DA$6),IF($M195&gt;0,4,3),0)),IF(AND($D195&lt;=DA$6,$E195&gt;=DA$5),60,0)))</f>
        <v/>
      </c>
      <c r="DB195" s="80" t="str">
        <f>IF(OR($A195="",NOT(ISNUMBER($G195))),"",IF(AND($F195&lt;=DB$6,$G195&gt;=DB$5),IF(DB$5&gt;$N195,5,$K195)*10+IF(AND($F195&gt;=DB$5,$F195&lt;=DB$6),IF(AND($G195&gt;=DB$5,$G195&lt;=DB$6),5,IF($L195=1,2,1)),IF(AND($G195&gt;=DB$5,$G195&lt;=DB$6),IF($M195&gt;0,4,3),0)),IF(AND($D195&lt;=DB$6,$E195&gt;=DB$5),60,0)))</f>
        <v/>
      </c>
      <c r="DC195" s="80" t="str">
        <f>IF(OR($A195="",NOT(ISNUMBER($G195))),"",IF(AND($F195&lt;=DC$6,$G195&gt;=DC$5),IF(DC$5&gt;$N195,5,$K195)*10+IF(AND($F195&gt;=DC$5,$F195&lt;=DC$6),IF(AND($G195&gt;=DC$5,$G195&lt;=DC$6),5,IF($L195=1,2,1)),IF(AND($G195&gt;=DC$5,$G195&lt;=DC$6),IF($M195&gt;0,4,3),0)),IF(AND($D195&lt;=DC$6,$E195&gt;=DC$5),60,0)))</f>
        <v/>
      </c>
      <c r="DD195" s="80" t="str">
        <f>IF(OR($A195="",NOT(ISNUMBER($G195))),"",IF(AND($F195&lt;=DD$6,$G195&gt;=DD$5),IF(DD$5&gt;$N195,5,$K195)*10+IF(AND($F195&gt;=DD$5,$F195&lt;=DD$6),IF(AND($G195&gt;=DD$5,$G195&lt;=DD$6),5,IF($L195=1,2,1)),IF(AND($G195&gt;=DD$5,$G195&lt;=DD$6),IF($M195&gt;0,4,3),0)),IF(AND($D195&lt;=DD$6,$E195&gt;=DD$5),60,0)))</f>
        <v/>
      </c>
      <c r="DE195" s="80" t="str">
        <f>IF(OR($A195="",NOT(ISNUMBER($G195))),"",IF(AND($F195&lt;=DE$6,$G195&gt;=DE$5),IF(DE$5&gt;$N195,5,$K195)*10+IF(AND($F195&gt;=DE$5,$F195&lt;=DE$6),IF(AND($G195&gt;=DE$5,$G195&lt;=DE$6),5,IF($L195=1,2,1)),IF(AND($G195&gt;=DE$5,$G195&lt;=DE$6),IF($M195&gt;0,4,3),0)),IF(AND($D195&lt;=DE$6,$E195&gt;=DE$5),60,0)))</f>
        <v/>
      </c>
      <c r="DF195" s="80" t="str">
        <f>IF(OR($A195="",NOT(ISNUMBER($G195))),"",IF(AND($F195&lt;=DF$6,$G195&gt;=DF$5),IF(DF$5&gt;$N195,5,$K195)*10+IF(AND($F195&gt;=DF$5,$F195&lt;=DF$6),IF(AND($G195&gt;=DF$5,$G195&lt;=DF$6),5,IF($L195=1,2,1)),IF(AND($G195&gt;=DF$5,$G195&lt;=DF$6),IF($M195&gt;0,4,3),0)),IF(AND($D195&lt;=DF$6,$E195&gt;=DF$5),60,0)))</f>
        <v/>
      </c>
      <c r="DG195" s="80" t="str">
        <f>IF(OR($A195="",NOT(ISNUMBER($G195))),"",IF(AND($F195&lt;=DG$6,$G195&gt;=DG$5),IF(DG$5&gt;$N195,5,$K195)*10+IF(AND($F195&gt;=DG$5,$F195&lt;=DG$6),IF(AND($G195&gt;=DG$5,$G195&lt;=DG$6),5,IF($L195=1,2,1)),IF(AND($G195&gt;=DG$5,$G195&lt;=DG$6),IF($M195&gt;0,4,3),0)),IF(AND($D195&lt;=DG$6,$E195&gt;=DG$5),60,0)))</f>
        <v/>
      </c>
      <c r="DH195" s="80" t="str">
        <f>IF(OR($A195="",NOT(ISNUMBER($G195))),"",IF(AND($F195&lt;=DH$6,$G195&gt;=DH$5),IF(DH$5&gt;$N195,5,$K195)*10+IF(AND($F195&gt;=DH$5,$F195&lt;=DH$6),IF(AND($G195&gt;=DH$5,$G195&lt;=DH$6),5,IF($L195=1,2,1)),IF(AND($G195&gt;=DH$5,$G195&lt;=DH$6),IF($M195&gt;0,4,3),0)),IF(AND($D195&lt;=DH$6,$E195&gt;=DH$5),60,0)))</f>
        <v/>
      </c>
      <c r="DI195" s="80" t="str">
        <f>IF(OR($A195="",NOT(ISNUMBER($G195))),"",IF(AND($F195&lt;=DI$6,$G195&gt;=DI$5),IF(DI$5&gt;$N195,5,$K195)*10+IF(AND($F195&gt;=DI$5,$F195&lt;=DI$6),IF(AND($G195&gt;=DI$5,$G195&lt;=DI$6),5,IF($L195=1,2,1)),IF(AND($G195&gt;=DI$5,$G195&lt;=DI$6),IF($M195&gt;0,4,3),0)),IF(AND($D195&lt;=DI$6,$E195&gt;=DI$5),60,0)))</f>
        <v/>
      </c>
      <c r="DJ195" s="80" t="str">
        <f>IF(OR($A195="",NOT(ISNUMBER($G195))),"",IF(AND($F195&lt;=DJ$6,$G195&gt;=DJ$5),IF(DJ$5&gt;$N195,5,$K195)*10+IF(AND($F195&gt;=DJ$5,$F195&lt;=DJ$6),IF(AND($G195&gt;=DJ$5,$G195&lt;=DJ$6),5,IF($L195=1,2,1)),IF(AND($G195&gt;=DJ$5,$G195&lt;=DJ$6),IF($M195&gt;0,4,3),0)),IF(AND($D195&lt;=DJ$6,$E195&gt;=DJ$5),60,0)))</f>
        <v/>
      </c>
      <c r="DK195" s="80" t="str">
        <f>IF(OR($A195="",NOT(ISNUMBER($G195))),"",IF(AND($F195&lt;=DK$6,$G195&gt;=DK$5),IF(DK$5&gt;$N195,5,$K195)*10+IF(AND($F195&gt;=DK$5,$F195&lt;=DK$6),IF(AND($G195&gt;=DK$5,$G195&lt;=DK$6),5,IF($L195=1,2,1)),IF(AND($G195&gt;=DK$5,$G195&lt;=DK$6),IF($M195&gt;0,4,3),0)),IF(AND($D195&lt;=DK$6,$E195&gt;=DK$5),60,0)))</f>
        <v/>
      </c>
      <c r="DL195" s="80" t="str">
        <f>IF(OR($A195="",NOT(ISNUMBER($G195))),"",IF(AND($F195&lt;=DL$6,$G195&gt;=DL$5),IF(DL$5&gt;$N195,5,$K195)*10+IF(AND($F195&gt;=DL$5,$F195&lt;=DL$6),IF(AND($G195&gt;=DL$5,$G195&lt;=DL$6),5,IF($L195=1,2,1)),IF(AND($G195&gt;=DL$5,$G195&lt;=DL$6),IF($M195&gt;0,4,3),0)),IF(AND($D195&lt;=DL$6,$E195&gt;=DL$5),60,0)))</f>
        <v/>
      </c>
      <c r="DM195" s="80" t="str">
        <f>IF(OR($A195="",NOT(ISNUMBER($G195))),"",IF(AND($F195&lt;=DM$6,$G195&gt;=DM$5),IF(DM$5&gt;$N195,5,$K195)*10+IF(AND($F195&gt;=DM$5,$F195&lt;=DM$6),IF(AND($G195&gt;=DM$5,$G195&lt;=DM$6),5,IF($L195=1,2,1)),IF(AND($G195&gt;=DM$5,$G195&lt;=DM$6),IF($M195&gt;0,4,3),0)),IF(AND($D195&lt;=DM$6,$E195&gt;=DM$5),60,0)))</f>
        <v/>
      </c>
      <c r="DN195" s="80" t="str">
        <f>IF(OR($A195="",NOT(ISNUMBER($G195))),"",IF(AND($F195&lt;=DN$6,$G195&gt;=DN$5),IF(DN$5&gt;$N195,5,$K195)*10+IF(AND($F195&gt;=DN$5,$F195&lt;=DN$6),IF(AND($G195&gt;=DN$5,$G195&lt;=DN$6),5,IF($L195=1,2,1)),IF(AND($G195&gt;=DN$5,$G195&lt;=DN$6),IF($M195&gt;0,4,3),0)),IF(AND($D195&lt;=DN$6,$E195&gt;=DN$5),60,0)))</f>
        <v/>
      </c>
      <c r="DO195" s="80" t="str">
        <f>IF(OR($A195="",NOT(ISNUMBER($G195))),"",IF(AND($F195&lt;=DO$6,$G195&gt;=DO$5),IF(DO$5&gt;$N195,5,$K195)*10+IF(AND($F195&gt;=DO$5,$F195&lt;=DO$6),IF(AND($G195&gt;=DO$5,$G195&lt;=DO$6),5,IF($L195=1,2,1)),IF(AND($G195&gt;=DO$5,$G195&lt;=DO$6),IF($M195&gt;0,4,3),0)),IF(AND($D195&lt;=DO$6,$E195&gt;=DO$5),60,0)))</f>
        <v/>
      </c>
      <c r="DP195" s="80" t="str">
        <f>IF(OR($A195="",NOT(ISNUMBER($G195))),"",IF(AND($F195&lt;=DP$6,$G195&gt;=DP$5),IF(DP$5&gt;$N195,5,$K195)*10+IF(AND($F195&gt;=DP$5,$F195&lt;=DP$6),IF(AND($G195&gt;=DP$5,$G195&lt;=DP$6),5,IF($L195=1,2,1)),IF(AND($G195&gt;=DP$5,$G195&lt;=DP$6),IF($M195&gt;0,4,3),0)),IF(AND($D195&lt;=DP$6,$E195&gt;=DP$5),60,0)))</f>
        <v/>
      </c>
      <c r="DQ195" s="80" t="str">
        <f>IF(OR($A195="",NOT(ISNUMBER($G195))),"",IF(AND($F195&lt;=DQ$6,$G195&gt;=DQ$5),IF(DQ$5&gt;$N195,5,$K195)*10+IF(AND($F195&gt;=DQ$5,$F195&lt;=DQ$6),IF(AND($G195&gt;=DQ$5,$G195&lt;=DQ$6),5,IF($L195=1,2,1)),IF(AND($G195&gt;=DQ$5,$G195&lt;=DQ$6),IF($M195&gt;0,4,3),0)),IF(AND($D195&lt;=DQ$6,$E195&gt;=DQ$5),60,0)))</f>
        <v/>
      </c>
      <c r="DR195" s="80" t="str">
        <f>IF(OR($A195="",NOT(ISNUMBER($G195))),"",IF(AND($F195&lt;=DR$6,$G195&gt;=DR$5),IF(DR$5&gt;$N195,5,$K195)*10+IF(AND($F195&gt;=DR$5,$F195&lt;=DR$6),IF(AND($G195&gt;=DR$5,$G195&lt;=DR$6),5,IF($L195=1,2,1)),IF(AND($G195&gt;=DR$5,$G195&lt;=DR$6),IF($M195&gt;0,4,3),0)),IF(AND($D195&lt;=DR$6,$E195&gt;=DR$5),60,0)))</f>
        <v/>
      </c>
      <c r="DS195" s="80" t="str">
        <f>IF(OR($A195="",NOT(ISNUMBER($G195))),"",IF(AND($F195&lt;=DS$6,$G195&gt;=DS$5),IF(DS$5&gt;$N195,5,$K195)*10+IF(AND($F195&gt;=DS$5,$F195&lt;=DS$6),IF(AND($G195&gt;=DS$5,$G195&lt;=DS$6),5,IF($L195=1,2,1)),IF(AND($G195&gt;=DS$5,$G195&lt;=DS$6),IF($M195&gt;0,4,3),0)),IF(AND($D195&lt;=DS$6,$E195&gt;=DS$5),60,0)))</f>
        <v/>
      </c>
      <c r="DT195" s="80" t="str">
        <f>IF(OR($A195="",NOT(ISNUMBER($G195))),"",IF(AND($F195&lt;=DT$6,$G195&gt;=DT$5),IF(DT$5&gt;$N195,5,$K195)*10+IF(AND($F195&gt;=DT$5,$F195&lt;=DT$6),IF(AND($G195&gt;=DT$5,$G195&lt;=DT$6),5,IF($L195=1,2,1)),IF(AND($G195&gt;=DT$5,$G195&lt;=DT$6),IF($M195&gt;0,4,3),0)),IF(AND($D195&lt;=DT$6,$E195&gt;=DT$5),60,0)))</f>
        <v/>
      </c>
      <c r="DU195" s="80" t="str">
        <f>IF(OR($A195="",NOT(ISNUMBER($G195))),"",IF(AND($F195&lt;=DU$6,$G195&gt;=DU$5),IF(DU$5&gt;$N195,5,$K195)*10+IF(AND($F195&gt;=DU$5,$F195&lt;=DU$6),IF(AND($G195&gt;=DU$5,$G195&lt;=DU$6),5,IF($L195=1,2,1)),IF(AND($G195&gt;=DU$5,$G195&lt;=DU$6),IF($M195&gt;0,4,3),0)),IF(AND($D195&lt;=DU$6,$E195&gt;=DU$5),60,0)))</f>
        <v/>
      </c>
      <c r="DV195" s="80" t="str">
        <f>IF(OR($A195="",NOT(ISNUMBER($G195))),"",IF(AND($F195&lt;=DV$6,$G195&gt;=DV$5),IF(DV$5&gt;$N195,5,$K195)*10+IF(AND($F195&gt;=DV$5,$F195&lt;=DV$6),IF(AND($G195&gt;=DV$5,$G195&lt;=DV$6),5,IF($L195=1,2,1)),IF(AND($G195&gt;=DV$5,$G195&lt;=DV$6),IF($M195&gt;0,4,3),0)),IF(AND($D195&lt;=DV$6,$E195&gt;=DV$5),60,0)))</f>
        <v/>
      </c>
      <c r="DW195" s="80" t="str">
        <f>IF(OR($A195="",NOT(ISNUMBER($G195))),"",IF(AND($F195&lt;=DW$6,$G195&gt;=DW$5),IF(DW$5&gt;$N195,5,$K195)*10+IF(AND($F195&gt;=DW$5,$F195&lt;=DW$6),IF(AND($G195&gt;=DW$5,$G195&lt;=DW$6),5,IF($L195=1,2,1)),IF(AND($G195&gt;=DW$5,$G195&lt;=DW$6),IF($M195&gt;0,4,3),0)),IF(AND($D195&lt;=DW$6,$E195&gt;=DW$5),60,0)))</f>
        <v/>
      </c>
      <c r="DX195" s="80" t="str">
        <f>IF(OR($A195="",NOT(ISNUMBER($G195))),"",IF(AND($F195&lt;=DX$6,$G195&gt;=DX$5),IF(DX$5&gt;$N195,5,$K195)*10+IF(AND($F195&gt;=DX$5,$F195&lt;=DX$6),IF(AND($G195&gt;=DX$5,$G195&lt;=DX$6),5,IF($L195=1,2,1)),IF(AND($G195&gt;=DX$5,$G195&lt;=DX$6),IF($M195&gt;0,4,3),0)),IF(AND($D195&lt;=DX$6,$E195&gt;=DX$5),60,0)))</f>
        <v/>
      </c>
      <c r="DY195" s="80" t="str">
        <f>IF(OR($A195="",NOT(ISNUMBER($G195))),"",IF(AND($F195&lt;=DY$6,$G195&gt;=DY$5),IF(DY$5&gt;$N195,5,$K195)*10+IF(AND($F195&gt;=DY$5,$F195&lt;=DY$6),IF(AND($G195&gt;=DY$5,$G195&lt;=DY$6),5,IF($L195=1,2,1)),IF(AND($G195&gt;=DY$5,$G195&lt;=DY$6),IF($M195&gt;0,4,3),0)),IF(AND($D195&lt;=DY$6,$E195&gt;=DY$5),60,0)))</f>
        <v/>
      </c>
      <c r="DZ195" s="80" t="str">
        <f>IF(OR($A195="",NOT(ISNUMBER($G195))),"",IF(AND($F195&lt;=DZ$6,$G195&gt;=DZ$5),IF(DZ$5&gt;$N195,5,$K195)*10+IF(AND($F195&gt;=DZ$5,$F195&lt;=DZ$6),IF(AND($G195&gt;=DZ$5,$G195&lt;=DZ$6),5,IF($L195=1,2,1)),IF(AND($G195&gt;=DZ$5,$G195&lt;=DZ$6),IF($M195&gt;0,4,3),0)),IF(AND($D195&lt;=DZ$6,$E195&gt;=DZ$5),60,0)))</f>
        <v/>
      </c>
      <c r="EA195" s="80" t="str">
        <f>IF(OR($A195="",NOT(ISNUMBER($G195))),"",IF(AND($F195&lt;=EA$6,$G195&gt;=EA$5),IF(EA$5&gt;$N195,5,$K195)*10+IF(AND($F195&gt;=EA$5,$F195&lt;=EA$6),IF(AND($G195&gt;=EA$5,$G195&lt;=EA$6),5,IF($L195=1,2,1)),IF(AND($G195&gt;=EA$5,$G195&lt;=EA$6),IF($M195&gt;0,4,3),0)),IF(AND($D195&lt;=EA$6,$E195&gt;=EA$5),60,0)))</f>
        <v/>
      </c>
      <c r="EB195" s="80" t="str">
        <f>IF(OR($A195="",NOT(ISNUMBER($G195))),"",IF(AND($F195&lt;=EB$6,$G195&gt;=EB$5),IF(EB$5&gt;$N195,5,$K195)*10+IF(AND($F195&gt;=EB$5,$F195&lt;=EB$6),IF(AND($G195&gt;=EB$5,$G195&lt;=EB$6),5,IF($L195=1,2,1)),IF(AND($G195&gt;=EB$5,$G195&lt;=EB$6),IF($M195&gt;0,4,3),0)),IF(AND($D195&lt;=EB$6,$E195&gt;=EB$5),60,0)))</f>
        <v/>
      </c>
      <c r="EC195" s="80" t="str">
        <f>IF(OR($A195="",NOT(ISNUMBER($G195))),"",IF(AND($F195&lt;=EC$6,$G195&gt;=EC$5),IF(EC$5&gt;$N195,5,$K195)*10+IF(AND($F195&gt;=EC$5,$F195&lt;=EC$6),IF(AND($G195&gt;=EC$5,$G195&lt;=EC$6),5,IF($L195=1,2,1)),IF(AND($G195&gt;=EC$5,$G195&lt;=EC$6),IF($M195&gt;0,4,3),0)),IF(AND($D195&lt;=EC$6,$E195&gt;=EC$5),60,0)))</f>
        <v/>
      </c>
      <c r="ED195" s="80" t="str">
        <f>IF(OR($A195="",NOT(ISNUMBER($G195))),"",IF(AND($F195&lt;=ED$6,$G195&gt;=ED$5),IF(ED$5&gt;$N195,5,$K195)*10+IF(AND($F195&gt;=ED$5,$F195&lt;=ED$6),IF(AND($G195&gt;=ED$5,$G195&lt;=ED$6),5,IF($L195=1,2,1)),IF(AND($G195&gt;=ED$5,$G195&lt;=ED$6),IF($M195&gt;0,4,3),0)),IF(AND($D195&lt;=ED$6,$E195&gt;=ED$5),60,0)))</f>
        <v/>
      </c>
    </row>
    <row r="196" ht="18" customHeight="1">
      <c r="A196" s="52" t="str">
        <f>IF(Tasks!$B196="","",Tasks!$A196)</f>
        <v/>
      </c>
      <c r="B196" s="78" t="str">
        <f>IF(Tasks!$B196="","",Tasks!$B196)</f>
        <v/>
      </c>
      <c r="C196" s="25" t="str">
        <f>IF($B196="","",IF(AND(Tasks!$D196="",Tasks!$G196=""),"-",IF(Tasks!$D196="","",Tasks!$D196&amp;IF(OR(Tasks!$E196="",Tasks!$E196="FS"),IF(N(Tasks!$F196)=0,"","FS"),Tasks!$E196)&amp;IF(N(Tasks!$F196)=0,"",IF(Tasks!$F196&gt;0,"+","")&amp;Tasks!$F196))&amp;IF(AND(Tasks!$D196&lt;&gt;"",Tasks!$G196&lt;&gt;""),", ","")&amp;IF(Tasks!$G196="","",Tasks!$G196&amp;IF(OR(Tasks!$H196="",Tasks!$H196="FS"),IF(N(Tasks!$I196)=0,"","FS"),Tasks!$H196)&amp;IF(N(Tasks!$I196)=0,"",IF(Tasks!$I196&gt;0,"+","")&amp;Tasks!$I196))))</f>
        <v/>
      </c>
      <c r="D196" s="51" t="str">
        <f>IF(OR($B196="",Tasks!$Q196=""),"",Tasks!$Q196)</f>
        <v/>
      </c>
      <c r="E196" s="51" t="str">
        <f>IF(OR($B196="",Tasks!$R196=""),"",Tasks!$R196)</f>
        <v/>
      </c>
      <c r="F196" s="51" t="str">
        <f>IF(OR($B196="",Tasks!$S196=""),"",Tasks!$S196)</f>
        <v/>
      </c>
      <c r="G196" s="51" t="str">
        <f>IF(OR($B196="",Tasks!$T196=""),"",Tasks!$T196)</f>
        <v/>
      </c>
      <c r="H196" s="52" t="str">
        <f>IF($B196="","",Tasks!$AE196)</f>
        <v/>
      </c>
      <c r="I196" s="79" t="str">
        <f>IF($B196="","",Tasks!$AF196)</f>
        <v/>
      </c>
      <c r="J196" s="53" t="str">
        <f>IF(OR($B196="",Tasks!$V196=""),"",Tasks!$V196)</f>
        <v/>
      </c>
      <c r="K196" s="52" t="str">
        <f>IF($B196="","",Tasks!$AA196)</f>
        <v/>
      </c>
      <c r="L196" s="52" t="str">
        <f>IF($B196="","",Tasks!$AB196)</f>
        <v/>
      </c>
      <c r="M196" s="52" t="str">
        <f>IF($B196="","",Tasks!$Z196)</f>
        <v/>
      </c>
      <c r="N196" s="52" t="str">
        <f>IF(OR($B196="",Tasks!$AG196=""),"",Tasks!$AG196)</f>
        <v/>
      </c>
      <c r="O196" s="80" t="str">
        <f>IF(OR($A196="",NOT(ISNUMBER($G196))),"",IF(AND($F196&lt;=O$6,$G196&gt;=O$5),IF(O$5&gt;$N196,5,$K196)*10+IF(AND($F196&gt;=O$5,$F196&lt;=O$6),IF(AND($G196&gt;=O$5,$G196&lt;=O$6),5,IF($L196=1,2,1)),IF(AND($G196&gt;=O$5,$G196&lt;=O$6),IF($M196&gt;0,4,3),0)),IF(AND($D196&lt;=O$6,$E196&gt;=O$5),60,0)))</f>
        <v/>
      </c>
      <c r="P196" s="80" t="str">
        <f>IF(OR($A196="",NOT(ISNUMBER($G196))),"",IF(AND($F196&lt;=P$6,$G196&gt;=P$5),IF(P$5&gt;$N196,5,$K196)*10+IF(AND($F196&gt;=P$5,$F196&lt;=P$6),IF(AND($G196&gt;=P$5,$G196&lt;=P$6),5,IF($L196=1,2,1)),IF(AND($G196&gt;=P$5,$G196&lt;=P$6),IF($M196&gt;0,4,3),0)),IF(AND($D196&lt;=P$6,$E196&gt;=P$5),60,0)))</f>
        <v/>
      </c>
      <c r="Q196" s="80" t="str">
        <f>IF(OR($A196="",NOT(ISNUMBER($G196))),"",IF(AND($F196&lt;=Q$6,$G196&gt;=Q$5),IF(Q$5&gt;$N196,5,$K196)*10+IF(AND($F196&gt;=Q$5,$F196&lt;=Q$6),IF(AND($G196&gt;=Q$5,$G196&lt;=Q$6),5,IF($L196=1,2,1)),IF(AND($G196&gt;=Q$5,$G196&lt;=Q$6),IF($M196&gt;0,4,3),0)),IF(AND($D196&lt;=Q$6,$E196&gt;=Q$5),60,0)))</f>
        <v/>
      </c>
      <c r="R196" s="80" t="str">
        <f>IF(OR($A196="",NOT(ISNUMBER($G196))),"",IF(AND($F196&lt;=R$6,$G196&gt;=R$5),IF(R$5&gt;$N196,5,$K196)*10+IF(AND($F196&gt;=R$5,$F196&lt;=R$6),IF(AND($G196&gt;=R$5,$G196&lt;=R$6),5,IF($L196=1,2,1)),IF(AND($G196&gt;=R$5,$G196&lt;=R$6),IF($M196&gt;0,4,3),0)),IF(AND($D196&lt;=R$6,$E196&gt;=R$5),60,0)))</f>
        <v/>
      </c>
      <c r="S196" s="80" t="str">
        <f>IF(OR($A196="",NOT(ISNUMBER($G196))),"",IF(AND($F196&lt;=S$6,$G196&gt;=S$5),IF(S$5&gt;$N196,5,$K196)*10+IF(AND($F196&gt;=S$5,$F196&lt;=S$6),IF(AND($G196&gt;=S$5,$G196&lt;=S$6),5,IF($L196=1,2,1)),IF(AND($G196&gt;=S$5,$G196&lt;=S$6),IF($M196&gt;0,4,3),0)),IF(AND($D196&lt;=S$6,$E196&gt;=S$5),60,0)))</f>
        <v/>
      </c>
      <c r="T196" s="80" t="str">
        <f>IF(OR($A196="",NOT(ISNUMBER($G196))),"",IF(AND($F196&lt;=T$6,$G196&gt;=T$5),IF(T$5&gt;$N196,5,$K196)*10+IF(AND($F196&gt;=T$5,$F196&lt;=T$6),IF(AND($G196&gt;=T$5,$G196&lt;=T$6),5,IF($L196=1,2,1)),IF(AND($G196&gt;=T$5,$G196&lt;=T$6),IF($M196&gt;0,4,3),0)),IF(AND($D196&lt;=T$6,$E196&gt;=T$5),60,0)))</f>
        <v/>
      </c>
      <c r="U196" s="80" t="str">
        <f>IF(OR($A196="",NOT(ISNUMBER($G196))),"",IF(AND($F196&lt;=U$6,$G196&gt;=U$5),IF(U$5&gt;$N196,5,$K196)*10+IF(AND($F196&gt;=U$5,$F196&lt;=U$6),IF(AND($G196&gt;=U$5,$G196&lt;=U$6),5,IF($L196=1,2,1)),IF(AND($G196&gt;=U$5,$G196&lt;=U$6),IF($M196&gt;0,4,3),0)),IF(AND($D196&lt;=U$6,$E196&gt;=U$5),60,0)))</f>
        <v/>
      </c>
      <c r="V196" s="80" t="str">
        <f>IF(OR($A196="",NOT(ISNUMBER($G196))),"",IF(AND($F196&lt;=V$6,$G196&gt;=V$5),IF(V$5&gt;$N196,5,$K196)*10+IF(AND($F196&gt;=V$5,$F196&lt;=V$6),IF(AND($G196&gt;=V$5,$G196&lt;=V$6),5,IF($L196=1,2,1)),IF(AND($G196&gt;=V$5,$G196&lt;=V$6),IF($M196&gt;0,4,3),0)),IF(AND($D196&lt;=V$6,$E196&gt;=V$5),60,0)))</f>
        <v/>
      </c>
      <c r="W196" s="80" t="str">
        <f>IF(OR($A196="",NOT(ISNUMBER($G196))),"",IF(AND($F196&lt;=W$6,$G196&gt;=W$5),IF(W$5&gt;$N196,5,$K196)*10+IF(AND($F196&gt;=W$5,$F196&lt;=W$6),IF(AND($G196&gt;=W$5,$G196&lt;=W$6),5,IF($L196=1,2,1)),IF(AND($G196&gt;=W$5,$G196&lt;=W$6),IF($M196&gt;0,4,3),0)),IF(AND($D196&lt;=W$6,$E196&gt;=W$5),60,0)))</f>
        <v/>
      </c>
      <c r="X196" s="80" t="str">
        <f>IF(OR($A196="",NOT(ISNUMBER($G196))),"",IF(AND($F196&lt;=X$6,$G196&gt;=X$5),IF(X$5&gt;$N196,5,$K196)*10+IF(AND($F196&gt;=X$5,$F196&lt;=X$6),IF(AND($G196&gt;=X$5,$G196&lt;=X$6),5,IF($L196=1,2,1)),IF(AND($G196&gt;=X$5,$G196&lt;=X$6),IF($M196&gt;0,4,3),0)),IF(AND($D196&lt;=X$6,$E196&gt;=X$5),60,0)))</f>
        <v/>
      </c>
      <c r="Y196" s="80" t="str">
        <f>IF(OR($A196="",NOT(ISNUMBER($G196))),"",IF(AND($F196&lt;=Y$6,$G196&gt;=Y$5),IF(Y$5&gt;$N196,5,$K196)*10+IF(AND($F196&gt;=Y$5,$F196&lt;=Y$6),IF(AND($G196&gt;=Y$5,$G196&lt;=Y$6),5,IF($L196=1,2,1)),IF(AND($G196&gt;=Y$5,$G196&lt;=Y$6),IF($M196&gt;0,4,3),0)),IF(AND($D196&lt;=Y$6,$E196&gt;=Y$5),60,0)))</f>
        <v/>
      </c>
      <c r="Z196" s="80" t="str">
        <f>IF(OR($A196="",NOT(ISNUMBER($G196))),"",IF(AND($F196&lt;=Z$6,$G196&gt;=Z$5),IF(Z$5&gt;$N196,5,$K196)*10+IF(AND($F196&gt;=Z$5,$F196&lt;=Z$6),IF(AND($G196&gt;=Z$5,$G196&lt;=Z$6),5,IF($L196=1,2,1)),IF(AND($G196&gt;=Z$5,$G196&lt;=Z$6),IF($M196&gt;0,4,3),0)),IF(AND($D196&lt;=Z$6,$E196&gt;=Z$5),60,0)))</f>
        <v/>
      </c>
      <c r="AA196" s="80" t="str">
        <f>IF(OR($A196="",NOT(ISNUMBER($G196))),"",IF(AND($F196&lt;=AA$6,$G196&gt;=AA$5),IF(AA$5&gt;$N196,5,$K196)*10+IF(AND($F196&gt;=AA$5,$F196&lt;=AA$6),IF(AND($G196&gt;=AA$5,$G196&lt;=AA$6),5,IF($L196=1,2,1)),IF(AND($G196&gt;=AA$5,$G196&lt;=AA$6),IF($M196&gt;0,4,3),0)),IF(AND($D196&lt;=AA$6,$E196&gt;=AA$5),60,0)))</f>
        <v/>
      </c>
      <c r="AB196" s="80" t="str">
        <f>IF(OR($A196="",NOT(ISNUMBER($G196))),"",IF(AND($F196&lt;=AB$6,$G196&gt;=AB$5),IF(AB$5&gt;$N196,5,$K196)*10+IF(AND($F196&gt;=AB$5,$F196&lt;=AB$6),IF(AND($G196&gt;=AB$5,$G196&lt;=AB$6),5,IF($L196=1,2,1)),IF(AND($G196&gt;=AB$5,$G196&lt;=AB$6),IF($M196&gt;0,4,3),0)),IF(AND($D196&lt;=AB$6,$E196&gt;=AB$5),60,0)))</f>
        <v/>
      </c>
      <c r="AC196" s="80" t="str">
        <f>IF(OR($A196="",NOT(ISNUMBER($G196))),"",IF(AND($F196&lt;=AC$6,$G196&gt;=AC$5),IF(AC$5&gt;$N196,5,$K196)*10+IF(AND($F196&gt;=AC$5,$F196&lt;=AC$6),IF(AND($G196&gt;=AC$5,$G196&lt;=AC$6),5,IF($L196=1,2,1)),IF(AND($G196&gt;=AC$5,$G196&lt;=AC$6),IF($M196&gt;0,4,3),0)),IF(AND($D196&lt;=AC$6,$E196&gt;=AC$5),60,0)))</f>
        <v/>
      </c>
      <c r="AD196" s="80" t="str">
        <f>IF(OR($A196="",NOT(ISNUMBER($G196))),"",IF(AND($F196&lt;=AD$6,$G196&gt;=AD$5),IF(AD$5&gt;$N196,5,$K196)*10+IF(AND($F196&gt;=AD$5,$F196&lt;=AD$6),IF(AND($G196&gt;=AD$5,$G196&lt;=AD$6),5,IF($L196=1,2,1)),IF(AND($G196&gt;=AD$5,$G196&lt;=AD$6),IF($M196&gt;0,4,3),0)),IF(AND($D196&lt;=AD$6,$E196&gt;=AD$5),60,0)))</f>
        <v/>
      </c>
      <c r="AE196" s="80" t="str">
        <f>IF(OR($A196="",NOT(ISNUMBER($G196))),"",IF(AND($F196&lt;=AE$6,$G196&gt;=AE$5),IF(AE$5&gt;$N196,5,$K196)*10+IF(AND($F196&gt;=AE$5,$F196&lt;=AE$6),IF(AND($G196&gt;=AE$5,$G196&lt;=AE$6),5,IF($L196=1,2,1)),IF(AND($G196&gt;=AE$5,$G196&lt;=AE$6),IF($M196&gt;0,4,3),0)),IF(AND($D196&lt;=AE$6,$E196&gt;=AE$5),60,0)))</f>
        <v/>
      </c>
      <c r="AF196" s="80" t="str">
        <f>IF(OR($A196="",NOT(ISNUMBER($G196))),"",IF(AND($F196&lt;=AF$6,$G196&gt;=AF$5),IF(AF$5&gt;$N196,5,$K196)*10+IF(AND($F196&gt;=AF$5,$F196&lt;=AF$6),IF(AND($G196&gt;=AF$5,$G196&lt;=AF$6),5,IF($L196=1,2,1)),IF(AND($G196&gt;=AF$5,$G196&lt;=AF$6),IF($M196&gt;0,4,3),0)),IF(AND($D196&lt;=AF$6,$E196&gt;=AF$5),60,0)))</f>
        <v/>
      </c>
      <c r="AG196" s="80" t="str">
        <f>IF(OR($A196="",NOT(ISNUMBER($G196))),"",IF(AND($F196&lt;=AG$6,$G196&gt;=AG$5),IF(AG$5&gt;$N196,5,$K196)*10+IF(AND($F196&gt;=AG$5,$F196&lt;=AG$6),IF(AND($G196&gt;=AG$5,$G196&lt;=AG$6),5,IF($L196=1,2,1)),IF(AND($G196&gt;=AG$5,$G196&lt;=AG$6),IF($M196&gt;0,4,3),0)),IF(AND($D196&lt;=AG$6,$E196&gt;=AG$5),60,0)))</f>
        <v/>
      </c>
      <c r="AH196" s="80" t="str">
        <f>IF(OR($A196="",NOT(ISNUMBER($G196))),"",IF(AND($F196&lt;=AH$6,$G196&gt;=AH$5),IF(AH$5&gt;$N196,5,$K196)*10+IF(AND($F196&gt;=AH$5,$F196&lt;=AH$6),IF(AND($G196&gt;=AH$5,$G196&lt;=AH$6),5,IF($L196=1,2,1)),IF(AND($G196&gt;=AH$5,$G196&lt;=AH$6),IF($M196&gt;0,4,3),0)),IF(AND($D196&lt;=AH$6,$E196&gt;=AH$5),60,0)))</f>
        <v/>
      </c>
      <c r="AI196" s="80" t="str">
        <f>IF(OR($A196="",NOT(ISNUMBER($G196))),"",IF(AND($F196&lt;=AI$6,$G196&gt;=AI$5),IF(AI$5&gt;$N196,5,$K196)*10+IF(AND($F196&gt;=AI$5,$F196&lt;=AI$6),IF(AND($G196&gt;=AI$5,$G196&lt;=AI$6),5,IF($L196=1,2,1)),IF(AND($G196&gt;=AI$5,$G196&lt;=AI$6),IF($M196&gt;0,4,3),0)),IF(AND($D196&lt;=AI$6,$E196&gt;=AI$5),60,0)))</f>
        <v/>
      </c>
      <c r="AJ196" s="80" t="str">
        <f>IF(OR($A196="",NOT(ISNUMBER($G196))),"",IF(AND($F196&lt;=AJ$6,$G196&gt;=AJ$5),IF(AJ$5&gt;$N196,5,$K196)*10+IF(AND($F196&gt;=AJ$5,$F196&lt;=AJ$6),IF(AND($G196&gt;=AJ$5,$G196&lt;=AJ$6),5,IF($L196=1,2,1)),IF(AND($G196&gt;=AJ$5,$G196&lt;=AJ$6),IF($M196&gt;0,4,3),0)),IF(AND($D196&lt;=AJ$6,$E196&gt;=AJ$5),60,0)))</f>
        <v/>
      </c>
      <c r="AK196" s="80" t="str">
        <f>IF(OR($A196="",NOT(ISNUMBER($G196))),"",IF(AND($F196&lt;=AK$6,$G196&gt;=AK$5),IF(AK$5&gt;$N196,5,$K196)*10+IF(AND($F196&gt;=AK$5,$F196&lt;=AK$6),IF(AND($G196&gt;=AK$5,$G196&lt;=AK$6),5,IF($L196=1,2,1)),IF(AND($G196&gt;=AK$5,$G196&lt;=AK$6),IF($M196&gt;0,4,3),0)),IF(AND($D196&lt;=AK$6,$E196&gt;=AK$5),60,0)))</f>
        <v/>
      </c>
      <c r="AL196" s="80" t="str">
        <f>IF(OR($A196="",NOT(ISNUMBER($G196))),"",IF(AND($F196&lt;=AL$6,$G196&gt;=AL$5),IF(AL$5&gt;$N196,5,$K196)*10+IF(AND($F196&gt;=AL$5,$F196&lt;=AL$6),IF(AND($G196&gt;=AL$5,$G196&lt;=AL$6),5,IF($L196=1,2,1)),IF(AND($G196&gt;=AL$5,$G196&lt;=AL$6),IF($M196&gt;0,4,3),0)),IF(AND($D196&lt;=AL$6,$E196&gt;=AL$5),60,0)))</f>
        <v/>
      </c>
      <c r="AM196" s="80" t="str">
        <f>IF(OR($A196="",NOT(ISNUMBER($G196))),"",IF(AND($F196&lt;=AM$6,$G196&gt;=AM$5),IF(AM$5&gt;$N196,5,$K196)*10+IF(AND($F196&gt;=AM$5,$F196&lt;=AM$6),IF(AND($G196&gt;=AM$5,$G196&lt;=AM$6),5,IF($L196=1,2,1)),IF(AND($G196&gt;=AM$5,$G196&lt;=AM$6),IF($M196&gt;0,4,3),0)),IF(AND($D196&lt;=AM$6,$E196&gt;=AM$5),60,0)))</f>
        <v/>
      </c>
      <c r="AN196" s="80" t="str">
        <f>IF(OR($A196="",NOT(ISNUMBER($G196))),"",IF(AND($F196&lt;=AN$6,$G196&gt;=AN$5),IF(AN$5&gt;$N196,5,$K196)*10+IF(AND($F196&gt;=AN$5,$F196&lt;=AN$6),IF(AND($G196&gt;=AN$5,$G196&lt;=AN$6),5,IF($L196=1,2,1)),IF(AND($G196&gt;=AN$5,$G196&lt;=AN$6),IF($M196&gt;0,4,3),0)),IF(AND($D196&lt;=AN$6,$E196&gt;=AN$5),60,0)))</f>
        <v/>
      </c>
      <c r="AO196" s="80" t="str">
        <f>IF(OR($A196="",NOT(ISNUMBER($G196))),"",IF(AND($F196&lt;=AO$6,$G196&gt;=AO$5),IF(AO$5&gt;$N196,5,$K196)*10+IF(AND($F196&gt;=AO$5,$F196&lt;=AO$6),IF(AND($G196&gt;=AO$5,$G196&lt;=AO$6),5,IF($L196=1,2,1)),IF(AND($G196&gt;=AO$5,$G196&lt;=AO$6),IF($M196&gt;0,4,3),0)),IF(AND($D196&lt;=AO$6,$E196&gt;=AO$5),60,0)))</f>
        <v/>
      </c>
      <c r="AP196" s="80" t="str">
        <f>IF(OR($A196="",NOT(ISNUMBER($G196))),"",IF(AND($F196&lt;=AP$6,$G196&gt;=AP$5),IF(AP$5&gt;$N196,5,$K196)*10+IF(AND($F196&gt;=AP$5,$F196&lt;=AP$6),IF(AND($G196&gt;=AP$5,$G196&lt;=AP$6),5,IF($L196=1,2,1)),IF(AND($G196&gt;=AP$5,$G196&lt;=AP$6),IF($M196&gt;0,4,3),0)),IF(AND($D196&lt;=AP$6,$E196&gt;=AP$5),60,0)))</f>
        <v/>
      </c>
      <c r="AQ196" s="80" t="str">
        <f>IF(OR($A196="",NOT(ISNUMBER($G196))),"",IF(AND($F196&lt;=AQ$6,$G196&gt;=AQ$5),IF(AQ$5&gt;$N196,5,$K196)*10+IF(AND($F196&gt;=AQ$5,$F196&lt;=AQ$6),IF(AND($G196&gt;=AQ$5,$G196&lt;=AQ$6),5,IF($L196=1,2,1)),IF(AND($G196&gt;=AQ$5,$G196&lt;=AQ$6),IF($M196&gt;0,4,3),0)),IF(AND($D196&lt;=AQ$6,$E196&gt;=AQ$5),60,0)))</f>
        <v/>
      </c>
      <c r="AR196" s="80" t="str">
        <f>IF(OR($A196="",NOT(ISNUMBER($G196))),"",IF(AND($F196&lt;=AR$6,$G196&gt;=AR$5),IF(AR$5&gt;$N196,5,$K196)*10+IF(AND($F196&gt;=AR$5,$F196&lt;=AR$6),IF(AND($G196&gt;=AR$5,$G196&lt;=AR$6),5,IF($L196=1,2,1)),IF(AND($G196&gt;=AR$5,$G196&lt;=AR$6),IF($M196&gt;0,4,3),0)),IF(AND($D196&lt;=AR$6,$E196&gt;=AR$5),60,0)))</f>
        <v/>
      </c>
      <c r="AS196" s="80" t="str">
        <f>IF(OR($A196="",NOT(ISNUMBER($G196))),"",IF(AND($F196&lt;=AS$6,$G196&gt;=AS$5),IF(AS$5&gt;$N196,5,$K196)*10+IF(AND($F196&gt;=AS$5,$F196&lt;=AS$6),IF(AND($G196&gt;=AS$5,$G196&lt;=AS$6),5,IF($L196=1,2,1)),IF(AND($G196&gt;=AS$5,$G196&lt;=AS$6),IF($M196&gt;0,4,3),0)),IF(AND($D196&lt;=AS$6,$E196&gt;=AS$5),60,0)))</f>
        <v/>
      </c>
      <c r="AT196" s="80" t="str">
        <f>IF(OR($A196="",NOT(ISNUMBER($G196))),"",IF(AND($F196&lt;=AT$6,$G196&gt;=AT$5),IF(AT$5&gt;$N196,5,$K196)*10+IF(AND($F196&gt;=AT$5,$F196&lt;=AT$6),IF(AND($G196&gt;=AT$5,$G196&lt;=AT$6),5,IF($L196=1,2,1)),IF(AND($G196&gt;=AT$5,$G196&lt;=AT$6),IF($M196&gt;0,4,3),0)),IF(AND($D196&lt;=AT$6,$E196&gt;=AT$5),60,0)))</f>
        <v/>
      </c>
      <c r="AU196" s="80" t="str">
        <f>IF(OR($A196="",NOT(ISNUMBER($G196))),"",IF(AND($F196&lt;=AU$6,$G196&gt;=AU$5),IF(AU$5&gt;$N196,5,$K196)*10+IF(AND($F196&gt;=AU$5,$F196&lt;=AU$6),IF(AND($G196&gt;=AU$5,$G196&lt;=AU$6),5,IF($L196=1,2,1)),IF(AND($G196&gt;=AU$5,$G196&lt;=AU$6),IF($M196&gt;0,4,3),0)),IF(AND($D196&lt;=AU$6,$E196&gt;=AU$5),60,0)))</f>
        <v/>
      </c>
      <c r="AV196" s="80" t="str">
        <f>IF(OR($A196="",NOT(ISNUMBER($G196))),"",IF(AND($F196&lt;=AV$6,$G196&gt;=AV$5),IF(AV$5&gt;$N196,5,$K196)*10+IF(AND($F196&gt;=AV$5,$F196&lt;=AV$6),IF(AND($G196&gt;=AV$5,$G196&lt;=AV$6),5,IF($L196=1,2,1)),IF(AND($G196&gt;=AV$5,$G196&lt;=AV$6),IF($M196&gt;0,4,3),0)),IF(AND($D196&lt;=AV$6,$E196&gt;=AV$5),60,0)))</f>
        <v/>
      </c>
      <c r="AW196" s="80" t="str">
        <f>IF(OR($A196="",NOT(ISNUMBER($G196))),"",IF(AND($F196&lt;=AW$6,$G196&gt;=AW$5),IF(AW$5&gt;$N196,5,$K196)*10+IF(AND($F196&gt;=AW$5,$F196&lt;=AW$6),IF(AND($G196&gt;=AW$5,$G196&lt;=AW$6),5,IF($L196=1,2,1)),IF(AND($G196&gt;=AW$5,$G196&lt;=AW$6),IF($M196&gt;0,4,3),0)),IF(AND($D196&lt;=AW$6,$E196&gt;=AW$5),60,0)))</f>
        <v/>
      </c>
      <c r="AX196" s="80" t="str">
        <f>IF(OR($A196="",NOT(ISNUMBER($G196))),"",IF(AND($F196&lt;=AX$6,$G196&gt;=AX$5),IF(AX$5&gt;$N196,5,$K196)*10+IF(AND($F196&gt;=AX$5,$F196&lt;=AX$6),IF(AND($G196&gt;=AX$5,$G196&lt;=AX$6),5,IF($L196=1,2,1)),IF(AND($G196&gt;=AX$5,$G196&lt;=AX$6),IF($M196&gt;0,4,3),0)),IF(AND($D196&lt;=AX$6,$E196&gt;=AX$5),60,0)))</f>
        <v/>
      </c>
      <c r="AY196" s="80" t="str">
        <f>IF(OR($A196="",NOT(ISNUMBER($G196))),"",IF(AND($F196&lt;=AY$6,$G196&gt;=AY$5),IF(AY$5&gt;$N196,5,$K196)*10+IF(AND($F196&gt;=AY$5,$F196&lt;=AY$6),IF(AND($G196&gt;=AY$5,$G196&lt;=AY$6),5,IF($L196=1,2,1)),IF(AND($G196&gt;=AY$5,$G196&lt;=AY$6),IF($M196&gt;0,4,3),0)),IF(AND($D196&lt;=AY$6,$E196&gt;=AY$5),60,0)))</f>
        <v/>
      </c>
      <c r="AZ196" s="80" t="str">
        <f>IF(OR($A196="",NOT(ISNUMBER($G196))),"",IF(AND($F196&lt;=AZ$6,$G196&gt;=AZ$5),IF(AZ$5&gt;$N196,5,$K196)*10+IF(AND($F196&gt;=AZ$5,$F196&lt;=AZ$6),IF(AND($G196&gt;=AZ$5,$G196&lt;=AZ$6),5,IF($L196=1,2,1)),IF(AND($G196&gt;=AZ$5,$G196&lt;=AZ$6),IF($M196&gt;0,4,3),0)),IF(AND($D196&lt;=AZ$6,$E196&gt;=AZ$5),60,0)))</f>
        <v/>
      </c>
      <c r="BA196" s="80" t="str">
        <f>IF(OR($A196="",NOT(ISNUMBER($G196))),"",IF(AND($F196&lt;=BA$6,$G196&gt;=BA$5),IF(BA$5&gt;$N196,5,$K196)*10+IF(AND($F196&gt;=BA$5,$F196&lt;=BA$6),IF(AND($G196&gt;=BA$5,$G196&lt;=BA$6),5,IF($L196=1,2,1)),IF(AND($G196&gt;=BA$5,$G196&lt;=BA$6),IF($M196&gt;0,4,3),0)),IF(AND($D196&lt;=BA$6,$E196&gt;=BA$5),60,0)))</f>
        <v/>
      </c>
      <c r="BB196" s="80" t="str">
        <f>IF(OR($A196="",NOT(ISNUMBER($G196))),"",IF(AND($F196&lt;=BB$6,$G196&gt;=BB$5),IF(BB$5&gt;$N196,5,$K196)*10+IF(AND($F196&gt;=BB$5,$F196&lt;=BB$6),IF(AND($G196&gt;=BB$5,$G196&lt;=BB$6),5,IF($L196=1,2,1)),IF(AND($G196&gt;=BB$5,$G196&lt;=BB$6),IF($M196&gt;0,4,3),0)),IF(AND($D196&lt;=BB$6,$E196&gt;=BB$5),60,0)))</f>
        <v/>
      </c>
      <c r="BC196" s="80" t="str">
        <f>IF(OR($A196="",NOT(ISNUMBER($G196))),"",IF(AND($F196&lt;=BC$6,$G196&gt;=BC$5),IF(BC$5&gt;$N196,5,$K196)*10+IF(AND($F196&gt;=BC$5,$F196&lt;=BC$6),IF(AND($G196&gt;=BC$5,$G196&lt;=BC$6),5,IF($L196=1,2,1)),IF(AND($G196&gt;=BC$5,$G196&lt;=BC$6),IF($M196&gt;0,4,3),0)),IF(AND($D196&lt;=BC$6,$E196&gt;=BC$5),60,0)))</f>
        <v/>
      </c>
      <c r="BD196" s="80" t="str">
        <f>IF(OR($A196="",NOT(ISNUMBER($G196))),"",IF(AND($F196&lt;=BD$6,$G196&gt;=BD$5),IF(BD$5&gt;$N196,5,$K196)*10+IF(AND($F196&gt;=BD$5,$F196&lt;=BD$6),IF(AND($G196&gt;=BD$5,$G196&lt;=BD$6),5,IF($L196=1,2,1)),IF(AND($G196&gt;=BD$5,$G196&lt;=BD$6),IF($M196&gt;0,4,3),0)),IF(AND($D196&lt;=BD$6,$E196&gt;=BD$5),60,0)))</f>
        <v/>
      </c>
      <c r="BE196" s="80" t="str">
        <f>IF(OR($A196="",NOT(ISNUMBER($G196))),"",IF(AND($F196&lt;=BE$6,$G196&gt;=BE$5),IF(BE$5&gt;$N196,5,$K196)*10+IF(AND($F196&gt;=BE$5,$F196&lt;=BE$6),IF(AND($G196&gt;=BE$5,$G196&lt;=BE$6),5,IF($L196=1,2,1)),IF(AND($G196&gt;=BE$5,$G196&lt;=BE$6),IF($M196&gt;0,4,3),0)),IF(AND($D196&lt;=BE$6,$E196&gt;=BE$5),60,0)))</f>
        <v/>
      </c>
      <c r="BF196" s="80" t="str">
        <f>IF(OR($A196="",NOT(ISNUMBER($G196))),"",IF(AND($F196&lt;=BF$6,$G196&gt;=BF$5),IF(BF$5&gt;$N196,5,$K196)*10+IF(AND($F196&gt;=BF$5,$F196&lt;=BF$6),IF(AND($G196&gt;=BF$5,$G196&lt;=BF$6),5,IF($L196=1,2,1)),IF(AND($G196&gt;=BF$5,$G196&lt;=BF$6),IF($M196&gt;0,4,3),0)),IF(AND($D196&lt;=BF$6,$E196&gt;=BF$5),60,0)))</f>
        <v/>
      </c>
      <c r="BG196" s="80" t="str">
        <f>IF(OR($A196="",NOT(ISNUMBER($G196))),"",IF(AND($F196&lt;=BG$6,$G196&gt;=BG$5),IF(BG$5&gt;$N196,5,$K196)*10+IF(AND($F196&gt;=BG$5,$F196&lt;=BG$6),IF(AND($G196&gt;=BG$5,$G196&lt;=BG$6),5,IF($L196=1,2,1)),IF(AND($G196&gt;=BG$5,$G196&lt;=BG$6),IF($M196&gt;0,4,3),0)),IF(AND($D196&lt;=BG$6,$E196&gt;=BG$5),60,0)))</f>
        <v/>
      </c>
      <c r="BH196" s="80" t="str">
        <f>IF(OR($A196="",NOT(ISNUMBER($G196))),"",IF(AND($F196&lt;=BH$6,$G196&gt;=BH$5),IF(BH$5&gt;$N196,5,$K196)*10+IF(AND($F196&gt;=BH$5,$F196&lt;=BH$6),IF(AND($G196&gt;=BH$5,$G196&lt;=BH$6),5,IF($L196=1,2,1)),IF(AND($G196&gt;=BH$5,$G196&lt;=BH$6),IF($M196&gt;0,4,3),0)),IF(AND($D196&lt;=BH$6,$E196&gt;=BH$5),60,0)))</f>
        <v/>
      </c>
      <c r="BI196" s="80" t="str">
        <f>IF(OR($A196="",NOT(ISNUMBER($G196))),"",IF(AND($F196&lt;=BI$6,$G196&gt;=BI$5),IF(BI$5&gt;$N196,5,$K196)*10+IF(AND($F196&gt;=BI$5,$F196&lt;=BI$6),IF(AND($G196&gt;=BI$5,$G196&lt;=BI$6),5,IF($L196=1,2,1)),IF(AND($G196&gt;=BI$5,$G196&lt;=BI$6),IF($M196&gt;0,4,3),0)),IF(AND($D196&lt;=BI$6,$E196&gt;=BI$5),60,0)))</f>
        <v/>
      </c>
      <c r="BJ196" s="80" t="str">
        <f>IF(OR($A196="",NOT(ISNUMBER($G196))),"",IF(AND($F196&lt;=BJ$6,$G196&gt;=BJ$5),IF(BJ$5&gt;$N196,5,$K196)*10+IF(AND($F196&gt;=BJ$5,$F196&lt;=BJ$6),IF(AND($G196&gt;=BJ$5,$G196&lt;=BJ$6),5,IF($L196=1,2,1)),IF(AND($G196&gt;=BJ$5,$G196&lt;=BJ$6),IF($M196&gt;0,4,3),0)),IF(AND($D196&lt;=BJ$6,$E196&gt;=BJ$5),60,0)))</f>
        <v/>
      </c>
      <c r="BK196" s="80" t="str">
        <f>IF(OR($A196="",NOT(ISNUMBER($G196))),"",IF(AND($F196&lt;=BK$6,$G196&gt;=BK$5),IF(BK$5&gt;$N196,5,$K196)*10+IF(AND($F196&gt;=BK$5,$F196&lt;=BK$6),IF(AND($G196&gt;=BK$5,$G196&lt;=BK$6),5,IF($L196=1,2,1)),IF(AND($G196&gt;=BK$5,$G196&lt;=BK$6),IF($M196&gt;0,4,3),0)),IF(AND($D196&lt;=BK$6,$E196&gt;=BK$5),60,0)))</f>
        <v/>
      </c>
      <c r="BL196" s="80" t="str">
        <f>IF(OR($A196="",NOT(ISNUMBER($G196))),"",IF(AND($F196&lt;=BL$6,$G196&gt;=BL$5),IF(BL$5&gt;$N196,5,$K196)*10+IF(AND($F196&gt;=BL$5,$F196&lt;=BL$6),IF(AND($G196&gt;=BL$5,$G196&lt;=BL$6),5,IF($L196=1,2,1)),IF(AND($G196&gt;=BL$5,$G196&lt;=BL$6),IF($M196&gt;0,4,3),0)),IF(AND($D196&lt;=BL$6,$E196&gt;=BL$5),60,0)))</f>
        <v/>
      </c>
      <c r="BM196" s="80" t="str">
        <f>IF(OR($A196="",NOT(ISNUMBER($G196))),"",IF(AND($F196&lt;=BM$6,$G196&gt;=BM$5),IF(BM$5&gt;$N196,5,$K196)*10+IF(AND($F196&gt;=BM$5,$F196&lt;=BM$6),IF(AND($G196&gt;=BM$5,$G196&lt;=BM$6),5,IF($L196=1,2,1)),IF(AND($G196&gt;=BM$5,$G196&lt;=BM$6),IF($M196&gt;0,4,3),0)),IF(AND($D196&lt;=BM$6,$E196&gt;=BM$5),60,0)))</f>
        <v/>
      </c>
      <c r="BN196" s="80" t="str">
        <f>IF(OR($A196="",NOT(ISNUMBER($G196))),"",IF(AND($F196&lt;=BN$6,$G196&gt;=BN$5),IF(BN$5&gt;$N196,5,$K196)*10+IF(AND($F196&gt;=BN$5,$F196&lt;=BN$6),IF(AND($G196&gt;=BN$5,$G196&lt;=BN$6),5,IF($L196=1,2,1)),IF(AND($G196&gt;=BN$5,$G196&lt;=BN$6),IF($M196&gt;0,4,3),0)),IF(AND($D196&lt;=BN$6,$E196&gt;=BN$5),60,0)))</f>
        <v/>
      </c>
      <c r="BO196" s="80" t="str">
        <f>IF(OR($A196="",NOT(ISNUMBER($G196))),"",IF(AND($F196&lt;=BO$6,$G196&gt;=BO$5),IF(BO$5&gt;$N196,5,$K196)*10+IF(AND($F196&gt;=BO$5,$F196&lt;=BO$6),IF(AND($G196&gt;=BO$5,$G196&lt;=BO$6),5,IF($L196=1,2,1)),IF(AND($G196&gt;=BO$5,$G196&lt;=BO$6),IF($M196&gt;0,4,3),0)),IF(AND($D196&lt;=BO$6,$E196&gt;=BO$5),60,0)))</f>
        <v/>
      </c>
      <c r="BP196" s="80" t="str">
        <f>IF(OR($A196="",NOT(ISNUMBER($G196))),"",IF(AND($F196&lt;=BP$6,$G196&gt;=BP$5),IF(BP$5&gt;$N196,5,$K196)*10+IF(AND($F196&gt;=BP$5,$F196&lt;=BP$6),IF(AND($G196&gt;=BP$5,$G196&lt;=BP$6),5,IF($L196=1,2,1)),IF(AND($G196&gt;=BP$5,$G196&lt;=BP$6),IF($M196&gt;0,4,3),0)),IF(AND($D196&lt;=BP$6,$E196&gt;=BP$5),60,0)))</f>
        <v/>
      </c>
      <c r="BQ196" s="80" t="str">
        <f>IF(OR($A196="",NOT(ISNUMBER($G196))),"",IF(AND($F196&lt;=BQ$6,$G196&gt;=BQ$5),IF(BQ$5&gt;$N196,5,$K196)*10+IF(AND($F196&gt;=BQ$5,$F196&lt;=BQ$6),IF(AND($G196&gt;=BQ$5,$G196&lt;=BQ$6),5,IF($L196=1,2,1)),IF(AND($G196&gt;=BQ$5,$G196&lt;=BQ$6),IF($M196&gt;0,4,3),0)),IF(AND($D196&lt;=BQ$6,$E196&gt;=BQ$5),60,0)))</f>
        <v/>
      </c>
      <c r="BR196" s="80" t="str">
        <f>IF(OR($A196="",NOT(ISNUMBER($G196))),"",IF(AND($F196&lt;=BR$6,$G196&gt;=BR$5),IF(BR$5&gt;$N196,5,$K196)*10+IF(AND($F196&gt;=BR$5,$F196&lt;=BR$6),IF(AND($G196&gt;=BR$5,$G196&lt;=BR$6),5,IF($L196=1,2,1)),IF(AND($G196&gt;=BR$5,$G196&lt;=BR$6),IF($M196&gt;0,4,3),0)),IF(AND($D196&lt;=BR$6,$E196&gt;=BR$5),60,0)))</f>
        <v/>
      </c>
      <c r="BS196" s="80" t="str">
        <f>IF(OR($A196="",NOT(ISNUMBER($G196))),"",IF(AND($F196&lt;=BS$6,$G196&gt;=BS$5),IF(BS$5&gt;$N196,5,$K196)*10+IF(AND($F196&gt;=BS$5,$F196&lt;=BS$6),IF(AND($G196&gt;=BS$5,$G196&lt;=BS$6),5,IF($L196=1,2,1)),IF(AND($G196&gt;=BS$5,$G196&lt;=BS$6),IF($M196&gt;0,4,3),0)),IF(AND($D196&lt;=BS$6,$E196&gt;=BS$5),60,0)))</f>
        <v/>
      </c>
      <c r="BT196" s="80" t="str">
        <f>IF(OR($A196="",NOT(ISNUMBER($G196))),"",IF(AND($F196&lt;=BT$6,$G196&gt;=BT$5),IF(BT$5&gt;$N196,5,$K196)*10+IF(AND($F196&gt;=BT$5,$F196&lt;=BT$6),IF(AND($G196&gt;=BT$5,$G196&lt;=BT$6),5,IF($L196=1,2,1)),IF(AND($G196&gt;=BT$5,$G196&lt;=BT$6),IF($M196&gt;0,4,3),0)),IF(AND($D196&lt;=BT$6,$E196&gt;=BT$5),60,0)))</f>
        <v/>
      </c>
      <c r="BU196" s="80" t="str">
        <f>IF(OR($A196="",NOT(ISNUMBER($G196))),"",IF(AND($F196&lt;=BU$6,$G196&gt;=BU$5),IF(BU$5&gt;$N196,5,$K196)*10+IF(AND($F196&gt;=BU$5,$F196&lt;=BU$6),IF(AND($G196&gt;=BU$5,$G196&lt;=BU$6),5,IF($L196=1,2,1)),IF(AND($G196&gt;=BU$5,$G196&lt;=BU$6),IF($M196&gt;0,4,3),0)),IF(AND($D196&lt;=BU$6,$E196&gt;=BU$5),60,0)))</f>
        <v/>
      </c>
      <c r="BV196" s="80" t="str">
        <f>IF(OR($A196="",NOT(ISNUMBER($G196))),"",IF(AND($F196&lt;=BV$6,$G196&gt;=BV$5),IF(BV$5&gt;$N196,5,$K196)*10+IF(AND($F196&gt;=BV$5,$F196&lt;=BV$6),IF(AND($G196&gt;=BV$5,$G196&lt;=BV$6),5,IF($L196=1,2,1)),IF(AND($G196&gt;=BV$5,$G196&lt;=BV$6),IF($M196&gt;0,4,3),0)),IF(AND($D196&lt;=BV$6,$E196&gt;=BV$5),60,0)))</f>
        <v/>
      </c>
      <c r="BW196" s="80" t="str">
        <f>IF(OR($A196="",NOT(ISNUMBER($G196))),"",IF(AND($F196&lt;=BW$6,$G196&gt;=BW$5),IF(BW$5&gt;$N196,5,$K196)*10+IF(AND($F196&gt;=BW$5,$F196&lt;=BW$6),IF(AND($G196&gt;=BW$5,$G196&lt;=BW$6),5,IF($L196=1,2,1)),IF(AND($G196&gt;=BW$5,$G196&lt;=BW$6),IF($M196&gt;0,4,3),0)),IF(AND($D196&lt;=BW$6,$E196&gt;=BW$5),60,0)))</f>
        <v/>
      </c>
      <c r="BX196" s="80" t="str">
        <f>IF(OR($A196="",NOT(ISNUMBER($G196))),"",IF(AND($F196&lt;=BX$6,$G196&gt;=BX$5),IF(BX$5&gt;$N196,5,$K196)*10+IF(AND($F196&gt;=BX$5,$F196&lt;=BX$6),IF(AND($G196&gt;=BX$5,$G196&lt;=BX$6),5,IF($L196=1,2,1)),IF(AND($G196&gt;=BX$5,$G196&lt;=BX$6),IF($M196&gt;0,4,3),0)),IF(AND($D196&lt;=BX$6,$E196&gt;=BX$5),60,0)))</f>
        <v/>
      </c>
      <c r="BY196" s="80" t="str">
        <f>IF(OR($A196="",NOT(ISNUMBER($G196))),"",IF(AND($F196&lt;=BY$6,$G196&gt;=BY$5),IF(BY$5&gt;$N196,5,$K196)*10+IF(AND($F196&gt;=BY$5,$F196&lt;=BY$6),IF(AND($G196&gt;=BY$5,$G196&lt;=BY$6),5,IF($L196=1,2,1)),IF(AND($G196&gt;=BY$5,$G196&lt;=BY$6),IF($M196&gt;0,4,3),0)),IF(AND($D196&lt;=BY$6,$E196&gt;=BY$5),60,0)))</f>
        <v/>
      </c>
      <c r="BZ196" s="80" t="str">
        <f>IF(OR($A196="",NOT(ISNUMBER($G196))),"",IF(AND($F196&lt;=BZ$6,$G196&gt;=BZ$5),IF(BZ$5&gt;$N196,5,$K196)*10+IF(AND($F196&gt;=BZ$5,$F196&lt;=BZ$6),IF(AND($G196&gt;=BZ$5,$G196&lt;=BZ$6),5,IF($L196=1,2,1)),IF(AND($G196&gt;=BZ$5,$G196&lt;=BZ$6),IF($M196&gt;0,4,3),0)),IF(AND($D196&lt;=BZ$6,$E196&gt;=BZ$5),60,0)))</f>
        <v/>
      </c>
      <c r="CA196" s="80" t="str">
        <f>IF(OR($A196="",NOT(ISNUMBER($G196))),"",IF(AND($F196&lt;=CA$6,$G196&gt;=CA$5),IF(CA$5&gt;$N196,5,$K196)*10+IF(AND($F196&gt;=CA$5,$F196&lt;=CA$6),IF(AND($G196&gt;=CA$5,$G196&lt;=CA$6),5,IF($L196=1,2,1)),IF(AND($G196&gt;=CA$5,$G196&lt;=CA$6),IF($M196&gt;0,4,3),0)),IF(AND($D196&lt;=CA$6,$E196&gt;=CA$5),60,0)))</f>
        <v/>
      </c>
      <c r="CB196" s="80" t="str">
        <f>IF(OR($A196="",NOT(ISNUMBER($G196))),"",IF(AND($F196&lt;=CB$6,$G196&gt;=CB$5),IF(CB$5&gt;$N196,5,$K196)*10+IF(AND($F196&gt;=CB$5,$F196&lt;=CB$6),IF(AND($G196&gt;=CB$5,$G196&lt;=CB$6),5,IF($L196=1,2,1)),IF(AND($G196&gt;=CB$5,$G196&lt;=CB$6),IF($M196&gt;0,4,3),0)),IF(AND($D196&lt;=CB$6,$E196&gt;=CB$5),60,0)))</f>
        <v/>
      </c>
      <c r="CC196" s="80" t="str">
        <f>IF(OR($A196="",NOT(ISNUMBER($G196))),"",IF(AND($F196&lt;=CC$6,$G196&gt;=CC$5),IF(CC$5&gt;$N196,5,$K196)*10+IF(AND($F196&gt;=CC$5,$F196&lt;=CC$6),IF(AND($G196&gt;=CC$5,$G196&lt;=CC$6),5,IF($L196=1,2,1)),IF(AND($G196&gt;=CC$5,$G196&lt;=CC$6),IF($M196&gt;0,4,3),0)),IF(AND($D196&lt;=CC$6,$E196&gt;=CC$5),60,0)))</f>
        <v/>
      </c>
      <c r="CD196" s="80" t="str">
        <f>IF(OR($A196="",NOT(ISNUMBER($G196))),"",IF(AND($F196&lt;=CD$6,$G196&gt;=CD$5),IF(CD$5&gt;$N196,5,$K196)*10+IF(AND($F196&gt;=CD$5,$F196&lt;=CD$6),IF(AND($G196&gt;=CD$5,$G196&lt;=CD$6),5,IF($L196=1,2,1)),IF(AND($G196&gt;=CD$5,$G196&lt;=CD$6),IF($M196&gt;0,4,3),0)),IF(AND($D196&lt;=CD$6,$E196&gt;=CD$5),60,0)))</f>
        <v/>
      </c>
      <c r="CE196" s="80" t="str">
        <f>IF(OR($A196="",NOT(ISNUMBER($G196))),"",IF(AND($F196&lt;=CE$6,$G196&gt;=CE$5),IF(CE$5&gt;$N196,5,$K196)*10+IF(AND($F196&gt;=CE$5,$F196&lt;=CE$6),IF(AND($G196&gt;=CE$5,$G196&lt;=CE$6),5,IF($L196=1,2,1)),IF(AND($G196&gt;=CE$5,$G196&lt;=CE$6),IF($M196&gt;0,4,3),0)),IF(AND($D196&lt;=CE$6,$E196&gt;=CE$5),60,0)))</f>
        <v/>
      </c>
      <c r="CF196" s="80" t="str">
        <f>IF(OR($A196="",NOT(ISNUMBER($G196))),"",IF(AND($F196&lt;=CF$6,$G196&gt;=CF$5),IF(CF$5&gt;$N196,5,$K196)*10+IF(AND($F196&gt;=CF$5,$F196&lt;=CF$6),IF(AND($G196&gt;=CF$5,$G196&lt;=CF$6),5,IF($L196=1,2,1)),IF(AND($G196&gt;=CF$5,$G196&lt;=CF$6),IF($M196&gt;0,4,3),0)),IF(AND($D196&lt;=CF$6,$E196&gt;=CF$5),60,0)))</f>
        <v/>
      </c>
      <c r="CG196" s="80" t="str">
        <f>IF(OR($A196="",NOT(ISNUMBER($G196))),"",IF(AND($F196&lt;=CG$6,$G196&gt;=CG$5),IF(CG$5&gt;$N196,5,$K196)*10+IF(AND($F196&gt;=CG$5,$F196&lt;=CG$6),IF(AND($G196&gt;=CG$5,$G196&lt;=CG$6),5,IF($L196=1,2,1)),IF(AND($G196&gt;=CG$5,$G196&lt;=CG$6),IF($M196&gt;0,4,3),0)),IF(AND($D196&lt;=CG$6,$E196&gt;=CG$5),60,0)))</f>
        <v/>
      </c>
      <c r="CH196" s="80" t="str">
        <f>IF(OR($A196="",NOT(ISNUMBER($G196))),"",IF(AND($F196&lt;=CH$6,$G196&gt;=CH$5),IF(CH$5&gt;$N196,5,$K196)*10+IF(AND($F196&gt;=CH$5,$F196&lt;=CH$6),IF(AND($G196&gt;=CH$5,$G196&lt;=CH$6),5,IF($L196=1,2,1)),IF(AND($G196&gt;=CH$5,$G196&lt;=CH$6),IF($M196&gt;0,4,3),0)),IF(AND($D196&lt;=CH$6,$E196&gt;=CH$5),60,0)))</f>
        <v/>
      </c>
      <c r="CI196" s="80" t="str">
        <f>IF(OR($A196="",NOT(ISNUMBER($G196))),"",IF(AND($F196&lt;=CI$6,$G196&gt;=CI$5),IF(CI$5&gt;$N196,5,$K196)*10+IF(AND($F196&gt;=CI$5,$F196&lt;=CI$6),IF(AND($G196&gt;=CI$5,$G196&lt;=CI$6),5,IF($L196=1,2,1)),IF(AND($G196&gt;=CI$5,$G196&lt;=CI$6),IF($M196&gt;0,4,3),0)),IF(AND($D196&lt;=CI$6,$E196&gt;=CI$5),60,0)))</f>
        <v/>
      </c>
      <c r="CJ196" s="80" t="str">
        <f>IF(OR($A196="",NOT(ISNUMBER($G196))),"",IF(AND($F196&lt;=CJ$6,$G196&gt;=CJ$5),IF(CJ$5&gt;$N196,5,$K196)*10+IF(AND($F196&gt;=CJ$5,$F196&lt;=CJ$6),IF(AND($G196&gt;=CJ$5,$G196&lt;=CJ$6),5,IF($L196=1,2,1)),IF(AND($G196&gt;=CJ$5,$G196&lt;=CJ$6),IF($M196&gt;0,4,3),0)),IF(AND($D196&lt;=CJ$6,$E196&gt;=CJ$5),60,0)))</f>
        <v/>
      </c>
      <c r="CK196" s="80" t="str">
        <f>IF(OR($A196="",NOT(ISNUMBER($G196))),"",IF(AND($F196&lt;=CK$6,$G196&gt;=CK$5),IF(CK$5&gt;$N196,5,$K196)*10+IF(AND($F196&gt;=CK$5,$F196&lt;=CK$6),IF(AND($G196&gt;=CK$5,$G196&lt;=CK$6),5,IF($L196=1,2,1)),IF(AND($G196&gt;=CK$5,$G196&lt;=CK$6),IF($M196&gt;0,4,3),0)),IF(AND($D196&lt;=CK$6,$E196&gt;=CK$5),60,0)))</f>
        <v/>
      </c>
      <c r="CL196" s="80" t="str">
        <f>IF(OR($A196="",NOT(ISNUMBER($G196))),"",IF(AND($F196&lt;=CL$6,$G196&gt;=CL$5),IF(CL$5&gt;$N196,5,$K196)*10+IF(AND($F196&gt;=CL$5,$F196&lt;=CL$6),IF(AND($G196&gt;=CL$5,$G196&lt;=CL$6),5,IF($L196=1,2,1)),IF(AND($G196&gt;=CL$5,$G196&lt;=CL$6),IF($M196&gt;0,4,3),0)),IF(AND($D196&lt;=CL$6,$E196&gt;=CL$5),60,0)))</f>
        <v/>
      </c>
      <c r="CM196" s="80" t="str">
        <f>IF(OR($A196="",NOT(ISNUMBER($G196))),"",IF(AND($F196&lt;=CM$6,$G196&gt;=CM$5),IF(CM$5&gt;$N196,5,$K196)*10+IF(AND($F196&gt;=CM$5,$F196&lt;=CM$6),IF(AND($G196&gt;=CM$5,$G196&lt;=CM$6),5,IF($L196=1,2,1)),IF(AND($G196&gt;=CM$5,$G196&lt;=CM$6),IF($M196&gt;0,4,3),0)),IF(AND($D196&lt;=CM$6,$E196&gt;=CM$5),60,0)))</f>
        <v/>
      </c>
      <c r="CN196" s="80" t="str">
        <f>IF(OR($A196="",NOT(ISNUMBER($G196))),"",IF(AND($F196&lt;=CN$6,$G196&gt;=CN$5),IF(CN$5&gt;$N196,5,$K196)*10+IF(AND($F196&gt;=CN$5,$F196&lt;=CN$6),IF(AND($G196&gt;=CN$5,$G196&lt;=CN$6),5,IF($L196=1,2,1)),IF(AND($G196&gt;=CN$5,$G196&lt;=CN$6),IF($M196&gt;0,4,3),0)),IF(AND($D196&lt;=CN$6,$E196&gt;=CN$5),60,0)))</f>
        <v/>
      </c>
      <c r="CO196" s="80" t="str">
        <f>IF(OR($A196="",NOT(ISNUMBER($G196))),"",IF(AND($F196&lt;=CO$6,$G196&gt;=CO$5),IF(CO$5&gt;$N196,5,$K196)*10+IF(AND($F196&gt;=CO$5,$F196&lt;=CO$6),IF(AND($G196&gt;=CO$5,$G196&lt;=CO$6),5,IF($L196=1,2,1)),IF(AND($G196&gt;=CO$5,$G196&lt;=CO$6),IF($M196&gt;0,4,3),0)),IF(AND($D196&lt;=CO$6,$E196&gt;=CO$5),60,0)))</f>
        <v/>
      </c>
      <c r="CP196" s="80" t="str">
        <f>IF(OR($A196="",NOT(ISNUMBER($G196))),"",IF(AND($F196&lt;=CP$6,$G196&gt;=CP$5),IF(CP$5&gt;$N196,5,$K196)*10+IF(AND($F196&gt;=CP$5,$F196&lt;=CP$6),IF(AND($G196&gt;=CP$5,$G196&lt;=CP$6),5,IF($L196=1,2,1)),IF(AND($G196&gt;=CP$5,$G196&lt;=CP$6),IF($M196&gt;0,4,3),0)),IF(AND($D196&lt;=CP$6,$E196&gt;=CP$5),60,0)))</f>
        <v/>
      </c>
      <c r="CQ196" s="80" t="str">
        <f>IF(OR($A196="",NOT(ISNUMBER($G196))),"",IF(AND($F196&lt;=CQ$6,$G196&gt;=CQ$5),IF(CQ$5&gt;$N196,5,$K196)*10+IF(AND($F196&gt;=CQ$5,$F196&lt;=CQ$6),IF(AND($G196&gt;=CQ$5,$G196&lt;=CQ$6),5,IF($L196=1,2,1)),IF(AND($G196&gt;=CQ$5,$G196&lt;=CQ$6),IF($M196&gt;0,4,3),0)),IF(AND($D196&lt;=CQ$6,$E196&gt;=CQ$5),60,0)))</f>
        <v/>
      </c>
      <c r="CR196" s="80" t="str">
        <f>IF(OR($A196="",NOT(ISNUMBER($G196))),"",IF(AND($F196&lt;=CR$6,$G196&gt;=CR$5),IF(CR$5&gt;$N196,5,$K196)*10+IF(AND($F196&gt;=CR$5,$F196&lt;=CR$6),IF(AND($G196&gt;=CR$5,$G196&lt;=CR$6),5,IF($L196=1,2,1)),IF(AND($G196&gt;=CR$5,$G196&lt;=CR$6),IF($M196&gt;0,4,3),0)),IF(AND($D196&lt;=CR$6,$E196&gt;=CR$5),60,0)))</f>
        <v/>
      </c>
      <c r="CS196" s="80" t="str">
        <f>IF(OR($A196="",NOT(ISNUMBER($G196))),"",IF(AND($F196&lt;=CS$6,$G196&gt;=CS$5),IF(CS$5&gt;$N196,5,$K196)*10+IF(AND($F196&gt;=CS$5,$F196&lt;=CS$6),IF(AND($G196&gt;=CS$5,$G196&lt;=CS$6),5,IF($L196=1,2,1)),IF(AND($G196&gt;=CS$5,$G196&lt;=CS$6),IF($M196&gt;0,4,3),0)),IF(AND($D196&lt;=CS$6,$E196&gt;=CS$5),60,0)))</f>
        <v/>
      </c>
      <c r="CT196" s="80" t="str">
        <f>IF(OR($A196="",NOT(ISNUMBER($G196))),"",IF(AND($F196&lt;=CT$6,$G196&gt;=CT$5),IF(CT$5&gt;$N196,5,$K196)*10+IF(AND($F196&gt;=CT$5,$F196&lt;=CT$6),IF(AND($G196&gt;=CT$5,$G196&lt;=CT$6),5,IF($L196=1,2,1)),IF(AND($G196&gt;=CT$5,$G196&lt;=CT$6),IF($M196&gt;0,4,3),0)),IF(AND($D196&lt;=CT$6,$E196&gt;=CT$5),60,0)))</f>
        <v/>
      </c>
      <c r="CU196" s="80" t="str">
        <f>IF(OR($A196="",NOT(ISNUMBER($G196))),"",IF(AND($F196&lt;=CU$6,$G196&gt;=CU$5),IF(CU$5&gt;$N196,5,$K196)*10+IF(AND($F196&gt;=CU$5,$F196&lt;=CU$6),IF(AND($G196&gt;=CU$5,$G196&lt;=CU$6),5,IF($L196=1,2,1)),IF(AND($G196&gt;=CU$5,$G196&lt;=CU$6),IF($M196&gt;0,4,3),0)),IF(AND($D196&lt;=CU$6,$E196&gt;=CU$5),60,0)))</f>
        <v/>
      </c>
      <c r="CV196" s="80" t="str">
        <f>IF(OR($A196="",NOT(ISNUMBER($G196))),"",IF(AND($F196&lt;=CV$6,$G196&gt;=CV$5),IF(CV$5&gt;$N196,5,$K196)*10+IF(AND($F196&gt;=CV$5,$F196&lt;=CV$6),IF(AND($G196&gt;=CV$5,$G196&lt;=CV$6),5,IF($L196=1,2,1)),IF(AND($G196&gt;=CV$5,$G196&lt;=CV$6),IF($M196&gt;0,4,3),0)),IF(AND($D196&lt;=CV$6,$E196&gt;=CV$5),60,0)))</f>
        <v/>
      </c>
      <c r="CW196" s="80" t="str">
        <f>IF(OR($A196="",NOT(ISNUMBER($G196))),"",IF(AND($F196&lt;=CW$6,$G196&gt;=CW$5),IF(CW$5&gt;$N196,5,$K196)*10+IF(AND($F196&gt;=CW$5,$F196&lt;=CW$6),IF(AND($G196&gt;=CW$5,$G196&lt;=CW$6),5,IF($L196=1,2,1)),IF(AND($G196&gt;=CW$5,$G196&lt;=CW$6),IF($M196&gt;0,4,3),0)),IF(AND($D196&lt;=CW$6,$E196&gt;=CW$5),60,0)))</f>
        <v/>
      </c>
      <c r="CX196" s="80" t="str">
        <f>IF(OR($A196="",NOT(ISNUMBER($G196))),"",IF(AND($F196&lt;=CX$6,$G196&gt;=CX$5),IF(CX$5&gt;$N196,5,$K196)*10+IF(AND($F196&gt;=CX$5,$F196&lt;=CX$6),IF(AND($G196&gt;=CX$5,$G196&lt;=CX$6),5,IF($L196=1,2,1)),IF(AND($G196&gt;=CX$5,$G196&lt;=CX$6),IF($M196&gt;0,4,3),0)),IF(AND($D196&lt;=CX$6,$E196&gt;=CX$5),60,0)))</f>
        <v/>
      </c>
      <c r="CY196" s="80" t="str">
        <f>IF(OR($A196="",NOT(ISNUMBER($G196))),"",IF(AND($F196&lt;=CY$6,$G196&gt;=CY$5),IF(CY$5&gt;$N196,5,$K196)*10+IF(AND($F196&gt;=CY$5,$F196&lt;=CY$6),IF(AND($G196&gt;=CY$5,$G196&lt;=CY$6),5,IF($L196=1,2,1)),IF(AND($G196&gt;=CY$5,$G196&lt;=CY$6),IF($M196&gt;0,4,3),0)),IF(AND($D196&lt;=CY$6,$E196&gt;=CY$5),60,0)))</f>
        <v/>
      </c>
      <c r="CZ196" s="80" t="str">
        <f>IF(OR($A196="",NOT(ISNUMBER($G196))),"",IF(AND($F196&lt;=CZ$6,$G196&gt;=CZ$5),IF(CZ$5&gt;$N196,5,$K196)*10+IF(AND($F196&gt;=CZ$5,$F196&lt;=CZ$6),IF(AND($G196&gt;=CZ$5,$G196&lt;=CZ$6),5,IF($L196=1,2,1)),IF(AND($G196&gt;=CZ$5,$G196&lt;=CZ$6),IF($M196&gt;0,4,3),0)),IF(AND($D196&lt;=CZ$6,$E196&gt;=CZ$5),60,0)))</f>
        <v/>
      </c>
      <c r="DA196" s="80" t="str">
        <f>IF(OR($A196="",NOT(ISNUMBER($G196))),"",IF(AND($F196&lt;=DA$6,$G196&gt;=DA$5),IF(DA$5&gt;$N196,5,$K196)*10+IF(AND($F196&gt;=DA$5,$F196&lt;=DA$6),IF(AND($G196&gt;=DA$5,$G196&lt;=DA$6),5,IF($L196=1,2,1)),IF(AND($G196&gt;=DA$5,$G196&lt;=DA$6),IF($M196&gt;0,4,3),0)),IF(AND($D196&lt;=DA$6,$E196&gt;=DA$5),60,0)))</f>
        <v/>
      </c>
      <c r="DB196" s="80" t="str">
        <f>IF(OR($A196="",NOT(ISNUMBER($G196))),"",IF(AND($F196&lt;=DB$6,$G196&gt;=DB$5),IF(DB$5&gt;$N196,5,$K196)*10+IF(AND($F196&gt;=DB$5,$F196&lt;=DB$6),IF(AND($G196&gt;=DB$5,$G196&lt;=DB$6),5,IF($L196=1,2,1)),IF(AND($G196&gt;=DB$5,$G196&lt;=DB$6),IF($M196&gt;0,4,3),0)),IF(AND($D196&lt;=DB$6,$E196&gt;=DB$5),60,0)))</f>
        <v/>
      </c>
      <c r="DC196" s="80" t="str">
        <f>IF(OR($A196="",NOT(ISNUMBER($G196))),"",IF(AND($F196&lt;=DC$6,$G196&gt;=DC$5),IF(DC$5&gt;$N196,5,$K196)*10+IF(AND($F196&gt;=DC$5,$F196&lt;=DC$6),IF(AND($G196&gt;=DC$5,$G196&lt;=DC$6),5,IF($L196=1,2,1)),IF(AND($G196&gt;=DC$5,$G196&lt;=DC$6),IF($M196&gt;0,4,3),0)),IF(AND($D196&lt;=DC$6,$E196&gt;=DC$5),60,0)))</f>
        <v/>
      </c>
      <c r="DD196" s="80" t="str">
        <f>IF(OR($A196="",NOT(ISNUMBER($G196))),"",IF(AND($F196&lt;=DD$6,$G196&gt;=DD$5),IF(DD$5&gt;$N196,5,$K196)*10+IF(AND($F196&gt;=DD$5,$F196&lt;=DD$6),IF(AND($G196&gt;=DD$5,$G196&lt;=DD$6),5,IF($L196=1,2,1)),IF(AND($G196&gt;=DD$5,$G196&lt;=DD$6),IF($M196&gt;0,4,3),0)),IF(AND($D196&lt;=DD$6,$E196&gt;=DD$5),60,0)))</f>
        <v/>
      </c>
      <c r="DE196" s="80" t="str">
        <f>IF(OR($A196="",NOT(ISNUMBER($G196))),"",IF(AND($F196&lt;=DE$6,$G196&gt;=DE$5),IF(DE$5&gt;$N196,5,$K196)*10+IF(AND($F196&gt;=DE$5,$F196&lt;=DE$6),IF(AND($G196&gt;=DE$5,$G196&lt;=DE$6),5,IF($L196=1,2,1)),IF(AND($G196&gt;=DE$5,$G196&lt;=DE$6),IF($M196&gt;0,4,3),0)),IF(AND($D196&lt;=DE$6,$E196&gt;=DE$5),60,0)))</f>
        <v/>
      </c>
      <c r="DF196" s="80" t="str">
        <f>IF(OR($A196="",NOT(ISNUMBER($G196))),"",IF(AND($F196&lt;=DF$6,$G196&gt;=DF$5),IF(DF$5&gt;$N196,5,$K196)*10+IF(AND($F196&gt;=DF$5,$F196&lt;=DF$6),IF(AND($G196&gt;=DF$5,$G196&lt;=DF$6),5,IF($L196=1,2,1)),IF(AND($G196&gt;=DF$5,$G196&lt;=DF$6),IF($M196&gt;0,4,3),0)),IF(AND($D196&lt;=DF$6,$E196&gt;=DF$5),60,0)))</f>
        <v/>
      </c>
      <c r="DG196" s="80" t="str">
        <f>IF(OR($A196="",NOT(ISNUMBER($G196))),"",IF(AND($F196&lt;=DG$6,$G196&gt;=DG$5),IF(DG$5&gt;$N196,5,$K196)*10+IF(AND($F196&gt;=DG$5,$F196&lt;=DG$6),IF(AND($G196&gt;=DG$5,$G196&lt;=DG$6),5,IF($L196=1,2,1)),IF(AND($G196&gt;=DG$5,$G196&lt;=DG$6),IF($M196&gt;0,4,3),0)),IF(AND($D196&lt;=DG$6,$E196&gt;=DG$5),60,0)))</f>
        <v/>
      </c>
      <c r="DH196" s="80" t="str">
        <f>IF(OR($A196="",NOT(ISNUMBER($G196))),"",IF(AND($F196&lt;=DH$6,$G196&gt;=DH$5),IF(DH$5&gt;$N196,5,$K196)*10+IF(AND($F196&gt;=DH$5,$F196&lt;=DH$6),IF(AND($G196&gt;=DH$5,$G196&lt;=DH$6),5,IF($L196=1,2,1)),IF(AND($G196&gt;=DH$5,$G196&lt;=DH$6),IF($M196&gt;0,4,3),0)),IF(AND($D196&lt;=DH$6,$E196&gt;=DH$5),60,0)))</f>
        <v/>
      </c>
      <c r="DI196" s="80" t="str">
        <f>IF(OR($A196="",NOT(ISNUMBER($G196))),"",IF(AND($F196&lt;=DI$6,$G196&gt;=DI$5),IF(DI$5&gt;$N196,5,$K196)*10+IF(AND($F196&gt;=DI$5,$F196&lt;=DI$6),IF(AND($G196&gt;=DI$5,$G196&lt;=DI$6),5,IF($L196=1,2,1)),IF(AND($G196&gt;=DI$5,$G196&lt;=DI$6),IF($M196&gt;0,4,3),0)),IF(AND($D196&lt;=DI$6,$E196&gt;=DI$5),60,0)))</f>
        <v/>
      </c>
      <c r="DJ196" s="80" t="str">
        <f>IF(OR($A196="",NOT(ISNUMBER($G196))),"",IF(AND($F196&lt;=DJ$6,$G196&gt;=DJ$5),IF(DJ$5&gt;$N196,5,$K196)*10+IF(AND($F196&gt;=DJ$5,$F196&lt;=DJ$6),IF(AND($G196&gt;=DJ$5,$G196&lt;=DJ$6),5,IF($L196=1,2,1)),IF(AND($G196&gt;=DJ$5,$G196&lt;=DJ$6),IF($M196&gt;0,4,3),0)),IF(AND($D196&lt;=DJ$6,$E196&gt;=DJ$5),60,0)))</f>
        <v/>
      </c>
      <c r="DK196" s="80" t="str">
        <f>IF(OR($A196="",NOT(ISNUMBER($G196))),"",IF(AND($F196&lt;=DK$6,$G196&gt;=DK$5),IF(DK$5&gt;$N196,5,$K196)*10+IF(AND($F196&gt;=DK$5,$F196&lt;=DK$6),IF(AND($G196&gt;=DK$5,$G196&lt;=DK$6),5,IF($L196=1,2,1)),IF(AND($G196&gt;=DK$5,$G196&lt;=DK$6),IF($M196&gt;0,4,3),0)),IF(AND($D196&lt;=DK$6,$E196&gt;=DK$5),60,0)))</f>
        <v/>
      </c>
      <c r="DL196" s="80" t="str">
        <f>IF(OR($A196="",NOT(ISNUMBER($G196))),"",IF(AND($F196&lt;=DL$6,$G196&gt;=DL$5),IF(DL$5&gt;$N196,5,$K196)*10+IF(AND($F196&gt;=DL$5,$F196&lt;=DL$6),IF(AND($G196&gt;=DL$5,$G196&lt;=DL$6),5,IF($L196=1,2,1)),IF(AND($G196&gt;=DL$5,$G196&lt;=DL$6),IF($M196&gt;0,4,3),0)),IF(AND($D196&lt;=DL$6,$E196&gt;=DL$5),60,0)))</f>
        <v/>
      </c>
      <c r="DM196" s="80" t="str">
        <f>IF(OR($A196="",NOT(ISNUMBER($G196))),"",IF(AND($F196&lt;=DM$6,$G196&gt;=DM$5),IF(DM$5&gt;$N196,5,$K196)*10+IF(AND($F196&gt;=DM$5,$F196&lt;=DM$6),IF(AND($G196&gt;=DM$5,$G196&lt;=DM$6),5,IF($L196=1,2,1)),IF(AND($G196&gt;=DM$5,$G196&lt;=DM$6),IF($M196&gt;0,4,3),0)),IF(AND($D196&lt;=DM$6,$E196&gt;=DM$5),60,0)))</f>
        <v/>
      </c>
      <c r="DN196" s="80" t="str">
        <f>IF(OR($A196="",NOT(ISNUMBER($G196))),"",IF(AND($F196&lt;=DN$6,$G196&gt;=DN$5),IF(DN$5&gt;$N196,5,$K196)*10+IF(AND($F196&gt;=DN$5,$F196&lt;=DN$6),IF(AND($G196&gt;=DN$5,$G196&lt;=DN$6),5,IF($L196=1,2,1)),IF(AND($G196&gt;=DN$5,$G196&lt;=DN$6),IF($M196&gt;0,4,3),0)),IF(AND($D196&lt;=DN$6,$E196&gt;=DN$5),60,0)))</f>
        <v/>
      </c>
      <c r="DO196" s="80" t="str">
        <f>IF(OR($A196="",NOT(ISNUMBER($G196))),"",IF(AND($F196&lt;=DO$6,$G196&gt;=DO$5),IF(DO$5&gt;$N196,5,$K196)*10+IF(AND($F196&gt;=DO$5,$F196&lt;=DO$6),IF(AND($G196&gt;=DO$5,$G196&lt;=DO$6),5,IF($L196=1,2,1)),IF(AND($G196&gt;=DO$5,$G196&lt;=DO$6),IF($M196&gt;0,4,3),0)),IF(AND($D196&lt;=DO$6,$E196&gt;=DO$5),60,0)))</f>
        <v/>
      </c>
      <c r="DP196" s="80" t="str">
        <f>IF(OR($A196="",NOT(ISNUMBER($G196))),"",IF(AND($F196&lt;=DP$6,$G196&gt;=DP$5),IF(DP$5&gt;$N196,5,$K196)*10+IF(AND($F196&gt;=DP$5,$F196&lt;=DP$6),IF(AND($G196&gt;=DP$5,$G196&lt;=DP$6),5,IF($L196=1,2,1)),IF(AND($G196&gt;=DP$5,$G196&lt;=DP$6),IF($M196&gt;0,4,3),0)),IF(AND($D196&lt;=DP$6,$E196&gt;=DP$5),60,0)))</f>
        <v/>
      </c>
      <c r="DQ196" s="80" t="str">
        <f>IF(OR($A196="",NOT(ISNUMBER($G196))),"",IF(AND($F196&lt;=DQ$6,$G196&gt;=DQ$5),IF(DQ$5&gt;$N196,5,$K196)*10+IF(AND($F196&gt;=DQ$5,$F196&lt;=DQ$6),IF(AND($G196&gt;=DQ$5,$G196&lt;=DQ$6),5,IF($L196=1,2,1)),IF(AND($G196&gt;=DQ$5,$G196&lt;=DQ$6),IF($M196&gt;0,4,3),0)),IF(AND($D196&lt;=DQ$6,$E196&gt;=DQ$5),60,0)))</f>
        <v/>
      </c>
      <c r="DR196" s="80" t="str">
        <f>IF(OR($A196="",NOT(ISNUMBER($G196))),"",IF(AND($F196&lt;=DR$6,$G196&gt;=DR$5),IF(DR$5&gt;$N196,5,$K196)*10+IF(AND($F196&gt;=DR$5,$F196&lt;=DR$6),IF(AND($G196&gt;=DR$5,$G196&lt;=DR$6),5,IF($L196=1,2,1)),IF(AND($G196&gt;=DR$5,$G196&lt;=DR$6),IF($M196&gt;0,4,3),0)),IF(AND($D196&lt;=DR$6,$E196&gt;=DR$5),60,0)))</f>
        <v/>
      </c>
      <c r="DS196" s="80" t="str">
        <f>IF(OR($A196="",NOT(ISNUMBER($G196))),"",IF(AND($F196&lt;=DS$6,$G196&gt;=DS$5),IF(DS$5&gt;$N196,5,$K196)*10+IF(AND($F196&gt;=DS$5,$F196&lt;=DS$6),IF(AND($G196&gt;=DS$5,$G196&lt;=DS$6),5,IF($L196=1,2,1)),IF(AND($G196&gt;=DS$5,$G196&lt;=DS$6),IF($M196&gt;0,4,3),0)),IF(AND($D196&lt;=DS$6,$E196&gt;=DS$5),60,0)))</f>
        <v/>
      </c>
      <c r="DT196" s="80" t="str">
        <f>IF(OR($A196="",NOT(ISNUMBER($G196))),"",IF(AND($F196&lt;=DT$6,$G196&gt;=DT$5),IF(DT$5&gt;$N196,5,$K196)*10+IF(AND($F196&gt;=DT$5,$F196&lt;=DT$6),IF(AND($G196&gt;=DT$5,$G196&lt;=DT$6),5,IF($L196=1,2,1)),IF(AND($G196&gt;=DT$5,$G196&lt;=DT$6),IF($M196&gt;0,4,3),0)),IF(AND($D196&lt;=DT$6,$E196&gt;=DT$5),60,0)))</f>
        <v/>
      </c>
      <c r="DU196" s="80" t="str">
        <f>IF(OR($A196="",NOT(ISNUMBER($G196))),"",IF(AND($F196&lt;=DU$6,$G196&gt;=DU$5),IF(DU$5&gt;$N196,5,$K196)*10+IF(AND($F196&gt;=DU$5,$F196&lt;=DU$6),IF(AND($G196&gt;=DU$5,$G196&lt;=DU$6),5,IF($L196=1,2,1)),IF(AND($G196&gt;=DU$5,$G196&lt;=DU$6),IF($M196&gt;0,4,3),0)),IF(AND($D196&lt;=DU$6,$E196&gt;=DU$5),60,0)))</f>
        <v/>
      </c>
      <c r="DV196" s="80" t="str">
        <f>IF(OR($A196="",NOT(ISNUMBER($G196))),"",IF(AND($F196&lt;=DV$6,$G196&gt;=DV$5),IF(DV$5&gt;$N196,5,$K196)*10+IF(AND($F196&gt;=DV$5,$F196&lt;=DV$6),IF(AND($G196&gt;=DV$5,$G196&lt;=DV$6),5,IF($L196=1,2,1)),IF(AND($G196&gt;=DV$5,$G196&lt;=DV$6),IF($M196&gt;0,4,3),0)),IF(AND($D196&lt;=DV$6,$E196&gt;=DV$5),60,0)))</f>
        <v/>
      </c>
      <c r="DW196" s="80" t="str">
        <f>IF(OR($A196="",NOT(ISNUMBER($G196))),"",IF(AND($F196&lt;=DW$6,$G196&gt;=DW$5),IF(DW$5&gt;$N196,5,$K196)*10+IF(AND($F196&gt;=DW$5,$F196&lt;=DW$6),IF(AND($G196&gt;=DW$5,$G196&lt;=DW$6),5,IF($L196=1,2,1)),IF(AND($G196&gt;=DW$5,$G196&lt;=DW$6),IF($M196&gt;0,4,3),0)),IF(AND($D196&lt;=DW$6,$E196&gt;=DW$5),60,0)))</f>
        <v/>
      </c>
      <c r="DX196" s="80" t="str">
        <f>IF(OR($A196="",NOT(ISNUMBER($G196))),"",IF(AND($F196&lt;=DX$6,$G196&gt;=DX$5),IF(DX$5&gt;$N196,5,$K196)*10+IF(AND($F196&gt;=DX$5,$F196&lt;=DX$6),IF(AND($G196&gt;=DX$5,$G196&lt;=DX$6),5,IF($L196=1,2,1)),IF(AND($G196&gt;=DX$5,$G196&lt;=DX$6),IF($M196&gt;0,4,3),0)),IF(AND($D196&lt;=DX$6,$E196&gt;=DX$5),60,0)))</f>
        <v/>
      </c>
      <c r="DY196" s="80" t="str">
        <f>IF(OR($A196="",NOT(ISNUMBER($G196))),"",IF(AND($F196&lt;=DY$6,$G196&gt;=DY$5),IF(DY$5&gt;$N196,5,$K196)*10+IF(AND($F196&gt;=DY$5,$F196&lt;=DY$6),IF(AND($G196&gt;=DY$5,$G196&lt;=DY$6),5,IF($L196=1,2,1)),IF(AND($G196&gt;=DY$5,$G196&lt;=DY$6),IF($M196&gt;0,4,3),0)),IF(AND($D196&lt;=DY$6,$E196&gt;=DY$5),60,0)))</f>
        <v/>
      </c>
      <c r="DZ196" s="80" t="str">
        <f>IF(OR($A196="",NOT(ISNUMBER($G196))),"",IF(AND($F196&lt;=DZ$6,$G196&gt;=DZ$5),IF(DZ$5&gt;$N196,5,$K196)*10+IF(AND($F196&gt;=DZ$5,$F196&lt;=DZ$6),IF(AND($G196&gt;=DZ$5,$G196&lt;=DZ$6),5,IF($L196=1,2,1)),IF(AND($G196&gt;=DZ$5,$G196&lt;=DZ$6),IF($M196&gt;0,4,3),0)),IF(AND($D196&lt;=DZ$6,$E196&gt;=DZ$5),60,0)))</f>
        <v/>
      </c>
      <c r="EA196" s="80" t="str">
        <f>IF(OR($A196="",NOT(ISNUMBER($G196))),"",IF(AND($F196&lt;=EA$6,$G196&gt;=EA$5),IF(EA$5&gt;$N196,5,$K196)*10+IF(AND($F196&gt;=EA$5,$F196&lt;=EA$6),IF(AND($G196&gt;=EA$5,$G196&lt;=EA$6),5,IF($L196=1,2,1)),IF(AND($G196&gt;=EA$5,$G196&lt;=EA$6),IF($M196&gt;0,4,3),0)),IF(AND($D196&lt;=EA$6,$E196&gt;=EA$5),60,0)))</f>
        <v/>
      </c>
      <c r="EB196" s="80" t="str">
        <f>IF(OR($A196="",NOT(ISNUMBER($G196))),"",IF(AND($F196&lt;=EB$6,$G196&gt;=EB$5),IF(EB$5&gt;$N196,5,$K196)*10+IF(AND($F196&gt;=EB$5,$F196&lt;=EB$6),IF(AND($G196&gt;=EB$5,$G196&lt;=EB$6),5,IF($L196=1,2,1)),IF(AND($G196&gt;=EB$5,$G196&lt;=EB$6),IF($M196&gt;0,4,3),0)),IF(AND($D196&lt;=EB$6,$E196&gt;=EB$5),60,0)))</f>
        <v/>
      </c>
      <c r="EC196" s="80" t="str">
        <f>IF(OR($A196="",NOT(ISNUMBER($G196))),"",IF(AND($F196&lt;=EC$6,$G196&gt;=EC$5),IF(EC$5&gt;$N196,5,$K196)*10+IF(AND($F196&gt;=EC$5,$F196&lt;=EC$6),IF(AND($G196&gt;=EC$5,$G196&lt;=EC$6),5,IF($L196=1,2,1)),IF(AND($G196&gt;=EC$5,$G196&lt;=EC$6),IF($M196&gt;0,4,3),0)),IF(AND($D196&lt;=EC$6,$E196&gt;=EC$5),60,0)))</f>
        <v/>
      </c>
      <c r="ED196" s="80" t="str">
        <f>IF(OR($A196="",NOT(ISNUMBER($G196))),"",IF(AND($F196&lt;=ED$6,$G196&gt;=ED$5),IF(ED$5&gt;$N196,5,$K196)*10+IF(AND($F196&gt;=ED$5,$F196&lt;=ED$6),IF(AND($G196&gt;=ED$5,$G196&lt;=ED$6),5,IF($L196=1,2,1)),IF(AND($G196&gt;=ED$5,$G196&lt;=ED$6),IF($M196&gt;0,4,3),0)),IF(AND($D196&lt;=ED$6,$E196&gt;=ED$5),60,0)))</f>
        <v/>
      </c>
    </row>
    <row r="197" ht="18" customHeight="1">
      <c r="A197" s="52" t="str">
        <f>IF(Tasks!$B197="","",Tasks!$A197)</f>
        <v/>
      </c>
      <c r="B197" s="78" t="str">
        <f>IF(Tasks!$B197="","",Tasks!$B197)</f>
        <v/>
      </c>
      <c r="C197" s="25" t="str">
        <f>IF($B197="","",IF(AND(Tasks!$D197="",Tasks!$G197=""),"-",IF(Tasks!$D197="","",Tasks!$D197&amp;IF(OR(Tasks!$E197="",Tasks!$E197="FS"),IF(N(Tasks!$F197)=0,"","FS"),Tasks!$E197)&amp;IF(N(Tasks!$F197)=0,"",IF(Tasks!$F197&gt;0,"+","")&amp;Tasks!$F197))&amp;IF(AND(Tasks!$D197&lt;&gt;"",Tasks!$G197&lt;&gt;""),", ","")&amp;IF(Tasks!$G197="","",Tasks!$G197&amp;IF(OR(Tasks!$H197="",Tasks!$H197="FS"),IF(N(Tasks!$I197)=0,"","FS"),Tasks!$H197)&amp;IF(N(Tasks!$I197)=0,"",IF(Tasks!$I197&gt;0,"+","")&amp;Tasks!$I197))))</f>
        <v/>
      </c>
      <c r="D197" s="51" t="str">
        <f>IF(OR($B197="",Tasks!$Q197=""),"",Tasks!$Q197)</f>
        <v/>
      </c>
      <c r="E197" s="51" t="str">
        <f>IF(OR($B197="",Tasks!$R197=""),"",Tasks!$R197)</f>
        <v/>
      </c>
      <c r="F197" s="51" t="str">
        <f>IF(OR($B197="",Tasks!$S197=""),"",Tasks!$S197)</f>
        <v/>
      </c>
      <c r="G197" s="51" t="str">
        <f>IF(OR($B197="",Tasks!$T197=""),"",Tasks!$T197)</f>
        <v/>
      </c>
      <c r="H197" s="52" t="str">
        <f>IF($B197="","",Tasks!$AE197)</f>
        <v/>
      </c>
      <c r="I197" s="79" t="str">
        <f>IF($B197="","",Tasks!$AF197)</f>
        <v/>
      </c>
      <c r="J197" s="53" t="str">
        <f>IF(OR($B197="",Tasks!$V197=""),"",Tasks!$V197)</f>
        <v/>
      </c>
      <c r="K197" s="52" t="str">
        <f>IF($B197="","",Tasks!$AA197)</f>
        <v/>
      </c>
      <c r="L197" s="52" t="str">
        <f>IF($B197="","",Tasks!$AB197)</f>
        <v/>
      </c>
      <c r="M197" s="52" t="str">
        <f>IF($B197="","",Tasks!$Z197)</f>
        <v/>
      </c>
      <c r="N197" s="52" t="str">
        <f>IF(OR($B197="",Tasks!$AG197=""),"",Tasks!$AG197)</f>
        <v/>
      </c>
      <c r="O197" s="80" t="str">
        <f>IF(OR($A197="",NOT(ISNUMBER($G197))),"",IF(AND($F197&lt;=O$6,$G197&gt;=O$5),IF(O$5&gt;$N197,5,$K197)*10+IF(AND($F197&gt;=O$5,$F197&lt;=O$6),IF(AND($G197&gt;=O$5,$G197&lt;=O$6),5,IF($L197=1,2,1)),IF(AND($G197&gt;=O$5,$G197&lt;=O$6),IF($M197&gt;0,4,3),0)),IF(AND($D197&lt;=O$6,$E197&gt;=O$5),60,0)))</f>
        <v/>
      </c>
      <c r="P197" s="80" t="str">
        <f>IF(OR($A197="",NOT(ISNUMBER($G197))),"",IF(AND($F197&lt;=P$6,$G197&gt;=P$5),IF(P$5&gt;$N197,5,$K197)*10+IF(AND($F197&gt;=P$5,$F197&lt;=P$6),IF(AND($G197&gt;=P$5,$G197&lt;=P$6),5,IF($L197=1,2,1)),IF(AND($G197&gt;=P$5,$G197&lt;=P$6),IF($M197&gt;0,4,3),0)),IF(AND($D197&lt;=P$6,$E197&gt;=P$5),60,0)))</f>
        <v/>
      </c>
      <c r="Q197" s="80" t="str">
        <f>IF(OR($A197="",NOT(ISNUMBER($G197))),"",IF(AND($F197&lt;=Q$6,$G197&gt;=Q$5),IF(Q$5&gt;$N197,5,$K197)*10+IF(AND($F197&gt;=Q$5,$F197&lt;=Q$6),IF(AND($G197&gt;=Q$5,$G197&lt;=Q$6),5,IF($L197=1,2,1)),IF(AND($G197&gt;=Q$5,$G197&lt;=Q$6),IF($M197&gt;0,4,3),0)),IF(AND($D197&lt;=Q$6,$E197&gt;=Q$5),60,0)))</f>
        <v/>
      </c>
      <c r="R197" s="80" t="str">
        <f>IF(OR($A197="",NOT(ISNUMBER($G197))),"",IF(AND($F197&lt;=R$6,$G197&gt;=R$5),IF(R$5&gt;$N197,5,$K197)*10+IF(AND($F197&gt;=R$5,$F197&lt;=R$6),IF(AND($G197&gt;=R$5,$G197&lt;=R$6),5,IF($L197=1,2,1)),IF(AND($G197&gt;=R$5,$G197&lt;=R$6),IF($M197&gt;0,4,3),0)),IF(AND($D197&lt;=R$6,$E197&gt;=R$5),60,0)))</f>
        <v/>
      </c>
      <c r="S197" s="80" t="str">
        <f>IF(OR($A197="",NOT(ISNUMBER($G197))),"",IF(AND($F197&lt;=S$6,$G197&gt;=S$5),IF(S$5&gt;$N197,5,$K197)*10+IF(AND($F197&gt;=S$5,$F197&lt;=S$6),IF(AND($G197&gt;=S$5,$G197&lt;=S$6),5,IF($L197=1,2,1)),IF(AND($G197&gt;=S$5,$G197&lt;=S$6),IF($M197&gt;0,4,3),0)),IF(AND($D197&lt;=S$6,$E197&gt;=S$5),60,0)))</f>
        <v/>
      </c>
      <c r="T197" s="80" t="str">
        <f>IF(OR($A197="",NOT(ISNUMBER($G197))),"",IF(AND($F197&lt;=T$6,$G197&gt;=T$5),IF(T$5&gt;$N197,5,$K197)*10+IF(AND($F197&gt;=T$5,$F197&lt;=T$6),IF(AND($G197&gt;=T$5,$G197&lt;=T$6),5,IF($L197=1,2,1)),IF(AND($G197&gt;=T$5,$G197&lt;=T$6),IF($M197&gt;0,4,3),0)),IF(AND($D197&lt;=T$6,$E197&gt;=T$5),60,0)))</f>
        <v/>
      </c>
      <c r="U197" s="80" t="str">
        <f>IF(OR($A197="",NOT(ISNUMBER($G197))),"",IF(AND($F197&lt;=U$6,$G197&gt;=U$5),IF(U$5&gt;$N197,5,$K197)*10+IF(AND($F197&gt;=U$5,$F197&lt;=U$6),IF(AND($G197&gt;=U$5,$G197&lt;=U$6),5,IF($L197=1,2,1)),IF(AND($G197&gt;=U$5,$G197&lt;=U$6),IF($M197&gt;0,4,3),0)),IF(AND($D197&lt;=U$6,$E197&gt;=U$5),60,0)))</f>
        <v/>
      </c>
      <c r="V197" s="80" t="str">
        <f>IF(OR($A197="",NOT(ISNUMBER($G197))),"",IF(AND($F197&lt;=V$6,$G197&gt;=V$5),IF(V$5&gt;$N197,5,$K197)*10+IF(AND($F197&gt;=V$5,$F197&lt;=V$6),IF(AND($G197&gt;=V$5,$G197&lt;=V$6),5,IF($L197=1,2,1)),IF(AND($G197&gt;=V$5,$G197&lt;=V$6),IF($M197&gt;0,4,3),0)),IF(AND($D197&lt;=V$6,$E197&gt;=V$5),60,0)))</f>
        <v/>
      </c>
      <c r="W197" s="80" t="str">
        <f>IF(OR($A197="",NOT(ISNUMBER($G197))),"",IF(AND($F197&lt;=W$6,$G197&gt;=W$5),IF(W$5&gt;$N197,5,$K197)*10+IF(AND($F197&gt;=W$5,$F197&lt;=W$6),IF(AND($G197&gt;=W$5,$G197&lt;=W$6),5,IF($L197=1,2,1)),IF(AND($G197&gt;=W$5,$G197&lt;=W$6),IF($M197&gt;0,4,3),0)),IF(AND($D197&lt;=W$6,$E197&gt;=W$5),60,0)))</f>
        <v/>
      </c>
      <c r="X197" s="80" t="str">
        <f>IF(OR($A197="",NOT(ISNUMBER($G197))),"",IF(AND($F197&lt;=X$6,$G197&gt;=X$5),IF(X$5&gt;$N197,5,$K197)*10+IF(AND($F197&gt;=X$5,$F197&lt;=X$6),IF(AND($G197&gt;=X$5,$G197&lt;=X$6),5,IF($L197=1,2,1)),IF(AND($G197&gt;=X$5,$G197&lt;=X$6),IF($M197&gt;0,4,3),0)),IF(AND($D197&lt;=X$6,$E197&gt;=X$5),60,0)))</f>
        <v/>
      </c>
      <c r="Y197" s="80" t="str">
        <f>IF(OR($A197="",NOT(ISNUMBER($G197))),"",IF(AND($F197&lt;=Y$6,$G197&gt;=Y$5),IF(Y$5&gt;$N197,5,$K197)*10+IF(AND($F197&gt;=Y$5,$F197&lt;=Y$6),IF(AND($G197&gt;=Y$5,$G197&lt;=Y$6),5,IF($L197=1,2,1)),IF(AND($G197&gt;=Y$5,$G197&lt;=Y$6),IF($M197&gt;0,4,3),0)),IF(AND($D197&lt;=Y$6,$E197&gt;=Y$5),60,0)))</f>
        <v/>
      </c>
      <c r="Z197" s="80" t="str">
        <f>IF(OR($A197="",NOT(ISNUMBER($G197))),"",IF(AND($F197&lt;=Z$6,$G197&gt;=Z$5),IF(Z$5&gt;$N197,5,$K197)*10+IF(AND($F197&gt;=Z$5,$F197&lt;=Z$6),IF(AND($G197&gt;=Z$5,$G197&lt;=Z$6),5,IF($L197=1,2,1)),IF(AND($G197&gt;=Z$5,$G197&lt;=Z$6),IF($M197&gt;0,4,3),0)),IF(AND($D197&lt;=Z$6,$E197&gt;=Z$5),60,0)))</f>
        <v/>
      </c>
      <c r="AA197" s="80" t="str">
        <f>IF(OR($A197="",NOT(ISNUMBER($G197))),"",IF(AND($F197&lt;=AA$6,$G197&gt;=AA$5),IF(AA$5&gt;$N197,5,$K197)*10+IF(AND($F197&gt;=AA$5,$F197&lt;=AA$6),IF(AND($G197&gt;=AA$5,$G197&lt;=AA$6),5,IF($L197=1,2,1)),IF(AND($G197&gt;=AA$5,$G197&lt;=AA$6),IF($M197&gt;0,4,3),0)),IF(AND($D197&lt;=AA$6,$E197&gt;=AA$5),60,0)))</f>
        <v/>
      </c>
      <c r="AB197" s="80" t="str">
        <f>IF(OR($A197="",NOT(ISNUMBER($G197))),"",IF(AND($F197&lt;=AB$6,$G197&gt;=AB$5),IF(AB$5&gt;$N197,5,$K197)*10+IF(AND($F197&gt;=AB$5,$F197&lt;=AB$6),IF(AND($G197&gt;=AB$5,$G197&lt;=AB$6),5,IF($L197=1,2,1)),IF(AND($G197&gt;=AB$5,$G197&lt;=AB$6),IF($M197&gt;0,4,3),0)),IF(AND($D197&lt;=AB$6,$E197&gt;=AB$5),60,0)))</f>
        <v/>
      </c>
      <c r="AC197" s="80" t="str">
        <f>IF(OR($A197="",NOT(ISNUMBER($G197))),"",IF(AND($F197&lt;=AC$6,$G197&gt;=AC$5),IF(AC$5&gt;$N197,5,$K197)*10+IF(AND($F197&gt;=AC$5,$F197&lt;=AC$6),IF(AND($G197&gt;=AC$5,$G197&lt;=AC$6),5,IF($L197=1,2,1)),IF(AND($G197&gt;=AC$5,$G197&lt;=AC$6),IF($M197&gt;0,4,3),0)),IF(AND($D197&lt;=AC$6,$E197&gt;=AC$5),60,0)))</f>
        <v/>
      </c>
      <c r="AD197" s="80" t="str">
        <f>IF(OR($A197="",NOT(ISNUMBER($G197))),"",IF(AND($F197&lt;=AD$6,$G197&gt;=AD$5),IF(AD$5&gt;$N197,5,$K197)*10+IF(AND($F197&gt;=AD$5,$F197&lt;=AD$6),IF(AND($G197&gt;=AD$5,$G197&lt;=AD$6),5,IF($L197=1,2,1)),IF(AND($G197&gt;=AD$5,$G197&lt;=AD$6),IF($M197&gt;0,4,3),0)),IF(AND($D197&lt;=AD$6,$E197&gt;=AD$5),60,0)))</f>
        <v/>
      </c>
      <c r="AE197" s="80" t="str">
        <f>IF(OR($A197="",NOT(ISNUMBER($G197))),"",IF(AND($F197&lt;=AE$6,$G197&gt;=AE$5),IF(AE$5&gt;$N197,5,$K197)*10+IF(AND($F197&gt;=AE$5,$F197&lt;=AE$6),IF(AND($G197&gt;=AE$5,$G197&lt;=AE$6),5,IF($L197=1,2,1)),IF(AND($G197&gt;=AE$5,$G197&lt;=AE$6),IF($M197&gt;0,4,3),0)),IF(AND($D197&lt;=AE$6,$E197&gt;=AE$5),60,0)))</f>
        <v/>
      </c>
      <c r="AF197" s="80" t="str">
        <f>IF(OR($A197="",NOT(ISNUMBER($G197))),"",IF(AND($F197&lt;=AF$6,$G197&gt;=AF$5),IF(AF$5&gt;$N197,5,$K197)*10+IF(AND($F197&gt;=AF$5,$F197&lt;=AF$6),IF(AND($G197&gt;=AF$5,$G197&lt;=AF$6),5,IF($L197=1,2,1)),IF(AND($G197&gt;=AF$5,$G197&lt;=AF$6),IF($M197&gt;0,4,3),0)),IF(AND($D197&lt;=AF$6,$E197&gt;=AF$5),60,0)))</f>
        <v/>
      </c>
      <c r="AG197" s="80" t="str">
        <f>IF(OR($A197="",NOT(ISNUMBER($G197))),"",IF(AND($F197&lt;=AG$6,$G197&gt;=AG$5),IF(AG$5&gt;$N197,5,$K197)*10+IF(AND($F197&gt;=AG$5,$F197&lt;=AG$6),IF(AND($G197&gt;=AG$5,$G197&lt;=AG$6),5,IF($L197=1,2,1)),IF(AND($G197&gt;=AG$5,$G197&lt;=AG$6),IF($M197&gt;0,4,3),0)),IF(AND($D197&lt;=AG$6,$E197&gt;=AG$5),60,0)))</f>
        <v/>
      </c>
      <c r="AH197" s="80" t="str">
        <f>IF(OR($A197="",NOT(ISNUMBER($G197))),"",IF(AND($F197&lt;=AH$6,$G197&gt;=AH$5),IF(AH$5&gt;$N197,5,$K197)*10+IF(AND($F197&gt;=AH$5,$F197&lt;=AH$6),IF(AND($G197&gt;=AH$5,$G197&lt;=AH$6),5,IF($L197=1,2,1)),IF(AND($G197&gt;=AH$5,$G197&lt;=AH$6),IF($M197&gt;0,4,3),0)),IF(AND($D197&lt;=AH$6,$E197&gt;=AH$5),60,0)))</f>
        <v/>
      </c>
      <c r="AI197" s="80" t="str">
        <f>IF(OR($A197="",NOT(ISNUMBER($G197))),"",IF(AND($F197&lt;=AI$6,$G197&gt;=AI$5),IF(AI$5&gt;$N197,5,$K197)*10+IF(AND($F197&gt;=AI$5,$F197&lt;=AI$6),IF(AND($G197&gt;=AI$5,$G197&lt;=AI$6),5,IF($L197=1,2,1)),IF(AND($G197&gt;=AI$5,$G197&lt;=AI$6),IF($M197&gt;0,4,3),0)),IF(AND($D197&lt;=AI$6,$E197&gt;=AI$5),60,0)))</f>
        <v/>
      </c>
      <c r="AJ197" s="80" t="str">
        <f>IF(OR($A197="",NOT(ISNUMBER($G197))),"",IF(AND($F197&lt;=AJ$6,$G197&gt;=AJ$5),IF(AJ$5&gt;$N197,5,$K197)*10+IF(AND($F197&gt;=AJ$5,$F197&lt;=AJ$6),IF(AND($G197&gt;=AJ$5,$G197&lt;=AJ$6),5,IF($L197=1,2,1)),IF(AND($G197&gt;=AJ$5,$G197&lt;=AJ$6),IF($M197&gt;0,4,3),0)),IF(AND($D197&lt;=AJ$6,$E197&gt;=AJ$5),60,0)))</f>
        <v/>
      </c>
      <c r="AK197" s="80" t="str">
        <f>IF(OR($A197="",NOT(ISNUMBER($G197))),"",IF(AND($F197&lt;=AK$6,$G197&gt;=AK$5),IF(AK$5&gt;$N197,5,$K197)*10+IF(AND($F197&gt;=AK$5,$F197&lt;=AK$6),IF(AND($G197&gt;=AK$5,$G197&lt;=AK$6),5,IF($L197=1,2,1)),IF(AND($G197&gt;=AK$5,$G197&lt;=AK$6),IF($M197&gt;0,4,3),0)),IF(AND($D197&lt;=AK$6,$E197&gt;=AK$5),60,0)))</f>
        <v/>
      </c>
      <c r="AL197" s="80" t="str">
        <f>IF(OR($A197="",NOT(ISNUMBER($G197))),"",IF(AND($F197&lt;=AL$6,$G197&gt;=AL$5),IF(AL$5&gt;$N197,5,$K197)*10+IF(AND($F197&gt;=AL$5,$F197&lt;=AL$6),IF(AND($G197&gt;=AL$5,$G197&lt;=AL$6),5,IF($L197=1,2,1)),IF(AND($G197&gt;=AL$5,$G197&lt;=AL$6),IF($M197&gt;0,4,3),0)),IF(AND($D197&lt;=AL$6,$E197&gt;=AL$5),60,0)))</f>
        <v/>
      </c>
      <c r="AM197" s="80" t="str">
        <f>IF(OR($A197="",NOT(ISNUMBER($G197))),"",IF(AND($F197&lt;=AM$6,$G197&gt;=AM$5),IF(AM$5&gt;$N197,5,$K197)*10+IF(AND($F197&gt;=AM$5,$F197&lt;=AM$6),IF(AND($G197&gt;=AM$5,$G197&lt;=AM$6),5,IF($L197=1,2,1)),IF(AND($G197&gt;=AM$5,$G197&lt;=AM$6),IF($M197&gt;0,4,3),0)),IF(AND($D197&lt;=AM$6,$E197&gt;=AM$5),60,0)))</f>
        <v/>
      </c>
      <c r="AN197" s="80" t="str">
        <f>IF(OR($A197="",NOT(ISNUMBER($G197))),"",IF(AND($F197&lt;=AN$6,$G197&gt;=AN$5),IF(AN$5&gt;$N197,5,$K197)*10+IF(AND($F197&gt;=AN$5,$F197&lt;=AN$6),IF(AND($G197&gt;=AN$5,$G197&lt;=AN$6),5,IF($L197=1,2,1)),IF(AND($G197&gt;=AN$5,$G197&lt;=AN$6),IF($M197&gt;0,4,3),0)),IF(AND($D197&lt;=AN$6,$E197&gt;=AN$5),60,0)))</f>
        <v/>
      </c>
      <c r="AO197" s="80" t="str">
        <f>IF(OR($A197="",NOT(ISNUMBER($G197))),"",IF(AND($F197&lt;=AO$6,$G197&gt;=AO$5),IF(AO$5&gt;$N197,5,$K197)*10+IF(AND($F197&gt;=AO$5,$F197&lt;=AO$6),IF(AND($G197&gt;=AO$5,$G197&lt;=AO$6),5,IF($L197=1,2,1)),IF(AND($G197&gt;=AO$5,$G197&lt;=AO$6),IF($M197&gt;0,4,3),0)),IF(AND($D197&lt;=AO$6,$E197&gt;=AO$5),60,0)))</f>
        <v/>
      </c>
      <c r="AP197" s="80" t="str">
        <f>IF(OR($A197="",NOT(ISNUMBER($G197))),"",IF(AND($F197&lt;=AP$6,$G197&gt;=AP$5),IF(AP$5&gt;$N197,5,$K197)*10+IF(AND($F197&gt;=AP$5,$F197&lt;=AP$6),IF(AND($G197&gt;=AP$5,$G197&lt;=AP$6),5,IF($L197=1,2,1)),IF(AND($G197&gt;=AP$5,$G197&lt;=AP$6),IF($M197&gt;0,4,3),0)),IF(AND($D197&lt;=AP$6,$E197&gt;=AP$5),60,0)))</f>
        <v/>
      </c>
      <c r="AQ197" s="80" t="str">
        <f>IF(OR($A197="",NOT(ISNUMBER($G197))),"",IF(AND($F197&lt;=AQ$6,$G197&gt;=AQ$5),IF(AQ$5&gt;$N197,5,$K197)*10+IF(AND($F197&gt;=AQ$5,$F197&lt;=AQ$6),IF(AND($G197&gt;=AQ$5,$G197&lt;=AQ$6),5,IF($L197=1,2,1)),IF(AND($G197&gt;=AQ$5,$G197&lt;=AQ$6),IF($M197&gt;0,4,3),0)),IF(AND($D197&lt;=AQ$6,$E197&gt;=AQ$5),60,0)))</f>
        <v/>
      </c>
      <c r="AR197" s="80" t="str">
        <f>IF(OR($A197="",NOT(ISNUMBER($G197))),"",IF(AND($F197&lt;=AR$6,$G197&gt;=AR$5),IF(AR$5&gt;$N197,5,$K197)*10+IF(AND($F197&gt;=AR$5,$F197&lt;=AR$6),IF(AND($G197&gt;=AR$5,$G197&lt;=AR$6),5,IF($L197=1,2,1)),IF(AND($G197&gt;=AR$5,$G197&lt;=AR$6),IF($M197&gt;0,4,3),0)),IF(AND($D197&lt;=AR$6,$E197&gt;=AR$5),60,0)))</f>
        <v/>
      </c>
      <c r="AS197" s="80" t="str">
        <f>IF(OR($A197="",NOT(ISNUMBER($G197))),"",IF(AND($F197&lt;=AS$6,$G197&gt;=AS$5),IF(AS$5&gt;$N197,5,$K197)*10+IF(AND($F197&gt;=AS$5,$F197&lt;=AS$6),IF(AND($G197&gt;=AS$5,$G197&lt;=AS$6),5,IF($L197=1,2,1)),IF(AND($G197&gt;=AS$5,$G197&lt;=AS$6),IF($M197&gt;0,4,3),0)),IF(AND($D197&lt;=AS$6,$E197&gt;=AS$5),60,0)))</f>
        <v/>
      </c>
      <c r="AT197" s="80" t="str">
        <f>IF(OR($A197="",NOT(ISNUMBER($G197))),"",IF(AND($F197&lt;=AT$6,$G197&gt;=AT$5),IF(AT$5&gt;$N197,5,$K197)*10+IF(AND($F197&gt;=AT$5,$F197&lt;=AT$6),IF(AND($G197&gt;=AT$5,$G197&lt;=AT$6),5,IF($L197=1,2,1)),IF(AND($G197&gt;=AT$5,$G197&lt;=AT$6),IF($M197&gt;0,4,3),0)),IF(AND($D197&lt;=AT$6,$E197&gt;=AT$5),60,0)))</f>
        <v/>
      </c>
      <c r="AU197" s="80" t="str">
        <f>IF(OR($A197="",NOT(ISNUMBER($G197))),"",IF(AND($F197&lt;=AU$6,$G197&gt;=AU$5),IF(AU$5&gt;$N197,5,$K197)*10+IF(AND($F197&gt;=AU$5,$F197&lt;=AU$6),IF(AND($G197&gt;=AU$5,$G197&lt;=AU$6),5,IF($L197=1,2,1)),IF(AND($G197&gt;=AU$5,$G197&lt;=AU$6),IF($M197&gt;0,4,3),0)),IF(AND($D197&lt;=AU$6,$E197&gt;=AU$5),60,0)))</f>
        <v/>
      </c>
      <c r="AV197" s="80" t="str">
        <f>IF(OR($A197="",NOT(ISNUMBER($G197))),"",IF(AND($F197&lt;=AV$6,$G197&gt;=AV$5),IF(AV$5&gt;$N197,5,$K197)*10+IF(AND($F197&gt;=AV$5,$F197&lt;=AV$6),IF(AND($G197&gt;=AV$5,$G197&lt;=AV$6),5,IF($L197=1,2,1)),IF(AND($G197&gt;=AV$5,$G197&lt;=AV$6),IF($M197&gt;0,4,3),0)),IF(AND($D197&lt;=AV$6,$E197&gt;=AV$5),60,0)))</f>
        <v/>
      </c>
      <c r="AW197" s="80" t="str">
        <f>IF(OR($A197="",NOT(ISNUMBER($G197))),"",IF(AND($F197&lt;=AW$6,$G197&gt;=AW$5),IF(AW$5&gt;$N197,5,$K197)*10+IF(AND($F197&gt;=AW$5,$F197&lt;=AW$6),IF(AND($G197&gt;=AW$5,$G197&lt;=AW$6),5,IF($L197=1,2,1)),IF(AND($G197&gt;=AW$5,$G197&lt;=AW$6),IF($M197&gt;0,4,3),0)),IF(AND($D197&lt;=AW$6,$E197&gt;=AW$5),60,0)))</f>
        <v/>
      </c>
      <c r="AX197" s="80" t="str">
        <f>IF(OR($A197="",NOT(ISNUMBER($G197))),"",IF(AND($F197&lt;=AX$6,$G197&gt;=AX$5),IF(AX$5&gt;$N197,5,$K197)*10+IF(AND($F197&gt;=AX$5,$F197&lt;=AX$6),IF(AND($G197&gt;=AX$5,$G197&lt;=AX$6),5,IF($L197=1,2,1)),IF(AND($G197&gt;=AX$5,$G197&lt;=AX$6),IF($M197&gt;0,4,3),0)),IF(AND($D197&lt;=AX$6,$E197&gt;=AX$5),60,0)))</f>
        <v/>
      </c>
      <c r="AY197" s="80" t="str">
        <f>IF(OR($A197="",NOT(ISNUMBER($G197))),"",IF(AND($F197&lt;=AY$6,$G197&gt;=AY$5),IF(AY$5&gt;$N197,5,$K197)*10+IF(AND($F197&gt;=AY$5,$F197&lt;=AY$6),IF(AND($G197&gt;=AY$5,$G197&lt;=AY$6),5,IF($L197=1,2,1)),IF(AND($G197&gt;=AY$5,$G197&lt;=AY$6),IF($M197&gt;0,4,3),0)),IF(AND($D197&lt;=AY$6,$E197&gt;=AY$5),60,0)))</f>
        <v/>
      </c>
      <c r="AZ197" s="80" t="str">
        <f>IF(OR($A197="",NOT(ISNUMBER($G197))),"",IF(AND($F197&lt;=AZ$6,$G197&gt;=AZ$5),IF(AZ$5&gt;$N197,5,$K197)*10+IF(AND($F197&gt;=AZ$5,$F197&lt;=AZ$6),IF(AND($G197&gt;=AZ$5,$G197&lt;=AZ$6),5,IF($L197=1,2,1)),IF(AND($G197&gt;=AZ$5,$G197&lt;=AZ$6),IF($M197&gt;0,4,3),0)),IF(AND($D197&lt;=AZ$6,$E197&gt;=AZ$5),60,0)))</f>
        <v/>
      </c>
      <c r="BA197" s="80" t="str">
        <f>IF(OR($A197="",NOT(ISNUMBER($G197))),"",IF(AND($F197&lt;=BA$6,$G197&gt;=BA$5),IF(BA$5&gt;$N197,5,$K197)*10+IF(AND($F197&gt;=BA$5,$F197&lt;=BA$6),IF(AND($G197&gt;=BA$5,$G197&lt;=BA$6),5,IF($L197=1,2,1)),IF(AND($G197&gt;=BA$5,$G197&lt;=BA$6),IF($M197&gt;0,4,3),0)),IF(AND($D197&lt;=BA$6,$E197&gt;=BA$5),60,0)))</f>
        <v/>
      </c>
      <c r="BB197" s="80" t="str">
        <f>IF(OR($A197="",NOT(ISNUMBER($G197))),"",IF(AND($F197&lt;=BB$6,$G197&gt;=BB$5),IF(BB$5&gt;$N197,5,$K197)*10+IF(AND($F197&gt;=BB$5,$F197&lt;=BB$6),IF(AND($G197&gt;=BB$5,$G197&lt;=BB$6),5,IF($L197=1,2,1)),IF(AND($G197&gt;=BB$5,$G197&lt;=BB$6),IF($M197&gt;0,4,3),0)),IF(AND($D197&lt;=BB$6,$E197&gt;=BB$5),60,0)))</f>
        <v/>
      </c>
      <c r="BC197" s="80" t="str">
        <f>IF(OR($A197="",NOT(ISNUMBER($G197))),"",IF(AND($F197&lt;=BC$6,$G197&gt;=BC$5),IF(BC$5&gt;$N197,5,$K197)*10+IF(AND($F197&gt;=BC$5,$F197&lt;=BC$6),IF(AND($G197&gt;=BC$5,$G197&lt;=BC$6),5,IF($L197=1,2,1)),IF(AND($G197&gt;=BC$5,$G197&lt;=BC$6),IF($M197&gt;0,4,3),0)),IF(AND($D197&lt;=BC$6,$E197&gt;=BC$5),60,0)))</f>
        <v/>
      </c>
      <c r="BD197" s="80" t="str">
        <f>IF(OR($A197="",NOT(ISNUMBER($G197))),"",IF(AND($F197&lt;=BD$6,$G197&gt;=BD$5),IF(BD$5&gt;$N197,5,$K197)*10+IF(AND($F197&gt;=BD$5,$F197&lt;=BD$6),IF(AND($G197&gt;=BD$5,$G197&lt;=BD$6),5,IF($L197=1,2,1)),IF(AND($G197&gt;=BD$5,$G197&lt;=BD$6),IF($M197&gt;0,4,3),0)),IF(AND($D197&lt;=BD$6,$E197&gt;=BD$5),60,0)))</f>
        <v/>
      </c>
      <c r="BE197" s="80" t="str">
        <f>IF(OR($A197="",NOT(ISNUMBER($G197))),"",IF(AND($F197&lt;=BE$6,$G197&gt;=BE$5),IF(BE$5&gt;$N197,5,$K197)*10+IF(AND($F197&gt;=BE$5,$F197&lt;=BE$6),IF(AND($G197&gt;=BE$5,$G197&lt;=BE$6),5,IF($L197=1,2,1)),IF(AND($G197&gt;=BE$5,$G197&lt;=BE$6),IF($M197&gt;0,4,3),0)),IF(AND($D197&lt;=BE$6,$E197&gt;=BE$5),60,0)))</f>
        <v/>
      </c>
      <c r="BF197" s="80" t="str">
        <f>IF(OR($A197="",NOT(ISNUMBER($G197))),"",IF(AND($F197&lt;=BF$6,$G197&gt;=BF$5),IF(BF$5&gt;$N197,5,$K197)*10+IF(AND($F197&gt;=BF$5,$F197&lt;=BF$6),IF(AND($G197&gt;=BF$5,$G197&lt;=BF$6),5,IF($L197=1,2,1)),IF(AND($G197&gt;=BF$5,$G197&lt;=BF$6),IF($M197&gt;0,4,3),0)),IF(AND($D197&lt;=BF$6,$E197&gt;=BF$5),60,0)))</f>
        <v/>
      </c>
      <c r="BG197" s="80" t="str">
        <f>IF(OR($A197="",NOT(ISNUMBER($G197))),"",IF(AND($F197&lt;=BG$6,$G197&gt;=BG$5),IF(BG$5&gt;$N197,5,$K197)*10+IF(AND($F197&gt;=BG$5,$F197&lt;=BG$6),IF(AND($G197&gt;=BG$5,$G197&lt;=BG$6),5,IF($L197=1,2,1)),IF(AND($G197&gt;=BG$5,$G197&lt;=BG$6),IF($M197&gt;0,4,3),0)),IF(AND($D197&lt;=BG$6,$E197&gt;=BG$5),60,0)))</f>
        <v/>
      </c>
      <c r="BH197" s="80" t="str">
        <f>IF(OR($A197="",NOT(ISNUMBER($G197))),"",IF(AND($F197&lt;=BH$6,$G197&gt;=BH$5),IF(BH$5&gt;$N197,5,$K197)*10+IF(AND($F197&gt;=BH$5,$F197&lt;=BH$6),IF(AND($G197&gt;=BH$5,$G197&lt;=BH$6),5,IF($L197=1,2,1)),IF(AND($G197&gt;=BH$5,$G197&lt;=BH$6),IF($M197&gt;0,4,3),0)),IF(AND($D197&lt;=BH$6,$E197&gt;=BH$5),60,0)))</f>
        <v/>
      </c>
      <c r="BI197" s="80" t="str">
        <f>IF(OR($A197="",NOT(ISNUMBER($G197))),"",IF(AND($F197&lt;=BI$6,$G197&gt;=BI$5),IF(BI$5&gt;$N197,5,$K197)*10+IF(AND($F197&gt;=BI$5,$F197&lt;=BI$6),IF(AND($G197&gt;=BI$5,$G197&lt;=BI$6),5,IF($L197=1,2,1)),IF(AND($G197&gt;=BI$5,$G197&lt;=BI$6),IF($M197&gt;0,4,3),0)),IF(AND($D197&lt;=BI$6,$E197&gt;=BI$5),60,0)))</f>
        <v/>
      </c>
      <c r="BJ197" s="80" t="str">
        <f>IF(OR($A197="",NOT(ISNUMBER($G197))),"",IF(AND($F197&lt;=BJ$6,$G197&gt;=BJ$5),IF(BJ$5&gt;$N197,5,$K197)*10+IF(AND($F197&gt;=BJ$5,$F197&lt;=BJ$6),IF(AND($G197&gt;=BJ$5,$G197&lt;=BJ$6),5,IF($L197=1,2,1)),IF(AND($G197&gt;=BJ$5,$G197&lt;=BJ$6),IF($M197&gt;0,4,3),0)),IF(AND($D197&lt;=BJ$6,$E197&gt;=BJ$5),60,0)))</f>
        <v/>
      </c>
      <c r="BK197" s="80" t="str">
        <f>IF(OR($A197="",NOT(ISNUMBER($G197))),"",IF(AND($F197&lt;=BK$6,$G197&gt;=BK$5),IF(BK$5&gt;$N197,5,$K197)*10+IF(AND($F197&gt;=BK$5,$F197&lt;=BK$6),IF(AND($G197&gt;=BK$5,$G197&lt;=BK$6),5,IF($L197=1,2,1)),IF(AND($G197&gt;=BK$5,$G197&lt;=BK$6),IF($M197&gt;0,4,3),0)),IF(AND($D197&lt;=BK$6,$E197&gt;=BK$5),60,0)))</f>
        <v/>
      </c>
      <c r="BL197" s="80" t="str">
        <f>IF(OR($A197="",NOT(ISNUMBER($G197))),"",IF(AND($F197&lt;=BL$6,$G197&gt;=BL$5),IF(BL$5&gt;$N197,5,$K197)*10+IF(AND($F197&gt;=BL$5,$F197&lt;=BL$6),IF(AND($G197&gt;=BL$5,$G197&lt;=BL$6),5,IF($L197=1,2,1)),IF(AND($G197&gt;=BL$5,$G197&lt;=BL$6),IF($M197&gt;0,4,3),0)),IF(AND($D197&lt;=BL$6,$E197&gt;=BL$5),60,0)))</f>
        <v/>
      </c>
      <c r="BM197" s="80" t="str">
        <f>IF(OR($A197="",NOT(ISNUMBER($G197))),"",IF(AND($F197&lt;=BM$6,$G197&gt;=BM$5),IF(BM$5&gt;$N197,5,$K197)*10+IF(AND($F197&gt;=BM$5,$F197&lt;=BM$6),IF(AND($G197&gt;=BM$5,$G197&lt;=BM$6),5,IF($L197=1,2,1)),IF(AND($G197&gt;=BM$5,$G197&lt;=BM$6),IF($M197&gt;0,4,3),0)),IF(AND($D197&lt;=BM$6,$E197&gt;=BM$5),60,0)))</f>
        <v/>
      </c>
      <c r="BN197" s="80" t="str">
        <f>IF(OR($A197="",NOT(ISNUMBER($G197))),"",IF(AND($F197&lt;=BN$6,$G197&gt;=BN$5),IF(BN$5&gt;$N197,5,$K197)*10+IF(AND($F197&gt;=BN$5,$F197&lt;=BN$6),IF(AND($G197&gt;=BN$5,$G197&lt;=BN$6),5,IF($L197=1,2,1)),IF(AND($G197&gt;=BN$5,$G197&lt;=BN$6),IF($M197&gt;0,4,3),0)),IF(AND($D197&lt;=BN$6,$E197&gt;=BN$5),60,0)))</f>
        <v/>
      </c>
      <c r="BO197" s="80" t="str">
        <f>IF(OR($A197="",NOT(ISNUMBER($G197))),"",IF(AND($F197&lt;=BO$6,$G197&gt;=BO$5),IF(BO$5&gt;$N197,5,$K197)*10+IF(AND($F197&gt;=BO$5,$F197&lt;=BO$6),IF(AND($G197&gt;=BO$5,$G197&lt;=BO$6),5,IF($L197=1,2,1)),IF(AND($G197&gt;=BO$5,$G197&lt;=BO$6),IF($M197&gt;0,4,3),0)),IF(AND($D197&lt;=BO$6,$E197&gt;=BO$5),60,0)))</f>
        <v/>
      </c>
      <c r="BP197" s="80" t="str">
        <f>IF(OR($A197="",NOT(ISNUMBER($G197))),"",IF(AND($F197&lt;=BP$6,$G197&gt;=BP$5),IF(BP$5&gt;$N197,5,$K197)*10+IF(AND($F197&gt;=BP$5,$F197&lt;=BP$6),IF(AND($G197&gt;=BP$5,$G197&lt;=BP$6),5,IF($L197=1,2,1)),IF(AND($G197&gt;=BP$5,$G197&lt;=BP$6),IF($M197&gt;0,4,3),0)),IF(AND($D197&lt;=BP$6,$E197&gt;=BP$5),60,0)))</f>
        <v/>
      </c>
      <c r="BQ197" s="80" t="str">
        <f>IF(OR($A197="",NOT(ISNUMBER($G197))),"",IF(AND($F197&lt;=BQ$6,$G197&gt;=BQ$5),IF(BQ$5&gt;$N197,5,$K197)*10+IF(AND($F197&gt;=BQ$5,$F197&lt;=BQ$6),IF(AND($G197&gt;=BQ$5,$G197&lt;=BQ$6),5,IF($L197=1,2,1)),IF(AND($G197&gt;=BQ$5,$G197&lt;=BQ$6),IF($M197&gt;0,4,3),0)),IF(AND($D197&lt;=BQ$6,$E197&gt;=BQ$5),60,0)))</f>
        <v/>
      </c>
      <c r="BR197" s="80" t="str">
        <f>IF(OR($A197="",NOT(ISNUMBER($G197))),"",IF(AND($F197&lt;=BR$6,$G197&gt;=BR$5),IF(BR$5&gt;$N197,5,$K197)*10+IF(AND($F197&gt;=BR$5,$F197&lt;=BR$6),IF(AND($G197&gt;=BR$5,$G197&lt;=BR$6),5,IF($L197=1,2,1)),IF(AND($G197&gt;=BR$5,$G197&lt;=BR$6),IF($M197&gt;0,4,3),0)),IF(AND($D197&lt;=BR$6,$E197&gt;=BR$5),60,0)))</f>
        <v/>
      </c>
      <c r="BS197" s="80" t="str">
        <f>IF(OR($A197="",NOT(ISNUMBER($G197))),"",IF(AND($F197&lt;=BS$6,$G197&gt;=BS$5),IF(BS$5&gt;$N197,5,$K197)*10+IF(AND($F197&gt;=BS$5,$F197&lt;=BS$6),IF(AND($G197&gt;=BS$5,$G197&lt;=BS$6),5,IF($L197=1,2,1)),IF(AND($G197&gt;=BS$5,$G197&lt;=BS$6),IF($M197&gt;0,4,3),0)),IF(AND($D197&lt;=BS$6,$E197&gt;=BS$5),60,0)))</f>
        <v/>
      </c>
      <c r="BT197" s="80" t="str">
        <f>IF(OR($A197="",NOT(ISNUMBER($G197))),"",IF(AND($F197&lt;=BT$6,$G197&gt;=BT$5),IF(BT$5&gt;$N197,5,$K197)*10+IF(AND($F197&gt;=BT$5,$F197&lt;=BT$6),IF(AND($G197&gt;=BT$5,$G197&lt;=BT$6),5,IF($L197=1,2,1)),IF(AND($G197&gt;=BT$5,$G197&lt;=BT$6),IF($M197&gt;0,4,3),0)),IF(AND($D197&lt;=BT$6,$E197&gt;=BT$5),60,0)))</f>
        <v/>
      </c>
      <c r="BU197" s="80" t="str">
        <f>IF(OR($A197="",NOT(ISNUMBER($G197))),"",IF(AND($F197&lt;=BU$6,$G197&gt;=BU$5),IF(BU$5&gt;$N197,5,$K197)*10+IF(AND($F197&gt;=BU$5,$F197&lt;=BU$6),IF(AND($G197&gt;=BU$5,$G197&lt;=BU$6),5,IF($L197=1,2,1)),IF(AND($G197&gt;=BU$5,$G197&lt;=BU$6),IF($M197&gt;0,4,3),0)),IF(AND($D197&lt;=BU$6,$E197&gt;=BU$5),60,0)))</f>
        <v/>
      </c>
      <c r="BV197" s="80" t="str">
        <f>IF(OR($A197="",NOT(ISNUMBER($G197))),"",IF(AND($F197&lt;=BV$6,$G197&gt;=BV$5),IF(BV$5&gt;$N197,5,$K197)*10+IF(AND($F197&gt;=BV$5,$F197&lt;=BV$6),IF(AND($G197&gt;=BV$5,$G197&lt;=BV$6),5,IF($L197=1,2,1)),IF(AND($G197&gt;=BV$5,$G197&lt;=BV$6),IF($M197&gt;0,4,3),0)),IF(AND($D197&lt;=BV$6,$E197&gt;=BV$5),60,0)))</f>
        <v/>
      </c>
      <c r="BW197" s="80" t="str">
        <f>IF(OR($A197="",NOT(ISNUMBER($G197))),"",IF(AND($F197&lt;=BW$6,$G197&gt;=BW$5),IF(BW$5&gt;$N197,5,$K197)*10+IF(AND($F197&gt;=BW$5,$F197&lt;=BW$6),IF(AND($G197&gt;=BW$5,$G197&lt;=BW$6),5,IF($L197=1,2,1)),IF(AND($G197&gt;=BW$5,$G197&lt;=BW$6),IF($M197&gt;0,4,3),0)),IF(AND($D197&lt;=BW$6,$E197&gt;=BW$5),60,0)))</f>
        <v/>
      </c>
      <c r="BX197" s="80" t="str">
        <f>IF(OR($A197="",NOT(ISNUMBER($G197))),"",IF(AND($F197&lt;=BX$6,$G197&gt;=BX$5),IF(BX$5&gt;$N197,5,$K197)*10+IF(AND($F197&gt;=BX$5,$F197&lt;=BX$6),IF(AND($G197&gt;=BX$5,$G197&lt;=BX$6),5,IF($L197=1,2,1)),IF(AND($G197&gt;=BX$5,$G197&lt;=BX$6),IF($M197&gt;0,4,3),0)),IF(AND($D197&lt;=BX$6,$E197&gt;=BX$5),60,0)))</f>
        <v/>
      </c>
      <c r="BY197" s="80" t="str">
        <f>IF(OR($A197="",NOT(ISNUMBER($G197))),"",IF(AND($F197&lt;=BY$6,$G197&gt;=BY$5),IF(BY$5&gt;$N197,5,$K197)*10+IF(AND($F197&gt;=BY$5,$F197&lt;=BY$6),IF(AND($G197&gt;=BY$5,$G197&lt;=BY$6),5,IF($L197=1,2,1)),IF(AND($G197&gt;=BY$5,$G197&lt;=BY$6),IF($M197&gt;0,4,3),0)),IF(AND($D197&lt;=BY$6,$E197&gt;=BY$5),60,0)))</f>
        <v/>
      </c>
      <c r="BZ197" s="80" t="str">
        <f>IF(OR($A197="",NOT(ISNUMBER($G197))),"",IF(AND($F197&lt;=BZ$6,$G197&gt;=BZ$5),IF(BZ$5&gt;$N197,5,$K197)*10+IF(AND($F197&gt;=BZ$5,$F197&lt;=BZ$6),IF(AND($G197&gt;=BZ$5,$G197&lt;=BZ$6),5,IF($L197=1,2,1)),IF(AND($G197&gt;=BZ$5,$G197&lt;=BZ$6),IF($M197&gt;0,4,3),0)),IF(AND($D197&lt;=BZ$6,$E197&gt;=BZ$5),60,0)))</f>
        <v/>
      </c>
      <c r="CA197" s="80" t="str">
        <f>IF(OR($A197="",NOT(ISNUMBER($G197))),"",IF(AND($F197&lt;=CA$6,$G197&gt;=CA$5),IF(CA$5&gt;$N197,5,$K197)*10+IF(AND($F197&gt;=CA$5,$F197&lt;=CA$6),IF(AND($G197&gt;=CA$5,$G197&lt;=CA$6),5,IF($L197=1,2,1)),IF(AND($G197&gt;=CA$5,$G197&lt;=CA$6),IF($M197&gt;0,4,3),0)),IF(AND($D197&lt;=CA$6,$E197&gt;=CA$5),60,0)))</f>
        <v/>
      </c>
      <c r="CB197" s="80" t="str">
        <f>IF(OR($A197="",NOT(ISNUMBER($G197))),"",IF(AND($F197&lt;=CB$6,$G197&gt;=CB$5),IF(CB$5&gt;$N197,5,$K197)*10+IF(AND($F197&gt;=CB$5,$F197&lt;=CB$6),IF(AND($G197&gt;=CB$5,$G197&lt;=CB$6),5,IF($L197=1,2,1)),IF(AND($G197&gt;=CB$5,$G197&lt;=CB$6),IF($M197&gt;0,4,3),0)),IF(AND($D197&lt;=CB$6,$E197&gt;=CB$5),60,0)))</f>
        <v/>
      </c>
      <c r="CC197" s="80" t="str">
        <f>IF(OR($A197="",NOT(ISNUMBER($G197))),"",IF(AND($F197&lt;=CC$6,$G197&gt;=CC$5),IF(CC$5&gt;$N197,5,$K197)*10+IF(AND($F197&gt;=CC$5,$F197&lt;=CC$6),IF(AND($G197&gt;=CC$5,$G197&lt;=CC$6),5,IF($L197=1,2,1)),IF(AND($G197&gt;=CC$5,$G197&lt;=CC$6),IF($M197&gt;0,4,3),0)),IF(AND($D197&lt;=CC$6,$E197&gt;=CC$5),60,0)))</f>
        <v/>
      </c>
      <c r="CD197" s="80" t="str">
        <f>IF(OR($A197="",NOT(ISNUMBER($G197))),"",IF(AND($F197&lt;=CD$6,$G197&gt;=CD$5),IF(CD$5&gt;$N197,5,$K197)*10+IF(AND($F197&gt;=CD$5,$F197&lt;=CD$6),IF(AND($G197&gt;=CD$5,$G197&lt;=CD$6),5,IF($L197=1,2,1)),IF(AND($G197&gt;=CD$5,$G197&lt;=CD$6),IF($M197&gt;0,4,3),0)),IF(AND($D197&lt;=CD$6,$E197&gt;=CD$5),60,0)))</f>
        <v/>
      </c>
      <c r="CE197" s="80" t="str">
        <f>IF(OR($A197="",NOT(ISNUMBER($G197))),"",IF(AND($F197&lt;=CE$6,$G197&gt;=CE$5),IF(CE$5&gt;$N197,5,$K197)*10+IF(AND($F197&gt;=CE$5,$F197&lt;=CE$6),IF(AND($G197&gt;=CE$5,$G197&lt;=CE$6),5,IF($L197=1,2,1)),IF(AND($G197&gt;=CE$5,$G197&lt;=CE$6),IF($M197&gt;0,4,3),0)),IF(AND($D197&lt;=CE$6,$E197&gt;=CE$5),60,0)))</f>
        <v/>
      </c>
      <c r="CF197" s="80" t="str">
        <f>IF(OR($A197="",NOT(ISNUMBER($G197))),"",IF(AND($F197&lt;=CF$6,$G197&gt;=CF$5),IF(CF$5&gt;$N197,5,$K197)*10+IF(AND($F197&gt;=CF$5,$F197&lt;=CF$6),IF(AND($G197&gt;=CF$5,$G197&lt;=CF$6),5,IF($L197=1,2,1)),IF(AND($G197&gt;=CF$5,$G197&lt;=CF$6),IF($M197&gt;0,4,3),0)),IF(AND($D197&lt;=CF$6,$E197&gt;=CF$5),60,0)))</f>
        <v/>
      </c>
      <c r="CG197" s="80" t="str">
        <f>IF(OR($A197="",NOT(ISNUMBER($G197))),"",IF(AND($F197&lt;=CG$6,$G197&gt;=CG$5),IF(CG$5&gt;$N197,5,$K197)*10+IF(AND($F197&gt;=CG$5,$F197&lt;=CG$6),IF(AND($G197&gt;=CG$5,$G197&lt;=CG$6),5,IF($L197=1,2,1)),IF(AND($G197&gt;=CG$5,$G197&lt;=CG$6),IF($M197&gt;0,4,3),0)),IF(AND($D197&lt;=CG$6,$E197&gt;=CG$5),60,0)))</f>
        <v/>
      </c>
      <c r="CH197" s="80" t="str">
        <f>IF(OR($A197="",NOT(ISNUMBER($G197))),"",IF(AND($F197&lt;=CH$6,$G197&gt;=CH$5),IF(CH$5&gt;$N197,5,$K197)*10+IF(AND($F197&gt;=CH$5,$F197&lt;=CH$6),IF(AND($G197&gt;=CH$5,$G197&lt;=CH$6),5,IF($L197=1,2,1)),IF(AND($G197&gt;=CH$5,$G197&lt;=CH$6),IF($M197&gt;0,4,3),0)),IF(AND($D197&lt;=CH$6,$E197&gt;=CH$5),60,0)))</f>
        <v/>
      </c>
      <c r="CI197" s="80" t="str">
        <f>IF(OR($A197="",NOT(ISNUMBER($G197))),"",IF(AND($F197&lt;=CI$6,$G197&gt;=CI$5),IF(CI$5&gt;$N197,5,$K197)*10+IF(AND($F197&gt;=CI$5,$F197&lt;=CI$6),IF(AND($G197&gt;=CI$5,$G197&lt;=CI$6),5,IF($L197=1,2,1)),IF(AND($G197&gt;=CI$5,$G197&lt;=CI$6),IF($M197&gt;0,4,3),0)),IF(AND($D197&lt;=CI$6,$E197&gt;=CI$5),60,0)))</f>
        <v/>
      </c>
      <c r="CJ197" s="80" t="str">
        <f>IF(OR($A197="",NOT(ISNUMBER($G197))),"",IF(AND($F197&lt;=CJ$6,$G197&gt;=CJ$5),IF(CJ$5&gt;$N197,5,$K197)*10+IF(AND($F197&gt;=CJ$5,$F197&lt;=CJ$6),IF(AND($G197&gt;=CJ$5,$G197&lt;=CJ$6),5,IF($L197=1,2,1)),IF(AND($G197&gt;=CJ$5,$G197&lt;=CJ$6),IF($M197&gt;0,4,3),0)),IF(AND($D197&lt;=CJ$6,$E197&gt;=CJ$5),60,0)))</f>
        <v/>
      </c>
      <c r="CK197" s="80" t="str">
        <f>IF(OR($A197="",NOT(ISNUMBER($G197))),"",IF(AND($F197&lt;=CK$6,$G197&gt;=CK$5),IF(CK$5&gt;$N197,5,$K197)*10+IF(AND($F197&gt;=CK$5,$F197&lt;=CK$6),IF(AND($G197&gt;=CK$5,$G197&lt;=CK$6),5,IF($L197=1,2,1)),IF(AND($G197&gt;=CK$5,$G197&lt;=CK$6),IF($M197&gt;0,4,3),0)),IF(AND($D197&lt;=CK$6,$E197&gt;=CK$5),60,0)))</f>
        <v/>
      </c>
      <c r="CL197" s="80" t="str">
        <f>IF(OR($A197="",NOT(ISNUMBER($G197))),"",IF(AND($F197&lt;=CL$6,$G197&gt;=CL$5),IF(CL$5&gt;$N197,5,$K197)*10+IF(AND($F197&gt;=CL$5,$F197&lt;=CL$6),IF(AND($G197&gt;=CL$5,$G197&lt;=CL$6),5,IF($L197=1,2,1)),IF(AND($G197&gt;=CL$5,$G197&lt;=CL$6),IF($M197&gt;0,4,3),0)),IF(AND($D197&lt;=CL$6,$E197&gt;=CL$5),60,0)))</f>
        <v/>
      </c>
      <c r="CM197" s="80" t="str">
        <f>IF(OR($A197="",NOT(ISNUMBER($G197))),"",IF(AND($F197&lt;=CM$6,$G197&gt;=CM$5),IF(CM$5&gt;$N197,5,$K197)*10+IF(AND($F197&gt;=CM$5,$F197&lt;=CM$6),IF(AND($G197&gt;=CM$5,$G197&lt;=CM$6),5,IF($L197=1,2,1)),IF(AND($G197&gt;=CM$5,$G197&lt;=CM$6),IF($M197&gt;0,4,3),0)),IF(AND($D197&lt;=CM$6,$E197&gt;=CM$5),60,0)))</f>
        <v/>
      </c>
      <c r="CN197" s="80" t="str">
        <f>IF(OR($A197="",NOT(ISNUMBER($G197))),"",IF(AND($F197&lt;=CN$6,$G197&gt;=CN$5),IF(CN$5&gt;$N197,5,$K197)*10+IF(AND($F197&gt;=CN$5,$F197&lt;=CN$6),IF(AND($G197&gt;=CN$5,$G197&lt;=CN$6),5,IF($L197=1,2,1)),IF(AND($G197&gt;=CN$5,$G197&lt;=CN$6),IF($M197&gt;0,4,3),0)),IF(AND($D197&lt;=CN$6,$E197&gt;=CN$5),60,0)))</f>
        <v/>
      </c>
      <c r="CO197" s="80" t="str">
        <f>IF(OR($A197="",NOT(ISNUMBER($G197))),"",IF(AND($F197&lt;=CO$6,$G197&gt;=CO$5),IF(CO$5&gt;$N197,5,$K197)*10+IF(AND($F197&gt;=CO$5,$F197&lt;=CO$6),IF(AND($G197&gt;=CO$5,$G197&lt;=CO$6),5,IF($L197=1,2,1)),IF(AND($G197&gt;=CO$5,$G197&lt;=CO$6),IF($M197&gt;0,4,3),0)),IF(AND($D197&lt;=CO$6,$E197&gt;=CO$5),60,0)))</f>
        <v/>
      </c>
      <c r="CP197" s="80" t="str">
        <f>IF(OR($A197="",NOT(ISNUMBER($G197))),"",IF(AND($F197&lt;=CP$6,$G197&gt;=CP$5),IF(CP$5&gt;$N197,5,$K197)*10+IF(AND($F197&gt;=CP$5,$F197&lt;=CP$6),IF(AND($G197&gt;=CP$5,$G197&lt;=CP$6),5,IF($L197=1,2,1)),IF(AND($G197&gt;=CP$5,$G197&lt;=CP$6),IF($M197&gt;0,4,3),0)),IF(AND($D197&lt;=CP$6,$E197&gt;=CP$5),60,0)))</f>
        <v/>
      </c>
      <c r="CQ197" s="80" t="str">
        <f>IF(OR($A197="",NOT(ISNUMBER($G197))),"",IF(AND($F197&lt;=CQ$6,$G197&gt;=CQ$5),IF(CQ$5&gt;$N197,5,$K197)*10+IF(AND($F197&gt;=CQ$5,$F197&lt;=CQ$6),IF(AND($G197&gt;=CQ$5,$G197&lt;=CQ$6),5,IF($L197=1,2,1)),IF(AND($G197&gt;=CQ$5,$G197&lt;=CQ$6),IF($M197&gt;0,4,3),0)),IF(AND($D197&lt;=CQ$6,$E197&gt;=CQ$5),60,0)))</f>
        <v/>
      </c>
      <c r="CR197" s="80" t="str">
        <f>IF(OR($A197="",NOT(ISNUMBER($G197))),"",IF(AND($F197&lt;=CR$6,$G197&gt;=CR$5),IF(CR$5&gt;$N197,5,$K197)*10+IF(AND($F197&gt;=CR$5,$F197&lt;=CR$6),IF(AND($G197&gt;=CR$5,$G197&lt;=CR$6),5,IF($L197=1,2,1)),IF(AND($G197&gt;=CR$5,$G197&lt;=CR$6),IF($M197&gt;0,4,3),0)),IF(AND($D197&lt;=CR$6,$E197&gt;=CR$5),60,0)))</f>
        <v/>
      </c>
      <c r="CS197" s="80" t="str">
        <f>IF(OR($A197="",NOT(ISNUMBER($G197))),"",IF(AND($F197&lt;=CS$6,$G197&gt;=CS$5),IF(CS$5&gt;$N197,5,$K197)*10+IF(AND($F197&gt;=CS$5,$F197&lt;=CS$6),IF(AND($G197&gt;=CS$5,$G197&lt;=CS$6),5,IF($L197=1,2,1)),IF(AND($G197&gt;=CS$5,$G197&lt;=CS$6),IF($M197&gt;0,4,3),0)),IF(AND($D197&lt;=CS$6,$E197&gt;=CS$5),60,0)))</f>
        <v/>
      </c>
      <c r="CT197" s="80" t="str">
        <f>IF(OR($A197="",NOT(ISNUMBER($G197))),"",IF(AND($F197&lt;=CT$6,$G197&gt;=CT$5),IF(CT$5&gt;$N197,5,$K197)*10+IF(AND($F197&gt;=CT$5,$F197&lt;=CT$6),IF(AND($G197&gt;=CT$5,$G197&lt;=CT$6),5,IF($L197=1,2,1)),IF(AND($G197&gt;=CT$5,$G197&lt;=CT$6),IF($M197&gt;0,4,3),0)),IF(AND($D197&lt;=CT$6,$E197&gt;=CT$5),60,0)))</f>
        <v/>
      </c>
      <c r="CU197" s="80" t="str">
        <f>IF(OR($A197="",NOT(ISNUMBER($G197))),"",IF(AND($F197&lt;=CU$6,$G197&gt;=CU$5),IF(CU$5&gt;$N197,5,$K197)*10+IF(AND($F197&gt;=CU$5,$F197&lt;=CU$6),IF(AND($G197&gt;=CU$5,$G197&lt;=CU$6),5,IF($L197=1,2,1)),IF(AND($G197&gt;=CU$5,$G197&lt;=CU$6),IF($M197&gt;0,4,3),0)),IF(AND($D197&lt;=CU$6,$E197&gt;=CU$5),60,0)))</f>
        <v/>
      </c>
      <c r="CV197" s="80" t="str">
        <f>IF(OR($A197="",NOT(ISNUMBER($G197))),"",IF(AND($F197&lt;=CV$6,$G197&gt;=CV$5),IF(CV$5&gt;$N197,5,$K197)*10+IF(AND($F197&gt;=CV$5,$F197&lt;=CV$6),IF(AND($G197&gt;=CV$5,$G197&lt;=CV$6),5,IF($L197=1,2,1)),IF(AND($G197&gt;=CV$5,$G197&lt;=CV$6),IF($M197&gt;0,4,3),0)),IF(AND($D197&lt;=CV$6,$E197&gt;=CV$5),60,0)))</f>
        <v/>
      </c>
      <c r="CW197" s="80" t="str">
        <f>IF(OR($A197="",NOT(ISNUMBER($G197))),"",IF(AND($F197&lt;=CW$6,$G197&gt;=CW$5),IF(CW$5&gt;$N197,5,$K197)*10+IF(AND($F197&gt;=CW$5,$F197&lt;=CW$6),IF(AND($G197&gt;=CW$5,$G197&lt;=CW$6),5,IF($L197=1,2,1)),IF(AND($G197&gt;=CW$5,$G197&lt;=CW$6),IF($M197&gt;0,4,3),0)),IF(AND($D197&lt;=CW$6,$E197&gt;=CW$5),60,0)))</f>
        <v/>
      </c>
      <c r="CX197" s="80" t="str">
        <f>IF(OR($A197="",NOT(ISNUMBER($G197))),"",IF(AND($F197&lt;=CX$6,$G197&gt;=CX$5),IF(CX$5&gt;$N197,5,$K197)*10+IF(AND($F197&gt;=CX$5,$F197&lt;=CX$6),IF(AND($G197&gt;=CX$5,$G197&lt;=CX$6),5,IF($L197=1,2,1)),IF(AND($G197&gt;=CX$5,$G197&lt;=CX$6),IF($M197&gt;0,4,3),0)),IF(AND($D197&lt;=CX$6,$E197&gt;=CX$5),60,0)))</f>
        <v/>
      </c>
      <c r="CY197" s="80" t="str">
        <f>IF(OR($A197="",NOT(ISNUMBER($G197))),"",IF(AND($F197&lt;=CY$6,$G197&gt;=CY$5),IF(CY$5&gt;$N197,5,$K197)*10+IF(AND($F197&gt;=CY$5,$F197&lt;=CY$6),IF(AND($G197&gt;=CY$5,$G197&lt;=CY$6),5,IF($L197=1,2,1)),IF(AND($G197&gt;=CY$5,$G197&lt;=CY$6),IF($M197&gt;0,4,3),0)),IF(AND($D197&lt;=CY$6,$E197&gt;=CY$5),60,0)))</f>
        <v/>
      </c>
      <c r="CZ197" s="80" t="str">
        <f>IF(OR($A197="",NOT(ISNUMBER($G197))),"",IF(AND($F197&lt;=CZ$6,$G197&gt;=CZ$5),IF(CZ$5&gt;$N197,5,$K197)*10+IF(AND($F197&gt;=CZ$5,$F197&lt;=CZ$6),IF(AND($G197&gt;=CZ$5,$G197&lt;=CZ$6),5,IF($L197=1,2,1)),IF(AND($G197&gt;=CZ$5,$G197&lt;=CZ$6),IF($M197&gt;0,4,3),0)),IF(AND($D197&lt;=CZ$6,$E197&gt;=CZ$5),60,0)))</f>
        <v/>
      </c>
      <c r="DA197" s="80" t="str">
        <f>IF(OR($A197="",NOT(ISNUMBER($G197))),"",IF(AND($F197&lt;=DA$6,$G197&gt;=DA$5),IF(DA$5&gt;$N197,5,$K197)*10+IF(AND($F197&gt;=DA$5,$F197&lt;=DA$6),IF(AND($G197&gt;=DA$5,$G197&lt;=DA$6),5,IF($L197=1,2,1)),IF(AND($G197&gt;=DA$5,$G197&lt;=DA$6),IF($M197&gt;0,4,3),0)),IF(AND($D197&lt;=DA$6,$E197&gt;=DA$5),60,0)))</f>
        <v/>
      </c>
      <c r="DB197" s="80" t="str">
        <f>IF(OR($A197="",NOT(ISNUMBER($G197))),"",IF(AND($F197&lt;=DB$6,$G197&gt;=DB$5),IF(DB$5&gt;$N197,5,$K197)*10+IF(AND($F197&gt;=DB$5,$F197&lt;=DB$6),IF(AND($G197&gt;=DB$5,$G197&lt;=DB$6),5,IF($L197=1,2,1)),IF(AND($G197&gt;=DB$5,$G197&lt;=DB$6),IF($M197&gt;0,4,3),0)),IF(AND($D197&lt;=DB$6,$E197&gt;=DB$5),60,0)))</f>
        <v/>
      </c>
      <c r="DC197" s="80" t="str">
        <f>IF(OR($A197="",NOT(ISNUMBER($G197))),"",IF(AND($F197&lt;=DC$6,$G197&gt;=DC$5),IF(DC$5&gt;$N197,5,$K197)*10+IF(AND($F197&gt;=DC$5,$F197&lt;=DC$6),IF(AND($G197&gt;=DC$5,$G197&lt;=DC$6),5,IF($L197=1,2,1)),IF(AND($G197&gt;=DC$5,$G197&lt;=DC$6),IF($M197&gt;0,4,3),0)),IF(AND($D197&lt;=DC$6,$E197&gt;=DC$5),60,0)))</f>
        <v/>
      </c>
      <c r="DD197" s="80" t="str">
        <f>IF(OR($A197="",NOT(ISNUMBER($G197))),"",IF(AND($F197&lt;=DD$6,$G197&gt;=DD$5),IF(DD$5&gt;$N197,5,$K197)*10+IF(AND($F197&gt;=DD$5,$F197&lt;=DD$6),IF(AND($G197&gt;=DD$5,$G197&lt;=DD$6),5,IF($L197=1,2,1)),IF(AND($G197&gt;=DD$5,$G197&lt;=DD$6),IF($M197&gt;0,4,3),0)),IF(AND($D197&lt;=DD$6,$E197&gt;=DD$5),60,0)))</f>
        <v/>
      </c>
      <c r="DE197" s="80" t="str">
        <f>IF(OR($A197="",NOT(ISNUMBER($G197))),"",IF(AND($F197&lt;=DE$6,$G197&gt;=DE$5),IF(DE$5&gt;$N197,5,$K197)*10+IF(AND($F197&gt;=DE$5,$F197&lt;=DE$6),IF(AND($G197&gt;=DE$5,$G197&lt;=DE$6),5,IF($L197=1,2,1)),IF(AND($G197&gt;=DE$5,$G197&lt;=DE$6),IF($M197&gt;0,4,3),0)),IF(AND($D197&lt;=DE$6,$E197&gt;=DE$5),60,0)))</f>
        <v/>
      </c>
      <c r="DF197" s="80" t="str">
        <f>IF(OR($A197="",NOT(ISNUMBER($G197))),"",IF(AND($F197&lt;=DF$6,$G197&gt;=DF$5),IF(DF$5&gt;$N197,5,$K197)*10+IF(AND($F197&gt;=DF$5,$F197&lt;=DF$6),IF(AND($G197&gt;=DF$5,$G197&lt;=DF$6),5,IF($L197=1,2,1)),IF(AND($G197&gt;=DF$5,$G197&lt;=DF$6),IF($M197&gt;0,4,3),0)),IF(AND($D197&lt;=DF$6,$E197&gt;=DF$5),60,0)))</f>
        <v/>
      </c>
      <c r="DG197" s="80" t="str">
        <f>IF(OR($A197="",NOT(ISNUMBER($G197))),"",IF(AND($F197&lt;=DG$6,$G197&gt;=DG$5),IF(DG$5&gt;$N197,5,$K197)*10+IF(AND($F197&gt;=DG$5,$F197&lt;=DG$6),IF(AND($G197&gt;=DG$5,$G197&lt;=DG$6),5,IF($L197=1,2,1)),IF(AND($G197&gt;=DG$5,$G197&lt;=DG$6),IF($M197&gt;0,4,3),0)),IF(AND($D197&lt;=DG$6,$E197&gt;=DG$5),60,0)))</f>
        <v/>
      </c>
      <c r="DH197" s="80" t="str">
        <f>IF(OR($A197="",NOT(ISNUMBER($G197))),"",IF(AND($F197&lt;=DH$6,$G197&gt;=DH$5),IF(DH$5&gt;$N197,5,$K197)*10+IF(AND($F197&gt;=DH$5,$F197&lt;=DH$6),IF(AND($G197&gt;=DH$5,$G197&lt;=DH$6),5,IF($L197=1,2,1)),IF(AND($G197&gt;=DH$5,$G197&lt;=DH$6),IF($M197&gt;0,4,3),0)),IF(AND($D197&lt;=DH$6,$E197&gt;=DH$5),60,0)))</f>
        <v/>
      </c>
      <c r="DI197" s="80" t="str">
        <f>IF(OR($A197="",NOT(ISNUMBER($G197))),"",IF(AND($F197&lt;=DI$6,$G197&gt;=DI$5),IF(DI$5&gt;$N197,5,$K197)*10+IF(AND($F197&gt;=DI$5,$F197&lt;=DI$6),IF(AND($G197&gt;=DI$5,$G197&lt;=DI$6),5,IF($L197=1,2,1)),IF(AND($G197&gt;=DI$5,$G197&lt;=DI$6),IF($M197&gt;0,4,3),0)),IF(AND($D197&lt;=DI$6,$E197&gt;=DI$5),60,0)))</f>
        <v/>
      </c>
      <c r="DJ197" s="80" t="str">
        <f>IF(OR($A197="",NOT(ISNUMBER($G197))),"",IF(AND($F197&lt;=DJ$6,$G197&gt;=DJ$5),IF(DJ$5&gt;$N197,5,$K197)*10+IF(AND($F197&gt;=DJ$5,$F197&lt;=DJ$6),IF(AND($G197&gt;=DJ$5,$G197&lt;=DJ$6),5,IF($L197=1,2,1)),IF(AND($G197&gt;=DJ$5,$G197&lt;=DJ$6),IF($M197&gt;0,4,3),0)),IF(AND($D197&lt;=DJ$6,$E197&gt;=DJ$5),60,0)))</f>
        <v/>
      </c>
      <c r="DK197" s="80" t="str">
        <f>IF(OR($A197="",NOT(ISNUMBER($G197))),"",IF(AND($F197&lt;=DK$6,$G197&gt;=DK$5),IF(DK$5&gt;$N197,5,$K197)*10+IF(AND($F197&gt;=DK$5,$F197&lt;=DK$6),IF(AND($G197&gt;=DK$5,$G197&lt;=DK$6),5,IF($L197=1,2,1)),IF(AND($G197&gt;=DK$5,$G197&lt;=DK$6),IF($M197&gt;0,4,3),0)),IF(AND($D197&lt;=DK$6,$E197&gt;=DK$5),60,0)))</f>
        <v/>
      </c>
      <c r="DL197" s="80" t="str">
        <f>IF(OR($A197="",NOT(ISNUMBER($G197))),"",IF(AND($F197&lt;=DL$6,$G197&gt;=DL$5),IF(DL$5&gt;$N197,5,$K197)*10+IF(AND($F197&gt;=DL$5,$F197&lt;=DL$6),IF(AND($G197&gt;=DL$5,$G197&lt;=DL$6),5,IF($L197=1,2,1)),IF(AND($G197&gt;=DL$5,$G197&lt;=DL$6),IF($M197&gt;0,4,3),0)),IF(AND($D197&lt;=DL$6,$E197&gt;=DL$5),60,0)))</f>
        <v/>
      </c>
      <c r="DM197" s="80" t="str">
        <f>IF(OR($A197="",NOT(ISNUMBER($G197))),"",IF(AND($F197&lt;=DM$6,$G197&gt;=DM$5),IF(DM$5&gt;$N197,5,$K197)*10+IF(AND($F197&gt;=DM$5,$F197&lt;=DM$6),IF(AND($G197&gt;=DM$5,$G197&lt;=DM$6),5,IF($L197=1,2,1)),IF(AND($G197&gt;=DM$5,$G197&lt;=DM$6),IF($M197&gt;0,4,3),0)),IF(AND($D197&lt;=DM$6,$E197&gt;=DM$5),60,0)))</f>
        <v/>
      </c>
      <c r="DN197" s="80" t="str">
        <f>IF(OR($A197="",NOT(ISNUMBER($G197))),"",IF(AND($F197&lt;=DN$6,$G197&gt;=DN$5),IF(DN$5&gt;$N197,5,$K197)*10+IF(AND($F197&gt;=DN$5,$F197&lt;=DN$6),IF(AND($G197&gt;=DN$5,$G197&lt;=DN$6),5,IF($L197=1,2,1)),IF(AND($G197&gt;=DN$5,$G197&lt;=DN$6),IF($M197&gt;0,4,3),0)),IF(AND($D197&lt;=DN$6,$E197&gt;=DN$5),60,0)))</f>
        <v/>
      </c>
      <c r="DO197" s="80" t="str">
        <f>IF(OR($A197="",NOT(ISNUMBER($G197))),"",IF(AND($F197&lt;=DO$6,$G197&gt;=DO$5),IF(DO$5&gt;$N197,5,$K197)*10+IF(AND($F197&gt;=DO$5,$F197&lt;=DO$6),IF(AND($G197&gt;=DO$5,$G197&lt;=DO$6),5,IF($L197=1,2,1)),IF(AND($G197&gt;=DO$5,$G197&lt;=DO$6),IF($M197&gt;0,4,3),0)),IF(AND($D197&lt;=DO$6,$E197&gt;=DO$5),60,0)))</f>
        <v/>
      </c>
      <c r="DP197" s="80" t="str">
        <f>IF(OR($A197="",NOT(ISNUMBER($G197))),"",IF(AND($F197&lt;=DP$6,$G197&gt;=DP$5),IF(DP$5&gt;$N197,5,$K197)*10+IF(AND($F197&gt;=DP$5,$F197&lt;=DP$6),IF(AND($G197&gt;=DP$5,$G197&lt;=DP$6),5,IF($L197=1,2,1)),IF(AND($G197&gt;=DP$5,$G197&lt;=DP$6),IF($M197&gt;0,4,3),0)),IF(AND($D197&lt;=DP$6,$E197&gt;=DP$5),60,0)))</f>
        <v/>
      </c>
      <c r="DQ197" s="80" t="str">
        <f>IF(OR($A197="",NOT(ISNUMBER($G197))),"",IF(AND($F197&lt;=DQ$6,$G197&gt;=DQ$5),IF(DQ$5&gt;$N197,5,$K197)*10+IF(AND($F197&gt;=DQ$5,$F197&lt;=DQ$6),IF(AND($G197&gt;=DQ$5,$G197&lt;=DQ$6),5,IF($L197=1,2,1)),IF(AND($G197&gt;=DQ$5,$G197&lt;=DQ$6),IF($M197&gt;0,4,3),0)),IF(AND($D197&lt;=DQ$6,$E197&gt;=DQ$5),60,0)))</f>
        <v/>
      </c>
      <c r="DR197" s="80" t="str">
        <f>IF(OR($A197="",NOT(ISNUMBER($G197))),"",IF(AND($F197&lt;=DR$6,$G197&gt;=DR$5),IF(DR$5&gt;$N197,5,$K197)*10+IF(AND($F197&gt;=DR$5,$F197&lt;=DR$6),IF(AND($G197&gt;=DR$5,$G197&lt;=DR$6),5,IF($L197=1,2,1)),IF(AND($G197&gt;=DR$5,$G197&lt;=DR$6),IF($M197&gt;0,4,3),0)),IF(AND($D197&lt;=DR$6,$E197&gt;=DR$5),60,0)))</f>
        <v/>
      </c>
      <c r="DS197" s="80" t="str">
        <f>IF(OR($A197="",NOT(ISNUMBER($G197))),"",IF(AND($F197&lt;=DS$6,$G197&gt;=DS$5),IF(DS$5&gt;$N197,5,$K197)*10+IF(AND($F197&gt;=DS$5,$F197&lt;=DS$6),IF(AND($G197&gt;=DS$5,$G197&lt;=DS$6),5,IF($L197=1,2,1)),IF(AND($G197&gt;=DS$5,$G197&lt;=DS$6),IF($M197&gt;0,4,3),0)),IF(AND($D197&lt;=DS$6,$E197&gt;=DS$5),60,0)))</f>
        <v/>
      </c>
      <c r="DT197" s="80" t="str">
        <f>IF(OR($A197="",NOT(ISNUMBER($G197))),"",IF(AND($F197&lt;=DT$6,$G197&gt;=DT$5),IF(DT$5&gt;$N197,5,$K197)*10+IF(AND($F197&gt;=DT$5,$F197&lt;=DT$6),IF(AND($G197&gt;=DT$5,$G197&lt;=DT$6),5,IF($L197=1,2,1)),IF(AND($G197&gt;=DT$5,$G197&lt;=DT$6),IF($M197&gt;0,4,3),0)),IF(AND($D197&lt;=DT$6,$E197&gt;=DT$5),60,0)))</f>
        <v/>
      </c>
      <c r="DU197" s="80" t="str">
        <f>IF(OR($A197="",NOT(ISNUMBER($G197))),"",IF(AND($F197&lt;=DU$6,$G197&gt;=DU$5),IF(DU$5&gt;$N197,5,$K197)*10+IF(AND($F197&gt;=DU$5,$F197&lt;=DU$6),IF(AND($G197&gt;=DU$5,$G197&lt;=DU$6),5,IF($L197=1,2,1)),IF(AND($G197&gt;=DU$5,$G197&lt;=DU$6),IF($M197&gt;0,4,3),0)),IF(AND($D197&lt;=DU$6,$E197&gt;=DU$5),60,0)))</f>
        <v/>
      </c>
      <c r="DV197" s="80" t="str">
        <f>IF(OR($A197="",NOT(ISNUMBER($G197))),"",IF(AND($F197&lt;=DV$6,$G197&gt;=DV$5),IF(DV$5&gt;$N197,5,$K197)*10+IF(AND($F197&gt;=DV$5,$F197&lt;=DV$6),IF(AND($G197&gt;=DV$5,$G197&lt;=DV$6),5,IF($L197=1,2,1)),IF(AND($G197&gt;=DV$5,$G197&lt;=DV$6),IF($M197&gt;0,4,3),0)),IF(AND($D197&lt;=DV$6,$E197&gt;=DV$5),60,0)))</f>
        <v/>
      </c>
      <c r="DW197" s="80" t="str">
        <f>IF(OR($A197="",NOT(ISNUMBER($G197))),"",IF(AND($F197&lt;=DW$6,$G197&gt;=DW$5),IF(DW$5&gt;$N197,5,$K197)*10+IF(AND($F197&gt;=DW$5,$F197&lt;=DW$6),IF(AND($G197&gt;=DW$5,$G197&lt;=DW$6),5,IF($L197=1,2,1)),IF(AND($G197&gt;=DW$5,$G197&lt;=DW$6),IF($M197&gt;0,4,3),0)),IF(AND($D197&lt;=DW$6,$E197&gt;=DW$5),60,0)))</f>
        <v/>
      </c>
      <c r="DX197" s="80" t="str">
        <f>IF(OR($A197="",NOT(ISNUMBER($G197))),"",IF(AND($F197&lt;=DX$6,$G197&gt;=DX$5),IF(DX$5&gt;$N197,5,$K197)*10+IF(AND($F197&gt;=DX$5,$F197&lt;=DX$6),IF(AND($G197&gt;=DX$5,$G197&lt;=DX$6),5,IF($L197=1,2,1)),IF(AND($G197&gt;=DX$5,$G197&lt;=DX$6),IF($M197&gt;0,4,3),0)),IF(AND($D197&lt;=DX$6,$E197&gt;=DX$5),60,0)))</f>
        <v/>
      </c>
      <c r="DY197" s="80" t="str">
        <f>IF(OR($A197="",NOT(ISNUMBER($G197))),"",IF(AND($F197&lt;=DY$6,$G197&gt;=DY$5),IF(DY$5&gt;$N197,5,$K197)*10+IF(AND($F197&gt;=DY$5,$F197&lt;=DY$6),IF(AND($G197&gt;=DY$5,$G197&lt;=DY$6),5,IF($L197=1,2,1)),IF(AND($G197&gt;=DY$5,$G197&lt;=DY$6),IF($M197&gt;0,4,3),0)),IF(AND($D197&lt;=DY$6,$E197&gt;=DY$5),60,0)))</f>
        <v/>
      </c>
      <c r="DZ197" s="80" t="str">
        <f>IF(OR($A197="",NOT(ISNUMBER($G197))),"",IF(AND($F197&lt;=DZ$6,$G197&gt;=DZ$5),IF(DZ$5&gt;$N197,5,$K197)*10+IF(AND($F197&gt;=DZ$5,$F197&lt;=DZ$6),IF(AND($G197&gt;=DZ$5,$G197&lt;=DZ$6),5,IF($L197=1,2,1)),IF(AND($G197&gt;=DZ$5,$G197&lt;=DZ$6),IF($M197&gt;0,4,3),0)),IF(AND($D197&lt;=DZ$6,$E197&gt;=DZ$5),60,0)))</f>
        <v/>
      </c>
      <c r="EA197" s="80" t="str">
        <f>IF(OR($A197="",NOT(ISNUMBER($G197))),"",IF(AND($F197&lt;=EA$6,$G197&gt;=EA$5),IF(EA$5&gt;$N197,5,$K197)*10+IF(AND($F197&gt;=EA$5,$F197&lt;=EA$6),IF(AND($G197&gt;=EA$5,$G197&lt;=EA$6),5,IF($L197=1,2,1)),IF(AND($G197&gt;=EA$5,$G197&lt;=EA$6),IF($M197&gt;0,4,3),0)),IF(AND($D197&lt;=EA$6,$E197&gt;=EA$5),60,0)))</f>
        <v/>
      </c>
      <c r="EB197" s="80" t="str">
        <f>IF(OR($A197="",NOT(ISNUMBER($G197))),"",IF(AND($F197&lt;=EB$6,$G197&gt;=EB$5),IF(EB$5&gt;$N197,5,$K197)*10+IF(AND($F197&gt;=EB$5,$F197&lt;=EB$6),IF(AND($G197&gt;=EB$5,$G197&lt;=EB$6),5,IF($L197=1,2,1)),IF(AND($G197&gt;=EB$5,$G197&lt;=EB$6),IF($M197&gt;0,4,3),0)),IF(AND($D197&lt;=EB$6,$E197&gt;=EB$5),60,0)))</f>
        <v/>
      </c>
      <c r="EC197" s="80" t="str">
        <f>IF(OR($A197="",NOT(ISNUMBER($G197))),"",IF(AND($F197&lt;=EC$6,$G197&gt;=EC$5),IF(EC$5&gt;$N197,5,$K197)*10+IF(AND($F197&gt;=EC$5,$F197&lt;=EC$6),IF(AND($G197&gt;=EC$5,$G197&lt;=EC$6),5,IF($L197=1,2,1)),IF(AND($G197&gt;=EC$5,$G197&lt;=EC$6),IF($M197&gt;0,4,3),0)),IF(AND($D197&lt;=EC$6,$E197&gt;=EC$5),60,0)))</f>
        <v/>
      </c>
      <c r="ED197" s="80" t="str">
        <f>IF(OR($A197="",NOT(ISNUMBER($G197))),"",IF(AND($F197&lt;=ED$6,$G197&gt;=ED$5),IF(ED$5&gt;$N197,5,$K197)*10+IF(AND($F197&gt;=ED$5,$F197&lt;=ED$6),IF(AND($G197&gt;=ED$5,$G197&lt;=ED$6),5,IF($L197=1,2,1)),IF(AND($G197&gt;=ED$5,$G197&lt;=ED$6),IF($M197&gt;0,4,3),0)),IF(AND($D197&lt;=ED$6,$E197&gt;=ED$5),60,0)))</f>
        <v/>
      </c>
    </row>
    <row r="198" ht="18" customHeight="1">
      <c r="A198" s="52" t="str">
        <f>IF(Tasks!$B198="","",Tasks!$A198)</f>
        <v/>
      </c>
      <c r="B198" s="78" t="str">
        <f>IF(Tasks!$B198="","",Tasks!$B198)</f>
        <v/>
      </c>
      <c r="C198" s="25" t="str">
        <f>IF($B198="","",IF(AND(Tasks!$D198="",Tasks!$G198=""),"-",IF(Tasks!$D198="","",Tasks!$D198&amp;IF(OR(Tasks!$E198="",Tasks!$E198="FS"),IF(N(Tasks!$F198)=0,"","FS"),Tasks!$E198)&amp;IF(N(Tasks!$F198)=0,"",IF(Tasks!$F198&gt;0,"+","")&amp;Tasks!$F198))&amp;IF(AND(Tasks!$D198&lt;&gt;"",Tasks!$G198&lt;&gt;""),", ","")&amp;IF(Tasks!$G198="","",Tasks!$G198&amp;IF(OR(Tasks!$H198="",Tasks!$H198="FS"),IF(N(Tasks!$I198)=0,"","FS"),Tasks!$H198)&amp;IF(N(Tasks!$I198)=0,"",IF(Tasks!$I198&gt;0,"+","")&amp;Tasks!$I198))))</f>
        <v/>
      </c>
      <c r="D198" s="51" t="str">
        <f>IF(OR($B198="",Tasks!$Q198=""),"",Tasks!$Q198)</f>
        <v/>
      </c>
      <c r="E198" s="51" t="str">
        <f>IF(OR($B198="",Tasks!$R198=""),"",Tasks!$R198)</f>
        <v/>
      </c>
      <c r="F198" s="51" t="str">
        <f>IF(OR($B198="",Tasks!$S198=""),"",Tasks!$S198)</f>
        <v/>
      </c>
      <c r="G198" s="51" t="str">
        <f>IF(OR($B198="",Tasks!$T198=""),"",Tasks!$T198)</f>
        <v/>
      </c>
      <c r="H198" s="52" t="str">
        <f>IF($B198="","",Tasks!$AE198)</f>
        <v/>
      </c>
      <c r="I198" s="79" t="str">
        <f>IF($B198="","",Tasks!$AF198)</f>
        <v/>
      </c>
      <c r="J198" s="53" t="str">
        <f>IF(OR($B198="",Tasks!$V198=""),"",Tasks!$V198)</f>
        <v/>
      </c>
      <c r="K198" s="52" t="str">
        <f>IF($B198="","",Tasks!$AA198)</f>
        <v/>
      </c>
      <c r="L198" s="52" t="str">
        <f>IF($B198="","",Tasks!$AB198)</f>
        <v/>
      </c>
      <c r="M198" s="52" t="str">
        <f>IF($B198="","",Tasks!$Z198)</f>
        <v/>
      </c>
      <c r="N198" s="52" t="str">
        <f>IF(OR($B198="",Tasks!$AG198=""),"",Tasks!$AG198)</f>
        <v/>
      </c>
      <c r="O198" s="80" t="str">
        <f>IF(OR($A198="",NOT(ISNUMBER($G198))),"",IF(AND($F198&lt;=O$6,$G198&gt;=O$5),IF(O$5&gt;$N198,5,$K198)*10+IF(AND($F198&gt;=O$5,$F198&lt;=O$6),IF(AND($G198&gt;=O$5,$G198&lt;=O$6),5,IF($L198=1,2,1)),IF(AND($G198&gt;=O$5,$G198&lt;=O$6),IF($M198&gt;0,4,3),0)),IF(AND($D198&lt;=O$6,$E198&gt;=O$5),60,0)))</f>
        <v/>
      </c>
      <c r="P198" s="80" t="str">
        <f>IF(OR($A198="",NOT(ISNUMBER($G198))),"",IF(AND($F198&lt;=P$6,$G198&gt;=P$5),IF(P$5&gt;$N198,5,$K198)*10+IF(AND($F198&gt;=P$5,$F198&lt;=P$6),IF(AND($G198&gt;=P$5,$G198&lt;=P$6),5,IF($L198=1,2,1)),IF(AND($G198&gt;=P$5,$G198&lt;=P$6),IF($M198&gt;0,4,3),0)),IF(AND($D198&lt;=P$6,$E198&gt;=P$5),60,0)))</f>
        <v/>
      </c>
      <c r="Q198" s="80" t="str">
        <f>IF(OR($A198="",NOT(ISNUMBER($G198))),"",IF(AND($F198&lt;=Q$6,$G198&gt;=Q$5),IF(Q$5&gt;$N198,5,$K198)*10+IF(AND($F198&gt;=Q$5,$F198&lt;=Q$6),IF(AND($G198&gt;=Q$5,$G198&lt;=Q$6),5,IF($L198=1,2,1)),IF(AND($G198&gt;=Q$5,$G198&lt;=Q$6),IF($M198&gt;0,4,3),0)),IF(AND($D198&lt;=Q$6,$E198&gt;=Q$5),60,0)))</f>
        <v/>
      </c>
      <c r="R198" s="80" t="str">
        <f>IF(OR($A198="",NOT(ISNUMBER($G198))),"",IF(AND($F198&lt;=R$6,$G198&gt;=R$5),IF(R$5&gt;$N198,5,$K198)*10+IF(AND($F198&gt;=R$5,$F198&lt;=R$6),IF(AND($G198&gt;=R$5,$G198&lt;=R$6),5,IF($L198=1,2,1)),IF(AND($G198&gt;=R$5,$G198&lt;=R$6),IF($M198&gt;0,4,3),0)),IF(AND($D198&lt;=R$6,$E198&gt;=R$5),60,0)))</f>
        <v/>
      </c>
      <c r="S198" s="80" t="str">
        <f>IF(OR($A198="",NOT(ISNUMBER($G198))),"",IF(AND($F198&lt;=S$6,$G198&gt;=S$5),IF(S$5&gt;$N198,5,$K198)*10+IF(AND($F198&gt;=S$5,$F198&lt;=S$6),IF(AND($G198&gt;=S$5,$G198&lt;=S$6),5,IF($L198=1,2,1)),IF(AND($G198&gt;=S$5,$G198&lt;=S$6),IF($M198&gt;0,4,3),0)),IF(AND($D198&lt;=S$6,$E198&gt;=S$5),60,0)))</f>
        <v/>
      </c>
      <c r="T198" s="80" t="str">
        <f>IF(OR($A198="",NOT(ISNUMBER($G198))),"",IF(AND($F198&lt;=T$6,$G198&gt;=T$5),IF(T$5&gt;$N198,5,$K198)*10+IF(AND($F198&gt;=T$5,$F198&lt;=T$6),IF(AND($G198&gt;=T$5,$G198&lt;=T$6),5,IF($L198=1,2,1)),IF(AND($G198&gt;=T$5,$G198&lt;=T$6),IF($M198&gt;0,4,3),0)),IF(AND($D198&lt;=T$6,$E198&gt;=T$5),60,0)))</f>
        <v/>
      </c>
      <c r="U198" s="80" t="str">
        <f>IF(OR($A198="",NOT(ISNUMBER($G198))),"",IF(AND($F198&lt;=U$6,$G198&gt;=U$5),IF(U$5&gt;$N198,5,$K198)*10+IF(AND($F198&gt;=U$5,$F198&lt;=U$6),IF(AND($G198&gt;=U$5,$G198&lt;=U$6),5,IF($L198=1,2,1)),IF(AND($G198&gt;=U$5,$G198&lt;=U$6),IF($M198&gt;0,4,3),0)),IF(AND($D198&lt;=U$6,$E198&gt;=U$5),60,0)))</f>
        <v/>
      </c>
      <c r="V198" s="80" t="str">
        <f>IF(OR($A198="",NOT(ISNUMBER($G198))),"",IF(AND($F198&lt;=V$6,$G198&gt;=V$5),IF(V$5&gt;$N198,5,$K198)*10+IF(AND($F198&gt;=V$5,$F198&lt;=V$6),IF(AND($G198&gt;=V$5,$G198&lt;=V$6),5,IF($L198=1,2,1)),IF(AND($G198&gt;=V$5,$G198&lt;=V$6),IF($M198&gt;0,4,3),0)),IF(AND($D198&lt;=V$6,$E198&gt;=V$5),60,0)))</f>
        <v/>
      </c>
      <c r="W198" s="80" t="str">
        <f>IF(OR($A198="",NOT(ISNUMBER($G198))),"",IF(AND($F198&lt;=W$6,$G198&gt;=W$5),IF(W$5&gt;$N198,5,$K198)*10+IF(AND($F198&gt;=W$5,$F198&lt;=W$6),IF(AND($G198&gt;=W$5,$G198&lt;=W$6),5,IF($L198=1,2,1)),IF(AND($G198&gt;=W$5,$G198&lt;=W$6),IF($M198&gt;0,4,3),0)),IF(AND($D198&lt;=W$6,$E198&gt;=W$5),60,0)))</f>
        <v/>
      </c>
      <c r="X198" s="80" t="str">
        <f>IF(OR($A198="",NOT(ISNUMBER($G198))),"",IF(AND($F198&lt;=X$6,$G198&gt;=X$5),IF(X$5&gt;$N198,5,$K198)*10+IF(AND($F198&gt;=X$5,$F198&lt;=X$6),IF(AND($G198&gt;=X$5,$G198&lt;=X$6),5,IF($L198=1,2,1)),IF(AND($G198&gt;=X$5,$G198&lt;=X$6),IF($M198&gt;0,4,3),0)),IF(AND($D198&lt;=X$6,$E198&gt;=X$5),60,0)))</f>
        <v/>
      </c>
      <c r="Y198" s="80" t="str">
        <f>IF(OR($A198="",NOT(ISNUMBER($G198))),"",IF(AND($F198&lt;=Y$6,$G198&gt;=Y$5),IF(Y$5&gt;$N198,5,$K198)*10+IF(AND($F198&gt;=Y$5,$F198&lt;=Y$6),IF(AND($G198&gt;=Y$5,$G198&lt;=Y$6),5,IF($L198=1,2,1)),IF(AND($G198&gt;=Y$5,$G198&lt;=Y$6),IF($M198&gt;0,4,3),0)),IF(AND($D198&lt;=Y$6,$E198&gt;=Y$5),60,0)))</f>
        <v/>
      </c>
      <c r="Z198" s="80" t="str">
        <f>IF(OR($A198="",NOT(ISNUMBER($G198))),"",IF(AND($F198&lt;=Z$6,$G198&gt;=Z$5),IF(Z$5&gt;$N198,5,$K198)*10+IF(AND($F198&gt;=Z$5,$F198&lt;=Z$6),IF(AND($G198&gt;=Z$5,$G198&lt;=Z$6),5,IF($L198=1,2,1)),IF(AND($G198&gt;=Z$5,$G198&lt;=Z$6),IF($M198&gt;0,4,3),0)),IF(AND($D198&lt;=Z$6,$E198&gt;=Z$5),60,0)))</f>
        <v/>
      </c>
      <c r="AA198" s="80" t="str">
        <f>IF(OR($A198="",NOT(ISNUMBER($G198))),"",IF(AND($F198&lt;=AA$6,$G198&gt;=AA$5),IF(AA$5&gt;$N198,5,$K198)*10+IF(AND($F198&gt;=AA$5,$F198&lt;=AA$6),IF(AND($G198&gt;=AA$5,$G198&lt;=AA$6),5,IF($L198=1,2,1)),IF(AND($G198&gt;=AA$5,$G198&lt;=AA$6),IF($M198&gt;0,4,3),0)),IF(AND($D198&lt;=AA$6,$E198&gt;=AA$5),60,0)))</f>
        <v/>
      </c>
      <c r="AB198" s="80" t="str">
        <f>IF(OR($A198="",NOT(ISNUMBER($G198))),"",IF(AND($F198&lt;=AB$6,$G198&gt;=AB$5),IF(AB$5&gt;$N198,5,$K198)*10+IF(AND($F198&gt;=AB$5,$F198&lt;=AB$6),IF(AND($G198&gt;=AB$5,$G198&lt;=AB$6),5,IF($L198=1,2,1)),IF(AND($G198&gt;=AB$5,$G198&lt;=AB$6),IF($M198&gt;0,4,3),0)),IF(AND($D198&lt;=AB$6,$E198&gt;=AB$5),60,0)))</f>
        <v/>
      </c>
      <c r="AC198" s="80" t="str">
        <f>IF(OR($A198="",NOT(ISNUMBER($G198))),"",IF(AND($F198&lt;=AC$6,$G198&gt;=AC$5),IF(AC$5&gt;$N198,5,$K198)*10+IF(AND($F198&gt;=AC$5,$F198&lt;=AC$6),IF(AND($G198&gt;=AC$5,$G198&lt;=AC$6),5,IF($L198=1,2,1)),IF(AND($G198&gt;=AC$5,$G198&lt;=AC$6),IF($M198&gt;0,4,3),0)),IF(AND($D198&lt;=AC$6,$E198&gt;=AC$5),60,0)))</f>
        <v/>
      </c>
      <c r="AD198" s="80" t="str">
        <f>IF(OR($A198="",NOT(ISNUMBER($G198))),"",IF(AND($F198&lt;=AD$6,$G198&gt;=AD$5),IF(AD$5&gt;$N198,5,$K198)*10+IF(AND($F198&gt;=AD$5,$F198&lt;=AD$6),IF(AND($G198&gt;=AD$5,$G198&lt;=AD$6),5,IF($L198=1,2,1)),IF(AND($G198&gt;=AD$5,$G198&lt;=AD$6),IF($M198&gt;0,4,3),0)),IF(AND($D198&lt;=AD$6,$E198&gt;=AD$5),60,0)))</f>
        <v/>
      </c>
      <c r="AE198" s="80" t="str">
        <f>IF(OR($A198="",NOT(ISNUMBER($G198))),"",IF(AND($F198&lt;=AE$6,$G198&gt;=AE$5),IF(AE$5&gt;$N198,5,$K198)*10+IF(AND($F198&gt;=AE$5,$F198&lt;=AE$6),IF(AND($G198&gt;=AE$5,$G198&lt;=AE$6),5,IF($L198=1,2,1)),IF(AND($G198&gt;=AE$5,$G198&lt;=AE$6),IF($M198&gt;0,4,3),0)),IF(AND($D198&lt;=AE$6,$E198&gt;=AE$5),60,0)))</f>
        <v/>
      </c>
      <c r="AF198" s="80" t="str">
        <f>IF(OR($A198="",NOT(ISNUMBER($G198))),"",IF(AND($F198&lt;=AF$6,$G198&gt;=AF$5),IF(AF$5&gt;$N198,5,$K198)*10+IF(AND($F198&gt;=AF$5,$F198&lt;=AF$6),IF(AND($G198&gt;=AF$5,$G198&lt;=AF$6),5,IF($L198=1,2,1)),IF(AND($G198&gt;=AF$5,$G198&lt;=AF$6),IF($M198&gt;0,4,3),0)),IF(AND($D198&lt;=AF$6,$E198&gt;=AF$5),60,0)))</f>
        <v/>
      </c>
      <c r="AG198" s="80" t="str">
        <f>IF(OR($A198="",NOT(ISNUMBER($G198))),"",IF(AND($F198&lt;=AG$6,$G198&gt;=AG$5),IF(AG$5&gt;$N198,5,$K198)*10+IF(AND($F198&gt;=AG$5,$F198&lt;=AG$6),IF(AND($G198&gt;=AG$5,$G198&lt;=AG$6),5,IF($L198=1,2,1)),IF(AND($G198&gt;=AG$5,$G198&lt;=AG$6),IF($M198&gt;0,4,3),0)),IF(AND($D198&lt;=AG$6,$E198&gt;=AG$5),60,0)))</f>
        <v/>
      </c>
      <c r="AH198" s="80" t="str">
        <f>IF(OR($A198="",NOT(ISNUMBER($G198))),"",IF(AND($F198&lt;=AH$6,$G198&gt;=AH$5),IF(AH$5&gt;$N198,5,$K198)*10+IF(AND($F198&gt;=AH$5,$F198&lt;=AH$6),IF(AND($G198&gt;=AH$5,$G198&lt;=AH$6),5,IF($L198=1,2,1)),IF(AND($G198&gt;=AH$5,$G198&lt;=AH$6),IF($M198&gt;0,4,3),0)),IF(AND($D198&lt;=AH$6,$E198&gt;=AH$5),60,0)))</f>
        <v/>
      </c>
      <c r="AI198" s="80" t="str">
        <f>IF(OR($A198="",NOT(ISNUMBER($G198))),"",IF(AND($F198&lt;=AI$6,$G198&gt;=AI$5),IF(AI$5&gt;$N198,5,$K198)*10+IF(AND($F198&gt;=AI$5,$F198&lt;=AI$6),IF(AND($G198&gt;=AI$5,$G198&lt;=AI$6),5,IF($L198=1,2,1)),IF(AND($G198&gt;=AI$5,$G198&lt;=AI$6),IF($M198&gt;0,4,3),0)),IF(AND($D198&lt;=AI$6,$E198&gt;=AI$5),60,0)))</f>
        <v/>
      </c>
      <c r="AJ198" s="80" t="str">
        <f>IF(OR($A198="",NOT(ISNUMBER($G198))),"",IF(AND($F198&lt;=AJ$6,$G198&gt;=AJ$5),IF(AJ$5&gt;$N198,5,$K198)*10+IF(AND($F198&gt;=AJ$5,$F198&lt;=AJ$6),IF(AND($G198&gt;=AJ$5,$G198&lt;=AJ$6),5,IF($L198=1,2,1)),IF(AND($G198&gt;=AJ$5,$G198&lt;=AJ$6),IF($M198&gt;0,4,3),0)),IF(AND($D198&lt;=AJ$6,$E198&gt;=AJ$5),60,0)))</f>
        <v/>
      </c>
      <c r="AK198" s="80" t="str">
        <f>IF(OR($A198="",NOT(ISNUMBER($G198))),"",IF(AND($F198&lt;=AK$6,$G198&gt;=AK$5),IF(AK$5&gt;$N198,5,$K198)*10+IF(AND($F198&gt;=AK$5,$F198&lt;=AK$6),IF(AND($G198&gt;=AK$5,$G198&lt;=AK$6),5,IF($L198=1,2,1)),IF(AND($G198&gt;=AK$5,$G198&lt;=AK$6),IF($M198&gt;0,4,3),0)),IF(AND($D198&lt;=AK$6,$E198&gt;=AK$5),60,0)))</f>
        <v/>
      </c>
      <c r="AL198" s="80" t="str">
        <f>IF(OR($A198="",NOT(ISNUMBER($G198))),"",IF(AND($F198&lt;=AL$6,$G198&gt;=AL$5),IF(AL$5&gt;$N198,5,$K198)*10+IF(AND($F198&gt;=AL$5,$F198&lt;=AL$6),IF(AND($G198&gt;=AL$5,$G198&lt;=AL$6),5,IF($L198=1,2,1)),IF(AND($G198&gt;=AL$5,$G198&lt;=AL$6),IF($M198&gt;0,4,3),0)),IF(AND($D198&lt;=AL$6,$E198&gt;=AL$5),60,0)))</f>
        <v/>
      </c>
      <c r="AM198" s="80" t="str">
        <f>IF(OR($A198="",NOT(ISNUMBER($G198))),"",IF(AND($F198&lt;=AM$6,$G198&gt;=AM$5),IF(AM$5&gt;$N198,5,$K198)*10+IF(AND($F198&gt;=AM$5,$F198&lt;=AM$6),IF(AND($G198&gt;=AM$5,$G198&lt;=AM$6),5,IF($L198=1,2,1)),IF(AND($G198&gt;=AM$5,$G198&lt;=AM$6),IF($M198&gt;0,4,3),0)),IF(AND($D198&lt;=AM$6,$E198&gt;=AM$5),60,0)))</f>
        <v/>
      </c>
      <c r="AN198" s="80" t="str">
        <f>IF(OR($A198="",NOT(ISNUMBER($G198))),"",IF(AND($F198&lt;=AN$6,$G198&gt;=AN$5),IF(AN$5&gt;$N198,5,$K198)*10+IF(AND($F198&gt;=AN$5,$F198&lt;=AN$6),IF(AND($G198&gt;=AN$5,$G198&lt;=AN$6),5,IF($L198=1,2,1)),IF(AND($G198&gt;=AN$5,$G198&lt;=AN$6),IF($M198&gt;0,4,3),0)),IF(AND($D198&lt;=AN$6,$E198&gt;=AN$5),60,0)))</f>
        <v/>
      </c>
      <c r="AO198" s="80" t="str">
        <f>IF(OR($A198="",NOT(ISNUMBER($G198))),"",IF(AND($F198&lt;=AO$6,$G198&gt;=AO$5),IF(AO$5&gt;$N198,5,$K198)*10+IF(AND($F198&gt;=AO$5,$F198&lt;=AO$6),IF(AND($G198&gt;=AO$5,$G198&lt;=AO$6),5,IF($L198=1,2,1)),IF(AND($G198&gt;=AO$5,$G198&lt;=AO$6),IF($M198&gt;0,4,3),0)),IF(AND($D198&lt;=AO$6,$E198&gt;=AO$5),60,0)))</f>
        <v/>
      </c>
      <c r="AP198" s="80" t="str">
        <f>IF(OR($A198="",NOT(ISNUMBER($G198))),"",IF(AND($F198&lt;=AP$6,$G198&gt;=AP$5),IF(AP$5&gt;$N198,5,$K198)*10+IF(AND($F198&gt;=AP$5,$F198&lt;=AP$6),IF(AND($G198&gt;=AP$5,$G198&lt;=AP$6),5,IF($L198=1,2,1)),IF(AND($G198&gt;=AP$5,$G198&lt;=AP$6),IF($M198&gt;0,4,3),0)),IF(AND($D198&lt;=AP$6,$E198&gt;=AP$5),60,0)))</f>
        <v/>
      </c>
      <c r="AQ198" s="80" t="str">
        <f>IF(OR($A198="",NOT(ISNUMBER($G198))),"",IF(AND($F198&lt;=AQ$6,$G198&gt;=AQ$5),IF(AQ$5&gt;$N198,5,$K198)*10+IF(AND($F198&gt;=AQ$5,$F198&lt;=AQ$6),IF(AND($G198&gt;=AQ$5,$G198&lt;=AQ$6),5,IF($L198=1,2,1)),IF(AND($G198&gt;=AQ$5,$G198&lt;=AQ$6),IF($M198&gt;0,4,3),0)),IF(AND($D198&lt;=AQ$6,$E198&gt;=AQ$5),60,0)))</f>
        <v/>
      </c>
      <c r="AR198" s="80" t="str">
        <f>IF(OR($A198="",NOT(ISNUMBER($G198))),"",IF(AND($F198&lt;=AR$6,$G198&gt;=AR$5),IF(AR$5&gt;$N198,5,$K198)*10+IF(AND($F198&gt;=AR$5,$F198&lt;=AR$6),IF(AND($G198&gt;=AR$5,$G198&lt;=AR$6),5,IF($L198=1,2,1)),IF(AND($G198&gt;=AR$5,$G198&lt;=AR$6),IF($M198&gt;0,4,3),0)),IF(AND($D198&lt;=AR$6,$E198&gt;=AR$5),60,0)))</f>
        <v/>
      </c>
      <c r="AS198" s="80" t="str">
        <f>IF(OR($A198="",NOT(ISNUMBER($G198))),"",IF(AND($F198&lt;=AS$6,$G198&gt;=AS$5),IF(AS$5&gt;$N198,5,$K198)*10+IF(AND($F198&gt;=AS$5,$F198&lt;=AS$6),IF(AND($G198&gt;=AS$5,$G198&lt;=AS$6),5,IF($L198=1,2,1)),IF(AND($G198&gt;=AS$5,$G198&lt;=AS$6),IF($M198&gt;0,4,3),0)),IF(AND($D198&lt;=AS$6,$E198&gt;=AS$5),60,0)))</f>
        <v/>
      </c>
      <c r="AT198" s="80" t="str">
        <f>IF(OR($A198="",NOT(ISNUMBER($G198))),"",IF(AND($F198&lt;=AT$6,$G198&gt;=AT$5),IF(AT$5&gt;$N198,5,$K198)*10+IF(AND($F198&gt;=AT$5,$F198&lt;=AT$6),IF(AND($G198&gt;=AT$5,$G198&lt;=AT$6),5,IF($L198=1,2,1)),IF(AND($G198&gt;=AT$5,$G198&lt;=AT$6),IF($M198&gt;0,4,3),0)),IF(AND($D198&lt;=AT$6,$E198&gt;=AT$5),60,0)))</f>
        <v/>
      </c>
      <c r="AU198" s="80" t="str">
        <f>IF(OR($A198="",NOT(ISNUMBER($G198))),"",IF(AND($F198&lt;=AU$6,$G198&gt;=AU$5),IF(AU$5&gt;$N198,5,$K198)*10+IF(AND($F198&gt;=AU$5,$F198&lt;=AU$6),IF(AND($G198&gt;=AU$5,$G198&lt;=AU$6),5,IF($L198=1,2,1)),IF(AND($G198&gt;=AU$5,$G198&lt;=AU$6),IF($M198&gt;0,4,3),0)),IF(AND($D198&lt;=AU$6,$E198&gt;=AU$5),60,0)))</f>
        <v/>
      </c>
      <c r="AV198" s="80" t="str">
        <f>IF(OR($A198="",NOT(ISNUMBER($G198))),"",IF(AND($F198&lt;=AV$6,$G198&gt;=AV$5),IF(AV$5&gt;$N198,5,$K198)*10+IF(AND($F198&gt;=AV$5,$F198&lt;=AV$6),IF(AND($G198&gt;=AV$5,$G198&lt;=AV$6),5,IF($L198=1,2,1)),IF(AND($G198&gt;=AV$5,$G198&lt;=AV$6),IF($M198&gt;0,4,3),0)),IF(AND($D198&lt;=AV$6,$E198&gt;=AV$5),60,0)))</f>
        <v/>
      </c>
      <c r="AW198" s="80" t="str">
        <f>IF(OR($A198="",NOT(ISNUMBER($G198))),"",IF(AND($F198&lt;=AW$6,$G198&gt;=AW$5),IF(AW$5&gt;$N198,5,$K198)*10+IF(AND($F198&gt;=AW$5,$F198&lt;=AW$6),IF(AND($G198&gt;=AW$5,$G198&lt;=AW$6),5,IF($L198=1,2,1)),IF(AND($G198&gt;=AW$5,$G198&lt;=AW$6),IF($M198&gt;0,4,3),0)),IF(AND($D198&lt;=AW$6,$E198&gt;=AW$5),60,0)))</f>
        <v/>
      </c>
      <c r="AX198" s="80" t="str">
        <f>IF(OR($A198="",NOT(ISNUMBER($G198))),"",IF(AND($F198&lt;=AX$6,$G198&gt;=AX$5),IF(AX$5&gt;$N198,5,$K198)*10+IF(AND($F198&gt;=AX$5,$F198&lt;=AX$6),IF(AND($G198&gt;=AX$5,$G198&lt;=AX$6),5,IF($L198=1,2,1)),IF(AND($G198&gt;=AX$5,$G198&lt;=AX$6),IF($M198&gt;0,4,3),0)),IF(AND($D198&lt;=AX$6,$E198&gt;=AX$5),60,0)))</f>
        <v/>
      </c>
      <c r="AY198" s="80" t="str">
        <f>IF(OR($A198="",NOT(ISNUMBER($G198))),"",IF(AND($F198&lt;=AY$6,$G198&gt;=AY$5),IF(AY$5&gt;$N198,5,$K198)*10+IF(AND($F198&gt;=AY$5,$F198&lt;=AY$6),IF(AND($G198&gt;=AY$5,$G198&lt;=AY$6),5,IF($L198=1,2,1)),IF(AND($G198&gt;=AY$5,$G198&lt;=AY$6),IF($M198&gt;0,4,3),0)),IF(AND($D198&lt;=AY$6,$E198&gt;=AY$5),60,0)))</f>
        <v/>
      </c>
      <c r="AZ198" s="80" t="str">
        <f>IF(OR($A198="",NOT(ISNUMBER($G198))),"",IF(AND($F198&lt;=AZ$6,$G198&gt;=AZ$5),IF(AZ$5&gt;$N198,5,$K198)*10+IF(AND($F198&gt;=AZ$5,$F198&lt;=AZ$6),IF(AND($G198&gt;=AZ$5,$G198&lt;=AZ$6),5,IF($L198=1,2,1)),IF(AND($G198&gt;=AZ$5,$G198&lt;=AZ$6),IF($M198&gt;0,4,3),0)),IF(AND($D198&lt;=AZ$6,$E198&gt;=AZ$5),60,0)))</f>
        <v/>
      </c>
      <c r="BA198" s="80" t="str">
        <f>IF(OR($A198="",NOT(ISNUMBER($G198))),"",IF(AND($F198&lt;=BA$6,$G198&gt;=BA$5),IF(BA$5&gt;$N198,5,$K198)*10+IF(AND($F198&gt;=BA$5,$F198&lt;=BA$6),IF(AND($G198&gt;=BA$5,$G198&lt;=BA$6),5,IF($L198=1,2,1)),IF(AND($G198&gt;=BA$5,$G198&lt;=BA$6),IF($M198&gt;0,4,3),0)),IF(AND($D198&lt;=BA$6,$E198&gt;=BA$5),60,0)))</f>
        <v/>
      </c>
      <c r="BB198" s="80" t="str">
        <f>IF(OR($A198="",NOT(ISNUMBER($G198))),"",IF(AND($F198&lt;=BB$6,$G198&gt;=BB$5),IF(BB$5&gt;$N198,5,$K198)*10+IF(AND($F198&gt;=BB$5,$F198&lt;=BB$6),IF(AND($G198&gt;=BB$5,$G198&lt;=BB$6),5,IF($L198=1,2,1)),IF(AND($G198&gt;=BB$5,$G198&lt;=BB$6),IF($M198&gt;0,4,3),0)),IF(AND($D198&lt;=BB$6,$E198&gt;=BB$5),60,0)))</f>
        <v/>
      </c>
      <c r="BC198" s="80" t="str">
        <f>IF(OR($A198="",NOT(ISNUMBER($G198))),"",IF(AND($F198&lt;=BC$6,$G198&gt;=BC$5),IF(BC$5&gt;$N198,5,$K198)*10+IF(AND($F198&gt;=BC$5,$F198&lt;=BC$6),IF(AND($G198&gt;=BC$5,$G198&lt;=BC$6),5,IF($L198=1,2,1)),IF(AND($G198&gt;=BC$5,$G198&lt;=BC$6),IF($M198&gt;0,4,3),0)),IF(AND($D198&lt;=BC$6,$E198&gt;=BC$5),60,0)))</f>
        <v/>
      </c>
      <c r="BD198" s="80" t="str">
        <f>IF(OR($A198="",NOT(ISNUMBER($G198))),"",IF(AND($F198&lt;=BD$6,$G198&gt;=BD$5),IF(BD$5&gt;$N198,5,$K198)*10+IF(AND($F198&gt;=BD$5,$F198&lt;=BD$6),IF(AND($G198&gt;=BD$5,$G198&lt;=BD$6),5,IF($L198=1,2,1)),IF(AND($G198&gt;=BD$5,$G198&lt;=BD$6),IF($M198&gt;0,4,3),0)),IF(AND($D198&lt;=BD$6,$E198&gt;=BD$5),60,0)))</f>
        <v/>
      </c>
      <c r="BE198" s="80" t="str">
        <f>IF(OR($A198="",NOT(ISNUMBER($G198))),"",IF(AND($F198&lt;=BE$6,$G198&gt;=BE$5),IF(BE$5&gt;$N198,5,$K198)*10+IF(AND($F198&gt;=BE$5,$F198&lt;=BE$6),IF(AND($G198&gt;=BE$5,$G198&lt;=BE$6),5,IF($L198=1,2,1)),IF(AND($G198&gt;=BE$5,$G198&lt;=BE$6),IF($M198&gt;0,4,3),0)),IF(AND($D198&lt;=BE$6,$E198&gt;=BE$5),60,0)))</f>
        <v/>
      </c>
      <c r="BF198" s="80" t="str">
        <f>IF(OR($A198="",NOT(ISNUMBER($G198))),"",IF(AND($F198&lt;=BF$6,$G198&gt;=BF$5),IF(BF$5&gt;$N198,5,$K198)*10+IF(AND($F198&gt;=BF$5,$F198&lt;=BF$6),IF(AND($G198&gt;=BF$5,$G198&lt;=BF$6),5,IF($L198=1,2,1)),IF(AND($G198&gt;=BF$5,$G198&lt;=BF$6),IF($M198&gt;0,4,3),0)),IF(AND($D198&lt;=BF$6,$E198&gt;=BF$5),60,0)))</f>
        <v/>
      </c>
      <c r="BG198" s="80" t="str">
        <f>IF(OR($A198="",NOT(ISNUMBER($G198))),"",IF(AND($F198&lt;=BG$6,$G198&gt;=BG$5),IF(BG$5&gt;$N198,5,$K198)*10+IF(AND($F198&gt;=BG$5,$F198&lt;=BG$6),IF(AND($G198&gt;=BG$5,$G198&lt;=BG$6),5,IF($L198=1,2,1)),IF(AND($G198&gt;=BG$5,$G198&lt;=BG$6),IF($M198&gt;0,4,3),0)),IF(AND($D198&lt;=BG$6,$E198&gt;=BG$5),60,0)))</f>
        <v/>
      </c>
      <c r="BH198" s="80" t="str">
        <f>IF(OR($A198="",NOT(ISNUMBER($G198))),"",IF(AND($F198&lt;=BH$6,$G198&gt;=BH$5),IF(BH$5&gt;$N198,5,$K198)*10+IF(AND($F198&gt;=BH$5,$F198&lt;=BH$6),IF(AND($G198&gt;=BH$5,$G198&lt;=BH$6),5,IF($L198=1,2,1)),IF(AND($G198&gt;=BH$5,$G198&lt;=BH$6),IF($M198&gt;0,4,3),0)),IF(AND($D198&lt;=BH$6,$E198&gt;=BH$5),60,0)))</f>
        <v/>
      </c>
      <c r="BI198" s="80" t="str">
        <f>IF(OR($A198="",NOT(ISNUMBER($G198))),"",IF(AND($F198&lt;=BI$6,$G198&gt;=BI$5),IF(BI$5&gt;$N198,5,$K198)*10+IF(AND($F198&gt;=BI$5,$F198&lt;=BI$6),IF(AND($G198&gt;=BI$5,$G198&lt;=BI$6),5,IF($L198=1,2,1)),IF(AND($G198&gt;=BI$5,$G198&lt;=BI$6),IF($M198&gt;0,4,3),0)),IF(AND($D198&lt;=BI$6,$E198&gt;=BI$5),60,0)))</f>
        <v/>
      </c>
      <c r="BJ198" s="80" t="str">
        <f>IF(OR($A198="",NOT(ISNUMBER($G198))),"",IF(AND($F198&lt;=BJ$6,$G198&gt;=BJ$5),IF(BJ$5&gt;$N198,5,$K198)*10+IF(AND($F198&gt;=BJ$5,$F198&lt;=BJ$6),IF(AND($G198&gt;=BJ$5,$G198&lt;=BJ$6),5,IF($L198=1,2,1)),IF(AND($G198&gt;=BJ$5,$G198&lt;=BJ$6),IF($M198&gt;0,4,3),0)),IF(AND($D198&lt;=BJ$6,$E198&gt;=BJ$5),60,0)))</f>
        <v/>
      </c>
      <c r="BK198" s="80" t="str">
        <f>IF(OR($A198="",NOT(ISNUMBER($G198))),"",IF(AND($F198&lt;=BK$6,$G198&gt;=BK$5),IF(BK$5&gt;$N198,5,$K198)*10+IF(AND($F198&gt;=BK$5,$F198&lt;=BK$6),IF(AND($G198&gt;=BK$5,$G198&lt;=BK$6),5,IF($L198=1,2,1)),IF(AND($G198&gt;=BK$5,$G198&lt;=BK$6),IF($M198&gt;0,4,3),0)),IF(AND($D198&lt;=BK$6,$E198&gt;=BK$5),60,0)))</f>
        <v/>
      </c>
      <c r="BL198" s="80" t="str">
        <f>IF(OR($A198="",NOT(ISNUMBER($G198))),"",IF(AND($F198&lt;=BL$6,$G198&gt;=BL$5),IF(BL$5&gt;$N198,5,$K198)*10+IF(AND($F198&gt;=BL$5,$F198&lt;=BL$6),IF(AND($G198&gt;=BL$5,$G198&lt;=BL$6),5,IF($L198=1,2,1)),IF(AND($G198&gt;=BL$5,$G198&lt;=BL$6),IF($M198&gt;0,4,3),0)),IF(AND($D198&lt;=BL$6,$E198&gt;=BL$5),60,0)))</f>
        <v/>
      </c>
      <c r="BM198" s="80" t="str">
        <f>IF(OR($A198="",NOT(ISNUMBER($G198))),"",IF(AND($F198&lt;=BM$6,$G198&gt;=BM$5),IF(BM$5&gt;$N198,5,$K198)*10+IF(AND($F198&gt;=BM$5,$F198&lt;=BM$6),IF(AND($G198&gt;=BM$5,$G198&lt;=BM$6),5,IF($L198=1,2,1)),IF(AND($G198&gt;=BM$5,$G198&lt;=BM$6),IF($M198&gt;0,4,3),0)),IF(AND($D198&lt;=BM$6,$E198&gt;=BM$5),60,0)))</f>
        <v/>
      </c>
      <c r="BN198" s="80" t="str">
        <f>IF(OR($A198="",NOT(ISNUMBER($G198))),"",IF(AND($F198&lt;=BN$6,$G198&gt;=BN$5),IF(BN$5&gt;$N198,5,$K198)*10+IF(AND($F198&gt;=BN$5,$F198&lt;=BN$6),IF(AND($G198&gt;=BN$5,$G198&lt;=BN$6),5,IF($L198=1,2,1)),IF(AND($G198&gt;=BN$5,$G198&lt;=BN$6),IF($M198&gt;0,4,3),0)),IF(AND($D198&lt;=BN$6,$E198&gt;=BN$5),60,0)))</f>
        <v/>
      </c>
      <c r="BO198" s="80" t="str">
        <f>IF(OR($A198="",NOT(ISNUMBER($G198))),"",IF(AND($F198&lt;=BO$6,$G198&gt;=BO$5),IF(BO$5&gt;$N198,5,$K198)*10+IF(AND($F198&gt;=BO$5,$F198&lt;=BO$6),IF(AND($G198&gt;=BO$5,$G198&lt;=BO$6),5,IF($L198=1,2,1)),IF(AND($G198&gt;=BO$5,$G198&lt;=BO$6),IF($M198&gt;0,4,3),0)),IF(AND($D198&lt;=BO$6,$E198&gt;=BO$5),60,0)))</f>
        <v/>
      </c>
      <c r="BP198" s="80" t="str">
        <f>IF(OR($A198="",NOT(ISNUMBER($G198))),"",IF(AND($F198&lt;=BP$6,$G198&gt;=BP$5),IF(BP$5&gt;$N198,5,$K198)*10+IF(AND($F198&gt;=BP$5,$F198&lt;=BP$6),IF(AND($G198&gt;=BP$5,$G198&lt;=BP$6),5,IF($L198=1,2,1)),IF(AND($G198&gt;=BP$5,$G198&lt;=BP$6),IF($M198&gt;0,4,3),0)),IF(AND($D198&lt;=BP$6,$E198&gt;=BP$5),60,0)))</f>
        <v/>
      </c>
      <c r="BQ198" s="80" t="str">
        <f>IF(OR($A198="",NOT(ISNUMBER($G198))),"",IF(AND($F198&lt;=BQ$6,$G198&gt;=BQ$5),IF(BQ$5&gt;$N198,5,$K198)*10+IF(AND($F198&gt;=BQ$5,$F198&lt;=BQ$6),IF(AND($G198&gt;=BQ$5,$G198&lt;=BQ$6),5,IF($L198=1,2,1)),IF(AND($G198&gt;=BQ$5,$G198&lt;=BQ$6),IF($M198&gt;0,4,3),0)),IF(AND($D198&lt;=BQ$6,$E198&gt;=BQ$5),60,0)))</f>
        <v/>
      </c>
      <c r="BR198" s="80" t="str">
        <f>IF(OR($A198="",NOT(ISNUMBER($G198))),"",IF(AND($F198&lt;=BR$6,$G198&gt;=BR$5),IF(BR$5&gt;$N198,5,$K198)*10+IF(AND($F198&gt;=BR$5,$F198&lt;=BR$6),IF(AND($G198&gt;=BR$5,$G198&lt;=BR$6),5,IF($L198=1,2,1)),IF(AND($G198&gt;=BR$5,$G198&lt;=BR$6),IF($M198&gt;0,4,3),0)),IF(AND($D198&lt;=BR$6,$E198&gt;=BR$5),60,0)))</f>
        <v/>
      </c>
      <c r="BS198" s="80" t="str">
        <f>IF(OR($A198="",NOT(ISNUMBER($G198))),"",IF(AND($F198&lt;=BS$6,$G198&gt;=BS$5),IF(BS$5&gt;$N198,5,$K198)*10+IF(AND($F198&gt;=BS$5,$F198&lt;=BS$6),IF(AND($G198&gt;=BS$5,$G198&lt;=BS$6),5,IF($L198=1,2,1)),IF(AND($G198&gt;=BS$5,$G198&lt;=BS$6),IF($M198&gt;0,4,3),0)),IF(AND($D198&lt;=BS$6,$E198&gt;=BS$5),60,0)))</f>
        <v/>
      </c>
      <c r="BT198" s="80" t="str">
        <f>IF(OR($A198="",NOT(ISNUMBER($G198))),"",IF(AND($F198&lt;=BT$6,$G198&gt;=BT$5),IF(BT$5&gt;$N198,5,$K198)*10+IF(AND($F198&gt;=BT$5,$F198&lt;=BT$6),IF(AND($G198&gt;=BT$5,$G198&lt;=BT$6),5,IF($L198=1,2,1)),IF(AND($G198&gt;=BT$5,$G198&lt;=BT$6),IF($M198&gt;0,4,3),0)),IF(AND($D198&lt;=BT$6,$E198&gt;=BT$5),60,0)))</f>
        <v/>
      </c>
      <c r="BU198" s="80" t="str">
        <f>IF(OR($A198="",NOT(ISNUMBER($G198))),"",IF(AND($F198&lt;=BU$6,$G198&gt;=BU$5),IF(BU$5&gt;$N198,5,$K198)*10+IF(AND($F198&gt;=BU$5,$F198&lt;=BU$6),IF(AND($G198&gt;=BU$5,$G198&lt;=BU$6),5,IF($L198=1,2,1)),IF(AND($G198&gt;=BU$5,$G198&lt;=BU$6),IF($M198&gt;0,4,3),0)),IF(AND($D198&lt;=BU$6,$E198&gt;=BU$5),60,0)))</f>
        <v/>
      </c>
      <c r="BV198" s="80" t="str">
        <f>IF(OR($A198="",NOT(ISNUMBER($G198))),"",IF(AND($F198&lt;=BV$6,$G198&gt;=BV$5),IF(BV$5&gt;$N198,5,$K198)*10+IF(AND($F198&gt;=BV$5,$F198&lt;=BV$6),IF(AND($G198&gt;=BV$5,$G198&lt;=BV$6),5,IF($L198=1,2,1)),IF(AND($G198&gt;=BV$5,$G198&lt;=BV$6),IF($M198&gt;0,4,3),0)),IF(AND($D198&lt;=BV$6,$E198&gt;=BV$5),60,0)))</f>
        <v/>
      </c>
      <c r="BW198" s="80" t="str">
        <f>IF(OR($A198="",NOT(ISNUMBER($G198))),"",IF(AND($F198&lt;=BW$6,$G198&gt;=BW$5),IF(BW$5&gt;$N198,5,$K198)*10+IF(AND($F198&gt;=BW$5,$F198&lt;=BW$6),IF(AND($G198&gt;=BW$5,$G198&lt;=BW$6),5,IF($L198=1,2,1)),IF(AND($G198&gt;=BW$5,$G198&lt;=BW$6),IF($M198&gt;0,4,3),0)),IF(AND($D198&lt;=BW$6,$E198&gt;=BW$5),60,0)))</f>
        <v/>
      </c>
      <c r="BX198" s="80" t="str">
        <f>IF(OR($A198="",NOT(ISNUMBER($G198))),"",IF(AND($F198&lt;=BX$6,$G198&gt;=BX$5),IF(BX$5&gt;$N198,5,$K198)*10+IF(AND($F198&gt;=BX$5,$F198&lt;=BX$6),IF(AND($G198&gt;=BX$5,$G198&lt;=BX$6),5,IF($L198=1,2,1)),IF(AND($G198&gt;=BX$5,$G198&lt;=BX$6),IF($M198&gt;0,4,3),0)),IF(AND($D198&lt;=BX$6,$E198&gt;=BX$5),60,0)))</f>
        <v/>
      </c>
      <c r="BY198" s="80" t="str">
        <f>IF(OR($A198="",NOT(ISNUMBER($G198))),"",IF(AND($F198&lt;=BY$6,$G198&gt;=BY$5),IF(BY$5&gt;$N198,5,$K198)*10+IF(AND($F198&gt;=BY$5,$F198&lt;=BY$6),IF(AND($G198&gt;=BY$5,$G198&lt;=BY$6),5,IF($L198=1,2,1)),IF(AND($G198&gt;=BY$5,$G198&lt;=BY$6),IF($M198&gt;0,4,3),0)),IF(AND($D198&lt;=BY$6,$E198&gt;=BY$5),60,0)))</f>
        <v/>
      </c>
      <c r="BZ198" s="80" t="str">
        <f>IF(OR($A198="",NOT(ISNUMBER($G198))),"",IF(AND($F198&lt;=BZ$6,$G198&gt;=BZ$5),IF(BZ$5&gt;$N198,5,$K198)*10+IF(AND($F198&gt;=BZ$5,$F198&lt;=BZ$6),IF(AND($G198&gt;=BZ$5,$G198&lt;=BZ$6),5,IF($L198=1,2,1)),IF(AND($G198&gt;=BZ$5,$G198&lt;=BZ$6),IF($M198&gt;0,4,3),0)),IF(AND($D198&lt;=BZ$6,$E198&gt;=BZ$5),60,0)))</f>
        <v/>
      </c>
      <c r="CA198" s="80" t="str">
        <f>IF(OR($A198="",NOT(ISNUMBER($G198))),"",IF(AND($F198&lt;=CA$6,$G198&gt;=CA$5),IF(CA$5&gt;$N198,5,$K198)*10+IF(AND($F198&gt;=CA$5,$F198&lt;=CA$6),IF(AND($G198&gt;=CA$5,$G198&lt;=CA$6),5,IF($L198=1,2,1)),IF(AND($G198&gt;=CA$5,$G198&lt;=CA$6),IF($M198&gt;0,4,3),0)),IF(AND($D198&lt;=CA$6,$E198&gt;=CA$5),60,0)))</f>
        <v/>
      </c>
      <c r="CB198" s="80" t="str">
        <f>IF(OR($A198="",NOT(ISNUMBER($G198))),"",IF(AND($F198&lt;=CB$6,$G198&gt;=CB$5),IF(CB$5&gt;$N198,5,$K198)*10+IF(AND($F198&gt;=CB$5,$F198&lt;=CB$6),IF(AND($G198&gt;=CB$5,$G198&lt;=CB$6),5,IF($L198=1,2,1)),IF(AND($G198&gt;=CB$5,$G198&lt;=CB$6),IF($M198&gt;0,4,3),0)),IF(AND($D198&lt;=CB$6,$E198&gt;=CB$5),60,0)))</f>
        <v/>
      </c>
      <c r="CC198" s="80" t="str">
        <f>IF(OR($A198="",NOT(ISNUMBER($G198))),"",IF(AND($F198&lt;=CC$6,$G198&gt;=CC$5),IF(CC$5&gt;$N198,5,$K198)*10+IF(AND($F198&gt;=CC$5,$F198&lt;=CC$6),IF(AND($G198&gt;=CC$5,$G198&lt;=CC$6),5,IF($L198=1,2,1)),IF(AND($G198&gt;=CC$5,$G198&lt;=CC$6),IF($M198&gt;0,4,3),0)),IF(AND($D198&lt;=CC$6,$E198&gt;=CC$5),60,0)))</f>
        <v/>
      </c>
      <c r="CD198" s="80" t="str">
        <f>IF(OR($A198="",NOT(ISNUMBER($G198))),"",IF(AND($F198&lt;=CD$6,$G198&gt;=CD$5),IF(CD$5&gt;$N198,5,$K198)*10+IF(AND($F198&gt;=CD$5,$F198&lt;=CD$6),IF(AND($G198&gt;=CD$5,$G198&lt;=CD$6),5,IF($L198=1,2,1)),IF(AND($G198&gt;=CD$5,$G198&lt;=CD$6),IF($M198&gt;0,4,3),0)),IF(AND($D198&lt;=CD$6,$E198&gt;=CD$5),60,0)))</f>
        <v/>
      </c>
      <c r="CE198" s="80" t="str">
        <f>IF(OR($A198="",NOT(ISNUMBER($G198))),"",IF(AND($F198&lt;=CE$6,$G198&gt;=CE$5),IF(CE$5&gt;$N198,5,$K198)*10+IF(AND($F198&gt;=CE$5,$F198&lt;=CE$6),IF(AND($G198&gt;=CE$5,$G198&lt;=CE$6),5,IF($L198=1,2,1)),IF(AND($G198&gt;=CE$5,$G198&lt;=CE$6),IF($M198&gt;0,4,3),0)),IF(AND($D198&lt;=CE$6,$E198&gt;=CE$5),60,0)))</f>
        <v/>
      </c>
      <c r="CF198" s="80" t="str">
        <f>IF(OR($A198="",NOT(ISNUMBER($G198))),"",IF(AND($F198&lt;=CF$6,$G198&gt;=CF$5),IF(CF$5&gt;$N198,5,$K198)*10+IF(AND($F198&gt;=CF$5,$F198&lt;=CF$6),IF(AND($G198&gt;=CF$5,$G198&lt;=CF$6),5,IF($L198=1,2,1)),IF(AND($G198&gt;=CF$5,$G198&lt;=CF$6),IF($M198&gt;0,4,3),0)),IF(AND($D198&lt;=CF$6,$E198&gt;=CF$5),60,0)))</f>
        <v/>
      </c>
      <c r="CG198" s="80" t="str">
        <f>IF(OR($A198="",NOT(ISNUMBER($G198))),"",IF(AND($F198&lt;=CG$6,$G198&gt;=CG$5),IF(CG$5&gt;$N198,5,$K198)*10+IF(AND($F198&gt;=CG$5,$F198&lt;=CG$6),IF(AND($G198&gt;=CG$5,$G198&lt;=CG$6),5,IF($L198=1,2,1)),IF(AND($G198&gt;=CG$5,$G198&lt;=CG$6),IF($M198&gt;0,4,3),0)),IF(AND($D198&lt;=CG$6,$E198&gt;=CG$5),60,0)))</f>
        <v/>
      </c>
      <c r="CH198" s="80" t="str">
        <f>IF(OR($A198="",NOT(ISNUMBER($G198))),"",IF(AND($F198&lt;=CH$6,$G198&gt;=CH$5),IF(CH$5&gt;$N198,5,$K198)*10+IF(AND($F198&gt;=CH$5,$F198&lt;=CH$6),IF(AND($G198&gt;=CH$5,$G198&lt;=CH$6),5,IF($L198=1,2,1)),IF(AND($G198&gt;=CH$5,$G198&lt;=CH$6),IF($M198&gt;0,4,3),0)),IF(AND($D198&lt;=CH$6,$E198&gt;=CH$5),60,0)))</f>
        <v/>
      </c>
      <c r="CI198" s="80" t="str">
        <f>IF(OR($A198="",NOT(ISNUMBER($G198))),"",IF(AND($F198&lt;=CI$6,$G198&gt;=CI$5),IF(CI$5&gt;$N198,5,$K198)*10+IF(AND($F198&gt;=CI$5,$F198&lt;=CI$6),IF(AND($G198&gt;=CI$5,$G198&lt;=CI$6),5,IF($L198=1,2,1)),IF(AND($G198&gt;=CI$5,$G198&lt;=CI$6),IF($M198&gt;0,4,3),0)),IF(AND($D198&lt;=CI$6,$E198&gt;=CI$5),60,0)))</f>
        <v/>
      </c>
      <c r="CJ198" s="80" t="str">
        <f>IF(OR($A198="",NOT(ISNUMBER($G198))),"",IF(AND($F198&lt;=CJ$6,$G198&gt;=CJ$5),IF(CJ$5&gt;$N198,5,$K198)*10+IF(AND($F198&gt;=CJ$5,$F198&lt;=CJ$6),IF(AND($G198&gt;=CJ$5,$G198&lt;=CJ$6),5,IF($L198=1,2,1)),IF(AND($G198&gt;=CJ$5,$G198&lt;=CJ$6),IF($M198&gt;0,4,3),0)),IF(AND($D198&lt;=CJ$6,$E198&gt;=CJ$5),60,0)))</f>
        <v/>
      </c>
      <c r="CK198" s="80" t="str">
        <f>IF(OR($A198="",NOT(ISNUMBER($G198))),"",IF(AND($F198&lt;=CK$6,$G198&gt;=CK$5),IF(CK$5&gt;$N198,5,$K198)*10+IF(AND($F198&gt;=CK$5,$F198&lt;=CK$6),IF(AND($G198&gt;=CK$5,$G198&lt;=CK$6),5,IF($L198=1,2,1)),IF(AND($G198&gt;=CK$5,$G198&lt;=CK$6),IF($M198&gt;0,4,3),0)),IF(AND($D198&lt;=CK$6,$E198&gt;=CK$5),60,0)))</f>
        <v/>
      </c>
      <c r="CL198" s="80" t="str">
        <f>IF(OR($A198="",NOT(ISNUMBER($G198))),"",IF(AND($F198&lt;=CL$6,$G198&gt;=CL$5),IF(CL$5&gt;$N198,5,$K198)*10+IF(AND($F198&gt;=CL$5,$F198&lt;=CL$6),IF(AND($G198&gt;=CL$5,$G198&lt;=CL$6),5,IF($L198=1,2,1)),IF(AND($G198&gt;=CL$5,$G198&lt;=CL$6),IF($M198&gt;0,4,3),0)),IF(AND($D198&lt;=CL$6,$E198&gt;=CL$5),60,0)))</f>
        <v/>
      </c>
      <c r="CM198" s="80" t="str">
        <f>IF(OR($A198="",NOT(ISNUMBER($G198))),"",IF(AND($F198&lt;=CM$6,$G198&gt;=CM$5),IF(CM$5&gt;$N198,5,$K198)*10+IF(AND($F198&gt;=CM$5,$F198&lt;=CM$6),IF(AND($G198&gt;=CM$5,$G198&lt;=CM$6),5,IF($L198=1,2,1)),IF(AND($G198&gt;=CM$5,$G198&lt;=CM$6),IF($M198&gt;0,4,3),0)),IF(AND($D198&lt;=CM$6,$E198&gt;=CM$5),60,0)))</f>
        <v/>
      </c>
      <c r="CN198" s="80" t="str">
        <f>IF(OR($A198="",NOT(ISNUMBER($G198))),"",IF(AND($F198&lt;=CN$6,$G198&gt;=CN$5),IF(CN$5&gt;$N198,5,$K198)*10+IF(AND($F198&gt;=CN$5,$F198&lt;=CN$6),IF(AND($G198&gt;=CN$5,$G198&lt;=CN$6),5,IF($L198=1,2,1)),IF(AND($G198&gt;=CN$5,$G198&lt;=CN$6),IF($M198&gt;0,4,3),0)),IF(AND($D198&lt;=CN$6,$E198&gt;=CN$5),60,0)))</f>
        <v/>
      </c>
      <c r="CO198" s="80" t="str">
        <f>IF(OR($A198="",NOT(ISNUMBER($G198))),"",IF(AND($F198&lt;=CO$6,$G198&gt;=CO$5),IF(CO$5&gt;$N198,5,$K198)*10+IF(AND($F198&gt;=CO$5,$F198&lt;=CO$6),IF(AND($G198&gt;=CO$5,$G198&lt;=CO$6),5,IF($L198=1,2,1)),IF(AND($G198&gt;=CO$5,$G198&lt;=CO$6),IF($M198&gt;0,4,3),0)),IF(AND($D198&lt;=CO$6,$E198&gt;=CO$5),60,0)))</f>
        <v/>
      </c>
      <c r="CP198" s="80" t="str">
        <f>IF(OR($A198="",NOT(ISNUMBER($G198))),"",IF(AND($F198&lt;=CP$6,$G198&gt;=CP$5),IF(CP$5&gt;$N198,5,$K198)*10+IF(AND($F198&gt;=CP$5,$F198&lt;=CP$6),IF(AND($G198&gt;=CP$5,$G198&lt;=CP$6),5,IF($L198=1,2,1)),IF(AND($G198&gt;=CP$5,$G198&lt;=CP$6),IF($M198&gt;0,4,3),0)),IF(AND($D198&lt;=CP$6,$E198&gt;=CP$5),60,0)))</f>
        <v/>
      </c>
      <c r="CQ198" s="80" t="str">
        <f>IF(OR($A198="",NOT(ISNUMBER($G198))),"",IF(AND($F198&lt;=CQ$6,$G198&gt;=CQ$5),IF(CQ$5&gt;$N198,5,$K198)*10+IF(AND($F198&gt;=CQ$5,$F198&lt;=CQ$6),IF(AND($G198&gt;=CQ$5,$G198&lt;=CQ$6),5,IF($L198=1,2,1)),IF(AND($G198&gt;=CQ$5,$G198&lt;=CQ$6),IF($M198&gt;0,4,3),0)),IF(AND($D198&lt;=CQ$6,$E198&gt;=CQ$5),60,0)))</f>
        <v/>
      </c>
      <c r="CR198" s="80" t="str">
        <f>IF(OR($A198="",NOT(ISNUMBER($G198))),"",IF(AND($F198&lt;=CR$6,$G198&gt;=CR$5),IF(CR$5&gt;$N198,5,$K198)*10+IF(AND($F198&gt;=CR$5,$F198&lt;=CR$6),IF(AND($G198&gt;=CR$5,$G198&lt;=CR$6),5,IF($L198=1,2,1)),IF(AND($G198&gt;=CR$5,$G198&lt;=CR$6),IF($M198&gt;0,4,3),0)),IF(AND($D198&lt;=CR$6,$E198&gt;=CR$5),60,0)))</f>
        <v/>
      </c>
      <c r="CS198" s="80" t="str">
        <f>IF(OR($A198="",NOT(ISNUMBER($G198))),"",IF(AND($F198&lt;=CS$6,$G198&gt;=CS$5),IF(CS$5&gt;$N198,5,$K198)*10+IF(AND($F198&gt;=CS$5,$F198&lt;=CS$6),IF(AND($G198&gt;=CS$5,$G198&lt;=CS$6),5,IF($L198=1,2,1)),IF(AND($G198&gt;=CS$5,$G198&lt;=CS$6),IF($M198&gt;0,4,3),0)),IF(AND($D198&lt;=CS$6,$E198&gt;=CS$5),60,0)))</f>
        <v/>
      </c>
      <c r="CT198" s="80" t="str">
        <f>IF(OR($A198="",NOT(ISNUMBER($G198))),"",IF(AND($F198&lt;=CT$6,$G198&gt;=CT$5),IF(CT$5&gt;$N198,5,$K198)*10+IF(AND($F198&gt;=CT$5,$F198&lt;=CT$6),IF(AND($G198&gt;=CT$5,$G198&lt;=CT$6),5,IF($L198=1,2,1)),IF(AND($G198&gt;=CT$5,$G198&lt;=CT$6),IF($M198&gt;0,4,3),0)),IF(AND($D198&lt;=CT$6,$E198&gt;=CT$5),60,0)))</f>
        <v/>
      </c>
      <c r="CU198" s="80" t="str">
        <f>IF(OR($A198="",NOT(ISNUMBER($G198))),"",IF(AND($F198&lt;=CU$6,$G198&gt;=CU$5),IF(CU$5&gt;$N198,5,$K198)*10+IF(AND($F198&gt;=CU$5,$F198&lt;=CU$6),IF(AND($G198&gt;=CU$5,$G198&lt;=CU$6),5,IF($L198=1,2,1)),IF(AND($G198&gt;=CU$5,$G198&lt;=CU$6),IF($M198&gt;0,4,3),0)),IF(AND($D198&lt;=CU$6,$E198&gt;=CU$5),60,0)))</f>
        <v/>
      </c>
      <c r="CV198" s="80" t="str">
        <f>IF(OR($A198="",NOT(ISNUMBER($G198))),"",IF(AND($F198&lt;=CV$6,$G198&gt;=CV$5),IF(CV$5&gt;$N198,5,$K198)*10+IF(AND($F198&gt;=CV$5,$F198&lt;=CV$6),IF(AND($G198&gt;=CV$5,$G198&lt;=CV$6),5,IF($L198=1,2,1)),IF(AND($G198&gt;=CV$5,$G198&lt;=CV$6),IF($M198&gt;0,4,3),0)),IF(AND($D198&lt;=CV$6,$E198&gt;=CV$5),60,0)))</f>
        <v/>
      </c>
      <c r="CW198" s="80" t="str">
        <f>IF(OR($A198="",NOT(ISNUMBER($G198))),"",IF(AND($F198&lt;=CW$6,$G198&gt;=CW$5),IF(CW$5&gt;$N198,5,$K198)*10+IF(AND($F198&gt;=CW$5,$F198&lt;=CW$6),IF(AND($G198&gt;=CW$5,$G198&lt;=CW$6),5,IF($L198=1,2,1)),IF(AND($G198&gt;=CW$5,$G198&lt;=CW$6),IF($M198&gt;0,4,3),0)),IF(AND($D198&lt;=CW$6,$E198&gt;=CW$5),60,0)))</f>
        <v/>
      </c>
      <c r="CX198" s="80" t="str">
        <f>IF(OR($A198="",NOT(ISNUMBER($G198))),"",IF(AND($F198&lt;=CX$6,$G198&gt;=CX$5),IF(CX$5&gt;$N198,5,$K198)*10+IF(AND($F198&gt;=CX$5,$F198&lt;=CX$6),IF(AND($G198&gt;=CX$5,$G198&lt;=CX$6),5,IF($L198=1,2,1)),IF(AND($G198&gt;=CX$5,$G198&lt;=CX$6),IF($M198&gt;0,4,3),0)),IF(AND($D198&lt;=CX$6,$E198&gt;=CX$5),60,0)))</f>
        <v/>
      </c>
      <c r="CY198" s="80" t="str">
        <f>IF(OR($A198="",NOT(ISNUMBER($G198))),"",IF(AND($F198&lt;=CY$6,$G198&gt;=CY$5),IF(CY$5&gt;$N198,5,$K198)*10+IF(AND($F198&gt;=CY$5,$F198&lt;=CY$6),IF(AND($G198&gt;=CY$5,$G198&lt;=CY$6),5,IF($L198=1,2,1)),IF(AND($G198&gt;=CY$5,$G198&lt;=CY$6),IF($M198&gt;0,4,3),0)),IF(AND($D198&lt;=CY$6,$E198&gt;=CY$5),60,0)))</f>
        <v/>
      </c>
      <c r="CZ198" s="80" t="str">
        <f>IF(OR($A198="",NOT(ISNUMBER($G198))),"",IF(AND($F198&lt;=CZ$6,$G198&gt;=CZ$5),IF(CZ$5&gt;$N198,5,$K198)*10+IF(AND($F198&gt;=CZ$5,$F198&lt;=CZ$6),IF(AND($G198&gt;=CZ$5,$G198&lt;=CZ$6),5,IF($L198=1,2,1)),IF(AND($G198&gt;=CZ$5,$G198&lt;=CZ$6),IF($M198&gt;0,4,3),0)),IF(AND($D198&lt;=CZ$6,$E198&gt;=CZ$5),60,0)))</f>
        <v/>
      </c>
      <c r="DA198" s="80" t="str">
        <f>IF(OR($A198="",NOT(ISNUMBER($G198))),"",IF(AND($F198&lt;=DA$6,$G198&gt;=DA$5),IF(DA$5&gt;$N198,5,$K198)*10+IF(AND($F198&gt;=DA$5,$F198&lt;=DA$6),IF(AND($G198&gt;=DA$5,$G198&lt;=DA$6),5,IF($L198=1,2,1)),IF(AND($G198&gt;=DA$5,$G198&lt;=DA$6),IF($M198&gt;0,4,3),0)),IF(AND($D198&lt;=DA$6,$E198&gt;=DA$5),60,0)))</f>
        <v/>
      </c>
      <c r="DB198" s="80" t="str">
        <f>IF(OR($A198="",NOT(ISNUMBER($G198))),"",IF(AND($F198&lt;=DB$6,$G198&gt;=DB$5),IF(DB$5&gt;$N198,5,$K198)*10+IF(AND($F198&gt;=DB$5,$F198&lt;=DB$6),IF(AND($G198&gt;=DB$5,$G198&lt;=DB$6),5,IF($L198=1,2,1)),IF(AND($G198&gt;=DB$5,$G198&lt;=DB$6),IF($M198&gt;0,4,3),0)),IF(AND($D198&lt;=DB$6,$E198&gt;=DB$5),60,0)))</f>
        <v/>
      </c>
      <c r="DC198" s="80" t="str">
        <f>IF(OR($A198="",NOT(ISNUMBER($G198))),"",IF(AND($F198&lt;=DC$6,$G198&gt;=DC$5),IF(DC$5&gt;$N198,5,$K198)*10+IF(AND($F198&gt;=DC$5,$F198&lt;=DC$6),IF(AND($G198&gt;=DC$5,$G198&lt;=DC$6),5,IF($L198=1,2,1)),IF(AND($G198&gt;=DC$5,$G198&lt;=DC$6),IF($M198&gt;0,4,3),0)),IF(AND($D198&lt;=DC$6,$E198&gt;=DC$5),60,0)))</f>
        <v/>
      </c>
      <c r="DD198" s="80" t="str">
        <f>IF(OR($A198="",NOT(ISNUMBER($G198))),"",IF(AND($F198&lt;=DD$6,$G198&gt;=DD$5),IF(DD$5&gt;$N198,5,$K198)*10+IF(AND($F198&gt;=DD$5,$F198&lt;=DD$6),IF(AND($G198&gt;=DD$5,$G198&lt;=DD$6),5,IF($L198=1,2,1)),IF(AND($G198&gt;=DD$5,$G198&lt;=DD$6),IF($M198&gt;0,4,3),0)),IF(AND($D198&lt;=DD$6,$E198&gt;=DD$5),60,0)))</f>
        <v/>
      </c>
      <c r="DE198" s="80" t="str">
        <f>IF(OR($A198="",NOT(ISNUMBER($G198))),"",IF(AND($F198&lt;=DE$6,$G198&gt;=DE$5),IF(DE$5&gt;$N198,5,$K198)*10+IF(AND($F198&gt;=DE$5,$F198&lt;=DE$6),IF(AND($G198&gt;=DE$5,$G198&lt;=DE$6),5,IF($L198=1,2,1)),IF(AND($G198&gt;=DE$5,$G198&lt;=DE$6),IF($M198&gt;0,4,3),0)),IF(AND($D198&lt;=DE$6,$E198&gt;=DE$5),60,0)))</f>
        <v/>
      </c>
      <c r="DF198" s="80" t="str">
        <f>IF(OR($A198="",NOT(ISNUMBER($G198))),"",IF(AND($F198&lt;=DF$6,$G198&gt;=DF$5),IF(DF$5&gt;$N198,5,$K198)*10+IF(AND($F198&gt;=DF$5,$F198&lt;=DF$6),IF(AND($G198&gt;=DF$5,$G198&lt;=DF$6),5,IF($L198=1,2,1)),IF(AND($G198&gt;=DF$5,$G198&lt;=DF$6),IF($M198&gt;0,4,3),0)),IF(AND($D198&lt;=DF$6,$E198&gt;=DF$5),60,0)))</f>
        <v/>
      </c>
      <c r="DG198" s="80" t="str">
        <f>IF(OR($A198="",NOT(ISNUMBER($G198))),"",IF(AND($F198&lt;=DG$6,$G198&gt;=DG$5),IF(DG$5&gt;$N198,5,$K198)*10+IF(AND($F198&gt;=DG$5,$F198&lt;=DG$6),IF(AND($G198&gt;=DG$5,$G198&lt;=DG$6),5,IF($L198=1,2,1)),IF(AND($G198&gt;=DG$5,$G198&lt;=DG$6),IF($M198&gt;0,4,3),0)),IF(AND($D198&lt;=DG$6,$E198&gt;=DG$5),60,0)))</f>
        <v/>
      </c>
      <c r="DH198" s="80" t="str">
        <f>IF(OR($A198="",NOT(ISNUMBER($G198))),"",IF(AND($F198&lt;=DH$6,$G198&gt;=DH$5),IF(DH$5&gt;$N198,5,$K198)*10+IF(AND($F198&gt;=DH$5,$F198&lt;=DH$6),IF(AND($G198&gt;=DH$5,$G198&lt;=DH$6),5,IF($L198=1,2,1)),IF(AND($G198&gt;=DH$5,$G198&lt;=DH$6),IF($M198&gt;0,4,3),0)),IF(AND($D198&lt;=DH$6,$E198&gt;=DH$5),60,0)))</f>
        <v/>
      </c>
      <c r="DI198" s="80" t="str">
        <f>IF(OR($A198="",NOT(ISNUMBER($G198))),"",IF(AND($F198&lt;=DI$6,$G198&gt;=DI$5),IF(DI$5&gt;$N198,5,$K198)*10+IF(AND($F198&gt;=DI$5,$F198&lt;=DI$6),IF(AND($G198&gt;=DI$5,$G198&lt;=DI$6),5,IF($L198=1,2,1)),IF(AND($G198&gt;=DI$5,$G198&lt;=DI$6),IF($M198&gt;0,4,3),0)),IF(AND($D198&lt;=DI$6,$E198&gt;=DI$5),60,0)))</f>
        <v/>
      </c>
      <c r="DJ198" s="80" t="str">
        <f>IF(OR($A198="",NOT(ISNUMBER($G198))),"",IF(AND($F198&lt;=DJ$6,$G198&gt;=DJ$5),IF(DJ$5&gt;$N198,5,$K198)*10+IF(AND($F198&gt;=DJ$5,$F198&lt;=DJ$6),IF(AND($G198&gt;=DJ$5,$G198&lt;=DJ$6),5,IF($L198=1,2,1)),IF(AND($G198&gt;=DJ$5,$G198&lt;=DJ$6),IF($M198&gt;0,4,3),0)),IF(AND($D198&lt;=DJ$6,$E198&gt;=DJ$5),60,0)))</f>
        <v/>
      </c>
      <c r="DK198" s="80" t="str">
        <f>IF(OR($A198="",NOT(ISNUMBER($G198))),"",IF(AND($F198&lt;=DK$6,$G198&gt;=DK$5),IF(DK$5&gt;$N198,5,$K198)*10+IF(AND($F198&gt;=DK$5,$F198&lt;=DK$6),IF(AND($G198&gt;=DK$5,$G198&lt;=DK$6),5,IF($L198=1,2,1)),IF(AND($G198&gt;=DK$5,$G198&lt;=DK$6),IF($M198&gt;0,4,3),0)),IF(AND($D198&lt;=DK$6,$E198&gt;=DK$5),60,0)))</f>
        <v/>
      </c>
      <c r="DL198" s="80" t="str">
        <f>IF(OR($A198="",NOT(ISNUMBER($G198))),"",IF(AND($F198&lt;=DL$6,$G198&gt;=DL$5),IF(DL$5&gt;$N198,5,$K198)*10+IF(AND($F198&gt;=DL$5,$F198&lt;=DL$6),IF(AND($G198&gt;=DL$5,$G198&lt;=DL$6),5,IF($L198=1,2,1)),IF(AND($G198&gt;=DL$5,$G198&lt;=DL$6),IF($M198&gt;0,4,3),0)),IF(AND($D198&lt;=DL$6,$E198&gt;=DL$5),60,0)))</f>
        <v/>
      </c>
      <c r="DM198" s="80" t="str">
        <f>IF(OR($A198="",NOT(ISNUMBER($G198))),"",IF(AND($F198&lt;=DM$6,$G198&gt;=DM$5),IF(DM$5&gt;$N198,5,$K198)*10+IF(AND($F198&gt;=DM$5,$F198&lt;=DM$6),IF(AND($G198&gt;=DM$5,$G198&lt;=DM$6),5,IF($L198=1,2,1)),IF(AND($G198&gt;=DM$5,$G198&lt;=DM$6),IF($M198&gt;0,4,3),0)),IF(AND($D198&lt;=DM$6,$E198&gt;=DM$5),60,0)))</f>
        <v/>
      </c>
      <c r="DN198" s="80" t="str">
        <f>IF(OR($A198="",NOT(ISNUMBER($G198))),"",IF(AND($F198&lt;=DN$6,$G198&gt;=DN$5),IF(DN$5&gt;$N198,5,$K198)*10+IF(AND($F198&gt;=DN$5,$F198&lt;=DN$6),IF(AND($G198&gt;=DN$5,$G198&lt;=DN$6),5,IF($L198=1,2,1)),IF(AND($G198&gt;=DN$5,$G198&lt;=DN$6),IF($M198&gt;0,4,3),0)),IF(AND($D198&lt;=DN$6,$E198&gt;=DN$5),60,0)))</f>
        <v/>
      </c>
      <c r="DO198" s="80" t="str">
        <f>IF(OR($A198="",NOT(ISNUMBER($G198))),"",IF(AND($F198&lt;=DO$6,$G198&gt;=DO$5),IF(DO$5&gt;$N198,5,$K198)*10+IF(AND($F198&gt;=DO$5,$F198&lt;=DO$6),IF(AND($G198&gt;=DO$5,$G198&lt;=DO$6),5,IF($L198=1,2,1)),IF(AND($G198&gt;=DO$5,$G198&lt;=DO$6),IF($M198&gt;0,4,3),0)),IF(AND($D198&lt;=DO$6,$E198&gt;=DO$5),60,0)))</f>
        <v/>
      </c>
      <c r="DP198" s="80" t="str">
        <f>IF(OR($A198="",NOT(ISNUMBER($G198))),"",IF(AND($F198&lt;=DP$6,$G198&gt;=DP$5),IF(DP$5&gt;$N198,5,$K198)*10+IF(AND($F198&gt;=DP$5,$F198&lt;=DP$6),IF(AND($G198&gt;=DP$5,$G198&lt;=DP$6),5,IF($L198=1,2,1)),IF(AND($G198&gt;=DP$5,$G198&lt;=DP$6),IF($M198&gt;0,4,3),0)),IF(AND($D198&lt;=DP$6,$E198&gt;=DP$5),60,0)))</f>
        <v/>
      </c>
      <c r="DQ198" s="80" t="str">
        <f>IF(OR($A198="",NOT(ISNUMBER($G198))),"",IF(AND($F198&lt;=DQ$6,$G198&gt;=DQ$5),IF(DQ$5&gt;$N198,5,$K198)*10+IF(AND($F198&gt;=DQ$5,$F198&lt;=DQ$6),IF(AND($G198&gt;=DQ$5,$G198&lt;=DQ$6),5,IF($L198=1,2,1)),IF(AND($G198&gt;=DQ$5,$G198&lt;=DQ$6),IF($M198&gt;0,4,3),0)),IF(AND($D198&lt;=DQ$6,$E198&gt;=DQ$5),60,0)))</f>
        <v/>
      </c>
      <c r="DR198" s="80" t="str">
        <f>IF(OR($A198="",NOT(ISNUMBER($G198))),"",IF(AND($F198&lt;=DR$6,$G198&gt;=DR$5),IF(DR$5&gt;$N198,5,$K198)*10+IF(AND($F198&gt;=DR$5,$F198&lt;=DR$6),IF(AND($G198&gt;=DR$5,$G198&lt;=DR$6),5,IF($L198=1,2,1)),IF(AND($G198&gt;=DR$5,$G198&lt;=DR$6),IF($M198&gt;0,4,3),0)),IF(AND($D198&lt;=DR$6,$E198&gt;=DR$5),60,0)))</f>
        <v/>
      </c>
      <c r="DS198" s="80" t="str">
        <f>IF(OR($A198="",NOT(ISNUMBER($G198))),"",IF(AND($F198&lt;=DS$6,$G198&gt;=DS$5),IF(DS$5&gt;$N198,5,$K198)*10+IF(AND($F198&gt;=DS$5,$F198&lt;=DS$6),IF(AND($G198&gt;=DS$5,$G198&lt;=DS$6),5,IF($L198=1,2,1)),IF(AND($G198&gt;=DS$5,$G198&lt;=DS$6),IF($M198&gt;0,4,3),0)),IF(AND($D198&lt;=DS$6,$E198&gt;=DS$5),60,0)))</f>
        <v/>
      </c>
      <c r="DT198" s="80" t="str">
        <f>IF(OR($A198="",NOT(ISNUMBER($G198))),"",IF(AND($F198&lt;=DT$6,$G198&gt;=DT$5),IF(DT$5&gt;$N198,5,$K198)*10+IF(AND($F198&gt;=DT$5,$F198&lt;=DT$6),IF(AND($G198&gt;=DT$5,$G198&lt;=DT$6),5,IF($L198=1,2,1)),IF(AND($G198&gt;=DT$5,$G198&lt;=DT$6),IF($M198&gt;0,4,3),0)),IF(AND($D198&lt;=DT$6,$E198&gt;=DT$5),60,0)))</f>
        <v/>
      </c>
      <c r="DU198" s="80" t="str">
        <f>IF(OR($A198="",NOT(ISNUMBER($G198))),"",IF(AND($F198&lt;=DU$6,$G198&gt;=DU$5),IF(DU$5&gt;$N198,5,$K198)*10+IF(AND($F198&gt;=DU$5,$F198&lt;=DU$6),IF(AND($G198&gt;=DU$5,$G198&lt;=DU$6),5,IF($L198=1,2,1)),IF(AND($G198&gt;=DU$5,$G198&lt;=DU$6),IF($M198&gt;0,4,3),0)),IF(AND($D198&lt;=DU$6,$E198&gt;=DU$5),60,0)))</f>
        <v/>
      </c>
      <c r="DV198" s="80" t="str">
        <f>IF(OR($A198="",NOT(ISNUMBER($G198))),"",IF(AND($F198&lt;=DV$6,$G198&gt;=DV$5),IF(DV$5&gt;$N198,5,$K198)*10+IF(AND($F198&gt;=DV$5,$F198&lt;=DV$6),IF(AND($G198&gt;=DV$5,$G198&lt;=DV$6),5,IF($L198=1,2,1)),IF(AND($G198&gt;=DV$5,$G198&lt;=DV$6),IF($M198&gt;0,4,3),0)),IF(AND($D198&lt;=DV$6,$E198&gt;=DV$5),60,0)))</f>
        <v/>
      </c>
      <c r="DW198" s="80" t="str">
        <f>IF(OR($A198="",NOT(ISNUMBER($G198))),"",IF(AND($F198&lt;=DW$6,$G198&gt;=DW$5),IF(DW$5&gt;$N198,5,$K198)*10+IF(AND($F198&gt;=DW$5,$F198&lt;=DW$6),IF(AND($G198&gt;=DW$5,$G198&lt;=DW$6),5,IF($L198=1,2,1)),IF(AND($G198&gt;=DW$5,$G198&lt;=DW$6),IF($M198&gt;0,4,3),0)),IF(AND($D198&lt;=DW$6,$E198&gt;=DW$5),60,0)))</f>
        <v/>
      </c>
      <c r="DX198" s="80" t="str">
        <f>IF(OR($A198="",NOT(ISNUMBER($G198))),"",IF(AND($F198&lt;=DX$6,$G198&gt;=DX$5),IF(DX$5&gt;$N198,5,$K198)*10+IF(AND($F198&gt;=DX$5,$F198&lt;=DX$6),IF(AND($G198&gt;=DX$5,$G198&lt;=DX$6),5,IF($L198=1,2,1)),IF(AND($G198&gt;=DX$5,$G198&lt;=DX$6),IF($M198&gt;0,4,3),0)),IF(AND($D198&lt;=DX$6,$E198&gt;=DX$5),60,0)))</f>
        <v/>
      </c>
      <c r="DY198" s="80" t="str">
        <f>IF(OR($A198="",NOT(ISNUMBER($G198))),"",IF(AND($F198&lt;=DY$6,$G198&gt;=DY$5),IF(DY$5&gt;$N198,5,$K198)*10+IF(AND($F198&gt;=DY$5,$F198&lt;=DY$6),IF(AND($G198&gt;=DY$5,$G198&lt;=DY$6),5,IF($L198=1,2,1)),IF(AND($G198&gt;=DY$5,$G198&lt;=DY$6),IF($M198&gt;0,4,3),0)),IF(AND($D198&lt;=DY$6,$E198&gt;=DY$5),60,0)))</f>
        <v/>
      </c>
      <c r="DZ198" s="80" t="str">
        <f>IF(OR($A198="",NOT(ISNUMBER($G198))),"",IF(AND($F198&lt;=DZ$6,$G198&gt;=DZ$5),IF(DZ$5&gt;$N198,5,$K198)*10+IF(AND($F198&gt;=DZ$5,$F198&lt;=DZ$6),IF(AND($G198&gt;=DZ$5,$G198&lt;=DZ$6),5,IF($L198=1,2,1)),IF(AND($G198&gt;=DZ$5,$G198&lt;=DZ$6),IF($M198&gt;0,4,3),0)),IF(AND($D198&lt;=DZ$6,$E198&gt;=DZ$5),60,0)))</f>
        <v/>
      </c>
      <c r="EA198" s="80" t="str">
        <f>IF(OR($A198="",NOT(ISNUMBER($G198))),"",IF(AND($F198&lt;=EA$6,$G198&gt;=EA$5),IF(EA$5&gt;$N198,5,$K198)*10+IF(AND($F198&gt;=EA$5,$F198&lt;=EA$6),IF(AND($G198&gt;=EA$5,$G198&lt;=EA$6),5,IF($L198=1,2,1)),IF(AND($G198&gt;=EA$5,$G198&lt;=EA$6),IF($M198&gt;0,4,3),0)),IF(AND($D198&lt;=EA$6,$E198&gt;=EA$5),60,0)))</f>
        <v/>
      </c>
      <c r="EB198" s="80" t="str">
        <f>IF(OR($A198="",NOT(ISNUMBER($G198))),"",IF(AND($F198&lt;=EB$6,$G198&gt;=EB$5),IF(EB$5&gt;$N198,5,$K198)*10+IF(AND($F198&gt;=EB$5,$F198&lt;=EB$6),IF(AND($G198&gt;=EB$5,$G198&lt;=EB$6),5,IF($L198=1,2,1)),IF(AND($G198&gt;=EB$5,$G198&lt;=EB$6),IF($M198&gt;0,4,3),0)),IF(AND($D198&lt;=EB$6,$E198&gt;=EB$5),60,0)))</f>
        <v/>
      </c>
      <c r="EC198" s="80" t="str">
        <f>IF(OR($A198="",NOT(ISNUMBER($G198))),"",IF(AND($F198&lt;=EC$6,$G198&gt;=EC$5),IF(EC$5&gt;$N198,5,$K198)*10+IF(AND($F198&gt;=EC$5,$F198&lt;=EC$6),IF(AND($G198&gt;=EC$5,$G198&lt;=EC$6),5,IF($L198=1,2,1)),IF(AND($G198&gt;=EC$5,$G198&lt;=EC$6),IF($M198&gt;0,4,3),0)),IF(AND($D198&lt;=EC$6,$E198&gt;=EC$5),60,0)))</f>
        <v/>
      </c>
      <c r="ED198" s="80" t="str">
        <f>IF(OR($A198="",NOT(ISNUMBER($G198))),"",IF(AND($F198&lt;=ED$6,$G198&gt;=ED$5),IF(ED$5&gt;$N198,5,$K198)*10+IF(AND($F198&gt;=ED$5,$F198&lt;=ED$6),IF(AND($G198&gt;=ED$5,$G198&lt;=ED$6),5,IF($L198=1,2,1)),IF(AND($G198&gt;=ED$5,$G198&lt;=ED$6),IF($M198&gt;0,4,3),0)),IF(AND($D198&lt;=ED$6,$E198&gt;=ED$5),60,0)))</f>
        <v/>
      </c>
    </row>
    <row r="199" ht="18" customHeight="1">
      <c r="A199" s="52" t="str">
        <f>IF(Tasks!$B199="","",Tasks!$A199)</f>
        <v/>
      </c>
      <c r="B199" s="78" t="str">
        <f>IF(Tasks!$B199="","",Tasks!$B199)</f>
        <v/>
      </c>
      <c r="C199" s="25" t="str">
        <f>IF($B199="","",IF(AND(Tasks!$D199="",Tasks!$G199=""),"-",IF(Tasks!$D199="","",Tasks!$D199&amp;IF(OR(Tasks!$E199="",Tasks!$E199="FS"),IF(N(Tasks!$F199)=0,"","FS"),Tasks!$E199)&amp;IF(N(Tasks!$F199)=0,"",IF(Tasks!$F199&gt;0,"+","")&amp;Tasks!$F199))&amp;IF(AND(Tasks!$D199&lt;&gt;"",Tasks!$G199&lt;&gt;""),", ","")&amp;IF(Tasks!$G199="","",Tasks!$G199&amp;IF(OR(Tasks!$H199="",Tasks!$H199="FS"),IF(N(Tasks!$I199)=0,"","FS"),Tasks!$H199)&amp;IF(N(Tasks!$I199)=0,"",IF(Tasks!$I199&gt;0,"+","")&amp;Tasks!$I199))))</f>
        <v/>
      </c>
      <c r="D199" s="51" t="str">
        <f>IF(OR($B199="",Tasks!$Q199=""),"",Tasks!$Q199)</f>
        <v/>
      </c>
      <c r="E199" s="51" t="str">
        <f>IF(OR($B199="",Tasks!$R199=""),"",Tasks!$R199)</f>
        <v/>
      </c>
      <c r="F199" s="51" t="str">
        <f>IF(OR($B199="",Tasks!$S199=""),"",Tasks!$S199)</f>
        <v/>
      </c>
      <c r="G199" s="51" t="str">
        <f>IF(OR($B199="",Tasks!$T199=""),"",Tasks!$T199)</f>
        <v/>
      </c>
      <c r="H199" s="52" t="str">
        <f>IF($B199="","",Tasks!$AE199)</f>
        <v/>
      </c>
      <c r="I199" s="79" t="str">
        <f>IF($B199="","",Tasks!$AF199)</f>
        <v/>
      </c>
      <c r="J199" s="53" t="str">
        <f>IF(OR($B199="",Tasks!$V199=""),"",Tasks!$V199)</f>
        <v/>
      </c>
      <c r="K199" s="52" t="str">
        <f>IF($B199="","",Tasks!$AA199)</f>
        <v/>
      </c>
      <c r="L199" s="52" t="str">
        <f>IF($B199="","",Tasks!$AB199)</f>
        <v/>
      </c>
      <c r="M199" s="52" t="str">
        <f>IF($B199="","",Tasks!$Z199)</f>
        <v/>
      </c>
      <c r="N199" s="52" t="str">
        <f>IF(OR($B199="",Tasks!$AG199=""),"",Tasks!$AG199)</f>
        <v/>
      </c>
      <c r="O199" s="80" t="str">
        <f>IF(OR($A199="",NOT(ISNUMBER($G199))),"",IF(AND($F199&lt;=O$6,$G199&gt;=O$5),IF(O$5&gt;$N199,5,$K199)*10+IF(AND($F199&gt;=O$5,$F199&lt;=O$6),IF(AND($G199&gt;=O$5,$G199&lt;=O$6),5,IF($L199=1,2,1)),IF(AND($G199&gt;=O$5,$G199&lt;=O$6),IF($M199&gt;0,4,3),0)),IF(AND($D199&lt;=O$6,$E199&gt;=O$5),60,0)))</f>
        <v/>
      </c>
      <c r="P199" s="80" t="str">
        <f>IF(OR($A199="",NOT(ISNUMBER($G199))),"",IF(AND($F199&lt;=P$6,$G199&gt;=P$5),IF(P$5&gt;$N199,5,$K199)*10+IF(AND($F199&gt;=P$5,$F199&lt;=P$6),IF(AND($G199&gt;=P$5,$G199&lt;=P$6),5,IF($L199=1,2,1)),IF(AND($G199&gt;=P$5,$G199&lt;=P$6),IF($M199&gt;0,4,3),0)),IF(AND($D199&lt;=P$6,$E199&gt;=P$5),60,0)))</f>
        <v/>
      </c>
      <c r="Q199" s="80" t="str">
        <f>IF(OR($A199="",NOT(ISNUMBER($G199))),"",IF(AND($F199&lt;=Q$6,$G199&gt;=Q$5),IF(Q$5&gt;$N199,5,$K199)*10+IF(AND($F199&gt;=Q$5,$F199&lt;=Q$6),IF(AND($G199&gt;=Q$5,$G199&lt;=Q$6),5,IF($L199=1,2,1)),IF(AND($G199&gt;=Q$5,$G199&lt;=Q$6),IF($M199&gt;0,4,3),0)),IF(AND($D199&lt;=Q$6,$E199&gt;=Q$5),60,0)))</f>
        <v/>
      </c>
      <c r="R199" s="80" t="str">
        <f>IF(OR($A199="",NOT(ISNUMBER($G199))),"",IF(AND($F199&lt;=R$6,$G199&gt;=R$5),IF(R$5&gt;$N199,5,$K199)*10+IF(AND($F199&gt;=R$5,$F199&lt;=R$6),IF(AND($G199&gt;=R$5,$G199&lt;=R$6),5,IF($L199=1,2,1)),IF(AND($G199&gt;=R$5,$G199&lt;=R$6),IF($M199&gt;0,4,3),0)),IF(AND($D199&lt;=R$6,$E199&gt;=R$5),60,0)))</f>
        <v/>
      </c>
      <c r="S199" s="80" t="str">
        <f>IF(OR($A199="",NOT(ISNUMBER($G199))),"",IF(AND($F199&lt;=S$6,$G199&gt;=S$5),IF(S$5&gt;$N199,5,$K199)*10+IF(AND($F199&gt;=S$5,$F199&lt;=S$6),IF(AND($G199&gt;=S$5,$G199&lt;=S$6),5,IF($L199=1,2,1)),IF(AND($G199&gt;=S$5,$G199&lt;=S$6),IF($M199&gt;0,4,3),0)),IF(AND($D199&lt;=S$6,$E199&gt;=S$5),60,0)))</f>
        <v/>
      </c>
      <c r="T199" s="80" t="str">
        <f>IF(OR($A199="",NOT(ISNUMBER($G199))),"",IF(AND($F199&lt;=T$6,$G199&gt;=T$5),IF(T$5&gt;$N199,5,$K199)*10+IF(AND($F199&gt;=T$5,$F199&lt;=T$6),IF(AND($G199&gt;=T$5,$G199&lt;=T$6),5,IF($L199=1,2,1)),IF(AND($G199&gt;=T$5,$G199&lt;=T$6),IF($M199&gt;0,4,3),0)),IF(AND($D199&lt;=T$6,$E199&gt;=T$5),60,0)))</f>
        <v/>
      </c>
      <c r="U199" s="80" t="str">
        <f>IF(OR($A199="",NOT(ISNUMBER($G199))),"",IF(AND($F199&lt;=U$6,$G199&gt;=U$5),IF(U$5&gt;$N199,5,$K199)*10+IF(AND($F199&gt;=U$5,$F199&lt;=U$6),IF(AND($G199&gt;=U$5,$G199&lt;=U$6),5,IF($L199=1,2,1)),IF(AND($G199&gt;=U$5,$G199&lt;=U$6),IF($M199&gt;0,4,3),0)),IF(AND($D199&lt;=U$6,$E199&gt;=U$5),60,0)))</f>
        <v/>
      </c>
      <c r="V199" s="80" t="str">
        <f>IF(OR($A199="",NOT(ISNUMBER($G199))),"",IF(AND($F199&lt;=V$6,$G199&gt;=V$5),IF(V$5&gt;$N199,5,$K199)*10+IF(AND($F199&gt;=V$5,$F199&lt;=V$6),IF(AND($G199&gt;=V$5,$G199&lt;=V$6),5,IF($L199=1,2,1)),IF(AND($G199&gt;=V$5,$G199&lt;=V$6),IF($M199&gt;0,4,3),0)),IF(AND($D199&lt;=V$6,$E199&gt;=V$5),60,0)))</f>
        <v/>
      </c>
      <c r="W199" s="80" t="str">
        <f>IF(OR($A199="",NOT(ISNUMBER($G199))),"",IF(AND($F199&lt;=W$6,$G199&gt;=W$5),IF(W$5&gt;$N199,5,$K199)*10+IF(AND($F199&gt;=W$5,$F199&lt;=W$6),IF(AND($G199&gt;=W$5,$G199&lt;=W$6),5,IF($L199=1,2,1)),IF(AND($G199&gt;=W$5,$G199&lt;=W$6),IF($M199&gt;0,4,3),0)),IF(AND($D199&lt;=W$6,$E199&gt;=W$5),60,0)))</f>
        <v/>
      </c>
      <c r="X199" s="80" t="str">
        <f>IF(OR($A199="",NOT(ISNUMBER($G199))),"",IF(AND($F199&lt;=X$6,$G199&gt;=X$5),IF(X$5&gt;$N199,5,$K199)*10+IF(AND($F199&gt;=X$5,$F199&lt;=X$6),IF(AND($G199&gt;=X$5,$G199&lt;=X$6),5,IF($L199=1,2,1)),IF(AND($G199&gt;=X$5,$G199&lt;=X$6),IF($M199&gt;0,4,3),0)),IF(AND($D199&lt;=X$6,$E199&gt;=X$5),60,0)))</f>
        <v/>
      </c>
      <c r="Y199" s="80" t="str">
        <f>IF(OR($A199="",NOT(ISNUMBER($G199))),"",IF(AND($F199&lt;=Y$6,$G199&gt;=Y$5),IF(Y$5&gt;$N199,5,$K199)*10+IF(AND($F199&gt;=Y$5,$F199&lt;=Y$6),IF(AND($G199&gt;=Y$5,$G199&lt;=Y$6),5,IF($L199=1,2,1)),IF(AND($G199&gt;=Y$5,$G199&lt;=Y$6),IF($M199&gt;0,4,3),0)),IF(AND($D199&lt;=Y$6,$E199&gt;=Y$5),60,0)))</f>
        <v/>
      </c>
      <c r="Z199" s="80" t="str">
        <f>IF(OR($A199="",NOT(ISNUMBER($G199))),"",IF(AND($F199&lt;=Z$6,$G199&gt;=Z$5),IF(Z$5&gt;$N199,5,$K199)*10+IF(AND($F199&gt;=Z$5,$F199&lt;=Z$6),IF(AND($G199&gt;=Z$5,$G199&lt;=Z$6),5,IF($L199=1,2,1)),IF(AND($G199&gt;=Z$5,$G199&lt;=Z$6),IF($M199&gt;0,4,3),0)),IF(AND($D199&lt;=Z$6,$E199&gt;=Z$5),60,0)))</f>
        <v/>
      </c>
      <c r="AA199" s="80" t="str">
        <f>IF(OR($A199="",NOT(ISNUMBER($G199))),"",IF(AND($F199&lt;=AA$6,$G199&gt;=AA$5),IF(AA$5&gt;$N199,5,$K199)*10+IF(AND($F199&gt;=AA$5,$F199&lt;=AA$6),IF(AND($G199&gt;=AA$5,$G199&lt;=AA$6),5,IF($L199=1,2,1)),IF(AND($G199&gt;=AA$5,$G199&lt;=AA$6),IF($M199&gt;0,4,3),0)),IF(AND($D199&lt;=AA$6,$E199&gt;=AA$5),60,0)))</f>
        <v/>
      </c>
      <c r="AB199" s="80" t="str">
        <f>IF(OR($A199="",NOT(ISNUMBER($G199))),"",IF(AND($F199&lt;=AB$6,$G199&gt;=AB$5),IF(AB$5&gt;$N199,5,$K199)*10+IF(AND($F199&gt;=AB$5,$F199&lt;=AB$6),IF(AND($G199&gt;=AB$5,$G199&lt;=AB$6),5,IF($L199=1,2,1)),IF(AND($G199&gt;=AB$5,$G199&lt;=AB$6),IF($M199&gt;0,4,3),0)),IF(AND($D199&lt;=AB$6,$E199&gt;=AB$5),60,0)))</f>
        <v/>
      </c>
      <c r="AC199" s="80" t="str">
        <f>IF(OR($A199="",NOT(ISNUMBER($G199))),"",IF(AND($F199&lt;=AC$6,$G199&gt;=AC$5),IF(AC$5&gt;$N199,5,$K199)*10+IF(AND($F199&gt;=AC$5,$F199&lt;=AC$6),IF(AND($G199&gt;=AC$5,$G199&lt;=AC$6),5,IF($L199=1,2,1)),IF(AND($G199&gt;=AC$5,$G199&lt;=AC$6),IF($M199&gt;0,4,3),0)),IF(AND($D199&lt;=AC$6,$E199&gt;=AC$5),60,0)))</f>
        <v/>
      </c>
      <c r="AD199" s="80" t="str">
        <f>IF(OR($A199="",NOT(ISNUMBER($G199))),"",IF(AND($F199&lt;=AD$6,$G199&gt;=AD$5),IF(AD$5&gt;$N199,5,$K199)*10+IF(AND($F199&gt;=AD$5,$F199&lt;=AD$6),IF(AND($G199&gt;=AD$5,$G199&lt;=AD$6),5,IF($L199=1,2,1)),IF(AND($G199&gt;=AD$5,$G199&lt;=AD$6),IF($M199&gt;0,4,3),0)),IF(AND($D199&lt;=AD$6,$E199&gt;=AD$5),60,0)))</f>
        <v/>
      </c>
      <c r="AE199" s="80" t="str">
        <f>IF(OR($A199="",NOT(ISNUMBER($G199))),"",IF(AND($F199&lt;=AE$6,$G199&gt;=AE$5),IF(AE$5&gt;$N199,5,$K199)*10+IF(AND($F199&gt;=AE$5,$F199&lt;=AE$6),IF(AND($G199&gt;=AE$5,$G199&lt;=AE$6),5,IF($L199=1,2,1)),IF(AND($G199&gt;=AE$5,$G199&lt;=AE$6),IF($M199&gt;0,4,3),0)),IF(AND($D199&lt;=AE$6,$E199&gt;=AE$5),60,0)))</f>
        <v/>
      </c>
      <c r="AF199" s="80" t="str">
        <f>IF(OR($A199="",NOT(ISNUMBER($G199))),"",IF(AND($F199&lt;=AF$6,$G199&gt;=AF$5),IF(AF$5&gt;$N199,5,$K199)*10+IF(AND($F199&gt;=AF$5,$F199&lt;=AF$6),IF(AND($G199&gt;=AF$5,$G199&lt;=AF$6),5,IF($L199=1,2,1)),IF(AND($G199&gt;=AF$5,$G199&lt;=AF$6),IF($M199&gt;0,4,3),0)),IF(AND($D199&lt;=AF$6,$E199&gt;=AF$5),60,0)))</f>
        <v/>
      </c>
      <c r="AG199" s="80" t="str">
        <f>IF(OR($A199="",NOT(ISNUMBER($G199))),"",IF(AND($F199&lt;=AG$6,$G199&gt;=AG$5),IF(AG$5&gt;$N199,5,$K199)*10+IF(AND($F199&gt;=AG$5,$F199&lt;=AG$6),IF(AND($G199&gt;=AG$5,$G199&lt;=AG$6),5,IF($L199=1,2,1)),IF(AND($G199&gt;=AG$5,$G199&lt;=AG$6),IF($M199&gt;0,4,3),0)),IF(AND($D199&lt;=AG$6,$E199&gt;=AG$5),60,0)))</f>
        <v/>
      </c>
      <c r="AH199" s="80" t="str">
        <f>IF(OR($A199="",NOT(ISNUMBER($G199))),"",IF(AND($F199&lt;=AH$6,$G199&gt;=AH$5),IF(AH$5&gt;$N199,5,$K199)*10+IF(AND($F199&gt;=AH$5,$F199&lt;=AH$6),IF(AND($G199&gt;=AH$5,$G199&lt;=AH$6),5,IF($L199=1,2,1)),IF(AND($G199&gt;=AH$5,$G199&lt;=AH$6),IF($M199&gt;0,4,3),0)),IF(AND($D199&lt;=AH$6,$E199&gt;=AH$5),60,0)))</f>
        <v/>
      </c>
      <c r="AI199" s="80" t="str">
        <f>IF(OR($A199="",NOT(ISNUMBER($G199))),"",IF(AND($F199&lt;=AI$6,$G199&gt;=AI$5),IF(AI$5&gt;$N199,5,$K199)*10+IF(AND($F199&gt;=AI$5,$F199&lt;=AI$6),IF(AND($G199&gt;=AI$5,$G199&lt;=AI$6),5,IF($L199=1,2,1)),IF(AND($G199&gt;=AI$5,$G199&lt;=AI$6),IF($M199&gt;0,4,3),0)),IF(AND($D199&lt;=AI$6,$E199&gt;=AI$5),60,0)))</f>
        <v/>
      </c>
      <c r="AJ199" s="80" t="str">
        <f>IF(OR($A199="",NOT(ISNUMBER($G199))),"",IF(AND($F199&lt;=AJ$6,$G199&gt;=AJ$5),IF(AJ$5&gt;$N199,5,$K199)*10+IF(AND($F199&gt;=AJ$5,$F199&lt;=AJ$6),IF(AND($G199&gt;=AJ$5,$G199&lt;=AJ$6),5,IF($L199=1,2,1)),IF(AND($G199&gt;=AJ$5,$G199&lt;=AJ$6),IF($M199&gt;0,4,3),0)),IF(AND($D199&lt;=AJ$6,$E199&gt;=AJ$5),60,0)))</f>
        <v/>
      </c>
      <c r="AK199" s="80" t="str">
        <f>IF(OR($A199="",NOT(ISNUMBER($G199))),"",IF(AND($F199&lt;=AK$6,$G199&gt;=AK$5),IF(AK$5&gt;$N199,5,$K199)*10+IF(AND($F199&gt;=AK$5,$F199&lt;=AK$6),IF(AND($G199&gt;=AK$5,$G199&lt;=AK$6),5,IF($L199=1,2,1)),IF(AND($G199&gt;=AK$5,$G199&lt;=AK$6),IF($M199&gt;0,4,3),0)),IF(AND($D199&lt;=AK$6,$E199&gt;=AK$5),60,0)))</f>
        <v/>
      </c>
      <c r="AL199" s="80" t="str">
        <f>IF(OR($A199="",NOT(ISNUMBER($G199))),"",IF(AND($F199&lt;=AL$6,$G199&gt;=AL$5),IF(AL$5&gt;$N199,5,$K199)*10+IF(AND($F199&gt;=AL$5,$F199&lt;=AL$6),IF(AND($G199&gt;=AL$5,$G199&lt;=AL$6),5,IF($L199=1,2,1)),IF(AND($G199&gt;=AL$5,$G199&lt;=AL$6),IF($M199&gt;0,4,3),0)),IF(AND($D199&lt;=AL$6,$E199&gt;=AL$5),60,0)))</f>
        <v/>
      </c>
      <c r="AM199" s="80" t="str">
        <f>IF(OR($A199="",NOT(ISNUMBER($G199))),"",IF(AND($F199&lt;=AM$6,$G199&gt;=AM$5),IF(AM$5&gt;$N199,5,$K199)*10+IF(AND($F199&gt;=AM$5,$F199&lt;=AM$6),IF(AND($G199&gt;=AM$5,$G199&lt;=AM$6),5,IF($L199=1,2,1)),IF(AND($G199&gt;=AM$5,$G199&lt;=AM$6),IF($M199&gt;0,4,3),0)),IF(AND($D199&lt;=AM$6,$E199&gt;=AM$5),60,0)))</f>
        <v/>
      </c>
      <c r="AN199" s="80" t="str">
        <f>IF(OR($A199="",NOT(ISNUMBER($G199))),"",IF(AND($F199&lt;=AN$6,$G199&gt;=AN$5),IF(AN$5&gt;$N199,5,$K199)*10+IF(AND($F199&gt;=AN$5,$F199&lt;=AN$6),IF(AND($G199&gt;=AN$5,$G199&lt;=AN$6),5,IF($L199=1,2,1)),IF(AND($G199&gt;=AN$5,$G199&lt;=AN$6),IF($M199&gt;0,4,3),0)),IF(AND($D199&lt;=AN$6,$E199&gt;=AN$5),60,0)))</f>
        <v/>
      </c>
      <c r="AO199" s="80" t="str">
        <f>IF(OR($A199="",NOT(ISNUMBER($G199))),"",IF(AND($F199&lt;=AO$6,$G199&gt;=AO$5),IF(AO$5&gt;$N199,5,$K199)*10+IF(AND($F199&gt;=AO$5,$F199&lt;=AO$6),IF(AND($G199&gt;=AO$5,$G199&lt;=AO$6),5,IF($L199=1,2,1)),IF(AND($G199&gt;=AO$5,$G199&lt;=AO$6),IF($M199&gt;0,4,3),0)),IF(AND($D199&lt;=AO$6,$E199&gt;=AO$5),60,0)))</f>
        <v/>
      </c>
      <c r="AP199" s="80" t="str">
        <f>IF(OR($A199="",NOT(ISNUMBER($G199))),"",IF(AND($F199&lt;=AP$6,$G199&gt;=AP$5),IF(AP$5&gt;$N199,5,$K199)*10+IF(AND($F199&gt;=AP$5,$F199&lt;=AP$6),IF(AND($G199&gt;=AP$5,$G199&lt;=AP$6),5,IF($L199=1,2,1)),IF(AND($G199&gt;=AP$5,$G199&lt;=AP$6),IF($M199&gt;0,4,3),0)),IF(AND($D199&lt;=AP$6,$E199&gt;=AP$5),60,0)))</f>
        <v/>
      </c>
      <c r="AQ199" s="80" t="str">
        <f>IF(OR($A199="",NOT(ISNUMBER($G199))),"",IF(AND($F199&lt;=AQ$6,$G199&gt;=AQ$5),IF(AQ$5&gt;$N199,5,$K199)*10+IF(AND($F199&gt;=AQ$5,$F199&lt;=AQ$6),IF(AND($G199&gt;=AQ$5,$G199&lt;=AQ$6),5,IF($L199=1,2,1)),IF(AND($G199&gt;=AQ$5,$G199&lt;=AQ$6),IF($M199&gt;0,4,3),0)),IF(AND($D199&lt;=AQ$6,$E199&gt;=AQ$5),60,0)))</f>
        <v/>
      </c>
      <c r="AR199" s="80" t="str">
        <f>IF(OR($A199="",NOT(ISNUMBER($G199))),"",IF(AND($F199&lt;=AR$6,$G199&gt;=AR$5),IF(AR$5&gt;$N199,5,$K199)*10+IF(AND($F199&gt;=AR$5,$F199&lt;=AR$6),IF(AND($G199&gt;=AR$5,$G199&lt;=AR$6),5,IF($L199=1,2,1)),IF(AND($G199&gt;=AR$5,$G199&lt;=AR$6),IF($M199&gt;0,4,3),0)),IF(AND($D199&lt;=AR$6,$E199&gt;=AR$5),60,0)))</f>
        <v/>
      </c>
      <c r="AS199" s="80" t="str">
        <f>IF(OR($A199="",NOT(ISNUMBER($G199))),"",IF(AND($F199&lt;=AS$6,$G199&gt;=AS$5),IF(AS$5&gt;$N199,5,$K199)*10+IF(AND($F199&gt;=AS$5,$F199&lt;=AS$6),IF(AND($G199&gt;=AS$5,$G199&lt;=AS$6),5,IF($L199=1,2,1)),IF(AND($G199&gt;=AS$5,$G199&lt;=AS$6),IF($M199&gt;0,4,3),0)),IF(AND($D199&lt;=AS$6,$E199&gt;=AS$5),60,0)))</f>
        <v/>
      </c>
      <c r="AT199" s="80" t="str">
        <f>IF(OR($A199="",NOT(ISNUMBER($G199))),"",IF(AND($F199&lt;=AT$6,$G199&gt;=AT$5),IF(AT$5&gt;$N199,5,$K199)*10+IF(AND($F199&gt;=AT$5,$F199&lt;=AT$6),IF(AND($G199&gt;=AT$5,$G199&lt;=AT$6),5,IF($L199=1,2,1)),IF(AND($G199&gt;=AT$5,$G199&lt;=AT$6),IF($M199&gt;0,4,3),0)),IF(AND($D199&lt;=AT$6,$E199&gt;=AT$5),60,0)))</f>
        <v/>
      </c>
      <c r="AU199" s="80" t="str">
        <f>IF(OR($A199="",NOT(ISNUMBER($G199))),"",IF(AND($F199&lt;=AU$6,$G199&gt;=AU$5),IF(AU$5&gt;$N199,5,$K199)*10+IF(AND($F199&gt;=AU$5,$F199&lt;=AU$6),IF(AND($G199&gt;=AU$5,$G199&lt;=AU$6),5,IF($L199=1,2,1)),IF(AND($G199&gt;=AU$5,$G199&lt;=AU$6),IF($M199&gt;0,4,3),0)),IF(AND($D199&lt;=AU$6,$E199&gt;=AU$5),60,0)))</f>
        <v/>
      </c>
      <c r="AV199" s="80" t="str">
        <f>IF(OR($A199="",NOT(ISNUMBER($G199))),"",IF(AND($F199&lt;=AV$6,$G199&gt;=AV$5),IF(AV$5&gt;$N199,5,$K199)*10+IF(AND($F199&gt;=AV$5,$F199&lt;=AV$6),IF(AND($G199&gt;=AV$5,$G199&lt;=AV$6),5,IF($L199=1,2,1)),IF(AND($G199&gt;=AV$5,$G199&lt;=AV$6),IF($M199&gt;0,4,3),0)),IF(AND($D199&lt;=AV$6,$E199&gt;=AV$5),60,0)))</f>
        <v/>
      </c>
      <c r="AW199" s="80" t="str">
        <f>IF(OR($A199="",NOT(ISNUMBER($G199))),"",IF(AND($F199&lt;=AW$6,$G199&gt;=AW$5),IF(AW$5&gt;$N199,5,$K199)*10+IF(AND($F199&gt;=AW$5,$F199&lt;=AW$6),IF(AND($G199&gt;=AW$5,$G199&lt;=AW$6),5,IF($L199=1,2,1)),IF(AND($G199&gt;=AW$5,$G199&lt;=AW$6),IF($M199&gt;0,4,3),0)),IF(AND($D199&lt;=AW$6,$E199&gt;=AW$5),60,0)))</f>
        <v/>
      </c>
      <c r="AX199" s="80" t="str">
        <f>IF(OR($A199="",NOT(ISNUMBER($G199))),"",IF(AND($F199&lt;=AX$6,$G199&gt;=AX$5),IF(AX$5&gt;$N199,5,$K199)*10+IF(AND($F199&gt;=AX$5,$F199&lt;=AX$6),IF(AND($G199&gt;=AX$5,$G199&lt;=AX$6),5,IF($L199=1,2,1)),IF(AND($G199&gt;=AX$5,$G199&lt;=AX$6),IF($M199&gt;0,4,3),0)),IF(AND($D199&lt;=AX$6,$E199&gt;=AX$5),60,0)))</f>
        <v/>
      </c>
      <c r="AY199" s="80" t="str">
        <f>IF(OR($A199="",NOT(ISNUMBER($G199))),"",IF(AND($F199&lt;=AY$6,$G199&gt;=AY$5),IF(AY$5&gt;$N199,5,$K199)*10+IF(AND($F199&gt;=AY$5,$F199&lt;=AY$6),IF(AND($G199&gt;=AY$5,$G199&lt;=AY$6),5,IF($L199=1,2,1)),IF(AND($G199&gt;=AY$5,$G199&lt;=AY$6),IF($M199&gt;0,4,3),0)),IF(AND($D199&lt;=AY$6,$E199&gt;=AY$5),60,0)))</f>
        <v/>
      </c>
      <c r="AZ199" s="80" t="str">
        <f>IF(OR($A199="",NOT(ISNUMBER($G199))),"",IF(AND($F199&lt;=AZ$6,$G199&gt;=AZ$5),IF(AZ$5&gt;$N199,5,$K199)*10+IF(AND($F199&gt;=AZ$5,$F199&lt;=AZ$6),IF(AND($G199&gt;=AZ$5,$G199&lt;=AZ$6),5,IF($L199=1,2,1)),IF(AND($G199&gt;=AZ$5,$G199&lt;=AZ$6),IF($M199&gt;0,4,3),0)),IF(AND($D199&lt;=AZ$6,$E199&gt;=AZ$5),60,0)))</f>
        <v/>
      </c>
      <c r="BA199" s="80" t="str">
        <f>IF(OR($A199="",NOT(ISNUMBER($G199))),"",IF(AND($F199&lt;=BA$6,$G199&gt;=BA$5),IF(BA$5&gt;$N199,5,$K199)*10+IF(AND($F199&gt;=BA$5,$F199&lt;=BA$6),IF(AND($G199&gt;=BA$5,$G199&lt;=BA$6),5,IF($L199=1,2,1)),IF(AND($G199&gt;=BA$5,$G199&lt;=BA$6),IF($M199&gt;0,4,3),0)),IF(AND($D199&lt;=BA$6,$E199&gt;=BA$5),60,0)))</f>
        <v/>
      </c>
      <c r="BB199" s="80" t="str">
        <f>IF(OR($A199="",NOT(ISNUMBER($G199))),"",IF(AND($F199&lt;=BB$6,$G199&gt;=BB$5),IF(BB$5&gt;$N199,5,$K199)*10+IF(AND($F199&gt;=BB$5,$F199&lt;=BB$6),IF(AND($G199&gt;=BB$5,$G199&lt;=BB$6),5,IF($L199=1,2,1)),IF(AND($G199&gt;=BB$5,$G199&lt;=BB$6),IF($M199&gt;0,4,3),0)),IF(AND($D199&lt;=BB$6,$E199&gt;=BB$5),60,0)))</f>
        <v/>
      </c>
      <c r="BC199" s="80" t="str">
        <f>IF(OR($A199="",NOT(ISNUMBER($G199))),"",IF(AND($F199&lt;=BC$6,$G199&gt;=BC$5),IF(BC$5&gt;$N199,5,$K199)*10+IF(AND($F199&gt;=BC$5,$F199&lt;=BC$6),IF(AND($G199&gt;=BC$5,$G199&lt;=BC$6),5,IF($L199=1,2,1)),IF(AND($G199&gt;=BC$5,$G199&lt;=BC$6),IF($M199&gt;0,4,3),0)),IF(AND($D199&lt;=BC$6,$E199&gt;=BC$5),60,0)))</f>
        <v/>
      </c>
      <c r="BD199" s="80" t="str">
        <f>IF(OR($A199="",NOT(ISNUMBER($G199))),"",IF(AND($F199&lt;=BD$6,$G199&gt;=BD$5),IF(BD$5&gt;$N199,5,$K199)*10+IF(AND($F199&gt;=BD$5,$F199&lt;=BD$6),IF(AND($G199&gt;=BD$5,$G199&lt;=BD$6),5,IF($L199=1,2,1)),IF(AND($G199&gt;=BD$5,$G199&lt;=BD$6),IF($M199&gt;0,4,3),0)),IF(AND($D199&lt;=BD$6,$E199&gt;=BD$5),60,0)))</f>
        <v/>
      </c>
      <c r="BE199" s="80" t="str">
        <f>IF(OR($A199="",NOT(ISNUMBER($G199))),"",IF(AND($F199&lt;=BE$6,$G199&gt;=BE$5),IF(BE$5&gt;$N199,5,$K199)*10+IF(AND($F199&gt;=BE$5,$F199&lt;=BE$6),IF(AND($G199&gt;=BE$5,$G199&lt;=BE$6),5,IF($L199=1,2,1)),IF(AND($G199&gt;=BE$5,$G199&lt;=BE$6),IF($M199&gt;0,4,3),0)),IF(AND($D199&lt;=BE$6,$E199&gt;=BE$5),60,0)))</f>
        <v/>
      </c>
      <c r="BF199" s="80" t="str">
        <f>IF(OR($A199="",NOT(ISNUMBER($G199))),"",IF(AND($F199&lt;=BF$6,$G199&gt;=BF$5),IF(BF$5&gt;$N199,5,$K199)*10+IF(AND($F199&gt;=BF$5,$F199&lt;=BF$6),IF(AND($G199&gt;=BF$5,$G199&lt;=BF$6),5,IF($L199=1,2,1)),IF(AND($G199&gt;=BF$5,$G199&lt;=BF$6),IF($M199&gt;0,4,3),0)),IF(AND($D199&lt;=BF$6,$E199&gt;=BF$5),60,0)))</f>
        <v/>
      </c>
      <c r="BG199" s="80" t="str">
        <f>IF(OR($A199="",NOT(ISNUMBER($G199))),"",IF(AND($F199&lt;=BG$6,$G199&gt;=BG$5),IF(BG$5&gt;$N199,5,$K199)*10+IF(AND($F199&gt;=BG$5,$F199&lt;=BG$6),IF(AND($G199&gt;=BG$5,$G199&lt;=BG$6),5,IF($L199=1,2,1)),IF(AND($G199&gt;=BG$5,$G199&lt;=BG$6),IF($M199&gt;0,4,3),0)),IF(AND($D199&lt;=BG$6,$E199&gt;=BG$5),60,0)))</f>
        <v/>
      </c>
      <c r="BH199" s="80" t="str">
        <f>IF(OR($A199="",NOT(ISNUMBER($G199))),"",IF(AND($F199&lt;=BH$6,$G199&gt;=BH$5),IF(BH$5&gt;$N199,5,$K199)*10+IF(AND($F199&gt;=BH$5,$F199&lt;=BH$6),IF(AND($G199&gt;=BH$5,$G199&lt;=BH$6),5,IF($L199=1,2,1)),IF(AND($G199&gt;=BH$5,$G199&lt;=BH$6),IF($M199&gt;0,4,3),0)),IF(AND($D199&lt;=BH$6,$E199&gt;=BH$5),60,0)))</f>
        <v/>
      </c>
      <c r="BI199" s="80" t="str">
        <f>IF(OR($A199="",NOT(ISNUMBER($G199))),"",IF(AND($F199&lt;=BI$6,$G199&gt;=BI$5),IF(BI$5&gt;$N199,5,$K199)*10+IF(AND($F199&gt;=BI$5,$F199&lt;=BI$6),IF(AND($G199&gt;=BI$5,$G199&lt;=BI$6),5,IF($L199=1,2,1)),IF(AND($G199&gt;=BI$5,$G199&lt;=BI$6),IF($M199&gt;0,4,3),0)),IF(AND($D199&lt;=BI$6,$E199&gt;=BI$5),60,0)))</f>
        <v/>
      </c>
      <c r="BJ199" s="80" t="str">
        <f>IF(OR($A199="",NOT(ISNUMBER($G199))),"",IF(AND($F199&lt;=BJ$6,$G199&gt;=BJ$5),IF(BJ$5&gt;$N199,5,$K199)*10+IF(AND($F199&gt;=BJ$5,$F199&lt;=BJ$6),IF(AND($G199&gt;=BJ$5,$G199&lt;=BJ$6),5,IF($L199=1,2,1)),IF(AND($G199&gt;=BJ$5,$G199&lt;=BJ$6),IF($M199&gt;0,4,3),0)),IF(AND($D199&lt;=BJ$6,$E199&gt;=BJ$5),60,0)))</f>
        <v/>
      </c>
      <c r="BK199" s="80" t="str">
        <f>IF(OR($A199="",NOT(ISNUMBER($G199))),"",IF(AND($F199&lt;=BK$6,$G199&gt;=BK$5),IF(BK$5&gt;$N199,5,$K199)*10+IF(AND($F199&gt;=BK$5,$F199&lt;=BK$6),IF(AND($G199&gt;=BK$5,$G199&lt;=BK$6),5,IF($L199=1,2,1)),IF(AND($G199&gt;=BK$5,$G199&lt;=BK$6),IF($M199&gt;0,4,3),0)),IF(AND($D199&lt;=BK$6,$E199&gt;=BK$5),60,0)))</f>
        <v/>
      </c>
      <c r="BL199" s="80" t="str">
        <f>IF(OR($A199="",NOT(ISNUMBER($G199))),"",IF(AND($F199&lt;=BL$6,$G199&gt;=BL$5),IF(BL$5&gt;$N199,5,$K199)*10+IF(AND($F199&gt;=BL$5,$F199&lt;=BL$6),IF(AND($G199&gt;=BL$5,$G199&lt;=BL$6),5,IF($L199=1,2,1)),IF(AND($G199&gt;=BL$5,$G199&lt;=BL$6),IF($M199&gt;0,4,3),0)),IF(AND($D199&lt;=BL$6,$E199&gt;=BL$5),60,0)))</f>
        <v/>
      </c>
      <c r="BM199" s="80" t="str">
        <f>IF(OR($A199="",NOT(ISNUMBER($G199))),"",IF(AND($F199&lt;=BM$6,$G199&gt;=BM$5),IF(BM$5&gt;$N199,5,$K199)*10+IF(AND($F199&gt;=BM$5,$F199&lt;=BM$6),IF(AND($G199&gt;=BM$5,$G199&lt;=BM$6),5,IF($L199=1,2,1)),IF(AND($G199&gt;=BM$5,$G199&lt;=BM$6),IF($M199&gt;0,4,3),0)),IF(AND($D199&lt;=BM$6,$E199&gt;=BM$5),60,0)))</f>
        <v/>
      </c>
      <c r="BN199" s="80" t="str">
        <f>IF(OR($A199="",NOT(ISNUMBER($G199))),"",IF(AND($F199&lt;=BN$6,$G199&gt;=BN$5),IF(BN$5&gt;$N199,5,$K199)*10+IF(AND($F199&gt;=BN$5,$F199&lt;=BN$6),IF(AND($G199&gt;=BN$5,$G199&lt;=BN$6),5,IF($L199=1,2,1)),IF(AND($G199&gt;=BN$5,$G199&lt;=BN$6),IF($M199&gt;0,4,3),0)),IF(AND($D199&lt;=BN$6,$E199&gt;=BN$5),60,0)))</f>
        <v/>
      </c>
      <c r="BO199" s="80" t="str">
        <f>IF(OR($A199="",NOT(ISNUMBER($G199))),"",IF(AND($F199&lt;=BO$6,$G199&gt;=BO$5),IF(BO$5&gt;$N199,5,$K199)*10+IF(AND($F199&gt;=BO$5,$F199&lt;=BO$6),IF(AND($G199&gt;=BO$5,$G199&lt;=BO$6),5,IF($L199=1,2,1)),IF(AND($G199&gt;=BO$5,$G199&lt;=BO$6),IF($M199&gt;0,4,3),0)),IF(AND($D199&lt;=BO$6,$E199&gt;=BO$5),60,0)))</f>
        <v/>
      </c>
      <c r="BP199" s="80" t="str">
        <f>IF(OR($A199="",NOT(ISNUMBER($G199))),"",IF(AND($F199&lt;=BP$6,$G199&gt;=BP$5),IF(BP$5&gt;$N199,5,$K199)*10+IF(AND($F199&gt;=BP$5,$F199&lt;=BP$6),IF(AND($G199&gt;=BP$5,$G199&lt;=BP$6),5,IF($L199=1,2,1)),IF(AND($G199&gt;=BP$5,$G199&lt;=BP$6),IF($M199&gt;0,4,3),0)),IF(AND($D199&lt;=BP$6,$E199&gt;=BP$5),60,0)))</f>
        <v/>
      </c>
      <c r="BQ199" s="80" t="str">
        <f>IF(OR($A199="",NOT(ISNUMBER($G199))),"",IF(AND($F199&lt;=BQ$6,$G199&gt;=BQ$5),IF(BQ$5&gt;$N199,5,$K199)*10+IF(AND($F199&gt;=BQ$5,$F199&lt;=BQ$6),IF(AND($G199&gt;=BQ$5,$G199&lt;=BQ$6),5,IF($L199=1,2,1)),IF(AND($G199&gt;=BQ$5,$G199&lt;=BQ$6),IF($M199&gt;0,4,3),0)),IF(AND($D199&lt;=BQ$6,$E199&gt;=BQ$5),60,0)))</f>
        <v/>
      </c>
      <c r="BR199" s="80" t="str">
        <f>IF(OR($A199="",NOT(ISNUMBER($G199))),"",IF(AND($F199&lt;=BR$6,$G199&gt;=BR$5),IF(BR$5&gt;$N199,5,$K199)*10+IF(AND($F199&gt;=BR$5,$F199&lt;=BR$6),IF(AND($G199&gt;=BR$5,$G199&lt;=BR$6),5,IF($L199=1,2,1)),IF(AND($G199&gt;=BR$5,$G199&lt;=BR$6),IF($M199&gt;0,4,3),0)),IF(AND($D199&lt;=BR$6,$E199&gt;=BR$5),60,0)))</f>
        <v/>
      </c>
      <c r="BS199" s="80" t="str">
        <f>IF(OR($A199="",NOT(ISNUMBER($G199))),"",IF(AND($F199&lt;=BS$6,$G199&gt;=BS$5),IF(BS$5&gt;$N199,5,$K199)*10+IF(AND($F199&gt;=BS$5,$F199&lt;=BS$6),IF(AND($G199&gt;=BS$5,$G199&lt;=BS$6),5,IF($L199=1,2,1)),IF(AND($G199&gt;=BS$5,$G199&lt;=BS$6),IF($M199&gt;0,4,3),0)),IF(AND($D199&lt;=BS$6,$E199&gt;=BS$5),60,0)))</f>
        <v/>
      </c>
      <c r="BT199" s="80" t="str">
        <f>IF(OR($A199="",NOT(ISNUMBER($G199))),"",IF(AND($F199&lt;=BT$6,$G199&gt;=BT$5),IF(BT$5&gt;$N199,5,$K199)*10+IF(AND($F199&gt;=BT$5,$F199&lt;=BT$6),IF(AND($G199&gt;=BT$5,$G199&lt;=BT$6),5,IF($L199=1,2,1)),IF(AND($G199&gt;=BT$5,$G199&lt;=BT$6),IF($M199&gt;0,4,3),0)),IF(AND($D199&lt;=BT$6,$E199&gt;=BT$5),60,0)))</f>
        <v/>
      </c>
      <c r="BU199" s="80" t="str">
        <f>IF(OR($A199="",NOT(ISNUMBER($G199))),"",IF(AND($F199&lt;=BU$6,$G199&gt;=BU$5),IF(BU$5&gt;$N199,5,$K199)*10+IF(AND($F199&gt;=BU$5,$F199&lt;=BU$6),IF(AND($G199&gt;=BU$5,$G199&lt;=BU$6),5,IF($L199=1,2,1)),IF(AND($G199&gt;=BU$5,$G199&lt;=BU$6),IF($M199&gt;0,4,3),0)),IF(AND($D199&lt;=BU$6,$E199&gt;=BU$5),60,0)))</f>
        <v/>
      </c>
      <c r="BV199" s="80" t="str">
        <f>IF(OR($A199="",NOT(ISNUMBER($G199))),"",IF(AND($F199&lt;=BV$6,$G199&gt;=BV$5),IF(BV$5&gt;$N199,5,$K199)*10+IF(AND($F199&gt;=BV$5,$F199&lt;=BV$6),IF(AND($G199&gt;=BV$5,$G199&lt;=BV$6),5,IF($L199=1,2,1)),IF(AND($G199&gt;=BV$5,$G199&lt;=BV$6),IF($M199&gt;0,4,3),0)),IF(AND($D199&lt;=BV$6,$E199&gt;=BV$5),60,0)))</f>
        <v/>
      </c>
      <c r="BW199" s="80" t="str">
        <f>IF(OR($A199="",NOT(ISNUMBER($G199))),"",IF(AND($F199&lt;=BW$6,$G199&gt;=BW$5),IF(BW$5&gt;$N199,5,$K199)*10+IF(AND($F199&gt;=BW$5,$F199&lt;=BW$6),IF(AND($G199&gt;=BW$5,$G199&lt;=BW$6),5,IF($L199=1,2,1)),IF(AND($G199&gt;=BW$5,$G199&lt;=BW$6),IF($M199&gt;0,4,3),0)),IF(AND($D199&lt;=BW$6,$E199&gt;=BW$5),60,0)))</f>
        <v/>
      </c>
      <c r="BX199" s="80" t="str">
        <f>IF(OR($A199="",NOT(ISNUMBER($G199))),"",IF(AND($F199&lt;=BX$6,$G199&gt;=BX$5),IF(BX$5&gt;$N199,5,$K199)*10+IF(AND($F199&gt;=BX$5,$F199&lt;=BX$6),IF(AND($G199&gt;=BX$5,$G199&lt;=BX$6),5,IF($L199=1,2,1)),IF(AND($G199&gt;=BX$5,$G199&lt;=BX$6),IF($M199&gt;0,4,3),0)),IF(AND($D199&lt;=BX$6,$E199&gt;=BX$5),60,0)))</f>
        <v/>
      </c>
      <c r="BY199" s="80" t="str">
        <f>IF(OR($A199="",NOT(ISNUMBER($G199))),"",IF(AND($F199&lt;=BY$6,$G199&gt;=BY$5),IF(BY$5&gt;$N199,5,$K199)*10+IF(AND($F199&gt;=BY$5,$F199&lt;=BY$6),IF(AND($G199&gt;=BY$5,$G199&lt;=BY$6),5,IF($L199=1,2,1)),IF(AND($G199&gt;=BY$5,$G199&lt;=BY$6),IF($M199&gt;0,4,3),0)),IF(AND($D199&lt;=BY$6,$E199&gt;=BY$5),60,0)))</f>
        <v/>
      </c>
      <c r="BZ199" s="80" t="str">
        <f>IF(OR($A199="",NOT(ISNUMBER($G199))),"",IF(AND($F199&lt;=BZ$6,$G199&gt;=BZ$5),IF(BZ$5&gt;$N199,5,$K199)*10+IF(AND($F199&gt;=BZ$5,$F199&lt;=BZ$6),IF(AND($G199&gt;=BZ$5,$G199&lt;=BZ$6),5,IF($L199=1,2,1)),IF(AND($G199&gt;=BZ$5,$G199&lt;=BZ$6),IF($M199&gt;0,4,3),0)),IF(AND($D199&lt;=BZ$6,$E199&gt;=BZ$5),60,0)))</f>
        <v/>
      </c>
      <c r="CA199" s="80" t="str">
        <f>IF(OR($A199="",NOT(ISNUMBER($G199))),"",IF(AND($F199&lt;=CA$6,$G199&gt;=CA$5),IF(CA$5&gt;$N199,5,$K199)*10+IF(AND($F199&gt;=CA$5,$F199&lt;=CA$6),IF(AND($G199&gt;=CA$5,$G199&lt;=CA$6),5,IF($L199=1,2,1)),IF(AND($G199&gt;=CA$5,$G199&lt;=CA$6),IF($M199&gt;0,4,3),0)),IF(AND($D199&lt;=CA$6,$E199&gt;=CA$5),60,0)))</f>
        <v/>
      </c>
      <c r="CB199" s="80" t="str">
        <f>IF(OR($A199="",NOT(ISNUMBER($G199))),"",IF(AND($F199&lt;=CB$6,$G199&gt;=CB$5),IF(CB$5&gt;$N199,5,$K199)*10+IF(AND($F199&gt;=CB$5,$F199&lt;=CB$6),IF(AND($G199&gt;=CB$5,$G199&lt;=CB$6),5,IF($L199=1,2,1)),IF(AND($G199&gt;=CB$5,$G199&lt;=CB$6),IF($M199&gt;0,4,3),0)),IF(AND($D199&lt;=CB$6,$E199&gt;=CB$5),60,0)))</f>
        <v/>
      </c>
      <c r="CC199" s="80" t="str">
        <f>IF(OR($A199="",NOT(ISNUMBER($G199))),"",IF(AND($F199&lt;=CC$6,$G199&gt;=CC$5),IF(CC$5&gt;$N199,5,$K199)*10+IF(AND($F199&gt;=CC$5,$F199&lt;=CC$6),IF(AND($G199&gt;=CC$5,$G199&lt;=CC$6),5,IF($L199=1,2,1)),IF(AND($G199&gt;=CC$5,$G199&lt;=CC$6),IF($M199&gt;0,4,3),0)),IF(AND($D199&lt;=CC$6,$E199&gt;=CC$5),60,0)))</f>
        <v/>
      </c>
      <c r="CD199" s="80" t="str">
        <f>IF(OR($A199="",NOT(ISNUMBER($G199))),"",IF(AND($F199&lt;=CD$6,$G199&gt;=CD$5),IF(CD$5&gt;$N199,5,$K199)*10+IF(AND($F199&gt;=CD$5,$F199&lt;=CD$6),IF(AND($G199&gt;=CD$5,$G199&lt;=CD$6),5,IF($L199=1,2,1)),IF(AND($G199&gt;=CD$5,$G199&lt;=CD$6),IF($M199&gt;0,4,3),0)),IF(AND($D199&lt;=CD$6,$E199&gt;=CD$5),60,0)))</f>
        <v/>
      </c>
      <c r="CE199" s="80" t="str">
        <f>IF(OR($A199="",NOT(ISNUMBER($G199))),"",IF(AND($F199&lt;=CE$6,$G199&gt;=CE$5),IF(CE$5&gt;$N199,5,$K199)*10+IF(AND($F199&gt;=CE$5,$F199&lt;=CE$6),IF(AND($G199&gt;=CE$5,$G199&lt;=CE$6),5,IF($L199=1,2,1)),IF(AND($G199&gt;=CE$5,$G199&lt;=CE$6),IF($M199&gt;0,4,3),0)),IF(AND($D199&lt;=CE$6,$E199&gt;=CE$5),60,0)))</f>
        <v/>
      </c>
      <c r="CF199" s="80" t="str">
        <f>IF(OR($A199="",NOT(ISNUMBER($G199))),"",IF(AND($F199&lt;=CF$6,$G199&gt;=CF$5),IF(CF$5&gt;$N199,5,$K199)*10+IF(AND($F199&gt;=CF$5,$F199&lt;=CF$6),IF(AND($G199&gt;=CF$5,$G199&lt;=CF$6),5,IF($L199=1,2,1)),IF(AND($G199&gt;=CF$5,$G199&lt;=CF$6),IF($M199&gt;0,4,3),0)),IF(AND($D199&lt;=CF$6,$E199&gt;=CF$5),60,0)))</f>
        <v/>
      </c>
      <c r="CG199" s="80" t="str">
        <f>IF(OR($A199="",NOT(ISNUMBER($G199))),"",IF(AND($F199&lt;=CG$6,$G199&gt;=CG$5),IF(CG$5&gt;$N199,5,$K199)*10+IF(AND($F199&gt;=CG$5,$F199&lt;=CG$6),IF(AND($G199&gt;=CG$5,$G199&lt;=CG$6),5,IF($L199=1,2,1)),IF(AND($G199&gt;=CG$5,$G199&lt;=CG$6),IF($M199&gt;0,4,3),0)),IF(AND($D199&lt;=CG$6,$E199&gt;=CG$5),60,0)))</f>
        <v/>
      </c>
      <c r="CH199" s="80" t="str">
        <f>IF(OR($A199="",NOT(ISNUMBER($G199))),"",IF(AND($F199&lt;=CH$6,$G199&gt;=CH$5),IF(CH$5&gt;$N199,5,$K199)*10+IF(AND($F199&gt;=CH$5,$F199&lt;=CH$6),IF(AND($G199&gt;=CH$5,$G199&lt;=CH$6),5,IF($L199=1,2,1)),IF(AND($G199&gt;=CH$5,$G199&lt;=CH$6),IF($M199&gt;0,4,3),0)),IF(AND($D199&lt;=CH$6,$E199&gt;=CH$5),60,0)))</f>
        <v/>
      </c>
      <c r="CI199" s="80" t="str">
        <f>IF(OR($A199="",NOT(ISNUMBER($G199))),"",IF(AND($F199&lt;=CI$6,$G199&gt;=CI$5),IF(CI$5&gt;$N199,5,$K199)*10+IF(AND($F199&gt;=CI$5,$F199&lt;=CI$6),IF(AND($G199&gt;=CI$5,$G199&lt;=CI$6),5,IF($L199=1,2,1)),IF(AND($G199&gt;=CI$5,$G199&lt;=CI$6),IF($M199&gt;0,4,3),0)),IF(AND($D199&lt;=CI$6,$E199&gt;=CI$5),60,0)))</f>
        <v/>
      </c>
      <c r="CJ199" s="80" t="str">
        <f>IF(OR($A199="",NOT(ISNUMBER($G199))),"",IF(AND($F199&lt;=CJ$6,$G199&gt;=CJ$5),IF(CJ$5&gt;$N199,5,$K199)*10+IF(AND($F199&gt;=CJ$5,$F199&lt;=CJ$6),IF(AND($G199&gt;=CJ$5,$G199&lt;=CJ$6),5,IF($L199=1,2,1)),IF(AND($G199&gt;=CJ$5,$G199&lt;=CJ$6),IF($M199&gt;0,4,3),0)),IF(AND($D199&lt;=CJ$6,$E199&gt;=CJ$5),60,0)))</f>
        <v/>
      </c>
      <c r="CK199" s="80" t="str">
        <f>IF(OR($A199="",NOT(ISNUMBER($G199))),"",IF(AND($F199&lt;=CK$6,$G199&gt;=CK$5),IF(CK$5&gt;$N199,5,$K199)*10+IF(AND($F199&gt;=CK$5,$F199&lt;=CK$6),IF(AND($G199&gt;=CK$5,$G199&lt;=CK$6),5,IF($L199=1,2,1)),IF(AND($G199&gt;=CK$5,$G199&lt;=CK$6),IF($M199&gt;0,4,3),0)),IF(AND($D199&lt;=CK$6,$E199&gt;=CK$5),60,0)))</f>
        <v/>
      </c>
      <c r="CL199" s="80" t="str">
        <f>IF(OR($A199="",NOT(ISNUMBER($G199))),"",IF(AND($F199&lt;=CL$6,$G199&gt;=CL$5),IF(CL$5&gt;$N199,5,$K199)*10+IF(AND($F199&gt;=CL$5,$F199&lt;=CL$6),IF(AND($G199&gt;=CL$5,$G199&lt;=CL$6),5,IF($L199=1,2,1)),IF(AND($G199&gt;=CL$5,$G199&lt;=CL$6),IF($M199&gt;0,4,3),0)),IF(AND($D199&lt;=CL$6,$E199&gt;=CL$5),60,0)))</f>
        <v/>
      </c>
      <c r="CM199" s="80" t="str">
        <f>IF(OR($A199="",NOT(ISNUMBER($G199))),"",IF(AND($F199&lt;=CM$6,$G199&gt;=CM$5),IF(CM$5&gt;$N199,5,$K199)*10+IF(AND($F199&gt;=CM$5,$F199&lt;=CM$6),IF(AND($G199&gt;=CM$5,$G199&lt;=CM$6),5,IF($L199=1,2,1)),IF(AND($G199&gt;=CM$5,$G199&lt;=CM$6),IF($M199&gt;0,4,3),0)),IF(AND($D199&lt;=CM$6,$E199&gt;=CM$5),60,0)))</f>
        <v/>
      </c>
      <c r="CN199" s="80" t="str">
        <f>IF(OR($A199="",NOT(ISNUMBER($G199))),"",IF(AND($F199&lt;=CN$6,$G199&gt;=CN$5),IF(CN$5&gt;$N199,5,$K199)*10+IF(AND($F199&gt;=CN$5,$F199&lt;=CN$6),IF(AND($G199&gt;=CN$5,$G199&lt;=CN$6),5,IF($L199=1,2,1)),IF(AND($G199&gt;=CN$5,$G199&lt;=CN$6),IF($M199&gt;0,4,3),0)),IF(AND($D199&lt;=CN$6,$E199&gt;=CN$5),60,0)))</f>
        <v/>
      </c>
      <c r="CO199" s="80" t="str">
        <f>IF(OR($A199="",NOT(ISNUMBER($G199))),"",IF(AND($F199&lt;=CO$6,$G199&gt;=CO$5),IF(CO$5&gt;$N199,5,$K199)*10+IF(AND($F199&gt;=CO$5,$F199&lt;=CO$6),IF(AND($G199&gt;=CO$5,$G199&lt;=CO$6),5,IF($L199=1,2,1)),IF(AND($G199&gt;=CO$5,$G199&lt;=CO$6),IF($M199&gt;0,4,3),0)),IF(AND($D199&lt;=CO$6,$E199&gt;=CO$5),60,0)))</f>
        <v/>
      </c>
      <c r="CP199" s="80" t="str">
        <f>IF(OR($A199="",NOT(ISNUMBER($G199))),"",IF(AND($F199&lt;=CP$6,$G199&gt;=CP$5),IF(CP$5&gt;$N199,5,$K199)*10+IF(AND($F199&gt;=CP$5,$F199&lt;=CP$6),IF(AND($G199&gt;=CP$5,$G199&lt;=CP$6),5,IF($L199=1,2,1)),IF(AND($G199&gt;=CP$5,$G199&lt;=CP$6),IF($M199&gt;0,4,3),0)),IF(AND($D199&lt;=CP$6,$E199&gt;=CP$5),60,0)))</f>
        <v/>
      </c>
      <c r="CQ199" s="80" t="str">
        <f>IF(OR($A199="",NOT(ISNUMBER($G199))),"",IF(AND($F199&lt;=CQ$6,$G199&gt;=CQ$5),IF(CQ$5&gt;$N199,5,$K199)*10+IF(AND($F199&gt;=CQ$5,$F199&lt;=CQ$6),IF(AND($G199&gt;=CQ$5,$G199&lt;=CQ$6),5,IF($L199=1,2,1)),IF(AND($G199&gt;=CQ$5,$G199&lt;=CQ$6),IF($M199&gt;0,4,3),0)),IF(AND($D199&lt;=CQ$6,$E199&gt;=CQ$5),60,0)))</f>
        <v/>
      </c>
      <c r="CR199" s="80" t="str">
        <f>IF(OR($A199="",NOT(ISNUMBER($G199))),"",IF(AND($F199&lt;=CR$6,$G199&gt;=CR$5),IF(CR$5&gt;$N199,5,$K199)*10+IF(AND($F199&gt;=CR$5,$F199&lt;=CR$6),IF(AND($G199&gt;=CR$5,$G199&lt;=CR$6),5,IF($L199=1,2,1)),IF(AND($G199&gt;=CR$5,$G199&lt;=CR$6),IF($M199&gt;0,4,3),0)),IF(AND($D199&lt;=CR$6,$E199&gt;=CR$5),60,0)))</f>
        <v/>
      </c>
      <c r="CS199" s="80" t="str">
        <f>IF(OR($A199="",NOT(ISNUMBER($G199))),"",IF(AND($F199&lt;=CS$6,$G199&gt;=CS$5),IF(CS$5&gt;$N199,5,$K199)*10+IF(AND($F199&gt;=CS$5,$F199&lt;=CS$6),IF(AND($G199&gt;=CS$5,$G199&lt;=CS$6),5,IF($L199=1,2,1)),IF(AND($G199&gt;=CS$5,$G199&lt;=CS$6),IF($M199&gt;0,4,3),0)),IF(AND($D199&lt;=CS$6,$E199&gt;=CS$5),60,0)))</f>
        <v/>
      </c>
      <c r="CT199" s="80" t="str">
        <f>IF(OR($A199="",NOT(ISNUMBER($G199))),"",IF(AND($F199&lt;=CT$6,$G199&gt;=CT$5),IF(CT$5&gt;$N199,5,$K199)*10+IF(AND($F199&gt;=CT$5,$F199&lt;=CT$6),IF(AND($G199&gt;=CT$5,$G199&lt;=CT$6),5,IF($L199=1,2,1)),IF(AND($G199&gt;=CT$5,$G199&lt;=CT$6),IF($M199&gt;0,4,3),0)),IF(AND($D199&lt;=CT$6,$E199&gt;=CT$5),60,0)))</f>
        <v/>
      </c>
      <c r="CU199" s="80" t="str">
        <f>IF(OR($A199="",NOT(ISNUMBER($G199))),"",IF(AND($F199&lt;=CU$6,$G199&gt;=CU$5),IF(CU$5&gt;$N199,5,$K199)*10+IF(AND($F199&gt;=CU$5,$F199&lt;=CU$6),IF(AND($G199&gt;=CU$5,$G199&lt;=CU$6),5,IF($L199=1,2,1)),IF(AND($G199&gt;=CU$5,$G199&lt;=CU$6),IF($M199&gt;0,4,3),0)),IF(AND($D199&lt;=CU$6,$E199&gt;=CU$5),60,0)))</f>
        <v/>
      </c>
      <c r="CV199" s="80" t="str">
        <f>IF(OR($A199="",NOT(ISNUMBER($G199))),"",IF(AND($F199&lt;=CV$6,$G199&gt;=CV$5),IF(CV$5&gt;$N199,5,$K199)*10+IF(AND($F199&gt;=CV$5,$F199&lt;=CV$6),IF(AND($G199&gt;=CV$5,$G199&lt;=CV$6),5,IF($L199=1,2,1)),IF(AND($G199&gt;=CV$5,$G199&lt;=CV$6),IF($M199&gt;0,4,3),0)),IF(AND($D199&lt;=CV$6,$E199&gt;=CV$5),60,0)))</f>
        <v/>
      </c>
      <c r="CW199" s="80" t="str">
        <f>IF(OR($A199="",NOT(ISNUMBER($G199))),"",IF(AND($F199&lt;=CW$6,$G199&gt;=CW$5),IF(CW$5&gt;$N199,5,$K199)*10+IF(AND($F199&gt;=CW$5,$F199&lt;=CW$6),IF(AND($G199&gt;=CW$5,$G199&lt;=CW$6),5,IF($L199=1,2,1)),IF(AND($G199&gt;=CW$5,$G199&lt;=CW$6),IF($M199&gt;0,4,3),0)),IF(AND($D199&lt;=CW$6,$E199&gt;=CW$5),60,0)))</f>
        <v/>
      </c>
      <c r="CX199" s="80" t="str">
        <f>IF(OR($A199="",NOT(ISNUMBER($G199))),"",IF(AND($F199&lt;=CX$6,$G199&gt;=CX$5),IF(CX$5&gt;$N199,5,$K199)*10+IF(AND($F199&gt;=CX$5,$F199&lt;=CX$6),IF(AND($G199&gt;=CX$5,$G199&lt;=CX$6),5,IF($L199=1,2,1)),IF(AND($G199&gt;=CX$5,$G199&lt;=CX$6),IF($M199&gt;0,4,3),0)),IF(AND($D199&lt;=CX$6,$E199&gt;=CX$5),60,0)))</f>
        <v/>
      </c>
      <c r="CY199" s="80" t="str">
        <f>IF(OR($A199="",NOT(ISNUMBER($G199))),"",IF(AND($F199&lt;=CY$6,$G199&gt;=CY$5),IF(CY$5&gt;$N199,5,$K199)*10+IF(AND($F199&gt;=CY$5,$F199&lt;=CY$6),IF(AND($G199&gt;=CY$5,$G199&lt;=CY$6),5,IF($L199=1,2,1)),IF(AND($G199&gt;=CY$5,$G199&lt;=CY$6),IF($M199&gt;0,4,3),0)),IF(AND($D199&lt;=CY$6,$E199&gt;=CY$5),60,0)))</f>
        <v/>
      </c>
      <c r="CZ199" s="80" t="str">
        <f>IF(OR($A199="",NOT(ISNUMBER($G199))),"",IF(AND($F199&lt;=CZ$6,$G199&gt;=CZ$5),IF(CZ$5&gt;$N199,5,$K199)*10+IF(AND($F199&gt;=CZ$5,$F199&lt;=CZ$6),IF(AND($G199&gt;=CZ$5,$G199&lt;=CZ$6),5,IF($L199=1,2,1)),IF(AND($G199&gt;=CZ$5,$G199&lt;=CZ$6),IF($M199&gt;0,4,3),0)),IF(AND($D199&lt;=CZ$6,$E199&gt;=CZ$5),60,0)))</f>
        <v/>
      </c>
      <c r="DA199" s="80" t="str">
        <f>IF(OR($A199="",NOT(ISNUMBER($G199))),"",IF(AND($F199&lt;=DA$6,$G199&gt;=DA$5),IF(DA$5&gt;$N199,5,$K199)*10+IF(AND($F199&gt;=DA$5,$F199&lt;=DA$6),IF(AND($G199&gt;=DA$5,$G199&lt;=DA$6),5,IF($L199=1,2,1)),IF(AND($G199&gt;=DA$5,$G199&lt;=DA$6),IF($M199&gt;0,4,3),0)),IF(AND($D199&lt;=DA$6,$E199&gt;=DA$5),60,0)))</f>
        <v/>
      </c>
      <c r="DB199" s="80" t="str">
        <f>IF(OR($A199="",NOT(ISNUMBER($G199))),"",IF(AND($F199&lt;=DB$6,$G199&gt;=DB$5),IF(DB$5&gt;$N199,5,$K199)*10+IF(AND($F199&gt;=DB$5,$F199&lt;=DB$6),IF(AND($G199&gt;=DB$5,$G199&lt;=DB$6),5,IF($L199=1,2,1)),IF(AND($G199&gt;=DB$5,$G199&lt;=DB$6),IF($M199&gt;0,4,3),0)),IF(AND($D199&lt;=DB$6,$E199&gt;=DB$5),60,0)))</f>
        <v/>
      </c>
      <c r="DC199" s="80" t="str">
        <f>IF(OR($A199="",NOT(ISNUMBER($G199))),"",IF(AND($F199&lt;=DC$6,$G199&gt;=DC$5),IF(DC$5&gt;$N199,5,$K199)*10+IF(AND($F199&gt;=DC$5,$F199&lt;=DC$6),IF(AND($G199&gt;=DC$5,$G199&lt;=DC$6),5,IF($L199=1,2,1)),IF(AND($G199&gt;=DC$5,$G199&lt;=DC$6),IF($M199&gt;0,4,3),0)),IF(AND($D199&lt;=DC$6,$E199&gt;=DC$5),60,0)))</f>
        <v/>
      </c>
      <c r="DD199" s="80" t="str">
        <f>IF(OR($A199="",NOT(ISNUMBER($G199))),"",IF(AND($F199&lt;=DD$6,$G199&gt;=DD$5),IF(DD$5&gt;$N199,5,$K199)*10+IF(AND($F199&gt;=DD$5,$F199&lt;=DD$6),IF(AND($G199&gt;=DD$5,$G199&lt;=DD$6),5,IF($L199=1,2,1)),IF(AND($G199&gt;=DD$5,$G199&lt;=DD$6),IF($M199&gt;0,4,3),0)),IF(AND($D199&lt;=DD$6,$E199&gt;=DD$5),60,0)))</f>
        <v/>
      </c>
      <c r="DE199" s="80" t="str">
        <f>IF(OR($A199="",NOT(ISNUMBER($G199))),"",IF(AND($F199&lt;=DE$6,$G199&gt;=DE$5),IF(DE$5&gt;$N199,5,$K199)*10+IF(AND($F199&gt;=DE$5,$F199&lt;=DE$6),IF(AND($G199&gt;=DE$5,$G199&lt;=DE$6),5,IF($L199=1,2,1)),IF(AND($G199&gt;=DE$5,$G199&lt;=DE$6),IF($M199&gt;0,4,3),0)),IF(AND($D199&lt;=DE$6,$E199&gt;=DE$5),60,0)))</f>
        <v/>
      </c>
      <c r="DF199" s="80" t="str">
        <f>IF(OR($A199="",NOT(ISNUMBER($G199))),"",IF(AND($F199&lt;=DF$6,$G199&gt;=DF$5),IF(DF$5&gt;$N199,5,$K199)*10+IF(AND($F199&gt;=DF$5,$F199&lt;=DF$6),IF(AND($G199&gt;=DF$5,$G199&lt;=DF$6),5,IF($L199=1,2,1)),IF(AND($G199&gt;=DF$5,$G199&lt;=DF$6),IF($M199&gt;0,4,3),0)),IF(AND($D199&lt;=DF$6,$E199&gt;=DF$5),60,0)))</f>
        <v/>
      </c>
      <c r="DG199" s="80" t="str">
        <f>IF(OR($A199="",NOT(ISNUMBER($G199))),"",IF(AND($F199&lt;=DG$6,$G199&gt;=DG$5),IF(DG$5&gt;$N199,5,$K199)*10+IF(AND($F199&gt;=DG$5,$F199&lt;=DG$6),IF(AND($G199&gt;=DG$5,$G199&lt;=DG$6),5,IF($L199=1,2,1)),IF(AND($G199&gt;=DG$5,$G199&lt;=DG$6),IF($M199&gt;0,4,3),0)),IF(AND($D199&lt;=DG$6,$E199&gt;=DG$5),60,0)))</f>
        <v/>
      </c>
      <c r="DH199" s="80" t="str">
        <f>IF(OR($A199="",NOT(ISNUMBER($G199))),"",IF(AND($F199&lt;=DH$6,$G199&gt;=DH$5),IF(DH$5&gt;$N199,5,$K199)*10+IF(AND($F199&gt;=DH$5,$F199&lt;=DH$6),IF(AND($G199&gt;=DH$5,$G199&lt;=DH$6),5,IF($L199=1,2,1)),IF(AND($G199&gt;=DH$5,$G199&lt;=DH$6),IF($M199&gt;0,4,3),0)),IF(AND($D199&lt;=DH$6,$E199&gt;=DH$5),60,0)))</f>
        <v/>
      </c>
      <c r="DI199" s="80" t="str">
        <f>IF(OR($A199="",NOT(ISNUMBER($G199))),"",IF(AND($F199&lt;=DI$6,$G199&gt;=DI$5),IF(DI$5&gt;$N199,5,$K199)*10+IF(AND($F199&gt;=DI$5,$F199&lt;=DI$6),IF(AND($G199&gt;=DI$5,$G199&lt;=DI$6),5,IF($L199=1,2,1)),IF(AND($G199&gt;=DI$5,$G199&lt;=DI$6),IF($M199&gt;0,4,3),0)),IF(AND($D199&lt;=DI$6,$E199&gt;=DI$5),60,0)))</f>
        <v/>
      </c>
      <c r="DJ199" s="80" t="str">
        <f>IF(OR($A199="",NOT(ISNUMBER($G199))),"",IF(AND($F199&lt;=DJ$6,$G199&gt;=DJ$5),IF(DJ$5&gt;$N199,5,$K199)*10+IF(AND($F199&gt;=DJ$5,$F199&lt;=DJ$6),IF(AND($G199&gt;=DJ$5,$G199&lt;=DJ$6),5,IF($L199=1,2,1)),IF(AND($G199&gt;=DJ$5,$G199&lt;=DJ$6),IF($M199&gt;0,4,3),0)),IF(AND($D199&lt;=DJ$6,$E199&gt;=DJ$5),60,0)))</f>
        <v/>
      </c>
      <c r="DK199" s="80" t="str">
        <f>IF(OR($A199="",NOT(ISNUMBER($G199))),"",IF(AND($F199&lt;=DK$6,$G199&gt;=DK$5),IF(DK$5&gt;$N199,5,$K199)*10+IF(AND($F199&gt;=DK$5,$F199&lt;=DK$6),IF(AND($G199&gt;=DK$5,$G199&lt;=DK$6),5,IF($L199=1,2,1)),IF(AND($G199&gt;=DK$5,$G199&lt;=DK$6),IF($M199&gt;0,4,3),0)),IF(AND($D199&lt;=DK$6,$E199&gt;=DK$5),60,0)))</f>
        <v/>
      </c>
      <c r="DL199" s="80" t="str">
        <f>IF(OR($A199="",NOT(ISNUMBER($G199))),"",IF(AND($F199&lt;=DL$6,$G199&gt;=DL$5),IF(DL$5&gt;$N199,5,$K199)*10+IF(AND($F199&gt;=DL$5,$F199&lt;=DL$6),IF(AND($G199&gt;=DL$5,$G199&lt;=DL$6),5,IF($L199=1,2,1)),IF(AND($G199&gt;=DL$5,$G199&lt;=DL$6),IF($M199&gt;0,4,3),0)),IF(AND($D199&lt;=DL$6,$E199&gt;=DL$5),60,0)))</f>
        <v/>
      </c>
      <c r="DM199" s="80" t="str">
        <f>IF(OR($A199="",NOT(ISNUMBER($G199))),"",IF(AND($F199&lt;=DM$6,$G199&gt;=DM$5),IF(DM$5&gt;$N199,5,$K199)*10+IF(AND($F199&gt;=DM$5,$F199&lt;=DM$6),IF(AND($G199&gt;=DM$5,$G199&lt;=DM$6),5,IF($L199=1,2,1)),IF(AND($G199&gt;=DM$5,$G199&lt;=DM$6),IF($M199&gt;0,4,3),0)),IF(AND($D199&lt;=DM$6,$E199&gt;=DM$5),60,0)))</f>
        <v/>
      </c>
      <c r="DN199" s="80" t="str">
        <f>IF(OR($A199="",NOT(ISNUMBER($G199))),"",IF(AND($F199&lt;=DN$6,$G199&gt;=DN$5),IF(DN$5&gt;$N199,5,$K199)*10+IF(AND($F199&gt;=DN$5,$F199&lt;=DN$6),IF(AND($G199&gt;=DN$5,$G199&lt;=DN$6),5,IF($L199=1,2,1)),IF(AND($G199&gt;=DN$5,$G199&lt;=DN$6),IF($M199&gt;0,4,3),0)),IF(AND($D199&lt;=DN$6,$E199&gt;=DN$5),60,0)))</f>
        <v/>
      </c>
      <c r="DO199" s="80" t="str">
        <f>IF(OR($A199="",NOT(ISNUMBER($G199))),"",IF(AND($F199&lt;=DO$6,$G199&gt;=DO$5),IF(DO$5&gt;$N199,5,$K199)*10+IF(AND($F199&gt;=DO$5,$F199&lt;=DO$6),IF(AND($G199&gt;=DO$5,$G199&lt;=DO$6),5,IF($L199=1,2,1)),IF(AND($G199&gt;=DO$5,$G199&lt;=DO$6),IF($M199&gt;0,4,3),0)),IF(AND($D199&lt;=DO$6,$E199&gt;=DO$5),60,0)))</f>
        <v/>
      </c>
      <c r="DP199" s="80" t="str">
        <f>IF(OR($A199="",NOT(ISNUMBER($G199))),"",IF(AND($F199&lt;=DP$6,$G199&gt;=DP$5),IF(DP$5&gt;$N199,5,$K199)*10+IF(AND($F199&gt;=DP$5,$F199&lt;=DP$6),IF(AND($G199&gt;=DP$5,$G199&lt;=DP$6),5,IF($L199=1,2,1)),IF(AND($G199&gt;=DP$5,$G199&lt;=DP$6),IF($M199&gt;0,4,3),0)),IF(AND($D199&lt;=DP$6,$E199&gt;=DP$5),60,0)))</f>
        <v/>
      </c>
      <c r="DQ199" s="80" t="str">
        <f>IF(OR($A199="",NOT(ISNUMBER($G199))),"",IF(AND($F199&lt;=DQ$6,$G199&gt;=DQ$5),IF(DQ$5&gt;$N199,5,$K199)*10+IF(AND($F199&gt;=DQ$5,$F199&lt;=DQ$6),IF(AND($G199&gt;=DQ$5,$G199&lt;=DQ$6),5,IF($L199=1,2,1)),IF(AND($G199&gt;=DQ$5,$G199&lt;=DQ$6),IF($M199&gt;0,4,3),0)),IF(AND($D199&lt;=DQ$6,$E199&gt;=DQ$5),60,0)))</f>
        <v/>
      </c>
      <c r="DR199" s="80" t="str">
        <f>IF(OR($A199="",NOT(ISNUMBER($G199))),"",IF(AND($F199&lt;=DR$6,$G199&gt;=DR$5),IF(DR$5&gt;$N199,5,$K199)*10+IF(AND($F199&gt;=DR$5,$F199&lt;=DR$6),IF(AND($G199&gt;=DR$5,$G199&lt;=DR$6),5,IF($L199=1,2,1)),IF(AND($G199&gt;=DR$5,$G199&lt;=DR$6),IF($M199&gt;0,4,3),0)),IF(AND($D199&lt;=DR$6,$E199&gt;=DR$5),60,0)))</f>
        <v/>
      </c>
      <c r="DS199" s="80" t="str">
        <f>IF(OR($A199="",NOT(ISNUMBER($G199))),"",IF(AND($F199&lt;=DS$6,$G199&gt;=DS$5),IF(DS$5&gt;$N199,5,$K199)*10+IF(AND($F199&gt;=DS$5,$F199&lt;=DS$6),IF(AND($G199&gt;=DS$5,$G199&lt;=DS$6),5,IF($L199=1,2,1)),IF(AND($G199&gt;=DS$5,$G199&lt;=DS$6),IF($M199&gt;0,4,3),0)),IF(AND($D199&lt;=DS$6,$E199&gt;=DS$5),60,0)))</f>
        <v/>
      </c>
      <c r="DT199" s="80" t="str">
        <f>IF(OR($A199="",NOT(ISNUMBER($G199))),"",IF(AND($F199&lt;=DT$6,$G199&gt;=DT$5),IF(DT$5&gt;$N199,5,$K199)*10+IF(AND($F199&gt;=DT$5,$F199&lt;=DT$6),IF(AND($G199&gt;=DT$5,$G199&lt;=DT$6),5,IF($L199=1,2,1)),IF(AND($G199&gt;=DT$5,$G199&lt;=DT$6),IF($M199&gt;0,4,3),0)),IF(AND($D199&lt;=DT$6,$E199&gt;=DT$5),60,0)))</f>
        <v/>
      </c>
      <c r="DU199" s="80" t="str">
        <f>IF(OR($A199="",NOT(ISNUMBER($G199))),"",IF(AND($F199&lt;=DU$6,$G199&gt;=DU$5),IF(DU$5&gt;$N199,5,$K199)*10+IF(AND($F199&gt;=DU$5,$F199&lt;=DU$6),IF(AND($G199&gt;=DU$5,$G199&lt;=DU$6),5,IF($L199=1,2,1)),IF(AND($G199&gt;=DU$5,$G199&lt;=DU$6),IF($M199&gt;0,4,3),0)),IF(AND($D199&lt;=DU$6,$E199&gt;=DU$5),60,0)))</f>
        <v/>
      </c>
      <c r="DV199" s="80" t="str">
        <f>IF(OR($A199="",NOT(ISNUMBER($G199))),"",IF(AND($F199&lt;=DV$6,$G199&gt;=DV$5),IF(DV$5&gt;$N199,5,$K199)*10+IF(AND($F199&gt;=DV$5,$F199&lt;=DV$6),IF(AND($G199&gt;=DV$5,$G199&lt;=DV$6),5,IF($L199=1,2,1)),IF(AND($G199&gt;=DV$5,$G199&lt;=DV$6),IF($M199&gt;0,4,3),0)),IF(AND($D199&lt;=DV$6,$E199&gt;=DV$5),60,0)))</f>
        <v/>
      </c>
      <c r="DW199" s="80" t="str">
        <f>IF(OR($A199="",NOT(ISNUMBER($G199))),"",IF(AND($F199&lt;=DW$6,$G199&gt;=DW$5),IF(DW$5&gt;$N199,5,$K199)*10+IF(AND($F199&gt;=DW$5,$F199&lt;=DW$6),IF(AND($G199&gt;=DW$5,$G199&lt;=DW$6),5,IF($L199=1,2,1)),IF(AND($G199&gt;=DW$5,$G199&lt;=DW$6),IF($M199&gt;0,4,3),0)),IF(AND($D199&lt;=DW$6,$E199&gt;=DW$5),60,0)))</f>
        <v/>
      </c>
      <c r="DX199" s="80" t="str">
        <f>IF(OR($A199="",NOT(ISNUMBER($G199))),"",IF(AND($F199&lt;=DX$6,$G199&gt;=DX$5),IF(DX$5&gt;$N199,5,$K199)*10+IF(AND($F199&gt;=DX$5,$F199&lt;=DX$6),IF(AND($G199&gt;=DX$5,$G199&lt;=DX$6),5,IF($L199=1,2,1)),IF(AND($G199&gt;=DX$5,$G199&lt;=DX$6),IF($M199&gt;0,4,3),0)),IF(AND($D199&lt;=DX$6,$E199&gt;=DX$5),60,0)))</f>
        <v/>
      </c>
      <c r="DY199" s="80" t="str">
        <f>IF(OR($A199="",NOT(ISNUMBER($G199))),"",IF(AND($F199&lt;=DY$6,$G199&gt;=DY$5),IF(DY$5&gt;$N199,5,$K199)*10+IF(AND($F199&gt;=DY$5,$F199&lt;=DY$6),IF(AND($G199&gt;=DY$5,$G199&lt;=DY$6),5,IF($L199=1,2,1)),IF(AND($G199&gt;=DY$5,$G199&lt;=DY$6),IF($M199&gt;0,4,3),0)),IF(AND($D199&lt;=DY$6,$E199&gt;=DY$5),60,0)))</f>
        <v/>
      </c>
      <c r="DZ199" s="80" t="str">
        <f>IF(OR($A199="",NOT(ISNUMBER($G199))),"",IF(AND($F199&lt;=DZ$6,$G199&gt;=DZ$5),IF(DZ$5&gt;$N199,5,$K199)*10+IF(AND($F199&gt;=DZ$5,$F199&lt;=DZ$6),IF(AND($G199&gt;=DZ$5,$G199&lt;=DZ$6),5,IF($L199=1,2,1)),IF(AND($G199&gt;=DZ$5,$G199&lt;=DZ$6),IF($M199&gt;0,4,3),0)),IF(AND($D199&lt;=DZ$6,$E199&gt;=DZ$5),60,0)))</f>
        <v/>
      </c>
      <c r="EA199" s="80" t="str">
        <f>IF(OR($A199="",NOT(ISNUMBER($G199))),"",IF(AND($F199&lt;=EA$6,$G199&gt;=EA$5),IF(EA$5&gt;$N199,5,$K199)*10+IF(AND($F199&gt;=EA$5,$F199&lt;=EA$6),IF(AND($G199&gt;=EA$5,$G199&lt;=EA$6),5,IF($L199=1,2,1)),IF(AND($G199&gt;=EA$5,$G199&lt;=EA$6),IF($M199&gt;0,4,3),0)),IF(AND($D199&lt;=EA$6,$E199&gt;=EA$5),60,0)))</f>
        <v/>
      </c>
      <c r="EB199" s="80" t="str">
        <f>IF(OR($A199="",NOT(ISNUMBER($G199))),"",IF(AND($F199&lt;=EB$6,$G199&gt;=EB$5),IF(EB$5&gt;$N199,5,$K199)*10+IF(AND($F199&gt;=EB$5,$F199&lt;=EB$6),IF(AND($G199&gt;=EB$5,$G199&lt;=EB$6),5,IF($L199=1,2,1)),IF(AND($G199&gt;=EB$5,$G199&lt;=EB$6),IF($M199&gt;0,4,3),0)),IF(AND($D199&lt;=EB$6,$E199&gt;=EB$5),60,0)))</f>
        <v/>
      </c>
      <c r="EC199" s="80" t="str">
        <f>IF(OR($A199="",NOT(ISNUMBER($G199))),"",IF(AND($F199&lt;=EC$6,$G199&gt;=EC$5),IF(EC$5&gt;$N199,5,$K199)*10+IF(AND($F199&gt;=EC$5,$F199&lt;=EC$6),IF(AND($G199&gt;=EC$5,$G199&lt;=EC$6),5,IF($L199=1,2,1)),IF(AND($G199&gt;=EC$5,$G199&lt;=EC$6),IF($M199&gt;0,4,3),0)),IF(AND($D199&lt;=EC$6,$E199&gt;=EC$5),60,0)))</f>
        <v/>
      </c>
      <c r="ED199" s="80" t="str">
        <f>IF(OR($A199="",NOT(ISNUMBER($G199))),"",IF(AND($F199&lt;=ED$6,$G199&gt;=ED$5),IF(ED$5&gt;$N199,5,$K199)*10+IF(AND($F199&gt;=ED$5,$F199&lt;=ED$6),IF(AND($G199&gt;=ED$5,$G199&lt;=ED$6),5,IF($L199=1,2,1)),IF(AND($G199&gt;=ED$5,$G199&lt;=ED$6),IF($M199&gt;0,4,3),0)),IF(AND($D199&lt;=ED$6,$E199&gt;=ED$5),60,0)))</f>
        <v/>
      </c>
    </row>
    <row r="200" ht="18" customHeight="1">
      <c r="A200" s="52" t="str">
        <f>IF(Tasks!$B200="","",Tasks!$A200)</f>
        <v/>
      </c>
      <c r="B200" s="78" t="str">
        <f>IF(Tasks!$B200="","",Tasks!$B200)</f>
        <v/>
      </c>
      <c r="C200" s="25" t="str">
        <f>IF($B200="","",IF(AND(Tasks!$D200="",Tasks!$G200=""),"-",IF(Tasks!$D200="","",Tasks!$D200&amp;IF(OR(Tasks!$E200="",Tasks!$E200="FS"),IF(N(Tasks!$F200)=0,"","FS"),Tasks!$E200)&amp;IF(N(Tasks!$F200)=0,"",IF(Tasks!$F200&gt;0,"+","")&amp;Tasks!$F200))&amp;IF(AND(Tasks!$D200&lt;&gt;"",Tasks!$G200&lt;&gt;""),", ","")&amp;IF(Tasks!$G200="","",Tasks!$G200&amp;IF(OR(Tasks!$H200="",Tasks!$H200="FS"),IF(N(Tasks!$I200)=0,"","FS"),Tasks!$H200)&amp;IF(N(Tasks!$I200)=0,"",IF(Tasks!$I200&gt;0,"+","")&amp;Tasks!$I200))))</f>
        <v/>
      </c>
      <c r="D200" s="51" t="str">
        <f>IF(OR($B200="",Tasks!$Q200=""),"",Tasks!$Q200)</f>
        <v/>
      </c>
      <c r="E200" s="51" t="str">
        <f>IF(OR($B200="",Tasks!$R200=""),"",Tasks!$R200)</f>
        <v/>
      </c>
      <c r="F200" s="51" t="str">
        <f>IF(OR($B200="",Tasks!$S200=""),"",Tasks!$S200)</f>
        <v/>
      </c>
      <c r="G200" s="51" t="str">
        <f>IF(OR($B200="",Tasks!$T200=""),"",Tasks!$T200)</f>
        <v/>
      </c>
      <c r="H200" s="52" t="str">
        <f>IF($B200="","",Tasks!$AE200)</f>
        <v/>
      </c>
      <c r="I200" s="79" t="str">
        <f>IF($B200="","",Tasks!$AF200)</f>
        <v/>
      </c>
      <c r="J200" s="53" t="str">
        <f>IF(OR($B200="",Tasks!$V200=""),"",Tasks!$V200)</f>
        <v/>
      </c>
      <c r="K200" s="52" t="str">
        <f>IF($B200="","",Tasks!$AA200)</f>
        <v/>
      </c>
      <c r="L200" s="52" t="str">
        <f>IF($B200="","",Tasks!$AB200)</f>
        <v/>
      </c>
      <c r="M200" s="52" t="str">
        <f>IF($B200="","",Tasks!$Z200)</f>
        <v/>
      </c>
      <c r="N200" s="52" t="str">
        <f>IF(OR($B200="",Tasks!$AG200=""),"",Tasks!$AG200)</f>
        <v/>
      </c>
      <c r="O200" s="80" t="str">
        <f>IF(OR($A200="",NOT(ISNUMBER($G200))),"",IF(AND($F200&lt;=O$6,$G200&gt;=O$5),IF(O$5&gt;$N200,5,$K200)*10+IF(AND($F200&gt;=O$5,$F200&lt;=O$6),IF(AND($G200&gt;=O$5,$G200&lt;=O$6),5,IF($L200=1,2,1)),IF(AND($G200&gt;=O$5,$G200&lt;=O$6),IF($M200&gt;0,4,3),0)),IF(AND($D200&lt;=O$6,$E200&gt;=O$5),60,0)))</f>
        <v/>
      </c>
      <c r="P200" s="80" t="str">
        <f>IF(OR($A200="",NOT(ISNUMBER($G200))),"",IF(AND($F200&lt;=P$6,$G200&gt;=P$5),IF(P$5&gt;$N200,5,$K200)*10+IF(AND($F200&gt;=P$5,$F200&lt;=P$6),IF(AND($G200&gt;=P$5,$G200&lt;=P$6),5,IF($L200=1,2,1)),IF(AND($G200&gt;=P$5,$G200&lt;=P$6),IF($M200&gt;0,4,3),0)),IF(AND($D200&lt;=P$6,$E200&gt;=P$5),60,0)))</f>
        <v/>
      </c>
      <c r="Q200" s="80" t="str">
        <f>IF(OR($A200="",NOT(ISNUMBER($G200))),"",IF(AND($F200&lt;=Q$6,$G200&gt;=Q$5),IF(Q$5&gt;$N200,5,$K200)*10+IF(AND($F200&gt;=Q$5,$F200&lt;=Q$6),IF(AND($G200&gt;=Q$5,$G200&lt;=Q$6),5,IF($L200=1,2,1)),IF(AND($G200&gt;=Q$5,$G200&lt;=Q$6),IF($M200&gt;0,4,3),0)),IF(AND($D200&lt;=Q$6,$E200&gt;=Q$5),60,0)))</f>
        <v/>
      </c>
      <c r="R200" s="80" t="str">
        <f>IF(OR($A200="",NOT(ISNUMBER($G200))),"",IF(AND($F200&lt;=R$6,$G200&gt;=R$5),IF(R$5&gt;$N200,5,$K200)*10+IF(AND($F200&gt;=R$5,$F200&lt;=R$6),IF(AND($G200&gt;=R$5,$G200&lt;=R$6),5,IF($L200=1,2,1)),IF(AND($G200&gt;=R$5,$G200&lt;=R$6),IF($M200&gt;0,4,3),0)),IF(AND($D200&lt;=R$6,$E200&gt;=R$5),60,0)))</f>
        <v/>
      </c>
      <c r="S200" s="80" t="str">
        <f>IF(OR($A200="",NOT(ISNUMBER($G200))),"",IF(AND($F200&lt;=S$6,$G200&gt;=S$5),IF(S$5&gt;$N200,5,$K200)*10+IF(AND($F200&gt;=S$5,$F200&lt;=S$6),IF(AND($G200&gt;=S$5,$G200&lt;=S$6),5,IF($L200=1,2,1)),IF(AND($G200&gt;=S$5,$G200&lt;=S$6),IF($M200&gt;0,4,3),0)),IF(AND($D200&lt;=S$6,$E200&gt;=S$5),60,0)))</f>
        <v/>
      </c>
      <c r="T200" s="80" t="str">
        <f>IF(OR($A200="",NOT(ISNUMBER($G200))),"",IF(AND($F200&lt;=T$6,$G200&gt;=T$5),IF(T$5&gt;$N200,5,$K200)*10+IF(AND($F200&gt;=T$5,$F200&lt;=T$6),IF(AND($G200&gt;=T$5,$G200&lt;=T$6),5,IF($L200=1,2,1)),IF(AND($G200&gt;=T$5,$G200&lt;=T$6),IF($M200&gt;0,4,3),0)),IF(AND($D200&lt;=T$6,$E200&gt;=T$5),60,0)))</f>
        <v/>
      </c>
      <c r="U200" s="80" t="str">
        <f>IF(OR($A200="",NOT(ISNUMBER($G200))),"",IF(AND($F200&lt;=U$6,$G200&gt;=U$5),IF(U$5&gt;$N200,5,$K200)*10+IF(AND($F200&gt;=U$5,$F200&lt;=U$6),IF(AND($G200&gt;=U$5,$G200&lt;=U$6),5,IF($L200=1,2,1)),IF(AND($G200&gt;=U$5,$G200&lt;=U$6),IF($M200&gt;0,4,3),0)),IF(AND($D200&lt;=U$6,$E200&gt;=U$5),60,0)))</f>
        <v/>
      </c>
      <c r="V200" s="80" t="str">
        <f>IF(OR($A200="",NOT(ISNUMBER($G200))),"",IF(AND($F200&lt;=V$6,$G200&gt;=V$5),IF(V$5&gt;$N200,5,$K200)*10+IF(AND($F200&gt;=V$5,$F200&lt;=V$6),IF(AND($G200&gt;=V$5,$G200&lt;=V$6),5,IF($L200=1,2,1)),IF(AND($G200&gt;=V$5,$G200&lt;=V$6),IF($M200&gt;0,4,3),0)),IF(AND($D200&lt;=V$6,$E200&gt;=V$5),60,0)))</f>
        <v/>
      </c>
      <c r="W200" s="80" t="str">
        <f>IF(OR($A200="",NOT(ISNUMBER($G200))),"",IF(AND($F200&lt;=W$6,$G200&gt;=W$5),IF(W$5&gt;$N200,5,$K200)*10+IF(AND($F200&gt;=W$5,$F200&lt;=W$6),IF(AND($G200&gt;=W$5,$G200&lt;=W$6),5,IF($L200=1,2,1)),IF(AND($G200&gt;=W$5,$G200&lt;=W$6),IF($M200&gt;0,4,3),0)),IF(AND($D200&lt;=W$6,$E200&gt;=W$5),60,0)))</f>
        <v/>
      </c>
      <c r="X200" s="80" t="str">
        <f>IF(OR($A200="",NOT(ISNUMBER($G200))),"",IF(AND($F200&lt;=X$6,$G200&gt;=X$5),IF(X$5&gt;$N200,5,$K200)*10+IF(AND($F200&gt;=X$5,$F200&lt;=X$6),IF(AND($G200&gt;=X$5,$G200&lt;=X$6),5,IF($L200=1,2,1)),IF(AND($G200&gt;=X$5,$G200&lt;=X$6),IF($M200&gt;0,4,3),0)),IF(AND($D200&lt;=X$6,$E200&gt;=X$5),60,0)))</f>
        <v/>
      </c>
      <c r="Y200" s="80" t="str">
        <f>IF(OR($A200="",NOT(ISNUMBER($G200))),"",IF(AND($F200&lt;=Y$6,$G200&gt;=Y$5),IF(Y$5&gt;$N200,5,$K200)*10+IF(AND($F200&gt;=Y$5,$F200&lt;=Y$6),IF(AND($G200&gt;=Y$5,$G200&lt;=Y$6),5,IF($L200=1,2,1)),IF(AND($G200&gt;=Y$5,$G200&lt;=Y$6),IF($M200&gt;0,4,3),0)),IF(AND($D200&lt;=Y$6,$E200&gt;=Y$5),60,0)))</f>
        <v/>
      </c>
      <c r="Z200" s="80" t="str">
        <f>IF(OR($A200="",NOT(ISNUMBER($G200))),"",IF(AND($F200&lt;=Z$6,$G200&gt;=Z$5),IF(Z$5&gt;$N200,5,$K200)*10+IF(AND($F200&gt;=Z$5,$F200&lt;=Z$6),IF(AND($G200&gt;=Z$5,$G200&lt;=Z$6),5,IF($L200=1,2,1)),IF(AND($G200&gt;=Z$5,$G200&lt;=Z$6),IF($M200&gt;0,4,3),0)),IF(AND($D200&lt;=Z$6,$E200&gt;=Z$5),60,0)))</f>
        <v/>
      </c>
      <c r="AA200" s="80" t="str">
        <f>IF(OR($A200="",NOT(ISNUMBER($G200))),"",IF(AND($F200&lt;=AA$6,$G200&gt;=AA$5),IF(AA$5&gt;$N200,5,$K200)*10+IF(AND($F200&gt;=AA$5,$F200&lt;=AA$6),IF(AND($G200&gt;=AA$5,$G200&lt;=AA$6),5,IF($L200=1,2,1)),IF(AND($G200&gt;=AA$5,$G200&lt;=AA$6),IF($M200&gt;0,4,3),0)),IF(AND($D200&lt;=AA$6,$E200&gt;=AA$5),60,0)))</f>
        <v/>
      </c>
      <c r="AB200" s="80" t="str">
        <f>IF(OR($A200="",NOT(ISNUMBER($G200))),"",IF(AND($F200&lt;=AB$6,$G200&gt;=AB$5),IF(AB$5&gt;$N200,5,$K200)*10+IF(AND($F200&gt;=AB$5,$F200&lt;=AB$6),IF(AND($G200&gt;=AB$5,$G200&lt;=AB$6),5,IF($L200=1,2,1)),IF(AND($G200&gt;=AB$5,$G200&lt;=AB$6),IF($M200&gt;0,4,3),0)),IF(AND($D200&lt;=AB$6,$E200&gt;=AB$5),60,0)))</f>
        <v/>
      </c>
      <c r="AC200" s="80" t="str">
        <f>IF(OR($A200="",NOT(ISNUMBER($G200))),"",IF(AND($F200&lt;=AC$6,$G200&gt;=AC$5),IF(AC$5&gt;$N200,5,$K200)*10+IF(AND($F200&gt;=AC$5,$F200&lt;=AC$6),IF(AND($G200&gt;=AC$5,$G200&lt;=AC$6),5,IF($L200=1,2,1)),IF(AND($G200&gt;=AC$5,$G200&lt;=AC$6),IF($M200&gt;0,4,3),0)),IF(AND($D200&lt;=AC$6,$E200&gt;=AC$5),60,0)))</f>
        <v/>
      </c>
      <c r="AD200" s="80" t="str">
        <f>IF(OR($A200="",NOT(ISNUMBER($G200))),"",IF(AND($F200&lt;=AD$6,$G200&gt;=AD$5),IF(AD$5&gt;$N200,5,$K200)*10+IF(AND($F200&gt;=AD$5,$F200&lt;=AD$6),IF(AND($G200&gt;=AD$5,$G200&lt;=AD$6),5,IF($L200=1,2,1)),IF(AND($G200&gt;=AD$5,$G200&lt;=AD$6),IF($M200&gt;0,4,3),0)),IF(AND($D200&lt;=AD$6,$E200&gt;=AD$5),60,0)))</f>
        <v/>
      </c>
      <c r="AE200" s="80" t="str">
        <f>IF(OR($A200="",NOT(ISNUMBER($G200))),"",IF(AND($F200&lt;=AE$6,$G200&gt;=AE$5),IF(AE$5&gt;$N200,5,$K200)*10+IF(AND($F200&gt;=AE$5,$F200&lt;=AE$6),IF(AND($G200&gt;=AE$5,$G200&lt;=AE$6),5,IF($L200=1,2,1)),IF(AND($G200&gt;=AE$5,$G200&lt;=AE$6),IF($M200&gt;0,4,3),0)),IF(AND($D200&lt;=AE$6,$E200&gt;=AE$5),60,0)))</f>
        <v/>
      </c>
      <c r="AF200" s="80" t="str">
        <f>IF(OR($A200="",NOT(ISNUMBER($G200))),"",IF(AND($F200&lt;=AF$6,$G200&gt;=AF$5),IF(AF$5&gt;$N200,5,$K200)*10+IF(AND($F200&gt;=AF$5,$F200&lt;=AF$6),IF(AND($G200&gt;=AF$5,$G200&lt;=AF$6),5,IF($L200=1,2,1)),IF(AND($G200&gt;=AF$5,$G200&lt;=AF$6),IF($M200&gt;0,4,3),0)),IF(AND($D200&lt;=AF$6,$E200&gt;=AF$5),60,0)))</f>
        <v/>
      </c>
      <c r="AG200" s="80" t="str">
        <f>IF(OR($A200="",NOT(ISNUMBER($G200))),"",IF(AND($F200&lt;=AG$6,$G200&gt;=AG$5),IF(AG$5&gt;$N200,5,$K200)*10+IF(AND($F200&gt;=AG$5,$F200&lt;=AG$6),IF(AND($G200&gt;=AG$5,$G200&lt;=AG$6),5,IF($L200=1,2,1)),IF(AND($G200&gt;=AG$5,$G200&lt;=AG$6),IF($M200&gt;0,4,3),0)),IF(AND($D200&lt;=AG$6,$E200&gt;=AG$5),60,0)))</f>
        <v/>
      </c>
      <c r="AH200" s="80" t="str">
        <f>IF(OR($A200="",NOT(ISNUMBER($G200))),"",IF(AND($F200&lt;=AH$6,$G200&gt;=AH$5),IF(AH$5&gt;$N200,5,$K200)*10+IF(AND($F200&gt;=AH$5,$F200&lt;=AH$6),IF(AND($G200&gt;=AH$5,$G200&lt;=AH$6),5,IF($L200=1,2,1)),IF(AND($G200&gt;=AH$5,$G200&lt;=AH$6),IF($M200&gt;0,4,3),0)),IF(AND($D200&lt;=AH$6,$E200&gt;=AH$5),60,0)))</f>
        <v/>
      </c>
      <c r="AI200" s="80" t="str">
        <f>IF(OR($A200="",NOT(ISNUMBER($G200))),"",IF(AND($F200&lt;=AI$6,$G200&gt;=AI$5),IF(AI$5&gt;$N200,5,$K200)*10+IF(AND($F200&gt;=AI$5,$F200&lt;=AI$6),IF(AND($G200&gt;=AI$5,$G200&lt;=AI$6),5,IF($L200=1,2,1)),IF(AND($G200&gt;=AI$5,$G200&lt;=AI$6),IF($M200&gt;0,4,3),0)),IF(AND($D200&lt;=AI$6,$E200&gt;=AI$5),60,0)))</f>
        <v/>
      </c>
      <c r="AJ200" s="80" t="str">
        <f>IF(OR($A200="",NOT(ISNUMBER($G200))),"",IF(AND($F200&lt;=AJ$6,$G200&gt;=AJ$5),IF(AJ$5&gt;$N200,5,$K200)*10+IF(AND($F200&gt;=AJ$5,$F200&lt;=AJ$6),IF(AND($G200&gt;=AJ$5,$G200&lt;=AJ$6),5,IF($L200=1,2,1)),IF(AND($G200&gt;=AJ$5,$G200&lt;=AJ$6),IF($M200&gt;0,4,3),0)),IF(AND($D200&lt;=AJ$6,$E200&gt;=AJ$5),60,0)))</f>
        <v/>
      </c>
      <c r="AK200" s="80" t="str">
        <f>IF(OR($A200="",NOT(ISNUMBER($G200))),"",IF(AND($F200&lt;=AK$6,$G200&gt;=AK$5),IF(AK$5&gt;$N200,5,$K200)*10+IF(AND($F200&gt;=AK$5,$F200&lt;=AK$6),IF(AND($G200&gt;=AK$5,$G200&lt;=AK$6),5,IF($L200=1,2,1)),IF(AND($G200&gt;=AK$5,$G200&lt;=AK$6),IF($M200&gt;0,4,3),0)),IF(AND($D200&lt;=AK$6,$E200&gt;=AK$5),60,0)))</f>
        <v/>
      </c>
      <c r="AL200" s="80" t="str">
        <f>IF(OR($A200="",NOT(ISNUMBER($G200))),"",IF(AND($F200&lt;=AL$6,$G200&gt;=AL$5),IF(AL$5&gt;$N200,5,$K200)*10+IF(AND($F200&gt;=AL$5,$F200&lt;=AL$6),IF(AND($G200&gt;=AL$5,$G200&lt;=AL$6),5,IF($L200=1,2,1)),IF(AND($G200&gt;=AL$5,$G200&lt;=AL$6),IF($M200&gt;0,4,3),0)),IF(AND($D200&lt;=AL$6,$E200&gt;=AL$5),60,0)))</f>
        <v/>
      </c>
      <c r="AM200" s="80" t="str">
        <f>IF(OR($A200="",NOT(ISNUMBER($G200))),"",IF(AND($F200&lt;=AM$6,$G200&gt;=AM$5),IF(AM$5&gt;$N200,5,$K200)*10+IF(AND($F200&gt;=AM$5,$F200&lt;=AM$6),IF(AND($G200&gt;=AM$5,$G200&lt;=AM$6),5,IF($L200=1,2,1)),IF(AND($G200&gt;=AM$5,$G200&lt;=AM$6),IF($M200&gt;0,4,3),0)),IF(AND($D200&lt;=AM$6,$E200&gt;=AM$5),60,0)))</f>
        <v/>
      </c>
      <c r="AN200" s="80" t="str">
        <f>IF(OR($A200="",NOT(ISNUMBER($G200))),"",IF(AND($F200&lt;=AN$6,$G200&gt;=AN$5),IF(AN$5&gt;$N200,5,$K200)*10+IF(AND($F200&gt;=AN$5,$F200&lt;=AN$6),IF(AND($G200&gt;=AN$5,$G200&lt;=AN$6),5,IF($L200=1,2,1)),IF(AND($G200&gt;=AN$5,$G200&lt;=AN$6),IF($M200&gt;0,4,3),0)),IF(AND($D200&lt;=AN$6,$E200&gt;=AN$5),60,0)))</f>
        <v/>
      </c>
      <c r="AO200" s="80" t="str">
        <f>IF(OR($A200="",NOT(ISNUMBER($G200))),"",IF(AND($F200&lt;=AO$6,$G200&gt;=AO$5),IF(AO$5&gt;$N200,5,$K200)*10+IF(AND($F200&gt;=AO$5,$F200&lt;=AO$6),IF(AND($G200&gt;=AO$5,$G200&lt;=AO$6),5,IF($L200=1,2,1)),IF(AND($G200&gt;=AO$5,$G200&lt;=AO$6),IF($M200&gt;0,4,3),0)),IF(AND($D200&lt;=AO$6,$E200&gt;=AO$5),60,0)))</f>
        <v/>
      </c>
      <c r="AP200" s="80" t="str">
        <f>IF(OR($A200="",NOT(ISNUMBER($G200))),"",IF(AND($F200&lt;=AP$6,$G200&gt;=AP$5),IF(AP$5&gt;$N200,5,$K200)*10+IF(AND($F200&gt;=AP$5,$F200&lt;=AP$6),IF(AND($G200&gt;=AP$5,$G200&lt;=AP$6),5,IF($L200=1,2,1)),IF(AND($G200&gt;=AP$5,$G200&lt;=AP$6),IF($M200&gt;0,4,3),0)),IF(AND($D200&lt;=AP$6,$E200&gt;=AP$5),60,0)))</f>
        <v/>
      </c>
      <c r="AQ200" s="80" t="str">
        <f>IF(OR($A200="",NOT(ISNUMBER($G200))),"",IF(AND($F200&lt;=AQ$6,$G200&gt;=AQ$5),IF(AQ$5&gt;$N200,5,$K200)*10+IF(AND($F200&gt;=AQ$5,$F200&lt;=AQ$6),IF(AND($G200&gt;=AQ$5,$G200&lt;=AQ$6),5,IF($L200=1,2,1)),IF(AND($G200&gt;=AQ$5,$G200&lt;=AQ$6),IF($M200&gt;0,4,3),0)),IF(AND($D200&lt;=AQ$6,$E200&gt;=AQ$5),60,0)))</f>
        <v/>
      </c>
      <c r="AR200" s="80" t="str">
        <f>IF(OR($A200="",NOT(ISNUMBER($G200))),"",IF(AND($F200&lt;=AR$6,$G200&gt;=AR$5),IF(AR$5&gt;$N200,5,$K200)*10+IF(AND($F200&gt;=AR$5,$F200&lt;=AR$6),IF(AND($G200&gt;=AR$5,$G200&lt;=AR$6),5,IF($L200=1,2,1)),IF(AND($G200&gt;=AR$5,$G200&lt;=AR$6),IF($M200&gt;0,4,3),0)),IF(AND($D200&lt;=AR$6,$E200&gt;=AR$5),60,0)))</f>
        <v/>
      </c>
      <c r="AS200" s="80" t="str">
        <f>IF(OR($A200="",NOT(ISNUMBER($G200))),"",IF(AND($F200&lt;=AS$6,$G200&gt;=AS$5),IF(AS$5&gt;$N200,5,$K200)*10+IF(AND($F200&gt;=AS$5,$F200&lt;=AS$6),IF(AND($G200&gt;=AS$5,$G200&lt;=AS$6),5,IF($L200=1,2,1)),IF(AND($G200&gt;=AS$5,$G200&lt;=AS$6),IF($M200&gt;0,4,3),0)),IF(AND($D200&lt;=AS$6,$E200&gt;=AS$5),60,0)))</f>
        <v/>
      </c>
      <c r="AT200" s="80" t="str">
        <f>IF(OR($A200="",NOT(ISNUMBER($G200))),"",IF(AND($F200&lt;=AT$6,$G200&gt;=AT$5),IF(AT$5&gt;$N200,5,$K200)*10+IF(AND($F200&gt;=AT$5,$F200&lt;=AT$6),IF(AND($G200&gt;=AT$5,$G200&lt;=AT$6),5,IF($L200=1,2,1)),IF(AND($G200&gt;=AT$5,$G200&lt;=AT$6),IF($M200&gt;0,4,3),0)),IF(AND($D200&lt;=AT$6,$E200&gt;=AT$5),60,0)))</f>
        <v/>
      </c>
      <c r="AU200" s="80" t="str">
        <f>IF(OR($A200="",NOT(ISNUMBER($G200))),"",IF(AND($F200&lt;=AU$6,$G200&gt;=AU$5),IF(AU$5&gt;$N200,5,$K200)*10+IF(AND($F200&gt;=AU$5,$F200&lt;=AU$6),IF(AND($G200&gt;=AU$5,$G200&lt;=AU$6),5,IF($L200=1,2,1)),IF(AND($G200&gt;=AU$5,$G200&lt;=AU$6),IF($M200&gt;0,4,3),0)),IF(AND($D200&lt;=AU$6,$E200&gt;=AU$5),60,0)))</f>
        <v/>
      </c>
      <c r="AV200" s="80" t="str">
        <f>IF(OR($A200="",NOT(ISNUMBER($G200))),"",IF(AND($F200&lt;=AV$6,$G200&gt;=AV$5),IF(AV$5&gt;$N200,5,$K200)*10+IF(AND($F200&gt;=AV$5,$F200&lt;=AV$6),IF(AND($G200&gt;=AV$5,$G200&lt;=AV$6),5,IF($L200=1,2,1)),IF(AND($G200&gt;=AV$5,$G200&lt;=AV$6),IF($M200&gt;0,4,3),0)),IF(AND($D200&lt;=AV$6,$E200&gt;=AV$5),60,0)))</f>
        <v/>
      </c>
      <c r="AW200" s="80" t="str">
        <f>IF(OR($A200="",NOT(ISNUMBER($G200))),"",IF(AND($F200&lt;=AW$6,$G200&gt;=AW$5),IF(AW$5&gt;$N200,5,$K200)*10+IF(AND($F200&gt;=AW$5,$F200&lt;=AW$6),IF(AND($G200&gt;=AW$5,$G200&lt;=AW$6),5,IF($L200=1,2,1)),IF(AND($G200&gt;=AW$5,$G200&lt;=AW$6),IF($M200&gt;0,4,3),0)),IF(AND($D200&lt;=AW$6,$E200&gt;=AW$5),60,0)))</f>
        <v/>
      </c>
      <c r="AX200" s="80" t="str">
        <f>IF(OR($A200="",NOT(ISNUMBER($G200))),"",IF(AND($F200&lt;=AX$6,$G200&gt;=AX$5),IF(AX$5&gt;$N200,5,$K200)*10+IF(AND($F200&gt;=AX$5,$F200&lt;=AX$6),IF(AND($G200&gt;=AX$5,$G200&lt;=AX$6),5,IF($L200=1,2,1)),IF(AND($G200&gt;=AX$5,$G200&lt;=AX$6),IF($M200&gt;0,4,3),0)),IF(AND($D200&lt;=AX$6,$E200&gt;=AX$5),60,0)))</f>
        <v/>
      </c>
      <c r="AY200" s="80" t="str">
        <f>IF(OR($A200="",NOT(ISNUMBER($G200))),"",IF(AND($F200&lt;=AY$6,$G200&gt;=AY$5),IF(AY$5&gt;$N200,5,$K200)*10+IF(AND($F200&gt;=AY$5,$F200&lt;=AY$6),IF(AND($G200&gt;=AY$5,$G200&lt;=AY$6),5,IF($L200=1,2,1)),IF(AND($G200&gt;=AY$5,$G200&lt;=AY$6),IF($M200&gt;0,4,3),0)),IF(AND($D200&lt;=AY$6,$E200&gt;=AY$5),60,0)))</f>
        <v/>
      </c>
      <c r="AZ200" s="80" t="str">
        <f>IF(OR($A200="",NOT(ISNUMBER($G200))),"",IF(AND($F200&lt;=AZ$6,$G200&gt;=AZ$5),IF(AZ$5&gt;$N200,5,$K200)*10+IF(AND($F200&gt;=AZ$5,$F200&lt;=AZ$6),IF(AND($G200&gt;=AZ$5,$G200&lt;=AZ$6),5,IF($L200=1,2,1)),IF(AND($G200&gt;=AZ$5,$G200&lt;=AZ$6),IF($M200&gt;0,4,3),0)),IF(AND($D200&lt;=AZ$6,$E200&gt;=AZ$5),60,0)))</f>
        <v/>
      </c>
      <c r="BA200" s="80" t="str">
        <f>IF(OR($A200="",NOT(ISNUMBER($G200))),"",IF(AND($F200&lt;=BA$6,$G200&gt;=BA$5),IF(BA$5&gt;$N200,5,$K200)*10+IF(AND($F200&gt;=BA$5,$F200&lt;=BA$6),IF(AND($G200&gt;=BA$5,$G200&lt;=BA$6),5,IF($L200=1,2,1)),IF(AND($G200&gt;=BA$5,$G200&lt;=BA$6),IF($M200&gt;0,4,3),0)),IF(AND($D200&lt;=BA$6,$E200&gt;=BA$5),60,0)))</f>
        <v/>
      </c>
      <c r="BB200" s="80" t="str">
        <f>IF(OR($A200="",NOT(ISNUMBER($G200))),"",IF(AND($F200&lt;=BB$6,$G200&gt;=BB$5),IF(BB$5&gt;$N200,5,$K200)*10+IF(AND($F200&gt;=BB$5,$F200&lt;=BB$6),IF(AND($G200&gt;=BB$5,$G200&lt;=BB$6),5,IF($L200=1,2,1)),IF(AND($G200&gt;=BB$5,$G200&lt;=BB$6),IF($M200&gt;0,4,3),0)),IF(AND($D200&lt;=BB$6,$E200&gt;=BB$5),60,0)))</f>
        <v/>
      </c>
      <c r="BC200" s="80" t="str">
        <f>IF(OR($A200="",NOT(ISNUMBER($G200))),"",IF(AND($F200&lt;=BC$6,$G200&gt;=BC$5),IF(BC$5&gt;$N200,5,$K200)*10+IF(AND($F200&gt;=BC$5,$F200&lt;=BC$6),IF(AND($G200&gt;=BC$5,$G200&lt;=BC$6),5,IF($L200=1,2,1)),IF(AND($G200&gt;=BC$5,$G200&lt;=BC$6),IF($M200&gt;0,4,3),0)),IF(AND($D200&lt;=BC$6,$E200&gt;=BC$5),60,0)))</f>
        <v/>
      </c>
      <c r="BD200" s="80" t="str">
        <f>IF(OR($A200="",NOT(ISNUMBER($G200))),"",IF(AND($F200&lt;=BD$6,$G200&gt;=BD$5),IF(BD$5&gt;$N200,5,$K200)*10+IF(AND($F200&gt;=BD$5,$F200&lt;=BD$6),IF(AND($G200&gt;=BD$5,$G200&lt;=BD$6),5,IF($L200=1,2,1)),IF(AND($G200&gt;=BD$5,$G200&lt;=BD$6),IF($M200&gt;0,4,3),0)),IF(AND($D200&lt;=BD$6,$E200&gt;=BD$5),60,0)))</f>
        <v/>
      </c>
      <c r="BE200" s="80" t="str">
        <f>IF(OR($A200="",NOT(ISNUMBER($G200))),"",IF(AND($F200&lt;=BE$6,$G200&gt;=BE$5),IF(BE$5&gt;$N200,5,$K200)*10+IF(AND($F200&gt;=BE$5,$F200&lt;=BE$6),IF(AND($G200&gt;=BE$5,$G200&lt;=BE$6),5,IF($L200=1,2,1)),IF(AND($G200&gt;=BE$5,$G200&lt;=BE$6),IF($M200&gt;0,4,3),0)),IF(AND($D200&lt;=BE$6,$E200&gt;=BE$5),60,0)))</f>
        <v/>
      </c>
      <c r="BF200" s="80" t="str">
        <f>IF(OR($A200="",NOT(ISNUMBER($G200))),"",IF(AND($F200&lt;=BF$6,$G200&gt;=BF$5),IF(BF$5&gt;$N200,5,$K200)*10+IF(AND($F200&gt;=BF$5,$F200&lt;=BF$6),IF(AND($G200&gt;=BF$5,$G200&lt;=BF$6),5,IF($L200=1,2,1)),IF(AND($G200&gt;=BF$5,$G200&lt;=BF$6),IF($M200&gt;0,4,3),0)),IF(AND($D200&lt;=BF$6,$E200&gt;=BF$5),60,0)))</f>
        <v/>
      </c>
      <c r="BG200" s="80" t="str">
        <f>IF(OR($A200="",NOT(ISNUMBER($G200))),"",IF(AND($F200&lt;=BG$6,$G200&gt;=BG$5),IF(BG$5&gt;$N200,5,$K200)*10+IF(AND($F200&gt;=BG$5,$F200&lt;=BG$6),IF(AND($G200&gt;=BG$5,$G200&lt;=BG$6),5,IF($L200=1,2,1)),IF(AND($G200&gt;=BG$5,$G200&lt;=BG$6),IF($M200&gt;0,4,3),0)),IF(AND($D200&lt;=BG$6,$E200&gt;=BG$5),60,0)))</f>
        <v/>
      </c>
      <c r="BH200" s="80" t="str">
        <f>IF(OR($A200="",NOT(ISNUMBER($G200))),"",IF(AND($F200&lt;=BH$6,$G200&gt;=BH$5),IF(BH$5&gt;$N200,5,$K200)*10+IF(AND($F200&gt;=BH$5,$F200&lt;=BH$6),IF(AND($G200&gt;=BH$5,$G200&lt;=BH$6),5,IF($L200=1,2,1)),IF(AND($G200&gt;=BH$5,$G200&lt;=BH$6),IF($M200&gt;0,4,3),0)),IF(AND($D200&lt;=BH$6,$E200&gt;=BH$5),60,0)))</f>
        <v/>
      </c>
      <c r="BI200" s="80" t="str">
        <f>IF(OR($A200="",NOT(ISNUMBER($G200))),"",IF(AND($F200&lt;=BI$6,$G200&gt;=BI$5),IF(BI$5&gt;$N200,5,$K200)*10+IF(AND($F200&gt;=BI$5,$F200&lt;=BI$6),IF(AND($G200&gt;=BI$5,$G200&lt;=BI$6),5,IF($L200=1,2,1)),IF(AND($G200&gt;=BI$5,$G200&lt;=BI$6),IF($M200&gt;0,4,3),0)),IF(AND($D200&lt;=BI$6,$E200&gt;=BI$5),60,0)))</f>
        <v/>
      </c>
      <c r="BJ200" s="80" t="str">
        <f>IF(OR($A200="",NOT(ISNUMBER($G200))),"",IF(AND($F200&lt;=BJ$6,$G200&gt;=BJ$5),IF(BJ$5&gt;$N200,5,$K200)*10+IF(AND($F200&gt;=BJ$5,$F200&lt;=BJ$6),IF(AND($G200&gt;=BJ$5,$G200&lt;=BJ$6),5,IF($L200=1,2,1)),IF(AND($G200&gt;=BJ$5,$G200&lt;=BJ$6),IF($M200&gt;0,4,3),0)),IF(AND($D200&lt;=BJ$6,$E200&gt;=BJ$5),60,0)))</f>
        <v/>
      </c>
      <c r="BK200" s="80" t="str">
        <f>IF(OR($A200="",NOT(ISNUMBER($G200))),"",IF(AND($F200&lt;=BK$6,$G200&gt;=BK$5),IF(BK$5&gt;$N200,5,$K200)*10+IF(AND($F200&gt;=BK$5,$F200&lt;=BK$6),IF(AND($G200&gt;=BK$5,$G200&lt;=BK$6),5,IF($L200=1,2,1)),IF(AND($G200&gt;=BK$5,$G200&lt;=BK$6),IF($M200&gt;0,4,3),0)),IF(AND($D200&lt;=BK$6,$E200&gt;=BK$5),60,0)))</f>
        <v/>
      </c>
      <c r="BL200" s="80" t="str">
        <f>IF(OR($A200="",NOT(ISNUMBER($G200))),"",IF(AND($F200&lt;=BL$6,$G200&gt;=BL$5),IF(BL$5&gt;$N200,5,$K200)*10+IF(AND($F200&gt;=BL$5,$F200&lt;=BL$6),IF(AND($G200&gt;=BL$5,$G200&lt;=BL$6),5,IF($L200=1,2,1)),IF(AND($G200&gt;=BL$5,$G200&lt;=BL$6),IF($M200&gt;0,4,3),0)),IF(AND($D200&lt;=BL$6,$E200&gt;=BL$5),60,0)))</f>
        <v/>
      </c>
      <c r="BM200" s="80" t="str">
        <f>IF(OR($A200="",NOT(ISNUMBER($G200))),"",IF(AND($F200&lt;=BM$6,$G200&gt;=BM$5),IF(BM$5&gt;$N200,5,$K200)*10+IF(AND($F200&gt;=BM$5,$F200&lt;=BM$6),IF(AND($G200&gt;=BM$5,$G200&lt;=BM$6),5,IF($L200=1,2,1)),IF(AND($G200&gt;=BM$5,$G200&lt;=BM$6),IF($M200&gt;0,4,3),0)),IF(AND($D200&lt;=BM$6,$E200&gt;=BM$5),60,0)))</f>
        <v/>
      </c>
      <c r="BN200" s="80" t="str">
        <f>IF(OR($A200="",NOT(ISNUMBER($G200))),"",IF(AND($F200&lt;=BN$6,$G200&gt;=BN$5),IF(BN$5&gt;$N200,5,$K200)*10+IF(AND($F200&gt;=BN$5,$F200&lt;=BN$6),IF(AND($G200&gt;=BN$5,$G200&lt;=BN$6),5,IF($L200=1,2,1)),IF(AND($G200&gt;=BN$5,$G200&lt;=BN$6),IF($M200&gt;0,4,3),0)),IF(AND($D200&lt;=BN$6,$E200&gt;=BN$5),60,0)))</f>
        <v/>
      </c>
      <c r="BO200" s="80" t="str">
        <f>IF(OR($A200="",NOT(ISNUMBER($G200))),"",IF(AND($F200&lt;=BO$6,$G200&gt;=BO$5),IF(BO$5&gt;$N200,5,$K200)*10+IF(AND($F200&gt;=BO$5,$F200&lt;=BO$6),IF(AND($G200&gt;=BO$5,$G200&lt;=BO$6),5,IF($L200=1,2,1)),IF(AND($G200&gt;=BO$5,$G200&lt;=BO$6),IF($M200&gt;0,4,3),0)),IF(AND($D200&lt;=BO$6,$E200&gt;=BO$5),60,0)))</f>
        <v/>
      </c>
      <c r="BP200" s="80" t="str">
        <f>IF(OR($A200="",NOT(ISNUMBER($G200))),"",IF(AND($F200&lt;=BP$6,$G200&gt;=BP$5),IF(BP$5&gt;$N200,5,$K200)*10+IF(AND($F200&gt;=BP$5,$F200&lt;=BP$6),IF(AND($G200&gt;=BP$5,$G200&lt;=BP$6),5,IF($L200=1,2,1)),IF(AND($G200&gt;=BP$5,$G200&lt;=BP$6),IF($M200&gt;0,4,3),0)),IF(AND($D200&lt;=BP$6,$E200&gt;=BP$5),60,0)))</f>
        <v/>
      </c>
      <c r="BQ200" s="80" t="str">
        <f>IF(OR($A200="",NOT(ISNUMBER($G200))),"",IF(AND($F200&lt;=BQ$6,$G200&gt;=BQ$5),IF(BQ$5&gt;$N200,5,$K200)*10+IF(AND($F200&gt;=BQ$5,$F200&lt;=BQ$6),IF(AND($G200&gt;=BQ$5,$G200&lt;=BQ$6),5,IF($L200=1,2,1)),IF(AND($G200&gt;=BQ$5,$G200&lt;=BQ$6),IF($M200&gt;0,4,3),0)),IF(AND($D200&lt;=BQ$6,$E200&gt;=BQ$5),60,0)))</f>
        <v/>
      </c>
      <c r="BR200" s="80" t="str">
        <f>IF(OR($A200="",NOT(ISNUMBER($G200))),"",IF(AND($F200&lt;=BR$6,$G200&gt;=BR$5),IF(BR$5&gt;$N200,5,$K200)*10+IF(AND($F200&gt;=BR$5,$F200&lt;=BR$6),IF(AND($G200&gt;=BR$5,$G200&lt;=BR$6),5,IF($L200=1,2,1)),IF(AND($G200&gt;=BR$5,$G200&lt;=BR$6),IF($M200&gt;0,4,3),0)),IF(AND($D200&lt;=BR$6,$E200&gt;=BR$5),60,0)))</f>
        <v/>
      </c>
      <c r="BS200" s="80" t="str">
        <f>IF(OR($A200="",NOT(ISNUMBER($G200))),"",IF(AND($F200&lt;=BS$6,$G200&gt;=BS$5),IF(BS$5&gt;$N200,5,$K200)*10+IF(AND($F200&gt;=BS$5,$F200&lt;=BS$6),IF(AND($G200&gt;=BS$5,$G200&lt;=BS$6),5,IF($L200=1,2,1)),IF(AND($G200&gt;=BS$5,$G200&lt;=BS$6),IF($M200&gt;0,4,3),0)),IF(AND($D200&lt;=BS$6,$E200&gt;=BS$5),60,0)))</f>
        <v/>
      </c>
      <c r="BT200" s="80" t="str">
        <f>IF(OR($A200="",NOT(ISNUMBER($G200))),"",IF(AND($F200&lt;=BT$6,$G200&gt;=BT$5),IF(BT$5&gt;$N200,5,$K200)*10+IF(AND($F200&gt;=BT$5,$F200&lt;=BT$6),IF(AND($G200&gt;=BT$5,$G200&lt;=BT$6),5,IF($L200=1,2,1)),IF(AND($G200&gt;=BT$5,$G200&lt;=BT$6),IF($M200&gt;0,4,3),0)),IF(AND($D200&lt;=BT$6,$E200&gt;=BT$5),60,0)))</f>
        <v/>
      </c>
      <c r="BU200" s="80" t="str">
        <f>IF(OR($A200="",NOT(ISNUMBER($G200))),"",IF(AND($F200&lt;=BU$6,$G200&gt;=BU$5),IF(BU$5&gt;$N200,5,$K200)*10+IF(AND($F200&gt;=BU$5,$F200&lt;=BU$6),IF(AND($G200&gt;=BU$5,$G200&lt;=BU$6),5,IF($L200=1,2,1)),IF(AND($G200&gt;=BU$5,$G200&lt;=BU$6),IF($M200&gt;0,4,3),0)),IF(AND($D200&lt;=BU$6,$E200&gt;=BU$5),60,0)))</f>
        <v/>
      </c>
      <c r="BV200" s="80" t="str">
        <f>IF(OR($A200="",NOT(ISNUMBER($G200))),"",IF(AND($F200&lt;=BV$6,$G200&gt;=BV$5),IF(BV$5&gt;$N200,5,$K200)*10+IF(AND($F200&gt;=BV$5,$F200&lt;=BV$6),IF(AND($G200&gt;=BV$5,$G200&lt;=BV$6),5,IF($L200=1,2,1)),IF(AND($G200&gt;=BV$5,$G200&lt;=BV$6),IF($M200&gt;0,4,3),0)),IF(AND($D200&lt;=BV$6,$E200&gt;=BV$5),60,0)))</f>
        <v/>
      </c>
      <c r="BW200" s="80" t="str">
        <f>IF(OR($A200="",NOT(ISNUMBER($G200))),"",IF(AND($F200&lt;=BW$6,$G200&gt;=BW$5),IF(BW$5&gt;$N200,5,$K200)*10+IF(AND($F200&gt;=BW$5,$F200&lt;=BW$6),IF(AND($G200&gt;=BW$5,$G200&lt;=BW$6),5,IF($L200=1,2,1)),IF(AND($G200&gt;=BW$5,$G200&lt;=BW$6),IF($M200&gt;0,4,3),0)),IF(AND($D200&lt;=BW$6,$E200&gt;=BW$5),60,0)))</f>
        <v/>
      </c>
      <c r="BX200" s="80" t="str">
        <f>IF(OR($A200="",NOT(ISNUMBER($G200))),"",IF(AND($F200&lt;=BX$6,$G200&gt;=BX$5),IF(BX$5&gt;$N200,5,$K200)*10+IF(AND($F200&gt;=BX$5,$F200&lt;=BX$6),IF(AND($G200&gt;=BX$5,$G200&lt;=BX$6),5,IF($L200=1,2,1)),IF(AND($G200&gt;=BX$5,$G200&lt;=BX$6),IF($M200&gt;0,4,3),0)),IF(AND($D200&lt;=BX$6,$E200&gt;=BX$5),60,0)))</f>
        <v/>
      </c>
      <c r="BY200" s="80" t="str">
        <f>IF(OR($A200="",NOT(ISNUMBER($G200))),"",IF(AND($F200&lt;=BY$6,$G200&gt;=BY$5),IF(BY$5&gt;$N200,5,$K200)*10+IF(AND($F200&gt;=BY$5,$F200&lt;=BY$6),IF(AND($G200&gt;=BY$5,$G200&lt;=BY$6),5,IF($L200=1,2,1)),IF(AND($G200&gt;=BY$5,$G200&lt;=BY$6),IF($M200&gt;0,4,3),0)),IF(AND($D200&lt;=BY$6,$E200&gt;=BY$5),60,0)))</f>
        <v/>
      </c>
      <c r="BZ200" s="80" t="str">
        <f>IF(OR($A200="",NOT(ISNUMBER($G200))),"",IF(AND($F200&lt;=BZ$6,$G200&gt;=BZ$5),IF(BZ$5&gt;$N200,5,$K200)*10+IF(AND($F200&gt;=BZ$5,$F200&lt;=BZ$6),IF(AND($G200&gt;=BZ$5,$G200&lt;=BZ$6),5,IF($L200=1,2,1)),IF(AND($G200&gt;=BZ$5,$G200&lt;=BZ$6),IF($M200&gt;0,4,3),0)),IF(AND($D200&lt;=BZ$6,$E200&gt;=BZ$5),60,0)))</f>
        <v/>
      </c>
      <c r="CA200" s="80" t="str">
        <f>IF(OR($A200="",NOT(ISNUMBER($G200))),"",IF(AND($F200&lt;=CA$6,$G200&gt;=CA$5),IF(CA$5&gt;$N200,5,$K200)*10+IF(AND($F200&gt;=CA$5,$F200&lt;=CA$6),IF(AND($G200&gt;=CA$5,$G200&lt;=CA$6),5,IF($L200=1,2,1)),IF(AND($G200&gt;=CA$5,$G200&lt;=CA$6),IF($M200&gt;0,4,3),0)),IF(AND($D200&lt;=CA$6,$E200&gt;=CA$5),60,0)))</f>
        <v/>
      </c>
      <c r="CB200" s="80" t="str">
        <f>IF(OR($A200="",NOT(ISNUMBER($G200))),"",IF(AND($F200&lt;=CB$6,$G200&gt;=CB$5),IF(CB$5&gt;$N200,5,$K200)*10+IF(AND($F200&gt;=CB$5,$F200&lt;=CB$6),IF(AND($G200&gt;=CB$5,$G200&lt;=CB$6),5,IF($L200=1,2,1)),IF(AND($G200&gt;=CB$5,$G200&lt;=CB$6),IF($M200&gt;0,4,3),0)),IF(AND($D200&lt;=CB$6,$E200&gt;=CB$5),60,0)))</f>
        <v/>
      </c>
      <c r="CC200" s="80" t="str">
        <f>IF(OR($A200="",NOT(ISNUMBER($G200))),"",IF(AND($F200&lt;=CC$6,$G200&gt;=CC$5),IF(CC$5&gt;$N200,5,$K200)*10+IF(AND($F200&gt;=CC$5,$F200&lt;=CC$6),IF(AND($G200&gt;=CC$5,$G200&lt;=CC$6),5,IF($L200=1,2,1)),IF(AND($G200&gt;=CC$5,$G200&lt;=CC$6),IF($M200&gt;0,4,3),0)),IF(AND($D200&lt;=CC$6,$E200&gt;=CC$5),60,0)))</f>
        <v/>
      </c>
      <c r="CD200" s="80" t="str">
        <f>IF(OR($A200="",NOT(ISNUMBER($G200))),"",IF(AND($F200&lt;=CD$6,$G200&gt;=CD$5),IF(CD$5&gt;$N200,5,$K200)*10+IF(AND($F200&gt;=CD$5,$F200&lt;=CD$6),IF(AND($G200&gt;=CD$5,$G200&lt;=CD$6),5,IF($L200=1,2,1)),IF(AND($G200&gt;=CD$5,$G200&lt;=CD$6),IF($M200&gt;0,4,3),0)),IF(AND($D200&lt;=CD$6,$E200&gt;=CD$5),60,0)))</f>
        <v/>
      </c>
      <c r="CE200" s="80" t="str">
        <f>IF(OR($A200="",NOT(ISNUMBER($G200))),"",IF(AND($F200&lt;=CE$6,$G200&gt;=CE$5),IF(CE$5&gt;$N200,5,$K200)*10+IF(AND($F200&gt;=CE$5,$F200&lt;=CE$6),IF(AND($G200&gt;=CE$5,$G200&lt;=CE$6),5,IF($L200=1,2,1)),IF(AND($G200&gt;=CE$5,$G200&lt;=CE$6),IF($M200&gt;0,4,3),0)),IF(AND($D200&lt;=CE$6,$E200&gt;=CE$5),60,0)))</f>
        <v/>
      </c>
      <c r="CF200" s="80" t="str">
        <f>IF(OR($A200="",NOT(ISNUMBER($G200))),"",IF(AND($F200&lt;=CF$6,$G200&gt;=CF$5),IF(CF$5&gt;$N200,5,$K200)*10+IF(AND($F200&gt;=CF$5,$F200&lt;=CF$6),IF(AND($G200&gt;=CF$5,$G200&lt;=CF$6),5,IF($L200=1,2,1)),IF(AND($G200&gt;=CF$5,$G200&lt;=CF$6),IF($M200&gt;0,4,3),0)),IF(AND($D200&lt;=CF$6,$E200&gt;=CF$5),60,0)))</f>
        <v/>
      </c>
      <c r="CG200" s="80" t="str">
        <f>IF(OR($A200="",NOT(ISNUMBER($G200))),"",IF(AND($F200&lt;=CG$6,$G200&gt;=CG$5),IF(CG$5&gt;$N200,5,$K200)*10+IF(AND($F200&gt;=CG$5,$F200&lt;=CG$6),IF(AND($G200&gt;=CG$5,$G200&lt;=CG$6),5,IF($L200=1,2,1)),IF(AND($G200&gt;=CG$5,$G200&lt;=CG$6),IF($M200&gt;0,4,3),0)),IF(AND($D200&lt;=CG$6,$E200&gt;=CG$5),60,0)))</f>
        <v/>
      </c>
      <c r="CH200" s="80" t="str">
        <f>IF(OR($A200="",NOT(ISNUMBER($G200))),"",IF(AND($F200&lt;=CH$6,$G200&gt;=CH$5),IF(CH$5&gt;$N200,5,$K200)*10+IF(AND($F200&gt;=CH$5,$F200&lt;=CH$6),IF(AND($G200&gt;=CH$5,$G200&lt;=CH$6),5,IF($L200=1,2,1)),IF(AND($G200&gt;=CH$5,$G200&lt;=CH$6),IF($M200&gt;0,4,3),0)),IF(AND($D200&lt;=CH$6,$E200&gt;=CH$5),60,0)))</f>
        <v/>
      </c>
      <c r="CI200" s="80" t="str">
        <f>IF(OR($A200="",NOT(ISNUMBER($G200))),"",IF(AND($F200&lt;=CI$6,$G200&gt;=CI$5),IF(CI$5&gt;$N200,5,$K200)*10+IF(AND($F200&gt;=CI$5,$F200&lt;=CI$6),IF(AND($G200&gt;=CI$5,$G200&lt;=CI$6),5,IF($L200=1,2,1)),IF(AND($G200&gt;=CI$5,$G200&lt;=CI$6),IF($M200&gt;0,4,3),0)),IF(AND($D200&lt;=CI$6,$E200&gt;=CI$5),60,0)))</f>
        <v/>
      </c>
      <c r="CJ200" s="80" t="str">
        <f>IF(OR($A200="",NOT(ISNUMBER($G200))),"",IF(AND($F200&lt;=CJ$6,$G200&gt;=CJ$5),IF(CJ$5&gt;$N200,5,$K200)*10+IF(AND($F200&gt;=CJ$5,$F200&lt;=CJ$6),IF(AND($G200&gt;=CJ$5,$G200&lt;=CJ$6),5,IF($L200=1,2,1)),IF(AND($G200&gt;=CJ$5,$G200&lt;=CJ$6),IF($M200&gt;0,4,3),0)),IF(AND($D200&lt;=CJ$6,$E200&gt;=CJ$5),60,0)))</f>
        <v/>
      </c>
      <c r="CK200" s="80" t="str">
        <f>IF(OR($A200="",NOT(ISNUMBER($G200))),"",IF(AND($F200&lt;=CK$6,$G200&gt;=CK$5),IF(CK$5&gt;$N200,5,$K200)*10+IF(AND($F200&gt;=CK$5,$F200&lt;=CK$6),IF(AND($G200&gt;=CK$5,$G200&lt;=CK$6),5,IF($L200=1,2,1)),IF(AND($G200&gt;=CK$5,$G200&lt;=CK$6),IF($M200&gt;0,4,3),0)),IF(AND($D200&lt;=CK$6,$E200&gt;=CK$5),60,0)))</f>
        <v/>
      </c>
      <c r="CL200" s="80" t="str">
        <f>IF(OR($A200="",NOT(ISNUMBER($G200))),"",IF(AND($F200&lt;=CL$6,$G200&gt;=CL$5),IF(CL$5&gt;$N200,5,$K200)*10+IF(AND($F200&gt;=CL$5,$F200&lt;=CL$6),IF(AND($G200&gt;=CL$5,$G200&lt;=CL$6),5,IF($L200=1,2,1)),IF(AND($G200&gt;=CL$5,$G200&lt;=CL$6),IF($M200&gt;0,4,3),0)),IF(AND($D200&lt;=CL$6,$E200&gt;=CL$5),60,0)))</f>
        <v/>
      </c>
      <c r="CM200" s="80" t="str">
        <f>IF(OR($A200="",NOT(ISNUMBER($G200))),"",IF(AND($F200&lt;=CM$6,$G200&gt;=CM$5),IF(CM$5&gt;$N200,5,$K200)*10+IF(AND($F200&gt;=CM$5,$F200&lt;=CM$6),IF(AND($G200&gt;=CM$5,$G200&lt;=CM$6),5,IF($L200=1,2,1)),IF(AND($G200&gt;=CM$5,$G200&lt;=CM$6),IF($M200&gt;0,4,3),0)),IF(AND($D200&lt;=CM$6,$E200&gt;=CM$5),60,0)))</f>
        <v/>
      </c>
      <c r="CN200" s="80" t="str">
        <f>IF(OR($A200="",NOT(ISNUMBER($G200))),"",IF(AND($F200&lt;=CN$6,$G200&gt;=CN$5),IF(CN$5&gt;$N200,5,$K200)*10+IF(AND($F200&gt;=CN$5,$F200&lt;=CN$6),IF(AND($G200&gt;=CN$5,$G200&lt;=CN$6),5,IF($L200=1,2,1)),IF(AND($G200&gt;=CN$5,$G200&lt;=CN$6),IF($M200&gt;0,4,3),0)),IF(AND($D200&lt;=CN$6,$E200&gt;=CN$5),60,0)))</f>
        <v/>
      </c>
      <c r="CO200" s="80" t="str">
        <f>IF(OR($A200="",NOT(ISNUMBER($G200))),"",IF(AND($F200&lt;=CO$6,$G200&gt;=CO$5),IF(CO$5&gt;$N200,5,$K200)*10+IF(AND($F200&gt;=CO$5,$F200&lt;=CO$6),IF(AND($G200&gt;=CO$5,$G200&lt;=CO$6),5,IF($L200=1,2,1)),IF(AND($G200&gt;=CO$5,$G200&lt;=CO$6),IF($M200&gt;0,4,3),0)),IF(AND($D200&lt;=CO$6,$E200&gt;=CO$5),60,0)))</f>
        <v/>
      </c>
      <c r="CP200" s="80" t="str">
        <f>IF(OR($A200="",NOT(ISNUMBER($G200))),"",IF(AND($F200&lt;=CP$6,$G200&gt;=CP$5),IF(CP$5&gt;$N200,5,$K200)*10+IF(AND($F200&gt;=CP$5,$F200&lt;=CP$6),IF(AND($G200&gt;=CP$5,$G200&lt;=CP$6),5,IF($L200=1,2,1)),IF(AND($G200&gt;=CP$5,$G200&lt;=CP$6),IF($M200&gt;0,4,3),0)),IF(AND($D200&lt;=CP$6,$E200&gt;=CP$5),60,0)))</f>
        <v/>
      </c>
      <c r="CQ200" s="80" t="str">
        <f>IF(OR($A200="",NOT(ISNUMBER($G200))),"",IF(AND($F200&lt;=CQ$6,$G200&gt;=CQ$5),IF(CQ$5&gt;$N200,5,$K200)*10+IF(AND($F200&gt;=CQ$5,$F200&lt;=CQ$6),IF(AND($G200&gt;=CQ$5,$G200&lt;=CQ$6),5,IF($L200=1,2,1)),IF(AND($G200&gt;=CQ$5,$G200&lt;=CQ$6),IF($M200&gt;0,4,3),0)),IF(AND($D200&lt;=CQ$6,$E200&gt;=CQ$5),60,0)))</f>
        <v/>
      </c>
      <c r="CR200" s="80" t="str">
        <f>IF(OR($A200="",NOT(ISNUMBER($G200))),"",IF(AND($F200&lt;=CR$6,$G200&gt;=CR$5),IF(CR$5&gt;$N200,5,$K200)*10+IF(AND($F200&gt;=CR$5,$F200&lt;=CR$6),IF(AND($G200&gt;=CR$5,$G200&lt;=CR$6),5,IF($L200=1,2,1)),IF(AND($G200&gt;=CR$5,$G200&lt;=CR$6),IF($M200&gt;0,4,3),0)),IF(AND($D200&lt;=CR$6,$E200&gt;=CR$5),60,0)))</f>
        <v/>
      </c>
      <c r="CS200" s="80" t="str">
        <f>IF(OR($A200="",NOT(ISNUMBER($G200))),"",IF(AND($F200&lt;=CS$6,$G200&gt;=CS$5),IF(CS$5&gt;$N200,5,$K200)*10+IF(AND($F200&gt;=CS$5,$F200&lt;=CS$6),IF(AND($G200&gt;=CS$5,$G200&lt;=CS$6),5,IF($L200=1,2,1)),IF(AND($G200&gt;=CS$5,$G200&lt;=CS$6),IF($M200&gt;0,4,3),0)),IF(AND($D200&lt;=CS$6,$E200&gt;=CS$5),60,0)))</f>
        <v/>
      </c>
      <c r="CT200" s="80" t="str">
        <f>IF(OR($A200="",NOT(ISNUMBER($G200))),"",IF(AND($F200&lt;=CT$6,$G200&gt;=CT$5),IF(CT$5&gt;$N200,5,$K200)*10+IF(AND($F200&gt;=CT$5,$F200&lt;=CT$6),IF(AND($G200&gt;=CT$5,$G200&lt;=CT$6),5,IF($L200=1,2,1)),IF(AND($G200&gt;=CT$5,$G200&lt;=CT$6),IF($M200&gt;0,4,3),0)),IF(AND($D200&lt;=CT$6,$E200&gt;=CT$5),60,0)))</f>
        <v/>
      </c>
      <c r="CU200" s="80" t="str">
        <f>IF(OR($A200="",NOT(ISNUMBER($G200))),"",IF(AND($F200&lt;=CU$6,$G200&gt;=CU$5),IF(CU$5&gt;$N200,5,$K200)*10+IF(AND($F200&gt;=CU$5,$F200&lt;=CU$6),IF(AND($G200&gt;=CU$5,$G200&lt;=CU$6),5,IF($L200=1,2,1)),IF(AND($G200&gt;=CU$5,$G200&lt;=CU$6),IF($M200&gt;0,4,3),0)),IF(AND($D200&lt;=CU$6,$E200&gt;=CU$5),60,0)))</f>
        <v/>
      </c>
      <c r="CV200" s="80" t="str">
        <f>IF(OR($A200="",NOT(ISNUMBER($G200))),"",IF(AND($F200&lt;=CV$6,$G200&gt;=CV$5),IF(CV$5&gt;$N200,5,$K200)*10+IF(AND($F200&gt;=CV$5,$F200&lt;=CV$6),IF(AND($G200&gt;=CV$5,$G200&lt;=CV$6),5,IF($L200=1,2,1)),IF(AND($G200&gt;=CV$5,$G200&lt;=CV$6),IF($M200&gt;0,4,3),0)),IF(AND($D200&lt;=CV$6,$E200&gt;=CV$5),60,0)))</f>
        <v/>
      </c>
      <c r="CW200" s="80" t="str">
        <f>IF(OR($A200="",NOT(ISNUMBER($G200))),"",IF(AND($F200&lt;=CW$6,$G200&gt;=CW$5),IF(CW$5&gt;$N200,5,$K200)*10+IF(AND($F200&gt;=CW$5,$F200&lt;=CW$6),IF(AND($G200&gt;=CW$5,$G200&lt;=CW$6),5,IF($L200=1,2,1)),IF(AND($G200&gt;=CW$5,$G200&lt;=CW$6),IF($M200&gt;0,4,3),0)),IF(AND($D200&lt;=CW$6,$E200&gt;=CW$5),60,0)))</f>
        <v/>
      </c>
      <c r="CX200" s="80" t="str">
        <f>IF(OR($A200="",NOT(ISNUMBER($G200))),"",IF(AND($F200&lt;=CX$6,$G200&gt;=CX$5),IF(CX$5&gt;$N200,5,$K200)*10+IF(AND($F200&gt;=CX$5,$F200&lt;=CX$6),IF(AND($G200&gt;=CX$5,$G200&lt;=CX$6),5,IF($L200=1,2,1)),IF(AND($G200&gt;=CX$5,$G200&lt;=CX$6),IF($M200&gt;0,4,3),0)),IF(AND($D200&lt;=CX$6,$E200&gt;=CX$5),60,0)))</f>
        <v/>
      </c>
      <c r="CY200" s="80" t="str">
        <f>IF(OR($A200="",NOT(ISNUMBER($G200))),"",IF(AND($F200&lt;=CY$6,$G200&gt;=CY$5),IF(CY$5&gt;$N200,5,$K200)*10+IF(AND($F200&gt;=CY$5,$F200&lt;=CY$6),IF(AND($G200&gt;=CY$5,$G200&lt;=CY$6),5,IF($L200=1,2,1)),IF(AND($G200&gt;=CY$5,$G200&lt;=CY$6),IF($M200&gt;0,4,3),0)),IF(AND($D200&lt;=CY$6,$E200&gt;=CY$5),60,0)))</f>
        <v/>
      </c>
      <c r="CZ200" s="80" t="str">
        <f>IF(OR($A200="",NOT(ISNUMBER($G200))),"",IF(AND($F200&lt;=CZ$6,$G200&gt;=CZ$5),IF(CZ$5&gt;$N200,5,$K200)*10+IF(AND($F200&gt;=CZ$5,$F200&lt;=CZ$6),IF(AND($G200&gt;=CZ$5,$G200&lt;=CZ$6),5,IF($L200=1,2,1)),IF(AND($G200&gt;=CZ$5,$G200&lt;=CZ$6),IF($M200&gt;0,4,3),0)),IF(AND($D200&lt;=CZ$6,$E200&gt;=CZ$5),60,0)))</f>
        <v/>
      </c>
      <c r="DA200" s="80" t="str">
        <f>IF(OR($A200="",NOT(ISNUMBER($G200))),"",IF(AND($F200&lt;=DA$6,$G200&gt;=DA$5),IF(DA$5&gt;$N200,5,$K200)*10+IF(AND($F200&gt;=DA$5,$F200&lt;=DA$6),IF(AND($G200&gt;=DA$5,$G200&lt;=DA$6),5,IF($L200=1,2,1)),IF(AND($G200&gt;=DA$5,$G200&lt;=DA$6),IF($M200&gt;0,4,3),0)),IF(AND($D200&lt;=DA$6,$E200&gt;=DA$5),60,0)))</f>
        <v/>
      </c>
      <c r="DB200" s="80" t="str">
        <f>IF(OR($A200="",NOT(ISNUMBER($G200))),"",IF(AND($F200&lt;=DB$6,$G200&gt;=DB$5),IF(DB$5&gt;$N200,5,$K200)*10+IF(AND($F200&gt;=DB$5,$F200&lt;=DB$6),IF(AND($G200&gt;=DB$5,$G200&lt;=DB$6),5,IF($L200=1,2,1)),IF(AND($G200&gt;=DB$5,$G200&lt;=DB$6),IF($M200&gt;0,4,3),0)),IF(AND($D200&lt;=DB$6,$E200&gt;=DB$5),60,0)))</f>
        <v/>
      </c>
      <c r="DC200" s="80" t="str">
        <f>IF(OR($A200="",NOT(ISNUMBER($G200))),"",IF(AND($F200&lt;=DC$6,$G200&gt;=DC$5),IF(DC$5&gt;$N200,5,$K200)*10+IF(AND($F200&gt;=DC$5,$F200&lt;=DC$6),IF(AND($G200&gt;=DC$5,$G200&lt;=DC$6),5,IF($L200=1,2,1)),IF(AND($G200&gt;=DC$5,$G200&lt;=DC$6),IF($M200&gt;0,4,3),0)),IF(AND($D200&lt;=DC$6,$E200&gt;=DC$5),60,0)))</f>
        <v/>
      </c>
      <c r="DD200" s="80" t="str">
        <f>IF(OR($A200="",NOT(ISNUMBER($G200))),"",IF(AND($F200&lt;=DD$6,$G200&gt;=DD$5),IF(DD$5&gt;$N200,5,$K200)*10+IF(AND($F200&gt;=DD$5,$F200&lt;=DD$6),IF(AND($G200&gt;=DD$5,$G200&lt;=DD$6),5,IF($L200=1,2,1)),IF(AND($G200&gt;=DD$5,$G200&lt;=DD$6),IF($M200&gt;0,4,3),0)),IF(AND($D200&lt;=DD$6,$E200&gt;=DD$5),60,0)))</f>
        <v/>
      </c>
      <c r="DE200" s="80" t="str">
        <f>IF(OR($A200="",NOT(ISNUMBER($G200))),"",IF(AND($F200&lt;=DE$6,$G200&gt;=DE$5),IF(DE$5&gt;$N200,5,$K200)*10+IF(AND($F200&gt;=DE$5,$F200&lt;=DE$6),IF(AND($G200&gt;=DE$5,$G200&lt;=DE$6),5,IF($L200=1,2,1)),IF(AND($G200&gt;=DE$5,$G200&lt;=DE$6),IF($M200&gt;0,4,3),0)),IF(AND($D200&lt;=DE$6,$E200&gt;=DE$5),60,0)))</f>
        <v/>
      </c>
      <c r="DF200" s="80" t="str">
        <f>IF(OR($A200="",NOT(ISNUMBER($G200))),"",IF(AND($F200&lt;=DF$6,$G200&gt;=DF$5),IF(DF$5&gt;$N200,5,$K200)*10+IF(AND($F200&gt;=DF$5,$F200&lt;=DF$6),IF(AND($G200&gt;=DF$5,$G200&lt;=DF$6),5,IF($L200=1,2,1)),IF(AND($G200&gt;=DF$5,$G200&lt;=DF$6),IF($M200&gt;0,4,3),0)),IF(AND($D200&lt;=DF$6,$E200&gt;=DF$5),60,0)))</f>
        <v/>
      </c>
      <c r="DG200" s="80" t="str">
        <f>IF(OR($A200="",NOT(ISNUMBER($G200))),"",IF(AND($F200&lt;=DG$6,$G200&gt;=DG$5),IF(DG$5&gt;$N200,5,$K200)*10+IF(AND($F200&gt;=DG$5,$F200&lt;=DG$6),IF(AND($G200&gt;=DG$5,$G200&lt;=DG$6),5,IF($L200=1,2,1)),IF(AND($G200&gt;=DG$5,$G200&lt;=DG$6),IF($M200&gt;0,4,3),0)),IF(AND($D200&lt;=DG$6,$E200&gt;=DG$5),60,0)))</f>
        <v/>
      </c>
      <c r="DH200" s="80" t="str">
        <f>IF(OR($A200="",NOT(ISNUMBER($G200))),"",IF(AND($F200&lt;=DH$6,$G200&gt;=DH$5),IF(DH$5&gt;$N200,5,$K200)*10+IF(AND($F200&gt;=DH$5,$F200&lt;=DH$6),IF(AND($G200&gt;=DH$5,$G200&lt;=DH$6),5,IF($L200=1,2,1)),IF(AND($G200&gt;=DH$5,$G200&lt;=DH$6),IF($M200&gt;0,4,3),0)),IF(AND($D200&lt;=DH$6,$E200&gt;=DH$5),60,0)))</f>
        <v/>
      </c>
      <c r="DI200" s="80" t="str">
        <f>IF(OR($A200="",NOT(ISNUMBER($G200))),"",IF(AND($F200&lt;=DI$6,$G200&gt;=DI$5),IF(DI$5&gt;$N200,5,$K200)*10+IF(AND($F200&gt;=DI$5,$F200&lt;=DI$6),IF(AND($G200&gt;=DI$5,$G200&lt;=DI$6),5,IF($L200=1,2,1)),IF(AND($G200&gt;=DI$5,$G200&lt;=DI$6),IF($M200&gt;0,4,3),0)),IF(AND($D200&lt;=DI$6,$E200&gt;=DI$5),60,0)))</f>
        <v/>
      </c>
      <c r="DJ200" s="80" t="str">
        <f>IF(OR($A200="",NOT(ISNUMBER($G200))),"",IF(AND($F200&lt;=DJ$6,$G200&gt;=DJ$5),IF(DJ$5&gt;$N200,5,$K200)*10+IF(AND($F200&gt;=DJ$5,$F200&lt;=DJ$6),IF(AND($G200&gt;=DJ$5,$G200&lt;=DJ$6),5,IF($L200=1,2,1)),IF(AND($G200&gt;=DJ$5,$G200&lt;=DJ$6),IF($M200&gt;0,4,3),0)),IF(AND($D200&lt;=DJ$6,$E200&gt;=DJ$5),60,0)))</f>
        <v/>
      </c>
      <c r="DK200" s="80" t="str">
        <f>IF(OR($A200="",NOT(ISNUMBER($G200))),"",IF(AND($F200&lt;=DK$6,$G200&gt;=DK$5),IF(DK$5&gt;$N200,5,$K200)*10+IF(AND($F200&gt;=DK$5,$F200&lt;=DK$6),IF(AND($G200&gt;=DK$5,$G200&lt;=DK$6),5,IF($L200=1,2,1)),IF(AND($G200&gt;=DK$5,$G200&lt;=DK$6),IF($M200&gt;0,4,3),0)),IF(AND($D200&lt;=DK$6,$E200&gt;=DK$5),60,0)))</f>
        <v/>
      </c>
      <c r="DL200" s="80" t="str">
        <f>IF(OR($A200="",NOT(ISNUMBER($G200))),"",IF(AND($F200&lt;=DL$6,$G200&gt;=DL$5),IF(DL$5&gt;$N200,5,$K200)*10+IF(AND($F200&gt;=DL$5,$F200&lt;=DL$6),IF(AND($G200&gt;=DL$5,$G200&lt;=DL$6),5,IF($L200=1,2,1)),IF(AND($G200&gt;=DL$5,$G200&lt;=DL$6),IF($M200&gt;0,4,3),0)),IF(AND($D200&lt;=DL$6,$E200&gt;=DL$5),60,0)))</f>
        <v/>
      </c>
      <c r="DM200" s="80" t="str">
        <f>IF(OR($A200="",NOT(ISNUMBER($G200))),"",IF(AND($F200&lt;=DM$6,$G200&gt;=DM$5),IF(DM$5&gt;$N200,5,$K200)*10+IF(AND($F200&gt;=DM$5,$F200&lt;=DM$6),IF(AND($G200&gt;=DM$5,$G200&lt;=DM$6),5,IF($L200=1,2,1)),IF(AND($G200&gt;=DM$5,$G200&lt;=DM$6),IF($M200&gt;0,4,3),0)),IF(AND($D200&lt;=DM$6,$E200&gt;=DM$5),60,0)))</f>
        <v/>
      </c>
      <c r="DN200" s="80" t="str">
        <f>IF(OR($A200="",NOT(ISNUMBER($G200))),"",IF(AND($F200&lt;=DN$6,$G200&gt;=DN$5),IF(DN$5&gt;$N200,5,$K200)*10+IF(AND($F200&gt;=DN$5,$F200&lt;=DN$6),IF(AND($G200&gt;=DN$5,$G200&lt;=DN$6),5,IF($L200=1,2,1)),IF(AND($G200&gt;=DN$5,$G200&lt;=DN$6),IF($M200&gt;0,4,3),0)),IF(AND($D200&lt;=DN$6,$E200&gt;=DN$5),60,0)))</f>
        <v/>
      </c>
      <c r="DO200" s="80" t="str">
        <f>IF(OR($A200="",NOT(ISNUMBER($G200))),"",IF(AND($F200&lt;=DO$6,$G200&gt;=DO$5),IF(DO$5&gt;$N200,5,$K200)*10+IF(AND($F200&gt;=DO$5,$F200&lt;=DO$6),IF(AND($G200&gt;=DO$5,$G200&lt;=DO$6),5,IF($L200=1,2,1)),IF(AND($G200&gt;=DO$5,$G200&lt;=DO$6),IF($M200&gt;0,4,3),0)),IF(AND($D200&lt;=DO$6,$E200&gt;=DO$5),60,0)))</f>
        <v/>
      </c>
      <c r="DP200" s="80" t="str">
        <f>IF(OR($A200="",NOT(ISNUMBER($G200))),"",IF(AND($F200&lt;=DP$6,$G200&gt;=DP$5),IF(DP$5&gt;$N200,5,$K200)*10+IF(AND($F200&gt;=DP$5,$F200&lt;=DP$6),IF(AND($G200&gt;=DP$5,$G200&lt;=DP$6),5,IF($L200=1,2,1)),IF(AND($G200&gt;=DP$5,$G200&lt;=DP$6),IF($M200&gt;0,4,3),0)),IF(AND($D200&lt;=DP$6,$E200&gt;=DP$5),60,0)))</f>
        <v/>
      </c>
      <c r="DQ200" s="80" t="str">
        <f>IF(OR($A200="",NOT(ISNUMBER($G200))),"",IF(AND($F200&lt;=DQ$6,$G200&gt;=DQ$5),IF(DQ$5&gt;$N200,5,$K200)*10+IF(AND($F200&gt;=DQ$5,$F200&lt;=DQ$6),IF(AND($G200&gt;=DQ$5,$G200&lt;=DQ$6),5,IF($L200=1,2,1)),IF(AND($G200&gt;=DQ$5,$G200&lt;=DQ$6),IF($M200&gt;0,4,3),0)),IF(AND($D200&lt;=DQ$6,$E200&gt;=DQ$5),60,0)))</f>
        <v/>
      </c>
      <c r="DR200" s="80" t="str">
        <f>IF(OR($A200="",NOT(ISNUMBER($G200))),"",IF(AND($F200&lt;=DR$6,$G200&gt;=DR$5),IF(DR$5&gt;$N200,5,$K200)*10+IF(AND($F200&gt;=DR$5,$F200&lt;=DR$6),IF(AND($G200&gt;=DR$5,$G200&lt;=DR$6),5,IF($L200=1,2,1)),IF(AND($G200&gt;=DR$5,$G200&lt;=DR$6),IF($M200&gt;0,4,3),0)),IF(AND($D200&lt;=DR$6,$E200&gt;=DR$5),60,0)))</f>
        <v/>
      </c>
      <c r="DS200" s="80" t="str">
        <f>IF(OR($A200="",NOT(ISNUMBER($G200))),"",IF(AND($F200&lt;=DS$6,$G200&gt;=DS$5),IF(DS$5&gt;$N200,5,$K200)*10+IF(AND($F200&gt;=DS$5,$F200&lt;=DS$6),IF(AND($G200&gt;=DS$5,$G200&lt;=DS$6),5,IF($L200=1,2,1)),IF(AND($G200&gt;=DS$5,$G200&lt;=DS$6),IF($M200&gt;0,4,3),0)),IF(AND($D200&lt;=DS$6,$E200&gt;=DS$5),60,0)))</f>
        <v/>
      </c>
      <c r="DT200" s="80" t="str">
        <f>IF(OR($A200="",NOT(ISNUMBER($G200))),"",IF(AND($F200&lt;=DT$6,$G200&gt;=DT$5),IF(DT$5&gt;$N200,5,$K200)*10+IF(AND($F200&gt;=DT$5,$F200&lt;=DT$6),IF(AND($G200&gt;=DT$5,$G200&lt;=DT$6),5,IF($L200=1,2,1)),IF(AND($G200&gt;=DT$5,$G200&lt;=DT$6),IF($M200&gt;0,4,3),0)),IF(AND($D200&lt;=DT$6,$E200&gt;=DT$5),60,0)))</f>
        <v/>
      </c>
      <c r="DU200" s="80" t="str">
        <f>IF(OR($A200="",NOT(ISNUMBER($G200))),"",IF(AND($F200&lt;=DU$6,$G200&gt;=DU$5),IF(DU$5&gt;$N200,5,$K200)*10+IF(AND($F200&gt;=DU$5,$F200&lt;=DU$6),IF(AND($G200&gt;=DU$5,$G200&lt;=DU$6),5,IF($L200=1,2,1)),IF(AND($G200&gt;=DU$5,$G200&lt;=DU$6),IF($M200&gt;0,4,3),0)),IF(AND($D200&lt;=DU$6,$E200&gt;=DU$5),60,0)))</f>
        <v/>
      </c>
      <c r="DV200" s="80" t="str">
        <f>IF(OR($A200="",NOT(ISNUMBER($G200))),"",IF(AND($F200&lt;=DV$6,$G200&gt;=DV$5),IF(DV$5&gt;$N200,5,$K200)*10+IF(AND($F200&gt;=DV$5,$F200&lt;=DV$6),IF(AND($G200&gt;=DV$5,$G200&lt;=DV$6),5,IF($L200=1,2,1)),IF(AND($G200&gt;=DV$5,$G200&lt;=DV$6),IF($M200&gt;0,4,3),0)),IF(AND($D200&lt;=DV$6,$E200&gt;=DV$5),60,0)))</f>
        <v/>
      </c>
      <c r="DW200" s="80" t="str">
        <f>IF(OR($A200="",NOT(ISNUMBER($G200))),"",IF(AND($F200&lt;=DW$6,$G200&gt;=DW$5),IF(DW$5&gt;$N200,5,$K200)*10+IF(AND($F200&gt;=DW$5,$F200&lt;=DW$6),IF(AND($G200&gt;=DW$5,$G200&lt;=DW$6),5,IF($L200=1,2,1)),IF(AND($G200&gt;=DW$5,$G200&lt;=DW$6),IF($M200&gt;0,4,3),0)),IF(AND($D200&lt;=DW$6,$E200&gt;=DW$5),60,0)))</f>
        <v/>
      </c>
      <c r="DX200" s="80" t="str">
        <f>IF(OR($A200="",NOT(ISNUMBER($G200))),"",IF(AND($F200&lt;=DX$6,$G200&gt;=DX$5),IF(DX$5&gt;$N200,5,$K200)*10+IF(AND($F200&gt;=DX$5,$F200&lt;=DX$6),IF(AND($G200&gt;=DX$5,$G200&lt;=DX$6),5,IF($L200=1,2,1)),IF(AND($G200&gt;=DX$5,$G200&lt;=DX$6),IF($M200&gt;0,4,3),0)),IF(AND($D200&lt;=DX$6,$E200&gt;=DX$5),60,0)))</f>
        <v/>
      </c>
      <c r="DY200" s="80" t="str">
        <f>IF(OR($A200="",NOT(ISNUMBER($G200))),"",IF(AND($F200&lt;=DY$6,$G200&gt;=DY$5),IF(DY$5&gt;$N200,5,$K200)*10+IF(AND($F200&gt;=DY$5,$F200&lt;=DY$6),IF(AND($G200&gt;=DY$5,$G200&lt;=DY$6),5,IF($L200=1,2,1)),IF(AND($G200&gt;=DY$5,$G200&lt;=DY$6),IF($M200&gt;0,4,3),0)),IF(AND($D200&lt;=DY$6,$E200&gt;=DY$5),60,0)))</f>
        <v/>
      </c>
      <c r="DZ200" s="80" t="str">
        <f>IF(OR($A200="",NOT(ISNUMBER($G200))),"",IF(AND($F200&lt;=DZ$6,$G200&gt;=DZ$5),IF(DZ$5&gt;$N200,5,$K200)*10+IF(AND($F200&gt;=DZ$5,$F200&lt;=DZ$6),IF(AND($G200&gt;=DZ$5,$G200&lt;=DZ$6),5,IF($L200=1,2,1)),IF(AND($G200&gt;=DZ$5,$G200&lt;=DZ$6),IF($M200&gt;0,4,3),0)),IF(AND($D200&lt;=DZ$6,$E200&gt;=DZ$5),60,0)))</f>
        <v/>
      </c>
      <c r="EA200" s="80" t="str">
        <f>IF(OR($A200="",NOT(ISNUMBER($G200))),"",IF(AND($F200&lt;=EA$6,$G200&gt;=EA$5),IF(EA$5&gt;$N200,5,$K200)*10+IF(AND($F200&gt;=EA$5,$F200&lt;=EA$6),IF(AND($G200&gt;=EA$5,$G200&lt;=EA$6),5,IF($L200=1,2,1)),IF(AND($G200&gt;=EA$5,$G200&lt;=EA$6),IF($M200&gt;0,4,3),0)),IF(AND($D200&lt;=EA$6,$E200&gt;=EA$5),60,0)))</f>
        <v/>
      </c>
      <c r="EB200" s="80" t="str">
        <f>IF(OR($A200="",NOT(ISNUMBER($G200))),"",IF(AND($F200&lt;=EB$6,$G200&gt;=EB$5),IF(EB$5&gt;$N200,5,$K200)*10+IF(AND($F200&gt;=EB$5,$F200&lt;=EB$6),IF(AND($G200&gt;=EB$5,$G200&lt;=EB$6),5,IF($L200=1,2,1)),IF(AND($G200&gt;=EB$5,$G200&lt;=EB$6),IF($M200&gt;0,4,3),0)),IF(AND($D200&lt;=EB$6,$E200&gt;=EB$5),60,0)))</f>
        <v/>
      </c>
      <c r="EC200" s="80" t="str">
        <f>IF(OR($A200="",NOT(ISNUMBER($G200))),"",IF(AND($F200&lt;=EC$6,$G200&gt;=EC$5),IF(EC$5&gt;$N200,5,$K200)*10+IF(AND($F200&gt;=EC$5,$F200&lt;=EC$6),IF(AND($G200&gt;=EC$5,$G200&lt;=EC$6),5,IF($L200=1,2,1)),IF(AND($G200&gt;=EC$5,$G200&lt;=EC$6),IF($M200&gt;0,4,3),0)),IF(AND($D200&lt;=EC$6,$E200&gt;=EC$5),60,0)))</f>
        <v/>
      </c>
      <c r="ED200" s="80" t="str">
        <f>IF(OR($A200="",NOT(ISNUMBER($G200))),"",IF(AND($F200&lt;=ED$6,$G200&gt;=ED$5),IF(ED$5&gt;$N200,5,$K200)*10+IF(AND($F200&gt;=ED$5,$F200&lt;=ED$6),IF(AND($G200&gt;=ED$5,$G200&lt;=ED$6),5,IF($L200=1,2,1)),IF(AND($G200&gt;=ED$5,$G200&lt;=ED$6),IF($M200&gt;0,4,3),0)),IF(AND($D200&lt;=ED$6,$E200&gt;=ED$5),60,0)))</f>
        <v/>
      </c>
    </row>
    <row r="201" ht="18" customHeight="1">
      <c r="A201" s="52" t="str">
        <f>IF(Tasks!$B201="","",Tasks!$A201)</f>
        <v/>
      </c>
      <c r="B201" s="78" t="str">
        <f>IF(Tasks!$B201="","",Tasks!$B201)</f>
        <v/>
      </c>
      <c r="C201" s="25" t="str">
        <f>IF($B201="","",IF(AND(Tasks!$D201="",Tasks!$G201=""),"-",IF(Tasks!$D201="","",Tasks!$D201&amp;IF(OR(Tasks!$E201="",Tasks!$E201="FS"),IF(N(Tasks!$F201)=0,"","FS"),Tasks!$E201)&amp;IF(N(Tasks!$F201)=0,"",IF(Tasks!$F201&gt;0,"+","")&amp;Tasks!$F201))&amp;IF(AND(Tasks!$D201&lt;&gt;"",Tasks!$G201&lt;&gt;""),", ","")&amp;IF(Tasks!$G201="","",Tasks!$G201&amp;IF(OR(Tasks!$H201="",Tasks!$H201="FS"),IF(N(Tasks!$I201)=0,"","FS"),Tasks!$H201)&amp;IF(N(Tasks!$I201)=0,"",IF(Tasks!$I201&gt;0,"+","")&amp;Tasks!$I201))))</f>
        <v/>
      </c>
      <c r="D201" s="51" t="str">
        <f>IF(OR($B201="",Tasks!$Q201=""),"",Tasks!$Q201)</f>
        <v/>
      </c>
      <c r="E201" s="51" t="str">
        <f>IF(OR($B201="",Tasks!$R201=""),"",Tasks!$R201)</f>
        <v/>
      </c>
      <c r="F201" s="51" t="str">
        <f>IF(OR($B201="",Tasks!$S201=""),"",Tasks!$S201)</f>
        <v/>
      </c>
      <c r="G201" s="51" t="str">
        <f>IF(OR($B201="",Tasks!$T201=""),"",Tasks!$T201)</f>
        <v/>
      </c>
      <c r="H201" s="52" t="str">
        <f>IF($B201="","",Tasks!$AE201)</f>
        <v/>
      </c>
      <c r="I201" s="79" t="str">
        <f>IF($B201="","",Tasks!$AF201)</f>
        <v/>
      </c>
      <c r="J201" s="53" t="str">
        <f>IF(OR($B201="",Tasks!$V201=""),"",Tasks!$V201)</f>
        <v/>
      </c>
      <c r="K201" s="52" t="str">
        <f>IF($B201="","",Tasks!$AA201)</f>
        <v/>
      </c>
      <c r="L201" s="52" t="str">
        <f>IF($B201="","",Tasks!$AB201)</f>
        <v/>
      </c>
      <c r="M201" s="52" t="str">
        <f>IF($B201="","",Tasks!$Z201)</f>
        <v/>
      </c>
      <c r="N201" s="52" t="str">
        <f>IF(OR($B201="",Tasks!$AG201=""),"",Tasks!$AG201)</f>
        <v/>
      </c>
      <c r="O201" s="80" t="str">
        <f>IF(OR($A201="",NOT(ISNUMBER($G201))),"",IF(AND($F201&lt;=O$6,$G201&gt;=O$5),IF(O$5&gt;$N201,5,$K201)*10+IF(AND($F201&gt;=O$5,$F201&lt;=O$6),IF(AND($G201&gt;=O$5,$G201&lt;=O$6),5,IF($L201=1,2,1)),IF(AND($G201&gt;=O$5,$G201&lt;=O$6),IF($M201&gt;0,4,3),0)),IF(AND($D201&lt;=O$6,$E201&gt;=O$5),60,0)))</f>
        <v/>
      </c>
      <c r="P201" s="80" t="str">
        <f>IF(OR($A201="",NOT(ISNUMBER($G201))),"",IF(AND($F201&lt;=P$6,$G201&gt;=P$5),IF(P$5&gt;$N201,5,$K201)*10+IF(AND($F201&gt;=P$5,$F201&lt;=P$6),IF(AND($G201&gt;=P$5,$G201&lt;=P$6),5,IF($L201=1,2,1)),IF(AND($G201&gt;=P$5,$G201&lt;=P$6),IF($M201&gt;0,4,3),0)),IF(AND($D201&lt;=P$6,$E201&gt;=P$5),60,0)))</f>
        <v/>
      </c>
      <c r="Q201" s="80" t="str">
        <f>IF(OR($A201="",NOT(ISNUMBER($G201))),"",IF(AND($F201&lt;=Q$6,$G201&gt;=Q$5),IF(Q$5&gt;$N201,5,$K201)*10+IF(AND($F201&gt;=Q$5,$F201&lt;=Q$6),IF(AND($G201&gt;=Q$5,$G201&lt;=Q$6),5,IF($L201=1,2,1)),IF(AND($G201&gt;=Q$5,$G201&lt;=Q$6),IF($M201&gt;0,4,3),0)),IF(AND($D201&lt;=Q$6,$E201&gt;=Q$5),60,0)))</f>
        <v/>
      </c>
      <c r="R201" s="80" t="str">
        <f>IF(OR($A201="",NOT(ISNUMBER($G201))),"",IF(AND($F201&lt;=R$6,$G201&gt;=R$5),IF(R$5&gt;$N201,5,$K201)*10+IF(AND($F201&gt;=R$5,$F201&lt;=R$6),IF(AND($G201&gt;=R$5,$G201&lt;=R$6),5,IF($L201=1,2,1)),IF(AND($G201&gt;=R$5,$G201&lt;=R$6),IF($M201&gt;0,4,3),0)),IF(AND($D201&lt;=R$6,$E201&gt;=R$5),60,0)))</f>
        <v/>
      </c>
      <c r="S201" s="80" t="str">
        <f>IF(OR($A201="",NOT(ISNUMBER($G201))),"",IF(AND($F201&lt;=S$6,$G201&gt;=S$5),IF(S$5&gt;$N201,5,$K201)*10+IF(AND($F201&gt;=S$5,$F201&lt;=S$6),IF(AND($G201&gt;=S$5,$G201&lt;=S$6),5,IF($L201=1,2,1)),IF(AND($G201&gt;=S$5,$G201&lt;=S$6),IF($M201&gt;0,4,3),0)),IF(AND($D201&lt;=S$6,$E201&gt;=S$5),60,0)))</f>
        <v/>
      </c>
      <c r="T201" s="80" t="str">
        <f>IF(OR($A201="",NOT(ISNUMBER($G201))),"",IF(AND($F201&lt;=T$6,$G201&gt;=T$5),IF(T$5&gt;$N201,5,$K201)*10+IF(AND($F201&gt;=T$5,$F201&lt;=T$6),IF(AND($G201&gt;=T$5,$G201&lt;=T$6),5,IF($L201=1,2,1)),IF(AND($G201&gt;=T$5,$G201&lt;=T$6),IF($M201&gt;0,4,3),0)),IF(AND($D201&lt;=T$6,$E201&gt;=T$5),60,0)))</f>
        <v/>
      </c>
      <c r="U201" s="80" t="str">
        <f>IF(OR($A201="",NOT(ISNUMBER($G201))),"",IF(AND($F201&lt;=U$6,$G201&gt;=U$5),IF(U$5&gt;$N201,5,$K201)*10+IF(AND($F201&gt;=U$5,$F201&lt;=U$6),IF(AND($G201&gt;=U$5,$G201&lt;=U$6),5,IF($L201=1,2,1)),IF(AND($G201&gt;=U$5,$G201&lt;=U$6),IF($M201&gt;0,4,3),0)),IF(AND($D201&lt;=U$6,$E201&gt;=U$5),60,0)))</f>
        <v/>
      </c>
      <c r="V201" s="80" t="str">
        <f>IF(OR($A201="",NOT(ISNUMBER($G201))),"",IF(AND($F201&lt;=V$6,$G201&gt;=V$5),IF(V$5&gt;$N201,5,$K201)*10+IF(AND($F201&gt;=V$5,$F201&lt;=V$6),IF(AND($G201&gt;=V$5,$G201&lt;=V$6),5,IF($L201=1,2,1)),IF(AND($G201&gt;=V$5,$G201&lt;=V$6),IF($M201&gt;0,4,3),0)),IF(AND($D201&lt;=V$6,$E201&gt;=V$5),60,0)))</f>
        <v/>
      </c>
      <c r="W201" s="80" t="str">
        <f>IF(OR($A201="",NOT(ISNUMBER($G201))),"",IF(AND($F201&lt;=W$6,$G201&gt;=W$5),IF(W$5&gt;$N201,5,$K201)*10+IF(AND($F201&gt;=W$5,$F201&lt;=W$6),IF(AND($G201&gt;=W$5,$G201&lt;=W$6),5,IF($L201=1,2,1)),IF(AND($G201&gt;=W$5,$G201&lt;=W$6),IF($M201&gt;0,4,3),0)),IF(AND($D201&lt;=W$6,$E201&gt;=W$5),60,0)))</f>
        <v/>
      </c>
      <c r="X201" s="80" t="str">
        <f>IF(OR($A201="",NOT(ISNUMBER($G201))),"",IF(AND($F201&lt;=X$6,$G201&gt;=X$5),IF(X$5&gt;$N201,5,$K201)*10+IF(AND($F201&gt;=X$5,$F201&lt;=X$6),IF(AND($G201&gt;=X$5,$G201&lt;=X$6),5,IF($L201=1,2,1)),IF(AND($G201&gt;=X$5,$G201&lt;=X$6),IF($M201&gt;0,4,3),0)),IF(AND($D201&lt;=X$6,$E201&gt;=X$5),60,0)))</f>
        <v/>
      </c>
      <c r="Y201" s="80" t="str">
        <f>IF(OR($A201="",NOT(ISNUMBER($G201))),"",IF(AND($F201&lt;=Y$6,$G201&gt;=Y$5),IF(Y$5&gt;$N201,5,$K201)*10+IF(AND($F201&gt;=Y$5,$F201&lt;=Y$6),IF(AND($G201&gt;=Y$5,$G201&lt;=Y$6),5,IF($L201=1,2,1)),IF(AND($G201&gt;=Y$5,$G201&lt;=Y$6),IF($M201&gt;0,4,3),0)),IF(AND($D201&lt;=Y$6,$E201&gt;=Y$5),60,0)))</f>
        <v/>
      </c>
      <c r="Z201" s="80" t="str">
        <f>IF(OR($A201="",NOT(ISNUMBER($G201))),"",IF(AND($F201&lt;=Z$6,$G201&gt;=Z$5),IF(Z$5&gt;$N201,5,$K201)*10+IF(AND($F201&gt;=Z$5,$F201&lt;=Z$6),IF(AND($G201&gt;=Z$5,$G201&lt;=Z$6),5,IF($L201=1,2,1)),IF(AND($G201&gt;=Z$5,$G201&lt;=Z$6),IF($M201&gt;0,4,3),0)),IF(AND($D201&lt;=Z$6,$E201&gt;=Z$5),60,0)))</f>
        <v/>
      </c>
      <c r="AA201" s="80" t="str">
        <f>IF(OR($A201="",NOT(ISNUMBER($G201))),"",IF(AND($F201&lt;=AA$6,$G201&gt;=AA$5),IF(AA$5&gt;$N201,5,$K201)*10+IF(AND($F201&gt;=AA$5,$F201&lt;=AA$6),IF(AND($G201&gt;=AA$5,$G201&lt;=AA$6),5,IF($L201=1,2,1)),IF(AND($G201&gt;=AA$5,$G201&lt;=AA$6),IF($M201&gt;0,4,3),0)),IF(AND($D201&lt;=AA$6,$E201&gt;=AA$5),60,0)))</f>
        <v/>
      </c>
      <c r="AB201" s="80" t="str">
        <f>IF(OR($A201="",NOT(ISNUMBER($G201))),"",IF(AND($F201&lt;=AB$6,$G201&gt;=AB$5),IF(AB$5&gt;$N201,5,$K201)*10+IF(AND($F201&gt;=AB$5,$F201&lt;=AB$6),IF(AND($G201&gt;=AB$5,$G201&lt;=AB$6),5,IF($L201=1,2,1)),IF(AND($G201&gt;=AB$5,$G201&lt;=AB$6),IF($M201&gt;0,4,3),0)),IF(AND($D201&lt;=AB$6,$E201&gt;=AB$5),60,0)))</f>
        <v/>
      </c>
      <c r="AC201" s="80" t="str">
        <f>IF(OR($A201="",NOT(ISNUMBER($G201))),"",IF(AND($F201&lt;=AC$6,$G201&gt;=AC$5),IF(AC$5&gt;$N201,5,$K201)*10+IF(AND($F201&gt;=AC$5,$F201&lt;=AC$6),IF(AND($G201&gt;=AC$5,$G201&lt;=AC$6),5,IF($L201=1,2,1)),IF(AND($G201&gt;=AC$5,$G201&lt;=AC$6),IF($M201&gt;0,4,3),0)),IF(AND($D201&lt;=AC$6,$E201&gt;=AC$5),60,0)))</f>
        <v/>
      </c>
      <c r="AD201" s="80" t="str">
        <f>IF(OR($A201="",NOT(ISNUMBER($G201))),"",IF(AND($F201&lt;=AD$6,$G201&gt;=AD$5),IF(AD$5&gt;$N201,5,$K201)*10+IF(AND($F201&gt;=AD$5,$F201&lt;=AD$6),IF(AND($G201&gt;=AD$5,$G201&lt;=AD$6),5,IF($L201=1,2,1)),IF(AND($G201&gt;=AD$5,$G201&lt;=AD$6),IF($M201&gt;0,4,3),0)),IF(AND($D201&lt;=AD$6,$E201&gt;=AD$5),60,0)))</f>
        <v/>
      </c>
      <c r="AE201" s="80" t="str">
        <f>IF(OR($A201="",NOT(ISNUMBER($G201))),"",IF(AND($F201&lt;=AE$6,$G201&gt;=AE$5),IF(AE$5&gt;$N201,5,$K201)*10+IF(AND($F201&gt;=AE$5,$F201&lt;=AE$6),IF(AND($G201&gt;=AE$5,$G201&lt;=AE$6),5,IF($L201=1,2,1)),IF(AND($G201&gt;=AE$5,$G201&lt;=AE$6),IF($M201&gt;0,4,3),0)),IF(AND($D201&lt;=AE$6,$E201&gt;=AE$5),60,0)))</f>
        <v/>
      </c>
      <c r="AF201" s="80" t="str">
        <f>IF(OR($A201="",NOT(ISNUMBER($G201))),"",IF(AND($F201&lt;=AF$6,$G201&gt;=AF$5),IF(AF$5&gt;$N201,5,$K201)*10+IF(AND($F201&gt;=AF$5,$F201&lt;=AF$6),IF(AND($G201&gt;=AF$5,$G201&lt;=AF$6),5,IF($L201=1,2,1)),IF(AND($G201&gt;=AF$5,$G201&lt;=AF$6),IF($M201&gt;0,4,3),0)),IF(AND($D201&lt;=AF$6,$E201&gt;=AF$5),60,0)))</f>
        <v/>
      </c>
      <c r="AG201" s="80" t="str">
        <f>IF(OR($A201="",NOT(ISNUMBER($G201))),"",IF(AND($F201&lt;=AG$6,$G201&gt;=AG$5),IF(AG$5&gt;$N201,5,$K201)*10+IF(AND($F201&gt;=AG$5,$F201&lt;=AG$6),IF(AND($G201&gt;=AG$5,$G201&lt;=AG$6),5,IF($L201=1,2,1)),IF(AND($G201&gt;=AG$5,$G201&lt;=AG$6),IF($M201&gt;0,4,3),0)),IF(AND($D201&lt;=AG$6,$E201&gt;=AG$5),60,0)))</f>
        <v/>
      </c>
      <c r="AH201" s="80" t="str">
        <f>IF(OR($A201="",NOT(ISNUMBER($G201))),"",IF(AND($F201&lt;=AH$6,$G201&gt;=AH$5),IF(AH$5&gt;$N201,5,$K201)*10+IF(AND($F201&gt;=AH$5,$F201&lt;=AH$6),IF(AND($G201&gt;=AH$5,$G201&lt;=AH$6),5,IF($L201=1,2,1)),IF(AND($G201&gt;=AH$5,$G201&lt;=AH$6),IF($M201&gt;0,4,3),0)),IF(AND($D201&lt;=AH$6,$E201&gt;=AH$5),60,0)))</f>
        <v/>
      </c>
      <c r="AI201" s="80" t="str">
        <f>IF(OR($A201="",NOT(ISNUMBER($G201))),"",IF(AND($F201&lt;=AI$6,$G201&gt;=AI$5),IF(AI$5&gt;$N201,5,$K201)*10+IF(AND($F201&gt;=AI$5,$F201&lt;=AI$6),IF(AND($G201&gt;=AI$5,$G201&lt;=AI$6),5,IF($L201=1,2,1)),IF(AND($G201&gt;=AI$5,$G201&lt;=AI$6),IF($M201&gt;0,4,3),0)),IF(AND($D201&lt;=AI$6,$E201&gt;=AI$5),60,0)))</f>
        <v/>
      </c>
      <c r="AJ201" s="80" t="str">
        <f>IF(OR($A201="",NOT(ISNUMBER($G201))),"",IF(AND($F201&lt;=AJ$6,$G201&gt;=AJ$5),IF(AJ$5&gt;$N201,5,$K201)*10+IF(AND($F201&gt;=AJ$5,$F201&lt;=AJ$6),IF(AND($G201&gt;=AJ$5,$G201&lt;=AJ$6),5,IF($L201=1,2,1)),IF(AND($G201&gt;=AJ$5,$G201&lt;=AJ$6),IF($M201&gt;0,4,3),0)),IF(AND($D201&lt;=AJ$6,$E201&gt;=AJ$5),60,0)))</f>
        <v/>
      </c>
      <c r="AK201" s="80" t="str">
        <f>IF(OR($A201="",NOT(ISNUMBER($G201))),"",IF(AND($F201&lt;=AK$6,$G201&gt;=AK$5),IF(AK$5&gt;$N201,5,$K201)*10+IF(AND($F201&gt;=AK$5,$F201&lt;=AK$6),IF(AND($G201&gt;=AK$5,$G201&lt;=AK$6),5,IF($L201=1,2,1)),IF(AND($G201&gt;=AK$5,$G201&lt;=AK$6),IF($M201&gt;0,4,3),0)),IF(AND($D201&lt;=AK$6,$E201&gt;=AK$5),60,0)))</f>
        <v/>
      </c>
      <c r="AL201" s="80" t="str">
        <f>IF(OR($A201="",NOT(ISNUMBER($G201))),"",IF(AND($F201&lt;=AL$6,$G201&gt;=AL$5),IF(AL$5&gt;$N201,5,$K201)*10+IF(AND($F201&gt;=AL$5,$F201&lt;=AL$6),IF(AND($G201&gt;=AL$5,$G201&lt;=AL$6),5,IF($L201=1,2,1)),IF(AND($G201&gt;=AL$5,$G201&lt;=AL$6),IF($M201&gt;0,4,3),0)),IF(AND($D201&lt;=AL$6,$E201&gt;=AL$5),60,0)))</f>
        <v/>
      </c>
      <c r="AM201" s="80" t="str">
        <f>IF(OR($A201="",NOT(ISNUMBER($G201))),"",IF(AND($F201&lt;=AM$6,$G201&gt;=AM$5),IF(AM$5&gt;$N201,5,$K201)*10+IF(AND($F201&gt;=AM$5,$F201&lt;=AM$6),IF(AND($G201&gt;=AM$5,$G201&lt;=AM$6),5,IF($L201=1,2,1)),IF(AND($G201&gt;=AM$5,$G201&lt;=AM$6),IF($M201&gt;0,4,3),0)),IF(AND($D201&lt;=AM$6,$E201&gt;=AM$5),60,0)))</f>
        <v/>
      </c>
      <c r="AN201" s="80" t="str">
        <f>IF(OR($A201="",NOT(ISNUMBER($G201))),"",IF(AND($F201&lt;=AN$6,$G201&gt;=AN$5),IF(AN$5&gt;$N201,5,$K201)*10+IF(AND($F201&gt;=AN$5,$F201&lt;=AN$6),IF(AND($G201&gt;=AN$5,$G201&lt;=AN$6),5,IF($L201=1,2,1)),IF(AND($G201&gt;=AN$5,$G201&lt;=AN$6),IF($M201&gt;0,4,3),0)),IF(AND($D201&lt;=AN$6,$E201&gt;=AN$5),60,0)))</f>
        <v/>
      </c>
      <c r="AO201" s="80" t="str">
        <f>IF(OR($A201="",NOT(ISNUMBER($G201))),"",IF(AND($F201&lt;=AO$6,$G201&gt;=AO$5),IF(AO$5&gt;$N201,5,$K201)*10+IF(AND($F201&gt;=AO$5,$F201&lt;=AO$6),IF(AND($G201&gt;=AO$5,$G201&lt;=AO$6),5,IF($L201=1,2,1)),IF(AND($G201&gt;=AO$5,$G201&lt;=AO$6),IF($M201&gt;0,4,3),0)),IF(AND($D201&lt;=AO$6,$E201&gt;=AO$5),60,0)))</f>
        <v/>
      </c>
      <c r="AP201" s="80" t="str">
        <f>IF(OR($A201="",NOT(ISNUMBER($G201))),"",IF(AND($F201&lt;=AP$6,$G201&gt;=AP$5),IF(AP$5&gt;$N201,5,$K201)*10+IF(AND($F201&gt;=AP$5,$F201&lt;=AP$6),IF(AND($G201&gt;=AP$5,$G201&lt;=AP$6),5,IF($L201=1,2,1)),IF(AND($G201&gt;=AP$5,$G201&lt;=AP$6),IF($M201&gt;0,4,3),0)),IF(AND($D201&lt;=AP$6,$E201&gt;=AP$5),60,0)))</f>
        <v/>
      </c>
      <c r="AQ201" s="80" t="str">
        <f>IF(OR($A201="",NOT(ISNUMBER($G201))),"",IF(AND($F201&lt;=AQ$6,$G201&gt;=AQ$5),IF(AQ$5&gt;$N201,5,$K201)*10+IF(AND($F201&gt;=AQ$5,$F201&lt;=AQ$6),IF(AND($G201&gt;=AQ$5,$G201&lt;=AQ$6),5,IF($L201=1,2,1)),IF(AND($G201&gt;=AQ$5,$G201&lt;=AQ$6),IF($M201&gt;0,4,3),0)),IF(AND($D201&lt;=AQ$6,$E201&gt;=AQ$5),60,0)))</f>
        <v/>
      </c>
      <c r="AR201" s="80" t="str">
        <f>IF(OR($A201="",NOT(ISNUMBER($G201))),"",IF(AND($F201&lt;=AR$6,$G201&gt;=AR$5),IF(AR$5&gt;$N201,5,$K201)*10+IF(AND($F201&gt;=AR$5,$F201&lt;=AR$6),IF(AND($G201&gt;=AR$5,$G201&lt;=AR$6),5,IF($L201=1,2,1)),IF(AND($G201&gt;=AR$5,$G201&lt;=AR$6),IF($M201&gt;0,4,3),0)),IF(AND($D201&lt;=AR$6,$E201&gt;=AR$5),60,0)))</f>
        <v/>
      </c>
      <c r="AS201" s="80" t="str">
        <f>IF(OR($A201="",NOT(ISNUMBER($G201))),"",IF(AND($F201&lt;=AS$6,$G201&gt;=AS$5),IF(AS$5&gt;$N201,5,$K201)*10+IF(AND($F201&gt;=AS$5,$F201&lt;=AS$6),IF(AND($G201&gt;=AS$5,$G201&lt;=AS$6),5,IF($L201=1,2,1)),IF(AND($G201&gt;=AS$5,$G201&lt;=AS$6),IF($M201&gt;0,4,3),0)),IF(AND($D201&lt;=AS$6,$E201&gt;=AS$5),60,0)))</f>
        <v/>
      </c>
      <c r="AT201" s="80" t="str">
        <f>IF(OR($A201="",NOT(ISNUMBER($G201))),"",IF(AND($F201&lt;=AT$6,$G201&gt;=AT$5),IF(AT$5&gt;$N201,5,$K201)*10+IF(AND($F201&gt;=AT$5,$F201&lt;=AT$6),IF(AND($G201&gt;=AT$5,$G201&lt;=AT$6),5,IF($L201=1,2,1)),IF(AND($G201&gt;=AT$5,$G201&lt;=AT$6),IF($M201&gt;0,4,3),0)),IF(AND($D201&lt;=AT$6,$E201&gt;=AT$5),60,0)))</f>
        <v/>
      </c>
      <c r="AU201" s="80" t="str">
        <f>IF(OR($A201="",NOT(ISNUMBER($G201))),"",IF(AND($F201&lt;=AU$6,$G201&gt;=AU$5),IF(AU$5&gt;$N201,5,$K201)*10+IF(AND($F201&gt;=AU$5,$F201&lt;=AU$6),IF(AND($G201&gt;=AU$5,$G201&lt;=AU$6),5,IF($L201=1,2,1)),IF(AND($G201&gt;=AU$5,$G201&lt;=AU$6),IF($M201&gt;0,4,3),0)),IF(AND($D201&lt;=AU$6,$E201&gt;=AU$5),60,0)))</f>
        <v/>
      </c>
      <c r="AV201" s="80" t="str">
        <f>IF(OR($A201="",NOT(ISNUMBER($G201))),"",IF(AND($F201&lt;=AV$6,$G201&gt;=AV$5),IF(AV$5&gt;$N201,5,$K201)*10+IF(AND($F201&gt;=AV$5,$F201&lt;=AV$6),IF(AND($G201&gt;=AV$5,$G201&lt;=AV$6),5,IF($L201=1,2,1)),IF(AND($G201&gt;=AV$5,$G201&lt;=AV$6),IF($M201&gt;0,4,3),0)),IF(AND($D201&lt;=AV$6,$E201&gt;=AV$5),60,0)))</f>
        <v/>
      </c>
      <c r="AW201" s="80" t="str">
        <f>IF(OR($A201="",NOT(ISNUMBER($G201))),"",IF(AND($F201&lt;=AW$6,$G201&gt;=AW$5),IF(AW$5&gt;$N201,5,$K201)*10+IF(AND($F201&gt;=AW$5,$F201&lt;=AW$6),IF(AND($G201&gt;=AW$5,$G201&lt;=AW$6),5,IF($L201=1,2,1)),IF(AND($G201&gt;=AW$5,$G201&lt;=AW$6),IF($M201&gt;0,4,3),0)),IF(AND($D201&lt;=AW$6,$E201&gt;=AW$5),60,0)))</f>
        <v/>
      </c>
      <c r="AX201" s="80" t="str">
        <f>IF(OR($A201="",NOT(ISNUMBER($G201))),"",IF(AND($F201&lt;=AX$6,$G201&gt;=AX$5),IF(AX$5&gt;$N201,5,$K201)*10+IF(AND($F201&gt;=AX$5,$F201&lt;=AX$6),IF(AND($G201&gt;=AX$5,$G201&lt;=AX$6),5,IF($L201=1,2,1)),IF(AND($G201&gt;=AX$5,$G201&lt;=AX$6),IF($M201&gt;0,4,3),0)),IF(AND($D201&lt;=AX$6,$E201&gt;=AX$5),60,0)))</f>
        <v/>
      </c>
      <c r="AY201" s="80" t="str">
        <f>IF(OR($A201="",NOT(ISNUMBER($G201))),"",IF(AND($F201&lt;=AY$6,$G201&gt;=AY$5),IF(AY$5&gt;$N201,5,$K201)*10+IF(AND($F201&gt;=AY$5,$F201&lt;=AY$6),IF(AND($G201&gt;=AY$5,$G201&lt;=AY$6),5,IF($L201=1,2,1)),IF(AND($G201&gt;=AY$5,$G201&lt;=AY$6),IF($M201&gt;0,4,3),0)),IF(AND($D201&lt;=AY$6,$E201&gt;=AY$5),60,0)))</f>
        <v/>
      </c>
      <c r="AZ201" s="80" t="str">
        <f>IF(OR($A201="",NOT(ISNUMBER($G201))),"",IF(AND($F201&lt;=AZ$6,$G201&gt;=AZ$5),IF(AZ$5&gt;$N201,5,$K201)*10+IF(AND($F201&gt;=AZ$5,$F201&lt;=AZ$6),IF(AND($G201&gt;=AZ$5,$G201&lt;=AZ$6),5,IF($L201=1,2,1)),IF(AND($G201&gt;=AZ$5,$G201&lt;=AZ$6),IF($M201&gt;0,4,3),0)),IF(AND($D201&lt;=AZ$6,$E201&gt;=AZ$5),60,0)))</f>
        <v/>
      </c>
      <c r="BA201" s="80" t="str">
        <f>IF(OR($A201="",NOT(ISNUMBER($G201))),"",IF(AND($F201&lt;=BA$6,$G201&gt;=BA$5),IF(BA$5&gt;$N201,5,$K201)*10+IF(AND($F201&gt;=BA$5,$F201&lt;=BA$6),IF(AND($G201&gt;=BA$5,$G201&lt;=BA$6),5,IF($L201=1,2,1)),IF(AND($G201&gt;=BA$5,$G201&lt;=BA$6),IF($M201&gt;0,4,3),0)),IF(AND($D201&lt;=BA$6,$E201&gt;=BA$5),60,0)))</f>
        <v/>
      </c>
      <c r="BB201" s="80" t="str">
        <f>IF(OR($A201="",NOT(ISNUMBER($G201))),"",IF(AND($F201&lt;=BB$6,$G201&gt;=BB$5),IF(BB$5&gt;$N201,5,$K201)*10+IF(AND($F201&gt;=BB$5,$F201&lt;=BB$6),IF(AND($G201&gt;=BB$5,$G201&lt;=BB$6),5,IF($L201=1,2,1)),IF(AND($G201&gt;=BB$5,$G201&lt;=BB$6),IF($M201&gt;0,4,3),0)),IF(AND($D201&lt;=BB$6,$E201&gt;=BB$5),60,0)))</f>
        <v/>
      </c>
      <c r="BC201" s="80" t="str">
        <f>IF(OR($A201="",NOT(ISNUMBER($G201))),"",IF(AND($F201&lt;=BC$6,$G201&gt;=BC$5),IF(BC$5&gt;$N201,5,$K201)*10+IF(AND($F201&gt;=BC$5,$F201&lt;=BC$6),IF(AND($G201&gt;=BC$5,$G201&lt;=BC$6),5,IF($L201=1,2,1)),IF(AND($G201&gt;=BC$5,$G201&lt;=BC$6),IF($M201&gt;0,4,3),0)),IF(AND($D201&lt;=BC$6,$E201&gt;=BC$5),60,0)))</f>
        <v/>
      </c>
      <c r="BD201" s="80" t="str">
        <f>IF(OR($A201="",NOT(ISNUMBER($G201))),"",IF(AND($F201&lt;=BD$6,$G201&gt;=BD$5),IF(BD$5&gt;$N201,5,$K201)*10+IF(AND($F201&gt;=BD$5,$F201&lt;=BD$6),IF(AND($G201&gt;=BD$5,$G201&lt;=BD$6),5,IF($L201=1,2,1)),IF(AND($G201&gt;=BD$5,$G201&lt;=BD$6),IF($M201&gt;0,4,3),0)),IF(AND($D201&lt;=BD$6,$E201&gt;=BD$5),60,0)))</f>
        <v/>
      </c>
      <c r="BE201" s="80" t="str">
        <f>IF(OR($A201="",NOT(ISNUMBER($G201))),"",IF(AND($F201&lt;=BE$6,$G201&gt;=BE$5),IF(BE$5&gt;$N201,5,$K201)*10+IF(AND($F201&gt;=BE$5,$F201&lt;=BE$6),IF(AND($G201&gt;=BE$5,$G201&lt;=BE$6),5,IF($L201=1,2,1)),IF(AND($G201&gt;=BE$5,$G201&lt;=BE$6),IF($M201&gt;0,4,3),0)),IF(AND($D201&lt;=BE$6,$E201&gt;=BE$5),60,0)))</f>
        <v/>
      </c>
      <c r="BF201" s="80" t="str">
        <f>IF(OR($A201="",NOT(ISNUMBER($G201))),"",IF(AND($F201&lt;=BF$6,$G201&gt;=BF$5),IF(BF$5&gt;$N201,5,$K201)*10+IF(AND($F201&gt;=BF$5,$F201&lt;=BF$6),IF(AND($G201&gt;=BF$5,$G201&lt;=BF$6),5,IF($L201=1,2,1)),IF(AND($G201&gt;=BF$5,$G201&lt;=BF$6),IF($M201&gt;0,4,3),0)),IF(AND($D201&lt;=BF$6,$E201&gt;=BF$5),60,0)))</f>
        <v/>
      </c>
      <c r="BG201" s="80" t="str">
        <f>IF(OR($A201="",NOT(ISNUMBER($G201))),"",IF(AND($F201&lt;=BG$6,$G201&gt;=BG$5),IF(BG$5&gt;$N201,5,$K201)*10+IF(AND($F201&gt;=BG$5,$F201&lt;=BG$6),IF(AND($G201&gt;=BG$5,$G201&lt;=BG$6),5,IF($L201=1,2,1)),IF(AND($G201&gt;=BG$5,$G201&lt;=BG$6),IF($M201&gt;0,4,3),0)),IF(AND($D201&lt;=BG$6,$E201&gt;=BG$5),60,0)))</f>
        <v/>
      </c>
      <c r="BH201" s="80" t="str">
        <f>IF(OR($A201="",NOT(ISNUMBER($G201))),"",IF(AND($F201&lt;=BH$6,$G201&gt;=BH$5),IF(BH$5&gt;$N201,5,$K201)*10+IF(AND($F201&gt;=BH$5,$F201&lt;=BH$6),IF(AND($G201&gt;=BH$5,$G201&lt;=BH$6),5,IF($L201=1,2,1)),IF(AND($G201&gt;=BH$5,$G201&lt;=BH$6),IF($M201&gt;0,4,3),0)),IF(AND($D201&lt;=BH$6,$E201&gt;=BH$5),60,0)))</f>
        <v/>
      </c>
      <c r="BI201" s="80" t="str">
        <f>IF(OR($A201="",NOT(ISNUMBER($G201))),"",IF(AND($F201&lt;=BI$6,$G201&gt;=BI$5),IF(BI$5&gt;$N201,5,$K201)*10+IF(AND($F201&gt;=BI$5,$F201&lt;=BI$6),IF(AND($G201&gt;=BI$5,$G201&lt;=BI$6),5,IF($L201=1,2,1)),IF(AND($G201&gt;=BI$5,$G201&lt;=BI$6),IF($M201&gt;0,4,3),0)),IF(AND($D201&lt;=BI$6,$E201&gt;=BI$5),60,0)))</f>
        <v/>
      </c>
      <c r="BJ201" s="80" t="str">
        <f>IF(OR($A201="",NOT(ISNUMBER($G201))),"",IF(AND($F201&lt;=BJ$6,$G201&gt;=BJ$5),IF(BJ$5&gt;$N201,5,$K201)*10+IF(AND($F201&gt;=BJ$5,$F201&lt;=BJ$6),IF(AND($G201&gt;=BJ$5,$G201&lt;=BJ$6),5,IF($L201=1,2,1)),IF(AND($G201&gt;=BJ$5,$G201&lt;=BJ$6),IF($M201&gt;0,4,3),0)),IF(AND($D201&lt;=BJ$6,$E201&gt;=BJ$5),60,0)))</f>
        <v/>
      </c>
      <c r="BK201" s="80" t="str">
        <f>IF(OR($A201="",NOT(ISNUMBER($G201))),"",IF(AND($F201&lt;=BK$6,$G201&gt;=BK$5),IF(BK$5&gt;$N201,5,$K201)*10+IF(AND($F201&gt;=BK$5,$F201&lt;=BK$6),IF(AND($G201&gt;=BK$5,$G201&lt;=BK$6),5,IF($L201=1,2,1)),IF(AND($G201&gt;=BK$5,$G201&lt;=BK$6),IF($M201&gt;0,4,3),0)),IF(AND($D201&lt;=BK$6,$E201&gt;=BK$5),60,0)))</f>
        <v/>
      </c>
      <c r="BL201" s="80" t="str">
        <f>IF(OR($A201="",NOT(ISNUMBER($G201))),"",IF(AND($F201&lt;=BL$6,$G201&gt;=BL$5),IF(BL$5&gt;$N201,5,$K201)*10+IF(AND($F201&gt;=BL$5,$F201&lt;=BL$6),IF(AND($G201&gt;=BL$5,$G201&lt;=BL$6),5,IF($L201=1,2,1)),IF(AND($G201&gt;=BL$5,$G201&lt;=BL$6),IF($M201&gt;0,4,3),0)),IF(AND($D201&lt;=BL$6,$E201&gt;=BL$5),60,0)))</f>
        <v/>
      </c>
      <c r="BM201" s="80" t="str">
        <f>IF(OR($A201="",NOT(ISNUMBER($G201))),"",IF(AND($F201&lt;=BM$6,$G201&gt;=BM$5),IF(BM$5&gt;$N201,5,$K201)*10+IF(AND($F201&gt;=BM$5,$F201&lt;=BM$6),IF(AND($G201&gt;=BM$5,$G201&lt;=BM$6),5,IF($L201=1,2,1)),IF(AND($G201&gt;=BM$5,$G201&lt;=BM$6),IF($M201&gt;0,4,3),0)),IF(AND($D201&lt;=BM$6,$E201&gt;=BM$5),60,0)))</f>
        <v/>
      </c>
      <c r="BN201" s="80" t="str">
        <f>IF(OR($A201="",NOT(ISNUMBER($G201))),"",IF(AND($F201&lt;=BN$6,$G201&gt;=BN$5),IF(BN$5&gt;$N201,5,$K201)*10+IF(AND($F201&gt;=BN$5,$F201&lt;=BN$6),IF(AND($G201&gt;=BN$5,$G201&lt;=BN$6),5,IF($L201=1,2,1)),IF(AND($G201&gt;=BN$5,$G201&lt;=BN$6),IF($M201&gt;0,4,3),0)),IF(AND($D201&lt;=BN$6,$E201&gt;=BN$5),60,0)))</f>
        <v/>
      </c>
      <c r="BO201" s="80" t="str">
        <f>IF(OR($A201="",NOT(ISNUMBER($G201))),"",IF(AND($F201&lt;=BO$6,$G201&gt;=BO$5),IF(BO$5&gt;$N201,5,$K201)*10+IF(AND($F201&gt;=BO$5,$F201&lt;=BO$6),IF(AND($G201&gt;=BO$5,$G201&lt;=BO$6),5,IF($L201=1,2,1)),IF(AND($G201&gt;=BO$5,$G201&lt;=BO$6),IF($M201&gt;0,4,3),0)),IF(AND($D201&lt;=BO$6,$E201&gt;=BO$5),60,0)))</f>
        <v/>
      </c>
      <c r="BP201" s="80" t="str">
        <f>IF(OR($A201="",NOT(ISNUMBER($G201))),"",IF(AND($F201&lt;=BP$6,$G201&gt;=BP$5),IF(BP$5&gt;$N201,5,$K201)*10+IF(AND($F201&gt;=BP$5,$F201&lt;=BP$6),IF(AND($G201&gt;=BP$5,$G201&lt;=BP$6),5,IF($L201=1,2,1)),IF(AND($G201&gt;=BP$5,$G201&lt;=BP$6),IF($M201&gt;0,4,3),0)),IF(AND($D201&lt;=BP$6,$E201&gt;=BP$5),60,0)))</f>
        <v/>
      </c>
      <c r="BQ201" s="80" t="str">
        <f>IF(OR($A201="",NOT(ISNUMBER($G201))),"",IF(AND($F201&lt;=BQ$6,$G201&gt;=BQ$5),IF(BQ$5&gt;$N201,5,$K201)*10+IF(AND($F201&gt;=BQ$5,$F201&lt;=BQ$6),IF(AND($G201&gt;=BQ$5,$G201&lt;=BQ$6),5,IF($L201=1,2,1)),IF(AND($G201&gt;=BQ$5,$G201&lt;=BQ$6),IF($M201&gt;0,4,3),0)),IF(AND($D201&lt;=BQ$6,$E201&gt;=BQ$5),60,0)))</f>
        <v/>
      </c>
      <c r="BR201" s="80" t="str">
        <f>IF(OR($A201="",NOT(ISNUMBER($G201))),"",IF(AND($F201&lt;=BR$6,$G201&gt;=BR$5),IF(BR$5&gt;$N201,5,$K201)*10+IF(AND($F201&gt;=BR$5,$F201&lt;=BR$6),IF(AND($G201&gt;=BR$5,$G201&lt;=BR$6),5,IF($L201=1,2,1)),IF(AND($G201&gt;=BR$5,$G201&lt;=BR$6),IF($M201&gt;0,4,3),0)),IF(AND($D201&lt;=BR$6,$E201&gt;=BR$5),60,0)))</f>
        <v/>
      </c>
      <c r="BS201" s="80" t="str">
        <f>IF(OR($A201="",NOT(ISNUMBER($G201))),"",IF(AND($F201&lt;=BS$6,$G201&gt;=BS$5),IF(BS$5&gt;$N201,5,$K201)*10+IF(AND($F201&gt;=BS$5,$F201&lt;=BS$6),IF(AND($G201&gt;=BS$5,$G201&lt;=BS$6),5,IF($L201=1,2,1)),IF(AND($G201&gt;=BS$5,$G201&lt;=BS$6),IF($M201&gt;0,4,3),0)),IF(AND($D201&lt;=BS$6,$E201&gt;=BS$5),60,0)))</f>
        <v/>
      </c>
      <c r="BT201" s="80" t="str">
        <f>IF(OR($A201="",NOT(ISNUMBER($G201))),"",IF(AND($F201&lt;=BT$6,$G201&gt;=BT$5),IF(BT$5&gt;$N201,5,$K201)*10+IF(AND($F201&gt;=BT$5,$F201&lt;=BT$6),IF(AND($G201&gt;=BT$5,$G201&lt;=BT$6),5,IF($L201=1,2,1)),IF(AND($G201&gt;=BT$5,$G201&lt;=BT$6),IF($M201&gt;0,4,3),0)),IF(AND($D201&lt;=BT$6,$E201&gt;=BT$5),60,0)))</f>
        <v/>
      </c>
      <c r="BU201" s="80" t="str">
        <f>IF(OR($A201="",NOT(ISNUMBER($G201))),"",IF(AND($F201&lt;=BU$6,$G201&gt;=BU$5),IF(BU$5&gt;$N201,5,$K201)*10+IF(AND($F201&gt;=BU$5,$F201&lt;=BU$6),IF(AND($G201&gt;=BU$5,$G201&lt;=BU$6),5,IF($L201=1,2,1)),IF(AND($G201&gt;=BU$5,$G201&lt;=BU$6),IF($M201&gt;0,4,3),0)),IF(AND($D201&lt;=BU$6,$E201&gt;=BU$5),60,0)))</f>
        <v/>
      </c>
      <c r="BV201" s="80" t="str">
        <f>IF(OR($A201="",NOT(ISNUMBER($G201))),"",IF(AND($F201&lt;=BV$6,$G201&gt;=BV$5),IF(BV$5&gt;$N201,5,$K201)*10+IF(AND($F201&gt;=BV$5,$F201&lt;=BV$6),IF(AND($G201&gt;=BV$5,$G201&lt;=BV$6),5,IF($L201=1,2,1)),IF(AND($G201&gt;=BV$5,$G201&lt;=BV$6),IF($M201&gt;0,4,3),0)),IF(AND($D201&lt;=BV$6,$E201&gt;=BV$5),60,0)))</f>
        <v/>
      </c>
      <c r="BW201" s="80" t="str">
        <f>IF(OR($A201="",NOT(ISNUMBER($G201))),"",IF(AND($F201&lt;=BW$6,$G201&gt;=BW$5),IF(BW$5&gt;$N201,5,$K201)*10+IF(AND($F201&gt;=BW$5,$F201&lt;=BW$6),IF(AND($G201&gt;=BW$5,$G201&lt;=BW$6),5,IF($L201=1,2,1)),IF(AND($G201&gt;=BW$5,$G201&lt;=BW$6),IF($M201&gt;0,4,3),0)),IF(AND($D201&lt;=BW$6,$E201&gt;=BW$5),60,0)))</f>
        <v/>
      </c>
      <c r="BX201" s="80" t="str">
        <f>IF(OR($A201="",NOT(ISNUMBER($G201))),"",IF(AND($F201&lt;=BX$6,$G201&gt;=BX$5),IF(BX$5&gt;$N201,5,$K201)*10+IF(AND($F201&gt;=BX$5,$F201&lt;=BX$6),IF(AND($G201&gt;=BX$5,$G201&lt;=BX$6),5,IF($L201=1,2,1)),IF(AND($G201&gt;=BX$5,$G201&lt;=BX$6),IF($M201&gt;0,4,3),0)),IF(AND($D201&lt;=BX$6,$E201&gt;=BX$5),60,0)))</f>
        <v/>
      </c>
      <c r="BY201" s="80" t="str">
        <f>IF(OR($A201="",NOT(ISNUMBER($G201))),"",IF(AND($F201&lt;=BY$6,$G201&gt;=BY$5),IF(BY$5&gt;$N201,5,$K201)*10+IF(AND($F201&gt;=BY$5,$F201&lt;=BY$6),IF(AND($G201&gt;=BY$5,$G201&lt;=BY$6),5,IF($L201=1,2,1)),IF(AND($G201&gt;=BY$5,$G201&lt;=BY$6),IF($M201&gt;0,4,3),0)),IF(AND($D201&lt;=BY$6,$E201&gt;=BY$5),60,0)))</f>
        <v/>
      </c>
      <c r="BZ201" s="80" t="str">
        <f>IF(OR($A201="",NOT(ISNUMBER($G201))),"",IF(AND($F201&lt;=BZ$6,$G201&gt;=BZ$5),IF(BZ$5&gt;$N201,5,$K201)*10+IF(AND($F201&gt;=BZ$5,$F201&lt;=BZ$6),IF(AND($G201&gt;=BZ$5,$G201&lt;=BZ$6),5,IF($L201=1,2,1)),IF(AND($G201&gt;=BZ$5,$G201&lt;=BZ$6),IF($M201&gt;0,4,3),0)),IF(AND($D201&lt;=BZ$6,$E201&gt;=BZ$5),60,0)))</f>
        <v/>
      </c>
      <c r="CA201" s="80" t="str">
        <f>IF(OR($A201="",NOT(ISNUMBER($G201))),"",IF(AND($F201&lt;=CA$6,$G201&gt;=CA$5),IF(CA$5&gt;$N201,5,$K201)*10+IF(AND($F201&gt;=CA$5,$F201&lt;=CA$6),IF(AND($G201&gt;=CA$5,$G201&lt;=CA$6),5,IF($L201=1,2,1)),IF(AND($G201&gt;=CA$5,$G201&lt;=CA$6),IF($M201&gt;0,4,3),0)),IF(AND($D201&lt;=CA$6,$E201&gt;=CA$5),60,0)))</f>
        <v/>
      </c>
      <c r="CB201" s="80" t="str">
        <f>IF(OR($A201="",NOT(ISNUMBER($G201))),"",IF(AND($F201&lt;=CB$6,$G201&gt;=CB$5),IF(CB$5&gt;$N201,5,$K201)*10+IF(AND($F201&gt;=CB$5,$F201&lt;=CB$6),IF(AND($G201&gt;=CB$5,$G201&lt;=CB$6),5,IF($L201=1,2,1)),IF(AND($G201&gt;=CB$5,$G201&lt;=CB$6),IF($M201&gt;0,4,3),0)),IF(AND($D201&lt;=CB$6,$E201&gt;=CB$5),60,0)))</f>
        <v/>
      </c>
      <c r="CC201" s="80" t="str">
        <f>IF(OR($A201="",NOT(ISNUMBER($G201))),"",IF(AND($F201&lt;=CC$6,$G201&gt;=CC$5),IF(CC$5&gt;$N201,5,$K201)*10+IF(AND($F201&gt;=CC$5,$F201&lt;=CC$6),IF(AND($G201&gt;=CC$5,$G201&lt;=CC$6),5,IF($L201=1,2,1)),IF(AND($G201&gt;=CC$5,$G201&lt;=CC$6),IF($M201&gt;0,4,3),0)),IF(AND($D201&lt;=CC$6,$E201&gt;=CC$5),60,0)))</f>
        <v/>
      </c>
      <c r="CD201" s="80" t="str">
        <f>IF(OR($A201="",NOT(ISNUMBER($G201))),"",IF(AND($F201&lt;=CD$6,$G201&gt;=CD$5),IF(CD$5&gt;$N201,5,$K201)*10+IF(AND($F201&gt;=CD$5,$F201&lt;=CD$6),IF(AND($G201&gt;=CD$5,$G201&lt;=CD$6),5,IF($L201=1,2,1)),IF(AND($G201&gt;=CD$5,$G201&lt;=CD$6),IF($M201&gt;0,4,3),0)),IF(AND($D201&lt;=CD$6,$E201&gt;=CD$5),60,0)))</f>
        <v/>
      </c>
      <c r="CE201" s="80" t="str">
        <f>IF(OR($A201="",NOT(ISNUMBER($G201))),"",IF(AND($F201&lt;=CE$6,$G201&gt;=CE$5),IF(CE$5&gt;$N201,5,$K201)*10+IF(AND($F201&gt;=CE$5,$F201&lt;=CE$6),IF(AND($G201&gt;=CE$5,$G201&lt;=CE$6),5,IF($L201=1,2,1)),IF(AND($G201&gt;=CE$5,$G201&lt;=CE$6),IF($M201&gt;0,4,3),0)),IF(AND($D201&lt;=CE$6,$E201&gt;=CE$5),60,0)))</f>
        <v/>
      </c>
      <c r="CF201" s="80" t="str">
        <f>IF(OR($A201="",NOT(ISNUMBER($G201))),"",IF(AND($F201&lt;=CF$6,$G201&gt;=CF$5),IF(CF$5&gt;$N201,5,$K201)*10+IF(AND($F201&gt;=CF$5,$F201&lt;=CF$6),IF(AND($G201&gt;=CF$5,$G201&lt;=CF$6),5,IF($L201=1,2,1)),IF(AND($G201&gt;=CF$5,$G201&lt;=CF$6),IF($M201&gt;0,4,3),0)),IF(AND($D201&lt;=CF$6,$E201&gt;=CF$5),60,0)))</f>
        <v/>
      </c>
      <c r="CG201" s="80" t="str">
        <f>IF(OR($A201="",NOT(ISNUMBER($G201))),"",IF(AND($F201&lt;=CG$6,$G201&gt;=CG$5),IF(CG$5&gt;$N201,5,$K201)*10+IF(AND($F201&gt;=CG$5,$F201&lt;=CG$6),IF(AND($G201&gt;=CG$5,$G201&lt;=CG$6),5,IF($L201=1,2,1)),IF(AND($G201&gt;=CG$5,$G201&lt;=CG$6),IF($M201&gt;0,4,3),0)),IF(AND($D201&lt;=CG$6,$E201&gt;=CG$5),60,0)))</f>
        <v/>
      </c>
      <c r="CH201" s="80" t="str">
        <f>IF(OR($A201="",NOT(ISNUMBER($G201))),"",IF(AND($F201&lt;=CH$6,$G201&gt;=CH$5),IF(CH$5&gt;$N201,5,$K201)*10+IF(AND($F201&gt;=CH$5,$F201&lt;=CH$6),IF(AND($G201&gt;=CH$5,$G201&lt;=CH$6),5,IF($L201=1,2,1)),IF(AND($G201&gt;=CH$5,$G201&lt;=CH$6),IF($M201&gt;0,4,3),0)),IF(AND($D201&lt;=CH$6,$E201&gt;=CH$5),60,0)))</f>
        <v/>
      </c>
      <c r="CI201" s="80" t="str">
        <f>IF(OR($A201="",NOT(ISNUMBER($G201))),"",IF(AND($F201&lt;=CI$6,$G201&gt;=CI$5),IF(CI$5&gt;$N201,5,$K201)*10+IF(AND($F201&gt;=CI$5,$F201&lt;=CI$6),IF(AND($G201&gt;=CI$5,$G201&lt;=CI$6),5,IF($L201=1,2,1)),IF(AND($G201&gt;=CI$5,$G201&lt;=CI$6),IF($M201&gt;0,4,3),0)),IF(AND($D201&lt;=CI$6,$E201&gt;=CI$5),60,0)))</f>
        <v/>
      </c>
      <c r="CJ201" s="80" t="str">
        <f>IF(OR($A201="",NOT(ISNUMBER($G201))),"",IF(AND($F201&lt;=CJ$6,$G201&gt;=CJ$5),IF(CJ$5&gt;$N201,5,$K201)*10+IF(AND($F201&gt;=CJ$5,$F201&lt;=CJ$6),IF(AND($G201&gt;=CJ$5,$G201&lt;=CJ$6),5,IF($L201=1,2,1)),IF(AND($G201&gt;=CJ$5,$G201&lt;=CJ$6),IF($M201&gt;0,4,3),0)),IF(AND($D201&lt;=CJ$6,$E201&gt;=CJ$5),60,0)))</f>
        <v/>
      </c>
      <c r="CK201" s="80" t="str">
        <f>IF(OR($A201="",NOT(ISNUMBER($G201))),"",IF(AND($F201&lt;=CK$6,$G201&gt;=CK$5),IF(CK$5&gt;$N201,5,$K201)*10+IF(AND($F201&gt;=CK$5,$F201&lt;=CK$6),IF(AND($G201&gt;=CK$5,$G201&lt;=CK$6),5,IF($L201=1,2,1)),IF(AND($G201&gt;=CK$5,$G201&lt;=CK$6),IF($M201&gt;0,4,3),0)),IF(AND($D201&lt;=CK$6,$E201&gt;=CK$5),60,0)))</f>
        <v/>
      </c>
      <c r="CL201" s="80" t="str">
        <f>IF(OR($A201="",NOT(ISNUMBER($G201))),"",IF(AND($F201&lt;=CL$6,$G201&gt;=CL$5),IF(CL$5&gt;$N201,5,$K201)*10+IF(AND($F201&gt;=CL$5,$F201&lt;=CL$6),IF(AND($G201&gt;=CL$5,$G201&lt;=CL$6),5,IF($L201=1,2,1)),IF(AND($G201&gt;=CL$5,$G201&lt;=CL$6),IF($M201&gt;0,4,3),0)),IF(AND($D201&lt;=CL$6,$E201&gt;=CL$5),60,0)))</f>
        <v/>
      </c>
      <c r="CM201" s="80" t="str">
        <f>IF(OR($A201="",NOT(ISNUMBER($G201))),"",IF(AND($F201&lt;=CM$6,$G201&gt;=CM$5),IF(CM$5&gt;$N201,5,$K201)*10+IF(AND($F201&gt;=CM$5,$F201&lt;=CM$6),IF(AND($G201&gt;=CM$5,$G201&lt;=CM$6),5,IF($L201=1,2,1)),IF(AND($G201&gt;=CM$5,$G201&lt;=CM$6),IF($M201&gt;0,4,3),0)),IF(AND($D201&lt;=CM$6,$E201&gt;=CM$5),60,0)))</f>
        <v/>
      </c>
      <c r="CN201" s="80" t="str">
        <f>IF(OR($A201="",NOT(ISNUMBER($G201))),"",IF(AND($F201&lt;=CN$6,$G201&gt;=CN$5),IF(CN$5&gt;$N201,5,$K201)*10+IF(AND($F201&gt;=CN$5,$F201&lt;=CN$6),IF(AND($G201&gt;=CN$5,$G201&lt;=CN$6),5,IF($L201=1,2,1)),IF(AND($G201&gt;=CN$5,$G201&lt;=CN$6),IF($M201&gt;0,4,3),0)),IF(AND($D201&lt;=CN$6,$E201&gt;=CN$5),60,0)))</f>
        <v/>
      </c>
      <c r="CO201" s="80" t="str">
        <f>IF(OR($A201="",NOT(ISNUMBER($G201))),"",IF(AND($F201&lt;=CO$6,$G201&gt;=CO$5),IF(CO$5&gt;$N201,5,$K201)*10+IF(AND($F201&gt;=CO$5,$F201&lt;=CO$6),IF(AND($G201&gt;=CO$5,$G201&lt;=CO$6),5,IF($L201=1,2,1)),IF(AND($G201&gt;=CO$5,$G201&lt;=CO$6),IF($M201&gt;0,4,3),0)),IF(AND($D201&lt;=CO$6,$E201&gt;=CO$5),60,0)))</f>
        <v/>
      </c>
      <c r="CP201" s="80" t="str">
        <f>IF(OR($A201="",NOT(ISNUMBER($G201))),"",IF(AND($F201&lt;=CP$6,$G201&gt;=CP$5),IF(CP$5&gt;$N201,5,$K201)*10+IF(AND($F201&gt;=CP$5,$F201&lt;=CP$6),IF(AND($G201&gt;=CP$5,$G201&lt;=CP$6),5,IF($L201=1,2,1)),IF(AND($G201&gt;=CP$5,$G201&lt;=CP$6),IF($M201&gt;0,4,3),0)),IF(AND($D201&lt;=CP$6,$E201&gt;=CP$5),60,0)))</f>
        <v/>
      </c>
      <c r="CQ201" s="80" t="str">
        <f>IF(OR($A201="",NOT(ISNUMBER($G201))),"",IF(AND($F201&lt;=CQ$6,$G201&gt;=CQ$5),IF(CQ$5&gt;$N201,5,$K201)*10+IF(AND($F201&gt;=CQ$5,$F201&lt;=CQ$6),IF(AND($G201&gt;=CQ$5,$G201&lt;=CQ$6),5,IF($L201=1,2,1)),IF(AND($G201&gt;=CQ$5,$G201&lt;=CQ$6),IF($M201&gt;0,4,3),0)),IF(AND($D201&lt;=CQ$6,$E201&gt;=CQ$5),60,0)))</f>
        <v/>
      </c>
      <c r="CR201" s="80" t="str">
        <f>IF(OR($A201="",NOT(ISNUMBER($G201))),"",IF(AND($F201&lt;=CR$6,$G201&gt;=CR$5),IF(CR$5&gt;$N201,5,$K201)*10+IF(AND($F201&gt;=CR$5,$F201&lt;=CR$6),IF(AND($G201&gt;=CR$5,$G201&lt;=CR$6),5,IF($L201=1,2,1)),IF(AND($G201&gt;=CR$5,$G201&lt;=CR$6),IF($M201&gt;0,4,3),0)),IF(AND($D201&lt;=CR$6,$E201&gt;=CR$5),60,0)))</f>
        <v/>
      </c>
      <c r="CS201" s="80" t="str">
        <f>IF(OR($A201="",NOT(ISNUMBER($G201))),"",IF(AND($F201&lt;=CS$6,$G201&gt;=CS$5),IF(CS$5&gt;$N201,5,$K201)*10+IF(AND($F201&gt;=CS$5,$F201&lt;=CS$6),IF(AND($G201&gt;=CS$5,$G201&lt;=CS$6),5,IF($L201=1,2,1)),IF(AND($G201&gt;=CS$5,$G201&lt;=CS$6),IF($M201&gt;0,4,3),0)),IF(AND($D201&lt;=CS$6,$E201&gt;=CS$5),60,0)))</f>
        <v/>
      </c>
      <c r="CT201" s="80" t="str">
        <f>IF(OR($A201="",NOT(ISNUMBER($G201))),"",IF(AND($F201&lt;=CT$6,$G201&gt;=CT$5),IF(CT$5&gt;$N201,5,$K201)*10+IF(AND($F201&gt;=CT$5,$F201&lt;=CT$6),IF(AND($G201&gt;=CT$5,$G201&lt;=CT$6),5,IF($L201=1,2,1)),IF(AND($G201&gt;=CT$5,$G201&lt;=CT$6),IF($M201&gt;0,4,3),0)),IF(AND($D201&lt;=CT$6,$E201&gt;=CT$5),60,0)))</f>
        <v/>
      </c>
      <c r="CU201" s="80" t="str">
        <f>IF(OR($A201="",NOT(ISNUMBER($G201))),"",IF(AND($F201&lt;=CU$6,$G201&gt;=CU$5),IF(CU$5&gt;$N201,5,$K201)*10+IF(AND($F201&gt;=CU$5,$F201&lt;=CU$6),IF(AND($G201&gt;=CU$5,$G201&lt;=CU$6),5,IF($L201=1,2,1)),IF(AND($G201&gt;=CU$5,$G201&lt;=CU$6),IF($M201&gt;0,4,3),0)),IF(AND($D201&lt;=CU$6,$E201&gt;=CU$5),60,0)))</f>
        <v/>
      </c>
      <c r="CV201" s="80" t="str">
        <f>IF(OR($A201="",NOT(ISNUMBER($G201))),"",IF(AND($F201&lt;=CV$6,$G201&gt;=CV$5),IF(CV$5&gt;$N201,5,$K201)*10+IF(AND($F201&gt;=CV$5,$F201&lt;=CV$6),IF(AND($G201&gt;=CV$5,$G201&lt;=CV$6),5,IF($L201=1,2,1)),IF(AND($G201&gt;=CV$5,$G201&lt;=CV$6),IF($M201&gt;0,4,3),0)),IF(AND($D201&lt;=CV$6,$E201&gt;=CV$5),60,0)))</f>
        <v/>
      </c>
      <c r="CW201" s="80" t="str">
        <f>IF(OR($A201="",NOT(ISNUMBER($G201))),"",IF(AND($F201&lt;=CW$6,$G201&gt;=CW$5),IF(CW$5&gt;$N201,5,$K201)*10+IF(AND($F201&gt;=CW$5,$F201&lt;=CW$6),IF(AND($G201&gt;=CW$5,$G201&lt;=CW$6),5,IF($L201=1,2,1)),IF(AND($G201&gt;=CW$5,$G201&lt;=CW$6),IF($M201&gt;0,4,3),0)),IF(AND($D201&lt;=CW$6,$E201&gt;=CW$5),60,0)))</f>
        <v/>
      </c>
      <c r="CX201" s="80" t="str">
        <f>IF(OR($A201="",NOT(ISNUMBER($G201))),"",IF(AND($F201&lt;=CX$6,$G201&gt;=CX$5),IF(CX$5&gt;$N201,5,$K201)*10+IF(AND($F201&gt;=CX$5,$F201&lt;=CX$6),IF(AND($G201&gt;=CX$5,$G201&lt;=CX$6),5,IF($L201=1,2,1)),IF(AND($G201&gt;=CX$5,$G201&lt;=CX$6),IF($M201&gt;0,4,3),0)),IF(AND($D201&lt;=CX$6,$E201&gt;=CX$5),60,0)))</f>
        <v/>
      </c>
      <c r="CY201" s="80" t="str">
        <f>IF(OR($A201="",NOT(ISNUMBER($G201))),"",IF(AND($F201&lt;=CY$6,$G201&gt;=CY$5),IF(CY$5&gt;$N201,5,$K201)*10+IF(AND($F201&gt;=CY$5,$F201&lt;=CY$6),IF(AND($G201&gt;=CY$5,$G201&lt;=CY$6),5,IF($L201=1,2,1)),IF(AND($G201&gt;=CY$5,$G201&lt;=CY$6),IF($M201&gt;0,4,3),0)),IF(AND($D201&lt;=CY$6,$E201&gt;=CY$5),60,0)))</f>
        <v/>
      </c>
      <c r="CZ201" s="80" t="str">
        <f>IF(OR($A201="",NOT(ISNUMBER($G201))),"",IF(AND($F201&lt;=CZ$6,$G201&gt;=CZ$5),IF(CZ$5&gt;$N201,5,$K201)*10+IF(AND($F201&gt;=CZ$5,$F201&lt;=CZ$6),IF(AND($G201&gt;=CZ$5,$G201&lt;=CZ$6),5,IF($L201=1,2,1)),IF(AND($G201&gt;=CZ$5,$G201&lt;=CZ$6),IF($M201&gt;0,4,3),0)),IF(AND($D201&lt;=CZ$6,$E201&gt;=CZ$5),60,0)))</f>
        <v/>
      </c>
      <c r="DA201" s="80" t="str">
        <f>IF(OR($A201="",NOT(ISNUMBER($G201))),"",IF(AND($F201&lt;=DA$6,$G201&gt;=DA$5),IF(DA$5&gt;$N201,5,$K201)*10+IF(AND($F201&gt;=DA$5,$F201&lt;=DA$6),IF(AND($G201&gt;=DA$5,$G201&lt;=DA$6),5,IF($L201=1,2,1)),IF(AND($G201&gt;=DA$5,$G201&lt;=DA$6),IF($M201&gt;0,4,3),0)),IF(AND($D201&lt;=DA$6,$E201&gt;=DA$5),60,0)))</f>
        <v/>
      </c>
      <c r="DB201" s="80" t="str">
        <f>IF(OR($A201="",NOT(ISNUMBER($G201))),"",IF(AND($F201&lt;=DB$6,$G201&gt;=DB$5),IF(DB$5&gt;$N201,5,$K201)*10+IF(AND($F201&gt;=DB$5,$F201&lt;=DB$6),IF(AND($G201&gt;=DB$5,$G201&lt;=DB$6),5,IF($L201=1,2,1)),IF(AND($G201&gt;=DB$5,$G201&lt;=DB$6),IF($M201&gt;0,4,3),0)),IF(AND($D201&lt;=DB$6,$E201&gt;=DB$5),60,0)))</f>
        <v/>
      </c>
      <c r="DC201" s="80" t="str">
        <f>IF(OR($A201="",NOT(ISNUMBER($G201))),"",IF(AND($F201&lt;=DC$6,$G201&gt;=DC$5),IF(DC$5&gt;$N201,5,$K201)*10+IF(AND($F201&gt;=DC$5,$F201&lt;=DC$6),IF(AND($G201&gt;=DC$5,$G201&lt;=DC$6),5,IF($L201=1,2,1)),IF(AND($G201&gt;=DC$5,$G201&lt;=DC$6),IF($M201&gt;0,4,3),0)),IF(AND($D201&lt;=DC$6,$E201&gt;=DC$5),60,0)))</f>
        <v/>
      </c>
      <c r="DD201" s="80" t="str">
        <f>IF(OR($A201="",NOT(ISNUMBER($G201))),"",IF(AND($F201&lt;=DD$6,$G201&gt;=DD$5),IF(DD$5&gt;$N201,5,$K201)*10+IF(AND($F201&gt;=DD$5,$F201&lt;=DD$6),IF(AND($G201&gt;=DD$5,$G201&lt;=DD$6),5,IF($L201=1,2,1)),IF(AND($G201&gt;=DD$5,$G201&lt;=DD$6),IF($M201&gt;0,4,3),0)),IF(AND($D201&lt;=DD$6,$E201&gt;=DD$5),60,0)))</f>
        <v/>
      </c>
      <c r="DE201" s="80" t="str">
        <f>IF(OR($A201="",NOT(ISNUMBER($G201))),"",IF(AND($F201&lt;=DE$6,$G201&gt;=DE$5),IF(DE$5&gt;$N201,5,$K201)*10+IF(AND($F201&gt;=DE$5,$F201&lt;=DE$6),IF(AND($G201&gt;=DE$5,$G201&lt;=DE$6),5,IF($L201=1,2,1)),IF(AND($G201&gt;=DE$5,$G201&lt;=DE$6),IF($M201&gt;0,4,3),0)),IF(AND($D201&lt;=DE$6,$E201&gt;=DE$5),60,0)))</f>
        <v/>
      </c>
      <c r="DF201" s="80" t="str">
        <f>IF(OR($A201="",NOT(ISNUMBER($G201))),"",IF(AND($F201&lt;=DF$6,$G201&gt;=DF$5),IF(DF$5&gt;$N201,5,$K201)*10+IF(AND($F201&gt;=DF$5,$F201&lt;=DF$6),IF(AND($G201&gt;=DF$5,$G201&lt;=DF$6),5,IF($L201=1,2,1)),IF(AND($G201&gt;=DF$5,$G201&lt;=DF$6),IF($M201&gt;0,4,3),0)),IF(AND($D201&lt;=DF$6,$E201&gt;=DF$5),60,0)))</f>
        <v/>
      </c>
      <c r="DG201" s="80" t="str">
        <f>IF(OR($A201="",NOT(ISNUMBER($G201))),"",IF(AND($F201&lt;=DG$6,$G201&gt;=DG$5),IF(DG$5&gt;$N201,5,$K201)*10+IF(AND($F201&gt;=DG$5,$F201&lt;=DG$6),IF(AND($G201&gt;=DG$5,$G201&lt;=DG$6),5,IF($L201=1,2,1)),IF(AND($G201&gt;=DG$5,$G201&lt;=DG$6),IF($M201&gt;0,4,3),0)),IF(AND($D201&lt;=DG$6,$E201&gt;=DG$5),60,0)))</f>
        <v/>
      </c>
      <c r="DH201" s="80" t="str">
        <f>IF(OR($A201="",NOT(ISNUMBER($G201))),"",IF(AND($F201&lt;=DH$6,$G201&gt;=DH$5),IF(DH$5&gt;$N201,5,$K201)*10+IF(AND($F201&gt;=DH$5,$F201&lt;=DH$6),IF(AND($G201&gt;=DH$5,$G201&lt;=DH$6),5,IF($L201=1,2,1)),IF(AND($G201&gt;=DH$5,$G201&lt;=DH$6),IF($M201&gt;0,4,3),0)),IF(AND($D201&lt;=DH$6,$E201&gt;=DH$5),60,0)))</f>
        <v/>
      </c>
      <c r="DI201" s="80" t="str">
        <f>IF(OR($A201="",NOT(ISNUMBER($G201))),"",IF(AND($F201&lt;=DI$6,$G201&gt;=DI$5),IF(DI$5&gt;$N201,5,$K201)*10+IF(AND($F201&gt;=DI$5,$F201&lt;=DI$6),IF(AND($G201&gt;=DI$5,$G201&lt;=DI$6),5,IF($L201=1,2,1)),IF(AND($G201&gt;=DI$5,$G201&lt;=DI$6),IF($M201&gt;0,4,3),0)),IF(AND($D201&lt;=DI$6,$E201&gt;=DI$5),60,0)))</f>
        <v/>
      </c>
      <c r="DJ201" s="80" t="str">
        <f>IF(OR($A201="",NOT(ISNUMBER($G201))),"",IF(AND($F201&lt;=DJ$6,$G201&gt;=DJ$5),IF(DJ$5&gt;$N201,5,$K201)*10+IF(AND($F201&gt;=DJ$5,$F201&lt;=DJ$6),IF(AND($G201&gt;=DJ$5,$G201&lt;=DJ$6),5,IF($L201=1,2,1)),IF(AND($G201&gt;=DJ$5,$G201&lt;=DJ$6),IF($M201&gt;0,4,3),0)),IF(AND($D201&lt;=DJ$6,$E201&gt;=DJ$5),60,0)))</f>
        <v/>
      </c>
      <c r="DK201" s="80" t="str">
        <f>IF(OR($A201="",NOT(ISNUMBER($G201))),"",IF(AND($F201&lt;=DK$6,$G201&gt;=DK$5),IF(DK$5&gt;$N201,5,$K201)*10+IF(AND($F201&gt;=DK$5,$F201&lt;=DK$6),IF(AND($G201&gt;=DK$5,$G201&lt;=DK$6),5,IF($L201=1,2,1)),IF(AND($G201&gt;=DK$5,$G201&lt;=DK$6),IF($M201&gt;0,4,3),0)),IF(AND($D201&lt;=DK$6,$E201&gt;=DK$5),60,0)))</f>
        <v/>
      </c>
      <c r="DL201" s="80" t="str">
        <f>IF(OR($A201="",NOT(ISNUMBER($G201))),"",IF(AND($F201&lt;=DL$6,$G201&gt;=DL$5),IF(DL$5&gt;$N201,5,$K201)*10+IF(AND($F201&gt;=DL$5,$F201&lt;=DL$6),IF(AND($G201&gt;=DL$5,$G201&lt;=DL$6),5,IF($L201=1,2,1)),IF(AND($G201&gt;=DL$5,$G201&lt;=DL$6),IF($M201&gt;0,4,3),0)),IF(AND($D201&lt;=DL$6,$E201&gt;=DL$5),60,0)))</f>
        <v/>
      </c>
      <c r="DM201" s="80" t="str">
        <f>IF(OR($A201="",NOT(ISNUMBER($G201))),"",IF(AND($F201&lt;=DM$6,$G201&gt;=DM$5),IF(DM$5&gt;$N201,5,$K201)*10+IF(AND($F201&gt;=DM$5,$F201&lt;=DM$6),IF(AND($G201&gt;=DM$5,$G201&lt;=DM$6),5,IF($L201=1,2,1)),IF(AND($G201&gt;=DM$5,$G201&lt;=DM$6),IF($M201&gt;0,4,3),0)),IF(AND($D201&lt;=DM$6,$E201&gt;=DM$5),60,0)))</f>
        <v/>
      </c>
      <c r="DN201" s="80" t="str">
        <f>IF(OR($A201="",NOT(ISNUMBER($G201))),"",IF(AND($F201&lt;=DN$6,$G201&gt;=DN$5),IF(DN$5&gt;$N201,5,$K201)*10+IF(AND($F201&gt;=DN$5,$F201&lt;=DN$6),IF(AND($G201&gt;=DN$5,$G201&lt;=DN$6),5,IF($L201=1,2,1)),IF(AND($G201&gt;=DN$5,$G201&lt;=DN$6),IF($M201&gt;0,4,3),0)),IF(AND($D201&lt;=DN$6,$E201&gt;=DN$5),60,0)))</f>
        <v/>
      </c>
      <c r="DO201" s="80" t="str">
        <f>IF(OR($A201="",NOT(ISNUMBER($G201))),"",IF(AND($F201&lt;=DO$6,$G201&gt;=DO$5),IF(DO$5&gt;$N201,5,$K201)*10+IF(AND($F201&gt;=DO$5,$F201&lt;=DO$6),IF(AND($G201&gt;=DO$5,$G201&lt;=DO$6),5,IF($L201=1,2,1)),IF(AND($G201&gt;=DO$5,$G201&lt;=DO$6),IF($M201&gt;0,4,3),0)),IF(AND($D201&lt;=DO$6,$E201&gt;=DO$5),60,0)))</f>
        <v/>
      </c>
      <c r="DP201" s="80" t="str">
        <f>IF(OR($A201="",NOT(ISNUMBER($G201))),"",IF(AND($F201&lt;=DP$6,$G201&gt;=DP$5),IF(DP$5&gt;$N201,5,$K201)*10+IF(AND($F201&gt;=DP$5,$F201&lt;=DP$6),IF(AND($G201&gt;=DP$5,$G201&lt;=DP$6),5,IF($L201=1,2,1)),IF(AND($G201&gt;=DP$5,$G201&lt;=DP$6),IF($M201&gt;0,4,3),0)),IF(AND($D201&lt;=DP$6,$E201&gt;=DP$5),60,0)))</f>
        <v/>
      </c>
      <c r="DQ201" s="80" t="str">
        <f>IF(OR($A201="",NOT(ISNUMBER($G201))),"",IF(AND($F201&lt;=DQ$6,$G201&gt;=DQ$5),IF(DQ$5&gt;$N201,5,$K201)*10+IF(AND($F201&gt;=DQ$5,$F201&lt;=DQ$6),IF(AND($G201&gt;=DQ$5,$G201&lt;=DQ$6),5,IF($L201=1,2,1)),IF(AND($G201&gt;=DQ$5,$G201&lt;=DQ$6),IF($M201&gt;0,4,3),0)),IF(AND($D201&lt;=DQ$6,$E201&gt;=DQ$5),60,0)))</f>
        <v/>
      </c>
      <c r="DR201" s="80" t="str">
        <f>IF(OR($A201="",NOT(ISNUMBER($G201))),"",IF(AND($F201&lt;=DR$6,$G201&gt;=DR$5),IF(DR$5&gt;$N201,5,$K201)*10+IF(AND($F201&gt;=DR$5,$F201&lt;=DR$6),IF(AND($G201&gt;=DR$5,$G201&lt;=DR$6),5,IF($L201=1,2,1)),IF(AND($G201&gt;=DR$5,$G201&lt;=DR$6),IF($M201&gt;0,4,3),0)),IF(AND($D201&lt;=DR$6,$E201&gt;=DR$5),60,0)))</f>
        <v/>
      </c>
      <c r="DS201" s="80" t="str">
        <f>IF(OR($A201="",NOT(ISNUMBER($G201))),"",IF(AND($F201&lt;=DS$6,$G201&gt;=DS$5),IF(DS$5&gt;$N201,5,$K201)*10+IF(AND($F201&gt;=DS$5,$F201&lt;=DS$6),IF(AND($G201&gt;=DS$5,$G201&lt;=DS$6),5,IF($L201=1,2,1)),IF(AND($G201&gt;=DS$5,$G201&lt;=DS$6),IF($M201&gt;0,4,3),0)),IF(AND($D201&lt;=DS$6,$E201&gt;=DS$5),60,0)))</f>
        <v/>
      </c>
      <c r="DT201" s="80" t="str">
        <f>IF(OR($A201="",NOT(ISNUMBER($G201))),"",IF(AND($F201&lt;=DT$6,$G201&gt;=DT$5),IF(DT$5&gt;$N201,5,$K201)*10+IF(AND($F201&gt;=DT$5,$F201&lt;=DT$6),IF(AND($G201&gt;=DT$5,$G201&lt;=DT$6),5,IF($L201=1,2,1)),IF(AND($G201&gt;=DT$5,$G201&lt;=DT$6),IF($M201&gt;0,4,3),0)),IF(AND($D201&lt;=DT$6,$E201&gt;=DT$5),60,0)))</f>
        <v/>
      </c>
      <c r="DU201" s="80" t="str">
        <f>IF(OR($A201="",NOT(ISNUMBER($G201))),"",IF(AND($F201&lt;=DU$6,$G201&gt;=DU$5),IF(DU$5&gt;$N201,5,$K201)*10+IF(AND($F201&gt;=DU$5,$F201&lt;=DU$6),IF(AND($G201&gt;=DU$5,$G201&lt;=DU$6),5,IF($L201=1,2,1)),IF(AND($G201&gt;=DU$5,$G201&lt;=DU$6),IF($M201&gt;0,4,3),0)),IF(AND($D201&lt;=DU$6,$E201&gt;=DU$5),60,0)))</f>
        <v/>
      </c>
      <c r="DV201" s="80" t="str">
        <f>IF(OR($A201="",NOT(ISNUMBER($G201))),"",IF(AND($F201&lt;=DV$6,$G201&gt;=DV$5),IF(DV$5&gt;$N201,5,$K201)*10+IF(AND($F201&gt;=DV$5,$F201&lt;=DV$6),IF(AND($G201&gt;=DV$5,$G201&lt;=DV$6),5,IF($L201=1,2,1)),IF(AND($G201&gt;=DV$5,$G201&lt;=DV$6),IF($M201&gt;0,4,3),0)),IF(AND($D201&lt;=DV$6,$E201&gt;=DV$5),60,0)))</f>
        <v/>
      </c>
      <c r="DW201" s="80" t="str">
        <f>IF(OR($A201="",NOT(ISNUMBER($G201))),"",IF(AND($F201&lt;=DW$6,$G201&gt;=DW$5),IF(DW$5&gt;$N201,5,$K201)*10+IF(AND($F201&gt;=DW$5,$F201&lt;=DW$6),IF(AND($G201&gt;=DW$5,$G201&lt;=DW$6),5,IF($L201=1,2,1)),IF(AND($G201&gt;=DW$5,$G201&lt;=DW$6),IF($M201&gt;0,4,3),0)),IF(AND($D201&lt;=DW$6,$E201&gt;=DW$5),60,0)))</f>
        <v/>
      </c>
      <c r="DX201" s="80" t="str">
        <f>IF(OR($A201="",NOT(ISNUMBER($G201))),"",IF(AND($F201&lt;=DX$6,$G201&gt;=DX$5),IF(DX$5&gt;$N201,5,$K201)*10+IF(AND($F201&gt;=DX$5,$F201&lt;=DX$6),IF(AND($G201&gt;=DX$5,$G201&lt;=DX$6),5,IF($L201=1,2,1)),IF(AND($G201&gt;=DX$5,$G201&lt;=DX$6),IF($M201&gt;0,4,3),0)),IF(AND($D201&lt;=DX$6,$E201&gt;=DX$5),60,0)))</f>
        <v/>
      </c>
      <c r="DY201" s="80" t="str">
        <f>IF(OR($A201="",NOT(ISNUMBER($G201))),"",IF(AND($F201&lt;=DY$6,$G201&gt;=DY$5),IF(DY$5&gt;$N201,5,$K201)*10+IF(AND($F201&gt;=DY$5,$F201&lt;=DY$6),IF(AND($G201&gt;=DY$5,$G201&lt;=DY$6),5,IF($L201=1,2,1)),IF(AND($G201&gt;=DY$5,$G201&lt;=DY$6),IF($M201&gt;0,4,3),0)),IF(AND($D201&lt;=DY$6,$E201&gt;=DY$5),60,0)))</f>
        <v/>
      </c>
      <c r="DZ201" s="80" t="str">
        <f>IF(OR($A201="",NOT(ISNUMBER($G201))),"",IF(AND($F201&lt;=DZ$6,$G201&gt;=DZ$5),IF(DZ$5&gt;$N201,5,$K201)*10+IF(AND($F201&gt;=DZ$5,$F201&lt;=DZ$6),IF(AND($G201&gt;=DZ$5,$G201&lt;=DZ$6),5,IF($L201=1,2,1)),IF(AND($G201&gt;=DZ$5,$G201&lt;=DZ$6),IF($M201&gt;0,4,3),0)),IF(AND($D201&lt;=DZ$6,$E201&gt;=DZ$5),60,0)))</f>
        <v/>
      </c>
      <c r="EA201" s="80" t="str">
        <f>IF(OR($A201="",NOT(ISNUMBER($G201))),"",IF(AND($F201&lt;=EA$6,$G201&gt;=EA$5),IF(EA$5&gt;$N201,5,$K201)*10+IF(AND($F201&gt;=EA$5,$F201&lt;=EA$6),IF(AND($G201&gt;=EA$5,$G201&lt;=EA$6),5,IF($L201=1,2,1)),IF(AND($G201&gt;=EA$5,$G201&lt;=EA$6),IF($M201&gt;0,4,3),0)),IF(AND($D201&lt;=EA$6,$E201&gt;=EA$5),60,0)))</f>
        <v/>
      </c>
      <c r="EB201" s="80" t="str">
        <f>IF(OR($A201="",NOT(ISNUMBER($G201))),"",IF(AND($F201&lt;=EB$6,$G201&gt;=EB$5),IF(EB$5&gt;$N201,5,$K201)*10+IF(AND($F201&gt;=EB$5,$F201&lt;=EB$6),IF(AND($G201&gt;=EB$5,$G201&lt;=EB$6),5,IF($L201=1,2,1)),IF(AND($G201&gt;=EB$5,$G201&lt;=EB$6),IF($M201&gt;0,4,3),0)),IF(AND($D201&lt;=EB$6,$E201&gt;=EB$5),60,0)))</f>
        <v/>
      </c>
      <c r="EC201" s="80" t="str">
        <f>IF(OR($A201="",NOT(ISNUMBER($G201))),"",IF(AND($F201&lt;=EC$6,$G201&gt;=EC$5),IF(EC$5&gt;$N201,5,$K201)*10+IF(AND($F201&gt;=EC$5,$F201&lt;=EC$6),IF(AND($G201&gt;=EC$5,$G201&lt;=EC$6),5,IF($L201=1,2,1)),IF(AND($G201&gt;=EC$5,$G201&lt;=EC$6),IF($M201&gt;0,4,3),0)),IF(AND($D201&lt;=EC$6,$E201&gt;=EC$5),60,0)))</f>
        <v/>
      </c>
      <c r="ED201" s="80" t="str">
        <f>IF(OR($A201="",NOT(ISNUMBER($G201))),"",IF(AND($F201&lt;=ED$6,$G201&gt;=ED$5),IF(ED$5&gt;$N201,5,$K201)*10+IF(AND($F201&gt;=ED$5,$F201&lt;=ED$6),IF(AND($G201&gt;=ED$5,$G201&lt;=ED$6),5,IF($L201=1,2,1)),IF(AND($G201&gt;=ED$5,$G201&lt;=ED$6),IF($M201&gt;0,4,3),0)),IF(AND($D201&lt;=ED$6,$E201&gt;=ED$5),60,0)))</f>
        <v/>
      </c>
    </row>
    <row r="202" ht="18" customHeight="1">
      <c r="A202" s="52" t="str">
        <f>IF(Tasks!$B202="","",Tasks!$A202)</f>
        <v/>
      </c>
      <c r="B202" s="78" t="str">
        <f>IF(Tasks!$B202="","",Tasks!$B202)</f>
        <v/>
      </c>
      <c r="C202" s="25" t="str">
        <f>IF($B202="","",IF(AND(Tasks!$D202="",Tasks!$G202=""),"-",IF(Tasks!$D202="","",Tasks!$D202&amp;IF(OR(Tasks!$E202="",Tasks!$E202="FS"),IF(N(Tasks!$F202)=0,"","FS"),Tasks!$E202)&amp;IF(N(Tasks!$F202)=0,"",IF(Tasks!$F202&gt;0,"+","")&amp;Tasks!$F202))&amp;IF(AND(Tasks!$D202&lt;&gt;"",Tasks!$G202&lt;&gt;""),", ","")&amp;IF(Tasks!$G202="","",Tasks!$G202&amp;IF(OR(Tasks!$H202="",Tasks!$H202="FS"),IF(N(Tasks!$I202)=0,"","FS"),Tasks!$H202)&amp;IF(N(Tasks!$I202)=0,"",IF(Tasks!$I202&gt;0,"+","")&amp;Tasks!$I202))))</f>
        <v/>
      </c>
      <c r="D202" s="51" t="str">
        <f>IF(OR($B202="",Tasks!$Q202=""),"",Tasks!$Q202)</f>
        <v/>
      </c>
      <c r="E202" s="51" t="str">
        <f>IF(OR($B202="",Tasks!$R202=""),"",Tasks!$R202)</f>
        <v/>
      </c>
      <c r="F202" s="51" t="str">
        <f>IF(OR($B202="",Tasks!$S202=""),"",Tasks!$S202)</f>
        <v/>
      </c>
      <c r="G202" s="51" t="str">
        <f>IF(OR($B202="",Tasks!$T202=""),"",Tasks!$T202)</f>
        <v/>
      </c>
      <c r="H202" s="52" t="str">
        <f>IF($B202="","",Tasks!$AE202)</f>
        <v/>
      </c>
      <c r="I202" s="79" t="str">
        <f>IF($B202="","",Tasks!$AF202)</f>
        <v/>
      </c>
      <c r="J202" s="53" t="str">
        <f>IF(OR($B202="",Tasks!$V202=""),"",Tasks!$V202)</f>
        <v/>
      </c>
      <c r="K202" s="52" t="str">
        <f>IF($B202="","",Tasks!$AA202)</f>
        <v/>
      </c>
      <c r="L202" s="52" t="str">
        <f>IF($B202="","",Tasks!$AB202)</f>
        <v/>
      </c>
      <c r="M202" s="52" t="str">
        <f>IF($B202="","",Tasks!$Z202)</f>
        <v/>
      </c>
      <c r="N202" s="52" t="str">
        <f>IF(OR($B202="",Tasks!$AG202=""),"",Tasks!$AG202)</f>
        <v/>
      </c>
      <c r="O202" s="80" t="str">
        <f>IF(OR($A202="",NOT(ISNUMBER($G202))),"",IF(AND($F202&lt;=O$6,$G202&gt;=O$5),IF(O$5&gt;$N202,5,$K202)*10+IF(AND($F202&gt;=O$5,$F202&lt;=O$6),IF(AND($G202&gt;=O$5,$G202&lt;=O$6),5,IF($L202=1,2,1)),IF(AND($G202&gt;=O$5,$G202&lt;=O$6),IF($M202&gt;0,4,3),0)),IF(AND($D202&lt;=O$6,$E202&gt;=O$5),60,0)))</f>
        <v/>
      </c>
      <c r="P202" s="80" t="str">
        <f>IF(OR($A202="",NOT(ISNUMBER($G202))),"",IF(AND($F202&lt;=P$6,$G202&gt;=P$5),IF(P$5&gt;$N202,5,$K202)*10+IF(AND($F202&gt;=P$5,$F202&lt;=P$6),IF(AND($G202&gt;=P$5,$G202&lt;=P$6),5,IF($L202=1,2,1)),IF(AND($G202&gt;=P$5,$G202&lt;=P$6),IF($M202&gt;0,4,3),0)),IF(AND($D202&lt;=P$6,$E202&gt;=P$5),60,0)))</f>
        <v/>
      </c>
      <c r="Q202" s="80" t="str">
        <f>IF(OR($A202="",NOT(ISNUMBER($G202))),"",IF(AND($F202&lt;=Q$6,$G202&gt;=Q$5),IF(Q$5&gt;$N202,5,$K202)*10+IF(AND($F202&gt;=Q$5,$F202&lt;=Q$6),IF(AND($G202&gt;=Q$5,$G202&lt;=Q$6),5,IF($L202=1,2,1)),IF(AND($G202&gt;=Q$5,$G202&lt;=Q$6),IF($M202&gt;0,4,3),0)),IF(AND($D202&lt;=Q$6,$E202&gt;=Q$5),60,0)))</f>
        <v/>
      </c>
      <c r="R202" s="80" t="str">
        <f>IF(OR($A202="",NOT(ISNUMBER($G202))),"",IF(AND($F202&lt;=R$6,$G202&gt;=R$5),IF(R$5&gt;$N202,5,$K202)*10+IF(AND($F202&gt;=R$5,$F202&lt;=R$6),IF(AND($G202&gt;=R$5,$G202&lt;=R$6),5,IF($L202=1,2,1)),IF(AND($G202&gt;=R$5,$G202&lt;=R$6),IF($M202&gt;0,4,3),0)),IF(AND($D202&lt;=R$6,$E202&gt;=R$5),60,0)))</f>
        <v/>
      </c>
      <c r="S202" s="80" t="str">
        <f>IF(OR($A202="",NOT(ISNUMBER($G202))),"",IF(AND($F202&lt;=S$6,$G202&gt;=S$5),IF(S$5&gt;$N202,5,$K202)*10+IF(AND($F202&gt;=S$5,$F202&lt;=S$6),IF(AND($G202&gt;=S$5,$G202&lt;=S$6),5,IF($L202=1,2,1)),IF(AND($G202&gt;=S$5,$G202&lt;=S$6),IF($M202&gt;0,4,3),0)),IF(AND($D202&lt;=S$6,$E202&gt;=S$5),60,0)))</f>
        <v/>
      </c>
      <c r="T202" s="80" t="str">
        <f>IF(OR($A202="",NOT(ISNUMBER($G202))),"",IF(AND($F202&lt;=T$6,$G202&gt;=T$5),IF(T$5&gt;$N202,5,$K202)*10+IF(AND($F202&gt;=T$5,$F202&lt;=T$6),IF(AND($G202&gt;=T$5,$G202&lt;=T$6),5,IF($L202=1,2,1)),IF(AND($G202&gt;=T$5,$G202&lt;=T$6),IF($M202&gt;0,4,3),0)),IF(AND($D202&lt;=T$6,$E202&gt;=T$5),60,0)))</f>
        <v/>
      </c>
      <c r="U202" s="80" t="str">
        <f>IF(OR($A202="",NOT(ISNUMBER($G202))),"",IF(AND($F202&lt;=U$6,$G202&gt;=U$5),IF(U$5&gt;$N202,5,$K202)*10+IF(AND($F202&gt;=U$5,$F202&lt;=U$6),IF(AND($G202&gt;=U$5,$G202&lt;=U$6),5,IF($L202=1,2,1)),IF(AND($G202&gt;=U$5,$G202&lt;=U$6),IF($M202&gt;0,4,3),0)),IF(AND($D202&lt;=U$6,$E202&gt;=U$5),60,0)))</f>
        <v/>
      </c>
      <c r="V202" s="80" t="str">
        <f>IF(OR($A202="",NOT(ISNUMBER($G202))),"",IF(AND($F202&lt;=V$6,$G202&gt;=V$5),IF(V$5&gt;$N202,5,$K202)*10+IF(AND($F202&gt;=V$5,$F202&lt;=V$6),IF(AND($G202&gt;=V$5,$G202&lt;=V$6),5,IF($L202=1,2,1)),IF(AND($G202&gt;=V$5,$G202&lt;=V$6),IF($M202&gt;0,4,3),0)),IF(AND($D202&lt;=V$6,$E202&gt;=V$5),60,0)))</f>
        <v/>
      </c>
      <c r="W202" s="80" t="str">
        <f>IF(OR($A202="",NOT(ISNUMBER($G202))),"",IF(AND($F202&lt;=W$6,$G202&gt;=W$5),IF(W$5&gt;$N202,5,$K202)*10+IF(AND($F202&gt;=W$5,$F202&lt;=W$6),IF(AND($G202&gt;=W$5,$G202&lt;=W$6),5,IF($L202=1,2,1)),IF(AND($G202&gt;=W$5,$G202&lt;=W$6),IF($M202&gt;0,4,3),0)),IF(AND($D202&lt;=W$6,$E202&gt;=W$5),60,0)))</f>
        <v/>
      </c>
      <c r="X202" s="80" t="str">
        <f>IF(OR($A202="",NOT(ISNUMBER($G202))),"",IF(AND($F202&lt;=X$6,$G202&gt;=X$5),IF(X$5&gt;$N202,5,$K202)*10+IF(AND($F202&gt;=X$5,$F202&lt;=X$6),IF(AND($G202&gt;=X$5,$G202&lt;=X$6),5,IF($L202=1,2,1)),IF(AND($G202&gt;=X$5,$G202&lt;=X$6),IF($M202&gt;0,4,3),0)),IF(AND($D202&lt;=X$6,$E202&gt;=X$5),60,0)))</f>
        <v/>
      </c>
      <c r="Y202" s="80" t="str">
        <f>IF(OR($A202="",NOT(ISNUMBER($G202))),"",IF(AND($F202&lt;=Y$6,$G202&gt;=Y$5),IF(Y$5&gt;$N202,5,$K202)*10+IF(AND($F202&gt;=Y$5,$F202&lt;=Y$6),IF(AND($G202&gt;=Y$5,$G202&lt;=Y$6),5,IF($L202=1,2,1)),IF(AND($G202&gt;=Y$5,$G202&lt;=Y$6),IF($M202&gt;0,4,3),0)),IF(AND($D202&lt;=Y$6,$E202&gt;=Y$5),60,0)))</f>
        <v/>
      </c>
      <c r="Z202" s="80" t="str">
        <f>IF(OR($A202="",NOT(ISNUMBER($G202))),"",IF(AND($F202&lt;=Z$6,$G202&gt;=Z$5),IF(Z$5&gt;$N202,5,$K202)*10+IF(AND($F202&gt;=Z$5,$F202&lt;=Z$6),IF(AND($G202&gt;=Z$5,$G202&lt;=Z$6),5,IF($L202=1,2,1)),IF(AND($G202&gt;=Z$5,$G202&lt;=Z$6),IF($M202&gt;0,4,3),0)),IF(AND($D202&lt;=Z$6,$E202&gt;=Z$5),60,0)))</f>
        <v/>
      </c>
      <c r="AA202" s="80" t="str">
        <f>IF(OR($A202="",NOT(ISNUMBER($G202))),"",IF(AND($F202&lt;=AA$6,$G202&gt;=AA$5),IF(AA$5&gt;$N202,5,$K202)*10+IF(AND($F202&gt;=AA$5,$F202&lt;=AA$6),IF(AND($G202&gt;=AA$5,$G202&lt;=AA$6),5,IF($L202=1,2,1)),IF(AND($G202&gt;=AA$5,$G202&lt;=AA$6),IF($M202&gt;0,4,3),0)),IF(AND($D202&lt;=AA$6,$E202&gt;=AA$5),60,0)))</f>
        <v/>
      </c>
      <c r="AB202" s="80" t="str">
        <f>IF(OR($A202="",NOT(ISNUMBER($G202))),"",IF(AND($F202&lt;=AB$6,$G202&gt;=AB$5),IF(AB$5&gt;$N202,5,$K202)*10+IF(AND($F202&gt;=AB$5,$F202&lt;=AB$6),IF(AND($G202&gt;=AB$5,$G202&lt;=AB$6),5,IF($L202=1,2,1)),IF(AND($G202&gt;=AB$5,$G202&lt;=AB$6),IF($M202&gt;0,4,3),0)),IF(AND($D202&lt;=AB$6,$E202&gt;=AB$5),60,0)))</f>
        <v/>
      </c>
      <c r="AC202" s="80" t="str">
        <f>IF(OR($A202="",NOT(ISNUMBER($G202))),"",IF(AND($F202&lt;=AC$6,$G202&gt;=AC$5),IF(AC$5&gt;$N202,5,$K202)*10+IF(AND($F202&gt;=AC$5,$F202&lt;=AC$6),IF(AND($G202&gt;=AC$5,$G202&lt;=AC$6),5,IF($L202=1,2,1)),IF(AND($G202&gt;=AC$5,$G202&lt;=AC$6),IF($M202&gt;0,4,3),0)),IF(AND($D202&lt;=AC$6,$E202&gt;=AC$5),60,0)))</f>
        <v/>
      </c>
      <c r="AD202" s="80" t="str">
        <f>IF(OR($A202="",NOT(ISNUMBER($G202))),"",IF(AND($F202&lt;=AD$6,$G202&gt;=AD$5),IF(AD$5&gt;$N202,5,$K202)*10+IF(AND($F202&gt;=AD$5,$F202&lt;=AD$6),IF(AND($G202&gt;=AD$5,$G202&lt;=AD$6),5,IF($L202=1,2,1)),IF(AND($G202&gt;=AD$5,$G202&lt;=AD$6),IF($M202&gt;0,4,3),0)),IF(AND($D202&lt;=AD$6,$E202&gt;=AD$5),60,0)))</f>
        <v/>
      </c>
      <c r="AE202" s="80" t="str">
        <f>IF(OR($A202="",NOT(ISNUMBER($G202))),"",IF(AND($F202&lt;=AE$6,$G202&gt;=AE$5),IF(AE$5&gt;$N202,5,$K202)*10+IF(AND($F202&gt;=AE$5,$F202&lt;=AE$6),IF(AND($G202&gt;=AE$5,$G202&lt;=AE$6),5,IF($L202=1,2,1)),IF(AND($G202&gt;=AE$5,$G202&lt;=AE$6),IF($M202&gt;0,4,3),0)),IF(AND($D202&lt;=AE$6,$E202&gt;=AE$5),60,0)))</f>
        <v/>
      </c>
      <c r="AF202" s="80" t="str">
        <f>IF(OR($A202="",NOT(ISNUMBER($G202))),"",IF(AND($F202&lt;=AF$6,$G202&gt;=AF$5),IF(AF$5&gt;$N202,5,$K202)*10+IF(AND($F202&gt;=AF$5,$F202&lt;=AF$6),IF(AND($G202&gt;=AF$5,$G202&lt;=AF$6),5,IF($L202=1,2,1)),IF(AND($G202&gt;=AF$5,$G202&lt;=AF$6),IF($M202&gt;0,4,3),0)),IF(AND($D202&lt;=AF$6,$E202&gt;=AF$5),60,0)))</f>
        <v/>
      </c>
      <c r="AG202" s="80" t="str">
        <f>IF(OR($A202="",NOT(ISNUMBER($G202))),"",IF(AND($F202&lt;=AG$6,$G202&gt;=AG$5),IF(AG$5&gt;$N202,5,$K202)*10+IF(AND($F202&gt;=AG$5,$F202&lt;=AG$6),IF(AND($G202&gt;=AG$5,$G202&lt;=AG$6),5,IF($L202=1,2,1)),IF(AND($G202&gt;=AG$5,$G202&lt;=AG$6),IF($M202&gt;0,4,3),0)),IF(AND($D202&lt;=AG$6,$E202&gt;=AG$5),60,0)))</f>
        <v/>
      </c>
      <c r="AH202" s="80" t="str">
        <f>IF(OR($A202="",NOT(ISNUMBER($G202))),"",IF(AND($F202&lt;=AH$6,$G202&gt;=AH$5),IF(AH$5&gt;$N202,5,$K202)*10+IF(AND($F202&gt;=AH$5,$F202&lt;=AH$6),IF(AND($G202&gt;=AH$5,$G202&lt;=AH$6),5,IF($L202=1,2,1)),IF(AND($G202&gt;=AH$5,$G202&lt;=AH$6),IF($M202&gt;0,4,3),0)),IF(AND($D202&lt;=AH$6,$E202&gt;=AH$5),60,0)))</f>
        <v/>
      </c>
      <c r="AI202" s="80" t="str">
        <f>IF(OR($A202="",NOT(ISNUMBER($G202))),"",IF(AND($F202&lt;=AI$6,$G202&gt;=AI$5),IF(AI$5&gt;$N202,5,$K202)*10+IF(AND($F202&gt;=AI$5,$F202&lt;=AI$6),IF(AND($G202&gt;=AI$5,$G202&lt;=AI$6),5,IF($L202=1,2,1)),IF(AND($G202&gt;=AI$5,$G202&lt;=AI$6),IF($M202&gt;0,4,3),0)),IF(AND($D202&lt;=AI$6,$E202&gt;=AI$5),60,0)))</f>
        <v/>
      </c>
      <c r="AJ202" s="80" t="str">
        <f>IF(OR($A202="",NOT(ISNUMBER($G202))),"",IF(AND($F202&lt;=AJ$6,$G202&gt;=AJ$5),IF(AJ$5&gt;$N202,5,$K202)*10+IF(AND($F202&gt;=AJ$5,$F202&lt;=AJ$6),IF(AND($G202&gt;=AJ$5,$G202&lt;=AJ$6),5,IF($L202=1,2,1)),IF(AND($G202&gt;=AJ$5,$G202&lt;=AJ$6),IF($M202&gt;0,4,3),0)),IF(AND($D202&lt;=AJ$6,$E202&gt;=AJ$5),60,0)))</f>
        <v/>
      </c>
      <c r="AK202" s="80" t="str">
        <f>IF(OR($A202="",NOT(ISNUMBER($G202))),"",IF(AND($F202&lt;=AK$6,$G202&gt;=AK$5),IF(AK$5&gt;$N202,5,$K202)*10+IF(AND($F202&gt;=AK$5,$F202&lt;=AK$6),IF(AND($G202&gt;=AK$5,$G202&lt;=AK$6),5,IF($L202=1,2,1)),IF(AND($G202&gt;=AK$5,$G202&lt;=AK$6),IF($M202&gt;0,4,3),0)),IF(AND($D202&lt;=AK$6,$E202&gt;=AK$5),60,0)))</f>
        <v/>
      </c>
      <c r="AL202" s="80" t="str">
        <f>IF(OR($A202="",NOT(ISNUMBER($G202))),"",IF(AND($F202&lt;=AL$6,$G202&gt;=AL$5),IF(AL$5&gt;$N202,5,$K202)*10+IF(AND($F202&gt;=AL$5,$F202&lt;=AL$6),IF(AND($G202&gt;=AL$5,$G202&lt;=AL$6),5,IF($L202=1,2,1)),IF(AND($G202&gt;=AL$5,$G202&lt;=AL$6),IF($M202&gt;0,4,3),0)),IF(AND($D202&lt;=AL$6,$E202&gt;=AL$5),60,0)))</f>
        <v/>
      </c>
      <c r="AM202" s="80" t="str">
        <f>IF(OR($A202="",NOT(ISNUMBER($G202))),"",IF(AND($F202&lt;=AM$6,$G202&gt;=AM$5),IF(AM$5&gt;$N202,5,$K202)*10+IF(AND($F202&gt;=AM$5,$F202&lt;=AM$6),IF(AND($G202&gt;=AM$5,$G202&lt;=AM$6),5,IF($L202=1,2,1)),IF(AND($G202&gt;=AM$5,$G202&lt;=AM$6),IF($M202&gt;0,4,3),0)),IF(AND($D202&lt;=AM$6,$E202&gt;=AM$5),60,0)))</f>
        <v/>
      </c>
      <c r="AN202" s="80" t="str">
        <f>IF(OR($A202="",NOT(ISNUMBER($G202))),"",IF(AND($F202&lt;=AN$6,$G202&gt;=AN$5),IF(AN$5&gt;$N202,5,$K202)*10+IF(AND($F202&gt;=AN$5,$F202&lt;=AN$6),IF(AND($G202&gt;=AN$5,$G202&lt;=AN$6),5,IF($L202=1,2,1)),IF(AND($G202&gt;=AN$5,$G202&lt;=AN$6),IF($M202&gt;0,4,3),0)),IF(AND($D202&lt;=AN$6,$E202&gt;=AN$5),60,0)))</f>
        <v/>
      </c>
      <c r="AO202" s="80" t="str">
        <f>IF(OR($A202="",NOT(ISNUMBER($G202))),"",IF(AND($F202&lt;=AO$6,$G202&gt;=AO$5),IF(AO$5&gt;$N202,5,$K202)*10+IF(AND($F202&gt;=AO$5,$F202&lt;=AO$6),IF(AND($G202&gt;=AO$5,$G202&lt;=AO$6),5,IF($L202=1,2,1)),IF(AND($G202&gt;=AO$5,$G202&lt;=AO$6),IF($M202&gt;0,4,3),0)),IF(AND($D202&lt;=AO$6,$E202&gt;=AO$5),60,0)))</f>
        <v/>
      </c>
      <c r="AP202" s="80" t="str">
        <f>IF(OR($A202="",NOT(ISNUMBER($G202))),"",IF(AND($F202&lt;=AP$6,$G202&gt;=AP$5),IF(AP$5&gt;$N202,5,$K202)*10+IF(AND($F202&gt;=AP$5,$F202&lt;=AP$6),IF(AND($G202&gt;=AP$5,$G202&lt;=AP$6),5,IF($L202=1,2,1)),IF(AND($G202&gt;=AP$5,$G202&lt;=AP$6),IF($M202&gt;0,4,3),0)),IF(AND($D202&lt;=AP$6,$E202&gt;=AP$5),60,0)))</f>
        <v/>
      </c>
      <c r="AQ202" s="80" t="str">
        <f>IF(OR($A202="",NOT(ISNUMBER($G202))),"",IF(AND($F202&lt;=AQ$6,$G202&gt;=AQ$5),IF(AQ$5&gt;$N202,5,$K202)*10+IF(AND($F202&gt;=AQ$5,$F202&lt;=AQ$6),IF(AND($G202&gt;=AQ$5,$G202&lt;=AQ$6),5,IF($L202=1,2,1)),IF(AND($G202&gt;=AQ$5,$G202&lt;=AQ$6),IF($M202&gt;0,4,3),0)),IF(AND($D202&lt;=AQ$6,$E202&gt;=AQ$5),60,0)))</f>
        <v/>
      </c>
      <c r="AR202" s="80" t="str">
        <f>IF(OR($A202="",NOT(ISNUMBER($G202))),"",IF(AND($F202&lt;=AR$6,$G202&gt;=AR$5),IF(AR$5&gt;$N202,5,$K202)*10+IF(AND($F202&gt;=AR$5,$F202&lt;=AR$6),IF(AND($G202&gt;=AR$5,$G202&lt;=AR$6),5,IF($L202=1,2,1)),IF(AND($G202&gt;=AR$5,$G202&lt;=AR$6),IF($M202&gt;0,4,3),0)),IF(AND($D202&lt;=AR$6,$E202&gt;=AR$5),60,0)))</f>
        <v/>
      </c>
      <c r="AS202" s="80" t="str">
        <f>IF(OR($A202="",NOT(ISNUMBER($G202))),"",IF(AND($F202&lt;=AS$6,$G202&gt;=AS$5),IF(AS$5&gt;$N202,5,$K202)*10+IF(AND($F202&gt;=AS$5,$F202&lt;=AS$6),IF(AND($G202&gt;=AS$5,$G202&lt;=AS$6),5,IF($L202=1,2,1)),IF(AND($G202&gt;=AS$5,$G202&lt;=AS$6),IF($M202&gt;0,4,3),0)),IF(AND($D202&lt;=AS$6,$E202&gt;=AS$5),60,0)))</f>
        <v/>
      </c>
      <c r="AT202" s="80" t="str">
        <f>IF(OR($A202="",NOT(ISNUMBER($G202))),"",IF(AND($F202&lt;=AT$6,$G202&gt;=AT$5),IF(AT$5&gt;$N202,5,$K202)*10+IF(AND($F202&gt;=AT$5,$F202&lt;=AT$6),IF(AND($G202&gt;=AT$5,$G202&lt;=AT$6),5,IF($L202=1,2,1)),IF(AND($G202&gt;=AT$5,$G202&lt;=AT$6),IF($M202&gt;0,4,3),0)),IF(AND($D202&lt;=AT$6,$E202&gt;=AT$5),60,0)))</f>
        <v/>
      </c>
      <c r="AU202" s="80" t="str">
        <f>IF(OR($A202="",NOT(ISNUMBER($G202))),"",IF(AND($F202&lt;=AU$6,$G202&gt;=AU$5),IF(AU$5&gt;$N202,5,$K202)*10+IF(AND($F202&gt;=AU$5,$F202&lt;=AU$6),IF(AND($G202&gt;=AU$5,$G202&lt;=AU$6),5,IF($L202=1,2,1)),IF(AND($G202&gt;=AU$5,$G202&lt;=AU$6),IF($M202&gt;0,4,3),0)),IF(AND($D202&lt;=AU$6,$E202&gt;=AU$5),60,0)))</f>
        <v/>
      </c>
      <c r="AV202" s="80" t="str">
        <f>IF(OR($A202="",NOT(ISNUMBER($G202))),"",IF(AND($F202&lt;=AV$6,$G202&gt;=AV$5),IF(AV$5&gt;$N202,5,$K202)*10+IF(AND($F202&gt;=AV$5,$F202&lt;=AV$6),IF(AND($G202&gt;=AV$5,$G202&lt;=AV$6),5,IF($L202=1,2,1)),IF(AND($G202&gt;=AV$5,$G202&lt;=AV$6),IF($M202&gt;0,4,3),0)),IF(AND($D202&lt;=AV$6,$E202&gt;=AV$5),60,0)))</f>
        <v/>
      </c>
      <c r="AW202" s="80" t="str">
        <f>IF(OR($A202="",NOT(ISNUMBER($G202))),"",IF(AND($F202&lt;=AW$6,$G202&gt;=AW$5),IF(AW$5&gt;$N202,5,$K202)*10+IF(AND($F202&gt;=AW$5,$F202&lt;=AW$6),IF(AND($G202&gt;=AW$5,$G202&lt;=AW$6),5,IF($L202=1,2,1)),IF(AND($G202&gt;=AW$5,$G202&lt;=AW$6),IF($M202&gt;0,4,3),0)),IF(AND($D202&lt;=AW$6,$E202&gt;=AW$5),60,0)))</f>
        <v/>
      </c>
      <c r="AX202" s="80" t="str">
        <f>IF(OR($A202="",NOT(ISNUMBER($G202))),"",IF(AND($F202&lt;=AX$6,$G202&gt;=AX$5),IF(AX$5&gt;$N202,5,$K202)*10+IF(AND($F202&gt;=AX$5,$F202&lt;=AX$6),IF(AND($G202&gt;=AX$5,$G202&lt;=AX$6),5,IF($L202=1,2,1)),IF(AND($G202&gt;=AX$5,$G202&lt;=AX$6),IF($M202&gt;0,4,3),0)),IF(AND($D202&lt;=AX$6,$E202&gt;=AX$5),60,0)))</f>
        <v/>
      </c>
      <c r="AY202" s="80" t="str">
        <f>IF(OR($A202="",NOT(ISNUMBER($G202))),"",IF(AND($F202&lt;=AY$6,$G202&gt;=AY$5),IF(AY$5&gt;$N202,5,$K202)*10+IF(AND($F202&gt;=AY$5,$F202&lt;=AY$6),IF(AND($G202&gt;=AY$5,$G202&lt;=AY$6),5,IF($L202=1,2,1)),IF(AND($G202&gt;=AY$5,$G202&lt;=AY$6),IF($M202&gt;0,4,3),0)),IF(AND($D202&lt;=AY$6,$E202&gt;=AY$5),60,0)))</f>
        <v/>
      </c>
      <c r="AZ202" s="80" t="str">
        <f>IF(OR($A202="",NOT(ISNUMBER($G202))),"",IF(AND($F202&lt;=AZ$6,$G202&gt;=AZ$5),IF(AZ$5&gt;$N202,5,$K202)*10+IF(AND($F202&gt;=AZ$5,$F202&lt;=AZ$6),IF(AND($G202&gt;=AZ$5,$G202&lt;=AZ$6),5,IF($L202=1,2,1)),IF(AND($G202&gt;=AZ$5,$G202&lt;=AZ$6),IF($M202&gt;0,4,3),0)),IF(AND($D202&lt;=AZ$6,$E202&gt;=AZ$5),60,0)))</f>
        <v/>
      </c>
      <c r="BA202" s="80" t="str">
        <f>IF(OR($A202="",NOT(ISNUMBER($G202))),"",IF(AND($F202&lt;=BA$6,$G202&gt;=BA$5),IF(BA$5&gt;$N202,5,$K202)*10+IF(AND($F202&gt;=BA$5,$F202&lt;=BA$6),IF(AND($G202&gt;=BA$5,$G202&lt;=BA$6),5,IF($L202=1,2,1)),IF(AND($G202&gt;=BA$5,$G202&lt;=BA$6),IF($M202&gt;0,4,3),0)),IF(AND($D202&lt;=BA$6,$E202&gt;=BA$5),60,0)))</f>
        <v/>
      </c>
      <c r="BB202" s="80" t="str">
        <f>IF(OR($A202="",NOT(ISNUMBER($G202))),"",IF(AND($F202&lt;=BB$6,$G202&gt;=BB$5),IF(BB$5&gt;$N202,5,$K202)*10+IF(AND($F202&gt;=BB$5,$F202&lt;=BB$6),IF(AND($G202&gt;=BB$5,$G202&lt;=BB$6),5,IF($L202=1,2,1)),IF(AND($G202&gt;=BB$5,$G202&lt;=BB$6),IF($M202&gt;0,4,3),0)),IF(AND($D202&lt;=BB$6,$E202&gt;=BB$5),60,0)))</f>
        <v/>
      </c>
      <c r="BC202" s="80" t="str">
        <f>IF(OR($A202="",NOT(ISNUMBER($G202))),"",IF(AND($F202&lt;=BC$6,$G202&gt;=BC$5),IF(BC$5&gt;$N202,5,$K202)*10+IF(AND($F202&gt;=BC$5,$F202&lt;=BC$6),IF(AND($G202&gt;=BC$5,$G202&lt;=BC$6),5,IF($L202=1,2,1)),IF(AND($G202&gt;=BC$5,$G202&lt;=BC$6),IF($M202&gt;0,4,3),0)),IF(AND($D202&lt;=BC$6,$E202&gt;=BC$5),60,0)))</f>
        <v/>
      </c>
      <c r="BD202" s="80" t="str">
        <f>IF(OR($A202="",NOT(ISNUMBER($G202))),"",IF(AND($F202&lt;=BD$6,$G202&gt;=BD$5),IF(BD$5&gt;$N202,5,$K202)*10+IF(AND($F202&gt;=BD$5,$F202&lt;=BD$6),IF(AND($G202&gt;=BD$5,$G202&lt;=BD$6),5,IF($L202=1,2,1)),IF(AND($G202&gt;=BD$5,$G202&lt;=BD$6),IF($M202&gt;0,4,3),0)),IF(AND($D202&lt;=BD$6,$E202&gt;=BD$5),60,0)))</f>
        <v/>
      </c>
      <c r="BE202" s="80" t="str">
        <f>IF(OR($A202="",NOT(ISNUMBER($G202))),"",IF(AND($F202&lt;=BE$6,$G202&gt;=BE$5),IF(BE$5&gt;$N202,5,$K202)*10+IF(AND($F202&gt;=BE$5,$F202&lt;=BE$6),IF(AND($G202&gt;=BE$5,$G202&lt;=BE$6),5,IF($L202=1,2,1)),IF(AND($G202&gt;=BE$5,$G202&lt;=BE$6),IF($M202&gt;0,4,3),0)),IF(AND($D202&lt;=BE$6,$E202&gt;=BE$5),60,0)))</f>
        <v/>
      </c>
      <c r="BF202" s="80" t="str">
        <f>IF(OR($A202="",NOT(ISNUMBER($G202))),"",IF(AND($F202&lt;=BF$6,$G202&gt;=BF$5),IF(BF$5&gt;$N202,5,$K202)*10+IF(AND($F202&gt;=BF$5,$F202&lt;=BF$6),IF(AND($G202&gt;=BF$5,$G202&lt;=BF$6),5,IF($L202=1,2,1)),IF(AND($G202&gt;=BF$5,$G202&lt;=BF$6),IF($M202&gt;0,4,3),0)),IF(AND($D202&lt;=BF$6,$E202&gt;=BF$5),60,0)))</f>
        <v/>
      </c>
      <c r="BG202" s="80" t="str">
        <f>IF(OR($A202="",NOT(ISNUMBER($G202))),"",IF(AND($F202&lt;=BG$6,$G202&gt;=BG$5),IF(BG$5&gt;$N202,5,$K202)*10+IF(AND($F202&gt;=BG$5,$F202&lt;=BG$6),IF(AND($G202&gt;=BG$5,$G202&lt;=BG$6),5,IF($L202=1,2,1)),IF(AND($G202&gt;=BG$5,$G202&lt;=BG$6),IF($M202&gt;0,4,3),0)),IF(AND($D202&lt;=BG$6,$E202&gt;=BG$5),60,0)))</f>
        <v/>
      </c>
      <c r="BH202" s="80" t="str">
        <f>IF(OR($A202="",NOT(ISNUMBER($G202))),"",IF(AND($F202&lt;=BH$6,$G202&gt;=BH$5),IF(BH$5&gt;$N202,5,$K202)*10+IF(AND($F202&gt;=BH$5,$F202&lt;=BH$6),IF(AND($G202&gt;=BH$5,$G202&lt;=BH$6),5,IF($L202=1,2,1)),IF(AND($G202&gt;=BH$5,$G202&lt;=BH$6),IF($M202&gt;0,4,3),0)),IF(AND($D202&lt;=BH$6,$E202&gt;=BH$5),60,0)))</f>
        <v/>
      </c>
      <c r="BI202" s="80" t="str">
        <f>IF(OR($A202="",NOT(ISNUMBER($G202))),"",IF(AND($F202&lt;=BI$6,$G202&gt;=BI$5),IF(BI$5&gt;$N202,5,$K202)*10+IF(AND($F202&gt;=BI$5,$F202&lt;=BI$6),IF(AND($G202&gt;=BI$5,$G202&lt;=BI$6),5,IF($L202=1,2,1)),IF(AND($G202&gt;=BI$5,$G202&lt;=BI$6),IF($M202&gt;0,4,3),0)),IF(AND($D202&lt;=BI$6,$E202&gt;=BI$5),60,0)))</f>
        <v/>
      </c>
      <c r="BJ202" s="80" t="str">
        <f>IF(OR($A202="",NOT(ISNUMBER($G202))),"",IF(AND($F202&lt;=BJ$6,$G202&gt;=BJ$5),IF(BJ$5&gt;$N202,5,$K202)*10+IF(AND($F202&gt;=BJ$5,$F202&lt;=BJ$6),IF(AND($G202&gt;=BJ$5,$G202&lt;=BJ$6),5,IF($L202=1,2,1)),IF(AND($G202&gt;=BJ$5,$G202&lt;=BJ$6),IF($M202&gt;0,4,3),0)),IF(AND($D202&lt;=BJ$6,$E202&gt;=BJ$5),60,0)))</f>
        <v/>
      </c>
      <c r="BK202" s="80" t="str">
        <f>IF(OR($A202="",NOT(ISNUMBER($G202))),"",IF(AND($F202&lt;=BK$6,$G202&gt;=BK$5),IF(BK$5&gt;$N202,5,$K202)*10+IF(AND($F202&gt;=BK$5,$F202&lt;=BK$6),IF(AND($G202&gt;=BK$5,$G202&lt;=BK$6),5,IF($L202=1,2,1)),IF(AND($G202&gt;=BK$5,$G202&lt;=BK$6),IF($M202&gt;0,4,3),0)),IF(AND($D202&lt;=BK$6,$E202&gt;=BK$5),60,0)))</f>
        <v/>
      </c>
      <c r="BL202" s="80" t="str">
        <f>IF(OR($A202="",NOT(ISNUMBER($G202))),"",IF(AND($F202&lt;=BL$6,$G202&gt;=BL$5),IF(BL$5&gt;$N202,5,$K202)*10+IF(AND($F202&gt;=BL$5,$F202&lt;=BL$6),IF(AND($G202&gt;=BL$5,$G202&lt;=BL$6),5,IF($L202=1,2,1)),IF(AND($G202&gt;=BL$5,$G202&lt;=BL$6),IF($M202&gt;0,4,3),0)),IF(AND($D202&lt;=BL$6,$E202&gt;=BL$5),60,0)))</f>
        <v/>
      </c>
      <c r="BM202" s="80" t="str">
        <f>IF(OR($A202="",NOT(ISNUMBER($G202))),"",IF(AND($F202&lt;=BM$6,$G202&gt;=BM$5),IF(BM$5&gt;$N202,5,$K202)*10+IF(AND($F202&gt;=BM$5,$F202&lt;=BM$6),IF(AND($G202&gt;=BM$5,$G202&lt;=BM$6),5,IF($L202=1,2,1)),IF(AND($G202&gt;=BM$5,$G202&lt;=BM$6),IF($M202&gt;0,4,3),0)),IF(AND($D202&lt;=BM$6,$E202&gt;=BM$5),60,0)))</f>
        <v/>
      </c>
      <c r="BN202" s="80" t="str">
        <f>IF(OR($A202="",NOT(ISNUMBER($G202))),"",IF(AND($F202&lt;=BN$6,$G202&gt;=BN$5),IF(BN$5&gt;$N202,5,$K202)*10+IF(AND($F202&gt;=BN$5,$F202&lt;=BN$6),IF(AND($G202&gt;=BN$5,$G202&lt;=BN$6),5,IF($L202=1,2,1)),IF(AND($G202&gt;=BN$5,$G202&lt;=BN$6),IF($M202&gt;0,4,3),0)),IF(AND($D202&lt;=BN$6,$E202&gt;=BN$5),60,0)))</f>
        <v/>
      </c>
      <c r="BO202" s="80" t="str">
        <f>IF(OR($A202="",NOT(ISNUMBER($G202))),"",IF(AND($F202&lt;=BO$6,$G202&gt;=BO$5),IF(BO$5&gt;$N202,5,$K202)*10+IF(AND($F202&gt;=BO$5,$F202&lt;=BO$6),IF(AND($G202&gt;=BO$5,$G202&lt;=BO$6),5,IF($L202=1,2,1)),IF(AND($G202&gt;=BO$5,$G202&lt;=BO$6),IF($M202&gt;0,4,3),0)),IF(AND($D202&lt;=BO$6,$E202&gt;=BO$5),60,0)))</f>
        <v/>
      </c>
      <c r="BP202" s="80" t="str">
        <f>IF(OR($A202="",NOT(ISNUMBER($G202))),"",IF(AND($F202&lt;=BP$6,$G202&gt;=BP$5),IF(BP$5&gt;$N202,5,$K202)*10+IF(AND($F202&gt;=BP$5,$F202&lt;=BP$6),IF(AND($G202&gt;=BP$5,$G202&lt;=BP$6),5,IF($L202=1,2,1)),IF(AND($G202&gt;=BP$5,$G202&lt;=BP$6),IF($M202&gt;0,4,3),0)),IF(AND($D202&lt;=BP$6,$E202&gt;=BP$5),60,0)))</f>
        <v/>
      </c>
      <c r="BQ202" s="80" t="str">
        <f>IF(OR($A202="",NOT(ISNUMBER($G202))),"",IF(AND($F202&lt;=BQ$6,$G202&gt;=BQ$5),IF(BQ$5&gt;$N202,5,$K202)*10+IF(AND($F202&gt;=BQ$5,$F202&lt;=BQ$6),IF(AND($G202&gt;=BQ$5,$G202&lt;=BQ$6),5,IF($L202=1,2,1)),IF(AND($G202&gt;=BQ$5,$G202&lt;=BQ$6),IF($M202&gt;0,4,3),0)),IF(AND($D202&lt;=BQ$6,$E202&gt;=BQ$5),60,0)))</f>
        <v/>
      </c>
      <c r="BR202" s="80" t="str">
        <f>IF(OR($A202="",NOT(ISNUMBER($G202))),"",IF(AND($F202&lt;=BR$6,$G202&gt;=BR$5),IF(BR$5&gt;$N202,5,$K202)*10+IF(AND($F202&gt;=BR$5,$F202&lt;=BR$6),IF(AND($G202&gt;=BR$5,$G202&lt;=BR$6),5,IF($L202=1,2,1)),IF(AND($G202&gt;=BR$5,$G202&lt;=BR$6),IF($M202&gt;0,4,3),0)),IF(AND($D202&lt;=BR$6,$E202&gt;=BR$5),60,0)))</f>
        <v/>
      </c>
      <c r="BS202" s="80" t="str">
        <f>IF(OR($A202="",NOT(ISNUMBER($G202))),"",IF(AND($F202&lt;=BS$6,$G202&gt;=BS$5),IF(BS$5&gt;$N202,5,$K202)*10+IF(AND($F202&gt;=BS$5,$F202&lt;=BS$6),IF(AND($G202&gt;=BS$5,$G202&lt;=BS$6),5,IF($L202=1,2,1)),IF(AND($G202&gt;=BS$5,$G202&lt;=BS$6),IF($M202&gt;0,4,3),0)),IF(AND($D202&lt;=BS$6,$E202&gt;=BS$5),60,0)))</f>
        <v/>
      </c>
      <c r="BT202" s="80" t="str">
        <f>IF(OR($A202="",NOT(ISNUMBER($G202))),"",IF(AND($F202&lt;=BT$6,$G202&gt;=BT$5),IF(BT$5&gt;$N202,5,$K202)*10+IF(AND($F202&gt;=BT$5,$F202&lt;=BT$6),IF(AND($G202&gt;=BT$5,$G202&lt;=BT$6),5,IF($L202=1,2,1)),IF(AND($G202&gt;=BT$5,$G202&lt;=BT$6),IF($M202&gt;0,4,3),0)),IF(AND($D202&lt;=BT$6,$E202&gt;=BT$5),60,0)))</f>
        <v/>
      </c>
      <c r="BU202" s="80" t="str">
        <f>IF(OR($A202="",NOT(ISNUMBER($G202))),"",IF(AND($F202&lt;=BU$6,$G202&gt;=BU$5),IF(BU$5&gt;$N202,5,$K202)*10+IF(AND($F202&gt;=BU$5,$F202&lt;=BU$6),IF(AND($G202&gt;=BU$5,$G202&lt;=BU$6),5,IF($L202=1,2,1)),IF(AND($G202&gt;=BU$5,$G202&lt;=BU$6),IF($M202&gt;0,4,3),0)),IF(AND($D202&lt;=BU$6,$E202&gt;=BU$5),60,0)))</f>
        <v/>
      </c>
      <c r="BV202" s="80" t="str">
        <f>IF(OR($A202="",NOT(ISNUMBER($G202))),"",IF(AND($F202&lt;=BV$6,$G202&gt;=BV$5),IF(BV$5&gt;$N202,5,$K202)*10+IF(AND($F202&gt;=BV$5,$F202&lt;=BV$6),IF(AND($G202&gt;=BV$5,$G202&lt;=BV$6),5,IF($L202=1,2,1)),IF(AND($G202&gt;=BV$5,$G202&lt;=BV$6),IF($M202&gt;0,4,3),0)),IF(AND($D202&lt;=BV$6,$E202&gt;=BV$5),60,0)))</f>
        <v/>
      </c>
      <c r="BW202" s="80" t="str">
        <f>IF(OR($A202="",NOT(ISNUMBER($G202))),"",IF(AND($F202&lt;=BW$6,$G202&gt;=BW$5),IF(BW$5&gt;$N202,5,$K202)*10+IF(AND($F202&gt;=BW$5,$F202&lt;=BW$6),IF(AND($G202&gt;=BW$5,$G202&lt;=BW$6),5,IF($L202=1,2,1)),IF(AND($G202&gt;=BW$5,$G202&lt;=BW$6),IF($M202&gt;0,4,3),0)),IF(AND($D202&lt;=BW$6,$E202&gt;=BW$5),60,0)))</f>
        <v/>
      </c>
      <c r="BX202" s="80" t="str">
        <f>IF(OR($A202="",NOT(ISNUMBER($G202))),"",IF(AND($F202&lt;=BX$6,$G202&gt;=BX$5),IF(BX$5&gt;$N202,5,$K202)*10+IF(AND($F202&gt;=BX$5,$F202&lt;=BX$6),IF(AND($G202&gt;=BX$5,$G202&lt;=BX$6),5,IF($L202=1,2,1)),IF(AND($G202&gt;=BX$5,$G202&lt;=BX$6),IF($M202&gt;0,4,3),0)),IF(AND($D202&lt;=BX$6,$E202&gt;=BX$5),60,0)))</f>
        <v/>
      </c>
      <c r="BY202" s="80" t="str">
        <f>IF(OR($A202="",NOT(ISNUMBER($G202))),"",IF(AND($F202&lt;=BY$6,$G202&gt;=BY$5),IF(BY$5&gt;$N202,5,$K202)*10+IF(AND($F202&gt;=BY$5,$F202&lt;=BY$6),IF(AND($G202&gt;=BY$5,$G202&lt;=BY$6),5,IF($L202=1,2,1)),IF(AND($G202&gt;=BY$5,$G202&lt;=BY$6),IF($M202&gt;0,4,3),0)),IF(AND($D202&lt;=BY$6,$E202&gt;=BY$5),60,0)))</f>
        <v/>
      </c>
      <c r="BZ202" s="80" t="str">
        <f>IF(OR($A202="",NOT(ISNUMBER($G202))),"",IF(AND($F202&lt;=BZ$6,$G202&gt;=BZ$5),IF(BZ$5&gt;$N202,5,$K202)*10+IF(AND($F202&gt;=BZ$5,$F202&lt;=BZ$6),IF(AND($G202&gt;=BZ$5,$G202&lt;=BZ$6),5,IF($L202=1,2,1)),IF(AND($G202&gt;=BZ$5,$G202&lt;=BZ$6),IF($M202&gt;0,4,3),0)),IF(AND($D202&lt;=BZ$6,$E202&gt;=BZ$5),60,0)))</f>
        <v/>
      </c>
      <c r="CA202" s="80" t="str">
        <f>IF(OR($A202="",NOT(ISNUMBER($G202))),"",IF(AND($F202&lt;=CA$6,$G202&gt;=CA$5),IF(CA$5&gt;$N202,5,$K202)*10+IF(AND($F202&gt;=CA$5,$F202&lt;=CA$6),IF(AND($G202&gt;=CA$5,$G202&lt;=CA$6),5,IF($L202=1,2,1)),IF(AND($G202&gt;=CA$5,$G202&lt;=CA$6),IF($M202&gt;0,4,3),0)),IF(AND($D202&lt;=CA$6,$E202&gt;=CA$5),60,0)))</f>
        <v/>
      </c>
      <c r="CB202" s="80" t="str">
        <f>IF(OR($A202="",NOT(ISNUMBER($G202))),"",IF(AND($F202&lt;=CB$6,$G202&gt;=CB$5),IF(CB$5&gt;$N202,5,$K202)*10+IF(AND($F202&gt;=CB$5,$F202&lt;=CB$6),IF(AND($G202&gt;=CB$5,$G202&lt;=CB$6),5,IF($L202=1,2,1)),IF(AND($G202&gt;=CB$5,$G202&lt;=CB$6),IF($M202&gt;0,4,3),0)),IF(AND($D202&lt;=CB$6,$E202&gt;=CB$5),60,0)))</f>
        <v/>
      </c>
      <c r="CC202" s="80" t="str">
        <f>IF(OR($A202="",NOT(ISNUMBER($G202))),"",IF(AND($F202&lt;=CC$6,$G202&gt;=CC$5),IF(CC$5&gt;$N202,5,$K202)*10+IF(AND($F202&gt;=CC$5,$F202&lt;=CC$6),IF(AND($G202&gt;=CC$5,$G202&lt;=CC$6),5,IF($L202=1,2,1)),IF(AND($G202&gt;=CC$5,$G202&lt;=CC$6),IF($M202&gt;0,4,3),0)),IF(AND($D202&lt;=CC$6,$E202&gt;=CC$5),60,0)))</f>
        <v/>
      </c>
      <c r="CD202" s="80" t="str">
        <f>IF(OR($A202="",NOT(ISNUMBER($G202))),"",IF(AND($F202&lt;=CD$6,$G202&gt;=CD$5),IF(CD$5&gt;$N202,5,$K202)*10+IF(AND($F202&gt;=CD$5,$F202&lt;=CD$6),IF(AND($G202&gt;=CD$5,$G202&lt;=CD$6),5,IF($L202=1,2,1)),IF(AND($G202&gt;=CD$5,$G202&lt;=CD$6),IF($M202&gt;0,4,3),0)),IF(AND($D202&lt;=CD$6,$E202&gt;=CD$5),60,0)))</f>
        <v/>
      </c>
      <c r="CE202" s="80" t="str">
        <f>IF(OR($A202="",NOT(ISNUMBER($G202))),"",IF(AND($F202&lt;=CE$6,$G202&gt;=CE$5),IF(CE$5&gt;$N202,5,$K202)*10+IF(AND($F202&gt;=CE$5,$F202&lt;=CE$6),IF(AND($G202&gt;=CE$5,$G202&lt;=CE$6),5,IF($L202=1,2,1)),IF(AND($G202&gt;=CE$5,$G202&lt;=CE$6),IF($M202&gt;0,4,3),0)),IF(AND($D202&lt;=CE$6,$E202&gt;=CE$5),60,0)))</f>
        <v/>
      </c>
      <c r="CF202" s="80" t="str">
        <f>IF(OR($A202="",NOT(ISNUMBER($G202))),"",IF(AND($F202&lt;=CF$6,$G202&gt;=CF$5),IF(CF$5&gt;$N202,5,$K202)*10+IF(AND($F202&gt;=CF$5,$F202&lt;=CF$6),IF(AND($G202&gt;=CF$5,$G202&lt;=CF$6),5,IF($L202=1,2,1)),IF(AND($G202&gt;=CF$5,$G202&lt;=CF$6),IF($M202&gt;0,4,3),0)),IF(AND($D202&lt;=CF$6,$E202&gt;=CF$5),60,0)))</f>
        <v/>
      </c>
      <c r="CG202" s="80" t="str">
        <f>IF(OR($A202="",NOT(ISNUMBER($G202))),"",IF(AND($F202&lt;=CG$6,$G202&gt;=CG$5),IF(CG$5&gt;$N202,5,$K202)*10+IF(AND($F202&gt;=CG$5,$F202&lt;=CG$6),IF(AND($G202&gt;=CG$5,$G202&lt;=CG$6),5,IF($L202=1,2,1)),IF(AND($G202&gt;=CG$5,$G202&lt;=CG$6),IF($M202&gt;0,4,3),0)),IF(AND($D202&lt;=CG$6,$E202&gt;=CG$5),60,0)))</f>
        <v/>
      </c>
      <c r="CH202" s="80" t="str">
        <f>IF(OR($A202="",NOT(ISNUMBER($G202))),"",IF(AND($F202&lt;=CH$6,$G202&gt;=CH$5),IF(CH$5&gt;$N202,5,$K202)*10+IF(AND($F202&gt;=CH$5,$F202&lt;=CH$6),IF(AND($G202&gt;=CH$5,$G202&lt;=CH$6),5,IF($L202=1,2,1)),IF(AND($G202&gt;=CH$5,$G202&lt;=CH$6),IF($M202&gt;0,4,3),0)),IF(AND($D202&lt;=CH$6,$E202&gt;=CH$5),60,0)))</f>
        <v/>
      </c>
      <c r="CI202" s="80" t="str">
        <f>IF(OR($A202="",NOT(ISNUMBER($G202))),"",IF(AND($F202&lt;=CI$6,$G202&gt;=CI$5),IF(CI$5&gt;$N202,5,$K202)*10+IF(AND($F202&gt;=CI$5,$F202&lt;=CI$6),IF(AND($G202&gt;=CI$5,$G202&lt;=CI$6),5,IF($L202=1,2,1)),IF(AND($G202&gt;=CI$5,$G202&lt;=CI$6),IF($M202&gt;0,4,3),0)),IF(AND($D202&lt;=CI$6,$E202&gt;=CI$5),60,0)))</f>
        <v/>
      </c>
      <c r="CJ202" s="80" t="str">
        <f>IF(OR($A202="",NOT(ISNUMBER($G202))),"",IF(AND($F202&lt;=CJ$6,$G202&gt;=CJ$5),IF(CJ$5&gt;$N202,5,$K202)*10+IF(AND($F202&gt;=CJ$5,$F202&lt;=CJ$6),IF(AND($G202&gt;=CJ$5,$G202&lt;=CJ$6),5,IF($L202=1,2,1)),IF(AND($G202&gt;=CJ$5,$G202&lt;=CJ$6),IF($M202&gt;0,4,3),0)),IF(AND($D202&lt;=CJ$6,$E202&gt;=CJ$5),60,0)))</f>
        <v/>
      </c>
      <c r="CK202" s="80" t="str">
        <f>IF(OR($A202="",NOT(ISNUMBER($G202))),"",IF(AND($F202&lt;=CK$6,$G202&gt;=CK$5),IF(CK$5&gt;$N202,5,$K202)*10+IF(AND($F202&gt;=CK$5,$F202&lt;=CK$6),IF(AND($G202&gt;=CK$5,$G202&lt;=CK$6),5,IF($L202=1,2,1)),IF(AND($G202&gt;=CK$5,$G202&lt;=CK$6),IF($M202&gt;0,4,3),0)),IF(AND($D202&lt;=CK$6,$E202&gt;=CK$5),60,0)))</f>
        <v/>
      </c>
      <c r="CL202" s="80" t="str">
        <f>IF(OR($A202="",NOT(ISNUMBER($G202))),"",IF(AND($F202&lt;=CL$6,$G202&gt;=CL$5),IF(CL$5&gt;$N202,5,$K202)*10+IF(AND($F202&gt;=CL$5,$F202&lt;=CL$6),IF(AND($G202&gt;=CL$5,$G202&lt;=CL$6),5,IF($L202=1,2,1)),IF(AND($G202&gt;=CL$5,$G202&lt;=CL$6),IF($M202&gt;0,4,3),0)),IF(AND($D202&lt;=CL$6,$E202&gt;=CL$5),60,0)))</f>
        <v/>
      </c>
      <c r="CM202" s="80" t="str">
        <f>IF(OR($A202="",NOT(ISNUMBER($G202))),"",IF(AND($F202&lt;=CM$6,$G202&gt;=CM$5),IF(CM$5&gt;$N202,5,$K202)*10+IF(AND($F202&gt;=CM$5,$F202&lt;=CM$6),IF(AND($G202&gt;=CM$5,$G202&lt;=CM$6),5,IF($L202=1,2,1)),IF(AND($G202&gt;=CM$5,$G202&lt;=CM$6),IF($M202&gt;0,4,3),0)),IF(AND($D202&lt;=CM$6,$E202&gt;=CM$5),60,0)))</f>
        <v/>
      </c>
      <c r="CN202" s="80" t="str">
        <f>IF(OR($A202="",NOT(ISNUMBER($G202))),"",IF(AND($F202&lt;=CN$6,$G202&gt;=CN$5),IF(CN$5&gt;$N202,5,$K202)*10+IF(AND($F202&gt;=CN$5,$F202&lt;=CN$6),IF(AND($G202&gt;=CN$5,$G202&lt;=CN$6),5,IF($L202=1,2,1)),IF(AND($G202&gt;=CN$5,$G202&lt;=CN$6),IF($M202&gt;0,4,3),0)),IF(AND($D202&lt;=CN$6,$E202&gt;=CN$5),60,0)))</f>
        <v/>
      </c>
      <c r="CO202" s="80" t="str">
        <f>IF(OR($A202="",NOT(ISNUMBER($G202))),"",IF(AND($F202&lt;=CO$6,$G202&gt;=CO$5),IF(CO$5&gt;$N202,5,$K202)*10+IF(AND($F202&gt;=CO$5,$F202&lt;=CO$6),IF(AND($G202&gt;=CO$5,$G202&lt;=CO$6),5,IF($L202=1,2,1)),IF(AND($G202&gt;=CO$5,$G202&lt;=CO$6),IF($M202&gt;0,4,3),0)),IF(AND($D202&lt;=CO$6,$E202&gt;=CO$5),60,0)))</f>
        <v/>
      </c>
      <c r="CP202" s="80" t="str">
        <f>IF(OR($A202="",NOT(ISNUMBER($G202))),"",IF(AND($F202&lt;=CP$6,$G202&gt;=CP$5),IF(CP$5&gt;$N202,5,$K202)*10+IF(AND($F202&gt;=CP$5,$F202&lt;=CP$6),IF(AND($G202&gt;=CP$5,$G202&lt;=CP$6),5,IF($L202=1,2,1)),IF(AND($G202&gt;=CP$5,$G202&lt;=CP$6),IF($M202&gt;0,4,3),0)),IF(AND($D202&lt;=CP$6,$E202&gt;=CP$5),60,0)))</f>
        <v/>
      </c>
      <c r="CQ202" s="80" t="str">
        <f>IF(OR($A202="",NOT(ISNUMBER($G202))),"",IF(AND($F202&lt;=CQ$6,$G202&gt;=CQ$5),IF(CQ$5&gt;$N202,5,$K202)*10+IF(AND($F202&gt;=CQ$5,$F202&lt;=CQ$6),IF(AND($G202&gt;=CQ$5,$G202&lt;=CQ$6),5,IF($L202=1,2,1)),IF(AND($G202&gt;=CQ$5,$G202&lt;=CQ$6),IF($M202&gt;0,4,3),0)),IF(AND($D202&lt;=CQ$6,$E202&gt;=CQ$5),60,0)))</f>
        <v/>
      </c>
      <c r="CR202" s="80" t="str">
        <f>IF(OR($A202="",NOT(ISNUMBER($G202))),"",IF(AND($F202&lt;=CR$6,$G202&gt;=CR$5),IF(CR$5&gt;$N202,5,$K202)*10+IF(AND($F202&gt;=CR$5,$F202&lt;=CR$6),IF(AND($G202&gt;=CR$5,$G202&lt;=CR$6),5,IF($L202=1,2,1)),IF(AND($G202&gt;=CR$5,$G202&lt;=CR$6),IF($M202&gt;0,4,3),0)),IF(AND($D202&lt;=CR$6,$E202&gt;=CR$5),60,0)))</f>
        <v/>
      </c>
      <c r="CS202" s="80" t="str">
        <f>IF(OR($A202="",NOT(ISNUMBER($G202))),"",IF(AND($F202&lt;=CS$6,$G202&gt;=CS$5),IF(CS$5&gt;$N202,5,$K202)*10+IF(AND($F202&gt;=CS$5,$F202&lt;=CS$6),IF(AND($G202&gt;=CS$5,$G202&lt;=CS$6),5,IF($L202=1,2,1)),IF(AND($G202&gt;=CS$5,$G202&lt;=CS$6),IF($M202&gt;0,4,3),0)),IF(AND($D202&lt;=CS$6,$E202&gt;=CS$5),60,0)))</f>
        <v/>
      </c>
      <c r="CT202" s="80" t="str">
        <f>IF(OR($A202="",NOT(ISNUMBER($G202))),"",IF(AND($F202&lt;=CT$6,$G202&gt;=CT$5),IF(CT$5&gt;$N202,5,$K202)*10+IF(AND($F202&gt;=CT$5,$F202&lt;=CT$6),IF(AND($G202&gt;=CT$5,$G202&lt;=CT$6),5,IF($L202=1,2,1)),IF(AND($G202&gt;=CT$5,$G202&lt;=CT$6),IF($M202&gt;0,4,3),0)),IF(AND($D202&lt;=CT$6,$E202&gt;=CT$5),60,0)))</f>
        <v/>
      </c>
      <c r="CU202" s="80" t="str">
        <f>IF(OR($A202="",NOT(ISNUMBER($G202))),"",IF(AND($F202&lt;=CU$6,$G202&gt;=CU$5),IF(CU$5&gt;$N202,5,$K202)*10+IF(AND($F202&gt;=CU$5,$F202&lt;=CU$6),IF(AND($G202&gt;=CU$5,$G202&lt;=CU$6),5,IF($L202=1,2,1)),IF(AND($G202&gt;=CU$5,$G202&lt;=CU$6),IF($M202&gt;0,4,3),0)),IF(AND($D202&lt;=CU$6,$E202&gt;=CU$5),60,0)))</f>
        <v/>
      </c>
      <c r="CV202" s="80" t="str">
        <f>IF(OR($A202="",NOT(ISNUMBER($G202))),"",IF(AND($F202&lt;=CV$6,$G202&gt;=CV$5),IF(CV$5&gt;$N202,5,$K202)*10+IF(AND($F202&gt;=CV$5,$F202&lt;=CV$6),IF(AND($G202&gt;=CV$5,$G202&lt;=CV$6),5,IF($L202=1,2,1)),IF(AND($G202&gt;=CV$5,$G202&lt;=CV$6),IF($M202&gt;0,4,3),0)),IF(AND($D202&lt;=CV$6,$E202&gt;=CV$5),60,0)))</f>
        <v/>
      </c>
      <c r="CW202" s="80" t="str">
        <f>IF(OR($A202="",NOT(ISNUMBER($G202))),"",IF(AND($F202&lt;=CW$6,$G202&gt;=CW$5),IF(CW$5&gt;$N202,5,$K202)*10+IF(AND($F202&gt;=CW$5,$F202&lt;=CW$6),IF(AND($G202&gt;=CW$5,$G202&lt;=CW$6),5,IF($L202=1,2,1)),IF(AND($G202&gt;=CW$5,$G202&lt;=CW$6),IF($M202&gt;0,4,3),0)),IF(AND($D202&lt;=CW$6,$E202&gt;=CW$5),60,0)))</f>
        <v/>
      </c>
      <c r="CX202" s="80" t="str">
        <f>IF(OR($A202="",NOT(ISNUMBER($G202))),"",IF(AND($F202&lt;=CX$6,$G202&gt;=CX$5),IF(CX$5&gt;$N202,5,$K202)*10+IF(AND($F202&gt;=CX$5,$F202&lt;=CX$6),IF(AND($G202&gt;=CX$5,$G202&lt;=CX$6),5,IF($L202=1,2,1)),IF(AND($G202&gt;=CX$5,$G202&lt;=CX$6),IF($M202&gt;0,4,3),0)),IF(AND($D202&lt;=CX$6,$E202&gt;=CX$5),60,0)))</f>
        <v/>
      </c>
      <c r="CY202" s="80" t="str">
        <f>IF(OR($A202="",NOT(ISNUMBER($G202))),"",IF(AND($F202&lt;=CY$6,$G202&gt;=CY$5),IF(CY$5&gt;$N202,5,$K202)*10+IF(AND($F202&gt;=CY$5,$F202&lt;=CY$6),IF(AND($G202&gt;=CY$5,$G202&lt;=CY$6),5,IF($L202=1,2,1)),IF(AND($G202&gt;=CY$5,$G202&lt;=CY$6),IF($M202&gt;0,4,3),0)),IF(AND($D202&lt;=CY$6,$E202&gt;=CY$5),60,0)))</f>
        <v/>
      </c>
      <c r="CZ202" s="80" t="str">
        <f>IF(OR($A202="",NOT(ISNUMBER($G202))),"",IF(AND($F202&lt;=CZ$6,$G202&gt;=CZ$5),IF(CZ$5&gt;$N202,5,$K202)*10+IF(AND($F202&gt;=CZ$5,$F202&lt;=CZ$6),IF(AND($G202&gt;=CZ$5,$G202&lt;=CZ$6),5,IF($L202=1,2,1)),IF(AND($G202&gt;=CZ$5,$G202&lt;=CZ$6),IF($M202&gt;0,4,3),0)),IF(AND($D202&lt;=CZ$6,$E202&gt;=CZ$5),60,0)))</f>
        <v/>
      </c>
      <c r="DA202" s="80" t="str">
        <f>IF(OR($A202="",NOT(ISNUMBER($G202))),"",IF(AND($F202&lt;=DA$6,$G202&gt;=DA$5),IF(DA$5&gt;$N202,5,$K202)*10+IF(AND($F202&gt;=DA$5,$F202&lt;=DA$6),IF(AND($G202&gt;=DA$5,$G202&lt;=DA$6),5,IF($L202=1,2,1)),IF(AND($G202&gt;=DA$5,$G202&lt;=DA$6),IF($M202&gt;0,4,3),0)),IF(AND($D202&lt;=DA$6,$E202&gt;=DA$5),60,0)))</f>
        <v/>
      </c>
      <c r="DB202" s="80" t="str">
        <f>IF(OR($A202="",NOT(ISNUMBER($G202))),"",IF(AND($F202&lt;=DB$6,$G202&gt;=DB$5),IF(DB$5&gt;$N202,5,$K202)*10+IF(AND($F202&gt;=DB$5,$F202&lt;=DB$6),IF(AND($G202&gt;=DB$5,$G202&lt;=DB$6),5,IF($L202=1,2,1)),IF(AND($G202&gt;=DB$5,$G202&lt;=DB$6),IF($M202&gt;0,4,3),0)),IF(AND($D202&lt;=DB$6,$E202&gt;=DB$5),60,0)))</f>
        <v/>
      </c>
      <c r="DC202" s="80" t="str">
        <f>IF(OR($A202="",NOT(ISNUMBER($G202))),"",IF(AND($F202&lt;=DC$6,$G202&gt;=DC$5),IF(DC$5&gt;$N202,5,$K202)*10+IF(AND($F202&gt;=DC$5,$F202&lt;=DC$6),IF(AND($G202&gt;=DC$5,$G202&lt;=DC$6),5,IF($L202=1,2,1)),IF(AND($G202&gt;=DC$5,$G202&lt;=DC$6),IF($M202&gt;0,4,3),0)),IF(AND($D202&lt;=DC$6,$E202&gt;=DC$5),60,0)))</f>
        <v/>
      </c>
      <c r="DD202" s="80" t="str">
        <f>IF(OR($A202="",NOT(ISNUMBER($G202))),"",IF(AND($F202&lt;=DD$6,$G202&gt;=DD$5),IF(DD$5&gt;$N202,5,$K202)*10+IF(AND($F202&gt;=DD$5,$F202&lt;=DD$6),IF(AND($G202&gt;=DD$5,$G202&lt;=DD$6),5,IF($L202=1,2,1)),IF(AND($G202&gt;=DD$5,$G202&lt;=DD$6),IF($M202&gt;0,4,3),0)),IF(AND($D202&lt;=DD$6,$E202&gt;=DD$5),60,0)))</f>
        <v/>
      </c>
      <c r="DE202" s="80" t="str">
        <f>IF(OR($A202="",NOT(ISNUMBER($G202))),"",IF(AND($F202&lt;=DE$6,$G202&gt;=DE$5),IF(DE$5&gt;$N202,5,$K202)*10+IF(AND($F202&gt;=DE$5,$F202&lt;=DE$6),IF(AND($G202&gt;=DE$5,$G202&lt;=DE$6),5,IF($L202=1,2,1)),IF(AND($G202&gt;=DE$5,$G202&lt;=DE$6),IF($M202&gt;0,4,3),0)),IF(AND($D202&lt;=DE$6,$E202&gt;=DE$5),60,0)))</f>
        <v/>
      </c>
      <c r="DF202" s="80" t="str">
        <f>IF(OR($A202="",NOT(ISNUMBER($G202))),"",IF(AND($F202&lt;=DF$6,$G202&gt;=DF$5),IF(DF$5&gt;$N202,5,$K202)*10+IF(AND($F202&gt;=DF$5,$F202&lt;=DF$6),IF(AND($G202&gt;=DF$5,$G202&lt;=DF$6),5,IF($L202=1,2,1)),IF(AND($G202&gt;=DF$5,$G202&lt;=DF$6),IF($M202&gt;0,4,3),0)),IF(AND($D202&lt;=DF$6,$E202&gt;=DF$5),60,0)))</f>
        <v/>
      </c>
      <c r="DG202" s="80" t="str">
        <f>IF(OR($A202="",NOT(ISNUMBER($G202))),"",IF(AND($F202&lt;=DG$6,$G202&gt;=DG$5),IF(DG$5&gt;$N202,5,$K202)*10+IF(AND($F202&gt;=DG$5,$F202&lt;=DG$6),IF(AND($G202&gt;=DG$5,$G202&lt;=DG$6),5,IF($L202=1,2,1)),IF(AND($G202&gt;=DG$5,$G202&lt;=DG$6),IF($M202&gt;0,4,3),0)),IF(AND($D202&lt;=DG$6,$E202&gt;=DG$5),60,0)))</f>
        <v/>
      </c>
      <c r="DH202" s="80" t="str">
        <f>IF(OR($A202="",NOT(ISNUMBER($G202))),"",IF(AND($F202&lt;=DH$6,$G202&gt;=DH$5),IF(DH$5&gt;$N202,5,$K202)*10+IF(AND($F202&gt;=DH$5,$F202&lt;=DH$6),IF(AND($G202&gt;=DH$5,$G202&lt;=DH$6),5,IF($L202=1,2,1)),IF(AND($G202&gt;=DH$5,$G202&lt;=DH$6),IF($M202&gt;0,4,3),0)),IF(AND($D202&lt;=DH$6,$E202&gt;=DH$5),60,0)))</f>
        <v/>
      </c>
      <c r="DI202" s="80" t="str">
        <f>IF(OR($A202="",NOT(ISNUMBER($G202))),"",IF(AND($F202&lt;=DI$6,$G202&gt;=DI$5),IF(DI$5&gt;$N202,5,$K202)*10+IF(AND($F202&gt;=DI$5,$F202&lt;=DI$6),IF(AND($G202&gt;=DI$5,$G202&lt;=DI$6),5,IF($L202=1,2,1)),IF(AND($G202&gt;=DI$5,$G202&lt;=DI$6),IF($M202&gt;0,4,3),0)),IF(AND($D202&lt;=DI$6,$E202&gt;=DI$5),60,0)))</f>
        <v/>
      </c>
      <c r="DJ202" s="80" t="str">
        <f>IF(OR($A202="",NOT(ISNUMBER($G202))),"",IF(AND($F202&lt;=DJ$6,$G202&gt;=DJ$5),IF(DJ$5&gt;$N202,5,$K202)*10+IF(AND($F202&gt;=DJ$5,$F202&lt;=DJ$6),IF(AND($G202&gt;=DJ$5,$G202&lt;=DJ$6),5,IF($L202=1,2,1)),IF(AND($G202&gt;=DJ$5,$G202&lt;=DJ$6),IF($M202&gt;0,4,3),0)),IF(AND($D202&lt;=DJ$6,$E202&gt;=DJ$5),60,0)))</f>
        <v/>
      </c>
      <c r="DK202" s="80" t="str">
        <f>IF(OR($A202="",NOT(ISNUMBER($G202))),"",IF(AND($F202&lt;=DK$6,$G202&gt;=DK$5),IF(DK$5&gt;$N202,5,$K202)*10+IF(AND($F202&gt;=DK$5,$F202&lt;=DK$6),IF(AND($G202&gt;=DK$5,$G202&lt;=DK$6),5,IF($L202=1,2,1)),IF(AND($G202&gt;=DK$5,$G202&lt;=DK$6),IF($M202&gt;0,4,3),0)),IF(AND($D202&lt;=DK$6,$E202&gt;=DK$5),60,0)))</f>
        <v/>
      </c>
      <c r="DL202" s="80" t="str">
        <f>IF(OR($A202="",NOT(ISNUMBER($G202))),"",IF(AND($F202&lt;=DL$6,$G202&gt;=DL$5),IF(DL$5&gt;$N202,5,$K202)*10+IF(AND($F202&gt;=DL$5,$F202&lt;=DL$6),IF(AND($G202&gt;=DL$5,$G202&lt;=DL$6),5,IF($L202=1,2,1)),IF(AND($G202&gt;=DL$5,$G202&lt;=DL$6),IF($M202&gt;0,4,3),0)),IF(AND($D202&lt;=DL$6,$E202&gt;=DL$5),60,0)))</f>
        <v/>
      </c>
      <c r="DM202" s="80" t="str">
        <f>IF(OR($A202="",NOT(ISNUMBER($G202))),"",IF(AND($F202&lt;=DM$6,$G202&gt;=DM$5),IF(DM$5&gt;$N202,5,$K202)*10+IF(AND($F202&gt;=DM$5,$F202&lt;=DM$6),IF(AND($G202&gt;=DM$5,$G202&lt;=DM$6),5,IF($L202=1,2,1)),IF(AND($G202&gt;=DM$5,$G202&lt;=DM$6),IF($M202&gt;0,4,3),0)),IF(AND($D202&lt;=DM$6,$E202&gt;=DM$5),60,0)))</f>
        <v/>
      </c>
      <c r="DN202" s="80" t="str">
        <f>IF(OR($A202="",NOT(ISNUMBER($G202))),"",IF(AND($F202&lt;=DN$6,$G202&gt;=DN$5),IF(DN$5&gt;$N202,5,$K202)*10+IF(AND($F202&gt;=DN$5,$F202&lt;=DN$6),IF(AND($G202&gt;=DN$5,$G202&lt;=DN$6),5,IF($L202=1,2,1)),IF(AND($G202&gt;=DN$5,$G202&lt;=DN$6),IF($M202&gt;0,4,3),0)),IF(AND($D202&lt;=DN$6,$E202&gt;=DN$5),60,0)))</f>
        <v/>
      </c>
      <c r="DO202" s="80" t="str">
        <f>IF(OR($A202="",NOT(ISNUMBER($G202))),"",IF(AND($F202&lt;=DO$6,$G202&gt;=DO$5),IF(DO$5&gt;$N202,5,$K202)*10+IF(AND($F202&gt;=DO$5,$F202&lt;=DO$6),IF(AND($G202&gt;=DO$5,$G202&lt;=DO$6),5,IF($L202=1,2,1)),IF(AND($G202&gt;=DO$5,$G202&lt;=DO$6),IF($M202&gt;0,4,3),0)),IF(AND($D202&lt;=DO$6,$E202&gt;=DO$5),60,0)))</f>
        <v/>
      </c>
      <c r="DP202" s="80" t="str">
        <f>IF(OR($A202="",NOT(ISNUMBER($G202))),"",IF(AND($F202&lt;=DP$6,$G202&gt;=DP$5),IF(DP$5&gt;$N202,5,$K202)*10+IF(AND($F202&gt;=DP$5,$F202&lt;=DP$6),IF(AND($G202&gt;=DP$5,$G202&lt;=DP$6),5,IF($L202=1,2,1)),IF(AND($G202&gt;=DP$5,$G202&lt;=DP$6),IF($M202&gt;0,4,3),0)),IF(AND($D202&lt;=DP$6,$E202&gt;=DP$5),60,0)))</f>
        <v/>
      </c>
      <c r="DQ202" s="80" t="str">
        <f>IF(OR($A202="",NOT(ISNUMBER($G202))),"",IF(AND($F202&lt;=DQ$6,$G202&gt;=DQ$5),IF(DQ$5&gt;$N202,5,$K202)*10+IF(AND($F202&gt;=DQ$5,$F202&lt;=DQ$6),IF(AND($G202&gt;=DQ$5,$G202&lt;=DQ$6),5,IF($L202=1,2,1)),IF(AND($G202&gt;=DQ$5,$G202&lt;=DQ$6),IF($M202&gt;0,4,3),0)),IF(AND($D202&lt;=DQ$6,$E202&gt;=DQ$5),60,0)))</f>
        <v/>
      </c>
      <c r="DR202" s="80" t="str">
        <f>IF(OR($A202="",NOT(ISNUMBER($G202))),"",IF(AND($F202&lt;=DR$6,$G202&gt;=DR$5),IF(DR$5&gt;$N202,5,$K202)*10+IF(AND($F202&gt;=DR$5,$F202&lt;=DR$6),IF(AND($G202&gt;=DR$5,$G202&lt;=DR$6),5,IF($L202=1,2,1)),IF(AND($G202&gt;=DR$5,$G202&lt;=DR$6),IF($M202&gt;0,4,3),0)),IF(AND($D202&lt;=DR$6,$E202&gt;=DR$5),60,0)))</f>
        <v/>
      </c>
      <c r="DS202" s="80" t="str">
        <f>IF(OR($A202="",NOT(ISNUMBER($G202))),"",IF(AND($F202&lt;=DS$6,$G202&gt;=DS$5),IF(DS$5&gt;$N202,5,$K202)*10+IF(AND($F202&gt;=DS$5,$F202&lt;=DS$6),IF(AND($G202&gt;=DS$5,$G202&lt;=DS$6),5,IF($L202=1,2,1)),IF(AND($G202&gt;=DS$5,$G202&lt;=DS$6),IF($M202&gt;0,4,3),0)),IF(AND($D202&lt;=DS$6,$E202&gt;=DS$5),60,0)))</f>
        <v/>
      </c>
      <c r="DT202" s="80" t="str">
        <f>IF(OR($A202="",NOT(ISNUMBER($G202))),"",IF(AND($F202&lt;=DT$6,$G202&gt;=DT$5),IF(DT$5&gt;$N202,5,$K202)*10+IF(AND($F202&gt;=DT$5,$F202&lt;=DT$6),IF(AND($G202&gt;=DT$5,$G202&lt;=DT$6),5,IF($L202=1,2,1)),IF(AND($G202&gt;=DT$5,$G202&lt;=DT$6),IF($M202&gt;0,4,3),0)),IF(AND($D202&lt;=DT$6,$E202&gt;=DT$5),60,0)))</f>
        <v/>
      </c>
      <c r="DU202" s="80" t="str">
        <f>IF(OR($A202="",NOT(ISNUMBER($G202))),"",IF(AND($F202&lt;=DU$6,$G202&gt;=DU$5),IF(DU$5&gt;$N202,5,$K202)*10+IF(AND($F202&gt;=DU$5,$F202&lt;=DU$6),IF(AND($G202&gt;=DU$5,$G202&lt;=DU$6),5,IF($L202=1,2,1)),IF(AND($G202&gt;=DU$5,$G202&lt;=DU$6),IF($M202&gt;0,4,3),0)),IF(AND($D202&lt;=DU$6,$E202&gt;=DU$5),60,0)))</f>
        <v/>
      </c>
      <c r="DV202" s="80" t="str">
        <f>IF(OR($A202="",NOT(ISNUMBER($G202))),"",IF(AND($F202&lt;=DV$6,$G202&gt;=DV$5),IF(DV$5&gt;$N202,5,$K202)*10+IF(AND($F202&gt;=DV$5,$F202&lt;=DV$6),IF(AND($G202&gt;=DV$5,$G202&lt;=DV$6),5,IF($L202=1,2,1)),IF(AND($G202&gt;=DV$5,$G202&lt;=DV$6),IF($M202&gt;0,4,3),0)),IF(AND($D202&lt;=DV$6,$E202&gt;=DV$5),60,0)))</f>
        <v/>
      </c>
      <c r="DW202" s="80" t="str">
        <f>IF(OR($A202="",NOT(ISNUMBER($G202))),"",IF(AND($F202&lt;=DW$6,$G202&gt;=DW$5),IF(DW$5&gt;$N202,5,$K202)*10+IF(AND($F202&gt;=DW$5,$F202&lt;=DW$6),IF(AND($G202&gt;=DW$5,$G202&lt;=DW$6),5,IF($L202=1,2,1)),IF(AND($G202&gt;=DW$5,$G202&lt;=DW$6),IF($M202&gt;0,4,3),0)),IF(AND($D202&lt;=DW$6,$E202&gt;=DW$5),60,0)))</f>
        <v/>
      </c>
      <c r="DX202" s="80" t="str">
        <f>IF(OR($A202="",NOT(ISNUMBER($G202))),"",IF(AND($F202&lt;=DX$6,$G202&gt;=DX$5),IF(DX$5&gt;$N202,5,$K202)*10+IF(AND($F202&gt;=DX$5,$F202&lt;=DX$6),IF(AND($G202&gt;=DX$5,$G202&lt;=DX$6),5,IF($L202=1,2,1)),IF(AND($G202&gt;=DX$5,$G202&lt;=DX$6),IF($M202&gt;0,4,3),0)),IF(AND($D202&lt;=DX$6,$E202&gt;=DX$5),60,0)))</f>
        <v/>
      </c>
      <c r="DY202" s="80" t="str">
        <f>IF(OR($A202="",NOT(ISNUMBER($G202))),"",IF(AND($F202&lt;=DY$6,$G202&gt;=DY$5),IF(DY$5&gt;$N202,5,$K202)*10+IF(AND($F202&gt;=DY$5,$F202&lt;=DY$6),IF(AND($G202&gt;=DY$5,$G202&lt;=DY$6),5,IF($L202=1,2,1)),IF(AND($G202&gt;=DY$5,$G202&lt;=DY$6),IF($M202&gt;0,4,3),0)),IF(AND($D202&lt;=DY$6,$E202&gt;=DY$5),60,0)))</f>
        <v/>
      </c>
      <c r="DZ202" s="80" t="str">
        <f>IF(OR($A202="",NOT(ISNUMBER($G202))),"",IF(AND($F202&lt;=DZ$6,$G202&gt;=DZ$5),IF(DZ$5&gt;$N202,5,$K202)*10+IF(AND($F202&gt;=DZ$5,$F202&lt;=DZ$6),IF(AND($G202&gt;=DZ$5,$G202&lt;=DZ$6),5,IF($L202=1,2,1)),IF(AND($G202&gt;=DZ$5,$G202&lt;=DZ$6),IF($M202&gt;0,4,3),0)),IF(AND($D202&lt;=DZ$6,$E202&gt;=DZ$5),60,0)))</f>
        <v/>
      </c>
      <c r="EA202" s="80" t="str">
        <f>IF(OR($A202="",NOT(ISNUMBER($G202))),"",IF(AND($F202&lt;=EA$6,$G202&gt;=EA$5),IF(EA$5&gt;$N202,5,$K202)*10+IF(AND($F202&gt;=EA$5,$F202&lt;=EA$6),IF(AND($G202&gt;=EA$5,$G202&lt;=EA$6),5,IF($L202=1,2,1)),IF(AND($G202&gt;=EA$5,$G202&lt;=EA$6),IF($M202&gt;0,4,3),0)),IF(AND($D202&lt;=EA$6,$E202&gt;=EA$5),60,0)))</f>
        <v/>
      </c>
      <c r="EB202" s="80" t="str">
        <f>IF(OR($A202="",NOT(ISNUMBER($G202))),"",IF(AND($F202&lt;=EB$6,$G202&gt;=EB$5),IF(EB$5&gt;$N202,5,$K202)*10+IF(AND($F202&gt;=EB$5,$F202&lt;=EB$6),IF(AND($G202&gt;=EB$5,$G202&lt;=EB$6),5,IF($L202=1,2,1)),IF(AND($G202&gt;=EB$5,$G202&lt;=EB$6),IF($M202&gt;0,4,3),0)),IF(AND($D202&lt;=EB$6,$E202&gt;=EB$5),60,0)))</f>
        <v/>
      </c>
      <c r="EC202" s="80" t="str">
        <f>IF(OR($A202="",NOT(ISNUMBER($G202))),"",IF(AND($F202&lt;=EC$6,$G202&gt;=EC$5),IF(EC$5&gt;$N202,5,$K202)*10+IF(AND($F202&gt;=EC$5,$F202&lt;=EC$6),IF(AND($G202&gt;=EC$5,$G202&lt;=EC$6),5,IF($L202=1,2,1)),IF(AND($G202&gt;=EC$5,$G202&lt;=EC$6),IF($M202&gt;0,4,3),0)),IF(AND($D202&lt;=EC$6,$E202&gt;=EC$5),60,0)))</f>
        <v/>
      </c>
      <c r="ED202" s="80" t="str">
        <f>IF(OR($A202="",NOT(ISNUMBER($G202))),"",IF(AND($F202&lt;=ED$6,$G202&gt;=ED$5),IF(ED$5&gt;$N202,5,$K202)*10+IF(AND($F202&gt;=ED$5,$F202&lt;=ED$6),IF(AND($G202&gt;=ED$5,$G202&lt;=ED$6),5,IF($L202=1,2,1)),IF(AND($G202&gt;=ED$5,$G202&lt;=ED$6),IF($M202&gt;0,4,3),0)),IF(AND($D202&lt;=ED$6,$E202&gt;=ED$5),60,0)))</f>
        <v/>
      </c>
    </row>
    <row r="203" ht="18" customHeight="1">
      <c r="A203" s="52" t="str">
        <f>IF(Tasks!$B203="","",Tasks!$A203)</f>
        <v/>
      </c>
      <c r="B203" s="78" t="str">
        <f>IF(Tasks!$B203="","",Tasks!$B203)</f>
        <v/>
      </c>
      <c r="C203" s="25" t="str">
        <f>IF($B203="","",IF(AND(Tasks!$D203="",Tasks!$G203=""),"-",IF(Tasks!$D203="","",Tasks!$D203&amp;IF(OR(Tasks!$E203="",Tasks!$E203="FS"),IF(N(Tasks!$F203)=0,"","FS"),Tasks!$E203)&amp;IF(N(Tasks!$F203)=0,"",IF(Tasks!$F203&gt;0,"+","")&amp;Tasks!$F203))&amp;IF(AND(Tasks!$D203&lt;&gt;"",Tasks!$G203&lt;&gt;""),", ","")&amp;IF(Tasks!$G203="","",Tasks!$G203&amp;IF(OR(Tasks!$H203="",Tasks!$H203="FS"),IF(N(Tasks!$I203)=0,"","FS"),Tasks!$H203)&amp;IF(N(Tasks!$I203)=0,"",IF(Tasks!$I203&gt;0,"+","")&amp;Tasks!$I203))))</f>
        <v/>
      </c>
      <c r="D203" s="51" t="str">
        <f>IF(OR($B203="",Tasks!$Q203=""),"",Tasks!$Q203)</f>
        <v/>
      </c>
      <c r="E203" s="51" t="str">
        <f>IF(OR($B203="",Tasks!$R203=""),"",Tasks!$R203)</f>
        <v/>
      </c>
      <c r="F203" s="51" t="str">
        <f>IF(OR($B203="",Tasks!$S203=""),"",Tasks!$S203)</f>
        <v/>
      </c>
      <c r="G203" s="51" t="str">
        <f>IF(OR($B203="",Tasks!$T203=""),"",Tasks!$T203)</f>
        <v/>
      </c>
      <c r="H203" s="52" t="str">
        <f>IF($B203="","",Tasks!$AE203)</f>
        <v/>
      </c>
      <c r="I203" s="79" t="str">
        <f>IF($B203="","",Tasks!$AF203)</f>
        <v/>
      </c>
      <c r="J203" s="53" t="str">
        <f>IF(OR($B203="",Tasks!$V203=""),"",Tasks!$V203)</f>
        <v/>
      </c>
      <c r="K203" s="52" t="str">
        <f>IF($B203="","",Tasks!$AA203)</f>
        <v/>
      </c>
      <c r="L203" s="52" t="str">
        <f>IF($B203="","",Tasks!$AB203)</f>
        <v/>
      </c>
      <c r="M203" s="52" t="str">
        <f>IF($B203="","",Tasks!$Z203)</f>
        <v/>
      </c>
      <c r="N203" s="52" t="str">
        <f>IF(OR($B203="",Tasks!$AG203=""),"",Tasks!$AG203)</f>
        <v/>
      </c>
      <c r="O203" s="80" t="str">
        <f>IF(OR($A203="",NOT(ISNUMBER($G203))),"",IF(AND($F203&lt;=O$6,$G203&gt;=O$5),IF(O$5&gt;$N203,5,$K203)*10+IF(AND($F203&gt;=O$5,$F203&lt;=O$6),IF(AND($G203&gt;=O$5,$G203&lt;=O$6),5,IF($L203=1,2,1)),IF(AND($G203&gt;=O$5,$G203&lt;=O$6),IF($M203&gt;0,4,3),0)),IF(AND($D203&lt;=O$6,$E203&gt;=O$5),60,0)))</f>
        <v/>
      </c>
      <c r="P203" s="80" t="str">
        <f>IF(OR($A203="",NOT(ISNUMBER($G203))),"",IF(AND($F203&lt;=P$6,$G203&gt;=P$5),IF(P$5&gt;$N203,5,$K203)*10+IF(AND($F203&gt;=P$5,$F203&lt;=P$6),IF(AND($G203&gt;=P$5,$G203&lt;=P$6),5,IF($L203=1,2,1)),IF(AND($G203&gt;=P$5,$G203&lt;=P$6),IF($M203&gt;0,4,3),0)),IF(AND($D203&lt;=P$6,$E203&gt;=P$5),60,0)))</f>
        <v/>
      </c>
      <c r="Q203" s="80" t="str">
        <f>IF(OR($A203="",NOT(ISNUMBER($G203))),"",IF(AND($F203&lt;=Q$6,$G203&gt;=Q$5),IF(Q$5&gt;$N203,5,$K203)*10+IF(AND($F203&gt;=Q$5,$F203&lt;=Q$6),IF(AND($G203&gt;=Q$5,$G203&lt;=Q$6),5,IF($L203=1,2,1)),IF(AND($G203&gt;=Q$5,$G203&lt;=Q$6),IF($M203&gt;0,4,3),0)),IF(AND($D203&lt;=Q$6,$E203&gt;=Q$5),60,0)))</f>
        <v/>
      </c>
      <c r="R203" s="80" t="str">
        <f>IF(OR($A203="",NOT(ISNUMBER($G203))),"",IF(AND($F203&lt;=R$6,$G203&gt;=R$5),IF(R$5&gt;$N203,5,$K203)*10+IF(AND($F203&gt;=R$5,$F203&lt;=R$6),IF(AND($G203&gt;=R$5,$G203&lt;=R$6),5,IF($L203=1,2,1)),IF(AND($G203&gt;=R$5,$G203&lt;=R$6),IF($M203&gt;0,4,3),0)),IF(AND($D203&lt;=R$6,$E203&gt;=R$5),60,0)))</f>
        <v/>
      </c>
      <c r="S203" s="80" t="str">
        <f>IF(OR($A203="",NOT(ISNUMBER($G203))),"",IF(AND($F203&lt;=S$6,$G203&gt;=S$5),IF(S$5&gt;$N203,5,$K203)*10+IF(AND($F203&gt;=S$5,$F203&lt;=S$6),IF(AND($G203&gt;=S$5,$G203&lt;=S$6),5,IF($L203=1,2,1)),IF(AND($G203&gt;=S$5,$G203&lt;=S$6),IF($M203&gt;0,4,3),0)),IF(AND($D203&lt;=S$6,$E203&gt;=S$5),60,0)))</f>
        <v/>
      </c>
      <c r="T203" s="80" t="str">
        <f>IF(OR($A203="",NOT(ISNUMBER($G203))),"",IF(AND($F203&lt;=T$6,$G203&gt;=T$5),IF(T$5&gt;$N203,5,$K203)*10+IF(AND($F203&gt;=T$5,$F203&lt;=T$6),IF(AND($G203&gt;=T$5,$G203&lt;=T$6),5,IF($L203=1,2,1)),IF(AND($G203&gt;=T$5,$G203&lt;=T$6),IF($M203&gt;0,4,3),0)),IF(AND($D203&lt;=T$6,$E203&gt;=T$5),60,0)))</f>
        <v/>
      </c>
      <c r="U203" s="80" t="str">
        <f>IF(OR($A203="",NOT(ISNUMBER($G203))),"",IF(AND($F203&lt;=U$6,$G203&gt;=U$5),IF(U$5&gt;$N203,5,$K203)*10+IF(AND($F203&gt;=U$5,$F203&lt;=U$6),IF(AND($G203&gt;=U$5,$G203&lt;=U$6),5,IF($L203=1,2,1)),IF(AND($G203&gt;=U$5,$G203&lt;=U$6),IF($M203&gt;0,4,3),0)),IF(AND($D203&lt;=U$6,$E203&gt;=U$5),60,0)))</f>
        <v/>
      </c>
      <c r="V203" s="80" t="str">
        <f>IF(OR($A203="",NOT(ISNUMBER($G203))),"",IF(AND($F203&lt;=V$6,$G203&gt;=V$5),IF(V$5&gt;$N203,5,$K203)*10+IF(AND($F203&gt;=V$5,$F203&lt;=V$6),IF(AND($G203&gt;=V$5,$G203&lt;=V$6),5,IF($L203=1,2,1)),IF(AND($G203&gt;=V$5,$G203&lt;=V$6),IF($M203&gt;0,4,3),0)),IF(AND($D203&lt;=V$6,$E203&gt;=V$5),60,0)))</f>
        <v/>
      </c>
      <c r="W203" s="80" t="str">
        <f>IF(OR($A203="",NOT(ISNUMBER($G203))),"",IF(AND($F203&lt;=W$6,$G203&gt;=W$5),IF(W$5&gt;$N203,5,$K203)*10+IF(AND($F203&gt;=W$5,$F203&lt;=W$6),IF(AND($G203&gt;=W$5,$G203&lt;=W$6),5,IF($L203=1,2,1)),IF(AND($G203&gt;=W$5,$G203&lt;=W$6),IF($M203&gt;0,4,3),0)),IF(AND($D203&lt;=W$6,$E203&gt;=W$5),60,0)))</f>
        <v/>
      </c>
      <c r="X203" s="80" t="str">
        <f>IF(OR($A203="",NOT(ISNUMBER($G203))),"",IF(AND($F203&lt;=X$6,$G203&gt;=X$5),IF(X$5&gt;$N203,5,$K203)*10+IF(AND($F203&gt;=X$5,$F203&lt;=X$6),IF(AND($G203&gt;=X$5,$G203&lt;=X$6),5,IF($L203=1,2,1)),IF(AND($G203&gt;=X$5,$G203&lt;=X$6),IF($M203&gt;0,4,3),0)),IF(AND($D203&lt;=X$6,$E203&gt;=X$5),60,0)))</f>
        <v/>
      </c>
      <c r="Y203" s="80" t="str">
        <f>IF(OR($A203="",NOT(ISNUMBER($G203))),"",IF(AND($F203&lt;=Y$6,$G203&gt;=Y$5),IF(Y$5&gt;$N203,5,$K203)*10+IF(AND($F203&gt;=Y$5,$F203&lt;=Y$6),IF(AND($G203&gt;=Y$5,$G203&lt;=Y$6),5,IF($L203=1,2,1)),IF(AND($G203&gt;=Y$5,$G203&lt;=Y$6),IF($M203&gt;0,4,3),0)),IF(AND($D203&lt;=Y$6,$E203&gt;=Y$5),60,0)))</f>
        <v/>
      </c>
      <c r="Z203" s="80" t="str">
        <f>IF(OR($A203="",NOT(ISNUMBER($G203))),"",IF(AND($F203&lt;=Z$6,$G203&gt;=Z$5),IF(Z$5&gt;$N203,5,$K203)*10+IF(AND($F203&gt;=Z$5,$F203&lt;=Z$6),IF(AND($G203&gt;=Z$5,$G203&lt;=Z$6),5,IF($L203=1,2,1)),IF(AND($G203&gt;=Z$5,$G203&lt;=Z$6),IF($M203&gt;0,4,3),0)),IF(AND($D203&lt;=Z$6,$E203&gt;=Z$5),60,0)))</f>
        <v/>
      </c>
      <c r="AA203" s="80" t="str">
        <f>IF(OR($A203="",NOT(ISNUMBER($G203))),"",IF(AND($F203&lt;=AA$6,$G203&gt;=AA$5),IF(AA$5&gt;$N203,5,$K203)*10+IF(AND($F203&gt;=AA$5,$F203&lt;=AA$6),IF(AND($G203&gt;=AA$5,$G203&lt;=AA$6),5,IF($L203=1,2,1)),IF(AND($G203&gt;=AA$5,$G203&lt;=AA$6),IF($M203&gt;0,4,3),0)),IF(AND($D203&lt;=AA$6,$E203&gt;=AA$5),60,0)))</f>
        <v/>
      </c>
      <c r="AB203" s="80" t="str">
        <f>IF(OR($A203="",NOT(ISNUMBER($G203))),"",IF(AND($F203&lt;=AB$6,$G203&gt;=AB$5),IF(AB$5&gt;$N203,5,$K203)*10+IF(AND($F203&gt;=AB$5,$F203&lt;=AB$6),IF(AND($G203&gt;=AB$5,$G203&lt;=AB$6),5,IF($L203=1,2,1)),IF(AND($G203&gt;=AB$5,$G203&lt;=AB$6),IF($M203&gt;0,4,3),0)),IF(AND($D203&lt;=AB$6,$E203&gt;=AB$5),60,0)))</f>
        <v/>
      </c>
      <c r="AC203" s="80" t="str">
        <f>IF(OR($A203="",NOT(ISNUMBER($G203))),"",IF(AND($F203&lt;=AC$6,$G203&gt;=AC$5),IF(AC$5&gt;$N203,5,$K203)*10+IF(AND($F203&gt;=AC$5,$F203&lt;=AC$6),IF(AND($G203&gt;=AC$5,$G203&lt;=AC$6),5,IF($L203=1,2,1)),IF(AND($G203&gt;=AC$5,$G203&lt;=AC$6),IF($M203&gt;0,4,3),0)),IF(AND($D203&lt;=AC$6,$E203&gt;=AC$5),60,0)))</f>
        <v/>
      </c>
      <c r="AD203" s="80" t="str">
        <f>IF(OR($A203="",NOT(ISNUMBER($G203))),"",IF(AND($F203&lt;=AD$6,$G203&gt;=AD$5),IF(AD$5&gt;$N203,5,$K203)*10+IF(AND($F203&gt;=AD$5,$F203&lt;=AD$6),IF(AND($G203&gt;=AD$5,$G203&lt;=AD$6),5,IF($L203=1,2,1)),IF(AND($G203&gt;=AD$5,$G203&lt;=AD$6),IF($M203&gt;0,4,3),0)),IF(AND($D203&lt;=AD$6,$E203&gt;=AD$5),60,0)))</f>
        <v/>
      </c>
      <c r="AE203" s="80" t="str">
        <f>IF(OR($A203="",NOT(ISNUMBER($G203))),"",IF(AND($F203&lt;=AE$6,$G203&gt;=AE$5),IF(AE$5&gt;$N203,5,$K203)*10+IF(AND($F203&gt;=AE$5,$F203&lt;=AE$6),IF(AND($G203&gt;=AE$5,$G203&lt;=AE$6),5,IF($L203=1,2,1)),IF(AND($G203&gt;=AE$5,$G203&lt;=AE$6),IF($M203&gt;0,4,3),0)),IF(AND($D203&lt;=AE$6,$E203&gt;=AE$5),60,0)))</f>
        <v/>
      </c>
      <c r="AF203" s="80" t="str">
        <f>IF(OR($A203="",NOT(ISNUMBER($G203))),"",IF(AND($F203&lt;=AF$6,$G203&gt;=AF$5),IF(AF$5&gt;$N203,5,$K203)*10+IF(AND($F203&gt;=AF$5,$F203&lt;=AF$6),IF(AND($G203&gt;=AF$5,$G203&lt;=AF$6),5,IF($L203=1,2,1)),IF(AND($G203&gt;=AF$5,$G203&lt;=AF$6),IF($M203&gt;0,4,3),0)),IF(AND($D203&lt;=AF$6,$E203&gt;=AF$5),60,0)))</f>
        <v/>
      </c>
      <c r="AG203" s="80" t="str">
        <f>IF(OR($A203="",NOT(ISNUMBER($G203))),"",IF(AND($F203&lt;=AG$6,$G203&gt;=AG$5),IF(AG$5&gt;$N203,5,$K203)*10+IF(AND($F203&gt;=AG$5,$F203&lt;=AG$6),IF(AND($G203&gt;=AG$5,$G203&lt;=AG$6),5,IF($L203=1,2,1)),IF(AND($G203&gt;=AG$5,$G203&lt;=AG$6),IF($M203&gt;0,4,3),0)),IF(AND($D203&lt;=AG$6,$E203&gt;=AG$5),60,0)))</f>
        <v/>
      </c>
      <c r="AH203" s="80" t="str">
        <f>IF(OR($A203="",NOT(ISNUMBER($G203))),"",IF(AND($F203&lt;=AH$6,$G203&gt;=AH$5),IF(AH$5&gt;$N203,5,$K203)*10+IF(AND($F203&gt;=AH$5,$F203&lt;=AH$6),IF(AND($G203&gt;=AH$5,$G203&lt;=AH$6),5,IF($L203=1,2,1)),IF(AND($G203&gt;=AH$5,$G203&lt;=AH$6),IF($M203&gt;0,4,3),0)),IF(AND($D203&lt;=AH$6,$E203&gt;=AH$5),60,0)))</f>
        <v/>
      </c>
      <c r="AI203" s="80" t="str">
        <f>IF(OR($A203="",NOT(ISNUMBER($G203))),"",IF(AND($F203&lt;=AI$6,$G203&gt;=AI$5),IF(AI$5&gt;$N203,5,$K203)*10+IF(AND($F203&gt;=AI$5,$F203&lt;=AI$6),IF(AND($G203&gt;=AI$5,$G203&lt;=AI$6),5,IF($L203=1,2,1)),IF(AND($G203&gt;=AI$5,$G203&lt;=AI$6),IF($M203&gt;0,4,3),0)),IF(AND($D203&lt;=AI$6,$E203&gt;=AI$5),60,0)))</f>
        <v/>
      </c>
      <c r="AJ203" s="80" t="str">
        <f>IF(OR($A203="",NOT(ISNUMBER($G203))),"",IF(AND($F203&lt;=AJ$6,$G203&gt;=AJ$5),IF(AJ$5&gt;$N203,5,$K203)*10+IF(AND($F203&gt;=AJ$5,$F203&lt;=AJ$6),IF(AND($G203&gt;=AJ$5,$G203&lt;=AJ$6),5,IF($L203=1,2,1)),IF(AND($G203&gt;=AJ$5,$G203&lt;=AJ$6),IF($M203&gt;0,4,3),0)),IF(AND($D203&lt;=AJ$6,$E203&gt;=AJ$5),60,0)))</f>
        <v/>
      </c>
      <c r="AK203" s="80" t="str">
        <f>IF(OR($A203="",NOT(ISNUMBER($G203))),"",IF(AND($F203&lt;=AK$6,$G203&gt;=AK$5),IF(AK$5&gt;$N203,5,$K203)*10+IF(AND($F203&gt;=AK$5,$F203&lt;=AK$6),IF(AND($G203&gt;=AK$5,$G203&lt;=AK$6),5,IF($L203=1,2,1)),IF(AND($G203&gt;=AK$5,$G203&lt;=AK$6),IF($M203&gt;0,4,3),0)),IF(AND($D203&lt;=AK$6,$E203&gt;=AK$5),60,0)))</f>
        <v/>
      </c>
      <c r="AL203" s="80" t="str">
        <f>IF(OR($A203="",NOT(ISNUMBER($G203))),"",IF(AND($F203&lt;=AL$6,$G203&gt;=AL$5),IF(AL$5&gt;$N203,5,$K203)*10+IF(AND($F203&gt;=AL$5,$F203&lt;=AL$6),IF(AND($G203&gt;=AL$5,$G203&lt;=AL$6),5,IF($L203=1,2,1)),IF(AND($G203&gt;=AL$5,$G203&lt;=AL$6),IF($M203&gt;0,4,3),0)),IF(AND($D203&lt;=AL$6,$E203&gt;=AL$5),60,0)))</f>
        <v/>
      </c>
      <c r="AM203" s="80" t="str">
        <f>IF(OR($A203="",NOT(ISNUMBER($G203))),"",IF(AND($F203&lt;=AM$6,$G203&gt;=AM$5),IF(AM$5&gt;$N203,5,$K203)*10+IF(AND($F203&gt;=AM$5,$F203&lt;=AM$6),IF(AND($G203&gt;=AM$5,$G203&lt;=AM$6),5,IF($L203=1,2,1)),IF(AND($G203&gt;=AM$5,$G203&lt;=AM$6),IF($M203&gt;0,4,3),0)),IF(AND($D203&lt;=AM$6,$E203&gt;=AM$5),60,0)))</f>
        <v/>
      </c>
      <c r="AN203" s="80" t="str">
        <f>IF(OR($A203="",NOT(ISNUMBER($G203))),"",IF(AND($F203&lt;=AN$6,$G203&gt;=AN$5),IF(AN$5&gt;$N203,5,$K203)*10+IF(AND($F203&gt;=AN$5,$F203&lt;=AN$6),IF(AND($G203&gt;=AN$5,$G203&lt;=AN$6),5,IF($L203=1,2,1)),IF(AND($G203&gt;=AN$5,$G203&lt;=AN$6),IF($M203&gt;0,4,3),0)),IF(AND($D203&lt;=AN$6,$E203&gt;=AN$5),60,0)))</f>
        <v/>
      </c>
      <c r="AO203" s="80" t="str">
        <f>IF(OR($A203="",NOT(ISNUMBER($G203))),"",IF(AND($F203&lt;=AO$6,$G203&gt;=AO$5),IF(AO$5&gt;$N203,5,$K203)*10+IF(AND($F203&gt;=AO$5,$F203&lt;=AO$6),IF(AND($G203&gt;=AO$5,$G203&lt;=AO$6),5,IF($L203=1,2,1)),IF(AND($G203&gt;=AO$5,$G203&lt;=AO$6),IF($M203&gt;0,4,3),0)),IF(AND($D203&lt;=AO$6,$E203&gt;=AO$5),60,0)))</f>
        <v/>
      </c>
      <c r="AP203" s="80" t="str">
        <f>IF(OR($A203="",NOT(ISNUMBER($G203))),"",IF(AND($F203&lt;=AP$6,$G203&gt;=AP$5),IF(AP$5&gt;$N203,5,$K203)*10+IF(AND($F203&gt;=AP$5,$F203&lt;=AP$6),IF(AND($G203&gt;=AP$5,$G203&lt;=AP$6),5,IF($L203=1,2,1)),IF(AND($G203&gt;=AP$5,$G203&lt;=AP$6),IF($M203&gt;0,4,3),0)),IF(AND($D203&lt;=AP$6,$E203&gt;=AP$5),60,0)))</f>
        <v/>
      </c>
      <c r="AQ203" s="80" t="str">
        <f>IF(OR($A203="",NOT(ISNUMBER($G203))),"",IF(AND($F203&lt;=AQ$6,$G203&gt;=AQ$5),IF(AQ$5&gt;$N203,5,$K203)*10+IF(AND($F203&gt;=AQ$5,$F203&lt;=AQ$6),IF(AND($G203&gt;=AQ$5,$G203&lt;=AQ$6),5,IF($L203=1,2,1)),IF(AND($G203&gt;=AQ$5,$G203&lt;=AQ$6),IF($M203&gt;0,4,3),0)),IF(AND($D203&lt;=AQ$6,$E203&gt;=AQ$5),60,0)))</f>
        <v/>
      </c>
      <c r="AR203" s="80" t="str">
        <f>IF(OR($A203="",NOT(ISNUMBER($G203))),"",IF(AND($F203&lt;=AR$6,$G203&gt;=AR$5),IF(AR$5&gt;$N203,5,$K203)*10+IF(AND($F203&gt;=AR$5,$F203&lt;=AR$6),IF(AND($G203&gt;=AR$5,$G203&lt;=AR$6),5,IF($L203=1,2,1)),IF(AND($G203&gt;=AR$5,$G203&lt;=AR$6),IF($M203&gt;0,4,3),0)),IF(AND($D203&lt;=AR$6,$E203&gt;=AR$5),60,0)))</f>
        <v/>
      </c>
      <c r="AS203" s="80" t="str">
        <f>IF(OR($A203="",NOT(ISNUMBER($G203))),"",IF(AND($F203&lt;=AS$6,$G203&gt;=AS$5),IF(AS$5&gt;$N203,5,$K203)*10+IF(AND($F203&gt;=AS$5,$F203&lt;=AS$6),IF(AND($G203&gt;=AS$5,$G203&lt;=AS$6),5,IF($L203=1,2,1)),IF(AND($G203&gt;=AS$5,$G203&lt;=AS$6),IF($M203&gt;0,4,3),0)),IF(AND($D203&lt;=AS$6,$E203&gt;=AS$5),60,0)))</f>
        <v/>
      </c>
      <c r="AT203" s="80" t="str">
        <f>IF(OR($A203="",NOT(ISNUMBER($G203))),"",IF(AND($F203&lt;=AT$6,$G203&gt;=AT$5),IF(AT$5&gt;$N203,5,$K203)*10+IF(AND($F203&gt;=AT$5,$F203&lt;=AT$6),IF(AND($G203&gt;=AT$5,$G203&lt;=AT$6),5,IF($L203=1,2,1)),IF(AND($G203&gt;=AT$5,$G203&lt;=AT$6),IF($M203&gt;0,4,3),0)),IF(AND($D203&lt;=AT$6,$E203&gt;=AT$5),60,0)))</f>
        <v/>
      </c>
      <c r="AU203" s="80" t="str">
        <f>IF(OR($A203="",NOT(ISNUMBER($G203))),"",IF(AND($F203&lt;=AU$6,$G203&gt;=AU$5),IF(AU$5&gt;$N203,5,$K203)*10+IF(AND($F203&gt;=AU$5,$F203&lt;=AU$6),IF(AND($G203&gt;=AU$5,$G203&lt;=AU$6),5,IF($L203=1,2,1)),IF(AND($G203&gt;=AU$5,$G203&lt;=AU$6),IF($M203&gt;0,4,3),0)),IF(AND($D203&lt;=AU$6,$E203&gt;=AU$5),60,0)))</f>
        <v/>
      </c>
      <c r="AV203" s="80" t="str">
        <f>IF(OR($A203="",NOT(ISNUMBER($G203))),"",IF(AND($F203&lt;=AV$6,$G203&gt;=AV$5),IF(AV$5&gt;$N203,5,$K203)*10+IF(AND($F203&gt;=AV$5,$F203&lt;=AV$6),IF(AND($G203&gt;=AV$5,$G203&lt;=AV$6),5,IF($L203=1,2,1)),IF(AND($G203&gt;=AV$5,$G203&lt;=AV$6),IF($M203&gt;0,4,3),0)),IF(AND($D203&lt;=AV$6,$E203&gt;=AV$5),60,0)))</f>
        <v/>
      </c>
      <c r="AW203" s="80" t="str">
        <f>IF(OR($A203="",NOT(ISNUMBER($G203))),"",IF(AND($F203&lt;=AW$6,$G203&gt;=AW$5),IF(AW$5&gt;$N203,5,$K203)*10+IF(AND($F203&gt;=AW$5,$F203&lt;=AW$6),IF(AND($G203&gt;=AW$5,$G203&lt;=AW$6),5,IF($L203=1,2,1)),IF(AND($G203&gt;=AW$5,$G203&lt;=AW$6),IF($M203&gt;0,4,3),0)),IF(AND($D203&lt;=AW$6,$E203&gt;=AW$5),60,0)))</f>
        <v/>
      </c>
      <c r="AX203" s="80" t="str">
        <f>IF(OR($A203="",NOT(ISNUMBER($G203))),"",IF(AND($F203&lt;=AX$6,$G203&gt;=AX$5),IF(AX$5&gt;$N203,5,$K203)*10+IF(AND($F203&gt;=AX$5,$F203&lt;=AX$6),IF(AND($G203&gt;=AX$5,$G203&lt;=AX$6),5,IF($L203=1,2,1)),IF(AND($G203&gt;=AX$5,$G203&lt;=AX$6),IF($M203&gt;0,4,3),0)),IF(AND($D203&lt;=AX$6,$E203&gt;=AX$5),60,0)))</f>
        <v/>
      </c>
      <c r="AY203" s="80" t="str">
        <f>IF(OR($A203="",NOT(ISNUMBER($G203))),"",IF(AND($F203&lt;=AY$6,$G203&gt;=AY$5),IF(AY$5&gt;$N203,5,$K203)*10+IF(AND($F203&gt;=AY$5,$F203&lt;=AY$6),IF(AND($G203&gt;=AY$5,$G203&lt;=AY$6),5,IF($L203=1,2,1)),IF(AND($G203&gt;=AY$5,$G203&lt;=AY$6),IF($M203&gt;0,4,3),0)),IF(AND($D203&lt;=AY$6,$E203&gt;=AY$5),60,0)))</f>
        <v/>
      </c>
      <c r="AZ203" s="80" t="str">
        <f>IF(OR($A203="",NOT(ISNUMBER($G203))),"",IF(AND($F203&lt;=AZ$6,$G203&gt;=AZ$5),IF(AZ$5&gt;$N203,5,$K203)*10+IF(AND($F203&gt;=AZ$5,$F203&lt;=AZ$6),IF(AND($G203&gt;=AZ$5,$G203&lt;=AZ$6),5,IF($L203=1,2,1)),IF(AND($G203&gt;=AZ$5,$G203&lt;=AZ$6),IF($M203&gt;0,4,3),0)),IF(AND($D203&lt;=AZ$6,$E203&gt;=AZ$5),60,0)))</f>
        <v/>
      </c>
      <c r="BA203" s="80" t="str">
        <f>IF(OR($A203="",NOT(ISNUMBER($G203))),"",IF(AND($F203&lt;=BA$6,$G203&gt;=BA$5),IF(BA$5&gt;$N203,5,$K203)*10+IF(AND($F203&gt;=BA$5,$F203&lt;=BA$6),IF(AND($G203&gt;=BA$5,$G203&lt;=BA$6),5,IF($L203=1,2,1)),IF(AND($G203&gt;=BA$5,$G203&lt;=BA$6),IF($M203&gt;0,4,3),0)),IF(AND($D203&lt;=BA$6,$E203&gt;=BA$5),60,0)))</f>
        <v/>
      </c>
      <c r="BB203" s="80" t="str">
        <f>IF(OR($A203="",NOT(ISNUMBER($G203))),"",IF(AND($F203&lt;=BB$6,$G203&gt;=BB$5),IF(BB$5&gt;$N203,5,$K203)*10+IF(AND($F203&gt;=BB$5,$F203&lt;=BB$6),IF(AND($G203&gt;=BB$5,$G203&lt;=BB$6),5,IF($L203=1,2,1)),IF(AND($G203&gt;=BB$5,$G203&lt;=BB$6),IF($M203&gt;0,4,3),0)),IF(AND($D203&lt;=BB$6,$E203&gt;=BB$5),60,0)))</f>
        <v/>
      </c>
      <c r="BC203" s="80" t="str">
        <f>IF(OR($A203="",NOT(ISNUMBER($G203))),"",IF(AND($F203&lt;=BC$6,$G203&gt;=BC$5),IF(BC$5&gt;$N203,5,$K203)*10+IF(AND($F203&gt;=BC$5,$F203&lt;=BC$6),IF(AND($G203&gt;=BC$5,$G203&lt;=BC$6),5,IF($L203=1,2,1)),IF(AND($G203&gt;=BC$5,$G203&lt;=BC$6),IF($M203&gt;0,4,3),0)),IF(AND($D203&lt;=BC$6,$E203&gt;=BC$5),60,0)))</f>
        <v/>
      </c>
      <c r="BD203" s="80" t="str">
        <f>IF(OR($A203="",NOT(ISNUMBER($G203))),"",IF(AND($F203&lt;=BD$6,$G203&gt;=BD$5),IF(BD$5&gt;$N203,5,$K203)*10+IF(AND($F203&gt;=BD$5,$F203&lt;=BD$6),IF(AND($G203&gt;=BD$5,$G203&lt;=BD$6),5,IF($L203=1,2,1)),IF(AND($G203&gt;=BD$5,$G203&lt;=BD$6),IF($M203&gt;0,4,3),0)),IF(AND($D203&lt;=BD$6,$E203&gt;=BD$5),60,0)))</f>
        <v/>
      </c>
      <c r="BE203" s="80" t="str">
        <f>IF(OR($A203="",NOT(ISNUMBER($G203))),"",IF(AND($F203&lt;=BE$6,$G203&gt;=BE$5),IF(BE$5&gt;$N203,5,$K203)*10+IF(AND($F203&gt;=BE$5,$F203&lt;=BE$6),IF(AND($G203&gt;=BE$5,$G203&lt;=BE$6),5,IF($L203=1,2,1)),IF(AND($G203&gt;=BE$5,$G203&lt;=BE$6),IF($M203&gt;0,4,3),0)),IF(AND($D203&lt;=BE$6,$E203&gt;=BE$5),60,0)))</f>
        <v/>
      </c>
      <c r="BF203" s="80" t="str">
        <f>IF(OR($A203="",NOT(ISNUMBER($G203))),"",IF(AND($F203&lt;=BF$6,$G203&gt;=BF$5),IF(BF$5&gt;$N203,5,$K203)*10+IF(AND($F203&gt;=BF$5,$F203&lt;=BF$6),IF(AND($G203&gt;=BF$5,$G203&lt;=BF$6),5,IF($L203=1,2,1)),IF(AND($G203&gt;=BF$5,$G203&lt;=BF$6),IF($M203&gt;0,4,3),0)),IF(AND($D203&lt;=BF$6,$E203&gt;=BF$5),60,0)))</f>
        <v/>
      </c>
      <c r="BG203" s="80" t="str">
        <f>IF(OR($A203="",NOT(ISNUMBER($G203))),"",IF(AND($F203&lt;=BG$6,$G203&gt;=BG$5),IF(BG$5&gt;$N203,5,$K203)*10+IF(AND($F203&gt;=BG$5,$F203&lt;=BG$6),IF(AND($G203&gt;=BG$5,$G203&lt;=BG$6),5,IF($L203=1,2,1)),IF(AND($G203&gt;=BG$5,$G203&lt;=BG$6),IF($M203&gt;0,4,3),0)),IF(AND($D203&lt;=BG$6,$E203&gt;=BG$5),60,0)))</f>
        <v/>
      </c>
      <c r="BH203" s="80" t="str">
        <f>IF(OR($A203="",NOT(ISNUMBER($G203))),"",IF(AND($F203&lt;=BH$6,$G203&gt;=BH$5),IF(BH$5&gt;$N203,5,$K203)*10+IF(AND($F203&gt;=BH$5,$F203&lt;=BH$6),IF(AND($G203&gt;=BH$5,$G203&lt;=BH$6),5,IF($L203=1,2,1)),IF(AND($G203&gt;=BH$5,$G203&lt;=BH$6),IF($M203&gt;0,4,3),0)),IF(AND($D203&lt;=BH$6,$E203&gt;=BH$5),60,0)))</f>
        <v/>
      </c>
      <c r="BI203" s="80" t="str">
        <f>IF(OR($A203="",NOT(ISNUMBER($G203))),"",IF(AND($F203&lt;=BI$6,$G203&gt;=BI$5),IF(BI$5&gt;$N203,5,$K203)*10+IF(AND($F203&gt;=BI$5,$F203&lt;=BI$6),IF(AND($G203&gt;=BI$5,$G203&lt;=BI$6),5,IF($L203=1,2,1)),IF(AND($G203&gt;=BI$5,$G203&lt;=BI$6),IF($M203&gt;0,4,3),0)),IF(AND($D203&lt;=BI$6,$E203&gt;=BI$5),60,0)))</f>
        <v/>
      </c>
      <c r="BJ203" s="80" t="str">
        <f>IF(OR($A203="",NOT(ISNUMBER($G203))),"",IF(AND($F203&lt;=BJ$6,$G203&gt;=BJ$5),IF(BJ$5&gt;$N203,5,$K203)*10+IF(AND($F203&gt;=BJ$5,$F203&lt;=BJ$6),IF(AND($G203&gt;=BJ$5,$G203&lt;=BJ$6),5,IF($L203=1,2,1)),IF(AND($G203&gt;=BJ$5,$G203&lt;=BJ$6),IF($M203&gt;0,4,3),0)),IF(AND($D203&lt;=BJ$6,$E203&gt;=BJ$5),60,0)))</f>
        <v/>
      </c>
      <c r="BK203" s="80" t="str">
        <f>IF(OR($A203="",NOT(ISNUMBER($G203))),"",IF(AND($F203&lt;=BK$6,$G203&gt;=BK$5),IF(BK$5&gt;$N203,5,$K203)*10+IF(AND($F203&gt;=BK$5,$F203&lt;=BK$6),IF(AND($G203&gt;=BK$5,$G203&lt;=BK$6),5,IF($L203=1,2,1)),IF(AND($G203&gt;=BK$5,$G203&lt;=BK$6),IF($M203&gt;0,4,3),0)),IF(AND($D203&lt;=BK$6,$E203&gt;=BK$5),60,0)))</f>
        <v/>
      </c>
      <c r="BL203" s="80" t="str">
        <f>IF(OR($A203="",NOT(ISNUMBER($G203))),"",IF(AND($F203&lt;=BL$6,$G203&gt;=BL$5),IF(BL$5&gt;$N203,5,$K203)*10+IF(AND($F203&gt;=BL$5,$F203&lt;=BL$6),IF(AND($G203&gt;=BL$5,$G203&lt;=BL$6),5,IF($L203=1,2,1)),IF(AND($G203&gt;=BL$5,$G203&lt;=BL$6),IF($M203&gt;0,4,3),0)),IF(AND($D203&lt;=BL$6,$E203&gt;=BL$5),60,0)))</f>
        <v/>
      </c>
      <c r="BM203" s="80" t="str">
        <f>IF(OR($A203="",NOT(ISNUMBER($G203))),"",IF(AND($F203&lt;=BM$6,$G203&gt;=BM$5),IF(BM$5&gt;$N203,5,$K203)*10+IF(AND($F203&gt;=BM$5,$F203&lt;=BM$6),IF(AND($G203&gt;=BM$5,$G203&lt;=BM$6),5,IF($L203=1,2,1)),IF(AND($G203&gt;=BM$5,$G203&lt;=BM$6),IF($M203&gt;0,4,3),0)),IF(AND($D203&lt;=BM$6,$E203&gt;=BM$5),60,0)))</f>
        <v/>
      </c>
      <c r="BN203" s="80" t="str">
        <f>IF(OR($A203="",NOT(ISNUMBER($G203))),"",IF(AND($F203&lt;=BN$6,$G203&gt;=BN$5),IF(BN$5&gt;$N203,5,$K203)*10+IF(AND($F203&gt;=BN$5,$F203&lt;=BN$6),IF(AND($G203&gt;=BN$5,$G203&lt;=BN$6),5,IF($L203=1,2,1)),IF(AND($G203&gt;=BN$5,$G203&lt;=BN$6),IF($M203&gt;0,4,3),0)),IF(AND($D203&lt;=BN$6,$E203&gt;=BN$5),60,0)))</f>
        <v/>
      </c>
      <c r="BO203" s="80" t="str">
        <f>IF(OR($A203="",NOT(ISNUMBER($G203))),"",IF(AND($F203&lt;=BO$6,$G203&gt;=BO$5),IF(BO$5&gt;$N203,5,$K203)*10+IF(AND($F203&gt;=BO$5,$F203&lt;=BO$6),IF(AND($G203&gt;=BO$5,$G203&lt;=BO$6),5,IF($L203=1,2,1)),IF(AND($G203&gt;=BO$5,$G203&lt;=BO$6),IF($M203&gt;0,4,3),0)),IF(AND($D203&lt;=BO$6,$E203&gt;=BO$5),60,0)))</f>
        <v/>
      </c>
      <c r="BP203" s="80" t="str">
        <f>IF(OR($A203="",NOT(ISNUMBER($G203))),"",IF(AND($F203&lt;=BP$6,$G203&gt;=BP$5),IF(BP$5&gt;$N203,5,$K203)*10+IF(AND($F203&gt;=BP$5,$F203&lt;=BP$6),IF(AND($G203&gt;=BP$5,$G203&lt;=BP$6),5,IF($L203=1,2,1)),IF(AND($G203&gt;=BP$5,$G203&lt;=BP$6),IF($M203&gt;0,4,3),0)),IF(AND($D203&lt;=BP$6,$E203&gt;=BP$5),60,0)))</f>
        <v/>
      </c>
      <c r="BQ203" s="80" t="str">
        <f>IF(OR($A203="",NOT(ISNUMBER($G203))),"",IF(AND($F203&lt;=BQ$6,$G203&gt;=BQ$5),IF(BQ$5&gt;$N203,5,$K203)*10+IF(AND($F203&gt;=BQ$5,$F203&lt;=BQ$6),IF(AND($G203&gt;=BQ$5,$G203&lt;=BQ$6),5,IF($L203=1,2,1)),IF(AND($G203&gt;=BQ$5,$G203&lt;=BQ$6),IF($M203&gt;0,4,3),0)),IF(AND($D203&lt;=BQ$6,$E203&gt;=BQ$5),60,0)))</f>
        <v/>
      </c>
      <c r="BR203" s="80" t="str">
        <f>IF(OR($A203="",NOT(ISNUMBER($G203))),"",IF(AND($F203&lt;=BR$6,$G203&gt;=BR$5),IF(BR$5&gt;$N203,5,$K203)*10+IF(AND($F203&gt;=BR$5,$F203&lt;=BR$6),IF(AND($G203&gt;=BR$5,$G203&lt;=BR$6),5,IF($L203=1,2,1)),IF(AND($G203&gt;=BR$5,$G203&lt;=BR$6),IF($M203&gt;0,4,3),0)),IF(AND($D203&lt;=BR$6,$E203&gt;=BR$5),60,0)))</f>
        <v/>
      </c>
      <c r="BS203" s="80" t="str">
        <f>IF(OR($A203="",NOT(ISNUMBER($G203))),"",IF(AND($F203&lt;=BS$6,$G203&gt;=BS$5),IF(BS$5&gt;$N203,5,$K203)*10+IF(AND($F203&gt;=BS$5,$F203&lt;=BS$6),IF(AND($G203&gt;=BS$5,$G203&lt;=BS$6),5,IF($L203=1,2,1)),IF(AND($G203&gt;=BS$5,$G203&lt;=BS$6),IF($M203&gt;0,4,3),0)),IF(AND($D203&lt;=BS$6,$E203&gt;=BS$5),60,0)))</f>
        <v/>
      </c>
      <c r="BT203" s="80" t="str">
        <f>IF(OR($A203="",NOT(ISNUMBER($G203))),"",IF(AND($F203&lt;=BT$6,$G203&gt;=BT$5),IF(BT$5&gt;$N203,5,$K203)*10+IF(AND($F203&gt;=BT$5,$F203&lt;=BT$6),IF(AND($G203&gt;=BT$5,$G203&lt;=BT$6),5,IF($L203=1,2,1)),IF(AND($G203&gt;=BT$5,$G203&lt;=BT$6),IF($M203&gt;0,4,3),0)),IF(AND($D203&lt;=BT$6,$E203&gt;=BT$5),60,0)))</f>
        <v/>
      </c>
      <c r="BU203" s="80" t="str">
        <f>IF(OR($A203="",NOT(ISNUMBER($G203))),"",IF(AND($F203&lt;=BU$6,$G203&gt;=BU$5),IF(BU$5&gt;$N203,5,$K203)*10+IF(AND($F203&gt;=BU$5,$F203&lt;=BU$6),IF(AND($G203&gt;=BU$5,$G203&lt;=BU$6),5,IF($L203=1,2,1)),IF(AND($G203&gt;=BU$5,$G203&lt;=BU$6),IF($M203&gt;0,4,3),0)),IF(AND($D203&lt;=BU$6,$E203&gt;=BU$5),60,0)))</f>
        <v/>
      </c>
      <c r="BV203" s="80" t="str">
        <f>IF(OR($A203="",NOT(ISNUMBER($G203))),"",IF(AND($F203&lt;=BV$6,$G203&gt;=BV$5),IF(BV$5&gt;$N203,5,$K203)*10+IF(AND($F203&gt;=BV$5,$F203&lt;=BV$6),IF(AND($G203&gt;=BV$5,$G203&lt;=BV$6),5,IF($L203=1,2,1)),IF(AND($G203&gt;=BV$5,$G203&lt;=BV$6),IF($M203&gt;0,4,3),0)),IF(AND($D203&lt;=BV$6,$E203&gt;=BV$5),60,0)))</f>
        <v/>
      </c>
      <c r="BW203" s="80" t="str">
        <f>IF(OR($A203="",NOT(ISNUMBER($G203))),"",IF(AND($F203&lt;=BW$6,$G203&gt;=BW$5),IF(BW$5&gt;$N203,5,$K203)*10+IF(AND($F203&gt;=BW$5,$F203&lt;=BW$6),IF(AND($G203&gt;=BW$5,$G203&lt;=BW$6),5,IF($L203=1,2,1)),IF(AND($G203&gt;=BW$5,$G203&lt;=BW$6),IF($M203&gt;0,4,3),0)),IF(AND($D203&lt;=BW$6,$E203&gt;=BW$5),60,0)))</f>
        <v/>
      </c>
      <c r="BX203" s="80" t="str">
        <f>IF(OR($A203="",NOT(ISNUMBER($G203))),"",IF(AND($F203&lt;=BX$6,$G203&gt;=BX$5),IF(BX$5&gt;$N203,5,$K203)*10+IF(AND($F203&gt;=BX$5,$F203&lt;=BX$6),IF(AND($G203&gt;=BX$5,$G203&lt;=BX$6),5,IF($L203=1,2,1)),IF(AND($G203&gt;=BX$5,$G203&lt;=BX$6),IF($M203&gt;0,4,3),0)),IF(AND($D203&lt;=BX$6,$E203&gt;=BX$5),60,0)))</f>
        <v/>
      </c>
      <c r="BY203" s="80" t="str">
        <f>IF(OR($A203="",NOT(ISNUMBER($G203))),"",IF(AND($F203&lt;=BY$6,$G203&gt;=BY$5),IF(BY$5&gt;$N203,5,$K203)*10+IF(AND($F203&gt;=BY$5,$F203&lt;=BY$6),IF(AND($G203&gt;=BY$5,$G203&lt;=BY$6),5,IF($L203=1,2,1)),IF(AND($G203&gt;=BY$5,$G203&lt;=BY$6),IF($M203&gt;0,4,3),0)),IF(AND($D203&lt;=BY$6,$E203&gt;=BY$5),60,0)))</f>
        <v/>
      </c>
      <c r="BZ203" s="80" t="str">
        <f>IF(OR($A203="",NOT(ISNUMBER($G203))),"",IF(AND($F203&lt;=BZ$6,$G203&gt;=BZ$5),IF(BZ$5&gt;$N203,5,$K203)*10+IF(AND($F203&gt;=BZ$5,$F203&lt;=BZ$6),IF(AND($G203&gt;=BZ$5,$G203&lt;=BZ$6),5,IF($L203=1,2,1)),IF(AND($G203&gt;=BZ$5,$G203&lt;=BZ$6),IF($M203&gt;0,4,3),0)),IF(AND($D203&lt;=BZ$6,$E203&gt;=BZ$5),60,0)))</f>
        <v/>
      </c>
      <c r="CA203" s="80" t="str">
        <f>IF(OR($A203="",NOT(ISNUMBER($G203))),"",IF(AND($F203&lt;=CA$6,$G203&gt;=CA$5),IF(CA$5&gt;$N203,5,$K203)*10+IF(AND($F203&gt;=CA$5,$F203&lt;=CA$6),IF(AND($G203&gt;=CA$5,$G203&lt;=CA$6),5,IF($L203=1,2,1)),IF(AND($G203&gt;=CA$5,$G203&lt;=CA$6),IF($M203&gt;0,4,3),0)),IF(AND($D203&lt;=CA$6,$E203&gt;=CA$5),60,0)))</f>
        <v/>
      </c>
      <c r="CB203" s="80" t="str">
        <f>IF(OR($A203="",NOT(ISNUMBER($G203))),"",IF(AND($F203&lt;=CB$6,$G203&gt;=CB$5),IF(CB$5&gt;$N203,5,$K203)*10+IF(AND($F203&gt;=CB$5,$F203&lt;=CB$6),IF(AND($G203&gt;=CB$5,$G203&lt;=CB$6),5,IF($L203=1,2,1)),IF(AND($G203&gt;=CB$5,$G203&lt;=CB$6),IF($M203&gt;0,4,3),0)),IF(AND($D203&lt;=CB$6,$E203&gt;=CB$5),60,0)))</f>
        <v/>
      </c>
      <c r="CC203" s="80" t="str">
        <f>IF(OR($A203="",NOT(ISNUMBER($G203))),"",IF(AND($F203&lt;=CC$6,$G203&gt;=CC$5),IF(CC$5&gt;$N203,5,$K203)*10+IF(AND($F203&gt;=CC$5,$F203&lt;=CC$6),IF(AND($G203&gt;=CC$5,$G203&lt;=CC$6),5,IF($L203=1,2,1)),IF(AND($G203&gt;=CC$5,$G203&lt;=CC$6),IF($M203&gt;0,4,3),0)),IF(AND($D203&lt;=CC$6,$E203&gt;=CC$5),60,0)))</f>
        <v/>
      </c>
      <c r="CD203" s="80" t="str">
        <f>IF(OR($A203="",NOT(ISNUMBER($G203))),"",IF(AND($F203&lt;=CD$6,$G203&gt;=CD$5),IF(CD$5&gt;$N203,5,$K203)*10+IF(AND($F203&gt;=CD$5,$F203&lt;=CD$6),IF(AND($G203&gt;=CD$5,$G203&lt;=CD$6),5,IF($L203=1,2,1)),IF(AND($G203&gt;=CD$5,$G203&lt;=CD$6),IF($M203&gt;0,4,3),0)),IF(AND($D203&lt;=CD$6,$E203&gt;=CD$5),60,0)))</f>
        <v/>
      </c>
      <c r="CE203" s="80" t="str">
        <f>IF(OR($A203="",NOT(ISNUMBER($G203))),"",IF(AND($F203&lt;=CE$6,$G203&gt;=CE$5),IF(CE$5&gt;$N203,5,$K203)*10+IF(AND($F203&gt;=CE$5,$F203&lt;=CE$6),IF(AND($G203&gt;=CE$5,$G203&lt;=CE$6),5,IF($L203=1,2,1)),IF(AND($G203&gt;=CE$5,$G203&lt;=CE$6),IF($M203&gt;0,4,3),0)),IF(AND($D203&lt;=CE$6,$E203&gt;=CE$5),60,0)))</f>
        <v/>
      </c>
      <c r="CF203" s="80" t="str">
        <f>IF(OR($A203="",NOT(ISNUMBER($G203))),"",IF(AND($F203&lt;=CF$6,$G203&gt;=CF$5),IF(CF$5&gt;$N203,5,$K203)*10+IF(AND($F203&gt;=CF$5,$F203&lt;=CF$6),IF(AND($G203&gt;=CF$5,$G203&lt;=CF$6),5,IF($L203=1,2,1)),IF(AND($G203&gt;=CF$5,$G203&lt;=CF$6),IF($M203&gt;0,4,3),0)),IF(AND($D203&lt;=CF$6,$E203&gt;=CF$5),60,0)))</f>
        <v/>
      </c>
      <c r="CG203" s="80" t="str">
        <f>IF(OR($A203="",NOT(ISNUMBER($G203))),"",IF(AND($F203&lt;=CG$6,$G203&gt;=CG$5),IF(CG$5&gt;$N203,5,$K203)*10+IF(AND($F203&gt;=CG$5,$F203&lt;=CG$6),IF(AND($G203&gt;=CG$5,$G203&lt;=CG$6),5,IF($L203=1,2,1)),IF(AND($G203&gt;=CG$5,$G203&lt;=CG$6),IF($M203&gt;0,4,3),0)),IF(AND($D203&lt;=CG$6,$E203&gt;=CG$5),60,0)))</f>
        <v/>
      </c>
      <c r="CH203" s="80" t="str">
        <f>IF(OR($A203="",NOT(ISNUMBER($G203))),"",IF(AND($F203&lt;=CH$6,$G203&gt;=CH$5),IF(CH$5&gt;$N203,5,$K203)*10+IF(AND($F203&gt;=CH$5,$F203&lt;=CH$6),IF(AND($G203&gt;=CH$5,$G203&lt;=CH$6),5,IF($L203=1,2,1)),IF(AND($G203&gt;=CH$5,$G203&lt;=CH$6),IF($M203&gt;0,4,3),0)),IF(AND($D203&lt;=CH$6,$E203&gt;=CH$5),60,0)))</f>
        <v/>
      </c>
      <c r="CI203" s="80" t="str">
        <f>IF(OR($A203="",NOT(ISNUMBER($G203))),"",IF(AND($F203&lt;=CI$6,$G203&gt;=CI$5),IF(CI$5&gt;$N203,5,$K203)*10+IF(AND($F203&gt;=CI$5,$F203&lt;=CI$6),IF(AND($G203&gt;=CI$5,$G203&lt;=CI$6),5,IF($L203=1,2,1)),IF(AND($G203&gt;=CI$5,$G203&lt;=CI$6),IF($M203&gt;0,4,3),0)),IF(AND($D203&lt;=CI$6,$E203&gt;=CI$5),60,0)))</f>
        <v/>
      </c>
      <c r="CJ203" s="80" t="str">
        <f>IF(OR($A203="",NOT(ISNUMBER($G203))),"",IF(AND($F203&lt;=CJ$6,$G203&gt;=CJ$5),IF(CJ$5&gt;$N203,5,$K203)*10+IF(AND($F203&gt;=CJ$5,$F203&lt;=CJ$6),IF(AND($G203&gt;=CJ$5,$G203&lt;=CJ$6),5,IF($L203=1,2,1)),IF(AND($G203&gt;=CJ$5,$G203&lt;=CJ$6),IF($M203&gt;0,4,3),0)),IF(AND($D203&lt;=CJ$6,$E203&gt;=CJ$5),60,0)))</f>
        <v/>
      </c>
      <c r="CK203" s="80" t="str">
        <f>IF(OR($A203="",NOT(ISNUMBER($G203))),"",IF(AND($F203&lt;=CK$6,$G203&gt;=CK$5),IF(CK$5&gt;$N203,5,$K203)*10+IF(AND($F203&gt;=CK$5,$F203&lt;=CK$6),IF(AND($G203&gt;=CK$5,$G203&lt;=CK$6),5,IF($L203=1,2,1)),IF(AND($G203&gt;=CK$5,$G203&lt;=CK$6),IF($M203&gt;0,4,3),0)),IF(AND($D203&lt;=CK$6,$E203&gt;=CK$5),60,0)))</f>
        <v/>
      </c>
      <c r="CL203" s="80" t="str">
        <f>IF(OR($A203="",NOT(ISNUMBER($G203))),"",IF(AND($F203&lt;=CL$6,$G203&gt;=CL$5),IF(CL$5&gt;$N203,5,$K203)*10+IF(AND($F203&gt;=CL$5,$F203&lt;=CL$6),IF(AND($G203&gt;=CL$5,$G203&lt;=CL$6),5,IF($L203=1,2,1)),IF(AND($G203&gt;=CL$5,$G203&lt;=CL$6),IF($M203&gt;0,4,3),0)),IF(AND($D203&lt;=CL$6,$E203&gt;=CL$5),60,0)))</f>
        <v/>
      </c>
      <c r="CM203" s="80" t="str">
        <f>IF(OR($A203="",NOT(ISNUMBER($G203))),"",IF(AND($F203&lt;=CM$6,$G203&gt;=CM$5),IF(CM$5&gt;$N203,5,$K203)*10+IF(AND($F203&gt;=CM$5,$F203&lt;=CM$6),IF(AND($G203&gt;=CM$5,$G203&lt;=CM$6),5,IF($L203=1,2,1)),IF(AND($G203&gt;=CM$5,$G203&lt;=CM$6),IF($M203&gt;0,4,3),0)),IF(AND($D203&lt;=CM$6,$E203&gt;=CM$5),60,0)))</f>
        <v/>
      </c>
      <c r="CN203" s="80" t="str">
        <f>IF(OR($A203="",NOT(ISNUMBER($G203))),"",IF(AND($F203&lt;=CN$6,$G203&gt;=CN$5),IF(CN$5&gt;$N203,5,$K203)*10+IF(AND($F203&gt;=CN$5,$F203&lt;=CN$6),IF(AND($G203&gt;=CN$5,$G203&lt;=CN$6),5,IF($L203=1,2,1)),IF(AND($G203&gt;=CN$5,$G203&lt;=CN$6),IF($M203&gt;0,4,3),0)),IF(AND($D203&lt;=CN$6,$E203&gt;=CN$5),60,0)))</f>
        <v/>
      </c>
      <c r="CO203" s="80" t="str">
        <f>IF(OR($A203="",NOT(ISNUMBER($G203))),"",IF(AND($F203&lt;=CO$6,$G203&gt;=CO$5),IF(CO$5&gt;$N203,5,$K203)*10+IF(AND($F203&gt;=CO$5,$F203&lt;=CO$6),IF(AND($G203&gt;=CO$5,$G203&lt;=CO$6),5,IF($L203=1,2,1)),IF(AND($G203&gt;=CO$5,$G203&lt;=CO$6),IF($M203&gt;0,4,3),0)),IF(AND($D203&lt;=CO$6,$E203&gt;=CO$5),60,0)))</f>
        <v/>
      </c>
      <c r="CP203" s="80" t="str">
        <f>IF(OR($A203="",NOT(ISNUMBER($G203))),"",IF(AND($F203&lt;=CP$6,$G203&gt;=CP$5),IF(CP$5&gt;$N203,5,$K203)*10+IF(AND($F203&gt;=CP$5,$F203&lt;=CP$6),IF(AND($G203&gt;=CP$5,$G203&lt;=CP$6),5,IF($L203=1,2,1)),IF(AND($G203&gt;=CP$5,$G203&lt;=CP$6),IF($M203&gt;0,4,3),0)),IF(AND($D203&lt;=CP$6,$E203&gt;=CP$5),60,0)))</f>
        <v/>
      </c>
      <c r="CQ203" s="80" t="str">
        <f>IF(OR($A203="",NOT(ISNUMBER($G203))),"",IF(AND($F203&lt;=CQ$6,$G203&gt;=CQ$5),IF(CQ$5&gt;$N203,5,$K203)*10+IF(AND($F203&gt;=CQ$5,$F203&lt;=CQ$6),IF(AND($G203&gt;=CQ$5,$G203&lt;=CQ$6),5,IF($L203=1,2,1)),IF(AND($G203&gt;=CQ$5,$G203&lt;=CQ$6),IF($M203&gt;0,4,3),0)),IF(AND($D203&lt;=CQ$6,$E203&gt;=CQ$5),60,0)))</f>
        <v/>
      </c>
      <c r="CR203" s="80" t="str">
        <f>IF(OR($A203="",NOT(ISNUMBER($G203))),"",IF(AND($F203&lt;=CR$6,$G203&gt;=CR$5),IF(CR$5&gt;$N203,5,$K203)*10+IF(AND($F203&gt;=CR$5,$F203&lt;=CR$6),IF(AND($G203&gt;=CR$5,$G203&lt;=CR$6),5,IF($L203=1,2,1)),IF(AND($G203&gt;=CR$5,$G203&lt;=CR$6),IF($M203&gt;0,4,3),0)),IF(AND($D203&lt;=CR$6,$E203&gt;=CR$5),60,0)))</f>
        <v/>
      </c>
      <c r="CS203" s="80" t="str">
        <f>IF(OR($A203="",NOT(ISNUMBER($G203))),"",IF(AND($F203&lt;=CS$6,$G203&gt;=CS$5),IF(CS$5&gt;$N203,5,$K203)*10+IF(AND($F203&gt;=CS$5,$F203&lt;=CS$6),IF(AND($G203&gt;=CS$5,$G203&lt;=CS$6),5,IF($L203=1,2,1)),IF(AND($G203&gt;=CS$5,$G203&lt;=CS$6),IF($M203&gt;0,4,3),0)),IF(AND($D203&lt;=CS$6,$E203&gt;=CS$5),60,0)))</f>
        <v/>
      </c>
      <c r="CT203" s="80" t="str">
        <f>IF(OR($A203="",NOT(ISNUMBER($G203))),"",IF(AND($F203&lt;=CT$6,$G203&gt;=CT$5),IF(CT$5&gt;$N203,5,$K203)*10+IF(AND($F203&gt;=CT$5,$F203&lt;=CT$6),IF(AND($G203&gt;=CT$5,$G203&lt;=CT$6),5,IF($L203=1,2,1)),IF(AND($G203&gt;=CT$5,$G203&lt;=CT$6),IF($M203&gt;0,4,3),0)),IF(AND($D203&lt;=CT$6,$E203&gt;=CT$5),60,0)))</f>
        <v/>
      </c>
      <c r="CU203" s="80" t="str">
        <f>IF(OR($A203="",NOT(ISNUMBER($G203))),"",IF(AND($F203&lt;=CU$6,$G203&gt;=CU$5),IF(CU$5&gt;$N203,5,$K203)*10+IF(AND($F203&gt;=CU$5,$F203&lt;=CU$6),IF(AND($G203&gt;=CU$5,$G203&lt;=CU$6),5,IF($L203=1,2,1)),IF(AND($G203&gt;=CU$5,$G203&lt;=CU$6),IF($M203&gt;0,4,3),0)),IF(AND($D203&lt;=CU$6,$E203&gt;=CU$5),60,0)))</f>
        <v/>
      </c>
      <c r="CV203" s="80" t="str">
        <f>IF(OR($A203="",NOT(ISNUMBER($G203))),"",IF(AND($F203&lt;=CV$6,$G203&gt;=CV$5),IF(CV$5&gt;$N203,5,$K203)*10+IF(AND($F203&gt;=CV$5,$F203&lt;=CV$6),IF(AND($G203&gt;=CV$5,$G203&lt;=CV$6),5,IF($L203=1,2,1)),IF(AND($G203&gt;=CV$5,$G203&lt;=CV$6),IF($M203&gt;0,4,3),0)),IF(AND($D203&lt;=CV$6,$E203&gt;=CV$5),60,0)))</f>
        <v/>
      </c>
      <c r="CW203" s="80" t="str">
        <f>IF(OR($A203="",NOT(ISNUMBER($G203))),"",IF(AND($F203&lt;=CW$6,$G203&gt;=CW$5),IF(CW$5&gt;$N203,5,$K203)*10+IF(AND($F203&gt;=CW$5,$F203&lt;=CW$6),IF(AND($G203&gt;=CW$5,$G203&lt;=CW$6),5,IF($L203=1,2,1)),IF(AND($G203&gt;=CW$5,$G203&lt;=CW$6),IF($M203&gt;0,4,3),0)),IF(AND($D203&lt;=CW$6,$E203&gt;=CW$5),60,0)))</f>
        <v/>
      </c>
      <c r="CX203" s="80" t="str">
        <f>IF(OR($A203="",NOT(ISNUMBER($G203))),"",IF(AND($F203&lt;=CX$6,$G203&gt;=CX$5),IF(CX$5&gt;$N203,5,$K203)*10+IF(AND($F203&gt;=CX$5,$F203&lt;=CX$6),IF(AND($G203&gt;=CX$5,$G203&lt;=CX$6),5,IF($L203=1,2,1)),IF(AND($G203&gt;=CX$5,$G203&lt;=CX$6),IF($M203&gt;0,4,3),0)),IF(AND($D203&lt;=CX$6,$E203&gt;=CX$5),60,0)))</f>
        <v/>
      </c>
      <c r="CY203" s="80" t="str">
        <f>IF(OR($A203="",NOT(ISNUMBER($G203))),"",IF(AND($F203&lt;=CY$6,$G203&gt;=CY$5),IF(CY$5&gt;$N203,5,$K203)*10+IF(AND($F203&gt;=CY$5,$F203&lt;=CY$6),IF(AND($G203&gt;=CY$5,$G203&lt;=CY$6),5,IF($L203=1,2,1)),IF(AND($G203&gt;=CY$5,$G203&lt;=CY$6),IF($M203&gt;0,4,3),0)),IF(AND($D203&lt;=CY$6,$E203&gt;=CY$5),60,0)))</f>
        <v/>
      </c>
      <c r="CZ203" s="80" t="str">
        <f>IF(OR($A203="",NOT(ISNUMBER($G203))),"",IF(AND($F203&lt;=CZ$6,$G203&gt;=CZ$5),IF(CZ$5&gt;$N203,5,$K203)*10+IF(AND($F203&gt;=CZ$5,$F203&lt;=CZ$6),IF(AND($G203&gt;=CZ$5,$G203&lt;=CZ$6),5,IF($L203=1,2,1)),IF(AND($G203&gt;=CZ$5,$G203&lt;=CZ$6),IF($M203&gt;0,4,3),0)),IF(AND($D203&lt;=CZ$6,$E203&gt;=CZ$5),60,0)))</f>
        <v/>
      </c>
      <c r="DA203" s="80" t="str">
        <f>IF(OR($A203="",NOT(ISNUMBER($G203))),"",IF(AND($F203&lt;=DA$6,$G203&gt;=DA$5),IF(DA$5&gt;$N203,5,$K203)*10+IF(AND($F203&gt;=DA$5,$F203&lt;=DA$6),IF(AND($G203&gt;=DA$5,$G203&lt;=DA$6),5,IF($L203=1,2,1)),IF(AND($G203&gt;=DA$5,$G203&lt;=DA$6),IF($M203&gt;0,4,3),0)),IF(AND($D203&lt;=DA$6,$E203&gt;=DA$5),60,0)))</f>
        <v/>
      </c>
      <c r="DB203" s="80" t="str">
        <f>IF(OR($A203="",NOT(ISNUMBER($G203))),"",IF(AND($F203&lt;=DB$6,$G203&gt;=DB$5),IF(DB$5&gt;$N203,5,$K203)*10+IF(AND($F203&gt;=DB$5,$F203&lt;=DB$6),IF(AND($G203&gt;=DB$5,$G203&lt;=DB$6),5,IF($L203=1,2,1)),IF(AND($G203&gt;=DB$5,$G203&lt;=DB$6),IF($M203&gt;0,4,3),0)),IF(AND($D203&lt;=DB$6,$E203&gt;=DB$5),60,0)))</f>
        <v/>
      </c>
      <c r="DC203" s="80" t="str">
        <f>IF(OR($A203="",NOT(ISNUMBER($G203))),"",IF(AND($F203&lt;=DC$6,$G203&gt;=DC$5),IF(DC$5&gt;$N203,5,$K203)*10+IF(AND($F203&gt;=DC$5,$F203&lt;=DC$6),IF(AND($G203&gt;=DC$5,$G203&lt;=DC$6),5,IF($L203=1,2,1)),IF(AND($G203&gt;=DC$5,$G203&lt;=DC$6),IF($M203&gt;0,4,3),0)),IF(AND($D203&lt;=DC$6,$E203&gt;=DC$5),60,0)))</f>
        <v/>
      </c>
      <c r="DD203" s="80" t="str">
        <f>IF(OR($A203="",NOT(ISNUMBER($G203))),"",IF(AND($F203&lt;=DD$6,$G203&gt;=DD$5),IF(DD$5&gt;$N203,5,$K203)*10+IF(AND($F203&gt;=DD$5,$F203&lt;=DD$6),IF(AND($G203&gt;=DD$5,$G203&lt;=DD$6),5,IF($L203=1,2,1)),IF(AND($G203&gt;=DD$5,$G203&lt;=DD$6),IF($M203&gt;0,4,3),0)),IF(AND($D203&lt;=DD$6,$E203&gt;=DD$5),60,0)))</f>
        <v/>
      </c>
      <c r="DE203" s="80" t="str">
        <f>IF(OR($A203="",NOT(ISNUMBER($G203))),"",IF(AND($F203&lt;=DE$6,$G203&gt;=DE$5),IF(DE$5&gt;$N203,5,$K203)*10+IF(AND($F203&gt;=DE$5,$F203&lt;=DE$6),IF(AND($G203&gt;=DE$5,$G203&lt;=DE$6),5,IF($L203=1,2,1)),IF(AND($G203&gt;=DE$5,$G203&lt;=DE$6),IF($M203&gt;0,4,3),0)),IF(AND($D203&lt;=DE$6,$E203&gt;=DE$5),60,0)))</f>
        <v/>
      </c>
      <c r="DF203" s="80" t="str">
        <f>IF(OR($A203="",NOT(ISNUMBER($G203))),"",IF(AND($F203&lt;=DF$6,$G203&gt;=DF$5),IF(DF$5&gt;$N203,5,$K203)*10+IF(AND($F203&gt;=DF$5,$F203&lt;=DF$6),IF(AND($G203&gt;=DF$5,$G203&lt;=DF$6),5,IF($L203=1,2,1)),IF(AND($G203&gt;=DF$5,$G203&lt;=DF$6),IF($M203&gt;0,4,3),0)),IF(AND($D203&lt;=DF$6,$E203&gt;=DF$5),60,0)))</f>
        <v/>
      </c>
      <c r="DG203" s="80" t="str">
        <f>IF(OR($A203="",NOT(ISNUMBER($G203))),"",IF(AND($F203&lt;=DG$6,$G203&gt;=DG$5),IF(DG$5&gt;$N203,5,$K203)*10+IF(AND($F203&gt;=DG$5,$F203&lt;=DG$6),IF(AND($G203&gt;=DG$5,$G203&lt;=DG$6),5,IF($L203=1,2,1)),IF(AND($G203&gt;=DG$5,$G203&lt;=DG$6),IF($M203&gt;0,4,3),0)),IF(AND($D203&lt;=DG$6,$E203&gt;=DG$5),60,0)))</f>
        <v/>
      </c>
      <c r="DH203" s="80" t="str">
        <f>IF(OR($A203="",NOT(ISNUMBER($G203))),"",IF(AND($F203&lt;=DH$6,$G203&gt;=DH$5),IF(DH$5&gt;$N203,5,$K203)*10+IF(AND($F203&gt;=DH$5,$F203&lt;=DH$6),IF(AND($G203&gt;=DH$5,$G203&lt;=DH$6),5,IF($L203=1,2,1)),IF(AND($G203&gt;=DH$5,$G203&lt;=DH$6),IF($M203&gt;0,4,3),0)),IF(AND($D203&lt;=DH$6,$E203&gt;=DH$5),60,0)))</f>
        <v/>
      </c>
      <c r="DI203" s="80" t="str">
        <f>IF(OR($A203="",NOT(ISNUMBER($G203))),"",IF(AND($F203&lt;=DI$6,$G203&gt;=DI$5),IF(DI$5&gt;$N203,5,$K203)*10+IF(AND($F203&gt;=DI$5,$F203&lt;=DI$6),IF(AND($G203&gt;=DI$5,$G203&lt;=DI$6),5,IF($L203=1,2,1)),IF(AND($G203&gt;=DI$5,$G203&lt;=DI$6),IF($M203&gt;0,4,3),0)),IF(AND($D203&lt;=DI$6,$E203&gt;=DI$5),60,0)))</f>
        <v/>
      </c>
      <c r="DJ203" s="80" t="str">
        <f>IF(OR($A203="",NOT(ISNUMBER($G203))),"",IF(AND($F203&lt;=DJ$6,$G203&gt;=DJ$5),IF(DJ$5&gt;$N203,5,$K203)*10+IF(AND($F203&gt;=DJ$5,$F203&lt;=DJ$6),IF(AND($G203&gt;=DJ$5,$G203&lt;=DJ$6),5,IF($L203=1,2,1)),IF(AND($G203&gt;=DJ$5,$G203&lt;=DJ$6),IF($M203&gt;0,4,3),0)),IF(AND($D203&lt;=DJ$6,$E203&gt;=DJ$5),60,0)))</f>
        <v/>
      </c>
      <c r="DK203" s="80" t="str">
        <f>IF(OR($A203="",NOT(ISNUMBER($G203))),"",IF(AND($F203&lt;=DK$6,$G203&gt;=DK$5),IF(DK$5&gt;$N203,5,$K203)*10+IF(AND($F203&gt;=DK$5,$F203&lt;=DK$6),IF(AND($G203&gt;=DK$5,$G203&lt;=DK$6),5,IF($L203=1,2,1)),IF(AND($G203&gt;=DK$5,$G203&lt;=DK$6),IF($M203&gt;0,4,3),0)),IF(AND($D203&lt;=DK$6,$E203&gt;=DK$5),60,0)))</f>
        <v/>
      </c>
      <c r="DL203" s="80" t="str">
        <f>IF(OR($A203="",NOT(ISNUMBER($G203))),"",IF(AND($F203&lt;=DL$6,$G203&gt;=DL$5),IF(DL$5&gt;$N203,5,$K203)*10+IF(AND($F203&gt;=DL$5,$F203&lt;=DL$6),IF(AND($G203&gt;=DL$5,$G203&lt;=DL$6),5,IF($L203=1,2,1)),IF(AND($G203&gt;=DL$5,$G203&lt;=DL$6),IF($M203&gt;0,4,3),0)),IF(AND($D203&lt;=DL$6,$E203&gt;=DL$5),60,0)))</f>
        <v/>
      </c>
      <c r="DM203" s="80" t="str">
        <f>IF(OR($A203="",NOT(ISNUMBER($G203))),"",IF(AND($F203&lt;=DM$6,$G203&gt;=DM$5),IF(DM$5&gt;$N203,5,$K203)*10+IF(AND($F203&gt;=DM$5,$F203&lt;=DM$6),IF(AND($G203&gt;=DM$5,$G203&lt;=DM$6),5,IF($L203=1,2,1)),IF(AND($G203&gt;=DM$5,$G203&lt;=DM$6),IF($M203&gt;0,4,3),0)),IF(AND($D203&lt;=DM$6,$E203&gt;=DM$5),60,0)))</f>
        <v/>
      </c>
      <c r="DN203" s="80" t="str">
        <f>IF(OR($A203="",NOT(ISNUMBER($G203))),"",IF(AND($F203&lt;=DN$6,$G203&gt;=DN$5),IF(DN$5&gt;$N203,5,$K203)*10+IF(AND($F203&gt;=DN$5,$F203&lt;=DN$6),IF(AND($G203&gt;=DN$5,$G203&lt;=DN$6),5,IF($L203=1,2,1)),IF(AND($G203&gt;=DN$5,$G203&lt;=DN$6),IF($M203&gt;0,4,3),0)),IF(AND($D203&lt;=DN$6,$E203&gt;=DN$5),60,0)))</f>
        <v/>
      </c>
      <c r="DO203" s="80" t="str">
        <f>IF(OR($A203="",NOT(ISNUMBER($G203))),"",IF(AND($F203&lt;=DO$6,$G203&gt;=DO$5),IF(DO$5&gt;$N203,5,$K203)*10+IF(AND($F203&gt;=DO$5,$F203&lt;=DO$6),IF(AND($G203&gt;=DO$5,$G203&lt;=DO$6),5,IF($L203=1,2,1)),IF(AND($G203&gt;=DO$5,$G203&lt;=DO$6),IF($M203&gt;0,4,3),0)),IF(AND($D203&lt;=DO$6,$E203&gt;=DO$5),60,0)))</f>
        <v/>
      </c>
      <c r="DP203" s="80" t="str">
        <f>IF(OR($A203="",NOT(ISNUMBER($G203))),"",IF(AND($F203&lt;=DP$6,$G203&gt;=DP$5),IF(DP$5&gt;$N203,5,$K203)*10+IF(AND($F203&gt;=DP$5,$F203&lt;=DP$6),IF(AND($G203&gt;=DP$5,$G203&lt;=DP$6),5,IF($L203=1,2,1)),IF(AND($G203&gt;=DP$5,$G203&lt;=DP$6),IF($M203&gt;0,4,3),0)),IF(AND($D203&lt;=DP$6,$E203&gt;=DP$5),60,0)))</f>
        <v/>
      </c>
      <c r="DQ203" s="80" t="str">
        <f>IF(OR($A203="",NOT(ISNUMBER($G203))),"",IF(AND($F203&lt;=DQ$6,$G203&gt;=DQ$5),IF(DQ$5&gt;$N203,5,$K203)*10+IF(AND($F203&gt;=DQ$5,$F203&lt;=DQ$6),IF(AND($G203&gt;=DQ$5,$G203&lt;=DQ$6),5,IF($L203=1,2,1)),IF(AND($G203&gt;=DQ$5,$G203&lt;=DQ$6),IF($M203&gt;0,4,3),0)),IF(AND($D203&lt;=DQ$6,$E203&gt;=DQ$5),60,0)))</f>
        <v/>
      </c>
      <c r="DR203" s="80" t="str">
        <f>IF(OR($A203="",NOT(ISNUMBER($G203))),"",IF(AND($F203&lt;=DR$6,$G203&gt;=DR$5),IF(DR$5&gt;$N203,5,$K203)*10+IF(AND($F203&gt;=DR$5,$F203&lt;=DR$6),IF(AND($G203&gt;=DR$5,$G203&lt;=DR$6),5,IF($L203=1,2,1)),IF(AND($G203&gt;=DR$5,$G203&lt;=DR$6),IF($M203&gt;0,4,3),0)),IF(AND($D203&lt;=DR$6,$E203&gt;=DR$5),60,0)))</f>
        <v/>
      </c>
      <c r="DS203" s="80" t="str">
        <f>IF(OR($A203="",NOT(ISNUMBER($G203))),"",IF(AND($F203&lt;=DS$6,$G203&gt;=DS$5),IF(DS$5&gt;$N203,5,$K203)*10+IF(AND($F203&gt;=DS$5,$F203&lt;=DS$6),IF(AND($G203&gt;=DS$5,$G203&lt;=DS$6),5,IF($L203=1,2,1)),IF(AND($G203&gt;=DS$5,$G203&lt;=DS$6),IF($M203&gt;0,4,3),0)),IF(AND($D203&lt;=DS$6,$E203&gt;=DS$5),60,0)))</f>
        <v/>
      </c>
      <c r="DT203" s="80" t="str">
        <f>IF(OR($A203="",NOT(ISNUMBER($G203))),"",IF(AND($F203&lt;=DT$6,$G203&gt;=DT$5),IF(DT$5&gt;$N203,5,$K203)*10+IF(AND($F203&gt;=DT$5,$F203&lt;=DT$6),IF(AND($G203&gt;=DT$5,$G203&lt;=DT$6),5,IF($L203=1,2,1)),IF(AND($G203&gt;=DT$5,$G203&lt;=DT$6),IF($M203&gt;0,4,3),0)),IF(AND($D203&lt;=DT$6,$E203&gt;=DT$5),60,0)))</f>
        <v/>
      </c>
      <c r="DU203" s="80" t="str">
        <f>IF(OR($A203="",NOT(ISNUMBER($G203))),"",IF(AND($F203&lt;=DU$6,$G203&gt;=DU$5),IF(DU$5&gt;$N203,5,$K203)*10+IF(AND($F203&gt;=DU$5,$F203&lt;=DU$6),IF(AND($G203&gt;=DU$5,$G203&lt;=DU$6),5,IF($L203=1,2,1)),IF(AND($G203&gt;=DU$5,$G203&lt;=DU$6),IF($M203&gt;0,4,3),0)),IF(AND($D203&lt;=DU$6,$E203&gt;=DU$5),60,0)))</f>
        <v/>
      </c>
      <c r="DV203" s="80" t="str">
        <f>IF(OR($A203="",NOT(ISNUMBER($G203))),"",IF(AND($F203&lt;=DV$6,$G203&gt;=DV$5),IF(DV$5&gt;$N203,5,$K203)*10+IF(AND($F203&gt;=DV$5,$F203&lt;=DV$6),IF(AND($G203&gt;=DV$5,$G203&lt;=DV$6),5,IF($L203=1,2,1)),IF(AND($G203&gt;=DV$5,$G203&lt;=DV$6),IF($M203&gt;0,4,3),0)),IF(AND($D203&lt;=DV$6,$E203&gt;=DV$5),60,0)))</f>
        <v/>
      </c>
      <c r="DW203" s="80" t="str">
        <f>IF(OR($A203="",NOT(ISNUMBER($G203))),"",IF(AND($F203&lt;=DW$6,$G203&gt;=DW$5),IF(DW$5&gt;$N203,5,$K203)*10+IF(AND($F203&gt;=DW$5,$F203&lt;=DW$6),IF(AND($G203&gt;=DW$5,$G203&lt;=DW$6),5,IF($L203=1,2,1)),IF(AND($G203&gt;=DW$5,$G203&lt;=DW$6),IF($M203&gt;0,4,3),0)),IF(AND($D203&lt;=DW$6,$E203&gt;=DW$5),60,0)))</f>
        <v/>
      </c>
      <c r="DX203" s="80" t="str">
        <f>IF(OR($A203="",NOT(ISNUMBER($G203))),"",IF(AND($F203&lt;=DX$6,$G203&gt;=DX$5),IF(DX$5&gt;$N203,5,$K203)*10+IF(AND($F203&gt;=DX$5,$F203&lt;=DX$6),IF(AND($G203&gt;=DX$5,$G203&lt;=DX$6),5,IF($L203=1,2,1)),IF(AND($G203&gt;=DX$5,$G203&lt;=DX$6),IF($M203&gt;0,4,3),0)),IF(AND($D203&lt;=DX$6,$E203&gt;=DX$5),60,0)))</f>
        <v/>
      </c>
      <c r="DY203" s="80" t="str">
        <f>IF(OR($A203="",NOT(ISNUMBER($G203))),"",IF(AND($F203&lt;=DY$6,$G203&gt;=DY$5),IF(DY$5&gt;$N203,5,$K203)*10+IF(AND($F203&gt;=DY$5,$F203&lt;=DY$6),IF(AND($G203&gt;=DY$5,$G203&lt;=DY$6),5,IF($L203=1,2,1)),IF(AND($G203&gt;=DY$5,$G203&lt;=DY$6),IF($M203&gt;0,4,3),0)),IF(AND($D203&lt;=DY$6,$E203&gt;=DY$5),60,0)))</f>
        <v/>
      </c>
      <c r="DZ203" s="80" t="str">
        <f>IF(OR($A203="",NOT(ISNUMBER($G203))),"",IF(AND($F203&lt;=DZ$6,$G203&gt;=DZ$5),IF(DZ$5&gt;$N203,5,$K203)*10+IF(AND($F203&gt;=DZ$5,$F203&lt;=DZ$6),IF(AND($G203&gt;=DZ$5,$G203&lt;=DZ$6),5,IF($L203=1,2,1)),IF(AND($G203&gt;=DZ$5,$G203&lt;=DZ$6),IF($M203&gt;0,4,3),0)),IF(AND($D203&lt;=DZ$6,$E203&gt;=DZ$5),60,0)))</f>
        <v/>
      </c>
      <c r="EA203" s="80" t="str">
        <f>IF(OR($A203="",NOT(ISNUMBER($G203))),"",IF(AND($F203&lt;=EA$6,$G203&gt;=EA$5),IF(EA$5&gt;$N203,5,$K203)*10+IF(AND($F203&gt;=EA$5,$F203&lt;=EA$6),IF(AND($G203&gt;=EA$5,$G203&lt;=EA$6),5,IF($L203=1,2,1)),IF(AND($G203&gt;=EA$5,$G203&lt;=EA$6),IF($M203&gt;0,4,3),0)),IF(AND($D203&lt;=EA$6,$E203&gt;=EA$5),60,0)))</f>
        <v/>
      </c>
      <c r="EB203" s="80" t="str">
        <f>IF(OR($A203="",NOT(ISNUMBER($G203))),"",IF(AND($F203&lt;=EB$6,$G203&gt;=EB$5),IF(EB$5&gt;$N203,5,$K203)*10+IF(AND($F203&gt;=EB$5,$F203&lt;=EB$6),IF(AND($G203&gt;=EB$5,$G203&lt;=EB$6),5,IF($L203=1,2,1)),IF(AND($G203&gt;=EB$5,$G203&lt;=EB$6),IF($M203&gt;0,4,3),0)),IF(AND($D203&lt;=EB$6,$E203&gt;=EB$5),60,0)))</f>
        <v/>
      </c>
      <c r="EC203" s="80" t="str">
        <f>IF(OR($A203="",NOT(ISNUMBER($G203))),"",IF(AND($F203&lt;=EC$6,$G203&gt;=EC$5),IF(EC$5&gt;$N203,5,$K203)*10+IF(AND($F203&gt;=EC$5,$F203&lt;=EC$6),IF(AND($G203&gt;=EC$5,$G203&lt;=EC$6),5,IF($L203=1,2,1)),IF(AND($G203&gt;=EC$5,$G203&lt;=EC$6),IF($M203&gt;0,4,3),0)),IF(AND($D203&lt;=EC$6,$E203&gt;=EC$5),60,0)))</f>
        <v/>
      </c>
      <c r="ED203" s="80" t="str">
        <f>IF(OR($A203="",NOT(ISNUMBER($G203))),"",IF(AND($F203&lt;=ED$6,$G203&gt;=ED$5),IF(ED$5&gt;$N203,5,$K203)*10+IF(AND($F203&gt;=ED$5,$F203&lt;=ED$6),IF(AND($G203&gt;=ED$5,$G203&lt;=ED$6),5,IF($L203=1,2,1)),IF(AND($G203&gt;=ED$5,$G203&lt;=ED$6),IF($M203&gt;0,4,3),0)),IF(AND($D203&lt;=ED$6,$E203&gt;=ED$5),60,0)))</f>
        <v/>
      </c>
    </row>
    <row r="204" ht="18" customHeight="1">
      <c r="A204" s="52" t="str">
        <f>IF(Tasks!$B204="","",Tasks!$A204)</f>
        <v/>
      </c>
      <c r="B204" s="78" t="str">
        <f>IF(Tasks!$B204="","",Tasks!$B204)</f>
        <v/>
      </c>
      <c r="C204" s="25" t="str">
        <f>IF($B204="","",IF(AND(Tasks!$D204="",Tasks!$G204=""),"-",IF(Tasks!$D204="","",Tasks!$D204&amp;IF(OR(Tasks!$E204="",Tasks!$E204="FS"),IF(N(Tasks!$F204)=0,"","FS"),Tasks!$E204)&amp;IF(N(Tasks!$F204)=0,"",IF(Tasks!$F204&gt;0,"+","")&amp;Tasks!$F204))&amp;IF(AND(Tasks!$D204&lt;&gt;"",Tasks!$G204&lt;&gt;""),", ","")&amp;IF(Tasks!$G204="","",Tasks!$G204&amp;IF(OR(Tasks!$H204="",Tasks!$H204="FS"),IF(N(Tasks!$I204)=0,"","FS"),Tasks!$H204)&amp;IF(N(Tasks!$I204)=0,"",IF(Tasks!$I204&gt;0,"+","")&amp;Tasks!$I204))))</f>
        <v/>
      </c>
      <c r="D204" s="51" t="str">
        <f>IF(OR($B204="",Tasks!$Q204=""),"",Tasks!$Q204)</f>
        <v/>
      </c>
      <c r="E204" s="51" t="str">
        <f>IF(OR($B204="",Tasks!$R204=""),"",Tasks!$R204)</f>
        <v/>
      </c>
      <c r="F204" s="51" t="str">
        <f>IF(OR($B204="",Tasks!$S204=""),"",Tasks!$S204)</f>
        <v/>
      </c>
      <c r="G204" s="51" t="str">
        <f>IF(OR($B204="",Tasks!$T204=""),"",Tasks!$T204)</f>
        <v/>
      </c>
      <c r="H204" s="52" t="str">
        <f>IF($B204="","",Tasks!$AE204)</f>
        <v/>
      </c>
      <c r="I204" s="79" t="str">
        <f>IF($B204="","",Tasks!$AF204)</f>
        <v/>
      </c>
      <c r="J204" s="53" t="str">
        <f>IF(OR($B204="",Tasks!$V204=""),"",Tasks!$V204)</f>
        <v/>
      </c>
      <c r="K204" s="52" t="str">
        <f>IF($B204="","",Tasks!$AA204)</f>
        <v/>
      </c>
      <c r="L204" s="52" t="str">
        <f>IF($B204="","",Tasks!$AB204)</f>
        <v/>
      </c>
      <c r="M204" s="52" t="str">
        <f>IF($B204="","",Tasks!$Z204)</f>
        <v/>
      </c>
      <c r="N204" s="52" t="str">
        <f>IF(OR($B204="",Tasks!$AG204=""),"",Tasks!$AG204)</f>
        <v/>
      </c>
      <c r="O204" s="80" t="str">
        <f>IF(OR($A204="",NOT(ISNUMBER($G204))),"",IF(AND($F204&lt;=O$6,$G204&gt;=O$5),IF(O$5&gt;$N204,5,$K204)*10+IF(AND($F204&gt;=O$5,$F204&lt;=O$6),IF(AND($G204&gt;=O$5,$G204&lt;=O$6),5,IF($L204=1,2,1)),IF(AND($G204&gt;=O$5,$G204&lt;=O$6),IF($M204&gt;0,4,3),0)),IF(AND($D204&lt;=O$6,$E204&gt;=O$5),60,0)))</f>
        <v/>
      </c>
      <c r="P204" s="80" t="str">
        <f>IF(OR($A204="",NOT(ISNUMBER($G204))),"",IF(AND($F204&lt;=P$6,$G204&gt;=P$5),IF(P$5&gt;$N204,5,$K204)*10+IF(AND($F204&gt;=P$5,$F204&lt;=P$6),IF(AND($G204&gt;=P$5,$G204&lt;=P$6),5,IF($L204=1,2,1)),IF(AND($G204&gt;=P$5,$G204&lt;=P$6),IF($M204&gt;0,4,3),0)),IF(AND($D204&lt;=P$6,$E204&gt;=P$5),60,0)))</f>
        <v/>
      </c>
      <c r="Q204" s="80" t="str">
        <f>IF(OR($A204="",NOT(ISNUMBER($G204))),"",IF(AND($F204&lt;=Q$6,$G204&gt;=Q$5),IF(Q$5&gt;$N204,5,$K204)*10+IF(AND($F204&gt;=Q$5,$F204&lt;=Q$6),IF(AND($G204&gt;=Q$5,$G204&lt;=Q$6),5,IF($L204=1,2,1)),IF(AND($G204&gt;=Q$5,$G204&lt;=Q$6),IF($M204&gt;0,4,3),0)),IF(AND($D204&lt;=Q$6,$E204&gt;=Q$5),60,0)))</f>
        <v/>
      </c>
      <c r="R204" s="80" t="str">
        <f>IF(OR($A204="",NOT(ISNUMBER($G204))),"",IF(AND($F204&lt;=R$6,$G204&gt;=R$5),IF(R$5&gt;$N204,5,$K204)*10+IF(AND($F204&gt;=R$5,$F204&lt;=R$6),IF(AND($G204&gt;=R$5,$G204&lt;=R$6),5,IF($L204=1,2,1)),IF(AND($G204&gt;=R$5,$G204&lt;=R$6),IF($M204&gt;0,4,3),0)),IF(AND($D204&lt;=R$6,$E204&gt;=R$5),60,0)))</f>
        <v/>
      </c>
      <c r="S204" s="80" t="str">
        <f>IF(OR($A204="",NOT(ISNUMBER($G204))),"",IF(AND($F204&lt;=S$6,$G204&gt;=S$5),IF(S$5&gt;$N204,5,$K204)*10+IF(AND($F204&gt;=S$5,$F204&lt;=S$6),IF(AND($G204&gt;=S$5,$G204&lt;=S$6),5,IF($L204=1,2,1)),IF(AND($G204&gt;=S$5,$G204&lt;=S$6),IF($M204&gt;0,4,3),0)),IF(AND($D204&lt;=S$6,$E204&gt;=S$5),60,0)))</f>
        <v/>
      </c>
      <c r="T204" s="80" t="str">
        <f>IF(OR($A204="",NOT(ISNUMBER($G204))),"",IF(AND($F204&lt;=T$6,$G204&gt;=T$5),IF(T$5&gt;$N204,5,$K204)*10+IF(AND($F204&gt;=T$5,$F204&lt;=T$6),IF(AND($G204&gt;=T$5,$G204&lt;=T$6),5,IF($L204=1,2,1)),IF(AND($G204&gt;=T$5,$G204&lt;=T$6),IF($M204&gt;0,4,3),0)),IF(AND($D204&lt;=T$6,$E204&gt;=T$5),60,0)))</f>
        <v/>
      </c>
      <c r="U204" s="80" t="str">
        <f>IF(OR($A204="",NOT(ISNUMBER($G204))),"",IF(AND($F204&lt;=U$6,$G204&gt;=U$5),IF(U$5&gt;$N204,5,$K204)*10+IF(AND($F204&gt;=U$5,$F204&lt;=U$6),IF(AND($G204&gt;=U$5,$G204&lt;=U$6),5,IF($L204=1,2,1)),IF(AND($G204&gt;=U$5,$G204&lt;=U$6),IF($M204&gt;0,4,3),0)),IF(AND($D204&lt;=U$6,$E204&gt;=U$5),60,0)))</f>
        <v/>
      </c>
      <c r="V204" s="80" t="str">
        <f>IF(OR($A204="",NOT(ISNUMBER($G204))),"",IF(AND($F204&lt;=V$6,$G204&gt;=V$5),IF(V$5&gt;$N204,5,$K204)*10+IF(AND($F204&gt;=V$5,$F204&lt;=V$6),IF(AND($G204&gt;=V$5,$G204&lt;=V$6),5,IF($L204=1,2,1)),IF(AND($G204&gt;=V$5,$G204&lt;=V$6),IF($M204&gt;0,4,3),0)),IF(AND($D204&lt;=V$6,$E204&gt;=V$5),60,0)))</f>
        <v/>
      </c>
      <c r="W204" s="80" t="str">
        <f>IF(OR($A204="",NOT(ISNUMBER($G204))),"",IF(AND($F204&lt;=W$6,$G204&gt;=W$5),IF(W$5&gt;$N204,5,$K204)*10+IF(AND($F204&gt;=W$5,$F204&lt;=W$6),IF(AND($G204&gt;=W$5,$G204&lt;=W$6),5,IF($L204=1,2,1)),IF(AND($G204&gt;=W$5,$G204&lt;=W$6),IF($M204&gt;0,4,3),0)),IF(AND($D204&lt;=W$6,$E204&gt;=W$5),60,0)))</f>
        <v/>
      </c>
      <c r="X204" s="80" t="str">
        <f>IF(OR($A204="",NOT(ISNUMBER($G204))),"",IF(AND($F204&lt;=X$6,$G204&gt;=X$5),IF(X$5&gt;$N204,5,$K204)*10+IF(AND($F204&gt;=X$5,$F204&lt;=X$6),IF(AND($G204&gt;=X$5,$G204&lt;=X$6),5,IF($L204=1,2,1)),IF(AND($G204&gt;=X$5,$G204&lt;=X$6),IF($M204&gt;0,4,3),0)),IF(AND($D204&lt;=X$6,$E204&gt;=X$5),60,0)))</f>
        <v/>
      </c>
      <c r="Y204" s="80" t="str">
        <f>IF(OR($A204="",NOT(ISNUMBER($G204))),"",IF(AND($F204&lt;=Y$6,$G204&gt;=Y$5),IF(Y$5&gt;$N204,5,$K204)*10+IF(AND($F204&gt;=Y$5,$F204&lt;=Y$6),IF(AND($G204&gt;=Y$5,$G204&lt;=Y$6),5,IF($L204=1,2,1)),IF(AND($G204&gt;=Y$5,$G204&lt;=Y$6),IF($M204&gt;0,4,3),0)),IF(AND($D204&lt;=Y$6,$E204&gt;=Y$5),60,0)))</f>
        <v/>
      </c>
      <c r="Z204" s="80" t="str">
        <f>IF(OR($A204="",NOT(ISNUMBER($G204))),"",IF(AND($F204&lt;=Z$6,$G204&gt;=Z$5),IF(Z$5&gt;$N204,5,$K204)*10+IF(AND($F204&gt;=Z$5,$F204&lt;=Z$6),IF(AND($G204&gt;=Z$5,$G204&lt;=Z$6),5,IF($L204=1,2,1)),IF(AND($G204&gt;=Z$5,$G204&lt;=Z$6),IF($M204&gt;0,4,3),0)),IF(AND($D204&lt;=Z$6,$E204&gt;=Z$5),60,0)))</f>
        <v/>
      </c>
      <c r="AA204" s="80" t="str">
        <f>IF(OR($A204="",NOT(ISNUMBER($G204))),"",IF(AND($F204&lt;=AA$6,$G204&gt;=AA$5),IF(AA$5&gt;$N204,5,$K204)*10+IF(AND($F204&gt;=AA$5,$F204&lt;=AA$6),IF(AND($G204&gt;=AA$5,$G204&lt;=AA$6),5,IF($L204=1,2,1)),IF(AND($G204&gt;=AA$5,$G204&lt;=AA$6),IF($M204&gt;0,4,3),0)),IF(AND($D204&lt;=AA$6,$E204&gt;=AA$5),60,0)))</f>
        <v/>
      </c>
      <c r="AB204" s="80" t="str">
        <f>IF(OR($A204="",NOT(ISNUMBER($G204))),"",IF(AND($F204&lt;=AB$6,$G204&gt;=AB$5),IF(AB$5&gt;$N204,5,$K204)*10+IF(AND($F204&gt;=AB$5,$F204&lt;=AB$6),IF(AND($G204&gt;=AB$5,$G204&lt;=AB$6),5,IF($L204=1,2,1)),IF(AND($G204&gt;=AB$5,$G204&lt;=AB$6),IF($M204&gt;0,4,3),0)),IF(AND($D204&lt;=AB$6,$E204&gt;=AB$5),60,0)))</f>
        <v/>
      </c>
      <c r="AC204" s="80" t="str">
        <f>IF(OR($A204="",NOT(ISNUMBER($G204))),"",IF(AND($F204&lt;=AC$6,$G204&gt;=AC$5),IF(AC$5&gt;$N204,5,$K204)*10+IF(AND($F204&gt;=AC$5,$F204&lt;=AC$6),IF(AND($G204&gt;=AC$5,$G204&lt;=AC$6),5,IF($L204=1,2,1)),IF(AND($G204&gt;=AC$5,$G204&lt;=AC$6),IF($M204&gt;0,4,3),0)),IF(AND($D204&lt;=AC$6,$E204&gt;=AC$5),60,0)))</f>
        <v/>
      </c>
      <c r="AD204" s="80" t="str">
        <f>IF(OR($A204="",NOT(ISNUMBER($G204))),"",IF(AND($F204&lt;=AD$6,$G204&gt;=AD$5),IF(AD$5&gt;$N204,5,$K204)*10+IF(AND($F204&gt;=AD$5,$F204&lt;=AD$6),IF(AND($G204&gt;=AD$5,$G204&lt;=AD$6),5,IF($L204=1,2,1)),IF(AND($G204&gt;=AD$5,$G204&lt;=AD$6),IF($M204&gt;0,4,3),0)),IF(AND($D204&lt;=AD$6,$E204&gt;=AD$5),60,0)))</f>
        <v/>
      </c>
      <c r="AE204" s="80" t="str">
        <f>IF(OR($A204="",NOT(ISNUMBER($G204))),"",IF(AND($F204&lt;=AE$6,$G204&gt;=AE$5),IF(AE$5&gt;$N204,5,$K204)*10+IF(AND($F204&gt;=AE$5,$F204&lt;=AE$6),IF(AND($G204&gt;=AE$5,$G204&lt;=AE$6),5,IF($L204=1,2,1)),IF(AND($G204&gt;=AE$5,$G204&lt;=AE$6),IF($M204&gt;0,4,3),0)),IF(AND($D204&lt;=AE$6,$E204&gt;=AE$5),60,0)))</f>
        <v/>
      </c>
      <c r="AF204" s="80" t="str">
        <f>IF(OR($A204="",NOT(ISNUMBER($G204))),"",IF(AND($F204&lt;=AF$6,$G204&gt;=AF$5),IF(AF$5&gt;$N204,5,$K204)*10+IF(AND($F204&gt;=AF$5,$F204&lt;=AF$6),IF(AND($G204&gt;=AF$5,$G204&lt;=AF$6),5,IF($L204=1,2,1)),IF(AND($G204&gt;=AF$5,$G204&lt;=AF$6),IF($M204&gt;0,4,3),0)),IF(AND($D204&lt;=AF$6,$E204&gt;=AF$5),60,0)))</f>
        <v/>
      </c>
      <c r="AG204" s="80" t="str">
        <f>IF(OR($A204="",NOT(ISNUMBER($G204))),"",IF(AND($F204&lt;=AG$6,$G204&gt;=AG$5),IF(AG$5&gt;$N204,5,$K204)*10+IF(AND($F204&gt;=AG$5,$F204&lt;=AG$6),IF(AND($G204&gt;=AG$5,$G204&lt;=AG$6),5,IF($L204=1,2,1)),IF(AND($G204&gt;=AG$5,$G204&lt;=AG$6),IF($M204&gt;0,4,3),0)),IF(AND($D204&lt;=AG$6,$E204&gt;=AG$5),60,0)))</f>
        <v/>
      </c>
      <c r="AH204" s="80" t="str">
        <f>IF(OR($A204="",NOT(ISNUMBER($G204))),"",IF(AND($F204&lt;=AH$6,$G204&gt;=AH$5),IF(AH$5&gt;$N204,5,$K204)*10+IF(AND($F204&gt;=AH$5,$F204&lt;=AH$6),IF(AND($G204&gt;=AH$5,$G204&lt;=AH$6),5,IF($L204=1,2,1)),IF(AND($G204&gt;=AH$5,$G204&lt;=AH$6),IF($M204&gt;0,4,3),0)),IF(AND($D204&lt;=AH$6,$E204&gt;=AH$5),60,0)))</f>
        <v/>
      </c>
      <c r="AI204" s="80" t="str">
        <f>IF(OR($A204="",NOT(ISNUMBER($G204))),"",IF(AND($F204&lt;=AI$6,$G204&gt;=AI$5),IF(AI$5&gt;$N204,5,$K204)*10+IF(AND($F204&gt;=AI$5,$F204&lt;=AI$6),IF(AND($G204&gt;=AI$5,$G204&lt;=AI$6),5,IF($L204=1,2,1)),IF(AND($G204&gt;=AI$5,$G204&lt;=AI$6),IF($M204&gt;0,4,3),0)),IF(AND($D204&lt;=AI$6,$E204&gt;=AI$5),60,0)))</f>
        <v/>
      </c>
      <c r="AJ204" s="80" t="str">
        <f>IF(OR($A204="",NOT(ISNUMBER($G204))),"",IF(AND($F204&lt;=AJ$6,$G204&gt;=AJ$5),IF(AJ$5&gt;$N204,5,$K204)*10+IF(AND($F204&gt;=AJ$5,$F204&lt;=AJ$6),IF(AND($G204&gt;=AJ$5,$G204&lt;=AJ$6),5,IF($L204=1,2,1)),IF(AND($G204&gt;=AJ$5,$G204&lt;=AJ$6),IF($M204&gt;0,4,3),0)),IF(AND($D204&lt;=AJ$6,$E204&gt;=AJ$5),60,0)))</f>
        <v/>
      </c>
      <c r="AK204" s="80" t="str">
        <f>IF(OR($A204="",NOT(ISNUMBER($G204))),"",IF(AND($F204&lt;=AK$6,$G204&gt;=AK$5),IF(AK$5&gt;$N204,5,$K204)*10+IF(AND($F204&gt;=AK$5,$F204&lt;=AK$6),IF(AND($G204&gt;=AK$5,$G204&lt;=AK$6),5,IF($L204=1,2,1)),IF(AND($G204&gt;=AK$5,$G204&lt;=AK$6),IF($M204&gt;0,4,3),0)),IF(AND($D204&lt;=AK$6,$E204&gt;=AK$5),60,0)))</f>
        <v/>
      </c>
      <c r="AL204" s="80" t="str">
        <f>IF(OR($A204="",NOT(ISNUMBER($G204))),"",IF(AND($F204&lt;=AL$6,$G204&gt;=AL$5),IF(AL$5&gt;$N204,5,$K204)*10+IF(AND($F204&gt;=AL$5,$F204&lt;=AL$6),IF(AND($G204&gt;=AL$5,$G204&lt;=AL$6),5,IF($L204=1,2,1)),IF(AND($G204&gt;=AL$5,$G204&lt;=AL$6),IF($M204&gt;0,4,3),0)),IF(AND($D204&lt;=AL$6,$E204&gt;=AL$5),60,0)))</f>
        <v/>
      </c>
      <c r="AM204" s="80" t="str">
        <f>IF(OR($A204="",NOT(ISNUMBER($G204))),"",IF(AND($F204&lt;=AM$6,$G204&gt;=AM$5),IF(AM$5&gt;$N204,5,$K204)*10+IF(AND($F204&gt;=AM$5,$F204&lt;=AM$6),IF(AND($G204&gt;=AM$5,$G204&lt;=AM$6),5,IF($L204=1,2,1)),IF(AND($G204&gt;=AM$5,$G204&lt;=AM$6),IF($M204&gt;0,4,3),0)),IF(AND($D204&lt;=AM$6,$E204&gt;=AM$5),60,0)))</f>
        <v/>
      </c>
      <c r="AN204" s="80" t="str">
        <f>IF(OR($A204="",NOT(ISNUMBER($G204))),"",IF(AND($F204&lt;=AN$6,$G204&gt;=AN$5),IF(AN$5&gt;$N204,5,$K204)*10+IF(AND($F204&gt;=AN$5,$F204&lt;=AN$6),IF(AND($G204&gt;=AN$5,$G204&lt;=AN$6),5,IF($L204=1,2,1)),IF(AND($G204&gt;=AN$5,$G204&lt;=AN$6),IF($M204&gt;0,4,3),0)),IF(AND($D204&lt;=AN$6,$E204&gt;=AN$5),60,0)))</f>
        <v/>
      </c>
      <c r="AO204" s="80" t="str">
        <f>IF(OR($A204="",NOT(ISNUMBER($G204))),"",IF(AND($F204&lt;=AO$6,$G204&gt;=AO$5),IF(AO$5&gt;$N204,5,$K204)*10+IF(AND($F204&gt;=AO$5,$F204&lt;=AO$6),IF(AND($G204&gt;=AO$5,$G204&lt;=AO$6),5,IF($L204=1,2,1)),IF(AND($G204&gt;=AO$5,$G204&lt;=AO$6),IF($M204&gt;0,4,3),0)),IF(AND($D204&lt;=AO$6,$E204&gt;=AO$5),60,0)))</f>
        <v/>
      </c>
      <c r="AP204" s="80" t="str">
        <f>IF(OR($A204="",NOT(ISNUMBER($G204))),"",IF(AND($F204&lt;=AP$6,$G204&gt;=AP$5),IF(AP$5&gt;$N204,5,$K204)*10+IF(AND($F204&gt;=AP$5,$F204&lt;=AP$6),IF(AND($G204&gt;=AP$5,$G204&lt;=AP$6),5,IF($L204=1,2,1)),IF(AND($G204&gt;=AP$5,$G204&lt;=AP$6),IF($M204&gt;0,4,3),0)),IF(AND($D204&lt;=AP$6,$E204&gt;=AP$5),60,0)))</f>
        <v/>
      </c>
      <c r="AQ204" s="80" t="str">
        <f>IF(OR($A204="",NOT(ISNUMBER($G204))),"",IF(AND($F204&lt;=AQ$6,$G204&gt;=AQ$5),IF(AQ$5&gt;$N204,5,$K204)*10+IF(AND($F204&gt;=AQ$5,$F204&lt;=AQ$6),IF(AND($G204&gt;=AQ$5,$G204&lt;=AQ$6),5,IF($L204=1,2,1)),IF(AND($G204&gt;=AQ$5,$G204&lt;=AQ$6),IF($M204&gt;0,4,3),0)),IF(AND($D204&lt;=AQ$6,$E204&gt;=AQ$5),60,0)))</f>
        <v/>
      </c>
      <c r="AR204" s="80" t="str">
        <f>IF(OR($A204="",NOT(ISNUMBER($G204))),"",IF(AND($F204&lt;=AR$6,$G204&gt;=AR$5),IF(AR$5&gt;$N204,5,$K204)*10+IF(AND($F204&gt;=AR$5,$F204&lt;=AR$6),IF(AND($G204&gt;=AR$5,$G204&lt;=AR$6),5,IF($L204=1,2,1)),IF(AND($G204&gt;=AR$5,$G204&lt;=AR$6),IF($M204&gt;0,4,3),0)),IF(AND($D204&lt;=AR$6,$E204&gt;=AR$5),60,0)))</f>
        <v/>
      </c>
      <c r="AS204" s="80" t="str">
        <f>IF(OR($A204="",NOT(ISNUMBER($G204))),"",IF(AND($F204&lt;=AS$6,$G204&gt;=AS$5),IF(AS$5&gt;$N204,5,$K204)*10+IF(AND($F204&gt;=AS$5,$F204&lt;=AS$6),IF(AND($G204&gt;=AS$5,$G204&lt;=AS$6),5,IF($L204=1,2,1)),IF(AND($G204&gt;=AS$5,$G204&lt;=AS$6),IF($M204&gt;0,4,3),0)),IF(AND($D204&lt;=AS$6,$E204&gt;=AS$5),60,0)))</f>
        <v/>
      </c>
      <c r="AT204" s="80" t="str">
        <f>IF(OR($A204="",NOT(ISNUMBER($G204))),"",IF(AND($F204&lt;=AT$6,$G204&gt;=AT$5),IF(AT$5&gt;$N204,5,$K204)*10+IF(AND($F204&gt;=AT$5,$F204&lt;=AT$6),IF(AND($G204&gt;=AT$5,$G204&lt;=AT$6),5,IF($L204=1,2,1)),IF(AND($G204&gt;=AT$5,$G204&lt;=AT$6),IF($M204&gt;0,4,3),0)),IF(AND($D204&lt;=AT$6,$E204&gt;=AT$5),60,0)))</f>
        <v/>
      </c>
      <c r="AU204" s="80" t="str">
        <f>IF(OR($A204="",NOT(ISNUMBER($G204))),"",IF(AND($F204&lt;=AU$6,$G204&gt;=AU$5),IF(AU$5&gt;$N204,5,$K204)*10+IF(AND($F204&gt;=AU$5,$F204&lt;=AU$6),IF(AND($G204&gt;=AU$5,$G204&lt;=AU$6),5,IF($L204=1,2,1)),IF(AND($G204&gt;=AU$5,$G204&lt;=AU$6),IF($M204&gt;0,4,3),0)),IF(AND($D204&lt;=AU$6,$E204&gt;=AU$5),60,0)))</f>
        <v/>
      </c>
      <c r="AV204" s="80" t="str">
        <f>IF(OR($A204="",NOT(ISNUMBER($G204))),"",IF(AND($F204&lt;=AV$6,$G204&gt;=AV$5),IF(AV$5&gt;$N204,5,$K204)*10+IF(AND($F204&gt;=AV$5,$F204&lt;=AV$6),IF(AND($G204&gt;=AV$5,$G204&lt;=AV$6),5,IF($L204=1,2,1)),IF(AND($G204&gt;=AV$5,$G204&lt;=AV$6),IF($M204&gt;0,4,3),0)),IF(AND($D204&lt;=AV$6,$E204&gt;=AV$5),60,0)))</f>
        <v/>
      </c>
      <c r="AW204" s="80" t="str">
        <f>IF(OR($A204="",NOT(ISNUMBER($G204))),"",IF(AND($F204&lt;=AW$6,$G204&gt;=AW$5),IF(AW$5&gt;$N204,5,$K204)*10+IF(AND($F204&gt;=AW$5,$F204&lt;=AW$6),IF(AND($G204&gt;=AW$5,$G204&lt;=AW$6),5,IF($L204=1,2,1)),IF(AND($G204&gt;=AW$5,$G204&lt;=AW$6),IF($M204&gt;0,4,3),0)),IF(AND($D204&lt;=AW$6,$E204&gt;=AW$5),60,0)))</f>
        <v/>
      </c>
      <c r="AX204" s="80" t="str">
        <f>IF(OR($A204="",NOT(ISNUMBER($G204))),"",IF(AND($F204&lt;=AX$6,$G204&gt;=AX$5),IF(AX$5&gt;$N204,5,$K204)*10+IF(AND($F204&gt;=AX$5,$F204&lt;=AX$6),IF(AND($G204&gt;=AX$5,$G204&lt;=AX$6),5,IF($L204=1,2,1)),IF(AND($G204&gt;=AX$5,$G204&lt;=AX$6),IF($M204&gt;0,4,3),0)),IF(AND($D204&lt;=AX$6,$E204&gt;=AX$5),60,0)))</f>
        <v/>
      </c>
      <c r="AY204" s="80" t="str">
        <f>IF(OR($A204="",NOT(ISNUMBER($G204))),"",IF(AND($F204&lt;=AY$6,$G204&gt;=AY$5),IF(AY$5&gt;$N204,5,$K204)*10+IF(AND($F204&gt;=AY$5,$F204&lt;=AY$6),IF(AND($G204&gt;=AY$5,$G204&lt;=AY$6),5,IF($L204=1,2,1)),IF(AND($G204&gt;=AY$5,$G204&lt;=AY$6),IF($M204&gt;0,4,3),0)),IF(AND($D204&lt;=AY$6,$E204&gt;=AY$5),60,0)))</f>
        <v/>
      </c>
      <c r="AZ204" s="80" t="str">
        <f>IF(OR($A204="",NOT(ISNUMBER($G204))),"",IF(AND($F204&lt;=AZ$6,$G204&gt;=AZ$5),IF(AZ$5&gt;$N204,5,$K204)*10+IF(AND($F204&gt;=AZ$5,$F204&lt;=AZ$6),IF(AND($G204&gt;=AZ$5,$G204&lt;=AZ$6),5,IF($L204=1,2,1)),IF(AND($G204&gt;=AZ$5,$G204&lt;=AZ$6),IF($M204&gt;0,4,3),0)),IF(AND($D204&lt;=AZ$6,$E204&gt;=AZ$5),60,0)))</f>
        <v/>
      </c>
      <c r="BA204" s="80" t="str">
        <f>IF(OR($A204="",NOT(ISNUMBER($G204))),"",IF(AND($F204&lt;=BA$6,$G204&gt;=BA$5),IF(BA$5&gt;$N204,5,$K204)*10+IF(AND($F204&gt;=BA$5,$F204&lt;=BA$6),IF(AND($G204&gt;=BA$5,$G204&lt;=BA$6),5,IF($L204=1,2,1)),IF(AND($G204&gt;=BA$5,$G204&lt;=BA$6),IF($M204&gt;0,4,3),0)),IF(AND($D204&lt;=BA$6,$E204&gt;=BA$5),60,0)))</f>
        <v/>
      </c>
      <c r="BB204" s="80" t="str">
        <f>IF(OR($A204="",NOT(ISNUMBER($G204))),"",IF(AND($F204&lt;=BB$6,$G204&gt;=BB$5),IF(BB$5&gt;$N204,5,$K204)*10+IF(AND($F204&gt;=BB$5,$F204&lt;=BB$6),IF(AND($G204&gt;=BB$5,$G204&lt;=BB$6),5,IF($L204=1,2,1)),IF(AND($G204&gt;=BB$5,$G204&lt;=BB$6),IF($M204&gt;0,4,3),0)),IF(AND($D204&lt;=BB$6,$E204&gt;=BB$5),60,0)))</f>
        <v/>
      </c>
      <c r="BC204" s="80" t="str">
        <f>IF(OR($A204="",NOT(ISNUMBER($G204))),"",IF(AND($F204&lt;=BC$6,$G204&gt;=BC$5),IF(BC$5&gt;$N204,5,$K204)*10+IF(AND($F204&gt;=BC$5,$F204&lt;=BC$6),IF(AND($G204&gt;=BC$5,$G204&lt;=BC$6),5,IF($L204=1,2,1)),IF(AND($G204&gt;=BC$5,$G204&lt;=BC$6),IF($M204&gt;0,4,3),0)),IF(AND($D204&lt;=BC$6,$E204&gt;=BC$5),60,0)))</f>
        <v/>
      </c>
      <c r="BD204" s="80" t="str">
        <f>IF(OR($A204="",NOT(ISNUMBER($G204))),"",IF(AND($F204&lt;=BD$6,$G204&gt;=BD$5),IF(BD$5&gt;$N204,5,$K204)*10+IF(AND($F204&gt;=BD$5,$F204&lt;=BD$6),IF(AND($G204&gt;=BD$5,$G204&lt;=BD$6),5,IF($L204=1,2,1)),IF(AND($G204&gt;=BD$5,$G204&lt;=BD$6),IF($M204&gt;0,4,3),0)),IF(AND($D204&lt;=BD$6,$E204&gt;=BD$5),60,0)))</f>
        <v/>
      </c>
      <c r="BE204" s="80" t="str">
        <f>IF(OR($A204="",NOT(ISNUMBER($G204))),"",IF(AND($F204&lt;=BE$6,$G204&gt;=BE$5),IF(BE$5&gt;$N204,5,$K204)*10+IF(AND($F204&gt;=BE$5,$F204&lt;=BE$6),IF(AND($G204&gt;=BE$5,$G204&lt;=BE$6),5,IF($L204=1,2,1)),IF(AND($G204&gt;=BE$5,$G204&lt;=BE$6),IF($M204&gt;0,4,3),0)),IF(AND($D204&lt;=BE$6,$E204&gt;=BE$5),60,0)))</f>
        <v/>
      </c>
      <c r="BF204" s="80" t="str">
        <f>IF(OR($A204="",NOT(ISNUMBER($G204))),"",IF(AND($F204&lt;=BF$6,$G204&gt;=BF$5),IF(BF$5&gt;$N204,5,$K204)*10+IF(AND($F204&gt;=BF$5,$F204&lt;=BF$6),IF(AND($G204&gt;=BF$5,$G204&lt;=BF$6),5,IF($L204=1,2,1)),IF(AND($G204&gt;=BF$5,$G204&lt;=BF$6),IF($M204&gt;0,4,3),0)),IF(AND($D204&lt;=BF$6,$E204&gt;=BF$5),60,0)))</f>
        <v/>
      </c>
      <c r="BG204" s="80" t="str">
        <f>IF(OR($A204="",NOT(ISNUMBER($G204))),"",IF(AND($F204&lt;=BG$6,$G204&gt;=BG$5),IF(BG$5&gt;$N204,5,$K204)*10+IF(AND($F204&gt;=BG$5,$F204&lt;=BG$6),IF(AND($G204&gt;=BG$5,$G204&lt;=BG$6),5,IF($L204=1,2,1)),IF(AND($G204&gt;=BG$5,$G204&lt;=BG$6),IF($M204&gt;0,4,3),0)),IF(AND($D204&lt;=BG$6,$E204&gt;=BG$5),60,0)))</f>
        <v/>
      </c>
      <c r="BH204" s="80" t="str">
        <f>IF(OR($A204="",NOT(ISNUMBER($G204))),"",IF(AND($F204&lt;=BH$6,$G204&gt;=BH$5),IF(BH$5&gt;$N204,5,$K204)*10+IF(AND($F204&gt;=BH$5,$F204&lt;=BH$6),IF(AND($G204&gt;=BH$5,$G204&lt;=BH$6),5,IF($L204=1,2,1)),IF(AND($G204&gt;=BH$5,$G204&lt;=BH$6),IF($M204&gt;0,4,3),0)),IF(AND($D204&lt;=BH$6,$E204&gt;=BH$5),60,0)))</f>
        <v/>
      </c>
      <c r="BI204" s="80" t="str">
        <f>IF(OR($A204="",NOT(ISNUMBER($G204))),"",IF(AND($F204&lt;=BI$6,$G204&gt;=BI$5),IF(BI$5&gt;$N204,5,$K204)*10+IF(AND($F204&gt;=BI$5,$F204&lt;=BI$6),IF(AND($G204&gt;=BI$5,$G204&lt;=BI$6),5,IF($L204=1,2,1)),IF(AND($G204&gt;=BI$5,$G204&lt;=BI$6),IF($M204&gt;0,4,3),0)),IF(AND($D204&lt;=BI$6,$E204&gt;=BI$5),60,0)))</f>
        <v/>
      </c>
      <c r="BJ204" s="80" t="str">
        <f>IF(OR($A204="",NOT(ISNUMBER($G204))),"",IF(AND($F204&lt;=BJ$6,$G204&gt;=BJ$5),IF(BJ$5&gt;$N204,5,$K204)*10+IF(AND($F204&gt;=BJ$5,$F204&lt;=BJ$6),IF(AND($G204&gt;=BJ$5,$G204&lt;=BJ$6),5,IF($L204=1,2,1)),IF(AND($G204&gt;=BJ$5,$G204&lt;=BJ$6),IF($M204&gt;0,4,3),0)),IF(AND($D204&lt;=BJ$6,$E204&gt;=BJ$5),60,0)))</f>
        <v/>
      </c>
      <c r="BK204" s="80" t="str">
        <f>IF(OR($A204="",NOT(ISNUMBER($G204))),"",IF(AND($F204&lt;=BK$6,$G204&gt;=BK$5),IF(BK$5&gt;$N204,5,$K204)*10+IF(AND($F204&gt;=BK$5,$F204&lt;=BK$6),IF(AND($G204&gt;=BK$5,$G204&lt;=BK$6),5,IF($L204=1,2,1)),IF(AND($G204&gt;=BK$5,$G204&lt;=BK$6),IF($M204&gt;0,4,3),0)),IF(AND($D204&lt;=BK$6,$E204&gt;=BK$5),60,0)))</f>
        <v/>
      </c>
      <c r="BL204" s="80" t="str">
        <f>IF(OR($A204="",NOT(ISNUMBER($G204))),"",IF(AND($F204&lt;=BL$6,$G204&gt;=BL$5),IF(BL$5&gt;$N204,5,$K204)*10+IF(AND($F204&gt;=BL$5,$F204&lt;=BL$6),IF(AND($G204&gt;=BL$5,$G204&lt;=BL$6),5,IF($L204=1,2,1)),IF(AND($G204&gt;=BL$5,$G204&lt;=BL$6),IF($M204&gt;0,4,3),0)),IF(AND($D204&lt;=BL$6,$E204&gt;=BL$5),60,0)))</f>
        <v/>
      </c>
      <c r="BM204" s="80" t="str">
        <f>IF(OR($A204="",NOT(ISNUMBER($G204))),"",IF(AND($F204&lt;=BM$6,$G204&gt;=BM$5),IF(BM$5&gt;$N204,5,$K204)*10+IF(AND($F204&gt;=BM$5,$F204&lt;=BM$6),IF(AND($G204&gt;=BM$5,$G204&lt;=BM$6),5,IF($L204=1,2,1)),IF(AND($G204&gt;=BM$5,$G204&lt;=BM$6),IF($M204&gt;0,4,3),0)),IF(AND($D204&lt;=BM$6,$E204&gt;=BM$5),60,0)))</f>
        <v/>
      </c>
      <c r="BN204" s="80" t="str">
        <f>IF(OR($A204="",NOT(ISNUMBER($G204))),"",IF(AND($F204&lt;=BN$6,$G204&gt;=BN$5),IF(BN$5&gt;$N204,5,$K204)*10+IF(AND($F204&gt;=BN$5,$F204&lt;=BN$6),IF(AND($G204&gt;=BN$5,$G204&lt;=BN$6),5,IF($L204=1,2,1)),IF(AND($G204&gt;=BN$5,$G204&lt;=BN$6),IF($M204&gt;0,4,3),0)),IF(AND($D204&lt;=BN$6,$E204&gt;=BN$5),60,0)))</f>
        <v/>
      </c>
      <c r="BO204" s="80" t="str">
        <f>IF(OR($A204="",NOT(ISNUMBER($G204))),"",IF(AND($F204&lt;=BO$6,$G204&gt;=BO$5),IF(BO$5&gt;$N204,5,$K204)*10+IF(AND($F204&gt;=BO$5,$F204&lt;=BO$6),IF(AND($G204&gt;=BO$5,$G204&lt;=BO$6),5,IF($L204=1,2,1)),IF(AND($G204&gt;=BO$5,$G204&lt;=BO$6),IF($M204&gt;0,4,3),0)),IF(AND($D204&lt;=BO$6,$E204&gt;=BO$5),60,0)))</f>
        <v/>
      </c>
      <c r="BP204" s="80" t="str">
        <f>IF(OR($A204="",NOT(ISNUMBER($G204))),"",IF(AND($F204&lt;=BP$6,$G204&gt;=BP$5),IF(BP$5&gt;$N204,5,$K204)*10+IF(AND($F204&gt;=BP$5,$F204&lt;=BP$6),IF(AND($G204&gt;=BP$5,$G204&lt;=BP$6),5,IF($L204=1,2,1)),IF(AND($G204&gt;=BP$5,$G204&lt;=BP$6),IF($M204&gt;0,4,3),0)),IF(AND($D204&lt;=BP$6,$E204&gt;=BP$5),60,0)))</f>
        <v/>
      </c>
      <c r="BQ204" s="80" t="str">
        <f>IF(OR($A204="",NOT(ISNUMBER($G204))),"",IF(AND($F204&lt;=BQ$6,$G204&gt;=BQ$5),IF(BQ$5&gt;$N204,5,$K204)*10+IF(AND($F204&gt;=BQ$5,$F204&lt;=BQ$6),IF(AND($G204&gt;=BQ$5,$G204&lt;=BQ$6),5,IF($L204=1,2,1)),IF(AND($G204&gt;=BQ$5,$G204&lt;=BQ$6),IF($M204&gt;0,4,3),0)),IF(AND($D204&lt;=BQ$6,$E204&gt;=BQ$5),60,0)))</f>
        <v/>
      </c>
      <c r="BR204" s="80" t="str">
        <f>IF(OR($A204="",NOT(ISNUMBER($G204))),"",IF(AND($F204&lt;=BR$6,$G204&gt;=BR$5),IF(BR$5&gt;$N204,5,$K204)*10+IF(AND($F204&gt;=BR$5,$F204&lt;=BR$6),IF(AND($G204&gt;=BR$5,$G204&lt;=BR$6),5,IF($L204=1,2,1)),IF(AND($G204&gt;=BR$5,$G204&lt;=BR$6),IF($M204&gt;0,4,3),0)),IF(AND($D204&lt;=BR$6,$E204&gt;=BR$5),60,0)))</f>
        <v/>
      </c>
      <c r="BS204" s="80" t="str">
        <f>IF(OR($A204="",NOT(ISNUMBER($G204))),"",IF(AND($F204&lt;=BS$6,$G204&gt;=BS$5),IF(BS$5&gt;$N204,5,$K204)*10+IF(AND($F204&gt;=BS$5,$F204&lt;=BS$6),IF(AND($G204&gt;=BS$5,$G204&lt;=BS$6),5,IF($L204=1,2,1)),IF(AND($G204&gt;=BS$5,$G204&lt;=BS$6),IF($M204&gt;0,4,3),0)),IF(AND($D204&lt;=BS$6,$E204&gt;=BS$5),60,0)))</f>
        <v/>
      </c>
      <c r="BT204" s="80" t="str">
        <f>IF(OR($A204="",NOT(ISNUMBER($G204))),"",IF(AND($F204&lt;=BT$6,$G204&gt;=BT$5),IF(BT$5&gt;$N204,5,$K204)*10+IF(AND($F204&gt;=BT$5,$F204&lt;=BT$6),IF(AND($G204&gt;=BT$5,$G204&lt;=BT$6),5,IF($L204=1,2,1)),IF(AND($G204&gt;=BT$5,$G204&lt;=BT$6),IF($M204&gt;0,4,3),0)),IF(AND($D204&lt;=BT$6,$E204&gt;=BT$5),60,0)))</f>
        <v/>
      </c>
      <c r="BU204" s="80" t="str">
        <f>IF(OR($A204="",NOT(ISNUMBER($G204))),"",IF(AND($F204&lt;=BU$6,$G204&gt;=BU$5),IF(BU$5&gt;$N204,5,$K204)*10+IF(AND($F204&gt;=BU$5,$F204&lt;=BU$6),IF(AND($G204&gt;=BU$5,$G204&lt;=BU$6),5,IF($L204=1,2,1)),IF(AND($G204&gt;=BU$5,$G204&lt;=BU$6),IF($M204&gt;0,4,3),0)),IF(AND($D204&lt;=BU$6,$E204&gt;=BU$5),60,0)))</f>
        <v/>
      </c>
      <c r="BV204" s="80" t="str">
        <f>IF(OR($A204="",NOT(ISNUMBER($G204))),"",IF(AND($F204&lt;=BV$6,$G204&gt;=BV$5),IF(BV$5&gt;$N204,5,$K204)*10+IF(AND($F204&gt;=BV$5,$F204&lt;=BV$6),IF(AND($G204&gt;=BV$5,$G204&lt;=BV$6),5,IF($L204=1,2,1)),IF(AND($G204&gt;=BV$5,$G204&lt;=BV$6),IF($M204&gt;0,4,3),0)),IF(AND($D204&lt;=BV$6,$E204&gt;=BV$5),60,0)))</f>
        <v/>
      </c>
      <c r="BW204" s="80" t="str">
        <f>IF(OR($A204="",NOT(ISNUMBER($G204))),"",IF(AND($F204&lt;=BW$6,$G204&gt;=BW$5),IF(BW$5&gt;$N204,5,$K204)*10+IF(AND($F204&gt;=BW$5,$F204&lt;=BW$6),IF(AND($G204&gt;=BW$5,$G204&lt;=BW$6),5,IF($L204=1,2,1)),IF(AND($G204&gt;=BW$5,$G204&lt;=BW$6),IF($M204&gt;0,4,3),0)),IF(AND($D204&lt;=BW$6,$E204&gt;=BW$5),60,0)))</f>
        <v/>
      </c>
      <c r="BX204" s="80" t="str">
        <f>IF(OR($A204="",NOT(ISNUMBER($G204))),"",IF(AND($F204&lt;=BX$6,$G204&gt;=BX$5),IF(BX$5&gt;$N204,5,$K204)*10+IF(AND($F204&gt;=BX$5,$F204&lt;=BX$6),IF(AND($G204&gt;=BX$5,$G204&lt;=BX$6),5,IF($L204=1,2,1)),IF(AND($G204&gt;=BX$5,$G204&lt;=BX$6),IF($M204&gt;0,4,3),0)),IF(AND($D204&lt;=BX$6,$E204&gt;=BX$5),60,0)))</f>
        <v/>
      </c>
      <c r="BY204" s="80" t="str">
        <f>IF(OR($A204="",NOT(ISNUMBER($G204))),"",IF(AND($F204&lt;=BY$6,$G204&gt;=BY$5),IF(BY$5&gt;$N204,5,$K204)*10+IF(AND($F204&gt;=BY$5,$F204&lt;=BY$6),IF(AND($G204&gt;=BY$5,$G204&lt;=BY$6),5,IF($L204=1,2,1)),IF(AND($G204&gt;=BY$5,$G204&lt;=BY$6),IF($M204&gt;0,4,3),0)),IF(AND($D204&lt;=BY$6,$E204&gt;=BY$5),60,0)))</f>
        <v/>
      </c>
      <c r="BZ204" s="80" t="str">
        <f>IF(OR($A204="",NOT(ISNUMBER($G204))),"",IF(AND($F204&lt;=BZ$6,$G204&gt;=BZ$5),IF(BZ$5&gt;$N204,5,$K204)*10+IF(AND($F204&gt;=BZ$5,$F204&lt;=BZ$6),IF(AND($G204&gt;=BZ$5,$G204&lt;=BZ$6),5,IF($L204=1,2,1)),IF(AND($G204&gt;=BZ$5,$G204&lt;=BZ$6),IF($M204&gt;0,4,3),0)),IF(AND($D204&lt;=BZ$6,$E204&gt;=BZ$5),60,0)))</f>
        <v/>
      </c>
      <c r="CA204" s="80" t="str">
        <f>IF(OR($A204="",NOT(ISNUMBER($G204))),"",IF(AND($F204&lt;=CA$6,$G204&gt;=CA$5),IF(CA$5&gt;$N204,5,$K204)*10+IF(AND($F204&gt;=CA$5,$F204&lt;=CA$6),IF(AND($G204&gt;=CA$5,$G204&lt;=CA$6),5,IF($L204=1,2,1)),IF(AND($G204&gt;=CA$5,$G204&lt;=CA$6),IF($M204&gt;0,4,3),0)),IF(AND($D204&lt;=CA$6,$E204&gt;=CA$5),60,0)))</f>
        <v/>
      </c>
      <c r="CB204" s="80" t="str">
        <f>IF(OR($A204="",NOT(ISNUMBER($G204))),"",IF(AND($F204&lt;=CB$6,$G204&gt;=CB$5),IF(CB$5&gt;$N204,5,$K204)*10+IF(AND($F204&gt;=CB$5,$F204&lt;=CB$6),IF(AND($G204&gt;=CB$5,$G204&lt;=CB$6),5,IF($L204=1,2,1)),IF(AND($G204&gt;=CB$5,$G204&lt;=CB$6),IF($M204&gt;0,4,3),0)),IF(AND($D204&lt;=CB$6,$E204&gt;=CB$5),60,0)))</f>
        <v/>
      </c>
      <c r="CC204" s="80" t="str">
        <f>IF(OR($A204="",NOT(ISNUMBER($G204))),"",IF(AND($F204&lt;=CC$6,$G204&gt;=CC$5),IF(CC$5&gt;$N204,5,$K204)*10+IF(AND($F204&gt;=CC$5,$F204&lt;=CC$6),IF(AND($G204&gt;=CC$5,$G204&lt;=CC$6),5,IF($L204=1,2,1)),IF(AND($G204&gt;=CC$5,$G204&lt;=CC$6),IF($M204&gt;0,4,3),0)),IF(AND($D204&lt;=CC$6,$E204&gt;=CC$5),60,0)))</f>
        <v/>
      </c>
      <c r="CD204" s="80" t="str">
        <f>IF(OR($A204="",NOT(ISNUMBER($G204))),"",IF(AND($F204&lt;=CD$6,$G204&gt;=CD$5),IF(CD$5&gt;$N204,5,$K204)*10+IF(AND($F204&gt;=CD$5,$F204&lt;=CD$6),IF(AND($G204&gt;=CD$5,$G204&lt;=CD$6),5,IF($L204=1,2,1)),IF(AND($G204&gt;=CD$5,$G204&lt;=CD$6),IF($M204&gt;0,4,3),0)),IF(AND($D204&lt;=CD$6,$E204&gt;=CD$5),60,0)))</f>
        <v/>
      </c>
      <c r="CE204" s="80" t="str">
        <f>IF(OR($A204="",NOT(ISNUMBER($G204))),"",IF(AND($F204&lt;=CE$6,$G204&gt;=CE$5),IF(CE$5&gt;$N204,5,$K204)*10+IF(AND($F204&gt;=CE$5,$F204&lt;=CE$6),IF(AND($G204&gt;=CE$5,$G204&lt;=CE$6),5,IF($L204=1,2,1)),IF(AND($G204&gt;=CE$5,$G204&lt;=CE$6),IF($M204&gt;0,4,3),0)),IF(AND($D204&lt;=CE$6,$E204&gt;=CE$5),60,0)))</f>
        <v/>
      </c>
      <c r="CF204" s="80" t="str">
        <f>IF(OR($A204="",NOT(ISNUMBER($G204))),"",IF(AND($F204&lt;=CF$6,$G204&gt;=CF$5),IF(CF$5&gt;$N204,5,$K204)*10+IF(AND($F204&gt;=CF$5,$F204&lt;=CF$6),IF(AND($G204&gt;=CF$5,$G204&lt;=CF$6),5,IF($L204=1,2,1)),IF(AND($G204&gt;=CF$5,$G204&lt;=CF$6),IF($M204&gt;0,4,3),0)),IF(AND($D204&lt;=CF$6,$E204&gt;=CF$5),60,0)))</f>
        <v/>
      </c>
      <c r="CG204" s="80" t="str">
        <f>IF(OR($A204="",NOT(ISNUMBER($G204))),"",IF(AND($F204&lt;=CG$6,$G204&gt;=CG$5),IF(CG$5&gt;$N204,5,$K204)*10+IF(AND($F204&gt;=CG$5,$F204&lt;=CG$6),IF(AND($G204&gt;=CG$5,$G204&lt;=CG$6),5,IF($L204=1,2,1)),IF(AND($G204&gt;=CG$5,$G204&lt;=CG$6),IF($M204&gt;0,4,3),0)),IF(AND($D204&lt;=CG$6,$E204&gt;=CG$5),60,0)))</f>
        <v/>
      </c>
      <c r="CH204" s="80" t="str">
        <f>IF(OR($A204="",NOT(ISNUMBER($G204))),"",IF(AND($F204&lt;=CH$6,$G204&gt;=CH$5),IF(CH$5&gt;$N204,5,$K204)*10+IF(AND($F204&gt;=CH$5,$F204&lt;=CH$6),IF(AND($G204&gt;=CH$5,$G204&lt;=CH$6),5,IF($L204=1,2,1)),IF(AND($G204&gt;=CH$5,$G204&lt;=CH$6),IF($M204&gt;0,4,3),0)),IF(AND($D204&lt;=CH$6,$E204&gt;=CH$5),60,0)))</f>
        <v/>
      </c>
      <c r="CI204" s="80" t="str">
        <f>IF(OR($A204="",NOT(ISNUMBER($G204))),"",IF(AND($F204&lt;=CI$6,$G204&gt;=CI$5),IF(CI$5&gt;$N204,5,$K204)*10+IF(AND($F204&gt;=CI$5,$F204&lt;=CI$6),IF(AND($G204&gt;=CI$5,$G204&lt;=CI$6),5,IF($L204=1,2,1)),IF(AND($G204&gt;=CI$5,$G204&lt;=CI$6),IF($M204&gt;0,4,3),0)),IF(AND($D204&lt;=CI$6,$E204&gt;=CI$5),60,0)))</f>
        <v/>
      </c>
      <c r="CJ204" s="80" t="str">
        <f>IF(OR($A204="",NOT(ISNUMBER($G204))),"",IF(AND($F204&lt;=CJ$6,$G204&gt;=CJ$5),IF(CJ$5&gt;$N204,5,$K204)*10+IF(AND($F204&gt;=CJ$5,$F204&lt;=CJ$6),IF(AND($G204&gt;=CJ$5,$G204&lt;=CJ$6),5,IF($L204=1,2,1)),IF(AND($G204&gt;=CJ$5,$G204&lt;=CJ$6),IF($M204&gt;0,4,3),0)),IF(AND($D204&lt;=CJ$6,$E204&gt;=CJ$5),60,0)))</f>
        <v/>
      </c>
      <c r="CK204" s="80" t="str">
        <f>IF(OR($A204="",NOT(ISNUMBER($G204))),"",IF(AND($F204&lt;=CK$6,$G204&gt;=CK$5),IF(CK$5&gt;$N204,5,$K204)*10+IF(AND($F204&gt;=CK$5,$F204&lt;=CK$6),IF(AND($G204&gt;=CK$5,$G204&lt;=CK$6),5,IF($L204=1,2,1)),IF(AND($G204&gt;=CK$5,$G204&lt;=CK$6),IF($M204&gt;0,4,3),0)),IF(AND($D204&lt;=CK$6,$E204&gt;=CK$5),60,0)))</f>
        <v/>
      </c>
      <c r="CL204" s="80" t="str">
        <f>IF(OR($A204="",NOT(ISNUMBER($G204))),"",IF(AND($F204&lt;=CL$6,$G204&gt;=CL$5),IF(CL$5&gt;$N204,5,$K204)*10+IF(AND($F204&gt;=CL$5,$F204&lt;=CL$6),IF(AND($G204&gt;=CL$5,$G204&lt;=CL$6),5,IF($L204=1,2,1)),IF(AND($G204&gt;=CL$5,$G204&lt;=CL$6),IF($M204&gt;0,4,3),0)),IF(AND($D204&lt;=CL$6,$E204&gt;=CL$5),60,0)))</f>
        <v/>
      </c>
      <c r="CM204" s="80" t="str">
        <f>IF(OR($A204="",NOT(ISNUMBER($G204))),"",IF(AND($F204&lt;=CM$6,$G204&gt;=CM$5),IF(CM$5&gt;$N204,5,$K204)*10+IF(AND($F204&gt;=CM$5,$F204&lt;=CM$6),IF(AND($G204&gt;=CM$5,$G204&lt;=CM$6),5,IF($L204=1,2,1)),IF(AND($G204&gt;=CM$5,$G204&lt;=CM$6),IF($M204&gt;0,4,3),0)),IF(AND($D204&lt;=CM$6,$E204&gt;=CM$5),60,0)))</f>
        <v/>
      </c>
      <c r="CN204" s="80" t="str">
        <f>IF(OR($A204="",NOT(ISNUMBER($G204))),"",IF(AND($F204&lt;=CN$6,$G204&gt;=CN$5),IF(CN$5&gt;$N204,5,$K204)*10+IF(AND($F204&gt;=CN$5,$F204&lt;=CN$6),IF(AND($G204&gt;=CN$5,$G204&lt;=CN$6),5,IF($L204=1,2,1)),IF(AND($G204&gt;=CN$5,$G204&lt;=CN$6),IF($M204&gt;0,4,3),0)),IF(AND($D204&lt;=CN$6,$E204&gt;=CN$5),60,0)))</f>
        <v/>
      </c>
      <c r="CO204" s="80" t="str">
        <f>IF(OR($A204="",NOT(ISNUMBER($G204))),"",IF(AND($F204&lt;=CO$6,$G204&gt;=CO$5),IF(CO$5&gt;$N204,5,$K204)*10+IF(AND($F204&gt;=CO$5,$F204&lt;=CO$6),IF(AND($G204&gt;=CO$5,$G204&lt;=CO$6),5,IF($L204=1,2,1)),IF(AND($G204&gt;=CO$5,$G204&lt;=CO$6),IF($M204&gt;0,4,3),0)),IF(AND($D204&lt;=CO$6,$E204&gt;=CO$5),60,0)))</f>
        <v/>
      </c>
      <c r="CP204" s="80" t="str">
        <f>IF(OR($A204="",NOT(ISNUMBER($G204))),"",IF(AND($F204&lt;=CP$6,$G204&gt;=CP$5),IF(CP$5&gt;$N204,5,$K204)*10+IF(AND($F204&gt;=CP$5,$F204&lt;=CP$6),IF(AND($G204&gt;=CP$5,$G204&lt;=CP$6),5,IF($L204=1,2,1)),IF(AND($G204&gt;=CP$5,$G204&lt;=CP$6),IF($M204&gt;0,4,3),0)),IF(AND($D204&lt;=CP$6,$E204&gt;=CP$5),60,0)))</f>
        <v/>
      </c>
      <c r="CQ204" s="80" t="str">
        <f>IF(OR($A204="",NOT(ISNUMBER($G204))),"",IF(AND($F204&lt;=CQ$6,$G204&gt;=CQ$5),IF(CQ$5&gt;$N204,5,$K204)*10+IF(AND($F204&gt;=CQ$5,$F204&lt;=CQ$6),IF(AND($G204&gt;=CQ$5,$G204&lt;=CQ$6),5,IF($L204=1,2,1)),IF(AND($G204&gt;=CQ$5,$G204&lt;=CQ$6),IF($M204&gt;0,4,3),0)),IF(AND($D204&lt;=CQ$6,$E204&gt;=CQ$5),60,0)))</f>
        <v/>
      </c>
      <c r="CR204" s="80" t="str">
        <f>IF(OR($A204="",NOT(ISNUMBER($G204))),"",IF(AND($F204&lt;=CR$6,$G204&gt;=CR$5),IF(CR$5&gt;$N204,5,$K204)*10+IF(AND($F204&gt;=CR$5,$F204&lt;=CR$6),IF(AND($G204&gt;=CR$5,$G204&lt;=CR$6),5,IF($L204=1,2,1)),IF(AND($G204&gt;=CR$5,$G204&lt;=CR$6),IF($M204&gt;0,4,3),0)),IF(AND($D204&lt;=CR$6,$E204&gt;=CR$5),60,0)))</f>
        <v/>
      </c>
      <c r="CS204" s="80" t="str">
        <f>IF(OR($A204="",NOT(ISNUMBER($G204))),"",IF(AND($F204&lt;=CS$6,$G204&gt;=CS$5),IF(CS$5&gt;$N204,5,$K204)*10+IF(AND($F204&gt;=CS$5,$F204&lt;=CS$6),IF(AND($G204&gt;=CS$5,$G204&lt;=CS$6),5,IF($L204=1,2,1)),IF(AND($G204&gt;=CS$5,$G204&lt;=CS$6),IF($M204&gt;0,4,3),0)),IF(AND($D204&lt;=CS$6,$E204&gt;=CS$5),60,0)))</f>
        <v/>
      </c>
      <c r="CT204" s="80" t="str">
        <f>IF(OR($A204="",NOT(ISNUMBER($G204))),"",IF(AND($F204&lt;=CT$6,$G204&gt;=CT$5),IF(CT$5&gt;$N204,5,$K204)*10+IF(AND($F204&gt;=CT$5,$F204&lt;=CT$6),IF(AND($G204&gt;=CT$5,$G204&lt;=CT$6),5,IF($L204=1,2,1)),IF(AND($G204&gt;=CT$5,$G204&lt;=CT$6),IF($M204&gt;0,4,3),0)),IF(AND($D204&lt;=CT$6,$E204&gt;=CT$5),60,0)))</f>
        <v/>
      </c>
      <c r="CU204" s="80" t="str">
        <f>IF(OR($A204="",NOT(ISNUMBER($G204))),"",IF(AND($F204&lt;=CU$6,$G204&gt;=CU$5),IF(CU$5&gt;$N204,5,$K204)*10+IF(AND($F204&gt;=CU$5,$F204&lt;=CU$6),IF(AND($G204&gt;=CU$5,$G204&lt;=CU$6),5,IF($L204=1,2,1)),IF(AND($G204&gt;=CU$5,$G204&lt;=CU$6),IF($M204&gt;0,4,3),0)),IF(AND($D204&lt;=CU$6,$E204&gt;=CU$5),60,0)))</f>
        <v/>
      </c>
      <c r="CV204" s="80" t="str">
        <f>IF(OR($A204="",NOT(ISNUMBER($G204))),"",IF(AND($F204&lt;=CV$6,$G204&gt;=CV$5),IF(CV$5&gt;$N204,5,$K204)*10+IF(AND($F204&gt;=CV$5,$F204&lt;=CV$6),IF(AND($G204&gt;=CV$5,$G204&lt;=CV$6),5,IF($L204=1,2,1)),IF(AND($G204&gt;=CV$5,$G204&lt;=CV$6),IF($M204&gt;0,4,3),0)),IF(AND($D204&lt;=CV$6,$E204&gt;=CV$5),60,0)))</f>
        <v/>
      </c>
      <c r="CW204" s="80" t="str">
        <f>IF(OR($A204="",NOT(ISNUMBER($G204))),"",IF(AND($F204&lt;=CW$6,$G204&gt;=CW$5),IF(CW$5&gt;$N204,5,$K204)*10+IF(AND($F204&gt;=CW$5,$F204&lt;=CW$6),IF(AND($G204&gt;=CW$5,$G204&lt;=CW$6),5,IF($L204=1,2,1)),IF(AND($G204&gt;=CW$5,$G204&lt;=CW$6),IF($M204&gt;0,4,3),0)),IF(AND($D204&lt;=CW$6,$E204&gt;=CW$5),60,0)))</f>
        <v/>
      </c>
      <c r="CX204" s="80" t="str">
        <f>IF(OR($A204="",NOT(ISNUMBER($G204))),"",IF(AND($F204&lt;=CX$6,$G204&gt;=CX$5),IF(CX$5&gt;$N204,5,$K204)*10+IF(AND($F204&gt;=CX$5,$F204&lt;=CX$6),IF(AND($G204&gt;=CX$5,$G204&lt;=CX$6),5,IF($L204=1,2,1)),IF(AND($G204&gt;=CX$5,$G204&lt;=CX$6),IF($M204&gt;0,4,3),0)),IF(AND($D204&lt;=CX$6,$E204&gt;=CX$5),60,0)))</f>
        <v/>
      </c>
      <c r="CY204" s="80" t="str">
        <f>IF(OR($A204="",NOT(ISNUMBER($G204))),"",IF(AND($F204&lt;=CY$6,$G204&gt;=CY$5),IF(CY$5&gt;$N204,5,$K204)*10+IF(AND($F204&gt;=CY$5,$F204&lt;=CY$6),IF(AND($G204&gt;=CY$5,$G204&lt;=CY$6),5,IF($L204=1,2,1)),IF(AND($G204&gt;=CY$5,$G204&lt;=CY$6),IF($M204&gt;0,4,3),0)),IF(AND($D204&lt;=CY$6,$E204&gt;=CY$5),60,0)))</f>
        <v/>
      </c>
      <c r="CZ204" s="80" t="str">
        <f>IF(OR($A204="",NOT(ISNUMBER($G204))),"",IF(AND($F204&lt;=CZ$6,$G204&gt;=CZ$5),IF(CZ$5&gt;$N204,5,$K204)*10+IF(AND($F204&gt;=CZ$5,$F204&lt;=CZ$6),IF(AND($G204&gt;=CZ$5,$G204&lt;=CZ$6),5,IF($L204=1,2,1)),IF(AND($G204&gt;=CZ$5,$G204&lt;=CZ$6),IF($M204&gt;0,4,3),0)),IF(AND($D204&lt;=CZ$6,$E204&gt;=CZ$5),60,0)))</f>
        <v/>
      </c>
      <c r="DA204" s="80" t="str">
        <f>IF(OR($A204="",NOT(ISNUMBER($G204))),"",IF(AND($F204&lt;=DA$6,$G204&gt;=DA$5),IF(DA$5&gt;$N204,5,$K204)*10+IF(AND($F204&gt;=DA$5,$F204&lt;=DA$6),IF(AND($G204&gt;=DA$5,$G204&lt;=DA$6),5,IF($L204=1,2,1)),IF(AND($G204&gt;=DA$5,$G204&lt;=DA$6),IF($M204&gt;0,4,3),0)),IF(AND($D204&lt;=DA$6,$E204&gt;=DA$5),60,0)))</f>
        <v/>
      </c>
      <c r="DB204" s="80" t="str">
        <f>IF(OR($A204="",NOT(ISNUMBER($G204))),"",IF(AND($F204&lt;=DB$6,$G204&gt;=DB$5),IF(DB$5&gt;$N204,5,$K204)*10+IF(AND($F204&gt;=DB$5,$F204&lt;=DB$6),IF(AND($G204&gt;=DB$5,$G204&lt;=DB$6),5,IF($L204=1,2,1)),IF(AND($G204&gt;=DB$5,$G204&lt;=DB$6),IF($M204&gt;0,4,3),0)),IF(AND($D204&lt;=DB$6,$E204&gt;=DB$5),60,0)))</f>
        <v/>
      </c>
      <c r="DC204" s="80" t="str">
        <f>IF(OR($A204="",NOT(ISNUMBER($G204))),"",IF(AND($F204&lt;=DC$6,$G204&gt;=DC$5),IF(DC$5&gt;$N204,5,$K204)*10+IF(AND($F204&gt;=DC$5,$F204&lt;=DC$6),IF(AND($G204&gt;=DC$5,$G204&lt;=DC$6),5,IF($L204=1,2,1)),IF(AND($G204&gt;=DC$5,$G204&lt;=DC$6),IF($M204&gt;0,4,3),0)),IF(AND($D204&lt;=DC$6,$E204&gt;=DC$5),60,0)))</f>
        <v/>
      </c>
      <c r="DD204" s="80" t="str">
        <f>IF(OR($A204="",NOT(ISNUMBER($G204))),"",IF(AND($F204&lt;=DD$6,$G204&gt;=DD$5),IF(DD$5&gt;$N204,5,$K204)*10+IF(AND($F204&gt;=DD$5,$F204&lt;=DD$6),IF(AND($G204&gt;=DD$5,$G204&lt;=DD$6),5,IF($L204=1,2,1)),IF(AND($G204&gt;=DD$5,$G204&lt;=DD$6),IF($M204&gt;0,4,3),0)),IF(AND($D204&lt;=DD$6,$E204&gt;=DD$5),60,0)))</f>
        <v/>
      </c>
      <c r="DE204" s="80" t="str">
        <f>IF(OR($A204="",NOT(ISNUMBER($G204))),"",IF(AND($F204&lt;=DE$6,$G204&gt;=DE$5),IF(DE$5&gt;$N204,5,$K204)*10+IF(AND($F204&gt;=DE$5,$F204&lt;=DE$6),IF(AND($G204&gt;=DE$5,$G204&lt;=DE$6),5,IF($L204=1,2,1)),IF(AND($G204&gt;=DE$5,$G204&lt;=DE$6),IF($M204&gt;0,4,3),0)),IF(AND($D204&lt;=DE$6,$E204&gt;=DE$5),60,0)))</f>
        <v/>
      </c>
      <c r="DF204" s="80" t="str">
        <f>IF(OR($A204="",NOT(ISNUMBER($G204))),"",IF(AND($F204&lt;=DF$6,$G204&gt;=DF$5),IF(DF$5&gt;$N204,5,$K204)*10+IF(AND($F204&gt;=DF$5,$F204&lt;=DF$6),IF(AND($G204&gt;=DF$5,$G204&lt;=DF$6),5,IF($L204=1,2,1)),IF(AND($G204&gt;=DF$5,$G204&lt;=DF$6),IF($M204&gt;0,4,3),0)),IF(AND($D204&lt;=DF$6,$E204&gt;=DF$5),60,0)))</f>
        <v/>
      </c>
      <c r="DG204" s="80" t="str">
        <f>IF(OR($A204="",NOT(ISNUMBER($G204))),"",IF(AND($F204&lt;=DG$6,$G204&gt;=DG$5),IF(DG$5&gt;$N204,5,$K204)*10+IF(AND($F204&gt;=DG$5,$F204&lt;=DG$6),IF(AND($G204&gt;=DG$5,$G204&lt;=DG$6),5,IF($L204=1,2,1)),IF(AND($G204&gt;=DG$5,$G204&lt;=DG$6),IF($M204&gt;0,4,3),0)),IF(AND($D204&lt;=DG$6,$E204&gt;=DG$5),60,0)))</f>
        <v/>
      </c>
      <c r="DH204" s="80" t="str">
        <f>IF(OR($A204="",NOT(ISNUMBER($G204))),"",IF(AND($F204&lt;=DH$6,$G204&gt;=DH$5),IF(DH$5&gt;$N204,5,$K204)*10+IF(AND($F204&gt;=DH$5,$F204&lt;=DH$6),IF(AND($G204&gt;=DH$5,$G204&lt;=DH$6),5,IF($L204=1,2,1)),IF(AND($G204&gt;=DH$5,$G204&lt;=DH$6),IF($M204&gt;0,4,3),0)),IF(AND($D204&lt;=DH$6,$E204&gt;=DH$5),60,0)))</f>
        <v/>
      </c>
      <c r="DI204" s="80" t="str">
        <f>IF(OR($A204="",NOT(ISNUMBER($G204))),"",IF(AND($F204&lt;=DI$6,$G204&gt;=DI$5),IF(DI$5&gt;$N204,5,$K204)*10+IF(AND($F204&gt;=DI$5,$F204&lt;=DI$6),IF(AND($G204&gt;=DI$5,$G204&lt;=DI$6),5,IF($L204=1,2,1)),IF(AND($G204&gt;=DI$5,$G204&lt;=DI$6),IF($M204&gt;0,4,3),0)),IF(AND($D204&lt;=DI$6,$E204&gt;=DI$5),60,0)))</f>
        <v/>
      </c>
      <c r="DJ204" s="80" t="str">
        <f>IF(OR($A204="",NOT(ISNUMBER($G204))),"",IF(AND($F204&lt;=DJ$6,$G204&gt;=DJ$5),IF(DJ$5&gt;$N204,5,$K204)*10+IF(AND($F204&gt;=DJ$5,$F204&lt;=DJ$6),IF(AND($G204&gt;=DJ$5,$G204&lt;=DJ$6),5,IF($L204=1,2,1)),IF(AND($G204&gt;=DJ$5,$G204&lt;=DJ$6),IF($M204&gt;0,4,3),0)),IF(AND($D204&lt;=DJ$6,$E204&gt;=DJ$5),60,0)))</f>
        <v/>
      </c>
      <c r="DK204" s="80" t="str">
        <f>IF(OR($A204="",NOT(ISNUMBER($G204))),"",IF(AND($F204&lt;=DK$6,$G204&gt;=DK$5),IF(DK$5&gt;$N204,5,$K204)*10+IF(AND($F204&gt;=DK$5,$F204&lt;=DK$6),IF(AND($G204&gt;=DK$5,$G204&lt;=DK$6),5,IF($L204=1,2,1)),IF(AND($G204&gt;=DK$5,$G204&lt;=DK$6),IF($M204&gt;0,4,3),0)),IF(AND($D204&lt;=DK$6,$E204&gt;=DK$5),60,0)))</f>
        <v/>
      </c>
      <c r="DL204" s="80" t="str">
        <f>IF(OR($A204="",NOT(ISNUMBER($G204))),"",IF(AND($F204&lt;=DL$6,$G204&gt;=DL$5),IF(DL$5&gt;$N204,5,$K204)*10+IF(AND($F204&gt;=DL$5,$F204&lt;=DL$6),IF(AND($G204&gt;=DL$5,$G204&lt;=DL$6),5,IF($L204=1,2,1)),IF(AND($G204&gt;=DL$5,$G204&lt;=DL$6),IF($M204&gt;0,4,3),0)),IF(AND($D204&lt;=DL$6,$E204&gt;=DL$5),60,0)))</f>
        <v/>
      </c>
      <c r="DM204" s="80" t="str">
        <f>IF(OR($A204="",NOT(ISNUMBER($G204))),"",IF(AND($F204&lt;=DM$6,$G204&gt;=DM$5),IF(DM$5&gt;$N204,5,$K204)*10+IF(AND($F204&gt;=DM$5,$F204&lt;=DM$6),IF(AND($G204&gt;=DM$5,$G204&lt;=DM$6),5,IF($L204=1,2,1)),IF(AND($G204&gt;=DM$5,$G204&lt;=DM$6),IF($M204&gt;0,4,3),0)),IF(AND($D204&lt;=DM$6,$E204&gt;=DM$5),60,0)))</f>
        <v/>
      </c>
      <c r="DN204" s="80" t="str">
        <f>IF(OR($A204="",NOT(ISNUMBER($G204))),"",IF(AND($F204&lt;=DN$6,$G204&gt;=DN$5),IF(DN$5&gt;$N204,5,$K204)*10+IF(AND($F204&gt;=DN$5,$F204&lt;=DN$6),IF(AND($G204&gt;=DN$5,$G204&lt;=DN$6),5,IF($L204=1,2,1)),IF(AND($G204&gt;=DN$5,$G204&lt;=DN$6),IF($M204&gt;0,4,3),0)),IF(AND($D204&lt;=DN$6,$E204&gt;=DN$5),60,0)))</f>
        <v/>
      </c>
      <c r="DO204" s="80" t="str">
        <f>IF(OR($A204="",NOT(ISNUMBER($G204))),"",IF(AND($F204&lt;=DO$6,$G204&gt;=DO$5),IF(DO$5&gt;$N204,5,$K204)*10+IF(AND($F204&gt;=DO$5,$F204&lt;=DO$6),IF(AND($G204&gt;=DO$5,$G204&lt;=DO$6),5,IF($L204=1,2,1)),IF(AND($G204&gt;=DO$5,$G204&lt;=DO$6),IF($M204&gt;0,4,3),0)),IF(AND($D204&lt;=DO$6,$E204&gt;=DO$5),60,0)))</f>
        <v/>
      </c>
      <c r="DP204" s="80" t="str">
        <f>IF(OR($A204="",NOT(ISNUMBER($G204))),"",IF(AND($F204&lt;=DP$6,$G204&gt;=DP$5),IF(DP$5&gt;$N204,5,$K204)*10+IF(AND($F204&gt;=DP$5,$F204&lt;=DP$6),IF(AND($G204&gt;=DP$5,$G204&lt;=DP$6),5,IF($L204=1,2,1)),IF(AND($G204&gt;=DP$5,$G204&lt;=DP$6),IF($M204&gt;0,4,3),0)),IF(AND($D204&lt;=DP$6,$E204&gt;=DP$5),60,0)))</f>
        <v/>
      </c>
      <c r="DQ204" s="80" t="str">
        <f>IF(OR($A204="",NOT(ISNUMBER($G204))),"",IF(AND($F204&lt;=DQ$6,$G204&gt;=DQ$5),IF(DQ$5&gt;$N204,5,$K204)*10+IF(AND($F204&gt;=DQ$5,$F204&lt;=DQ$6),IF(AND($G204&gt;=DQ$5,$G204&lt;=DQ$6),5,IF($L204=1,2,1)),IF(AND($G204&gt;=DQ$5,$G204&lt;=DQ$6),IF($M204&gt;0,4,3),0)),IF(AND($D204&lt;=DQ$6,$E204&gt;=DQ$5),60,0)))</f>
        <v/>
      </c>
      <c r="DR204" s="80" t="str">
        <f>IF(OR($A204="",NOT(ISNUMBER($G204))),"",IF(AND($F204&lt;=DR$6,$G204&gt;=DR$5),IF(DR$5&gt;$N204,5,$K204)*10+IF(AND($F204&gt;=DR$5,$F204&lt;=DR$6),IF(AND($G204&gt;=DR$5,$G204&lt;=DR$6),5,IF($L204=1,2,1)),IF(AND($G204&gt;=DR$5,$G204&lt;=DR$6),IF($M204&gt;0,4,3),0)),IF(AND($D204&lt;=DR$6,$E204&gt;=DR$5),60,0)))</f>
        <v/>
      </c>
      <c r="DS204" s="80" t="str">
        <f>IF(OR($A204="",NOT(ISNUMBER($G204))),"",IF(AND($F204&lt;=DS$6,$G204&gt;=DS$5),IF(DS$5&gt;$N204,5,$K204)*10+IF(AND($F204&gt;=DS$5,$F204&lt;=DS$6),IF(AND($G204&gt;=DS$5,$G204&lt;=DS$6),5,IF($L204=1,2,1)),IF(AND($G204&gt;=DS$5,$G204&lt;=DS$6),IF($M204&gt;0,4,3),0)),IF(AND($D204&lt;=DS$6,$E204&gt;=DS$5),60,0)))</f>
        <v/>
      </c>
      <c r="DT204" s="80" t="str">
        <f>IF(OR($A204="",NOT(ISNUMBER($G204))),"",IF(AND($F204&lt;=DT$6,$G204&gt;=DT$5),IF(DT$5&gt;$N204,5,$K204)*10+IF(AND($F204&gt;=DT$5,$F204&lt;=DT$6),IF(AND($G204&gt;=DT$5,$G204&lt;=DT$6),5,IF($L204=1,2,1)),IF(AND($G204&gt;=DT$5,$G204&lt;=DT$6),IF($M204&gt;0,4,3),0)),IF(AND($D204&lt;=DT$6,$E204&gt;=DT$5),60,0)))</f>
        <v/>
      </c>
      <c r="DU204" s="80" t="str">
        <f>IF(OR($A204="",NOT(ISNUMBER($G204))),"",IF(AND($F204&lt;=DU$6,$G204&gt;=DU$5),IF(DU$5&gt;$N204,5,$K204)*10+IF(AND($F204&gt;=DU$5,$F204&lt;=DU$6),IF(AND($G204&gt;=DU$5,$G204&lt;=DU$6),5,IF($L204=1,2,1)),IF(AND($G204&gt;=DU$5,$G204&lt;=DU$6),IF($M204&gt;0,4,3),0)),IF(AND($D204&lt;=DU$6,$E204&gt;=DU$5),60,0)))</f>
        <v/>
      </c>
      <c r="DV204" s="80" t="str">
        <f>IF(OR($A204="",NOT(ISNUMBER($G204))),"",IF(AND($F204&lt;=DV$6,$G204&gt;=DV$5),IF(DV$5&gt;$N204,5,$K204)*10+IF(AND($F204&gt;=DV$5,$F204&lt;=DV$6),IF(AND($G204&gt;=DV$5,$G204&lt;=DV$6),5,IF($L204=1,2,1)),IF(AND($G204&gt;=DV$5,$G204&lt;=DV$6),IF($M204&gt;0,4,3),0)),IF(AND($D204&lt;=DV$6,$E204&gt;=DV$5),60,0)))</f>
        <v/>
      </c>
      <c r="DW204" s="80" t="str">
        <f>IF(OR($A204="",NOT(ISNUMBER($G204))),"",IF(AND($F204&lt;=DW$6,$G204&gt;=DW$5),IF(DW$5&gt;$N204,5,$K204)*10+IF(AND($F204&gt;=DW$5,$F204&lt;=DW$6),IF(AND($G204&gt;=DW$5,$G204&lt;=DW$6),5,IF($L204=1,2,1)),IF(AND($G204&gt;=DW$5,$G204&lt;=DW$6),IF($M204&gt;0,4,3),0)),IF(AND($D204&lt;=DW$6,$E204&gt;=DW$5),60,0)))</f>
        <v/>
      </c>
      <c r="DX204" s="80" t="str">
        <f>IF(OR($A204="",NOT(ISNUMBER($G204))),"",IF(AND($F204&lt;=DX$6,$G204&gt;=DX$5),IF(DX$5&gt;$N204,5,$K204)*10+IF(AND($F204&gt;=DX$5,$F204&lt;=DX$6),IF(AND($G204&gt;=DX$5,$G204&lt;=DX$6),5,IF($L204=1,2,1)),IF(AND($G204&gt;=DX$5,$G204&lt;=DX$6),IF($M204&gt;0,4,3),0)),IF(AND($D204&lt;=DX$6,$E204&gt;=DX$5),60,0)))</f>
        <v/>
      </c>
      <c r="DY204" s="80" t="str">
        <f>IF(OR($A204="",NOT(ISNUMBER($G204))),"",IF(AND($F204&lt;=DY$6,$G204&gt;=DY$5),IF(DY$5&gt;$N204,5,$K204)*10+IF(AND($F204&gt;=DY$5,$F204&lt;=DY$6),IF(AND($G204&gt;=DY$5,$G204&lt;=DY$6),5,IF($L204=1,2,1)),IF(AND($G204&gt;=DY$5,$G204&lt;=DY$6),IF($M204&gt;0,4,3),0)),IF(AND($D204&lt;=DY$6,$E204&gt;=DY$5),60,0)))</f>
        <v/>
      </c>
      <c r="DZ204" s="80" t="str">
        <f>IF(OR($A204="",NOT(ISNUMBER($G204))),"",IF(AND($F204&lt;=DZ$6,$G204&gt;=DZ$5),IF(DZ$5&gt;$N204,5,$K204)*10+IF(AND($F204&gt;=DZ$5,$F204&lt;=DZ$6),IF(AND($G204&gt;=DZ$5,$G204&lt;=DZ$6),5,IF($L204=1,2,1)),IF(AND($G204&gt;=DZ$5,$G204&lt;=DZ$6),IF($M204&gt;0,4,3),0)),IF(AND($D204&lt;=DZ$6,$E204&gt;=DZ$5),60,0)))</f>
        <v/>
      </c>
      <c r="EA204" s="80" t="str">
        <f>IF(OR($A204="",NOT(ISNUMBER($G204))),"",IF(AND($F204&lt;=EA$6,$G204&gt;=EA$5),IF(EA$5&gt;$N204,5,$K204)*10+IF(AND($F204&gt;=EA$5,$F204&lt;=EA$6),IF(AND($G204&gt;=EA$5,$G204&lt;=EA$6),5,IF($L204=1,2,1)),IF(AND($G204&gt;=EA$5,$G204&lt;=EA$6),IF($M204&gt;0,4,3),0)),IF(AND($D204&lt;=EA$6,$E204&gt;=EA$5),60,0)))</f>
        <v/>
      </c>
      <c r="EB204" s="80" t="str">
        <f>IF(OR($A204="",NOT(ISNUMBER($G204))),"",IF(AND($F204&lt;=EB$6,$G204&gt;=EB$5),IF(EB$5&gt;$N204,5,$K204)*10+IF(AND($F204&gt;=EB$5,$F204&lt;=EB$6),IF(AND($G204&gt;=EB$5,$G204&lt;=EB$6),5,IF($L204=1,2,1)),IF(AND($G204&gt;=EB$5,$G204&lt;=EB$6),IF($M204&gt;0,4,3),0)),IF(AND($D204&lt;=EB$6,$E204&gt;=EB$5),60,0)))</f>
        <v/>
      </c>
      <c r="EC204" s="80" t="str">
        <f>IF(OR($A204="",NOT(ISNUMBER($G204))),"",IF(AND($F204&lt;=EC$6,$G204&gt;=EC$5),IF(EC$5&gt;$N204,5,$K204)*10+IF(AND($F204&gt;=EC$5,$F204&lt;=EC$6),IF(AND($G204&gt;=EC$5,$G204&lt;=EC$6),5,IF($L204=1,2,1)),IF(AND($G204&gt;=EC$5,$G204&lt;=EC$6),IF($M204&gt;0,4,3),0)),IF(AND($D204&lt;=EC$6,$E204&gt;=EC$5),60,0)))</f>
        <v/>
      </c>
      <c r="ED204" s="80" t="str">
        <f>IF(OR($A204="",NOT(ISNUMBER($G204))),"",IF(AND($F204&lt;=ED$6,$G204&gt;=ED$5),IF(ED$5&gt;$N204,5,$K204)*10+IF(AND($F204&gt;=ED$5,$F204&lt;=ED$6),IF(AND($G204&gt;=ED$5,$G204&lt;=ED$6),5,IF($L204=1,2,1)),IF(AND($G204&gt;=ED$5,$G204&lt;=ED$6),IF($M204&gt;0,4,3),0)),IF(AND($D204&lt;=ED$6,$E204&gt;=ED$5),60,0)))</f>
        <v/>
      </c>
    </row>
    <row r="205" ht="18" customHeight="1">
      <c r="A205" s="52" t="str">
        <f>IF(Tasks!$B205="","",Tasks!$A205)</f>
        <v/>
      </c>
      <c r="B205" s="78" t="str">
        <f>IF(Tasks!$B205="","",Tasks!$B205)</f>
        <v/>
      </c>
      <c r="C205" s="25" t="str">
        <f>IF($B205="","",IF(AND(Tasks!$D205="",Tasks!$G205=""),"-",IF(Tasks!$D205="","",Tasks!$D205&amp;IF(OR(Tasks!$E205="",Tasks!$E205="FS"),IF(N(Tasks!$F205)=0,"","FS"),Tasks!$E205)&amp;IF(N(Tasks!$F205)=0,"",IF(Tasks!$F205&gt;0,"+","")&amp;Tasks!$F205))&amp;IF(AND(Tasks!$D205&lt;&gt;"",Tasks!$G205&lt;&gt;""),", ","")&amp;IF(Tasks!$G205="","",Tasks!$G205&amp;IF(OR(Tasks!$H205="",Tasks!$H205="FS"),IF(N(Tasks!$I205)=0,"","FS"),Tasks!$H205)&amp;IF(N(Tasks!$I205)=0,"",IF(Tasks!$I205&gt;0,"+","")&amp;Tasks!$I205))))</f>
        <v/>
      </c>
      <c r="D205" s="51" t="str">
        <f>IF(OR($B205="",Tasks!$Q205=""),"",Tasks!$Q205)</f>
        <v/>
      </c>
      <c r="E205" s="51" t="str">
        <f>IF(OR($B205="",Tasks!$R205=""),"",Tasks!$R205)</f>
        <v/>
      </c>
      <c r="F205" s="51" t="str">
        <f>IF(OR($B205="",Tasks!$S205=""),"",Tasks!$S205)</f>
        <v/>
      </c>
      <c r="G205" s="51" t="str">
        <f>IF(OR($B205="",Tasks!$T205=""),"",Tasks!$T205)</f>
        <v/>
      </c>
      <c r="H205" s="52" t="str">
        <f>IF($B205="","",Tasks!$AE205)</f>
        <v/>
      </c>
      <c r="I205" s="79" t="str">
        <f>IF($B205="","",Tasks!$AF205)</f>
        <v/>
      </c>
      <c r="J205" s="53" t="str">
        <f>IF(OR($B205="",Tasks!$V205=""),"",Tasks!$V205)</f>
        <v/>
      </c>
      <c r="K205" s="52" t="str">
        <f>IF($B205="","",Tasks!$AA205)</f>
        <v/>
      </c>
      <c r="L205" s="52" t="str">
        <f>IF($B205="","",Tasks!$AB205)</f>
        <v/>
      </c>
      <c r="M205" s="52" t="str">
        <f>IF($B205="","",Tasks!$Z205)</f>
        <v/>
      </c>
      <c r="N205" s="52" t="str">
        <f>IF(OR($B205="",Tasks!$AG205=""),"",Tasks!$AG205)</f>
        <v/>
      </c>
      <c r="O205" s="80" t="str">
        <f>IF(OR($A205="",NOT(ISNUMBER($G205))),"",IF(AND($F205&lt;=O$6,$G205&gt;=O$5),IF(O$5&gt;$N205,5,$K205)*10+IF(AND($F205&gt;=O$5,$F205&lt;=O$6),IF(AND($G205&gt;=O$5,$G205&lt;=O$6),5,IF($L205=1,2,1)),IF(AND($G205&gt;=O$5,$G205&lt;=O$6),IF($M205&gt;0,4,3),0)),IF(AND($D205&lt;=O$6,$E205&gt;=O$5),60,0)))</f>
        <v/>
      </c>
      <c r="P205" s="80" t="str">
        <f>IF(OR($A205="",NOT(ISNUMBER($G205))),"",IF(AND($F205&lt;=P$6,$G205&gt;=P$5),IF(P$5&gt;$N205,5,$K205)*10+IF(AND($F205&gt;=P$5,$F205&lt;=P$6),IF(AND($G205&gt;=P$5,$G205&lt;=P$6),5,IF($L205=1,2,1)),IF(AND($G205&gt;=P$5,$G205&lt;=P$6),IF($M205&gt;0,4,3),0)),IF(AND($D205&lt;=P$6,$E205&gt;=P$5),60,0)))</f>
        <v/>
      </c>
      <c r="Q205" s="80" t="str">
        <f>IF(OR($A205="",NOT(ISNUMBER($G205))),"",IF(AND($F205&lt;=Q$6,$G205&gt;=Q$5),IF(Q$5&gt;$N205,5,$K205)*10+IF(AND($F205&gt;=Q$5,$F205&lt;=Q$6),IF(AND($G205&gt;=Q$5,$G205&lt;=Q$6),5,IF($L205=1,2,1)),IF(AND($G205&gt;=Q$5,$G205&lt;=Q$6),IF($M205&gt;0,4,3),0)),IF(AND($D205&lt;=Q$6,$E205&gt;=Q$5),60,0)))</f>
        <v/>
      </c>
      <c r="R205" s="80" t="str">
        <f>IF(OR($A205="",NOT(ISNUMBER($G205))),"",IF(AND($F205&lt;=R$6,$G205&gt;=R$5),IF(R$5&gt;$N205,5,$K205)*10+IF(AND($F205&gt;=R$5,$F205&lt;=R$6),IF(AND($G205&gt;=R$5,$G205&lt;=R$6),5,IF($L205=1,2,1)),IF(AND($G205&gt;=R$5,$G205&lt;=R$6),IF($M205&gt;0,4,3),0)),IF(AND($D205&lt;=R$6,$E205&gt;=R$5),60,0)))</f>
        <v/>
      </c>
      <c r="S205" s="80" t="str">
        <f>IF(OR($A205="",NOT(ISNUMBER($G205))),"",IF(AND($F205&lt;=S$6,$G205&gt;=S$5),IF(S$5&gt;$N205,5,$K205)*10+IF(AND($F205&gt;=S$5,$F205&lt;=S$6),IF(AND($G205&gt;=S$5,$G205&lt;=S$6),5,IF($L205=1,2,1)),IF(AND($G205&gt;=S$5,$G205&lt;=S$6),IF($M205&gt;0,4,3),0)),IF(AND($D205&lt;=S$6,$E205&gt;=S$5),60,0)))</f>
        <v/>
      </c>
      <c r="T205" s="80" t="str">
        <f>IF(OR($A205="",NOT(ISNUMBER($G205))),"",IF(AND($F205&lt;=T$6,$G205&gt;=T$5),IF(T$5&gt;$N205,5,$K205)*10+IF(AND($F205&gt;=T$5,$F205&lt;=T$6),IF(AND($G205&gt;=T$5,$G205&lt;=T$6),5,IF($L205=1,2,1)),IF(AND($G205&gt;=T$5,$G205&lt;=T$6),IF($M205&gt;0,4,3),0)),IF(AND($D205&lt;=T$6,$E205&gt;=T$5),60,0)))</f>
        <v/>
      </c>
      <c r="U205" s="80" t="str">
        <f>IF(OR($A205="",NOT(ISNUMBER($G205))),"",IF(AND($F205&lt;=U$6,$G205&gt;=U$5),IF(U$5&gt;$N205,5,$K205)*10+IF(AND($F205&gt;=U$5,$F205&lt;=U$6),IF(AND($G205&gt;=U$5,$G205&lt;=U$6),5,IF($L205=1,2,1)),IF(AND($G205&gt;=U$5,$G205&lt;=U$6),IF($M205&gt;0,4,3),0)),IF(AND($D205&lt;=U$6,$E205&gt;=U$5),60,0)))</f>
        <v/>
      </c>
      <c r="V205" s="80" t="str">
        <f>IF(OR($A205="",NOT(ISNUMBER($G205))),"",IF(AND($F205&lt;=V$6,$G205&gt;=V$5),IF(V$5&gt;$N205,5,$K205)*10+IF(AND($F205&gt;=V$5,$F205&lt;=V$6),IF(AND($G205&gt;=V$5,$G205&lt;=V$6),5,IF($L205=1,2,1)),IF(AND($G205&gt;=V$5,$G205&lt;=V$6),IF($M205&gt;0,4,3),0)),IF(AND($D205&lt;=V$6,$E205&gt;=V$5),60,0)))</f>
        <v/>
      </c>
      <c r="W205" s="80" t="str">
        <f>IF(OR($A205="",NOT(ISNUMBER($G205))),"",IF(AND($F205&lt;=W$6,$G205&gt;=W$5),IF(W$5&gt;$N205,5,$K205)*10+IF(AND($F205&gt;=W$5,$F205&lt;=W$6),IF(AND($G205&gt;=W$5,$G205&lt;=W$6),5,IF($L205=1,2,1)),IF(AND($G205&gt;=W$5,$G205&lt;=W$6),IF($M205&gt;0,4,3),0)),IF(AND($D205&lt;=W$6,$E205&gt;=W$5),60,0)))</f>
        <v/>
      </c>
      <c r="X205" s="80" t="str">
        <f>IF(OR($A205="",NOT(ISNUMBER($G205))),"",IF(AND($F205&lt;=X$6,$G205&gt;=X$5),IF(X$5&gt;$N205,5,$K205)*10+IF(AND($F205&gt;=X$5,$F205&lt;=X$6),IF(AND($G205&gt;=X$5,$G205&lt;=X$6),5,IF($L205=1,2,1)),IF(AND($G205&gt;=X$5,$G205&lt;=X$6),IF($M205&gt;0,4,3),0)),IF(AND($D205&lt;=X$6,$E205&gt;=X$5),60,0)))</f>
        <v/>
      </c>
      <c r="Y205" s="80" t="str">
        <f>IF(OR($A205="",NOT(ISNUMBER($G205))),"",IF(AND($F205&lt;=Y$6,$G205&gt;=Y$5),IF(Y$5&gt;$N205,5,$K205)*10+IF(AND($F205&gt;=Y$5,$F205&lt;=Y$6),IF(AND($G205&gt;=Y$5,$G205&lt;=Y$6),5,IF($L205=1,2,1)),IF(AND($G205&gt;=Y$5,$G205&lt;=Y$6),IF($M205&gt;0,4,3),0)),IF(AND($D205&lt;=Y$6,$E205&gt;=Y$5),60,0)))</f>
        <v/>
      </c>
      <c r="Z205" s="80" t="str">
        <f>IF(OR($A205="",NOT(ISNUMBER($G205))),"",IF(AND($F205&lt;=Z$6,$G205&gt;=Z$5),IF(Z$5&gt;$N205,5,$K205)*10+IF(AND($F205&gt;=Z$5,$F205&lt;=Z$6),IF(AND($G205&gt;=Z$5,$G205&lt;=Z$6),5,IF($L205=1,2,1)),IF(AND($G205&gt;=Z$5,$G205&lt;=Z$6),IF($M205&gt;0,4,3),0)),IF(AND($D205&lt;=Z$6,$E205&gt;=Z$5),60,0)))</f>
        <v/>
      </c>
      <c r="AA205" s="80" t="str">
        <f>IF(OR($A205="",NOT(ISNUMBER($G205))),"",IF(AND($F205&lt;=AA$6,$G205&gt;=AA$5),IF(AA$5&gt;$N205,5,$K205)*10+IF(AND($F205&gt;=AA$5,$F205&lt;=AA$6),IF(AND($G205&gt;=AA$5,$G205&lt;=AA$6),5,IF($L205=1,2,1)),IF(AND($G205&gt;=AA$5,$G205&lt;=AA$6),IF($M205&gt;0,4,3),0)),IF(AND($D205&lt;=AA$6,$E205&gt;=AA$5),60,0)))</f>
        <v/>
      </c>
      <c r="AB205" s="80" t="str">
        <f>IF(OR($A205="",NOT(ISNUMBER($G205))),"",IF(AND($F205&lt;=AB$6,$G205&gt;=AB$5),IF(AB$5&gt;$N205,5,$K205)*10+IF(AND($F205&gt;=AB$5,$F205&lt;=AB$6),IF(AND($G205&gt;=AB$5,$G205&lt;=AB$6),5,IF($L205=1,2,1)),IF(AND($G205&gt;=AB$5,$G205&lt;=AB$6),IF($M205&gt;0,4,3),0)),IF(AND($D205&lt;=AB$6,$E205&gt;=AB$5),60,0)))</f>
        <v/>
      </c>
      <c r="AC205" s="80" t="str">
        <f>IF(OR($A205="",NOT(ISNUMBER($G205))),"",IF(AND($F205&lt;=AC$6,$G205&gt;=AC$5),IF(AC$5&gt;$N205,5,$K205)*10+IF(AND($F205&gt;=AC$5,$F205&lt;=AC$6),IF(AND($G205&gt;=AC$5,$G205&lt;=AC$6),5,IF($L205=1,2,1)),IF(AND($G205&gt;=AC$5,$G205&lt;=AC$6),IF($M205&gt;0,4,3),0)),IF(AND($D205&lt;=AC$6,$E205&gt;=AC$5),60,0)))</f>
        <v/>
      </c>
      <c r="AD205" s="80" t="str">
        <f>IF(OR($A205="",NOT(ISNUMBER($G205))),"",IF(AND($F205&lt;=AD$6,$G205&gt;=AD$5),IF(AD$5&gt;$N205,5,$K205)*10+IF(AND($F205&gt;=AD$5,$F205&lt;=AD$6),IF(AND($G205&gt;=AD$5,$G205&lt;=AD$6),5,IF($L205=1,2,1)),IF(AND($G205&gt;=AD$5,$G205&lt;=AD$6),IF($M205&gt;0,4,3),0)),IF(AND($D205&lt;=AD$6,$E205&gt;=AD$5),60,0)))</f>
        <v/>
      </c>
      <c r="AE205" s="80" t="str">
        <f>IF(OR($A205="",NOT(ISNUMBER($G205))),"",IF(AND($F205&lt;=AE$6,$G205&gt;=AE$5),IF(AE$5&gt;$N205,5,$K205)*10+IF(AND($F205&gt;=AE$5,$F205&lt;=AE$6),IF(AND($G205&gt;=AE$5,$G205&lt;=AE$6),5,IF($L205=1,2,1)),IF(AND($G205&gt;=AE$5,$G205&lt;=AE$6),IF($M205&gt;0,4,3),0)),IF(AND($D205&lt;=AE$6,$E205&gt;=AE$5),60,0)))</f>
        <v/>
      </c>
      <c r="AF205" s="80" t="str">
        <f>IF(OR($A205="",NOT(ISNUMBER($G205))),"",IF(AND($F205&lt;=AF$6,$G205&gt;=AF$5),IF(AF$5&gt;$N205,5,$K205)*10+IF(AND($F205&gt;=AF$5,$F205&lt;=AF$6),IF(AND($G205&gt;=AF$5,$G205&lt;=AF$6),5,IF($L205=1,2,1)),IF(AND($G205&gt;=AF$5,$G205&lt;=AF$6),IF($M205&gt;0,4,3),0)),IF(AND($D205&lt;=AF$6,$E205&gt;=AF$5),60,0)))</f>
        <v/>
      </c>
      <c r="AG205" s="80" t="str">
        <f>IF(OR($A205="",NOT(ISNUMBER($G205))),"",IF(AND($F205&lt;=AG$6,$G205&gt;=AG$5),IF(AG$5&gt;$N205,5,$K205)*10+IF(AND($F205&gt;=AG$5,$F205&lt;=AG$6),IF(AND($G205&gt;=AG$5,$G205&lt;=AG$6),5,IF($L205=1,2,1)),IF(AND($G205&gt;=AG$5,$G205&lt;=AG$6),IF($M205&gt;0,4,3),0)),IF(AND($D205&lt;=AG$6,$E205&gt;=AG$5),60,0)))</f>
        <v/>
      </c>
      <c r="AH205" s="80" t="str">
        <f>IF(OR($A205="",NOT(ISNUMBER($G205))),"",IF(AND($F205&lt;=AH$6,$G205&gt;=AH$5),IF(AH$5&gt;$N205,5,$K205)*10+IF(AND($F205&gt;=AH$5,$F205&lt;=AH$6),IF(AND($G205&gt;=AH$5,$G205&lt;=AH$6),5,IF($L205=1,2,1)),IF(AND($G205&gt;=AH$5,$G205&lt;=AH$6),IF($M205&gt;0,4,3),0)),IF(AND($D205&lt;=AH$6,$E205&gt;=AH$5),60,0)))</f>
        <v/>
      </c>
      <c r="AI205" s="80" t="str">
        <f>IF(OR($A205="",NOT(ISNUMBER($G205))),"",IF(AND($F205&lt;=AI$6,$G205&gt;=AI$5),IF(AI$5&gt;$N205,5,$K205)*10+IF(AND($F205&gt;=AI$5,$F205&lt;=AI$6),IF(AND($G205&gt;=AI$5,$G205&lt;=AI$6),5,IF($L205=1,2,1)),IF(AND($G205&gt;=AI$5,$G205&lt;=AI$6),IF($M205&gt;0,4,3),0)),IF(AND($D205&lt;=AI$6,$E205&gt;=AI$5),60,0)))</f>
        <v/>
      </c>
      <c r="AJ205" s="80" t="str">
        <f>IF(OR($A205="",NOT(ISNUMBER($G205))),"",IF(AND($F205&lt;=AJ$6,$G205&gt;=AJ$5),IF(AJ$5&gt;$N205,5,$K205)*10+IF(AND($F205&gt;=AJ$5,$F205&lt;=AJ$6),IF(AND($G205&gt;=AJ$5,$G205&lt;=AJ$6),5,IF($L205=1,2,1)),IF(AND($G205&gt;=AJ$5,$G205&lt;=AJ$6),IF($M205&gt;0,4,3),0)),IF(AND($D205&lt;=AJ$6,$E205&gt;=AJ$5),60,0)))</f>
        <v/>
      </c>
      <c r="AK205" s="80" t="str">
        <f>IF(OR($A205="",NOT(ISNUMBER($G205))),"",IF(AND($F205&lt;=AK$6,$G205&gt;=AK$5),IF(AK$5&gt;$N205,5,$K205)*10+IF(AND($F205&gt;=AK$5,$F205&lt;=AK$6),IF(AND($G205&gt;=AK$5,$G205&lt;=AK$6),5,IF($L205=1,2,1)),IF(AND($G205&gt;=AK$5,$G205&lt;=AK$6),IF($M205&gt;0,4,3),0)),IF(AND($D205&lt;=AK$6,$E205&gt;=AK$5),60,0)))</f>
        <v/>
      </c>
      <c r="AL205" s="80" t="str">
        <f>IF(OR($A205="",NOT(ISNUMBER($G205))),"",IF(AND($F205&lt;=AL$6,$G205&gt;=AL$5),IF(AL$5&gt;$N205,5,$K205)*10+IF(AND($F205&gt;=AL$5,$F205&lt;=AL$6),IF(AND($G205&gt;=AL$5,$G205&lt;=AL$6),5,IF($L205=1,2,1)),IF(AND($G205&gt;=AL$5,$G205&lt;=AL$6),IF($M205&gt;0,4,3),0)),IF(AND($D205&lt;=AL$6,$E205&gt;=AL$5),60,0)))</f>
        <v/>
      </c>
      <c r="AM205" s="80" t="str">
        <f>IF(OR($A205="",NOT(ISNUMBER($G205))),"",IF(AND($F205&lt;=AM$6,$G205&gt;=AM$5),IF(AM$5&gt;$N205,5,$K205)*10+IF(AND($F205&gt;=AM$5,$F205&lt;=AM$6),IF(AND($G205&gt;=AM$5,$G205&lt;=AM$6),5,IF($L205=1,2,1)),IF(AND($G205&gt;=AM$5,$G205&lt;=AM$6),IF($M205&gt;0,4,3),0)),IF(AND($D205&lt;=AM$6,$E205&gt;=AM$5),60,0)))</f>
        <v/>
      </c>
      <c r="AN205" s="80" t="str">
        <f>IF(OR($A205="",NOT(ISNUMBER($G205))),"",IF(AND($F205&lt;=AN$6,$G205&gt;=AN$5),IF(AN$5&gt;$N205,5,$K205)*10+IF(AND($F205&gt;=AN$5,$F205&lt;=AN$6),IF(AND($G205&gt;=AN$5,$G205&lt;=AN$6),5,IF($L205=1,2,1)),IF(AND($G205&gt;=AN$5,$G205&lt;=AN$6),IF($M205&gt;0,4,3),0)),IF(AND($D205&lt;=AN$6,$E205&gt;=AN$5),60,0)))</f>
        <v/>
      </c>
      <c r="AO205" s="80" t="str">
        <f>IF(OR($A205="",NOT(ISNUMBER($G205))),"",IF(AND($F205&lt;=AO$6,$G205&gt;=AO$5),IF(AO$5&gt;$N205,5,$K205)*10+IF(AND($F205&gt;=AO$5,$F205&lt;=AO$6),IF(AND($G205&gt;=AO$5,$G205&lt;=AO$6),5,IF($L205=1,2,1)),IF(AND($G205&gt;=AO$5,$G205&lt;=AO$6),IF($M205&gt;0,4,3),0)),IF(AND($D205&lt;=AO$6,$E205&gt;=AO$5),60,0)))</f>
        <v/>
      </c>
      <c r="AP205" s="80" t="str">
        <f>IF(OR($A205="",NOT(ISNUMBER($G205))),"",IF(AND($F205&lt;=AP$6,$G205&gt;=AP$5),IF(AP$5&gt;$N205,5,$K205)*10+IF(AND($F205&gt;=AP$5,$F205&lt;=AP$6),IF(AND($G205&gt;=AP$5,$G205&lt;=AP$6),5,IF($L205=1,2,1)),IF(AND($G205&gt;=AP$5,$G205&lt;=AP$6),IF($M205&gt;0,4,3),0)),IF(AND($D205&lt;=AP$6,$E205&gt;=AP$5),60,0)))</f>
        <v/>
      </c>
      <c r="AQ205" s="80" t="str">
        <f>IF(OR($A205="",NOT(ISNUMBER($G205))),"",IF(AND($F205&lt;=AQ$6,$G205&gt;=AQ$5),IF(AQ$5&gt;$N205,5,$K205)*10+IF(AND($F205&gt;=AQ$5,$F205&lt;=AQ$6),IF(AND($G205&gt;=AQ$5,$G205&lt;=AQ$6),5,IF($L205=1,2,1)),IF(AND($G205&gt;=AQ$5,$G205&lt;=AQ$6),IF($M205&gt;0,4,3),0)),IF(AND($D205&lt;=AQ$6,$E205&gt;=AQ$5),60,0)))</f>
        <v/>
      </c>
      <c r="AR205" s="80" t="str">
        <f>IF(OR($A205="",NOT(ISNUMBER($G205))),"",IF(AND($F205&lt;=AR$6,$G205&gt;=AR$5),IF(AR$5&gt;$N205,5,$K205)*10+IF(AND($F205&gt;=AR$5,$F205&lt;=AR$6),IF(AND($G205&gt;=AR$5,$G205&lt;=AR$6),5,IF($L205=1,2,1)),IF(AND($G205&gt;=AR$5,$G205&lt;=AR$6),IF($M205&gt;0,4,3),0)),IF(AND($D205&lt;=AR$6,$E205&gt;=AR$5),60,0)))</f>
        <v/>
      </c>
      <c r="AS205" s="80" t="str">
        <f>IF(OR($A205="",NOT(ISNUMBER($G205))),"",IF(AND($F205&lt;=AS$6,$G205&gt;=AS$5),IF(AS$5&gt;$N205,5,$K205)*10+IF(AND($F205&gt;=AS$5,$F205&lt;=AS$6),IF(AND($G205&gt;=AS$5,$G205&lt;=AS$6),5,IF($L205=1,2,1)),IF(AND($G205&gt;=AS$5,$G205&lt;=AS$6),IF($M205&gt;0,4,3),0)),IF(AND($D205&lt;=AS$6,$E205&gt;=AS$5),60,0)))</f>
        <v/>
      </c>
      <c r="AT205" s="80" t="str">
        <f>IF(OR($A205="",NOT(ISNUMBER($G205))),"",IF(AND($F205&lt;=AT$6,$G205&gt;=AT$5),IF(AT$5&gt;$N205,5,$K205)*10+IF(AND($F205&gt;=AT$5,$F205&lt;=AT$6),IF(AND($G205&gt;=AT$5,$G205&lt;=AT$6),5,IF($L205=1,2,1)),IF(AND($G205&gt;=AT$5,$G205&lt;=AT$6),IF($M205&gt;0,4,3),0)),IF(AND($D205&lt;=AT$6,$E205&gt;=AT$5),60,0)))</f>
        <v/>
      </c>
      <c r="AU205" s="80" t="str">
        <f>IF(OR($A205="",NOT(ISNUMBER($G205))),"",IF(AND($F205&lt;=AU$6,$G205&gt;=AU$5),IF(AU$5&gt;$N205,5,$K205)*10+IF(AND($F205&gt;=AU$5,$F205&lt;=AU$6),IF(AND($G205&gt;=AU$5,$G205&lt;=AU$6),5,IF($L205=1,2,1)),IF(AND($G205&gt;=AU$5,$G205&lt;=AU$6),IF($M205&gt;0,4,3),0)),IF(AND($D205&lt;=AU$6,$E205&gt;=AU$5),60,0)))</f>
        <v/>
      </c>
      <c r="AV205" s="80" t="str">
        <f>IF(OR($A205="",NOT(ISNUMBER($G205))),"",IF(AND($F205&lt;=AV$6,$G205&gt;=AV$5),IF(AV$5&gt;$N205,5,$K205)*10+IF(AND($F205&gt;=AV$5,$F205&lt;=AV$6),IF(AND($G205&gt;=AV$5,$G205&lt;=AV$6),5,IF($L205=1,2,1)),IF(AND($G205&gt;=AV$5,$G205&lt;=AV$6),IF($M205&gt;0,4,3),0)),IF(AND($D205&lt;=AV$6,$E205&gt;=AV$5),60,0)))</f>
        <v/>
      </c>
      <c r="AW205" s="80" t="str">
        <f>IF(OR($A205="",NOT(ISNUMBER($G205))),"",IF(AND($F205&lt;=AW$6,$G205&gt;=AW$5),IF(AW$5&gt;$N205,5,$K205)*10+IF(AND($F205&gt;=AW$5,$F205&lt;=AW$6),IF(AND($G205&gt;=AW$5,$G205&lt;=AW$6),5,IF($L205=1,2,1)),IF(AND($G205&gt;=AW$5,$G205&lt;=AW$6),IF($M205&gt;0,4,3),0)),IF(AND($D205&lt;=AW$6,$E205&gt;=AW$5),60,0)))</f>
        <v/>
      </c>
      <c r="AX205" s="80" t="str">
        <f>IF(OR($A205="",NOT(ISNUMBER($G205))),"",IF(AND($F205&lt;=AX$6,$G205&gt;=AX$5),IF(AX$5&gt;$N205,5,$K205)*10+IF(AND($F205&gt;=AX$5,$F205&lt;=AX$6),IF(AND($G205&gt;=AX$5,$G205&lt;=AX$6),5,IF($L205=1,2,1)),IF(AND($G205&gt;=AX$5,$G205&lt;=AX$6),IF($M205&gt;0,4,3),0)),IF(AND($D205&lt;=AX$6,$E205&gt;=AX$5),60,0)))</f>
        <v/>
      </c>
      <c r="AY205" s="80" t="str">
        <f>IF(OR($A205="",NOT(ISNUMBER($G205))),"",IF(AND($F205&lt;=AY$6,$G205&gt;=AY$5),IF(AY$5&gt;$N205,5,$K205)*10+IF(AND($F205&gt;=AY$5,$F205&lt;=AY$6),IF(AND($G205&gt;=AY$5,$G205&lt;=AY$6),5,IF($L205=1,2,1)),IF(AND($G205&gt;=AY$5,$G205&lt;=AY$6),IF($M205&gt;0,4,3),0)),IF(AND($D205&lt;=AY$6,$E205&gt;=AY$5),60,0)))</f>
        <v/>
      </c>
      <c r="AZ205" s="80" t="str">
        <f>IF(OR($A205="",NOT(ISNUMBER($G205))),"",IF(AND($F205&lt;=AZ$6,$G205&gt;=AZ$5),IF(AZ$5&gt;$N205,5,$K205)*10+IF(AND($F205&gt;=AZ$5,$F205&lt;=AZ$6),IF(AND($G205&gt;=AZ$5,$G205&lt;=AZ$6),5,IF($L205=1,2,1)),IF(AND($G205&gt;=AZ$5,$G205&lt;=AZ$6),IF($M205&gt;0,4,3),0)),IF(AND($D205&lt;=AZ$6,$E205&gt;=AZ$5),60,0)))</f>
        <v/>
      </c>
      <c r="BA205" s="80" t="str">
        <f>IF(OR($A205="",NOT(ISNUMBER($G205))),"",IF(AND($F205&lt;=BA$6,$G205&gt;=BA$5),IF(BA$5&gt;$N205,5,$K205)*10+IF(AND($F205&gt;=BA$5,$F205&lt;=BA$6),IF(AND($G205&gt;=BA$5,$G205&lt;=BA$6),5,IF($L205=1,2,1)),IF(AND($G205&gt;=BA$5,$G205&lt;=BA$6),IF($M205&gt;0,4,3),0)),IF(AND($D205&lt;=BA$6,$E205&gt;=BA$5),60,0)))</f>
        <v/>
      </c>
      <c r="BB205" s="80" t="str">
        <f>IF(OR($A205="",NOT(ISNUMBER($G205))),"",IF(AND($F205&lt;=BB$6,$G205&gt;=BB$5),IF(BB$5&gt;$N205,5,$K205)*10+IF(AND($F205&gt;=BB$5,$F205&lt;=BB$6),IF(AND($G205&gt;=BB$5,$G205&lt;=BB$6),5,IF($L205=1,2,1)),IF(AND($G205&gt;=BB$5,$G205&lt;=BB$6),IF($M205&gt;0,4,3),0)),IF(AND($D205&lt;=BB$6,$E205&gt;=BB$5),60,0)))</f>
        <v/>
      </c>
      <c r="BC205" s="80" t="str">
        <f>IF(OR($A205="",NOT(ISNUMBER($G205))),"",IF(AND($F205&lt;=BC$6,$G205&gt;=BC$5),IF(BC$5&gt;$N205,5,$K205)*10+IF(AND($F205&gt;=BC$5,$F205&lt;=BC$6),IF(AND($G205&gt;=BC$5,$G205&lt;=BC$6),5,IF($L205=1,2,1)),IF(AND($G205&gt;=BC$5,$G205&lt;=BC$6),IF($M205&gt;0,4,3),0)),IF(AND($D205&lt;=BC$6,$E205&gt;=BC$5),60,0)))</f>
        <v/>
      </c>
      <c r="BD205" s="80" t="str">
        <f>IF(OR($A205="",NOT(ISNUMBER($G205))),"",IF(AND($F205&lt;=BD$6,$G205&gt;=BD$5),IF(BD$5&gt;$N205,5,$K205)*10+IF(AND($F205&gt;=BD$5,$F205&lt;=BD$6),IF(AND($G205&gt;=BD$5,$G205&lt;=BD$6),5,IF($L205=1,2,1)),IF(AND($G205&gt;=BD$5,$G205&lt;=BD$6),IF($M205&gt;0,4,3),0)),IF(AND($D205&lt;=BD$6,$E205&gt;=BD$5),60,0)))</f>
        <v/>
      </c>
      <c r="BE205" s="80" t="str">
        <f>IF(OR($A205="",NOT(ISNUMBER($G205))),"",IF(AND($F205&lt;=BE$6,$G205&gt;=BE$5),IF(BE$5&gt;$N205,5,$K205)*10+IF(AND($F205&gt;=BE$5,$F205&lt;=BE$6),IF(AND($G205&gt;=BE$5,$G205&lt;=BE$6),5,IF($L205=1,2,1)),IF(AND($G205&gt;=BE$5,$G205&lt;=BE$6),IF($M205&gt;0,4,3),0)),IF(AND($D205&lt;=BE$6,$E205&gt;=BE$5),60,0)))</f>
        <v/>
      </c>
      <c r="BF205" s="80" t="str">
        <f>IF(OR($A205="",NOT(ISNUMBER($G205))),"",IF(AND($F205&lt;=BF$6,$G205&gt;=BF$5),IF(BF$5&gt;$N205,5,$K205)*10+IF(AND($F205&gt;=BF$5,$F205&lt;=BF$6),IF(AND($G205&gt;=BF$5,$G205&lt;=BF$6),5,IF($L205=1,2,1)),IF(AND($G205&gt;=BF$5,$G205&lt;=BF$6),IF($M205&gt;0,4,3),0)),IF(AND($D205&lt;=BF$6,$E205&gt;=BF$5),60,0)))</f>
        <v/>
      </c>
      <c r="BG205" s="80" t="str">
        <f>IF(OR($A205="",NOT(ISNUMBER($G205))),"",IF(AND($F205&lt;=BG$6,$G205&gt;=BG$5),IF(BG$5&gt;$N205,5,$K205)*10+IF(AND($F205&gt;=BG$5,$F205&lt;=BG$6),IF(AND($G205&gt;=BG$5,$G205&lt;=BG$6),5,IF($L205=1,2,1)),IF(AND($G205&gt;=BG$5,$G205&lt;=BG$6),IF($M205&gt;0,4,3),0)),IF(AND($D205&lt;=BG$6,$E205&gt;=BG$5),60,0)))</f>
        <v/>
      </c>
      <c r="BH205" s="80" t="str">
        <f>IF(OR($A205="",NOT(ISNUMBER($G205))),"",IF(AND($F205&lt;=BH$6,$G205&gt;=BH$5),IF(BH$5&gt;$N205,5,$K205)*10+IF(AND($F205&gt;=BH$5,$F205&lt;=BH$6),IF(AND($G205&gt;=BH$5,$G205&lt;=BH$6),5,IF($L205=1,2,1)),IF(AND($G205&gt;=BH$5,$G205&lt;=BH$6),IF($M205&gt;0,4,3),0)),IF(AND($D205&lt;=BH$6,$E205&gt;=BH$5),60,0)))</f>
        <v/>
      </c>
      <c r="BI205" s="80" t="str">
        <f>IF(OR($A205="",NOT(ISNUMBER($G205))),"",IF(AND($F205&lt;=BI$6,$G205&gt;=BI$5),IF(BI$5&gt;$N205,5,$K205)*10+IF(AND($F205&gt;=BI$5,$F205&lt;=BI$6),IF(AND($G205&gt;=BI$5,$G205&lt;=BI$6),5,IF($L205=1,2,1)),IF(AND($G205&gt;=BI$5,$G205&lt;=BI$6),IF($M205&gt;0,4,3),0)),IF(AND($D205&lt;=BI$6,$E205&gt;=BI$5),60,0)))</f>
        <v/>
      </c>
      <c r="BJ205" s="80" t="str">
        <f>IF(OR($A205="",NOT(ISNUMBER($G205))),"",IF(AND($F205&lt;=BJ$6,$G205&gt;=BJ$5),IF(BJ$5&gt;$N205,5,$K205)*10+IF(AND($F205&gt;=BJ$5,$F205&lt;=BJ$6),IF(AND($G205&gt;=BJ$5,$G205&lt;=BJ$6),5,IF($L205=1,2,1)),IF(AND($G205&gt;=BJ$5,$G205&lt;=BJ$6),IF($M205&gt;0,4,3),0)),IF(AND($D205&lt;=BJ$6,$E205&gt;=BJ$5),60,0)))</f>
        <v/>
      </c>
      <c r="BK205" s="80" t="str">
        <f>IF(OR($A205="",NOT(ISNUMBER($G205))),"",IF(AND($F205&lt;=BK$6,$G205&gt;=BK$5),IF(BK$5&gt;$N205,5,$K205)*10+IF(AND($F205&gt;=BK$5,$F205&lt;=BK$6),IF(AND($G205&gt;=BK$5,$G205&lt;=BK$6),5,IF($L205=1,2,1)),IF(AND($G205&gt;=BK$5,$G205&lt;=BK$6),IF($M205&gt;0,4,3),0)),IF(AND($D205&lt;=BK$6,$E205&gt;=BK$5),60,0)))</f>
        <v/>
      </c>
      <c r="BL205" s="80" t="str">
        <f>IF(OR($A205="",NOT(ISNUMBER($G205))),"",IF(AND($F205&lt;=BL$6,$G205&gt;=BL$5),IF(BL$5&gt;$N205,5,$K205)*10+IF(AND($F205&gt;=BL$5,$F205&lt;=BL$6),IF(AND($G205&gt;=BL$5,$G205&lt;=BL$6),5,IF($L205=1,2,1)),IF(AND($G205&gt;=BL$5,$G205&lt;=BL$6),IF($M205&gt;0,4,3),0)),IF(AND($D205&lt;=BL$6,$E205&gt;=BL$5),60,0)))</f>
        <v/>
      </c>
      <c r="BM205" s="80" t="str">
        <f>IF(OR($A205="",NOT(ISNUMBER($G205))),"",IF(AND($F205&lt;=BM$6,$G205&gt;=BM$5),IF(BM$5&gt;$N205,5,$K205)*10+IF(AND($F205&gt;=BM$5,$F205&lt;=BM$6),IF(AND($G205&gt;=BM$5,$G205&lt;=BM$6),5,IF($L205=1,2,1)),IF(AND($G205&gt;=BM$5,$G205&lt;=BM$6),IF($M205&gt;0,4,3),0)),IF(AND($D205&lt;=BM$6,$E205&gt;=BM$5),60,0)))</f>
        <v/>
      </c>
      <c r="BN205" s="80" t="str">
        <f>IF(OR($A205="",NOT(ISNUMBER($G205))),"",IF(AND($F205&lt;=BN$6,$G205&gt;=BN$5),IF(BN$5&gt;$N205,5,$K205)*10+IF(AND($F205&gt;=BN$5,$F205&lt;=BN$6),IF(AND($G205&gt;=BN$5,$G205&lt;=BN$6),5,IF($L205=1,2,1)),IF(AND($G205&gt;=BN$5,$G205&lt;=BN$6),IF($M205&gt;0,4,3),0)),IF(AND($D205&lt;=BN$6,$E205&gt;=BN$5),60,0)))</f>
        <v/>
      </c>
      <c r="BO205" s="80" t="str">
        <f>IF(OR($A205="",NOT(ISNUMBER($G205))),"",IF(AND($F205&lt;=BO$6,$G205&gt;=BO$5),IF(BO$5&gt;$N205,5,$K205)*10+IF(AND($F205&gt;=BO$5,$F205&lt;=BO$6),IF(AND($G205&gt;=BO$5,$G205&lt;=BO$6),5,IF($L205=1,2,1)),IF(AND($G205&gt;=BO$5,$G205&lt;=BO$6),IF($M205&gt;0,4,3),0)),IF(AND($D205&lt;=BO$6,$E205&gt;=BO$5),60,0)))</f>
        <v/>
      </c>
      <c r="BP205" s="80" t="str">
        <f>IF(OR($A205="",NOT(ISNUMBER($G205))),"",IF(AND($F205&lt;=BP$6,$G205&gt;=BP$5),IF(BP$5&gt;$N205,5,$K205)*10+IF(AND($F205&gt;=BP$5,$F205&lt;=BP$6),IF(AND($G205&gt;=BP$5,$G205&lt;=BP$6),5,IF($L205=1,2,1)),IF(AND($G205&gt;=BP$5,$G205&lt;=BP$6),IF($M205&gt;0,4,3),0)),IF(AND($D205&lt;=BP$6,$E205&gt;=BP$5),60,0)))</f>
        <v/>
      </c>
      <c r="BQ205" s="80" t="str">
        <f>IF(OR($A205="",NOT(ISNUMBER($G205))),"",IF(AND($F205&lt;=BQ$6,$G205&gt;=BQ$5),IF(BQ$5&gt;$N205,5,$K205)*10+IF(AND($F205&gt;=BQ$5,$F205&lt;=BQ$6),IF(AND($G205&gt;=BQ$5,$G205&lt;=BQ$6),5,IF($L205=1,2,1)),IF(AND($G205&gt;=BQ$5,$G205&lt;=BQ$6),IF($M205&gt;0,4,3),0)),IF(AND($D205&lt;=BQ$6,$E205&gt;=BQ$5),60,0)))</f>
        <v/>
      </c>
      <c r="BR205" s="80" t="str">
        <f>IF(OR($A205="",NOT(ISNUMBER($G205))),"",IF(AND($F205&lt;=BR$6,$G205&gt;=BR$5),IF(BR$5&gt;$N205,5,$K205)*10+IF(AND($F205&gt;=BR$5,$F205&lt;=BR$6),IF(AND($G205&gt;=BR$5,$G205&lt;=BR$6),5,IF($L205=1,2,1)),IF(AND($G205&gt;=BR$5,$G205&lt;=BR$6),IF($M205&gt;0,4,3),0)),IF(AND($D205&lt;=BR$6,$E205&gt;=BR$5),60,0)))</f>
        <v/>
      </c>
      <c r="BS205" s="80" t="str">
        <f>IF(OR($A205="",NOT(ISNUMBER($G205))),"",IF(AND($F205&lt;=BS$6,$G205&gt;=BS$5),IF(BS$5&gt;$N205,5,$K205)*10+IF(AND($F205&gt;=BS$5,$F205&lt;=BS$6),IF(AND($G205&gt;=BS$5,$G205&lt;=BS$6),5,IF($L205=1,2,1)),IF(AND($G205&gt;=BS$5,$G205&lt;=BS$6),IF($M205&gt;0,4,3),0)),IF(AND($D205&lt;=BS$6,$E205&gt;=BS$5),60,0)))</f>
        <v/>
      </c>
      <c r="BT205" s="80" t="str">
        <f>IF(OR($A205="",NOT(ISNUMBER($G205))),"",IF(AND($F205&lt;=BT$6,$G205&gt;=BT$5),IF(BT$5&gt;$N205,5,$K205)*10+IF(AND($F205&gt;=BT$5,$F205&lt;=BT$6),IF(AND($G205&gt;=BT$5,$G205&lt;=BT$6),5,IF($L205=1,2,1)),IF(AND($G205&gt;=BT$5,$G205&lt;=BT$6),IF($M205&gt;0,4,3),0)),IF(AND($D205&lt;=BT$6,$E205&gt;=BT$5),60,0)))</f>
        <v/>
      </c>
      <c r="BU205" s="80" t="str">
        <f>IF(OR($A205="",NOT(ISNUMBER($G205))),"",IF(AND($F205&lt;=BU$6,$G205&gt;=BU$5),IF(BU$5&gt;$N205,5,$K205)*10+IF(AND($F205&gt;=BU$5,$F205&lt;=BU$6),IF(AND($G205&gt;=BU$5,$G205&lt;=BU$6),5,IF($L205=1,2,1)),IF(AND($G205&gt;=BU$5,$G205&lt;=BU$6),IF($M205&gt;0,4,3),0)),IF(AND($D205&lt;=BU$6,$E205&gt;=BU$5),60,0)))</f>
        <v/>
      </c>
      <c r="BV205" s="80" t="str">
        <f>IF(OR($A205="",NOT(ISNUMBER($G205))),"",IF(AND($F205&lt;=BV$6,$G205&gt;=BV$5),IF(BV$5&gt;$N205,5,$K205)*10+IF(AND($F205&gt;=BV$5,$F205&lt;=BV$6),IF(AND($G205&gt;=BV$5,$G205&lt;=BV$6),5,IF($L205=1,2,1)),IF(AND($G205&gt;=BV$5,$G205&lt;=BV$6),IF($M205&gt;0,4,3),0)),IF(AND($D205&lt;=BV$6,$E205&gt;=BV$5),60,0)))</f>
        <v/>
      </c>
      <c r="BW205" s="80" t="str">
        <f>IF(OR($A205="",NOT(ISNUMBER($G205))),"",IF(AND($F205&lt;=BW$6,$G205&gt;=BW$5),IF(BW$5&gt;$N205,5,$K205)*10+IF(AND($F205&gt;=BW$5,$F205&lt;=BW$6),IF(AND($G205&gt;=BW$5,$G205&lt;=BW$6),5,IF($L205=1,2,1)),IF(AND($G205&gt;=BW$5,$G205&lt;=BW$6),IF($M205&gt;0,4,3),0)),IF(AND($D205&lt;=BW$6,$E205&gt;=BW$5),60,0)))</f>
        <v/>
      </c>
      <c r="BX205" s="80" t="str">
        <f>IF(OR($A205="",NOT(ISNUMBER($G205))),"",IF(AND($F205&lt;=BX$6,$G205&gt;=BX$5),IF(BX$5&gt;$N205,5,$K205)*10+IF(AND($F205&gt;=BX$5,$F205&lt;=BX$6),IF(AND($G205&gt;=BX$5,$G205&lt;=BX$6),5,IF($L205=1,2,1)),IF(AND($G205&gt;=BX$5,$G205&lt;=BX$6),IF($M205&gt;0,4,3),0)),IF(AND($D205&lt;=BX$6,$E205&gt;=BX$5),60,0)))</f>
        <v/>
      </c>
      <c r="BY205" s="80" t="str">
        <f>IF(OR($A205="",NOT(ISNUMBER($G205))),"",IF(AND($F205&lt;=BY$6,$G205&gt;=BY$5),IF(BY$5&gt;$N205,5,$K205)*10+IF(AND($F205&gt;=BY$5,$F205&lt;=BY$6),IF(AND($G205&gt;=BY$5,$G205&lt;=BY$6),5,IF($L205=1,2,1)),IF(AND($G205&gt;=BY$5,$G205&lt;=BY$6),IF($M205&gt;0,4,3),0)),IF(AND($D205&lt;=BY$6,$E205&gt;=BY$5),60,0)))</f>
        <v/>
      </c>
      <c r="BZ205" s="80" t="str">
        <f>IF(OR($A205="",NOT(ISNUMBER($G205))),"",IF(AND($F205&lt;=BZ$6,$G205&gt;=BZ$5),IF(BZ$5&gt;$N205,5,$K205)*10+IF(AND($F205&gt;=BZ$5,$F205&lt;=BZ$6),IF(AND($G205&gt;=BZ$5,$G205&lt;=BZ$6),5,IF($L205=1,2,1)),IF(AND($G205&gt;=BZ$5,$G205&lt;=BZ$6),IF($M205&gt;0,4,3),0)),IF(AND($D205&lt;=BZ$6,$E205&gt;=BZ$5),60,0)))</f>
        <v/>
      </c>
      <c r="CA205" s="80" t="str">
        <f>IF(OR($A205="",NOT(ISNUMBER($G205))),"",IF(AND($F205&lt;=CA$6,$G205&gt;=CA$5),IF(CA$5&gt;$N205,5,$K205)*10+IF(AND($F205&gt;=CA$5,$F205&lt;=CA$6),IF(AND($G205&gt;=CA$5,$G205&lt;=CA$6),5,IF($L205=1,2,1)),IF(AND($G205&gt;=CA$5,$G205&lt;=CA$6),IF($M205&gt;0,4,3),0)),IF(AND($D205&lt;=CA$6,$E205&gt;=CA$5),60,0)))</f>
        <v/>
      </c>
      <c r="CB205" s="80" t="str">
        <f>IF(OR($A205="",NOT(ISNUMBER($G205))),"",IF(AND($F205&lt;=CB$6,$G205&gt;=CB$5),IF(CB$5&gt;$N205,5,$K205)*10+IF(AND($F205&gt;=CB$5,$F205&lt;=CB$6),IF(AND($G205&gt;=CB$5,$G205&lt;=CB$6),5,IF($L205=1,2,1)),IF(AND($G205&gt;=CB$5,$G205&lt;=CB$6),IF($M205&gt;0,4,3),0)),IF(AND($D205&lt;=CB$6,$E205&gt;=CB$5),60,0)))</f>
        <v/>
      </c>
      <c r="CC205" s="80" t="str">
        <f>IF(OR($A205="",NOT(ISNUMBER($G205))),"",IF(AND($F205&lt;=CC$6,$G205&gt;=CC$5),IF(CC$5&gt;$N205,5,$K205)*10+IF(AND($F205&gt;=CC$5,$F205&lt;=CC$6),IF(AND($G205&gt;=CC$5,$G205&lt;=CC$6),5,IF($L205=1,2,1)),IF(AND($G205&gt;=CC$5,$G205&lt;=CC$6),IF($M205&gt;0,4,3),0)),IF(AND($D205&lt;=CC$6,$E205&gt;=CC$5),60,0)))</f>
        <v/>
      </c>
      <c r="CD205" s="80" t="str">
        <f>IF(OR($A205="",NOT(ISNUMBER($G205))),"",IF(AND($F205&lt;=CD$6,$G205&gt;=CD$5),IF(CD$5&gt;$N205,5,$K205)*10+IF(AND($F205&gt;=CD$5,$F205&lt;=CD$6),IF(AND($G205&gt;=CD$5,$G205&lt;=CD$6),5,IF($L205=1,2,1)),IF(AND($G205&gt;=CD$5,$G205&lt;=CD$6),IF($M205&gt;0,4,3),0)),IF(AND($D205&lt;=CD$6,$E205&gt;=CD$5),60,0)))</f>
        <v/>
      </c>
      <c r="CE205" s="80" t="str">
        <f>IF(OR($A205="",NOT(ISNUMBER($G205))),"",IF(AND($F205&lt;=CE$6,$G205&gt;=CE$5),IF(CE$5&gt;$N205,5,$K205)*10+IF(AND($F205&gt;=CE$5,$F205&lt;=CE$6),IF(AND($G205&gt;=CE$5,$G205&lt;=CE$6),5,IF($L205=1,2,1)),IF(AND($G205&gt;=CE$5,$G205&lt;=CE$6),IF($M205&gt;0,4,3),0)),IF(AND($D205&lt;=CE$6,$E205&gt;=CE$5),60,0)))</f>
        <v/>
      </c>
      <c r="CF205" s="80" t="str">
        <f>IF(OR($A205="",NOT(ISNUMBER($G205))),"",IF(AND($F205&lt;=CF$6,$G205&gt;=CF$5),IF(CF$5&gt;$N205,5,$K205)*10+IF(AND($F205&gt;=CF$5,$F205&lt;=CF$6),IF(AND($G205&gt;=CF$5,$G205&lt;=CF$6),5,IF($L205=1,2,1)),IF(AND($G205&gt;=CF$5,$G205&lt;=CF$6),IF($M205&gt;0,4,3),0)),IF(AND($D205&lt;=CF$6,$E205&gt;=CF$5),60,0)))</f>
        <v/>
      </c>
      <c r="CG205" s="80" t="str">
        <f>IF(OR($A205="",NOT(ISNUMBER($G205))),"",IF(AND($F205&lt;=CG$6,$G205&gt;=CG$5),IF(CG$5&gt;$N205,5,$K205)*10+IF(AND($F205&gt;=CG$5,$F205&lt;=CG$6),IF(AND($G205&gt;=CG$5,$G205&lt;=CG$6),5,IF($L205=1,2,1)),IF(AND($G205&gt;=CG$5,$G205&lt;=CG$6),IF($M205&gt;0,4,3),0)),IF(AND($D205&lt;=CG$6,$E205&gt;=CG$5),60,0)))</f>
        <v/>
      </c>
      <c r="CH205" s="80" t="str">
        <f>IF(OR($A205="",NOT(ISNUMBER($G205))),"",IF(AND($F205&lt;=CH$6,$G205&gt;=CH$5),IF(CH$5&gt;$N205,5,$K205)*10+IF(AND($F205&gt;=CH$5,$F205&lt;=CH$6),IF(AND($G205&gt;=CH$5,$G205&lt;=CH$6),5,IF($L205=1,2,1)),IF(AND($G205&gt;=CH$5,$G205&lt;=CH$6),IF($M205&gt;0,4,3),0)),IF(AND($D205&lt;=CH$6,$E205&gt;=CH$5),60,0)))</f>
        <v/>
      </c>
      <c r="CI205" s="80" t="str">
        <f>IF(OR($A205="",NOT(ISNUMBER($G205))),"",IF(AND($F205&lt;=CI$6,$G205&gt;=CI$5),IF(CI$5&gt;$N205,5,$K205)*10+IF(AND($F205&gt;=CI$5,$F205&lt;=CI$6),IF(AND($G205&gt;=CI$5,$G205&lt;=CI$6),5,IF($L205=1,2,1)),IF(AND($G205&gt;=CI$5,$G205&lt;=CI$6),IF($M205&gt;0,4,3),0)),IF(AND($D205&lt;=CI$6,$E205&gt;=CI$5),60,0)))</f>
        <v/>
      </c>
      <c r="CJ205" s="80" t="str">
        <f>IF(OR($A205="",NOT(ISNUMBER($G205))),"",IF(AND($F205&lt;=CJ$6,$G205&gt;=CJ$5),IF(CJ$5&gt;$N205,5,$K205)*10+IF(AND($F205&gt;=CJ$5,$F205&lt;=CJ$6),IF(AND($G205&gt;=CJ$5,$G205&lt;=CJ$6),5,IF($L205=1,2,1)),IF(AND($G205&gt;=CJ$5,$G205&lt;=CJ$6),IF($M205&gt;0,4,3),0)),IF(AND($D205&lt;=CJ$6,$E205&gt;=CJ$5),60,0)))</f>
        <v/>
      </c>
      <c r="CK205" s="80" t="str">
        <f>IF(OR($A205="",NOT(ISNUMBER($G205))),"",IF(AND($F205&lt;=CK$6,$G205&gt;=CK$5),IF(CK$5&gt;$N205,5,$K205)*10+IF(AND($F205&gt;=CK$5,$F205&lt;=CK$6),IF(AND($G205&gt;=CK$5,$G205&lt;=CK$6),5,IF($L205=1,2,1)),IF(AND($G205&gt;=CK$5,$G205&lt;=CK$6),IF($M205&gt;0,4,3),0)),IF(AND($D205&lt;=CK$6,$E205&gt;=CK$5),60,0)))</f>
        <v/>
      </c>
      <c r="CL205" s="80" t="str">
        <f>IF(OR($A205="",NOT(ISNUMBER($G205))),"",IF(AND($F205&lt;=CL$6,$G205&gt;=CL$5),IF(CL$5&gt;$N205,5,$K205)*10+IF(AND($F205&gt;=CL$5,$F205&lt;=CL$6),IF(AND($G205&gt;=CL$5,$G205&lt;=CL$6),5,IF($L205=1,2,1)),IF(AND($G205&gt;=CL$5,$G205&lt;=CL$6),IF($M205&gt;0,4,3),0)),IF(AND($D205&lt;=CL$6,$E205&gt;=CL$5),60,0)))</f>
        <v/>
      </c>
      <c r="CM205" s="80" t="str">
        <f>IF(OR($A205="",NOT(ISNUMBER($G205))),"",IF(AND($F205&lt;=CM$6,$G205&gt;=CM$5),IF(CM$5&gt;$N205,5,$K205)*10+IF(AND($F205&gt;=CM$5,$F205&lt;=CM$6),IF(AND($G205&gt;=CM$5,$G205&lt;=CM$6),5,IF($L205=1,2,1)),IF(AND($G205&gt;=CM$5,$G205&lt;=CM$6),IF($M205&gt;0,4,3),0)),IF(AND($D205&lt;=CM$6,$E205&gt;=CM$5),60,0)))</f>
        <v/>
      </c>
      <c r="CN205" s="80" t="str">
        <f>IF(OR($A205="",NOT(ISNUMBER($G205))),"",IF(AND($F205&lt;=CN$6,$G205&gt;=CN$5),IF(CN$5&gt;$N205,5,$K205)*10+IF(AND($F205&gt;=CN$5,$F205&lt;=CN$6),IF(AND($G205&gt;=CN$5,$G205&lt;=CN$6),5,IF($L205=1,2,1)),IF(AND($G205&gt;=CN$5,$G205&lt;=CN$6),IF($M205&gt;0,4,3),0)),IF(AND($D205&lt;=CN$6,$E205&gt;=CN$5),60,0)))</f>
        <v/>
      </c>
      <c r="CO205" s="80" t="str">
        <f>IF(OR($A205="",NOT(ISNUMBER($G205))),"",IF(AND($F205&lt;=CO$6,$G205&gt;=CO$5),IF(CO$5&gt;$N205,5,$K205)*10+IF(AND($F205&gt;=CO$5,$F205&lt;=CO$6),IF(AND($G205&gt;=CO$5,$G205&lt;=CO$6),5,IF($L205=1,2,1)),IF(AND($G205&gt;=CO$5,$G205&lt;=CO$6),IF($M205&gt;0,4,3),0)),IF(AND($D205&lt;=CO$6,$E205&gt;=CO$5),60,0)))</f>
        <v/>
      </c>
      <c r="CP205" s="80" t="str">
        <f>IF(OR($A205="",NOT(ISNUMBER($G205))),"",IF(AND($F205&lt;=CP$6,$G205&gt;=CP$5),IF(CP$5&gt;$N205,5,$K205)*10+IF(AND($F205&gt;=CP$5,$F205&lt;=CP$6),IF(AND($G205&gt;=CP$5,$G205&lt;=CP$6),5,IF($L205=1,2,1)),IF(AND($G205&gt;=CP$5,$G205&lt;=CP$6),IF($M205&gt;0,4,3),0)),IF(AND($D205&lt;=CP$6,$E205&gt;=CP$5),60,0)))</f>
        <v/>
      </c>
      <c r="CQ205" s="80" t="str">
        <f>IF(OR($A205="",NOT(ISNUMBER($G205))),"",IF(AND($F205&lt;=CQ$6,$G205&gt;=CQ$5),IF(CQ$5&gt;$N205,5,$K205)*10+IF(AND($F205&gt;=CQ$5,$F205&lt;=CQ$6),IF(AND($G205&gt;=CQ$5,$G205&lt;=CQ$6),5,IF($L205=1,2,1)),IF(AND($G205&gt;=CQ$5,$G205&lt;=CQ$6),IF($M205&gt;0,4,3),0)),IF(AND($D205&lt;=CQ$6,$E205&gt;=CQ$5),60,0)))</f>
        <v/>
      </c>
      <c r="CR205" s="80" t="str">
        <f>IF(OR($A205="",NOT(ISNUMBER($G205))),"",IF(AND($F205&lt;=CR$6,$G205&gt;=CR$5),IF(CR$5&gt;$N205,5,$K205)*10+IF(AND($F205&gt;=CR$5,$F205&lt;=CR$6),IF(AND($G205&gt;=CR$5,$G205&lt;=CR$6),5,IF($L205=1,2,1)),IF(AND($G205&gt;=CR$5,$G205&lt;=CR$6),IF($M205&gt;0,4,3),0)),IF(AND($D205&lt;=CR$6,$E205&gt;=CR$5),60,0)))</f>
        <v/>
      </c>
      <c r="CS205" s="80" t="str">
        <f>IF(OR($A205="",NOT(ISNUMBER($G205))),"",IF(AND($F205&lt;=CS$6,$G205&gt;=CS$5),IF(CS$5&gt;$N205,5,$K205)*10+IF(AND($F205&gt;=CS$5,$F205&lt;=CS$6),IF(AND($G205&gt;=CS$5,$G205&lt;=CS$6),5,IF($L205=1,2,1)),IF(AND($G205&gt;=CS$5,$G205&lt;=CS$6),IF($M205&gt;0,4,3),0)),IF(AND($D205&lt;=CS$6,$E205&gt;=CS$5),60,0)))</f>
        <v/>
      </c>
      <c r="CT205" s="80" t="str">
        <f>IF(OR($A205="",NOT(ISNUMBER($G205))),"",IF(AND($F205&lt;=CT$6,$G205&gt;=CT$5),IF(CT$5&gt;$N205,5,$K205)*10+IF(AND($F205&gt;=CT$5,$F205&lt;=CT$6),IF(AND($G205&gt;=CT$5,$G205&lt;=CT$6),5,IF($L205=1,2,1)),IF(AND($G205&gt;=CT$5,$G205&lt;=CT$6),IF($M205&gt;0,4,3),0)),IF(AND($D205&lt;=CT$6,$E205&gt;=CT$5),60,0)))</f>
        <v/>
      </c>
      <c r="CU205" s="80" t="str">
        <f>IF(OR($A205="",NOT(ISNUMBER($G205))),"",IF(AND($F205&lt;=CU$6,$G205&gt;=CU$5),IF(CU$5&gt;$N205,5,$K205)*10+IF(AND($F205&gt;=CU$5,$F205&lt;=CU$6),IF(AND($G205&gt;=CU$5,$G205&lt;=CU$6),5,IF($L205=1,2,1)),IF(AND($G205&gt;=CU$5,$G205&lt;=CU$6),IF($M205&gt;0,4,3),0)),IF(AND($D205&lt;=CU$6,$E205&gt;=CU$5),60,0)))</f>
        <v/>
      </c>
      <c r="CV205" s="80" t="str">
        <f>IF(OR($A205="",NOT(ISNUMBER($G205))),"",IF(AND($F205&lt;=CV$6,$G205&gt;=CV$5),IF(CV$5&gt;$N205,5,$K205)*10+IF(AND($F205&gt;=CV$5,$F205&lt;=CV$6),IF(AND($G205&gt;=CV$5,$G205&lt;=CV$6),5,IF($L205=1,2,1)),IF(AND($G205&gt;=CV$5,$G205&lt;=CV$6),IF($M205&gt;0,4,3),0)),IF(AND($D205&lt;=CV$6,$E205&gt;=CV$5),60,0)))</f>
        <v/>
      </c>
      <c r="CW205" s="80" t="str">
        <f>IF(OR($A205="",NOT(ISNUMBER($G205))),"",IF(AND($F205&lt;=CW$6,$G205&gt;=CW$5),IF(CW$5&gt;$N205,5,$K205)*10+IF(AND($F205&gt;=CW$5,$F205&lt;=CW$6),IF(AND($G205&gt;=CW$5,$G205&lt;=CW$6),5,IF($L205=1,2,1)),IF(AND($G205&gt;=CW$5,$G205&lt;=CW$6),IF($M205&gt;0,4,3),0)),IF(AND($D205&lt;=CW$6,$E205&gt;=CW$5),60,0)))</f>
        <v/>
      </c>
      <c r="CX205" s="80" t="str">
        <f>IF(OR($A205="",NOT(ISNUMBER($G205))),"",IF(AND($F205&lt;=CX$6,$G205&gt;=CX$5),IF(CX$5&gt;$N205,5,$K205)*10+IF(AND($F205&gt;=CX$5,$F205&lt;=CX$6),IF(AND($G205&gt;=CX$5,$G205&lt;=CX$6),5,IF($L205=1,2,1)),IF(AND($G205&gt;=CX$5,$G205&lt;=CX$6),IF($M205&gt;0,4,3),0)),IF(AND($D205&lt;=CX$6,$E205&gt;=CX$5),60,0)))</f>
        <v/>
      </c>
      <c r="CY205" s="80" t="str">
        <f>IF(OR($A205="",NOT(ISNUMBER($G205))),"",IF(AND($F205&lt;=CY$6,$G205&gt;=CY$5),IF(CY$5&gt;$N205,5,$K205)*10+IF(AND($F205&gt;=CY$5,$F205&lt;=CY$6),IF(AND($G205&gt;=CY$5,$G205&lt;=CY$6),5,IF($L205=1,2,1)),IF(AND($G205&gt;=CY$5,$G205&lt;=CY$6),IF($M205&gt;0,4,3),0)),IF(AND($D205&lt;=CY$6,$E205&gt;=CY$5),60,0)))</f>
        <v/>
      </c>
      <c r="CZ205" s="80" t="str">
        <f>IF(OR($A205="",NOT(ISNUMBER($G205))),"",IF(AND($F205&lt;=CZ$6,$G205&gt;=CZ$5),IF(CZ$5&gt;$N205,5,$K205)*10+IF(AND($F205&gt;=CZ$5,$F205&lt;=CZ$6),IF(AND($G205&gt;=CZ$5,$G205&lt;=CZ$6),5,IF($L205=1,2,1)),IF(AND($G205&gt;=CZ$5,$G205&lt;=CZ$6),IF($M205&gt;0,4,3),0)),IF(AND($D205&lt;=CZ$6,$E205&gt;=CZ$5),60,0)))</f>
        <v/>
      </c>
      <c r="DA205" s="80" t="str">
        <f>IF(OR($A205="",NOT(ISNUMBER($G205))),"",IF(AND($F205&lt;=DA$6,$G205&gt;=DA$5),IF(DA$5&gt;$N205,5,$K205)*10+IF(AND($F205&gt;=DA$5,$F205&lt;=DA$6),IF(AND($G205&gt;=DA$5,$G205&lt;=DA$6),5,IF($L205=1,2,1)),IF(AND($G205&gt;=DA$5,$G205&lt;=DA$6),IF($M205&gt;0,4,3),0)),IF(AND($D205&lt;=DA$6,$E205&gt;=DA$5),60,0)))</f>
        <v/>
      </c>
      <c r="DB205" s="80" t="str">
        <f>IF(OR($A205="",NOT(ISNUMBER($G205))),"",IF(AND($F205&lt;=DB$6,$G205&gt;=DB$5),IF(DB$5&gt;$N205,5,$K205)*10+IF(AND($F205&gt;=DB$5,$F205&lt;=DB$6),IF(AND($G205&gt;=DB$5,$G205&lt;=DB$6),5,IF($L205=1,2,1)),IF(AND($G205&gt;=DB$5,$G205&lt;=DB$6),IF($M205&gt;0,4,3),0)),IF(AND($D205&lt;=DB$6,$E205&gt;=DB$5),60,0)))</f>
        <v/>
      </c>
      <c r="DC205" s="80" t="str">
        <f>IF(OR($A205="",NOT(ISNUMBER($G205))),"",IF(AND($F205&lt;=DC$6,$G205&gt;=DC$5),IF(DC$5&gt;$N205,5,$K205)*10+IF(AND($F205&gt;=DC$5,$F205&lt;=DC$6),IF(AND($G205&gt;=DC$5,$G205&lt;=DC$6),5,IF($L205=1,2,1)),IF(AND($G205&gt;=DC$5,$G205&lt;=DC$6),IF($M205&gt;0,4,3),0)),IF(AND($D205&lt;=DC$6,$E205&gt;=DC$5),60,0)))</f>
        <v/>
      </c>
      <c r="DD205" s="80" t="str">
        <f>IF(OR($A205="",NOT(ISNUMBER($G205))),"",IF(AND($F205&lt;=DD$6,$G205&gt;=DD$5),IF(DD$5&gt;$N205,5,$K205)*10+IF(AND($F205&gt;=DD$5,$F205&lt;=DD$6),IF(AND($G205&gt;=DD$5,$G205&lt;=DD$6),5,IF($L205=1,2,1)),IF(AND($G205&gt;=DD$5,$G205&lt;=DD$6),IF($M205&gt;0,4,3),0)),IF(AND($D205&lt;=DD$6,$E205&gt;=DD$5),60,0)))</f>
        <v/>
      </c>
      <c r="DE205" s="80" t="str">
        <f>IF(OR($A205="",NOT(ISNUMBER($G205))),"",IF(AND($F205&lt;=DE$6,$G205&gt;=DE$5),IF(DE$5&gt;$N205,5,$K205)*10+IF(AND($F205&gt;=DE$5,$F205&lt;=DE$6),IF(AND($G205&gt;=DE$5,$G205&lt;=DE$6),5,IF($L205=1,2,1)),IF(AND($G205&gt;=DE$5,$G205&lt;=DE$6),IF($M205&gt;0,4,3),0)),IF(AND($D205&lt;=DE$6,$E205&gt;=DE$5),60,0)))</f>
        <v/>
      </c>
      <c r="DF205" s="80" t="str">
        <f>IF(OR($A205="",NOT(ISNUMBER($G205))),"",IF(AND($F205&lt;=DF$6,$G205&gt;=DF$5),IF(DF$5&gt;$N205,5,$K205)*10+IF(AND($F205&gt;=DF$5,$F205&lt;=DF$6),IF(AND($G205&gt;=DF$5,$G205&lt;=DF$6),5,IF($L205=1,2,1)),IF(AND($G205&gt;=DF$5,$G205&lt;=DF$6),IF($M205&gt;0,4,3),0)),IF(AND($D205&lt;=DF$6,$E205&gt;=DF$5),60,0)))</f>
        <v/>
      </c>
      <c r="DG205" s="80" t="str">
        <f>IF(OR($A205="",NOT(ISNUMBER($G205))),"",IF(AND($F205&lt;=DG$6,$G205&gt;=DG$5),IF(DG$5&gt;$N205,5,$K205)*10+IF(AND($F205&gt;=DG$5,$F205&lt;=DG$6),IF(AND($G205&gt;=DG$5,$G205&lt;=DG$6),5,IF($L205=1,2,1)),IF(AND($G205&gt;=DG$5,$G205&lt;=DG$6),IF($M205&gt;0,4,3),0)),IF(AND($D205&lt;=DG$6,$E205&gt;=DG$5),60,0)))</f>
        <v/>
      </c>
      <c r="DH205" s="80" t="str">
        <f>IF(OR($A205="",NOT(ISNUMBER($G205))),"",IF(AND($F205&lt;=DH$6,$G205&gt;=DH$5),IF(DH$5&gt;$N205,5,$K205)*10+IF(AND($F205&gt;=DH$5,$F205&lt;=DH$6),IF(AND($G205&gt;=DH$5,$G205&lt;=DH$6),5,IF($L205=1,2,1)),IF(AND($G205&gt;=DH$5,$G205&lt;=DH$6),IF($M205&gt;0,4,3),0)),IF(AND($D205&lt;=DH$6,$E205&gt;=DH$5),60,0)))</f>
        <v/>
      </c>
      <c r="DI205" s="80" t="str">
        <f>IF(OR($A205="",NOT(ISNUMBER($G205))),"",IF(AND($F205&lt;=DI$6,$G205&gt;=DI$5),IF(DI$5&gt;$N205,5,$K205)*10+IF(AND($F205&gt;=DI$5,$F205&lt;=DI$6),IF(AND($G205&gt;=DI$5,$G205&lt;=DI$6),5,IF($L205=1,2,1)),IF(AND($G205&gt;=DI$5,$G205&lt;=DI$6),IF($M205&gt;0,4,3),0)),IF(AND($D205&lt;=DI$6,$E205&gt;=DI$5),60,0)))</f>
        <v/>
      </c>
      <c r="DJ205" s="80" t="str">
        <f>IF(OR($A205="",NOT(ISNUMBER($G205))),"",IF(AND($F205&lt;=DJ$6,$G205&gt;=DJ$5),IF(DJ$5&gt;$N205,5,$K205)*10+IF(AND($F205&gt;=DJ$5,$F205&lt;=DJ$6),IF(AND($G205&gt;=DJ$5,$G205&lt;=DJ$6),5,IF($L205=1,2,1)),IF(AND($G205&gt;=DJ$5,$G205&lt;=DJ$6),IF($M205&gt;0,4,3),0)),IF(AND($D205&lt;=DJ$6,$E205&gt;=DJ$5),60,0)))</f>
        <v/>
      </c>
      <c r="DK205" s="80" t="str">
        <f>IF(OR($A205="",NOT(ISNUMBER($G205))),"",IF(AND($F205&lt;=DK$6,$G205&gt;=DK$5),IF(DK$5&gt;$N205,5,$K205)*10+IF(AND($F205&gt;=DK$5,$F205&lt;=DK$6),IF(AND($G205&gt;=DK$5,$G205&lt;=DK$6),5,IF($L205=1,2,1)),IF(AND($G205&gt;=DK$5,$G205&lt;=DK$6),IF($M205&gt;0,4,3),0)),IF(AND($D205&lt;=DK$6,$E205&gt;=DK$5),60,0)))</f>
        <v/>
      </c>
      <c r="DL205" s="80" t="str">
        <f>IF(OR($A205="",NOT(ISNUMBER($G205))),"",IF(AND($F205&lt;=DL$6,$G205&gt;=DL$5),IF(DL$5&gt;$N205,5,$K205)*10+IF(AND($F205&gt;=DL$5,$F205&lt;=DL$6),IF(AND($G205&gt;=DL$5,$G205&lt;=DL$6),5,IF($L205=1,2,1)),IF(AND($G205&gt;=DL$5,$G205&lt;=DL$6),IF($M205&gt;0,4,3),0)),IF(AND($D205&lt;=DL$6,$E205&gt;=DL$5),60,0)))</f>
        <v/>
      </c>
      <c r="DM205" s="80" t="str">
        <f>IF(OR($A205="",NOT(ISNUMBER($G205))),"",IF(AND($F205&lt;=DM$6,$G205&gt;=DM$5),IF(DM$5&gt;$N205,5,$K205)*10+IF(AND($F205&gt;=DM$5,$F205&lt;=DM$6),IF(AND($G205&gt;=DM$5,$G205&lt;=DM$6),5,IF($L205=1,2,1)),IF(AND($G205&gt;=DM$5,$G205&lt;=DM$6),IF($M205&gt;0,4,3),0)),IF(AND($D205&lt;=DM$6,$E205&gt;=DM$5),60,0)))</f>
        <v/>
      </c>
      <c r="DN205" s="80" t="str">
        <f>IF(OR($A205="",NOT(ISNUMBER($G205))),"",IF(AND($F205&lt;=DN$6,$G205&gt;=DN$5),IF(DN$5&gt;$N205,5,$K205)*10+IF(AND($F205&gt;=DN$5,$F205&lt;=DN$6),IF(AND($G205&gt;=DN$5,$G205&lt;=DN$6),5,IF($L205=1,2,1)),IF(AND($G205&gt;=DN$5,$G205&lt;=DN$6),IF($M205&gt;0,4,3),0)),IF(AND($D205&lt;=DN$6,$E205&gt;=DN$5),60,0)))</f>
        <v/>
      </c>
      <c r="DO205" s="80" t="str">
        <f>IF(OR($A205="",NOT(ISNUMBER($G205))),"",IF(AND($F205&lt;=DO$6,$G205&gt;=DO$5),IF(DO$5&gt;$N205,5,$K205)*10+IF(AND($F205&gt;=DO$5,$F205&lt;=DO$6),IF(AND($G205&gt;=DO$5,$G205&lt;=DO$6),5,IF($L205=1,2,1)),IF(AND($G205&gt;=DO$5,$G205&lt;=DO$6),IF($M205&gt;0,4,3),0)),IF(AND($D205&lt;=DO$6,$E205&gt;=DO$5),60,0)))</f>
        <v/>
      </c>
      <c r="DP205" s="80" t="str">
        <f>IF(OR($A205="",NOT(ISNUMBER($G205))),"",IF(AND($F205&lt;=DP$6,$G205&gt;=DP$5),IF(DP$5&gt;$N205,5,$K205)*10+IF(AND($F205&gt;=DP$5,$F205&lt;=DP$6),IF(AND($G205&gt;=DP$5,$G205&lt;=DP$6),5,IF($L205=1,2,1)),IF(AND($G205&gt;=DP$5,$G205&lt;=DP$6),IF($M205&gt;0,4,3),0)),IF(AND($D205&lt;=DP$6,$E205&gt;=DP$5),60,0)))</f>
        <v/>
      </c>
      <c r="DQ205" s="80" t="str">
        <f>IF(OR($A205="",NOT(ISNUMBER($G205))),"",IF(AND($F205&lt;=DQ$6,$G205&gt;=DQ$5),IF(DQ$5&gt;$N205,5,$K205)*10+IF(AND($F205&gt;=DQ$5,$F205&lt;=DQ$6),IF(AND($G205&gt;=DQ$5,$G205&lt;=DQ$6),5,IF($L205=1,2,1)),IF(AND($G205&gt;=DQ$5,$G205&lt;=DQ$6),IF($M205&gt;0,4,3),0)),IF(AND($D205&lt;=DQ$6,$E205&gt;=DQ$5),60,0)))</f>
        <v/>
      </c>
      <c r="DR205" s="80" t="str">
        <f>IF(OR($A205="",NOT(ISNUMBER($G205))),"",IF(AND($F205&lt;=DR$6,$G205&gt;=DR$5),IF(DR$5&gt;$N205,5,$K205)*10+IF(AND($F205&gt;=DR$5,$F205&lt;=DR$6),IF(AND($G205&gt;=DR$5,$G205&lt;=DR$6),5,IF($L205=1,2,1)),IF(AND($G205&gt;=DR$5,$G205&lt;=DR$6),IF($M205&gt;0,4,3),0)),IF(AND($D205&lt;=DR$6,$E205&gt;=DR$5),60,0)))</f>
        <v/>
      </c>
      <c r="DS205" s="80" t="str">
        <f>IF(OR($A205="",NOT(ISNUMBER($G205))),"",IF(AND($F205&lt;=DS$6,$G205&gt;=DS$5),IF(DS$5&gt;$N205,5,$K205)*10+IF(AND($F205&gt;=DS$5,$F205&lt;=DS$6),IF(AND($G205&gt;=DS$5,$G205&lt;=DS$6),5,IF($L205=1,2,1)),IF(AND($G205&gt;=DS$5,$G205&lt;=DS$6),IF($M205&gt;0,4,3),0)),IF(AND($D205&lt;=DS$6,$E205&gt;=DS$5),60,0)))</f>
        <v/>
      </c>
      <c r="DT205" s="80" t="str">
        <f>IF(OR($A205="",NOT(ISNUMBER($G205))),"",IF(AND($F205&lt;=DT$6,$G205&gt;=DT$5),IF(DT$5&gt;$N205,5,$K205)*10+IF(AND($F205&gt;=DT$5,$F205&lt;=DT$6),IF(AND($G205&gt;=DT$5,$G205&lt;=DT$6),5,IF($L205=1,2,1)),IF(AND($G205&gt;=DT$5,$G205&lt;=DT$6),IF($M205&gt;0,4,3),0)),IF(AND($D205&lt;=DT$6,$E205&gt;=DT$5),60,0)))</f>
        <v/>
      </c>
      <c r="DU205" s="80" t="str">
        <f>IF(OR($A205="",NOT(ISNUMBER($G205))),"",IF(AND($F205&lt;=DU$6,$G205&gt;=DU$5),IF(DU$5&gt;$N205,5,$K205)*10+IF(AND($F205&gt;=DU$5,$F205&lt;=DU$6),IF(AND($G205&gt;=DU$5,$G205&lt;=DU$6),5,IF($L205=1,2,1)),IF(AND($G205&gt;=DU$5,$G205&lt;=DU$6),IF($M205&gt;0,4,3),0)),IF(AND($D205&lt;=DU$6,$E205&gt;=DU$5),60,0)))</f>
        <v/>
      </c>
      <c r="DV205" s="80" t="str">
        <f>IF(OR($A205="",NOT(ISNUMBER($G205))),"",IF(AND($F205&lt;=DV$6,$G205&gt;=DV$5),IF(DV$5&gt;$N205,5,$K205)*10+IF(AND($F205&gt;=DV$5,$F205&lt;=DV$6),IF(AND($G205&gt;=DV$5,$G205&lt;=DV$6),5,IF($L205=1,2,1)),IF(AND($G205&gt;=DV$5,$G205&lt;=DV$6),IF($M205&gt;0,4,3),0)),IF(AND($D205&lt;=DV$6,$E205&gt;=DV$5),60,0)))</f>
        <v/>
      </c>
      <c r="DW205" s="80" t="str">
        <f>IF(OR($A205="",NOT(ISNUMBER($G205))),"",IF(AND($F205&lt;=DW$6,$G205&gt;=DW$5),IF(DW$5&gt;$N205,5,$K205)*10+IF(AND($F205&gt;=DW$5,$F205&lt;=DW$6),IF(AND($G205&gt;=DW$5,$G205&lt;=DW$6),5,IF($L205=1,2,1)),IF(AND($G205&gt;=DW$5,$G205&lt;=DW$6),IF($M205&gt;0,4,3),0)),IF(AND($D205&lt;=DW$6,$E205&gt;=DW$5),60,0)))</f>
        <v/>
      </c>
      <c r="DX205" s="80" t="str">
        <f>IF(OR($A205="",NOT(ISNUMBER($G205))),"",IF(AND($F205&lt;=DX$6,$G205&gt;=DX$5),IF(DX$5&gt;$N205,5,$K205)*10+IF(AND($F205&gt;=DX$5,$F205&lt;=DX$6),IF(AND($G205&gt;=DX$5,$G205&lt;=DX$6),5,IF($L205=1,2,1)),IF(AND($G205&gt;=DX$5,$G205&lt;=DX$6),IF($M205&gt;0,4,3),0)),IF(AND($D205&lt;=DX$6,$E205&gt;=DX$5),60,0)))</f>
        <v/>
      </c>
      <c r="DY205" s="80" t="str">
        <f>IF(OR($A205="",NOT(ISNUMBER($G205))),"",IF(AND($F205&lt;=DY$6,$G205&gt;=DY$5),IF(DY$5&gt;$N205,5,$K205)*10+IF(AND($F205&gt;=DY$5,$F205&lt;=DY$6),IF(AND($G205&gt;=DY$5,$G205&lt;=DY$6),5,IF($L205=1,2,1)),IF(AND($G205&gt;=DY$5,$G205&lt;=DY$6),IF($M205&gt;0,4,3),0)),IF(AND($D205&lt;=DY$6,$E205&gt;=DY$5),60,0)))</f>
        <v/>
      </c>
      <c r="DZ205" s="80" t="str">
        <f>IF(OR($A205="",NOT(ISNUMBER($G205))),"",IF(AND($F205&lt;=DZ$6,$G205&gt;=DZ$5),IF(DZ$5&gt;$N205,5,$K205)*10+IF(AND($F205&gt;=DZ$5,$F205&lt;=DZ$6),IF(AND($G205&gt;=DZ$5,$G205&lt;=DZ$6),5,IF($L205=1,2,1)),IF(AND($G205&gt;=DZ$5,$G205&lt;=DZ$6),IF($M205&gt;0,4,3),0)),IF(AND($D205&lt;=DZ$6,$E205&gt;=DZ$5),60,0)))</f>
        <v/>
      </c>
      <c r="EA205" s="80" t="str">
        <f>IF(OR($A205="",NOT(ISNUMBER($G205))),"",IF(AND($F205&lt;=EA$6,$G205&gt;=EA$5),IF(EA$5&gt;$N205,5,$K205)*10+IF(AND($F205&gt;=EA$5,$F205&lt;=EA$6),IF(AND($G205&gt;=EA$5,$G205&lt;=EA$6),5,IF($L205=1,2,1)),IF(AND($G205&gt;=EA$5,$G205&lt;=EA$6),IF($M205&gt;0,4,3),0)),IF(AND($D205&lt;=EA$6,$E205&gt;=EA$5),60,0)))</f>
        <v/>
      </c>
      <c r="EB205" s="80" t="str">
        <f>IF(OR($A205="",NOT(ISNUMBER($G205))),"",IF(AND($F205&lt;=EB$6,$G205&gt;=EB$5),IF(EB$5&gt;$N205,5,$K205)*10+IF(AND($F205&gt;=EB$5,$F205&lt;=EB$6),IF(AND($G205&gt;=EB$5,$G205&lt;=EB$6),5,IF($L205=1,2,1)),IF(AND($G205&gt;=EB$5,$G205&lt;=EB$6),IF($M205&gt;0,4,3),0)),IF(AND($D205&lt;=EB$6,$E205&gt;=EB$5),60,0)))</f>
        <v/>
      </c>
      <c r="EC205" s="80" t="str">
        <f>IF(OR($A205="",NOT(ISNUMBER($G205))),"",IF(AND($F205&lt;=EC$6,$G205&gt;=EC$5),IF(EC$5&gt;$N205,5,$K205)*10+IF(AND($F205&gt;=EC$5,$F205&lt;=EC$6),IF(AND($G205&gt;=EC$5,$G205&lt;=EC$6),5,IF($L205=1,2,1)),IF(AND($G205&gt;=EC$5,$G205&lt;=EC$6),IF($M205&gt;0,4,3),0)),IF(AND($D205&lt;=EC$6,$E205&gt;=EC$5),60,0)))</f>
        <v/>
      </c>
      <c r="ED205" s="80" t="str">
        <f>IF(OR($A205="",NOT(ISNUMBER($G205))),"",IF(AND($F205&lt;=ED$6,$G205&gt;=ED$5),IF(ED$5&gt;$N205,5,$K205)*10+IF(AND($F205&gt;=ED$5,$F205&lt;=ED$6),IF(AND($G205&gt;=ED$5,$G205&lt;=ED$6),5,IF($L205=1,2,1)),IF(AND($G205&gt;=ED$5,$G205&lt;=ED$6),IF($M205&gt;0,4,3),0)),IF(AND($D205&lt;=ED$6,$E205&gt;=ED$5),60,0)))</f>
        <v/>
      </c>
    </row>
    <row r="206" ht="18" customHeight="1">
      <c r="A206" s="52" t="str">
        <f>IF(Tasks!$B206="","",Tasks!$A206)</f>
        <v/>
      </c>
      <c r="B206" s="78" t="str">
        <f>IF(Tasks!$B206="","",Tasks!$B206)</f>
        <v/>
      </c>
      <c r="C206" s="25" t="str">
        <f>IF($B206="","",IF(AND(Tasks!$D206="",Tasks!$G206=""),"-",IF(Tasks!$D206="","",Tasks!$D206&amp;IF(OR(Tasks!$E206="",Tasks!$E206="FS"),IF(N(Tasks!$F206)=0,"","FS"),Tasks!$E206)&amp;IF(N(Tasks!$F206)=0,"",IF(Tasks!$F206&gt;0,"+","")&amp;Tasks!$F206))&amp;IF(AND(Tasks!$D206&lt;&gt;"",Tasks!$G206&lt;&gt;""),", ","")&amp;IF(Tasks!$G206="","",Tasks!$G206&amp;IF(OR(Tasks!$H206="",Tasks!$H206="FS"),IF(N(Tasks!$I206)=0,"","FS"),Tasks!$H206)&amp;IF(N(Tasks!$I206)=0,"",IF(Tasks!$I206&gt;0,"+","")&amp;Tasks!$I206))))</f>
        <v/>
      </c>
      <c r="D206" s="51" t="str">
        <f>IF(OR($B206="",Tasks!$Q206=""),"",Tasks!$Q206)</f>
        <v/>
      </c>
      <c r="E206" s="51" t="str">
        <f>IF(OR($B206="",Tasks!$R206=""),"",Tasks!$R206)</f>
        <v/>
      </c>
      <c r="F206" s="51" t="str">
        <f>IF(OR($B206="",Tasks!$S206=""),"",Tasks!$S206)</f>
        <v/>
      </c>
      <c r="G206" s="51" t="str">
        <f>IF(OR($B206="",Tasks!$T206=""),"",Tasks!$T206)</f>
        <v/>
      </c>
      <c r="H206" s="52" t="str">
        <f>IF($B206="","",Tasks!$AE206)</f>
        <v/>
      </c>
      <c r="I206" s="79" t="str">
        <f>IF($B206="","",Tasks!$AF206)</f>
        <v/>
      </c>
      <c r="J206" s="53" t="str">
        <f>IF(OR($B206="",Tasks!$V206=""),"",Tasks!$V206)</f>
        <v/>
      </c>
      <c r="K206" s="52" t="str">
        <f>IF($B206="","",Tasks!$AA206)</f>
        <v/>
      </c>
      <c r="L206" s="52" t="str">
        <f>IF($B206="","",Tasks!$AB206)</f>
        <v/>
      </c>
      <c r="M206" s="52" t="str">
        <f>IF($B206="","",Tasks!$Z206)</f>
        <v/>
      </c>
      <c r="N206" s="52" t="str">
        <f>IF(OR($B206="",Tasks!$AG206=""),"",Tasks!$AG206)</f>
        <v/>
      </c>
      <c r="O206" s="80" t="str">
        <f>IF(OR($A206="",NOT(ISNUMBER($G206))),"",IF(AND($F206&lt;=O$6,$G206&gt;=O$5),IF(O$5&gt;$N206,5,$K206)*10+IF(AND($F206&gt;=O$5,$F206&lt;=O$6),IF(AND($G206&gt;=O$5,$G206&lt;=O$6),5,IF($L206=1,2,1)),IF(AND($G206&gt;=O$5,$G206&lt;=O$6),IF($M206&gt;0,4,3),0)),IF(AND($D206&lt;=O$6,$E206&gt;=O$5),60,0)))</f>
        <v/>
      </c>
      <c r="P206" s="80" t="str">
        <f>IF(OR($A206="",NOT(ISNUMBER($G206))),"",IF(AND($F206&lt;=P$6,$G206&gt;=P$5),IF(P$5&gt;$N206,5,$K206)*10+IF(AND($F206&gt;=P$5,$F206&lt;=P$6),IF(AND($G206&gt;=P$5,$G206&lt;=P$6),5,IF($L206=1,2,1)),IF(AND($G206&gt;=P$5,$G206&lt;=P$6),IF($M206&gt;0,4,3),0)),IF(AND($D206&lt;=P$6,$E206&gt;=P$5),60,0)))</f>
        <v/>
      </c>
      <c r="Q206" s="80" t="str">
        <f>IF(OR($A206="",NOT(ISNUMBER($G206))),"",IF(AND($F206&lt;=Q$6,$G206&gt;=Q$5),IF(Q$5&gt;$N206,5,$K206)*10+IF(AND($F206&gt;=Q$5,$F206&lt;=Q$6),IF(AND($G206&gt;=Q$5,$G206&lt;=Q$6),5,IF($L206=1,2,1)),IF(AND($G206&gt;=Q$5,$G206&lt;=Q$6),IF($M206&gt;0,4,3),0)),IF(AND($D206&lt;=Q$6,$E206&gt;=Q$5),60,0)))</f>
        <v/>
      </c>
      <c r="R206" s="80" t="str">
        <f>IF(OR($A206="",NOT(ISNUMBER($G206))),"",IF(AND($F206&lt;=R$6,$G206&gt;=R$5),IF(R$5&gt;$N206,5,$K206)*10+IF(AND($F206&gt;=R$5,$F206&lt;=R$6),IF(AND($G206&gt;=R$5,$G206&lt;=R$6),5,IF($L206=1,2,1)),IF(AND($G206&gt;=R$5,$G206&lt;=R$6),IF($M206&gt;0,4,3),0)),IF(AND($D206&lt;=R$6,$E206&gt;=R$5),60,0)))</f>
        <v/>
      </c>
      <c r="S206" s="80" t="str">
        <f>IF(OR($A206="",NOT(ISNUMBER($G206))),"",IF(AND($F206&lt;=S$6,$G206&gt;=S$5),IF(S$5&gt;$N206,5,$K206)*10+IF(AND($F206&gt;=S$5,$F206&lt;=S$6),IF(AND($G206&gt;=S$5,$G206&lt;=S$6),5,IF($L206=1,2,1)),IF(AND($G206&gt;=S$5,$G206&lt;=S$6),IF($M206&gt;0,4,3),0)),IF(AND($D206&lt;=S$6,$E206&gt;=S$5),60,0)))</f>
        <v/>
      </c>
      <c r="T206" s="80" t="str">
        <f>IF(OR($A206="",NOT(ISNUMBER($G206))),"",IF(AND($F206&lt;=T$6,$G206&gt;=T$5),IF(T$5&gt;$N206,5,$K206)*10+IF(AND($F206&gt;=T$5,$F206&lt;=T$6),IF(AND($G206&gt;=T$5,$G206&lt;=T$6),5,IF($L206=1,2,1)),IF(AND($G206&gt;=T$5,$G206&lt;=T$6),IF($M206&gt;0,4,3),0)),IF(AND($D206&lt;=T$6,$E206&gt;=T$5),60,0)))</f>
        <v/>
      </c>
      <c r="U206" s="80" t="str">
        <f>IF(OR($A206="",NOT(ISNUMBER($G206))),"",IF(AND($F206&lt;=U$6,$G206&gt;=U$5),IF(U$5&gt;$N206,5,$K206)*10+IF(AND($F206&gt;=U$5,$F206&lt;=U$6),IF(AND($G206&gt;=U$5,$G206&lt;=U$6),5,IF($L206=1,2,1)),IF(AND($G206&gt;=U$5,$G206&lt;=U$6),IF($M206&gt;0,4,3),0)),IF(AND($D206&lt;=U$6,$E206&gt;=U$5),60,0)))</f>
        <v/>
      </c>
      <c r="V206" s="80" t="str">
        <f>IF(OR($A206="",NOT(ISNUMBER($G206))),"",IF(AND($F206&lt;=V$6,$G206&gt;=V$5),IF(V$5&gt;$N206,5,$K206)*10+IF(AND($F206&gt;=V$5,$F206&lt;=V$6),IF(AND($G206&gt;=V$5,$G206&lt;=V$6),5,IF($L206=1,2,1)),IF(AND($G206&gt;=V$5,$G206&lt;=V$6),IF($M206&gt;0,4,3),0)),IF(AND($D206&lt;=V$6,$E206&gt;=V$5),60,0)))</f>
        <v/>
      </c>
      <c r="W206" s="80" t="str">
        <f>IF(OR($A206="",NOT(ISNUMBER($G206))),"",IF(AND($F206&lt;=W$6,$G206&gt;=W$5),IF(W$5&gt;$N206,5,$K206)*10+IF(AND($F206&gt;=W$5,$F206&lt;=W$6),IF(AND($G206&gt;=W$5,$G206&lt;=W$6),5,IF($L206=1,2,1)),IF(AND($G206&gt;=W$5,$G206&lt;=W$6),IF($M206&gt;0,4,3),0)),IF(AND($D206&lt;=W$6,$E206&gt;=W$5),60,0)))</f>
        <v/>
      </c>
      <c r="X206" s="80" t="str">
        <f>IF(OR($A206="",NOT(ISNUMBER($G206))),"",IF(AND($F206&lt;=X$6,$G206&gt;=X$5),IF(X$5&gt;$N206,5,$K206)*10+IF(AND($F206&gt;=X$5,$F206&lt;=X$6),IF(AND($G206&gt;=X$5,$G206&lt;=X$6),5,IF($L206=1,2,1)),IF(AND($G206&gt;=X$5,$G206&lt;=X$6),IF($M206&gt;0,4,3),0)),IF(AND($D206&lt;=X$6,$E206&gt;=X$5),60,0)))</f>
        <v/>
      </c>
      <c r="Y206" s="80" t="str">
        <f>IF(OR($A206="",NOT(ISNUMBER($G206))),"",IF(AND($F206&lt;=Y$6,$G206&gt;=Y$5),IF(Y$5&gt;$N206,5,$K206)*10+IF(AND($F206&gt;=Y$5,$F206&lt;=Y$6),IF(AND($G206&gt;=Y$5,$G206&lt;=Y$6),5,IF($L206=1,2,1)),IF(AND($G206&gt;=Y$5,$G206&lt;=Y$6),IF($M206&gt;0,4,3),0)),IF(AND($D206&lt;=Y$6,$E206&gt;=Y$5),60,0)))</f>
        <v/>
      </c>
      <c r="Z206" s="80" t="str">
        <f>IF(OR($A206="",NOT(ISNUMBER($G206))),"",IF(AND($F206&lt;=Z$6,$G206&gt;=Z$5),IF(Z$5&gt;$N206,5,$K206)*10+IF(AND($F206&gt;=Z$5,$F206&lt;=Z$6),IF(AND($G206&gt;=Z$5,$G206&lt;=Z$6),5,IF($L206=1,2,1)),IF(AND($G206&gt;=Z$5,$G206&lt;=Z$6),IF($M206&gt;0,4,3),0)),IF(AND($D206&lt;=Z$6,$E206&gt;=Z$5),60,0)))</f>
        <v/>
      </c>
      <c r="AA206" s="80" t="str">
        <f>IF(OR($A206="",NOT(ISNUMBER($G206))),"",IF(AND($F206&lt;=AA$6,$G206&gt;=AA$5),IF(AA$5&gt;$N206,5,$K206)*10+IF(AND($F206&gt;=AA$5,$F206&lt;=AA$6),IF(AND($G206&gt;=AA$5,$G206&lt;=AA$6),5,IF($L206=1,2,1)),IF(AND($G206&gt;=AA$5,$G206&lt;=AA$6),IF($M206&gt;0,4,3),0)),IF(AND($D206&lt;=AA$6,$E206&gt;=AA$5),60,0)))</f>
        <v/>
      </c>
      <c r="AB206" s="80" t="str">
        <f>IF(OR($A206="",NOT(ISNUMBER($G206))),"",IF(AND($F206&lt;=AB$6,$G206&gt;=AB$5),IF(AB$5&gt;$N206,5,$K206)*10+IF(AND($F206&gt;=AB$5,$F206&lt;=AB$6),IF(AND($G206&gt;=AB$5,$G206&lt;=AB$6),5,IF($L206=1,2,1)),IF(AND($G206&gt;=AB$5,$G206&lt;=AB$6),IF($M206&gt;0,4,3),0)),IF(AND($D206&lt;=AB$6,$E206&gt;=AB$5),60,0)))</f>
        <v/>
      </c>
      <c r="AC206" s="80" t="str">
        <f>IF(OR($A206="",NOT(ISNUMBER($G206))),"",IF(AND($F206&lt;=AC$6,$G206&gt;=AC$5),IF(AC$5&gt;$N206,5,$K206)*10+IF(AND($F206&gt;=AC$5,$F206&lt;=AC$6),IF(AND($G206&gt;=AC$5,$G206&lt;=AC$6),5,IF($L206=1,2,1)),IF(AND($G206&gt;=AC$5,$G206&lt;=AC$6),IF($M206&gt;0,4,3),0)),IF(AND($D206&lt;=AC$6,$E206&gt;=AC$5),60,0)))</f>
        <v/>
      </c>
      <c r="AD206" s="80" t="str">
        <f>IF(OR($A206="",NOT(ISNUMBER($G206))),"",IF(AND($F206&lt;=AD$6,$G206&gt;=AD$5),IF(AD$5&gt;$N206,5,$K206)*10+IF(AND($F206&gt;=AD$5,$F206&lt;=AD$6),IF(AND($G206&gt;=AD$5,$G206&lt;=AD$6),5,IF($L206=1,2,1)),IF(AND($G206&gt;=AD$5,$G206&lt;=AD$6),IF($M206&gt;0,4,3),0)),IF(AND($D206&lt;=AD$6,$E206&gt;=AD$5),60,0)))</f>
        <v/>
      </c>
      <c r="AE206" s="80" t="str">
        <f>IF(OR($A206="",NOT(ISNUMBER($G206))),"",IF(AND($F206&lt;=AE$6,$G206&gt;=AE$5),IF(AE$5&gt;$N206,5,$K206)*10+IF(AND($F206&gt;=AE$5,$F206&lt;=AE$6),IF(AND($G206&gt;=AE$5,$G206&lt;=AE$6),5,IF($L206=1,2,1)),IF(AND($G206&gt;=AE$5,$G206&lt;=AE$6),IF($M206&gt;0,4,3),0)),IF(AND($D206&lt;=AE$6,$E206&gt;=AE$5),60,0)))</f>
        <v/>
      </c>
      <c r="AF206" s="80" t="str">
        <f>IF(OR($A206="",NOT(ISNUMBER($G206))),"",IF(AND($F206&lt;=AF$6,$G206&gt;=AF$5),IF(AF$5&gt;$N206,5,$K206)*10+IF(AND($F206&gt;=AF$5,$F206&lt;=AF$6),IF(AND($G206&gt;=AF$5,$G206&lt;=AF$6),5,IF($L206=1,2,1)),IF(AND($G206&gt;=AF$5,$G206&lt;=AF$6),IF($M206&gt;0,4,3),0)),IF(AND($D206&lt;=AF$6,$E206&gt;=AF$5),60,0)))</f>
        <v/>
      </c>
      <c r="AG206" s="80" t="str">
        <f>IF(OR($A206="",NOT(ISNUMBER($G206))),"",IF(AND($F206&lt;=AG$6,$G206&gt;=AG$5),IF(AG$5&gt;$N206,5,$K206)*10+IF(AND($F206&gt;=AG$5,$F206&lt;=AG$6),IF(AND($G206&gt;=AG$5,$G206&lt;=AG$6),5,IF($L206=1,2,1)),IF(AND($G206&gt;=AG$5,$G206&lt;=AG$6),IF($M206&gt;0,4,3),0)),IF(AND($D206&lt;=AG$6,$E206&gt;=AG$5),60,0)))</f>
        <v/>
      </c>
      <c r="AH206" s="80" t="str">
        <f>IF(OR($A206="",NOT(ISNUMBER($G206))),"",IF(AND($F206&lt;=AH$6,$G206&gt;=AH$5),IF(AH$5&gt;$N206,5,$K206)*10+IF(AND($F206&gt;=AH$5,$F206&lt;=AH$6),IF(AND($G206&gt;=AH$5,$G206&lt;=AH$6),5,IF($L206=1,2,1)),IF(AND($G206&gt;=AH$5,$G206&lt;=AH$6),IF($M206&gt;0,4,3),0)),IF(AND($D206&lt;=AH$6,$E206&gt;=AH$5),60,0)))</f>
        <v/>
      </c>
      <c r="AI206" s="80" t="str">
        <f>IF(OR($A206="",NOT(ISNUMBER($G206))),"",IF(AND($F206&lt;=AI$6,$G206&gt;=AI$5),IF(AI$5&gt;$N206,5,$K206)*10+IF(AND($F206&gt;=AI$5,$F206&lt;=AI$6),IF(AND($G206&gt;=AI$5,$G206&lt;=AI$6),5,IF($L206=1,2,1)),IF(AND($G206&gt;=AI$5,$G206&lt;=AI$6),IF($M206&gt;0,4,3),0)),IF(AND($D206&lt;=AI$6,$E206&gt;=AI$5),60,0)))</f>
        <v/>
      </c>
      <c r="AJ206" s="80" t="str">
        <f>IF(OR($A206="",NOT(ISNUMBER($G206))),"",IF(AND($F206&lt;=AJ$6,$G206&gt;=AJ$5),IF(AJ$5&gt;$N206,5,$K206)*10+IF(AND($F206&gt;=AJ$5,$F206&lt;=AJ$6),IF(AND($G206&gt;=AJ$5,$G206&lt;=AJ$6),5,IF($L206=1,2,1)),IF(AND($G206&gt;=AJ$5,$G206&lt;=AJ$6),IF($M206&gt;0,4,3),0)),IF(AND($D206&lt;=AJ$6,$E206&gt;=AJ$5),60,0)))</f>
        <v/>
      </c>
      <c r="AK206" s="80" t="str">
        <f>IF(OR($A206="",NOT(ISNUMBER($G206))),"",IF(AND($F206&lt;=AK$6,$G206&gt;=AK$5),IF(AK$5&gt;$N206,5,$K206)*10+IF(AND($F206&gt;=AK$5,$F206&lt;=AK$6),IF(AND($G206&gt;=AK$5,$G206&lt;=AK$6),5,IF($L206=1,2,1)),IF(AND($G206&gt;=AK$5,$G206&lt;=AK$6),IF($M206&gt;0,4,3),0)),IF(AND($D206&lt;=AK$6,$E206&gt;=AK$5),60,0)))</f>
        <v/>
      </c>
      <c r="AL206" s="80" t="str">
        <f>IF(OR($A206="",NOT(ISNUMBER($G206))),"",IF(AND($F206&lt;=AL$6,$G206&gt;=AL$5),IF(AL$5&gt;$N206,5,$K206)*10+IF(AND($F206&gt;=AL$5,$F206&lt;=AL$6),IF(AND($G206&gt;=AL$5,$G206&lt;=AL$6),5,IF($L206=1,2,1)),IF(AND($G206&gt;=AL$5,$G206&lt;=AL$6),IF($M206&gt;0,4,3),0)),IF(AND($D206&lt;=AL$6,$E206&gt;=AL$5),60,0)))</f>
        <v/>
      </c>
      <c r="AM206" s="80" t="str">
        <f>IF(OR($A206="",NOT(ISNUMBER($G206))),"",IF(AND($F206&lt;=AM$6,$G206&gt;=AM$5),IF(AM$5&gt;$N206,5,$K206)*10+IF(AND($F206&gt;=AM$5,$F206&lt;=AM$6),IF(AND($G206&gt;=AM$5,$G206&lt;=AM$6),5,IF($L206=1,2,1)),IF(AND($G206&gt;=AM$5,$G206&lt;=AM$6),IF($M206&gt;0,4,3),0)),IF(AND($D206&lt;=AM$6,$E206&gt;=AM$5),60,0)))</f>
        <v/>
      </c>
      <c r="AN206" s="80" t="str">
        <f>IF(OR($A206="",NOT(ISNUMBER($G206))),"",IF(AND($F206&lt;=AN$6,$G206&gt;=AN$5),IF(AN$5&gt;$N206,5,$K206)*10+IF(AND($F206&gt;=AN$5,$F206&lt;=AN$6),IF(AND($G206&gt;=AN$5,$G206&lt;=AN$6),5,IF($L206=1,2,1)),IF(AND($G206&gt;=AN$5,$G206&lt;=AN$6),IF($M206&gt;0,4,3),0)),IF(AND($D206&lt;=AN$6,$E206&gt;=AN$5),60,0)))</f>
        <v/>
      </c>
      <c r="AO206" s="80" t="str">
        <f>IF(OR($A206="",NOT(ISNUMBER($G206))),"",IF(AND($F206&lt;=AO$6,$G206&gt;=AO$5),IF(AO$5&gt;$N206,5,$K206)*10+IF(AND($F206&gt;=AO$5,$F206&lt;=AO$6),IF(AND($G206&gt;=AO$5,$G206&lt;=AO$6),5,IF($L206=1,2,1)),IF(AND($G206&gt;=AO$5,$G206&lt;=AO$6),IF($M206&gt;0,4,3),0)),IF(AND($D206&lt;=AO$6,$E206&gt;=AO$5),60,0)))</f>
        <v/>
      </c>
      <c r="AP206" s="80" t="str">
        <f>IF(OR($A206="",NOT(ISNUMBER($G206))),"",IF(AND($F206&lt;=AP$6,$G206&gt;=AP$5),IF(AP$5&gt;$N206,5,$K206)*10+IF(AND($F206&gt;=AP$5,$F206&lt;=AP$6),IF(AND($G206&gt;=AP$5,$G206&lt;=AP$6),5,IF($L206=1,2,1)),IF(AND($G206&gt;=AP$5,$G206&lt;=AP$6),IF($M206&gt;0,4,3),0)),IF(AND($D206&lt;=AP$6,$E206&gt;=AP$5),60,0)))</f>
        <v/>
      </c>
      <c r="AQ206" s="80" t="str">
        <f>IF(OR($A206="",NOT(ISNUMBER($G206))),"",IF(AND($F206&lt;=AQ$6,$G206&gt;=AQ$5),IF(AQ$5&gt;$N206,5,$K206)*10+IF(AND($F206&gt;=AQ$5,$F206&lt;=AQ$6),IF(AND($G206&gt;=AQ$5,$G206&lt;=AQ$6),5,IF($L206=1,2,1)),IF(AND($G206&gt;=AQ$5,$G206&lt;=AQ$6),IF($M206&gt;0,4,3),0)),IF(AND($D206&lt;=AQ$6,$E206&gt;=AQ$5),60,0)))</f>
        <v/>
      </c>
      <c r="AR206" s="80" t="str">
        <f>IF(OR($A206="",NOT(ISNUMBER($G206))),"",IF(AND($F206&lt;=AR$6,$G206&gt;=AR$5),IF(AR$5&gt;$N206,5,$K206)*10+IF(AND($F206&gt;=AR$5,$F206&lt;=AR$6),IF(AND($G206&gt;=AR$5,$G206&lt;=AR$6),5,IF($L206=1,2,1)),IF(AND($G206&gt;=AR$5,$G206&lt;=AR$6),IF($M206&gt;0,4,3),0)),IF(AND($D206&lt;=AR$6,$E206&gt;=AR$5),60,0)))</f>
        <v/>
      </c>
      <c r="AS206" s="80" t="str">
        <f>IF(OR($A206="",NOT(ISNUMBER($G206))),"",IF(AND($F206&lt;=AS$6,$G206&gt;=AS$5),IF(AS$5&gt;$N206,5,$K206)*10+IF(AND($F206&gt;=AS$5,$F206&lt;=AS$6),IF(AND($G206&gt;=AS$5,$G206&lt;=AS$6),5,IF($L206=1,2,1)),IF(AND($G206&gt;=AS$5,$G206&lt;=AS$6),IF($M206&gt;0,4,3),0)),IF(AND($D206&lt;=AS$6,$E206&gt;=AS$5),60,0)))</f>
        <v/>
      </c>
      <c r="AT206" s="80" t="str">
        <f>IF(OR($A206="",NOT(ISNUMBER($G206))),"",IF(AND($F206&lt;=AT$6,$G206&gt;=AT$5),IF(AT$5&gt;$N206,5,$K206)*10+IF(AND($F206&gt;=AT$5,$F206&lt;=AT$6),IF(AND($G206&gt;=AT$5,$G206&lt;=AT$6),5,IF($L206=1,2,1)),IF(AND($G206&gt;=AT$5,$G206&lt;=AT$6),IF($M206&gt;0,4,3),0)),IF(AND($D206&lt;=AT$6,$E206&gt;=AT$5),60,0)))</f>
        <v/>
      </c>
      <c r="AU206" s="80" t="str">
        <f>IF(OR($A206="",NOT(ISNUMBER($G206))),"",IF(AND($F206&lt;=AU$6,$G206&gt;=AU$5),IF(AU$5&gt;$N206,5,$K206)*10+IF(AND($F206&gt;=AU$5,$F206&lt;=AU$6),IF(AND($G206&gt;=AU$5,$G206&lt;=AU$6),5,IF($L206=1,2,1)),IF(AND($G206&gt;=AU$5,$G206&lt;=AU$6),IF($M206&gt;0,4,3),0)),IF(AND($D206&lt;=AU$6,$E206&gt;=AU$5),60,0)))</f>
        <v/>
      </c>
      <c r="AV206" s="80" t="str">
        <f>IF(OR($A206="",NOT(ISNUMBER($G206))),"",IF(AND($F206&lt;=AV$6,$G206&gt;=AV$5),IF(AV$5&gt;$N206,5,$K206)*10+IF(AND($F206&gt;=AV$5,$F206&lt;=AV$6),IF(AND($G206&gt;=AV$5,$G206&lt;=AV$6),5,IF($L206=1,2,1)),IF(AND($G206&gt;=AV$5,$G206&lt;=AV$6),IF($M206&gt;0,4,3),0)),IF(AND($D206&lt;=AV$6,$E206&gt;=AV$5),60,0)))</f>
        <v/>
      </c>
      <c r="AW206" s="80" t="str">
        <f>IF(OR($A206="",NOT(ISNUMBER($G206))),"",IF(AND($F206&lt;=AW$6,$G206&gt;=AW$5),IF(AW$5&gt;$N206,5,$K206)*10+IF(AND($F206&gt;=AW$5,$F206&lt;=AW$6),IF(AND($G206&gt;=AW$5,$G206&lt;=AW$6),5,IF($L206=1,2,1)),IF(AND($G206&gt;=AW$5,$G206&lt;=AW$6),IF($M206&gt;0,4,3),0)),IF(AND($D206&lt;=AW$6,$E206&gt;=AW$5),60,0)))</f>
        <v/>
      </c>
      <c r="AX206" s="80" t="str">
        <f>IF(OR($A206="",NOT(ISNUMBER($G206))),"",IF(AND($F206&lt;=AX$6,$G206&gt;=AX$5),IF(AX$5&gt;$N206,5,$K206)*10+IF(AND($F206&gt;=AX$5,$F206&lt;=AX$6),IF(AND($G206&gt;=AX$5,$G206&lt;=AX$6),5,IF($L206=1,2,1)),IF(AND($G206&gt;=AX$5,$G206&lt;=AX$6),IF($M206&gt;0,4,3),0)),IF(AND($D206&lt;=AX$6,$E206&gt;=AX$5),60,0)))</f>
        <v/>
      </c>
      <c r="AY206" s="80" t="str">
        <f>IF(OR($A206="",NOT(ISNUMBER($G206))),"",IF(AND($F206&lt;=AY$6,$G206&gt;=AY$5),IF(AY$5&gt;$N206,5,$K206)*10+IF(AND($F206&gt;=AY$5,$F206&lt;=AY$6),IF(AND($G206&gt;=AY$5,$G206&lt;=AY$6),5,IF($L206=1,2,1)),IF(AND($G206&gt;=AY$5,$G206&lt;=AY$6),IF($M206&gt;0,4,3),0)),IF(AND($D206&lt;=AY$6,$E206&gt;=AY$5),60,0)))</f>
        <v/>
      </c>
      <c r="AZ206" s="80" t="str">
        <f>IF(OR($A206="",NOT(ISNUMBER($G206))),"",IF(AND($F206&lt;=AZ$6,$G206&gt;=AZ$5),IF(AZ$5&gt;$N206,5,$K206)*10+IF(AND($F206&gt;=AZ$5,$F206&lt;=AZ$6),IF(AND($G206&gt;=AZ$5,$G206&lt;=AZ$6),5,IF($L206=1,2,1)),IF(AND($G206&gt;=AZ$5,$G206&lt;=AZ$6),IF($M206&gt;0,4,3),0)),IF(AND($D206&lt;=AZ$6,$E206&gt;=AZ$5),60,0)))</f>
        <v/>
      </c>
      <c r="BA206" s="80" t="str">
        <f>IF(OR($A206="",NOT(ISNUMBER($G206))),"",IF(AND($F206&lt;=BA$6,$G206&gt;=BA$5),IF(BA$5&gt;$N206,5,$K206)*10+IF(AND($F206&gt;=BA$5,$F206&lt;=BA$6),IF(AND($G206&gt;=BA$5,$G206&lt;=BA$6),5,IF($L206=1,2,1)),IF(AND($G206&gt;=BA$5,$G206&lt;=BA$6),IF($M206&gt;0,4,3),0)),IF(AND($D206&lt;=BA$6,$E206&gt;=BA$5),60,0)))</f>
        <v/>
      </c>
      <c r="BB206" s="80" t="str">
        <f>IF(OR($A206="",NOT(ISNUMBER($G206))),"",IF(AND($F206&lt;=BB$6,$G206&gt;=BB$5),IF(BB$5&gt;$N206,5,$K206)*10+IF(AND($F206&gt;=BB$5,$F206&lt;=BB$6),IF(AND($G206&gt;=BB$5,$G206&lt;=BB$6),5,IF($L206=1,2,1)),IF(AND($G206&gt;=BB$5,$G206&lt;=BB$6),IF($M206&gt;0,4,3),0)),IF(AND($D206&lt;=BB$6,$E206&gt;=BB$5),60,0)))</f>
        <v/>
      </c>
      <c r="BC206" s="80" t="str">
        <f>IF(OR($A206="",NOT(ISNUMBER($G206))),"",IF(AND($F206&lt;=BC$6,$G206&gt;=BC$5),IF(BC$5&gt;$N206,5,$K206)*10+IF(AND($F206&gt;=BC$5,$F206&lt;=BC$6),IF(AND($G206&gt;=BC$5,$G206&lt;=BC$6),5,IF($L206=1,2,1)),IF(AND($G206&gt;=BC$5,$G206&lt;=BC$6),IF($M206&gt;0,4,3),0)),IF(AND($D206&lt;=BC$6,$E206&gt;=BC$5),60,0)))</f>
        <v/>
      </c>
      <c r="BD206" s="80" t="str">
        <f>IF(OR($A206="",NOT(ISNUMBER($G206))),"",IF(AND($F206&lt;=BD$6,$G206&gt;=BD$5),IF(BD$5&gt;$N206,5,$K206)*10+IF(AND($F206&gt;=BD$5,$F206&lt;=BD$6),IF(AND($G206&gt;=BD$5,$G206&lt;=BD$6),5,IF($L206=1,2,1)),IF(AND($G206&gt;=BD$5,$G206&lt;=BD$6),IF($M206&gt;0,4,3),0)),IF(AND($D206&lt;=BD$6,$E206&gt;=BD$5),60,0)))</f>
        <v/>
      </c>
      <c r="BE206" s="80" t="str">
        <f>IF(OR($A206="",NOT(ISNUMBER($G206))),"",IF(AND($F206&lt;=BE$6,$G206&gt;=BE$5),IF(BE$5&gt;$N206,5,$K206)*10+IF(AND($F206&gt;=BE$5,$F206&lt;=BE$6),IF(AND($G206&gt;=BE$5,$G206&lt;=BE$6),5,IF($L206=1,2,1)),IF(AND($G206&gt;=BE$5,$G206&lt;=BE$6),IF($M206&gt;0,4,3),0)),IF(AND($D206&lt;=BE$6,$E206&gt;=BE$5),60,0)))</f>
        <v/>
      </c>
      <c r="BF206" s="80" t="str">
        <f>IF(OR($A206="",NOT(ISNUMBER($G206))),"",IF(AND($F206&lt;=BF$6,$G206&gt;=BF$5),IF(BF$5&gt;$N206,5,$K206)*10+IF(AND($F206&gt;=BF$5,$F206&lt;=BF$6),IF(AND($G206&gt;=BF$5,$G206&lt;=BF$6),5,IF($L206=1,2,1)),IF(AND($G206&gt;=BF$5,$G206&lt;=BF$6),IF($M206&gt;0,4,3),0)),IF(AND($D206&lt;=BF$6,$E206&gt;=BF$5),60,0)))</f>
        <v/>
      </c>
      <c r="BG206" s="80" t="str">
        <f>IF(OR($A206="",NOT(ISNUMBER($G206))),"",IF(AND($F206&lt;=BG$6,$G206&gt;=BG$5),IF(BG$5&gt;$N206,5,$K206)*10+IF(AND($F206&gt;=BG$5,$F206&lt;=BG$6),IF(AND($G206&gt;=BG$5,$G206&lt;=BG$6),5,IF($L206=1,2,1)),IF(AND($G206&gt;=BG$5,$G206&lt;=BG$6),IF($M206&gt;0,4,3),0)),IF(AND($D206&lt;=BG$6,$E206&gt;=BG$5),60,0)))</f>
        <v/>
      </c>
      <c r="BH206" s="80" t="str">
        <f>IF(OR($A206="",NOT(ISNUMBER($G206))),"",IF(AND($F206&lt;=BH$6,$G206&gt;=BH$5),IF(BH$5&gt;$N206,5,$K206)*10+IF(AND($F206&gt;=BH$5,$F206&lt;=BH$6),IF(AND($G206&gt;=BH$5,$G206&lt;=BH$6),5,IF($L206=1,2,1)),IF(AND($G206&gt;=BH$5,$G206&lt;=BH$6),IF($M206&gt;0,4,3),0)),IF(AND($D206&lt;=BH$6,$E206&gt;=BH$5),60,0)))</f>
        <v/>
      </c>
      <c r="BI206" s="80" t="str">
        <f>IF(OR($A206="",NOT(ISNUMBER($G206))),"",IF(AND($F206&lt;=BI$6,$G206&gt;=BI$5),IF(BI$5&gt;$N206,5,$K206)*10+IF(AND($F206&gt;=BI$5,$F206&lt;=BI$6),IF(AND($G206&gt;=BI$5,$G206&lt;=BI$6),5,IF($L206=1,2,1)),IF(AND($G206&gt;=BI$5,$G206&lt;=BI$6),IF($M206&gt;0,4,3),0)),IF(AND($D206&lt;=BI$6,$E206&gt;=BI$5),60,0)))</f>
        <v/>
      </c>
      <c r="BJ206" s="80" t="str">
        <f>IF(OR($A206="",NOT(ISNUMBER($G206))),"",IF(AND($F206&lt;=BJ$6,$G206&gt;=BJ$5),IF(BJ$5&gt;$N206,5,$K206)*10+IF(AND($F206&gt;=BJ$5,$F206&lt;=BJ$6),IF(AND($G206&gt;=BJ$5,$G206&lt;=BJ$6),5,IF($L206=1,2,1)),IF(AND($G206&gt;=BJ$5,$G206&lt;=BJ$6),IF($M206&gt;0,4,3),0)),IF(AND($D206&lt;=BJ$6,$E206&gt;=BJ$5),60,0)))</f>
        <v/>
      </c>
      <c r="BK206" s="80" t="str">
        <f>IF(OR($A206="",NOT(ISNUMBER($G206))),"",IF(AND($F206&lt;=BK$6,$G206&gt;=BK$5),IF(BK$5&gt;$N206,5,$K206)*10+IF(AND($F206&gt;=BK$5,$F206&lt;=BK$6),IF(AND($G206&gt;=BK$5,$G206&lt;=BK$6),5,IF($L206=1,2,1)),IF(AND($G206&gt;=BK$5,$G206&lt;=BK$6),IF($M206&gt;0,4,3),0)),IF(AND($D206&lt;=BK$6,$E206&gt;=BK$5),60,0)))</f>
        <v/>
      </c>
      <c r="BL206" s="80" t="str">
        <f>IF(OR($A206="",NOT(ISNUMBER($G206))),"",IF(AND($F206&lt;=BL$6,$G206&gt;=BL$5),IF(BL$5&gt;$N206,5,$K206)*10+IF(AND($F206&gt;=BL$5,$F206&lt;=BL$6),IF(AND($G206&gt;=BL$5,$G206&lt;=BL$6),5,IF($L206=1,2,1)),IF(AND($G206&gt;=BL$5,$G206&lt;=BL$6),IF($M206&gt;0,4,3),0)),IF(AND($D206&lt;=BL$6,$E206&gt;=BL$5),60,0)))</f>
        <v/>
      </c>
      <c r="BM206" s="80" t="str">
        <f>IF(OR($A206="",NOT(ISNUMBER($G206))),"",IF(AND($F206&lt;=BM$6,$G206&gt;=BM$5),IF(BM$5&gt;$N206,5,$K206)*10+IF(AND($F206&gt;=BM$5,$F206&lt;=BM$6),IF(AND($G206&gt;=BM$5,$G206&lt;=BM$6),5,IF($L206=1,2,1)),IF(AND($G206&gt;=BM$5,$G206&lt;=BM$6),IF($M206&gt;0,4,3),0)),IF(AND($D206&lt;=BM$6,$E206&gt;=BM$5),60,0)))</f>
        <v/>
      </c>
      <c r="BN206" s="80" t="str">
        <f>IF(OR($A206="",NOT(ISNUMBER($G206))),"",IF(AND($F206&lt;=BN$6,$G206&gt;=BN$5),IF(BN$5&gt;$N206,5,$K206)*10+IF(AND($F206&gt;=BN$5,$F206&lt;=BN$6),IF(AND($G206&gt;=BN$5,$G206&lt;=BN$6),5,IF($L206=1,2,1)),IF(AND($G206&gt;=BN$5,$G206&lt;=BN$6),IF($M206&gt;0,4,3),0)),IF(AND($D206&lt;=BN$6,$E206&gt;=BN$5),60,0)))</f>
        <v/>
      </c>
      <c r="BO206" s="80" t="str">
        <f>IF(OR($A206="",NOT(ISNUMBER($G206))),"",IF(AND($F206&lt;=BO$6,$G206&gt;=BO$5),IF(BO$5&gt;$N206,5,$K206)*10+IF(AND($F206&gt;=BO$5,$F206&lt;=BO$6),IF(AND($G206&gt;=BO$5,$G206&lt;=BO$6),5,IF($L206=1,2,1)),IF(AND($G206&gt;=BO$5,$G206&lt;=BO$6),IF($M206&gt;0,4,3),0)),IF(AND($D206&lt;=BO$6,$E206&gt;=BO$5),60,0)))</f>
        <v/>
      </c>
      <c r="BP206" s="80" t="str">
        <f>IF(OR($A206="",NOT(ISNUMBER($G206))),"",IF(AND($F206&lt;=BP$6,$G206&gt;=BP$5),IF(BP$5&gt;$N206,5,$K206)*10+IF(AND($F206&gt;=BP$5,$F206&lt;=BP$6),IF(AND($G206&gt;=BP$5,$G206&lt;=BP$6),5,IF($L206=1,2,1)),IF(AND($G206&gt;=BP$5,$G206&lt;=BP$6),IF($M206&gt;0,4,3),0)),IF(AND($D206&lt;=BP$6,$E206&gt;=BP$5),60,0)))</f>
        <v/>
      </c>
      <c r="BQ206" s="80" t="str">
        <f>IF(OR($A206="",NOT(ISNUMBER($G206))),"",IF(AND($F206&lt;=BQ$6,$G206&gt;=BQ$5),IF(BQ$5&gt;$N206,5,$K206)*10+IF(AND($F206&gt;=BQ$5,$F206&lt;=BQ$6),IF(AND($G206&gt;=BQ$5,$G206&lt;=BQ$6),5,IF($L206=1,2,1)),IF(AND($G206&gt;=BQ$5,$G206&lt;=BQ$6),IF($M206&gt;0,4,3),0)),IF(AND($D206&lt;=BQ$6,$E206&gt;=BQ$5),60,0)))</f>
        <v/>
      </c>
      <c r="BR206" s="80" t="str">
        <f>IF(OR($A206="",NOT(ISNUMBER($G206))),"",IF(AND($F206&lt;=BR$6,$G206&gt;=BR$5),IF(BR$5&gt;$N206,5,$K206)*10+IF(AND($F206&gt;=BR$5,$F206&lt;=BR$6),IF(AND($G206&gt;=BR$5,$G206&lt;=BR$6),5,IF($L206=1,2,1)),IF(AND($G206&gt;=BR$5,$G206&lt;=BR$6),IF($M206&gt;0,4,3),0)),IF(AND($D206&lt;=BR$6,$E206&gt;=BR$5),60,0)))</f>
        <v/>
      </c>
      <c r="BS206" s="80" t="str">
        <f>IF(OR($A206="",NOT(ISNUMBER($G206))),"",IF(AND($F206&lt;=BS$6,$G206&gt;=BS$5),IF(BS$5&gt;$N206,5,$K206)*10+IF(AND($F206&gt;=BS$5,$F206&lt;=BS$6),IF(AND($G206&gt;=BS$5,$G206&lt;=BS$6),5,IF($L206=1,2,1)),IF(AND($G206&gt;=BS$5,$G206&lt;=BS$6),IF($M206&gt;0,4,3),0)),IF(AND($D206&lt;=BS$6,$E206&gt;=BS$5),60,0)))</f>
        <v/>
      </c>
      <c r="BT206" s="80" t="str">
        <f>IF(OR($A206="",NOT(ISNUMBER($G206))),"",IF(AND($F206&lt;=BT$6,$G206&gt;=BT$5),IF(BT$5&gt;$N206,5,$K206)*10+IF(AND($F206&gt;=BT$5,$F206&lt;=BT$6),IF(AND($G206&gt;=BT$5,$G206&lt;=BT$6),5,IF($L206=1,2,1)),IF(AND($G206&gt;=BT$5,$G206&lt;=BT$6),IF($M206&gt;0,4,3),0)),IF(AND($D206&lt;=BT$6,$E206&gt;=BT$5),60,0)))</f>
        <v/>
      </c>
      <c r="BU206" s="80" t="str">
        <f>IF(OR($A206="",NOT(ISNUMBER($G206))),"",IF(AND($F206&lt;=BU$6,$G206&gt;=BU$5),IF(BU$5&gt;$N206,5,$K206)*10+IF(AND($F206&gt;=BU$5,$F206&lt;=BU$6),IF(AND($G206&gt;=BU$5,$G206&lt;=BU$6),5,IF($L206=1,2,1)),IF(AND($G206&gt;=BU$5,$G206&lt;=BU$6),IF($M206&gt;0,4,3),0)),IF(AND($D206&lt;=BU$6,$E206&gt;=BU$5),60,0)))</f>
        <v/>
      </c>
      <c r="BV206" s="80" t="str">
        <f>IF(OR($A206="",NOT(ISNUMBER($G206))),"",IF(AND($F206&lt;=BV$6,$G206&gt;=BV$5),IF(BV$5&gt;$N206,5,$K206)*10+IF(AND($F206&gt;=BV$5,$F206&lt;=BV$6),IF(AND($G206&gt;=BV$5,$G206&lt;=BV$6),5,IF($L206=1,2,1)),IF(AND($G206&gt;=BV$5,$G206&lt;=BV$6),IF($M206&gt;0,4,3),0)),IF(AND($D206&lt;=BV$6,$E206&gt;=BV$5),60,0)))</f>
        <v/>
      </c>
      <c r="BW206" s="80" t="str">
        <f>IF(OR($A206="",NOT(ISNUMBER($G206))),"",IF(AND($F206&lt;=BW$6,$G206&gt;=BW$5),IF(BW$5&gt;$N206,5,$K206)*10+IF(AND($F206&gt;=BW$5,$F206&lt;=BW$6),IF(AND($G206&gt;=BW$5,$G206&lt;=BW$6),5,IF($L206=1,2,1)),IF(AND($G206&gt;=BW$5,$G206&lt;=BW$6),IF($M206&gt;0,4,3),0)),IF(AND($D206&lt;=BW$6,$E206&gt;=BW$5),60,0)))</f>
        <v/>
      </c>
      <c r="BX206" s="80" t="str">
        <f>IF(OR($A206="",NOT(ISNUMBER($G206))),"",IF(AND($F206&lt;=BX$6,$G206&gt;=BX$5),IF(BX$5&gt;$N206,5,$K206)*10+IF(AND($F206&gt;=BX$5,$F206&lt;=BX$6),IF(AND($G206&gt;=BX$5,$G206&lt;=BX$6),5,IF($L206=1,2,1)),IF(AND($G206&gt;=BX$5,$G206&lt;=BX$6),IF($M206&gt;0,4,3),0)),IF(AND($D206&lt;=BX$6,$E206&gt;=BX$5),60,0)))</f>
        <v/>
      </c>
      <c r="BY206" s="80" t="str">
        <f>IF(OR($A206="",NOT(ISNUMBER($G206))),"",IF(AND($F206&lt;=BY$6,$G206&gt;=BY$5),IF(BY$5&gt;$N206,5,$K206)*10+IF(AND($F206&gt;=BY$5,$F206&lt;=BY$6),IF(AND($G206&gt;=BY$5,$G206&lt;=BY$6),5,IF($L206=1,2,1)),IF(AND($G206&gt;=BY$5,$G206&lt;=BY$6),IF($M206&gt;0,4,3),0)),IF(AND($D206&lt;=BY$6,$E206&gt;=BY$5),60,0)))</f>
        <v/>
      </c>
      <c r="BZ206" s="80" t="str">
        <f>IF(OR($A206="",NOT(ISNUMBER($G206))),"",IF(AND($F206&lt;=BZ$6,$G206&gt;=BZ$5),IF(BZ$5&gt;$N206,5,$K206)*10+IF(AND($F206&gt;=BZ$5,$F206&lt;=BZ$6),IF(AND($G206&gt;=BZ$5,$G206&lt;=BZ$6),5,IF($L206=1,2,1)),IF(AND($G206&gt;=BZ$5,$G206&lt;=BZ$6),IF($M206&gt;0,4,3),0)),IF(AND($D206&lt;=BZ$6,$E206&gt;=BZ$5),60,0)))</f>
        <v/>
      </c>
      <c r="CA206" s="80" t="str">
        <f>IF(OR($A206="",NOT(ISNUMBER($G206))),"",IF(AND($F206&lt;=CA$6,$G206&gt;=CA$5),IF(CA$5&gt;$N206,5,$K206)*10+IF(AND($F206&gt;=CA$5,$F206&lt;=CA$6),IF(AND($G206&gt;=CA$5,$G206&lt;=CA$6),5,IF($L206=1,2,1)),IF(AND($G206&gt;=CA$5,$G206&lt;=CA$6),IF($M206&gt;0,4,3),0)),IF(AND($D206&lt;=CA$6,$E206&gt;=CA$5),60,0)))</f>
        <v/>
      </c>
      <c r="CB206" s="80" t="str">
        <f>IF(OR($A206="",NOT(ISNUMBER($G206))),"",IF(AND($F206&lt;=CB$6,$G206&gt;=CB$5),IF(CB$5&gt;$N206,5,$K206)*10+IF(AND($F206&gt;=CB$5,$F206&lt;=CB$6),IF(AND($G206&gt;=CB$5,$G206&lt;=CB$6),5,IF($L206=1,2,1)),IF(AND($G206&gt;=CB$5,$G206&lt;=CB$6),IF($M206&gt;0,4,3),0)),IF(AND($D206&lt;=CB$6,$E206&gt;=CB$5),60,0)))</f>
        <v/>
      </c>
      <c r="CC206" s="80" t="str">
        <f>IF(OR($A206="",NOT(ISNUMBER($G206))),"",IF(AND($F206&lt;=CC$6,$G206&gt;=CC$5),IF(CC$5&gt;$N206,5,$K206)*10+IF(AND($F206&gt;=CC$5,$F206&lt;=CC$6),IF(AND($G206&gt;=CC$5,$G206&lt;=CC$6),5,IF($L206=1,2,1)),IF(AND($G206&gt;=CC$5,$G206&lt;=CC$6),IF($M206&gt;0,4,3),0)),IF(AND($D206&lt;=CC$6,$E206&gt;=CC$5),60,0)))</f>
        <v/>
      </c>
      <c r="CD206" s="80" t="str">
        <f>IF(OR($A206="",NOT(ISNUMBER($G206))),"",IF(AND($F206&lt;=CD$6,$G206&gt;=CD$5),IF(CD$5&gt;$N206,5,$K206)*10+IF(AND($F206&gt;=CD$5,$F206&lt;=CD$6),IF(AND($G206&gt;=CD$5,$G206&lt;=CD$6),5,IF($L206=1,2,1)),IF(AND($G206&gt;=CD$5,$G206&lt;=CD$6),IF($M206&gt;0,4,3),0)),IF(AND($D206&lt;=CD$6,$E206&gt;=CD$5),60,0)))</f>
        <v/>
      </c>
      <c r="CE206" s="80" t="str">
        <f>IF(OR($A206="",NOT(ISNUMBER($G206))),"",IF(AND($F206&lt;=CE$6,$G206&gt;=CE$5),IF(CE$5&gt;$N206,5,$K206)*10+IF(AND($F206&gt;=CE$5,$F206&lt;=CE$6),IF(AND($G206&gt;=CE$5,$G206&lt;=CE$6),5,IF($L206=1,2,1)),IF(AND($G206&gt;=CE$5,$G206&lt;=CE$6),IF($M206&gt;0,4,3),0)),IF(AND($D206&lt;=CE$6,$E206&gt;=CE$5),60,0)))</f>
        <v/>
      </c>
      <c r="CF206" s="80" t="str">
        <f>IF(OR($A206="",NOT(ISNUMBER($G206))),"",IF(AND($F206&lt;=CF$6,$G206&gt;=CF$5),IF(CF$5&gt;$N206,5,$K206)*10+IF(AND($F206&gt;=CF$5,$F206&lt;=CF$6),IF(AND($G206&gt;=CF$5,$G206&lt;=CF$6),5,IF($L206=1,2,1)),IF(AND($G206&gt;=CF$5,$G206&lt;=CF$6),IF($M206&gt;0,4,3),0)),IF(AND($D206&lt;=CF$6,$E206&gt;=CF$5),60,0)))</f>
        <v/>
      </c>
      <c r="CG206" s="80" t="str">
        <f>IF(OR($A206="",NOT(ISNUMBER($G206))),"",IF(AND($F206&lt;=CG$6,$G206&gt;=CG$5),IF(CG$5&gt;$N206,5,$K206)*10+IF(AND($F206&gt;=CG$5,$F206&lt;=CG$6),IF(AND($G206&gt;=CG$5,$G206&lt;=CG$6),5,IF($L206=1,2,1)),IF(AND($G206&gt;=CG$5,$G206&lt;=CG$6),IF($M206&gt;0,4,3),0)),IF(AND($D206&lt;=CG$6,$E206&gt;=CG$5),60,0)))</f>
        <v/>
      </c>
      <c r="CH206" s="80" t="str">
        <f>IF(OR($A206="",NOT(ISNUMBER($G206))),"",IF(AND($F206&lt;=CH$6,$G206&gt;=CH$5),IF(CH$5&gt;$N206,5,$K206)*10+IF(AND($F206&gt;=CH$5,$F206&lt;=CH$6),IF(AND($G206&gt;=CH$5,$G206&lt;=CH$6),5,IF($L206=1,2,1)),IF(AND($G206&gt;=CH$5,$G206&lt;=CH$6),IF($M206&gt;0,4,3),0)),IF(AND($D206&lt;=CH$6,$E206&gt;=CH$5),60,0)))</f>
        <v/>
      </c>
      <c r="CI206" s="80" t="str">
        <f>IF(OR($A206="",NOT(ISNUMBER($G206))),"",IF(AND($F206&lt;=CI$6,$G206&gt;=CI$5),IF(CI$5&gt;$N206,5,$K206)*10+IF(AND($F206&gt;=CI$5,$F206&lt;=CI$6),IF(AND($G206&gt;=CI$5,$G206&lt;=CI$6),5,IF($L206=1,2,1)),IF(AND($G206&gt;=CI$5,$G206&lt;=CI$6),IF($M206&gt;0,4,3),0)),IF(AND($D206&lt;=CI$6,$E206&gt;=CI$5),60,0)))</f>
        <v/>
      </c>
      <c r="CJ206" s="80" t="str">
        <f>IF(OR($A206="",NOT(ISNUMBER($G206))),"",IF(AND($F206&lt;=CJ$6,$G206&gt;=CJ$5),IF(CJ$5&gt;$N206,5,$K206)*10+IF(AND($F206&gt;=CJ$5,$F206&lt;=CJ$6),IF(AND($G206&gt;=CJ$5,$G206&lt;=CJ$6),5,IF($L206=1,2,1)),IF(AND($G206&gt;=CJ$5,$G206&lt;=CJ$6),IF($M206&gt;0,4,3),0)),IF(AND($D206&lt;=CJ$6,$E206&gt;=CJ$5),60,0)))</f>
        <v/>
      </c>
      <c r="CK206" s="80" t="str">
        <f>IF(OR($A206="",NOT(ISNUMBER($G206))),"",IF(AND($F206&lt;=CK$6,$G206&gt;=CK$5),IF(CK$5&gt;$N206,5,$K206)*10+IF(AND($F206&gt;=CK$5,$F206&lt;=CK$6),IF(AND($G206&gt;=CK$5,$G206&lt;=CK$6),5,IF($L206=1,2,1)),IF(AND($G206&gt;=CK$5,$G206&lt;=CK$6),IF($M206&gt;0,4,3),0)),IF(AND($D206&lt;=CK$6,$E206&gt;=CK$5),60,0)))</f>
        <v/>
      </c>
      <c r="CL206" s="80" t="str">
        <f>IF(OR($A206="",NOT(ISNUMBER($G206))),"",IF(AND($F206&lt;=CL$6,$G206&gt;=CL$5),IF(CL$5&gt;$N206,5,$K206)*10+IF(AND($F206&gt;=CL$5,$F206&lt;=CL$6),IF(AND($G206&gt;=CL$5,$G206&lt;=CL$6),5,IF($L206=1,2,1)),IF(AND($G206&gt;=CL$5,$G206&lt;=CL$6),IF($M206&gt;0,4,3),0)),IF(AND($D206&lt;=CL$6,$E206&gt;=CL$5),60,0)))</f>
        <v/>
      </c>
      <c r="CM206" s="80" t="str">
        <f>IF(OR($A206="",NOT(ISNUMBER($G206))),"",IF(AND($F206&lt;=CM$6,$G206&gt;=CM$5),IF(CM$5&gt;$N206,5,$K206)*10+IF(AND($F206&gt;=CM$5,$F206&lt;=CM$6),IF(AND($G206&gt;=CM$5,$G206&lt;=CM$6),5,IF($L206=1,2,1)),IF(AND($G206&gt;=CM$5,$G206&lt;=CM$6),IF($M206&gt;0,4,3),0)),IF(AND($D206&lt;=CM$6,$E206&gt;=CM$5),60,0)))</f>
        <v/>
      </c>
      <c r="CN206" s="80" t="str">
        <f>IF(OR($A206="",NOT(ISNUMBER($G206))),"",IF(AND($F206&lt;=CN$6,$G206&gt;=CN$5),IF(CN$5&gt;$N206,5,$K206)*10+IF(AND($F206&gt;=CN$5,$F206&lt;=CN$6),IF(AND($G206&gt;=CN$5,$G206&lt;=CN$6),5,IF($L206=1,2,1)),IF(AND($G206&gt;=CN$5,$G206&lt;=CN$6),IF($M206&gt;0,4,3),0)),IF(AND($D206&lt;=CN$6,$E206&gt;=CN$5),60,0)))</f>
        <v/>
      </c>
      <c r="CO206" s="80" t="str">
        <f>IF(OR($A206="",NOT(ISNUMBER($G206))),"",IF(AND($F206&lt;=CO$6,$G206&gt;=CO$5),IF(CO$5&gt;$N206,5,$K206)*10+IF(AND($F206&gt;=CO$5,$F206&lt;=CO$6),IF(AND($G206&gt;=CO$5,$G206&lt;=CO$6),5,IF($L206=1,2,1)),IF(AND($G206&gt;=CO$5,$G206&lt;=CO$6),IF($M206&gt;0,4,3),0)),IF(AND($D206&lt;=CO$6,$E206&gt;=CO$5),60,0)))</f>
        <v/>
      </c>
      <c r="CP206" s="80" t="str">
        <f>IF(OR($A206="",NOT(ISNUMBER($G206))),"",IF(AND($F206&lt;=CP$6,$G206&gt;=CP$5),IF(CP$5&gt;$N206,5,$K206)*10+IF(AND($F206&gt;=CP$5,$F206&lt;=CP$6),IF(AND($G206&gt;=CP$5,$G206&lt;=CP$6),5,IF($L206=1,2,1)),IF(AND($G206&gt;=CP$5,$G206&lt;=CP$6),IF($M206&gt;0,4,3),0)),IF(AND($D206&lt;=CP$6,$E206&gt;=CP$5),60,0)))</f>
        <v/>
      </c>
      <c r="CQ206" s="80" t="str">
        <f>IF(OR($A206="",NOT(ISNUMBER($G206))),"",IF(AND($F206&lt;=CQ$6,$G206&gt;=CQ$5),IF(CQ$5&gt;$N206,5,$K206)*10+IF(AND($F206&gt;=CQ$5,$F206&lt;=CQ$6),IF(AND($G206&gt;=CQ$5,$G206&lt;=CQ$6),5,IF($L206=1,2,1)),IF(AND($G206&gt;=CQ$5,$G206&lt;=CQ$6),IF($M206&gt;0,4,3),0)),IF(AND($D206&lt;=CQ$6,$E206&gt;=CQ$5),60,0)))</f>
        <v/>
      </c>
      <c r="CR206" s="80" t="str">
        <f>IF(OR($A206="",NOT(ISNUMBER($G206))),"",IF(AND($F206&lt;=CR$6,$G206&gt;=CR$5),IF(CR$5&gt;$N206,5,$K206)*10+IF(AND($F206&gt;=CR$5,$F206&lt;=CR$6),IF(AND($G206&gt;=CR$5,$G206&lt;=CR$6),5,IF($L206=1,2,1)),IF(AND($G206&gt;=CR$5,$G206&lt;=CR$6),IF($M206&gt;0,4,3),0)),IF(AND($D206&lt;=CR$6,$E206&gt;=CR$5),60,0)))</f>
        <v/>
      </c>
      <c r="CS206" s="80" t="str">
        <f>IF(OR($A206="",NOT(ISNUMBER($G206))),"",IF(AND($F206&lt;=CS$6,$G206&gt;=CS$5),IF(CS$5&gt;$N206,5,$K206)*10+IF(AND($F206&gt;=CS$5,$F206&lt;=CS$6),IF(AND($G206&gt;=CS$5,$G206&lt;=CS$6),5,IF($L206=1,2,1)),IF(AND($G206&gt;=CS$5,$G206&lt;=CS$6),IF($M206&gt;0,4,3),0)),IF(AND($D206&lt;=CS$6,$E206&gt;=CS$5),60,0)))</f>
        <v/>
      </c>
      <c r="CT206" s="80" t="str">
        <f>IF(OR($A206="",NOT(ISNUMBER($G206))),"",IF(AND($F206&lt;=CT$6,$G206&gt;=CT$5),IF(CT$5&gt;$N206,5,$K206)*10+IF(AND($F206&gt;=CT$5,$F206&lt;=CT$6),IF(AND($G206&gt;=CT$5,$G206&lt;=CT$6),5,IF($L206=1,2,1)),IF(AND($G206&gt;=CT$5,$G206&lt;=CT$6),IF($M206&gt;0,4,3),0)),IF(AND($D206&lt;=CT$6,$E206&gt;=CT$5),60,0)))</f>
        <v/>
      </c>
      <c r="CU206" s="80" t="str">
        <f>IF(OR($A206="",NOT(ISNUMBER($G206))),"",IF(AND($F206&lt;=CU$6,$G206&gt;=CU$5),IF(CU$5&gt;$N206,5,$K206)*10+IF(AND($F206&gt;=CU$5,$F206&lt;=CU$6),IF(AND($G206&gt;=CU$5,$G206&lt;=CU$6),5,IF($L206=1,2,1)),IF(AND($G206&gt;=CU$5,$G206&lt;=CU$6),IF($M206&gt;0,4,3),0)),IF(AND($D206&lt;=CU$6,$E206&gt;=CU$5),60,0)))</f>
        <v/>
      </c>
      <c r="CV206" s="80" t="str">
        <f>IF(OR($A206="",NOT(ISNUMBER($G206))),"",IF(AND($F206&lt;=CV$6,$G206&gt;=CV$5),IF(CV$5&gt;$N206,5,$K206)*10+IF(AND($F206&gt;=CV$5,$F206&lt;=CV$6),IF(AND($G206&gt;=CV$5,$G206&lt;=CV$6),5,IF($L206=1,2,1)),IF(AND($G206&gt;=CV$5,$G206&lt;=CV$6),IF($M206&gt;0,4,3),0)),IF(AND($D206&lt;=CV$6,$E206&gt;=CV$5),60,0)))</f>
        <v/>
      </c>
      <c r="CW206" s="80" t="str">
        <f>IF(OR($A206="",NOT(ISNUMBER($G206))),"",IF(AND($F206&lt;=CW$6,$G206&gt;=CW$5),IF(CW$5&gt;$N206,5,$K206)*10+IF(AND($F206&gt;=CW$5,$F206&lt;=CW$6),IF(AND($G206&gt;=CW$5,$G206&lt;=CW$6),5,IF($L206=1,2,1)),IF(AND($G206&gt;=CW$5,$G206&lt;=CW$6),IF($M206&gt;0,4,3),0)),IF(AND($D206&lt;=CW$6,$E206&gt;=CW$5),60,0)))</f>
        <v/>
      </c>
      <c r="CX206" s="80" t="str">
        <f>IF(OR($A206="",NOT(ISNUMBER($G206))),"",IF(AND($F206&lt;=CX$6,$G206&gt;=CX$5),IF(CX$5&gt;$N206,5,$K206)*10+IF(AND($F206&gt;=CX$5,$F206&lt;=CX$6),IF(AND($G206&gt;=CX$5,$G206&lt;=CX$6),5,IF($L206=1,2,1)),IF(AND($G206&gt;=CX$5,$G206&lt;=CX$6),IF($M206&gt;0,4,3),0)),IF(AND($D206&lt;=CX$6,$E206&gt;=CX$5),60,0)))</f>
        <v/>
      </c>
      <c r="CY206" s="80" t="str">
        <f>IF(OR($A206="",NOT(ISNUMBER($G206))),"",IF(AND($F206&lt;=CY$6,$G206&gt;=CY$5),IF(CY$5&gt;$N206,5,$K206)*10+IF(AND($F206&gt;=CY$5,$F206&lt;=CY$6),IF(AND($G206&gt;=CY$5,$G206&lt;=CY$6),5,IF($L206=1,2,1)),IF(AND($G206&gt;=CY$5,$G206&lt;=CY$6),IF($M206&gt;0,4,3),0)),IF(AND($D206&lt;=CY$6,$E206&gt;=CY$5),60,0)))</f>
        <v/>
      </c>
      <c r="CZ206" s="80" t="str">
        <f>IF(OR($A206="",NOT(ISNUMBER($G206))),"",IF(AND($F206&lt;=CZ$6,$G206&gt;=CZ$5),IF(CZ$5&gt;$N206,5,$K206)*10+IF(AND($F206&gt;=CZ$5,$F206&lt;=CZ$6),IF(AND($G206&gt;=CZ$5,$G206&lt;=CZ$6),5,IF($L206=1,2,1)),IF(AND($G206&gt;=CZ$5,$G206&lt;=CZ$6),IF($M206&gt;0,4,3),0)),IF(AND($D206&lt;=CZ$6,$E206&gt;=CZ$5),60,0)))</f>
        <v/>
      </c>
      <c r="DA206" s="80" t="str">
        <f>IF(OR($A206="",NOT(ISNUMBER($G206))),"",IF(AND($F206&lt;=DA$6,$G206&gt;=DA$5),IF(DA$5&gt;$N206,5,$K206)*10+IF(AND($F206&gt;=DA$5,$F206&lt;=DA$6),IF(AND($G206&gt;=DA$5,$G206&lt;=DA$6),5,IF($L206=1,2,1)),IF(AND($G206&gt;=DA$5,$G206&lt;=DA$6),IF($M206&gt;0,4,3),0)),IF(AND($D206&lt;=DA$6,$E206&gt;=DA$5),60,0)))</f>
        <v/>
      </c>
      <c r="DB206" s="80" t="str">
        <f>IF(OR($A206="",NOT(ISNUMBER($G206))),"",IF(AND($F206&lt;=DB$6,$G206&gt;=DB$5),IF(DB$5&gt;$N206,5,$K206)*10+IF(AND($F206&gt;=DB$5,$F206&lt;=DB$6),IF(AND($G206&gt;=DB$5,$G206&lt;=DB$6),5,IF($L206=1,2,1)),IF(AND($G206&gt;=DB$5,$G206&lt;=DB$6),IF($M206&gt;0,4,3),0)),IF(AND($D206&lt;=DB$6,$E206&gt;=DB$5),60,0)))</f>
        <v/>
      </c>
      <c r="DC206" s="80" t="str">
        <f>IF(OR($A206="",NOT(ISNUMBER($G206))),"",IF(AND($F206&lt;=DC$6,$G206&gt;=DC$5),IF(DC$5&gt;$N206,5,$K206)*10+IF(AND($F206&gt;=DC$5,$F206&lt;=DC$6),IF(AND($G206&gt;=DC$5,$G206&lt;=DC$6),5,IF($L206=1,2,1)),IF(AND($G206&gt;=DC$5,$G206&lt;=DC$6),IF($M206&gt;0,4,3),0)),IF(AND($D206&lt;=DC$6,$E206&gt;=DC$5),60,0)))</f>
        <v/>
      </c>
      <c r="DD206" s="80" t="str">
        <f>IF(OR($A206="",NOT(ISNUMBER($G206))),"",IF(AND($F206&lt;=DD$6,$G206&gt;=DD$5),IF(DD$5&gt;$N206,5,$K206)*10+IF(AND($F206&gt;=DD$5,$F206&lt;=DD$6),IF(AND($G206&gt;=DD$5,$G206&lt;=DD$6),5,IF($L206=1,2,1)),IF(AND($G206&gt;=DD$5,$G206&lt;=DD$6),IF($M206&gt;0,4,3),0)),IF(AND($D206&lt;=DD$6,$E206&gt;=DD$5),60,0)))</f>
        <v/>
      </c>
      <c r="DE206" s="80" t="str">
        <f>IF(OR($A206="",NOT(ISNUMBER($G206))),"",IF(AND($F206&lt;=DE$6,$G206&gt;=DE$5),IF(DE$5&gt;$N206,5,$K206)*10+IF(AND($F206&gt;=DE$5,$F206&lt;=DE$6),IF(AND($G206&gt;=DE$5,$G206&lt;=DE$6),5,IF($L206=1,2,1)),IF(AND($G206&gt;=DE$5,$G206&lt;=DE$6),IF($M206&gt;0,4,3),0)),IF(AND($D206&lt;=DE$6,$E206&gt;=DE$5),60,0)))</f>
        <v/>
      </c>
      <c r="DF206" s="80" t="str">
        <f>IF(OR($A206="",NOT(ISNUMBER($G206))),"",IF(AND($F206&lt;=DF$6,$G206&gt;=DF$5),IF(DF$5&gt;$N206,5,$K206)*10+IF(AND($F206&gt;=DF$5,$F206&lt;=DF$6),IF(AND($G206&gt;=DF$5,$G206&lt;=DF$6),5,IF($L206=1,2,1)),IF(AND($G206&gt;=DF$5,$G206&lt;=DF$6),IF($M206&gt;0,4,3),0)),IF(AND($D206&lt;=DF$6,$E206&gt;=DF$5),60,0)))</f>
        <v/>
      </c>
      <c r="DG206" s="80" t="str">
        <f>IF(OR($A206="",NOT(ISNUMBER($G206))),"",IF(AND($F206&lt;=DG$6,$G206&gt;=DG$5),IF(DG$5&gt;$N206,5,$K206)*10+IF(AND($F206&gt;=DG$5,$F206&lt;=DG$6),IF(AND($G206&gt;=DG$5,$G206&lt;=DG$6),5,IF($L206=1,2,1)),IF(AND($G206&gt;=DG$5,$G206&lt;=DG$6),IF($M206&gt;0,4,3),0)),IF(AND($D206&lt;=DG$6,$E206&gt;=DG$5),60,0)))</f>
        <v/>
      </c>
      <c r="DH206" s="80" t="str">
        <f>IF(OR($A206="",NOT(ISNUMBER($G206))),"",IF(AND($F206&lt;=DH$6,$G206&gt;=DH$5),IF(DH$5&gt;$N206,5,$K206)*10+IF(AND($F206&gt;=DH$5,$F206&lt;=DH$6),IF(AND($G206&gt;=DH$5,$G206&lt;=DH$6),5,IF($L206=1,2,1)),IF(AND($G206&gt;=DH$5,$G206&lt;=DH$6),IF($M206&gt;0,4,3),0)),IF(AND($D206&lt;=DH$6,$E206&gt;=DH$5),60,0)))</f>
        <v/>
      </c>
      <c r="DI206" s="80" t="str">
        <f>IF(OR($A206="",NOT(ISNUMBER($G206))),"",IF(AND($F206&lt;=DI$6,$G206&gt;=DI$5),IF(DI$5&gt;$N206,5,$K206)*10+IF(AND($F206&gt;=DI$5,$F206&lt;=DI$6),IF(AND($G206&gt;=DI$5,$G206&lt;=DI$6),5,IF($L206=1,2,1)),IF(AND($G206&gt;=DI$5,$G206&lt;=DI$6),IF($M206&gt;0,4,3),0)),IF(AND($D206&lt;=DI$6,$E206&gt;=DI$5),60,0)))</f>
        <v/>
      </c>
      <c r="DJ206" s="80" t="str">
        <f>IF(OR($A206="",NOT(ISNUMBER($G206))),"",IF(AND($F206&lt;=DJ$6,$G206&gt;=DJ$5),IF(DJ$5&gt;$N206,5,$K206)*10+IF(AND($F206&gt;=DJ$5,$F206&lt;=DJ$6),IF(AND($G206&gt;=DJ$5,$G206&lt;=DJ$6),5,IF($L206=1,2,1)),IF(AND($G206&gt;=DJ$5,$G206&lt;=DJ$6),IF($M206&gt;0,4,3),0)),IF(AND($D206&lt;=DJ$6,$E206&gt;=DJ$5),60,0)))</f>
        <v/>
      </c>
      <c r="DK206" s="80" t="str">
        <f>IF(OR($A206="",NOT(ISNUMBER($G206))),"",IF(AND($F206&lt;=DK$6,$G206&gt;=DK$5),IF(DK$5&gt;$N206,5,$K206)*10+IF(AND($F206&gt;=DK$5,$F206&lt;=DK$6),IF(AND($G206&gt;=DK$5,$G206&lt;=DK$6),5,IF($L206=1,2,1)),IF(AND($G206&gt;=DK$5,$G206&lt;=DK$6),IF($M206&gt;0,4,3),0)),IF(AND($D206&lt;=DK$6,$E206&gt;=DK$5),60,0)))</f>
        <v/>
      </c>
      <c r="DL206" s="80" t="str">
        <f>IF(OR($A206="",NOT(ISNUMBER($G206))),"",IF(AND($F206&lt;=DL$6,$G206&gt;=DL$5),IF(DL$5&gt;$N206,5,$K206)*10+IF(AND($F206&gt;=DL$5,$F206&lt;=DL$6),IF(AND($G206&gt;=DL$5,$G206&lt;=DL$6),5,IF($L206=1,2,1)),IF(AND($G206&gt;=DL$5,$G206&lt;=DL$6),IF($M206&gt;0,4,3),0)),IF(AND($D206&lt;=DL$6,$E206&gt;=DL$5),60,0)))</f>
        <v/>
      </c>
      <c r="DM206" s="80" t="str">
        <f>IF(OR($A206="",NOT(ISNUMBER($G206))),"",IF(AND($F206&lt;=DM$6,$G206&gt;=DM$5),IF(DM$5&gt;$N206,5,$K206)*10+IF(AND($F206&gt;=DM$5,$F206&lt;=DM$6),IF(AND($G206&gt;=DM$5,$G206&lt;=DM$6),5,IF($L206=1,2,1)),IF(AND($G206&gt;=DM$5,$G206&lt;=DM$6),IF($M206&gt;0,4,3),0)),IF(AND($D206&lt;=DM$6,$E206&gt;=DM$5),60,0)))</f>
        <v/>
      </c>
      <c r="DN206" s="80" t="str">
        <f>IF(OR($A206="",NOT(ISNUMBER($G206))),"",IF(AND($F206&lt;=DN$6,$G206&gt;=DN$5),IF(DN$5&gt;$N206,5,$K206)*10+IF(AND($F206&gt;=DN$5,$F206&lt;=DN$6),IF(AND($G206&gt;=DN$5,$G206&lt;=DN$6),5,IF($L206=1,2,1)),IF(AND($G206&gt;=DN$5,$G206&lt;=DN$6),IF($M206&gt;0,4,3),0)),IF(AND($D206&lt;=DN$6,$E206&gt;=DN$5),60,0)))</f>
        <v/>
      </c>
      <c r="DO206" s="80" t="str">
        <f>IF(OR($A206="",NOT(ISNUMBER($G206))),"",IF(AND($F206&lt;=DO$6,$G206&gt;=DO$5),IF(DO$5&gt;$N206,5,$K206)*10+IF(AND($F206&gt;=DO$5,$F206&lt;=DO$6),IF(AND($G206&gt;=DO$5,$G206&lt;=DO$6),5,IF($L206=1,2,1)),IF(AND($G206&gt;=DO$5,$G206&lt;=DO$6),IF($M206&gt;0,4,3),0)),IF(AND($D206&lt;=DO$6,$E206&gt;=DO$5),60,0)))</f>
        <v/>
      </c>
      <c r="DP206" s="80" t="str">
        <f>IF(OR($A206="",NOT(ISNUMBER($G206))),"",IF(AND($F206&lt;=DP$6,$G206&gt;=DP$5),IF(DP$5&gt;$N206,5,$K206)*10+IF(AND($F206&gt;=DP$5,$F206&lt;=DP$6),IF(AND($G206&gt;=DP$5,$G206&lt;=DP$6),5,IF($L206=1,2,1)),IF(AND($G206&gt;=DP$5,$G206&lt;=DP$6),IF($M206&gt;0,4,3),0)),IF(AND($D206&lt;=DP$6,$E206&gt;=DP$5),60,0)))</f>
        <v/>
      </c>
      <c r="DQ206" s="80" t="str">
        <f>IF(OR($A206="",NOT(ISNUMBER($G206))),"",IF(AND($F206&lt;=DQ$6,$G206&gt;=DQ$5),IF(DQ$5&gt;$N206,5,$K206)*10+IF(AND($F206&gt;=DQ$5,$F206&lt;=DQ$6),IF(AND($G206&gt;=DQ$5,$G206&lt;=DQ$6),5,IF($L206=1,2,1)),IF(AND($G206&gt;=DQ$5,$G206&lt;=DQ$6),IF($M206&gt;0,4,3),0)),IF(AND($D206&lt;=DQ$6,$E206&gt;=DQ$5),60,0)))</f>
        <v/>
      </c>
      <c r="DR206" s="80" t="str">
        <f>IF(OR($A206="",NOT(ISNUMBER($G206))),"",IF(AND($F206&lt;=DR$6,$G206&gt;=DR$5),IF(DR$5&gt;$N206,5,$K206)*10+IF(AND($F206&gt;=DR$5,$F206&lt;=DR$6),IF(AND($G206&gt;=DR$5,$G206&lt;=DR$6),5,IF($L206=1,2,1)),IF(AND($G206&gt;=DR$5,$G206&lt;=DR$6),IF($M206&gt;0,4,3),0)),IF(AND($D206&lt;=DR$6,$E206&gt;=DR$5),60,0)))</f>
        <v/>
      </c>
      <c r="DS206" s="80" t="str">
        <f>IF(OR($A206="",NOT(ISNUMBER($G206))),"",IF(AND($F206&lt;=DS$6,$G206&gt;=DS$5),IF(DS$5&gt;$N206,5,$K206)*10+IF(AND($F206&gt;=DS$5,$F206&lt;=DS$6),IF(AND($G206&gt;=DS$5,$G206&lt;=DS$6),5,IF($L206=1,2,1)),IF(AND($G206&gt;=DS$5,$G206&lt;=DS$6),IF($M206&gt;0,4,3),0)),IF(AND($D206&lt;=DS$6,$E206&gt;=DS$5),60,0)))</f>
        <v/>
      </c>
      <c r="DT206" s="80" t="str">
        <f>IF(OR($A206="",NOT(ISNUMBER($G206))),"",IF(AND($F206&lt;=DT$6,$G206&gt;=DT$5),IF(DT$5&gt;$N206,5,$K206)*10+IF(AND($F206&gt;=DT$5,$F206&lt;=DT$6),IF(AND($G206&gt;=DT$5,$G206&lt;=DT$6),5,IF($L206=1,2,1)),IF(AND($G206&gt;=DT$5,$G206&lt;=DT$6),IF($M206&gt;0,4,3),0)),IF(AND($D206&lt;=DT$6,$E206&gt;=DT$5),60,0)))</f>
        <v/>
      </c>
      <c r="DU206" s="80" t="str">
        <f>IF(OR($A206="",NOT(ISNUMBER($G206))),"",IF(AND($F206&lt;=DU$6,$G206&gt;=DU$5),IF(DU$5&gt;$N206,5,$K206)*10+IF(AND($F206&gt;=DU$5,$F206&lt;=DU$6),IF(AND($G206&gt;=DU$5,$G206&lt;=DU$6),5,IF($L206=1,2,1)),IF(AND($G206&gt;=DU$5,$G206&lt;=DU$6),IF($M206&gt;0,4,3),0)),IF(AND($D206&lt;=DU$6,$E206&gt;=DU$5),60,0)))</f>
        <v/>
      </c>
      <c r="DV206" s="80" t="str">
        <f>IF(OR($A206="",NOT(ISNUMBER($G206))),"",IF(AND($F206&lt;=DV$6,$G206&gt;=DV$5),IF(DV$5&gt;$N206,5,$K206)*10+IF(AND($F206&gt;=DV$5,$F206&lt;=DV$6),IF(AND($G206&gt;=DV$5,$G206&lt;=DV$6),5,IF($L206=1,2,1)),IF(AND($G206&gt;=DV$5,$G206&lt;=DV$6),IF($M206&gt;0,4,3),0)),IF(AND($D206&lt;=DV$6,$E206&gt;=DV$5),60,0)))</f>
        <v/>
      </c>
      <c r="DW206" s="80" t="str">
        <f>IF(OR($A206="",NOT(ISNUMBER($G206))),"",IF(AND($F206&lt;=DW$6,$G206&gt;=DW$5),IF(DW$5&gt;$N206,5,$K206)*10+IF(AND($F206&gt;=DW$5,$F206&lt;=DW$6),IF(AND($G206&gt;=DW$5,$G206&lt;=DW$6),5,IF($L206=1,2,1)),IF(AND($G206&gt;=DW$5,$G206&lt;=DW$6),IF($M206&gt;0,4,3),0)),IF(AND($D206&lt;=DW$6,$E206&gt;=DW$5),60,0)))</f>
        <v/>
      </c>
      <c r="DX206" s="80" t="str">
        <f>IF(OR($A206="",NOT(ISNUMBER($G206))),"",IF(AND($F206&lt;=DX$6,$G206&gt;=DX$5),IF(DX$5&gt;$N206,5,$K206)*10+IF(AND($F206&gt;=DX$5,$F206&lt;=DX$6),IF(AND($G206&gt;=DX$5,$G206&lt;=DX$6),5,IF($L206=1,2,1)),IF(AND($G206&gt;=DX$5,$G206&lt;=DX$6),IF($M206&gt;0,4,3),0)),IF(AND($D206&lt;=DX$6,$E206&gt;=DX$5),60,0)))</f>
        <v/>
      </c>
      <c r="DY206" s="80" t="str">
        <f>IF(OR($A206="",NOT(ISNUMBER($G206))),"",IF(AND($F206&lt;=DY$6,$G206&gt;=DY$5),IF(DY$5&gt;$N206,5,$K206)*10+IF(AND($F206&gt;=DY$5,$F206&lt;=DY$6),IF(AND($G206&gt;=DY$5,$G206&lt;=DY$6),5,IF($L206=1,2,1)),IF(AND($G206&gt;=DY$5,$G206&lt;=DY$6),IF($M206&gt;0,4,3),0)),IF(AND($D206&lt;=DY$6,$E206&gt;=DY$5),60,0)))</f>
        <v/>
      </c>
      <c r="DZ206" s="80" t="str">
        <f>IF(OR($A206="",NOT(ISNUMBER($G206))),"",IF(AND($F206&lt;=DZ$6,$G206&gt;=DZ$5),IF(DZ$5&gt;$N206,5,$K206)*10+IF(AND($F206&gt;=DZ$5,$F206&lt;=DZ$6),IF(AND($G206&gt;=DZ$5,$G206&lt;=DZ$6),5,IF($L206=1,2,1)),IF(AND($G206&gt;=DZ$5,$G206&lt;=DZ$6),IF($M206&gt;0,4,3),0)),IF(AND($D206&lt;=DZ$6,$E206&gt;=DZ$5),60,0)))</f>
        <v/>
      </c>
      <c r="EA206" s="80" t="str">
        <f>IF(OR($A206="",NOT(ISNUMBER($G206))),"",IF(AND($F206&lt;=EA$6,$G206&gt;=EA$5),IF(EA$5&gt;$N206,5,$K206)*10+IF(AND($F206&gt;=EA$5,$F206&lt;=EA$6),IF(AND($G206&gt;=EA$5,$G206&lt;=EA$6),5,IF($L206=1,2,1)),IF(AND($G206&gt;=EA$5,$G206&lt;=EA$6),IF($M206&gt;0,4,3),0)),IF(AND($D206&lt;=EA$6,$E206&gt;=EA$5),60,0)))</f>
        <v/>
      </c>
      <c r="EB206" s="80" t="str">
        <f>IF(OR($A206="",NOT(ISNUMBER($G206))),"",IF(AND($F206&lt;=EB$6,$G206&gt;=EB$5),IF(EB$5&gt;$N206,5,$K206)*10+IF(AND($F206&gt;=EB$5,$F206&lt;=EB$6),IF(AND($G206&gt;=EB$5,$G206&lt;=EB$6),5,IF($L206=1,2,1)),IF(AND($G206&gt;=EB$5,$G206&lt;=EB$6),IF($M206&gt;0,4,3),0)),IF(AND($D206&lt;=EB$6,$E206&gt;=EB$5),60,0)))</f>
        <v/>
      </c>
      <c r="EC206" s="80" t="str">
        <f>IF(OR($A206="",NOT(ISNUMBER($G206))),"",IF(AND($F206&lt;=EC$6,$G206&gt;=EC$5),IF(EC$5&gt;$N206,5,$K206)*10+IF(AND($F206&gt;=EC$5,$F206&lt;=EC$6),IF(AND($G206&gt;=EC$5,$G206&lt;=EC$6),5,IF($L206=1,2,1)),IF(AND($G206&gt;=EC$5,$G206&lt;=EC$6),IF($M206&gt;0,4,3),0)),IF(AND($D206&lt;=EC$6,$E206&gt;=EC$5),60,0)))</f>
        <v/>
      </c>
      <c r="ED206" s="80" t="str">
        <f>IF(OR($A206="",NOT(ISNUMBER($G206))),"",IF(AND($F206&lt;=ED$6,$G206&gt;=ED$5),IF(ED$5&gt;$N206,5,$K206)*10+IF(AND($F206&gt;=ED$5,$F206&lt;=ED$6),IF(AND($G206&gt;=ED$5,$G206&lt;=ED$6),5,IF($L206=1,2,1)),IF(AND($G206&gt;=ED$5,$G206&lt;=ED$6),IF($M206&gt;0,4,3),0)),IF(AND($D206&lt;=ED$6,$E206&gt;=ED$5),60,0)))</f>
        <v/>
      </c>
    </row>
    <row r="207" ht="18" customHeight="1">
      <c r="A207" s="52" t="str">
        <f>IF(Tasks!$B207="","",Tasks!$A207)</f>
        <v/>
      </c>
      <c r="B207" s="78" t="str">
        <f>IF(Tasks!$B207="","",Tasks!$B207)</f>
        <v/>
      </c>
      <c r="C207" s="25" t="str">
        <f>IF($B207="","",IF(AND(Tasks!$D207="",Tasks!$G207=""),"-",IF(Tasks!$D207="","",Tasks!$D207&amp;IF(OR(Tasks!$E207="",Tasks!$E207="FS"),IF(N(Tasks!$F207)=0,"","FS"),Tasks!$E207)&amp;IF(N(Tasks!$F207)=0,"",IF(Tasks!$F207&gt;0,"+","")&amp;Tasks!$F207))&amp;IF(AND(Tasks!$D207&lt;&gt;"",Tasks!$G207&lt;&gt;""),", ","")&amp;IF(Tasks!$G207="","",Tasks!$G207&amp;IF(OR(Tasks!$H207="",Tasks!$H207="FS"),IF(N(Tasks!$I207)=0,"","FS"),Tasks!$H207)&amp;IF(N(Tasks!$I207)=0,"",IF(Tasks!$I207&gt;0,"+","")&amp;Tasks!$I207))))</f>
        <v/>
      </c>
      <c r="D207" s="51" t="str">
        <f>IF(OR($B207="",Tasks!$Q207=""),"",Tasks!$Q207)</f>
        <v/>
      </c>
      <c r="E207" s="51" t="str">
        <f>IF(OR($B207="",Tasks!$R207=""),"",Tasks!$R207)</f>
        <v/>
      </c>
      <c r="F207" s="51" t="str">
        <f>IF(OR($B207="",Tasks!$S207=""),"",Tasks!$S207)</f>
        <v/>
      </c>
      <c r="G207" s="51" t="str">
        <f>IF(OR($B207="",Tasks!$T207=""),"",Tasks!$T207)</f>
        <v/>
      </c>
      <c r="H207" s="52" t="str">
        <f>IF($B207="","",Tasks!$AE207)</f>
        <v/>
      </c>
      <c r="I207" s="79" t="str">
        <f>IF($B207="","",Tasks!$AF207)</f>
        <v/>
      </c>
      <c r="J207" s="53" t="str">
        <f>IF(OR($B207="",Tasks!$V207=""),"",Tasks!$V207)</f>
        <v/>
      </c>
      <c r="K207" s="52" t="str">
        <f>IF($B207="","",Tasks!$AA207)</f>
        <v/>
      </c>
      <c r="L207" s="52" t="str">
        <f>IF($B207="","",Tasks!$AB207)</f>
        <v/>
      </c>
      <c r="M207" s="52" t="str">
        <f>IF($B207="","",Tasks!$Z207)</f>
        <v/>
      </c>
      <c r="N207" s="52" t="str">
        <f>IF(OR($B207="",Tasks!$AG207=""),"",Tasks!$AG207)</f>
        <v/>
      </c>
      <c r="O207" s="80" t="str">
        <f>IF(OR($A207="",NOT(ISNUMBER($G207))),"",IF(AND($F207&lt;=O$6,$G207&gt;=O$5),IF(O$5&gt;$N207,5,$K207)*10+IF(AND($F207&gt;=O$5,$F207&lt;=O$6),IF(AND($G207&gt;=O$5,$G207&lt;=O$6),5,IF($L207=1,2,1)),IF(AND($G207&gt;=O$5,$G207&lt;=O$6),IF($M207&gt;0,4,3),0)),IF(AND($D207&lt;=O$6,$E207&gt;=O$5),60,0)))</f>
        <v/>
      </c>
      <c r="P207" s="80" t="str">
        <f>IF(OR($A207="",NOT(ISNUMBER($G207))),"",IF(AND($F207&lt;=P$6,$G207&gt;=P$5),IF(P$5&gt;$N207,5,$K207)*10+IF(AND($F207&gt;=P$5,$F207&lt;=P$6),IF(AND($G207&gt;=P$5,$G207&lt;=P$6),5,IF($L207=1,2,1)),IF(AND($G207&gt;=P$5,$G207&lt;=P$6),IF($M207&gt;0,4,3),0)),IF(AND($D207&lt;=P$6,$E207&gt;=P$5),60,0)))</f>
        <v/>
      </c>
      <c r="Q207" s="80" t="str">
        <f>IF(OR($A207="",NOT(ISNUMBER($G207))),"",IF(AND($F207&lt;=Q$6,$G207&gt;=Q$5),IF(Q$5&gt;$N207,5,$K207)*10+IF(AND($F207&gt;=Q$5,$F207&lt;=Q$6),IF(AND($G207&gt;=Q$5,$G207&lt;=Q$6),5,IF($L207=1,2,1)),IF(AND($G207&gt;=Q$5,$G207&lt;=Q$6),IF($M207&gt;0,4,3),0)),IF(AND($D207&lt;=Q$6,$E207&gt;=Q$5),60,0)))</f>
        <v/>
      </c>
      <c r="R207" s="80" t="str">
        <f>IF(OR($A207="",NOT(ISNUMBER($G207))),"",IF(AND($F207&lt;=R$6,$G207&gt;=R$5),IF(R$5&gt;$N207,5,$K207)*10+IF(AND($F207&gt;=R$5,$F207&lt;=R$6),IF(AND($G207&gt;=R$5,$G207&lt;=R$6),5,IF($L207=1,2,1)),IF(AND($G207&gt;=R$5,$G207&lt;=R$6),IF($M207&gt;0,4,3),0)),IF(AND($D207&lt;=R$6,$E207&gt;=R$5),60,0)))</f>
        <v/>
      </c>
      <c r="S207" s="80" t="str">
        <f>IF(OR($A207="",NOT(ISNUMBER($G207))),"",IF(AND($F207&lt;=S$6,$G207&gt;=S$5),IF(S$5&gt;$N207,5,$K207)*10+IF(AND($F207&gt;=S$5,$F207&lt;=S$6),IF(AND($G207&gt;=S$5,$G207&lt;=S$6),5,IF($L207=1,2,1)),IF(AND($G207&gt;=S$5,$G207&lt;=S$6),IF($M207&gt;0,4,3),0)),IF(AND($D207&lt;=S$6,$E207&gt;=S$5),60,0)))</f>
        <v/>
      </c>
      <c r="T207" s="80" t="str">
        <f>IF(OR($A207="",NOT(ISNUMBER($G207))),"",IF(AND($F207&lt;=T$6,$G207&gt;=T$5),IF(T$5&gt;$N207,5,$K207)*10+IF(AND($F207&gt;=T$5,$F207&lt;=T$6),IF(AND($G207&gt;=T$5,$G207&lt;=T$6),5,IF($L207=1,2,1)),IF(AND($G207&gt;=T$5,$G207&lt;=T$6),IF($M207&gt;0,4,3),0)),IF(AND($D207&lt;=T$6,$E207&gt;=T$5),60,0)))</f>
        <v/>
      </c>
      <c r="U207" s="80" t="str">
        <f>IF(OR($A207="",NOT(ISNUMBER($G207))),"",IF(AND($F207&lt;=U$6,$G207&gt;=U$5),IF(U$5&gt;$N207,5,$K207)*10+IF(AND($F207&gt;=U$5,$F207&lt;=U$6),IF(AND($G207&gt;=U$5,$G207&lt;=U$6),5,IF($L207=1,2,1)),IF(AND($G207&gt;=U$5,$G207&lt;=U$6),IF($M207&gt;0,4,3),0)),IF(AND($D207&lt;=U$6,$E207&gt;=U$5),60,0)))</f>
        <v/>
      </c>
      <c r="V207" s="80" t="str">
        <f>IF(OR($A207="",NOT(ISNUMBER($G207))),"",IF(AND($F207&lt;=V$6,$G207&gt;=V$5),IF(V$5&gt;$N207,5,$K207)*10+IF(AND($F207&gt;=V$5,$F207&lt;=V$6),IF(AND($G207&gt;=V$5,$G207&lt;=V$6),5,IF($L207=1,2,1)),IF(AND($G207&gt;=V$5,$G207&lt;=V$6),IF($M207&gt;0,4,3),0)),IF(AND($D207&lt;=V$6,$E207&gt;=V$5),60,0)))</f>
        <v/>
      </c>
      <c r="W207" s="80" t="str">
        <f>IF(OR($A207="",NOT(ISNUMBER($G207))),"",IF(AND($F207&lt;=W$6,$G207&gt;=W$5),IF(W$5&gt;$N207,5,$K207)*10+IF(AND($F207&gt;=W$5,$F207&lt;=W$6),IF(AND($G207&gt;=W$5,$G207&lt;=W$6),5,IF($L207=1,2,1)),IF(AND($G207&gt;=W$5,$G207&lt;=W$6),IF($M207&gt;0,4,3),0)),IF(AND($D207&lt;=W$6,$E207&gt;=W$5),60,0)))</f>
        <v/>
      </c>
      <c r="X207" s="80" t="str">
        <f>IF(OR($A207="",NOT(ISNUMBER($G207))),"",IF(AND($F207&lt;=X$6,$G207&gt;=X$5),IF(X$5&gt;$N207,5,$K207)*10+IF(AND($F207&gt;=X$5,$F207&lt;=X$6),IF(AND($G207&gt;=X$5,$G207&lt;=X$6),5,IF($L207=1,2,1)),IF(AND($G207&gt;=X$5,$G207&lt;=X$6),IF($M207&gt;0,4,3),0)),IF(AND($D207&lt;=X$6,$E207&gt;=X$5),60,0)))</f>
        <v/>
      </c>
      <c r="Y207" s="80" t="str">
        <f>IF(OR($A207="",NOT(ISNUMBER($G207))),"",IF(AND($F207&lt;=Y$6,$G207&gt;=Y$5),IF(Y$5&gt;$N207,5,$K207)*10+IF(AND($F207&gt;=Y$5,$F207&lt;=Y$6),IF(AND($G207&gt;=Y$5,$G207&lt;=Y$6),5,IF($L207=1,2,1)),IF(AND($G207&gt;=Y$5,$G207&lt;=Y$6),IF($M207&gt;0,4,3),0)),IF(AND($D207&lt;=Y$6,$E207&gt;=Y$5),60,0)))</f>
        <v/>
      </c>
      <c r="Z207" s="80" t="str">
        <f>IF(OR($A207="",NOT(ISNUMBER($G207))),"",IF(AND($F207&lt;=Z$6,$G207&gt;=Z$5),IF(Z$5&gt;$N207,5,$K207)*10+IF(AND($F207&gt;=Z$5,$F207&lt;=Z$6),IF(AND($G207&gt;=Z$5,$G207&lt;=Z$6),5,IF($L207=1,2,1)),IF(AND($G207&gt;=Z$5,$G207&lt;=Z$6),IF($M207&gt;0,4,3),0)),IF(AND($D207&lt;=Z$6,$E207&gt;=Z$5),60,0)))</f>
        <v/>
      </c>
      <c r="AA207" s="80" t="str">
        <f>IF(OR($A207="",NOT(ISNUMBER($G207))),"",IF(AND($F207&lt;=AA$6,$G207&gt;=AA$5),IF(AA$5&gt;$N207,5,$K207)*10+IF(AND($F207&gt;=AA$5,$F207&lt;=AA$6),IF(AND($G207&gt;=AA$5,$G207&lt;=AA$6),5,IF($L207=1,2,1)),IF(AND($G207&gt;=AA$5,$G207&lt;=AA$6),IF($M207&gt;0,4,3),0)),IF(AND($D207&lt;=AA$6,$E207&gt;=AA$5),60,0)))</f>
        <v/>
      </c>
      <c r="AB207" s="80" t="str">
        <f>IF(OR($A207="",NOT(ISNUMBER($G207))),"",IF(AND($F207&lt;=AB$6,$G207&gt;=AB$5),IF(AB$5&gt;$N207,5,$K207)*10+IF(AND($F207&gt;=AB$5,$F207&lt;=AB$6),IF(AND($G207&gt;=AB$5,$G207&lt;=AB$6),5,IF($L207=1,2,1)),IF(AND($G207&gt;=AB$5,$G207&lt;=AB$6),IF($M207&gt;0,4,3),0)),IF(AND($D207&lt;=AB$6,$E207&gt;=AB$5),60,0)))</f>
        <v/>
      </c>
      <c r="AC207" s="80" t="str">
        <f>IF(OR($A207="",NOT(ISNUMBER($G207))),"",IF(AND($F207&lt;=AC$6,$G207&gt;=AC$5),IF(AC$5&gt;$N207,5,$K207)*10+IF(AND($F207&gt;=AC$5,$F207&lt;=AC$6),IF(AND($G207&gt;=AC$5,$G207&lt;=AC$6),5,IF($L207=1,2,1)),IF(AND($G207&gt;=AC$5,$G207&lt;=AC$6),IF($M207&gt;0,4,3),0)),IF(AND($D207&lt;=AC$6,$E207&gt;=AC$5),60,0)))</f>
        <v/>
      </c>
      <c r="AD207" s="80" t="str">
        <f>IF(OR($A207="",NOT(ISNUMBER($G207))),"",IF(AND($F207&lt;=AD$6,$G207&gt;=AD$5),IF(AD$5&gt;$N207,5,$K207)*10+IF(AND($F207&gt;=AD$5,$F207&lt;=AD$6),IF(AND($G207&gt;=AD$5,$G207&lt;=AD$6),5,IF($L207=1,2,1)),IF(AND($G207&gt;=AD$5,$G207&lt;=AD$6),IF($M207&gt;0,4,3),0)),IF(AND($D207&lt;=AD$6,$E207&gt;=AD$5),60,0)))</f>
        <v/>
      </c>
      <c r="AE207" s="80" t="str">
        <f>IF(OR($A207="",NOT(ISNUMBER($G207))),"",IF(AND($F207&lt;=AE$6,$G207&gt;=AE$5),IF(AE$5&gt;$N207,5,$K207)*10+IF(AND($F207&gt;=AE$5,$F207&lt;=AE$6),IF(AND($G207&gt;=AE$5,$G207&lt;=AE$6),5,IF($L207=1,2,1)),IF(AND($G207&gt;=AE$5,$G207&lt;=AE$6),IF($M207&gt;0,4,3),0)),IF(AND($D207&lt;=AE$6,$E207&gt;=AE$5),60,0)))</f>
        <v/>
      </c>
      <c r="AF207" s="80" t="str">
        <f>IF(OR($A207="",NOT(ISNUMBER($G207))),"",IF(AND($F207&lt;=AF$6,$G207&gt;=AF$5),IF(AF$5&gt;$N207,5,$K207)*10+IF(AND($F207&gt;=AF$5,$F207&lt;=AF$6),IF(AND($G207&gt;=AF$5,$G207&lt;=AF$6),5,IF($L207=1,2,1)),IF(AND($G207&gt;=AF$5,$G207&lt;=AF$6),IF($M207&gt;0,4,3),0)),IF(AND($D207&lt;=AF$6,$E207&gt;=AF$5),60,0)))</f>
        <v/>
      </c>
      <c r="AG207" s="80" t="str">
        <f>IF(OR($A207="",NOT(ISNUMBER($G207))),"",IF(AND($F207&lt;=AG$6,$G207&gt;=AG$5),IF(AG$5&gt;$N207,5,$K207)*10+IF(AND($F207&gt;=AG$5,$F207&lt;=AG$6),IF(AND($G207&gt;=AG$5,$G207&lt;=AG$6),5,IF($L207=1,2,1)),IF(AND($G207&gt;=AG$5,$G207&lt;=AG$6),IF($M207&gt;0,4,3),0)),IF(AND($D207&lt;=AG$6,$E207&gt;=AG$5),60,0)))</f>
        <v/>
      </c>
      <c r="AH207" s="80" t="str">
        <f>IF(OR($A207="",NOT(ISNUMBER($G207))),"",IF(AND($F207&lt;=AH$6,$G207&gt;=AH$5),IF(AH$5&gt;$N207,5,$K207)*10+IF(AND($F207&gt;=AH$5,$F207&lt;=AH$6),IF(AND($G207&gt;=AH$5,$G207&lt;=AH$6),5,IF($L207=1,2,1)),IF(AND($G207&gt;=AH$5,$G207&lt;=AH$6),IF($M207&gt;0,4,3),0)),IF(AND($D207&lt;=AH$6,$E207&gt;=AH$5),60,0)))</f>
        <v/>
      </c>
      <c r="AI207" s="80" t="str">
        <f>IF(OR($A207="",NOT(ISNUMBER($G207))),"",IF(AND($F207&lt;=AI$6,$G207&gt;=AI$5),IF(AI$5&gt;$N207,5,$K207)*10+IF(AND($F207&gt;=AI$5,$F207&lt;=AI$6),IF(AND($G207&gt;=AI$5,$G207&lt;=AI$6),5,IF($L207=1,2,1)),IF(AND($G207&gt;=AI$5,$G207&lt;=AI$6),IF($M207&gt;0,4,3),0)),IF(AND($D207&lt;=AI$6,$E207&gt;=AI$5),60,0)))</f>
        <v/>
      </c>
      <c r="AJ207" s="80" t="str">
        <f>IF(OR($A207="",NOT(ISNUMBER($G207))),"",IF(AND($F207&lt;=AJ$6,$G207&gt;=AJ$5),IF(AJ$5&gt;$N207,5,$K207)*10+IF(AND($F207&gt;=AJ$5,$F207&lt;=AJ$6),IF(AND($G207&gt;=AJ$5,$G207&lt;=AJ$6),5,IF($L207=1,2,1)),IF(AND($G207&gt;=AJ$5,$G207&lt;=AJ$6),IF($M207&gt;0,4,3),0)),IF(AND($D207&lt;=AJ$6,$E207&gt;=AJ$5),60,0)))</f>
        <v/>
      </c>
      <c r="AK207" s="80" t="str">
        <f>IF(OR($A207="",NOT(ISNUMBER($G207))),"",IF(AND($F207&lt;=AK$6,$G207&gt;=AK$5),IF(AK$5&gt;$N207,5,$K207)*10+IF(AND($F207&gt;=AK$5,$F207&lt;=AK$6),IF(AND($G207&gt;=AK$5,$G207&lt;=AK$6),5,IF($L207=1,2,1)),IF(AND($G207&gt;=AK$5,$G207&lt;=AK$6),IF($M207&gt;0,4,3),0)),IF(AND($D207&lt;=AK$6,$E207&gt;=AK$5),60,0)))</f>
        <v/>
      </c>
      <c r="AL207" s="80" t="str">
        <f>IF(OR($A207="",NOT(ISNUMBER($G207))),"",IF(AND($F207&lt;=AL$6,$G207&gt;=AL$5),IF(AL$5&gt;$N207,5,$K207)*10+IF(AND($F207&gt;=AL$5,$F207&lt;=AL$6),IF(AND($G207&gt;=AL$5,$G207&lt;=AL$6),5,IF($L207=1,2,1)),IF(AND($G207&gt;=AL$5,$G207&lt;=AL$6),IF($M207&gt;0,4,3),0)),IF(AND($D207&lt;=AL$6,$E207&gt;=AL$5),60,0)))</f>
        <v/>
      </c>
      <c r="AM207" s="80" t="str">
        <f>IF(OR($A207="",NOT(ISNUMBER($G207))),"",IF(AND($F207&lt;=AM$6,$G207&gt;=AM$5),IF(AM$5&gt;$N207,5,$K207)*10+IF(AND($F207&gt;=AM$5,$F207&lt;=AM$6),IF(AND($G207&gt;=AM$5,$G207&lt;=AM$6),5,IF($L207=1,2,1)),IF(AND($G207&gt;=AM$5,$G207&lt;=AM$6),IF($M207&gt;0,4,3),0)),IF(AND($D207&lt;=AM$6,$E207&gt;=AM$5),60,0)))</f>
        <v/>
      </c>
      <c r="AN207" s="80" t="str">
        <f>IF(OR($A207="",NOT(ISNUMBER($G207))),"",IF(AND($F207&lt;=AN$6,$G207&gt;=AN$5),IF(AN$5&gt;$N207,5,$K207)*10+IF(AND($F207&gt;=AN$5,$F207&lt;=AN$6),IF(AND($G207&gt;=AN$5,$G207&lt;=AN$6),5,IF($L207=1,2,1)),IF(AND($G207&gt;=AN$5,$G207&lt;=AN$6),IF($M207&gt;0,4,3),0)),IF(AND($D207&lt;=AN$6,$E207&gt;=AN$5),60,0)))</f>
        <v/>
      </c>
      <c r="AO207" s="80" t="str">
        <f>IF(OR($A207="",NOT(ISNUMBER($G207))),"",IF(AND($F207&lt;=AO$6,$G207&gt;=AO$5),IF(AO$5&gt;$N207,5,$K207)*10+IF(AND($F207&gt;=AO$5,$F207&lt;=AO$6),IF(AND($G207&gt;=AO$5,$G207&lt;=AO$6),5,IF($L207=1,2,1)),IF(AND($G207&gt;=AO$5,$G207&lt;=AO$6),IF($M207&gt;0,4,3),0)),IF(AND($D207&lt;=AO$6,$E207&gt;=AO$5),60,0)))</f>
        <v/>
      </c>
      <c r="AP207" s="80" t="str">
        <f>IF(OR($A207="",NOT(ISNUMBER($G207))),"",IF(AND($F207&lt;=AP$6,$G207&gt;=AP$5),IF(AP$5&gt;$N207,5,$K207)*10+IF(AND($F207&gt;=AP$5,$F207&lt;=AP$6),IF(AND($G207&gt;=AP$5,$G207&lt;=AP$6),5,IF($L207=1,2,1)),IF(AND($G207&gt;=AP$5,$G207&lt;=AP$6),IF($M207&gt;0,4,3),0)),IF(AND($D207&lt;=AP$6,$E207&gt;=AP$5),60,0)))</f>
        <v/>
      </c>
      <c r="AQ207" s="80" t="str">
        <f>IF(OR($A207="",NOT(ISNUMBER($G207))),"",IF(AND($F207&lt;=AQ$6,$G207&gt;=AQ$5),IF(AQ$5&gt;$N207,5,$K207)*10+IF(AND($F207&gt;=AQ$5,$F207&lt;=AQ$6),IF(AND($G207&gt;=AQ$5,$G207&lt;=AQ$6),5,IF($L207=1,2,1)),IF(AND($G207&gt;=AQ$5,$G207&lt;=AQ$6),IF($M207&gt;0,4,3),0)),IF(AND($D207&lt;=AQ$6,$E207&gt;=AQ$5),60,0)))</f>
        <v/>
      </c>
      <c r="AR207" s="80" t="str">
        <f>IF(OR($A207="",NOT(ISNUMBER($G207))),"",IF(AND($F207&lt;=AR$6,$G207&gt;=AR$5),IF(AR$5&gt;$N207,5,$K207)*10+IF(AND($F207&gt;=AR$5,$F207&lt;=AR$6),IF(AND($G207&gt;=AR$5,$G207&lt;=AR$6),5,IF($L207=1,2,1)),IF(AND($G207&gt;=AR$5,$G207&lt;=AR$6),IF($M207&gt;0,4,3),0)),IF(AND($D207&lt;=AR$6,$E207&gt;=AR$5),60,0)))</f>
        <v/>
      </c>
      <c r="AS207" s="80" t="str">
        <f>IF(OR($A207="",NOT(ISNUMBER($G207))),"",IF(AND($F207&lt;=AS$6,$G207&gt;=AS$5),IF(AS$5&gt;$N207,5,$K207)*10+IF(AND($F207&gt;=AS$5,$F207&lt;=AS$6),IF(AND($G207&gt;=AS$5,$G207&lt;=AS$6),5,IF($L207=1,2,1)),IF(AND($G207&gt;=AS$5,$G207&lt;=AS$6),IF($M207&gt;0,4,3),0)),IF(AND($D207&lt;=AS$6,$E207&gt;=AS$5),60,0)))</f>
        <v/>
      </c>
      <c r="AT207" s="80" t="str">
        <f>IF(OR($A207="",NOT(ISNUMBER($G207))),"",IF(AND($F207&lt;=AT$6,$G207&gt;=AT$5),IF(AT$5&gt;$N207,5,$K207)*10+IF(AND($F207&gt;=AT$5,$F207&lt;=AT$6),IF(AND($G207&gt;=AT$5,$G207&lt;=AT$6),5,IF($L207=1,2,1)),IF(AND($G207&gt;=AT$5,$G207&lt;=AT$6),IF($M207&gt;0,4,3),0)),IF(AND($D207&lt;=AT$6,$E207&gt;=AT$5),60,0)))</f>
        <v/>
      </c>
      <c r="AU207" s="80" t="str">
        <f>IF(OR($A207="",NOT(ISNUMBER($G207))),"",IF(AND($F207&lt;=AU$6,$G207&gt;=AU$5),IF(AU$5&gt;$N207,5,$K207)*10+IF(AND($F207&gt;=AU$5,$F207&lt;=AU$6),IF(AND($G207&gt;=AU$5,$G207&lt;=AU$6),5,IF($L207=1,2,1)),IF(AND($G207&gt;=AU$5,$G207&lt;=AU$6),IF($M207&gt;0,4,3),0)),IF(AND($D207&lt;=AU$6,$E207&gt;=AU$5),60,0)))</f>
        <v/>
      </c>
      <c r="AV207" s="80" t="str">
        <f>IF(OR($A207="",NOT(ISNUMBER($G207))),"",IF(AND($F207&lt;=AV$6,$G207&gt;=AV$5),IF(AV$5&gt;$N207,5,$K207)*10+IF(AND($F207&gt;=AV$5,$F207&lt;=AV$6),IF(AND($G207&gt;=AV$5,$G207&lt;=AV$6),5,IF($L207=1,2,1)),IF(AND($G207&gt;=AV$5,$G207&lt;=AV$6),IF($M207&gt;0,4,3),0)),IF(AND($D207&lt;=AV$6,$E207&gt;=AV$5),60,0)))</f>
        <v/>
      </c>
      <c r="AW207" s="80" t="str">
        <f>IF(OR($A207="",NOT(ISNUMBER($G207))),"",IF(AND($F207&lt;=AW$6,$G207&gt;=AW$5),IF(AW$5&gt;$N207,5,$K207)*10+IF(AND($F207&gt;=AW$5,$F207&lt;=AW$6),IF(AND($G207&gt;=AW$5,$G207&lt;=AW$6),5,IF($L207=1,2,1)),IF(AND($G207&gt;=AW$5,$G207&lt;=AW$6),IF($M207&gt;0,4,3),0)),IF(AND($D207&lt;=AW$6,$E207&gt;=AW$5),60,0)))</f>
        <v/>
      </c>
      <c r="AX207" s="80" t="str">
        <f>IF(OR($A207="",NOT(ISNUMBER($G207))),"",IF(AND($F207&lt;=AX$6,$G207&gt;=AX$5),IF(AX$5&gt;$N207,5,$K207)*10+IF(AND($F207&gt;=AX$5,$F207&lt;=AX$6),IF(AND($G207&gt;=AX$5,$G207&lt;=AX$6),5,IF($L207=1,2,1)),IF(AND($G207&gt;=AX$5,$G207&lt;=AX$6),IF($M207&gt;0,4,3),0)),IF(AND($D207&lt;=AX$6,$E207&gt;=AX$5),60,0)))</f>
        <v/>
      </c>
      <c r="AY207" s="80" t="str">
        <f>IF(OR($A207="",NOT(ISNUMBER($G207))),"",IF(AND($F207&lt;=AY$6,$G207&gt;=AY$5),IF(AY$5&gt;$N207,5,$K207)*10+IF(AND($F207&gt;=AY$5,$F207&lt;=AY$6),IF(AND($G207&gt;=AY$5,$G207&lt;=AY$6),5,IF($L207=1,2,1)),IF(AND($G207&gt;=AY$5,$G207&lt;=AY$6),IF($M207&gt;0,4,3),0)),IF(AND($D207&lt;=AY$6,$E207&gt;=AY$5),60,0)))</f>
        <v/>
      </c>
      <c r="AZ207" s="80" t="str">
        <f>IF(OR($A207="",NOT(ISNUMBER($G207))),"",IF(AND($F207&lt;=AZ$6,$G207&gt;=AZ$5),IF(AZ$5&gt;$N207,5,$K207)*10+IF(AND($F207&gt;=AZ$5,$F207&lt;=AZ$6),IF(AND($G207&gt;=AZ$5,$G207&lt;=AZ$6),5,IF($L207=1,2,1)),IF(AND($G207&gt;=AZ$5,$G207&lt;=AZ$6),IF($M207&gt;0,4,3),0)),IF(AND($D207&lt;=AZ$6,$E207&gt;=AZ$5),60,0)))</f>
        <v/>
      </c>
      <c r="BA207" s="80" t="str">
        <f>IF(OR($A207="",NOT(ISNUMBER($G207))),"",IF(AND($F207&lt;=BA$6,$G207&gt;=BA$5),IF(BA$5&gt;$N207,5,$K207)*10+IF(AND($F207&gt;=BA$5,$F207&lt;=BA$6),IF(AND($G207&gt;=BA$5,$G207&lt;=BA$6),5,IF($L207=1,2,1)),IF(AND($G207&gt;=BA$5,$G207&lt;=BA$6),IF($M207&gt;0,4,3),0)),IF(AND($D207&lt;=BA$6,$E207&gt;=BA$5),60,0)))</f>
        <v/>
      </c>
      <c r="BB207" s="80" t="str">
        <f>IF(OR($A207="",NOT(ISNUMBER($G207))),"",IF(AND($F207&lt;=BB$6,$G207&gt;=BB$5),IF(BB$5&gt;$N207,5,$K207)*10+IF(AND($F207&gt;=BB$5,$F207&lt;=BB$6),IF(AND($G207&gt;=BB$5,$G207&lt;=BB$6),5,IF($L207=1,2,1)),IF(AND($G207&gt;=BB$5,$G207&lt;=BB$6),IF($M207&gt;0,4,3),0)),IF(AND($D207&lt;=BB$6,$E207&gt;=BB$5),60,0)))</f>
        <v/>
      </c>
      <c r="BC207" s="80" t="str">
        <f>IF(OR($A207="",NOT(ISNUMBER($G207))),"",IF(AND($F207&lt;=BC$6,$G207&gt;=BC$5),IF(BC$5&gt;$N207,5,$K207)*10+IF(AND($F207&gt;=BC$5,$F207&lt;=BC$6),IF(AND($G207&gt;=BC$5,$G207&lt;=BC$6),5,IF($L207=1,2,1)),IF(AND($G207&gt;=BC$5,$G207&lt;=BC$6),IF($M207&gt;0,4,3),0)),IF(AND($D207&lt;=BC$6,$E207&gt;=BC$5),60,0)))</f>
        <v/>
      </c>
      <c r="BD207" s="80" t="str">
        <f>IF(OR($A207="",NOT(ISNUMBER($G207))),"",IF(AND($F207&lt;=BD$6,$G207&gt;=BD$5),IF(BD$5&gt;$N207,5,$K207)*10+IF(AND($F207&gt;=BD$5,$F207&lt;=BD$6),IF(AND($G207&gt;=BD$5,$G207&lt;=BD$6),5,IF($L207=1,2,1)),IF(AND($G207&gt;=BD$5,$G207&lt;=BD$6),IF($M207&gt;0,4,3),0)),IF(AND($D207&lt;=BD$6,$E207&gt;=BD$5),60,0)))</f>
        <v/>
      </c>
      <c r="BE207" s="80" t="str">
        <f>IF(OR($A207="",NOT(ISNUMBER($G207))),"",IF(AND($F207&lt;=BE$6,$G207&gt;=BE$5),IF(BE$5&gt;$N207,5,$K207)*10+IF(AND($F207&gt;=BE$5,$F207&lt;=BE$6),IF(AND($G207&gt;=BE$5,$G207&lt;=BE$6),5,IF($L207=1,2,1)),IF(AND($G207&gt;=BE$5,$G207&lt;=BE$6),IF($M207&gt;0,4,3),0)),IF(AND($D207&lt;=BE$6,$E207&gt;=BE$5),60,0)))</f>
        <v/>
      </c>
      <c r="BF207" s="80" t="str">
        <f>IF(OR($A207="",NOT(ISNUMBER($G207))),"",IF(AND($F207&lt;=BF$6,$G207&gt;=BF$5),IF(BF$5&gt;$N207,5,$K207)*10+IF(AND($F207&gt;=BF$5,$F207&lt;=BF$6),IF(AND($G207&gt;=BF$5,$G207&lt;=BF$6),5,IF($L207=1,2,1)),IF(AND($G207&gt;=BF$5,$G207&lt;=BF$6),IF($M207&gt;0,4,3),0)),IF(AND($D207&lt;=BF$6,$E207&gt;=BF$5),60,0)))</f>
        <v/>
      </c>
      <c r="BG207" s="80" t="str">
        <f>IF(OR($A207="",NOT(ISNUMBER($G207))),"",IF(AND($F207&lt;=BG$6,$G207&gt;=BG$5),IF(BG$5&gt;$N207,5,$K207)*10+IF(AND($F207&gt;=BG$5,$F207&lt;=BG$6),IF(AND($G207&gt;=BG$5,$G207&lt;=BG$6),5,IF($L207=1,2,1)),IF(AND($G207&gt;=BG$5,$G207&lt;=BG$6),IF($M207&gt;0,4,3),0)),IF(AND($D207&lt;=BG$6,$E207&gt;=BG$5),60,0)))</f>
        <v/>
      </c>
      <c r="BH207" s="80" t="str">
        <f>IF(OR($A207="",NOT(ISNUMBER($G207))),"",IF(AND($F207&lt;=BH$6,$G207&gt;=BH$5),IF(BH$5&gt;$N207,5,$K207)*10+IF(AND($F207&gt;=BH$5,$F207&lt;=BH$6),IF(AND($G207&gt;=BH$5,$G207&lt;=BH$6),5,IF($L207=1,2,1)),IF(AND($G207&gt;=BH$5,$G207&lt;=BH$6),IF($M207&gt;0,4,3),0)),IF(AND($D207&lt;=BH$6,$E207&gt;=BH$5),60,0)))</f>
        <v/>
      </c>
      <c r="BI207" s="80" t="str">
        <f>IF(OR($A207="",NOT(ISNUMBER($G207))),"",IF(AND($F207&lt;=BI$6,$G207&gt;=BI$5),IF(BI$5&gt;$N207,5,$K207)*10+IF(AND($F207&gt;=BI$5,$F207&lt;=BI$6),IF(AND($G207&gt;=BI$5,$G207&lt;=BI$6),5,IF($L207=1,2,1)),IF(AND($G207&gt;=BI$5,$G207&lt;=BI$6),IF($M207&gt;0,4,3),0)),IF(AND($D207&lt;=BI$6,$E207&gt;=BI$5),60,0)))</f>
        <v/>
      </c>
      <c r="BJ207" s="80" t="str">
        <f>IF(OR($A207="",NOT(ISNUMBER($G207))),"",IF(AND($F207&lt;=BJ$6,$G207&gt;=BJ$5),IF(BJ$5&gt;$N207,5,$K207)*10+IF(AND($F207&gt;=BJ$5,$F207&lt;=BJ$6),IF(AND($G207&gt;=BJ$5,$G207&lt;=BJ$6),5,IF($L207=1,2,1)),IF(AND($G207&gt;=BJ$5,$G207&lt;=BJ$6),IF($M207&gt;0,4,3),0)),IF(AND($D207&lt;=BJ$6,$E207&gt;=BJ$5),60,0)))</f>
        <v/>
      </c>
      <c r="BK207" s="80" t="str">
        <f>IF(OR($A207="",NOT(ISNUMBER($G207))),"",IF(AND($F207&lt;=BK$6,$G207&gt;=BK$5),IF(BK$5&gt;$N207,5,$K207)*10+IF(AND($F207&gt;=BK$5,$F207&lt;=BK$6),IF(AND($G207&gt;=BK$5,$G207&lt;=BK$6),5,IF($L207=1,2,1)),IF(AND($G207&gt;=BK$5,$G207&lt;=BK$6),IF($M207&gt;0,4,3),0)),IF(AND($D207&lt;=BK$6,$E207&gt;=BK$5),60,0)))</f>
        <v/>
      </c>
      <c r="BL207" s="80" t="str">
        <f>IF(OR($A207="",NOT(ISNUMBER($G207))),"",IF(AND($F207&lt;=BL$6,$G207&gt;=BL$5),IF(BL$5&gt;$N207,5,$K207)*10+IF(AND($F207&gt;=BL$5,$F207&lt;=BL$6),IF(AND($G207&gt;=BL$5,$G207&lt;=BL$6),5,IF($L207=1,2,1)),IF(AND($G207&gt;=BL$5,$G207&lt;=BL$6),IF($M207&gt;0,4,3),0)),IF(AND($D207&lt;=BL$6,$E207&gt;=BL$5),60,0)))</f>
        <v/>
      </c>
      <c r="BM207" s="80" t="str">
        <f>IF(OR($A207="",NOT(ISNUMBER($G207))),"",IF(AND($F207&lt;=BM$6,$G207&gt;=BM$5),IF(BM$5&gt;$N207,5,$K207)*10+IF(AND($F207&gt;=BM$5,$F207&lt;=BM$6),IF(AND($G207&gt;=BM$5,$G207&lt;=BM$6),5,IF($L207=1,2,1)),IF(AND($G207&gt;=BM$5,$G207&lt;=BM$6),IF($M207&gt;0,4,3),0)),IF(AND($D207&lt;=BM$6,$E207&gt;=BM$5),60,0)))</f>
        <v/>
      </c>
      <c r="BN207" s="80" t="str">
        <f>IF(OR($A207="",NOT(ISNUMBER($G207))),"",IF(AND($F207&lt;=BN$6,$G207&gt;=BN$5),IF(BN$5&gt;$N207,5,$K207)*10+IF(AND($F207&gt;=BN$5,$F207&lt;=BN$6),IF(AND($G207&gt;=BN$5,$G207&lt;=BN$6),5,IF($L207=1,2,1)),IF(AND($G207&gt;=BN$5,$G207&lt;=BN$6),IF($M207&gt;0,4,3),0)),IF(AND($D207&lt;=BN$6,$E207&gt;=BN$5),60,0)))</f>
        <v/>
      </c>
      <c r="BO207" s="80" t="str">
        <f>IF(OR($A207="",NOT(ISNUMBER($G207))),"",IF(AND($F207&lt;=BO$6,$G207&gt;=BO$5),IF(BO$5&gt;$N207,5,$K207)*10+IF(AND($F207&gt;=BO$5,$F207&lt;=BO$6),IF(AND($G207&gt;=BO$5,$G207&lt;=BO$6),5,IF($L207=1,2,1)),IF(AND($G207&gt;=BO$5,$G207&lt;=BO$6),IF($M207&gt;0,4,3),0)),IF(AND($D207&lt;=BO$6,$E207&gt;=BO$5),60,0)))</f>
        <v/>
      </c>
      <c r="BP207" s="80" t="str">
        <f>IF(OR($A207="",NOT(ISNUMBER($G207))),"",IF(AND($F207&lt;=BP$6,$G207&gt;=BP$5),IF(BP$5&gt;$N207,5,$K207)*10+IF(AND($F207&gt;=BP$5,$F207&lt;=BP$6),IF(AND($G207&gt;=BP$5,$G207&lt;=BP$6),5,IF($L207=1,2,1)),IF(AND($G207&gt;=BP$5,$G207&lt;=BP$6),IF($M207&gt;0,4,3),0)),IF(AND($D207&lt;=BP$6,$E207&gt;=BP$5),60,0)))</f>
        <v/>
      </c>
      <c r="BQ207" s="80" t="str">
        <f>IF(OR($A207="",NOT(ISNUMBER($G207))),"",IF(AND($F207&lt;=BQ$6,$G207&gt;=BQ$5),IF(BQ$5&gt;$N207,5,$K207)*10+IF(AND($F207&gt;=BQ$5,$F207&lt;=BQ$6),IF(AND($G207&gt;=BQ$5,$G207&lt;=BQ$6),5,IF($L207=1,2,1)),IF(AND($G207&gt;=BQ$5,$G207&lt;=BQ$6),IF($M207&gt;0,4,3),0)),IF(AND($D207&lt;=BQ$6,$E207&gt;=BQ$5),60,0)))</f>
        <v/>
      </c>
      <c r="BR207" s="80" t="str">
        <f>IF(OR($A207="",NOT(ISNUMBER($G207))),"",IF(AND($F207&lt;=BR$6,$G207&gt;=BR$5),IF(BR$5&gt;$N207,5,$K207)*10+IF(AND($F207&gt;=BR$5,$F207&lt;=BR$6),IF(AND($G207&gt;=BR$5,$G207&lt;=BR$6),5,IF($L207=1,2,1)),IF(AND($G207&gt;=BR$5,$G207&lt;=BR$6),IF($M207&gt;0,4,3),0)),IF(AND($D207&lt;=BR$6,$E207&gt;=BR$5),60,0)))</f>
        <v/>
      </c>
      <c r="BS207" s="80" t="str">
        <f>IF(OR($A207="",NOT(ISNUMBER($G207))),"",IF(AND($F207&lt;=BS$6,$G207&gt;=BS$5),IF(BS$5&gt;$N207,5,$K207)*10+IF(AND($F207&gt;=BS$5,$F207&lt;=BS$6),IF(AND($G207&gt;=BS$5,$G207&lt;=BS$6),5,IF($L207=1,2,1)),IF(AND($G207&gt;=BS$5,$G207&lt;=BS$6),IF($M207&gt;0,4,3),0)),IF(AND($D207&lt;=BS$6,$E207&gt;=BS$5),60,0)))</f>
        <v/>
      </c>
      <c r="BT207" s="80" t="str">
        <f>IF(OR($A207="",NOT(ISNUMBER($G207))),"",IF(AND($F207&lt;=BT$6,$G207&gt;=BT$5),IF(BT$5&gt;$N207,5,$K207)*10+IF(AND($F207&gt;=BT$5,$F207&lt;=BT$6),IF(AND($G207&gt;=BT$5,$G207&lt;=BT$6),5,IF($L207=1,2,1)),IF(AND($G207&gt;=BT$5,$G207&lt;=BT$6),IF($M207&gt;0,4,3),0)),IF(AND($D207&lt;=BT$6,$E207&gt;=BT$5),60,0)))</f>
        <v/>
      </c>
      <c r="BU207" s="80" t="str">
        <f>IF(OR($A207="",NOT(ISNUMBER($G207))),"",IF(AND($F207&lt;=BU$6,$G207&gt;=BU$5),IF(BU$5&gt;$N207,5,$K207)*10+IF(AND($F207&gt;=BU$5,$F207&lt;=BU$6),IF(AND($G207&gt;=BU$5,$G207&lt;=BU$6),5,IF($L207=1,2,1)),IF(AND($G207&gt;=BU$5,$G207&lt;=BU$6),IF($M207&gt;0,4,3),0)),IF(AND($D207&lt;=BU$6,$E207&gt;=BU$5),60,0)))</f>
        <v/>
      </c>
      <c r="BV207" s="80" t="str">
        <f>IF(OR($A207="",NOT(ISNUMBER($G207))),"",IF(AND($F207&lt;=BV$6,$G207&gt;=BV$5),IF(BV$5&gt;$N207,5,$K207)*10+IF(AND($F207&gt;=BV$5,$F207&lt;=BV$6),IF(AND($G207&gt;=BV$5,$G207&lt;=BV$6),5,IF($L207=1,2,1)),IF(AND($G207&gt;=BV$5,$G207&lt;=BV$6),IF($M207&gt;0,4,3),0)),IF(AND($D207&lt;=BV$6,$E207&gt;=BV$5),60,0)))</f>
        <v/>
      </c>
      <c r="BW207" s="80" t="str">
        <f>IF(OR($A207="",NOT(ISNUMBER($G207))),"",IF(AND($F207&lt;=BW$6,$G207&gt;=BW$5),IF(BW$5&gt;$N207,5,$K207)*10+IF(AND($F207&gt;=BW$5,$F207&lt;=BW$6),IF(AND($G207&gt;=BW$5,$G207&lt;=BW$6),5,IF($L207=1,2,1)),IF(AND($G207&gt;=BW$5,$G207&lt;=BW$6),IF($M207&gt;0,4,3),0)),IF(AND($D207&lt;=BW$6,$E207&gt;=BW$5),60,0)))</f>
        <v/>
      </c>
      <c r="BX207" s="80" t="str">
        <f>IF(OR($A207="",NOT(ISNUMBER($G207))),"",IF(AND($F207&lt;=BX$6,$G207&gt;=BX$5),IF(BX$5&gt;$N207,5,$K207)*10+IF(AND($F207&gt;=BX$5,$F207&lt;=BX$6),IF(AND($G207&gt;=BX$5,$G207&lt;=BX$6),5,IF($L207=1,2,1)),IF(AND($G207&gt;=BX$5,$G207&lt;=BX$6),IF($M207&gt;0,4,3),0)),IF(AND($D207&lt;=BX$6,$E207&gt;=BX$5),60,0)))</f>
        <v/>
      </c>
      <c r="BY207" s="80" t="str">
        <f>IF(OR($A207="",NOT(ISNUMBER($G207))),"",IF(AND($F207&lt;=BY$6,$G207&gt;=BY$5),IF(BY$5&gt;$N207,5,$K207)*10+IF(AND($F207&gt;=BY$5,$F207&lt;=BY$6),IF(AND($G207&gt;=BY$5,$G207&lt;=BY$6),5,IF($L207=1,2,1)),IF(AND($G207&gt;=BY$5,$G207&lt;=BY$6),IF($M207&gt;0,4,3),0)),IF(AND($D207&lt;=BY$6,$E207&gt;=BY$5),60,0)))</f>
        <v/>
      </c>
      <c r="BZ207" s="80" t="str">
        <f>IF(OR($A207="",NOT(ISNUMBER($G207))),"",IF(AND($F207&lt;=BZ$6,$G207&gt;=BZ$5),IF(BZ$5&gt;$N207,5,$K207)*10+IF(AND($F207&gt;=BZ$5,$F207&lt;=BZ$6),IF(AND($G207&gt;=BZ$5,$G207&lt;=BZ$6),5,IF($L207=1,2,1)),IF(AND($G207&gt;=BZ$5,$G207&lt;=BZ$6),IF($M207&gt;0,4,3),0)),IF(AND($D207&lt;=BZ$6,$E207&gt;=BZ$5),60,0)))</f>
        <v/>
      </c>
      <c r="CA207" s="80" t="str">
        <f>IF(OR($A207="",NOT(ISNUMBER($G207))),"",IF(AND($F207&lt;=CA$6,$G207&gt;=CA$5),IF(CA$5&gt;$N207,5,$K207)*10+IF(AND($F207&gt;=CA$5,$F207&lt;=CA$6),IF(AND($G207&gt;=CA$5,$G207&lt;=CA$6),5,IF($L207=1,2,1)),IF(AND($G207&gt;=CA$5,$G207&lt;=CA$6),IF($M207&gt;0,4,3),0)),IF(AND($D207&lt;=CA$6,$E207&gt;=CA$5),60,0)))</f>
        <v/>
      </c>
      <c r="CB207" s="80" t="str">
        <f>IF(OR($A207="",NOT(ISNUMBER($G207))),"",IF(AND($F207&lt;=CB$6,$G207&gt;=CB$5),IF(CB$5&gt;$N207,5,$K207)*10+IF(AND($F207&gt;=CB$5,$F207&lt;=CB$6),IF(AND($G207&gt;=CB$5,$G207&lt;=CB$6),5,IF($L207=1,2,1)),IF(AND($G207&gt;=CB$5,$G207&lt;=CB$6),IF($M207&gt;0,4,3),0)),IF(AND($D207&lt;=CB$6,$E207&gt;=CB$5),60,0)))</f>
        <v/>
      </c>
      <c r="CC207" s="80" t="str">
        <f>IF(OR($A207="",NOT(ISNUMBER($G207))),"",IF(AND($F207&lt;=CC$6,$G207&gt;=CC$5),IF(CC$5&gt;$N207,5,$K207)*10+IF(AND($F207&gt;=CC$5,$F207&lt;=CC$6),IF(AND($G207&gt;=CC$5,$G207&lt;=CC$6),5,IF($L207=1,2,1)),IF(AND($G207&gt;=CC$5,$G207&lt;=CC$6),IF($M207&gt;0,4,3),0)),IF(AND($D207&lt;=CC$6,$E207&gt;=CC$5),60,0)))</f>
        <v/>
      </c>
      <c r="CD207" s="80" t="str">
        <f>IF(OR($A207="",NOT(ISNUMBER($G207))),"",IF(AND($F207&lt;=CD$6,$G207&gt;=CD$5),IF(CD$5&gt;$N207,5,$K207)*10+IF(AND($F207&gt;=CD$5,$F207&lt;=CD$6),IF(AND($G207&gt;=CD$5,$G207&lt;=CD$6),5,IF($L207=1,2,1)),IF(AND($G207&gt;=CD$5,$G207&lt;=CD$6),IF($M207&gt;0,4,3),0)),IF(AND($D207&lt;=CD$6,$E207&gt;=CD$5),60,0)))</f>
        <v/>
      </c>
      <c r="CE207" s="80" t="str">
        <f>IF(OR($A207="",NOT(ISNUMBER($G207))),"",IF(AND($F207&lt;=CE$6,$G207&gt;=CE$5),IF(CE$5&gt;$N207,5,$K207)*10+IF(AND($F207&gt;=CE$5,$F207&lt;=CE$6),IF(AND($G207&gt;=CE$5,$G207&lt;=CE$6),5,IF($L207=1,2,1)),IF(AND($G207&gt;=CE$5,$G207&lt;=CE$6),IF($M207&gt;0,4,3),0)),IF(AND($D207&lt;=CE$6,$E207&gt;=CE$5),60,0)))</f>
        <v/>
      </c>
      <c r="CF207" s="80" t="str">
        <f>IF(OR($A207="",NOT(ISNUMBER($G207))),"",IF(AND($F207&lt;=CF$6,$G207&gt;=CF$5),IF(CF$5&gt;$N207,5,$K207)*10+IF(AND($F207&gt;=CF$5,$F207&lt;=CF$6),IF(AND($G207&gt;=CF$5,$G207&lt;=CF$6),5,IF($L207=1,2,1)),IF(AND($G207&gt;=CF$5,$G207&lt;=CF$6),IF($M207&gt;0,4,3),0)),IF(AND($D207&lt;=CF$6,$E207&gt;=CF$5),60,0)))</f>
        <v/>
      </c>
      <c r="CG207" s="80" t="str">
        <f>IF(OR($A207="",NOT(ISNUMBER($G207))),"",IF(AND($F207&lt;=CG$6,$G207&gt;=CG$5),IF(CG$5&gt;$N207,5,$K207)*10+IF(AND($F207&gt;=CG$5,$F207&lt;=CG$6),IF(AND($G207&gt;=CG$5,$G207&lt;=CG$6),5,IF($L207=1,2,1)),IF(AND($G207&gt;=CG$5,$G207&lt;=CG$6),IF($M207&gt;0,4,3),0)),IF(AND($D207&lt;=CG$6,$E207&gt;=CG$5),60,0)))</f>
        <v/>
      </c>
      <c r="CH207" s="80" t="str">
        <f>IF(OR($A207="",NOT(ISNUMBER($G207))),"",IF(AND($F207&lt;=CH$6,$G207&gt;=CH$5),IF(CH$5&gt;$N207,5,$K207)*10+IF(AND($F207&gt;=CH$5,$F207&lt;=CH$6),IF(AND($G207&gt;=CH$5,$G207&lt;=CH$6),5,IF($L207=1,2,1)),IF(AND($G207&gt;=CH$5,$G207&lt;=CH$6),IF($M207&gt;0,4,3),0)),IF(AND($D207&lt;=CH$6,$E207&gt;=CH$5),60,0)))</f>
        <v/>
      </c>
      <c r="CI207" s="80" t="str">
        <f>IF(OR($A207="",NOT(ISNUMBER($G207))),"",IF(AND($F207&lt;=CI$6,$G207&gt;=CI$5),IF(CI$5&gt;$N207,5,$K207)*10+IF(AND($F207&gt;=CI$5,$F207&lt;=CI$6),IF(AND($G207&gt;=CI$5,$G207&lt;=CI$6),5,IF($L207=1,2,1)),IF(AND($G207&gt;=CI$5,$G207&lt;=CI$6),IF($M207&gt;0,4,3),0)),IF(AND($D207&lt;=CI$6,$E207&gt;=CI$5),60,0)))</f>
        <v/>
      </c>
      <c r="CJ207" s="80" t="str">
        <f>IF(OR($A207="",NOT(ISNUMBER($G207))),"",IF(AND($F207&lt;=CJ$6,$G207&gt;=CJ$5),IF(CJ$5&gt;$N207,5,$K207)*10+IF(AND($F207&gt;=CJ$5,$F207&lt;=CJ$6),IF(AND($G207&gt;=CJ$5,$G207&lt;=CJ$6),5,IF($L207=1,2,1)),IF(AND($G207&gt;=CJ$5,$G207&lt;=CJ$6),IF($M207&gt;0,4,3),0)),IF(AND($D207&lt;=CJ$6,$E207&gt;=CJ$5),60,0)))</f>
        <v/>
      </c>
      <c r="CK207" s="80" t="str">
        <f>IF(OR($A207="",NOT(ISNUMBER($G207))),"",IF(AND($F207&lt;=CK$6,$G207&gt;=CK$5),IF(CK$5&gt;$N207,5,$K207)*10+IF(AND($F207&gt;=CK$5,$F207&lt;=CK$6),IF(AND($G207&gt;=CK$5,$G207&lt;=CK$6),5,IF($L207=1,2,1)),IF(AND($G207&gt;=CK$5,$G207&lt;=CK$6),IF($M207&gt;0,4,3),0)),IF(AND($D207&lt;=CK$6,$E207&gt;=CK$5),60,0)))</f>
        <v/>
      </c>
      <c r="CL207" s="80" t="str">
        <f>IF(OR($A207="",NOT(ISNUMBER($G207))),"",IF(AND($F207&lt;=CL$6,$G207&gt;=CL$5),IF(CL$5&gt;$N207,5,$K207)*10+IF(AND($F207&gt;=CL$5,$F207&lt;=CL$6),IF(AND($G207&gt;=CL$5,$G207&lt;=CL$6),5,IF($L207=1,2,1)),IF(AND($G207&gt;=CL$5,$G207&lt;=CL$6),IF($M207&gt;0,4,3),0)),IF(AND($D207&lt;=CL$6,$E207&gt;=CL$5),60,0)))</f>
        <v/>
      </c>
      <c r="CM207" s="80" t="str">
        <f>IF(OR($A207="",NOT(ISNUMBER($G207))),"",IF(AND($F207&lt;=CM$6,$G207&gt;=CM$5),IF(CM$5&gt;$N207,5,$K207)*10+IF(AND($F207&gt;=CM$5,$F207&lt;=CM$6),IF(AND($G207&gt;=CM$5,$G207&lt;=CM$6),5,IF($L207=1,2,1)),IF(AND($G207&gt;=CM$5,$G207&lt;=CM$6),IF($M207&gt;0,4,3),0)),IF(AND($D207&lt;=CM$6,$E207&gt;=CM$5),60,0)))</f>
        <v/>
      </c>
      <c r="CN207" s="80" t="str">
        <f>IF(OR($A207="",NOT(ISNUMBER($G207))),"",IF(AND($F207&lt;=CN$6,$G207&gt;=CN$5),IF(CN$5&gt;$N207,5,$K207)*10+IF(AND($F207&gt;=CN$5,$F207&lt;=CN$6),IF(AND($G207&gt;=CN$5,$G207&lt;=CN$6),5,IF($L207=1,2,1)),IF(AND($G207&gt;=CN$5,$G207&lt;=CN$6),IF($M207&gt;0,4,3),0)),IF(AND($D207&lt;=CN$6,$E207&gt;=CN$5),60,0)))</f>
        <v/>
      </c>
      <c r="CO207" s="80" t="str">
        <f>IF(OR($A207="",NOT(ISNUMBER($G207))),"",IF(AND($F207&lt;=CO$6,$G207&gt;=CO$5),IF(CO$5&gt;$N207,5,$K207)*10+IF(AND($F207&gt;=CO$5,$F207&lt;=CO$6),IF(AND($G207&gt;=CO$5,$G207&lt;=CO$6),5,IF($L207=1,2,1)),IF(AND($G207&gt;=CO$5,$G207&lt;=CO$6),IF($M207&gt;0,4,3),0)),IF(AND($D207&lt;=CO$6,$E207&gt;=CO$5),60,0)))</f>
        <v/>
      </c>
      <c r="CP207" s="80" t="str">
        <f>IF(OR($A207="",NOT(ISNUMBER($G207))),"",IF(AND($F207&lt;=CP$6,$G207&gt;=CP$5),IF(CP$5&gt;$N207,5,$K207)*10+IF(AND($F207&gt;=CP$5,$F207&lt;=CP$6),IF(AND($G207&gt;=CP$5,$G207&lt;=CP$6),5,IF($L207=1,2,1)),IF(AND($G207&gt;=CP$5,$G207&lt;=CP$6),IF($M207&gt;0,4,3),0)),IF(AND($D207&lt;=CP$6,$E207&gt;=CP$5),60,0)))</f>
        <v/>
      </c>
      <c r="CQ207" s="80" t="str">
        <f>IF(OR($A207="",NOT(ISNUMBER($G207))),"",IF(AND($F207&lt;=CQ$6,$G207&gt;=CQ$5),IF(CQ$5&gt;$N207,5,$K207)*10+IF(AND($F207&gt;=CQ$5,$F207&lt;=CQ$6),IF(AND($G207&gt;=CQ$5,$G207&lt;=CQ$6),5,IF($L207=1,2,1)),IF(AND($G207&gt;=CQ$5,$G207&lt;=CQ$6),IF($M207&gt;0,4,3),0)),IF(AND($D207&lt;=CQ$6,$E207&gt;=CQ$5),60,0)))</f>
        <v/>
      </c>
      <c r="CR207" s="80" t="str">
        <f>IF(OR($A207="",NOT(ISNUMBER($G207))),"",IF(AND($F207&lt;=CR$6,$G207&gt;=CR$5),IF(CR$5&gt;$N207,5,$K207)*10+IF(AND($F207&gt;=CR$5,$F207&lt;=CR$6),IF(AND($G207&gt;=CR$5,$G207&lt;=CR$6),5,IF($L207=1,2,1)),IF(AND($G207&gt;=CR$5,$G207&lt;=CR$6),IF($M207&gt;0,4,3),0)),IF(AND($D207&lt;=CR$6,$E207&gt;=CR$5),60,0)))</f>
        <v/>
      </c>
      <c r="CS207" s="80" t="str">
        <f>IF(OR($A207="",NOT(ISNUMBER($G207))),"",IF(AND($F207&lt;=CS$6,$G207&gt;=CS$5),IF(CS$5&gt;$N207,5,$K207)*10+IF(AND($F207&gt;=CS$5,$F207&lt;=CS$6),IF(AND($G207&gt;=CS$5,$G207&lt;=CS$6),5,IF($L207=1,2,1)),IF(AND($G207&gt;=CS$5,$G207&lt;=CS$6),IF($M207&gt;0,4,3),0)),IF(AND($D207&lt;=CS$6,$E207&gt;=CS$5),60,0)))</f>
        <v/>
      </c>
      <c r="CT207" s="80" t="str">
        <f>IF(OR($A207="",NOT(ISNUMBER($G207))),"",IF(AND($F207&lt;=CT$6,$G207&gt;=CT$5),IF(CT$5&gt;$N207,5,$K207)*10+IF(AND($F207&gt;=CT$5,$F207&lt;=CT$6),IF(AND($G207&gt;=CT$5,$G207&lt;=CT$6),5,IF($L207=1,2,1)),IF(AND($G207&gt;=CT$5,$G207&lt;=CT$6),IF($M207&gt;0,4,3),0)),IF(AND($D207&lt;=CT$6,$E207&gt;=CT$5),60,0)))</f>
        <v/>
      </c>
      <c r="CU207" s="80" t="str">
        <f>IF(OR($A207="",NOT(ISNUMBER($G207))),"",IF(AND($F207&lt;=CU$6,$G207&gt;=CU$5),IF(CU$5&gt;$N207,5,$K207)*10+IF(AND($F207&gt;=CU$5,$F207&lt;=CU$6),IF(AND($G207&gt;=CU$5,$G207&lt;=CU$6),5,IF($L207=1,2,1)),IF(AND($G207&gt;=CU$5,$G207&lt;=CU$6),IF($M207&gt;0,4,3),0)),IF(AND($D207&lt;=CU$6,$E207&gt;=CU$5),60,0)))</f>
        <v/>
      </c>
      <c r="CV207" s="80" t="str">
        <f>IF(OR($A207="",NOT(ISNUMBER($G207))),"",IF(AND($F207&lt;=CV$6,$G207&gt;=CV$5),IF(CV$5&gt;$N207,5,$K207)*10+IF(AND($F207&gt;=CV$5,$F207&lt;=CV$6),IF(AND($G207&gt;=CV$5,$G207&lt;=CV$6),5,IF($L207=1,2,1)),IF(AND($G207&gt;=CV$5,$G207&lt;=CV$6),IF($M207&gt;0,4,3),0)),IF(AND($D207&lt;=CV$6,$E207&gt;=CV$5),60,0)))</f>
        <v/>
      </c>
      <c r="CW207" s="80" t="str">
        <f>IF(OR($A207="",NOT(ISNUMBER($G207))),"",IF(AND($F207&lt;=CW$6,$G207&gt;=CW$5),IF(CW$5&gt;$N207,5,$K207)*10+IF(AND($F207&gt;=CW$5,$F207&lt;=CW$6),IF(AND($G207&gt;=CW$5,$G207&lt;=CW$6),5,IF($L207=1,2,1)),IF(AND($G207&gt;=CW$5,$G207&lt;=CW$6),IF($M207&gt;0,4,3),0)),IF(AND($D207&lt;=CW$6,$E207&gt;=CW$5),60,0)))</f>
        <v/>
      </c>
      <c r="CX207" s="80" t="str">
        <f>IF(OR($A207="",NOT(ISNUMBER($G207))),"",IF(AND($F207&lt;=CX$6,$G207&gt;=CX$5),IF(CX$5&gt;$N207,5,$K207)*10+IF(AND($F207&gt;=CX$5,$F207&lt;=CX$6),IF(AND($G207&gt;=CX$5,$G207&lt;=CX$6),5,IF($L207=1,2,1)),IF(AND($G207&gt;=CX$5,$G207&lt;=CX$6),IF($M207&gt;0,4,3),0)),IF(AND($D207&lt;=CX$6,$E207&gt;=CX$5),60,0)))</f>
        <v/>
      </c>
      <c r="CY207" s="80" t="str">
        <f>IF(OR($A207="",NOT(ISNUMBER($G207))),"",IF(AND($F207&lt;=CY$6,$G207&gt;=CY$5),IF(CY$5&gt;$N207,5,$K207)*10+IF(AND($F207&gt;=CY$5,$F207&lt;=CY$6),IF(AND($G207&gt;=CY$5,$G207&lt;=CY$6),5,IF($L207=1,2,1)),IF(AND($G207&gt;=CY$5,$G207&lt;=CY$6),IF($M207&gt;0,4,3),0)),IF(AND($D207&lt;=CY$6,$E207&gt;=CY$5),60,0)))</f>
        <v/>
      </c>
      <c r="CZ207" s="80" t="str">
        <f>IF(OR($A207="",NOT(ISNUMBER($G207))),"",IF(AND($F207&lt;=CZ$6,$G207&gt;=CZ$5),IF(CZ$5&gt;$N207,5,$K207)*10+IF(AND($F207&gt;=CZ$5,$F207&lt;=CZ$6),IF(AND($G207&gt;=CZ$5,$G207&lt;=CZ$6),5,IF($L207=1,2,1)),IF(AND($G207&gt;=CZ$5,$G207&lt;=CZ$6),IF($M207&gt;0,4,3),0)),IF(AND($D207&lt;=CZ$6,$E207&gt;=CZ$5),60,0)))</f>
        <v/>
      </c>
      <c r="DA207" s="80" t="str">
        <f>IF(OR($A207="",NOT(ISNUMBER($G207))),"",IF(AND($F207&lt;=DA$6,$G207&gt;=DA$5),IF(DA$5&gt;$N207,5,$K207)*10+IF(AND($F207&gt;=DA$5,$F207&lt;=DA$6),IF(AND($G207&gt;=DA$5,$G207&lt;=DA$6),5,IF($L207=1,2,1)),IF(AND($G207&gt;=DA$5,$G207&lt;=DA$6),IF($M207&gt;0,4,3),0)),IF(AND($D207&lt;=DA$6,$E207&gt;=DA$5),60,0)))</f>
        <v/>
      </c>
      <c r="DB207" s="80" t="str">
        <f>IF(OR($A207="",NOT(ISNUMBER($G207))),"",IF(AND($F207&lt;=DB$6,$G207&gt;=DB$5),IF(DB$5&gt;$N207,5,$K207)*10+IF(AND($F207&gt;=DB$5,$F207&lt;=DB$6),IF(AND($G207&gt;=DB$5,$G207&lt;=DB$6),5,IF($L207=1,2,1)),IF(AND($G207&gt;=DB$5,$G207&lt;=DB$6),IF($M207&gt;0,4,3),0)),IF(AND($D207&lt;=DB$6,$E207&gt;=DB$5),60,0)))</f>
        <v/>
      </c>
      <c r="DC207" s="80" t="str">
        <f>IF(OR($A207="",NOT(ISNUMBER($G207))),"",IF(AND($F207&lt;=DC$6,$G207&gt;=DC$5),IF(DC$5&gt;$N207,5,$K207)*10+IF(AND($F207&gt;=DC$5,$F207&lt;=DC$6),IF(AND($G207&gt;=DC$5,$G207&lt;=DC$6),5,IF($L207=1,2,1)),IF(AND($G207&gt;=DC$5,$G207&lt;=DC$6),IF($M207&gt;0,4,3),0)),IF(AND($D207&lt;=DC$6,$E207&gt;=DC$5),60,0)))</f>
        <v/>
      </c>
      <c r="DD207" s="80" t="str">
        <f>IF(OR($A207="",NOT(ISNUMBER($G207))),"",IF(AND($F207&lt;=DD$6,$G207&gt;=DD$5),IF(DD$5&gt;$N207,5,$K207)*10+IF(AND($F207&gt;=DD$5,$F207&lt;=DD$6),IF(AND($G207&gt;=DD$5,$G207&lt;=DD$6),5,IF($L207=1,2,1)),IF(AND($G207&gt;=DD$5,$G207&lt;=DD$6),IF($M207&gt;0,4,3),0)),IF(AND($D207&lt;=DD$6,$E207&gt;=DD$5),60,0)))</f>
        <v/>
      </c>
      <c r="DE207" s="80" t="str">
        <f>IF(OR($A207="",NOT(ISNUMBER($G207))),"",IF(AND($F207&lt;=DE$6,$G207&gt;=DE$5),IF(DE$5&gt;$N207,5,$K207)*10+IF(AND($F207&gt;=DE$5,$F207&lt;=DE$6),IF(AND($G207&gt;=DE$5,$G207&lt;=DE$6),5,IF($L207=1,2,1)),IF(AND($G207&gt;=DE$5,$G207&lt;=DE$6),IF($M207&gt;0,4,3),0)),IF(AND($D207&lt;=DE$6,$E207&gt;=DE$5),60,0)))</f>
        <v/>
      </c>
      <c r="DF207" s="80" t="str">
        <f>IF(OR($A207="",NOT(ISNUMBER($G207))),"",IF(AND($F207&lt;=DF$6,$G207&gt;=DF$5),IF(DF$5&gt;$N207,5,$K207)*10+IF(AND($F207&gt;=DF$5,$F207&lt;=DF$6),IF(AND($G207&gt;=DF$5,$G207&lt;=DF$6),5,IF($L207=1,2,1)),IF(AND($G207&gt;=DF$5,$G207&lt;=DF$6),IF($M207&gt;0,4,3),0)),IF(AND($D207&lt;=DF$6,$E207&gt;=DF$5),60,0)))</f>
        <v/>
      </c>
      <c r="DG207" s="80" t="str">
        <f>IF(OR($A207="",NOT(ISNUMBER($G207))),"",IF(AND($F207&lt;=DG$6,$G207&gt;=DG$5),IF(DG$5&gt;$N207,5,$K207)*10+IF(AND($F207&gt;=DG$5,$F207&lt;=DG$6),IF(AND($G207&gt;=DG$5,$G207&lt;=DG$6),5,IF($L207=1,2,1)),IF(AND($G207&gt;=DG$5,$G207&lt;=DG$6),IF($M207&gt;0,4,3),0)),IF(AND($D207&lt;=DG$6,$E207&gt;=DG$5),60,0)))</f>
        <v/>
      </c>
      <c r="DH207" s="80" t="str">
        <f>IF(OR($A207="",NOT(ISNUMBER($G207))),"",IF(AND($F207&lt;=DH$6,$G207&gt;=DH$5),IF(DH$5&gt;$N207,5,$K207)*10+IF(AND($F207&gt;=DH$5,$F207&lt;=DH$6),IF(AND($G207&gt;=DH$5,$G207&lt;=DH$6),5,IF($L207=1,2,1)),IF(AND($G207&gt;=DH$5,$G207&lt;=DH$6),IF($M207&gt;0,4,3),0)),IF(AND($D207&lt;=DH$6,$E207&gt;=DH$5),60,0)))</f>
        <v/>
      </c>
      <c r="DI207" s="80" t="str">
        <f>IF(OR($A207="",NOT(ISNUMBER($G207))),"",IF(AND($F207&lt;=DI$6,$G207&gt;=DI$5),IF(DI$5&gt;$N207,5,$K207)*10+IF(AND($F207&gt;=DI$5,$F207&lt;=DI$6),IF(AND($G207&gt;=DI$5,$G207&lt;=DI$6),5,IF($L207=1,2,1)),IF(AND($G207&gt;=DI$5,$G207&lt;=DI$6),IF($M207&gt;0,4,3),0)),IF(AND($D207&lt;=DI$6,$E207&gt;=DI$5),60,0)))</f>
        <v/>
      </c>
      <c r="DJ207" s="80" t="str">
        <f>IF(OR($A207="",NOT(ISNUMBER($G207))),"",IF(AND($F207&lt;=DJ$6,$G207&gt;=DJ$5),IF(DJ$5&gt;$N207,5,$K207)*10+IF(AND($F207&gt;=DJ$5,$F207&lt;=DJ$6),IF(AND($G207&gt;=DJ$5,$G207&lt;=DJ$6),5,IF($L207=1,2,1)),IF(AND($G207&gt;=DJ$5,$G207&lt;=DJ$6),IF($M207&gt;0,4,3),0)),IF(AND($D207&lt;=DJ$6,$E207&gt;=DJ$5),60,0)))</f>
        <v/>
      </c>
      <c r="DK207" s="80" t="str">
        <f>IF(OR($A207="",NOT(ISNUMBER($G207))),"",IF(AND($F207&lt;=DK$6,$G207&gt;=DK$5),IF(DK$5&gt;$N207,5,$K207)*10+IF(AND($F207&gt;=DK$5,$F207&lt;=DK$6),IF(AND($G207&gt;=DK$5,$G207&lt;=DK$6),5,IF($L207=1,2,1)),IF(AND($G207&gt;=DK$5,$G207&lt;=DK$6),IF($M207&gt;0,4,3),0)),IF(AND($D207&lt;=DK$6,$E207&gt;=DK$5),60,0)))</f>
        <v/>
      </c>
      <c r="DL207" s="80" t="str">
        <f>IF(OR($A207="",NOT(ISNUMBER($G207))),"",IF(AND($F207&lt;=DL$6,$G207&gt;=DL$5),IF(DL$5&gt;$N207,5,$K207)*10+IF(AND($F207&gt;=DL$5,$F207&lt;=DL$6),IF(AND($G207&gt;=DL$5,$G207&lt;=DL$6),5,IF($L207=1,2,1)),IF(AND($G207&gt;=DL$5,$G207&lt;=DL$6),IF($M207&gt;0,4,3),0)),IF(AND($D207&lt;=DL$6,$E207&gt;=DL$5),60,0)))</f>
        <v/>
      </c>
      <c r="DM207" s="80" t="str">
        <f>IF(OR($A207="",NOT(ISNUMBER($G207))),"",IF(AND($F207&lt;=DM$6,$G207&gt;=DM$5),IF(DM$5&gt;$N207,5,$K207)*10+IF(AND($F207&gt;=DM$5,$F207&lt;=DM$6),IF(AND($G207&gt;=DM$5,$G207&lt;=DM$6),5,IF($L207=1,2,1)),IF(AND($G207&gt;=DM$5,$G207&lt;=DM$6),IF($M207&gt;0,4,3),0)),IF(AND($D207&lt;=DM$6,$E207&gt;=DM$5),60,0)))</f>
        <v/>
      </c>
      <c r="DN207" s="80" t="str">
        <f>IF(OR($A207="",NOT(ISNUMBER($G207))),"",IF(AND($F207&lt;=DN$6,$G207&gt;=DN$5),IF(DN$5&gt;$N207,5,$K207)*10+IF(AND($F207&gt;=DN$5,$F207&lt;=DN$6),IF(AND($G207&gt;=DN$5,$G207&lt;=DN$6),5,IF($L207=1,2,1)),IF(AND($G207&gt;=DN$5,$G207&lt;=DN$6),IF($M207&gt;0,4,3),0)),IF(AND($D207&lt;=DN$6,$E207&gt;=DN$5),60,0)))</f>
        <v/>
      </c>
      <c r="DO207" s="80" t="str">
        <f>IF(OR($A207="",NOT(ISNUMBER($G207))),"",IF(AND($F207&lt;=DO$6,$G207&gt;=DO$5),IF(DO$5&gt;$N207,5,$K207)*10+IF(AND($F207&gt;=DO$5,$F207&lt;=DO$6),IF(AND($G207&gt;=DO$5,$G207&lt;=DO$6),5,IF($L207=1,2,1)),IF(AND($G207&gt;=DO$5,$G207&lt;=DO$6),IF($M207&gt;0,4,3),0)),IF(AND($D207&lt;=DO$6,$E207&gt;=DO$5),60,0)))</f>
        <v/>
      </c>
      <c r="DP207" s="80" t="str">
        <f>IF(OR($A207="",NOT(ISNUMBER($G207))),"",IF(AND($F207&lt;=DP$6,$G207&gt;=DP$5),IF(DP$5&gt;$N207,5,$K207)*10+IF(AND($F207&gt;=DP$5,$F207&lt;=DP$6),IF(AND($G207&gt;=DP$5,$G207&lt;=DP$6),5,IF($L207=1,2,1)),IF(AND($G207&gt;=DP$5,$G207&lt;=DP$6),IF($M207&gt;0,4,3),0)),IF(AND($D207&lt;=DP$6,$E207&gt;=DP$5),60,0)))</f>
        <v/>
      </c>
      <c r="DQ207" s="80" t="str">
        <f>IF(OR($A207="",NOT(ISNUMBER($G207))),"",IF(AND($F207&lt;=DQ$6,$G207&gt;=DQ$5),IF(DQ$5&gt;$N207,5,$K207)*10+IF(AND($F207&gt;=DQ$5,$F207&lt;=DQ$6),IF(AND($G207&gt;=DQ$5,$G207&lt;=DQ$6),5,IF($L207=1,2,1)),IF(AND($G207&gt;=DQ$5,$G207&lt;=DQ$6),IF($M207&gt;0,4,3),0)),IF(AND($D207&lt;=DQ$6,$E207&gt;=DQ$5),60,0)))</f>
        <v/>
      </c>
      <c r="DR207" s="80" t="str">
        <f>IF(OR($A207="",NOT(ISNUMBER($G207))),"",IF(AND($F207&lt;=DR$6,$G207&gt;=DR$5),IF(DR$5&gt;$N207,5,$K207)*10+IF(AND($F207&gt;=DR$5,$F207&lt;=DR$6),IF(AND($G207&gt;=DR$5,$G207&lt;=DR$6),5,IF($L207=1,2,1)),IF(AND($G207&gt;=DR$5,$G207&lt;=DR$6),IF($M207&gt;0,4,3),0)),IF(AND($D207&lt;=DR$6,$E207&gt;=DR$5),60,0)))</f>
        <v/>
      </c>
      <c r="DS207" s="80" t="str">
        <f>IF(OR($A207="",NOT(ISNUMBER($G207))),"",IF(AND($F207&lt;=DS$6,$G207&gt;=DS$5),IF(DS$5&gt;$N207,5,$K207)*10+IF(AND($F207&gt;=DS$5,$F207&lt;=DS$6),IF(AND($G207&gt;=DS$5,$G207&lt;=DS$6),5,IF($L207=1,2,1)),IF(AND($G207&gt;=DS$5,$G207&lt;=DS$6),IF($M207&gt;0,4,3),0)),IF(AND($D207&lt;=DS$6,$E207&gt;=DS$5),60,0)))</f>
        <v/>
      </c>
      <c r="DT207" s="80" t="str">
        <f>IF(OR($A207="",NOT(ISNUMBER($G207))),"",IF(AND($F207&lt;=DT$6,$G207&gt;=DT$5),IF(DT$5&gt;$N207,5,$K207)*10+IF(AND($F207&gt;=DT$5,$F207&lt;=DT$6),IF(AND($G207&gt;=DT$5,$G207&lt;=DT$6),5,IF($L207=1,2,1)),IF(AND($G207&gt;=DT$5,$G207&lt;=DT$6),IF($M207&gt;0,4,3),0)),IF(AND($D207&lt;=DT$6,$E207&gt;=DT$5),60,0)))</f>
        <v/>
      </c>
      <c r="DU207" s="80" t="str">
        <f>IF(OR($A207="",NOT(ISNUMBER($G207))),"",IF(AND($F207&lt;=DU$6,$G207&gt;=DU$5),IF(DU$5&gt;$N207,5,$K207)*10+IF(AND($F207&gt;=DU$5,$F207&lt;=DU$6),IF(AND($G207&gt;=DU$5,$G207&lt;=DU$6),5,IF($L207=1,2,1)),IF(AND($G207&gt;=DU$5,$G207&lt;=DU$6),IF($M207&gt;0,4,3),0)),IF(AND($D207&lt;=DU$6,$E207&gt;=DU$5),60,0)))</f>
        <v/>
      </c>
      <c r="DV207" s="80" t="str">
        <f>IF(OR($A207="",NOT(ISNUMBER($G207))),"",IF(AND($F207&lt;=DV$6,$G207&gt;=DV$5),IF(DV$5&gt;$N207,5,$K207)*10+IF(AND($F207&gt;=DV$5,$F207&lt;=DV$6),IF(AND($G207&gt;=DV$5,$G207&lt;=DV$6),5,IF($L207=1,2,1)),IF(AND($G207&gt;=DV$5,$G207&lt;=DV$6),IF($M207&gt;0,4,3),0)),IF(AND($D207&lt;=DV$6,$E207&gt;=DV$5),60,0)))</f>
        <v/>
      </c>
      <c r="DW207" s="80" t="str">
        <f>IF(OR($A207="",NOT(ISNUMBER($G207))),"",IF(AND($F207&lt;=DW$6,$G207&gt;=DW$5),IF(DW$5&gt;$N207,5,$K207)*10+IF(AND($F207&gt;=DW$5,$F207&lt;=DW$6),IF(AND($G207&gt;=DW$5,$G207&lt;=DW$6),5,IF($L207=1,2,1)),IF(AND($G207&gt;=DW$5,$G207&lt;=DW$6),IF($M207&gt;0,4,3),0)),IF(AND($D207&lt;=DW$6,$E207&gt;=DW$5),60,0)))</f>
        <v/>
      </c>
      <c r="DX207" s="80" t="str">
        <f>IF(OR($A207="",NOT(ISNUMBER($G207))),"",IF(AND($F207&lt;=DX$6,$G207&gt;=DX$5),IF(DX$5&gt;$N207,5,$K207)*10+IF(AND($F207&gt;=DX$5,$F207&lt;=DX$6),IF(AND($G207&gt;=DX$5,$G207&lt;=DX$6),5,IF($L207=1,2,1)),IF(AND($G207&gt;=DX$5,$G207&lt;=DX$6),IF($M207&gt;0,4,3),0)),IF(AND($D207&lt;=DX$6,$E207&gt;=DX$5),60,0)))</f>
        <v/>
      </c>
      <c r="DY207" s="80" t="str">
        <f>IF(OR($A207="",NOT(ISNUMBER($G207))),"",IF(AND($F207&lt;=DY$6,$G207&gt;=DY$5),IF(DY$5&gt;$N207,5,$K207)*10+IF(AND($F207&gt;=DY$5,$F207&lt;=DY$6),IF(AND($G207&gt;=DY$5,$G207&lt;=DY$6),5,IF($L207=1,2,1)),IF(AND($G207&gt;=DY$5,$G207&lt;=DY$6),IF($M207&gt;0,4,3),0)),IF(AND($D207&lt;=DY$6,$E207&gt;=DY$5),60,0)))</f>
        <v/>
      </c>
      <c r="DZ207" s="80" t="str">
        <f>IF(OR($A207="",NOT(ISNUMBER($G207))),"",IF(AND($F207&lt;=DZ$6,$G207&gt;=DZ$5),IF(DZ$5&gt;$N207,5,$K207)*10+IF(AND($F207&gt;=DZ$5,$F207&lt;=DZ$6),IF(AND($G207&gt;=DZ$5,$G207&lt;=DZ$6),5,IF($L207=1,2,1)),IF(AND($G207&gt;=DZ$5,$G207&lt;=DZ$6),IF($M207&gt;0,4,3),0)),IF(AND($D207&lt;=DZ$6,$E207&gt;=DZ$5),60,0)))</f>
        <v/>
      </c>
      <c r="EA207" s="80" t="str">
        <f>IF(OR($A207="",NOT(ISNUMBER($G207))),"",IF(AND($F207&lt;=EA$6,$G207&gt;=EA$5),IF(EA$5&gt;$N207,5,$K207)*10+IF(AND($F207&gt;=EA$5,$F207&lt;=EA$6),IF(AND($G207&gt;=EA$5,$G207&lt;=EA$6),5,IF($L207=1,2,1)),IF(AND($G207&gt;=EA$5,$G207&lt;=EA$6),IF($M207&gt;0,4,3),0)),IF(AND($D207&lt;=EA$6,$E207&gt;=EA$5),60,0)))</f>
        <v/>
      </c>
      <c r="EB207" s="80" t="str">
        <f>IF(OR($A207="",NOT(ISNUMBER($G207))),"",IF(AND($F207&lt;=EB$6,$G207&gt;=EB$5),IF(EB$5&gt;$N207,5,$K207)*10+IF(AND($F207&gt;=EB$5,$F207&lt;=EB$6),IF(AND($G207&gt;=EB$5,$G207&lt;=EB$6),5,IF($L207=1,2,1)),IF(AND($G207&gt;=EB$5,$G207&lt;=EB$6),IF($M207&gt;0,4,3),0)),IF(AND($D207&lt;=EB$6,$E207&gt;=EB$5),60,0)))</f>
        <v/>
      </c>
      <c r="EC207" s="80" t="str">
        <f>IF(OR($A207="",NOT(ISNUMBER($G207))),"",IF(AND($F207&lt;=EC$6,$G207&gt;=EC$5),IF(EC$5&gt;$N207,5,$K207)*10+IF(AND($F207&gt;=EC$5,$F207&lt;=EC$6),IF(AND($G207&gt;=EC$5,$G207&lt;=EC$6),5,IF($L207=1,2,1)),IF(AND($G207&gt;=EC$5,$G207&lt;=EC$6),IF($M207&gt;0,4,3),0)),IF(AND($D207&lt;=EC$6,$E207&gt;=EC$5),60,0)))</f>
        <v/>
      </c>
      <c r="ED207" s="80" t="str">
        <f>IF(OR($A207="",NOT(ISNUMBER($G207))),"",IF(AND($F207&lt;=ED$6,$G207&gt;=ED$5),IF(ED$5&gt;$N207,5,$K207)*10+IF(AND($F207&gt;=ED$5,$F207&lt;=ED$6),IF(AND($G207&gt;=ED$5,$G207&lt;=ED$6),5,IF($L207=1,2,1)),IF(AND($G207&gt;=ED$5,$G207&lt;=ED$6),IF($M207&gt;0,4,3),0)),IF(AND($D207&lt;=ED$6,$E207&gt;=ED$5),60,0)))</f>
        <v/>
      </c>
    </row>
    <row r="208" ht="18" customHeight="1">
      <c r="A208" s="52" t="str">
        <f>IF(Tasks!$B208="","",Tasks!$A208)</f>
        <v/>
      </c>
      <c r="B208" s="78" t="str">
        <f>IF(Tasks!$B208="","",Tasks!$B208)</f>
        <v/>
      </c>
      <c r="C208" s="25" t="str">
        <f>IF($B208="","",IF(AND(Tasks!$D208="",Tasks!$G208=""),"-",IF(Tasks!$D208="","",Tasks!$D208&amp;IF(OR(Tasks!$E208="",Tasks!$E208="FS"),IF(N(Tasks!$F208)=0,"","FS"),Tasks!$E208)&amp;IF(N(Tasks!$F208)=0,"",IF(Tasks!$F208&gt;0,"+","")&amp;Tasks!$F208))&amp;IF(AND(Tasks!$D208&lt;&gt;"",Tasks!$G208&lt;&gt;""),", ","")&amp;IF(Tasks!$G208="","",Tasks!$G208&amp;IF(OR(Tasks!$H208="",Tasks!$H208="FS"),IF(N(Tasks!$I208)=0,"","FS"),Tasks!$H208)&amp;IF(N(Tasks!$I208)=0,"",IF(Tasks!$I208&gt;0,"+","")&amp;Tasks!$I208))))</f>
        <v/>
      </c>
      <c r="D208" s="51" t="str">
        <f>IF(OR($B208="",Tasks!$Q208=""),"",Tasks!$Q208)</f>
        <v/>
      </c>
      <c r="E208" s="51" t="str">
        <f>IF(OR($B208="",Tasks!$R208=""),"",Tasks!$R208)</f>
        <v/>
      </c>
      <c r="F208" s="51" t="str">
        <f>IF(OR($B208="",Tasks!$S208=""),"",Tasks!$S208)</f>
        <v/>
      </c>
      <c r="G208" s="51" t="str">
        <f>IF(OR($B208="",Tasks!$T208=""),"",Tasks!$T208)</f>
        <v/>
      </c>
      <c r="H208" s="52" t="str">
        <f>IF($B208="","",Tasks!$AE208)</f>
        <v/>
      </c>
      <c r="I208" s="79" t="str">
        <f>IF($B208="","",Tasks!$AF208)</f>
        <v/>
      </c>
      <c r="J208" s="53" t="str">
        <f>IF(OR($B208="",Tasks!$V208=""),"",Tasks!$V208)</f>
        <v/>
      </c>
      <c r="K208" s="52" t="str">
        <f>IF($B208="","",Tasks!$AA208)</f>
        <v/>
      </c>
      <c r="L208" s="52" t="str">
        <f>IF($B208="","",Tasks!$AB208)</f>
        <v/>
      </c>
      <c r="M208" s="52" t="str">
        <f>IF($B208="","",Tasks!$Z208)</f>
        <v/>
      </c>
      <c r="N208" s="52" t="str">
        <f>IF(OR($B208="",Tasks!$AG208=""),"",Tasks!$AG208)</f>
        <v/>
      </c>
      <c r="O208" s="80" t="str">
        <f>IF(OR($A208="",NOT(ISNUMBER($G208))),"",IF(AND($F208&lt;=O$6,$G208&gt;=O$5),IF(O$5&gt;$N208,5,$K208)*10+IF(AND($F208&gt;=O$5,$F208&lt;=O$6),IF(AND($G208&gt;=O$5,$G208&lt;=O$6),5,IF($L208=1,2,1)),IF(AND($G208&gt;=O$5,$G208&lt;=O$6),IF($M208&gt;0,4,3),0)),IF(AND($D208&lt;=O$6,$E208&gt;=O$5),60,0)))</f>
        <v/>
      </c>
      <c r="P208" s="80" t="str">
        <f>IF(OR($A208="",NOT(ISNUMBER($G208))),"",IF(AND($F208&lt;=P$6,$G208&gt;=P$5),IF(P$5&gt;$N208,5,$K208)*10+IF(AND($F208&gt;=P$5,$F208&lt;=P$6),IF(AND($G208&gt;=P$5,$G208&lt;=P$6),5,IF($L208=1,2,1)),IF(AND($G208&gt;=P$5,$G208&lt;=P$6),IF($M208&gt;0,4,3),0)),IF(AND($D208&lt;=P$6,$E208&gt;=P$5),60,0)))</f>
        <v/>
      </c>
      <c r="Q208" s="80" t="str">
        <f>IF(OR($A208="",NOT(ISNUMBER($G208))),"",IF(AND($F208&lt;=Q$6,$G208&gt;=Q$5),IF(Q$5&gt;$N208,5,$K208)*10+IF(AND($F208&gt;=Q$5,$F208&lt;=Q$6),IF(AND($G208&gt;=Q$5,$G208&lt;=Q$6),5,IF($L208=1,2,1)),IF(AND($G208&gt;=Q$5,$G208&lt;=Q$6),IF($M208&gt;0,4,3),0)),IF(AND($D208&lt;=Q$6,$E208&gt;=Q$5),60,0)))</f>
        <v/>
      </c>
      <c r="R208" s="80" t="str">
        <f>IF(OR($A208="",NOT(ISNUMBER($G208))),"",IF(AND($F208&lt;=R$6,$G208&gt;=R$5),IF(R$5&gt;$N208,5,$K208)*10+IF(AND($F208&gt;=R$5,$F208&lt;=R$6),IF(AND($G208&gt;=R$5,$G208&lt;=R$6),5,IF($L208=1,2,1)),IF(AND($G208&gt;=R$5,$G208&lt;=R$6),IF($M208&gt;0,4,3),0)),IF(AND($D208&lt;=R$6,$E208&gt;=R$5),60,0)))</f>
        <v/>
      </c>
      <c r="S208" s="80" t="str">
        <f>IF(OR($A208="",NOT(ISNUMBER($G208))),"",IF(AND($F208&lt;=S$6,$G208&gt;=S$5),IF(S$5&gt;$N208,5,$K208)*10+IF(AND($F208&gt;=S$5,$F208&lt;=S$6),IF(AND($G208&gt;=S$5,$G208&lt;=S$6),5,IF($L208=1,2,1)),IF(AND($G208&gt;=S$5,$G208&lt;=S$6),IF($M208&gt;0,4,3),0)),IF(AND($D208&lt;=S$6,$E208&gt;=S$5),60,0)))</f>
        <v/>
      </c>
      <c r="T208" s="80" t="str">
        <f>IF(OR($A208="",NOT(ISNUMBER($G208))),"",IF(AND($F208&lt;=T$6,$G208&gt;=T$5),IF(T$5&gt;$N208,5,$K208)*10+IF(AND($F208&gt;=T$5,$F208&lt;=T$6),IF(AND($G208&gt;=T$5,$G208&lt;=T$6),5,IF($L208=1,2,1)),IF(AND($G208&gt;=T$5,$G208&lt;=T$6),IF($M208&gt;0,4,3),0)),IF(AND($D208&lt;=T$6,$E208&gt;=T$5),60,0)))</f>
        <v/>
      </c>
      <c r="U208" s="80" t="str">
        <f>IF(OR($A208="",NOT(ISNUMBER($G208))),"",IF(AND($F208&lt;=U$6,$G208&gt;=U$5),IF(U$5&gt;$N208,5,$K208)*10+IF(AND($F208&gt;=U$5,$F208&lt;=U$6),IF(AND($G208&gt;=U$5,$G208&lt;=U$6),5,IF($L208=1,2,1)),IF(AND($G208&gt;=U$5,$G208&lt;=U$6),IF($M208&gt;0,4,3),0)),IF(AND($D208&lt;=U$6,$E208&gt;=U$5),60,0)))</f>
        <v/>
      </c>
      <c r="V208" s="80" t="str">
        <f>IF(OR($A208="",NOT(ISNUMBER($G208))),"",IF(AND($F208&lt;=V$6,$G208&gt;=V$5),IF(V$5&gt;$N208,5,$K208)*10+IF(AND($F208&gt;=V$5,$F208&lt;=V$6),IF(AND($G208&gt;=V$5,$G208&lt;=V$6),5,IF($L208=1,2,1)),IF(AND($G208&gt;=V$5,$G208&lt;=V$6),IF($M208&gt;0,4,3),0)),IF(AND($D208&lt;=V$6,$E208&gt;=V$5),60,0)))</f>
        <v/>
      </c>
      <c r="W208" s="80" t="str">
        <f>IF(OR($A208="",NOT(ISNUMBER($G208))),"",IF(AND($F208&lt;=W$6,$G208&gt;=W$5),IF(W$5&gt;$N208,5,$K208)*10+IF(AND($F208&gt;=W$5,$F208&lt;=W$6),IF(AND($G208&gt;=W$5,$G208&lt;=W$6),5,IF($L208=1,2,1)),IF(AND($G208&gt;=W$5,$G208&lt;=W$6),IF($M208&gt;0,4,3),0)),IF(AND($D208&lt;=W$6,$E208&gt;=W$5),60,0)))</f>
        <v/>
      </c>
      <c r="X208" s="80" t="str">
        <f>IF(OR($A208="",NOT(ISNUMBER($G208))),"",IF(AND($F208&lt;=X$6,$G208&gt;=X$5),IF(X$5&gt;$N208,5,$K208)*10+IF(AND($F208&gt;=X$5,$F208&lt;=X$6),IF(AND($G208&gt;=X$5,$G208&lt;=X$6),5,IF($L208=1,2,1)),IF(AND($G208&gt;=X$5,$G208&lt;=X$6),IF($M208&gt;0,4,3),0)),IF(AND($D208&lt;=X$6,$E208&gt;=X$5),60,0)))</f>
        <v/>
      </c>
      <c r="Y208" s="80" t="str">
        <f>IF(OR($A208="",NOT(ISNUMBER($G208))),"",IF(AND($F208&lt;=Y$6,$G208&gt;=Y$5),IF(Y$5&gt;$N208,5,$K208)*10+IF(AND($F208&gt;=Y$5,$F208&lt;=Y$6),IF(AND($G208&gt;=Y$5,$G208&lt;=Y$6),5,IF($L208=1,2,1)),IF(AND($G208&gt;=Y$5,$G208&lt;=Y$6),IF($M208&gt;0,4,3),0)),IF(AND($D208&lt;=Y$6,$E208&gt;=Y$5),60,0)))</f>
        <v/>
      </c>
      <c r="Z208" s="80" t="str">
        <f>IF(OR($A208="",NOT(ISNUMBER($G208))),"",IF(AND($F208&lt;=Z$6,$G208&gt;=Z$5),IF(Z$5&gt;$N208,5,$K208)*10+IF(AND($F208&gt;=Z$5,$F208&lt;=Z$6),IF(AND($G208&gt;=Z$5,$G208&lt;=Z$6),5,IF($L208=1,2,1)),IF(AND($G208&gt;=Z$5,$G208&lt;=Z$6),IF($M208&gt;0,4,3),0)),IF(AND($D208&lt;=Z$6,$E208&gt;=Z$5),60,0)))</f>
        <v/>
      </c>
      <c r="AA208" s="80" t="str">
        <f>IF(OR($A208="",NOT(ISNUMBER($G208))),"",IF(AND($F208&lt;=AA$6,$G208&gt;=AA$5),IF(AA$5&gt;$N208,5,$K208)*10+IF(AND($F208&gt;=AA$5,$F208&lt;=AA$6),IF(AND($G208&gt;=AA$5,$G208&lt;=AA$6),5,IF($L208=1,2,1)),IF(AND($G208&gt;=AA$5,$G208&lt;=AA$6),IF($M208&gt;0,4,3),0)),IF(AND($D208&lt;=AA$6,$E208&gt;=AA$5),60,0)))</f>
        <v/>
      </c>
      <c r="AB208" s="80" t="str">
        <f>IF(OR($A208="",NOT(ISNUMBER($G208))),"",IF(AND($F208&lt;=AB$6,$G208&gt;=AB$5),IF(AB$5&gt;$N208,5,$K208)*10+IF(AND($F208&gt;=AB$5,$F208&lt;=AB$6),IF(AND($G208&gt;=AB$5,$G208&lt;=AB$6),5,IF($L208=1,2,1)),IF(AND($G208&gt;=AB$5,$G208&lt;=AB$6),IF($M208&gt;0,4,3),0)),IF(AND($D208&lt;=AB$6,$E208&gt;=AB$5),60,0)))</f>
        <v/>
      </c>
      <c r="AC208" s="80" t="str">
        <f>IF(OR($A208="",NOT(ISNUMBER($G208))),"",IF(AND($F208&lt;=AC$6,$G208&gt;=AC$5),IF(AC$5&gt;$N208,5,$K208)*10+IF(AND($F208&gt;=AC$5,$F208&lt;=AC$6),IF(AND($G208&gt;=AC$5,$G208&lt;=AC$6),5,IF($L208=1,2,1)),IF(AND($G208&gt;=AC$5,$G208&lt;=AC$6),IF($M208&gt;0,4,3),0)),IF(AND($D208&lt;=AC$6,$E208&gt;=AC$5),60,0)))</f>
        <v/>
      </c>
      <c r="AD208" s="80" t="str">
        <f>IF(OR($A208="",NOT(ISNUMBER($G208))),"",IF(AND($F208&lt;=AD$6,$G208&gt;=AD$5),IF(AD$5&gt;$N208,5,$K208)*10+IF(AND($F208&gt;=AD$5,$F208&lt;=AD$6),IF(AND($G208&gt;=AD$5,$G208&lt;=AD$6),5,IF($L208=1,2,1)),IF(AND($G208&gt;=AD$5,$G208&lt;=AD$6),IF($M208&gt;0,4,3),0)),IF(AND($D208&lt;=AD$6,$E208&gt;=AD$5),60,0)))</f>
        <v/>
      </c>
      <c r="AE208" s="80" t="str">
        <f>IF(OR($A208="",NOT(ISNUMBER($G208))),"",IF(AND($F208&lt;=AE$6,$G208&gt;=AE$5),IF(AE$5&gt;$N208,5,$K208)*10+IF(AND($F208&gt;=AE$5,$F208&lt;=AE$6),IF(AND($G208&gt;=AE$5,$G208&lt;=AE$6),5,IF($L208=1,2,1)),IF(AND($G208&gt;=AE$5,$G208&lt;=AE$6),IF($M208&gt;0,4,3),0)),IF(AND($D208&lt;=AE$6,$E208&gt;=AE$5),60,0)))</f>
        <v/>
      </c>
      <c r="AF208" s="80" t="str">
        <f>IF(OR($A208="",NOT(ISNUMBER($G208))),"",IF(AND($F208&lt;=AF$6,$G208&gt;=AF$5),IF(AF$5&gt;$N208,5,$K208)*10+IF(AND($F208&gt;=AF$5,$F208&lt;=AF$6),IF(AND($G208&gt;=AF$5,$G208&lt;=AF$6),5,IF($L208=1,2,1)),IF(AND($G208&gt;=AF$5,$G208&lt;=AF$6),IF($M208&gt;0,4,3),0)),IF(AND($D208&lt;=AF$6,$E208&gt;=AF$5),60,0)))</f>
        <v/>
      </c>
      <c r="AG208" s="80" t="str">
        <f>IF(OR($A208="",NOT(ISNUMBER($G208))),"",IF(AND($F208&lt;=AG$6,$G208&gt;=AG$5),IF(AG$5&gt;$N208,5,$K208)*10+IF(AND($F208&gt;=AG$5,$F208&lt;=AG$6),IF(AND($G208&gt;=AG$5,$G208&lt;=AG$6),5,IF($L208=1,2,1)),IF(AND($G208&gt;=AG$5,$G208&lt;=AG$6),IF($M208&gt;0,4,3),0)),IF(AND($D208&lt;=AG$6,$E208&gt;=AG$5),60,0)))</f>
        <v/>
      </c>
      <c r="AH208" s="80" t="str">
        <f>IF(OR($A208="",NOT(ISNUMBER($G208))),"",IF(AND($F208&lt;=AH$6,$G208&gt;=AH$5),IF(AH$5&gt;$N208,5,$K208)*10+IF(AND($F208&gt;=AH$5,$F208&lt;=AH$6),IF(AND($G208&gt;=AH$5,$G208&lt;=AH$6),5,IF($L208=1,2,1)),IF(AND($G208&gt;=AH$5,$G208&lt;=AH$6),IF($M208&gt;0,4,3),0)),IF(AND($D208&lt;=AH$6,$E208&gt;=AH$5),60,0)))</f>
        <v/>
      </c>
      <c r="AI208" s="80" t="str">
        <f>IF(OR($A208="",NOT(ISNUMBER($G208))),"",IF(AND($F208&lt;=AI$6,$G208&gt;=AI$5),IF(AI$5&gt;$N208,5,$K208)*10+IF(AND($F208&gt;=AI$5,$F208&lt;=AI$6),IF(AND($G208&gt;=AI$5,$G208&lt;=AI$6),5,IF($L208=1,2,1)),IF(AND($G208&gt;=AI$5,$G208&lt;=AI$6),IF($M208&gt;0,4,3),0)),IF(AND($D208&lt;=AI$6,$E208&gt;=AI$5),60,0)))</f>
        <v/>
      </c>
      <c r="AJ208" s="80" t="str">
        <f>IF(OR($A208="",NOT(ISNUMBER($G208))),"",IF(AND($F208&lt;=AJ$6,$G208&gt;=AJ$5),IF(AJ$5&gt;$N208,5,$K208)*10+IF(AND($F208&gt;=AJ$5,$F208&lt;=AJ$6),IF(AND($G208&gt;=AJ$5,$G208&lt;=AJ$6),5,IF($L208=1,2,1)),IF(AND($G208&gt;=AJ$5,$G208&lt;=AJ$6),IF($M208&gt;0,4,3),0)),IF(AND($D208&lt;=AJ$6,$E208&gt;=AJ$5),60,0)))</f>
        <v/>
      </c>
      <c r="AK208" s="80" t="str">
        <f>IF(OR($A208="",NOT(ISNUMBER($G208))),"",IF(AND($F208&lt;=AK$6,$G208&gt;=AK$5),IF(AK$5&gt;$N208,5,$K208)*10+IF(AND($F208&gt;=AK$5,$F208&lt;=AK$6),IF(AND($G208&gt;=AK$5,$G208&lt;=AK$6),5,IF($L208=1,2,1)),IF(AND($G208&gt;=AK$5,$G208&lt;=AK$6),IF($M208&gt;0,4,3),0)),IF(AND($D208&lt;=AK$6,$E208&gt;=AK$5),60,0)))</f>
        <v/>
      </c>
      <c r="AL208" s="80" t="str">
        <f>IF(OR($A208="",NOT(ISNUMBER($G208))),"",IF(AND($F208&lt;=AL$6,$G208&gt;=AL$5),IF(AL$5&gt;$N208,5,$K208)*10+IF(AND($F208&gt;=AL$5,$F208&lt;=AL$6),IF(AND($G208&gt;=AL$5,$G208&lt;=AL$6),5,IF($L208=1,2,1)),IF(AND($G208&gt;=AL$5,$G208&lt;=AL$6),IF($M208&gt;0,4,3),0)),IF(AND($D208&lt;=AL$6,$E208&gt;=AL$5),60,0)))</f>
        <v/>
      </c>
      <c r="AM208" s="80" t="str">
        <f>IF(OR($A208="",NOT(ISNUMBER($G208))),"",IF(AND($F208&lt;=AM$6,$G208&gt;=AM$5),IF(AM$5&gt;$N208,5,$K208)*10+IF(AND($F208&gt;=AM$5,$F208&lt;=AM$6),IF(AND($G208&gt;=AM$5,$G208&lt;=AM$6),5,IF($L208=1,2,1)),IF(AND($G208&gt;=AM$5,$G208&lt;=AM$6),IF($M208&gt;0,4,3),0)),IF(AND($D208&lt;=AM$6,$E208&gt;=AM$5),60,0)))</f>
        <v/>
      </c>
      <c r="AN208" s="80" t="str">
        <f>IF(OR($A208="",NOT(ISNUMBER($G208))),"",IF(AND($F208&lt;=AN$6,$G208&gt;=AN$5),IF(AN$5&gt;$N208,5,$K208)*10+IF(AND($F208&gt;=AN$5,$F208&lt;=AN$6),IF(AND($G208&gt;=AN$5,$G208&lt;=AN$6),5,IF($L208=1,2,1)),IF(AND($G208&gt;=AN$5,$G208&lt;=AN$6),IF($M208&gt;0,4,3),0)),IF(AND($D208&lt;=AN$6,$E208&gt;=AN$5),60,0)))</f>
        <v/>
      </c>
      <c r="AO208" s="80" t="str">
        <f>IF(OR($A208="",NOT(ISNUMBER($G208))),"",IF(AND($F208&lt;=AO$6,$G208&gt;=AO$5),IF(AO$5&gt;$N208,5,$K208)*10+IF(AND($F208&gt;=AO$5,$F208&lt;=AO$6),IF(AND($G208&gt;=AO$5,$G208&lt;=AO$6),5,IF($L208=1,2,1)),IF(AND($G208&gt;=AO$5,$G208&lt;=AO$6),IF($M208&gt;0,4,3),0)),IF(AND($D208&lt;=AO$6,$E208&gt;=AO$5),60,0)))</f>
        <v/>
      </c>
      <c r="AP208" s="80" t="str">
        <f>IF(OR($A208="",NOT(ISNUMBER($G208))),"",IF(AND($F208&lt;=AP$6,$G208&gt;=AP$5),IF(AP$5&gt;$N208,5,$K208)*10+IF(AND($F208&gt;=AP$5,$F208&lt;=AP$6),IF(AND($G208&gt;=AP$5,$G208&lt;=AP$6),5,IF($L208=1,2,1)),IF(AND($G208&gt;=AP$5,$G208&lt;=AP$6),IF($M208&gt;0,4,3),0)),IF(AND($D208&lt;=AP$6,$E208&gt;=AP$5),60,0)))</f>
        <v/>
      </c>
      <c r="AQ208" s="80" t="str">
        <f>IF(OR($A208="",NOT(ISNUMBER($G208))),"",IF(AND($F208&lt;=AQ$6,$G208&gt;=AQ$5),IF(AQ$5&gt;$N208,5,$K208)*10+IF(AND($F208&gt;=AQ$5,$F208&lt;=AQ$6),IF(AND($G208&gt;=AQ$5,$G208&lt;=AQ$6),5,IF($L208=1,2,1)),IF(AND($G208&gt;=AQ$5,$G208&lt;=AQ$6),IF($M208&gt;0,4,3),0)),IF(AND($D208&lt;=AQ$6,$E208&gt;=AQ$5),60,0)))</f>
        <v/>
      </c>
      <c r="AR208" s="80" t="str">
        <f>IF(OR($A208="",NOT(ISNUMBER($G208))),"",IF(AND($F208&lt;=AR$6,$G208&gt;=AR$5),IF(AR$5&gt;$N208,5,$K208)*10+IF(AND($F208&gt;=AR$5,$F208&lt;=AR$6),IF(AND($G208&gt;=AR$5,$G208&lt;=AR$6),5,IF($L208=1,2,1)),IF(AND($G208&gt;=AR$5,$G208&lt;=AR$6),IF($M208&gt;0,4,3),0)),IF(AND($D208&lt;=AR$6,$E208&gt;=AR$5),60,0)))</f>
        <v/>
      </c>
      <c r="AS208" s="80" t="str">
        <f>IF(OR($A208="",NOT(ISNUMBER($G208))),"",IF(AND($F208&lt;=AS$6,$G208&gt;=AS$5),IF(AS$5&gt;$N208,5,$K208)*10+IF(AND($F208&gt;=AS$5,$F208&lt;=AS$6),IF(AND($G208&gt;=AS$5,$G208&lt;=AS$6),5,IF($L208=1,2,1)),IF(AND($G208&gt;=AS$5,$G208&lt;=AS$6),IF($M208&gt;0,4,3),0)),IF(AND($D208&lt;=AS$6,$E208&gt;=AS$5),60,0)))</f>
        <v/>
      </c>
      <c r="AT208" s="80" t="str">
        <f>IF(OR($A208="",NOT(ISNUMBER($G208))),"",IF(AND($F208&lt;=AT$6,$G208&gt;=AT$5),IF(AT$5&gt;$N208,5,$K208)*10+IF(AND($F208&gt;=AT$5,$F208&lt;=AT$6),IF(AND($G208&gt;=AT$5,$G208&lt;=AT$6),5,IF($L208=1,2,1)),IF(AND($G208&gt;=AT$5,$G208&lt;=AT$6),IF($M208&gt;0,4,3),0)),IF(AND($D208&lt;=AT$6,$E208&gt;=AT$5),60,0)))</f>
        <v/>
      </c>
      <c r="AU208" s="80" t="str">
        <f>IF(OR($A208="",NOT(ISNUMBER($G208))),"",IF(AND($F208&lt;=AU$6,$G208&gt;=AU$5),IF(AU$5&gt;$N208,5,$K208)*10+IF(AND($F208&gt;=AU$5,$F208&lt;=AU$6),IF(AND($G208&gt;=AU$5,$G208&lt;=AU$6),5,IF($L208=1,2,1)),IF(AND($G208&gt;=AU$5,$G208&lt;=AU$6),IF($M208&gt;0,4,3),0)),IF(AND($D208&lt;=AU$6,$E208&gt;=AU$5),60,0)))</f>
        <v/>
      </c>
      <c r="AV208" s="80" t="str">
        <f>IF(OR($A208="",NOT(ISNUMBER($G208))),"",IF(AND($F208&lt;=AV$6,$G208&gt;=AV$5),IF(AV$5&gt;$N208,5,$K208)*10+IF(AND($F208&gt;=AV$5,$F208&lt;=AV$6),IF(AND($G208&gt;=AV$5,$G208&lt;=AV$6),5,IF($L208=1,2,1)),IF(AND($G208&gt;=AV$5,$G208&lt;=AV$6),IF($M208&gt;0,4,3),0)),IF(AND($D208&lt;=AV$6,$E208&gt;=AV$5),60,0)))</f>
        <v/>
      </c>
      <c r="AW208" s="80" t="str">
        <f>IF(OR($A208="",NOT(ISNUMBER($G208))),"",IF(AND($F208&lt;=AW$6,$G208&gt;=AW$5),IF(AW$5&gt;$N208,5,$K208)*10+IF(AND($F208&gt;=AW$5,$F208&lt;=AW$6),IF(AND($G208&gt;=AW$5,$G208&lt;=AW$6),5,IF($L208=1,2,1)),IF(AND($G208&gt;=AW$5,$G208&lt;=AW$6),IF($M208&gt;0,4,3),0)),IF(AND($D208&lt;=AW$6,$E208&gt;=AW$5),60,0)))</f>
        <v/>
      </c>
      <c r="AX208" s="80" t="str">
        <f>IF(OR($A208="",NOT(ISNUMBER($G208))),"",IF(AND($F208&lt;=AX$6,$G208&gt;=AX$5),IF(AX$5&gt;$N208,5,$K208)*10+IF(AND($F208&gt;=AX$5,$F208&lt;=AX$6),IF(AND($G208&gt;=AX$5,$G208&lt;=AX$6),5,IF($L208=1,2,1)),IF(AND($G208&gt;=AX$5,$G208&lt;=AX$6),IF($M208&gt;0,4,3),0)),IF(AND($D208&lt;=AX$6,$E208&gt;=AX$5),60,0)))</f>
        <v/>
      </c>
      <c r="AY208" s="80" t="str">
        <f>IF(OR($A208="",NOT(ISNUMBER($G208))),"",IF(AND($F208&lt;=AY$6,$G208&gt;=AY$5),IF(AY$5&gt;$N208,5,$K208)*10+IF(AND($F208&gt;=AY$5,$F208&lt;=AY$6),IF(AND($G208&gt;=AY$5,$G208&lt;=AY$6),5,IF($L208=1,2,1)),IF(AND($G208&gt;=AY$5,$G208&lt;=AY$6),IF($M208&gt;0,4,3),0)),IF(AND($D208&lt;=AY$6,$E208&gt;=AY$5),60,0)))</f>
        <v/>
      </c>
      <c r="AZ208" s="80" t="str">
        <f>IF(OR($A208="",NOT(ISNUMBER($G208))),"",IF(AND($F208&lt;=AZ$6,$G208&gt;=AZ$5),IF(AZ$5&gt;$N208,5,$K208)*10+IF(AND($F208&gt;=AZ$5,$F208&lt;=AZ$6),IF(AND($G208&gt;=AZ$5,$G208&lt;=AZ$6),5,IF($L208=1,2,1)),IF(AND($G208&gt;=AZ$5,$G208&lt;=AZ$6),IF($M208&gt;0,4,3),0)),IF(AND($D208&lt;=AZ$6,$E208&gt;=AZ$5),60,0)))</f>
        <v/>
      </c>
      <c r="BA208" s="80" t="str">
        <f>IF(OR($A208="",NOT(ISNUMBER($G208))),"",IF(AND($F208&lt;=BA$6,$G208&gt;=BA$5),IF(BA$5&gt;$N208,5,$K208)*10+IF(AND($F208&gt;=BA$5,$F208&lt;=BA$6),IF(AND($G208&gt;=BA$5,$G208&lt;=BA$6),5,IF($L208=1,2,1)),IF(AND($G208&gt;=BA$5,$G208&lt;=BA$6),IF($M208&gt;0,4,3),0)),IF(AND($D208&lt;=BA$6,$E208&gt;=BA$5),60,0)))</f>
        <v/>
      </c>
      <c r="BB208" s="80" t="str">
        <f>IF(OR($A208="",NOT(ISNUMBER($G208))),"",IF(AND($F208&lt;=BB$6,$G208&gt;=BB$5),IF(BB$5&gt;$N208,5,$K208)*10+IF(AND($F208&gt;=BB$5,$F208&lt;=BB$6),IF(AND($G208&gt;=BB$5,$G208&lt;=BB$6),5,IF($L208=1,2,1)),IF(AND($G208&gt;=BB$5,$G208&lt;=BB$6),IF($M208&gt;0,4,3),0)),IF(AND($D208&lt;=BB$6,$E208&gt;=BB$5),60,0)))</f>
        <v/>
      </c>
      <c r="BC208" s="80" t="str">
        <f>IF(OR($A208="",NOT(ISNUMBER($G208))),"",IF(AND($F208&lt;=BC$6,$G208&gt;=BC$5),IF(BC$5&gt;$N208,5,$K208)*10+IF(AND($F208&gt;=BC$5,$F208&lt;=BC$6),IF(AND($G208&gt;=BC$5,$G208&lt;=BC$6),5,IF($L208=1,2,1)),IF(AND($G208&gt;=BC$5,$G208&lt;=BC$6),IF($M208&gt;0,4,3),0)),IF(AND($D208&lt;=BC$6,$E208&gt;=BC$5),60,0)))</f>
        <v/>
      </c>
      <c r="BD208" s="80" t="str">
        <f>IF(OR($A208="",NOT(ISNUMBER($G208))),"",IF(AND($F208&lt;=BD$6,$G208&gt;=BD$5),IF(BD$5&gt;$N208,5,$K208)*10+IF(AND($F208&gt;=BD$5,$F208&lt;=BD$6),IF(AND($G208&gt;=BD$5,$G208&lt;=BD$6),5,IF($L208=1,2,1)),IF(AND($G208&gt;=BD$5,$G208&lt;=BD$6),IF($M208&gt;0,4,3),0)),IF(AND($D208&lt;=BD$6,$E208&gt;=BD$5),60,0)))</f>
        <v/>
      </c>
      <c r="BE208" s="80" t="str">
        <f>IF(OR($A208="",NOT(ISNUMBER($G208))),"",IF(AND($F208&lt;=BE$6,$G208&gt;=BE$5),IF(BE$5&gt;$N208,5,$K208)*10+IF(AND($F208&gt;=BE$5,$F208&lt;=BE$6),IF(AND($G208&gt;=BE$5,$G208&lt;=BE$6),5,IF($L208=1,2,1)),IF(AND($G208&gt;=BE$5,$G208&lt;=BE$6),IF($M208&gt;0,4,3),0)),IF(AND($D208&lt;=BE$6,$E208&gt;=BE$5),60,0)))</f>
        <v/>
      </c>
      <c r="BF208" s="80" t="str">
        <f>IF(OR($A208="",NOT(ISNUMBER($G208))),"",IF(AND($F208&lt;=BF$6,$G208&gt;=BF$5),IF(BF$5&gt;$N208,5,$K208)*10+IF(AND($F208&gt;=BF$5,$F208&lt;=BF$6),IF(AND($G208&gt;=BF$5,$G208&lt;=BF$6),5,IF($L208=1,2,1)),IF(AND($G208&gt;=BF$5,$G208&lt;=BF$6),IF($M208&gt;0,4,3),0)),IF(AND($D208&lt;=BF$6,$E208&gt;=BF$5),60,0)))</f>
        <v/>
      </c>
      <c r="BG208" s="80" t="str">
        <f>IF(OR($A208="",NOT(ISNUMBER($G208))),"",IF(AND($F208&lt;=BG$6,$G208&gt;=BG$5),IF(BG$5&gt;$N208,5,$K208)*10+IF(AND($F208&gt;=BG$5,$F208&lt;=BG$6),IF(AND($G208&gt;=BG$5,$G208&lt;=BG$6),5,IF($L208=1,2,1)),IF(AND($G208&gt;=BG$5,$G208&lt;=BG$6),IF($M208&gt;0,4,3),0)),IF(AND($D208&lt;=BG$6,$E208&gt;=BG$5),60,0)))</f>
        <v/>
      </c>
      <c r="BH208" s="80" t="str">
        <f>IF(OR($A208="",NOT(ISNUMBER($G208))),"",IF(AND($F208&lt;=BH$6,$G208&gt;=BH$5),IF(BH$5&gt;$N208,5,$K208)*10+IF(AND($F208&gt;=BH$5,$F208&lt;=BH$6),IF(AND($G208&gt;=BH$5,$G208&lt;=BH$6),5,IF($L208=1,2,1)),IF(AND($G208&gt;=BH$5,$G208&lt;=BH$6),IF($M208&gt;0,4,3),0)),IF(AND($D208&lt;=BH$6,$E208&gt;=BH$5),60,0)))</f>
        <v/>
      </c>
      <c r="BI208" s="80" t="str">
        <f>IF(OR($A208="",NOT(ISNUMBER($G208))),"",IF(AND($F208&lt;=BI$6,$G208&gt;=BI$5),IF(BI$5&gt;$N208,5,$K208)*10+IF(AND($F208&gt;=BI$5,$F208&lt;=BI$6),IF(AND($G208&gt;=BI$5,$G208&lt;=BI$6),5,IF($L208=1,2,1)),IF(AND($G208&gt;=BI$5,$G208&lt;=BI$6),IF($M208&gt;0,4,3),0)),IF(AND($D208&lt;=BI$6,$E208&gt;=BI$5),60,0)))</f>
        <v/>
      </c>
      <c r="BJ208" s="80" t="str">
        <f>IF(OR($A208="",NOT(ISNUMBER($G208))),"",IF(AND($F208&lt;=BJ$6,$G208&gt;=BJ$5),IF(BJ$5&gt;$N208,5,$K208)*10+IF(AND($F208&gt;=BJ$5,$F208&lt;=BJ$6),IF(AND($G208&gt;=BJ$5,$G208&lt;=BJ$6),5,IF($L208=1,2,1)),IF(AND($G208&gt;=BJ$5,$G208&lt;=BJ$6),IF($M208&gt;0,4,3),0)),IF(AND($D208&lt;=BJ$6,$E208&gt;=BJ$5),60,0)))</f>
        <v/>
      </c>
      <c r="BK208" s="80" t="str">
        <f>IF(OR($A208="",NOT(ISNUMBER($G208))),"",IF(AND($F208&lt;=BK$6,$G208&gt;=BK$5),IF(BK$5&gt;$N208,5,$K208)*10+IF(AND($F208&gt;=BK$5,$F208&lt;=BK$6),IF(AND($G208&gt;=BK$5,$G208&lt;=BK$6),5,IF($L208=1,2,1)),IF(AND($G208&gt;=BK$5,$G208&lt;=BK$6),IF($M208&gt;0,4,3),0)),IF(AND($D208&lt;=BK$6,$E208&gt;=BK$5),60,0)))</f>
        <v/>
      </c>
      <c r="BL208" s="80" t="str">
        <f>IF(OR($A208="",NOT(ISNUMBER($G208))),"",IF(AND($F208&lt;=BL$6,$G208&gt;=BL$5),IF(BL$5&gt;$N208,5,$K208)*10+IF(AND($F208&gt;=BL$5,$F208&lt;=BL$6),IF(AND($G208&gt;=BL$5,$G208&lt;=BL$6),5,IF($L208=1,2,1)),IF(AND($G208&gt;=BL$5,$G208&lt;=BL$6),IF($M208&gt;0,4,3),0)),IF(AND($D208&lt;=BL$6,$E208&gt;=BL$5),60,0)))</f>
        <v/>
      </c>
      <c r="BM208" s="80" t="str">
        <f>IF(OR($A208="",NOT(ISNUMBER($G208))),"",IF(AND($F208&lt;=BM$6,$G208&gt;=BM$5),IF(BM$5&gt;$N208,5,$K208)*10+IF(AND($F208&gt;=BM$5,$F208&lt;=BM$6),IF(AND($G208&gt;=BM$5,$G208&lt;=BM$6),5,IF($L208=1,2,1)),IF(AND($G208&gt;=BM$5,$G208&lt;=BM$6),IF($M208&gt;0,4,3),0)),IF(AND($D208&lt;=BM$6,$E208&gt;=BM$5),60,0)))</f>
        <v/>
      </c>
      <c r="BN208" s="80" t="str">
        <f>IF(OR($A208="",NOT(ISNUMBER($G208))),"",IF(AND($F208&lt;=BN$6,$G208&gt;=BN$5),IF(BN$5&gt;$N208,5,$K208)*10+IF(AND($F208&gt;=BN$5,$F208&lt;=BN$6),IF(AND($G208&gt;=BN$5,$G208&lt;=BN$6),5,IF($L208=1,2,1)),IF(AND($G208&gt;=BN$5,$G208&lt;=BN$6),IF($M208&gt;0,4,3),0)),IF(AND($D208&lt;=BN$6,$E208&gt;=BN$5),60,0)))</f>
        <v/>
      </c>
      <c r="BO208" s="80" t="str">
        <f>IF(OR($A208="",NOT(ISNUMBER($G208))),"",IF(AND($F208&lt;=BO$6,$G208&gt;=BO$5),IF(BO$5&gt;$N208,5,$K208)*10+IF(AND($F208&gt;=BO$5,$F208&lt;=BO$6),IF(AND($G208&gt;=BO$5,$G208&lt;=BO$6),5,IF($L208=1,2,1)),IF(AND($G208&gt;=BO$5,$G208&lt;=BO$6),IF($M208&gt;0,4,3),0)),IF(AND($D208&lt;=BO$6,$E208&gt;=BO$5),60,0)))</f>
        <v/>
      </c>
      <c r="BP208" s="80" t="str">
        <f>IF(OR($A208="",NOT(ISNUMBER($G208))),"",IF(AND($F208&lt;=BP$6,$G208&gt;=BP$5),IF(BP$5&gt;$N208,5,$K208)*10+IF(AND($F208&gt;=BP$5,$F208&lt;=BP$6),IF(AND($G208&gt;=BP$5,$G208&lt;=BP$6),5,IF($L208=1,2,1)),IF(AND($G208&gt;=BP$5,$G208&lt;=BP$6),IF($M208&gt;0,4,3),0)),IF(AND($D208&lt;=BP$6,$E208&gt;=BP$5),60,0)))</f>
        <v/>
      </c>
      <c r="BQ208" s="80" t="str">
        <f>IF(OR($A208="",NOT(ISNUMBER($G208))),"",IF(AND($F208&lt;=BQ$6,$G208&gt;=BQ$5),IF(BQ$5&gt;$N208,5,$K208)*10+IF(AND($F208&gt;=BQ$5,$F208&lt;=BQ$6),IF(AND($G208&gt;=BQ$5,$G208&lt;=BQ$6),5,IF($L208=1,2,1)),IF(AND($G208&gt;=BQ$5,$G208&lt;=BQ$6),IF($M208&gt;0,4,3),0)),IF(AND($D208&lt;=BQ$6,$E208&gt;=BQ$5),60,0)))</f>
        <v/>
      </c>
      <c r="BR208" s="80" t="str">
        <f>IF(OR($A208="",NOT(ISNUMBER($G208))),"",IF(AND($F208&lt;=BR$6,$G208&gt;=BR$5),IF(BR$5&gt;$N208,5,$K208)*10+IF(AND($F208&gt;=BR$5,$F208&lt;=BR$6),IF(AND($G208&gt;=BR$5,$G208&lt;=BR$6),5,IF($L208=1,2,1)),IF(AND($G208&gt;=BR$5,$G208&lt;=BR$6),IF($M208&gt;0,4,3),0)),IF(AND($D208&lt;=BR$6,$E208&gt;=BR$5),60,0)))</f>
        <v/>
      </c>
      <c r="BS208" s="80" t="str">
        <f>IF(OR($A208="",NOT(ISNUMBER($G208))),"",IF(AND($F208&lt;=BS$6,$G208&gt;=BS$5),IF(BS$5&gt;$N208,5,$K208)*10+IF(AND($F208&gt;=BS$5,$F208&lt;=BS$6),IF(AND($G208&gt;=BS$5,$G208&lt;=BS$6),5,IF($L208=1,2,1)),IF(AND($G208&gt;=BS$5,$G208&lt;=BS$6),IF($M208&gt;0,4,3),0)),IF(AND($D208&lt;=BS$6,$E208&gt;=BS$5),60,0)))</f>
        <v/>
      </c>
      <c r="BT208" s="80" t="str">
        <f>IF(OR($A208="",NOT(ISNUMBER($G208))),"",IF(AND($F208&lt;=BT$6,$G208&gt;=BT$5),IF(BT$5&gt;$N208,5,$K208)*10+IF(AND($F208&gt;=BT$5,$F208&lt;=BT$6),IF(AND($G208&gt;=BT$5,$G208&lt;=BT$6),5,IF($L208=1,2,1)),IF(AND($G208&gt;=BT$5,$G208&lt;=BT$6),IF($M208&gt;0,4,3),0)),IF(AND($D208&lt;=BT$6,$E208&gt;=BT$5),60,0)))</f>
        <v/>
      </c>
      <c r="BU208" s="80" t="str">
        <f>IF(OR($A208="",NOT(ISNUMBER($G208))),"",IF(AND($F208&lt;=BU$6,$G208&gt;=BU$5),IF(BU$5&gt;$N208,5,$K208)*10+IF(AND($F208&gt;=BU$5,$F208&lt;=BU$6),IF(AND($G208&gt;=BU$5,$G208&lt;=BU$6),5,IF($L208=1,2,1)),IF(AND($G208&gt;=BU$5,$G208&lt;=BU$6),IF($M208&gt;0,4,3),0)),IF(AND($D208&lt;=BU$6,$E208&gt;=BU$5),60,0)))</f>
        <v/>
      </c>
      <c r="BV208" s="80" t="str">
        <f>IF(OR($A208="",NOT(ISNUMBER($G208))),"",IF(AND($F208&lt;=BV$6,$G208&gt;=BV$5),IF(BV$5&gt;$N208,5,$K208)*10+IF(AND($F208&gt;=BV$5,$F208&lt;=BV$6),IF(AND($G208&gt;=BV$5,$G208&lt;=BV$6),5,IF($L208=1,2,1)),IF(AND($G208&gt;=BV$5,$G208&lt;=BV$6),IF($M208&gt;0,4,3),0)),IF(AND($D208&lt;=BV$6,$E208&gt;=BV$5),60,0)))</f>
        <v/>
      </c>
      <c r="BW208" s="80" t="str">
        <f>IF(OR($A208="",NOT(ISNUMBER($G208))),"",IF(AND($F208&lt;=BW$6,$G208&gt;=BW$5),IF(BW$5&gt;$N208,5,$K208)*10+IF(AND($F208&gt;=BW$5,$F208&lt;=BW$6),IF(AND($G208&gt;=BW$5,$G208&lt;=BW$6),5,IF($L208=1,2,1)),IF(AND($G208&gt;=BW$5,$G208&lt;=BW$6),IF($M208&gt;0,4,3),0)),IF(AND($D208&lt;=BW$6,$E208&gt;=BW$5),60,0)))</f>
        <v/>
      </c>
      <c r="BX208" s="80" t="str">
        <f>IF(OR($A208="",NOT(ISNUMBER($G208))),"",IF(AND($F208&lt;=BX$6,$G208&gt;=BX$5),IF(BX$5&gt;$N208,5,$K208)*10+IF(AND($F208&gt;=BX$5,$F208&lt;=BX$6),IF(AND($G208&gt;=BX$5,$G208&lt;=BX$6),5,IF($L208=1,2,1)),IF(AND($G208&gt;=BX$5,$G208&lt;=BX$6),IF($M208&gt;0,4,3),0)),IF(AND($D208&lt;=BX$6,$E208&gt;=BX$5),60,0)))</f>
        <v/>
      </c>
      <c r="BY208" s="80" t="str">
        <f>IF(OR($A208="",NOT(ISNUMBER($G208))),"",IF(AND($F208&lt;=BY$6,$G208&gt;=BY$5),IF(BY$5&gt;$N208,5,$K208)*10+IF(AND($F208&gt;=BY$5,$F208&lt;=BY$6),IF(AND($G208&gt;=BY$5,$G208&lt;=BY$6),5,IF($L208=1,2,1)),IF(AND($G208&gt;=BY$5,$G208&lt;=BY$6),IF($M208&gt;0,4,3),0)),IF(AND($D208&lt;=BY$6,$E208&gt;=BY$5),60,0)))</f>
        <v/>
      </c>
      <c r="BZ208" s="80" t="str">
        <f>IF(OR($A208="",NOT(ISNUMBER($G208))),"",IF(AND($F208&lt;=BZ$6,$G208&gt;=BZ$5),IF(BZ$5&gt;$N208,5,$K208)*10+IF(AND($F208&gt;=BZ$5,$F208&lt;=BZ$6),IF(AND($G208&gt;=BZ$5,$G208&lt;=BZ$6),5,IF($L208=1,2,1)),IF(AND($G208&gt;=BZ$5,$G208&lt;=BZ$6),IF($M208&gt;0,4,3),0)),IF(AND($D208&lt;=BZ$6,$E208&gt;=BZ$5),60,0)))</f>
        <v/>
      </c>
      <c r="CA208" s="80" t="str">
        <f>IF(OR($A208="",NOT(ISNUMBER($G208))),"",IF(AND($F208&lt;=CA$6,$G208&gt;=CA$5),IF(CA$5&gt;$N208,5,$K208)*10+IF(AND($F208&gt;=CA$5,$F208&lt;=CA$6),IF(AND($G208&gt;=CA$5,$G208&lt;=CA$6),5,IF($L208=1,2,1)),IF(AND($G208&gt;=CA$5,$G208&lt;=CA$6),IF($M208&gt;0,4,3),0)),IF(AND($D208&lt;=CA$6,$E208&gt;=CA$5),60,0)))</f>
        <v/>
      </c>
      <c r="CB208" s="80" t="str">
        <f>IF(OR($A208="",NOT(ISNUMBER($G208))),"",IF(AND($F208&lt;=CB$6,$G208&gt;=CB$5),IF(CB$5&gt;$N208,5,$K208)*10+IF(AND($F208&gt;=CB$5,$F208&lt;=CB$6),IF(AND($G208&gt;=CB$5,$G208&lt;=CB$6),5,IF($L208=1,2,1)),IF(AND($G208&gt;=CB$5,$G208&lt;=CB$6),IF($M208&gt;0,4,3),0)),IF(AND($D208&lt;=CB$6,$E208&gt;=CB$5),60,0)))</f>
        <v/>
      </c>
      <c r="CC208" s="80" t="str">
        <f>IF(OR($A208="",NOT(ISNUMBER($G208))),"",IF(AND($F208&lt;=CC$6,$G208&gt;=CC$5),IF(CC$5&gt;$N208,5,$K208)*10+IF(AND($F208&gt;=CC$5,$F208&lt;=CC$6),IF(AND($G208&gt;=CC$5,$G208&lt;=CC$6),5,IF($L208=1,2,1)),IF(AND($G208&gt;=CC$5,$G208&lt;=CC$6),IF($M208&gt;0,4,3),0)),IF(AND($D208&lt;=CC$6,$E208&gt;=CC$5),60,0)))</f>
        <v/>
      </c>
      <c r="CD208" s="80" t="str">
        <f>IF(OR($A208="",NOT(ISNUMBER($G208))),"",IF(AND($F208&lt;=CD$6,$G208&gt;=CD$5),IF(CD$5&gt;$N208,5,$K208)*10+IF(AND($F208&gt;=CD$5,$F208&lt;=CD$6),IF(AND($G208&gt;=CD$5,$G208&lt;=CD$6),5,IF($L208=1,2,1)),IF(AND($G208&gt;=CD$5,$G208&lt;=CD$6),IF($M208&gt;0,4,3),0)),IF(AND($D208&lt;=CD$6,$E208&gt;=CD$5),60,0)))</f>
        <v/>
      </c>
      <c r="CE208" s="80" t="str">
        <f>IF(OR($A208="",NOT(ISNUMBER($G208))),"",IF(AND($F208&lt;=CE$6,$G208&gt;=CE$5),IF(CE$5&gt;$N208,5,$K208)*10+IF(AND($F208&gt;=CE$5,$F208&lt;=CE$6),IF(AND($G208&gt;=CE$5,$G208&lt;=CE$6),5,IF($L208=1,2,1)),IF(AND($G208&gt;=CE$5,$G208&lt;=CE$6),IF($M208&gt;0,4,3),0)),IF(AND($D208&lt;=CE$6,$E208&gt;=CE$5),60,0)))</f>
        <v/>
      </c>
      <c r="CF208" s="80" t="str">
        <f>IF(OR($A208="",NOT(ISNUMBER($G208))),"",IF(AND($F208&lt;=CF$6,$G208&gt;=CF$5),IF(CF$5&gt;$N208,5,$K208)*10+IF(AND($F208&gt;=CF$5,$F208&lt;=CF$6),IF(AND($G208&gt;=CF$5,$G208&lt;=CF$6),5,IF($L208=1,2,1)),IF(AND($G208&gt;=CF$5,$G208&lt;=CF$6),IF($M208&gt;0,4,3),0)),IF(AND($D208&lt;=CF$6,$E208&gt;=CF$5),60,0)))</f>
        <v/>
      </c>
      <c r="CG208" s="80" t="str">
        <f>IF(OR($A208="",NOT(ISNUMBER($G208))),"",IF(AND($F208&lt;=CG$6,$G208&gt;=CG$5),IF(CG$5&gt;$N208,5,$K208)*10+IF(AND($F208&gt;=CG$5,$F208&lt;=CG$6),IF(AND($G208&gt;=CG$5,$G208&lt;=CG$6),5,IF($L208=1,2,1)),IF(AND($G208&gt;=CG$5,$G208&lt;=CG$6),IF($M208&gt;0,4,3),0)),IF(AND($D208&lt;=CG$6,$E208&gt;=CG$5),60,0)))</f>
        <v/>
      </c>
      <c r="CH208" s="80" t="str">
        <f>IF(OR($A208="",NOT(ISNUMBER($G208))),"",IF(AND($F208&lt;=CH$6,$G208&gt;=CH$5),IF(CH$5&gt;$N208,5,$K208)*10+IF(AND($F208&gt;=CH$5,$F208&lt;=CH$6),IF(AND($G208&gt;=CH$5,$G208&lt;=CH$6),5,IF($L208=1,2,1)),IF(AND($G208&gt;=CH$5,$G208&lt;=CH$6),IF($M208&gt;0,4,3),0)),IF(AND($D208&lt;=CH$6,$E208&gt;=CH$5),60,0)))</f>
        <v/>
      </c>
      <c r="CI208" s="80" t="str">
        <f>IF(OR($A208="",NOT(ISNUMBER($G208))),"",IF(AND($F208&lt;=CI$6,$G208&gt;=CI$5),IF(CI$5&gt;$N208,5,$K208)*10+IF(AND($F208&gt;=CI$5,$F208&lt;=CI$6),IF(AND($G208&gt;=CI$5,$G208&lt;=CI$6),5,IF($L208=1,2,1)),IF(AND($G208&gt;=CI$5,$G208&lt;=CI$6),IF($M208&gt;0,4,3),0)),IF(AND($D208&lt;=CI$6,$E208&gt;=CI$5),60,0)))</f>
        <v/>
      </c>
      <c r="CJ208" s="80" t="str">
        <f>IF(OR($A208="",NOT(ISNUMBER($G208))),"",IF(AND($F208&lt;=CJ$6,$G208&gt;=CJ$5),IF(CJ$5&gt;$N208,5,$K208)*10+IF(AND($F208&gt;=CJ$5,$F208&lt;=CJ$6),IF(AND($G208&gt;=CJ$5,$G208&lt;=CJ$6),5,IF($L208=1,2,1)),IF(AND($G208&gt;=CJ$5,$G208&lt;=CJ$6),IF($M208&gt;0,4,3),0)),IF(AND($D208&lt;=CJ$6,$E208&gt;=CJ$5),60,0)))</f>
        <v/>
      </c>
      <c r="CK208" s="80" t="str">
        <f>IF(OR($A208="",NOT(ISNUMBER($G208))),"",IF(AND($F208&lt;=CK$6,$G208&gt;=CK$5),IF(CK$5&gt;$N208,5,$K208)*10+IF(AND($F208&gt;=CK$5,$F208&lt;=CK$6),IF(AND($G208&gt;=CK$5,$G208&lt;=CK$6),5,IF($L208=1,2,1)),IF(AND($G208&gt;=CK$5,$G208&lt;=CK$6),IF($M208&gt;0,4,3),0)),IF(AND($D208&lt;=CK$6,$E208&gt;=CK$5),60,0)))</f>
        <v/>
      </c>
      <c r="CL208" s="80" t="str">
        <f>IF(OR($A208="",NOT(ISNUMBER($G208))),"",IF(AND($F208&lt;=CL$6,$G208&gt;=CL$5),IF(CL$5&gt;$N208,5,$K208)*10+IF(AND($F208&gt;=CL$5,$F208&lt;=CL$6),IF(AND($G208&gt;=CL$5,$G208&lt;=CL$6),5,IF($L208=1,2,1)),IF(AND($G208&gt;=CL$5,$G208&lt;=CL$6),IF($M208&gt;0,4,3),0)),IF(AND($D208&lt;=CL$6,$E208&gt;=CL$5),60,0)))</f>
        <v/>
      </c>
      <c r="CM208" s="80" t="str">
        <f>IF(OR($A208="",NOT(ISNUMBER($G208))),"",IF(AND($F208&lt;=CM$6,$G208&gt;=CM$5),IF(CM$5&gt;$N208,5,$K208)*10+IF(AND($F208&gt;=CM$5,$F208&lt;=CM$6),IF(AND($G208&gt;=CM$5,$G208&lt;=CM$6),5,IF($L208=1,2,1)),IF(AND($G208&gt;=CM$5,$G208&lt;=CM$6),IF($M208&gt;0,4,3),0)),IF(AND($D208&lt;=CM$6,$E208&gt;=CM$5),60,0)))</f>
        <v/>
      </c>
      <c r="CN208" s="80" t="str">
        <f>IF(OR($A208="",NOT(ISNUMBER($G208))),"",IF(AND($F208&lt;=CN$6,$G208&gt;=CN$5),IF(CN$5&gt;$N208,5,$K208)*10+IF(AND($F208&gt;=CN$5,$F208&lt;=CN$6),IF(AND($G208&gt;=CN$5,$G208&lt;=CN$6),5,IF($L208=1,2,1)),IF(AND($G208&gt;=CN$5,$G208&lt;=CN$6),IF($M208&gt;0,4,3),0)),IF(AND($D208&lt;=CN$6,$E208&gt;=CN$5),60,0)))</f>
        <v/>
      </c>
      <c r="CO208" s="80" t="str">
        <f>IF(OR($A208="",NOT(ISNUMBER($G208))),"",IF(AND($F208&lt;=CO$6,$G208&gt;=CO$5),IF(CO$5&gt;$N208,5,$K208)*10+IF(AND($F208&gt;=CO$5,$F208&lt;=CO$6),IF(AND($G208&gt;=CO$5,$G208&lt;=CO$6),5,IF($L208=1,2,1)),IF(AND($G208&gt;=CO$5,$G208&lt;=CO$6),IF($M208&gt;0,4,3),0)),IF(AND($D208&lt;=CO$6,$E208&gt;=CO$5),60,0)))</f>
        <v/>
      </c>
      <c r="CP208" s="80" t="str">
        <f>IF(OR($A208="",NOT(ISNUMBER($G208))),"",IF(AND($F208&lt;=CP$6,$G208&gt;=CP$5),IF(CP$5&gt;$N208,5,$K208)*10+IF(AND($F208&gt;=CP$5,$F208&lt;=CP$6),IF(AND($G208&gt;=CP$5,$G208&lt;=CP$6),5,IF($L208=1,2,1)),IF(AND($G208&gt;=CP$5,$G208&lt;=CP$6),IF($M208&gt;0,4,3),0)),IF(AND($D208&lt;=CP$6,$E208&gt;=CP$5),60,0)))</f>
        <v/>
      </c>
      <c r="CQ208" s="80" t="str">
        <f>IF(OR($A208="",NOT(ISNUMBER($G208))),"",IF(AND($F208&lt;=CQ$6,$G208&gt;=CQ$5),IF(CQ$5&gt;$N208,5,$K208)*10+IF(AND($F208&gt;=CQ$5,$F208&lt;=CQ$6),IF(AND($G208&gt;=CQ$5,$G208&lt;=CQ$6),5,IF($L208=1,2,1)),IF(AND($G208&gt;=CQ$5,$G208&lt;=CQ$6),IF($M208&gt;0,4,3),0)),IF(AND($D208&lt;=CQ$6,$E208&gt;=CQ$5),60,0)))</f>
        <v/>
      </c>
      <c r="CR208" s="80" t="str">
        <f>IF(OR($A208="",NOT(ISNUMBER($G208))),"",IF(AND($F208&lt;=CR$6,$G208&gt;=CR$5),IF(CR$5&gt;$N208,5,$K208)*10+IF(AND($F208&gt;=CR$5,$F208&lt;=CR$6),IF(AND($G208&gt;=CR$5,$G208&lt;=CR$6),5,IF($L208=1,2,1)),IF(AND($G208&gt;=CR$5,$G208&lt;=CR$6),IF($M208&gt;0,4,3),0)),IF(AND($D208&lt;=CR$6,$E208&gt;=CR$5),60,0)))</f>
        <v/>
      </c>
      <c r="CS208" s="80" t="str">
        <f>IF(OR($A208="",NOT(ISNUMBER($G208))),"",IF(AND($F208&lt;=CS$6,$G208&gt;=CS$5),IF(CS$5&gt;$N208,5,$K208)*10+IF(AND($F208&gt;=CS$5,$F208&lt;=CS$6),IF(AND($G208&gt;=CS$5,$G208&lt;=CS$6),5,IF($L208=1,2,1)),IF(AND($G208&gt;=CS$5,$G208&lt;=CS$6),IF($M208&gt;0,4,3),0)),IF(AND($D208&lt;=CS$6,$E208&gt;=CS$5),60,0)))</f>
        <v/>
      </c>
      <c r="CT208" s="80" t="str">
        <f>IF(OR($A208="",NOT(ISNUMBER($G208))),"",IF(AND($F208&lt;=CT$6,$G208&gt;=CT$5),IF(CT$5&gt;$N208,5,$K208)*10+IF(AND($F208&gt;=CT$5,$F208&lt;=CT$6),IF(AND($G208&gt;=CT$5,$G208&lt;=CT$6),5,IF($L208=1,2,1)),IF(AND($G208&gt;=CT$5,$G208&lt;=CT$6),IF($M208&gt;0,4,3),0)),IF(AND($D208&lt;=CT$6,$E208&gt;=CT$5),60,0)))</f>
        <v/>
      </c>
      <c r="CU208" s="80" t="str">
        <f>IF(OR($A208="",NOT(ISNUMBER($G208))),"",IF(AND($F208&lt;=CU$6,$G208&gt;=CU$5),IF(CU$5&gt;$N208,5,$K208)*10+IF(AND($F208&gt;=CU$5,$F208&lt;=CU$6),IF(AND($G208&gt;=CU$5,$G208&lt;=CU$6),5,IF($L208=1,2,1)),IF(AND($G208&gt;=CU$5,$G208&lt;=CU$6),IF($M208&gt;0,4,3),0)),IF(AND($D208&lt;=CU$6,$E208&gt;=CU$5),60,0)))</f>
        <v/>
      </c>
      <c r="CV208" s="80" t="str">
        <f>IF(OR($A208="",NOT(ISNUMBER($G208))),"",IF(AND($F208&lt;=CV$6,$G208&gt;=CV$5),IF(CV$5&gt;$N208,5,$K208)*10+IF(AND($F208&gt;=CV$5,$F208&lt;=CV$6),IF(AND($G208&gt;=CV$5,$G208&lt;=CV$6),5,IF($L208=1,2,1)),IF(AND($G208&gt;=CV$5,$G208&lt;=CV$6),IF($M208&gt;0,4,3),0)),IF(AND($D208&lt;=CV$6,$E208&gt;=CV$5),60,0)))</f>
        <v/>
      </c>
      <c r="CW208" s="80" t="str">
        <f>IF(OR($A208="",NOT(ISNUMBER($G208))),"",IF(AND($F208&lt;=CW$6,$G208&gt;=CW$5),IF(CW$5&gt;$N208,5,$K208)*10+IF(AND($F208&gt;=CW$5,$F208&lt;=CW$6),IF(AND($G208&gt;=CW$5,$G208&lt;=CW$6),5,IF($L208=1,2,1)),IF(AND($G208&gt;=CW$5,$G208&lt;=CW$6),IF($M208&gt;0,4,3),0)),IF(AND($D208&lt;=CW$6,$E208&gt;=CW$5),60,0)))</f>
        <v/>
      </c>
      <c r="CX208" s="80" t="str">
        <f>IF(OR($A208="",NOT(ISNUMBER($G208))),"",IF(AND($F208&lt;=CX$6,$G208&gt;=CX$5),IF(CX$5&gt;$N208,5,$K208)*10+IF(AND($F208&gt;=CX$5,$F208&lt;=CX$6),IF(AND($G208&gt;=CX$5,$G208&lt;=CX$6),5,IF($L208=1,2,1)),IF(AND($G208&gt;=CX$5,$G208&lt;=CX$6),IF($M208&gt;0,4,3),0)),IF(AND($D208&lt;=CX$6,$E208&gt;=CX$5),60,0)))</f>
        <v/>
      </c>
      <c r="CY208" s="80" t="str">
        <f>IF(OR($A208="",NOT(ISNUMBER($G208))),"",IF(AND($F208&lt;=CY$6,$G208&gt;=CY$5),IF(CY$5&gt;$N208,5,$K208)*10+IF(AND($F208&gt;=CY$5,$F208&lt;=CY$6),IF(AND($G208&gt;=CY$5,$G208&lt;=CY$6),5,IF($L208=1,2,1)),IF(AND($G208&gt;=CY$5,$G208&lt;=CY$6),IF($M208&gt;0,4,3),0)),IF(AND($D208&lt;=CY$6,$E208&gt;=CY$5),60,0)))</f>
        <v/>
      </c>
      <c r="CZ208" s="80" t="str">
        <f>IF(OR($A208="",NOT(ISNUMBER($G208))),"",IF(AND($F208&lt;=CZ$6,$G208&gt;=CZ$5),IF(CZ$5&gt;$N208,5,$K208)*10+IF(AND($F208&gt;=CZ$5,$F208&lt;=CZ$6),IF(AND($G208&gt;=CZ$5,$G208&lt;=CZ$6),5,IF($L208=1,2,1)),IF(AND($G208&gt;=CZ$5,$G208&lt;=CZ$6),IF($M208&gt;0,4,3),0)),IF(AND($D208&lt;=CZ$6,$E208&gt;=CZ$5),60,0)))</f>
        <v/>
      </c>
      <c r="DA208" s="80" t="str">
        <f>IF(OR($A208="",NOT(ISNUMBER($G208))),"",IF(AND($F208&lt;=DA$6,$G208&gt;=DA$5),IF(DA$5&gt;$N208,5,$K208)*10+IF(AND($F208&gt;=DA$5,$F208&lt;=DA$6),IF(AND($G208&gt;=DA$5,$G208&lt;=DA$6),5,IF($L208=1,2,1)),IF(AND($G208&gt;=DA$5,$G208&lt;=DA$6),IF($M208&gt;0,4,3),0)),IF(AND($D208&lt;=DA$6,$E208&gt;=DA$5),60,0)))</f>
        <v/>
      </c>
      <c r="DB208" s="80" t="str">
        <f>IF(OR($A208="",NOT(ISNUMBER($G208))),"",IF(AND($F208&lt;=DB$6,$G208&gt;=DB$5),IF(DB$5&gt;$N208,5,$K208)*10+IF(AND($F208&gt;=DB$5,$F208&lt;=DB$6),IF(AND($G208&gt;=DB$5,$G208&lt;=DB$6),5,IF($L208=1,2,1)),IF(AND($G208&gt;=DB$5,$G208&lt;=DB$6),IF($M208&gt;0,4,3),0)),IF(AND($D208&lt;=DB$6,$E208&gt;=DB$5),60,0)))</f>
        <v/>
      </c>
      <c r="DC208" s="80" t="str">
        <f>IF(OR($A208="",NOT(ISNUMBER($G208))),"",IF(AND($F208&lt;=DC$6,$G208&gt;=DC$5),IF(DC$5&gt;$N208,5,$K208)*10+IF(AND($F208&gt;=DC$5,$F208&lt;=DC$6),IF(AND($G208&gt;=DC$5,$G208&lt;=DC$6),5,IF($L208=1,2,1)),IF(AND($G208&gt;=DC$5,$G208&lt;=DC$6),IF($M208&gt;0,4,3),0)),IF(AND($D208&lt;=DC$6,$E208&gt;=DC$5),60,0)))</f>
        <v/>
      </c>
      <c r="DD208" s="80" t="str">
        <f>IF(OR($A208="",NOT(ISNUMBER($G208))),"",IF(AND($F208&lt;=DD$6,$G208&gt;=DD$5),IF(DD$5&gt;$N208,5,$K208)*10+IF(AND($F208&gt;=DD$5,$F208&lt;=DD$6),IF(AND($G208&gt;=DD$5,$G208&lt;=DD$6),5,IF($L208=1,2,1)),IF(AND($G208&gt;=DD$5,$G208&lt;=DD$6),IF($M208&gt;0,4,3),0)),IF(AND($D208&lt;=DD$6,$E208&gt;=DD$5),60,0)))</f>
        <v/>
      </c>
      <c r="DE208" s="80" t="str">
        <f>IF(OR($A208="",NOT(ISNUMBER($G208))),"",IF(AND($F208&lt;=DE$6,$G208&gt;=DE$5),IF(DE$5&gt;$N208,5,$K208)*10+IF(AND($F208&gt;=DE$5,$F208&lt;=DE$6),IF(AND($G208&gt;=DE$5,$G208&lt;=DE$6),5,IF($L208=1,2,1)),IF(AND($G208&gt;=DE$5,$G208&lt;=DE$6),IF($M208&gt;0,4,3),0)),IF(AND($D208&lt;=DE$6,$E208&gt;=DE$5),60,0)))</f>
        <v/>
      </c>
      <c r="DF208" s="80" t="str">
        <f>IF(OR($A208="",NOT(ISNUMBER($G208))),"",IF(AND($F208&lt;=DF$6,$G208&gt;=DF$5),IF(DF$5&gt;$N208,5,$K208)*10+IF(AND($F208&gt;=DF$5,$F208&lt;=DF$6),IF(AND($G208&gt;=DF$5,$G208&lt;=DF$6),5,IF($L208=1,2,1)),IF(AND($G208&gt;=DF$5,$G208&lt;=DF$6),IF($M208&gt;0,4,3),0)),IF(AND($D208&lt;=DF$6,$E208&gt;=DF$5),60,0)))</f>
        <v/>
      </c>
      <c r="DG208" s="80" t="str">
        <f>IF(OR($A208="",NOT(ISNUMBER($G208))),"",IF(AND($F208&lt;=DG$6,$G208&gt;=DG$5),IF(DG$5&gt;$N208,5,$K208)*10+IF(AND($F208&gt;=DG$5,$F208&lt;=DG$6),IF(AND($G208&gt;=DG$5,$G208&lt;=DG$6),5,IF($L208=1,2,1)),IF(AND($G208&gt;=DG$5,$G208&lt;=DG$6),IF($M208&gt;0,4,3),0)),IF(AND($D208&lt;=DG$6,$E208&gt;=DG$5),60,0)))</f>
        <v/>
      </c>
      <c r="DH208" s="80" t="str">
        <f>IF(OR($A208="",NOT(ISNUMBER($G208))),"",IF(AND($F208&lt;=DH$6,$G208&gt;=DH$5),IF(DH$5&gt;$N208,5,$K208)*10+IF(AND($F208&gt;=DH$5,$F208&lt;=DH$6),IF(AND($G208&gt;=DH$5,$G208&lt;=DH$6),5,IF($L208=1,2,1)),IF(AND($G208&gt;=DH$5,$G208&lt;=DH$6),IF($M208&gt;0,4,3),0)),IF(AND($D208&lt;=DH$6,$E208&gt;=DH$5),60,0)))</f>
        <v/>
      </c>
      <c r="DI208" s="80" t="str">
        <f>IF(OR($A208="",NOT(ISNUMBER($G208))),"",IF(AND($F208&lt;=DI$6,$G208&gt;=DI$5),IF(DI$5&gt;$N208,5,$K208)*10+IF(AND($F208&gt;=DI$5,$F208&lt;=DI$6),IF(AND($G208&gt;=DI$5,$G208&lt;=DI$6),5,IF($L208=1,2,1)),IF(AND($G208&gt;=DI$5,$G208&lt;=DI$6),IF($M208&gt;0,4,3),0)),IF(AND($D208&lt;=DI$6,$E208&gt;=DI$5),60,0)))</f>
        <v/>
      </c>
      <c r="DJ208" s="80" t="str">
        <f>IF(OR($A208="",NOT(ISNUMBER($G208))),"",IF(AND($F208&lt;=DJ$6,$G208&gt;=DJ$5),IF(DJ$5&gt;$N208,5,$K208)*10+IF(AND($F208&gt;=DJ$5,$F208&lt;=DJ$6),IF(AND($G208&gt;=DJ$5,$G208&lt;=DJ$6),5,IF($L208=1,2,1)),IF(AND($G208&gt;=DJ$5,$G208&lt;=DJ$6),IF($M208&gt;0,4,3),0)),IF(AND($D208&lt;=DJ$6,$E208&gt;=DJ$5),60,0)))</f>
        <v/>
      </c>
      <c r="DK208" s="80" t="str">
        <f>IF(OR($A208="",NOT(ISNUMBER($G208))),"",IF(AND($F208&lt;=DK$6,$G208&gt;=DK$5),IF(DK$5&gt;$N208,5,$K208)*10+IF(AND($F208&gt;=DK$5,$F208&lt;=DK$6),IF(AND($G208&gt;=DK$5,$G208&lt;=DK$6),5,IF($L208=1,2,1)),IF(AND($G208&gt;=DK$5,$G208&lt;=DK$6),IF($M208&gt;0,4,3),0)),IF(AND($D208&lt;=DK$6,$E208&gt;=DK$5),60,0)))</f>
        <v/>
      </c>
      <c r="DL208" s="80" t="str">
        <f>IF(OR($A208="",NOT(ISNUMBER($G208))),"",IF(AND($F208&lt;=DL$6,$G208&gt;=DL$5),IF(DL$5&gt;$N208,5,$K208)*10+IF(AND($F208&gt;=DL$5,$F208&lt;=DL$6),IF(AND($G208&gt;=DL$5,$G208&lt;=DL$6),5,IF($L208=1,2,1)),IF(AND($G208&gt;=DL$5,$G208&lt;=DL$6),IF($M208&gt;0,4,3),0)),IF(AND($D208&lt;=DL$6,$E208&gt;=DL$5),60,0)))</f>
        <v/>
      </c>
      <c r="DM208" s="80" t="str">
        <f>IF(OR($A208="",NOT(ISNUMBER($G208))),"",IF(AND($F208&lt;=DM$6,$G208&gt;=DM$5),IF(DM$5&gt;$N208,5,$K208)*10+IF(AND($F208&gt;=DM$5,$F208&lt;=DM$6),IF(AND($G208&gt;=DM$5,$G208&lt;=DM$6),5,IF($L208=1,2,1)),IF(AND($G208&gt;=DM$5,$G208&lt;=DM$6),IF($M208&gt;0,4,3),0)),IF(AND($D208&lt;=DM$6,$E208&gt;=DM$5),60,0)))</f>
        <v/>
      </c>
      <c r="DN208" s="80" t="str">
        <f>IF(OR($A208="",NOT(ISNUMBER($G208))),"",IF(AND($F208&lt;=DN$6,$G208&gt;=DN$5),IF(DN$5&gt;$N208,5,$K208)*10+IF(AND($F208&gt;=DN$5,$F208&lt;=DN$6),IF(AND($G208&gt;=DN$5,$G208&lt;=DN$6),5,IF($L208=1,2,1)),IF(AND($G208&gt;=DN$5,$G208&lt;=DN$6),IF($M208&gt;0,4,3),0)),IF(AND($D208&lt;=DN$6,$E208&gt;=DN$5),60,0)))</f>
        <v/>
      </c>
      <c r="DO208" s="80" t="str">
        <f>IF(OR($A208="",NOT(ISNUMBER($G208))),"",IF(AND($F208&lt;=DO$6,$G208&gt;=DO$5),IF(DO$5&gt;$N208,5,$K208)*10+IF(AND($F208&gt;=DO$5,$F208&lt;=DO$6),IF(AND($G208&gt;=DO$5,$G208&lt;=DO$6),5,IF($L208=1,2,1)),IF(AND($G208&gt;=DO$5,$G208&lt;=DO$6),IF($M208&gt;0,4,3),0)),IF(AND($D208&lt;=DO$6,$E208&gt;=DO$5),60,0)))</f>
        <v/>
      </c>
      <c r="DP208" s="80" t="str">
        <f>IF(OR($A208="",NOT(ISNUMBER($G208))),"",IF(AND($F208&lt;=DP$6,$G208&gt;=DP$5),IF(DP$5&gt;$N208,5,$K208)*10+IF(AND($F208&gt;=DP$5,$F208&lt;=DP$6),IF(AND($G208&gt;=DP$5,$G208&lt;=DP$6),5,IF($L208=1,2,1)),IF(AND($G208&gt;=DP$5,$G208&lt;=DP$6),IF($M208&gt;0,4,3),0)),IF(AND($D208&lt;=DP$6,$E208&gt;=DP$5),60,0)))</f>
        <v/>
      </c>
      <c r="DQ208" s="80" t="str">
        <f>IF(OR($A208="",NOT(ISNUMBER($G208))),"",IF(AND($F208&lt;=DQ$6,$G208&gt;=DQ$5),IF(DQ$5&gt;$N208,5,$K208)*10+IF(AND($F208&gt;=DQ$5,$F208&lt;=DQ$6),IF(AND($G208&gt;=DQ$5,$G208&lt;=DQ$6),5,IF($L208=1,2,1)),IF(AND($G208&gt;=DQ$5,$G208&lt;=DQ$6),IF($M208&gt;0,4,3),0)),IF(AND($D208&lt;=DQ$6,$E208&gt;=DQ$5),60,0)))</f>
        <v/>
      </c>
      <c r="DR208" s="80" t="str">
        <f>IF(OR($A208="",NOT(ISNUMBER($G208))),"",IF(AND($F208&lt;=DR$6,$G208&gt;=DR$5),IF(DR$5&gt;$N208,5,$K208)*10+IF(AND($F208&gt;=DR$5,$F208&lt;=DR$6),IF(AND($G208&gt;=DR$5,$G208&lt;=DR$6),5,IF($L208=1,2,1)),IF(AND($G208&gt;=DR$5,$G208&lt;=DR$6),IF($M208&gt;0,4,3),0)),IF(AND($D208&lt;=DR$6,$E208&gt;=DR$5),60,0)))</f>
        <v/>
      </c>
      <c r="DS208" s="80" t="str">
        <f>IF(OR($A208="",NOT(ISNUMBER($G208))),"",IF(AND($F208&lt;=DS$6,$G208&gt;=DS$5),IF(DS$5&gt;$N208,5,$K208)*10+IF(AND($F208&gt;=DS$5,$F208&lt;=DS$6),IF(AND($G208&gt;=DS$5,$G208&lt;=DS$6),5,IF($L208=1,2,1)),IF(AND($G208&gt;=DS$5,$G208&lt;=DS$6),IF($M208&gt;0,4,3),0)),IF(AND($D208&lt;=DS$6,$E208&gt;=DS$5),60,0)))</f>
        <v/>
      </c>
      <c r="DT208" s="80" t="str">
        <f>IF(OR($A208="",NOT(ISNUMBER($G208))),"",IF(AND($F208&lt;=DT$6,$G208&gt;=DT$5),IF(DT$5&gt;$N208,5,$K208)*10+IF(AND($F208&gt;=DT$5,$F208&lt;=DT$6),IF(AND($G208&gt;=DT$5,$G208&lt;=DT$6),5,IF($L208=1,2,1)),IF(AND($G208&gt;=DT$5,$G208&lt;=DT$6),IF($M208&gt;0,4,3),0)),IF(AND($D208&lt;=DT$6,$E208&gt;=DT$5),60,0)))</f>
        <v/>
      </c>
      <c r="DU208" s="80" t="str">
        <f>IF(OR($A208="",NOT(ISNUMBER($G208))),"",IF(AND($F208&lt;=DU$6,$G208&gt;=DU$5),IF(DU$5&gt;$N208,5,$K208)*10+IF(AND($F208&gt;=DU$5,$F208&lt;=DU$6),IF(AND($G208&gt;=DU$5,$G208&lt;=DU$6),5,IF($L208=1,2,1)),IF(AND($G208&gt;=DU$5,$G208&lt;=DU$6),IF($M208&gt;0,4,3),0)),IF(AND($D208&lt;=DU$6,$E208&gt;=DU$5),60,0)))</f>
        <v/>
      </c>
      <c r="DV208" s="80" t="str">
        <f>IF(OR($A208="",NOT(ISNUMBER($G208))),"",IF(AND($F208&lt;=DV$6,$G208&gt;=DV$5),IF(DV$5&gt;$N208,5,$K208)*10+IF(AND($F208&gt;=DV$5,$F208&lt;=DV$6),IF(AND($G208&gt;=DV$5,$G208&lt;=DV$6),5,IF($L208=1,2,1)),IF(AND($G208&gt;=DV$5,$G208&lt;=DV$6),IF($M208&gt;0,4,3),0)),IF(AND($D208&lt;=DV$6,$E208&gt;=DV$5),60,0)))</f>
        <v/>
      </c>
      <c r="DW208" s="80" t="str">
        <f>IF(OR($A208="",NOT(ISNUMBER($G208))),"",IF(AND($F208&lt;=DW$6,$G208&gt;=DW$5),IF(DW$5&gt;$N208,5,$K208)*10+IF(AND($F208&gt;=DW$5,$F208&lt;=DW$6),IF(AND($G208&gt;=DW$5,$G208&lt;=DW$6),5,IF($L208=1,2,1)),IF(AND($G208&gt;=DW$5,$G208&lt;=DW$6),IF($M208&gt;0,4,3),0)),IF(AND($D208&lt;=DW$6,$E208&gt;=DW$5),60,0)))</f>
        <v/>
      </c>
      <c r="DX208" s="80" t="str">
        <f>IF(OR($A208="",NOT(ISNUMBER($G208))),"",IF(AND($F208&lt;=DX$6,$G208&gt;=DX$5),IF(DX$5&gt;$N208,5,$K208)*10+IF(AND($F208&gt;=DX$5,$F208&lt;=DX$6),IF(AND($G208&gt;=DX$5,$G208&lt;=DX$6),5,IF($L208=1,2,1)),IF(AND($G208&gt;=DX$5,$G208&lt;=DX$6),IF($M208&gt;0,4,3),0)),IF(AND($D208&lt;=DX$6,$E208&gt;=DX$5),60,0)))</f>
        <v/>
      </c>
      <c r="DY208" s="80" t="str">
        <f>IF(OR($A208="",NOT(ISNUMBER($G208))),"",IF(AND($F208&lt;=DY$6,$G208&gt;=DY$5),IF(DY$5&gt;$N208,5,$K208)*10+IF(AND($F208&gt;=DY$5,$F208&lt;=DY$6),IF(AND($G208&gt;=DY$5,$G208&lt;=DY$6),5,IF($L208=1,2,1)),IF(AND($G208&gt;=DY$5,$G208&lt;=DY$6),IF($M208&gt;0,4,3),0)),IF(AND($D208&lt;=DY$6,$E208&gt;=DY$5),60,0)))</f>
        <v/>
      </c>
      <c r="DZ208" s="80" t="str">
        <f>IF(OR($A208="",NOT(ISNUMBER($G208))),"",IF(AND($F208&lt;=DZ$6,$G208&gt;=DZ$5),IF(DZ$5&gt;$N208,5,$K208)*10+IF(AND($F208&gt;=DZ$5,$F208&lt;=DZ$6),IF(AND($G208&gt;=DZ$5,$G208&lt;=DZ$6),5,IF($L208=1,2,1)),IF(AND($G208&gt;=DZ$5,$G208&lt;=DZ$6),IF($M208&gt;0,4,3),0)),IF(AND($D208&lt;=DZ$6,$E208&gt;=DZ$5),60,0)))</f>
        <v/>
      </c>
      <c r="EA208" s="80" t="str">
        <f>IF(OR($A208="",NOT(ISNUMBER($G208))),"",IF(AND($F208&lt;=EA$6,$G208&gt;=EA$5),IF(EA$5&gt;$N208,5,$K208)*10+IF(AND($F208&gt;=EA$5,$F208&lt;=EA$6),IF(AND($G208&gt;=EA$5,$G208&lt;=EA$6),5,IF($L208=1,2,1)),IF(AND($G208&gt;=EA$5,$G208&lt;=EA$6),IF($M208&gt;0,4,3),0)),IF(AND($D208&lt;=EA$6,$E208&gt;=EA$5),60,0)))</f>
        <v/>
      </c>
      <c r="EB208" s="80" t="str">
        <f>IF(OR($A208="",NOT(ISNUMBER($G208))),"",IF(AND($F208&lt;=EB$6,$G208&gt;=EB$5),IF(EB$5&gt;$N208,5,$K208)*10+IF(AND($F208&gt;=EB$5,$F208&lt;=EB$6),IF(AND($G208&gt;=EB$5,$G208&lt;=EB$6),5,IF($L208=1,2,1)),IF(AND($G208&gt;=EB$5,$G208&lt;=EB$6),IF($M208&gt;0,4,3),0)),IF(AND($D208&lt;=EB$6,$E208&gt;=EB$5),60,0)))</f>
        <v/>
      </c>
      <c r="EC208" s="80" t="str">
        <f>IF(OR($A208="",NOT(ISNUMBER($G208))),"",IF(AND($F208&lt;=EC$6,$G208&gt;=EC$5),IF(EC$5&gt;$N208,5,$K208)*10+IF(AND($F208&gt;=EC$5,$F208&lt;=EC$6),IF(AND($G208&gt;=EC$5,$G208&lt;=EC$6),5,IF($L208=1,2,1)),IF(AND($G208&gt;=EC$5,$G208&lt;=EC$6),IF($M208&gt;0,4,3),0)),IF(AND($D208&lt;=EC$6,$E208&gt;=EC$5),60,0)))</f>
        <v/>
      </c>
      <c r="ED208" s="80" t="str">
        <f>IF(OR($A208="",NOT(ISNUMBER($G208))),"",IF(AND($F208&lt;=ED$6,$G208&gt;=ED$5),IF(ED$5&gt;$N208,5,$K208)*10+IF(AND($F208&gt;=ED$5,$F208&lt;=ED$6),IF(AND($G208&gt;=ED$5,$G208&lt;=ED$6),5,IF($L208=1,2,1)),IF(AND($G208&gt;=ED$5,$G208&lt;=ED$6),IF($M208&gt;0,4,3),0)),IF(AND($D208&lt;=ED$6,$E208&gt;=ED$5),60,0)))</f>
        <v/>
      </c>
    </row>
    <row r="209" ht="18" customHeight="1">
      <c r="A209" s="52" t="str">
        <f>IF(Tasks!$B209="","",Tasks!$A209)</f>
        <v/>
      </c>
      <c r="B209" s="78" t="str">
        <f>IF(Tasks!$B209="","",Tasks!$B209)</f>
        <v/>
      </c>
      <c r="C209" s="25" t="str">
        <f>IF($B209="","",IF(AND(Tasks!$D209="",Tasks!$G209=""),"-",IF(Tasks!$D209="","",Tasks!$D209&amp;IF(OR(Tasks!$E209="",Tasks!$E209="FS"),IF(N(Tasks!$F209)=0,"","FS"),Tasks!$E209)&amp;IF(N(Tasks!$F209)=0,"",IF(Tasks!$F209&gt;0,"+","")&amp;Tasks!$F209))&amp;IF(AND(Tasks!$D209&lt;&gt;"",Tasks!$G209&lt;&gt;""),", ","")&amp;IF(Tasks!$G209="","",Tasks!$G209&amp;IF(OR(Tasks!$H209="",Tasks!$H209="FS"),IF(N(Tasks!$I209)=0,"","FS"),Tasks!$H209)&amp;IF(N(Tasks!$I209)=0,"",IF(Tasks!$I209&gt;0,"+","")&amp;Tasks!$I209))))</f>
        <v/>
      </c>
      <c r="D209" s="51" t="str">
        <f>IF(OR($B209="",Tasks!$Q209=""),"",Tasks!$Q209)</f>
        <v/>
      </c>
      <c r="E209" s="51" t="str">
        <f>IF(OR($B209="",Tasks!$R209=""),"",Tasks!$R209)</f>
        <v/>
      </c>
      <c r="F209" s="51" t="str">
        <f>IF(OR($B209="",Tasks!$S209=""),"",Tasks!$S209)</f>
        <v/>
      </c>
      <c r="G209" s="51" t="str">
        <f>IF(OR($B209="",Tasks!$T209=""),"",Tasks!$T209)</f>
        <v/>
      </c>
      <c r="H209" s="52" t="str">
        <f>IF($B209="","",Tasks!$AE209)</f>
        <v/>
      </c>
      <c r="I209" s="79" t="str">
        <f>IF($B209="","",Tasks!$AF209)</f>
        <v/>
      </c>
      <c r="J209" s="53" t="str">
        <f>IF(OR($B209="",Tasks!$V209=""),"",Tasks!$V209)</f>
        <v/>
      </c>
      <c r="K209" s="52" t="str">
        <f>IF($B209="","",Tasks!$AA209)</f>
        <v/>
      </c>
      <c r="L209" s="52" t="str">
        <f>IF($B209="","",Tasks!$AB209)</f>
        <v/>
      </c>
      <c r="M209" s="52" t="str">
        <f>IF($B209="","",Tasks!$Z209)</f>
        <v/>
      </c>
      <c r="N209" s="52" t="str">
        <f>IF(OR($B209="",Tasks!$AG209=""),"",Tasks!$AG209)</f>
        <v/>
      </c>
      <c r="O209" s="80" t="str">
        <f>IF(OR($A209="",NOT(ISNUMBER($G209))),"",IF(AND($F209&lt;=O$6,$G209&gt;=O$5),IF(O$5&gt;$N209,5,$K209)*10+IF(AND($F209&gt;=O$5,$F209&lt;=O$6),IF(AND($G209&gt;=O$5,$G209&lt;=O$6),5,IF($L209=1,2,1)),IF(AND($G209&gt;=O$5,$G209&lt;=O$6),IF($M209&gt;0,4,3),0)),IF(AND($D209&lt;=O$6,$E209&gt;=O$5),60,0)))</f>
        <v/>
      </c>
      <c r="P209" s="80" t="str">
        <f>IF(OR($A209="",NOT(ISNUMBER($G209))),"",IF(AND($F209&lt;=P$6,$G209&gt;=P$5),IF(P$5&gt;$N209,5,$K209)*10+IF(AND($F209&gt;=P$5,$F209&lt;=P$6),IF(AND($G209&gt;=P$5,$G209&lt;=P$6),5,IF($L209=1,2,1)),IF(AND($G209&gt;=P$5,$G209&lt;=P$6),IF($M209&gt;0,4,3),0)),IF(AND($D209&lt;=P$6,$E209&gt;=P$5),60,0)))</f>
        <v/>
      </c>
      <c r="Q209" s="80" t="str">
        <f>IF(OR($A209="",NOT(ISNUMBER($G209))),"",IF(AND($F209&lt;=Q$6,$G209&gt;=Q$5),IF(Q$5&gt;$N209,5,$K209)*10+IF(AND($F209&gt;=Q$5,$F209&lt;=Q$6),IF(AND($G209&gt;=Q$5,$G209&lt;=Q$6),5,IF($L209=1,2,1)),IF(AND($G209&gt;=Q$5,$G209&lt;=Q$6),IF($M209&gt;0,4,3),0)),IF(AND($D209&lt;=Q$6,$E209&gt;=Q$5),60,0)))</f>
        <v/>
      </c>
      <c r="R209" s="80" t="str">
        <f>IF(OR($A209="",NOT(ISNUMBER($G209))),"",IF(AND($F209&lt;=R$6,$G209&gt;=R$5),IF(R$5&gt;$N209,5,$K209)*10+IF(AND($F209&gt;=R$5,$F209&lt;=R$6),IF(AND($G209&gt;=R$5,$G209&lt;=R$6),5,IF($L209=1,2,1)),IF(AND($G209&gt;=R$5,$G209&lt;=R$6),IF($M209&gt;0,4,3),0)),IF(AND($D209&lt;=R$6,$E209&gt;=R$5),60,0)))</f>
        <v/>
      </c>
      <c r="S209" s="80" t="str">
        <f>IF(OR($A209="",NOT(ISNUMBER($G209))),"",IF(AND($F209&lt;=S$6,$G209&gt;=S$5),IF(S$5&gt;$N209,5,$K209)*10+IF(AND($F209&gt;=S$5,$F209&lt;=S$6),IF(AND($G209&gt;=S$5,$G209&lt;=S$6),5,IF($L209=1,2,1)),IF(AND($G209&gt;=S$5,$G209&lt;=S$6),IF($M209&gt;0,4,3),0)),IF(AND($D209&lt;=S$6,$E209&gt;=S$5),60,0)))</f>
        <v/>
      </c>
      <c r="T209" s="80" t="str">
        <f>IF(OR($A209="",NOT(ISNUMBER($G209))),"",IF(AND($F209&lt;=T$6,$G209&gt;=T$5),IF(T$5&gt;$N209,5,$K209)*10+IF(AND($F209&gt;=T$5,$F209&lt;=T$6),IF(AND($G209&gt;=T$5,$G209&lt;=T$6),5,IF($L209=1,2,1)),IF(AND($G209&gt;=T$5,$G209&lt;=T$6),IF($M209&gt;0,4,3),0)),IF(AND($D209&lt;=T$6,$E209&gt;=T$5),60,0)))</f>
        <v/>
      </c>
      <c r="U209" s="80" t="str">
        <f>IF(OR($A209="",NOT(ISNUMBER($G209))),"",IF(AND($F209&lt;=U$6,$G209&gt;=U$5),IF(U$5&gt;$N209,5,$K209)*10+IF(AND($F209&gt;=U$5,$F209&lt;=U$6),IF(AND($G209&gt;=U$5,$G209&lt;=U$6),5,IF($L209=1,2,1)),IF(AND($G209&gt;=U$5,$G209&lt;=U$6),IF($M209&gt;0,4,3),0)),IF(AND($D209&lt;=U$6,$E209&gt;=U$5),60,0)))</f>
        <v/>
      </c>
      <c r="V209" s="80" t="str">
        <f>IF(OR($A209="",NOT(ISNUMBER($G209))),"",IF(AND($F209&lt;=V$6,$G209&gt;=V$5),IF(V$5&gt;$N209,5,$K209)*10+IF(AND($F209&gt;=V$5,$F209&lt;=V$6),IF(AND($G209&gt;=V$5,$G209&lt;=V$6),5,IF($L209=1,2,1)),IF(AND($G209&gt;=V$5,$G209&lt;=V$6),IF($M209&gt;0,4,3),0)),IF(AND($D209&lt;=V$6,$E209&gt;=V$5),60,0)))</f>
        <v/>
      </c>
      <c r="W209" s="80" t="str">
        <f>IF(OR($A209="",NOT(ISNUMBER($G209))),"",IF(AND($F209&lt;=W$6,$G209&gt;=W$5),IF(W$5&gt;$N209,5,$K209)*10+IF(AND($F209&gt;=W$5,$F209&lt;=W$6),IF(AND($G209&gt;=W$5,$G209&lt;=W$6),5,IF($L209=1,2,1)),IF(AND($G209&gt;=W$5,$G209&lt;=W$6),IF($M209&gt;0,4,3),0)),IF(AND($D209&lt;=W$6,$E209&gt;=W$5),60,0)))</f>
        <v/>
      </c>
      <c r="X209" s="80" t="str">
        <f>IF(OR($A209="",NOT(ISNUMBER($G209))),"",IF(AND($F209&lt;=X$6,$G209&gt;=X$5),IF(X$5&gt;$N209,5,$K209)*10+IF(AND($F209&gt;=X$5,$F209&lt;=X$6),IF(AND($G209&gt;=X$5,$G209&lt;=X$6),5,IF($L209=1,2,1)),IF(AND($G209&gt;=X$5,$G209&lt;=X$6),IF($M209&gt;0,4,3),0)),IF(AND($D209&lt;=X$6,$E209&gt;=X$5),60,0)))</f>
        <v/>
      </c>
      <c r="Y209" s="80" t="str">
        <f>IF(OR($A209="",NOT(ISNUMBER($G209))),"",IF(AND($F209&lt;=Y$6,$G209&gt;=Y$5),IF(Y$5&gt;$N209,5,$K209)*10+IF(AND($F209&gt;=Y$5,$F209&lt;=Y$6),IF(AND($G209&gt;=Y$5,$G209&lt;=Y$6),5,IF($L209=1,2,1)),IF(AND($G209&gt;=Y$5,$G209&lt;=Y$6),IF($M209&gt;0,4,3),0)),IF(AND($D209&lt;=Y$6,$E209&gt;=Y$5),60,0)))</f>
        <v/>
      </c>
      <c r="Z209" s="80" t="str">
        <f>IF(OR($A209="",NOT(ISNUMBER($G209))),"",IF(AND($F209&lt;=Z$6,$G209&gt;=Z$5),IF(Z$5&gt;$N209,5,$K209)*10+IF(AND($F209&gt;=Z$5,$F209&lt;=Z$6),IF(AND($G209&gt;=Z$5,$G209&lt;=Z$6),5,IF($L209=1,2,1)),IF(AND($G209&gt;=Z$5,$G209&lt;=Z$6),IF($M209&gt;0,4,3),0)),IF(AND($D209&lt;=Z$6,$E209&gt;=Z$5),60,0)))</f>
        <v/>
      </c>
      <c r="AA209" s="80" t="str">
        <f>IF(OR($A209="",NOT(ISNUMBER($G209))),"",IF(AND($F209&lt;=AA$6,$G209&gt;=AA$5),IF(AA$5&gt;$N209,5,$K209)*10+IF(AND($F209&gt;=AA$5,$F209&lt;=AA$6),IF(AND($G209&gt;=AA$5,$G209&lt;=AA$6),5,IF($L209=1,2,1)),IF(AND($G209&gt;=AA$5,$G209&lt;=AA$6),IF($M209&gt;0,4,3),0)),IF(AND($D209&lt;=AA$6,$E209&gt;=AA$5),60,0)))</f>
        <v/>
      </c>
      <c r="AB209" s="80" t="str">
        <f>IF(OR($A209="",NOT(ISNUMBER($G209))),"",IF(AND($F209&lt;=AB$6,$G209&gt;=AB$5),IF(AB$5&gt;$N209,5,$K209)*10+IF(AND($F209&gt;=AB$5,$F209&lt;=AB$6),IF(AND($G209&gt;=AB$5,$G209&lt;=AB$6),5,IF($L209=1,2,1)),IF(AND($G209&gt;=AB$5,$G209&lt;=AB$6),IF($M209&gt;0,4,3),0)),IF(AND($D209&lt;=AB$6,$E209&gt;=AB$5),60,0)))</f>
        <v/>
      </c>
      <c r="AC209" s="80" t="str">
        <f>IF(OR($A209="",NOT(ISNUMBER($G209))),"",IF(AND($F209&lt;=AC$6,$G209&gt;=AC$5),IF(AC$5&gt;$N209,5,$K209)*10+IF(AND($F209&gt;=AC$5,$F209&lt;=AC$6),IF(AND($G209&gt;=AC$5,$G209&lt;=AC$6),5,IF($L209=1,2,1)),IF(AND($G209&gt;=AC$5,$G209&lt;=AC$6),IF($M209&gt;0,4,3),0)),IF(AND($D209&lt;=AC$6,$E209&gt;=AC$5),60,0)))</f>
        <v/>
      </c>
      <c r="AD209" s="80" t="str">
        <f>IF(OR($A209="",NOT(ISNUMBER($G209))),"",IF(AND($F209&lt;=AD$6,$G209&gt;=AD$5),IF(AD$5&gt;$N209,5,$K209)*10+IF(AND($F209&gt;=AD$5,$F209&lt;=AD$6),IF(AND($G209&gt;=AD$5,$G209&lt;=AD$6),5,IF($L209=1,2,1)),IF(AND($G209&gt;=AD$5,$G209&lt;=AD$6),IF($M209&gt;0,4,3),0)),IF(AND($D209&lt;=AD$6,$E209&gt;=AD$5),60,0)))</f>
        <v/>
      </c>
      <c r="AE209" s="80" t="str">
        <f>IF(OR($A209="",NOT(ISNUMBER($G209))),"",IF(AND($F209&lt;=AE$6,$G209&gt;=AE$5),IF(AE$5&gt;$N209,5,$K209)*10+IF(AND($F209&gt;=AE$5,$F209&lt;=AE$6),IF(AND($G209&gt;=AE$5,$G209&lt;=AE$6),5,IF($L209=1,2,1)),IF(AND($G209&gt;=AE$5,$G209&lt;=AE$6),IF($M209&gt;0,4,3),0)),IF(AND($D209&lt;=AE$6,$E209&gt;=AE$5),60,0)))</f>
        <v/>
      </c>
      <c r="AF209" s="80" t="str">
        <f>IF(OR($A209="",NOT(ISNUMBER($G209))),"",IF(AND($F209&lt;=AF$6,$G209&gt;=AF$5),IF(AF$5&gt;$N209,5,$K209)*10+IF(AND($F209&gt;=AF$5,$F209&lt;=AF$6),IF(AND($G209&gt;=AF$5,$G209&lt;=AF$6),5,IF($L209=1,2,1)),IF(AND($G209&gt;=AF$5,$G209&lt;=AF$6),IF($M209&gt;0,4,3),0)),IF(AND($D209&lt;=AF$6,$E209&gt;=AF$5),60,0)))</f>
        <v/>
      </c>
      <c r="AG209" s="80" t="str">
        <f>IF(OR($A209="",NOT(ISNUMBER($G209))),"",IF(AND($F209&lt;=AG$6,$G209&gt;=AG$5),IF(AG$5&gt;$N209,5,$K209)*10+IF(AND($F209&gt;=AG$5,$F209&lt;=AG$6),IF(AND($G209&gt;=AG$5,$G209&lt;=AG$6),5,IF($L209=1,2,1)),IF(AND($G209&gt;=AG$5,$G209&lt;=AG$6),IF($M209&gt;0,4,3),0)),IF(AND($D209&lt;=AG$6,$E209&gt;=AG$5),60,0)))</f>
        <v/>
      </c>
      <c r="AH209" s="80" t="str">
        <f>IF(OR($A209="",NOT(ISNUMBER($G209))),"",IF(AND($F209&lt;=AH$6,$G209&gt;=AH$5),IF(AH$5&gt;$N209,5,$K209)*10+IF(AND($F209&gt;=AH$5,$F209&lt;=AH$6),IF(AND($G209&gt;=AH$5,$G209&lt;=AH$6),5,IF($L209=1,2,1)),IF(AND($G209&gt;=AH$5,$G209&lt;=AH$6),IF($M209&gt;0,4,3),0)),IF(AND($D209&lt;=AH$6,$E209&gt;=AH$5),60,0)))</f>
        <v/>
      </c>
      <c r="AI209" s="80" t="str">
        <f>IF(OR($A209="",NOT(ISNUMBER($G209))),"",IF(AND($F209&lt;=AI$6,$G209&gt;=AI$5),IF(AI$5&gt;$N209,5,$K209)*10+IF(AND($F209&gt;=AI$5,$F209&lt;=AI$6),IF(AND($G209&gt;=AI$5,$G209&lt;=AI$6),5,IF($L209=1,2,1)),IF(AND($G209&gt;=AI$5,$G209&lt;=AI$6),IF($M209&gt;0,4,3),0)),IF(AND($D209&lt;=AI$6,$E209&gt;=AI$5),60,0)))</f>
        <v/>
      </c>
      <c r="AJ209" s="80" t="str">
        <f>IF(OR($A209="",NOT(ISNUMBER($G209))),"",IF(AND($F209&lt;=AJ$6,$G209&gt;=AJ$5),IF(AJ$5&gt;$N209,5,$K209)*10+IF(AND($F209&gt;=AJ$5,$F209&lt;=AJ$6),IF(AND($G209&gt;=AJ$5,$G209&lt;=AJ$6),5,IF($L209=1,2,1)),IF(AND($G209&gt;=AJ$5,$G209&lt;=AJ$6),IF($M209&gt;0,4,3),0)),IF(AND($D209&lt;=AJ$6,$E209&gt;=AJ$5),60,0)))</f>
        <v/>
      </c>
      <c r="AK209" s="80" t="str">
        <f>IF(OR($A209="",NOT(ISNUMBER($G209))),"",IF(AND($F209&lt;=AK$6,$G209&gt;=AK$5),IF(AK$5&gt;$N209,5,$K209)*10+IF(AND($F209&gt;=AK$5,$F209&lt;=AK$6),IF(AND($G209&gt;=AK$5,$G209&lt;=AK$6),5,IF($L209=1,2,1)),IF(AND($G209&gt;=AK$5,$G209&lt;=AK$6),IF($M209&gt;0,4,3),0)),IF(AND($D209&lt;=AK$6,$E209&gt;=AK$5),60,0)))</f>
        <v/>
      </c>
      <c r="AL209" s="80" t="str">
        <f>IF(OR($A209="",NOT(ISNUMBER($G209))),"",IF(AND($F209&lt;=AL$6,$G209&gt;=AL$5),IF(AL$5&gt;$N209,5,$K209)*10+IF(AND($F209&gt;=AL$5,$F209&lt;=AL$6),IF(AND($G209&gt;=AL$5,$G209&lt;=AL$6),5,IF($L209=1,2,1)),IF(AND($G209&gt;=AL$5,$G209&lt;=AL$6),IF($M209&gt;0,4,3),0)),IF(AND($D209&lt;=AL$6,$E209&gt;=AL$5),60,0)))</f>
        <v/>
      </c>
      <c r="AM209" s="80" t="str">
        <f>IF(OR($A209="",NOT(ISNUMBER($G209))),"",IF(AND($F209&lt;=AM$6,$G209&gt;=AM$5),IF(AM$5&gt;$N209,5,$K209)*10+IF(AND($F209&gt;=AM$5,$F209&lt;=AM$6),IF(AND($G209&gt;=AM$5,$G209&lt;=AM$6),5,IF($L209=1,2,1)),IF(AND($G209&gt;=AM$5,$G209&lt;=AM$6),IF($M209&gt;0,4,3),0)),IF(AND($D209&lt;=AM$6,$E209&gt;=AM$5),60,0)))</f>
        <v/>
      </c>
      <c r="AN209" s="80" t="str">
        <f>IF(OR($A209="",NOT(ISNUMBER($G209))),"",IF(AND($F209&lt;=AN$6,$G209&gt;=AN$5),IF(AN$5&gt;$N209,5,$K209)*10+IF(AND($F209&gt;=AN$5,$F209&lt;=AN$6),IF(AND($G209&gt;=AN$5,$G209&lt;=AN$6),5,IF($L209=1,2,1)),IF(AND($G209&gt;=AN$5,$G209&lt;=AN$6),IF($M209&gt;0,4,3),0)),IF(AND($D209&lt;=AN$6,$E209&gt;=AN$5),60,0)))</f>
        <v/>
      </c>
      <c r="AO209" s="80" t="str">
        <f>IF(OR($A209="",NOT(ISNUMBER($G209))),"",IF(AND($F209&lt;=AO$6,$G209&gt;=AO$5),IF(AO$5&gt;$N209,5,$K209)*10+IF(AND($F209&gt;=AO$5,$F209&lt;=AO$6),IF(AND($G209&gt;=AO$5,$G209&lt;=AO$6),5,IF($L209=1,2,1)),IF(AND($G209&gt;=AO$5,$G209&lt;=AO$6),IF($M209&gt;0,4,3),0)),IF(AND($D209&lt;=AO$6,$E209&gt;=AO$5),60,0)))</f>
        <v/>
      </c>
      <c r="AP209" s="80" t="str">
        <f>IF(OR($A209="",NOT(ISNUMBER($G209))),"",IF(AND($F209&lt;=AP$6,$G209&gt;=AP$5),IF(AP$5&gt;$N209,5,$K209)*10+IF(AND($F209&gt;=AP$5,$F209&lt;=AP$6),IF(AND($G209&gt;=AP$5,$G209&lt;=AP$6),5,IF($L209=1,2,1)),IF(AND($G209&gt;=AP$5,$G209&lt;=AP$6),IF($M209&gt;0,4,3),0)),IF(AND($D209&lt;=AP$6,$E209&gt;=AP$5),60,0)))</f>
        <v/>
      </c>
      <c r="AQ209" s="80" t="str">
        <f>IF(OR($A209="",NOT(ISNUMBER($G209))),"",IF(AND($F209&lt;=AQ$6,$G209&gt;=AQ$5),IF(AQ$5&gt;$N209,5,$K209)*10+IF(AND($F209&gt;=AQ$5,$F209&lt;=AQ$6),IF(AND($G209&gt;=AQ$5,$G209&lt;=AQ$6),5,IF($L209=1,2,1)),IF(AND($G209&gt;=AQ$5,$G209&lt;=AQ$6),IF($M209&gt;0,4,3),0)),IF(AND($D209&lt;=AQ$6,$E209&gt;=AQ$5),60,0)))</f>
        <v/>
      </c>
      <c r="AR209" s="80" t="str">
        <f>IF(OR($A209="",NOT(ISNUMBER($G209))),"",IF(AND($F209&lt;=AR$6,$G209&gt;=AR$5),IF(AR$5&gt;$N209,5,$K209)*10+IF(AND($F209&gt;=AR$5,$F209&lt;=AR$6),IF(AND($G209&gt;=AR$5,$G209&lt;=AR$6),5,IF($L209=1,2,1)),IF(AND($G209&gt;=AR$5,$G209&lt;=AR$6),IF($M209&gt;0,4,3),0)),IF(AND($D209&lt;=AR$6,$E209&gt;=AR$5),60,0)))</f>
        <v/>
      </c>
      <c r="AS209" s="80" t="str">
        <f>IF(OR($A209="",NOT(ISNUMBER($G209))),"",IF(AND($F209&lt;=AS$6,$G209&gt;=AS$5),IF(AS$5&gt;$N209,5,$K209)*10+IF(AND($F209&gt;=AS$5,$F209&lt;=AS$6),IF(AND($G209&gt;=AS$5,$G209&lt;=AS$6),5,IF($L209=1,2,1)),IF(AND($G209&gt;=AS$5,$G209&lt;=AS$6),IF($M209&gt;0,4,3),0)),IF(AND($D209&lt;=AS$6,$E209&gt;=AS$5),60,0)))</f>
        <v/>
      </c>
      <c r="AT209" s="80" t="str">
        <f>IF(OR($A209="",NOT(ISNUMBER($G209))),"",IF(AND($F209&lt;=AT$6,$G209&gt;=AT$5),IF(AT$5&gt;$N209,5,$K209)*10+IF(AND($F209&gt;=AT$5,$F209&lt;=AT$6),IF(AND($G209&gt;=AT$5,$G209&lt;=AT$6),5,IF($L209=1,2,1)),IF(AND($G209&gt;=AT$5,$G209&lt;=AT$6),IF($M209&gt;0,4,3),0)),IF(AND($D209&lt;=AT$6,$E209&gt;=AT$5),60,0)))</f>
        <v/>
      </c>
      <c r="AU209" s="80" t="str">
        <f>IF(OR($A209="",NOT(ISNUMBER($G209))),"",IF(AND($F209&lt;=AU$6,$G209&gt;=AU$5),IF(AU$5&gt;$N209,5,$K209)*10+IF(AND($F209&gt;=AU$5,$F209&lt;=AU$6),IF(AND($G209&gt;=AU$5,$G209&lt;=AU$6),5,IF($L209=1,2,1)),IF(AND($G209&gt;=AU$5,$G209&lt;=AU$6),IF($M209&gt;0,4,3),0)),IF(AND($D209&lt;=AU$6,$E209&gt;=AU$5),60,0)))</f>
        <v/>
      </c>
      <c r="AV209" s="80" t="str">
        <f>IF(OR($A209="",NOT(ISNUMBER($G209))),"",IF(AND($F209&lt;=AV$6,$G209&gt;=AV$5),IF(AV$5&gt;$N209,5,$K209)*10+IF(AND($F209&gt;=AV$5,$F209&lt;=AV$6),IF(AND($G209&gt;=AV$5,$G209&lt;=AV$6),5,IF($L209=1,2,1)),IF(AND($G209&gt;=AV$5,$G209&lt;=AV$6),IF($M209&gt;0,4,3),0)),IF(AND($D209&lt;=AV$6,$E209&gt;=AV$5),60,0)))</f>
        <v/>
      </c>
      <c r="AW209" s="80" t="str">
        <f>IF(OR($A209="",NOT(ISNUMBER($G209))),"",IF(AND($F209&lt;=AW$6,$G209&gt;=AW$5),IF(AW$5&gt;$N209,5,$K209)*10+IF(AND($F209&gt;=AW$5,$F209&lt;=AW$6),IF(AND($G209&gt;=AW$5,$G209&lt;=AW$6),5,IF($L209=1,2,1)),IF(AND($G209&gt;=AW$5,$G209&lt;=AW$6),IF($M209&gt;0,4,3),0)),IF(AND($D209&lt;=AW$6,$E209&gt;=AW$5),60,0)))</f>
        <v/>
      </c>
      <c r="AX209" s="80" t="str">
        <f>IF(OR($A209="",NOT(ISNUMBER($G209))),"",IF(AND($F209&lt;=AX$6,$G209&gt;=AX$5),IF(AX$5&gt;$N209,5,$K209)*10+IF(AND($F209&gt;=AX$5,$F209&lt;=AX$6),IF(AND($G209&gt;=AX$5,$G209&lt;=AX$6),5,IF($L209=1,2,1)),IF(AND($G209&gt;=AX$5,$G209&lt;=AX$6),IF($M209&gt;0,4,3),0)),IF(AND($D209&lt;=AX$6,$E209&gt;=AX$5),60,0)))</f>
        <v/>
      </c>
      <c r="AY209" s="80" t="str">
        <f>IF(OR($A209="",NOT(ISNUMBER($G209))),"",IF(AND($F209&lt;=AY$6,$G209&gt;=AY$5),IF(AY$5&gt;$N209,5,$K209)*10+IF(AND($F209&gt;=AY$5,$F209&lt;=AY$6),IF(AND($G209&gt;=AY$5,$G209&lt;=AY$6),5,IF($L209=1,2,1)),IF(AND($G209&gt;=AY$5,$G209&lt;=AY$6),IF($M209&gt;0,4,3),0)),IF(AND($D209&lt;=AY$6,$E209&gt;=AY$5),60,0)))</f>
        <v/>
      </c>
      <c r="AZ209" s="80" t="str">
        <f>IF(OR($A209="",NOT(ISNUMBER($G209))),"",IF(AND($F209&lt;=AZ$6,$G209&gt;=AZ$5),IF(AZ$5&gt;$N209,5,$K209)*10+IF(AND($F209&gt;=AZ$5,$F209&lt;=AZ$6),IF(AND($G209&gt;=AZ$5,$G209&lt;=AZ$6),5,IF($L209=1,2,1)),IF(AND($G209&gt;=AZ$5,$G209&lt;=AZ$6),IF($M209&gt;0,4,3),0)),IF(AND($D209&lt;=AZ$6,$E209&gt;=AZ$5),60,0)))</f>
        <v/>
      </c>
      <c r="BA209" s="80" t="str">
        <f>IF(OR($A209="",NOT(ISNUMBER($G209))),"",IF(AND($F209&lt;=BA$6,$G209&gt;=BA$5),IF(BA$5&gt;$N209,5,$K209)*10+IF(AND($F209&gt;=BA$5,$F209&lt;=BA$6),IF(AND($G209&gt;=BA$5,$G209&lt;=BA$6),5,IF($L209=1,2,1)),IF(AND($G209&gt;=BA$5,$G209&lt;=BA$6),IF($M209&gt;0,4,3),0)),IF(AND($D209&lt;=BA$6,$E209&gt;=BA$5),60,0)))</f>
        <v/>
      </c>
      <c r="BB209" s="80" t="str">
        <f>IF(OR($A209="",NOT(ISNUMBER($G209))),"",IF(AND($F209&lt;=BB$6,$G209&gt;=BB$5),IF(BB$5&gt;$N209,5,$K209)*10+IF(AND($F209&gt;=BB$5,$F209&lt;=BB$6),IF(AND($G209&gt;=BB$5,$G209&lt;=BB$6),5,IF($L209=1,2,1)),IF(AND($G209&gt;=BB$5,$G209&lt;=BB$6),IF($M209&gt;0,4,3),0)),IF(AND($D209&lt;=BB$6,$E209&gt;=BB$5),60,0)))</f>
        <v/>
      </c>
      <c r="BC209" s="80" t="str">
        <f>IF(OR($A209="",NOT(ISNUMBER($G209))),"",IF(AND($F209&lt;=BC$6,$G209&gt;=BC$5),IF(BC$5&gt;$N209,5,$K209)*10+IF(AND($F209&gt;=BC$5,$F209&lt;=BC$6),IF(AND($G209&gt;=BC$5,$G209&lt;=BC$6),5,IF($L209=1,2,1)),IF(AND($G209&gt;=BC$5,$G209&lt;=BC$6),IF($M209&gt;0,4,3),0)),IF(AND($D209&lt;=BC$6,$E209&gt;=BC$5),60,0)))</f>
        <v/>
      </c>
      <c r="BD209" s="80" t="str">
        <f>IF(OR($A209="",NOT(ISNUMBER($G209))),"",IF(AND($F209&lt;=BD$6,$G209&gt;=BD$5),IF(BD$5&gt;$N209,5,$K209)*10+IF(AND($F209&gt;=BD$5,$F209&lt;=BD$6),IF(AND($G209&gt;=BD$5,$G209&lt;=BD$6),5,IF($L209=1,2,1)),IF(AND($G209&gt;=BD$5,$G209&lt;=BD$6),IF($M209&gt;0,4,3),0)),IF(AND($D209&lt;=BD$6,$E209&gt;=BD$5),60,0)))</f>
        <v/>
      </c>
      <c r="BE209" s="80" t="str">
        <f>IF(OR($A209="",NOT(ISNUMBER($G209))),"",IF(AND($F209&lt;=BE$6,$G209&gt;=BE$5),IF(BE$5&gt;$N209,5,$K209)*10+IF(AND($F209&gt;=BE$5,$F209&lt;=BE$6),IF(AND($G209&gt;=BE$5,$G209&lt;=BE$6),5,IF($L209=1,2,1)),IF(AND($G209&gt;=BE$5,$G209&lt;=BE$6),IF($M209&gt;0,4,3),0)),IF(AND($D209&lt;=BE$6,$E209&gt;=BE$5),60,0)))</f>
        <v/>
      </c>
      <c r="BF209" s="80" t="str">
        <f>IF(OR($A209="",NOT(ISNUMBER($G209))),"",IF(AND($F209&lt;=BF$6,$G209&gt;=BF$5),IF(BF$5&gt;$N209,5,$K209)*10+IF(AND($F209&gt;=BF$5,$F209&lt;=BF$6),IF(AND($G209&gt;=BF$5,$G209&lt;=BF$6),5,IF($L209=1,2,1)),IF(AND($G209&gt;=BF$5,$G209&lt;=BF$6),IF($M209&gt;0,4,3),0)),IF(AND($D209&lt;=BF$6,$E209&gt;=BF$5),60,0)))</f>
        <v/>
      </c>
      <c r="BG209" s="80" t="str">
        <f>IF(OR($A209="",NOT(ISNUMBER($G209))),"",IF(AND($F209&lt;=BG$6,$G209&gt;=BG$5),IF(BG$5&gt;$N209,5,$K209)*10+IF(AND($F209&gt;=BG$5,$F209&lt;=BG$6),IF(AND($G209&gt;=BG$5,$G209&lt;=BG$6),5,IF($L209=1,2,1)),IF(AND($G209&gt;=BG$5,$G209&lt;=BG$6),IF($M209&gt;0,4,3),0)),IF(AND($D209&lt;=BG$6,$E209&gt;=BG$5),60,0)))</f>
        <v/>
      </c>
      <c r="BH209" s="80" t="str">
        <f>IF(OR($A209="",NOT(ISNUMBER($G209))),"",IF(AND($F209&lt;=BH$6,$G209&gt;=BH$5),IF(BH$5&gt;$N209,5,$K209)*10+IF(AND($F209&gt;=BH$5,$F209&lt;=BH$6),IF(AND($G209&gt;=BH$5,$G209&lt;=BH$6),5,IF($L209=1,2,1)),IF(AND($G209&gt;=BH$5,$G209&lt;=BH$6),IF($M209&gt;0,4,3),0)),IF(AND($D209&lt;=BH$6,$E209&gt;=BH$5),60,0)))</f>
        <v/>
      </c>
      <c r="BI209" s="80" t="str">
        <f>IF(OR($A209="",NOT(ISNUMBER($G209))),"",IF(AND($F209&lt;=BI$6,$G209&gt;=BI$5),IF(BI$5&gt;$N209,5,$K209)*10+IF(AND($F209&gt;=BI$5,$F209&lt;=BI$6),IF(AND($G209&gt;=BI$5,$G209&lt;=BI$6),5,IF($L209=1,2,1)),IF(AND($G209&gt;=BI$5,$G209&lt;=BI$6),IF($M209&gt;0,4,3),0)),IF(AND($D209&lt;=BI$6,$E209&gt;=BI$5),60,0)))</f>
        <v/>
      </c>
      <c r="BJ209" s="80" t="str">
        <f>IF(OR($A209="",NOT(ISNUMBER($G209))),"",IF(AND($F209&lt;=BJ$6,$G209&gt;=BJ$5),IF(BJ$5&gt;$N209,5,$K209)*10+IF(AND($F209&gt;=BJ$5,$F209&lt;=BJ$6),IF(AND($G209&gt;=BJ$5,$G209&lt;=BJ$6),5,IF($L209=1,2,1)),IF(AND($G209&gt;=BJ$5,$G209&lt;=BJ$6),IF($M209&gt;0,4,3),0)),IF(AND($D209&lt;=BJ$6,$E209&gt;=BJ$5),60,0)))</f>
        <v/>
      </c>
      <c r="BK209" s="80" t="str">
        <f>IF(OR($A209="",NOT(ISNUMBER($G209))),"",IF(AND($F209&lt;=BK$6,$G209&gt;=BK$5),IF(BK$5&gt;$N209,5,$K209)*10+IF(AND($F209&gt;=BK$5,$F209&lt;=BK$6),IF(AND($G209&gt;=BK$5,$G209&lt;=BK$6),5,IF($L209=1,2,1)),IF(AND($G209&gt;=BK$5,$G209&lt;=BK$6),IF($M209&gt;0,4,3),0)),IF(AND($D209&lt;=BK$6,$E209&gt;=BK$5),60,0)))</f>
        <v/>
      </c>
      <c r="BL209" s="80" t="str">
        <f>IF(OR($A209="",NOT(ISNUMBER($G209))),"",IF(AND($F209&lt;=BL$6,$G209&gt;=BL$5),IF(BL$5&gt;$N209,5,$K209)*10+IF(AND($F209&gt;=BL$5,$F209&lt;=BL$6),IF(AND($G209&gt;=BL$5,$G209&lt;=BL$6),5,IF($L209=1,2,1)),IF(AND($G209&gt;=BL$5,$G209&lt;=BL$6),IF($M209&gt;0,4,3),0)),IF(AND($D209&lt;=BL$6,$E209&gt;=BL$5),60,0)))</f>
        <v/>
      </c>
      <c r="BM209" s="80" t="str">
        <f>IF(OR($A209="",NOT(ISNUMBER($G209))),"",IF(AND($F209&lt;=BM$6,$G209&gt;=BM$5),IF(BM$5&gt;$N209,5,$K209)*10+IF(AND($F209&gt;=BM$5,$F209&lt;=BM$6),IF(AND($G209&gt;=BM$5,$G209&lt;=BM$6),5,IF($L209=1,2,1)),IF(AND($G209&gt;=BM$5,$G209&lt;=BM$6),IF($M209&gt;0,4,3),0)),IF(AND($D209&lt;=BM$6,$E209&gt;=BM$5),60,0)))</f>
        <v/>
      </c>
      <c r="BN209" s="80" t="str">
        <f>IF(OR($A209="",NOT(ISNUMBER($G209))),"",IF(AND($F209&lt;=BN$6,$G209&gt;=BN$5),IF(BN$5&gt;$N209,5,$K209)*10+IF(AND($F209&gt;=BN$5,$F209&lt;=BN$6),IF(AND($G209&gt;=BN$5,$G209&lt;=BN$6),5,IF($L209=1,2,1)),IF(AND($G209&gt;=BN$5,$G209&lt;=BN$6),IF($M209&gt;0,4,3),0)),IF(AND($D209&lt;=BN$6,$E209&gt;=BN$5),60,0)))</f>
        <v/>
      </c>
      <c r="BO209" s="80" t="str">
        <f>IF(OR($A209="",NOT(ISNUMBER($G209))),"",IF(AND($F209&lt;=BO$6,$G209&gt;=BO$5),IF(BO$5&gt;$N209,5,$K209)*10+IF(AND($F209&gt;=BO$5,$F209&lt;=BO$6),IF(AND($G209&gt;=BO$5,$G209&lt;=BO$6),5,IF($L209=1,2,1)),IF(AND($G209&gt;=BO$5,$G209&lt;=BO$6),IF($M209&gt;0,4,3),0)),IF(AND($D209&lt;=BO$6,$E209&gt;=BO$5),60,0)))</f>
        <v/>
      </c>
      <c r="BP209" s="80" t="str">
        <f>IF(OR($A209="",NOT(ISNUMBER($G209))),"",IF(AND($F209&lt;=BP$6,$G209&gt;=BP$5),IF(BP$5&gt;$N209,5,$K209)*10+IF(AND($F209&gt;=BP$5,$F209&lt;=BP$6),IF(AND($G209&gt;=BP$5,$G209&lt;=BP$6),5,IF($L209=1,2,1)),IF(AND($G209&gt;=BP$5,$G209&lt;=BP$6),IF($M209&gt;0,4,3),0)),IF(AND($D209&lt;=BP$6,$E209&gt;=BP$5),60,0)))</f>
        <v/>
      </c>
      <c r="BQ209" s="80" t="str">
        <f>IF(OR($A209="",NOT(ISNUMBER($G209))),"",IF(AND($F209&lt;=BQ$6,$G209&gt;=BQ$5),IF(BQ$5&gt;$N209,5,$K209)*10+IF(AND($F209&gt;=BQ$5,$F209&lt;=BQ$6),IF(AND($G209&gt;=BQ$5,$G209&lt;=BQ$6),5,IF($L209=1,2,1)),IF(AND($G209&gt;=BQ$5,$G209&lt;=BQ$6),IF($M209&gt;0,4,3),0)),IF(AND($D209&lt;=BQ$6,$E209&gt;=BQ$5),60,0)))</f>
        <v/>
      </c>
      <c r="BR209" s="80" t="str">
        <f>IF(OR($A209="",NOT(ISNUMBER($G209))),"",IF(AND($F209&lt;=BR$6,$G209&gt;=BR$5),IF(BR$5&gt;$N209,5,$K209)*10+IF(AND($F209&gt;=BR$5,$F209&lt;=BR$6),IF(AND($G209&gt;=BR$5,$G209&lt;=BR$6),5,IF($L209=1,2,1)),IF(AND($G209&gt;=BR$5,$G209&lt;=BR$6),IF($M209&gt;0,4,3),0)),IF(AND($D209&lt;=BR$6,$E209&gt;=BR$5),60,0)))</f>
        <v/>
      </c>
      <c r="BS209" s="80" t="str">
        <f>IF(OR($A209="",NOT(ISNUMBER($G209))),"",IF(AND($F209&lt;=BS$6,$G209&gt;=BS$5),IF(BS$5&gt;$N209,5,$K209)*10+IF(AND($F209&gt;=BS$5,$F209&lt;=BS$6),IF(AND($G209&gt;=BS$5,$G209&lt;=BS$6),5,IF($L209=1,2,1)),IF(AND($G209&gt;=BS$5,$G209&lt;=BS$6),IF($M209&gt;0,4,3),0)),IF(AND($D209&lt;=BS$6,$E209&gt;=BS$5),60,0)))</f>
        <v/>
      </c>
      <c r="BT209" s="80" t="str">
        <f>IF(OR($A209="",NOT(ISNUMBER($G209))),"",IF(AND($F209&lt;=BT$6,$G209&gt;=BT$5),IF(BT$5&gt;$N209,5,$K209)*10+IF(AND($F209&gt;=BT$5,$F209&lt;=BT$6),IF(AND($G209&gt;=BT$5,$G209&lt;=BT$6),5,IF($L209=1,2,1)),IF(AND($G209&gt;=BT$5,$G209&lt;=BT$6),IF($M209&gt;0,4,3),0)),IF(AND($D209&lt;=BT$6,$E209&gt;=BT$5),60,0)))</f>
        <v/>
      </c>
      <c r="BU209" s="80" t="str">
        <f>IF(OR($A209="",NOT(ISNUMBER($G209))),"",IF(AND($F209&lt;=BU$6,$G209&gt;=BU$5),IF(BU$5&gt;$N209,5,$K209)*10+IF(AND($F209&gt;=BU$5,$F209&lt;=BU$6),IF(AND($G209&gt;=BU$5,$G209&lt;=BU$6),5,IF($L209=1,2,1)),IF(AND($G209&gt;=BU$5,$G209&lt;=BU$6),IF($M209&gt;0,4,3),0)),IF(AND($D209&lt;=BU$6,$E209&gt;=BU$5),60,0)))</f>
        <v/>
      </c>
      <c r="BV209" s="80" t="str">
        <f>IF(OR($A209="",NOT(ISNUMBER($G209))),"",IF(AND($F209&lt;=BV$6,$G209&gt;=BV$5),IF(BV$5&gt;$N209,5,$K209)*10+IF(AND($F209&gt;=BV$5,$F209&lt;=BV$6),IF(AND($G209&gt;=BV$5,$G209&lt;=BV$6),5,IF($L209=1,2,1)),IF(AND($G209&gt;=BV$5,$G209&lt;=BV$6),IF($M209&gt;0,4,3),0)),IF(AND($D209&lt;=BV$6,$E209&gt;=BV$5),60,0)))</f>
        <v/>
      </c>
      <c r="BW209" s="80" t="str">
        <f>IF(OR($A209="",NOT(ISNUMBER($G209))),"",IF(AND($F209&lt;=BW$6,$G209&gt;=BW$5),IF(BW$5&gt;$N209,5,$K209)*10+IF(AND($F209&gt;=BW$5,$F209&lt;=BW$6),IF(AND($G209&gt;=BW$5,$G209&lt;=BW$6),5,IF($L209=1,2,1)),IF(AND($G209&gt;=BW$5,$G209&lt;=BW$6),IF($M209&gt;0,4,3),0)),IF(AND($D209&lt;=BW$6,$E209&gt;=BW$5),60,0)))</f>
        <v/>
      </c>
      <c r="BX209" s="80" t="str">
        <f>IF(OR($A209="",NOT(ISNUMBER($G209))),"",IF(AND($F209&lt;=BX$6,$G209&gt;=BX$5),IF(BX$5&gt;$N209,5,$K209)*10+IF(AND($F209&gt;=BX$5,$F209&lt;=BX$6),IF(AND($G209&gt;=BX$5,$G209&lt;=BX$6),5,IF($L209=1,2,1)),IF(AND($G209&gt;=BX$5,$G209&lt;=BX$6),IF($M209&gt;0,4,3),0)),IF(AND($D209&lt;=BX$6,$E209&gt;=BX$5),60,0)))</f>
        <v/>
      </c>
      <c r="BY209" s="80" t="str">
        <f>IF(OR($A209="",NOT(ISNUMBER($G209))),"",IF(AND($F209&lt;=BY$6,$G209&gt;=BY$5),IF(BY$5&gt;$N209,5,$K209)*10+IF(AND($F209&gt;=BY$5,$F209&lt;=BY$6),IF(AND($G209&gt;=BY$5,$G209&lt;=BY$6),5,IF($L209=1,2,1)),IF(AND($G209&gt;=BY$5,$G209&lt;=BY$6),IF($M209&gt;0,4,3),0)),IF(AND($D209&lt;=BY$6,$E209&gt;=BY$5),60,0)))</f>
        <v/>
      </c>
      <c r="BZ209" s="80" t="str">
        <f>IF(OR($A209="",NOT(ISNUMBER($G209))),"",IF(AND($F209&lt;=BZ$6,$G209&gt;=BZ$5),IF(BZ$5&gt;$N209,5,$K209)*10+IF(AND($F209&gt;=BZ$5,$F209&lt;=BZ$6),IF(AND($G209&gt;=BZ$5,$G209&lt;=BZ$6),5,IF($L209=1,2,1)),IF(AND($G209&gt;=BZ$5,$G209&lt;=BZ$6),IF($M209&gt;0,4,3),0)),IF(AND($D209&lt;=BZ$6,$E209&gt;=BZ$5),60,0)))</f>
        <v/>
      </c>
      <c r="CA209" s="80" t="str">
        <f>IF(OR($A209="",NOT(ISNUMBER($G209))),"",IF(AND($F209&lt;=CA$6,$G209&gt;=CA$5),IF(CA$5&gt;$N209,5,$K209)*10+IF(AND($F209&gt;=CA$5,$F209&lt;=CA$6),IF(AND($G209&gt;=CA$5,$G209&lt;=CA$6),5,IF($L209=1,2,1)),IF(AND($G209&gt;=CA$5,$G209&lt;=CA$6),IF($M209&gt;0,4,3),0)),IF(AND($D209&lt;=CA$6,$E209&gt;=CA$5),60,0)))</f>
        <v/>
      </c>
      <c r="CB209" s="80" t="str">
        <f>IF(OR($A209="",NOT(ISNUMBER($G209))),"",IF(AND($F209&lt;=CB$6,$G209&gt;=CB$5),IF(CB$5&gt;$N209,5,$K209)*10+IF(AND($F209&gt;=CB$5,$F209&lt;=CB$6),IF(AND($G209&gt;=CB$5,$G209&lt;=CB$6),5,IF($L209=1,2,1)),IF(AND($G209&gt;=CB$5,$G209&lt;=CB$6),IF($M209&gt;0,4,3),0)),IF(AND($D209&lt;=CB$6,$E209&gt;=CB$5),60,0)))</f>
        <v/>
      </c>
      <c r="CC209" s="80" t="str">
        <f>IF(OR($A209="",NOT(ISNUMBER($G209))),"",IF(AND($F209&lt;=CC$6,$G209&gt;=CC$5),IF(CC$5&gt;$N209,5,$K209)*10+IF(AND($F209&gt;=CC$5,$F209&lt;=CC$6),IF(AND($G209&gt;=CC$5,$G209&lt;=CC$6),5,IF($L209=1,2,1)),IF(AND($G209&gt;=CC$5,$G209&lt;=CC$6),IF($M209&gt;0,4,3),0)),IF(AND($D209&lt;=CC$6,$E209&gt;=CC$5),60,0)))</f>
        <v/>
      </c>
      <c r="CD209" s="80" t="str">
        <f>IF(OR($A209="",NOT(ISNUMBER($G209))),"",IF(AND($F209&lt;=CD$6,$G209&gt;=CD$5),IF(CD$5&gt;$N209,5,$K209)*10+IF(AND($F209&gt;=CD$5,$F209&lt;=CD$6),IF(AND($G209&gt;=CD$5,$G209&lt;=CD$6),5,IF($L209=1,2,1)),IF(AND($G209&gt;=CD$5,$G209&lt;=CD$6),IF($M209&gt;0,4,3),0)),IF(AND($D209&lt;=CD$6,$E209&gt;=CD$5),60,0)))</f>
        <v/>
      </c>
      <c r="CE209" s="80" t="str">
        <f>IF(OR($A209="",NOT(ISNUMBER($G209))),"",IF(AND($F209&lt;=CE$6,$G209&gt;=CE$5),IF(CE$5&gt;$N209,5,$K209)*10+IF(AND($F209&gt;=CE$5,$F209&lt;=CE$6),IF(AND($G209&gt;=CE$5,$G209&lt;=CE$6),5,IF($L209=1,2,1)),IF(AND($G209&gt;=CE$5,$G209&lt;=CE$6),IF($M209&gt;0,4,3),0)),IF(AND($D209&lt;=CE$6,$E209&gt;=CE$5),60,0)))</f>
        <v/>
      </c>
      <c r="CF209" s="80" t="str">
        <f>IF(OR($A209="",NOT(ISNUMBER($G209))),"",IF(AND($F209&lt;=CF$6,$G209&gt;=CF$5),IF(CF$5&gt;$N209,5,$K209)*10+IF(AND($F209&gt;=CF$5,$F209&lt;=CF$6),IF(AND($G209&gt;=CF$5,$G209&lt;=CF$6),5,IF($L209=1,2,1)),IF(AND($G209&gt;=CF$5,$G209&lt;=CF$6),IF($M209&gt;0,4,3),0)),IF(AND($D209&lt;=CF$6,$E209&gt;=CF$5),60,0)))</f>
        <v/>
      </c>
      <c r="CG209" s="80" t="str">
        <f>IF(OR($A209="",NOT(ISNUMBER($G209))),"",IF(AND($F209&lt;=CG$6,$G209&gt;=CG$5),IF(CG$5&gt;$N209,5,$K209)*10+IF(AND($F209&gt;=CG$5,$F209&lt;=CG$6),IF(AND($G209&gt;=CG$5,$G209&lt;=CG$6),5,IF($L209=1,2,1)),IF(AND($G209&gt;=CG$5,$G209&lt;=CG$6),IF($M209&gt;0,4,3),0)),IF(AND($D209&lt;=CG$6,$E209&gt;=CG$5),60,0)))</f>
        <v/>
      </c>
      <c r="CH209" s="80" t="str">
        <f>IF(OR($A209="",NOT(ISNUMBER($G209))),"",IF(AND($F209&lt;=CH$6,$G209&gt;=CH$5),IF(CH$5&gt;$N209,5,$K209)*10+IF(AND($F209&gt;=CH$5,$F209&lt;=CH$6),IF(AND($G209&gt;=CH$5,$G209&lt;=CH$6),5,IF($L209=1,2,1)),IF(AND($G209&gt;=CH$5,$G209&lt;=CH$6),IF($M209&gt;0,4,3),0)),IF(AND($D209&lt;=CH$6,$E209&gt;=CH$5),60,0)))</f>
        <v/>
      </c>
      <c r="CI209" s="80" t="str">
        <f>IF(OR($A209="",NOT(ISNUMBER($G209))),"",IF(AND($F209&lt;=CI$6,$G209&gt;=CI$5),IF(CI$5&gt;$N209,5,$K209)*10+IF(AND($F209&gt;=CI$5,$F209&lt;=CI$6),IF(AND($G209&gt;=CI$5,$G209&lt;=CI$6),5,IF($L209=1,2,1)),IF(AND($G209&gt;=CI$5,$G209&lt;=CI$6),IF($M209&gt;0,4,3),0)),IF(AND($D209&lt;=CI$6,$E209&gt;=CI$5),60,0)))</f>
        <v/>
      </c>
      <c r="CJ209" s="80" t="str">
        <f>IF(OR($A209="",NOT(ISNUMBER($G209))),"",IF(AND($F209&lt;=CJ$6,$G209&gt;=CJ$5),IF(CJ$5&gt;$N209,5,$K209)*10+IF(AND($F209&gt;=CJ$5,$F209&lt;=CJ$6),IF(AND($G209&gt;=CJ$5,$G209&lt;=CJ$6),5,IF($L209=1,2,1)),IF(AND($G209&gt;=CJ$5,$G209&lt;=CJ$6),IF($M209&gt;0,4,3),0)),IF(AND($D209&lt;=CJ$6,$E209&gt;=CJ$5),60,0)))</f>
        <v/>
      </c>
      <c r="CK209" s="80" t="str">
        <f>IF(OR($A209="",NOT(ISNUMBER($G209))),"",IF(AND($F209&lt;=CK$6,$G209&gt;=CK$5),IF(CK$5&gt;$N209,5,$K209)*10+IF(AND($F209&gt;=CK$5,$F209&lt;=CK$6),IF(AND($G209&gt;=CK$5,$G209&lt;=CK$6),5,IF($L209=1,2,1)),IF(AND($G209&gt;=CK$5,$G209&lt;=CK$6),IF($M209&gt;0,4,3),0)),IF(AND($D209&lt;=CK$6,$E209&gt;=CK$5),60,0)))</f>
        <v/>
      </c>
      <c r="CL209" s="80" t="str">
        <f>IF(OR($A209="",NOT(ISNUMBER($G209))),"",IF(AND($F209&lt;=CL$6,$G209&gt;=CL$5),IF(CL$5&gt;$N209,5,$K209)*10+IF(AND($F209&gt;=CL$5,$F209&lt;=CL$6),IF(AND($G209&gt;=CL$5,$G209&lt;=CL$6),5,IF($L209=1,2,1)),IF(AND($G209&gt;=CL$5,$G209&lt;=CL$6),IF($M209&gt;0,4,3),0)),IF(AND($D209&lt;=CL$6,$E209&gt;=CL$5),60,0)))</f>
        <v/>
      </c>
      <c r="CM209" s="80" t="str">
        <f>IF(OR($A209="",NOT(ISNUMBER($G209))),"",IF(AND($F209&lt;=CM$6,$G209&gt;=CM$5),IF(CM$5&gt;$N209,5,$K209)*10+IF(AND($F209&gt;=CM$5,$F209&lt;=CM$6),IF(AND($G209&gt;=CM$5,$G209&lt;=CM$6),5,IF($L209=1,2,1)),IF(AND($G209&gt;=CM$5,$G209&lt;=CM$6),IF($M209&gt;0,4,3),0)),IF(AND($D209&lt;=CM$6,$E209&gt;=CM$5),60,0)))</f>
        <v/>
      </c>
      <c r="CN209" s="80" t="str">
        <f>IF(OR($A209="",NOT(ISNUMBER($G209))),"",IF(AND($F209&lt;=CN$6,$G209&gt;=CN$5),IF(CN$5&gt;$N209,5,$K209)*10+IF(AND($F209&gt;=CN$5,$F209&lt;=CN$6),IF(AND($G209&gt;=CN$5,$G209&lt;=CN$6),5,IF($L209=1,2,1)),IF(AND($G209&gt;=CN$5,$G209&lt;=CN$6),IF($M209&gt;0,4,3),0)),IF(AND($D209&lt;=CN$6,$E209&gt;=CN$5),60,0)))</f>
        <v/>
      </c>
      <c r="CO209" s="80" t="str">
        <f>IF(OR($A209="",NOT(ISNUMBER($G209))),"",IF(AND($F209&lt;=CO$6,$G209&gt;=CO$5),IF(CO$5&gt;$N209,5,$K209)*10+IF(AND($F209&gt;=CO$5,$F209&lt;=CO$6),IF(AND($G209&gt;=CO$5,$G209&lt;=CO$6),5,IF($L209=1,2,1)),IF(AND($G209&gt;=CO$5,$G209&lt;=CO$6),IF($M209&gt;0,4,3),0)),IF(AND($D209&lt;=CO$6,$E209&gt;=CO$5),60,0)))</f>
        <v/>
      </c>
      <c r="CP209" s="80" t="str">
        <f>IF(OR($A209="",NOT(ISNUMBER($G209))),"",IF(AND($F209&lt;=CP$6,$G209&gt;=CP$5),IF(CP$5&gt;$N209,5,$K209)*10+IF(AND($F209&gt;=CP$5,$F209&lt;=CP$6),IF(AND($G209&gt;=CP$5,$G209&lt;=CP$6),5,IF($L209=1,2,1)),IF(AND($G209&gt;=CP$5,$G209&lt;=CP$6),IF($M209&gt;0,4,3),0)),IF(AND($D209&lt;=CP$6,$E209&gt;=CP$5),60,0)))</f>
        <v/>
      </c>
      <c r="CQ209" s="80" t="str">
        <f>IF(OR($A209="",NOT(ISNUMBER($G209))),"",IF(AND($F209&lt;=CQ$6,$G209&gt;=CQ$5),IF(CQ$5&gt;$N209,5,$K209)*10+IF(AND($F209&gt;=CQ$5,$F209&lt;=CQ$6),IF(AND($G209&gt;=CQ$5,$G209&lt;=CQ$6),5,IF($L209=1,2,1)),IF(AND($G209&gt;=CQ$5,$G209&lt;=CQ$6),IF($M209&gt;0,4,3),0)),IF(AND($D209&lt;=CQ$6,$E209&gt;=CQ$5),60,0)))</f>
        <v/>
      </c>
      <c r="CR209" s="80" t="str">
        <f>IF(OR($A209="",NOT(ISNUMBER($G209))),"",IF(AND($F209&lt;=CR$6,$G209&gt;=CR$5),IF(CR$5&gt;$N209,5,$K209)*10+IF(AND($F209&gt;=CR$5,$F209&lt;=CR$6),IF(AND($G209&gt;=CR$5,$G209&lt;=CR$6),5,IF($L209=1,2,1)),IF(AND($G209&gt;=CR$5,$G209&lt;=CR$6),IF($M209&gt;0,4,3),0)),IF(AND($D209&lt;=CR$6,$E209&gt;=CR$5),60,0)))</f>
        <v/>
      </c>
      <c r="CS209" s="80" t="str">
        <f>IF(OR($A209="",NOT(ISNUMBER($G209))),"",IF(AND($F209&lt;=CS$6,$G209&gt;=CS$5),IF(CS$5&gt;$N209,5,$K209)*10+IF(AND($F209&gt;=CS$5,$F209&lt;=CS$6),IF(AND($G209&gt;=CS$5,$G209&lt;=CS$6),5,IF($L209=1,2,1)),IF(AND($G209&gt;=CS$5,$G209&lt;=CS$6),IF($M209&gt;0,4,3),0)),IF(AND($D209&lt;=CS$6,$E209&gt;=CS$5),60,0)))</f>
        <v/>
      </c>
      <c r="CT209" s="80" t="str">
        <f>IF(OR($A209="",NOT(ISNUMBER($G209))),"",IF(AND($F209&lt;=CT$6,$G209&gt;=CT$5),IF(CT$5&gt;$N209,5,$K209)*10+IF(AND($F209&gt;=CT$5,$F209&lt;=CT$6),IF(AND($G209&gt;=CT$5,$G209&lt;=CT$6),5,IF($L209=1,2,1)),IF(AND($G209&gt;=CT$5,$G209&lt;=CT$6),IF($M209&gt;0,4,3),0)),IF(AND($D209&lt;=CT$6,$E209&gt;=CT$5),60,0)))</f>
        <v/>
      </c>
      <c r="CU209" s="80" t="str">
        <f>IF(OR($A209="",NOT(ISNUMBER($G209))),"",IF(AND($F209&lt;=CU$6,$G209&gt;=CU$5),IF(CU$5&gt;$N209,5,$K209)*10+IF(AND($F209&gt;=CU$5,$F209&lt;=CU$6),IF(AND($G209&gt;=CU$5,$G209&lt;=CU$6),5,IF($L209=1,2,1)),IF(AND($G209&gt;=CU$5,$G209&lt;=CU$6),IF($M209&gt;0,4,3),0)),IF(AND($D209&lt;=CU$6,$E209&gt;=CU$5),60,0)))</f>
        <v/>
      </c>
      <c r="CV209" s="80" t="str">
        <f>IF(OR($A209="",NOT(ISNUMBER($G209))),"",IF(AND($F209&lt;=CV$6,$G209&gt;=CV$5),IF(CV$5&gt;$N209,5,$K209)*10+IF(AND($F209&gt;=CV$5,$F209&lt;=CV$6),IF(AND($G209&gt;=CV$5,$G209&lt;=CV$6),5,IF($L209=1,2,1)),IF(AND($G209&gt;=CV$5,$G209&lt;=CV$6),IF($M209&gt;0,4,3),0)),IF(AND($D209&lt;=CV$6,$E209&gt;=CV$5),60,0)))</f>
        <v/>
      </c>
      <c r="CW209" s="80" t="str">
        <f>IF(OR($A209="",NOT(ISNUMBER($G209))),"",IF(AND($F209&lt;=CW$6,$G209&gt;=CW$5),IF(CW$5&gt;$N209,5,$K209)*10+IF(AND($F209&gt;=CW$5,$F209&lt;=CW$6),IF(AND($G209&gt;=CW$5,$G209&lt;=CW$6),5,IF($L209=1,2,1)),IF(AND($G209&gt;=CW$5,$G209&lt;=CW$6),IF($M209&gt;0,4,3),0)),IF(AND($D209&lt;=CW$6,$E209&gt;=CW$5),60,0)))</f>
        <v/>
      </c>
      <c r="CX209" s="80" t="str">
        <f>IF(OR($A209="",NOT(ISNUMBER($G209))),"",IF(AND($F209&lt;=CX$6,$G209&gt;=CX$5),IF(CX$5&gt;$N209,5,$K209)*10+IF(AND($F209&gt;=CX$5,$F209&lt;=CX$6),IF(AND($G209&gt;=CX$5,$G209&lt;=CX$6),5,IF($L209=1,2,1)),IF(AND($G209&gt;=CX$5,$G209&lt;=CX$6),IF($M209&gt;0,4,3),0)),IF(AND($D209&lt;=CX$6,$E209&gt;=CX$5),60,0)))</f>
        <v/>
      </c>
      <c r="CY209" s="80" t="str">
        <f>IF(OR($A209="",NOT(ISNUMBER($G209))),"",IF(AND($F209&lt;=CY$6,$G209&gt;=CY$5),IF(CY$5&gt;$N209,5,$K209)*10+IF(AND($F209&gt;=CY$5,$F209&lt;=CY$6),IF(AND($G209&gt;=CY$5,$G209&lt;=CY$6),5,IF($L209=1,2,1)),IF(AND($G209&gt;=CY$5,$G209&lt;=CY$6),IF($M209&gt;0,4,3),0)),IF(AND($D209&lt;=CY$6,$E209&gt;=CY$5),60,0)))</f>
        <v/>
      </c>
      <c r="CZ209" s="80" t="str">
        <f>IF(OR($A209="",NOT(ISNUMBER($G209))),"",IF(AND($F209&lt;=CZ$6,$G209&gt;=CZ$5),IF(CZ$5&gt;$N209,5,$K209)*10+IF(AND($F209&gt;=CZ$5,$F209&lt;=CZ$6),IF(AND($G209&gt;=CZ$5,$G209&lt;=CZ$6),5,IF($L209=1,2,1)),IF(AND($G209&gt;=CZ$5,$G209&lt;=CZ$6),IF($M209&gt;0,4,3),0)),IF(AND($D209&lt;=CZ$6,$E209&gt;=CZ$5),60,0)))</f>
        <v/>
      </c>
      <c r="DA209" s="80" t="str">
        <f>IF(OR($A209="",NOT(ISNUMBER($G209))),"",IF(AND($F209&lt;=DA$6,$G209&gt;=DA$5),IF(DA$5&gt;$N209,5,$K209)*10+IF(AND($F209&gt;=DA$5,$F209&lt;=DA$6),IF(AND($G209&gt;=DA$5,$G209&lt;=DA$6),5,IF($L209=1,2,1)),IF(AND($G209&gt;=DA$5,$G209&lt;=DA$6),IF($M209&gt;0,4,3),0)),IF(AND($D209&lt;=DA$6,$E209&gt;=DA$5),60,0)))</f>
        <v/>
      </c>
      <c r="DB209" s="80" t="str">
        <f>IF(OR($A209="",NOT(ISNUMBER($G209))),"",IF(AND($F209&lt;=DB$6,$G209&gt;=DB$5),IF(DB$5&gt;$N209,5,$K209)*10+IF(AND($F209&gt;=DB$5,$F209&lt;=DB$6),IF(AND($G209&gt;=DB$5,$G209&lt;=DB$6),5,IF($L209=1,2,1)),IF(AND($G209&gt;=DB$5,$G209&lt;=DB$6),IF($M209&gt;0,4,3),0)),IF(AND($D209&lt;=DB$6,$E209&gt;=DB$5),60,0)))</f>
        <v/>
      </c>
      <c r="DC209" s="80" t="str">
        <f>IF(OR($A209="",NOT(ISNUMBER($G209))),"",IF(AND($F209&lt;=DC$6,$G209&gt;=DC$5),IF(DC$5&gt;$N209,5,$K209)*10+IF(AND($F209&gt;=DC$5,$F209&lt;=DC$6),IF(AND($G209&gt;=DC$5,$G209&lt;=DC$6),5,IF($L209=1,2,1)),IF(AND($G209&gt;=DC$5,$G209&lt;=DC$6),IF($M209&gt;0,4,3),0)),IF(AND($D209&lt;=DC$6,$E209&gt;=DC$5),60,0)))</f>
        <v/>
      </c>
      <c r="DD209" s="80" t="str">
        <f>IF(OR($A209="",NOT(ISNUMBER($G209))),"",IF(AND($F209&lt;=DD$6,$G209&gt;=DD$5),IF(DD$5&gt;$N209,5,$K209)*10+IF(AND($F209&gt;=DD$5,$F209&lt;=DD$6),IF(AND($G209&gt;=DD$5,$G209&lt;=DD$6),5,IF($L209=1,2,1)),IF(AND($G209&gt;=DD$5,$G209&lt;=DD$6),IF($M209&gt;0,4,3),0)),IF(AND($D209&lt;=DD$6,$E209&gt;=DD$5),60,0)))</f>
        <v/>
      </c>
      <c r="DE209" s="80" t="str">
        <f>IF(OR($A209="",NOT(ISNUMBER($G209))),"",IF(AND($F209&lt;=DE$6,$G209&gt;=DE$5),IF(DE$5&gt;$N209,5,$K209)*10+IF(AND($F209&gt;=DE$5,$F209&lt;=DE$6),IF(AND($G209&gt;=DE$5,$G209&lt;=DE$6),5,IF($L209=1,2,1)),IF(AND($G209&gt;=DE$5,$G209&lt;=DE$6),IF($M209&gt;0,4,3),0)),IF(AND($D209&lt;=DE$6,$E209&gt;=DE$5),60,0)))</f>
        <v/>
      </c>
      <c r="DF209" s="80" t="str">
        <f>IF(OR($A209="",NOT(ISNUMBER($G209))),"",IF(AND($F209&lt;=DF$6,$G209&gt;=DF$5),IF(DF$5&gt;$N209,5,$K209)*10+IF(AND($F209&gt;=DF$5,$F209&lt;=DF$6),IF(AND($G209&gt;=DF$5,$G209&lt;=DF$6),5,IF($L209=1,2,1)),IF(AND($G209&gt;=DF$5,$G209&lt;=DF$6),IF($M209&gt;0,4,3),0)),IF(AND($D209&lt;=DF$6,$E209&gt;=DF$5),60,0)))</f>
        <v/>
      </c>
      <c r="DG209" s="80" t="str">
        <f>IF(OR($A209="",NOT(ISNUMBER($G209))),"",IF(AND($F209&lt;=DG$6,$G209&gt;=DG$5),IF(DG$5&gt;$N209,5,$K209)*10+IF(AND($F209&gt;=DG$5,$F209&lt;=DG$6),IF(AND($G209&gt;=DG$5,$G209&lt;=DG$6),5,IF($L209=1,2,1)),IF(AND($G209&gt;=DG$5,$G209&lt;=DG$6),IF($M209&gt;0,4,3),0)),IF(AND($D209&lt;=DG$6,$E209&gt;=DG$5),60,0)))</f>
        <v/>
      </c>
      <c r="DH209" s="80" t="str">
        <f>IF(OR($A209="",NOT(ISNUMBER($G209))),"",IF(AND($F209&lt;=DH$6,$G209&gt;=DH$5),IF(DH$5&gt;$N209,5,$K209)*10+IF(AND($F209&gt;=DH$5,$F209&lt;=DH$6),IF(AND($G209&gt;=DH$5,$G209&lt;=DH$6),5,IF($L209=1,2,1)),IF(AND($G209&gt;=DH$5,$G209&lt;=DH$6),IF($M209&gt;0,4,3),0)),IF(AND($D209&lt;=DH$6,$E209&gt;=DH$5),60,0)))</f>
        <v/>
      </c>
      <c r="DI209" s="80" t="str">
        <f>IF(OR($A209="",NOT(ISNUMBER($G209))),"",IF(AND($F209&lt;=DI$6,$G209&gt;=DI$5),IF(DI$5&gt;$N209,5,$K209)*10+IF(AND($F209&gt;=DI$5,$F209&lt;=DI$6),IF(AND($G209&gt;=DI$5,$G209&lt;=DI$6),5,IF($L209=1,2,1)),IF(AND($G209&gt;=DI$5,$G209&lt;=DI$6),IF($M209&gt;0,4,3),0)),IF(AND($D209&lt;=DI$6,$E209&gt;=DI$5),60,0)))</f>
        <v/>
      </c>
      <c r="DJ209" s="80" t="str">
        <f>IF(OR($A209="",NOT(ISNUMBER($G209))),"",IF(AND($F209&lt;=DJ$6,$G209&gt;=DJ$5),IF(DJ$5&gt;$N209,5,$K209)*10+IF(AND($F209&gt;=DJ$5,$F209&lt;=DJ$6),IF(AND($G209&gt;=DJ$5,$G209&lt;=DJ$6),5,IF($L209=1,2,1)),IF(AND($G209&gt;=DJ$5,$G209&lt;=DJ$6),IF($M209&gt;0,4,3),0)),IF(AND($D209&lt;=DJ$6,$E209&gt;=DJ$5),60,0)))</f>
        <v/>
      </c>
      <c r="DK209" s="80" t="str">
        <f>IF(OR($A209="",NOT(ISNUMBER($G209))),"",IF(AND($F209&lt;=DK$6,$G209&gt;=DK$5),IF(DK$5&gt;$N209,5,$K209)*10+IF(AND($F209&gt;=DK$5,$F209&lt;=DK$6),IF(AND($G209&gt;=DK$5,$G209&lt;=DK$6),5,IF($L209=1,2,1)),IF(AND($G209&gt;=DK$5,$G209&lt;=DK$6),IF($M209&gt;0,4,3),0)),IF(AND($D209&lt;=DK$6,$E209&gt;=DK$5),60,0)))</f>
        <v/>
      </c>
      <c r="DL209" s="80" t="str">
        <f>IF(OR($A209="",NOT(ISNUMBER($G209))),"",IF(AND($F209&lt;=DL$6,$G209&gt;=DL$5),IF(DL$5&gt;$N209,5,$K209)*10+IF(AND($F209&gt;=DL$5,$F209&lt;=DL$6),IF(AND($G209&gt;=DL$5,$G209&lt;=DL$6),5,IF($L209=1,2,1)),IF(AND($G209&gt;=DL$5,$G209&lt;=DL$6),IF($M209&gt;0,4,3),0)),IF(AND($D209&lt;=DL$6,$E209&gt;=DL$5),60,0)))</f>
        <v/>
      </c>
      <c r="DM209" s="80" t="str">
        <f>IF(OR($A209="",NOT(ISNUMBER($G209))),"",IF(AND($F209&lt;=DM$6,$G209&gt;=DM$5),IF(DM$5&gt;$N209,5,$K209)*10+IF(AND($F209&gt;=DM$5,$F209&lt;=DM$6),IF(AND($G209&gt;=DM$5,$G209&lt;=DM$6),5,IF($L209=1,2,1)),IF(AND($G209&gt;=DM$5,$G209&lt;=DM$6),IF($M209&gt;0,4,3),0)),IF(AND($D209&lt;=DM$6,$E209&gt;=DM$5),60,0)))</f>
        <v/>
      </c>
      <c r="DN209" s="80" t="str">
        <f>IF(OR($A209="",NOT(ISNUMBER($G209))),"",IF(AND($F209&lt;=DN$6,$G209&gt;=DN$5),IF(DN$5&gt;$N209,5,$K209)*10+IF(AND($F209&gt;=DN$5,$F209&lt;=DN$6),IF(AND($G209&gt;=DN$5,$G209&lt;=DN$6),5,IF($L209=1,2,1)),IF(AND($G209&gt;=DN$5,$G209&lt;=DN$6),IF($M209&gt;0,4,3),0)),IF(AND($D209&lt;=DN$6,$E209&gt;=DN$5),60,0)))</f>
        <v/>
      </c>
      <c r="DO209" s="80" t="str">
        <f>IF(OR($A209="",NOT(ISNUMBER($G209))),"",IF(AND($F209&lt;=DO$6,$G209&gt;=DO$5),IF(DO$5&gt;$N209,5,$K209)*10+IF(AND($F209&gt;=DO$5,$F209&lt;=DO$6),IF(AND($G209&gt;=DO$5,$G209&lt;=DO$6),5,IF($L209=1,2,1)),IF(AND($G209&gt;=DO$5,$G209&lt;=DO$6),IF($M209&gt;0,4,3),0)),IF(AND($D209&lt;=DO$6,$E209&gt;=DO$5),60,0)))</f>
        <v/>
      </c>
      <c r="DP209" s="80" t="str">
        <f>IF(OR($A209="",NOT(ISNUMBER($G209))),"",IF(AND($F209&lt;=DP$6,$G209&gt;=DP$5),IF(DP$5&gt;$N209,5,$K209)*10+IF(AND($F209&gt;=DP$5,$F209&lt;=DP$6),IF(AND($G209&gt;=DP$5,$G209&lt;=DP$6),5,IF($L209=1,2,1)),IF(AND($G209&gt;=DP$5,$G209&lt;=DP$6),IF($M209&gt;0,4,3),0)),IF(AND($D209&lt;=DP$6,$E209&gt;=DP$5),60,0)))</f>
        <v/>
      </c>
      <c r="DQ209" s="80" t="str">
        <f>IF(OR($A209="",NOT(ISNUMBER($G209))),"",IF(AND($F209&lt;=DQ$6,$G209&gt;=DQ$5),IF(DQ$5&gt;$N209,5,$K209)*10+IF(AND($F209&gt;=DQ$5,$F209&lt;=DQ$6),IF(AND($G209&gt;=DQ$5,$G209&lt;=DQ$6),5,IF($L209=1,2,1)),IF(AND($G209&gt;=DQ$5,$G209&lt;=DQ$6),IF($M209&gt;0,4,3),0)),IF(AND($D209&lt;=DQ$6,$E209&gt;=DQ$5),60,0)))</f>
        <v/>
      </c>
      <c r="DR209" s="80" t="str">
        <f>IF(OR($A209="",NOT(ISNUMBER($G209))),"",IF(AND($F209&lt;=DR$6,$G209&gt;=DR$5),IF(DR$5&gt;$N209,5,$K209)*10+IF(AND($F209&gt;=DR$5,$F209&lt;=DR$6),IF(AND($G209&gt;=DR$5,$G209&lt;=DR$6),5,IF($L209=1,2,1)),IF(AND($G209&gt;=DR$5,$G209&lt;=DR$6),IF($M209&gt;0,4,3),0)),IF(AND($D209&lt;=DR$6,$E209&gt;=DR$5),60,0)))</f>
        <v/>
      </c>
      <c r="DS209" s="80" t="str">
        <f>IF(OR($A209="",NOT(ISNUMBER($G209))),"",IF(AND($F209&lt;=DS$6,$G209&gt;=DS$5),IF(DS$5&gt;$N209,5,$K209)*10+IF(AND($F209&gt;=DS$5,$F209&lt;=DS$6),IF(AND($G209&gt;=DS$5,$G209&lt;=DS$6),5,IF($L209=1,2,1)),IF(AND($G209&gt;=DS$5,$G209&lt;=DS$6),IF($M209&gt;0,4,3),0)),IF(AND($D209&lt;=DS$6,$E209&gt;=DS$5),60,0)))</f>
        <v/>
      </c>
      <c r="DT209" s="80" t="str">
        <f>IF(OR($A209="",NOT(ISNUMBER($G209))),"",IF(AND($F209&lt;=DT$6,$G209&gt;=DT$5),IF(DT$5&gt;$N209,5,$K209)*10+IF(AND($F209&gt;=DT$5,$F209&lt;=DT$6),IF(AND($G209&gt;=DT$5,$G209&lt;=DT$6),5,IF($L209=1,2,1)),IF(AND($G209&gt;=DT$5,$G209&lt;=DT$6),IF($M209&gt;0,4,3),0)),IF(AND($D209&lt;=DT$6,$E209&gt;=DT$5),60,0)))</f>
        <v/>
      </c>
      <c r="DU209" s="80" t="str">
        <f>IF(OR($A209="",NOT(ISNUMBER($G209))),"",IF(AND($F209&lt;=DU$6,$G209&gt;=DU$5),IF(DU$5&gt;$N209,5,$K209)*10+IF(AND($F209&gt;=DU$5,$F209&lt;=DU$6),IF(AND($G209&gt;=DU$5,$G209&lt;=DU$6),5,IF($L209=1,2,1)),IF(AND($G209&gt;=DU$5,$G209&lt;=DU$6),IF($M209&gt;0,4,3),0)),IF(AND($D209&lt;=DU$6,$E209&gt;=DU$5),60,0)))</f>
        <v/>
      </c>
      <c r="DV209" s="80" t="str">
        <f>IF(OR($A209="",NOT(ISNUMBER($G209))),"",IF(AND($F209&lt;=DV$6,$G209&gt;=DV$5),IF(DV$5&gt;$N209,5,$K209)*10+IF(AND($F209&gt;=DV$5,$F209&lt;=DV$6),IF(AND($G209&gt;=DV$5,$G209&lt;=DV$6),5,IF($L209=1,2,1)),IF(AND($G209&gt;=DV$5,$G209&lt;=DV$6),IF($M209&gt;0,4,3),0)),IF(AND($D209&lt;=DV$6,$E209&gt;=DV$5),60,0)))</f>
        <v/>
      </c>
      <c r="DW209" s="80" t="str">
        <f>IF(OR($A209="",NOT(ISNUMBER($G209))),"",IF(AND($F209&lt;=DW$6,$G209&gt;=DW$5),IF(DW$5&gt;$N209,5,$K209)*10+IF(AND($F209&gt;=DW$5,$F209&lt;=DW$6),IF(AND($G209&gt;=DW$5,$G209&lt;=DW$6),5,IF($L209=1,2,1)),IF(AND($G209&gt;=DW$5,$G209&lt;=DW$6),IF($M209&gt;0,4,3),0)),IF(AND($D209&lt;=DW$6,$E209&gt;=DW$5),60,0)))</f>
        <v/>
      </c>
      <c r="DX209" s="80" t="str">
        <f>IF(OR($A209="",NOT(ISNUMBER($G209))),"",IF(AND($F209&lt;=DX$6,$G209&gt;=DX$5),IF(DX$5&gt;$N209,5,$K209)*10+IF(AND($F209&gt;=DX$5,$F209&lt;=DX$6),IF(AND($G209&gt;=DX$5,$G209&lt;=DX$6),5,IF($L209=1,2,1)),IF(AND($G209&gt;=DX$5,$G209&lt;=DX$6),IF($M209&gt;0,4,3),0)),IF(AND($D209&lt;=DX$6,$E209&gt;=DX$5),60,0)))</f>
        <v/>
      </c>
      <c r="DY209" s="80" t="str">
        <f>IF(OR($A209="",NOT(ISNUMBER($G209))),"",IF(AND($F209&lt;=DY$6,$G209&gt;=DY$5),IF(DY$5&gt;$N209,5,$K209)*10+IF(AND($F209&gt;=DY$5,$F209&lt;=DY$6),IF(AND($G209&gt;=DY$5,$G209&lt;=DY$6),5,IF($L209=1,2,1)),IF(AND($G209&gt;=DY$5,$G209&lt;=DY$6),IF($M209&gt;0,4,3),0)),IF(AND($D209&lt;=DY$6,$E209&gt;=DY$5),60,0)))</f>
        <v/>
      </c>
      <c r="DZ209" s="80" t="str">
        <f>IF(OR($A209="",NOT(ISNUMBER($G209))),"",IF(AND($F209&lt;=DZ$6,$G209&gt;=DZ$5),IF(DZ$5&gt;$N209,5,$K209)*10+IF(AND($F209&gt;=DZ$5,$F209&lt;=DZ$6),IF(AND($G209&gt;=DZ$5,$G209&lt;=DZ$6),5,IF($L209=1,2,1)),IF(AND($G209&gt;=DZ$5,$G209&lt;=DZ$6),IF($M209&gt;0,4,3),0)),IF(AND($D209&lt;=DZ$6,$E209&gt;=DZ$5),60,0)))</f>
        <v/>
      </c>
      <c r="EA209" s="80" t="str">
        <f>IF(OR($A209="",NOT(ISNUMBER($G209))),"",IF(AND($F209&lt;=EA$6,$G209&gt;=EA$5),IF(EA$5&gt;$N209,5,$K209)*10+IF(AND($F209&gt;=EA$5,$F209&lt;=EA$6),IF(AND($G209&gt;=EA$5,$G209&lt;=EA$6),5,IF($L209=1,2,1)),IF(AND($G209&gt;=EA$5,$G209&lt;=EA$6),IF($M209&gt;0,4,3),0)),IF(AND($D209&lt;=EA$6,$E209&gt;=EA$5),60,0)))</f>
        <v/>
      </c>
      <c r="EB209" s="80" t="str">
        <f>IF(OR($A209="",NOT(ISNUMBER($G209))),"",IF(AND($F209&lt;=EB$6,$G209&gt;=EB$5),IF(EB$5&gt;$N209,5,$K209)*10+IF(AND($F209&gt;=EB$5,$F209&lt;=EB$6),IF(AND($G209&gt;=EB$5,$G209&lt;=EB$6),5,IF($L209=1,2,1)),IF(AND($G209&gt;=EB$5,$G209&lt;=EB$6),IF($M209&gt;0,4,3),0)),IF(AND($D209&lt;=EB$6,$E209&gt;=EB$5),60,0)))</f>
        <v/>
      </c>
      <c r="EC209" s="80" t="str">
        <f>IF(OR($A209="",NOT(ISNUMBER($G209))),"",IF(AND($F209&lt;=EC$6,$G209&gt;=EC$5),IF(EC$5&gt;$N209,5,$K209)*10+IF(AND($F209&gt;=EC$5,$F209&lt;=EC$6),IF(AND($G209&gt;=EC$5,$G209&lt;=EC$6),5,IF($L209=1,2,1)),IF(AND($G209&gt;=EC$5,$G209&lt;=EC$6),IF($M209&gt;0,4,3),0)),IF(AND($D209&lt;=EC$6,$E209&gt;=EC$5),60,0)))</f>
        <v/>
      </c>
      <c r="ED209" s="80" t="str">
        <f>IF(OR($A209="",NOT(ISNUMBER($G209))),"",IF(AND($F209&lt;=ED$6,$G209&gt;=ED$5),IF(ED$5&gt;$N209,5,$K209)*10+IF(AND($F209&gt;=ED$5,$F209&lt;=ED$6),IF(AND($G209&gt;=ED$5,$G209&lt;=ED$6),5,IF($L209=1,2,1)),IF(AND($G209&gt;=ED$5,$G209&lt;=ED$6),IF($M209&gt;0,4,3),0)),IF(AND($D209&lt;=ED$6,$E209&gt;=ED$5),60,0)))</f>
        <v/>
      </c>
    </row>
    <row r="210" ht="18" customHeight="1">
      <c r="A210" s="52" t="str">
        <f>IF(Tasks!$B210="","",Tasks!$A210)</f>
        <v/>
      </c>
      <c r="B210" s="78" t="str">
        <f>IF(Tasks!$B210="","",Tasks!$B210)</f>
        <v/>
      </c>
      <c r="C210" s="25" t="str">
        <f>IF($B210="","",IF(AND(Tasks!$D210="",Tasks!$G210=""),"-",IF(Tasks!$D210="","",Tasks!$D210&amp;IF(OR(Tasks!$E210="",Tasks!$E210="FS"),IF(N(Tasks!$F210)=0,"","FS"),Tasks!$E210)&amp;IF(N(Tasks!$F210)=0,"",IF(Tasks!$F210&gt;0,"+","")&amp;Tasks!$F210))&amp;IF(AND(Tasks!$D210&lt;&gt;"",Tasks!$G210&lt;&gt;""),", ","")&amp;IF(Tasks!$G210="","",Tasks!$G210&amp;IF(OR(Tasks!$H210="",Tasks!$H210="FS"),IF(N(Tasks!$I210)=0,"","FS"),Tasks!$H210)&amp;IF(N(Tasks!$I210)=0,"",IF(Tasks!$I210&gt;0,"+","")&amp;Tasks!$I210))))</f>
        <v/>
      </c>
      <c r="D210" s="51" t="str">
        <f>IF(OR($B210="",Tasks!$Q210=""),"",Tasks!$Q210)</f>
        <v/>
      </c>
      <c r="E210" s="51" t="str">
        <f>IF(OR($B210="",Tasks!$R210=""),"",Tasks!$R210)</f>
        <v/>
      </c>
      <c r="F210" s="51" t="str">
        <f>IF(OR($B210="",Tasks!$S210=""),"",Tasks!$S210)</f>
        <v/>
      </c>
      <c r="G210" s="51" t="str">
        <f>IF(OR($B210="",Tasks!$T210=""),"",Tasks!$T210)</f>
        <v/>
      </c>
      <c r="H210" s="52" t="str">
        <f>IF($B210="","",Tasks!$AE210)</f>
        <v/>
      </c>
      <c r="I210" s="79" t="str">
        <f>IF($B210="","",Tasks!$AF210)</f>
        <v/>
      </c>
      <c r="J210" s="53" t="str">
        <f>IF(OR($B210="",Tasks!$V210=""),"",Tasks!$V210)</f>
        <v/>
      </c>
      <c r="K210" s="52" t="str">
        <f>IF($B210="","",Tasks!$AA210)</f>
        <v/>
      </c>
      <c r="L210" s="52" t="str">
        <f>IF($B210="","",Tasks!$AB210)</f>
        <v/>
      </c>
      <c r="M210" s="52" t="str">
        <f>IF($B210="","",Tasks!$Z210)</f>
        <v/>
      </c>
      <c r="N210" s="52" t="str">
        <f>IF(OR($B210="",Tasks!$AG210=""),"",Tasks!$AG210)</f>
        <v/>
      </c>
      <c r="O210" s="80" t="str">
        <f>IF(OR($A210="",NOT(ISNUMBER($G210))),"",IF(AND($F210&lt;=O$6,$G210&gt;=O$5),IF(O$5&gt;$N210,5,$K210)*10+IF(AND($F210&gt;=O$5,$F210&lt;=O$6),IF(AND($G210&gt;=O$5,$G210&lt;=O$6),5,IF($L210=1,2,1)),IF(AND($G210&gt;=O$5,$G210&lt;=O$6),IF($M210&gt;0,4,3),0)),IF(AND($D210&lt;=O$6,$E210&gt;=O$5),60,0)))</f>
        <v/>
      </c>
      <c r="P210" s="80" t="str">
        <f>IF(OR($A210="",NOT(ISNUMBER($G210))),"",IF(AND($F210&lt;=P$6,$G210&gt;=P$5),IF(P$5&gt;$N210,5,$K210)*10+IF(AND($F210&gt;=P$5,$F210&lt;=P$6),IF(AND($G210&gt;=P$5,$G210&lt;=P$6),5,IF($L210=1,2,1)),IF(AND($G210&gt;=P$5,$G210&lt;=P$6),IF($M210&gt;0,4,3),0)),IF(AND($D210&lt;=P$6,$E210&gt;=P$5),60,0)))</f>
        <v/>
      </c>
      <c r="Q210" s="80" t="str">
        <f>IF(OR($A210="",NOT(ISNUMBER($G210))),"",IF(AND($F210&lt;=Q$6,$G210&gt;=Q$5),IF(Q$5&gt;$N210,5,$K210)*10+IF(AND($F210&gt;=Q$5,$F210&lt;=Q$6),IF(AND($G210&gt;=Q$5,$G210&lt;=Q$6),5,IF($L210=1,2,1)),IF(AND($G210&gt;=Q$5,$G210&lt;=Q$6),IF($M210&gt;0,4,3),0)),IF(AND($D210&lt;=Q$6,$E210&gt;=Q$5),60,0)))</f>
        <v/>
      </c>
      <c r="R210" s="80" t="str">
        <f>IF(OR($A210="",NOT(ISNUMBER($G210))),"",IF(AND($F210&lt;=R$6,$G210&gt;=R$5),IF(R$5&gt;$N210,5,$K210)*10+IF(AND($F210&gt;=R$5,$F210&lt;=R$6),IF(AND($G210&gt;=R$5,$G210&lt;=R$6),5,IF($L210=1,2,1)),IF(AND($G210&gt;=R$5,$G210&lt;=R$6),IF($M210&gt;0,4,3),0)),IF(AND($D210&lt;=R$6,$E210&gt;=R$5),60,0)))</f>
        <v/>
      </c>
      <c r="S210" s="80" t="str">
        <f>IF(OR($A210="",NOT(ISNUMBER($G210))),"",IF(AND($F210&lt;=S$6,$G210&gt;=S$5),IF(S$5&gt;$N210,5,$K210)*10+IF(AND($F210&gt;=S$5,$F210&lt;=S$6),IF(AND($G210&gt;=S$5,$G210&lt;=S$6),5,IF($L210=1,2,1)),IF(AND($G210&gt;=S$5,$G210&lt;=S$6),IF($M210&gt;0,4,3),0)),IF(AND($D210&lt;=S$6,$E210&gt;=S$5),60,0)))</f>
        <v/>
      </c>
      <c r="T210" s="80" t="str">
        <f>IF(OR($A210="",NOT(ISNUMBER($G210))),"",IF(AND($F210&lt;=T$6,$G210&gt;=T$5),IF(T$5&gt;$N210,5,$K210)*10+IF(AND($F210&gt;=T$5,$F210&lt;=T$6),IF(AND($G210&gt;=T$5,$G210&lt;=T$6),5,IF($L210=1,2,1)),IF(AND($G210&gt;=T$5,$G210&lt;=T$6),IF($M210&gt;0,4,3),0)),IF(AND($D210&lt;=T$6,$E210&gt;=T$5),60,0)))</f>
        <v/>
      </c>
      <c r="U210" s="80" t="str">
        <f>IF(OR($A210="",NOT(ISNUMBER($G210))),"",IF(AND($F210&lt;=U$6,$G210&gt;=U$5),IF(U$5&gt;$N210,5,$K210)*10+IF(AND($F210&gt;=U$5,$F210&lt;=U$6),IF(AND($G210&gt;=U$5,$G210&lt;=U$6),5,IF($L210=1,2,1)),IF(AND($G210&gt;=U$5,$G210&lt;=U$6),IF($M210&gt;0,4,3),0)),IF(AND($D210&lt;=U$6,$E210&gt;=U$5),60,0)))</f>
        <v/>
      </c>
      <c r="V210" s="80" t="str">
        <f>IF(OR($A210="",NOT(ISNUMBER($G210))),"",IF(AND($F210&lt;=V$6,$G210&gt;=V$5),IF(V$5&gt;$N210,5,$K210)*10+IF(AND($F210&gt;=V$5,$F210&lt;=V$6),IF(AND($G210&gt;=V$5,$G210&lt;=V$6),5,IF($L210=1,2,1)),IF(AND($G210&gt;=V$5,$G210&lt;=V$6),IF($M210&gt;0,4,3),0)),IF(AND($D210&lt;=V$6,$E210&gt;=V$5),60,0)))</f>
        <v/>
      </c>
      <c r="W210" s="80" t="str">
        <f>IF(OR($A210="",NOT(ISNUMBER($G210))),"",IF(AND($F210&lt;=W$6,$G210&gt;=W$5),IF(W$5&gt;$N210,5,$K210)*10+IF(AND($F210&gt;=W$5,$F210&lt;=W$6),IF(AND($G210&gt;=W$5,$G210&lt;=W$6),5,IF($L210=1,2,1)),IF(AND($G210&gt;=W$5,$G210&lt;=W$6),IF($M210&gt;0,4,3),0)),IF(AND($D210&lt;=W$6,$E210&gt;=W$5),60,0)))</f>
        <v/>
      </c>
      <c r="X210" s="80" t="str">
        <f>IF(OR($A210="",NOT(ISNUMBER($G210))),"",IF(AND($F210&lt;=X$6,$G210&gt;=X$5),IF(X$5&gt;$N210,5,$K210)*10+IF(AND($F210&gt;=X$5,$F210&lt;=X$6),IF(AND($G210&gt;=X$5,$G210&lt;=X$6),5,IF($L210=1,2,1)),IF(AND($G210&gt;=X$5,$G210&lt;=X$6),IF($M210&gt;0,4,3),0)),IF(AND($D210&lt;=X$6,$E210&gt;=X$5),60,0)))</f>
        <v/>
      </c>
      <c r="Y210" s="80" t="str">
        <f>IF(OR($A210="",NOT(ISNUMBER($G210))),"",IF(AND($F210&lt;=Y$6,$G210&gt;=Y$5),IF(Y$5&gt;$N210,5,$K210)*10+IF(AND($F210&gt;=Y$5,$F210&lt;=Y$6),IF(AND($G210&gt;=Y$5,$G210&lt;=Y$6),5,IF($L210=1,2,1)),IF(AND($G210&gt;=Y$5,$G210&lt;=Y$6),IF($M210&gt;0,4,3),0)),IF(AND($D210&lt;=Y$6,$E210&gt;=Y$5),60,0)))</f>
        <v/>
      </c>
      <c r="Z210" s="80" t="str">
        <f>IF(OR($A210="",NOT(ISNUMBER($G210))),"",IF(AND($F210&lt;=Z$6,$G210&gt;=Z$5),IF(Z$5&gt;$N210,5,$K210)*10+IF(AND($F210&gt;=Z$5,$F210&lt;=Z$6),IF(AND($G210&gt;=Z$5,$G210&lt;=Z$6),5,IF($L210=1,2,1)),IF(AND($G210&gt;=Z$5,$G210&lt;=Z$6),IF($M210&gt;0,4,3),0)),IF(AND($D210&lt;=Z$6,$E210&gt;=Z$5),60,0)))</f>
        <v/>
      </c>
      <c r="AA210" s="80" t="str">
        <f>IF(OR($A210="",NOT(ISNUMBER($G210))),"",IF(AND($F210&lt;=AA$6,$G210&gt;=AA$5),IF(AA$5&gt;$N210,5,$K210)*10+IF(AND($F210&gt;=AA$5,$F210&lt;=AA$6),IF(AND($G210&gt;=AA$5,$G210&lt;=AA$6),5,IF($L210=1,2,1)),IF(AND($G210&gt;=AA$5,$G210&lt;=AA$6),IF($M210&gt;0,4,3),0)),IF(AND($D210&lt;=AA$6,$E210&gt;=AA$5),60,0)))</f>
        <v/>
      </c>
      <c r="AB210" s="80" t="str">
        <f>IF(OR($A210="",NOT(ISNUMBER($G210))),"",IF(AND($F210&lt;=AB$6,$G210&gt;=AB$5),IF(AB$5&gt;$N210,5,$K210)*10+IF(AND($F210&gt;=AB$5,$F210&lt;=AB$6),IF(AND($G210&gt;=AB$5,$G210&lt;=AB$6),5,IF($L210=1,2,1)),IF(AND($G210&gt;=AB$5,$G210&lt;=AB$6),IF($M210&gt;0,4,3),0)),IF(AND($D210&lt;=AB$6,$E210&gt;=AB$5),60,0)))</f>
        <v/>
      </c>
      <c r="AC210" s="80" t="str">
        <f>IF(OR($A210="",NOT(ISNUMBER($G210))),"",IF(AND($F210&lt;=AC$6,$G210&gt;=AC$5),IF(AC$5&gt;$N210,5,$K210)*10+IF(AND($F210&gt;=AC$5,$F210&lt;=AC$6),IF(AND($G210&gt;=AC$5,$G210&lt;=AC$6),5,IF($L210=1,2,1)),IF(AND($G210&gt;=AC$5,$G210&lt;=AC$6),IF($M210&gt;0,4,3),0)),IF(AND($D210&lt;=AC$6,$E210&gt;=AC$5),60,0)))</f>
        <v/>
      </c>
      <c r="AD210" s="80" t="str">
        <f>IF(OR($A210="",NOT(ISNUMBER($G210))),"",IF(AND($F210&lt;=AD$6,$G210&gt;=AD$5),IF(AD$5&gt;$N210,5,$K210)*10+IF(AND($F210&gt;=AD$5,$F210&lt;=AD$6),IF(AND($G210&gt;=AD$5,$G210&lt;=AD$6),5,IF($L210=1,2,1)),IF(AND($G210&gt;=AD$5,$G210&lt;=AD$6),IF($M210&gt;0,4,3),0)),IF(AND($D210&lt;=AD$6,$E210&gt;=AD$5),60,0)))</f>
        <v/>
      </c>
      <c r="AE210" s="80" t="str">
        <f>IF(OR($A210="",NOT(ISNUMBER($G210))),"",IF(AND($F210&lt;=AE$6,$G210&gt;=AE$5),IF(AE$5&gt;$N210,5,$K210)*10+IF(AND($F210&gt;=AE$5,$F210&lt;=AE$6),IF(AND($G210&gt;=AE$5,$G210&lt;=AE$6),5,IF($L210=1,2,1)),IF(AND($G210&gt;=AE$5,$G210&lt;=AE$6),IF($M210&gt;0,4,3),0)),IF(AND($D210&lt;=AE$6,$E210&gt;=AE$5),60,0)))</f>
        <v/>
      </c>
      <c r="AF210" s="80" t="str">
        <f>IF(OR($A210="",NOT(ISNUMBER($G210))),"",IF(AND($F210&lt;=AF$6,$G210&gt;=AF$5),IF(AF$5&gt;$N210,5,$K210)*10+IF(AND($F210&gt;=AF$5,$F210&lt;=AF$6),IF(AND($G210&gt;=AF$5,$G210&lt;=AF$6),5,IF($L210=1,2,1)),IF(AND($G210&gt;=AF$5,$G210&lt;=AF$6),IF($M210&gt;0,4,3),0)),IF(AND($D210&lt;=AF$6,$E210&gt;=AF$5),60,0)))</f>
        <v/>
      </c>
      <c r="AG210" s="80" t="str">
        <f>IF(OR($A210="",NOT(ISNUMBER($G210))),"",IF(AND($F210&lt;=AG$6,$G210&gt;=AG$5),IF(AG$5&gt;$N210,5,$K210)*10+IF(AND($F210&gt;=AG$5,$F210&lt;=AG$6),IF(AND($G210&gt;=AG$5,$G210&lt;=AG$6),5,IF($L210=1,2,1)),IF(AND($G210&gt;=AG$5,$G210&lt;=AG$6),IF($M210&gt;0,4,3),0)),IF(AND($D210&lt;=AG$6,$E210&gt;=AG$5),60,0)))</f>
        <v/>
      </c>
      <c r="AH210" s="80" t="str">
        <f>IF(OR($A210="",NOT(ISNUMBER($G210))),"",IF(AND($F210&lt;=AH$6,$G210&gt;=AH$5),IF(AH$5&gt;$N210,5,$K210)*10+IF(AND($F210&gt;=AH$5,$F210&lt;=AH$6),IF(AND($G210&gt;=AH$5,$G210&lt;=AH$6),5,IF($L210=1,2,1)),IF(AND($G210&gt;=AH$5,$G210&lt;=AH$6),IF($M210&gt;0,4,3),0)),IF(AND($D210&lt;=AH$6,$E210&gt;=AH$5),60,0)))</f>
        <v/>
      </c>
      <c r="AI210" s="80" t="str">
        <f>IF(OR($A210="",NOT(ISNUMBER($G210))),"",IF(AND($F210&lt;=AI$6,$G210&gt;=AI$5),IF(AI$5&gt;$N210,5,$K210)*10+IF(AND($F210&gt;=AI$5,$F210&lt;=AI$6),IF(AND($G210&gt;=AI$5,$G210&lt;=AI$6),5,IF($L210=1,2,1)),IF(AND($G210&gt;=AI$5,$G210&lt;=AI$6),IF($M210&gt;0,4,3),0)),IF(AND($D210&lt;=AI$6,$E210&gt;=AI$5),60,0)))</f>
        <v/>
      </c>
      <c r="AJ210" s="80" t="str">
        <f>IF(OR($A210="",NOT(ISNUMBER($G210))),"",IF(AND($F210&lt;=AJ$6,$G210&gt;=AJ$5),IF(AJ$5&gt;$N210,5,$K210)*10+IF(AND($F210&gt;=AJ$5,$F210&lt;=AJ$6),IF(AND($G210&gt;=AJ$5,$G210&lt;=AJ$6),5,IF($L210=1,2,1)),IF(AND($G210&gt;=AJ$5,$G210&lt;=AJ$6),IF($M210&gt;0,4,3),0)),IF(AND($D210&lt;=AJ$6,$E210&gt;=AJ$5),60,0)))</f>
        <v/>
      </c>
      <c r="AK210" s="80" t="str">
        <f>IF(OR($A210="",NOT(ISNUMBER($G210))),"",IF(AND($F210&lt;=AK$6,$G210&gt;=AK$5),IF(AK$5&gt;$N210,5,$K210)*10+IF(AND($F210&gt;=AK$5,$F210&lt;=AK$6),IF(AND($G210&gt;=AK$5,$G210&lt;=AK$6),5,IF($L210=1,2,1)),IF(AND($G210&gt;=AK$5,$G210&lt;=AK$6),IF($M210&gt;0,4,3),0)),IF(AND($D210&lt;=AK$6,$E210&gt;=AK$5),60,0)))</f>
        <v/>
      </c>
      <c r="AL210" s="80" t="str">
        <f>IF(OR($A210="",NOT(ISNUMBER($G210))),"",IF(AND($F210&lt;=AL$6,$G210&gt;=AL$5),IF(AL$5&gt;$N210,5,$K210)*10+IF(AND($F210&gt;=AL$5,$F210&lt;=AL$6),IF(AND($G210&gt;=AL$5,$G210&lt;=AL$6),5,IF($L210=1,2,1)),IF(AND($G210&gt;=AL$5,$G210&lt;=AL$6),IF($M210&gt;0,4,3),0)),IF(AND($D210&lt;=AL$6,$E210&gt;=AL$5),60,0)))</f>
        <v/>
      </c>
      <c r="AM210" s="80" t="str">
        <f>IF(OR($A210="",NOT(ISNUMBER($G210))),"",IF(AND($F210&lt;=AM$6,$G210&gt;=AM$5),IF(AM$5&gt;$N210,5,$K210)*10+IF(AND($F210&gt;=AM$5,$F210&lt;=AM$6),IF(AND($G210&gt;=AM$5,$G210&lt;=AM$6),5,IF($L210=1,2,1)),IF(AND($G210&gt;=AM$5,$G210&lt;=AM$6),IF($M210&gt;0,4,3),0)),IF(AND($D210&lt;=AM$6,$E210&gt;=AM$5),60,0)))</f>
        <v/>
      </c>
      <c r="AN210" s="80" t="str">
        <f>IF(OR($A210="",NOT(ISNUMBER($G210))),"",IF(AND($F210&lt;=AN$6,$G210&gt;=AN$5),IF(AN$5&gt;$N210,5,$K210)*10+IF(AND($F210&gt;=AN$5,$F210&lt;=AN$6),IF(AND($G210&gt;=AN$5,$G210&lt;=AN$6),5,IF($L210=1,2,1)),IF(AND($G210&gt;=AN$5,$G210&lt;=AN$6),IF($M210&gt;0,4,3),0)),IF(AND($D210&lt;=AN$6,$E210&gt;=AN$5),60,0)))</f>
        <v/>
      </c>
      <c r="AO210" s="80" t="str">
        <f>IF(OR($A210="",NOT(ISNUMBER($G210))),"",IF(AND($F210&lt;=AO$6,$G210&gt;=AO$5),IF(AO$5&gt;$N210,5,$K210)*10+IF(AND($F210&gt;=AO$5,$F210&lt;=AO$6),IF(AND($G210&gt;=AO$5,$G210&lt;=AO$6),5,IF($L210=1,2,1)),IF(AND($G210&gt;=AO$5,$G210&lt;=AO$6),IF($M210&gt;0,4,3),0)),IF(AND($D210&lt;=AO$6,$E210&gt;=AO$5),60,0)))</f>
        <v/>
      </c>
      <c r="AP210" s="80" t="str">
        <f>IF(OR($A210="",NOT(ISNUMBER($G210))),"",IF(AND($F210&lt;=AP$6,$G210&gt;=AP$5),IF(AP$5&gt;$N210,5,$K210)*10+IF(AND($F210&gt;=AP$5,$F210&lt;=AP$6),IF(AND($G210&gt;=AP$5,$G210&lt;=AP$6),5,IF($L210=1,2,1)),IF(AND($G210&gt;=AP$5,$G210&lt;=AP$6),IF($M210&gt;0,4,3),0)),IF(AND($D210&lt;=AP$6,$E210&gt;=AP$5),60,0)))</f>
        <v/>
      </c>
      <c r="AQ210" s="80" t="str">
        <f>IF(OR($A210="",NOT(ISNUMBER($G210))),"",IF(AND($F210&lt;=AQ$6,$G210&gt;=AQ$5),IF(AQ$5&gt;$N210,5,$K210)*10+IF(AND($F210&gt;=AQ$5,$F210&lt;=AQ$6),IF(AND($G210&gt;=AQ$5,$G210&lt;=AQ$6),5,IF($L210=1,2,1)),IF(AND($G210&gt;=AQ$5,$G210&lt;=AQ$6),IF($M210&gt;0,4,3),0)),IF(AND($D210&lt;=AQ$6,$E210&gt;=AQ$5),60,0)))</f>
        <v/>
      </c>
      <c r="AR210" s="80" t="str">
        <f>IF(OR($A210="",NOT(ISNUMBER($G210))),"",IF(AND($F210&lt;=AR$6,$G210&gt;=AR$5),IF(AR$5&gt;$N210,5,$K210)*10+IF(AND($F210&gt;=AR$5,$F210&lt;=AR$6),IF(AND($G210&gt;=AR$5,$G210&lt;=AR$6),5,IF($L210=1,2,1)),IF(AND($G210&gt;=AR$5,$G210&lt;=AR$6),IF($M210&gt;0,4,3),0)),IF(AND($D210&lt;=AR$6,$E210&gt;=AR$5),60,0)))</f>
        <v/>
      </c>
      <c r="AS210" s="80" t="str">
        <f>IF(OR($A210="",NOT(ISNUMBER($G210))),"",IF(AND($F210&lt;=AS$6,$G210&gt;=AS$5),IF(AS$5&gt;$N210,5,$K210)*10+IF(AND($F210&gt;=AS$5,$F210&lt;=AS$6),IF(AND($G210&gt;=AS$5,$G210&lt;=AS$6),5,IF($L210=1,2,1)),IF(AND($G210&gt;=AS$5,$G210&lt;=AS$6),IF($M210&gt;0,4,3),0)),IF(AND($D210&lt;=AS$6,$E210&gt;=AS$5),60,0)))</f>
        <v/>
      </c>
      <c r="AT210" s="80" t="str">
        <f>IF(OR($A210="",NOT(ISNUMBER($G210))),"",IF(AND($F210&lt;=AT$6,$G210&gt;=AT$5),IF(AT$5&gt;$N210,5,$K210)*10+IF(AND($F210&gt;=AT$5,$F210&lt;=AT$6),IF(AND($G210&gt;=AT$5,$G210&lt;=AT$6),5,IF($L210=1,2,1)),IF(AND($G210&gt;=AT$5,$G210&lt;=AT$6),IF($M210&gt;0,4,3),0)),IF(AND($D210&lt;=AT$6,$E210&gt;=AT$5),60,0)))</f>
        <v/>
      </c>
      <c r="AU210" s="80" t="str">
        <f>IF(OR($A210="",NOT(ISNUMBER($G210))),"",IF(AND($F210&lt;=AU$6,$G210&gt;=AU$5),IF(AU$5&gt;$N210,5,$K210)*10+IF(AND($F210&gt;=AU$5,$F210&lt;=AU$6),IF(AND($G210&gt;=AU$5,$G210&lt;=AU$6),5,IF($L210=1,2,1)),IF(AND($G210&gt;=AU$5,$G210&lt;=AU$6),IF($M210&gt;0,4,3),0)),IF(AND($D210&lt;=AU$6,$E210&gt;=AU$5),60,0)))</f>
        <v/>
      </c>
      <c r="AV210" s="80" t="str">
        <f>IF(OR($A210="",NOT(ISNUMBER($G210))),"",IF(AND($F210&lt;=AV$6,$G210&gt;=AV$5),IF(AV$5&gt;$N210,5,$K210)*10+IF(AND($F210&gt;=AV$5,$F210&lt;=AV$6),IF(AND($G210&gt;=AV$5,$G210&lt;=AV$6),5,IF($L210=1,2,1)),IF(AND($G210&gt;=AV$5,$G210&lt;=AV$6),IF($M210&gt;0,4,3),0)),IF(AND($D210&lt;=AV$6,$E210&gt;=AV$5),60,0)))</f>
        <v/>
      </c>
      <c r="AW210" s="80" t="str">
        <f>IF(OR($A210="",NOT(ISNUMBER($G210))),"",IF(AND($F210&lt;=AW$6,$G210&gt;=AW$5),IF(AW$5&gt;$N210,5,$K210)*10+IF(AND($F210&gt;=AW$5,$F210&lt;=AW$6),IF(AND($G210&gt;=AW$5,$G210&lt;=AW$6),5,IF($L210=1,2,1)),IF(AND($G210&gt;=AW$5,$G210&lt;=AW$6),IF($M210&gt;0,4,3),0)),IF(AND($D210&lt;=AW$6,$E210&gt;=AW$5),60,0)))</f>
        <v/>
      </c>
      <c r="AX210" s="80" t="str">
        <f>IF(OR($A210="",NOT(ISNUMBER($G210))),"",IF(AND($F210&lt;=AX$6,$G210&gt;=AX$5),IF(AX$5&gt;$N210,5,$K210)*10+IF(AND($F210&gt;=AX$5,$F210&lt;=AX$6),IF(AND($G210&gt;=AX$5,$G210&lt;=AX$6),5,IF($L210=1,2,1)),IF(AND($G210&gt;=AX$5,$G210&lt;=AX$6),IF($M210&gt;0,4,3),0)),IF(AND($D210&lt;=AX$6,$E210&gt;=AX$5),60,0)))</f>
        <v/>
      </c>
      <c r="AY210" s="80" t="str">
        <f>IF(OR($A210="",NOT(ISNUMBER($G210))),"",IF(AND($F210&lt;=AY$6,$G210&gt;=AY$5),IF(AY$5&gt;$N210,5,$K210)*10+IF(AND($F210&gt;=AY$5,$F210&lt;=AY$6),IF(AND($G210&gt;=AY$5,$G210&lt;=AY$6),5,IF($L210=1,2,1)),IF(AND($G210&gt;=AY$5,$G210&lt;=AY$6),IF($M210&gt;0,4,3),0)),IF(AND($D210&lt;=AY$6,$E210&gt;=AY$5),60,0)))</f>
        <v/>
      </c>
      <c r="AZ210" s="80" t="str">
        <f>IF(OR($A210="",NOT(ISNUMBER($G210))),"",IF(AND($F210&lt;=AZ$6,$G210&gt;=AZ$5),IF(AZ$5&gt;$N210,5,$K210)*10+IF(AND($F210&gt;=AZ$5,$F210&lt;=AZ$6),IF(AND($G210&gt;=AZ$5,$G210&lt;=AZ$6),5,IF($L210=1,2,1)),IF(AND($G210&gt;=AZ$5,$G210&lt;=AZ$6),IF($M210&gt;0,4,3),0)),IF(AND($D210&lt;=AZ$6,$E210&gt;=AZ$5),60,0)))</f>
        <v/>
      </c>
      <c r="BA210" s="80" t="str">
        <f>IF(OR($A210="",NOT(ISNUMBER($G210))),"",IF(AND($F210&lt;=BA$6,$G210&gt;=BA$5),IF(BA$5&gt;$N210,5,$K210)*10+IF(AND($F210&gt;=BA$5,$F210&lt;=BA$6),IF(AND($G210&gt;=BA$5,$G210&lt;=BA$6),5,IF($L210=1,2,1)),IF(AND($G210&gt;=BA$5,$G210&lt;=BA$6),IF($M210&gt;0,4,3),0)),IF(AND($D210&lt;=BA$6,$E210&gt;=BA$5),60,0)))</f>
        <v/>
      </c>
      <c r="BB210" s="80" t="str">
        <f>IF(OR($A210="",NOT(ISNUMBER($G210))),"",IF(AND($F210&lt;=BB$6,$G210&gt;=BB$5),IF(BB$5&gt;$N210,5,$K210)*10+IF(AND($F210&gt;=BB$5,$F210&lt;=BB$6),IF(AND($G210&gt;=BB$5,$G210&lt;=BB$6),5,IF($L210=1,2,1)),IF(AND($G210&gt;=BB$5,$G210&lt;=BB$6),IF($M210&gt;0,4,3),0)),IF(AND($D210&lt;=BB$6,$E210&gt;=BB$5),60,0)))</f>
        <v/>
      </c>
      <c r="BC210" s="80" t="str">
        <f>IF(OR($A210="",NOT(ISNUMBER($G210))),"",IF(AND($F210&lt;=BC$6,$G210&gt;=BC$5),IF(BC$5&gt;$N210,5,$K210)*10+IF(AND($F210&gt;=BC$5,$F210&lt;=BC$6),IF(AND($G210&gt;=BC$5,$G210&lt;=BC$6),5,IF($L210=1,2,1)),IF(AND($G210&gt;=BC$5,$G210&lt;=BC$6),IF($M210&gt;0,4,3),0)),IF(AND($D210&lt;=BC$6,$E210&gt;=BC$5),60,0)))</f>
        <v/>
      </c>
      <c r="BD210" s="80" t="str">
        <f>IF(OR($A210="",NOT(ISNUMBER($G210))),"",IF(AND($F210&lt;=BD$6,$G210&gt;=BD$5),IF(BD$5&gt;$N210,5,$K210)*10+IF(AND($F210&gt;=BD$5,$F210&lt;=BD$6),IF(AND($G210&gt;=BD$5,$G210&lt;=BD$6),5,IF($L210=1,2,1)),IF(AND($G210&gt;=BD$5,$G210&lt;=BD$6),IF($M210&gt;0,4,3),0)),IF(AND($D210&lt;=BD$6,$E210&gt;=BD$5),60,0)))</f>
        <v/>
      </c>
      <c r="BE210" s="80" t="str">
        <f>IF(OR($A210="",NOT(ISNUMBER($G210))),"",IF(AND($F210&lt;=BE$6,$G210&gt;=BE$5),IF(BE$5&gt;$N210,5,$K210)*10+IF(AND($F210&gt;=BE$5,$F210&lt;=BE$6),IF(AND($G210&gt;=BE$5,$G210&lt;=BE$6),5,IF($L210=1,2,1)),IF(AND($G210&gt;=BE$5,$G210&lt;=BE$6),IF($M210&gt;0,4,3),0)),IF(AND($D210&lt;=BE$6,$E210&gt;=BE$5),60,0)))</f>
        <v/>
      </c>
      <c r="BF210" s="80" t="str">
        <f>IF(OR($A210="",NOT(ISNUMBER($G210))),"",IF(AND($F210&lt;=BF$6,$G210&gt;=BF$5),IF(BF$5&gt;$N210,5,$K210)*10+IF(AND($F210&gt;=BF$5,$F210&lt;=BF$6),IF(AND($G210&gt;=BF$5,$G210&lt;=BF$6),5,IF($L210=1,2,1)),IF(AND($G210&gt;=BF$5,$G210&lt;=BF$6),IF($M210&gt;0,4,3),0)),IF(AND($D210&lt;=BF$6,$E210&gt;=BF$5),60,0)))</f>
        <v/>
      </c>
      <c r="BG210" s="80" t="str">
        <f>IF(OR($A210="",NOT(ISNUMBER($G210))),"",IF(AND($F210&lt;=BG$6,$G210&gt;=BG$5),IF(BG$5&gt;$N210,5,$K210)*10+IF(AND($F210&gt;=BG$5,$F210&lt;=BG$6),IF(AND($G210&gt;=BG$5,$G210&lt;=BG$6),5,IF($L210=1,2,1)),IF(AND($G210&gt;=BG$5,$G210&lt;=BG$6),IF($M210&gt;0,4,3),0)),IF(AND($D210&lt;=BG$6,$E210&gt;=BG$5),60,0)))</f>
        <v/>
      </c>
      <c r="BH210" s="80" t="str">
        <f>IF(OR($A210="",NOT(ISNUMBER($G210))),"",IF(AND($F210&lt;=BH$6,$G210&gt;=BH$5),IF(BH$5&gt;$N210,5,$K210)*10+IF(AND($F210&gt;=BH$5,$F210&lt;=BH$6),IF(AND($G210&gt;=BH$5,$G210&lt;=BH$6),5,IF($L210=1,2,1)),IF(AND($G210&gt;=BH$5,$G210&lt;=BH$6),IF($M210&gt;0,4,3),0)),IF(AND($D210&lt;=BH$6,$E210&gt;=BH$5),60,0)))</f>
        <v/>
      </c>
      <c r="BI210" s="80" t="str">
        <f>IF(OR($A210="",NOT(ISNUMBER($G210))),"",IF(AND($F210&lt;=BI$6,$G210&gt;=BI$5),IF(BI$5&gt;$N210,5,$K210)*10+IF(AND($F210&gt;=BI$5,$F210&lt;=BI$6),IF(AND($G210&gt;=BI$5,$G210&lt;=BI$6),5,IF($L210=1,2,1)),IF(AND($G210&gt;=BI$5,$G210&lt;=BI$6),IF($M210&gt;0,4,3),0)),IF(AND($D210&lt;=BI$6,$E210&gt;=BI$5),60,0)))</f>
        <v/>
      </c>
      <c r="BJ210" s="80" t="str">
        <f>IF(OR($A210="",NOT(ISNUMBER($G210))),"",IF(AND($F210&lt;=BJ$6,$G210&gt;=BJ$5),IF(BJ$5&gt;$N210,5,$K210)*10+IF(AND($F210&gt;=BJ$5,$F210&lt;=BJ$6),IF(AND($G210&gt;=BJ$5,$G210&lt;=BJ$6),5,IF($L210=1,2,1)),IF(AND($G210&gt;=BJ$5,$G210&lt;=BJ$6),IF($M210&gt;0,4,3),0)),IF(AND($D210&lt;=BJ$6,$E210&gt;=BJ$5),60,0)))</f>
        <v/>
      </c>
      <c r="BK210" s="80" t="str">
        <f>IF(OR($A210="",NOT(ISNUMBER($G210))),"",IF(AND($F210&lt;=BK$6,$G210&gt;=BK$5),IF(BK$5&gt;$N210,5,$K210)*10+IF(AND($F210&gt;=BK$5,$F210&lt;=BK$6),IF(AND($G210&gt;=BK$5,$G210&lt;=BK$6),5,IF($L210=1,2,1)),IF(AND($G210&gt;=BK$5,$G210&lt;=BK$6),IF($M210&gt;0,4,3),0)),IF(AND($D210&lt;=BK$6,$E210&gt;=BK$5),60,0)))</f>
        <v/>
      </c>
      <c r="BL210" s="80" t="str">
        <f>IF(OR($A210="",NOT(ISNUMBER($G210))),"",IF(AND($F210&lt;=BL$6,$G210&gt;=BL$5),IF(BL$5&gt;$N210,5,$K210)*10+IF(AND($F210&gt;=BL$5,$F210&lt;=BL$6),IF(AND($G210&gt;=BL$5,$G210&lt;=BL$6),5,IF($L210=1,2,1)),IF(AND($G210&gt;=BL$5,$G210&lt;=BL$6),IF($M210&gt;0,4,3),0)),IF(AND($D210&lt;=BL$6,$E210&gt;=BL$5),60,0)))</f>
        <v/>
      </c>
      <c r="BM210" s="80" t="str">
        <f>IF(OR($A210="",NOT(ISNUMBER($G210))),"",IF(AND($F210&lt;=BM$6,$G210&gt;=BM$5),IF(BM$5&gt;$N210,5,$K210)*10+IF(AND($F210&gt;=BM$5,$F210&lt;=BM$6),IF(AND($G210&gt;=BM$5,$G210&lt;=BM$6),5,IF($L210=1,2,1)),IF(AND($G210&gt;=BM$5,$G210&lt;=BM$6),IF($M210&gt;0,4,3),0)),IF(AND($D210&lt;=BM$6,$E210&gt;=BM$5),60,0)))</f>
        <v/>
      </c>
      <c r="BN210" s="80" t="str">
        <f>IF(OR($A210="",NOT(ISNUMBER($G210))),"",IF(AND($F210&lt;=BN$6,$G210&gt;=BN$5),IF(BN$5&gt;$N210,5,$K210)*10+IF(AND($F210&gt;=BN$5,$F210&lt;=BN$6),IF(AND($G210&gt;=BN$5,$G210&lt;=BN$6),5,IF($L210=1,2,1)),IF(AND($G210&gt;=BN$5,$G210&lt;=BN$6),IF($M210&gt;0,4,3),0)),IF(AND($D210&lt;=BN$6,$E210&gt;=BN$5),60,0)))</f>
        <v/>
      </c>
      <c r="BO210" s="80" t="str">
        <f>IF(OR($A210="",NOT(ISNUMBER($G210))),"",IF(AND($F210&lt;=BO$6,$G210&gt;=BO$5),IF(BO$5&gt;$N210,5,$K210)*10+IF(AND($F210&gt;=BO$5,$F210&lt;=BO$6),IF(AND($G210&gt;=BO$5,$G210&lt;=BO$6),5,IF($L210=1,2,1)),IF(AND($G210&gt;=BO$5,$G210&lt;=BO$6),IF($M210&gt;0,4,3),0)),IF(AND($D210&lt;=BO$6,$E210&gt;=BO$5),60,0)))</f>
        <v/>
      </c>
      <c r="BP210" s="80" t="str">
        <f>IF(OR($A210="",NOT(ISNUMBER($G210))),"",IF(AND($F210&lt;=BP$6,$G210&gt;=BP$5),IF(BP$5&gt;$N210,5,$K210)*10+IF(AND($F210&gt;=BP$5,$F210&lt;=BP$6),IF(AND($G210&gt;=BP$5,$G210&lt;=BP$6),5,IF($L210=1,2,1)),IF(AND($G210&gt;=BP$5,$G210&lt;=BP$6),IF($M210&gt;0,4,3),0)),IF(AND($D210&lt;=BP$6,$E210&gt;=BP$5),60,0)))</f>
        <v/>
      </c>
      <c r="BQ210" s="80" t="str">
        <f>IF(OR($A210="",NOT(ISNUMBER($G210))),"",IF(AND($F210&lt;=BQ$6,$G210&gt;=BQ$5),IF(BQ$5&gt;$N210,5,$K210)*10+IF(AND($F210&gt;=BQ$5,$F210&lt;=BQ$6),IF(AND($G210&gt;=BQ$5,$G210&lt;=BQ$6),5,IF($L210=1,2,1)),IF(AND($G210&gt;=BQ$5,$G210&lt;=BQ$6),IF($M210&gt;0,4,3),0)),IF(AND($D210&lt;=BQ$6,$E210&gt;=BQ$5),60,0)))</f>
        <v/>
      </c>
      <c r="BR210" s="80" t="str">
        <f>IF(OR($A210="",NOT(ISNUMBER($G210))),"",IF(AND($F210&lt;=BR$6,$G210&gt;=BR$5),IF(BR$5&gt;$N210,5,$K210)*10+IF(AND($F210&gt;=BR$5,$F210&lt;=BR$6),IF(AND($G210&gt;=BR$5,$G210&lt;=BR$6),5,IF($L210=1,2,1)),IF(AND($G210&gt;=BR$5,$G210&lt;=BR$6),IF($M210&gt;0,4,3),0)),IF(AND($D210&lt;=BR$6,$E210&gt;=BR$5),60,0)))</f>
        <v/>
      </c>
      <c r="BS210" s="80" t="str">
        <f>IF(OR($A210="",NOT(ISNUMBER($G210))),"",IF(AND($F210&lt;=BS$6,$G210&gt;=BS$5),IF(BS$5&gt;$N210,5,$K210)*10+IF(AND($F210&gt;=BS$5,$F210&lt;=BS$6),IF(AND($G210&gt;=BS$5,$G210&lt;=BS$6),5,IF($L210=1,2,1)),IF(AND($G210&gt;=BS$5,$G210&lt;=BS$6),IF($M210&gt;0,4,3),0)),IF(AND($D210&lt;=BS$6,$E210&gt;=BS$5),60,0)))</f>
        <v/>
      </c>
      <c r="BT210" s="80" t="str">
        <f>IF(OR($A210="",NOT(ISNUMBER($G210))),"",IF(AND($F210&lt;=BT$6,$G210&gt;=BT$5),IF(BT$5&gt;$N210,5,$K210)*10+IF(AND($F210&gt;=BT$5,$F210&lt;=BT$6),IF(AND($G210&gt;=BT$5,$G210&lt;=BT$6),5,IF($L210=1,2,1)),IF(AND($G210&gt;=BT$5,$G210&lt;=BT$6),IF($M210&gt;0,4,3),0)),IF(AND($D210&lt;=BT$6,$E210&gt;=BT$5),60,0)))</f>
        <v/>
      </c>
      <c r="BU210" s="80" t="str">
        <f>IF(OR($A210="",NOT(ISNUMBER($G210))),"",IF(AND($F210&lt;=BU$6,$G210&gt;=BU$5),IF(BU$5&gt;$N210,5,$K210)*10+IF(AND($F210&gt;=BU$5,$F210&lt;=BU$6),IF(AND($G210&gt;=BU$5,$G210&lt;=BU$6),5,IF($L210=1,2,1)),IF(AND($G210&gt;=BU$5,$G210&lt;=BU$6),IF($M210&gt;0,4,3),0)),IF(AND($D210&lt;=BU$6,$E210&gt;=BU$5),60,0)))</f>
        <v/>
      </c>
      <c r="BV210" s="80" t="str">
        <f>IF(OR($A210="",NOT(ISNUMBER($G210))),"",IF(AND($F210&lt;=BV$6,$G210&gt;=BV$5),IF(BV$5&gt;$N210,5,$K210)*10+IF(AND($F210&gt;=BV$5,$F210&lt;=BV$6),IF(AND($G210&gt;=BV$5,$G210&lt;=BV$6),5,IF($L210=1,2,1)),IF(AND($G210&gt;=BV$5,$G210&lt;=BV$6),IF($M210&gt;0,4,3),0)),IF(AND($D210&lt;=BV$6,$E210&gt;=BV$5),60,0)))</f>
        <v/>
      </c>
      <c r="BW210" s="80" t="str">
        <f>IF(OR($A210="",NOT(ISNUMBER($G210))),"",IF(AND($F210&lt;=BW$6,$G210&gt;=BW$5),IF(BW$5&gt;$N210,5,$K210)*10+IF(AND($F210&gt;=BW$5,$F210&lt;=BW$6),IF(AND($G210&gt;=BW$5,$G210&lt;=BW$6),5,IF($L210=1,2,1)),IF(AND($G210&gt;=BW$5,$G210&lt;=BW$6),IF($M210&gt;0,4,3),0)),IF(AND($D210&lt;=BW$6,$E210&gt;=BW$5),60,0)))</f>
        <v/>
      </c>
      <c r="BX210" s="80" t="str">
        <f>IF(OR($A210="",NOT(ISNUMBER($G210))),"",IF(AND($F210&lt;=BX$6,$G210&gt;=BX$5),IF(BX$5&gt;$N210,5,$K210)*10+IF(AND($F210&gt;=BX$5,$F210&lt;=BX$6),IF(AND($G210&gt;=BX$5,$G210&lt;=BX$6),5,IF($L210=1,2,1)),IF(AND($G210&gt;=BX$5,$G210&lt;=BX$6),IF($M210&gt;0,4,3),0)),IF(AND($D210&lt;=BX$6,$E210&gt;=BX$5),60,0)))</f>
        <v/>
      </c>
      <c r="BY210" s="80" t="str">
        <f>IF(OR($A210="",NOT(ISNUMBER($G210))),"",IF(AND($F210&lt;=BY$6,$G210&gt;=BY$5),IF(BY$5&gt;$N210,5,$K210)*10+IF(AND($F210&gt;=BY$5,$F210&lt;=BY$6),IF(AND($G210&gt;=BY$5,$G210&lt;=BY$6),5,IF($L210=1,2,1)),IF(AND($G210&gt;=BY$5,$G210&lt;=BY$6),IF($M210&gt;0,4,3),0)),IF(AND($D210&lt;=BY$6,$E210&gt;=BY$5),60,0)))</f>
        <v/>
      </c>
      <c r="BZ210" s="80" t="str">
        <f>IF(OR($A210="",NOT(ISNUMBER($G210))),"",IF(AND($F210&lt;=BZ$6,$G210&gt;=BZ$5),IF(BZ$5&gt;$N210,5,$K210)*10+IF(AND($F210&gt;=BZ$5,$F210&lt;=BZ$6),IF(AND($G210&gt;=BZ$5,$G210&lt;=BZ$6),5,IF($L210=1,2,1)),IF(AND($G210&gt;=BZ$5,$G210&lt;=BZ$6),IF($M210&gt;0,4,3),0)),IF(AND($D210&lt;=BZ$6,$E210&gt;=BZ$5),60,0)))</f>
        <v/>
      </c>
      <c r="CA210" s="80" t="str">
        <f>IF(OR($A210="",NOT(ISNUMBER($G210))),"",IF(AND($F210&lt;=CA$6,$G210&gt;=CA$5),IF(CA$5&gt;$N210,5,$K210)*10+IF(AND($F210&gt;=CA$5,$F210&lt;=CA$6),IF(AND($G210&gt;=CA$5,$G210&lt;=CA$6),5,IF($L210=1,2,1)),IF(AND($G210&gt;=CA$5,$G210&lt;=CA$6),IF($M210&gt;0,4,3),0)),IF(AND($D210&lt;=CA$6,$E210&gt;=CA$5),60,0)))</f>
        <v/>
      </c>
      <c r="CB210" s="80" t="str">
        <f>IF(OR($A210="",NOT(ISNUMBER($G210))),"",IF(AND($F210&lt;=CB$6,$G210&gt;=CB$5),IF(CB$5&gt;$N210,5,$K210)*10+IF(AND($F210&gt;=CB$5,$F210&lt;=CB$6),IF(AND($G210&gt;=CB$5,$G210&lt;=CB$6),5,IF($L210=1,2,1)),IF(AND($G210&gt;=CB$5,$G210&lt;=CB$6),IF($M210&gt;0,4,3),0)),IF(AND($D210&lt;=CB$6,$E210&gt;=CB$5),60,0)))</f>
        <v/>
      </c>
      <c r="CC210" s="80" t="str">
        <f>IF(OR($A210="",NOT(ISNUMBER($G210))),"",IF(AND($F210&lt;=CC$6,$G210&gt;=CC$5),IF(CC$5&gt;$N210,5,$K210)*10+IF(AND($F210&gt;=CC$5,$F210&lt;=CC$6),IF(AND($G210&gt;=CC$5,$G210&lt;=CC$6),5,IF($L210=1,2,1)),IF(AND($G210&gt;=CC$5,$G210&lt;=CC$6),IF($M210&gt;0,4,3),0)),IF(AND($D210&lt;=CC$6,$E210&gt;=CC$5),60,0)))</f>
        <v/>
      </c>
      <c r="CD210" s="80" t="str">
        <f>IF(OR($A210="",NOT(ISNUMBER($G210))),"",IF(AND($F210&lt;=CD$6,$G210&gt;=CD$5),IF(CD$5&gt;$N210,5,$K210)*10+IF(AND($F210&gt;=CD$5,$F210&lt;=CD$6),IF(AND($G210&gt;=CD$5,$G210&lt;=CD$6),5,IF($L210=1,2,1)),IF(AND($G210&gt;=CD$5,$G210&lt;=CD$6),IF($M210&gt;0,4,3),0)),IF(AND($D210&lt;=CD$6,$E210&gt;=CD$5),60,0)))</f>
        <v/>
      </c>
      <c r="CE210" s="80" t="str">
        <f>IF(OR($A210="",NOT(ISNUMBER($G210))),"",IF(AND($F210&lt;=CE$6,$G210&gt;=CE$5),IF(CE$5&gt;$N210,5,$K210)*10+IF(AND($F210&gt;=CE$5,$F210&lt;=CE$6),IF(AND($G210&gt;=CE$5,$G210&lt;=CE$6),5,IF($L210=1,2,1)),IF(AND($G210&gt;=CE$5,$G210&lt;=CE$6),IF($M210&gt;0,4,3),0)),IF(AND($D210&lt;=CE$6,$E210&gt;=CE$5),60,0)))</f>
        <v/>
      </c>
      <c r="CF210" s="80" t="str">
        <f>IF(OR($A210="",NOT(ISNUMBER($G210))),"",IF(AND($F210&lt;=CF$6,$G210&gt;=CF$5),IF(CF$5&gt;$N210,5,$K210)*10+IF(AND($F210&gt;=CF$5,$F210&lt;=CF$6),IF(AND($G210&gt;=CF$5,$G210&lt;=CF$6),5,IF($L210=1,2,1)),IF(AND($G210&gt;=CF$5,$G210&lt;=CF$6),IF($M210&gt;0,4,3),0)),IF(AND($D210&lt;=CF$6,$E210&gt;=CF$5),60,0)))</f>
        <v/>
      </c>
      <c r="CG210" s="80" t="str">
        <f>IF(OR($A210="",NOT(ISNUMBER($G210))),"",IF(AND($F210&lt;=CG$6,$G210&gt;=CG$5),IF(CG$5&gt;$N210,5,$K210)*10+IF(AND($F210&gt;=CG$5,$F210&lt;=CG$6),IF(AND($G210&gt;=CG$5,$G210&lt;=CG$6),5,IF($L210=1,2,1)),IF(AND($G210&gt;=CG$5,$G210&lt;=CG$6),IF($M210&gt;0,4,3),0)),IF(AND($D210&lt;=CG$6,$E210&gt;=CG$5),60,0)))</f>
        <v/>
      </c>
      <c r="CH210" s="80" t="str">
        <f>IF(OR($A210="",NOT(ISNUMBER($G210))),"",IF(AND($F210&lt;=CH$6,$G210&gt;=CH$5),IF(CH$5&gt;$N210,5,$K210)*10+IF(AND($F210&gt;=CH$5,$F210&lt;=CH$6),IF(AND($G210&gt;=CH$5,$G210&lt;=CH$6),5,IF($L210=1,2,1)),IF(AND($G210&gt;=CH$5,$G210&lt;=CH$6),IF($M210&gt;0,4,3),0)),IF(AND($D210&lt;=CH$6,$E210&gt;=CH$5),60,0)))</f>
        <v/>
      </c>
      <c r="CI210" s="80" t="str">
        <f>IF(OR($A210="",NOT(ISNUMBER($G210))),"",IF(AND($F210&lt;=CI$6,$G210&gt;=CI$5),IF(CI$5&gt;$N210,5,$K210)*10+IF(AND($F210&gt;=CI$5,$F210&lt;=CI$6),IF(AND($G210&gt;=CI$5,$G210&lt;=CI$6),5,IF($L210=1,2,1)),IF(AND($G210&gt;=CI$5,$G210&lt;=CI$6),IF($M210&gt;0,4,3),0)),IF(AND($D210&lt;=CI$6,$E210&gt;=CI$5),60,0)))</f>
        <v/>
      </c>
      <c r="CJ210" s="80" t="str">
        <f>IF(OR($A210="",NOT(ISNUMBER($G210))),"",IF(AND($F210&lt;=CJ$6,$G210&gt;=CJ$5),IF(CJ$5&gt;$N210,5,$K210)*10+IF(AND($F210&gt;=CJ$5,$F210&lt;=CJ$6),IF(AND($G210&gt;=CJ$5,$G210&lt;=CJ$6),5,IF($L210=1,2,1)),IF(AND($G210&gt;=CJ$5,$G210&lt;=CJ$6),IF($M210&gt;0,4,3),0)),IF(AND($D210&lt;=CJ$6,$E210&gt;=CJ$5),60,0)))</f>
        <v/>
      </c>
      <c r="CK210" s="80" t="str">
        <f>IF(OR($A210="",NOT(ISNUMBER($G210))),"",IF(AND($F210&lt;=CK$6,$G210&gt;=CK$5),IF(CK$5&gt;$N210,5,$K210)*10+IF(AND($F210&gt;=CK$5,$F210&lt;=CK$6),IF(AND($G210&gt;=CK$5,$G210&lt;=CK$6),5,IF($L210=1,2,1)),IF(AND($G210&gt;=CK$5,$G210&lt;=CK$6),IF($M210&gt;0,4,3),0)),IF(AND($D210&lt;=CK$6,$E210&gt;=CK$5),60,0)))</f>
        <v/>
      </c>
      <c r="CL210" s="80" t="str">
        <f>IF(OR($A210="",NOT(ISNUMBER($G210))),"",IF(AND($F210&lt;=CL$6,$G210&gt;=CL$5),IF(CL$5&gt;$N210,5,$K210)*10+IF(AND($F210&gt;=CL$5,$F210&lt;=CL$6),IF(AND($G210&gt;=CL$5,$G210&lt;=CL$6),5,IF($L210=1,2,1)),IF(AND($G210&gt;=CL$5,$G210&lt;=CL$6),IF($M210&gt;0,4,3),0)),IF(AND($D210&lt;=CL$6,$E210&gt;=CL$5),60,0)))</f>
        <v/>
      </c>
      <c r="CM210" s="80" t="str">
        <f>IF(OR($A210="",NOT(ISNUMBER($G210))),"",IF(AND($F210&lt;=CM$6,$G210&gt;=CM$5),IF(CM$5&gt;$N210,5,$K210)*10+IF(AND($F210&gt;=CM$5,$F210&lt;=CM$6),IF(AND($G210&gt;=CM$5,$G210&lt;=CM$6),5,IF($L210=1,2,1)),IF(AND($G210&gt;=CM$5,$G210&lt;=CM$6),IF($M210&gt;0,4,3),0)),IF(AND($D210&lt;=CM$6,$E210&gt;=CM$5),60,0)))</f>
        <v/>
      </c>
      <c r="CN210" s="80" t="str">
        <f>IF(OR($A210="",NOT(ISNUMBER($G210))),"",IF(AND($F210&lt;=CN$6,$G210&gt;=CN$5),IF(CN$5&gt;$N210,5,$K210)*10+IF(AND($F210&gt;=CN$5,$F210&lt;=CN$6),IF(AND($G210&gt;=CN$5,$G210&lt;=CN$6),5,IF($L210=1,2,1)),IF(AND($G210&gt;=CN$5,$G210&lt;=CN$6),IF($M210&gt;0,4,3),0)),IF(AND($D210&lt;=CN$6,$E210&gt;=CN$5),60,0)))</f>
        <v/>
      </c>
      <c r="CO210" s="80" t="str">
        <f>IF(OR($A210="",NOT(ISNUMBER($G210))),"",IF(AND($F210&lt;=CO$6,$G210&gt;=CO$5),IF(CO$5&gt;$N210,5,$K210)*10+IF(AND($F210&gt;=CO$5,$F210&lt;=CO$6),IF(AND($G210&gt;=CO$5,$G210&lt;=CO$6),5,IF($L210=1,2,1)),IF(AND($G210&gt;=CO$5,$G210&lt;=CO$6),IF($M210&gt;0,4,3),0)),IF(AND($D210&lt;=CO$6,$E210&gt;=CO$5),60,0)))</f>
        <v/>
      </c>
      <c r="CP210" s="80" t="str">
        <f>IF(OR($A210="",NOT(ISNUMBER($G210))),"",IF(AND($F210&lt;=CP$6,$G210&gt;=CP$5),IF(CP$5&gt;$N210,5,$K210)*10+IF(AND($F210&gt;=CP$5,$F210&lt;=CP$6),IF(AND($G210&gt;=CP$5,$G210&lt;=CP$6),5,IF($L210=1,2,1)),IF(AND($G210&gt;=CP$5,$G210&lt;=CP$6),IF($M210&gt;0,4,3),0)),IF(AND($D210&lt;=CP$6,$E210&gt;=CP$5),60,0)))</f>
        <v/>
      </c>
      <c r="CQ210" s="80" t="str">
        <f>IF(OR($A210="",NOT(ISNUMBER($G210))),"",IF(AND($F210&lt;=CQ$6,$G210&gt;=CQ$5),IF(CQ$5&gt;$N210,5,$K210)*10+IF(AND($F210&gt;=CQ$5,$F210&lt;=CQ$6),IF(AND($G210&gt;=CQ$5,$G210&lt;=CQ$6),5,IF($L210=1,2,1)),IF(AND($G210&gt;=CQ$5,$G210&lt;=CQ$6),IF($M210&gt;0,4,3),0)),IF(AND($D210&lt;=CQ$6,$E210&gt;=CQ$5),60,0)))</f>
        <v/>
      </c>
      <c r="CR210" s="80" t="str">
        <f>IF(OR($A210="",NOT(ISNUMBER($G210))),"",IF(AND($F210&lt;=CR$6,$G210&gt;=CR$5),IF(CR$5&gt;$N210,5,$K210)*10+IF(AND($F210&gt;=CR$5,$F210&lt;=CR$6),IF(AND($G210&gt;=CR$5,$G210&lt;=CR$6),5,IF($L210=1,2,1)),IF(AND($G210&gt;=CR$5,$G210&lt;=CR$6),IF($M210&gt;0,4,3),0)),IF(AND($D210&lt;=CR$6,$E210&gt;=CR$5),60,0)))</f>
        <v/>
      </c>
      <c r="CS210" s="80" t="str">
        <f>IF(OR($A210="",NOT(ISNUMBER($G210))),"",IF(AND($F210&lt;=CS$6,$G210&gt;=CS$5),IF(CS$5&gt;$N210,5,$K210)*10+IF(AND($F210&gt;=CS$5,$F210&lt;=CS$6),IF(AND($G210&gt;=CS$5,$G210&lt;=CS$6),5,IF($L210=1,2,1)),IF(AND($G210&gt;=CS$5,$G210&lt;=CS$6),IF($M210&gt;0,4,3),0)),IF(AND($D210&lt;=CS$6,$E210&gt;=CS$5),60,0)))</f>
        <v/>
      </c>
      <c r="CT210" s="80" t="str">
        <f>IF(OR($A210="",NOT(ISNUMBER($G210))),"",IF(AND($F210&lt;=CT$6,$G210&gt;=CT$5),IF(CT$5&gt;$N210,5,$K210)*10+IF(AND($F210&gt;=CT$5,$F210&lt;=CT$6),IF(AND($G210&gt;=CT$5,$G210&lt;=CT$6),5,IF($L210=1,2,1)),IF(AND($G210&gt;=CT$5,$G210&lt;=CT$6),IF($M210&gt;0,4,3),0)),IF(AND($D210&lt;=CT$6,$E210&gt;=CT$5),60,0)))</f>
        <v/>
      </c>
      <c r="CU210" s="80" t="str">
        <f>IF(OR($A210="",NOT(ISNUMBER($G210))),"",IF(AND($F210&lt;=CU$6,$G210&gt;=CU$5),IF(CU$5&gt;$N210,5,$K210)*10+IF(AND($F210&gt;=CU$5,$F210&lt;=CU$6),IF(AND($G210&gt;=CU$5,$G210&lt;=CU$6),5,IF($L210=1,2,1)),IF(AND($G210&gt;=CU$5,$G210&lt;=CU$6),IF($M210&gt;0,4,3),0)),IF(AND($D210&lt;=CU$6,$E210&gt;=CU$5),60,0)))</f>
        <v/>
      </c>
      <c r="CV210" s="80" t="str">
        <f>IF(OR($A210="",NOT(ISNUMBER($G210))),"",IF(AND($F210&lt;=CV$6,$G210&gt;=CV$5),IF(CV$5&gt;$N210,5,$K210)*10+IF(AND($F210&gt;=CV$5,$F210&lt;=CV$6),IF(AND($G210&gt;=CV$5,$G210&lt;=CV$6),5,IF($L210=1,2,1)),IF(AND($G210&gt;=CV$5,$G210&lt;=CV$6),IF($M210&gt;0,4,3),0)),IF(AND($D210&lt;=CV$6,$E210&gt;=CV$5),60,0)))</f>
        <v/>
      </c>
      <c r="CW210" s="80" t="str">
        <f>IF(OR($A210="",NOT(ISNUMBER($G210))),"",IF(AND($F210&lt;=CW$6,$G210&gt;=CW$5),IF(CW$5&gt;$N210,5,$K210)*10+IF(AND($F210&gt;=CW$5,$F210&lt;=CW$6),IF(AND($G210&gt;=CW$5,$G210&lt;=CW$6),5,IF($L210=1,2,1)),IF(AND($G210&gt;=CW$5,$G210&lt;=CW$6),IF($M210&gt;0,4,3),0)),IF(AND($D210&lt;=CW$6,$E210&gt;=CW$5),60,0)))</f>
        <v/>
      </c>
      <c r="CX210" s="80" t="str">
        <f>IF(OR($A210="",NOT(ISNUMBER($G210))),"",IF(AND($F210&lt;=CX$6,$G210&gt;=CX$5),IF(CX$5&gt;$N210,5,$K210)*10+IF(AND($F210&gt;=CX$5,$F210&lt;=CX$6),IF(AND($G210&gt;=CX$5,$G210&lt;=CX$6),5,IF($L210=1,2,1)),IF(AND($G210&gt;=CX$5,$G210&lt;=CX$6),IF($M210&gt;0,4,3),0)),IF(AND($D210&lt;=CX$6,$E210&gt;=CX$5),60,0)))</f>
        <v/>
      </c>
      <c r="CY210" s="80" t="str">
        <f>IF(OR($A210="",NOT(ISNUMBER($G210))),"",IF(AND($F210&lt;=CY$6,$G210&gt;=CY$5),IF(CY$5&gt;$N210,5,$K210)*10+IF(AND($F210&gt;=CY$5,$F210&lt;=CY$6),IF(AND($G210&gt;=CY$5,$G210&lt;=CY$6),5,IF($L210=1,2,1)),IF(AND($G210&gt;=CY$5,$G210&lt;=CY$6),IF($M210&gt;0,4,3),0)),IF(AND($D210&lt;=CY$6,$E210&gt;=CY$5),60,0)))</f>
        <v/>
      </c>
      <c r="CZ210" s="80" t="str">
        <f>IF(OR($A210="",NOT(ISNUMBER($G210))),"",IF(AND($F210&lt;=CZ$6,$G210&gt;=CZ$5),IF(CZ$5&gt;$N210,5,$K210)*10+IF(AND($F210&gt;=CZ$5,$F210&lt;=CZ$6),IF(AND($G210&gt;=CZ$5,$G210&lt;=CZ$6),5,IF($L210=1,2,1)),IF(AND($G210&gt;=CZ$5,$G210&lt;=CZ$6),IF($M210&gt;0,4,3),0)),IF(AND($D210&lt;=CZ$6,$E210&gt;=CZ$5),60,0)))</f>
        <v/>
      </c>
      <c r="DA210" s="80" t="str">
        <f>IF(OR($A210="",NOT(ISNUMBER($G210))),"",IF(AND($F210&lt;=DA$6,$G210&gt;=DA$5),IF(DA$5&gt;$N210,5,$K210)*10+IF(AND($F210&gt;=DA$5,$F210&lt;=DA$6),IF(AND($G210&gt;=DA$5,$G210&lt;=DA$6),5,IF($L210=1,2,1)),IF(AND($G210&gt;=DA$5,$G210&lt;=DA$6),IF($M210&gt;0,4,3),0)),IF(AND($D210&lt;=DA$6,$E210&gt;=DA$5),60,0)))</f>
        <v/>
      </c>
      <c r="DB210" s="80" t="str">
        <f>IF(OR($A210="",NOT(ISNUMBER($G210))),"",IF(AND($F210&lt;=DB$6,$G210&gt;=DB$5),IF(DB$5&gt;$N210,5,$K210)*10+IF(AND($F210&gt;=DB$5,$F210&lt;=DB$6),IF(AND($G210&gt;=DB$5,$G210&lt;=DB$6),5,IF($L210=1,2,1)),IF(AND($G210&gt;=DB$5,$G210&lt;=DB$6),IF($M210&gt;0,4,3),0)),IF(AND($D210&lt;=DB$6,$E210&gt;=DB$5),60,0)))</f>
        <v/>
      </c>
      <c r="DC210" s="80" t="str">
        <f>IF(OR($A210="",NOT(ISNUMBER($G210))),"",IF(AND($F210&lt;=DC$6,$G210&gt;=DC$5),IF(DC$5&gt;$N210,5,$K210)*10+IF(AND($F210&gt;=DC$5,$F210&lt;=DC$6),IF(AND($G210&gt;=DC$5,$G210&lt;=DC$6),5,IF($L210=1,2,1)),IF(AND($G210&gt;=DC$5,$G210&lt;=DC$6),IF($M210&gt;0,4,3),0)),IF(AND($D210&lt;=DC$6,$E210&gt;=DC$5),60,0)))</f>
        <v/>
      </c>
      <c r="DD210" s="80" t="str">
        <f>IF(OR($A210="",NOT(ISNUMBER($G210))),"",IF(AND($F210&lt;=DD$6,$G210&gt;=DD$5),IF(DD$5&gt;$N210,5,$K210)*10+IF(AND($F210&gt;=DD$5,$F210&lt;=DD$6),IF(AND($G210&gt;=DD$5,$G210&lt;=DD$6),5,IF($L210=1,2,1)),IF(AND($G210&gt;=DD$5,$G210&lt;=DD$6),IF($M210&gt;0,4,3),0)),IF(AND($D210&lt;=DD$6,$E210&gt;=DD$5),60,0)))</f>
        <v/>
      </c>
      <c r="DE210" s="80" t="str">
        <f>IF(OR($A210="",NOT(ISNUMBER($G210))),"",IF(AND($F210&lt;=DE$6,$G210&gt;=DE$5),IF(DE$5&gt;$N210,5,$K210)*10+IF(AND($F210&gt;=DE$5,$F210&lt;=DE$6),IF(AND($G210&gt;=DE$5,$G210&lt;=DE$6),5,IF($L210=1,2,1)),IF(AND($G210&gt;=DE$5,$G210&lt;=DE$6),IF($M210&gt;0,4,3),0)),IF(AND($D210&lt;=DE$6,$E210&gt;=DE$5),60,0)))</f>
        <v/>
      </c>
      <c r="DF210" s="80" t="str">
        <f>IF(OR($A210="",NOT(ISNUMBER($G210))),"",IF(AND($F210&lt;=DF$6,$G210&gt;=DF$5),IF(DF$5&gt;$N210,5,$K210)*10+IF(AND($F210&gt;=DF$5,$F210&lt;=DF$6),IF(AND($G210&gt;=DF$5,$G210&lt;=DF$6),5,IF($L210=1,2,1)),IF(AND($G210&gt;=DF$5,$G210&lt;=DF$6),IF($M210&gt;0,4,3),0)),IF(AND($D210&lt;=DF$6,$E210&gt;=DF$5),60,0)))</f>
        <v/>
      </c>
      <c r="DG210" s="80" t="str">
        <f>IF(OR($A210="",NOT(ISNUMBER($G210))),"",IF(AND($F210&lt;=DG$6,$G210&gt;=DG$5),IF(DG$5&gt;$N210,5,$K210)*10+IF(AND($F210&gt;=DG$5,$F210&lt;=DG$6),IF(AND($G210&gt;=DG$5,$G210&lt;=DG$6),5,IF($L210=1,2,1)),IF(AND($G210&gt;=DG$5,$G210&lt;=DG$6),IF($M210&gt;0,4,3),0)),IF(AND($D210&lt;=DG$6,$E210&gt;=DG$5),60,0)))</f>
        <v/>
      </c>
      <c r="DH210" s="80" t="str">
        <f>IF(OR($A210="",NOT(ISNUMBER($G210))),"",IF(AND($F210&lt;=DH$6,$G210&gt;=DH$5),IF(DH$5&gt;$N210,5,$K210)*10+IF(AND($F210&gt;=DH$5,$F210&lt;=DH$6),IF(AND($G210&gt;=DH$5,$G210&lt;=DH$6),5,IF($L210=1,2,1)),IF(AND($G210&gt;=DH$5,$G210&lt;=DH$6),IF($M210&gt;0,4,3),0)),IF(AND($D210&lt;=DH$6,$E210&gt;=DH$5),60,0)))</f>
        <v/>
      </c>
      <c r="DI210" s="80" t="str">
        <f>IF(OR($A210="",NOT(ISNUMBER($G210))),"",IF(AND($F210&lt;=DI$6,$G210&gt;=DI$5),IF(DI$5&gt;$N210,5,$K210)*10+IF(AND($F210&gt;=DI$5,$F210&lt;=DI$6),IF(AND($G210&gt;=DI$5,$G210&lt;=DI$6),5,IF($L210=1,2,1)),IF(AND($G210&gt;=DI$5,$G210&lt;=DI$6),IF($M210&gt;0,4,3),0)),IF(AND($D210&lt;=DI$6,$E210&gt;=DI$5),60,0)))</f>
        <v/>
      </c>
      <c r="DJ210" s="80" t="str">
        <f>IF(OR($A210="",NOT(ISNUMBER($G210))),"",IF(AND($F210&lt;=DJ$6,$G210&gt;=DJ$5),IF(DJ$5&gt;$N210,5,$K210)*10+IF(AND($F210&gt;=DJ$5,$F210&lt;=DJ$6),IF(AND($G210&gt;=DJ$5,$G210&lt;=DJ$6),5,IF($L210=1,2,1)),IF(AND($G210&gt;=DJ$5,$G210&lt;=DJ$6),IF($M210&gt;0,4,3),0)),IF(AND($D210&lt;=DJ$6,$E210&gt;=DJ$5),60,0)))</f>
        <v/>
      </c>
      <c r="DK210" s="80" t="str">
        <f>IF(OR($A210="",NOT(ISNUMBER($G210))),"",IF(AND($F210&lt;=DK$6,$G210&gt;=DK$5),IF(DK$5&gt;$N210,5,$K210)*10+IF(AND($F210&gt;=DK$5,$F210&lt;=DK$6),IF(AND($G210&gt;=DK$5,$G210&lt;=DK$6),5,IF($L210=1,2,1)),IF(AND($G210&gt;=DK$5,$G210&lt;=DK$6),IF($M210&gt;0,4,3),0)),IF(AND($D210&lt;=DK$6,$E210&gt;=DK$5),60,0)))</f>
        <v/>
      </c>
      <c r="DL210" s="80" t="str">
        <f>IF(OR($A210="",NOT(ISNUMBER($G210))),"",IF(AND($F210&lt;=DL$6,$G210&gt;=DL$5),IF(DL$5&gt;$N210,5,$K210)*10+IF(AND($F210&gt;=DL$5,$F210&lt;=DL$6),IF(AND($G210&gt;=DL$5,$G210&lt;=DL$6),5,IF($L210=1,2,1)),IF(AND($G210&gt;=DL$5,$G210&lt;=DL$6),IF($M210&gt;0,4,3),0)),IF(AND($D210&lt;=DL$6,$E210&gt;=DL$5),60,0)))</f>
        <v/>
      </c>
      <c r="DM210" s="80" t="str">
        <f>IF(OR($A210="",NOT(ISNUMBER($G210))),"",IF(AND($F210&lt;=DM$6,$G210&gt;=DM$5),IF(DM$5&gt;$N210,5,$K210)*10+IF(AND($F210&gt;=DM$5,$F210&lt;=DM$6),IF(AND($G210&gt;=DM$5,$G210&lt;=DM$6),5,IF($L210=1,2,1)),IF(AND($G210&gt;=DM$5,$G210&lt;=DM$6),IF($M210&gt;0,4,3),0)),IF(AND($D210&lt;=DM$6,$E210&gt;=DM$5),60,0)))</f>
        <v/>
      </c>
      <c r="DN210" s="80" t="str">
        <f>IF(OR($A210="",NOT(ISNUMBER($G210))),"",IF(AND($F210&lt;=DN$6,$G210&gt;=DN$5),IF(DN$5&gt;$N210,5,$K210)*10+IF(AND($F210&gt;=DN$5,$F210&lt;=DN$6),IF(AND($G210&gt;=DN$5,$G210&lt;=DN$6),5,IF($L210=1,2,1)),IF(AND($G210&gt;=DN$5,$G210&lt;=DN$6),IF($M210&gt;0,4,3),0)),IF(AND($D210&lt;=DN$6,$E210&gt;=DN$5),60,0)))</f>
        <v/>
      </c>
      <c r="DO210" s="80" t="str">
        <f>IF(OR($A210="",NOT(ISNUMBER($G210))),"",IF(AND($F210&lt;=DO$6,$G210&gt;=DO$5),IF(DO$5&gt;$N210,5,$K210)*10+IF(AND($F210&gt;=DO$5,$F210&lt;=DO$6),IF(AND($G210&gt;=DO$5,$G210&lt;=DO$6),5,IF($L210=1,2,1)),IF(AND($G210&gt;=DO$5,$G210&lt;=DO$6),IF($M210&gt;0,4,3),0)),IF(AND($D210&lt;=DO$6,$E210&gt;=DO$5),60,0)))</f>
        <v/>
      </c>
      <c r="DP210" s="80" t="str">
        <f>IF(OR($A210="",NOT(ISNUMBER($G210))),"",IF(AND($F210&lt;=DP$6,$G210&gt;=DP$5),IF(DP$5&gt;$N210,5,$K210)*10+IF(AND($F210&gt;=DP$5,$F210&lt;=DP$6),IF(AND($G210&gt;=DP$5,$G210&lt;=DP$6),5,IF($L210=1,2,1)),IF(AND($G210&gt;=DP$5,$G210&lt;=DP$6),IF($M210&gt;0,4,3),0)),IF(AND($D210&lt;=DP$6,$E210&gt;=DP$5),60,0)))</f>
        <v/>
      </c>
      <c r="DQ210" s="80" t="str">
        <f>IF(OR($A210="",NOT(ISNUMBER($G210))),"",IF(AND($F210&lt;=DQ$6,$G210&gt;=DQ$5),IF(DQ$5&gt;$N210,5,$K210)*10+IF(AND($F210&gt;=DQ$5,$F210&lt;=DQ$6),IF(AND($G210&gt;=DQ$5,$G210&lt;=DQ$6),5,IF($L210=1,2,1)),IF(AND($G210&gt;=DQ$5,$G210&lt;=DQ$6),IF($M210&gt;0,4,3),0)),IF(AND($D210&lt;=DQ$6,$E210&gt;=DQ$5),60,0)))</f>
        <v/>
      </c>
      <c r="DR210" s="80" t="str">
        <f>IF(OR($A210="",NOT(ISNUMBER($G210))),"",IF(AND($F210&lt;=DR$6,$G210&gt;=DR$5),IF(DR$5&gt;$N210,5,$K210)*10+IF(AND($F210&gt;=DR$5,$F210&lt;=DR$6),IF(AND($G210&gt;=DR$5,$G210&lt;=DR$6),5,IF($L210=1,2,1)),IF(AND($G210&gt;=DR$5,$G210&lt;=DR$6),IF($M210&gt;0,4,3),0)),IF(AND($D210&lt;=DR$6,$E210&gt;=DR$5),60,0)))</f>
        <v/>
      </c>
      <c r="DS210" s="80" t="str">
        <f>IF(OR($A210="",NOT(ISNUMBER($G210))),"",IF(AND($F210&lt;=DS$6,$G210&gt;=DS$5),IF(DS$5&gt;$N210,5,$K210)*10+IF(AND($F210&gt;=DS$5,$F210&lt;=DS$6),IF(AND($G210&gt;=DS$5,$G210&lt;=DS$6),5,IF($L210=1,2,1)),IF(AND($G210&gt;=DS$5,$G210&lt;=DS$6),IF($M210&gt;0,4,3),0)),IF(AND($D210&lt;=DS$6,$E210&gt;=DS$5),60,0)))</f>
        <v/>
      </c>
      <c r="DT210" s="80" t="str">
        <f>IF(OR($A210="",NOT(ISNUMBER($G210))),"",IF(AND($F210&lt;=DT$6,$G210&gt;=DT$5),IF(DT$5&gt;$N210,5,$K210)*10+IF(AND($F210&gt;=DT$5,$F210&lt;=DT$6),IF(AND($G210&gt;=DT$5,$G210&lt;=DT$6),5,IF($L210=1,2,1)),IF(AND($G210&gt;=DT$5,$G210&lt;=DT$6),IF($M210&gt;0,4,3),0)),IF(AND($D210&lt;=DT$6,$E210&gt;=DT$5),60,0)))</f>
        <v/>
      </c>
      <c r="DU210" s="80" t="str">
        <f>IF(OR($A210="",NOT(ISNUMBER($G210))),"",IF(AND($F210&lt;=DU$6,$G210&gt;=DU$5),IF(DU$5&gt;$N210,5,$K210)*10+IF(AND($F210&gt;=DU$5,$F210&lt;=DU$6),IF(AND($G210&gt;=DU$5,$G210&lt;=DU$6),5,IF($L210=1,2,1)),IF(AND($G210&gt;=DU$5,$G210&lt;=DU$6),IF($M210&gt;0,4,3),0)),IF(AND($D210&lt;=DU$6,$E210&gt;=DU$5),60,0)))</f>
        <v/>
      </c>
      <c r="DV210" s="80" t="str">
        <f>IF(OR($A210="",NOT(ISNUMBER($G210))),"",IF(AND($F210&lt;=DV$6,$G210&gt;=DV$5),IF(DV$5&gt;$N210,5,$K210)*10+IF(AND($F210&gt;=DV$5,$F210&lt;=DV$6),IF(AND($G210&gt;=DV$5,$G210&lt;=DV$6),5,IF($L210=1,2,1)),IF(AND($G210&gt;=DV$5,$G210&lt;=DV$6),IF($M210&gt;0,4,3),0)),IF(AND($D210&lt;=DV$6,$E210&gt;=DV$5),60,0)))</f>
        <v/>
      </c>
      <c r="DW210" s="80" t="str">
        <f>IF(OR($A210="",NOT(ISNUMBER($G210))),"",IF(AND($F210&lt;=DW$6,$G210&gt;=DW$5),IF(DW$5&gt;$N210,5,$K210)*10+IF(AND($F210&gt;=DW$5,$F210&lt;=DW$6),IF(AND($G210&gt;=DW$5,$G210&lt;=DW$6),5,IF($L210=1,2,1)),IF(AND($G210&gt;=DW$5,$G210&lt;=DW$6),IF($M210&gt;0,4,3),0)),IF(AND($D210&lt;=DW$6,$E210&gt;=DW$5),60,0)))</f>
        <v/>
      </c>
      <c r="DX210" s="80" t="str">
        <f>IF(OR($A210="",NOT(ISNUMBER($G210))),"",IF(AND($F210&lt;=DX$6,$G210&gt;=DX$5),IF(DX$5&gt;$N210,5,$K210)*10+IF(AND($F210&gt;=DX$5,$F210&lt;=DX$6),IF(AND($G210&gt;=DX$5,$G210&lt;=DX$6),5,IF($L210=1,2,1)),IF(AND($G210&gt;=DX$5,$G210&lt;=DX$6),IF($M210&gt;0,4,3),0)),IF(AND($D210&lt;=DX$6,$E210&gt;=DX$5),60,0)))</f>
        <v/>
      </c>
      <c r="DY210" s="80" t="str">
        <f>IF(OR($A210="",NOT(ISNUMBER($G210))),"",IF(AND($F210&lt;=DY$6,$G210&gt;=DY$5),IF(DY$5&gt;$N210,5,$K210)*10+IF(AND($F210&gt;=DY$5,$F210&lt;=DY$6),IF(AND($G210&gt;=DY$5,$G210&lt;=DY$6),5,IF($L210=1,2,1)),IF(AND($G210&gt;=DY$5,$G210&lt;=DY$6),IF($M210&gt;0,4,3),0)),IF(AND($D210&lt;=DY$6,$E210&gt;=DY$5),60,0)))</f>
        <v/>
      </c>
      <c r="DZ210" s="80" t="str">
        <f>IF(OR($A210="",NOT(ISNUMBER($G210))),"",IF(AND($F210&lt;=DZ$6,$G210&gt;=DZ$5),IF(DZ$5&gt;$N210,5,$K210)*10+IF(AND($F210&gt;=DZ$5,$F210&lt;=DZ$6),IF(AND($G210&gt;=DZ$5,$G210&lt;=DZ$6),5,IF($L210=1,2,1)),IF(AND($G210&gt;=DZ$5,$G210&lt;=DZ$6),IF($M210&gt;0,4,3),0)),IF(AND($D210&lt;=DZ$6,$E210&gt;=DZ$5),60,0)))</f>
        <v/>
      </c>
      <c r="EA210" s="80" t="str">
        <f>IF(OR($A210="",NOT(ISNUMBER($G210))),"",IF(AND($F210&lt;=EA$6,$G210&gt;=EA$5),IF(EA$5&gt;$N210,5,$K210)*10+IF(AND($F210&gt;=EA$5,$F210&lt;=EA$6),IF(AND($G210&gt;=EA$5,$G210&lt;=EA$6),5,IF($L210=1,2,1)),IF(AND($G210&gt;=EA$5,$G210&lt;=EA$6),IF($M210&gt;0,4,3),0)),IF(AND($D210&lt;=EA$6,$E210&gt;=EA$5),60,0)))</f>
        <v/>
      </c>
      <c r="EB210" s="80" t="str">
        <f>IF(OR($A210="",NOT(ISNUMBER($G210))),"",IF(AND($F210&lt;=EB$6,$G210&gt;=EB$5),IF(EB$5&gt;$N210,5,$K210)*10+IF(AND($F210&gt;=EB$5,$F210&lt;=EB$6),IF(AND($G210&gt;=EB$5,$G210&lt;=EB$6),5,IF($L210=1,2,1)),IF(AND($G210&gt;=EB$5,$G210&lt;=EB$6),IF($M210&gt;0,4,3),0)),IF(AND($D210&lt;=EB$6,$E210&gt;=EB$5),60,0)))</f>
        <v/>
      </c>
      <c r="EC210" s="80" t="str">
        <f>IF(OR($A210="",NOT(ISNUMBER($G210))),"",IF(AND($F210&lt;=EC$6,$G210&gt;=EC$5),IF(EC$5&gt;$N210,5,$K210)*10+IF(AND($F210&gt;=EC$5,$F210&lt;=EC$6),IF(AND($G210&gt;=EC$5,$G210&lt;=EC$6),5,IF($L210=1,2,1)),IF(AND($G210&gt;=EC$5,$G210&lt;=EC$6),IF($M210&gt;0,4,3),0)),IF(AND($D210&lt;=EC$6,$E210&gt;=EC$5),60,0)))</f>
        <v/>
      </c>
      <c r="ED210" s="80" t="str">
        <f>IF(OR($A210="",NOT(ISNUMBER($G210))),"",IF(AND($F210&lt;=ED$6,$G210&gt;=ED$5),IF(ED$5&gt;$N210,5,$K210)*10+IF(AND($F210&gt;=ED$5,$F210&lt;=ED$6),IF(AND($G210&gt;=ED$5,$G210&lt;=ED$6),5,IF($L210=1,2,1)),IF(AND($G210&gt;=ED$5,$G210&lt;=ED$6),IF($M210&gt;0,4,3),0)),IF(AND($D210&lt;=ED$6,$E210&gt;=ED$5),60,0)))</f>
        <v/>
      </c>
    </row>
    <row r="211" ht="18" customHeight="1">
      <c r="A211" s="52" t="str">
        <f>IF(Tasks!$B211="","",Tasks!$A211)</f>
        <v/>
      </c>
      <c r="B211" s="78" t="str">
        <f>IF(Tasks!$B211="","",Tasks!$B211)</f>
        <v/>
      </c>
      <c r="C211" s="25" t="str">
        <f>IF($B211="","",IF(AND(Tasks!$D211="",Tasks!$G211=""),"-",IF(Tasks!$D211="","",Tasks!$D211&amp;IF(OR(Tasks!$E211="",Tasks!$E211="FS"),IF(N(Tasks!$F211)=0,"","FS"),Tasks!$E211)&amp;IF(N(Tasks!$F211)=0,"",IF(Tasks!$F211&gt;0,"+","")&amp;Tasks!$F211))&amp;IF(AND(Tasks!$D211&lt;&gt;"",Tasks!$G211&lt;&gt;""),", ","")&amp;IF(Tasks!$G211="","",Tasks!$G211&amp;IF(OR(Tasks!$H211="",Tasks!$H211="FS"),IF(N(Tasks!$I211)=0,"","FS"),Tasks!$H211)&amp;IF(N(Tasks!$I211)=0,"",IF(Tasks!$I211&gt;0,"+","")&amp;Tasks!$I211))))</f>
        <v/>
      </c>
      <c r="D211" s="51" t="str">
        <f>IF(OR($B211="",Tasks!$Q211=""),"",Tasks!$Q211)</f>
        <v/>
      </c>
      <c r="E211" s="51" t="str">
        <f>IF(OR($B211="",Tasks!$R211=""),"",Tasks!$R211)</f>
        <v/>
      </c>
      <c r="F211" s="51" t="str">
        <f>IF(OR($B211="",Tasks!$S211=""),"",Tasks!$S211)</f>
        <v/>
      </c>
      <c r="G211" s="51" t="str">
        <f>IF(OR($B211="",Tasks!$T211=""),"",Tasks!$T211)</f>
        <v/>
      </c>
      <c r="H211" s="52" t="str">
        <f>IF($B211="","",Tasks!$AE211)</f>
        <v/>
      </c>
      <c r="I211" s="79" t="str">
        <f>IF($B211="","",Tasks!$AF211)</f>
        <v/>
      </c>
      <c r="J211" s="53" t="str">
        <f>IF(OR($B211="",Tasks!$V211=""),"",Tasks!$V211)</f>
        <v/>
      </c>
      <c r="K211" s="52" t="str">
        <f>IF($B211="","",Tasks!$AA211)</f>
        <v/>
      </c>
      <c r="L211" s="52" t="str">
        <f>IF($B211="","",Tasks!$AB211)</f>
        <v/>
      </c>
      <c r="M211" s="52" t="str">
        <f>IF($B211="","",Tasks!$Z211)</f>
        <v/>
      </c>
      <c r="N211" s="52" t="str">
        <f>IF(OR($B211="",Tasks!$AG211=""),"",Tasks!$AG211)</f>
        <v/>
      </c>
      <c r="O211" s="80" t="str">
        <f>IF(OR($A211="",NOT(ISNUMBER($G211))),"",IF(AND($F211&lt;=O$6,$G211&gt;=O$5),IF(O$5&gt;$N211,5,$K211)*10+IF(AND($F211&gt;=O$5,$F211&lt;=O$6),IF(AND($G211&gt;=O$5,$G211&lt;=O$6),5,IF($L211=1,2,1)),IF(AND($G211&gt;=O$5,$G211&lt;=O$6),IF($M211&gt;0,4,3),0)),IF(AND($D211&lt;=O$6,$E211&gt;=O$5),60,0)))</f>
        <v/>
      </c>
      <c r="P211" s="80" t="str">
        <f>IF(OR($A211="",NOT(ISNUMBER($G211))),"",IF(AND($F211&lt;=P$6,$G211&gt;=P$5),IF(P$5&gt;$N211,5,$K211)*10+IF(AND($F211&gt;=P$5,$F211&lt;=P$6),IF(AND($G211&gt;=P$5,$G211&lt;=P$6),5,IF($L211=1,2,1)),IF(AND($G211&gt;=P$5,$G211&lt;=P$6),IF($M211&gt;0,4,3),0)),IF(AND($D211&lt;=P$6,$E211&gt;=P$5),60,0)))</f>
        <v/>
      </c>
      <c r="Q211" s="80" t="str">
        <f>IF(OR($A211="",NOT(ISNUMBER($G211))),"",IF(AND($F211&lt;=Q$6,$G211&gt;=Q$5),IF(Q$5&gt;$N211,5,$K211)*10+IF(AND($F211&gt;=Q$5,$F211&lt;=Q$6),IF(AND($G211&gt;=Q$5,$G211&lt;=Q$6),5,IF($L211=1,2,1)),IF(AND($G211&gt;=Q$5,$G211&lt;=Q$6),IF($M211&gt;0,4,3),0)),IF(AND($D211&lt;=Q$6,$E211&gt;=Q$5),60,0)))</f>
        <v/>
      </c>
      <c r="R211" s="80" t="str">
        <f>IF(OR($A211="",NOT(ISNUMBER($G211))),"",IF(AND($F211&lt;=R$6,$G211&gt;=R$5),IF(R$5&gt;$N211,5,$K211)*10+IF(AND($F211&gt;=R$5,$F211&lt;=R$6),IF(AND($G211&gt;=R$5,$G211&lt;=R$6),5,IF($L211=1,2,1)),IF(AND($G211&gt;=R$5,$G211&lt;=R$6),IF($M211&gt;0,4,3),0)),IF(AND($D211&lt;=R$6,$E211&gt;=R$5),60,0)))</f>
        <v/>
      </c>
      <c r="S211" s="80" t="str">
        <f>IF(OR($A211="",NOT(ISNUMBER($G211))),"",IF(AND($F211&lt;=S$6,$G211&gt;=S$5),IF(S$5&gt;$N211,5,$K211)*10+IF(AND($F211&gt;=S$5,$F211&lt;=S$6),IF(AND($G211&gt;=S$5,$G211&lt;=S$6),5,IF($L211=1,2,1)),IF(AND($G211&gt;=S$5,$G211&lt;=S$6),IF($M211&gt;0,4,3),0)),IF(AND($D211&lt;=S$6,$E211&gt;=S$5),60,0)))</f>
        <v/>
      </c>
      <c r="T211" s="80" t="str">
        <f>IF(OR($A211="",NOT(ISNUMBER($G211))),"",IF(AND($F211&lt;=T$6,$G211&gt;=T$5),IF(T$5&gt;$N211,5,$K211)*10+IF(AND($F211&gt;=T$5,$F211&lt;=T$6),IF(AND($G211&gt;=T$5,$G211&lt;=T$6),5,IF($L211=1,2,1)),IF(AND($G211&gt;=T$5,$G211&lt;=T$6),IF($M211&gt;0,4,3),0)),IF(AND($D211&lt;=T$6,$E211&gt;=T$5),60,0)))</f>
        <v/>
      </c>
      <c r="U211" s="80" t="str">
        <f>IF(OR($A211="",NOT(ISNUMBER($G211))),"",IF(AND($F211&lt;=U$6,$G211&gt;=U$5),IF(U$5&gt;$N211,5,$K211)*10+IF(AND($F211&gt;=U$5,$F211&lt;=U$6),IF(AND($G211&gt;=U$5,$G211&lt;=U$6),5,IF($L211=1,2,1)),IF(AND($G211&gt;=U$5,$G211&lt;=U$6),IF($M211&gt;0,4,3),0)),IF(AND($D211&lt;=U$6,$E211&gt;=U$5),60,0)))</f>
        <v/>
      </c>
      <c r="V211" s="80" t="str">
        <f>IF(OR($A211="",NOT(ISNUMBER($G211))),"",IF(AND($F211&lt;=V$6,$G211&gt;=V$5),IF(V$5&gt;$N211,5,$K211)*10+IF(AND($F211&gt;=V$5,$F211&lt;=V$6),IF(AND($G211&gt;=V$5,$G211&lt;=V$6),5,IF($L211=1,2,1)),IF(AND($G211&gt;=V$5,$G211&lt;=V$6),IF($M211&gt;0,4,3),0)),IF(AND($D211&lt;=V$6,$E211&gt;=V$5),60,0)))</f>
        <v/>
      </c>
      <c r="W211" s="80" t="str">
        <f>IF(OR($A211="",NOT(ISNUMBER($G211))),"",IF(AND($F211&lt;=W$6,$G211&gt;=W$5),IF(W$5&gt;$N211,5,$K211)*10+IF(AND($F211&gt;=W$5,$F211&lt;=W$6),IF(AND($G211&gt;=W$5,$G211&lt;=W$6),5,IF($L211=1,2,1)),IF(AND($G211&gt;=W$5,$G211&lt;=W$6),IF($M211&gt;0,4,3),0)),IF(AND($D211&lt;=W$6,$E211&gt;=W$5),60,0)))</f>
        <v/>
      </c>
      <c r="X211" s="80" t="str">
        <f>IF(OR($A211="",NOT(ISNUMBER($G211))),"",IF(AND($F211&lt;=X$6,$G211&gt;=X$5),IF(X$5&gt;$N211,5,$K211)*10+IF(AND($F211&gt;=X$5,$F211&lt;=X$6),IF(AND($G211&gt;=X$5,$G211&lt;=X$6),5,IF($L211=1,2,1)),IF(AND($G211&gt;=X$5,$G211&lt;=X$6),IF($M211&gt;0,4,3),0)),IF(AND($D211&lt;=X$6,$E211&gt;=X$5),60,0)))</f>
        <v/>
      </c>
      <c r="Y211" s="80" t="str">
        <f>IF(OR($A211="",NOT(ISNUMBER($G211))),"",IF(AND($F211&lt;=Y$6,$G211&gt;=Y$5),IF(Y$5&gt;$N211,5,$K211)*10+IF(AND($F211&gt;=Y$5,$F211&lt;=Y$6),IF(AND($G211&gt;=Y$5,$G211&lt;=Y$6),5,IF($L211=1,2,1)),IF(AND($G211&gt;=Y$5,$G211&lt;=Y$6),IF($M211&gt;0,4,3),0)),IF(AND($D211&lt;=Y$6,$E211&gt;=Y$5),60,0)))</f>
        <v/>
      </c>
      <c r="Z211" s="80" t="str">
        <f>IF(OR($A211="",NOT(ISNUMBER($G211))),"",IF(AND($F211&lt;=Z$6,$G211&gt;=Z$5),IF(Z$5&gt;$N211,5,$K211)*10+IF(AND($F211&gt;=Z$5,$F211&lt;=Z$6),IF(AND($G211&gt;=Z$5,$G211&lt;=Z$6),5,IF($L211=1,2,1)),IF(AND($G211&gt;=Z$5,$G211&lt;=Z$6),IF($M211&gt;0,4,3),0)),IF(AND($D211&lt;=Z$6,$E211&gt;=Z$5),60,0)))</f>
        <v/>
      </c>
      <c r="AA211" s="80" t="str">
        <f>IF(OR($A211="",NOT(ISNUMBER($G211))),"",IF(AND($F211&lt;=AA$6,$G211&gt;=AA$5),IF(AA$5&gt;$N211,5,$K211)*10+IF(AND($F211&gt;=AA$5,$F211&lt;=AA$6),IF(AND($G211&gt;=AA$5,$G211&lt;=AA$6),5,IF($L211=1,2,1)),IF(AND($G211&gt;=AA$5,$G211&lt;=AA$6),IF($M211&gt;0,4,3),0)),IF(AND($D211&lt;=AA$6,$E211&gt;=AA$5),60,0)))</f>
        <v/>
      </c>
      <c r="AB211" s="80" t="str">
        <f>IF(OR($A211="",NOT(ISNUMBER($G211))),"",IF(AND($F211&lt;=AB$6,$G211&gt;=AB$5),IF(AB$5&gt;$N211,5,$K211)*10+IF(AND($F211&gt;=AB$5,$F211&lt;=AB$6),IF(AND($G211&gt;=AB$5,$G211&lt;=AB$6),5,IF($L211=1,2,1)),IF(AND($G211&gt;=AB$5,$G211&lt;=AB$6),IF($M211&gt;0,4,3),0)),IF(AND($D211&lt;=AB$6,$E211&gt;=AB$5),60,0)))</f>
        <v/>
      </c>
      <c r="AC211" s="80" t="str">
        <f>IF(OR($A211="",NOT(ISNUMBER($G211))),"",IF(AND($F211&lt;=AC$6,$G211&gt;=AC$5),IF(AC$5&gt;$N211,5,$K211)*10+IF(AND($F211&gt;=AC$5,$F211&lt;=AC$6),IF(AND($G211&gt;=AC$5,$G211&lt;=AC$6),5,IF($L211=1,2,1)),IF(AND($G211&gt;=AC$5,$G211&lt;=AC$6),IF($M211&gt;0,4,3),0)),IF(AND($D211&lt;=AC$6,$E211&gt;=AC$5),60,0)))</f>
        <v/>
      </c>
      <c r="AD211" s="80" t="str">
        <f>IF(OR($A211="",NOT(ISNUMBER($G211))),"",IF(AND($F211&lt;=AD$6,$G211&gt;=AD$5),IF(AD$5&gt;$N211,5,$K211)*10+IF(AND($F211&gt;=AD$5,$F211&lt;=AD$6),IF(AND($G211&gt;=AD$5,$G211&lt;=AD$6),5,IF($L211=1,2,1)),IF(AND($G211&gt;=AD$5,$G211&lt;=AD$6),IF($M211&gt;0,4,3),0)),IF(AND($D211&lt;=AD$6,$E211&gt;=AD$5),60,0)))</f>
        <v/>
      </c>
      <c r="AE211" s="80" t="str">
        <f>IF(OR($A211="",NOT(ISNUMBER($G211))),"",IF(AND($F211&lt;=AE$6,$G211&gt;=AE$5),IF(AE$5&gt;$N211,5,$K211)*10+IF(AND($F211&gt;=AE$5,$F211&lt;=AE$6),IF(AND($G211&gt;=AE$5,$G211&lt;=AE$6),5,IF($L211=1,2,1)),IF(AND($G211&gt;=AE$5,$G211&lt;=AE$6),IF($M211&gt;0,4,3),0)),IF(AND($D211&lt;=AE$6,$E211&gt;=AE$5),60,0)))</f>
        <v/>
      </c>
      <c r="AF211" s="80" t="str">
        <f>IF(OR($A211="",NOT(ISNUMBER($G211))),"",IF(AND($F211&lt;=AF$6,$G211&gt;=AF$5),IF(AF$5&gt;$N211,5,$K211)*10+IF(AND($F211&gt;=AF$5,$F211&lt;=AF$6),IF(AND($G211&gt;=AF$5,$G211&lt;=AF$6),5,IF($L211=1,2,1)),IF(AND($G211&gt;=AF$5,$G211&lt;=AF$6),IF($M211&gt;0,4,3),0)),IF(AND($D211&lt;=AF$6,$E211&gt;=AF$5),60,0)))</f>
        <v/>
      </c>
      <c r="AG211" s="80" t="str">
        <f>IF(OR($A211="",NOT(ISNUMBER($G211))),"",IF(AND($F211&lt;=AG$6,$G211&gt;=AG$5),IF(AG$5&gt;$N211,5,$K211)*10+IF(AND($F211&gt;=AG$5,$F211&lt;=AG$6),IF(AND($G211&gt;=AG$5,$G211&lt;=AG$6),5,IF($L211=1,2,1)),IF(AND($G211&gt;=AG$5,$G211&lt;=AG$6),IF($M211&gt;0,4,3),0)),IF(AND($D211&lt;=AG$6,$E211&gt;=AG$5),60,0)))</f>
        <v/>
      </c>
      <c r="AH211" s="80" t="str">
        <f>IF(OR($A211="",NOT(ISNUMBER($G211))),"",IF(AND($F211&lt;=AH$6,$G211&gt;=AH$5),IF(AH$5&gt;$N211,5,$K211)*10+IF(AND($F211&gt;=AH$5,$F211&lt;=AH$6),IF(AND($G211&gt;=AH$5,$G211&lt;=AH$6),5,IF($L211=1,2,1)),IF(AND($G211&gt;=AH$5,$G211&lt;=AH$6),IF($M211&gt;0,4,3),0)),IF(AND($D211&lt;=AH$6,$E211&gt;=AH$5),60,0)))</f>
        <v/>
      </c>
      <c r="AI211" s="80" t="str">
        <f>IF(OR($A211="",NOT(ISNUMBER($G211))),"",IF(AND($F211&lt;=AI$6,$G211&gt;=AI$5),IF(AI$5&gt;$N211,5,$K211)*10+IF(AND($F211&gt;=AI$5,$F211&lt;=AI$6),IF(AND($G211&gt;=AI$5,$G211&lt;=AI$6),5,IF($L211=1,2,1)),IF(AND($G211&gt;=AI$5,$G211&lt;=AI$6),IF($M211&gt;0,4,3),0)),IF(AND($D211&lt;=AI$6,$E211&gt;=AI$5),60,0)))</f>
        <v/>
      </c>
      <c r="AJ211" s="80" t="str">
        <f>IF(OR($A211="",NOT(ISNUMBER($G211))),"",IF(AND($F211&lt;=AJ$6,$G211&gt;=AJ$5),IF(AJ$5&gt;$N211,5,$K211)*10+IF(AND($F211&gt;=AJ$5,$F211&lt;=AJ$6),IF(AND($G211&gt;=AJ$5,$G211&lt;=AJ$6),5,IF($L211=1,2,1)),IF(AND($G211&gt;=AJ$5,$G211&lt;=AJ$6),IF($M211&gt;0,4,3),0)),IF(AND($D211&lt;=AJ$6,$E211&gt;=AJ$5),60,0)))</f>
        <v/>
      </c>
      <c r="AK211" s="80" t="str">
        <f>IF(OR($A211="",NOT(ISNUMBER($G211))),"",IF(AND($F211&lt;=AK$6,$G211&gt;=AK$5),IF(AK$5&gt;$N211,5,$K211)*10+IF(AND($F211&gt;=AK$5,$F211&lt;=AK$6),IF(AND($G211&gt;=AK$5,$G211&lt;=AK$6),5,IF($L211=1,2,1)),IF(AND($G211&gt;=AK$5,$G211&lt;=AK$6),IF($M211&gt;0,4,3),0)),IF(AND($D211&lt;=AK$6,$E211&gt;=AK$5),60,0)))</f>
        <v/>
      </c>
      <c r="AL211" s="80" t="str">
        <f>IF(OR($A211="",NOT(ISNUMBER($G211))),"",IF(AND($F211&lt;=AL$6,$G211&gt;=AL$5),IF(AL$5&gt;$N211,5,$K211)*10+IF(AND($F211&gt;=AL$5,$F211&lt;=AL$6),IF(AND($G211&gt;=AL$5,$G211&lt;=AL$6),5,IF($L211=1,2,1)),IF(AND($G211&gt;=AL$5,$G211&lt;=AL$6),IF($M211&gt;0,4,3),0)),IF(AND($D211&lt;=AL$6,$E211&gt;=AL$5),60,0)))</f>
        <v/>
      </c>
      <c r="AM211" s="80" t="str">
        <f>IF(OR($A211="",NOT(ISNUMBER($G211))),"",IF(AND($F211&lt;=AM$6,$G211&gt;=AM$5),IF(AM$5&gt;$N211,5,$K211)*10+IF(AND($F211&gt;=AM$5,$F211&lt;=AM$6),IF(AND($G211&gt;=AM$5,$G211&lt;=AM$6),5,IF($L211=1,2,1)),IF(AND($G211&gt;=AM$5,$G211&lt;=AM$6),IF($M211&gt;0,4,3),0)),IF(AND($D211&lt;=AM$6,$E211&gt;=AM$5),60,0)))</f>
        <v/>
      </c>
      <c r="AN211" s="80" t="str">
        <f>IF(OR($A211="",NOT(ISNUMBER($G211))),"",IF(AND($F211&lt;=AN$6,$G211&gt;=AN$5),IF(AN$5&gt;$N211,5,$K211)*10+IF(AND($F211&gt;=AN$5,$F211&lt;=AN$6),IF(AND($G211&gt;=AN$5,$G211&lt;=AN$6),5,IF($L211=1,2,1)),IF(AND($G211&gt;=AN$5,$G211&lt;=AN$6),IF($M211&gt;0,4,3),0)),IF(AND($D211&lt;=AN$6,$E211&gt;=AN$5),60,0)))</f>
        <v/>
      </c>
      <c r="AO211" s="80" t="str">
        <f>IF(OR($A211="",NOT(ISNUMBER($G211))),"",IF(AND($F211&lt;=AO$6,$G211&gt;=AO$5),IF(AO$5&gt;$N211,5,$K211)*10+IF(AND($F211&gt;=AO$5,$F211&lt;=AO$6),IF(AND($G211&gt;=AO$5,$G211&lt;=AO$6),5,IF($L211=1,2,1)),IF(AND($G211&gt;=AO$5,$G211&lt;=AO$6),IF($M211&gt;0,4,3),0)),IF(AND($D211&lt;=AO$6,$E211&gt;=AO$5),60,0)))</f>
        <v/>
      </c>
      <c r="AP211" s="80" t="str">
        <f>IF(OR($A211="",NOT(ISNUMBER($G211))),"",IF(AND($F211&lt;=AP$6,$G211&gt;=AP$5),IF(AP$5&gt;$N211,5,$K211)*10+IF(AND($F211&gt;=AP$5,$F211&lt;=AP$6),IF(AND($G211&gt;=AP$5,$G211&lt;=AP$6),5,IF($L211=1,2,1)),IF(AND($G211&gt;=AP$5,$G211&lt;=AP$6),IF($M211&gt;0,4,3),0)),IF(AND($D211&lt;=AP$6,$E211&gt;=AP$5),60,0)))</f>
        <v/>
      </c>
      <c r="AQ211" s="80" t="str">
        <f>IF(OR($A211="",NOT(ISNUMBER($G211))),"",IF(AND($F211&lt;=AQ$6,$G211&gt;=AQ$5),IF(AQ$5&gt;$N211,5,$K211)*10+IF(AND($F211&gt;=AQ$5,$F211&lt;=AQ$6),IF(AND($G211&gt;=AQ$5,$G211&lt;=AQ$6),5,IF($L211=1,2,1)),IF(AND($G211&gt;=AQ$5,$G211&lt;=AQ$6),IF($M211&gt;0,4,3),0)),IF(AND($D211&lt;=AQ$6,$E211&gt;=AQ$5),60,0)))</f>
        <v/>
      </c>
      <c r="AR211" s="80" t="str">
        <f>IF(OR($A211="",NOT(ISNUMBER($G211))),"",IF(AND($F211&lt;=AR$6,$G211&gt;=AR$5),IF(AR$5&gt;$N211,5,$K211)*10+IF(AND($F211&gt;=AR$5,$F211&lt;=AR$6),IF(AND($G211&gt;=AR$5,$G211&lt;=AR$6),5,IF($L211=1,2,1)),IF(AND($G211&gt;=AR$5,$G211&lt;=AR$6),IF($M211&gt;0,4,3),0)),IF(AND($D211&lt;=AR$6,$E211&gt;=AR$5),60,0)))</f>
        <v/>
      </c>
      <c r="AS211" s="80" t="str">
        <f>IF(OR($A211="",NOT(ISNUMBER($G211))),"",IF(AND($F211&lt;=AS$6,$G211&gt;=AS$5),IF(AS$5&gt;$N211,5,$K211)*10+IF(AND($F211&gt;=AS$5,$F211&lt;=AS$6),IF(AND($G211&gt;=AS$5,$G211&lt;=AS$6),5,IF($L211=1,2,1)),IF(AND($G211&gt;=AS$5,$G211&lt;=AS$6),IF($M211&gt;0,4,3),0)),IF(AND($D211&lt;=AS$6,$E211&gt;=AS$5),60,0)))</f>
        <v/>
      </c>
      <c r="AT211" s="80" t="str">
        <f>IF(OR($A211="",NOT(ISNUMBER($G211))),"",IF(AND($F211&lt;=AT$6,$G211&gt;=AT$5),IF(AT$5&gt;$N211,5,$K211)*10+IF(AND($F211&gt;=AT$5,$F211&lt;=AT$6),IF(AND($G211&gt;=AT$5,$G211&lt;=AT$6),5,IF($L211=1,2,1)),IF(AND($G211&gt;=AT$5,$G211&lt;=AT$6),IF($M211&gt;0,4,3),0)),IF(AND($D211&lt;=AT$6,$E211&gt;=AT$5),60,0)))</f>
        <v/>
      </c>
      <c r="AU211" s="80" t="str">
        <f>IF(OR($A211="",NOT(ISNUMBER($G211))),"",IF(AND($F211&lt;=AU$6,$G211&gt;=AU$5),IF(AU$5&gt;$N211,5,$K211)*10+IF(AND($F211&gt;=AU$5,$F211&lt;=AU$6),IF(AND($G211&gt;=AU$5,$G211&lt;=AU$6),5,IF($L211=1,2,1)),IF(AND($G211&gt;=AU$5,$G211&lt;=AU$6),IF($M211&gt;0,4,3),0)),IF(AND($D211&lt;=AU$6,$E211&gt;=AU$5),60,0)))</f>
        <v/>
      </c>
      <c r="AV211" s="80" t="str">
        <f>IF(OR($A211="",NOT(ISNUMBER($G211))),"",IF(AND($F211&lt;=AV$6,$G211&gt;=AV$5),IF(AV$5&gt;$N211,5,$K211)*10+IF(AND($F211&gt;=AV$5,$F211&lt;=AV$6),IF(AND($G211&gt;=AV$5,$G211&lt;=AV$6),5,IF($L211=1,2,1)),IF(AND($G211&gt;=AV$5,$G211&lt;=AV$6),IF($M211&gt;0,4,3),0)),IF(AND($D211&lt;=AV$6,$E211&gt;=AV$5),60,0)))</f>
        <v/>
      </c>
      <c r="AW211" s="80" t="str">
        <f>IF(OR($A211="",NOT(ISNUMBER($G211))),"",IF(AND($F211&lt;=AW$6,$G211&gt;=AW$5),IF(AW$5&gt;$N211,5,$K211)*10+IF(AND($F211&gt;=AW$5,$F211&lt;=AW$6),IF(AND($G211&gt;=AW$5,$G211&lt;=AW$6),5,IF($L211=1,2,1)),IF(AND($G211&gt;=AW$5,$G211&lt;=AW$6),IF($M211&gt;0,4,3),0)),IF(AND($D211&lt;=AW$6,$E211&gt;=AW$5),60,0)))</f>
        <v/>
      </c>
      <c r="AX211" s="80" t="str">
        <f>IF(OR($A211="",NOT(ISNUMBER($G211))),"",IF(AND($F211&lt;=AX$6,$G211&gt;=AX$5),IF(AX$5&gt;$N211,5,$K211)*10+IF(AND($F211&gt;=AX$5,$F211&lt;=AX$6),IF(AND($G211&gt;=AX$5,$G211&lt;=AX$6),5,IF($L211=1,2,1)),IF(AND($G211&gt;=AX$5,$G211&lt;=AX$6),IF($M211&gt;0,4,3),0)),IF(AND($D211&lt;=AX$6,$E211&gt;=AX$5),60,0)))</f>
        <v/>
      </c>
      <c r="AY211" s="80" t="str">
        <f>IF(OR($A211="",NOT(ISNUMBER($G211))),"",IF(AND($F211&lt;=AY$6,$G211&gt;=AY$5),IF(AY$5&gt;$N211,5,$K211)*10+IF(AND($F211&gt;=AY$5,$F211&lt;=AY$6),IF(AND($G211&gt;=AY$5,$G211&lt;=AY$6),5,IF($L211=1,2,1)),IF(AND($G211&gt;=AY$5,$G211&lt;=AY$6),IF($M211&gt;0,4,3),0)),IF(AND($D211&lt;=AY$6,$E211&gt;=AY$5),60,0)))</f>
        <v/>
      </c>
      <c r="AZ211" s="80" t="str">
        <f>IF(OR($A211="",NOT(ISNUMBER($G211))),"",IF(AND($F211&lt;=AZ$6,$G211&gt;=AZ$5),IF(AZ$5&gt;$N211,5,$K211)*10+IF(AND($F211&gt;=AZ$5,$F211&lt;=AZ$6),IF(AND($G211&gt;=AZ$5,$G211&lt;=AZ$6),5,IF($L211=1,2,1)),IF(AND($G211&gt;=AZ$5,$G211&lt;=AZ$6),IF($M211&gt;0,4,3),0)),IF(AND($D211&lt;=AZ$6,$E211&gt;=AZ$5),60,0)))</f>
        <v/>
      </c>
      <c r="BA211" s="80" t="str">
        <f>IF(OR($A211="",NOT(ISNUMBER($G211))),"",IF(AND($F211&lt;=BA$6,$G211&gt;=BA$5),IF(BA$5&gt;$N211,5,$K211)*10+IF(AND($F211&gt;=BA$5,$F211&lt;=BA$6),IF(AND($G211&gt;=BA$5,$G211&lt;=BA$6),5,IF($L211=1,2,1)),IF(AND($G211&gt;=BA$5,$G211&lt;=BA$6),IF($M211&gt;0,4,3),0)),IF(AND($D211&lt;=BA$6,$E211&gt;=BA$5),60,0)))</f>
        <v/>
      </c>
      <c r="BB211" s="80" t="str">
        <f>IF(OR($A211="",NOT(ISNUMBER($G211))),"",IF(AND($F211&lt;=BB$6,$G211&gt;=BB$5),IF(BB$5&gt;$N211,5,$K211)*10+IF(AND($F211&gt;=BB$5,$F211&lt;=BB$6),IF(AND($G211&gt;=BB$5,$G211&lt;=BB$6),5,IF($L211=1,2,1)),IF(AND($G211&gt;=BB$5,$G211&lt;=BB$6),IF($M211&gt;0,4,3),0)),IF(AND($D211&lt;=BB$6,$E211&gt;=BB$5),60,0)))</f>
        <v/>
      </c>
      <c r="BC211" s="80" t="str">
        <f>IF(OR($A211="",NOT(ISNUMBER($G211))),"",IF(AND($F211&lt;=BC$6,$G211&gt;=BC$5),IF(BC$5&gt;$N211,5,$K211)*10+IF(AND($F211&gt;=BC$5,$F211&lt;=BC$6),IF(AND($G211&gt;=BC$5,$G211&lt;=BC$6),5,IF($L211=1,2,1)),IF(AND($G211&gt;=BC$5,$G211&lt;=BC$6),IF($M211&gt;0,4,3),0)),IF(AND($D211&lt;=BC$6,$E211&gt;=BC$5),60,0)))</f>
        <v/>
      </c>
      <c r="BD211" s="80" t="str">
        <f>IF(OR($A211="",NOT(ISNUMBER($G211))),"",IF(AND($F211&lt;=BD$6,$G211&gt;=BD$5),IF(BD$5&gt;$N211,5,$K211)*10+IF(AND($F211&gt;=BD$5,$F211&lt;=BD$6),IF(AND($G211&gt;=BD$5,$G211&lt;=BD$6),5,IF($L211=1,2,1)),IF(AND($G211&gt;=BD$5,$G211&lt;=BD$6),IF($M211&gt;0,4,3),0)),IF(AND($D211&lt;=BD$6,$E211&gt;=BD$5),60,0)))</f>
        <v/>
      </c>
      <c r="BE211" s="80" t="str">
        <f>IF(OR($A211="",NOT(ISNUMBER($G211))),"",IF(AND($F211&lt;=BE$6,$G211&gt;=BE$5),IF(BE$5&gt;$N211,5,$K211)*10+IF(AND($F211&gt;=BE$5,$F211&lt;=BE$6),IF(AND($G211&gt;=BE$5,$G211&lt;=BE$6),5,IF($L211=1,2,1)),IF(AND($G211&gt;=BE$5,$G211&lt;=BE$6),IF($M211&gt;0,4,3),0)),IF(AND($D211&lt;=BE$6,$E211&gt;=BE$5),60,0)))</f>
        <v/>
      </c>
      <c r="BF211" s="80" t="str">
        <f>IF(OR($A211="",NOT(ISNUMBER($G211))),"",IF(AND($F211&lt;=BF$6,$G211&gt;=BF$5),IF(BF$5&gt;$N211,5,$K211)*10+IF(AND($F211&gt;=BF$5,$F211&lt;=BF$6),IF(AND($G211&gt;=BF$5,$G211&lt;=BF$6),5,IF($L211=1,2,1)),IF(AND($G211&gt;=BF$5,$G211&lt;=BF$6),IF($M211&gt;0,4,3),0)),IF(AND($D211&lt;=BF$6,$E211&gt;=BF$5),60,0)))</f>
        <v/>
      </c>
      <c r="BG211" s="80" t="str">
        <f>IF(OR($A211="",NOT(ISNUMBER($G211))),"",IF(AND($F211&lt;=BG$6,$G211&gt;=BG$5),IF(BG$5&gt;$N211,5,$K211)*10+IF(AND($F211&gt;=BG$5,$F211&lt;=BG$6),IF(AND($G211&gt;=BG$5,$G211&lt;=BG$6),5,IF($L211=1,2,1)),IF(AND($G211&gt;=BG$5,$G211&lt;=BG$6),IF($M211&gt;0,4,3),0)),IF(AND($D211&lt;=BG$6,$E211&gt;=BG$5),60,0)))</f>
        <v/>
      </c>
      <c r="BH211" s="80" t="str">
        <f>IF(OR($A211="",NOT(ISNUMBER($G211))),"",IF(AND($F211&lt;=BH$6,$G211&gt;=BH$5),IF(BH$5&gt;$N211,5,$K211)*10+IF(AND($F211&gt;=BH$5,$F211&lt;=BH$6),IF(AND($G211&gt;=BH$5,$G211&lt;=BH$6),5,IF($L211=1,2,1)),IF(AND($G211&gt;=BH$5,$G211&lt;=BH$6),IF($M211&gt;0,4,3),0)),IF(AND($D211&lt;=BH$6,$E211&gt;=BH$5),60,0)))</f>
        <v/>
      </c>
      <c r="BI211" s="80" t="str">
        <f>IF(OR($A211="",NOT(ISNUMBER($G211))),"",IF(AND($F211&lt;=BI$6,$G211&gt;=BI$5),IF(BI$5&gt;$N211,5,$K211)*10+IF(AND($F211&gt;=BI$5,$F211&lt;=BI$6),IF(AND($G211&gt;=BI$5,$G211&lt;=BI$6),5,IF($L211=1,2,1)),IF(AND($G211&gt;=BI$5,$G211&lt;=BI$6),IF($M211&gt;0,4,3),0)),IF(AND($D211&lt;=BI$6,$E211&gt;=BI$5),60,0)))</f>
        <v/>
      </c>
      <c r="BJ211" s="80" t="str">
        <f>IF(OR($A211="",NOT(ISNUMBER($G211))),"",IF(AND($F211&lt;=BJ$6,$G211&gt;=BJ$5),IF(BJ$5&gt;$N211,5,$K211)*10+IF(AND($F211&gt;=BJ$5,$F211&lt;=BJ$6),IF(AND($G211&gt;=BJ$5,$G211&lt;=BJ$6),5,IF($L211=1,2,1)),IF(AND($G211&gt;=BJ$5,$G211&lt;=BJ$6),IF($M211&gt;0,4,3),0)),IF(AND($D211&lt;=BJ$6,$E211&gt;=BJ$5),60,0)))</f>
        <v/>
      </c>
      <c r="BK211" s="80" t="str">
        <f>IF(OR($A211="",NOT(ISNUMBER($G211))),"",IF(AND($F211&lt;=BK$6,$G211&gt;=BK$5),IF(BK$5&gt;$N211,5,$K211)*10+IF(AND($F211&gt;=BK$5,$F211&lt;=BK$6),IF(AND($G211&gt;=BK$5,$G211&lt;=BK$6),5,IF($L211=1,2,1)),IF(AND($G211&gt;=BK$5,$G211&lt;=BK$6),IF($M211&gt;0,4,3),0)),IF(AND($D211&lt;=BK$6,$E211&gt;=BK$5),60,0)))</f>
        <v/>
      </c>
      <c r="BL211" s="80" t="str">
        <f>IF(OR($A211="",NOT(ISNUMBER($G211))),"",IF(AND($F211&lt;=BL$6,$G211&gt;=BL$5),IF(BL$5&gt;$N211,5,$K211)*10+IF(AND($F211&gt;=BL$5,$F211&lt;=BL$6),IF(AND($G211&gt;=BL$5,$G211&lt;=BL$6),5,IF($L211=1,2,1)),IF(AND($G211&gt;=BL$5,$G211&lt;=BL$6),IF($M211&gt;0,4,3),0)),IF(AND($D211&lt;=BL$6,$E211&gt;=BL$5),60,0)))</f>
        <v/>
      </c>
      <c r="BM211" s="80" t="str">
        <f>IF(OR($A211="",NOT(ISNUMBER($G211))),"",IF(AND($F211&lt;=BM$6,$G211&gt;=BM$5),IF(BM$5&gt;$N211,5,$K211)*10+IF(AND($F211&gt;=BM$5,$F211&lt;=BM$6),IF(AND($G211&gt;=BM$5,$G211&lt;=BM$6),5,IF($L211=1,2,1)),IF(AND($G211&gt;=BM$5,$G211&lt;=BM$6),IF($M211&gt;0,4,3),0)),IF(AND($D211&lt;=BM$6,$E211&gt;=BM$5),60,0)))</f>
        <v/>
      </c>
      <c r="BN211" s="80" t="str">
        <f>IF(OR($A211="",NOT(ISNUMBER($G211))),"",IF(AND($F211&lt;=BN$6,$G211&gt;=BN$5),IF(BN$5&gt;$N211,5,$K211)*10+IF(AND($F211&gt;=BN$5,$F211&lt;=BN$6),IF(AND($G211&gt;=BN$5,$G211&lt;=BN$6),5,IF($L211=1,2,1)),IF(AND($G211&gt;=BN$5,$G211&lt;=BN$6),IF($M211&gt;0,4,3),0)),IF(AND($D211&lt;=BN$6,$E211&gt;=BN$5),60,0)))</f>
        <v/>
      </c>
      <c r="BO211" s="80" t="str">
        <f>IF(OR($A211="",NOT(ISNUMBER($G211))),"",IF(AND($F211&lt;=BO$6,$G211&gt;=BO$5),IF(BO$5&gt;$N211,5,$K211)*10+IF(AND($F211&gt;=BO$5,$F211&lt;=BO$6),IF(AND($G211&gt;=BO$5,$G211&lt;=BO$6),5,IF($L211=1,2,1)),IF(AND($G211&gt;=BO$5,$G211&lt;=BO$6),IF($M211&gt;0,4,3),0)),IF(AND($D211&lt;=BO$6,$E211&gt;=BO$5),60,0)))</f>
        <v/>
      </c>
      <c r="BP211" s="80" t="str">
        <f>IF(OR($A211="",NOT(ISNUMBER($G211))),"",IF(AND($F211&lt;=BP$6,$G211&gt;=BP$5),IF(BP$5&gt;$N211,5,$K211)*10+IF(AND($F211&gt;=BP$5,$F211&lt;=BP$6),IF(AND($G211&gt;=BP$5,$G211&lt;=BP$6),5,IF($L211=1,2,1)),IF(AND($G211&gt;=BP$5,$G211&lt;=BP$6),IF($M211&gt;0,4,3),0)),IF(AND($D211&lt;=BP$6,$E211&gt;=BP$5),60,0)))</f>
        <v/>
      </c>
      <c r="BQ211" s="80" t="str">
        <f>IF(OR($A211="",NOT(ISNUMBER($G211))),"",IF(AND($F211&lt;=BQ$6,$G211&gt;=BQ$5),IF(BQ$5&gt;$N211,5,$K211)*10+IF(AND($F211&gt;=BQ$5,$F211&lt;=BQ$6),IF(AND($G211&gt;=BQ$5,$G211&lt;=BQ$6),5,IF($L211=1,2,1)),IF(AND($G211&gt;=BQ$5,$G211&lt;=BQ$6),IF($M211&gt;0,4,3),0)),IF(AND($D211&lt;=BQ$6,$E211&gt;=BQ$5),60,0)))</f>
        <v/>
      </c>
      <c r="BR211" s="80" t="str">
        <f>IF(OR($A211="",NOT(ISNUMBER($G211))),"",IF(AND($F211&lt;=BR$6,$G211&gt;=BR$5),IF(BR$5&gt;$N211,5,$K211)*10+IF(AND($F211&gt;=BR$5,$F211&lt;=BR$6),IF(AND($G211&gt;=BR$5,$G211&lt;=BR$6),5,IF($L211=1,2,1)),IF(AND($G211&gt;=BR$5,$G211&lt;=BR$6),IF($M211&gt;0,4,3),0)),IF(AND($D211&lt;=BR$6,$E211&gt;=BR$5),60,0)))</f>
        <v/>
      </c>
      <c r="BS211" s="80" t="str">
        <f>IF(OR($A211="",NOT(ISNUMBER($G211))),"",IF(AND($F211&lt;=BS$6,$G211&gt;=BS$5),IF(BS$5&gt;$N211,5,$K211)*10+IF(AND($F211&gt;=BS$5,$F211&lt;=BS$6),IF(AND($G211&gt;=BS$5,$G211&lt;=BS$6),5,IF($L211=1,2,1)),IF(AND($G211&gt;=BS$5,$G211&lt;=BS$6),IF($M211&gt;0,4,3),0)),IF(AND($D211&lt;=BS$6,$E211&gt;=BS$5),60,0)))</f>
        <v/>
      </c>
      <c r="BT211" s="80" t="str">
        <f>IF(OR($A211="",NOT(ISNUMBER($G211))),"",IF(AND($F211&lt;=BT$6,$G211&gt;=BT$5),IF(BT$5&gt;$N211,5,$K211)*10+IF(AND($F211&gt;=BT$5,$F211&lt;=BT$6),IF(AND($G211&gt;=BT$5,$G211&lt;=BT$6),5,IF($L211=1,2,1)),IF(AND($G211&gt;=BT$5,$G211&lt;=BT$6),IF($M211&gt;0,4,3),0)),IF(AND($D211&lt;=BT$6,$E211&gt;=BT$5),60,0)))</f>
        <v/>
      </c>
      <c r="BU211" s="80" t="str">
        <f>IF(OR($A211="",NOT(ISNUMBER($G211))),"",IF(AND($F211&lt;=BU$6,$G211&gt;=BU$5),IF(BU$5&gt;$N211,5,$K211)*10+IF(AND($F211&gt;=BU$5,$F211&lt;=BU$6),IF(AND($G211&gt;=BU$5,$G211&lt;=BU$6),5,IF($L211=1,2,1)),IF(AND($G211&gt;=BU$5,$G211&lt;=BU$6),IF($M211&gt;0,4,3),0)),IF(AND($D211&lt;=BU$6,$E211&gt;=BU$5),60,0)))</f>
        <v/>
      </c>
      <c r="BV211" s="80" t="str">
        <f>IF(OR($A211="",NOT(ISNUMBER($G211))),"",IF(AND($F211&lt;=BV$6,$G211&gt;=BV$5),IF(BV$5&gt;$N211,5,$K211)*10+IF(AND($F211&gt;=BV$5,$F211&lt;=BV$6),IF(AND($G211&gt;=BV$5,$G211&lt;=BV$6),5,IF($L211=1,2,1)),IF(AND($G211&gt;=BV$5,$G211&lt;=BV$6),IF($M211&gt;0,4,3),0)),IF(AND($D211&lt;=BV$6,$E211&gt;=BV$5),60,0)))</f>
        <v/>
      </c>
      <c r="BW211" s="80" t="str">
        <f>IF(OR($A211="",NOT(ISNUMBER($G211))),"",IF(AND($F211&lt;=BW$6,$G211&gt;=BW$5),IF(BW$5&gt;$N211,5,$K211)*10+IF(AND($F211&gt;=BW$5,$F211&lt;=BW$6),IF(AND($G211&gt;=BW$5,$G211&lt;=BW$6),5,IF($L211=1,2,1)),IF(AND($G211&gt;=BW$5,$G211&lt;=BW$6),IF($M211&gt;0,4,3),0)),IF(AND($D211&lt;=BW$6,$E211&gt;=BW$5),60,0)))</f>
        <v/>
      </c>
      <c r="BX211" s="80" t="str">
        <f>IF(OR($A211="",NOT(ISNUMBER($G211))),"",IF(AND($F211&lt;=BX$6,$G211&gt;=BX$5),IF(BX$5&gt;$N211,5,$K211)*10+IF(AND($F211&gt;=BX$5,$F211&lt;=BX$6),IF(AND($G211&gt;=BX$5,$G211&lt;=BX$6),5,IF($L211=1,2,1)),IF(AND($G211&gt;=BX$5,$G211&lt;=BX$6),IF($M211&gt;0,4,3),0)),IF(AND($D211&lt;=BX$6,$E211&gt;=BX$5),60,0)))</f>
        <v/>
      </c>
      <c r="BY211" s="80" t="str">
        <f>IF(OR($A211="",NOT(ISNUMBER($G211))),"",IF(AND($F211&lt;=BY$6,$G211&gt;=BY$5),IF(BY$5&gt;$N211,5,$K211)*10+IF(AND($F211&gt;=BY$5,$F211&lt;=BY$6),IF(AND($G211&gt;=BY$5,$G211&lt;=BY$6),5,IF($L211=1,2,1)),IF(AND($G211&gt;=BY$5,$G211&lt;=BY$6),IF($M211&gt;0,4,3),0)),IF(AND($D211&lt;=BY$6,$E211&gt;=BY$5),60,0)))</f>
        <v/>
      </c>
      <c r="BZ211" s="80" t="str">
        <f>IF(OR($A211="",NOT(ISNUMBER($G211))),"",IF(AND($F211&lt;=BZ$6,$G211&gt;=BZ$5),IF(BZ$5&gt;$N211,5,$K211)*10+IF(AND($F211&gt;=BZ$5,$F211&lt;=BZ$6),IF(AND($G211&gt;=BZ$5,$G211&lt;=BZ$6),5,IF($L211=1,2,1)),IF(AND($G211&gt;=BZ$5,$G211&lt;=BZ$6),IF($M211&gt;0,4,3),0)),IF(AND($D211&lt;=BZ$6,$E211&gt;=BZ$5),60,0)))</f>
        <v/>
      </c>
      <c r="CA211" s="80" t="str">
        <f>IF(OR($A211="",NOT(ISNUMBER($G211))),"",IF(AND($F211&lt;=CA$6,$G211&gt;=CA$5),IF(CA$5&gt;$N211,5,$K211)*10+IF(AND($F211&gt;=CA$5,$F211&lt;=CA$6),IF(AND($G211&gt;=CA$5,$G211&lt;=CA$6),5,IF($L211=1,2,1)),IF(AND($G211&gt;=CA$5,$G211&lt;=CA$6),IF($M211&gt;0,4,3),0)),IF(AND($D211&lt;=CA$6,$E211&gt;=CA$5),60,0)))</f>
        <v/>
      </c>
      <c r="CB211" s="80" t="str">
        <f>IF(OR($A211="",NOT(ISNUMBER($G211))),"",IF(AND($F211&lt;=CB$6,$G211&gt;=CB$5),IF(CB$5&gt;$N211,5,$K211)*10+IF(AND($F211&gt;=CB$5,$F211&lt;=CB$6),IF(AND($G211&gt;=CB$5,$G211&lt;=CB$6),5,IF($L211=1,2,1)),IF(AND($G211&gt;=CB$5,$G211&lt;=CB$6),IF($M211&gt;0,4,3),0)),IF(AND($D211&lt;=CB$6,$E211&gt;=CB$5),60,0)))</f>
        <v/>
      </c>
      <c r="CC211" s="80" t="str">
        <f>IF(OR($A211="",NOT(ISNUMBER($G211))),"",IF(AND($F211&lt;=CC$6,$G211&gt;=CC$5),IF(CC$5&gt;$N211,5,$K211)*10+IF(AND($F211&gt;=CC$5,$F211&lt;=CC$6),IF(AND($G211&gt;=CC$5,$G211&lt;=CC$6),5,IF($L211=1,2,1)),IF(AND($G211&gt;=CC$5,$G211&lt;=CC$6),IF($M211&gt;0,4,3),0)),IF(AND($D211&lt;=CC$6,$E211&gt;=CC$5),60,0)))</f>
        <v/>
      </c>
      <c r="CD211" s="80" t="str">
        <f>IF(OR($A211="",NOT(ISNUMBER($G211))),"",IF(AND($F211&lt;=CD$6,$G211&gt;=CD$5),IF(CD$5&gt;$N211,5,$K211)*10+IF(AND($F211&gt;=CD$5,$F211&lt;=CD$6),IF(AND($G211&gt;=CD$5,$G211&lt;=CD$6),5,IF($L211=1,2,1)),IF(AND($G211&gt;=CD$5,$G211&lt;=CD$6),IF($M211&gt;0,4,3),0)),IF(AND($D211&lt;=CD$6,$E211&gt;=CD$5),60,0)))</f>
        <v/>
      </c>
      <c r="CE211" s="80" t="str">
        <f>IF(OR($A211="",NOT(ISNUMBER($G211))),"",IF(AND($F211&lt;=CE$6,$G211&gt;=CE$5),IF(CE$5&gt;$N211,5,$K211)*10+IF(AND($F211&gt;=CE$5,$F211&lt;=CE$6),IF(AND($G211&gt;=CE$5,$G211&lt;=CE$6),5,IF($L211=1,2,1)),IF(AND($G211&gt;=CE$5,$G211&lt;=CE$6),IF($M211&gt;0,4,3),0)),IF(AND($D211&lt;=CE$6,$E211&gt;=CE$5),60,0)))</f>
        <v/>
      </c>
      <c r="CF211" s="80" t="str">
        <f>IF(OR($A211="",NOT(ISNUMBER($G211))),"",IF(AND($F211&lt;=CF$6,$G211&gt;=CF$5),IF(CF$5&gt;$N211,5,$K211)*10+IF(AND($F211&gt;=CF$5,$F211&lt;=CF$6),IF(AND($G211&gt;=CF$5,$G211&lt;=CF$6),5,IF($L211=1,2,1)),IF(AND($G211&gt;=CF$5,$G211&lt;=CF$6),IF($M211&gt;0,4,3),0)),IF(AND($D211&lt;=CF$6,$E211&gt;=CF$5),60,0)))</f>
        <v/>
      </c>
      <c r="CG211" s="80" t="str">
        <f>IF(OR($A211="",NOT(ISNUMBER($G211))),"",IF(AND($F211&lt;=CG$6,$G211&gt;=CG$5),IF(CG$5&gt;$N211,5,$K211)*10+IF(AND($F211&gt;=CG$5,$F211&lt;=CG$6),IF(AND($G211&gt;=CG$5,$G211&lt;=CG$6),5,IF($L211=1,2,1)),IF(AND($G211&gt;=CG$5,$G211&lt;=CG$6),IF($M211&gt;0,4,3),0)),IF(AND($D211&lt;=CG$6,$E211&gt;=CG$5),60,0)))</f>
        <v/>
      </c>
      <c r="CH211" s="80" t="str">
        <f>IF(OR($A211="",NOT(ISNUMBER($G211))),"",IF(AND($F211&lt;=CH$6,$G211&gt;=CH$5),IF(CH$5&gt;$N211,5,$K211)*10+IF(AND($F211&gt;=CH$5,$F211&lt;=CH$6),IF(AND($G211&gt;=CH$5,$G211&lt;=CH$6),5,IF($L211=1,2,1)),IF(AND($G211&gt;=CH$5,$G211&lt;=CH$6),IF($M211&gt;0,4,3),0)),IF(AND($D211&lt;=CH$6,$E211&gt;=CH$5),60,0)))</f>
        <v/>
      </c>
      <c r="CI211" s="80" t="str">
        <f>IF(OR($A211="",NOT(ISNUMBER($G211))),"",IF(AND($F211&lt;=CI$6,$G211&gt;=CI$5),IF(CI$5&gt;$N211,5,$K211)*10+IF(AND($F211&gt;=CI$5,$F211&lt;=CI$6),IF(AND($G211&gt;=CI$5,$G211&lt;=CI$6),5,IF($L211=1,2,1)),IF(AND($G211&gt;=CI$5,$G211&lt;=CI$6),IF($M211&gt;0,4,3),0)),IF(AND($D211&lt;=CI$6,$E211&gt;=CI$5),60,0)))</f>
        <v/>
      </c>
      <c r="CJ211" s="80" t="str">
        <f>IF(OR($A211="",NOT(ISNUMBER($G211))),"",IF(AND($F211&lt;=CJ$6,$G211&gt;=CJ$5),IF(CJ$5&gt;$N211,5,$K211)*10+IF(AND($F211&gt;=CJ$5,$F211&lt;=CJ$6),IF(AND($G211&gt;=CJ$5,$G211&lt;=CJ$6),5,IF($L211=1,2,1)),IF(AND($G211&gt;=CJ$5,$G211&lt;=CJ$6),IF($M211&gt;0,4,3),0)),IF(AND($D211&lt;=CJ$6,$E211&gt;=CJ$5),60,0)))</f>
        <v/>
      </c>
      <c r="CK211" s="80" t="str">
        <f>IF(OR($A211="",NOT(ISNUMBER($G211))),"",IF(AND($F211&lt;=CK$6,$G211&gt;=CK$5),IF(CK$5&gt;$N211,5,$K211)*10+IF(AND($F211&gt;=CK$5,$F211&lt;=CK$6),IF(AND($G211&gt;=CK$5,$G211&lt;=CK$6),5,IF($L211=1,2,1)),IF(AND($G211&gt;=CK$5,$G211&lt;=CK$6),IF($M211&gt;0,4,3),0)),IF(AND($D211&lt;=CK$6,$E211&gt;=CK$5),60,0)))</f>
        <v/>
      </c>
      <c r="CL211" s="80" t="str">
        <f>IF(OR($A211="",NOT(ISNUMBER($G211))),"",IF(AND($F211&lt;=CL$6,$G211&gt;=CL$5),IF(CL$5&gt;$N211,5,$K211)*10+IF(AND($F211&gt;=CL$5,$F211&lt;=CL$6),IF(AND($G211&gt;=CL$5,$G211&lt;=CL$6),5,IF($L211=1,2,1)),IF(AND($G211&gt;=CL$5,$G211&lt;=CL$6),IF($M211&gt;0,4,3),0)),IF(AND($D211&lt;=CL$6,$E211&gt;=CL$5),60,0)))</f>
        <v/>
      </c>
      <c r="CM211" s="80" t="str">
        <f>IF(OR($A211="",NOT(ISNUMBER($G211))),"",IF(AND($F211&lt;=CM$6,$G211&gt;=CM$5),IF(CM$5&gt;$N211,5,$K211)*10+IF(AND($F211&gt;=CM$5,$F211&lt;=CM$6),IF(AND($G211&gt;=CM$5,$G211&lt;=CM$6),5,IF($L211=1,2,1)),IF(AND($G211&gt;=CM$5,$G211&lt;=CM$6),IF($M211&gt;0,4,3),0)),IF(AND($D211&lt;=CM$6,$E211&gt;=CM$5),60,0)))</f>
        <v/>
      </c>
      <c r="CN211" s="80" t="str">
        <f>IF(OR($A211="",NOT(ISNUMBER($G211))),"",IF(AND($F211&lt;=CN$6,$G211&gt;=CN$5),IF(CN$5&gt;$N211,5,$K211)*10+IF(AND($F211&gt;=CN$5,$F211&lt;=CN$6),IF(AND($G211&gt;=CN$5,$G211&lt;=CN$6),5,IF($L211=1,2,1)),IF(AND($G211&gt;=CN$5,$G211&lt;=CN$6),IF($M211&gt;0,4,3),0)),IF(AND($D211&lt;=CN$6,$E211&gt;=CN$5),60,0)))</f>
        <v/>
      </c>
      <c r="CO211" s="80" t="str">
        <f>IF(OR($A211="",NOT(ISNUMBER($G211))),"",IF(AND($F211&lt;=CO$6,$G211&gt;=CO$5),IF(CO$5&gt;$N211,5,$K211)*10+IF(AND($F211&gt;=CO$5,$F211&lt;=CO$6),IF(AND($G211&gt;=CO$5,$G211&lt;=CO$6),5,IF($L211=1,2,1)),IF(AND($G211&gt;=CO$5,$G211&lt;=CO$6),IF($M211&gt;0,4,3),0)),IF(AND($D211&lt;=CO$6,$E211&gt;=CO$5),60,0)))</f>
        <v/>
      </c>
      <c r="CP211" s="80" t="str">
        <f>IF(OR($A211="",NOT(ISNUMBER($G211))),"",IF(AND($F211&lt;=CP$6,$G211&gt;=CP$5),IF(CP$5&gt;$N211,5,$K211)*10+IF(AND($F211&gt;=CP$5,$F211&lt;=CP$6),IF(AND($G211&gt;=CP$5,$G211&lt;=CP$6),5,IF($L211=1,2,1)),IF(AND($G211&gt;=CP$5,$G211&lt;=CP$6),IF($M211&gt;0,4,3),0)),IF(AND($D211&lt;=CP$6,$E211&gt;=CP$5),60,0)))</f>
        <v/>
      </c>
      <c r="CQ211" s="80" t="str">
        <f>IF(OR($A211="",NOT(ISNUMBER($G211))),"",IF(AND($F211&lt;=CQ$6,$G211&gt;=CQ$5),IF(CQ$5&gt;$N211,5,$K211)*10+IF(AND($F211&gt;=CQ$5,$F211&lt;=CQ$6),IF(AND($G211&gt;=CQ$5,$G211&lt;=CQ$6),5,IF($L211=1,2,1)),IF(AND($G211&gt;=CQ$5,$G211&lt;=CQ$6),IF($M211&gt;0,4,3),0)),IF(AND($D211&lt;=CQ$6,$E211&gt;=CQ$5),60,0)))</f>
        <v/>
      </c>
      <c r="CR211" s="80" t="str">
        <f>IF(OR($A211="",NOT(ISNUMBER($G211))),"",IF(AND($F211&lt;=CR$6,$G211&gt;=CR$5),IF(CR$5&gt;$N211,5,$K211)*10+IF(AND($F211&gt;=CR$5,$F211&lt;=CR$6),IF(AND($G211&gt;=CR$5,$G211&lt;=CR$6),5,IF($L211=1,2,1)),IF(AND($G211&gt;=CR$5,$G211&lt;=CR$6),IF($M211&gt;0,4,3),0)),IF(AND($D211&lt;=CR$6,$E211&gt;=CR$5),60,0)))</f>
        <v/>
      </c>
      <c r="CS211" s="80" t="str">
        <f>IF(OR($A211="",NOT(ISNUMBER($G211))),"",IF(AND($F211&lt;=CS$6,$G211&gt;=CS$5),IF(CS$5&gt;$N211,5,$K211)*10+IF(AND($F211&gt;=CS$5,$F211&lt;=CS$6),IF(AND($G211&gt;=CS$5,$G211&lt;=CS$6),5,IF($L211=1,2,1)),IF(AND($G211&gt;=CS$5,$G211&lt;=CS$6),IF($M211&gt;0,4,3),0)),IF(AND($D211&lt;=CS$6,$E211&gt;=CS$5),60,0)))</f>
        <v/>
      </c>
      <c r="CT211" s="80" t="str">
        <f>IF(OR($A211="",NOT(ISNUMBER($G211))),"",IF(AND($F211&lt;=CT$6,$G211&gt;=CT$5),IF(CT$5&gt;$N211,5,$K211)*10+IF(AND($F211&gt;=CT$5,$F211&lt;=CT$6),IF(AND($G211&gt;=CT$5,$G211&lt;=CT$6),5,IF($L211=1,2,1)),IF(AND($G211&gt;=CT$5,$G211&lt;=CT$6),IF($M211&gt;0,4,3),0)),IF(AND($D211&lt;=CT$6,$E211&gt;=CT$5),60,0)))</f>
        <v/>
      </c>
      <c r="CU211" s="80" t="str">
        <f>IF(OR($A211="",NOT(ISNUMBER($G211))),"",IF(AND($F211&lt;=CU$6,$G211&gt;=CU$5),IF(CU$5&gt;$N211,5,$K211)*10+IF(AND($F211&gt;=CU$5,$F211&lt;=CU$6),IF(AND($G211&gt;=CU$5,$G211&lt;=CU$6),5,IF($L211=1,2,1)),IF(AND($G211&gt;=CU$5,$G211&lt;=CU$6),IF($M211&gt;0,4,3),0)),IF(AND($D211&lt;=CU$6,$E211&gt;=CU$5),60,0)))</f>
        <v/>
      </c>
      <c r="CV211" s="80" t="str">
        <f>IF(OR($A211="",NOT(ISNUMBER($G211))),"",IF(AND($F211&lt;=CV$6,$G211&gt;=CV$5),IF(CV$5&gt;$N211,5,$K211)*10+IF(AND($F211&gt;=CV$5,$F211&lt;=CV$6),IF(AND($G211&gt;=CV$5,$G211&lt;=CV$6),5,IF($L211=1,2,1)),IF(AND($G211&gt;=CV$5,$G211&lt;=CV$6),IF($M211&gt;0,4,3),0)),IF(AND($D211&lt;=CV$6,$E211&gt;=CV$5),60,0)))</f>
        <v/>
      </c>
      <c r="CW211" s="80" t="str">
        <f>IF(OR($A211="",NOT(ISNUMBER($G211))),"",IF(AND($F211&lt;=CW$6,$G211&gt;=CW$5),IF(CW$5&gt;$N211,5,$K211)*10+IF(AND($F211&gt;=CW$5,$F211&lt;=CW$6),IF(AND($G211&gt;=CW$5,$G211&lt;=CW$6),5,IF($L211=1,2,1)),IF(AND($G211&gt;=CW$5,$G211&lt;=CW$6),IF($M211&gt;0,4,3),0)),IF(AND($D211&lt;=CW$6,$E211&gt;=CW$5),60,0)))</f>
        <v/>
      </c>
      <c r="CX211" s="80" t="str">
        <f>IF(OR($A211="",NOT(ISNUMBER($G211))),"",IF(AND($F211&lt;=CX$6,$G211&gt;=CX$5),IF(CX$5&gt;$N211,5,$K211)*10+IF(AND($F211&gt;=CX$5,$F211&lt;=CX$6),IF(AND($G211&gt;=CX$5,$G211&lt;=CX$6),5,IF($L211=1,2,1)),IF(AND($G211&gt;=CX$5,$G211&lt;=CX$6),IF($M211&gt;0,4,3),0)),IF(AND($D211&lt;=CX$6,$E211&gt;=CX$5),60,0)))</f>
        <v/>
      </c>
      <c r="CY211" s="80" t="str">
        <f>IF(OR($A211="",NOT(ISNUMBER($G211))),"",IF(AND($F211&lt;=CY$6,$G211&gt;=CY$5),IF(CY$5&gt;$N211,5,$K211)*10+IF(AND($F211&gt;=CY$5,$F211&lt;=CY$6),IF(AND($G211&gt;=CY$5,$G211&lt;=CY$6),5,IF($L211=1,2,1)),IF(AND($G211&gt;=CY$5,$G211&lt;=CY$6),IF($M211&gt;0,4,3),0)),IF(AND($D211&lt;=CY$6,$E211&gt;=CY$5),60,0)))</f>
        <v/>
      </c>
      <c r="CZ211" s="80" t="str">
        <f>IF(OR($A211="",NOT(ISNUMBER($G211))),"",IF(AND($F211&lt;=CZ$6,$G211&gt;=CZ$5),IF(CZ$5&gt;$N211,5,$K211)*10+IF(AND($F211&gt;=CZ$5,$F211&lt;=CZ$6),IF(AND($G211&gt;=CZ$5,$G211&lt;=CZ$6),5,IF($L211=1,2,1)),IF(AND($G211&gt;=CZ$5,$G211&lt;=CZ$6),IF($M211&gt;0,4,3),0)),IF(AND($D211&lt;=CZ$6,$E211&gt;=CZ$5),60,0)))</f>
        <v/>
      </c>
      <c r="DA211" s="80" t="str">
        <f>IF(OR($A211="",NOT(ISNUMBER($G211))),"",IF(AND($F211&lt;=DA$6,$G211&gt;=DA$5),IF(DA$5&gt;$N211,5,$K211)*10+IF(AND($F211&gt;=DA$5,$F211&lt;=DA$6),IF(AND($G211&gt;=DA$5,$G211&lt;=DA$6),5,IF($L211=1,2,1)),IF(AND($G211&gt;=DA$5,$G211&lt;=DA$6),IF($M211&gt;0,4,3),0)),IF(AND($D211&lt;=DA$6,$E211&gt;=DA$5),60,0)))</f>
        <v/>
      </c>
      <c r="DB211" s="80" t="str">
        <f>IF(OR($A211="",NOT(ISNUMBER($G211))),"",IF(AND($F211&lt;=DB$6,$G211&gt;=DB$5),IF(DB$5&gt;$N211,5,$K211)*10+IF(AND($F211&gt;=DB$5,$F211&lt;=DB$6),IF(AND($G211&gt;=DB$5,$G211&lt;=DB$6),5,IF($L211=1,2,1)),IF(AND($G211&gt;=DB$5,$G211&lt;=DB$6),IF($M211&gt;0,4,3),0)),IF(AND($D211&lt;=DB$6,$E211&gt;=DB$5),60,0)))</f>
        <v/>
      </c>
      <c r="DC211" s="80" t="str">
        <f>IF(OR($A211="",NOT(ISNUMBER($G211))),"",IF(AND($F211&lt;=DC$6,$G211&gt;=DC$5),IF(DC$5&gt;$N211,5,$K211)*10+IF(AND($F211&gt;=DC$5,$F211&lt;=DC$6),IF(AND($G211&gt;=DC$5,$G211&lt;=DC$6),5,IF($L211=1,2,1)),IF(AND($G211&gt;=DC$5,$G211&lt;=DC$6),IF($M211&gt;0,4,3),0)),IF(AND($D211&lt;=DC$6,$E211&gt;=DC$5),60,0)))</f>
        <v/>
      </c>
      <c r="DD211" s="80" t="str">
        <f>IF(OR($A211="",NOT(ISNUMBER($G211))),"",IF(AND($F211&lt;=DD$6,$G211&gt;=DD$5),IF(DD$5&gt;$N211,5,$K211)*10+IF(AND($F211&gt;=DD$5,$F211&lt;=DD$6),IF(AND($G211&gt;=DD$5,$G211&lt;=DD$6),5,IF($L211=1,2,1)),IF(AND($G211&gt;=DD$5,$G211&lt;=DD$6),IF($M211&gt;0,4,3),0)),IF(AND($D211&lt;=DD$6,$E211&gt;=DD$5),60,0)))</f>
        <v/>
      </c>
      <c r="DE211" s="80" t="str">
        <f>IF(OR($A211="",NOT(ISNUMBER($G211))),"",IF(AND($F211&lt;=DE$6,$G211&gt;=DE$5),IF(DE$5&gt;$N211,5,$K211)*10+IF(AND($F211&gt;=DE$5,$F211&lt;=DE$6),IF(AND($G211&gt;=DE$5,$G211&lt;=DE$6),5,IF($L211=1,2,1)),IF(AND($G211&gt;=DE$5,$G211&lt;=DE$6),IF($M211&gt;0,4,3),0)),IF(AND($D211&lt;=DE$6,$E211&gt;=DE$5),60,0)))</f>
        <v/>
      </c>
      <c r="DF211" s="80" t="str">
        <f>IF(OR($A211="",NOT(ISNUMBER($G211))),"",IF(AND($F211&lt;=DF$6,$G211&gt;=DF$5),IF(DF$5&gt;$N211,5,$K211)*10+IF(AND($F211&gt;=DF$5,$F211&lt;=DF$6),IF(AND($G211&gt;=DF$5,$G211&lt;=DF$6),5,IF($L211=1,2,1)),IF(AND($G211&gt;=DF$5,$G211&lt;=DF$6),IF($M211&gt;0,4,3),0)),IF(AND($D211&lt;=DF$6,$E211&gt;=DF$5),60,0)))</f>
        <v/>
      </c>
      <c r="DG211" s="80" t="str">
        <f>IF(OR($A211="",NOT(ISNUMBER($G211))),"",IF(AND($F211&lt;=DG$6,$G211&gt;=DG$5),IF(DG$5&gt;$N211,5,$K211)*10+IF(AND($F211&gt;=DG$5,$F211&lt;=DG$6),IF(AND($G211&gt;=DG$5,$G211&lt;=DG$6),5,IF($L211=1,2,1)),IF(AND($G211&gt;=DG$5,$G211&lt;=DG$6),IF($M211&gt;0,4,3),0)),IF(AND($D211&lt;=DG$6,$E211&gt;=DG$5),60,0)))</f>
        <v/>
      </c>
      <c r="DH211" s="80" t="str">
        <f>IF(OR($A211="",NOT(ISNUMBER($G211))),"",IF(AND($F211&lt;=DH$6,$G211&gt;=DH$5),IF(DH$5&gt;$N211,5,$K211)*10+IF(AND($F211&gt;=DH$5,$F211&lt;=DH$6),IF(AND($G211&gt;=DH$5,$G211&lt;=DH$6),5,IF($L211=1,2,1)),IF(AND($G211&gt;=DH$5,$G211&lt;=DH$6),IF($M211&gt;0,4,3),0)),IF(AND($D211&lt;=DH$6,$E211&gt;=DH$5),60,0)))</f>
        <v/>
      </c>
      <c r="DI211" s="80" t="str">
        <f>IF(OR($A211="",NOT(ISNUMBER($G211))),"",IF(AND($F211&lt;=DI$6,$G211&gt;=DI$5),IF(DI$5&gt;$N211,5,$K211)*10+IF(AND($F211&gt;=DI$5,$F211&lt;=DI$6),IF(AND($G211&gt;=DI$5,$G211&lt;=DI$6),5,IF($L211=1,2,1)),IF(AND($G211&gt;=DI$5,$G211&lt;=DI$6),IF($M211&gt;0,4,3),0)),IF(AND($D211&lt;=DI$6,$E211&gt;=DI$5),60,0)))</f>
        <v/>
      </c>
      <c r="DJ211" s="80" t="str">
        <f>IF(OR($A211="",NOT(ISNUMBER($G211))),"",IF(AND($F211&lt;=DJ$6,$G211&gt;=DJ$5),IF(DJ$5&gt;$N211,5,$K211)*10+IF(AND($F211&gt;=DJ$5,$F211&lt;=DJ$6),IF(AND($G211&gt;=DJ$5,$G211&lt;=DJ$6),5,IF($L211=1,2,1)),IF(AND($G211&gt;=DJ$5,$G211&lt;=DJ$6),IF($M211&gt;0,4,3),0)),IF(AND($D211&lt;=DJ$6,$E211&gt;=DJ$5),60,0)))</f>
        <v/>
      </c>
      <c r="DK211" s="80" t="str">
        <f>IF(OR($A211="",NOT(ISNUMBER($G211))),"",IF(AND($F211&lt;=DK$6,$G211&gt;=DK$5),IF(DK$5&gt;$N211,5,$K211)*10+IF(AND($F211&gt;=DK$5,$F211&lt;=DK$6),IF(AND($G211&gt;=DK$5,$G211&lt;=DK$6),5,IF($L211=1,2,1)),IF(AND($G211&gt;=DK$5,$G211&lt;=DK$6),IF($M211&gt;0,4,3),0)),IF(AND($D211&lt;=DK$6,$E211&gt;=DK$5),60,0)))</f>
        <v/>
      </c>
      <c r="DL211" s="80" t="str">
        <f>IF(OR($A211="",NOT(ISNUMBER($G211))),"",IF(AND($F211&lt;=DL$6,$G211&gt;=DL$5),IF(DL$5&gt;$N211,5,$K211)*10+IF(AND($F211&gt;=DL$5,$F211&lt;=DL$6),IF(AND($G211&gt;=DL$5,$G211&lt;=DL$6),5,IF($L211=1,2,1)),IF(AND($G211&gt;=DL$5,$G211&lt;=DL$6),IF($M211&gt;0,4,3),0)),IF(AND($D211&lt;=DL$6,$E211&gt;=DL$5),60,0)))</f>
        <v/>
      </c>
      <c r="DM211" s="80" t="str">
        <f>IF(OR($A211="",NOT(ISNUMBER($G211))),"",IF(AND($F211&lt;=DM$6,$G211&gt;=DM$5),IF(DM$5&gt;$N211,5,$K211)*10+IF(AND($F211&gt;=DM$5,$F211&lt;=DM$6),IF(AND($G211&gt;=DM$5,$G211&lt;=DM$6),5,IF($L211=1,2,1)),IF(AND($G211&gt;=DM$5,$G211&lt;=DM$6),IF($M211&gt;0,4,3),0)),IF(AND($D211&lt;=DM$6,$E211&gt;=DM$5),60,0)))</f>
        <v/>
      </c>
      <c r="DN211" s="80" t="str">
        <f>IF(OR($A211="",NOT(ISNUMBER($G211))),"",IF(AND($F211&lt;=DN$6,$G211&gt;=DN$5),IF(DN$5&gt;$N211,5,$K211)*10+IF(AND($F211&gt;=DN$5,$F211&lt;=DN$6),IF(AND($G211&gt;=DN$5,$G211&lt;=DN$6),5,IF($L211=1,2,1)),IF(AND($G211&gt;=DN$5,$G211&lt;=DN$6),IF($M211&gt;0,4,3),0)),IF(AND($D211&lt;=DN$6,$E211&gt;=DN$5),60,0)))</f>
        <v/>
      </c>
      <c r="DO211" s="80" t="str">
        <f>IF(OR($A211="",NOT(ISNUMBER($G211))),"",IF(AND($F211&lt;=DO$6,$G211&gt;=DO$5),IF(DO$5&gt;$N211,5,$K211)*10+IF(AND($F211&gt;=DO$5,$F211&lt;=DO$6),IF(AND($G211&gt;=DO$5,$G211&lt;=DO$6),5,IF($L211=1,2,1)),IF(AND($G211&gt;=DO$5,$G211&lt;=DO$6),IF($M211&gt;0,4,3),0)),IF(AND($D211&lt;=DO$6,$E211&gt;=DO$5),60,0)))</f>
        <v/>
      </c>
      <c r="DP211" s="80" t="str">
        <f>IF(OR($A211="",NOT(ISNUMBER($G211))),"",IF(AND($F211&lt;=DP$6,$G211&gt;=DP$5),IF(DP$5&gt;$N211,5,$K211)*10+IF(AND($F211&gt;=DP$5,$F211&lt;=DP$6),IF(AND($G211&gt;=DP$5,$G211&lt;=DP$6),5,IF($L211=1,2,1)),IF(AND($G211&gt;=DP$5,$G211&lt;=DP$6),IF($M211&gt;0,4,3),0)),IF(AND($D211&lt;=DP$6,$E211&gt;=DP$5),60,0)))</f>
        <v/>
      </c>
      <c r="DQ211" s="80" t="str">
        <f>IF(OR($A211="",NOT(ISNUMBER($G211))),"",IF(AND($F211&lt;=DQ$6,$G211&gt;=DQ$5),IF(DQ$5&gt;$N211,5,$K211)*10+IF(AND($F211&gt;=DQ$5,$F211&lt;=DQ$6),IF(AND($G211&gt;=DQ$5,$G211&lt;=DQ$6),5,IF($L211=1,2,1)),IF(AND($G211&gt;=DQ$5,$G211&lt;=DQ$6),IF($M211&gt;0,4,3),0)),IF(AND($D211&lt;=DQ$6,$E211&gt;=DQ$5),60,0)))</f>
        <v/>
      </c>
      <c r="DR211" s="80" t="str">
        <f>IF(OR($A211="",NOT(ISNUMBER($G211))),"",IF(AND($F211&lt;=DR$6,$G211&gt;=DR$5),IF(DR$5&gt;$N211,5,$K211)*10+IF(AND($F211&gt;=DR$5,$F211&lt;=DR$6),IF(AND($G211&gt;=DR$5,$G211&lt;=DR$6),5,IF($L211=1,2,1)),IF(AND($G211&gt;=DR$5,$G211&lt;=DR$6),IF($M211&gt;0,4,3),0)),IF(AND($D211&lt;=DR$6,$E211&gt;=DR$5),60,0)))</f>
        <v/>
      </c>
      <c r="DS211" s="80" t="str">
        <f>IF(OR($A211="",NOT(ISNUMBER($G211))),"",IF(AND($F211&lt;=DS$6,$G211&gt;=DS$5),IF(DS$5&gt;$N211,5,$K211)*10+IF(AND($F211&gt;=DS$5,$F211&lt;=DS$6),IF(AND($G211&gt;=DS$5,$G211&lt;=DS$6),5,IF($L211=1,2,1)),IF(AND($G211&gt;=DS$5,$G211&lt;=DS$6),IF($M211&gt;0,4,3),0)),IF(AND($D211&lt;=DS$6,$E211&gt;=DS$5),60,0)))</f>
        <v/>
      </c>
      <c r="DT211" s="80" t="str">
        <f>IF(OR($A211="",NOT(ISNUMBER($G211))),"",IF(AND($F211&lt;=DT$6,$G211&gt;=DT$5),IF(DT$5&gt;$N211,5,$K211)*10+IF(AND($F211&gt;=DT$5,$F211&lt;=DT$6),IF(AND($G211&gt;=DT$5,$G211&lt;=DT$6),5,IF($L211=1,2,1)),IF(AND($G211&gt;=DT$5,$G211&lt;=DT$6),IF($M211&gt;0,4,3),0)),IF(AND($D211&lt;=DT$6,$E211&gt;=DT$5),60,0)))</f>
        <v/>
      </c>
      <c r="DU211" s="80" t="str">
        <f>IF(OR($A211="",NOT(ISNUMBER($G211))),"",IF(AND($F211&lt;=DU$6,$G211&gt;=DU$5),IF(DU$5&gt;$N211,5,$K211)*10+IF(AND($F211&gt;=DU$5,$F211&lt;=DU$6),IF(AND($G211&gt;=DU$5,$G211&lt;=DU$6),5,IF($L211=1,2,1)),IF(AND($G211&gt;=DU$5,$G211&lt;=DU$6),IF($M211&gt;0,4,3),0)),IF(AND($D211&lt;=DU$6,$E211&gt;=DU$5),60,0)))</f>
        <v/>
      </c>
      <c r="DV211" s="80" t="str">
        <f>IF(OR($A211="",NOT(ISNUMBER($G211))),"",IF(AND($F211&lt;=DV$6,$G211&gt;=DV$5),IF(DV$5&gt;$N211,5,$K211)*10+IF(AND($F211&gt;=DV$5,$F211&lt;=DV$6),IF(AND($G211&gt;=DV$5,$G211&lt;=DV$6),5,IF($L211=1,2,1)),IF(AND($G211&gt;=DV$5,$G211&lt;=DV$6),IF($M211&gt;0,4,3),0)),IF(AND($D211&lt;=DV$6,$E211&gt;=DV$5),60,0)))</f>
        <v/>
      </c>
      <c r="DW211" s="80" t="str">
        <f>IF(OR($A211="",NOT(ISNUMBER($G211))),"",IF(AND($F211&lt;=DW$6,$G211&gt;=DW$5),IF(DW$5&gt;$N211,5,$K211)*10+IF(AND($F211&gt;=DW$5,$F211&lt;=DW$6),IF(AND($G211&gt;=DW$5,$G211&lt;=DW$6),5,IF($L211=1,2,1)),IF(AND($G211&gt;=DW$5,$G211&lt;=DW$6),IF($M211&gt;0,4,3),0)),IF(AND($D211&lt;=DW$6,$E211&gt;=DW$5),60,0)))</f>
        <v/>
      </c>
      <c r="DX211" s="80" t="str">
        <f>IF(OR($A211="",NOT(ISNUMBER($G211))),"",IF(AND($F211&lt;=DX$6,$G211&gt;=DX$5),IF(DX$5&gt;$N211,5,$K211)*10+IF(AND($F211&gt;=DX$5,$F211&lt;=DX$6),IF(AND($G211&gt;=DX$5,$G211&lt;=DX$6),5,IF($L211=1,2,1)),IF(AND($G211&gt;=DX$5,$G211&lt;=DX$6),IF($M211&gt;0,4,3),0)),IF(AND($D211&lt;=DX$6,$E211&gt;=DX$5),60,0)))</f>
        <v/>
      </c>
      <c r="DY211" s="80" t="str">
        <f>IF(OR($A211="",NOT(ISNUMBER($G211))),"",IF(AND($F211&lt;=DY$6,$G211&gt;=DY$5),IF(DY$5&gt;$N211,5,$K211)*10+IF(AND($F211&gt;=DY$5,$F211&lt;=DY$6),IF(AND($G211&gt;=DY$5,$G211&lt;=DY$6),5,IF($L211=1,2,1)),IF(AND($G211&gt;=DY$5,$G211&lt;=DY$6),IF($M211&gt;0,4,3),0)),IF(AND($D211&lt;=DY$6,$E211&gt;=DY$5),60,0)))</f>
        <v/>
      </c>
      <c r="DZ211" s="80" t="str">
        <f>IF(OR($A211="",NOT(ISNUMBER($G211))),"",IF(AND($F211&lt;=DZ$6,$G211&gt;=DZ$5),IF(DZ$5&gt;$N211,5,$K211)*10+IF(AND($F211&gt;=DZ$5,$F211&lt;=DZ$6),IF(AND($G211&gt;=DZ$5,$G211&lt;=DZ$6),5,IF($L211=1,2,1)),IF(AND($G211&gt;=DZ$5,$G211&lt;=DZ$6),IF($M211&gt;0,4,3),0)),IF(AND($D211&lt;=DZ$6,$E211&gt;=DZ$5),60,0)))</f>
        <v/>
      </c>
      <c r="EA211" s="80" t="str">
        <f>IF(OR($A211="",NOT(ISNUMBER($G211))),"",IF(AND($F211&lt;=EA$6,$G211&gt;=EA$5),IF(EA$5&gt;$N211,5,$K211)*10+IF(AND($F211&gt;=EA$5,$F211&lt;=EA$6),IF(AND($G211&gt;=EA$5,$G211&lt;=EA$6),5,IF($L211=1,2,1)),IF(AND($G211&gt;=EA$5,$G211&lt;=EA$6),IF($M211&gt;0,4,3),0)),IF(AND($D211&lt;=EA$6,$E211&gt;=EA$5),60,0)))</f>
        <v/>
      </c>
      <c r="EB211" s="80" t="str">
        <f>IF(OR($A211="",NOT(ISNUMBER($G211))),"",IF(AND($F211&lt;=EB$6,$G211&gt;=EB$5),IF(EB$5&gt;$N211,5,$K211)*10+IF(AND($F211&gt;=EB$5,$F211&lt;=EB$6),IF(AND($G211&gt;=EB$5,$G211&lt;=EB$6),5,IF($L211=1,2,1)),IF(AND($G211&gt;=EB$5,$G211&lt;=EB$6),IF($M211&gt;0,4,3),0)),IF(AND($D211&lt;=EB$6,$E211&gt;=EB$5),60,0)))</f>
        <v/>
      </c>
      <c r="EC211" s="80" t="str">
        <f>IF(OR($A211="",NOT(ISNUMBER($G211))),"",IF(AND($F211&lt;=EC$6,$G211&gt;=EC$5),IF(EC$5&gt;$N211,5,$K211)*10+IF(AND($F211&gt;=EC$5,$F211&lt;=EC$6),IF(AND($G211&gt;=EC$5,$G211&lt;=EC$6),5,IF($L211=1,2,1)),IF(AND($G211&gt;=EC$5,$G211&lt;=EC$6),IF($M211&gt;0,4,3),0)),IF(AND($D211&lt;=EC$6,$E211&gt;=EC$5),60,0)))</f>
        <v/>
      </c>
      <c r="ED211" s="80" t="str">
        <f>IF(OR($A211="",NOT(ISNUMBER($G211))),"",IF(AND($F211&lt;=ED$6,$G211&gt;=ED$5),IF(ED$5&gt;$N211,5,$K211)*10+IF(AND($F211&gt;=ED$5,$F211&lt;=ED$6),IF(AND($G211&gt;=ED$5,$G211&lt;=ED$6),5,IF($L211=1,2,1)),IF(AND($G211&gt;=ED$5,$G211&lt;=ED$6),IF($M211&gt;0,4,3),0)),IF(AND($D211&lt;=ED$6,$E211&gt;=ED$5),60,0)))</f>
        <v/>
      </c>
    </row>
    <row r="212" ht="18" customHeight="1">
      <c r="A212" s="52" t="str">
        <f>IF(Tasks!$B212="","",Tasks!$A212)</f>
        <v/>
      </c>
      <c r="B212" s="78" t="str">
        <f>IF(Tasks!$B212="","",Tasks!$B212)</f>
        <v/>
      </c>
      <c r="C212" s="25" t="str">
        <f>IF($B212="","",IF(AND(Tasks!$D212="",Tasks!$G212=""),"-",IF(Tasks!$D212="","",Tasks!$D212&amp;IF(OR(Tasks!$E212="",Tasks!$E212="FS"),IF(N(Tasks!$F212)=0,"","FS"),Tasks!$E212)&amp;IF(N(Tasks!$F212)=0,"",IF(Tasks!$F212&gt;0,"+","")&amp;Tasks!$F212))&amp;IF(AND(Tasks!$D212&lt;&gt;"",Tasks!$G212&lt;&gt;""),", ","")&amp;IF(Tasks!$G212="","",Tasks!$G212&amp;IF(OR(Tasks!$H212="",Tasks!$H212="FS"),IF(N(Tasks!$I212)=0,"","FS"),Tasks!$H212)&amp;IF(N(Tasks!$I212)=0,"",IF(Tasks!$I212&gt;0,"+","")&amp;Tasks!$I212))))</f>
        <v/>
      </c>
      <c r="D212" s="51" t="str">
        <f>IF(OR($B212="",Tasks!$Q212=""),"",Tasks!$Q212)</f>
        <v/>
      </c>
      <c r="E212" s="51" t="str">
        <f>IF(OR($B212="",Tasks!$R212=""),"",Tasks!$R212)</f>
        <v/>
      </c>
      <c r="F212" s="51" t="str">
        <f>IF(OR($B212="",Tasks!$S212=""),"",Tasks!$S212)</f>
        <v/>
      </c>
      <c r="G212" s="51" t="str">
        <f>IF(OR($B212="",Tasks!$T212=""),"",Tasks!$T212)</f>
        <v/>
      </c>
      <c r="H212" s="52" t="str">
        <f>IF($B212="","",Tasks!$AE212)</f>
        <v/>
      </c>
      <c r="I212" s="79" t="str">
        <f>IF($B212="","",Tasks!$AF212)</f>
        <v/>
      </c>
      <c r="J212" s="53" t="str">
        <f>IF(OR($B212="",Tasks!$V212=""),"",Tasks!$V212)</f>
        <v/>
      </c>
      <c r="K212" s="52" t="str">
        <f>IF($B212="","",Tasks!$AA212)</f>
        <v/>
      </c>
      <c r="L212" s="52" t="str">
        <f>IF($B212="","",Tasks!$AB212)</f>
        <v/>
      </c>
      <c r="M212" s="52" t="str">
        <f>IF($B212="","",Tasks!$Z212)</f>
        <v/>
      </c>
      <c r="N212" s="52" t="str">
        <f>IF(OR($B212="",Tasks!$AG212=""),"",Tasks!$AG212)</f>
        <v/>
      </c>
      <c r="O212" s="80" t="str">
        <f>IF(OR($A212="",NOT(ISNUMBER($G212))),"",IF(AND($F212&lt;=O$6,$G212&gt;=O$5),IF(O$5&gt;$N212,5,$K212)*10+IF(AND($F212&gt;=O$5,$F212&lt;=O$6),IF(AND($G212&gt;=O$5,$G212&lt;=O$6),5,IF($L212=1,2,1)),IF(AND($G212&gt;=O$5,$G212&lt;=O$6),IF($M212&gt;0,4,3),0)),IF(AND($D212&lt;=O$6,$E212&gt;=O$5),60,0)))</f>
        <v/>
      </c>
      <c r="P212" s="80" t="str">
        <f>IF(OR($A212="",NOT(ISNUMBER($G212))),"",IF(AND($F212&lt;=P$6,$G212&gt;=P$5),IF(P$5&gt;$N212,5,$K212)*10+IF(AND($F212&gt;=P$5,$F212&lt;=P$6),IF(AND($G212&gt;=P$5,$G212&lt;=P$6),5,IF($L212=1,2,1)),IF(AND($G212&gt;=P$5,$G212&lt;=P$6),IF($M212&gt;0,4,3),0)),IF(AND($D212&lt;=P$6,$E212&gt;=P$5),60,0)))</f>
        <v/>
      </c>
      <c r="Q212" s="80" t="str">
        <f>IF(OR($A212="",NOT(ISNUMBER($G212))),"",IF(AND($F212&lt;=Q$6,$G212&gt;=Q$5),IF(Q$5&gt;$N212,5,$K212)*10+IF(AND($F212&gt;=Q$5,$F212&lt;=Q$6),IF(AND($G212&gt;=Q$5,$G212&lt;=Q$6),5,IF($L212=1,2,1)),IF(AND($G212&gt;=Q$5,$G212&lt;=Q$6),IF($M212&gt;0,4,3),0)),IF(AND($D212&lt;=Q$6,$E212&gt;=Q$5),60,0)))</f>
        <v/>
      </c>
      <c r="R212" s="80" t="str">
        <f>IF(OR($A212="",NOT(ISNUMBER($G212))),"",IF(AND($F212&lt;=R$6,$G212&gt;=R$5),IF(R$5&gt;$N212,5,$K212)*10+IF(AND($F212&gt;=R$5,$F212&lt;=R$6),IF(AND($G212&gt;=R$5,$G212&lt;=R$6),5,IF($L212=1,2,1)),IF(AND($G212&gt;=R$5,$G212&lt;=R$6),IF($M212&gt;0,4,3),0)),IF(AND($D212&lt;=R$6,$E212&gt;=R$5),60,0)))</f>
        <v/>
      </c>
      <c r="S212" s="80" t="str">
        <f>IF(OR($A212="",NOT(ISNUMBER($G212))),"",IF(AND($F212&lt;=S$6,$G212&gt;=S$5),IF(S$5&gt;$N212,5,$K212)*10+IF(AND($F212&gt;=S$5,$F212&lt;=S$6),IF(AND($G212&gt;=S$5,$G212&lt;=S$6),5,IF($L212=1,2,1)),IF(AND($G212&gt;=S$5,$G212&lt;=S$6),IF($M212&gt;0,4,3),0)),IF(AND($D212&lt;=S$6,$E212&gt;=S$5),60,0)))</f>
        <v/>
      </c>
      <c r="T212" s="80" t="str">
        <f>IF(OR($A212="",NOT(ISNUMBER($G212))),"",IF(AND($F212&lt;=T$6,$G212&gt;=T$5),IF(T$5&gt;$N212,5,$K212)*10+IF(AND($F212&gt;=T$5,$F212&lt;=T$6),IF(AND($G212&gt;=T$5,$G212&lt;=T$6),5,IF($L212=1,2,1)),IF(AND($G212&gt;=T$5,$G212&lt;=T$6),IF($M212&gt;0,4,3),0)),IF(AND($D212&lt;=T$6,$E212&gt;=T$5),60,0)))</f>
        <v/>
      </c>
      <c r="U212" s="80" t="str">
        <f>IF(OR($A212="",NOT(ISNUMBER($G212))),"",IF(AND($F212&lt;=U$6,$G212&gt;=U$5),IF(U$5&gt;$N212,5,$K212)*10+IF(AND($F212&gt;=U$5,$F212&lt;=U$6),IF(AND($G212&gt;=U$5,$G212&lt;=U$6),5,IF($L212=1,2,1)),IF(AND($G212&gt;=U$5,$G212&lt;=U$6),IF($M212&gt;0,4,3),0)),IF(AND($D212&lt;=U$6,$E212&gt;=U$5),60,0)))</f>
        <v/>
      </c>
      <c r="V212" s="80" t="str">
        <f>IF(OR($A212="",NOT(ISNUMBER($G212))),"",IF(AND($F212&lt;=V$6,$G212&gt;=V$5),IF(V$5&gt;$N212,5,$K212)*10+IF(AND($F212&gt;=V$5,$F212&lt;=V$6),IF(AND($G212&gt;=V$5,$G212&lt;=V$6),5,IF($L212=1,2,1)),IF(AND($G212&gt;=V$5,$G212&lt;=V$6),IF($M212&gt;0,4,3),0)),IF(AND($D212&lt;=V$6,$E212&gt;=V$5),60,0)))</f>
        <v/>
      </c>
      <c r="W212" s="80" t="str">
        <f>IF(OR($A212="",NOT(ISNUMBER($G212))),"",IF(AND($F212&lt;=W$6,$G212&gt;=W$5),IF(W$5&gt;$N212,5,$K212)*10+IF(AND($F212&gt;=W$5,$F212&lt;=W$6),IF(AND($G212&gt;=W$5,$G212&lt;=W$6),5,IF($L212=1,2,1)),IF(AND($G212&gt;=W$5,$G212&lt;=W$6),IF($M212&gt;0,4,3),0)),IF(AND($D212&lt;=W$6,$E212&gt;=W$5),60,0)))</f>
        <v/>
      </c>
      <c r="X212" s="80" t="str">
        <f>IF(OR($A212="",NOT(ISNUMBER($G212))),"",IF(AND($F212&lt;=X$6,$G212&gt;=X$5),IF(X$5&gt;$N212,5,$K212)*10+IF(AND($F212&gt;=X$5,$F212&lt;=X$6),IF(AND($G212&gt;=X$5,$G212&lt;=X$6),5,IF($L212=1,2,1)),IF(AND($G212&gt;=X$5,$G212&lt;=X$6),IF($M212&gt;0,4,3),0)),IF(AND($D212&lt;=X$6,$E212&gt;=X$5),60,0)))</f>
        <v/>
      </c>
      <c r="Y212" s="80" t="str">
        <f>IF(OR($A212="",NOT(ISNUMBER($G212))),"",IF(AND($F212&lt;=Y$6,$G212&gt;=Y$5),IF(Y$5&gt;$N212,5,$K212)*10+IF(AND($F212&gt;=Y$5,$F212&lt;=Y$6),IF(AND($G212&gt;=Y$5,$G212&lt;=Y$6),5,IF($L212=1,2,1)),IF(AND($G212&gt;=Y$5,$G212&lt;=Y$6),IF($M212&gt;0,4,3),0)),IF(AND($D212&lt;=Y$6,$E212&gt;=Y$5),60,0)))</f>
        <v/>
      </c>
      <c r="Z212" s="80" t="str">
        <f>IF(OR($A212="",NOT(ISNUMBER($G212))),"",IF(AND($F212&lt;=Z$6,$G212&gt;=Z$5),IF(Z$5&gt;$N212,5,$K212)*10+IF(AND($F212&gt;=Z$5,$F212&lt;=Z$6),IF(AND($G212&gt;=Z$5,$G212&lt;=Z$6),5,IF($L212=1,2,1)),IF(AND($G212&gt;=Z$5,$G212&lt;=Z$6),IF($M212&gt;0,4,3),0)),IF(AND($D212&lt;=Z$6,$E212&gt;=Z$5),60,0)))</f>
        <v/>
      </c>
      <c r="AA212" s="80" t="str">
        <f>IF(OR($A212="",NOT(ISNUMBER($G212))),"",IF(AND($F212&lt;=AA$6,$G212&gt;=AA$5),IF(AA$5&gt;$N212,5,$K212)*10+IF(AND($F212&gt;=AA$5,$F212&lt;=AA$6),IF(AND($G212&gt;=AA$5,$G212&lt;=AA$6),5,IF($L212=1,2,1)),IF(AND($G212&gt;=AA$5,$G212&lt;=AA$6),IF($M212&gt;0,4,3),0)),IF(AND($D212&lt;=AA$6,$E212&gt;=AA$5),60,0)))</f>
        <v/>
      </c>
      <c r="AB212" s="80" t="str">
        <f>IF(OR($A212="",NOT(ISNUMBER($G212))),"",IF(AND($F212&lt;=AB$6,$G212&gt;=AB$5),IF(AB$5&gt;$N212,5,$K212)*10+IF(AND($F212&gt;=AB$5,$F212&lt;=AB$6),IF(AND($G212&gt;=AB$5,$G212&lt;=AB$6),5,IF($L212=1,2,1)),IF(AND($G212&gt;=AB$5,$G212&lt;=AB$6),IF($M212&gt;0,4,3),0)),IF(AND($D212&lt;=AB$6,$E212&gt;=AB$5),60,0)))</f>
        <v/>
      </c>
      <c r="AC212" s="80" t="str">
        <f>IF(OR($A212="",NOT(ISNUMBER($G212))),"",IF(AND($F212&lt;=AC$6,$G212&gt;=AC$5),IF(AC$5&gt;$N212,5,$K212)*10+IF(AND($F212&gt;=AC$5,$F212&lt;=AC$6),IF(AND($G212&gt;=AC$5,$G212&lt;=AC$6),5,IF($L212=1,2,1)),IF(AND($G212&gt;=AC$5,$G212&lt;=AC$6),IF($M212&gt;0,4,3),0)),IF(AND($D212&lt;=AC$6,$E212&gt;=AC$5),60,0)))</f>
        <v/>
      </c>
      <c r="AD212" s="80" t="str">
        <f>IF(OR($A212="",NOT(ISNUMBER($G212))),"",IF(AND($F212&lt;=AD$6,$G212&gt;=AD$5),IF(AD$5&gt;$N212,5,$K212)*10+IF(AND($F212&gt;=AD$5,$F212&lt;=AD$6),IF(AND($G212&gt;=AD$5,$G212&lt;=AD$6),5,IF($L212=1,2,1)),IF(AND($G212&gt;=AD$5,$G212&lt;=AD$6),IF($M212&gt;0,4,3),0)),IF(AND($D212&lt;=AD$6,$E212&gt;=AD$5),60,0)))</f>
        <v/>
      </c>
      <c r="AE212" s="80" t="str">
        <f>IF(OR($A212="",NOT(ISNUMBER($G212))),"",IF(AND($F212&lt;=AE$6,$G212&gt;=AE$5),IF(AE$5&gt;$N212,5,$K212)*10+IF(AND($F212&gt;=AE$5,$F212&lt;=AE$6),IF(AND($G212&gt;=AE$5,$G212&lt;=AE$6),5,IF($L212=1,2,1)),IF(AND($G212&gt;=AE$5,$G212&lt;=AE$6),IF($M212&gt;0,4,3),0)),IF(AND($D212&lt;=AE$6,$E212&gt;=AE$5),60,0)))</f>
        <v/>
      </c>
      <c r="AF212" s="80" t="str">
        <f>IF(OR($A212="",NOT(ISNUMBER($G212))),"",IF(AND($F212&lt;=AF$6,$G212&gt;=AF$5),IF(AF$5&gt;$N212,5,$K212)*10+IF(AND($F212&gt;=AF$5,$F212&lt;=AF$6),IF(AND($G212&gt;=AF$5,$G212&lt;=AF$6),5,IF($L212=1,2,1)),IF(AND($G212&gt;=AF$5,$G212&lt;=AF$6),IF($M212&gt;0,4,3),0)),IF(AND($D212&lt;=AF$6,$E212&gt;=AF$5),60,0)))</f>
        <v/>
      </c>
      <c r="AG212" s="80" t="str">
        <f>IF(OR($A212="",NOT(ISNUMBER($G212))),"",IF(AND($F212&lt;=AG$6,$G212&gt;=AG$5),IF(AG$5&gt;$N212,5,$K212)*10+IF(AND($F212&gt;=AG$5,$F212&lt;=AG$6),IF(AND($G212&gt;=AG$5,$G212&lt;=AG$6),5,IF($L212=1,2,1)),IF(AND($G212&gt;=AG$5,$G212&lt;=AG$6),IF($M212&gt;0,4,3),0)),IF(AND($D212&lt;=AG$6,$E212&gt;=AG$5),60,0)))</f>
        <v/>
      </c>
      <c r="AH212" s="80" t="str">
        <f>IF(OR($A212="",NOT(ISNUMBER($G212))),"",IF(AND($F212&lt;=AH$6,$G212&gt;=AH$5),IF(AH$5&gt;$N212,5,$K212)*10+IF(AND($F212&gt;=AH$5,$F212&lt;=AH$6),IF(AND($G212&gt;=AH$5,$G212&lt;=AH$6),5,IF($L212=1,2,1)),IF(AND($G212&gt;=AH$5,$G212&lt;=AH$6),IF($M212&gt;0,4,3),0)),IF(AND($D212&lt;=AH$6,$E212&gt;=AH$5),60,0)))</f>
        <v/>
      </c>
      <c r="AI212" s="80" t="str">
        <f>IF(OR($A212="",NOT(ISNUMBER($G212))),"",IF(AND($F212&lt;=AI$6,$G212&gt;=AI$5),IF(AI$5&gt;$N212,5,$K212)*10+IF(AND($F212&gt;=AI$5,$F212&lt;=AI$6),IF(AND($G212&gt;=AI$5,$G212&lt;=AI$6),5,IF($L212=1,2,1)),IF(AND($G212&gt;=AI$5,$G212&lt;=AI$6),IF($M212&gt;0,4,3),0)),IF(AND($D212&lt;=AI$6,$E212&gt;=AI$5),60,0)))</f>
        <v/>
      </c>
      <c r="AJ212" s="80" t="str">
        <f>IF(OR($A212="",NOT(ISNUMBER($G212))),"",IF(AND($F212&lt;=AJ$6,$G212&gt;=AJ$5),IF(AJ$5&gt;$N212,5,$K212)*10+IF(AND($F212&gt;=AJ$5,$F212&lt;=AJ$6),IF(AND($G212&gt;=AJ$5,$G212&lt;=AJ$6),5,IF($L212=1,2,1)),IF(AND($G212&gt;=AJ$5,$G212&lt;=AJ$6),IF($M212&gt;0,4,3),0)),IF(AND($D212&lt;=AJ$6,$E212&gt;=AJ$5),60,0)))</f>
        <v/>
      </c>
      <c r="AK212" s="80" t="str">
        <f>IF(OR($A212="",NOT(ISNUMBER($G212))),"",IF(AND($F212&lt;=AK$6,$G212&gt;=AK$5),IF(AK$5&gt;$N212,5,$K212)*10+IF(AND($F212&gt;=AK$5,$F212&lt;=AK$6),IF(AND($G212&gt;=AK$5,$G212&lt;=AK$6),5,IF($L212=1,2,1)),IF(AND($G212&gt;=AK$5,$G212&lt;=AK$6),IF($M212&gt;0,4,3),0)),IF(AND($D212&lt;=AK$6,$E212&gt;=AK$5),60,0)))</f>
        <v/>
      </c>
      <c r="AL212" s="80" t="str">
        <f>IF(OR($A212="",NOT(ISNUMBER($G212))),"",IF(AND($F212&lt;=AL$6,$G212&gt;=AL$5),IF(AL$5&gt;$N212,5,$K212)*10+IF(AND($F212&gt;=AL$5,$F212&lt;=AL$6),IF(AND($G212&gt;=AL$5,$G212&lt;=AL$6),5,IF($L212=1,2,1)),IF(AND($G212&gt;=AL$5,$G212&lt;=AL$6),IF($M212&gt;0,4,3),0)),IF(AND($D212&lt;=AL$6,$E212&gt;=AL$5),60,0)))</f>
        <v/>
      </c>
      <c r="AM212" s="80" t="str">
        <f>IF(OR($A212="",NOT(ISNUMBER($G212))),"",IF(AND($F212&lt;=AM$6,$G212&gt;=AM$5),IF(AM$5&gt;$N212,5,$K212)*10+IF(AND($F212&gt;=AM$5,$F212&lt;=AM$6),IF(AND($G212&gt;=AM$5,$G212&lt;=AM$6),5,IF($L212=1,2,1)),IF(AND($G212&gt;=AM$5,$G212&lt;=AM$6),IF($M212&gt;0,4,3),0)),IF(AND($D212&lt;=AM$6,$E212&gt;=AM$5),60,0)))</f>
        <v/>
      </c>
      <c r="AN212" s="80" t="str">
        <f>IF(OR($A212="",NOT(ISNUMBER($G212))),"",IF(AND($F212&lt;=AN$6,$G212&gt;=AN$5),IF(AN$5&gt;$N212,5,$K212)*10+IF(AND($F212&gt;=AN$5,$F212&lt;=AN$6),IF(AND($G212&gt;=AN$5,$G212&lt;=AN$6),5,IF($L212=1,2,1)),IF(AND($G212&gt;=AN$5,$G212&lt;=AN$6),IF($M212&gt;0,4,3),0)),IF(AND($D212&lt;=AN$6,$E212&gt;=AN$5),60,0)))</f>
        <v/>
      </c>
      <c r="AO212" s="80" t="str">
        <f>IF(OR($A212="",NOT(ISNUMBER($G212))),"",IF(AND($F212&lt;=AO$6,$G212&gt;=AO$5),IF(AO$5&gt;$N212,5,$K212)*10+IF(AND($F212&gt;=AO$5,$F212&lt;=AO$6),IF(AND($G212&gt;=AO$5,$G212&lt;=AO$6),5,IF($L212=1,2,1)),IF(AND($G212&gt;=AO$5,$G212&lt;=AO$6),IF($M212&gt;0,4,3),0)),IF(AND($D212&lt;=AO$6,$E212&gt;=AO$5),60,0)))</f>
        <v/>
      </c>
      <c r="AP212" s="80" t="str">
        <f>IF(OR($A212="",NOT(ISNUMBER($G212))),"",IF(AND($F212&lt;=AP$6,$G212&gt;=AP$5),IF(AP$5&gt;$N212,5,$K212)*10+IF(AND($F212&gt;=AP$5,$F212&lt;=AP$6),IF(AND($G212&gt;=AP$5,$G212&lt;=AP$6),5,IF($L212=1,2,1)),IF(AND($G212&gt;=AP$5,$G212&lt;=AP$6),IF($M212&gt;0,4,3),0)),IF(AND($D212&lt;=AP$6,$E212&gt;=AP$5),60,0)))</f>
        <v/>
      </c>
      <c r="AQ212" s="80" t="str">
        <f>IF(OR($A212="",NOT(ISNUMBER($G212))),"",IF(AND($F212&lt;=AQ$6,$G212&gt;=AQ$5),IF(AQ$5&gt;$N212,5,$K212)*10+IF(AND($F212&gt;=AQ$5,$F212&lt;=AQ$6),IF(AND($G212&gt;=AQ$5,$G212&lt;=AQ$6),5,IF($L212=1,2,1)),IF(AND($G212&gt;=AQ$5,$G212&lt;=AQ$6),IF($M212&gt;0,4,3),0)),IF(AND($D212&lt;=AQ$6,$E212&gt;=AQ$5),60,0)))</f>
        <v/>
      </c>
      <c r="AR212" s="80" t="str">
        <f>IF(OR($A212="",NOT(ISNUMBER($G212))),"",IF(AND($F212&lt;=AR$6,$G212&gt;=AR$5),IF(AR$5&gt;$N212,5,$K212)*10+IF(AND($F212&gt;=AR$5,$F212&lt;=AR$6),IF(AND($G212&gt;=AR$5,$G212&lt;=AR$6),5,IF($L212=1,2,1)),IF(AND($G212&gt;=AR$5,$G212&lt;=AR$6),IF($M212&gt;0,4,3),0)),IF(AND($D212&lt;=AR$6,$E212&gt;=AR$5),60,0)))</f>
        <v/>
      </c>
      <c r="AS212" s="80" t="str">
        <f>IF(OR($A212="",NOT(ISNUMBER($G212))),"",IF(AND($F212&lt;=AS$6,$G212&gt;=AS$5),IF(AS$5&gt;$N212,5,$K212)*10+IF(AND($F212&gt;=AS$5,$F212&lt;=AS$6),IF(AND($G212&gt;=AS$5,$G212&lt;=AS$6),5,IF($L212=1,2,1)),IF(AND($G212&gt;=AS$5,$G212&lt;=AS$6),IF($M212&gt;0,4,3),0)),IF(AND($D212&lt;=AS$6,$E212&gt;=AS$5),60,0)))</f>
        <v/>
      </c>
      <c r="AT212" s="80" t="str">
        <f>IF(OR($A212="",NOT(ISNUMBER($G212))),"",IF(AND($F212&lt;=AT$6,$G212&gt;=AT$5),IF(AT$5&gt;$N212,5,$K212)*10+IF(AND($F212&gt;=AT$5,$F212&lt;=AT$6),IF(AND($G212&gt;=AT$5,$G212&lt;=AT$6),5,IF($L212=1,2,1)),IF(AND($G212&gt;=AT$5,$G212&lt;=AT$6),IF($M212&gt;0,4,3),0)),IF(AND($D212&lt;=AT$6,$E212&gt;=AT$5),60,0)))</f>
        <v/>
      </c>
      <c r="AU212" s="80" t="str">
        <f>IF(OR($A212="",NOT(ISNUMBER($G212))),"",IF(AND($F212&lt;=AU$6,$G212&gt;=AU$5),IF(AU$5&gt;$N212,5,$K212)*10+IF(AND($F212&gt;=AU$5,$F212&lt;=AU$6),IF(AND($G212&gt;=AU$5,$G212&lt;=AU$6),5,IF($L212=1,2,1)),IF(AND($G212&gt;=AU$5,$G212&lt;=AU$6),IF($M212&gt;0,4,3),0)),IF(AND($D212&lt;=AU$6,$E212&gt;=AU$5),60,0)))</f>
        <v/>
      </c>
      <c r="AV212" s="80" t="str">
        <f>IF(OR($A212="",NOT(ISNUMBER($G212))),"",IF(AND($F212&lt;=AV$6,$G212&gt;=AV$5),IF(AV$5&gt;$N212,5,$K212)*10+IF(AND($F212&gt;=AV$5,$F212&lt;=AV$6),IF(AND($G212&gt;=AV$5,$G212&lt;=AV$6),5,IF($L212=1,2,1)),IF(AND($G212&gt;=AV$5,$G212&lt;=AV$6),IF($M212&gt;0,4,3),0)),IF(AND($D212&lt;=AV$6,$E212&gt;=AV$5),60,0)))</f>
        <v/>
      </c>
      <c r="AW212" s="80" t="str">
        <f>IF(OR($A212="",NOT(ISNUMBER($G212))),"",IF(AND($F212&lt;=AW$6,$G212&gt;=AW$5),IF(AW$5&gt;$N212,5,$K212)*10+IF(AND($F212&gt;=AW$5,$F212&lt;=AW$6),IF(AND($G212&gt;=AW$5,$G212&lt;=AW$6),5,IF($L212=1,2,1)),IF(AND($G212&gt;=AW$5,$G212&lt;=AW$6),IF($M212&gt;0,4,3),0)),IF(AND($D212&lt;=AW$6,$E212&gt;=AW$5),60,0)))</f>
        <v/>
      </c>
      <c r="AX212" s="80" t="str">
        <f>IF(OR($A212="",NOT(ISNUMBER($G212))),"",IF(AND($F212&lt;=AX$6,$G212&gt;=AX$5),IF(AX$5&gt;$N212,5,$K212)*10+IF(AND($F212&gt;=AX$5,$F212&lt;=AX$6),IF(AND($G212&gt;=AX$5,$G212&lt;=AX$6),5,IF($L212=1,2,1)),IF(AND($G212&gt;=AX$5,$G212&lt;=AX$6),IF($M212&gt;0,4,3),0)),IF(AND($D212&lt;=AX$6,$E212&gt;=AX$5),60,0)))</f>
        <v/>
      </c>
      <c r="AY212" s="80" t="str">
        <f>IF(OR($A212="",NOT(ISNUMBER($G212))),"",IF(AND($F212&lt;=AY$6,$G212&gt;=AY$5),IF(AY$5&gt;$N212,5,$K212)*10+IF(AND($F212&gt;=AY$5,$F212&lt;=AY$6),IF(AND($G212&gt;=AY$5,$G212&lt;=AY$6),5,IF($L212=1,2,1)),IF(AND($G212&gt;=AY$5,$G212&lt;=AY$6),IF($M212&gt;0,4,3),0)),IF(AND($D212&lt;=AY$6,$E212&gt;=AY$5),60,0)))</f>
        <v/>
      </c>
      <c r="AZ212" s="80" t="str">
        <f>IF(OR($A212="",NOT(ISNUMBER($G212))),"",IF(AND($F212&lt;=AZ$6,$G212&gt;=AZ$5),IF(AZ$5&gt;$N212,5,$K212)*10+IF(AND($F212&gt;=AZ$5,$F212&lt;=AZ$6),IF(AND($G212&gt;=AZ$5,$G212&lt;=AZ$6),5,IF($L212=1,2,1)),IF(AND($G212&gt;=AZ$5,$G212&lt;=AZ$6),IF($M212&gt;0,4,3),0)),IF(AND($D212&lt;=AZ$6,$E212&gt;=AZ$5),60,0)))</f>
        <v/>
      </c>
      <c r="BA212" s="80" t="str">
        <f>IF(OR($A212="",NOT(ISNUMBER($G212))),"",IF(AND($F212&lt;=BA$6,$G212&gt;=BA$5),IF(BA$5&gt;$N212,5,$K212)*10+IF(AND($F212&gt;=BA$5,$F212&lt;=BA$6),IF(AND($G212&gt;=BA$5,$G212&lt;=BA$6),5,IF($L212=1,2,1)),IF(AND($G212&gt;=BA$5,$G212&lt;=BA$6),IF($M212&gt;0,4,3),0)),IF(AND($D212&lt;=BA$6,$E212&gt;=BA$5),60,0)))</f>
        <v/>
      </c>
      <c r="BB212" s="80" t="str">
        <f>IF(OR($A212="",NOT(ISNUMBER($G212))),"",IF(AND($F212&lt;=BB$6,$G212&gt;=BB$5),IF(BB$5&gt;$N212,5,$K212)*10+IF(AND($F212&gt;=BB$5,$F212&lt;=BB$6),IF(AND($G212&gt;=BB$5,$G212&lt;=BB$6),5,IF($L212=1,2,1)),IF(AND($G212&gt;=BB$5,$G212&lt;=BB$6),IF($M212&gt;0,4,3),0)),IF(AND($D212&lt;=BB$6,$E212&gt;=BB$5),60,0)))</f>
        <v/>
      </c>
      <c r="BC212" s="80" t="str">
        <f>IF(OR($A212="",NOT(ISNUMBER($G212))),"",IF(AND($F212&lt;=BC$6,$G212&gt;=BC$5),IF(BC$5&gt;$N212,5,$K212)*10+IF(AND($F212&gt;=BC$5,$F212&lt;=BC$6),IF(AND($G212&gt;=BC$5,$G212&lt;=BC$6),5,IF($L212=1,2,1)),IF(AND($G212&gt;=BC$5,$G212&lt;=BC$6),IF($M212&gt;0,4,3),0)),IF(AND($D212&lt;=BC$6,$E212&gt;=BC$5),60,0)))</f>
        <v/>
      </c>
      <c r="BD212" s="80" t="str">
        <f>IF(OR($A212="",NOT(ISNUMBER($G212))),"",IF(AND($F212&lt;=BD$6,$G212&gt;=BD$5),IF(BD$5&gt;$N212,5,$K212)*10+IF(AND($F212&gt;=BD$5,$F212&lt;=BD$6),IF(AND($G212&gt;=BD$5,$G212&lt;=BD$6),5,IF($L212=1,2,1)),IF(AND($G212&gt;=BD$5,$G212&lt;=BD$6),IF($M212&gt;0,4,3),0)),IF(AND($D212&lt;=BD$6,$E212&gt;=BD$5),60,0)))</f>
        <v/>
      </c>
      <c r="BE212" s="80" t="str">
        <f>IF(OR($A212="",NOT(ISNUMBER($G212))),"",IF(AND($F212&lt;=BE$6,$G212&gt;=BE$5),IF(BE$5&gt;$N212,5,$K212)*10+IF(AND($F212&gt;=BE$5,$F212&lt;=BE$6),IF(AND($G212&gt;=BE$5,$G212&lt;=BE$6),5,IF($L212=1,2,1)),IF(AND($G212&gt;=BE$5,$G212&lt;=BE$6),IF($M212&gt;0,4,3),0)),IF(AND($D212&lt;=BE$6,$E212&gt;=BE$5),60,0)))</f>
        <v/>
      </c>
      <c r="BF212" s="80" t="str">
        <f>IF(OR($A212="",NOT(ISNUMBER($G212))),"",IF(AND($F212&lt;=BF$6,$G212&gt;=BF$5),IF(BF$5&gt;$N212,5,$K212)*10+IF(AND($F212&gt;=BF$5,$F212&lt;=BF$6),IF(AND($G212&gt;=BF$5,$G212&lt;=BF$6),5,IF($L212=1,2,1)),IF(AND($G212&gt;=BF$5,$G212&lt;=BF$6),IF($M212&gt;0,4,3),0)),IF(AND($D212&lt;=BF$6,$E212&gt;=BF$5),60,0)))</f>
        <v/>
      </c>
      <c r="BG212" s="80" t="str">
        <f>IF(OR($A212="",NOT(ISNUMBER($G212))),"",IF(AND($F212&lt;=BG$6,$G212&gt;=BG$5),IF(BG$5&gt;$N212,5,$K212)*10+IF(AND($F212&gt;=BG$5,$F212&lt;=BG$6),IF(AND($G212&gt;=BG$5,$G212&lt;=BG$6),5,IF($L212=1,2,1)),IF(AND($G212&gt;=BG$5,$G212&lt;=BG$6),IF($M212&gt;0,4,3),0)),IF(AND($D212&lt;=BG$6,$E212&gt;=BG$5),60,0)))</f>
        <v/>
      </c>
      <c r="BH212" s="80" t="str">
        <f>IF(OR($A212="",NOT(ISNUMBER($G212))),"",IF(AND($F212&lt;=BH$6,$G212&gt;=BH$5),IF(BH$5&gt;$N212,5,$K212)*10+IF(AND($F212&gt;=BH$5,$F212&lt;=BH$6),IF(AND($G212&gt;=BH$5,$G212&lt;=BH$6),5,IF($L212=1,2,1)),IF(AND($G212&gt;=BH$5,$G212&lt;=BH$6),IF($M212&gt;0,4,3),0)),IF(AND($D212&lt;=BH$6,$E212&gt;=BH$5),60,0)))</f>
        <v/>
      </c>
      <c r="BI212" s="80" t="str">
        <f>IF(OR($A212="",NOT(ISNUMBER($G212))),"",IF(AND($F212&lt;=BI$6,$G212&gt;=BI$5),IF(BI$5&gt;$N212,5,$K212)*10+IF(AND($F212&gt;=BI$5,$F212&lt;=BI$6),IF(AND($G212&gt;=BI$5,$G212&lt;=BI$6),5,IF($L212=1,2,1)),IF(AND($G212&gt;=BI$5,$G212&lt;=BI$6),IF($M212&gt;0,4,3),0)),IF(AND($D212&lt;=BI$6,$E212&gt;=BI$5),60,0)))</f>
        <v/>
      </c>
      <c r="BJ212" s="80" t="str">
        <f>IF(OR($A212="",NOT(ISNUMBER($G212))),"",IF(AND($F212&lt;=BJ$6,$G212&gt;=BJ$5),IF(BJ$5&gt;$N212,5,$K212)*10+IF(AND($F212&gt;=BJ$5,$F212&lt;=BJ$6),IF(AND($G212&gt;=BJ$5,$G212&lt;=BJ$6),5,IF($L212=1,2,1)),IF(AND($G212&gt;=BJ$5,$G212&lt;=BJ$6),IF($M212&gt;0,4,3),0)),IF(AND($D212&lt;=BJ$6,$E212&gt;=BJ$5),60,0)))</f>
        <v/>
      </c>
      <c r="BK212" s="80" t="str">
        <f>IF(OR($A212="",NOT(ISNUMBER($G212))),"",IF(AND($F212&lt;=BK$6,$G212&gt;=BK$5),IF(BK$5&gt;$N212,5,$K212)*10+IF(AND($F212&gt;=BK$5,$F212&lt;=BK$6),IF(AND($G212&gt;=BK$5,$G212&lt;=BK$6),5,IF($L212=1,2,1)),IF(AND($G212&gt;=BK$5,$G212&lt;=BK$6),IF($M212&gt;0,4,3),0)),IF(AND($D212&lt;=BK$6,$E212&gt;=BK$5),60,0)))</f>
        <v/>
      </c>
      <c r="BL212" s="80" t="str">
        <f>IF(OR($A212="",NOT(ISNUMBER($G212))),"",IF(AND($F212&lt;=BL$6,$G212&gt;=BL$5),IF(BL$5&gt;$N212,5,$K212)*10+IF(AND($F212&gt;=BL$5,$F212&lt;=BL$6),IF(AND($G212&gt;=BL$5,$G212&lt;=BL$6),5,IF($L212=1,2,1)),IF(AND($G212&gt;=BL$5,$G212&lt;=BL$6),IF($M212&gt;0,4,3),0)),IF(AND($D212&lt;=BL$6,$E212&gt;=BL$5),60,0)))</f>
        <v/>
      </c>
      <c r="BM212" s="80" t="str">
        <f>IF(OR($A212="",NOT(ISNUMBER($G212))),"",IF(AND($F212&lt;=BM$6,$G212&gt;=BM$5),IF(BM$5&gt;$N212,5,$K212)*10+IF(AND($F212&gt;=BM$5,$F212&lt;=BM$6),IF(AND($G212&gt;=BM$5,$G212&lt;=BM$6),5,IF($L212=1,2,1)),IF(AND($G212&gt;=BM$5,$G212&lt;=BM$6),IF($M212&gt;0,4,3),0)),IF(AND($D212&lt;=BM$6,$E212&gt;=BM$5),60,0)))</f>
        <v/>
      </c>
      <c r="BN212" s="80" t="str">
        <f>IF(OR($A212="",NOT(ISNUMBER($G212))),"",IF(AND($F212&lt;=BN$6,$G212&gt;=BN$5),IF(BN$5&gt;$N212,5,$K212)*10+IF(AND($F212&gt;=BN$5,$F212&lt;=BN$6),IF(AND($G212&gt;=BN$5,$G212&lt;=BN$6),5,IF($L212=1,2,1)),IF(AND($G212&gt;=BN$5,$G212&lt;=BN$6),IF($M212&gt;0,4,3),0)),IF(AND($D212&lt;=BN$6,$E212&gt;=BN$5),60,0)))</f>
        <v/>
      </c>
      <c r="BO212" s="80" t="str">
        <f>IF(OR($A212="",NOT(ISNUMBER($G212))),"",IF(AND($F212&lt;=BO$6,$G212&gt;=BO$5),IF(BO$5&gt;$N212,5,$K212)*10+IF(AND($F212&gt;=BO$5,$F212&lt;=BO$6),IF(AND($G212&gt;=BO$5,$G212&lt;=BO$6),5,IF($L212=1,2,1)),IF(AND($G212&gt;=BO$5,$G212&lt;=BO$6),IF($M212&gt;0,4,3),0)),IF(AND($D212&lt;=BO$6,$E212&gt;=BO$5),60,0)))</f>
        <v/>
      </c>
      <c r="BP212" s="80" t="str">
        <f>IF(OR($A212="",NOT(ISNUMBER($G212))),"",IF(AND($F212&lt;=BP$6,$G212&gt;=BP$5),IF(BP$5&gt;$N212,5,$K212)*10+IF(AND($F212&gt;=BP$5,$F212&lt;=BP$6),IF(AND($G212&gt;=BP$5,$G212&lt;=BP$6),5,IF($L212=1,2,1)),IF(AND($G212&gt;=BP$5,$G212&lt;=BP$6),IF($M212&gt;0,4,3),0)),IF(AND($D212&lt;=BP$6,$E212&gt;=BP$5),60,0)))</f>
        <v/>
      </c>
      <c r="BQ212" s="80" t="str">
        <f>IF(OR($A212="",NOT(ISNUMBER($G212))),"",IF(AND($F212&lt;=BQ$6,$G212&gt;=BQ$5),IF(BQ$5&gt;$N212,5,$K212)*10+IF(AND($F212&gt;=BQ$5,$F212&lt;=BQ$6),IF(AND($G212&gt;=BQ$5,$G212&lt;=BQ$6),5,IF($L212=1,2,1)),IF(AND($G212&gt;=BQ$5,$G212&lt;=BQ$6),IF($M212&gt;0,4,3),0)),IF(AND($D212&lt;=BQ$6,$E212&gt;=BQ$5),60,0)))</f>
        <v/>
      </c>
      <c r="BR212" s="80" t="str">
        <f>IF(OR($A212="",NOT(ISNUMBER($G212))),"",IF(AND($F212&lt;=BR$6,$G212&gt;=BR$5),IF(BR$5&gt;$N212,5,$K212)*10+IF(AND($F212&gt;=BR$5,$F212&lt;=BR$6),IF(AND($G212&gt;=BR$5,$G212&lt;=BR$6),5,IF($L212=1,2,1)),IF(AND($G212&gt;=BR$5,$G212&lt;=BR$6),IF($M212&gt;0,4,3),0)),IF(AND($D212&lt;=BR$6,$E212&gt;=BR$5),60,0)))</f>
        <v/>
      </c>
      <c r="BS212" s="80" t="str">
        <f>IF(OR($A212="",NOT(ISNUMBER($G212))),"",IF(AND($F212&lt;=BS$6,$G212&gt;=BS$5),IF(BS$5&gt;$N212,5,$K212)*10+IF(AND($F212&gt;=BS$5,$F212&lt;=BS$6),IF(AND($G212&gt;=BS$5,$G212&lt;=BS$6),5,IF($L212=1,2,1)),IF(AND($G212&gt;=BS$5,$G212&lt;=BS$6),IF($M212&gt;0,4,3),0)),IF(AND($D212&lt;=BS$6,$E212&gt;=BS$5),60,0)))</f>
        <v/>
      </c>
      <c r="BT212" s="80" t="str">
        <f>IF(OR($A212="",NOT(ISNUMBER($G212))),"",IF(AND($F212&lt;=BT$6,$G212&gt;=BT$5),IF(BT$5&gt;$N212,5,$K212)*10+IF(AND($F212&gt;=BT$5,$F212&lt;=BT$6),IF(AND($G212&gt;=BT$5,$G212&lt;=BT$6),5,IF($L212=1,2,1)),IF(AND($G212&gt;=BT$5,$G212&lt;=BT$6),IF($M212&gt;0,4,3),0)),IF(AND($D212&lt;=BT$6,$E212&gt;=BT$5),60,0)))</f>
        <v/>
      </c>
      <c r="BU212" s="80" t="str">
        <f>IF(OR($A212="",NOT(ISNUMBER($G212))),"",IF(AND($F212&lt;=BU$6,$G212&gt;=BU$5),IF(BU$5&gt;$N212,5,$K212)*10+IF(AND($F212&gt;=BU$5,$F212&lt;=BU$6),IF(AND($G212&gt;=BU$5,$G212&lt;=BU$6),5,IF($L212=1,2,1)),IF(AND($G212&gt;=BU$5,$G212&lt;=BU$6),IF($M212&gt;0,4,3),0)),IF(AND($D212&lt;=BU$6,$E212&gt;=BU$5),60,0)))</f>
        <v/>
      </c>
      <c r="BV212" s="80" t="str">
        <f>IF(OR($A212="",NOT(ISNUMBER($G212))),"",IF(AND($F212&lt;=BV$6,$G212&gt;=BV$5),IF(BV$5&gt;$N212,5,$K212)*10+IF(AND($F212&gt;=BV$5,$F212&lt;=BV$6),IF(AND($G212&gt;=BV$5,$G212&lt;=BV$6),5,IF($L212=1,2,1)),IF(AND($G212&gt;=BV$5,$G212&lt;=BV$6),IF($M212&gt;0,4,3),0)),IF(AND($D212&lt;=BV$6,$E212&gt;=BV$5),60,0)))</f>
        <v/>
      </c>
      <c r="BW212" s="80" t="str">
        <f>IF(OR($A212="",NOT(ISNUMBER($G212))),"",IF(AND($F212&lt;=BW$6,$G212&gt;=BW$5),IF(BW$5&gt;$N212,5,$K212)*10+IF(AND($F212&gt;=BW$5,$F212&lt;=BW$6),IF(AND($G212&gt;=BW$5,$G212&lt;=BW$6),5,IF($L212=1,2,1)),IF(AND($G212&gt;=BW$5,$G212&lt;=BW$6),IF($M212&gt;0,4,3),0)),IF(AND($D212&lt;=BW$6,$E212&gt;=BW$5),60,0)))</f>
        <v/>
      </c>
      <c r="BX212" s="80" t="str">
        <f>IF(OR($A212="",NOT(ISNUMBER($G212))),"",IF(AND($F212&lt;=BX$6,$G212&gt;=BX$5),IF(BX$5&gt;$N212,5,$K212)*10+IF(AND($F212&gt;=BX$5,$F212&lt;=BX$6),IF(AND($G212&gt;=BX$5,$G212&lt;=BX$6),5,IF($L212=1,2,1)),IF(AND($G212&gt;=BX$5,$G212&lt;=BX$6),IF($M212&gt;0,4,3),0)),IF(AND($D212&lt;=BX$6,$E212&gt;=BX$5),60,0)))</f>
        <v/>
      </c>
      <c r="BY212" s="80" t="str">
        <f>IF(OR($A212="",NOT(ISNUMBER($G212))),"",IF(AND($F212&lt;=BY$6,$G212&gt;=BY$5),IF(BY$5&gt;$N212,5,$K212)*10+IF(AND($F212&gt;=BY$5,$F212&lt;=BY$6),IF(AND($G212&gt;=BY$5,$G212&lt;=BY$6),5,IF($L212=1,2,1)),IF(AND($G212&gt;=BY$5,$G212&lt;=BY$6),IF($M212&gt;0,4,3),0)),IF(AND($D212&lt;=BY$6,$E212&gt;=BY$5),60,0)))</f>
        <v/>
      </c>
      <c r="BZ212" s="80" t="str">
        <f>IF(OR($A212="",NOT(ISNUMBER($G212))),"",IF(AND($F212&lt;=BZ$6,$G212&gt;=BZ$5),IF(BZ$5&gt;$N212,5,$K212)*10+IF(AND($F212&gt;=BZ$5,$F212&lt;=BZ$6),IF(AND($G212&gt;=BZ$5,$G212&lt;=BZ$6),5,IF($L212=1,2,1)),IF(AND($G212&gt;=BZ$5,$G212&lt;=BZ$6),IF($M212&gt;0,4,3),0)),IF(AND($D212&lt;=BZ$6,$E212&gt;=BZ$5),60,0)))</f>
        <v/>
      </c>
      <c r="CA212" s="80" t="str">
        <f>IF(OR($A212="",NOT(ISNUMBER($G212))),"",IF(AND($F212&lt;=CA$6,$G212&gt;=CA$5),IF(CA$5&gt;$N212,5,$K212)*10+IF(AND($F212&gt;=CA$5,$F212&lt;=CA$6),IF(AND($G212&gt;=CA$5,$G212&lt;=CA$6),5,IF($L212=1,2,1)),IF(AND($G212&gt;=CA$5,$G212&lt;=CA$6),IF($M212&gt;0,4,3),0)),IF(AND($D212&lt;=CA$6,$E212&gt;=CA$5),60,0)))</f>
        <v/>
      </c>
      <c r="CB212" s="80" t="str">
        <f>IF(OR($A212="",NOT(ISNUMBER($G212))),"",IF(AND($F212&lt;=CB$6,$G212&gt;=CB$5),IF(CB$5&gt;$N212,5,$K212)*10+IF(AND($F212&gt;=CB$5,$F212&lt;=CB$6),IF(AND($G212&gt;=CB$5,$G212&lt;=CB$6),5,IF($L212=1,2,1)),IF(AND($G212&gt;=CB$5,$G212&lt;=CB$6),IF($M212&gt;0,4,3),0)),IF(AND($D212&lt;=CB$6,$E212&gt;=CB$5),60,0)))</f>
        <v/>
      </c>
      <c r="CC212" s="80" t="str">
        <f>IF(OR($A212="",NOT(ISNUMBER($G212))),"",IF(AND($F212&lt;=CC$6,$G212&gt;=CC$5),IF(CC$5&gt;$N212,5,$K212)*10+IF(AND($F212&gt;=CC$5,$F212&lt;=CC$6),IF(AND($G212&gt;=CC$5,$G212&lt;=CC$6),5,IF($L212=1,2,1)),IF(AND($G212&gt;=CC$5,$G212&lt;=CC$6),IF($M212&gt;0,4,3),0)),IF(AND($D212&lt;=CC$6,$E212&gt;=CC$5),60,0)))</f>
        <v/>
      </c>
      <c r="CD212" s="80" t="str">
        <f>IF(OR($A212="",NOT(ISNUMBER($G212))),"",IF(AND($F212&lt;=CD$6,$G212&gt;=CD$5),IF(CD$5&gt;$N212,5,$K212)*10+IF(AND($F212&gt;=CD$5,$F212&lt;=CD$6),IF(AND($G212&gt;=CD$5,$G212&lt;=CD$6),5,IF($L212=1,2,1)),IF(AND($G212&gt;=CD$5,$G212&lt;=CD$6),IF($M212&gt;0,4,3),0)),IF(AND($D212&lt;=CD$6,$E212&gt;=CD$5),60,0)))</f>
        <v/>
      </c>
      <c r="CE212" s="80" t="str">
        <f>IF(OR($A212="",NOT(ISNUMBER($G212))),"",IF(AND($F212&lt;=CE$6,$G212&gt;=CE$5),IF(CE$5&gt;$N212,5,$K212)*10+IF(AND($F212&gt;=CE$5,$F212&lt;=CE$6),IF(AND($G212&gt;=CE$5,$G212&lt;=CE$6),5,IF($L212=1,2,1)),IF(AND($G212&gt;=CE$5,$G212&lt;=CE$6),IF($M212&gt;0,4,3),0)),IF(AND($D212&lt;=CE$6,$E212&gt;=CE$5),60,0)))</f>
        <v/>
      </c>
      <c r="CF212" s="80" t="str">
        <f>IF(OR($A212="",NOT(ISNUMBER($G212))),"",IF(AND($F212&lt;=CF$6,$G212&gt;=CF$5),IF(CF$5&gt;$N212,5,$K212)*10+IF(AND($F212&gt;=CF$5,$F212&lt;=CF$6),IF(AND($G212&gt;=CF$5,$G212&lt;=CF$6),5,IF($L212=1,2,1)),IF(AND($G212&gt;=CF$5,$G212&lt;=CF$6),IF($M212&gt;0,4,3),0)),IF(AND($D212&lt;=CF$6,$E212&gt;=CF$5),60,0)))</f>
        <v/>
      </c>
      <c r="CG212" s="80" t="str">
        <f>IF(OR($A212="",NOT(ISNUMBER($G212))),"",IF(AND($F212&lt;=CG$6,$G212&gt;=CG$5),IF(CG$5&gt;$N212,5,$K212)*10+IF(AND($F212&gt;=CG$5,$F212&lt;=CG$6),IF(AND($G212&gt;=CG$5,$G212&lt;=CG$6),5,IF($L212=1,2,1)),IF(AND($G212&gt;=CG$5,$G212&lt;=CG$6),IF($M212&gt;0,4,3),0)),IF(AND($D212&lt;=CG$6,$E212&gt;=CG$5),60,0)))</f>
        <v/>
      </c>
      <c r="CH212" s="80" t="str">
        <f>IF(OR($A212="",NOT(ISNUMBER($G212))),"",IF(AND($F212&lt;=CH$6,$G212&gt;=CH$5),IF(CH$5&gt;$N212,5,$K212)*10+IF(AND($F212&gt;=CH$5,$F212&lt;=CH$6),IF(AND($G212&gt;=CH$5,$G212&lt;=CH$6),5,IF($L212=1,2,1)),IF(AND($G212&gt;=CH$5,$G212&lt;=CH$6),IF($M212&gt;0,4,3),0)),IF(AND($D212&lt;=CH$6,$E212&gt;=CH$5),60,0)))</f>
        <v/>
      </c>
      <c r="CI212" s="80" t="str">
        <f>IF(OR($A212="",NOT(ISNUMBER($G212))),"",IF(AND($F212&lt;=CI$6,$G212&gt;=CI$5),IF(CI$5&gt;$N212,5,$K212)*10+IF(AND($F212&gt;=CI$5,$F212&lt;=CI$6),IF(AND($G212&gt;=CI$5,$G212&lt;=CI$6),5,IF($L212=1,2,1)),IF(AND($G212&gt;=CI$5,$G212&lt;=CI$6),IF($M212&gt;0,4,3),0)),IF(AND($D212&lt;=CI$6,$E212&gt;=CI$5),60,0)))</f>
        <v/>
      </c>
      <c r="CJ212" s="80" t="str">
        <f>IF(OR($A212="",NOT(ISNUMBER($G212))),"",IF(AND($F212&lt;=CJ$6,$G212&gt;=CJ$5),IF(CJ$5&gt;$N212,5,$K212)*10+IF(AND($F212&gt;=CJ$5,$F212&lt;=CJ$6),IF(AND($G212&gt;=CJ$5,$G212&lt;=CJ$6),5,IF($L212=1,2,1)),IF(AND($G212&gt;=CJ$5,$G212&lt;=CJ$6),IF($M212&gt;0,4,3),0)),IF(AND($D212&lt;=CJ$6,$E212&gt;=CJ$5),60,0)))</f>
        <v/>
      </c>
      <c r="CK212" s="80" t="str">
        <f>IF(OR($A212="",NOT(ISNUMBER($G212))),"",IF(AND($F212&lt;=CK$6,$G212&gt;=CK$5),IF(CK$5&gt;$N212,5,$K212)*10+IF(AND($F212&gt;=CK$5,$F212&lt;=CK$6),IF(AND($G212&gt;=CK$5,$G212&lt;=CK$6),5,IF($L212=1,2,1)),IF(AND($G212&gt;=CK$5,$G212&lt;=CK$6),IF($M212&gt;0,4,3),0)),IF(AND($D212&lt;=CK$6,$E212&gt;=CK$5),60,0)))</f>
        <v/>
      </c>
      <c r="CL212" s="80" t="str">
        <f>IF(OR($A212="",NOT(ISNUMBER($G212))),"",IF(AND($F212&lt;=CL$6,$G212&gt;=CL$5),IF(CL$5&gt;$N212,5,$K212)*10+IF(AND($F212&gt;=CL$5,$F212&lt;=CL$6),IF(AND($G212&gt;=CL$5,$G212&lt;=CL$6),5,IF($L212=1,2,1)),IF(AND($G212&gt;=CL$5,$G212&lt;=CL$6),IF($M212&gt;0,4,3),0)),IF(AND($D212&lt;=CL$6,$E212&gt;=CL$5),60,0)))</f>
        <v/>
      </c>
      <c r="CM212" s="80" t="str">
        <f>IF(OR($A212="",NOT(ISNUMBER($G212))),"",IF(AND($F212&lt;=CM$6,$G212&gt;=CM$5),IF(CM$5&gt;$N212,5,$K212)*10+IF(AND($F212&gt;=CM$5,$F212&lt;=CM$6),IF(AND($G212&gt;=CM$5,$G212&lt;=CM$6),5,IF($L212=1,2,1)),IF(AND($G212&gt;=CM$5,$G212&lt;=CM$6),IF($M212&gt;0,4,3),0)),IF(AND($D212&lt;=CM$6,$E212&gt;=CM$5),60,0)))</f>
        <v/>
      </c>
      <c r="CN212" s="80" t="str">
        <f>IF(OR($A212="",NOT(ISNUMBER($G212))),"",IF(AND($F212&lt;=CN$6,$G212&gt;=CN$5),IF(CN$5&gt;$N212,5,$K212)*10+IF(AND($F212&gt;=CN$5,$F212&lt;=CN$6),IF(AND($G212&gt;=CN$5,$G212&lt;=CN$6),5,IF($L212=1,2,1)),IF(AND($G212&gt;=CN$5,$G212&lt;=CN$6),IF($M212&gt;0,4,3),0)),IF(AND($D212&lt;=CN$6,$E212&gt;=CN$5),60,0)))</f>
        <v/>
      </c>
      <c r="CO212" s="80" t="str">
        <f>IF(OR($A212="",NOT(ISNUMBER($G212))),"",IF(AND($F212&lt;=CO$6,$G212&gt;=CO$5),IF(CO$5&gt;$N212,5,$K212)*10+IF(AND($F212&gt;=CO$5,$F212&lt;=CO$6),IF(AND($G212&gt;=CO$5,$G212&lt;=CO$6),5,IF($L212=1,2,1)),IF(AND($G212&gt;=CO$5,$G212&lt;=CO$6),IF($M212&gt;0,4,3),0)),IF(AND($D212&lt;=CO$6,$E212&gt;=CO$5),60,0)))</f>
        <v/>
      </c>
      <c r="CP212" s="80" t="str">
        <f>IF(OR($A212="",NOT(ISNUMBER($G212))),"",IF(AND($F212&lt;=CP$6,$G212&gt;=CP$5),IF(CP$5&gt;$N212,5,$K212)*10+IF(AND($F212&gt;=CP$5,$F212&lt;=CP$6),IF(AND($G212&gt;=CP$5,$G212&lt;=CP$6),5,IF($L212=1,2,1)),IF(AND($G212&gt;=CP$5,$G212&lt;=CP$6),IF($M212&gt;0,4,3),0)),IF(AND($D212&lt;=CP$6,$E212&gt;=CP$5),60,0)))</f>
        <v/>
      </c>
      <c r="CQ212" s="80" t="str">
        <f>IF(OR($A212="",NOT(ISNUMBER($G212))),"",IF(AND($F212&lt;=CQ$6,$G212&gt;=CQ$5),IF(CQ$5&gt;$N212,5,$K212)*10+IF(AND($F212&gt;=CQ$5,$F212&lt;=CQ$6),IF(AND($G212&gt;=CQ$5,$G212&lt;=CQ$6),5,IF($L212=1,2,1)),IF(AND($G212&gt;=CQ$5,$G212&lt;=CQ$6),IF($M212&gt;0,4,3),0)),IF(AND($D212&lt;=CQ$6,$E212&gt;=CQ$5),60,0)))</f>
        <v/>
      </c>
      <c r="CR212" s="80" t="str">
        <f>IF(OR($A212="",NOT(ISNUMBER($G212))),"",IF(AND($F212&lt;=CR$6,$G212&gt;=CR$5),IF(CR$5&gt;$N212,5,$K212)*10+IF(AND($F212&gt;=CR$5,$F212&lt;=CR$6),IF(AND($G212&gt;=CR$5,$G212&lt;=CR$6),5,IF($L212=1,2,1)),IF(AND($G212&gt;=CR$5,$G212&lt;=CR$6),IF($M212&gt;0,4,3),0)),IF(AND($D212&lt;=CR$6,$E212&gt;=CR$5),60,0)))</f>
        <v/>
      </c>
      <c r="CS212" s="80" t="str">
        <f>IF(OR($A212="",NOT(ISNUMBER($G212))),"",IF(AND($F212&lt;=CS$6,$G212&gt;=CS$5),IF(CS$5&gt;$N212,5,$K212)*10+IF(AND($F212&gt;=CS$5,$F212&lt;=CS$6),IF(AND($G212&gt;=CS$5,$G212&lt;=CS$6),5,IF($L212=1,2,1)),IF(AND($G212&gt;=CS$5,$G212&lt;=CS$6),IF($M212&gt;0,4,3),0)),IF(AND($D212&lt;=CS$6,$E212&gt;=CS$5),60,0)))</f>
        <v/>
      </c>
      <c r="CT212" s="80" t="str">
        <f>IF(OR($A212="",NOT(ISNUMBER($G212))),"",IF(AND($F212&lt;=CT$6,$G212&gt;=CT$5),IF(CT$5&gt;$N212,5,$K212)*10+IF(AND($F212&gt;=CT$5,$F212&lt;=CT$6),IF(AND($G212&gt;=CT$5,$G212&lt;=CT$6),5,IF($L212=1,2,1)),IF(AND($G212&gt;=CT$5,$G212&lt;=CT$6),IF($M212&gt;0,4,3),0)),IF(AND($D212&lt;=CT$6,$E212&gt;=CT$5),60,0)))</f>
        <v/>
      </c>
      <c r="CU212" s="80" t="str">
        <f>IF(OR($A212="",NOT(ISNUMBER($G212))),"",IF(AND($F212&lt;=CU$6,$G212&gt;=CU$5),IF(CU$5&gt;$N212,5,$K212)*10+IF(AND($F212&gt;=CU$5,$F212&lt;=CU$6),IF(AND($G212&gt;=CU$5,$G212&lt;=CU$6),5,IF($L212=1,2,1)),IF(AND($G212&gt;=CU$5,$G212&lt;=CU$6),IF($M212&gt;0,4,3),0)),IF(AND($D212&lt;=CU$6,$E212&gt;=CU$5),60,0)))</f>
        <v/>
      </c>
      <c r="CV212" s="80" t="str">
        <f>IF(OR($A212="",NOT(ISNUMBER($G212))),"",IF(AND($F212&lt;=CV$6,$G212&gt;=CV$5),IF(CV$5&gt;$N212,5,$K212)*10+IF(AND($F212&gt;=CV$5,$F212&lt;=CV$6),IF(AND($G212&gt;=CV$5,$G212&lt;=CV$6),5,IF($L212=1,2,1)),IF(AND($G212&gt;=CV$5,$G212&lt;=CV$6),IF($M212&gt;0,4,3),0)),IF(AND($D212&lt;=CV$6,$E212&gt;=CV$5),60,0)))</f>
        <v/>
      </c>
      <c r="CW212" s="80" t="str">
        <f>IF(OR($A212="",NOT(ISNUMBER($G212))),"",IF(AND($F212&lt;=CW$6,$G212&gt;=CW$5),IF(CW$5&gt;$N212,5,$K212)*10+IF(AND($F212&gt;=CW$5,$F212&lt;=CW$6),IF(AND($G212&gt;=CW$5,$G212&lt;=CW$6),5,IF($L212=1,2,1)),IF(AND($G212&gt;=CW$5,$G212&lt;=CW$6),IF($M212&gt;0,4,3),0)),IF(AND($D212&lt;=CW$6,$E212&gt;=CW$5),60,0)))</f>
        <v/>
      </c>
      <c r="CX212" s="80" t="str">
        <f>IF(OR($A212="",NOT(ISNUMBER($G212))),"",IF(AND($F212&lt;=CX$6,$G212&gt;=CX$5),IF(CX$5&gt;$N212,5,$K212)*10+IF(AND($F212&gt;=CX$5,$F212&lt;=CX$6),IF(AND($G212&gt;=CX$5,$G212&lt;=CX$6),5,IF($L212=1,2,1)),IF(AND($G212&gt;=CX$5,$G212&lt;=CX$6),IF($M212&gt;0,4,3),0)),IF(AND($D212&lt;=CX$6,$E212&gt;=CX$5),60,0)))</f>
        <v/>
      </c>
      <c r="CY212" s="80" t="str">
        <f>IF(OR($A212="",NOT(ISNUMBER($G212))),"",IF(AND($F212&lt;=CY$6,$G212&gt;=CY$5),IF(CY$5&gt;$N212,5,$K212)*10+IF(AND($F212&gt;=CY$5,$F212&lt;=CY$6),IF(AND($G212&gt;=CY$5,$G212&lt;=CY$6),5,IF($L212=1,2,1)),IF(AND($G212&gt;=CY$5,$G212&lt;=CY$6),IF($M212&gt;0,4,3),0)),IF(AND($D212&lt;=CY$6,$E212&gt;=CY$5),60,0)))</f>
        <v/>
      </c>
      <c r="CZ212" s="80" t="str">
        <f>IF(OR($A212="",NOT(ISNUMBER($G212))),"",IF(AND($F212&lt;=CZ$6,$G212&gt;=CZ$5),IF(CZ$5&gt;$N212,5,$K212)*10+IF(AND($F212&gt;=CZ$5,$F212&lt;=CZ$6),IF(AND($G212&gt;=CZ$5,$G212&lt;=CZ$6),5,IF($L212=1,2,1)),IF(AND($G212&gt;=CZ$5,$G212&lt;=CZ$6),IF($M212&gt;0,4,3),0)),IF(AND($D212&lt;=CZ$6,$E212&gt;=CZ$5),60,0)))</f>
        <v/>
      </c>
      <c r="DA212" s="80" t="str">
        <f>IF(OR($A212="",NOT(ISNUMBER($G212))),"",IF(AND($F212&lt;=DA$6,$G212&gt;=DA$5),IF(DA$5&gt;$N212,5,$K212)*10+IF(AND($F212&gt;=DA$5,$F212&lt;=DA$6),IF(AND($G212&gt;=DA$5,$G212&lt;=DA$6),5,IF($L212=1,2,1)),IF(AND($G212&gt;=DA$5,$G212&lt;=DA$6),IF($M212&gt;0,4,3),0)),IF(AND($D212&lt;=DA$6,$E212&gt;=DA$5),60,0)))</f>
        <v/>
      </c>
      <c r="DB212" s="80" t="str">
        <f>IF(OR($A212="",NOT(ISNUMBER($G212))),"",IF(AND($F212&lt;=DB$6,$G212&gt;=DB$5),IF(DB$5&gt;$N212,5,$K212)*10+IF(AND($F212&gt;=DB$5,$F212&lt;=DB$6),IF(AND($G212&gt;=DB$5,$G212&lt;=DB$6),5,IF($L212=1,2,1)),IF(AND($G212&gt;=DB$5,$G212&lt;=DB$6),IF($M212&gt;0,4,3),0)),IF(AND($D212&lt;=DB$6,$E212&gt;=DB$5),60,0)))</f>
        <v/>
      </c>
      <c r="DC212" s="80" t="str">
        <f>IF(OR($A212="",NOT(ISNUMBER($G212))),"",IF(AND($F212&lt;=DC$6,$G212&gt;=DC$5),IF(DC$5&gt;$N212,5,$K212)*10+IF(AND($F212&gt;=DC$5,$F212&lt;=DC$6),IF(AND($G212&gt;=DC$5,$G212&lt;=DC$6),5,IF($L212=1,2,1)),IF(AND($G212&gt;=DC$5,$G212&lt;=DC$6),IF($M212&gt;0,4,3),0)),IF(AND($D212&lt;=DC$6,$E212&gt;=DC$5),60,0)))</f>
        <v/>
      </c>
      <c r="DD212" s="80" t="str">
        <f>IF(OR($A212="",NOT(ISNUMBER($G212))),"",IF(AND($F212&lt;=DD$6,$G212&gt;=DD$5),IF(DD$5&gt;$N212,5,$K212)*10+IF(AND($F212&gt;=DD$5,$F212&lt;=DD$6),IF(AND($G212&gt;=DD$5,$G212&lt;=DD$6),5,IF($L212=1,2,1)),IF(AND($G212&gt;=DD$5,$G212&lt;=DD$6),IF($M212&gt;0,4,3),0)),IF(AND($D212&lt;=DD$6,$E212&gt;=DD$5),60,0)))</f>
        <v/>
      </c>
      <c r="DE212" s="80" t="str">
        <f>IF(OR($A212="",NOT(ISNUMBER($G212))),"",IF(AND($F212&lt;=DE$6,$G212&gt;=DE$5),IF(DE$5&gt;$N212,5,$K212)*10+IF(AND($F212&gt;=DE$5,$F212&lt;=DE$6),IF(AND($G212&gt;=DE$5,$G212&lt;=DE$6),5,IF($L212=1,2,1)),IF(AND($G212&gt;=DE$5,$G212&lt;=DE$6),IF($M212&gt;0,4,3),0)),IF(AND($D212&lt;=DE$6,$E212&gt;=DE$5),60,0)))</f>
        <v/>
      </c>
      <c r="DF212" s="80" t="str">
        <f>IF(OR($A212="",NOT(ISNUMBER($G212))),"",IF(AND($F212&lt;=DF$6,$G212&gt;=DF$5),IF(DF$5&gt;$N212,5,$K212)*10+IF(AND($F212&gt;=DF$5,$F212&lt;=DF$6),IF(AND($G212&gt;=DF$5,$G212&lt;=DF$6),5,IF($L212=1,2,1)),IF(AND($G212&gt;=DF$5,$G212&lt;=DF$6),IF($M212&gt;0,4,3),0)),IF(AND($D212&lt;=DF$6,$E212&gt;=DF$5),60,0)))</f>
        <v/>
      </c>
      <c r="DG212" s="80" t="str">
        <f>IF(OR($A212="",NOT(ISNUMBER($G212))),"",IF(AND($F212&lt;=DG$6,$G212&gt;=DG$5),IF(DG$5&gt;$N212,5,$K212)*10+IF(AND($F212&gt;=DG$5,$F212&lt;=DG$6),IF(AND($G212&gt;=DG$5,$G212&lt;=DG$6),5,IF($L212=1,2,1)),IF(AND($G212&gt;=DG$5,$G212&lt;=DG$6),IF($M212&gt;0,4,3),0)),IF(AND($D212&lt;=DG$6,$E212&gt;=DG$5),60,0)))</f>
        <v/>
      </c>
      <c r="DH212" s="80" t="str">
        <f>IF(OR($A212="",NOT(ISNUMBER($G212))),"",IF(AND($F212&lt;=DH$6,$G212&gt;=DH$5),IF(DH$5&gt;$N212,5,$K212)*10+IF(AND($F212&gt;=DH$5,$F212&lt;=DH$6),IF(AND($G212&gt;=DH$5,$G212&lt;=DH$6),5,IF($L212=1,2,1)),IF(AND($G212&gt;=DH$5,$G212&lt;=DH$6),IF($M212&gt;0,4,3),0)),IF(AND($D212&lt;=DH$6,$E212&gt;=DH$5),60,0)))</f>
        <v/>
      </c>
      <c r="DI212" s="80" t="str">
        <f>IF(OR($A212="",NOT(ISNUMBER($G212))),"",IF(AND($F212&lt;=DI$6,$G212&gt;=DI$5),IF(DI$5&gt;$N212,5,$K212)*10+IF(AND($F212&gt;=DI$5,$F212&lt;=DI$6),IF(AND($G212&gt;=DI$5,$G212&lt;=DI$6),5,IF($L212=1,2,1)),IF(AND($G212&gt;=DI$5,$G212&lt;=DI$6),IF($M212&gt;0,4,3),0)),IF(AND($D212&lt;=DI$6,$E212&gt;=DI$5),60,0)))</f>
        <v/>
      </c>
      <c r="DJ212" s="80" t="str">
        <f>IF(OR($A212="",NOT(ISNUMBER($G212))),"",IF(AND($F212&lt;=DJ$6,$G212&gt;=DJ$5),IF(DJ$5&gt;$N212,5,$K212)*10+IF(AND($F212&gt;=DJ$5,$F212&lt;=DJ$6),IF(AND($G212&gt;=DJ$5,$G212&lt;=DJ$6),5,IF($L212=1,2,1)),IF(AND($G212&gt;=DJ$5,$G212&lt;=DJ$6),IF($M212&gt;0,4,3),0)),IF(AND($D212&lt;=DJ$6,$E212&gt;=DJ$5),60,0)))</f>
        <v/>
      </c>
      <c r="DK212" s="80" t="str">
        <f>IF(OR($A212="",NOT(ISNUMBER($G212))),"",IF(AND($F212&lt;=DK$6,$G212&gt;=DK$5),IF(DK$5&gt;$N212,5,$K212)*10+IF(AND($F212&gt;=DK$5,$F212&lt;=DK$6),IF(AND($G212&gt;=DK$5,$G212&lt;=DK$6),5,IF($L212=1,2,1)),IF(AND($G212&gt;=DK$5,$G212&lt;=DK$6),IF($M212&gt;0,4,3),0)),IF(AND($D212&lt;=DK$6,$E212&gt;=DK$5),60,0)))</f>
        <v/>
      </c>
      <c r="DL212" s="80" t="str">
        <f>IF(OR($A212="",NOT(ISNUMBER($G212))),"",IF(AND($F212&lt;=DL$6,$G212&gt;=DL$5),IF(DL$5&gt;$N212,5,$K212)*10+IF(AND($F212&gt;=DL$5,$F212&lt;=DL$6),IF(AND($G212&gt;=DL$5,$G212&lt;=DL$6),5,IF($L212=1,2,1)),IF(AND($G212&gt;=DL$5,$G212&lt;=DL$6),IF($M212&gt;0,4,3),0)),IF(AND($D212&lt;=DL$6,$E212&gt;=DL$5),60,0)))</f>
        <v/>
      </c>
      <c r="DM212" s="80" t="str">
        <f>IF(OR($A212="",NOT(ISNUMBER($G212))),"",IF(AND($F212&lt;=DM$6,$G212&gt;=DM$5),IF(DM$5&gt;$N212,5,$K212)*10+IF(AND($F212&gt;=DM$5,$F212&lt;=DM$6),IF(AND($G212&gt;=DM$5,$G212&lt;=DM$6),5,IF($L212=1,2,1)),IF(AND($G212&gt;=DM$5,$G212&lt;=DM$6),IF($M212&gt;0,4,3),0)),IF(AND($D212&lt;=DM$6,$E212&gt;=DM$5),60,0)))</f>
        <v/>
      </c>
      <c r="DN212" s="80" t="str">
        <f>IF(OR($A212="",NOT(ISNUMBER($G212))),"",IF(AND($F212&lt;=DN$6,$G212&gt;=DN$5),IF(DN$5&gt;$N212,5,$K212)*10+IF(AND($F212&gt;=DN$5,$F212&lt;=DN$6),IF(AND($G212&gt;=DN$5,$G212&lt;=DN$6),5,IF($L212=1,2,1)),IF(AND($G212&gt;=DN$5,$G212&lt;=DN$6),IF($M212&gt;0,4,3),0)),IF(AND($D212&lt;=DN$6,$E212&gt;=DN$5),60,0)))</f>
        <v/>
      </c>
      <c r="DO212" s="80" t="str">
        <f>IF(OR($A212="",NOT(ISNUMBER($G212))),"",IF(AND($F212&lt;=DO$6,$G212&gt;=DO$5),IF(DO$5&gt;$N212,5,$K212)*10+IF(AND($F212&gt;=DO$5,$F212&lt;=DO$6),IF(AND($G212&gt;=DO$5,$G212&lt;=DO$6),5,IF($L212=1,2,1)),IF(AND($G212&gt;=DO$5,$G212&lt;=DO$6),IF($M212&gt;0,4,3),0)),IF(AND($D212&lt;=DO$6,$E212&gt;=DO$5),60,0)))</f>
        <v/>
      </c>
      <c r="DP212" s="80" t="str">
        <f>IF(OR($A212="",NOT(ISNUMBER($G212))),"",IF(AND($F212&lt;=DP$6,$G212&gt;=DP$5),IF(DP$5&gt;$N212,5,$K212)*10+IF(AND($F212&gt;=DP$5,$F212&lt;=DP$6),IF(AND($G212&gt;=DP$5,$G212&lt;=DP$6),5,IF($L212=1,2,1)),IF(AND($G212&gt;=DP$5,$G212&lt;=DP$6),IF($M212&gt;0,4,3),0)),IF(AND($D212&lt;=DP$6,$E212&gt;=DP$5),60,0)))</f>
        <v/>
      </c>
      <c r="DQ212" s="80" t="str">
        <f>IF(OR($A212="",NOT(ISNUMBER($G212))),"",IF(AND($F212&lt;=DQ$6,$G212&gt;=DQ$5),IF(DQ$5&gt;$N212,5,$K212)*10+IF(AND($F212&gt;=DQ$5,$F212&lt;=DQ$6),IF(AND($G212&gt;=DQ$5,$G212&lt;=DQ$6),5,IF($L212=1,2,1)),IF(AND($G212&gt;=DQ$5,$G212&lt;=DQ$6),IF($M212&gt;0,4,3),0)),IF(AND($D212&lt;=DQ$6,$E212&gt;=DQ$5),60,0)))</f>
        <v/>
      </c>
      <c r="DR212" s="80" t="str">
        <f>IF(OR($A212="",NOT(ISNUMBER($G212))),"",IF(AND($F212&lt;=DR$6,$G212&gt;=DR$5),IF(DR$5&gt;$N212,5,$K212)*10+IF(AND($F212&gt;=DR$5,$F212&lt;=DR$6),IF(AND($G212&gt;=DR$5,$G212&lt;=DR$6),5,IF($L212=1,2,1)),IF(AND($G212&gt;=DR$5,$G212&lt;=DR$6),IF($M212&gt;0,4,3),0)),IF(AND($D212&lt;=DR$6,$E212&gt;=DR$5),60,0)))</f>
        <v/>
      </c>
      <c r="DS212" s="80" t="str">
        <f>IF(OR($A212="",NOT(ISNUMBER($G212))),"",IF(AND($F212&lt;=DS$6,$G212&gt;=DS$5),IF(DS$5&gt;$N212,5,$K212)*10+IF(AND($F212&gt;=DS$5,$F212&lt;=DS$6),IF(AND($G212&gt;=DS$5,$G212&lt;=DS$6),5,IF($L212=1,2,1)),IF(AND($G212&gt;=DS$5,$G212&lt;=DS$6),IF($M212&gt;0,4,3),0)),IF(AND($D212&lt;=DS$6,$E212&gt;=DS$5),60,0)))</f>
        <v/>
      </c>
      <c r="DT212" s="80" t="str">
        <f>IF(OR($A212="",NOT(ISNUMBER($G212))),"",IF(AND($F212&lt;=DT$6,$G212&gt;=DT$5),IF(DT$5&gt;$N212,5,$K212)*10+IF(AND($F212&gt;=DT$5,$F212&lt;=DT$6),IF(AND($G212&gt;=DT$5,$G212&lt;=DT$6),5,IF($L212=1,2,1)),IF(AND($G212&gt;=DT$5,$G212&lt;=DT$6),IF($M212&gt;0,4,3),0)),IF(AND($D212&lt;=DT$6,$E212&gt;=DT$5),60,0)))</f>
        <v/>
      </c>
      <c r="DU212" s="80" t="str">
        <f>IF(OR($A212="",NOT(ISNUMBER($G212))),"",IF(AND($F212&lt;=DU$6,$G212&gt;=DU$5),IF(DU$5&gt;$N212,5,$K212)*10+IF(AND($F212&gt;=DU$5,$F212&lt;=DU$6),IF(AND($G212&gt;=DU$5,$G212&lt;=DU$6),5,IF($L212=1,2,1)),IF(AND($G212&gt;=DU$5,$G212&lt;=DU$6),IF($M212&gt;0,4,3),0)),IF(AND($D212&lt;=DU$6,$E212&gt;=DU$5),60,0)))</f>
        <v/>
      </c>
      <c r="DV212" s="80" t="str">
        <f>IF(OR($A212="",NOT(ISNUMBER($G212))),"",IF(AND($F212&lt;=DV$6,$G212&gt;=DV$5),IF(DV$5&gt;$N212,5,$K212)*10+IF(AND($F212&gt;=DV$5,$F212&lt;=DV$6),IF(AND($G212&gt;=DV$5,$G212&lt;=DV$6),5,IF($L212=1,2,1)),IF(AND($G212&gt;=DV$5,$G212&lt;=DV$6),IF($M212&gt;0,4,3),0)),IF(AND($D212&lt;=DV$6,$E212&gt;=DV$5),60,0)))</f>
        <v/>
      </c>
      <c r="DW212" s="80" t="str">
        <f>IF(OR($A212="",NOT(ISNUMBER($G212))),"",IF(AND($F212&lt;=DW$6,$G212&gt;=DW$5),IF(DW$5&gt;$N212,5,$K212)*10+IF(AND($F212&gt;=DW$5,$F212&lt;=DW$6),IF(AND($G212&gt;=DW$5,$G212&lt;=DW$6),5,IF($L212=1,2,1)),IF(AND($G212&gt;=DW$5,$G212&lt;=DW$6),IF($M212&gt;0,4,3),0)),IF(AND($D212&lt;=DW$6,$E212&gt;=DW$5),60,0)))</f>
        <v/>
      </c>
      <c r="DX212" s="80" t="str">
        <f>IF(OR($A212="",NOT(ISNUMBER($G212))),"",IF(AND($F212&lt;=DX$6,$G212&gt;=DX$5),IF(DX$5&gt;$N212,5,$K212)*10+IF(AND($F212&gt;=DX$5,$F212&lt;=DX$6),IF(AND($G212&gt;=DX$5,$G212&lt;=DX$6),5,IF($L212=1,2,1)),IF(AND($G212&gt;=DX$5,$G212&lt;=DX$6),IF($M212&gt;0,4,3),0)),IF(AND($D212&lt;=DX$6,$E212&gt;=DX$5),60,0)))</f>
        <v/>
      </c>
      <c r="DY212" s="80" t="str">
        <f>IF(OR($A212="",NOT(ISNUMBER($G212))),"",IF(AND($F212&lt;=DY$6,$G212&gt;=DY$5),IF(DY$5&gt;$N212,5,$K212)*10+IF(AND($F212&gt;=DY$5,$F212&lt;=DY$6),IF(AND($G212&gt;=DY$5,$G212&lt;=DY$6),5,IF($L212=1,2,1)),IF(AND($G212&gt;=DY$5,$G212&lt;=DY$6),IF($M212&gt;0,4,3),0)),IF(AND($D212&lt;=DY$6,$E212&gt;=DY$5),60,0)))</f>
        <v/>
      </c>
      <c r="DZ212" s="80" t="str">
        <f>IF(OR($A212="",NOT(ISNUMBER($G212))),"",IF(AND($F212&lt;=DZ$6,$G212&gt;=DZ$5),IF(DZ$5&gt;$N212,5,$K212)*10+IF(AND($F212&gt;=DZ$5,$F212&lt;=DZ$6),IF(AND($G212&gt;=DZ$5,$G212&lt;=DZ$6),5,IF($L212=1,2,1)),IF(AND($G212&gt;=DZ$5,$G212&lt;=DZ$6),IF($M212&gt;0,4,3),0)),IF(AND($D212&lt;=DZ$6,$E212&gt;=DZ$5),60,0)))</f>
        <v/>
      </c>
      <c r="EA212" s="80" t="str">
        <f>IF(OR($A212="",NOT(ISNUMBER($G212))),"",IF(AND($F212&lt;=EA$6,$G212&gt;=EA$5),IF(EA$5&gt;$N212,5,$K212)*10+IF(AND($F212&gt;=EA$5,$F212&lt;=EA$6),IF(AND($G212&gt;=EA$5,$G212&lt;=EA$6),5,IF($L212=1,2,1)),IF(AND($G212&gt;=EA$5,$G212&lt;=EA$6),IF($M212&gt;0,4,3),0)),IF(AND($D212&lt;=EA$6,$E212&gt;=EA$5),60,0)))</f>
        <v/>
      </c>
      <c r="EB212" s="80" t="str">
        <f>IF(OR($A212="",NOT(ISNUMBER($G212))),"",IF(AND($F212&lt;=EB$6,$G212&gt;=EB$5),IF(EB$5&gt;$N212,5,$K212)*10+IF(AND($F212&gt;=EB$5,$F212&lt;=EB$6),IF(AND($G212&gt;=EB$5,$G212&lt;=EB$6),5,IF($L212=1,2,1)),IF(AND($G212&gt;=EB$5,$G212&lt;=EB$6),IF($M212&gt;0,4,3),0)),IF(AND($D212&lt;=EB$6,$E212&gt;=EB$5),60,0)))</f>
        <v/>
      </c>
      <c r="EC212" s="80" t="str">
        <f>IF(OR($A212="",NOT(ISNUMBER($G212))),"",IF(AND($F212&lt;=EC$6,$G212&gt;=EC$5),IF(EC$5&gt;$N212,5,$K212)*10+IF(AND($F212&gt;=EC$5,$F212&lt;=EC$6),IF(AND($G212&gt;=EC$5,$G212&lt;=EC$6),5,IF($L212=1,2,1)),IF(AND($G212&gt;=EC$5,$G212&lt;=EC$6),IF($M212&gt;0,4,3),0)),IF(AND($D212&lt;=EC$6,$E212&gt;=EC$5),60,0)))</f>
        <v/>
      </c>
      <c r="ED212" s="80" t="str">
        <f>IF(OR($A212="",NOT(ISNUMBER($G212))),"",IF(AND($F212&lt;=ED$6,$G212&gt;=ED$5),IF(ED$5&gt;$N212,5,$K212)*10+IF(AND($F212&gt;=ED$5,$F212&lt;=ED$6),IF(AND($G212&gt;=ED$5,$G212&lt;=ED$6),5,IF($L212=1,2,1)),IF(AND($G212&gt;=ED$5,$G212&lt;=ED$6),IF($M212&gt;0,4,3),0)),IF(AND($D212&lt;=ED$6,$E212&gt;=ED$5),60,0)))</f>
        <v/>
      </c>
    </row>
    <row r="213" ht="18" customHeight="1">
      <c r="A213" s="52" t="str">
        <f>IF(Tasks!$B213="","",Tasks!$A213)</f>
        <v/>
      </c>
      <c r="B213" s="78" t="str">
        <f>IF(Tasks!$B213="","",Tasks!$B213)</f>
        <v/>
      </c>
      <c r="C213" s="25" t="str">
        <f>IF($B213="","",IF(AND(Tasks!$D213="",Tasks!$G213=""),"-",IF(Tasks!$D213="","",Tasks!$D213&amp;IF(OR(Tasks!$E213="",Tasks!$E213="FS"),IF(N(Tasks!$F213)=0,"","FS"),Tasks!$E213)&amp;IF(N(Tasks!$F213)=0,"",IF(Tasks!$F213&gt;0,"+","")&amp;Tasks!$F213))&amp;IF(AND(Tasks!$D213&lt;&gt;"",Tasks!$G213&lt;&gt;""),", ","")&amp;IF(Tasks!$G213="","",Tasks!$G213&amp;IF(OR(Tasks!$H213="",Tasks!$H213="FS"),IF(N(Tasks!$I213)=0,"","FS"),Tasks!$H213)&amp;IF(N(Tasks!$I213)=0,"",IF(Tasks!$I213&gt;0,"+","")&amp;Tasks!$I213))))</f>
        <v/>
      </c>
      <c r="D213" s="51" t="str">
        <f>IF(OR($B213="",Tasks!$Q213=""),"",Tasks!$Q213)</f>
        <v/>
      </c>
      <c r="E213" s="51" t="str">
        <f>IF(OR($B213="",Tasks!$R213=""),"",Tasks!$R213)</f>
        <v/>
      </c>
      <c r="F213" s="51" t="str">
        <f>IF(OR($B213="",Tasks!$S213=""),"",Tasks!$S213)</f>
        <v/>
      </c>
      <c r="G213" s="51" t="str">
        <f>IF(OR($B213="",Tasks!$T213=""),"",Tasks!$T213)</f>
        <v/>
      </c>
      <c r="H213" s="52" t="str">
        <f>IF($B213="","",Tasks!$AE213)</f>
        <v/>
      </c>
      <c r="I213" s="79" t="str">
        <f>IF($B213="","",Tasks!$AF213)</f>
        <v/>
      </c>
      <c r="J213" s="53" t="str">
        <f>IF(OR($B213="",Tasks!$V213=""),"",Tasks!$V213)</f>
        <v/>
      </c>
      <c r="K213" s="52" t="str">
        <f>IF($B213="","",Tasks!$AA213)</f>
        <v/>
      </c>
      <c r="L213" s="52" t="str">
        <f>IF($B213="","",Tasks!$AB213)</f>
        <v/>
      </c>
      <c r="M213" s="52" t="str">
        <f>IF($B213="","",Tasks!$Z213)</f>
        <v/>
      </c>
      <c r="N213" s="52" t="str">
        <f>IF(OR($B213="",Tasks!$AG213=""),"",Tasks!$AG213)</f>
        <v/>
      </c>
      <c r="O213" s="80" t="str">
        <f>IF(OR($A213="",NOT(ISNUMBER($G213))),"",IF(AND($F213&lt;=O$6,$G213&gt;=O$5),IF(O$5&gt;$N213,5,$K213)*10+IF(AND($F213&gt;=O$5,$F213&lt;=O$6),IF(AND($G213&gt;=O$5,$G213&lt;=O$6),5,IF($L213=1,2,1)),IF(AND($G213&gt;=O$5,$G213&lt;=O$6),IF($M213&gt;0,4,3),0)),IF(AND($D213&lt;=O$6,$E213&gt;=O$5),60,0)))</f>
        <v/>
      </c>
      <c r="P213" s="80" t="str">
        <f>IF(OR($A213="",NOT(ISNUMBER($G213))),"",IF(AND($F213&lt;=P$6,$G213&gt;=P$5),IF(P$5&gt;$N213,5,$K213)*10+IF(AND($F213&gt;=P$5,$F213&lt;=P$6),IF(AND($G213&gt;=P$5,$G213&lt;=P$6),5,IF($L213=1,2,1)),IF(AND($G213&gt;=P$5,$G213&lt;=P$6),IF($M213&gt;0,4,3),0)),IF(AND($D213&lt;=P$6,$E213&gt;=P$5),60,0)))</f>
        <v/>
      </c>
      <c r="Q213" s="80" t="str">
        <f>IF(OR($A213="",NOT(ISNUMBER($G213))),"",IF(AND($F213&lt;=Q$6,$G213&gt;=Q$5),IF(Q$5&gt;$N213,5,$K213)*10+IF(AND($F213&gt;=Q$5,$F213&lt;=Q$6),IF(AND($G213&gt;=Q$5,$G213&lt;=Q$6),5,IF($L213=1,2,1)),IF(AND($G213&gt;=Q$5,$G213&lt;=Q$6),IF($M213&gt;0,4,3),0)),IF(AND($D213&lt;=Q$6,$E213&gt;=Q$5),60,0)))</f>
        <v/>
      </c>
      <c r="R213" s="80" t="str">
        <f>IF(OR($A213="",NOT(ISNUMBER($G213))),"",IF(AND($F213&lt;=R$6,$G213&gt;=R$5),IF(R$5&gt;$N213,5,$K213)*10+IF(AND($F213&gt;=R$5,$F213&lt;=R$6),IF(AND($G213&gt;=R$5,$G213&lt;=R$6),5,IF($L213=1,2,1)),IF(AND($G213&gt;=R$5,$G213&lt;=R$6),IF($M213&gt;0,4,3),0)),IF(AND($D213&lt;=R$6,$E213&gt;=R$5),60,0)))</f>
        <v/>
      </c>
      <c r="S213" s="80" t="str">
        <f>IF(OR($A213="",NOT(ISNUMBER($G213))),"",IF(AND($F213&lt;=S$6,$G213&gt;=S$5),IF(S$5&gt;$N213,5,$K213)*10+IF(AND($F213&gt;=S$5,$F213&lt;=S$6),IF(AND($G213&gt;=S$5,$G213&lt;=S$6),5,IF($L213=1,2,1)),IF(AND($G213&gt;=S$5,$G213&lt;=S$6),IF($M213&gt;0,4,3),0)),IF(AND($D213&lt;=S$6,$E213&gt;=S$5),60,0)))</f>
        <v/>
      </c>
      <c r="T213" s="80" t="str">
        <f>IF(OR($A213="",NOT(ISNUMBER($G213))),"",IF(AND($F213&lt;=T$6,$G213&gt;=T$5),IF(T$5&gt;$N213,5,$K213)*10+IF(AND($F213&gt;=T$5,$F213&lt;=T$6),IF(AND($G213&gt;=T$5,$G213&lt;=T$6),5,IF($L213=1,2,1)),IF(AND($G213&gt;=T$5,$G213&lt;=T$6),IF($M213&gt;0,4,3),0)),IF(AND($D213&lt;=T$6,$E213&gt;=T$5),60,0)))</f>
        <v/>
      </c>
      <c r="U213" s="80" t="str">
        <f>IF(OR($A213="",NOT(ISNUMBER($G213))),"",IF(AND($F213&lt;=U$6,$G213&gt;=U$5),IF(U$5&gt;$N213,5,$K213)*10+IF(AND($F213&gt;=U$5,$F213&lt;=U$6),IF(AND($G213&gt;=U$5,$G213&lt;=U$6),5,IF($L213=1,2,1)),IF(AND($G213&gt;=U$5,$G213&lt;=U$6),IF($M213&gt;0,4,3),0)),IF(AND($D213&lt;=U$6,$E213&gt;=U$5),60,0)))</f>
        <v/>
      </c>
      <c r="V213" s="80" t="str">
        <f>IF(OR($A213="",NOT(ISNUMBER($G213))),"",IF(AND($F213&lt;=V$6,$G213&gt;=V$5),IF(V$5&gt;$N213,5,$K213)*10+IF(AND($F213&gt;=V$5,$F213&lt;=V$6),IF(AND($G213&gt;=V$5,$G213&lt;=V$6),5,IF($L213=1,2,1)),IF(AND($G213&gt;=V$5,$G213&lt;=V$6),IF($M213&gt;0,4,3),0)),IF(AND($D213&lt;=V$6,$E213&gt;=V$5),60,0)))</f>
        <v/>
      </c>
      <c r="W213" s="80" t="str">
        <f>IF(OR($A213="",NOT(ISNUMBER($G213))),"",IF(AND($F213&lt;=W$6,$G213&gt;=W$5),IF(W$5&gt;$N213,5,$K213)*10+IF(AND($F213&gt;=W$5,$F213&lt;=W$6),IF(AND($G213&gt;=W$5,$G213&lt;=W$6),5,IF($L213=1,2,1)),IF(AND($G213&gt;=W$5,$G213&lt;=W$6),IF($M213&gt;0,4,3),0)),IF(AND($D213&lt;=W$6,$E213&gt;=W$5),60,0)))</f>
        <v/>
      </c>
      <c r="X213" s="80" t="str">
        <f>IF(OR($A213="",NOT(ISNUMBER($G213))),"",IF(AND($F213&lt;=X$6,$G213&gt;=X$5),IF(X$5&gt;$N213,5,$K213)*10+IF(AND($F213&gt;=X$5,$F213&lt;=X$6),IF(AND($G213&gt;=X$5,$G213&lt;=X$6),5,IF($L213=1,2,1)),IF(AND($G213&gt;=X$5,$G213&lt;=X$6),IF($M213&gt;0,4,3),0)),IF(AND($D213&lt;=X$6,$E213&gt;=X$5),60,0)))</f>
        <v/>
      </c>
      <c r="Y213" s="80" t="str">
        <f>IF(OR($A213="",NOT(ISNUMBER($G213))),"",IF(AND($F213&lt;=Y$6,$G213&gt;=Y$5),IF(Y$5&gt;$N213,5,$K213)*10+IF(AND($F213&gt;=Y$5,$F213&lt;=Y$6),IF(AND($G213&gt;=Y$5,$G213&lt;=Y$6),5,IF($L213=1,2,1)),IF(AND($G213&gt;=Y$5,$G213&lt;=Y$6),IF($M213&gt;0,4,3),0)),IF(AND($D213&lt;=Y$6,$E213&gt;=Y$5),60,0)))</f>
        <v/>
      </c>
      <c r="Z213" s="80" t="str">
        <f>IF(OR($A213="",NOT(ISNUMBER($G213))),"",IF(AND($F213&lt;=Z$6,$G213&gt;=Z$5),IF(Z$5&gt;$N213,5,$K213)*10+IF(AND($F213&gt;=Z$5,$F213&lt;=Z$6),IF(AND($G213&gt;=Z$5,$G213&lt;=Z$6),5,IF($L213=1,2,1)),IF(AND($G213&gt;=Z$5,$G213&lt;=Z$6),IF($M213&gt;0,4,3),0)),IF(AND($D213&lt;=Z$6,$E213&gt;=Z$5),60,0)))</f>
        <v/>
      </c>
      <c r="AA213" s="80" t="str">
        <f>IF(OR($A213="",NOT(ISNUMBER($G213))),"",IF(AND($F213&lt;=AA$6,$G213&gt;=AA$5),IF(AA$5&gt;$N213,5,$K213)*10+IF(AND($F213&gt;=AA$5,$F213&lt;=AA$6),IF(AND($G213&gt;=AA$5,$G213&lt;=AA$6),5,IF($L213=1,2,1)),IF(AND($G213&gt;=AA$5,$G213&lt;=AA$6),IF($M213&gt;0,4,3),0)),IF(AND($D213&lt;=AA$6,$E213&gt;=AA$5),60,0)))</f>
        <v/>
      </c>
      <c r="AB213" s="80" t="str">
        <f>IF(OR($A213="",NOT(ISNUMBER($G213))),"",IF(AND($F213&lt;=AB$6,$G213&gt;=AB$5),IF(AB$5&gt;$N213,5,$K213)*10+IF(AND($F213&gt;=AB$5,$F213&lt;=AB$6),IF(AND($G213&gt;=AB$5,$G213&lt;=AB$6),5,IF($L213=1,2,1)),IF(AND($G213&gt;=AB$5,$G213&lt;=AB$6),IF($M213&gt;0,4,3),0)),IF(AND($D213&lt;=AB$6,$E213&gt;=AB$5),60,0)))</f>
        <v/>
      </c>
      <c r="AC213" s="80" t="str">
        <f>IF(OR($A213="",NOT(ISNUMBER($G213))),"",IF(AND($F213&lt;=AC$6,$G213&gt;=AC$5),IF(AC$5&gt;$N213,5,$K213)*10+IF(AND($F213&gt;=AC$5,$F213&lt;=AC$6),IF(AND($G213&gt;=AC$5,$G213&lt;=AC$6),5,IF($L213=1,2,1)),IF(AND($G213&gt;=AC$5,$G213&lt;=AC$6),IF($M213&gt;0,4,3),0)),IF(AND($D213&lt;=AC$6,$E213&gt;=AC$5),60,0)))</f>
        <v/>
      </c>
      <c r="AD213" s="80" t="str">
        <f>IF(OR($A213="",NOT(ISNUMBER($G213))),"",IF(AND($F213&lt;=AD$6,$G213&gt;=AD$5),IF(AD$5&gt;$N213,5,$K213)*10+IF(AND($F213&gt;=AD$5,$F213&lt;=AD$6),IF(AND($G213&gt;=AD$5,$G213&lt;=AD$6),5,IF($L213=1,2,1)),IF(AND($G213&gt;=AD$5,$G213&lt;=AD$6),IF($M213&gt;0,4,3),0)),IF(AND($D213&lt;=AD$6,$E213&gt;=AD$5),60,0)))</f>
        <v/>
      </c>
      <c r="AE213" s="80" t="str">
        <f>IF(OR($A213="",NOT(ISNUMBER($G213))),"",IF(AND($F213&lt;=AE$6,$G213&gt;=AE$5),IF(AE$5&gt;$N213,5,$K213)*10+IF(AND($F213&gt;=AE$5,$F213&lt;=AE$6),IF(AND($G213&gt;=AE$5,$G213&lt;=AE$6),5,IF($L213=1,2,1)),IF(AND($G213&gt;=AE$5,$G213&lt;=AE$6),IF($M213&gt;0,4,3),0)),IF(AND($D213&lt;=AE$6,$E213&gt;=AE$5),60,0)))</f>
        <v/>
      </c>
      <c r="AF213" s="80" t="str">
        <f>IF(OR($A213="",NOT(ISNUMBER($G213))),"",IF(AND($F213&lt;=AF$6,$G213&gt;=AF$5),IF(AF$5&gt;$N213,5,$K213)*10+IF(AND($F213&gt;=AF$5,$F213&lt;=AF$6),IF(AND($G213&gt;=AF$5,$G213&lt;=AF$6),5,IF($L213=1,2,1)),IF(AND($G213&gt;=AF$5,$G213&lt;=AF$6),IF($M213&gt;0,4,3),0)),IF(AND($D213&lt;=AF$6,$E213&gt;=AF$5),60,0)))</f>
        <v/>
      </c>
      <c r="AG213" s="80" t="str">
        <f>IF(OR($A213="",NOT(ISNUMBER($G213))),"",IF(AND($F213&lt;=AG$6,$G213&gt;=AG$5),IF(AG$5&gt;$N213,5,$K213)*10+IF(AND($F213&gt;=AG$5,$F213&lt;=AG$6),IF(AND($G213&gt;=AG$5,$G213&lt;=AG$6),5,IF($L213=1,2,1)),IF(AND($G213&gt;=AG$5,$G213&lt;=AG$6),IF($M213&gt;0,4,3),0)),IF(AND($D213&lt;=AG$6,$E213&gt;=AG$5),60,0)))</f>
        <v/>
      </c>
      <c r="AH213" s="80" t="str">
        <f>IF(OR($A213="",NOT(ISNUMBER($G213))),"",IF(AND($F213&lt;=AH$6,$G213&gt;=AH$5),IF(AH$5&gt;$N213,5,$K213)*10+IF(AND($F213&gt;=AH$5,$F213&lt;=AH$6),IF(AND($G213&gt;=AH$5,$G213&lt;=AH$6),5,IF($L213=1,2,1)),IF(AND($G213&gt;=AH$5,$G213&lt;=AH$6),IF($M213&gt;0,4,3),0)),IF(AND($D213&lt;=AH$6,$E213&gt;=AH$5),60,0)))</f>
        <v/>
      </c>
      <c r="AI213" s="80" t="str">
        <f>IF(OR($A213="",NOT(ISNUMBER($G213))),"",IF(AND($F213&lt;=AI$6,$G213&gt;=AI$5),IF(AI$5&gt;$N213,5,$K213)*10+IF(AND($F213&gt;=AI$5,$F213&lt;=AI$6),IF(AND($G213&gt;=AI$5,$G213&lt;=AI$6),5,IF($L213=1,2,1)),IF(AND($G213&gt;=AI$5,$G213&lt;=AI$6),IF($M213&gt;0,4,3),0)),IF(AND($D213&lt;=AI$6,$E213&gt;=AI$5),60,0)))</f>
        <v/>
      </c>
      <c r="AJ213" s="80" t="str">
        <f>IF(OR($A213="",NOT(ISNUMBER($G213))),"",IF(AND($F213&lt;=AJ$6,$G213&gt;=AJ$5),IF(AJ$5&gt;$N213,5,$K213)*10+IF(AND($F213&gt;=AJ$5,$F213&lt;=AJ$6),IF(AND($G213&gt;=AJ$5,$G213&lt;=AJ$6),5,IF($L213=1,2,1)),IF(AND($G213&gt;=AJ$5,$G213&lt;=AJ$6),IF($M213&gt;0,4,3),0)),IF(AND($D213&lt;=AJ$6,$E213&gt;=AJ$5),60,0)))</f>
        <v/>
      </c>
      <c r="AK213" s="80" t="str">
        <f>IF(OR($A213="",NOT(ISNUMBER($G213))),"",IF(AND($F213&lt;=AK$6,$G213&gt;=AK$5),IF(AK$5&gt;$N213,5,$K213)*10+IF(AND($F213&gt;=AK$5,$F213&lt;=AK$6),IF(AND($G213&gt;=AK$5,$G213&lt;=AK$6),5,IF($L213=1,2,1)),IF(AND($G213&gt;=AK$5,$G213&lt;=AK$6),IF($M213&gt;0,4,3),0)),IF(AND($D213&lt;=AK$6,$E213&gt;=AK$5),60,0)))</f>
        <v/>
      </c>
      <c r="AL213" s="80" t="str">
        <f>IF(OR($A213="",NOT(ISNUMBER($G213))),"",IF(AND($F213&lt;=AL$6,$G213&gt;=AL$5),IF(AL$5&gt;$N213,5,$K213)*10+IF(AND($F213&gt;=AL$5,$F213&lt;=AL$6),IF(AND($G213&gt;=AL$5,$G213&lt;=AL$6),5,IF($L213=1,2,1)),IF(AND($G213&gt;=AL$5,$G213&lt;=AL$6),IF($M213&gt;0,4,3),0)),IF(AND($D213&lt;=AL$6,$E213&gt;=AL$5),60,0)))</f>
        <v/>
      </c>
      <c r="AM213" s="80" t="str">
        <f>IF(OR($A213="",NOT(ISNUMBER($G213))),"",IF(AND($F213&lt;=AM$6,$G213&gt;=AM$5),IF(AM$5&gt;$N213,5,$K213)*10+IF(AND($F213&gt;=AM$5,$F213&lt;=AM$6),IF(AND($G213&gt;=AM$5,$G213&lt;=AM$6),5,IF($L213=1,2,1)),IF(AND($G213&gt;=AM$5,$G213&lt;=AM$6),IF($M213&gt;0,4,3),0)),IF(AND($D213&lt;=AM$6,$E213&gt;=AM$5),60,0)))</f>
        <v/>
      </c>
      <c r="AN213" s="80" t="str">
        <f>IF(OR($A213="",NOT(ISNUMBER($G213))),"",IF(AND($F213&lt;=AN$6,$G213&gt;=AN$5),IF(AN$5&gt;$N213,5,$K213)*10+IF(AND($F213&gt;=AN$5,$F213&lt;=AN$6),IF(AND($G213&gt;=AN$5,$G213&lt;=AN$6),5,IF($L213=1,2,1)),IF(AND($G213&gt;=AN$5,$G213&lt;=AN$6),IF($M213&gt;0,4,3),0)),IF(AND($D213&lt;=AN$6,$E213&gt;=AN$5),60,0)))</f>
        <v/>
      </c>
      <c r="AO213" s="80" t="str">
        <f>IF(OR($A213="",NOT(ISNUMBER($G213))),"",IF(AND($F213&lt;=AO$6,$G213&gt;=AO$5),IF(AO$5&gt;$N213,5,$K213)*10+IF(AND($F213&gt;=AO$5,$F213&lt;=AO$6),IF(AND($G213&gt;=AO$5,$G213&lt;=AO$6),5,IF($L213=1,2,1)),IF(AND($G213&gt;=AO$5,$G213&lt;=AO$6),IF($M213&gt;0,4,3),0)),IF(AND($D213&lt;=AO$6,$E213&gt;=AO$5),60,0)))</f>
        <v/>
      </c>
      <c r="AP213" s="80" t="str">
        <f>IF(OR($A213="",NOT(ISNUMBER($G213))),"",IF(AND($F213&lt;=AP$6,$G213&gt;=AP$5),IF(AP$5&gt;$N213,5,$K213)*10+IF(AND($F213&gt;=AP$5,$F213&lt;=AP$6),IF(AND($G213&gt;=AP$5,$G213&lt;=AP$6),5,IF($L213=1,2,1)),IF(AND($G213&gt;=AP$5,$G213&lt;=AP$6),IF($M213&gt;0,4,3),0)),IF(AND($D213&lt;=AP$6,$E213&gt;=AP$5),60,0)))</f>
        <v/>
      </c>
      <c r="AQ213" s="80" t="str">
        <f>IF(OR($A213="",NOT(ISNUMBER($G213))),"",IF(AND($F213&lt;=AQ$6,$G213&gt;=AQ$5),IF(AQ$5&gt;$N213,5,$K213)*10+IF(AND($F213&gt;=AQ$5,$F213&lt;=AQ$6),IF(AND($G213&gt;=AQ$5,$G213&lt;=AQ$6),5,IF($L213=1,2,1)),IF(AND($G213&gt;=AQ$5,$G213&lt;=AQ$6),IF($M213&gt;0,4,3),0)),IF(AND($D213&lt;=AQ$6,$E213&gt;=AQ$5),60,0)))</f>
        <v/>
      </c>
      <c r="AR213" s="80" t="str">
        <f>IF(OR($A213="",NOT(ISNUMBER($G213))),"",IF(AND($F213&lt;=AR$6,$G213&gt;=AR$5),IF(AR$5&gt;$N213,5,$K213)*10+IF(AND($F213&gt;=AR$5,$F213&lt;=AR$6),IF(AND($G213&gt;=AR$5,$G213&lt;=AR$6),5,IF($L213=1,2,1)),IF(AND($G213&gt;=AR$5,$G213&lt;=AR$6),IF($M213&gt;0,4,3),0)),IF(AND($D213&lt;=AR$6,$E213&gt;=AR$5),60,0)))</f>
        <v/>
      </c>
      <c r="AS213" s="80" t="str">
        <f>IF(OR($A213="",NOT(ISNUMBER($G213))),"",IF(AND($F213&lt;=AS$6,$G213&gt;=AS$5),IF(AS$5&gt;$N213,5,$K213)*10+IF(AND($F213&gt;=AS$5,$F213&lt;=AS$6),IF(AND($G213&gt;=AS$5,$G213&lt;=AS$6),5,IF($L213=1,2,1)),IF(AND($G213&gt;=AS$5,$G213&lt;=AS$6),IF($M213&gt;0,4,3),0)),IF(AND($D213&lt;=AS$6,$E213&gt;=AS$5),60,0)))</f>
        <v/>
      </c>
      <c r="AT213" s="80" t="str">
        <f>IF(OR($A213="",NOT(ISNUMBER($G213))),"",IF(AND($F213&lt;=AT$6,$G213&gt;=AT$5),IF(AT$5&gt;$N213,5,$K213)*10+IF(AND($F213&gt;=AT$5,$F213&lt;=AT$6),IF(AND($G213&gt;=AT$5,$G213&lt;=AT$6),5,IF($L213=1,2,1)),IF(AND($G213&gt;=AT$5,$G213&lt;=AT$6),IF($M213&gt;0,4,3),0)),IF(AND($D213&lt;=AT$6,$E213&gt;=AT$5),60,0)))</f>
        <v/>
      </c>
      <c r="AU213" s="80" t="str">
        <f>IF(OR($A213="",NOT(ISNUMBER($G213))),"",IF(AND($F213&lt;=AU$6,$G213&gt;=AU$5),IF(AU$5&gt;$N213,5,$K213)*10+IF(AND($F213&gt;=AU$5,$F213&lt;=AU$6),IF(AND($G213&gt;=AU$5,$G213&lt;=AU$6),5,IF($L213=1,2,1)),IF(AND($G213&gt;=AU$5,$G213&lt;=AU$6),IF($M213&gt;0,4,3),0)),IF(AND($D213&lt;=AU$6,$E213&gt;=AU$5),60,0)))</f>
        <v/>
      </c>
      <c r="AV213" s="80" t="str">
        <f>IF(OR($A213="",NOT(ISNUMBER($G213))),"",IF(AND($F213&lt;=AV$6,$G213&gt;=AV$5),IF(AV$5&gt;$N213,5,$K213)*10+IF(AND($F213&gt;=AV$5,$F213&lt;=AV$6),IF(AND($G213&gt;=AV$5,$G213&lt;=AV$6),5,IF($L213=1,2,1)),IF(AND($G213&gt;=AV$5,$G213&lt;=AV$6),IF($M213&gt;0,4,3),0)),IF(AND($D213&lt;=AV$6,$E213&gt;=AV$5),60,0)))</f>
        <v/>
      </c>
      <c r="AW213" s="80" t="str">
        <f>IF(OR($A213="",NOT(ISNUMBER($G213))),"",IF(AND($F213&lt;=AW$6,$G213&gt;=AW$5),IF(AW$5&gt;$N213,5,$K213)*10+IF(AND($F213&gt;=AW$5,$F213&lt;=AW$6),IF(AND($G213&gt;=AW$5,$G213&lt;=AW$6),5,IF($L213=1,2,1)),IF(AND($G213&gt;=AW$5,$G213&lt;=AW$6),IF($M213&gt;0,4,3),0)),IF(AND($D213&lt;=AW$6,$E213&gt;=AW$5),60,0)))</f>
        <v/>
      </c>
      <c r="AX213" s="80" t="str">
        <f>IF(OR($A213="",NOT(ISNUMBER($G213))),"",IF(AND($F213&lt;=AX$6,$G213&gt;=AX$5),IF(AX$5&gt;$N213,5,$K213)*10+IF(AND($F213&gt;=AX$5,$F213&lt;=AX$6),IF(AND($G213&gt;=AX$5,$G213&lt;=AX$6),5,IF($L213=1,2,1)),IF(AND($G213&gt;=AX$5,$G213&lt;=AX$6),IF($M213&gt;0,4,3),0)),IF(AND($D213&lt;=AX$6,$E213&gt;=AX$5),60,0)))</f>
        <v/>
      </c>
      <c r="AY213" s="80" t="str">
        <f>IF(OR($A213="",NOT(ISNUMBER($G213))),"",IF(AND($F213&lt;=AY$6,$G213&gt;=AY$5),IF(AY$5&gt;$N213,5,$K213)*10+IF(AND($F213&gt;=AY$5,$F213&lt;=AY$6),IF(AND($G213&gt;=AY$5,$G213&lt;=AY$6),5,IF($L213=1,2,1)),IF(AND($G213&gt;=AY$5,$G213&lt;=AY$6),IF($M213&gt;0,4,3),0)),IF(AND($D213&lt;=AY$6,$E213&gt;=AY$5),60,0)))</f>
        <v/>
      </c>
      <c r="AZ213" s="80" t="str">
        <f>IF(OR($A213="",NOT(ISNUMBER($G213))),"",IF(AND($F213&lt;=AZ$6,$G213&gt;=AZ$5),IF(AZ$5&gt;$N213,5,$K213)*10+IF(AND($F213&gt;=AZ$5,$F213&lt;=AZ$6),IF(AND($G213&gt;=AZ$5,$G213&lt;=AZ$6),5,IF($L213=1,2,1)),IF(AND($G213&gt;=AZ$5,$G213&lt;=AZ$6),IF($M213&gt;0,4,3),0)),IF(AND($D213&lt;=AZ$6,$E213&gt;=AZ$5),60,0)))</f>
        <v/>
      </c>
      <c r="BA213" s="80" t="str">
        <f>IF(OR($A213="",NOT(ISNUMBER($G213))),"",IF(AND($F213&lt;=BA$6,$G213&gt;=BA$5),IF(BA$5&gt;$N213,5,$K213)*10+IF(AND($F213&gt;=BA$5,$F213&lt;=BA$6),IF(AND($G213&gt;=BA$5,$G213&lt;=BA$6),5,IF($L213=1,2,1)),IF(AND($G213&gt;=BA$5,$G213&lt;=BA$6),IF($M213&gt;0,4,3),0)),IF(AND($D213&lt;=BA$6,$E213&gt;=BA$5),60,0)))</f>
        <v/>
      </c>
      <c r="BB213" s="80" t="str">
        <f>IF(OR($A213="",NOT(ISNUMBER($G213))),"",IF(AND($F213&lt;=BB$6,$G213&gt;=BB$5),IF(BB$5&gt;$N213,5,$K213)*10+IF(AND($F213&gt;=BB$5,$F213&lt;=BB$6),IF(AND($G213&gt;=BB$5,$G213&lt;=BB$6),5,IF($L213=1,2,1)),IF(AND($G213&gt;=BB$5,$G213&lt;=BB$6),IF($M213&gt;0,4,3),0)),IF(AND($D213&lt;=BB$6,$E213&gt;=BB$5),60,0)))</f>
        <v/>
      </c>
      <c r="BC213" s="80" t="str">
        <f>IF(OR($A213="",NOT(ISNUMBER($G213))),"",IF(AND($F213&lt;=BC$6,$G213&gt;=BC$5),IF(BC$5&gt;$N213,5,$K213)*10+IF(AND($F213&gt;=BC$5,$F213&lt;=BC$6),IF(AND($G213&gt;=BC$5,$G213&lt;=BC$6),5,IF($L213=1,2,1)),IF(AND($G213&gt;=BC$5,$G213&lt;=BC$6),IF($M213&gt;0,4,3),0)),IF(AND($D213&lt;=BC$6,$E213&gt;=BC$5),60,0)))</f>
        <v/>
      </c>
      <c r="BD213" s="80" t="str">
        <f>IF(OR($A213="",NOT(ISNUMBER($G213))),"",IF(AND($F213&lt;=BD$6,$G213&gt;=BD$5),IF(BD$5&gt;$N213,5,$K213)*10+IF(AND($F213&gt;=BD$5,$F213&lt;=BD$6),IF(AND($G213&gt;=BD$5,$G213&lt;=BD$6),5,IF($L213=1,2,1)),IF(AND($G213&gt;=BD$5,$G213&lt;=BD$6),IF($M213&gt;0,4,3),0)),IF(AND($D213&lt;=BD$6,$E213&gt;=BD$5),60,0)))</f>
        <v/>
      </c>
      <c r="BE213" s="80" t="str">
        <f>IF(OR($A213="",NOT(ISNUMBER($G213))),"",IF(AND($F213&lt;=BE$6,$G213&gt;=BE$5),IF(BE$5&gt;$N213,5,$K213)*10+IF(AND($F213&gt;=BE$5,$F213&lt;=BE$6),IF(AND($G213&gt;=BE$5,$G213&lt;=BE$6),5,IF($L213=1,2,1)),IF(AND($G213&gt;=BE$5,$G213&lt;=BE$6),IF($M213&gt;0,4,3),0)),IF(AND($D213&lt;=BE$6,$E213&gt;=BE$5),60,0)))</f>
        <v/>
      </c>
      <c r="BF213" s="80" t="str">
        <f>IF(OR($A213="",NOT(ISNUMBER($G213))),"",IF(AND($F213&lt;=BF$6,$G213&gt;=BF$5),IF(BF$5&gt;$N213,5,$K213)*10+IF(AND($F213&gt;=BF$5,$F213&lt;=BF$6),IF(AND($G213&gt;=BF$5,$G213&lt;=BF$6),5,IF($L213=1,2,1)),IF(AND($G213&gt;=BF$5,$G213&lt;=BF$6),IF($M213&gt;0,4,3),0)),IF(AND($D213&lt;=BF$6,$E213&gt;=BF$5),60,0)))</f>
        <v/>
      </c>
      <c r="BG213" s="80" t="str">
        <f>IF(OR($A213="",NOT(ISNUMBER($G213))),"",IF(AND($F213&lt;=BG$6,$G213&gt;=BG$5),IF(BG$5&gt;$N213,5,$K213)*10+IF(AND($F213&gt;=BG$5,$F213&lt;=BG$6),IF(AND($G213&gt;=BG$5,$G213&lt;=BG$6),5,IF($L213=1,2,1)),IF(AND($G213&gt;=BG$5,$G213&lt;=BG$6),IF($M213&gt;0,4,3),0)),IF(AND($D213&lt;=BG$6,$E213&gt;=BG$5),60,0)))</f>
        <v/>
      </c>
      <c r="BH213" s="80" t="str">
        <f>IF(OR($A213="",NOT(ISNUMBER($G213))),"",IF(AND($F213&lt;=BH$6,$G213&gt;=BH$5),IF(BH$5&gt;$N213,5,$K213)*10+IF(AND($F213&gt;=BH$5,$F213&lt;=BH$6),IF(AND($G213&gt;=BH$5,$G213&lt;=BH$6),5,IF($L213=1,2,1)),IF(AND($G213&gt;=BH$5,$G213&lt;=BH$6),IF($M213&gt;0,4,3),0)),IF(AND($D213&lt;=BH$6,$E213&gt;=BH$5),60,0)))</f>
        <v/>
      </c>
      <c r="BI213" s="80" t="str">
        <f>IF(OR($A213="",NOT(ISNUMBER($G213))),"",IF(AND($F213&lt;=BI$6,$G213&gt;=BI$5),IF(BI$5&gt;$N213,5,$K213)*10+IF(AND($F213&gt;=BI$5,$F213&lt;=BI$6),IF(AND($G213&gt;=BI$5,$G213&lt;=BI$6),5,IF($L213=1,2,1)),IF(AND($G213&gt;=BI$5,$G213&lt;=BI$6),IF($M213&gt;0,4,3),0)),IF(AND($D213&lt;=BI$6,$E213&gt;=BI$5),60,0)))</f>
        <v/>
      </c>
      <c r="BJ213" s="80" t="str">
        <f>IF(OR($A213="",NOT(ISNUMBER($G213))),"",IF(AND($F213&lt;=BJ$6,$G213&gt;=BJ$5),IF(BJ$5&gt;$N213,5,$K213)*10+IF(AND($F213&gt;=BJ$5,$F213&lt;=BJ$6),IF(AND($G213&gt;=BJ$5,$G213&lt;=BJ$6),5,IF($L213=1,2,1)),IF(AND($G213&gt;=BJ$5,$G213&lt;=BJ$6),IF($M213&gt;0,4,3),0)),IF(AND($D213&lt;=BJ$6,$E213&gt;=BJ$5),60,0)))</f>
        <v/>
      </c>
      <c r="BK213" s="80" t="str">
        <f>IF(OR($A213="",NOT(ISNUMBER($G213))),"",IF(AND($F213&lt;=BK$6,$G213&gt;=BK$5),IF(BK$5&gt;$N213,5,$K213)*10+IF(AND($F213&gt;=BK$5,$F213&lt;=BK$6),IF(AND($G213&gt;=BK$5,$G213&lt;=BK$6),5,IF($L213=1,2,1)),IF(AND($G213&gt;=BK$5,$G213&lt;=BK$6),IF($M213&gt;0,4,3),0)),IF(AND($D213&lt;=BK$6,$E213&gt;=BK$5),60,0)))</f>
        <v/>
      </c>
      <c r="BL213" s="80" t="str">
        <f>IF(OR($A213="",NOT(ISNUMBER($G213))),"",IF(AND($F213&lt;=BL$6,$G213&gt;=BL$5),IF(BL$5&gt;$N213,5,$K213)*10+IF(AND($F213&gt;=BL$5,$F213&lt;=BL$6),IF(AND($G213&gt;=BL$5,$G213&lt;=BL$6),5,IF($L213=1,2,1)),IF(AND($G213&gt;=BL$5,$G213&lt;=BL$6),IF($M213&gt;0,4,3),0)),IF(AND($D213&lt;=BL$6,$E213&gt;=BL$5),60,0)))</f>
        <v/>
      </c>
      <c r="BM213" s="80" t="str">
        <f>IF(OR($A213="",NOT(ISNUMBER($G213))),"",IF(AND($F213&lt;=BM$6,$G213&gt;=BM$5),IF(BM$5&gt;$N213,5,$K213)*10+IF(AND($F213&gt;=BM$5,$F213&lt;=BM$6),IF(AND($G213&gt;=BM$5,$G213&lt;=BM$6),5,IF($L213=1,2,1)),IF(AND($G213&gt;=BM$5,$G213&lt;=BM$6),IF($M213&gt;0,4,3),0)),IF(AND($D213&lt;=BM$6,$E213&gt;=BM$5),60,0)))</f>
        <v/>
      </c>
      <c r="BN213" s="80" t="str">
        <f>IF(OR($A213="",NOT(ISNUMBER($G213))),"",IF(AND($F213&lt;=BN$6,$G213&gt;=BN$5),IF(BN$5&gt;$N213,5,$K213)*10+IF(AND($F213&gt;=BN$5,$F213&lt;=BN$6),IF(AND($G213&gt;=BN$5,$G213&lt;=BN$6),5,IF($L213=1,2,1)),IF(AND($G213&gt;=BN$5,$G213&lt;=BN$6),IF($M213&gt;0,4,3),0)),IF(AND($D213&lt;=BN$6,$E213&gt;=BN$5),60,0)))</f>
        <v/>
      </c>
      <c r="BO213" s="80" t="str">
        <f>IF(OR($A213="",NOT(ISNUMBER($G213))),"",IF(AND($F213&lt;=BO$6,$G213&gt;=BO$5),IF(BO$5&gt;$N213,5,$K213)*10+IF(AND($F213&gt;=BO$5,$F213&lt;=BO$6),IF(AND($G213&gt;=BO$5,$G213&lt;=BO$6),5,IF($L213=1,2,1)),IF(AND($G213&gt;=BO$5,$G213&lt;=BO$6),IF($M213&gt;0,4,3),0)),IF(AND($D213&lt;=BO$6,$E213&gt;=BO$5),60,0)))</f>
        <v/>
      </c>
      <c r="BP213" s="80" t="str">
        <f>IF(OR($A213="",NOT(ISNUMBER($G213))),"",IF(AND($F213&lt;=BP$6,$G213&gt;=BP$5),IF(BP$5&gt;$N213,5,$K213)*10+IF(AND($F213&gt;=BP$5,$F213&lt;=BP$6),IF(AND($G213&gt;=BP$5,$G213&lt;=BP$6),5,IF($L213=1,2,1)),IF(AND($G213&gt;=BP$5,$G213&lt;=BP$6),IF($M213&gt;0,4,3),0)),IF(AND($D213&lt;=BP$6,$E213&gt;=BP$5),60,0)))</f>
        <v/>
      </c>
      <c r="BQ213" s="80" t="str">
        <f>IF(OR($A213="",NOT(ISNUMBER($G213))),"",IF(AND($F213&lt;=BQ$6,$G213&gt;=BQ$5),IF(BQ$5&gt;$N213,5,$K213)*10+IF(AND($F213&gt;=BQ$5,$F213&lt;=BQ$6),IF(AND($G213&gt;=BQ$5,$G213&lt;=BQ$6),5,IF($L213=1,2,1)),IF(AND($G213&gt;=BQ$5,$G213&lt;=BQ$6),IF($M213&gt;0,4,3),0)),IF(AND($D213&lt;=BQ$6,$E213&gt;=BQ$5),60,0)))</f>
        <v/>
      </c>
      <c r="BR213" s="80" t="str">
        <f>IF(OR($A213="",NOT(ISNUMBER($G213))),"",IF(AND($F213&lt;=BR$6,$G213&gt;=BR$5),IF(BR$5&gt;$N213,5,$K213)*10+IF(AND($F213&gt;=BR$5,$F213&lt;=BR$6),IF(AND($G213&gt;=BR$5,$G213&lt;=BR$6),5,IF($L213=1,2,1)),IF(AND($G213&gt;=BR$5,$G213&lt;=BR$6),IF($M213&gt;0,4,3),0)),IF(AND($D213&lt;=BR$6,$E213&gt;=BR$5),60,0)))</f>
        <v/>
      </c>
      <c r="BS213" s="80" t="str">
        <f>IF(OR($A213="",NOT(ISNUMBER($G213))),"",IF(AND($F213&lt;=BS$6,$G213&gt;=BS$5),IF(BS$5&gt;$N213,5,$K213)*10+IF(AND($F213&gt;=BS$5,$F213&lt;=BS$6),IF(AND($G213&gt;=BS$5,$G213&lt;=BS$6),5,IF($L213=1,2,1)),IF(AND($G213&gt;=BS$5,$G213&lt;=BS$6),IF($M213&gt;0,4,3),0)),IF(AND($D213&lt;=BS$6,$E213&gt;=BS$5),60,0)))</f>
        <v/>
      </c>
      <c r="BT213" s="80" t="str">
        <f>IF(OR($A213="",NOT(ISNUMBER($G213))),"",IF(AND($F213&lt;=BT$6,$G213&gt;=BT$5),IF(BT$5&gt;$N213,5,$K213)*10+IF(AND($F213&gt;=BT$5,$F213&lt;=BT$6),IF(AND($G213&gt;=BT$5,$G213&lt;=BT$6),5,IF($L213=1,2,1)),IF(AND($G213&gt;=BT$5,$G213&lt;=BT$6),IF($M213&gt;0,4,3),0)),IF(AND($D213&lt;=BT$6,$E213&gt;=BT$5),60,0)))</f>
        <v/>
      </c>
      <c r="BU213" s="80" t="str">
        <f>IF(OR($A213="",NOT(ISNUMBER($G213))),"",IF(AND($F213&lt;=BU$6,$G213&gt;=BU$5),IF(BU$5&gt;$N213,5,$K213)*10+IF(AND($F213&gt;=BU$5,$F213&lt;=BU$6),IF(AND($G213&gt;=BU$5,$G213&lt;=BU$6),5,IF($L213=1,2,1)),IF(AND($G213&gt;=BU$5,$G213&lt;=BU$6),IF($M213&gt;0,4,3),0)),IF(AND($D213&lt;=BU$6,$E213&gt;=BU$5),60,0)))</f>
        <v/>
      </c>
      <c r="BV213" s="80" t="str">
        <f>IF(OR($A213="",NOT(ISNUMBER($G213))),"",IF(AND($F213&lt;=BV$6,$G213&gt;=BV$5),IF(BV$5&gt;$N213,5,$K213)*10+IF(AND($F213&gt;=BV$5,$F213&lt;=BV$6),IF(AND($G213&gt;=BV$5,$G213&lt;=BV$6),5,IF($L213=1,2,1)),IF(AND($G213&gt;=BV$5,$G213&lt;=BV$6),IF($M213&gt;0,4,3),0)),IF(AND($D213&lt;=BV$6,$E213&gt;=BV$5),60,0)))</f>
        <v/>
      </c>
      <c r="BW213" s="80" t="str">
        <f>IF(OR($A213="",NOT(ISNUMBER($G213))),"",IF(AND($F213&lt;=BW$6,$G213&gt;=BW$5),IF(BW$5&gt;$N213,5,$K213)*10+IF(AND($F213&gt;=BW$5,$F213&lt;=BW$6),IF(AND($G213&gt;=BW$5,$G213&lt;=BW$6),5,IF($L213=1,2,1)),IF(AND($G213&gt;=BW$5,$G213&lt;=BW$6),IF($M213&gt;0,4,3),0)),IF(AND($D213&lt;=BW$6,$E213&gt;=BW$5),60,0)))</f>
        <v/>
      </c>
      <c r="BX213" s="80" t="str">
        <f>IF(OR($A213="",NOT(ISNUMBER($G213))),"",IF(AND($F213&lt;=BX$6,$G213&gt;=BX$5),IF(BX$5&gt;$N213,5,$K213)*10+IF(AND($F213&gt;=BX$5,$F213&lt;=BX$6),IF(AND($G213&gt;=BX$5,$G213&lt;=BX$6),5,IF($L213=1,2,1)),IF(AND($G213&gt;=BX$5,$G213&lt;=BX$6),IF($M213&gt;0,4,3),0)),IF(AND($D213&lt;=BX$6,$E213&gt;=BX$5),60,0)))</f>
        <v/>
      </c>
      <c r="BY213" s="80" t="str">
        <f>IF(OR($A213="",NOT(ISNUMBER($G213))),"",IF(AND($F213&lt;=BY$6,$G213&gt;=BY$5),IF(BY$5&gt;$N213,5,$K213)*10+IF(AND($F213&gt;=BY$5,$F213&lt;=BY$6),IF(AND($G213&gt;=BY$5,$G213&lt;=BY$6),5,IF($L213=1,2,1)),IF(AND($G213&gt;=BY$5,$G213&lt;=BY$6),IF($M213&gt;0,4,3),0)),IF(AND($D213&lt;=BY$6,$E213&gt;=BY$5),60,0)))</f>
        <v/>
      </c>
      <c r="BZ213" s="80" t="str">
        <f>IF(OR($A213="",NOT(ISNUMBER($G213))),"",IF(AND($F213&lt;=BZ$6,$G213&gt;=BZ$5),IF(BZ$5&gt;$N213,5,$K213)*10+IF(AND($F213&gt;=BZ$5,$F213&lt;=BZ$6),IF(AND($G213&gt;=BZ$5,$G213&lt;=BZ$6),5,IF($L213=1,2,1)),IF(AND($G213&gt;=BZ$5,$G213&lt;=BZ$6),IF($M213&gt;0,4,3),0)),IF(AND($D213&lt;=BZ$6,$E213&gt;=BZ$5),60,0)))</f>
        <v/>
      </c>
      <c r="CA213" s="80" t="str">
        <f>IF(OR($A213="",NOT(ISNUMBER($G213))),"",IF(AND($F213&lt;=CA$6,$G213&gt;=CA$5),IF(CA$5&gt;$N213,5,$K213)*10+IF(AND($F213&gt;=CA$5,$F213&lt;=CA$6),IF(AND($G213&gt;=CA$5,$G213&lt;=CA$6),5,IF($L213=1,2,1)),IF(AND($G213&gt;=CA$5,$G213&lt;=CA$6),IF($M213&gt;0,4,3),0)),IF(AND($D213&lt;=CA$6,$E213&gt;=CA$5),60,0)))</f>
        <v/>
      </c>
      <c r="CB213" s="80" t="str">
        <f>IF(OR($A213="",NOT(ISNUMBER($G213))),"",IF(AND($F213&lt;=CB$6,$G213&gt;=CB$5),IF(CB$5&gt;$N213,5,$K213)*10+IF(AND($F213&gt;=CB$5,$F213&lt;=CB$6),IF(AND($G213&gt;=CB$5,$G213&lt;=CB$6),5,IF($L213=1,2,1)),IF(AND($G213&gt;=CB$5,$G213&lt;=CB$6),IF($M213&gt;0,4,3),0)),IF(AND($D213&lt;=CB$6,$E213&gt;=CB$5),60,0)))</f>
        <v/>
      </c>
      <c r="CC213" s="80" t="str">
        <f>IF(OR($A213="",NOT(ISNUMBER($G213))),"",IF(AND($F213&lt;=CC$6,$G213&gt;=CC$5),IF(CC$5&gt;$N213,5,$K213)*10+IF(AND($F213&gt;=CC$5,$F213&lt;=CC$6),IF(AND($G213&gt;=CC$5,$G213&lt;=CC$6),5,IF($L213=1,2,1)),IF(AND($G213&gt;=CC$5,$G213&lt;=CC$6),IF($M213&gt;0,4,3),0)),IF(AND($D213&lt;=CC$6,$E213&gt;=CC$5),60,0)))</f>
        <v/>
      </c>
      <c r="CD213" s="80" t="str">
        <f>IF(OR($A213="",NOT(ISNUMBER($G213))),"",IF(AND($F213&lt;=CD$6,$G213&gt;=CD$5),IF(CD$5&gt;$N213,5,$K213)*10+IF(AND($F213&gt;=CD$5,$F213&lt;=CD$6),IF(AND($G213&gt;=CD$5,$G213&lt;=CD$6),5,IF($L213=1,2,1)),IF(AND($G213&gt;=CD$5,$G213&lt;=CD$6),IF($M213&gt;0,4,3),0)),IF(AND($D213&lt;=CD$6,$E213&gt;=CD$5),60,0)))</f>
        <v/>
      </c>
      <c r="CE213" s="80" t="str">
        <f>IF(OR($A213="",NOT(ISNUMBER($G213))),"",IF(AND($F213&lt;=CE$6,$G213&gt;=CE$5),IF(CE$5&gt;$N213,5,$K213)*10+IF(AND($F213&gt;=CE$5,$F213&lt;=CE$6),IF(AND($G213&gt;=CE$5,$G213&lt;=CE$6),5,IF($L213=1,2,1)),IF(AND($G213&gt;=CE$5,$G213&lt;=CE$6),IF($M213&gt;0,4,3),0)),IF(AND($D213&lt;=CE$6,$E213&gt;=CE$5),60,0)))</f>
        <v/>
      </c>
      <c r="CF213" s="80" t="str">
        <f>IF(OR($A213="",NOT(ISNUMBER($G213))),"",IF(AND($F213&lt;=CF$6,$G213&gt;=CF$5),IF(CF$5&gt;$N213,5,$K213)*10+IF(AND($F213&gt;=CF$5,$F213&lt;=CF$6),IF(AND($G213&gt;=CF$5,$G213&lt;=CF$6),5,IF($L213=1,2,1)),IF(AND($G213&gt;=CF$5,$G213&lt;=CF$6),IF($M213&gt;0,4,3),0)),IF(AND($D213&lt;=CF$6,$E213&gt;=CF$5),60,0)))</f>
        <v/>
      </c>
      <c r="CG213" s="80" t="str">
        <f>IF(OR($A213="",NOT(ISNUMBER($G213))),"",IF(AND($F213&lt;=CG$6,$G213&gt;=CG$5),IF(CG$5&gt;$N213,5,$K213)*10+IF(AND($F213&gt;=CG$5,$F213&lt;=CG$6),IF(AND($G213&gt;=CG$5,$G213&lt;=CG$6),5,IF($L213=1,2,1)),IF(AND($G213&gt;=CG$5,$G213&lt;=CG$6),IF($M213&gt;0,4,3),0)),IF(AND($D213&lt;=CG$6,$E213&gt;=CG$5),60,0)))</f>
        <v/>
      </c>
      <c r="CH213" s="80" t="str">
        <f>IF(OR($A213="",NOT(ISNUMBER($G213))),"",IF(AND($F213&lt;=CH$6,$G213&gt;=CH$5),IF(CH$5&gt;$N213,5,$K213)*10+IF(AND($F213&gt;=CH$5,$F213&lt;=CH$6),IF(AND($G213&gt;=CH$5,$G213&lt;=CH$6),5,IF($L213=1,2,1)),IF(AND($G213&gt;=CH$5,$G213&lt;=CH$6),IF($M213&gt;0,4,3),0)),IF(AND($D213&lt;=CH$6,$E213&gt;=CH$5),60,0)))</f>
        <v/>
      </c>
      <c r="CI213" s="80" t="str">
        <f>IF(OR($A213="",NOT(ISNUMBER($G213))),"",IF(AND($F213&lt;=CI$6,$G213&gt;=CI$5),IF(CI$5&gt;$N213,5,$K213)*10+IF(AND($F213&gt;=CI$5,$F213&lt;=CI$6),IF(AND($G213&gt;=CI$5,$G213&lt;=CI$6),5,IF($L213=1,2,1)),IF(AND($G213&gt;=CI$5,$G213&lt;=CI$6),IF($M213&gt;0,4,3),0)),IF(AND($D213&lt;=CI$6,$E213&gt;=CI$5),60,0)))</f>
        <v/>
      </c>
      <c r="CJ213" s="80" t="str">
        <f>IF(OR($A213="",NOT(ISNUMBER($G213))),"",IF(AND($F213&lt;=CJ$6,$G213&gt;=CJ$5),IF(CJ$5&gt;$N213,5,$K213)*10+IF(AND($F213&gt;=CJ$5,$F213&lt;=CJ$6),IF(AND($G213&gt;=CJ$5,$G213&lt;=CJ$6),5,IF($L213=1,2,1)),IF(AND($G213&gt;=CJ$5,$G213&lt;=CJ$6),IF($M213&gt;0,4,3),0)),IF(AND($D213&lt;=CJ$6,$E213&gt;=CJ$5),60,0)))</f>
        <v/>
      </c>
      <c r="CK213" s="80" t="str">
        <f>IF(OR($A213="",NOT(ISNUMBER($G213))),"",IF(AND($F213&lt;=CK$6,$G213&gt;=CK$5),IF(CK$5&gt;$N213,5,$K213)*10+IF(AND($F213&gt;=CK$5,$F213&lt;=CK$6),IF(AND($G213&gt;=CK$5,$G213&lt;=CK$6),5,IF($L213=1,2,1)),IF(AND($G213&gt;=CK$5,$G213&lt;=CK$6),IF($M213&gt;0,4,3),0)),IF(AND($D213&lt;=CK$6,$E213&gt;=CK$5),60,0)))</f>
        <v/>
      </c>
      <c r="CL213" s="80" t="str">
        <f>IF(OR($A213="",NOT(ISNUMBER($G213))),"",IF(AND($F213&lt;=CL$6,$G213&gt;=CL$5),IF(CL$5&gt;$N213,5,$K213)*10+IF(AND($F213&gt;=CL$5,$F213&lt;=CL$6),IF(AND($G213&gt;=CL$5,$G213&lt;=CL$6),5,IF($L213=1,2,1)),IF(AND($G213&gt;=CL$5,$G213&lt;=CL$6),IF($M213&gt;0,4,3),0)),IF(AND($D213&lt;=CL$6,$E213&gt;=CL$5),60,0)))</f>
        <v/>
      </c>
      <c r="CM213" s="80" t="str">
        <f>IF(OR($A213="",NOT(ISNUMBER($G213))),"",IF(AND($F213&lt;=CM$6,$G213&gt;=CM$5),IF(CM$5&gt;$N213,5,$K213)*10+IF(AND($F213&gt;=CM$5,$F213&lt;=CM$6),IF(AND($G213&gt;=CM$5,$G213&lt;=CM$6),5,IF($L213=1,2,1)),IF(AND($G213&gt;=CM$5,$G213&lt;=CM$6),IF($M213&gt;0,4,3),0)),IF(AND($D213&lt;=CM$6,$E213&gt;=CM$5),60,0)))</f>
        <v/>
      </c>
      <c r="CN213" s="80" t="str">
        <f>IF(OR($A213="",NOT(ISNUMBER($G213))),"",IF(AND($F213&lt;=CN$6,$G213&gt;=CN$5),IF(CN$5&gt;$N213,5,$K213)*10+IF(AND($F213&gt;=CN$5,$F213&lt;=CN$6),IF(AND($G213&gt;=CN$5,$G213&lt;=CN$6),5,IF($L213=1,2,1)),IF(AND($G213&gt;=CN$5,$G213&lt;=CN$6),IF($M213&gt;0,4,3),0)),IF(AND($D213&lt;=CN$6,$E213&gt;=CN$5),60,0)))</f>
        <v/>
      </c>
      <c r="CO213" s="80" t="str">
        <f>IF(OR($A213="",NOT(ISNUMBER($G213))),"",IF(AND($F213&lt;=CO$6,$G213&gt;=CO$5),IF(CO$5&gt;$N213,5,$K213)*10+IF(AND($F213&gt;=CO$5,$F213&lt;=CO$6),IF(AND($G213&gt;=CO$5,$G213&lt;=CO$6),5,IF($L213=1,2,1)),IF(AND($G213&gt;=CO$5,$G213&lt;=CO$6),IF($M213&gt;0,4,3),0)),IF(AND($D213&lt;=CO$6,$E213&gt;=CO$5),60,0)))</f>
        <v/>
      </c>
      <c r="CP213" s="80" t="str">
        <f>IF(OR($A213="",NOT(ISNUMBER($G213))),"",IF(AND($F213&lt;=CP$6,$G213&gt;=CP$5),IF(CP$5&gt;$N213,5,$K213)*10+IF(AND($F213&gt;=CP$5,$F213&lt;=CP$6),IF(AND($G213&gt;=CP$5,$G213&lt;=CP$6),5,IF($L213=1,2,1)),IF(AND($G213&gt;=CP$5,$G213&lt;=CP$6),IF($M213&gt;0,4,3),0)),IF(AND($D213&lt;=CP$6,$E213&gt;=CP$5),60,0)))</f>
        <v/>
      </c>
      <c r="CQ213" s="80" t="str">
        <f>IF(OR($A213="",NOT(ISNUMBER($G213))),"",IF(AND($F213&lt;=CQ$6,$G213&gt;=CQ$5),IF(CQ$5&gt;$N213,5,$K213)*10+IF(AND($F213&gt;=CQ$5,$F213&lt;=CQ$6),IF(AND($G213&gt;=CQ$5,$G213&lt;=CQ$6),5,IF($L213=1,2,1)),IF(AND($G213&gt;=CQ$5,$G213&lt;=CQ$6),IF($M213&gt;0,4,3),0)),IF(AND($D213&lt;=CQ$6,$E213&gt;=CQ$5),60,0)))</f>
        <v/>
      </c>
      <c r="CR213" s="80" t="str">
        <f>IF(OR($A213="",NOT(ISNUMBER($G213))),"",IF(AND($F213&lt;=CR$6,$G213&gt;=CR$5),IF(CR$5&gt;$N213,5,$K213)*10+IF(AND($F213&gt;=CR$5,$F213&lt;=CR$6),IF(AND($G213&gt;=CR$5,$G213&lt;=CR$6),5,IF($L213=1,2,1)),IF(AND($G213&gt;=CR$5,$G213&lt;=CR$6),IF($M213&gt;0,4,3),0)),IF(AND($D213&lt;=CR$6,$E213&gt;=CR$5),60,0)))</f>
        <v/>
      </c>
      <c r="CS213" s="80" t="str">
        <f>IF(OR($A213="",NOT(ISNUMBER($G213))),"",IF(AND($F213&lt;=CS$6,$G213&gt;=CS$5),IF(CS$5&gt;$N213,5,$K213)*10+IF(AND($F213&gt;=CS$5,$F213&lt;=CS$6),IF(AND($G213&gt;=CS$5,$G213&lt;=CS$6),5,IF($L213=1,2,1)),IF(AND($G213&gt;=CS$5,$G213&lt;=CS$6),IF($M213&gt;0,4,3),0)),IF(AND($D213&lt;=CS$6,$E213&gt;=CS$5),60,0)))</f>
        <v/>
      </c>
      <c r="CT213" s="80" t="str">
        <f>IF(OR($A213="",NOT(ISNUMBER($G213))),"",IF(AND($F213&lt;=CT$6,$G213&gt;=CT$5),IF(CT$5&gt;$N213,5,$K213)*10+IF(AND($F213&gt;=CT$5,$F213&lt;=CT$6),IF(AND($G213&gt;=CT$5,$G213&lt;=CT$6),5,IF($L213=1,2,1)),IF(AND($G213&gt;=CT$5,$G213&lt;=CT$6),IF($M213&gt;0,4,3),0)),IF(AND($D213&lt;=CT$6,$E213&gt;=CT$5),60,0)))</f>
        <v/>
      </c>
      <c r="CU213" s="80" t="str">
        <f>IF(OR($A213="",NOT(ISNUMBER($G213))),"",IF(AND($F213&lt;=CU$6,$G213&gt;=CU$5),IF(CU$5&gt;$N213,5,$K213)*10+IF(AND($F213&gt;=CU$5,$F213&lt;=CU$6),IF(AND($G213&gt;=CU$5,$G213&lt;=CU$6),5,IF($L213=1,2,1)),IF(AND($G213&gt;=CU$5,$G213&lt;=CU$6),IF($M213&gt;0,4,3),0)),IF(AND($D213&lt;=CU$6,$E213&gt;=CU$5),60,0)))</f>
        <v/>
      </c>
      <c r="CV213" s="80" t="str">
        <f>IF(OR($A213="",NOT(ISNUMBER($G213))),"",IF(AND($F213&lt;=CV$6,$G213&gt;=CV$5),IF(CV$5&gt;$N213,5,$K213)*10+IF(AND($F213&gt;=CV$5,$F213&lt;=CV$6),IF(AND($G213&gt;=CV$5,$G213&lt;=CV$6),5,IF($L213=1,2,1)),IF(AND($G213&gt;=CV$5,$G213&lt;=CV$6),IF($M213&gt;0,4,3),0)),IF(AND($D213&lt;=CV$6,$E213&gt;=CV$5),60,0)))</f>
        <v/>
      </c>
      <c r="CW213" s="80" t="str">
        <f>IF(OR($A213="",NOT(ISNUMBER($G213))),"",IF(AND($F213&lt;=CW$6,$G213&gt;=CW$5),IF(CW$5&gt;$N213,5,$K213)*10+IF(AND($F213&gt;=CW$5,$F213&lt;=CW$6),IF(AND($G213&gt;=CW$5,$G213&lt;=CW$6),5,IF($L213=1,2,1)),IF(AND($G213&gt;=CW$5,$G213&lt;=CW$6),IF($M213&gt;0,4,3),0)),IF(AND($D213&lt;=CW$6,$E213&gt;=CW$5),60,0)))</f>
        <v/>
      </c>
      <c r="CX213" s="80" t="str">
        <f>IF(OR($A213="",NOT(ISNUMBER($G213))),"",IF(AND($F213&lt;=CX$6,$G213&gt;=CX$5),IF(CX$5&gt;$N213,5,$K213)*10+IF(AND($F213&gt;=CX$5,$F213&lt;=CX$6),IF(AND($G213&gt;=CX$5,$G213&lt;=CX$6),5,IF($L213=1,2,1)),IF(AND($G213&gt;=CX$5,$G213&lt;=CX$6),IF($M213&gt;0,4,3),0)),IF(AND($D213&lt;=CX$6,$E213&gt;=CX$5),60,0)))</f>
        <v/>
      </c>
      <c r="CY213" s="80" t="str">
        <f>IF(OR($A213="",NOT(ISNUMBER($G213))),"",IF(AND($F213&lt;=CY$6,$G213&gt;=CY$5),IF(CY$5&gt;$N213,5,$K213)*10+IF(AND($F213&gt;=CY$5,$F213&lt;=CY$6),IF(AND($G213&gt;=CY$5,$G213&lt;=CY$6),5,IF($L213=1,2,1)),IF(AND($G213&gt;=CY$5,$G213&lt;=CY$6),IF($M213&gt;0,4,3),0)),IF(AND($D213&lt;=CY$6,$E213&gt;=CY$5),60,0)))</f>
        <v/>
      </c>
      <c r="CZ213" s="80" t="str">
        <f>IF(OR($A213="",NOT(ISNUMBER($G213))),"",IF(AND($F213&lt;=CZ$6,$G213&gt;=CZ$5),IF(CZ$5&gt;$N213,5,$K213)*10+IF(AND($F213&gt;=CZ$5,$F213&lt;=CZ$6),IF(AND($G213&gt;=CZ$5,$G213&lt;=CZ$6),5,IF($L213=1,2,1)),IF(AND($G213&gt;=CZ$5,$G213&lt;=CZ$6),IF($M213&gt;0,4,3),0)),IF(AND($D213&lt;=CZ$6,$E213&gt;=CZ$5),60,0)))</f>
        <v/>
      </c>
      <c r="DA213" s="80" t="str">
        <f>IF(OR($A213="",NOT(ISNUMBER($G213))),"",IF(AND($F213&lt;=DA$6,$G213&gt;=DA$5),IF(DA$5&gt;$N213,5,$K213)*10+IF(AND($F213&gt;=DA$5,$F213&lt;=DA$6),IF(AND($G213&gt;=DA$5,$G213&lt;=DA$6),5,IF($L213=1,2,1)),IF(AND($G213&gt;=DA$5,$G213&lt;=DA$6),IF($M213&gt;0,4,3),0)),IF(AND($D213&lt;=DA$6,$E213&gt;=DA$5),60,0)))</f>
        <v/>
      </c>
      <c r="DB213" s="80" t="str">
        <f>IF(OR($A213="",NOT(ISNUMBER($G213))),"",IF(AND($F213&lt;=DB$6,$G213&gt;=DB$5),IF(DB$5&gt;$N213,5,$K213)*10+IF(AND($F213&gt;=DB$5,$F213&lt;=DB$6),IF(AND($G213&gt;=DB$5,$G213&lt;=DB$6),5,IF($L213=1,2,1)),IF(AND($G213&gt;=DB$5,$G213&lt;=DB$6),IF($M213&gt;0,4,3),0)),IF(AND($D213&lt;=DB$6,$E213&gt;=DB$5),60,0)))</f>
        <v/>
      </c>
      <c r="DC213" s="80" t="str">
        <f>IF(OR($A213="",NOT(ISNUMBER($G213))),"",IF(AND($F213&lt;=DC$6,$G213&gt;=DC$5),IF(DC$5&gt;$N213,5,$K213)*10+IF(AND($F213&gt;=DC$5,$F213&lt;=DC$6),IF(AND($G213&gt;=DC$5,$G213&lt;=DC$6),5,IF($L213=1,2,1)),IF(AND($G213&gt;=DC$5,$G213&lt;=DC$6),IF($M213&gt;0,4,3),0)),IF(AND($D213&lt;=DC$6,$E213&gt;=DC$5),60,0)))</f>
        <v/>
      </c>
      <c r="DD213" s="80" t="str">
        <f>IF(OR($A213="",NOT(ISNUMBER($G213))),"",IF(AND($F213&lt;=DD$6,$G213&gt;=DD$5),IF(DD$5&gt;$N213,5,$K213)*10+IF(AND($F213&gt;=DD$5,$F213&lt;=DD$6),IF(AND($G213&gt;=DD$5,$G213&lt;=DD$6),5,IF($L213=1,2,1)),IF(AND($G213&gt;=DD$5,$G213&lt;=DD$6),IF($M213&gt;0,4,3),0)),IF(AND($D213&lt;=DD$6,$E213&gt;=DD$5),60,0)))</f>
        <v/>
      </c>
      <c r="DE213" s="80" t="str">
        <f>IF(OR($A213="",NOT(ISNUMBER($G213))),"",IF(AND($F213&lt;=DE$6,$G213&gt;=DE$5),IF(DE$5&gt;$N213,5,$K213)*10+IF(AND($F213&gt;=DE$5,$F213&lt;=DE$6),IF(AND($G213&gt;=DE$5,$G213&lt;=DE$6),5,IF($L213=1,2,1)),IF(AND($G213&gt;=DE$5,$G213&lt;=DE$6),IF($M213&gt;0,4,3),0)),IF(AND($D213&lt;=DE$6,$E213&gt;=DE$5),60,0)))</f>
        <v/>
      </c>
      <c r="DF213" s="80" t="str">
        <f>IF(OR($A213="",NOT(ISNUMBER($G213))),"",IF(AND($F213&lt;=DF$6,$G213&gt;=DF$5),IF(DF$5&gt;$N213,5,$K213)*10+IF(AND($F213&gt;=DF$5,$F213&lt;=DF$6),IF(AND($G213&gt;=DF$5,$G213&lt;=DF$6),5,IF($L213=1,2,1)),IF(AND($G213&gt;=DF$5,$G213&lt;=DF$6),IF($M213&gt;0,4,3),0)),IF(AND($D213&lt;=DF$6,$E213&gt;=DF$5),60,0)))</f>
        <v/>
      </c>
      <c r="DG213" s="80" t="str">
        <f>IF(OR($A213="",NOT(ISNUMBER($G213))),"",IF(AND($F213&lt;=DG$6,$G213&gt;=DG$5),IF(DG$5&gt;$N213,5,$K213)*10+IF(AND($F213&gt;=DG$5,$F213&lt;=DG$6),IF(AND($G213&gt;=DG$5,$G213&lt;=DG$6),5,IF($L213=1,2,1)),IF(AND($G213&gt;=DG$5,$G213&lt;=DG$6),IF($M213&gt;0,4,3),0)),IF(AND($D213&lt;=DG$6,$E213&gt;=DG$5),60,0)))</f>
        <v/>
      </c>
      <c r="DH213" s="80" t="str">
        <f>IF(OR($A213="",NOT(ISNUMBER($G213))),"",IF(AND($F213&lt;=DH$6,$G213&gt;=DH$5),IF(DH$5&gt;$N213,5,$K213)*10+IF(AND($F213&gt;=DH$5,$F213&lt;=DH$6),IF(AND($G213&gt;=DH$5,$G213&lt;=DH$6),5,IF($L213=1,2,1)),IF(AND($G213&gt;=DH$5,$G213&lt;=DH$6),IF($M213&gt;0,4,3),0)),IF(AND($D213&lt;=DH$6,$E213&gt;=DH$5),60,0)))</f>
        <v/>
      </c>
      <c r="DI213" s="80" t="str">
        <f>IF(OR($A213="",NOT(ISNUMBER($G213))),"",IF(AND($F213&lt;=DI$6,$G213&gt;=DI$5),IF(DI$5&gt;$N213,5,$K213)*10+IF(AND($F213&gt;=DI$5,$F213&lt;=DI$6),IF(AND($G213&gt;=DI$5,$G213&lt;=DI$6),5,IF($L213=1,2,1)),IF(AND($G213&gt;=DI$5,$G213&lt;=DI$6),IF($M213&gt;0,4,3),0)),IF(AND($D213&lt;=DI$6,$E213&gt;=DI$5),60,0)))</f>
        <v/>
      </c>
      <c r="DJ213" s="80" t="str">
        <f>IF(OR($A213="",NOT(ISNUMBER($G213))),"",IF(AND($F213&lt;=DJ$6,$G213&gt;=DJ$5),IF(DJ$5&gt;$N213,5,$K213)*10+IF(AND($F213&gt;=DJ$5,$F213&lt;=DJ$6),IF(AND($G213&gt;=DJ$5,$G213&lt;=DJ$6),5,IF($L213=1,2,1)),IF(AND($G213&gt;=DJ$5,$G213&lt;=DJ$6),IF($M213&gt;0,4,3),0)),IF(AND($D213&lt;=DJ$6,$E213&gt;=DJ$5),60,0)))</f>
        <v/>
      </c>
      <c r="DK213" s="80" t="str">
        <f>IF(OR($A213="",NOT(ISNUMBER($G213))),"",IF(AND($F213&lt;=DK$6,$G213&gt;=DK$5),IF(DK$5&gt;$N213,5,$K213)*10+IF(AND($F213&gt;=DK$5,$F213&lt;=DK$6),IF(AND($G213&gt;=DK$5,$G213&lt;=DK$6),5,IF($L213=1,2,1)),IF(AND($G213&gt;=DK$5,$G213&lt;=DK$6),IF($M213&gt;0,4,3),0)),IF(AND($D213&lt;=DK$6,$E213&gt;=DK$5),60,0)))</f>
        <v/>
      </c>
      <c r="DL213" s="80" t="str">
        <f>IF(OR($A213="",NOT(ISNUMBER($G213))),"",IF(AND($F213&lt;=DL$6,$G213&gt;=DL$5),IF(DL$5&gt;$N213,5,$K213)*10+IF(AND($F213&gt;=DL$5,$F213&lt;=DL$6),IF(AND($G213&gt;=DL$5,$G213&lt;=DL$6),5,IF($L213=1,2,1)),IF(AND($G213&gt;=DL$5,$G213&lt;=DL$6),IF($M213&gt;0,4,3),0)),IF(AND($D213&lt;=DL$6,$E213&gt;=DL$5),60,0)))</f>
        <v/>
      </c>
      <c r="DM213" s="80" t="str">
        <f>IF(OR($A213="",NOT(ISNUMBER($G213))),"",IF(AND($F213&lt;=DM$6,$G213&gt;=DM$5),IF(DM$5&gt;$N213,5,$K213)*10+IF(AND($F213&gt;=DM$5,$F213&lt;=DM$6),IF(AND($G213&gt;=DM$5,$G213&lt;=DM$6),5,IF($L213=1,2,1)),IF(AND($G213&gt;=DM$5,$G213&lt;=DM$6),IF($M213&gt;0,4,3),0)),IF(AND($D213&lt;=DM$6,$E213&gt;=DM$5),60,0)))</f>
        <v/>
      </c>
      <c r="DN213" s="80" t="str">
        <f>IF(OR($A213="",NOT(ISNUMBER($G213))),"",IF(AND($F213&lt;=DN$6,$G213&gt;=DN$5),IF(DN$5&gt;$N213,5,$K213)*10+IF(AND($F213&gt;=DN$5,$F213&lt;=DN$6),IF(AND($G213&gt;=DN$5,$G213&lt;=DN$6),5,IF($L213=1,2,1)),IF(AND($G213&gt;=DN$5,$G213&lt;=DN$6),IF($M213&gt;0,4,3),0)),IF(AND($D213&lt;=DN$6,$E213&gt;=DN$5),60,0)))</f>
        <v/>
      </c>
      <c r="DO213" s="80" t="str">
        <f>IF(OR($A213="",NOT(ISNUMBER($G213))),"",IF(AND($F213&lt;=DO$6,$G213&gt;=DO$5),IF(DO$5&gt;$N213,5,$K213)*10+IF(AND($F213&gt;=DO$5,$F213&lt;=DO$6),IF(AND($G213&gt;=DO$5,$G213&lt;=DO$6),5,IF($L213=1,2,1)),IF(AND($G213&gt;=DO$5,$G213&lt;=DO$6),IF($M213&gt;0,4,3),0)),IF(AND($D213&lt;=DO$6,$E213&gt;=DO$5),60,0)))</f>
        <v/>
      </c>
      <c r="DP213" s="80" t="str">
        <f>IF(OR($A213="",NOT(ISNUMBER($G213))),"",IF(AND($F213&lt;=DP$6,$G213&gt;=DP$5),IF(DP$5&gt;$N213,5,$K213)*10+IF(AND($F213&gt;=DP$5,$F213&lt;=DP$6),IF(AND($G213&gt;=DP$5,$G213&lt;=DP$6),5,IF($L213=1,2,1)),IF(AND($G213&gt;=DP$5,$G213&lt;=DP$6),IF($M213&gt;0,4,3),0)),IF(AND($D213&lt;=DP$6,$E213&gt;=DP$5),60,0)))</f>
        <v/>
      </c>
      <c r="DQ213" s="80" t="str">
        <f>IF(OR($A213="",NOT(ISNUMBER($G213))),"",IF(AND($F213&lt;=DQ$6,$G213&gt;=DQ$5),IF(DQ$5&gt;$N213,5,$K213)*10+IF(AND($F213&gt;=DQ$5,$F213&lt;=DQ$6),IF(AND($G213&gt;=DQ$5,$G213&lt;=DQ$6),5,IF($L213=1,2,1)),IF(AND($G213&gt;=DQ$5,$G213&lt;=DQ$6),IF($M213&gt;0,4,3),0)),IF(AND($D213&lt;=DQ$6,$E213&gt;=DQ$5),60,0)))</f>
        <v/>
      </c>
      <c r="DR213" s="80" t="str">
        <f>IF(OR($A213="",NOT(ISNUMBER($G213))),"",IF(AND($F213&lt;=DR$6,$G213&gt;=DR$5),IF(DR$5&gt;$N213,5,$K213)*10+IF(AND($F213&gt;=DR$5,$F213&lt;=DR$6),IF(AND($G213&gt;=DR$5,$G213&lt;=DR$6),5,IF($L213=1,2,1)),IF(AND($G213&gt;=DR$5,$G213&lt;=DR$6),IF($M213&gt;0,4,3),0)),IF(AND($D213&lt;=DR$6,$E213&gt;=DR$5),60,0)))</f>
        <v/>
      </c>
      <c r="DS213" s="80" t="str">
        <f>IF(OR($A213="",NOT(ISNUMBER($G213))),"",IF(AND($F213&lt;=DS$6,$G213&gt;=DS$5),IF(DS$5&gt;$N213,5,$K213)*10+IF(AND($F213&gt;=DS$5,$F213&lt;=DS$6),IF(AND($G213&gt;=DS$5,$G213&lt;=DS$6),5,IF($L213=1,2,1)),IF(AND($G213&gt;=DS$5,$G213&lt;=DS$6),IF($M213&gt;0,4,3),0)),IF(AND($D213&lt;=DS$6,$E213&gt;=DS$5),60,0)))</f>
        <v/>
      </c>
      <c r="DT213" s="80" t="str">
        <f>IF(OR($A213="",NOT(ISNUMBER($G213))),"",IF(AND($F213&lt;=DT$6,$G213&gt;=DT$5),IF(DT$5&gt;$N213,5,$K213)*10+IF(AND($F213&gt;=DT$5,$F213&lt;=DT$6),IF(AND($G213&gt;=DT$5,$G213&lt;=DT$6),5,IF($L213=1,2,1)),IF(AND($G213&gt;=DT$5,$G213&lt;=DT$6),IF($M213&gt;0,4,3),0)),IF(AND($D213&lt;=DT$6,$E213&gt;=DT$5),60,0)))</f>
        <v/>
      </c>
      <c r="DU213" s="80" t="str">
        <f>IF(OR($A213="",NOT(ISNUMBER($G213))),"",IF(AND($F213&lt;=DU$6,$G213&gt;=DU$5),IF(DU$5&gt;$N213,5,$K213)*10+IF(AND($F213&gt;=DU$5,$F213&lt;=DU$6),IF(AND($G213&gt;=DU$5,$G213&lt;=DU$6),5,IF($L213=1,2,1)),IF(AND($G213&gt;=DU$5,$G213&lt;=DU$6),IF($M213&gt;0,4,3),0)),IF(AND($D213&lt;=DU$6,$E213&gt;=DU$5),60,0)))</f>
        <v/>
      </c>
      <c r="DV213" s="80" t="str">
        <f>IF(OR($A213="",NOT(ISNUMBER($G213))),"",IF(AND($F213&lt;=DV$6,$G213&gt;=DV$5),IF(DV$5&gt;$N213,5,$K213)*10+IF(AND($F213&gt;=DV$5,$F213&lt;=DV$6),IF(AND($G213&gt;=DV$5,$G213&lt;=DV$6),5,IF($L213=1,2,1)),IF(AND($G213&gt;=DV$5,$G213&lt;=DV$6),IF($M213&gt;0,4,3),0)),IF(AND($D213&lt;=DV$6,$E213&gt;=DV$5),60,0)))</f>
        <v/>
      </c>
      <c r="DW213" s="80" t="str">
        <f>IF(OR($A213="",NOT(ISNUMBER($G213))),"",IF(AND($F213&lt;=DW$6,$G213&gt;=DW$5),IF(DW$5&gt;$N213,5,$K213)*10+IF(AND($F213&gt;=DW$5,$F213&lt;=DW$6),IF(AND($G213&gt;=DW$5,$G213&lt;=DW$6),5,IF($L213=1,2,1)),IF(AND($G213&gt;=DW$5,$G213&lt;=DW$6),IF($M213&gt;0,4,3),0)),IF(AND($D213&lt;=DW$6,$E213&gt;=DW$5),60,0)))</f>
        <v/>
      </c>
      <c r="DX213" s="80" t="str">
        <f>IF(OR($A213="",NOT(ISNUMBER($G213))),"",IF(AND($F213&lt;=DX$6,$G213&gt;=DX$5),IF(DX$5&gt;$N213,5,$K213)*10+IF(AND($F213&gt;=DX$5,$F213&lt;=DX$6),IF(AND($G213&gt;=DX$5,$G213&lt;=DX$6),5,IF($L213=1,2,1)),IF(AND($G213&gt;=DX$5,$G213&lt;=DX$6),IF($M213&gt;0,4,3),0)),IF(AND($D213&lt;=DX$6,$E213&gt;=DX$5),60,0)))</f>
        <v/>
      </c>
      <c r="DY213" s="80" t="str">
        <f>IF(OR($A213="",NOT(ISNUMBER($G213))),"",IF(AND($F213&lt;=DY$6,$G213&gt;=DY$5),IF(DY$5&gt;$N213,5,$K213)*10+IF(AND($F213&gt;=DY$5,$F213&lt;=DY$6),IF(AND($G213&gt;=DY$5,$G213&lt;=DY$6),5,IF($L213=1,2,1)),IF(AND($G213&gt;=DY$5,$G213&lt;=DY$6),IF($M213&gt;0,4,3),0)),IF(AND($D213&lt;=DY$6,$E213&gt;=DY$5),60,0)))</f>
        <v/>
      </c>
      <c r="DZ213" s="80" t="str">
        <f>IF(OR($A213="",NOT(ISNUMBER($G213))),"",IF(AND($F213&lt;=DZ$6,$G213&gt;=DZ$5),IF(DZ$5&gt;$N213,5,$K213)*10+IF(AND($F213&gt;=DZ$5,$F213&lt;=DZ$6),IF(AND($G213&gt;=DZ$5,$G213&lt;=DZ$6),5,IF($L213=1,2,1)),IF(AND($G213&gt;=DZ$5,$G213&lt;=DZ$6),IF($M213&gt;0,4,3),0)),IF(AND($D213&lt;=DZ$6,$E213&gt;=DZ$5),60,0)))</f>
        <v/>
      </c>
      <c r="EA213" s="80" t="str">
        <f>IF(OR($A213="",NOT(ISNUMBER($G213))),"",IF(AND($F213&lt;=EA$6,$G213&gt;=EA$5),IF(EA$5&gt;$N213,5,$K213)*10+IF(AND($F213&gt;=EA$5,$F213&lt;=EA$6),IF(AND($G213&gt;=EA$5,$G213&lt;=EA$6),5,IF($L213=1,2,1)),IF(AND($G213&gt;=EA$5,$G213&lt;=EA$6),IF($M213&gt;0,4,3),0)),IF(AND($D213&lt;=EA$6,$E213&gt;=EA$5),60,0)))</f>
        <v/>
      </c>
      <c r="EB213" s="80" t="str">
        <f>IF(OR($A213="",NOT(ISNUMBER($G213))),"",IF(AND($F213&lt;=EB$6,$G213&gt;=EB$5),IF(EB$5&gt;$N213,5,$K213)*10+IF(AND($F213&gt;=EB$5,$F213&lt;=EB$6),IF(AND($G213&gt;=EB$5,$G213&lt;=EB$6),5,IF($L213=1,2,1)),IF(AND($G213&gt;=EB$5,$G213&lt;=EB$6),IF($M213&gt;0,4,3),0)),IF(AND($D213&lt;=EB$6,$E213&gt;=EB$5),60,0)))</f>
        <v/>
      </c>
      <c r="EC213" s="80" t="str">
        <f>IF(OR($A213="",NOT(ISNUMBER($G213))),"",IF(AND($F213&lt;=EC$6,$G213&gt;=EC$5),IF(EC$5&gt;$N213,5,$K213)*10+IF(AND($F213&gt;=EC$5,$F213&lt;=EC$6),IF(AND($G213&gt;=EC$5,$G213&lt;=EC$6),5,IF($L213=1,2,1)),IF(AND($G213&gt;=EC$5,$G213&lt;=EC$6),IF($M213&gt;0,4,3),0)),IF(AND($D213&lt;=EC$6,$E213&gt;=EC$5),60,0)))</f>
        <v/>
      </c>
      <c r="ED213" s="80" t="str">
        <f>IF(OR($A213="",NOT(ISNUMBER($G213))),"",IF(AND($F213&lt;=ED$6,$G213&gt;=ED$5),IF(ED$5&gt;$N213,5,$K213)*10+IF(AND($F213&gt;=ED$5,$F213&lt;=ED$6),IF(AND($G213&gt;=ED$5,$G213&lt;=ED$6),5,IF($L213=1,2,1)),IF(AND($G213&gt;=ED$5,$G213&lt;=ED$6),IF($M213&gt;0,4,3),0)),IF(AND($D213&lt;=ED$6,$E213&gt;=ED$5),60,0)))</f>
        <v/>
      </c>
    </row>
    <row r="214" ht="18" customHeight="1">
      <c r="A214" s="52" t="str">
        <f>IF(Tasks!$B214="","",Tasks!$A214)</f>
        <v/>
      </c>
      <c r="B214" s="78" t="str">
        <f>IF(Tasks!$B214="","",Tasks!$B214)</f>
        <v/>
      </c>
      <c r="C214" s="25" t="str">
        <f>IF($B214="","",IF(AND(Tasks!$D214="",Tasks!$G214=""),"-",IF(Tasks!$D214="","",Tasks!$D214&amp;IF(OR(Tasks!$E214="",Tasks!$E214="FS"),IF(N(Tasks!$F214)=0,"","FS"),Tasks!$E214)&amp;IF(N(Tasks!$F214)=0,"",IF(Tasks!$F214&gt;0,"+","")&amp;Tasks!$F214))&amp;IF(AND(Tasks!$D214&lt;&gt;"",Tasks!$G214&lt;&gt;""),", ","")&amp;IF(Tasks!$G214="","",Tasks!$G214&amp;IF(OR(Tasks!$H214="",Tasks!$H214="FS"),IF(N(Tasks!$I214)=0,"","FS"),Tasks!$H214)&amp;IF(N(Tasks!$I214)=0,"",IF(Tasks!$I214&gt;0,"+","")&amp;Tasks!$I214))))</f>
        <v/>
      </c>
      <c r="D214" s="51" t="str">
        <f>IF(OR($B214="",Tasks!$Q214=""),"",Tasks!$Q214)</f>
        <v/>
      </c>
      <c r="E214" s="51" t="str">
        <f>IF(OR($B214="",Tasks!$R214=""),"",Tasks!$R214)</f>
        <v/>
      </c>
      <c r="F214" s="51" t="str">
        <f>IF(OR($B214="",Tasks!$S214=""),"",Tasks!$S214)</f>
        <v/>
      </c>
      <c r="G214" s="51" t="str">
        <f>IF(OR($B214="",Tasks!$T214=""),"",Tasks!$T214)</f>
        <v/>
      </c>
      <c r="H214" s="52" t="str">
        <f>IF($B214="","",Tasks!$AE214)</f>
        <v/>
      </c>
      <c r="I214" s="79" t="str">
        <f>IF($B214="","",Tasks!$AF214)</f>
        <v/>
      </c>
      <c r="J214" s="53" t="str">
        <f>IF(OR($B214="",Tasks!$V214=""),"",Tasks!$V214)</f>
        <v/>
      </c>
      <c r="K214" s="52" t="str">
        <f>IF($B214="","",Tasks!$AA214)</f>
        <v/>
      </c>
      <c r="L214" s="52" t="str">
        <f>IF($B214="","",Tasks!$AB214)</f>
        <v/>
      </c>
      <c r="M214" s="52" t="str">
        <f>IF($B214="","",Tasks!$Z214)</f>
        <v/>
      </c>
      <c r="N214" s="52" t="str">
        <f>IF(OR($B214="",Tasks!$AG214=""),"",Tasks!$AG214)</f>
        <v/>
      </c>
      <c r="O214" s="80" t="str">
        <f>IF(OR($A214="",NOT(ISNUMBER($G214))),"",IF(AND($F214&lt;=O$6,$G214&gt;=O$5),IF(O$5&gt;$N214,5,$K214)*10+IF(AND($F214&gt;=O$5,$F214&lt;=O$6),IF(AND($G214&gt;=O$5,$G214&lt;=O$6),5,IF($L214=1,2,1)),IF(AND($G214&gt;=O$5,$G214&lt;=O$6),IF($M214&gt;0,4,3),0)),IF(AND($D214&lt;=O$6,$E214&gt;=O$5),60,0)))</f>
        <v/>
      </c>
      <c r="P214" s="80" t="str">
        <f>IF(OR($A214="",NOT(ISNUMBER($G214))),"",IF(AND($F214&lt;=P$6,$G214&gt;=P$5),IF(P$5&gt;$N214,5,$K214)*10+IF(AND($F214&gt;=P$5,$F214&lt;=P$6),IF(AND($G214&gt;=P$5,$G214&lt;=P$6),5,IF($L214=1,2,1)),IF(AND($G214&gt;=P$5,$G214&lt;=P$6),IF($M214&gt;0,4,3),0)),IF(AND($D214&lt;=P$6,$E214&gt;=P$5),60,0)))</f>
        <v/>
      </c>
      <c r="Q214" s="80" t="str">
        <f>IF(OR($A214="",NOT(ISNUMBER($G214))),"",IF(AND($F214&lt;=Q$6,$G214&gt;=Q$5),IF(Q$5&gt;$N214,5,$K214)*10+IF(AND($F214&gt;=Q$5,$F214&lt;=Q$6),IF(AND($G214&gt;=Q$5,$G214&lt;=Q$6),5,IF($L214=1,2,1)),IF(AND($G214&gt;=Q$5,$G214&lt;=Q$6),IF($M214&gt;0,4,3),0)),IF(AND($D214&lt;=Q$6,$E214&gt;=Q$5),60,0)))</f>
        <v/>
      </c>
      <c r="R214" s="80" t="str">
        <f>IF(OR($A214="",NOT(ISNUMBER($G214))),"",IF(AND($F214&lt;=R$6,$G214&gt;=R$5),IF(R$5&gt;$N214,5,$K214)*10+IF(AND($F214&gt;=R$5,$F214&lt;=R$6),IF(AND($G214&gt;=R$5,$G214&lt;=R$6),5,IF($L214=1,2,1)),IF(AND($G214&gt;=R$5,$G214&lt;=R$6),IF($M214&gt;0,4,3),0)),IF(AND($D214&lt;=R$6,$E214&gt;=R$5),60,0)))</f>
        <v/>
      </c>
      <c r="S214" s="80" t="str">
        <f>IF(OR($A214="",NOT(ISNUMBER($G214))),"",IF(AND($F214&lt;=S$6,$G214&gt;=S$5),IF(S$5&gt;$N214,5,$K214)*10+IF(AND($F214&gt;=S$5,$F214&lt;=S$6),IF(AND($G214&gt;=S$5,$G214&lt;=S$6),5,IF($L214=1,2,1)),IF(AND($G214&gt;=S$5,$G214&lt;=S$6),IF($M214&gt;0,4,3),0)),IF(AND($D214&lt;=S$6,$E214&gt;=S$5),60,0)))</f>
        <v/>
      </c>
      <c r="T214" s="80" t="str">
        <f>IF(OR($A214="",NOT(ISNUMBER($G214))),"",IF(AND($F214&lt;=T$6,$G214&gt;=T$5),IF(T$5&gt;$N214,5,$K214)*10+IF(AND($F214&gt;=T$5,$F214&lt;=T$6),IF(AND($G214&gt;=T$5,$G214&lt;=T$6),5,IF($L214=1,2,1)),IF(AND($G214&gt;=T$5,$G214&lt;=T$6),IF($M214&gt;0,4,3),0)),IF(AND($D214&lt;=T$6,$E214&gt;=T$5),60,0)))</f>
        <v/>
      </c>
      <c r="U214" s="80" t="str">
        <f>IF(OR($A214="",NOT(ISNUMBER($G214))),"",IF(AND($F214&lt;=U$6,$G214&gt;=U$5),IF(U$5&gt;$N214,5,$K214)*10+IF(AND($F214&gt;=U$5,$F214&lt;=U$6),IF(AND($G214&gt;=U$5,$G214&lt;=U$6),5,IF($L214=1,2,1)),IF(AND($G214&gt;=U$5,$G214&lt;=U$6),IF($M214&gt;0,4,3),0)),IF(AND($D214&lt;=U$6,$E214&gt;=U$5),60,0)))</f>
        <v/>
      </c>
      <c r="V214" s="80" t="str">
        <f>IF(OR($A214="",NOT(ISNUMBER($G214))),"",IF(AND($F214&lt;=V$6,$G214&gt;=V$5),IF(V$5&gt;$N214,5,$K214)*10+IF(AND($F214&gt;=V$5,$F214&lt;=V$6),IF(AND($G214&gt;=V$5,$G214&lt;=V$6),5,IF($L214=1,2,1)),IF(AND($G214&gt;=V$5,$G214&lt;=V$6),IF($M214&gt;0,4,3),0)),IF(AND($D214&lt;=V$6,$E214&gt;=V$5),60,0)))</f>
        <v/>
      </c>
      <c r="W214" s="80" t="str">
        <f>IF(OR($A214="",NOT(ISNUMBER($G214))),"",IF(AND($F214&lt;=W$6,$G214&gt;=W$5),IF(W$5&gt;$N214,5,$K214)*10+IF(AND($F214&gt;=W$5,$F214&lt;=W$6),IF(AND($G214&gt;=W$5,$G214&lt;=W$6),5,IF($L214=1,2,1)),IF(AND($G214&gt;=W$5,$G214&lt;=W$6),IF($M214&gt;0,4,3),0)),IF(AND($D214&lt;=W$6,$E214&gt;=W$5),60,0)))</f>
        <v/>
      </c>
      <c r="X214" s="80" t="str">
        <f>IF(OR($A214="",NOT(ISNUMBER($G214))),"",IF(AND($F214&lt;=X$6,$G214&gt;=X$5),IF(X$5&gt;$N214,5,$K214)*10+IF(AND($F214&gt;=X$5,$F214&lt;=X$6),IF(AND($G214&gt;=X$5,$G214&lt;=X$6),5,IF($L214=1,2,1)),IF(AND($G214&gt;=X$5,$G214&lt;=X$6),IF($M214&gt;0,4,3),0)),IF(AND($D214&lt;=X$6,$E214&gt;=X$5),60,0)))</f>
        <v/>
      </c>
      <c r="Y214" s="80" t="str">
        <f>IF(OR($A214="",NOT(ISNUMBER($G214))),"",IF(AND($F214&lt;=Y$6,$G214&gt;=Y$5),IF(Y$5&gt;$N214,5,$K214)*10+IF(AND($F214&gt;=Y$5,$F214&lt;=Y$6),IF(AND($G214&gt;=Y$5,$G214&lt;=Y$6),5,IF($L214=1,2,1)),IF(AND($G214&gt;=Y$5,$G214&lt;=Y$6),IF($M214&gt;0,4,3),0)),IF(AND($D214&lt;=Y$6,$E214&gt;=Y$5),60,0)))</f>
        <v/>
      </c>
      <c r="Z214" s="80" t="str">
        <f>IF(OR($A214="",NOT(ISNUMBER($G214))),"",IF(AND($F214&lt;=Z$6,$G214&gt;=Z$5),IF(Z$5&gt;$N214,5,$K214)*10+IF(AND($F214&gt;=Z$5,$F214&lt;=Z$6),IF(AND($G214&gt;=Z$5,$G214&lt;=Z$6),5,IF($L214=1,2,1)),IF(AND($G214&gt;=Z$5,$G214&lt;=Z$6),IF($M214&gt;0,4,3),0)),IF(AND($D214&lt;=Z$6,$E214&gt;=Z$5),60,0)))</f>
        <v/>
      </c>
      <c r="AA214" s="80" t="str">
        <f>IF(OR($A214="",NOT(ISNUMBER($G214))),"",IF(AND($F214&lt;=AA$6,$G214&gt;=AA$5),IF(AA$5&gt;$N214,5,$K214)*10+IF(AND($F214&gt;=AA$5,$F214&lt;=AA$6),IF(AND($G214&gt;=AA$5,$G214&lt;=AA$6),5,IF($L214=1,2,1)),IF(AND($G214&gt;=AA$5,$G214&lt;=AA$6),IF($M214&gt;0,4,3),0)),IF(AND($D214&lt;=AA$6,$E214&gt;=AA$5),60,0)))</f>
        <v/>
      </c>
      <c r="AB214" s="80" t="str">
        <f>IF(OR($A214="",NOT(ISNUMBER($G214))),"",IF(AND($F214&lt;=AB$6,$G214&gt;=AB$5),IF(AB$5&gt;$N214,5,$K214)*10+IF(AND($F214&gt;=AB$5,$F214&lt;=AB$6),IF(AND($G214&gt;=AB$5,$G214&lt;=AB$6),5,IF($L214=1,2,1)),IF(AND($G214&gt;=AB$5,$G214&lt;=AB$6),IF($M214&gt;0,4,3),0)),IF(AND($D214&lt;=AB$6,$E214&gt;=AB$5),60,0)))</f>
        <v/>
      </c>
      <c r="AC214" s="80" t="str">
        <f>IF(OR($A214="",NOT(ISNUMBER($G214))),"",IF(AND($F214&lt;=AC$6,$G214&gt;=AC$5),IF(AC$5&gt;$N214,5,$K214)*10+IF(AND($F214&gt;=AC$5,$F214&lt;=AC$6),IF(AND($G214&gt;=AC$5,$G214&lt;=AC$6),5,IF($L214=1,2,1)),IF(AND($G214&gt;=AC$5,$G214&lt;=AC$6),IF($M214&gt;0,4,3),0)),IF(AND($D214&lt;=AC$6,$E214&gt;=AC$5),60,0)))</f>
        <v/>
      </c>
      <c r="AD214" s="80" t="str">
        <f>IF(OR($A214="",NOT(ISNUMBER($G214))),"",IF(AND($F214&lt;=AD$6,$G214&gt;=AD$5),IF(AD$5&gt;$N214,5,$K214)*10+IF(AND($F214&gt;=AD$5,$F214&lt;=AD$6),IF(AND($G214&gt;=AD$5,$G214&lt;=AD$6),5,IF($L214=1,2,1)),IF(AND($G214&gt;=AD$5,$G214&lt;=AD$6),IF($M214&gt;0,4,3),0)),IF(AND($D214&lt;=AD$6,$E214&gt;=AD$5),60,0)))</f>
        <v/>
      </c>
      <c r="AE214" s="80" t="str">
        <f>IF(OR($A214="",NOT(ISNUMBER($G214))),"",IF(AND($F214&lt;=AE$6,$G214&gt;=AE$5),IF(AE$5&gt;$N214,5,$K214)*10+IF(AND($F214&gt;=AE$5,$F214&lt;=AE$6),IF(AND($G214&gt;=AE$5,$G214&lt;=AE$6),5,IF($L214=1,2,1)),IF(AND($G214&gt;=AE$5,$G214&lt;=AE$6),IF($M214&gt;0,4,3),0)),IF(AND($D214&lt;=AE$6,$E214&gt;=AE$5),60,0)))</f>
        <v/>
      </c>
      <c r="AF214" s="80" t="str">
        <f>IF(OR($A214="",NOT(ISNUMBER($G214))),"",IF(AND($F214&lt;=AF$6,$G214&gt;=AF$5),IF(AF$5&gt;$N214,5,$K214)*10+IF(AND($F214&gt;=AF$5,$F214&lt;=AF$6),IF(AND($G214&gt;=AF$5,$G214&lt;=AF$6),5,IF($L214=1,2,1)),IF(AND($G214&gt;=AF$5,$G214&lt;=AF$6),IF($M214&gt;0,4,3),0)),IF(AND($D214&lt;=AF$6,$E214&gt;=AF$5),60,0)))</f>
        <v/>
      </c>
      <c r="AG214" s="80" t="str">
        <f>IF(OR($A214="",NOT(ISNUMBER($G214))),"",IF(AND($F214&lt;=AG$6,$G214&gt;=AG$5),IF(AG$5&gt;$N214,5,$K214)*10+IF(AND($F214&gt;=AG$5,$F214&lt;=AG$6),IF(AND($G214&gt;=AG$5,$G214&lt;=AG$6),5,IF($L214=1,2,1)),IF(AND($G214&gt;=AG$5,$G214&lt;=AG$6),IF($M214&gt;0,4,3),0)),IF(AND($D214&lt;=AG$6,$E214&gt;=AG$5),60,0)))</f>
        <v/>
      </c>
      <c r="AH214" s="80" t="str">
        <f>IF(OR($A214="",NOT(ISNUMBER($G214))),"",IF(AND($F214&lt;=AH$6,$G214&gt;=AH$5),IF(AH$5&gt;$N214,5,$K214)*10+IF(AND($F214&gt;=AH$5,$F214&lt;=AH$6),IF(AND($G214&gt;=AH$5,$G214&lt;=AH$6),5,IF($L214=1,2,1)),IF(AND($G214&gt;=AH$5,$G214&lt;=AH$6),IF($M214&gt;0,4,3),0)),IF(AND($D214&lt;=AH$6,$E214&gt;=AH$5),60,0)))</f>
        <v/>
      </c>
      <c r="AI214" s="80" t="str">
        <f>IF(OR($A214="",NOT(ISNUMBER($G214))),"",IF(AND($F214&lt;=AI$6,$G214&gt;=AI$5),IF(AI$5&gt;$N214,5,$K214)*10+IF(AND($F214&gt;=AI$5,$F214&lt;=AI$6),IF(AND($G214&gt;=AI$5,$G214&lt;=AI$6),5,IF($L214=1,2,1)),IF(AND($G214&gt;=AI$5,$G214&lt;=AI$6),IF($M214&gt;0,4,3),0)),IF(AND($D214&lt;=AI$6,$E214&gt;=AI$5),60,0)))</f>
        <v/>
      </c>
      <c r="AJ214" s="80" t="str">
        <f>IF(OR($A214="",NOT(ISNUMBER($G214))),"",IF(AND($F214&lt;=AJ$6,$G214&gt;=AJ$5),IF(AJ$5&gt;$N214,5,$K214)*10+IF(AND($F214&gt;=AJ$5,$F214&lt;=AJ$6),IF(AND($G214&gt;=AJ$5,$G214&lt;=AJ$6),5,IF($L214=1,2,1)),IF(AND($G214&gt;=AJ$5,$G214&lt;=AJ$6),IF($M214&gt;0,4,3),0)),IF(AND($D214&lt;=AJ$6,$E214&gt;=AJ$5),60,0)))</f>
        <v/>
      </c>
      <c r="AK214" s="80" t="str">
        <f>IF(OR($A214="",NOT(ISNUMBER($G214))),"",IF(AND($F214&lt;=AK$6,$G214&gt;=AK$5),IF(AK$5&gt;$N214,5,$K214)*10+IF(AND($F214&gt;=AK$5,$F214&lt;=AK$6),IF(AND($G214&gt;=AK$5,$G214&lt;=AK$6),5,IF($L214=1,2,1)),IF(AND($G214&gt;=AK$5,$G214&lt;=AK$6),IF($M214&gt;0,4,3),0)),IF(AND($D214&lt;=AK$6,$E214&gt;=AK$5),60,0)))</f>
        <v/>
      </c>
      <c r="AL214" s="80" t="str">
        <f>IF(OR($A214="",NOT(ISNUMBER($G214))),"",IF(AND($F214&lt;=AL$6,$G214&gt;=AL$5),IF(AL$5&gt;$N214,5,$K214)*10+IF(AND($F214&gt;=AL$5,$F214&lt;=AL$6),IF(AND($G214&gt;=AL$5,$G214&lt;=AL$6),5,IF($L214=1,2,1)),IF(AND($G214&gt;=AL$5,$G214&lt;=AL$6),IF($M214&gt;0,4,3),0)),IF(AND($D214&lt;=AL$6,$E214&gt;=AL$5),60,0)))</f>
        <v/>
      </c>
      <c r="AM214" s="80" t="str">
        <f>IF(OR($A214="",NOT(ISNUMBER($G214))),"",IF(AND($F214&lt;=AM$6,$G214&gt;=AM$5),IF(AM$5&gt;$N214,5,$K214)*10+IF(AND($F214&gt;=AM$5,$F214&lt;=AM$6),IF(AND($G214&gt;=AM$5,$G214&lt;=AM$6),5,IF($L214=1,2,1)),IF(AND($G214&gt;=AM$5,$G214&lt;=AM$6),IF($M214&gt;0,4,3),0)),IF(AND($D214&lt;=AM$6,$E214&gt;=AM$5),60,0)))</f>
        <v/>
      </c>
      <c r="AN214" s="80" t="str">
        <f>IF(OR($A214="",NOT(ISNUMBER($G214))),"",IF(AND($F214&lt;=AN$6,$G214&gt;=AN$5),IF(AN$5&gt;$N214,5,$K214)*10+IF(AND($F214&gt;=AN$5,$F214&lt;=AN$6),IF(AND($G214&gt;=AN$5,$G214&lt;=AN$6),5,IF($L214=1,2,1)),IF(AND($G214&gt;=AN$5,$G214&lt;=AN$6),IF($M214&gt;0,4,3),0)),IF(AND($D214&lt;=AN$6,$E214&gt;=AN$5),60,0)))</f>
        <v/>
      </c>
      <c r="AO214" s="80" t="str">
        <f>IF(OR($A214="",NOT(ISNUMBER($G214))),"",IF(AND($F214&lt;=AO$6,$G214&gt;=AO$5),IF(AO$5&gt;$N214,5,$K214)*10+IF(AND($F214&gt;=AO$5,$F214&lt;=AO$6),IF(AND($G214&gt;=AO$5,$G214&lt;=AO$6),5,IF($L214=1,2,1)),IF(AND($G214&gt;=AO$5,$G214&lt;=AO$6),IF($M214&gt;0,4,3),0)),IF(AND($D214&lt;=AO$6,$E214&gt;=AO$5),60,0)))</f>
        <v/>
      </c>
      <c r="AP214" s="80" t="str">
        <f>IF(OR($A214="",NOT(ISNUMBER($G214))),"",IF(AND($F214&lt;=AP$6,$G214&gt;=AP$5),IF(AP$5&gt;$N214,5,$K214)*10+IF(AND($F214&gt;=AP$5,$F214&lt;=AP$6),IF(AND($G214&gt;=AP$5,$G214&lt;=AP$6),5,IF($L214=1,2,1)),IF(AND($G214&gt;=AP$5,$G214&lt;=AP$6),IF($M214&gt;0,4,3),0)),IF(AND($D214&lt;=AP$6,$E214&gt;=AP$5),60,0)))</f>
        <v/>
      </c>
      <c r="AQ214" s="80" t="str">
        <f>IF(OR($A214="",NOT(ISNUMBER($G214))),"",IF(AND($F214&lt;=AQ$6,$G214&gt;=AQ$5),IF(AQ$5&gt;$N214,5,$K214)*10+IF(AND($F214&gt;=AQ$5,$F214&lt;=AQ$6),IF(AND($G214&gt;=AQ$5,$G214&lt;=AQ$6),5,IF($L214=1,2,1)),IF(AND($G214&gt;=AQ$5,$G214&lt;=AQ$6),IF($M214&gt;0,4,3),0)),IF(AND($D214&lt;=AQ$6,$E214&gt;=AQ$5),60,0)))</f>
        <v/>
      </c>
      <c r="AR214" s="80" t="str">
        <f>IF(OR($A214="",NOT(ISNUMBER($G214))),"",IF(AND($F214&lt;=AR$6,$G214&gt;=AR$5),IF(AR$5&gt;$N214,5,$K214)*10+IF(AND($F214&gt;=AR$5,$F214&lt;=AR$6),IF(AND($G214&gt;=AR$5,$G214&lt;=AR$6),5,IF($L214=1,2,1)),IF(AND($G214&gt;=AR$5,$G214&lt;=AR$6),IF($M214&gt;0,4,3),0)),IF(AND($D214&lt;=AR$6,$E214&gt;=AR$5),60,0)))</f>
        <v/>
      </c>
      <c r="AS214" s="80" t="str">
        <f>IF(OR($A214="",NOT(ISNUMBER($G214))),"",IF(AND($F214&lt;=AS$6,$G214&gt;=AS$5),IF(AS$5&gt;$N214,5,$K214)*10+IF(AND($F214&gt;=AS$5,$F214&lt;=AS$6),IF(AND($G214&gt;=AS$5,$G214&lt;=AS$6),5,IF($L214=1,2,1)),IF(AND($G214&gt;=AS$5,$G214&lt;=AS$6),IF($M214&gt;0,4,3),0)),IF(AND($D214&lt;=AS$6,$E214&gt;=AS$5),60,0)))</f>
        <v/>
      </c>
      <c r="AT214" s="80" t="str">
        <f>IF(OR($A214="",NOT(ISNUMBER($G214))),"",IF(AND($F214&lt;=AT$6,$G214&gt;=AT$5),IF(AT$5&gt;$N214,5,$K214)*10+IF(AND($F214&gt;=AT$5,$F214&lt;=AT$6),IF(AND($G214&gt;=AT$5,$G214&lt;=AT$6),5,IF($L214=1,2,1)),IF(AND($G214&gt;=AT$5,$G214&lt;=AT$6),IF($M214&gt;0,4,3),0)),IF(AND($D214&lt;=AT$6,$E214&gt;=AT$5),60,0)))</f>
        <v/>
      </c>
      <c r="AU214" s="80" t="str">
        <f>IF(OR($A214="",NOT(ISNUMBER($G214))),"",IF(AND($F214&lt;=AU$6,$G214&gt;=AU$5),IF(AU$5&gt;$N214,5,$K214)*10+IF(AND($F214&gt;=AU$5,$F214&lt;=AU$6),IF(AND($G214&gt;=AU$5,$G214&lt;=AU$6),5,IF($L214=1,2,1)),IF(AND($G214&gt;=AU$5,$G214&lt;=AU$6),IF($M214&gt;0,4,3),0)),IF(AND($D214&lt;=AU$6,$E214&gt;=AU$5),60,0)))</f>
        <v/>
      </c>
      <c r="AV214" s="80" t="str">
        <f>IF(OR($A214="",NOT(ISNUMBER($G214))),"",IF(AND($F214&lt;=AV$6,$G214&gt;=AV$5),IF(AV$5&gt;$N214,5,$K214)*10+IF(AND($F214&gt;=AV$5,$F214&lt;=AV$6),IF(AND($G214&gt;=AV$5,$G214&lt;=AV$6),5,IF($L214=1,2,1)),IF(AND($G214&gt;=AV$5,$G214&lt;=AV$6),IF($M214&gt;0,4,3),0)),IF(AND($D214&lt;=AV$6,$E214&gt;=AV$5),60,0)))</f>
        <v/>
      </c>
      <c r="AW214" s="80" t="str">
        <f>IF(OR($A214="",NOT(ISNUMBER($G214))),"",IF(AND($F214&lt;=AW$6,$G214&gt;=AW$5),IF(AW$5&gt;$N214,5,$K214)*10+IF(AND($F214&gt;=AW$5,$F214&lt;=AW$6),IF(AND($G214&gt;=AW$5,$G214&lt;=AW$6),5,IF($L214=1,2,1)),IF(AND($G214&gt;=AW$5,$G214&lt;=AW$6),IF($M214&gt;0,4,3),0)),IF(AND($D214&lt;=AW$6,$E214&gt;=AW$5),60,0)))</f>
        <v/>
      </c>
      <c r="AX214" s="80" t="str">
        <f>IF(OR($A214="",NOT(ISNUMBER($G214))),"",IF(AND($F214&lt;=AX$6,$G214&gt;=AX$5),IF(AX$5&gt;$N214,5,$K214)*10+IF(AND($F214&gt;=AX$5,$F214&lt;=AX$6),IF(AND($G214&gt;=AX$5,$G214&lt;=AX$6),5,IF($L214=1,2,1)),IF(AND($G214&gt;=AX$5,$G214&lt;=AX$6),IF($M214&gt;0,4,3),0)),IF(AND($D214&lt;=AX$6,$E214&gt;=AX$5),60,0)))</f>
        <v/>
      </c>
      <c r="AY214" s="80" t="str">
        <f>IF(OR($A214="",NOT(ISNUMBER($G214))),"",IF(AND($F214&lt;=AY$6,$G214&gt;=AY$5),IF(AY$5&gt;$N214,5,$K214)*10+IF(AND($F214&gt;=AY$5,$F214&lt;=AY$6),IF(AND($G214&gt;=AY$5,$G214&lt;=AY$6),5,IF($L214=1,2,1)),IF(AND($G214&gt;=AY$5,$G214&lt;=AY$6),IF($M214&gt;0,4,3),0)),IF(AND($D214&lt;=AY$6,$E214&gt;=AY$5),60,0)))</f>
        <v/>
      </c>
      <c r="AZ214" s="80" t="str">
        <f>IF(OR($A214="",NOT(ISNUMBER($G214))),"",IF(AND($F214&lt;=AZ$6,$G214&gt;=AZ$5),IF(AZ$5&gt;$N214,5,$K214)*10+IF(AND($F214&gt;=AZ$5,$F214&lt;=AZ$6),IF(AND($G214&gt;=AZ$5,$G214&lt;=AZ$6),5,IF($L214=1,2,1)),IF(AND($G214&gt;=AZ$5,$G214&lt;=AZ$6),IF($M214&gt;0,4,3),0)),IF(AND($D214&lt;=AZ$6,$E214&gt;=AZ$5),60,0)))</f>
        <v/>
      </c>
      <c r="BA214" s="80" t="str">
        <f>IF(OR($A214="",NOT(ISNUMBER($G214))),"",IF(AND($F214&lt;=BA$6,$G214&gt;=BA$5),IF(BA$5&gt;$N214,5,$K214)*10+IF(AND($F214&gt;=BA$5,$F214&lt;=BA$6),IF(AND($G214&gt;=BA$5,$G214&lt;=BA$6),5,IF($L214=1,2,1)),IF(AND($G214&gt;=BA$5,$G214&lt;=BA$6),IF($M214&gt;0,4,3),0)),IF(AND($D214&lt;=BA$6,$E214&gt;=BA$5),60,0)))</f>
        <v/>
      </c>
      <c r="BB214" s="80" t="str">
        <f>IF(OR($A214="",NOT(ISNUMBER($G214))),"",IF(AND($F214&lt;=BB$6,$G214&gt;=BB$5),IF(BB$5&gt;$N214,5,$K214)*10+IF(AND($F214&gt;=BB$5,$F214&lt;=BB$6),IF(AND($G214&gt;=BB$5,$G214&lt;=BB$6),5,IF($L214=1,2,1)),IF(AND($G214&gt;=BB$5,$G214&lt;=BB$6),IF($M214&gt;0,4,3),0)),IF(AND($D214&lt;=BB$6,$E214&gt;=BB$5),60,0)))</f>
        <v/>
      </c>
      <c r="BC214" s="80" t="str">
        <f>IF(OR($A214="",NOT(ISNUMBER($G214))),"",IF(AND($F214&lt;=BC$6,$G214&gt;=BC$5),IF(BC$5&gt;$N214,5,$K214)*10+IF(AND($F214&gt;=BC$5,$F214&lt;=BC$6),IF(AND($G214&gt;=BC$5,$G214&lt;=BC$6),5,IF($L214=1,2,1)),IF(AND($G214&gt;=BC$5,$G214&lt;=BC$6),IF($M214&gt;0,4,3),0)),IF(AND($D214&lt;=BC$6,$E214&gt;=BC$5),60,0)))</f>
        <v/>
      </c>
      <c r="BD214" s="80" t="str">
        <f>IF(OR($A214="",NOT(ISNUMBER($G214))),"",IF(AND($F214&lt;=BD$6,$G214&gt;=BD$5),IF(BD$5&gt;$N214,5,$K214)*10+IF(AND($F214&gt;=BD$5,$F214&lt;=BD$6),IF(AND($G214&gt;=BD$5,$G214&lt;=BD$6),5,IF($L214=1,2,1)),IF(AND($G214&gt;=BD$5,$G214&lt;=BD$6),IF($M214&gt;0,4,3),0)),IF(AND($D214&lt;=BD$6,$E214&gt;=BD$5),60,0)))</f>
        <v/>
      </c>
      <c r="BE214" s="80" t="str">
        <f>IF(OR($A214="",NOT(ISNUMBER($G214))),"",IF(AND($F214&lt;=BE$6,$G214&gt;=BE$5),IF(BE$5&gt;$N214,5,$K214)*10+IF(AND($F214&gt;=BE$5,$F214&lt;=BE$6),IF(AND($G214&gt;=BE$5,$G214&lt;=BE$6),5,IF($L214=1,2,1)),IF(AND($G214&gt;=BE$5,$G214&lt;=BE$6),IF($M214&gt;0,4,3),0)),IF(AND($D214&lt;=BE$6,$E214&gt;=BE$5),60,0)))</f>
        <v/>
      </c>
      <c r="BF214" s="80" t="str">
        <f>IF(OR($A214="",NOT(ISNUMBER($G214))),"",IF(AND($F214&lt;=BF$6,$G214&gt;=BF$5),IF(BF$5&gt;$N214,5,$K214)*10+IF(AND($F214&gt;=BF$5,$F214&lt;=BF$6),IF(AND($G214&gt;=BF$5,$G214&lt;=BF$6),5,IF($L214=1,2,1)),IF(AND($G214&gt;=BF$5,$G214&lt;=BF$6),IF($M214&gt;0,4,3),0)),IF(AND($D214&lt;=BF$6,$E214&gt;=BF$5),60,0)))</f>
        <v/>
      </c>
      <c r="BG214" s="80" t="str">
        <f>IF(OR($A214="",NOT(ISNUMBER($G214))),"",IF(AND($F214&lt;=BG$6,$G214&gt;=BG$5),IF(BG$5&gt;$N214,5,$K214)*10+IF(AND($F214&gt;=BG$5,$F214&lt;=BG$6),IF(AND($G214&gt;=BG$5,$G214&lt;=BG$6),5,IF($L214=1,2,1)),IF(AND($G214&gt;=BG$5,$G214&lt;=BG$6),IF($M214&gt;0,4,3),0)),IF(AND($D214&lt;=BG$6,$E214&gt;=BG$5),60,0)))</f>
        <v/>
      </c>
      <c r="BH214" s="80" t="str">
        <f>IF(OR($A214="",NOT(ISNUMBER($G214))),"",IF(AND($F214&lt;=BH$6,$G214&gt;=BH$5),IF(BH$5&gt;$N214,5,$K214)*10+IF(AND($F214&gt;=BH$5,$F214&lt;=BH$6),IF(AND($G214&gt;=BH$5,$G214&lt;=BH$6),5,IF($L214=1,2,1)),IF(AND($G214&gt;=BH$5,$G214&lt;=BH$6),IF($M214&gt;0,4,3),0)),IF(AND($D214&lt;=BH$6,$E214&gt;=BH$5),60,0)))</f>
        <v/>
      </c>
      <c r="BI214" s="80" t="str">
        <f>IF(OR($A214="",NOT(ISNUMBER($G214))),"",IF(AND($F214&lt;=BI$6,$G214&gt;=BI$5),IF(BI$5&gt;$N214,5,$K214)*10+IF(AND($F214&gt;=BI$5,$F214&lt;=BI$6),IF(AND($G214&gt;=BI$5,$G214&lt;=BI$6),5,IF($L214=1,2,1)),IF(AND($G214&gt;=BI$5,$G214&lt;=BI$6),IF($M214&gt;0,4,3),0)),IF(AND($D214&lt;=BI$6,$E214&gt;=BI$5),60,0)))</f>
        <v/>
      </c>
      <c r="BJ214" s="80" t="str">
        <f>IF(OR($A214="",NOT(ISNUMBER($G214))),"",IF(AND($F214&lt;=BJ$6,$G214&gt;=BJ$5),IF(BJ$5&gt;$N214,5,$K214)*10+IF(AND($F214&gt;=BJ$5,$F214&lt;=BJ$6),IF(AND($G214&gt;=BJ$5,$G214&lt;=BJ$6),5,IF($L214=1,2,1)),IF(AND($G214&gt;=BJ$5,$G214&lt;=BJ$6),IF($M214&gt;0,4,3),0)),IF(AND($D214&lt;=BJ$6,$E214&gt;=BJ$5),60,0)))</f>
        <v/>
      </c>
      <c r="BK214" s="80" t="str">
        <f>IF(OR($A214="",NOT(ISNUMBER($G214))),"",IF(AND($F214&lt;=BK$6,$G214&gt;=BK$5),IF(BK$5&gt;$N214,5,$K214)*10+IF(AND($F214&gt;=BK$5,$F214&lt;=BK$6),IF(AND($G214&gt;=BK$5,$G214&lt;=BK$6),5,IF($L214=1,2,1)),IF(AND($G214&gt;=BK$5,$G214&lt;=BK$6),IF($M214&gt;0,4,3),0)),IF(AND($D214&lt;=BK$6,$E214&gt;=BK$5),60,0)))</f>
        <v/>
      </c>
      <c r="BL214" s="80" t="str">
        <f>IF(OR($A214="",NOT(ISNUMBER($G214))),"",IF(AND($F214&lt;=BL$6,$G214&gt;=BL$5),IF(BL$5&gt;$N214,5,$K214)*10+IF(AND($F214&gt;=BL$5,$F214&lt;=BL$6),IF(AND($G214&gt;=BL$5,$G214&lt;=BL$6),5,IF($L214=1,2,1)),IF(AND($G214&gt;=BL$5,$G214&lt;=BL$6),IF($M214&gt;0,4,3),0)),IF(AND($D214&lt;=BL$6,$E214&gt;=BL$5),60,0)))</f>
        <v/>
      </c>
      <c r="BM214" s="80" t="str">
        <f>IF(OR($A214="",NOT(ISNUMBER($G214))),"",IF(AND($F214&lt;=BM$6,$G214&gt;=BM$5),IF(BM$5&gt;$N214,5,$K214)*10+IF(AND($F214&gt;=BM$5,$F214&lt;=BM$6),IF(AND($G214&gt;=BM$5,$G214&lt;=BM$6),5,IF($L214=1,2,1)),IF(AND($G214&gt;=BM$5,$G214&lt;=BM$6),IF($M214&gt;0,4,3),0)),IF(AND($D214&lt;=BM$6,$E214&gt;=BM$5),60,0)))</f>
        <v/>
      </c>
      <c r="BN214" s="80" t="str">
        <f>IF(OR($A214="",NOT(ISNUMBER($G214))),"",IF(AND($F214&lt;=BN$6,$G214&gt;=BN$5),IF(BN$5&gt;$N214,5,$K214)*10+IF(AND($F214&gt;=BN$5,$F214&lt;=BN$6),IF(AND($G214&gt;=BN$5,$G214&lt;=BN$6),5,IF($L214=1,2,1)),IF(AND($G214&gt;=BN$5,$G214&lt;=BN$6),IF($M214&gt;0,4,3),0)),IF(AND($D214&lt;=BN$6,$E214&gt;=BN$5),60,0)))</f>
        <v/>
      </c>
      <c r="BO214" s="80" t="str">
        <f>IF(OR($A214="",NOT(ISNUMBER($G214))),"",IF(AND($F214&lt;=BO$6,$G214&gt;=BO$5),IF(BO$5&gt;$N214,5,$K214)*10+IF(AND($F214&gt;=BO$5,$F214&lt;=BO$6),IF(AND($G214&gt;=BO$5,$G214&lt;=BO$6),5,IF($L214=1,2,1)),IF(AND($G214&gt;=BO$5,$G214&lt;=BO$6),IF($M214&gt;0,4,3),0)),IF(AND($D214&lt;=BO$6,$E214&gt;=BO$5),60,0)))</f>
        <v/>
      </c>
      <c r="BP214" s="80" t="str">
        <f>IF(OR($A214="",NOT(ISNUMBER($G214))),"",IF(AND($F214&lt;=BP$6,$G214&gt;=BP$5),IF(BP$5&gt;$N214,5,$K214)*10+IF(AND($F214&gt;=BP$5,$F214&lt;=BP$6),IF(AND($G214&gt;=BP$5,$G214&lt;=BP$6),5,IF($L214=1,2,1)),IF(AND($G214&gt;=BP$5,$G214&lt;=BP$6),IF($M214&gt;0,4,3),0)),IF(AND($D214&lt;=BP$6,$E214&gt;=BP$5),60,0)))</f>
        <v/>
      </c>
      <c r="BQ214" s="80" t="str">
        <f>IF(OR($A214="",NOT(ISNUMBER($G214))),"",IF(AND($F214&lt;=BQ$6,$G214&gt;=BQ$5),IF(BQ$5&gt;$N214,5,$K214)*10+IF(AND($F214&gt;=BQ$5,$F214&lt;=BQ$6),IF(AND($G214&gt;=BQ$5,$G214&lt;=BQ$6),5,IF($L214=1,2,1)),IF(AND($G214&gt;=BQ$5,$G214&lt;=BQ$6),IF($M214&gt;0,4,3),0)),IF(AND($D214&lt;=BQ$6,$E214&gt;=BQ$5),60,0)))</f>
        <v/>
      </c>
      <c r="BR214" s="80" t="str">
        <f>IF(OR($A214="",NOT(ISNUMBER($G214))),"",IF(AND($F214&lt;=BR$6,$G214&gt;=BR$5),IF(BR$5&gt;$N214,5,$K214)*10+IF(AND($F214&gt;=BR$5,$F214&lt;=BR$6),IF(AND($G214&gt;=BR$5,$G214&lt;=BR$6),5,IF($L214=1,2,1)),IF(AND($G214&gt;=BR$5,$G214&lt;=BR$6),IF($M214&gt;0,4,3),0)),IF(AND($D214&lt;=BR$6,$E214&gt;=BR$5),60,0)))</f>
        <v/>
      </c>
      <c r="BS214" s="80" t="str">
        <f>IF(OR($A214="",NOT(ISNUMBER($G214))),"",IF(AND($F214&lt;=BS$6,$G214&gt;=BS$5),IF(BS$5&gt;$N214,5,$K214)*10+IF(AND($F214&gt;=BS$5,$F214&lt;=BS$6),IF(AND($G214&gt;=BS$5,$G214&lt;=BS$6),5,IF($L214=1,2,1)),IF(AND($G214&gt;=BS$5,$G214&lt;=BS$6),IF($M214&gt;0,4,3),0)),IF(AND($D214&lt;=BS$6,$E214&gt;=BS$5),60,0)))</f>
        <v/>
      </c>
      <c r="BT214" s="80" t="str">
        <f>IF(OR($A214="",NOT(ISNUMBER($G214))),"",IF(AND($F214&lt;=BT$6,$G214&gt;=BT$5),IF(BT$5&gt;$N214,5,$K214)*10+IF(AND($F214&gt;=BT$5,$F214&lt;=BT$6),IF(AND($G214&gt;=BT$5,$G214&lt;=BT$6),5,IF($L214=1,2,1)),IF(AND($G214&gt;=BT$5,$G214&lt;=BT$6),IF($M214&gt;0,4,3),0)),IF(AND($D214&lt;=BT$6,$E214&gt;=BT$5),60,0)))</f>
        <v/>
      </c>
      <c r="BU214" s="80" t="str">
        <f>IF(OR($A214="",NOT(ISNUMBER($G214))),"",IF(AND($F214&lt;=BU$6,$G214&gt;=BU$5),IF(BU$5&gt;$N214,5,$K214)*10+IF(AND($F214&gt;=BU$5,$F214&lt;=BU$6),IF(AND($G214&gt;=BU$5,$G214&lt;=BU$6),5,IF($L214=1,2,1)),IF(AND($G214&gt;=BU$5,$G214&lt;=BU$6),IF($M214&gt;0,4,3),0)),IF(AND($D214&lt;=BU$6,$E214&gt;=BU$5),60,0)))</f>
        <v/>
      </c>
      <c r="BV214" s="80" t="str">
        <f>IF(OR($A214="",NOT(ISNUMBER($G214))),"",IF(AND($F214&lt;=BV$6,$G214&gt;=BV$5),IF(BV$5&gt;$N214,5,$K214)*10+IF(AND($F214&gt;=BV$5,$F214&lt;=BV$6),IF(AND($G214&gt;=BV$5,$G214&lt;=BV$6),5,IF($L214=1,2,1)),IF(AND($G214&gt;=BV$5,$G214&lt;=BV$6),IF($M214&gt;0,4,3),0)),IF(AND($D214&lt;=BV$6,$E214&gt;=BV$5),60,0)))</f>
        <v/>
      </c>
      <c r="BW214" s="80" t="str">
        <f>IF(OR($A214="",NOT(ISNUMBER($G214))),"",IF(AND($F214&lt;=BW$6,$G214&gt;=BW$5),IF(BW$5&gt;$N214,5,$K214)*10+IF(AND($F214&gt;=BW$5,$F214&lt;=BW$6),IF(AND($G214&gt;=BW$5,$G214&lt;=BW$6),5,IF($L214=1,2,1)),IF(AND($G214&gt;=BW$5,$G214&lt;=BW$6),IF($M214&gt;0,4,3),0)),IF(AND($D214&lt;=BW$6,$E214&gt;=BW$5),60,0)))</f>
        <v/>
      </c>
      <c r="BX214" s="80" t="str">
        <f>IF(OR($A214="",NOT(ISNUMBER($G214))),"",IF(AND($F214&lt;=BX$6,$G214&gt;=BX$5),IF(BX$5&gt;$N214,5,$K214)*10+IF(AND($F214&gt;=BX$5,$F214&lt;=BX$6),IF(AND($G214&gt;=BX$5,$G214&lt;=BX$6),5,IF($L214=1,2,1)),IF(AND($G214&gt;=BX$5,$G214&lt;=BX$6),IF($M214&gt;0,4,3),0)),IF(AND($D214&lt;=BX$6,$E214&gt;=BX$5),60,0)))</f>
        <v/>
      </c>
      <c r="BY214" s="80" t="str">
        <f>IF(OR($A214="",NOT(ISNUMBER($G214))),"",IF(AND($F214&lt;=BY$6,$G214&gt;=BY$5),IF(BY$5&gt;$N214,5,$K214)*10+IF(AND($F214&gt;=BY$5,$F214&lt;=BY$6),IF(AND($G214&gt;=BY$5,$G214&lt;=BY$6),5,IF($L214=1,2,1)),IF(AND($G214&gt;=BY$5,$G214&lt;=BY$6),IF($M214&gt;0,4,3),0)),IF(AND($D214&lt;=BY$6,$E214&gt;=BY$5),60,0)))</f>
        <v/>
      </c>
      <c r="BZ214" s="80" t="str">
        <f>IF(OR($A214="",NOT(ISNUMBER($G214))),"",IF(AND($F214&lt;=BZ$6,$G214&gt;=BZ$5),IF(BZ$5&gt;$N214,5,$K214)*10+IF(AND($F214&gt;=BZ$5,$F214&lt;=BZ$6),IF(AND($G214&gt;=BZ$5,$G214&lt;=BZ$6),5,IF($L214=1,2,1)),IF(AND($G214&gt;=BZ$5,$G214&lt;=BZ$6),IF($M214&gt;0,4,3),0)),IF(AND($D214&lt;=BZ$6,$E214&gt;=BZ$5),60,0)))</f>
        <v/>
      </c>
      <c r="CA214" s="80" t="str">
        <f>IF(OR($A214="",NOT(ISNUMBER($G214))),"",IF(AND($F214&lt;=CA$6,$G214&gt;=CA$5),IF(CA$5&gt;$N214,5,$K214)*10+IF(AND($F214&gt;=CA$5,$F214&lt;=CA$6),IF(AND($G214&gt;=CA$5,$G214&lt;=CA$6),5,IF($L214=1,2,1)),IF(AND($G214&gt;=CA$5,$G214&lt;=CA$6),IF($M214&gt;0,4,3),0)),IF(AND($D214&lt;=CA$6,$E214&gt;=CA$5),60,0)))</f>
        <v/>
      </c>
      <c r="CB214" s="80" t="str">
        <f>IF(OR($A214="",NOT(ISNUMBER($G214))),"",IF(AND($F214&lt;=CB$6,$G214&gt;=CB$5),IF(CB$5&gt;$N214,5,$K214)*10+IF(AND($F214&gt;=CB$5,$F214&lt;=CB$6),IF(AND($G214&gt;=CB$5,$G214&lt;=CB$6),5,IF($L214=1,2,1)),IF(AND($G214&gt;=CB$5,$G214&lt;=CB$6),IF($M214&gt;0,4,3),0)),IF(AND($D214&lt;=CB$6,$E214&gt;=CB$5),60,0)))</f>
        <v/>
      </c>
      <c r="CC214" s="80" t="str">
        <f>IF(OR($A214="",NOT(ISNUMBER($G214))),"",IF(AND($F214&lt;=CC$6,$G214&gt;=CC$5),IF(CC$5&gt;$N214,5,$K214)*10+IF(AND($F214&gt;=CC$5,$F214&lt;=CC$6),IF(AND($G214&gt;=CC$5,$G214&lt;=CC$6),5,IF($L214=1,2,1)),IF(AND($G214&gt;=CC$5,$G214&lt;=CC$6),IF($M214&gt;0,4,3),0)),IF(AND($D214&lt;=CC$6,$E214&gt;=CC$5),60,0)))</f>
        <v/>
      </c>
      <c r="CD214" s="80" t="str">
        <f>IF(OR($A214="",NOT(ISNUMBER($G214))),"",IF(AND($F214&lt;=CD$6,$G214&gt;=CD$5),IF(CD$5&gt;$N214,5,$K214)*10+IF(AND($F214&gt;=CD$5,$F214&lt;=CD$6),IF(AND($G214&gt;=CD$5,$G214&lt;=CD$6),5,IF($L214=1,2,1)),IF(AND($G214&gt;=CD$5,$G214&lt;=CD$6),IF($M214&gt;0,4,3),0)),IF(AND($D214&lt;=CD$6,$E214&gt;=CD$5),60,0)))</f>
        <v/>
      </c>
      <c r="CE214" s="80" t="str">
        <f>IF(OR($A214="",NOT(ISNUMBER($G214))),"",IF(AND($F214&lt;=CE$6,$G214&gt;=CE$5),IF(CE$5&gt;$N214,5,$K214)*10+IF(AND($F214&gt;=CE$5,$F214&lt;=CE$6),IF(AND($G214&gt;=CE$5,$G214&lt;=CE$6),5,IF($L214=1,2,1)),IF(AND($G214&gt;=CE$5,$G214&lt;=CE$6),IF($M214&gt;0,4,3),0)),IF(AND($D214&lt;=CE$6,$E214&gt;=CE$5),60,0)))</f>
        <v/>
      </c>
      <c r="CF214" s="80" t="str">
        <f>IF(OR($A214="",NOT(ISNUMBER($G214))),"",IF(AND($F214&lt;=CF$6,$G214&gt;=CF$5),IF(CF$5&gt;$N214,5,$K214)*10+IF(AND($F214&gt;=CF$5,$F214&lt;=CF$6),IF(AND($G214&gt;=CF$5,$G214&lt;=CF$6),5,IF($L214=1,2,1)),IF(AND($G214&gt;=CF$5,$G214&lt;=CF$6),IF($M214&gt;0,4,3),0)),IF(AND($D214&lt;=CF$6,$E214&gt;=CF$5),60,0)))</f>
        <v/>
      </c>
      <c r="CG214" s="80" t="str">
        <f>IF(OR($A214="",NOT(ISNUMBER($G214))),"",IF(AND($F214&lt;=CG$6,$G214&gt;=CG$5),IF(CG$5&gt;$N214,5,$K214)*10+IF(AND($F214&gt;=CG$5,$F214&lt;=CG$6),IF(AND($G214&gt;=CG$5,$G214&lt;=CG$6),5,IF($L214=1,2,1)),IF(AND($G214&gt;=CG$5,$G214&lt;=CG$6),IF($M214&gt;0,4,3),0)),IF(AND($D214&lt;=CG$6,$E214&gt;=CG$5),60,0)))</f>
        <v/>
      </c>
      <c r="CH214" s="80" t="str">
        <f>IF(OR($A214="",NOT(ISNUMBER($G214))),"",IF(AND($F214&lt;=CH$6,$G214&gt;=CH$5),IF(CH$5&gt;$N214,5,$K214)*10+IF(AND($F214&gt;=CH$5,$F214&lt;=CH$6),IF(AND($G214&gt;=CH$5,$G214&lt;=CH$6),5,IF($L214=1,2,1)),IF(AND($G214&gt;=CH$5,$G214&lt;=CH$6),IF($M214&gt;0,4,3),0)),IF(AND($D214&lt;=CH$6,$E214&gt;=CH$5),60,0)))</f>
        <v/>
      </c>
      <c r="CI214" s="80" t="str">
        <f>IF(OR($A214="",NOT(ISNUMBER($G214))),"",IF(AND($F214&lt;=CI$6,$G214&gt;=CI$5),IF(CI$5&gt;$N214,5,$K214)*10+IF(AND($F214&gt;=CI$5,$F214&lt;=CI$6),IF(AND($G214&gt;=CI$5,$G214&lt;=CI$6),5,IF($L214=1,2,1)),IF(AND($G214&gt;=CI$5,$G214&lt;=CI$6),IF($M214&gt;0,4,3),0)),IF(AND($D214&lt;=CI$6,$E214&gt;=CI$5),60,0)))</f>
        <v/>
      </c>
      <c r="CJ214" s="80" t="str">
        <f>IF(OR($A214="",NOT(ISNUMBER($G214))),"",IF(AND($F214&lt;=CJ$6,$G214&gt;=CJ$5),IF(CJ$5&gt;$N214,5,$K214)*10+IF(AND($F214&gt;=CJ$5,$F214&lt;=CJ$6),IF(AND($G214&gt;=CJ$5,$G214&lt;=CJ$6),5,IF($L214=1,2,1)),IF(AND($G214&gt;=CJ$5,$G214&lt;=CJ$6),IF($M214&gt;0,4,3),0)),IF(AND($D214&lt;=CJ$6,$E214&gt;=CJ$5),60,0)))</f>
        <v/>
      </c>
      <c r="CK214" s="80" t="str">
        <f>IF(OR($A214="",NOT(ISNUMBER($G214))),"",IF(AND($F214&lt;=CK$6,$G214&gt;=CK$5),IF(CK$5&gt;$N214,5,$K214)*10+IF(AND($F214&gt;=CK$5,$F214&lt;=CK$6),IF(AND($G214&gt;=CK$5,$G214&lt;=CK$6),5,IF($L214=1,2,1)),IF(AND($G214&gt;=CK$5,$G214&lt;=CK$6),IF($M214&gt;0,4,3),0)),IF(AND($D214&lt;=CK$6,$E214&gt;=CK$5),60,0)))</f>
        <v/>
      </c>
      <c r="CL214" s="80" t="str">
        <f>IF(OR($A214="",NOT(ISNUMBER($G214))),"",IF(AND($F214&lt;=CL$6,$G214&gt;=CL$5),IF(CL$5&gt;$N214,5,$K214)*10+IF(AND($F214&gt;=CL$5,$F214&lt;=CL$6),IF(AND($G214&gt;=CL$5,$G214&lt;=CL$6),5,IF($L214=1,2,1)),IF(AND($G214&gt;=CL$5,$G214&lt;=CL$6),IF($M214&gt;0,4,3),0)),IF(AND($D214&lt;=CL$6,$E214&gt;=CL$5),60,0)))</f>
        <v/>
      </c>
      <c r="CM214" s="80" t="str">
        <f>IF(OR($A214="",NOT(ISNUMBER($G214))),"",IF(AND($F214&lt;=CM$6,$G214&gt;=CM$5),IF(CM$5&gt;$N214,5,$K214)*10+IF(AND($F214&gt;=CM$5,$F214&lt;=CM$6),IF(AND($G214&gt;=CM$5,$G214&lt;=CM$6),5,IF($L214=1,2,1)),IF(AND($G214&gt;=CM$5,$G214&lt;=CM$6),IF($M214&gt;0,4,3),0)),IF(AND($D214&lt;=CM$6,$E214&gt;=CM$5),60,0)))</f>
        <v/>
      </c>
      <c r="CN214" s="80" t="str">
        <f>IF(OR($A214="",NOT(ISNUMBER($G214))),"",IF(AND($F214&lt;=CN$6,$G214&gt;=CN$5),IF(CN$5&gt;$N214,5,$K214)*10+IF(AND($F214&gt;=CN$5,$F214&lt;=CN$6),IF(AND($G214&gt;=CN$5,$G214&lt;=CN$6),5,IF($L214=1,2,1)),IF(AND($G214&gt;=CN$5,$G214&lt;=CN$6),IF($M214&gt;0,4,3),0)),IF(AND($D214&lt;=CN$6,$E214&gt;=CN$5),60,0)))</f>
        <v/>
      </c>
      <c r="CO214" s="80" t="str">
        <f>IF(OR($A214="",NOT(ISNUMBER($G214))),"",IF(AND($F214&lt;=CO$6,$G214&gt;=CO$5),IF(CO$5&gt;$N214,5,$K214)*10+IF(AND($F214&gt;=CO$5,$F214&lt;=CO$6),IF(AND($G214&gt;=CO$5,$G214&lt;=CO$6),5,IF($L214=1,2,1)),IF(AND($G214&gt;=CO$5,$G214&lt;=CO$6),IF($M214&gt;0,4,3),0)),IF(AND($D214&lt;=CO$6,$E214&gt;=CO$5),60,0)))</f>
        <v/>
      </c>
      <c r="CP214" s="80" t="str">
        <f>IF(OR($A214="",NOT(ISNUMBER($G214))),"",IF(AND($F214&lt;=CP$6,$G214&gt;=CP$5),IF(CP$5&gt;$N214,5,$K214)*10+IF(AND($F214&gt;=CP$5,$F214&lt;=CP$6),IF(AND($G214&gt;=CP$5,$G214&lt;=CP$6),5,IF($L214=1,2,1)),IF(AND($G214&gt;=CP$5,$G214&lt;=CP$6),IF($M214&gt;0,4,3),0)),IF(AND($D214&lt;=CP$6,$E214&gt;=CP$5),60,0)))</f>
        <v/>
      </c>
      <c r="CQ214" s="80" t="str">
        <f>IF(OR($A214="",NOT(ISNUMBER($G214))),"",IF(AND($F214&lt;=CQ$6,$G214&gt;=CQ$5),IF(CQ$5&gt;$N214,5,$K214)*10+IF(AND($F214&gt;=CQ$5,$F214&lt;=CQ$6),IF(AND($G214&gt;=CQ$5,$G214&lt;=CQ$6),5,IF($L214=1,2,1)),IF(AND($G214&gt;=CQ$5,$G214&lt;=CQ$6),IF($M214&gt;0,4,3),0)),IF(AND($D214&lt;=CQ$6,$E214&gt;=CQ$5),60,0)))</f>
        <v/>
      </c>
      <c r="CR214" s="80" t="str">
        <f>IF(OR($A214="",NOT(ISNUMBER($G214))),"",IF(AND($F214&lt;=CR$6,$G214&gt;=CR$5),IF(CR$5&gt;$N214,5,$K214)*10+IF(AND($F214&gt;=CR$5,$F214&lt;=CR$6),IF(AND($G214&gt;=CR$5,$G214&lt;=CR$6),5,IF($L214=1,2,1)),IF(AND($G214&gt;=CR$5,$G214&lt;=CR$6),IF($M214&gt;0,4,3),0)),IF(AND($D214&lt;=CR$6,$E214&gt;=CR$5),60,0)))</f>
        <v/>
      </c>
      <c r="CS214" s="80" t="str">
        <f>IF(OR($A214="",NOT(ISNUMBER($G214))),"",IF(AND($F214&lt;=CS$6,$G214&gt;=CS$5),IF(CS$5&gt;$N214,5,$K214)*10+IF(AND($F214&gt;=CS$5,$F214&lt;=CS$6),IF(AND($G214&gt;=CS$5,$G214&lt;=CS$6),5,IF($L214=1,2,1)),IF(AND($G214&gt;=CS$5,$G214&lt;=CS$6),IF($M214&gt;0,4,3),0)),IF(AND($D214&lt;=CS$6,$E214&gt;=CS$5),60,0)))</f>
        <v/>
      </c>
      <c r="CT214" s="80" t="str">
        <f>IF(OR($A214="",NOT(ISNUMBER($G214))),"",IF(AND($F214&lt;=CT$6,$G214&gt;=CT$5),IF(CT$5&gt;$N214,5,$K214)*10+IF(AND($F214&gt;=CT$5,$F214&lt;=CT$6),IF(AND($G214&gt;=CT$5,$G214&lt;=CT$6),5,IF($L214=1,2,1)),IF(AND($G214&gt;=CT$5,$G214&lt;=CT$6),IF($M214&gt;0,4,3),0)),IF(AND($D214&lt;=CT$6,$E214&gt;=CT$5),60,0)))</f>
        <v/>
      </c>
      <c r="CU214" s="80" t="str">
        <f>IF(OR($A214="",NOT(ISNUMBER($G214))),"",IF(AND($F214&lt;=CU$6,$G214&gt;=CU$5),IF(CU$5&gt;$N214,5,$K214)*10+IF(AND($F214&gt;=CU$5,$F214&lt;=CU$6),IF(AND($G214&gt;=CU$5,$G214&lt;=CU$6),5,IF($L214=1,2,1)),IF(AND($G214&gt;=CU$5,$G214&lt;=CU$6),IF($M214&gt;0,4,3),0)),IF(AND($D214&lt;=CU$6,$E214&gt;=CU$5),60,0)))</f>
        <v/>
      </c>
      <c r="CV214" s="80" t="str">
        <f>IF(OR($A214="",NOT(ISNUMBER($G214))),"",IF(AND($F214&lt;=CV$6,$G214&gt;=CV$5),IF(CV$5&gt;$N214,5,$K214)*10+IF(AND($F214&gt;=CV$5,$F214&lt;=CV$6),IF(AND($G214&gt;=CV$5,$G214&lt;=CV$6),5,IF($L214=1,2,1)),IF(AND($G214&gt;=CV$5,$G214&lt;=CV$6),IF($M214&gt;0,4,3),0)),IF(AND($D214&lt;=CV$6,$E214&gt;=CV$5),60,0)))</f>
        <v/>
      </c>
      <c r="CW214" s="80" t="str">
        <f>IF(OR($A214="",NOT(ISNUMBER($G214))),"",IF(AND($F214&lt;=CW$6,$G214&gt;=CW$5),IF(CW$5&gt;$N214,5,$K214)*10+IF(AND($F214&gt;=CW$5,$F214&lt;=CW$6),IF(AND($G214&gt;=CW$5,$G214&lt;=CW$6),5,IF($L214=1,2,1)),IF(AND($G214&gt;=CW$5,$G214&lt;=CW$6),IF($M214&gt;0,4,3),0)),IF(AND($D214&lt;=CW$6,$E214&gt;=CW$5),60,0)))</f>
        <v/>
      </c>
      <c r="CX214" s="80" t="str">
        <f>IF(OR($A214="",NOT(ISNUMBER($G214))),"",IF(AND($F214&lt;=CX$6,$G214&gt;=CX$5),IF(CX$5&gt;$N214,5,$K214)*10+IF(AND($F214&gt;=CX$5,$F214&lt;=CX$6),IF(AND($G214&gt;=CX$5,$G214&lt;=CX$6),5,IF($L214=1,2,1)),IF(AND($G214&gt;=CX$5,$G214&lt;=CX$6),IF($M214&gt;0,4,3),0)),IF(AND($D214&lt;=CX$6,$E214&gt;=CX$5),60,0)))</f>
        <v/>
      </c>
      <c r="CY214" s="80" t="str">
        <f>IF(OR($A214="",NOT(ISNUMBER($G214))),"",IF(AND($F214&lt;=CY$6,$G214&gt;=CY$5),IF(CY$5&gt;$N214,5,$K214)*10+IF(AND($F214&gt;=CY$5,$F214&lt;=CY$6),IF(AND($G214&gt;=CY$5,$G214&lt;=CY$6),5,IF($L214=1,2,1)),IF(AND($G214&gt;=CY$5,$G214&lt;=CY$6),IF($M214&gt;0,4,3),0)),IF(AND($D214&lt;=CY$6,$E214&gt;=CY$5),60,0)))</f>
        <v/>
      </c>
      <c r="CZ214" s="80" t="str">
        <f>IF(OR($A214="",NOT(ISNUMBER($G214))),"",IF(AND($F214&lt;=CZ$6,$G214&gt;=CZ$5),IF(CZ$5&gt;$N214,5,$K214)*10+IF(AND($F214&gt;=CZ$5,$F214&lt;=CZ$6),IF(AND($G214&gt;=CZ$5,$G214&lt;=CZ$6),5,IF($L214=1,2,1)),IF(AND($G214&gt;=CZ$5,$G214&lt;=CZ$6),IF($M214&gt;0,4,3),0)),IF(AND($D214&lt;=CZ$6,$E214&gt;=CZ$5),60,0)))</f>
        <v/>
      </c>
      <c r="DA214" s="80" t="str">
        <f>IF(OR($A214="",NOT(ISNUMBER($G214))),"",IF(AND($F214&lt;=DA$6,$G214&gt;=DA$5),IF(DA$5&gt;$N214,5,$K214)*10+IF(AND($F214&gt;=DA$5,$F214&lt;=DA$6),IF(AND($G214&gt;=DA$5,$G214&lt;=DA$6),5,IF($L214=1,2,1)),IF(AND($G214&gt;=DA$5,$G214&lt;=DA$6),IF($M214&gt;0,4,3),0)),IF(AND($D214&lt;=DA$6,$E214&gt;=DA$5),60,0)))</f>
        <v/>
      </c>
      <c r="DB214" s="80" t="str">
        <f>IF(OR($A214="",NOT(ISNUMBER($G214))),"",IF(AND($F214&lt;=DB$6,$G214&gt;=DB$5),IF(DB$5&gt;$N214,5,$K214)*10+IF(AND($F214&gt;=DB$5,$F214&lt;=DB$6),IF(AND($G214&gt;=DB$5,$G214&lt;=DB$6),5,IF($L214=1,2,1)),IF(AND($G214&gt;=DB$5,$G214&lt;=DB$6),IF($M214&gt;0,4,3),0)),IF(AND($D214&lt;=DB$6,$E214&gt;=DB$5),60,0)))</f>
        <v/>
      </c>
      <c r="DC214" s="80" t="str">
        <f>IF(OR($A214="",NOT(ISNUMBER($G214))),"",IF(AND($F214&lt;=DC$6,$G214&gt;=DC$5),IF(DC$5&gt;$N214,5,$K214)*10+IF(AND($F214&gt;=DC$5,$F214&lt;=DC$6),IF(AND($G214&gt;=DC$5,$G214&lt;=DC$6),5,IF($L214=1,2,1)),IF(AND($G214&gt;=DC$5,$G214&lt;=DC$6),IF($M214&gt;0,4,3),0)),IF(AND($D214&lt;=DC$6,$E214&gt;=DC$5),60,0)))</f>
        <v/>
      </c>
      <c r="DD214" s="80" t="str">
        <f>IF(OR($A214="",NOT(ISNUMBER($G214))),"",IF(AND($F214&lt;=DD$6,$G214&gt;=DD$5),IF(DD$5&gt;$N214,5,$K214)*10+IF(AND($F214&gt;=DD$5,$F214&lt;=DD$6),IF(AND($G214&gt;=DD$5,$G214&lt;=DD$6),5,IF($L214=1,2,1)),IF(AND($G214&gt;=DD$5,$G214&lt;=DD$6),IF($M214&gt;0,4,3),0)),IF(AND($D214&lt;=DD$6,$E214&gt;=DD$5),60,0)))</f>
        <v/>
      </c>
      <c r="DE214" s="80" t="str">
        <f>IF(OR($A214="",NOT(ISNUMBER($G214))),"",IF(AND($F214&lt;=DE$6,$G214&gt;=DE$5),IF(DE$5&gt;$N214,5,$K214)*10+IF(AND($F214&gt;=DE$5,$F214&lt;=DE$6),IF(AND($G214&gt;=DE$5,$G214&lt;=DE$6),5,IF($L214=1,2,1)),IF(AND($G214&gt;=DE$5,$G214&lt;=DE$6),IF($M214&gt;0,4,3),0)),IF(AND($D214&lt;=DE$6,$E214&gt;=DE$5),60,0)))</f>
        <v/>
      </c>
      <c r="DF214" s="80" t="str">
        <f>IF(OR($A214="",NOT(ISNUMBER($G214))),"",IF(AND($F214&lt;=DF$6,$G214&gt;=DF$5),IF(DF$5&gt;$N214,5,$K214)*10+IF(AND($F214&gt;=DF$5,$F214&lt;=DF$6),IF(AND($G214&gt;=DF$5,$G214&lt;=DF$6),5,IF($L214=1,2,1)),IF(AND($G214&gt;=DF$5,$G214&lt;=DF$6),IF($M214&gt;0,4,3),0)),IF(AND($D214&lt;=DF$6,$E214&gt;=DF$5),60,0)))</f>
        <v/>
      </c>
      <c r="DG214" s="80" t="str">
        <f>IF(OR($A214="",NOT(ISNUMBER($G214))),"",IF(AND($F214&lt;=DG$6,$G214&gt;=DG$5),IF(DG$5&gt;$N214,5,$K214)*10+IF(AND($F214&gt;=DG$5,$F214&lt;=DG$6),IF(AND($G214&gt;=DG$5,$G214&lt;=DG$6),5,IF($L214=1,2,1)),IF(AND($G214&gt;=DG$5,$G214&lt;=DG$6),IF($M214&gt;0,4,3),0)),IF(AND($D214&lt;=DG$6,$E214&gt;=DG$5),60,0)))</f>
        <v/>
      </c>
      <c r="DH214" s="80" t="str">
        <f>IF(OR($A214="",NOT(ISNUMBER($G214))),"",IF(AND($F214&lt;=DH$6,$G214&gt;=DH$5),IF(DH$5&gt;$N214,5,$K214)*10+IF(AND($F214&gt;=DH$5,$F214&lt;=DH$6),IF(AND($G214&gt;=DH$5,$G214&lt;=DH$6),5,IF($L214=1,2,1)),IF(AND($G214&gt;=DH$5,$G214&lt;=DH$6),IF($M214&gt;0,4,3),0)),IF(AND($D214&lt;=DH$6,$E214&gt;=DH$5),60,0)))</f>
        <v/>
      </c>
      <c r="DI214" s="80" t="str">
        <f>IF(OR($A214="",NOT(ISNUMBER($G214))),"",IF(AND($F214&lt;=DI$6,$G214&gt;=DI$5),IF(DI$5&gt;$N214,5,$K214)*10+IF(AND($F214&gt;=DI$5,$F214&lt;=DI$6),IF(AND($G214&gt;=DI$5,$G214&lt;=DI$6),5,IF($L214=1,2,1)),IF(AND($G214&gt;=DI$5,$G214&lt;=DI$6),IF($M214&gt;0,4,3),0)),IF(AND($D214&lt;=DI$6,$E214&gt;=DI$5),60,0)))</f>
        <v/>
      </c>
      <c r="DJ214" s="80" t="str">
        <f>IF(OR($A214="",NOT(ISNUMBER($G214))),"",IF(AND($F214&lt;=DJ$6,$G214&gt;=DJ$5),IF(DJ$5&gt;$N214,5,$K214)*10+IF(AND($F214&gt;=DJ$5,$F214&lt;=DJ$6),IF(AND($G214&gt;=DJ$5,$G214&lt;=DJ$6),5,IF($L214=1,2,1)),IF(AND($G214&gt;=DJ$5,$G214&lt;=DJ$6),IF($M214&gt;0,4,3),0)),IF(AND($D214&lt;=DJ$6,$E214&gt;=DJ$5),60,0)))</f>
        <v/>
      </c>
      <c r="DK214" s="80" t="str">
        <f>IF(OR($A214="",NOT(ISNUMBER($G214))),"",IF(AND($F214&lt;=DK$6,$G214&gt;=DK$5),IF(DK$5&gt;$N214,5,$K214)*10+IF(AND($F214&gt;=DK$5,$F214&lt;=DK$6),IF(AND($G214&gt;=DK$5,$G214&lt;=DK$6),5,IF($L214=1,2,1)),IF(AND($G214&gt;=DK$5,$G214&lt;=DK$6),IF($M214&gt;0,4,3),0)),IF(AND($D214&lt;=DK$6,$E214&gt;=DK$5),60,0)))</f>
        <v/>
      </c>
      <c r="DL214" s="80" t="str">
        <f>IF(OR($A214="",NOT(ISNUMBER($G214))),"",IF(AND($F214&lt;=DL$6,$G214&gt;=DL$5),IF(DL$5&gt;$N214,5,$K214)*10+IF(AND($F214&gt;=DL$5,$F214&lt;=DL$6),IF(AND($G214&gt;=DL$5,$G214&lt;=DL$6),5,IF($L214=1,2,1)),IF(AND($G214&gt;=DL$5,$G214&lt;=DL$6),IF($M214&gt;0,4,3),0)),IF(AND($D214&lt;=DL$6,$E214&gt;=DL$5),60,0)))</f>
        <v/>
      </c>
      <c r="DM214" s="80" t="str">
        <f>IF(OR($A214="",NOT(ISNUMBER($G214))),"",IF(AND($F214&lt;=DM$6,$G214&gt;=DM$5),IF(DM$5&gt;$N214,5,$K214)*10+IF(AND($F214&gt;=DM$5,$F214&lt;=DM$6),IF(AND($G214&gt;=DM$5,$G214&lt;=DM$6),5,IF($L214=1,2,1)),IF(AND($G214&gt;=DM$5,$G214&lt;=DM$6),IF($M214&gt;0,4,3),0)),IF(AND($D214&lt;=DM$6,$E214&gt;=DM$5),60,0)))</f>
        <v/>
      </c>
      <c r="DN214" s="80" t="str">
        <f>IF(OR($A214="",NOT(ISNUMBER($G214))),"",IF(AND($F214&lt;=DN$6,$G214&gt;=DN$5),IF(DN$5&gt;$N214,5,$K214)*10+IF(AND($F214&gt;=DN$5,$F214&lt;=DN$6),IF(AND($G214&gt;=DN$5,$G214&lt;=DN$6),5,IF($L214=1,2,1)),IF(AND($G214&gt;=DN$5,$G214&lt;=DN$6),IF($M214&gt;0,4,3),0)),IF(AND($D214&lt;=DN$6,$E214&gt;=DN$5),60,0)))</f>
        <v/>
      </c>
      <c r="DO214" s="80" t="str">
        <f>IF(OR($A214="",NOT(ISNUMBER($G214))),"",IF(AND($F214&lt;=DO$6,$G214&gt;=DO$5),IF(DO$5&gt;$N214,5,$K214)*10+IF(AND($F214&gt;=DO$5,$F214&lt;=DO$6),IF(AND($G214&gt;=DO$5,$G214&lt;=DO$6),5,IF($L214=1,2,1)),IF(AND($G214&gt;=DO$5,$G214&lt;=DO$6),IF($M214&gt;0,4,3),0)),IF(AND($D214&lt;=DO$6,$E214&gt;=DO$5),60,0)))</f>
        <v/>
      </c>
      <c r="DP214" s="80" t="str">
        <f>IF(OR($A214="",NOT(ISNUMBER($G214))),"",IF(AND($F214&lt;=DP$6,$G214&gt;=DP$5),IF(DP$5&gt;$N214,5,$K214)*10+IF(AND($F214&gt;=DP$5,$F214&lt;=DP$6),IF(AND($G214&gt;=DP$5,$G214&lt;=DP$6),5,IF($L214=1,2,1)),IF(AND($G214&gt;=DP$5,$G214&lt;=DP$6),IF($M214&gt;0,4,3),0)),IF(AND($D214&lt;=DP$6,$E214&gt;=DP$5),60,0)))</f>
        <v/>
      </c>
      <c r="DQ214" s="80" t="str">
        <f>IF(OR($A214="",NOT(ISNUMBER($G214))),"",IF(AND($F214&lt;=DQ$6,$G214&gt;=DQ$5),IF(DQ$5&gt;$N214,5,$K214)*10+IF(AND($F214&gt;=DQ$5,$F214&lt;=DQ$6),IF(AND($G214&gt;=DQ$5,$G214&lt;=DQ$6),5,IF($L214=1,2,1)),IF(AND($G214&gt;=DQ$5,$G214&lt;=DQ$6),IF($M214&gt;0,4,3),0)),IF(AND($D214&lt;=DQ$6,$E214&gt;=DQ$5),60,0)))</f>
        <v/>
      </c>
      <c r="DR214" s="80" t="str">
        <f>IF(OR($A214="",NOT(ISNUMBER($G214))),"",IF(AND($F214&lt;=DR$6,$G214&gt;=DR$5),IF(DR$5&gt;$N214,5,$K214)*10+IF(AND($F214&gt;=DR$5,$F214&lt;=DR$6),IF(AND($G214&gt;=DR$5,$G214&lt;=DR$6),5,IF($L214=1,2,1)),IF(AND($G214&gt;=DR$5,$G214&lt;=DR$6),IF($M214&gt;0,4,3),0)),IF(AND($D214&lt;=DR$6,$E214&gt;=DR$5),60,0)))</f>
        <v/>
      </c>
      <c r="DS214" s="80" t="str">
        <f>IF(OR($A214="",NOT(ISNUMBER($G214))),"",IF(AND($F214&lt;=DS$6,$G214&gt;=DS$5),IF(DS$5&gt;$N214,5,$K214)*10+IF(AND($F214&gt;=DS$5,$F214&lt;=DS$6),IF(AND($G214&gt;=DS$5,$G214&lt;=DS$6),5,IF($L214=1,2,1)),IF(AND($G214&gt;=DS$5,$G214&lt;=DS$6),IF($M214&gt;0,4,3),0)),IF(AND($D214&lt;=DS$6,$E214&gt;=DS$5),60,0)))</f>
        <v/>
      </c>
      <c r="DT214" s="80" t="str">
        <f>IF(OR($A214="",NOT(ISNUMBER($G214))),"",IF(AND($F214&lt;=DT$6,$G214&gt;=DT$5),IF(DT$5&gt;$N214,5,$K214)*10+IF(AND($F214&gt;=DT$5,$F214&lt;=DT$6),IF(AND($G214&gt;=DT$5,$G214&lt;=DT$6),5,IF($L214=1,2,1)),IF(AND($G214&gt;=DT$5,$G214&lt;=DT$6),IF($M214&gt;0,4,3),0)),IF(AND($D214&lt;=DT$6,$E214&gt;=DT$5),60,0)))</f>
        <v/>
      </c>
      <c r="DU214" s="80" t="str">
        <f>IF(OR($A214="",NOT(ISNUMBER($G214))),"",IF(AND($F214&lt;=DU$6,$G214&gt;=DU$5),IF(DU$5&gt;$N214,5,$K214)*10+IF(AND($F214&gt;=DU$5,$F214&lt;=DU$6),IF(AND($G214&gt;=DU$5,$G214&lt;=DU$6),5,IF($L214=1,2,1)),IF(AND($G214&gt;=DU$5,$G214&lt;=DU$6),IF($M214&gt;0,4,3),0)),IF(AND($D214&lt;=DU$6,$E214&gt;=DU$5),60,0)))</f>
        <v/>
      </c>
      <c r="DV214" s="80" t="str">
        <f>IF(OR($A214="",NOT(ISNUMBER($G214))),"",IF(AND($F214&lt;=DV$6,$G214&gt;=DV$5),IF(DV$5&gt;$N214,5,$K214)*10+IF(AND($F214&gt;=DV$5,$F214&lt;=DV$6),IF(AND($G214&gt;=DV$5,$G214&lt;=DV$6),5,IF($L214=1,2,1)),IF(AND($G214&gt;=DV$5,$G214&lt;=DV$6),IF($M214&gt;0,4,3),0)),IF(AND($D214&lt;=DV$6,$E214&gt;=DV$5),60,0)))</f>
        <v/>
      </c>
      <c r="DW214" s="80" t="str">
        <f>IF(OR($A214="",NOT(ISNUMBER($G214))),"",IF(AND($F214&lt;=DW$6,$G214&gt;=DW$5),IF(DW$5&gt;$N214,5,$K214)*10+IF(AND($F214&gt;=DW$5,$F214&lt;=DW$6),IF(AND($G214&gt;=DW$5,$G214&lt;=DW$6),5,IF($L214=1,2,1)),IF(AND($G214&gt;=DW$5,$G214&lt;=DW$6),IF($M214&gt;0,4,3),0)),IF(AND($D214&lt;=DW$6,$E214&gt;=DW$5),60,0)))</f>
        <v/>
      </c>
      <c r="DX214" s="80" t="str">
        <f>IF(OR($A214="",NOT(ISNUMBER($G214))),"",IF(AND($F214&lt;=DX$6,$G214&gt;=DX$5),IF(DX$5&gt;$N214,5,$K214)*10+IF(AND($F214&gt;=DX$5,$F214&lt;=DX$6),IF(AND($G214&gt;=DX$5,$G214&lt;=DX$6),5,IF($L214=1,2,1)),IF(AND($G214&gt;=DX$5,$G214&lt;=DX$6),IF($M214&gt;0,4,3),0)),IF(AND($D214&lt;=DX$6,$E214&gt;=DX$5),60,0)))</f>
        <v/>
      </c>
      <c r="DY214" s="80" t="str">
        <f>IF(OR($A214="",NOT(ISNUMBER($G214))),"",IF(AND($F214&lt;=DY$6,$G214&gt;=DY$5),IF(DY$5&gt;$N214,5,$K214)*10+IF(AND($F214&gt;=DY$5,$F214&lt;=DY$6),IF(AND($G214&gt;=DY$5,$G214&lt;=DY$6),5,IF($L214=1,2,1)),IF(AND($G214&gt;=DY$5,$G214&lt;=DY$6),IF($M214&gt;0,4,3),0)),IF(AND($D214&lt;=DY$6,$E214&gt;=DY$5),60,0)))</f>
        <v/>
      </c>
      <c r="DZ214" s="80" t="str">
        <f>IF(OR($A214="",NOT(ISNUMBER($G214))),"",IF(AND($F214&lt;=DZ$6,$G214&gt;=DZ$5),IF(DZ$5&gt;$N214,5,$K214)*10+IF(AND($F214&gt;=DZ$5,$F214&lt;=DZ$6),IF(AND($G214&gt;=DZ$5,$G214&lt;=DZ$6),5,IF($L214=1,2,1)),IF(AND($G214&gt;=DZ$5,$G214&lt;=DZ$6),IF($M214&gt;0,4,3),0)),IF(AND($D214&lt;=DZ$6,$E214&gt;=DZ$5),60,0)))</f>
        <v/>
      </c>
      <c r="EA214" s="80" t="str">
        <f>IF(OR($A214="",NOT(ISNUMBER($G214))),"",IF(AND($F214&lt;=EA$6,$G214&gt;=EA$5),IF(EA$5&gt;$N214,5,$K214)*10+IF(AND($F214&gt;=EA$5,$F214&lt;=EA$6),IF(AND($G214&gt;=EA$5,$G214&lt;=EA$6),5,IF($L214=1,2,1)),IF(AND($G214&gt;=EA$5,$G214&lt;=EA$6),IF($M214&gt;0,4,3),0)),IF(AND($D214&lt;=EA$6,$E214&gt;=EA$5),60,0)))</f>
        <v/>
      </c>
      <c r="EB214" s="80" t="str">
        <f>IF(OR($A214="",NOT(ISNUMBER($G214))),"",IF(AND($F214&lt;=EB$6,$G214&gt;=EB$5),IF(EB$5&gt;$N214,5,$K214)*10+IF(AND($F214&gt;=EB$5,$F214&lt;=EB$6),IF(AND($G214&gt;=EB$5,$G214&lt;=EB$6),5,IF($L214=1,2,1)),IF(AND($G214&gt;=EB$5,$G214&lt;=EB$6),IF($M214&gt;0,4,3),0)),IF(AND($D214&lt;=EB$6,$E214&gt;=EB$5),60,0)))</f>
        <v/>
      </c>
      <c r="EC214" s="80" t="str">
        <f>IF(OR($A214="",NOT(ISNUMBER($G214))),"",IF(AND($F214&lt;=EC$6,$G214&gt;=EC$5),IF(EC$5&gt;$N214,5,$K214)*10+IF(AND($F214&gt;=EC$5,$F214&lt;=EC$6),IF(AND($G214&gt;=EC$5,$G214&lt;=EC$6),5,IF($L214=1,2,1)),IF(AND($G214&gt;=EC$5,$G214&lt;=EC$6),IF($M214&gt;0,4,3),0)),IF(AND($D214&lt;=EC$6,$E214&gt;=EC$5),60,0)))</f>
        <v/>
      </c>
      <c r="ED214" s="80" t="str">
        <f>IF(OR($A214="",NOT(ISNUMBER($G214))),"",IF(AND($F214&lt;=ED$6,$G214&gt;=ED$5),IF(ED$5&gt;$N214,5,$K214)*10+IF(AND($F214&gt;=ED$5,$F214&lt;=ED$6),IF(AND($G214&gt;=ED$5,$G214&lt;=ED$6),5,IF($L214=1,2,1)),IF(AND($G214&gt;=ED$5,$G214&lt;=ED$6),IF($M214&gt;0,4,3),0)),IF(AND($D214&lt;=ED$6,$E214&gt;=ED$5),60,0)))</f>
        <v/>
      </c>
    </row>
    <row r="215" ht="18" customHeight="1">
      <c r="A215" s="52" t="str">
        <f>IF(Tasks!$B215="","",Tasks!$A215)</f>
        <v/>
      </c>
      <c r="B215" s="78" t="str">
        <f>IF(Tasks!$B215="","",Tasks!$B215)</f>
        <v/>
      </c>
      <c r="C215" s="25" t="str">
        <f>IF($B215="","",IF(AND(Tasks!$D215="",Tasks!$G215=""),"-",IF(Tasks!$D215="","",Tasks!$D215&amp;IF(OR(Tasks!$E215="",Tasks!$E215="FS"),IF(N(Tasks!$F215)=0,"","FS"),Tasks!$E215)&amp;IF(N(Tasks!$F215)=0,"",IF(Tasks!$F215&gt;0,"+","")&amp;Tasks!$F215))&amp;IF(AND(Tasks!$D215&lt;&gt;"",Tasks!$G215&lt;&gt;""),", ","")&amp;IF(Tasks!$G215="","",Tasks!$G215&amp;IF(OR(Tasks!$H215="",Tasks!$H215="FS"),IF(N(Tasks!$I215)=0,"","FS"),Tasks!$H215)&amp;IF(N(Tasks!$I215)=0,"",IF(Tasks!$I215&gt;0,"+","")&amp;Tasks!$I215))))</f>
        <v/>
      </c>
      <c r="D215" s="51" t="str">
        <f>IF(OR($B215="",Tasks!$Q215=""),"",Tasks!$Q215)</f>
        <v/>
      </c>
      <c r="E215" s="51" t="str">
        <f>IF(OR($B215="",Tasks!$R215=""),"",Tasks!$R215)</f>
        <v/>
      </c>
      <c r="F215" s="51" t="str">
        <f>IF(OR($B215="",Tasks!$S215=""),"",Tasks!$S215)</f>
        <v/>
      </c>
      <c r="G215" s="51" t="str">
        <f>IF(OR($B215="",Tasks!$T215=""),"",Tasks!$T215)</f>
        <v/>
      </c>
      <c r="H215" s="52" t="str">
        <f>IF($B215="","",Tasks!$AE215)</f>
        <v/>
      </c>
      <c r="I215" s="79" t="str">
        <f>IF($B215="","",Tasks!$AF215)</f>
        <v/>
      </c>
      <c r="J215" s="53" t="str">
        <f>IF(OR($B215="",Tasks!$V215=""),"",Tasks!$V215)</f>
        <v/>
      </c>
      <c r="K215" s="52" t="str">
        <f>IF($B215="","",Tasks!$AA215)</f>
        <v/>
      </c>
      <c r="L215" s="52" t="str">
        <f>IF($B215="","",Tasks!$AB215)</f>
        <v/>
      </c>
      <c r="M215" s="52" t="str">
        <f>IF($B215="","",Tasks!$Z215)</f>
        <v/>
      </c>
      <c r="N215" s="52" t="str">
        <f>IF(OR($B215="",Tasks!$AG215=""),"",Tasks!$AG215)</f>
        <v/>
      </c>
      <c r="O215" s="80" t="str">
        <f>IF(OR($A215="",NOT(ISNUMBER($G215))),"",IF(AND($F215&lt;=O$6,$G215&gt;=O$5),IF(O$5&gt;$N215,5,$K215)*10+IF(AND($F215&gt;=O$5,$F215&lt;=O$6),IF(AND($G215&gt;=O$5,$G215&lt;=O$6),5,IF($L215=1,2,1)),IF(AND($G215&gt;=O$5,$G215&lt;=O$6),IF($M215&gt;0,4,3),0)),IF(AND($D215&lt;=O$6,$E215&gt;=O$5),60,0)))</f>
        <v/>
      </c>
      <c r="P215" s="80" t="str">
        <f>IF(OR($A215="",NOT(ISNUMBER($G215))),"",IF(AND($F215&lt;=P$6,$G215&gt;=P$5),IF(P$5&gt;$N215,5,$K215)*10+IF(AND($F215&gt;=P$5,$F215&lt;=P$6),IF(AND($G215&gt;=P$5,$G215&lt;=P$6),5,IF($L215=1,2,1)),IF(AND($G215&gt;=P$5,$G215&lt;=P$6),IF($M215&gt;0,4,3),0)),IF(AND($D215&lt;=P$6,$E215&gt;=P$5),60,0)))</f>
        <v/>
      </c>
      <c r="Q215" s="80" t="str">
        <f>IF(OR($A215="",NOT(ISNUMBER($G215))),"",IF(AND($F215&lt;=Q$6,$G215&gt;=Q$5),IF(Q$5&gt;$N215,5,$K215)*10+IF(AND($F215&gt;=Q$5,$F215&lt;=Q$6),IF(AND($G215&gt;=Q$5,$G215&lt;=Q$6),5,IF($L215=1,2,1)),IF(AND($G215&gt;=Q$5,$G215&lt;=Q$6),IF($M215&gt;0,4,3),0)),IF(AND($D215&lt;=Q$6,$E215&gt;=Q$5),60,0)))</f>
        <v/>
      </c>
      <c r="R215" s="80" t="str">
        <f>IF(OR($A215="",NOT(ISNUMBER($G215))),"",IF(AND($F215&lt;=R$6,$G215&gt;=R$5),IF(R$5&gt;$N215,5,$K215)*10+IF(AND($F215&gt;=R$5,$F215&lt;=R$6),IF(AND($G215&gt;=R$5,$G215&lt;=R$6),5,IF($L215=1,2,1)),IF(AND($G215&gt;=R$5,$G215&lt;=R$6),IF($M215&gt;0,4,3),0)),IF(AND($D215&lt;=R$6,$E215&gt;=R$5),60,0)))</f>
        <v/>
      </c>
      <c r="S215" s="80" t="str">
        <f>IF(OR($A215="",NOT(ISNUMBER($G215))),"",IF(AND($F215&lt;=S$6,$G215&gt;=S$5),IF(S$5&gt;$N215,5,$K215)*10+IF(AND($F215&gt;=S$5,$F215&lt;=S$6),IF(AND($G215&gt;=S$5,$G215&lt;=S$6),5,IF($L215=1,2,1)),IF(AND($G215&gt;=S$5,$G215&lt;=S$6),IF($M215&gt;0,4,3),0)),IF(AND($D215&lt;=S$6,$E215&gt;=S$5),60,0)))</f>
        <v/>
      </c>
      <c r="T215" s="80" t="str">
        <f>IF(OR($A215="",NOT(ISNUMBER($G215))),"",IF(AND($F215&lt;=T$6,$G215&gt;=T$5),IF(T$5&gt;$N215,5,$K215)*10+IF(AND($F215&gt;=T$5,$F215&lt;=T$6),IF(AND($G215&gt;=T$5,$G215&lt;=T$6),5,IF($L215=1,2,1)),IF(AND($G215&gt;=T$5,$G215&lt;=T$6),IF($M215&gt;0,4,3),0)),IF(AND($D215&lt;=T$6,$E215&gt;=T$5),60,0)))</f>
        <v/>
      </c>
      <c r="U215" s="80" t="str">
        <f>IF(OR($A215="",NOT(ISNUMBER($G215))),"",IF(AND($F215&lt;=U$6,$G215&gt;=U$5),IF(U$5&gt;$N215,5,$K215)*10+IF(AND($F215&gt;=U$5,$F215&lt;=U$6),IF(AND($G215&gt;=U$5,$G215&lt;=U$6),5,IF($L215=1,2,1)),IF(AND($G215&gt;=U$5,$G215&lt;=U$6),IF($M215&gt;0,4,3),0)),IF(AND($D215&lt;=U$6,$E215&gt;=U$5),60,0)))</f>
        <v/>
      </c>
      <c r="V215" s="80" t="str">
        <f>IF(OR($A215="",NOT(ISNUMBER($G215))),"",IF(AND($F215&lt;=V$6,$G215&gt;=V$5),IF(V$5&gt;$N215,5,$K215)*10+IF(AND($F215&gt;=V$5,$F215&lt;=V$6),IF(AND($G215&gt;=V$5,$G215&lt;=V$6),5,IF($L215=1,2,1)),IF(AND($G215&gt;=V$5,$G215&lt;=V$6),IF($M215&gt;0,4,3),0)),IF(AND($D215&lt;=V$6,$E215&gt;=V$5),60,0)))</f>
        <v/>
      </c>
      <c r="W215" s="80" t="str">
        <f>IF(OR($A215="",NOT(ISNUMBER($G215))),"",IF(AND($F215&lt;=W$6,$G215&gt;=W$5),IF(W$5&gt;$N215,5,$K215)*10+IF(AND($F215&gt;=W$5,$F215&lt;=W$6),IF(AND($G215&gt;=W$5,$G215&lt;=W$6),5,IF($L215=1,2,1)),IF(AND($G215&gt;=W$5,$G215&lt;=W$6),IF($M215&gt;0,4,3),0)),IF(AND($D215&lt;=W$6,$E215&gt;=W$5),60,0)))</f>
        <v/>
      </c>
      <c r="X215" s="80" t="str">
        <f>IF(OR($A215="",NOT(ISNUMBER($G215))),"",IF(AND($F215&lt;=X$6,$G215&gt;=X$5),IF(X$5&gt;$N215,5,$K215)*10+IF(AND($F215&gt;=X$5,$F215&lt;=X$6),IF(AND($G215&gt;=X$5,$G215&lt;=X$6),5,IF($L215=1,2,1)),IF(AND($G215&gt;=X$5,$G215&lt;=X$6),IF($M215&gt;0,4,3),0)),IF(AND($D215&lt;=X$6,$E215&gt;=X$5),60,0)))</f>
        <v/>
      </c>
      <c r="Y215" s="80" t="str">
        <f>IF(OR($A215="",NOT(ISNUMBER($G215))),"",IF(AND($F215&lt;=Y$6,$G215&gt;=Y$5),IF(Y$5&gt;$N215,5,$K215)*10+IF(AND($F215&gt;=Y$5,$F215&lt;=Y$6),IF(AND($G215&gt;=Y$5,$G215&lt;=Y$6),5,IF($L215=1,2,1)),IF(AND($G215&gt;=Y$5,$G215&lt;=Y$6),IF($M215&gt;0,4,3),0)),IF(AND($D215&lt;=Y$6,$E215&gt;=Y$5),60,0)))</f>
        <v/>
      </c>
      <c r="Z215" s="80" t="str">
        <f>IF(OR($A215="",NOT(ISNUMBER($G215))),"",IF(AND($F215&lt;=Z$6,$G215&gt;=Z$5),IF(Z$5&gt;$N215,5,$K215)*10+IF(AND($F215&gt;=Z$5,$F215&lt;=Z$6),IF(AND($G215&gt;=Z$5,$G215&lt;=Z$6),5,IF($L215=1,2,1)),IF(AND($G215&gt;=Z$5,$G215&lt;=Z$6),IF($M215&gt;0,4,3),0)),IF(AND($D215&lt;=Z$6,$E215&gt;=Z$5),60,0)))</f>
        <v/>
      </c>
      <c r="AA215" s="80" t="str">
        <f>IF(OR($A215="",NOT(ISNUMBER($G215))),"",IF(AND($F215&lt;=AA$6,$G215&gt;=AA$5),IF(AA$5&gt;$N215,5,$K215)*10+IF(AND($F215&gt;=AA$5,$F215&lt;=AA$6),IF(AND($G215&gt;=AA$5,$G215&lt;=AA$6),5,IF($L215=1,2,1)),IF(AND($G215&gt;=AA$5,$G215&lt;=AA$6),IF($M215&gt;0,4,3),0)),IF(AND($D215&lt;=AA$6,$E215&gt;=AA$5),60,0)))</f>
        <v/>
      </c>
      <c r="AB215" s="80" t="str">
        <f>IF(OR($A215="",NOT(ISNUMBER($G215))),"",IF(AND($F215&lt;=AB$6,$G215&gt;=AB$5),IF(AB$5&gt;$N215,5,$K215)*10+IF(AND($F215&gt;=AB$5,$F215&lt;=AB$6),IF(AND($G215&gt;=AB$5,$G215&lt;=AB$6),5,IF($L215=1,2,1)),IF(AND($G215&gt;=AB$5,$G215&lt;=AB$6),IF($M215&gt;0,4,3),0)),IF(AND($D215&lt;=AB$6,$E215&gt;=AB$5),60,0)))</f>
        <v/>
      </c>
      <c r="AC215" s="80" t="str">
        <f>IF(OR($A215="",NOT(ISNUMBER($G215))),"",IF(AND($F215&lt;=AC$6,$G215&gt;=AC$5),IF(AC$5&gt;$N215,5,$K215)*10+IF(AND($F215&gt;=AC$5,$F215&lt;=AC$6),IF(AND($G215&gt;=AC$5,$G215&lt;=AC$6),5,IF($L215=1,2,1)),IF(AND($G215&gt;=AC$5,$G215&lt;=AC$6),IF($M215&gt;0,4,3),0)),IF(AND($D215&lt;=AC$6,$E215&gt;=AC$5),60,0)))</f>
        <v/>
      </c>
      <c r="AD215" s="80" t="str">
        <f>IF(OR($A215="",NOT(ISNUMBER($G215))),"",IF(AND($F215&lt;=AD$6,$G215&gt;=AD$5),IF(AD$5&gt;$N215,5,$K215)*10+IF(AND($F215&gt;=AD$5,$F215&lt;=AD$6),IF(AND($G215&gt;=AD$5,$G215&lt;=AD$6),5,IF($L215=1,2,1)),IF(AND($G215&gt;=AD$5,$G215&lt;=AD$6),IF($M215&gt;0,4,3),0)),IF(AND($D215&lt;=AD$6,$E215&gt;=AD$5),60,0)))</f>
        <v/>
      </c>
      <c r="AE215" s="80" t="str">
        <f>IF(OR($A215="",NOT(ISNUMBER($G215))),"",IF(AND($F215&lt;=AE$6,$G215&gt;=AE$5),IF(AE$5&gt;$N215,5,$K215)*10+IF(AND($F215&gt;=AE$5,$F215&lt;=AE$6),IF(AND($G215&gt;=AE$5,$G215&lt;=AE$6),5,IF($L215=1,2,1)),IF(AND($G215&gt;=AE$5,$G215&lt;=AE$6),IF($M215&gt;0,4,3),0)),IF(AND($D215&lt;=AE$6,$E215&gt;=AE$5),60,0)))</f>
        <v/>
      </c>
      <c r="AF215" s="80" t="str">
        <f>IF(OR($A215="",NOT(ISNUMBER($G215))),"",IF(AND($F215&lt;=AF$6,$G215&gt;=AF$5),IF(AF$5&gt;$N215,5,$K215)*10+IF(AND($F215&gt;=AF$5,$F215&lt;=AF$6),IF(AND($G215&gt;=AF$5,$G215&lt;=AF$6),5,IF($L215=1,2,1)),IF(AND($G215&gt;=AF$5,$G215&lt;=AF$6),IF($M215&gt;0,4,3),0)),IF(AND($D215&lt;=AF$6,$E215&gt;=AF$5),60,0)))</f>
        <v/>
      </c>
      <c r="AG215" s="80" t="str">
        <f>IF(OR($A215="",NOT(ISNUMBER($G215))),"",IF(AND($F215&lt;=AG$6,$G215&gt;=AG$5),IF(AG$5&gt;$N215,5,$K215)*10+IF(AND($F215&gt;=AG$5,$F215&lt;=AG$6),IF(AND($G215&gt;=AG$5,$G215&lt;=AG$6),5,IF($L215=1,2,1)),IF(AND($G215&gt;=AG$5,$G215&lt;=AG$6),IF($M215&gt;0,4,3),0)),IF(AND($D215&lt;=AG$6,$E215&gt;=AG$5),60,0)))</f>
        <v/>
      </c>
      <c r="AH215" s="80" t="str">
        <f>IF(OR($A215="",NOT(ISNUMBER($G215))),"",IF(AND($F215&lt;=AH$6,$G215&gt;=AH$5),IF(AH$5&gt;$N215,5,$K215)*10+IF(AND($F215&gt;=AH$5,$F215&lt;=AH$6),IF(AND($G215&gt;=AH$5,$G215&lt;=AH$6),5,IF($L215=1,2,1)),IF(AND($G215&gt;=AH$5,$G215&lt;=AH$6),IF($M215&gt;0,4,3),0)),IF(AND($D215&lt;=AH$6,$E215&gt;=AH$5),60,0)))</f>
        <v/>
      </c>
      <c r="AI215" s="80" t="str">
        <f>IF(OR($A215="",NOT(ISNUMBER($G215))),"",IF(AND($F215&lt;=AI$6,$G215&gt;=AI$5),IF(AI$5&gt;$N215,5,$K215)*10+IF(AND($F215&gt;=AI$5,$F215&lt;=AI$6),IF(AND($G215&gt;=AI$5,$G215&lt;=AI$6),5,IF($L215=1,2,1)),IF(AND($G215&gt;=AI$5,$G215&lt;=AI$6),IF($M215&gt;0,4,3),0)),IF(AND($D215&lt;=AI$6,$E215&gt;=AI$5),60,0)))</f>
        <v/>
      </c>
      <c r="AJ215" s="80" t="str">
        <f>IF(OR($A215="",NOT(ISNUMBER($G215))),"",IF(AND($F215&lt;=AJ$6,$G215&gt;=AJ$5),IF(AJ$5&gt;$N215,5,$K215)*10+IF(AND($F215&gt;=AJ$5,$F215&lt;=AJ$6),IF(AND($G215&gt;=AJ$5,$G215&lt;=AJ$6),5,IF($L215=1,2,1)),IF(AND($G215&gt;=AJ$5,$G215&lt;=AJ$6),IF($M215&gt;0,4,3),0)),IF(AND($D215&lt;=AJ$6,$E215&gt;=AJ$5),60,0)))</f>
        <v/>
      </c>
      <c r="AK215" s="80" t="str">
        <f>IF(OR($A215="",NOT(ISNUMBER($G215))),"",IF(AND($F215&lt;=AK$6,$G215&gt;=AK$5),IF(AK$5&gt;$N215,5,$K215)*10+IF(AND($F215&gt;=AK$5,$F215&lt;=AK$6),IF(AND($G215&gt;=AK$5,$G215&lt;=AK$6),5,IF($L215=1,2,1)),IF(AND($G215&gt;=AK$5,$G215&lt;=AK$6),IF($M215&gt;0,4,3),0)),IF(AND($D215&lt;=AK$6,$E215&gt;=AK$5),60,0)))</f>
        <v/>
      </c>
      <c r="AL215" s="80" t="str">
        <f>IF(OR($A215="",NOT(ISNUMBER($G215))),"",IF(AND($F215&lt;=AL$6,$G215&gt;=AL$5),IF(AL$5&gt;$N215,5,$K215)*10+IF(AND($F215&gt;=AL$5,$F215&lt;=AL$6),IF(AND($G215&gt;=AL$5,$G215&lt;=AL$6),5,IF($L215=1,2,1)),IF(AND($G215&gt;=AL$5,$G215&lt;=AL$6),IF($M215&gt;0,4,3),0)),IF(AND($D215&lt;=AL$6,$E215&gt;=AL$5),60,0)))</f>
        <v/>
      </c>
      <c r="AM215" s="80" t="str">
        <f>IF(OR($A215="",NOT(ISNUMBER($G215))),"",IF(AND($F215&lt;=AM$6,$G215&gt;=AM$5),IF(AM$5&gt;$N215,5,$K215)*10+IF(AND($F215&gt;=AM$5,$F215&lt;=AM$6),IF(AND($G215&gt;=AM$5,$G215&lt;=AM$6),5,IF($L215=1,2,1)),IF(AND($G215&gt;=AM$5,$G215&lt;=AM$6),IF($M215&gt;0,4,3),0)),IF(AND($D215&lt;=AM$6,$E215&gt;=AM$5),60,0)))</f>
        <v/>
      </c>
      <c r="AN215" s="80" t="str">
        <f>IF(OR($A215="",NOT(ISNUMBER($G215))),"",IF(AND($F215&lt;=AN$6,$G215&gt;=AN$5),IF(AN$5&gt;$N215,5,$K215)*10+IF(AND($F215&gt;=AN$5,$F215&lt;=AN$6),IF(AND($G215&gt;=AN$5,$G215&lt;=AN$6),5,IF($L215=1,2,1)),IF(AND($G215&gt;=AN$5,$G215&lt;=AN$6),IF($M215&gt;0,4,3),0)),IF(AND($D215&lt;=AN$6,$E215&gt;=AN$5),60,0)))</f>
        <v/>
      </c>
      <c r="AO215" s="80" t="str">
        <f>IF(OR($A215="",NOT(ISNUMBER($G215))),"",IF(AND($F215&lt;=AO$6,$G215&gt;=AO$5),IF(AO$5&gt;$N215,5,$K215)*10+IF(AND($F215&gt;=AO$5,$F215&lt;=AO$6),IF(AND($G215&gt;=AO$5,$G215&lt;=AO$6),5,IF($L215=1,2,1)),IF(AND($G215&gt;=AO$5,$G215&lt;=AO$6),IF($M215&gt;0,4,3),0)),IF(AND($D215&lt;=AO$6,$E215&gt;=AO$5),60,0)))</f>
        <v/>
      </c>
      <c r="AP215" s="80" t="str">
        <f>IF(OR($A215="",NOT(ISNUMBER($G215))),"",IF(AND($F215&lt;=AP$6,$G215&gt;=AP$5),IF(AP$5&gt;$N215,5,$K215)*10+IF(AND($F215&gt;=AP$5,$F215&lt;=AP$6),IF(AND($G215&gt;=AP$5,$G215&lt;=AP$6),5,IF($L215=1,2,1)),IF(AND($G215&gt;=AP$5,$G215&lt;=AP$6),IF($M215&gt;0,4,3),0)),IF(AND($D215&lt;=AP$6,$E215&gt;=AP$5),60,0)))</f>
        <v/>
      </c>
      <c r="AQ215" s="80" t="str">
        <f>IF(OR($A215="",NOT(ISNUMBER($G215))),"",IF(AND($F215&lt;=AQ$6,$G215&gt;=AQ$5),IF(AQ$5&gt;$N215,5,$K215)*10+IF(AND($F215&gt;=AQ$5,$F215&lt;=AQ$6),IF(AND($G215&gt;=AQ$5,$G215&lt;=AQ$6),5,IF($L215=1,2,1)),IF(AND($G215&gt;=AQ$5,$G215&lt;=AQ$6),IF($M215&gt;0,4,3),0)),IF(AND($D215&lt;=AQ$6,$E215&gt;=AQ$5),60,0)))</f>
        <v/>
      </c>
      <c r="AR215" s="80" t="str">
        <f>IF(OR($A215="",NOT(ISNUMBER($G215))),"",IF(AND($F215&lt;=AR$6,$G215&gt;=AR$5),IF(AR$5&gt;$N215,5,$K215)*10+IF(AND($F215&gt;=AR$5,$F215&lt;=AR$6),IF(AND($G215&gt;=AR$5,$G215&lt;=AR$6),5,IF($L215=1,2,1)),IF(AND($G215&gt;=AR$5,$G215&lt;=AR$6),IF($M215&gt;0,4,3),0)),IF(AND($D215&lt;=AR$6,$E215&gt;=AR$5),60,0)))</f>
        <v/>
      </c>
      <c r="AS215" s="80" t="str">
        <f>IF(OR($A215="",NOT(ISNUMBER($G215))),"",IF(AND($F215&lt;=AS$6,$G215&gt;=AS$5),IF(AS$5&gt;$N215,5,$K215)*10+IF(AND($F215&gt;=AS$5,$F215&lt;=AS$6),IF(AND($G215&gt;=AS$5,$G215&lt;=AS$6),5,IF($L215=1,2,1)),IF(AND($G215&gt;=AS$5,$G215&lt;=AS$6),IF($M215&gt;0,4,3),0)),IF(AND($D215&lt;=AS$6,$E215&gt;=AS$5),60,0)))</f>
        <v/>
      </c>
      <c r="AT215" s="80" t="str">
        <f>IF(OR($A215="",NOT(ISNUMBER($G215))),"",IF(AND($F215&lt;=AT$6,$G215&gt;=AT$5),IF(AT$5&gt;$N215,5,$K215)*10+IF(AND($F215&gt;=AT$5,$F215&lt;=AT$6),IF(AND($G215&gt;=AT$5,$G215&lt;=AT$6),5,IF($L215=1,2,1)),IF(AND($G215&gt;=AT$5,$G215&lt;=AT$6),IF($M215&gt;0,4,3),0)),IF(AND($D215&lt;=AT$6,$E215&gt;=AT$5),60,0)))</f>
        <v/>
      </c>
      <c r="AU215" s="80" t="str">
        <f>IF(OR($A215="",NOT(ISNUMBER($G215))),"",IF(AND($F215&lt;=AU$6,$G215&gt;=AU$5),IF(AU$5&gt;$N215,5,$K215)*10+IF(AND($F215&gt;=AU$5,$F215&lt;=AU$6),IF(AND($G215&gt;=AU$5,$G215&lt;=AU$6),5,IF($L215=1,2,1)),IF(AND($G215&gt;=AU$5,$G215&lt;=AU$6),IF($M215&gt;0,4,3),0)),IF(AND($D215&lt;=AU$6,$E215&gt;=AU$5),60,0)))</f>
        <v/>
      </c>
      <c r="AV215" s="80" t="str">
        <f>IF(OR($A215="",NOT(ISNUMBER($G215))),"",IF(AND($F215&lt;=AV$6,$G215&gt;=AV$5),IF(AV$5&gt;$N215,5,$K215)*10+IF(AND($F215&gt;=AV$5,$F215&lt;=AV$6),IF(AND($G215&gt;=AV$5,$G215&lt;=AV$6),5,IF($L215=1,2,1)),IF(AND($G215&gt;=AV$5,$G215&lt;=AV$6),IF($M215&gt;0,4,3),0)),IF(AND($D215&lt;=AV$6,$E215&gt;=AV$5),60,0)))</f>
        <v/>
      </c>
      <c r="AW215" s="80" t="str">
        <f>IF(OR($A215="",NOT(ISNUMBER($G215))),"",IF(AND($F215&lt;=AW$6,$G215&gt;=AW$5),IF(AW$5&gt;$N215,5,$K215)*10+IF(AND($F215&gt;=AW$5,$F215&lt;=AW$6),IF(AND($G215&gt;=AW$5,$G215&lt;=AW$6),5,IF($L215=1,2,1)),IF(AND($G215&gt;=AW$5,$G215&lt;=AW$6),IF($M215&gt;0,4,3),0)),IF(AND($D215&lt;=AW$6,$E215&gt;=AW$5),60,0)))</f>
        <v/>
      </c>
      <c r="AX215" s="80" t="str">
        <f>IF(OR($A215="",NOT(ISNUMBER($G215))),"",IF(AND($F215&lt;=AX$6,$G215&gt;=AX$5),IF(AX$5&gt;$N215,5,$K215)*10+IF(AND($F215&gt;=AX$5,$F215&lt;=AX$6),IF(AND($G215&gt;=AX$5,$G215&lt;=AX$6),5,IF($L215=1,2,1)),IF(AND($G215&gt;=AX$5,$G215&lt;=AX$6),IF($M215&gt;0,4,3),0)),IF(AND($D215&lt;=AX$6,$E215&gt;=AX$5),60,0)))</f>
        <v/>
      </c>
      <c r="AY215" s="80" t="str">
        <f>IF(OR($A215="",NOT(ISNUMBER($G215))),"",IF(AND($F215&lt;=AY$6,$G215&gt;=AY$5),IF(AY$5&gt;$N215,5,$K215)*10+IF(AND($F215&gt;=AY$5,$F215&lt;=AY$6),IF(AND($G215&gt;=AY$5,$G215&lt;=AY$6),5,IF($L215=1,2,1)),IF(AND($G215&gt;=AY$5,$G215&lt;=AY$6),IF($M215&gt;0,4,3),0)),IF(AND($D215&lt;=AY$6,$E215&gt;=AY$5),60,0)))</f>
        <v/>
      </c>
      <c r="AZ215" s="80" t="str">
        <f>IF(OR($A215="",NOT(ISNUMBER($G215))),"",IF(AND($F215&lt;=AZ$6,$G215&gt;=AZ$5),IF(AZ$5&gt;$N215,5,$K215)*10+IF(AND($F215&gt;=AZ$5,$F215&lt;=AZ$6),IF(AND($G215&gt;=AZ$5,$G215&lt;=AZ$6),5,IF($L215=1,2,1)),IF(AND($G215&gt;=AZ$5,$G215&lt;=AZ$6),IF($M215&gt;0,4,3),0)),IF(AND($D215&lt;=AZ$6,$E215&gt;=AZ$5),60,0)))</f>
        <v/>
      </c>
      <c r="BA215" s="80" t="str">
        <f>IF(OR($A215="",NOT(ISNUMBER($G215))),"",IF(AND($F215&lt;=BA$6,$G215&gt;=BA$5),IF(BA$5&gt;$N215,5,$K215)*10+IF(AND($F215&gt;=BA$5,$F215&lt;=BA$6),IF(AND($G215&gt;=BA$5,$G215&lt;=BA$6),5,IF($L215=1,2,1)),IF(AND($G215&gt;=BA$5,$G215&lt;=BA$6),IF($M215&gt;0,4,3),0)),IF(AND($D215&lt;=BA$6,$E215&gt;=BA$5),60,0)))</f>
        <v/>
      </c>
      <c r="BB215" s="80" t="str">
        <f>IF(OR($A215="",NOT(ISNUMBER($G215))),"",IF(AND($F215&lt;=BB$6,$G215&gt;=BB$5),IF(BB$5&gt;$N215,5,$K215)*10+IF(AND($F215&gt;=BB$5,$F215&lt;=BB$6),IF(AND($G215&gt;=BB$5,$G215&lt;=BB$6),5,IF($L215=1,2,1)),IF(AND($G215&gt;=BB$5,$G215&lt;=BB$6),IF($M215&gt;0,4,3),0)),IF(AND($D215&lt;=BB$6,$E215&gt;=BB$5),60,0)))</f>
        <v/>
      </c>
      <c r="BC215" s="80" t="str">
        <f>IF(OR($A215="",NOT(ISNUMBER($G215))),"",IF(AND($F215&lt;=BC$6,$G215&gt;=BC$5),IF(BC$5&gt;$N215,5,$K215)*10+IF(AND($F215&gt;=BC$5,$F215&lt;=BC$6),IF(AND($G215&gt;=BC$5,$G215&lt;=BC$6),5,IF($L215=1,2,1)),IF(AND($G215&gt;=BC$5,$G215&lt;=BC$6),IF($M215&gt;0,4,3),0)),IF(AND($D215&lt;=BC$6,$E215&gt;=BC$5),60,0)))</f>
        <v/>
      </c>
      <c r="BD215" s="80" t="str">
        <f>IF(OR($A215="",NOT(ISNUMBER($G215))),"",IF(AND($F215&lt;=BD$6,$G215&gt;=BD$5),IF(BD$5&gt;$N215,5,$K215)*10+IF(AND($F215&gt;=BD$5,$F215&lt;=BD$6),IF(AND($G215&gt;=BD$5,$G215&lt;=BD$6),5,IF($L215=1,2,1)),IF(AND($G215&gt;=BD$5,$G215&lt;=BD$6),IF($M215&gt;0,4,3),0)),IF(AND($D215&lt;=BD$6,$E215&gt;=BD$5),60,0)))</f>
        <v/>
      </c>
      <c r="BE215" s="80" t="str">
        <f>IF(OR($A215="",NOT(ISNUMBER($G215))),"",IF(AND($F215&lt;=BE$6,$G215&gt;=BE$5),IF(BE$5&gt;$N215,5,$K215)*10+IF(AND($F215&gt;=BE$5,$F215&lt;=BE$6),IF(AND($G215&gt;=BE$5,$G215&lt;=BE$6),5,IF($L215=1,2,1)),IF(AND($G215&gt;=BE$5,$G215&lt;=BE$6),IF($M215&gt;0,4,3),0)),IF(AND($D215&lt;=BE$6,$E215&gt;=BE$5),60,0)))</f>
        <v/>
      </c>
      <c r="BF215" s="80" t="str">
        <f>IF(OR($A215="",NOT(ISNUMBER($G215))),"",IF(AND($F215&lt;=BF$6,$G215&gt;=BF$5),IF(BF$5&gt;$N215,5,$K215)*10+IF(AND($F215&gt;=BF$5,$F215&lt;=BF$6),IF(AND($G215&gt;=BF$5,$G215&lt;=BF$6),5,IF($L215=1,2,1)),IF(AND($G215&gt;=BF$5,$G215&lt;=BF$6),IF($M215&gt;0,4,3),0)),IF(AND($D215&lt;=BF$6,$E215&gt;=BF$5),60,0)))</f>
        <v/>
      </c>
      <c r="BG215" s="80" t="str">
        <f>IF(OR($A215="",NOT(ISNUMBER($G215))),"",IF(AND($F215&lt;=BG$6,$G215&gt;=BG$5),IF(BG$5&gt;$N215,5,$K215)*10+IF(AND($F215&gt;=BG$5,$F215&lt;=BG$6),IF(AND($G215&gt;=BG$5,$G215&lt;=BG$6),5,IF($L215=1,2,1)),IF(AND($G215&gt;=BG$5,$G215&lt;=BG$6),IF($M215&gt;0,4,3),0)),IF(AND($D215&lt;=BG$6,$E215&gt;=BG$5),60,0)))</f>
        <v/>
      </c>
      <c r="BH215" s="80" t="str">
        <f>IF(OR($A215="",NOT(ISNUMBER($G215))),"",IF(AND($F215&lt;=BH$6,$G215&gt;=BH$5),IF(BH$5&gt;$N215,5,$K215)*10+IF(AND($F215&gt;=BH$5,$F215&lt;=BH$6),IF(AND($G215&gt;=BH$5,$G215&lt;=BH$6),5,IF($L215=1,2,1)),IF(AND($G215&gt;=BH$5,$G215&lt;=BH$6),IF($M215&gt;0,4,3),0)),IF(AND($D215&lt;=BH$6,$E215&gt;=BH$5),60,0)))</f>
        <v/>
      </c>
      <c r="BI215" s="80" t="str">
        <f>IF(OR($A215="",NOT(ISNUMBER($G215))),"",IF(AND($F215&lt;=BI$6,$G215&gt;=BI$5),IF(BI$5&gt;$N215,5,$K215)*10+IF(AND($F215&gt;=BI$5,$F215&lt;=BI$6),IF(AND($G215&gt;=BI$5,$G215&lt;=BI$6),5,IF($L215=1,2,1)),IF(AND($G215&gt;=BI$5,$G215&lt;=BI$6),IF($M215&gt;0,4,3),0)),IF(AND($D215&lt;=BI$6,$E215&gt;=BI$5),60,0)))</f>
        <v/>
      </c>
      <c r="BJ215" s="80" t="str">
        <f>IF(OR($A215="",NOT(ISNUMBER($G215))),"",IF(AND($F215&lt;=BJ$6,$G215&gt;=BJ$5),IF(BJ$5&gt;$N215,5,$K215)*10+IF(AND($F215&gt;=BJ$5,$F215&lt;=BJ$6),IF(AND($G215&gt;=BJ$5,$G215&lt;=BJ$6),5,IF($L215=1,2,1)),IF(AND($G215&gt;=BJ$5,$G215&lt;=BJ$6),IF($M215&gt;0,4,3),0)),IF(AND($D215&lt;=BJ$6,$E215&gt;=BJ$5),60,0)))</f>
        <v/>
      </c>
      <c r="BK215" s="80" t="str">
        <f>IF(OR($A215="",NOT(ISNUMBER($G215))),"",IF(AND($F215&lt;=BK$6,$G215&gt;=BK$5),IF(BK$5&gt;$N215,5,$K215)*10+IF(AND($F215&gt;=BK$5,$F215&lt;=BK$6),IF(AND($G215&gt;=BK$5,$G215&lt;=BK$6),5,IF($L215=1,2,1)),IF(AND($G215&gt;=BK$5,$G215&lt;=BK$6),IF($M215&gt;0,4,3),0)),IF(AND($D215&lt;=BK$6,$E215&gt;=BK$5),60,0)))</f>
        <v/>
      </c>
      <c r="BL215" s="80" t="str">
        <f>IF(OR($A215="",NOT(ISNUMBER($G215))),"",IF(AND($F215&lt;=BL$6,$G215&gt;=BL$5),IF(BL$5&gt;$N215,5,$K215)*10+IF(AND($F215&gt;=BL$5,$F215&lt;=BL$6),IF(AND($G215&gt;=BL$5,$G215&lt;=BL$6),5,IF($L215=1,2,1)),IF(AND($G215&gt;=BL$5,$G215&lt;=BL$6),IF($M215&gt;0,4,3),0)),IF(AND($D215&lt;=BL$6,$E215&gt;=BL$5),60,0)))</f>
        <v/>
      </c>
      <c r="BM215" s="80" t="str">
        <f>IF(OR($A215="",NOT(ISNUMBER($G215))),"",IF(AND($F215&lt;=BM$6,$G215&gt;=BM$5),IF(BM$5&gt;$N215,5,$K215)*10+IF(AND($F215&gt;=BM$5,$F215&lt;=BM$6),IF(AND($G215&gt;=BM$5,$G215&lt;=BM$6),5,IF($L215=1,2,1)),IF(AND($G215&gt;=BM$5,$G215&lt;=BM$6),IF($M215&gt;0,4,3),0)),IF(AND($D215&lt;=BM$6,$E215&gt;=BM$5),60,0)))</f>
        <v/>
      </c>
      <c r="BN215" s="80" t="str">
        <f>IF(OR($A215="",NOT(ISNUMBER($G215))),"",IF(AND($F215&lt;=BN$6,$G215&gt;=BN$5),IF(BN$5&gt;$N215,5,$K215)*10+IF(AND($F215&gt;=BN$5,$F215&lt;=BN$6),IF(AND($G215&gt;=BN$5,$G215&lt;=BN$6),5,IF($L215=1,2,1)),IF(AND($G215&gt;=BN$5,$G215&lt;=BN$6),IF($M215&gt;0,4,3),0)),IF(AND($D215&lt;=BN$6,$E215&gt;=BN$5),60,0)))</f>
        <v/>
      </c>
      <c r="BO215" s="80" t="str">
        <f>IF(OR($A215="",NOT(ISNUMBER($G215))),"",IF(AND($F215&lt;=BO$6,$G215&gt;=BO$5),IF(BO$5&gt;$N215,5,$K215)*10+IF(AND($F215&gt;=BO$5,$F215&lt;=BO$6),IF(AND($G215&gt;=BO$5,$G215&lt;=BO$6),5,IF($L215=1,2,1)),IF(AND($G215&gt;=BO$5,$G215&lt;=BO$6),IF($M215&gt;0,4,3),0)),IF(AND($D215&lt;=BO$6,$E215&gt;=BO$5),60,0)))</f>
        <v/>
      </c>
      <c r="BP215" s="80" t="str">
        <f>IF(OR($A215="",NOT(ISNUMBER($G215))),"",IF(AND($F215&lt;=BP$6,$G215&gt;=BP$5),IF(BP$5&gt;$N215,5,$K215)*10+IF(AND($F215&gt;=BP$5,$F215&lt;=BP$6),IF(AND($G215&gt;=BP$5,$G215&lt;=BP$6),5,IF($L215=1,2,1)),IF(AND($G215&gt;=BP$5,$G215&lt;=BP$6),IF($M215&gt;0,4,3),0)),IF(AND($D215&lt;=BP$6,$E215&gt;=BP$5),60,0)))</f>
        <v/>
      </c>
      <c r="BQ215" s="80" t="str">
        <f>IF(OR($A215="",NOT(ISNUMBER($G215))),"",IF(AND($F215&lt;=BQ$6,$G215&gt;=BQ$5),IF(BQ$5&gt;$N215,5,$K215)*10+IF(AND($F215&gt;=BQ$5,$F215&lt;=BQ$6),IF(AND($G215&gt;=BQ$5,$G215&lt;=BQ$6),5,IF($L215=1,2,1)),IF(AND($G215&gt;=BQ$5,$G215&lt;=BQ$6),IF($M215&gt;0,4,3),0)),IF(AND($D215&lt;=BQ$6,$E215&gt;=BQ$5),60,0)))</f>
        <v/>
      </c>
      <c r="BR215" s="80" t="str">
        <f>IF(OR($A215="",NOT(ISNUMBER($G215))),"",IF(AND($F215&lt;=BR$6,$G215&gt;=BR$5),IF(BR$5&gt;$N215,5,$K215)*10+IF(AND($F215&gt;=BR$5,$F215&lt;=BR$6),IF(AND($G215&gt;=BR$5,$G215&lt;=BR$6),5,IF($L215=1,2,1)),IF(AND($G215&gt;=BR$5,$G215&lt;=BR$6),IF($M215&gt;0,4,3),0)),IF(AND($D215&lt;=BR$6,$E215&gt;=BR$5),60,0)))</f>
        <v/>
      </c>
      <c r="BS215" s="80" t="str">
        <f>IF(OR($A215="",NOT(ISNUMBER($G215))),"",IF(AND($F215&lt;=BS$6,$G215&gt;=BS$5),IF(BS$5&gt;$N215,5,$K215)*10+IF(AND($F215&gt;=BS$5,$F215&lt;=BS$6),IF(AND($G215&gt;=BS$5,$G215&lt;=BS$6),5,IF($L215=1,2,1)),IF(AND($G215&gt;=BS$5,$G215&lt;=BS$6),IF($M215&gt;0,4,3),0)),IF(AND($D215&lt;=BS$6,$E215&gt;=BS$5),60,0)))</f>
        <v/>
      </c>
      <c r="BT215" s="80" t="str">
        <f>IF(OR($A215="",NOT(ISNUMBER($G215))),"",IF(AND($F215&lt;=BT$6,$G215&gt;=BT$5),IF(BT$5&gt;$N215,5,$K215)*10+IF(AND($F215&gt;=BT$5,$F215&lt;=BT$6),IF(AND($G215&gt;=BT$5,$G215&lt;=BT$6),5,IF($L215=1,2,1)),IF(AND($G215&gt;=BT$5,$G215&lt;=BT$6),IF($M215&gt;0,4,3),0)),IF(AND($D215&lt;=BT$6,$E215&gt;=BT$5),60,0)))</f>
        <v/>
      </c>
      <c r="BU215" s="80" t="str">
        <f>IF(OR($A215="",NOT(ISNUMBER($G215))),"",IF(AND($F215&lt;=BU$6,$G215&gt;=BU$5),IF(BU$5&gt;$N215,5,$K215)*10+IF(AND($F215&gt;=BU$5,$F215&lt;=BU$6),IF(AND($G215&gt;=BU$5,$G215&lt;=BU$6),5,IF($L215=1,2,1)),IF(AND($G215&gt;=BU$5,$G215&lt;=BU$6),IF($M215&gt;0,4,3),0)),IF(AND($D215&lt;=BU$6,$E215&gt;=BU$5),60,0)))</f>
        <v/>
      </c>
      <c r="BV215" s="80" t="str">
        <f>IF(OR($A215="",NOT(ISNUMBER($G215))),"",IF(AND($F215&lt;=BV$6,$G215&gt;=BV$5),IF(BV$5&gt;$N215,5,$K215)*10+IF(AND($F215&gt;=BV$5,$F215&lt;=BV$6),IF(AND($G215&gt;=BV$5,$G215&lt;=BV$6),5,IF($L215=1,2,1)),IF(AND($G215&gt;=BV$5,$G215&lt;=BV$6),IF($M215&gt;0,4,3),0)),IF(AND($D215&lt;=BV$6,$E215&gt;=BV$5),60,0)))</f>
        <v/>
      </c>
      <c r="BW215" s="80" t="str">
        <f>IF(OR($A215="",NOT(ISNUMBER($G215))),"",IF(AND($F215&lt;=BW$6,$G215&gt;=BW$5),IF(BW$5&gt;$N215,5,$K215)*10+IF(AND($F215&gt;=BW$5,$F215&lt;=BW$6),IF(AND($G215&gt;=BW$5,$G215&lt;=BW$6),5,IF($L215=1,2,1)),IF(AND($G215&gt;=BW$5,$G215&lt;=BW$6),IF($M215&gt;0,4,3),0)),IF(AND($D215&lt;=BW$6,$E215&gt;=BW$5),60,0)))</f>
        <v/>
      </c>
      <c r="BX215" s="80" t="str">
        <f>IF(OR($A215="",NOT(ISNUMBER($G215))),"",IF(AND($F215&lt;=BX$6,$G215&gt;=BX$5),IF(BX$5&gt;$N215,5,$K215)*10+IF(AND($F215&gt;=BX$5,$F215&lt;=BX$6),IF(AND($G215&gt;=BX$5,$G215&lt;=BX$6),5,IF($L215=1,2,1)),IF(AND($G215&gt;=BX$5,$G215&lt;=BX$6),IF($M215&gt;0,4,3),0)),IF(AND($D215&lt;=BX$6,$E215&gt;=BX$5),60,0)))</f>
        <v/>
      </c>
      <c r="BY215" s="80" t="str">
        <f>IF(OR($A215="",NOT(ISNUMBER($G215))),"",IF(AND($F215&lt;=BY$6,$G215&gt;=BY$5),IF(BY$5&gt;$N215,5,$K215)*10+IF(AND($F215&gt;=BY$5,$F215&lt;=BY$6),IF(AND($G215&gt;=BY$5,$G215&lt;=BY$6),5,IF($L215=1,2,1)),IF(AND($G215&gt;=BY$5,$G215&lt;=BY$6),IF($M215&gt;0,4,3),0)),IF(AND($D215&lt;=BY$6,$E215&gt;=BY$5),60,0)))</f>
        <v/>
      </c>
      <c r="BZ215" s="80" t="str">
        <f>IF(OR($A215="",NOT(ISNUMBER($G215))),"",IF(AND($F215&lt;=BZ$6,$G215&gt;=BZ$5),IF(BZ$5&gt;$N215,5,$K215)*10+IF(AND($F215&gt;=BZ$5,$F215&lt;=BZ$6),IF(AND($G215&gt;=BZ$5,$G215&lt;=BZ$6),5,IF($L215=1,2,1)),IF(AND($G215&gt;=BZ$5,$G215&lt;=BZ$6),IF($M215&gt;0,4,3),0)),IF(AND($D215&lt;=BZ$6,$E215&gt;=BZ$5),60,0)))</f>
        <v/>
      </c>
      <c r="CA215" s="80" t="str">
        <f>IF(OR($A215="",NOT(ISNUMBER($G215))),"",IF(AND($F215&lt;=CA$6,$G215&gt;=CA$5),IF(CA$5&gt;$N215,5,$K215)*10+IF(AND($F215&gt;=CA$5,$F215&lt;=CA$6),IF(AND($G215&gt;=CA$5,$G215&lt;=CA$6),5,IF($L215=1,2,1)),IF(AND($G215&gt;=CA$5,$G215&lt;=CA$6),IF($M215&gt;0,4,3),0)),IF(AND($D215&lt;=CA$6,$E215&gt;=CA$5),60,0)))</f>
        <v/>
      </c>
      <c r="CB215" s="80" t="str">
        <f>IF(OR($A215="",NOT(ISNUMBER($G215))),"",IF(AND($F215&lt;=CB$6,$G215&gt;=CB$5),IF(CB$5&gt;$N215,5,$K215)*10+IF(AND($F215&gt;=CB$5,$F215&lt;=CB$6),IF(AND($G215&gt;=CB$5,$G215&lt;=CB$6),5,IF($L215=1,2,1)),IF(AND($G215&gt;=CB$5,$G215&lt;=CB$6),IF($M215&gt;0,4,3),0)),IF(AND($D215&lt;=CB$6,$E215&gt;=CB$5),60,0)))</f>
        <v/>
      </c>
      <c r="CC215" s="80" t="str">
        <f>IF(OR($A215="",NOT(ISNUMBER($G215))),"",IF(AND($F215&lt;=CC$6,$G215&gt;=CC$5),IF(CC$5&gt;$N215,5,$K215)*10+IF(AND($F215&gt;=CC$5,$F215&lt;=CC$6),IF(AND($G215&gt;=CC$5,$G215&lt;=CC$6),5,IF($L215=1,2,1)),IF(AND($G215&gt;=CC$5,$G215&lt;=CC$6),IF($M215&gt;0,4,3),0)),IF(AND($D215&lt;=CC$6,$E215&gt;=CC$5),60,0)))</f>
        <v/>
      </c>
      <c r="CD215" s="80" t="str">
        <f>IF(OR($A215="",NOT(ISNUMBER($G215))),"",IF(AND($F215&lt;=CD$6,$G215&gt;=CD$5),IF(CD$5&gt;$N215,5,$K215)*10+IF(AND($F215&gt;=CD$5,$F215&lt;=CD$6),IF(AND($G215&gt;=CD$5,$G215&lt;=CD$6),5,IF($L215=1,2,1)),IF(AND($G215&gt;=CD$5,$G215&lt;=CD$6),IF($M215&gt;0,4,3),0)),IF(AND($D215&lt;=CD$6,$E215&gt;=CD$5),60,0)))</f>
        <v/>
      </c>
      <c r="CE215" s="80" t="str">
        <f>IF(OR($A215="",NOT(ISNUMBER($G215))),"",IF(AND($F215&lt;=CE$6,$G215&gt;=CE$5),IF(CE$5&gt;$N215,5,$K215)*10+IF(AND($F215&gt;=CE$5,$F215&lt;=CE$6),IF(AND($G215&gt;=CE$5,$G215&lt;=CE$6),5,IF($L215=1,2,1)),IF(AND($G215&gt;=CE$5,$G215&lt;=CE$6),IF($M215&gt;0,4,3),0)),IF(AND($D215&lt;=CE$6,$E215&gt;=CE$5),60,0)))</f>
        <v/>
      </c>
      <c r="CF215" s="80" t="str">
        <f>IF(OR($A215="",NOT(ISNUMBER($G215))),"",IF(AND($F215&lt;=CF$6,$G215&gt;=CF$5),IF(CF$5&gt;$N215,5,$K215)*10+IF(AND($F215&gt;=CF$5,$F215&lt;=CF$6),IF(AND($G215&gt;=CF$5,$G215&lt;=CF$6),5,IF($L215=1,2,1)),IF(AND($G215&gt;=CF$5,$G215&lt;=CF$6),IF($M215&gt;0,4,3),0)),IF(AND($D215&lt;=CF$6,$E215&gt;=CF$5),60,0)))</f>
        <v/>
      </c>
      <c r="CG215" s="80" t="str">
        <f>IF(OR($A215="",NOT(ISNUMBER($G215))),"",IF(AND($F215&lt;=CG$6,$G215&gt;=CG$5),IF(CG$5&gt;$N215,5,$K215)*10+IF(AND($F215&gt;=CG$5,$F215&lt;=CG$6),IF(AND($G215&gt;=CG$5,$G215&lt;=CG$6),5,IF($L215=1,2,1)),IF(AND($G215&gt;=CG$5,$G215&lt;=CG$6),IF($M215&gt;0,4,3),0)),IF(AND($D215&lt;=CG$6,$E215&gt;=CG$5),60,0)))</f>
        <v/>
      </c>
      <c r="CH215" s="80" t="str">
        <f>IF(OR($A215="",NOT(ISNUMBER($G215))),"",IF(AND($F215&lt;=CH$6,$G215&gt;=CH$5),IF(CH$5&gt;$N215,5,$K215)*10+IF(AND($F215&gt;=CH$5,$F215&lt;=CH$6),IF(AND($G215&gt;=CH$5,$G215&lt;=CH$6),5,IF($L215=1,2,1)),IF(AND($G215&gt;=CH$5,$G215&lt;=CH$6),IF($M215&gt;0,4,3),0)),IF(AND($D215&lt;=CH$6,$E215&gt;=CH$5),60,0)))</f>
        <v/>
      </c>
      <c r="CI215" s="80" t="str">
        <f>IF(OR($A215="",NOT(ISNUMBER($G215))),"",IF(AND($F215&lt;=CI$6,$G215&gt;=CI$5),IF(CI$5&gt;$N215,5,$K215)*10+IF(AND($F215&gt;=CI$5,$F215&lt;=CI$6),IF(AND($G215&gt;=CI$5,$G215&lt;=CI$6),5,IF($L215=1,2,1)),IF(AND($G215&gt;=CI$5,$G215&lt;=CI$6),IF($M215&gt;0,4,3),0)),IF(AND($D215&lt;=CI$6,$E215&gt;=CI$5),60,0)))</f>
        <v/>
      </c>
      <c r="CJ215" s="80" t="str">
        <f>IF(OR($A215="",NOT(ISNUMBER($G215))),"",IF(AND($F215&lt;=CJ$6,$G215&gt;=CJ$5),IF(CJ$5&gt;$N215,5,$K215)*10+IF(AND($F215&gt;=CJ$5,$F215&lt;=CJ$6),IF(AND($G215&gt;=CJ$5,$G215&lt;=CJ$6),5,IF($L215=1,2,1)),IF(AND($G215&gt;=CJ$5,$G215&lt;=CJ$6),IF($M215&gt;0,4,3),0)),IF(AND($D215&lt;=CJ$6,$E215&gt;=CJ$5),60,0)))</f>
        <v/>
      </c>
      <c r="CK215" s="80" t="str">
        <f>IF(OR($A215="",NOT(ISNUMBER($G215))),"",IF(AND($F215&lt;=CK$6,$G215&gt;=CK$5),IF(CK$5&gt;$N215,5,$K215)*10+IF(AND($F215&gt;=CK$5,$F215&lt;=CK$6),IF(AND($G215&gt;=CK$5,$G215&lt;=CK$6),5,IF($L215=1,2,1)),IF(AND($G215&gt;=CK$5,$G215&lt;=CK$6),IF($M215&gt;0,4,3),0)),IF(AND($D215&lt;=CK$6,$E215&gt;=CK$5),60,0)))</f>
        <v/>
      </c>
      <c r="CL215" s="80" t="str">
        <f>IF(OR($A215="",NOT(ISNUMBER($G215))),"",IF(AND($F215&lt;=CL$6,$G215&gt;=CL$5),IF(CL$5&gt;$N215,5,$K215)*10+IF(AND($F215&gt;=CL$5,$F215&lt;=CL$6),IF(AND($G215&gt;=CL$5,$G215&lt;=CL$6),5,IF($L215=1,2,1)),IF(AND($G215&gt;=CL$5,$G215&lt;=CL$6),IF($M215&gt;0,4,3),0)),IF(AND($D215&lt;=CL$6,$E215&gt;=CL$5),60,0)))</f>
        <v/>
      </c>
      <c r="CM215" s="80" t="str">
        <f>IF(OR($A215="",NOT(ISNUMBER($G215))),"",IF(AND($F215&lt;=CM$6,$G215&gt;=CM$5),IF(CM$5&gt;$N215,5,$K215)*10+IF(AND($F215&gt;=CM$5,$F215&lt;=CM$6),IF(AND($G215&gt;=CM$5,$G215&lt;=CM$6),5,IF($L215=1,2,1)),IF(AND($G215&gt;=CM$5,$G215&lt;=CM$6),IF($M215&gt;0,4,3),0)),IF(AND($D215&lt;=CM$6,$E215&gt;=CM$5),60,0)))</f>
        <v/>
      </c>
      <c r="CN215" s="80" t="str">
        <f>IF(OR($A215="",NOT(ISNUMBER($G215))),"",IF(AND($F215&lt;=CN$6,$G215&gt;=CN$5),IF(CN$5&gt;$N215,5,$K215)*10+IF(AND($F215&gt;=CN$5,$F215&lt;=CN$6),IF(AND($G215&gt;=CN$5,$G215&lt;=CN$6),5,IF($L215=1,2,1)),IF(AND($G215&gt;=CN$5,$G215&lt;=CN$6),IF($M215&gt;0,4,3),0)),IF(AND($D215&lt;=CN$6,$E215&gt;=CN$5),60,0)))</f>
        <v/>
      </c>
      <c r="CO215" s="80" t="str">
        <f>IF(OR($A215="",NOT(ISNUMBER($G215))),"",IF(AND($F215&lt;=CO$6,$G215&gt;=CO$5),IF(CO$5&gt;$N215,5,$K215)*10+IF(AND($F215&gt;=CO$5,$F215&lt;=CO$6),IF(AND($G215&gt;=CO$5,$G215&lt;=CO$6),5,IF($L215=1,2,1)),IF(AND($G215&gt;=CO$5,$G215&lt;=CO$6),IF($M215&gt;0,4,3),0)),IF(AND($D215&lt;=CO$6,$E215&gt;=CO$5),60,0)))</f>
        <v/>
      </c>
      <c r="CP215" s="80" t="str">
        <f>IF(OR($A215="",NOT(ISNUMBER($G215))),"",IF(AND($F215&lt;=CP$6,$G215&gt;=CP$5),IF(CP$5&gt;$N215,5,$K215)*10+IF(AND($F215&gt;=CP$5,$F215&lt;=CP$6),IF(AND($G215&gt;=CP$5,$G215&lt;=CP$6),5,IF($L215=1,2,1)),IF(AND($G215&gt;=CP$5,$G215&lt;=CP$6),IF($M215&gt;0,4,3),0)),IF(AND($D215&lt;=CP$6,$E215&gt;=CP$5),60,0)))</f>
        <v/>
      </c>
      <c r="CQ215" s="80" t="str">
        <f>IF(OR($A215="",NOT(ISNUMBER($G215))),"",IF(AND($F215&lt;=CQ$6,$G215&gt;=CQ$5),IF(CQ$5&gt;$N215,5,$K215)*10+IF(AND($F215&gt;=CQ$5,$F215&lt;=CQ$6),IF(AND($G215&gt;=CQ$5,$G215&lt;=CQ$6),5,IF($L215=1,2,1)),IF(AND($G215&gt;=CQ$5,$G215&lt;=CQ$6),IF($M215&gt;0,4,3),0)),IF(AND($D215&lt;=CQ$6,$E215&gt;=CQ$5),60,0)))</f>
        <v/>
      </c>
      <c r="CR215" s="80" t="str">
        <f>IF(OR($A215="",NOT(ISNUMBER($G215))),"",IF(AND($F215&lt;=CR$6,$G215&gt;=CR$5),IF(CR$5&gt;$N215,5,$K215)*10+IF(AND($F215&gt;=CR$5,$F215&lt;=CR$6),IF(AND($G215&gt;=CR$5,$G215&lt;=CR$6),5,IF($L215=1,2,1)),IF(AND($G215&gt;=CR$5,$G215&lt;=CR$6),IF($M215&gt;0,4,3),0)),IF(AND($D215&lt;=CR$6,$E215&gt;=CR$5),60,0)))</f>
        <v/>
      </c>
      <c r="CS215" s="80" t="str">
        <f>IF(OR($A215="",NOT(ISNUMBER($G215))),"",IF(AND($F215&lt;=CS$6,$G215&gt;=CS$5),IF(CS$5&gt;$N215,5,$K215)*10+IF(AND($F215&gt;=CS$5,$F215&lt;=CS$6),IF(AND($G215&gt;=CS$5,$G215&lt;=CS$6),5,IF($L215=1,2,1)),IF(AND($G215&gt;=CS$5,$G215&lt;=CS$6),IF($M215&gt;0,4,3),0)),IF(AND($D215&lt;=CS$6,$E215&gt;=CS$5),60,0)))</f>
        <v/>
      </c>
      <c r="CT215" s="80" t="str">
        <f>IF(OR($A215="",NOT(ISNUMBER($G215))),"",IF(AND($F215&lt;=CT$6,$G215&gt;=CT$5),IF(CT$5&gt;$N215,5,$K215)*10+IF(AND($F215&gt;=CT$5,$F215&lt;=CT$6),IF(AND($G215&gt;=CT$5,$G215&lt;=CT$6),5,IF($L215=1,2,1)),IF(AND($G215&gt;=CT$5,$G215&lt;=CT$6),IF($M215&gt;0,4,3),0)),IF(AND($D215&lt;=CT$6,$E215&gt;=CT$5),60,0)))</f>
        <v/>
      </c>
      <c r="CU215" s="80" t="str">
        <f>IF(OR($A215="",NOT(ISNUMBER($G215))),"",IF(AND($F215&lt;=CU$6,$G215&gt;=CU$5),IF(CU$5&gt;$N215,5,$K215)*10+IF(AND($F215&gt;=CU$5,$F215&lt;=CU$6),IF(AND($G215&gt;=CU$5,$G215&lt;=CU$6),5,IF($L215=1,2,1)),IF(AND($G215&gt;=CU$5,$G215&lt;=CU$6),IF($M215&gt;0,4,3),0)),IF(AND($D215&lt;=CU$6,$E215&gt;=CU$5),60,0)))</f>
        <v/>
      </c>
      <c r="CV215" s="80" t="str">
        <f>IF(OR($A215="",NOT(ISNUMBER($G215))),"",IF(AND($F215&lt;=CV$6,$G215&gt;=CV$5),IF(CV$5&gt;$N215,5,$K215)*10+IF(AND($F215&gt;=CV$5,$F215&lt;=CV$6),IF(AND($G215&gt;=CV$5,$G215&lt;=CV$6),5,IF($L215=1,2,1)),IF(AND($G215&gt;=CV$5,$G215&lt;=CV$6),IF($M215&gt;0,4,3),0)),IF(AND($D215&lt;=CV$6,$E215&gt;=CV$5),60,0)))</f>
        <v/>
      </c>
      <c r="CW215" s="80" t="str">
        <f>IF(OR($A215="",NOT(ISNUMBER($G215))),"",IF(AND($F215&lt;=CW$6,$G215&gt;=CW$5),IF(CW$5&gt;$N215,5,$K215)*10+IF(AND($F215&gt;=CW$5,$F215&lt;=CW$6),IF(AND($G215&gt;=CW$5,$G215&lt;=CW$6),5,IF($L215=1,2,1)),IF(AND($G215&gt;=CW$5,$G215&lt;=CW$6),IF($M215&gt;0,4,3),0)),IF(AND($D215&lt;=CW$6,$E215&gt;=CW$5),60,0)))</f>
        <v/>
      </c>
      <c r="CX215" s="80" t="str">
        <f>IF(OR($A215="",NOT(ISNUMBER($G215))),"",IF(AND($F215&lt;=CX$6,$G215&gt;=CX$5),IF(CX$5&gt;$N215,5,$K215)*10+IF(AND($F215&gt;=CX$5,$F215&lt;=CX$6),IF(AND($G215&gt;=CX$5,$G215&lt;=CX$6),5,IF($L215=1,2,1)),IF(AND($G215&gt;=CX$5,$G215&lt;=CX$6),IF($M215&gt;0,4,3),0)),IF(AND($D215&lt;=CX$6,$E215&gt;=CX$5),60,0)))</f>
        <v/>
      </c>
      <c r="CY215" s="80" t="str">
        <f>IF(OR($A215="",NOT(ISNUMBER($G215))),"",IF(AND($F215&lt;=CY$6,$G215&gt;=CY$5),IF(CY$5&gt;$N215,5,$K215)*10+IF(AND($F215&gt;=CY$5,$F215&lt;=CY$6),IF(AND($G215&gt;=CY$5,$G215&lt;=CY$6),5,IF($L215=1,2,1)),IF(AND($G215&gt;=CY$5,$G215&lt;=CY$6),IF($M215&gt;0,4,3),0)),IF(AND($D215&lt;=CY$6,$E215&gt;=CY$5),60,0)))</f>
        <v/>
      </c>
      <c r="CZ215" s="80" t="str">
        <f>IF(OR($A215="",NOT(ISNUMBER($G215))),"",IF(AND($F215&lt;=CZ$6,$G215&gt;=CZ$5),IF(CZ$5&gt;$N215,5,$K215)*10+IF(AND($F215&gt;=CZ$5,$F215&lt;=CZ$6),IF(AND($G215&gt;=CZ$5,$G215&lt;=CZ$6),5,IF($L215=1,2,1)),IF(AND($G215&gt;=CZ$5,$G215&lt;=CZ$6),IF($M215&gt;0,4,3),0)),IF(AND($D215&lt;=CZ$6,$E215&gt;=CZ$5),60,0)))</f>
        <v/>
      </c>
      <c r="DA215" s="80" t="str">
        <f>IF(OR($A215="",NOT(ISNUMBER($G215))),"",IF(AND($F215&lt;=DA$6,$G215&gt;=DA$5),IF(DA$5&gt;$N215,5,$K215)*10+IF(AND($F215&gt;=DA$5,$F215&lt;=DA$6),IF(AND($G215&gt;=DA$5,$G215&lt;=DA$6),5,IF($L215=1,2,1)),IF(AND($G215&gt;=DA$5,$G215&lt;=DA$6),IF($M215&gt;0,4,3),0)),IF(AND($D215&lt;=DA$6,$E215&gt;=DA$5),60,0)))</f>
        <v/>
      </c>
      <c r="DB215" s="80" t="str">
        <f>IF(OR($A215="",NOT(ISNUMBER($G215))),"",IF(AND($F215&lt;=DB$6,$G215&gt;=DB$5),IF(DB$5&gt;$N215,5,$K215)*10+IF(AND($F215&gt;=DB$5,$F215&lt;=DB$6),IF(AND($G215&gt;=DB$5,$G215&lt;=DB$6),5,IF($L215=1,2,1)),IF(AND($G215&gt;=DB$5,$G215&lt;=DB$6),IF($M215&gt;0,4,3),0)),IF(AND($D215&lt;=DB$6,$E215&gt;=DB$5),60,0)))</f>
        <v/>
      </c>
      <c r="DC215" s="80" t="str">
        <f>IF(OR($A215="",NOT(ISNUMBER($G215))),"",IF(AND($F215&lt;=DC$6,$G215&gt;=DC$5),IF(DC$5&gt;$N215,5,$K215)*10+IF(AND($F215&gt;=DC$5,$F215&lt;=DC$6),IF(AND($G215&gt;=DC$5,$G215&lt;=DC$6),5,IF($L215=1,2,1)),IF(AND($G215&gt;=DC$5,$G215&lt;=DC$6),IF($M215&gt;0,4,3),0)),IF(AND($D215&lt;=DC$6,$E215&gt;=DC$5),60,0)))</f>
        <v/>
      </c>
      <c r="DD215" s="80" t="str">
        <f>IF(OR($A215="",NOT(ISNUMBER($G215))),"",IF(AND($F215&lt;=DD$6,$G215&gt;=DD$5),IF(DD$5&gt;$N215,5,$K215)*10+IF(AND($F215&gt;=DD$5,$F215&lt;=DD$6),IF(AND($G215&gt;=DD$5,$G215&lt;=DD$6),5,IF($L215=1,2,1)),IF(AND($G215&gt;=DD$5,$G215&lt;=DD$6),IF($M215&gt;0,4,3),0)),IF(AND($D215&lt;=DD$6,$E215&gt;=DD$5),60,0)))</f>
        <v/>
      </c>
      <c r="DE215" s="80" t="str">
        <f>IF(OR($A215="",NOT(ISNUMBER($G215))),"",IF(AND($F215&lt;=DE$6,$G215&gt;=DE$5),IF(DE$5&gt;$N215,5,$K215)*10+IF(AND($F215&gt;=DE$5,$F215&lt;=DE$6),IF(AND($G215&gt;=DE$5,$G215&lt;=DE$6),5,IF($L215=1,2,1)),IF(AND($G215&gt;=DE$5,$G215&lt;=DE$6),IF($M215&gt;0,4,3),0)),IF(AND($D215&lt;=DE$6,$E215&gt;=DE$5),60,0)))</f>
        <v/>
      </c>
      <c r="DF215" s="80" t="str">
        <f>IF(OR($A215="",NOT(ISNUMBER($G215))),"",IF(AND($F215&lt;=DF$6,$G215&gt;=DF$5),IF(DF$5&gt;$N215,5,$K215)*10+IF(AND($F215&gt;=DF$5,$F215&lt;=DF$6),IF(AND($G215&gt;=DF$5,$G215&lt;=DF$6),5,IF($L215=1,2,1)),IF(AND($G215&gt;=DF$5,$G215&lt;=DF$6),IF($M215&gt;0,4,3),0)),IF(AND($D215&lt;=DF$6,$E215&gt;=DF$5),60,0)))</f>
        <v/>
      </c>
      <c r="DG215" s="80" t="str">
        <f>IF(OR($A215="",NOT(ISNUMBER($G215))),"",IF(AND($F215&lt;=DG$6,$G215&gt;=DG$5),IF(DG$5&gt;$N215,5,$K215)*10+IF(AND($F215&gt;=DG$5,$F215&lt;=DG$6),IF(AND($G215&gt;=DG$5,$G215&lt;=DG$6),5,IF($L215=1,2,1)),IF(AND($G215&gt;=DG$5,$G215&lt;=DG$6),IF($M215&gt;0,4,3),0)),IF(AND($D215&lt;=DG$6,$E215&gt;=DG$5),60,0)))</f>
        <v/>
      </c>
      <c r="DH215" s="80" t="str">
        <f>IF(OR($A215="",NOT(ISNUMBER($G215))),"",IF(AND($F215&lt;=DH$6,$G215&gt;=DH$5),IF(DH$5&gt;$N215,5,$K215)*10+IF(AND($F215&gt;=DH$5,$F215&lt;=DH$6),IF(AND($G215&gt;=DH$5,$G215&lt;=DH$6),5,IF($L215=1,2,1)),IF(AND($G215&gt;=DH$5,$G215&lt;=DH$6),IF($M215&gt;0,4,3),0)),IF(AND($D215&lt;=DH$6,$E215&gt;=DH$5),60,0)))</f>
        <v/>
      </c>
      <c r="DI215" s="80" t="str">
        <f>IF(OR($A215="",NOT(ISNUMBER($G215))),"",IF(AND($F215&lt;=DI$6,$G215&gt;=DI$5),IF(DI$5&gt;$N215,5,$K215)*10+IF(AND($F215&gt;=DI$5,$F215&lt;=DI$6),IF(AND($G215&gt;=DI$5,$G215&lt;=DI$6),5,IF($L215=1,2,1)),IF(AND($G215&gt;=DI$5,$G215&lt;=DI$6),IF($M215&gt;0,4,3),0)),IF(AND($D215&lt;=DI$6,$E215&gt;=DI$5),60,0)))</f>
        <v/>
      </c>
      <c r="DJ215" s="80" t="str">
        <f>IF(OR($A215="",NOT(ISNUMBER($G215))),"",IF(AND($F215&lt;=DJ$6,$G215&gt;=DJ$5),IF(DJ$5&gt;$N215,5,$K215)*10+IF(AND($F215&gt;=DJ$5,$F215&lt;=DJ$6),IF(AND($G215&gt;=DJ$5,$G215&lt;=DJ$6),5,IF($L215=1,2,1)),IF(AND($G215&gt;=DJ$5,$G215&lt;=DJ$6),IF($M215&gt;0,4,3),0)),IF(AND($D215&lt;=DJ$6,$E215&gt;=DJ$5),60,0)))</f>
        <v/>
      </c>
      <c r="DK215" s="80" t="str">
        <f>IF(OR($A215="",NOT(ISNUMBER($G215))),"",IF(AND($F215&lt;=DK$6,$G215&gt;=DK$5),IF(DK$5&gt;$N215,5,$K215)*10+IF(AND($F215&gt;=DK$5,$F215&lt;=DK$6),IF(AND($G215&gt;=DK$5,$G215&lt;=DK$6),5,IF($L215=1,2,1)),IF(AND($G215&gt;=DK$5,$G215&lt;=DK$6),IF($M215&gt;0,4,3),0)),IF(AND($D215&lt;=DK$6,$E215&gt;=DK$5),60,0)))</f>
        <v/>
      </c>
      <c r="DL215" s="80" t="str">
        <f>IF(OR($A215="",NOT(ISNUMBER($G215))),"",IF(AND($F215&lt;=DL$6,$G215&gt;=DL$5),IF(DL$5&gt;$N215,5,$K215)*10+IF(AND($F215&gt;=DL$5,$F215&lt;=DL$6),IF(AND($G215&gt;=DL$5,$G215&lt;=DL$6),5,IF($L215=1,2,1)),IF(AND($G215&gt;=DL$5,$G215&lt;=DL$6),IF($M215&gt;0,4,3),0)),IF(AND($D215&lt;=DL$6,$E215&gt;=DL$5),60,0)))</f>
        <v/>
      </c>
      <c r="DM215" s="80" t="str">
        <f>IF(OR($A215="",NOT(ISNUMBER($G215))),"",IF(AND($F215&lt;=DM$6,$G215&gt;=DM$5),IF(DM$5&gt;$N215,5,$K215)*10+IF(AND($F215&gt;=DM$5,$F215&lt;=DM$6),IF(AND($G215&gt;=DM$5,$G215&lt;=DM$6),5,IF($L215=1,2,1)),IF(AND($G215&gt;=DM$5,$G215&lt;=DM$6),IF($M215&gt;0,4,3),0)),IF(AND($D215&lt;=DM$6,$E215&gt;=DM$5),60,0)))</f>
        <v/>
      </c>
      <c r="DN215" s="80" t="str">
        <f>IF(OR($A215="",NOT(ISNUMBER($G215))),"",IF(AND($F215&lt;=DN$6,$G215&gt;=DN$5),IF(DN$5&gt;$N215,5,$K215)*10+IF(AND($F215&gt;=DN$5,$F215&lt;=DN$6),IF(AND($G215&gt;=DN$5,$G215&lt;=DN$6),5,IF($L215=1,2,1)),IF(AND($G215&gt;=DN$5,$G215&lt;=DN$6),IF($M215&gt;0,4,3),0)),IF(AND($D215&lt;=DN$6,$E215&gt;=DN$5),60,0)))</f>
        <v/>
      </c>
      <c r="DO215" s="80" t="str">
        <f>IF(OR($A215="",NOT(ISNUMBER($G215))),"",IF(AND($F215&lt;=DO$6,$G215&gt;=DO$5),IF(DO$5&gt;$N215,5,$K215)*10+IF(AND($F215&gt;=DO$5,$F215&lt;=DO$6),IF(AND($G215&gt;=DO$5,$G215&lt;=DO$6),5,IF($L215=1,2,1)),IF(AND($G215&gt;=DO$5,$G215&lt;=DO$6),IF($M215&gt;0,4,3),0)),IF(AND($D215&lt;=DO$6,$E215&gt;=DO$5),60,0)))</f>
        <v/>
      </c>
      <c r="DP215" s="80" t="str">
        <f>IF(OR($A215="",NOT(ISNUMBER($G215))),"",IF(AND($F215&lt;=DP$6,$G215&gt;=DP$5),IF(DP$5&gt;$N215,5,$K215)*10+IF(AND($F215&gt;=DP$5,$F215&lt;=DP$6),IF(AND($G215&gt;=DP$5,$G215&lt;=DP$6),5,IF($L215=1,2,1)),IF(AND($G215&gt;=DP$5,$G215&lt;=DP$6),IF($M215&gt;0,4,3),0)),IF(AND($D215&lt;=DP$6,$E215&gt;=DP$5),60,0)))</f>
        <v/>
      </c>
      <c r="DQ215" s="80" t="str">
        <f>IF(OR($A215="",NOT(ISNUMBER($G215))),"",IF(AND($F215&lt;=DQ$6,$G215&gt;=DQ$5),IF(DQ$5&gt;$N215,5,$K215)*10+IF(AND($F215&gt;=DQ$5,$F215&lt;=DQ$6),IF(AND($G215&gt;=DQ$5,$G215&lt;=DQ$6),5,IF($L215=1,2,1)),IF(AND($G215&gt;=DQ$5,$G215&lt;=DQ$6),IF($M215&gt;0,4,3),0)),IF(AND($D215&lt;=DQ$6,$E215&gt;=DQ$5),60,0)))</f>
        <v/>
      </c>
      <c r="DR215" s="80" t="str">
        <f>IF(OR($A215="",NOT(ISNUMBER($G215))),"",IF(AND($F215&lt;=DR$6,$G215&gt;=DR$5),IF(DR$5&gt;$N215,5,$K215)*10+IF(AND($F215&gt;=DR$5,$F215&lt;=DR$6),IF(AND($G215&gt;=DR$5,$G215&lt;=DR$6),5,IF($L215=1,2,1)),IF(AND($G215&gt;=DR$5,$G215&lt;=DR$6),IF($M215&gt;0,4,3),0)),IF(AND($D215&lt;=DR$6,$E215&gt;=DR$5),60,0)))</f>
        <v/>
      </c>
      <c r="DS215" s="80" t="str">
        <f>IF(OR($A215="",NOT(ISNUMBER($G215))),"",IF(AND($F215&lt;=DS$6,$G215&gt;=DS$5),IF(DS$5&gt;$N215,5,$K215)*10+IF(AND($F215&gt;=DS$5,$F215&lt;=DS$6),IF(AND($G215&gt;=DS$5,$G215&lt;=DS$6),5,IF($L215=1,2,1)),IF(AND($G215&gt;=DS$5,$G215&lt;=DS$6),IF($M215&gt;0,4,3),0)),IF(AND($D215&lt;=DS$6,$E215&gt;=DS$5),60,0)))</f>
        <v/>
      </c>
      <c r="DT215" s="80" t="str">
        <f>IF(OR($A215="",NOT(ISNUMBER($G215))),"",IF(AND($F215&lt;=DT$6,$G215&gt;=DT$5),IF(DT$5&gt;$N215,5,$K215)*10+IF(AND($F215&gt;=DT$5,$F215&lt;=DT$6),IF(AND($G215&gt;=DT$5,$G215&lt;=DT$6),5,IF($L215=1,2,1)),IF(AND($G215&gt;=DT$5,$G215&lt;=DT$6),IF($M215&gt;0,4,3),0)),IF(AND($D215&lt;=DT$6,$E215&gt;=DT$5),60,0)))</f>
        <v/>
      </c>
      <c r="DU215" s="80" t="str">
        <f>IF(OR($A215="",NOT(ISNUMBER($G215))),"",IF(AND($F215&lt;=DU$6,$G215&gt;=DU$5),IF(DU$5&gt;$N215,5,$K215)*10+IF(AND($F215&gt;=DU$5,$F215&lt;=DU$6),IF(AND($G215&gt;=DU$5,$G215&lt;=DU$6),5,IF($L215=1,2,1)),IF(AND($G215&gt;=DU$5,$G215&lt;=DU$6),IF($M215&gt;0,4,3),0)),IF(AND($D215&lt;=DU$6,$E215&gt;=DU$5),60,0)))</f>
        <v/>
      </c>
      <c r="DV215" s="80" t="str">
        <f>IF(OR($A215="",NOT(ISNUMBER($G215))),"",IF(AND($F215&lt;=DV$6,$G215&gt;=DV$5),IF(DV$5&gt;$N215,5,$K215)*10+IF(AND($F215&gt;=DV$5,$F215&lt;=DV$6),IF(AND($G215&gt;=DV$5,$G215&lt;=DV$6),5,IF($L215=1,2,1)),IF(AND($G215&gt;=DV$5,$G215&lt;=DV$6),IF($M215&gt;0,4,3),0)),IF(AND($D215&lt;=DV$6,$E215&gt;=DV$5),60,0)))</f>
        <v/>
      </c>
      <c r="DW215" s="80" t="str">
        <f>IF(OR($A215="",NOT(ISNUMBER($G215))),"",IF(AND($F215&lt;=DW$6,$G215&gt;=DW$5),IF(DW$5&gt;$N215,5,$K215)*10+IF(AND($F215&gt;=DW$5,$F215&lt;=DW$6),IF(AND($G215&gt;=DW$5,$G215&lt;=DW$6),5,IF($L215=1,2,1)),IF(AND($G215&gt;=DW$5,$G215&lt;=DW$6),IF($M215&gt;0,4,3),0)),IF(AND($D215&lt;=DW$6,$E215&gt;=DW$5),60,0)))</f>
        <v/>
      </c>
      <c r="DX215" s="80" t="str">
        <f>IF(OR($A215="",NOT(ISNUMBER($G215))),"",IF(AND($F215&lt;=DX$6,$G215&gt;=DX$5),IF(DX$5&gt;$N215,5,$K215)*10+IF(AND($F215&gt;=DX$5,$F215&lt;=DX$6),IF(AND($G215&gt;=DX$5,$G215&lt;=DX$6),5,IF($L215=1,2,1)),IF(AND($G215&gt;=DX$5,$G215&lt;=DX$6),IF($M215&gt;0,4,3),0)),IF(AND($D215&lt;=DX$6,$E215&gt;=DX$5),60,0)))</f>
        <v/>
      </c>
      <c r="DY215" s="80" t="str">
        <f>IF(OR($A215="",NOT(ISNUMBER($G215))),"",IF(AND($F215&lt;=DY$6,$G215&gt;=DY$5),IF(DY$5&gt;$N215,5,$K215)*10+IF(AND($F215&gt;=DY$5,$F215&lt;=DY$6),IF(AND($G215&gt;=DY$5,$G215&lt;=DY$6),5,IF($L215=1,2,1)),IF(AND($G215&gt;=DY$5,$G215&lt;=DY$6),IF($M215&gt;0,4,3),0)),IF(AND($D215&lt;=DY$6,$E215&gt;=DY$5),60,0)))</f>
        <v/>
      </c>
      <c r="DZ215" s="80" t="str">
        <f>IF(OR($A215="",NOT(ISNUMBER($G215))),"",IF(AND($F215&lt;=DZ$6,$G215&gt;=DZ$5),IF(DZ$5&gt;$N215,5,$K215)*10+IF(AND($F215&gt;=DZ$5,$F215&lt;=DZ$6),IF(AND($G215&gt;=DZ$5,$G215&lt;=DZ$6),5,IF($L215=1,2,1)),IF(AND($G215&gt;=DZ$5,$G215&lt;=DZ$6),IF($M215&gt;0,4,3),0)),IF(AND($D215&lt;=DZ$6,$E215&gt;=DZ$5),60,0)))</f>
        <v/>
      </c>
      <c r="EA215" s="80" t="str">
        <f>IF(OR($A215="",NOT(ISNUMBER($G215))),"",IF(AND($F215&lt;=EA$6,$G215&gt;=EA$5),IF(EA$5&gt;$N215,5,$K215)*10+IF(AND($F215&gt;=EA$5,$F215&lt;=EA$6),IF(AND($G215&gt;=EA$5,$G215&lt;=EA$6),5,IF($L215=1,2,1)),IF(AND($G215&gt;=EA$5,$G215&lt;=EA$6),IF($M215&gt;0,4,3),0)),IF(AND($D215&lt;=EA$6,$E215&gt;=EA$5),60,0)))</f>
        <v/>
      </c>
      <c r="EB215" s="80" t="str">
        <f>IF(OR($A215="",NOT(ISNUMBER($G215))),"",IF(AND($F215&lt;=EB$6,$G215&gt;=EB$5),IF(EB$5&gt;$N215,5,$K215)*10+IF(AND($F215&gt;=EB$5,$F215&lt;=EB$6),IF(AND($G215&gt;=EB$5,$G215&lt;=EB$6),5,IF($L215=1,2,1)),IF(AND($G215&gt;=EB$5,$G215&lt;=EB$6),IF($M215&gt;0,4,3),0)),IF(AND($D215&lt;=EB$6,$E215&gt;=EB$5),60,0)))</f>
        <v/>
      </c>
      <c r="EC215" s="80" t="str">
        <f>IF(OR($A215="",NOT(ISNUMBER($G215))),"",IF(AND($F215&lt;=EC$6,$G215&gt;=EC$5),IF(EC$5&gt;$N215,5,$K215)*10+IF(AND($F215&gt;=EC$5,$F215&lt;=EC$6),IF(AND($G215&gt;=EC$5,$G215&lt;=EC$6),5,IF($L215=1,2,1)),IF(AND($G215&gt;=EC$5,$G215&lt;=EC$6),IF($M215&gt;0,4,3),0)),IF(AND($D215&lt;=EC$6,$E215&gt;=EC$5),60,0)))</f>
        <v/>
      </c>
      <c r="ED215" s="80" t="str">
        <f>IF(OR($A215="",NOT(ISNUMBER($G215))),"",IF(AND($F215&lt;=ED$6,$G215&gt;=ED$5),IF(ED$5&gt;$N215,5,$K215)*10+IF(AND($F215&gt;=ED$5,$F215&lt;=ED$6),IF(AND($G215&gt;=ED$5,$G215&lt;=ED$6),5,IF($L215=1,2,1)),IF(AND($G215&gt;=ED$5,$G215&lt;=ED$6),IF($M215&gt;0,4,3),0)),IF(AND($D215&lt;=ED$6,$E215&gt;=ED$5),60,0)))</f>
        <v/>
      </c>
    </row>
    <row r="216" ht="18" customHeight="1">
      <c r="A216" s="52" t="str">
        <f>IF(Tasks!$B216="","",Tasks!$A216)</f>
        <v/>
      </c>
      <c r="B216" s="78" t="str">
        <f>IF(Tasks!$B216="","",Tasks!$B216)</f>
        <v/>
      </c>
      <c r="C216" s="25" t="str">
        <f>IF($B216="","",IF(AND(Tasks!$D216="",Tasks!$G216=""),"-",IF(Tasks!$D216="","",Tasks!$D216&amp;IF(OR(Tasks!$E216="",Tasks!$E216="FS"),IF(N(Tasks!$F216)=0,"","FS"),Tasks!$E216)&amp;IF(N(Tasks!$F216)=0,"",IF(Tasks!$F216&gt;0,"+","")&amp;Tasks!$F216))&amp;IF(AND(Tasks!$D216&lt;&gt;"",Tasks!$G216&lt;&gt;""),", ","")&amp;IF(Tasks!$G216="","",Tasks!$G216&amp;IF(OR(Tasks!$H216="",Tasks!$H216="FS"),IF(N(Tasks!$I216)=0,"","FS"),Tasks!$H216)&amp;IF(N(Tasks!$I216)=0,"",IF(Tasks!$I216&gt;0,"+","")&amp;Tasks!$I216))))</f>
        <v/>
      </c>
      <c r="D216" s="51" t="str">
        <f>IF(OR($B216="",Tasks!$Q216=""),"",Tasks!$Q216)</f>
        <v/>
      </c>
      <c r="E216" s="51" t="str">
        <f>IF(OR($B216="",Tasks!$R216=""),"",Tasks!$R216)</f>
        <v/>
      </c>
      <c r="F216" s="51" t="str">
        <f>IF(OR($B216="",Tasks!$S216=""),"",Tasks!$S216)</f>
        <v/>
      </c>
      <c r="G216" s="51" t="str">
        <f>IF(OR($B216="",Tasks!$T216=""),"",Tasks!$T216)</f>
        <v/>
      </c>
      <c r="H216" s="52" t="str">
        <f>IF($B216="","",Tasks!$AE216)</f>
        <v/>
      </c>
      <c r="I216" s="79" t="str">
        <f>IF($B216="","",Tasks!$AF216)</f>
        <v/>
      </c>
      <c r="J216" s="53" t="str">
        <f>IF(OR($B216="",Tasks!$V216=""),"",Tasks!$V216)</f>
        <v/>
      </c>
      <c r="K216" s="52" t="str">
        <f>IF($B216="","",Tasks!$AA216)</f>
        <v/>
      </c>
      <c r="L216" s="52" t="str">
        <f>IF($B216="","",Tasks!$AB216)</f>
        <v/>
      </c>
      <c r="M216" s="52" t="str">
        <f>IF($B216="","",Tasks!$Z216)</f>
        <v/>
      </c>
      <c r="N216" s="52" t="str">
        <f>IF(OR($B216="",Tasks!$AG216=""),"",Tasks!$AG216)</f>
        <v/>
      </c>
      <c r="O216" s="80" t="str">
        <f>IF(OR($A216="",NOT(ISNUMBER($G216))),"",IF(AND($F216&lt;=O$6,$G216&gt;=O$5),IF(O$5&gt;$N216,5,$K216)*10+IF(AND($F216&gt;=O$5,$F216&lt;=O$6),IF(AND($G216&gt;=O$5,$G216&lt;=O$6),5,IF($L216=1,2,1)),IF(AND($G216&gt;=O$5,$G216&lt;=O$6),IF($M216&gt;0,4,3),0)),IF(AND($D216&lt;=O$6,$E216&gt;=O$5),60,0)))</f>
        <v/>
      </c>
      <c r="P216" s="80" t="str">
        <f>IF(OR($A216="",NOT(ISNUMBER($G216))),"",IF(AND($F216&lt;=P$6,$G216&gt;=P$5),IF(P$5&gt;$N216,5,$K216)*10+IF(AND($F216&gt;=P$5,$F216&lt;=P$6),IF(AND($G216&gt;=P$5,$G216&lt;=P$6),5,IF($L216=1,2,1)),IF(AND($G216&gt;=P$5,$G216&lt;=P$6),IF($M216&gt;0,4,3),0)),IF(AND($D216&lt;=P$6,$E216&gt;=P$5),60,0)))</f>
        <v/>
      </c>
      <c r="Q216" s="80" t="str">
        <f>IF(OR($A216="",NOT(ISNUMBER($G216))),"",IF(AND($F216&lt;=Q$6,$G216&gt;=Q$5),IF(Q$5&gt;$N216,5,$K216)*10+IF(AND($F216&gt;=Q$5,$F216&lt;=Q$6),IF(AND($G216&gt;=Q$5,$G216&lt;=Q$6),5,IF($L216=1,2,1)),IF(AND($G216&gt;=Q$5,$G216&lt;=Q$6),IF($M216&gt;0,4,3),0)),IF(AND($D216&lt;=Q$6,$E216&gt;=Q$5),60,0)))</f>
        <v/>
      </c>
      <c r="R216" s="80" t="str">
        <f>IF(OR($A216="",NOT(ISNUMBER($G216))),"",IF(AND($F216&lt;=R$6,$G216&gt;=R$5),IF(R$5&gt;$N216,5,$K216)*10+IF(AND($F216&gt;=R$5,$F216&lt;=R$6),IF(AND($G216&gt;=R$5,$G216&lt;=R$6),5,IF($L216=1,2,1)),IF(AND($G216&gt;=R$5,$G216&lt;=R$6),IF($M216&gt;0,4,3),0)),IF(AND($D216&lt;=R$6,$E216&gt;=R$5),60,0)))</f>
        <v/>
      </c>
      <c r="S216" s="80" t="str">
        <f>IF(OR($A216="",NOT(ISNUMBER($G216))),"",IF(AND($F216&lt;=S$6,$G216&gt;=S$5),IF(S$5&gt;$N216,5,$K216)*10+IF(AND($F216&gt;=S$5,$F216&lt;=S$6),IF(AND($G216&gt;=S$5,$G216&lt;=S$6),5,IF($L216=1,2,1)),IF(AND($G216&gt;=S$5,$G216&lt;=S$6),IF($M216&gt;0,4,3),0)),IF(AND($D216&lt;=S$6,$E216&gt;=S$5),60,0)))</f>
        <v/>
      </c>
      <c r="T216" s="80" t="str">
        <f>IF(OR($A216="",NOT(ISNUMBER($G216))),"",IF(AND($F216&lt;=T$6,$G216&gt;=T$5),IF(T$5&gt;$N216,5,$K216)*10+IF(AND($F216&gt;=T$5,$F216&lt;=T$6),IF(AND($G216&gt;=T$5,$G216&lt;=T$6),5,IF($L216=1,2,1)),IF(AND($G216&gt;=T$5,$G216&lt;=T$6),IF($M216&gt;0,4,3),0)),IF(AND($D216&lt;=T$6,$E216&gt;=T$5),60,0)))</f>
        <v/>
      </c>
      <c r="U216" s="80" t="str">
        <f>IF(OR($A216="",NOT(ISNUMBER($G216))),"",IF(AND($F216&lt;=U$6,$G216&gt;=U$5),IF(U$5&gt;$N216,5,$K216)*10+IF(AND($F216&gt;=U$5,$F216&lt;=U$6),IF(AND($G216&gt;=U$5,$G216&lt;=U$6),5,IF($L216=1,2,1)),IF(AND($G216&gt;=U$5,$G216&lt;=U$6),IF($M216&gt;0,4,3),0)),IF(AND($D216&lt;=U$6,$E216&gt;=U$5),60,0)))</f>
        <v/>
      </c>
      <c r="V216" s="80" t="str">
        <f>IF(OR($A216="",NOT(ISNUMBER($G216))),"",IF(AND($F216&lt;=V$6,$G216&gt;=V$5),IF(V$5&gt;$N216,5,$K216)*10+IF(AND($F216&gt;=V$5,$F216&lt;=V$6),IF(AND($G216&gt;=V$5,$G216&lt;=V$6),5,IF($L216=1,2,1)),IF(AND($G216&gt;=V$5,$G216&lt;=V$6),IF($M216&gt;0,4,3),0)),IF(AND($D216&lt;=V$6,$E216&gt;=V$5),60,0)))</f>
        <v/>
      </c>
      <c r="W216" s="80" t="str">
        <f>IF(OR($A216="",NOT(ISNUMBER($G216))),"",IF(AND($F216&lt;=W$6,$G216&gt;=W$5),IF(W$5&gt;$N216,5,$K216)*10+IF(AND($F216&gt;=W$5,$F216&lt;=W$6),IF(AND($G216&gt;=W$5,$G216&lt;=W$6),5,IF($L216=1,2,1)),IF(AND($G216&gt;=W$5,$G216&lt;=W$6),IF($M216&gt;0,4,3),0)),IF(AND($D216&lt;=W$6,$E216&gt;=W$5),60,0)))</f>
        <v/>
      </c>
      <c r="X216" s="80" t="str">
        <f>IF(OR($A216="",NOT(ISNUMBER($G216))),"",IF(AND($F216&lt;=X$6,$G216&gt;=X$5),IF(X$5&gt;$N216,5,$K216)*10+IF(AND($F216&gt;=X$5,$F216&lt;=X$6),IF(AND($G216&gt;=X$5,$G216&lt;=X$6),5,IF($L216=1,2,1)),IF(AND($G216&gt;=X$5,$G216&lt;=X$6),IF($M216&gt;0,4,3),0)),IF(AND($D216&lt;=X$6,$E216&gt;=X$5),60,0)))</f>
        <v/>
      </c>
      <c r="Y216" s="80" t="str">
        <f>IF(OR($A216="",NOT(ISNUMBER($G216))),"",IF(AND($F216&lt;=Y$6,$G216&gt;=Y$5),IF(Y$5&gt;$N216,5,$K216)*10+IF(AND($F216&gt;=Y$5,$F216&lt;=Y$6),IF(AND($G216&gt;=Y$5,$G216&lt;=Y$6),5,IF($L216=1,2,1)),IF(AND($G216&gt;=Y$5,$G216&lt;=Y$6),IF($M216&gt;0,4,3),0)),IF(AND($D216&lt;=Y$6,$E216&gt;=Y$5),60,0)))</f>
        <v/>
      </c>
      <c r="Z216" s="80" t="str">
        <f>IF(OR($A216="",NOT(ISNUMBER($G216))),"",IF(AND($F216&lt;=Z$6,$G216&gt;=Z$5),IF(Z$5&gt;$N216,5,$K216)*10+IF(AND($F216&gt;=Z$5,$F216&lt;=Z$6),IF(AND($G216&gt;=Z$5,$G216&lt;=Z$6),5,IF($L216=1,2,1)),IF(AND($G216&gt;=Z$5,$G216&lt;=Z$6),IF($M216&gt;0,4,3),0)),IF(AND($D216&lt;=Z$6,$E216&gt;=Z$5),60,0)))</f>
        <v/>
      </c>
      <c r="AA216" s="80" t="str">
        <f>IF(OR($A216="",NOT(ISNUMBER($G216))),"",IF(AND($F216&lt;=AA$6,$G216&gt;=AA$5),IF(AA$5&gt;$N216,5,$K216)*10+IF(AND($F216&gt;=AA$5,$F216&lt;=AA$6),IF(AND($G216&gt;=AA$5,$G216&lt;=AA$6),5,IF($L216=1,2,1)),IF(AND($G216&gt;=AA$5,$G216&lt;=AA$6),IF($M216&gt;0,4,3),0)),IF(AND($D216&lt;=AA$6,$E216&gt;=AA$5),60,0)))</f>
        <v/>
      </c>
      <c r="AB216" s="80" t="str">
        <f>IF(OR($A216="",NOT(ISNUMBER($G216))),"",IF(AND($F216&lt;=AB$6,$G216&gt;=AB$5),IF(AB$5&gt;$N216,5,$K216)*10+IF(AND($F216&gt;=AB$5,$F216&lt;=AB$6),IF(AND($G216&gt;=AB$5,$G216&lt;=AB$6),5,IF($L216=1,2,1)),IF(AND($G216&gt;=AB$5,$G216&lt;=AB$6),IF($M216&gt;0,4,3),0)),IF(AND($D216&lt;=AB$6,$E216&gt;=AB$5),60,0)))</f>
        <v/>
      </c>
      <c r="AC216" s="80" t="str">
        <f>IF(OR($A216="",NOT(ISNUMBER($G216))),"",IF(AND($F216&lt;=AC$6,$G216&gt;=AC$5),IF(AC$5&gt;$N216,5,$K216)*10+IF(AND($F216&gt;=AC$5,$F216&lt;=AC$6),IF(AND($G216&gt;=AC$5,$G216&lt;=AC$6),5,IF($L216=1,2,1)),IF(AND($G216&gt;=AC$5,$G216&lt;=AC$6),IF($M216&gt;0,4,3),0)),IF(AND($D216&lt;=AC$6,$E216&gt;=AC$5),60,0)))</f>
        <v/>
      </c>
      <c r="AD216" s="80" t="str">
        <f>IF(OR($A216="",NOT(ISNUMBER($G216))),"",IF(AND($F216&lt;=AD$6,$G216&gt;=AD$5),IF(AD$5&gt;$N216,5,$K216)*10+IF(AND($F216&gt;=AD$5,$F216&lt;=AD$6),IF(AND($G216&gt;=AD$5,$G216&lt;=AD$6),5,IF($L216=1,2,1)),IF(AND($G216&gt;=AD$5,$G216&lt;=AD$6),IF($M216&gt;0,4,3),0)),IF(AND($D216&lt;=AD$6,$E216&gt;=AD$5),60,0)))</f>
        <v/>
      </c>
      <c r="AE216" s="80" t="str">
        <f>IF(OR($A216="",NOT(ISNUMBER($G216))),"",IF(AND($F216&lt;=AE$6,$G216&gt;=AE$5),IF(AE$5&gt;$N216,5,$K216)*10+IF(AND($F216&gt;=AE$5,$F216&lt;=AE$6),IF(AND($G216&gt;=AE$5,$G216&lt;=AE$6),5,IF($L216=1,2,1)),IF(AND($G216&gt;=AE$5,$G216&lt;=AE$6),IF($M216&gt;0,4,3),0)),IF(AND($D216&lt;=AE$6,$E216&gt;=AE$5),60,0)))</f>
        <v/>
      </c>
      <c r="AF216" s="80" t="str">
        <f>IF(OR($A216="",NOT(ISNUMBER($G216))),"",IF(AND($F216&lt;=AF$6,$G216&gt;=AF$5),IF(AF$5&gt;$N216,5,$K216)*10+IF(AND($F216&gt;=AF$5,$F216&lt;=AF$6),IF(AND($G216&gt;=AF$5,$G216&lt;=AF$6),5,IF($L216=1,2,1)),IF(AND($G216&gt;=AF$5,$G216&lt;=AF$6),IF($M216&gt;0,4,3),0)),IF(AND($D216&lt;=AF$6,$E216&gt;=AF$5),60,0)))</f>
        <v/>
      </c>
      <c r="AG216" s="80" t="str">
        <f>IF(OR($A216="",NOT(ISNUMBER($G216))),"",IF(AND($F216&lt;=AG$6,$G216&gt;=AG$5),IF(AG$5&gt;$N216,5,$K216)*10+IF(AND($F216&gt;=AG$5,$F216&lt;=AG$6),IF(AND($G216&gt;=AG$5,$G216&lt;=AG$6),5,IF($L216=1,2,1)),IF(AND($G216&gt;=AG$5,$G216&lt;=AG$6),IF($M216&gt;0,4,3),0)),IF(AND($D216&lt;=AG$6,$E216&gt;=AG$5),60,0)))</f>
        <v/>
      </c>
      <c r="AH216" s="80" t="str">
        <f>IF(OR($A216="",NOT(ISNUMBER($G216))),"",IF(AND($F216&lt;=AH$6,$G216&gt;=AH$5),IF(AH$5&gt;$N216,5,$K216)*10+IF(AND($F216&gt;=AH$5,$F216&lt;=AH$6),IF(AND($G216&gt;=AH$5,$G216&lt;=AH$6),5,IF($L216=1,2,1)),IF(AND($G216&gt;=AH$5,$G216&lt;=AH$6),IF($M216&gt;0,4,3),0)),IF(AND($D216&lt;=AH$6,$E216&gt;=AH$5),60,0)))</f>
        <v/>
      </c>
      <c r="AI216" s="80" t="str">
        <f>IF(OR($A216="",NOT(ISNUMBER($G216))),"",IF(AND($F216&lt;=AI$6,$G216&gt;=AI$5),IF(AI$5&gt;$N216,5,$K216)*10+IF(AND($F216&gt;=AI$5,$F216&lt;=AI$6),IF(AND($G216&gt;=AI$5,$G216&lt;=AI$6),5,IF($L216=1,2,1)),IF(AND($G216&gt;=AI$5,$G216&lt;=AI$6),IF($M216&gt;0,4,3),0)),IF(AND($D216&lt;=AI$6,$E216&gt;=AI$5),60,0)))</f>
        <v/>
      </c>
      <c r="AJ216" s="80" t="str">
        <f>IF(OR($A216="",NOT(ISNUMBER($G216))),"",IF(AND($F216&lt;=AJ$6,$G216&gt;=AJ$5),IF(AJ$5&gt;$N216,5,$K216)*10+IF(AND($F216&gt;=AJ$5,$F216&lt;=AJ$6),IF(AND($G216&gt;=AJ$5,$G216&lt;=AJ$6),5,IF($L216=1,2,1)),IF(AND($G216&gt;=AJ$5,$G216&lt;=AJ$6),IF($M216&gt;0,4,3),0)),IF(AND($D216&lt;=AJ$6,$E216&gt;=AJ$5),60,0)))</f>
        <v/>
      </c>
      <c r="AK216" s="80" t="str">
        <f>IF(OR($A216="",NOT(ISNUMBER($G216))),"",IF(AND($F216&lt;=AK$6,$G216&gt;=AK$5),IF(AK$5&gt;$N216,5,$K216)*10+IF(AND($F216&gt;=AK$5,$F216&lt;=AK$6),IF(AND($G216&gt;=AK$5,$G216&lt;=AK$6),5,IF($L216=1,2,1)),IF(AND($G216&gt;=AK$5,$G216&lt;=AK$6),IF($M216&gt;0,4,3),0)),IF(AND($D216&lt;=AK$6,$E216&gt;=AK$5),60,0)))</f>
        <v/>
      </c>
      <c r="AL216" s="80" t="str">
        <f>IF(OR($A216="",NOT(ISNUMBER($G216))),"",IF(AND($F216&lt;=AL$6,$G216&gt;=AL$5),IF(AL$5&gt;$N216,5,$K216)*10+IF(AND($F216&gt;=AL$5,$F216&lt;=AL$6),IF(AND($G216&gt;=AL$5,$G216&lt;=AL$6),5,IF($L216=1,2,1)),IF(AND($G216&gt;=AL$5,$G216&lt;=AL$6),IF($M216&gt;0,4,3),0)),IF(AND($D216&lt;=AL$6,$E216&gt;=AL$5),60,0)))</f>
        <v/>
      </c>
      <c r="AM216" s="80" t="str">
        <f>IF(OR($A216="",NOT(ISNUMBER($G216))),"",IF(AND($F216&lt;=AM$6,$G216&gt;=AM$5),IF(AM$5&gt;$N216,5,$K216)*10+IF(AND($F216&gt;=AM$5,$F216&lt;=AM$6),IF(AND($G216&gt;=AM$5,$G216&lt;=AM$6),5,IF($L216=1,2,1)),IF(AND($G216&gt;=AM$5,$G216&lt;=AM$6),IF($M216&gt;0,4,3),0)),IF(AND($D216&lt;=AM$6,$E216&gt;=AM$5),60,0)))</f>
        <v/>
      </c>
      <c r="AN216" s="80" t="str">
        <f>IF(OR($A216="",NOT(ISNUMBER($G216))),"",IF(AND($F216&lt;=AN$6,$G216&gt;=AN$5),IF(AN$5&gt;$N216,5,$K216)*10+IF(AND($F216&gt;=AN$5,$F216&lt;=AN$6),IF(AND($G216&gt;=AN$5,$G216&lt;=AN$6),5,IF($L216=1,2,1)),IF(AND($G216&gt;=AN$5,$G216&lt;=AN$6),IF($M216&gt;0,4,3),0)),IF(AND($D216&lt;=AN$6,$E216&gt;=AN$5),60,0)))</f>
        <v/>
      </c>
      <c r="AO216" s="80" t="str">
        <f>IF(OR($A216="",NOT(ISNUMBER($G216))),"",IF(AND($F216&lt;=AO$6,$G216&gt;=AO$5),IF(AO$5&gt;$N216,5,$K216)*10+IF(AND($F216&gt;=AO$5,$F216&lt;=AO$6),IF(AND($G216&gt;=AO$5,$G216&lt;=AO$6),5,IF($L216=1,2,1)),IF(AND($G216&gt;=AO$5,$G216&lt;=AO$6),IF($M216&gt;0,4,3),0)),IF(AND($D216&lt;=AO$6,$E216&gt;=AO$5),60,0)))</f>
        <v/>
      </c>
      <c r="AP216" s="80" t="str">
        <f>IF(OR($A216="",NOT(ISNUMBER($G216))),"",IF(AND($F216&lt;=AP$6,$G216&gt;=AP$5),IF(AP$5&gt;$N216,5,$K216)*10+IF(AND($F216&gt;=AP$5,$F216&lt;=AP$6),IF(AND($G216&gt;=AP$5,$G216&lt;=AP$6),5,IF($L216=1,2,1)),IF(AND($G216&gt;=AP$5,$G216&lt;=AP$6),IF($M216&gt;0,4,3),0)),IF(AND($D216&lt;=AP$6,$E216&gt;=AP$5),60,0)))</f>
        <v/>
      </c>
      <c r="AQ216" s="80" t="str">
        <f>IF(OR($A216="",NOT(ISNUMBER($G216))),"",IF(AND($F216&lt;=AQ$6,$G216&gt;=AQ$5),IF(AQ$5&gt;$N216,5,$K216)*10+IF(AND($F216&gt;=AQ$5,$F216&lt;=AQ$6),IF(AND($G216&gt;=AQ$5,$G216&lt;=AQ$6),5,IF($L216=1,2,1)),IF(AND($G216&gt;=AQ$5,$G216&lt;=AQ$6),IF($M216&gt;0,4,3),0)),IF(AND($D216&lt;=AQ$6,$E216&gt;=AQ$5),60,0)))</f>
        <v/>
      </c>
      <c r="AR216" s="80" t="str">
        <f>IF(OR($A216="",NOT(ISNUMBER($G216))),"",IF(AND($F216&lt;=AR$6,$G216&gt;=AR$5),IF(AR$5&gt;$N216,5,$K216)*10+IF(AND($F216&gt;=AR$5,$F216&lt;=AR$6),IF(AND($G216&gt;=AR$5,$G216&lt;=AR$6),5,IF($L216=1,2,1)),IF(AND($G216&gt;=AR$5,$G216&lt;=AR$6),IF($M216&gt;0,4,3),0)),IF(AND($D216&lt;=AR$6,$E216&gt;=AR$5),60,0)))</f>
        <v/>
      </c>
      <c r="AS216" s="80" t="str">
        <f>IF(OR($A216="",NOT(ISNUMBER($G216))),"",IF(AND($F216&lt;=AS$6,$G216&gt;=AS$5),IF(AS$5&gt;$N216,5,$K216)*10+IF(AND($F216&gt;=AS$5,$F216&lt;=AS$6),IF(AND($G216&gt;=AS$5,$G216&lt;=AS$6),5,IF($L216=1,2,1)),IF(AND($G216&gt;=AS$5,$G216&lt;=AS$6),IF($M216&gt;0,4,3),0)),IF(AND($D216&lt;=AS$6,$E216&gt;=AS$5),60,0)))</f>
        <v/>
      </c>
      <c r="AT216" s="80" t="str">
        <f>IF(OR($A216="",NOT(ISNUMBER($G216))),"",IF(AND($F216&lt;=AT$6,$G216&gt;=AT$5),IF(AT$5&gt;$N216,5,$K216)*10+IF(AND($F216&gt;=AT$5,$F216&lt;=AT$6),IF(AND($G216&gt;=AT$5,$G216&lt;=AT$6),5,IF($L216=1,2,1)),IF(AND($G216&gt;=AT$5,$G216&lt;=AT$6),IF($M216&gt;0,4,3),0)),IF(AND($D216&lt;=AT$6,$E216&gt;=AT$5),60,0)))</f>
        <v/>
      </c>
      <c r="AU216" s="80" t="str">
        <f>IF(OR($A216="",NOT(ISNUMBER($G216))),"",IF(AND($F216&lt;=AU$6,$G216&gt;=AU$5),IF(AU$5&gt;$N216,5,$K216)*10+IF(AND($F216&gt;=AU$5,$F216&lt;=AU$6),IF(AND($G216&gt;=AU$5,$G216&lt;=AU$6),5,IF($L216=1,2,1)),IF(AND($G216&gt;=AU$5,$G216&lt;=AU$6),IF($M216&gt;0,4,3),0)),IF(AND($D216&lt;=AU$6,$E216&gt;=AU$5),60,0)))</f>
        <v/>
      </c>
      <c r="AV216" s="80" t="str">
        <f>IF(OR($A216="",NOT(ISNUMBER($G216))),"",IF(AND($F216&lt;=AV$6,$G216&gt;=AV$5),IF(AV$5&gt;$N216,5,$K216)*10+IF(AND($F216&gt;=AV$5,$F216&lt;=AV$6),IF(AND($G216&gt;=AV$5,$G216&lt;=AV$6),5,IF($L216=1,2,1)),IF(AND($G216&gt;=AV$5,$G216&lt;=AV$6),IF($M216&gt;0,4,3),0)),IF(AND($D216&lt;=AV$6,$E216&gt;=AV$5),60,0)))</f>
        <v/>
      </c>
      <c r="AW216" s="80" t="str">
        <f>IF(OR($A216="",NOT(ISNUMBER($G216))),"",IF(AND($F216&lt;=AW$6,$G216&gt;=AW$5),IF(AW$5&gt;$N216,5,$K216)*10+IF(AND($F216&gt;=AW$5,$F216&lt;=AW$6),IF(AND($G216&gt;=AW$5,$G216&lt;=AW$6),5,IF($L216=1,2,1)),IF(AND($G216&gt;=AW$5,$G216&lt;=AW$6),IF($M216&gt;0,4,3),0)),IF(AND($D216&lt;=AW$6,$E216&gt;=AW$5),60,0)))</f>
        <v/>
      </c>
      <c r="AX216" s="80" t="str">
        <f>IF(OR($A216="",NOT(ISNUMBER($G216))),"",IF(AND($F216&lt;=AX$6,$G216&gt;=AX$5),IF(AX$5&gt;$N216,5,$K216)*10+IF(AND($F216&gt;=AX$5,$F216&lt;=AX$6),IF(AND($G216&gt;=AX$5,$G216&lt;=AX$6),5,IF($L216=1,2,1)),IF(AND($G216&gt;=AX$5,$G216&lt;=AX$6),IF($M216&gt;0,4,3),0)),IF(AND($D216&lt;=AX$6,$E216&gt;=AX$5),60,0)))</f>
        <v/>
      </c>
      <c r="AY216" s="80" t="str">
        <f>IF(OR($A216="",NOT(ISNUMBER($G216))),"",IF(AND($F216&lt;=AY$6,$G216&gt;=AY$5),IF(AY$5&gt;$N216,5,$K216)*10+IF(AND($F216&gt;=AY$5,$F216&lt;=AY$6),IF(AND($G216&gt;=AY$5,$G216&lt;=AY$6),5,IF($L216=1,2,1)),IF(AND($G216&gt;=AY$5,$G216&lt;=AY$6),IF($M216&gt;0,4,3),0)),IF(AND($D216&lt;=AY$6,$E216&gt;=AY$5),60,0)))</f>
        <v/>
      </c>
      <c r="AZ216" s="80" t="str">
        <f>IF(OR($A216="",NOT(ISNUMBER($G216))),"",IF(AND($F216&lt;=AZ$6,$G216&gt;=AZ$5),IF(AZ$5&gt;$N216,5,$K216)*10+IF(AND($F216&gt;=AZ$5,$F216&lt;=AZ$6),IF(AND($G216&gt;=AZ$5,$G216&lt;=AZ$6),5,IF($L216=1,2,1)),IF(AND($G216&gt;=AZ$5,$G216&lt;=AZ$6),IF($M216&gt;0,4,3),0)),IF(AND($D216&lt;=AZ$6,$E216&gt;=AZ$5),60,0)))</f>
        <v/>
      </c>
      <c r="BA216" s="80" t="str">
        <f>IF(OR($A216="",NOT(ISNUMBER($G216))),"",IF(AND($F216&lt;=BA$6,$G216&gt;=BA$5),IF(BA$5&gt;$N216,5,$K216)*10+IF(AND($F216&gt;=BA$5,$F216&lt;=BA$6),IF(AND($G216&gt;=BA$5,$G216&lt;=BA$6),5,IF($L216=1,2,1)),IF(AND($G216&gt;=BA$5,$G216&lt;=BA$6),IF($M216&gt;0,4,3),0)),IF(AND($D216&lt;=BA$6,$E216&gt;=BA$5),60,0)))</f>
        <v/>
      </c>
      <c r="BB216" s="80" t="str">
        <f>IF(OR($A216="",NOT(ISNUMBER($G216))),"",IF(AND($F216&lt;=BB$6,$G216&gt;=BB$5),IF(BB$5&gt;$N216,5,$K216)*10+IF(AND($F216&gt;=BB$5,$F216&lt;=BB$6),IF(AND($G216&gt;=BB$5,$G216&lt;=BB$6),5,IF($L216=1,2,1)),IF(AND($G216&gt;=BB$5,$G216&lt;=BB$6),IF($M216&gt;0,4,3),0)),IF(AND($D216&lt;=BB$6,$E216&gt;=BB$5),60,0)))</f>
        <v/>
      </c>
      <c r="BC216" s="80" t="str">
        <f>IF(OR($A216="",NOT(ISNUMBER($G216))),"",IF(AND($F216&lt;=BC$6,$G216&gt;=BC$5),IF(BC$5&gt;$N216,5,$K216)*10+IF(AND($F216&gt;=BC$5,$F216&lt;=BC$6),IF(AND($G216&gt;=BC$5,$G216&lt;=BC$6),5,IF($L216=1,2,1)),IF(AND($G216&gt;=BC$5,$G216&lt;=BC$6),IF($M216&gt;0,4,3),0)),IF(AND($D216&lt;=BC$6,$E216&gt;=BC$5),60,0)))</f>
        <v/>
      </c>
      <c r="BD216" s="80" t="str">
        <f>IF(OR($A216="",NOT(ISNUMBER($G216))),"",IF(AND($F216&lt;=BD$6,$G216&gt;=BD$5),IF(BD$5&gt;$N216,5,$K216)*10+IF(AND($F216&gt;=BD$5,$F216&lt;=BD$6),IF(AND($G216&gt;=BD$5,$G216&lt;=BD$6),5,IF($L216=1,2,1)),IF(AND($G216&gt;=BD$5,$G216&lt;=BD$6),IF($M216&gt;0,4,3),0)),IF(AND($D216&lt;=BD$6,$E216&gt;=BD$5),60,0)))</f>
        <v/>
      </c>
      <c r="BE216" s="80" t="str">
        <f>IF(OR($A216="",NOT(ISNUMBER($G216))),"",IF(AND($F216&lt;=BE$6,$G216&gt;=BE$5),IF(BE$5&gt;$N216,5,$K216)*10+IF(AND($F216&gt;=BE$5,$F216&lt;=BE$6),IF(AND($G216&gt;=BE$5,$G216&lt;=BE$6),5,IF($L216=1,2,1)),IF(AND($G216&gt;=BE$5,$G216&lt;=BE$6),IF($M216&gt;0,4,3),0)),IF(AND($D216&lt;=BE$6,$E216&gt;=BE$5),60,0)))</f>
        <v/>
      </c>
      <c r="BF216" s="80" t="str">
        <f>IF(OR($A216="",NOT(ISNUMBER($G216))),"",IF(AND($F216&lt;=BF$6,$G216&gt;=BF$5),IF(BF$5&gt;$N216,5,$K216)*10+IF(AND($F216&gt;=BF$5,$F216&lt;=BF$6),IF(AND($G216&gt;=BF$5,$G216&lt;=BF$6),5,IF($L216=1,2,1)),IF(AND($G216&gt;=BF$5,$G216&lt;=BF$6),IF($M216&gt;0,4,3),0)),IF(AND($D216&lt;=BF$6,$E216&gt;=BF$5),60,0)))</f>
        <v/>
      </c>
      <c r="BG216" s="80" t="str">
        <f>IF(OR($A216="",NOT(ISNUMBER($G216))),"",IF(AND($F216&lt;=BG$6,$G216&gt;=BG$5),IF(BG$5&gt;$N216,5,$K216)*10+IF(AND($F216&gt;=BG$5,$F216&lt;=BG$6),IF(AND($G216&gt;=BG$5,$G216&lt;=BG$6),5,IF($L216=1,2,1)),IF(AND($G216&gt;=BG$5,$G216&lt;=BG$6),IF($M216&gt;0,4,3),0)),IF(AND($D216&lt;=BG$6,$E216&gt;=BG$5),60,0)))</f>
        <v/>
      </c>
      <c r="BH216" s="80" t="str">
        <f>IF(OR($A216="",NOT(ISNUMBER($G216))),"",IF(AND($F216&lt;=BH$6,$G216&gt;=BH$5),IF(BH$5&gt;$N216,5,$K216)*10+IF(AND($F216&gt;=BH$5,$F216&lt;=BH$6),IF(AND($G216&gt;=BH$5,$G216&lt;=BH$6),5,IF($L216=1,2,1)),IF(AND($G216&gt;=BH$5,$G216&lt;=BH$6),IF($M216&gt;0,4,3),0)),IF(AND($D216&lt;=BH$6,$E216&gt;=BH$5),60,0)))</f>
        <v/>
      </c>
      <c r="BI216" s="80" t="str">
        <f>IF(OR($A216="",NOT(ISNUMBER($G216))),"",IF(AND($F216&lt;=BI$6,$G216&gt;=BI$5),IF(BI$5&gt;$N216,5,$K216)*10+IF(AND($F216&gt;=BI$5,$F216&lt;=BI$6),IF(AND($G216&gt;=BI$5,$G216&lt;=BI$6),5,IF($L216=1,2,1)),IF(AND($G216&gt;=BI$5,$G216&lt;=BI$6),IF($M216&gt;0,4,3),0)),IF(AND($D216&lt;=BI$6,$E216&gt;=BI$5),60,0)))</f>
        <v/>
      </c>
      <c r="BJ216" s="80" t="str">
        <f>IF(OR($A216="",NOT(ISNUMBER($G216))),"",IF(AND($F216&lt;=BJ$6,$G216&gt;=BJ$5),IF(BJ$5&gt;$N216,5,$K216)*10+IF(AND($F216&gt;=BJ$5,$F216&lt;=BJ$6),IF(AND($G216&gt;=BJ$5,$G216&lt;=BJ$6),5,IF($L216=1,2,1)),IF(AND($G216&gt;=BJ$5,$G216&lt;=BJ$6),IF($M216&gt;0,4,3),0)),IF(AND($D216&lt;=BJ$6,$E216&gt;=BJ$5),60,0)))</f>
        <v/>
      </c>
      <c r="BK216" s="80" t="str">
        <f>IF(OR($A216="",NOT(ISNUMBER($G216))),"",IF(AND($F216&lt;=BK$6,$G216&gt;=BK$5),IF(BK$5&gt;$N216,5,$K216)*10+IF(AND($F216&gt;=BK$5,$F216&lt;=BK$6),IF(AND($G216&gt;=BK$5,$G216&lt;=BK$6),5,IF($L216=1,2,1)),IF(AND($G216&gt;=BK$5,$G216&lt;=BK$6),IF($M216&gt;0,4,3),0)),IF(AND($D216&lt;=BK$6,$E216&gt;=BK$5),60,0)))</f>
        <v/>
      </c>
      <c r="BL216" s="80" t="str">
        <f>IF(OR($A216="",NOT(ISNUMBER($G216))),"",IF(AND($F216&lt;=BL$6,$G216&gt;=BL$5),IF(BL$5&gt;$N216,5,$K216)*10+IF(AND($F216&gt;=BL$5,$F216&lt;=BL$6),IF(AND($G216&gt;=BL$5,$G216&lt;=BL$6),5,IF($L216=1,2,1)),IF(AND($G216&gt;=BL$5,$G216&lt;=BL$6),IF($M216&gt;0,4,3),0)),IF(AND($D216&lt;=BL$6,$E216&gt;=BL$5),60,0)))</f>
        <v/>
      </c>
      <c r="BM216" s="80" t="str">
        <f>IF(OR($A216="",NOT(ISNUMBER($G216))),"",IF(AND($F216&lt;=BM$6,$G216&gt;=BM$5),IF(BM$5&gt;$N216,5,$K216)*10+IF(AND($F216&gt;=BM$5,$F216&lt;=BM$6),IF(AND($G216&gt;=BM$5,$G216&lt;=BM$6),5,IF($L216=1,2,1)),IF(AND($G216&gt;=BM$5,$G216&lt;=BM$6),IF($M216&gt;0,4,3),0)),IF(AND($D216&lt;=BM$6,$E216&gt;=BM$5),60,0)))</f>
        <v/>
      </c>
      <c r="BN216" s="80" t="str">
        <f>IF(OR($A216="",NOT(ISNUMBER($G216))),"",IF(AND($F216&lt;=BN$6,$G216&gt;=BN$5),IF(BN$5&gt;$N216,5,$K216)*10+IF(AND($F216&gt;=BN$5,$F216&lt;=BN$6),IF(AND($G216&gt;=BN$5,$G216&lt;=BN$6),5,IF($L216=1,2,1)),IF(AND($G216&gt;=BN$5,$G216&lt;=BN$6),IF($M216&gt;0,4,3),0)),IF(AND($D216&lt;=BN$6,$E216&gt;=BN$5),60,0)))</f>
        <v/>
      </c>
      <c r="BO216" s="80" t="str">
        <f>IF(OR($A216="",NOT(ISNUMBER($G216))),"",IF(AND($F216&lt;=BO$6,$G216&gt;=BO$5),IF(BO$5&gt;$N216,5,$K216)*10+IF(AND($F216&gt;=BO$5,$F216&lt;=BO$6),IF(AND($G216&gt;=BO$5,$G216&lt;=BO$6),5,IF($L216=1,2,1)),IF(AND($G216&gt;=BO$5,$G216&lt;=BO$6),IF($M216&gt;0,4,3),0)),IF(AND($D216&lt;=BO$6,$E216&gt;=BO$5),60,0)))</f>
        <v/>
      </c>
      <c r="BP216" s="80" t="str">
        <f>IF(OR($A216="",NOT(ISNUMBER($G216))),"",IF(AND($F216&lt;=BP$6,$G216&gt;=BP$5),IF(BP$5&gt;$N216,5,$K216)*10+IF(AND($F216&gt;=BP$5,$F216&lt;=BP$6),IF(AND($G216&gt;=BP$5,$G216&lt;=BP$6),5,IF($L216=1,2,1)),IF(AND($G216&gt;=BP$5,$G216&lt;=BP$6),IF($M216&gt;0,4,3),0)),IF(AND($D216&lt;=BP$6,$E216&gt;=BP$5),60,0)))</f>
        <v/>
      </c>
      <c r="BQ216" s="80" t="str">
        <f>IF(OR($A216="",NOT(ISNUMBER($G216))),"",IF(AND($F216&lt;=BQ$6,$G216&gt;=BQ$5),IF(BQ$5&gt;$N216,5,$K216)*10+IF(AND($F216&gt;=BQ$5,$F216&lt;=BQ$6),IF(AND($G216&gt;=BQ$5,$G216&lt;=BQ$6),5,IF($L216=1,2,1)),IF(AND($G216&gt;=BQ$5,$G216&lt;=BQ$6),IF($M216&gt;0,4,3),0)),IF(AND($D216&lt;=BQ$6,$E216&gt;=BQ$5),60,0)))</f>
        <v/>
      </c>
      <c r="BR216" s="80" t="str">
        <f>IF(OR($A216="",NOT(ISNUMBER($G216))),"",IF(AND($F216&lt;=BR$6,$G216&gt;=BR$5),IF(BR$5&gt;$N216,5,$K216)*10+IF(AND($F216&gt;=BR$5,$F216&lt;=BR$6),IF(AND($G216&gt;=BR$5,$G216&lt;=BR$6),5,IF($L216=1,2,1)),IF(AND($G216&gt;=BR$5,$G216&lt;=BR$6),IF($M216&gt;0,4,3),0)),IF(AND($D216&lt;=BR$6,$E216&gt;=BR$5),60,0)))</f>
        <v/>
      </c>
      <c r="BS216" s="80" t="str">
        <f>IF(OR($A216="",NOT(ISNUMBER($G216))),"",IF(AND($F216&lt;=BS$6,$G216&gt;=BS$5),IF(BS$5&gt;$N216,5,$K216)*10+IF(AND($F216&gt;=BS$5,$F216&lt;=BS$6),IF(AND($G216&gt;=BS$5,$G216&lt;=BS$6),5,IF($L216=1,2,1)),IF(AND($G216&gt;=BS$5,$G216&lt;=BS$6),IF($M216&gt;0,4,3),0)),IF(AND($D216&lt;=BS$6,$E216&gt;=BS$5),60,0)))</f>
        <v/>
      </c>
      <c r="BT216" s="80" t="str">
        <f>IF(OR($A216="",NOT(ISNUMBER($G216))),"",IF(AND($F216&lt;=BT$6,$G216&gt;=BT$5),IF(BT$5&gt;$N216,5,$K216)*10+IF(AND($F216&gt;=BT$5,$F216&lt;=BT$6),IF(AND($G216&gt;=BT$5,$G216&lt;=BT$6),5,IF($L216=1,2,1)),IF(AND($G216&gt;=BT$5,$G216&lt;=BT$6),IF($M216&gt;0,4,3),0)),IF(AND($D216&lt;=BT$6,$E216&gt;=BT$5),60,0)))</f>
        <v/>
      </c>
      <c r="BU216" s="80" t="str">
        <f>IF(OR($A216="",NOT(ISNUMBER($G216))),"",IF(AND($F216&lt;=BU$6,$G216&gt;=BU$5),IF(BU$5&gt;$N216,5,$K216)*10+IF(AND($F216&gt;=BU$5,$F216&lt;=BU$6),IF(AND($G216&gt;=BU$5,$G216&lt;=BU$6),5,IF($L216=1,2,1)),IF(AND($G216&gt;=BU$5,$G216&lt;=BU$6),IF($M216&gt;0,4,3),0)),IF(AND($D216&lt;=BU$6,$E216&gt;=BU$5),60,0)))</f>
        <v/>
      </c>
      <c r="BV216" s="80" t="str">
        <f>IF(OR($A216="",NOT(ISNUMBER($G216))),"",IF(AND($F216&lt;=BV$6,$G216&gt;=BV$5),IF(BV$5&gt;$N216,5,$K216)*10+IF(AND($F216&gt;=BV$5,$F216&lt;=BV$6),IF(AND($G216&gt;=BV$5,$G216&lt;=BV$6),5,IF($L216=1,2,1)),IF(AND($G216&gt;=BV$5,$G216&lt;=BV$6),IF($M216&gt;0,4,3),0)),IF(AND($D216&lt;=BV$6,$E216&gt;=BV$5),60,0)))</f>
        <v/>
      </c>
      <c r="BW216" s="80" t="str">
        <f>IF(OR($A216="",NOT(ISNUMBER($G216))),"",IF(AND($F216&lt;=BW$6,$G216&gt;=BW$5),IF(BW$5&gt;$N216,5,$K216)*10+IF(AND($F216&gt;=BW$5,$F216&lt;=BW$6),IF(AND($G216&gt;=BW$5,$G216&lt;=BW$6),5,IF($L216=1,2,1)),IF(AND($G216&gt;=BW$5,$G216&lt;=BW$6),IF($M216&gt;0,4,3),0)),IF(AND($D216&lt;=BW$6,$E216&gt;=BW$5),60,0)))</f>
        <v/>
      </c>
      <c r="BX216" s="80" t="str">
        <f>IF(OR($A216="",NOT(ISNUMBER($G216))),"",IF(AND($F216&lt;=BX$6,$G216&gt;=BX$5),IF(BX$5&gt;$N216,5,$K216)*10+IF(AND($F216&gt;=BX$5,$F216&lt;=BX$6),IF(AND($G216&gt;=BX$5,$G216&lt;=BX$6),5,IF($L216=1,2,1)),IF(AND($G216&gt;=BX$5,$G216&lt;=BX$6),IF($M216&gt;0,4,3),0)),IF(AND($D216&lt;=BX$6,$E216&gt;=BX$5),60,0)))</f>
        <v/>
      </c>
      <c r="BY216" s="80" t="str">
        <f>IF(OR($A216="",NOT(ISNUMBER($G216))),"",IF(AND($F216&lt;=BY$6,$G216&gt;=BY$5),IF(BY$5&gt;$N216,5,$K216)*10+IF(AND($F216&gt;=BY$5,$F216&lt;=BY$6),IF(AND($G216&gt;=BY$5,$G216&lt;=BY$6),5,IF($L216=1,2,1)),IF(AND($G216&gt;=BY$5,$G216&lt;=BY$6),IF($M216&gt;0,4,3),0)),IF(AND($D216&lt;=BY$6,$E216&gt;=BY$5),60,0)))</f>
        <v/>
      </c>
      <c r="BZ216" s="80" t="str">
        <f>IF(OR($A216="",NOT(ISNUMBER($G216))),"",IF(AND($F216&lt;=BZ$6,$G216&gt;=BZ$5),IF(BZ$5&gt;$N216,5,$K216)*10+IF(AND($F216&gt;=BZ$5,$F216&lt;=BZ$6),IF(AND($G216&gt;=BZ$5,$G216&lt;=BZ$6),5,IF($L216=1,2,1)),IF(AND($G216&gt;=BZ$5,$G216&lt;=BZ$6),IF($M216&gt;0,4,3),0)),IF(AND($D216&lt;=BZ$6,$E216&gt;=BZ$5),60,0)))</f>
        <v/>
      </c>
      <c r="CA216" s="80" t="str">
        <f>IF(OR($A216="",NOT(ISNUMBER($G216))),"",IF(AND($F216&lt;=CA$6,$G216&gt;=CA$5),IF(CA$5&gt;$N216,5,$K216)*10+IF(AND($F216&gt;=CA$5,$F216&lt;=CA$6),IF(AND($G216&gt;=CA$5,$G216&lt;=CA$6),5,IF($L216=1,2,1)),IF(AND($G216&gt;=CA$5,$G216&lt;=CA$6),IF($M216&gt;0,4,3),0)),IF(AND($D216&lt;=CA$6,$E216&gt;=CA$5),60,0)))</f>
        <v/>
      </c>
      <c r="CB216" s="80" t="str">
        <f>IF(OR($A216="",NOT(ISNUMBER($G216))),"",IF(AND($F216&lt;=CB$6,$G216&gt;=CB$5),IF(CB$5&gt;$N216,5,$K216)*10+IF(AND($F216&gt;=CB$5,$F216&lt;=CB$6),IF(AND($G216&gt;=CB$5,$G216&lt;=CB$6),5,IF($L216=1,2,1)),IF(AND($G216&gt;=CB$5,$G216&lt;=CB$6),IF($M216&gt;0,4,3),0)),IF(AND($D216&lt;=CB$6,$E216&gt;=CB$5),60,0)))</f>
        <v/>
      </c>
      <c r="CC216" s="80" t="str">
        <f>IF(OR($A216="",NOT(ISNUMBER($G216))),"",IF(AND($F216&lt;=CC$6,$G216&gt;=CC$5),IF(CC$5&gt;$N216,5,$K216)*10+IF(AND($F216&gt;=CC$5,$F216&lt;=CC$6),IF(AND($G216&gt;=CC$5,$G216&lt;=CC$6),5,IF($L216=1,2,1)),IF(AND($G216&gt;=CC$5,$G216&lt;=CC$6),IF($M216&gt;0,4,3),0)),IF(AND($D216&lt;=CC$6,$E216&gt;=CC$5),60,0)))</f>
        <v/>
      </c>
      <c r="CD216" s="80" t="str">
        <f>IF(OR($A216="",NOT(ISNUMBER($G216))),"",IF(AND($F216&lt;=CD$6,$G216&gt;=CD$5),IF(CD$5&gt;$N216,5,$K216)*10+IF(AND($F216&gt;=CD$5,$F216&lt;=CD$6),IF(AND($G216&gt;=CD$5,$G216&lt;=CD$6),5,IF($L216=1,2,1)),IF(AND($G216&gt;=CD$5,$G216&lt;=CD$6),IF($M216&gt;0,4,3),0)),IF(AND($D216&lt;=CD$6,$E216&gt;=CD$5),60,0)))</f>
        <v/>
      </c>
      <c r="CE216" s="80" t="str">
        <f>IF(OR($A216="",NOT(ISNUMBER($G216))),"",IF(AND($F216&lt;=CE$6,$G216&gt;=CE$5),IF(CE$5&gt;$N216,5,$K216)*10+IF(AND($F216&gt;=CE$5,$F216&lt;=CE$6),IF(AND($G216&gt;=CE$5,$G216&lt;=CE$6),5,IF($L216=1,2,1)),IF(AND($G216&gt;=CE$5,$G216&lt;=CE$6),IF($M216&gt;0,4,3),0)),IF(AND($D216&lt;=CE$6,$E216&gt;=CE$5),60,0)))</f>
        <v/>
      </c>
      <c r="CF216" s="80" t="str">
        <f>IF(OR($A216="",NOT(ISNUMBER($G216))),"",IF(AND($F216&lt;=CF$6,$G216&gt;=CF$5),IF(CF$5&gt;$N216,5,$K216)*10+IF(AND($F216&gt;=CF$5,$F216&lt;=CF$6),IF(AND($G216&gt;=CF$5,$G216&lt;=CF$6),5,IF($L216=1,2,1)),IF(AND($G216&gt;=CF$5,$G216&lt;=CF$6),IF($M216&gt;0,4,3),0)),IF(AND($D216&lt;=CF$6,$E216&gt;=CF$5),60,0)))</f>
        <v/>
      </c>
      <c r="CG216" s="80" t="str">
        <f>IF(OR($A216="",NOT(ISNUMBER($G216))),"",IF(AND($F216&lt;=CG$6,$G216&gt;=CG$5),IF(CG$5&gt;$N216,5,$K216)*10+IF(AND($F216&gt;=CG$5,$F216&lt;=CG$6),IF(AND($G216&gt;=CG$5,$G216&lt;=CG$6),5,IF($L216=1,2,1)),IF(AND($G216&gt;=CG$5,$G216&lt;=CG$6),IF($M216&gt;0,4,3),0)),IF(AND($D216&lt;=CG$6,$E216&gt;=CG$5),60,0)))</f>
        <v/>
      </c>
      <c r="CH216" s="80" t="str">
        <f>IF(OR($A216="",NOT(ISNUMBER($G216))),"",IF(AND($F216&lt;=CH$6,$G216&gt;=CH$5),IF(CH$5&gt;$N216,5,$K216)*10+IF(AND($F216&gt;=CH$5,$F216&lt;=CH$6),IF(AND($G216&gt;=CH$5,$G216&lt;=CH$6),5,IF($L216=1,2,1)),IF(AND($G216&gt;=CH$5,$G216&lt;=CH$6),IF($M216&gt;0,4,3),0)),IF(AND($D216&lt;=CH$6,$E216&gt;=CH$5),60,0)))</f>
        <v/>
      </c>
      <c r="CI216" s="80" t="str">
        <f>IF(OR($A216="",NOT(ISNUMBER($G216))),"",IF(AND($F216&lt;=CI$6,$G216&gt;=CI$5),IF(CI$5&gt;$N216,5,$K216)*10+IF(AND($F216&gt;=CI$5,$F216&lt;=CI$6),IF(AND($G216&gt;=CI$5,$G216&lt;=CI$6),5,IF($L216=1,2,1)),IF(AND($G216&gt;=CI$5,$G216&lt;=CI$6),IF($M216&gt;0,4,3),0)),IF(AND($D216&lt;=CI$6,$E216&gt;=CI$5),60,0)))</f>
        <v/>
      </c>
      <c r="CJ216" s="80" t="str">
        <f>IF(OR($A216="",NOT(ISNUMBER($G216))),"",IF(AND($F216&lt;=CJ$6,$G216&gt;=CJ$5),IF(CJ$5&gt;$N216,5,$K216)*10+IF(AND($F216&gt;=CJ$5,$F216&lt;=CJ$6),IF(AND($G216&gt;=CJ$5,$G216&lt;=CJ$6),5,IF($L216=1,2,1)),IF(AND($G216&gt;=CJ$5,$G216&lt;=CJ$6),IF($M216&gt;0,4,3),0)),IF(AND($D216&lt;=CJ$6,$E216&gt;=CJ$5),60,0)))</f>
        <v/>
      </c>
      <c r="CK216" s="80" t="str">
        <f>IF(OR($A216="",NOT(ISNUMBER($G216))),"",IF(AND($F216&lt;=CK$6,$G216&gt;=CK$5),IF(CK$5&gt;$N216,5,$K216)*10+IF(AND($F216&gt;=CK$5,$F216&lt;=CK$6),IF(AND($G216&gt;=CK$5,$G216&lt;=CK$6),5,IF($L216=1,2,1)),IF(AND($G216&gt;=CK$5,$G216&lt;=CK$6),IF($M216&gt;0,4,3),0)),IF(AND($D216&lt;=CK$6,$E216&gt;=CK$5),60,0)))</f>
        <v/>
      </c>
      <c r="CL216" s="80" t="str">
        <f>IF(OR($A216="",NOT(ISNUMBER($G216))),"",IF(AND($F216&lt;=CL$6,$G216&gt;=CL$5),IF(CL$5&gt;$N216,5,$K216)*10+IF(AND($F216&gt;=CL$5,$F216&lt;=CL$6),IF(AND($G216&gt;=CL$5,$G216&lt;=CL$6),5,IF($L216=1,2,1)),IF(AND($G216&gt;=CL$5,$G216&lt;=CL$6),IF($M216&gt;0,4,3),0)),IF(AND($D216&lt;=CL$6,$E216&gt;=CL$5),60,0)))</f>
        <v/>
      </c>
      <c r="CM216" s="80" t="str">
        <f>IF(OR($A216="",NOT(ISNUMBER($G216))),"",IF(AND($F216&lt;=CM$6,$G216&gt;=CM$5),IF(CM$5&gt;$N216,5,$K216)*10+IF(AND($F216&gt;=CM$5,$F216&lt;=CM$6),IF(AND($G216&gt;=CM$5,$G216&lt;=CM$6),5,IF($L216=1,2,1)),IF(AND($G216&gt;=CM$5,$G216&lt;=CM$6),IF($M216&gt;0,4,3),0)),IF(AND($D216&lt;=CM$6,$E216&gt;=CM$5),60,0)))</f>
        <v/>
      </c>
      <c r="CN216" s="80" t="str">
        <f>IF(OR($A216="",NOT(ISNUMBER($G216))),"",IF(AND($F216&lt;=CN$6,$G216&gt;=CN$5),IF(CN$5&gt;$N216,5,$K216)*10+IF(AND($F216&gt;=CN$5,$F216&lt;=CN$6),IF(AND($G216&gt;=CN$5,$G216&lt;=CN$6),5,IF($L216=1,2,1)),IF(AND($G216&gt;=CN$5,$G216&lt;=CN$6),IF($M216&gt;0,4,3),0)),IF(AND($D216&lt;=CN$6,$E216&gt;=CN$5),60,0)))</f>
        <v/>
      </c>
      <c r="CO216" s="80" t="str">
        <f>IF(OR($A216="",NOT(ISNUMBER($G216))),"",IF(AND($F216&lt;=CO$6,$G216&gt;=CO$5),IF(CO$5&gt;$N216,5,$K216)*10+IF(AND($F216&gt;=CO$5,$F216&lt;=CO$6),IF(AND($G216&gt;=CO$5,$G216&lt;=CO$6),5,IF($L216=1,2,1)),IF(AND($G216&gt;=CO$5,$G216&lt;=CO$6),IF($M216&gt;0,4,3),0)),IF(AND($D216&lt;=CO$6,$E216&gt;=CO$5),60,0)))</f>
        <v/>
      </c>
      <c r="CP216" s="80" t="str">
        <f>IF(OR($A216="",NOT(ISNUMBER($G216))),"",IF(AND($F216&lt;=CP$6,$G216&gt;=CP$5),IF(CP$5&gt;$N216,5,$K216)*10+IF(AND($F216&gt;=CP$5,$F216&lt;=CP$6),IF(AND($G216&gt;=CP$5,$G216&lt;=CP$6),5,IF($L216=1,2,1)),IF(AND($G216&gt;=CP$5,$G216&lt;=CP$6),IF($M216&gt;0,4,3),0)),IF(AND($D216&lt;=CP$6,$E216&gt;=CP$5),60,0)))</f>
        <v/>
      </c>
      <c r="CQ216" s="80" t="str">
        <f>IF(OR($A216="",NOT(ISNUMBER($G216))),"",IF(AND($F216&lt;=CQ$6,$G216&gt;=CQ$5),IF(CQ$5&gt;$N216,5,$K216)*10+IF(AND($F216&gt;=CQ$5,$F216&lt;=CQ$6),IF(AND($G216&gt;=CQ$5,$G216&lt;=CQ$6),5,IF($L216=1,2,1)),IF(AND($G216&gt;=CQ$5,$G216&lt;=CQ$6),IF($M216&gt;0,4,3),0)),IF(AND($D216&lt;=CQ$6,$E216&gt;=CQ$5),60,0)))</f>
        <v/>
      </c>
      <c r="CR216" s="80" t="str">
        <f>IF(OR($A216="",NOT(ISNUMBER($G216))),"",IF(AND($F216&lt;=CR$6,$G216&gt;=CR$5),IF(CR$5&gt;$N216,5,$K216)*10+IF(AND($F216&gt;=CR$5,$F216&lt;=CR$6),IF(AND($G216&gt;=CR$5,$G216&lt;=CR$6),5,IF($L216=1,2,1)),IF(AND($G216&gt;=CR$5,$G216&lt;=CR$6),IF($M216&gt;0,4,3),0)),IF(AND($D216&lt;=CR$6,$E216&gt;=CR$5),60,0)))</f>
        <v/>
      </c>
      <c r="CS216" s="80" t="str">
        <f>IF(OR($A216="",NOT(ISNUMBER($G216))),"",IF(AND($F216&lt;=CS$6,$G216&gt;=CS$5),IF(CS$5&gt;$N216,5,$K216)*10+IF(AND($F216&gt;=CS$5,$F216&lt;=CS$6),IF(AND($G216&gt;=CS$5,$G216&lt;=CS$6),5,IF($L216=1,2,1)),IF(AND($G216&gt;=CS$5,$G216&lt;=CS$6),IF($M216&gt;0,4,3),0)),IF(AND($D216&lt;=CS$6,$E216&gt;=CS$5),60,0)))</f>
        <v/>
      </c>
      <c r="CT216" s="80" t="str">
        <f>IF(OR($A216="",NOT(ISNUMBER($G216))),"",IF(AND($F216&lt;=CT$6,$G216&gt;=CT$5),IF(CT$5&gt;$N216,5,$K216)*10+IF(AND($F216&gt;=CT$5,$F216&lt;=CT$6),IF(AND($G216&gt;=CT$5,$G216&lt;=CT$6),5,IF($L216=1,2,1)),IF(AND($G216&gt;=CT$5,$G216&lt;=CT$6),IF($M216&gt;0,4,3),0)),IF(AND($D216&lt;=CT$6,$E216&gt;=CT$5),60,0)))</f>
        <v/>
      </c>
      <c r="CU216" s="80" t="str">
        <f>IF(OR($A216="",NOT(ISNUMBER($G216))),"",IF(AND($F216&lt;=CU$6,$G216&gt;=CU$5),IF(CU$5&gt;$N216,5,$K216)*10+IF(AND($F216&gt;=CU$5,$F216&lt;=CU$6),IF(AND($G216&gt;=CU$5,$G216&lt;=CU$6),5,IF($L216=1,2,1)),IF(AND($G216&gt;=CU$5,$G216&lt;=CU$6),IF($M216&gt;0,4,3),0)),IF(AND($D216&lt;=CU$6,$E216&gt;=CU$5),60,0)))</f>
        <v/>
      </c>
      <c r="CV216" s="80" t="str">
        <f>IF(OR($A216="",NOT(ISNUMBER($G216))),"",IF(AND($F216&lt;=CV$6,$G216&gt;=CV$5),IF(CV$5&gt;$N216,5,$K216)*10+IF(AND($F216&gt;=CV$5,$F216&lt;=CV$6),IF(AND($G216&gt;=CV$5,$G216&lt;=CV$6),5,IF($L216=1,2,1)),IF(AND($G216&gt;=CV$5,$G216&lt;=CV$6),IF($M216&gt;0,4,3),0)),IF(AND($D216&lt;=CV$6,$E216&gt;=CV$5),60,0)))</f>
        <v/>
      </c>
      <c r="CW216" s="80" t="str">
        <f>IF(OR($A216="",NOT(ISNUMBER($G216))),"",IF(AND($F216&lt;=CW$6,$G216&gt;=CW$5),IF(CW$5&gt;$N216,5,$K216)*10+IF(AND($F216&gt;=CW$5,$F216&lt;=CW$6),IF(AND($G216&gt;=CW$5,$G216&lt;=CW$6),5,IF($L216=1,2,1)),IF(AND($G216&gt;=CW$5,$G216&lt;=CW$6),IF($M216&gt;0,4,3),0)),IF(AND($D216&lt;=CW$6,$E216&gt;=CW$5),60,0)))</f>
        <v/>
      </c>
      <c r="CX216" s="80" t="str">
        <f>IF(OR($A216="",NOT(ISNUMBER($G216))),"",IF(AND($F216&lt;=CX$6,$G216&gt;=CX$5),IF(CX$5&gt;$N216,5,$K216)*10+IF(AND($F216&gt;=CX$5,$F216&lt;=CX$6),IF(AND($G216&gt;=CX$5,$G216&lt;=CX$6),5,IF($L216=1,2,1)),IF(AND($G216&gt;=CX$5,$G216&lt;=CX$6),IF($M216&gt;0,4,3),0)),IF(AND($D216&lt;=CX$6,$E216&gt;=CX$5),60,0)))</f>
        <v/>
      </c>
      <c r="CY216" s="80" t="str">
        <f>IF(OR($A216="",NOT(ISNUMBER($G216))),"",IF(AND($F216&lt;=CY$6,$G216&gt;=CY$5),IF(CY$5&gt;$N216,5,$K216)*10+IF(AND($F216&gt;=CY$5,$F216&lt;=CY$6),IF(AND($G216&gt;=CY$5,$G216&lt;=CY$6),5,IF($L216=1,2,1)),IF(AND($G216&gt;=CY$5,$G216&lt;=CY$6),IF($M216&gt;0,4,3),0)),IF(AND($D216&lt;=CY$6,$E216&gt;=CY$5),60,0)))</f>
        <v/>
      </c>
      <c r="CZ216" s="80" t="str">
        <f>IF(OR($A216="",NOT(ISNUMBER($G216))),"",IF(AND($F216&lt;=CZ$6,$G216&gt;=CZ$5),IF(CZ$5&gt;$N216,5,$K216)*10+IF(AND($F216&gt;=CZ$5,$F216&lt;=CZ$6),IF(AND($G216&gt;=CZ$5,$G216&lt;=CZ$6),5,IF($L216=1,2,1)),IF(AND($G216&gt;=CZ$5,$G216&lt;=CZ$6),IF($M216&gt;0,4,3),0)),IF(AND($D216&lt;=CZ$6,$E216&gt;=CZ$5),60,0)))</f>
        <v/>
      </c>
      <c r="DA216" s="80" t="str">
        <f>IF(OR($A216="",NOT(ISNUMBER($G216))),"",IF(AND($F216&lt;=DA$6,$G216&gt;=DA$5),IF(DA$5&gt;$N216,5,$K216)*10+IF(AND($F216&gt;=DA$5,$F216&lt;=DA$6),IF(AND($G216&gt;=DA$5,$G216&lt;=DA$6),5,IF($L216=1,2,1)),IF(AND($G216&gt;=DA$5,$G216&lt;=DA$6),IF($M216&gt;0,4,3),0)),IF(AND($D216&lt;=DA$6,$E216&gt;=DA$5),60,0)))</f>
        <v/>
      </c>
      <c r="DB216" s="80" t="str">
        <f>IF(OR($A216="",NOT(ISNUMBER($G216))),"",IF(AND($F216&lt;=DB$6,$G216&gt;=DB$5),IF(DB$5&gt;$N216,5,$K216)*10+IF(AND($F216&gt;=DB$5,$F216&lt;=DB$6),IF(AND($G216&gt;=DB$5,$G216&lt;=DB$6),5,IF($L216=1,2,1)),IF(AND($G216&gt;=DB$5,$G216&lt;=DB$6),IF($M216&gt;0,4,3),0)),IF(AND($D216&lt;=DB$6,$E216&gt;=DB$5),60,0)))</f>
        <v/>
      </c>
      <c r="DC216" s="80" t="str">
        <f>IF(OR($A216="",NOT(ISNUMBER($G216))),"",IF(AND($F216&lt;=DC$6,$G216&gt;=DC$5),IF(DC$5&gt;$N216,5,$K216)*10+IF(AND($F216&gt;=DC$5,$F216&lt;=DC$6),IF(AND($G216&gt;=DC$5,$G216&lt;=DC$6),5,IF($L216=1,2,1)),IF(AND($G216&gt;=DC$5,$G216&lt;=DC$6),IF($M216&gt;0,4,3),0)),IF(AND($D216&lt;=DC$6,$E216&gt;=DC$5),60,0)))</f>
        <v/>
      </c>
      <c r="DD216" s="80" t="str">
        <f>IF(OR($A216="",NOT(ISNUMBER($G216))),"",IF(AND($F216&lt;=DD$6,$G216&gt;=DD$5),IF(DD$5&gt;$N216,5,$K216)*10+IF(AND($F216&gt;=DD$5,$F216&lt;=DD$6),IF(AND($G216&gt;=DD$5,$G216&lt;=DD$6),5,IF($L216=1,2,1)),IF(AND($G216&gt;=DD$5,$G216&lt;=DD$6),IF($M216&gt;0,4,3),0)),IF(AND($D216&lt;=DD$6,$E216&gt;=DD$5),60,0)))</f>
        <v/>
      </c>
      <c r="DE216" s="80" t="str">
        <f>IF(OR($A216="",NOT(ISNUMBER($G216))),"",IF(AND($F216&lt;=DE$6,$G216&gt;=DE$5),IF(DE$5&gt;$N216,5,$K216)*10+IF(AND($F216&gt;=DE$5,$F216&lt;=DE$6),IF(AND($G216&gt;=DE$5,$G216&lt;=DE$6),5,IF($L216=1,2,1)),IF(AND($G216&gt;=DE$5,$G216&lt;=DE$6),IF($M216&gt;0,4,3),0)),IF(AND($D216&lt;=DE$6,$E216&gt;=DE$5),60,0)))</f>
        <v/>
      </c>
      <c r="DF216" s="80" t="str">
        <f>IF(OR($A216="",NOT(ISNUMBER($G216))),"",IF(AND($F216&lt;=DF$6,$G216&gt;=DF$5),IF(DF$5&gt;$N216,5,$K216)*10+IF(AND($F216&gt;=DF$5,$F216&lt;=DF$6),IF(AND($G216&gt;=DF$5,$G216&lt;=DF$6),5,IF($L216=1,2,1)),IF(AND($G216&gt;=DF$5,$G216&lt;=DF$6),IF($M216&gt;0,4,3),0)),IF(AND($D216&lt;=DF$6,$E216&gt;=DF$5),60,0)))</f>
        <v/>
      </c>
      <c r="DG216" s="80" t="str">
        <f>IF(OR($A216="",NOT(ISNUMBER($G216))),"",IF(AND($F216&lt;=DG$6,$G216&gt;=DG$5),IF(DG$5&gt;$N216,5,$K216)*10+IF(AND($F216&gt;=DG$5,$F216&lt;=DG$6),IF(AND($G216&gt;=DG$5,$G216&lt;=DG$6),5,IF($L216=1,2,1)),IF(AND($G216&gt;=DG$5,$G216&lt;=DG$6),IF($M216&gt;0,4,3),0)),IF(AND($D216&lt;=DG$6,$E216&gt;=DG$5),60,0)))</f>
        <v/>
      </c>
      <c r="DH216" s="80" t="str">
        <f>IF(OR($A216="",NOT(ISNUMBER($G216))),"",IF(AND($F216&lt;=DH$6,$G216&gt;=DH$5),IF(DH$5&gt;$N216,5,$K216)*10+IF(AND($F216&gt;=DH$5,$F216&lt;=DH$6),IF(AND($G216&gt;=DH$5,$G216&lt;=DH$6),5,IF($L216=1,2,1)),IF(AND($G216&gt;=DH$5,$G216&lt;=DH$6),IF($M216&gt;0,4,3),0)),IF(AND($D216&lt;=DH$6,$E216&gt;=DH$5),60,0)))</f>
        <v/>
      </c>
      <c r="DI216" s="80" t="str">
        <f>IF(OR($A216="",NOT(ISNUMBER($G216))),"",IF(AND($F216&lt;=DI$6,$G216&gt;=DI$5),IF(DI$5&gt;$N216,5,$K216)*10+IF(AND($F216&gt;=DI$5,$F216&lt;=DI$6),IF(AND($G216&gt;=DI$5,$G216&lt;=DI$6),5,IF($L216=1,2,1)),IF(AND($G216&gt;=DI$5,$G216&lt;=DI$6),IF($M216&gt;0,4,3),0)),IF(AND($D216&lt;=DI$6,$E216&gt;=DI$5),60,0)))</f>
        <v/>
      </c>
      <c r="DJ216" s="80" t="str">
        <f>IF(OR($A216="",NOT(ISNUMBER($G216))),"",IF(AND($F216&lt;=DJ$6,$G216&gt;=DJ$5),IF(DJ$5&gt;$N216,5,$K216)*10+IF(AND($F216&gt;=DJ$5,$F216&lt;=DJ$6),IF(AND($G216&gt;=DJ$5,$G216&lt;=DJ$6),5,IF($L216=1,2,1)),IF(AND($G216&gt;=DJ$5,$G216&lt;=DJ$6),IF($M216&gt;0,4,3),0)),IF(AND($D216&lt;=DJ$6,$E216&gt;=DJ$5),60,0)))</f>
        <v/>
      </c>
      <c r="DK216" s="80" t="str">
        <f>IF(OR($A216="",NOT(ISNUMBER($G216))),"",IF(AND($F216&lt;=DK$6,$G216&gt;=DK$5),IF(DK$5&gt;$N216,5,$K216)*10+IF(AND($F216&gt;=DK$5,$F216&lt;=DK$6),IF(AND($G216&gt;=DK$5,$G216&lt;=DK$6),5,IF($L216=1,2,1)),IF(AND($G216&gt;=DK$5,$G216&lt;=DK$6),IF($M216&gt;0,4,3),0)),IF(AND($D216&lt;=DK$6,$E216&gt;=DK$5),60,0)))</f>
        <v/>
      </c>
      <c r="DL216" s="80" t="str">
        <f>IF(OR($A216="",NOT(ISNUMBER($G216))),"",IF(AND($F216&lt;=DL$6,$G216&gt;=DL$5),IF(DL$5&gt;$N216,5,$K216)*10+IF(AND($F216&gt;=DL$5,$F216&lt;=DL$6),IF(AND($G216&gt;=DL$5,$G216&lt;=DL$6),5,IF($L216=1,2,1)),IF(AND($G216&gt;=DL$5,$G216&lt;=DL$6),IF($M216&gt;0,4,3),0)),IF(AND($D216&lt;=DL$6,$E216&gt;=DL$5),60,0)))</f>
        <v/>
      </c>
      <c r="DM216" s="80" t="str">
        <f>IF(OR($A216="",NOT(ISNUMBER($G216))),"",IF(AND($F216&lt;=DM$6,$G216&gt;=DM$5),IF(DM$5&gt;$N216,5,$K216)*10+IF(AND($F216&gt;=DM$5,$F216&lt;=DM$6),IF(AND($G216&gt;=DM$5,$G216&lt;=DM$6),5,IF($L216=1,2,1)),IF(AND($G216&gt;=DM$5,$G216&lt;=DM$6),IF($M216&gt;0,4,3),0)),IF(AND($D216&lt;=DM$6,$E216&gt;=DM$5),60,0)))</f>
        <v/>
      </c>
      <c r="DN216" s="80" t="str">
        <f>IF(OR($A216="",NOT(ISNUMBER($G216))),"",IF(AND($F216&lt;=DN$6,$G216&gt;=DN$5),IF(DN$5&gt;$N216,5,$K216)*10+IF(AND($F216&gt;=DN$5,$F216&lt;=DN$6),IF(AND($G216&gt;=DN$5,$G216&lt;=DN$6),5,IF($L216=1,2,1)),IF(AND($G216&gt;=DN$5,$G216&lt;=DN$6),IF($M216&gt;0,4,3),0)),IF(AND($D216&lt;=DN$6,$E216&gt;=DN$5),60,0)))</f>
        <v/>
      </c>
      <c r="DO216" s="80" t="str">
        <f>IF(OR($A216="",NOT(ISNUMBER($G216))),"",IF(AND($F216&lt;=DO$6,$G216&gt;=DO$5),IF(DO$5&gt;$N216,5,$K216)*10+IF(AND($F216&gt;=DO$5,$F216&lt;=DO$6),IF(AND($G216&gt;=DO$5,$G216&lt;=DO$6),5,IF($L216=1,2,1)),IF(AND($G216&gt;=DO$5,$G216&lt;=DO$6),IF($M216&gt;0,4,3),0)),IF(AND($D216&lt;=DO$6,$E216&gt;=DO$5),60,0)))</f>
        <v/>
      </c>
      <c r="DP216" s="80" t="str">
        <f>IF(OR($A216="",NOT(ISNUMBER($G216))),"",IF(AND($F216&lt;=DP$6,$G216&gt;=DP$5),IF(DP$5&gt;$N216,5,$K216)*10+IF(AND($F216&gt;=DP$5,$F216&lt;=DP$6),IF(AND($G216&gt;=DP$5,$G216&lt;=DP$6),5,IF($L216=1,2,1)),IF(AND($G216&gt;=DP$5,$G216&lt;=DP$6),IF($M216&gt;0,4,3),0)),IF(AND($D216&lt;=DP$6,$E216&gt;=DP$5),60,0)))</f>
        <v/>
      </c>
      <c r="DQ216" s="80" t="str">
        <f>IF(OR($A216="",NOT(ISNUMBER($G216))),"",IF(AND($F216&lt;=DQ$6,$G216&gt;=DQ$5),IF(DQ$5&gt;$N216,5,$K216)*10+IF(AND($F216&gt;=DQ$5,$F216&lt;=DQ$6),IF(AND($G216&gt;=DQ$5,$G216&lt;=DQ$6),5,IF($L216=1,2,1)),IF(AND($G216&gt;=DQ$5,$G216&lt;=DQ$6),IF($M216&gt;0,4,3),0)),IF(AND($D216&lt;=DQ$6,$E216&gt;=DQ$5),60,0)))</f>
        <v/>
      </c>
      <c r="DR216" s="80" t="str">
        <f>IF(OR($A216="",NOT(ISNUMBER($G216))),"",IF(AND($F216&lt;=DR$6,$G216&gt;=DR$5),IF(DR$5&gt;$N216,5,$K216)*10+IF(AND($F216&gt;=DR$5,$F216&lt;=DR$6),IF(AND($G216&gt;=DR$5,$G216&lt;=DR$6),5,IF($L216=1,2,1)),IF(AND($G216&gt;=DR$5,$G216&lt;=DR$6),IF($M216&gt;0,4,3),0)),IF(AND($D216&lt;=DR$6,$E216&gt;=DR$5),60,0)))</f>
        <v/>
      </c>
      <c r="DS216" s="80" t="str">
        <f>IF(OR($A216="",NOT(ISNUMBER($G216))),"",IF(AND($F216&lt;=DS$6,$G216&gt;=DS$5),IF(DS$5&gt;$N216,5,$K216)*10+IF(AND($F216&gt;=DS$5,$F216&lt;=DS$6),IF(AND($G216&gt;=DS$5,$G216&lt;=DS$6),5,IF($L216=1,2,1)),IF(AND($G216&gt;=DS$5,$G216&lt;=DS$6),IF($M216&gt;0,4,3),0)),IF(AND($D216&lt;=DS$6,$E216&gt;=DS$5),60,0)))</f>
        <v/>
      </c>
      <c r="DT216" s="80" t="str">
        <f>IF(OR($A216="",NOT(ISNUMBER($G216))),"",IF(AND($F216&lt;=DT$6,$G216&gt;=DT$5),IF(DT$5&gt;$N216,5,$K216)*10+IF(AND($F216&gt;=DT$5,$F216&lt;=DT$6),IF(AND($G216&gt;=DT$5,$G216&lt;=DT$6),5,IF($L216=1,2,1)),IF(AND($G216&gt;=DT$5,$G216&lt;=DT$6),IF($M216&gt;0,4,3),0)),IF(AND($D216&lt;=DT$6,$E216&gt;=DT$5),60,0)))</f>
        <v/>
      </c>
      <c r="DU216" s="80" t="str">
        <f>IF(OR($A216="",NOT(ISNUMBER($G216))),"",IF(AND($F216&lt;=DU$6,$G216&gt;=DU$5),IF(DU$5&gt;$N216,5,$K216)*10+IF(AND($F216&gt;=DU$5,$F216&lt;=DU$6),IF(AND($G216&gt;=DU$5,$G216&lt;=DU$6),5,IF($L216=1,2,1)),IF(AND($G216&gt;=DU$5,$G216&lt;=DU$6),IF($M216&gt;0,4,3),0)),IF(AND($D216&lt;=DU$6,$E216&gt;=DU$5),60,0)))</f>
        <v/>
      </c>
      <c r="DV216" s="80" t="str">
        <f>IF(OR($A216="",NOT(ISNUMBER($G216))),"",IF(AND($F216&lt;=DV$6,$G216&gt;=DV$5),IF(DV$5&gt;$N216,5,$K216)*10+IF(AND($F216&gt;=DV$5,$F216&lt;=DV$6),IF(AND($G216&gt;=DV$5,$G216&lt;=DV$6),5,IF($L216=1,2,1)),IF(AND($G216&gt;=DV$5,$G216&lt;=DV$6),IF($M216&gt;0,4,3),0)),IF(AND($D216&lt;=DV$6,$E216&gt;=DV$5),60,0)))</f>
        <v/>
      </c>
      <c r="DW216" s="80" t="str">
        <f>IF(OR($A216="",NOT(ISNUMBER($G216))),"",IF(AND($F216&lt;=DW$6,$G216&gt;=DW$5),IF(DW$5&gt;$N216,5,$K216)*10+IF(AND($F216&gt;=DW$5,$F216&lt;=DW$6),IF(AND($G216&gt;=DW$5,$G216&lt;=DW$6),5,IF($L216=1,2,1)),IF(AND($G216&gt;=DW$5,$G216&lt;=DW$6),IF($M216&gt;0,4,3),0)),IF(AND($D216&lt;=DW$6,$E216&gt;=DW$5),60,0)))</f>
        <v/>
      </c>
      <c r="DX216" s="80" t="str">
        <f>IF(OR($A216="",NOT(ISNUMBER($G216))),"",IF(AND($F216&lt;=DX$6,$G216&gt;=DX$5),IF(DX$5&gt;$N216,5,$K216)*10+IF(AND($F216&gt;=DX$5,$F216&lt;=DX$6),IF(AND($G216&gt;=DX$5,$G216&lt;=DX$6),5,IF($L216=1,2,1)),IF(AND($G216&gt;=DX$5,$G216&lt;=DX$6),IF($M216&gt;0,4,3),0)),IF(AND($D216&lt;=DX$6,$E216&gt;=DX$5),60,0)))</f>
        <v/>
      </c>
      <c r="DY216" s="80" t="str">
        <f>IF(OR($A216="",NOT(ISNUMBER($G216))),"",IF(AND($F216&lt;=DY$6,$G216&gt;=DY$5),IF(DY$5&gt;$N216,5,$K216)*10+IF(AND($F216&gt;=DY$5,$F216&lt;=DY$6),IF(AND($G216&gt;=DY$5,$G216&lt;=DY$6),5,IF($L216=1,2,1)),IF(AND($G216&gt;=DY$5,$G216&lt;=DY$6),IF($M216&gt;0,4,3),0)),IF(AND($D216&lt;=DY$6,$E216&gt;=DY$5),60,0)))</f>
        <v/>
      </c>
      <c r="DZ216" s="80" t="str">
        <f>IF(OR($A216="",NOT(ISNUMBER($G216))),"",IF(AND($F216&lt;=DZ$6,$G216&gt;=DZ$5),IF(DZ$5&gt;$N216,5,$K216)*10+IF(AND($F216&gt;=DZ$5,$F216&lt;=DZ$6),IF(AND($G216&gt;=DZ$5,$G216&lt;=DZ$6),5,IF($L216=1,2,1)),IF(AND($G216&gt;=DZ$5,$G216&lt;=DZ$6),IF($M216&gt;0,4,3),0)),IF(AND($D216&lt;=DZ$6,$E216&gt;=DZ$5),60,0)))</f>
        <v/>
      </c>
      <c r="EA216" s="80" t="str">
        <f>IF(OR($A216="",NOT(ISNUMBER($G216))),"",IF(AND($F216&lt;=EA$6,$G216&gt;=EA$5),IF(EA$5&gt;$N216,5,$K216)*10+IF(AND($F216&gt;=EA$5,$F216&lt;=EA$6),IF(AND($G216&gt;=EA$5,$G216&lt;=EA$6),5,IF($L216=1,2,1)),IF(AND($G216&gt;=EA$5,$G216&lt;=EA$6),IF($M216&gt;0,4,3),0)),IF(AND($D216&lt;=EA$6,$E216&gt;=EA$5),60,0)))</f>
        <v/>
      </c>
      <c r="EB216" s="80" t="str">
        <f>IF(OR($A216="",NOT(ISNUMBER($G216))),"",IF(AND($F216&lt;=EB$6,$G216&gt;=EB$5),IF(EB$5&gt;$N216,5,$K216)*10+IF(AND($F216&gt;=EB$5,$F216&lt;=EB$6),IF(AND($G216&gt;=EB$5,$G216&lt;=EB$6),5,IF($L216=1,2,1)),IF(AND($G216&gt;=EB$5,$G216&lt;=EB$6),IF($M216&gt;0,4,3),0)),IF(AND($D216&lt;=EB$6,$E216&gt;=EB$5),60,0)))</f>
        <v/>
      </c>
      <c r="EC216" s="80" t="str">
        <f>IF(OR($A216="",NOT(ISNUMBER($G216))),"",IF(AND($F216&lt;=EC$6,$G216&gt;=EC$5),IF(EC$5&gt;$N216,5,$K216)*10+IF(AND($F216&gt;=EC$5,$F216&lt;=EC$6),IF(AND($G216&gt;=EC$5,$G216&lt;=EC$6),5,IF($L216=1,2,1)),IF(AND($G216&gt;=EC$5,$G216&lt;=EC$6),IF($M216&gt;0,4,3),0)),IF(AND($D216&lt;=EC$6,$E216&gt;=EC$5),60,0)))</f>
        <v/>
      </c>
      <c r="ED216" s="80" t="str">
        <f>IF(OR($A216="",NOT(ISNUMBER($G216))),"",IF(AND($F216&lt;=ED$6,$G216&gt;=ED$5),IF(ED$5&gt;$N216,5,$K216)*10+IF(AND($F216&gt;=ED$5,$F216&lt;=ED$6),IF(AND($G216&gt;=ED$5,$G216&lt;=ED$6),5,IF($L216=1,2,1)),IF(AND($G216&gt;=ED$5,$G216&lt;=ED$6),IF($M216&gt;0,4,3),0)),IF(AND($D216&lt;=ED$6,$E216&gt;=ED$5),60,0)))</f>
        <v/>
      </c>
    </row>
    <row r="217" ht="18" customHeight="1">
      <c r="A217" s="52" t="str">
        <f>IF(Tasks!$B217="","",Tasks!$A217)</f>
        <v/>
      </c>
      <c r="B217" s="78" t="str">
        <f>IF(Tasks!$B217="","",Tasks!$B217)</f>
        <v/>
      </c>
      <c r="C217" s="25" t="str">
        <f>IF($B217="","",IF(AND(Tasks!$D217="",Tasks!$G217=""),"-",IF(Tasks!$D217="","",Tasks!$D217&amp;IF(OR(Tasks!$E217="",Tasks!$E217="FS"),IF(N(Tasks!$F217)=0,"","FS"),Tasks!$E217)&amp;IF(N(Tasks!$F217)=0,"",IF(Tasks!$F217&gt;0,"+","")&amp;Tasks!$F217))&amp;IF(AND(Tasks!$D217&lt;&gt;"",Tasks!$G217&lt;&gt;""),", ","")&amp;IF(Tasks!$G217="","",Tasks!$G217&amp;IF(OR(Tasks!$H217="",Tasks!$H217="FS"),IF(N(Tasks!$I217)=0,"","FS"),Tasks!$H217)&amp;IF(N(Tasks!$I217)=0,"",IF(Tasks!$I217&gt;0,"+","")&amp;Tasks!$I217))))</f>
        <v/>
      </c>
      <c r="D217" s="51" t="str">
        <f>IF(OR($B217="",Tasks!$Q217=""),"",Tasks!$Q217)</f>
        <v/>
      </c>
      <c r="E217" s="51" t="str">
        <f>IF(OR($B217="",Tasks!$R217=""),"",Tasks!$R217)</f>
        <v/>
      </c>
      <c r="F217" s="51" t="str">
        <f>IF(OR($B217="",Tasks!$S217=""),"",Tasks!$S217)</f>
        <v/>
      </c>
      <c r="G217" s="51" t="str">
        <f>IF(OR($B217="",Tasks!$T217=""),"",Tasks!$T217)</f>
        <v/>
      </c>
      <c r="H217" s="52" t="str">
        <f>IF($B217="","",Tasks!$AE217)</f>
        <v/>
      </c>
      <c r="I217" s="79" t="str">
        <f>IF($B217="","",Tasks!$AF217)</f>
        <v/>
      </c>
      <c r="J217" s="53" t="str">
        <f>IF(OR($B217="",Tasks!$V217=""),"",Tasks!$V217)</f>
        <v/>
      </c>
      <c r="K217" s="52" t="str">
        <f>IF($B217="","",Tasks!$AA217)</f>
        <v/>
      </c>
      <c r="L217" s="52" t="str">
        <f>IF($B217="","",Tasks!$AB217)</f>
        <v/>
      </c>
      <c r="M217" s="52" t="str">
        <f>IF($B217="","",Tasks!$Z217)</f>
        <v/>
      </c>
      <c r="N217" s="52" t="str">
        <f>IF(OR($B217="",Tasks!$AG217=""),"",Tasks!$AG217)</f>
        <v/>
      </c>
      <c r="O217" s="80" t="str">
        <f>IF(OR($A217="",NOT(ISNUMBER($G217))),"",IF(AND($F217&lt;=O$6,$G217&gt;=O$5),IF(O$5&gt;$N217,5,$K217)*10+IF(AND($F217&gt;=O$5,$F217&lt;=O$6),IF(AND($G217&gt;=O$5,$G217&lt;=O$6),5,IF($L217=1,2,1)),IF(AND($G217&gt;=O$5,$G217&lt;=O$6),IF($M217&gt;0,4,3),0)),IF(AND($D217&lt;=O$6,$E217&gt;=O$5),60,0)))</f>
        <v/>
      </c>
      <c r="P217" s="80" t="str">
        <f>IF(OR($A217="",NOT(ISNUMBER($G217))),"",IF(AND($F217&lt;=P$6,$G217&gt;=P$5),IF(P$5&gt;$N217,5,$K217)*10+IF(AND($F217&gt;=P$5,$F217&lt;=P$6),IF(AND($G217&gt;=P$5,$G217&lt;=P$6),5,IF($L217=1,2,1)),IF(AND($G217&gt;=P$5,$G217&lt;=P$6),IF($M217&gt;0,4,3),0)),IF(AND($D217&lt;=P$6,$E217&gt;=P$5),60,0)))</f>
        <v/>
      </c>
      <c r="Q217" s="80" t="str">
        <f>IF(OR($A217="",NOT(ISNUMBER($G217))),"",IF(AND($F217&lt;=Q$6,$G217&gt;=Q$5),IF(Q$5&gt;$N217,5,$K217)*10+IF(AND($F217&gt;=Q$5,$F217&lt;=Q$6),IF(AND($G217&gt;=Q$5,$G217&lt;=Q$6),5,IF($L217=1,2,1)),IF(AND($G217&gt;=Q$5,$G217&lt;=Q$6),IF($M217&gt;0,4,3),0)),IF(AND($D217&lt;=Q$6,$E217&gt;=Q$5),60,0)))</f>
        <v/>
      </c>
      <c r="R217" s="80" t="str">
        <f>IF(OR($A217="",NOT(ISNUMBER($G217))),"",IF(AND($F217&lt;=R$6,$G217&gt;=R$5),IF(R$5&gt;$N217,5,$K217)*10+IF(AND($F217&gt;=R$5,$F217&lt;=R$6),IF(AND($G217&gt;=R$5,$G217&lt;=R$6),5,IF($L217=1,2,1)),IF(AND($G217&gt;=R$5,$G217&lt;=R$6),IF($M217&gt;0,4,3),0)),IF(AND($D217&lt;=R$6,$E217&gt;=R$5),60,0)))</f>
        <v/>
      </c>
      <c r="S217" s="80" t="str">
        <f>IF(OR($A217="",NOT(ISNUMBER($G217))),"",IF(AND($F217&lt;=S$6,$G217&gt;=S$5),IF(S$5&gt;$N217,5,$K217)*10+IF(AND($F217&gt;=S$5,$F217&lt;=S$6),IF(AND($G217&gt;=S$5,$G217&lt;=S$6),5,IF($L217=1,2,1)),IF(AND($G217&gt;=S$5,$G217&lt;=S$6),IF($M217&gt;0,4,3),0)),IF(AND($D217&lt;=S$6,$E217&gt;=S$5),60,0)))</f>
        <v/>
      </c>
      <c r="T217" s="80" t="str">
        <f>IF(OR($A217="",NOT(ISNUMBER($G217))),"",IF(AND($F217&lt;=T$6,$G217&gt;=T$5),IF(T$5&gt;$N217,5,$K217)*10+IF(AND($F217&gt;=T$5,$F217&lt;=T$6),IF(AND($G217&gt;=T$5,$G217&lt;=T$6),5,IF($L217=1,2,1)),IF(AND($G217&gt;=T$5,$G217&lt;=T$6),IF($M217&gt;0,4,3),0)),IF(AND($D217&lt;=T$6,$E217&gt;=T$5),60,0)))</f>
        <v/>
      </c>
      <c r="U217" s="80" t="str">
        <f>IF(OR($A217="",NOT(ISNUMBER($G217))),"",IF(AND($F217&lt;=U$6,$G217&gt;=U$5),IF(U$5&gt;$N217,5,$K217)*10+IF(AND($F217&gt;=U$5,$F217&lt;=U$6),IF(AND($G217&gt;=U$5,$G217&lt;=U$6),5,IF($L217=1,2,1)),IF(AND($G217&gt;=U$5,$G217&lt;=U$6),IF($M217&gt;0,4,3),0)),IF(AND($D217&lt;=U$6,$E217&gt;=U$5),60,0)))</f>
        <v/>
      </c>
      <c r="V217" s="80" t="str">
        <f>IF(OR($A217="",NOT(ISNUMBER($G217))),"",IF(AND($F217&lt;=V$6,$G217&gt;=V$5),IF(V$5&gt;$N217,5,$K217)*10+IF(AND($F217&gt;=V$5,$F217&lt;=V$6),IF(AND($G217&gt;=V$5,$G217&lt;=V$6),5,IF($L217=1,2,1)),IF(AND($G217&gt;=V$5,$G217&lt;=V$6),IF($M217&gt;0,4,3),0)),IF(AND($D217&lt;=V$6,$E217&gt;=V$5),60,0)))</f>
        <v/>
      </c>
      <c r="W217" s="80" t="str">
        <f>IF(OR($A217="",NOT(ISNUMBER($G217))),"",IF(AND($F217&lt;=W$6,$G217&gt;=W$5),IF(W$5&gt;$N217,5,$K217)*10+IF(AND($F217&gt;=W$5,$F217&lt;=W$6),IF(AND($G217&gt;=W$5,$G217&lt;=W$6),5,IF($L217=1,2,1)),IF(AND($G217&gt;=W$5,$G217&lt;=W$6),IF($M217&gt;0,4,3),0)),IF(AND($D217&lt;=W$6,$E217&gt;=W$5),60,0)))</f>
        <v/>
      </c>
      <c r="X217" s="80" t="str">
        <f>IF(OR($A217="",NOT(ISNUMBER($G217))),"",IF(AND($F217&lt;=X$6,$G217&gt;=X$5),IF(X$5&gt;$N217,5,$K217)*10+IF(AND($F217&gt;=X$5,$F217&lt;=X$6),IF(AND($G217&gt;=X$5,$G217&lt;=X$6),5,IF($L217=1,2,1)),IF(AND($G217&gt;=X$5,$G217&lt;=X$6),IF($M217&gt;0,4,3),0)),IF(AND($D217&lt;=X$6,$E217&gt;=X$5),60,0)))</f>
        <v/>
      </c>
      <c r="Y217" s="80" t="str">
        <f>IF(OR($A217="",NOT(ISNUMBER($G217))),"",IF(AND($F217&lt;=Y$6,$G217&gt;=Y$5),IF(Y$5&gt;$N217,5,$K217)*10+IF(AND($F217&gt;=Y$5,$F217&lt;=Y$6),IF(AND($G217&gt;=Y$5,$G217&lt;=Y$6),5,IF($L217=1,2,1)),IF(AND($G217&gt;=Y$5,$G217&lt;=Y$6),IF($M217&gt;0,4,3),0)),IF(AND($D217&lt;=Y$6,$E217&gt;=Y$5),60,0)))</f>
        <v/>
      </c>
      <c r="Z217" s="80" t="str">
        <f>IF(OR($A217="",NOT(ISNUMBER($G217))),"",IF(AND($F217&lt;=Z$6,$G217&gt;=Z$5),IF(Z$5&gt;$N217,5,$K217)*10+IF(AND($F217&gt;=Z$5,$F217&lt;=Z$6),IF(AND($G217&gt;=Z$5,$G217&lt;=Z$6),5,IF($L217=1,2,1)),IF(AND($G217&gt;=Z$5,$G217&lt;=Z$6),IF($M217&gt;0,4,3),0)),IF(AND($D217&lt;=Z$6,$E217&gt;=Z$5),60,0)))</f>
        <v/>
      </c>
      <c r="AA217" s="80" t="str">
        <f>IF(OR($A217="",NOT(ISNUMBER($G217))),"",IF(AND($F217&lt;=AA$6,$G217&gt;=AA$5),IF(AA$5&gt;$N217,5,$K217)*10+IF(AND($F217&gt;=AA$5,$F217&lt;=AA$6),IF(AND($G217&gt;=AA$5,$G217&lt;=AA$6),5,IF($L217=1,2,1)),IF(AND($G217&gt;=AA$5,$G217&lt;=AA$6),IF($M217&gt;0,4,3),0)),IF(AND($D217&lt;=AA$6,$E217&gt;=AA$5),60,0)))</f>
        <v/>
      </c>
      <c r="AB217" s="80" t="str">
        <f>IF(OR($A217="",NOT(ISNUMBER($G217))),"",IF(AND($F217&lt;=AB$6,$G217&gt;=AB$5),IF(AB$5&gt;$N217,5,$K217)*10+IF(AND($F217&gt;=AB$5,$F217&lt;=AB$6),IF(AND($G217&gt;=AB$5,$G217&lt;=AB$6),5,IF($L217=1,2,1)),IF(AND($G217&gt;=AB$5,$G217&lt;=AB$6),IF($M217&gt;0,4,3),0)),IF(AND($D217&lt;=AB$6,$E217&gt;=AB$5),60,0)))</f>
        <v/>
      </c>
      <c r="AC217" s="80" t="str">
        <f>IF(OR($A217="",NOT(ISNUMBER($G217))),"",IF(AND($F217&lt;=AC$6,$G217&gt;=AC$5),IF(AC$5&gt;$N217,5,$K217)*10+IF(AND($F217&gt;=AC$5,$F217&lt;=AC$6),IF(AND($G217&gt;=AC$5,$G217&lt;=AC$6),5,IF($L217=1,2,1)),IF(AND($G217&gt;=AC$5,$G217&lt;=AC$6),IF($M217&gt;0,4,3),0)),IF(AND($D217&lt;=AC$6,$E217&gt;=AC$5),60,0)))</f>
        <v/>
      </c>
      <c r="AD217" s="80" t="str">
        <f>IF(OR($A217="",NOT(ISNUMBER($G217))),"",IF(AND($F217&lt;=AD$6,$G217&gt;=AD$5),IF(AD$5&gt;$N217,5,$K217)*10+IF(AND($F217&gt;=AD$5,$F217&lt;=AD$6),IF(AND($G217&gt;=AD$5,$G217&lt;=AD$6),5,IF($L217=1,2,1)),IF(AND($G217&gt;=AD$5,$G217&lt;=AD$6),IF($M217&gt;0,4,3),0)),IF(AND($D217&lt;=AD$6,$E217&gt;=AD$5),60,0)))</f>
        <v/>
      </c>
      <c r="AE217" s="80" t="str">
        <f>IF(OR($A217="",NOT(ISNUMBER($G217))),"",IF(AND($F217&lt;=AE$6,$G217&gt;=AE$5),IF(AE$5&gt;$N217,5,$K217)*10+IF(AND($F217&gt;=AE$5,$F217&lt;=AE$6),IF(AND($G217&gt;=AE$5,$G217&lt;=AE$6),5,IF($L217=1,2,1)),IF(AND($G217&gt;=AE$5,$G217&lt;=AE$6),IF($M217&gt;0,4,3),0)),IF(AND($D217&lt;=AE$6,$E217&gt;=AE$5),60,0)))</f>
        <v/>
      </c>
      <c r="AF217" s="80" t="str">
        <f>IF(OR($A217="",NOT(ISNUMBER($G217))),"",IF(AND($F217&lt;=AF$6,$G217&gt;=AF$5),IF(AF$5&gt;$N217,5,$K217)*10+IF(AND($F217&gt;=AF$5,$F217&lt;=AF$6),IF(AND($G217&gt;=AF$5,$G217&lt;=AF$6),5,IF($L217=1,2,1)),IF(AND($G217&gt;=AF$5,$G217&lt;=AF$6),IF($M217&gt;0,4,3),0)),IF(AND($D217&lt;=AF$6,$E217&gt;=AF$5),60,0)))</f>
        <v/>
      </c>
      <c r="AG217" s="80" t="str">
        <f>IF(OR($A217="",NOT(ISNUMBER($G217))),"",IF(AND($F217&lt;=AG$6,$G217&gt;=AG$5),IF(AG$5&gt;$N217,5,$K217)*10+IF(AND($F217&gt;=AG$5,$F217&lt;=AG$6),IF(AND($G217&gt;=AG$5,$G217&lt;=AG$6),5,IF($L217=1,2,1)),IF(AND($G217&gt;=AG$5,$G217&lt;=AG$6),IF($M217&gt;0,4,3),0)),IF(AND($D217&lt;=AG$6,$E217&gt;=AG$5),60,0)))</f>
        <v/>
      </c>
      <c r="AH217" s="80" t="str">
        <f>IF(OR($A217="",NOT(ISNUMBER($G217))),"",IF(AND($F217&lt;=AH$6,$G217&gt;=AH$5),IF(AH$5&gt;$N217,5,$K217)*10+IF(AND($F217&gt;=AH$5,$F217&lt;=AH$6),IF(AND($G217&gt;=AH$5,$G217&lt;=AH$6),5,IF($L217=1,2,1)),IF(AND($G217&gt;=AH$5,$G217&lt;=AH$6),IF($M217&gt;0,4,3),0)),IF(AND($D217&lt;=AH$6,$E217&gt;=AH$5),60,0)))</f>
        <v/>
      </c>
      <c r="AI217" s="80" t="str">
        <f>IF(OR($A217="",NOT(ISNUMBER($G217))),"",IF(AND($F217&lt;=AI$6,$G217&gt;=AI$5),IF(AI$5&gt;$N217,5,$K217)*10+IF(AND($F217&gt;=AI$5,$F217&lt;=AI$6),IF(AND($G217&gt;=AI$5,$G217&lt;=AI$6),5,IF($L217=1,2,1)),IF(AND($G217&gt;=AI$5,$G217&lt;=AI$6),IF($M217&gt;0,4,3),0)),IF(AND($D217&lt;=AI$6,$E217&gt;=AI$5),60,0)))</f>
        <v/>
      </c>
      <c r="AJ217" s="80" t="str">
        <f>IF(OR($A217="",NOT(ISNUMBER($G217))),"",IF(AND($F217&lt;=AJ$6,$G217&gt;=AJ$5),IF(AJ$5&gt;$N217,5,$K217)*10+IF(AND($F217&gt;=AJ$5,$F217&lt;=AJ$6),IF(AND($G217&gt;=AJ$5,$G217&lt;=AJ$6),5,IF($L217=1,2,1)),IF(AND($G217&gt;=AJ$5,$G217&lt;=AJ$6),IF($M217&gt;0,4,3),0)),IF(AND($D217&lt;=AJ$6,$E217&gt;=AJ$5),60,0)))</f>
        <v/>
      </c>
      <c r="AK217" s="80" t="str">
        <f>IF(OR($A217="",NOT(ISNUMBER($G217))),"",IF(AND($F217&lt;=AK$6,$G217&gt;=AK$5),IF(AK$5&gt;$N217,5,$K217)*10+IF(AND($F217&gt;=AK$5,$F217&lt;=AK$6),IF(AND($G217&gt;=AK$5,$G217&lt;=AK$6),5,IF($L217=1,2,1)),IF(AND($G217&gt;=AK$5,$G217&lt;=AK$6),IF($M217&gt;0,4,3),0)),IF(AND($D217&lt;=AK$6,$E217&gt;=AK$5),60,0)))</f>
        <v/>
      </c>
      <c r="AL217" s="80" t="str">
        <f>IF(OR($A217="",NOT(ISNUMBER($G217))),"",IF(AND($F217&lt;=AL$6,$G217&gt;=AL$5),IF(AL$5&gt;$N217,5,$K217)*10+IF(AND($F217&gt;=AL$5,$F217&lt;=AL$6),IF(AND($G217&gt;=AL$5,$G217&lt;=AL$6),5,IF($L217=1,2,1)),IF(AND($G217&gt;=AL$5,$G217&lt;=AL$6),IF($M217&gt;0,4,3),0)),IF(AND($D217&lt;=AL$6,$E217&gt;=AL$5),60,0)))</f>
        <v/>
      </c>
      <c r="AM217" s="80" t="str">
        <f>IF(OR($A217="",NOT(ISNUMBER($G217))),"",IF(AND($F217&lt;=AM$6,$G217&gt;=AM$5),IF(AM$5&gt;$N217,5,$K217)*10+IF(AND($F217&gt;=AM$5,$F217&lt;=AM$6),IF(AND($G217&gt;=AM$5,$G217&lt;=AM$6),5,IF($L217=1,2,1)),IF(AND($G217&gt;=AM$5,$G217&lt;=AM$6),IF($M217&gt;0,4,3),0)),IF(AND($D217&lt;=AM$6,$E217&gt;=AM$5),60,0)))</f>
        <v/>
      </c>
      <c r="AN217" s="80" t="str">
        <f>IF(OR($A217="",NOT(ISNUMBER($G217))),"",IF(AND($F217&lt;=AN$6,$G217&gt;=AN$5),IF(AN$5&gt;$N217,5,$K217)*10+IF(AND($F217&gt;=AN$5,$F217&lt;=AN$6),IF(AND($G217&gt;=AN$5,$G217&lt;=AN$6),5,IF($L217=1,2,1)),IF(AND($G217&gt;=AN$5,$G217&lt;=AN$6),IF($M217&gt;0,4,3),0)),IF(AND($D217&lt;=AN$6,$E217&gt;=AN$5),60,0)))</f>
        <v/>
      </c>
      <c r="AO217" s="80" t="str">
        <f>IF(OR($A217="",NOT(ISNUMBER($G217))),"",IF(AND($F217&lt;=AO$6,$G217&gt;=AO$5),IF(AO$5&gt;$N217,5,$K217)*10+IF(AND($F217&gt;=AO$5,$F217&lt;=AO$6),IF(AND($G217&gt;=AO$5,$G217&lt;=AO$6),5,IF($L217=1,2,1)),IF(AND($G217&gt;=AO$5,$G217&lt;=AO$6),IF($M217&gt;0,4,3),0)),IF(AND($D217&lt;=AO$6,$E217&gt;=AO$5),60,0)))</f>
        <v/>
      </c>
      <c r="AP217" s="80" t="str">
        <f>IF(OR($A217="",NOT(ISNUMBER($G217))),"",IF(AND($F217&lt;=AP$6,$G217&gt;=AP$5),IF(AP$5&gt;$N217,5,$K217)*10+IF(AND($F217&gt;=AP$5,$F217&lt;=AP$6),IF(AND($G217&gt;=AP$5,$G217&lt;=AP$6),5,IF($L217=1,2,1)),IF(AND($G217&gt;=AP$5,$G217&lt;=AP$6),IF($M217&gt;0,4,3),0)),IF(AND($D217&lt;=AP$6,$E217&gt;=AP$5),60,0)))</f>
        <v/>
      </c>
      <c r="AQ217" s="80" t="str">
        <f>IF(OR($A217="",NOT(ISNUMBER($G217))),"",IF(AND($F217&lt;=AQ$6,$G217&gt;=AQ$5),IF(AQ$5&gt;$N217,5,$K217)*10+IF(AND($F217&gt;=AQ$5,$F217&lt;=AQ$6),IF(AND($G217&gt;=AQ$5,$G217&lt;=AQ$6),5,IF($L217=1,2,1)),IF(AND($G217&gt;=AQ$5,$G217&lt;=AQ$6),IF($M217&gt;0,4,3),0)),IF(AND($D217&lt;=AQ$6,$E217&gt;=AQ$5),60,0)))</f>
        <v/>
      </c>
      <c r="AR217" s="80" t="str">
        <f>IF(OR($A217="",NOT(ISNUMBER($G217))),"",IF(AND($F217&lt;=AR$6,$G217&gt;=AR$5),IF(AR$5&gt;$N217,5,$K217)*10+IF(AND($F217&gt;=AR$5,$F217&lt;=AR$6),IF(AND($G217&gt;=AR$5,$G217&lt;=AR$6),5,IF($L217=1,2,1)),IF(AND($G217&gt;=AR$5,$G217&lt;=AR$6),IF($M217&gt;0,4,3),0)),IF(AND($D217&lt;=AR$6,$E217&gt;=AR$5),60,0)))</f>
        <v/>
      </c>
      <c r="AS217" s="80" t="str">
        <f>IF(OR($A217="",NOT(ISNUMBER($G217))),"",IF(AND($F217&lt;=AS$6,$G217&gt;=AS$5),IF(AS$5&gt;$N217,5,$K217)*10+IF(AND($F217&gt;=AS$5,$F217&lt;=AS$6),IF(AND($G217&gt;=AS$5,$G217&lt;=AS$6),5,IF($L217=1,2,1)),IF(AND($G217&gt;=AS$5,$G217&lt;=AS$6),IF($M217&gt;0,4,3),0)),IF(AND($D217&lt;=AS$6,$E217&gt;=AS$5),60,0)))</f>
        <v/>
      </c>
      <c r="AT217" s="80" t="str">
        <f>IF(OR($A217="",NOT(ISNUMBER($G217))),"",IF(AND($F217&lt;=AT$6,$G217&gt;=AT$5),IF(AT$5&gt;$N217,5,$K217)*10+IF(AND($F217&gt;=AT$5,$F217&lt;=AT$6),IF(AND($G217&gt;=AT$5,$G217&lt;=AT$6),5,IF($L217=1,2,1)),IF(AND($G217&gt;=AT$5,$G217&lt;=AT$6),IF($M217&gt;0,4,3),0)),IF(AND($D217&lt;=AT$6,$E217&gt;=AT$5),60,0)))</f>
        <v/>
      </c>
      <c r="AU217" s="80" t="str">
        <f>IF(OR($A217="",NOT(ISNUMBER($G217))),"",IF(AND($F217&lt;=AU$6,$G217&gt;=AU$5),IF(AU$5&gt;$N217,5,$K217)*10+IF(AND($F217&gt;=AU$5,$F217&lt;=AU$6),IF(AND($G217&gt;=AU$5,$G217&lt;=AU$6),5,IF($L217=1,2,1)),IF(AND($G217&gt;=AU$5,$G217&lt;=AU$6),IF($M217&gt;0,4,3),0)),IF(AND($D217&lt;=AU$6,$E217&gt;=AU$5),60,0)))</f>
        <v/>
      </c>
      <c r="AV217" s="80" t="str">
        <f>IF(OR($A217="",NOT(ISNUMBER($G217))),"",IF(AND($F217&lt;=AV$6,$G217&gt;=AV$5),IF(AV$5&gt;$N217,5,$K217)*10+IF(AND($F217&gt;=AV$5,$F217&lt;=AV$6),IF(AND($G217&gt;=AV$5,$G217&lt;=AV$6),5,IF($L217=1,2,1)),IF(AND($G217&gt;=AV$5,$G217&lt;=AV$6),IF($M217&gt;0,4,3),0)),IF(AND($D217&lt;=AV$6,$E217&gt;=AV$5),60,0)))</f>
        <v/>
      </c>
      <c r="AW217" s="80" t="str">
        <f>IF(OR($A217="",NOT(ISNUMBER($G217))),"",IF(AND($F217&lt;=AW$6,$G217&gt;=AW$5),IF(AW$5&gt;$N217,5,$K217)*10+IF(AND($F217&gt;=AW$5,$F217&lt;=AW$6),IF(AND($G217&gt;=AW$5,$G217&lt;=AW$6),5,IF($L217=1,2,1)),IF(AND($G217&gt;=AW$5,$G217&lt;=AW$6),IF($M217&gt;0,4,3),0)),IF(AND($D217&lt;=AW$6,$E217&gt;=AW$5),60,0)))</f>
        <v/>
      </c>
      <c r="AX217" s="80" t="str">
        <f>IF(OR($A217="",NOT(ISNUMBER($G217))),"",IF(AND($F217&lt;=AX$6,$G217&gt;=AX$5),IF(AX$5&gt;$N217,5,$K217)*10+IF(AND($F217&gt;=AX$5,$F217&lt;=AX$6),IF(AND($G217&gt;=AX$5,$G217&lt;=AX$6),5,IF($L217=1,2,1)),IF(AND($G217&gt;=AX$5,$G217&lt;=AX$6),IF($M217&gt;0,4,3),0)),IF(AND($D217&lt;=AX$6,$E217&gt;=AX$5),60,0)))</f>
        <v/>
      </c>
      <c r="AY217" s="80" t="str">
        <f>IF(OR($A217="",NOT(ISNUMBER($G217))),"",IF(AND($F217&lt;=AY$6,$G217&gt;=AY$5),IF(AY$5&gt;$N217,5,$K217)*10+IF(AND($F217&gt;=AY$5,$F217&lt;=AY$6),IF(AND($G217&gt;=AY$5,$G217&lt;=AY$6),5,IF($L217=1,2,1)),IF(AND($G217&gt;=AY$5,$G217&lt;=AY$6),IF($M217&gt;0,4,3),0)),IF(AND($D217&lt;=AY$6,$E217&gt;=AY$5),60,0)))</f>
        <v/>
      </c>
      <c r="AZ217" s="80" t="str">
        <f>IF(OR($A217="",NOT(ISNUMBER($G217))),"",IF(AND($F217&lt;=AZ$6,$G217&gt;=AZ$5),IF(AZ$5&gt;$N217,5,$K217)*10+IF(AND($F217&gt;=AZ$5,$F217&lt;=AZ$6),IF(AND($G217&gt;=AZ$5,$G217&lt;=AZ$6),5,IF($L217=1,2,1)),IF(AND($G217&gt;=AZ$5,$G217&lt;=AZ$6),IF($M217&gt;0,4,3),0)),IF(AND($D217&lt;=AZ$6,$E217&gt;=AZ$5),60,0)))</f>
        <v/>
      </c>
      <c r="BA217" s="80" t="str">
        <f>IF(OR($A217="",NOT(ISNUMBER($G217))),"",IF(AND($F217&lt;=BA$6,$G217&gt;=BA$5),IF(BA$5&gt;$N217,5,$K217)*10+IF(AND($F217&gt;=BA$5,$F217&lt;=BA$6),IF(AND($G217&gt;=BA$5,$G217&lt;=BA$6),5,IF($L217=1,2,1)),IF(AND($G217&gt;=BA$5,$G217&lt;=BA$6),IF($M217&gt;0,4,3),0)),IF(AND($D217&lt;=BA$6,$E217&gt;=BA$5),60,0)))</f>
        <v/>
      </c>
      <c r="BB217" s="80" t="str">
        <f>IF(OR($A217="",NOT(ISNUMBER($G217))),"",IF(AND($F217&lt;=BB$6,$G217&gt;=BB$5),IF(BB$5&gt;$N217,5,$K217)*10+IF(AND($F217&gt;=BB$5,$F217&lt;=BB$6),IF(AND($G217&gt;=BB$5,$G217&lt;=BB$6),5,IF($L217=1,2,1)),IF(AND($G217&gt;=BB$5,$G217&lt;=BB$6),IF($M217&gt;0,4,3),0)),IF(AND($D217&lt;=BB$6,$E217&gt;=BB$5),60,0)))</f>
        <v/>
      </c>
      <c r="BC217" s="80" t="str">
        <f>IF(OR($A217="",NOT(ISNUMBER($G217))),"",IF(AND($F217&lt;=BC$6,$G217&gt;=BC$5),IF(BC$5&gt;$N217,5,$K217)*10+IF(AND($F217&gt;=BC$5,$F217&lt;=BC$6),IF(AND($G217&gt;=BC$5,$G217&lt;=BC$6),5,IF($L217=1,2,1)),IF(AND($G217&gt;=BC$5,$G217&lt;=BC$6),IF($M217&gt;0,4,3),0)),IF(AND($D217&lt;=BC$6,$E217&gt;=BC$5),60,0)))</f>
        <v/>
      </c>
      <c r="BD217" s="80" t="str">
        <f>IF(OR($A217="",NOT(ISNUMBER($G217))),"",IF(AND($F217&lt;=BD$6,$G217&gt;=BD$5),IF(BD$5&gt;$N217,5,$K217)*10+IF(AND($F217&gt;=BD$5,$F217&lt;=BD$6),IF(AND($G217&gt;=BD$5,$G217&lt;=BD$6),5,IF($L217=1,2,1)),IF(AND($G217&gt;=BD$5,$G217&lt;=BD$6),IF($M217&gt;0,4,3),0)),IF(AND($D217&lt;=BD$6,$E217&gt;=BD$5),60,0)))</f>
        <v/>
      </c>
      <c r="BE217" s="80" t="str">
        <f>IF(OR($A217="",NOT(ISNUMBER($G217))),"",IF(AND($F217&lt;=BE$6,$G217&gt;=BE$5),IF(BE$5&gt;$N217,5,$K217)*10+IF(AND($F217&gt;=BE$5,$F217&lt;=BE$6),IF(AND($G217&gt;=BE$5,$G217&lt;=BE$6),5,IF($L217=1,2,1)),IF(AND($G217&gt;=BE$5,$G217&lt;=BE$6),IF($M217&gt;0,4,3),0)),IF(AND($D217&lt;=BE$6,$E217&gt;=BE$5),60,0)))</f>
        <v/>
      </c>
      <c r="BF217" s="80" t="str">
        <f>IF(OR($A217="",NOT(ISNUMBER($G217))),"",IF(AND($F217&lt;=BF$6,$G217&gt;=BF$5),IF(BF$5&gt;$N217,5,$K217)*10+IF(AND($F217&gt;=BF$5,$F217&lt;=BF$6),IF(AND($G217&gt;=BF$5,$G217&lt;=BF$6),5,IF($L217=1,2,1)),IF(AND($G217&gt;=BF$5,$G217&lt;=BF$6),IF($M217&gt;0,4,3),0)),IF(AND($D217&lt;=BF$6,$E217&gt;=BF$5),60,0)))</f>
        <v/>
      </c>
      <c r="BG217" s="80" t="str">
        <f>IF(OR($A217="",NOT(ISNUMBER($G217))),"",IF(AND($F217&lt;=BG$6,$G217&gt;=BG$5),IF(BG$5&gt;$N217,5,$K217)*10+IF(AND($F217&gt;=BG$5,$F217&lt;=BG$6),IF(AND($G217&gt;=BG$5,$G217&lt;=BG$6),5,IF($L217=1,2,1)),IF(AND($G217&gt;=BG$5,$G217&lt;=BG$6),IF($M217&gt;0,4,3),0)),IF(AND($D217&lt;=BG$6,$E217&gt;=BG$5),60,0)))</f>
        <v/>
      </c>
      <c r="BH217" s="80" t="str">
        <f>IF(OR($A217="",NOT(ISNUMBER($G217))),"",IF(AND($F217&lt;=BH$6,$G217&gt;=BH$5),IF(BH$5&gt;$N217,5,$K217)*10+IF(AND($F217&gt;=BH$5,$F217&lt;=BH$6),IF(AND($G217&gt;=BH$5,$G217&lt;=BH$6),5,IF($L217=1,2,1)),IF(AND($G217&gt;=BH$5,$G217&lt;=BH$6),IF($M217&gt;0,4,3),0)),IF(AND($D217&lt;=BH$6,$E217&gt;=BH$5),60,0)))</f>
        <v/>
      </c>
      <c r="BI217" s="80" t="str">
        <f>IF(OR($A217="",NOT(ISNUMBER($G217))),"",IF(AND($F217&lt;=BI$6,$G217&gt;=BI$5),IF(BI$5&gt;$N217,5,$K217)*10+IF(AND($F217&gt;=BI$5,$F217&lt;=BI$6),IF(AND($G217&gt;=BI$5,$G217&lt;=BI$6),5,IF($L217=1,2,1)),IF(AND($G217&gt;=BI$5,$G217&lt;=BI$6),IF($M217&gt;0,4,3),0)),IF(AND($D217&lt;=BI$6,$E217&gt;=BI$5),60,0)))</f>
        <v/>
      </c>
      <c r="BJ217" s="80" t="str">
        <f>IF(OR($A217="",NOT(ISNUMBER($G217))),"",IF(AND($F217&lt;=BJ$6,$G217&gt;=BJ$5),IF(BJ$5&gt;$N217,5,$K217)*10+IF(AND($F217&gt;=BJ$5,$F217&lt;=BJ$6),IF(AND($G217&gt;=BJ$5,$G217&lt;=BJ$6),5,IF($L217=1,2,1)),IF(AND($G217&gt;=BJ$5,$G217&lt;=BJ$6),IF($M217&gt;0,4,3),0)),IF(AND($D217&lt;=BJ$6,$E217&gt;=BJ$5),60,0)))</f>
        <v/>
      </c>
      <c r="BK217" s="80" t="str">
        <f>IF(OR($A217="",NOT(ISNUMBER($G217))),"",IF(AND($F217&lt;=BK$6,$G217&gt;=BK$5),IF(BK$5&gt;$N217,5,$K217)*10+IF(AND($F217&gt;=BK$5,$F217&lt;=BK$6),IF(AND($G217&gt;=BK$5,$G217&lt;=BK$6),5,IF($L217=1,2,1)),IF(AND($G217&gt;=BK$5,$G217&lt;=BK$6),IF($M217&gt;0,4,3),0)),IF(AND($D217&lt;=BK$6,$E217&gt;=BK$5),60,0)))</f>
        <v/>
      </c>
      <c r="BL217" s="80" t="str">
        <f>IF(OR($A217="",NOT(ISNUMBER($G217))),"",IF(AND($F217&lt;=BL$6,$G217&gt;=BL$5),IF(BL$5&gt;$N217,5,$K217)*10+IF(AND($F217&gt;=BL$5,$F217&lt;=BL$6),IF(AND($G217&gt;=BL$5,$G217&lt;=BL$6),5,IF($L217=1,2,1)),IF(AND($G217&gt;=BL$5,$G217&lt;=BL$6),IF($M217&gt;0,4,3),0)),IF(AND($D217&lt;=BL$6,$E217&gt;=BL$5),60,0)))</f>
        <v/>
      </c>
      <c r="BM217" s="80" t="str">
        <f>IF(OR($A217="",NOT(ISNUMBER($G217))),"",IF(AND($F217&lt;=BM$6,$G217&gt;=BM$5),IF(BM$5&gt;$N217,5,$K217)*10+IF(AND($F217&gt;=BM$5,$F217&lt;=BM$6),IF(AND($G217&gt;=BM$5,$G217&lt;=BM$6),5,IF($L217=1,2,1)),IF(AND($G217&gt;=BM$5,$G217&lt;=BM$6),IF($M217&gt;0,4,3),0)),IF(AND($D217&lt;=BM$6,$E217&gt;=BM$5),60,0)))</f>
        <v/>
      </c>
      <c r="BN217" s="80" t="str">
        <f>IF(OR($A217="",NOT(ISNUMBER($G217))),"",IF(AND($F217&lt;=BN$6,$G217&gt;=BN$5),IF(BN$5&gt;$N217,5,$K217)*10+IF(AND($F217&gt;=BN$5,$F217&lt;=BN$6),IF(AND($G217&gt;=BN$5,$G217&lt;=BN$6),5,IF($L217=1,2,1)),IF(AND($G217&gt;=BN$5,$G217&lt;=BN$6),IF($M217&gt;0,4,3),0)),IF(AND($D217&lt;=BN$6,$E217&gt;=BN$5),60,0)))</f>
        <v/>
      </c>
      <c r="BO217" s="80" t="str">
        <f>IF(OR($A217="",NOT(ISNUMBER($G217))),"",IF(AND($F217&lt;=BO$6,$G217&gt;=BO$5),IF(BO$5&gt;$N217,5,$K217)*10+IF(AND($F217&gt;=BO$5,$F217&lt;=BO$6),IF(AND($G217&gt;=BO$5,$G217&lt;=BO$6),5,IF($L217=1,2,1)),IF(AND($G217&gt;=BO$5,$G217&lt;=BO$6),IF($M217&gt;0,4,3),0)),IF(AND($D217&lt;=BO$6,$E217&gt;=BO$5),60,0)))</f>
        <v/>
      </c>
      <c r="BP217" s="80" t="str">
        <f>IF(OR($A217="",NOT(ISNUMBER($G217))),"",IF(AND($F217&lt;=BP$6,$G217&gt;=BP$5),IF(BP$5&gt;$N217,5,$K217)*10+IF(AND($F217&gt;=BP$5,$F217&lt;=BP$6),IF(AND($G217&gt;=BP$5,$G217&lt;=BP$6),5,IF($L217=1,2,1)),IF(AND($G217&gt;=BP$5,$G217&lt;=BP$6),IF($M217&gt;0,4,3),0)),IF(AND($D217&lt;=BP$6,$E217&gt;=BP$5),60,0)))</f>
        <v/>
      </c>
      <c r="BQ217" s="80" t="str">
        <f>IF(OR($A217="",NOT(ISNUMBER($G217))),"",IF(AND($F217&lt;=BQ$6,$G217&gt;=BQ$5),IF(BQ$5&gt;$N217,5,$K217)*10+IF(AND($F217&gt;=BQ$5,$F217&lt;=BQ$6),IF(AND($G217&gt;=BQ$5,$G217&lt;=BQ$6),5,IF($L217=1,2,1)),IF(AND($G217&gt;=BQ$5,$G217&lt;=BQ$6),IF($M217&gt;0,4,3),0)),IF(AND($D217&lt;=BQ$6,$E217&gt;=BQ$5),60,0)))</f>
        <v/>
      </c>
      <c r="BR217" s="80" t="str">
        <f>IF(OR($A217="",NOT(ISNUMBER($G217))),"",IF(AND($F217&lt;=BR$6,$G217&gt;=BR$5),IF(BR$5&gt;$N217,5,$K217)*10+IF(AND($F217&gt;=BR$5,$F217&lt;=BR$6),IF(AND($G217&gt;=BR$5,$G217&lt;=BR$6),5,IF($L217=1,2,1)),IF(AND($G217&gt;=BR$5,$G217&lt;=BR$6),IF($M217&gt;0,4,3),0)),IF(AND($D217&lt;=BR$6,$E217&gt;=BR$5),60,0)))</f>
        <v/>
      </c>
      <c r="BS217" s="80" t="str">
        <f>IF(OR($A217="",NOT(ISNUMBER($G217))),"",IF(AND($F217&lt;=BS$6,$G217&gt;=BS$5),IF(BS$5&gt;$N217,5,$K217)*10+IF(AND($F217&gt;=BS$5,$F217&lt;=BS$6),IF(AND($G217&gt;=BS$5,$G217&lt;=BS$6),5,IF($L217=1,2,1)),IF(AND($G217&gt;=BS$5,$G217&lt;=BS$6),IF($M217&gt;0,4,3),0)),IF(AND($D217&lt;=BS$6,$E217&gt;=BS$5),60,0)))</f>
        <v/>
      </c>
      <c r="BT217" s="80" t="str">
        <f>IF(OR($A217="",NOT(ISNUMBER($G217))),"",IF(AND($F217&lt;=BT$6,$G217&gt;=BT$5),IF(BT$5&gt;$N217,5,$K217)*10+IF(AND($F217&gt;=BT$5,$F217&lt;=BT$6),IF(AND($G217&gt;=BT$5,$G217&lt;=BT$6),5,IF($L217=1,2,1)),IF(AND($G217&gt;=BT$5,$G217&lt;=BT$6),IF($M217&gt;0,4,3),0)),IF(AND($D217&lt;=BT$6,$E217&gt;=BT$5),60,0)))</f>
        <v/>
      </c>
      <c r="BU217" s="80" t="str">
        <f>IF(OR($A217="",NOT(ISNUMBER($G217))),"",IF(AND($F217&lt;=BU$6,$G217&gt;=BU$5),IF(BU$5&gt;$N217,5,$K217)*10+IF(AND($F217&gt;=BU$5,$F217&lt;=BU$6),IF(AND($G217&gt;=BU$5,$G217&lt;=BU$6),5,IF($L217=1,2,1)),IF(AND($G217&gt;=BU$5,$G217&lt;=BU$6),IF($M217&gt;0,4,3),0)),IF(AND($D217&lt;=BU$6,$E217&gt;=BU$5),60,0)))</f>
        <v/>
      </c>
      <c r="BV217" s="80" t="str">
        <f>IF(OR($A217="",NOT(ISNUMBER($G217))),"",IF(AND($F217&lt;=BV$6,$G217&gt;=BV$5),IF(BV$5&gt;$N217,5,$K217)*10+IF(AND($F217&gt;=BV$5,$F217&lt;=BV$6),IF(AND($G217&gt;=BV$5,$G217&lt;=BV$6),5,IF($L217=1,2,1)),IF(AND($G217&gt;=BV$5,$G217&lt;=BV$6),IF($M217&gt;0,4,3),0)),IF(AND($D217&lt;=BV$6,$E217&gt;=BV$5),60,0)))</f>
        <v/>
      </c>
      <c r="BW217" s="80" t="str">
        <f>IF(OR($A217="",NOT(ISNUMBER($G217))),"",IF(AND($F217&lt;=BW$6,$G217&gt;=BW$5),IF(BW$5&gt;$N217,5,$K217)*10+IF(AND($F217&gt;=BW$5,$F217&lt;=BW$6),IF(AND($G217&gt;=BW$5,$G217&lt;=BW$6),5,IF($L217=1,2,1)),IF(AND($G217&gt;=BW$5,$G217&lt;=BW$6),IF($M217&gt;0,4,3),0)),IF(AND($D217&lt;=BW$6,$E217&gt;=BW$5),60,0)))</f>
        <v/>
      </c>
      <c r="BX217" s="80" t="str">
        <f>IF(OR($A217="",NOT(ISNUMBER($G217))),"",IF(AND($F217&lt;=BX$6,$G217&gt;=BX$5),IF(BX$5&gt;$N217,5,$K217)*10+IF(AND($F217&gt;=BX$5,$F217&lt;=BX$6),IF(AND($G217&gt;=BX$5,$G217&lt;=BX$6),5,IF($L217=1,2,1)),IF(AND($G217&gt;=BX$5,$G217&lt;=BX$6),IF($M217&gt;0,4,3),0)),IF(AND($D217&lt;=BX$6,$E217&gt;=BX$5),60,0)))</f>
        <v/>
      </c>
      <c r="BY217" s="80" t="str">
        <f>IF(OR($A217="",NOT(ISNUMBER($G217))),"",IF(AND($F217&lt;=BY$6,$G217&gt;=BY$5),IF(BY$5&gt;$N217,5,$K217)*10+IF(AND($F217&gt;=BY$5,$F217&lt;=BY$6),IF(AND($G217&gt;=BY$5,$G217&lt;=BY$6),5,IF($L217=1,2,1)),IF(AND($G217&gt;=BY$5,$G217&lt;=BY$6),IF($M217&gt;0,4,3),0)),IF(AND($D217&lt;=BY$6,$E217&gt;=BY$5),60,0)))</f>
        <v/>
      </c>
      <c r="BZ217" s="80" t="str">
        <f>IF(OR($A217="",NOT(ISNUMBER($G217))),"",IF(AND($F217&lt;=BZ$6,$G217&gt;=BZ$5),IF(BZ$5&gt;$N217,5,$K217)*10+IF(AND($F217&gt;=BZ$5,$F217&lt;=BZ$6),IF(AND($G217&gt;=BZ$5,$G217&lt;=BZ$6),5,IF($L217=1,2,1)),IF(AND($G217&gt;=BZ$5,$G217&lt;=BZ$6),IF($M217&gt;0,4,3),0)),IF(AND($D217&lt;=BZ$6,$E217&gt;=BZ$5),60,0)))</f>
        <v/>
      </c>
      <c r="CA217" s="80" t="str">
        <f>IF(OR($A217="",NOT(ISNUMBER($G217))),"",IF(AND($F217&lt;=CA$6,$G217&gt;=CA$5),IF(CA$5&gt;$N217,5,$K217)*10+IF(AND($F217&gt;=CA$5,$F217&lt;=CA$6),IF(AND($G217&gt;=CA$5,$G217&lt;=CA$6),5,IF($L217=1,2,1)),IF(AND($G217&gt;=CA$5,$G217&lt;=CA$6),IF($M217&gt;0,4,3),0)),IF(AND($D217&lt;=CA$6,$E217&gt;=CA$5),60,0)))</f>
        <v/>
      </c>
      <c r="CB217" s="80" t="str">
        <f>IF(OR($A217="",NOT(ISNUMBER($G217))),"",IF(AND($F217&lt;=CB$6,$G217&gt;=CB$5),IF(CB$5&gt;$N217,5,$K217)*10+IF(AND($F217&gt;=CB$5,$F217&lt;=CB$6),IF(AND($G217&gt;=CB$5,$G217&lt;=CB$6),5,IF($L217=1,2,1)),IF(AND($G217&gt;=CB$5,$G217&lt;=CB$6),IF($M217&gt;0,4,3),0)),IF(AND($D217&lt;=CB$6,$E217&gt;=CB$5),60,0)))</f>
        <v/>
      </c>
      <c r="CC217" s="80" t="str">
        <f>IF(OR($A217="",NOT(ISNUMBER($G217))),"",IF(AND($F217&lt;=CC$6,$G217&gt;=CC$5),IF(CC$5&gt;$N217,5,$K217)*10+IF(AND($F217&gt;=CC$5,$F217&lt;=CC$6),IF(AND($G217&gt;=CC$5,$G217&lt;=CC$6),5,IF($L217=1,2,1)),IF(AND($G217&gt;=CC$5,$G217&lt;=CC$6),IF($M217&gt;0,4,3),0)),IF(AND($D217&lt;=CC$6,$E217&gt;=CC$5),60,0)))</f>
        <v/>
      </c>
      <c r="CD217" s="80" t="str">
        <f>IF(OR($A217="",NOT(ISNUMBER($G217))),"",IF(AND($F217&lt;=CD$6,$G217&gt;=CD$5),IF(CD$5&gt;$N217,5,$K217)*10+IF(AND($F217&gt;=CD$5,$F217&lt;=CD$6),IF(AND($G217&gt;=CD$5,$G217&lt;=CD$6),5,IF($L217=1,2,1)),IF(AND($G217&gt;=CD$5,$G217&lt;=CD$6),IF($M217&gt;0,4,3),0)),IF(AND($D217&lt;=CD$6,$E217&gt;=CD$5),60,0)))</f>
        <v/>
      </c>
      <c r="CE217" s="80" t="str">
        <f>IF(OR($A217="",NOT(ISNUMBER($G217))),"",IF(AND($F217&lt;=CE$6,$G217&gt;=CE$5),IF(CE$5&gt;$N217,5,$K217)*10+IF(AND($F217&gt;=CE$5,$F217&lt;=CE$6),IF(AND($G217&gt;=CE$5,$G217&lt;=CE$6),5,IF($L217=1,2,1)),IF(AND($G217&gt;=CE$5,$G217&lt;=CE$6),IF($M217&gt;0,4,3),0)),IF(AND($D217&lt;=CE$6,$E217&gt;=CE$5),60,0)))</f>
        <v/>
      </c>
      <c r="CF217" s="80" t="str">
        <f>IF(OR($A217="",NOT(ISNUMBER($G217))),"",IF(AND($F217&lt;=CF$6,$G217&gt;=CF$5),IF(CF$5&gt;$N217,5,$K217)*10+IF(AND($F217&gt;=CF$5,$F217&lt;=CF$6),IF(AND($G217&gt;=CF$5,$G217&lt;=CF$6),5,IF($L217=1,2,1)),IF(AND($G217&gt;=CF$5,$G217&lt;=CF$6),IF($M217&gt;0,4,3),0)),IF(AND($D217&lt;=CF$6,$E217&gt;=CF$5),60,0)))</f>
        <v/>
      </c>
      <c r="CG217" s="80" t="str">
        <f>IF(OR($A217="",NOT(ISNUMBER($G217))),"",IF(AND($F217&lt;=CG$6,$G217&gt;=CG$5),IF(CG$5&gt;$N217,5,$K217)*10+IF(AND($F217&gt;=CG$5,$F217&lt;=CG$6),IF(AND($G217&gt;=CG$5,$G217&lt;=CG$6),5,IF($L217=1,2,1)),IF(AND($G217&gt;=CG$5,$G217&lt;=CG$6),IF($M217&gt;0,4,3),0)),IF(AND($D217&lt;=CG$6,$E217&gt;=CG$5),60,0)))</f>
        <v/>
      </c>
      <c r="CH217" s="80" t="str">
        <f>IF(OR($A217="",NOT(ISNUMBER($G217))),"",IF(AND($F217&lt;=CH$6,$G217&gt;=CH$5),IF(CH$5&gt;$N217,5,$K217)*10+IF(AND($F217&gt;=CH$5,$F217&lt;=CH$6),IF(AND($G217&gt;=CH$5,$G217&lt;=CH$6),5,IF($L217=1,2,1)),IF(AND($G217&gt;=CH$5,$G217&lt;=CH$6),IF($M217&gt;0,4,3),0)),IF(AND($D217&lt;=CH$6,$E217&gt;=CH$5),60,0)))</f>
        <v/>
      </c>
      <c r="CI217" s="80" t="str">
        <f>IF(OR($A217="",NOT(ISNUMBER($G217))),"",IF(AND($F217&lt;=CI$6,$G217&gt;=CI$5),IF(CI$5&gt;$N217,5,$K217)*10+IF(AND($F217&gt;=CI$5,$F217&lt;=CI$6),IF(AND($G217&gt;=CI$5,$G217&lt;=CI$6),5,IF($L217=1,2,1)),IF(AND($G217&gt;=CI$5,$G217&lt;=CI$6),IF($M217&gt;0,4,3),0)),IF(AND($D217&lt;=CI$6,$E217&gt;=CI$5),60,0)))</f>
        <v/>
      </c>
      <c r="CJ217" s="80" t="str">
        <f>IF(OR($A217="",NOT(ISNUMBER($G217))),"",IF(AND($F217&lt;=CJ$6,$G217&gt;=CJ$5),IF(CJ$5&gt;$N217,5,$K217)*10+IF(AND($F217&gt;=CJ$5,$F217&lt;=CJ$6),IF(AND($G217&gt;=CJ$5,$G217&lt;=CJ$6),5,IF($L217=1,2,1)),IF(AND($G217&gt;=CJ$5,$G217&lt;=CJ$6),IF($M217&gt;0,4,3),0)),IF(AND($D217&lt;=CJ$6,$E217&gt;=CJ$5),60,0)))</f>
        <v/>
      </c>
      <c r="CK217" s="80" t="str">
        <f>IF(OR($A217="",NOT(ISNUMBER($G217))),"",IF(AND($F217&lt;=CK$6,$G217&gt;=CK$5),IF(CK$5&gt;$N217,5,$K217)*10+IF(AND($F217&gt;=CK$5,$F217&lt;=CK$6),IF(AND($G217&gt;=CK$5,$G217&lt;=CK$6),5,IF($L217=1,2,1)),IF(AND($G217&gt;=CK$5,$G217&lt;=CK$6),IF($M217&gt;0,4,3),0)),IF(AND($D217&lt;=CK$6,$E217&gt;=CK$5),60,0)))</f>
        <v/>
      </c>
      <c r="CL217" s="80" t="str">
        <f>IF(OR($A217="",NOT(ISNUMBER($G217))),"",IF(AND($F217&lt;=CL$6,$G217&gt;=CL$5),IF(CL$5&gt;$N217,5,$K217)*10+IF(AND($F217&gt;=CL$5,$F217&lt;=CL$6),IF(AND($G217&gt;=CL$5,$G217&lt;=CL$6),5,IF($L217=1,2,1)),IF(AND($G217&gt;=CL$5,$G217&lt;=CL$6),IF($M217&gt;0,4,3),0)),IF(AND($D217&lt;=CL$6,$E217&gt;=CL$5),60,0)))</f>
        <v/>
      </c>
      <c r="CM217" s="80" t="str">
        <f>IF(OR($A217="",NOT(ISNUMBER($G217))),"",IF(AND($F217&lt;=CM$6,$G217&gt;=CM$5),IF(CM$5&gt;$N217,5,$K217)*10+IF(AND($F217&gt;=CM$5,$F217&lt;=CM$6),IF(AND($G217&gt;=CM$5,$G217&lt;=CM$6),5,IF($L217=1,2,1)),IF(AND($G217&gt;=CM$5,$G217&lt;=CM$6),IF($M217&gt;0,4,3),0)),IF(AND($D217&lt;=CM$6,$E217&gt;=CM$5),60,0)))</f>
        <v/>
      </c>
      <c r="CN217" s="80" t="str">
        <f>IF(OR($A217="",NOT(ISNUMBER($G217))),"",IF(AND($F217&lt;=CN$6,$G217&gt;=CN$5),IF(CN$5&gt;$N217,5,$K217)*10+IF(AND($F217&gt;=CN$5,$F217&lt;=CN$6),IF(AND($G217&gt;=CN$5,$G217&lt;=CN$6),5,IF($L217=1,2,1)),IF(AND($G217&gt;=CN$5,$G217&lt;=CN$6),IF($M217&gt;0,4,3),0)),IF(AND($D217&lt;=CN$6,$E217&gt;=CN$5),60,0)))</f>
        <v/>
      </c>
      <c r="CO217" s="80" t="str">
        <f>IF(OR($A217="",NOT(ISNUMBER($G217))),"",IF(AND($F217&lt;=CO$6,$G217&gt;=CO$5),IF(CO$5&gt;$N217,5,$K217)*10+IF(AND($F217&gt;=CO$5,$F217&lt;=CO$6),IF(AND($G217&gt;=CO$5,$G217&lt;=CO$6),5,IF($L217=1,2,1)),IF(AND($G217&gt;=CO$5,$G217&lt;=CO$6),IF($M217&gt;0,4,3),0)),IF(AND($D217&lt;=CO$6,$E217&gt;=CO$5),60,0)))</f>
        <v/>
      </c>
      <c r="CP217" s="80" t="str">
        <f>IF(OR($A217="",NOT(ISNUMBER($G217))),"",IF(AND($F217&lt;=CP$6,$G217&gt;=CP$5),IF(CP$5&gt;$N217,5,$K217)*10+IF(AND($F217&gt;=CP$5,$F217&lt;=CP$6),IF(AND($G217&gt;=CP$5,$G217&lt;=CP$6),5,IF($L217=1,2,1)),IF(AND($G217&gt;=CP$5,$G217&lt;=CP$6),IF($M217&gt;0,4,3),0)),IF(AND($D217&lt;=CP$6,$E217&gt;=CP$5),60,0)))</f>
        <v/>
      </c>
      <c r="CQ217" s="80" t="str">
        <f>IF(OR($A217="",NOT(ISNUMBER($G217))),"",IF(AND($F217&lt;=CQ$6,$G217&gt;=CQ$5),IF(CQ$5&gt;$N217,5,$K217)*10+IF(AND($F217&gt;=CQ$5,$F217&lt;=CQ$6),IF(AND($G217&gt;=CQ$5,$G217&lt;=CQ$6),5,IF($L217=1,2,1)),IF(AND($G217&gt;=CQ$5,$G217&lt;=CQ$6),IF($M217&gt;0,4,3),0)),IF(AND($D217&lt;=CQ$6,$E217&gt;=CQ$5),60,0)))</f>
        <v/>
      </c>
      <c r="CR217" s="80" t="str">
        <f>IF(OR($A217="",NOT(ISNUMBER($G217))),"",IF(AND($F217&lt;=CR$6,$G217&gt;=CR$5),IF(CR$5&gt;$N217,5,$K217)*10+IF(AND($F217&gt;=CR$5,$F217&lt;=CR$6),IF(AND($G217&gt;=CR$5,$G217&lt;=CR$6),5,IF($L217=1,2,1)),IF(AND($G217&gt;=CR$5,$G217&lt;=CR$6),IF($M217&gt;0,4,3),0)),IF(AND($D217&lt;=CR$6,$E217&gt;=CR$5),60,0)))</f>
        <v/>
      </c>
      <c r="CS217" s="80" t="str">
        <f>IF(OR($A217="",NOT(ISNUMBER($G217))),"",IF(AND($F217&lt;=CS$6,$G217&gt;=CS$5),IF(CS$5&gt;$N217,5,$K217)*10+IF(AND($F217&gt;=CS$5,$F217&lt;=CS$6),IF(AND($G217&gt;=CS$5,$G217&lt;=CS$6),5,IF($L217=1,2,1)),IF(AND($G217&gt;=CS$5,$G217&lt;=CS$6),IF($M217&gt;0,4,3),0)),IF(AND($D217&lt;=CS$6,$E217&gt;=CS$5),60,0)))</f>
        <v/>
      </c>
      <c r="CT217" s="80" t="str">
        <f>IF(OR($A217="",NOT(ISNUMBER($G217))),"",IF(AND($F217&lt;=CT$6,$G217&gt;=CT$5),IF(CT$5&gt;$N217,5,$K217)*10+IF(AND($F217&gt;=CT$5,$F217&lt;=CT$6),IF(AND($G217&gt;=CT$5,$G217&lt;=CT$6),5,IF($L217=1,2,1)),IF(AND($G217&gt;=CT$5,$G217&lt;=CT$6),IF($M217&gt;0,4,3),0)),IF(AND($D217&lt;=CT$6,$E217&gt;=CT$5),60,0)))</f>
        <v/>
      </c>
      <c r="CU217" s="80" t="str">
        <f>IF(OR($A217="",NOT(ISNUMBER($G217))),"",IF(AND($F217&lt;=CU$6,$G217&gt;=CU$5),IF(CU$5&gt;$N217,5,$K217)*10+IF(AND($F217&gt;=CU$5,$F217&lt;=CU$6),IF(AND($G217&gt;=CU$5,$G217&lt;=CU$6),5,IF($L217=1,2,1)),IF(AND($G217&gt;=CU$5,$G217&lt;=CU$6),IF($M217&gt;0,4,3),0)),IF(AND($D217&lt;=CU$6,$E217&gt;=CU$5),60,0)))</f>
        <v/>
      </c>
      <c r="CV217" s="80" t="str">
        <f>IF(OR($A217="",NOT(ISNUMBER($G217))),"",IF(AND($F217&lt;=CV$6,$G217&gt;=CV$5),IF(CV$5&gt;$N217,5,$K217)*10+IF(AND($F217&gt;=CV$5,$F217&lt;=CV$6),IF(AND($G217&gt;=CV$5,$G217&lt;=CV$6),5,IF($L217=1,2,1)),IF(AND($G217&gt;=CV$5,$G217&lt;=CV$6),IF($M217&gt;0,4,3),0)),IF(AND($D217&lt;=CV$6,$E217&gt;=CV$5),60,0)))</f>
        <v/>
      </c>
      <c r="CW217" s="80" t="str">
        <f>IF(OR($A217="",NOT(ISNUMBER($G217))),"",IF(AND($F217&lt;=CW$6,$G217&gt;=CW$5),IF(CW$5&gt;$N217,5,$K217)*10+IF(AND($F217&gt;=CW$5,$F217&lt;=CW$6),IF(AND($G217&gt;=CW$5,$G217&lt;=CW$6),5,IF($L217=1,2,1)),IF(AND($G217&gt;=CW$5,$G217&lt;=CW$6),IF($M217&gt;0,4,3),0)),IF(AND($D217&lt;=CW$6,$E217&gt;=CW$5),60,0)))</f>
        <v/>
      </c>
      <c r="CX217" s="80" t="str">
        <f>IF(OR($A217="",NOT(ISNUMBER($G217))),"",IF(AND($F217&lt;=CX$6,$G217&gt;=CX$5),IF(CX$5&gt;$N217,5,$K217)*10+IF(AND($F217&gt;=CX$5,$F217&lt;=CX$6),IF(AND($G217&gt;=CX$5,$G217&lt;=CX$6),5,IF($L217=1,2,1)),IF(AND($G217&gt;=CX$5,$G217&lt;=CX$6),IF($M217&gt;0,4,3),0)),IF(AND($D217&lt;=CX$6,$E217&gt;=CX$5),60,0)))</f>
        <v/>
      </c>
      <c r="CY217" s="80" t="str">
        <f>IF(OR($A217="",NOT(ISNUMBER($G217))),"",IF(AND($F217&lt;=CY$6,$G217&gt;=CY$5),IF(CY$5&gt;$N217,5,$K217)*10+IF(AND($F217&gt;=CY$5,$F217&lt;=CY$6),IF(AND($G217&gt;=CY$5,$G217&lt;=CY$6),5,IF($L217=1,2,1)),IF(AND($G217&gt;=CY$5,$G217&lt;=CY$6),IF($M217&gt;0,4,3),0)),IF(AND($D217&lt;=CY$6,$E217&gt;=CY$5),60,0)))</f>
        <v/>
      </c>
      <c r="CZ217" s="80" t="str">
        <f>IF(OR($A217="",NOT(ISNUMBER($G217))),"",IF(AND($F217&lt;=CZ$6,$G217&gt;=CZ$5),IF(CZ$5&gt;$N217,5,$K217)*10+IF(AND($F217&gt;=CZ$5,$F217&lt;=CZ$6),IF(AND($G217&gt;=CZ$5,$G217&lt;=CZ$6),5,IF($L217=1,2,1)),IF(AND($G217&gt;=CZ$5,$G217&lt;=CZ$6),IF($M217&gt;0,4,3),0)),IF(AND($D217&lt;=CZ$6,$E217&gt;=CZ$5),60,0)))</f>
        <v/>
      </c>
      <c r="DA217" s="80" t="str">
        <f>IF(OR($A217="",NOT(ISNUMBER($G217))),"",IF(AND($F217&lt;=DA$6,$G217&gt;=DA$5),IF(DA$5&gt;$N217,5,$K217)*10+IF(AND($F217&gt;=DA$5,$F217&lt;=DA$6),IF(AND($G217&gt;=DA$5,$G217&lt;=DA$6),5,IF($L217=1,2,1)),IF(AND($G217&gt;=DA$5,$G217&lt;=DA$6),IF($M217&gt;0,4,3),0)),IF(AND($D217&lt;=DA$6,$E217&gt;=DA$5),60,0)))</f>
        <v/>
      </c>
      <c r="DB217" s="80" t="str">
        <f>IF(OR($A217="",NOT(ISNUMBER($G217))),"",IF(AND($F217&lt;=DB$6,$G217&gt;=DB$5),IF(DB$5&gt;$N217,5,$K217)*10+IF(AND($F217&gt;=DB$5,$F217&lt;=DB$6),IF(AND($G217&gt;=DB$5,$G217&lt;=DB$6),5,IF($L217=1,2,1)),IF(AND($G217&gt;=DB$5,$G217&lt;=DB$6),IF($M217&gt;0,4,3),0)),IF(AND($D217&lt;=DB$6,$E217&gt;=DB$5),60,0)))</f>
        <v/>
      </c>
      <c r="DC217" s="80" t="str">
        <f>IF(OR($A217="",NOT(ISNUMBER($G217))),"",IF(AND($F217&lt;=DC$6,$G217&gt;=DC$5),IF(DC$5&gt;$N217,5,$K217)*10+IF(AND($F217&gt;=DC$5,$F217&lt;=DC$6),IF(AND($G217&gt;=DC$5,$G217&lt;=DC$6),5,IF($L217=1,2,1)),IF(AND($G217&gt;=DC$5,$G217&lt;=DC$6),IF($M217&gt;0,4,3),0)),IF(AND($D217&lt;=DC$6,$E217&gt;=DC$5),60,0)))</f>
        <v/>
      </c>
      <c r="DD217" s="80" t="str">
        <f>IF(OR($A217="",NOT(ISNUMBER($G217))),"",IF(AND($F217&lt;=DD$6,$G217&gt;=DD$5),IF(DD$5&gt;$N217,5,$K217)*10+IF(AND($F217&gt;=DD$5,$F217&lt;=DD$6),IF(AND($G217&gt;=DD$5,$G217&lt;=DD$6),5,IF($L217=1,2,1)),IF(AND($G217&gt;=DD$5,$G217&lt;=DD$6),IF($M217&gt;0,4,3),0)),IF(AND($D217&lt;=DD$6,$E217&gt;=DD$5),60,0)))</f>
        <v/>
      </c>
      <c r="DE217" s="80" t="str">
        <f>IF(OR($A217="",NOT(ISNUMBER($G217))),"",IF(AND($F217&lt;=DE$6,$G217&gt;=DE$5),IF(DE$5&gt;$N217,5,$K217)*10+IF(AND($F217&gt;=DE$5,$F217&lt;=DE$6),IF(AND($G217&gt;=DE$5,$G217&lt;=DE$6),5,IF($L217=1,2,1)),IF(AND($G217&gt;=DE$5,$G217&lt;=DE$6),IF($M217&gt;0,4,3),0)),IF(AND($D217&lt;=DE$6,$E217&gt;=DE$5),60,0)))</f>
        <v/>
      </c>
      <c r="DF217" s="80" t="str">
        <f>IF(OR($A217="",NOT(ISNUMBER($G217))),"",IF(AND($F217&lt;=DF$6,$G217&gt;=DF$5),IF(DF$5&gt;$N217,5,$K217)*10+IF(AND($F217&gt;=DF$5,$F217&lt;=DF$6),IF(AND($G217&gt;=DF$5,$G217&lt;=DF$6),5,IF($L217=1,2,1)),IF(AND($G217&gt;=DF$5,$G217&lt;=DF$6),IF($M217&gt;0,4,3),0)),IF(AND($D217&lt;=DF$6,$E217&gt;=DF$5),60,0)))</f>
        <v/>
      </c>
      <c r="DG217" s="80" t="str">
        <f>IF(OR($A217="",NOT(ISNUMBER($G217))),"",IF(AND($F217&lt;=DG$6,$G217&gt;=DG$5),IF(DG$5&gt;$N217,5,$K217)*10+IF(AND($F217&gt;=DG$5,$F217&lt;=DG$6),IF(AND($G217&gt;=DG$5,$G217&lt;=DG$6),5,IF($L217=1,2,1)),IF(AND($G217&gt;=DG$5,$G217&lt;=DG$6),IF($M217&gt;0,4,3),0)),IF(AND($D217&lt;=DG$6,$E217&gt;=DG$5),60,0)))</f>
        <v/>
      </c>
      <c r="DH217" s="80" t="str">
        <f>IF(OR($A217="",NOT(ISNUMBER($G217))),"",IF(AND($F217&lt;=DH$6,$G217&gt;=DH$5),IF(DH$5&gt;$N217,5,$K217)*10+IF(AND($F217&gt;=DH$5,$F217&lt;=DH$6),IF(AND($G217&gt;=DH$5,$G217&lt;=DH$6),5,IF($L217=1,2,1)),IF(AND($G217&gt;=DH$5,$G217&lt;=DH$6),IF($M217&gt;0,4,3),0)),IF(AND($D217&lt;=DH$6,$E217&gt;=DH$5),60,0)))</f>
        <v/>
      </c>
      <c r="DI217" s="80" t="str">
        <f>IF(OR($A217="",NOT(ISNUMBER($G217))),"",IF(AND($F217&lt;=DI$6,$G217&gt;=DI$5),IF(DI$5&gt;$N217,5,$K217)*10+IF(AND($F217&gt;=DI$5,$F217&lt;=DI$6),IF(AND($G217&gt;=DI$5,$G217&lt;=DI$6),5,IF($L217=1,2,1)),IF(AND($G217&gt;=DI$5,$G217&lt;=DI$6),IF($M217&gt;0,4,3),0)),IF(AND($D217&lt;=DI$6,$E217&gt;=DI$5),60,0)))</f>
        <v/>
      </c>
      <c r="DJ217" s="80" t="str">
        <f>IF(OR($A217="",NOT(ISNUMBER($G217))),"",IF(AND($F217&lt;=DJ$6,$G217&gt;=DJ$5),IF(DJ$5&gt;$N217,5,$K217)*10+IF(AND($F217&gt;=DJ$5,$F217&lt;=DJ$6),IF(AND($G217&gt;=DJ$5,$G217&lt;=DJ$6),5,IF($L217=1,2,1)),IF(AND($G217&gt;=DJ$5,$G217&lt;=DJ$6),IF($M217&gt;0,4,3),0)),IF(AND($D217&lt;=DJ$6,$E217&gt;=DJ$5),60,0)))</f>
        <v/>
      </c>
      <c r="DK217" s="80" t="str">
        <f>IF(OR($A217="",NOT(ISNUMBER($G217))),"",IF(AND($F217&lt;=DK$6,$G217&gt;=DK$5),IF(DK$5&gt;$N217,5,$K217)*10+IF(AND($F217&gt;=DK$5,$F217&lt;=DK$6),IF(AND($G217&gt;=DK$5,$G217&lt;=DK$6),5,IF($L217=1,2,1)),IF(AND($G217&gt;=DK$5,$G217&lt;=DK$6),IF($M217&gt;0,4,3),0)),IF(AND($D217&lt;=DK$6,$E217&gt;=DK$5),60,0)))</f>
        <v/>
      </c>
      <c r="DL217" s="80" t="str">
        <f>IF(OR($A217="",NOT(ISNUMBER($G217))),"",IF(AND($F217&lt;=DL$6,$G217&gt;=DL$5),IF(DL$5&gt;$N217,5,$K217)*10+IF(AND($F217&gt;=DL$5,$F217&lt;=DL$6),IF(AND($G217&gt;=DL$5,$G217&lt;=DL$6),5,IF($L217=1,2,1)),IF(AND($G217&gt;=DL$5,$G217&lt;=DL$6),IF($M217&gt;0,4,3),0)),IF(AND($D217&lt;=DL$6,$E217&gt;=DL$5),60,0)))</f>
        <v/>
      </c>
      <c r="DM217" s="80" t="str">
        <f>IF(OR($A217="",NOT(ISNUMBER($G217))),"",IF(AND($F217&lt;=DM$6,$G217&gt;=DM$5),IF(DM$5&gt;$N217,5,$K217)*10+IF(AND($F217&gt;=DM$5,$F217&lt;=DM$6),IF(AND($G217&gt;=DM$5,$G217&lt;=DM$6),5,IF($L217=1,2,1)),IF(AND($G217&gt;=DM$5,$G217&lt;=DM$6),IF($M217&gt;0,4,3),0)),IF(AND($D217&lt;=DM$6,$E217&gt;=DM$5),60,0)))</f>
        <v/>
      </c>
      <c r="DN217" s="80" t="str">
        <f>IF(OR($A217="",NOT(ISNUMBER($G217))),"",IF(AND($F217&lt;=DN$6,$G217&gt;=DN$5),IF(DN$5&gt;$N217,5,$K217)*10+IF(AND($F217&gt;=DN$5,$F217&lt;=DN$6),IF(AND($G217&gt;=DN$5,$G217&lt;=DN$6),5,IF($L217=1,2,1)),IF(AND($G217&gt;=DN$5,$G217&lt;=DN$6),IF($M217&gt;0,4,3),0)),IF(AND($D217&lt;=DN$6,$E217&gt;=DN$5),60,0)))</f>
        <v/>
      </c>
      <c r="DO217" s="80" t="str">
        <f>IF(OR($A217="",NOT(ISNUMBER($G217))),"",IF(AND($F217&lt;=DO$6,$G217&gt;=DO$5),IF(DO$5&gt;$N217,5,$K217)*10+IF(AND($F217&gt;=DO$5,$F217&lt;=DO$6),IF(AND($G217&gt;=DO$5,$G217&lt;=DO$6),5,IF($L217=1,2,1)),IF(AND($G217&gt;=DO$5,$G217&lt;=DO$6),IF($M217&gt;0,4,3),0)),IF(AND($D217&lt;=DO$6,$E217&gt;=DO$5),60,0)))</f>
        <v/>
      </c>
      <c r="DP217" s="80" t="str">
        <f>IF(OR($A217="",NOT(ISNUMBER($G217))),"",IF(AND($F217&lt;=DP$6,$G217&gt;=DP$5),IF(DP$5&gt;$N217,5,$K217)*10+IF(AND($F217&gt;=DP$5,$F217&lt;=DP$6),IF(AND($G217&gt;=DP$5,$G217&lt;=DP$6),5,IF($L217=1,2,1)),IF(AND($G217&gt;=DP$5,$G217&lt;=DP$6),IF($M217&gt;0,4,3),0)),IF(AND($D217&lt;=DP$6,$E217&gt;=DP$5),60,0)))</f>
        <v/>
      </c>
      <c r="DQ217" s="80" t="str">
        <f>IF(OR($A217="",NOT(ISNUMBER($G217))),"",IF(AND($F217&lt;=DQ$6,$G217&gt;=DQ$5),IF(DQ$5&gt;$N217,5,$K217)*10+IF(AND($F217&gt;=DQ$5,$F217&lt;=DQ$6),IF(AND($G217&gt;=DQ$5,$G217&lt;=DQ$6),5,IF($L217=1,2,1)),IF(AND($G217&gt;=DQ$5,$G217&lt;=DQ$6),IF($M217&gt;0,4,3),0)),IF(AND($D217&lt;=DQ$6,$E217&gt;=DQ$5),60,0)))</f>
        <v/>
      </c>
      <c r="DR217" s="80" t="str">
        <f>IF(OR($A217="",NOT(ISNUMBER($G217))),"",IF(AND($F217&lt;=DR$6,$G217&gt;=DR$5),IF(DR$5&gt;$N217,5,$K217)*10+IF(AND($F217&gt;=DR$5,$F217&lt;=DR$6),IF(AND($G217&gt;=DR$5,$G217&lt;=DR$6),5,IF($L217=1,2,1)),IF(AND($G217&gt;=DR$5,$G217&lt;=DR$6),IF($M217&gt;0,4,3),0)),IF(AND($D217&lt;=DR$6,$E217&gt;=DR$5),60,0)))</f>
        <v/>
      </c>
      <c r="DS217" s="80" t="str">
        <f>IF(OR($A217="",NOT(ISNUMBER($G217))),"",IF(AND($F217&lt;=DS$6,$G217&gt;=DS$5),IF(DS$5&gt;$N217,5,$K217)*10+IF(AND($F217&gt;=DS$5,$F217&lt;=DS$6),IF(AND($G217&gt;=DS$5,$G217&lt;=DS$6),5,IF($L217=1,2,1)),IF(AND($G217&gt;=DS$5,$G217&lt;=DS$6),IF($M217&gt;0,4,3),0)),IF(AND($D217&lt;=DS$6,$E217&gt;=DS$5),60,0)))</f>
        <v/>
      </c>
      <c r="DT217" s="80" t="str">
        <f>IF(OR($A217="",NOT(ISNUMBER($G217))),"",IF(AND($F217&lt;=DT$6,$G217&gt;=DT$5),IF(DT$5&gt;$N217,5,$K217)*10+IF(AND($F217&gt;=DT$5,$F217&lt;=DT$6),IF(AND($G217&gt;=DT$5,$G217&lt;=DT$6),5,IF($L217=1,2,1)),IF(AND($G217&gt;=DT$5,$G217&lt;=DT$6),IF($M217&gt;0,4,3),0)),IF(AND($D217&lt;=DT$6,$E217&gt;=DT$5),60,0)))</f>
        <v/>
      </c>
      <c r="DU217" s="80" t="str">
        <f>IF(OR($A217="",NOT(ISNUMBER($G217))),"",IF(AND($F217&lt;=DU$6,$G217&gt;=DU$5),IF(DU$5&gt;$N217,5,$K217)*10+IF(AND($F217&gt;=DU$5,$F217&lt;=DU$6),IF(AND($G217&gt;=DU$5,$G217&lt;=DU$6),5,IF($L217=1,2,1)),IF(AND($G217&gt;=DU$5,$G217&lt;=DU$6),IF($M217&gt;0,4,3),0)),IF(AND($D217&lt;=DU$6,$E217&gt;=DU$5),60,0)))</f>
        <v/>
      </c>
      <c r="DV217" s="80" t="str">
        <f>IF(OR($A217="",NOT(ISNUMBER($G217))),"",IF(AND($F217&lt;=DV$6,$G217&gt;=DV$5),IF(DV$5&gt;$N217,5,$K217)*10+IF(AND($F217&gt;=DV$5,$F217&lt;=DV$6),IF(AND($G217&gt;=DV$5,$G217&lt;=DV$6),5,IF($L217=1,2,1)),IF(AND($G217&gt;=DV$5,$G217&lt;=DV$6),IF($M217&gt;0,4,3),0)),IF(AND($D217&lt;=DV$6,$E217&gt;=DV$5),60,0)))</f>
        <v/>
      </c>
      <c r="DW217" s="80" t="str">
        <f>IF(OR($A217="",NOT(ISNUMBER($G217))),"",IF(AND($F217&lt;=DW$6,$G217&gt;=DW$5),IF(DW$5&gt;$N217,5,$K217)*10+IF(AND($F217&gt;=DW$5,$F217&lt;=DW$6),IF(AND($G217&gt;=DW$5,$G217&lt;=DW$6),5,IF($L217=1,2,1)),IF(AND($G217&gt;=DW$5,$G217&lt;=DW$6),IF($M217&gt;0,4,3),0)),IF(AND($D217&lt;=DW$6,$E217&gt;=DW$5),60,0)))</f>
        <v/>
      </c>
      <c r="DX217" s="80" t="str">
        <f>IF(OR($A217="",NOT(ISNUMBER($G217))),"",IF(AND($F217&lt;=DX$6,$G217&gt;=DX$5),IF(DX$5&gt;$N217,5,$K217)*10+IF(AND($F217&gt;=DX$5,$F217&lt;=DX$6),IF(AND($G217&gt;=DX$5,$G217&lt;=DX$6),5,IF($L217=1,2,1)),IF(AND($G217&gt;=DX$5,$G217&lt;=DX$6),IF($M217&gt;0,4,3),0)),IF(AND($D217&lt;=DX$6,$E217&gt;=DX$5),60,0)))</f>
        <v/>
      </c>
      <c r="DY217" s="80" t="str">
        <f>IF(OR($A217="",NOT(ISNUMBER($G217))),"",IF(AND($F217&lt;=DY$6,$G217&gt;=DY$5),IF(DY$5&gt;$N217,5,$K217)*10+IF(AND($F217&gt;=DY$5,$F217&lt;=DY$6),IF(AND($G217&gt;=DY$5,$G217&lt;=DY$6),5,IF($L217=1,2,1)),IF(AND($G217&gt;=DY$5,$G217&lt;=DY$6),IF($M217&gt;0,4,3),0)),IF(AND($D217&lt;=DY$6,$E217&gt;=DY$5),60,0)))</f>
        <v/>
      </c>
      <c r="DZ217" s="80" t="str">
        <f>IF(OR($A217="",NOT(ISNUMBER($G217))),"",IF(AND($F217&lt;=DZ$6,$G217&gt;=DZ$5),IF(DZ$5&gt;$N217,5,$K217)*10+IF(AND($F217&gt;=DZ$5,$F217&lt;=DZ$6),IF(AND($G217&gt;=DZ$5,$G217&lt;=DZ$6),5,IF($L217=1,2,1)),IF(AND($G217&gt;=DZ$5,$G217&lt;=DZ$6),IF($M217&gt;0,4,3),0)),IF(AND($D217&lt;=DZ$6,$E217&gt;=DZ$5),60,0)))</f>
        <v/>
      </c>
      <c r="EA217" s="80" t="str">
        <f>IF(OR($A217="",NOT(ISNUMBER($G217))),"",IF(AND($F217&lt;=EA$6,$G217&gt;=EA$5),IF(EA$5&gt;$N217,5,$K217)*10+IF(AND($F217&gt;=EA$5,$F217&lt;=EA$6),IF(AND($G217&gt;=EA$5,$G217&lt;=EA$6),5,IF($L217=1,2,1)),IF(AND($G217&gt;=EA$5,$G217&lt;=EA$6),IF($M217&gt;0,4,3),0)),IF(AND($D217&lt;=EA$6,$E217&gt;=EA$5),60,0)))</f>
        <v/>
      </c>
      <c r="EB217" s="80" t="str">
        <f>IF(OR($A217="",NOT(ISNUMBER($G217))),"",IF(AND($F217&lt;=EB$6,$G217&gt;=EB$5),IF(EB$5&gt;$N217,5,$K217)*10+IF(AND($F217&gt;=EB$5,$F217&lt;=EB$6),IF(AND($G217&gt;=EB$5,$G217&lt;=EB$6),5,IF($L217=1,2,1)),IF(AND($G217&gt;=EB$5,$G217&lt;=EB$6),IF($M217&gt;0,4,3),0)),IF(AND($D217&lt;=EB$6,$E217&gt;=EB$5),60,0)))</f>
        <v/>
      </c>
      <c r="EC217" s="80" t="str">
        <f>IF(OR($A217="",NOT(ISNUMBER($G217))),"",IF(AND($F217&lt;=EC$6,$G217&gt;=EC$5),IF(EC$5&gt;$N217,5,$K217)*10+IF(AND($F217&gt;=EC$5,$F217&lt;=EC$6),IF(AND($G217&gt;=EC$5,$G217&lt;=EC$6),5,IF($L217=1,2,1)),IF(AND($G217&gt;=EC$5,$G217&lt;=EC$6),IF($M217&gt;0,4,3),0)),IF(AND($D217&lt;=EC$6,$E217&gt;=EC$5),60,0)))</f>
        <v/>
      </c>
      <c r="ED217" s="80" t="str">
        <f>IF(OR($A217="",NOT(ISNUMBER($G217))),"",IF(AND($F217&lt;=ED$6,$G217&gt;=ED$5),IF(ED$5&gt;$N217,5,$K217)*10+IF(AND($F217&gt;=ED$5,$F217&lt;=ED$6),IF(AND($G217&gt;=ED$5,$G217&lt;=ED$6),5,IF($L217=1,2,1)),IF(AND($G217&gt;=ED$5,$G217&lt;=ED$6),IF($M217&gt;0,4,3),0)),IF(AND($D217&lt;=ED$6,$E217&gt;=ED$5),60,0)))</f>
        <v/>
      </c>
    </row>
    <row r="218" ht="18" customHeight="1">
      <c r="A218" s="52" t="str">
        <f>IF(Tasks!$B218="","",Tasks!$A218)</f>
        <v/>
      </c>
      <c r="B218" s="78" t="str">
        <f>IF(Tasks!$B218="","",Tasks!$B218)</f>
        <v/>
      </c>
      <c r="C218" s="25" t="str">
        <f>IF($B218="","",IF(AND(Tasks!$D218="",Tasks!$G218=""),"-",IF(Tasks!$D218="","",Tasks!$D218&amp;IF(OR(Tasks!$E218="",Tasks!$E218="FS"),IF(N(Tasks!$F218)=0,"","FS"),Tasks!$E218)&amp;IF(N(Tasks!$F218)=0,"",IF(Tasks!$F218&gt;0,"+","")&amp;Tasks!$F218))&amp;IF(AND(Tasks!$D218&lt;&gt;"",Tasks!$G218&lt;&gt;""),", ","")&amp;IF(Tasks!$G218="","",Tasks!$G218&amp;IF(OR(Tasks!$H218="",Tasks!$H218="FS"),IF(N(Tasks!$I218)=0,"","FS"),Tasks!$H218)&amp;IF(N(Tasks!$I218)=0,"",IF(Tasks!$I218&gt;0,"+","")&amp;Tasks!$I218))))</f>
        <v/>
      </c>
      <c r="D218" s="51" t="str">
        <f>IF(OR($B218="",Tasks!$Q218=""),"",Tasks!$Q218)</f>
        <v/>
      </c>
      <c r="E218" s="51" t="str">
        <f>IF(OR($B218="",Tasks!$R218=""),"",Tasks!$R218)</f>
        <v/>
      </c>
      <c r="F218" s="51" t="str">
        <f>IF(OR($B218="",Tasks!$S218=""),"",Tasks!$S218)</f>
        <v/>
      </c>
      <c r="G218" s="51" t="str">
        <f>IF(OR($B218="",Tasks!$T218=""),"",Tasks!$T218)</f>
        <v/>
      </c>
      <c r="H218" s="52" t="str">
        <f>IF($B218="","",Tasks!$AE218)</f>
        <v/>
      </c>
      <c r="I218" s="79" t="str">
        <f>IF($B218="","",Tasks!$AF218)</f>
        <v/>
      </c>
      <c r="J218" s="53" t="str">
        <f>IF(OR($B218="",Tasks!$V218=""),"",Tasks!$V218)</f>
        <v/>
      </c>
      <c r="K218" s="52" t="str">
        <f>IF($B218="","",Tasks!$AA218)</f>
        <v/>
      </c>
      <c r="L218" s="52" t="str">
        <f>IF($B218="","",Tasks!$AB218)</f>
        <v/>
      </c>
      <c r="M218" s="52" t="str">
        <f>IF($B218="","",Tasks!$Z218)</f>
        <v/>
      </c>
      <c r="N218" s="52" t="str">
        <f>IF(OR($B218="",Tasks!$AG218=""),"",Tasks!$AG218)</f>
        <v/>
      </c>
      <c r="O218" s="80" t="str">
        <f>IF(OR($A218="",NOT(ISNUMBER($G218))),"",IF(AND($F218&lt;=O$6,$G218&gt;=O$5),IF(O$5&gt;$N218,5,$K218)*10+IF(AND($F218&gt;=O$5,$F218&lt;=O$6),IF(AND($G218&gt;=O$5,$G218&lt;=O$6),5,IF($L218=1,2,1)),IF(AND($G218&gt;=O$5,$G218&lt;=O$6),IF($M218&gt;0,4,3),0)),IF(AND($D218&lt;=O$6,$E218&gt;=O$5),60,0)))</f>
        <v/>
      </c>
      <c r="P218" s="80" t="str">
        <f>IF(OR($A218="",NOT(ISNUMBER($G218))),"",IF(AND($F218&lt;=P$6,$G218&gt;=P$5),IF(P$5&gt;$N218,5,$K218)*10+IF(AND($F218&gt;=P$5,$F218&lt;=P$6),IF(AND($G218&gt;=P$5,$G218&lt;=P$6),5,IF($L218=1,2,1)),IF(AND($G218&gt;=P$5,$G218&lt;=P$6),IF($M218&gt;0,4,3),0)),IF(AND($D218&lt;=P$6,$E218&gt;=P$5),60,0)))</f>
        <v/>
      </c>
      <c r="Q218" s="80" t="str">
        <f>IF(OR($A218="",NOT(ISNUMBER($G218))),"",IF(AND($F218&lt;=Q$6,$G218&gt;=Q$5),IF(Q$5&gt;$N218,5,$K218)*10+IF(AND($F218&gt;=Q$5,$F218&lt;=Q$6),IF(AND($G218&gt;=Q$5,$G218&lt;=Q$6),5,IF($L218=1,2,1)),IF(AND($G218&gt;=Q$5,$G218&lt;=Q$6),IF($M218&gt;0,4,3),0)),IF(AND($D218&lt;=Q$6,$E218&gt;=Q$5),60,0)))</f>
        <v/>
      </c>
      <c r="R218" s="80" t="str">
        <f>IF(OR($A218="",NOT(ISNUMBER($G218))),"",IF(AND($F218&lt;=R$6,$G218&gt;=R$5),IF(R$5&gt;$N218,5,$K218)*10+IF(AND($F218&gt;=R$5,$F218&lt;=R$6),IF(AND($G218&gt;=R$5,$G218&lt;=R$6),5,IF($L218=1,2,1)),IF(AND($G218&gt;=R$5,$G218&lt;=R$6),IF($M218&gt;0,4,3),0)),IF(AND($D218&lt;=R$6,$E218&gt;=R$5),60,0)))</f>
        <v/>
      </c>
      <c r="S218" s="80" t="str">
        <f>IF(OR($A218="",NOT(ISNUMBER($G218))),"",IF(AND($F218&lt;=S$6,$G218&gt;=S$5),IF(S$5&gt;$N218,5,$K218)*10+IF(AND($F218&gt;=S$5,$F218&lt;=S$6),IF(AND($G218&gt;=S$5,$G218&lt;=S$6),5,IF($L218=1,2,1)),IF(AND($G218&gt;=S$5,$G218&lt;=S$6),IF($M218&gt;0,4,3),0)),IF(AND($D218&lt;=S$6,$E218&gt;=S$5),60,0)))</f>
        <v/>
      </c>
      <c r="T218" s="80" t="str">
        <f>IF(OR($A218="",NOT(ISNUMBER($G218))),"",IF(AND($F218&lt;=T$6,$G218&gt;=T$5),IF(T$5&gt;$N218,5,$K218)*10+IF(AND($F218&gt;=T$5,$F218&lt;=T$6),IF(AND($G218&gt;=T$5,$G218&lt;=T$6),5,IF($L218=1,2,1)),IF(AND($G218&gt;=T$5,$G218&lt;=T$6),IF($M218&gt;0,4,3),0)),IF(AND($D218&lt;=T$6,$E218&gt;=T$5),60,0)))</f>
        <v/>
      </c>
      <c r="U218" s="80" t="str">
        <f>IF(OR($A218="",NOT(ISNUMBER($G218))),"",IF(AND($F218&lt;=U$6,$G218&gt;=U$5),IF(U$5&gt;$N218,5,$K218)*10+IF(AND($F218&gt;=U$5,$F218&lt;=U$6),IF(AND($G218&gt;=U$5,$G218&lt;=U$6),5,IF($L218=1,2,1)),IF(AND($G218&gt;=U$5,$G218&lt;=U$6),IF($M218&gt;0,4,3),0)),IF(AND($D218&lt;=U$6,$E218&gt;=U$5),60,0)))</f>
        <v/>
      </c>
      <c r="V218" s="80" t="str">
        <f>IF(OR($A218="",NOT(ISNUMBER($G218))),"",IF(AND($F218&lt;=V$6,$G218&gt;=V$5),IF(V$5&gt;$N218,5,$K218)*10+IF(AND($F218&gt;=V$5,$F218&lt;=V$6),IF(AND($G218&gt;=V$5,$G218&lt;=V$6),5,IF($L218=1,2,1)),IF(AND($G218&gt;=V$5,$G218&lt;=V$6),IF($M218&gt;0,4,3),0)),IF(AND($D218&lt;=V$6,$E218&gt;=V$5),60,0)))</f>
        <v/>
      </c>
      <c r="W218" s="80" t="str">
        <f>IF(OR($A218="",NOT(ISNUMBER($G218))),"",IF(AND($F218&lt;=W$6,$G218&gt;=W$5),IF(W$5&gt;$N218,5,$K218)*10+IF(AND($F218&gt;=W$5,$F218&lt;=W$6),IF(AND($G218&gt;=W$5,$G218&lt;=W$6),5,IF($L218=1,2,1)),IF(AND($G218&gt;=W$5,$G218&lt;=W$6),IF($M218&gt;0,4,3),0)),IF(AND($D218&lt;=W$6,$E218&gt;=W$5),60,0)))</f>
        <v/>
      </c>
      <c r="X218" s="80" t="str">
        <f>IF(OR($A218="",NOT(ISNUMBER($G218))),"",IF(AND($F218&lt;=X$6,$G218&gt;=X$5),IF(X$5&gt;$N218,5,$K218)*10+IF(AND($F218&gt;=X$5,$F218&lt;=X$6),IF(AND($G218&gt;=X$5,$G218&lt;=X$6),5,IF($L218=1,2,1)),IF(AND($G218&gt;=X$5,$G218&lt;=X$6),IF($M218&gt;0,4,3),0)),IF(AND($D218&lt;=X$6,$E218&gt;=X$5),60,0)))</f>
        <v/>
      </c>
      <c r="Y218" s="80" t="str">
        <f>IF(OR($A218="",NOT(ISNUMBER($G218))),"",IF(AND($F218&lt;=Y$6,$G218&gt;=Y$5),IF(Y$5&gt;$N218,5,$K218)*10+IF(AND($F218&gt;=Y$5,$F218&lt;=Y$6),IF(AND($G218&gt;=Y$5,$G218&lt;=Y$6),5,IF($L218=1,2,1)),IF(AND($G218&gt;=Y$5,$G218&lt;=Y$6),IF($M218&gt;0,4,3),0)),IF(AND($D218&lt;=Y$6,$E218&gt;=Y$5),60,0)))</f>
        <v/>
      </c>
      <c r="Z218" s="80" t="str">
        <f>IF(OR($A218="",NOT(ISNUMBER($G218))),"",IF(AND($F218&lt;=Z$6,$G218&gt;=Z$5),IF(Z$5&gt;$N218,5,$K218)*10+IF(AND($F218&gt;=Z$5,$F218&lt;=Z$6),IF(AND($G218&gt;=Z$5,$G218&lt;=Z$6),5,IF($L218=1,2,1)),IF(AND($G218&gt;=Z$5,$G218&lt;=Z$6),IF($M218&gt;0,4,3),0)),IF(AND($D218&lt;=Z$6,$E218&gt;=Z$5),60,0)))</f>
        <v/>
      </c>
      <c r="AA218" s="80" t="str">
        <f>IF(OR($A218="",NOT(ISNUMBER($G218))),"",IF(AND($F218&lt;=AA$6,$G218&gt;=AA$5),IF(AA$5&gt;$N218,5,$K218)*10+IF(AND($F218&gt;=AA$5,$F218&lt;=AA$6),IF(AND($G218&gt;=AA$5,$G218&lt;=AA$6),5,IF($L218=1,2,1)),IF(AND($G218&gt;=AA$5,$G218&lt;=AA$6),IF($M218&gt;0,4,3),0)),IF(AND($D218&lt;=AA$6,$E218&gt;=AA$5),60,0)))</f>
        <v/>
      </c>
      <c r="AB218" s="80" t="str">
        <f>IF(OR($A218="",NOT(ISNUMBER($G218))),"",IF(AND($F218&lt;=AB$6,$G218&gt;=AB$5),IF(AB$5&gt;$N218,5,$K218)*10+IF(AND($F218&gt;=AB$5,$F218&lt;=AB$6),IF(AND($G218&gt;=AB$5,$G218&lt;=AB$6),5,IF($L218=1,2,1)),IF(AND($G218&gt;=AB$5,$G218&lt;=AB$6),IF($M218&gt;0,4,3),0)),IF(AND($D218&lt;=AB$6,$E218&gt;=AB$5),60,0)))</f>
        <v/>
      </c>
      <c r="AC218" s="80" t="str">
        <f>IF(OR($A218="",NOT(ISNUMBER($G218))),"",IF(AND($F218&lt;=AC$6,$G218&gt;=AC$5),IF(AC$5&gt;$N218,5,$K218)*10+IF(AND($F218&gt;=AC$5,$F218&lt;=AC$6),IF(AND($G218&gt;=AC$5,$G218&lt;=AC$6),5,IF($L218=1,2,1)),IF(AND($G218&gt;=AC$5,$G218&lt;=AC$6),IF($M218&gt;0,4,3),0)),IF(AND($D218&lt;=AC$6,$E218&gt;=AC$5),60,0)))</f>
        <v/>
      </c>
      <c r="AD218" s="80" t="str">
        <f>IF(OR($A218="",NOT(ISNUMBER($G218))),"",IF(AND($F218&lt;=AD$6,$G218&gt;=AD$5),IF(AD$5&gt;$N218,5,$K218)*10+IF(AND($F218&gt;=AD$5,$F218&lt;=AD$6),IF(AND($G218&gt;=AD$5,$G218&lt;=AD$6),5,IF($L218=1,2,1)),IF(AND($G218&gt;=AD$5,$G218&lt;=AD$6),IF($M218&gt;0,4,3),0)),IF(AND($D218&lt;=AD$6,$E218&gt;=AD$5),60,0)))</f>
        <v/>
      </c>
      <c r="AE218" s="80" t="str">
        <f>IF(OR($A218="",NOT(ISNUMBER($G218))),"",IF(AND($F218&lt;=AE$6,$G218&gt;=AE$5),IF(AE$5&gt;$N218,5,$K218)*10+IF(AND($F218&gt;=AE$5,$F218&lt;=AE$6),IF(AND($G218&gt;=AE$5,$G218&lt;=AE$6),5,IF($L218=1,2,1)),IF(AND($G218&gt;=AE$5,$G218&lt;=AE$6),IF($M218&gt;0,4,3),0)),IF(AND($D218&lt;=AE$6,$E218&gt;=AE$5),60,0)))</f>
        <v/>
      </c>
      <c r="AF218" s="80" t="str">
        <f>IF(OR($A218="",NOT(ISNUMBER($G218))),"",IF(AND($F218&lt;=AF$6,$G218&gt;=AF$5),IF(AF$5&gt;$N218,5,$K218)*10+IF(AND($F218&gt;=AF$5,$F218&lt;=AF$6),IF(AND($G218&gt;=AF$5,$G218&lt;=AF$6),5,IF($L218=1,2,1)),IF(AND($G218&gt;=AF$5,$G218&lt;=AF$6),IF($M218&gt;0,4,3),0)),IF(AND($D218&lt;=AF$6,$E218&gt;=AF$5),60,0)))</f>
        <v/>
      </c>
      <c r="AG218" s="80" t="str">
        <f>IF(OR($A218="",NOT(ISNUMBER($G218))),"",IF(AND($F218&lt;=AG$6,$G218&gt;=AG$5),IF(AG$5&gt;$N218,5,$K218)*10+IF(AND($F218&gt;=AG$5,$F218&lt;=AG$6),IF(AND($G218&gt;=AG$5,$G218&lt;=AG$6),5,IF($L218=1,2,1)),IF(AND($G218&gt;=AG$5,$G218&lt;=AG$6),IF($M218&gt;0,4,3),0)),IF(AND($D218&lt;=AG$6,$E218&gt;=AG$5),60,0)))</f>
        <v/>
      </c>
      <c r="AH218" s="80" t="str">
        <f>IF(OR($A218="",NOT(ISNUMBER($G218))),"",IF(AND($F218&lt;=AH$6,$G218&gt;=AH$5),IF(AH$5&gt;$N218,5,$K218)*10+IF(AND($F218&gt;=AH$5,$F218&lt;=AH$6),IF(AND($G218&gt;=AH$5,$G218&lt;=AH$6),5,IF($L218=1,2,1)),IF(AND($G218&gt;=AH$5,$G218&lt;=AH$6),IF($M218&gt;0,4,3),0)),IF(AND($D218&lt;=AH$6,$E218&gt;=AH$5),60,0)))</f>
        <v/>
      </c>
      <c r="AI218" s="80" t="str">
        <f>IF(OR($A218="",NOT(ISNUMBER($G218))),"",IF(AND($F218&lt;=AI$6,$G218&gt;=AI$5),IF(AI$5&gt;$N218,5,$K218)*10+IF(AND($F218&gt;=AI$5,$F218&lt;=AI$6),IF(AND($G218&gt;=AI$5,$G218&lt;=AI$6),5,IF($L218=1,2,1)),IF(AND($G218&gt;=AI$5,$G218&lt;=AI$6),IF($M218&gt;0,4,3),0)),IF(AND($D218&lt;=AI$6,$E218&gt;=AI$5),60,0)))</f>
        <v/>
      </c>
      <c r="AJ218" s="80" t="str">
        <f>IF(OR($A218="",NOT(ISNUMBER($G218))),"",IF(AND($F218&lt;=AJ$6,$G218&gt;=AJ$5),IF(AJ$5&gt;$N218,5,$K218)*10+IF(AND($F218&gt;=AJ$5,$F218&lt;=AJ$6),IF(AND($G218&gt;=AJ$5,$G218&lt;=AJ$6),5,IF($L218=1,2,1)),IF(AND($G218&gt;=AJ$5,$G218&lt;=AJ$6),IF($M218&gt;0,4,3),0)),IF(AND($D218&lt;=AJ$6,$E218&gt;=AJ$5),60,0)))</f>
        <v/>
      </c>
      <c r="AK218" s="80" t="str">
        <f>IF(OR($A218="",NOT(ISNUMBER($G218))),"",IF(AND($F218&lt;=AK$6,$G218&gt;=AK$5),IF(AK$5&gt;$N218,5,$K218)*10+IF(AND($F218&gt;=AK$5,$F218&lt;=AK$6),IF(AND($G218&gt;=AK$5,$G218&lt;=AK$6),5,IF($L218=1,2,1)),IF(AND($G218&gt;=AK$5,$G218&lt;=AK$6),IF($M218&gt;0,4,3),0)),IF(AND($D218&lt;=AK$6,$E218&gt;=AK$5),60,0)))</f>
        <v/>
      </c>
      <c r="AL218" s="80" t="str">
        <f>IF(OR($A218="",NOT(ISNUMBER($G218))),"",IF(AND($F218&lt;=AL$6,$G218&gt;=AL$5),IF(AL$5&gt;$N218,5,$K218)*10+IF(AND($F218&gt;=AL$5,$F218&lt;=AL$6),IF(AND($G218&gt;=AL$5,$G218&lt;=AL$6),5,IF($L218=1,2,1)),IF(AND($G218&gt;=AL$5,$G218&lt;=AL$6),IF($M218&gt;0,4,3),0)),IF(AND($D218&lt;=AL$6,$E218&gt;=AL$5),60,0)))</f>
        <v/>
      </c>
      <c r="AM218" s="80" t="str">
        <f>IF(OR($A218="",NOT(ISNUMBER($G218))),"",IF(AND($F218&lt;=AM$6,$G218&gt;=AM$5),IF(AM$5&gt;$N218,5,$K218)*10+IF(AND($F218&gt;=AM$5,$F218&lt;=AM$6),IF(AND($G218&gt;=AM$5,$G218&lt;=AM$6),5,IF($L218=1,2,1)),IF(AND($G218&gt;=AM$5,$G218&lt;=AM$6),IF($M218&gt;0,4,3),0)),IF(AND($D218&lt;=AM$6,$E218&gt;=AM$5),60,0)))</f>
        <v/>
      </c>
      <c r="AN218" s="80" t="str">
        <f>IF(OR($A218="",NOT(ISNUMBER($G218))),"",IF(AND($F218&lt;=AN$6,$G218&gt;=AN$5),IF(AN$5&gt;$N218,5,$K218)*10+IF(AND($F218&gt;=AN$5,$F218&lt;=AN$6),IF(AND($G218&gt;=AN$5,$G218&lt;=AN$6),5,IF($L218=1,2,1)),IF(AND($G218&gt;=AN$5,$G218&lt;=AN$6),IF($M218&gt;0,4,3),0)),IF(AND($D218&lt;=AN$6,$E218&gt;=AN$5),60,0)))</f>
        <v/>
      </c>
      <c r="AO218" s="80" t="str">
        <f>IF(OR($A218="",NOT(ISNUMBER($G218))),"",IF(AND($F218&lt;=AO$6,$G218&gt;=AO$5),IF(AO$5&gt;$N218,5,$K218)*10+IF(AND($F218&gt;=AO$5,$F218&lt;=AO$6),IF(AND($G218&gt;=AO$5,$G218&lt;=AO$6),5,IF($L218=1,2,1)),IF(AND($G218&gt;=AO$5,$G218&lt;=AO$6),IF($M218&gt;0,4,3),0)),IF(AND($D218&lt;=AO$6,$E218&gt;=AO$5),60,0)))</f>
        <v/>
      </c>
      <c r="AP218" s="80" t="str">
        <f>IF(OR($A218="",NOT(ISNUMBER($G218))),"",IF(AND($F218&lt;=AP$6,$G218&gt;=AP$5),IF(AP$5&gt;$N218,5,$K218)*10+IF(AND($F218&gt;=AP$5,$F218&lt;=AP$6),IF(AND($G218&gt;=AP$5,$G218&lt;=AP$6),5,IF($L218=1,2,1)),IF(AND($G218&gt;=AP$5,$G218&lt;=AP$6),IF($M218&gt;0,4,3),0)),IF(AND($D218&lt;=AP$6,$E218&gt;=AP$5),60,0)))</f>
        <v/>
      </c>
      <c r="AQ218" s="80" t="str">
        <f>IF(OR($A218="",NOT(ISNUMBER($G218))),"",IF(AND($F218&lt;=AQ$6,$G218&gt;=AQ$5),IF(AQ$5&gt;$N218,5,$K218)*10+IF(AND($F218&gt;=AQ$5,$F218&lt;=AQ$6),IF(AND($G218&gt;=AQ$5,$G218&lt;=AQ$6),5,IF($L218=1,2,1)),IF(AND($G218&gt;=AQ$5,$G218&lt;=AQ$6),IF($M218&gt;0,4,3),0)),IF(AND($D218&lt;=AQ$6,$E218&gt;=AQ$5),60,0)))</f>
        <v/>
      </c>
      <c r="AR218" s="80" t="str">
        <f>IF(OR($A218="",NOT(ISNUMBER($G218))),"",IF(AND($F218&lt;=AR$6,$G218&gt;=AR$5),IF(AR$5&gt;$N218,5,$K218)*10+IF(AND($F218&gt;=AR$5,$F218&lt;=AR$6),IF(AND($G218&gt;=AR$5,$G218&lt;=AR$6),5,IF($L218=1,2,1)),IF(AND($G218&gt;=AR$5,$G218&lt;=AR$6),IF($M218&gt;0,4,3),0)),IF(AND($D218&lt;=AR$6,$E218&gt;=AR$5),60,0)))</f>
        <v/>
      </c>
      <c r="AS218" s="80" t="str">
        <f>IF(OR($A218="",NOT(ISNUMBER($G218))),"",IF(AND($F218&lt;=AS$6,$G218&gt;=AS$5),IF(AS$5&gt;$N218,5,$K218)*10+IF(AND($F218&gt;=AS$5,$F218&lt;=AS$6),IF(AND($G218&gt;=AS$5,$G218&lt;=AS$6),5,IF($L218=1,2,1)),IF(AND($G218&gt;=AS$5,$G218&lt;=AS$6),IF($M218&gt;0,4,3),0)),IF(AND($D218&lt;=AS$6,$E218&gt;=AS$5),60,0)))</f>
        <v/>
      </c>
      <c r="AT218" s="80" t="str">
        <f>IF(OR($A218="",NOT(ISNUMBER($G218))),"",IF(AND($F218&lt;=AT$6,$G218&gt;=AT$5),IF(AT$5&gt;$N218,5,$K218)*10+IF(AND($F218&gt;=AT$5,$F218&lt;=AT$6),IF(AND($G218&gt;=AT$5,$G218&lt;=AT$6),5,IF($L218=1,2,1)),IF(AND($G218&gt;=AT$5,$G218&lt;=AT$6),IF($M218&gt;0,4,3),0)),IF(AND($D218&lt;=AT$6,$E218&gt;=AT$5),60,0)))</f>
        <v/>
      </c>
      <c r="AU218" s="80" t="str">
        <f>IF(OR($A218="",NOT(ISNUMBER($G218))),"",IF(AND($F218&lt;=AU$6,$G218&gt;=AU$5),IF(AU$5&gt;$N218,5,$K218)*10+IF(AND($F218&gt;=AU$5,$F218&lt;=AU$6),IF(AND($G218&gt;=AU$5,$G218&lt;=AU$6),5,IF($L218=1,2,1)),IF(AND($G218&gt;=AU$5,$G218&lt;=AU$6),IF($M218&gt;0,4,3),0)),IF(AND($D218&lt;=AU$6,$E218&gt;=AU$5),60,0)))</f>
        <v/>
      </c>
      <c r="AV218" s="80" t="str">
        <f>IF(OR($A218="",NOT(ISNUMBER($G218))),"",IF(AND($F218&lt;=AV$6,$G218&gt;=AV$5),IF(AV$5&gt;$N218,5,$K218)*10+IF(AND($F218&gt;=AV$5,$F218&lt;=AV$6),IF(AND($G218&gt;=AV$5,$G218&lt;=AV$6),5,IF($L218=1,2,1)),IF(AND($G218&gt;=AV$5,$G218&lt;=AV$6),IF($M218&gt;0,4,3),0)),IF(AND($D218&lt;=AV$6,$E218&gt;=AV$5),60,0)))</f>
        <v/>
      </c>
      <c r="AW218" s="80" t="str">
        <f>IF(OR($A218="",NOT(ISNUMBER($G218))),"",IF(AND($F218&lt;=AW$6,$G218&gt;=AW$5),IF(AW$5&gt;$N218,5,$K218)*10+IF(AND($F218&gt;=AW$5,$F218&lt;=AW$6),IF(AND($G218&gt;=AW$5,$G218&lt;=AW$6),5,IF($L218=1,2,1)),IF(AND($G218&gt;=AW$5,$G218&lt;=AW$6),IF($M218&gt;0,4,3),0)),IF(AND($D218&lt;=AW$6,$E218&gt;=AW$5),60,0)))</f>
        <v/>
      </c>
      <c r="AX218" s="80" t="str">
        <f>IF(OR($A218="",NOT(ISNUMBER($G218))),"",IF(AND($F218&lt;=AX$6,$G218&gt;=AX$5),IF(AX$5&gt;$N218,5,$K218)*10+IF(AND($F218&gt;=AX$5,$F218&lt;=AX$6),IF(AND($G218&gt;=AX$5,$G218&lt;=AX$6),5,IF($L218=1,2,1)),IF(AND($G218&gt;=AX$5,$G218&lt;=AX$6),IF($M218&gt;0,4,3),0)),IF(AND($D218&lt;=AX$6,$E218&gt;=AX$5),60,0)))</f>
        <v/>
      </c>
      <c r="AY218" s="80" t="str">
        <f>IF(OR($A218="",NOT(ISNUMBER($G218))),"",IF(AND($F218&lt;=AY$6,$G218&gt;=AY$5),IF(AY$5&gt;$N218,5,$K218)*10+IF(AND($F218&gt;=AY$5,$F218&lt;=AY$6),IF(AND($G218&gt;=AY$5,$G218&lt;=AY$6),5,IF($L218=1,2,1)),IF(AND($G218&gt;=AY$5,$G218&lt;=AY$6),IF($M218&gt;0,4,3),0)),IF(AND($D218&lt;=AY$6,$E218&gt;=AY$5),60,0)))</f>
        <v/>
      </c>
      <c r="AZ218" s="80" t="str">
        <f>IF(OR($A218="",NOT(ISNUMBER($G218))),"",IF(AND($F218&lt;=AZ$6,$G218&gt;=AZ$5),IF(AZ$5&gt;$N218,5,$K218)*10+IF(AND($F218&gt;=AZ$5,$F218&lt;=AZ$6),IF(AND($G218&gt;=AZ$5,$G218&lt;=AZ$6),5,IF($L218=1,2,1)),IF(AND($G218&gt;=AZ$5,$G218&lt;=AZ$6),IF($M218&gt;0,4,3),0)),IF(AND($D218&lt;=AZ$6,$E218&gt;=AZ$5),60,0)))</f>
        <v/>
      </c>
      <c r="BA218" s="80" t="str">
        <f>IF(OR($A218="",NOT(ISNUMBER($G218))),"",IF(AND($F218&lt;=BA$6,$G218&gt;=BA$5),IF(BA$5&gt;$N218,5,$K218)*10+IF(AND($F218&gt;=BA$5,$F218&lt;=BA$6),IF(AND($G218&gt;=BA$5,$G218&lt;=BA$6),5,IF($L218=1,2,1)),IF(AND($G218&gt;=BA$5,$G218&lt;=BA$6),IF($M218&gt;0,4,3),0)),IF(AND($D218&lt;=BA$6,$E218&gt;=BA$5),60,0)))</f>
        <v/>
      </c>
      <c r="BB218" s="80" t="str">
        <f>IF(OR($A218="",NOT(ISNUMBER($G218))),"",IF(AND($F218&lt;=BB$6,$G218&gt;=BB$5),IF(BB$5&gt;$N218,5,$K218)*10+IF(AND($F218&gt;=BB$5,$F218&lt;=BB$6),IF(AND($G218&gt;=BB$5,$G218&lt;=BB$6),5,IF($L218=1,2,1)),IF(AND($G218&gt;=BB$5,$G218&lt;=BB$6),IF($M218&gt;0,4,3),0)),IF(AND($D218&lt;=BB$6,$E218&gt;=BB$5),60,0)))</f>
        <v/>
      </c>
      <c r="BC218" s="80" t="str">
        <f>IF(OR($A218="",NOT(ISNUMBER($G218))),"",IF(AND($F218&lt;=BC$6,$G218&gt;=BC$5),IF(BC$5&gt;$N218,5,$K218)*10+IF(AND($F218&gt;=BC$5,$F218&lt;=BC$6),IF(AND($G218&gt;=BC$5,$G218&lt;=BC$6),5,IF($L218=1,2,1)),IF(AND($G218&gt;=BC$5,$G218&lt;=BC$6),IF($M218&gt;0,4,3),0)),IF(AND($D218&lt;=BC$6,$E218&gt;=BC$5),60,0)))</f>
        <v/>
      </c>
      <c r="BD218" s="80" t="str">
        <f>IF(OR($A218="",NOT(ISNUMBER($G218))),"",IF(AND($F218&lt;=BD$6,$G218&gt;=BD$5),IF(BD$5&gt;$N218,5,$K218)*10+IF(AND($F218&gt;=BD$5,$F218&lt;=BD$6),IF(AND($G218&gt;=BD$5,$G218&lt;=BD$6),5,IF($L218=1,2,1)),IF(AND($G218&gt;=BD$5,$G218&lt;=BD$6),IF($M218&gt;0,4,3),0)),IF(AND($D218&lt;=BD$6,$E218&gt;=BD$5),60,0)))</f>
        <v/>
      </c>
      <c r="BE218" s="80" t="str">
        <f>IF(OR($A218="",NOT(ISNUMBER($G218))),"",IF(AND($F218&lt;=BE$6,$G218&gt;=BE$5),IF(BE$5&gt;$N218,5,$K218)*10+IF(AND($F218&gt;=BE$5,$F218&lt;=BE$6),IF(AND($G218&gt;=BE$5,$G218&lt;=BE$6),5,IF($L218=1,2,1)),IF(AND($G218&gt;=BE$5,$G218&lt;=BE$6),IF($M218&gt;0,4,3),0)),IF(AND($D218&lt;=BE$6,$E218&gt;=BE$5),60,0)))</f>
        <v/>
      </c>
      <c r="BF218" s="80" t="str">
        <f>IF(OR($A218="",NOT(ISNUMBER($G218))),"",IF(AND($F218&lt;=BF$6,$G218&gt;=BF$5),IF(BF$5&gt;$N218,5,$K218)*10+IF(AND($F218&gt;=BF$5,$F218&lt;=BF$6),IF(AND($G218&gt;=BF$5,$G218&lt;=BF$6),5,IF($L218=1,2,1)),IF(AND($G218&gt;=BF$5,$G218&lt;=BF$6),IF($M218&gt;0,4,3),0)),IF(AND($D218&lt;=BF$6,$E218&gt;=BF$5),60,0)))</f>
        <v/>
      </c>
      <c r="BG218" s="80" t="str">
        <f>IF(OR($A218="",NOT(ISNUMBER($G218))),"",IF(AND($F218&lt;=BG$6,$G218&gt;=BG$5),IF(BG$5&gt;$N218,5,$K218)*10+IF(AND($F218&gt;=BG$5,$F218&lt;=BG$6),IF(AND($G218&gt;=BG$5,$G218&lt;=BG$6),5,IF($L218=1,2,1)),IF(AND($G218&gt;=BG$5,$G218&lt;=BG$6),IF($M218&gt;0,4,3),0)),IF(AND($D218&lt;=BG$6,$E218&gt;=BG$5),60,0)))</f>
        <v/>
      </c>
      <c r="BH218" s="80" t="str">
        <f>IF(OR($A218="",NOT(ISNUMBER($G218))),"",IF(AND($F218&lt;=BH$6,$G218&gt;=BH$5),IF(BH$5&gt;$N218,5,$K218)*10+IF(AND($F218&gt;=BH$5,$F218&lt;=BH$6),IF(AND($G218&gt;=BH$5,$G218&lt;=BH$6),5,IF($L218=1,2,1)),IF(AND($G218&gt;=BH$5,$G218&lt;=BH$6),IF($M218&gt;0,4,3),0)),IF(AND($D218&lt;=BH$6,$E218&gt;=BH$5),60,0)))</f>
        <v/>
      </c>
      <c r="BI218" s="80" t="str">
        <f>IF(OR($A218="",NOT(ISNUMBER($G218))),"",IF(AND($F218&lt;=BI$6,$G218&gt;=BI$5),IF(BI$5&gt;$N218,5,$K218)*10+IF(AND($F218&gt;=BI$5,$F218&lt;=BI$6),IF(AND($G218&gt;=BI$5,$G218&lt;=BI$6),5,IF($L218=1,2,1)),IF(AND($G218&gt;=BI$5,$G218&lt;=BI$6),IF($M218&gt;0,4,3),0)),IF(AND($D218&lt;=BI$6,$E218&gt;=BI$5),60,0)))</f>
        <v/>
      </c>
      <c r="BJ218" s="80" t="str">
        <f>IF(OR($A218="",NOT(ISNUMBER($G218))),"",IF(AND($F218&lt;=BJ$6,$G218&gt;=BJ$5),IF(BJ$5&gt;$N218,5,$K218)*10+IF(AND($F218&gt;=BJ$5,$F218&lt;=BJ$6),IF(AND($G218&gt;=BJ$5,$G218&lt;=BJ$6),5,IF($L218=1,2,1)),IF(AND($G218&gt;=BJ$5,$G218&lt;=BJ$6),IF($M218&gt;0,4,3),0)),IF(AND($D218&lt;=BJ$6,$E218&gt;=BJ$5),60,0)))</f>
        <v/>
      </c>
      <c r="BK218" s="80" t="str">
        <f>IF(OR($A218="",NOT(ISNUMBER($G218))),"",IF(AND($F218&lt;=BK$6,$G218&gt;=BK$5),IF(BK$5&gt;$N218,5,$K218)*10+IF(AND($F218&gt;=BK$5,$F218&lt;=BK$6),IF(AND($G218&gt;=BK$5,$G218&lt;=BK$6),5,IF($L218=1,2,1)),IF(AND($G218&gt;=BK$5,$G218&lt;=BK$6),IF($M218&gt;0,4,3),0)),IF(AND($D218&lt;=BK$6,$E218&gt;=BK$5),60,0)))</f>
        <v/>
      </c>
      <c r="BL218" s="80" t="str">
        <f>IF(OR($A218="",NOT(ISNUMBER($G218))),"",IF(AND($F218&lt;=BL$6,$G218&gt;=BL$5),IF(BL$5&gt;$N218,5,$K218)*10+IF(AND($F218&gt;=BL$5,$F218&lt;=BL$6),IF(AND($G218&gt;=BL$5,$G218&lt;=BL$6),5,IF($L218=1,2,1)),IF(AND($G218&gt;=BL$5,$G218&lt;=BL$6),IF($M218&gt;0,4,3),0)),IF(AND($D218&lt;=BL$6,$E218&gt;=BL$5),60,0)))</f>
        <v/>
      </c>
      <c r="BM218" s="80" t="str">
        <f>IF(OR($A218="",NOT(ISNUMBER($G218))),"",IF(AND($F218&lt;=BM$6,$G218&gt;=BM$5),IF(BM$5&gt;$N218,5,$K218)*10+IF(AND($F218&gt;=BM$5,$F218&lt;=BM$6),IF(AND($G218&gt;=BM$5,$G218&lt;=BM$6),5,IF($L218=1,2,1)),IF(AND($G218&gt;=BM$5,$G218&lt;=BM$6),IF($M218&gt;0,4,3),0)),IF(AND($D218&lt;=BM$6,$E218&gt;=BM$5),60,0)))</f>
        <v/>
      </c>
      <c r="BN218" s="80" t="str">
        <f>IF(OR($A218="",NOT(ISNUMBER($G218))),"",IF(AND($F218&lt;=BN$6,$G218&gt;=BN$5),IF(BN$5&gt;$N218,5,$K218)*10+IF(AND($F218&gt;=BN$5,$F218&lt;=BN$6),IF(AND($G218&gt;=BN$5,$G218&lt;=BN$6),5,IF($L218=1,2,1)),IF(AND($G218&gt;=BN$5,$G218&lt;=BN$6),IF($M218&gt;0,4,3),0)),IF(AND($D218&lt;=BN$6,$E218&gt;=BN$5),60,0)))</f>
        <v/>
      </c>
      <c r="BO218" s="80" t="str">
        <f>IF(OR($A218="",NOT(ISNUMBER($G218))),"",IF(AND($F218&lt;=BO$6,$G218&gt;=BO$5),IF(BO$5&gt;$N218,5,$K218)*10+IF(AND($F218&gt;=BO$5,$F218&lt;=BO$6),IF(AND($G218&gt;=BO$5,$G218&lt;=BO$6),5,IF($L218=1,2,1)),IF(AND($G218&gt;=BO$5,$G218&lt;=BO$6),IF($M218&gt;0,4,3),0)),IF(AND($D218&lt;=BO$6,$E218&gt;=BO$5),60,0)))</f>
        <v/>
      </c>
      <c r="BP218" s="80" t="str">
        <f>IF(OR($A218="",NOT(ISNUMBER($G218))),"",IF(AND($F218&lt;=BP$6,$G218&gt;=BP$5),IF(BP$5&gt;$N218,5,$K218)*10+IF(AND($F218&gt;=BP$5,$F218&lt;=BP$6),IF(AND($G218&gt;=BP$5,$G218&lt;=BP$6),5,IF($L218=1,2,1)),IF(AND($G218&gt;=BP$5,$G218&lt;=BP$6),IF($M218&gt;0,4,3),0)),IF(AND($D218&lt;=BP$6,$E218&gt;=BP$5),60,0)))</f>
        <v/>
      </c>
      <c r="BQ218" s="80" t="str">
        <f>IF(OR($A218="",NOT(ISNUMBER($G218))),"",IF(AND($F218&lt;=BQ$6,$G218&gt;=BQ$5),IF(BQ$5&gt;$N218,5,$K218)*10+IF(AND($F218&gt;=BQ$5,$F218&lt;=BQ$6),IF(AND($G218&gt;=BQ$5,$G218&lt;=BQ$6),5,IF($L218=1,2,1)),IF(AND($G218&gt;=BQ$5,$G218&lt;=BQ$6),IF($M218&gt;0,4,3),0)),IF(AND($D218&lt;=BQ$6,$E218&gt;=BQ$5),60,0)))</f>
        <v/>
      </c>
      <c r="BR218" s="80" t="str">
        <f>IF(OR($A218="",NOT(ISNUMBER($G218))),"",IF(AND($F218&lt;=BR$6,$G218&gt;=BR$5),IF(BR$5&gt;$N218,5,$K218)*10+IF(AND($F218&gt;=BR$5,$F218&lt;=BR$6),IF(AND($G218&gt;=BR$5,$G218&lt;=BR$6),5,IF($L218=1,2,1)),IF(AND($G218&gt;=BR$5,$G218&lt;=BR$6),IF($M218&gt;0,4,3),0)),IF(AND($D218&lt;=BR$6,$E218&gt;=BR$5),60,0)))</f>
        <v/>
      </c>
      <c r="BS218" s="80" t="str">
        <f>IF(OR($A218="",NOT(ISNUMBER($G218))),"",IF(AND($F218&lt;=BS$6,$G218&gt;=BS$5),IF(BS$5&gt;$N218,5,$K218)*10+IF(AND($F218&gt;=BS$5,$F218&lt;=BS$6),IF(AND($G218&gt;=BS$5,$G218&lt;=BS$6),5,IF($L218=1,2,1)),IF(AND($G218&gt;=BS$5,$G218&lt;=BS$6),IF($M218&gt;0,4,3),0)),IF(AND($D218&lt;=BS$6,$E218&gt;=BS$5),60,0)))</f>
        <v/>
      </c>
      <c r="BT218" s="80" t="str">
        <f>IF(OR($A218="",NOT(ISNUMBER($G218))),"",IF(AND($F218&lt;=BT$6,$G218&gt;=BT$5),IF(BT$5&gt;$N218,5,$K218)*10+IF(AND($F218&gt;=BT$5,$F218&lt;=BT$6),IF(AND($G218&gt;=BT$5,$G218&lt;=BT$6),5,IF($L218=1,2,1)),IF(AND($G218&gt;=BT$5,$G218&lt;=BT$6),IF($M218&gt;0,4,3),0)),IF(AND($D218&lt;=BT$6,$E218&gt;=BT$5),60,0)))</f>
        <v/>
      </c>
      <c r="BU218" s="80" t="str">
        <f>IF(OR($A218="",NOT(ISNUMBER($G218))),"",IF(AND($F218&lt;=BU$6,$G218&gt;=BU$5),IF(BU$5&gt;$N218,5,$K218)*10+IF(AND($F218&gt;=BU$5,$F218&lt;=BU$6),IF(AND($G218&gt;=BU$5,$G218&lt;=BU$6),5,IF($L218=1,2,1)),IF(AND($G218&gt;=BU$5,$G218&lt;=BU$6),IF($M218&gt;0,4,3),0)),IF(AND($D218&lt;=BU$6,$E218&gt;=BU$5),60,0)))</f>
        <v/>
      </c>
      <c r="BV218" s="80" t="str">
        <f>IF(OR($A218="",NOT(ISNUMBER($G218))),"",IF(AND($F218&lt;=BV$6,$G218&gt;=BV$5),IF(BV$5&gt;$N218,5,$K218)*10+IF(AND($F218&gt;=BV$5,$F218&lt;=BV$6),IF(AND($G218&gt;=BV$5,$G218&lt;=BV$6),5,IF($L218=1,2,1)),IF(AND($G218&gt;=BV$5,$G218&lt;=BV$6),IF($M218&gt;0,4,3),0)),IF(AND($D218&lt;=BV$6,$E218&gt;=BV$5),60,0)))</f>
        <v/>
      </c>
      <c r="BW218" s="80" t="str">
        <f>IF(OR($A218="",NOT(ISNUMBER($G218))),"",IF(AND($F218&lt;=BW$6,$G218&gt;=BW$5),IF(BW$5&gt;$N218,5,$K218)*10+IF(AND($F218&gt;=BW$5,$F218&lt;=BW$6),IF(AND($G218&gt;=BW$5,$G218&lt;=BW$6),5,IF($L218=1,2,1)),IF(AND($G218&gt;=BW$5,$G218&lt;=BW$6),IF($M218&gt;0,4,3),0)),IF(AND($D218&lt;=BW$6,$E218&gt;=BW$5),60,0)))</f>
        <v/>
      </c>
      <c r="BX218" s="80" t="str">
        <f>IF(OR($A218="",NOT(ISNUMBER($G218))),"",IF(AND($F218&lt;=BX$6,$G218&gt;=BX$5),IF(BX$5&gt;$N218,5,$K218)*10+IF(AND($F218&gt;=BX$5,$F218&lt;=BX$6),IF(AND($G218&gt;=BX$5,$G218&lt;=BX$6),5,IF($L218=1,2,1)),IF(AND($G218&gt;=BX$5,$G218&lt;=BX$6),IF($M218&gt;0,4,3),0)),IF(AND($D218&lt;=BX$6,$E218&gt;=BX$5),60,0)))</f>
        <v/>
      </c>
      <c r="BY218" s="80" t="str">
        <f>IF(OR($A218="",NOT(ISNUMBER($G218))),"",IF(AND($F218&lt;=BY$6,$G218&gt;=BY$5),IF(BY$5&gt;$N218,5,$K218)*10+IF(AND($F218&gt;=BY$5,$F218&lt;=BY$6),IF(AND($G218&gt;=BY$5,$G218&lt;=BY$6),5,IF($L218=1,2,1)),IF(AND($G218&gt;=BY$5,$G218&lt;=BY$6),IF($M218&gt;0,4,3),0)),IF(AND($D218&lt;=BY$6,$E218&gt;=BY$5),60,0)))</f>
        <v/>
      </c>
      <c r="BZ218" s="80" t="str">
        <f>IF(OR($A218="",NOT(ISNUMBER($G218))),"",IF(AND($F218&lt;=BZ$6,$G218&gt;=BZ$5),IF(BZ$5&gt;$N218,5,$K218)*10+IF(AND($F218&gt;=BZ$5,$F218&lt;=BZ$6),IF(AND($G218&gt;=BZ$5,$G218&lt;=BZ$6),5,IF($L218=1,2,1)),IF(AND($G218&gt;=BZ$5,$G218&lt;=BZ$6),IF($M218&gt;0,4,3),0)),IF(AND($D218&lt;=BZ$6,$E218&gt;=BZ$5),60,0)))</f>
        <v/>
      </c>
      <c r="CA218" s="80" t="str">
        <f>IF(OR($A218="",NOT(ISNUMBER($G218))),"",IF(AND($F218&lt;=CA$6,$G218&gt;=CA$5),IF(CA$5&gt;$N218,5,$K218)*10+IF(AND($F218&gt;=CA$5,$F218&lt;=CA$6),IF(AND($G218&gt;=CA$5,$G218&lt;=CA$6),5,IF($L218=1,2,1)),IF(AND($G218&gt;=CA$5,$G218&lt;=CA$6),IF($M218&gt;0,4,3),0)),IF(AND($D218&lt;=CA$6,$E218&gt;=CA$5),60,0)))</f>
        <v/>
      </c>
      <c r="CB218" s="80" t="str">
        <f>IF(OR($A218="",NOT(ISNUMBER($G218))),"",IF(AND($F218&lt;=CB$6,$G218&gt;=CB$5),IF(CB$5&gt;$N218,5,$K218)*10+IF(AND($F218&gt;=CB$5,$F218&lt;=CB$6),IF(AND($G218&gt;=CB$5,$G218&lt;=CB$6),5,IF($L218=1,2,1)),IF(AND($G218&gt;=CB$5,$G218&lt;=CB$6),IF($M218&gt;0,4,3),0)),IF(AND($D218&lt;=CB$6,$E218&gt;=CB$5),60,0)))</f>
        <v/>
      </c>
      <c r="CC218" s="80" t="str">
        <f>IF(OR($A218="",NOT(ISNUMBER($G218))),"",IF(AND($F218&lt;=CC$6,$G218&gt;=CC$5),IF(CC$5&gt;$N218,5,$K218)*10+IF(AND($F218&gt;=CC$5,$F218&lt;=CC$6),IF(AND($G218&gt;=CC$5,$G218&lt;=CC$6),5,IF($L218=1,2,1)),IF(AND($G218&gt;=CC$5,$G218&lt;=CC$6),IF($M218&gt;0,4,3),0)),IF(AND($D218&lt;=CC$6,$E218&gt;=CC$5),60,0)))</f>
        <v/>
      </c>
      <c r="CD218" s="80" t="str">
        <f>IF(OR($A218="",NOT(ISNUMBER($G218))),"",IF(AND($F218&lt;=CD$6,$G218&gt;=CD$5),IF(CD$5&gt;$N218,5,$K218)*10+IF(AND($F218&gt;=CD$5,$F218&lt;=CD$6),IF(AND($G218&gt;=CD$5,$G218&lt;=CD$6),5,IF($L218=1,2,1)),IF(AND($G218&gt;=CD$5,$G218&lt;=CD$6),IF($M218&gt;0,4,3),0)),IF(AND($D218&lt;=CD$6,$E218&gt;=CD$5),60,0)))</f>
        <v/>
      </c>
      <c r="CE218" s="80" t="str">
        <f>IF(OR($A218="",NOT(ISNUMBER($G218))),"",IF(AND($F218&lt;=CE$6,$G218&gt;=CE$5),IF(CE$5&gt;$N218,5,$K218)*10+IF(AND($F218&gt;=CE$5,$F218&lt;=CE$6),IF(AND($G218&gt;=CE$5,$G218&lt;=CE$6),5,IF($L218=1,2,1)),IF(AND($G218&gt;=CE$5,$G218&lt;=CE$6),IF($M218&gt;0,4,3),0)),IF(AND($D218&lt;=CE$6,$E218&gt;=CE$5),60,0)))</f>
        <v/>
      </c>
      <c r="CF218" s="80" t="str">
        <f>IF(OR($A218="",NOT(ISNUMBER($G218))),"",IF(AND($F218&lt;=CF$6,$G218&gt;=CF$5),IF(CF$5&gt;$N218,5,$K218)*10+IF(AND($F218&gt;=CF$5,$F218&lt;=CF$6),IF(AND($G218&gt;=CF$5,$G218&lt;=CF$6),5,IF($L218=1,2,1)),IF(AND($G218&gt;=CF$5,$G218&lt;=CF$6),IF($M218&gt;0,4,3),0)),IF(AND($D218&lt;=CF$6,$E218&gt;=CF$5),60,0)))</f>
        <v/>
      </c>
      <c r="CG218" s="80" t="str">
        <f>IF(OR($A218="",NOT(ISNUMBER($G218))),"",IF(AND($F218&lt;=CG$6,$G218&gt;=CG$5),IF(CG$5&gt;$N218,5,$K218)*10+IF(AND($F218&gt;=CG$5,$F218&lt;=CG$6),IF(AND($G218&gt;=CG$5,$G218&lt;=CG$6),5,IF($L218=1,2,1)),IF(AND($G218&gt;=CG$5,$G218&lt;=CG$6),IF($M218&gt;0,4,3),0)),IF(AND($D218&lt;=CG$6,$E218&gt;=CG$5),60,0)))</f>
        <v/>
      </c>
      <c r="CH218" s="80" t="str">
        <f>IF(OR($A218="",NOT(ISNUMBER($G218))),"",IF(AND($F218&lt;=CH$6,$G218&gt;=CH$5),IF(CH$5&gt;$N218,5,$K218)*10+IF(AND($F218&gt;=CH$5,$F218&lt;=CH$6),IF(AND($G218&gt;=CH$5,$G218&lt;=CH$6),5,IF($L218=1,2,1)),IF(AND($G218&gt;=CH$5,$G218&lt;=CH$6),IF($M218&gt;0,4,3),0)),IF(AND($D218&lt;=CH$6,$E218&gt;=CH$5),60,0)))</f>
        <v/>
      </c>
      <c r="CI218" s="80" t="str">
        <f>IF(OR($A218="",NOT(ISNUMBER($G218))),"",IF(AND($F218&lt;=CI$6,$G218&gt;=CI$5),IF(CI$5&gt;$N218,5,$K218)*10+IF(AND($F218&gt;=CI$5,$F218&lt;=CI$6),IF(AND($G218&gt;=CI$5,$G218&lt;=CI$6),5,IF($L218=1,2,1)),IF(AND($G218&gt;=CI$5,$G218&lt;=CI$6),IF($M218&gt;0,4,3),0)),IF(AND($D218&lt;=CI$6,$E218&gt;=CI$5),60,0)))</f>
        <v/>
      </c>
      <c r="CJ218" s="80" t="str">
        <f>IF(OR($A218="",NOT(ISNUMBER($G218))),"",IF(AND($F218&lt;=CJ$6,$G218&gt;=CJ$5),IF(CJ$5&gt;$N218,5,$K218)*10+IF(AND($F218&gt;=CJ$5,$F218&lt;=CJ$6),IF(AND($G218&gt;=CJ$5,$G218&lt;=CJ$6),5,IF($L218=1,2,1)),IF(AND($G218&gt;=CJ$5,$G218&lt;=CJ$6),IF($M218&gt;0,4,3),0)),IF(AND($D218&lt;=CJ$6,$E218&gt;=CJ$5),60,0)))</f>
        <v/>
      </c>
      <c r="CK218" s="80" t="str">
        <f>IF(OR($A218="",NOT(ISNUMBER($G218))),"",IF(AND($F218&lt;=CK$6,$G218&gt;=CK$5),IF(CK$5&gt;$N218,5,$K218)*10+IF(AND($F218&gt;=CK$5,$F218&lt;=CK$6),IF(AND($G218&gt;=CK$5,$G218&lt;=CK$6),5,IF($L218=1,2,1)),IF(AND($G218&gt;=CK$5,$G218&lt;=CK$6),IF($M218&gt;0,4,3),0)),IF(AND($D218&lt;=CK$6,$E218&gt;=CK$5),60,0)))</f>
        <v/>
      </c>
      <c r="CL218" s="80" t="str">
        <f>IF(OR($A218="",NOT(ISNUMBER($G218))),"",IF(AND($F218&lt;=CL$6,$G218&gt;=CL$5),IF(CL$5&gt;$N218,5,$K218)*10+IF(AND($F218&gt;=CL$5,$F218&lt;=CL$6),IF(AND($G218&gt;=CL$5,$G218&lt;=CL$6),5,IF($L218=1,2,1)),IF(AND($G218&gt;=CL$5,$G218&lt;=CL$6),IF($M218&gt;0,4,3),0)),IF(AND($D218&lt;=CL$6,$E218&gt;=CL$5),60,0)))</f>
        <v/>
      </c>
      <c r="CM218" s="80" t="str">
        <f>IF(OR($A218="",NOT(ISNUMBER($G218))),"",IF(AND($F218&lt;=CM$6,$G218&gt;=CM$5),IF(CM$5&gt;$N218,5,$K218)*10+IF(AND($F218&gt;=CM$5,$F218&lt;=CM$6),IF(AND($G218&gt;=CM$5,$G218&lt;=CM$6),5,IF($L218=1,2,1)),IF(AND($G218&gt;=CM$5,$G218&lt;=CM$6),IF($M218&gt;0,4,3),0)),IF(AND($D218&lt;=CM$6,$E218&gt;=CM$5),60,0)))</f>
        <v/>
      </c>
      <c r="CN218" s="80" t="str">
        <f>IF(OR($A218="",NOT(ISNUMBER($G218))),"",IF(AND($F218&lt;=CN$6,$G218&gt;=CN$5),IF(CN$5&gt;$N218,5,$K218)*10+IF(AND($F218&gt;=CN$5,$F218&lt;=CN$6),IF(AND($G218&gt;=CN$5,$G218&lt;=CN$6),5,IF($L218=1,2,1)),IF(AND($G218&gt;=CN$5,$G218&lt;=CN$6),IF($M218&gt;0,4,3),0)),IF(AND($D218&lt;=CN$6,$E218&gt;=CN$5),60,0)))</f>
        <v/>
      </c>
      <c r="CO218" s="80" t="str">
        <f>IF(OR($A218="",NOT(ISNUMBER($G218))),"",IF(AND($F218&lt;=CO$6,$G218&gt;=CO$5),IF(CO$5&gt;$N218,5,$K218)*10+IF(AND($F218&gt;=CO$5,$F218&lt;=CO$6),IF(AND($G218&gt;=CO$5,$G218&lt;=CO$6),5,IF($L218=1,2,1)),IF(AND($G218&gt;=CO$5,$G218&lt;=CO$6),IF($M218&gt;0,4,3),0)),IF(AND($D218&lt;=CO$6,$E218&gt;=CO$5),60,0)))</f>
        <v/>
      </c>
      <c r="CP218" s="80" t="str">
        <f>IF(OR($A218="",NOT(ISNUMBER($G218))),"",IF(AND($F218&lt;=CP$6,$G218&gt;=CP$5),IF(CP$5&gt;$N218,5,$K218)*10+IF(AND($F218&gt;=CP$5,$F218&lt;=CP$6),IF(AND($G218&gt;=CP$5,$G218&lt;=CP$6),5,IF($L218=1,2,1)),IF(AND($G218&gt;=CP$5,$G218&lt;=CP$6),IF($M218&gt;0,4,3),0)),IF(AND($D218&lt;=CP$6,$E218&gt;=CP$5),60,0)))</f>
        <v/>
      </c>
      <c r="CQ218" s="80" t="str">
        <f>IF(OR($A218="",NOT(ISNUMBER($G218))),"",IF(AND($F218&lt;=CQ$6,$G218&gt;=CQ$5),IF(CQ$5&gt;$N218,5,$K218)*10+IF(AND($F218&gt;=CQ$5,$F218&lt;=CQ$6),IF(AND($G218&gt;=CQ$5,$G218&lt;=CQ$6),5,IF($L218=1,2,1)),IF(AND($G218&gt;=CQ$5,$G218&lt;=CQ$6),IF($M218&gt;0,4,3),0)),IF(AND($D218&lt;=CQ$6,$E218&gt;=CQ$5),60,0)))</f>
        <v/>
      </c>
      <c r="CR218" s="80" t="str">
        <f>IF(OR($A218="",NOT(ISNUMBER($G218))),"",IF(AND($F218&lt;=CR$6,$G218&gt;=CR$5),IF(CR$5&gt;$N218,5,$K218)*10+IF(AND($F218&gt;=CR$5,$F218&lt;=CR$6),IF(AND($G218&gt;=CR$5,$G218&lt;=CR$6),5,IF($L218=1,2,1)),IF(AND($G218&gt;=CR$5,$G218&lt;=CR$6),IF($M218&gt;0,4,3),0)),IF(AND($D218&lt;=CR$6,$E218&gt;=CR$5),60,0)))</f>
        <v/>
      </c>
      <c r="CS218" s="80" t="str">
        <f>IF(OR($A218="",NOT(ISNUMBER($G218))),"",IF(AND($F218&lt;=CS$6,$G218&gt;=CS$5),IF(CS$5&gt;$N218,5,$K218)*10+IF(AND($F218&gt;=CS$5,$F218&lt;=CS$6),IF(AND($G218&gt;=CS$5,$G218&lt;=CS$6),5,IF($L218=1,2,1)),IF(AND($G218&gt;=CS$5,$G218&lt;=CS$6),IF($M218&gt;0,4,3),0)),IF(AND($D218&lt;=CS$6,$E218&gt;=CS$5),60,0)))</f>
        <v/>
      </c>
      <c r="CT218" s="80" t="str">
        <f>IF(OR($A218="",NOT(ISNUMBER($G218))),"",IF(AND($F218&lt;=CT$6,$G218&gt;=CT$5),IF(CT$5&gt;$N218,5,$K218)*10+IF(AND($F218&gt;=CT$5,$F218&lt;=CT$6),IF(AND($G218&gt;=CT$5,$G218&lt;=CT$6),5,IF($L218=1,2,1)),IF(AND($G218&gt;=CT$5,$G218&lt;=CT$6),IF($M218&gt;0,4,3),0)),IF(AND($D218&lt;=CT$6,$E218&gt;=CT$5),60,0)))</f>
        <v/>
      </c>
      <c r="CU218" s="80" t="str">
        <f>IF(OR($A218="",NOT(ISNUMBER($G218))),"",IF(AND($F218&lt;=CU$6,$G218&gt;=CU$5),IF(CU$5&gt;$N218,5,$K218)*10+IF(AND($F218&gt;=CU$5,$F218&lt;=CU$6),IF(AND($G218&gt;=CU$5,$G218&lt;=CU$6),5,IF($L218=1,2,1)),IF(AND($G218&gt;=CU$5,$G218&lt;=CU$6),IF($M218&gt;0,4,3),0)),IF(AND($D218&lt;=CU$6,$E218&gt;=CU$5),60,0)))</f>
        <v/>
      </c>
      <c r="CV218" s="80" t="str">
        <f>IF(OR($A218="",NOT(ISNUMBER($G218))),"",IF(AND($F218&lt;=CV$6,$G218&gt;=CV$5),IF(CV$5&gt;$N218,5,$K218)*10+IF(AND($F218&gt;=CV$5,$F218&lt;=CV$6),IF(AND($G218&gt;=CV$5,$G218&lt;=CV$6),5,IF($L218=1,2,1)),IF(AND($G218&gt;=CV$5,$G218&lt;=CV$6),IF($M218&gt;0,4,3),0)),IF(AND($D218&lt;=CV$6,$E218&gt;=CV$5),60,0)))</f>
        <v/>
      </c>
      <c r="CW218" s="80" t="str">
        <f>IF(OR($A218="",NOT(ISNUMBER($G218))),"",IF(AND($F218&lt;=CW$6,$G218&gt;=CW$5),IF(CW$5&gt;$N218,5,$K218)*10+IF(AND($F218&gt;=CW$5,$F218&lt;=CW$6),IF(AND($G218&gt;=CW$5,$G218&lt;=CW$6),5,IF($L218=1,2,1)),IF(AND($G218&gt;=CW$5,$G218&lt;=CW$6),IF($M218&gt;0,4,3),0)),IF(AND($D218&lt;=CW$6,$E218&gt;=CW$5),60,0)))</f>
        <v/>
      </c>
      <c r="CX218" s="80" t="str">
        <f>IF(OR($A218="",NOT(ISNUMBER($G218))),"",IF(AND($F218&lt;=CX$6,$G218&gt;=CX$5),IF(CX$5&gt;$N218,5,$K218)*10+IF(AND($F218&gt;=CX$5,$F218&lt;=CX$6),IF(AND($G218&gt;=CX$5,$G218&lt;=CX$6),5,IF($L218=1,2,1)),IF(AND($G218&gt;=CX$5,$G218&lt;=CX$6),IF($M218&gt;0,4,3),0)),IF(AND($D218&lt;=CX$6,$E218&gt;=CX$5),60,0)))</f>
        <v/>
      </c>
      <c r="CY218" s="80" t="str">
        <f>IF(OR($A218="",NOT(ISNUMBER($G218))),"",IF(AND($F218&lt;=CY$6,$G218&gt;=CY$5),IF(CY$5&gt;$N218,5,$K218)*10+IF(AND($F218&gt;=CY$5,$F218&lt;=CY$6),IF(AND($G218&gt;=CY$5,$G218&lt;=CY$6),5,IF($L218=1,2,1)),IF(AND($G218&gt;=CY$5,$G218&lt;=CY$6),IF($M218&gt;0,4,3),0)),IF(AND($D218&lt;=CY$6,$E218&gt;=CY$5),60,0)))</f>
        <v/>
      </c>
      <c r="CZ218" s="80" t="str">
        <f>IF(OR($A218="",NOT(ISNUMBER($G218))),"",IF(AND($F218&lt;=CZ$6,$G218&gt;=CZ$5),IF(CZ$5&gt;$N218,5,$K218)*10+IF(AND($F218&gt;=CZ$5,$F218&lt;=CZ$6),IF(AND($G218&gt;=CZ$5,$G218&lt;=CZ$6),5,IF($L218=1,2,1)),IF(AND($G218&gt;=CZ$5,$G218&lt;=CZ$6),IF($M218&gt;0,4,3),0)),IF(AND($D218&lt;=CZ$6,$E218&gt;=CZ$5),60,0)))</f>
        <v/>
      </c>
      <c r="DA218" s="80" t="str">
        <f>IF(OR($A218="",NOT(ISNUMBER($G218))),"",IF(AND($F218&lt;=DA$6,$G218&gt;=DA$5),IF(DA$5&gt;$N218,5,$K218)*10+IF(AND($F218&gt;=DA$5,$F218&lt;=DA$6),IF(AND($G218&gt;=DA$5,$G218&lt;=DA$6),5,IF($L218=1,2,1)),IF(AND($G218&gt;=DA$5,$G218&lt;=DA$6),IF($M218&gt;0,4,3),0)),IF(AND($D218&lt;=DA$6,$E218&gt;=DA$5),60,0)))</f>
        <v/>
      </c>
      <c r="DB218" s="80" t="str">
        <f>IF(OR($A218="",NOT(ISNUMBER($G218))),"",IF(AND($F218&lt;=DB$6,$G218&gt;=DB$5),IF(DB$5&gt;$N218,5,$K218)*10+IF(AND($F218&gt;=DB$5,$F218&lt;=DB$6),IF(AND($G218&gt;=DB$5,$G218&lt;=DB$6),5,IF($L218=1,2,1)),IF(AND($G218&gt;=DB$5,$G218&lt;=DB$6),IF($M218&gt;0,4,3),0)),IF(AND($D218&lt;=DB$6,$E218&gt;=DB$5),60,0)))</f>
        <v/>
      </c>
      <c r="DC218" s="80" t="str">
        <f>IF(OR($A218="",NOT(ISNUMBER($G218))),"",IF(AND($F218&lt;=DC$6,$G218&gt;=DC$5),IF(DC$5&gt;$N218,5,$K218)*10+IF(AND($F218&gt;=DC$5,$F218&lt;=DC$6),IF(AND($G218&gt;=DC$5,$G218&lt;=DC$6),5,IF($L218=1,2,1)),IF(AND($G218&gt;=DC$5,$G218&lt;=DC$6),IF($M218&gt;0,4,3),0)),IF(AND($D218&lt;=DC$6,$E218&gt;=DC$5),60,0)))</f>
        <v/>
      </c>
      <c r="DD218" s="80" t="str">
        <f>IF(OR($A218="",NOT(ISNUMBER($G218))),"",IF(AND($F218&lt;=DD$6,$G218&gt;=DD$5),IF(DD$5&gt;$N218,5,$K218)*10+IF(AND($F218&gt;=DD$5,$F218&lt;=DD$6),IF(AND($G218&gt;=DD$5,$G218&lt;=DD$6),5,IF($L218=1,2,1)),IF(AND($G218&gt;=DD$5,$G218&lt;=DD$6),IF($M218&gt;0,4,3),0)),IF(AND($D218&lt;=DD$6,$E218&gt;=DD$5),60,0)))</f>
        <v/>
      </c>
      <c r="DE218" s="80" t="str">
        <f>IF(OR($A218="",NOT(ISNUMBER($G218))),"",IF(AND($F218&lt;=DE$6,$G218&gt;=DE$5),IF(DE$5&gt;$N218,5,$K218)*10+IF(AND($F218&gt;=DE$5,$F218&lt;=DE$6),IF(AND($G218&gt;=DE$5,$G218&lt;=DE$6),5,IF($L218=1,2,1)),IF(AND($G218&gt;=DE$5,$G218&lt;=DE$6),IF($M218&gt;0,4,3),0)),IF(AND($D218&lt;=DE$6,$E218&gt;=DE$5),60,0)))</f>
        <v/>
      </c>
      <c r="DF218" s="80" t="str">
        <f>IF(OR($A218="",NOT(ISNUMBER($G218))),"",IF(AND($F218&lt;=DF$6,$G218&gt;=DF$5),IF(DF$5&gt;$N218,5,$K218)*10+IF(AND($F218&gt;=DF$5,$F218&lt;=DF$6),IF(AND($G218&gt;=DF$5,$G218&lt;=DF$6),5,IF($L218=1,2,1)),IF(AND($G218&gt;=DF$5,$G218&lt;=DF$6),IF($M218&gt;0,4,3),0)),IF(AND($D218&lt;=DF$6,$E218&gt;=DF$5),60,0)))</f>
        <v/>
      </c>
      <c r="DG218" s="80" t="str">
        <f>IF(OR($A218="",NOT(ISNUMBER($G218))),"",IF(AND($F218&lt;=DG$6,$G218&gt;=DG$5),IF(DG$5&gt;$N218,5,$K218)*10+IF(AND($F218&gt;=DG$5,$F218&lt;=DG$6),IF(AND($G218&gt;=DG$5,$G218&lt;=DG$6),5,IF($L218=1,2,1)),IF(AND($G218&gt;=DG$5,$G218&lt;=DG$6),IF($M218&gt;0,4,3),0)),IF(AND($D218&lt;=DG$6,$E218&gt;=DG$5),60,0)))</f>
        <v/>
      </c>
      <c r="DH218" s="80" t="str">
        <f>IF(OR($A218="",NOT(ISNUMBER($G218))),"",IF(AND($F218&lt;=DH$6,$G218&gt;=DH$5),IF(DH$5&gt;$N218,5,$K218)*10+IF(AND($F218&gt;=DH$5,$F218&lt;=DH$6),IF(AND($G218&gt;=DH$5,$G218&lt;=DH$6),5,IF($L218=1,2,1)),IF(AND($G218&gt;=DH$5,$G218&lt;=DH$6),IF($M218&gt;0,4,3),0)),IF(AND($D218&lt;=DH$6,$E218&gt;=DH$5),60,0)))</f>
        <v/>
      </c>
      <c r="DI218" s="80" t="str">
        <f>IF(OR($A218="",NOT(ISNUMBER($G218))),"",IF(AND($F218&lt;=DI$6,$G218&gt;=DI$5),IF(DI$5&gt;$N218,5,$K218)*10+IF(AND($F218&gt;=DI$5,$F218&lt;=DI$6),IF(AND($G218&gt;=DI$5,$G218&lt;=DI$6),5,IF($L218=1,2,1)),IF(AND($G218&gt;=DI$5,$G218&lt;=DI$6),IF($M218&gt;0,4,3),0)),IF(AND($D218&lt;=DI$6,$E218&gt;=DI$5),60,0)))</f>
        <v/>
      </c>
      <c r="DJ218" s="80" t="str">
        <f>IF(OR($A218="",NOT(ISNUMBER($G218))),"",IF(AND($F218&lt;=DJ$6,$G218&gt;=DJ$5),IF(DJ$5&gt;$N218,5,$K218)*10+IF(AND($F218&gt;=DJ$5,$F218&lt;=DJ$6),IF(AND($G218&gt;=DJ$5,$G218&lt;=DJ$6),5,IF($L218=1,2,1)),IF(AND($G218&gt;=DJ$5,$G218&lt;=DJ$6),IF($M218&gt;0,4,3),0)),IF(AND($D218&lt;=DJ$6,$E218&gt;=DJ$5),60,0)))</f>
        <v/>
      </c>
      <c r="DK218" s="80" t="str">
        <f>IF(OR($A218="",NOT(ISNUMBER($G218))),"",IF(AND($F218&lt;=DK$6,$G218&gt;=DK$5),IF(DK$5&gt;$N218,5,$K218)*10+IF(AND($F218&gt;=DK$5,$F218&lt;=DK$6),IF(AND($G218&gt;=DK$5,$G218&lt;=DK$6),5,IF($L218=1,2,1)),IF(AND($G218&gt;=DK$5,$G218&lt;=DK$6),IF($M218&gt;0,4,3),0)),IF(AND($D218&lt;=DK$6,$E218&gt;=DK$5),60,0)))</f>
        <v/>
      </c>
      <c r="DL218" s="80" t="str">
        <f>IF(OR($A218="",NOT(ISNUMBER($G218))),"",IF(AND($F218&lt;=DL$6,$G218&gt;=DL$5),IF(DL$5&gt;$N218,5,$K218)*10+IF(AND($F218&gt;=DL$5,$F218&lt;=DL$6),IF(AND($G218&gt;=DL$5,$G218&lt;=DL$6),5,IF($L218=1,2,1)),IF(AND($G218&gt;=DL$5,$G218&lt;=DL$6),IF($M218&gt;0,4,3),0)),IF(AND($D218&lt;=DL$6,$E218&gt;=DL$5),60,0)))</f>
        <v/>
      </c>
      <c r="DM218" s="80" t="str">
        <f>IF(OR($A218="",NOT(ISNUMBER($G218))),"",IF(AND($F218&lt;=DM$6,$G218&gt;=DM$5),IF(DM$5&gt;$N218,5,$K218)*10+IF(AND($F218&gt;=DM$5,$F218&lt;=DM$6),IF(AND($G218&gt;=DM$5,$G218&lt;=DM$6),5,IF($L218=1,2,1)),IF(AND($G218&gt;=DM$5,$G218&lt;=DM$6),IF($M218&gt;0,4,3),0)),IF(AND($D218&lt;=DM$6,$E218&gt;=DM$5),60,0)))</f>
        <v/>
      </c>
      <c r="DN218" s="80" t="str">
        <f>IF(OR($A218="",NOT(ISNUMBER($G218))),"",IF(AND($F218&lt;=DN$6,$G218&gt;=DN$5),IF(DN$5&gt;$N218,5,$K218)*10+IF(AND($F218&gt;=DN$5,$F218&lt;=DN$6),IF(AND($G218&gt;=DN$5,$G218&lt;=DN$6),5,IF($L218=1,2,1)),IF(AND($G218&gt;=DN$5,$G218&lt;=DN$6),IF($M218&gt;0,4,3),0)),IF(AND($D218&lt;=DN$6,$E218&gt;=DN$5),60,0)))</f>
        <v/>
      </c>
      <c r="DO218" s="80" t="str">
        <f>IF(OR($A218="",NOT(ISNUMBER($G218))),"",IF(AND($F218&lt;=DO$6,$G218&gt;=DO$5),IF(DO$5&gt;$N218,5,$K218)*10+IF(AND($F218&gt;=DO$5,$F218&lt;=DO$6),IF(AND($G218&gt;=DO$5,$G218&lt;=DO$6),5,IF($L218=1,2,1)),IF(AND($G218&gt;=DO$5,$G218&lt;=DO$6),IF($M218&gt;0,4,3),0)),IF(AND($D218&lt;=DO$6,$E218&gt;=DO$5),60,0)))</f>
        <v/>
      </c>
      <c r="DP218" s="80" t="str">
        <f>IF(OR($A218="",NOT(ISNUMBER($G218))),"",IF(AND($F218&lt;=DP$6,$G218&gt;=DP$5),IF(DP$5&gt;$N218,5,$K218)*10+IF(AND($F218&gt;=DP$5,$F218&lt;=DP$6),IF(AND($G218&gt;=DP$5,$G218&lt;=DP$6),5,IF($L218=1,2,1)),IF(AND($G218&gt;=DP$5,$G218&lt;=DP$6),IF($M218&gt;0,4,3),0)),IF(AND($D218&lt;=DP$6,$E218&gt;=DP$5),60,0)))</f>
        <v/>
      </c>
      <c r="DQ218" s="80" t="str">
        <f>IF(OR($A218="",NOT(ISNUMBER($G218))),"",IF(AND($F218&lt;=DQ$6,$G218&gt;=DQ$5),IF(DQ$5&gt;$N218,5,$K218)*10+IF(AND($F218&gt;=DQ$5,$F218&lt;=DQ$6),IF(AND($G218&gt;=DQ$5,$G218&lt;=DQ$6),5,IF($L218=1,2,1)),IF(AND($G218&gt;=DQ$5,$G218&lt;=DQ$6),IF($M218&gt;0,4,3),0)),IF(AND($D218&lt;=DQ$6,$E218&gt;=DQ$5),60,0)))</f>
        <v/>
      </c>
      <c r="DR218" s="80" t="str">
        <f>IF(OR($A218="",NOT(ISNUMBER($G218))),"",IF(AND($F218&lt;=DR$6,$G218&gt;=DR$5),IF(DR$5&gt;$N218,5,$K218)*10+IF(AND($F218&gt;=DR$5,$F218&lt;=DR$6),IF(AND($G218&gt;=DR$5,$G218&lt;=DR$6),5,IF($L218=1,2,1)),IF(AND($G218&gt;=DR$5,$G218&lt;=DR$6),IF($M218&gt;0,4,3),0)),IF(AND($D218&lt;=DR$6,$E218&gt;=DR$5),60,0)))</f>
        <v/>
      </c>
      <c r="DS218" s="80" t="str">
        <f>IF(OR($A218="",NOT(ISNUMBER($G218))),"",IF(AND($F218&lt;=DS$6,$G218&gt;=DS$5),IF(DS$5&gt;$N218,5,$K218)*10+IF(AND($F218&gt;=DS$5,$F218&lt;=DS$6),IF(AND($G218&gt;=DS$5,$G218&lt;=DS$6),5,IF($L218=1,2,1)),IF(AND($G218&gt;=DS$5,$G218&lt;=DS$6),IF($M218&gt;0,4,3),0)),IF(AND($D218&lt;=DS$6,$E218&gt;=DS$5),60,0)))</f>
        <v/>
      </c>
      <c r="DT218" s="80" t="str">
        <f>IF(OR($A218="",NOT(ISNUMBER($G218))),"",IF(AND($F218&lt;=DT$6,$G218&gt;=DT$5),IF(DT$5&gt;$N218,5,$K218)*10+IF(AND($F218&gt;=DT$5,$F218&lt;=DT$6),IF(AND($G218&gt;=DT$5,$G218&lt;=DT$6),5,IF($L218=1,2,1)),IF(AND($G218&gt;=DT$5,$G218&lt;=DT$6),IF($M218&gt;0,4,3),0)),IF(AND($D218&lt;=DT$6,$E218&gt;=DT$5),60,0)))</f>
        <v/>
      </c>
      <c r="DU218" s="80" t="str">
        <f>IF(OR($A218="",NOT(ISNUMBER($G218))),"",IF(AND($F218&lt;=DU$6,$G218&gt;=DU$5),IF(DU$5&gt;$N218,5,$K218)*10+IF(AND($F218&gt;=DU$5,$F218&lt;=DU$6),IF(AND($G218&gt;=DU$5,$G218&lt;=DU$6),5,IF($L218=1,2,1)),IF(AND($G218&gt;=DU$5,$G218&lt;=DU$6),IF($M218&gt;0,4,3),0)),IF(AND($D218&lt;=DU$6,$E218&gt;=DU$5),60,0)))</f>
        <v/>
      </c>
      <c r="DV218" s="80" t="str">
        <f>IF(OR($A218="",NOT(ISNUMBER($G218))),"",IF(AND($F218&lt;=DV$6,$G218&gt;=DV$5),IF(DV$5&gt;$N218,5,$K218)*10+IF(AND($F218&gt;=DV$5,$F218&lt;=DV$6),IF(AND($G218&gt;=DV$5,$G218&lt;=DV$6),5,IF($L218=1,2,1)),IF(AND($G218&gt;=DV$5,$G218&lt;=DV$6),IF($M218&gt;0,4,3),0)),IF(AND($D218&lt;=DV$6,$E218&gt;=DV$5),60,0)))</f>
        <v/>
      </c>
      <c r="DW218" s="80" t="str">
        <f>IF(OR($A218="",NOT(ISNUMBER($G218))),"",IF(AND($F218&lt;=DW$6,$G218&gt;=DW$5),IF(DW$5&gt;$N218,5,$K218)*10+IF(AND($F218&gt;=DW$5,$F218&lt;=DW$6),IF(AND($G218&gt;=DW$5,$G218&lt;=DW$6),5,IF($L218=1,2,1)),IF(AND($G218&gt;=DW$5,$G218&lt;=DW$6),IF($M218&gt;0,4,3),0)),IF(AND($D218&lt;=DW$6,$E218&gt;=DW$5),60,0)))</f>
        <v/>
      </c>
      <c r="DX218" s="80" t="str">
        <f>IF(OR($A218="",NOT(ISNUMBER($G218))),"",IF(AND($F218&lt;=DX$6,$G218&gt;=DX$5),IF(DX$5&gt;$N218,5,$K218)*10+IF(AND($F218&gt;=DX$5,$F218&lt;=DX$6),IF(AND($G218&gt;=DX$5,$G218&lt;=DX$6),5,IF($L218=1,2,1)),IF(AND($G218&gt;=DX$5,$G218&lt;=DX$6),IF($M218&gt;0,4,3),0)),IF(AND($D218&lt;=DX$6,$E218&gt;=DX$5),60,0)))</f>
        <v/>
      </c>
      <c r="DY218" s="80" t="str">
        <f>IF(OR($A218="",NOT(ISNUMBER($G218))),"",IF(AND($F218&lt;=DY$6,$G218&gt;=DY$5),IF(DY$5&gt;$N218,5,$K218)*10+IF(AND($F218&gt;=DY$5,$F218&lt;=DY$6),IF(AND($G218&gt;=DY$5,$G218&lt;=DY$6),5,IF($L218=1,2,1)),IF(AND($G218&gt;=DY$5,$G218&lt;=DY$6),IF($M218&gt;0,4,3),0)),IF(AND($D218&lt;=DY$6,$E218&gt;=DY$5),60,0)))</f>
        <v/>
      </c>
      <c r="DZ218" s="80" t="str">
        <f>IF(OR($A218="",NOT(ISNUMBER($G218))),"",IF(AND($F218&lt;=DZ$6,$G218&gt;=DZ$5),IF(DZ$5&gt;$N218,5,$K218)*10+IF(AND($F218&gt;=DZ$5,$F218&lt;=DZ$6),IF(AND($G218&gt;=DZ$5,$G218&lt;=DZ$6),5,IF($L218=1,2,1)),IF(AND($G218&gt;=DZ$5,$G218&lt;=DZ$6),IF($M218&gt;0,4,3),0)),IF(AND($D218&lt;=DZ$6,$E218&gt;=DZ$5),60,0)))</f>
        <v/>
      </c>
      <c r="EA218" s="80" t="str">
        <f>IF(OR($A218="",NOT(ISNUMBER($G218))),"",IF(AND($F218&lt;=EA$6,$G218&gt;=EA$5),IF(EA$5&gt;$N218,5,$K218)*10+IF(AND($F218&gt;=EA$5,$F218&lt;=EA$6),IF(AND($G218&gt;=EA$5,$G218&lt;=EA$6),5,IF($L218=1,2,1)),IF(AND($G218&gt;=EA$5,$G218&lt;=EA$6),IF($M218&gt;0,4,3),0)),IF(AND($D218&lt;=EA$6,$E218&gt;=EA$5),60,0)))</f>
        <v/>
      </c>
      <c r="EB218" s="80" t="str">
        <f>IF(OR($A218="",NOT(ISNUMBER($G218))),"",IF(AND($F218&lt;=EB$6,$G218&gt;=EB$5),IF(EB$5&gt;$N218,5,$K218)*10+IF(AND($F218&gt;=EB$5,$F218&lt;=EB$6),IF(AND($G218&gt;=EB$5,$G218&lt;=EB$6),5,IF($L218=1,2,1)),IF(AND($G218&gt;=EB$5,$G218&lt;=EB$6),IF($M218&gt;0,4,3),0)),IF(AND($D218&lt;=EB$6,$E218&gt;=EB$5),60,0)))</f>
        <v/>
      </c>
      <c r="EC218" s="80" t="str">
        <f>IF(OR($A218="",NOT(ISNUMBER($G218))),"",IF(AND($F218&lt;=EC$6,$G218&gt;=EC$5),IF(EC$5&gt;$N218,5,$K218)*10+IF(AND($F218&gt;=EC$5,$F218&lt;=EC$6),IF(AND($G218&gt;=EC$5,$G218&lt;=EC$6),5,IF($L218=1,2,1)),IF(AND($G218&gt;=EC$5,$G218&lt;=EC$6),IF($M218&gt;0,4,3),0)),IF(AND($D218&lt;=EC$6,$E218&gt;=EC$5),60,0)))</f>
        <v/>
      </c>
      <c r="ED218" s="80" t="str">
        <f>IF(OR($A218="",NOT(ISNUMBER($G218))),"",IF(AND($F218&lt;=ED$6,$G218&gt;=ED$5),IF(ED$5&gt;$N218,5,$K218)*10+IF(AND($F218&gt;=ED$5,$F218&lt;=ED$6),IF(AND($G218&gt;=ED$5,$G218&lt;=ED$6),5,IF($L218=1,2,1)),IF(AND($G218&gt;=ED$5,$G218&lt;=ED$6),IF($M218&gt;0,4,3),0)),IF(AND($D218&lt;=ED$6,$E218&gt;=ED$5),60,0)))</f>
        <v/>
      </c>
    </row>
    <row r="219" ht="18" customHeight="1">
      <c r="A219" s="52" t="str">
        <f>IF(Tasks!$B219="","",Tasks!$A219)</f>
        <v/>
      </c>
      <c r="B219" s="78" t="str">
        <f>IF(Tasks!$B219="","",Tasks!$B219)</f>
        <v/>
      </c>
      <c r="C219" s="25" t="str">
        <f>IF($B219="","",IF(AND(Tasks!$D219="",Tasks!$G219=""),"-",IF(Tasks!$D219="","",Tasks!$D219&amp;IF(OR(Tasks!$E219="",Tasks!$E219="FS"),IF(N(Tasks!$F219)=0,"","FS"),Tasks!$E219)&amp;IF(N(Tasks!$F219)=0,"",IF(Tasks!$F219&gt;0,"+","")&amp;Tasks!$F219))&amp;IF(AND(Tasks!$D219&lt;&gt;"",Tasks!$G219&lt;&gt;""),", ","")&amp;IF(Tasks!$G219="","",Tasks!$G219&amp;IF(OR(Tasks!$H219="",Tasks!$H219="FS"),IF(N(Tasks!$I219)=0,"","FS"),Tasks!$H219)&amp;IF(N(Tasks!$I219)=0,"",IF(Tasks!$I219&gt;0,"+","")&amp;Tasks!$I219))))</f>
        <v/>
      </c>
      <c r="D219" s="51" t="str">
        <f>IF(OR($B219="",Tasks!$Q219=""),"",Tasks!$Q219)</f>
        <v/>
      </c>
      <c r="E219" s="51" t="str">
        <f>IF(OR($B219="",Tasks!$R219=""),"",Tasks!$R219)</f>
        <v/>
      </c>
      <c r="F219" s="51" t="str">
        <f>IF(OR($B219="",Tasks!$S219=""),"",Tasks!$S219)</f>
        <v/>
      </c>
      <c r="G219" s="51" t="str">
        <f>IF(OR($B219="",Tasks!$T219=""),"",Tasks!$T219)</f>
        <v/>
      </c>
      <c r="H219" s="52" t="str">
        <f>IF($B219="","",Tasks!$AE219)</f>
        <v/>
      </c>
      <c r="I219" s="79" t="str">
        <f>IF($B219="","",Tasks!$AF219)</f>
        <v/>
      </c>
      <c r="J219" s="53" t="str">
        <f>IF(OR($B219="",Tasks!$V219=""),"",Tasks!$V219)</f>
        <v/>
      </c>
      <c r="K219" s="52" t="str">
        <f>IF($B219="","",Tasks!$AA219)</f>
        <v/>
      </c>
      <c r="L219" s="52" t="str">
        <f>IF($B219="","",Tasks!$AB219)</f>
        <v/>
      </c>
      <c r="M219" s="52" t="str">
        <f>IF($B219="","",Tasks!$Z219)</f>
        <v/>
      </c>
      <c r="N219" s="52" t="str">
        <f>IF(OR($B219="",Tasks!$AG219=""),"",Tasks!$AG219)</f>
        <v/>
      </c>
      <c r="O219" s="80" t="str">
        <f>IF(OR($A219="",NOT(ISNUMBER($G219))),"",IF(AND($F219&lt;=O$6,$G219&gt;=O$5),IF(O$5&gt;$N219,5,$K219)*10+IF(AND($F219&gt;=O$5,$F219&lt;=O$6),IF(AND($G219&gt;=O$5,$G219&lt;=O$6),5,IF($L219=1,2,1)),IF(AND($G219&gt;=O$5,$G219&lt;=O$6),IF($M219&gt;0,4,3),0)),IF(AND($D219&lt;=O$6,$E219&gt;=O$5),60,0)))</f>
        <v/>
      </c>
      <c r="P219" s="80" t="str">
        <f>IF(OR($A219="",NOT(ISNUMBER($G219))),"",IF(AND($F219&lt;=P$6,$G219&gt;=P$5),IF(P$5&gt;$N219,5,$K219)*10+IF(AND($F219&gt;=P$5,$F219&lt;=P$6),IF(AND($G219&gt;=P$5,$G219&lt;=P$6),5,IF($L219=1,2,1)),IF(AND($G219&gt;=P$5,$G219&lt;=P$6),IF($M219&gt;0,4,3),0)),IF(AND($D219&lt;=P$6,$E219&gt;=P$5),60,0)))</f>
        <v/>
      </c>
      <c r="Q219" s="80" t="str">
        <f>IF(OR($A219="",NOT(ISNUMBER($G219))),"",IF(AND($F219&lt;=Q$6,$G219&gt;=Q$5),IF(Q$5&gt;$N219,5,$K219)*10+IF(AND($F219&gt;=Q$5,$F219&lt;=Q$6),IF(AND($G219&gt;=Q$5,$G219&lt;=Q$6),5,IF($L219=1,2,1)),IF(AND($G219&gt;=Q$5,$G219&lt;=Q$6),IF($M219&gt;0,4,3),0)),IF(AND($D219&lt;=Q$6,$E219&gt;=Q$5),60,0)))</f>
        <v/>
      </c>
      <c r="R219" s="80" t="str">
        <f>IF(OR($A219="",NOT(ISNUMBER($G219))),"",IF(AND($F219&lt;=R$6,$G219&gt;=R$5),IF(R$5&gt;$N219,5,$K219)*10+IF(AND($F219&gt;=R$5,$F219&lt;=R$6),IF(AND($G219&gt;=R$5,$G219&lt;=R$6),5,IF($L219=1,2,1)),IF(AND($G219&gt;=R$5,$G219&lt;=R$6),IF($M219&gt;0,4,3),0)),IF(AND($D219&lt;=R$6,$E219&gt;=R$5),60,0)))</f>
        <v/>
      </c>
      <c r="S219" s="80" t="str">
        <f>IF(OR($A219="",NOT(ISNUMBER($G219))),"",IF(AND($F219&lt;=S$6,$G219&gt;=S$5),IF(S$5&gt;$N219,5,$K219)*10+IF(AND($F219&gt;=S$5,$F219&lt;=S$6),IF(AND($G219&gt;=S$5,$G219&lt;=S$6),5,IF($L219=1,2,1)),IF(AND($G219&gt;=S$5,$G219&lt;=S$6),IF($M219&gt;0,4,3),0)),IF(AND($D219&lt;=S$6,$E219&gt;=S$5),60,0)))</f>
        <v/>
      </c>
      <c r="T219" s="80" t="str">
        <f>IF(OR($A219="",NOT(ISNUMBER($G219))),"",IF(AND($F219&lt;=T$6,$G219&gt;=T$5),IF(T$5&gt;$N219,5,$K219)*10+IF(AND($F219&gt;=T$5,$F219&lt;=T$6),IF(AND($G219&gt;=T$5,$G219&lt;=T$6),5,IF($L219=1,2,1)),IF(AND($G219&gt;=T$5,$G219&lt;=T$6),IF($M219&gt;0,4,3),0)),IF(AND($D219&lt;=T$6,$E219&gt;=T$5),60,0)))</f>
        <v/>
      </c>
      <c r="U219" s="80" t="str">
        <f>IF(OR($A219="",NOT(ISNUMBER($G219))),"",IF(AND($F219&lt;=U$6,$G219&gt;=U$5),IF(U$5&gt;$N219,5,$K219)*10+IF(AND($F219&gt;=U$5,$F219&lt;=U$6),IF(AND($G219&gt;=U$5,$G219&lt;=U$6),5,IF($L219=1,2,1)),IF(AND($G219&gt;=U$5,$G219&lt;=U$6),IF($M219&gt;0,4,3),0)),IF(AND($D219&lt;=U$6,$E219&gt;=U$5),60,0)))</f>
        <v/>
      </c>
      <c r="V219" s="80" t="str">
        <f>IF(OR($A219="",NOT(ISNUMBER($G219))),"",IF(AND($F219&lt;=V$6,$G219&gt;=V$5),IF(V$5&gt;$N219,5,$K219)*10+IF(AND($F219&gt;=V$5,$F219&lt;=V$6),IF(AND($G219&gt;=V$5,$G219&lt;=V$6),5,IF($L219=1,2,1)),IF(AND($G219&gt;=V$5,$G219&lt;=V$6),IF($M219&gt;0,4,3),0)),IF(AND($D219&lt;=V$6,$E219&gt;=V$5),60,0)))</f>
        <v/>
      </c>
      <c r="W219" s="80" t="str">
        <f>IF(OR($A219="",NOT(ISNUMBER($G219))),"",IF(AND($F219&lt;=W$6,$G219&gt;=W$5),IF(W$5&gt;$N219,5,$K219)*10+IF(AND($F219&gt;=W$5,$F219&lt;=W$6),IF(AND($G219&gt;=W$5,$G219&lt;=W$6),5,IF($L219=1,2,1)),IF(AND($G219&gt;=W$5,$G219&lt;=W$6),IF($M219&gt;0,4,3),0)),IF(AND($D219&lt;=W$6,$E219&gt;=W$5),60,0)))</f>
        <v/>
      </c>
      <c r="X219" s="80" t="str">
        <f>IF(OR($A219="",NOT(ISNUMBER($G219))),"",IF(AND($F219&lt;=X$6,$G219&gt;=X$5),IF(X$5&gt;$N219,5,$K219)*10+IF(AND($F219&gt;=X$5,$F219&lt;=X$6),IF(AND($G219&gt;=X$5,$G219&lt;=X$6),5,IF($L219=1,2,1)),IF(AND($G219&gt;=X$5,$G219&lt;=X$6),IF($M219&gt;0,4,3),0)),IF(AND($D219&lt;=X$6,$E219&gt;=X$5),60,0)))</f>
        <v/>
      </c>
      <c r="Y219" s="80" t="str">
        <f>IF(OR($A219="",NOT(ISNUMBER($G219))),"",IF(AND($F219&lt;=Y$6,$G219&gt;=Y$5),IF(Y$5&gt;$N219,5,$K219)*10+IF(AND($F219&gt;=Y$5,$F219&lt;=Y$6),IF(AND($G219&gt;=Y$5,$G219&lt;=Y$6),5,IF($L219=1,2,1)),IF(AND($G219&gt;=Y$5,$G219&lt;=Y$6),IF($M219&gt;0,4,3),0)),IF(AND($D219&lt;=Y$6,$E219&gt;=Y$5),60,0)))</f>
        <v/>
      </c>
      <c r="Z219" s="80" t="str">
        <f>IF(OR($A219="",NOT(ISNUMBER($G219))),"",IF(AND($F219&lt;=Z$6,$G219&gt;=Z$5),IF(Z$5&gt;$N219,5,$K219)*10+IF(AND($F219&gt;=Z$5,$F219&lt;=Z$6),IF(AND($G219&gt;=Z$5,$G219&lt;=Z$6),5,IF($L219=1,2,1)),IF(AND($G219&gt;=Z$5,$G219&lt;=Z$6),IF($M219&gt;0,4,3),0)),IF(AND($D219&lt;=Z$6,$E219&gt;=Z$5),60,0)))</f>
        <v/>
      </c>
      <c r="AA219" s="80" t="str">
        <f>IF(OR($A219="",NOT(ISNUMBER($G219))),"",IF(AND($F219&lt;=AA$6,$G219&gt;=AA$5),IF(AA$5&gt;$N219,5,$K219)*10+IF(AND($F219&gt;=AA$5,$F219&lt;=AA$6),IF(AND($G219&gt;=AA$5,$G219&lt;=AA$6),5,IF($L219=1,2,1)),IF(AND($G219&gt;=AA$5,$G219&lt;=AA$6),IF($M219&gt;0,4,3),0)),IF(AND($D219&lt;=AA$6,$E219&gt;=AA$5),60,0)))</f>
        <v/>
      </c>
      <c r="AB219" s="80" t="str">
        <f>IF(OR($A219="",NOT(ISNUMBER($G219))),"",IF(AND($F219&lt;=AB$6,$G219&gt;=AB$5),IF(AB$5&gt;$N219,5,$K219)*10+IF(AND($F219&gt;=AB$5,$F219&lt;=AB$6),IF(AND($G219&gt;=AB$5,$G219&lt;=AB$6),5,IF($L219=1,2,1)),IF(AND($G219&gt;=AB$5,$G219&lt;=AB$6),IF($M219&gt;0,4,3),0)),IF(AND($D219&lt;=AB$6,$E219&gt;=AB$5),60,0)))</f>
        <v/>
      </c>
      <c r="AC219" s="80" t="str">
        <f>IF(OR($A219="",NOT(ISNUMBER($G219))),"",IF(AND($F219&lt;=AC$6,$G219&gt;=AC$5),IF(AC$5&gt;$N219,5,$K219)*10+IF(AND($F219&gt;=AC$5,$F219&lt;=AC$6),IF(AND($G219&gt;=AC$5,$G219&lt;=AC$6),5,IF($L219=1,2,1)),IF(AND($G219&gt;=AC$5,$G219&lt;=AC$6),IF($M219&gt;0,4,3),0)),IF(AND($D219&lt;=AC$6,$E219&gt;=AC$5),60,0)))</f>
        <v/>
      </c>
      <c r="AD219" s="80" t="str">
        <f>IF(OR($A219="",NOT(ISNUMBER($G219))),"",IF(AND($F219&lt;=AD$6,$G219&gt;=AD$5),IF(AD$5&gt;$N219,5,$K219)*10+IF(AND($F219&gt;=AD$5,$F219&lt;=AD$6),IF(AND($G219&gt;=AD$5,$G219&lt;=AD$6),5,IF($L219=1,2,1)),IF(AND($G219&gt;=AD$5,$G219&lt;=AD$6),IF($M219&gt;0,4,3),0)),IF(AND($D219&lt;=AD$6,$E219&gt;=AD$5),60,0)))</f>
        <v/>
      </c>
      <c r="AE219" s="80" t="str">
        <f>IF(OR($A219="",NOT(ISNUMBER($G219))),"",IF(AND($F219&lt;=AE$6,$G219&gt;=AE$5),IF(AE$5&gt;$N219,5,$K219)*10+IF(AND($F219&gt;=AE$5,$F219&lt;=AE$6),IF(AND($G219&gt;=AE$5,$G219&lt;=AE$6),5,IF($L219=1,2,1)),IF(AND($G219&gt;=AE$5,$G219&lt;=AE$6),IF($M219&gt;0,4,3),0)),IF(AND($D219&lt;=AE$6,$E219&gt;=AE$5),60,0)))</f>
        <v/>
      </c>
      <c r="AF219" s="80" t="str">
        <f>IF(OR($A219="",NOT(ISNUMBER($G219))),"",IF(AND($F219&lt;=AF$6,$G219&gt;=AF$5),IF(AF$5&gt;$N219,5,$K219)*10+IF(AND($F219&gt;=AF$5,$F219&lt;=AF$6),IF(AND($G219&gt;=AF$5,$G219&lt;=AF$6),5,IF($L219=1,2,1)),IF(AND($G219&gt;=AF$5,$G219&lt;=AF$6),IF($M219&gt;0,4,3),0)),IF(AND($D219&lt;=AF$6,$E219&gt;=AF$5),60,0)))</f>
        <v/>
      </c>
      <c r="AG219" s="80" t="str">
        <f>IF(OR($A219="",NOT(ISNUMBER($G219))),"",IF(AND($F219&lt;=AG$6,$G219&gt;=AG$5),IF(AG$5&gt;$N219,5,$K219)*10+IF(AND($F219&gt;=AG$5,$F219&lt;=AG$6),IF(AND($G219&gt;=AG$5,$G219&lt;=AG$6),5,IF($L219=1,2,1)),IF(AND($G219&gt;=AG$5,$G219&lt;=AG$6),IF($M219&gt;0,4,3),0)),IF(AND($D219&lt;=AG$6,$E219&gt;=AG$5),60,0)))</f>
        <v/>
      </c>
      <c r="AH219" s="80" t="str">
        <f>IF(OR($A219="",NOT(ISNUMBER($G219))),"",IF(AND($F219&lt;=AH$6,$G219&gt;=AH$5),IF(AH$5&gt;$N219,5,$K219)*10+IF(AND($F219&gt;=AH$5,$F219&lt;=AH$6),IF(AND($G219&gt;=AH$5,$G219&lt;=AH$6),5,IF($L219=1,2,1)),IF(AND($G219&gt;=AH$5,$G219&lt;=AH$6),IF($M219&gt;0,4,3),0)),IF(AND($D219&lt;=AH$6,$E219&gt;=AH$5),60,0)))</f>
        <v/>
      </c>
      <c r="AI219" s="80" t="str">
        <f>IF(OR($A219="",NOT(ISNUMBER($G219))),"",IF(AND($F219&lt;=AI$6,$G219&gt;=AI$5),IF(AI$5&gt;$N219,5,$K219)*10+IF(AND($F219&gt;=AI$5,$F219&lt;=AI$6),IF(AND($G219&gt;=AI$5,$G219&lt;=AI$6),5,IF($L219=1,2,1)),IF(AND($G219&gt;=AI$5,$G219&lt;=AI$6),IF($M219&gt;0,4,3),0)),IF(AND($D219&lt;=AI$6,$E219&gt;=AI$5),60,0)))</f>
        <v/>
      </c>
      <c r="AJ219" s="80" t="str">
        <f>IF(OR($A219="",NOT(ISNUMBER($G219))),"",IF(AND($F219&lt;=AJ$6,$G219&gt;=AJ$5),IF(AJ$5&gt;$N219,5,$K219)*10+IF(AND($F219&gt;=AJ$5,$F219&lt;=AJ$6),IF(AND($G219&gt;=AJ$5,$G219&lt;=AJ$6),5,IF($L219=1,2,1)),IF(AND($G219&gt;=AJ$5,$G219&lt;=AJ$6),IF($M219&gt;0,4,3),0)),IF(AND($D219&lt;=AJ$6,$E219&gt;=AJ$5),60,0)))</f>
        <v/>
      </c>
      <c r="AK219" s="80" t="str">
        <f>IF(OR($A219="",NOT(ISNUMBER($G219))),"",IF(AND($F219&lt;=AK$6,$G219&gt;=AK$5),IF(AK$5&gt;$N219,5,$K219)*10+IF(AND($F219&gt;=AK$5,$F219&lt;=AK$6),IF(AND($G219&gt;=AK$5,$G219&lt;=AK$6),5,IF($L219=1,2,1)),IF(AND($G219&gt;=AK$5,$G219&lt;=AK$6),IF($M219&gt;0,4,3),0)),IF(AND($D219&lt;=AK$6,$E219&gt;=AK$5),60,0)))</f>
        <v/>
      </c>
      <c r="AL219" s="80" t="str">
        <f>IF(OR($A219="",NOT(ISNUMBER($G219))),"",IF(AND($F219&lt;=AL$6,$G219&gt;=AL$5),IF(AL$5&gt;$N219,5,$K219)*10+IF(AND($F219&gt;=AL$5,$F219&lt;=AL$6),IF(AND($G219&gt;=AL$5,$G219&lt;=AL$6),5,IF($L219=1,2,1)),IF(AND($G219&gt;=AL$5,$G219&lt;=AL$6),IF($M219&gt;0,4,3),0)),IF(AND($D219&lt;=AL$6,$E219&gt;=AL$5),60,0)))</f>
        <v/>
      </c>
      <c r="AM219" s="80" t="str">
        <f>IF(OR($A219="",NOT(ISNUMBER($G219))),"",IF(AND($F219&lt;=AM$6,$G219&gt;=AM$5),IF(AM$5&gt;$N219,5,$K219)*10+IF(AND($F219&gt;=AM$5,$F219&lt;=AM$6),IF(AND($G219&gt;=AM$5,$G219&lt;=AM$6),5,IF($L219=1,2,1)),IF(AND($G219&gt;=AM$5,$G219&lt;=AM$6),IF($M219&gt;0,4,3),0)),IF(AND($D219&lt;=AM$6,$E219&gt;=AM$5),60,0)))</f>
        <v/>
      </c>
      <c r="AN219" s="80" t="str">
        <f>IF(OR($A219="",NOT(ISNUMBER($G219))),"",IF(AND($F219&lt;=AN$6,$G219&gt;=AN$5),IF(AN$5&gt;$N219,5,$K219)*10+IF(AND($F219&gt;=AN$5,$F219&lt;=AN$6),IF(AND($G219&gt;=AN$5,$G219&lt;=AN$6),5,IF($L219=1,2,1)),IF(AND($G219&gt;=AN$5,$G219&lt;=AN$6),IF($M219&gt;0,4,3),0)),IF(AND($D219&lt;=AN$6,$E219&gt;=AN$5),60,0)))</f>
        <v/>
      </c>
      <c r="AO219" s="80" t="str">
        <f>IF(OR($A219="",NOT(ISNUMBER($G219))),"",IF(AND($F219&lt;=AO$6,$G219&gt;=AO$5),IF(AO$5&gt;$N219,5,$K219)*10+IF(AND($F219&gt;=AO$5,$F219&lt;=AO$6),IF(AND($G219&gt;=AO$5,$G219&lt;=AO$6),5,IF($L219=1,2,1)),IF(AND($G219&gt;=AO$5,$G219&lt;=AO$6),IF($M219&gt;0,4,3),0)),IF(AND($D219&lt;=AO$6,$E219&gt;=AO$5),60,0)))</f>
        <v/>
      </c>
      <c r="AP219" s="80" t="str">
        <f>IF(OR($A219="",NOT(ISNUMBER($G219))),"",IF(AND($F219&lt;=AP$6,$G219&gt;=AP$5),IF(AP$5&gt;$N219,5,$K219)*10+IF(AND($F219&gt;=AP$5,$F219&lt;=AP$6),IF(AND($G219&gt;=AP$5,$G219&lt;=AP$6),5,IF($L219=1,2,1)),IF(AND($G219&gt;=AP$5,$G219&lt;=AP$6),IF($M219&gt;0,4,3),0)),IF(AND($D219&lt;=AP$6,$E219&gt;=AP$5),60,0)))</f>
        <v/>
      </c>
      <c r="AQ219" s="80" t="str">
        <f>IF(OR($A219="",NOT(ISNUMBER($G219))),"",IF(AND($F219&lt;=AQ$6,$G219&gt;=AQ$5),IF(AQ$5&gt;$N219,5,$K219)*10+IF(AND($F219&gt;=AQ$5,$F219&lt;=AQ$6),IF(AND($G219&gt;=AQ$5,$G219&lt;=AQ$6),5,IF($L219=1,2,1)),IF(AND($G219&gt;=AQ$5,$G219&lt;=AQ$6),IF($M219&gt;0,4,3),0)),IF(AND($D219&lt;=AQ$6,$E219&gt;=AQ$5),60,0)))</f>
        <v/>
      </c>
      <c r="AR219" s="80" t="str">
        <f>IF(OR($A219="",NOT(ISNUMBER($G219))),"",IF(AND($F219&lt;=AR$6,$G219&gt;=AR$5),IF(AR$5&gt;$N219,5,$K219)*10+IF(AND($F219&gt;=AR$5,$F219&lt;=AR$6),IF(AND($G219&gt;=AR$5,$G219&lt;=AR$6),5,IF($L219=1,2,1)),IF(AND($G219&gt;=AR$5,$G219&lt;=AR$6),IF($M219&gt;0,4,3),0)),IF(AND($D219&lt;=AR$6,$E219&gt;=AR$5),60,0)))</f>
        <v/>
      </c>
      <c r="AS219" s="80" t="str">
        <f>IF(OR($A219="",NOT(ISNUMBER($G219))),"",IF(AND($F219&lt;=AS$6,$G219&gt;=AS$5),IF(AS$5&gt;$N219,5,$K219)*10+IF(AND($F219&gt;=AS$5,$F219&lt;=AS$6),IF(AND($G219&gt;=AS$5,$G219&lt;=AS$6),5,IF($L219=1,2,1)),IF(AND($G219&gt;=AS$5,$G219&lt;=AS$6),IF($M219&gt;0,4,3),0)),IF(AND($D219&lt;=AS$6,$E219&gt;=AS$5),60,0)))</f>
        <v/>
      </c>
      <c r="AT219" s="80" t="str">
        <f>IF(OR($A219="",NOT(ISNUMBER($G219))),"",IF(AND($F219&lt;=AT$6,$G219&gt;=AT$5),IF(AT$5&gt;$N219,5,$K219)*10+IF(AND($F219&gt;=AT$5,$F219&lt;=AT$6),IF(AND($G219&gt;=AT$5,$G219&lt;=AT$6),5,IF($L219=1,2,1)),IF(AND($G219&gt;=AT$5,$G219&lt;=AT$6),IF($M219&gt;0,4,3),0)),IF(AND($D219&lt;=AT$6,$E219&gt;=AT$5),60,0)))</f>
        <v/>
      </c>
      <c r="AU219" s="80" t="str">
        <f>IF(OR($A219="",NOT(ISNUMBER($G219))),"",IF(AND($F219&lt;=AU$6,$G219&gt;=AU$5),IF(AU$5&gt;$N219,5,$K219)*10+IF(AND($F219&gt;=AU$5,$F219&lt;=AU$6),IF(AND($G219&gt;=AU$5,$G219&lt;=AU$6),5,IF($L219=1,2,1)),IF(AND($G219&gt;=AU$5,$G219&lt;=AU$6),IF($M219&gt;0,4,3),0)),IF(AND($D219&lt;=AU$6,$E219&gt;=AU$5),60,0)))</f>
        <v/>
      </c>
      <c r="AV219" s="80" t="str">
        <f>IF(OR($A219="",NOT(ISNUMBER($G219))),"",IF(AND($F219&lt;=AV$6,$G219&gt;=AV$5),IF(AV$5&gt;$N219,5,$K219)*10+IF(AND($F219&gt;=AV$5,$F219&lt;=AV$6),IF(AND($G219&gt;=AV$5,$G219&lt;=AV$6),5,IF($L219=1,2,1)),IF(AND($G219&gt;=AV$5,$G219&lt;=AV$6),IF($M219&gt;0,4,3),0)),IF(AND($D219&lt;=AV$6,$E219&gt;=AV$5),60,0)))</f>
        <v/>
      </c>
      <c r="AW219" s="80" t="str">
        <f>IF(OR($A219="",NOT(ISNUMBER($G219))),"",IF(AND($F219&lt;=AW$6,$G219&gt;=AW$5),IF(AW$5&gt;$N219,5,$K219)*10+IF(AND($F219&gt;=AW$5,$F219&lt;=AW$6),IF(AND($G219&gt;=AW$5,$G219&lt;=AW$6),5,IF($L219=1,2,1)),IF(AND($G219&gt;=AW$5,$G219&lt;=AW$6),IF($M219&gt;0,4,3),0)),IF(AND($D219&lt;=AW$6,$E219&gt;=AW$5),60,0)))</f>
        <v/>
      </c>
      <c r="AX219" s="80" t="str">
        <f>IF(OR($A219="",NOT(ISNUMBER($G219))),"",IF(AND($F219&lt;=AX$6,$G219&gt;=AX$5),IF(AX$5&gt;$N219,5,$K219)*10+IF(AND($F219&gt;=AX$5,$F219&lt;=AX$6),IF(AND($G219&gt;=AX$5,$G219&lt;=AX$6),5,IF($L219=1,2,1)),IF(AND($G219&gt;=AX$5,$G219&lt;=AX$6),IF($M219&gt;0,4,3),0)),IF(AND($D219&lt;=AX$6,$E219&gt;=AX$5),60,0)))</f>
        <v/>
      </c>
      <c r="AY219" s="80" t="str">
        <f>IF(OR($A219="",NOT(ISNUMBER($G219))),"",IF(AND($F219&lt;=AY$6,$G219&gt;=AY$5),IF(AY$5&gt;$N219,5,$K219)*10+IF(AND($F219&gt;=AY$5,$F219&lt;=AY$6),IF(AND($G219&gt;=AY$5,$G219&lt;=AY$6),5,IF($L219=1,2,1)),IF(AND($G219&gt;=AY$5,$G219&lt;=AY$6),IF($M219&gt;0,4,3),0)),IF(AND($D219&lt;=AY$6,$E219&gt;=AY$5),60,0)))</f>
        <v/>
      </c>
      <c r="AZ219" s="80" t="str">
        <f>IF(OR($A219="",NOT(ISNUMBER($G219))),"",IF(AND($F219&lt;=AZ$6,$G219&gt;=AZ$5),IF(AZ$5&gt;$N219,5,$K219)*10+IF(AND($F219&gt;=AZ$5,$F219&lt;=AZ$6),IF(AND($G219&gt;=AZ$5,$G219&lt;=AZ$6),5,IF($L219=1,2,1)),IF(AND($G219&gt;=AZ$5,$G219&lt;=AZ$6),IF($M219&gt;0,4,3),0)),IF(AND($D219&lt;=AZ$6,$E219&gt;=AZ$5),60,0)))</f>
        <v/>
      </c>
      <c r="BA219" s="80" t="str">
        <f>IF(OR($A219="",NOT(ISNUMBER($G219))),"",IF(AND($F219&lt;=BA$6,$G219&gt;=BA$5),IF(BA$5&gt;$N219,5,$K219)*10+IF(AND($F219&gt;=BA$5,$F219&lt;=BA$6),IF(AND($G219&gt;=BA$5,$G219&lt;=BA$6),5,IF($L219=1,2,1)),IF(AND($G219&gt;=BA$5,$G219&lt;=BA$6),IF($M219&gt;0,4,3),0)),IF(AND($D219&lt;=BA$6,$E219&gt;=BA$5),60,0)))</f>
        <v/>
      </c>
      <c r="BB219" s="80" t="str">
        <f>IF(OR($A219="",NOT(ISNUMBER($G219))),"",IF(AND($F219&lt;=BB$6,$G219&gt;=BB$5),IF(BB$5&gt;$N219,5,$K219)*10+IF(AND($F219&gt;=BB$5,$F219&lt;=BB$6),IF(AND($G219&gt;=BB$5,$G219&lt;=BB$6),5,IF($L219=1,2,1)),IF(AND($G219&gt;=BB$5,$G219&lt;=BB$6),IF($M219&gt;0,4,3),0)),IF(AND($D219&lt;=BB$6,$E219&gt;=BB$5),60,0)))</f>
        <v/>
      </c>
      <c r="BC219" s="80" t="str">
        <f>IF(OR($A219="",NOT(ISNUMBER($G219))),"",IF(AND($F219&lt;=BC$6,$G219&gt;=BC$5),IF(BC$5&gt;$N219,5,$K219)*10+IF(AND($F219&gt;=BC$5,$F219&lt;=BC$6),IF(AND($G219&gt;=BC$5,$G219&lt;=BC$6),5,IF($L219=1,2,1)),IF(AND($G219&gt;=BC$5,$G219&lt;=BC$6),IF($M219&gt;0,4,3),0)),IF(AND($D219&lt;=BC$6,$E219&gt;=BC$5),60,0)))</f>
        <v/>
      </c>
      <c r="BD219" s="80" t="str">
        <f>IF(OR($A219="",NOT(ISNUMBER($G219))),"",IF(AND($F219&lt;=BD$6,$G219&gt;=BD$5),IF(BD$5&gt;$N219,5,$K219)*10+IF(AND($F219&gt;=BD$5,$F219&lt;=BD$6),IF(AND($G219&gt;=BD$5,$G219&lt;=BD$6),5,IF($L219=1,2,1)),IF(AND($G219&gt;=BD$5,$G219&lt;=BD$6),IF($M219&gt;0,4,3),0)),IF(AND($D219&lt;=BD$6,$E219&gt;=BD$5),60,0)))</f>
        <v/>
      </c>
      <c r="BE219" s="80" t="str">
        <f>IF(OR($A219="",NOT(ISNUMBER($G219))),"",IF(AND($F219&lt;=BE$6,$G219&gt;=BE$5),IF(BE$5&gt;$N219,5,$K219)*10+IF(AND($F219&gt;=BE$5,$F219&lt;=BE$6),IF(AND($G219&gt;=BE$5,$G219&lt;=BE$6),5,IF($L219=1,2,1)),IF(AND($G219&gt;=BE$5,$G219&lt;=BE$6),IF($M219&gt;0,4,3),0)),IF(AND($D219&lt;=BE$6,$E219&gt;=BE$5),60,0)))</f>
        <v/>
      </c>
      <c r="BF219" s="80" t="str">
        <f>IF(OR($A219="",NOT(ISNUMBER($G219))),"",IF(AND($F219&lt;=BF$6,$G219&gt;=BF$5),IF(BF$5&gt;$N219,5,$K219)*10+IF(AND($F219&gt;=BF$5,$F219&lt;=BF$6),IF(AND($G219&gt;=BF$5,$G219&lt;=BF$6),5,IF($L219=1,2,1)),IF(AND($G219&gt;=BF$5,$G219&lt;=BF$6),IF($M219&gt;0,4,3),0)),IF(AND($D219&lt;=BF$6,$E219&gt;=BF$5),60,0)))</f>
        <v/>
      </c>
      <c r="BG219" s="80" t="str">
        <f>IF(OR($A219="",NOT(ISNUMBER($G219))),"",IF(AND($F219&lt;=BG$6,$G219&gt;=BG$5),IF(BG$5&gt;$N219,5,$K219)*10+IF(AND($F219&gt;=BG$5,$F219&lt;=BG$6),IF(AND($G219&gt;=BG$5,$G219&lt;=BG$6),5,IF($L219=1,2,1)),IF(AND($G219&gt;=BG$5,$G219&lt;=BG$6),IF($M219&gt;0,4,3),0)),IF(AND($D219&lt;=BG$6,$E219&gt;=BG$5),60,0)))</f>
        <v/>
      </c>
      <c r="BH219" s="80" t="str">
        <f>IF(OR($A219="",NOT(ISNUMBER($G219))),"",IF(AND($F219&lt;=BH$6,$G219&gt;=BH$5),IF(BH$5&gt;$N219,5,$K219)*10+IF(AND($F219&gt;=BH$5,$F219&lt;=BH$6),IF(AND($G219&gt;=BH$5,$G219&lt;=BH$6),5,IF($L219=1,2,1)),IF(AND($G219&gt;=BH$5,$G219&lt;=BH$6),IF($M219&gt;0,4,3),0)),IF(AND($D219&lt;=BH$6,$E219&gt;=BH$5),60,0)))</f>
        <v/>
      </c>
      <c r="BI219" s="80" t="str">
        <f>IF(OR($A219="",NOT(ISNUMBER($G219))),"",IF(AND($F219&lt;=BI$6,$G219&gt;=BI$5),IF(BI$5&gt;$N219,5,$K219)*10+IF(AND($F219&gt;=BI$5,$F219&lt;=BI$6),IF(AND($G219&gt;=BI$5,$G219&lt;=BI$6),5,IF($L219=1,2,1)),IF(AND($G219&gt;=BI$5,$G219&lt;=BI$6),IF($M219&gt;0,4,3),0)),IF(AND($D219&lt;=BI$6,$E219&gt;=BI$5),60,0)))</f>
        <v/>
      </c>
      <c r="BJ219" s="80" t="str">
        <f>IF(OR($A219="",NOT(ISNUMBER($G219))),"",IF(AND($F219&lt;=BJ$6,$G219&gt;=BJ$5),IF(BJ$5&gt;$N219,5,$K219)*10+IF(AND($F219&gt;=BJ$5,$F219&lt;=BJ$6),IF(AND($G219&gt;=BJ$5,$G219&lt;=BJ$6),5,IF($L219=1,2,1)),IF(AND($G219&gt;=BJ$5,$G219&lt;=BJ$6),IF($M219&gt;0,4,3),0)),IF(AND($D219&lt;=BJ$6,$E219&gt;=BJ$5),60,0)))</f>
        <v/>
      </c>
      <c r="BK219" s="80" t="str">
        <f>IF(OR($A219="",NOT(ISNUMBER($G219))),"",IF(AND($F219&lt;=BK$6,$G219&gt;=BK$5),IF(BK$5&gt;$N219,5,$K219)*10+IF(AND($F219&gt;=BK$5,$F219&lt;=BK$6),IF(AND($G219&gt;=BK$5,$G219&lt;=BK$6),5,IF($L219=1,2,1)),IF(AND($G219&gt;=BK$5,$G219&lt;=BK$6),IF($M219&gt;0,4,3),0)),IF(AND($D219&lt;=BK$6,$E219&gt;=BK$5),60,0)))</f>
        <v/>
      </c>
      <c r="BL219" s="80" t="str">
        <f>IF(OR($A219="",NOT(ISNUMBER($G219))),"",IF(AND($F219&lt;=BL$6,$G219&gt;=BL$5),IF(BL$5&gt;$N219,5,$K219)*10+IF(AND($F219&gt;=BL$5,$F219&lt;=BL$6),IF(AND($G219&gt;=BL$5,$G219&lt;=BL$6),5,IF($L219=1,2,1)),IF(AND($G219&gt;=BL$5,$G219&lt;=BL$6),IF($M219&gt;0,4,3),0)),IF(AND($D219&lt;=BL$6,$E219&gt;=BL$5),60,0)))</f>
        <v/>
      </c>
      <c r="BM219" s="80" t="str">
        <f>IF(OR($A219="",NOT(ISNUMBER($G219))),"",IF(AND($F219&lt;=BM$6,$G219&gt;=BM$5),IF(BM$5&gt;$N219,5,$K219)*10+IF(AND($F219&gt;=BM$5,$F219&lt;=BM$6),IF(AND($G219&gt;=BM$5,$G219&lt;=BM$6),5,IF($L219=1,2,1)),IF(AND($G219&gt;=BM$5,$G219&lt;=BM$6),IF($M219&gt;0,4,3),0)),IF(AND($D219&lt;=BM$6,$E219&gt;=BM$5),60,0)))</f>
        <v/>
      </c>
      <c r="BN219" s="80" t="str">
        <f>IF(OR($A219="",NOT(ISNUMBER($G219))),"",IF(AND($F219&lt;=BN$6,$G219&gt;=BN$5),IF(BN$5&gt;$N219,5,$K219)*10+IF(AND($F219&gt;=BN$5,$F219&lt;=BN$6),IF(AND($G219&gt;=BN$5,$G219&lt;=BN$6),5,IF($L219=1,2,1)),IF(AND($G219&gt;=BN$5,$G219&lt;=BN$6),IF($M219&gt;0,4,3),0)),IF(AND($D219&lt;=BN$6,$E219&gt;=BN$5),60,0)))</f>
        <v/>
      </c>
      <c r="BO219" s="80" t="str">
        <f>IF(OR($A219="",NOT(ISNUMBER($G219))),"",IF(AND($F219&lt;=BO$6,$G219&gt;=BO$5),IF(BO$5&gt;$N219,5,$K219)*10+IF(AND($F219&gt;=BO$5,$F219&lt;=BO$6),IF(AND($G219&gt;=BO$5,$G219&lt;=BO$6),5,IF($L219=1,2,1)),IF(AND($G219&gt;=BO$5,$G219&lt;=BO$6),IF($M219&gt;0,4,3),0)),IF(AND($D219&lt;=BO$6,$E219&gt;=BO$5),60,0)))</f>
        <v/>
      </c>
      <c r="BP219" s="80" t="str">
        <f>IF(OR($A219="",NOT(ISNUMBER($G219))),"",IF(AND($F219&lt;=BP$6,$G219&gt;=BP$5),IF(BP$5&gt;$N219,5,$K219)*10+IF(AND($F219&gt;=BP$5,$F219&lt;=BP$6),IF(AND($G219&gt;=BP$5,$G219&lt;=BP$6),5,IF($L219=1,2,1)),IF(AND($G219&gt;=BP$5,$G219&lt;=BP$6),IF($M219&gt;0,4,3),0)),IF(AND($D219&lt;=BP$6,$E219&gt;=BP$5),60,0)))</f>
        <v/>
      </c>
      <c r="BQ219" s="80" t="str">
        <f>IF(OR($A219="",NOT(ISNUMBER($G219))),"",IF(AND($F219&lt;=BQ$6,$G219&gt;=BQ$5),IF(BQ$5&gt;$N219,5,$K219)*10+IF(AND($F219&gt;=BQ$5,$F219&lt;=BQ$6),IF(AND($G219&gt;=BQ$5,$G219&lt;=BQ$6),5,IF($L219=1,2,1)),IF(AND($G219&gt;=BQ$5,$G219&lt;=BQ$6),IF($M219&gt;0,4,3),0)),IF(AND($D219&lt;=BQ$6,$E219&gt;=BQ$5),60,0)))</f>
        <v/>
      </c>
      <c r="BR219" s="80" t="str">
        <f>IF(OR($A219="",NOT(ISNUMBER($G219))),"",IF(AND($F219&lt;=BR$6,$G219&gt;=BR$5),IF(BR$5&gt;$N219,5,$K219)*10+IF(AND($F219&gt;=BR$5,$F219&lt;=BR$6),IF(AND($G219&gt;=BR$5,$G219&lt;=BR$6),5,IF($L219=1,2,1)),IF(AND($G219&gt;=BR$5,$G219&lt;=BR$6),IF($M219&gt;0,4,3),0)),IF(AND($D219&lt;=BR$6,$E219&gt;=BR$5),60,0)))</f>
        <v/>
      </c>
      <c r="BS219" s="80" t="str">
        <f>IF(OR($A219="",NOT(ISNUMBER($G219))),"",IF(AND($F219&lt;=BS$6,$G219&gt;=BS$5),IF(BS$5&gt;$N219,5,$K219)*10+IF(AND($F219&gt;=BS$5,$F219&lt;=BS$6),IF(AND($G219&gt;=BS$5,$G219&lt;=BS$6),5,IF($L219=1,2,1)),IF(AND($G219&gt;=BS$5,$G219&lt;=BS$6),IF($M219&gt;0,4,3),0)),IF(AND($D219&lt;=BS$6,$E219&gt;=BS$5),60,0)))</f>
        <v/>
      </c>
      <c r="BT219" s="80" t="str">
        <f>IF(OR($A219="",NOT(ISNUMBER($G219))),"",IF(AND($F219&lt;=BT$6,$G219&gt;=BT$5),IF(BT$5&gt;$N219,5,$K219)*10+IF(AND($F219&gt;=BT$5,$F219&lt;=BT$6),IF(AND($G219&gt;=BT$5,$G219&lt;=BT$6),5,IF($L219=1,2,1)),IF(AND($G219&gt;=BT$5,$G219&lt;=BT$6),IF($M219&gt;0,4,3),0)),IF(AND($D219&lt;=BT$6,$E219&gt;=BT$5),60,0)))</f>
        <v/>
      </c>
      <c r="BU219" s="80" t="str">
        <f>IF(OR($A219="",NOT(ISNUMBER($G219))),"",IF(AND($F219&lt;=BU$6,$G219&gt;=BU$5),IF(BU$5&gt;$N219,5,$K219)*10+IF(AND($F219&gt;=BU$5,$F219&lt;=BU$6),IF(AND($G219&gt;=BU$5,$G219&lt;=BU$6),5,IF($L219=1,2,1)),IF(AND($G219&gt;=BU$5,$G219&lt;=BU$6),IF($M219&gt;0,4,3),0)),IF(AND($D219&lt;=BU$6,$E219&gt;=BU$5),60,0)))</f>
        <v/>
      </c>
      <c r="BV219" s="80" t="str">
        <f>IF(OR($A219="",NOT(ISNUMBER($G219))),"",IF(AND($F219&lt;=BV$6,$G219&gt;=BV$5),IF(BV$5&gt;$N219,5,$K219)*10+IF(AND($F219&gt;=BV$5,$F219&lt;=BV$6),IF(AND($G219&gt;=BV$5,$G219&lt;=BV$6),5,IF($L219=1,2,1)),IF(AND($G219&gt;=BV$5,$G219&lt;=BV$6),IF($M219&gt;0,4,3),0)),IF(AND($D219&lt;=BV$6,$E219&gt;=BV$5),60,0)))</f>
        <v/>
      </c>
      <c r="BW219" s="80" t="str">
        <f>IF(OR($A219="",NOT(ISNUMBER($G219))),"",IF(AND($F219&lt;=BW$6,$G219&gt;=BW$5),IF(BW$5&gt;$N219,5,$K219)*10+IF(AND($F219&gt;=BW$5,$F219&lt;=BW$6),IF(AND($G219&gt;=BW$5,$G219&lt;=BW$6),5,IF($L219=1,2,1)),IF(AND($G219&gt;=BW$5,$G219&lt;=BW$6),IF($M219&gt;0,4,3),0)),IF(AND($D219&lt;=BW$6,$E219&gt;=BW$5),60,0)))</f>
        <v/>
      </c>
      <c r="BX219" s="80" t="str">
        <f>IF(OR($A219="",NOT(ISNUMBER($G219))),"",IF(AND($F219&lt;=BX$6,$G219&gt;=BX$5),IF(BX$5&gt;$N219,5,$K219)*10+IF(AND($F219&gt;=BX$5,$F219&lt;=BX$6),IF(AND($G219&gt;=BX$5,$G219&lt;=BX$6),5,IF($L219=1,2,1)),IF(AND($G219&gt;=BX$5,$G219&lt;=BX$6),IF($M219&gt;0,4,3),0)),IF(AND($D219&lt;=BX$6,$E219&gt;=BX$5),60,0)))</f>
        <v/>
      </c>
      <c r="BY219" s="80" t="str">
        <f>IF(OR($A219="",NOT(ISNUMBER($G219))),"",IF(AND($F219&lt;=BY$6,$G219&gt;=BY$5),IF(BY$5&gt;$N219,5,$K219)*10+IF(AND($F219&gt;=BY$5,$F219&lt;=BY$6),IF(AND($G219&gt;=BY$5,$G219&lt;=BY$6),5,IF($L219=1,2,1)),IF(AND($G219&gt;=BY$5,$G219&lt;=BY$6),IF($M219&gt;0,4,3),0)),IF(AND($D219&lt;=BY$6,$E219&gt;=BY$5),60,0)))</f>
        <v/>
      </c>
      <c r="BZ219" s="80" t="str">
        <f>IF(OR($A219="",NOT(ISNUMBER($G219))),"",IF(AND($F219&lt;=BZ$6,$G219&gt;=BZ$5),IF(BZ$5&gt;$N219,5,$K219)*10+IF(AND($F219&gt;=BZ$5,$F219&lt;=BZ$6),IF(AND($G219&gt;=BZ$5,$G219&lt;=BZ$6),5,IF($L219=1,2,1)),IF(AND($G219&gt;=BZ$5,$G219&lt;=BZ$6),IF($M219&gt;0,4,3),0)),IF(AND($D219&lt;=BZ$6,$E219&gt;=BZ$5),60,0)))</f>
        <v/>
      </c>
      <c r="CA219" s="80" t="str">
        <f>IF(OR($A219="",NOT(ISNUMBER($G219))),"",IF(AND($F219&lt;=CA$6,$G219&gt;=CA$5),IF(CA$5&gt;$N219,5,$K219)*10+IF(AND($F219&gt;=CA$5,$F219&lt;=CA$6),IF(AND($G219&gt;=CA$5,$G219&lt;=CA$6),5,IF($L219=1,2,1)),IF(AND($G219&gt;=CA$5,$G219&lt;=CA$6),IF($M219&gt;0,4,3),0)),IF(AND($D219&lt;=CA$6,$E219&gt;=CA$5),60,0)))</f>
        <v/>
      </c>
      <c r="CB219" s="80" t="str">
        <f>IF(OR($A219="",NOT(ISNUMBER($G219))),"",IF(AND($F219&lt;=CB$6,$G219&gt;=CB$5),IF(CB$5&gt;$N219,5,$K219)*10+IF(AND($F219&gt;=CB$5,$F219&lt;=CB$6),IF(AND($G219&gt;=CB$5,$G219&lt;=CB$6),5,IF($L219=1,2,1)),IF(AND($G219&gt;=CB$5,$G219&lt;=CB$6),IF($M219&gt;0,4,3),0)),IF(AND($D219&lt;=CB$6,$E219&gt;=CB$5),60,0)))</f>
        <v/>
      </c>
      <c r="CC219" s="80" t="str">
        <f>IF(OR($A219="",NOT(ISNUMBER($G219))),"",IF(AND($F219&lt;=CC$6,$G219&gt;=CC$5),IF(CC$5&gt;$N219,5,$K219)*10+IF(AND($F219&gt;=CC$5,$F219&lt;=CC$6),IF(AND($G219&gt;=CC$5,$G219&lt;=CC$6),5,IF($L219=1,2,1)),IF(AND($G219&gt;=CC$5,$G219&lt;=CC$6),IF($M219&gt;0,4,3),0)),IF(AND($D219&lt;=CC$6,$E219&gt;=CC$5),60,0)))</f>
        <v/>
      </c>
      <c r="CD219" s="80" t="str">
        <f>IF(OR($A219="",NOT(ISNUMBER($G219))),"",IF(AND($F219&lt;=CD$6,$G219&gt;=CD$5),IF(CD$5&gt;$N219,5,$K219)*10+IF(AND($F219&gt;=CD$5,$F219&lt;=CD$6),IF(AND($G219&gt;=CD$5,$G219&lt;=CD$6),5,IF($L219=1,2,1)),IF(AND($G219&gt;=CD$5,$G219&lt;=CD$6),IF($M219&gt;0,4,3),0)),IF(AND($D219&lt;=CD$6,$E219&gt;=CD$5),60,0)))</f>
        <v/>
      </c>
      <c r="CE219" s="80" t="str">
        <f>IF(OR($A219="",NOT(ISNUMBER($G219))),"",IF(AND($F219&lt;=CE$6,$G219&gt;=CE$5),IF(CE$5&gt;$N219,5,$K219)*10+IF(AND($F219&gt;=CE$5,$F219&lt;=CE$6),IF(AND($G219&gt;=CE$5,$G219&lt;=CE$6),5,IF($L219=1,2,1)),IF(AND($G219&gt;=CE$5,$G219&lt;=CE$6),IF($M219&gt;0,4,3),0)),IF(AND($D219&lt;=CE$6,$E219&gt;=CE$5),60,0)))</f>
        <v/>
      </c>
      <c r="CF219" s="80" t="str">
        <f>IF(OR($A219="",NOT(ISNUMBER($G219))),"",IF(AND($F219&lt;=CF$6,$G219&gt;=CF$5),IF(CF$5&gt;$N219,5,$K219)*10+IF(AND($F219&gt;=CF$5,$F219&lt;=CF$6),IF(AND($G219&gt;=CF$5,$G219&lt;=CF$6),5,IF($L219=1,2,1)),IF(AND($G219&gt;=CF$5,$G219&lt;=CF$6),IF($M219&gt;0,4,3),0)),IF(AND($D219&lt;=CF$6,$E219&gt;=CF$5),60,0)))</f>
        <v/>
      </c>
      <c r="CG219" s="80" t="str">
        <f>IF(OR($A219="",NOT(ISNUMBER($G219))),"",IF(AND($F219&lt;=CG$6,$G219&gt;=CG$5),IF(CG$5&gt;$N219,5,$K219)*10+IF(AND($F219&gt;=CG$5,$F219&lt;=CG$6),IF(AND($G219&gt;=CG$5,$G219&lt;=CG$6),5,IF($L219=1,2,1)),IF(AND($G219&gt;=CG$5,$G219&lt;=CG$6),IF($M219&gt;0,4,3),0)),IF(AND($D219&lt;=CG$6,$E219&gt;=CG$5),60,0)))</f>
        <v/>
      </c>
      <c r="CH219" s="80" t="str">
        <f>IF(OR($A219="",NOT(ISNUMBER($G219))),"",IF(AND($F219&lt;=CH$6,$G219&gt;=CH$5),IF(CH$5&gt;$N219,5,$K219)*10+IF(AND($F219&gt;=CH$5,$F219&lt;=CH$6),IF(AND($G219&gt;=CH$5,$G219&lt;=CH$6),5,IF($L219=1,2,1)),IF(AND($G219&gt;=CH$5,$G219&lt;=CH$6),IF($M219&gt;0,4,3),0)),IF(AND($D219&lt;=CH$6,$E219&gt;=CH$5),60,0)))</f>
        <v/>
      </c>
      <c r="CI219" s="80" t="str">
        <f>IF(OR($A219="",NOT(ISNUMBER($G219))),"",IF(AND($F219&lt;=CI$6,$G219&gt;=CI$5),IF(CI$5&gt;$N219,5,$K219)*10+IF(AND($F219&gt;=CI$5,$F219&lt;=CI$6),IF(AND($G219&gt;=CI$5,$G219&lt;=CI$6),5,IF($L219=1,2,1)),IF(AND($G219&gt;=CI$5,$G219&lt;=CI$6),IF($M219&gt;0,4,3),0)),IF(AND($D219&lt;=CI$6,$E219&gt;=CI$5),60,0)))</f>
        <v/>
      </c>
      <c r="CJ219" s="80" t="str">
        <f>IF(OR($A219="",NOT(ISNUMBER($G219))),"",IF(AND($F219&lt;=CJ$6,$G219&gt;=CJ$5),IF(CJ$5&gt;$N219,5,$K219)*10+IF(AND($F219&gt;=CJ$5,$F219&lt;=CJ$6),IF(AND($G219&gt;=CJ$5,$G219&lt;=CJ$6),5,IF($L219=1,2,1)),IF(AND($G219&gt;=CJ$5,$G219&lt;=CJ$6),IF($M219&gt;0,4,3),0)),IF(AND($D219&lt;=CJ$6,$E219&gt;=CJ$5),60,0)))</f>
        <v/>
      </c>
      <c r="CK219" s="80" t="str">
        <f>IF(OR($A219="",NOT(ISNUMBER($G219))),"",IF(AND($F219&lt;=CK$6,$G219&gt;=CK$5),IF(CK$5&gt;$N219,5,$K219)*10+IF(AND($F219&gt;=CK$5,$F219&lt;=CK$6),IF(AND($G219&gt;=CK$5,$G219&lt;=CK$6),5,IF($L219=1,2,1)),IF(AND($G219&gt;=CK$5,$G219&lt;=CK$6),IF($M219&gt;0,4,3),0)),IF(AND($D219&lt;=CK$6,$E219&gt;=CK$5),60,0)))</f>
        <v/>
      </c>
      <c r="CL219" s="80" t="str">
        <f>IF(OR($A219="",NOT(ISNUMBER($G219))),"",IF(AND($F219&lt;=CL$6,$G219&gt;=CL$5),IF(CL$5&gt;$N219,5,$K219)*10+IF(AND($F219&gt;=CL$5,$F219&lt;=CL$6),IF(AND($G219&gt;=CL$5,$G219&lt;=CL$6),5,IF($L219=1,2,1)),IF(AND($G219&gt;=CL$5,$G219&lt;=CL$6),IF($M219&gt;0,4,3),0)),IF(AND($D219&lt;=CL$6,$E219&gt;=CL$5),60,0)))</f>
        <v/>
      </c>
      <c r="CM219" s="80" t="str">
        <f>IF(OR($A219="",NOT(ISNUMBER($G219))),"",IF(AND($F219&lt;=CM$6,$G219&gt;=CM$5),IF(CM$5&gt;$N219,5,$K219)*10+IF(AND($F219&gt;=CM$5,$F219&lt;=CM$6),IF(AND($G219&gt;=CM$5,$G219&lt;=CM$6),5,IF($L219=1,2,1)),IF(AND($G219&gt;=CM$5,$G219&lt;=CM$6),IF($M219&gt;0,4,3),0)),IF(AND($D219&lt;=CM$6,$E219&gt;=CM$5),60,0)))</f>
        <v/>
      </c>
      <c r="CN219" s="80" t="str">
        <f>IF(OR($A219="",NOT(ISNUMBER($G219))),"",IF(AND($F219&lt;=CN$6,$G219&gt;=CN$5),IF(CN$5&gt;$N219,5,$K219)*10+IF(AND($F219&gt;=CN$5,$F219&lt;=CN$6),IF(AND($G219&gt;=CN$5,$G219&lt;=CN$6),5,IF($L219=1,2,1)),IF(AND($G219&gt;=CN$5,$G219&lt;=CN$6),IF($M219&gt;0,4,3),0)),IF(AND($D219&lt;=CN$6,$E219&gt;=CN$5),60,0)))</f>
        <v/>
      </c>
      <c r="CO219" s="80" t="str">
        <f>IF(OR($A219="",NOT(ISNUMBER($G219))),"",IF(AND($F219&lt;=CO$6,$G219&gt;=CO$5),IF(CO$5&gt;$N219,5,$K219)*10+IF(AND($F219&gt;=CO$5,$F219&lt;=CO$6),IF(AND($G219&gt;=CO$5,$G219&lt;=CO$6),5,IF($L219=1,2,1)),IF(AND($G219&gt;=CO$5,$G219&lt;=CO$6),IF($M219&gt;0,4,3),0)),IF(AND($D219&lt;=CO$6,$E219&gt;=CO$5),60,0)))</f>
        <v/>
      </c>
      <c r="CP219" s="80" t="str">
        <f>IF(OR($A219="",NOT(ISNUMBER($G219))),"",IF(AND($F219&lt;=CP$6,$G219&gt;=CP$5),IF(CP$5&gt;$N219,5,$K219)*10+IF(AND($F219&gt;=CP$5,$F219&lt;=CP$6),IF(AND($G219&gt;=CP$5,$G219&lt;=CP$6),5,IF($L219=1,2,1)),IF(AND($G219&gt;=CP$5,$G219&lt;=CP$6),IF($M219&gt;0,4,3),0)),IF(AND($D219&lt;=CP$6,$E219&gt;=CP$5),60,0)))</f>
        <v/>
      </c>
      <c r="CQ219" s="80" t="str">
        <f>IF(OR($A219="",NOT(ISNUMBER($G219))),"",IF(AND($F219&lt;=CQ$6,$G219&gt;=CQ$5),IF(CQ$5&gt;$N219,5,$K219)*10+IF(AND($F219&gt;=CQ$5,$F219&lt;=CQ$6),IF(AND($G219&gt;=CQ$5,$G219&lt;=CQ$6),5,IF($L219=1,2,1)),IF(AND($G219&gt;=CQ$5,$G219&lt;=CQ$6),IF($M219&gt;0,4,3),0)),IF(AND($D219&lt;=CQ$6,$E219&gt;=CQ$5),60,0)))</f>
        <v/>
      </c>
      <c r="CR219" s="80" t="str">
        <f>IF(OR($A219="",NOT(ISNUMBER($G219))),"",IF(AND($F219&lt;=CR$6,$G219&gt;=CR$5),IF(CR$5&gt;$N219,5,$K219)*10+IF(AND($F219&gt;=CR$5,$F219&lt;=CR$6),IF(AND($G219&gt;=CR$5,$G219&lt;=CR$6),5,IF($L219=1,2,1)),IF(AND($G219&gt;=CR$5,$G219&lt;=CR$6),IF($M219&gt;0,4,3),0)),IF(AND($D219&lt;=CR$6,$E219&gt;=CR$5),60,0)))</f>
        <v/>
      </c>
      <c r="CS219" s="80" t="str">
        <f>IF(OR($A219="",NOT(ISNUMBER($G219))),"",IF(AND($F219&lt;=CS$6,$G219&gt;=CS$5),IF(CS$5&gt;$N219,5,$K219)*10+IF(AND($F219&gt;=CS$5,$F219&lt;=CS$6),IF(AND($G219&gt;=CS$5,$G219&lt;=CS$6),5,IF($L219=1,2,1)),IF(AND($G219&gt;=CS$5,$G219&lt;=CS$6),IF($M219&gt;0,4,3),0)),IF(AND($D219&lt;=CS$6,$E219&gt;=CS$5),60,0)))</f>
        <v/>
      </c>
      <c r="CT219" s="80" t="str">
        <f>IF(OR($A219="",NOT(ISNUMBER($G219))),"",IF(AND($F219&lt;=CT$6,$G219&gt;=CT$5),IF(CT$5&gt;$N219,5,$K219)*10+IF(AND($F219&gt;=CT$5,$F219&lt;=CT$6),IF(AND($G219&gt;=CT$5,$G219&lt;=CT$6),5,IF($L219=1,2,1)),IF(AND($G219&gt;=CT$5,$G219&lt;=CT$6),IF($M219&gt;0,4,3),0)),IF(AND($D219&lt;=CT$6,$E219&gt;=CT$5),60,0)))</f>
        <v/>
      </c>
      <c r="CU219" s="80" t="str">
        <f>IF(OR($A219="",NOT(ISNUMBER($G219))),"",IF(AND($F219&lt;=CU$6,$G219&gt;=CU$5),IF(CU$5&gt;$N219,5,$K219)*10+IF(AND($F219&gt;=CU$5,$F219&lt;=CU$6),IF(AND($G219&gt;=CU$5,$G219&lt;=CU$6),5,IF($L219=1,2,1)),IF(AND($G219&gt;=CU$5,$G219&lt;=CU$6),IF($M219&gt;0,4,3),0)),IF(AND($D219&lt;=CU$6,$E219&gt;=CU$5),60,0)))</f>
        <v/>
      </c>
      <c r="CV219" s="80" t="str">
        <f>IF(OR($A219="",NOT(ISNUMBER($G219))),"",IF(AND($F219&lt;=CV$6,$G219&gt;=CV$5),IF(CV$5&gt;$N219,5,$K219)*10+IF(AND($F219&gt;=CV$5,$F219&lt;=CV$6),IF(AND($G219&gt;=CV$5,$G219&lt;=CV$6),5,IF($L219=1,2,1)),IF(AND($G219&gt;=CV$5,$G219&lt;=CV$6),IF($M219&gt;0,4,3),0)),IF(AND($D219&lt;=CV$6,$E219&gt;=CV$5),60,0)))</f>
        <v/>
      </c>
      <c r="CW219" s="80" t="str">
        <f>IF(OR($A219="",NOT(ISNUMBER($G219))),"",IF(AND($F219&lt;=CW$6,$G219&gt;=CW$5),IF(CW$5&gt;$N219,5,$K219)*10+IF(AND($F219&gt;=CW$5,$F219&lt;=CW$6),IF(AND($G219&gt;=CW$5,$G219&lt;=CW$6),5,IF($L219=1,2,1)),IF(AND($G219&gt;=CW$5,$G219&lt;=CW$6),IF($M219&gt;0,4,3),0)),IF(AND($D219&lt;=CW$6,$E219&gt;=CW$5),60,0)))</f>
        <v/>
      </c>
      <c r="CX219" s="80" t="str">
        <f>IF(OR($A219="",NOT(ISNUMBER($G219))),"",IF(AND($F219&lt;=CX$6,$G219&gt;=CX$5),IF(CX$5&gt;$N219,5,$K219)*10+IF(AND($F219&gt;=CX$5,$F219&lt;=CX$6),IF(AND($G219&gt;=CX$5,$G219&lt;=CX$6),5,IF($L219=1,2,1)),IF(AND($G219&gt;=CX$5,$G219&lt;=CX$6),IF($M219&gt;0,4,3),0)),IF(AND($D219&lt;=CX$6,$E219&gt;=CX$5),60,0)))</f>
        <v/>
      </c>
      <c r="CY219" s="80" t="str">
        <f>IF(OR($A219="",NOT(ISNUMBER($G219))),"",IF(AND($F219&lt;=CY$6,$G219&gt;=CY$5),IF(CY$5&gt;$N219,5,$K219)*10+IF(AND($F219&gt;=CY$5,$F219&lt;=CY$6),IF(AND($G219&gt;=CY$5,$G219&lt;=CY$6),5,IF($L219=1,2,1)),IF(AND($G219&gt;=CY$5,$G219&lt;=CY$6),IF($M219&gt;0,4,3),0)),IF(AND($D219&lt;=CY$6,$E219&gt;=CY$5),60,0)))</f>
        <v/>
      </c>
      <c r="CZ219" s="80" t="str">
        <f>IF(OR($A219="",NOT(ISNUMBER($G219))),"",IF(AND($F219&lt;=CZ$6,$G219&gt;=CZ$5),IF(CZ$5&gt;$N219,5,$K219)*10+IF(AND($F219&gt;=CZ$5,$F219&lt;=CZ$6),IF(AND($G219&gt;=CZ$5,$G219&lt;=CZ$6),5,IF($L219=1,2,1)),IF(AND($G219&gt;=CZ$5,$G219&lt;=CZ$6),IF($M219&gt;0,4,3),0)),IF(AND($D219&lt;=CZ$6,$E219&gt;=CZ$5),60,0)))</f>
        <v/>
      </c>
      <c r="DA219" s="80" t="str">
        <f>IF(OR($A219="",NOT(ISNUMBER($G219))),"",IF(AND($F219&lt;=DA$6,$G219&gt;=DA$5),IF(DA$5&gt;$N219,5,$K219)*10+IF(AND($F219&gt;=DA$5,$F219&lt;=DA$6),IF(AND($G219&gt;=DA$5,$G219&lt;=DA$6),5,IF($L219=1,2,1)),IF(AND($G219&gt;=DA$5,$G219&lt;=DA$6),IF($M219&gt;0,4,3),0)),IF(AND($D219&lt;=DA$6,$E219&gt;=DA$5),60,0)))</f>
        <v/>
      </c>
      <c r="DB219" s="80" t="str">
        <f>IF(OR($A219="",NOT(ISNUMBER($G219))),"",IF(AND($F219&lt;=DB$6,$G219&gt;=DB$5),IF(DB$5&gt;$N219,5,$K219)*10+IF(AND($F219&gt;=DB$5,$F219&lt;=DB$6),IF(AND($G219&gt;=DB$5,$G219&lt;=DB$6),5,IF($L219=1,2,1)),IF(AND($G219&gt;=DB$5,$G219&lt;=DB$6),IF($M219&gt;0,4,3),0)),IF(AND($D219&lt;=DB$6,$E219&gt;=DB$5),60,0)))</f>
        <v/>
      </c>
      <c r="DC219" s="80" t="str">
        <f>IF(OR($A219="",NOT(ISNUMBER($G219))),"",IF(AND($F219&lt;=DC$6,$G219&gt;=DC$5),IF(DC$5&gt;$N219,5,$K219)*10+IF(AND($F219&gt;=DC$5,$F219&lt;=DC$6),IF(AND($G219&gt;=DC$5,$G219&lt;=DC$6),5,IF($L219=1,2,1)),IF(AND($G219&gt;=DC$5,$G219&lt;=DC$6),IF($M219&gt;0,4,3),0)),IF(AND($D219&lt;=DC$6,$E219&gt;=DC$5),60,0)))</f>
        <v/>
      </c>
      <c r="DD219" s="80" t="str">
        <f>IF(OR($A219="",NOT(ISNUMBER($G219))),"",IF(AND($F219&lt;=DD$6,$G219&gt;=DD$5),IF(DD$5&gt;$N219,5,$K219)*10+IF(AND($F219&gt;=DD$5,$F219&lt;=DD$6),IF(AND($G219&gt;=DD$5,$G219&lt;=DD$6),5,IF($L219=1,2,1)),IF(AND($G219&gt;=DD$5,$G219&lt;=DD$6),IF($M219&gt;0,4,3),0)),IF(AND($D219&lt;=DD$6,$E219&gt;=DD$5),60,0)))</f>
        <v/>
      </c>
      <c r="DE219" s="80" t="str">
        <f>IF(OR($A219="",NOT(ISNUMBER($G219))),"",IF(AND($F219&lt;=DE$6,$G219&gt;=DE$5),IF(DE$5&gt;$N219,5,$K219)*10+IF(AND($F219&gt;=DE$5,$F219&lt;=DE$6),IF(AND($G219&gt;=DE$5,$G219&lt;=DE$6),5,IF($L219=1,2,1)),IF(AND($G219&gt;=DE$5,$G219&lt;=DE$6),IF($M219&gt;0,4,3),0)),IF(AND($D219&lt;=DE$6,$E219&gt;=DE$5),60,0)))</f>
        <v/>
      </c>
      <c r="DF219" s="80" t="str">
        <f>IF(OR($A219="",NOT(ISNUMBER($G219))),"",IF(AND($F219&lt;=DF$6,$G219&gt;=DF$5),IF(DF$5&gt;$N219,5,$K219)*10+IF(AND($F219&gt;=DF$5,$F219&lt;=DF$6),IF(AND($G219&gt;=DF$5,$G219&lt;=DF$6),5,IF($L219=1,2,1)),IF(AND($G219&gt;=DF$5,$G219&lt;=DF$6),IF($M219&gt;0,4,3),0)),IF(AND($D219&lt;=DF$6,$E219&gt;=DF$5),60,0)))</f>
        <v/>
      </c>
      <c r="DG219" s="80" t="str">
        <f>IF(OR($A219="",NOT(ISNUMBER($G219))),"",IF(AND($F219&lt;=DG$6,$G219&gt;=DG$5),IF(DG$5&gt;$N219,5,$K219)*10+IF(AND($F219&gt;=DG$5,$F219&lt;=DG$6),IF(AND($G219&gt;=DG$5,$G219&lt;=DG$6),5,IF($L219=1,2,1)),IF(AND($G219&gt;=DG$5,$G219&lt;=DG$6),IF($M219&gt;0,4,3),0)),IF(AND($D219&lt;=DG$6,$E219&gt;=DG$5),60,0)))</f>
        <v/>
      </c>
      <c r="DH219" s="80" t="str">
        <f>IF(OR($A219="",NOT(ISNUMBER($G219))),"",IF(AND($F219&lt;=DH$6,$G219&gt;=DH$5),IF(DH$5&gt;$N219,5,$K219)*10+IF(AND($F219&gt;=DH$5,$F219&lt;=DH$6),IF(AND($G219&gt;=DH$5,$G219&lt;=DH$6),5,IF($L219=1,2,1)),IF(AND($G219&gt;=DH$5,$G219&lt;=DH$6),IF($M219&gt;0,4,3),0)),IF(AND($D219&lt;=DH$6,$E219&gt;=DH$5),60,0)))</f>
        <v/>
      </c>
      <c r="DI219" s="80" t="str">
        <f>IF(OR($A219="",NOT(ISNUMBER($G219))),"",IF(AND($F219&lt;=DI$6,$G219&gt;=DI$5),IF(DI$5&gt;$N219,5,$K219)*10+IF(AND($F219&gt;=DI$5,$F219&lt;=DI$6),IF(AND($G219&gt;=DI$5,$G219&lt;=DI$6),5,IF($L219=1,2,1)),IF(AND($G219&gt;=DI$5,$G219&lt;=DI$6),IF($M219&gt;0,4,3),0)),IF(AND($D219&lt;=DI$6,$E219&gt;=DI$5),60,0)))</f>
        <v/>
      </c>
      <c r="DJ219" s="80" t="str">
        <f>IF(OR($A219="",NOT(ISNUMBER($G219))),"",IF(AND($F219&lt;=DJ$6,$G219&gt;=DJ$5),IF(DJ$5&gt;$N219,5,$K219)*10+IF(AND($F219&gt;=DJ$5,$F219&lt;=DJ$6),IF(AND($G219&gt;=DJ$5,$G219&lt;=DJ$6),5,IF($L219=1,2,1)),IF(AND($G219&gt;=DJ$5,$G219&lt;=DJ$6),IF($M219&gt;0,4,3),0)),IF(AND($D219&lt;=DJ$6,$E219&gt;=DJ$5),60,0)))</f>
        <v/>
      </c>
      <c r="DK219" s="80" t="str">
        <f>IF(OR($A219="",NOT(ISNUMBER($G219))),"",IF(AND($F219&lt;=DK$6,$G219&gt;=DK$5),IF(DK$5&gt;$N219,5,$K219)*10+IF(AND($F219&gt;=DK$5,$F219&lt;=DK$6),IF(AND($G219&gt;=DK$5,$G219&lt;=DK$6),5,IF($L219=1,2,1)),IF(AND($G219&gt;=DK$5,$G219&lt;=DK$6),IF($M219&gt;0,4,3),0)),IF(AND($D219&lt;=DK$6,$E219&gt;=DK$5),60,0)))</f>
        <v/>
      </c>
      <c r="DL219" s="80" t="str">
        <f>IF(OR($A219="",NOT(ISNUMBER($G219))),"",IF(AND($F219&lt;=DL$6,$G219&gt;=DL$5),IF(DL$5&gt;$N219,5,$K219)*10+IF(AND($F219&gt;=DL$5,$F219&lt;=DL$6),IF(AND($G219&gt;=DL$5,$G219&lt;=DL$6),5,IF($L219=1,2,1)),IF(AND($G219&gt;=DL$5,$G219&lt;=DL$6),IF($M219&gt;0,4,3),0)),IF(AND($D219&lt;=DL$6,$E219&gt;=DL$5),60,0)))</f>
        <v/>
      </c>
      <c r="DM219" s="80" t="str">
        <f>IF(OR($A219="",NOT(ISNUMBER($G219))),"",IF(AND($F219&lt;=DM$6,$G219&gt;=DM$5),IF(DM$5&gt;$N219,5,$K219)*10+IF(AND($F219&gt;=DM$5,$F219&lt;=DM$6),IF(AND($G219&gt;=DM$5,$G219&lt;=DM$6),5,IF($L219=1,2,1)),IF(AND($G219&gt;=DM$5,$G219&lt;=DM$6),IF($M219&gt;0,4,3),0)),IF(AND($D219&lt;=DM$6,$E219&gt;=DM$5),60,0)))</f>
        <v/>
      </c>
      <c r="DN219" s="80" t="str">
        <f>IF(OR($A219="",NOT(ISNUMBER($G219))),"",IF(AND($F219&lt;=DN$6,$G219&gt;=DN$5),IF(DN$5&gt;$N219,5,$K219)*10+IF(AND($F219&gt;=DN$5,$F219&lt;=DN$6),IF(AND($G219&gt;=DN$5,$G219&lt;=DN$6),5,IF($L219=1,2,1)),IF(AND($G219&gt;=DN$5,$G219&lt;=DN$6),IF($M219&gt;0,4,3),0)),IF(AND($D219&lt;=DN$6,$E219&gt;=DN$5),60,0)))</f>
        <v/>
      </c>
      <c r="DO219" s="80" t="str">
        <f>IF(OR($A219="",NOT(ISNUMBER($G219))),"",IF(AND($F219&lt;=DO$6,$G219&gt;=DO$5),IF(DO$5&gt;$N219,5,$K219)*10+IF(AND($F219&gt;=DO$5,$F219&lt;=DO$6),IF(AND($G219&gt;=DO$5,$G219&lt;=DO$6),5,IF($L219=1,2,1)),IF(AND($G219&gt;=DO$5,$G219&lt;=DO$6),IF($M219&gt;0,4,3),0)),IF(AND($D219&lt;=DO$6,$E219&gt;=DO$5),60,0)))</f>
        <v/>
      </c>
      <c r="DP219" s="80" t="str">
        <f>IF(OR($A219="",NOT(ISNUMBER($G219))),"",IF(AND($F219&lt;=DP$6,$G219&gt;=DP$5),IF(DP$5&gt;$N219,5,$K219)*10+IF(AND($F219&gt;=DP$5,$F219&lt;=DP$6),IF(AND($G219&gt;=DP$5,$G219&lt;=DP$6),5,IF($L219=1,2,1)),IF(AND($G219&gt;=DP$5,$G219&lt;=DP$6),IF($M219&gt;0,4,3),0)),IF(AND($D219&lt;=DP$6,$E219&gt;=DP$5),60,0)))</f>
        <v/>
      </c>
      <c r="DQ219" s="80" t="str">
        <f>IF(OR($A219="",NOT(ISNUMBER($G219))),"",IF(AND($F219&lt;=DQ$6,$G219&gt;=DQ$5),IF(DQ$5&gt;$N219,5,$K219)*10+IF(AND($F219&gt;=DQ$5,$F219&lt;=DQ$6),IF(AND($G219&gt;=DQ$5,$G219&lt;=DQ$6),5,IF($L219=1,2,1)),IF(AND($G219&gt;=DQ$5,$G219&lt;=DQ$6),IF($M219&gt;0,4,3),0)),IF(AND($D219&lt;=DQ$6,$E219&gt;=DQ$5),60,0)))</f>
        <v/>
      </c>
      <c r="DR219" s="80" t="str">
        <f>IF(OR($A219="",NOT(ISNUMBER($G219))),"",IF(AND($F219&lt;=DR$6,$G219&gt;=DR$5),IF(DR$5&gt;$N219,5,$K219)*10+IF(AND($F219&gt;=DR$5,$F219&lt;=DR$6),IF(AND($G219&gt;=DR$5,$G219&lt;=DR$6),5,IF($L219=1,2,1)),IF(AND($G219&gt;=DR$5,$G219&lt;=DR$6),IF($M219&gt;0,4,3),0)),IF(AND($D219&lt;=DR$6,$E219&gt;=DR$5),60,0)))</f>
        <v/>
      </c>
      <c r="DS219" s="80" t="str">
        <f>IF(OR($A219="",NOT(ISNUMBER($G219))),"",IF(AND($F219&lt;=DS$6,$G219&gt;=DS$5),IF(DS$5&gt;$N219,5,$K219)*10+IF(AND($F219&gt;=DS$5,$F219&lt;=DS$6),IF(AND($G219&gt;=DS$5,$G219&lt;=DS$6),5,IF($L219=1,2,1)),IF(AND($G219&gt;=DS$5,$G219&lt;=DS$6),IF($M219&gt;0,4,3),0)),IF(AND($D219&lt;=DS$6,$E219&gt;=DS$5),60,0)))</f>
        <v/>
      </c>
      <c r="DT219" s="80" t="str">
        <f>IF(OR($A219="",NOT(ISNUMBER($G219))),"",IF(AND($F219&lt;=DT$6,$G219&gt;=DT$5),IF(DT$5&gt;$N219,5,$K219)*10+IF(AND($F219&gt;=DT$5,$F219&lt;=DT$6),IF(AND($G219&gt;=DT$5,$G219&lt;=DT$6),5,IF($L219=1,2,1)),IF(AND($G219&gt;=DT$5,$G219&lt;=DT$6),IF($M219&gt;0,4,3),0)),IF(AND($D219&lt;=DT$6,$E219&gt;=DT$5),60,0)))</f>
        <v/>
      </c>
      <c r="DU219" s="80" t="str">
        <f>IF(OR($A219="",NOT(ISNUMBER($G219))),"",IF(AND($F219&lt;=DU$6,$G219&gt;=DU$5),IF(DU$5&gt;$N219,5,$K219)*10+IF(AND($F219&gt;=DU$5,$F219&lt;=DU$6),IF(AND($G219&gt;=DU$5,$G219&lt;=DU$6),5,IF($L219=1,2,1)),IF(AND($G219&gt;=DU$5,$G219&lt;=DU$6),IF($M219&gt;0,4,3),0)),IF(AND($D219&lt;=DU$6,$E219&gt;=DU$5),60,0)))</f>
        <v/>
      </c>
      <c r="DV219" s="80" t="str">
        <f>IF(OR($A219="",NOT(ISNUMBER($G219))),"",IF(AND($F219&lt;=DV$6,$G219&gt;=DV$5),IF(DV$5&gt;$N219,5,$K219)*10+IF(AND($F219&gt;=DV$5,$F219&lt;=DV$6),IF(AND($G219&gt;=DV$5,$G219&lt;=DV$6),5,IF($L219=1,2,1)),IF(AND($G219&gt;=DV$5,$G219&lt;=DV$6),IF($M219&gt;0,4,3),0)),IF(AND($D219&lt;=DV$6,$E219&gt;=DV$5),60,0)))</f>
        <v/>
      </c>
      <c r="DW219" s="80" t="str">
        <f>IF(OR($A219="",NOT(ISNUMBER($G219))),"",IF(AND($F219&lt;=DW$6,$G219&gt;=DW$5),IF(DW$5&gt;$N219,5,$K219)*10+IF(AND($F219&gt;=DW$5,$F219&lt;=DW$6),IF(AND($G219&gt;=DW$5,$G219&lt;=DW$6),5,IF($L219=1,2,1)),IF(AND($G219&gt;=DW$5,$G219&lt;=DW$6),IF($M219&gt;0,4,3),0)),IF(AND($D219&lt;=DW$6,$E219&gt;=DW$5),60,0)))</f>
        <v/>
      </c>
      <c r="DX219" s="80" t="str">
        <f>IF(OR($A219="",NOT(ISNUMBER($G219))),"",IF(AND($F219&lt;=DX$6,$G219&gt;=DX$5),IF(DX$5&gt;$N219,5,$K219)*10+IF(AND($F219&gt;=DX$5,$F219&lt;=DX$6),IF(AND($G219&gt;=DX$5,$G219&lt;=DX$6),5,IF($L219=1,2,1)),IF(AND($G219&gt;=DX$5,$G219&lt;=DX$6),IF($M219&gt;0,4,3),0)),IF(AND($D219&lt;=DX$6,$E219&gt;=DX$5),60,0)))</f>
        <v/>
      </c>
      <c r="DY219" s="80" t="str">
        <f>IF(OR($A219="",NOT(ISNUMBER($G219))),"",IF(AND($F219&lt;=DY$6,$G219&gt;=DY$5),IF(DY$5&gt;$N219,5,$K219)*10+IF(AND($F219&gt;=DY$5,$F219&lt;=DY$6),IF(AND($G219&gt;=DY$5,$G219&lt;=DY$6),5,IF($L219=1,2,1)),IF(AND($G219&gt;=DY$5,$G219&lt;=DY$6),IF($M219&gt;0,4,3),0)),IF(AND($D219&lt;=DY$6,$E219&gt;=DY$5),60,0)))</f>
        <v/>
      </c>
      <c r="DZ219" s="80" t="str">
        <f>IF(OR($A219="",NOT(ISNUMBER($G219))),"",IF(AND($F219&lt;=DZ$6,$G219&gt;=DZ$5),IF(DZ$5&gt;$N219,5,$K219)*10+IF(AND($F219&gt;=DZ$5,$F219&lt;=DZ$6),IF(AND($G219&gt;=DZ$5,$G219&lt;=DZ$6),5,IF($L219=1,2,1)),IF(AND($G219&gt;=DZ$5,$G219&lt;=DZ$6),IF($M219&gt;0,4,3),0)),IF(AND($D219&lt;=DZ$6,$E219&gt;=DZ$5),60,0)))</f>
        <v/>
      </c>
      <c r="EA219" s="80" t="str">
        <f>IF(OR($A219="",NOT(ISNUMBER($G219))),"",IF(AND($F219&lt;=EA$6,$G219&gt;=EA$5),IF(EA$5&gt;$N219,5,$K219)*10+IF(AND($F219&gt;=EA$5,$F219&lt;=EA$6),IF(AND($G219&gt;=EA$5,$G219&lt;=EA$6),5,IF($L219=1,2,1)),IF(AND($G219&gt;=EA$5,$G219&lt;=EA$6),IF($M219&gt;0,4,3),0)),IF(AND($D219&lt;=EA$6,$E219&gt;=EA$5),60,0)))</f>
        <v/>
      </c>
      <c r="EB219" s="80" t="str">
        <f>IF(OR($A219="",NOT(ISNUMBER($G219))),"",IF(AND($F219&lt;=EB$6,$G219&gt;=EB$5),IF(EB$5&gt;$N219,5,$K219)*10+IF(AND($F219&gt;=EB$5,$F219&lt;=EB$6),IF(AND($G219&gt;=EB$5,$G219&lt;=EB$6),5,IF($L219=1,2,1)),IF(AND($G219&gt;=EB$5,$G219&lt;=EB$6),IF($M219&gt;0,4,3),0)),IF(AND($D219&lt;=EB$6,$E219&gt;=EB$5),60,0)))</f>
        <v/>
      </c>
      <c r="EC219" s="80" t="str">
        <f>IF(OR($A219="",NOT(ISNUMBER($G219))),"",IF(AND($F219&lt;=EC$6,$G219&gt;=EC$5),IF(EC$5&gt;$N219,5,$K219)*10+IF(AND($F219&gt;=EC$5,$F219&lt;=EC$6),IF(AND($G219&gt;=EC$5,$G219&lt;=EC$6),5,IF($L219=1,2,1)),IF(AND($G219&gt;=EC$5,$G219&lt;=EC$6),IF($M219&gt;0,4,3),0)),IF(AND($D219&lt;=EC$6,$E219&gt;=EC$5),60,0)))</f>
        <v/>
      </c>
      <c r="ED219" s="80" t="str">
        <f>IF(OR($A219="",NOT(ISNUMBER($G219))),"",IF(AND($F219&lt;=ED$6,$G219&gt;=ED$5),IF(ED$5&gt;$N219,5,$K219)*10+IF(AND($F219&gt;=ED$5,$F219&lt;=ED$6),IF(AND($G219&gt;=ED$5,$G219&lt;=ED$6),5,IF($L219=1,2,1)),IF(AND($G219&gt;=ED$5,$G219&lt;=ED$6),IF($M219&gt;0,4,3),0)),IF(AND($D219&lt;=ED$6,$E219&gt;=ED$5),60,0)))</f>
        <v/>
      </c>
    </row>
    <row r="220" ht="18" customHeight="1">
      <c r="A220" s="52" t="str">
        <f>IF(Tasks!$B220="","",Tasks!$A220)</f>
        <v/>
      </c>
      <c r="B220" s="78" t="str">
        <f>IF(Tasks!$B220="","",Tasks!$B220)</f>
        <v/>
      </c>
      <c r="C220" s="25" t="str">
        <f>IF($B220="","",IF(AND(Tasks!$D220="",Tasks!$G220=""),"-",IF(Tasks!$D220="","",Tasks!$D220&amp;IF(OR(Tasks!$E220="",Tasks!$E220="FS"),IF(N(Tasks!$F220)=0,"","FS"),Tasks!$E220)&amp;IF(N(Tasks!$F220)=0,"",IF(Tasks!$F220&gt;0,"+","")&amp;Tasks!$F220))&amp;IF(AND(Tasks!$D220&lt;&gt;"",Tasks!$G220&lt;&gt;""),", ","")&amp;IF(Tasks!$G220="","",Tasks!$G220&amp;IF(OR(Tasks!$H220="",Tasks!$H220="FS"),IF(N(Tasks!$I220)=0,"","FS"),Tasks!$H220)&amp;IF(N(Tasks!$I220)=0,"",IF(Tasks!$I220&gt;0,"+","")&amp;Tasks!$I220))))</f>
        <v/>
      </c>
      <c r="D220" s="51" t="str">
        <f>IF(OR($B220="",Tasks!$Q220=""),"",Tasks!$Q220)</f>
        <v/>
      </c>
      <c r="E220" s="51" t="str">
        <f>IF(OR($B220="",Tasks!$R220=""),"",Tasks!$R220)</f>
        <v/>
      </c>
      <c r="F220" s="51" t="str">
        <f>IF(OR($B220="",Tasks!$S220=""),"",Tasks!$S220)</f>
        <v/>
      </c>
      <c r="G220" s="51" t="str">
        <f>IF(OR($B220="",Tasks!$T220=""),"",Tasks!$T220)</f>
        <v/>
      </c>
      <c r="H220" s="52" t="str">
        <f>IF($B220="","",Tasks!$AE220)</f>
        <v/>
      </c>
      <c r="I220" s="79" t="str">
        <f>IF($B220="","",Tasks!$AF220)</f>
        <v/>
      </c>
      <c r="J220" s="53" t="str">
        <f>IF(OR($B220="",Tasks!$V220=""),"",Tasks!$V220)</f>
        <v/>
      </c>
      <c r="K220" s="52" t="str">
        <f>IF($B220="","",Tasks!$AA220)</f>
        <v/>
      </c>
      <c r="L220" s="52" t="str">
        <f>IF($B220="","",Tasks!$AB220)</f>
        <v/>
      </c>
      <c r="M220" s="52" t="str">
        <f>IF($B220="","",Tasks!$Z220)</f>
        <v/>
      </c>
      <c r="N220" s="52" t="str">
        <f>IF(OR($B220="",Tasks!$AG220=""),"",Tasks!$AG220)</f>
        <v/>
      </c>
      <c r="O220" s="80" t="str">
        <f>IF(OR($A220="",NOT(ISNUMBER($G220))),"",IF(AND($F220&lt;=O$6,$G220&gt;=O$5),IF(O$5&gt;$N220,5,$K220)*10+IF(AND($F220&gt;=O$5,$F220&lt;=O$6),IF(AND($G220&gt;=O$5,$G220&lt;=O$6),5,IF($L220=1,2,1)),IF(AND($G220&gt;=O$5,$G220&lt;=O$6),IF($M220&gt;0,4,3),0)),IF(AND($D220&lt;=O$6,$E220&gt;=O$5),60,0)))</f>
        <v/>
      </c>
      <c r="P220" s="80" t="str">
        <f>IF(OR($A220="",NOT(ISNUMBER($G220))),"",IF(AND($F220&lt;=P$6,$G220&gt;=P$5),IF(P$5&gt;$N220,5,$K220)*10+IF(AND($F220&gt;=P$5,$F220&lt;=P$6),IF(AND($G220&gt;=P$5,$G220&lt;=P$6),5,IF($L220=1,2,1)),IF(AND($G220&gt;=P$5,$G220&lt;=P$6),IF($M220&gt;0,4,3),0)),IF(AND($D220&lt;=P$6,$E220&gt;=P$5),60,0)))</f>
        <v/>
      </c>
      <c r="Q220" s="80" t="str">
        <f>IF(OR($A220="",NOT(ISNUMBER($G220))),"",IF(AND($F220&lt;=Q$6,$G220&gt;=Q$5),IF(Q$5&gt;$N220,5,$K220)*10+IF(AND($F220&gt;=Q$5,$F220&lt;=Q$6),IF(AND($G220&gt;=Q$5,$G220&lt;=Q$6),5,IF($L220=1,2,1)),IF(AND($G220&gt;=Q$5,$G220&lt;=Q$6),IF($M220&gt;0,4,3),0)),IF(AND($D220&lt;=Q$6,$E220&gt;=Q$5),60,0)))</f>
        <v/>
      </c>
      <c r="R220" s="80" t="str">
        <f>IF(OR($A220="",NOT(ISNUMBER($G220))),"",IF(AND($F220&lt;=R$6,$G220&gt;=R$5),IF(R$5&gt;$N220,5,$K220)*10+IF(AND($F220&gt;=R$5,$F220&lt;=R$6),IF(AND($G220&gt;=R$5,$G220&lt;=R$6),5,IF($L220=1,2,1)),IF(AND($G220&gt;=R$5,$G220&lt;=R$6),IF($M220&gt;0,4,3),0)),IF(AND($D220&lt;=R$6,$E220&gt;=R$5),60,0)))</f>
        <v/>
      </c>
      <c r="S220" s="80" t="str">
        <f>IF(OR($A220="",NOT(ISNUMBER($G220))),"",IF(AND($F220&lt;=S$6,$G220&gt;=S$5),IF(S$5&gt;$N220,5,$K220)*10+IF(AND($F220&gt;=S$5,$F220&lt;=S$6),IF(AND($G220&gt;=S$5,$G220&lt;=S$6),5,IF($L220=1,2,1)),IF(AND($G220&gt;=S$5,$G220&lt;=S$6),IF($M220&gt;0,4,3),0)),IF(AND($D220&lt;=S$6,$E220&gt;=S$5),60,0)))</f>
        <v/>
      </c>
      <c r="T220" s="80" t="str">
        <f>IF(OR($A220="",NOT(ISNUMBER($G220))),"",IF(AND($F220&lt;=T$6,$G220&gt;=T$5),IF(T$5&gt;$N220,5,$K220)*10+IF(AND($F220&gt;=T$5,$F220&lt;=T$6),IF(AND($G220&gt;=T$5,$G220&lt;=T$6),5,IF($L220=1,2,1)),IF(AND($G220&gt;=T$5,$G220&lt;=T$6),IF($M220&gt;0,4,3),0)),IF(AND($D220&lt;=T$6,$E220&gt;=T$5),60,0)))</f>
        <v/>
      </c>
      <c r="U220" s="80" t="str">
        <f>IF(OR($A220="",NOT(ISNUMBER($G220))),"",IF(AND($F220&lt;=U$6,$G220&gt;=U$5),IF(U$5&gt;$N220,5,$K220)*10+IF(AND($F220&gt;=U$5,$F220&lt;=U$6),IF(AND($G220&gt;=U$5,$G220&lt;=U$6),5,IF($L220=1,2,1)),IF(AND($G220&gt;=U$5,$G220&lt;=U$6),IF($M220&gt;0,4,3),0)),IF(AND($D220&lt;=U$6,$E220&gt;=U$5),60,0)))</f>
        <v/>
      </c>
      <c r="V220" s="80" t="str">
        <f>IF(OR($A220="",NOT(ISNUMBER($G220))),"",IF(AND($F220&lt;=V$6,$G220&gt;=V$5),IF(V$5&gt;$N220,5,$K220)*10+IF(AND($F220&gt;=V$5,$F220&lt;=V$6),IF(AND($G220&gt;=V$5,$G220&lt;=V$6),5,IF($L220=1,2,1)),IF(AND($G220&gt;=V$5,$G220&lt;=V$6),IF($M220&gt;0,4,3),0)),IF(AND($D220&lt;=V$6,$E220&gt;=V$5),60,0)))</f>
        <v/>
      </c>
      <c r="W220" s="80" t="str">
        <f>IF(OR($A220="",NOT(ISNUMBER($G220))),"",IF(AND($F220&lt;=W$6,$G220&gt;=W$5),IF(W$5&gt;$N220,5,$K220)*10+IF(AND($F220&gt;=W$5,$F220&lt;=W$6),IF(AND($G220&gt;=W$5,$G220&lt;=W$6),5,IF($L220=1,2,1)),IF(AND($G220&gt;=W$5,$G220&lt;=W$6),IF($M220&gt;0,4,3),0)),IF(AND($D220&lt;=W$6,$E220&gt;=W$5),60,0)))</f>
        <v/>
      </c>
      <c r="X220" s="80" t="str">
        <f>IF(OR($A220="",NOT(ISNUMBER($G220))),"",IF(AND($F220&lt;=X$6,$G220&gt;=X$5),IF(X$5&gt;$N220,5,$K220)*10+IF(AND($F220&gt;=X$5,$F220&lt;=X$6),IF(AND($G220&gt;=X$5,$G220&lt;=X$6),5,IF($L220=1,2,1)),IF(AND($G220&gt;=X$5,$G220&lt;=X$6),IF($M220&gt;0,4,3),0)),IF(AND($D220&lt;=X$6,$E220&gt;=X$5),60,0)))</f>
        <v/>
      </c>
      <c r="Y220" s="80" t="str">
        <f>IF(OR($A220="",NOT(ISNUMBER($G220))),"",IF(AND($F220&lt;=Y$6,$G220&gt;=Y$5),IF(Y$5&gt;$N220,5,$K220)*10+IF(AND($F220&gt;=Y$5,$F220&lt;=Y$6),IF(AND($G220&gt;=Y$5,$G220&lt;=Y$6),5,IF($L220=1,2,1)),IF(AND($G220&gt;=Y$5,$G220&lt;=Y$6),IF($M220&gt;0,4,3),0)),IF(AND($D220&lt;=Y$6,$E220&gt;=Y$5),60,0)))</f>
        <v/>
      </c>
      <c r="Z220" s="80" t="str">
        <f>IF(OR($A220="",NOT(ISNUMBER($G220))),"",IF(AND($F220&lt;=Z$6,$G220&gt;=Z$5),IF(Z$5&gt;$N220,5,$K220)*10+IF(AND($F220&gt;=Z$5,$F220&lt;=Z$6),IF(AND($G220&gt;=Z$5,$G220&lt;=Z$6),5,IF($L220=1,2,1)),IF(AND($G220&gt;=Z$5,$G220&lt;=Z$6),IF($M220&gt;0,4,3),0)),IF(AND($D220&lt;=Z$6,$E220&gt;=Z$5),60,0)))</f>
        <v/>
      </c>
      <c r="AA220" s="80" t="str">
        <f>IF(OR($A220="",NOT(ISNUMBER($G220))),"",IF(AND($F220&lt;=AA$6,$G220&gt;=AA$5),IF(AA$5&gt;$N220,5,$K220)*10+IF(AND($F220&gt;=AA$5,$F220&lt;=AA$6),IF(AND($G220&gt;=AA$5,$G220&lt;=AA$6),5,IF($L220=1,2,1)),IF(AND($G220&gt;=AA$5,$G220&lt;=AA$6),IF($M220&gt;0,4,3),0)),IF(AND($D220&lt;=AA$6,$E220&gt;=AA$5),60,0)))</f>
        <v/>
      </c>
      <c r="AB220" s="80" t="str">
        <f>IF(OR($A220="",NOT(ISNUMBER($G220))),"",IF(AND($F220&lt;=AB$6,$G220&gt;=AB$5),IF(AB$5&gt;$N220,5,$K220)*10+IF(AND($F220&gt;=AB$5,$F220&lt;=AB$6),IF(AND($G220&gt;=AB$5,$G220&lt;=AB$6),5,IF($L220=1,2,1)),IF(AND($G220&gt;=AB$5,$G220&lt;=AB$6),IF($M220&gt;0,4,3),0)),IF(AND($D220&lt;=AB$6,$E220&gt;=AB$5),60,0)))</f>
        <v/>
      </c>
      <c r="AC220" s="80" t="str">
        <f>IF(OR($A220="",NOT(ISNUMBER($G220))),"",IF(AND($F220&lt;=AC$6,$G220&gt;=AC$5),IF(AC$5&gt;$N220,5,$K220)*10+IF(AND($F220&gt;=AC$5,$F220&lt;=AC$6),IF(AND($G220&gt;=AC$5,$G220&lt;=AC$6),5,IF($L220=1,2,1)),IF(AND($G220&gt;=AC$5,$G220&lt;=AC$6),IF($M220&gt;0,4,3),0)),IF(AND($D220&lt;=AC$6,$E220&gt;=AC$5),60,0)))</f>
        <v/>
      </c>
      <c r="AD220" s="80" t="str">
        <f>IF(OR($A220="",NOT(ISNUMBER($G220))),"",IF(AND($F220&lt;=AD$6,$G220&gt;=AD$5),IF(AD$5&gt;$N220,5,$K220)*10+IF(AND($F220&gt;=AD$5,$F220&lt;=AD$6),IF(AND($G220&gt;=AD$5,$G220&lt;=AD$6),5,IF($L220=1,2,1)),IF(AND($G220&gt;=AD$5,$G220&lt;=AD$6),IF($M220&gt;0,4,3),0)),IF(AND($D220&lt;=AD$6,$E220&gt;=AD$5),60,0)))</f>
        <v/>
      </c>
      <c r="AE220" s="80" t="str">
        <f>IF(OR($A220="",NOT(ISNUMBER($G220))),"",IF(AND($F220&lt;=AE$6,$G220&gt;=AE$5),IF(AE$5&gt;$N220,5,$K220)*10+IF(AND($F220&gt;=AE$5,$F220&lt;=AE$6),IF(AND($G220&gt;=AE$5,$G220&lt;=AE$6),5,IF($L220=1,2,1)),IF(AND($G220&gt;=AE$5,$G220&lt;=AE$6),IF($M220&gt;0,4,3),0)),IF(AND($D220&lt;=AE$6,$E220&gt;=AE$5),60,0)))</f>
        <v/>
      </c>
      <c r="AF220" s="80" t="str">
        <f>IF(OR($A220="",NOT(ISNUMBER($G220))),"",IF(AND($F220&lt;=AF$6,$G220&gt;=AF$5),IF(AF$5&gt;$N220,5,$K220)*10+IF(AND($F220&gt;=AF$5,$F220&lt;=AF$6),IF(AND($G220&gt;=AF$5,$G220&lt;=AF$6),5,IF($L220=1,2,1)),IF(AND($G220&gt;=AF$5,$G220&lt;=AF$6),IF($M220&gt;0,4,3),0)),IF(AND($D220&lt;=AF$6,$E220&gt;=AF$5),60,0)))</f>
        <v/>
      </c>
      <c r="AG220" s="80" t="str">
        <f>IF(OR($A220="",NOT(ISNUMBER($G220))),"",IF(AND($F220&lt;=AG$6,$G220&gt;=AG$5),IF(AG$5&gt;$N220,5,$K220)*10+IF(AND($F220&gt;=AG$5,$F220&lt;=AG$6),IF(AND($G220&gt;=AG$5,$G220&lt;=AG$6),5,IF($L220=1,2,1)),IF(AND($G220&gt;=AG$5,$G220&lt;=AG$6),IF($M220&gt;0,4,3),0)),IF(AND($D220&lt;=AG$6,$E220&gt;=AG$5),60,0)))</f>
        <v/>
      </c>
      <c r="AH220" s="80" t="str">
        <f>IF(OR($A220="",NOT(ISNUMBER($G220))),"",IF(AND($F220&lt;=AH$6,$G220&gt;=AH$5),IF(AH$5&gt;$N220,5,$K220)*10+IF(AND($F220&gt;=AH$5,$F220&lt;=AH$6),IF(AND($G220&gt;=AH$5,$G220&lt;=AH$6),5,IF($L220=1,2,1)),IF(AND($G220&gt;=AH$5,$G220&lt;=AH$6),IF($M220&gt;0,4,3),0)),IF(AND($D220&lt;=AH$6,$E220&gt;=AH$5),60,0)))</f>
        <v/>
      </c>
      <c r="AI220" s="80" t="str">
        <f>IF(OR($A220="",NOT(ISNUMBER($G220))),"",IF(AND($F220&lt;=AI$6,$G220&gt;=AI$5),IF(AI$5&gt;$N220,5,$K220)*10+IF(AND($F220&gt;=AI$5,$F220&lt;=AI$6),IF(AND($G220&gt;=AI$5,$G220&lt;=AI$6),5,IF($L220=1,2,1)),IF(AND($G220&gt;=AI$5,$G220&lt;=AI$6),IF($M220&gt;0,4,3),0)),IF(AND($D220&lt;=AI$6,$E220&gt;=AI$5),60,0)))</f>
        <v/>
      </c>
      <c r="AJ220" s="80" t="str">
        <f>IF(OR($A220="",NOT(ISNUMBER($G220))),"",IF(AND($F220&lt;=AJ$6,$G220&gt;=AJ$5),IF(AJ$5&gt;$N220,5,$K220)*10+IF(AND($F220&gt;=AJ$5,$F220&lt;=AJ$6),IF(AND($G220&gt;=AJ$5,$G220&lt;=AJ$6),5,IF($L220=1,2,1)),IF(AND($G220&gt;=AJ$5,$G220&lt;=AJ$6),IF($M220&gt;0,4,3),0)),IF(AND($D220&lt;=AJ$6,$E220&gt;=AJ$5),60,0)))</f>
        <v/>
      </c>
      <c r="AK220" s="80" t="str">
        <f>IF(OR($A220="",NOT(ISNUMBER($G220))),"",IF(AND($F220&lt;=AK$6,$G220&gt;=AK$5),IF(AK$5&gt;$N220,5,$K220)*10+IF(AND($F220&gt;=AK$5,$F220&lt;=AK$6),IF(AND($G220&gt;=AK$5,$G220&lt;=AK$6),5,IF($L220=1,2,1)),IF(AND($G220&gt;=AK$5,$G220&lt;=AK$6),IF($M220&gt;0,4,3),0)),IF(AND($D220&lt;=AK$6,$E220&gt;=AK$5),60,0)))</f>
        <v/>
      </c>
      <c r="AL220" s="80" t="str">
        <f>IF(OR($A220="",NOT(ISNUMBER($G220))),"",IF(AND($F220&lt;=AL$6,$G220&gt;=AL$5),IF(AL$5&gt;$N220,5,$K220)*10+IF(AND($F220&gt;=AL$5,$F220&lt;=AL$6),IF(AND($G220&gt;=AL$5,$G220&lt;=AL$6),5,IF($L220=1,2,1)),IF(AND($G220&gt;=AL$5,$G220&lt;=AL$6),IF($M220&gt;0,4,3),0)),IF(AND($D220&lt;=AL$6,$E220&gt;=AL$5),60,0)))</f>
        <v/>
      </c>
      <c r="AM220" s="80" t="str">
        <f>IF(OR($A220="",NOT(ISNUMBER($G220))),"",IF(AND($F220&lt;=AM$6,$G220&gt;=AM$5),IF(AM$5&gt;$N220,5,$K220)*10+IF(AND($F220&gt;=AM$5,$F220&lt;=AM$6),IF(AND($G220&gt;=AM$5,$G220&lt;=AM$6),5,IF($L220=1,2,1)),IF(AND($G220&gt;=AM$5,$G220&lt;=AM$6),IF($M220&gt;0,4,3),0)),IF(AND($D220&lt;=AM$6,$E220&gt;=AM$5),60,0)))</f>
        <v/>
      </c>
      <c r="AN220" s="80" t="str">
        <f>IF(OR($A220="",NOT(ISNUMBER($G220))),"",IF(AND($F220&lt;=AN$6,$G220&gt;=AN$5),IF(AN$5&gt;$N220,5,$K220)*10+IF(AND($F220&gt;=AN$5,$F220&lt;=AN$6),IF(AND($G220&gt;=AN$5,$G220&lt;=AN$6),5,IF($L220=1,2,1)),IF(AND($G220&gt;=AN$5,$G220&lt;=AN$6),IF($M220&gt;0,4,3),0)),IF(AND($D220&lt;=AN$6,$E220&gt;=AN$5),60,0)))</f>
        <v/>
      </c>
      <c r="AO220" s="80" t="str">
        <f>IF(OR($A220="",NOT(ISNUMBER($G220))),"",IF(AND($F220&lt;=AO$6,$G220&gt;=AO$5),IF(AO$5&gt;$N220,5,$K220)*10+IF(AND($F220&gt;=AO$5,$F220&lt;=AO$6),IF(AND($G220&gt;=AO$5,$G220&lt;=AO$6),5,IF($L220=1,2,1)),IF(AND($G220&gt;=AO$5,$G220&lt;=AO$6),IF($M220&gt;0,4,3),0)),IF(AND($D220&lt;=AO$6,$E220&gt;=AO$5),60,0)))</f>
        <v/>
      </c>
      <c r="AP220" s="80" t="str">
        <f>IF(OR($A220="",NOT(ISNUMBER($G220))),"",IF(AND($F220&lt;=AP$6,$G220&gt;=AP$5),IF(AP$5&gt;$N220,5,$K220)*10+IF(AND($F220&gt;=AP$5,$F220&lt;=AP$6),IF(AND($G220&gt;=AP$5,$G220&lt;=AP$6),5,IF($L220=1,2,1)),IF(AND($G220&gt;=AP$5,$G220&lt;=AP$6),IF($M220&gt;0,4,3),0)),IF(AND($D220&lt;=AP$6,$E220&gt;=AP$5),60,0)))</f>
        <v/>
      </c>
      <c r="AQ220" s="80" t="str">
        <f>IF(OR($A220="",NOT(ISNUMBER($G220))),"",IF(AND($F220&lt;=AQ$6,$G220&gt;=AQ$5),IF(AQ$5&gt;$N220,5,$K220)*10+IF(AND($F220&gt;=AQ$5,$F220&lt;=AQ$6),IF(AND($G220&gt;=AQ$5,$G220&lt;=AQ$6),5,IF($L220=1,2,1)),IF(AND($G220&gt;=AQ$5,$G220&lt;=AQ$6),IF($M220&gt;0,4,3),0)),IF(AND($D220&lt;=AQ$6,$E220&gt;=AQ$5),60,0)))</f>
        <v/>
      </c>
      <c r="AR220" s="80" t="str">
        <f>IF(OR($A220="",NOT(ISNUMBER($G220))),"",IF(AND($F220&lt;=AR$6,$G220&gt;=AR$5),IF(AR$5&gt;$N220,5,$K220)*10+IF(AND($F220&gt;=AR$5,$F220&lt;=AR$6),IF(AND($G220&gt;=AR$5,$G220&lt;=AR$6),5,IF($L220=1,2,1)),IF(AND($G220&gt;=AR$5,$G220&lt;=AR$6),IF($M220&gt;0,4,3),0)),IF(AND($D220&lt;=AR$6,$E220&gt;=AR$5),60,0)))</f>
        <v/>
      </c>
      <c r="AS220" s="80" t="str">
        <f>IF(OR($A220="",NOT(ISNUMBER($G220))),"",IF(AND($F220&lt;=AS$6,$G220&gt;=AS$5),IF(AS$5&gt;$N220,5,$K220)*10+IF(AND($F220&gt;=AS$5,$F220&lt;=AS$6),IF(AND($G220&gt;=AS$5,$G220&lt;=AS$6),5,IF($L220=1,2,1)),IF(AND($G220&gt;=AS$5,$G220&lt;=AS$6),IF($M220&gt;0,4,3),0)),IF(AND($D220&lt;=AS$6,$E220&gt;=AS$5),60,0)))</f>
        <v/>
      </c>
      <c r="AT220" s="80" t="str">
        <f>IF(OR($A220="",NOT(ISNUMBER($G220))),"",IF(AND($F220&lt;=AT$6,$G220&gt;=AT$5),IF(AT$5&gt;$N220,5,$K220)*10+IF(AND($F220&gt;=AT$5,$F220&lt;=AT$6),IF(AND($G220&gt;=AT$5,$G220&lt;=AT$6),5,IF($L220=1,2,1)),IF(AND($G220&gt;=AT$5,$G220&lt;=AT$6),IF($M220&gt;0,4,3),0)),IF(AND($D220&lt;=AT$6,$E220&gt;=AT$5),60,0)))</f>
        <v/>
      </c>
      <c r="AU220" s="80" t="str">
        <f>IF(OR($A220="",NOT(ISNUMBER($G220))),"",IF(AND($F220&lt;=AU$6,$G220&gt;=AU$5),IF(AU$5&gt;$N220,5,$K220)*10+IF(AND($F220&gt;=AU$5,$F220&lt;=AU$6),IF(AND($G220&gt;=AU$5,$G220&lt;=AU$6),5,IF($L220=1,2,1)),IF(AND($G220&gt;=AU$5,$G220&lt;=AU$6),IF($M220&gt;0,4,3),0)),IF(AND($D220&lt;=AU$6,$E220&gt;=AU$5),60,0)))</f>
        <v/>
      </c>
      <c r="AV220" s="80" t="str">
        <f>IF(OR($A220="",NOT(ISNUMBER($G220))),"",IF(AND($F220&lt;=AV$6,$G220&gt;=AV$5),IF(AV$5&gt;$N220,5,$K220)*10+IF(AND($F220&gt;=AV$5,$F220&lt;=AV$6),IF(AND($G220&gt;=AV$5,$G220&lt;=AV$6),5,IF($L220=1,2,1)),IF(AND($G220&gt;=AV$5,$G220&lt;=AV$6),IF($M220&gt;0,4,3),0)),IF(AND($D220&lt;=AV$6,$E220&gt;=AV$5),60,0)))</f>
        <v/>
      </c>
      <c r="AW220" s="80" t="str">
        <f>IF(OR($A220="",NOT(ISNUMBER($G220))),"",IF(AND($F220&lt;=AW$6,$G220&gt;=AW$5),IF(AW$5&gt;$N220,5,$K220)*10+IF(AND($F220&gt;=AW$5,$F220&lt;=AW$6),IF(AND($G220&gt;=AW$5,$G220&lt;=AW$6),5,IF($L220=1,2,1)),IF(AND($G220&gt;=AW$5,$G220&lt;=AW$6),IF($M220&gt;0,4,3),0)),IF(AND($D220&lt;=AW$6,$E220&gt;=AW$5),60,0)))</f>
        <v/>
      </c>
      <c r="AX220" s="80" t="str">
        <f>IF(OR($A220="",NOT(ISNUMBER($G220))),"",IF(AND($F220&lt;=AX$6,$G220&gt;=AX$5),IF(AX$5&gt;$N220,5,$K220)*10+IF(AND($F220&gt;=AX$5,$F220&lt;=AX$6),IF(AND($G220&gt;=AX$5,$G220&lt;=AX$6),5,IF($L220=1,2,1)),IF(AND($G220&gt;=AX$5,$G220&lt;=AX$6),IF($M220&gt;0,4,3),0)),IF(AND($D220&lt;=AX$6,$E220&gt;=AX$5),60,0)))</f>
        <v/>
      </c>
      <c r="AY220" s="80" t="str">
        <f>IF(OR($A220="",NOT(ISNUMBER($G220))),"",IF(AND($F220&lt;=AY$6,$G220&gt;=AY$5),IF(AY$5&gt;$N220,5,$K220)*10+IF(AND($F220&gt;=AY$5,$F220&lt;=AY$6),IF(AND($G220&gt;=AY$5,$G220&lt;=AY$6),5,IF($L220=1,2,1)),IF(AND($G220&gt;=AY$5,$G220&lt;=AY$6),IF($M220&gt;0,4,3),0)),IF(AND($D220&lt;=AY$6,$E220&gt;=AY$5),60,0)))</f>
        <v/>
      </c>
      <c r="AZ220" s="80" t="str">
        <f>IF(OR($A220="",NOT(ISNUMBER($G220))),"",IF(AND($F220&lt;=AZ$6,$G220&gt;=AZ$5),IF(AZ$5&gt;$N220,5,$K220)*10+IF(AND($F220&gt;=AZ$5,$F220&lt;=AZ$6),IF(AND($G220&gt;=AZ$5,$G220&lt;=AZ$6),5,IF($L220=1,2,1)),IF(AND($G220&gt;=AZ$5,$G220&lt;=AZ$6),IF($M220&gt;0,4,3),0)),IF(AND($D220&lt;=AZ$6,$E220&gt;=AZ$5),60,0)))</f>
        <v/>
      </c>
      <c r="BA220" s="80" t="str">
        <f>IF(OR($A220="",NOT(ISNUMBER($G220))),"",IF(AND($F220&lt;=BA$6,$G220&gt;=BA$5),IF(BA$5&gt;$N220,5,$K220)*10+IF(AND($F220&gt;=BA$5,$F220&lt;=BA$6),IF(AND($G220&gt;=BA$5,$G220&lt;=BA$6),5,IF($L220=1,2,1)),IF(AND($G220&gt;=BA$5,$G220&lt;=BA$6),IF($M220&gt;0,4,3),0)),IF(AND($D220&lt;=BA$6,$E220&gt;=BA$5),60,0)))</f>
        <v/>
      </c>
      <c r="BB220" s="80" t="str">
        <f>IF(OR($A220="",NOT(ISNUMBER($G220))),"",IF(AND($F220&lt;=BB$6,$G220&gt;=BB$5),IF(BB$5&gt;$N220,5,$K220)*10+IF(AND($F220&gt;=BB$5,$F220&lt;=BB$6),IF(AND($G220&gt;=BB$5,$G220&lt;=BB$6),5,IF($L220=1,2,1)),IF(AND($G220&gt;=BB$5,$G220&lt;=BB$6),IF($M220&gt;0,4,3),0)),IF(AND($D220&lt;=BB$6,$E220&gt;=BB$5),60,0)))</f>
        <v/>
      </c>
      <c r="BC220" s="80" t="str">
        <f>IF(OR($A220="",NOT(ISNUMBER($G220))),"",IF(AND($F220&lt;=BC$6,$G220&gt;=BC$5),IF(BC$5&gt;$N220,5,$K220)*10+IF(AND($F220&gt;=BC$5,$F220&lt;=BC$6),IF(AND($G220&gt;=BC$5,$G220&lt;=BC$6),5,IF($L220=1,2,1)),IF(AND($G220&gt;=BC$5,$G220&lt;=BC$6),IF($M220&gt;0,4,3),0)),IF(AND($D220&lt;=BC$6,$E220&gt;=BC$5),60,0)))</f>
        <v/>
      </c>
      <c r="BD220" s="80" t="str">
        <f>IF(OR($A220="",NOT(ISNUMBER($G220))),"",IF(AND($F220&lt;=BD$6,$G220&gt;=BD$5),IF(BD$5&gt;$N220,5,$K220)*10+IF(AND($F220&gt;=BD$5,$F220&lt;=BD$6),IF(AND($G220&gt;=BD$5,$G220&lt;=BD$6),5,IF($L220=1,2,1)),IF(AND($G220&gt;=BD$5,$G220&lt;=BD$6),IF($M220&gt;0,4,3),0)),IF(AND($D220&lt;=BD$6,$E220&gt;=BD$5),60,0)))</f>
        <v/>
      </c>
      <c r="BE220" s="80" t="str">
        <f>IF(OR($A220="",NOT(ISNUMBER($G220))),"",IF(AND($F220&lt;=BE$6,$G220&gt;=BE$5),IF(BE$5&gt;$N220,5,$K220)*10+IF(AND($F220&gt;=BE$5,$F220&lt;=BE$6),IF(AND($G220&gt;=BE$5,$G220&lt;=BE$6),5,IF($L220=1,2,1)),IF(AND($G220&gt;=BE$5,$G220&lt;=BE$6),IF($M220&gt;0,4,3),0)),IF(AND($D220&lt;=BE$6,$E220&gt;=BE$5),60,0)))</f>
        <v/>
      </c>
      <c r="BF220" s="80" t="str">
        <f>IF(OR($A220="",NOT(ISNUMBER($G220))),"",IF(AND($F220&lt;=BF$6,$G220&gt;=BF$5),IF(BF$5&gt;$N220,5,$K220)*10+IF(AND($F220&gt;=BF$5,$F220&lt;=BF$6),IF(AND($G220&gt;=BF$5,$G220&lt;=BF$6),5,IF($L220=1,2,1)),IF(AND($G220&gt;=BF$5,$G220&lt;=BF$6),IF($M220&gt;0,4,3),0)),IF(AND($D220&lt;=BF$6,$E220&gt;=BF$5),60,0)))</f>
        <v/>
      </c>
      <c r="BG220" s="80" t="str">
        <f>IF(OR($A220="",NOT(ISNUMBER($G220))),"",IF(AND($F220&lt;=BG$6,$G220&gt;=BG$5),IF(BG$5&gt;$N220,5,$K220)*10+IF(AND($F220&gt;=BG$5,$F220&lt;=BG$6),IF(AND($G220&gt;=BG$5,$G220&lt;=BG$6),5,IF($L220=1,2,1)),IF(AND($G220&gt;=BG$5,$G220&lt;=BG$6),IF($M220&gt;0,4,3),0)),IF(AND($D220&lt;=BG$6,$E220&gt;=BG$5),60,0)))</f>
        <v/>
      </c>
      <c r="BH220" s="80" t="str">
        <f>IF(OR($A220="",NOT(ISNUMBER($G220))),"",IF(AND($F220&lt;=BH$6,$G220&gt;=BH$5),IF(BH$5&gt;$N220,5,$K220)*10+IF(AND($F220&gt;=BH$5,$F220&lt;=BH$6),IF(AND($G220&gt;=BH$5,$G220&lt;=BH$6),5,IF($L220=1,2,1)),IF(AND($G220&gt;=BH$5,$G220&lt;=BH$6),IF($M220&gt;0,4,3),0)),IF(AND($D220&lt;=BH$6,$E220&gt;=BH$5),60,0)))</f>
        <v/>
      </c>
      <c r="BI220" s="80" t="str">
        <f>IF(OR($A220="",NOT(ISNUMBER($G220))),"",IF(AND($F220&lt;=BI$6,$G220&gt;=BI$5),IF(BI$5&gt;$N220,5,$K220)*10+IF(AND($F220&gt;=BI$5,$F220&lt;=BI$6),IF(AND($G220&gt;=BI$5,$G220&lt;=BI$6),5,IF($L220=1,2,1)),IF(AND($G220&gt;=BI$5,$G220&lt;=BI$6),IF($M220&gt;0,4,3),0)),IF(AND($D220&lt;=BI$6,$E220&gt;=BI$5),60,0)))</f>
        <v/>
      </c>
      <c r="BJ220" s="80" t="str">
        <f>IF(OR($A220="",NOT(ISNUMBER($G220))),"",IF(AND($F220&lt;=BJ$6,$G220&gt;=BJ$5),IF(BJ$5&gt;$N220,5,$K220)*10+IF(AND($F220&gt;=BJ$5,$F220&lt;=BJ$6),IF(AND($G220&gt;=BJ$5,$G220&lt;=BJ$6),5,IF($L220=1,2,1)),IF(AND($G220&gt;=BJ$5,$G220&lt;=BJ$6),IF($M220&gt;0,4,3),0)),IF(AND($D220&lt;=BJ$6,$E220&gt;=BJ$5),60,0)))</f>
        <v/>
      </c>
      <c r="BK220" s="80" t="str">
        <f>IF(OR($A220="",NOT(ISNUMBER($G220))),"",IF(AND($F220&lt;=BK$6,$G220&gt;=BK$5),IF(BK$5&gt;$N220,5,$K220)*10+IF(AND($F220&gt;=BK$5,$F220&lt;=BK$6),IF(AND($G220&gt;=BK$5,$G220&lt;=BK$6),5,IF($L220=1,2,1)),IF(AND($G220&gt;=BK$5,$G220&lt;=BK$6),IF($M220&gt;0,4,3),0)),IF(AND($D220&lt;=BK$6,$E220&gt;=BK$5),60,0)))</f>
        <v/>
      </c>
      <c r="BL220" s="80" t="str">
        <f>IF(OR($A220="",NOT(ISNUMBER($G220))),"",IF(AND($F220&lt;=BL$6,$G220&gt;=BL$5),IF(BL$5&gt;$N220,5,$K220)*10+IF(AND($F220&gt;=BL$5,$F220&lt;=BL$6),IF(AND($G220&gt;=BL$5,$G220&lt;=BL$6),5,IF($L220=1,2,1)),IF(AND($G220&gt;=BL$5,$G220&lt;=BL$6),IF($M220&gt;0,4,3),0)),IF(AND($D220&lt;=BL$6,$E220&gt;=BL$5),60,0)))</f>
        <v/>
      </c>
      <c r="BM220" s="80" t="str">
        <f>IF(OR($A220="",NOT(ISNUMBER($G220))),"",IF(AND($F220&lt;=BM$6,$G220&gt;=BM$5),IF(BM$5&gt;$N220,5,$K220)*10+IF(AND($F220&gt;=BM$5,$F220&lt;=BM$6),IF(AND($G220&gt;=BM$5,$G220&lt;=BM$6),5,IF($L220=1,2,1)),IF(AND($G220&gt;=BM$5,$G220&lt;=BM$6),IF($M220&gt;0,4,3),0)),IF(AND($D220&lt;=BM$6,$E220&gt;=BM$5),60,0)))</f>
        <v/>
      </c>
      <c r="BN220" s="80" t="str">
        <f>IF(OR($A220="",NOT(ISNUMBER($G220))),"",IF(AND($F220&lt;=BN$6,$G220&gt;=BN$5),IF(BN$5&gt;$N220,5,$K220)*10+IF(AND($F220&gt;=BN$5,$F220&lt;=BN$6),IF(AND($G220&gt;=BN$5,$G220&lt;=BN$6),5,IF($L220=1,2,1)),IF(AND($G220&gt;=BN$5,$G220&lt;=BN$6),IF($M220&gt;0,4,3),0)),IF(AND($D220&lt;=BN$6,$E220&gt;=BN$5),60,0)))</f>
        <v/>
      </c>
      <c r="BO220" s="80" t="str">
        <f>IF(OR($A220="",NOT(ISNUMBER($G220))),"",IF(AND($F220&lt;=BO$6,$G220&gt;=BO$5),IF(BO$5&gt;$N220,5,$K220)*10+IF(AND($F220&gt;=BO$5,$F220&lt;=BO$6),IF(AND($G220&gt;=BO$5,$G220&lt;=BO$6),5,IF($L220=1,2,1)),IF(AND($G220&gt;=BO$5,$G220&lt;=BO$6),IF($M220&gt;0,4,3),0)),IF(AND($D220&lt;=BO$6,$E220&gt;=BO$5),60,0)))</f>
        <v/>
      </c>
      <c r="BP220" s="80" t="str">
        <f>IF(OR($A220="",NOT(ISNUMBER($G220))),"",IF(AND($F220&lt;=BP$6,$G220&gt;=BP$5),IF(BP$5&gt;$N220,5,$K220)*10+IF(AND($F220&gt;=BP$5,$F220&lt;=BP$6),IF(AND($G220&gt;=BP$5,$G220&lt;=BP$6),5,IF($L220=1,2,1)),IF(AND($G220&gt;=BP$5,$G220&lt;=BP$6),IF($M220&gt;0,4,3),0)),IF(AND($D220&lt;=BP$6,$E220&gt;=BP$5),60,0)))</f>
        <v/>
      </c>
      <c r="BQ220" s="80" t="str">
        <f>IF(OR($A220="",NOT(ISNUMBER($G220))),"",IF(AND($F220&lt;=BQ$6,$G220&gt;=BQ$5),IF(BQ$5&gt;$N220,5,$K220)*10+IF(AND($F220&gt;=BQ$5,$F220&lt;=BQ$6),IF(AND($G220&gt;=BQ$5,$G220&lt;=BQ$6),5,IF($L220=1,2,1)),IF(AND($G220&gt;=BQ$5,$G220&lt;=BQ$6),IF($M220&gt;0,4,3),0)),IF(AND($D220&lt;=BQ$6,$E220&gt;=BQ$5),60,0)))</f>
        <v/>
      </c>
      <c r="BR220" s="80" t="str">
        <f>IF(OR($A220="",NOT(ISNUMBER($G220))),"",IF(AND($F220&lt;=BR$6,$G220&gt;=BR$5),IF(BR$5&gt;$N220,5,$K220)*10+IF(AND($F220&gt;=BR$5,$F220&lt;=BR$6),IF(AND($G220&gt;=BR$5,$G220&lt;=BR$6),5,IF($L220=1,2,1)),IF(AND($G220&gt;=BR$5,$G220&lt;=BR$6),IF($M220&gt;0,4,3),0)),IF(AND($D220&lt;=BR$6,$E220&gt;=BR$5),60,0)))</f>
        <v/>
      </c>
      <c r="BS220" s="80" t="str">
        <f>IF(OR($A220="",NOT(ISNUMBER($G220))),"",IF(AND($F220&lt;=BS$6,$G220&gt;=BS$5),IF(BS$5&gt;$N220,5,$K220)*10+IF(AND($F220&gt;=BS$5,$F220&lt;=BS$6),IF(AND($G220&gt;=BS$5,$G220&lt;=BS$6),5,IF($L220=1,2,1)),IF(AND($G220&gt;=BS$5,$G220&lt;=BS$6),IF($M220&gt;0,4,3),0)),IF(AND($D220&lt;=BS$6,$E220&gt;=BS$5),60,0)))</f>
        <v/>
      </c>
      <c r="BT220" s="80" t="str">
        <f>IF(OR($A220="",NOT(ISNUMBER($G220))),"",IF(AND($F220&lt;=BT$6,$G220&gt;=BT$5),IF(BT$5&gt;$N220,5,$K220)*10+IF(AND($F220&gt;=BT$5,$F220&lt;=BT$6),IF(AND($G220&gt;=BT$5,$G220&lt;=BT$6),5,IF($L220=1,2,1)),IF(AND($G220&gt;=BT$5,$G220&lt;=BT$6),IF($M220&gt;0,4,3),0)),IF(AND($D220&lt;=BT$6,$E220&gt;=BT$5),60,0)))</f>
        <v/>
      </c>
      <c r="BU220" s="80" t="str">
        <f>IF(OR($A220="",NOT(ISNUMBER($G220))),"",IF(AND($F220&lt;=BU$6,$G220&gt;=BU$5),IF(BU$5&gt;$N220,5,$K220)*10+IF(AND($F220&gt;=BU$5,$F220&lt;=BU$6),IF(AND($G220&gt;=BU$5,$G220&lt;=BU$6),5,IF($L220=1,2,1)),IF(AND($G220&gt;=BU$5,$G220&lt;=BU$6),IF($M220&gt;0,4,3),0)),IF(AND($D220&lt;=BU$6,$E220&gt;=BU$5),60,0)))</f>
        <v/>
      </c>
      <c r="BV220" s="80" t="str">
        <f>IF(OR($A220="",NOT(ISNUMBER($G220))),"",IF(AND($F220&lt;=BV$6,$G220&gt;=BV$5),IF(BV$5&gt;$N220,5,$K220)*10+IF(AND($F220&gt;=BV$5,$F220&lt;=BV$6),IF(AND($G220&gt;=BV$5,$G220&lt;=BV$6),5,IF($L220=1,2,1)),IF(AND($G220&gt;=BV$5,$G220&lt;=BV$6),IF($M220&gt;0,4,3),0)),IF(AND($D220&lt;=BV$6,$E220&gt;=BV$5),60,0)))</f>
        <v/>
      </c>
      <c r="BW220" s="80" t="str">
        <f>IF(OR($A220="",NOT(ISNUMBER($G220))),"",IF(AND($F220&lt;=BW$6,$G220&gt;=BW$5),IF(BW$5&gt;$N220,5,$K220)*10+IF(AND($F220&gt;=BW$5,$F220&lt;=BW$6),IF(AND($G220&gt;=BW$5,$G220&lt;=BW$6),5,IF($L220=1,2,1)),IF(AND($G220&gt;=BW$5,$G220&lt;=BW$6),IF($M220&gt;0,4,3),0)),IF(AND($D220&lt;=BW$6,$E220&gt;=BW$5),60,0)))</f>
        <v/>
      </c>
      <c r="BX220" s="80" t="str">
        <f>IF(OR($A220="",NOT(ISNUMBER($G220))),"",IF(AND($F220&lt;=BX$6,$G220&gt;=BX$5),IF(BX$5&gt;$N220,5,$K220)*10+IF(AND($F220&gt;=BX$5,$F220&lt;=BX$6),IF(AND($G220&gt;=BX$5,$G220&lt;=BX$6),5,IF($L220=1,2,1)),IF(AND($G220&gt;=BX$5,$G220&lt;=BX$6),IF($M220&gt;0,4,3),0)),IF(AND($D220&lt;=BX$6,$E220&gt;=BX$5),60,0)))</f>
        <v/>
      </c>
      <c r="BY220" s="80" t="str">
        <f>IF(OR($A220="",NOT(ISNUMBER($G220))),"",IF(AND($F220&lt;=BY$6,$G220&gt;=BY$5),IF(BY$5&gt;$N220,5,$K220)*10+IF(AND($F220&gt;=BY$5,$F220&lt;=BY$6),IF(AND($G220&gt;=BY$5,$G220&lt;=BY$6),5,IF($L220=1,2,1)),IF(AND($G220&gt;=BY$5,$G220&lt;=BY$6),IF($M220&gt;0,4,3),0)),IF(AND($D220&lt;=BY$6,$E220&gt;=BY$5),60,0)))</f>
        <v/>
      </c>
      <c r="BZ220" s="80" t="str">
        <f>IF(OR($A220="",NOT(ISNUMBER($G220))),"",IF(AND($F220&lt;=BZ$6,$G220&gt;=BZ$5),IF(BZ$5&gt;$N220,5,$K220)*10+IF(AND($F220&gt;=BZ$5,$F220&lt;=BZ$6),IF(AND($G220&gt;=BZ$5,$G220&lt;=BZ$6),5,IF($L220=1,2,1)),IF(AND($G220&gt;=BZ$5,$G220&lt;=BZ$6),IF($M220&gt;0,4,3),0)),IF(AND($D220&lt;=BZ$6,$E220&gt;=BZ$5),60,0)))</f>
        <v/>
      </c>
      <c r="CA220" s="80" t="str">
        <f>IF(OR($A220="",NOT(ISNUMBER($G220))),"",IF(AND($F220&lt;=CA$6,$G220&gt;=CA$5),IF(CA$5&gt;$N220,5,$K220)*10+IF(AND($F220&gt;=CA$5,$F220&lt;=CA$6),IF(AND($G220&gt;=CA$5,$G220&lt;=CA$6),5,IF($L220=1,2,1)),IF(AND($G220&gt;=CA$5,$G220&lt;=CA$6),IF($M220&gt;0,4,3),0)),IF(AND($D220&lt;=CA$6,$E220&gt;=CA$5),60,0)))</f>
        <v/>
      </c>
      <c r="CB220" s="80" t="str">
        <f>IF(OR($A220="",NOT(ISNUMBER($G220))),"",IF(AND($F220&lt;=CB$6,$G220&gt;=CB$5),IF(CB$5&gt;$N220,5,$K220)*10+IF(AND($F220&gt;=CB$5,$F220&lt;=CB$6),IF(AND($G220&gt;=CB$5,$G220&lt;=CB$6),5,IF($L220=1,2,1)),IF(AND($G220&gt;=CB$5,$G220&lt;=CB$6),IF($M220&gt;0,4,3),0)),IF(AND($D220&lt;=CB$6,$E220&gt;=CB$5),60,0)))</f>
        <v/>
      </c>
      <c r="CC220" s="80" t="str">
        <f>IF(OR($A220="",NOT(ISNUMBER($G220))),"",IF(AND($F220&lt;=CC$6,$G220&gt;=CC$5),IF(CC$5&gt;$N220,5,$K220)*10+IF(AND($F220&gt;=CC$5,$F220&lt;=CC$6),IF(AND($G220&gt;=CC$5,$G220&lt;=CC$6),5,IF($L220=1,2,1)),IF(AND($G220&gt;=CC$5,$G220&lt;=CC$6),IF($M220&gt;0,4,3),0)),IF(AND($D220&lt;=CC$6,$E220&gt;=CC$5),60,0)))</f>
        <v/>
      </c>
      <c r="CD220" s="80" t="str">
        <f>IF(OR($A220="",NOT(ISNUMBER($G220))),"",IF(AND($F220&lt;=CD$6,$G220&gt;=CD$5),IF(CD$5&gt;$N220,5,$K220)*10+IF(AND($F220&gt;=CD$5,$F220&lt;=CD$6),IF(AND($G220&gt;=CD$5,$G220&lt;=CD$6),5,IF($L220=1,2,1)),IF(AND($G220&gt;=CD$5,$G220&lt;=CD$6),IF($M220&gt;0,4,3),0)),IF(AND($D220&lt;=CD$6,$E220&gt;=CD$5),60,0)))</f>
        <v/>
      </c>
      <c r="CE220" s="80" t="str">
        <f>IF(OR($A220="",NOT(ISNUMBER($G220))),"",IF(AND($F220&lt;=CE$6,$G220&gt;=CE$5),IF(CE$5&gt;$N220,5,$K220)*10+IF(AND($F220&gt;=CE$5,$F220&lt;=CE$6),IF(AND($G220&gt;=CE$5,$G220&lt;=CE$6),5,IF($L220=1,2,1)),IF(AND($G220&gt;=CE$5,$G220&lt;=CE$6),IF($M220&gt;0,4,3),0)),IF(AND($D220&lt;=CE$6,$E220&gt;=CE$5),60,0)))</f>
        <v/>
      </c>
      <c r="CF220" s="80" t="str">
        <f>IF(OR($A220="",NOT(ISNUMBER($G220))),"",IF(AND($F220&lt;=CF$6,$G220&gt;=CF$5),IF(CF$5&gt;$N220,5,$K220)*10+IF(AND($F220&gt;=CF$5,$F220&lt;=CF$6),IF(AND($G220&gt;=CF$5,$G220&lt;=CF$6),5,IF($L220=1,2,1)),IF(AND($G220&gt;=CF$5,$G220&lt;=CF$6),IF($M220&gt;0,4,3),0)),IF(AND($D220&lt;=CF$6,$E220&gt;=CF$5),60,0)))</f>
        <v/>
      </c>
      <c r="CG220" s="80" t="str">
        <f>IF(OR($A220="",NOT(ISNUMBER($G220))),"",IF(AND($F220&lt;=CG$6,$G220&gt;=CG$5),IF(CG$5&gt;$N220,5,$K220)*10+IF(AND($F220&gt;=CG$5,$F220&lt;=CG$6),IF(AND($G220&gt;=CG$5,$G220&lt;=CG$6),5,IF($L220=1,2,1)),IF(AND($G220&gt;=CG$5,$G220&lt;=CG$6),IF($M220&gt;0,4,3),0)),IF(AND($D220&lt;=CG$6,$E220&gt;=CG$5),60,0)))</f>
        <v/>
      </c>
      <c r="CH220" s="80" t="str">
        <f>IF(OR($A220="",NOT(ISNUMBER($G220))),"",IF(AND($F220&lt;=CH$6,$G220&gt;=CH$5),IF(CH$5&gt;$N220,5,$K220)*10+IF(AND($F220&gt;=CH$5,$F220&lt;=CH$6),IF(AND($G220&gt;=CH$5,$G220&lt;=CH$6),5,IF($L220=1,2,1)),IF(AND($G220&gt;=CH$5,$G220&lt;=CH$6),IF($M220&gt;0,4,3),0)),IF(AND($D220&lt;=CH$6,$E220&gt;=CH$5),60,0)))</f>
        <v/>
      </c>
      <c r="CI220" s="80" t="str">
        <f>IF(OR($A220="",NOT(ISNUMBER($G220))),"",IF(AND($F220&lt;=CI$6,$G220&gt;=CI$5),IF(CI$5&gt;$N220,5,$K220)*10+IF(AND($F220&gt;=CI$5,$F220&lt;=CI$6),IF(AND($G220&gt;=CI$5,$G220&lt;=CI$6),5,IF($L220=1,2,1)),IF(AND($G220&gt;=CI$5,$G220&lt;=CI$6),IF($M220&gt;0,4,3),0)),IF(AND($D220&lt;=CI$6,$E220&gt;=CI$5),60,0)))</f>
        <v/>
      </c>
      <c r="CJ220" s="80" t="str">
        <f>IF(OR($A220="",NOT(ISNUMBER($G220))),"",IF(AND($F220&lt;=CJ$6,$G220&gt;=CJ$5),IF(CJ$5&gt;$N220,5,$K220)*10+IF(AND($F220&gt;=CJ$5,$F220&lt;=CJ$6),IF(AND($G220&gt;=CJ$5,$G220&lt;=CJ$6),5,IF($L220=1,2,1)),IF(AND($G220&gt;=CJ$5,$G220&lt;=CJ$6),IF($M220&gt;0,4,3),0)),IF(AND($D220&lt;=CJ$6,$E220&gt;=CJ$5),60,0)))</f>
        <v/>
      </c>
      <c r="CK220" s="80" t="str">
        <f>IF(OR($A220="",NOT(ISNUMBER($G220))),"",IF(AND($F220&lt;=CK$6,$G220&gt;=CK$5),IF(CK$5&gt;$N220,5,$K220)*10+IF(AND($F220&gt;=CK$5,$F220&lt;=CK$6),IF(AND($G220&gt;=CK$5,$G220&lt;=CK$6),5,IF($L220=1,2,1)),IF(AND($G220&gt;=CK$5,$G220&lt;=CK$6),IF($M220&gt;0,4,3),0)),IF(AND($D220&lt;=CK$6,$E220&gt;=CK$5),60,0)))</f>
        <v/>
      </c>
      <c r="CL220" s="80" t="str">
        <f>IF(OR($A220="",NOT(ISNUMBER($G220))),"",IF(AND($F220&lt;=CL$6,$G220&gt;=CL$5),IF(CL$5&gt;$N220,5,$K220)*10+IF(AND($F220&gt;=CL$5,$F220&lt;=CL$6),IF(AND($G220&gt;=CL$5,$G220&lt;=CL$6),5,IF($L220=1,2,1)),IF(AND($G220&gt;=CL$5,$G220&lt;=CL$6),IF($M220&gt;0,4,3),0)),IF(AND($D220&lt;=CL$6,$E220&gt;=CL$5),60,0)))</f>
        <v/>
      </c>
      <c r="CM220" s="80" t="str">
        <f>IF(OR($A220="",NOT(ISNUMBER($G220))),"",IF(AND($F220&lt;=CM$6,$G220&gt;=CM$5),IF(CM$5&gt;$N220,5,$K220)*10+IF(AND($F220&gt;=CM$5,$F220&lt;=CM$6),IF(AND($G220&gt;=CM$5,$G220&lt;=CM$6),5,IF($L220=1,2,1)),IF(AND($G220&gt;=CM$5,$G220&lt;=CM$6),IF($M220&gt;0,4,3),0)),IF(AND($D220&lt;=CM$6,$E220&gt;=CM$5),60,0)))</f>
        <v/>
      </c>
      <c r="CN220" s="80" t="str">
        <f>IF(OR($A220="",NOT(ISNUMBER($G220))),"",IF(AND($F220&lt;=CN$6,$G220&gt;=CN$5),IF(CN$5&gt;$N220,5,$K220)*10+IF(AND($F220&gt;=CN$5,$F220&lt;=CN$6),IF(AND($G220&gt;=CN$5,$G220&lt;=CN$6),5,IF($L220=1,2,1)),IF(AND($G220&gt;=CN$5,$G220&lt;=CN$6),IF($M220&gt;0,4,3),0)),IF(AND($D220&lt;=CN$6,$E220&gt;=CN$5),60,0)))</f>
        <v/>
      </c>
      <c r="CO220" s="80" t="str">
        <f>IF(OR($A220="",NOT(ISNUMBER($G220))),"",IF(AND($F220&lt;=CO$6,$G220&gt;=CO$5),IF(CO$5&gt;$N220,5,$K220)*10+IF(AND($F220&gt;=CO$5,$F220&lt;=CO$6),IF(AND($G220&gt;=CO$5,$G220&lt;=CO$6),5,IF($L220=1,2,1)),IF(AND($G220&gt;=CO$5,$G220&lt;=CO$6),IF($M220&gt;0,4,3),0)),IF(AND($D220&lt;=CO$6,$E220&gt;=CO$5),60,0)))</f>
        <v/>
      </c>
      <c r="CP220" s="80" t="str">
        <f>IF(OR($A220="",NOT(ISNUMBER($G220))),"",IF(AND($F220&lt;=CP$6,$G220&gt;=CP$5),IF(CP$5&gt;$N220,5,$K220)*10+IF(AND($F220&gt;=CP$5,$F220&lt;=CP$6),IF(AND($G220&gt;=CP$5,$G220&lt;=CP$6),5,IF($L220=1,2,1)),IF(AND($G220&gt;=CP$5,$G220&lt;=CP$6),IF($M220&gt;0,4,3),0)),IF(AND($D220&lt;=CP$6,$E220&gt;=CP$5),60,0)))</f>
        <v/>
      </c>
      <c r="CQ220" s="80" t="str">
        <f>IF(OR($A220="",NOT(ISNUMBER($G220))),"",IF(AND($F220&lt;=CQ$6,$G220&gt;=CQ$5),IF(CQ$5&gt;$N220,5,$K220)*10+IF(AND($F220&gt;=CQ$5,$F220&lt;=CQ$6),IF(AND($G220&gt;=CQ$5,$G220&lt;=CQ$6),5,IF($L220=1,2,1)),IF(AND($G220&gt;=CQ$5,$G220&lt;=CQ$6),IF($M220&gt;0,4,3),0)),IF(AND($D220&lt;=CQ$6,$E220&gt;=CQ$5),60,0)))</f>
        <v/>
      </c>
      <c r="CR220" s="80" t="str">
        <f>IF(OR($A220="",NOT(ISNUMBER($G220))),"",IF(AND($F220&lt;=CR$6,$G220&gt;=CR$5),IF(CR$5&gt;$N220,5,$K220)*10+IF(AND($F220&gt;=CR$5,$F220&lt;=CR$6),IF(AND($G220&gt;=CR$5,$G220&lt;=CR$6),5,IF($L220=1,2,1)),IF(AND($G220&gt;=CR$5,$G220&lt;=CR$6),IF($M220&gt;0,4,3),0)),IF(AND($D220&lt;=CR$6,$E220&gt;=CR$5),60,0)))</f>
        <v/>
      </c>
      <c r="CS220" s="80" t="str">
        <f>IF(OR($A220="",NOT(ISNUMBER($G220))),"",IF(AND($F220&lt;=CS$6,$G220&gt;=CS$5),IF(CS$5&gt;$N220,5,$K220)*10+IF(AND($F220&gt;=CS$5,$F220&lt;=CS$6),IF(AND($G220&gt;=CS$5,$G220&lt;=CS$6),5,IF($L220=1,2,1)),IF(AND($G220&gt;=CS$5,$G220&lt;=CS$6),IF($M220&gt;0,4,3),0)),IF(AND($D220&lt;=CS$6,$E220&gt;=CS$5),60,0)))</f>
        <v/>
      </c>
      <c r="CT220" s="80" t="str">
        <f>IF(OR($A220="",NOT(ISNUMBER($G220))),"",IF(AND($F220&lt;=CT$6,$G220&gt;=CT$5),IF(CT$5&gt;$N220,5,$K220)*10+IF(AND($F220&gt;=CT$5,$F220&lt;=CT$6),IF(AND($G220&gt;=CT$5,$G220&lt;=CT$6),5,IF($L220=1,2,1)),IF(AND($G220&gt;=CT$5,$G220&lt;=CT$6),IF($M220&gt;0,4,3),0)),IF(AND($D220&lt;=CT$6,$E220&gt;=CT$5),60,0)))</f>
        <v/>
      </c>
      <c r="CU220" s="80" t="str">
        <f>IF(OR($A220="",NOT(ISNUMBER($G220))),"",IF(AND($F220&lt;=CU$6,$G220&gt;=CU$5),IF(CU$5&gt;$N220,5,$K220)*10+IF(AND($F220&gt;=CU$5,$F220&lt;=CU$6),IF(AND($G220&gt;=CU$5,$G220&lt;=CU$6),5,IF($L220=1,2,1)),IF(AND($G220&gt;=CU$5,$G220&lt;=CU$6),IF($M220&gt;0,4,3),0)),IF(AND($D220&lt;=CU$6,$E220&gt;=CU$5),60,0)))</f>
        <v/>
      </c>
      <c r="CV220" s="80" t="str">
        <f>IF(OR($A220="",NOT(ISNUMBER($G220))),"",IF(AND($F220&lt;=CV$6,$G220&gt;=CV$5),IF(CV$5&gt;$N220,5,$K220)*10+IF(AND($F220&gt;=CV$5,$F220&lt;=CV$6),IF(AND($G220&gt;=CV$5,$G220&lt;=CV$6),5,IF($L220=1,2,1)),IF(AND($G220&gt;=CV$5,$G220&lt;=CV$6),IF($M220&gt;0,4,3),0)),IF(AND($D220&lt;=CV$6,$E220&gt;=CV$5),60,0)))</f>
        <v/>
      </c>
      <c r="CW220" s="80" t="str">
        <f>IF(OR($A220="",NOT(ISNUMBER($G220))),"",IF(AND($F220&lt;=CW$6,$G220&gt;=CW$5),IF(CW$5&gt;$N220,5,$K220)*10+IF(AND($F220&gt;=CW$5,$F220&lt;=CW$6),IF(AND($G220&gt;=CW$5,$G220&lt;=CW$6),5,IF($L220=1,2,1)),IF(AND($G220&gt;=CW$5,$G220&lt;=CW$6),IF($M220&gt;0,4,3),0)),IF(AND($D220&lt;=CW$6,$E220&gt;=CW$5),60,0)))</f>
        <v/>
      </c>
      <c r="CX220" s="80" t="str">
        <f>IF(OR($A220="",NOT(ISNUMBER($G220))),"",IF(AND($F220&lt;=CX$6,$G220&gt;=CX$5),IF(CX$5&gt;$N220,5,$K220)*10+IF(AND($F220&gt;=CX$5,$F220&lt;=CX$6),IF(AND($G220&gt;=CX$5,$G220&lt;=CX$6),5,IF($L220=1,2,1)),IF(AND($G220&gt;=CX$5,$G220&lt;=CX$6),IF($M220&gt;0,4,3),0)),IF(AND($D220&lt;=CX$6,$E220&gt;=CX$5),60,0)))</f>
        <v/>
      </c>
      <c r="CY220" s="80" t="str">
        <f>IF(OR($A220="",NOT(ISNUMBER($G220))),"",IF(AND($F220&lt;=CY$6,$G220&gt;=CY$5),IF(CY$5&gt;$N220,5,$K220)*10+IF(AND($F220&gt;=CY$5,$F220&lt;=CY$6),IF(AND($G220&gt;=CY$5,$G220&lt;=CY$6),5,IF($L220=1,2,1)),IF(AND($G220&gt;=CY$5,$G220&lt;=CY$6),IF($M220&gt;0,4,3),0)),IF(AND($D220&lt;=CY$6,$E220&gt;=CY$5),60,0)))</f>
        <v/>
      </c>
      <c r="CZ220" s="80" t="str">
        <f>IF(OR($A220="",NOT(ISNUMBER($G220))),"",IF(AND($F220&lt;=CZ$6,$G220&gt;=CZ$5),IF(CZ$5&gt;$N220,5,$K220)*10+IF(AND($F220&gt;=CZ$5,$F220&lt;=CZ$6),IF(AND($G220&gt;=CZ$5,$G220&lt;=CZ$6),5,IF($L220=1,2,1)),IF(AND($G220&gt;=CZ$5,$G220&lt;=CZ$6),IF($M220&gt;0,4,3),0)),IF(AND($D220&lt;=CZ$6,$E220&gt;=CZ$5),60,0)))</f>
        <v/>
      </c>
      <c r="DA220" s="80" t="str">
        <f>IF(OR($A220="",NOT(ISNUMBER($G220))),"",IF(AND($F220&lt;=DA$6,$G220&gt;=DA$5),IF(DA$5&gt;$N220,5,$K220)*10+IF(AND($F220&gt;=DA$5,$F220&lt;=DA$6),IF(AND($G220&gt;=DA$5,$G220&lt;=DA$6),5,IF($L220=1,2,1)),IF(AND($G220&gt;=DA$5,$G220&lt;=DA$6),IF($M220&gt;0,4,3),0)),IF(AND($D220&lt;=DA$6,$E220&gt;=DA$5),60,0)))</f>
        <v/>
      </c>
      <c r="DB220" s="80" t="str">
        <f>IF(OR($A220="",NOT(ISNUMBER($G220))),"",IF(AND($F220&lt;=DB$6,$G220&gt;=DB$5),IF(DB$5&gt;$N220,5,$K220)*10+IF(AND($F220&gt;=DB$5,$F220&lt;=DB$6),IF(AND($G220&gt;=DB$5,$G220&lt;=DB$6),5,IF($L220=1,2,1)),IF(AND($G220&gt;=DB$5,$G220&lt;=DB$6),IF($M220&gt;0,4,3),0)),IF(AND($D220&lt;=DB$6,$E220&gt;=DB$5),60,0)))</f>
        <v/>
      </c>
      <c r="DC220" s="80" t="str">
        <f>IF(OR($A220="",NOT(ISNUMBER($G220))),"",IF(AND($F220&lt;=DC$6,$G220&gt;=DC$5),IF(DC$5&gt;$N220,5,$K220)*10+IF(AND($F220&gt;=DC$5,$F220&lt;=DC$6),IF(AND($G220&gt;=DC$5,$G220&lt;=DC$6),5,IF($L220=1,2,1)),IF(AND($G220&gt;=DC$5,$G220&lt;=DC$6),IF($M220&gt;0,4,3),0)),IF(AND($D220&lt;=DC$6,$E220&gt;=DC$5),60,0)))</f>
        <v/>
      </c>
      <c r="DD220" s="80" t="str">
        <f>IF(OR($A220="",NOT(ISNUMBER($G220))),"",IF(AND($F220&lt;=DD$6,$G220&gt;=DD$5),IF(DD$5&gt;$N220,5,$K220)*10+IF(AND($F220&gt;=DD$5,$F220&lt;=DD$6),IF(AND($G220&gt;=DD$5,$G220&lt;=DD$6),5,IF($L220=1,2,1)),IF(AND($G220&gt;=DD$5,$G220&lt;=DD$6),IF($M220&gt;0,4,3),0)),IF(AND($D220&lt;=DD$6,$E220&gt;=DD$5),60,0)))</f>
        <v/>
      </c>
      <c r="DE220" s="80" t="str">
        <f>IF(OR($A220="",NOT(ISNUMBER($G220))),"",IF(AND($F220&lt;=DE$6,$G220&gt;=DE$5),IF(DE$5&gt;$N220,5,$K220)*10+IF(AND($F220&gt;=DE$5,$F220&lt;=DE$6),IF(AND($G220&gt;=DE$5,$G220&lt;=DE$6),5,IF($L220=1,2,1)),IF(AND($G220&gt;=DE$5,$G220&lt;=DE$6),IF($M220&gt;0,4,3),0)),IF(AND($D220&lt;=DE$6,$E220&gt;=DE$5),60,0)))</f>
        <v/>
      </c>
      <c r="DF220" s="80" t="str">
        <f>IF(OR($A220="",NOT(ISNUMBER($G220))),"",IF(AND($F220&lt;=DF$6,$G220&gt;=DF$5),IF(DF$5&gt;$N220,5,$K220)*10+IF(AND($F220&gt;=DF$5,$F220&lt;=DF$6),IF(AND($G220&gt;=DF$5,$G220&lt;=DF$6),5,IF($L220=1,2,1)),IF(AND($G220&gt;=DF$5,$G220&lt;=DF$6),IF($M220&gt;0,4,3),0)),IF(AND($D220&lt;=DF$6,$E220&gt;=DF$5),60,0)))</f>
        <v/>
      </c>
      <c r="DG220" s="80" t="str">
        <f>IF(OR($A220="",NOT(ISNUMBER($G220))),"",IF(AND($F220&lt;=DG$6,$G220&gt;=DG$5),IF(DG$5&gt;$N220,5,$K220)*10+IF(AND($F220&gt;=DG$5,$F220&lt;=DG$6),IF(AND($G220&gt;=DG$5,$G220&lt;=DG$6),5,IF($L220=1,2,1)),IF(AND($G220&gt;=DG$5,$G220&lt;=DG$6),IF($M220&gt;0,4,3),0)),IF(AND($D220&lt;=DG$6,$E220&gt;=DG$5),60,0)))</f>
        <v/>
      </c>
      <c r="DH220" s="80" t="str">
        <f>IF(OR($A220="",NOT(ISNUMBER($G220))),"",IF(AND($F220&lt;=DH$6,$G220&gt;=DH$5),IF(DH$5&gt;$N220,5,$K220)*10+IF(AND($F220&gt;=DH$5,$F220&lt;=DH$6),IF(AND($G220&gt;=DH$5,$G220&lt;=DH$6),5,IF($L220=1,2,1)),IF(AND($G220&gt;=DH$5,$G220&lt;=DH$6),IF($M220&gt;0,4,3),0)),IF(AND($D220&lt;=DH$6,$E220&gt;=DH$5),60,0)))</f>
        <v/>
      </c>
      <c r="DI220" s="80" t="str">
        <f>IF(OR($A220="",NOT(ISNUMBER($G220))),"",IF(AND($F220&lt;=DI$6,$G220&gt;=DI$5),IF(DI$5&gt;$N220,5,$K220)*10+IF(AND($F220&gt;=DI$5,$F220&lt;=DI$6),IF(AND($G220&gt;=DI$5,$G220&lt;=DI$6),5,IF($L220=1,2,1)),IF(AND($G220&gt;=DI$5,$G220&lt;=DI$6),IF($M220&gt;0,4,3),0)),IF(AND($D220&lt;=DI$6,$E220&gt;=DI$5),60,0)))</f>
        <v/>
      </c>
      <c r="DJ220" s="80" t="str">
        <f>IF(OR($A220="",NOT(ISNUMBER($G220))),"",IF(AND($F220&lt;=DJ$6,$G220&gt;=DJ$5),IF(DJ$5&gt;$N220,5,$K220)*10+IF(AND($F220&gt;=DJ$5,$F220&lt;=DJ$6),IF(AND($G220&gt;=DJ$5,$G220&lt;=DJ$6),5,IF($L220=1,2,1)),IF(AND($G220&gt;=DJ$5,$G220&lt;=DJ$6),IF($M220&gt;0,4,3),0)),IF(AND($D220&lt;=DJ$6,$E220&gt;=DJ$5),60,0)))</f>
        <v/>
      </c>
      <c r="DK220" s="80" t="str">
        <f>IF(OR($A220="",NOT(ISNUMBER($G220))),"",IF(AND($F220&lt;=DK$6,$G220&gt;=DK$5),IF(DK$5&gt;$N220,5,$K220)*10+IF(AND($F220&gt;=DK$5,$F220&lt;=DK$6),IF(AND($G220&gt;=DK$5,$G220&lt;=DK$6),5,IF($L220=1,2,1)),IF(AND($G220&gt;=DK$5,$G220&lt;=DK$6),IF($M220&gt;0,4,3),0)),IF(AND($D220&lt;=DK$6,$E220&gt;=DK$5),60,0)))</f>
        <v/>
      </c>
      <c r="DL220" s="80" t="str">
        <f>IF(OR($A220="",NOT(ISNUMBER($G220))),"",IF(AND($F220&lt;=DL$6,$G220&gt;=DL$5),IF(DL$5&gt;$N220,5,$K220)*10+IF(AND($F220&gt;=DL$5,$F220&lt;=DL$6),IF(AND($G220&gt;=DL$5,$G220&lt;=DL$6),5,IF($L220=1,2,1)),IF(AND($G220&gt;=DL$5,$G220&lt;=DL$6),IF($M220&gt;0,4,3),0)),IF(AND($D220&lt;=DL$6,$E220&gt;=DL$5),60,0)))</f>
        <v/>
      </c>
      <c r="DM220" s="80" t="str">
        <f>IF(OR($A220="",NOT(ISNUMBER($G220))),"",IF(AND($F220&lt;=DM$6,$G220&gt;=DM$5),IF(DM$5&gt;$N220,5,$K220)*10+IF(AND($F220&gt;=DM$5,$F220&lt;=DM$6),IF(AND($G220&gt;=DM$5,$G220&lt;=DM$6),5,IF($L220=1,2,1)),IF(AND($G220&gt;=DM$5,$G220&lt;=DM$6),IF($M220&gt;0,4,3),0)),IF(AND($D220&lt;=DM$6,$E220&gt;=DM$5),60,0)))</f>
        <v/>
      </c>
      <c r="DN220" s="80" t="str">
        <f>IF(OR($A220="",NOT(ISNUMBER($G220))),"",IF(AND($F220&lt;=DN$6,$G220&gt;=DN$5),IF(DN$5&gt;$N220,5,$K220)*10+IF(AND($F220&gt;=DN$5,$F220&lt;=DN$6),IF(AND($G220&gt;=DN$5,$G220&lt;=DN$6),5,IF($L220=1,2,1)),IF(AND($G220&gt;=DN$5,$G220&lt;=DN$6),IF($M220&gt;0,4,3),0)),IF(AND($D220&lt;=DN$6,$E220&gt;=DN$5),60,0)))</f>
        <v/>
      </c>
      <c r="DO220" s="80" t="str">
        <f>IF(OR($A220="",NOT(ISNUMBER($G220))),"",IF(AND($F220&lt;=DO$6,$G220&gt;=DO$5),IF(DO$5&gt;$N220,5,$K220)*10+IF(AND($F220&gt;=DO$5,$F220&lt;=DO$6),IF(AND($G220&gt;=DO$5,$G220&lt;=DO$6),5,IF($L220=1,2,1)),IF(AND($G220&gt;=DO$5,$G220&lt;=DO$6),IF($M220&gt;0,4,3),0)),IF(AND($D220&lt;=DO$6,$E220&gt;=DO$5),60,0)))</f>
        <v/>
      </c>
      <c r="DP220" s="80" t="str">
        <f>IF(OR($A220="",NOT(ISNUMBER($G220))),"",IF(AND($F220&lt;=DP$6,$G220&gt;=DP$5),IF(DP$5&gt;$N220,5,$K220)*10+IF(AND($F220&gt;=DP$5,$F220&lt;=DP$6),IF(AND($G220&gt;=DP$5,$G220&lt;=DP$6),5,IF($L220=1,2,1)),IF(AND($G220&gt;=DP$5,$G220&lt;=DP$6),IF($M220&gt;0,4,3),0)),IF(AND($D220&lt;=DP$6,$E220&gt;=DP$5),60,0)))</f>
        <v/>
      </c>
      <c r="DQ220" s="80" t="str">
        <f>IF(OR($A220="",NOT(ISNUMBER($G220))),"",IF(AND($F220&lt;=DQ$6,$G220&gt;=DQ$5),IF(DQ$5&gt;$N220,5,$K220)*10+IF(AND($F220&gt;=DQ$5,$F220&lt;=DQ$6),IF(AND($G220&gt;=DQ$5,$G220&lt;=DQ$6),5,IF($L220=1,2,1)),IF(AND($G220&gt;=DQ$5,$G220&lt;=DQ$6),IF($M220&gt;0,4,3),0)),IF(AND($D220&lt;=DQ$6,$E220&gt;=DQ$5),60,0)))</f>
        <v/>
      </c>
      <c r="DR220" s="80" t="str">
        <f>IF(OR($A220="",NOT(ISNUMBER($G220))),"",IF(AND($F220&lt;=DR$6,$G220&gt;=DR$5),IF(DR$5&gt;$N220,5,$K220)*10+IF(AND($F220&gt;=DR$5,$F220&lt;=DR$6),IF(AND($G220&gt;=DR$5,$G220&lt;=DR$6),5,IF($L220=1,2,1)),IF(AND($G220&gt;=DR$5,$G220&lt;=DR$6),IF($M220&gt;0,4,3),0)),IF(AND($D220&lt;=DR$6,$E220&gt;=DR$5),60,0)))</f>
        <v/>
      </c>
      <c r="DS220" s="80" t="str">
        <f>IF(OR($A220="",NOT(ISNUMBER($G220))),"",IF(AND($F220&lt;=DS$6,$G220&gt;=DS$5),IF(DS$5&gt;$N220,5,$K220)*10+IF(AND($F220&gt;=DS$5,$F220&lt;=DS$6),IF(AND($G220&gt;=DS$5,$G220&lt;=DS$6),5,IF($L220=1,2,1)),IF(AND($G220&gt;=DS$5,$G220&lt;=DS$6),IF($M220&gt;0,4,3),0)),IF(AND($D220&lt;=DS$6,$E220&gt;=DS$5),60,0)))</f>
        <v/>
      </c>
      <c r="DT220" s="80" t="str">
        <f>IF(OR($A220="",NOT(ISNUMBER($G220))),"",IF(AND($F220&lt;=DT$6,$G220&gt;=DT$5),IF(DT$5&gt;$N220,5,$K220)*10+IF(AND($F220&gt;=DT$5,$F220&lt;=DT$6),IF(AND($G220&gt;=DT$5,$G220&lt;=DT$6),5,IF($L220=1,2,1)),IF(AND($G220&gt;=DT$5,$G220&lt;=DT$6),IF($M220&gt;0,4,3),0)),IF(AND($D220&lt;=DT$6,$E220&gt;=DT$5),60,0)))</f>
        <v/>
      </c>
      <c r="DU220" s="80" t="str">
        <f>IF(OR($A220="",NOT(ISNUMBER($G220))),"",IF(AND($F220&lt;=DU$6,$G220&gt;=DU$5),IF(DU$5&gt;$N220,5,$K220)*10+IF(AND($F220&gt;=DU$5,$F220&lt;=DU$6),IF(AND($G220&gt;=DU$5,$G220&lt;=DU$6),5,IF($L220=1,2,1)),IF(AND($G220&gt;=DU$5,$G220&lt;=DU$6),IF($M220&gt;0,4,3),0)),IF(AND($D220&lt;=DU$6,$E220&gt;=DU$5),60,0)))</f>
        <v/>
      </c>
      <c r="DV220" s="80" t="str">
        <f>IF(OR($A220="",NOT(ISNUMBER($G220))),"",IF(AND($F220&lt;=DV$6,$G220&gt;=DV$5),IF(DV$5&gt;$N220,5,$K220)*10+IF(AND($F220&gt;=DV$5,$F220&lt;=DV$6),IF(AND($G220&gt;=DV$5,$G220&lt;=DV$6),5,IF($L220=1,2,1)),IF(AND($G220&gt;=DV$5,$G220&lt;=DV$6),IF($M220&gt;0,4,3),0)),IF(AND($D220&lt;=DV$6,$E220&gt;=DV$5),60,0)))</f>
        <v/>
      </c>
      <c r="DW220" s="80" t="str">
        <f>IF(OR($A220="",NOT(ISNUMBER($G220))),"",IF(AND($F220&lt;=DW$6,$G220&gt;=DW$5),IF(DW$5&gt;$N220,5,$K220)*10+IF(AND($F220&gt;=DW$5,$F220&lt;=DW$6),IF(AND($G220&gt;=DW$5,$G220&lt;=DW$6),5,IF($L220=1,2,1)),IF(AND($G220&gt;=DW$5,$G220&lt;=DW$6),IF($M220&gt;0,4,3),0)),IF(AND($D220&lt;=DW$6,$E220&gt;=DW$5),60,0)))</f>
        <v/>
      </c>
      <c r="DX220" s="80" t="str">
        <f>IF(OR($A220="",NOT(ISNUMBER($G220))),"",IF(AND($F220&lt;=DX$6,$G220&gt;=DX$5),IF(DX$5&gt;$N220,5,$K220)*10+IF(AND($F220&gt;=DX$5,$F220&lt;=DX$6),IF(AND($G220&gt;=DX$5,$G220&lt;=DX$6),5,IF($L220=1,2,1)),IF(AND($G220&gt;=DX$5,$G220&lt;=DX$6),IF($M220&gt;0,4,3),0)),IF(AND($D220&lt;=DX$6,$E220&gt;=DX$5),60,0)))</f>
        <v/>
      </c>
      <c r="DY220" s="80" t="str">
        <f>IF(OR($A220="",NOT(ISNUMBER($G220))),"",IF(AND($F220&lt;=DY$6,$G220&gt;=DY$5),IF(DY$5&gt;$N220,5,$K220)*10+IF(AND($F220&gt;=DY$5,$F220&lt;=DY$6),IF(AND($G220&gt;=DY$5,$G220&lt;=DY$6),5,IF($L220=1,2,1)),IF(AND($G220&gt;=DY$5,$G220&lt;=DY$6),IF($M220&gt;0,4,3),0)),IF(AND($D220&lt;=DY$6,$E220&gt;=DY$5),60,0)))</f>
        <v/>
      </c>
      <c r="DZ220" s="80" t="str">
        <f>IF(OR($A220="",NOT(ISNUMBER($G220))),"",IF(AND($F220&lt;=DZ$6,$G220&gt;=DZ$5),IF(DZ$5&gt;$N220,5,$K220)*10+IF(AND($F220&gt;=DZ$5,$F220&lt;=DZ$6),IF(AND($G220&gt;=DZ$5,$G220&lt;=DZ$6),5,IF($L220=1,2,1)),IF(AND($G220&gt;=DZ$5,$G220&lt;=DZ$6),IF($M220&gt;0,4,3),0)),IF(AND($D220&lt;=DZ$6,$E220&gt;=DZ$5),60,0)))</f>
        <v/>
      </c>
      <c r="EA220" s="80" t="str">
        <f>IF(OR($A220="",NOT(ISNUMBER($G220))),"",IF(AND($F220&lt;=EA$6,$G220&gt;=EA$5),IF(EA$5&gt;$N220,5,$K220)*10+IF(AND($F220&gt;=EA$5,$F220&lt;=EA$6),IF(AND($G220&gt;=EA$5,$G220&lt;=EA$6),5,IF($L220=1,2,1)),IF(AND($G220&gt;=EA$5,$G220&lt;=EA$6),IF($M220&gt;0,4,3),0)),IF(AND($D220&lt;=EA$6,$E220&gt;=EA$5),60,0)))</f>
        <v/>
      </c>
      <c r="EB220" s="80" t="str">
        <f>IF(OR($A220="",NOT(ISNUMBER($G220))),"",IF(AND($F220&lt;=EB$6,$G220&gt;=EB$5),IF(EB$5&gt;$N220,5,$K220)*10+IF(AND($F220&gt;=EB$5,$F220&lt;=EB$6),IF(AND($G220&gt;=EB$5,$G220&lt;=EB$6),5,IF($L220=1,2,1)),IF(AND($G220&gt;=EB$5,$G220&lt;=EB$6),IF($M220&gt;0,4,3),0)),IF(AND($D220&lt;=EB$6,$E220&gt;=EB$5),60,0)))</f>
        <v/>
      </c>
      <c r="EC220" s="80" t="str">
        <f>IF(OR($A220="",NOT(ISNUMBER($G220))),"",IF(AND($F220&lt;=EC$6,$G220&gt;=EC$5),IF(EC$5&gt;$N220,5,$K220)*10+IF(AND($F220&gt;=EC$5,$F220&lt;=EC$6),IF(AND($G220&gt;=EC$5,$G220&lt;=EC$6),5,IF($L220=1,2,1)),IF(AND($G220&gt;=EC$5,$G220&lt;=EC$6),IF($M220&gt;0,4,3),0)),IF(AND($D220&lt;=EC$6,$E220&gt;=EC$5),60,0)))</f>
        <v/>
      </c>
      <c r="ED220" s="80" t="str">
        <f>IF(OR($A220="",NOT(ISNUMBER($G220))),"",IF(AND($F220&lt;=ED$6,$G220&gt;=ED$5),IF(ED$5&gt;$N220,5,$K220)*10+IF(AND($F220&gt;=ED$5,$F220&lt;=ED$6),IF(AND($G220&gt;=ED$5,$G220&lt;=ED$6),5,IF($L220=1,2,1)),IF(AND($G220&gt;=ED$5,$G220&lt;=ED$6),IF($M220&gt;0,4,3),0)),IF(AND($D220&lt;=ED$6,$E220&gt;=ED$5),60,0)))</f>
        <v/>
      </c>
    </row>
    <row r="221" ht="18" customHeight="1">
      <c r="A221" s="52" t="str">
        <f>IF(Tasks!$B221="","",Tasks!$A221)</f>
        <v/>
      </c>
      <c r="B221" s="78" t="str">
        <f>IF(Tasks!$B221="","",Tasks!$B221)</f>
        <v/>
      </c>
      <c r="C221" s="25" t="str">
        <f>IF($B221="","",IF(AND(Tasks!$D221="",Tasks!$G221=""),"-",IF(Tasks!$D221="","",Tasks!$D221&amp;IF(OR(Tasks!$E221="",Tasks!$E221="FS"),IF(N(Tasks!$F221)=0,"","FS"),Tasks!$E221)&amp;IF(N(Tasks!$F221)=0,"",IF(Tasks!$F221&gt;0,"+","")&amp;Tasks!$F221))&amp;IF(AND(Tasks!$D221&lt;&gt;"",Tasks!$G221&lt;&gt;""),", ","")&amp;IF(Tasks!$G221="","",Tasks!$G221&amp;IF(OR(Tasks!$H221="",Tasks!$H221="FS"),IF(N(Tasks!$I221)=0,"","FS"),Tasks!$H221)&amp;IF(N(Tasks!$I221)=0,"",IF(Tasks!$I221&gt;0,"+","")&amp;Tasks!$I221))))</f>
        <v/>
      </c>
      <c r="D221" s="51" t="str">
        <f>IF(OR($B221="",Tasks!$Q221=""),"",Tasks!$Q221)</f>
        <v/>
      </c>
      <c r="E221" s="51" t="str">
        <f>IF(OR($B221="",Tasks!$R221=""),"",Tasks!$R221)</f>
        <v/>
      </c>
      <c r="F221" s="51" t="str">
        <f>IF(OR($B221="",Tasks!$S221=""),"",Tasks!$S221)</f>
        <v/>
      </c>
      <c r="G221" s="51" t="str">
        <f>IF(OR($B221="",Tasks!$T221=""),"",Tasks!$T221)</f>
        <v/>
      </c>
      <c r="H221" s="52" t="str">
        <f>IF($B221="","",Tasks!$AE221)</f>
        <v/>
      </c>
      <c r="I221" s="79" t="str">
        <f>IF($B221="","",Tasks!$AF221)</f>
        <v/>
      </c>
      <c r="J221" s="53" t="str">
        <f>IF(OR($B221="",Tasks!$V221=""),"",Tasks!$V221)</f>
        <v/>
      </c>
      <c r="K221" s="52" t="str">
        <f>IF($B221="","",Tasks!$AA221)</f>
        <v/>
      </c>
      <c r="L221" s="52" t="str">
        <f>IF($B221="","",Tasks!$AB221)</f>
        <v/>
      </c>
      <c r="M221" s="52" t="str">
        <f>IF($B221="","",Tasks!$Z221)</f>
        <v/>
      </c>
      <c r="N221" s="52" t="str">
        <f>IF(OR($B221="",Tasks!$AG221=""),"",Tasks!$AG221)</f>
        <v/>
      </c>
      <c r="O221" s="80" t="str">
        <f>IF(OR($A221="",NOT(ISNUMBER($G221))),"",IF(AND($F221&lt;=O$6,$G221&gt;=O$5),IF(O$5&gt;$N221,5,$K221)*10+IF(AND($F221&gt;=O$5,$F221&lt;=O$6),IF(AND($G221&gt;=O$5,$G221&lt;=O$6),5,IF($L221=1,2,1)),IF(AND($G221&gt;=O$5,$G221&lt;=O$6),IF($M221&gt;0,4,3),0)),IF(AND($D221&lt;=O$6,$E221&gt;=O$5),60,0)))</f>
        <v/>
      </c>
      <c r="P221" s="80" t="str">
        <f>IF(OR($A221="",NOT(ISNUMBER($G221))),"",IF(AND($F221&lt;=P$6,$G221&gt;=P$5),IF(P$5&gt;$N221,5,$K221)*10+IF(AND($F221&gt;=P$5,$F221&lt;=P$6),IF(AND($G221&gt;=P$5,$G221&lt;=P$6),5,IF($L221=1,2,1)),IF(AND($G221&gt;=P$5,$G221&lt;=P$6),IF($M221&gt;0,4,3),0)),IF(AND($D221&lt;=P$6,$E221&gt;=P$5),60,0)))</f>
        <v/>
      </c>
      <c r="Q221" s="80" t="str">
        <f>IF(OR($A221="",NOT(ISNUMBER($G221))),"",IF(AND($F221&lt;=Q$6,$G221&gt;=Q$5),IF(Q$5&gt;$N221,5,$K221)*10+IF(AND($F221&gt;=Q$5,$F221&lt;=Q$6),IF(AND($G221&gt;=Q$5,$G221&lt;=Q$6),5,IF($L221=1,2,1)),IF(AND($G221&gt;=Q$5,$G221&lt;=Q$6),IF($M221&gt;0,4,3),0)),IF(AND($D221&lt;=Q$6,$E221&gt;=Q$5),60,0)))</f>
        <v/>
      </c>
      <c r="R221" s="80" t="str">
        <f>IF(OR($A221="",NOT(ISNUMBER($G221))),"",IF(AND($F221&lt;=R$6,$G221&gt;=R$5),IF(R$5&gt;$N221,5,$K221)*10+IF(AND($F221&gt;=R$5,$F221&lt;=R$6),IF(AND($G221&gt;=R$5,$G221&lt;=R$6),5,IF($L221=1,2,1)),IF(AND($G221&gt;=R$5,$G221&lt;=R$6),IF($M221&gt;0,4,3),0)),IF(AND($D221&lt;=R$6,$E221&gt;=R$5),60,0)))</f>
        <v/>
      </c>
      <c r="S221" s="80" t="str">
        <f>IF(OR($A221="",NOT(ISNUMBER($G221))),"",IF(AND($F221&lt;=S$6,$G221&gt;=S$5),IF(S$5&gt;$N221,5,$K221)*10+IF(AND($F221&gt;=S$5,$F221&lt;=S$6),IF(AND($G221&gt;=S$5,$G221&lt;=S$6),5,IF($L221=1,2,1)),IF(AND($G221&gt;=S$5,$G221&lt;=S$6),IF($M221&gt;0,4,3),0)),IF(AND($D221&lt;=S$6,$E221&gt;=S$5),60,0)))</f>
        <v/>
      </c>
      <c r="T221" s="80" t="str">
        <f>IF(OR($A221="",NOT(ISNUMBER($G221))),"",IF(AND($F221&lt;=T$6,$G221&gt;=T$5),IF(T$5&gt;$N221,5,$K221)*10+IF(AND($F221&gt;=T$5,$F221&lt;=T$6),IF(AND($G221&gt;=T$5,$G221&lt;=T$6),5,IF($L221=1,2,1)),IF(AND($G221&gt;=T$5,$G221&lt;=T$6),IF($M221&gt;0,4,3),0)),IF(AND($D221&lt;=T$6,$E221&gt;=T$5),60,0)))</f>
        <v/>
      </c>
      <c r="U221" s="80" t="str">
        <f>IF(OR($A221="",NOT(ISNUMBER($G221))),"",IF(AND($F221&lt;=U$6,$G221&gt;=U$5),IF(U$5&gt;$N221,5,$K221)*10+IF(AND($F221&gt;=U$5,$F221&lt;=U$6),IF(AND($G221&gt;=U$5,$G221&lt;=U$6),5,IF($L221=1,2,1)),IF(AND($G221&gt;=U$5,$G221&lt;=U$6),IF($M221&gt;0,4,3),0)),IF(AND($D221&lt;=U$6,$E221&gt;=U$5),60,0)))</f>
        <v/>
      </c>
      <c r="V221" s="80" t="str">
        <f>IF(OR($A221="",NOT(ISNUMBER($G221))),"",IF(AND($F221&lt;=V$6,$G221&gt;=V$5),IF(V$5&gt;$N221,5,$K221)*10+IF(AND($F221&gt;=V$5,$F221&lt;=V$6),IF(AND($G221&gt;=V$5,$G221&lt;=V$6),5,IF($L221=1,2,1)),IF(AND($G221&gt;=V$5,$G221&lt;=V$6),IF($M221&gt;0,4,3),0)),IF(AND($D221&lt;=V$6,$E221&gt;=V$5),60,0)))</f>
        <v/>
      </c>
      <c r="W221" s="80" t="str">
        <f>IF(OR($A221="",NOT(ISNUMBER($G221))),"",IF(AND($F221&lt;=W$6,$G221&gt;=W$5),IF(W$5&gt;$N221,5,$K221)*10+IF(AND($F221&gt;=W$5,$F221&lt;=W$6),IF(AND($G221&gt;=W$5,$G221&lt;=W$6),5,IF($L221=1,2,1)),IF(AND($G221&gt;=W$5,$G221&lt;=W$6),IF($M221&gt;0,4,3),0)),IF(AND($D221&lt;=W$6,$E221&gt;=W$5),60,0)))</f>
        <v/>
      </c>
      <c r="X221" s="80" t="str">
        <f>IF(OR($A221="",NOT(ISNUMBER($G221))),"",IF(AND($F221&lt;=X$6,$G221&gt;=X$5),IF(X$5&gt;$N221,5,$K221)*10+IF(AND($F221&gt;=X$5,$F221&lt;=X$6),IF(AND($G221&gt;=X$5,$G221&lt;=X$6),5,IF($L221=1,2,1)),IF(AND($G221&gt;=X$5,$G221&lt;=X$6),IF($M221&gt;0,4,3),0)),IF(AND($D221&lt;=X$6,$E221&gt;=X$5),60,0)))</f>
        <v/>
      </c>
      <c r="Y221" s="80" t="str">
        <f>IF(OR($A221="",NOT(ISNUMBER($G221))),"",IF(AND($F221&lt;=Y$6,$G221&gt;=Y$5),IF(Y$5&gt;$N221,5,$K221)*10+IF(AND($F221&gt;=Y$5,$F221&lt;=Y$6),IF(AND($G221&gt;=Y$5,$G221&lt;=Y$6),5,IF($L221=1,2,1)),IF(AND($G221&gt;=Y$5,$G221&lt;=Y$6),IF($M221&gt;0,4,3),0)),IF(AND($D221&lt;=Y$6,$E221&gt;=Y$5),60,0)))</f>
        <v/>
      </c>
      <c r="Z221" s="80" t="str">
        <f>IF(OR($A221="",NOT(ISNUMBER($G221))),"",IF(AND($F221&lt;=Z$6,$G221&gt;=Z$5),IF(Z$5&gt;$N221,5,$K221)*10+IF(AND($F221&gt;=Z$5,$F221&lt;=Z$6),IF(AND($G221&gt;=Z$5,$G221&lt;=Z$6),5,IF($L221=1,2,1)),IF(AND($G221&gt;=Z$5,$G221&lt;=Z$6),IF($M221&gt;0,4,3),0)),IF(AND($D221&lt;=Z$6,$E221&gt;=Z$5),60,0)))</f>
        <v/>
      </c>
      <c r="AA221" s="80" t="str">
        <f>IF(OR($A221="",NOT(ISNUMBER($G221))),"",IF(AND($F221&lt;=AA$6,$G221&gt;=AA$5),IF(AA$5&gt;$N221,5,$K221)*10+IF(AND($F221&gt;=AA$5,$F221&lt;=AA$6),IF(AND($G221&gt;=AA$5,$G221&lt;=AA$6),5,IF($L221=1,2,1)),IF(AND($G221&gt;=AA$5,$G221&lt;=AA$6),IF($M221&gt;0,4,3),0)),IF(AND($D221&lt;=AA$6,$E221&gt;=AA$5),60,0)))</f>
        <v/>
      </c>
      <c r="AB221" s="80" t="str">
        <f>IF(OR($A221="",NOT(ISNUMBER($G221))),"",IF(AND($F221&lt;=AB$6,$G221&gt;=AB$5),IF(AB$5&gt;$N221,5,$K221)*10+IF(AND($F221&gt;=AB$5,$F221&lt;=AB$6),IF(AND($G221&gt;=AB$5,$G221&lt;=AB$6),5,IF($L221=1,2,1)),IF(AND($G221&gt;=AB$5,$G221&lt;=AB$6),IF($M221&gt;0,4,3),0)),IF(AND($D221&lt;=AB$6,$E221&gt;=AB$5),60,0)))</f>
        <v/>
      </c>
      <c r="AC221" s="80" t="str">
        <f>IF(OR($A221="",NOT(ISNUMBER($G221))),"",IF(AND($F221&lt;=AC$6,$G221&gt;=AC$5),IF(AC$5&gt;$N221,5,$K221)*10+IF(AND($F221&gt;=AC$5,$F221&lt;=AC$6),IF(AND($G221&gt;=AC$5,$G221&lt;=AC$6),5,IF($L221=1,2,1)),IF(AND($G221&gt;=AC$5,$G221&lt;=AC$6),IF($M221&gt;0,4,3),0)),IF(AND($D221&lt;=AC$6,$E221&gt;=AC$5),60,0)))</f>
        <v/>
      </c>
      <c r="AD221" s="80" t="str">
        <f>IF(OR($A221="",NOT(ISNUMBER($G221))),"",IF(AND($F221&lt;=AD$6,$G221&gt;=AD$5),IF(AD$5&gt;$N221,5,$K221)*10+IF(AND($F221&gt;=AD$5,$F221&lt;=AD$6),IF(AND($G221&gt;=AD$5,$G221&lt;=AD$6),5,IF($L221=1,2,1)),IF(AND($G221&gt;=AD$5,$G221&lt;=AD$6),IF($M221&gt;0,4,3),0)),IF(AND($D221&lt;=AD$6,$E221&gt;=AD$5),60,0)))</f>
        <v/>
      </c>
      <c r="AE221" s="80" t="str">
        <f>IF(OR($A221="",NOT(ISNUMBER($G221))),"",IF(AND($F221&lt;=AE$6,$G221&gt;=AE$5),IF(AE$5&gt;$N221,5,$K221)*10+IF(AND($F221&gt;=AE$5,$F221&lt;=AE$6),IF(AND($G221&gt;=AE$5,$G221&lt;=AE$6),5,IF($L221=1,2,1)),IF(AND($G221&gt;=AE$5,$G221&lt;=AE$6),IF($M221&gt;0,4,3),0)),IF(AND($D221&lt;=AE$6,$E221&gt;=AE$5),60,0)))</f>
        <v/>
      </c>
      <c r="AF221" s="80" t="str">
        <f>IF(OR($A221="",NOT(ISNUMBER($G221))),"",IF(AND($F221&lt;=AF$6,$G221&gt;=AF$5),IF(AF$5&gt;$N221,5,$K221)*10+IF(AND($F221&gt;=AF$5,$F221&lt;=AF$6),IF(AND($G221&gt;=AF$5,$G221&lt;=AF$6),5,IF($L221=1,2,1)),IF(AND($G221&gt;=AF$5,$G221&lt;=AF$6),IF($M221&gt;0,4,3),0)),IF(AND($D221&lt;=AF$6,$E221&gt;=AF$5),60,0)))</f>
        <v/>
      </c>
      <c r="AG221" s="80" t="str">
        <f>IF(OR($A221="",NOT(ISNUMBER($G221))),"",IF(AND($F221&lt;=AG$6,$G221&gt;=AG$5),IF(AG$5&gt;$N221,5,$K221)*10+IF(AND($F221&gt;=AG$5,$F221&lt;=AG$6),IF(AND($G221&gt;=AG$5,$G221&lt;=AG$6),5,IF($L221=1,2,1)),IF(AND($G221&gt;=AG$5,$G221&lt;=AG$6),IF($M221&gt;0,4,3),0)),IF(AND($D221&lt;=AG$6,$E221&gt;=AG$5),60,0)))</f>
        <v/>
      </c>
      <c r="AH221" s="80" t="str">
        <f>IF(OR($A221="",NOT(ISNUMBER($G221))),"",IF(AND($F221&lt;=AH$6,$G221&gt;=AH$5),IF(AH$5&gt;$N221,5,$K221)*10+IF(AND($F221&gt;=AH$5,$F221&lt;=AH$6),IF(AND($G221&gt;=AH$5,$G221&lt;=AH$6),5,IF($L221=1,2,1)),IF(AND($G221&gt;=AH$5,$G221&lt;=AH$6),IF($M221&gt;0,4,3),0)),IF(AND($D221&lt;=AH$6,$E221&gt;=AH$5),60,0)))</f>
        <v/>
      </c>
      <c r="AI221" s="80" t="str">
        <f>IF(OR($A221="",NOT(ISNUMBER($G221))),"",IF(AND($F221&lt;=AI$6,$G221&gt;=AI$5),IF(AI$5&gt;$N221,5,$K221)*10+IF(AND($F221&gt;=AI$5,$F221&lt;=AI$6),IF(AND($G221&gt;=AI$5,$G221&lt;=AI$6),5,IF($L221=1,2,1)),IF(AND($G221&gt;=AI$5,$G221&lt;=AI$6),IF($M221&gt;0,4,3),0)),IF(AND($D221&lt;=AI$6,$E221&gt;=AI$5),60,0)))</f>
        <v/>
      </c>
      <c r="AJ221" s="80" t="str">
        <f>IF(OR($A221="",NOT(ISNUMBER($G221))),"",IF(AND($F221&lt;=AJ$6,$G221&gt;=AJ$5),IF(AJ$5&gt;$N221,5,$K221)*10+IF(AND($F221&gt;=AJ$5,$F221&lt;=AJ$6),IF(AND($G221&gt;=AJ$5,$G221&lt;=AJ$6),5,IF($L221=1,2,1)),IF(AND($G221&gt;=AJ$5,$G221&lt;=AJ$6),IF($M221&gt;0,4,3),0)),IF(AND($D221&lt;=AJ$6,$E221&gt;=AJ$5),60,0)))</f>
        <v/>
      </c>
      <c r="AK221" s="80" t="str">
        <f>IF(OR($A221="",NOT(ISNUMBER($G221))),"",IF(AND($F221&lt;=AK$6,$G221&gt;=AK$5),IF(AK$5&gt;$N221,5,$K221)*10+IF(AND($F221&gt;=AK$5,$F221&lt;=AK$6),IF(AND($G221&gt;=AK$5,$G221&lt;=AK$6),5,IF($L221=1,2,1)),IF(AND($G221&gt;=AK$5,$G221&lt;=AK$6),IF($M221&gt;0,4,3),0)),IF(AND($D221&lt;=AK$6,$E221&gt;=AK$5),60,0)))</f>
        <v/>
      </c>
      <c r="AL221" s="80" t="str">
        <f>IF(OR($A221="",NOT(ISNUMBER($G221))),"",IF(AND($F221&lt;=AL$6,$G221&gt;=AL$5),IF(AL$5&gt;$N221,5,$K221)*10+IF(AND($F221&gt;=AL$5,$F221&lt;=AL$6),IF(AND($G221&gt;=AL$5,$G221&lt;=AL$6),5,IF($L221=1,2,1)),IF(AND($G221&gt;=AL$5,$G221&lt;=AL$6),IF($M221&gt;0,4,3),0)),IF(AND($D221&lt;=AL$6,$E221&gt;=AL$5),60,0)))</f>
        <v/>
      </c>
      <c r="AM221" s="80" t="str">
        <f>IF(OR($A221="",NOT(ISNUMBER($G221))),"",IF(AND($F221&lt;=AM$6,$G221&gt;=AM$5),IF(AM$5&gt;$N221,5,$K221)*10+IF(AND($F221&gt;=AM$5,$F221&lt;=AM$6),IF(AND($G221&gt;=AM$5,$G221&lt;=AM$6),5,IF($L221=1,2,1)),IF(AND($G221&gt;=AM$5,$G221&lt;=AM$6),IF($M221&gt;0,4,3),0)),IF(AND($D221&lt;=AM$6,$E221&gt;=AM$5),60,0)))</f>
        <v/>
      </c>
      <c r="AN221" s="80" t="str">
        <f>IF(OR($A221="",NOT(ISNUMBER($G221))),"",IF(AND($F221&lt;=AN$6,$G221&gt;=AN$5),IF(AN$5&gt;$N221,5,$K221)*10+IF(AND($F221&gt;=AN$5,$F221&lt;=AN$6),IF(AND($G221&gt;=AN$5,$G221&lt;=AN$6),5,IF($L221=1,2,1)),IF(AND($G221&gt;=AN$5,$G221&lt;=AN$6),IF($M221&gt;0,4,3),0)),IF(AND($D221&lt;=AN$6,$E221&gt;=AN$5),60,0)))</f>
        <v/>
      </c>
      <c r="AO221" s="80" t="str">
        <f>IF(OR($A221="",NOT(ISNUMBER($G221))),"",IF(AND($F221&lt;=AO$6,$G221&gt;=AO$5),IF(AO$5&gt;$N221,5,$K221)*10+IF(AND($F221&gt;=AO$5,$F221&lt;=AO$6),IF(AND($G221&gt;=AO$5,$G221&lt;=AO$6),5,IF($L221=1,2,1)),IF(AND($G221&gt;=AO$5,$G221&lt;=AO$6),IF($M221&gt;0,4,3),0)),IF(AND($D221&lt;=AO$6,$E221&gt;=AO$5),60,0)))</f>
        <v/>
      </c>
      <c r="AP221" s="80" t="str">
        <f>IF(OR($A221="",NOT(ISNUMBER($G221))),"",IF(AND($F221&lt;=AP$6,$G221&gt;=AP$5),IF(AP$5&gt;$N221,5,$K221)*10+IF(AND($F221&gt;=AP$5,$F221&lt;=AP$6),IF(AND($G221&gt;=AP$5,$G221&lt;=AP$6),5,IF($L221=1,2,1)),IF(AND($G221&gt;=AP$5,$G221&lt;=AP$6),IF($M221&gt;0,4,3),0)),IF(AND($D221&lt;=AP$6,$E221&gt;=AP$5),60,0)))</f>
        <v/>
      </c>
      <c r="AQ221" s="80" t="str">
        <f>IF(OR($A221="",NOT(ISNUMBER($G221))),"",IF(AND($F221&lt;=AQ$6,$G221&gt;=AQ$5),IF(AQ$5&gt;$N221,5,$K221)*10+IF(AND($F221&gt;=AQ$5,$F221&lt;=AQ$6),IF(AND($G221&gt;=AQ$5,$G221&lt;=AQ$6),5,IF($L221=1,2,1)),IF(AND($G221&gt;=AQ$5,$G221&lt;=AQ$6),IF($M221&gt;0,4,3),0)),IF(AND($D221&lt;=AQ$6,$E221&gt;=AQ$5),60,0)))</f>
        <v/>
      </c>
      <c r="AR221" s="80" t="str">
        <f>IF(OR($A221="",NOT(ISNUMBER($G221))),"",IF(AND($F221&lt;=AR$6,$G221&gt;=AR$5),IF(AR$5&gt;$N221,5,$K221)*10+IF(AND($F221&gt;=AR$5,$F221&lt;=AR$6),IF(AND($G221&gt;=AR$5,$G221&lt;=AR$6),5,IF($L221=1,2,1)),IF(AND($G221&gt;=AR$5,$G221&lt;=AR$6),IF($M221&gt;0,4,3),0)),IF(AND($D221&lt;=AR$6,$E221&gt;=AR$5),60,0)))</f>
        <v/>
      </c>
      <c r="AS221" s="80" t="str">
        <f>IF(OR($A221="",NOT(ISNUMBER($G221))),"",IF(AND($F221&lt;=AS$6,$G221&gt;=AS$5),IF(AS$5&gt;$N221,5,$K221)*10+IF(AND($F221&gt;=AS$5,$F221&lt;=AS$6),IF(AND($G221&gt;=AS$5,$G221&lt;=AS$6),5,IF($L221=1,2,1)),IF(AND($G221&gt;=AS$5,$G221&lt;=AS$6),IF($M221&gt;0,4,3),0)),IF(AND($D221&lt;=AS$6,$E221&gt;=AS$5),60,0)))</f>
        <v/>
      </c>
      <c r="AT221" s="80" t="str">
        <f>IF(OR($A221="",NOT(ISNUMBER($G221))),"",IF(AND($F221&lt;=AT$6,$G221&gt;=AT$5),IF(AT$5&gt;$N221,5,$K221)*10+IF(AND($F221&gt;=AT$5,$F221&lt;=AT$6),IF(AND($G221&gt;=AT$5,$G221&lt;=AT$6),5,IF($L221=1,2,1)),IF(AND($G221&gt;=AT$5,$G221&lt;=AT$6),IF($M221&gt;0,4,3),0)),IF(AND($D221&lt;=AT$6,$E221&gt;=AT$5),60,0)))</f>
        <v/>
      </c>
      <c r="AU221" s="80" t="str">
        <f>IF(OR($A221="",NOT(ISNUMBER($G221))),"",IF(AND($F221&lt;=AU$6,$G221&gt;=AU$5),IF(AU$5&gt;$N221,5,$K221)*10+IF(AND($F221&gt;=AU$5,$F221&lt;=AU$6),IF(AND($G221&gt;=AU$5,$G221&lt;=AU$6),5,IF($L221=1,2,1)),IF(AND($G221&gt;=AU$5,$G221&lt;=AU$6),IF($M221&gt;0,4,3),0)),IF(AND($D221&lt;=AU$6,$E221&gt;=AU$5),60,0)))</f>
        <v/>
      </c>
      <c r="AV221" s="80" t="str">
        <f>IF(OR($A221="",NOT(ISNUMBER($G221))),"",IF(AND($F221&lt;=AV$6,$G221&gt;=AV$5),IF(AV$5&gt;$N221,5,$K221)*10+IF(AND($F221&gt;=AV$5,$F221&lt;=AV$6),IF(AND($G221&gt;=AV$5,$G221&lt;=AV$6),5,IF($L221=1,2,1)),IF(AND($G221&gt;=AV$5,$G221&lt;=AV$6),IF($M221&gt;0,4,3),0)),IF(AND($D221&lt;=AV$6,$E221&gt;=AV$5),60,0)))</f>
        <v/>
      </c>
      <c r="AW221" s="80" t="str">
        <f>IF(OR($A221="",NOT(ISNUMBER($G221))),"",IF(AND($F221&lt;=AW$6,$G221&gt;=AW$5),IF(AW$5&gt;$N221,5,$K221)*10+IF(AND($F221&gt;=AW$5,$F221&lt;=AW$6),IF(AND($G221&gt;=AW$5,$G221&lt;=AW$6),5,IF($L221=1,2,1)),IF(AND($G221&gt;=AW$5,$G221&lt;=AW$6),IF($M221&gt;0,4,3),0)),IF(AND($D221&lt;=AW$6,$E221&gt;=AW$5),60,0)))</f>
        <v/>
      </c>
      <c r="AX221" s="80" t="str">
        <f>IF(OR($A221="",NOT(ISNUMBER($G221))),"",IF(AND($F221&lt;=AX$6,$G221&gt;=AX$5),IF(AX$5&gt;$N221,5,$K221)*10+IF(AND($F221&gt;=AX$5,$F221&lt;=AX$6),IF(AND($G221&gt;=AX$5,$G221&lt;=AX$6),5,IF($L221=1,2,1)),IF(AND($G221&gt;=AX$5,$G221&lt;=AX$6),IF($M221&gt;0,4,3),0)),IF(AND($D221&lt;=AX$6,$E221&gt;=AX$5),60,0)))</f>
        <v/>
      </c>
      <c r="AY221" s="80" t="str">
        <f>IF(OR($A221="",NOT(ISNUMBER($G221))),"",IF(AND($F221&lt;=AY$6,$G221&gt;=AY$5),IF(AY$5&gt;$N221,5,$K221)*10+IF(AND($F221&gt;=AY$5,$F221&lt;=AY$6),IF(AND($G221&gt;=AY$5,$G221&lt;=AY$6),5,IF($L221=1,2,1)),IF(AND($G221&gt;=AY$5,$G221&lt;=AY$6),IF($M221&gt;0,4,3),0)),IF(AND($D221&lt;=AY$6,$E221&gt;=AY$5),60,0)))</f>
        <v/>
      </c>
      <c r="AZ221" s="80" t="str">
        <f>IF(OR($A221="",NOT(ISNUMBER($G221))),"",IF(AND($F221&lt;=AZ$6,$G221&gt;=AZ$5),IF(AZ$5&gt;$N221,5,$K221)*10+IF(AND($F221&gt;=AZ$5,$F221&lt;=AZ$6),IF(AND($G221&gt;=AZ$5,$G221&lt;=AZ$6),5,IF($L221=1,2,1)),IF(AND($G221&gt;=AZ$5,$G221&lt;=AZ$6),IF($M221&gt;0,4,3),0)),IF(AND($D221&lt;=AZ$6,$E221&gt;=AZ$5),60,0)))</f>
        <v/>
      </c>
      <c r="BA221" s="80" t="str">
        <f>IF(OR($A221="",NOT(ISNUMBER($G221))),"",IF(AND($F221&lt;=BA$6,$G221&gt;=BA$5),IF(BA$5&gt;$N221,5,$K221)*10+IF(AND($F221&gt;=BA$5,$F221&lt;=BA$6),IF(AND($G221&gt;=BA$5,$G221&lt;=BA$6),5,IF($L221=1,2,1)),IF(AND($G221&gt;=BA$5,$G221&lt;=BA$6),IF($M221&gt;0,4,3),0)),IF(AND($D221&lt;=BA$6,$E221&gt;=BA$5),60,0)))</f>
        <v/>
      </c>
      <c r="BB221" s="80" t="str">
        <f>IF(OR($A221="",NOT(ISNUMBER($G221))),"",IF(AND($F221&lt;=BB$6,$G221&gt;=BB$5),IF(BB$5&gt;$N221,5,$K221)*10+IF(AND($F221&gt;=BB$5,$F221&lt;=BB$6),IF(AND($G221&gt;=BB$5,$G221&lt;=BB$6),5,IF($L221=1,2,1)),IF(AND($G221&gt;=BB$5,$G221&lt;=BB$6),IF($M221&gt;0,4,3),0)),IF(AND($D221&lt;=BB$6,$E221&gt;=BB$5),60,0)))</f>
        <v/>
      </c>
      <c r="BC221" s="80" t="str">
        <f>IF(OR($A221="",NOT(ISNUMBER($G221))),"",IF(AND($F221&lt;=BC$6,$G221&gt;=BC$5),IF(BC$5&gt;$N221,5,$K221)*10+IF(AND($F221&gt;=BC$5,$F221&lt;=BC$6),IF(AND($G221&gt;=BC$5,$G221&lt;=BC$6),5,IF($L221=1,2,1)),IF(AND($G221&gt;=BC$5,$G221&lt;=BC$6),IF($M221&gt;0,4,3),0)),IF(AND($D221&lt;=BC$6,$E221&gt;=BC$5),60,0)))</f>
        <v/>
      </c>
      <c r="BD221" s="80" t="str">
        <f>IF(OR($A221="",NOT(ISNUMBER($G221))),"",IF(AND($F221&lt;=BD$6,$G221&gt;=BD$5),IF(BD$5&gt;$N221,5,$K221)*10+IF(AND($F221&gt;=BD$5,$F221&lt;=BD$6),IF(AND($G221&gt;=BD$5,$G221&lt;=BD$6),5,IF($L221=1,2,1)),IF(AND($G221&gt;=BD$5,$G221&lt;=BD$6),IF($M221&gt;0,4,3),0)),IF(AND($D221&lt;=BD$6,$E221&gt;=BD$5),60,0)))</f>
        <v/>
      </c>
      <c r="BE221" s="80" t="str">
        <f>IF(OR($A221="",NOT(ISNUMBER($G221))),"",IF(AND($F221&lt;=BE$6,$G221&gt;=BE$5),IF(BE$5&gt;$N221,5,$K221)*10+IF(AND($F221&gt;=BE$5,$F221&lt;=BE$6),IF(AND($G221&gt;=BE$5,$G221&lt;=BE$6),5,IF($L221=1,2,1)),IF(AND($G221&gt;=BE$5,$G221&lt;=BE$6),IF($M221&gt;0,4,3),0)),IF(AND($D221&lt;=BE$6,$E221&gt;=BE$5),60,0)))</f>
        <v/>
      </c>
      <c r="BF221" s="80" t="str">
        <f>IF(OR($A221="",NOT(ISNUMBER($G221))),"",IF(AND($F221&lt;=BF$6,$G221&gt;=BF$5),IF(BF$5&gt;$N221,5,$K221)*10+IF(AND($F221&gt;=BF$5,$F221&lt;=BF$6),IF(AND($G221&gt;=BF$5,$G221&lt;=BF$6),5,IF($L221=1,2,1)),IF(AND($G221&gt;=BF$5,$G221&lt;=BF$6),IF($M221&gt;0,4,3),0)),IF(AND($D221&lt;=BF$6,$E221&gt;=BF$5),60,0)))</f>
        <v/>
      </c>
      <c r="BG221" s="80" t="str">
        <f>IF(OR($A221="",NOT(ISNUMBER($G221))),"",IF(AND($F221&lt;=BG$6,$G221&gt;=BG$5),IF(BG$5&gt;$N221,5,$K221)*10+IF(AND($F221&gt;=BG$5,$F221&lt;=BG$6),IF(AND($G221&gt;=BG$5,$G221&lt;=BG$6),5,IF($L221=1,2,1)),IF(AND($G221&gt;=BG$5,$G221&lt;=BG$6),IF($M221&gt;0,4,3),0)),IF(AND($D221&lt;=BG$6,$E221&gt;=BG$5),60,0)))</f>
        <v/>
      </c>
      <c r="BH221" s="80" t="str">
        <f>IF(OR($A221="",NOT(ISNUMBER($G221))),"",IF(AND($F221&lt;=BH$6,$G221&gt;=BH$5),IF(BH$5&gt;$N221,5,$K221)*10+IF(AND($F221&gt;=BH$5,$F221&lt;=BH$6),IF(AND($G221&gt;=BH$5,$G221&lt;=BH$6),5,IF($L221=1,2,1)),IF(AND($G221&gt;=BH$5,$G221&lt;=BH$6),IF($M221&gt;0,4,3),0)),IF(AND($D221&lt;=BH$6,$E221&gt;=BH$5),60,0)))</f>
        <v/>
      </c>
      <c r="BI221" s="80" t="str">
        <f>IF(OR($A221="",NOT(ISNUMBER($G221))),"",IF(AND($F221&lt;=BI$6,$G221&gt;=BI$5),IF(BI$5&gt;$N221,5,$K221)*10+IF(AND($F221&gt;=BI$5,$F221&lt;=BI$6),IF(AND($G221&gt;=BI$5,$G221&lt;=BI$6),5,IF($L221=1,2,1)),IF(AND($G221&gt;=BI$5,$G221&lt;=BI$6),IF($M221&gt;0,4,3),0)),IF(AND($D221&lt;=BI$6,$E221&gt;=BI$5),60,0)))</f>
        <v/>
      </c>
      <c r="BJ221" s="80" t="str">
        <f>IF(OR($A221="",NOT(ISNUMBER($G221))),"",IF(AND($F221&lt;=BJ$6,$G221&gt;=BJ$5),IF(BJ$5&gt;$N221,5,$K221)*10+IF(AND($F221&gt;=BJ$5,$F221&lt;=BJ$6),IF(AND($G221&gt;=BJ$5,$G221&lt;=BJ$6),5,IF($L221=1,2,1)),IF(AND($G221&gt;=BJ$5,$G221&lt;=BJ$6),IF($M221&gt;0,4,3),0)),IF(AND($D221&lt;=BJ$6,$E221&gt;=BJ$5),60,0)))</f>
        <v/>
      </c>
      <c r="BK221" s="80" t="str">
        <f>IF(OR($A221="",NOT(ISNUMBER($G221))),"",IF(AND($F221&lt;=BK$6,$G221&gt;=BK$5),IF(BK$5&gt;$N221,5,$K221)*10+IF(AND($F221&gt;=BK$5,$F221&lt;=BK$6),IF(AND($G221&gt;=BK$5,$G221&lt;=BK$6),5,IF($L221=1,2,1)),IF(AND($G221&gt;=BK$5,$G221&lt;=BK$6),IF($M221&gt;0,4,3),0)),IF(AND($D221&lt;=BK$6,$E221&gt;=BK$5),60,0)))</f>
        <v/>
      </c>
      <c r="BL221" s="80" t="str">
        <f>IF(OR($A221="",NOT(ISNUMBER($G221))),"",IF(AND($F221&lt;=BL$6,$G221&gt;=BL$5),IF(BL$5&gt;$N221,5,$K221)*10+IF(AND($F221&gt;=BL$5,$F221&lt;=BL$6),IF(AND($G221&gt;=BL$5,$G221&lt;=BL$6),5,IF($L221=1,2,1)),IF(AND($G221&gt;=BL$5,$G221&lt;=BL$6),IF($M221&gt;0,4,3),0)),IF(AND($D221&lt;=BL$6,$E221&gt;=BL$5),60,0)))</f>
        <v/>
      </c>
      <c r="BM221" s="80" t="str">
        <f>IF(OR($A221="",NOT(ISNUMBER($G221))),"",IF(AND($F221&lt;=BM$6,$G221&gt;=BM$5),IF(BM$5&gt;$N221,5,$K221)*10+IF(AND($F221&gt;=BM$5,$F221&lt;=BM$6),IF(AND($G221&gt;=BM$5,$G221&lt;=BM$6),5,IF($L221=1,2,1)),IF(AND($G221&gt;=BM$5,$G221&lt;=BM$6),IF($M221&gt;0,4,3),0)),IF(AND($D221&lt;=BM$6,$E221&gt;=BM$5),60,0)))</f>
        <v/>
      </c>
      <c r="BN221" s="80" t="str">
        <f>IF(OR($A221="",NOT(ISNUMBER($G221))),"",IF(AND($F221&lt;=BN$6,$G221&gt;=BN$5),IF(BN$5&gt;$N221,5,$K221)*10+IF(AND($F221&gt;=BN$5,$F221&lt;=BN$6),IF(AND($G221&gt;=BN$5,$G221&lt;=BN$6),5,IF($L221=1,2,1)),IF(AND($G221&gt;=BN$5,$G221&lt;=BN$6),IF($M221&gt;0,4,3),0)),IF(AND($D221&lt;=BN$6,$E221&gt;=BN$5),60,0)))</f>
        <v/>
      </c>
      <c r="BO221" s="80" t="str">
        <f>IF(OR($A221="",NOT(ISNUMBER($G221))),"",IF(AND($F221&lt;=BO$6,$G221&gt;=BO$5),IF(BO$5&gt;$N221,5,$K221)*10+IF(AND($F221&gt;=BO$5,$F221&lt;=BO$6),IF(AND($G221&gt;=BO$5,$G221&lt;=BO$6),5,IF($L221=1,2,1)),IF(AND($G221&gt;=BO$5,$G221&lt;=BO$6),IF($M221&gt;0,4,3),0)),IF(AND($D221&lt;=BO$6,$E221&gt;=BO$5),60,0)))</f>
        <v/>
      </c>
      <c r="BP221" s="80" t="str">
        <f>IF(OR($A221="",NOT(ISNUMBER($G221))),"",IF(AND($F221&lt;=BP$6,$G221&gt;=BP$5),IF(BP$5&gt;$N221,5,$K221)*10+IF(AND($F221&gt;=BP$5,$F221&lt;=BP$6),IF(AND($G221&gt;=BP$5,$G221&lt;=BP$6),5,IF($L221=1,2,1)),IF(AND($G221&gt;=BP$5,$G221&lt;=BP$6),IF($M221&gt;0,4,3),0)),IF(AND($D221&lt;=BP$6,$E221&gt;=BP$5),60,0)))</f>
        <v/>
      </c>
      <c r="BQ221" s="80" t="str">
        <f>IF(OR($A221="",NOT(ISNUMBER($G221))),"",IF(AND($F221&lt;=BQ$6,$G221&gt;=BQ$5),IF(BQ$5&gt;$N221,5,$K221)*10+IF(AND($F221&gt;=BQ$5,$F221&lt;=BQ$6),IF(AND($G221&gt;=BQ$5,$G221&lt;=BQ$6),5,IF($L221=1,2,1)),IF(AND($G221&gt;=BQ$5,$G221&lt;=BQ$6),IF($M221&gt;0,4,3),0)),IF(AND($D221&lt;=BQ$6,$E221&gt;=BQ$5),60,0)))</f>
        <v/>
      </c>
      <c r="BR221" s="80" t="str">
        <f>IF(OR($A221="",NOT(ISNUMBER($G221))),"",IF(AND($F221&lt;=BR$6,$G221&gt;=BR$5),IF(BR$5&gt;$N221,5,$K221)*10+IF(AND($F221&gt;=BR$5,$F221&lt;=BR$6),IF(AND($G221&gt;=BR$5,$G221&lt;=BR$6),5,IF($L221=1,2,1)),IF(AND($G221&gt;=BR$5,$G221&lt;=BR$6),IF($M221&gt;0,4,3),0)),IF(AND($D221&lt;=BR$6,$E221&gt;=BR$5),60,0)))</f>
        <v/>
      </c>
      <c r="BS221" s="80" t="str">
        <f>IF(OR($A221="",NOT(ISNUMBER($G221))),"",IF(AND($F221&lt;=BS$6,$G221&gt;=BS$5),IF(BS$5&gt;$N221,5,$K221)*10+IF(AND($F221&gt;=BS$5,$F221&lt;=BS$6),IF(AND($G221&gt;=BS$5,$G221&lt;=BS$6),5,IF($L221=1,2,1)),IF(AND($G221&gt;=BS$5,$G221&lt;=BS$6),IF($M221&gt;0,4,3),0)),IF(AND($D221&lt;=BS$6,$E221&gt;=BS$5),60,0)))</f>
        <v/>
      </c>
      <c r="BT221" s="80" t="str">
        <f>IF(OR($A221="",NOT(ISNUMBER($G221))),"",IF(AND($F221&lt;=BT$6,$G221&gt;=BT$5),IF(BT$5&gt;$N221,5,$K221)*10+IF(AND($F221&gt;=BT$5,$F221&lt;=BT$6),IF(AND($G221&gt;=BT$5,$G221&lt;=BT$6),5,IF($L221=1,2,1)),IF(AND($G221&gt;=BT$5,$G221&lt;=BT$6),IF($M221&gt;0,4,3),0)),IF(AND($D221&lt;=BT$6,$E221&gt;=BT$5),60,0)))</f>
        <v/>
      </c>
      <c r="BU221" s="80" t="str">
        <f>IF(OR($A221="",NOT(ISNUMBER($G221))),"",IF(AND($F221&lt;=BU$6,$G221&gt;=BU$5),IF(BU$5&gt;$N221,5,$K221)*10+IF(AND($F221&gt;=BU$5,$F221&lt;=BU$6),IF(AND($G221&gt;=BU$5,$G221&lt;=BU$6),5,IF($L221=1,2,1)),IF(AND($G221&gt;=BU$5,$G221&lt;=BU$6),IF($M221&gt;0,4,3),0)),IF(AND($D221&lt;=BU$6,$E221&gt;=BU$5),60,0)))</f>
        <v/>
      </c>
      <c r="BV221" s="80" t="str">
        <f>IF(OR($A221="",NOT(ISNUMBER($G221))),"",IF(AND($F221&lt;=BV$6,$G221&gt;=BV$5),IF(BV$5&gt;$N221,5,$K221)*10+IF(AND($F221&gt;=BV$5,$F221&lt;=BV$6),IF(AND($G221&gt;=BV$5,$G221&lt;=BV$6),5,IF($L221=1,2,1)),IF(AND($G221&gt;=BV$5,$G221&lt;=BV$6),IF($M221&gt;0,4,3),0)),IF(AND($D221&lt;=BV$6,$E221&gt;=BV$5),60,0)))</f>
        <v/>
      </c>
      <c r="BW221" s="80" t="str">
        <f>IF(OR($A221="",NOT(ISNUMBER($G221))),"",IF(AND($F221&lt;=BW$6,$G221&gt;=BW$5),IF(BW$5&gt;$N221,5,$K221)*10+IF(AND($F221&gt;=BW$5,$F221&lt;=BW$6),IF(AND($G221&gt;=BW$5,$G221&lt;=BW$6),5,IF($L221=1,2,1)),IF(AND($G221&gt;=BW$5,$G221&lt;=BW$6),IF($M221&gt;0,4,3),0)),IF(AND($D221&lt;=BW$6,$E221&gt;=BW$5),60,0)))</f>
        <v/>
      </c>
      <c r="BX221" s="80" t="str">
        <f>IF(OR($A221="",NOT(ISNUMBER($G221))),"",IF(AND($F221&lt;=BX$6,$G221&gt;=BX$5),IF(BX$5&gt;$N221,5,$K221)*10+IF(AND($F221&gt;=BX$5,$F221&lt;=BX$6),IF(AND($G221&gt;=BX$5,$G221&lt;=BX$6),5,IF($L221=1,2,1)),IF(AND($G221&gt;=BX$5,$G221&lt;=BX$6),IF($M221&gt;0,4,3),0)),IF(AND($D221&lt;=BX$6,$E221&gt;=BX$5),60,0)))</f>
        <v/>
      </c>
      <c r="BY221" s="80" t="str">
        <f>IF(OR($A221="",NOT(ISNUMBER($G221))),"",IF(AND($F221&lt;=BY$6,$G221&gt;=BY$5),IF(BY$5&gt;$N221,5,$K221)*10+IF(AND($F221&gt;=BY$5,$F221&lt;=BY$6),IF(AND($G221&gt;=BY$5,$G221&lt;=BY$6),5,IF($L221=1,2,1)),IF(AND($G221&gt;=BY$5,$G221&lt;=BY$6),IF($M221&gt;0,4,3),0)),IF(AND($D221&lt;=BY$6,$E221&gt;=BY$5),60,0)))</f>
        <v/>
      </c>
      <c r="BZ221" s="80" t="str">
        <f>IF(OR($A221="",NOT(ISNUMBER($G221))),"",IF(AND($F221&lt;=BZ$6,$G221&gt;=BZ$5),IF(BZ$5&gt;$N221,5,$K221)*10+IF(AND($F221&gt;=BZ$5,$F221&lt;=BZ$6),IF(AND($G221&gt;=BZ$5,$G221&lt;=BZ$6),5,IF($L221=1,2,1)),IF(AND($G221&gt;=BZ$5,$G221&lt;=BZ$6),IF($M221&gt;0,4,3),0)),IF(AND($D221&lt;=BZ$6,$E221&gt;=BZ$5),60,0)))</f>
        <v/>
      </c>
      <c r="CA221" s="80" t="str">
        <f>IF(OR($A221="",NOT(ISNUMBER($G221))),"",IF(AND($F221&lt;=CA$6,$G221&gt;=CA$5),IF(CA$5&gt;$N221,5,$K221)*10+IF(AND($F221&gt;=CA$5,$F221&lt;=CA$6),IF(AND($G221&gt;=CA$5,$G221&lt;=CA$6),5,IF($L221=1,2,1)),IF(AND($G221&gt;=CA$5,$G221&lt;=CA$6),IF($M221&gt;0,4,3),0)),IF(AND($D221&lt;=CA$6,$E221&gt;=CA$5),60,0)))</f>
        <v/>
      </c>
      <c r="CB221" s="80" t="str">
        <f>IF(OR($A221="",NOT(ISNUMBER($G221))),"",IF(AND($F221&lt;=CB$6,$G221&gt;=CB$5),IF(CB$5&gt;$N221,5,$K221)*10+IF(AND($F221&gt;=CB$5,$F221&lt;=CB$6),IF(AND($G221&gt;=CB$5,$G221&lt;=CB$6),5,IF($L221=1,2,1)),IF(AND($G221&gt;=CB$5,$G221&lt;=CB$6),IF($M221&gt;0,4,3),0)),IF(AND($D221&lt;=CB$6,$E221&gt;=CB$5),60,0)))</f>
        <v/>
      </c>
      <c r="CC221" s="80" t="str">
        <f>IF(OR($A221="",NOT(ISNUMBER($G221))),"",IF(AND($F221&lt;=CC$6,$G221&gt;=CC$5),IF(CC$5&gt;$N221,5,$K221)*10+IF(AND($F221&gt;=CC$5,$F221&lt;=CC$6),IF(AND($G221&gt;=CC$5,$G221&lt;=CC$6),5,IF($L221=1,2,1)),IF(AND($G221&gt;=CC$5,$G221&lt;=CC$6),IF($M221&gt;0,4,3),0)),IF(AND($D221&lt;=CC$6,$E221&gt;=CC$5),60,0)))</f>
        <v/>
      </c>
      <c r="CD221" s="80" t="str">
        <f>IF(OR($A221="",NOT(ISNUMBER($G221))),"",IF(AND($F221&lt;=CD$6,$G221&gt;=CD$5),IF(CD$5&gt;$N221,5,$K221)*10+IF(AND($F221&gt;=CD$5,$F221&lt;=CD$6),IF(AND($G221&gt;=CD$5,$G221&lt;=CD$6),5,IF($L221=1,2,1)),IF(AND($G221&gt;=CD$5,$G221&lt;=CD$6),IF($M221&gt;0,4,3),0)),IF(AND($D221&lt;=CD$6,$E221&gt;=CD$5),60,0)))</f>
        <v/>
      </c>
      <c r="CE221" s="80" t="str">
        <f>IF(OR($A221="",NOT(ISNUMBER($G221))),"",IF(AND($F221&lt;=CE$6,$G221&gt;=CE$5),IF(CE$5&gt;$N221,5,$K221)*10+IF(AND($F221&gt;=CE$5,$F221&lt;=CE$6),IF(AND($G221&gt;=CE$5,$G221&lt;=CE$6),5,IF($L221=1,2,1)),IF(AND($G221&gt;=CE$5,$G221&lt;=CE$6),IF($M221&gt;0,4,3),0)),IF(AND($D221&lt;=CE$6,$E221&gt;=CE$5),60,0)))</f>
        <v/>
      </c>
      <c r="CF221" s="80" t="str">
        <f>IF(OR($A221="",NOT(ISNUMBER($G221))),"",IF(AND($F221&lt;=CF$6,$G221&gt;=CF$5),IF(CF$5&gt;$N221,5,$K221)*10+IF(AND($F221&gt;=CF$5,$F221&lt;=CF$6),IF(AND($G221&gt;=CF$5,$G221&lt;=CF$6),5,IF($L221=1,2,1)),IF(AND($G221&gt;=CF$5,$G221&lt;=CF$6),IF($M221&gt;0,4,3),0)),IF(AND($D221&lt;=CF$6,$E221&gt;=CF$5),60,0)))</f>
        <v/>
      </c>
      <c r="CG221" s="80" t="str">
        <f>IF(OR($A221="",NOT(ISNUMBER($G221))),"",IF(AND($F221&lt;=CG$6,$G221&gt;=CG$5),IF(CG$5&gt;$N221,5,$K221)*10+IF(AND($F221&gt;=CG$5,$F221&lt;=CG$6),IF(AND($G221&gt;=CG$5,$G221&lt;=CG$6),5,IF($L221=1,2,1)),IF(AND($G221&gt;=CG$5,$G221&lt;=CG$6),IF($M221&gt;0,4,3),0)),IF(AND($D221&lt;=CG$6,$E221&gt;=CG$5),60,0)))</f>
        <v/>
      </c>
      <c r="CH221" s="80" t="str">
        <f>IF(OR($A221="",NOT(ISNUMBER($G221))),"",IF(AND($F221&lt;=CH$6,$G221&gt;=CH$5),IF(CH$5&gt;$N221,5,$K221)*10+IF(AND($F221&gt;=CH$5,$F221&lt;=CH$6),IF(AND($G221&gt;=CH$5,$G221&lt;=CH$6),5,IF($L221=1,2,1)),IF(AND($G221&gt;=CH$5,$G221&lt;=CH$6),IF($M221&gt;0,4,3),0)),IF(AND($D221&lt;=CH$6,$E221&gt;=CH$5),60,0)))</f>
        <v/>
      </c>
      <c r="CI221" s="80" t="str">
        <f>IF(OR($A221="",NOT(ISNUMBER($G221))),"",IF(AND($F221&lt;=CI$6,$G221&gt;=CI$5),IF(CI$5&gt;$N221,5,$K221)*10+IF(AND($F221&gt;=CI$5,$F221&lt;=CI$6),IF(AND($G221&gt;=CI$5,$G221&lt;=CI$6),5,IF($L221=1,2,1)),IF(AND($G221&gt;=CI$5,$G221&lt;=CI$6),IF($M221&gt;0,4,3),0)),IF(AND($D221&lt;=CI$6,$E221&gt;=CI$5),60,0)))</f>
        <v/>
      </c>
      <c r="CJ221" s="80" t="str">
        <f>IF(OR($A221="",NOT(ISNUMBER($G221))),"",IF(AND($F221&lt;=CJ$6,$G221&gt;=CJ$5),IF(CJ$5&gt;$N221,5,$K221)*10+IF(AND($F221&gt;=CJ$5,$F221&lt;=CJ$6),IF(AND($G221&gt;=CJ$5,$G221&lt;=CJ$6),5,IF($L221=1,2,1)),IF(AND($G221&gt;=CJ$5,$G221&lt;=CJ$6),IF($M221&gt;0,4,3),0)),IF(AND($D221&lt;=CJ$6,$E221&gt;=CJ$5),60,0)))</f>
        <v/>
      </c>
      <c r="CK221" s="80" t="str">
        <f>IF(OR($A221="",NOT(ISNUMBER($G221))),"",IF(AND($F221&lt;=CK$6,$G221&gt;=CK$5),IF(CK$5&gt;$N221,5,$K221)*10+IF(AND($F221&gt;=CK$5,$F221&lt;=CK$6),IF(AND($G221&gt;=CK$5,$G221&lt;=CK$6),5,IF($L221=1,2,1)),IF(AND($G221&gt;=CK$5,$G221&lt;=CK$6),IF($M221&gt;0,4,3),0)),IF(AND($D221&lt;=CK$6,$E221&gt;=CK$5),60,0)))</f>
        <v/>
      </c>
      <c r="CL221" s="80" t="str">
        <f>IF(OR($A221="",NOT(ISNUMBER($G221))),"",IF(AND($F221&lt;=CL$6,$G221&gt;=CL$5),IF(CL$5&gt;$N221,5,$K221)*10+IF(AND($F221&gt;=CL$5,$F221&lt;=CL$6),IF(AND($G221&gt;=CL$5,$G221&lt;=CL$6),5,IF($L221=1,2,1)),IF(AND($G221&gt;=CL$5,$G221&lt;=CL$6),IF($M221&gt;0,4,3),0)),IF(AND($D221&lt;=CL$6,$E221&gt;=CL$5),60,0)))</f>
        <v/>
      </c>
      <c r="CM221" s="80" t="str">
        <f>IF(OR($A221="",NOT(ISNUMBER($G221))),"",IF(AND($F221&lt;=CM$6,$G221&gt;=CM$5),IF(CM$5&gt;$N221,5,$K221)*10+IF(AND($F221&gt;=CM$5,$F221&lt;=CM$6),IF(AND($G221&gt;=CM$5,$G221&lt;=CM$6),5,IF($L221=1,2,1)),IF(AND($G221&gt;=CM$5,$G221&lt;=CM$6),IF($M221&gt;0,4,3),0)),IF(AND($D221&lt;=CM$6,$E221&gt;=CM$5),60,0)))</f>
        <v/>
      </c>
      <c r="CN221" s="80" t="str">
        <f>IF(OR($A221="",NOT(ISNUMBER($G221))),"",IF(AND($F221&lt;=CN$6,$G221&gt;=CN$5),IF(CN$5&gt;$N221,5,$K221)*10+IF(AND($F221&gt;=CN$5,$F221&lt;=CN$6),IF(AND($G221&gt;=CN$5,$G221&lt;=CN$6),5,IF($L221=1,2,1)),IF(AND($G221&gt;=CN$5,$G221&lt;=CN$6),IF($M221&gt;0,4,3),0)),IF(AND($D221&lt;=CN$6,$E221&gt;=CN$5),60,0)))</f>
        <v/>
      </c>
      <c r="CO221" s="80" t="str">
        <f>IF(OR($A221="",NOT(ISNUMBER($G221))),"",IF(AND($F221&lt;=CO$6,$G221&gt;=CO$5),IF(CO$5&gt;$N221,5,$K221)*10+IF(AND($F221&gt;=CO$5,$F221&lt;=CO$6),IF(AND($G221&gt;=CO$5,$G221&lt;=CO$6),5,IF($L221=1,2,1)),IF(AND($G221&gt;=CO$5,$G221&lt;=CO$6),IF($M221&gt;0,4,3),0)),IF(AND($D221&lt;=CO$6,$E221&gt;=CO$5),60,0)))</f>
        <v/>
      </c>
      <c r="CP221" s="80" t="str">
        <f>IF(OR($A221="",NOT(ISNUMBER($G221))),"",IF(AND($F221&lt;=CP$6,$G221&gt;=CP$5),IF(CP$5&gt;$N221,5,$K221)*10+IF(AND($F221&gt;=CP$5,$F221&lt;=CP$6),IF(AND($G221&gt;=CP$5,$G221&lt;=CP$6),5,IF($L221=1,2,1)),IF(AND($G221&gt;=CP$5,$G221&lt;=CP$6),IF($M221&gt;0,4,3),0)),IF(AND($D221&lt;=CP$6,$E221&gt;=CP$5),60,0)))</f>
        <v/>
      </c>
      <c r="CQ221" s="80" t="str">
        <f>IF(OR($A221="",NOT(ISNUMBER($G221))),"",IF(AND($F221&lt;=CQ$6,$G221&gt;=CQ$5),IF(CQ$5&gt;$N221,5,$K221)*10+IF(AND($F221&gt;=CQ$5,$F221&lt;=CQ$6),IF(AND($G221&gt;=CQ$5,$G221&lt;=CQ$6),5,IF($L221=1,2,1)),IF(AND($G221&gt;=CQ$5,$G221&lt;=CQ$6),IF($M221&gt;0,4,3),0)),IF(AND($D221&lt;=CQ$6,$E221&gt;=CQ$5),60,0)))</f>
        <v/>
      </c>
      <c r="CR221" s="80" t="str">
        <f>IF(OR($A221="",NOT(ISNUMBER($G221))),"",IF(AND($F221&lt;=CR$6,$G221&gt;=CR$5),IF(CR$5&gt;$N221,5,$K221)*10+IF(AND($F221&gt;=CR$5,$F221&lt;=CR$6),IF(AND($G221&gt;=CR$5,$G221&lt;=CR$6),5,IF($L221=1,2,1)),IF(AND($G221&gt;=CR$5,$G221&lt;=CR$6),IF($M221&gt;0,4,3),0)),IF(AND($D221&lt;=CR$6,$E221&gt;=CR$5),60,0)))</f>
        <v/>
      </c>
      <c r="CS221" s="80" t="str">
        <f>IF(OR($A221="",NOT(ISNUMBER($G221))),"",IF(AND($F221&lt;=CS$6,$G221&gt;=CS$5),IF(CS$5&gt;$N221,5,$K221)*10+IF(AND($F221&gt;=CS$5,$F221&lt;=CS$6),IF(AND($G221&gt;=CS$5,$G221&lt;=CS$6),5,IF($L221=1,2,1)),IF(AND($G221&gt;=CS$5,$G221&lt;=CS$6),IF($M221&gt;0,4,3),0)),IF(AND($D221&lt;=CS$6,$E221&gt;=CS$5),60,0)))</f>
        <v/>
      </c>
      <c r="CT221" s="80" t="str">
        <f>IF(OR($A221="",NOT(ISNUMBER($G221))),"",IF(AND($F221&lt;=CT$6,$G221&gt;=CT$5),IF(CT$5&gt;$N221,5,$K221)*10+IF(AND($F221&gt;=CT$5,$F221&lt;=CT$6),IF(AND($G221&gt;=CT$5,$G221&lt;=CT$6),5,IF($L221=1,2,1)),IF(AND($G221&gt;=CT$5,$G221&lt;=CT$6),IF($M221&gt;0,4,3),0)),IF(AND($D221&lt;=CT$6,$E221&gt;=CT$5),60,0)))</f>
        <v/>
      </c>
      <c r="CU221" s="80" t="str">
        <f>IF(OR($A221="",NOT(ISNUMBER($G221))),"",IF(AND($F221&lt;=CU$6,$G221&gt;=CU$5),IF(CU$5&gt;$N221,5,$K221)*10+IF(AND($F221&gt;=CU$5,$F221&lt;=CU$6),IF(AND($G221&gt;=CU$5,$G221&lt;=CU$6),5,IF($L221=1,2,1)),IF(AND($G221&gt;=CU$5,$G221&lt;=CU$6),IF($M221&gt;0,4,3),0)),IF(AND($D221&lt;=CU$6,$E221&gt;=CU$5),60,0)))</f>
        <v/>
      </c>
      <c r="CV221" s="80" t="str">
        <f>IF(OR($A221="",NOT(ISNUMBER($G221))),"",IF(AND($F221&lt;=CV$6,$G221&gt;=CV$5),IF(CV$5&gt;$N221,5,$K221)*10+IF(AND($F221&gt;=CV$5,$F221&lt;=CV$6),IF(AND($G221&gt;=CV$5,$G221&lt;=CV$6),5,IF($L221=1,2,1)),IF(AND($G221&gt;=CV$5,$G221&lt;=CV$6),IF($M221&gt;0,4,3),0)),IF(AND($D221&lt;=CV$6,$E221&gt;=CV$5),60,0)))</f>
        <v/>
      </c>
      <c r="CW221" s="80" t="str">
        <f>IF(OR($A221="",NOT(ISNUMBER($G221))),"",IF(AND($F221&lt;=CW$6,$G221&gt;=CW$5),IF(CW$5&gt;$N221,5,$K221)*10+IF(AND($F221&gt;=CW$5,$F221&lt;=CW$6),IF(AND($G221&gt;=CW$5,$G221&lt;=CW$6),5,IF($L221=1,2,1)),IF(AND($G221&gt;=CW$5,$G221&lt;=CW$6),IF($M221&gt;0,4,3),0)),IF(AND($D221&lt;=CW$6,$E221&gt;=CW$5),60,0)))</f>
        <v/>
      </c>
      <c r="CX221" s="80" t="str">
        <f>IF(OR($A221="",NOT(ISNUMBER($G221))),"",IF(AND($F221&lt;=CX$6,$G221&gt;=CX$5),IF(CX$5&gt;$N221,5,$K221)*10+IF(AND($F221&gt;=CX$5,$F221&lt;=CX$6),IF(AND($G221&gt;=CX$5,$G221&lt;=CX$6),5,IF($L221=1,2,1)),IF(AND($G221&gt;=CX$5,$G221&lt;=CX$6),IF($M221&gt;0,4,3),0)),IF(AND($D221&lt;=CX$6,$E221&gt;=CX$5),60,0)))</f>
        <v/>
      </c>
      <c r="CY221" s="80" t="str">
        <f>IF(OR($A221="",NOT(ISNUMBER($G221))),"",IF(AND($F221&lt;=CY$6,$G221&gt;=CY$5),IF(CY$5&gt;$N221,5,$K221)*10+IF(AND($F221&gt;=CY$5,$F221&lt;=CY$6),IF(AND($G221&gt;=CY$5,$G221&lt;=CY$6),5,IF($L221=1,2,1)),IF(AND($G221&gt;=CY$5,$G221&lt;=CY$6),IF($M221&gt;0,4,3),0)),IF(AND($D221&lt;=CY$6,$E221&gt;=CY$5),60,0)))</f>
        <v/>
      </c>
      <c r="CZ221" s="80" t="str">
        <f>IF(OR($A221="",NOT(ISNUMBER($G221))),"",IF(AND($F221&lt;=CZ$6,$G221&gt;=CZ$5),IF(CZ$5&gt;$N221,5,$K221)*10+IF(AND($F221&gt;=CZ$5,$F221&lt;=CZ$6),IF(AND($G221&gt;=CZ$5,$G221&lt;=CZ$6),5,IF($L221=1,2,1)),IF(AND($G221&gt;=CZ$5,$G221&lt;=CZ$6),IF($M221&gt;0,4,3),0)),IF(AND($D221&lt;=CZ$6,$E221&gt;=CZ$5),60,0)))</f>
        <v/>
      </c>
      <c r="DA221" s="80" t="str">
        <f>IF(OR($A221="",NOT(ISNUMBER($G221))),"",IF(AND($F221&lt;=DA$6,$G221&gt;=DA$5),IF(DA$5&gt;$N221,5,$K221)*10+IF(AND($F221&gt;=DA$5,$F221&lt;=DA$6),IF(AND($G221&gt;=DA$5,$G221&lt;=DA$6),5,IF($L221=1,2,1)),IF(AND($G221&gt;=DA$5,$G221&lt;=DA$6),IF($M221&gt;0,4,3),0)),IF(AND($D221&lt;=DA$6,$E221&gt;=DA$5),60,0)))</f>
        <v/>
      </c>
      <c r="DB221" s="80" t="str">
        <f>IF(OR($A221="",NOT(ISNUMBER($G221))),"",IF(AND($F221&lt;=DB$6,$G221&gt;=DB$5),IF(DB$5&gt;$N221,5,$K221)*10+IF(AND($F221&gt;=DB$5,$F221&lt;=DB$6),IF(AND($G221&gt;=DB$5,$G221&lt;=DB$6),5,IF($L221=1,2,1)),IF(AND($G221&gt;=DB$5,$G221&lt;=DB$6),IF($M221&gt;0,4,3),0)),IF(AND($D221&lt;=DB$6,$E221&gt;=DB$5),60,0)))</f>
        <v/>
      </c>
      <c r="DC221" s="80" t="str">
        <f>IF(OR($A221="",NOT(ISNUMBER($G221))),"",IF(AND($F221&lt;=DC$6,$G221&gt;=DC$5),IF(DC$5&gt;$N221,5,$K221)*10+IF(AND($F221&gt;=DC$5,$F221&lt;=DC$6),IF(AND($G221&gt;=DC$5,$G221&lt;=DC$6),5,IF($L221=1,2,1)),IF(AND($G221&gt;=DC$5,$G221&lt;=DC$6),IF($M221&gt;0,4,3),0)),IF(AND($D221&lt;=DC$6,$E221&gt;=DC$5),60,0)))</f>
        <v/>
      </c>
      <c r="DD221" s="80" t="str">
        <f>IF(OR($A221="",NOT(ISNUMBER($G221))),"",IF(AND($F221&lt;=DD$6,$G221&gt;=DD$5),IF(DD$5&gt;$N221,5,$K221)*10+IF(AND($F221&gt;=DD$5,$F221&lt;=DD$6),IF(AND($G221&gt;=DD$5,$G221&lt;=DD$6),5,IF($L221=1,2,1)),IF(AND($G221&gt;=DD$5,$G221&lt;=DD$6),IF($M221&gt;0,4,3),0)),IF(AND($D221&lt;=DD$6,$E221&gt;=DD$5),60,0)))</f>
        <v/>
      </c>
      <c r="DE221" s="80" t="str">
        <f>IF(OR($A221="",NOT(ISNUMBER($G221))),"",IF(AND($F221&lt;=DE$6,$G221&gt;=DE$5),IF(DE$5&gt;$N221,5,$K221)*10+IF(AND($F221&gt;=DE$5,$F221&lt;=DE$6),IF(AND($G221&gt;=DE$5,$G221&lt;=DE$6),5,IF($L221=1,2,1)),IF(AND($G221&gt;=DE$5,$G221&lt;=DE$6),IF($M221&gt;0,4,3),0)),IF(AND($D221&lt;=DE$6,$E221&gt;=DE$5),60,0)))</f>
        <v/>
      </c>
      <c r="DF221" s="80" t="str">
        <f>IF(OR($A221="",NOT(ISNUMBER($G221))),"",IF(AND($F221&lt;=DF$6,$G221&gt;=DF$5),IF(DF$5&gt;$N221,5,$K221)*10+IF(AND($F221&gt;=DF$5,$F221&lt;=DF$6),IF(AND($G221&gt;=DF$5,$G221&lt;=DF$6),5,IF($L221=1,2,1)),IF(AND($G221&gt;=DF$5,$G221&lt;=DF$6),IF($M221&gt;0,4,3),0)),IF(AND($D221&lt;=DF$6,$E221&gt;=DF$5),60,0)))</f>
        <v/>
      </c>
      <c r="DG221" s="80" t="str">
        <f>IF(OR($A221="",NOT(ISNUMBER($G221))),"",IF(AND($F221&lt;=DG$6,$G221&gt;=DG$5),IF(DG$5&gt;$N221,5,$K221)*10+IF(AND($F221&gt;=DG$5,$F221&lt;=DG$6),IF(AND($G221&gt;=DG$5,$G221&lt;=DG$6),5,IF($L221=1,2,1)),IF(AND($G221&gt;=DG$5,$G221&lt;=DG$6),IF($M221&gt;0,4,3),0)),IF(AND($D221&lt;=DG$6,$E221&gt;=DG$5),60,0)))</f>
        <v/>
      </c>
      <c r="DH221" s="80" t="str">
        <f>IF(OR($A221="",NOT(ISNUMBER($G221))),"",IF(AND($F221&lt;=DH$6,$G221&gt;=DH$5),IF(DH$5&gt;$N221,5,$K221)*10+IF(AND($F221&gt;=DH$5,$F221&lt;=DH$6),IF(AND($G221&gt;=DH$5,$G221&lt;=DH$6),5,IF($L221=1,2,1)),IF(AND($G221&gt;=DH$5,$G221&lt;=DH$6),IF($M221&gt;0,4,3),0)),IF(AND($D221&lt;=DH$6,$E221&gt;=DH$5),60,0)))</f>
        <v/>
      </c>
      <c r="DI221" s="80" t="str">
        <f>IF(OR($A221="",NOT(ISNUMBER($G221))),"",IF(AND($F221&lt;=DI$6,$G221&gt;=DI$5),IF(DI$5&gt;$N221,5,$K221)*10+IF(AND($F221&gt;=DI$5,$F221&lt;=DI$6),IF(AND($G221&gt;=DI$5,$G221&lt;=DI$6),5,IF($L221=1,2,1)),IF(AND($G221&gt;=DI$5,$G221&lt;=DI$6),IF($M221&gt;0,4,3),0)),IF(AND($D221&lt;=DI$6,$E221&gt;=DI$5),60,0)))</f>
        <v/>
      </c>
      <c r="DJ221" s="80" t="str">
        <f>IF(OR($A221="",NOT(ISNUMBER($G221))),"",IF(AND($F221&lt;=DJ$6,$G221&gt;=DJ$5),IF(DJ$5&gt;$N221,5,$K221)*10+IF(AND($F221&gt;=DJ$5,$F221&lt;=DJ$6),IF(AND($G221&gt;=DJ$5,$G221&lt;=DJ$6),5,IF($L221=1,2,1)),IF(AND($G221&gt;=DJ$5,$G221&lt;=DJ$6),IF($M221&gt;0,4,3),0)),IF(AND($D221&lt;=DJ$6,$E221&gt;=DJ$5),60,0)))</f>
        <v/>
      </c>
      <c r="DK221" s="80" t="str">
        <f>IF(OR($A221="",NOT(ISNUMBER($G221))),"",IF(AND($F221&lt;=DK$6,$G221&gt;=DK$5),IF(DK$5&gt;$N221,5,$K221)*10+IF(AND($F221&gt;=DK$5,$F221&lt;=DK$6),IF(AND($G221&gt;=DK$5,$G221&lt;=DK$6),5,IF($L221=1,2,1)),IF(AND($G221&gt;=DK$5,$G221&lt;=DK$6),IF($M221&gt;0,4,3),0)),IF(AND($D221&lt;=DK$6,$E221&gt;=DK$5),60,0)))</f>
        <v/>
      </c>
      <c r="DL221" s="80" t="str">
        <f>IF(OR($A221="",NOT(ISNUMBER($G221))),"",IF(AND($F221&lt;=DL$6,$G221&gt;=DL$5),IF(DL$5&gt;$N221,5,$K221)*10+IF(AND($F221&gt;=DL$5,$F221&lt;=DL$6),IF(AND($G221&gt;=DL$5,$G221&lt;=DL$6),5,IF($L221=1,2,1)),IF(AND($G221&gt;=DL$5,$G221&lt;=DL$6),IF($M221&gt;0,4,3),0)),IF(AND($D221&lt;=DL$6,$E221&gt;=DL$5),60,0)))</f>
        <v/>
      </c>
      <c r="DM221" s="80" t="str">
        <f>IF(OR($A221="",NOT(ISNUMBER($G221))),"",IF(AND($F221&lt;=DM$6,$G221&gt;=DM$5),IF(DM$5&gt;$N221,5,$K221)*10+IF(AND($F221&gt;=DM$5,$F221&lt;=DM$6),IF(AND($G221&gt;=DM$5,$G221&lt;=DM$6),5,IF($L221=1,2,1)),IF(AND($G221&gt;=DM$5,$G221&lt;=DM$6),IF($M221&gt;0,4,3),0)),IF(AND($D221&lt;=DM$6,$E221&gt;=DM$5),60,0)))</f>
        <v/>
      </c>
      <c r="DN221" s="80" t="str">
        <f>IF(OR($A221="",NOT(ISNUMBER($G221))),"",IF(AND($F221&lt;=DN$6,$G221&gt;=DN$5),IF(DN$5&gt;$N221,5,$K221)*10+IF(AND($F221&gt;=DN$5,$F221&lt;=DN$6),IF(AND($G221&gt;=DN$5,$G221&lt;=DN$6),5,IF($L221=1,2,1)),IF(AND($G221&gt;=DN$5,$G221&lt;=DN$6),IF($M221&gt;0,4,3),0)),IF(AND($D221&lt;=DN$6,$E221&gt;=DN$5),60,0)))</f>
        <v/>
      </c>
      <c r="DO221" s="80" t="str">
        <f>IF(OR($A221="",NOT(ISNUMBER($G221))),"",IF(AND($F221&lt;=DO$6,$G221&gt;=DO$5),IF(DO$5&gt;$N221,5,$K221)*10+IF(AND($F221&gt;=DO$5,$F221&lt;=DO$6),IF(AND($G221&gt;=DO$5,$G221&lt;=DO$6),5,IF($L221=1,2,1)),IF(AND($G221&gt;=DO$5,$G221&lt;=DO$6),IF($M221&gt;0,4,3),0)),IF(AND($D221&lt;=DO$6,$E221&gt;=DO$5),60,0)))</f>
        <v/>
      </c>
      <c r="DP221" s="80" t="str">
        <f>IF(OR($A221="",NOT(ISNUMBER($G221))),"",IF(AND($F221&lt;=DP$6,$G221&gt;=DP$5),IF(DP$5&gt;$N221,5,$K221)*10+IF(AND($F221&gt;=DP$5,$F221&lt;=DP$6),IF(AND($G221&gt;=DP$5,$G221&lt;=DP$6),5,IF($L221=1,2,1)),IF(AND($G221&gt;=DP$5,$G221&lt;=DP$6),IF($M221&gt;0,4,3),0)),IF(AND($D221&lt;=DP$6,$E221&gt;=DP$5),60,0)))</f>
        <v/>
      </c>
      <c r="DQ221" s="80" t="str">
        <f>IF(OR($A221="",NOT(ISNUMBER($G221))),"",IF(AND($F221&lt;=DQ$6,$G221&gt;=DQ$5),IF(DQ$5&gt;$N221,5,$K221)*10+IF(AND($F221&gt;=DQ$5,$F221&lt;=DQ$6),IF(AND($G221&gt;=DQ$5,$G221&lt;=DQ$6),5,IF($L221=1,2,1)),IF(AND($G221&gt;=DQ$5,$G221&lt;=DQ$6),IF($M221&gt;0,4,3),0)),IF(AND($D221&lt;=DQ$6,$E221&gt;=DQ$5),60,0)))</f>
        <v/>
      </c>
      <c r="DR221" s="80" t="str">
        <f>IF(OR($A221="",NOT(ISNUMBER($G221))),"",IF(AND($F221&lt;=DR$6,$G221&gt;=DR$5),IF(DR$5&gt;$N221,5,$K221)*10+IF(AND($F221&gt;=DR$5,$F221&lt;=DR$6),IF(AND($G221&gt;=DR$5,$G221&lt;=DR$6),5,IF($L221=1,2,1)),IF(AND($G221&gt;=DR$5,$G221&lt;=DR$6),IF($M221&gt;0,4,3),0)),IF(AND($D221&lt;=DR$6,$E221&gt;=DR$5),60,0)))</f>
        <v/>
      </c>
      <c r="DS221" s="80" t="str">
        <f>IF(OR($A221="",NOT(ISNUMBER($G221))),"",IF(AND($F221&lt;=DS$6,$G221&gt;=DS$5),IF(DS$5&gt;$N221,5,$K221)*10+IF(AND($F221&gt;=DS$5,$F221&lt;=DS$6),IF(AND($G221&gt;=DS$5,$G221&lt;=DS$6),5,IF($L221=1,2,1)),IF(AND($G221&gt;=DS$5,$G221&lt;=DS$6),IF($M221&gt;0,4,3),0)),IF(AND($D221&lt;=DS$6,$E221&gt;=DS$5),60,0)))</f>
        <v/>
      </c>
      <c r="DT221" s="80" t="str">
        <f>IF(OR($A221="",NOT(ISNUMBER($G221))),"",IF(AND($F221&lt;=DT$6,$G221&gt;=DT$5),IF(DT$5&gt;$N221,5,$K221)*10+IF(AND($F221&gt;=DT$5,$F221&lt;=DT$6),IF(AND($G221&gt;=DT$5,$G221&lt;=DT$6),5,IF($L221=1,2,1)),IF(AND($G221&gt;=DT$5,$G221&lt;=DT$6),IF($M221&gt;0,4,3),0)),IF(AND($D221&lt;=DT$6,$E221&gt;=DT$5),60,0)))</f>
        <v/>
      </c>
      <c r="DU221" s="80" t="str">
        <f>IF(OR($A221="",NOT(ISNUMBER($G221))),"",IF(AND($F221&lt;=DU$6,$G221&gt;=DU$5),IF(DU$5&gt;$N221,5,$K221)*10+IF(AND($F221&gt;=DU$5,$F221&lt;=DU$6),IF(AND($G221&gt;=DU$5,$G221&lt;=DU$6),5,IF($L221=1,2,1)),IF(AND($G221&gt;=DU$5,$G221&lt;=DU$6),IF($M221&gt;0,4,3),0)),IF(AND($D221&lt;=DU$6,$E221&gt;=DU$5),60,0)))</f>
        <v/>
      </c>
      <c r="DV221" s="80" t="str">
        <f>IF(OR($A221="",NOT(ISNUMBER($G221))),"",IF(AND($F221&lt;=DV$6,$G221&gt;=DV$5),IF(DV$5&gt;$N221,5,$K221)*10+IF(AND($F221&gt;=DV$5,$F221&lt;=DV$6),IF(AND($G221&gt;=DV$5,$G221&lt;=DV$6),5,IF($L221=1,2,1)),IF(AND($G221&gt;=DV$5,$G221&lt;=DV$6),IF($M221&gt;0,4,3),0)),IF(AND($D221&lt;=DV$6,$E221&gt;=DV$5),60,0)))</f>
        <v/>
      </c>
      <c r="DW221" s="80" t="str">
        <f>IF(OR($A221="",NOT(ISNUMBER($G221))),"",IF(AND($F221&lt;=DW$6,$G221&gt;=DW$5),IF(DW$5&gt;$N221,5,$K221)*10+IF(AND($F221&gt;=DW$5,$F221&lt;=DW$6),IF(AND($G221&gt;=DW$5,$G221&lt;=DW$6),5,IF($L221=1,2,1)),IF(AND($G221&gt;=DW$5,$G221&lt;=DW$6),IF($M221&gt;0,4,3),0)),IF(AND($D221&lt;=DW$6,$E221&gt;=DW$5),60,0)))</f>
        <v/>
      </c>
      <c r="DX221" s="80" t="str">
        <f>IF(OR($A221="",NOT(ISNUMBER($G221))),"",IF(AND($F221&lt;=DX$6,$G221&gt;=DX$5),IF(DX$5&gt;$N221,5,$K221)*10+IF(AND($F221&gt;=DX$5,$F221&lt;=DX$6),IF(AND($G221&gt;=DX$5,$G221&lt;=DX$6),5,IF($L221=1,2,1)),IF(AND($G221&gt;=DX$5,$G221&lt;=DX$6),IF($M221&gt;0,4,3),0)),IF(AND($D221&lt;=DX$6,$E221&gt;=DX$5),60,0)))</f>
        <v/>
      </c>
      <c r="DY221" s="80" t="str">
        <f>IF(OR($A221="",NOT(ISNUMBER($G221))),"",IF(AND($F221&lt;=DY$6,$G221&gt;=DY$5),IF(DY$5&gt;$N221,5,$K221)*10+IF(AND($F221&gt;=DY$5,$F221&lt;=DY$6),IF(AND($G221&gt;=DY$5,$G221&lt;=DY$6),5,IF($L221=1,2,1)),IF(AND($G221&gt;=DY$5,$G221&lt;=DY$6),IF($M221&gt;0,4,3),0)),IF(AND($D221&lt;=DY$6,$E221&gt;=DY$5),60,0)))</f>
        <v/>
      </c>
      <c r="DZ221" s="80" t="str">
        <f>IF(OR($A221="",NOT(ISNUMBER($G221))),"",IF(AND($F221&lt;=DZ$6,$G221&gt;=DZ$5),IF(DZ$5&gt;$N221,5,$K221)*10+IF(AND($F221&gt;=DZ$5,$F221&lt;=DZ$6),IF(AND($G221&gt;=DZ$5,$G221&lt;=DZ$6),5,IF($L221=1,2,1)),IF(AND($G221&gt;=DZ$5,$G221&lt;=DZ$6),IF($M221&gt;0,4,3),0)),IF(AND($D221&lt;=DZ$6,$E221&gt;=DZ$5),60,0)))</f>
        <v/>
      </c>
      <c r="EA221" s="80" t="str">
        <f>IF(OR($A221="",NOT(ISNUMBER($G221))),"",IF(AND($F221&lt;=EA$6,$G221&gt;=EA$5),IF(EA$5&gt;$N221,5,$K221)*10+IF(AND($F221&gt;=EA$5,$F221&lt;=EA$6),IF(AND($G221&gt;=EA$5,$G221&lt;=EA$6),5,IF($L221=1,2,1)),IF(AND($G221&gt;=EA$5,$G221&lt;=EA$6),IF($M221&gt;0,4,3),0)),IF(AND($D221&lt;=EA$6,$E221&gt;=EA$5),60,0)))</f>
        <v/>
      </c>
      <c r="EB221" s="80" t="str">
        <f>IF(OR($A221="",NOT(ISNUMBER($G221))),"",IF(AND($F221&lt;=EB$6,$G221&gt;=EB$5),IF(EB$5&gt;$N221,5,$K221)*10+IF(AND($F221&gt;=EB$5,$F221&lt;=EB$6),IF(AND($G221&gt;=EB$5,$G221&lt;=EB$6),5,IF($L221=1,2,1)),IF(AND($G221&gt;=EB$5,$G221&lt;=EB$6),IF($M221&gt;0,4,3),0)),IF(AND($D221&lt;=EB$6,$E221&gt;=EB$5),60,0)))</f>
        <v/>
      </c>
      <c r="EC221" s="80" t="str">
        <f>IF(OR($A221="",NOT(ISNUMBER($G221))),"",IF(AND($F221&lt;=EC$6,$G221&gt;=EC$5),IF(EC$5&gt;$N221,5,$K221)*10+IF(AND($F221&gt;=EC$5,$F221&lt;=EC$6),IF(AND($G221&gt;=EC$5,$G221&lt;=EC$6),5,IF($L221=1,2,1)),IF(AND($G221&gt;=EC$5,$G221&lt;=EC$6),IF($M221&gt;0,4,3),0)),IF(AND($D221&lt;=EC$6,$E221&gt;=EC$5),60,0)))</f>
        <v/>
      </c>
      <c r="ED221" s="80" t="str">
        <f>IF(OR($A221="",NOT(ISNUMBER($G221))),"",IF(AND($F221&lt;=ED$6,$G221&gt;=ED$5),IF(ED$5&gt;$N221,5,$K221)*10+IF(AND($F221&gt;=ED$5,$F221&lt;=ED$6),IF(AND($G221&gt;=ED$5,$G221&lt;=ED$6),5,IF($L221=1,2,1)),IF(AND($G221&gt;=ED$5,$G221&lt;=ED$6),IF($M221&gt;0,4,3),0)),IF(AND($D221&lt;=ED$6,$E221&gt;=ED$5),60,0)))</f>
        <v/>
      </c>
    </row>
    <row r="222" ht="18" customHeight="1">
      <c r="A222" s="52" t="str">
        <f>IF(Tasks!$B222="","",Tasks!$A222)</f>
        <v/>
      </c>
      <c r="B222" s="78" t="str">
        <f>IF(Tasks!$B222="","",Tasks!$B222)</f>
        <v/>
      </c>
      <c r="C222" s="25" t="str">
        <f>IF($B222="","",IF(AND(Tasks!$D222="",Tasks!$G222=""),"-",IF(Tasks!$D222="","",Tasks!$D222&amp;IF(OR(Tasks!$E222="",Tasks!$E222="FS"),IF(N(Tasks!$F222)=0,"","FS"),Tasks!$E222)&amp;IF(N(Tasks!$F222)=0,"",IF(Tasks!$F222&gt;0,"+","")&amp;Tasks!$F222))&amp;IF(AND(Tasks!$D222&lt;&gt;"",Tasks!$G222&lt;&gt;""),", ","")&amp;IF(Tasks!$G222="","",Tasks!$G222&amp;IF(OR(Tasks!$H222="",Tasks!$H222="FS"),IF(N(Tasks!$I222)=0,"","FS"),Tasks!$H222)&amp;IF(N(Tasks!$I222)=0,"",IF(Tasks!$I222&gt;0,"+","")&amp;Tasks!$I222))))</f>
        <v/>
      </c>
      <c r="D222" s="51" t="str">
        <f>IF(OR($B222="",Tasks!$Q222=""),"",Tasks!$Q222)</f>
        <v/>
      </c>
      <c r="E222" s="51" t="str">
        <f>IF(OR($B222="",Tasks!$R222=""),"",Tasks!$R222)</f>
        <v/>
      </c>
      <c r="F222" s="51" t="str">
        <f>IF(OR($B222="",Tasks!$S222=""),"",Tasks!$S222)</f>
        <v/>
      </c>
      <c r="G222" s="51" t="str">
        <f>IF(OR($B222="",Tasks!$T222=""),"",Tasks!$T222)</f>
        <v/>
      </c>
      <c r="H222" s="52" t="str">
        <f>IF($B222="","",Tasks!$AE222)</f>
        <v/>
      </c>
      <c r="I222" s="79" t="str">
        <f>IF($B222="","",Tasks!$AF222)</f>
        <v/>
      </c>
      <c r="J222" s="53" t="str">
        <f>IF(OR($B222="",Tasks!$V222=""),"",Tasks!$V222)</f>
        <v/>
      </c>
      <c r="K222" s="52" t="str">
        <f>IF($B222="","",Tasks!$AA222)</f>
        <v/>
      </c>
      <c r="L222" s="52" t="str">
        <f>IF($B222="","",Tasks!$AB222)</f>
        <v/>
      </c>
      <c r="M222" s="52" t="str">
        <f>IF($B222="","",Tasks!$Z222)</f>
        <v/>
      </c>
      <c r="N222" s="52" t="str">
        <f>IF(OR($B222="",Tasks!$AG222=""),"",Tasks!$AG222)</f>
        <v/>
      </c>
      <c r="O222" s="80" t="str">
        <f>IF(OR($A222="",NOT(ISNUMBER($G222))),"",IF(AND($F222&lt;=O$6,$G222&gt;=O$5),IF(O$5&gt;$N222,5,$K222)*10+IF(AND($F222&gt;=O$5,$F222&lt;=O$6),IF(AND($G222&gt;=O$5,$G222&lt;=O$6),5,IF($L222=1,2,1)),IF(AND($G222&gt;=O$5,$G222&lt;=O$6),IF($M222&gt;0,4,3),0)),IF(AND($D222&lt;=O$6,$E222&gt;=O$5),60,0)))</f>
        <v/>
      </c>
      <c r="P222" s="80" t="str">
        <f>IF(OR($A222="",NOT(ISNUMBER($G222))),"",IF(AND($F222&lt;=P$6,$G222&gt;=P$5),IF(P$5&gt;$N222,5,$K222)*10+IF(AND($F222&gt;=P$5,$F222&lt;=P$6),IF(AND($G222&gt;=P$5,$G222&lt;=P$6),5,IF($L222=1,2,1)),IF(AND($G222&gt;=P$5,$G222&lt;=P$6),IF($M222&gt;0,4,3),0)),IF(AND($D222&lt;=P$6,$E222&gt;=P$5),60,0)))</f>
        <v/>
      </c>
      <c r="Q222" s="80" t="str">
        <f>IF(OR($A222="",NOT(ISNUMBER($G222))),"",IF(AND($F222&lt;=Q$6,$G222&gt;=Q$5),IF(Q$5&gt;$N222,5,$K222)*10+IF(AND($F222&gt;=Q$5,$F222&lt;=Q$6),IF(AND($G222&gt;=Q$5,$G222&lt;=Q$6),5,IF($L222=1,2,1)),IF(AND($G222&gt;=Q$5,$G222&lt;=Q$6),IF($M222&gt;0,4,3),0)),IF(AND($D222&lt;=Q$6,$E222&gt;=Q$5),60,0)))</f>
        <v/>
      </c>
      <c r="R222" s="80" t="str">
        <f>IF(OR($A222="",NOT(ISNUMBER($G222))),"",IF(AND($F222&lt;=R$6,$G222&gt;=R$5),IF(R$5&gt;$N222,5,$K222)*10+IF(AND($F222&gt;=R$5,$F222&lt;=R$6),IF(AND($G222&gt;=R$5,$G222&lt;=R$6),5,IF($L222=1,2,1)),IF(AND($G222&gt;=R$5,$G222&lt;=R$6),IF($M222&gt;0,4,3),0)),IF(AND($D222&lt;=R$6,$E222&gt;=R$5),60,0)))</f>
        <v/>
      </c>
      <c r="S222" s="80" t="str">
        <f>IF(OR($A222="",NOT(ISNUMBER($G222))),"",IF(AND($F222&lt;=S$6,$G222&gt;=S$5),IF(S$5&gt;$N222,5,$K222)*10+IF(AND($F222&gt;=S$5,$F222&lt;=S$6),IF(AND($G222&gt;=S$5,$G222&lt;=S$6),5,IF($L222=1,2,1)),IF(AND($G222&gt;=S$5,$G222&lt;=S$6),IF($M222&gt;0,4,3),0)),IF(AND($D222&lt;=S$6,$E222&gt;=S$5),60,0)))</f>
        <v/>
      </c>
      <c r="T222" s="80" t="str">
        <f>IF(OR($A222="",NOT(ISNUMBER($G222))),"",IF(AND($F222&lt;=T$6,$G222&gt;=T$5),IF(T$5&gt;$N222,5,$K222)*10+IF(AND($F222&gt;=T$5,$F222&lt;=T$6),IF(AND($G222&gt;=T$5,$G222&lt;=T$6),5,IF($L222=1,2,1)),IF(AND($G222&gt;=T$5,$G222&lt;=T$6),IF($M222&gt;0,4,3),0)),IF(AND($D222&lt;=T$6,$E222&gt;=T$5),60,0)))</f>
        <v/>
      </c>
      <c r="U222" s="80" t="str">
        <f>IF(OR($A222="",NOT(ISNUMBER($G222))),"",IF(AND($F222&lt;=U$6,$G222&gt;=U$5),IF(U$5&gt;$N222,5,$K222)*10+IF(AND($F222&gt;=U$5,$F222&lt;=U$6),IF(AND($G222&gt;=U$5,$G222&lt;=U$6),5,IF($L222=1,2,1)),IF(AND($G222&gt;=U$5,$G222&lt;=U$6),IF($M222&gt;0,4,3),0)),IF(AND($D222&lt;=U$6,$E222&gt;=U$5),60,0)))</f>
        <v/>
      </c>
      <c r="V222" s="80" t="str">
        <f>IF(OR($A222="",NOT(ISNUMBER($G222))),"",IF(AND($F222&lt;=V$6,$G222&gt;=V$5),IF(V$5&gt;$N222,5,$K222)*10+IF(AND($F222&gt;=V$5,$F222&lt;=V$6),IF(AND($G222&gt;=V$5,$G222&lt;=V$6),5,IF($L222=1,2,1)),IF(AND($G222&gt;=V$5,$G222&lt;=V$6),IF($M222&gt;0,4,3),0)),IF(AND($D222&lt;=V$6,$E222&gt;=V$5),60,0)))</f>
        <v/>
      </c>
      <c r="W222" s="80" t="str">
        <f>IF(OR($A222="",NOT(ISNUMBER($G222))),"",IF(AND($F222&lt;=W$6,$G222&gt;=W$5),IF(W$5&gt;$N222,5,$K222)*10+IF(AND($F222&gt;=W$5,$F222&lt;=W$6),IF(AND($G222&gt;=W$5,$G222&lt;=W$6),5,IF($L222=1,2,1)),IF(AND($G222&gt;=W$5,$G222&lt;=W$6),IF($M222&gt;0,4,3),0)),IF(AND($D222&lt;=W$6,$E222&gt;=W$5),60,0)))</f>
        <v/>
      </c>
      <c r="X222" s="80" t="str">
        <f>IF(OR($A222="",NOT(ISNUMBER($G222))),"",IF(AND($F222&lt;=X$6,$G222&gt;=X$5),IF(X$5&gt;$N222,5,$K222)*10+IF(AND($F222&gt;=X$5,$F222&lt;=X$6),IF(AND($G222&gt;=X$5,$G222&lt;=X$6),5,IF($L222=1,2,1)),IF(AND($G222&gt;=X$5,$G222&lt;=X$6),IF($M222&gt;0,4,3),0)),IF(AND($D222&lt;=X$6,$E222&gt;=X$5),60,0)))</f>
        <v/>
      </c>
      <c r="Y222" s="80" t="str">
        <f>IF(OR($A222="",NOT(ISNUMBER($G222))),"",IF(AND($F222&lt;=Y$6,$G222&gt;=Y$5),IF(Y$5&gt;$N222,5,$K222)*10+IF(AND($F222&gt;=Y$5,$F222&lt;=Y$6),IF(AND($G222&gt;=Y$5,$G222&lt;=Y$6),5,IF($L222=1,2,1)),IF(AND($G222&gt;=Y$5,$G222&lt;=Y$6),IF($M222&gt;0,4,3),0)),IF(AND($D222&lt;=Y$6,$E222&gt;=Y$5),60,0)))</f>
        <v/>
      </c>
      <c r="Z222" s="80" t="str">
        <f>IF(OR($A222="",NOT(ISNUMBER($G222))),"",IF(AND($F222&lt;=Z$6,$G222&gt;=Z$5),IF(Z$5&gt;$N222,5,$K222)*10+IF(AND($F222&gt;=Z$5,$F222&lt;=Z$6),IF(AND($G222&gt;=Z$5,$G222&lt;=Z$6),5,IF($L222=1,2,1)),IF(AND($G222&gt;=Z$5,$G222&lt;=Z$6),IF($M222&gt;0,4,3),0)),IF(AND($D222&lt;=Z$6,$E222&gt;=Z$5),60,0)))</f>
        <v/>
      </c>
      <c r="AA222" s="80" t="str">
        <f>IF(OR($A222="",NOT(ISNUMBER($G222))),"",IF(AND($F222&lt;=AA$6,$G222&gt;=AA$5),IF(AA$5&gt;$N222,5,$K222)*10+IF(AND($F222&gt;=AA$5,$F222&lt;=AA$6),IF(AND($G222&gt;=AA$5,$G222&lt;=AA$6),5,IF($L222=1,2,1)),IF(AND($G222&gt;=AA$5,$G222&lt;=AA$6),IF($M222&gt;0,4,3),0)),IF(AND($D222&lt;=AA$6,$E222&gt;=AA$5),60,0)))</f>
        <v/>
      </c>
      <c r="AB222" s="80" t="str">
        <f>IF(OR($A222="",NOT(ISNUMBER($G222))),"",IF(AND($F222&lt;=AB$6,$G222&gt;=AB$5),IF(AB$5&gt;$N222,5,$K222)*10+IF(AND($F222&gt;=AB$5,$F222&lt;=AB$6),IF(AND($G222&gt;=AB$5,$G222&lt;=AB$6),5,IF($L222=1,2,1)),IF(AND($G222&gt;=AB$5,$G222&lt;=AB$6),IF($M222&gt;0,4,3),0)),IF(AND($D222&lt;=AB$6,$E222&gt;=AB$5),60,0)))</f>
        <v/>
      </c>
      <c r="AC222" s="80" t="str">
        <f>IF(OR($A222="",NOT(ISNUMBER($G222))),"",IF(AND($F222&lt;=AC$6,$G222&gt;=AC$5),IF(AC$5&gt;$N222,5,$K222)*10+IF(AND($F222&gt;=AC$5,$F222&lt;=AC$6),IF(AND($G222&gt;=AC$5,$G222&lt;=AC$6),5,IF($L222=1,2,1)),IF(AND($G222&gt;=AC$5,$G222&lt;=AC$6),IF($M222&gt;0,4,3),0)),IF(AND($D222&lt;=AC$6,$E222&gt;=AC$5),60,0)))</f>
        <v/>
      </c>
      <c r="AD222" s="80" t="str">
        <f>IF(OR($A222="",NOT(ISNUMBER($G222))),"",IF(AND($F222&lt;=AD$6,$G222&gt;=AD$5),IF(AD$5&gt;$N222,5,$K222)*10+IF(AND($F222&gt;=AD$5,$F222&lt;=AD$6),IF(AND($G222&gt;=AD$5,$G222&lt;=AD$6),5,IF($L222=1,2,1)),IF(AND($G222&gt;=AD$5,$G222&lt;=AD$6),IF($M222&gt;0,4,3),0)),IF(AND($D222&lt;=AD$6,$E222&gt;=AD$5),60,0)))</f>
        <v/>
      </c>
      <c r="AE222" s="80" t="str">
        <f>IF(OR($A222="",NOT(ISNUMBER($G222))),"",IF(AND($F222&lt;=AE$6,$G222&gt;=AE$5),IF(AE$5&gt;$N222,5,$K222)*10+IF(AND($F222&gt;=AE$5,$F222&lt;=AE$6),IF(AND($G222&gt;=AE$5,$G222&lt;=AE$6),5,IF($L222=1,2,1)),IF(AND($G222&gt;=AE$5,$G222&lt;=AE$6),IF($M222&gt;0,4,3),0)),IF(AND($D222&lt;=AE$6,$E222&gt;=AE$5),60,0)))</f>
        <v/>
      </c>
      <c r="AF222" s="80" t="str">
        <f>IF(OR($A222="",NOT(ISNUMBER($G222))),"",IF(AND($F222&lt;=AF$6,$G222&gt;=AF$5),IF(AF$5&gt;$N222,5,$K222)*10+IF(AND($F222&gt;=AF$5,$F222&lt;=AF$6),IF(AND($G222&gt;=AF$5,$G222&lt;=AF$6),5,IF($L222=1,2,1)),IF(AND($G222&gt;=AF$5,$G222&lt;=AF$6),IF($M222&gt;0,4,3),0)),IF(AND($D222&lt;=AF$6,$E222&gt;=AF$5),60,0)))</f>
        <v/>
      </c>
      <c r="AG222" s="80" t="str">
        <f>IF(OR($A222="",NOT(ISNUMBER($G222))),"",IF(AND($F222&lt;=AG$6,$G222&gt;=AG$5),IF(AG$5&gt;$N222,5,$K222)*10+IF(AND($F222&gt;=AG$5,$F222&lt;=AG$6),IF(AND($G222&gt;=AG$5,$G222&lt;=AG$6),5,IF($L222=1,2,1)),IF(AND($G222&gt;=AG$5,$G222&lt;=AG$6),IF($M222&gt;0,4,3),0)),IF(AND($D222&lt;=AG$6,$E222&gt;=AG$5),60,0)))</f>
        <v/>
      </c>
      <c r="AH222" s="80" t="str">
        <f>IF(OR($A222="",NOT(ISNUMBER($G222))),"",IF(AND($F222&lt;=AH$6,$G222&gt;=AH$5),IF(AH$5&gt;$N222,5,$K222)*10+IF(AND($F222&gt;=AH$5,$F222&lt;=AH$6),IF(AND($G222&gt;=AH$5,$G222&lt;=AH$6),5,IF($L222=1,2,1)),IF(AND($G222&gt;=AH$5,$G222&lt;=AH$6),IF($M222&gt;0,4,3),0)),IF(AND($D222&lt;=AH$6,$E222&gt;=AH$5),60,0)))</f>
        <v/>
      </c>
      <c r="AI222" s="80" t="str">
        <f>IF(OR($A222="",NOT(ISNUMBER($G222))),"",IF(AND($F222&lt;=AI$6,$G222&gt;=AI$5),IF(AI$5&gt;$N222,5,$K222)*10+IF(AND($F222&gt;=AI$5,$F222&lt;=AI$6),IF(AND($G222&gt;=AI$5,$G222&lt;=AI$6),5,IF($L222=1,2,1)),IF(AND($G222&gt;=AI$5,$G222&lt;=AI$6),IF($M222&gt;0,4,3),0)),IF(AND($D222&lt;=AI$6,$E222&gt;=AI$5),60,0)))</f>
        <v/>
      </c>
      <c r="AJ222" s="80" t="str">
        <f>IF(OR($A222="",NOT(ISNUMBER($G222))),"",IF(AND($F222&lt;=AJ$6,$G222&gt;=AJ$5),IF(AJ$5&gt;$N222,5,$K222)*10+IF(AND($F222&gt;=AJ$5,$F222&lt;=AJ$6),IF(AND($G222&gt;=AJ$5,$G222&lt;=AJ$6),5,IF($L222=1,2,1)),IF(AND($G222&gt;=AJ$5,$G222&lt;=AJ$6),IF($M222&gt;0,4,3),0)),IF(AND($D222&lt;=AJ$6,$E222&gt;=AJ$5),60,0)))</f>
        <v/>
      </c>
      <c r="AK222" s="80" t="str">
        <f>IF(OR($A222="",NOT(ISNUMBER($G222))),"",IF(AND($F222&lt;=AK$6,$G222&gt;=AK$5),IF(AK$5&gt;$N222,5,$K222)*10+IF(AND($F222&gt;=AK$5,$F222&lt;=AK$6),IF(AND($G222&gt;=AK$5,$G222&lt;=AK$6),5,IF($L222=1,2,1)),IF(AND($G222&gt;=AK$5,$G222&lt;=AK$6),IF($M222&gt;0,4,3),0)),IF(AND($D222&lt;=AK$6,$E222&gt;=AK$5),60,0)))</f>
        <v/>
      </c>
      <c r="AL222" s="80" t="str">
        <f>IF(OR($A222="",NOT(ISNUMBER($G222))),"",IF(AND($F222&lt;=AL$6,$G222&gt;=AL$5),IF(AL$5&gt;$N222,5,$K222)*10+IF(AND($F222&gt;=AL$5,$F222&lt;=AL$6),IF(AND($G222&gt;=AL$5,$G222&lt;=AL$6),5,IF($L222=1,2,1)),IF(AND($G222&gt;=AL$5,$G222&lt;=AL$6),IF($M222&gt;0,4,3),0)),IF(AND($D222&lt;=AL$6,$E222&gt;=AL$5),60,0)))</f>
        <v/>
      </c>
      <c r="AM222" s="80" t="str">
        <f>IF(OR($A222="",NOT(ISNUMBER($G222))),"",IF(AND($F222&lt;=AM$6,$G222&gt;=AM$5),IF(AM$5&gt;$N222,5,$K222)*10+IF(AND($F222&gt;=AM$5,$F222&lt;=AM$6),IF(AND($G222&gt;=AM$5,$G222&lt;=AM$6),5,IF($L222=1,2,1)),IF(AND($G222&gt;=AM$5,$G222&lt;=AM$6),IF($M222&gt;0,4,3),0)),IF(AND($D222&lt;=AM$6,$E222&gt;=AM$5),60,0)))</f>
        <v/>
      </c>
      <c r="AN222" s="80" t="str">
        <f>IF(OR($A222="",NOT(ISNUMBER($G222))),"",IF(AND($F222&lt;=AN$6,$G222&gt;=AN$5),IF(AN$5&gt;$N222,5,$K222)*10+IF(AND($F222&gt;=AN$5,$F222&lt;=AN$6),IF(AND($G222&gt;=AN$5,$G222&lt;=AN$6),5,IF($L222=1,2,1)),IF(AND($G222&gt;=AN$5,$G222&lt;=AN$6),IF($M222&gt;0,4,3),0)),IF(AND($D222&lt;=AN$6,$E222&gt;=AN$5),60,0)))</f>
        <v/>
      </c>
      <c r="AO222" s="80" t="str">
        <f>IF(OR($A222="",NOT(ISNUMBER($G222))),"",IF(AND($F222&lt;=AO$6,$G222&gt;=AO$5),IF(AO$5&gt;$N222,5,$K222)*10+IF(AND($F222&gt;=AO$5,$F222&lt;=AO$6),IF(AND($G222&gt;=AO$5,$G222&lt;=AO$6),5,IF($L222=1,2,1)),IF(AND($G222&gt;=AO$5,$G222&lt;=AO$6),IF($M222&gt;0,4,3),0)),IF(AND($D222&lt;=AO$6,$E222&gt;=AO$5),60,0)))</f>
        <v/>
      </c>
      <c r="AP222" s="80" t="str">
        <f>IF(OR($A222="",NOT(ISNUMBER($G222))),"",IF(AND($F222&lt;=AP$6,$G222&gt;=AP$5),IF(AP$5&gt;$N222,5,$K222)*10+IF(AND($F222&gt;=AP$5,$F222&lt;=AP$6),IF(AND($G222&gt;=AP$5,$G222&lt;=AP$6),5,IF($L222=1,2,1)),IF(AND($G222&gt;=AP$5,$G222&lt;=AP$6),IF($M222&gt;0,4,3),0)),IF(AND($D222&lt;=AP$6,$E222&gt;=AP$5),60,0)))</f>
        <v/>
      </c>
      <c r="AQ222" s="80" t="str">
        <f>IF(OR($A222="",NOT(ISNUMBER($G222))),"",IF(AND($F222&lt;=AQ$6,$G222&gt;=AQ$5),IF(AQ$5&gt;$N222,5,$K222)*10+IF(AND($F222&gt;=AQ$5,$F222&lt;=AQ$6),IF(AND($G222&gt;=AQ$5,$G222&lt;=AQ$6),5,IF($L222=1,2,1)),IF(AND($G222&gt;=AQ$5,$G222&lt;=AQ$6),IF($M222&gt;0,4,3),0)),IF(AND($D222&lt;=AQ$6,$E222&gt;=AQ$5),60,0)))</f>
        <v/>
      </c>
      <c r="AR222" s="80" t="str">
        <f>IF(OR($A222="",NOT(ISNUMBER($G222))),"",IF(AND($F222&lt;=AR$6,$G222&gt;=AR$5),IF(AR$5&gt;$N222,5,$K222)*10+IF(AND($F222&gt;=AR$5,$F222&lt;=AR$6),IF(AND($G222&gt;=AR$5,$G222&lt;=AR$6),5,IF($L222=1,2,1)),IF(AND($G222&gt;=AR$5,$G222&lt;=AR$6),IF($M222&gt;0,4,3),0)),IF(AND($D222&lt;=AR$6,$E222&gt;=AR$5),60,0)))</f>
        <v/>
      </c>
      <c r="AS222" s="80" t="str">
        <f>IF(OR($A222="",NOT(ISNUMBER($G222))),"",IF(AND($F222&lt;=AS$6,$G222&gt;=AS$5),IF(AS$5&gt;$N222,5,$K222)*10+IF(AND($F222&gt;=AS$5,$F222&lt;=AS$6),IF(AND($G222&gt;=AS$5,$G222&lt;=AS$6),5,IF($L222=1,2,1)),IF(AND($G222&gt;=AS$5,$G222&lt;=AS$6),IF($M222&gt;0,4,3),0)),IF(AND($D222&lt;=AS$6,$E222&gt;=AS$5),60,0)))</f>
        <v/>
      </c>
      <c r="AT222" s="80" t="str">
        <f>IF(OR($A222="",NOT(ISNUMBER($G222))),"",IF(AND($F222&lt;=AT$6,$G222&gt;=AT$5),IF(AT$5&gt;$N222,5,$K222)*10+IF(AND($F222&gt;=AT$5,$F222&lt;=AT$6),IF(AND($G222&gt;=AT$5,$G222&lt;=AT$6),5,IF($L222=1,2,1)),IF(AND($G222&gt;=AT$5,$G222&lt;=AT$6),IF($M222&gt;0,4,3),0)),IF(AND($D222&lt;=AT$6,$E222&gt;=AT$5),60,0)))</f>
        <v/>
      </c>
      <c r="AU222" s="80" t="str">
        <f>IF(OR($A222="",NOT(ISNUMBER($G222))),"",IF(AND($F222&lt;=AU$6,$G222&gt;=AU$5),IF(AU$5&gt;$N222,5,$K222)*10+IF(AND($F222&gt;=AU$5,$F222&lt;=AU$6),IF(AND($G222&gt;=AU$5,$G222&lt;=AU$6),5,IF($L222=1,2,1)),IF(AND($G222&gt;=AU$5,$G222&lt;=AU$6),IF($M222&gt;0,4,3),0)),IF(AND($D222&lt;=AU$6,$E222&gt;=AU$5),60,0)))</f>
        <v/>
      </c>
      <c r="AV222" s="80" t="str">
        <f>IF(OR($A222="",NOT(ISNUMBER($G222))),"",IF(AND($F222&lt;=AV$6,$G222&gt;=AV$5),IF(AV$5&gt;$N222,5,$K222)*10+IF(AND($F222&gt;=AV$5,$F222&lt;=AV$6),IF(AND($G222&gt;=AV$5,$G222&lt;=AV$6),5,IF($L222=1,2,1)),IF(AND($G222&gt;=AV$5,$G222&lt;=AV$6),IF($M222&gt;0,4,3),0)),IF(AND($D222&lt;=AV$6,$E222&gt;=AV$5),60,0)))</f>
        <v/>
      </c>
      <c r="AW222" s="80" t="str">
        <f>IF(OR($A222="",NOT(ISNUMBER($G222))),"",IF(AND($F222&lt;=AW$6,$G222&gt;=AW$5),IF(AW$5&gt;$N222,5,$K222)*10+IF(AND($F222&gt;=AW$5,$F222&lt;=AW$6),IF(AND($G222&gt;=AW$5,$G222&lt;=AW$6),5,IF($L222=1,2,1)),IF(AND($G222&gt;=AW$5,$G222&lt;=AW$6),IF($M222&gt;0,4,3),0)),IF(AND($D222&lt;=AW$6,$E222&gt;=AW$5),60,0)))</f>
        <v/>
      </c>
      <c r="AX222" s="80" t="str">
        <f>IF(OR($A222="",NOT(ISNUMBER($G222))),"",IF(AND($F222&lt;=AX$6,$G222&gt;=AX$5),IF(AX$5&gt;$N222,5,$K222)*10+IF(AND($F222&gt;=AX$5,$F222&lt;=AX$6),IF(AND($G222&gt;=AX$5,$G222&lt;=AX$6),5,IF($L222=1,2,1)),IF(AND($G222&gt;=AX$5,$G222&lt;=AX$6),IF($M222&gt;0,4,3),0)),IF(AND($D222&lt;=AX$6,$E222&gt;=AX$5),60,0)))</f>
        <v/>
      </c>
      <c r="AY222" s="80" t="str">
        <f>IF(OR($A222="",NOT(ISNUMBER($G222))),"",IF(AND($F222&lt;=AY$6,$G222&gt;=AY$5),IF(AY$5&gt;$N222,5,$K222)*10+IF(AND($F222&gt;=AY$5,$F222&lt;=AY$6),IF(AND($G222&gt;=AY$5,$G222&lt;=AY$6),5,IF($L222=1,2,1)),IF(AND($G222&gt;=AY$5,$G222&lt;=AY$6),IF($M222&gt;0,4,3),0)),IF(AND($D222&lt;=AY$6,$E222&gt;=AY$5),60,0)))</f>
        <v/>
      </c>
      <c r="AZ222" s="80" t="str">
        <f>IF(OR($A222="",NOT(ISNUMBER($G222))),"",IF(AND($F222&lt;=AZ$6,$G222&gt;=AZ$5),IF(AZ$5&gt;$N222,5,$K222)*10+IF(AND($F222&gt;=AZ$5,$F222&lt;=AZ$6),IF(AND($G222&gt;=AZ$5,$G222&lt;=AZ$6),5,IF($L222=1,2,1)),IF(AND($G222&gt;=AZ$5,$G222&lt;=AZ$6),IF($M222&gt;0,4,3),0)),IF(AND($D222&lt;=AZ$6,$E222&gt;=AZ$5),60,0)))</f>
        <v/>
      </c>
      <c r="BA222" s="80" t="str">
        <f>IF(OR($A222="",NOT(ISNUMBER($G222))),"",IF(AND($F222&lt;=BA$6,$G222&gt;=BA$5),IF(BA$5&gt;$N222,5,$K222)*10+IF(AND($F222&gt;=BA$5,$F222&lt;=BA$6),IF(AND($G222&gt;=BA$5,$G222&lt;=BA$6),5,IF($L222=1,2,1)),IF(AND($G222&gt;=BA$5,$G222&lt;=BA$6),IF($M222&gt;0,4,3),0)),IF(AND($D222&lt;=BA$6,$E222&gt;=BA$5),60,0)))</f>
        <v/>
      </c>
      <c r="BB222" s="80" t="str">
        <f>IF(OR($A222="",NOT(ISNUMBER($G222))),"",IF(AND($F222&lt;=BB$6,$G222&gt;=BB$5),IF(BB$5&gt;$N222,5,$K222)*10+IF(AND($F222&gt;=BB$5,$F222&lt;=BB$6),IF(AND($G222&gt;=BB$5,$G222&lt;=BB$6),5,IF($L222=1,2,1)),IF(AND($G222&gt;=BB$5,$G222&lt;=BB$6),IF($M222&gt;0,4,3),0)),IF(AND($D222&lt;=BB$6,$E222&gt;=BB$5),60,0)))</f>
        <v/>
      </c>
      <c r="BC222" s="80" t="str">
        <f>IF(OR($A222="",NOT(ISNUMBER($G222))),"",IF(AND($F222&lt;=BC$6,$G222&gt;=BC$5),IF(BC$5&gt;$N222,5,$K222)*10+IF(AND($F222&gt;=BC$5,$F222&lt;=BC$6),IF(AND($G222&gt;=BC$5,$G222&lt;=BC$6),5,IF($L222=1,2,1)),IF(AND($G222&gt;=BC$5,$G222&lt;=BC$6),IF($M222&gt;0,4,3),0)),IF(AND($D222&lt;=BC$6,$E222&gt;=BC$5),60,0)))</f>
        <v/>
      </c>
      <c r="BD222" s="80" t="str">
        <f>IF(OR($A222="",NOT(ISNUMBER($G222))),"",IF(AND($F222&lt;=BD$6,$G222&gt;=BD$5),IF(BD$5&gt;$N222,5,$K222)*10+IF(AND($F222&gt;=BD$5,$F222&lt;=BD$6),IF(AND($G222&gt;=BD$5,$G222&lt;=BD$6),5,IF($L222=1,2,1)),IF(AND($G222&gt;=BD$5,$G222&lt;=BD$6),IF($M222&gt;0,4,3),0)),IF(AND($D222&lt;=BD$6,$E222&gt;=BD$5),60,0)))</f>
        <v/>
      </c>
      <c r="BE222" s="80" t="str">
        <f>IF(OR($A222="",NOT(ISNUMBER($G222))),"",IF(AND($F222&lt;=BE$6,$G222&gt;=BE$5),IF(BE$5&gt;$N222,5,$K222)*10+IF(AND($F222&gt;=BE$5,$F222&lt;=BE$6),IF(AND($G222&gt;=BE$5,$G222&lt;=BE$6),5,IF($L222=1,2,1)),IF(AND($G222&gt;=BE$5,$G222&lt;=BE$6),IF($M222&gt;0,4,3),0)),IF(AND($D222&lt;=BE$6,$E222&gt;=BE$5),60,0)))</f>
        <v/>
      </c>
      <c r="BF222" s="80" t="str">
        <f>IF(OR($A222="",NOT(ISNUMBER($G222))),"",IF(AND($F222&lt;=BF$6,$G222&gt;=BF$5),IF(BF$5&gt;$N222,5,$K222)*10+IF(AND($F222&gt;=BF$5,$F222&lt;=BF$6),IF(AND($G222&gt;=BF$5,$G222&lt;=BF$6),5,IF($L222=1,2,1)),IF(AND($G222&gt;=BF$5,$G222&lt;=BF$6),IF($M222&gt;0,4,3),0)),IF(AND($D222&lt;=BF$6,$E222&gt;=BF$5),60,0)))</f>
        <v/>
      </c>
      <c r="BG222" s="80" t="str">
        <f>IF(OR($A222="",NOT(ISNUMBER($G222))),"",IF(AND($F222&lt;=BG$6,$G222&gt;=BG$5),IF(BG$5&gt;$N222,5,$K222)*10+IF(AND($F222&gt;=BG$5,$F222&lt;=BG$6),IF(AND($G222&gt;=BG$5,$G222&lt;=BG$6),5,IF($L222=1,2,1)),IF(AND($G222&gt;=BG$5,$G222&lt;=BG$6),IF($M222&gt;0,4,3),0)),IF(AND($D222&lt;=BG$6,$E222&gt;=BG$5),60,0)))</f>
        <v/>
      </c>
      <c r="BH222" s="80" t="str">
        <f>IF(OR($A222="",NOT(ISNUMBER($G222))),"",IF(AND($F222&lt;=BH$6,$G222&gt;=BH$5),IF(BH$5&gt;$N222,5,$K222)*10+IF(AND($F222&gt;=BH$5,$F222&lt;=BH$6),IF(AND($G222&gt;=BH$5,$G222&lt;=BH$6),5,IF($L222=1,2,1)),IF(AND($G222&gt;=BH$5,$G222&lt;=BH$6),IF($M222&gt;0,4,3),0)),IF(AND($D222&lt;=BH$6,$E222&gt;=BH$5),60,0)))</f>
        <v/>
      </c>
      <c r="BI222" s="80" t="str">
        <f>IF(OR($A222="",NOT(ISNUMBER($G222))),"",IF(AND($F222&lt;=BI$6,$G222&gt;=BI$5),IF(BI$5&gt;$N222,5,$K222)*10+IF(AND($F222&gt;=BI$5,$F222&lt;=BI$6),IF(AND($G222&gt;=BI$5,$G222&lt;=BI$6),5,IF($L222=1,2,1)),IF(AND($G222&gt;=BI$5,$G222&lt;=BI$6),IF($M222&gt;0,4,3),0)),IF(AND($D222&lt;=BI$6,$E222&gt;=BI$5),60,0)))</f>
        <v/>
      </c>
      <c r="BJ222" s="80" t="str">
        <f>IF(OR($A222="",NOT(ISNUMBER($G222))),"",IF(AND($F222&lt;=BJ$6,$G222&gt;=BJ$5),IF(BJ$5&gt;$N222,5,$K222)*10+IF(AND($F222&gt;=BJ$5,$F222&lt;=BJ$6),IF(AND($G222&gt;=BJ$5,$G222&lt;=BJ$6),5,IF($L222=1,2,1)),IF(AND($G222&gt;=BJ$5,$G222&lt;=BJ$6),IF($M222&gt;0,4,3),0)),IF(AND($D222&lt;=BJ$6,$E222&gt;=BJ$5),60,0)))</f>
        <v/>
      </c>
      <c r="BK222" s="80" t="str">
        <f>IF(OR($A222="",NOT(ISNUMBER($G222))),"",IF(AND($F222&lt;=BK$6,$G222&gt;=BK$5),IF(BK$5&gt;$N222,5,$K222)*10+IF(AND($F222&gt;=BK$5,$F222&lt;=BK$6),IF(AND($G222&gt;=BK$5,$G222&lt;=BK$6),5,IF($L222=1,2,1)),IF(AND($G222&gt;=BK$5,$G222&lt;=BK$6),IF($M222&gt;0,4,3),0)),IF(AND($D222&lt;=BK$6,$E222&gt;=BK$5),60,0)))</f>
        <v/>
      </c>
      <c r="BL222" s="80" t="str">
        <f>IF(OR($A222="",NOT(ISNUMBER($G222))),"",IF(AND($F222&lt;=BL$6,$G222&gt;=BL$5),IF(BL$5&gt;$N222,5,$K222)*10+IF(AND($F222&gt;=BL$5,$F222&lt;=BL$6),IF(AND($G222&gt;=BL$5,$G222&lt;=BL$6),5,IF($L222=1,2,1)),IF(AND($G222&gt;=BL$5,$G222&lt;=BL$6),IF($M222&gt;0,4,3),0)),IF(AND($D222&lt;=BL$6,$E222&gt;=BL$5),60,0)))</f>
        <v/>
      </c>
      <c r="BM222" s="80" t="str">
        <f>IF(OR($A222="",NOT(ISNUMBER($G222))),"",IF(AND($F222&lt;=BM$6,$G222&gt;=BM$5),IF(BM$5&gt;$N222,5,$K222)*10+IF(AND($F222&gt;=BM$5,$F222&lt;=BM$6),IF(AND($G222&gt;=BM$5,$G222&lt;=BM$6),5,IF($L222=1,2,1)),IF(AND($G222&gt;=BM$5,$G222&lt;=BM$6),IF($M222&gt;0,4,3),0)),IF(AND($D222&lt;=BM$6,$E222&gt;=BM$5),60,0)))</f>
        <v/>
      </c>
      <c r="BN222" s="80" t="str">
        <f>IF(OR($A222="",NOT(ISNUMBER($G222))),"",IF(AND($F222&lt;=BN$6,$G222&gt;=BN$5),IF(BN$5&gt;$N222,5,$K222)*10+IF(AND($F222&gt;=BN$5,$F222&lt;=BN$6),IF(AND($G222&gt;=BN$5,$G222&lt;=BN$6),5,IF($L222=1,2,1)),IF(AND($G222&gt;=BN$5,$G222&lt;=BN$6),IF($M222&gt;0,4,3),0)),IF(AND($D222&lt;=BN$6,$E222&gt;=BN$5),60,0)))</f>
        <v/>
      </c>
      <c r="BO222" s="80" t="str">
        <f>IF(OR($A222="",NOT(ISNUMBER($G222))),"",IF(AND($F222&lt;=BO$6,$G222&gt;=BO$5),IF(BO$5&gt;$N222,5,$K222)*10+IF(AND($F222&gt;=BO$5,$F222&lt;=BO$6),IF(AND($G222&gt;=BO$5,$G222&lt;=BO$6),5,IF($L222=1,2,1)),IF(AND($G222&gt;=BO$5,$G222&lt;=BO$6),IF($M222&gt;0,4,3),0)),IF(AND($D222&lt;=BO$6,$E222&gt;=BO$5),60,0)))</f>
        <v/>
      </c>
      <c r="BP222" s="80" t="str">
        <f>IF(OR($A222="",NOT(ISNUMBER($G222))),"",IF(AND($F222&lt;=BP$6,$G222&gt;=BP$5),IF(BP$5&gt;$N222,5,$K222)*10+IF(AND($F222&gt;=BP$5,$F222&lt;=BP$6),IF(AND($G222&gt;=BP$5,$G222&lt;=BP$6),5,IF($L222=1,2,1)),IF(AND($G222&gt;=BP$5,$G222&lt;=BP$6),IF($M222&gt;0,4,3),0)),IF(AND($D222&lt;=BP$6,$E222&gt;=BP$5),60,0)))</f>
        <v/>
      </c>
      <c r="BQ222" s="80" t="str">
        <f>IF(OR($A222="",NOT(ISNUMBER($G222))),"",IF(AND($F222&lt;=BQ$6,$G222&gt;=BQ$5),IF(BQ$5&gt;$N222,5,$K222)*10+IF(AND($F222&gt;=BQ$5,$F222&lt;=BQ$6),IF(AND($G222&gt;=BQ$5,$G222&lt;=BQ$6),5,IF($L222=1,2,1)),IF(AND($G222&gt;=BQ$5,$G222&lt;=BQ$6),IF($M222&gt;0,4,3),0)),IF(AND($D222&lt;=BQ$6,$E222&gt;=BQ$5),60,0)))</f>
        <v/>
      </c>
      <c r="BR222" s="80" t="str">
        <f>IF(OR($A222="",NOT(ISNUMBER($G222))),"",IF(AND($F222&lt;=BR$6,$G222&gt;=BR$5),IF(BR$5&gt;$N222,5,$K222)*10+IF(AND($F222&gt;=BR$5,$F222&lt;=BR$6),IF(AND($G222&gt;=BR$5,$G222&lt;=BR$6),5,IF($L222=1,2,1)),IF(AND($G222&gt;=BR$5,$G222&lt;=BR$6),IF($M222&gt;0,4,3),0)),IF(AND($D222&lt;=BR$6,$E222&gt;=BR$5),60,0)))</f>
        <v/>
      </c>
      <c r="BS222" s="80" t="str">
        <f>IF(OR($A222="",NOT(ISNUMBER($G222))),"",IF(AND($F222&lt;=BS$6,$G222&gt;=BS$5),IF(BS$5&gt;$N222,5,$K222)*10+IF(AND($F222&gt;=BS$5,$F222&lt;=BS$6),IF(AND($G222&gt;=BS$5,$G222&lt;=BS$6),5,IF($L222=1,2,1)),IF(AND($G222&gt;=BS$5,$G222&lt;=BS$6),IF($M222&gt;0,4,3),0)),IF(AND($D222&lt;=BS$6,$E222&gt;=BS$5),60,0)))</f>
        <v/>
      </c>
      <c r="BT222" s="80" t="str">
        <f>IF(OR($A222="",NOT(ISNUMBER($G222))),"",IF(AND($F222&lt;=BT$6,$G222&gt;=BT$5),IF(BT$5&gt;$N222,5,$K222)*10+IF(AND($F222&gt;=BT$5,$F222&lt;=BT$6),IF(AND($G222&gt;=BT$5,$G222&lt;=BT$6),5,IF($L222=1,2,1)),IF(AND($G222&gt;=BT$5,$G222&lt;=BT$6),IF($M222&gt;0,4,3),0)),IF(AND($D222&lt;=BT$6,$E222&gt;=BT$5),60,0)))</f>
        <v/>
      </c>
      <c r="BU222" s="80" t="str">
        <f>IF(OR($A222="",NOT(ISNUMBER($G222))),"",IF(AND($F222&lt;=BU$6,$G222&gt;=BU$5),IF(BU$5&gt;$N222,5,$K222)*10+IF(AND($F222&gt;=BU$5,$F222&lt;=BU$6),IF(AND($G222&gt;=BU$5,$G222&lt;=BU$6),5,IF($L222=1,2,1)),IF(AND($G222&gt;=BU$5,$G222&lt;=BU$6),IF($M222&gt;0,4,3),0)),IF(AND($D222&lt;=BU$6,$E222&gt;=BU$5),60,0)))</f>
        <v/>
      </c>
      <c r="BV222" s="80" t="str">
        <f>IF(OR($A222="",NOT(ISNUMBER($G222))),"",IF(AND($F222&lt;=BV$6,$G222&gt;=BV$5),IF(BV$5&gt;$N222,5,$K222)*10+IF(AND($F222&gt;=BV$5,$F222&lt;=BV$6),IF(AND($G222&gt;=BV$5,$G222&lt;=BV$6),5,IF($L222=1,2,1)),IF(AND($G222&gt;=BV$5,$G222&lt;=BV$6),IF($M222&gt;0,4,3),0)),IF(AND($D222&lt;=BV$6,$E222&gt;=BV$5),60,0)))</f>
        <v/>
      </c>
      <c r="BW222" s="80" t="str">
        <f>IF(OR($A222="",NOT(ISNUMBER($G222))),"",IF(AND($F222&lt;=BW$6,$G222&gt;=BW$5),IF(BW$5&gt;$N222,5,$K222)*10+IF(AND($F222&gt;=BW$5,$F222&lt;=BW$6),IF(AND($G222&gt;=BW$5,$G222&lt;=BW$6),5,IF($L222=1,2,1)),IF(AND($G222&gt;=BW$5,$G222&lt;=BW$6),IF($M222&gt;0,4,3),0)),IF(AND($D222&lt;=BW$6,$E222&gt;=BW$5),60,0)))</f>
        <v/>
      </c>
      <c r="BX222" s="80" t="str">
        <f>IF(OR($A222="",NOT(ISNUMBER($G222))),"",IF(AND($F222&lt;=BX$6,$G222&gt;=BX$5),IF(BX$5&gt;$N222,5,$K222)*10+IF(AND($F222&gt;=BX$5,$F222&lt;=BX$6),IF(AND($G222&gt;=BX$5,$G222&lt;=BX$6),5,IF($L222=1,2,1)),IF(AND($G222&gt;=BX$5,$G222&lt;=BX$6),IF($M222&gt;0,4,3),0)),IF(AND($D222&lt;=BX$6,$E222&gt;=BX$5),60,0)))</f>
        <v/>
      </c>
      <c r="BY222" s="80" t="str">
        <f>IF(OR($A222="",NOT(ISNUMBER($G222))),"",IF(AND($F222&lt;=BY$6,$G222&gt;=BY$5),IF(BY$5&gt;$N222,5,$K222)*10+IF(AND($F222&gt;=BY$5,$F222&lt;=BY$6),IF(AND($G222&gt;=BY$5,$G222&lt;=BY$6),5,IF($L222=1,2,1)),IF(AND($G222&gt;=BY$5,$G222&lt;=BY$6),IF($M222&gt;0,4,3),0)),IF(AND($D222&lt;=BY$6,$E222&gt;=BY$5),60,0)))</f>
        <v/>
      </c>
      <c r="BZ222" s="80" t="str">
        <f>IF(OR($A222="",NOT(ISNUMBER($G222))),"",IF(AND($F222&lt;=BZ$6,$G222&gt;=BZ$5),IF(BZ$5&gt;$N222,5,$K222)*10+IF(AND($F222&gt;=BZ$5,$F222&lt;=BZ$6),IF(AND($G222&gt;=BZ$5,$G222&lt;=BZ$6),5,IF($L222=1,2,1)),IF(AND($G222&gt;=BZ$5,$G222&lt;=BZ$6),IF($M222&gt;0,4,3),0)),IF(AND($D222&lt;=BZ$6,$E222&gt;=BZ$5),60,0)))</f>
        <v/>
      </c>
      <c r="CA222" s="80" t="str">
        <f>IF(OR($A222="",NOT(ISNUMBER($G222))),"",IF(AND($F222&lt;=CA$6,$G222&gt;=CA$5),IF(CA$5&gt;$N222,5,$K222)*10+IF(AND($F222&gt;=CA$5,$F222&lt;=CA$6),IF(AND($G222&gt;=CA$5,$G222&lt;=CA$6),5,IF($L222=1,2,1)),IF(AND($G222&gt;=CA$5,$G222&lt;=CA$6),IF($M222&gt;0,4,3),0)),IF(AND($D222&lt;=CA$6,$E222&gt;=CA$5),60,0)))</f>
        <v/>
      </c>
      <c r="CB222" s="80" t="str">
        <f>IF(OR($A222="",NOT(ISNUMBER($G222))),"",IF(AND($F222&lt;=CB$6,$G222&gt;=CB$5),IF(CB$5&gt;$N222,5,$K222)*10+IF(AND($F222&gt;=CB$5,$F222&lt;=CB$6),IF(AND($G222&gt;=CB$5,$G222&lt;=CB$6),5,IF($L222=1,2,1)),IF(AND($G222&gt;=CB$5,$G222&lt;=CB$6),IF($M222&gt;0,4,3),0)),IF(AND($D222&lt;=CB$6,$E222&gt;=CB$5),60,0)))</f>
        <v/>
      </c>
      <c r="CC222" s="80" t="str">
        <f>IF(OR($A222="",NOT(ISNUMBER($G222))),"",IF(AND($F222&lt;=CC$6,$G222&gt;=CC$5),IF(CC$5&gt;$N222,5,$K222)*10+IF(AND($F222&gt;=CC$5,$F222&lt;=CC$6),IF(AND($G222&gt;=CC$5,$G222&lt;=CC$6),5,IF($L222=1,2,1)),IF(AND($G222&gt;=CC$5,$G222&lt;=CC$6),IF($M222&gt;0,4,3),0)),IF(AND($D222&lt;=CC$6,$E222&gt;=CC$5),60,0)))</f>
        <v/>
      </c>
      <c r="CD222" s="80" t="str">
        <f>IF(OR($A222="",NOT(ISNUMBER($G222))),"",IF(AND($F222&lt;=CD$6,$G222&gt;=CD$5),IF(CD$5&gt;$N222,5,$K222)*10+IF(AND($F222&gt;=CD$5,$F222&lt;=CD$6),IF(AND($G222&gt;=CD$5,$G222&lt;=CD$6),5,IF($L222=1,2,1)),IF(AND($G222&gt;=CD$5,$G222&lt;=CD$6),IF($M222&gt;0,4,3),0)),IF(AND($D222&lt;=CD$6,$E222&gt;=CD$5),60,0)))</f>
        <v/>
      </c>
      <c r="CE222" s="80" t="str">
        <f>IF(OR($A222="",NOT(ISNUMBER($G222))),"",IF(AND($F222&lt;=CE$6,$G222&gt;=CE$5),IF(CE$5&gt;$N222,5,$K222)*10+IF(AND($F222&gt;=CE$5,$F222&lt;=CE$6),IF(AND($G222&gt;=CE$5,$G222&lt;=CE$6),5,IF($L222=1,2,1)),IF(AND($G222&gt;=CE$5,$G222&lt;=CE$6),IF($M222&gt;0,4,3),0)),IF(AND($D222&lt;=CE$6,$E222&gt;=CE$5),60,0)))</f>
        <v/>
      </c>
      <c r="CF222" s="80" t="str">
        <f>IF(OR($A222="",NOT(ISNUMBER($G222))),"",IF(AND($F222&lt;=CF$6,$G222&gt;=CF$5),IF(CF$5&gt;$N222,5,$K222)*10+IF(AND($F222&gt;=CF$5,$F222&lt;=CF$6),IF(AND($G222&gt;=CF$5,$G222&lt;=CF$6),5,IF($L222=1,2,1)),IF(AND($G222&gt;=CF$5,$G222&lt;=CF$6),IF($M222&gt;0,4,3),0)),IF(AND($D222&lt;=CF$6,$E222&gt;=CF$5),60,0)))</f>
        <v/>
      </c>
      <c r="CG222" s="80" t="str">
        <f>IF(OR($A222="",NOT(ISNUMBER($G222))),"",IF(AND($F222&lt;=CG$6,$G222&gt;=CG$5),IF(CG$5&gt;$N222,5,$K222)*10+IF(AND($F222&gt;=CG$5,$F222&lt;=CG$6),IF(AND($G222&gt;=CG$5,$G222&lt;=CG$6),5,IF($L222=1,2,1)),IF(AND($G222&gt;=CG$5,$G222&lt;=CG$6),IF($M222&gt;0,4,3),0)),IF(AND($D222&lt;=CG$6,$E222&gt;=CG$5),60,0)))</f>
        <v/>
      </c>
      <c r="CH222" s="80" t="str">
        <f>IF(OR($A222="",NOT(ISNUMBER($G222))),"",IF(AND($F222&lt;=CH$6,$G222&gt;=CH$5),IF(CH$5&gt;$N222,5,$K222)*10+IF(AND($F222&gt;=CH$5,$F222&lt;=CH$6),IF(AND($G222&gt;=CH$5,$G222&lt;=CH$6),5,IF($L222=1,2,1)),IF(AND($G222&gt;=CH$5,$G222&lt;=CH$6),IF($M222&gt;0,4,3),0)),IF(AND($D222&lt;=CH$6,$E222&gt;=CH$5),60,0)))</f>
        <v/>
      </c>
      <c r="CI222" s="80" t="str">
        <f>IF(OR($A222="",NOT(ISNUMBER($G222))),"",IF(AND($F222&lt;=CI$6,$G222&gt;=CI$5),IF(CI$5&gt;$N222,5,$K222)*10+IF(AND($F222&gt;=CI$5,$F222&lt;=CI$6),IF(AND($G222&gt;=CI$5,$G222&lt;=CI$6),5,IF($L222=1,2,1)),IF(AND($G222&gt;=CI$5,$G222&lt;=CI$6),IF($M222&gt;0,4,3),0)),IF(AND($D222&lt;=CI$6,$E222&gt;=CI$5),60,0)))</f>
        <v/>
      </c>
      <c r="CJ222" s="80" t="str">
        <f>IF(OR($A222="",NOT(ISNUMBER($G222))),"",IF(AND($F222&lt;=CJ$6,$G222&gt;=CJ$5),IF(CJ$5&gt;$N222,5,$K222)*10+IF(AND($F222&gt;=CJ$5,$F222&lt;=CJ$6),IF(AND($G222&gt;=CJ$5,$G222&lt;=CJ$6),5,IF($L222=1,2,1)),IF(AND($G222&gt;=CJ$5,$G222&lt;=CJ$6),IF($M222&gt;0,4,3),0)),IF(AND($D222&lt;=CJ$6,$E222&gt;=CJ$5),60,0)))</f>
        <v/>
      </c>
      <c r="CK222" s="80" t="str">
        <f>IF(OR($A222="",NOT(ISNUMBER($G222))),"",IF(AND($F222&lt;=CK$6,$G222&gt;=CK$5),IF(CK$5&gt;$N222,5,$K222)*10+IF(AND($F222&gt;=CK$5,$F222&lt;=CK$6),IF(AND($G222&gt;=CK$5,$G222&lt;=CK$6),5,IF($L222=1,2,1)),IF(AND($G222&gt;=CK$5,$G222&lt;=CK$6),IF($M222&gt;0,4,3),0)),IF(AND($D222&lt;=CK$6,$E222&gt;=CK$5),60,0)))</f>
        <v/>
      </c>
      <c r="CL222" s="80" t="str">
        <f>IF(OR($A222="",NOT(ISNUMBER($G222))),"",IF(AND($F222&lt;=CL$6,$G222&gt;=CL$5),IF(CL$5&gt;$N222,5,$K222)*10+IF(AND($F222&gt;=CL$5,$F222&lt;=CL$6),IF(AND($G222&gt;=CL$5,$G222&lt;=CL$6),5,IF($L222=1,2,1)),IF(AND($G222&gt;=CL$5,$G222&lt;=CL$6),IF($M222&gt;0,4,3),0)),IF(AND($D222&lt;=CL$6,$E222&gt;=CL$5),60,0)))</f>
        <v/>
      </c>
      <c r="CM222" s="80" t="str">
        <f>IF(OR($A222="",NOT(ISNUMBER($G222))),"",IF(AND($F222&lt;=CM$6,$G222&gt;=CM$5),IF(CM$5&gt;$N222,5,$K222)*10+IF(AND($F222&gt;=CM$5,$F222&lt;=CM$6),IF(AND($G222&gt;=CM$5,$G222&lt;=CM$6),5,IF($L222=1,2,1)),IF(AND($G222&gt;=CM$5,$G222&lt;=CM$6),IF($M222&gt;0,4,3),0)),IF(AND($D222&lt;=CM$6,$E222&gt;=CM$5),60,0)))</f>
        <v/>
      </c>
      <c r="CN222" s="80" t="str">
        <f>IF(OR($A222="",NOT(ISNUMBER($G222))),"",IF(AND($F222&lt;=CN$6,$G222&gt;=CN$5),IF(CN$5&gt;$N222,5,$K222)*10+IF(AND($F222&gt;=CN$5,$F222&lt;=CN$6),IF(AND($G222&gt;=CN$5,$G222&lt;=CN$6),5,IF($L222=1,2,1)),IF(AND($G222&gt;=CN$5,$G222&lt;=CN$6),IF($M222&gt;0,4,3),0)),IF(AND($D222&lt;=CN$6,$E222&gt;=CN$5),60,0)))</f>
        <v/>
      </c>
      <c r="CO222" s="80" t="str">
        <f>IF(OR($A222="",NOT(ISNUMBER($G222))),"",IF(AND($F222&lt;=CO$6,$G222&gt;=CO$5),IF(CO$5&gt;$N222,5,$K222)*10+IF(AND($F222&gt;=CO$5,$F222&lt;=CO$6),IF(AND($G222&gt;=CO$5,$G222&lt;=CO$6),5,IF($L222=1,2,1)),IF(AND($G222&gt;=CO$5,$G222&lt;=CO$6),IF($M222&gt;0,4,3),0)),IF(AND($D222&lt;=CO$6,$E222&gt;=CO$5),60,0)))</f>
        <v/>
      </c>
      <c r="CP222" s="80" t="str">
        <f>IF(OR($A222="",NOT(ISNUMBER($G222))),"",IF(AND($F222&lt;=CP$6,$G222&gt;=CP$5),IF(CP$5&gt;$N222,5,$K222)*10+IF(AND($F222&gt;=CP$5,$F222&lt;=CP$6),IF(AND($G222&gt;=CP$5,$G222&lt;=CP$6),5,IF($L222=1,2,1)),IF(AND($G222&gt;=CP$5,$G222&lt;=CP$6),IF($M222&gt;0,4,3),0)),IF(AND($D222&lt;=CP$6,$E222&gt;=CP$5),60,0)))</f>
        <v/>
      </c>
      <c r="CQ222" s="80" t="str">
        <f>IF(OR($A222="",NOT(ISNUMBER($G222))),"",IF(AND($F222&lt;=CQ$6,$G222&gt;=CQ$5),IF(CQ$5&gt;$N222,5,$K222)*10+IF(AND($F222&gt;=CQ$5,$F222&lt;=CQ$6),IF(AND($G222&gt;=CQ$5,$G222&lt;=CQ$6),5,IF($L222=1,2,1)),IF(AND($G222&gt;=CQ$5,$G222&lt;=CQ$6),IF($M222&gt;0,4,3),0)),IF(AND($D222&lt;=CQ$6,$E222&gt;=CQ$5),60,0)))</f>
        <v/>
      </c>
      <c r="CR222" s="80" t="str">
        <f>IF(OR($A222="",NOT(ISNUMBER($G222))),"",IF(AND($F222&lt;=CR$6,$G222&gt;=CR$5),IF(CR$5&gt;$N222,5,$K222)*10+IF(AND($F222&gt;=CR$5,$F222&lt;=CR$6),IF(AND($G222&gt;=CR$5,$G222&lt;=CR$6),5,IF($L222=1,2,1)),IF(AND($G222&gt;=CR$5,$G222&lt;=CR$6),IF($M222&gt;0,4,3),0)),IF(AND($D222&lt;=CR$6,$E222&gt;=CR$5),60,0)))</f>
        <v/>
      </c>
      <c r="CS222" s="80" t="str">
        <f>IF(OR($A222="",NOT(ISNUMBER($G222))),"",IF(AND($F222&lt;=CS$6,$G222&gt;=CS$5),IF(CS$5&gt;$N222,5,$K222)*10+IF(AND($F222&gt;=CS$5,$F222&lt;=CS$6),IF(AND($G222&gt;=CS$5,$G222&lt;=CS$6),5,IF($L222=1,2,1)),IF(AND($G222&gt;=CS$5,$G222&lt;=CS$6),IF($M222&gt;0,4,3),0)),IF(AND($D222&lt;=CS$6,$E222&gt;=CS$5),60,0)))</f>
        <v/>
      </c>
      <c r="CT222" s="80" t="str">
        <f>IF(OR($A222="",NOT(ISNUMBER($G222))),"",IF(AND($F222&lt;=CT$6,$G222&gt;=CT$5),IF(CT$5&gt;$N222,5,$K222)*10+IF(AND($F222&gt;=CT$5,$F222&lt;=CT$6),IF(AND($G222&gt;=CT$5,$G222&lt;=CT$6),5,IF($L222=1,2,1)),IF(AND($G222&gt;=CT$5,$G222&lt;=CT$6),IF($M222&gt;0,4,3),0)),IF(AND($D222&lt;=CT$6,$E222&gt;=CT$5),60,0)))</f>
        <v/>
      </c>
      <c r="CU222" s="80" t="str">
        <f>IF(OR($A222="",NOT(ISNUMBER($G222))),"",IF(AND($F222&lt;=CU$6,$G222&gt;=CU$5),IF(CU$5&gt;$N222,5,$K222)*10+IF(AND($F222&gt;=CU$5,$F222&lt;=CU$6),IF(AND($G222&gt;=CU$5,$G222&lt;=CU$6),5,IF($L222=1,2,1)),IF(AND($G222&gt;=CU$5,$G222&lt;=CU$6),IF($M222&gt;0,4,3),0)),IF(AND($D222&lt;=CU$6,$E222&gt;=CU$5),60,0)))</f>
        <v/>
      </c>
      <c r="CV222" s="80" t="str">
        <f>IF(OR($A222="",NOT(ISNUMBER($G222))),"",IF(AND($F222&lt;=CV$6,$G222&gt;=CV$5),IF(CV$5&gt;$N222,5,$K222)*10+IF(AND($F222&gt;=CV$5,$F222&lt;=CV$6),IF(AND($G222&gt;=CV$5,$G222&lt;=CV$6),5,IF($L222=1,2,1)),IF(AND($G222&gt;=CV$5,$G222&lt;=CV$6),IF($M222&gt;0,4,3),0)),IF(AND($D222&lt;=CV$6,$E222&gt;=CV$5),60,0)))</f>
        <v/>
      </c>
      <c r="CW222" s="80" t="str">
        <f>IF(OR($A222="",NOT(ISNUMBER($G222))),"",IF(AND($F222&lt;=CW$6,$G222&gt;=CW$5),IF(CW$5&gt;$N222,5,$K222)*10+IF(AND($F222&gt;=CW$5,$F222&lt;=CW$6),IF(AND($G222&gt;=CW$5,$G222&lt;=CW$6),5,IF($L222=1,2,1)),IF(AND($G222&gt;=CW$5,$G222&lt;=CW$6),IF($M222&gt;0,4,3),0)),IF(AND($D222&lt;=CW$6,$E222&gt;=CW$5),60,0)))</f>
        <v/>
      </c>
      <c r="CX222" s="80" t="str">
        <f>IF(OR($A222="",NOT(ISNUMBER($G222))),"",IF(AND($F222&lt;=CX$6,$G222&gt;=CX$5),IF(CX$5&gt;$N222,5,$K222)*10+IF(AND($F222&gt;=CX$5,$F222&lt;=CX$6),IF(AND($G222&gt;=CX$5,$G222&lt;=CX$6),5,IF($L222=1,2,1)),IF(AND($G222&gt;=CX$5,$G222&lt;=CX$6),IF($M222&gt;0,4,3),0)),IF(AND($D222&lt;=CX$6,$E222&gt;=CX$5),60,0)))</f>
        <v/>
      </c>
      <c r="CY222" s="80" t="str">
        <f>IF(OR($A222="",NOT(ISNUMBER($G222))),"",IF(AND($F222&lt;=CY$6,$G222&gt;=CY$5),IF(CY$5&gt;$N222,5,$K222)*10+IF(AND($F222&gt;=CY$5,$F222&lt;=CY$6),IF(AND($G222&gt;=CY$5,$G222&lt;=CY$6),5,IF($L222=1,2,1)),IF(AND($G222&gt;=CY$5,$G222&lt;=CY$6),IF($M222&gt;0,4,3),0)),IF(AND($D222&lt;=CY$6,$E222&gt;=CY$5),60,0)))</f>
        <v/>
      </c>
      <c r="CZ222" s="80" t="str">
        <f>IF(OR($A222="",NOT(ISNUMBER($G222))),"",IF(AND($F222&lt;=CZ$6,$G222&gt;=CZ$5),IF(CZ$5&gt;$N222,5,$K222)*10+IF(AND($F222&gt;=CZ$5,$F222&lt;=CZ$6),IF(AND($G222&gt;=CZ$5,$G222&lt;=CZ$6),5,IF($L222=1,2,1)),IF(AND($G222&gt;=CZ$5,$G222&lt;=CZ$6),IF($M222&gt;0,4,3),0)),IF(AND($D222&lt;=CZ$6,$E222&gt;=CZ$5),60,0)))</f>
        <v/>
      </c>
      <c r="DA222" s="80" t="str">
        <f>IF(OR($A222="",NOT(ISNUMBER($G222))),"",IF(AND($F222&lt;=DA$6,$G222&gt;=DA$5),IF(DA$5&gt;$N222,5,$K222)*10+IF(AND($F222&gt;=DA$5,$F222&lt;=DA$6),IF(AND($G222&gt;=DA$5,$G222&lt;=DA$6),5,IF($L222=1,2,1)),IF(AND($G222&gt;=DA$5,$G222&lt;=DA$6),IF($M222&gt;0,4,3),0)),IF(AND($D222&lt;=DA$6,$E222&gt;=DA$5),60,0)))</f>
        <v/>
      </c>
      <c r="DB222" s="80" t="str">
        <f>IF(OR($A222="",NOT(ISNUMBER($G222))),"",IF(AND($F222&lt;=DB$6,$G222&gt;=DB$5),IF(DB$5&gt;$N222,5,$K222)*10+IF(AND($F222&gt;=DB$5,$F222&lt;=DB$6),IF(AND($G222&gt;=DB$5,$G222&lt;=DB$6),5,IF($L222=1,2,1)),IF(AND($G222&gt;=DB$5,$G222&lt;=DB$6),IF($M222&gt;0,4,3),0)),IF(AND($D222&lt;=DB$6,$E222&gt;=DB$5),60,0)))</f>
        <v/>
      </c>
      <c r="DC222" s="80" t="str">
        <f>IF(OR($A222="",NOT(ISNUMBER($G222))),"",IF(AND($F222&lt;=DC$6,$G222&gt;=DC$5),IF(DC$5&gt;$N222,5,$K222)*10+IF(AND($F222&gt;=DC$5,$F222&lt;=DC$6),IF(AND($G222&gt;=DC$5,$G222&lt;=DC$6),5,IF($L222=1,2,1)),IF(AND($G222&gt;=DC$5,$G222&lt;=DC$6),IF($M222&gt;0,4,3),0)),IF(AND($D222&lt;=DC$6,$E222&gt;=DC$5),60,0)))</f>
        <v/>
      </c>
      <c r="DD222" s="80" t="str">
        <f>IF(OR($A222="",NOT(ISNUMBER($G222))),"",IF(AND($F222&lt;=DD$6,$G222&gt;=DD$5),IF(DD$5&gt;$N222,5,$K222)*10+IF(AND($F222&gt;=DD$5,$F222&lt;=DD$6),IF(AND($G222&gt;=DD$5,$G222&lt;=DD$6),5,IF($L222=1,2,1)),IF(AND($G222&gt;=DD$5,$G222&lt;=DD$6),IF($M222&gt;0,4,3),0)),IF(AND($D222&lt;=DD$6,$E222&gt;=DD$5),60,0)))</f>
        <v/>
      </c>
      <c r="DE222" s="80" t="str">
        <f>IF(OR($A222="",NOT(ISNUMBER($G222))),"",IF(AND($F222&lt;=DE$6,$G222&gt;=DE$5),IF(DE$5&gt;$N222,5,$K222)*10+IF(AND($F222&gt;=DE$5,$F222&lt;=DE$6),IF(AND($G222&gt;=DE$5,$G222&lt;=DE$6),5,IF($L222=1,2,1)),IF(AND($G222&gt;=DE$5,$G222&lt;=DE$6),IF($M222&gt;0,4,3),0)),IF(AND($D222&lt;=DE$6,$E222&gt;=DE$5),60,0)))</f>
        <v/>
      </c>
      <c r="DF222" s="80" t="str">
        <f>IF(OR($A222="",NOT(ISNUMBER($G222))),"",IF(AND($F222&lt;=DF$6,$G222&gt;=DF$5),IF(DF$5&gt;$N222,5,$K222)*10+IF(AND($F222&gt;=DF$5,$F222&lt;=DF$6),IF(AND($G222&gt;=DF$5,$G222&lt;=DF$6),5,IF($L222=1,2,1)),IF(AND($G222&gt;=DF$5,$G222&lt;=DF$6),IF($M222&gt;0,4,3),0)),IF(AND($D222&lt;=DF$6,$E222&gt;=DF$5),60,0)))</f>
        <v/>
      </c>
      <c r="DG222" s="80" t="str">
        <f>IF(OR($A222="",NOT(ISNUMBER($G222))),"",IF(AND($F222&lt;=DG$6,$G222&gt;=DG$5),IF(DG$5&gt;$N222,5,$K222)*10+IF(AND($F222&gt;=DG$5,$F222&lt;=DG$6),IF(AND($G222&gt;=DG$5,$G222&lt;=DG$6),5,IF($L222=1,2,1)),IF(AND($G222&gt;=DG$5,$G222&lt;=DG$6),IF($M222&gt;0,4,3),0)),IF(AND($D222&lt;=DG$6,$E222&gt;=DG$5),60,0)))</f>
        <v/>
      </c>
      <c r="DH222" s="80" t="str">
        <f>IF(OR($A222="",NOT(ISNUMBER($G222))),"",IF(AND($F222&lt;=DH$6,$G222&gt;=DH$5),IF(DH$5&gt;$N222,5,$K222)*10+IF(AND($F222&gt;=DH$5,$F222&lt;=DH$6),IF(AND($G222&gt;=DH$5,$G222&lt;=DH$6),5,IF($L222=1,2,1)),IF(AND($G222&gt;=DH$5,$G222&lt;=DH$6),IF($M222&gt;0,4,3),0)),IF(AND($D222&lt;=DH$6,$E222&gt;=DH$5),60,0)))</f>
        <v/>
      </c>
      <c r="DI222" s="80" t="str">
        <f>IF(OR($A222="",NOT(ISNUMBER($G222))),"",IF(AND($F222&lt;=DI$6,$G222&gt;=DI$5),IF(DI$5&gt;$N222,5,$K222)*10+IF(AND($F222&gt;=DI$5,$F222&lt;=DI$6),IF(AND($G222&gt;=DI$5,$G222&lt;=DI$6),5,IF($L222=1,2,1)),IF(AND($G222&gt;=DI$5,$G222&lt;=DI$6),IF($M222&gt;0,4,3),0)),IF(AND($D222&lt;=DI$6,$E222&gt;=DI$5),60,0)))</f>
        <v/>
      </c>
      <c r="DJ222" s="80" t="str">
        <f>IF(OR($A222="",NOT(ISNUMBER($G222))),"",IF(AND($F222&lt;=DJ$6,$G222&gt;=DJ$5),IF(DJ$5&gt;$N222,5,$K222)*10+IF(AND($F222&gt;=DJ$5,$F222&lt;=DJ$6),IF(AND($G222&gt;=DJ$5,$G222&lt;=DJ$6),5,IF($L222=1,2,1)),IF(AND($G222&gt;=DJ$5,$G222&lt;=DJ$6),IF($M222&gt;0,4,3),0)),IF(AND($D222&lt;=DJ$6,$E222&gt;=DJ$5),60,0)))</f>
        <v/>
      </c>
      <c r="DK222" s="80" t="str">
        <f>IF(OR($A222="",NOT(ISNUMBER($G222))),"",IF(AND($F222&lt;=DK$6,$G222&gt;=DK$5),IF(DK$5&gt;$N222,5,$K222)*10+IF(AND($F222&gt;=DK$5,$F222&lt;=DK$6),IF(AND($G222&gt;=DK$5,$G222&lt;=DK$6),5,IF($L222=1,2,1)),IF(AND($G222&gt;=DK$5,$G222&lt;=DK$6),IF($M222&gt;0,4,3),0)),IF(AND($D222&lt;=DK$6,$E222&gt;=DK$5),60,0)))</f>
        <v/>
      </c>
      <c r="DL222" s="80" t="str">
        <f>IF(OR($A222="",NOT(ISNUMBER($G222))),"",IF(AND($F222&lt;=DL$6,$G222&gt;=DL$5),IF(DL$5&gt;$N222,5,$K222)*10+IF(AND($F222&gt;=DL$5,$F222&lt;=DL$6),IF(AND($G222&gt;=DL$5,$G222&lt;=DL$6),5,IF($L222=1,2,1)),IF(AND($G222&gt;=DL$5,$G222&lt;=DL$6),IF($M222&gt;0,4,3),0)),IF(AND($D222&lt;=DL$6,$E222&gt;=DL$5),60,0)))</f>
        <v/>
      </c>
      <c r="DM222" s="80" t="str">
        <f>IF(OR($A222="",NOT(ISNUMBER($G222))),"",IF(AND($F222&lt;=DM$6,$G222&gt;=DM$5),IF(DM$5&gt;$N222,5,$K222)*10+IF(AND($F222&gt;=DM$5,$F222&lt;=DM$6),IF(AND($G222&gt;=DM$5,$G222&lt;=DM$6),5,IF($L222=1,2,1)),IF(AND($G222&gt;=DM$5,$G222&lt;=DM$6),IF($M222&gt;0,4,3),0)),IF(AND($D222&lt;=DM$6,$E222&gt;=DM$5),60,0)))</f>
        <v/>
      </c>
      <c r="DN222" s="80" t="str">
        <f>IF(OR($A222="",NOT(ISNUMBER($G222))),"",IF(AND($F222&lt;=DN$6,$G222&gt;=DN$5),IF(DN$5&gt;$N222,5,$K222)*10+IF(AND($F222&gt;=DN$5,$F222&lt;=DN$6),IF(AND($G222&gt;=DN$5,$G222&lt;=DN$6),5,IF($L222=1,2,1)),IF(AND($G222&gt;=DN$5,$G222&lt;=DN$6),IF($M222&gt;0,4,3),0)),IF(AND($D222&lt;=DN$6,$E222&gt;=DN$5),60,0)))</f>
        <v/>
      </c>
      <c r="DO222" s="80" t="str">
        <f>IF(OR($A222="",NOT(ISNUMBER($G222))),"",IF(AND($F222&lt;=DO$6,$G222&gt;=DO$5),IF(DO$5&gt;$N222,5,$K222)*10+IF(AND($F222&gt;=DO$5,$F222&lt;=DO$6),IF(AND($G222&gt;=DO$5,$G222&lt;=DO$6),5,IF($L222=1,2,1)),IF(AND($G222&gt;=DO$5,$G222&lt;=DO$6),IF($M222&gt;0,4,3),0)),IF(AND($D222&lt;=DO$6,$E222&gt;=DO$5),60,0)))</f>
        <v/>
      </c>
      <c r="DP222" s="80" t="str">
        <f>IF(OR($A222="",NOT(ISNUMBER($G222))),"",IF(AND($F222&lt;=DP$6,$G222&gt;=DP$5),IF(DP$5&gt;$N222,5,$K222)*10+IF(AND($F222&gt;=DP$5,$F222&lt;=DP$6),IF(AND($G222&gt;=DP$5,$G222&lt;=DP$6),5,IF($L222=1,2,1)),IF(AND($G222&gt;=DP$5,$G222&lt;=DP$6),IF($M222&gt;0,4,3),0)),IF(AND($D222&lt;=DP$6,$E222&gt;=DP$5),60,0)))</f>
        <v/>
      </c>
      <c r="DQ222" s="80" t="str">
        <f>IF(OR($A222="",NOT(ISNUMBER($G222))),"",IF(AND($F222&lt;=DQ$6,$G222&gt;=DQ$5),IF(DQ$5&gt;$N222,5,$K222)*10+IF(AND($F222&gt;=DQ$5,$F222&lt;=DQ$6),IF(AND($G222&gt;=DQ$5,$G222&lt;=DQ$6),5,IF($L222=1,2,1)),IF(AND($G222&gt;=DQ$5,$G222&lt;=DQ$6),IF($M222&gt;0,4,3),0)),IF(AND($D222&lt;=DQ$6,$E222&gt;=DQ$5),60,0)))</f>
        <v/>
      </c>
      <c r="DR222" s="80" t="str">
        <f>IF(OR($A222="",NOT(ISNUMBER($G222))),"",IF(AND($F222&lt;=DR$6,$G222&gt;=DR$5),IF(DR$5&gt;$N222,5,$K222)*10+IF(AND($F222&gt;=DR$5,$F222&lt;=DR$6),IF(AND($G222&gt;=DR$5,$G222&lt;=DR$6),5,IF($L222=1,2,1)),IF(AND($G222&gt;=DR$5,$G222&lt;=DR$6),IF($M222&gt;0,4,3),0)),IF(AND($D222&lt;=DR$6,$E222&gt;=DR$5),60,0)))</f>
        <v/>
      </c>
      <c r="DS222" s="80" t="str">
        <f>IF(OR($A222="",NOT(ISNUMBER($G222))),"",IF(AND($F222&lt;=DS$6,$G222&gt;=DS$5),IF(DS$5&gt;$N222,5,$K222)*10+IF(AND($F222&gt;=DS$5,$F222&lt;=DS$6),IF(AND($G222&gt;=DS$5,$G222&lt;=DS$6),5,IF($L222=1,2,1)),IF(AND($G222&gt;=DS$5,$G222&lt;=DS$6),IF($M222&gt;0,4,3),0)),IF(AND($D222&lt;=DS$6,$E222&gt;=DS$5),60,0)))</f>
        <v/>
      </c>
      <c r="DT222" s="80" t="str">
        <f>IF(OR($A222="",NOT(ISNUMBER($G222))),"",IF(AND($F222&lt;=DT$6,$G222&gt;=DT$5),IF(DT$5&gt;$N222,5,$K222)*10+IF(AND($F222&gt;=DT$5,$F222&lt;=DT$6),IF(AND($G222&gt;=DT$5,$G222&lt;=DT$6),5,IF($L222=1,2,1)),IF(AND($G222&gt;=DT$5,$G222&lt;=DT$6),IF($M222&gt;0,4,3),0)),IF(AND($D222&lt;=DT$6,$E222&gt;=DT$5),60,0)))</f>
        <v/>
      </c>
      <c r="DU222" s="80" t="str">
        <f>IF(OR($A222="",NOT(ISNUMBER($G222))),"",IF(AND($F222&lt;=DU$6,$G222&gt;=DU$5),IF(DU$5&gt;$N222,5,$K222)*10+IF(AND($F222&gt;=DU$5,$F222&lt;=DU$6),IF(AND($G222&gt;=DU$5,$G222&lt;=DU$6),5,IF($L222=1,2,1)),IF(AND($G222&gt;=DU$5,$G222&lt;=DU$6),IF($M222&gt;0,4,3),0)),IF(AND($D222&lt;=DU$6,$E222&gt;=DU$5),60,0)))</f>
        <v/>
      </c>
      <c r="DV222" s="80" t="str">
        <f>IF(OR($A222="",NOT(ISNUMBER($G222))),"",IF(AND($F222&lt;=DV$6,$G222&gt;=DV$5),IF(DV$5&gt;$N222,5,$K222)*10+IF(AND($F222&gt;=DV$5,$F222&lt;=DV$6),IF(AND($G222&gt;=DV$5,$G222&lt;=DV$6),5,IF($L222=1,2,1)),IF(AND($G222&gt;=DV$5,$G222&lt;=DV$6),IF($M222&gt;0,4,3),0)),IF(AND($D222&lt;=DV$6,$E222&gt;=DV$5),60,0)))</f>
        <v/>
      </c>
      <c r="DW222" s="80" t="str">
        <f>IF(OR($A222="",NOT(ISNUMBER($G222))),"",IF(AND($F222&lt;=DW$6,$G222&gt;=DW$5),IF(DW$5&gt;$N222,5,$K222)*10+IF(AND($F222&gt;=DW$5,$F222&lt;=DW$6),IF(AND($G222&gt;=DW$5,$G222&lt;=DW$6),5,IF($L222=1,2,1)),IF(AND($G222&gt;=DW$5,$G222&lt;=DW$6),IF($M222&gt;0,4,3),0)),IF(AND($D222&lt;=DW$6,$E222&gt;=DW$5),60,0)))</f>
        <v/>
      </c>
      <c r="DX222" s="80" t="str">
        <f>IF(OR($A222="",NOT(ISNUMBER($G222))),"",IF(AND($F222&lt;=DX$6,$G222&gt;=DX$5),IF(DX$5&gt;$N222,5,$K222)*10+IF(AND($F222&gt;=DX$5,$F222&lt;=DX$6),IF(AND($G222&gt;=DX$5,$G222&lt;=DX$6),5,IF($L222=1,2,1)),IF(AND($G222&gt;=DX$5,$G222&lt;=DX$6),IF($M222&gt;0,4,3),0)),IF(AND($D222&lt;=DX$6,$E222&gt;=DX$5),60,0)))</f>
        <v/>
      </c>
      <c r="DY222" s="80" t="str">
        <f>IF(OR($A222="",NOT(ISNUMBER($G222))),"",IF(AND($F222&lt;=DY$6,$G222&gt;=DY$5),IF(DY$5&gt;$N222,5,$K222)*10+IF(AND($F222&gt;=DY$5,$F222&lt;=DY$6),IF(AND($G222&gt;=DY$5,$G222&lt;=DY$6),5,IF($L222=1,2,1)),IF(AND($G222&gt;=DY$5,$G222&lt;=DY$6),IF($M222&gt;0,4,3),0)),IF(AND($D222&lt;=DY$6,$E222&gt;=DY$5),60,0)))</f>
        <v/>
      </c>
      <c r="DZ222" s="80" t="str">
        <f>IF(OR($A222="",NOT(ISNUMBER($G222))),"",IF(AND($F222&lt;=DZ$6,$G222&gt;=DZ$5),IF(DZ$5&gt;$N222,5,$K222)*10+IF(AND($F222&gt;=DZ$5,$F222&lt;=DZ$6),IF(AND($G222&gt;=DZ$5,$G222&lt;=DZ$6),5,IF($L222=1,2,1)),IF(AND($G222&gt;=DZ$5,$G222&lt;=DZ$6),IF($M222&gt;0,4,3),0)),IF(AND($D222&lt;=DZ$6,$E222&gt;=DZ$5),60,0)))</f>
        <v/>
      </c>
      <c r="EA222" s="80" t="str">
        <f>IF(OR($A222="",NOT(ISNUMBER($G222))),"",IF(AND($F222&lt;=EA$6,$G222&gt;=EA$5),IF(EA$5&gt;$N222,5,$K222)*10+IF(AND($F222&gt;=EA$5,$F222&lt;=EA$6),IF(AND($G222&gt;=EA$5,$G222&lt;=EA$6),5,IF($L222=1,2,1)),IF(AND($G222&gt;=EA$5,$G222&lt;=EA$6),IF($M222&gt;0,4,3),0)),IF(AND($D222&lt;=EA$6,$E222&gt;=EA$5),60,0)))</f>
        <v/>
      </c>
      <c r="EB222" s="80" t="str">
        <f>IF(OR($A222="",NOT(ISNUMBER($G222))),"",IF(AND($F222&lt;=EB$6,$G222&gt;=EB$5),IF(EB$5&gt;$N222,5,$K222)*10+IF(AND($F222&gt;=EB$5,$F222&lt;=EB$6),IF(AND($G222&gt;=EB$5,$G222&lt;=EB$6),5,IF($L222=1,2,1)),IF(AND($G222&gt;=EB$5,$G222&lt;=EB$6),IF($M222&gt;0,4,3),0)),IF(AND($D222&lt;=EB$6,$E222&gt;=EB$5),60,0)))</f>
        <v/>
      </c>
      <c r="EC222" s="80" t="str">
        <f>IF(OR($A222="",NOT(ISNUMBER($G222))),"",IF(AND($F222&lt;=EC$6,$G222&gt;=EC$5),IF(EC$5&gt;$N222,5,$K222)*10+IF(AND($F222&gt;=EC$5,$F222&lt;=EC$6),IF(AND($G222&gt;=EC$5,$G222&lt;=EC$6),5,IF($L222=1,2,1)),IF(AND($G222&gt;=EC$5,$G222&lt;=EC$6),IF($M222&gt;0,4,3),0)),IF(AND($D222&lt;=EC$6,$E222&gt;=EC$5),60,0)))</f>
        <v/>
      </c>
      <c r="ED222" s="80" t="str">
        <f>IF(OR($A222="",NOT(ISNUMBER($G222))),"",IF(AND($F222&lt;=ED$6,$G222&gt;=ED$5),IF(ED$5&gt;$N222,5,$K222)*10+IF(AND($F222&gt;=ED$5,$F222&lt;=ED$6),IF(AND($G222&gt;=ED$5,$G222&lt;=ED$6),5,IF($L222=1,2,1)),IF(AND($G222&gt;=ED$5,$G222&lt;=ED$6),IF($M222&gt;0,4,3),0)),IF(AND($D222&lt;=ED$6,$E222&gt;=ED$5),60,0)))</f>
        <v/>
      </c>
    </row>
    <row r="223" ht="18" customHeight="1">
      <c r="A223" s="52" t="str">
        <f>IF(Tasks!$B223="","",Tasks!$A223)</f>
        <v/>
      </c>
      <c r="B223" s="78" t="str">
        <f>IF(Tasks!$B223="","",Tasks!$B223)</f>
        <v/>
      </c>
      <c r="C223" s="25" t="str">
        <f>IF($B223="","",IF(AND(Tasks!$D223="",Tasks!$G223=""),"-",IF(Tasks!$D223="","",Tasks!$D223&amp;IF(OR(Tasks!$E223="",Tasks!$E223="FS"),IF(N(Tasks!$F223)=0,"","FS"),Tasks!$E223)&amp;IF(N(Tasks!$F223)=0,"",IF(Tasks!$F223&gt;0,"+","")&amp;Tasks!$F223))&amp;IF(AND(Tasks!$D223&lt;&gt;"",Tasks!$G223&lt;&gt;""),", ","")&amp;IF(Tasks!$G223="","",Tasks!$G223&amp;IF(OR(Tasks!$H223="",Tasks!$H223="FS"),IF(N(Tasks!$I223)=0,"","FS"),Tasks!$H223)&amp;IF(N(Tasks!$I223)=0,"",IF(Tasks!$I223&gt;0,"+","")&amp;Tasks!$I223))))</f>
        <v/>
      </c>
      <c r="D223" s="51" t="str">
        <f>IF(OR($B223="",Tasks!$Q223=""),"",Tasks!$Q223)</f>
        <v/>
      </c>
      <c r="E223" s="51" t="str">
        <f>IF(OR($B223="",Tasks!$R223=""),"",Tasks!$R223)</f>
        <v/>
      </c>
      <c r="F223" s="51" t="str">
        <f>IF(OR($B223="",Tasks!$S223=""),"",Tasks!$S223)</f>
        <v/>
      </c>
      <c r="G223" s="51" t="str">
        <f>IF(OR($B223="",Tasks!$T223=""),"",Tasks!$T223)</f>
        <v/>
      </c>
      <c r="H223" s="52" t="str">
        <f>IF($B223="","",Tasks!$AE223)</f>
        <v/>
      </c>
      <c r="I223" s="79" t="str">
        <f>IF($B223="","",Tasks!$AF223)</f>
        <v/>
      </c>
      <c r="J223" s="53" t="str">
        <f>IF(OR($B223="",Tasks!$V223=""),"",Tasks!$V223)</f>
        <v/>
      </c>
      <c r="K223" s="52" t="str">
        <f>IF($B223="","",Tasks!$AA223)</f>
        <v/>
      </c>
      <c r="L223" s="52" t="str">
        <f>IF($B223="","",Tasks!$AB223)</f>
        <v/>
      </c>
      <c r="M223" s="52" t="str">
        <f>IF($B223="","",Tasks!$Z223)</f>
        <v/>
      </c>
      <c r="N223" s="52" t="str">
        <f>IF(OR($B223="",Tasks!$AG223=""),"",Tasks!$AG223)</f>
        <v/>
      </c>
      <c r="O223" s="80" t="str">
        <f>IF(OR($A223="",NOT(ISNUMBER($G223))),"",IF(AND($F223&lt;=O$6,$G223&gt;=O$5),IF(O$5&gt;$N223,5,$K223)*10+IF(AND($F223&gt;=O$5,$F223&lt;=O$6),IF(AND($G223&gt;=O$5,$G223&lt;=O$6),5,IF($L223=1,2,1)),IF(AND($G223&gt;=O$5,$G223&lt;=O$6),IF($M223&gt;0,4,3),0)),IF(AND($D223&lt;=O$6,$E223&gt;=O$5),60,0)))</f>
        <v/>
      </c>
      <c r="P223" s="80" t="str">
        <f>IF(OR($A223="",NOT(ISNUMBER($G223))),"",IF(AND($F223&lt;=P$6,$G223&gt;=P$5),IF(P$5&gt;$N223,5,$K223)*10+IF(AND($F223&gt;=P$5,$F223&lt;=P$6),IF(AND($G223&gt;=P$5,$G223&lt;=P$6),5,IF($L223=1,2,1)),IF(AND($G223&gt;=P$5,$G223&lt;=P$6),IF($M223&gt;0,4,3),0)),IF(AND($D223&lt;=P$6,$E223&gt;=P$5),60,0)))</f>
        <v/>
      </c>
      <c r="Q223" s="80" t="str">
        <f>IF(OR($A223="",NOT(ISNUMBER($G223))),"",IF(AND($F223&lt;=Q$6,$G223&gt;=Q$5),IF(Q$5&gt;$N223,5,$K223)*10+IF(AND($F223&gt;=Q$5,$F223&lt;=Q$6),IF(AND($G223&gt;=Q$5,$G223&lt;=Q$6),5,IF($L223=1,2,1)),IF(AND($G223&gt;=Q$5,$G223&lt;=Q$6),IF($M223&gt;0,4,3),0)),IF(AND($D223&lt;=Q$6,$E223&gt;=Q$5),60,0)))</f>
        <v/>
      </c>
      <c r="R223" s="80" t="str">
        <f>IF(OR($A223="",NOT(ISNUMBER($G223))),"",IF(AND($F223&lt;=R$6,$G223&gt;=R$5),IF(R$5&gt;$N223,5,$K223)*10+IF(AND($F223&gt;=R$5,$F223&lt;=R$6),IF(AND($G223&gt;=R$5,$G223&lt;=R$6),5,IF($L223=1,2,1)),IF(AND($G223&gt;=R$5,$G223&lt;=R$6),IF($M223&gt;0,4,3),0)),IF(AND($D223&lt;=R$6,$E223&gt;=R$5),60,0)))</f>
        <v/>
      </c>
      <c r="S223" s="80" t="str">
        <f>IF(OR($A223="",NOT(ISNUMBER($G223))),"",IF(AND($F223&lt;=S$6,$G223&gt;=S$5),IF(S$5&gt;$N223,5,$K223)*10+IF(AND($F223&gt;=S$5,$F223&lt;=S$6),IF(AND($G223&gt;=S$5,$G223&lt;=S$6),5,IF($L223=1,2,1)),IF(AND($G223&gt;=S$5,$G223&lt;=S$6),IF($M223&gt;0,4,3),0)),IF(AND($D223&lt;=S$6,$E223&gt;=S$5),60,0)))</f>
        <v/>
      </c>
      <c r="T223" s="80" t="str">
        <f>IF(OR($A223="",NOT(ISNUMBER($G223))),"",IF(AND($F223&lt;=T$6,$G223&gt;=T$5),IF(T$5&gt;$N223,5,$K223)*10+IF(AND($F223&gt;=T$5,$F223&lt;=T$6),IF(AND($G223&gt;=T$5,$G223&lt;=T$6),5,IF($L223=1,2,1)),IF(AND($G223&gt;=T$5,$G223&lt;=T$6),IF($M223&gt;0,4,3),0)),IF(AND($D223&lt;=T$6,$E223&gt;=T$5),60,0)))</f>
        <v/>
      </c>
      <c r="U223" s="80" t="str">
        <f>IF(OR($A223="",NOT(ISNUMBER($G223))),"",IF(AND($F223&lt;=U$6,$G223&gt;=U$5),IF(U$5&gt;$N223,5,$K223)*10+IF(AND($F223&gt;=U$5,$F223&lt;=U$6),IF(AND($G223&gt;=U$5,$G223&lt;=U$6),5,IF($L223=1,2,1)),IF(AND($G223&gt;=U$5,$G223&lt;=U$6),IF($M223&gt;0,4,3),0)),IF(AND($D223&lt;=U$6,$E223&gt;=U$5),60,0)))</f>
        <v/>
      </c>
      <c r="V223" s="80" t="str">
        <f>IF(OR($A223="",NOT(ISNUMBER($G223))),"",IF(AND($F223&lt;=V$6,$G223&gt;=V$5),IF(V$5&gt;$N223,5,$K223)*10+IF(AND($F223&gt;=V$5,$F223&lt;=V$6),IF(AND($G223&gt;=V$5,$G223&lt;=V$6),5,IF($L223=1,2,1)),IF(AND($G223&gt;=V$5,$G223&lt;=V$6),IF($M223&gt;0,4,3),0)),IF(AND($D223&lt;=V$6,$E223&gt;=V$5),60,0)))</f>
        <v/>
      </c>
      <c r="W223" s="80" t="str">
        <f>IF(OR($A223="",NOT(ISNUMBER($G223))),"",IF(AND($F223&lt;=W$6,$G223&gt;=W$5),IF(W$5&gt;$N223,5,$K223)*10+IF(AND($F223&gt;=W$5,$F223&lt;=W$6),IF(AND($G223&gt;=W$5,$G223&lt;=W$6),5,IF($L223=1,2,1)),IF(AND($G223&gt;=W$5,$G223&lt;=W$6),IF($M223&gt;0,4,3),0)),IF(AND($D223&lt;=W$6,$E223&gt;=W$5),60,0)))</f>
        <v/>
      </c>
      <c r="X223" s="80" t="str">
        <f>IF(OR($A223="",NOT(ISNUMBER($G223))),"",IF(AND($F223&lt;=X$6,$G223&gt;=X$5),IF(X$5&gt;$N223,5,$K223)*10+IF(AND($F223&gt;=X$5,$F223&lt;=X$6),IF(AND($G223&gt;=X$5,$G223&lt;=X$6),5,IF($L223=1,2,1)),IF(AND($G223&gt;=X$5,$G223&lt;=X$6),IF($M223&gt;0,4,3),0)),IF(AND($D223&lt;=X$6,$E223&gt;=X$5),60,0)))</f>
        <v/>
      </c>
      <c r="Y223" s="80" t="str">
        <f>IF(OR($A223="",NOT(ISNUMBER($G223))),"",IF(AND($F223&lt;=Y$6,$G223&gt;=Y$5),IF(Y$5&gt;$N223,5,$K223)*10+IF(AND($F223&gt;=Y$5,$F223&lt;=Y$6),IF(AND($G223&gt;=Y$5,$G223&lt;=Y$6),5,IF($L223=1,2,1)),IF(AND($G223&gt;=Y$5,$G223&lt;=Y$6),IF($M223&gt;0,4,3),0)),IF(AND($D223&lt;=Y$6,$E223&gt;=Y$5),60,0)))</f>
        <v/>
      </c>
      <c r="Z223" s="80" t="str">
        <f>IF(OR($A223="",NOT(ISNUMBER($G223))),"",IF(AND($F223&lt;=Z$6,$G223&gt;=Z$5),IF(Z$5&gt;$N223,5,$K223)*10+IF(AND($F223&gt;=Z$5,$F223&lt;=Z$6),IF(AND($G223&gt;=Z$5,$G223&lt;=Z$6),5,IF($L223=1,2,1)),IF(AND($G223&gt;=Z$5,$G223&lt;=Z$6),IF($M223&gt;0,4,3),0)),IF(AND($D223&lt;=Z$6,$E223&gt;=Z$5),60,0)))</f>
        <v/>
      </c>
      <c r="AA223" s="80" t="str">
        <f>IF(OR($A223="",NOT(ISNUMBER($G223))),"",IF(AND($F223&lt;=AA$6,$G223&gt;=AA$5),IF(AA$5&gt;$N223,5,$K223)*10+IF(AND($F223&gt;=AA$5,$F223&lt;=AA$6),IF(AND($G223&gt;=AA$5,$G223&lt;=AA$6),5,IF($L223=1,2,1)),IF(AND($G223&gt;=AA$5,$G223&lt;=AA$6),IF($M223&gt;0,4,3),0)),IF(AND($D223&lt;=AA$6,$E223&gt;=AA$5),60,0)))</f>
        <v/>
      </c>
      <c r="AB223" s="80" t="str">
        <f>IF(OR($A223="",NOT(ISNUMBER($G223))),"",IF(AND($F223&lt;=AB$6,$G223&gt;=AB$5),IF(AB$5&gt;$N223,5,$K223)*10+IF(AND($F223&gt;=AB$5,$F223&lt;=AB$6),IF(AND($G223&gt;=AB$5,$G223&lt;=AB$6),5,IF($L223=1,2,1)),IF(AND($G223&gt;=AB$5,$G223&lt;=AB$6),IF($M223&gt;0,4,3),0)),IF(AND($D223&lt;=AB$6,$E223&gt;=AB$5),60,0)))</f>
        <v/>
      </c>
      <c r="AC223" s="80" t="str">
        <f>IF(OR($A223="",NOT(ISNUMBER($G223))),"",IF(AND($F223&lt;=AC$6,$G223&gt;=AC$5),IF(AC$5&gt;$N223,5,$K223)*10+IF(AND($F223&gt;=AC$5,$F223&lt;=AC$6),IF(AND($G223&gt;=AC$5,$G223&lt;=AC$6),5,IF($L223=1,2,1)),IF(AND($G223&gt;=AC$5,$G223&lt;=AC$6),IF($M223&gt;0,4,3),0)),IF(AND($D223&lt;=AC$6,$E223&gt;=AC$5),60,0)))</f>
        <v/>
      </c>
      <c r="AD223" s="80" t="str">
        <f>IF(OR($A223="",NOT(ISNUMBER($G223))),"",IF(AND($F223&lt;=AD$6,$G223&gt;=AD$5),IF(AD$5&gt;$N223,5,$K223)*10+IF(AND($F223&gt;=AD$5,$F223&lt;=AD$6),IF(AND($G223&gt;=AD$5,$G223&lt;=AD$6),5,IF($L223=1,2,1)),IF(AND($G223&gt;=AD$5,$G223&lt;=AD$6),IF($M223&gt;0,4,3),0)),IF(AND($D223&lt;=AD$6,$E223&gt;=AD$5),60,0)))</f>
        <v/>
      </c>
      <c r="AE223" s="80" t="str">
        <f>IF(OR($A223="",NOT(ISNUMBER($G223))),"",IF(AND($F223&lt;=AE$6,$G223&gt;=AE$5),IF(AE$5&gt;$N223,5,$K223)*10+IF(AND($F223&gt;=AE$5,$F223&lt;=AE$6),IF(AND($G223&gt;=AE$5,$G223&lt;=AE$6),5,IF($L223=1,2,1)),IF(AND($G223&gt;=AE$5,$G223&lt;=AE$6),IF($M223&gt;0,4,3),0)),IF(AND($D223&lt;=AE$6,$E223&gt;=AE$5),60,0)))</f>
        <v/>
      </c>
      <c r="AF223" s="80" t="str">
        <f>IF(OR($A223="",NOT(ISNUMBER($G223))),"",IF(AND($F223&lt;=AF$6,$G223&gt;=AF$5),IF(AF$5&gt;$N223,5,$K223)*10+IF(AND($F223&gt;=AF$5,$F223&lt;=AF$6),IF(AND($G223&gt;=AF$5,$G223&lt;=AF$6),5,IF($L223=1,2,1)),IF(AND($G223&gt;=AF$5,$G223&lt;=AF$6),IF($M223&gt;0,4,3),0)),IF(AND($D223&lt;=AF$6,$E223&gt;=AF$5),60,0)))</f>
        <v/>
      </c>
      <c r="AG223" s="80" t="str">
        <f>IF(OR($A223="",NOT(ISNUMBER($G223))),"",IF(AND($F223&lt;=AG$6,$G223&gt;=AG$5),IF(AG$5&gt;$N223,5,$K223)*10+IF(AND($F223&gt;=AG$5,$F223&lt;=AG$6),IF(AND($G223&gt;=AG$5,$G223&lt;=AG$6),5,IF($L223=1,2,1)),IF(AND($G223&gt;=AG$5,$G223&lt;=AG$6),IF($M223&gt;0,4,3),0)),IF(AND($D223&lt;=AG$6,$E223&gt;=AG$5),60,0)))</f>
        <v/>
      </c>
      <c r="AH223" s="80" t="str">
        <f>IF(OR($A223="",NOT(ISNUMBER($G223))),"",IF(AND($F223&lt;=AH$6,$G223&gt;=AH$5),IF(AH$5&gt;$N223,5,$K223)*10+IF(AND($F223&gt;=AH$5,$F223&lt;=AH$6),IF(AND($G223&gt;=AH$5,$G223&lt;=AH$6),5,IF($L223=1,2,1)),IF(AND($G223&gt;=AH$5,$G223&lt;=AH$6),IF($M223&gt;0,4,3),0)),IF(AND($D223&lt;=AH$6,$E223&gt;=AH$5),60,0)))</f>
        <v/>
      </c>
      <c r="AI223" s="80" t="str">
        <f>IF(OR($A223="",NOT(ISNUMBER($G223))),"",IF(AND($F223&lt;=AI$6,$G223&gt;=AI$5),IF(AI$5&gt;$N223,5,$K223)*10+IF(AND($F223&gt;=AI$5,$F223&lt;=AI$6),IF(AND($G223&gt;=AI$5,$G223&lt;=AI$6),5,IF($L223=1,2,1)),IF(AND($G223&gt;=AI$5,$G223&lt;=AI$6),IF($M223&gt;0,4,3),0)),IF(AND($D223&lt;=AI$6,$E223&gt;=AI$5),60,0)))</f>
        <v/>
      </c>
      <c r="AJ223" s="80" t="str">
        <f>IF(OR($A223="",NOT(ISNUMBER($G223))),"",IF(AND($F223&lt;=AJ$6,$G223&gt;=AJ$5),IF(AJ$5&gt;$N223,5,$K223)*10+IF(AND($F223&gt;=AJ$5,$F223&lt;=AJ$6),IF(AND($G223&gt;=AJ$5,$G223&lt;=AJ$6),5,IF($L223=1,2,1)),IF(AND($G223&gt;=AJ$5,$G223&lt;=AJ$6),IF($M223&gt;0,4,3),0)),IF(AND($D223&lt;=AJ$6,$E223&gt;=AJ$5),60,0)))</f>
        <v/>
      </c>
      <c r="AK223" s="80" t="str">
        <f>IF(OR($A223="",NOT(ISNUMBER($G223))),"",IF(AND($F223&lt;=AK$6,$G223&gt;=AK$5),IF(AK$5&gt;$N223,5,$K223)*10+IF(AND($F223&gt;=AK$5,$F223&lt;=AK$6),IF(AND($G223&gt;=AK$5,$G223&lt;=AK$6),5,IF($L223=1,2,1)),IF(AND($G223&gt;=AK$5,$G223&lt;=AK$6),IF($M223&gt;0,4,3),0)),IF(AND($D223&lt;=AK$6,$E223&gt;=AK$5),60,0)))</f>
        <v/>
      </c>
      <c r="AL223" s="80" t="str">
        <f>IF(OR($A223="",NOT(ISNUMBER($G223))),"",IF(AND($F223&lt;=AL$6,$G223&gt;=AL$5),IF(AL$5&gt;$N223,5,$K223)*10+IF(AND($F223&gt;=AL$5,$F223&lt;=AL$6),IF(AND($G223&gt;=AL$5,$G223&lt;=AL$6),5,IF($L223=1,2,1)),IF(AND($G223&gt;=AL$5,$G223&lt;=AL$6),IF($M223&gt;0,4,3),0)),IF(AND($D223&lt;=AL$6,$E223&gt;=AL$5),60,0)))</f>
        <v/>
      </c>
      <c r="AM223" s="80" t="str">
        <f>IF(OR($A223="",NOT(ISNUMBER($G223))),"",IF(AND($F223&lt;=AM$6,$G223&gt;=AM$5),IF(AM$5&gt;$N223,5,$K223)*10+IF(AND($F223&gt;=AM$5,$F223&lt;=AM$6),IF(AND($G223&gt;=AM$5,$G223&lt;=AM$6),5,IF($L223=1,2,1)),IF(AND($G223&gt;=AM$5,$G223&lt;=AM$6),IF($M223&gt;0,4,3),0)),IF(AND($D223&lt;=AM$6,$E223&gt;=AM$5),60,0)))</f>
        <v/>
      </c>
      <c r="AN223" s="80" t="str">
        <f>IF(OR($A223="",NOT(ISNUMBER($G223))),"",IF(AND($F223&lt;=AN$6,$G223&gt;=AN$5),IF(AN$5&gt;$N223,5,$K223)*10+IF(AND($F223&gt;=AN$5,$F223&lt;=AN$6),IF(AND($G223&gt;=AN$5,$G223&lt;=AN$6),5,IF($L223=1,2,1)),IF(AND($G223&gt;=AN$5,$G223&lt;=AN$6),IF($M223&gt;0,4,3),0)),IF(AND($D223&lt;=AN$6,$E223&gt;=AN$5),60,0)))</f>
        <v/>
      </c>
      <c r="AO223" s="80" t="str">
        <f>IF(OR($A223="",NOT(ISNUMBER($G223))),"",IF(AND($F223&lt;=AO$6,$G223&gt;=AO$5),IF(AO$5&gt;$N223,5,$K223)*10+IF(AND($F223&gt;=AO$5,$F223&lt;=AO$6),IF(AND($G223&gt;=AO$5,$G223&lt;=AO$6),5,IF($L223=1,2,1)),IF(AND($G223&gt;=AO$5,$G223&lt;=AO$6),IF($M223&gt;0,4,3),0)),IF(AND($D223&lt;=AO$6,$E223&gt;=AO$5),60,0)))</f>
        <v/>
      </c>
      <c r="AP223" s="80" t="str">
        <f>IF(OR($A223="",NOT(ISNUMBER($G223))),"",IF(AND($F223&lt;=AP$6,$G223&gt;=AP$5),IF(AP$5&gt;$N223,5,$K223)*10+IF(AND($F223&gt;=AP$5,$F223&lt;=AP$6),IF(AND($G223&gt;=AP$5,$G223&lt;=AP$6),5,IF($L223=1,2,1)),IF(AND($G223&gt;=AP$5,$G223&lt;=AP$6),IF($M223&gt;0,4,3),0)),IF(AND($D223&lt;=AP$6,$E223&gt;=AP$5),60,0)))</f>
        <v/>
      </c>
      <c r="AQ223" s="80" t="str">
        <f>IF(OR($A223="",NOT(ISNUMBER($G223))),"",IF(AND($F223&lt;=AQ$6,$G223&gt;=AQ$5),IF(AQ$5&gt;$N223,5,$K223)*10+IF(AND($F223&gt;=AQ$5,$F223&lt;=AQ$6),IF(AND($G223&gt;=AQ$5,$G223&lt;=AQ$6),5,IF($L223=1,2,1)),IF(AND($G223&gt;=AQ$5,$G223&lt;=AQ$6),IF($M223&gt;0,4,3),0)),IF(AND($D223&lt;=AQ$6,$E223&gt;=AQ$5),60,0)))</f>
        <v/>
      </c>
      <c r="AR223" s="80" t="str">
        <f>IF(OR($A223="",NOT(ISNUMBER($G223))),"",IF(AND($F223&lt;=AR$6,$G223&gt;=AR$5),IF(AR$5&gt;$N223,5,$K223)*10+IF(AND($F223&gt;=AR$5,$F223&lt;=AR$6),IF(AND($G223&gt;=AR$5,$G223&lt;=AR$6),5,IF($L223=1,2,1)),IF(AND($G223&gt;=AR$5,$G223&lt;=AR$6),IF($M223&gt;0,4,3),0)),IF(AND($D223&lt;=AR$6,$E223&gt;=AR$5),60,0)))</f>
        <v/>
      </c>
      <c r="AS223" s="80" t="str">
        <f>IF(OR($A223="",NOT(ISNUMBER($G223))),"",IF(AND($F223&lt;=AS$6,$G223&gt;=AS$5),IF(AS$5&gt;$N223,5,$K223)*10+IF(AND($F223&gt;=AS$5,$F223&lt;=AS$6),IF(AND($G223&gt;=AS$5,$G223&lt;=AS$6),5,IF($L223=1,2,1)),IF(AND($G223&gt;=AS$5,$G223&lt;=AS$6),IF($M223&gt;0,4,3),0)),IF(AND($D223&lt;=AS$6,$E223&gt;=AS$5),60,0)))</f>
        <v/>
      </c>
      <c r="AT223" s="80" t="str">
        <f>IF(OR($A223="",NOT(ISNUMBER($G223))),"",IF(AND($F223&lt;=AT$6,$G223&gt;=AT$5),IF(AT$5&gt;$N223,5,$K223)*10+IF(AND($F223&gt;=AT$5,$F223&lt;=AT$6),IF(AND($G223&gt;=AT$5,$G223&lt;=AT$6),5,IF($L223=1,2,1)),IF(AND($G223&gt;=AT$5,$G223&lt;=AT$6),IF($M223&gt;0,4,3),0)),IF(AND($D223&lt;=AT$6,$E223&gt;=AT$5),60,0)))</f>
        <v/>
      </c>
      <c r="AU223" s="80" t="str">
        <f>IF(OR($A223="",NOT(ISNUMBER($G223))),"",IF(AND($F223&lt;=AU$6,$G223&gt;=AU$5),IF(AU$5&gt;$N223,5,$K223)*10+IF(AND($F223&gt;=AU$5,$F223&lt;=AU$6),IF(AND($G223&gt;=AU$5,$G223&lt;=AU$6),5,IF($L223=1,2,1)),IF(AND($G223&gt;=AU$5,$G223&lt;=AU$6),IF($M223&gt;0,4,3),0)),IF(AND($D223&lt;=AU$6,$E223&gt;=AU$5),60,0)))</f>
        <v/>
      </c>
      <c r="AV223" s="80" t="str">
        <f>IF(OR($A223="",NOT(ISNUMBER($G223))),"",IF(AND($F223&lt;=AV$6,$G223&gt;=AV$5),IF(AV$5&gt;$N223,5,$K223)*10+IF(AND($F223&gt;=AV$5,$F223&lt;=AV$6),IF(AND($G223&gt;=AV$5,$G223&lt;=AV$6),5,IF($L223=1,2,1)),IF(AND($G223&gt;=AV$5,$G223&lt;=AV$6),IF($M223&gt;0,4,3),0)),IF(AND($D223&lt;=AV$6,$E223&gt;=AV$5),60,0)))</f>
        <v/>
      </c>
      <c r="AW223" s="80" t="str">
        <f>IF(OR($A223="",NOT(ISNUMBER($G223))),"",IF(AND($F223&lt;=AW$6,$G223&gt;=AW$5),IF(AW$5&gt;$N223,5,$K223)*10+IF(AND($F223&gt;=AW$5,$F223&lt;=AW$6),IF(AND($G223&gt;=AW$5,$G223&lt;=AW$6),5,IF($L223=1,2,1)),IF(AND($G223&gt;=AW$5,$G223&lt;=AW$6),IF($M223&gt;0,4,3),0)),IF(AND($D223&lt;=AW$6,$E223&gt;=AW$5),60,0)))</f>
        <v/>
      </c>
      <c r="AX223" s="80" t="str">
        <f>IF(OR($A223="",NOT(ISNUMBER($G223))),"",IF(AND($F223&lt;=AX$6,$G223&gt;=AX$5),IF(AX$5&gt;$N223,5,$K223)*10+IF(AND($F223&gt;=AX$5,$F223&lt;=AX$6),IF(AND($G223&gt;=AX$5,$G223&lt;=AX$6),5,IF($L223=1,2,1)),IF(AND($G223&gt;=AX$5,$G223&lt;=AX$6),IF($M223&gt;0,4,3),0)),IF(AND($D223&lt;=AX$6,$E223&gt;=AX$5),60,0)))</f>
        <v/>
      </c>
      <c r="AY223" s="80" t="str">
        <f>IF(OR($A223="",NOT(ISNUMBER($G223))),"",IF(AND($F223&lt;=AY$6,$G223&gt;=AY$5),IF(AY$5&gt;$N223,5,$K223)*10+IF(AND($F223&gt;=AY$5,$F223&lt;=AY$6),IF(AND($G223&gt;=AY$5,$G223&lt;=AY$6),5,IF($L223=1,2,1)),IF(AND($G223&gt;=AY$5,$G223&lt;=AY$6),IF($M223&gt;0,4,3),0)),IF(AND($D223&lt;=AY$6,$E223&gt;=AY$5),60,0)))</f>
        <v/>
      </c>
      <c r="AZ223" s="80" t="str">
        <f>IF(OR($A223="",NOT(ISNUMBER($G223))),"",IF(AND($F223&lt;=AZ$6,$G223&gt;=AZ$5),IF(AZ$5&gt;$N223,5,$K223)*10+IF(AND($F223&gt;=AZ$5,$F223&lt;=AZ$6),IF(AND($G223&gt;=AZ$5,$G223&lt;=AZ$6),5,IF($L223=1,2,1)),IF(AND($G223&gt;=AZ$5,$G223&lt;=AZ$6),IF($M223&gt;0,4,3),0)),IF(AND($D223&lt;=AZ$6,$E223&gt;=AZ$5),60,0)))</f>
        <v/>
      </c>
      <c r="BA223" s="80" t="str">
        <f>IF(OR($A223="",NOT(ISNUMBER($G223))),"",IF(AND($F223&lt;=BA$6,$G223&gt;=BA$5),IF(BA$5&gt;$N223,5,$K223)*10+IF(AND($F223&gt;=BA$5,$F223&lt;=BA$6),IF(AND($G223&gt;=BA$5,$G223&lt;=BA$6),5,IF($L223=1,2,1)),IF(AND($G223&gt;=BA$5,$G223&lt;=BA$6),IF($M223&gt;0,4,3),0)),IF(AND($D223&lt;=BA$6,$E223&gt;=BA$5),60,0)))</f>
        <v/>
      </c>
      <c r="BB223" s="80" t="str">
        <f>IF(OR($A223="",NOT(ISNUMBER($G223))),"",IF(AND($F223&lt;=BB$6,$G223&gt;=BB$5),IF(BB$5&gt;$N223,5,$K223)*10+IF(AND($F223&gt;=BB$5,$F223&lt;=BB$6),IF(AND($G223&gt;=BB$5,$G223&lt;=BB$6),5,IF($L223=1,2,1)),IF(AND($G223&gt;=BB$5,$G223&lt;=BB$6),IF($M223&gt;0,4,3),0)),IF(AND($D223&lt;=BB$6,$E223&gt;=BB$5),60,0)))</f>
        <v/>
      </c>
      <c r="BC223" s="80" t="str">
        <f>IF(OR($A223="",NOT(ISNUMBER($G223))),"",IF(AND($F223&lt;=BC$6,$G223&gt;=BC$5),IF(BC$5&gt;$N223,5,$K223)*10+IF(AND($F223&gt;=BC$5,$F223&lt;=BC$6),IF(AND($G223&gt;=BC$5,$G223&lt;=BC$6),5,IF($L223=1,2,1)),IF(AND($G223&gt;=BC$5,$G223&lt;=BC$6),IF($M223&gt;0,4,3),0)),IF(AND($D223&lt;=BC$6,$E223&gt;=BC$5),60,0)))</f>
        <v/>
      </c>
      <c r="BD223" s="80" t="str">
        <f>IF(OR($A223="",NOT(ISNUMBER($G223))),"",IF(AND($F223&lt;=BD$6,$G223&gt;=BD$5),IF(BD$5&gt;$N223,5,$K223)*10+IF(AND($F223&gt;=BD$5,$F223&lt;=BD$6),IF(AND($G223&gt;=BD$5,$G223&lt;=BD$6),5,IF($L223=1,2,1)),IF(AND($G223&gt;=BD$5,$G223&lt;=BD$6),IF($M223&gt;0,4,3),0)),IF(AND($D223&lt;=BD$6,$E223&gt;=BD$5),60,0)))</f>
        <v/>
      </c>
      <c r="BE223" s="80" t="str">
        <f>IF(OR($A223="",NOT(ISNUMBER($G223))),"",IF(AND($F223&lt;=BE$6,$G223&gt;=BE$5),IF(BE$5&gt;$N223,5,$K223)*10+IF(AND($F223&gt;=BE$5,$F223&lt;=BE$6),IF(AND($G223&gt;=BE$5,$G223&lt;=BE$6),5,IF($L223=1,2,1)),IF(AND($G223&gt;=BE$5,$G223&lt;=BE$6),IF($M223&gt;0,4,3),0)),IF(AND($D223&lt;=BE$6,$E223&gt;=BE$5),60,0)))</f>
        <v/>
      </c>
      <c r="BF223" s="80" t="str">
        <f>IF(OR($A223="",NOT(ISNUMBER($G223))),"",IF(AND($F223&lt;=BF$6,$G223&gt;=BF$5),IF(BF$5&gt;$N223,5,$K223)*10+IF(AND($F223&gt;=BF$5,$F223&lt;=BF$6),IF(AND($G223&gt;=BF$5,$G223&lt;=BF$6),5,IF($L223=1,2,1)),IF(AND($G223&gt;=BF$5,$G223&lt;=BF$6),IF($M223&gt;0,4,3),0)),IF(AND($D223&lt;=BF$6,$E223&gt;=BF$5),60,0)))</f>
        <v/>
      </c>
      <c r="BG223" s="80" t="str">
        <f>IF(OR($A223="",NOT(ISNUMBER($G223))),"",IF(AND($F223&lt;=BG$6,$G223&gt;=BG$5),IF(BG$5&gt;$N223,5,$K223)*10+IF(AND($F223&gt;=BG$5,$F223&lt;=BG$6),IF(AND($G223&gt;=BG$5,$G223&lt;=BG$6),5,IF($L223=1,2,1)),IF(AND($G223&gt;=BG$5,$G223&lt;=BG$6),IF($M223&gt;0,4,3),0)),IF(AND($D223&lt;=BG$6,$E223&gt;=BG$5),60,0)))</f>
        <v/>
      </c>
      <c r="BH223" s="80" t="str">
        <f>IF(OR($A223="",NOT(ISNUMBER($G223))),"",IF(AND($F223&lt;=BH$6,$G223&gt;=BH$5),IF(BH$5&gt;$N223,5,$K223)*10+IF(AND($F223&gt;=BH$5,$F223&lt;=BH$6),IF(AND($G223&gt;=BH$5,$G223&lt;=BH$6),5,IF($L223=1,2,1)),IF(AND($G223&gt;=BH$5,$G223&lt;=BH$6),IF($M223&gt;0,4,3),0)),IF(AND($D223&lt;=BH$6,$E223&gt;=BH$5),60,0)))</f>
        <v/>
      </c>
      <c r="BI223" s="80" t="str">
        <f>IF(OR($A223="",NOT(ISNUMBER($G223))),"",IF(AND($F223&lt;=BI$6,$G223&gt;=BI$5),IF(BI$5&gt;$N223,5,$K223)*10+IF(AND($F223&gt;=BI$5,$F223&lt;=BI$6),IF(AND($G223&gt;=BI$5,$G223&lt;=BI$6),5,IF($L223=1,2,1)),IF(AND($G223&gt;=BI$5,$G223&lt;=BI$6),IF($M223&gt;0,4,3),0)),IF(AND($D223&lt;=BI$6,$E223&gt;=BI$5),60,0)))</f>
        <v/>
      </c>
      <c r="BJ223" s="80" t="str">
        <f>IF(OR($A223="",NOT(ISNUMBER($G223))),"",IF(AND($F223&lt;=BJ$6,$G223&gt;=BJ$5),IF(BJ$5&gt;$N223,5,$K223)*10+IF(AND($F223&gt;=BJ$5,$F223&lt;=BJ$6),IF(AND($G223&gt;=BJ$5,$G223&lt;=BJ$6),5,IF($L223=1,2,1)),IF(AND($G223&gt;=BJ$5,$G223&lt;=BJ$6),IF($M223&gt;0,4,3),0)),IF(AND($D223&lt;=BJ$6,$E223&gt;=BJ$5),60,0)))</f>
        <v/>
      </c>
      <c r="BK223" s="80" t="str">
        <f>IF(OR($A223="",NOT(ISNUMBER($G223))),"",IF(AND($F223&lt;=BK$6,$G223&gt;=BK$5),IF(BK$5&gt;$N223,5,$K223)*10+IF(AND($F223&gt;=BK$5,$F223&lt;=BK$6),IF(AND($G223&gt;=BK$5,$G223&lt;=BK$6),5,IF($L223=1,2,1)),IF(AND($G223&gt;=BK$5,$G223&lt;=BK$6),IF($M223&gt;0,4,3),0)),IF(AND($D223&lt;=BK$6,$E223&gt;=BK$5),60,0)))</f>
        <v/>
      </c>
      <c r="BL223" s="80" t="str">
        <f>IF(OR($A223="",NOT(ISNUMBER($G223))),"",IF(AND($F223&lt;=BL$6,$G223&gt;=BL$5),IF(BL$5&gt;$N223,5,$K223)*10+IF(AND($F223&gt;=BL$5,$F223&lt;=BL$6),IF(AND($G223&gt;=BL$5,$G223&lt;=BL$6),5,IF($L223=1,2,1)),IF(AND($G223&gt;=BL$5,$G223&lt;=BL$6),IF($M223&gt;0,4,3),0)),IF(AND($D223&lt;=BL$6,$E223&gt;=BL$5),60,0)))</f>
        <v/>
      </c>
      <c r="BM223" s="80" t="str">
        <f>IF(OR($A223="",NOT(ISNUMBER($G223))),"",IF(AND($F223&lt;=BM$6,$G223&gt;=BM$5),IF(BM$5&gt;$N223,5,$K223)*10+IF(AND($F223&gt;=BM$5,$F223&lt;=BM$6),IF(AND($G223&gt;=BM$5,$G223&lt;=BM$6),5,IF($L223=1,2,1)),IF(AND($G223&gt;=BM$5,$G223&lt;=BM$6),IF($M223&gt;0,4,3),0)),IF(AND($D223&lt;=BM$6,$E223&gt;=BM$5),60,0)))</f>
        <v/>
      </c>
      <c r="BN223" s="80" t="str">
        <f>IF(OR($A223="",NOT(ISNUMBER($G223))),"",IF(AND($F223&lt;=BN$6,$G223&gt;=BN$5),IF(BN$5&gt;$N223,5,$K223)*10+IF(AND($F223&gt;=BN$5,$F223&lt;=BN$6),IF(AND($G223&gt;=BN$5,$G223&lt;=BN$6),5,IF($L223=1,2,1)),IF(AND($G223&gt;=BN$5,$G223&lt;=BN$6),IF($M223&gt;0,4,3),0)),IF(AND($D223&lt;=BN$6,$E223&gt;=BN$5),60,0)))</f>
        <v/>
      </c>
      <c r="BO223" s="80" t="str">
        <f>IF(OR($A223="",NOT(ISNUMBER($G223))),"",IF(AND($F223&lt;=BO$6,$G223&gt;=BO$5),IF(BO$5&gt;$N223,5,$K223)*10+IF(AND($F223&gt;=BO$5,$F223&lt;=BO$6),IF(AND($G223&gt;=BO$5,$G223&lt;=BO$6),5,IF($L223=1,2,1)),IF(AND($G223&gt;=BO$5,$G223&lt;=BO$6),IF($M223&gt;0,4,3),0)),IF(AND($D223&lt;=BO$6,$E223&gt;=BO$5),60,0)))</f>
        <v/>
      </c>
      <c r="BP223" s="80" t="str">
        <f>IF(OR($A223="",NOT(ISNUMBER($G223))),"",IF(AND($F223&lt;=BP$6,$G223&gt;=BP$5),IF(BP$5&gt;$N223,5,$K223)*10+IF(AND($F223&gt;=BP$5,$F223&lt;=BP$6),IF(AND($G223&gt;=BP$5,$G223&lt;=BP$6),5,IF($L223=1,2,1)),IF(AND($G223&gt;=BP$5,$G223&lt;=BP$6),IF($M223&gt;0,4,3),0)),IF(AND($D223&lt;=BP$6,$E223&gt;=BP$5),60,0)))</f>
        <v/>
      </c>
      <c r="BQ223" s="80" t="str">
        <f>IF(OR($A223="",NOT(ISNUMBER($G223))),"",IF(AND($F223&lt;=BQ$6,$G223&gt;=BQ$5),IF(BQ$5&gt;$N223,5,$K223)*10+IF(AND($F223&gt;=BQ$5,$F223&lt;=BQ$6),IF(AND($G223&gt;=BQ$5,$G223&lt;=BQ$6),5,IF($L223=1,2,1)),IF(AND($G223&gt;=BQ$5,$G223&lt;=BQ$6),IF($M223&gt;0,4,3),0)),IF(AND($D223&lt;=BQ$6,$E223&gt;=BQ$5),60,0)))</f>
        <v/>
      </c>
      <c r="BR223" s="80" t="str">
        <f>IF(OR($A223="",NOT(ISNUMBER($G223))),"",IF(AND($F223&lt;=BR$6,$G223&gt;=BR$5),IF(BR$5&gt;$N223,5,$K223)*10+IF(AND($F223&gt;=BR$5,$F223&lt;=BR$6),IF(AND($G223&gt;=BR$5,$G223&lt;=BR$6),5,IF($L223=1,2,1)),IF(AND($G223&gt;=BR$5,$G223&lt;=BR$6),IF($M223&gt;0,4,3),0)),IF(AND($D223&lt;=BR$6,$E223&gt;=BR$5),60,0)))</f>
        <v/>
      </c>
      <c r="BS223" s="80" t="str">
        <f>IF(OR($A223="",NOT(ISNUMBER($G223))),"",IF(AND($F223&lt;=BS$6,$G223&gt;=BS$5),IF(BS$5&gt;$N223,5,$K223)*10+IF(AND($F223&gt;=BS$5,$F223&lt;=BS$6),IF(AND($G223&gt;=BS$5,$G223&lt;=BS$6),5,IF($L223=1,2,1)),IF(AND($G223&gt;=BS$5,$G223&lt;=BS$6),IF($M223&gt;0,4,3),0)),IF(AND($D223&lt;=BS$6,$E223&gt;=BS$5),60,0)))</f>
        <v/>
      </c>
      <c r="BT223" s="80" t="str">
        <f>IF(OR($A223="",NOT(ISNUMBER($G223))),"",IF(AND($F223&lt;=BT$6,$G223&gt;=BT$5),IF(BT$5&gt;$N223,5,$K223)*10+IF(AND($F223&gt;=BT$5,$F223&lt;=BT$6),IF(AND($G223&gt;=BT$5,$G223&lt;=BT$6),5,IF($L223=1,2,1)),IF(AND($G223&gt;=BT$5,$G223&lt;=BT$6),IF($M223&gt;0,4,3),0)),IF(AND($D223&lt;=BT$6,$E223&gt;=BT$5),60,0)))</f>
        <v/>
      </c>
      <c r="BU223" s="80" t="str">
        <f>IF(OR($A223="",NOT(ISNUMBER($G223))),"",IF(AND($F223&lt;=BU$6,$G223&gt;=BU$5),IF(BU$5&gt;$N223,5,$K223)*10+IF(AND($F223&gt;=BU$5,$F223&lt;=BU$6),IF(AND($G223&gt;=BU$5,$G223&lt;=BU$6),5,IF($L223=1,2,1)),IF(AND($G223&gt;=BU$5,$G223&lt;=BU$6),IF($M223&gt;0,4,3),0)),IF(AND($D223&lt;=BU$6,$E223&gt;=BU$5),60,0)))</f>
        <v/>
      </c>
      <c r="BV223" s="80" t="str">
        <f>IF(OR($A223="",NOT(ISNUMBER($G223))),"",IF(AND($F223&lt;=BV$6,$G223&gt;=BV$5),IF(BV$5&gt;$N223,5,$K223)*10+IF(AND($F223&gt;=BV$5,$F223&lt;=BV$6),IF(AND($G223&gt;=BV$5,$G223&lt;=BV$6),5,IF($L223=1,2,1)),IF(AND($G223&gt;=BV$5,$G223&lt;=BV$6),IF($M223&gt;0,4,3),0)),IF(AND($D223&lt;=BV$6,$E223&gt;=BV$5),60,0)))</f>
        <v/>
      </c>
      <c r="BW223" s="80" t="str">
        <f>IF(OR($A223="",NOT(ISNUMBER($G223))),"",IF(AND($F223&lt;=BW$6,$G223&gt;=BW$5),IF(BW$5&gt;$N223,5,$K223)*10+IF(AND($F223&gt;=BW$5,$F223&lt;=BW$6),IF(AND($G223&gt;=BW$5,$G223&lt;=BW$6),5,IF($L223=1,2,1)),IF(AND($G223&gt;=BW$5,$G223&lt;=BW$6),IF($M223&gt;0,4,3),0)),IF(AND($D223&lt;=BW$6,$E223&gt;=BW$5),60,0)))</f>
        <v/>
      </c>
      <c r="BX223" s="80" t="str">
        <f>IF(OR($A223="",NOT(ISNUMBER($G223))),"",IF(AND($F223&lt;=BX$6,$G223&gt;=BX$5),IF(BX$5&gt;$N223,5,$K223)*10+IF(AND($F223&gt;=BX$5,$F223&lt;=BX$6),IF(AND($G223&gt;=BX$5,$G223&lt;=BX$6),5,IF($L223=1,2,1)),IF(AND($G223&gt;=BX$5,$G223&lt;=BX$6),IF($M223&gt;0,4,3),0)),IF(AND($D223&lt;=BX$6,$E223&gt;=BX$5),60,0)))</f>
        <v/>
      </c>
      <c r="BY223" s="80" t="str">
        <f>IF(OR($A223="",NOT(ISNUMBER($G223))),"",IF(AND($F223&lt;=BY$6,$G223&gt;=BY$5),IF(BY$5&gt;$N223,5,$K223)*10+IF(AND($F223&gt;=BY$5,$F223&lt;=BY$6),IF(AND($G223&gt;=BY$5,$G223&lt;=BY$6),5,IF($L223=1,2,1)),IF(AND($G223&gt;=BY$5,$G223&lt;=BY$6),IF($M223&gt;0,4,3),0)),IF(AND($D223&lt;=BY$6,$E223&gt;=BY$5),60,0)))</f>
        <v/>
      </c>
      <c r="BZ223" s="80" t="str">
        <f>IF(OR($A223="",NOT(ISNUMBER($G223))),"",IF(AND($F223&lt;=BZ$6,$G223&gt;=BZ$5),IF(BZ$5&gt;$N223,5,$K223)*10+IF(AND($F223&gt;=BZ$5,$F223&lt;=BZ$6),IF(AND($G223&gt;=BZ$5,$G223&lt;=BZ$6),5,IF($L223=1,2,1)),IF(AND($G223&gt;=BZ$5,$G223&lt;=BZ$6),IF($M223&gt;0,4,3),0)),IF(AND($D223&lt;=BZ$6,$E223&gt;=BZ$5),60,0)))</f>
        <v/>
      </c>
      <c r="CA223" s="80" t="str">
        <f>IF(OR($A223="",NOT(ISNUMBER($G223))),"",IF(AND($F223&lt;=CA$6,$G223&gt;=CA$5),IF(CA$5&gt;$N223,5,$K223)*10+IF(AND($F223&gt;=CA$5,$F223&lt;=CA$6),IF(AND($G223&gt;=CA$5,$G223&lt;=CA$6),5,IF($L223=1,2,1)),IF(AND($G223&gt;=CA$5,$G223&lt;=CA$6),IF($M223&gt;0,4,3),0)),IF(AND($D223&lt;=CA$6,$E223&gt;=CA$5),60,0)))</f>
        <v/>
      </c>
      <c r="CB223" s="80" t="str">
        <f>IF(OR($A223="",NOT(ISNUMBER($G223))),"",IF(AND($F223&lt;=CB$6,$G223&gt;=CB$5),IF(CB$5&gt;$N223,5,$K223)*10+IF(AND($F223&gt;=CB$5,$F223&lt;=CB$6),IF(AND($G223&gt;=CB$5,$G223&lt;=CB$6),5,IF($L223=1,2,1)),IF(AND($G223&gt;=CB$5,$G223&lt;=CB$6),IF($M223&gt;0,4,3),0)),IF(AND($D223&lt;=CB$6,$E223&gt;=CB$5),60,0)))</f>
        <v/>
      </c>
      <c r="CC223" s="80" t="str">
        <f>IF(OR($A223="",NOT(ISNUMBER($G223))),"",IF(AND($F223&lt;=CC$6,$G223&gt;=CC$5),IF(CC$5&gt;$N223,5,$K223)*10+IF(AND($F223&gt;=CC$5,$F223&lt;=CC$6),IF(AND($G223&gt;=CC$5,$G223&lt;=CC$6),5,IF($L223=1,2,1)),IF(AND($G223&gt;=CC$5,$G223&lt;=CC$6),IF($M223&gt;0,4,3),0)),IF(AND($D223&lt;=CC$6,$E223&gt;=CC$5),60,0)))</f>
        <v/>
      </c>
      <c r="CD223" s="80" t="str">
        <f>IF(OR($A223="",NOT(ISNUMBER($G223))),"",IF(AND($F223&lt;=CD$6,$G223&gt;=CD$5),IF(CD$5&gt;$N223,5,$K223)*10+IF(AND($F223&gt;=CD$5,$F223&lt;=CD$6),IF(AND($G223&gt;=CD$5,$G223&lt;=CD$6),5,IF($L223=1,2,1)),IF(AND($G223&gt;=CD$5,$G223&lt;=CD$6),IF($M223&gt;0,4,3),0)),IF(AND($D223&lt;=CD$6,$E223&gt;=CD$5),60,0)))</f>
        <v/>
      </c>
      <c r="CE223" s="80" t="str">
        <f>IF(OR($A223="",NOT(ISNUMBER($G223))),"",IF(AND($F223&lt;=CE$6,$G223&gt;=CE$5),IF(CE$5&gt;$N223,5,$K223)*10+IF(AND($F223&gt;=CE$5,$F223&lt;=CE$6),IF(AND($G223&gt;=CE$5,$G223&lt;=CE$6),5,IF($L223=1,2,1)),IF(AND($G223&gt;=CE$5,$G223&lt;=CE$6),IF($M223&gt;0,4,3),0)),IF(AND($D223&lt;=CE$6,$E223&gt;=CE$5),60,0)))</f>
        <v/>
      </c>
      <c r="CF223" s="80" t="str">
        <f>IF(OR($A223="",NOT(ISNUMBER($G223))),"",IF(AND($F223&lt;=CF$6,$G223&gt;=CF$5),IF(CF$5&gt;$N223,5,$K223)*10+IF(AND($F223&gt;=CF$5,$F223&lt;=CF$6),IF(AND($G223&gt;=CF$5,$G223&lt;=CF$6),5,IF($L223=1,2,1)),IF(AND($G223&gt;=CF$5,$G223&lt;=CF$6),IF($M223&gt;0,4,3),0)),IF(AND($D223&lt;=CF$6,$E223&gt;=CF$5),60,0)))</f>
        <v/>
      </c>
      <c r="CG223" s="80" t="str">
        <f>IF(OR($A223="",NOT(ISNUMBER($G223))),"",IF(AND($F223&lt;=CG$6,$G223&gt;=CG$5),IF(CG$5&gt;$N223,5,$K223)*10+IF(AND($F223&gt;=CG$5,$F223&lt;=CG$6),IF(AND($G223&gt;=CG$5,$G223&lt;=CG$6),5,IF($L223=1,2,1)),IF(AND($G223&gt;=CG$5,$G223&lt;=CG$6),IF($M223&gt;0,4,3),0)),IF(AND($D223&lt;=CG$6,$E223&gt;=CG$5),60,0)))</f>
        <v/>
      </c>
      <c r="CH223" s="80" t="str">
        <f>IF(OR($A223="",NOT(ISNUMBER($G223))),"",IF(AND($F223&lt;=CH$6,$G223&gt;=CH$5),IF(CH$5&gt;$N223,5,$K223)*10+IF(AND($F223&gt;=CH$5,$F223&lt;=CH$6),IF(AND($G223&gt;=CH$5,$G223&lt;=CH$6),5,IF($L223=1,2,1)),IF(AND($G223&gt;=CH$5,$G223&lt;=CH$6),IF($M223&gt;0,4,3),0)),IF(AND($D223&lt;=CH$6,$E223&gt;=CH$5),60,0)))</f>
        <v/>
      </c>
      <c r="CI223" s="80" t="str">
        <f>IF(OR($A223="",NOT(ISNUMBER($G223))),"",IF(AND($F223&lt;=CI$6,$G223&gt;=CI$5),IF(CI$5&gt;$N223,5,$K223)*10+IF(AND($F223&gt;=CI$5,$F223&lt;=CI$6),IF(AND($G223&gt;=CI$5,$G223&lt;=CI$6),5,IF($L223=1,2,1)),IF(AND($G223&gt;=CI$5,$G223&lt;=CI$6),IF($M223&gt;0,4,3),0)),IF(AND($D223&lt;=CI$6,$E223&gt;=CI$5),60,0)))</f>
        <v/>
      </c>
      <c r="CJ223" s="80" t="str">
        <f>IF(OR($A223="",NOT(ISNUMBER($G223))),"",IF(AND($F223&lt;=CJ$6,$G223&gt;=CJ$5),IF(CJ$5&gt;$N223,5,$K223)*10+IF(AND($F223&gt;=CJ$5,$F223&lt;=CJ$6),IF(AND($G223&gt;=CJ$5,$G223&lt;=CJ$6),5,IF($L223=1,2,1)),IF(AND($G223&gt;=CJ$5,$G223&lt;=CJ$6),IF($M223&gt;0,4,3),0)),IF(AND($D223&lt;=CJ$6,$E223&gt;=CJ$5),60,0)))</f>
        <v/>
      </c>
      <c r="CK223" s="80" t="str">
        <f>IF(OR($A223="",NOT(ISNUMBER($G223))),"",IF(AND($F223&lt;=CK$6,$G223&gt;=CK$5),IF(CK$5&gt;$N223,5,$K223)*10+IF(AND($F223&gt;=CK$5,$F223&lt;=CK$6),IF(AND($G223&gt;=CK$5,$G223&lt;=CK$6),5,IF($L223=1,2,1)),IF(AND($G223&gt;=CK$5,$G223&lt;=CK$6),IF($M223&gt;0,4,3),0)),IF(AND($D223&lt;=CK$6,$E223&gt;=CK$5),60,0)))</f>
        <v/>
      </c>
      <c r="CL223" s="80" t="str">
        <f>IF(OR($A223="",NOT(ISNUMBER($G223))),"",IF(AND($F223&lt;=CL$6,$G223&gt;=CL$5),IF(CL$5&gt;$N223,5,$K223)*10+IF(AND($F223&gt;=CL$5,$F223&lt;=CL$6),IF(AND($G223&gt;=CL$5,$G223&lt;=CL$6),5,IF($L223=1,2,1)),IF(AND($G223&gt;=CL$5,$G223&lt;=CL$6),IF($M223&gt;0,4,3),0)),IF(AND($D223&lt;=CL$6,$E223&gt;=CL$5),60,0)))</f>
        <v/>
      </c>
      <c r="CM223" s="80" t="str">
        <f>IF(OR($A223="",NOT(ISNUMBER($G223))),"",IF(AND($F223&lt;=CM$6,$G223&gt;=CM$5),IF(CM$5&gt;$N223,5,$K223)*10+IF(AND($F223&gt;=CM$5,$F223&lt;=CM$6),IF(AND($G223&gt;=CM$5,$G223&lt;=CM$6),5,IF($L223=1,2,1)),IF(AND($G223&gt;=CM$5,$G223&lt;=CM$6),IF($M223&gt;0,4,3),0)),IF(AND($D223&lt;=CM$6,$E223&gt;=CM$5),60,0)))</f>
        <v/>
      </c>
      <c r="CN223" s="80" t="str">
        <f>IF(OR($A223="",NOT(ISNUMBER($G223))),"",IF(AND($F223&lt;=CN$6,$G223&gt;=CN$5),IF(CN$5&gt;$N223,5,$K223)*10+IF(AND($F223&gt;=CN$5,$F223&lt;=CN$6),IF(AND($G223&gt;=CN$5,$G223&lt;=CN$6),5,IF($L223=1,2,1)),IF(AND($G223&gt;=CN$5,$G223&lt;=CN$6),IF($M223&gt;0,4,3),0)),IF(AND($D223&lt;=CN$6,$E223&gt;=CN$5),60,0)))</f>
        <v/>
      </c>
      <c r="CO223" s="80" t="str">
        <f>IF(OR($A223="",NOT(ISNUMBER($G223))),"",IF(AND($F223&lt;=CO$6,$G223&gt;=CO$5),IF(CO$5&gt;$N223,5,$K223)*10+IF(AND($F223&gt;=CO$5,$F223&lt;=CO$6),IF(AND($G223&gt;=CO$5,$G223&lt;=CO$6),5,IF($L223=1,2,1)),IF(AND($G223&gt;=CO$5,$G223&lt;=CO$6),IF($M223&gt;0,4,3),0)),IF(AND($D223&lt;=CO$6,$E223&gt;=CO$5),60,0)))</f>
        <v/>
      </c>
      <c r="CP223" s="80" t="str">
        <f>IF(OR($A223="",NOT(ISNUMBER($G223))),"",IF(AND($F223&lt;=CP$6,$G223&gt;=CP$5),IF(CP$5&gt;$N223,5,$K223)*10+IF(AND($F223&gt;=CP$5,$F223&lt;=CP$6),IF(AND($G223&gt;=CP$5,$G223&lt;=CP$6),5,IF($L223=1,2,1)),IF(AND($G223&gt;=CP$5,$G223&lt;=CP$6),IF($M223&gt;0,4,3),0)),IF(AND($D223&lt;=CP$6,$E223&gt;=CP$5),60,0)))</f>
        <v/>
      </c>
      <c r="CQ223" s="80" t="str">
        <f>IF(OR($A223="",NOT(ISNUMBER($G223))),"",IF(AND($F223&lt;=CQ$6,$G223&gt;=CQ$5),IF(CQ$5&gt;$N223,5,$K223)*10+IF(AND($F223&gt;=CQ$5,$F223&lt;=CQ$6),IF(AND($G223&gt;=CQ$5,$G223&lt;=CQ$6),5,IF($L223=1,2,1)),IF(AND($G223&gt;=CQ$5,$G223&lt;=CQ$6),IF($M223&gt;0,4,3),0)),IF(AND($D223&lt;=CQ$6,$E223&gt;=CQ$5),60,0)))</f>
        <v/>
      </c>
      <c r="CR223" s="80" t="str">
        <f>IF(OR($A223="",NOT(ISNUMBER($G223))),"",IF(AND($F223&lt;=CR$6,$G223&gt;=CR$5),IF(CR$5&gt;$N223,5,$K223)*10+IF(AND($F223&gt;=CR$5,$F223&lt;=CR$6),IF(AND($G223&gt;=CR$5,$G223&lt;=CR$6),5,IF($L223=1,2,1)),IF(AND($G223&gt;=CR$5,$G223&lt;=CR$6),IF($M223&gt;0,4,3),0)),IF(AND($D223&lt;=CR$6,$E223&gt;=CR$5),60,0)))</f>
        <v/>
      </c>
      <c r="CS223" s="80" t="str">
        <f>IF(OR($A223="",NOT(ISNUMBER($G223))),"",IF(AND($F223&lt;=CS$6,$G223&gt;=CS$5),IF(CS$5&gt;$N223,5,$K223)*10+IF(AND($F223&gt;=CS$5,$F223&lt;=CS$6),IF(AND($G223&gt;=CS$5,$G223&lt;=CS$6),5,IF($L223=1,2,1)),IF(AND($G223&gt;=CS$5,$G223&lt;=CS$6),IF($M223&gt;0,4,3),0)),IF(AND($D223&lt;=CS$6,$E223&gt;=CS$5),60,0)))</f>
        <v/>
      </c>
      <c r="CT223" s="80" t="str">
        <f>IF(OR($A223="",NOT(ISNUMBER($G223))),"",IF(AND($F223&lt;=CT$6,$G223&gt;=CT$5),IF(CT$5&gt;$N223,5,$K223)*10+IF(AND($F223&gt;=CT$5,$F223&lt;=CT$6),IF(AND($G223&gt;=CT$5,$G223&lt;=CT$6),5,IF($L223=1,2,1)),IF(AND($G223&gt;=CT$5,$G223&lt;=CT$6),IF($M223&gt;0,4,3),0)),IF(AND($D223&lt;=CT$6,$E223&gt;=CT$5),60,0)))</f>
        <v/>
      </c>
      <c r="CU223" s="80" t="str">
        <f>IF(OR($A223="",NOT(ISNUMBER($G223))),"",IF(AND($F223&lt;=CU$6,$G223&gt;=CU$5),IF(CU$5&gt;$N223,5,$K223)*10+IF(AND($F223&gt;=CU$5,$F223&lt;=CU$6),IF(AND($G223&gt;=CU$5,$G223&lt;=CU$6),5,IF($L223=1,2,1)),IF(AND($G223&gt;=CU$5,$G223&lt;=CU$6),IF($M223&gt;0,4,3),0)),IF(AND($D223&lt;=CU$6,$E223&gt;=CU$5),60,0)))</f>
        <v/>
      </c>
      <c r="CV223" s="80" t="str">
        <f>IF(OR($A223="",NOT(ISNUMBER($G223))),"",IF(AND($F223&lt;=CV$6,$G223&gt;=CV$5),IF(CV$5&gt;$N223,5,$K223)*10+IF(AND($F223&gt;=CV$5,$F223&lt;=CV$6),IF(AND($G223&gt;=CV$5,$G223&lt;=CV$6),5,IF($L223=1,2,1)),IF(AND($G223&gt;=CV$5,$G223&lt;=CV$6),IF($M223&gt;0,4,3),0)),IF(AND($D223&lt;=CV$6,$E223&gt;=CV$5),60,0)))</f>
        <v/>
      </c>
      <c r="CW223" s="80" t="str">
        <f>IF(OR($A223="",NOT(ISNUMBER($G223))),"",IF(AND($F223&lt;=CW$6,$G223&gt;=CW$5),IF(CW$5&gt;$N223,5,$K223)*10+IF(AND($F223&gt;=CW$5,$F223&lt;=CW$6),IF(AND($G223&gt;=CW$5,$G223&lt;=CW$6),5,IF($L223=1,2,1)),IF(AND($G223&gt;=CW$5,$G223&lt;=CW$6),IF($M223&gt;0,4,3),0)),IF(AND($D223&lt;=CW$6,$E223&gt;=CW$5),60,0)))</f>
        <v/>
      </c>
      <c r="CX223" s="80" t="str">
        <f>IF(OR($A223="",NOT(ISNUMBER($G223))),"",IF(AND($F223&lt;=CX$6,$G223&gt;=CX$5),IF(CX$5&gt;$N223,5,$K223)*10+IF(AND($F223&gt;=CX$5,$F223&lt;=CX$6),IF(AND($G223&gt;=CX$5,$G223&lt;=CX$6),5,IF($L223=1,2,1)),IF(AND($G223&gt;=CX$5,$G223&lt;=CX$6),IF($M223&gt;0,4,3),0)),IF(AND($D223&lt;=CX$6,$E223&gt;=CX$5),60,0)))</f>
        <v/>
      </c>
      <c r="CY223" s="80" t="str">
        <f>IF(OR($A223="",NOT(ISNUMBER($G223))),"",IF(AND($F223&lt;=CY$6,$G223&gt;=CY$5),IF(CY$5&gt;$N223,5,$K223)*10+IF(AND($F223&gt;=CY$5,$F223&lt;=CY$6),IF(AND($G223&gt;=CY$5,$G223&lt;=CY$6),5,IF($L223=1,2,1)),IF(AND($G223&gt;=CY$5,$G223&lt;=CY$6),IF($M223&gt;0,4,3),0)),IF(AND($D223&lt;=CY$6,$E223&gt;=CY$5),60,0)))</f>
        <v/>
      </c>
      <c r="CZ223" s="80" t="str">
        <f>IF(OR($A223="",NOT(ISNUMBER($G223))),"",IF(AND($F223&lt;=CZ$6,$G223&gt;=CZ$5),IF(CZ$5&gt;$N223,5,$K223)*10+IF(AND($F223&gt;=CZ$5,$F223&lt;=CZ$6),IF(AND($G223&gt;=CZ$5,$G223&lt;=CZ$6),5,IF($L223=1,2,1)),IF(AND($G223&gt;=CZ$5,$G223&lt;=CZ$6),IF($M223&gt;0,4,3),0)),IF(AND($D223&lt;=CZ$6,$E223&gt;=CZ$5),60,0)))</f>
        <v/>
      </c>
      <c r="DA223" s="80" t="str">
        <f>IF(OR($A223="",NOT(ISNUMBER($G223))),"",IF(AND($F223&lt;=DA$6,$G223&gt;=DA$5),IF(DA$5&gt;$N223,5,$K223)*10+IF(AND($F223&gt;=DA$5,$F223&lt;=DA$6),IF(AND($G223&gt;=DA$5,$G223&lt;=DA$6),5,IF($L223=1,2,1)),IF(AND($G223&gt;=DA$5,$G223&lt;=DA$6),IF($M223&gt;0,4,3),0)),IF(AND($D223&lt;=DA$6,$E223&gt;=DA$5),60,0)))</f>
        <v/>
      </c>
      <c r="DB223" s="80" t="str">
        <f>IF(OR($A223="",NOT(ISNUMBER($G223))),"",IF(AND($F223&lt;=DB$6,$G223&gt;=DB$5),IF(DB$5&gt;$N223,5,$K223)*10+IF(AND($F223&gt;=DB$5,$F223&lt;=DB$6),IF(AND($G223&gt;=DB$5,$G223&lt;=DB$6),5,IF($L223=1,2,1)),IF(AND($G223&gt;=DB$5,$G223&lt;=DB$6),IF($M223&gt;0,4,3),0)),IF(AND($D223&lt;=DB$6,$E223&gt;=DB$5),60,0)))</f>
        <v/>
      </c>
      <c r="DC223" s="80" t="str">
        <f>IF(OR($A223="",NOT(ISNUMBER($G223))),"",IF(AND($F223&lt;=DC$6,$G223&gt;=DC$5),IF(DC$5&gt;$N223,5,$K223)*10+IF(AND($F223&gt;=DC$5,$F223&lt;=DC$6),IF(AND($G223&gt;=DC$5,$G223&lt;=DC$6),5,IF($L223=1,2,1)),IF(AND($G223&gt;=DC$5,$G223&lt;=DC$6),IF($M223&gt;0,4,3),0)),IF(AND($D223&lt;=DC$6,$E223&gt;=DC$5),60,0)))</f>
        <v/>
      </c>
      <c r="DD223" s="80" t="str">
        <f>IF(OR($A223="",NOT(ISNUMBER($G223))),"",IF(AND($F223&lt;=DD$6,$G223&gt;=DD$5),IF(DD$5&gt;$N223,5,$K223)*10+IF(AND($F223&gt;=DD$5,$F223&lt;=DD$6),IF(AND($G223&gt;=DD$5,$G223&lt;=DD$6),5,IF($L223=1,2,1)),IF(AND($G223&gt;=DD$5,$G223&lt;=DD$6),IF($M223&gt;0,4,3),0)),IF(AND($D223&lt;=DD$6,$E223&gt;=DD$5),60,0)))</f>
        <v/>
      </c>
      <c r="DE223" s="80" t="str">
        <f>IF(OR($A223="",NOT(ISNUMBER($G223))),"",IF(AND($F223&lt;=DE$6,$G223&gt;=DE$5),IF(DE$5&gt;$N223,5,$K223)*10+IF(AND($F223&gt;=DE$5,$F223&lt;=DE$6),IF(AND($G223&gt;=DE$5,$G223&lt;=DE$6),5,IF($L223=1,2,1)),IF(AND($G223&gt;=DE$5,$G223&lt;=DE$6),IF($M223&gt;0,4,3),0)),IF(AND($D223&lt;=DE$6,$E223&gt;=DE$5),60,0)))</f>
        <v/>
      </c>
      <c r="DF223" s="80" t="str">
        <f>IF(OR($A223="",NOT(ISNUMBER($G223))),"",IF(AND($F223&lt;=DF$6,$G223&gt;=DF$5),IF(DF$5&gt;$N223,5,$K223)*10+IF(AND($F223&gt;=DF$5,$F223&lt;=DF$6),IF(AND($G223&gt;=DF$5,$G223&lt;=DF$6),5,IF($L223=1,2,1)),IF(AND($G223&gt;=DF$5,$G223&lt;=DF$6),IF($M223&gt;0,4,3),0)),IF(AND($D223&lt;=DF$6,$E223&gt;=DF$5),60,0)))</f>
        <v/>
      </c>
      <c r="DG223" s="80" t="str">
        <f>IF(OR($A223="",NOT(ISNUMBER($G223))),"",IF(AND($F223&lt;=DG$6,$G223&gt;=DG$5),IF(DG$5&gt;$N223,5,$K223)*10+IF(AND($F223&gt;=DG$5,$F223&lt;=DG$6),IF(AND($G223&gt;=DG$5,$G223&lt;=DG$6),5,IF($L223=1,2,1)),IF(AND($G223&gt;=DG$5,$G223&lt;=DG$6),IF($M223&gt;0,4,3),0)),IF(AND($D223&lt;=DG$6,$E223&gt;=DG$5),60,0)))</f>
        <v/>
      </c>
      <c r="DH223" s="80" t="str">
        <f>IF(OR($A223="",NOT(ISNUMBER($G223))),"",IF(AND($F223&lt;=DH$6,$G223&gt;=DH$5),IF(DH$5&gt;$N223,5,$K223)*10+IF(AND($F223&gt;=DH$5,$F223&lt;=DH$6),IF(AND($G223&gt;=DH$5,$G223&lt;=DH$6),5,IF($L223=1,2,1)),IF(AND($G223&gt;=DH$5,$G223&lt;=DH$6),IF($M223&gt;0,4,3),0)),IF(AND($D223&lt;=DH$6,$E223&gt;=DH$5),60,0)))</f>
        <v/>
      </c>
      <c r="DI223" s="80" t="str">
        <f>IF(OR($A223="",NOT(ISNUMBER($G223))),"",IF(AND($F223&lt;=DI$6,$G223&gt;=DI$5),IF(DI$5&gt;$N223,5,$K223)*10+IF(AND($F223&gt;=DI$5,$F223&lt;=DI$6),IF(AND($G223&gt;=DI$5,$G223&lt;=DI$6),5,IF($L223=1,2,1)),IF(AND($G223&gt;=DI$5,$G223&lt;=DI$6),IF($M223&gt;0,4,3),0)),IF(AND($D223&lt;=DI$6,$E223&gt;=DI$5),60,0)))</f>
        <v/>
      </c>
      <c r="DJ223" s="80" t="str">
        <f>IF(OR($A223="",NOT(ISNUMBER($G223))),"",IF(AND($F223&lt;=DJ$6,$G223&gt;=DJ$5),IF(DJ$5&gt;$N223,5,$K223)*10+IF(AND($F223&gt;=DJ$5,$F223&lt;=DJ$6),IF(AND($G223&gt;=DJ$5,$G223&lt;=DJ$6),5,IF($L223=1,2,1)),IF(AND($G223&gt;=DJ$5,$G223&lt;=DJ$6),IF($M223&gt;0,4,3),0)),IF(AND($D223&lt;=DJ$6,$E223&gt;=DJ$5),60,0)))</f>
        <v/>
      </c>
      <c r="DK223" s="80" t="str">
        <f>IF(OR($A223="",NOT(ISNUMBER($G223))),"",IF(AND($F223&lt;=DK$6,$G223&gt;=DK$5),IF(DK$5&gt;$N223,5,$K223)*10+IF(AND($F223&gt;=DK$5,$F223&lt;=DK$6),IF(AND($G223&gt;=DK$5,$G223&lt;=DK$6),5,IF($L223=1,2,1)),IF(AND($G223&gt;=DK$5,$G223&lt;=DK$6),IF($M223&gt;0,4,3),0)),IF(AND($D223&lt;=DK$6,$E223&gt;=DK$5),60,0)))</f>
        <v/>
      </c>
      <c r="DL223" s="80" t="str">
        <f>IF(OR($A223="",NOT(ISNUMBER($G223))),"",IF(AND($F223&lt;=DL$6,$G223&gt;=DL$5),IF(DL$5&gt;$N223,5,$K223)*10+IF(AND($F223&gt;=DL$5,$F223&lt;=DL$6),IF(AND($G223&gt;=DL$5,$G223&lt;=DL$6),5,IF($L223=1,2,1)),IF(AND($G223&gt;=DL$5,$G223&lt;=DL$6),IF($M223&gt;0,4,3),0)),IF(AND($D223&lt;=DL$6,$E223&gt;=DL$5),60,0)))</f>
        <v/>
      </c>
      <c r="DM223" s="80" t="str">
        <f>IF(OR($A223="",NOT(ISNUMBER($G223))),"",IF(AND($F223&lt;=DM$6,$G223&gt;=DM$5),IF(DM$5&gt;$N223,5,$K223)*10+IF(AND($F223&gt;=DM$5,$F223&lt;=DM$6),IF(AND($G223&gt;=DM$5,$G223&lt;=DM$6),5,IF($L223=1,2,1)),IF(AND($G223&gt;=DM$5,$G223&lt;=DM$6),IF($M223&gt;0,4,3),0)),IF(AND($D223&lt;=DM$6,$E223&gt;=DM$5),60,0)))</f>
        <v/>
      </c>
      <c r="DN223" s="80" t="str">
        <f>IF(OR($A223="",NOT(ISNUMBER($G223))),"",IF(AND($F223&lt;=DN$6,$G223&gt;=DN$5),IF(DN$5&gt;$N223,5,$K223)*10+IF(AND($F223&gt;=DN$5,$F223&lt;=DN$6),IF(AND($G223&gt;=DN$5,$G223&lt;=DN$6),5,IF($L223=1,2,1)),IF(AND($G223&gt;=DN$5,$G223&lt;=DN$6),IF($M223&gt;0,4,3),0)),IF(AND($D223&lt;=DN$6,$E223&gt;=DN$5),60,0)))</f>
        <v/>
      </c>
      <c r="DO223" s="80" t="str">
        <f>IF(OR($A223="",NOT(ISNUMBER($G223))),"",IF(AND($F223&lt;=DO$6,$G223&gt;=DO$5),IF(DO$5&gt;$N223,5,$K223)*10+IF(AND($F223&gt;=DO$5,$F223&lt;=DO$6),IF(AND($G223&gt;=DO$5,$G223&lt;=DO$6),5,IF($L223=1,2,1)),IF(AND($G223&gt;=DO$5,$G223&lt;=DO$6),IF($M223&gt;0,4,3),0)),IF(AND($D223&lt;=DO$6,$E223&gt;=DO$5),60,0)))</f>
        <v/>
      </c>
      <c r="DP223" s="80" t="str">
        <f>IF(OR($A223="",NOT(ISNUMBER($G223))),"",IF(AND($F223&lt;=DP$6,$G223&gt;=DP$5),IF(DP$5&gt;$N223,5,$K223)*10+IF(AND($F223&gt;=DP$5,$F223&lt;=DP$6),IF(AND($G223&gt;=DP$5,$G223&lt;=DP$6),5,IF($L223=1,2,1)),IF(AND($G223&gt;=DP$5,$G223&lt;=DP$6),IF($M223&gt;0,4,3),0)),IF(AND($D223&lt;=DP$6,$E223&gt;=DP$5),60,0)))</f>
        <v/>
      </c>
      <c r="DQ223" s="80" t="str">
        <f>IF(OR($A223="",NOT(ISNUMBER($G223))),"",IF(AND($F223&lt;=DQ$6,$G223&gt;=DQ$5),IF(DQ$5&gt;$N223,5,$K223)*10+IF(AND($F223&gt;=DQ$5,$F223&lt;=DQ$6),IF(AND($G223&gt;=DQ$5,$G223&lt;=DQ$6),5,IF($L223=1,2,1)),IF(AND($G223&gt;=DQ$5,$G223&lt;=DQ$6),IF($M223&gt;0,4,3),0)),IF(AND($D223&lt;=DQ$6,$E223&gt;=DQ$5),60,0)))</f>
        <v/>
      </c>
      <c r="DR223" s="80" t="str">
        <f>IF(OR($A223="",NOT(ISNUMBER($G223))),"",IF(AND($F223&lt;=DR$6,$G223&gt;=DR$5),IF(DR$5&gt;$N223,5,$K223)*10+IF(AND($F223&gt;=DR$5,$F223&lt;=DR$6),IF(AND($G223&gt;=DR$5,$G223&lt;=DR$6),5,IF($L223=1,2,1)),IF(AND($G223&gt;=DR$5,$G223&lt;=DR$6),IF($M223&gt;0,4,3),0)),IF(AND($D223&lt;=DR$6,$E223&gt;=DR$5),60,0)))</f>
        <v/>
      </c>
      <c r="DS223" s="80" t="str">
        <f>IF(OR($A223="",NOT(ISNUMBER($G223))),"",IF(AND($F223&lt;=DS$6,$G223&gt;=DS$5),IF(DS$5&gt;$N223,5,$K223)*10+IF(AND($F223&gt;=DS$5,$F223&lt;=DS$6),IF(AND($G223&gt;=DS$5,$G223&lt;=DS$6),5,IF($L223=1,2,1)),IF(AND($G223&gt;=DS$5,$G223&lt;=DS$6),IF($M223&gt;0,4,3),0)),IF(AND($D223&lt;=DS$6,$E223&gt;=DS$5),60,0)))</f>
        <v/>
      </c>
      <c r="DT223" s="80" t="str">
        <f>IF(OR($A223="",NOT(ISNUMBER($G223))),"",IF(AND($F223&lt;=DT$6,$G223&gt;=DT$5),IF(DT$5&gt;$N223,5,$K223)*10+IF(AND($F223&gt;=DT$5,$F223&lt;=DT$6),IF(AND($G223&gt;=DT$5,$G223&lt;=DT$6),5,IF($L223=1,2,1)),IF(AND($G223&gt;=DT$5,$G223&lt;=DT$6),IF($M223&gt;0,4,3),0)),IF(AND($D223&lt;=DT$6,$E223&gt;=DT$5),60,0)))</f>
        <v/>
      </c>
      <c r="DU223" s="80" t="str">
        <f>IF(OR($A223="",NOT(ISNUMBER($G223))),"",IF(AND($F223&lt;=DU$6,$G223&gt;=DU$5),IF(DU$5&gt;$N223,5,$K223)*10+IF(AND($F223&gt;=DU$5,$F223&lt;=DU$6),IF(AND($G223&gt;=DU$5,$G223&lt;=DU$6),5,IF($L223=1,2,1)),IF(AND($G223&gt;=DU$5,$G223&lt;=DU$6),IF($M223&gt;0,4,3),0)),IF(AND($D223&lt;=DU$6,$E223&gt;=DU$5),60,0)))</f>
        <v/>
      </c>
      <c r="DV223" s="80" t="str">
        <f>IF(OR($A223="",NOT(ISNUMBER($G223))),"",IF(AND($F223&lt;=DV$6,$G223&gt;=DV$5),IF(DV$5&gt;$N223,5,$K223)*10+IF(AND($F223&gt;=DV$5,$F223&lt;=DV$6),IF(AND($G223&gt;=DV$5,$G223&lt;=DV$6),5,IF($L223=1,2,1)),IF(AND($G223&gt;=DV$5,$G223&lt;=DV$6),IF($M223&gt;0,4,3),0)),IF(AND($D223&lt;=DV$6,$E223&gt;=DV$5),60,0)))</f>
        <v/>
      </c>
      <c r="DW223" s="80" t="str">
        <f>IF(OR($A223="",NOT(ISNUMBER($G223))),"",IF(AND($F223&lt;=DW$6,$G223&gt;=DW$5),IF(DW$5&gt;$N223,5,$K223)*10+IF(AND($F223&gt;=DW$5,$F223&lt;=DW$6),IF(AND($G223&gt;=DW$5,$G223&lt;=DW$6),5,IF($L223=1,2,1)),IF(AND($G223&gt;=DW$5,$G223&lt;=DW$6),IF($M223&gt;0,4,3),0)),IF(AND($D223&lt;=DW$6,$E223&gt;=DW$5),60,0)))</f>
        <v/>
      </c>
      <c r="DX223" s="80" t="str">
        <f>IF(OR($A223="",NOT(ISNUMBER($G223))),"",IF(AND($F223&lt;=DX$6,$G223&gt;=DX$5),IF(DX$5&gt;$N223,5,$K223)*10+IF(AND($F223&gt;=DX$5,$F223&lt;=DX$6),IF(AND($G223&gt;=DX$5,$G223&lt;=DX$6),5,IF($L223=1,2,1)),IF(AND($G223&gt;=DX$5,$G223&lt;=DX$6),IF($M223&gt;0,4,3),0)),IF(AND($D223&lt;=DX$6,$E223&gt;=DX$5),60,0)))</f>
        <v/>
      </c>
      <c r="DY223" s="80" t="str">
        <f>IF(OR($A223="",NOT(ISNUMBER($G223))),"",IF(AND($F223&lt;=DY$6,$G223&gt;=DY$5),IF(DY$5&gt;$N223,5,$K223)*10+IF(AND($F223&gt;=DY$5,$F223&lt;=DY$6),IF(AND($G223&gt;=DY$5,$G223&lt;=DY$6),5,IF($L223=1,2,1)),IF(AND($G223&gt;=DY$5,$G223&lt;=DY$6),IF($M223&gt;0,4,3),0)),IF(AND($D223&lt;=DY$6,$E223&gt;=DY$5),60,0)))</f>
        <v/>
      </c>
      <c r="DZ223" s="80" t="str">
        <f>IF(OR($A223="",NOT(ISNUMBER($G223))),"",IF(AND($F223&lt;=DZ$6,$G223&gt;=DZ$5),IF(DZ$5&gt;$N223,5,$K223)*10+IF(AND($F223&gt;=DZ$5,$F223&lt;=DZ$6),IF(AND($G223&gt;=DZ$5,$G223&lt;=DZ$6),5,IF($L223=1,2,1)),IF(AND($G223&gt;=DZ$5,$G223&lt;=DZ$6),IF($M223&gt;0,4,3),0)),IF(AND($D223&lt;=DZ$6,$E223&gt;=DZ$5),60,0)))</f>
        <v/>
      </c>
      <c r="EA223" s="80" t="str">
        <f>IF(OR($A223="",NOT(ISNUMBER($G223))),"",IF(AND($F223&lt;=EA$6,$G223&gt;=EA$5),IF(EA$5&gt;$N223,5,$K223)*10+IF(AND($F223&gt;=EA$5,$F223&lt;=EA$6),IF(AND($G223&gt;=EA$5,$G223&lt;=EA$6),5,IF($L223=1,2,1)),IF(AND($G223&gt;=EA$5,$G223&lt;=EA$6),IF($M223&gt;0,4,3),0)),IF(AND($D223&lt;=EA$6,$E223&gt;=EA$5),60,0)))</f>
        <v/>
      </c>
      <c r="EB223" s="80" t="str">
        <f>IF(OR($A223="",NOT(ISNUMBER($G223))),"",IF(AND($F223&lt;=EB$6,$G223&gt;=EB$5),IF(EB$5&gt;$N223,5,$K223)*10+IF(AND($F223&gt;=EB$5,$F223&lt;=EB$6),IF(AND($G223&gt;=EB$5,$G223&lt;=EB$6),5,IF($L223=1,2,1)),IF(AND($G223&gt;=EB$5,$G223&lt;=EB$6),IF($M223&gt;0,4,3),0)),IF(AND($D223&lt;=EB$6,$E223&gt;=EB$5),60,0)))</f>
        <v/>
      </c>
      <c r="EC223" s="80" t="str">
        <f>IF(OR($A223="",NOT(ISNUMBER($G223))),"",IF(AND($F223&lt;=EC$6,$G223&gt;=EC$5),IF(EC$5&gt;$N223,5,$K223)*10+IF(AND($F223&gt;=EC$5,$F223&lt;=EC$6),IF(AND($G223&gt;=EC$5,$G223&lt;=EC$6),5,IF($L223=1,2,1)),IF(AND($G223&gt;=EC$5,$G223&lt;=EC$6),IF($M223&gt;0,4,3),0)),IF(AND($D223&lt;=EC$6,$E223&gt;=EC$5),60,0)))</f>
        <v/>
      </c>
      <c r="ED223" s="80" t="str">
        <f>IF(OR($A223="",NOT(ISNUMBER($G223))),"",IF(AND($F223&lt;=ED$6,$G223&gt;=ED$5),IF(ED$5&gt;$N223,5,$K223)*10+IF(AND($F223&gt;=ED$5,$F223&lt;=ED$6),IF(AND($G223&gt;=ED$5,$G223&lt;=ED$6),5,IF($L223=1,2,1)),IF(AND($G223&gt;=ED$5,$G223&lt;=ED$6),IF($M223&gt;0,4,3),0)),IF(AND($D223&lt;=ED$6,$E223&gt;=ED$5),60,0)))</f>
        <v/>
      </c>
    </row>
    <row r="224" ht="18" customHeight="1">
      <c r="A224" s="52" t="str">
        <f>IF(Tasks!$B224="","",Tasks!$A224)</f>
        <v/>
      </c>
      <c r="B224" s="78" t="str">
        <f>IF(Tasks!$B224="","",Tasks!$B224)</f>
        <v/>
      </c>
      <c r="C224" s="25" t="str">
        <f>IF($B224="","",IF(AND(Tasks!$D224="",Tasks!$G224=""),"-",IF(Tasks!$D224="","",Tasks!$D224&amp;IF(OR(Tasks!$E224="",Tasks!$E224="FS"),IF(N(Tasks!$F224)=0,"","FS"),Tasks!$E224)&amp;IF(N(Tasks!$F224)=0,"",IF(Tasks!$F224&gt;0,"+","")&amp;Tasks!$F224))&amp;IF(AND(Tasks!$D224&lt;&gt;"",Tasks!$G224&lt;&gt;""),", ","")&amp;IF(Tasks!$G224="","",Tasks!$G224&amp;IF(OR(Tasks!$H224="",Tasks!$H224="FS"),IF(N(Tasks!$I224)=0,"","FS"),Tasks!$H224)&amp;IF(N(Tasks!$I224)=0,"",IF(Tasks!$I224&gt;0,"+","")&amp;Tasks!$I224))))</f>
        <v/>
      </c>
      <c r="D224" s="51" t="str">
        <f>IF(OR($B224="",Tasks!$Q224=""),"",Tasks!$Q224)</f>
        <v/>
      </c>
      <c r="E224" s="51" t="str">
        <f>IF(OR($B224="",Tasks!$R224=""),"",Tasks!$R224)</f>
        <v/>
      </c>
      <c r="F224" s="51" t="str">
        <f>IF(OR($B224="",Tasks!$S224=""),"",Tasks!$S224)</f>
        <v/>
      </c>
      <c r="G224" s="51" t="str">
        <f>IF(OR($B224="",Tasks!$T224=""),"",Tasks!$T224)</f>
        <v/>
      </c>
      <c r="H224" s="52" t="str">
        <f>IF($B224="","",Tasks!$AE224)</f>
        <v/>
      </c>
      <c r="I224" s="79" t="str">
        <f>IF($B224="","",Tasks!$AF224)</f>
        <v/>
      </c>
      <c r="J224" s="53" t="str">
        <f>IF(OR($B224="",Tasks!$V224=""),"",Tasks!$V224)</f>
        <v/>
      </c>
      <c r="K224" s="52" t="str">
        <f>IF($B224="","",Tasks!$AA224)</f>
        <v/>
      </c>
      <c r="L224" s="52" t="str">
        <f>IF($B224="","",Tasks!$AB224)</f>
        <v/>
      </c>
      <c r="M224" s="52" t="str">
        <f>IF($B224="","",Tasks!$Z224)</f>
        <v/>
      </c>
      <c r="N224" s="52" t="str">
        <f>IF(OR($B224="",Tasks!$AG224=""),"",Tasks!$AG224)</f>
        <v/>
      </c>
      <c r="O224" s="80" t="str">
        <f>IF(OR($A224="",NOT(ISNUMBER($G224))),"",IF(AND($F224&lt;=O$6,$G224&gt;=O$5),IF(O$5&gt;$N224,5,$K224)*10+IF(AND($F224&gt;=O$5,$F224&lt;=O$6),IF(AND($G224&gt;=O$5,$G224&lt;=O$6),5,IF($L224=1,2,1)),IF(AND($G224&gt;=O$5,$G224&lt;=O$6),IF($M224&gt;0,4,3),0)),IF(AND($D224&lt;=O$6,$E224&gt;=O$5),60,0)))</f>
        <v/>
      </c>
      <c r="P224" s="80" t="str">
        <f>IF(OR($A224="",NOT(ISNUMBER($G224))),"",IF(AND($F224&lt;=P$6,$G224&gt;=P$5),IF(P$5&gt;$N224,5,$K224)*10+IF(AND($F224&gt;=P$5,$F224&lt;=P$6),IF(AND($G224&gt;=P$5,$G224&lt;=P$6),5,IF($L224=1,2,1)),IF(AND($G224&gt;=P$5,$G224&lt;=P$6),IF($M224&gt;0,4,3),0)),IF(AND($D224&lt;=P$6,$E224&gt;=P$5),60,0)))</f>
        <v/>
      </c>
      <c r="Q224" s="80" t="str">
        <f>IF(OR($A224="",NOT(ISNUMBER($G224))),"",IF(AND($F224&lt;=Q$6,$G224&gt;=Q$5),IF(Q$5&gt;$N224,5,$K224)*10+IF(AND($F224&gt;=Q$5,$F224&lt;=Q$6),IF(AND($G224&gt;=Q$5,$G224&lt;=Q$6),5,IF($L224=1,2,1)),IF(AND($G224&gt;=Q$5,$G224&lt;=Q$6),IF($M224&gt;0,4,3),0)),IF(AND($D224&lt;=Q$6,$E224&gt;=Q$5),60,0)))</f>
        <v/>
      </c>
      <c r="R224" s="80" t="str">
        <f>IF(OR($A224="",NOT(ISNUMBER($G224))),"",IF(AND($F224&lt;=R$6,$G224&gt;=R$5),IF(R$5&gt;$N224,5,$K224)*10+IF(AND($F224&gt;=R$5,$F224&lt;=R$6),IF(AND($G224&gt;=R$5,$G224&lt;=R$6),5,IF($L224=1,2,1)),IF(AND($G224&gt;=R$5,$G224&lt;=R$6),IF($M224&gt;0,4,3),0)),IF(AND($D224&lt;=R$6,$E224&gt;=R$5),60,0)))</f>
        <v/>
      </c>
      <c r="S224" s="80" t="str">
        <f>IF(OR($A224="",NOT(ISNUMBER($G224))),"",IF(AND($F224&lt;=S$6,$G224&gt;=S$5),IF(S$5&gt;$N224,5,$K224)*10+IF(AND($F224&gt;=S$5,$F224&lt;=S$6),IF(AND($G224&gt;=S$5,$G224&lt;=S$6),5,IF($L224=1,2,1)),IF(AND($G224&gt;=S$5,$G224&lt;=S$6),IF($M224&gt;0,4,3),0)),IF(AND($D224&lt;=S$6,$E224&gt;=S$5),60,0)))</f>
        <v/>
      </c>
      <c r="T224" s="80" t="str">
        <f>IF(OR($A224="",NOT(ISNUMBER($G224))),"",IF(AND($F224&lt;=T$6,$G224&gt;=T$5),IF(T$5&gt;$N224,5,$K224)*10+IF(AND($F224&gt;=T$5,$F224&lt;=T$6),IF(AND($G224&gt;=T$5,$G224&lt;=T$6),5,IF($L224=1,2,1)),IF(AND($G224&gt;=T$5,$G224&lt;=T$6),IF($M224&gt;0,4,3),0)),IF(AND($D224&lt;=T$6,$E224&gt;=T$5),60,0)))</f>
        <v/>
      </c>
      <c r="U224" s="80" t="str">
        <f>IF(OR($A224="",NOT(ISNUMBER($G224))),"",IF(AND($F224&lt;=U$6,$G224&gt;=U$5),IF(U$5&gt;$N224,5,$K224)*10+IF(AND($F224&gt;=U$5,$F224&lt;=U$6),IF(AND($G224&gt;=U$5,$G224&lt;=U$6),5,IF($L224=1,2,1)),IF(AND($G224&gt;=U$5,$G224&lt;=U$6),IF($M224&gt;0,4,3),0)),IF(AND($D224&lt;=U$6,$E224&gt;=U$5),60,0)))</f>
        <v/>
      </c>
      <c r="V224" s="80" t="str">
        <f>IF(OR($A224="",NOT(ISNUMBER($G224))),"",IF(AND($F224&lt;=V$6,$G224&gt;=V$5),IF(V$5&gt;$N224,5,$K224)*10+IF(AND($F224&gt;=V$5,$F224&lt;=V$6),IF(AND($G224&gt;=V$5,$G224&lt;=V$6),5,IF($L224=1,2,1)),IF(AND($G224&gt;=V$5,$G224&lt;=V$6),IF($M224&gt;0,4,3),0)),IF(AND($D224&lt;=V$6,$E224&gt;=V$5),60,0)))</f>
        <v/>
      </c>
      <c r="W224" s="80" t="str">
        <f>IF(OR($A224="",NOT(ISNUMBER($G224))),"",IF(AND($F224&lt;=W$6,$G224&gt;=W$5),IF(W$5&gt;$N224,5,$K224)*10+IF(AND($F224&gt;=W$5,$F224&lt;=W$6),IF(AND($G224&gt;=W$5,$G224&lt;=W$6),5,IF($L224=1,2,1)),IF(AND($G224&gt;=W$5,$G224&lt;=W$6),IF($M224&gt;0,4,3),0)),IF(AND($D224&lt;=W$6,$E224&gt;=W$5),60,0)))</f>
        <v/>
      </c>
      <c r="X224" s="80" t="str">
        <f>IF(OR($A224="",NOT(ISNUMBER($G224))),"",IF(AND($F224&lt;=X$6,$G224&gt;=X$5),IF(X$5&gt;$N224,5,$K224)*10+IF(AND($F224&gt;=X$5,$F224&lt;=X$6),IF(AND($G224&gt;=X$5,$G224&lt;=X$6),5,IF($L224=1,2,1)),IF(AND($G224&gt;=X$5,$G224&lt;=X$6),IF($M224&gt;0,4,3),0)),IF(AND($D224&lt;=X$6,$E224&gt;=X$5),60,0)))</f>
        <v/>
      </c>
      <c r="Y224" s="80" t="str">
        <f>IF(OR($A224="",NOT(ISNUMBER($G224))),"",IF(AND($F224&lt;=Y$6,$G224&gt;=Y$5),IF(Y$5&gt;$N224,5,$K224)*10+IF(AND($F224&gt;=Y$5,$F224&lt;=Y$6),IF(AND($G224&gt;=Y$5,$G224&lt;=Y$6),5,IF($L224=1,2,1)),IF(AND($G224&gt;=Y$5,$G224&lt;=Y$6),IF($M224&gt;0,4,3),0)),IF(AND($D224&lt;=Y$6,$E224&gt;=Y$5),60,0)))</f>
        <v/>
      </c>
      <c r="Z224" s="80" t="str">
        <f>IF(OR($A224="",NOT(ISNUMBER($G224))),"",IF(AND($F224&lt;=Z$6,$G224&gt;=Z$5),IF(Z$5&gt;$N224,5,$K224)*10+IF(AND($F224&gt;=Z$5,$F224&lt;=Z$6),IF(AND($G224&gt;=Z$5,$G224&lt;=Z$6),5,IF($L224=1,2,1)),IF(AND($G224&gt;=Z$5,$G224&lt;=Z$6),IF($M224&gt;0,4,3),0)),IF(AND($D224&lt;=Z$6,$E224&gt;=Z$5),60,0)))</f>
        <v/>
      </c>
      <c r="AA224" s="80" t="str">
        <f>IF(OR($A224="",NOT(ISNUMBER($G224))),"",IF(AND($F224&lt;=AA$6,$G224&gt;=AA$5),IF(AA$5&gt;$N224,5,$K224)*10+IF(AND($F224&gt;=AA$5,$F224&lt;=AA$6),IF(AND($G224&gt;=AA$5,$G224&lt;=AA$6),5,IF($L224=1,2,1)),IF(AND($G224&gt;=AA$5,$G224&lt;=AA$6),IF($M224&gt;0,4,3),0)),IF(AND($D224&lt;=AA$6,$E224&gt;=AA$5),60,0)))</f>
        <v/>
      </c>
      <c r="AB224" s="80" t="str">
        <f>IF(OR($A224="",NOT(ISNUMBER($G224))),"",IF(AND($F224&lt;=AB$6,$G224&gt;=AB$5),IF(AB$5&gt;$N224,5,$K224)*10+IF(AND($F224&gt;=AB$5,$F224&lt;=AB$6),IF(AND($G224&gt;=AB$5,$G224&lt;=AB$6),5,IF($L224=1,2,1)),IF(AND($G224&gt;=AB$5,$G224&lt;=AB$6),IF($M224&gt;0,4,3),0)),IF(AND($D224&lt;=AB$6,$E224&gt;=AB$5),60,0)))</f>
        <v/>
      </c>
      <c r="AC224" s="80" t="str">
        <f>IF(OR($A224="",NOT(ISNUMBER($G224))),"",IF(AND($F224&lt;=AC$6,$G224&gt;=AC$5),IF(AC$5&gt;$N224,5,$K224)*10+IF(AND($F224&gt;=AC$5,$F224&lt;=AC$6),IF(AND($G224&gt;=AC$5,$G224&lt;=AC$6),5,IF($L224=1,2,1)),IF(AND($G224&gt;=AC$5,$G224&lt;=AC$6),IF($M224&gt;0,4,3),0)),IF(AND($D224&lt;=AC$6,$E224&gt;=AC$5),60,0)))</f>
        <v/>
      </c>
      <c r="AD224" s="80" t="str">
        <f>IF(OR($A224="",NOT(ISNUMBER($G224))),"",IF(AND($F224&lt;=AD$6,$G224&gt;=AD$5),IF(AD$5&gt;$N224,5,$K224)*10+IF(AND($F224&gt;=AD$5,$F224&lt;=AD$6),IF(AND($G224&gt;=AD$5,$G224&lt;=AD$6),5,IF($L224=1,2,1)),IF(AND($G224&gt;=AD$5,$G224&lt;=AD$6),IF($M224&gt;0,4,3),0)),IF(AND($D224&lt;=AD$6,$E224&gt;=AD$5),60,0)))</f>
        <v/>
      </c>
      <c r="AE224" s="80" t="str">
        <f>IF(OR($A224="",NOT(ISNUMBER($G224))),"",IF(AND($F224&lt;=AE$6,$G224&gt;=AE$5),IF(AE$5&gt;$N224,5,$K224)*10+IF(AND($F224&gt;=AE$5,$F224&lt;=AE$6),IF(AND($G224&gt;=AE$5,$G224&lt;=AE$6),5,IF($L224=1,2,1)),IF(AND($G224&gt;=AE$5,$G224&lt;=AE$6),IF($M224&gt;0,4,3),0)),IF(AND($D224&lt;=AE$6,$E224&gt;=AE$5),60,0)))</f>
        <v/>
      </c>
      <c r="AF224" s="80" t="str">
        <f>IF(OR($A224="",NOT(ISNUMBER($G224))),"",IF(AND($F224&lt;=AF$6,$G224&gt;=AF$5),IF(AF$5&gt;$N224,5,$K224)*10+IF(AND($F224&gt;=AF$5,$F224&lt;=AF$6),IF(AND($G224&gt;=AF$5,$G224&lt;=AF$6),5,IF($L224=1,2,1)),IF(AND($G224&gt;=AF$5,$G224&lt;=AF$6),IF($M224&gt;0,4,3),0)),IF(AND($D224&lt;=AF$6,$E224&gt;=AF$5),60,0)))</f>
        <v/>
      </c>
      <c r="AG224" s="80" t="str">
        <f>IF(OR($A224="",NOT(ISNUMBER($G224))),"",IF(AND($F224&lt;=AG$6,$G224&gt;=AG$5),IF(AG$5&gt;$N224,5,$K224)*10+IF(AND($F224&gt;=AG$5,$F224&lt;=AG$6),IF(AND($G224&gt;=AG$5,$G224&lt;=AG$6),5,IF($L224=1,2,1)),IF(AND($G224&gt;=AG$5,$G224&lt;=AG$6),IF($M224&gt;0,4,3),0)),IF(AND($D224&lt;=AG$6,$E224&gt;=AG$5),60,0)))</f>
        <v/>
      </c>
      <c r="AH224" s="80" t="str">
        <f>IF(OR($A224="",NOT(ISNUMBER($G224))),"",IF(AND($F224&lt;=AH$6,$G224&gt;=AH$5),IF(AH$5&gt;$N224,5,$K224)*10+IF(AND($F224&gt;=AH$5,$F224&lt;=AH$6),IF(AND($G224&gt;=AH$5,$G224&lt;=AH$6),5,IF($L224=1,2,1)),IF(AND($G224&gt;=AH$5,$G224&lt;=AH$6),IF($M224&gt;0,4,3),0)),IF(AND($D224&lt;=AH$6,$E224&gt;=AH$5),60,0)))</f>
        <v/>
      </c>
      <c r="AI224" s="80" t="str">
        <f>IF(OR($A224="",NOT(ISNUMBER($G224))),"",IF(AND($F224&lt;=AI$6,$G224&gt;=AI$5),IF(AI$5&gt;$N224,5,$K224)*10+IF(AND($F224&gt;=AI$5,$F224&lt;=AI$6),IF(AND($G224&gt;=AI$5,$G224&lt;=AI$6),5,IF($L224=1,2,1)),IF(AND($G224&gt;=AI$5,$G224&lt;=AI$6),IF($M224&gt;0,4,3),0)),IF(AND($D224&lt;=AI$6,$E224&gt;=AI$5),60,0)))</f>
        <v/>
      </c>
      <c r="AJ224" s="80" t="str">
        <f>IF(OR($A224="",NOT(ISNUMBER($G224))),"",IF(AND($F224&lt;=AJ$6,$G224&gt;=AJ$5),IF(AJ$5&gt;$N224,5,$K224)*10+IF(AND($F224&gt;=AJ$5,$F224&lt;=AJ$6),IF(AND($G224&gt;=AJ$5,$G224&lt;=AJ$6),5,IF($L224=1,2,1)),IF(AND($G224&gt;=AJ$5,$G224&lt;=AJ$6),IF($M224&gt;0,4,3),0)),IF(AND($D224&lt;=AJ$6,$E224&gt;=AJ$5),60,0)))</f>
        <v/>
      </c>
      <c r="AK224" s="80" t="str">
        <f>IF(OR($A224="",NOT(ISNUMBER($G224))),"",IF(AND($F224&lt;=AK$6,$G224&gt;=AK$5),IF(AK$5&gt;$N224,5,$K224)*10+IF(AND($F224&gt;=AK$5,$F224&lt;=AK$6),IF(AND($G224&gt;=AK$5,$G224&lt;=AK$6),5,IF($L224=1,2,1)),IF(AND($G224&gt;=AK$5,$G224&lt;=AK$6),IF($M224&gt;0,4,3),0)),IF(AND($D224&lt;=AK$6,$E224&gt;=AK$5),60,0)))</f>
        <v/>
      </c>
      <c r="AL224" s="80" t="str">
        <f>IF(OR($A224="",NOT(ISNUMBER($G224))),"",IF(AND($F224&lt;=AL$6,$G224&gt;=AL$5),IF(AL$5&gt;$N224,5,$K224)*10+IF(AND($F224&gt;=AL$5,$F224&lt;=AL$6),IF(AND($G224&gt;=AL$5,$G224&lt;=AL$6),5,IF($L224=1,2,1)),IF(AND($G224&gt;=AL$5,$G224&lt;=AL$6),IF($M224&gt;0,4,3),0)),IF(AND($D224&lt;=AL$6,$E224&gt;=AL$5),60,0)))</f>
        <v/>
      </c>
      <c r="AM224" s="80" t="str">
        <f>IF(OR($A224="",NOT(ISNUMBER($G224))),"",IF(AND($F224&lt;=AM$6,$G224&gt;=AM$5),IF(AM$5&gt;$N224,5,$K224)*10+IF(AND($F224&gt;=AM$5,$F224&lt;=AM$6),IF(AND($G224&gt;=AM$5,$G224&lt;=AM$6),5,IF($L224=1,2,1)),IF(AND($G224&gt;=AM$5,$G224&lt;=AM$6),IF($M224&gt;0,4,3),0)),IF(AND($D224&lt;=AM$6,$E224&gt;=AM$5),60,0)))</f>
        <v/>
      </c>
      <c r="AN224" s="80" t="str">
        <f>IF(OR($A224="",NOT(ISNUMBER($G224))),"",IF(AND($F224&lt;=AN$6,$G224&gt;=AN$5),IF(AN$5&gt;$N224,5,$K224)*10+IF(AND($F224&gt;=AN$5,$F224&lt;=AN$6),IF(AND($G224&gt;=AN$5,$G224&lt;=AN$6),5,IF($L224=1,2,1)),IF(AND($G224&gt;=AN$5,$G224&lt;=AN$6),IF($M224&gt;0,4,3),0)),IF(AND($D224&lt;=AN$6,$E224&gt;=AN$5),60,0)))</f>
        <v/>
      </c>
      <c r="AO224" s="80" t="str">
        <f>IF(OR($A224="",NOT(ISNUMBER($G224))),"",IF(AND($F224&lt;=AO$6,$G224&gt;=AO$5),IF(AO$5&gt;$N224,5,$K224)*10+IF(AND($F224&gt;=AO$5,$F224&lt;=AO$6),IF(AND($G224&gt;=AO$5,$G224&lt;=AO$6),5,IF($L224=1,2,1)),IF(AND($G224&gt;=AO$5,$G224&lt;=AO$6),IF($M224&gt;0,4,3),0)),IF(AND($D224&lt;=AO$6,$E224&gt;=AO$5),60,0)))</f>
        <v/>
      </c>
      <c r="AP224" s="80" t="str">
        <f>IF(OR($A224="",NOT(ISNUMBER($G224))),"",IF(AND($F224&lt;=AP$6,$G224&gt;=AP$5),IF(AP$5&gt;$N224,5,$K224)*10+IF(AND($F224&gt;=AP$5,$F224&lt;=AP$6),IF(AND($G224&gt;=AP$5,$G224&lt;=AP$6),5,IF($L224=1,2,1)),IF(AND($G224&gt;=AP$5,$G224&lt;=AP$6),IF($M224&gt;0,4,3),0)),IF(AND($D224&lt;=AP$6,$E224&gt;=AP$5),60,0)))</f>
        <v/>
      </c>
      <c r="AQ224" s="80" t="str">
        <f>IF(OR($A224="",NOT(ISNUMBER($G224))),"",IF(AND($F224&lt;=AQ$6,$G224&gt;=AQ$5),IF(AQ$5&gt;$N224,5,$K224)*10+IF(AND($F224&gt;=AQ$5,$F224&lt;=AQ$6),IF(AND($G224&gt;=AQ$5,$G224&lt;=AQ$6),5,IF($L224=1,2,1)),IF(AND($G224&gt;=AQ$5,$G224&lt;=AQ$6),IF($M224&gt;0,4,3),0)),IF(AND($D224&lt;=AQ$6,$E224&gt;=AQ$5),60,0)))</f>
        <v/>
      </c>
      <c r="AR224" s="80" t="str">
        <f>IF(OR($A224="",NOT(ISNUMBER($G224))),"",IF(AND($F224&lt;=AR$6,$G224&gt;=AR$5),IF(AR$5&gt;$N224,5,$K224)*10+IF(AND($F224&gt;=AR$5,$F224&lt;=AR$6),IF(AND($G224&gt;=AR$5,$G224&lt;=AR$6),5,IF($L224=1,2,1)),IF(AND($G224&gt;=AR$5,$G224&lt;=AR$6),IF($M224&gt;0,4,3),0)),IF(AND($D224&lt;=AR$6,$E224&gt;=AR$5),60,0)))</f>
        <v/>
      </c>
      <c r="AS224" s="80" t="str">
        <f>IF(OR($A224="",NOT(ISNUMBER($G224))),"",IF(AND($F224&lt;=AS$6,$G224&gt;=AS$5),IF(AS$5&gt;$N224,5,$K224)*10+IF(AND($F224&gt;=AS$5,$F224&lt;=AS$6),IF(AND($G224&gt;=AS$5,$G224&lt;=AS$6),5,IF($L224=1,2,1)),IF(AND($G224&gt;=AS$5,$G224&lt;=AS$6),IF($M224&gt;0,4,3),0)),IF(AND($D224&lt;=AS$6,$E224&gt;=AS$5),60,0)))</f>
        <v/>
      </c>
      <c r="AT224" s="80" t="str">
        <f>IF(OR($A224="",NOT(ISNUMBER($G224))),"",IF(AND($F224&lt;=AT$6,$G224&gt;=AT$5),IF(AT$5&gt;$N224,5,$K224)*10+IF(AND($F224&gt;=AT$5,$F224&lt;=AT$6),IF(AND($G224&gt;=AT$5,$G224&lt;=AT$6),5,IF($L224=1,2,1)),IF(AND($G224&gt;=AT$5,$G224&lt;=AT$6),IF($M224&gt;0,4,3),0)),IF(AND($D224&lt;=AT$6,$E224&gt;=AT$5),60,0)))</f>
        <v/>
      </c>
      <c r="AU224" s="80" t="str">
        <f>IF(OR($A224="",NOT(ISNUMBER($G224))),"",IF(AND($F224&lt;=AU$6,$G224&gt;=AU$5),IF(AU$5&gt;$N224,5,$K224)*10+IF(AND($F224&gt;=AU$5,$F224&lt;=AU$6),IF(AND($G224&gt;=AU$5,$G224&lt;=AU$6),5,IF($L224=1,2,1)),IF(AND($G224&gt;=AU$5,$G224&lt;=AU$6),IF($M224&gt;0,4,3),0)),IF(AND($D224&lt;=AU$6,$E224&gt;=AU$5),60,0)))</f>
        <v/>
      </c>
      <c r="AV224" s="80" t="str">
        <f>IF(OR($A224="",NOT(ISNUMBER($G224))),"",IF(AND($F224&lt;=AV$6,$G224&gt;=AV$5),IF(AV$5&gt;$N224,5,$K224)*10+IF(AND($F224&gt;=AV$5,$F224&lt;=AV$6),IF(AND($G224&gt;=AV$5,$G224&lt;=AV$6),5,IF($L224=1,2,1)),IF(AND($G224&gt;=AV$5,$G224&lt;=AV$6),IF($M224&gt;0,4,3),0)),IF(AND($D224&lt;=AV$6,$E224&gt;=AV$5),60,0)))</f>
        <v/>
      </c>
      <c r="AW224" s="80" t="str">
        <f>IF(OR($A224="",NOT(ISNUMBER($G224))),"",IF(AND($F224&lt;=AW$6,$G224&gt;=AW$5),IF(AW$5&gt;$N224,5,$K224)*10+IF(AND($F224&gt;=AW$5,$F224&lt;=AW$6),IF(AND($G224&gt;=AW$5,$G224&lt;=AW$6),5,IF($L224=1,2,1)),IF(AND($G224&gt;=AW$5,$G224&lt;=AW$6),IF($M224&gt;0,4,3),0)),IF(AND($D224&lt;=AW$6,$E224&gt;=AW$5),60,0)))</f>
        <v/>
      </c>
      <c r="AX224" s="80" t="str">
        <f>IF(OR($A224="",NOT(ISNUMBER($G224))),"",IF(AND($F224&lt;=AX$6,$G224&gt;=AX$5),IF(AX$5&gt;$N224,5,$K224)*10+IF(AND($F224&gt;=AX$5,$F224&lt;=AX$6),IF(AND($G224&gt;=AX$5,$G224&lt;=AX$6),5,IF($L224=1,2,1)),IF(AND($G224&gt;=AX$5,$G224&lt;=AX$6),IF($M224&gt;0,4,3),0)),IF(AND($D224&lt;=AX$6,$E224&gt;=AX$5),60,0)))</f>
        <v/>
      </c>
      <c r="AY224" s="80" t="str">
        <f>IF(OR($A224="",NOT(ISNUMBER($G224))),"",IF(AND($F224&lt;=AY$6,$G224&gt;=AY$5),IF(AY$5&gt;$N224,5,$K224)*10+IF(AND($F224&gt;=AY$5,$F224&lt;=AY$6),IF(AND($G224&gt;=AY$5,$G224&lt;=AY$6),5,IF($L224=1,2,1)),IF(AND($G224&gt;=AY$5,$G224&lt;=AY$6),IF($M224&gt;0,4,3),0)),IF(AND($D224&lt;=AY$6,$E224&gt;=AY$5),60,0)))</f>
        <v/>
      </c>
      <c r="AZ224" s="80" t="str">
        <f>IF(OR($A224="",NOT(ISNUMBER($G224))),"",IF(AND($F224&lt;=AZ$6,$G224&gt;=AZ$5),IF(AZ$5&gt;$N224,5,$K224)*10+IF(AND($F224&gt;=AZ$5,$F224&lt;=AZ$6),IF(AND($G224&gt;=AZ$5,$G224&lt;=AZ$6),5,IF($L224=1,2,1)),IF(AND($G224&gt;=AZ$5,$G224&lt;=AZ$6),IF($M224&gt;0,4,3),0)),IF(AND($D224&lt;=AZ$6,$E224&gt;=AZ$5),60,0)))</f>
        <v/>
      </c>
      <c r="BA224" s="80" t="str">
        <f>IF(OR($A224="",NOT(ISNUMBER($G224))),"",IF(AND($F224&lt;=BA$6,$G224&gt;=BA$5),IF(BA$5&gt;$N224,5,$K224)*10+IF(AND($F224&gt;=BA$5,$F224&lt;=BA$6),IF(AND($G224&gt;=BA$5,$G224&lt;=BA$6),5,IF($L224=1,2,1)),IF(AND($G224&gt;=BA$5,$G224&lt;=BA$6),IF($M224&gt;0,4,3),0)),IF(AND($D224&lt;=BA$6,$E224&gt;=BA$5),60,0)))</f>
        <v/>
      </c>
      <c r="BB224" s="80" t="str">
        <f>IF(OR($A224="",NOT(ISNUMBER($G224))),"",IF(AND($F224&lt;=BB$6,$G224&gt;=BB$5),IF(BB$5&gt;$N224,5,$K224)*10+IF(AND($F224&gt;=BB$5,$F224&lt;=BB$6),IF(AND($G224&gt;=BB$5,$G224&lt;=BB$6),5,IF($L224=1,2,1)),IF(AND($G224&gt;=BB$5,$G224&lt;=BB$6),IF($M224&gt;0,4,3),0)),IF(AND($D224&lt;=BB$6,$E224&gt;=BB$5),60,0)))</f>
        <v/>
      </c>
      <c r="BC224" s="80" t="str">
        <f>IF(OR($A224="",NOT(ISNUMBER($G224))),"",IF(AND($F224&lt;=BC$6,$G224&gt;=BC$5),IF(BC$5&gt;$N224,5,$K224)*10+IF(AND($F224&gt;=BC$5,$F224&lt;=BC$6),IF(AND($G224&gt;=BC$5,$G224&lt;=BC$6),5,IF($L224=1,2,1)),IF(AND($G224&gt;=BC$5,$G224&lt;=BC$6),IF($M224&gt;0,4,3),0)),IF(AND($D224&lt;=BC$6,$E224&gt;=BC$5),60,0)))</f>
        <v/>
      </c>
      <c r="BD224" s="80" t="str">
        <f>IF(OR($A224="",NOT(ISNUMBER($G224))),"",IF(AND($F224&lt;=BD$6,$G224&gt;=BD$5),IF(BD$5&gt;$N224,5,$K224)*10+IF(AND($F224&gt;=BD$5,$F224&lt;=BD$6),IF(AND($G224&gt;=BD$5,$G224&lt;=BD$6),5,IF($L224=1,2,1)),IF(AND($G224&gt;=BD$5,$G224&lt;=BD$6),IF($M224&gt;0,4,3),0)),IF(AND($D224&lt;=BD$6,$E224&gt;=BD$5),60,0)))</f>
        <v/>
      </c>
      <c r="BE224" s="80" t="str">
        <f>IF(OR($A224="",NOT(ISNUMBER($G224))),"",IF(AND($F224&lt;=BE$6,$G224&gt;=BE$5),IF(BE$5&gt;$N224,5,$K224)*10+IF(AND($F224&gt;=BE$5,$F224&lt;=BE$6),IF(AND($G224&gt;=BE$5,$G224&lt;=BE$6),5,IF($L224=1,2,1)),IF(AND($G224&gt;=BE$5,$G224&lt;=BE$6),IF($M224&gt;0,4,3),0)),IF(AND($D224&lt;=BE$6,$E224&gt;=BE$5),60,0)))</f>
        <v/>
      </c>
      <c r="BF224" s="80" t="str">
        <f>IF(OR($A224="",NOT(ISNUMBER($G224))),"",IF(AND($F224&lt;=BF$6,$G224&gt;=BF$5),IF(BF$5&gt;$N224,5,$K224)*10+IF(AND($F224&gt;=BF$5,$F224&lt;=BF$6),IF(AND($G224&gt;=BF$5,$G224&lt;=BF$6),5,IF($L224=1,2,1)),IF(AND($G224&gt;=BF$5,$G224&lt;=BF$6),IF($M224&gt;0,4,3),0)),IF(AND($D224&lt;=BF$6,$E224&gt;=BF$5),60,0)))</f>
        <v/>
      </c>
      <c r="BG224" s="80" t="str">
        <f>IF(OR($A224="",NOT(ISNUMBER($G224))),"",IF(AND($F224&lt;=BG$6,$G224&gt;=BG$5),IF(BG$5&gt;$N224,5,$K224)*10+IF(AND($F224&gt;=BG$5,$F224&lt;=BG$6),IF(AND($G224&gt;=BG$5,$G224&lt;=BG$6),5,IF($L224=1,2,1)),IF(AND($G224&gt;=BG$5,$G224&lt;=BG$6),IF($M224&gt;0,4,3),0)),IF(AND($D224&lt;=BG$6,$E224&gt;=BG$5),60,0)))</f>
        <v/>
      </c>
      <c r="BH224" s="80" t="str">
        <f>IF(OR($A224="",NOT(ISNUMBER($G224))),"",IF(AND($F224&lt;=BH$6,$G224&gt;=BH$5),IF(BH$5&gt;$N224,5,$K224)*10+IF(AND($F224&gt;=BH$5,$F224&lt;=BH$6),IF(AND($G224&gt;=BH$5,$G224&lt;=BH$6),5,IF($L224=1,2,1)),IF(AND($G224&gt;=BH$5,$G224&lt;=BH$6),IF($M224&gt;0,4,3),0)),IF(AND($D224&lt;=BH$6,$E224&gt;=BH$5),60,0)))</f>
        <v/>
      </c>
      <c r="BI224" s="80" t="str">
        <f>IF(OR($A224="",NOT(ISNUMBER($G224))),"",IF(AND($F224&lt;=BI$6,$G224&gt;=BI$5),IF(BI$5&gt;$N224,5,$K224)*10+IF(AND($F224&gt;=BI$5,$F224&lt;=BI$6),IF(AND($G224&gt;=BI$5,$G224&lt;=BI$6),5,IF($L224=1,2,1)),IF(AND($G224&gt;=BI$5,$G224&lt;=BI$6),IF($M224&gt;0,4,3),0)),IF(AND($D224&lt;=BI$6,$E224&gt;=BI$5),60,0)))</f>
        <v/>
      </c>
      <c r="BJ224" s="80" t="str">
        <f>IF(OR($A224="",NOT(ISNUMBER($G224))),"",IF(AND($F224&lt;=BJ$6,$G224&gt;=BJ$5),IF(BJ$5&gt;$N224,5,$K224)*10+IF(AND($F224&gt;=BJ$5,$F224&lt;=BJ$6),IF(AND($G224&gt;=BJ$5,$G224&lt;=BJ$6),5,IF($L224=1,2,1)),IF(AND($G224&gt;=BJ$5,$G224&lt;=BJ$6),IF($M224&gt;0,4,3),0)),IF(AND($D224&lt;=BJ$6,$E224&gt;=BJ$5),60,0)))</f>
        <v/>
      </c>
      <c r="BK224" s="80" t="str">
        <f>IF(OR($A224="",NOT(ISNUMBER($G224))),"",IF(AND($F224&lt;=BK$6,$G224&gt;=BK$5),IF(BK$5&gt;$N224,5,$K224)*10+IF(AND($F224&gt;=BK$5,$F224&lt;=BK$6),IF(AND($G224&gt;=BK$5,$G224&lt;=BK$6),5,IF($L224=1,2,1)),IF(AND($G224&gt;=BK$5,$G224&lt;=BK$6),IF($M224&gt;0,4,3),0)),IF(AND($D224&lt;=BK$6,$E224&gt;=BK$5),60,0)))</f>
        <v/>
      </c>
      <c r="BL224" s="80" t="str">
        <f>IF(OR($A224="",NOT(ISNUMBER($G224))),"",IF(AND($F224&lt;=BL$6,$G224&gt;=BL$5),IF(BL$5&gt;$N224,5,$K224)*10+IF(AND($F224&gt;=BL$5,$F224&lt;=BL$6),IF(AND($G224&gt;=BL$5,$G224&lt;=BL$6),5,IF($L224=1,2,1)),IF(AND($G224&gt;=BL$5,$G224&lt;=BL$6),IF($M224&gt;0,4,3),0)),IF(AND($D224&lt;=BL$6,$E224&gt;=BL$5),60,0)))</f>
        <v/>
      </c>
      <c r="BM224" s="80" t="str">
        <f>IF(OR($A224="",NOT(ISNUMBER($G224))),"",IF(AND($F224&lt;=BM$6,$G224&gt;=BM$5),IF(BM$5&gt;$N224,5,$K224)*10+IF(AND($F224&gt;=BM$5,$F224&lt;=BM$6),IF(AND($G224&gt;=BM$5,$G224&lt;=BM$6),5,IF($L224=1,2,1)),IF(AND($G224&gt;=BM$5,$G224&lt;=BM$6),IF($M224&gt;0,4,3),0)),IF(AND($D224&lt;=BM$6,$E224&gt;=BM$5),60,0)))</f>
        <v/>
      </c>
      <c r="BN224" s="80" t="str">
        <f>IF(OR($A224="",NOT(ISNUMBER($G224))),"",IF(AND($F224&lt;=BN$6,$G224&gt;=BN$5),IF(BN$5&gt;$N224,5,$K224)*10+IF(AND($F224&gt;=BN$5,$F224&lt;=BN$6),IF(AND($G224&gt;=BN$5,$G224&lt;=BN$6),5,IF($L224=1,2,1)),IF(AND($G224&gt;=BN$5,$G224&lt;=BN$6),IF($M224&gt;0,4,3),0)),IF(AND($D224&lt;=BN$6,$E224&gt;=BN$5),60,0)))</f>
        <v/>
      </c>
      <c r="BO224" s="80" t="str">
        <f>IF(OR($A224="",NOT(ISNUMBER($G224))),"",IF(AND($F224&lt;=BO$6,$G224&gt;=BO$5),IF(BO$5&gt;$N224,5,$K224)*10+IF(AND($F224&gt;=BO$5,$F224&lt;=BO$6),IF(AND($G224&gt;=BO$5,$G224&lt;=BO$6),5,IF($L224=1,2,1)),IF(AND($G224&gt;=BO$5,$G224&lt;=BO$6),IF($M224&gt;0,4,3),0)),IF(AND($D224&lt;=BO$6,$E224&gt;=BO$5),60,0)))</f>
        <v/>
      </c>
      <c r="BP224" s="80" t="str">
        <f>IF(OR($A224="",NOT(ISNUMBER($G224))),"",IF(AND($F224&lt;=BP$6,$G224&gt;=BP$5),IF(BP$5&gt;$N224,5,$K224)*10+IF(AND($F224&gt;=BP$5,$F224&lt;=BP$6),IF(AND($G224&gt;=BP$5,$G224&lt;=BP$6),5,IF($L224=1,2,1)),IF(AND($G224&gt;=BP$5,$G224&lt;=BP$6),IF($M224&gt;0,4,3),0)),IF(AND($D224&lt;=BP$6,$E224&gt;=BP$5),60,0)))</f>
        <v/>
      </c>
      <c r="BQ224" s="80" t="str">
        <f>IF(OR($A224="",NOT(ISNUMBER($G224))),"",IF(AND($F224&lt;=BQ$6,$G224&gt;=BQ$5),IF(BQ$5&gt;$N224,5,$K224)*10+IF(AND($F224&gt;=BQ$5,$F224&lt;=BQ$6),IF(AND($G224&gt;=BQ$5,$G224&lt;=BQ$6),5,IF($L224=1,2,1)),IF(AND($G224&gt;=BQ$5,$G224&lt;=BQ$6),IF($M224&gt;0,4,3),0)),IF(AND($D224&lt;=BQ$6,$E224&gt;=BQ$5),60,0)))</f>
        <v/>
      </c>
      <c r="BR224" s="80" t="str">
        <f>IF(OR($A224="",NOT(ISNUMBER($G224))),"",IF(AND($F224&lt;=BR$6,$G224&gt;=BR$5),IF(BR$5&gt;$N224,5,$K224)*10+IF(AND($F224&gt;=BR$5,$F224&lt;=BR$6),IF(AND($G224&gt;=BR$5,$G224&lt;=BR$6),5,IF($L224=1,2,1)),IF(AND($G224&gt;=BR$5,$G224&lt;=BR$6),IF($M224&gt;0,4,3),0)),IF(AND($D224&lt;=BR$6,$E224&gt;=BR$5),60,0)))</f>
        <v/>
      </c>
      <c r="BS224" s="80" t="str">
        <f>IF(OR($A224="",NOT(ISNUMBER($G224))),"",IF(AND($F224&lt;=BS$6,$G224&gt;=BS$5),IF(BS$5&gt;$N224,5,$K224)*10+IF(AND($F224&gt;=BS$5,$F224&lt;=BS$6),IF(AND($G224&gt;=BS$5,$G224&lt;=BS$6),5,IF($L224=1,2,1)),IF(AND($G224&gt;=BS$5,$G224&lt;=BS$6),IF($M224&gt;0,4,3),0)),IF(AND($D224&lt;=BS$6,$E224&gt;=BS$5),60,0)))</f>
        <v/>
      </c>
      <c r="BT224" s="80" t="str">
        <f>IF(OR($A224="",NOT(ISNUMBER($G224))),"",IF(AND($F224&lt;=BT$6,$G224&gt;=BT$5),IF(BT$5&gt;$N224,5,$K224)*10+IF(AND($F224&gt;=BT$5,$F224&lt;=BT$6),IF(AND($G224&gt;=BT$5,$G224&lt;=BT$6),5,IF($L224=1,2,1)),IF(AND($G224&gt;=BT$5,$G224&lt;=BT$6),IF($M224&gt;0,4,3),0)),IF(AND($D224&lt;=BT$6,$E224&gt;=BT$5),60,0)))</f>
        <v/>
      </c>
      <c r="BU224" s="80" t="str">
        <f>IF(OR($A224="",NOT(ISNUMBER($G224))),"",IF(AND($F224&lt;=BU$6,$G224&gt;=BU$5),IF(BU$5&gt;$N224,5,$K224)*10+IF(AND($F224&gt;=BU$5,$F224&lt;=BU$6),IF(AND($G224&gt;=BU$5,$G224&lt;=BU$6),5,IF($L224=1,2,1)),IF(AND($G224&gt;=BU$5,$G224&lt;=BU$6),IF($M224&gt;0,4,3),0)),IF(AND($D224&lt;=BU$6,$E224&gt;=BU$5),60,0)))</f>
        <v/>
      </c>
      <c r="BV224" s="80" t="str">
        <f>IF(OR($A224="",NOT(ISNUMBER($G224))),"",IF(AND($F224&lt;=BV$6,$G224&gt;=BV$5),IF(BV$5&gt;$N224,5,$K224)*10+IF(AND($F224&gt;=BV$5,$F224&lt;=BV$6),IF(AND($G224&gt;=BV$5,$G224&lt;=BV$6),5,IF($L224=1,2,1)),IF(AND($G224&gt;=BV$5,$G224&lt;=BV$6),IF($M224&gt;0,4,3),0)),IF(AND($D224&lt;=BV$6,$E224&gt;=BV$5),60,0)))</f>
        <v/>
      </c>
      <c r="BW224" s="80" t="str">
        <f>IF(OR($A224="",NOT(ISNUMBER($G224))),"",IF(AND($F224&lt;=BW$6,$G224&gt;=BW$5),IF(BW$5&gt;$N224,5,$K224)*10+IF(AND($F224&gt;=BW$5,$F224&lt;=BW$6),IF(AND($G224&gt;=BW$5,$G224&lt;=BW$6),5,IF($L224=1,2,1)),IF(AND($G224&gt;=BW$5,$G224&lt;=BW$6),IF($M224&gt;0,4,3),0)),IF(AND($D224&lt;=BW$6,$E224&gt;=BW$5),60,0)))</f>
        <v/>
      </c>
      <c r="BX224" s="80" t="str">
        <f>IF(OR($A224="",NOT(ISNUMBER($G224))),"",IF(AND($F224&lt;=BX$6,$G224&gt;=BX$5),IF(BX$5&gt;$N224,5,$K224)*10+IF(AND($F224&gt;=BX$5,$F224&lt;=BX$6),IF(AND($G224&gt;=BX$5,$G224&lt;=BX$6),5,IF($L224=1,2,1)),IF(AND($G224&gt;=BX$5,$G224&lt;=BX$6),IF($M224&gt;0,4,3),0)),IF(AND($D224&lt;=BX$6,$E224&gt;=BX$5),60,0)))</f>
        <v/>
      </c>
      <c r="BY224" s="80" t="str">
        <f>IF(OR($A224="",NOT(ISNUMBER($G224))),"",IF(AND($F224&lt;=BY$6,$G224&gt;=BY$5),IF(BY$5&gt;$N224,5,$K224)*10+IF(AND($F224&gt;=BY$5,$F224&lt;=BY$6),IF(AND($G224&gt;=BY$5,$G224&lt;=BY$6),5,IF($L224=1,2,1)),IF(AND($G224&gt;=BY$5,$G224&lt;=BY$6),IF($M224&gt;0,4,3),0)),IF(AND($D224&lt;=BY$6,$E224&gt;=BY$5),60,0)))</f>
        <v/>
      </c>
      <c r="BZ224" s="80" t="str">
        <f>IF(OR($A224="",NOT(ISNUMBER($G224))),"",IF(AND($F224&lt;=BZ$6,$G224&gt;=BZ$5),IF(BZ$5&gt;$N224,5,$K224)*10+IF(AND($F224&gt;=BZ$5,$F224&lt;=BZ$6),IF(AND($G224&gt;=BZ$5,$G224&lt;=BZ$6),5,IF($L224=1,2,1)),IF(AND($G224&gt;=BZ$5,$G224&lt;=BZ$6),IF($M224&gt;0,4,3),0)),IF(AND($D224&lt;=BZ$6,$E224&gt;=BZ$5),60,0)))</f>
        <v/>
      </c>
      <c r="CA224" s="80" t="str">
        <f>IF(OR($A224="",NOT(ISNUMBER($G224))),"",IF(AND($F224&lt;=CA$6,$G224&gt;=CA$5),IF(CA$5&gt;$N224,5,$K224)*10+IF(AND($F224&gt;=CA$5,$F224&lt;=CA$6),IF(AND($G224&gt;=CA$5,$G224&lt;=CA$6),5,IF($L224=1,2,1)),IF(AND($G224&gt;=CA$5,$G224&lt;=CA$6),IF($M224&gt;0,4,3),0)),IF(AND($D224&lt;=CA$6,$E224&gt;=CA$5),60,0)))</f>
        <v/>
      </c>
      <c r="CB224" s="80" t="str">
        <f>IF(OR($A224="",NOT(ISNUMBER($G224))),"",IF(AND($F224&lt;=CB$6,$G224&gt;=CB$5),IF(CB$5&gt;$N224,5,$K224)*10+IF(AND($F224&gt;=CB$5,$F224&lt;=CB$6),IF(AND($G224&gt;=CB$5,$G224&lt;=CB$6),5,IF($L224=1,2,1)),IF(AND($G224&gt;=CB$5,$G224&lt;=CB$6),IF($M224&gt;0,4,3),0)),IF(AND($D224&lt;=CB$6,$E224&gt;=CB$5),60,0)))</f>
        <v/>
      </c>
      <c r="CC224" s="80" t="str">
        <f>IF(OR($A224="",NOT(ISNUMBER($G224))),"",IF(AND($F224&lt;=CC$6,$G224&gt;=CC$5),IF(CC$5&gt;$N224,5,$K224)*10+IF(AND($F224&gt;=CC$5,$F224&lt;=CC$6),IF(AND($G224&gt;=CC$5,$G224&lt;=CC$6),5,IF($L224=1,2,1)),IF(AND($G224&gt;=CC$5,$G224&lt;=CC$6),IF($M224&gt;0,4,3),0)),IF(AND($D224&lt;=CC$6,$E224&gt;=CC$5),60,0)))</f>
        <v/>
      </c>
      <c r="CD224" s="80" t="str">
        <f>IF(OR($A224="",NOT(ISNUMBER($G224))),"",IF(AND($F224&lt;=CD$6,$G224&gt;=CD$5),IF(CD$5&gt;$N224,5,$K224)*10+IF(AND($F224&gt;=CD$5,$F224&lt;=CD$6),IF(AND($G224&gt;=CD$5,$G224&lt;=CD$6),5,IF($L224=1,2,1)),IF(AND($G224&gt;=CD$5,$G224&lt;=CD$6),IF($M224&gt;0,4,3),0)),IF(AND($D224&lt;=CD$6,$E224&gt;=CD$5),60,0)))</f>
        <v/>
      </c>
      <c r="CE224" s="80" t="str">
        <f>IF(OR($A224="",NOT(ISNUMBER($G224))),"",IF(AND($F224&lt;=CE$6,$G224&gt;=CE$5),IF(CE$5&gt;$N224,5,$K224)*10+IF(AND($F224&gt;=CE$5,$F224&lt;=CE$6),IF(AND($G224&gt;=CE$5,$G224&lt;=CE$6),5,IF($L224=1,2,1)),IF(AND($G224&gt;=CE$5,$G224&lt;=CE$6),IF($M224&gt;0,4,3),0)),IF(AND($D224&lt;=CE$6,$E224&gt;=CE$5),60,0)))</f>
        <v/>
      </c>
      <c r="CF224" s="80" t="str">
        <f>IF(OR($A224="",NOT(ISNUMBER($G224))),"",IF(AND($F224&lt;=CF$6,$G224&gt;=CF$5),IF(CF$5&gt;$N224,5,$K224)*10+IF(AND($F224&gt;=CF$5,$F224&lt;=CF$6),IF(AND($G224&gt;=CF$5,$G224&lt;=CF$6),5,IF($L224=1,2,1)),IF(AND($G224&gt;=CF$5,$G224&lt;=CF$6),IF($M224&gt;0,4,3),0)),IF(AND($D224&lt;=CF$6,$E224&gt;=CF$5),60,0)))</f>
        <v/>
      </c>
      <c r="CG224" s="80" t="str">
        <f>IF(OR($A224="",NOT(ISNUMBER($G224))),"",IF(AND($F224&lt;=CG$6,$G224&gt;=CG$5),IF(CG$5&gt;$N224,5,$K224)*10+IF(AND($F224&gt;=CG$5,$F224&lt;=CG$6),IF(AND($G224&gt;=CG$5,$G224&lt;=CG$6),5,IF($L224=1,2,1)),IF(AND($G224&gt;=CG$5,$G224&lt;=CG$6),IF($M224&gt;0,4,3),0)),IF(AND($D224&lt;=CG$6,$E224&gt;=CG$5),60,0)))</f>
        <v/>
      </c>
      <c r="CH224" s="80" t="str">
        <f>IF(OR($A224="",NOT(ISNUMBER($G224))),"",IF(AND($F224&lt;=CH$6,$G224&gt;=CH$5),IF(CH$5&gt;$N224,5,$K224)*10+IF(AND($F224&gt;=CH$5,$F224&lt;=CH$6),IF(AND($G224&gt;=CH$5,$G224&lt;=CH$6),5,IF($L224=1,2,1)),IF(AND($G224&gt;=CH$5,$G224&lt;=CH$6),IF($M224&gt;0,4,3),0)),IF(AND($D224&lt;=CH$6,$E224&gt;=CH$5),60,0)))</f>
        <v/>
      </c>
      <c r="CI224" s="80" t="str">
        <f>IF(OR($A224="",NOT(ISNUMBER($G224))),"",IF(AND($F224&lt;=CI$6,$G224&gt;=CI$5),IF(CI$5&gt;$N224,5,$K224)*10+IF(AND($F224&gt;=CI$5,$F224&lt;=CI$6),IF(AND($G224&gt;=CI$5,$G224&lt;=CI$6),5,IF($L224=1,2,1)),IF(AND($G224&gt;=CI$5,$G224&lt;=CI$6),IF($M224&gt;0,4,3),0)),IF(AND($D224&lt;=CI$6,$E224&gt;=CI$5),60,0)))</f>
        <v/>
      </c>
      <c r="CJ224" s="80" t="str">
        <f>IF(OR($A224="",NOT(ISNUMBER($G224))),"",IF(AND($F224&lt;=CJ$6,$G224&gt;=CJ$5),IF(CJ$5&gt;$N224,5,$K224)*10+IF(AND($F224&gt;=CJ$5,$F224&lt;=CJ$6),IF(AND($G224&gt;=CJ$5,$G224&lt;=CJ$6),5,IF($L224=1,2,1)),IF(AND($G224&gt;=CJ$5,$G224&lt;=CJ$6),IF($M224&gt;0,4,3),0)),IF(AND($D224&lt;=CJ$6,$E224&gt;=CJ$5),60,0)))</f>
        <v/>
      </c>
      <c r="CK224" s="80" t="str">
        <f>IF(OR($A224="",NOT(ISNUMBER($G224))),"",IF(AND($F224&lt;=CK$6,$G224&gt;=CK$5),IF(CK$5&gt;$N224,5,$K224)*10+IF(AND($F224&gt;=CK$5,$F224&lt;=CK$6),IF(AND($G224&gt;=CK$5,$G224&lt;=CK$6),5,IF($L224=1,2,1)),IF(AND($G224&gt;=CK$5,$G224&lt;=CK$6),IF($M224&gt;0,4,3),0)),IF(AND($D224&lt;=CK$6,$E224&gt;=CK$5),60,0)))</f>
        <v/>
      </c>
      <c r="CL224" s="80" t="str">
        <f>IF(OR($A224="",NOT(ISNUMBER($G224))),"",IF(AND($F224&lt;=CL$6,$G224&gt;=CL$5),IF(CL$5&gt;$N224,5,$K224)*10+IF(AND($F224&gt;=CL$5,$F224&lt;=CL$6),IF(AND($G224&gt;=CL$5,$G224&lt;=CL$6),5,IF($L224=1,2,1)),IF(AND($G224&gt;=CL$5,$G224&lt;=CL$6),IF($M224&gt;0,4,3),0)),IF(AND($D224&lt;=CL$6,$E224&gt;=CL$5),60,0)))</f>
        <v/>
      </c>
      <c r="CM224" s="80" t="str">
        <f>IF(OR($A224="",NOT(ISNUMBER($G224))),"",IF(AND($F224&lt;=CM$6,$G224&gt;=CM$5),IF(CM$5&gt;$N224,5,$K224)*10+IF(AND($F224&gt;=CM$5,$F224&lt;=CM$6),IF(AND($G224&gt;=CM$5,$G224&lt;=CM$6),5,IF($L224=1,2,1)),IF(AND($G224&gt;=CM$5,$G224&lt;=CM$6),IF($M224&gt;0,4,3),0)),IF(AND($D224&lt;=CM$6,$E224&gt;=CM$5),60,0)))</f>
        <v/>
      </c>
      <c r="CN224" s="80" t="str">
        <f>IF(OR($A224="",NOT(ISNUMBER($G224))),"",IF(AND($F224&lt;=CN$6,$G224&gt;=CN$5),IF(CN$5&gt;$N224,5,$K224)*10+IF(AND($F224&gt;=CN$5,$F224&lt;=CN$6),IF(AND($G224&gt;=CN$5,$G224&lt;=CN$6),5,IF($L224=1,2,1)),IF(AND($G224&gt;=CN$5,$G224&lt;=CN$6),IF($M224&gt;0,4,3),0)),IF(AND($D224&lt;=CN$6,$E224&gt;=CN$5),60,0)))</f>
        <v/>
      </c>
      <c r="CO224" s="80" t="str">
        <f>IF(OR($A224="",NOT(ISNUMBER($G224))),"",IF(AND($F224&lt;=CO$6,$G224&gt;=CO$5),IF(CO$5&gt;$N224,5,$K224)*10+IF(AND($F224&gt;=CO$5,$F224&lt;=CO$6),IF(AND($G224&gt;=CO$5,$G224&lt;=CO$6),5,IF($L224=1,2,1)),IF(AND($G224&gt;=CO$5,$G224&lt;=CO$6),IF($M224&gt;0,4,3),0)),IF(AND($D224&lt;=CO$6,$E224&gt;=CO$5),60,0)))</f>
        <v/>
      </c>
      <c r="CP224" s="80" t="str">
        <f>IF(OR($A224="",NOT(ISNUMBER($G224))),"",IF(AND($F224&lt;=CP$6,$G224&gt;=CP$5),IF(CP$5&gt;$N224,5,$K224)*10+IF(AND($F224&gt;=CP$5,$F224&lt;=CP$6),IF(AND($G224&gt;=CP$5,$G224&lt;=CP$6),5,IF($L224=1,2,1)),IF(AND($G224&gt;=CP$5,$G224&lt;=CP$6),IF($M224&gt;0,4,3),0)),IF(AND($D224&lt;=CP$6,$E224&gt;=CP$5),60,0)))</f>
        <v/>
      </c>
      <c r="CQ224" s="80" t="str">
        <f>IF(OR($A224="",NOT(ISNUMBER($G224))),"",IF(AND($F224&lt;=CQ$6,$G224&gt;=CQ$5),IF(CQ$5&gt;$N224,5,$K224)*10+IF(AND($F224&gt;=CQ$5,$F224&lt;=CQ$6),IF(AND($G224&gt;=CQ$5,$G224&lt;=CQ$6),5,IF($L224=1,2,1)),IF(AND($G224&gt;=CQ$5,$G224&lt;=CQ$6),IF($M224&gt;0,4,3),0)),IF(AND($D224&lt;=CQ$6,$E224&gt;=CQ$5),60,0)))</f>
        <v/>
      </c>
      <c r="CR224" s="80" t="str">
        <f>IF(OR($A224="",NOT(ISNUMBER($G224))),"",IF(AND($F224&lt;=CR$6,$G224&gt;=CR$5),IF(CR$5&gt;$N224,5,$K224)*10+IF(AND($F224&gt;=CR$5,$F224&lt;=CR$6),IF(AND($G224&gt;=CR$5,$G224&lt;=CR$6),5,IF($L224=1,2,1)),IF(AND($G224&gt;=CR$5,$G224&lt;=CR$6),IF($M224&gt;0,4,3),0)),IF(AND($D224&lt;=CR$6,$E224&gt;=CR$5),60,0)))</f>
        <v/>
      </c>
      <c r="CS224" s="80" t="str">
        <f>IF(OR($A224="",NOT(ISNUMBER($G224))),"",IF(AND($F224&lt;=CS$6,$G224&gt;=CS$5),IF(CS$5&gt;$N224,5,$K224)*10+IF(AND($F224&gt;=CS$5,$F224&lt;=CS$6),IF(AND($G224&gt;=CS$5,$G224&lt;=CS$6),5,IF($L224=1,2,1)),IF(AND($G224&gt;=CS$5,$G224&lt;=CS$6),IF($M224&gt;0,4,3),0)),IF(AND($D224&lt;=CS$6,$E224&gt;=CS$5),60,0)))</f>
        <v/>
      </c>
      <c r="CT224" s="80" t="str">
        <f>IF(OR($A224="",NOT(ISNUMBER($G224))),"",IF(AND($F224&lt;=CT$6,$G224&gt;=CT$5),IF(CT$5&gt;$N224,5,$K224)*10+IF(AND($F224&gt;=CT$5,$F224&lt;=CT$6),IF(AND($G224&gt;=CT$5,$G224&lt;=CT$6),5,IF($L224=1,2,1)),IF(AND($G224&gt;=CT$5,$G224&lt;=CT$6),IF($M224&gt;0,4,3),0)),IF(AND($D224&lt;=CT$6,$E224&gt;=CT$5),60,0)))</f>
        <v/>
      </c>
      <c r="CU224" s="80" t="str">
        <f>IF(OR($A224="",NOT(ISNUMBER($G224))),"",IF(AND($F224&lt;=CU$6,$G224&gt;=CU$5),IF(CU$5&gt;$N224,5,$K224)*10+IF(AND($F224&gt;=CU$5,$F224&lt;=CU$6),IF(AND($G224&gt;=CU$5,$G224&lt;=CU$6),5,IF($L224=1,2,1)),IF(AND($G224&gt;=CU$5,$G224&lt;=CU$6),IF($M224&gt;0,4,3),0)),IF(AND($D224&lt;=CU$6,$E224&gt;=CU$5),60,0)))</f>
        <v/>
      </c>
      <c r="CV224" s="80" t="str">
        <f>IF(OR($A224="",NOT(ISNUMBER($G224))),"",IF(AND($F224&lt;=CV$6,$G224&gt;=CV$5),IF(CV$5&gt;$N224,5,$K224)*10+IF(AND($F224&gt;=CV$5,$F224&lt;=CV$6),IF(AND($G224&gt;=CV$5,$G224&lt;=CV$6),5,IF($L224=1,2,1)),IF(AND($G224&gt;=CV$5,$G224&lt;=CV$6),IF($M224&gt;0,4,3),0)),IF(AND($D224&lt;=CV$6,$E224&gt;=CV$5),60,0)))</f>
        <v/>
      </c>
      <c r="CW224" s="80" t="str">
        <f>IF(OR($A224="",NOT(ISNUMBER($G224))),"",IF(AND($F224&lt;=CW$6,$G224&gt;=CW$5),IF(CW$5&gt;$N224,5,$K224)*10+IF(AND($F224&gt;=CW$5,$F224&lt;=CW$6),IF(AND($G224&gt;=CW$5,$G224&lt;=CW$6),5,IF($L224=1,2,1)),IF(AND($G224&gt;=CW$5,$G224&lt;=CW$6),IF($M224&gt;0,4,3),0)),IF(AND($D224&lt;=CW$6,$E224&gt;=CW$5),60,0)))</f>
        <v/>
      </c>
      <c r="CX224" s="80" t="str">
        <f>IF(OR($A224="",NOT(ISNUMBER($G224))),"",IF(AND($F224&lt;=CX$6,$G224&gt;=CX$5),IF(CX$5&gt;$N224,5,$K224)*10+IF(AND($F224&gt;=CX$5,$F224&lt;=CX$6),IF(AND($G224&gt;=CX$5,$G224&lt;=CX$6),5,IF($L224=1,2,1)),IF(AND($G224&gt;=CX$5,$G224&lt;=CX$6),IF($M224&gt;0,4,3),0)),IF(AND($D224&lt;=CX$6,$E224&gt;=CX$5),60,0)))</f>
        <v/>
      </c>
      <c r="CY224" s="80" t="str">
        <f>IF(OR($A224="",NOT(ISNUMBER($G224))),"",IF(AND($F224&lt;=CY$6,$G224&gt;=CY$5),IF(CY$5&gt;$N224,5,$K224)*10+IF(AND($F224&gt;=CY$5,$F224&lt;=CY$6),IF(AND($G224&gt;=CY$5,$G224&lt;=CY$6),5,IF($L224=1,2,1)),IF(AND($G224&gt;=CY$5,$G224&lt;=CY$6),IF($M224&gt;0,4,3),0)),IF(AND($D224&lt;=CY$6,$E224&gt;=CY$5),60,0)))</f>
        <v/>
      </c>
      <c r="CZ224" s="80" t="str">
        <f>IF(OR($A224="",NOT(ISNUMBER($G224))),"",IF(AND($F224&lt;=CZ$6,$G224&gt;=CZ$5),IF(CZ$5&gt;$N224,5,$K224)*10+IF(AND($F224&gt;=CZ$5,$F224&lt;=CZ$6),IF(AND($G224&gt;=CZ$5,$G224&lt;=CZ$6),5,IF($L224=1,2,1)),IF(AND($G224&gt;=CZ$5,$G224&lt;=CZ$6),IF($M224&gt;0,4,3),0)),IF(AND($D224&lt;=CZ$6,$E224&gt;=CZ$5),60,0)))</f>
        <v/>
      </c>
      <c r="DA224" s="80" t="str">
        <f>IF(OR($A224="",NOT(ISNUMBER($G224))),"",IF(AND($F224&lt;=DA$6,$G224&gt;=DA$5),IF(DA$5&gt;$N224,5,$K224)*10+IF(AND($F224&gt;=DA$5,$F224&lt;=DA$6),IF(AND($G224&gt;=DA$5,$G224&lt;=DA$6),5,IF($L224=1,2,1)),IF(AND($G224&gt;=DA$5,$G224&lt;=DA$6),IF($M224&gt;0,4,3),0)),IF(AND($D224&lt;=DA$6,$E224&gt;=DA$5),60,0)))</f>
        <v/>
      </c>
      <c r="DB224" s="80" t="str">
        <f>IF(OR($A224="",NOT(ISNUMBER($G224))),"",IF(AND($F224&lt;=DB$6,$G224&gt;=DB$5),IF(DB$5&gt;$N224,5,$K224)*10+IF(AND($F224&gt;=DB$5,$F224&lt;=DB$6),IF(AND($G224&gt;=DB$5,$G224&lt;=DB$6),5,IF($L224=1,2,1)),IF(AND($G224&gt;=DB$5,$G224&lt;=DB$6),IF($M224&gt;0,4,3),0)),IF(AND($D224&lt;=DB$6,$E224&gt;=DB$5),60,0)))</f>
        <v/>
      </c>
      <c r="DC224" s="80" t="str">
        <f>IF(OR($A224="",NOT(ISNUMBER($G224))),"",IF(AND($F224&lt;=DC$6,$G224&gt;=DC$5),IF(DC$5&gt;$N224,5,$K224)*10+IF(AND($F224&gt;=DC$5,$F224&lt;=DC$6),IF(AND($G224&gt;=DC$5,$G224&lt;=DC$6),5,IF($L224=1,2,1)),IF(AND($G224&gt;=DC$5,$G224&lt;=DC$6),IF($M224&gt;0,4,3),0)),IF(AND($D224&lt;=DC$6,$E224&gt;=DC$5),60,0)))</f>
        <v/>
      </c>
      <c r="DD224" s="80" t="str">
        <f>IF(OR($A224="",NOT(ISNUMBER($G224))),"",IF(AND($F224&lt;=DD$6,$G224&gt;=DD$5),IF(DD$5&gt;$N224,5,$K224)*10+IF(AND($F224&gt;=DD$5,$F224&lt;=DD$6),IF(AND($G224&gt;=DD$5,$G224&lt;=DD$6),5,IF($L224=1,2,1)),IF(AND($G224&gt;=DD$5,$G224&lt;=DD$6),IF($M224&gt;0,4,3),0)),IF(AND($D224&lt;=DD$6,$E224&gt;=DD$5),60,0)))</f>
        <v/>
      </c>
      <c r="DE224" s="80" t="str">
        <f>IF(OR($A224="",NOT(ISNUMBER($G224))),"",IF(AND($F224&lt;=DE$6,$G224&gt;=DE$5),IF(DE$5&gt;$N224,5,$K224)*10+IF(AND($F224&gt;=DE$5,$F224&lt;=DE$6),IF(AND($G224&gt;=DE$5,$G224&lt;=DE$6),5,IF($L224=1,2,1)),IF(AND($G224&gt;=DE$5,$G224&lt;=DE$6),IF($M224&gt;0,4,3),0)),IF(AND($D224&lt;=DE$6,$E224&gt;=DE$5),60,0)))</f>
        <v/>
      </c>
      <c r="DF224" s="80" t="str">
        <f>IF(OR($A224="",NOT(ISNUMBER($G224))),"",IF(AND($F224&lt;=DF$6,$G224&gt;=DF$5),IF(DF$5&gt;$N224,5,$K224)*10+IF(AND($F224&gt;=DF$5,$F224&lt;=DF$6),IF(AND($G224&gt;=DF$5,$G224&lt;=DF$6),5,IF($L224=1,2,1)),IF(AND($G224&gt;=DF$5,$G224&lt;=DF$6),IF($M224&gt;0,4,3),0)),IF(AND($D224&lt;=DF$6,$E224&gt;=DF$5),60,0)))</f>
        <v/>
      </c>
      <c r="DG224" s="80" t="str">
        <f>IF(OR($A224="",NOT(ISNUMBER($G224))),"",IF(AND($F224&lt;=DG$6,$G224&gt;=DG$5),IF(DG$5&gt;$N224,5,$K224)*10+IF(AND($F224&gt;=DG$5,$F224&lt;=DG$6),IF(AND($G224&gt;=DG$5,$G224&lt;=DG$6),5,IF($L224=1,2,1)),IF(AND($G224&gt;=DG$5,$G224&lt;=DG$6),IF($M224&gt;0,4,3),0)),IF(AND($D224&lt;=DG$6,$E224&gt;=DG$5),60,0)))</f>
        <v/>
      </c>
      <c r="DH224" s="80" t="str">
        <f>IF(OR($A224="",NOT(ISNUMBER($G224))),"",IF(AND($F224&lt;=DH$6,$G224&gt;=DH$5),IF(DH$5&gt;$N224,5,$K224)*10+IF(AND($F224&gt;=DH$5,$F224&lt;=DH$6),IF(AND($G224&gt;=DH$5,$G224&lt;=DH$6),5,IF($L224=1,2,1)),IF(AND($G224&gt;=DH$5,$G224&lt;=DH$6),IF($M224&gt;0,4,3),0)),IF(AND($D224&lt;=DH$6,$E224&gt;=DH$5),60,0)))</f>
        <v/>
      </c>
      <c r="DI224" s="80" t="str">
        <f>IF(OR($A224="",NOT(ISNUMBER($G224))),"",IF(AND($F224&lt;=DI$6,$G224&gt;=DI$5),IF(DI$5&gt;$N224,5,$K224)*10+IF(AND($F224&gt;=DI$5,$F224&lt;=DI$6),IF(AND($G224&gt;=DI$5,$G224&lt;=DI$6),5,IF($L224=1,2,1)),IF(AND($G224&gt;=DI$5,$G224&lt;=DI$6),IF($M224&gt;0,4,3),0)),IF(AND($D224&lt;=DI$6,$E224&gt;=DI$5),60,0)))</f>
        <v/>
      </c>
      <c r="DJ224" s="80" t="str">
        <f>IF(OR($A224="",NOT(ISNUMBER($G224))),"",IF(AND($F224&lt;=DJ$6,$G224&gt;=DJ$5),IF(DJ$5&gt;$N224,5,$K224)*10+IF(AND($F224&gt;=DJ$5,$F224&lt;=DJ$6),IF(AND($G224&gt;=DJ$5,$G224&lt;=DJ$6),5,IF($L224=1,2,1)),IF(AND($G224&gt;=DJ$5,$G224&lt;=DJ$6),IF($M224&gt;0,4,3),0)),IF(AND($D224&lt;=DJ$6,$E224&gt;=DJ$5),60,0)))</f>
        <v/>
      </c>
      <c r="DK224" s="80" t="str">
        <f>IF(OR($A224="",NOT(ISNUMBER($G224))),"",IF(AND($F224&lt;=DK$6,$G224&gt;=DK$5),IF(DK$5&gt;$N224,5,$K224)*10+IF(AND($F224&gt;=DK$5,$F224&lt;=DK$6),IF(AND($G224&gt;=DK$5,$G224&lt;=DK$6),5,IF($L224=1,2,1)),IF(AND($G224&gt;=DK$5,$G224&lt;=DK$6),IF($M224&gt;0,4,3),0)),IF(AND($D224&lt;=DK$6,$E224&gt;=DK$5),60,0)))</f>
        <v/>
      </c>
      <c r="DL224" s="80" t="str">
        <f>IF(OR($A224="",NOT(ISNUMBER($G224))),"",IF(AND($F224&lt;=DL$6,$G224&gt;=DL$5),IF(DL$5&gt;$N224,5,$K224)*10+IF(AND($F224&gt;=DL$5,$F224&lt;=DL$6),IF(AND($G224&gt;=DL$5,$G224&lt;=DL$6),5,IF($L224=1,2,1)),IF(AND($G224&gt;=DL$5,$G224&lt;=DL$6),IF($M224&gt;0,4,3),0)),IF(AND($D224&lt;=DL$6,$E224&gt;=DL$5),60,0)))</f>
        <v/>
      </c>
      <c r="DM224" s="80" t="str">
        <f>IF(OR($A224="",NOT(ISNUMBER($G224))),"",IF(AND($F224&lt;=DM$6,$G224&gt;=DM$5),IF(DM$5&gt;$N224,5,$K224)*10+IF(AND($F224&gt;=DM$5,$F224&lt;=DM$6),IF(AND($G224&gt;=DM$5,$G224&lt;=DM$6),5,IF($L224=1,2,1)),IF(AND($G224&gt;=DM$5,$G224&lt;=DM$6),IF($M224&gt;0,4,3),0)),IF(AND($D224&lt;=DM$6,$E224&gt;=DM$5),60,0)))</f>
        <v/>
      </c>
      <c r="DN224" s="80" t="str">
        <f>IF(OR($A224="",NOT(ISNUMBER($G224))),"",IF(AND($F224&lt;=DN$6,$G224&gt;=DN$5),IF(DN$5&gt;$N224,5,$K224)*10+IF(AND($F224&gt;=DN$5,$F224&lt;=DN$6),IF(AND($G224&gt;=DN$5,$G224&lt;=DN$6),5,IF($L224=1,2,1)),IF(AND($G224&gt;=DN$5,$G224&lt;=DN$6),IF($M224&gt;0,4,3),0)),IF(AND($D224&lt;=DN$6,$E224&gt;=DN$5),60,0)))</f>
        <v/>
      </c>
      <c r="DO224" s="80" t="str">
        <f>IF(OR($A224="",NOT(ISNUMBER($G224))),"",IF(AND($F224&lt;=DO$6,$G224&gt;=DO$5),IF(DO$5&gt;$N224,5,$K224)*10+IF(AND($F224&gt;=DO$5,$F224&lt;=DO$6),IF(AND($G224&gt;=DO$5,$G224&lt;=DO$6),5,IF($L224=1,2,1)),IF(AND($G224&gt;=DO$5,$G224&lt;=DO$6),IF($M224&gt;0,4,3),0)),IF(AND($D224&lt;=DO$6,$E224&gt;=DO$5),60,0)))</f>
        <v/>
      </c>
      <c r="DP224" s="80" t="str">
        <f>IF(OR($A224="",NOT(ISNUMBER($G224))),"",IF(AND($F224&lt;=DP$6,$G224&gt;=DP$5),IF(DP$5&gt;$N224,5,$K224)*10+IF(AND($F224&gt;=DP$5,$F224&lt;=DP$6),IF(AND($G224&gt;=DP$5,$G224&lt;=DP$6),5,IF($L224=1,2,1)),IF(AND($G224&gt;=DP$5,$G224&lt;=DP$6),IF($M224&gt;0,4,3),0)),IF(AND($D224&lt;=DP$6,$E224&gt;=DP$5),60,0)))</f>
        <v/>
      </c>
      <c r="DQ224" s="80" t="str">
        <f>IF(OR($A224="",NOT(ISNUMBER($G224))),"",IF(AND($F224&lt;=DQ$6,$G224&gt;=DQ$5),IF(DQ$5&gt;$N224,5,$K224)*10+IF(AND($F224&gt;=DQ$5,$F224&lt;=DQ$6),IF(AND($G224&gt;=DQ$5,$G224&lt;=DQ$6),5,IF($L224=1,2,1)),IF(AND($G224&gt;=DQ$5,$G224&lt;=DQ$6),IF($M224&gt;0,4,3),0)),IF(AND($D224&lt;=DQ$6,$E224&gt;=DQ$5),60,0)))</f>
        <v/>
      </c>
      <c r="DR224" s="80" t="str">
        <f>IF(OR($A224="",NOT(ISNUMBER($G224))),"",IF(AND($F224&lt;=DR$6,$G224&gt;=DR$5),IF(DR$5&gt;$N224,5,$K224)*10+IF(AND($F224&gt;=DR$5,$F224&lt;=DR$6),IF(AND($G224&gt;=DR$5,$G224&lt;=DR$6),5,IF($L224=1,2,1)),IF(AND($G224&gt;=DR$5,$G224&lt;=DR$6),IF($M224&gt;0,4,3),0)),IF(AND($D224&lt;=DR$6,$E224&gt;=DR$5),60,0)))</f>
        <v/>
      </c>
      <c r="DS224" s="80" t="str">
        <f>IF(OR($A224="",NOT(ISNUMBER($G224))),"",IF(AND($F224&lt;=DS$6,$G224&gt;=DS$5),IF(DS$5&gt;$N224,5,$K224)*10+IF(AND($F224&gt;=DS$5,$F224&lt;=DS$6),IF(AND($G224&gt;=DS$5,$G224&lt;=DS$6),5,IF($L224=1,2,1)),IF(AND($G224&gt;=DS$5,$G224&lt;=DS$6),IF($M224&gt;0,4,3),0)),IF(AND($D224&lt;=DS$6,$E224&gt;=DS$5),60,0)))</f>
        <v/>
      </c>
      <c r="DT224" s="80" t="str">
        <f>IF(OR($A224="",NOT(ISNUMBER($G224))),"",IF(AND($F224&lt;=DT$6,$G224&gt;=DT$5),IF(DT$5&gt;$N224,5,$K224)*10+IF(AND($F224&gt;=DT$5,$F224&lt;=DT$6),IF(AND($G224&gt;=DT$5,$G224&lt;=DT$6),5,IF($L224=1,2,1)),IF(AND($G224&gt;=DT$5,$G224&lt;=DT$6),IF($M224&gt;0,4,3),0)),IF(AND($D224&lt;=DT$6,$E224&gt;=DT$5),60,0)))</f>
        <v/>
      </c>
      <c r="DU224" s="80" t="str">
        <f>IF(OR($A224="",NOT(ISNUMBER($G224))),"",IF(AND($F224&lt;=DU$6,$G224&gt;=DU$5),IF(DU$5&gt;$N224,5,$K224)*10+IF(AND($F224&gt;=DU$5,$F224&lt;=DU$6),IF(AND($G224&gt;=DU$5,$G224&lt;=DU$6),5,IF($L224=1,2,1)),IF(AND($G224&gt;=DU$5,$G224&lt;=DU$6),IF($M224&gt;0,4,3),0)),IF(AND($D224&lt;=DU$6,$E224&gt;=DU$5),60,0)))</f>
        <v/>
      </c>
      <c r="DV224" s="80" t="str">
        <f>IF(OR($A224="",NOT(ISNUMBER($G224))),"",IF(AND($F224&lt;=DV$6,$G224&gt;=DV$5),IF(DV$5&gt;$N224,5,$K224)*10+IF(AND($F224&gt;=DV$5,$F224&lt;=DV$6),IF(AND($G224&gt;=DV$5,$G224&lt;=DV$6),5,IF($L224=1,2,1)),IF(AND($G224&gt;=DV$5,$G224&lt;=DV$6),IF($M224&gt;0,4,3),0)),IF(AND($D224&lt;=DV$6,$E224&gt;=DV$5),60,0)))</f>
        <v/>
      </c>
      <c r="DW224" s="80" t="str">
        <f>IF(OR($A224="",NOT(ISNUMBER($G224))),"",IF(AND($F224&lt;=DW$6,$G224&gt;=DW$5),IF(DW$5&gt;$N224,5,$K224)*10+IF(AND($F224&gt;=DW$5,$F224&lt;=DW$6),IF(AND($G224&gt;=DW$5,$G224&lt;=DW$6),5,IF($L224=1,2,1)),IF(AND($G224&gt;=DW$5,$G224&lt;=DW$6),IF($M224&gt;0,4,3),0)),IF(AND($D224&lt;=DW$6,$E224&gt;=DW$5),60,0)))</f>
        <v/>
      </c>
      <c r="DX224" s="80" t="str">
        <f>IF(OR($A224="",NOT(ISNUMBER($G224))),"",IF(AND($F224&lt;=DX$6,$G224&gt;=DX$5),IF(DX$5&gt;$N224,5,$K224)*10+IF(AND($F224&gt;=DX$5,$F224&lt;=DX$6),IF(AND($G224&gt;=DX$5,$G224&lt;=DX$6),5,IF($L224=1,2,1)),IF(AND($G224&gt;=DX$5,$G224&lt;=DX$6),IF($M224&gt;0,4,3),0)),IF(AND($D224&lt;=DX$6,$E224&gt;=DX$5),60,0)))</f>
        <v/>
      </c>
      <c r="DY224" s="80" t="str">
        <f>IF(OR($A224="",NOT(ISNUMBER($G224))),"",IF(AND($F224&lt;=DY$6,$G224&gt;=DY$5),IF(DY$5&gt;$N224,5,$K224)*10+IF(AND($F224&gt;=DY$5,$F224&lt;=DY$6),IF(AND($G224&gt;=DY$5,$G224&lt;=DY$6),5,IF($L224=1,2,1)),IF(AND($G224&gt;=DY$5,$G224&lt;=DY$6),IF($M224&gt;0,4,3),0)),IF(AND($D224&lt;=DY$6,$E224&gt;=DY$5),60,0)))</f>
        <v/>
      </c>
      <c r="DZ224" s="80" t="str">
        <f>IF(OR($A224="",NOT(ISNUMBER($G224))),"",IF(AND($F224&lt;=DZ$6,$G224&gt;=DZ$5),IF(DZ$5&gt;$N224,5,$K224)*10+IF(AND($F224&gt;=DZ$5,$F224&lt;=DZ$6),IF(AND($G224&gt;=DZ$5,$G224&lt;=DZ$6),5,IF($L224=1,2,1)),IF(AND($G224&gt;=DZ$5,$G224&lt;=DZ$6),IF($M224&gt;0,4,3),0)),IF(AND($D224&lt;=DZ$6,$E224&gt;=DZ$5),60,0)))</f>
        <v/>
      </c>
      <c r="EA224" s="80" t="str">
        <f>IF(OR($A224="",NOT(ISNUMBER($G224))),"",IF(AND($F224&lt;=EA$6,$G224&gt;=EA$5),IF(EA$5&gt;$N224,5,$K224)*10+IF(AND($F224&gt;=EA$5,$F224&lt;=EA$6),IF(AND($G224&gt;=EA$5,$G224&lt;=EA$6),5,IF($L224=1,2,1)),IF(AND($G224&gt;=EA$5,$G224&lt;=EA$6),IF($M224&gt;0,4,3),0)),IF(AND($D224&lt;=EA$6,$E224&gt;=EA$5),60,0)))</f>
        <v/>
      </c>
      <c r="EB224" s="80" t="str">
        <f>IF(OR($A224="",NOT(ISNUMBER($G224))),"",IF(AND($F224&lt;=EB$6,$G224&gt;=EB$5),IF(EB$5&gt;$N224,5,$K224)*10+IF(AND($F224&gt;=EB$5,$F224&lt;=EB$6),IF(AND($G224&gt;=EB$5,$G224&lt;=EB$6),5,IF($L224=1,2,1)),IF(AND($G224&gt;=EB$5,$G224&lt;=EB$6),IF($M224&gt;0,4,3),0)),IF(AND($D224&lt;=EB$6,$E224&gt;=EB$5),60,0)))</f>
        <v/>
      </c>
      <c r="EC224" s="80" t="str">
        <f>IF(OR($A224="",NOT(ISNUMBER($G224))),"",IF(AND($F224&lt;=EC$6,$G224&gt;=EC$5),IF(EC$5&gt;$N224,5,$K224)*10+IF(AND($F224&gt;=EC$5,$F224&lt;=EC$6),IF(AND($G224&gt;=EC$5,$G224&lt;=EC$6),5,IF($L224=1,2,1)),IF(AND($G224&gt;=EC$5,$G224&lt;=EC$6),IF($M224&gt;0,4,3),0)),IF(AND($D224&lt;=EC$6,$E224&gt;=EC$5),60,0)))</f>
        <v/>
      </c>
      <c r="ED224" s="80" t="str">
        <f>IF(OR($A224="",NOT(ISNUMBER($G224))),"",IF(AND($F224&lt;=ED$6,$G224&gt;=ED$5),IF(ED$5&gt;$N224,5,$K224)*10+IF(AND($F224&gt;=ED$5,$F224&lt;=ED$6),IF(AND($G224&gt;=ED$5,$G224&lt;=ED$6),5,IF($L224=1,2,1)),IF(AND($G224&gt;=ED$5,$G224&lt;=ED$6),IF($M224&gt;0,4,3),0)),IF(AND($D224&lt;=ED$6,$E224&gt;=ED$5),60,0)))</f>
        <v/>
      </c>
    </row>
    <row r="225" ht="18" customHeight="1">
      <c r="A225" s="52" t="str">
        <f>IF(Tasks!$B225="","",Tasks!$A225)</f>
        <v/>
      </c>
      <c r="B225" s="78" t="str">
        <f>IF(Tasks!$B225="","",Tasks!$B225)</f>
        <v/>
      </c>
      <c r="C225" s="25" t="str">
        <f>IF($B225="","",IF(AND(Tasks!$D225="",Tasks!$G225=""),"-",IF(Tasks!$D225="","",Tasks!$D225&amp;IF(OR(Tasks!$E225="",Tasks!$E225="FS"),IF(N(Tasks!$F225)=0,"","FS"),Tasks!$E225)&amp;IF(N(Tasks!$F225)=0,"",IF(Tasks!$F225&gt;0,"+","")&amp;Tasks!$F225))&amp;IF(AND(Tasks!$D225&lt;&gt;"",Tasks!$G225&lt;&gt;""),", ","")&amp;IF(Tasks!$G225="","",Tasks!$G225&amp;IF(OR(Tasks!$H225="",Tasks!$H225="FS"),IF(N(Tasks!$I225)=0,"","FS"),Tasks!$H225)&amp;IF(N(Tasks!$I225)=0,"",IF(Tasks!$I225&gt;0,"+","")&amp;Tasks!$I225))))</f>
        <v/>
      </c>
      <c r="D225" s="51" t="str">
        <f>IF(OR($B225="",Tasks!$Q225=""),"",Tasks!$Q225)</f>
        <v/>
      </c>
      <c r="E225" s="51" t="str">
        <f>IF(OR($B225="",Tasks!$R225=""),"",Tasks!$R225)</f>
        <v/>
      </c>
      <c r="F225" s="51" t="str">
        <f>IF(OR($B225="",Tasks!$S225=""),"",Tasks!$S225)</f>
        <v/>
      </c>
      <c r="G225" s="51" t="str">
        <f>IF(OR($B225="",Tasks!$T225=""),"",Tasks!$T225)</f>
        <v/>
      </c>
      <c r="H225" s="52" t="str">
        <f>IF($B225="","",Tasks!$AE225)</f>
        <v/>
      </c>
      <c r="I225" s="79" t="str">
        <f>IF($B225="","",Tasks!$AF225)</f>
        <v/>
      </c>
      <c r="J225" s="53" t="str">
        <f>IF(OR($B225="",Tasks!$V225=""),"",Tasks!$V225)</f>
        <v/>
      </c>
      <c r="K225" s="52" t="str">
        <f>IF($B225="","",Tasks!$AA225)</f>
        <v/>
      </c>
      <c r="L225" s="52" t="str">
        <f>IF($B225="","",Tasks!$AB225)</f>
        <v/>
      </c>
      <c r="M225" s="52" t="str">
        <f>IF($B225="","",Tasks!$Z225)</f>
        <v/>
      </c>
      <c r="N225" s="52" t="str">
        <f>IF(OR($B225="",Tasks!$AG225=""),"",Tasks!$AG225)</f>
        <v/>
      </c>
      <c r="O225" s="80" t="str">
        <f>IF(OR($A225="",NOT(ISNUMBER($G225))),"",IF(AND($F225&lt;=O$6,$G225&gt;=O$5),IF(O$5&gt;$N225,5,$K225)*10+IF(AND($F225&gt;=O$5,$F225&lt;=O$6),IF(AND($G225&gt;=O$5,$G225&lt;=O$6),5,IF($L225=1,2,1)),IF(AND($G225&gt;=O$5,$G225&lt;=O$6),IF($M225&gt;0,4,3),0)),IF(AND($D225&lt;=O$6,$E225&gt;=O$5),60,0)))</f>
        <v/>
      </c>
      <c r="P225" s="80" t="str">
        <f>IF(OR($A225="",NOT(ISNUMBER($G225))),"",IF(AND($F225&lt;=P$6,$G225&gt;=P$5),IF(P$5&gt;$N225,5,$K225)*10+IF(AND($F225&gt;=P$5,$F225&lt;=P$6),IF(AND($G225&gt;=P$5,$G225&lt;=P$6),5,IF($L225=1,2,1)),IF(AND($G225&gt;=P$5,$G225&lt;=P$6),IF($M225&gt;0,4,3),0)),IF(AND($D225&lt;=P$6,$E225&gt;=P$5),60,0)))</f>
        <v/>
      </c>
      <c r="Q225" s="80" t="str">
        <f>IF(OR($A225="",NOT(ISNUMBER($G225))),"",IF(AND($F225&lt;=Q$6,$G225&gt;=Q$5),IF(Q$5&gt;$N225,5,$K225)*10+IF(AND($F225&gt;=Q$5,$F225&lt;=Q$6),IF(AND($G225&gt;=Q$5,$G225&lt;=Q$6),5,IF($L225=1,2,1)),IF(AND($G225&gt;=Q$5,$G225&lt;=Q$6),IF($M225&gt;0,4,3),0)),IF(AND($D225&lt;=Q$6,$E225&gt;=Q$5),60,0)))</f>
        <v/>
      </c>
      <c r="R225" s="80" t="str">
        <f>IF(OR($A225="",NOT(ISNUMBER($G225))),"",IF(AND($F225&lt;=R$6,$G225&gt;=R$5),IF(R$5&gt;$N225,5,$K225)*10+IF(AND($F225&gt;=R$5,$F225&lt;=R$6),IF(AND($G225&gt;=R$5,$G225&lt;=R$6),5,IF($L225=1,2,1)),IF(AND($G225&gt;=R$5,$G225&lt;=R$6),IF($M225&gt;0,4,3),0)),IF(AND($D225&lt;=R$6,$E225&gt;=R$5),60,0)))</f>
        <v/>
      </c>
      <c r="S225" s="80" t="str">
        <f>IF(OR($A225="",NOT(ISNUMBER($G225))),"",IF(AND($F225&lt;=S$6,$G225&gt;=S$5),IF(S$5&gt;$N225,5,$K225)*10+IF(AND($F225&gt;=S$5,$F225&lt;=S$6),IF(AND($G225&gt;=S$5,$G225&lt;=S$6),5,IF($L225=1,2,1)),IF(AND($G225&gt;=S$5,$G225&lt;=S$6),IF($M225&gt;0,4,3),0)),IF(AND($D225&lt;=S$6,$E225&gt;=S$5),60,0)))</f>
        <v/>
      </c>
      <c r="T225" s="80" t="str">
        <f>IF(OR($A225="",NOT(ISNUMBER($G225))),"",IF(AND($F225&lt;=T$6,$G225&gt;=T$5),IF(T$5&gt;$N225,5,$K225)*10+IF(AND($F225&gt;=T$5,$F225&lt;=T$6),IF(AND($G225&gt;=T$5,$G225&lt;=T$6),5,IF($L225=1,2,1)),IF(AND($G225&gt;=T$5,$G225&lt;=T$6),IF($M225&gt;0,4,3),0)),IF(AND($D225&lt;=T$6,$E225&gt;=T$5),60,0)))</f>
        <v/>
      </c>
      <c r="U225" s="80" t="str">
        <f>IF(OR($A225="",NOT(ISNUMBER($G225))),"",IF(AND($F225&lt;=U$6,$G225&gt;=U$5),IF(U$5&gt;$N225,5,$K225)*10+IF(AND($F225&gt;=U$5,$F225&lt;=U$6),IF(AND($G225&gt;=U$5,$G225&lt;=U$6),5,IF($L225=1,2,1)),IF(AND($G225&gt;=U$5,$G225&lt;=U$6),IF($M225&gt;0,4,3),0)),IF(AND($D225&lt;=U$6,$E225&gt;=U$5),60,0)))</f>
        <v/>
      </c>
      <c r="V225" s="80" t="str">
        <f>IF(OR($A225="",NOT(ISNUMBER($G225))),"",IF(AND($F225&lt;=V$6,$G225&gt;=V$5),IF(V$5&gt;$N225,5,$K225)*10+IF(AND($F225&gt;=V$5,$F225&lt;=V$6),IF(AND($G225&gt;=V$5,$G225&lt;=V$6),5,IF($L225=1,2,1)),IF(AND($G225&gt;=V$5,$G225&lt;=V$6),IF($M225&gt;0,4,3),0)),IF(AND($D225&lt;=V$6,$E225&gt;=V$5),60,0)))</f>
        <v/>
      </c>
      <c r="W225" s="80" t="str">
        <f>IF(OR($A225="",NOT(ISNUMBER($G225))),"",IF(AND($F225&lt;=W$6,$G225&gt;=W$5),IF(W$5&gt;$N225,5,$K225)*10+IF(AND($F225&gt;=W$5,$F225&lt;=W$6),IF(AND($G225&gt;=W$5,$G225&lt;=W$6),5,IF($L225=1,2,1)),IF(AND($G225&gt;=W$5,$G225&lt;=W$6),IF($M225&gt;0,4,3),0)),IF(AND($D225&lt;=W$6,$E225&gt;=W$5),60,0)))</f>
        <v/>
      </c>
      <c r="X225" s="80" t="str">
        <f>IF(OR($A225="",NOT(ISNUMBER($G225))),"",IF(AND($F225&lt;=X$6,$G225&gt;=X$5),IF(X$5&gt;$N225,5,$K225)*10+IF(AND($F225&gt;=X$5,$F225&lt;=X$6),IF(AND($G225&gt;=X$5,$G225&lt;=X$6),5,IF($L225=1,2,1)),IF(AND($G225&gt;=X$5,$G225&lt;=X$6),IF($M225&gt;0,4,3),0)),IF(AND($D225&lt;=X$6,$E225&gt;=X$5),60,0)))</f>
        <v/>
      </c>
      <c r="Y225" s="80" t="str">
        <f>IF(OR($A225="",NOT(ISNUMBER($G225))),"",IF(AND($F225&lt;=Y$6,$G225&gt;=Y$5),IF(Y$5&gt;$N225,5,$K225)*10+IF(AND($F225&gt;=Y$5,$F225&lt;=Y$6),IF(AND($G225&gt;=Y$5,$G225&lt;=Y$6),5,IF($L225=1,2,1)),IF(AND($G225&gt;=Y$5,$G225&lt;=Y$6),IF($M225&gt;0,4,3),0)),IF(AND($D225&lt;=Y$6,$E225&gt;=Y$5),60,0)))</f>
        <v/>
      </c>
      <c r="Z225" s="80" t="str">
        <f>IF(OR($A225="",NOT(ISNUMBER($G225))),"",IF(AND($F225&lt;=Z$6,$G225&gt;=Z$5),IF(Z$5&gt;$N225,5,$K225)*10+IF(AND($F225&gt;=Z$5,$F225&lt;=Z$6),IF(AND($G225&gt;=Z$5,$G225&lt;=Z$6),5,IF($L225=1,2,1)),IF(AND($G225&gt;=Z$5,$G225&lt;=Z$6),IF($M225&gt;0,4,3),0)),IF(AND($D225&lt;=Z$6,$E225&gt;=Z$5),60,0)))</f>
        <v/>
      </c>
      <c r="AA225" s="80" t="str">
        <f>IF(OR($A225="",NOT(ISNUMBER($G225))),"",IF(AND($F225&lt;=AA$6,$G225&gt;=AA$5),IF(AA$5&gt;$N225,5,$K225)*10+IF(AND($F225&gt;=AA$5,$F225&lt;=AA$6),IF(AND($G225&gt;=AA$5,$G225&lt;=AA$6),5,IF($L225=1,2,1)),IF(AND($G225&gt;=AA$5,$G225&lt;=AA$6),IF($M225&gt;0,4,3),0)),IF(AND($D225&lt;=AA$6,$E225&gt;=AA$5),60,0)))</f>
        <v/>
      </c>
      <c r="AB225" s="80" t="str">
        <f>IF(OR($A225="",NOT(ISNUMBER($G225))),"",IF(AND($F225&lt;=AB$6,$G225&gt;=AB$5),IF(AB$5&gt;$N225,5,$K225)*10+IF(AND($F225&gt;=AB$5,$F225&lt;=AB$6),IF(AND($G225&gt;=AB$5,$G225&lt;=AB$6),5,IF($L225=1,2,1)),IF(AND($G225&gt;=AB$5,$G225&lt;=AB$6),IF($M225&gt;0,4,3),0)),IF(AND($D225&lt;=AB$6,$E225&gt;=AB$5),60,0)))</f>
        <v/>
      </c>
      <c r="AC225" s="80" t="str">
        <f>IF(OR($A225="",NOT(ISNUMBER($G225))),"",IF(AND($F225&lt;=AC$6,$G225&gt;=AC$5),IF(AC$5&gt;$N225,5,$K225)*10+IF(AND($F225&gt;=AC$5,$F225&lt;=AC$6),IF(AND($G225&gt;=AC$5,$G225&lt;=AC$6),5,IF($L225=1,2,1)),IF(AND($G225&gt;=AC$5,$G225&lt;=AC$6),IF($M225&gt;0,4,3),0)),IF(AND($D225&lt;=AC$6,$E225&gt;=AC$5),60,0)))</f>
        <v/>
      </c>
      <c r="AD225" s="80" t="str">
        <f>IF(OR($A225="",NOT(ISNUMBER($G225))),"",IF(AND($F225&lt;=AD$6,$G225&gt;=AD$5),IF(AD$5&gt;$N225,5,$K225)*10+IF(AND($F225&gt;=AD$5,$F225&lt;=AD$6),IF(AND($G225&gt;=AD$5,$G225&lt;=AD$6),5,IF($L225=1,2,1)),IF(AND($G225&gt;=AD$5,$G225&lt;=AD$6),IF($M225&gt;0,4,3),0)),IF(AND($D225&lt;=AD$6,$E225&gt;=AD$5),60,0)))</f>
        <v/>
      </c>
      <c r="AE225" s="80" t="str">
        <f>IF(OR($A225="",NOT(ISNUMBER($G225))),"",IF(AND($F225&lt;=AE$6,$G225&gt;=AE$5),IF(AE$5&gt;$N225,5,$K225)*10+IF(AND($F225&gt;=AE$5,$F225&lt;=AE$6),IF(AND($G225&gt;=AE$5,$G225&lt;=AE$6),5,IF($L225=1,2,1)),IF(AND($G225&gt;=AE$5,$G225&lt;=AE$6),IF($M225&gt;0,4,3),0)),IF(AND($D225&lt;=AE$6,$E225&gt;=AE$5),60,0)))</f>
        <v/>
      </c>
      <c r="AF225" s="80" t="str">
        <f>IF(OR($A225="",NOT(ISNUMBER($G225))),"",IF(AND($F225&lt;=AF$6,$G225&gt;=AF$5),IF(AF$5&gt;$N225,5,$K225)*10+IF(AND($F225&gt;=AF$5,$F225&lt;=AF$6),IF(AND($G225&gt;=AF$5,$G225&lt;=AF$6),5,IF($L225=1,2,1)),IF(AND($G225&gt;=AF$5,$G225&lt;=AF$6),IF($M225&gt;0,4,3),0)),IF(AND($D225&lt;=AF$6,$E225&gt;=AF$5),60,0)))</f>
        <v/>
      </c>
      <c r="AG225" s="80" t="str">
        <f>IF(OR($A225="",NOT(ISNUMBER($G225))),"",IF(AND($F225&lt;=AG$6,$G225&gt;=AG$5),IF(AG$5&gt;$N225,5,$K225)*10+IF(AND($F225&gt;=AG$5,$F225&lt;=AG$6),IF(AND($G225&gt;=AG$5,$G225&lt;=AG$6),5,IF($L225=1,2,1)),IF(AND($G225&gt;=AG$5,$G225&lt;=AG$6),IF($M225&gt;0,4,3),0)),IF(AND($D225&lt;=AG$6,$E225&gt;=AG$5),60,0)))</f>
        <v/>
      </c>
      <c r="AH225" s="80" t="str">
        <f>IF(OR($A225="",NOT(ISNUMBER($G225))),"",IF(AND($F225&lt;=AH$6,$G225&gt;=AH$5),IF(AH$5&gt;$N225,5,$K225)*10+IF(AND($F225&gt;=AH$5,$F225&lt;=AH$6),IF(AND($G225&gt;=AH$5,$G225&lt;=AH$6),5,IF($L225=1,2,1)),IF(AND($G225&gt;=AH$5,$G225&lt;=AH$6),IF($M225&gt;0,4,3),0)),IF(AND($D225&lt;=AH$6,$E225&gt;=AH$5),60,0)))</f>
        <v/>
      </c>
      <c r="AI225" s="80" t="str">
        <f>IF(OR($A225="",NOT(ISNUMBER($G225))),"",IF(AND($F225&lt;=AI$6,$G225&gt;=AI$5),IF(AI$5&gt;$N225,5,$K225)*10+IF(AND($F225&gt;=AI$5,$F225&lt;=AI$6),IF(AND($G225&gt;=AI$5,$G225&lt;=AI$6),5,IF($L225=1,2,1)),IF(AND($G225&gt;=AI$5,$G225&lt;=AI$6),IF($M225&gt;0,4,3),0)),IF(AND($D225&lt;=AI$6,$E225&gt;=AI$5),60,0)))</f>
        <v/>
      </c>
      <c r="AJ225" s="80" t="str">
        <f>IF(OR($A225="",NOT(ISNUMBER($G225))),"",IF(AND($F225&lt;=AJ$6,$G225&gt;=AJ$5),IF(AJ$5&gt;$N225,5,$K225)*10+IF(AND($F225&gt;=AJ$5,$F225&lt;=AJ$6),IF(AND($G225&gt;=AJ$5,$G225&lt;=AJ$6),5,IF($L225=1,2,1)),IF(AND($G225&gt;=AJ$5,$G225&lt;=AJ$6),IF($M225&gt;0,4,3),0)),IF(AND($D225&lt;=AJ$6,$E225&gt;=AJ$5),60,0)))</f>
        <v/>
      </c>
      <c r="AK225" s="80" t="str">
        <f>IF(OR($A225="",NOT(ISNUMBER($G225))),"",IF(AND($F225&lt;=AK$6,$G225&gt;=AK$5),IF(AK$5&gt;$N225,5,$K225)*10+IF(AND($F225&gt;=AK$5,$F225&lt;=AK$6),IF(AND($G225&gt;=AK$5,$G225&lt;=AK$6),5,IF($L225=1,2,1)),IF(AND($G225&gt;=AK$5,$G225&lt;=AK$6),IF($M225&gt;0,4,3),0)),IF(AND($D225&lt;=AK$6,$E225&gt;=AK$5),60,0)))</f>
        <v/>
      </c>
      <c r="AL225" s="80" t="str">
        <f>IF(OR($A225="",NOT(ISNUMBER($G225))),"",IF(AND($F225&lt;=AL$6,$G225&gt;=AL$5),IF(AL$5&gt;$N225,5,$K225)*10+IF(AND($F225&gt;=AL$5,$F225&lt;=AL$6),IF(AND($G225&gt;=AL$5,$G225&lt;=AL$6),5,IF($L225=1,2,1)),IF(AND($G225&gt;=AL$5,$G225&lt;=AL$6),IF($M225&gt;0,4,3),0)),IF(AND($D225&lt;=AL$6,$E225&gt;=AL$5),60,0)))</f>
        <v/>
      </c>
      <c r="AM225" s="80" t="str">
        <f>IF(OR($A225="",NOT(ISNUMBER($G225))),"",IF(AND($F225&lt;=AM$6,$G225&gt;=AM$5),IF(AM$5&gt;$N225,5,$K225)*10+IF(AND($F225&gt;=AM$5,$F225&lt;=AM$6),IF(AND($G225&gt;=AM$5,$G225&lt;=AM$6),5,IF($L225=1,2,1)),IF(AND($G225&gt;=AM$5,$G225&lt;=AM$6),IF($M225&gt;0,4,3),0)),IF(AND($D225&lt;=AM$6,$E225&gt;=AM$5),60,0)))</f>
        <v/>
      </c>
      <c r="AN225" s="80" t="str">
        <f>IF(OR($A225="",NOT(ISNUMBER($G225))),"",IF(AND($F225&lt;=AN$6,$G225&gt;=AN$5),IF(AN$5&gt;$N225,5,$K225)*10+IF(AND($F225&gt;=AN$5,$F225&lt;=AN$6),IF(AND($G225&gt;=AN$5,$G225&lt;=AN$6),5,IF($L225=1,2,1)),IF(AND($G225&gt;=AN$5,$G225&lt;=AN$6),IF($M225&gt;0,4,3),0)),IF(AND($D225&lt;=AN$6,$E225&gt;=AN$5),60,0)))</f>
        <v/>
      </c>
      <c r="AO225" s="80" t="str">
        <f>IF(OR($A225="",NOT(ISNUMBER($G225))),"",IF(AND($F225&lt;=AO$6,$G225&gt;=AO$5),IF(AO$5&gt;$N225,5,$K225)*10+IF(AND($F225&gt;=AO$5,$F225&lt;=AO$6),IF(AND($G225&gt;=AO$5,$G225&lt;=AO$6),5,IF($L225=1,2,1)),IF(AND($G225&gt;=AO$5,$G225&lt;=AO$6),IF($M225&gt;0,4,3),0)),IF(AND($D225&lt;=AO$6,$E225&gt;=AO$5),60,0)))</f>
        <v/>
      </c>
      <c r="AP225" s="80" t="str">
        <f>IF(OR($A225="",NOT(ISNUMBER($G225))),"",IF(AND($F225&lt;=AP$6,$G225&gt;=AP$5),IF(AP$5&gt;$N225,5,$K225)*10+IF(AND($F225&gt;=AP$5,$F225&lt;=AP$6),IF(AND($G225&gt;=AP$5,$G225&lt;=AP$6),5,IF($L225=1,2,1)),IF(AND($G225&gt;=AP$5,$G225&lt;=AP$6),IF($M225&gt;0,4,3),0)),IF(AND($D225&lt;=AP$6,$E225&gt;=AP$5),60,0)))</f>
        <v/>
      </c>
      <c r="AQ225" s="80" t="str">
        <f>IF(OR($A225="",NOT(ISNUMBER($G225))),"",IF(AND($F225&lt;=AQ$6,$G225&gt;=AQ$5),IF(AQ$5&gt;$N225,5,$K225)*10+IF(AND($F225&gt;=AQ$5,$F225&lt;=AQ$6),IF(AND($G225&gt;=AQ$5,$G225&lt;=AQ$6),5,IF($L225=1,2,1)),IF(AND($G225&gt;=AQ$5,$G225&lt;=AQ$6),IF($M225&gt;0,4,3),0)),IF(AND($D225&lt;=AQ$6,$E225&gt;=AQ$5),60,0)))</f>
        <v/>
      </c>
      <c r="AR225" s="80" t="str">
        <f>IF(OR($A225="",NOT(ISNUMBER($G225))),"",IF(AND($F225&lt;=AR$6,$G225&gt;=AR$5),IF(AR$5&gt;$N225,5,$K225)*10+IF(AND($F225&gt;=AR$5,$F225&lt;=AR$6),IF(AND($G225&gt;=AR$5,$G225&lt;=AR$6),5,IF($L225=1,2,1)),IF(AND($G225&gt;=AR$5,$G225&lt;=AR$6),IF($M225&gt;0,4,3),0)),IF(AND($D225&lt;=AR$6,$E225&gt;=AR$5),60,0)))</f>
        <v/>
      </c>
      <c r="AS225" s="80" t="str">
        <f>IF(OR($A225="",NOT(ISNUMBER($G225))),"",IF(AND($F225&lt;=AS$6,$G225&gt;=AS$5),IF(AS$5&gt;$N225,5,$K225)*10+IF(AND($F225&gt;=AS$5,$F225&lt;=AS$6),IF(AND($G225&gt;=AS$5,$G225&lt;=AS$6),5,IF($L225=1,2,1)),IF(AND($G225&gt;=AS$5,$G225&lt;=AS$6),IF($M225&gt;0,4,3),0)),IF(AND($D225&lt;=AS$6,$E225&gt;=AS$5),60,0)))</f>
        <v/>
      </c>
      <c r="AT225" s="80" t="str">
        <f>IF(OR($A225="",NOT(ISNUMBER($G225))),"",IF(AND($F225&lt;=AT$6,$G225&gt;=AT$5),IF(AT$5&gt;$N225,5,$K225)*10+IF(AND($F225&gt;=AT$5,$F225&lt;=AT$6),IF(AND($G225&gt;=AT$5,$G225&lt;=AT$6),5,IF($L225=1,2,1)),IF(AND($G225&gt;=AT$5,$G225&lt;=AT$6),IF($M225&gt;0,4,3),0)),IF(AND($D225&lt;=AT$6,$E225&gt;=AT$5),60,0)))</f>
        <v/>
      </c>
      <c r="AU225" s="80" t="str">
        <f>IF(OR($A225="",NOT(ISNUMBER($G225))),"",IF(AND($F225&lt;=AU$6,$G225&gt;=AU$5),IF(AU$5&gt;$N225,5,$K225)*10+IF(AND($F225&gt;=AU$5,$F225&lt;=AU$6),IF(AND($G225&gt;=AU$5,$G225&lt;=AU$6),5,IF($L225=1,2,1)),IF(AND($G225&gt;=AU$5,$G225&lt;=AU$6),IF($M225&gt;0,4,3),0)),IF(AND($D225&lt;=AU$6,$E225&gt;=AU$5),60,0)))</f>
        <v/>
      </c>
      <c r="AV225" s="80" t="str">
        <f>IF(OR($A225="",NOT(ISNUMBER($G225))),"",IF(AND($F225&lt;=AV$6,$G225&gt;=AV$5),IF(AV$5&gt;$N225,5,$K225)*10+IF(AND($F225&gt;=AV$5,$F225&lt;=AV$6),IF(AND($G225&gt;=AV$5,$G225&lt;=AV$6),5,IF($L225=1,2,1)),IF(AND($G225&gt;=AV$5,$G225&lt;=AV$6),IF($M225&gt;0,4,3),0)),IF(AND($D225&lt;=AV$6,$E225&gt;=AV$5),60,0)))</f>
        <v/>
      </c>
      <c r="AW225" s="80" t="str">
        <f>IF(OR($A225="",NOT(ISNUMBER($G225))),"",IF(AND($F225&lt;=AW$6,$G225&gt;=AW$5),IF(AW$5&gt;$N225,5,$K225)*10+IF(AND($F225&gt;=AW$5,$F225&lt;=AW$6),IF(AND($G225&gt;=AW$5,$G225&lt;=AW$6),5,IF($L225=1,2,1)),IF(AND($G225&gt;=AW$5,$G225&lt;=AW$6),IF($M225&gt;0,4,3),0)),IF(AND($D225&lt;=AW$6,$E225&gt;=AW$5),60,0)))</f>
        <v/>
      </c>
      <c r="AX225" s="80" t="str">
        <f>IF(OR($A225="",NOT(ISNUMBER($G225))),"",IF(AND($F225&lt;=AX$6,$G225&gt;=AX$5),IF(AX$5&gt;$N225,5,$K225)*10+IF(AND($F225&gt;=AX$5,$F225&lt;=AX$6),IF(AND($G225&gt;=AX$5,$G225&lt;=AX$6),5,IF($L225=1,2,1)),IF(AND($G225&gt;=AX$5,$G225&lt;=AX$6),IF($M225&gt;0,4,3),0)),IF(AND($D225&lt;=AX$6,$E225&gt;=AX$5),60,0)))</f>
        <v/>
      </c>
      <c r="AY225" s="80" t="str">
        <f>IF(OR($A225="",NOT(ISNUMBER($G225))),"",IF(AND($F225&lt;=AY$6,$G225&gt;=AY$5),IF(AY$5&gt;$N225,5,$K225)*10+IF(AND($F225&gt;=AY$5,$F225&lt;=AY$6),IF(AND($G225&gt;=AY$5,$G225&lt;=AY$6),5,IF($L225=1,2,1)),IF(AND($G225&gt;=AY$5,$G225&lt;=AY$6),IF($M225&gt;0,4,3),0)),IF(AND($D225&lt;=AY$6,$E225&gt;=AY$5),60,0)))</f>
        <v/>
      </c>
      <c r="AZ225" s="80" t="str">
        <f>IF(OR($A225="",NOT(ISNUMBER($G225))),"",IF(AND($F225&lt;=AZ$6,$G225&gt;=AZ$5),IF(AZ$5&gt;$N225,5,$K225)*10+IF(AND($F225&gt;=AZ$5,$F225&lt;=AZ$6),IF(AND($G225&gt;=AZ$5,$G225&lt;=AZ$6),5,IF($L225=1,2,1)),IF(AND($G225&gt;=AZ$5,$G225&lt;=AZ$6),IF($M225&gt;0,4,3),0)),IF(AND($D225&lt;=AZ$6,$E225&gt;=AZ$5),60,0)))</f>
        <v/>
      </c>
      <c r="BA225" s="80" t="str">
        <f>IF(OR($A225="",NOT(ISNUMBER($G225))),"",IF(AND($F225&lt;=BA$6,$G225&gt;=BA$5),IF(BA$5&gt;$N225,5,$K225)*10+IF(AND($F225&gt;=BA$5,$F225&lt;=BA$6),IF(AND($G225&gt;=BA$5,$G225&lt;=BA$6),5,IF($L225=1,2,1)),IF(AND($G225&gt;=BA$5,$G225&lt;=BA$6),IF($M225&gt;0,4,3),0)),IF(AND($D225&lt;=BA$6,$E225&gt;=BA$5),60,0)))</f>
        <v/>
      </c>
      <c r="BB225" s="80" t="str">
        <f>IF(OR($A225="",NOT(ISNUMBER($G225))),"",IF(AND($F225&lt;=BB$6,$G225&gt;=BB$5),IF(BB$5&gt;$N225,5,$K225)*10+IF(AND($F225&gt;=BB$5,$F225&lt;=BB$6),IF(AND($G225&gt;=BB$5,$G225&lt;=BB$6),5,IF($L225=1,2,1)),IF(AND($G225&gt;=BB$5,$G225&lt;=BB$6),IF($M225&gt;0,4,3),0)),IF(AND($D225&lt;=BB$6,$E225&gt;=BB$5),60,0)))</f>
        <v/>
      </c>
      <c r="BC225" s="80" t="str">
        <f>IF(OR($A225="",NOT(ISNUMBER($G225))),"",IF(AND($F225&lt;=BC$6,$G225&gt;=BC$5),IF(BC$5&gt;$N225,5,$K225)*10+IF(AND($F225&gt;=BC$5,$F225&lt;=BC$6),IF(AND($G225&gt;=BC$5,$G225&lt;=BC$6),5,IF($L225=1,2,1)),IF(AND($G225&gt;=BC$5,$G225&lt;=BC$6),IF($M225&gt;0,4,3),0)),IF(AND($D225&lt;=BC$6,$E225&gt;=BC$5),60,0)))</f>
        <v/>
      </c>
      <c r="BD225" s="80" t="str">
        <f>IF(OR($A225="",NOT(ISNUMBER($G225))),"",IF(AND($F225&lt;=BD$6,$G225&gt;=BD$5),IF(BD$5&gt;$N225,5,$K225)*10+IF(AND($F225&gt;=BD$5,$F225&lt;=BD$6),IF(AND($G225&gt;=BD$5,$G225&lt;=BD$6),5,IF($L225=1,2,1)),IF(AND($G225&gt;=BD$5,$G225&lt;=BD$6),IF($M225&gt;0,4,3),0)),IF(AND($D225&lt;=BD$6,$E225&gt;=BD$5),60,0)))</f>
        <v/>
      </c>
      <c r="BE225" s="80" t="str">
        <f>IF(OR($A225="",NOT(ISNUMBER($G225))),"",IF(AND($F225&lt;=BE$6,$G225&gt;=BE$5),IF(BE$5&gt;$N225,5,$K225)*10+IF(AND($F225&gt;=BE$5,$F225&lt;=BE$6),IF(AND($G225&gt;=BE$5,$G225&lt;=BE$6),5,IF($L225=1,2,1)),IF(AND($G225&gt;=BE$5,$G225&lt;=BE$6),IF($M225&gt;0,4,3),0)),IF(AND($D225&lt;=BE$6,$E225&gt;=BE$5),60,0)))</f>
        <v/>
      </c>
      <c r="BF225" s="80" t="str">
        <f>IF(OR($A225="",NOT(ISNUMBER($G225))),"",IF(AND($F225&lt;=BF$6,$G225&gt;=BF$5),IF(BF$5&gt;$N225,5,$K225)*10+IF(AND($F225&gt;=BF$5,$F225&lt;=BF$6),IF(AND($G225&gt;=BF$5,$G225&lt;=BF$6),5,IF($L225=1,2,1)),IF(AND($G225&gt;=BF$5,$G225&lt;=BF$6),IF($M225&gt;0,4,3),0)),IF(AND($D225&lt;=BF$6,$E225&gt;=BF$5),60,0)))</f>
        <v/>
      </c>
      <c r="BG225" s="80" t="str">
        <f>IF(OR($A225="",NOT(ISNUMBER($G225))),"",IF(AND($F225&lt;=BG$6,$G225&gt;=BG$5),IF(BG$5&gt;$N225,5,$K225)*10+IF(AND($F225&gt;=BG$5,$F225&lt;=BG$6),IF(AND($G225&gt;=BG$5,$G225&lt;=BG$6),5,IF($L225=1,2,1)),IF(AND($G225&gt;=BG$5,$G225&lt;=BG$6),IF($M225&gt;0,4,3),0)),IF(AND($D225&lt;=BG$6,$E225&gt;=BG$5),60,0)))</f>
        <v/>
      </c>
      <c r="BH225" s="80" t="str">
        <f>IF(OR($A225="",NOT(ISNUMBER($G225))),"",IF(AND($F225&lt;=BH$6,$G225&gt;=BH$5),IF(BH$5&gt;$N225,5,$K225)*10+IF(AND($F225&gt;=BH$5,$F225&lt;=BH$6),IF(AND($G225&gt;=BH$5,$G225&lt;=BH$6),5,IF($L225=1,2,1)),IF(AND($G225&gt;=BH$5,$G225&lt;=BH$6),IF($M225&gt;0,4,3),0)),IF(AND($D225&lt;=BH$6,$E225&gt;=BH$5),60,0)))</f>
        <v/>
      </c>
      <c r="BI225" s="80" t="str">
        <f>IF(OR($A225="",NOT(ISNUMBER($G225))),"",IF(AND($F225&lt;=BI$6,$G225&gt;=BI$5),IF(BI$5&gt;$N225,5,$K225)*10+IF(AND($F225&gt;=BI$5,$F225&lt;=BI$6),IF(AND($G225&gt;=BI$5,$G225&lt;=BI$6),5,IF($L225=1,2,1)),IF(AND($G225&gt;=BI$5,$G225&lt;=BI$6),IF($M225&gt;0,4,3),0)),IF(AND($D225&lt;=BI$6,$E225&gt;=BI$5),60,0)))</f>
        <v/>
      </c>
      <c r="BJ225" s="80" t="str">
        <f>IF(OR($A225="",NOT(ISNUMBER($G225))),"",IF(AND($F225&lt;=BJ$6,$G225&gt;=BJ$5),IF(BJ$5&gt;$N225,5,$K225)*10+IF(AND($F225&gt;=BJ$5,$F225&lt;=BJ$6),IF(AND($G225&gt;=BJ$5,$G225&lt;=BJ$6),5,IF($L225=1,2,1)),IF(AND($G225&gt;=BJ$5,$G225&lt;=BJ$6),IF($M225&gt;0,4,3),0)),IF(AND($D225&lt;=BJ$6,$E225&gt;=BJ$5),60,0)))</f>
        <v/>
      </c>
      <c r="BK225" s="80" t="str">
        <f>IF(OR($A225="",NOT(ISNUMBER($G225))),"",IF(AND($F225&lt;=BK$6,$G225&gt;=BK$5),IF(BK$5&gt;$N225,5,$K225)*10+IF(AND($F225&gt;=BK$5,$F225&lt;=BK$6),IF(AND($G225&gt;=BK$5,$G225&lt;=BK$6),5,IF($L225=1,2,1)),IF(AND($G225&gt;=BK$5,$G225&lt;=BK$6),IF($M225&gt;0,4,3),0)),IF(AND($D225&lt;=BK$6,$E225&gt;=BK$5),60,0)))</f>
        <v/>
      </c>
      <c r="BL225" s="80" t="str">
        <f>IF(OR($A225="",NOT(ISNUMBER($G225))),"",IF(AND($F225&lt;=BL$6,$G225&gt;=BL$5),IF(BL$5&gt;$N225,5,$K225)*10+IF(AND($F225&gt;=BL$5,$F225&lt;=BL$6),IF(AND($G225&gt;=BL$5,$G225&lt;=BL$6),5,IF($L225=1,2,1)),IF(AND($G225&gt;=BL$5,$G225&lt;=BL$6),IF($M225&gt;0,4,3),0)),IF(AND($D225&lt;=BL$6,$E225&gt;=BL$5),60,0)))</f>
        <v/>
      </c>
      <c r="BM225" s="80" t="str">
        <f>IF(OR($A225="",NOT(ISNUMBER($G225))),"",IF(AND($F225&lt;=BM$6,$G225&gt;=BM$5),IF(BM$5&gt;$N225,5,$K225)*10+IF(AND($F225&gt;=BM$5,$F225&lt;=BM$6),IF(AND($G225&gt;=BM$5,$G225&lt;=BM$6),5,IF($L225=1,2,1)),IF(AND($G225&gt;=BM$5,$G225&lt;=BM$6),IF($M225&gt;0,4,3),0)),IF(AND($D225&lt;=BM$6,$E225&gt;=BM$5),60,0)))</f>
        <v/>
      </c>
      <c r="BN225" s="80" t="str">
        <f>IF(OR($A225="",NOT(ISNUMBER($G225))),"",IF(AND($F225&lt;=BN$6,$G225&gt;=BN$5),IF(BN$5&gt;$N225,5,$K225)*10+IF(AND($F225&gt;=BN$5,$F225&lt;=BN$6),IF(AND($G225&gt;=BN$5,$G225&lt;=BN$6),5,IF($L225=1,2,1)),IF(AND($G225&gt;=BN$5,$G225&lt;=BN$6),IF($M225&gt;0,4,3),0)),IF(AND($D225&lt;=BN$6,$E225&gt;=BN$5),60,0)))</f>
        <v/>
      </c>
      <c r="BO225" s="80" t="str">
        <f>IF(OR($A225="",NOT(ISNUMBER($G225))),"",IF(AND($F225&lt;=BO$6,$G225&gt;=BO$5),IF(BO$5&gt;$N225,5,$K225)*10+IF(AND($F225&gt;=BO$5,$F225&lt;=BO$6),IF(AND($G225&gt;=BO$5,$G225&lt;=BO$6),5,IF($L225=1,2,1)),IF(AND($G225&gt;=BO$5,$G225&lt;=BO$6),IF($M225&gt;0,4,3),0)),IF(AND($D225&lt;=BO$6,$E225&gt;=BO$5),60,0)))</f>
        <v/>
      </c>
      <c r="BP225" s="80" t="str">
        <f>IF(OR($A225="",NOT(ISNUMBER($G225))),"",IF(AND($F225&lt;=BP$6,$G225&gt;=BP$5),IF(BP$5&gt;$N225,5,$K225)*10+IF(AND($F225&gt;=BP$5,$F225&lt;=BP$6),IF(AND($G225&gt;=BP$5,$G225&lt;=BP$6),5,IF($L225=1,2,1)),IF(AND($G225&gt;=BP$5,$G225&lt;=BP$6),IF($M225&gt;0,4,3),0)),IF(AND($D225&lt;=BP$6,$E225&gt;=BP$5),60,0)))</f>
        <v/>
      </c>
      <c r="BQ225" s="80" t="str">
        <f>IF(OR($A225="",NOT(ISNUMBER($G225))),"",IF(AND($F225&lt;=BQ$6,$G225&gt;=BQ$5),IF(BQ$5&gt;$N225,5,$K225)*10+IF(AND($F225&gt;=BQ$5,$F225&lt;=BQ$6),IF(AND($G225&gt;=BQ$5,$G225&lt;=BQ$6),5,IF($L225=1,2,1)),IF(AND($G225&gt;=BQ$5,$G225&lt;=BQ$6),IF($M225&gt;0,4,3),0)),IF(AND($D225&lt;=BQ$6,$E225&gt;=BQ$5),60,0)))</f>
        <v/>
      </c>
      <c r="BR225" s="80" t="str">
        <f>IF(OR($A225="",NOT(ISNUMBER($G225))),"",IF(AND($F225&lt;=BR$6,$G225&gt;=BR$5),IF(BR$5&gt;$N225,5,$K225)*10+IF(AND($F225&gt;=BR$5,$F225&lt;=BR$6),IF(AND($G225&gt;=BR$5,$G225&lt;=BR$6),5,IF($L225=1,2,1)),IF(AND($G225&gt;=BR$5,$G225&lt;=BR$6),IF($M225&gt;0,4,3),0)),IF(AND($D225&lt;=BR$6,$E225&gt;=BR$5),60,0)))</f>
        <v/>
      </c>
      <c r="BS225" s="80" t="str">
        <f>IF(OR($A225="",NOT(ISNUMBER($G225))),"",IF(AND($F225&lt;=BS$6,$G225&gt;=BS$5),IF(BS$5&gt;$N225,5,$K225)*10+IF(AND($F225&gt;=BS$5,$F225&lt;=BS$6),IF(AND($G225&gt;=BS$5,$G225&lt;=BS$6),5,IF($L225=1,2,1)),IF(AND($G225&gt;=BS$5,$G225&lt;=BS$6),IF($M225&gt;0,4,3),0)),IF(AND($D225&lt;=BS$6,$E225&gt;=BS$5),60,0)))</f>
        <v/>
      </c>
      <c r="BT225" s="80" t="str">
        <f>IF(OR($A225="",NOT(ISNUMBER($G225))),"",IF(AND($F225&lt;=BT$6,$G225&gt;=BT$5),IF(BT$5&gt;$N225,5,$K225)*10+IF(AND($F225&gt;=BT$5,$F225&lt;=BT$6),IF(AND($G225&gt;=BT$5,$G225&lt;=BT$6),5,IF($L225=1,2,1)),IF(AND($G225&gt;=BT$5,$G225&lt;=BT$6),IF($M225&gt;0,4,3),0)),IF(AND($D225&lt;=BT$6,$E225&gt;=BT$5),60,0)))</f>
        <v/>
      </c>
      <c r="BU225" s="80" t="str">
        <f>IF(OR($A225="",NOT(ISNUMBER($G225))),"",IF(AND($F225&lt;=BU$6,$G225&gt;=BU$5),IF(BU$5&gt;$N225,5,$K225)*10+IF(AND($F225&gt;=BU$5,$F225&lt;=BU$6),IF(AND($G225&gt;=BU$5,$G225&lt;=BU$6),5,IF($L225=1,2,1)),IF(AND($G225&gt;=BU$5,$G225&lt;=BU$6),IF($M225&gt;0,4,3),0)),IF(AND($D225&lt;=BU$6,$E225&gt;=BU$5),60,0)))</f>
        <v/>
      </c>
      <c r="BV225" s="80" t="str">
        <f>IF(OR($A225="",NOT(ISNUMBER($G225))),"",IF(AND($F225&lt;=BV$6,$G225&gt;=BV$5),IF(BV$5&gt;$N225,5,$K225)*10+IF(AND($F225&gt;=BV$5,$F225&lt;=BV$6),IF(AND($G225&gt;=BV$5,$G225&lt;=BV$6),5,IF($L225=1,2,1)),IF(AND($G225&gt;=BV$5,$G225&lt;=BV$6),IF($M225&gt;0,4,3),0)),IF(AND($D225&lt;=BV$6,$E225&gt;=BV$5),60,0)))</f>
        <v/>
      </c>
      <c r="BW225" s="80" t="str">
        <f>IF(OR($A225="",NOT(ISNUMBER($G225))),"",IF(AND($F225&lt;=BW$6,$G225&gt;=BW$5),IF(BW$5&gt;$N225,5,$K225)*10+IF(AND($F225&gt;=BW$5,$F225&lt;=BW$6),IF(AND($G225&gt;=BW$5,$G225&lt;=BW$6),5,IF($L225=1,2,1)),IF(AND($G225&gt;=BW$5,$G225&lt;=BW$6),IF($M225&gt;0,4,3),0)),IF(AND($D225&lt;=BW$6,$E225&gt;=BW$5),60,0)))</f>
        <v/>
      </c>
      <c r="BX225" s="80" t="str">
        <f>IF(OR($A225="",NOT(ISNUMBER($G225))),"",IF(AND($F225&lt;=BX$6,$G225&gt;=BX$5),IF(BX$5&gt;$N225,5,$K225)*10+IF(AND($F225&gt;=BX$5,$F225&lt;=BX$6),IF(AND($G225&gt;=BX$5,$G225&lt;=BX$6),5,IF($L225=1,2,1)),IF(AND($G225&gt;=BX$5,$G225&lt;=BX$6),IF($M225&gt;0,4,3),0)),IF(AND($D225&lt;=BX$6,$E225&gt;=BX$5),60,0)))</f>
        <v/>
      </c>
      <c r="BY225" s="80" t="str">
        <f>IF(OR($A225="",NOT(ISNUMBER($G225))),"",IF(AND($F225&lt;=BY$6,$G225&gt;=BY$5),IF(BY$5&gt;$N225,5,$K225)*10+IF(AND($F225&gt;=BY$5,$F225&lt;=BY$6),IF(AND($G225&gt;=BY$5,$G225&lt;=BY$6),5,IF($L225=1,2,1)),IF(AND($G225&gt;=BY$5,$G225&lt;=BY$6),IF($M225&gt;0,4,3),0)),IF(AND($D225&lt;=BY$6,$E225&gt;=BY$5),60,0)))</f>
        <v/>
      </c>
      <c r="BZ225" s="80" t="str">
        <f>IF(OR($A225="",NOT(ISNUMBER($G225))),"",IF(AND($F225&lt;=BZ$6,$G225&gt;=BZ$5),IF(BZ$5&gt;$N225,5,$K225)*10+IF(AND($F225&gt;=BZ$5,$F225&lt;=BZ$6),IF(AND($G225&gt;=BZ$5,$G225&lt;=BZ$6),5,IF($L225=1,2,1)),IF(AND($G225&gt;=BZ$5,$G225&lt;=BZ$6),IF($M225&gt;0,4,3),0)),IF(AND($D225&lt;=BZ$6,$E225&gt;=BZ$5),60,0)))</f>
        <v/>
      </c>
      <c r="CA225" s="80" t="str">
        <f>IF(OR($A225="",NOT(ISNUMBER($G225))),"",IF(AND($F225&lt;=CA$6,$G225&gt;=CA$5),IF(CA$5&gt;$N225,5,$K225)*10+IF(AND($F225&gt;=CA$5,$F225&lt;=CA$6),IF(AND($G225&gt;=CA$5,$G225&lt;=CA$6),5,IF($L225=1,2,1)),IF(AND($G225&gt;=CA$5,$G225&lt;=CA$6),IF($M225&gt;0,4,3),0)),IF(AND($D225&lt;=CA$6,$E225&gt;=CA$5),60,0)))</f>
        <v/>
      </c>
      <c r="CB225" s="80" t="str">
        <f>IF(OR($A225="",NOT(ISNUMBER($G225))),"",IF(AND($F225&lt;=CB$6,$G225&gt;=CB$5),IF(CB$5&gt;$N225,5,$K225)*10+IF(AND($F225&gt;=CB$5,$F225&lt;=CB$6),IF(AND($G225&gt;=CB$5,$G225&lt;=CB$6),5,IF($L225=1,2,1)),IF(AND($G225&gt;=CB$5,$G225&lt;=CB$6),IF($M225&gt;0,4,3),0)),IF(AND($D225&lt;=CB$6,$E225&gt;=CB$5),60,0)))</f>
        <v/>
      </c>
      <c r="CC225" s="80" t="str">
        <f>IF(OR($A225="",NOT(ISNUMBER($G225))),"",IF(AND($F225&lt;=CC$6,$G225&gt;=CC$5),IF(CC$5&gt;$N225,5,$K225)*10+IF(AND($F225&gt;=CC$5,$F225&lt;=CC$6),IF(AND($G225&gt;=CC$5,$G225&lt;=CC$6),5,IF($L225=1,2,1)),IF(AND($G225&gt;=CC$5,$G225&lt;=CC$6),IF($M225&gt;0,4,3),0)),IF(AND($D225&lt;=CC$6,$E225&gt;=CC$5),60,0)))</f>
        <v/>
      </c>
      <c r="CD225" s="80" t="str">
        <f>IF(OR($A225="",NOT(ISNUMBER($G225))),"",IF(AND($F225&lt;=CD$6,$G225&gt;=CD$5),IF(CD$5&gt;$N225,5,$K225)*10+IF(AND($F225&gt;=CD$5,$F225&lt;=CD$6),IF(AND($G225&gt;=CD$5,$G225&lt;=CD$6),5,IF($L225=1,2,1)),IF(AND($G225&gt;=CD$5,$G225&lt;=CD$6),IF($M225&gt;0,4,3),0)),IF(AND($D225&lt;=CD$6,$E225&gt;=CD$5),60,0)))</f>
        <v/>
      </c>
      <c r="CE225" s="80" t="str">
        <f>IF(OR($A225="",NOT(ISNUMBER($G225))),"",IF(AND($F225&lt;=CE$6,$G225&gt;=CE$5),IF(CE$5&gt;$N225,5,$K225)*10+IF(AND($F225&gt;=CE$5,$F225&lt;=CE$6),IF(AND($G225&gt;=CE$5,$G225&lt;=CE$6),5,IF($L225=1,2,1)),IF(AND($G225&gt;=CE$5,$G225&lt;=CE$6),IF($M225&gt;0,4,3),0)),IF(AND($D225&lt;=CE$6,$E225&gt;=CE$5),60,0)))</f>
        <v/>
      </c>
      <c r="CF225" s="80" t="str">
        <f>IF(OR($A225="",NOT(ISNUMBER($G225))),"",IF(AND($F225&lt;=CF$6,$G225&gt;=CF$5),IF(CF$5&gt;$N225,5,$K225)*10+IF(AND($F225&gt;=CF$5,$F225&lt;=CF$6),IF(AND($G225&gt;=CF$5,$G225&lt;=CF$6),5,IF($L225=1,2,1)),IF(AND($G225&gt;=CF$5,$G225&lt;=CF$6),IF($M225&gt;0,4,3),0)),IF(AND($D225&lt;=CF$6,$E225&gt;=CF$5),60,0)))</f>
        <v/>
      </c>
      <c r="CG225" s="80" t="str">
        <f>IF(OR($A225="",NOT(ISNUMBER($G225))),"",IF(AND($F225&lt;=CG$6,$G225&gt;=CG$5),IF(CG$5&gt;$N225,5,$K225)*10+IF(AND($F225&gt;=CG$5,$F225&lt;=CG$6),IF(AND($G225&gt;=CG$5,$G225&lt;=CG$6),5,IF($L225=1,2,1)),IF(AND($G225&gt;=CG$5,$G225&lt;=CG$6),IF($M225&gt;0,4,3),0)),IF(AND($D225&lt;=CG$6,$E225&gt;=CG$5),60,0)))</f>
        <v/>
      </c>
      <c r="CH225" s="80" t="str">
        <f>IF(OR($A225="",NOT(ISNUMBER($G225))),"",IF(AND($F225&lt;=CH$6,$G225&gt;=CH$5),IF(CH$5&gt;$N225,5,$K225)*10+IF(AND($F225&gt;=CH$5,$F225&lt;=CH$6),IF(AND($G225&gt;=CH$5,$G225&lt;=CH$6),5,IF($L225=1,2,1)),IF(AND($G225&gt;=CH$5,$G225&lt;=CH$6),IF($M225&gt;0,4,3),0)),IF(AND($D225&lt;=CH$6,$E225&gt;=CH$5),60,0)))</f>
        <v/>
      </c>
      <c r="CI225" s="80" t="str">
        <f>IF(OR($A225="",NOT(ISNUMBER($G225))),"",IF(AND($F225&lt;=CI$6,$G225&gt;=CI$5),IF(CI$5&gt;$N225,5,$K225)*10+IF(AND($F225&gt;=CI$5,$F225&lt;=CI$6),IF(AND($G225&gt;=CI$5,$G225&lt;=CI$6),5,IF($L225=1,2,1)),IF(AND($G225&gt;=CI$5,$G225&lt;=CI$6),IF($M225&gt;0,4,3),0)),IF(AND($D225&lt;=CI$6,$E225&gt;=CI$5),60,0)))</f>
        <v/>
      </c>
      <c r="CJ225" s="80" t="str">
        <f>IF(OR($A225="",NOT(ISNUMBER($G225))),"",IF(AND($F225&lt;=CJ$6,$G225&gt;=CJ$5),IF(CJ$5&gt;$N225,5,$K225)*10+IF(AND($F225&gt;=CJ$5,$F225&lt;=CJ$6),IF(AND($G225&gt;=CJ$5,$G225&lt;=CJ$6),5,IF($L225=1,2,1)),IF(AND($G225&gt;=CJ$5,$G225&lt;=CJ$6),IF($M225&gt;0,4,3),0)),IF(AND($D225&lt;=CJ$6,$E225&gt;=CJ$5),60,0)))</f>
        <v/>
      </c>
      <c r="CK225" s="80" t="str">
        <f>IF(OR($A225="",NOT(ISNUMBER($G225))),"",IF(AND($F225&lt;=CK$6,$G225&gt;=CK$5),IF(CK$5&gt;$N225,5,$K225)*10+IF(AND($F225&gt;=CK$5,$F225&lt;=CK$6),IF(AND($G225&gt;=CK$5,$G225&lt;=CK$6),5,IF($L225=1,2,1)),IF(AND($G225&gt;=CK$5,$G225&lt;=CK$6),IF($M225&gt;0,4,3),0)),IF(AND($D225&lt;=CK$6,$E225&gt;=CK$5),60,0)))</f>
        <v/>
      </c>
      <c r="CL225" s="80" t="str">
        <f>IF(OR($A225="",NOT(ISNUMBER($G225))),"",IF(AND($F225&lt;=CL$6,$G225&gt;=CL$5),IF(CL$5&gt;$N225,5,$K225)*10+IF(AND($F225&gt;=CL$5,$F225&lt;=CL$6),IF(AND($G225&gt;=CL$5,$G225&lt;=CL$6),5,IF($L225=1,2,1)),IF(AND($G225&gt;=CL$5,$G225&lt;=CL$6),IF($M225&gt;0,4,3),0)),IF(AND($D225&lt;=CL$6,$E225&gt;=CL$5),60,0)))</f>
        <v/>
      </c>
      <c r="CM225" s="80" t="str">
        <f>IF(OR($A225="",NOT(ISNUMBER($G225))),"",IF(AND($F225&lt;=CM$6,$G225&gt;=CM$5),IF(CM$5&gt;$N225,5,$K225)*10+IF(AND($F225&gt;=CM$5,$F225&lt;=CM$6),IF(AND($G225&gt;=CM$5,$G225&lt;=CM$6),5,IF($L225=1,2,1)),IF(AND($G225&gt;=CM$5,$G225&lt;=CM$6),IF($M225&gt;0,4,3),0)),IF(AND($D225&lt;=CM$6,$E225&gt;=CM$5),60,0)))</f>
        <v/>
      </c>
      <c r="CN225" s="80" t="str">
        <f>IF(OR($A225="",NOT(ISNUMBER($G225))),"",IF(AND($F225&lt;=CN$6,$G225&gt;=CN$5),IF(CN$5&gt;$N225,5,$K225)*10+IF(AND($F225&gt;=CN$5,$F225&lt;=CN$6),IF(AND($G225&gt;=CN$5,$G225&lt;=CN$6),5,IF($L225=1,2,1)),IF(AND($G225&gt;=CN$5,$G225&lt;=CN$6),IF($M225&gt;0,4,3),0)),IF(AND($D225&lt;=CN$6,$E225&gt;=CN$5),60,0)))</f>
        <v/>
      </c>
      <c r="CO225" s="80" t="str">
        <f>IF(OR($A225="",NOT(ISNUMBER($G225))),"",IF(AND($F225&lt;=CO$6,$G225&gt;=CO$5),IF(CO$5&gt;$N225,5,$K225)*10+IF(AND($F225&gt;=CO$5,$F225&lt;=CO$6),IF(AND($G225&gt;=CO$5,$G225&lt;=CO$6),5,IF($L225=1,2,1)),IF(AND($G225&gt;=CO$5,$G225&lt;=CO$6),IF($M225&gt;0,4,3),0)),IF(AND($D225&lt;=CO$6,$E225&gt;=CO$5),60,0)))</f>
        <v/>
      </c>
      <c r="CP225" s="80" t="str">
        <f>IF(OR($A225="",NOT(ISNUMBER($G225))),"",IF(AND($F225&lt;=CP$6,$G225&gt;=CP$5),IF(CP$5&gt;$N225,5,$K225)*10+IF(AND($F225&gt;=CP$5,$F225&lt;=CP$6),IF(AND($G225&gt;=CP$5,$G225&lt;=CP$6),5,IF($L225=1,2,1)),IF(AND($G225&gt;=CP$5,$G225&lt;=CP$6),IF($M225&gt;0,4,3),0)),IF(AND($D225&lt;=CP$6,$E225&gt;=CP$5),60,0)))</f>
        <v/>
      </c>
      <c r="CQ225" s="80" t="str">
        <f>IF(OR($A225="",NOT(ISNUMBER($G225))),"",IF(AND($F225&lt;=CQ$6,$G225&gt;=CQ$5),IF(CQ$5&gt;$N225,5,$K225)*10+IF(AND($F225&gt;=CQ$5,$F225&lt;=CQ$6),IF(AND($G225&gt;=CQ$5,$G225&lt;=CQ$6),5,IF($L225=1,2,1)),IF(AND($G225&gt;=CQ$5,$G225&lt;=CQ$6),IF($M225&gt;0,4,3),0)),IF(AND($D225&lt;=CQ$6,$E225&gt;=CQ$5),60,0)))</f>
        <v/>
      </c>
      <c r="CR225" s="80" t="str">
        <f>IF(OR($A225="",NOT(ISNUMBER($G225))),"",IF(AND($F225&lt;=CR$6,$G225&gt;=CR$5),IF(CR$5&gt;$N225,5,$K225)*10+IF(AND($F225&gt;=CR$5,$F225&lt;=CR$6),IF(AND($G225&gt;=CR$5,$G225&lt;=CR$6),5,IF($L225=1,2,1)),IF(AND($G225&gt;=CR$5,$G225&lt;=CR$6),IF($M225&gt;0,4,3),0)),IF(AND($D225&lt;=CR$6,$E225&gt;=CR$5),60,0)))</f>
        <v/>
      </c>
      <c r="CS225" s="80" t="str">
        <f>IF(OR($A225="",NOT(ISNUMBER($G225))),"",IF(AND($F225&lt;=CS$6,$G225&gt;=CS$5),IF(CS$5&gt;$N225,5,$K225)*10+IF(AND($F225&gt;=CS$5,$F225&lt;=CS$6),IF(AND($G225&gt;=CS$5,$G225&lt;=CS$6),5,IF($L225=1,2,1)),IF(AND($G225&gt;=CS$5,$G225&lt;=CS$6),IF($M225&gt;0,4,3),0)),IF(AND($D225&lt;=CS$6,$E225&gt;=CS$5),60,0)))</f>
        <v/>
      </c>
      <c r="CT225" s="80" t="str">
        <f>IF(OR($A225="",NOT(ISNUMBER($G225))),"",IF(AND($F225&lt;=CT$6,$G225&gt;=CT$5),IF(CT$5&gt;$N225,5,$K225)*10+IF(AND($F225&gt;=CT$5,$F225&lt;=CT$6),IF(AND($G225&gt;=CT$5,$G225&lt;=CT$6),5,IF($L225=1,2,1)),IF(AND($G225&gt;=CT$5,$G225&lt;=CT$6),IF($M225&gt;0,4,3),0)),IF(AND($D225&lt;=CT$6,$E225&gt;=CT$5),60,0)))</f>
        <v/>
      </c>
      <c r="CU225" s="80" t="str">
        <f>IF(OR($A225="",NOT(ISNUMBER($G225))),"",IF(AND($F225&lt;=CU$6,$G225&gt;=CU$5),IF(CU$5&gt;$N225,5,$K225)*10+IF(AND($F225&gt;=CU$5,$F225&lt;=CU$6),IF(AND($G225&gt;=CU$5,$G225&lt;=CU$6),5,IF($L225=1,2,1)),IF(AND($G225&gt;=CU$5,$G225&lt;=CU$6),IF($M225&gt;0,4,3),0)),IF(AND($D225&lt;=CU$6,$E225&gt;=CU$5),60,0)))</f>
        <v/>
      </c>
      <c r="CV225" s="80" t="str">
        <f>IF(OR($A225="",NOT(ISNUMBER($G225))),"",IF(AND($F225&lt;=CV$6,$G225&gt;=CV$5),IF(CV$5&gt;$N225,5,$K225)*10+IF(AND($F225&gt;=CV$5,$F225&lt;=CV$6),IF(AND($G225&gt;=CV$5,$G225&lt;=CV$6),5,IF($L225=1,2,1)),IF(AND($G225&gt;=CV$5,$G225&lt;=CV$6),IF($M225&gt;0,4,3),0)),IF(AND($D225&lt;=CV$6,$E225&gt;=CV$5),60,0)))</f>
        <v/>
      </c>
      <c r="CW225" s="80" t="str">
        <f>IF(OR($A225="",NOT(ISNUMBER($G225))),"",IF(AND($F225&lt;=CW$6,$G225&gt;=CW$5),IF(CW$5&gt;$N225,5,$K225)*10+IF(AND($F225&gt;=CW$5,$F225&lt;=CW$6),IF(AND($G225&gt;=CW$5,$G225&lt;=CW$6),5,IF($L225=1,2,1)),IF(AND($G225&gt;=CW$5,$G225&lt;=CW$6),IF($M225&gt;0,4,3),0)),IF(AND($D225&lt;=CW$6,$E225&gt;=CW$5),60,0)))</f>
        <v/>
      </c>
      <c r="CX225" s="80" t="str">
        <f>IF(OR($A225="",NOT(ISNUMBER($G225))),"",IF(AND($F225&lt;=CX$6,$G225&gt;=CX$5),IF(CX$5&gt;$N225,5,$K225)*10+IF(AND($F225&gt;=CX$5,$F225&lt;=CX$6),IF(AND($G225&gt;=CX$5,$G225&lt;=CX$6),5,IF($L225=1,2,1)),IF(AND($G225&gt;=CX$5,$G225&lt;=CX$6),IF($M225&gt;0,4,3),0)),IF(AND($D225&lt;=CX$6,$E225&gt;=CX$5),60,0)))</f>
        <v/>
      </c>
      <c r="CY225" s="80" t="str">
        <f>IF(OR($A225="",NOT(ISNUMBER($G225))),"",IF(AND($F225&lt;=CY$6,$G225&gt;=CY$5),IF(CY$5&gt;$N225,5,$K225)*10+IF(AND($F225&gt;=CY$5,$F225&lt;=CY$6),IF(AND($G225&gt;=CY$5,$G225&lt;=CY$6),5,IF($L225=1,2,1)),IF(AND($G225&gt;=CY$5,$G225&lt;=CY$6),IF($M225&gt;0,4,3),0)),IF(AND($D225&lt;=CY$6,$E225&gt;=CY$5),60,0)))</f>
        <v/>
      </c>
      <c r="CZ225" s="80" t="str">
        <f>IF(OR($A225="",NOT(ISNUMBER($G225))),"",IF(AND($F225&lt;=CZ$6,$G225&gt;=CZ$5),IF(CZ$5&gt;$N225,5,$K225)*10+IF(AND($F225&gt;=CZ$5,$F225&lt;=CZ$6),IF(AND($G225&gt;=CZ$5,$G225&lt;=CZ$6),5,IF($L225=1,2,1)),IF(AND($G225&gt;=CZ$5,$G225&lt;=CZ$6),IF($M225&gt;0,4,3),0)),IF(AND($D225&lt;=CZ$6,$E225&gt;=CZ$5),60,0)))</f>
        <v/>
      </c>
      <c r="DA225" s="80" t="str">
        <f>IF(OR($A225="",NOT(ISNUMBER($G225))),"",IF(AND($F225&lt;=DA$6,$G225&gt;=DA$5),IF(DA$5&gt;$N225,5,$K225)*10+IF(AND($F225&gt;=DA$5,$F225&lt;=DA$6),IF(AND($G225&gt;=DA$5,$G225&lt;=DA$6),5,IF($L225=1,2,1)),IF(AND($G225&gt;=DA$5,$G225&lt;=DA$6),IF($M225&gt;0,4,3),0)),IF(AND($D225&lt;=DA$6,$E225&gt;=DA$5),60,0)))</f>
        <v/>
      </c>
      <c r="DB225" s="80" t="str">
        <f>IF(OR($A225="",NOT(ISNUMBER($G225))),"",IF(AND($F225&lt;=DB$6,$G225&gt;=DB$5),IF(DB$5&gt;$N225,5,$K225)*10+IF(AND($F225&gt;=DB$5,$F225&lt;=DB$6),IF(AND($G225&gt;=DB$5,$G225&lt;=DB$6),5,IF($L225=1,2,1)),IF(AND($G225&gt;=DB$5,$G225&lt;=DB$6),IF($M225&gt;0,4,3),0)),IF(AND($D225&lt;=DB$6,$E225&gt;=DB$5),60,0)))</f>
        <v/>
      </c>
      <c r="DC225" s="80" t="str">
        <f>IF(OR($A225="",NOT(ISNUMBER($G225))),"",IF(AND($F225&lt;=DC$6,$G225&gt;=DC$5),IF(DC$5&gt;$N225,5,$K225)*10+IF(AND($F225&gt;=DC$5,$F225&lt;=DC$6),IF(AND($G225&gt;=DC$5,$G225&lt;=DC$6),5,IF($L225=1,2,1)),IF(AND($G225&gt;=DC$5,$G225&lt;=DC$6),IF($M225&gt;0,4,3),0)),IF(AND($D225&lt;=DC$6,$E225&gt;=DC$5),60,0)))</f>
        <v/>
      </c>
      <c r="DD225" s="80" t="str">
        <f>IF(OR($A225="",NOT(ISNUMBER($G225))),"",IF(AND($F225&lt;=DD$6,$G225&gt;=DD$5),IF(DD$5&gt;$N225,5,$K225)*10+IF(AND($F225&gt;=DD$5,$F225&lt;=DD$6),IF(AND($G225&gt;=DD$5,$G225&lt;=DD$6),5,IF($L225=1,2,1)),IF(AND($G225&gt;=DD$5,$G225&lt;=DD$6),IF($M225&gt;0,4,3),0)),IF(AND($D225&lt;=DD$6,$E225&gt;=DD$5),60,0)))</f>
        <v/>
      </c>
      <c r="DE225" s="80" t="str">
        <f>IF(OR($A225="",NOT(ISNUMBER($G225))),"",IF(AND($F225&lt;=DE$6,$G225&gt;=DE$5),IF(DE$5&gt;$N225,5,$K225)*10+IF(AND($F225&gt;=DE$5,$F225&lt;=DE$6),IF(AND($G225&gt;=DE$5,$G225&lt;=DE$6),5,IF($L225=1,2,1)),IF(AND($G225&gt;=DE$5,$G225&lt;=DE$6),IF($M225&gt;0,4,3),0)),IF(AND($D225&lt;=DE$6,$E225&gt;=DE$5),60,0)))</f>
        <v/>
      </c>
      <c r="DF225" s="80" t="str">
        <f>IF(OR($A225="",NOT(ISNUMBER($G225))),"",IF(AND($F225&lt;=DF$6,$G225&gt;=DF$5),IF(DF$5&gt;$N225,5,$K225)*10+IF(AND($F225&gt;=DF$5,$F225&lt;=DF$6),IF(AND($G225&gt;=DF$5,$G225&lt;=DF$6),5,IF($L225=1,2,1)),IF(AND($G225&gt;=DF$5,$G225&lt;=DF$6),IF($M225&gt;0,4,3),0)),IF(AND($D225&lt;=DF$6,$E225&gt;=DF$5),60,0)))</f>
        <v/>
      </c>
      <c r="DG225" s="80" t="str">
        <f>IF(OR($A225="",NOT(ISNUMBER($G225))),"",IF(AND($F225&lt;=DG$6,$G225&gt;=DG$5),IF(DG$5&gt;$N225,5,$K225)*10+IF(AND($F225&gt;=DG$5,$F225&lt;=DG$6),IF(AND($G225&gt;=DG$5,$G225&lt;=DG$6),5,IF($L225=1,2,1)),IF(AND($G225&gt;=DG$5,$G225&lt;=DG$6),IF($M225&gt;0,4,3),0)),IF(AND($D225&lt;=DG$6,$E225&gt;=DG$5),60,0)))</f>
        <v/>
      </c>
      <c r="DH225" s="80" t="str">
        <f>IF(OR($A225="",NOT(ISNUMBER($G225))),"",IF(AND($F225&lt;=DH$6,$G225&gt;=DH$5),IF(DH$5&gt;$N225,5,$K225)*10+IF(AND($F225&gt;=DH$5,$F225&lt;=DH$6),IF(AND($G225&gt;=DH$5,$G225&lt;=DH$6),5,IF($L225=1,2,1)),IF(AND($G225&gt;=DH$5,$G225&lt;=DH$6),IF($M225&gt;0,4,3),0)),IF(AND($D225&lt;=DH$6,$E225&gt;=DH$5),60,0)))</f>
        <v/>
      </c>
      <c r="DI225" s="80" t="str">
        <f>IF(OR($A225="",NOT(ISNUMBER($G225))),"",IF(AND($F225&lt;=DI$6,$G225&gt;=DI$5),IF(DI$5&gt;$N225,5,$K225)*10+IF(AND($F225&gt;=DI$5,$F225&lt;=DI$6),IF(AND($G225&gt;=DI$5,$G225&lt;=DI$6),5,IF($L225=1,2,1)),IF(AND($G225&gt;=DI$5,$G225&lt;=DI$6),IF($M225&gt;0,4,3),0)),IF(AND($D225&lt;=DI$6,$E225&gt;=DI$5),60,0)))</f>
        <v/>
      </c>
      <c r="DJ225" s="80" t="str">
        <f>IF(OR($A225="",NOT(ISNUMBER($G225))),"",IF(AND($F225&lt;=DJ$6,$G225&gt;=DJ$5),IF(DJ$5&gt;$N225,5,$K225)*10+IF(AND($F225&gt;=DJ$5,$F225&lt;=DJ$6),IF(AND($G225&gt;=DJ$5,$G225&lt;=DJ$6),5,IF($L225=1,2,1)),IF(AND($G225&gt;=DJ$5,$G225&lt;=DJ$6),IF($M225&gt;0,4,3),0)),IF(AND($D225&lt;=DJ$6,$E225&gt;=DJ$5),60,0)))</f>
        <v/>
      </c>
      <c r="DK225" s="80" t="str">
        <f>IF(OR($A225="",NOT(ISNUMBER($G225))),"",IF(AND($F225&lt;=DK$6,$G225&gt;=DK$5),IF(DK$5&gt;$N225,5,$K225)*10+IF(AND($F225&gt;=DK$5,$F225&lt;=DK$6),IF(AND($G225&gt;=DK$5,$G225&lt;=DK$6),5,IF($L225=1,2,1)),IF(AND($G225&gt;=DK$5,$G225&lt;=DK$6),IF($M225&gt;0,4,3),0)),IF(AND($D225&lt;=DK$6,$E225&gt;=DK$5),60,0)))</f>
        <v/>
      </c>
      <c r="DL225" s="80" t="str">
        <f>IF(OR($A225="",NOT(ISNUMBER($G225))),"",IF(AND($F225&lt;=DL$6,$G225&gt;=DL$5),IF(DL$5&gt;$N225,5,$K225)*10+IF(AND($F225&gt;=DL$5,$F225&lt;=DL$6),IF(AND($G225&gt;=DL$5,$G225&lt;=DL$6),5,IF($L225=1,2,1)),IF(AND($G225&gt;=DL$5,$G225&lt;=DL$6),IF($M225&gt;0,4,3),0)),IF(AND($D225&lt;=DL$6,$E225&gt;=DL$5),60,0)))</f>
        <v/>
      </c>
      <c r="DM225" s="80" t="str">
        <f>IF(OR($A225="",NOT(ISNUMBER($G225))),"",IF(AND($F225&lt;=DM$6,$G225&gt;=DM$5),IF(DM$5&gt;$N225,5,$K225)*10+IF(AND($F225&gt;=DM$5,$F225&lt;=DM$6),IF(AND($G225&gt;=DM$5,$G225&lt;=DM$6),5,IF($L225=1,2,1)),IF(AND($G225&gt;=DM$5,$G225&lt;=DM$6),IF($M225&gt;0,4,3),0)),IF(AND($D225&lt;=DM$6,$E225&gt;=DM$5),60,0)))</f>
        <v/>
      </c>
      <c r="DN225" s="80" t="str">
        <f>IF(OR($A225="",NOT(ISNUMBER($G225))),"",IF(AND($F225&lt;=DN$6,$G225&gt;=DN$5),IF(DN$5&gt;$N225,5,$K225)*10+IF(AND($F225&gt;=DN$5,$F225&lt;=DN$6),IF(AND($G225&gt;=DN$5,$G225&lt;=DN$6),5,IF($L225=1,2,1)),IF(AND($G225&gt;=DN$5,$G225&lt;=DN$6),IF($M225&gt;0,4,3),0)),IF(AND($D225&lt;=DN$6,$E225&gt;=DN$5),60,0)))</f>
        <v/>
      </c>
      <c r="DO225" s="80" t="str">
        <f>IF(OR($A225="",NOT(ISNUMBER($G225))),"",IF(AND($F225&lt;=DO$6,$G225&gt;=DO$5),IF(DO$5&gt;$N225,5,$K225)*10+IF(AND($F225&gt;=DO$5,$F225&lt;=DO$6),IF(AND($G225&gt;=DO$5,$G225&lt;=DO$6),5,IF($L225=1,2,1)),IF(AND($G225&gt;=DO$5,$G225&lt;=DO$6),IF($M225&gt;0,4,3),0)),IF(AND($D225&lt;=DO$6,$E225&gt;=DO$5),60,0)))</f>
        <v/>
      </c>
      <c r="DP225" s="80" t="str">
        <f>IF(OR($A225="",NOT(ISNUMBER($G225))),"",IF(AND($F225&lt;=DP$6,$G225&gt;=DP$5),IF(DP$5&gt;$N225,5,$K225)*10+IF(AND($F225&gt;=DP$5,$F225&lt;=DP$6),IF(AND($G225&gt;=DP$5,$G225&lt;=DP$6),5,IF($L225=1,2,1)),IF(AND($G225&gt;=DP$5,$G225&lt;=DP$6),IF($M225&gt;0,4,3),0)),IF(AND($D225&lt;=DP$6,$E225&gt;=DP$5),60,0)))</f>
        <v/>
      </c>
      <c r="DQ225" s="80" t="str">
        <f>IF(OR($A225="",NOT(ISNUMBER($G225))),"",IF(AND($F225&lt;=DQ$6,$G225&gt;=DQ$5),IF(DQ$5&gt;$N225,5,$K225)*10+IF(AND($F225&gt;=DQ$5,$F225&lt;=DQ$6),IF(AND($G225&gt;=DQ$5,$G225&lt;=DQ$6),5,IF($L225=1,2,1)),IF(AND($G225&gt;=DQ$5,$G225&lt;=DQ$6),IF($M225&gt;0,4,3),0)),IF(AND($D225&lt;=DQ$6,$E225&gt;=DQ$5),60,0)))</f>
        <v/>
      </c>
      <c r="DR225" s="80" t="str">
        <f>IF(OR($A225="",NOT(ISNUMBER($G225))),"",IF(AND($F225&lt;=DR$6,$G225&gt;=DR$5),IF(DR$5&gt;$N225,5,$K225)*10+IF(AND($F225&gt;=DR$5,$F225&lt;=DR$6),IF(AND($G225&gt;=DR$5,$G225&lt;=DR$6),5,IF($L225=1,2,1)),IF(AND($G225&gt;=DR$5,$G225&lt;=DR$6),IF($M225&gt;0,4,3),0)),IF(AND($D225&lt;=DR$6,$E225&gt;=DR$5),60,0)))</f>
        <v/>
      </c>
      <c r="DS225" s="80" t="str">
        <f>IF(OR($A225="",NOT(ISNUMBER($G225))),"",IF(AND($F225&lt;=DS$6,$G225&gt;=DS$5),IF(DS$5&gt;$N225,5,$K225)*10+IF(AND($F225&gt;=DS$5,$F225&lt;=DS$6),IF(AND($G225&gt;=DS$5,$G225&lt;=DS$6),5,IF($L225=1,2,1)),IF(AND($G225&gt;=DS$5,$G225&lt;=DS$6),IF($M225&gt;0,4,3),0)),IF(AND($D225&lt;=DS$6,$E225&gt;=DS$5),60,0)))</f>
        <v/>
      </c>
      <c r="DT225" s="80" t="str">
        <f>IF(OR($A225="",NOT(ISNUMBER($G225))),"",IF(AND($F225&lt;=DT$6,$G225&gt;=DT$5),IF(DT$5&gt;$N225,5,$K225)*10+IF(AND($F225&gt;=DT$5,$F225&lt;=DT$6),IF(AND($G225&gt;=DT$5,$G225&lt;=DT$6),5,IF($L225=1,2,1)),IF(AND($G225&gt;=DT$5,$G225&lt;=DT$6),IF($M225&gt;0,4,3),0)),IF(AND($D225&lt;=DT$6,$E225&gt;=DT$5),60,0)))</f>
        <v/>
      </c>
      <c r="DU225" s="80" t="str">
        <f>IF(OR($A225="",NOT(ISNUMBER($G225))),"",IF(AND($F225&lt;=DU$6,$G225&gt;=DU$5),IF(DU$5&gt;$N225,5,$K225)*10+IF(AND($F225&gt;=DU$5,$F225&lt;=DU$6),IF(AND($G225&gt;=DU$5,$G225&lt;=DU$6),5,IF($L225=1,2,1)),IF(AND($G225&gt;=DU$5,$G225&lt;=DU$6),IF($M225&gt;0,4,3),0)),IF(AND($D225&lt;=DU$6,$E225&gt;=DU$5),60,0)))</f>
        <v/>
      </c>
      <c r="DV225" s="80" t="str">
        <f>IF(OR($A225="",NOT(ISNUMBER($G225))),"",IF(AND($F225&lt;=DV$6,$G225&gt;=DV$5),IF(DV$5&gt;$N225,5,$K225)*10+IF(AND($F225&gt;=DV$5,$F225&lt;=DV$6),IF(AND($G225&gt;=DV$5,$G225&lt;=DV$6),5,IF($L225=1,2,1)),IF(AND($G225&gt;=DV$5,$G225&lt;=DV$6),IF($M225&gt;0,4,3),0)),IF(AND($D225&lt;=DV$6,$E225&gt;=DV$5),60,0)))</f>
        <v/>
      </c>
      <c r="DW225" s="80" t="str">
        <f>IF(OR($A225="",NOT(ISNUMBER($G225))),"",IF(AND($F225&lt;=DW$6,$G225&gt;=DW$5),IF(DW$5&gt;$N225,5,$K225)*10+IF(AND($F225&gt;=DW$5,$F225&lt;=DW$6),IF(AND($G225&gt;=DW$5,$G225&lt;=DW$6),5,IF($L225=1,2,1)),IF(AND($G225&gt;=DW$5,$G225&lt;=DW$6),IF($M225&gt;0,4,3),0)),IF(AND($D225&lt;=DW$6,$E225&gt;=DW$5),60,0)))</f>
        <v/>
      </c>
      <c r="DX225" s="80" t="str">
        <f>IF(OR($A225="",NOT(ISNUMBER($G225))),"",IF(AND($F225&lt;=DX$6,$G225&gt;=DX$5),IF(DX$5&gt;$N225,5,$K225)*10+IF(AND($F225&gt;=DX$5,$F225&lt;=DX$6),IF(AND($G225&gt;=DX$5,$G225&lt;=DX$6),5,IF($L225=1,2,1)),IF(AND($G225&gt;=DX$5,$G225&lt;=DX$6),IF($M225&gt;0,4,3),0)),IF(AND($D225&lt;=DX$6,$E225&gt;=DX$5),60,0)))</f>
        <v/>
      </c>
      <c r="DY225" s="80" t="str">
        <f>IF(OR($A225="",NOT(ISNUMBER($G225))),"",IF(AND($F225&lt;=DY$6,$G225&gt;=DY$5),IF(DY$5&gt;$N225,5,$K225)*10+IF(AND($F225&gt;=DY$5,$F225&lt;=DY$6),IF(AND($G225&gt;=DY$5,$G225&lt;=DY$6),5,IF($L225=1,2,1)),IF(AND($G225&gt;=DY$5,$G225&lt;=DY$6),IF($M225&gt;0,4,3),0)),IF(AND($D225&lt;=DY$6,$E225&gt;=DY$5),60,0)))</f>
        <v/>
      </c>
      <c r="DZ225" s="80" t="str">
        <f>IF(OR($A225="",NOT(ISNUMBER($G225))),"",IF(AND($F225&lt;=DZ$6,$G225&gt;=DZ$5),IF(DZ$5&gt;$N225,5,$K225)*10+IF(AND($F225&gt;=DZ$5,$F225&lt;=DZ$6),IF(AND($G225&gt;=DZ$5,$G225&lt;=DZ$6),5,IF($L225=1,2,1)),IF(AND($G225&gt;=DZ$5,$G225&lt;=DZ$6),IF($M225&gt;0,4,3),0)),IF(AND($D225&lt;=DZ$6,$E225&gt;=DZ$5),60,0)))</f>
        <v/>
      </c>
      <c r="EA225" s="80" t="str">
        <f>IF(OR($A225="",NOT(ISNUMBER($G225))),"",IF(AND($F225&lt;=EA$6,$G225&gt;=EA$5),IF(EA$5&gt;$N225,5,$K225)*10+IF(AND($F225&gt;=EA$5,$F225&lt;=EA$6),IF(AND($G225&gt;=EA$5,$G225&lt;=EA$6),5,IF($L225=1,2,1)),IF(AND($G225&gt;=EA$5,$G225&lt;=EA$6),IF($M225&gt;0,4,3),0)),IF(AND($D225&lt;=EA$6,$E225&gt;=EA$5),60,0)))</f>
        <v/>
      </c>
      <c r="EB225" s="80" t="str">
        <f>IF(OR($A225="",NOT(ISNUMBER($G225))),"",IF(AND($F225&lt;=EB$6,$G225&gt;=EB$5),IF(EB$5&gt;$N225,5,$K225)*10+IF(AND($F225&gt;=EB$5,$F225&lt;=EB$6),IF(AND($G225&gt;=EB$5,$G225&lt;=EB$6),5,IF($L225=1,2,1)),IF(AND($G225&gt;=EB$5,$G225&lt;=EB$6),IF($M225&gt;0,4,3),0)),IF(AND($D225&lt;=EB$6,$E225&gt;=EB$5),60,0)))</f>
        <v/>
      </c>
      <c r="EC225" s="80" t="str">
        <f>IF(OR($A225="",NOT(ISNUMBER($G225))),"",IF(AND($F225&lt;=EC$6,$G225&gt;=EC$5),IF(EC$5&gt;$N225,5,$K225)*10+IF(AND($F225&gt;=EC$5,$F225&lt;=EC$6),IF(AND($G225&gt;=EC$5,$G225&lt;=EC$6),5,IF($L225=1,2,1)),IF(AND($G225&gt;=EC$5,$G225&lt;=EC$6),IF($M225&gt;0,4,3),0)),IF(AND($D225&lt;=EC$6,$E225&gt;=EC$5),60,0)))</f>
        <v/>
      </c>
      <c r="ED225" s="80" t="str">
        <f>IF(OR($A225="",NOT(ISNUMBER($G225))),"",IF(AND($F225&lt;=ED$6,$G225&gt;=ED$5),IF(ED$5&gt;$N225,5,$K225)*10+IF(AND($F225&gt;=ED$5,$F225&lt;=ED$6),IF(AND($G225&gt;=ED$5,$G225&lt;=ED$6),5,IF($L225=1,2,1)),IF(AND($G225&gt;=ED$5,$G225&lt;=ED$6),IF($M225&gt;0,4,3),0)),IF(AND($D225&lt;=ED$6,$E225&gt;=ED$5),60,0)))</f>
        <v/>
      </c>
    </row>
    <row r="226" ht="18" customHeight="1">
      <c r="A226" s="52" t="str">
        <f>IF(Tasks!$B226="","",Tasks!$A226)</f>
        <v/>
      </c>
      <c r="B226" s="78" t="str">
        <f>IF(Tasks!$B226="","",Tasks!$B226)</f>
        <v/>
      </c>
      <c r="C226" s="25" t="str">
        <f>IF($B226="","",IF(AND(Tasks!$D226="",Tasks!$G226=""),"-",IF(Tasks!$D226="","",Tasks!$D226&amp;IF(OR(Tasks!$E226="",Tasks!$E226="FS"),IF(N(Tasks!$F226)=0,"","FS"),Tasks!$E226)&amp;IF(N(Tasks!$F226)=0,"",IF(Tasks!$F226&gt;0,"+","")&amp;Tasks!$F226))&amp;IF(AND(Tasks!$D226&lt;&gt;"",Tasks!$G226&lt;&gt;""),", ","")&amp;IF(Tasks!$G226="","",Tasks!$G226&amp;IF(OR(Tasks!$H226="",Tasks!$H226="FS"),IF(N(Tasks!$I226)=0,"","FS"),Tasks!$H226)&amp;IF(N(Tasks!$I226)=0,"",IF(Tasks!$I226&gt;0,"+","")&amp;Tasks!$I226))))</f>
        <v/>
      </c>
      <c r="D226" s="51" t="str">
        <f>IF(OR($B226="",Tasks!$Q226=""),"",Tasks!$Q226)</f>
        <v/>
      </c>
      <c r="E226" s="51" t="str">
        <f>IF(OR($B226="",Tasks!$R226=""),"",Tasks!$R226)</f>
        <v/>
      </c>
      <c r="F226" s="51" t="str">
        <f>IF(OR($B226="",Tasks!$S226=""),"",Tasks!$S226)</f>
        <v/>
      </c>
      <c r="G226" s="51" t="str">
        <f>IF(OR($B226="",Tasks!$T226=""),"",Tasks!$T226)</f>
        <v/>
      </c>
      <c r="H226" s="52" t="str">
        <f>IF($B226="","",Tasks!$AE226)</f>
        <v/>
      </c>
      <c r="I226" s="79" t="str">
        <f>IF($B226="","",Tasks!$AF226)</f>
        <v/>
      </c>
      <c r="J226" s="53" t="str">
        <f>IF(OR($B226="",Tasks!$V226=""),"",Tasks!$V226)</f>
        <v/>
      </c>
      <c r="K226" s="52" t="str">
        <f>IF($B226="","",Tasks!$AA226)</f>
        <v/>
      </c>
      <c r="L226" s="52" t="str">
        <f>IF($B226="","",Tasks!$AB226)</f>
        <v/>
      </c>
      <c r="M226" s="52" t="str">
        <f>IF($B226="","",Tasks!$Z226)</f>
        <v/>
      </c>
      <c r="N226" s="52" t="str">
        <f>IF(OR($B226="",Tasks!$AG226=""),"",Tasks!$AG226)</f>
        <v/>
      </c>
      <c r="O226" s="80" t="str">
        <f>IF(OR($A226="",NOT(ISNUMBER($G226))),"",IF(AND($F226&lt;=O$6,$G226&gt;=O$5),IF(O$5&gt;$N226,5,$K226)*10+IF(AND($F226&gt;=O$5,$F226&lt;=O$6),IF(AND($G226&gt;=O$5,$G226&lt;=O$6),5,IF($L226=1,2,1)),IF(AND($G226&gt;=O$5,$G226&lt;=O$6),IF($M226&gt;0,4,3),0)),IF(AND($D226&lt;=O$6,$E226&gt;=O$5),60,0)))</f>
        <v/>
      </c>
      <c r="P226" s="80" t="str">
        <f>IF(OR($A226="",NOT(ISNUMBER($G226))),"",IF(AND($F226&lt;=P$6,$G226&gt;=P$5),IF(P$5&gt;$N226,5,$K226)*10+IF(AND($F226&gt;=P$5,$F226&lt;=P$6),IF(AND($G226&gt;=P$5,$G226&lt;=P$6),5,IF($L226=1,2,1)),IF(AND($G226&gt;=P$5,$G226&lt;=P$6),IF($M226&gt;0,4,3),0)),IF(AND($D226&lt;=P$6,$E226&gt;=P$5),60,0)))</f>
        <v/>
      </c>
      <c r="Q226" s="80" t="str">
        <f>IF(OR($A226="",NOT(ISNUMBER($G226))),"",IF(AND($F226&lt;=Q$6,$G226&gt;=Q$5),IF(Q$5&gt;$N226,5,$K226)*10+IF(AND($F226&gt;=Q$5,$F226&lt;=Q$6),IF(AND($G226&gt;=Q$5,$G226&lt;=Q$6),5,IF($L226=1,2,1)),IF(AND($G226&gt;=Q$5,$G226&lt;=Q$6),IF($M226&gt;0,4,3),0)),IF(AND($D226&lt;=Q$6,$E226&gt;=Q$5),60,0)))</f>
        <v/>
      </c>
      <c r="R226" s="80" t="str">
        <f>IF(OR($A226="",NOT(ISNUMBER($G226))),"",IF(AND($F226&lt;=R$6,$G226&gt;=R$5),IF(R$5&gt;$N226,5,$K226)*10+IF(AND($F226&gt;=R$5,$F226&lt;=R$6),IF(AND($G226&gt;=R$5,$G226&lt;=R$6),5,IF($L226=1,2,1)),IF(AND($G226&gt;=R$5,$G226&lt;=R$6),IF($M226&gt;0,4,3),0)),IF(AND($D226&lt;=R$6,$E226&gt;=R$5),60,0)))</f>
        <v/>
      </c>
      <c r="S226" s="80" t="str">
        <f>IF(OR($A226="",NOT(ISNUMBER($G226))),"",IF(AND($F226&lt;=S$6,$G226&gt;=S$5),IF(S$5&gt;$N226,5,$K226)*10+IF(AND($F226&gt;=S$5,$F226&lt;=S$6),IF(AND($G226&gt;=S$5,$G226&lt;=S$6),5,IF($L226=1,2,1)),IF(AND($G226&gt;=S$5,$G226&lt;=S$6),IF($M226&gt;0,4,3),0)),IF(AND($D226&lt;=S$6,$E226&gt;=S$5),60,0)))</f>
        <v/>
      </c>
      <c r="T226" s="80" t="str">
        <f>IF(OR($A226="",NOT(ISNUMBER($G226))),"",IF(AND($F226&lt;=T$6,$G226&gt;=T$5),IF(T$5&gt;$N226,5,$K226)*10+IF(AND($F226&gt;=T$5,$F226&lt;=T$6),IF(AND($G226&gt;=T$5,$G226&lt;=T$6),5,IF($L226=1,2,1)),IF(AND($G226&gt;=T$5,$G226&lt;=T$6),IF($M226&gt;0,4,3),0)),IF(AND($D226&lt;=T$6,$E226&gt;=T$5),60,0)))</f>
        <v/>
      </c>
      <c r="U226" s="80" t="str">
        <f>IF(OR($A226="",NOT(ISNUMBER($G226))),"",IF(AND($F226&lt;=U$6,$G226&gt;=U$5),IF(U$5&gt;$N226,5,$K226)*10+IF(AND($F226&gt;=U$5,$F226&lt;=U$6),IF(AND($G226&gt;=U$5,$G226&lt;=U$6),5,IF($L226=1,2,1)),IF(AND($G226&gt;=U$5,$G226&lt;=U$6),IF($M226&gt;0,4,3),0)),IF(AND($D226&lt;=U$6,$E226&gt;=U$5),60,0)))</f>
        <v/>
      </c>
      <c r="V226" s="80" t="str">
        <f>IF(OR($A226="",NOT(ISNUMBER($G226))),"",IF(AND($F226&lt;=V$6,$G226&gt;=V$5),IF(V$5&gt;$N226,5,$K226)*10+IF(AND($F226&gt;=V$5,$F226&lt;=V$6),IF(AND($G226&gt;=V$5,$G226&lt;=V$6),5,IF($L226=1,2,1)),IF(AND($G226&gt;=V$5,$G226&lt;=V$6),IF($M226&gt;0,4,3),0)),IF(AND($D226&lt;=V$6,$E226&gt;=V$5),60,0)))</f>
        <v/>
      </c>
      <c r="W226" s="80" t="str">
        <f>IF(OR($A226="",NOT(ISNUMBER($G226))),"",IF(AND($F226&lt;=W$6,$G226&gt;=W$5),IF(W$5&gt;$N226,5,$K226)*10+IF(AND($F226&gt;=W$5,$F226&lt;=W$6),IF(AND($G226&gt;=W$5,$G226&lt;=W$6),5,IF($L226=1,2,1)),IF(AND($G226&gt;=W$5,$G226&lt;=W$6),IF($M226&gt;0,4,3),0)),IF(AND($D226&lt;=W$6,$E226&gt;=W$5),60,0)))</f>
        <v/>
      </c>
      <c r="X226" s="80" t="str">
        <f>IF(OR($A226="",NOT(ISNUMBER($G226))),"",IF(AND($F226&lt;=X$6,$G226&gt;=X$5),IF(X$5&gt;$N226,5,$K226)*10+IF(AND($F226&gt;=X$5,$F226&lt;=X$6),IF(AND($G226&gt;=X$5,$G226&lt;=X$6),5,IF($L226=1,2,1)),IF(AND($G226&gt;=X$5,$G226&lt;=X$6),IF($M226&gt;0,4,3),0)),IF(AND($D226&lt;=X$6,$E226&gt;=X$5),60,0)))</f>
        <v/>
      </c>
      <c r="Y226" s="80" t="str">
        <f>IF(OR($A226="",NOT(ISNUMBER($G226))),"",IF(AND($F226&lt;=Y$6,$G226&gt;=Y$5),IF(Y$5&gt;$N226,5,$K226)*10+IF(AND($F226&gt;=Y$5,$F226&lt;=Y$6),IF(AND($G226&gt;=Y$5,$G226&lt;=Y$6),5,IF($L226=1,2,1)),IF(AND($G226&gt;=Y$5,$G226&lt;=Y$6),IF($M226&gt;0,4,3),0)),IF(AND($D226&lt;=Y$6,$E226&gt;=Y$5),60,0)))</f>
        <v/>
      </c>
      <c r="Z226" s="80" t="str">
        <f>IF(OR($A226="",NOT(ISNUMBER($G226))),"",IF(AND($F226&lt;=Z$6,$G226&gt;=Z$5),IF(Z$5&gt;$N226,5,$K226)*10+IF(AND($F226&gt;=Z$5,$F226&lt;=Z$6),IF(AND($G226&gt;=Z$5,$G226&lt;=Z$6),5,IF($L226=1,2,1)),IF(AND($G226&gt;=Z$5,$G226&lt;=Z$6),IF($M226&gt;0,4,3),0)),IF(AND($D226&lt;=Z$6,$E226&gt;=Z$5),60,0)))</f>
        <v/>
      </c>
      <c r="AA226" s="80" t="str">
        <f>IF(OR($A226="",NOT(ISNUMBER($G226))),"",IF(AND($F226&lt;=AA$6,$G226&gt;=AA$5),IF(AA$5&gt;$N226,5,$K226)*10+IF(AND($F226&gt;=AA$5,$F226&lt;=AA$6),IF(AND($G226&gt;=AA$5,$G226&lt;=AA$6),5,IF($L226=1,2,1)),IF(AND($G226&gt;=AA$5,$G226&lt;=AA$6),IF($M226&gt;0,4,3),0)),IF(AND($D226&lt;=AA$6,$E226&gt;=AA$5),60,0)))</f>
        <v/>
      </c>
      <c r="AB226" s="80" t="str">
        <f>IF(OR($A226="",NOT(ISNUMBER($G226))),"",IF(AND($F226&lt;=AB$6,$G226&gt;=AB$5),IF(AB$5&gt;$N226,5,$K226)*10+IF(AND($F226&gt;=AB$5,$F226&lt;=AB$6),IF(AND($G226&gt;=AB$5,$G226&lt;=AB$6),5,IF($L226=1,2,1)),IF(AND($G226&gt;=AB$5,$G226&lt;=AB$6),IF($M226&gt;0,4,3),0)),IF(AND($D226&lt;=AB$6,$E226&gt;=AB$5),60,0)))</f>
        <v/>
      </c>
      <c r="AC226" s="80" t="str">
        <f>IF(OR($A226="",NOT(ISNUMBER($G226))),"",IF(AND($F226&lt;=AC$6,$G226&gt;=AC$5),IF(AC$5&gt;$N226,5,$K226)*10+IF(AND($F226&gt;=AC$5,$F226&lt;=AC$6),IF(AND($G226&gt;=AC$5,$G226&lt;=AC$6),5,IF($L226=1,2,1)),IF(AND($G226&gt;=AC$5,$G226&lt;=AC$6),IF($M226&gt;0,4,3),0)),IF(AND($D226&lt;=AC$6,$E226&gt;=AC$5),60,0)))</f>
        <v/>
      </c>
      <c r="AD226" s="80" t="str">
        <f>IF(OR($A226="",NOT(ISNUMBER($G226))),"",IF(AND($F226&lt;=AD$6,$G226&gt;=AD$5),IF(AD$5&gt;$N226,5,$K226)*10+IF(AND($F226&gt;=AD$5,$F226&lt;=AD$6),IF(AND($G226&gt;=AD$5,$G226&lt;=AD$6),5,IF($L226=1,2,1)),IF(AND($G226&gt;=AD$5,$G226&lt;=AD$6),IF($M226&gt;0,4,3),0)),IF(AND($D226&lt;=AD$6,$E226&gt;=AD$5),60,0)))</f>
        <v/>
      </c>
      <c r="AE226" s="80" t="str">
        <f>IF(OR($A226="",NOT(ISNUMBER($G226))),"",IF(AND($F226&lt;=AE$6,$G226&gt;=AE$5),IF(AE$5&gt;$N226,5,$K226)*10+IF(AND($F226&gt;=AE$5,$F226&lt;=AE$6),IF(AND($G226&gt;=AE$5,$G226&lt;=AE$6),5,IF($L226=1,2,1)),IF(AND($G226&gt;=AE$5,$G226&lt;=AE$6),IF($M226&gt;0,4,3),0)),IF(AND($D226&lt;=AE$6,$E226&gt;=AE$5),60,0)))</f>
        <v/>
      </c>
      <c r="AF226" s="80" t="str">
        <f>IF(OR($A226="",NOT(ISNUMBER($G226))),"",IF(AND($F226&lt;=AF$6,$G226&gt;=AF$5),IF(AF$5&gt;$N226,5,$K226)*10+IF(AND($F226&gt;=AF$5,$F226&lt;=AF$6),IF(AND($G226&gt;=AF$5,$G226&lt;=AF$6),5,IF($L226=1,2,1)),IF(AND($G226&gt;=AF$5,$G226&lt;=AF$6),IF($M226&gt;0,4,3),0)),IF(AND($D226&lt;=AF$6,$E226&gt;=AF$5),60,0)))</f>
        <v/>
      </c>
      <c r="AG226" s="80" t="str">
        <f>IF(OR($A226="",NOT(ISNUMBER($G226))),"",IF(AND($F226&lt;=AG$6,$G226&gt;=AG$5),IF(AG$5&gt;$N226,5,$K226)*10+IF(AND($F226&gt;=AG$5,$F226&lt;=AG$6),IF(AND($G226&gt;=AG$5,$G226&lt;=AG$6),5,IF($L226=1,2,1)),IF(AND($G226&gt;=AG$5,$G226&lt;=AG$6),IF($M226&gt;0,4,3),0)),IF(AND($D226&lt;=AG$6,$E226&gt;=AG$5),60,0)))</f>
        <v/>
      </c>
      <c r="AH226" s="80" t="str">
        <f>IF(OR($A226="",NOT(ISNUMBER($G226))),"",IF(AND($F226&lt;=AH$6,$G226&gt;=AH$5),IF(AH$5&gt;$N226,5,$K226)*10+IF(AND($F226&gt;=AH$5,$F226&lt;=AH$6),IF(AND($G226&gt;=AH$5,$G226&lt;=AH$6),5,IF($L226=1,2,1)),IF(AND($G226&gt;=AH$5,$G226&lt;=AH$6),IF($M226&gt;0,4,3),0)),IF(AND($D226&lt;=AH$6,$E226&gt;=AH$5),60,0)))</f>
        <v/>
      </c>
      <c r="AI226" s="80" t="str">
        <f>IF(OR($A226="",NOT(ISNUMBER($G226))),"",IF(AND($F226&lt;=AI$6,$G226&gt;=AI$5),IF(AI$5&gt;$N226,5,$K226)*10+IF(AND($F226&gt;=AI$5,$F226&lt;=AI$6),IF(AND($G226&gt;=AI$5,$G226&lt;=AI$6),5,IF($L226=1,2,1)),IF(AND($G226&gt;=AI$5,$G226&lt;=AI$6),IF($M226&gt;0,4,3),0)),IF(AND($D226&lt;=AI$6,$E226&gt;=AI$5),60,0)))</f>
        <v/>
      </c>
      <c r="AJ226" s="80" t="str">
        <f>IF(OR($A226="",NOT(ISNUMBER($G226))),"",IF(AND($F226&lt;=AJ$6,$G226&gt;=AJ$5),IF(AJ$5&gt;$N226,5,$K226)*10+IF(AND($F226&gt;=AJ$5,$F226&lt;=AJ$6),IF(AND($G226&gt;=AJ$5,$G226&lt;=AJ$6),5,IF($L226=1,2,1)),IF(AND($G226&gt;=AJ$5,$G226&lt;=AJ$6),IF($M226&gt;0,4,3),0)),IF(AND($D226&lt;=AJ$6,$E226&gt;=AJ$5),60,0)))</f>
        <v/>
      </c>
      <c r="AK226" s="80" t="str">
        <f>IF(OR($A226="",NOT(ISNUMBER($G226))),"",IF(AND($F226&lt;=AK$6,$G226&gt;=AK$5),IF(AK$5&gt;$N226,5,$K226)*10+IF(AND($F226&gt;=AK$5,$F226&lt;=AK$6),IF(AND($G226&gt;=AK$5,$G226&lt;=AK$6),5,IF($L226=1,2,1)),IF(AND($G226&gt;=AK$5,$G226&lt;=AK$6),IF($M226&gt;0,4,3),0)),IF(AND($D226&lt;=AK$6,$E226&gt;=AK$5),60,0)))</f>
        <v/>
      </c>
      <c r="AL226" s="80" t="str">
        <f>IF(OR($A226="",NOT(ISNUMBER($G226))),"",IF(AND($F226&lt;=AL$6,$G226&gt;=AL$5),IF(AL$5&gt;$N226,5,$K226)*10+IF(AND($F226&gt;=AL$5,$F226&lt;=AL$6),IF(AND($G226&gt;=AL$5,$G226&lt;=AL$6),5,IF($L226=1,2,1)),IF(AND($G226&gt;=AL$5,$G226&lt;=AL$6),IF($M226&gt;0,4,3),0)),IF(AND($D226&lt;=AL$6,$E226&gt;=AL$5),60,0)))</f>
        <v/>
      </c>
      <c r="AM226" s="80" t="str">
        <f>IF(OR($A226="",NOT(ISNUMBER($G226))),"",IF(AND($F226&lt;=AM$6,$G226&gt;=AM$5),IF(AM$5&gt;$N226,5,$K226)*10+IF(AND($F226&gt;=AM$5,$F226&lt;=AM$6),IF(AND($G226&gt;=AM$5,$G226&lt;=AM$6),5,IF($L226=1,2,1)),IF(AND($G226&gt;=AM$5,$G226&lt;=AM$6),IF($M226&gt;0,4,3),0)),IF(AND($D226&lt;=AM$6,$E226&gt;=AM$5),60,0)))</f>
        <v/>
      </c>
      <c r="AN226" s="80" t="str">
        <f>IF(OR($A226="",NOT(ISNUMBER($G226))),"",IF(AND($F226&lt;=AN$6,$G226&gt;=AN$5),IF(AN$5&gt;$N226,5,$K226)*10+IF(AND($F226&gt;=AN$5,$F226&lt;=AN$6),IF(AND($G226&gt;=AN$5,$G226&lt;=AN$6),5,IF($L226=1,2,1)),IF(AND($G226&gt;=AN$5,$G226&lt;=AN$6),IF($M226&gt;0,4,3),0)),IF(AND($D226&lt;=AN$6,$E226&gt;=AN$5),60,0)))</f>
        <v/>
      </c>
      <c r="AO226" s="80" t="str">
        <f>IF(OR($A226="",NOT(ISNUMBER($G226))),"",IF(AND($F226&lt;=AO$6,$G226&gt;=AO$5),IF(AO$5&gt;$N226,5,$K226)*10+IF(AND($F226&gt;=AO$5,$F226&lt;=AO$6),IF(AND($G226&gt;=AO$5,$G226&lt;=AO$6),5,IF($L226=1,2,1)),IF(AND($G226&gt;=AO$5,$G226&lt;=AO$6),IF($M226&gt;0,4,3),0)),IF(AND($D226&lt;=AO$6,$E226&gt;=AO$5),60,0)))</f>
        <v/>
      </c>
      <c r="AP226" s="80" t="str">
        <f>IF(OR($A226="",NOT(ISNUMBER($G226))),"",IF(AND($F226&lt;=AP$6,$G226&gt;=AP$5),IF(AP$5&gt;$N226,5,$K226)*10+IF(AND($F226&gt;=AP$5,$F226&lt;=AP$6),IF(AND($G226&gt;=AP$5,$G226&lt;=AP$6),5,IF($L226=1,2,1)),IF(AND($G226&gt;=AP$5,$G226&lt;=AP$6),IF($M226&gt;0,4,3),0)),IF(AND($D226&lt;=AP$6,$E226&gt;=AP$5),60,0)))</f>
        <v/>
      </c>
      <c r="AQ226" s="80" t="str">
        <f>IF(OR($A226="",NOT(ISNUMBER($G226))),"",IF(AND($F226&lt;=AQ$6,$G226&gt;=AQ$5),IF(AQ$5&gt;$N226,5,$K226)*10+IF(AND($F226&gt;=AQ$5,$F226&lt;=AQ$6),IF(AND($G226&gt;=AQ$5,$G226&lt;=AQ$6),5,IF($L226=1,2,1)),IF(AND($G226&gt;=AQ$5,$G226&lt;=AQ$6),IF($M226&gt;0,4,3),0)),IF(AND($D226&lt;=AQ$6,$E226&gt;=AQ$5),60,0)))</f>
        <v/>
      </c>
      <c r="AR226" s="80" t="str">
        <f>IF(OR($A226="",NOT(ISNUMBER($G226))),"",IF(AND($F226&lt;=AR$6,$G226&gt;=AR$5),IF(AR$5&gt;$N226,5,$K226)*10+IF(AND($F226&gt;=AR$5,$F226&lt;=AR$6),IF(AND($G226&gt;=AR$5,$G226&lt;=AR$6),5,IF($L226=1,2,1)),IF(AND($G226&gt;=AR$5,$G226&lt;=AR$6),IF($M226&gt;0,4,3),0)),IF(AND($D226&lt;=AR$6,$E226&gt;=AR$5),60,0)))</f>
        <v/>
      </c>
      <c r="AS226" s="80" t="str">
        <f>IF(OR($A226="",NOT(ISNUMBER($G226))),"",IF(AND($F226&lt;=AS$6,$G226&gt;=AS$5),IF(AS$5&gt;$N226,5,$K226)*10+IF(AND($F226&gt;=AS$5,$F226&lt;=AS$6),IF(AND($G226&gt;=AS$5,$G226&lt;=AS$6),5,IF($L226=1,2,1)),IF(AND($G226&gt;=AS$5,$G226&lt;=AS$6),IF($M226&gt;0,4,3),0)),IF(AND($D226&lt;=AS$6,$E226&gt;=AS$5),60,0)))</f>
        <v/>
      </c>
      <c r="AT226" s="80" t="str">
        <f>IF(OR($A226="",NOT(ISNUMBER($G226))),"",IF(AND($F226&lt;=AT$6,$G226&gt;=AT$5),IF(AT$5&gt;$N226,5,$K226)*10+IF(AND($F226&gt;=AT$5,$F226&lt;=AT$6),IF(AND($G226&gt;=AT$5,$G226&lt;=AT$6),5,IF($L226=1,2,1)),IF(AND($G226&gt;=AT$5,$G226&lt;=AT$6),IF($M226&gt;0,4,3),0)),IF(AND($D226&lt;=AT$6,$E226&gt;=AT$5),60,0)))</f>
        <v/>
      </c>
      <c r="AU226" s="80" t="str">
        <f>IF(OR($A226="",NOT(ISNUMBER($G226))),"",IF(AND($F226&lt;=AU$6,$G226&gt;=AU$5),IF(AU$5&gt;$N226,5,$K226)*10+IF(AND($F226&gt;=AU$5,$F226&lt;=AU$6),IF(AND($G226&gt;=AU$5,$G226&lt;=AU$6),5,IF($L226=1,2,1)),IF(AND($G226&gt;=AU$5,$G226&lt;=AU$6),IF($M226&gt;0,4,3),0)),IF(AND($D226&lt;=AU$6,$E226&gt;=AU$5),60,0)))</f>
        <v/>
      </c>
      <c r="AV226" s="80" t="str">
        <f>IF(OR($A226="",NOT(ISNUMBER($G226))),"",IF(AND($F226&lt;=AV$6,$G226&gt;=AV$5),IF(AV$5&gt;$N226,5,$K226)*10+IF(AND($F226&gt;=AV$5,$F226&lt;=AV$6),IF(AND($G226&gt;=AV$5,$G226&lt;=AV$6),5,IF($L226=1,2,1)),IF(AND($G226&gt;=AV$5,$G226&lt;=AV$6),IF($M226&gt;0,4,3),0)),IF(AND($D226&lt;=AV$6,$E226&gt;=AV$5),60,0)))</f>
        <v/>
      </c>
      <c r="AW226" s="80" t="str">
        <f>IF(OR($A226="",NOT(ISNUMBER($G226))),"",IF(AND($F226&lt;=AW$6,$G226&gt;=AW$5),IF(AW$5&gt;$N226,5,$K226)*10+IF(AND($F226&gt;=AW$5,$F226&lt;=AW$6),IF(AND($G226&gt;=AW$5,$G226&lt;=AW$6),5,IF($L226=1,2,1)),IF(AND($G226&gt;=AW$5,$G226&lt;=AW$6),IF($M226&gt;0,4,3),0)),IF(AND($D226&lt;=AW$6,$E226&gt;=AW$5),60,0)))</f>
        <v/>
      </c>
      <c r="AX226" s="80" t="str">
        <f>IF(OR($A226="",NOT(ISNUMBER($G226))),"",IF(AND($F226&lt;=AX$6,$G226&gt;=AX$5),IF(AX$5&gt;$N226,5,$K226)*10+IF(AND($F226&gt;=AX$5,$F226&lt;=AX$6),IF(AND($G226&gt;=AX$5,$G226&lt;=AX$6),5,IF($L226=1,2,1)),IF(AND($G226&gt;=AX$5,$G226&lt;=AX$6),IF($M226&gt;0,4,3),0)),IF(AND($D226&lt;=AX$6,$E226&gt;=AX$5),60,0)))</f>
        <v/>
      </c>
      <c r="AY226" s="80" t="str">
        <f>IF(OR($A226="",NOT(ISNUMBER($G226))),"",IF(AND($F226&lt;=AY$6,$G226&gt;=AY$5),IF(AY$5&gt;$N226,5,$K226)*10+IF(AND($F226&gt;=AY$5,$F226&lt;=AY$6),IF(AND($G226&gt;=AY$5,$G226&lt;=AY$6),5,IF($L226=1,2,1)),IF(AND($G226&gt;=AY$5,$G226&lt;=AY$6),IF($M226&gt;0,4,3),0)),IF(AND($D226&lt;=AY$6,$E226&gt;=AY$5),60,0)))</f>
        <v/>
      </c>
      <c r="AZ226" s="80" t="str">
        <f>IF(OR($A226="",NOT(ISNUMBER($G226))),"",IF(AND($F226&lt;=AZ$6,$G226&gt;=AZ$5),IF(AZ$5&gt;$N226,5,$K226)*10+IF(AND($F226&gt;=AZ$5,$F226&lt;=AZ$6),IF(AND($G226&gt;=AZ$5,$G226&lt;=AZ$6),5,IF($L226=1,2,1)),IF(AND($G226&gt;=AZ$5,$G226&lt;=AZ$6),IF($M226&gt;0,4,3),0)),IF(AND($D226&lt;=AZ$6,$E226&gt;=AZ$5),60,0)))</f>
        <v/>
      </c>
      <c r="BA226" s="80" t="str">
        <f>IF(OR($A226="",NOT(ISNUMBER($G226))),"",IF(AND($F226&lt;=BA$6,$G226&gt;=BA$5),IF(BA$5&gt;$N226,5,$K226)*10+IF(AND($F226&gt;=BA$5,$F226&lt;=BA$6),IF(AND($G226&gt;=BA$5,$G226&lt;=BA$6),5,IF($L226=1,2,1)),IF(AND($G226&gt;=BA$5,$G226&lt;=BA$6),IF($M226&gt;0,4,3),0)),IF(AND($D226&lt;=BA$6,$E226&gt;=BA$5),60,0)))</f>
        <v/>
      </c>
      <c r="BB226" s="80" t="str">
        <f>IF(OR($A226="",NOT(ISNUMBER($G226))),"",IF(AND($F226&lt;=BB$6,$G226&gt;=BB$5),IF(BB$5&gt;$N226,5,$K226)*10+IF(AND($F226&gt;=BB$5,$F226&lt;=BB$6),IF(AND($G226&gt;=BB$5,$G226&lt;=BB$6),5,IF($L226=1,2,1)),IF(AND($G226&gt;=BB$5,$G226&lt;=BB$6),IF($M226&gt;0,4,3),0)),IF(AND($D226&lt;=BB$6,$E226&gt;=BB$5),60,0)))</f>
        <v/>
      </c>
      <c r="BC226" s="80" t="str">
        <f>IF(OR($A226="",NOT(ISNUMBER($G226))),"",IF(AND($F226&lt;=BC$6,$G226&gt;=BC$5),IF(BC$5&gt;$N226,5,$K226)*10+IF(AND($F226&gt;=BC$5,$F226&lt;=BC$6),IF(AND($G226&gt;=BC$5,$G226&lt;=BC$6),5,IF($L226=1,2,1)),IF(AND($G226&gt;=BC$5,$G226&lt;=BC$6),IF($M226&gt;0,4,3),0)),IF(AND($D226&lt;=BC$6,$E226&gt;=BC$5),60,0)))</f>
        <v/>
      </c>
      <c r="BD226" s="80" t="str">
        <f>IF(OR($A226="",NOT(ISNUMBER($G226))),"",IF(AND($F226&lt;=BD$6,$G226&gt;=BD$5),IF(BD$5&gt;$N226,5,$K226)*10+IF(AND($F226&gt;=BD$5,$F226&lt;=BD$6),IF(AND($G226&gt;=BD$5,$G226&lt;=BD$6),5,IF($L226=1,2,1)),IF(AND($G226&gt;=BD$5,$G226&lt;=BD$6),IF($M226&gt;0,4,3),0)),IF(AND($D226&lt;=BD$6,$E226&gt;=BD$5),60,0)))</f>
        <v/>
      </c>
      <c r="BE226" s="80" t="str">
        <f>IF(OR($A226="",NOT(ISNUMBER($G226))),"",IF(AND($F226&lt;=BE$6,$G226&gt;=BE$5),IF(BE$5&gt;$N226,5,$K226)*10+IF(AND($F226&gt;=BE$5,$F226&lt;=BE$6),IF(AND($G226&gt;=BE$5,$G226&lt;=BE$6),5,IF($L226=1,2,1)),IF(AND($G226&gt;=BE$5,$G226&lt;=BE$6),IF($M226&gt;0,4,3),0)),IF(AND($D226&lt;=BE$6,$E226&gt;=BE$5),60,0)))</f>
        <v/>
      </c>
      <c r="BF226" s="80" t="str">
        <f>IF(OR($A226="",NOT(ISNUMBER($G226))),"",IF(AND($F226&lt;=BF$6,$G226&gt;=BF$5),IF(BF$5&gt;$N226,5,$K226)*10+IF(AND($F226&gt;=BF$5,$F226&lt;=BF$6),IF(AND($G226&gt;=BF$5,$G226&lt;=BF$6),5,IF($L226=1,2,1)),IF(AND($G226&gt;=BF$5,$G226&lt;=BF$6),IF($M226&gt;0,4,3),0)),IF(AND($D226&lt;=BF$6,$E226&gt;=BF$5),60,0)))</f>
        <v/>
      </c>
      <c r="BG226" s="80" t="str">
        <f>IF(OR($A226="",NOT(ISNUMBER($G226))),"",IF(AND($F226&lt;=BG$6,$G226&gt;=BG$5),IF(BG$5&gt;$N226,5,$K226)*10+IF(AND($F226&gt;=BG$5,$F226&lt;=BG$6),IF(AND($G226&gt;=BG$5,$G226&lt;=BG$6),5,IF($L226=1,2,1)),IF(AND($G226&gt;=BG$5,$G226&lt;=BG$6),IF($M226&gt;0,4,3),0)),IF(AND($D226&lt;=BG$6,$E226&gt;=BG$5),60,0)))</f>
        <v/>
      </c>
      <c r="BH226" s="80" t="str">
        <f>IF(OR($A226="",NOT(ISNUMBER($G226))),"",IF(AND($F226&lt;=BH$6,$G226&gt;=BH$5),IF(BH$5&gt;$N226,5,$K226)*10+IF(AND($F226&gt;=BH$5,$F226&lt;=BH$6),IF(AND($G226&gt;=BH$5,$G226&lt;=BH$6),5,IF($L226=1,2,1)),IF(AND($G226&gt;=BH$5,$G226&lt;=BH$6),IF($M226&gt;0,4,3),0)),IF(AND($D226&lt;=BH$6,$E226&gt;=BH$5),60,0)))</f>
        <v/>
      </c>
      <c r="BI226" s="80" t="str">
        <f>IF(OR($A226="",NOT(ISNUMBER($G226))),"",IF(AND($F226&lt;=BI$6,$G226&gt;=BI$5),IF(BI$5&gt;$N226,5,$K226)*10+IF(AND($F226&gt;=BI$5,$F226&lt;=BI$6),IF(AND($G226&gt;=BI$5,$G226&lt;=BI$6),5,IF($L226=1,2,1)),IF(AND($G226&gt;=BI$5,$G226&lt;=BI$6),IF($M226&gt;0,4,3),0)),IF(AND($D226&lt;=BI$6,$E226&gt;=BI$5),60,0)))</f>
        <v/>
      </c>
      <c r="BJ226" s="80" t="str">
        <f>IF(OR($A226="",NOT(ISNUMBER($G226))),"",IF(AND($F226&lt;=BJ$6,$G226&gt;=BJ$5),IF(BJ$5&gt;$N226,5,$K226)*10+IF(AND($F226&gt;=BJ$5,$F226&lt;=BJ$6),IF(AND($G226&gt;=BJ$5,$G226&lt;=BJ$6),5,IF($L226=1,2,1)),IF(AND($G226&gt;=BJ$5,$G226&lt;=BJ$6),IF($M226&gt;0,4,3),0)),IF(AND($D226&lt;=BJ$6,$E226&gt;=BJ$5),60,0)))</f>
        <v/>
      </c>
      <c r="BK226" s="80" t="str">
        <f>IF(OR($A226="",NOT(ISNUMBER($G226))),"",IF(AND($F226&lt;=BK$6,$G226&gt;=BK$5),IF(BK$5&gt;$N226,5,$K226)*10+IF(AND($F226&gt;=BK$5,$F226&lt;=BK$6),IF(AND($G226&gt;=BK$5,$G226&lt;=BK$6),5,IF($L226=1,2,1)),IF(AND($G226&gt;=BK$5,$G226&lt;=BK$6),IF($M226&gt;0,4,3),0)),IF(AND($D226&lt;=BK$6,$E226&gt;=BK$5),60,0)))</f>
        <v/>
      </c>
      <c r="BL226" s="80" t="str">
        <f>IF(OR($A226="",NOT(ISNUMBER($G226))),"",IF(AND($F226&lt;=BL$6,$G226&gt;=BL$5),IF(BL$5&gt;$N226,5,$K226)*10+IF(AND($F226&gt;=BL$5,$F226&lt;=BL$6),IF(AND($G226&gt;=BL$5,$G226&lt;=BL$6),5,IF($L226=1,2,1)),IF(AND($G226&gt;=BL$5,$G226&lt;=BL$6),IF($M226&gt;0,4,3),0)),IF(AND($D226&lt;=BL$6,$E226&gt;=BL$5),60,0)))</f>
        <v/>
      </c>
      <c r="BM226" s="80" t="str">
        <f>IF(OR($A226="",NOT(ISNUMBER($G226))),"",IF(AND($F226&lt;=BM$6,$G226&gt;=BM$5),IF(BM$5&gt;$N226,5,$K226)*10+IF(AND($F226&gt;=BM$5,$F226&lt;=BM$6),IF(AND($G226&gt;=BM$5,$G226&lt;=BM$6),5,IF($L226=1,2,1)),IF(AND($G226&gt;=BM$5,$G226&lt;=BM$6),IF($M226&gt;0,4,3),0)),IF(AND($D226&lt;=BM$6,$E226&gt;=BM$5),60,0)))</f>
        <v/>
      </c>
      <c r="BN226" s="80" t="str">
        <f>IF(OR($A226="",NOT(ISNUMBER($G226))),"",IF(AND($F226&lt;=BN$6,$G226&gt;=BN$5),IF(BN$5&gt;$N226,5,$K226)*10+IF(AND($F226&gt;=BN$5,$F226&lt;=BN$6),IF(AND($G226&gt;=BN$5,$G226&lt;=BN$6),5,IF($L226=1,2,1)),IF(AND($G226&gt;=BN$5,$G226&lt;=BN$6),IF($M226&gt;0,4,3),0)),IF(AND($D226&lt;=BN$6,$E226&gt;=BN$5),60,0)))</f>
        <v/>
      </c>
      <c r="BO226" s="80" t="str">
        <f>IF(OR($A226="",NOT(ISNUMBER($G226))),"",IF(AND($F226&lt;=BO$6,$G226&gt;=BO$5),IF(BO$5&gt;$N226,5,$K226)*10+IF(AND($F226&gt;=BO$5,$F226&lt;=BO$6),IF(AND($G226&gt;=BO$5,$G226&lt;=BO$6),5,IF($L226=1,2,1)),IF(AND($G226&gt;=BO$5,$G226&lt;=BO$6),IF($M226&gt;0,4,3),0)),IF(AND($D226&lt;=BO$6,$E226&gt;=BO$5),60,0)))</f>
        <v/>
      </c>
      <c r="BP226" s="80" t="str">
        <f>IF(OR($A226="",NOT(ISNUMBER($G226))),"",IF(AND($F226&lt;=BP$6,$G226&gt;=BP$5),IF(BP$5&gt;$N226,5,$K226)*10+IF(AND($F226&gt;=BP$5,$F226&lt;=BP$6),IF(AND($G226&gt;=BP$5,$G226&lt;=BP$6),5,IF($L226=1,2,1)),IF(AND($G226&gt;=BP$5,$G226&lt;=BP$6),IF($M226&gt;0,4,3),0)),IF(AND($D226&lt;=BP$6,$E226&gt;=BP$5),60,0)))</f>
        <v/>
      </c>
      <c r="BQ226" s="80" t="str">
        <f>IF(OR($A226="",NOT(ISNUMBER($G226))),"",IF(AND($F226&lt;=BQ$6,$G226&gt;=BQ$5),IF(BQ$5&gt;$N226,5,$K226)*10+IF(AND($F226&gt;=BQ$5,$F226&lt;=BQ$6),IF(AND($G226&gt;=BQ$5,$G226&lt;=BQ$6),5,IF($L226=1,2,1)),IF(AND($G226&gt;=BQ$5,$G226&lt;=BQ$6),IF($M226&gt;0,4,3),0)),IF(AND($D226&lt;=BQ$6,$E226&gt;=BQ$5),60,0)))</f>
        <v/>
      </c>
      <c r="BR226" s="80" t="str">
        <f>IF(OR($A226="",NOT(ISNUMBER($G226))),"",IF(AND($F226&lt;=BR$6,$G226&gt;=BR$5),IF(BR$5&gt;$N226,5,$K226)*10+IF(AND($F226&gt;=BR$5,$F226&lt;=BR$6),IF(AND($G226&gt;=BR$5,$G226&lt;=BR$6),5,IF($L226=1,2,1)),IF(AND($G226&gt;=BR$5,$G226&lt;=BR$6),IF($M226&gt;0,4,3),0)),IF(AND($D226&lt;=BR$6,$E226&gt;=BR$5),60,0)))</f>
        <v/>
      </c>
      <c r="BS226" s="80" t="str">
        <f>IF(OR($A226="",NOT(ISNUMBER($G226))),"",IF(AND($F226&lt;=BS$6,$G226&gt;=BS$5),IF(BS$5&gt;$N226,5,$K226)*10+IF(AND($F226&gt;=BS$5,$F226&lt;=BS$6),IF(AND($G226&gt;=BS$5,$G226&lt;=BS$6),5,IF($L226=1,2,1)),IF(AND($G226&gt;=BS$5,$G226&lt;=BS$6),IF($M226&gt;0,4,3),0)),IF(AND($D226&lt;=BS$6,$E226&gt;=BS$5),60,0)))</f>
        <v/>
      </c>
      <c r="BT226" s="80" t="str">
        <f>IF(OR($A226="",NOT(ISNUMBER($G226))),"",IF(AND($F226&lt;=BT$6,$G226&gt;=BT$5),IF(BT$5&gt;$N226,5,$K226)*10+IF(AND($F226&gt;=BT$5,$F226&lt;=BT$6),IF(AND($G226&gt;=BT$5,$G226&lt;=BT$6),5,IF($L226=1,2,1)),IF(AND($G226&gt;=BT$5,$G226&lt;=BT$6),IF($M226&gt;0,4,3),0)),IF(AND($D226&lt;=BT$6,$E226&gt;=BT$5),60,0)))</f>
        <v/>
      </c>
      <c r="BU226" s="80" t="str">
        <f>IF(OR($A226="",NOT(ISNUMBER($G226))),"",IF(AND($F226&lt;=BU$6,$G226&gt;=BU$5),IF(BU$5&gt;$N226,5,$K226)*10+IF(AND($F226&gt;=BU$5,$F226&lt;=BU$6),IF(AND($G226&gt;=BU$5,$G226&lt;=BU$6),5,IF($L226=1,2,1)),IF(AND($G226&gt;=BU$5,$G226&lt;=BU$6),IF($M226&gt;0,4,3),0)),IF(AND($D226&lt;=BU$6,$E226&gt;=BU$5),60,0)))</f>
        <v/>
      </c>
      <c r="BV226" s="80" t="str">
        <f>IF(OR($A226="",NOT(ISNUMBER($G226))),"",IF(AND($F226&lt;=BV$6,$G226&gt;=BV$5),IF(BV$5&gt;$N226,5,$K226)*10+IF(AND($F226&gt;=BV$5,$F226&lt;=BV$6),IF(AND($G226&gt;=BV$5,$G226&lt;=BV$6),5,IF($L226=1,2,1)),IF(AND($G226&gt;=BV$5,$G226&lt;=BV$6),IF($M226&gt;0,4,3),0)),IF(AND($D226&lt;=BV$6,$E226&gt;=BV$5),60,0)))</f>
        <v/>
      </c>
      <c r="BW226" s="80" t="str">
        <f>IF(OR($A226="",NOT(ISNUMBER($G226))),"",IF(AND($F226&lt;=BW$6,$G226&gt;=BW$5),IF(BW$5&gt;$N226,5,$K226)*10+IF(AND($F226&gt;=BW$5,$F226&lt;=BW$6),IF(AND($G226&gt;=BW$5,$G226&lt;=BW$6),5,IF($L226=1,2,1)),IF(AND($G226&gt;=BW$5,$G226&lt;=BW$6),IF($M226&gt;0,4,3),0)),IF(AND($D226&lt;=BW$6,$E226&gt;=BW$5),60,0)))</f>
        <v/>
      </c>
      <c r="BX226" s="80" t="str">
        <f>IF(OR($A226="",NOT(ISNUMBER($G226))),"",IF(AND($F226&lt;=BX$6,$G226&gt;=BX$5),IF(BX$5&gt;$N226,5,$K226)*10+IF(AND($F226&gt;=BX$5,$F226&lt;=BX$6),IF(AND($G226&gt;=BX$5,$G226&lt;=BX$6),5,IF($L226=1,2,1)),IF(AND($G226&gt;=BX$5,$G226&lt;=BX$6),IF($M226&gt;0,4,3),0)),IF(AND($D226&lt;=BX$6,$E226&gt;=BX$5),60,0)))</f>
        <v/>
      </c>
      <c r="BY226" s="80" t="str">
        <f>IF(OR($A226="",NOT(ISNUMBER($G226))),"",IF(AND($F226&lt;=BY$6,$G226&gt;=BY$5),IF(BY$5&gt;$N226,5,$K226)*10+IF(AND($F226&gt;=BY$5,$F226&lt;=BY$6),IF(AND($G226&gt;=BY$5,$G226&lt;=BY$6),5,IF($L226=1,2,1)),IF(AND($G226&gt;=BY$5,$G226&lt;=BY$6),IF($M226&gt;0,4,3),0)),IF(AND($D226&lt;=BY$6,$E226&gt;=BY$5),60,0)))</f>
        <v/>
      </c>
      <c r="BZ226" s="80" t="str">
        <f>IF(OR($A226="",NOT(ISNUMBER($G226))),"",IF(AND($F226&lt;=BZ$6,$G226&gt;=BZ$5),IF(BZ$5&gt;$N226,5,$K226)*10+IF(AND($F226&gt;=BZ$5,$F226&lt;=BZ$6),IF(AND($G226&gt;=BZ$5,$G226&lt;=BZ$6),5,IF($L226=1,2,1)),IF(AND($G226&gt;=BZ$5,$G226&lt;=BZ$6),IF($M226&gt;0,4,3),0)),IF(AND($D226&lt;=BZ$6,$E226&gt;=BZ$5),60,0)))</f>
        <v/>
      </c>
      <c r="CA226" s="80" t="str">
        <f>IF(OR($A226="",NOT(ISNUMBER($G226))),"",IF(AND($F226&lt;=CA$6,$G226&gt;=CA$5),IF(CA$5&gt;$N226,5,$K226)*10+IF(AND($F226&gt;=CA$5,$F226&lt;=CA$6),IF(AND($G226&gt;=CA$5,$G226&lt;=CA$6),5,IF($L226=1,2,1)),IF(AND($G226&gt;=CA$5,$G226&lt;=CA$6),IF($M226&gt;0,4,3),0)),IF(AND($D226&lt;=CA$6,$E226&gt;=CA$5),60,0)))</f>
        <v/>
      </c>
      <c r="CB226" s="80" t="str">
        <f>IF(OR($A226="",NOT(ISNUMBER($G226))),"",IF(AND($F226&lt;=CB$6,$G226&gt;=CB$5),IF(CB$5&gt;$N226,5,$K226)*10+IF(AND($F226&gt;=CB$5,$F226&lt;=CB$6),IF(AND($G226&gt;=CB$5,$G226&lt;=CB$6),5,IF($L226=1,2,1)),IF(AND($G226&gt;=CB$5,$G226&lt;=CB$6),IF($M226&gt;0,4,3),0)),IF(AND($D226&lt;=CB$6,$E226&gt;=CB$5),60,0)))</f>
        <v/>
      </c>
      <c r="CC226" s="80" t="str">
        <f>IF(OR($A226="",NOT(ISNUMBER($G226))),"",IF(AND($F226&lt;=CC$6,$G226&gt;=CC$5),IF(CC$5&gt;$N226,5,$K226)*10+IF(AND($F226&gt;=CC$5,$F226&lt;=CC$6),IF(AND($G226&gt;=CC$5,$G226&lt;=CC$6),5,IF($L226=1,2,1)),IF(AND($G226&gt;=CC$5,$G226&lt;=CC$6),IF($M226&gt;0,4,3),0)),IF(AND($D226&lt;=CC$6,$E226&gt;=CC$5),60,0)))</f>
        <v/>
      </c>
      <c r="CD226" s="80" t="str">
        <f>IF(OR($A226="",NOT(ISNUMBER($G226))),"",IF(AND($F226&lt;=CD$6,$G226&gt;=CD$5),IF(CD$5&gt;$N226,5,$K226)*10+IF(AND($F226&gt;=CD$5,$F226&lt;=CD$6),IF(AND($G226&gt;=CD$5,$G226&lt;=CD$6),5,IF($L226=1,2,1)),IF(AND($G226&gt;=CD$5,$G226&lt;=CD$6),IF($M226&gt;0,4,3),0)),IF(AND($D226&lt;=CD$6,$E226&gt;=CD$5),60,0)))</f>
        <v/>
      </c>
      <c r="CE226" s="80" t="str">
        <f>IF(OR($A226="",NOT(ISNUMBER($G226))),"",IF(AND($F226&lt;=CE$6,$G226&gt;=CE$5),IF(CE$5&gt;$N226,5,$K226)*10+IF(AND($F226&gt;=CE$5,$F226&lt;=CE$6),IF(AND($G226&gt;=CE$5,$G226&lt;=CE$6),5,IF($L226=1,2,1)),IF(AND($G226&gt;=CE$5,$G226&lt;=CE$6),IF($M226&gt;0,4,3),0)),IF(AND($D226&lt;=CE$6,$E226&gt;=CE$5),60,0)))</f>
        <v/>
      </c>
      <c r="CF226" s="80" t="str">
        <f>IF(OR($A226="",NOT(ISNUMBER($G226))),"",IF(AND($F226&lt;=CF$6,$G226&gt;=CF$5),IF(CF$5&gt;$N226,5,$K226)*10+IF(AND($F226&gt;=CF$5,$F226&lt;=CF$6),IF(AND($G226&gt;=CF$5,$G226&lt;=CF$6),5,IF($L226=1,2,1)),IF(AND($G226&gt;=CF$5,$G226&lt;=CF$6),IF($M226&gt;0,4,3),0)),IF(AND($D226&lt;=CF$6,$E226&gt;=CF$5),60,0)))</f>
        <v/>
      </c>
      <c r="CG226" s="80" t="str">
        <f>IF(OR($A226="",NOT(ISNUMBER($G226))),"",IF(AND($F226&lt;=CG$6,$G226&gt;=CG$5),IF(CG$5&gt;$N226,5,$K226)*10+IF(AND($F226&gt;=CG$5,$F226&lt;=CG$6),IF(AND($G226&gt;=CG$5,$G226&lt;=CG$6),5,IF($L226=1,2,1)),IF(AND($G226&gt;=CG$5,$G226&lt;=CG$6),IF($M226&gt;0,4,3),0)),IF(AND($D226&lt;=CG$6,$E226&gt;=CG$5),60,0)))</f>
        <v/>
      </c>
      <c r="CH226" s="80" t="str">
        <f>IF(OR($A226="",NOT(ISNUMBER($G226))),"",IF(AND($F226&lt;=CH$6,$G226&gt;=CH$5),IF(CH$5&gt;$N226,5,$K226)*10+IF(AND($F226&gt;=CH$5,$F226&lt;=CH$6),IF(AND($G226&gt;=CH$5,$G226&lt;=CH$6),5,IF($L226=1,2,1)),IF(AND($G226&gt;=CH$5,$G226&lt;=CH$6),IF($M226&gt;0,4,3),0)),IF(AND($D226&lt;=CH$6,$E226&gt;=CH$5),60,0)))</f>
        <v/>
      </c>
      <c r="CI226" s="80" t="str">
        <f>IF(OR($A226="",NOT(ISNUMBER($G226))),"",IF(AND($F226&lt;=CI$6,$G226&gt;=CI$5),IF(CI$5&gt;$N226,5,$K226)*10+IF(AND($F226&gt;=CI$5,$F226&lt;=CI$6),IF(AND($G226&gt;=CI$5,$G226&lt;=CI$6),5,IF($L226=1,2,1)),IF(AND($G226&gt;=CI$5,$G226&lt;=CI$6),IF($M226&gt;0,4,3),0)),IF(AND($D226&lt;=CI$6,$E226&gt;=CI$5),60,0)))</f>
        <v/>
      </c>
      <c r="CJ226" s="80" t="str">
        <f>IF(OR($A226="",NOT(ISNUMBER($G226))),"",IF(AND($F226&lt;=CJ$6,$G226&gt;=CJ$5),IF(CJ$5&gt;$N226,5,$K226)*10+IF(AND($F226&gt;=CJ$5,$F226&lt;=CJ$6),IF(AND($G226&gt;=CJ$5,$G226&lt;=CJ$6),5,IF($L226=1,2,1)),IF(AND($G226&gt;=CJ$5,$G226&lt;=CJ$6),IF($M226&gt;0,4,3),0)),IF(AND($D226&lt;=CJ$6,$E226&gt;=CJ$5),60,0)))</f>
        <v/>
      </c>
      <c r="CK226" s="80" t="str">
        <f>IF(OR($A226="",NOT(ISNUMBER($G226))),"",IF(AND($F226&lt;=CK$6,$G226&gt;=CK$5),IF(CK$5&gt;$N226,5,$K226)*10+IF(AND($F226&gt;=CK$5,$F226&lt;=CK$6),IF(AND($G226&gt;=CK$5,$G226&lt;=CK$6),5,IF($L226=1,2,1)),IF(AND($G226&gt;=CK$5,$G226&lt;=CK$6),IF($M226&gt;0,4,3),0)),IF(AND($D226&lt;=CK$6,$E226&gt;=CK$5),60,0)))</f>
        <v/>
      </c>
      <c r="CL226" s="80" t="str">
        <f>IF(OR($A226="",NOT(ISNUMBER($G226))),"",IF(AND($F226&lt;=CL$6,$G226&gt;=CL$5),IF(CL$5&gt;$N226,5,$K226)*10+IF(AND($F226&gt;=CL$5,$F226&lt;=CL$6),IF(AND($G226&gt;=CL$5,$G226&lt;=CL$6),5,IF($L226=1,2,1)),IF(AND($G226&gt;=CL$5,$G226&lt;=CL$6),IF($M226&gt;0,4,3),0)),IF(AND($D226&lt;=CL$6,$E226&gt;=CL$5),60,0)))</f>
        <v/>
      </c>
      <c r="CM226" s="80" t="str">
        <f>IF(OR($A226="",NOT(ISNUMBER($G226))),"",IF(AND($F226&lt;=CM$6,$G226&gt;=CM$5),IF(CM$5&gt;$N226,5,$K226)*10+IF(AND($F226&gt;=CM$5,$F226&lt;=CM$6),IF(AND($G226&gt;=CM$5,$G226&lt;=CM$6),5,IF($L226=1,2,1)),IF(AND($G226&gt;=CM$5,$G226&lt;=CM$6),IF($M226&gt;0,4,3),0)),IF(AND($D226&lt;=CM$6,$E226&gt;=CM$5),60,0)))</f>
        <v/>
      </c>
      <c r="CN226" s="80" t="str">
        <f>IF(OR($A226="",NOT(ISNUMBER($G226))),"",IF(AND($F226&lt;=CN$6,$G226&gt;=CN$5),IF(CN$5&gt;$N226,5,$K226)*10+IF(AND($F226&gt;=CN$5,$F226&lt;=CN$6),IF(AND($G226&gt;=CN$5,$G226&lt;=CN$6),5,IF($L226=1,2,1)),IF(AND($G226&gt;=CN$5,$G226&lt;=CN$6),IF($M226&gt;0,4,3),0)),IF(AND($D226&lt;=CN$6,$E226&gt;=CN$5),60,0)))</f>
        <v/>
      </c>
      <c r="CO226" s="80" t="str">
        <f>IF(OR($A226="",NOT(ISNUMBER($G226))),"",IF(AND($F226&lt;=CO$6,$G226&gt;=CO$5),IF(CO$5&gt;$N226,5,$K226)*10+IF(AND($F226&gt;=CO$5,$F226&lt;=CO$6),IF(AND($G226&gt;=CO$5,$G226&lt;=CO$6),5,IF($L226=1,2,1)),IF(AND($G226&gt;=CO$5,$G226&lt;=CO$6),IF($M226&gt;0,4,3),0)),IF(AND($D226&lt;=CO$6,$E226&gt;=CO$5),60,0)))</f>
        <v/>
      </c>
      <c r="CP226" s="80" t="str">
        <f>IF(OR($A226="",NOT(ISNUMBER($G226))),"",IF(AND($F226&lt;=CP$6,$G226&gt;=CP$5),IF(CP$5&gt;$N226,5,$K226)*10+IF(AND($F226&gt;=CP$5,$F226&lt;=CP$6),IF(AND($G226&gt;=CP$5,$G226&lt;=CP$6),5,IF($L226=1,2,1)),IF(AND($G226&gt;=CP$5,$G226&lt;=CP$6),IF($M226&gt;0,4,3),0)),IF(AND($D226&lt;=CP$6,$E226&gt;=CP$5),60,0)))</f>
        <v/>
      </c>
      <c r="CQ226" s="80" t="str">
        <f>IF(OR($A226="",NOT(ISNUMBER($G226))),"",IF(AND($F226&lt;=CQ$6,$G226&gt;=CQ$5),IF(CQ$5&gt;$N226,5,$K226)*10+IF(AND($F226&gt;=CQ$5,$F226&lt;=CQ$6),IF(AND($G226&gt;=CQ$5,$G226&lt;=CQ$6),5,IF($L226=1,2,1)),IF(AND($G226&gt;=CQ$5,$G226&lt;=CQ$6),IF($M226&gt;0,4,3),0)),IF(AND($D226&lt;=CQ$6,$E226&gt;=CQ$5),60,0)))</f>
        <v/>
      </c>
      <c r="CR226" s="80" t="str">
        <f>IF(OR($A226="",NOT(ISNUMBER($G226))),"",IF(AND($F226&lt;=CR$6,$G226&gt;=CR$5),IF(CR$5&gt;$N226,5,$K226)*10+IF(AND($F226&gt;=CR$5,$F226&lt;=CR$6),IF(AND($G226&gt;=CR$5,$G226&lt;=CR$6),5,IF($L226=1,2,1)),IF(AND($G226&gt;=CR$5,$G226&lt;=CR$6),IF($M226&gt;0,4,3),0)),IF(AND($D226&lt;=CR$6,$E226&gt;=CR$5),60,0)))</f>
        <v/>
      </c>
      <c r="CS226" s="80" t="str">
        <f>IF(OR($A226="",NOT(ISNUMBER($G226))),"",IF(AND($F226&lt;=CS$6,$G226&gt;=CS$5),IF(CS$5&gt;$N226,5,$K226)*10+IF(AND($F226&gt;=CS$5,$F226&lt;=CS$6),IF(AND($G226&gt;=CS$5,$G226&lt;=CS$6),5,IF($L226=1,2,1)),IF(AND($G226&gt;=CS$5,$G226&lt;=CS$6),IF($M226&gt;0,4,3),0)),IF(AND($D226&lt;=CS$6,$E226&gt;=CS$5),60,0)))</f>
        <v/>
      </c>
      <c r="CT226" s="80" t="str">
        <f>IF(OR($A226="",NOT(ISNUMBER($G226))),"",IF(AND($F226&lt;=CT$6,$G226&gt;=CT$5),IF(CT$5&gt;$N226,5,$K226)*10+IF(AND($F226&gt;=CT$5,$F226&lt;=CT$6),IF(AND($G226&gt;=CT$5,$G226&lt;=CT$6),5,IF($L226=1,2,1)),IF(AND($G226&gt;=CT$5,$G226&lt;=CT$6),IF($M226&gt;0,4,3),0)),IF(AND($D226&lt;=CT$6,$E226&gt;=CT$5),60,0)))</f>
        <v/>
      </c>
      <c r="CU226" s="80" t="str">
        <f>IF(OR($A226="",NOT(ISNUMBER($G226))),"",IF(AND($F226&lt;=CU$6,$G226&gt;=CU$5),IF(CU$5&gt;$N226,5,$K226)*10+IF(AND($F226&gt;=CU$5,$F226&lt;=CU$6),IF(AND($G226&gt;=CU$5,$G226&lt;=CU$6),5,IF($L226=1,2,1)),IF(AND($G226&gt;=CU$5,$G226&lt;=CU$6),IF($M226&gt;0,4,3),0)),IF(AND($D226&lt;=CU$6,$E226&gt;=CU$5),60,0)))</f>
        <v/>
      </c>
      <c r="CV226" s="80" t="str">
        <f>IF(OR($A226="",NOT(ISNUMBER($G226))),"",IF(AND($F226&lt;=CV$6,$G226&gt;=CV$5),IF(CV$5&gt;$N226,5,$K226)*10+IF(AND($F226&gt;=CV$5,$F226&lt;=CV$6),IF(AND($G226&gt;=CV$5,$G226&lt;=CV$6),5,IF($L226=1,2,1)),IF(AND($G226&gt;=CV$5,$G226&lt;=CV$6),IF($M226&gt;0,4,3),0)),IF(AND($D226&lt;=CV$6,$E226&gt;=CV$5),60,0)))</f>
        <v/>
      </c>
      <c r="CW226" s="80" t="str">
        <f>IF(OR($A226="",NOT(ISNUMBER($G226))),"",IF(AND($F226&lt;=CW$6,$G226&gt;=CW$5),IF(CW$5&gt;$N226,5,$K226)*10+IF(AND($F226&gt;=CW$5,$F226&lt;=CW$6),IF(AND($G226&gt;=CW$5,$G226&lt;=CW$6),5,IF($L226=1,2,1)),IF(AND($G226&gt;=CW$5,$G226&lt;=CW$6),IF($M226&gt;0,4,3),0)),IF(AND($D226&lt;=CW$6,$E226&gt;=CW$5),60,0)))</f>
        <v/>
      </c>
      <c r="CX226" s="80" t="str">
        <f>IF(OR($A226="",NOT(ISNUMBER($G226))),"",IF(AND($F226&lt;=CX$6,$G226&gt;=CX$5),IF(CX$5&gt;$N226,5,$K226)*10+IF(AND($F226&gt;=CX$5,$F226&lt;=CX$6),IF(AND($G226&gt;=CX$5,$G226&lt;=CX$6),5,IF($L226=1,2,1)),IF(AND($G226&gt;=CX$5,$G226&lt;=CX$6),IF($M226&gt;0,4,3),0)),IF(AND($D226&lt;=CX$6,$E226&gt;=CX$5),60,0)))</f>
        <v/>
      </c>
      <c r="CY226" s="80" t="str">
        <f>IF(OR($A226="",NOT(ISNUMBER($G226))),"",IF(AND($F226&lt;=CY$6,$G226&gt;=CY$5),IF(CY$5&gt;$N226,5,$K226)*10+IF(AND($F226&gt;=CY$5,$F226&lt;=CY$6),IF(AND($G226&gt;=CY$5,$G226&lt;=CY$6),5,IF($L226=1,2,1)),IF(AND($G226&gt;=CY$5,$G226&lt;=CY$6),IF($M226&gt;0,4,3),0)),IF(AND($D226&lt;=CY$6,$E226&gt;=CY$5),60,0)))</f>
        <v/>
      </c>
      <c r="CZ226" s="80" t="str">
        <f>IF(OR($A226="",NOT(ISNUMBER($G226))),"",IF(AND($F226&lt;=CZ$6,$G226&gt;=CZ$5),IF(CZ$5&gt;$N226,5,$K226)*10+IF(AND($F226&gt;=CZ$5,$F226&lt;=CZ$6),IF(AND($G226&gt;=CZ$5,$G226&lt;=CZ$6),5,IF($L226=1,2,1)),IF(AND($G226&gt;=CZ$5,$G226&lt;=CZ$6),IF($M226&gt;0,4,3),0)),IF(AND($D226&lt;=CZ$6,$E226&gt;=CZ$5),60,0)))</f>
        <v/>
      </c>
      <c r="DA226" s="80" t="str">
        <f>IF(OR($A226="",NOT(ISNUMBER($G226))),"",IF(AND($F226&lt;=DA$6,$G226&gt;=DA$5),IF(DA$5&gt;$N226,5,$K226)*10+IF(AND($F226&gt;=DA$5,$F226&lt;=DA$6),IF(AND($G226&gt;=DA$5,$G226&lt;=DA$6),5,IF($L226=1,2,1)),IF(AND($G226&gt;=DA$5,$G226&lt;=DA$6),IF($M226&gt;0,4,3),0)),IF(AND($D226&lt;=DA$6,$E226&gt;=DA$5),60,0)))</f>
        <v/>
      </c>
      <c r="DB226" s="80" t="str">
        <f>IF(OR($A226="",NOT(ISNUMBER($G226))),"",IF(AND($F226&lt;=DB$6,$G226&gt;=DB$5),IF(DB$5&gt;$N226,5,$K226)*10+IF(AND($F226&gt;=DB$5,$F226&lt;=DB$6),IF(AND($G226&gt;=DB$5,$G226&lt;=DB$6),5,IF($L226=1,2,1)),IF(AND($G226&gt;=DB$5,$G226&lt;=DB$6),IF($M226&gt;0,4,3),0)),IF(AND($D226&lt;=DB$6,$E226&gt;=DB$5),60,0)))</f>
        <v/>
      </c>
      <c r="DC226" s="80" t="str">
        <f>IF(OR($A226="",NOT(ISNUMBER($G226))),"",IF(AND($F226&lt;=DC$6,$G226&gt;=DC$5),IF(DC$5&gt;$N226,5,$K226)*10+IF(AND($F226&gt;=DC$5,$F226&lt;=DC$6),IF(AND($G226&gt;=DC$5,$G226&lt;=DC$6),5,IF($L226=1,2,1)),IF(AND($G226&gt;=DC$5,$G226&lt;=DC$6),IF($M226&gt;0,4,3),0)),IF(AND($D226&lt;=DC$6,$E226&gt;=DC$5),60,0)))</f>
        <v/>
      </c>
      <c r="DD226" s="80" t="str">
        <f>IF(OR($A226="",NOT(ISNUMBER($G226))),"",IF(AND($F226&lt;=DD$6,$G226&gt;=DD$5),IF(DD$5&gt;$N226,5,$K226)*10+IF(AND($F226&gt;=DD$5,$F226&lt;=DD$6),IF(AND($G226&gt;=DD$5,$G226&lt;=DD$6),5,IF($L226=1,2,1)),IF(AND($G226&gt;=DD$5,$G226&lt;=DD$6),IF($M226&gt;0,4,3),0)),IF(AND($D226&lt;=DD$6,$E226&gt;=DD$5),60,0)))</f>
        <v/>
      </c>
      <c r="DE226" s="80" t="str">
        <f>IF(OR($A226="",NOT(ISNUMBER($G226))),"",IF(AND($F226&lt;=DE$6,$G226&gt;=DE$5),IF(DE$5&gt;$N226,5,$K226)*10+IF(AND($F226&gt;=DE$5,$F226&lt;=DE$6),IF(AND($G226&gt;=DE$5,$G226&lt;=DE$6),5,IF($L226=1,2,1)),IF(AND($G226&gt;=DE$5,$G226&lt;=DE$6),IF($M226&gt;0,4,3),0)),IF(AND($D226&lt;=DE$6,$E226&gt;=DE$5),60,0)))</f>
        <v/>
      </c>
      <c r="DF226" s="80" t="str">
        <f>IF(OR($A226="",NOT(ISNUMBER($G226))),"",IF(AND($F226&lt;=DF$6,$G226&gt;=DF$5),IF(DF$5&gt;$N226,5,$K226)*10+IF(AND($F226&gt;=DF$5,$F226&lt;=DF$6),IF(AND($G226&gt;=DF$5,$G226&lt;=DF$6),5,IF($L226=1,2,1)),IF(AND($G226&gt;=DF$5,$G226&lt;=DF$6),IF($M226&gt;0,4,3),0)),IF(AND($D226&lt;=DF$6,$E226&gt;=DF$5),60,0)))</f>
        <v/>
      </c>
      <c r="DG226" s="80" t="str">
        <f>IF(OR($A226="",NOT(ISNUMBER($G226))),"",IF(AND($F226&lt;=DG$6,$G226&gt;=DG$5),IF(DG$5&gt;$N226,5,$K226)*10+IF(AND($F226&gt;=DG$5,$F226&lt;=DG$6),IF(AND($G226&gt;=DG$5,$G226&lt;=DG$6),5,IF($L226=1,2,1)),IF(AND($G226&gt;=DG$5,$G226&lt;=DG$6),IF($M226&gt;0,4,3),0)),IF(AND($D226&lt;=DG$6,$E226&gt;=DG$5),60,0)))</f>
        <v/>
      </c>
      <c r="DH226" s="80" t="str">
        <f>IF(OR($A226="",NOT(ISNUMBER($G226))),"",IF(AND($F226&lt;=DH$6,$G226&gt;=DH$5),IF(DH$5&gt;$N226,5,$K226)*10+IF(AND($F226&gt;=DH$5,$F226&lt;=DH$6),IF(AND($G226&gt;=DH$5,$G226&lt;=DH$6),5,IF($L226=1,2,1)),IF(AND($G226&gt;=DH$5,$G226&lt;=DH$6),IF($M226&gt;0,4,3),0)),IF(AND($D226&lt;=DH$6,$E226&gt;=DH$5),60,0)))</f>
        <v/>
      </c>
      <c r="DI226" s="80" t="str">
        <f>IF(OR($A226="",NOT(ISNUMBER($G226))),"",IF(AND($F226&lt;=DI$6,$G226&gt;=DI$5),IF(DI$5&gt;$N226,5,$K226)*10+IF(AND($F226&gt;=DI$5,$F226&lt;=DI$6),IF(AND($G226&gt;=DI$5,$G226&lt;=DI$6),5,IF($L226=1,2,1)),IF(AND($G226&gt;=DI$5,$G226&lt;=DI$6),IF($M226&gt;0,4,3),0)),IF(AND($D226&lt;=DI$6,$E226&gt;=DI$5),60,0)))</f>
        <v/>
      </c>
      <c r="DJ226" s="80" t="str">
        <f>IF(OR($A226="",NOT(ISNUMBER($G226))),"",IF(AND($F226&lt;=DJ$6,$G226&gt;=DJ$5),IF(DJ$5&gt;$N226,5,$K226)*10+IF(AND($F226&gt;=DJ$5,$F226&lt;=DJ$6),IF(AND($G226&gt;=DJ$5,$G226&lt;=DJ$6),5,IF($L226=1,2,1)),IF(AND($G226&gt;=DJ$5,$G226&lt;=DJ$6),IF($M226&gt;0,4,3),0)),IF(AND($D226&lt;=DJ$6,$E226&gt;=DJ$5),60,0)))</f>
        <v/>
      </c>
      <c r="DK226" s="80" t="str">
        <f>IF(OR($A226="",NOT(ISNUMBER($G226))),"",IF(AND($F226&lt;=DK$6,$G226&gt;=DK$5),IF(DK$5&gt;$N226,5,$K226)*10+IF(AND($F226&gt;=DK$5,$F226&lt;=DK$6),IF(AND($G226&gt;=DK$5,$G226&lt;=DK$6),5,IF($L226=1,2,1)),IF(AND($G226&gt;=DK$5,$G226&lt;=DK$6),IF($M226&gt;0,4,3),0)),IF(AND($D226&lt;=DK$6,$E226&gt;=DK$5),60,0)))</f>
        <v/>
      </c>
      <c r="DL226" s="80" t="str">
        <f>IF(OR($A226="",NOT(ISNUMBER($G226))),"",IF(AND($F226&lt;=DL$6,$G226&gt;=DL$5),IF(DL$5&gt;$N226,5,$K226)*10+IF(AND($F226&gt;=DL$5,$F226&lt;=DL$6),IF(AND($G226&gt;=DL$5,$G226&lt;=DL$6),5,IF($L226=1,2,1)),IF(AND($G226&gt;=DL$5,$G226&lt;=DL$6),IF($M226&gt;0,4,3),0)),IF(AND($D226&lt;=DL$6,$E226&gt;=DL$5),60,0)))</f>
        <v/>
      </c>
      <c r="DM226" s="80" t="str">
        <f>IF(OR($A226="",NOT(ISNUMBER($G226))),"",IF(AND($F226&lt;=DM$6,$G226&gt;=DM$5),IF(DM$5&gt;$N226,5,$K226)*10+IF(AND($F226&gt;=DM$5,$F226&lt;=DM$6),IF(AND($G226&gt;=DM$5,$G226&lt;=DM$6),5,IF($L226=1,2,1)),IF(AND($G226&gt;=DM$5,$G226&lt;=DM$6),IF($M226&gt;0,4,3),0)),IF(AND($D226&lt;=DM$6,$E226&gt;=DM$5),60,0)))</f>
        <v/>
      </c>
      <c r="DN226" s="80" t="str">
        <f>IF(OR($A226="",NOT(ISNUMBER($G226))),"",IF(AND($F226&lt;=DN$6,$G226&gt;=DN$5),IF(DN$5&gt;$N226,5,$K226)*10+IF(AND($F226&gt;=DN$5,$F226&lt;=DN$6),IF(AND($G226&gt;=DN$5,$G226&lt;=DN$6),5,IF($L226=1,2,1)),IF(AND($G226&gt;=DN$5,$G226&lt;=DN$6),IF($M226&gt;0,4,3),0)),IF(AND($D226&lt;=DN$6,$E226&gt;=DN$5),60,0)))</f>
        <v/>
      </c>
      <c r="DO226" s="80" t="str">
        <f>IF(OR($A226="",NOT(ISNUMBER($G226))),"",IF(AND($F226&lt;=DO$6,$G226&gt;=DO$5),IF(DO$5&gt;$N226,5,$K226)*10+IF(AND($F226&gt;=DO$5,$F226&lt;=DO$6),IF(AND($G226&gt;=DO$5,$G226&lt;=DO$6),5,IF($L226=1,2,1)),IF(AND($G226&gt;=DO$5,$G226&lt;=DO$6),IF($M226&gt;0,4,3),0)),IF(AND($D226&lt;=DO$6,$E226&gt;=DO$5),60,0)))</f>
        <v/>
      </c>
      <c r="DP226" s="80" t="str">
        <f>IF(OR($A226="",NOT(ISNUMBER($G226))),"",IF(AND($F226&lt;=DP$6,$G226&gt;=DP$5),IF(DP$5&gt;$N226,5,$K226)*10+IF(AND($F226&gt;=DP$5,$F226&lt;=DP$6),IF(AND($G226&gt;=DP$5,$G226&lt;=DP$6),5,IF($L226=1,2,1)),IF(AND($G226&gt;=DP$5,$G226&lt;=DP$6),IF($M226&gt;0,4,3),0)),IF(AND($D226&lt;=DP$6,$E226&gt;=DP$5),60,0)))</f>
        <v/>
      </c>
      <c r="DQ226" s="80" t="str">
        <f>IF(OR($A226="",NOT(ISNUMBER($G226))),"",IF(AND($F226&lt;=DQ$6,$G226&gt;=DQ$5),IF(DQ$5&gt;$N226,5,$K226)*10+IF(AND($F226&gt;=DQ$5,$F226&lt;=DQ$6),IF(AND($G226&gt;=DQ$5,$G226&lt;=DQ$6),5,IF($L226=1,2,1)),IF(AND($G226&gt;=DQ$5,$G226&lt;=DQ$6),IF($M226&gt;0,4,3),0)),IF(AND($D226&lt;=DQ$6,$E226&gt;=DQ$5),60,0)))</f>
        <v/>
      </c>
      <c r="DR226" s="80" t="str">
        <f>IF(OR($A226="",NOT(ISNUMBER($G226))),"",IF(AND($F226&lt;=DR$6,$G226&gt;=DR$5),IF(DR$5&gt;$N226,5,$K226)*10+IF(AND($F226&gt;=DR$5,$F226&lt;=DR$6),IF(AND($G226&gt;=DR$5,$G226&lt;=DR$6),5,IF($L226=1,2,1)),IF(AND($G226&gt;=DR$5,$G226&lt;=DR$6),IF($M226&gt;0,4,3),0)),IF(AND($D226&lt;=DR$6,$E226&gt;=DR$5),60,0)))</f>
        <v/>
      </c>
      <c r="DS226" s="80" t="str">
        <f>IF(OR($A226="",NOT(ISNUMBER($G226))),"",IF(AND($F226&lt;=DS$6,$G226&gt;=DS$5),IF(DS$5&gt;$N226,5,$K226)*10+IF(AND($F226&gt;=DS$5,$F226&lt;=DS$6),IF(AND($G226&gt;=DS$5,$G226&lt;=DS$6),5,IF($L226=1,2,1)),IF(AND($G226&gt;=DS$5,$G226&lt;=DS$6),IF($M226&gt;0,4,3),0)),IF(AND($D226&lt;=DS$6,$E226&gt;=DS$5),60,0)))</f>
        <v/>
      </c>
      <c r="DT226" s="80" t="str">
        <f>IF(OR($A226="",NOT(ISNUMBER($G226))),"",IF(AND($F226&lt;=DT$6,$G226&gt;=DT$5),IF(DT$5&gt;$N226,5,$K226)*10+IF(AND($F226&gt;=DT$5,$F226&lt;=DT$6),IF(AND($G226&gt;=DT$5,$G226&lt;=DT$6),5,IF($L226=1,2,1)),IF(AND($G226&gt;=DT$5,$G226&lt;=DT$6),IF($M226&gt;0,4,3),0)),IF(AND($D226&lt;=DT$6,$E226&gt;=DT$5),60,0)))</f>
        <v/>
      </c>
      <c r="DU226" s="80" t="str">
        <f>IF(OR($A226="",NOT(ISNUMBER($G226))),"",IF(AND($F226&lt;=DU$6,$G226&gt;=DU$5),IF(DU$5&gt;$N226,5,$K226)*10+IF(AND($F226&gt;=DU$5,$F226&lt;=DU$6),IF(AND($G226&gt;=DU$5,$G226&lt;=DU$6),5,IF($L226=1,2,1)),IF(AND($G226&gt;=DU$5,$G226&lt;=DU$6),IF($M226&gt;0,4,3),0)),IF(AND($D226&lt;=DU$6,$E226&gt;=DU$5),60,0)))</f>
        <v/>
      </c>
      <c r="DV226" s="80" t="str">
        <f>IF(OR($A226="",NOT(ISNUMBER($G226))),"",IF(AND($F226&lt;=DV$6,$G226&gt;=DV$5),IF(DV$5&gt;$N226,5,$K226)*10+IF(AND($F226&gt;=DV$5,$F226&lt;=DV$6),IF(AND($G226&gt;=DV$5,$G226&lt;=DV$6),5,IF($L226=1,2,1)),IF(AND($G226&gt;=DV$5,$G226&lt;=DV$6),IF($M226&gt;0,4,3),0)),IF(AND($D226&lt;=DV$6,$E226&gt;=DV$5),60,0)))</f>
        <v/>
      </c>
      <c r="DW226" s="80" t="str">
        <f>IF(OR($A226="",NOT(ISNUMBER($G226))),"",IF(AND($F226&lt;=DW$6,$G226&gt;=DW$5),IF(DW$5&gt;$N226,5,$K226)*10+IF(AND($F226&gt;=DW$5,$F226&lt;=DW$6),IF(AND($G226&gt;=DW$5,$G226&lt;=DW$6),5,IF($L226=1,2,1)),IF(AND($G226&gt;=DW$5,$G226&lt;=DW$6),IF($M226&gt;0,4,3),0)),IF(AND($D226&lt;=DW$6,$E226&gt;=DW$5),60,0)))</f>
        <v/>
      </c>
      <c r="DX226" s="80" t="str">
        <f>IF(OR($A226="",NOT(ISNUMBER($G226))),"",IF(AND($F226&lt;=DX$6,$G226&gt;=DX$5),IF(DX$5&gt;$N226,5,$K226)*10+IF(AND($F226&gt;=DX$5,$F226&lt;=DX$6),IF(AND($G226&gt;=DX$5,$G226&lt;=DX$6),5,IF($L226=1,2,1)),IF(AND($G226&gt;=DX$5,$G226&lt;=DX$6),IF($M226&gt;0,4,3),0)),IF(AND($D226&lt;=DX$6,$E226&gt;=DX$5),60,0)))</f>
        <v/>
      </c>
      <c r="DY226" s="80" t="str">
        <f>IF(OR($A226="",NOT(ISNUMBER($G226))),"",IF(AND($F226&lt;=DY$6,$G226&gt;=DY$5),IF(DY$5&gt;$N226,5,$K226)*10+IF(AND($F226&gt;=DY$5,$F226&lt;=DY$6),IF(AND($G226&gt;=DY$5,$G226&lt;=DY$6),5,IF($L226=1,2,1)),IF(AND($G226&gt;=DY$5,$G226&lt;=DY$6),IF($M226&gt;0,4,3),0)),IF(AND($D226&lt;=DY$6,$E226&gt;=DY$5),60,0)))</f>
        <v/>
      </c>
      <c r="DZ226" s="80" t="str">
        <f>IF(OR($A226="",NOT(ISNUMBER($G226))),"",IF(AND($F226&lt;=DZ$6,$G226&gt;=DZ$5),IF(DZ$5&gt;$N226,5,$K226)*10+IF(AND($F226&gt;=DZ$5,$F226&lt;=DZ$6),IF(AND($G226&gt;=DZ$5,$G226&lt;=DZ$6),5,IF($L226=1,2,1)),IF(AND($G226&gt;=DZ$5,$G226&lt;=DZ$6),IF($M226&gt;0,4,3),0)),IF(AND($D226&lt;=DZ$6,$E226&gt;=DZ$5),60,0)))</f>
        <v/>
      </c>
      <c r="EA226" s="80" t="str">
        <f>IF(OR($A226="",NOT(ISNUMBER($G226))),"",IF(AND($F226&lt;=EA$6,$G226&gt;=EA$5),IF(EA$5&gt;$N226,5,$K226)*10+IF(AND($F226&gt;=EA$5,$F226&lt;=EA$6),IF(AND($G226&gt;=EA$5,$G226&lt;=EA$6),5,IF($L226=1,2,1)),IF(AND($G226&gt;=EA$5,$G226&lt;=EA$6),IF($M226&gt;0,4,3),0)),IF(AND($D226&lt;=EA$6,$E226&gt;=EA$5),60,0)))</f>
        <v/>
      </c>
      <c r="EB226" s="80" t="str">
        <f>IF(OR($A226="",NOT(ISNUMBER($G226))),"",IF(AND($F226&lt;=EB$6,$G226&gt;=EB$5),IF(EB$5&gt;$N226,5,$K226)*10+IF(AND($F226&gt;=EB$5,$F226&lt;=EB$6),IF(AND($G226&gt;=EB$5,$G226&lt;=EB$6),5,IF($L226=1,2,1)),IF(AND($G226&gt;=EB$5,$G226&lt;=EB$6),IF($M226&gt;0,4,3),0)),IF(AND($D226&lt;=EB$6,$E226&gt;=EB$5),60,0)))</f>
        <v/>
      </c>
      <c r="EC226" s="80" t="str">
        <f>IF(OR($A226="",NOT(ISNUMBER($G226))),"",IF(AND($F226&lt;=EC$6,$G226&gt;=EC$5),IF(EC$5&gt;$N226,5,$K226)*10+IF(AND($F226&gt;=EC$5,$F226&lt;=EC$6),IF(AND($G226&gt;=EC$5,$G226&lt;=EC$6),5,IF($L226=1,2,1)),IF(AND($G226&gt;=EC$5,$G226&lt;=EC$6),IF($M226&gt;0,4,3),0)),IF(AND($D226&lt;=EC$6,$E226&gt;=EC$5),60,0)))</f>
        <v/>
      </c>
      <c r="ED226" s="80" t="str">
        <f>IF(OR($A226="",NOT(ISNUMBER($G226))),"",IF(AND($F226&lt;=ED$6,$G226&gt;=ED$5),IF(ED$5&gt;$N226,5,$K226)*10+IF(AND($F226&gt;=ED$5,$F226&lt;=ED$6),IF(AND($G226&gt;=ED$5,$G226&lt;=ED$6),5,IF($L226=1,2,1)),IF(AND($G226&gt;=ED$5,$G226&lt;=ED$6),IF($M226&gt;0,4,3),0)),IF(AND($D226&lt;=ED$6,$E226&gt;=ED$5),60,0)))</f>
        <v/>
      </c>
    </row>
    <row r="227" ht="18" customHeight="1">
      <c r="A227" s="52" t="str">
        <f>IF(Tasks!$B227="","",Tasks!$A227)</f>
        <v/>
      </c>
      <c r="B227" s="78" t="str">
        <f>IF(Tasks!$B227="","",Tasks!$B227)</f>
        <v/>
      </c>
      <c r="C227" s="25" t="str">
        <f>IF($B227="","",IF(AND(Tasks!$D227="",Tasks!$G227=""),"-",IF(Tasks!$D227="","",Tasks!$D227&amp;IF(OR(Tasks!$E227="",Tasks!$E227="FS"),IF(N(Tasks!$F227)=0,"","FS"),Tasks!$E227)&amp;IF(N(Tasks!$F227)=0,"",IF(Tasks!$F227&gt;0,"+","")&amp;Tasks!$F227))&amp;IF(AND(Tasks!$D227&lt;&gt;"",Tasks!$G227&lt;&gt;""),", ","")&amp;IF(Tasks!$G227="","",Tasks!$G227&amp;IF(OR(Tasks!$H227="",Tasks!$H227="FS"),IF(N(Tasks!$I227)=0,"","FS"),Tasks!$H227)&amp;IF(N(Tasks!$I227)=0,"",IF(Tasks!$I227&gt;0,"+","")&amp;Tasks!$I227))))</f>
        <v/>
      </c>
      <c r="D227" s="51" t="str">
        <f>IF(OR($B227="",Tasks!$Q227=""),"",Tasks!$Q227)</f>
        <v/>
      </c>
      <c r="E227" s="51" t="str">
        <f>IF(OR($B227="",Tasks!$R227=""),"",Tasks!$R227)</f>
        <v/>
      </c>
      <c r="F227" s="51" t="str">
        <f>IF(OR($B227="",Tasks!$S227=""),"",Tasks!$S227)</f>
        <v/>
      </c>
      <c r="G227" s="51" t="str">
        <f>IF(OR($B227="",Tasks!$T227=""),"",Tasks!$T227)</f>
        <v/>
      </c>
      <c r="H227" s="52" t="str">
        <f>IF($B227="","",Tasks!$AE227)</f>
        <v/>
      </c>
      <c r="I227" s="79" t="str">
        <f>IF($B227="","",Tasks!$AF227)</f>
        <v/>
      </c>
      <c r="J227" s="53" t="str">
        <f>IF(OR($B227="",Tasks!$V227=""),"",Tasks!$V227)</f>
        <v/>
      </c>
      <c r="K227" s="52" t="str">
        <f>IF($B227="","",Tasks!$AA227)</f>
        <v/>
      </c>
      <c r="L227" s="52" t="str">
        <f>IF($B227="","",Tasks!$AB227)</f>
        <v/>
      </c>
      <c r="M227" s="52" t="str">
        <f>IF($B227="","",Tasks!$Z227)</f>
        <v/>
      </c>
      <c r="N227" s="52" t="str">
        <f>IF(OR($B227="",Tasks!$AG227=""),"",Tasks!$AG227)</f>
        <v/>
      </c>
      <c r="O227" s="80" t="str">
        <f>IF(OR($A227="",NOT(ISNUMBER($G227))),"",IF(AND($F227&lt;=O$6,$G227&gt;=O$5),IF(O$5&gt;$N227,5,$K227)*10+IF(AND($F227&gt;=O$5,$F227&lt;=O$6),IF(AND($G227&gt;=O$5,$G227&lt;=O$6),5,IF($L227=1,2,1)),IF(AND($G227&gt;=O$5,$G227&lt;=O$6),IF($M227&gt;0,4,3),0)),IF(AND($D227&lt;=O$6,$E227&gt;=O$5),60,0)))</f>
        <v/>
      </c>
      <c r="P227" s="80" t="str">
        <f>IF(OR($A227="",NOT(ISNUMBER($G227))),"",IF(AND($F227&lt;=P$6,$G227&gt;=P$5),IF(P$5&gt;$N227,5,$K227)*10+IF(AND($F227&gt;=P$5,$F227&lt;=P$6),IF(AND($G227&gt;=P$5,$G227&lt;=P$6),5,IF($L227=1,2,1)),IF(AND($G227&gt;=P$5,$G227&lt;=P$6),IF($M227&gt;0,4,3),0)),IF(AND($D227&lt;=P$6,$E227&gt;=P$5),60,0)))</f>
        <v/>
      </c>
      <c r="Q227" s="80" t="str">
        <f>IF(OR($A227="",NOT(ISNUMBER($G227))),"",IF(AND($F227&lt;=Q$6,$G227&gt;=Q$5),IF(Q$5&gt;$N227,5,$K227)*10+IF(AND($F227&gt;=Q$5,$F227&lt;=Q$6),IF(AND($G227&gt;=Q$5,$G227&lt;=Q$6),5,IF($L227=1,2,1)),IF(AND($G227&gt;=Q$5,$G227&lt;=Q$6),IF($M227&gt;0,4,3),0)),IF(AND($D227&lt;=Q$6,$E227&gt;=Q$5),60,0)))</f>
        <v/>
      </c>
      <c r="R227" s="80" t="str">
        <f>IF(OR($A227="",NOT(ISNUMBER($G227))),"",IF(AND($F227&lt;=R$6,$G227&gt;=R$5),IF(R$5&gt;$N227,5,$K227)*10+IF(AND($F227&gt;=R$5,$F227&lt;=R$6),IF(AND($G227&gt;=R$5,$G227&lt;=R$6),5,IF($L227=1,2,1)),IF(AND($G227&gt;=R$5,$G227&lt;=R$6),IF($M227&gt;0,4,3),0)),IF(AND($D227&lt;=R$6,$E227&gt;=R$5),60,0)))</f>
        <v/>
      </c>
      <c r="S227" s="80" t="str">
        <f>IF(OR($A227="",NOT(ISNUMBER($G227))),"",IF(AND($F227&lt;=S$6,$G227&gt;=S$5),IF(S$5&gt;$N227,5,$K227)*10+IF(AND($F227&gt;=S$5,$F227&lt;=S$6),IF(AND($G227&gt;=S$5,$G227&lt;=S$6),5,IF($L227=1,2,1)),IF(AND($G227&gt;=S$5,$G227&lt;=S$6),IF($M227&gt;0,4,3),0)),IF(AND($D227&lt;=S$6,$E227&gt;=S$5),60,0)))</f>
        <v/>
      </c>
      <c r="T227" s="80" t="str">
        <f>IF(OR($A227="",NOT(ISNUMBER($G227))),"",IF(AND($F227&lt;=T$6,$G227&gt;=T$5),IF(T$5&gt;$N227,5,$K227)*10+IF(AND($F227&gt;=T$5,$F227&lt;=T$6),IF(AND($G227&gt;=T$5,$G227&lt;=T$6),5,IF($L227=1,2,1)),IF(AND($G227&gt;=T$5,$G227&lt;=T$6),IF($M227&gt;0,4,3),0)),IF(AND($D227&lt;=T$6,$E227&gt;=T$5),60,0)))</f>
        <v/>
      </c>
      <c r="U227" s="80" t="str">
        <f>IF(OR($A227="",NOT(ISNUMBER($G227))),"",IF(AND($F227&lt;=U$6,$G227&gt;=U$5),IF(U$5&gt;$N227,5,$K227)*10+IF(AND($F227&gt;=U$5,$F227&lt;=U$6),IF(AND($G227&gt;=U$5,$G227&lt;=U$6),5,IF($L227=1,2,1)),IF(AND($G227&gt;=U$5,$G227&lt;=U$6),IF($M227&gt;0,4,3),0)),IF(AND($D227&lt;=U$6,$E227&gt;=U$5),60,0)))</f>
        <v/>
      </c>
      <c r="V227" s="80" t="str">
        <f>IF(OR($A227="",NOT(ISNUMBER($G227))),"",IF(AND($F227&lt;=V$6,$G227&gt;=V$5),IF(V$5&gt;$N227,5,$K227)*10+IF(AND($F227&gt;=V$5,$F227&lt;=V$6),IF(AND($G227&gt;=V$5,$G227&lt;=V$6),5,IF($L227=1,2,1)),IF(AND($G227&gt;=V$5,$G227&lt;=V$6),IF($M227&gt;0,4,3),0)),IF(AND($D227&lt;=V$6,$E227&gt;=V$5),60,0)))</f>
        <v/>
      </c>
      <c r="W227" s="80" t="str">
        <f>IF(OR($A227="",NOT(ISNUMBER($G227))),"",IF(AND($F227&lt;=W$6,$G227&gt;=W$5),IF(W$5&gt;$N227,5,$K227)*10+IF(AND($F227&gt;=W$5,$F227&lt;=W$6),IF(AND($G227&gt;=W$5,$G227&lt;=W$6),5,IF($L227=1,2,1)),IF(AND($G227&gt;=W$5,$G227&lt;=W$6),IF($M227&gt;0,4,3),0)),IF(AND($D227&lt;=W$6,$E227&gt;=W$5),60,0)))</f>
        <v/>
      </c>
      <c r="X227" s="80" t="str">
        <f>IF(OR($A227="",NOT(ISNUMBER($G227))),"",IF(AND($F227&lt;=X$6,$G227&gt;=X$5),IF(X$5&gt;$N227,5,$K227)*10+IF(AND($F227&gt;=X$5,$F227&lt;=X$6),IF(AND($G227&gt;=X$5,$G227&lt;=X$6),5,IF($L227=1,2,1)),IF(AND($G227&gt;=X$5,$G227&lt;=X$6),IF($M227&gt;0,4,3),0)),IF(AND($D227&lt;=X$6,$E227&gt;=X$5),60,0)))</f>
        <v/>
      </c>
      <c r="Y227" s="80" t="str">
        <f>IF(OR($A227="",NOT(ISNUMBER($G227))),"",IF(AND($F227&lt;=Y$6,$G227&gt;=Y$5),IF(Y$5&gt;$N227,5,$K227)*10+IF(AND($F227&gt;=Y$5,$F227&lt;=Y$6),IF(AND($G227&gt;=Y$5,$G227&lt;=Y$6),5,IF($L227=1,2,1)),IF(AND($G227&gt;=Y$5,$G227&lt;=Y$6),IF($M227&gt;0,4,3),0)),IF(AND($D227&lt;=Y$6,$E227&gt;=Y$5),60,0)))</f>
        <v/>
      </c>
      <c r="Z227" s="80" t="str">
        <f>IF(OR($A227="",NOT(ISNUMBER($G227))),"",IF(AND($F227&lt;=Z$6,$G227&gt;=Z$5),IF(Z$5&gt;$N227,5,$K227)*10+IF(AND($F227&gt;=Z$5,$F227&lt;=Z$6),IF(AND($G227&gt;=Z$5,$G227&lt;=Z$6),5,IF($L227=1,2,1)),IF(AND($G227&gt;=Z$5,$G227&lt;=Z$6),IF($M227&gt;0,4,3),0)),IF(AND($D227&lt;=Z$6,$E227&gt;=Z$5),60,0)))</f>
        <v/>
      </c>
      <c r="AA227" s="80" t="str">
        <f>IF(OR($A227="",NOT(ISNUMBER($G227))),"",IF(AND($F227&lt;=AA$6,$G227&gt;=AA$5),IF(AA$5&gt;$N227,5,$K227)*10+IF(AND($F227&gt;=AA$5,$F227&lt;=AA$6),IF(AND($G227&gt;=AA$5,$G227&lt;=AA$6),5,IF($L227=1,2,1)),IF(AND($G227&gt;=AA$5,$G227&lt;=AA$6),IF($M227&gt;0,4,3),0)),IF(AND($D227&lt;=AA$6,$E227&gt;=AA$5),60,0)))</f>
        <v/>
      </c>
      <c r="AB227" s="80" t="str">
        <f>IF(OR($A227="",NOT(ISNUMBER($G227))),"",IF(AND($F227&lt;=AB$6,$G227&gt;=AB$5),IF(AB$5&gt;$N227,5,$K227)*10+IF(AND($F227&gt;=AB$5,$F227&lt;=AB$6),IF(AND($G227&gt;=AB$5,$G227&lt;=AB$6),5,IF($L227=1,2,1)),IF(AND($G227&gt;=AB$5,$G227&lt;=AB$6),IF($M227&gt;0,4,3),0)),IF(AND($D227&lt;=AB$6,$E227&gt;=AB$5),60,0)))</f>
        <v/>
      </c>
      <c r="AC227" s="80" t="str">
        <f>IF(OR($A227="",NOT(ISNUMBER($G227))),"",IF(AND($F227&lt;=AC$6,$G227&gt;=AC$5),IF(AC$5&gt;$N227,5,$K227)*10+IF(AND($F227&gt;=AC$5,$F227&lt;=AC$6),IF(AND($G227&gt;=AC$5,$G227&lt;=AC$6),5,IF($L227=1,2,1)),IF(AND($G227&gt;=AC$5,$G227&lt;=AC$6),IF($M227&gt;0,4,3),0)),IF(AND($D227&lt;=AC$6,$E227&gt;=AC$5),60,0)))</f>
        <v/>
      </c>
      <c r="AD227" s="80" t="str">
        <f>IF(OR($A227="",NOT(ISNUMBER($G227))),"",IF(AND($F227&lt;=AD$6,$G227&gt;=AD$5),IF(AD$5&gt;$N227,5,$K227)*10+IF(AND($F227&gt;=AD$5,$F227&lt;=AD$6),IF(AND($G227&gt;=AD$5,$G227&lt;=AD$6),5,IF($L227=1,2,1)),IF(AND($G227&gt;=AD$5,$G227&lt;=AD$6),IF($M227&gt;0,4,3),0)),IF(AND($D227&lt;=AD$6,$E227&gt;=AD$5),60,0)))</f>
        <v/>
      </c>
      <c r="AE227" s="80" t="str">
        <f>IF(OR($A227="",NOT(ISNUMBER($G227))),"",IF(AND($F227&lt;=AE$6,$G227&gt;=AE$5),IF(AE$5&gt;$N227,5,$K227)*10+IF(AND($F227&gt;=AE$5,$F227&lt;=AE$6),IF(AND($G227&gt;=AE$5,$G227&lt;=AE$6),5,IF($L227=1,2,1)),IF(AND($G227&gt;=AE$5,$G227&lt;=AE$6),IF($M227&gt;0,4,3),0)),IF(AND($D227&lt;=AE$6,$E227&gt;=AE$5),60,0)))</f>
        <v/>
      </c>
      <c r="AF227" s="80" t="str">
        <f>IF(OR($A227="",NOT(ISNUMBER($G227))),"",IF(AND($F227&lt;=AF$6,$G227&gt;=AF$5),IF(AF$5&gt;$N227,5,$K227)*10+IF(AND($F227&gt;=AF$5,$F227&lt;=AF$6),IF(AND($G227&gt;=AF$5,$G227&lt;=AF$6),5,IF($L227=1,2,1)),IF(AND($G227&gt;=AF$5,$G227&lt;=AF$6),IF($M227&gt;0,4,3),0)),IF(AND($D227&lt;=AF$6,$E227&gt;=AF$5),60,0)))</f>
        <v/>
      </c>
      <c r="AG227" s="80" t="str">
        <f>IF(OR($A227="",NOT(ISNUMBER($G227))),"",IF(AND($F227&lt;=AG$6,$G227&gt;=AG$5),IF(AG$5&gt;$N227,5,$K227)*10+IF(AND($F227&gt;=AG$5,$F227&lt;=AG$6),IF(AND($G227&gt;=AG$5,$G227&lt;=AG$6),5,IF($L227=1,2,1)),IF(AND($G227&gt;=AG$5,$G227&lt;=AG$6),IF($M227&gt;0,4,3),0)),IF(AND($D227&lt;=AG$6,$E227&gt;=AG$5),60,0)))</f>
        <v/>
      </c>
      <c r="AH227" s="80" t="str">
        <f>IF(OR($A227="",NOT(ISNUMBER($G227))),"",IF(AND($F227&lt;=AH$6,$G227&gt;=AH$5),IF(AH$5&gt;$N227,5,$K227)*10+IF(AND($F227&gt;=AH$5,$F227&lt;=AH$6),IF(AND($G227&gt;=AH$5,$G227&lt;=AH$6),5,IF($L227=1,2,1)),IF(AND($G227&gt;=AH$5,$G227&lt;=AH$6),IF($M227&gt;0,4,3),0)),IF(AND($D227&lt;=AH$6,$E227&gt;=AH$5),60,0)))</f>
        <v/>
      </c>
      <c r="AI227" s="80" t="str">
        <f>IF(OR($A227="",NOT(ISNUMBER($G227))),"",IF(AND($F227&lt;=AI$6,$G227&gt;=AI$5),IF(AI$5&gt;$N227,5,$K227)*10+IF(AND($F227&gt;=AI$5,$F227&lt;=AI$6),IF(AND($G227&gt;=AI$5,$G227&lt;=AI$6),5,IF($L227=1,2,1)),IF(AND($G227&gt;=AI$5,$G227&lt;=AI$6),IF($M227&gt;0,4,3),0)),IF(AND($D227&lt;=AI$6,$E227&gt;=AI$5),60,0)))</f>
        <v/>
      </c>
      <c r="AJ227" s="80" t="str">
        <f>IF(OR($A227="",NOT(ISNUMBER($G227))),"",IF(AND($F227&lt;=AJ$6,$G227&gt;=AJ$5),IF(AJ$5&gt;$N227,5,$K227)*10+IF(AND($F227&gt;=AJ$5,$F227&lt;=AJ$6),IF(AND($G227&gt;=AJ$5,$G227&lt;=AJ$6),5,IF($L227=1,2,1)),IF(AND($G227&gt;=AJ$5,$G227&lt;=AJ$6),IF($M227&gt;0,4,3),0)),IF(AND($D227&lt;=AJ$6,$E227&gt;=AJ$5),60,0)))</f>
        <v/>
      </c>
      <c r="AK227" s="80" t="str">
        <f>IF(OR($A227="",NOT(ISNUMBER($G227))),"",IF(AND($F227&lt;=AK$6,$G227&gt;=AK$5),IF(AK$5&gt;$N227,5,$K227)*10+IF(AND($F227&gt;=AK$5,$F227&lt;=AK$6),IF(AND($G227&gt;=AK$5,$G227&lt;=AK$6),5,IF($L227=1,2,1)),IF(AND($G227&gt;=AK$5,$G227&lt;=AK$6),IF($M227&gt;0,4,3),0)),IF(AND($D227&lt;=AK$6,$E227&gt;=AK$5),60,0)))</f>
        <v/>
      </c>
      <c r="AL227" s="80" t="str">
        <f>IF(OR($A227="",NOT(ISNUMBER($G227))),"",IF(AND($F227&lt;=AL$6,$G227&gt;=AL$5),IF(AL$5&gt;$N227,5,$K227)*10+IF(AND($F227&gt;=AL$5,$F227&lt;=AL$6),IF(AND($G227&gt;=AL$5,$G227&lt;=AL$6),5,IF($L227=1,2,1)),IF(AND($G227&gt;=AL$5,$G227&lt;=AL$6),IF($M227&gt;0,4,3),0)),IF(AND($D227&lt;=AL$6,$E227&gt;=AL$5),60,0)))</f>
        <v/>
      </c>
      <c r="AM227" s="80" t="str">
        <f>IF(OR($A227="",NOT(ISNUMBER($G227))),"",IF(AND($F227&lt;=AM$6,$G227&gt;=AM$5),IF(AM$5&gt;$N227,5,$K227)*10+IF(AND($F227&gt;=AM$5,$F227&lt;=AM$6),IF(AND($G227&gt;=AM$5,$G227&lt;=AM$6),5,IF($L227=1,2,1)),IF(AND($G227&gt;=AM$5,$G227&lt;=AM$6),IF($M227&gt;0,4,3),0)),IF(AND($D227&lt;=AM$6,$E227&gt;=AM$5),60,0)))</f>
        <v/>
      </c>
      <c r="AN227" s="80" t="str">
        <f>IF(OR($A227="",NOT(ISNUMBER($G227))),"",IF(AND($F227&lt;=AN$6,$G227&gt;=AN$5),IF(AN$5&gt;$N227,5,$K227)*10+IF(AND($F227&gt;=AN$5,$F227&lt;=AN$6),IF(AND($G227&gt;=AN$5,$G227&lt;=AN$6),5,IF($L227=1,2,1)),IF(AND($G227&gt;=AN$5,$G227&lt;=AN$6),IF($M227&gt;0,4,3),0)),IF(AND($D227&lt;=AN$6,$E227&gt;=AN$5),60,0)))</f>
        <v/>
      </c>
      <c r="AO227" s="80" t="str">
        <f>IF(OR($A227="",NOT(ISNUMBER($G227))),"",IF(AND($F227&lt;=AO$6,$G227&gt;=AO$5),IF(AO$5&gt;$N227,5,$K227)*10+IF(AND($F227&gt;=AO$5,$F227&lt;=AO$6),IF(AND($G227&gt;=AO$5,$G227&lt;=AO$6),5,IF($L227=1,2,1)),IF(AND($G227&gt;=AO$5,$G227&lt;=AO$6),IF($M227&gt;0,4,3),0)),IF(AND($D227&lt;=AO$6,$E227&gt;=AO$5),60,0)))</f>
        <v/>
      </c>
      <c r="AP227" s="80" t="str">
        <f>IF(OR($A227="",NOT(ISNUMBER($G227))),"",IF(AND($F227&lt;=AP$6,$G227&gt;=AP$5),IF(AP$5&gt;$N227,5,$K227)*10+IF(AND($F227&gt;=AP$5,$F227&lt;=AP$6),IF(AND($G227&gt;=AP$5,$G227&lt;=AP$6),5,IF($L227=1,2,1)),IF(AND($G227&gt;=AP$5,$G227&lt;=AP$6),IF($M227&gt;0,4,3),0)),IF(AND($D227&lt;=AP$6,$E227&gt;=AP$5),60,0)))</f>
        <v/>
      </c>
      <c r="AQ227" s="80" t="str">
        <f>IF(OR($A227="",NOT(ISNUMBER($G227))),"",IF(AND($F227&lt;=AQ$6,$G227&gt;=AQ$5),IF(AQ$5&gt;$N227,5,$K227)*10+IF(AND($F227&gt;=AQ$5,$F227&lt;=AQ$6),IF(AND($G227&gt;=AQ$5,$G227&lt;=AQ$6),5,IF($L227=1,2,1)),IF(AND($G227&gt;=AQ$5,$G227&lt;=AQ$6),IF($M227&gt;0,4,3),0)),IF(AND($D227&lt;=AQ$6,$E227&gt;=AQ$5),60,0)))</f>
        <v/>
      </c>
      <c r="AR227" s="80" t="str">
        <f>IF(OR($A227="",NOT(ISNUMBER($G227))),"",IF(AND($F227&lt;=AR$6,$G227&gt;=AR$5),IF(AR$5&gt;$N227,5,$K227)*10+IF(AND($F227&gt;=AR$5,$F227&lt;=AR$6),IF(AND($G227&gt;=AR$5,$G227&lt;=AR$6),5,IF($L227=1,2,1)),IF(AND($G227&gt;=AR$5,$G227&lt;=AR$6),IF($M227&gt;0,4,3),0)),IF(AND($D227&lt;=AR$6,$E227&gt;=AR$5),60,0)))</f>
        <v/>
      </c>
      <c r="AS227" s="80" t="str">
        <f>IF(OR($A227="",NOT(ISNUMBER($G227))),"",IF(AND($F227&lt;=AS$6,$G227&gt;=AS$5),IF(AS$5&gt;$N227,5,$K227)*10+IF(AND($F227&gt;=AS$5,$F227&lt;=AS$6),IF(AND($G227&gt;=AS$5,$G227&lt;=AS$6),5,IF($L227=1,2,1)),IF(AND($G227&gt;=AS$5,$G227&lt;=AS$6),IF($M227&gt;0,4,3),0)),IF(AND($D227&lt;=AS$6,$E227&gt;=AS$5),60,0)))</f>
        <v/>
      </c>
      <c r="AT227" s="80" t="str">
        <f>IF(OR($A227="",NOT(ISNUMBER($G227))),"",IF(AND($F227&lt;=AT$6,$G227&gt;=AT$5),IF(AT$5&gt;$N227,5,$K227)*10+IF(AND($F227&gt;=AT$5,$F227&lt;=AT$6),IF(AND($G227&gt;=AT$5,$G227&lt;=AT$6),5,IF($L227=1,2,1)),IF(AND($G227&gt;=AT$5,$G227&lt;=AT$6),IF($M227&gt;0,4,3),0)),IF(AND($D227&lt;=AT$6,$E227&gt;=AT$5),60,0)))</f>
        <v/>
      </c>
      <c r="AU227" s="80" t="str">
        <f>IF(OR($A227="",NOT(ISNUMBER($G227))),"",IF(AND($F227&lt;=AU$6,$G227&gt;=AU$5),IF(AU$5&gt;$N227,5,$K227)*10+IF(AND($F227&gt;=AU$5,$F227&lt;=AU$6),IF(AND($G227&gt;=AU$5,$G227&lt;=AU$6),5,IF($L227=1,2,1)),IF(AND($G227&gt;=AU$5,$G227&lt;=AU$6),IF($M227&gt;0,4,3),0)),IF(AND($D227&lt;=AU$6,$E227&gt;=AU$5),60,0)))</f>
        <v/>
      </c>
      <c r="AV227" s="80" t="str">
        <f>IF(OR($A227="",NOT(ISNUMBER($G227))),"",IF(AND($F227&lt;=AV$6,$G227&gt;=AV$5),IF(AV$5&gt;$N227,5,$K227)*10+IF(AND($F227&gt;=AV$5,$F227&lt;=AV$6),IF(AND($G227&gt;=AV$5,$G227&lt;=AV$6),5,IF($L227=1,2,1)),IF(AND($G227&gt;=AV$5,$G227&lt;=AV$6),IF($M227&gt;0,4,3),0)),IF(AND($D227&lt;=AV$6,$E227&gt;=AV$5),60,0)))</f>
        <v/>
      </c>
      <c r="AW227" s="80" t="str">
        <f>IF(OR($A227="",NOT(ISNUMBER($G227))),"",IF(AND($F227&lt;=AW$6,$G227&gt;=AW$5),IF(AW$5&gt;$N227,5,$K227)*10+IF(AND($F227&gt;=AW$5,$F227&lt;=AW$6),IF(AND($G227&gt;=AW$5,$G227&lt;=AW$6),5,IF($L227=1,2,1)),IF(AND($G227&gt;=AW$5,$G227&lt;=AW$6),IF($M227&gt;0,4,3),0)),IF(AND($D227&lt;=AW$6,$E227&gt;=AW$5),60,0)))</f>
        <v/>
      </c>
      <c r="AX227" s="80" t="str">
        <f>IF(OR($A227="",NOT(ISNUMBER($G227))),"",IF(AND($F227&lt;=AX$6,$G227&gt;=AX$5),IF(AX$5&gt;$N227,5,$K227)*10+IF(AND($F227&gt;=AX$5,$F227&lt;=AX$6),IF(AND($G227&gt;=AX$5,$G227&lt;=AX$6),5,IF($L227=1,2,1)),IF(AND($G227&gt;=AX$5,$G227&lt;=AX$6),IF($M227&gt;0,4,3),0)),IF(AND($D227&lt;=AX$6,$E227&gt;=AX$5),60,0)))</f>
        <v/>
      </c>
      <c r="AY227" s="80" t="str">
        <f>IF(OR($A227="",NOT(ISNUMBER($G227))),"",IF(AND($F227&lt;=AY$6,$G227&gt;=AY$5),IF(AY$5&gt;$N227,5,$K227)*10+IF(AND($F227&gt;=AY$5,$F227&lt;=AY$6),IF(AND($G227&gt;=AY$5,$G227&lt;=AY$6),5,IF($L227=1,2,1)),IF(AND($G227&gt;=AY$5,$G227&lt;=AY$6),IF($M227&gt;0,4,3),0)),IF(AND($D227&lt;=AY$6,$E227&gt;=AY$5),60,0)))</f>
        <v/>
      </c>
      <c r="AZ227" s="80" t="str">
        <f>IF(OR($A227="",NOT(ISNUMBER($G227))),"",IF(AND($F227&lt;=AZ$6,$G227&gt;=AZ$5),IF(AZ$5&gt;$N227,5,$K227)*10+IF(AND($F227&gt;=AZ$5,$F227&lt;=AZ$6),IF(AND($G227&gt;=AZ$5,$G227&lt;=AZ$6),5,IF($L227=1,2,1)),IF(AND($G227&gt;=AZ$5,$G227&lt;=AZ$6),IF($M227&gt;0,4,3),0)),IF(AND($D227&lt;=AZ$6,$E227&gt;=AZ$5),60,0)))</f>
        <v/>
      </c>
      <c r="BA227" s="80" t="str">
        <f>IF(OR($A227="",NOT(ISNUMBER($G227))),"",IF(AND($F227&lt;=BA$6,$G227&gt;=BA$5),IF(BA$5&gt;$N227,5,$K227)*10+IF(AND($F227&gt;=BA$5,$F227&lt;=BA$6),IF(AND($G227&gt;=BA$5,$G227&lt;=BA$6),5,IF($L227=1,2,1)),IF(AND($G227&gt;=BA$5,$G227&lt;=BA$6),IF($M227&gt;0,4,3),0)),IF(AND($D227&lt;=BA$6,$E227&gt;=BA$5),60,0)))</f>
        <v/>
      </c>
      <c r="BB227" s="80" t="str">
        <f>IF(OR($A227="",NOT(ISNUMBER($G227))),"",IF(AND($F227&lt;=BB$6,$G227&gt;=BB$5),IF(BB$5&gt;$N227,5,$K227)*10+IF(AND($F227&gt;=BB$5,$F227&lt;=BB$6),IF(AND($G227&gt;=BB$5,$G227&lt;=BB$6),5,IF($L227=1,2,1)),IF(AND($G227&gt;=BB$5,$G227&lt;=BB$6),IF($M227&gt;0,4,3),0)),IF(AND($D227&lt;=BB$6,$E227&gt;=BB$5),60,0)))</f>
        <v/>
      </c>
      <c r="BC227" s="80" t="str">
        <f>IF(OR($A227="",NOT(ISNUMBER($G227))),"",IF(AND($F227&lt;=BC$6,$G227&gt;=BC$5),IF(BC$5&gt;$N227,5,$K227)*10+IF(AND($F227&gt;=BC$5,$F227&lt;=BC$6),IF(AND($G227&gt;=BC$5,$G227&lt;=BC$6),5,IF($L227=1,2,1)),IF(AND($G227&gt;=BC$5,$G227&lt;=BC$6),IF($M227&gt;0,4,3),0)),IF(AND($D227&lt;=BC$6,$E227&gt;=BC$5),60,0)))</f>
        <v/>
      </c>
      <c r="BD227" s="80" t="str">
        <f>IF(OR($A227="",NOT(ISNUMBER($G227))),"",IF(AND($F227&lt;=BD$6,$G227&gt;=BD$5),IF(BD$5&gt;$N227,5,$K227)*10+IF(AND($F227&gt;=BD$5,$F227&lt;=BD$6),IF(AND($G227&gt;=BD$5,$G227&lt;=BD$6),5,IF($L227=1,2,1)),IF(AND($G227&gt;=BD$5,$G227&lt;=BD$6),IF($M227&gt;0,4,3),0)),IF(AND($D227&lt;=BD$6,$E227&gt;=BD$5),60,0)))</f>
        <v/>
      </c>
      <c r="BE227" s="80" t="str">
        <f>IF(OR($A227="",NOT(ISNUMBER($G227))),"",IF(AND($F227&lt;=BE$6,$G227&gt;=BE$5),IF(BE$5&gt;$N227,5,$K227)*10+IF(AND($F227&gt;=BE$5,$F227&lt;=BE$6),IF(AND($G227&gt;=BE$5,$G227&lt;=BE$6),5,IF($L227=1,2,1)),IF(AND($G227&gt;=BE$5,$G227&lt;=BE$6),IF($M227&gt;0,4,3),0)),IF(AND($D227&lt;=BE$6,$E227&gt;=BE$5),60,0)))</f>
        <v/>
      </c>
      <c r="BF227" s="80" t="str">
        <f>IF(OR($A227="",NOT(ISNUMBER($G227))),"",IF(AND($F227&lt;=BF$6,$G227&gt;=BF$5),IF(BF$5&gt;$N227,5,$K227)*10+IF(AND($F227&gt;=BF$5,$F227&lt;=BF$6),IF(AND($G227&gt;=BF$5,$G227&lt;=BF$6),5,IF($L227=1,2,1)),IF(AND($G227&gt;=BF$5,$G227&lt;=BF$6),IF($M227&gt;0,4,3),0)),IF(AND($D227&lt;=BF$6,$E227&gt;=BF$5),60,0)))</f>
        <v/>
      </c>
      <c r="BG227" s="80" t="str">
        <f>IF(OR($A227="",NOT(ISNUMBER($G227))),"",IF(AND($F227&lt;=BG$6,$G227&gt;=BG$5),IF(BG$5&gt;$N227,5,$K227)*10+IF(AND($F227&gt;=BG$5,$F227&lt;=BG$6),IF(AND($G227&gt;=BG$5,$G227&lt;=BG$6),5,IF($L227=1,2,1)),IF(AND($G227&gt;=BG$5,$G227&lt;=BG$6),IF($M227&gt;0,4,3),0)),IF(AND($D227&lt;=BG$6,$E227&gt;=BG$5),60,0)))</f>
        <v/>
      </c>
      <c r="BH227" s="80" t="str">
        <f>IF(OR($A227="",NOT(ISNUMBER($G227))),"",IF(AND($F227&lt;=BH$6,$G227&gt;=BH$5),IF(BH$5&gt;$N227,5,$K227)*10+IF(AND($F227&gt;=BH$5,$F227&lt;=BH$6),IF(AND($G227&gt;=BH$5,$G227&lt;=BH$6),5,IF($L227=1,2,1)),IF(AND($G227&gt;=BH$5,$G227&lt;=BH$6),IF($M227&gt;0,4,3),0)),IF(AND($D227&lt;=BH$6,$E227&gt;=BH$5),60,0)))</f>
        <v/>
      </c>
      <c r="BI227" s="80" t="str">
        <f>IF(OR($A227="",NOT(ISNUMBER($G227))),"",IF(AND($F227&lt;=BI$6,$G227&gt;=BI$5),IF(BI$5&gt;$N227,5,$K227)*10+IF(AND($F227&gt;=BI$5,$F227&lt;=BI$6),IF(AND($G227&gt;=BI$5,$G227&lt;=BI$6),5,IF($L227=1,2,1)),IF(AND($G227&gt;=BI$5,$G227&lt;=BI$6),IF($M227&gt;0,4,3),0)),IF(AND($D227&lt;=BI$6,$E227&gt;=BI$5),60,0)))</f>
        <v/>
      </c>
      <c r="BJ227" s="80" t="str">
        <f>IF(OR($A227="",NOT(ISNUMBER($G227))),"",IF(AND($F227&lt;=BJ$6,$G227&gt;=BJ$5),IF(BJ$5&gt;$N227,5,$K227)*10+IF(AND($F227&gt;=BJ$5,$F227&lt;=BJ$6),IF(AND($G227&gt;=BJ$5,$G227&lt;=BJ$6),5,IF($L227=1,2,1)),IF(AND($G227&gt;=BJ$5,$G227&lt;=BJ$6),IF($M227&gt;0,4,3),0)),IF(AND($D227&lt;=BJ$6,$E227&gt;=BJ$5),60,0)))</f>
        <v/>
      </c>
      <c r="BK227" s="80" t="str">
        <f>IF(OR($A227="",NOT(ISNUMBER($G227))),"",IF(AND($F227&lt;=BK$6,$G227&gt;=BK$5),IF(BK$5&gt;$N227,5,$K227)*10+IF(AND($F227&gt;=BK$5,$F227&lt;=BK$6),IF(AND($G227&gt;=BK$5,$G227&lt;=BK$6),5,IF($L227=1,2,1)),IF(AND($G227&gt;=BK$5,$G227&lt;=BK$6),IF($M227&gt;0,4,3),0)),IF(AND($D227&lt;=BK$6,$E227&gt;=BK$5),60,0)))</f>
        <v/>
      </c>
      <c r="BL227" s="80" t="str">
        <f>IF(OR($A227="",NOT(ISNUMBER($G227))),"",IF(AND($F227&lt;=BL$6,$G227&gt;=BL$5),IF(BL$5&gt;$N227,5,$K227)*10+IF(AND($F227&gt;=BL$5,$F227&lt;=BL$6),IF(AND($G227&gt;=BL$5,$G227&lt;=BL$6),5,IF($L227=1,2,1)),IF(AND($G227&gt;=BL$5,$G227&lt;=BL$6),IF($M227&gt;0,4,3),0)),IF(AND($D227&lt;=BL$6,$E227&gt;=BL$5),60,0)))</f>
        <v/>
      </c>
      <c r="BM227" s="80" t="str">
        <f>IF(OR($A227="",NOT(ISNUMBER($G227))),"",IF(AND($F227&lt;=BM$6,$G227&gt;=BM$5),IF(BM$5&gt;$N227,5,$K227)*10+IF(AND($F227&gt;=BM$5,$F227&lt;=BM$6),IF(AND($G227&gt;=BM$5,$G227&lt;=BM$6),5,IF($L227=1,2,1)),IF(AND($G227&gt;=BM$5,$G227&lt;=BM$6),IF($M227&gt;0,4,3),0)),IF(AND($D227&lt;=BM$6,$E227&gt;=BM$5),60,0)))</f>
        <v/>
      </c>
      <c r="BN227" s="80" t="str">
        <f>IF(OR($A227="",NOT(ISNUMBER($G227))),"",IF(AND($F227&lt;=BN$6,$G227&gt;=BN$5),IF(BN$5&gt;$N227,5,$K227)*10+IF(AND($F227&gt;=BN$5,$F227&lt;=BN$6),IF(AND($G227&gt;=BN$5,$G227&lt;=BN$6),5,IF($L227=1,2,1)),IF(AND($G227&gt;=BN$5,$G227&lt;=BN$6),IF($M227&gt;0,4,3),0)),IF(AND($D227&lt;=BN$6,$E227&gt;=BN$5),60,0)))</f>
        <v/>
      </c>
      <c r="BO227" s="80" t="str">
        <f>IF(OR($A227="",NOT(ISNUMBER($G227))),"",IF(AND($F227&lt;=BO$6,$G227&gt;=BO$5),IF(BO$5&gt;$N227,5,$K227)*10+IF(AND($F227&gt;=BO$5,$F227&lt;=BO$6),IF(AND($G227&gt;=BO$5,$G227&lt;=BO$6),5,IF($L227=1,2,1)),IF(AND($G227&gt;=BO$5,$G227&lt;=BO$6),IF($M227&gt;0,4,3),0)),IF(AND($D227&lt;=BO$6,$E227&gt;=BO$5),60,0)))</f>
        <v/>
      </c>
      <c r="BP227" s="80" t="str">
        <f>IF(OR($A227="",NOT(ISNUMBER($G227))),"",IF(AND($F227&lt;=BP$6,$G227&gt;=BP$5),IF(BP$5&gt;$N227,5,$K227)*10+IF(AND($F227&gt;=BP$5,$F227&lt;=BP$6),IF(AND($G227&gt;=BP$5,$G227&lt;=BP$6),5,IF($L227=1,2,1)),IF(AND($G227&gt;=BP$5,$G227&lt;=BP$6),IF($M227&gt;0,4,3),0)),IF(AND($D227&lt;=BP$6,$E227&gt;=BP$5),60,0)))</f>
        <v/>
      </c>
      <c r="BQ227" s="80" t="str">
        <f>IF(OR($A227="",NOT(ISNUMBER($G227))),"",IF(AND($F227&lt;=BQ$6,$G227&gt;=BQ$5),IF(BQ$5&gt;$N227,5,$K227)*10+IF(AND($F227&gt;=BQ$5,$F227&lt;=BQ$6),IF(AND($G227&gt;=BQ$5,$G227&lt;=BQ$6),5,IF($L227=1,2,1)),IF(AND($G227&gt;=BQ$5,$G227&lt;=BQ$6),IF($M227&gt;0,4,3),0)),IF(AND($D227&lt;=BQ$6,$E227&gt;=BQ$5),60,0)))</f>
        <v/>
      </c>
      <c r="BR227" s="80" t="str">
        <f>IF(OR($A227="",NOT(ISNUMBER($G227))),"",IF(AND($F227&lt;=BR$6,$G227&gt;=BR$5),IF(BR$5&gt;$N227,5,$K227)*10+IF(AND($F227&gt;=BR$5,$F227&lt;=BR$6),IF(AND($G227&gt;=BR$5,$G227&lt;=BR$6),5,IF($L227=1,2,1)),IF(AND($G227&gt;=BR$5,$G227&lt;=BR$6),IF($M227&gt;0,4,3),0)),IF(AND($D227&lt;=BR$6,$E227&gt;=BR$5),60,0)))</f>
        <v/>
      </c>
      <c r="BS227" s="80" t="str">
        <f>IF(OR($A227="",NOT(ISNUMBER($G227))),"",IF(AND($F227&lt;=BS$6,$G227&gt;=BS$5),IF(BS$5&gt;$N227,5,$K227)*10+IF(AND($F227&gt;=BS$5,$F227&lt;=BS$6),IF(AND($G227&gt;=BS$5,$G227&lt;=BS$6),5,IF($L227=1,2,1)),IF(AND($G227&gt;=BS$5,$G227&lt;=BS$6),IF($M227&gt;0,4,3),0)),IF(AND($D227&lt;=BS$6,$E227&gt;=BS$5),60,0)))</f>
        <v/>
      </c>
      <c r="BT227" s="80" t="str">
        <f>IF(OR($A227="",NOT(ISNUMBER($G227))),"",IF(AND($F227&lt;=BT$6,$G227&gt;=BT$5),IF(BT$5&gt;$N227,5,$K227)*10+IF(AND($F227&gt;=BT$5,$F227&lt;=BT$6),IF(AND($G227&gt;=BT$5,$G227&lt;=BT$6),5,IF($L227=1,2,1)),IF(AND($G227&gt;=BT$5,$G227&lt;=BT$6),IF($M227&gt;0,4,3),0)),IF(AND($D227&lt;=BT$6,$E227&gt;=BT$5),60,0)))</f>
        <v/>
      </c>
      <c r="BU227" s="80" t="str">
        <f>IF(OR($A227="",NOT(ISNUMBER($G227))),"",IF(AND($F227&lt;=BU$6,$G227&gt;=BU$5),IF(BU$5&gt;$N227,5,$K227)*10+IF(AND($F227&gt;=BU$5,$F227&lt;=BU$6),IF(AND($G227&gt;=BU$5,$G227&lt;=BU$6),5,IF($L227=1,2,1)),IF(AND($G227&gt;=BU$5,$G227&lt;=BU$6),IF($M227&gt;0,4,3),0)),IF(AND($D227&lt;=BU$6,$E227&gt;=BU$5),60,0)))</f>
        <v/>
      </c>
      <c r="BV227" s="80" t="str">
        <f>IF(OR($A227="",NOT(ISNUMBER($G227))),"",IF(AND($F227&lt;=BV$6,$G227&gt;=BV$5),IF(BV$5&gt;$N227,5,$K227)*10+IF(AND($F227&gt;=BV$5,$F227&lt;=BV$6),IF(AND($G227&gt;=BV$5,$G227&lt;=BV$6),5,IF($L227=1,2,1)),IF(AND($G227&gt;=BV$5,$G227&lt;=BV$6),IF($M227&gt;0,4,3),0)),IF(AND($D227&lt;=BV$6,$E227&gt;=BV$5),60,0)))</f>
        <v/>
      </c>
      <c r="BW227" s="80" t="str">
        <f>IF(OR($A227="",NOT(ISNUMBER($G227))),"",IF(AND($F227&lt;=BW$6,$G227&gt;=BW$5),IF(BW$5&gt;$N227,5,$K227)*10+IF(AND($F227&gt;=BW$5,$F227&lt;=BW$6),IF(AND($G227&gt;=BW$5,$G227&lt;=BW$6),5,IF($L227=1,2,1)),IF(AND($G227&gt;=BW$5,$G227&lt;=BW$6),IF($M227&gt;0,4,3),0)),IF(AND($D227&lt;=BW$6,$E227&gt;=BW$5),60,0)))</f>
        <v/>
      </c>
      <c r="BX227" s="80" t="str">
        <f>IF(OR($A227="",NOT(ISNUMBER($G227))),"",IF(AND($F227&lt;=BX$6,$G227&gt;=BX$5),IF(BX$5&gt;$N227,5,$K227)*10+IF(AND($F227&gt;=BX$5,$F227&lt;=BX$6),IF(AND($G227&gt;=BX$5,$G227&lt;=BX$6),5,IF($L227=1,2,1)),IF(AND($G227&gt;=BX$5,$G227&lt;=BX$6),IF($M227&gt;0,4,3),0)),IF(AND($D227&lt;=BX$6,$E227&gt;=BX$5),60,0)))</f>
        <v/>
      </c>
      <c r="BY227" s="80" t="str">
        <f>IF(OR($A227="",NOT(ISNUMBER($G227))),"",IF(AND($F227&lt;=BY$6,$G227&gt;=BY$5),IF(BY$5&gt;$N227,5,$K227)*10+IF(AND($F227&gt;=BY$5,$F227&lt;=BY$6),IF(AND($G227&gt;=BY$5,$G227&lt;=BY$6),5,IF($L227=1,2,1)),IF(AND($G227&gt;=BY$5,$G227&lt;=BY$6),IF($M227&gt;0,4,3),0)),IF(AND($D227&lt;=BY$6,$E227&gt;=BY$5),60,0)))</f>
        <v/>
      </c>
      <c r="BZ227" s="80" t="str">
        <f>IF(OR($A227="",NOT(ISNUMBER($G227))),"",IF(AND($F227&lt;=BZ$6,$G227&gt;=BZ$5),IF(BZ$5&gt;$N227,5,$K227)*10+IF(AND($F227&gt;=BZ$5,$F227&lt;=BZ$6),IF(AND($G227&gt;=BZ$5,$G227&lt;=BZ$6),5,IF($L227=1,2,1)),IF(AND($G227&gt;=BZ$5,$G227&lt;=BZ$6),IF($M227&gt;0,4,3),0)),IF(AND($D227&lt;=BZ$6,$E227&gt;=BZ$5),60,0)))</f>
        <v/>
      </c>
      <c r="CA227" s="80" t="str">
        <f>IF(OR($A227="",NOT(ISNUMBER($G227))),"",IF(AND($F227&lt;=CA$6,$G227&gt;=CA$5),IF(CA$5&gt;$N227,5,$K227)*10+IF(AND($F227&gt;=CA$5,$F227&lt;=CA$6),IF(AND($G227&gt;=CA$5,$G227&lt;=CA$6),5,IF($L227=1,2,1)),IF(AND($G227&gt;=CA$5,$G227&lt;=CA$6),IF($M227&gt;0,4,3),0)),IF(AND($D227&lt;=CA$6,$E227&gt;=CA$5),60,0)))</f>
        <v/>
      </c>
      <c r="CB227" s="80" t="str">
        <f>IF(OR($A227="",NOT(ISNUMBER($G227))),"",IF(AND($F227&lt;=CB$6,$G227&gt;=CB$5),IF(CB$5&gt;$N227,5,$K227)*10+IF(AND($F227&gt;=CB$5,$F227&lt;=CB$6),IF(AND($G227&gt;=CB$5,$G227&lt;=CB$6),5,IF($L227=1,2,1)),IF(AND($G227&gt;=CB$5,$G227&lt;=CB$6),IF($M227&gt;0,4,3),0)),IF(AND($D227&lt;=CB$6,$E227&gt;=CB$5),60,0)))</f>
        <v/>
      </c>
      <c r="CC227" s="80" t="str">
        <f>IF(OR($A227="",NOT(ISNUMBER($G227))),"",IF(AND($F227&lt;=CC$6,$G227&gt;=CC$5),IF(CC$5&gt;$N227,5,$K227)*10+IF(AND($F227&gt;=CC$5,$F227&lt;=CC$6),IF(AND($G227&gt;=CC$5,$G227&lt;=CC$6),5,IF($L227=1,2,1)),IF(AND($G227&gt;=CC$5,$G227&lt;=CC$6),IF($M227&gt;0,4,3),0)),IF(AND($D227&lt;=CC$6,$E227&gt;=CC$5),60,0)))</f>
        <v/>
      </c>
      <c r="CD227" s="80" t="str">
        <f>IF(OR($A227="",NOT(ISNUMBER($G227))),"",IF(AND($F227&lt;=CD$6,$G227&gt;=CD$5),IF(CD$5&gt;$N227,5,$K227)*10+IF(AND($F227&gt;=CD$5,$F227&lt;=CD$6),IF(AND($G227&gt;=CD$5,$G227&lt;=CD$6),5,IF($L227=1,2,1)),IF(AND($G227&gt;=CD$5,$G227&lt;=CD$6),IF($M227&gt;0,4,3),0)),IF(AND($D227&lt;=CD$6,$E227&gt;=CD$5),60,0)))</f>
        <v/>
      </c>
      <c r="CE227" s="80" t="str">
        <f>IF(OR($A227="",NOT(ISNUMBER($G227))),"",IF(AND($F227&lt;=CE$6,$G227&gt;=CE$5),IF(CE$5&gt;$N227,5,$K227)*10+IF(AND($F227&gt;=CE$5,$F227&lt;=CE$6),IF(AND($G227&gt;=CE$5,$G227&lt;=CE$6),5,IF($L227=1,2,1)),IF(AND($G227&gt;=CE$5,$G227&lt;=CE$6),IF($M227&gt;0,4,3),0)),IF(AND($D227&lt;=CE$6,$E227&gt;=CE$5),60,0)))</f>
        <v/>
      </c>
      <c r="CF227" s="80" t="str">
        <f>IF(OR($A227="",NOT(ISNUMBER($G227))),"",IF(AND($F227&lt;=CF$6,$G227&gt;=CF$5),IF(CF$5&gt;$N227,5,$K227)*10+IF(AND($F227&gt;=CF$5,$F227&lt;=CF$6),IF(AND($G227&gt;=CF$5,$G227&lt;=CF$6),5,IF($L227=1,2,1)),IF(AND($G227&gt;=CF$5,$G227&lt;=CF$6),IF($M227&gt;0,4,3),0)),IF(AND($D227&lt;=CF$6,$E227&gt;=CF$5),60,0)))</f>
        <v/>
      </c>
      <c r="CG227" s="80" t="str">
        <f>IF(OR($A227="",NOT(ISNUMBER($G227))),"",IF(AND($F227&lt;=CG$6,$G227&gt;=CG$5),IF(CG$5&gt;$N227,5,$K227)*10+IF(AND($F227&gt;=CG$5,$F227&lt;=CG$6),IF(AND($G227&gt;=CG$5,$G227&lt;=CG$6),5,IF($L227=1,2,1)),IF(AND($G227&gt;=CG$5,$G227&lt;=CG$6),IF($M227&gt;0,4,3),0)),IF(AND($D227&lt;=CG$6,$E227&gt;=CG$5),60,0)))</f>
        <v/>
      </c>
      <c r="CH227" s="80" t="str">
        <f>IF(OR($A227="",NOT(ISNUMBER($G227))),"",IF(AND($F227&lt;=CH$6,$G227&gt;=CH$5),IF(CH$5&gt;$N227,5,$K227)*10+IF(AND($F227&gt;=CH$5,$F227&lt;=CH$6),IF(AND($G227&gt;=CH$5,$G227&lt;=CH$6),5,IF($L227=1,2,1)),IF(AND($G227&gt;=CH$5,$G227&lt;=CH$6),IF($M227&gt;0,4,3),0)),IF(AND($D227&lt;=CH$6,$E227&gt;=CH$5),60,0)))</f>
        <v/>
      </c>
      <c r="CI227" s="80" t="str">
        <f>IF(OR($A227="",NOT(ISNUMBER($G227))),"",IF(AND($F227&lt;=CI$6,$G227&gt;=CI$5),IF(CI$5&gt;$N227,5,$K227)*10+IF(AND($F227&gt;=CI$5,$F227&lt;=CI$6),IF(AND($G227&gt;=CI$5,$G227&lt;=CI$6),5,IF($L227=1,2,1)),IF(AND($G227&gt;=CI$5,$G227&lt;=CI$6),IF($M227&gt;0,4,3),0)),IF(AND($D227&lt;=CI$6,$E227&gt;=CI$5),60,0)))</f>
        <v/>
      </c>
      <c r="CJ227" s="80" t="str">
        <f>IF(OR($A227="",NOT(ISNUMBER($G227))),"",IF(AND($F227&lt;=CJ$6,$G227&gt;=CJ$5),IF(CJ$5&gt;$N227,5,$K227)*10+IF(AND($F227&gt;=CJ$5,$F227&lt;=CJ$6),IF(AND($G227&gt;=CJ$5,$G227&lt;=CJ$6),5,IF($L227=1,2,1)),IF(AND($G227&gt;=CJ$5,$G227&lt;=CJ$6),IF($M227&gt;0,4,3),0)),IF(AND($D227&lt;=CJ$6,$E227&gt;=CJ$5),60,0)))</f>
        <v/>
      </c>
      <c r="CK227" s="80" t="str">
        <f>IF(OR($A227="",NOT(ISNUMBER($G227))),"",IF(AND($F227&lt;=CK$6,$G227&gt;=CK$5),IF(CK$5&gt;$N227,5,$K227)*10+IF(AND($F227&gt;=CK$5,$F227&lt;=CK$6),IF(AND($G227&gt;=CK$5,$G227&lt;=CK$6),5,IF($L227=1,2,1)),IF(AND($G227&gt;=CK$5,$G227&lt;=CK$6),IF($M227&gt;0,4,3),0)),IF(AND($D227&lt;=CK$6,$E227&gt;=CK$5),60,0)))</f>
        <v/>
      </c>
      <c r="CL227" s="80" t="str">
        <f>IF(OR($A227="",NOT(ISNUMBER($G227))),"",IF(AND($F227&lt;=CL$6,$G227&gt;=CL$5),IF(CL$5&gt;$N227,5,$K227)*10+IF(AND($F227&gt;=CL$5,$F227&lt;=CL$6),IF(AND($G227&gt;=CL$5,$G227&lt;=CL$6),5,IF($L227=1,2,1)),IF(AND($G227&gt;=CL$5,$G227&lt;=CL$6),IF($M227&gt;0,4,3),0)),IF(AND($D227&lt;=CL$6,$E227&gt;=CL$5),60,0)))</f>
        <v/>
      </c>
      <c r="CM227" s="80" t="str">
        <f>IF(OR($A227="",NOT(ISNUMBER($G227))),"",IF(AND($F227&lt;=CM$6,$G227&gt;=CM$5),IF(CM$5&gt;$N227,5,$K227)*10+IF(AND($F227&gt;=CM$5,$F227&lt;=CM$6),IF(AND($G227&gt;=CM$5,$G227&lt;=CM$6),5,IF($L227=1,2,1)),IF(AND($G227&gt;=CM$5,$G227&lt;=CM$6),IF($M227&gt;0,4,3),0)),IF(AND($D227&lt;=CM$6,$E227&gt;=CM$5),60,0)))</f>
        <v/>
      </c>
      <c r="CN227" s="80" t="str">
        <f>IF(OR($A227="",NOT(ISNUMBER($G227))),"",IF(AND($F227&lt;=CN$6,$G227&gt;=CN$5),IF(CN$5&gt;$N227,5,$K227)*10+IF(AND($F227&gt;=CN$5,$F227&lt;=CN$6),IF(AND($G227&gt;=CN$5,$G227&lt;=CN$6),5,IF($L227=1,2,1)),IF(AND($G227&gt;=CN$5,$G227&lt;=CN$6),IF($M227&gt;0,4,3),0)),IF(AND($D227&lt;=CN$6,$E227&gt;=CN$5),60,0)))</f>
        <v/>
      </c>
      <c r="CO227" s="80" t="str">
        <f>IF(OR($A227="",NOT(ISNUMBER($G227))),"",IF(AND($F227&lt;=CO$6,$G227&gt;=CO$5),IF(CO$5&gt;$N227,5,$K227)*10+IF(AND($F227&gt;=CO$5,$F227&lt;=CO$6),IF(AND($G227&gt;=CO$5,$G227&lt;=CO$6),5,IF($L227=1,2,1)),IF(AND($G227&gt;=CO$5,$G227&lt;=CO$6),IF($M227&gt;0,4,3),0)),IF(AND($D227&lt;=CO$6,$E227&gt;=CO$5),60,0)))</f>
        <v/>
      </c>
      <c r="CP227" s="80" t="str">
        <f>IF(OR($A227="",NOT(ISNUMBER($G227))),"",IF(AND($F227&lt;=CP$6,$G227&gt;=CP$5),IF(CP$5&gt;$N227,5,$K227)*10+IF(AND($F227&gt;=CP$5,$F227&lt;=CP$6),IF(AND($G227&gt;=CP$5,$G227&lt;=CP$6),5,IF($L227=1,2,1)),IF(AND($G227&gt;=CP$5,$G227&lt;=CP$6),IF($M227&gt;0,4,3),0)),IF(AND($D227&lt;=CP$6,$E227&gt;=CP$5),60,0)))</f>
        <v/>
      </c>
      <c r="CQ227" s="80" t="str">
        <f>IF(OR($A227="",NOT(ISNUMBER($G227))),"",IF(AND($F227&lt;=CQ$6,$G227&gt;=CQ$5),IF(CQ$5&gt;$N227,5,$K227)*10+IF(AND($F227&gt;=CQ$5,$F227&lt;=CQ$6),IF(AND($G227&gt;=CQ$5,$G227&lt;=CQ$6),5,IF($L227=1,2,1)),IF(AND($G227&gt;=CQ$5,$G227&lt;=CQ$6),IF($M227&gt;0,4,3),0)),IF(AND($D227&lt;=CQ$6,$E227&gt;=CQ$5),60,0)))</f>
        <v/>
      </c>
      <c r="CR227" s="80" t="str">
        <f>IF(OR($A227="",NOT(ISNUMBER($G227))),"",IF(AND($F227&lt;=CR$6,$G227&gt;=CR$5),IF(CR$5&gt;$N227,5,$K227)*10+IF(AND($F227&gt;=CR$5,$F227&lt;=CR$6),IF(AND($G227&gt;=CR$5,$G227&lt;=CR$6),5,IF($L227=1,2,1)),IF(AND($G227&gt;=CR$5,$G227&lt;=CR$6),IF($M227&gt;0,4,3),0)),IF(AND($D227&lt;=CR$6,$E227&gt;=CR$5),60,0)))</f>
        <v/>
      </c>
      <c r="CS227" s="80" t="str">
        <f>IF(OR($A227="",NOT(ISNUMBER($G227))),"",IF(AND($F227&lt;=CS$6,$G227&gt;=CS$5),IF(CS$5&gt;$N227,5,$K227)*10+IF(AND($F227&gt;=CS$5,$F227&lt;=CS$6),IF(AND($G227&gt;=CS$5,$G227&lt;=CS$6),5,IF($L227=1,2,1)),IF(AND($G227&gt;=CS$5,$G227&lt;=CS$6),IF($M227&gt;0,4,3),0)),IF(AND($D227&lt;=CS$6,$E227&gt;=CS$5),60,0)))</f>
        <v/>
      </c>
      <c r="CT227" s="80" t="str">
        <f>IF(OR($A227="",NOT(ISNUMBER($G227))),"",IF(AND($F227&lt;=CT$6,$G227&gt;=CT$5),IF(CT$5&gt;$N227,5,$K227)*10+IF(AND($F227&gt;=CT$5,$F227&lt;=CT$6),IF(AND($G227&gt;=CT$5,$G227&lt;=CT$6),5,IF($L227=1,2,1)),IF(AND($G227&gt;=CT$5,$G227&lt;=CT$6),IF($M227&gt;0,4,3),0)),IF(AND($D227&lt;=CT$6,$E227&gt;=CT$5),60,0)))</f>
        <v/>
      </c>
      <c r="CU227" s="80" t="str">
        <f>IF(OR($A227="",NOT(ISNUMBER($G227))),"",IF(AND($F227&lt;=CU$6,$G227&gt;=CU$5),IF(CU$5&gt;$N227,5,$K227)*10+IF(AND($F227&gt;=CU$5,$F227&lt;=CU$6),IF(AND($G227&gt;=CU$5,$G227&lt;=CU$6),5,IF($L227=1,2,1)),IF(AND($G227&gt;=CU$5,$G227&lt;=CU$6),IF($M227&gt;0,4,3),0)),IF(AND($D227&lt;=CU$6,$E227&gt;=CU$5),60,0)))</f>
        <v/>
      </c>
      <c r="CV227" s="80" t="str">
        <f>IF(OR($A227="",NOT(ISNUMBER($G227))),"",IF(AND($F227&lt;=CV$6,$G227&gt;=CV$5),IF(CV$5&gt;$N227,5,$K227)*10+IF(AND($F227&gt;=CV$5,$F227&lt;=CV$6),IF(AND($G227&gt;=CV$5,$G227&lt;=CV$6),5,IF($L227=1,2,1)),IF(AND($G227&gt;=CV$5,$G227&lt;=CV$6),IF($M227&gt;0,4,3),0)),IF(AND($D227&lt;=CV$6,$E227&gt;=CV$5),60,0)))</f>
        <v/>
      </c>
      <c r="CW227" s="80" t="str">
        <f>IF(OR($A227="",NOT(ISNUMBER($G227))),"",IF(AND($F227&lt;=CW$6,$G227&gt;=CW$5),IF(CW$5&gt;$N227,5,$K227)*10+IF(AND($F227&gt;=CW$5,$F227&lt;=CW$6),IF(AND($G227&gt;=CW$5,$G227&lt;=CW$6),5,IF($L227=1,2,1)),IF(AND($G227&gt;=CW$5,$G227&lt;=CW$6),IF($M227&gt;0,4,3),0)),IF(AND($D227&lt;=CW$6,$E227&gt;=CW$5),60,0)))</f>
        <v/>
      </c>
      <c r="CX227" s="80" t="str">
        <f>IF(OR($A227="",NOT(ISNUMBER($G227))),"",IF(AND($F227&lt;=CX$6,$G227&gt;=CX$5),IF(CX$5&gt;$N227,5,$K227)*10+IF(AND($F227&gt;=CX$5,$F227&lt;=CX$6),IF(AND($G227&gt;=CX$5,$G227&lt;=CX$6),5,IF($L227=1,2,1)),IF(AND($G227&gt;=CX$5,$G227&lt;=CX$6),IF($M227&gt;0,4,3),0)),IF(AND($D227&lt;=CX$6,$E227&gt;=CX$5),60,0)))</f>
        <v/>
      </c>
      <c r="CY227" s="80" t="str">
        <f>IF(OR($A227="",NOT(ISNUMBER($G227))),"",IF(AND($F227&lt;=CY$6,$G227&gt;=CY$5),IF(CY$5&gt;$N227,5,$K227)*10+IF(AND($F227&gt;=CY$5,$F227&lt;=CY$6),IF(AND($G227&gt;=CY$5,$G227&lt;=CY$6),5,IF($L227=1,2,1)),IF(AND($G227&gt;=CY$5,$G227&lt;=CY$6),IF($M227&gt;0,4,3),0)),IF(AND($D227&lt;=CY$6,$E227&gt;=CY$5),60,0)))</f>
        <v/>
      </c>
      <c r="CZ227" s="80" t="str">
        <f>IF(OR($A227="",NOT(ISNUMBER($G227))),"",IF(AND($F227&lt;=CZ$6,$G227&gt;=CZ$5),IF(CZ$5&gt;$N227,5,$K227)*10+IF(AND($F227&gt;=CZ$5,$F227&lt;=CZ$6),IF(AND($G227&gt;=CZ$5,$G227&lt;=CZ$6),5,IF($L227=1,2,1)),IF(AND($G227&gt;=CZ$5,$G227&lt;=CZ$6),IF($M227&gt;0,4,3),0)),IF(AND($D227&lt;=CZ$6,$E227&gt;=CZ$5),60,0)))</f>
        <v/>
      </c>
      <c r="DA227" s="80" t="str">
        <f>IF(OR($A227="",NOT(ISNUMBER($G227))),"",IF(AND($F227&lt;=DA$6,$G227&gt;=DA$5),IF(DA$5&gt;$N227,5,$K227)*10+IF(AND($F227&gt;=DA$5,$F227&lt;=DA$6),IF(AND($G227&gt;=DA$5,$G227&lt;=DA$6),5,IF($L227=1,2,1)),IF(AND($G227&gt;=DA$5,$G227&lt;=DA$6),IF($M227&gt;0,4,3),0)),IF(AND($D227&lt;=DA$6,$E227&gt;=DA$5),60,0)))</f>
        <v/>
      </c>
      <c r="DB227" s="80" t="str">
        <f>IF(OR($A227="",NOT(ISNUMBER($G227))),"",IF(AND($F227&lt;=DB$6,$G227&gt;=DB$5),IF(DB$5&gt;$N227,5,$K227)*10+IF(AND($F227&gt;=DB$5,$F227&lt;=DB$6),IF(AND($G227&gt;=DB$5,$G227&lt;=DB$6),5,IF($L227=1,2,1)),IF(AND($G227&gt;=DB$5,$G227&lt;=DB$6),IF($M227&gt;0,4,3),0)),IF(AND($D227&lt;=DB$6,$E227&gt;=DB$5),60,0)))</f>
        <v/>
      </c>
      <c r="DC227" s="80" t="str">
        <f>IF(OR($A227="",NOT(ISNUMBER($G227))),"",IF(AND($F227&lt;=DC$6,$G227&gt;=DC$5),IF(DC$5&gt;$N227,5,$K227)*10+IF(AND($F227&gt;=DC$5,$F227&lt;=DC$6),IF(AND($G227&gt;=DC$5,$G227&lt;=DC$6),5,IF($L227=1,2,1)),IF(AND($G227&gt;=DC$5,$G227&lt;=DC$6),IF($M227&gt;0,4,3),0)),IF(AND($D227&lt;=DC$6,$E227&gt;=DC$5),60,0)))</f>
        <v/>
      </c>
      <c r="DD227" s="80" t="str">
        <f>IF(OR($A227="",NOT(ISNUMBER($G227))),"",IF(AND($F227&lt;=DD$6,$G227&gt;=DD$5),IF(DD$5&gt;$N227,5,$K227)*10+IF(AND($F227&gt;=DD$5,$F227&lt;=DD$6),IF(AND($G227&gt;=DD$5,$G227&lt;=DD$6),5,IF($L227=1,2,1)),IF(AND($G227&gt;=DD$5,$G227&lt;=DD$6),IF($M227&gt;0,4,3),0)),IF(AND($D227&lt;=DD$6,$E227&gt;=DD$5),60,0)))</f>
        <v/>
      </c>
      <c r="DE227" s="80" t="str">
        <f>IF(OR($A227="",NOT(ISNUMBER($G227))),"",IF(AND($F227&lt;=DE$6,$G227&gt;=DE$5),IF(DE$5&gt;$N227,5,$K227)*10+IF(AND($F227&gt;=DE$5,$F227&lt;=DE$6),IF(AND($G227&gt;=DE$5,$G227&lt;=DE$6),5,IF($L227=1,2,1)),IF(AND($G227&gt;=DE$5,$G227&lt;=DE$6),IF($M227&gt;0,4,3),0)),IF(AND($D227&lt;=DE$6,$E227&gt;=DE$5),60,0)))</f>
        <v/>
      </c>
      <c r="DF227" s="80" t="str">
        <f>IF(OR($A227="",NOT(ISNUMBER($G227))),"",IF(AND($F227&lt;=DF$6,$G227&gt;=DF$5),IF(DF$5&gt;$N227,5,$K227)*10+IF(AND($F227&gt;=DF$5,$F227&lt;=DF$6),IF(AND($G227&gt;=DF$5,$G227&lt;=DF$6),5,IF($L227=1,2,1)),IF(AND($G227&gt;=DF$5,$G227&lt;=DF$6),IF($M227&gt;0,4,3),0)),IF(AND($D227&lt;=DF$6,$E227&gt;=DF$5),60,0)))</f>
        <v/>
      </c>
      <c r="DG227" s="80" t="str">
        <f>IF(OR($A227="",NOT(ISNUMBER($G227))),"",IF(AND($F227&lt;=DG$6,$G227&gt;=DG$5),IF(DG$5&gt;$N227,5,$K227)*10+IF(AND($F227&gt;=DG$5,$F227&lt;=DG$6),IF(AND($G227&gt;=DG$5,$G227&lt;=DG$6),5,IF($L227=1,2,1)),IF(AND($G227&gt;=DG$5,$G227&lt;=DG$6),IF($M227&gt;0,4,3),0)),IF(AND($D227&lt;=DG$6,$E227&gt;=DG$5),60,0)))</f>
        <v/>
      </c>
      <c r="DH227" s="80" t="str">
        <f>IF(OR($A227="",NOT(ISNUMBER($G227))),"",IF(AND($F227&lt;=DH$6,$G227&gt;=DH$5),IF(DH$5&gt;$N227,5,$K227)*10+IF(AND($F227&gt;=DH$5,$F227&lt;=DH$6),IF(AND($G227&gt;=DH$5,$G227&lt;=DH$6),5,IF($L227=1,2,1)),IF(AND($G227&gt;=DH$5,$G227&lt;=DH$6),IF($M227&gt;0,4,3),0)),IF(AND($D227&lt;=DH$6,$E227&gt;=DH$5),60,0)))</f>
        <v/>
      </c>
      <c r="DI227" s="80" t="str">
        <f>IF(OR($A227="",NOT(ISNUMBER($G227))),"",IF(AND($F227&lt;=DI$6,$G227&gt;=DI$5),IF(DI$5&gt;$N227,5,$K227)*10+IF(AND($F227&gt;=DI$5,$F227&lt;=DI$6),IF(AND($G227&gt;=DI$5,$G227&lt;=DI$6),5,IF($L227=1,2,1)),IF(AND($G227&gt;=DI$5,$G227&lt;=DI$6),IF($M227&gt;0,4,3),0)),IF(AND($D227&lt;=DI$6,$E227&gt;=DI$5),60,0)))</f>
        <v/>
      </c>
      <c r="DJ227" s="80" t="str">
        <f>IF(OR($A227="",NOT(ISNUMBER($G227))),"",IF(AND($F227&lt;=DJ$6,$G227&gt;=DJ$5),IF(DJ$5&gt;$N227,5,$K227)*10+IF(AND($F227&gt;=DJ$5,$F227&lt;=DJ$6),IF(AND($G227&gt;=DJ$5,$G227&lt;=DJ$6),5,IF($L227=1,2,1)),IF(AND($G227&gt;=DJ$5,$G227&lt;=DJ$6),IF($M227&gt;0,4,3),0)),IF(AND($D227&lt;=DJ$6,$E227&gt;=DJ$5),60,0)))</f>
        <v/>
      </c>
      <c r="DK227" s="80" t="str">
        <f>IF(OR($A227="",NOT(ISNUMBER($G227))),"",IF(AND($F227&lt;=DK$6,$G227&gt;=DK$5),IF(DK$5&gt;$N227,5,$K227)*10+IF(AND($F227&gt;=DK$5,$F227&lt;=DK$6),IF(AND($G227&gt;=DK$5,$G227&lt;=DK$6),5,IF($L227=1,2,1)),IF(AND($G227&gt;=DK$5,$G227&lt;=DK$6),IF($M227&gt;0,4,3),0)),IF(AND($D227&lt;=DK$6,$E227&gt;=DK$5),60,0)))</f>
        <v/>
      </c>
      <c r="DL227" s="80" t="str">
        <f>IF(OR($A227="",NOT(ISNUMBER($G227))),"",IF(AND($F227&lt;=DL$6,$G227&gt;=DL$5),IF(DL$5&gt;$N227,5,$K227)*10+IF(AND($F227&gt;=DL$5,$F227&lt;=DL$6),IF(AND($G227&gt;=DL$5,$G227&lt;=DL$6),5,IF($L227=1,2,1)),IF(AND($G227&gt;=DL$5,$G227&lt;=DL$6),IF($M227&gt;0,4,3),0)),IF(AND($D227&lt;=DL$6,$E227&gt;=DL$5),60,0)))</f>
        <v/>
      </c>
      <c r="DM227" s="80" t="str">
        <f>IF(OR($A227="",NOT(ISNUMBER($G227))),"",IF(AND($F227&lt;=DM$6,$G227&gt;=DM$5),IF(DM$5&gt;$N227,5,$K227)*10+IF(AND($F227&gt;=DM$5,$F227&lt;=DM$6),IF(AND($G227&gt;=DM$5,$G227&lt;=DM$6),5,IF($L227=1,2,1)),IF(AND($G227&gt;=DM$5,$G227&lt;=DM$6),IF($M227&gt;0,4,3),0)),IF(AND($D227&lt;=DM$6,$E227&gt;=DM$5),60,0)))</f>
        <v/>
      </c>
      <c r="DN227" s="80" t="str">
        <f>IF(OR($A227="",NOT(ISNUMBER($G227))),"",IF(AND($F227&lt;=DN$6,$G227&gt;=DN$5),IF(DN$5&gt;$N227,5,$K227)*10+IF(AND($F227&gt;=DN$5,$F227&lt;=DN$6),IF(AND($G227&gt;=DN$5,$G227&lt;=DN$6),5,IF($L227=1,2,1)),IF(AND($G227&gt;=DN$5,$G227&lt;=DN$6),IF($M227&gt;0,4,3),0)),IF(AND($D227&lt;=DN$6,$E227&gt;=DN$5),60,0)))</f>
        <v/>
      </c>
      <c r="DO227" s="80" t="str">
        <f>IF(OR($A227="",NOT(ISNUMBER($G227))),"",IF(AND($F227&lt;=DO$6,$G227&gt;=DO$5),IF(DO$5&gt;$N227,5,$K227)*10+IF(AND($F227&gt;=DO$5,$F227&lt;=DO$6),IF(AND($G227&gt;=DO$5,$G227&lt;=DO$6),5,IF($L227=1,2,1)),IF(AND($G227&gt;=DO$5,$G227&lt;=DO$6),IF($M227&gt;0,4,3),0)),IF(AND($D227&lt;=DO$6,$E227&gt;=DO$5),60,0)))</f>
        <v/>
      </c>
      <c r="DP227" s="80" t="str">
        <f>IF(OR($A227="",NOT(ISNUMBER($G227))),"",IF(AND($F227&lt;=DP$6,$G227&gt;=DP$5),IF(DP$5&gt;$N227,5,$K227)*10+IF(AND($F227&gt;=DP$5,$F227&lt;=DP$6),IF(AND($G227&gt;=DP$5,$G227&lt;=DP$6),5,IF($L227=1,2,1)),IF(AND($G227&gt;=DP$5,$G227&lt;=DP$6),IF($M227&gt;0,4,3),0)),IF(AND($D227&lt;=DP$6,$E227&gt;=DP$5),60,0)))</f>
        <v/>
      </c>
      <c r="DQ227" s="80" t="str">
        <f>IF(OR($A227="",NOT(ISNUMBER($G227))),"",IF(AND($F227&lt;=DQ$6,$G227&gt;=DQ$5),IF(DQ$5&gt;$N227,5,$K227)*10+IF(AND($F227&gt;=DQ$5,$F227&lt;=DQ$6),IF(AND($G227&gt;=DQ$5,$G227&lt;=DQ$6),5,IF($L227=1,2,1)),IF(AND($G227&gt;=DQ$5,$G227&lt;=DQ$6),IF($M227&gt;0,4,3),0)),IF(AND($D227&lt;=DQ$6,$E227&gt;=DQ$5),60,0)))</f>
        <v/>
      </c>
      <c r="DR227" s="80" t="str">
        <f>IF(OR($A227="",NOT(ISNUMBER($G227))),"",IF(AND($F227&lt;=DR$6,$G227&gt;=DR$5),IF(DR$5&gt;$N227,5,$K227)*10+IF(AND($F227&gt;=DR$5,$F227&lt;=DR$6),IF(AND($G227&gt;=DR$5,$G227&lt;=DR$6),5,IF($L227=1,2,1)),IF(AND($G227&gt;=DR$5,$G227&lt;=DR$6),IF($M227&gt;0,4,3),0)),IF(AND($D227&lt;=DR$6,$E227&gt;=DR$5),60,0)))</f>
        <v/>
      </c>
      <c r="DS227" s="80" t="str">
        <f>IF(OR($A227="",NOT(ISNUMBER($G227))),"",IF(AND($F227&lt;=DS$6,$G227&gt;=DS$5),IF(DS$5&gt;$N227,5,$K227)*10+IF(AND($F227&gt;=DS$5,$F227&lt;=DS$6),IF(AND($G227&gt;=DS$5,$G227&lt;=DS$6),5,IF($L227=1,2,1)),IF(AND($G227&gt;=DS$5,$G227&lt;=DS$6),IF($M227&gt;0,4,3),0)),IF(AND($D227&lt;=DS$6,$E227&gt;=DS$5),60,0)))</f>
        <v/>
      </c>
      <c r="DT227" s="80" t="str">
        <f>IF(OR($A227="",NOT(ISNUMBER($G227))),"",IF(AND($F227&lt;=DT$6,$G227&gt;=DT$5),IF(DT$5&gt;$N227,5,$K227)*10+IF(AND($F227&gt;=DT$5,$F227&lt;=DT$6),IF(AND($G227&gt;=DT$5,$G227&lt;=DT$6),5,IF($L227=1,2,1)),IF(AND($G227&gt;=DT$5,$G227&lt;=DT$6),IF($M227&gt;0,4,3),0)),IF(AND($D227&lt;=DT$6,$E227&gt;=DT$5),60,0)))</f>
        <v/>
      </c>
      <c r="DU227" s="80" t="str">
        <f>IF(OR($A227="",NOT(ISNUMBER($G227))),"",IF(AND($F227&lt;=DU$6,$G227&gt;=DU$5),IF(DU$5&gt;$N227,5,$K227)*10+IF(AND($F227&gt;=DU$5,$F227&lt;=DU$6),IF(AND($G227&gt;=DU$5,$G227&lt;=DU$6),5,IF($L227=1,2,1)),IF(AND($G227&gt;=DU$5,$G227&lt;=DU$6),IF($M227&gt;0,4,3),0)),IF(AND($D227&lt;=DU$6,$E227&gt;=DU$5),60,0)))</f>
        <v/>
      </c>
      <c r="DV227" s="80" t="str">
        <f>IF(OR($A227="",NOT(ISNUMBER($G227))),"",IF(AND($F227&lt;=DV$6,$G227&gt;=DV$5),IF(DV$5&gt;$N227,5,$K227)*10+IF(AND($F227&gt;=DV$5,$F227&lt;=DV$6),IF(AND($G227&gt;=DV$5,$G227&lt;=DV$6),5,IF($L227=1,2,1)),IF(AND($G227&gt;=DV$5,$G227&lt;=DV$6),IF($M227&gt;0,4,3),0)),IF(AND($D227&lt;=DV$6,$E227&gt;=DV$5),60,0)))</f>
        <v/>
      </c>
      <c r="DW227" s="80" t="str">
        <f>IF(OR($A227="",NOT(ISNUMBER($G227))),"",IF(AND($F227&lt;=DW$6,$G227&gt;=DW$5),IF(DW$5&gt;$N227,5,$K227)*10+IF(AND($F227&gt;=DW$5,$F227&lt;=DW$6),IF(AND($G227&gt;=DW$5,$G227&lt;=DW$6),5,IF($L227=1,2,1)),IF(AND($G227&gt;=DW$5,$G227&lt;=DW$6),IF($M227&gt;0,4,3),0)),IF(AND($D227&lt;=DW$6,$E227&gt;=DW$5),60,0)))</f>
        <v/>
      </c>
      <c r="DX227" s="80" t="str">
        <f>IF(OR($A227="",NOT(ISNUMBER($G227))),"",IF(AND($F227&lt;=DX$6,$G227&gt;=DX$5),IF(DX$5&gt;$N227,5,$K227)*10+IF(AND($F227&gt;=DX$5,$F227&lt;=DX$6),IF(AND($G227&gt;=DX$5,$G227&lt;=DX$6),5,IF($L227=1,2,1)),IF(AND($G227&gt;=DX$5,$G227&lt;=DX$6),IF($M227&gt;0,4,3),0)),IF(AND($D227&lt;=DX$6,$E227&gt;=DX$5),60,0)))</f>
        <v/>
      </c>
      <c r="DY227" s="80" t="str">
        <f>IF(OR($A227="",NOT(ISNUMBER($G227))),"",IF(AND($F227&lt;=DY$6,$G227&gt;=DY$5),IF(DY$5&gt;$N227,5,$K227)*10+IF(AND($F227&gt;=DY$5,$F227&lt;=DY$6),IF(AND($G227&gt;=DY$5,$G227&lt;=DY$6),5,IF($L227=1,2,1)),IF(AND($G227&gt;=DY$5,$G227&lt;=DY$6),IF($M227&gt;0,4,3),0)),IF(AND($D227&lt;=DY$6,$E227&gt;=DY$5),60,0)))</f>
        <v/>
      </c>
      <c r="DZ227" s="80" t="str">
        <f>IF(OR($A227="",NOT(ISNUMBER($G227))),"",IF(AND($F227&lt;=DZ$6,$G227&gt;=DZ$5),IF(DZ$5&gt;$N227,5,$K227)*10+IF(AND($F227&gt;=DZ$5,$F227&lt;=DZ$6),IF(AND($G227&gt;=DZ$5,$G227&lt;=DZ$6),5,IF($L227=1,2,1)),IF(AND($G227&gt;=DZ$5,$G227&lt;=DZ$6),IF($M227&gt;0,4,3),0)),IF(AND($D227&lt;=DZ$6,$E227&gt;=DZ$5),60,0)))</f>
        <v/>
      </c>
      <c r="EA227" s="80" t="str">
        <f>IF(OR($A227="",NOT(ISNUMBER($G227))),"",IF(AND($F227&lt;=EA$6,$G227&gt;=EA$5),IF(EA$5&gt;$N227,5,$K227)*10+IF(AND($F227&gt;=EA$5,$F227&lt;=EA$6),IF(AND($G227&gt;=EA$5,$G227&lt;=EA$6),5,IF($L227=1,2,1)),IF(AND($G227&gt;=EA$5,$G227&lt;=EA$6),IF($M227&gt;0,4,3),0)),IF(AND($D227&lt;=EA$6,$E227&gt;=EA$5),60,0)))</f>
        <v/>
      </c>
      <c r="EB227" s="80" t="str">
        <f>IF(OR($A227="",NOT(ISNUMBER($G227))),"",IF(AND($F227&lt;=EB$6,$G227&gt;=EB$5),IF(EB$5&gt;$N227,5,$K227)*10+IF(AND($F227&gt;=EB$5,$F227&lt;=EB$6),IF(AND($G227&gt;=EB$5,$G227&lt;=EB$6),5,IF($L227=1,2,1)),IF(AND($G227&gt;=EB$5,$G227&lt;=EB$6),IF($M227&gt;0,4,3),0)),IF(AND($D227&lt;=EB$6,$E227&gt;=EB$5),60,0)))</f>
        <v/>
      </c>
      <c r="EC227" s="80" t="str">
        <f>IF(OR($A227="",NOT(ISNUMBER($G227))),"",IF(AND($F227&lt;=EC$6,$G227&gt;=EC$5),IF(EC$5&gt;$N227,5,$K227)*10+IF(AND($F227&gt;=EC$5,$F227&lt;=EC$6),IF(AND($G227&gt;=EC$5,$G227&lt;=EC$6),5,IF($L227=1,2,1)),IF(AND($G227&gt;=EC$5,$G227&lt;=EC$6),IF($M227&gt;0,4,3),0)),IF(AND($D227&lt;=EC$6,$E227&gt;=EC$5),60,0)))</f>
        <v/>
      </c>
      <c r="ED227" s="80" t="str">
        <f>IF(OR($A227="",NOT(ISNUMBER($G227))),"",IF(AND($F227&lt;=ED$6,$G227&gt;=ED$5),IF(ED$5&gt;$N227,5,$K227)*10+IF(AND($F227&gt;=ED$5,$F227&lt;=ED$6),IF(AND($G227&gt;=ED$5,$G227&lt;=ED$6),5,IF($L227=1,2,1)),IF(AND($G227&gt;=ED$5,$G227&lt;=ED$6),IF($M227&gt;0,4,3),0)),IF(AND($D227&lt;=ED$6,$E227&gt;=ED$5),60,0)))</f>
        <v/>
      </c>
    </row>
    <row r="228" ht="18" customHeight="1">
      <c r="A228" s="52" t="str">
        <f>IF(Tasks!$B228="","",Tasks!$A228)</f>
        <v/>
      </c>
      <c r="B228" s="78" t="str">
        <f>IF(Tasks!$B228="","",Tasks!$B228)</f>
        <v/>
      </c>
      <c r="C228" s="25" t="str">
        <f>IF($B228="","",IF(AND(Tasks!$D228="",Tasks!$G228=""),"-",IF(Tasks!$D228="","",Tasks!$D228&amp;IF(OR(Tasks!$E228="",Tasks!$E228="FS"),IF(N(Tasks!$F228)=0,"","FS"),Tasks!$E228)&amp;IF(N(Tasks!$F228)=0,"",IF(Tasks!$F228&gt;0,"+","")&amp;Tasks!$F228))&amp;IF(AND(Tasks!$D228&lt;&gt;"",Tasks!$G228&lt;&gt;""),", ","")&amp;IF(Tasks!$G228="","",Tasks!$G228&amp;IF(OR(Tasks!$H228="",Tasks!$H228="FS"),IF(N(Tasks!$I228)=0,"","FS"),Tasks!$H228)&amp;IF(N(Tasks!$I228)=0,"",IF(Tasks!$I228&gt;0,"+","")&amp;Tasks!$I228))))</f>
        <v/>
      </c>
      <c r="D228" s="51" t="str">
        <f>IF(OR($B228="",Tasks!$Q228=""),"",Tasks!$Q228)</f>
        <v/>
      </c>
      <c r="E228" s="51" t="str">
        <f>IF(OR($B228="",Tasks!$R228=""),"",Tasks!$R228)</f>
        <v/>
      </c>
      <c r="F228" s="51" t="str">
        <f>IF(OR($B228="",Tasks!$S228=""),"",Tasks!$S228)</f>
        <v/>
      </c>
      <c r="G228" s="51" t="str">
        <f>IF(OR($B228="",Tasks!$T228=""),"",Tasks!$T228)</f>
        <v/>
      </c>
      <c r="H228" s="52" t="str">
        <f>IF($B228="","",Tasks!$AE228)</f>
        <v/>
      </c>
      <c r="I228" s="79" t="str">
        <f>IF($B228="","",Tasks!$AF228)</f>
        <v/>
      </c>
      <c r="J228" s="53" t="str">
        <f>IF(OR($B228="",Tasks!$V228=""),"",Tasks!$V228)</f>
        <v/>
      </c>
      <c r="K228" s="52" t="str">
        <f>IF($B228="","",Tasks!$AA228)</f>
        <v/>
      </c>
      <c r="L228" s="52" t="str">
        <f>IF($B228="","",Tasks!$AB228)</f>
        <v/>
      </c>
      <c r="M228" s="52" t="str">
        <f>IF($B228="","",Tasks!$Z228)</f>
        <v/>
      </c>
      <c r="N228" s="52" t="str">
        <f>IF(OR($B228="",Tasks!$AG228=""),"",Tasks!$AG228)</f>
        <v/>
      </c>
      <c r="O228" s="80" t="str">
        <f>IF(OR($A228="",NOT(ISNUMBER($G228))),"",IF(AND($F228&lt;=O$6,$G228&gt;=O$5),IF(O$5&gt;$N228,5,$K228)*10+IF(AND($F228&gt;=O$5,$F228&lt;=O$6),IF(AND($G228&gt;=O$5,$G228&lt;=O$6),5,IF($L228=1,2,1)),IF(AND($G228&gt;=O$5,$G228&lt;=O$6),IF($M228&gt;0,4,3),0)),IF(AND($D228&lt;=O$6,$E228&gt;=O$5),60,0)))</f>
        <v/>
      </c>
      <c r="P228" s="80" t="str">
        <f>IF(OR($A228="",NOT(ISNUMBER($G228))),"",IF(AND($F228&lt;=P$6,$G228&gt;=P$5),IF(P$5&gt;$N228,5,$K228)*10+IF(AND($F228&gt;=P$5,$F228&lt;=P$6),IF(AND($G228&gt;=P$5,$G228&lt;=P$6),5,IF($L228=1,2,1)),IF(AND($G228&gt;=P$5,$G228&lt;=P$6),IF($M228&gt;0,4,3),0)),IF(AND($D228&lt;=P$6,$E228&gt;=P$5),60,0)))</f>
        <v/>
      </c>
      <c r="Q228" s="80" t="str">
        <f>IF(OR($A228="",NOT(ISNUMBER($G228))),"",IF(AND($F228&lt;=Q$6,$G228&gt;=Q$5),IF(Q$5&gt;$N228,5,$K228)*10+IF(AND($F228&gt;=Q$5,$F228&lt;=Q$6),IF(AND($G228&gt;=Q$5,$G228&lt;=Q$6),5,IF($L228=1,2,1)),IF(AND($G228&gt;=Q$5,$G228&lt;=Q$6),IF($M228&gt;0,4,3),0)),IF(AND($D228&lt;=Q$6,$E228&gt;=Q$5),60,0)))</f>
        <v/>
      </c>
      <c r="R228" s="80" t="str">
        <f>IF(OR($A228="",NOT(ISNUMBER($G228))),"",IF(AND($F228&lt;=R$6,$G228&gt;=R$5),IF(R$5&gt;$N228,5,$K228)*10+IF(AND($F228&gt;=R$5,$F228&lt;=R$6),IF(AND($G228&gt;=R$5,$G228&lt;=R$6),5,IF($L228=1,2,1)),IF(AND($G228&gt;=R$5,$G228&lt;=R$6),IF($M228&gt;0,4,3),0)),IF(AND($D228&lt;=R$6,$E228&gt;=R$5),60,0)))</f>
        <v/>
      </c>
      <c r="S228" s="80" t="str">
        <f>IF(OR($A228="",NOT(ISNUMBER($G228))),"",IF(AND($F228&lt;=S$6,$G228&gt;=S$5),IF(S$5&gt;$N228,5,$K228)*10+IF(AND($F228&gt;=S$5,$F228&lt;=S$6),IF(AND($G228&gt;=S$5,$G228&lt;=S$6),5,IF($L228=1,2,1)),IF(AND($G228&gt;=S$5,$G228&lt;=S$6),IF($M228&gt;0,4,3),0)),IF(AND($D228&lt;=S$6,$E228&gt;=S$5),60,0)))</f>
        <v/>
      </c>
      <c r="T228" s="80" t="str">
        <f>IF(OR($A228="",NOT(ISNUMBER($G228))),"",IF(AND($F228&lt;=T$6,$G228&gt;=T$5),IF(T$5&gt;$N228,5,$K228)*10+IF(AND($F228&gt;=T$5,$F228&lt;=T$6),IF(AND($G228&gt;=T$5,$G228&lt;=T$6),5,IF($L228=1,2,1)),IF(AND($G228&gt;=T$5,$G228&lt;=T$6),IF($M228&gt;0,4,3),0)),IF(AND($D228&lt;=T$6,$E228&gt;=T$5),60,0)))</f>
        <v/>
      </c>
      <c r="U228" s="80" t="str">
        <f>IF(OR($A228="",NOT(ISNUMBER($G228))),"",IF(AND($F228&lt;=U$6,$G228&gt;=U$5),IF(U$5&gt;$N228,5,$K228)*10+IF(AND($F228&gt;=U$5,$F228&lt;=U$6),IF(AND($G228&gt;=U$5,$G228&lt;=U$6),5,IF($L228=1,2,1)),IF(AND($G228&gt;=U$5,$G228&lt;=U$6),IF($M228&gt;0,4,3),0)),IF(AND($D228&lt;=U$6,$E228&gt;=U$5),60,0)))</f>
        <v/>
      </c>
      <c r="V228" s="80" t="str">
        <f>IF(OR($A228="",NOT(ISNUMBER($G228))),"",IF(AND($F228&lt;=V$6,$G228&gt;=V$5),IF(V$5&gt;$N228,5,$K228)*10+IF(AND($F228&gt;=V$5,$F228&lt;=V$6),IF(AND($G228&gt;=V$5,$G228&lt;=V$6),5,IF($L228=1,2,1)),IF(AND($G228&gt;=V$5,$G228&lt;=V$6),IF($M228&gt;0,4,3),0)),IF(AND($D228&lt;=V$6,$E228&gt;=V$5),60,0)))</f>
        <v/>
      </c>
      <c r="W228" s="80" t="str">
        <f>IF(OR($A228="",NOT(ISNUMBER($G228))),"",IF(AND($F228&lt;=W$6,$G228&gt;=W$5),IF(W$5&gt;$N228,5,$K228)*10+IF(AND($F228&gt;=W$5,$F228&lt;=W$6),IF(AND($G228&gt;=W$5,$G228&lt;=W$6),5,IF($L228=1,2,1)),IF(AND($G228&gt;=W$5,$G228&lt;=W$6),IF($M228&gt;0,4,3),0)),IF(AND($D228&lt;=W$6,$E228&gt;=W$5),60,0)))</f>
        <v/>
      </c>
      <c r="X228" s="80" t="str">
        <f>IF(OR($A228="",NOT(ISNUMBER($G228))),"",IF(AND($F228&lt;=X$6,$G228&gt;=X$5),IF(X$5&gt;$N228,5,$K228)*10+IF(AND($F228&gt;=X$5,$F228&lt;=X$6),IF(AND($G228&gt;=X$5,$G228&lt;=X$6),5,IF($L228=1,2,1)),IF(AND($G228&gt;=X$5,$G228&lt;=X$6),IF($M228&gt;0,4,3),0)),IF(AND($D228&lt;=X$6,$E228&gt;=X$5),60,0)))</f>
        <v/>
      </c>
      <c r="Y228" s="80" t="str">
        <f>IF(OR($A228="",NOT(ISNUMBER($G228))),"",IF(AND($F228&lt;=Y$6,$G228&gt;=Y$5),IF(Y$5&gt;$N228,5,$K228)*10+IF(AND($F228&gt;=Y$5,$F228&lt;=Y$6),IF(AND($G228&gt;=Y$5,$G228&lt;=Y$6),5,IF($L228=1,2,1)),IF(AND($G228&gt;=Y$5,$G228&lt;=Y$6),IF($M228&gt;0,4,3),0)),IF(AND($D228&lt;=Y$6,$E228&gt;=Y$5),60,0)))</f>
        <v/>
      </c>
      <c r="Z228" s="80" t="str">
        <f>IF(OR($A228="",NOT(ISNUMBER($G228))),"",IF(AND($F228&lt;=Z$6,$G228&gt;=Z$5),IF(Z$5&gt;$N228,5,$K228)*10+IF(AND($F228&gt;=Z$5,$F228&lt;=Z$6),IF(AND($G228&gt;=Z$5,$G228&lt;=Z$6),5,IF($L228=1,2,1)),IF(AND($G228&gt;=Z$5,$G228&lt;=Z$6),IF($M228&gt;0,4,3),0)),IF(AND($D228&lt;=Z$6,$E228&gt;=Z$5),60,0)))</f>
        <v/>
      </c>
      <c r="AA228" s="80" t="str">
        <f>IF(OR($A228="",NOT(ISNUMBER($G228))),"",IF(AND($F228&lt;=AA$6,$G228&gt;=AA$5),IF(AA$5&gt;$N228,5,$K228)*10+IF(AND($F228&gt;=AA$5,$F228&lt;=AA$6),IF(AND($G228&gt;=AA$5,$G228&lt;=AA$6),5,IF($L228=1,2,1)),IF(AND($G228&gt;=AA$5,$G228&lt;=AA$6),IF($M228&gt;0,4,3),0)),IF(AND($D228&lt;=AA$6,$E228&gt;=AA$5),60,0)))</f>
        <v/>
      </c>
      <c r="AB228" s="80" t="str">
        <f>IF(OR($A228="",NOT(ISNUMBER($G228))),"",IF(AND($F228&lt;=AB$6,$G228&gt;=AB$5),IF(AB$5&gt;$N228,5,$K228)*10+IF(AND($F228&gt;=AB$5,$F228&lt;=AB$6),IF(AND($G228&gt;=AB$5,$G228&lt;=AB$6),5,IF($L228=1,2,1)),IF(AND($G228&gt;=AB$5,$G228&lt;=AB$6),IF($M228&gt;0,4,3),0)),IF(AND($D228&lt;=AB$6,$E228&gt;=AB$5),60,0)))</f>
        <v/>
      </c>
      <c r="AC228" s="80" t="str">
        <f>IF(OR($A228="",NOT(ISNUMBER($G228))),"",IF(AND($F228&lt;=AC$6,$G228&gt;=AC$5),IF(AC$5&gt;$N228,5,$K228)*10+IF(AND($F228&gt;=AC$5,$F228&lt;=AC$6),IF(AND($G228&gt;=AC$5,$G228&lt;=AC$6),5,IF($L228=1,2,1)),IF(AND($G228&gt;=AC$5,$G228&lt;=AC$6),IF($M228&gt;0,4,3),0)),IF(AND($D228&lt;=AC$6,$E228&gt;=AC$5),60,0)))</f>
        <v/>
      </c>
      <c r="AD228" s="80" t="str">
        <f>IF(OR($A228="",NOT(ISNUMBER($G228))),"",IF(AND($F228&lt;=AD$6,$G228&gt;=AD$5),IF(AD$5&gt;$N228,5,$K228)*10+IF(AND($F228&gt;=AD$5,$F228&lt;=AD$6),IF(AND($G228&gt;=AD$5,$G228&lt;=AD$6),5,IF($L228=1,2,1)),IF(AND($G228&gt;=AD$5,$G228&lt;=AD$6),IF($M228&gt;0,4,3),0)),IF(AND($D228&lt;=AD$6,$E228&gt;=AD$5),60,0)))</f>
        <v/>
      </c>
      <c r="AE228" s="80" t="str">
        <f>IF(OR($A228="",NOT(ISNUMBER($G228))),"",IF(AND($F228&lt;=AE$6,$G228&gt;=AE$5),IF(AE$5&gt;$N228,5,$K228)*10+IF(AND($F228&gt;=AE$5,$F228&lt;=AE$6),IF(AND($G228&gt;=AE$5,$G228&lt;=AE$6),5,IF($L228=1,2,1)),IF(AND($G228&gt;=AE$5,$G228&lt;=AE$6),IF($M228&gt;0,4,3),0)),IF(AND($D228&lt;=AE$6,$E228&gt;=AE$5),60,0)))</f>
        <v/>
      </c>
      <c r="AF228" s="80" t="str">
        <f>IF(OR($A228="",NOT(ISNUMBER($G228))),"",IF(AND($F228&lt;=AF$6,$G228&gt;=AF$5),IF(AF$5&gt;$N228,5,$K228)*10+IF(AND($F228&gt;=AF$5,$F228&lt;=AF$6),IF(AND($G228&gt;=AF$5,$G228&lt;=AF$6),5,IF($L228=1,2,1)),IF(AND($G228&gt;=AF$5,$G228&lt;=AF$6),IF($M228&gt;0,4,3),0)),IF(AND($D228&lt;=AF$6,$E228&gt;=AF$5),60,0)))</f>
        <v/>
      </c>
      <c r="AG228" s="80" t="str">
        <f>IF(OR($A228="",NOT(ISNUMBER($G228))),"",IF(AND($F228&lt;=AG$6,$G228&gt;=AG$5),IF(AG$5&gt;$N228,5,$K228)*10+IF(AND($F228&gt;=AG$5,$F228&lt;=AG$6),IF(AND($G228&gt;=AG$5,$G228&lt;=AG$6),5,IF($L228=1,2,1)),IF(AND($G228&gt;=AG$5,$G228&lt;=AG$6),IF($M228&gt;0,4,3),0)),IF(AND($D228&lt;=AG$6,$E228&gt;=AG$5),60,0)))</f>
        <v/>
      </c>
      <c r="AH228" s="80" t="str">
        <f>IF(OR($A228="",NOT(ISNUMBER($G228))),"",IF(AND($F228&lt;=AH$6,$G228&gt;=AH$5),IF(AH$5&gt;$N228,5,$K228)*10+IF(AND($F228&gt;=AH$5,$F228&lt;=AH$6),IF(AND($G228&gt;=AH$5,$G228&lt;=AH$6),5,IF($L228=1,2,1)),IF(AND($G228&gt;=AH$5,$G228&lt;=AH$6),IF($M228&gt;0,4,3),0)),IF(AND($D228&lt;=AH$6,$E228&gt;=AH$5),60,0)))</f>
        <v/>
      </c>
      <c r="AI228" s="80" t="str">
        <f>IF(OR($A228="",NOT(ISNUMBER($G228))),"",IF(AND($F228&lt;=AI$6,$G228&gt;=AI$5),IF(AI$5&gt;$N228,5,$K228)*10+IF(AND($F228&gt;=AI$5,$F228&lt;=AI$6),IF(AND($G228&gt;=AI$5,$G228&lt;=AI$6),5,IF($L228=1,2,1)),IF(AND($G228&gt;=AI$5,$G228&lt;=AI$6),IF($M228&gt;0,4,3),0)),IF(AND($D228&lt;=AI$6,$E228&gt;=AI$5),60,0)))</f>
        <v/>
      </c>
      <c r="AJ228" s="80" t="str">
        <f>IF(OR($A228="",NOT(ISNUMBER($G228))),"",IF(AND($F228&lt;=AJ$6,$G228&gt;=AJ$5),IF(AJ$5&gt;$N228,5,$K228)*10+IF(AND($F228&gt;=AJ$5,$F228&lt;=AJ$6),IF(AND($G228&gt;=AJ$5,$G228&lt;=AJ$6),5,IF($L228=1,2,1)),IF(AND($G228&gt;=AJ$5,$G228&lt;=AJ$6),IF($M228&gt;0,4,3),0)),IF(AND($D228&lt;=AJ$6,$E228&gt;=AJ$5),60,0)))</f>
        <v/>
      </c>
      <c r="AK228" s="80" t="str">
        <f>IF(OR($A228="",NOT(ISNUMBER($G228))),"",IF(AND($F228&lt;=AK$6,$G228&gt;=AK$5),IF(AK$5&gt;$N228,5,$K228)*10+IF(AND($F228&gt;=AK$5,$F228&lt;=AK$6),IF(AND($G228&gt;=AK$5,$G228&lt;=AK$6),5,IF($L228=1,2,1)),IF(AND($G228&gt;=AK$5,$G228&lt;=AK$6),IF($M228&gt;0,4,3),0)),IF(AND($D228&lt;=AK$6,$E228&gt;=AK$5),60,0)))</f>
        <v/>
      </c>
      <c r="AL228" s="80" t="str">
        <f>IF(OR($A228="",NOT(ISNUMBER($G228))),"",IF(AND($F228&lt;=AL$6,$G228&gt;=AL$5),IF(AL$5&gt;$N228,5,$K228)*10+IF(AND($F228&gt;=AL$5,$F228&lt;=AL$6),IF(AND($G228&gt;=AL$5,$G228&lt;=AL$6),5,IF($L228=1,2,1)),IF(AND($G228&gt;=AL$5,$G228&lt;=AL$6),IF($M228&gt;0,4,3),0)),IF(AND($D228&lt;=AL$6,$E228&gt;=AL$5),60,0)))</f>
        <v/>
      </c>
      <c r="AM228" s="80" t="str">
        <f>IF(OR($A228="",NOT(ISNUMBER($G228))),"",IF(AND($F228&lt;=AM$6,$G228&gt;=AM$5),IF(AM$5&gt;$N228,5,$K228)*10+IF(AND($F228&gt;=AM$5,$F228&lt;=AM$6),IF(AND($G228&gt;=AM$5,$G228&lt;=AM$6),5,IF($L228=1,2,1)),IF(AND($G228&gt;=AM$5,$G228&lt;=AM$6),IF($M228&gt;0,4,3),0)),IF(AND($D228&lt;=AM$6,$E228&gt;=AM$5),60,0)))</f>
        <v/>
      </c>
      <c r="AN228" s="80" t="str">
        <f>IF(OR($A228="",NOT(ISNUMBER($G228))),"",IF(AND($F228&lt;=AN$6,$G228&gt;=AN$5),IF(AN$5&gt;$N228,5,$K228)*10+IF(AND($F228&gt;=AN$5,$F228&lt;=AN$6),IF(AND($G228&gt;=AN$5,$G228&lt;=AN$6),5,IF($L228=1,2,1)),IF(AND($G228&gt;=AN$5,$G228&lt;=AN$6),IF($M228&gt;0,4,3),0)),IF(AND($D228&lt;=AN$6,$E228&gt;=AN$5),60,0)))</f>
        <v/>
      </c>
      <c r="AO228" s="80" t="str">
        <f>IF(OR($A228="",NOT(ISNUMBER($G228))),"",IF(AND($F228&lt;=AO$6,$G228&gt;=AO$5),IF(AO$5&gt;$N228,5,$K228)*10+IF(AND($F228&gt;=AO$5,$F228&lt;=AO$6),IF(AND($G228&gt;=AO$5,$G228&lt;=AO$6),5,IF($L228=1,2,1)),IF(AND($G228&gt;=AO$5,$G228&lt;=AO$6),IF($M228&gt;0,4,3),0)),IF(AND($D228&lt;=AO$6,$E228&gt;=AO$5),60,0)))</f>
        <v/>
      </c>
      <c r="AP228" s="80" t="str">
        <f>IF(OR($A228="",NOT(ISNUMBER($G228))),"",IF(AND($F228&lt;=AP$6,$G228&gt;=AP$5),IF(AP$5&gt;$N228,5,$K228)*10+IF(AND($F228&gt;=AP$5,$F228&lt;=AP$6),IF(AND($G228&gt;=AP$5,$G228&lt;=AP$6),5,IF($L228=1,2,1)),IF(AND($G228&gt;=AP$5,$G228&lt;=AP$6),IF($M228&gt;0,4,3),0)),IF(AND($D228&lt;=AP$6,$E228&gt;=AP$5),60,0)))</f>
        <v/>
      </c>
      <c r="AQ228" s="80" t="str">
        <f>IF(OR($A228="",NOT(ISNUMBER($G228))),"",IF(AND($F228&lt;=AQ$6,$G228&gt;=AQ$5),IF(AQ$5&gt;$N228,5,$K228)*10+IF(AND($F228&gt;=AQ$5,$F228&lt;=AQ$6),IF(AND($G228&gt;=AQ$5,$G228&lt;=AQ$6),5,IF($L228=1,2,1)),IF(AND($G228&gt;=AQ$5,$G228&lt;=AQ$6),IF($M228&gt;0,4,3),0)),IF(AND($D228&lt;=AQ$6,$E228&gt;=AQ$5),60,0)))</f>
        <v/>
      </c>
      <c r="AR228" s="80" t="str">
        <f>IF(OR($A228="",NOT(ISNUMBER($G228))),"",IF(AND($F228&lt;=AR$6,$G228&gt;=AR$5),IF(AR$5&gt;$N228,5,$K228)*10+IF(AND($F228&gt;=AR$5,$F228&lt;=AR$6),IF(AND($G228&gt;=AR$5,$G228&lt;=AR$6),5,IF($L228=1,2,1)),IF(AND($G228&gt;=AR$5,$G228&lt;=AR$6),IF($M228&gt;0,4,3),0)),IF(AND($D228&lt;=AR$6,$E228&gt;=AR$5),60,0)))</f>
        <v/>
      </c>
      <c r="AS228" s="80" t="str">
        <f>IF(OR($A228="",NOT(ISNUMBER($G228))),"",IF(AND($F228&lt;=AS$6,$G228&gt;=AS$5),IF(AS$5&gt;$N228,5,$K228)*10+IF(AND($F228&gt;=AS$5,$F228&lt;=AS$6),IF(AND($G228&gt;=AS$5,$G228&lt;=AS$6),5,IF($L228=1,2,1)),IF(AND($G228&gt;=AS$5,$G228&lt;=AS$6),IF($M228&gt;0,4,3),0)),IF(AND($D228&lt;=AS$6,$E228&gt;=AS$5),60,0)))</f>
        <v/>
      </c>
      <c r="AT228" s="80" t="str">
        <f>IF(OR($A228="",NOT(ISNUMBER($G228))),"",IF(AND($F228&lt;=AT$6,$G228&gt;=AT$5),IF(AT$5&gt;$N228,5,$K228)*10+IF(AND($F228&gt;=AT$5,$F228&lt;=AT$6),IF(AND($G228&gt;=AT$5,$G228&lt;=AT$6),5,IF($L228=1,2,1)),IF(AND($G228&gt;=AT$5,$G228&lt;=AT$6),IF($M228&gt;0,4,3),0)),IF(AND($D228&lt;=AT$6,$E228&gt;=AT$5),60,0)))</f>
        <v/>
      </c>
      <c r="AU228" s="80" t="str">
        <f>IF(OR($A228="",NOT(ISNUMBER($G228))),"",IF(AND($F228&lt;=AU$6,$G228&gt;=AU$5),IF(AU$5&gt;$N228,5,$K228)*10+IF(AND($F228&gt;=AU$5,$F228&lt;=AU$6),IF(AND($G228&gt;=AU$5,$G228&lt;=AU$6),5,IF($L228=1,2,1)),IF(AND($G228&gt;=AU$5,$G228&lt;=AU$6),IF($M228&gt;0,4,3),0)),IF(AND($D228&lt;=AU$6,$E228&gt;=AU$5),60,0)))</f>
        <v/>
      </c>
      <c r="AV228" s="80" t="str">
        <f>IF(OR($A228="",NOT(ISNUMBER($G228))),"",IF(AND($F228&lt;=AV$6,$G228&gt;=AV$5),IF(AV$5&gt;$N228,5,$K228)*10+IF(AND($F228&gt;=AV$5,$F228&lt;=AV$6),IF(AND($G228&gt;=AV$5,$G228&lt;=AV$6),5,IF($L228=1,2,1)),IF(AND($G228&gt;=AV$5,$G228&lt;=AV$6),IF($M228&gt;0,4,3),0)),IF(AND($D228&lt;=AV$6,$E228&gt;=AV$5),60,0)))</f>
        <v/>
      </c>
      <c r="AW228" s="80" t="str">
        <f>IF(OR($A228="",NOT(ISNUMBER($G228))),"",IF(AND($F228&lt;=AW$6,$G228&gt;=AW$5),IF(AW$5&gt;$N228,5,$K228)*10+IF(AND($F228&gt;=AW$5,$F228&lt;=AW$6),IF(AND($G228&gt;=AW$5,$G228&lt;=AW$6),5,IF($L228=1,2,1)),IF(AND($G228&gt;=AW$5,$G228&lt;=AW$6),IF($M228&gt;0,4,3),0)),IF(AND($D228&lt;=AW$6,$E228&gt;=AW$5),60,0)))</f>
        <v/>
      </c>
      <c r="AX228" s="80" t="str">
        <f>IF(OR($A228="",NOT(ISNUMBER($G228))),"",IF(AND($F228&lt;=AX$6,$G228&gt;=AX$5),IF(AX$5&gt;$N228,5,$K228)*10+IF(AND($F228&gt;=AX$5,$F228&lt;=AX$6),IF(AND($G228&gt;=AX$5,$G228&lt;=AX$6),5,IF($L228=1,2,1)),IF(AND($G228&gt;=AX$5,$G228&lt;=AX$6),IF($M228&gt;0,4,3),0)),IF(AND($D228&lt;=AX$6,$E228&gt;=AX$5),60,0)))</f>
        <v/>
      </c>
      <c r="AY228" s="80" t="str">
        <f>IF(OR($A228="",NOT(ISNUMBER($G228))),"",IF(AND($F228&lt;=AY$6,$G228&gt;=AY$5),IF(AY$5&gt;$N228,5,$K228)*10+IF(AND($F228&gt;=AY$5,$F228&lt;=AY$6),IF(AND($G228&gt;=AY$5,$G228&lt;=AY$6),5,IF($L228=1,2,1)),IF(AND($G228&gt;=AY$5,$G228&lt;=AY$6),IF($M228&gt;0,4,3),0)),IF(AND($D228&lt;=AY$6,$E228&gt;=AY$5),60,0)))</f>
        <v/>
      </c>
      <c r="AZ228" s="80" t="str">
        <f>IF(OR($A228="",NOT(ISNUMBER($G228))),"",IF(AND($F228&lt;=AZ$6,$G228&gt;=AZ$5),IF(AZ$5&gt;$N228,5,$K228)*10+IF(AND($F228&gt;=AZ$5,$F228&lt;=AZ$6),IF(AND($G228&gt;=AZ$5,$G228&lt;=AZ$6),5,IF($L228=1,2,1)),IF(AND($G228&gt;=AZ$5,$G228&lt;=AZ$6),IF($M228&gt;0,4,3),0)),IF(AND($D228&lt;=AZ$6,$E228&gt;=AZ$5),60,0)))</f>
        <v/>
      </c>
      <c r="BA228" s="80" t="str">
        <f>IF(OR($A228="",NOT(ISNUMBER($G228))),"",IF(AND($F228&lt;=BA$6,$G228&gt;=BA$5),IF(BA$5&gt;$N228,5,$K228)*10+IF(AND($F228&gt;=BA$5,$F228&lt;=BA$6),IF(AND($G228&gt;=BA$5,$G228&lt;=BA$6),5,IF($L228=1,2,1)),IF(AND($G228&gt;=BA$5,$G228&lt;=BA$6),IF($M228&gt;0,4,3),0)),IF(AND($D228&lt;=BA$6,$E228&gt;=BA$5),60,0)))</f>
        <v/>
      </c>
      <c r="BB228" s="80" t="str">
        <f>IF(OR($A228="",NOT(ISNUMBER($G228))),"",IF(AND($F228&lt;=BB$6,$G228&gt;=BB$5),IF(BB$5&gt;$N228,5,$K228)*10+IF(AND($F228&gt;=BB$5,$F228&lt;=BB$6),IF(AND($G228&gt;=BB$5,$G228&lt;=BB$6),5,IF($L228=1,2,1)),IF(AND($G228&gt;=BB$5,$G228&lt;=BB$6),IF($M228&gt;0,4,3),0)),IF(AND($D228&lt;=BB$6,$E228&gt;=BB$5),60,0)))</f>
        <v/>
      </c>
      <c r="BC228" s="80" t="str">
        <f>IF(OR($A228="",NOT(ISNUMBER($G228))),"",IF(AND($F228&lt;=BC$6,$G228&gt;=BC$5),IF(BC$5&gt;$N228,5,$K228)*10+IF(AND($F228&gt;=BC$5,$F228&lt;=BC$6),IF(AND($G228&gt;=BC$5,$G228&lt;=BC$6),5,IF($L228=1,2,1)),IF(AND($G228&gt;=BC$5,$G228&lt;=BC$6),IF($M228&gt;0,4,3),0)),IF(AND($D228&lt;=BC$6,$E228&gt;=BC$5),60,0)))</f>
        <v/>
      </c>
      <c r="BD228" s="80" t="str">
        <f>IF(OR($A228="",NOT(ISNUMBER($G228))),"",IF(AND($F228&lt;=BD$6,$G228&gt;=BD$5),IF(BD$5&gt;$N228,5,$K228)*10+IF(AND($F228&gt;=BD$5,$F228&lt;=BD$6),IF(AND($G228&gt;=BD$5,$G228&lt;=BD$6),5,IF($L228=1,2,1)),IF(AND($G228&gt;=BD$5,$G228&lt;=BD$6),IF($M228&gt;0,4,3),0)),IF(AND($D228&lt;=BD$6,$E228&gt;=BD$5),60,0)))</f>
        <v/>
      </c>
      <c r="BE228" s="80" t="str">
        <f>IF(OR($A228="",NOT(ISNUMBER($G228))),"",IF(AND($F228&lt;=BE$6,$G228&gt;=BE$5),IF(BE$5&gt;$N228,5,$K228)*10+IF(AND($F228&gt;=BE$5,$F228&lt;=BE$6),IF(AND($G228&gt;=BE$5,$G228&lt;=BE$6),5,IF($L228=1,2,1)),IF(AND($G228&gt;=BE$5,$G228&lt;=BE$6),IF($M228&gt;0,4,3),0)),IF(AND($D228&lt;=BE$6,$E228&gt;=BE$5),60,0)))</f>
        <v/>
      </c>
      <c r="BF228" s="80" t="str">
        <f>IF(OR($A228="",NOT(ISNUMBER($G228))),"",IF(AND($F228&lt;=BF$6,$G228&gt;=BF$5),IF(BF$5&gt;$N228,5,$K228)*10+IF(AND($F228&gt;=BF$5,$F228&lt;=BF$6),IF(AND($G228&gt;=BF$5,$G228&lt;=BF$6),5,IF($L228=1,2,1)),IF(AND($G228&gt;=BF$5,$G228&lt;=BF$6),IF($M228&gt;0,4,3),0)),IF(AND($D228&lt;=BF$6,$E228&gt;=BF$5),60,0)))</f>
        <v/>
      </c>
      <c r="BG228" s="80" t="str">
        <f>IF(OR($A228="",NOT(ISNUMBER($G228))),"",IF(AND($F228&lt;=BG$6,$G228&gt;=BG$5),IF(BG$5&gt;$N228,5,$K228)*10+IF(AND($F228&gt;=BG$5,$F228&lt;=BG$6),IF(AND($G228&gt;=BG$5,$G228&lt;=BG$6),5,IF($L228=1,2,1)),IF(AND($G228&gt;=BG$5,$G228&lt;=BG$6),IF($M228&gt;0,4,3),0)),IF(AND($D228&lt;=BG$6,$E228&gt;=BG$5),60,0)))</f>
        <v/>
      </c>
      <c r="BH228" s="80" t="str">
        <f>IF(OR($A228="",NOT(ISNUMBER($G228))),"",IF(AND($F228&lt;=BH$6,$G228&gt;=BH$5),IF(BH$5&gt;$N228,5,$K228)*10+IF(AND($F228&gt;=BH$5,$F228&lt;=BH$6),IF(AND($G228&gt;=BH$5,$G228&lt;=BH$6),5,IF($L228=1,2,1)),IF(AND($G228&gt;=BH$5,$G228&lt;=BH$6),IF($M228&gt;0,4,3),0)),IF(AND($D228&lt;=BH$6,$E228&gt;=BH$5),60,0)))</f>
        <v/>
      </c>
      <c r="BI228" s="80" t="str">
        <f>IF(OR($A228="",NOT(ISNUMBER($G228))),"",IF(AND($F228&lt;=BI$6,$G228&gt;=BI$5),IF(BI$5&gt;$N228,5,$K228)*10+IF(AND($F228&gt;=BI$5,$F228&lt;=BI$6),IF(AND($G228&gt;=BI$5,$G228&lt;=BI$6),5,IF($L228=1,2,1)),IF(AND($G228&gt;=BI$5,$G228&lt;=BI$6),IF($M228&gt;0,4,3),0)),IF(AND($D228&lt;=BI$6,$E228&gt;=BI$5),60,0)))</f>
        <v/>
      </c>
      <c r="BJ228" s="80" t="str">
        <f>IF(OR($A228="",NOT(ISNUMBER($G228))),"",IF(AND($F228&lt;=BJ$6,$G228&gt;=BJ$5),IF(BJ$5&gt;$N228,5,$K228)*10+IF(AND($F228&gt;=BJ$5,$F228&lt;=BJ$6),IF(AND($G228&gt;=BJ$5,$G228&lt;=BJ$6),5,IF($L228=1,2,1)),IF(AND($G228&gt;=BJ$5,$G228&lt;=BJ$6),IF($M228&gt;0,4,3),0)),IF(AND($D228&lt;=BJ$6,$E228&gt;=BJ$5),60,0)))</f>
        <v/>
      </c>
      <c r="BK228" s="80" t="str">
        <f>IF(OR($A228="",NOT(ISNUMBER($G228))),"",IF(AND($F228&lt;=BK$6,$G228&gt;=BK$5),IF(BK$5&gt;$N228,5,$K228)*10+IF(AND($F228&gt;=BK$5,$F228&lt;=BK$6),IF(AND($G228&gt;=BK$5,$G228&lt;=BK$6),5,IF($L228=1,2,1)),IF(AND($G228&gt;=BK$5,$G228&lt;=BK$6),IF($M228&gt;0,4,3),0)),IF(AND($D228&lt;=BK$6,$E228&gt;=BK$5),60,0)))</f>
        <v/>
      </c>
      <c r="BL228" s="80" t="str">
        <f>IF(OR($A228="",NOT(ISNUMBER($G228))),"",IF(AND($F228&lt;=BL$6,$G228&gt;=BL$5),IF(BL$5&gt;$N228,5,$K228)*10+IF(AND($F228&gt;=BL$5,$F228&lt;=BL$6),IF(AND($G228&gt;=BL$5,$G228&lt;=BL$6),5,IF($L228=1,2,1)),IF(AND($G228&gt;=BL$5,$G228&lt;=BL$6),IF($M228&gt;0,4,3),0)),IF(AND($D228&lt;=BL$6,$E228&gt;=BL$5),60,0)))</f>
        <v/>
      </c>
      <c r="BM228" s="80" t="str">
        <f>IF(OR($A228="",NOT(ISNUMBER($G228))),"",IF(AND($F228&lt;=BM$6,$G228&gt;=BM$5),IF(BM$5&gt;$N228,5,$K228)*10+IF(AND($F228&gt;=BM$5,$F228&lt;=BM$6),IF(AND($G228&gt;=BM$5,$G228&lt;=BM$6),5,IF($L228=1,2,1)),IF(AND($G228&gt;=BM$5,$G228&lt;=BM$6),IF($M228&gt;0,4,3),0)),IF(AND($D228&lt;=BM$6,$E228&gt;=BM$5),60,0)))</f>
        <v/>
      </c>
      <c r="BN228" s="80" t="str">
        <f>IF(OR($A228="",NOT(ISNUMBER($G228))),"",IF(AND($F228&lt;=BN$6,$G228&gt;=BN$5),IF(BN$5&gt;$N228,5,$K228)*10+IF(AND($F228&gt;=BN$5,$F228&lt;=BN$6),IF(AND($G228&gt;=BN$5,$G228&lt;=BN$6),5,IF($L228=1,2,1)),IF(AND($G228&gt;=BN$5,$G228&lt;=BN$6),IF($M228&gt;0,4,3),0)),IF(AND($D228&lt;=BN$6,$E228&gt;=BN$5),60,0)))</f>
        <v/>
      </c>
      <c r="BO228" s="80" t="str">
        <f>IF(OR($A228="",NOT(ISNUMBER($G228))),"",IF(AND($F228&lt;=BO$6,$G228&gt;=BO$5),IF(BO$5&gt;$N228,5,$K228)*10+IF(AND($F228&gt;=BO$5,$F228&lt;=BO$6),IF(AND($G228&gt;=BO$5,$G228&lt;=BO$6),5,IF($L228=1,2,1)),IF(AND($G228&gt;=BO$5,$G228&lt;=BO$6),IF($M228&gt;0,4,3),0)),IF(AND($D228&lt;=BO$6,$E228&gt;=BO$5),60,0)))</f>
        <v/>
      </c>
      <c r="BP228" s="80" t="str">
        <f>IF(OR($A228="",NOT(ISNUMBER($G228))),"",IF(AND($F228&lt;=BP$6,$G228&gt;=BP$5),IF(BP$5&gt;$N228,5,$K228)*10+IF(AND($F228&gt;=BP$5,$F228&lt;=BP$6),IF(AND($G228&gt;=BP$5,$G228&lt;=BP$6),5,IF($L228=1,2,1)),IF(AND($G228&gt;=BP$5,$G228&lt;=BP$6),IF($M228&gt;0,4,3),0)),IF(AND($D228&lt;=BP$6,$E228&gt;=BP$5),60,0)))</f>
        <v/>
      </c>
      <c r="BQ228" s="80" t="str">
        <f>IF(OR($A228="",NOT(ISNUMBER($G228))),"",IF(AND($F228&lt;=BQ$6,$G228&gt;=BQ$5),IF(BQ$5&gt;$N228,5,$K228)*10+IF(AND($F228&gt;=BQ$5,$F228&lt;=BQ$6),IF(AND($G228&gt;=BQ$5,$G228&lt;=BQ$6),5,IF($L228=1,2,1)),IF(AND($G228&gt;=BQ$5,$G228&lt;=BQ$6),IF($M228&gt;0,4,3),0)),IF(AND($D228&lt;=BQ$6,$E228&gt;=BQ$5),60,0)))</f>
        <v/>
      </c>
      <c r="BR228" s="80" t="str">
        <f>IF(OR($A228="",NOT(ISNUMBER($G228))),"",IF(AND($F228&lt;=BR$6,$G228&gt;=BR$5),IF(BR$5&gt;$N228,5,$K228)*10+IF(AND($F228&gt;=BR$5,$F228&lt;=BR$6),IF(AND($G228&gt;=BR$5,$G228&lt;=BR$6),5,IF($L228=1,2,1)),IF(AND($G228&gt;=BR$5,$G228&lt;=BR$6),IF($M228&gt;0,4,3),0)),IF(AND($D228&lt;=BR$6,$E228&gt;=BR$5),60,0)))</f>
        <v/>
      </c>
      <c r="BS228" s="80" t="str">
        <f>IF(OR($A228="",NOT(ISNUMBER($G228))),"",IF(AND($F228&lt;=BS$6,$G228&gt;=BS$5),IF(BS$5&gt;$N228,5,$K228)*10+IF(AND($F228&gt;=BS$5,$F228&lt;=BS$6),IF(AND($G228&gt;=BS$5,$G228&lt;=BS$6),5,IF($L228=1,2,1)),IF(AND($G228&gt;=BS$5,$G228&lt;=BS$6),IF($M228&gt;0,4,3),0)),IF(AND($D228&lt;=BS$6,$E228&gt;=BS$5),60,0)))</f>
        <v/>
      </c>
      <c r="BT228" s="80" t="str">
        <f>IF(OR($A228="",NOT(ISNUMBER($G228))),"",IF(AND($F228&lt;=BT$6,$G228&gt;=BT$5),IF(BT$5&gt;$N228,5,$K228)*10+IF(AND($F228&gt;=BT$5,$F228&lt;=BT$6),IF(AND($G228&gt;=BT$5,$G228&lt;=BT$6),5,IF($L228=1,2,1)),IF(AND($G228&gt;=BT$5,$G228&lt;=BT$6),IF($M228&gt;0,4,3),0)),IF(AND($D228&lt;=BT$6,$E228&gt;=BT$5),60,0)))</f>
        <v/>
      </c>
      <c r="BU228" s="80" t="str">
        <f>IF(OR($A228="",NOT(ISNUMBER($G228))),"",IF(AND($F228&lt;=BU$6,$G228&gt;=BU$5),IF(BU$5&gt;$N228,5,$K228)*10+IF(AND($F228&gt;=BU$5,$F228&lt;=BU$6),IF(AND($G228&gt;=BU$5,$G228&lt;=BU$6),5,IF($L228=1,2,1)),IF(AND($G228&gt;=BU$5,$G228&lt;=BU$6),IF($M228&gt;0,4,3),0)),IF(AND($D228&lt;=BU$6,$E228&gt;=BU$5),60,0)))</f>
        <v/>
      </c>
      <c r="BV228" s="80" t="str">
        <f>IF(OR($A228="",NOT(ISNUMBER($G228))),"",IF(AND($F228&lt;=BV$6,$G228&gt;=BV$5),IF(BV$5&gt;$N228,5,$K228)*10+IF(AND($F228&gt;=BV$5,$F228&lt;=BV$6),IF(AND($G228&gt;=BV$5,$G228&lt;=BV$6),5,IF($L228=1,2,1)),IF(AND($G228&gt;=BV$5,$G228&lt;=BV$6),IF($M228&gt;0,4,3),0)),IF(AND($D228&lt;=BV$6,$E228&gt;=BV$5),60,0)))</f>
        <v/>
      </c>
      <c r="BW228" s="80" t="str">
        <f>IF(OR($A228="",NOT(ISNUMBER($G228))),"",IF(AND($F228&lt;=BW$6,$G228&gt;=BW$5),IF(BW$5&gt;$N228,5,$K228)*10+IF(AND($F228&gt;=BW$5,$F228&lt;=BW$6),IF(AND($G228&gt;=BW$5,$G228&lt;=BW$6),5,IF($L228=1,2,1)),IF(AND($G228&gt;=BW$5,$G228&lt;=BW$6),IF($M228&gt;0,4,3),0)),IF(AND($D228&lt;=BW$6,$E228&gt;=BW$5),60,0)))</f>
        <v/>
      </c>
      <c r="BX228" s="80" t="str">
        <f>IF(OR($A228="",NOT(ISNUMBER($G228))),"",IF(AND($F228&lt;=BX$6,$G228&gt;=BX$5),IF(BX$5&gt;$N228,5,$K228)*10+IF(AND($F228&gt;=BX$5,$F228&lt;=BX$6),IF(AND($G228&gt;=BX$5,$G228&lt;=BX$6),5,IF($L228=1,2,1)),IF(AND($G228&gt;=BX$5,$G228&lt;=BX$6),IF($M228&gt;0,4,3),0)),IF(AND($D228&lt;=BX$6,$E228&gt;=BX$5),60,0)))</f>
        <v/>
      </c>
      <c r="BY228" s="80" t="str">
        <f>IF(OR($A228="",NOT(ISNUMBER($G228))),"",IF(AND($F228&lt;=BY$6,$G228&gt;=BY$5),IF(BY$5&gt;$N228,5,$K228)*10+IF(AND($F228&gt;=BY$5,$F228&lt;=BY$6),IF(AND($G228&gt;=BY$5,$G228&lt;=BY$6),5,IF($L228=1,2,1)),IF(AND($G228&gt;=BY$5,$G228&lt;=BY$6),IF($M228&gt;0,4,3),0)),IF(AND($D228&lt;=BY$6,$E228&gt;=BY$5),60,0)))</f>
        <v/>
      </c>
      <c r="BZ228" s="80" t="str">
        <f>IF(OR($A228="",NOT(ISNUMBER($G228))),"",IF(AND($F228&lt;=BZ$6,$G228&gt;=BZ$5),IF(BZ$5&gt;$N228,5,$K228)*10+IF(AND($F228&gt;=BZ$5,$F228&lt;=BZ$6),IF(AND($G228&gt;=BZ$5,$G228&lt;=BZ$6),5,IF($L228=1,2,1)),IF(AND($G228&gt;=BZ$5,$G228&lt;=BZ$6),IF($M228&gt;0,4,3),0)),IF(AND($D228&lt;=BZ$6,$E228&gt;=BZ$5),60,0)))</f>
        <v/>
      </c>
      <c r="CA228" s="80" t="str">
        <f>IF(OR($A228="",NOT(ISNUMBER($G228))),"",IF(AND($F228&lt;=CA$6,$G228&gt;=CA$5),IF(CA$5&gt;$N228,5,$K228)*10+IF(AND($F228&gt;=CA$5,$F228&lt;=CA$6),IF(AND($G228&gt;=CA$5,$G228&lt;=CA$6),5,IF($L228=1,2,1)),IF(AND($G228&gt;=CA$5,$G228&lt;=CA$6),IF($M228&gt;0,4,3),0)),IF(AND($D228&lt;=CA$6,$E228&gt;=CA$5),60,0)))</f>
        <v/>
      </c>
      <c r="CB228" s="80" t="str">
        <f>IF(OR($A228="",NOT(ISNUMBER($G228))),"",IF(AND($F228&lt;=CB$6,$G228&gt;=CB$5),IF(CB$5&gt;$N228,5,$K228)*10+IF(AND($F228&gt;=CB$5,$F228&lt;=CB$6),IF(AND($G228&gt;=CB$5,$G228&lt;=CB$6),5,IF($L228=1,2,1)),IF(AND($G228&gt;=CB$5,$G228&lt;=CB$6),IF($M228&gt;0,4,3),0)),IF(AND($D228&lt;=CB$6,$E228&gt;=CB$5),60,0)))</f>
        <v/>
      </c>
      <c r="CC228" s="80" t="str">
        <f>IF(OR($A228="",NOT(ISNUMBER($G228))),"",IF(AND($F228&lt;=CC$6,$G228&gt;=CC$5),IF(CC$5&gt;$N228,5,$K228)*10+IF(AND($F228&gt;=CC$5,$F228&lt;=CC$6),IF(AND($G228&gt;=CC$5,$G228&lt;=CC$6),5,IF($L228=1,2,1)),IF(AND($G228&gt;=CC$5,$G228&lt;=CC$6),IF($M228&gt;0,4,3),0)),IF(AND($D228&lt;=CC$6,$E228&gt;=CC$5),60,0)))</f>
        <v/>
      </c>
      <c r="CD228" s="80" t="str">
        <f>IF(OR($A228="",NOT(ISNUMBER($G228))),"",IF(AND($F228&lt;=CD$6,$G228&gt;=CD$5),IF(CD$5&gt;$N228,5,$K228)*10+IF(AND($F228&gt;=CD$5,$F228&lt;=CD$6),IF(AND($G228&gt;=CD$5,$G228&lt;=CD$6),5,IF($L228=1,2,1)),IF(AND($G228&gt;=CD$5,$G228&lt;=CD$6),IF($M228&gt;0,4,3),0)),IF(AND($D228&lt;=CD$6,$E228&gt;=CD$5),60,0)))</f>
        <v/>
      </c>
      <c r="CE228" s="80" t="str">
        <f>IF(OR($A228="",NOT(ISNUMBER($G228))),"",IF(AND($F228&lt;=CE$6,$G228&gt;=CE$5),IF(CE$5&gt;$N228,5,$K228)*10+IF(AND($F228&gt;=CE$5,$F228&lt;=CE$6),IF(AND($G228&gt;=CE$5,$G228&lt;=CE$6),5,IF($L228=1,2,1)),IF(AND($G228&gt;=CE$5,$G228&lt;=CE$6),IF($M228&gt;0,4,3),0)),IF(AND($D228&lt;=CE$6,$E228&gt;=CE$5),60,0)))</f>
        <v/>
      </c>
      <c r="CF228" s="80" t="str">
        <f>IF(OR($A228="",NOT(ISNUMBER($G228))),"",IF(AND($F228&lt;=CF$6,$G228&gt;=CF$5),IF(CF$5&gt;$N228,5,$K228)*10+IF(AND($F228&gt;=CF$5,$F228&lt;=CF$6),IF(AND($G228&gt;=CF$5,$G228&lt;=CF$6),5,IF($L228=1,2,1)),IF(AND($G228&gt;=CF$5,$G228&lt;=CF$6),IF($M228&gt;0,4,3),0)),IF(AND($D228&lt;=CF$6,$E228&gt;=CF$5),60,0)))</f>
        <v/>
      </c>
      <c r="CG228" s="80" t="str">
        <f>IF(OR($A228="",NOT(ISNUMBER($G228))),"",IF(AND($F228&lt;=CG$6,$G228&gt;=CG$5),IF(CG$5&gt;$N228,5,$K228)*10+IF(AND($F228&gt;=CG$5,$F228&lt;=CG$6),IF(AND($G228&gt;=CG$5,$G228&lt;=CG$6),5,IF($L228=1,2,1)),IF(AND($G228&gt;=CG$5,$G228&lt;=CG$6),IF($M228&gt;0,4,3),0)),IF(AND($D228&lt;=CG$6,$E228&gt;=CG$5),60,0)))</f>
        <v/>
      </c>
      <c r="CH228" s="80" t="str">
        <f>IF(OR($A228="",NOT(ISNUMBER($G228))),"",IF(AND($F228&lt;=CH$6,$G228&gt;=CH$5),IF(CH$5&gt;$N228,5,$K228)*10+IF(AND($F228&gt;=CH$5,$F228&lt;=CH$6),IF(AND($G228&gt;=CH$5,$G228&lt;=CH$6),5,IF($L228=1,2,1)),IF(AND($G228&gt;=CH$5,$G228&lt;=CH$6),IF($M228&gt;0,4,3),0)),IF(AND($D228&lt;=CH$6,$E228&gt;=CH$5),60,0)))</f>
        <v/>
      </c>
      <c r="CI228" s="80" t="str">
        <f>IF(OR($A228="",NOT(ISNUMBER($G228))),"",IF(AND($F228&lt;=CI$6,$G228&gt;=CI$5),IF(CI$5&gt;$N228,5,$K228)*10+IF(AND($F228&gt;=CI$5,$F228&lt;=CI$6),IF(AND($G228&gt;=CI$5,$G228&lt;=CI$6),5,IF($L228=1,2,1)),IF(AND($G228&gt;=CI$5,$G228&lt;=CI$6),IF($M228&gt;0,4,3),0)),IF(AND($D228&lt;=CI$6,$E228&gt;=CI$5),60,0)))</f>
        <v/>
      </c>
      <c r="CJ228" s="80" t="str">
        <f>IF(OR($A228="",NOT(ISNUMBER($G228))),"",IF(AND($F228&lt;=CJ$6,$G228&gt;=CJ$5),IF(CJ$5&gt;$N228,5,$K228)*10+IF(AND($F228&gt;=CJ$5,$F228&lt;=CJ$6),IF(AND($G228&gt;=CJ$5,$G228&lt;=CJ$6),5,IF($L228=1,2,1)),IF(AND($G228&gt;=CJ$5,$G228&lt;=CJ$6),IF($M228&gt;0,4,3),0)),IF(AND($D228&lt;=CJ$6,$E228&gt;=CJ$5),60,0)))</f>
        <v/>
      </c>
      <c r="CK228" s="80" t="str">
        <f>IF(OR($A228="",NOT(ISNUMBER($G228))),"",IF(AND($F228&lt;=CK$6,$G228&gt;=CK$5),IF(CK$5&gt;$N228,5,$K228)*10+IF(AND($F228&gt;=CK$5,$F228&lt;=CK$6),IF(AND($G228&gt;=CK$5,$G228&lt;=CK$6),5,IF($L228=1,2,1)),IF(AND($G228&gt;=CK$5,$G228&lt;=CK$6),IF($M228&gt;0,4,3),0)),IF(AND($D228&lt;=CK$6,$E228&gt;=CK$5),60,0)))</f>
        <v/>
      </c>
      <c r="CL228" s="80" t="str">
        <f>IF(OR($A228="",NOT(ISNUMBER($G228))),"",IF(AND($F228&lt;=CL$6,$G228&gt;=CL$5),IF(CL$5&gt;$N228,5,$K228)*10+IF(AND($F228&gt;=CL$5,$F228&lt;=CL$6),IF(AND($G228&gt;=CL$5,$G228&lt;=CL$6),5,IF($L228=1,2,1)),IF(AND($G228&gt;=CL$5,$G228&lt;=CL$6),IF($M228&gt;0,4,3),0)),IF(AND($D228&lt;=CL$6,$E228&gt;=CL$5),60,0)))</f>
        <v/>
      </c>
      <c r="CM228" s="80" t="str">
        <f>IF(OR($A228="",NOT(ISNUMBER($G228))),"",IF(AND($F228&lt;=CM$6,$G228&gt;=CM$5),IF(CM$5&gt;$N228,5,$K228)*10+IF(AND($F228&gt;=CM$5,$F228&lt;=CM$6),IF(AND($G228&gt;=CM$5,$G228&lt;=CM$6),5,IF($L228=1,2,1)),IF(AND($G228&gt;=CM$5,$G228&lt;=CM$6),IF($M228&gt;0,4,3),0)),IF(AND($D228&lt;=CM$6,$E228&gt;=CM$5),60,0)))</f>
        <v/>
      </c>
      <c r="CN228" s="80" t="str">
        <f>IF(OR($A228="",NOT(ISNUMBER($G228))),"",IF(AND($F228&lt;=CN$6,$G228&gt;=CN$5),IF(CN$5&gt;$N228,5,$K228)*10+IF(AND($F228&gt;=CN$5,$F228&lt;=CN$6),IF(AND($G228&gt;=CN$5,$G228&lt;=CN$6),5,IF($L228=1,2,1)),IF(AND($G228&gt;=CN$5,$G228&lt;=CN$6),IF($M228&gt;0,4,3),0)),IF(AND($D228&lt;=CN$6,$E228&gt;=CN$5),60,0)))</f>
        <v/>
      </c>
      <c r="CO228" s="80" t="str">
        <f>IF(OR($A228="",NOT(ISNUMBER($G228))),"",IF(AND($F228&lt;=CO$6,$G228&gt;=CO$5),IF(CO$5&gt;$N228,5,$K228)*10+IF(AND($F228&gt;=CO$5,$F228&lt;=CO$6),IF(AND($G228&gt;=CO$5,$G228&lt;=CO$6),5,IF($L228=1,2,1)),IF(AND($G228&gt;=CO$5,$G228&lt;=CO$6),IF($M228&gt;0,4,3),0)),IF(AND($D228&lt;=CO$6,$E228&gt;=CO$5),60,0)))</f>
        <v/>
      </c>
      <c r="CP228" s="80" t="str">
        <f>IF(OR($A228="",NOT(ISNUMBER($G228))),"",IF(AND($F228&lt;=CP$6,$G228&gt;=CP$5),IF(CP$5&gt;$N228,5,$K228)*10+IF(AND($F228&gt;=CP$5,$F228&lt;=CP$6),IF(AND($G228&gt;=CP$5,$G228&lt;=CP$6),5,IF($L228=1,2,1)),IF(AND($G228&gt;=CP$5,$G228&lt;=CP$6),IF($M228&gt;0,4,3),0)),IF(AND($D228&lt;=CP$6,$E228&gt;=CP$5),60,0)))</f>
        <v/>
      </c>
      <c r="CQ228" s="80" t="str">
        <f>IF(OR($A228="",NOT(ISNUMBER($G228))),"",IF(AND($F228&lt;=CQ$6,$G228&gt;=CQ$5),IF(CQ$5&gt;$N228,5,$K228)*10+IF(AND($F228&gt;=CQ$5,$F228&lt;=CQ$6),IF(AND($G228&gt;=CQ$5,$G228&lt;=CQ$6),5,IF($L228=1,2,1)),IF(AND($G228&gt;=CQ$5,$G228&lt;=CQ$6),IF($M228&gt;0,4,3),0)),IF(AND($D228&lt;=CQ$6,$E228&gt;=CQ$5),60,0)))</f>
        <v/>
      </c>
      <c r="CR228" s="80" t="str">
        <f>IF(OR($A228="",NOT(ISNUMBER($G228))),"",IF(AND($F228&lt;=CR$6,$G228&gt;=CR$5),IF(CR$5&gt;$N228,5,$K228)*10+IF(AND($F228&gt;=CR$5,$F228&lt;=CR$6),IF(AND($G228&gt;=CR$5,$G228&lt;=CR$6),5,IF($L228=1,2,1)),IF(AND($G228&gt;=CR$5,$G228&lt;=CR$6),IF($M228&gt;0,4,3),0)),IF(AND($D228&lt;=CR$6,$E228&gt;=CR$5),60,0)))</f>
        <v/>
      </c>
      <c r="CS228" s="80" t="str">
        <f>IF(OR($A228="",NOT(ISNUMBER($G228))),"",IF(AND($F228&lt;=CS$6,$G228&gt;=CS$5),IF(CS$5&gt;$N228,5,$K228)*10+IF(AND($F228&gt;=CS$5,$F228&lt;=CS$6),IF(AND($G228&gt;=CS$5,$G228&lt;=CS$6),5,IF($L228=1,2,1)),IF(AND($G228&gt;=CS$5,$G228&lt;=CS$6),IF($M228&gt;0,4,3),0)),IF(AND($D228&lt;=CS$6,$E228&gt;=CS$5),60,0)))</f>
        <v/>
      </c>
      <c r="CT228" s="80" t="str">
        <f>IF(OR($A228="",NOT(ISNUMBER($G228))),"",IF(AND($F228&lt;=CT$6,$G228&gt;=CT$5),IF(CT$5&gt;$N228,5,$K228)*10+IF(AND($F228&gt;=CT$5,$F228&lt;=CT$6),IF(AND($G228&gt;=CT$5,$G228&lt;=CT$6),5,IF($L228=1,2,1)),IF(AND($G228&gt;=CT$5,$G228&lt;=CT$6),IF($M228&gt;0,4,3),0)),IF(AND($D228&lt;=CT$6,$E228&gt;=CT$5),60,0)))</f>
        <v/>
      </c>
      <c r="CU228" s="80" t="str">
        <f>IF(OR($A228="",NOT(ISNUMBER($G228))),"",IF(AND($F228&lt;=CU$6,$G228&gt;=CU$5),IF(CU$5&gt;$N228,5,$K228)*10+IF(AND($F228&gt;=CU$5,$F228&lt;=CU$6),IF(AND($G228&gt;=CU$5,$G228&lt;=CU$6),5,IF($L228=1,2,1)),IF(AND($G228&gt;=CU$5,$G228&lt;=CU$6),IF($M228&gt;0,4,3),0)),IF(AND($D228&lt;=CU$6,$E228&gt;=CU$5),60,0)))</f>
        <v/>
      </c>
      <c r="CV228" s="80" t="str">
        <f>IF(OR($A228="",NOT(ISNUMBER($G228))),"",IF(AND($F228&lt;=CV$6,$G228&gt;=CV$5),IF(CV$5&gt;$N228,5,$K228)*10+IF(AND($F228&gt;=CV$5,$F228&lt;=CV$6),IF(AND($G228&gt;=CV$5,$G228&lt;=CV$6),5,IF($L228=1,2,1)),IF(AND($G228&gt;=CV$5,$G228&lt;=CV$6),IF($M228&gt;0,4,3),0)),IF(AND($D228&lt;=CV$6,$E228&gt;=CV$5),60,0)))</f>
        <v/>
      </c>
      <c r="CW228" s="80" t="str">
        <f>IF(OR($A228="",NOT(ISNUMBER($G228))),"",IF(AND($F228&lt;=CW$6,$G228&gt;=CW$5),IF(CW$5&gt;$N228,5,$K228)*10+IF(AND($F228&gt;=CW$5,$F228&lt;=CW$6),IF(AND($G228&gt;=CW$5,$G228&lt;=CW$6),5,IF($L228=1,2,1)),IF(AND($G228&gt;=CW$5,$G228&lt;=CW$6),IF($M228&gt;0,4,3),0)),IF(AND($D228&lt;=CW$6,$E228&gt;=CW$5),60,0)))</f>
        <v/>
      </c>
      <c r="CX228" s="80" t="str">
        <f>IF(OR($A228="",NOT(ISNUMBER($G228))),"",IF(AND($F228&lt;=CX$6,$G228&gt;=CX$5),IF(CX$5&gt;$N228,5,$K228)*10+IF(AND($F228&gt;=CX$5,$F228&lt;=CX$6),IF(AND($G228&gt;=CX$5,$G228&lt;=CX$6),5,IF($L228=1,2,1)),IF(AND($G228&gt;=CX$5,$G228&lt;=CX$6),IF($M228&gt;0,4,3),0)),IF(AND($D228&lt;=CX$6,$E228&gt;=CX$5),60,0)))</f>
        <v/>
      </c>
      <c r="CY228" s="80" t="str">
        <f>IF(OR($A228="",NOT(ISNUMBER($G228))),"",IF(AND($F228&lt;=CY$6,$G228&gt;=CY$5),IF(CY$5&gt;$N228,5,$K228)*10+IF(AND($F228&gt;=CY$5,$F228&lt;=CY$6),IF(AND($G228&gt;=CY$5,$G228&lt;=CY$6),5,IF($L228=1,2,1)),IF(AND($G228&gt;=CY$5,$G228&lt;=CY$6),IF($M228&gt;0,4,3),0)),IF(AND($D228&lt;=CY$6,$E228&gt;=CY$5),60,0)))</f>
        <v/>
      </c>
      <c r="CZ228" s="80" t="str">
        <f>IF(OR($A228="",NOT(ISNUMBER($G228))),"",IF(AND($F228&lt;=CZ$6,$G228&gt;=CZ$5),IF(CZ$5&gt;$N228,5,$K228)*10+IF(AND($F228&gt;=CZ$5,$F228&lt;=CZ$6),IF(AND($G228&gt;=CZ$5,$G228&lt;=CZ$6),5,IF($L228=1,2,1)),IF(AND($G228&gt;=CZ$5,$G228&lt;=CZ$6),IF($M228&gt;0,4,3),0)),IF(AND($D228&lt;=CZ$6,$E228&gt;=CZ$5),60,0)))</f>
        <v/>
      </c>
      <c r="DA228" s="80" t="str">
        <f>IF(OR($A228="",NOT(ISNUMBER($G228))),"",IF(AND($F228&lt;=DA$6,$G228&gt;=DA$5),IF(DA$5&gt;$N228,5,$K228)*10+IF(AND($F228&gt;=DA$5,$F228&lt;=DA$6),IF(AND($G228&gt;=DA$5,$G228&lt;=DA$6),5,IF($L228=1,2,1)),IF(AND($G228&gt;=DA$5,$G228&lt;=DA$6),IF($M228&gt;0,4,3),0)),IF(AND($D228&lt;=DA$6,$E228&gt;=DA$5),60,0)))</f>
        <v/>
      </c>
      <c r="DB228" s="80" t="str">
        <f>IF(OR($A228="",NOT(ISNUMBER($G228))),"",IF(AND($F228&lt;=DB$6,$G228&gt;=DB$5),IF(DB$5&gt;$N228,5,$K228)*10+IF(AND($F228&gt;=DB$5,$F228&lt;=DB$6),IF(AND($G228&gt;=DB$5,$G228&lt;=DB$6),5,IF($L228=1,2,1)),IF(AND($G228&gt;=DB$5,$G228&lt;=DB$6),IF($M228&gt;0,4,3),0)),IF(AND($D228&lt;=DB$6,$E228&gt;=DB$5),60,0)))</f>
        <v/>
      </c>
      <c r="DC228" s="80" t="str">
        <f>IF(OR($A228="",NOT(ISNUMBER($G228))),"",IF(AND($F228&lt;=DC$6,$G228&gt;=DC$5),IF(DC$5&gt;$N228,5,$K228)*10+IF(AND($F228&gt;=DC$5,$F228&lt;=DC$6),IF(AND($G228&gt;=DC$5,$G228&lt;=DC$6),5,IF($L228=1,2,1)),IF(AND($G228&gt;=DC$5,$G228&lt;=DC$6),IF($M228&gt;0,4,3),0)),IF(AND($D228&lt;=DC$6,$E228&gt;=DC$5),60,0)))</f>
        <v/>
      </c>
      <c r="DD228" s="80" t="str">
        <f>IF(OR($A228="",NOT(ISNUMBER($G228))),"",IF(AND($F228&lt;=DD$6,$G228&gt;=DD$5),IF(DD$5&gt;$N228,5,$K228)*10+IF(AND($F228&gt;=DD$5,$F228&lt;=DD$6),IF(AND($G228&gt;=DD$5,$G228&lt;=DD$6),5,IF($L228=1,2,1)),IF(AND($G228&gt;=DD$5,$G228&lt;=DD$6),IF($M228&gt;0,4,3),0)),IF(AND($D228&lt;=DD$6,$E228&gt;=DD$5),60,0)))</f>
        <v/>
      </c>
      <c r="DE228" s="80" t="str">
        <f>IF(OR($A228="",NOT(ISNUMBER($G228))),"",IF(AND($F228&lt;=DE$6,$G228&gt;=DE$5),IF(DE$5&gt;$N228,5,$K228)*10+IF(AND($F228&gt;=DE$5,$F228&lt;=DE$6),IF(AND($G228&gt;=DE$5,$G228&lt;=DE$6),5,IF($L228=1,2,1)),IF(AND($G228&gt;=DE$5,$G228&lt;=DE$6),IF($M228&gt;0,4,3),0)),IF(AND($D228&lt;=DE$6,$E228&gt;=DE$5),60,0)))</f>
        <v/>
      </c>
      <c r="DF228" s="80" t="str">
        <f>IF(OR($A228="",NOT(ISNUMBER($G228))),"",IF(AND($F228&lt;=DF$6,$G228&gt;=DF$5),IF(DF$5&gt;$N228,5,$K228)*10+IF(AND($F228&gt;=DF$5,$F228&lt;=DF$6),IF(AND($G228&gt;=DF$5,$G228&lt;=DF$6),5,IF($L228=1,2,1)),IF(AND($G228&gt;=DF$5,$G228&lt;=DF$6),IF($M228&gt;0,4,3),0)),IF(AND($D228&lt;=DF$6,$E228&gt;=DF$5),60,0)))</f>
        <v/>
      </c>
      <c r="DG228" s="80" t="str">
        <f>IF(OR($A228="",NOT(ISNUMBER($G228))),"",IF(AND($F228&lt;=DG$6,$G228&gt;=DG$5),IF(DG$5&gt;$N228,5,$K228)*10+IF(AND($F228&gt;=DG$5,$F228&lt;=DG$6),IF(AND($G228&gt;=DG$5,$G228&lt;=DG$6),5,IF($L228=1,2,1)),IF(AND($G228&gt;=DG$5,$G228&lt;=DG$6),IF($M228&gt;0,4,3),0)),IF(AND($D228&lt;=DG$6,$E228&gt;=DG$5),60,0)))</f>
        <v/>
      </c>
      <c r="DH228" s="80" t="str">
        <f>IF(OR($A228="",NOT(ISNUMBER($G228))),"",IF(AND($F228&lt;=DH$6,$G228&gt;=DH$5),IF(DH$5&gt;$N228,5,$K228)*10+IF(AND($F228&gt;=DH$5,$F228&lt;=DH$6),IF(AND($G228&gt;=DH$5,$G228&lt;=DH$6),5,IF($L228=1,2,1)),IF(AND($G228&gt;=DH$5,$G228&lt;=DH$6),IF($M228&gt;0,4,3),0)),IF(AND($D228&lt;=DH$6,$E228&gt;=DH$5),60,0)))</f>
        <v/>
      </c>
      <c r="DI228" s="80" t="str">
        <f>IF(OR($A228="",NOT(ISNUMBER($G228))),"",IF(AND($F228&lt;=DI$6,$G228&gt;=DI$5),IF(DI$5&gt;$N228,5,$K228)*10+IF(AND($F228&gt;=DI$5,$F228&lt;=DI$6),IF(AND($G228&gt;=DI$5,$G228&lt;=DI$6),5,IF($L228=1,2,1)),IF(AND($G228&gt;=DI$5,$G228&lt;=DI$6),IF($M228&gt;0,4,3),0)),IF(AND($D228&lt;=DI$6,$E228&gt;=DI$5),60,0)))</f>
        <v/>
      </c>
      <c r="DJ228" s="80" t="str">
        <f>IF(OR($A228="",NOT(ISNUMBER($G228))),"",IF(AND($F228&lt;=DJ$6,$G228&gt;=DJ$5),IF(DJ$5&gt;$N228,5,$K228)*10+IF(AND($F228&gt;=DJ$5,$F228&lt;=DJ$6),IF(AND($G228&gt;=DJ$5,$G228&lt;=DJ$6),5,IF($L228=1,2,1)),IF(AND($G228&gt;=DJ$5,$G228&lt;=DJ$6),IF($M228&gt;0,4,3),0)),IF(AND($D228&lt;=DJ$6,$E228&gt;=DJ$5),60,0)))</f>
        <v/>
      </c>
      <c r="DK228" s="80" t="str">
        <f>IF(OR($A228="",NOT(ISNUMBER($G228))),"",IF(AND($F228&lt;=DK$6,$G228&gt;=DK$5),IF(DK$5&gt;$N228,5,$K228)*10+IF(AND($F228&gt;=DK$5,$F228&lt;=DK$6),IF(AND($G228&gt;=DK$5,$G228&lt;=DK$6),5,IF($L228=1,2,1)),IF(AND($G228&gt;=DK$5,$G228&lt;=DK$6),IF($M228&gt;0,4,3),0)),IF(AND($D228&lt;=DK$6,$E228&gt;=DK$5),60,0)))</f>
        <v/>
      </c>
      <c r="DL228" s="80" t="str">
        <f>IF(OR($A228="",NOT(ISNUMBER($G228))),"",IF(AND($F228&lt;=DL$6,$G228&gt;=DL$5),IF(DL$5&gt;$N228,5,$K228)*10+IF(AND($F228&gt;=DL$5,$F228&lt;=DL$6),IF(AND($G228&gt;=DL$5,$G228&lt;=DL$6),5,IF($L228=1,2,1)),IF(AND($G228&gt;=DL$5,$G228&lt;=DL$6),IF($M228&gt;0,4,3),0)),IF(AND($D228&lt;=DL$6,$E228&gt;=DL$5),60,0)))</f>
        <v/>
      </c>
      <c r="DM228" s="80" t="str">
        <f>IF(OR($A228="",NOT(ISNUMBER($G228))),"",IF(AND($F228&lt;=DM$6,$G228&gt;=DM$5),IF(DM$5&gt;$N228,5,$K228)*10+IF(AND($F228&gt;=DM$5,$F228&lt;=DM$6),IF(AND($G228&gt;=DM$5,$G228&lt;=DM$6),5,IF($L228=1,2,1)),IF(AND($G228&gt;=DM$5,$G228&lt;=DM$6),IF($M228&gt;0,4,3),0)),IF(AND($D228&lt;=DM$6,$E228&gt;=DM$5),60,0)))</f>
        <v/>
      </c>
      <c r="DN228" s="80" t="str">
        <f>IF(OR($A228="",NOT(ISNUMBER($G228))),"",IF(AND($F228&lt;=DN$6,$G228&gt;=DN$5),IF(DN$5&gt;$N228,5,$K228)*10+IF(AND($F228&gt;=DN$5,$F228&lt;=DN$6),IF(AND($G228&gt;=DN$5,$G228&lt;=DN$6),5,IF($L228=1,2,1)),IF(AND($G228&gt;=DN$5,$G228&lt;=DN$6),IF($M228&gt;0,4,3),0)),IF(AND($D228&lt;=DN$6,$E228&gt;=DN$5),60,0)))</f>
        <v/>
      </c>
      <c r="DO228" s="80" t="str">
        <f>IF(OR($A228="",NOT(ISNUMBER($G228))),"",IF(AND($F228&lt;=DO$6,$G228&gt;=DO$5),IF(DO$5&gt;$N228,5,$K228)*10+IF(AND($F228&gt;=DO$5,$F228&lt;=DO$6),IF(AND($G228&gt;=DO$5,$G228&lt;=DO$6),5,IF($L228=1,2,1)),IF(AND($G228&gt;=DO$5,$G228&lt;=DO$6),IF($M228&gt;0,4,3),0)),IF(AND($D228&lt;=DO$6,$E228&gt;=DO$5),60,0)))</f>
        <v/>
      </c>
      <c r="DP228" s="80" t="str">
        <f>IF(OR($A228="",NOT(ISNUMBER($G228))),"",IF(AND($F228&lt;=DP$6,$G228&gt;=DP$5),IF(DP$5&gt;$N228,5,$K228)*10+IF(AND($F228&gt;=DP$5,$F228&lt;=DP$6),IF(AND($G228&gt;=DP$5,$G228&lt;=DP$6),5,IF($L228=1,2,1)),IF(AND($G228&gt;=DP$5,$G228&lt;=DP$6),IF($M228&gt;0,4,3),0)),IF(AND($D228&lt;=DP$6,$E228&gt;=DP$5),60,0)))</f>
        <v/>
      </c>
      <c r="DQ228" s="80" t="str">
        <f>IF(OR($A228="",NOT(ISNUMBER($G228))),"",IF(AND($F228&lt;=DQ$6,$G228&gt;=DQ$5),IF(DQ$5&gt;$N228,5,$K228)*10+IF(AND($F228&gt;=DQ$5,$F228&lt;=DQ$6),IF(AND($G228&gt;=DQ$5,$G228&lt;=DQ$6),5,IF($L228=1,2,1)),IF(AND($G228&gt;=DQ$5,$G228&lt;=DQ$6),IF($M228&gt;0,4,3),0)),IF(AND($D228&lt;=DQ$6,$E228&gt;=DQ$5),60,0)))</f>
        <v/>
      </c>
      <c r="DR228" s="80" t="str">
        <f>IF(OR($A228="",NOT(ISNUMBER($G228))),"",IF(AND($F228&lt;=DR$6,$G228&gt;=DR$5),IF(DR$5&gt;$N228,5,$K228)*10+IF(AND($F228&gt;=DR$5,$F228&lt;=DR$6),IF(AND($G228&gt;=DR$5,$G228&lt;=DR$6),5,IF($L228=1,2,1)),IF(AND($G228&gt;=DR$5,$G228&lt;=DR$6),IF($M228&gt;0,4,3),0)),IF(AND($D228&lt;=DR$6,$E228&gt;=DR$5),60,0)))</f>
        <v/>
      </c>
      <c r="DS228" s="80" t="str">
        <f>IF(OR($A228="",NOT(ISNUMBER($G228))),"",IF(AND($F228&lt;=DS$6,$G228&gt;=DS$5),IF(DS$5&gt;$N228,5,$K228)*10+IF(AND($F228&gt;=DS$5,$F228&lt;=DS$6),IF(AND($G228&gt;=DS$5,$G228&lt;=DS$6),5,IF($L228=1,2,1)),IF(AND($G228&gt;=DS$5,$G228&lt;=DS$6),IF($M228&gt;0,4,3),0)),IF(AND($D228&lt;=DS$6,$E228&gt;=DS$5),60,0)))</f>
        <v/>
      </c>
      <c r="DT228" s="80" t="str">
        <f>IF(OR($A228="",NOT(ISNUMBER($G228))),"",IF(AND($F228&lt;=DT$6,$G228&gt;=DT$5),IF(DT$5&gt;$N228,5,$K228)*10+IF(AND($F228&gt;=DT$5,$F228&lt;=DT$6),IF(AND($G228&gt;=DT$5,$G228&lt;=DT$6),5,IF($L228=1,2,1)),IF(AND($G228&gt;=DT$5,$G228&lt;=DT$6),IF($M228&gt;0,4,3),0)),IF(AND($D228&lt;=DT$6,$E228&gt;=DT$5),60,0)))</f>
        <v/>
      </c>
      <c r="DU228" s="80" t="str">
        <f>IF(OR($A228="",NOT(ISNUMBER($G228))),"",IF(AND($F228&lt;=DU$6,$G228&gt;=DU$5),IF(DU$5&gt;$N228,5,$K228)*10+IF(AND($F228&gt;=DU$5,$F228&lt;=DU$6),IF(AND($G228&gt;=DU$5,$G228&lt;=DU$6),5,IF($L228=1,2,1)),IF(AND($G228&gt;=DU$5,$G228&lt;=DU$6),IF($M228&gt;0,4,3),0)),IF(AND($D228&lt;=DU$6,$E228&gt;=DU$5),60,0)))</f>
        <v/>
      </c>
      <c r="DV228" s="80" t="str">
        <f>IF(OR($A228="",NOT(ISNUMBER($G228))),"",IF(AND($F228&lt;=DV$6,$G228&gt;=DV$5),IF(DV$5&gt;$N228,5,$K228)*10+IF(AND($F228&gt;=DV$5,$F228&lt;=DV$6),IF(AND($G228&gt;=DV$5,$G228&lt;=DV$6),5,IF($L228=1,2,1)),IF(AND($G228&gt;=DV$5,$G228&lt;=DV$6),IF($M228&gt;0,4,3),0)),IF(AND($D228&lt;=DV$6,$E228&gt;=DV$5),60,0)))</f>
        <v/>
      </c>
      <c r="DW228" s="80" t="str">
        <f>IF(OR($A228="",NOT(ISNUMBER($G228))),"",IF(AND($F228&lt;=DW$6,$G228&gt;=DW$5),IF(DW$5&gt;$N228,5,$K228)*10+IF(AND($F228&gt;=DW$5,$F228&lt;=DW$6),IF(AND($G228&gt;=DW$5,$G228&lt;=DW$6),5,IF($L228=1,2,1)),IF(AND($G228&gt;=DW$5,$G228&lt;=DW$6),IF($M228&gt;0,4,3),0)),IF(AND($D228&lt;=DW$6,$E228&gt;=DW$5),60,0)))</f>
        <v/>
      </c>
      <c r="DX228" s="80" t="str">
        <f>IF(OR($A228="",NOT(ISNUMBER($G228))),"",IF(AND($F228&lt;=DX$6,$G228&gt;=DX$5),IF(DX$5&gt;$N228,5,$K228)*10+IF(AND($F228&gt;=DX$5,$F228&lt;=DX$6),IF(AND($G228&gt;=DX$5,$G228&lt;=DX$6),5,IF($L228=1,2,1)),IF(AND($G228&gt;=DX$5,$G228&lt;=DX$6),IF($M228&gt;0,4,3),0)),IF(AND($D228&lt;=DX$6,$E228&gt;=DX$5),60,0)))</f>
        <v/>
      </c>
      <c r="DY228" s="80" t="str">
        <f>IF(OR($A228="",NOT(ISNUMBER($G228))),"",IF(AND($F228&lt;=DY$6,$G228&gt;=DY$5),IF(DY$5&gt;$N228,5,$K228)*10+IF(AND($F228&gt;=DY$5,$F228&lt;=DY$6),IF(AND($G228&gt;=DY$5,$G228&lt;=DY$6),5,IF($L228=1,2,1)),IF(AND($G228&gt;=DY$5,$G228&lt;=DY$6),IF($M228&gt;0,4,3),0)),IF(AND($D228&lt;=DY$6,$E228&gt;=DY$5),60,0)))</f>
        <v/>
      </c>
      <c r="DZ228" s="80" t="str">
        <f>IF(OR($A228="",NOT(ISNUMBER($G228))),"",IF(AND($F228&lt;=DZ$6,$G228&gt;=DZ$5),IF(DZ$5&gt;$N228,5,$K228)*10+IF(AND($F228&gt;=DZ$5,$F228&lt;=DZ$6),IF(AND($G228&gt;=DZ$5,$G228&lt;=DZ$6),5,IF($L228=1,2,1)),IF(AND($G228&gt;=DZ$5,$G228&lt;=DZ$6),IF($M228&gt;0,4,3),0)),IF(AND($D228&lt;=DZ$6,$E228&gt;=DZ$5),60,0)))</f>
        <v/>
      </c>
      <c r="EA228" s="80" t="str">
        <f>IF(OR($A228="",NOT(ISNUMBER($G228))),"",IF(AND($F228&lt;=EA$6,$G228&gt;=EA$5),IF(EA$5&gt;$N228,5,$K228)*10+IF(AND($F228&gt;=EA$5,$F228&lt;=EA$6),IF(AND($G228&gt;=EA$5,$G228&lt;=EA$6),5,IF($L228=1,2,1)),IF(AND($G228&gt;=EA$5,$G228&lt;=EA$6),IF($M228&gt;0,4,3),0)),IF(AND($D228&lt;=EA$6,$E228&gt;=EA$5),60,0)))</f>
        <v/>
      </c>
      <c r="EB228" s="80" t="str">
        <f>IF(OR($A228="",NOT(ISNUMBER($G228))),"",IF(AND($F228&lt;=EB$6,$G228&gt;=EB$5),IF(EB$5&gt;$N228,5,$K228)*10+IF(AND($F228&gt;=EB$5,$F228&lt;=EB$6),IF(AND($G228&gt;=EB$5,$G228&lt;=EB$6),5,IF($L228=1,2,1)),IF(AND($G228&gt;=EB$5,$G228&lt;=EB$6),IF($M228&gt;0,4,3),0)),IF(AND($D228&lt;=EB$6,$E228&gt;=EB$5),60,0)))</f>
        <v/>
      </c>
      <c r="EC228" s="80" t="str">
        <f>IF(OR($A228="",NOT(ISNUMBER($G228))),"",IF(AND($F228&lt;=EC$6,$G228&gt;=EC$5),IF(EC$5&gt;$N228,5,$K228)*10+IF(AND($F228&gt;=EC$5,$F228&lt;=EC$6),IF(AND($G228&gt;=EC$5,$G228&lt;=EC$6),5,IF($L228=1,2,1)),IF(AND($G228&gt;=EC$5,$G228&lt;=EC$6),IF($M228&gt;0,4,3),0)),IF(AND($D228&lt;=EC$6,$E228&gt;=EC$5),60,0)))</f>
        <v/>
      </c>
      <c r="ED228" s="80" t="str">
        <f>IF(OR($A228="",NOT(ISNUMBER($G228))),"",IF(AND($F228&lt;=ED$6,$G228&gt;=ED$5),IF(ED$5&gt;$N228,5,$K228)*10+IF(AND($F228&gt;=ED$5,$F228&lt;=ED$6),IF(AND($G228&gt;=ED$5,$G228&lt;=ED$6),5,IF($L228=1,2,1)),IF(AND($G228&gt;=ED$5,$G228&lt;=ED$6),IF($M228&gt;0,4,3),0)),IF(AND($D228&lt;=ED$6,$E228&gt;=ED$5),60,0)))</f>
        <v/>
      </c>
    </row>
    <row r="229" ht="18" customHeight="1">
      <c r="A229" s="52" t="str">
        <f>IF(Tasks!$B229="","",Tasks!$A229)</f>
        <v/>
      </c>
      <c r="B229" s="78" t="str">
        <f>IF(Tasks!$B229="","",Tasks!$B229)</f>
        <v/>
      </c>
      <c r="C229" s="25" t="str">
        <f>IF($B229="","",IF(AND(Tasks!$D229="",Tasks!$G229=""),"-",IF(Tasks!$D229="","",Tasks!$D229&amp;IF(OR(Tasks!$E229="",Tasks!$E229="FS"),IF(N(Tasks!$F229)=0,"","FS"),Tasks!$E229)&amp;IF(N(Tasks!$F229)=0,"",IF(Tasks!$F229&gt;0,"+","")&amp;Tasks!$F229))&amp;IF(AND(Tasks!$D229&lt;&gt;"",Tasks!$G229&lt;&gt;""),", ","")&amp;IF(Tasks!$G229="","",Tasks!$G229&amp;IF(OR(Tasks!$H229="",Tasks!$H229="FS"),IF(N(Tasks!$I229)=0,"","FS"),Tasks!$H229)&amp;IF(N(Tasks!$I229)=0,"",IF(Tasks!$I229&gt;0,"+","")&amp;Tasks!$I229))))</f>
        <v/>
      </c>
      <c r="D229" s="51" t="str">
        <f>IF(OR($B229="",Tasks!$Q229=""),"",Tasks!$Q229)</f>
        <v/>
      </c>
      <c r="E229" s="51" t="str">
        <f>IF(OR($B229="",Tasks!$R229=""),"",Tasks!$R229)</f>
        <v/>
      </c>
      <c r="F229" s="51" t="str">
        <f>IF(OR($B229="",Tasks!$S229=""),"",Tasks!$S229)</f>
        <v/>
      </c>
      <c r="G229" s="51" t="str">
        <f>IF(OR($B229="",Tasks!$T229=""),"",Tasks!$T229)</f>
        <v/>
      </c>
      <c r="H229" s="52" t="str">
        <f>IF($B229="","",Tasks!$AE229)</f>
        <v/>
      </c>
      <c r="I229" s="79" t="str">
        <f>IF($B229="","",Tasks!$AF229)</f>
        <v/>
      </c>
      <c r="J229" s="53" t="str">
        <f>IF(OR($B229="",Tasks!$V229=""),"",Tasks!$V229)</f>
        <v/>
      </c>
      <c r="K229" s="52" t="str">
        <f>IF($B229="","",Tasks!$AA229)</f>
        <v/>
      </c>
      <c r="L229" s="52" t="str">
        <f>IF($B229="","",Tasks!$AB229)</f>
        <v/>
      </c>
      <c r="M229" s="52" t="str">
        <f>IF($B229="","",Tasks!$Z229)</f>
        <v/>
      </c>
      <c r="N229" s="52" t="str">
        <f>IF(OR($B229="",Tasks!$AG229=""),"",Tasks!$AG229)</f>
        <v/>
      </c>
      <c r="O229" s="80" t="str">
        <f>IF(OR($A229="",NOT(ISNUMBER($G229))),"",IF(AND($F229&lt;=O$6,$G229&gt;=O$5),IF(O$5&gt;$N229,5,$K229)*10+IF(AND($F229&gt;=O$5,$F229&lt;=O$6),IF(AND($G229&gt;=O$5,$G229&lt;=O$6),5,IF($L229=1,2,1)),IF(AND($G229&gt;=O$5,$G229&lt;=O$6),IF($M229&gt;0,4,3),0)),IF(AND($D229&lt;=O$6,$E229&gt;=O$5),60,0)))</f>
        <v/>
      </c>
      <c r="P229" s="80" t="str">
        <f>IF(OR($A229="",NOT(ISNUMBER($G229))),"",IF(AND($F229&lt;=P$6,$G229&gt;=P$5),IF(P$5&gt;$N229,5,$K229)*10+IF(AND($F229&gt;=P$5,$F229&lt;=P$6),IF(AND($G229&gt;=P$5,$G229&lt;=P$6),5,IF($L229=1,2,1)),IF(AND($G229&gt;=P$5,$G229&lt;=P$6),IF($M229&gt;0,4,3),0)),IF(AND($D229&lt;=P$6,$E229&gt;=P$5),60,0)))</f>
        <v/>
      </c>
      <c r="Q229" s="80" t="str">
        <f>IF(OR($A229="",NOT(ISNUMBER($G229))),"",IF(AND($F229&lt;=Q$6,$G229&gt;=Q$5),IF(Q$5&gt;$N229,5,$K229)*10+IF(AND($F229&gt;=Q$5,$F229&lt;=Q$6),IF(AND($G229&gt;=Q$5,$G229&lt;=Q$6),5,IF($L229=1,2,1)),IF(AND($G229&gt;=Q$5,$G229&lt;=Q$6),IF($M229&gt;0,4,3),0)),IF(AND($D229&lt;=Q$6,$E229&gt;=Q$5),60,0)))</f>
        <v/>
      </c>
      <c r="R229" s="80" t="str">
        <f>IF(OR($A229="",NOT(ISNUMBER($G229))),"",IF(AND($F229&lt;=R$6,$G229&gt;=R$5),IF(R$5&gt;$N229,5,$K229)*10+IF(AND($F229&gt;=R$5,$F229&lt;=R$6),IF(AND($G229&gt;=R$5,$G229&lt;=R$6),5,IF($L229=1,2,1)),IF(AND($G229&gt;=R$5,$G229&lt;=R$6),IF($M229&gt;0,4,3),0)),IF(AND($D229&lt;=R$6,$E229&gt;=R$5),60,0)))</f>
        <v/>
      </c>
      <c r="S229" s="80" t="str">
        <f>IF(OR($A229="",NOT(ISNUMBER($G229))),"",IF(AND($F229&lt;=S$6,$G229&gt;=S$5),IF(S$5&gt;$N229,5,$K229)*10+IF(AND($F229&gt;=S$5,$F229&lt;=S$6),IF(AND($G229&gt;=S$5,$G229&lt;=S$6),5,IF($L229=1,2,1)),IF(AND($G229&gt;=S$5,$G229&lt;=S$6),IF($M229&gt;0,4,3),0)),IF(AND($D229&lt;=S$6,$E229&gt;=S$5),60,0)))</f>
        <v/>
      </c>
      <c r="T229" s="80" t="str">
        <f>IF(OR($A229="",NOT(ISNUMBER($G229))),"",IF(AND($F229&lt;=T$6,$G229&gt;=T$5),IF(T$5&gt;$N229,5,$K229)*10+IF(AND($F229&gt;=T$5,$F229&lt;=T$6),IF(AND($G229&gt;=T$5,$G229&lt;=T$6),5,IF($L229=1,2,1)),IF(AND($G229&gt;=T$5,$G229&lt;=T$6),IF($M229&gt;0,4,3),0)),IF(AND($D229&lt;=T$6,$E229&gt;=T$5),60,0)))</f>
        <v/>
      </c>
      <c r="U229" s="80" t="str">
        <f>IF(OR($A229="",NOT(ISNUMBER($G229))),"",IF(AND($F229&lt;=U$6,$G229&gt;=U$5),IF(U$5&gt;$N229,5,$K229)*10+IF(AND($F229&gt;=U$5,$F229&lt;=U$6),IF(AND($G229&gt;=U$5,$G229&lt;=U$6),5,IF($L229=1,2,1)),IF(AND($G229&gt;=U$5,$G229&lt;=U$6),IF($M229&gt;0,4,3),0)),IF(AND($D229&lt;=U$6,$E229&gt;=U$5),60,0)))</f>
        <v/>
      </c>
      <c r="V229" s="80" t="str">
        <f>IF(OR($A229="",NOT(ISNUMBER($G229))),"",IF(AND($F229&lt;=V$6,$G229&gt;=V$5),IF(V$5&gt;$N229,5,$K229)*10+IF(AND($F229&gt;=V$5,$F229&lt;=V$6),IF(AND($G229&gt;=V$5,$G229&lt;=V$6),5,IF($L229=1,2,1)),IF(AND($G229&gt;=V$5,$G229&lt;=V$6),IF($M229&gt;0,4,3),0)),IF(AND($D229&lt;=V$6,$E229&gt;=V$5),60,0)))</f>
        <v/>
      </c>
      <c r="W229" s="80" t="str">
        <f>IF(OR($A229="",NOT(ISNUMBER($G229))),"",IF(AND($F229&lt;=W$6,$G229&gt;=W$5),IF(W$5&gt;$N229,5,$K229)*10+IF(AND($F229&gt;=W$5,$F229&lt;=W$6),IF(AND($G229&gt;=W$5,$G229&lt;=W$6),5,IF($L229=1,2,1)),IF(AND($G229&gt;=W$5,$G229&lt;=W$6),IF($M229&gt;0,4,3),0)),IF(AND($D229&lt;=W$6,$E229&gt;=W$5),60,0)))</f>
        <v/>
      </c>
      <c r="X229" s="80" t="str">
        <f>IF(OR($A229="",NOT(ISNUMBER($G229))),"",IF(AND($F229&lt;=X$6,$G229&gt;=X$5),IF(X$5&gt;$N229,5,$K229)*10+IF(AND($F229&gt;=X$5,$F229&lt;=X$6),IF(AND($G229&gt;=X$5,$G229&lt;=X$6),5,IF($L229=1,2,1)),IF(AND($G229&gt;=X$5,$G229&lt;=X$6),IF($M229&gt;0,4,3),0)),IF(AND($D229&lt;=X$6,$E229&gt;=X$5),60,0)))</f>
        <v/>
      </c>
      <c r="Y229" s="80" t="str">
        <f>IF(OR($A229="",NOT(ISNUMBER($G229))),"",IF(AND($F229&lt;=Y$6,$G229&gt;=Y$5),IF(Y$5&gt;$N229,5,$K229)*10+IF(AND($F229&gt;=Y$5,$F229&lt;=Y$6),IF(AND($G229&gt;=Y$5,$G229&lt;=Y$6),5,IF($L229=1,2,1)),IF(AND($G229&gt;=Y$5,$G229&lt;=Y$6),IF($M229&gt;0,4,3),0)),IF(AND($D229&lt;=Y$6,$E229&gt;=Y$5),60,0)))</f>
        <v/>
      </c>
      <c r="Z229" s="80" t="str">
        <f>IF(OR($A229="",NOT(ISNUMBER($G229))),"",IF(AND($F229&lt;=Z$6,$G229&gt;=Z$5),IF(Z$5&gt;$N229,5,$K229)*10+IF(AND($F229&gt;=Z$5,$F229&lt;=Z$6),IF(AND($G229&gt;=Z$5,$G229&lt;=Z$6),5,IF($L229=1,2,1)),IF(AND($G229&gt;=Z$5,$G229&lt;=Z$6),IF($M229&gt;0,4,3),0)),IF(AND($D229&lt;=Z$6,$E229&gt;=Z$5),60,0)))</f>
        <v/>
      </c>
      <c r="AA229" s="80" t="str">
        <f>IF(OR($A229="",NOT(ISNUMBER($G229))),"",IF(AND($F229&lt;=AA$6,$G229&gt;=AA$5),IF(AA$5&gt;$N229,5,$K229)*10+IF(AND($F229&gt;=AA$5,$F229&lt;=AA$6),IF(AND($G229&gt;=AA$5,$G229&lt;=AA$6),5,IF($L229=1,2,1)),IF(AND($G229&gt;=AA$5,$G229&lt;=AA$6),IF($M229&gt;0,4,3),0)),IF(AND($D229&lt;=AA$6,$E229&gt;=AA$5),60,0)))</f>
        <v/>
      </c>
      <c r="AB229" s="80" t="str">
        <f>IF(OR($A229="",NOT(ISNUMBER($G229))),"",IF(AND($F229&lt;=AB$6,$G229&gt;=AB$5),IF(AB$5&gt;$N229,5,$K229)*10+IF(AND($F229&gt;=AB$5,$F229&lt;=AB$6),IF(AND($G229&gt;=AB$5,$G229&lt;=AB$6),5,IF($L229=1,2,1)),IF(AND($G229&gt;=AB$5,$G229&lt;=AB$6),IF($M229&gt;0,4,3),0)),IF(AND($D229&lt;=AB$6,$E229&gt;=AB$5),60,0)))</f>
        <v/>
      </c>
      <c r="AC229" s="80" t="str">
        <f>IF(OR($A229="",NOT(ISNUMBER($G229))),"",IF(AND($F229&lt;=AC$6,$G229&gt;=AC$5),IF(AC$5&gt;$N229,5,$K229)*10+IF(AND($F229&gt;=AC$5,$F229&lt;=AC$6),IF(AND($G229&gt;=AC$5,$G229&lt;=AC$6),5,IF($L229=1,2,1)),IF(AND($G229&gt;=AC$5,$G229&lt;=AC$6),IF($M229&gt;0,4,3),0)),IF(AND($D229&lt;=AC$6,$E229&gt;=AC$5),60,0)))</f>
        <v/>
      </c>
      <c r="AD229" s="80" t="str">
        <f>IF(OR($A229="",NOT(ISNUMBER($G229))),"",IF(AND($F229&lt;=AD$6,$G229&gt;=AD$5),IF(AD$5&gt;$N229,5,$K229)*10+IF(AND($F229&gt;=AD$5,$F229&lt;=AD$6),IF(AND($G229&gt;=AD$5,$G229&lt;=AD$6),5,IF($L229=1,2,1)),IF(AND($G229&gt;=AD$5,$G229&lt;=AD$6),IF($M229&gt;0,4,3),0)),IF(AND($D229&lt;=AD$6,$E229&gt;=AD$5),60,0)))</f>
        <v/>
      </c>
      <c r="AE229" s="80" t="str">
        <f>IF(OR($A229="",NOT(ISNUMBER($G229))),"",IF(AND($F229&lt;=AE$6,$G229&gt;=AE$5),IF(AE$5&gt;$N229,5,$K229)*10+IF(AND($F229&gt;=AE$5,$F229&lt;=AE$6),IF(AND($G229&gt;=AE$5,$G229&lt;=AE$6),5,IF($L229=1,2,1)),IF(AND($G229&gt;=AE$5,$G229&lt;=AE$6),IF($M229&gt;0,4,3),0)),IF(AND($D229&lt;=AE$6,$E229&gt;=AE$5),60,0)))</f>
        <v/>
      </c>
      <c r="AF229" s="80" t="str">
        <f>IF(OR($A229="",NOT(ISNUMBER($G229))),"",IF(AND($F229&lt;=AF$6,$G229&gt;=AF$5),IF(AF$5&gt;$N229,5,$K229)*10+IF(AND($F229&gt;=AF$5,$F229&lt;=AF$6),IF(AND($G229&gt;=AF$5,$G229&lt;=AF$6),5,IF($L229=1,2,1)),IF(AND($G229&gt;=AF$5,$G229&lt;=AF$6),IF($M229&gt;0,4,3),0)),IF(AND($D229&lt;=AF$6,$E229&gt;=AF$5),60,0)))</f>
        <v/>
      </c>
      <c r="AG229" s="80" t="str">
        <f>IF(OR($A229="",NOT(ISNUMBER($G229))),"",IF(AND($F229&lt;=AG$6,$G229&gt;=AG$5),IF(AG$5&gt;$N229,5,$K229)*10+IF(AND($F229&gt;=AG$5,$F229&lt;=AG$6),IF(AND($G229&gt;=AG$5,$G229&lt;=AG$6),5,IF($L229=1,2,1)),IF(AND($G229&gt;=AG$5,$G229&lt;=AG$6),IF($M229&gt;0,4,3),0)),IF(AND($D229&lt;=AG$6,$E229&gt;=AG$5),60,0)))</f>
        <v/>
      </c>
      <c r="AH229" s="80" t="str">
        <f>IF(OR($A229="",NOT(ISNUMBER($G229))),"",IF(AND($F229&lt;=AH$6,$G229&gt;=AH$5),IF(AH$5&gt;$N229,5,$K229)*10+IF(AND($F229&gt;=AH$5,$F229&lt;=AH$6),IF(AND($G229&gt;=AH$5,$G229&lt;=AH$6),5,IF($L229=1,2,1)),IF(AND($G229&gt;=AH$5,$G229&lt;=AH$6),IF($M229&gt;0,4,3),0)),IF(AND($D229&lt;=AH$6,$E229&gt;=AH$5),60,0)))</f>
        <v/>
      </c>
      <c r="AI229" s="80" t="str">
        <f>IF(OR($A229="",NOT(ISNUMBER($G229))),"",IF(AND($F229&lt;=AI$6,$G229&gt;=AI$5),IF(AI$5&gt;$N229,5,$K229)*10+IF(AND($F229&gt;=AI$5,$F229&lt;=AI$6),IF(AND($G229&gt;=AI$5,$G229&lt;=AI$6),5,IF($L229=1,2,1)),IF(AND($G229&gt;=AI$5,$G229&lt;=AI$6),IF($M229&gt;0,4,3),0)),IF(AND($D229&lt;=AI$6,$E229&gt;=AI$5),60,0)))</f>
        <v/>
      </c>
      <c r="AJ229" s="80" t="str">
        <f>IF(OR($A229="",NOT(ISNUMBER($G229))),"",IF(AND($F229&lt;=AJ$6,$G229&gt;=AJ$5),IF(AJ$5&gt;$N229,5,$K229)*10+IF(AND($F229&gt;=AJ$5,$F229&lt;=AJ$6),IF(AND($G229&gt;=AJ$5,$G229&lt;=AJ$6),5,IF($L229=1,2,1)),IF(AND($G229&gt;=AJ$5,$G229&lt;=AJ$6),IF($M229&gt;0,4,3),0)),IF(AND($D229&lt;=AJ$6,$E229&gt;=AJ$5),60,0)))</f>
        <v/>
      </c>
      <c r="AK229" s="80" t="str">
        <f>IF(OR($A229="",NOT(ISNUMBER($G229))),"",IF(AND($F229&lt;=AK$6,$G229&gt;=AK$5),IF(AK$5&gt;$N229,5,$K229)*10+IF(AND($F229&gt;=AK$5,$F229&lt;=AK$6),IF(AND($G229&gt;=AK$5,$G229&lt;=AK$6),5,IF($L229=1,2,1)),IF(AND($G229&gt;=AK$5,$G229&lt;=AK$6),IF($M229&gt;0,4,3),0)),IF(AND($D229&lt;=AK$6,$E229&gt;=AK$5),60,0)))</f>
        <v/>
      </c>
      <c r="AL229" s="80" t="str">
        <f>IF(OR($A229="",NOT(ISNUMBER($G229))),"",IF(AND($F229&lt;=AL$6,$G229&gt;=AL$5),IF(AL$5&gt;$N229,5,$K229)*10+IF(AND($F229&gt;=AL$5,$F229&lt;=AL$6),IF(AND($G229&gt;=AL$5,$G229&lt;=AL$6),5,IF($L229=1,2,1)),IF(AND($G229&gt;=AL$5,$G229&lt;=AL$6),IF($M229&gt;0,4,3),0)),IF(AND($D229&lt;=AL$6,$E229&gt;=AL$5),60,0)))</f>
        <v/>
      </c>
      <c r="AM229" s="80" t="str">
        <f>IF(OR($A229="",NOT(ISNUMBER($G229))),"",IF(AND($F229&lt;=AM$6,$G229&gt;=AM$5),IF(AM$5&gt;$N229,5,$K229)*10+IF(AND($F229&gt;=AM$5,$F229&lt;=AM$6),IF(AND($G229&gt;=AM$5,$G229&lt;=AM$6),5,IF($L229=1,2,1)),IF(AND($G229&gt;=AM$5,$G229&lt;=AM$6),IF($M229&gt;0,4,3),0)),IF(AND($D229&lt;=AM$6,$E229&gt;=AM$5),60,0)))</f>
        <v/>
      </c>
      <c r="AN229" s="80" t="str">
        <f>IF(OR($A229="",NOT(ISNUMBER($G229))),"",IF(AND($F229&lt;=AN$6,$G229&gt;=AN$5),IF(AN$5&gt;$N229,5,$K229)*10+IF(AND($F229&gt;=AN$5,$F229&lt;=AN$6),IF(AND($G229&gt;=AN$5,$G229&lt;=AN$6),5,IF($L229=1,2,1)),IF(AND($G229&gt;=AN$5,$G229&lt;=AN$6),IF($M229&gt;0,4,3),0)),IF(AND($D229&lt;=AN$6,$E229&gt;=AN$5),60,0)))</f>
        <v/>
      </c>
      <c r="AO229" s="80" t="str">
        <f>IF(OR($A229="",NOT(ISNUMBER($G229))),"",IF(AND($F229&lt;=AO$6,$G229&gt;=AO$5),IF(AO$5&gt;$N229,5,$K229)*10+IF(AND($F229&gt;=AO$5,$F229&lt;=AO$6),IF(AND($G229&gt;=AO$5,$G229&lt;=AO$6),5,IF($L229=1,2,1)),IF(AND($G229&gt;=AO$5,$G229&lt;=AO$6),IF($M229&gt;0,4,3),0)),IF(AND($D229&lt;=AO$6,$E229&gt;=AO$5),60,0)))</f>
        <v/>
      </c>
      <c r="AP229" s="80" t="str">
        <f>IF(OR($A229="",NOT(ISNUMBER($G229))),"",IF(AND($F229&lt;=AP$6,$G229&gt;=AP$5),IF(AP$5&gt;$N229,5,$K229)*10+IF(AND($F229&gt;=AP$5,$F229&lt;=AP$6),IF(AND($G229&gt;=AP$5,$G229&lt;=AP$6),5,IF($L229=1,2,1)),IF(AND($G229&gt;=AP$5,$G229&lt;=AP$6),IF($M229&gt;0,4,3),0)),IF(AND($D229&lt;=AP$6,$E229&gt;=AP$5),60,0)))</f>
        <v/>
      </c>
      <c r="AQ229" s="80" t="str">
        <f>IF(OR($A229="",NOT(ISNUMBER($G229))),"",IF(AND($F229&lt;=AQ$6,$G229&gt;=AQ$5),IF(AQ$5&gt;$N229,5,$K229)*10+IF(AND($F229&gt;=AQ$5,$F229&lt;=AQ$6),IF(AND($G229&gt;=AQ$5,$G229&lt;=AQ$6),5,IF($L229=1,2,1)),IF(AND($G229&gt;=AQ$5,$G229&lt;=AQ$6),IF($M229&gt;0,4,3),0)),IF(AND($D229&lt;=AQ$6,$E229&gt;=AQ$5),60,0)))</f>
        <v/>
      </c>
      <c r="AR229" s="80" t="str">
        <f>IF(OR($A229="",NOT(ISNUMBER($G229))),"",IF(AND($F229&lt;=AR$6,$G229&gt;=AR$5),IF(AR$5&gt;$N229,5,$K229)*10+IF(AND($F229&gt;=AR$5,$F229&lt;=AR$6),IF(AND($G229&gt;=AR$5,$G229&lt;=AR$6),5,IF($L229=1,2,1)),IF(AND($G229&gt;=AR$5,$G229&lt;=AR$6),IF($M229&gt;0,4,3),0)),IF(AND($D229&lt;=AR$6,$E229&gt;=AR$5),60,0)))</f>
        <v/>
      </c>
      <c r="AS229" s="80" t="str">
        <f>IF(OR($A229="",NOT(ISNUMBER($G229))),"",IF(AND($F229&lt;=AS$6,$G229&gt;=AS$5),IF(AS$5&gt;$N229,5,$K229)*10+IF(AND($F229&gt;=AS$5,$F229&lt;=AS$6),IF(AND($G229&gt;=AS$5,$G229&lt;=AS$6),5,IF($L229=1,2,1)),IF(AND($G229&gt;=AS$5,$G229&lt;=AS$6),IF($M229&gt;0,4,3),0)),IF(AND($D229&lt;=AS$6,$E229&gt;=AS$5),60,0)))</f>
        <v/>
      </c>
      <c r="AT229" s="80" t="str">
        <f>IF(OR($A229="",NOT(ISNUMBER($G229))),"",IF(AND($F229&lt;=AT$6,$G229&gt;=AT$5),IF(AT$5&gt;$N229,5,$K229)*10+IF(AND($F229&gt;=AT$5,$F229&lt;=AT$6),IF(AND($G229&gt;=AT$5,$G229&lt;=AT$6),5,IF($L229=1,2,1)),IF(AND($G229&gt;=AT$5,$G229&lt;=AT$6),IF($M229&gt;0,4,3),0)),IF(AND($D229&lt;=AT$6,$E229&gt;=AT$5),60,0)))</f>
        <v/>
      </c>
      <c r="AU229" s="80" t="str">
        <f>IF(OR($A229="",NOT(ISNUMBER($G229))),"",IF(AND($F229&lt;=AU$6,$G229&gt;=AU$5),IF(AU$5&gt;$N229,5,$K229)*10+IF(AND($F229&gt;=AU$5,$F229&lt;=AU$6),IF(AND($G229&gt;=AU$5,$G229&lt;=AU$6),5,IF($L229=1,2,1)),IF(AND($G229&gt;=AU$5,$G229&lt;=AU$6),IF($M229&gt;0,4,3),0)),IF(AND($D229&lt;=AU$6,$E229&gt;=AU$5),60,0)))</f>
        <v/>
      </c>
      <c r="AV229" s="80" t="str">
        <f>IF(OR($A229="",NOT(ISNUMBER($G229))),"",IF(AND($F229&lt;=AV$6,$G229&gt;=AV$5),IF(AV$5&gt;$N229,5,$K229)*10+IF(AND($F229&gt;=AV$5,$F229&lt;=AV$6),IF(AND($G229&gt;=AV$5,$G229&lt;=AV$6),5,IF($L229=1,2,1)),IF(AND($G229&gt;=AV$5,$G229&lt;=AV$6),IF($M229&gt;0,4,3),0)),IF(AND($D229&lt;=AV$6,$E229&gt;=AV$5),60,0)))</f>
        <v/>
      </c>
      <c r="AW229" s="80" t="str">
        <f>IF(OR($A229="",NOT(ISNUMBER($G229))),"",IF(AND($F229&lt;=AW$6,$G229&gt;=AW$5),IF(AW$5&gt;$N229,5,$K229)*10+IF(AND($F229&gt;=AW$5,$F229&lt;=AW$6),IF(AND($G229&gt;=AW$5,$G229&lt;=AW$6),5,IF($L229=1,2,1)),IF(AND($G229&gt;=AW$5,$G229&lt;=AW$6),IF($M229&gt;0,4,3),0)),IF(AND($D229&lt;=AW$6,$E229&gt;=AW$5),60,0)))</f>
        <v/>
      </c>
      <c r="AX229" s="80" t="str">
        <f>IF(OR($A229="",NOT(ISNUMBER($G229))),"",IF(AND($F229&lt;=AX$6,$G229&gt;=AX$5),IF(AX$5&gt;$N229,5,$K229)*10+IF(AND($F229&gt;=AX$5,$F229&lt;=AX$6),IF(AND($G229&gt;=AX$5,$G229&lt;=AX$6),5,IF($L229=1,2,1)),IF(AND($G229&gt;=AX$5,$G229&lt;=AX$6),IF($M229&gt;0,4,3),0)),IF(AND($D229&lt;=AX$6,$E229&gt;=AX$5),60,0)))</f>
        <v/>
      </c>
      <c r="AY229" s="80" t="str">
        <f>IF(OR($A229="",NOT(ISNUMBER($G229))),"",IF(AND($F229&lt;=AY$6,$G229&gt;=AY$5),IF(AY$5&gt;$N229,5,$K229)*10+IF(AND($F229&gt;=AY$5,$F229&lt;=AY$6),IF(AND($G229&gt;=AY$5,$G229&lt;=AY$6),5,IF($L229=1,2,1)),IF(AND($G229&gt;=AY$5,$G229&lt;=AY$6),IF($M229&gt;0,4,3),0)),IF(AND($D229&lt;=AY$6,$E229&gt;=AY$5),60,0)))</f>
        <v/>
      </c>
      <c r="AZ229" s="80" t="str">
        <f>IF(OR($A229="",NOT(ISNUMBER($G229))),"",IF(AND($F229&lt;=AZ$6,$G229&gt;=AZ$5),IF(AZ$5&gt;$N229,5,$K229)*10+IF(AND($F229&gt;=AZ$5,$F229&lt;=AZ$6),IF(AND($G229&gt;=AZ$5,$G229&lt;=AZ$6),5,IF($L229=1,2,1)),IF(AND($G229&gt;=AZ$5,$G229&lt;=AZ$6),IF($M229&gt;0,4,3),0)),IF(AND($D229&lt;=AZ$6,$E229&gt;=AZ$5),60,0)))</f>
        <v/>
      </c>
      <c r="BA229" s="80" t="str">
        <f>IF(OR($A229="",NOT(ISNUMBER($G229))),"",IF(AND($F229&lt;=BA$6,$G229&gt;=BA$5),IF(BA$5&gt;$N229,5,$K229)*10+IF(AND($F229&gt;=BA$5,$F229&lt;=BA$6),IF(AND($G229&gt;=BA$5,$G229&lt;=BA$6),5,IF($L229=1,2,1)),IF(AND($G229&gt;=BA$5,$G229&lt;=BA$6),IF($M229&gt;0,4,3),0)),IF(AND($D229&lt;=BA$6,$E229&gt;=BA$5),60,0)))</f>
        <v/>
      </c>
      <c r="BB229" s="80" t="str">
        <f>IF(OR($A229="",NOT(ISNUMBER($G229))),"",IF(AND($F229&lt;=BB$6,$G229&gt;=BB$5),IF(BB$5&gt;$N229,5,$K229)*10+IF(AND($F229&gt;=BB$5,$F229&lt;=BB$6),IF(AND($G229&gt;=BB$5,$G229&lt;=BB$6),5,IF($L229=1,2,1)),IF(AND($G229&gt;=BB$5,$G229&lt;=BB$6),IF($M229&gt;0,4,3),0)),IF(AND($D229&lt;=BB$6,$E229&gt;=BB$5),60,0)))</f>
        <v/>
      </c>
      <c r="BC229" s="80" t="str">
        <f>IF(OR($A229="",NOT(ISNUMBER($G229))),"",IF(AND($F229&lt;=BC$6,$G229&gt;=BC$5),IF(BC$5&gt;$N229,5,$K229)*10+IF(AND($F229&gt;=BC$5,$F229&lt;=BC$6),IF(AND($G229&gt;=BC$5,$G229&lt;=BC$6),5,IF($L229=1,2,1)),IF(AND($G229&gt;=BC$5,$G229&lt;=BC$6),IF($M229&gt;0,4,3),0)),IF(AND($D229&lt;=BC$6,$E229&gt;=BC$5),60,0)))</f>
        <v/>
      </c>
      <c r="BD229" s="80" t="str">
        <f>IF(OR($A229="",NOT(ISNUMBER($G229))),"",IF(AND($F229&lt;=BD$6,$G229&gt;=BD$5),IF(BD$5&gt;$N229,5,$K229)*10+IF(AND($F229&gt;=BD$5,$F229&lt;=BD$6),IF(AND($G229&gt;=BD$5,$G229&lt;=BD$6),5,IF($L229=1,2,1)),IF(AND($G229&gt;=BD$5,$G229&lt;=BD$6),IF($M229&gt;0,4,3),0)),IF(AND($D229&lt;=BD$6,$E229&gt;=BD$5),60,0)))</f>
        <v/>
      </c>
      <c r="BE229" s="80" t="str">
        <f>IF(OR($A229="",NOT(ISNUMBER($G229))),"",IF(AND($F229&lt;=BE$6,$G229&gt;=BE$5),IF(BE$5&gt;$N229,5,$K229)*10+IF(AND($F229&gt;=BE$5,$F229&lt;=BE$6),IF(AND($G229&gt;=BE$5,$G229&lt;=BE$6),5,IF($L229=1,2,1)),IF(AND($G229&gt;=BE$5,$G229&lt;=BE$6),IF($M229&gt;0,4,3),0)),IF(AND($D229&lt;=BE$6,$E229&gt;=BE$5),60,0)))</f>
        <v/>
      </c>
      <c r="BF229" s="80" t="str">
        <f>IF(OR($A229="",NOT(ISNUMBER($G229))),"",IF(AND($F229&lt;=BF$6,$G229&gt;=BF$5),IF(BF$5&gt;$N229,5,$K229)*10+IF(AND($F229&gt;=BF$5,$F229&lt;=BF$6),IF(AND($G229&gt;=BF$5,$G229&lt;=BF$6),5,IF($L229=1,2,1)),IF(AND($G229&gt;=BF$5,$G229&lt;=BF$6),IF($M229&gt;0,4,3),0)),IF(AND($D229&lt;=BF$6,$E229&gt;=BF$5),60,0)))</f>
        <v/>
      </c>
      <c r="BG229" s="80" t="str">
        <f>IF(OR($A229="",NOT(ISNUMBER($G229))),"",IF(AND($F229&lt;=BG$6,$G229&gt;=BG$5),IF(BG$5&gt;$N229,5,$K229)*10+IF(AND($F229&gt;=BG$5,$F229&lt;=BG$6),IF(AND($G229&gt;=BG$5,$G229&lt;=BG$6),5,IF($L229=1,2,1)),IF(AND($G229&gt;=BG$5,$G229&lt;=BG$6),IF($M229&gt;0,4,3),0)),IF(AND($D229&lt;=BG$6,$E229&gt;=BG$5),60,0)))</f>
        <v/>
      </c>
      <c r="BH229" s="80" t="str">
        <f>IF(OR($A229="",NOT(ISNUMBER($G229))),"",IF(AND($F229&lt;=BH$6,$G229&gt;=BH$5),IF(BH$5&gt;$N229,5,$K229)*10+IF(AND($F229&gt;=BH$5,$F229&lt;=BH$6),IF(AND($G229&gt;=BH$5,$G229&lt;=BH$6),5,IF($L229=1,2,1)),IF(AND($G229&gt;=BH$5,$G229&lt;=BH$6),IF($M229&gt;0,4,3),0)),IF(AND($D229&lt;=BH$6,$E229&gt;=BH$5),60,0)))</f>
        <v/>
      </c>
      <c r="BI229" s="80" t="str">
        <f>IF(OR($A229="",NOT(ISNUMBER($G229))),"",IF(AND($F229&lt;=BI$6,$G229&gt;=BI$5),IF(BI$5&gt;$N229,5,$K229)*10+IF(AND($F229&gt;=BI$5,$F229&lt;=BI$6),IF(AND($G229&gt;=BI$5,$G229&lt;=BI$6),5,IF($L229=1,2,1)),IF(AND($G229&gt;=BI$5,$G229&lt;=BI$6),IF($M229&gt;0,4,3),0)),IF(AND($D229&lt;=BI$6,$E229&gt;=BI$5),60,0)))</f>
        <v/>
      </c>
      <c r="BJ229" s="80" t="str">
        <f>IF(OR($A229="",NOT(ISNUMBER($G229))),"",IF(AND($F229&lt;=BJ$6,$G229&gt;=BJ$5),IF(BJ$5&gt;$N229,5,$K229)*10+IF(AND($F229&gt;=BJ$5,$F229&lt;=BJ$6),IF(AND($G229&gt;=BJ$5,$G229&lt;=BJ$6),5,IF($L229=1,2,1)),IF(AND($G229&gt;=BJ$5,$G229&lt;=BJ$6),IF($M229&gt;0,4,3),0)),IF(AND($D229&lt;=BJ$6,$E229&gt;=BJ$5),60,0)))</f>
        <v/>
      </c>
      <c r="BK229" s="80" t="str">
        <f>IF(OR($A229="",NOT(ISNUMBER($G229))),"",IF(AND($F229&lt;=BK$6,$G229&gt;=BK$5),IF(BK$5&gt;$N229,5,$K229)*10+IF(AND($F229&gt;=BK$5,$F229&lt;=BK$6),IF(AND($G229&gt;=BK$5,$G229&lt;=BK$6),5,IF($L229=1,2,1)),IF(AND($G229&gt;=BK$5,$G229&lt;=BK$6),IF($M229&gt;0,4,3),0)),IF(AND($D229&lt;=BK$6,$E229&gt;=BK$5),60,0)))</f>
        <v/>
      </c>
      <c r="BL229" s="80" t="str">
        <f>IF(OR($A229="",NOT(ISNUMBER($G229))),"",IF(AND($F229&lt;=BL$6,$G229&gt;=BL$5),IF(BL$5&gt;$N229,5,$K229)*10+IF(AND($F229&gt;=BL$5,$F229&lt;=BL$6),IF(AND($G229&gt;=BL$5,$G229&lt;=BL$6),5,IF($L229=1,2,1)),IF(AND($G229&gt;=BL$5,$G229&lt;=BL$6),IF($M229&gt;0,4,3),0)),IF(AND($D229&lt;=BL$6,$E229&gt;=BL$5),60,0)))</f>
        <v/>
      </c>
      <c r="BM229" s="80" t="str">
        <f>IF(OR($A229="",NOT(ISNUMBER($G229))),"",IF(AND($F229&lt;=BM$6,$G229&gt;=BM$5),IF(BM$5&gt;$N229,5,$K229)*10+IF(AND($F229&gt;=BM$5,$F229&lt;=BM$6),IF(AND($G229&gt;=BM$5,$G229&lt;=BM$6),5,IF($L229=1,2,1)),IF(AND($G229&gt;=BM$5,$G229&lt;=BM$6),IF($M229&gt;0,4,3),0)),IF(AND($D229&lt;=BM$6,$E229&gt;=BM$5),60,0)))</f>
        <v/>
      </c>
      <c r="BN229" s="80" t="str">
        <f>IF(OR($A229="",NOT(ISNUMBER($G229))),"",IF(AND($F229&lt;=BN$6,$G229&gt;=BN$5),IF(BN$5&gt;$N229,5,$K229)*10+IF(AND($F229&gt;=BN$5,$F229&lt;=BN$6),IF(AND($G229&gt;=BN$5,$G229&lt;=BN$6),5,IF($L229=1,2,1)),IF(AND($G229&gt;=BN$5,$G229&lt;=BN$6),IF($M229&gt;0,4,3),0)),IF(AND($D229&lt;=BN$6,$E229&gt;=BN$5),60,0)))</f>
        <v/>
      </c>
      <c r="BO229" s="80" t="str">
        <f>IF(OR($A229="",NOT(ISNUMBER($G229))),"",IF(AND($F229&lt;=BO$6,$G229&gt;=BO$5),IF(BO$5&gt;$N229,5,$K229)*10+IF(AND($F229&gt;=BO$5,$F229&lt;=BO$6),IF(AND($G229&gt;=BO$5,$G229&lt;=BO$6),5,IF($L229=1,2,1)),IF(AND($G229&gt;=BO$5,$G229&lt;=BO$6),IF($M229&gt;0,4,3),0)),IF(AND($D229&lt;=BO$6,$E229&gt;=BO$5),60,0)))</f>
        <v/>
      </c>
      <c r="BP229" s="80" t="str">
        <f>IF(OR($A229="",NOT(ISNUMBER($G229))),"",IF(AND($F229&lt;=BP$6,$G229&gt;=BP$5),IF(BP$5&gt;$N229,5,$K229)*10+IF(AND($F229&gt;=BP$5,$F229&lt;=BP$6),IF(AND($G229&gt;=BP$5,$G229&lt;=BP$6),5,IF($L229=1,2,1)),IF(AND($G229&gt;=BP$5,$G229&lt;=BP$6),IF($M229&gt;0,4,3),0)),IF(AND($D229&lt;=BP$6,$E229&gt;=BP$5),60,0)))</f>
        <v/>
      </c>
      <c r="BQ229" s="80" t="str">
        <f>IF(OR($A229="",NOT(ISNUMBER($G229))),"",IF(AND($F229&lt;=BQ$6,$G229&gt;=BQ$5),IF(BQ$5&gt;$N229,5,$K229)*10+IF(AND($F229&gt;=BQ$5,$F229&lt;=BQ$6),IF(AND($G229&gt;=BQ$5,$G229&lt;=BQ$6),5,IF($L229=1,2,1)),IF(AND($G229&gt;=BQ$5,$G229&lt;=BQ$6),IF($M229&gt;0,4,3),0)),IF(AND($D229&lt;=BQ$6,$E229&gt;=BQ$5),60,0)))</f>
        <v/>
      </c>
      <c r="BR229" s="80" t="str">
        <f>IF(OR($A229="",NOT(ISNUMBER($G229))),"",IF(AND($F229&lt;=BR$6,$G229&gt;=BR$5),IF(BR$5&gt;$N229,5,$K229)*10+IF(AND($F229&gt;=BR$5,$F229&lt;=BR$6),IF(AND($G229&gt;=BR$5,$G229&lt;=BR$6),5,IF($L229=1,2,1)),IF(AND($G229&gt;=BR$5,$G229&lt;=BR$6),IF($M229&gt;0,4,3),0)),IF(AND($D229&lt;=BR$6,$E229&gt;=BR$5),60,0)))</f>
        <v/>
      </c>
      <c r="BS229" s="80" t="str">
        <f>IF(OR($A229="",NOT(ISNUMBER($G229))),"",IF(AND($F229&lt;=BS$6,$G229&gt;=BS$5),IF(BS$5&gt;$N229,5,$K229)*10+IF(AND($F229&gt;=BS$5,$F229&lt;=BS$6),IF(AND($G229&gt;=BS$5,$G229&lt;=BS$6),5,IF($L229=1,2,1)),IF(AND($G229&gt;=BS$5,$G229&lt;=BS$6),IF($M229&gt;0,4,3),0)),IF(AND($D229&lt;=BS$6,$E229&gt;=BS$5),60,0)))</f>
        <v/>
      </c>
      <c r="BT229" s="80" t="str">
        <f>IF(OR($A229="",NOT(ISNUMBER($G229))),"",IF(AND($F229&lt;=BT$6,$G229&gt;=BT$5),IF(BT$5&gt;$N229,5,$K229)*10+IF(AND($F229&gt;=BT$5,$F229&lt;=BT$6),IF(AND($G229&gt;=BT$5,$G229&lt;=BT$6),5,IF($L229=1,2,1)),IF(AND($G229&gt;=BT$5,$G229&lt;=BT$6),IF($M229&gt;0,4,3),0)),IF(AND($D229&lt;=BT$6,$E229&gt;=BT$5),60,0)))</f>
        <v/>
      </c>
      <c r="BU229" s="80" t="str">
        <f>IF(OR($A229="",NOT(ISNUMBER($G229))),"",IF(AND($F229&lt;=BU$6,$G229&gt;=BU$5),IF(BU$5&gt;$N229,5,$K229)*10+IF(AND($F229&gt;=BU$5,$F229&lt;=BU$6),IF(AND($G229&gt;=BU$5,$G229&lt;=BU$6),5,IF($L229=1,2,1)),IF(AND($G229&gt;=BU$5,$G229&lt;=BU$6),IF($M229&gt;0,4,3),0)),IF(AND($D229&lt;=BU$6,$E229&gt;=BU$5),60,0)))</f>
        <v/>
      </c>
      <c r="BV229" s="80" t="str">
        <f>IF(OR($A229="",NOT(ISNUMBER($G229))),"",IF(AND($F229&lt;=BV$6,$G229&gt;=BV$5),IF(BV$5&gt;$N229,5,$K229)*10+IF(AND($F229&gt;=BV$5,$F229&lt;=BV$6),IF(AND($G229&gt;=BV$5,$G229&lt;=BV$6),5,IF($L229=1,2,1)),IF(AND($G229&gt;=BV$5,$G229&lt;=BV$6),IF($M229&gt;0,4,3),0)),IF(AND($D229&lt;=BV$6,$E229&gt;=BV$5),60,0)))</f>
        <v/>
      </c>
      <c r="BW229" s="80" t="str">
        <f>IF(OR($A229="",NOT(ISNUMBER($G229))),"",IF(AND($F229&lt;=BW$6,$G229&gt;=BW$5),IF(BW$5&gt;$N229,5,$K229)*10+IF(AND($F229&gt;=BW$5,$F229&lt;=BW$6),IF(AND($G229&gt;=BW$5,$G229&lt;=BW$6),5,IF($L229=1,2,1)),IF(AND($G229&gt;=BW$5,$G229&lt;=BW$6),IF($M229&gt;0,4,3),0)),IF(AND($D229&lt;=BW$6,$E229&gt;=BW$5),60,0)))</f>
        <v/>
      </c>
      <c r="BX229" s="80" t="str">
        <f>IF(OR($A229="",NOT(ISNUMBER($G229))),"",IF(AND($F229&lt;=BX$6,$G229&gt;=BX$5),IF(BX$5&gt;$N229,5,$K229)*10+IF(AND($F229&gt;=BX$5,$F229&lt;=BX$6),IF(AND($G229&gt;=BX$5,$G229&lt;=BX$6),5,IF($L229=1,2,1)),IF(AND($G229&gt;=BX$5,$G229&lt;=BX$6),IF($M229&gt;0,4,3),0)),IF(AND($D229&lt;=BX$6,$E229&gt;=BX$5),60,0)))</f>
        <v/>
      </c>
      <c r="BY229" s="80" t="str">
        <f>IF(OR($A229="",NOT(ISNUMBER($G229))),"",IF(AND($F229&lt;=BY$6,$G229&gt;=BY$5),IF(BY$5&gt;$N229,5,$K229)*10+IF(AND($F229&gt;=BY$5,$F229&lt;=BY$6),IF(AND($G229&gt;=BY$5,$G229&lt;=BY$6),5,IF($L229=1,2,1)),IF(AND($G229&gt;=BY$5,$G229&lt;=BY$6),IF($M229&gt;0,4,3),0)),IF(AND($D229&lt;=BY$6,$E229&gt;=BY$5),60,0)))</f>
        <v/>
      </c>
      <c r="BZ229" s="80" t="str">
        <f>IF(OR($A229="",NOT(ISNUMBER($G229))),"",IF(AND($F229&lt;=BZ$6,$G229&gt;=BZ$5),IF(BZ$5&gt;$N229,5,$K229)*10+IF(AND($F229&gt;=BZ$5,$F229&lt;=BZ$6),IF(AND($G229&gt;=BZ$5,$G229&lt;=BZ$6),5,IF($L229=1,2,1)),IF(AND($G229&gt;=BZ$5,$G229&lt;=BZ$6),IF($M229&gt;0,4,3),0)),IF(AND($D229&lt;=BZ$6,$E229&gt;=BZ$5),60,0)))</f>
        <v/>
      </c>
      <c r="CA229" s="80" t="str">
        <f>IF(OR($A229="",NOT(ISNUMBER($G229))),"",IF(AND($F229&lt;=CA$6,$G229&gt;=CA$5),IF(CA$5&gt;$N229,5,$K229)*10+IF(AND($F229&gt;=CA$5,$F229&lt;=CA$6),IF(AND($G229&gt;=CA$5,$G229&lt;=CA$6),5,IF($L229=1,2,1)),IF(AND($G229&gt;=CA$5,$G229&lt;=CA$6),IF($M229&gt;0,4,3),0)),IF(AND($D229&lt;=CA$6,$E229&gt;=CA$5),60,0)))</f>
        <v/>
      </c>
      <c r="CB229" s="80" t="str">
        <f>IF(OR($A229="",NOT(ISNUMBER($G229))),"",IF(AND($F229&lt;=CB$6,$G229&gt;=CB$5),IF(CB$5&gt;$N229,5,$K229)*10+IF(AND($F229&gt;=CB$5,$F229&lt;=CB$6),IF(AND($G229&gt;=CB$5,$G229&lt;=CB$6),5,IF($L229=1,2,1)),IF(AND($G229&gt;=CB$5,$G229&lt;=CB$6),IF($M229&gt;0,4,3),0)),IF(AND($D229&lt;=CB$6,$E229&gt;=CB$5),60,0)))</f>
        <v/>
      </c>
      <c r="CC229" s="80" t="str">
        <f>IF(OR($A229="",NOT(ISNUMBER($G229))),"",IF(AND($F229&lt;=CC$6,$G229&gt;=CC$5),IF(CC$5&gt;$N229,5,$K229)*10+IF(AND($F229&gt;=CC$5,$F229&lt;=CC$6),IF(AND($G229&gt;=CC$5,$G229&lt;=CC$6),5,IF($L229=1,2,1)),IF(AND($G229&gt;=CC$5,$G229&lt;=CC$6),IF($M229&gt;0,4,3),0)),IF(AND($D229&lt;=CC$6,$E229&gt;=CC$5),60,0)))</f>
        <v/>
      </c>
      <c r="CD229" s="80" t="str">
        <f>IF(OR($A229="",NOT(ISNUMBER($G229))),"",IF(AND($F229&lt;=CD$6,$G229&gt;=CD$5),IF(CD$5&gt;$N229,5,$K229)*10+IF(AND($F229&gt;=CD$5,$F229&lt;=CD$6),IF(AND($G229&gt;=CD$5,$G229&lt;=CD$6),5,IF($L229=1,2,1)),IF(AND($G229&gt;=CD$5,$G229&lt;=CD$6),IF($M229&gt;0,4,3),0)),IF(AND($D229&lt;=CD$6,$E229&gt;=CD$5),60,0)))</f>
        <v/>
      </c>
      <c r="CE229" s="80" t="str">
        <f>IF(OR($A229="",NOT(ISNUMBER($G229))),"",IF(AND($F229&lt;=CE$6,$G229&gt;=CE$5),IF(CE$5&gt;$N229,5,$K229)*10+IF(AND($F229&gt;=CE$5,$F229&lt;=CE$6),IF(AND($G229&gt;=CE$5,$G229&lt;=CE$6),5,IF($L229=1,2,1)),IF(AND($G229&gt;=CE$5,$G229&lt;=CE$6),IF($M229&gt;0,4,3),0)),IF(AND($D229&lt;=CE$6,$E229&gt;=CE$5),60,0)))</f>
        <v/>
      </c>
      <c r="CF229" s="80" t="str">
        <f>IF(OR($A229="",NOT(ISNUMBER($G229))),"",IF(AND($F229&lt;=CF$6,$G229&gt;=CF$5),IF(CF$5&gt;$N229,5,$K229)*10+IF(AND($F229&gt;=CF$5,$F229&lt;=CF$6),IF(AND($G229&gt;=CF$5,$G229&lt;=CF$6),5,IF($L229=1,2,1)),IF(AND($G229&gt;=CF$5,$G229&lt;=CF$6),IF($M229&gt;0,4,3),0)),IF(AND($D229&lt;=CF$6,$E229&gt;=CF$5),60,0)))</f>
        <v/>
      </c>
      <c r="CG229" s="80" t="str">
        <f>IF(OR($A229="",NOT(ISNUMBER($G229))),"",IF(AND($F229&lt;=CG$6,$G229&gt;=CG$5),IF(CG$5&gt;$N229,5,$K229)*10+IF(AND($F229&gt;=CG$5,$F229&lt;=CG$6),IF(AND($G229&gt;=CG$5,$G229&lt;=CG$6),5,IF($L229=1,2,1)),IF(AND($G229&gt;=CG$5,$G229&lt;=CG$6),IF($M229&gt;0,4,3),0)),IF(AND($D229&lt;=CG$6,$E229&gt;=CG$5),60,0)))</f>
        <v/>
      </c>
      <c r="CH229" s="80" t="str">
        <f>IF(OR($A229="",NOT(ISNUMBER($G229))),"",IF(AND($F229&lt;=CH$6,$G229&gt;=CH$5),IF(CH$5&gt;$N229,5,$K229)*10+IF(AND($F229&gt;=CH$5,$F229&lt;=CH$6),IF(AND($G229&gt;=CH$5,$G229&lt;=CH$6),5,IF($L229=1,2,1)),IF(AND($G229&gt;=CH$5,$G229&lt;=CH$6),IF($M229&gt;0,4,3),0)),IF(AND($D229&lt;=CH$6,$E229&gt;=CH$5),60,0)))</f>
        <v/>
      </c>
      <c r="CI229" s="80" t="str">
        <f>IF(OR($A229="",NOT(ISNUMBER($G229))),"",IF(AND($F229&lt;=CI$6,$G229&gt;=CI$5),IF(CI$5&gt;$N229,5,$K229)*10+IF(AND($F229&gt;=CI$5,$F229&lt;=CI$6),IF(AND($G229&gt;=CI$5,$G229&lt;=CI$6),5,IF($L229=1,2,1)),IF(AND($G229&gt;=CI$5,$G229&lt;=CI$6),IF($M229&gt;0,4,3),0)),IF(AND($D229&lt;=CI$6,$E229&gt;=CI$5),60,0)))</f>
        <v/>
      </c>
      <c r="CJ229" s="80" t="str">
        <f>IF(OR($A229="",NOT(ISNUMBER($G229))),"",IF(AND($F229&lt;=CJ$6,$G229&gt;=CJ$5),IF(CJ$5&gt;$N229,5,$K229)*10+IF(AND($F229&gt;=CJ$5,$F229&lt;=CJ$6),IF(AND($G229&gt;=CJ$5,$G229&lt;=CJ$6),5,IF($L229=1,2,1)),IF(AND($G229&gt;=CJ$5,$G229&lt;=CJ$6),IF($M229&gt;0,4,3),0)),IF(AND($D229&lt;=CJ$6,$E229&gt;=CJ$5),60,0)))</f>
        <v/>
      </c>
      <c r="CK229" s="80" t="str">
        <f>IF(OR($A229="",NOT(ISNUMBER($G229))),"",IF(AND($F229&lt;=CK$6,$G229&gt;=CK$5),IF(CK$5&gt;$N229,5,$K229)*10+IF(AND($F229&gt;=CK$5,$F229&lt;=CK$6),IF(AND($G229&gt;=CK$5,$G229&lt;=CK$6),5,IF($L229=1,2,1)),IF(AND($G229&gt;=CK$5,$G229&lt;=CK$6),IF($M229&gt;0,4,3),0)),IF(AND($D229&lt;=CK$6,$E229&gt;=CK$5),60,0)))</f>
        <v/>
      </c>
      <c r="CL229" s="80" t="str">
        <f>IF(OR($A229="",NOT(ISNUMBER($G229))),"",IF(AND($F229&lt;=CL$6,$G229&gt;=CL$5),IF(CL$5&gt;$N229,5,$K229)*10+IF(AND($F229&gt;=CL$5,$F229&lt;=CL$6),IF(AND($G229&gt;=CL$5,$G229&lt;=CL$6),5,IF($L229=1,2,1)),IF(AND($G229&gt;=CL$5,$G229&lt;=CL$6),IF($M229&gt;0,4,3),0)),IF(AND($D229&lt;=CL$6,$E229&gt;=CL$5),60,0)))</f>
        <v/>
      </c>
      <c r="CM229" s="80" t="str">
        <f>IF(OR($A229="",NOT(ISNUMBER($G229))),"",IF(AND($F229&lt;=CM$6,$G229&gt;=CM$5),IF(CM$5&gt;$N229,5,$K229)*10+IF(AND($F229&gt;=CM$5,$F229&lt;=CM$6),IF(AND($G229&gt;=CM$5,$G229&lt;=CM$6),5,IF($L229=1,2,1)),IF(AND($G229&gt;=CM$5,$G229&lt;=CM$6),IF($M229&gt;0,4,3),0)),IF(AND($D229&lt;=CM$6,$E229&gt;=CM$5),60,0)))</f>
        <v/>
      </c>
      <c r="CN229" s="80" t="str">
        <f>IF(OR($A229="",NOT(ISNUMBER($G229))),"",IF(AND($F229&lt;=CN$6,$G229&gt;=CN$5),IF(CN$5&gt;$N229,5,$K229)*10+IF(AND($F229&gt;=CN$5,$F229&lt;=CN$6),IF(AND($G229&gt;=CN$5,$G229&lt;=CN$6),5,IF($L229=1,2,1)),IF(AND($G229&gt;=CN$5,$G229&lt;=CN$6),IF($M229&gt;0,4,3),0)),IF(AND($D229&lt;=CN$6,$E229&gt;=CN$5),60,0)))</f>
        <v/>
      </c>
      <c r="CO229" s="80" t="str">
        <f>IF(OR($A229="",NOT(ISNUMBER($G229))),"",IF(AND($F229&lt;=CO$6,$G229&gt;=CO$5),IF(CO$5&gt;$N229,5,$K229)*10+IF(AND($F229&gt;=CO$5,$F229&lt;=CO$6),IF(AND($G229&gt;=CO$5,$G229&lt;=CO$6),5,IF($L229=1,2,1)),IF(AND($G229&gt;=CO$5,$G229&lt;=CO$6),IF($M229&gt;0,4,3),0)),IF(AND($D229&lt;=CO$6,$E229&gt;=CO$5),60,0)))</f>
        <v/>
      </c>
      <c r="CP229" s="80" t="str">
        <f>IF(OR($A229="",NOT(ISNUMBER($G229))),"",IF(AND($F229&lt;=CP$6,$G229&gt;=CP$5),IF(CP$5&gt;$N229,5,$K229)*10+IF(AND($F229&gt;=CP$5,$F229&lt;=CP$6),IF(AND($G229&gt;=CP$5,$G229&lt;=CP$6),5,IF($L229=1,2,1)),IF(AND($G229&gt;=CP$5,$G229&lt;=CP$6),IF($M229&gt;0,4,3),0)),IF(AND($D229&lt;=CP$6,$E229&gt;=CP$5),60,0)))</f>
        <v/>
      </c>
      <c r="CQ229" s="80" t="str">
        <f>IF(OR($A229="",NOT(ISNUMBER($G229))),"",IF(AND($F229&lt;=CQ$6,$G229&gt;=CQ$5),IF(CQ$5&gt;$N229,5,$K229)*10+IF(AND($F229&gt;=CQ$5,$F229&lt;=CQ$6),IF(AND($G229&gt;=CQ$5,$G229&lt;=CQ$6),5,IF($L229=1,2,1)),IF(AND($G229&gt;=CQ$5,$G229&lt;=CQ$6),IF($M229&gt;0,4,3),0)),IF(AND($D229&lt;=CQ$6,$E229&gt;=CQ$5),60,0)))</f>
        <v/>
      </c>
      <c r="CR229" s="80" t="str">
        <f>IF(OR($A229="",NOT(ISNUMBER($G229))),"",IF(AND($F229&lt;=CR$6,$G229&gt;=CR$5),IF(CR$5&gt;$N229,5,$K229)*10+IF(AND($F229&gt;=CR$5,$F229&lt;=CR$6),IF(AND($G229&gt;=CR$5,$G229&lt;=CR$6),5,IF($L229=1,2,1)),IF(AND($G229&gt;=CR$5,$G229&lt;=CR$6),IF($M229&gt;0,4,3),0)),IF(AND($D229&lt;=CR$6,$E229&gt;=CR$5),60,0)))</f>
        <v/>
      </c>
      <c r="CS229" s="80" t="str">
        <f>IF(OR($A229="",NOT(ISNUMBER($G229))),"",IF(AND($F229&lt;=CS$6,$G229&gt;=CS$5),IF(CS$5&gt;$N229,5,$K229)*10+IF(AND($F229&gt;=CS$5,$F229&lt;=CS$6),IF(AND($G229&gt;=CS$5,$G229&lt;=CS$6),5,IF($L229=1,2,1)),IF(AND($G229&gt;=CS$5,$G229&lt;=CS$6),IF($M229&gt;0,4,3),0)),IF(AND($D229&lt;=CS$6,$E229&gt;=CS$5),60,0)))</f>
        <v/>
      </c>
      <c r="CT229" s="80" t="str">
        <f>IF(OR($A229="",NOT(ISNUMBER($G229))),"",IF(AND($F229&lt;=CT$6,$G229&gt;=CT$5),IF(CT$5&gt;$N229,5,$K229)*10+IF(AND($F229&gt;=CT$5,$F229&lt;=CT$6),IF(AND($G229&gt;=CT$5,$G229&lt;=CT$6),5,IF($L229=1,2,1)),IF(AND($G229&gt;=CT$5,$G229&lt;=CT$6),IF($M229&gt;0,4,3),0)),IF(AND($D229&lt;=CT$6,$E229&gt;=CT$5),60,0)))</f>
        <v/>
      </c>
      <c r="CU229" s="80" t="str">
        <f>IF(OR($A229="",NOT(ISNUMBER($G229))),"",IF(AND($F229&lt;=CU$6,$G229&gt;=CU$5),IF(CU$5&gt;$N229,5,$K229)*10+IF(AND($F229&gt;=CU$5,$F229&lt;=CU$6),IF(AND($G229&gt;=CU$5,$G229&lt;=CU$6),5,IF($L229=1,2,1)),IF(AND($G229&gt;=CU$5,$G229&lt;=CU$6),IF($M229&gt;0,4,3),0)),IF(AND($D229&lt;=CU$6,$E229&gt;=CU$5),60,0)))</f>
        <v/>
      </c>
      <c r="CV229" s="80" t="str">
        <f>IF(OR($A229="",NOT(ISNUMBER($G229))),"",IF(AND($F229&lt;=CV$6,$G229&gt;=CV$5),IF(CV$5&gt;$N229,5,$K229)*10+IF(AND($F229&gt;=CV$5,$F229&lt;=CV$6),IF(AND($G229&gt;=CV$5,$G229&lt;=CV$6),5,IF($L229=1,2,1)),IF(AND($G229&gt;=CV$5,$G229&lt;=CV$6),IF($M229&gt;0,4,3),0)),IF(AND($D229&lt;=CV$6,$E229&gt;=CV$5),60,0)))</f>
        <v/>
      </c>
      <c r="CW229" s="80" t="str">
        <f>IF(OR($A229="",NOT(ISNUMBER($G229))),"",IF(AND($F229&lt;=CW$6,$G229&gt;=CW$5),IF(CW$5&gt;$N229,5,$K229)*10+IF(AND($F229&gt;=CW$5,$F229&lt;=CW$6),IF(AND($G229&gt;=CW$5,$G229&lt;=CW$6),5,IF($L229=1,2,1)),IF(AND($G229&gt;=CW$5,$G229&lt;=CW$6),IF($M229&gt;0,4,3),0)),IF(AND($D229&lt;=CW$6,$E229&gt;=CW$5),60,0)))</f>
        <v/>
      </c>
      <c r="CX229" s="80" t="str">
        <f>IF(OR($A229="",NOT(ISNUMBER($G229))),"",IF(AND($F229&lt;=CX$6,$G229&gt;=CX$5),IF(CX$5&gt;$N229,5,$K229)*10+IF(AND($F229&gt;=CX$5,$F229&lt;=CX$6),IF(AND($G229&gt;=CX$5,$G229&lt;=CX$6),5,IF($L229=1,2,1)),IF(AND($G229&gt;=CX$5,$G229&lt;=CX$6),IF($M229&gt;0,4,3),0)),IF(AND($D229&lt;=CX$6,$E229&gt;=CX$5),60,0)))</f>
        <v/>
      </c>
      <c r="CY229" s="80" t="str">
        <f>IF(OR($A229="",NOT(ISNUMBER($G229))),"",IF(AND($F229&lt;=CY$6,$G229&gt;=CY$5),IF(CY$5&gt;$N229,5,$K229)*10+IF(AND($F229&gt;=CY$5,$F229&lt;=CY$6),IF(AND($G229&gt;=CY$5,$G229&lt;=CY$6),5,IF($L229=1,2,1)),IF(AND($G229&gt;=CY$5,$G229&lt;=CY$6),IF($M229&gt;0,4,3),0)),IF(AND($D229&lt;=CY$6,$E229&gt;=CY$5),60,0)))</f>
        <v/>
      </c>
      <c r="CZ229" s="80" t="str">
        <f>IF(OR($A229="",NOT(ISNUMBER($G229))),"",IF(AND($F229&lt;=CZ$6,$G229&gt;=CZ$5),IF(CZ$5&gt;$N229,5,$K229)*10+IF(AND($F229&gt;=CZ$5,$F229&lt;=CZ$6),IF(AND($G229&gt;=CZ$5,$G229&lt;=CZ$6),5,IF($L229=1,2,1)),IF(AND($G229&gt;=CZ$5,$G229&lt;=CZ$6),IF($M229&gt;0,4,3),0)),IF(AND($D229&lt;=CZ$6,$E229&gt;=CZ$5),60,0)))</f>
        <v/>
      </c>
      <c r="DA229" s="80" t="str">
        <f>IF(OR($A229="",NOT(ISNUMBER($G229))),"",IF(AND($F229&lt;=DA$6,$G229&gt;=DA$5),IF(DA$5&gt;$N229,5,$K229)*10+IF(AND($F229&gt;=DA$5,$F229&lt;=DA$6),IF(AND($G229&gt;=DA$5,$G229&lt;=DA$6),5,IF($L229=1,2,1)),IF(AND($G229&gt;=DA$5,$G229&lt;=DA$6),IF($M229&gt;0,4,3),0)),IF(AND($D229&lt;=DA$6,$E229&gt;=DA$5),60,0)))</f>
        <v/>
      </c>
      <c r="DB229" s="80" t="str">
        <f>IF(OR($A229="",NOT(ISNUMBER($G229))),"",IF(AND($F229&lt;=DB$6,$G229&gt;=DB$5),IF(DB$5&gt;$N229,5,$K229)*10+IF(AND($F229&gt;=DB$5,$F229&lt;=DB$6),IF(AND($G229&gt;=DB$5,$G229&lt;=DB$6),5,IF($L229=1,2,1)),IF(AND($G229&gt;=DB$5,$G229&lt;=DB$6),IF($M229&gt;0,4,3),0)),IF(AND($D229&lt;=DB$6,$E229&gt;=DB$5),60,0)))</f>
        <v/>
      </c>
      <c r="DC229" s="80" t="str">
        <f>IF(OR($A229="",NOT(ISNUMBER($G229))),"",IF(AND($F229&lt;=DC$6,$G229&gt;=DC$5),IF(DC$5&gt;$N229,5,$K229)*10+IF(AND($F229&gt;=DC$5,$F229&lt;=DC$6),IF(AND($G229&gt;=DC$5,$G229&lt;=DC$6),5,IF($L229=1,2,1)),IF(AND($G229&gt;=DC$5,$G229&lt;=DC$6),IF($M229&gt;0,4,3),0)),IF(AND($D229&lt;=DC$6,$E229&gt;=DC$5),60,0)))</f>
        <v/>
      </c>
      <c r="DD229" s="80" t="str">
        <f>IF(OR($A229="",NOT(ISNUMBER($G229))),"",IF(AND($F229&lt;=DD$6,$G229&gt;=DD$5),IF(DD$5&gt;$N229,5,$K229)*10+IF(AND($F229&gt;=DD$5,$F229&lt;=DD$6),IF(AND($G229&gt;=DD$5,$G229&lt;=DD$6),5,IF($L229=1,2,1)),IF(AND($G229&gt;=DD$5,$G229&lt;=DD$6),IF($M229&gt;0,4,3),0)),IF(AND($D229&lt;=DD$6,$E229&gt;=DD$5),60,0)))</f>
        <v/>
      </c>
      <c r="DE229" s="80" t="str">
        <f>IF(OR($A229="",NOT(ISNUMBER($G229))),"",IF(AND($F229&lt;=DE$6,$G229&gt;=DE$5),IF(DE$5&gt;$N229,5,$K229)*10+IF(AND($F229&gt;=DE$5,$F229&lt;=DE$6),IF(AND($G229&gt;=DE$5,$G229&lt;=DE$6),5,IF($L229=1,2,1)),IF(AND($G229&gt;=DE$5,$G229&lt;=DE$6),IF($M229&gt;0,4,3),0)),IF(AND($D229&lt;=DE$6,$E229&gt;=DE$5),60,0)))</f>
        <v/>
      </c>
      <c r="DF229" s="80" t="str">
        <f>IF(OR($A229="",NOT(ISNUMBER($G229))),"",IF(AND($F229&lt;=DF$6,$G229&gt;=DF$5),IF(DF$5&gt;$N229,5,$K229)*10+IF(AND($F229&gt;=DF$5,$F229&lt;=DF$6),IF(AND($G229&gt;=DF$5,$G229&lt;=DF$6),5,IF($L229=1,2,1)),IF(AND($G229&gt;=DF$5,$G229&lt;=DF$6),IF($M229&gt;0,4,3),0)),IF(AND($D229&lt;=DF$6,$E229&gt;=DF$5),60,0)))</f>
        <v/>
      </c>
      <c r="DG229" s="80" t="str">
        <f>IF(OR($A229="",NOT(ISNUMBER($G229))),"",IF(AND($F229&lt;=DG$6,$G229&gt;=DG$5),IF(DG$5&gt;$N229,5,$K229)*10+IF(AND($F229&gt;=DG$5,$F229&lt;=DG$6),IF(AND($G229&gt;=DG$5,$G229&lt;=DG$6),5,IF($L229=1,2,1)),IF(AND($G229&gt;=DG$5,$G229&lt;=DG$6),IF($M229&gt;0,4,3),0)),IF(AND($D229&lt;=DG$6,$E229&gt;=DG$5),60,0)))</f>
        <v/>
      </c>
      <c r="DH229" s="80" t="str">
        <f>IF(OR($A229="",NOT(ISNUMBER($G229))),"",IF(AND($F229&lt;=DH$6,$G229&gt;=DH$5),IF(DH$5&gt;$N229,5,$K229)*10+IF(AND($F229&gt;=DH$5,$F229&lt;=DH$6),IF(AND($G229&gt;=DH$5,$G229&lt;=DH$6),5,IF($L229=1,2,1)),IF(AND($G229&gt;=DH$5,$G229&lt;=DH$6),IF($M229&gt;0,4,3),0)),IF(AND($D229&lt;=DH$6,$E229&gt;=DH$5),60,0)))</f>
        <v/>
      </c>
      <c r="DI229" s="80" t="str">
        <f>IF(OR($A229="",NOT(ISNUMBER($G229))),"",IF(AND($F229&lt;=DI$6,$G229&gt;=DI$5),IF(DI$5&gt;$N229,5,$K229)*10+IF(AND($F229&gt;=DI$5,$F229&lt;=DI$6),IF(AND($G229&gt;=DI$5,$G229&lt;=DI$6),5,IF($L229=1,2,1)),IF(AND($G229&gt;=DI$5,$G229&lt;=DI$6),IF($M229&gt;0,4,3),0)),IF(AND($D229&lt;=DI$6,$E229&gt;=DI$5),60,0)))</f>
        <v/>
      </c>
      <c r="DJ229" s="80" t="str">
        <f>IF(OR($A229="",NOT(ISNUMBER($G229))),"",IF(AND($F229&lt;=DJ$6,$G229&gt;=DJ$5),IF(DJ$5&gt;$N229,5,$K229)*10+IF(AND($F229&gt;=DJ$5,$F229&lt;=DJ$6),IF(AND($G229&gt;=DJ$5,$G229&lt;=DJ$6),5,IF($L229=1,2,1)),IF(AND($G229&gt;=DJ$5,$G229&lt;=DJ$6),IF($M229&gt;0,4,3),0)),IF(AND($D229&lt;=DJ$6,$E229&gt;=DJ$5),60,0)))</f>
        <v/>
      </c>
      <c r="DK229" s="80" t="str">
        <f>IF(OR($A229="",NOT(ISNUMBER($G229))),"",IF(AND($F229&lt;=DK$6,$G229&gt;=DK$5),IF(DK$5&gt;$N229,5,$K229)*10+IF(AND($F229&gt;=DK$5,$F229&lt;=DK$6),IF(AND($G229&gt;=DK$5,$G229&lt;=DK$6),5,IF($L229=1,2,1)),IF(AND($G229&gt;=DK$5,$G229&lt;=DK$6),IF($M229&gt;0,4,3),0)),IF(AND($D229&lt;=DK$6,$E229&gt;=DK$5),60,0)))</f>
        <v/>
      </c>
      <c r="DL229" s="80" t="str">
        <f>IF(OR($A229="",NOT(ISNUMBER($G229))),"",IF(AND($F229&lt;=DL$6,$G229&gt;=DL$5),IF(DL$5&gt;$N229,5,$K229)*10+IF(AND($F229&gt;=DL$5,$F229&lt;=DL$6),IF(AND($G229&gt;=DL$5,$G229&lt;=DL$6),5,IF($L229=1,2,1)),IF(AND($G229&gt;=DL$5,$G229&lt;=DL$6),IF($M229&gt;0,4,3),0)),IF(AND($D229&lt;=DL$6,$E229&gt;=DL$5),60,0)))</f>
        <v/>
      </c>
      <c r="DM229" s="80" t="str">
        <f>IF(OR($A229="",NOT(ISNUMBER($G229))),"",IF(AND($F229&lt;=DM$6,$G229&gt;=DM$5),IF(DM$5&gt;$N229,5,$K229)*10+IF(AND($F229&gt;=DM$5,$F229&lt;=DM$6),IF(AND($G229&gt;=DM$5,$G229&lt;=DM$6),5,IF($L229=1,2,1)),IF(AND($G229&gt;=DM$5,$G229&lt;=DM$6),IF($M229&gt;0,4,3),0)),IF(AND($D229&lt;=DM$6,$E229&gt;=DM$5),60,0)))</f>
        <v/>
      </c>
      <c r="DN229" s="80" t="str">
        <f>IF(OR($A229="",NOT(ISNUMBER($G229))),"",IF(AND($F229&lt;=DN$6,$G229&gt;=DN$5),IF(DN$5&gt;$N229,5,$K229)*10+IF(AND($F229&gt;=DN$5,$F229&lt;=DN$6),IF(AND($G229&gt;=DN$5,$G229&lt;=DN$6),5,IF($L229=1,2,1)),IF(AND($G229&gt;=DN$5,$G229&lt;=DN$6),IF($M229&gt;0,4,3),0)),IF(AND($D229&lt;=DN$6,$E229&gt;=DN$5),60,0)))</f>
        <v/>
      </c>
      <c r="DO229" s="80" t="str">
        <f>IF(OR($A229="",NOT(ISNUMBER($G229))),"",IF(AND($F229&lt;=DO$6,$G229&gt;=DO$5),IF(DO$5&gt;$N229,5,$K229)*10+IF(AND($F229&gt;=DO$5,$F229&lt;=DO$6),IF(AND($G229&gt;=DO$5,$G229&lt;=DO$6),5,IF($L229=1,2,1)),IF(AND($G229&gt;=DO$5,$G229&lt;=DO$6),IF($M229&gt;0,4,3),0)),IF(AND($D229&lt;=DO$6,$E229&gt;=DO$5),60,0)))</f>
        <v/>
      </c>
      <c r="DP229" s="80" t="str">
        <f>IF(OR($A229="",NOT(ISNUMBER($G229))),"",IF(AND($F229&lt;=DP$6,$G229&gt;=DP$5),IF(DP$5&gt;$N229,5,$K229)*10+IF(AND($F229&gt;=DP$5,$F229&lt;=DP$6),IF(AND($G229&gt;=DP$5,$G229&lt;=DP$6),5,IF($L229=1,2,1)),IF(AND($G229&gt;=DP$5,$G229&lt;=DP$6),IF($M229&gt;0,4,3),0)),IF(AND($D229&lt;=DP$6,$E229&gt;=DP$5),60,0)))</f>
        <v/>
      </c>
      <c r="DQ229" s="80" t="str">
        <f>IF(OR($A229="",NOT(ISNUMBER($G229))),"",IF(AND($F229&lt;=DQ$6,$G229&gt;=DQ$5),IF(DQ$5&gt;$N229,5,$K229)*10+IF(AND($F229&gt;=DQ$5,$F229&lt;=DQ$6),IF(AND($G229&gt;=DQ$5,$G229&lt;=DQ$6),5,IF($L229=1,2,1)),IF(AND($G229&gt;=DQ$5,$G229&lt;=DQ$6),IF($M229&gt;0,4,3),0)),IF(AND($D229&lt;=DQ$6,$E229&gt;=DQ$5),60,0)))</f>
        <v/>
      </c>
      <c r="DR229" s="80" t="str">
        <f>IF(OR($A229="",NOT(ISNUMBER($G229))),"",IF(AND($F229&lt;=DR$6,$G229&gt;=DR$5),IF(DR$5&gt;$N229,5,$K229)*10+IF(AND($F229&gt;=DR$5,$F229&lt;=DR$6),IF(AND($G229&gt;=DR$5,$G229&lt;=DR$6),5,IF($L229=1,2,1)),IF(AND($G229&gt;=DR$5,$G229&lt;=DR$6),IF($M229&gt;0,4,3),0)),IF(AND($D229&lt;=DR$6,$E229&gt;=DR$5),60,0)))</f>
        <v/>
      </c>
      <c r="DS229" s="80" t="str">
        <f>IF(OR($A229="",NOT(ISNUMBER($G229))),"",IF(AND($F229&lt;=DS$6,$G229&gt;=DS$5),IF(DS$5&gt;$N229,5,$K229)*10+IF(AND($F229&gt;=DS$5,$F229&lt;=DS$6),IF(AND($G229&gt;=DS$5,$G229&lt;=DS$6),5,IF($L229=1,2,1)),IF(AND($G229&gt;=DS$5,$G229&lt;=DS$6),IF($M229&gt;0,4,3),0)),IF(AND($D229&lt;=DS$6,$E229&gt;=DS$5),60,0)))</f>
        <v/>
      </c>
      <c r="DT229" s="80" t="str">
        <f>IF(OR($A229="",NOT(ISNUMBER($G229))),"",IF(AND($F229&lt;=DT$6,$G229&gt;=DT$5),IF(DT$5&gt;$N229,5,$K229)*10+IF(AND($F229&gt;=DT$5,$F229&lt;=DT$6),IF(AND($G229&gt;=DT$5,$G229&lt;=DT$6),5,IF($L229=1,2,1)),IF(AND($G229&gt;=DT$5,$G229&lt;=DT$6),IF($M229&gt;0,4,3),0)),IF(AND($D229&lt;=DT$6,$E229&gt;=DT$5),60,0)))</f>
        <v/>
      </c>
      <c r="DU229" s="80" t="str">
        <f>IF(OR($A229="",NOT(ISNUMBER($G229))),"",IF(AND($F229&lt;=DU$6,$G229&gt;=DU$5),IF(DU$5&gt;$N229,5,$K229)*10+IF(AND($F229&gt;=DU$5,$F229&lt;=DU$6),IF(AND($G229&gt;=DU$5,$G229&lt;=DU$6),5,IF($L229=1,2,1)),IF(AND($G229&gt;=DU$5,$G229&lt;=DU$6),IF($M229&gt;0,4,3),0)),IF(AND($D229&lt;=DU$6,$E229&gt;=DU$5),60,0)))</f>
        <v/>
      </c>
      <c r="DV229" s="80" t="str">
        <f>IF(OR($A229="",NOT(ISNUMBER($G229))),"",IF(AND($F229&lt;=DV$6,$G229&gt;=DV$5),IF(DV$5&gt;$N229,5,$K229)*10+IF(AND($F229&gt;=DV$5,$F229&lt;=DV$6),IF(AND($G229&gt;=DV$5,$G229&lt;=DV$6),5,IF($L229=1,2,1)),IF(AND($G229&gt;=DV$5,$G229&lt;=DV$6),IF($M229&gt;0,4,3),0)),IF(AND($D229&lt;=DV$6,$E229&gt;=DV$5),60,0)))</f>
        <v/>
      </c>
      <c r="DW229" s="80" t="str">
        <f>IF(OR($A229="",NOT(ISNUMBER($G229))),"",IF(AND($F229&lt;=DW$6,$G229&gt;=DW$5),IF(DW$5&gt;$N229,5,$K229)*10+IF(AND($F229&gt;=DW$5,$F229&lt;=DW$6),IF(AND($G229&gt;=DW$5,$G229&lt;=DW$6),5,IF($L229=1,2,1)),IF(AND($G229&gt;=DW$5,$G229&lt;=DW$6),IF($M229&gt;0,4,3),0)),IF(AND($D229&lt;=DW$6,$E229&gt;=DW$5),60,0)))</f>
        <v/>
      </c>
      <c r="DX229" s="80" t="str">
        <f>IF(OR($A229="",NOT(ISNUMBER($G229))),"",IF(AND($F229&lt;=DX$6,$G229&gt;=DX$5),IF(DX$5&gt;$N229,5,$K229)*10+IF(AND($F229&gt;=DX$5,$F229&lt;=DX$6),IF(AND($G229&gt;=DX$5,$G229&lt;=DX$6),5,IF($L229=1,2,1)),IF(AND($G229&gt;=DX$5,$G229&lt;=DX$6),IF($M229&gt;0,4,3),0)),IF(AND($D229&lt;=DX$6,$E229&gt;=DX$5),60,0)))</f>
        <v/>
      </c>
      <c r="DY229" s="80" t="str">
        <f>IF(OR($A229="",NOT(ISNUMBER($G229))),"",IF(AND($F229&lt;=DY$6,$G229&gt;=DY$5),IF(DY$5&gt;$N229,5,$K229)*10+IF(AND($F229&gt;=DY$5,$F229&lt;=DY$6),IF(AND($G229&gt;=DY$5,$G229&lt;=DY$6),5,IF($L229=1,2,1)),IF(AND($G229&gt;=DY$5,$G229&lt;=DY$6),IF($M229&gt;0,4,3),0)),IF(AND($D229&lt;=DY$6,$E229&gt;=DY$5),60,0)))</f>
        <v/>
      </c>
      <c r="DZ229" s="80" t="str">
        <f>IF(OR($A229="",NOT(ISNUMBER($G229))),"",IF(AND($F229&lt;=DZ$6,$G229&gt;=DZ$5),IF(DZ$5&gt;$N229,5,$K229)*10+IF(AND($F229&gt;=DZ$5,$F229&lt;=DZ$6),IF(AND($G229&gt;=DZ$5,$G229&lt;=DZ$6),5,IF($L229=1,2,1)),IF(AND($G229&gt;=DZ$5,$G229&lt;=DZ$6),IF($M229&gt;0,4,3),0)),IF(AND($D229&lt;=DZ$6,$E229&gt;=DZ$5),60,0)))</f>
        <v/>
      </c>
      <c r="EA229" s="80" t="str">
        <f>IF(OR($A229="",NOT(ISNUMBER($G229))),"",IF(AND($F229&lt;=EA$6,$G229&gt;=EA$5),IF(EA$5&gt;$N229,5,$K229)*10+IF(AND($F229&gt;=EA$5,$F229&lt;=EA$6),IF(AND($G229&gt;=EA$5,$G229&lt;=EA$6),5,IF($L229=1,2,1)),IF(AND($G229&gt;=EA$5,$G229&lt;=EA$6),IF($M229&gt;0,4,3),0)),IF(AND($D229&lt;=EA$6,$E229&gt;=EA$5),60,0)))</f>
        <v/>
      </c>
      <c r="EB229" s="80" t="str">
        <f>IF(OR($A229="",NOT(ISNUMBER($G229))),"",IF(AND($F229&lt;=EB$6,$G229&gt;=EB$5),IF(EB$5&gt;$N229,5,$K229)*10+IF(AND($F229&gt;=EB$5,$F229&lt;=EB$6),IF(AND($G229&gt;=EB$5,$G229&lt;=EB$6),5,IF($L229=1,2,1)),IF(AND($G229&gt;=EB$5,$G229&lt;=EB$6),IF($M229&gt;0,4,3),0)),IF(AND($D229&lt;=EB$6,$E229&gt;=EB$5),60,0)))</f>
        <v/>
      </c>
      <c r="EC229" s="80" t="str">
        <f>IF(OR($A229="",NOT(ISNUMBER($G229))),"",IF(AND($F229&lt;=EC$6,$G229&gt;=EC$5),IF(EC$5&gt;$N229,5,$K229)*10+IF(AND($F229&gt;=EC$5,$F229&lt;=EC$6),IF(AND($G229&gt;=EC$5,$G229&lt;=EC$6),5,IF($L229=1,2,1)),IF(AND($G229&gt;=EC$5,$G229&lt;=EC$6),IF($M229&gt;0,4,3),0)),IF(AND($D229&lt;=EC$6,$E229&gt;=EC$5),60,0)))</f>
        <v/>
      </c>
      <c r="ED229" s="80" t="str">
        <f>IF(OR($A229="",NOT(ISNUMBER($G229))),"",IF(AND($F229&lt;=ED$6,$G229&gt;=ED$5),IF(ED$5&gt;$N229,5,$K229)*10+IF(AND($F229&gt;=ED$5,$F229&lt;=ED$6),IF(AND($G229&gt;=ED$5,$G229&lt;=ED$6),5,IF($L229=1,2,1)),IF(AND($G229&gt;=ED$5,$G229&lt;=ED$6),IF($M229&gt;0,4,3),0)),IF(AND($D229&lt;=ED$6,$E229&gt;=ED$5),60,0)))</f>
        <v/>
      </c>
    </row>
    <row r="230" ht="18" customHeight="1">
      <c r="A230" s="52" t="str">
        <f>IF(Tasks!$B230="","",Tasks!$A230)</f>
        <v/>
      </c>
      <c r="B230" s="78" t="str">
        <f>IF(Tasks!$B230="","",Tasks!$B230)</f>
        <v/>
      </c>
      <c r="C230" s="25" t="str">
        <f>IF($B230="","",IF(AND(Tasks!$D230="",Tasks!$G230=""),"-",IF(Tasks!$D230="","",Tasks!$D230&amp;IF(OR(Tasks!$E230="",Tasks!$E230="FS"),IF(N(Tasks!$F230)=0,"","FS"),Tasks!$E230)&amp;IF(N(Tasks!$F230)=0,"",IF(Tasks!$F230&gt;0,"+","")&amp;Tasks!$F230))&amp;IF(AND(Tasks!$D230&lt;&gt;"",Tasks!$G230&lt;&gt;""),", ","")&amp;IF(Tasks!$G230="","",Tasks!$G230&amp;IF(OR(Tasks!$H230="",Tasks!$H230="FS"),IF(N(Tasks!$I230)=0,"","FS"),Tasks!$H230)&amp;IF(N(Tasks!$I230)=0,"",IF(Tasks!$I230&gt;0,"+","")&amp;Tasks!$I230))))</f>
        <v/>
      </c>
      <c r="D230" s="51" t="str">
        <f>IF(OR($B230="",Tasks!$Q230=""),"",Tasks!$Q230)</f>
        <v/>
      </c>
      <c r="E230" s="51" t="str">
        <f>IF(OR($B230="",Tasks!$R230=""),"",Tasks!$R230)</f>
        <v/>
      </c>
      <c r="F230" s="51" t="str">
        <f>IF(OR($B230="",Tasks!$S230=""),"",Tasks!$S230)</f>
        <v/>
      </c>
      <c r="G230" s="51" t="str">
        <f>IF(OR($B230="",Tasks!$T230=""),"",Tasks!$T230)</f>
        <v/>
      </c>
      <c r="H230" s="52" t="str">
        <f>IF($B230="","",Tasks!$AE230)</f>
        <v/>
      </c>
      <c r="I230" s="79" t="str">
        <f>IF($B230="","",Tasks!$AF230)</f>
        <v/>
      </c>
      <c r="J230" s="53" t="str">
        <f>IF(OR($B230="",Tasks!$V230=""),"",Tasks!$V230)</f>
        <v/>
      </c>
      <c r="K230" s="52" t="str">
        <f>IF($B230="","",Tasks!$AA230)</f>
        <v/>
      </c>
      <c r="L230" s="52" t="str">
        <f>IF($B230="","",Tasks!$AB230)</f>
        <v/>
      </c>
      <c r="M230" s="52" t="str">
        <f>IF($B230="","",Tasks!$Z230)</f>
        <v/>
      </c>
      <c r="N230" s="52" t="str">
        <f>IF(OR($B230="",Tasks!$AG230=""),"",Tasks!$AG230)</f>
        <v/>
      </c>
      <c r="O230" s="80" t="str">
        <f>IF(OR($A230="",NOT(ISNUMBER($G230))),"",IF(AND($F230&lt;=O$6,$G230&gt;=O$5),IF(O$5&gt;$N230,5,$K230)*10+IF(AND($F230&gt;=O$5,$F230&lt;=O$6),IF(AND($G230&gt;=O$5,$G230&lt;=O$6),5,IF($L230=1,2,1)),IF(AND($G230&gt;=O$5,$G230&lt;=O$6),IF($M230&gt;0,4,3),0)),IF(AND($D230&lt;=O$6,$E230&gt;=O$5),60,0)))</f>
        <v/>
      </c>
      <c r="P230" s="80" t="str">
        <f>IF(OR($A230="",NOT(ISNUMBER($G230))),"",IF(AND($F230&lt;=P$6,$G230&gt;=P$5),IF(P$5&gt;$N230,5,$K230)*10+IF(AND($F230&gt;=P$5,$F230&lt;=P$6),IF(AND($G230&gt;=P$5,$G230&lt;=P$6),5,IF($L230=1,2,1)),IF(AND($G230&gt;=P$5,$G230&lt;=P$6),IF($M230&gt;0,4,3),0)),IF(AND($D230&lt;=P$6,$E230&gt;=P$5),60,0)))</f>
        <v/>
      </c>
      <c r="Q230" s="80" t="str">
        <f>IF(OR($A230="",NOT(ISNUMBER($G230))),"",IF(AND($F230&lt;=Q$6,$G230&gt;=Q$5),IF(Q$5&gt;$N230,5,$K230)*10+IF(AND($F230&gt;=Q$5,$F230&lt;=Q$6),IF(AND($G230&gt;=Q$5,$G230&lt;=Q$6),5,IF($L230=1,2,1)),IF(AND($G230&gt;=Q$5,$G230&lt;=Q$6),IF($M230&gt;0,4,3),0)),IF(AND($D230&lt;=Q$6,$E230&gt;=Q$5),60,0)))</f>
        <v/>
      </c>
      <c r="R230" s="80" t="str">
        <f>IF(OR($A230="",NOT(ISNUMBER($G230))),"",IF(AND($F230&lt;=R$6,$G230&gt;=R$5),IF(R$5&gt;$N230,5,$K230)*10+IF(AND($F230&gt;=R$5,$F230&lt;=R$6),IF(AND($G230&gt;=R$5,$G230&lt;=R$6),5,IF($L230=1,2,1)),IF(AND($G230&gt;=R$5,$G230&lt;=R$6),IF($M230&gt;0,4,3),0)),IF(AND($D230&lt;=R$6,$E230&gt;=R$5),60,0)))</f>
        <v/>
      </c>
      <c r="S230" s="80" t="str">
        <f>IF(OR($A230="",NOT(ISNUMBER($G230))),"",IF(AND($F230&lt;=S$6,$G230&gt;=S$5),IF(S$5&gt;$N230,5,$K230)*10+IF(AND($F230&gt;=S$5,$F230&lt;=S$6),IF(AND($G230&gt;=S$5,$G230&lt;=S$6),5,IF($L230=1,2,1)),IF(AND($G230&gt;=S$5,$G230&lt;=S$6),IF($M230&gt;0,4,3),0)),IF(AND($D230&lt;=S$6,$E230&gt;=S$5),60,0)))</f>
        <v/>
      </c>
      <c r="T230" s="80" t="str">
        <f>IF(OR($A230="",NOT(ISNUMBER($G230))),"",IF(AND($F230&lt;=T$6,$G230&gt;=T$5),IF(T$5&gt;$N230,5,$K230)*10+IF(AND($F230&gt;=T$5,$F230&lt;=T$6),IF(AND($G230&gt;=T$5,$G230&lt;=T$6),5,IF($L230=1,2,1)),IF(AND($G230&gt;=T$5,$G230&lt;=T$6),IF($M230&gt;0,4,3),0)),IF(AND($D230&lt;=T$6,$E230&gt;=T$5),60,0)))</f>
        <v/>
      </c>
      <c r="U230" s="80" t="str">
        <f>IF(OR($A230="",NOT(ISNUMBER($G230))),"",IF(AND($F230&lt;=U$6,$G230&gt;=U$5),IF(U$5&gt;$N230,5,$K230)*10+IF(AND($F230&gt;=U$5,$F230&lt;=U$6),IF(AND($G230&gt;=U$5,$G230&lt;=U$6),5,IF($L230=1,2,1)),IF(AND($G230&gt;=U$5,$G230&lt;=U$6),IF($M230&gt;0,4,3),0)),IF(AND($D230&lt;=U$6,$E230&gt;=U$5),60,0)))</f>
        <v/>
      </c>
      <c r="V230" s="80" t="str">
        <f>IF(OR($A230="",NOT(ISNUMBER($G230))),"",IF(AND($F230&lt;=V$6,$G230&gt;=V$5),IF(V$5&gt;$N230,5,$K230)*10+IF(AND($F230&gt;=V$5,$F230&lt;=V$6),IF(AND($G230&gt;=V$5,$G230&lt;=V$6),5,IF($L230=1,2,1)),IF(AND($G230&gt;=V$5,$G230&lt;=V$6),IF($M230&gt;0,4,3),0)),IF(AND($D230&lt;=V$6,$E230&gt;=V$5),60,0)))</f>
        <v/>
      </c>
      <c r="W230" s="80" t="str">
        <f>IF(OR($A230="",NOT(ISNUMBER($G230))),"",IF(AND($F230&lt;=W$6,$G230&gt;=W$5),IF(W$5&gt;$N230,5,$K230)*10+IF(AND($F230&gt;=W$5,$F230&lt;=W$6),IF(AND($G230&gt;=W$5,$G230&lt;=W$6),5,IF($L230=1,2,1)),IF(AND($G230&gt;=W$5,$G230&lt;=W$6),IF($M230&gt;0,4,3),0)),IF(AND($D230&lt;=W$6,$E230&gt;=W$5),60,0)))</f>
        <v/>
      </c>
      <c r="X230" s="80" t="str">
        <f>IF(OR($A230="",NOT(ISNUMBER($G230))),"",IF(AND($F230&lt;=X$6,$G230&gt;=X$5),IF(X$5&gt;$N230,5,$K230)*10+IF(AND($F230&gt;=X$5,$F230&lt;=X$6),IF(AND($G230&gt;=X$5,$G230&lt;=X$6),5,IF($L230=1,2,1)),IF(AND($G230&gt;=X$5,$G230&lt;=X$6),IF($M230&gt;0,4,3),0)),IF(AND($D230&lt;=X$6,$E230&gt;=X$5),60,0)))</f>
        <v/>
      </c>
      <c r="Y230" s="80" t="str">
        <f>IF(OR($A230="",NOT(ISNUMBER($G230))),"",IF(AND($F230&lt;=Y$6,$G230&gt;=Y$5),IF(Y$5&gt;$N230,5,$K230)*10+IF(AND($F230&gt;=Y$5,$F230&lt;=Y$6),IF(AND($G230&gt;=Y$5,$G230&lt;=Y$6),5,IF($L230=1,2,1)),IF(AND($G230&gt;=Y$5,$G230&lt;=Y$6),IF($M230&gt;0,4,3),0)),IF(AND($D230&lt;=Y$6,$E230&gt;=Y$5),60,0)))</f>
        <v/>
      </c>
      <c r="Z230" s="80" t="str">
        <f>IF(OR($A230="",NOT(ISNUMBER($G230))),"",IF(AND($F230&lt;=Z$6,$G230&gt;=Z$5),IF(Z$5&gt;$N230,5,$K230)*10+IF(AND($F230&gt;=Z$5,$F230&lt;=Z$6),IF(AND($G230&gt;=Z$5,$G230&lt;=Z$6),5,IF($L230=1,2,1)),IF(AND($G230&gt;=Z$5,$G230&lt;=Z$6),IF($M230&gt;0,4,3),0)),IF(AND($D230&lt;=Z$6,$E230&gt;=Z$5),60,0)))</f>
        <v/>
      </c>
      <c r="AA230" s="80" t="str">
        <f>IF(OR($A230="",NOT(ISNUMBER($G230))),"",IF(AND($F230&lt;=AA$6,$G230&gt;=AA$5),IF(AA$5&gt;$N230,5,$K230)*10+IF(AND($F230&gt;=AA$5,$F230&lt;=AA$6),IF(AND($G230&gt;=AA$5,$G230&lt;=AA$6),5,IF($L230=1,2,1)),IF(AND($G230&gt;=AA$5,$G230&lt;=AA$6),IF($M230&gt;0,4,3),0)),IF(AND($D230&lt;=AA$6,$E230&gt;=AA$5),60,0)))</f>
        <v/>
      </c>
      <c r="AB230" s="80" t="str">
        <f>IF(OR($A230="",NOT(ISNUMBER($G230))),"",IF(AND($F230&lt;=AB$6,$G230&gt;=AB$5),IF(AB$5&gt;$N230,5,$K230)*10+IF(AND($F230&gt;=AB$5,$F230&lt;=AB$6),IF(AND($G230&gt;=AB$5,$G230&lt;=AB$6),5,IF($L230=1,2,1)),IF(AND($G230&gt;=AB$5,$G230&lt;=AB$6),IF($M230&gt;0,4,3),0)),IF(AND($D230&lt;=AB$6,$E230&gt;=AB$5),60,0)))</f>
        <v/>
      </c>
      <c r="AC230" s="80" t="str">
        <f>IF(OR($A230="",NOT(ISNUMBER($G230))),"",IF(AND($F230&lt;=AC$6,$G230&gt;=AC$5),IF(AC$5&gt;$N230,5,$K230)*10+IF(AND($F230&gt;=AC$5,$F230&lt;=AC$6),IF(AND($G230&gt;=AC$5,$G230&lt;=AC$6),5,IF($L230=1,2,1)),IF(AND($G230&gt;=AC$5,$G230&lt;=AC$6),IF($M230&gt;0,4,3),0)),IF(AND($D230&lt;=AC$6,$E230&gt;=AC$5),60,0)))</f>
        <v/>
      </c>
      <c r="AD230" s="80" t="str">
        <f>IF(OR($A230="",NOT(ISNUMBER($G230))),"",IF(AND($F230&lt;=AD$6,$G230&gt;=AD$5),IF(AD$5&gt;$N230,5,$K230)*10+IF(AND($F230&gt;=AD$5,$F230&lt;=AD$6),IF(AND($G230&gt;=AD$5,$G230&lt;=AD$6),5,IF($L230=1,2,1)),IF(AND($G230&gt;=AD$5,$G230&lt;=AD$6),IF($M230&gt;0,4,3),0)),IF(AND($D230&lt;=AD$6,$E230&gt;=AD$5),60,0)))</f>
        <v/>
      </c>
      <c r="AE230" s="80" t="str">
        <f>IF(OR($A230="",NOT(ISNUMBER($G230))),"",IF(AND($F230&lt;=AE$6,$G230&gt;=AE$5),IF(AE$5&gt;$N230,5,$K230)*10+IF(AND($F230&gt;=AE$5,$F230&lt;=AE$6),IF(AND($G230&gt;=AE$5,$G230&lt;=AE$6),5,IF($L230=1,2,1)),IF(AND($G230&gt;=AE$5,$G230&lt;=AE$6),IF($M230&gt;0,4,3),0)),IF(AND($D230&lt;=AE$6,$E230&gt;=AE$5),60,0)))</f>
        <v/>
      </c>
      <c r="AF230" s="80" t="str">
        <f>IF(OR($A230="",NOT(ISNUMBER($G230))),"",IF(AND($F230&lt;=AF$6,$G230&gt;=AF$5),IF(AF$5&gt;$N230,5,$K230)*10+IF(AND($F230&gt;=AF$5,$F230&lt;=AF$6),IF(AND($G230&gt;=AF$5,$G230&lt;=AF$6),5,IF($L230=1,2,1)),IF(AND($G230&gt;=AF$5,$G230&lt;=AF$6),IF($M230&gt;0,4,3),0)),IF(AND($D230&lt;=AF$6,$E230&gt;=AF$5),60,0)))</f>
        <v/>
      </c>
      <c r="AG230" s="80" t="str">
        <f>IF(OR($A230="",NOT(ISNUMBER($G230))),"",IF(AND($F230&lt;=AG$6,$G230&gt;=AG$5),IF(AG$5&gt;$N230,5,$K230)*10+IF(AND($F230&gt;=AG$5,$F230&lt;=AG$6),IF(AND($G230&gt;=AG$5,$G230&lt;=AG$6),5,IF($L230=1,2,1)),IF(AND($G230&gt;=AG$5,$G230&lt;=AG$6),IF($M230&gt;0,4,3),0)),IF(AND($D230&lt;=AG$6,$E230&gt;=AG$5),60,0)))</f>
        <v/>
      </c>
      <c r="AH230" s="80" t="str">
        <f>IF(OR($A230="",NOT(ISNUMBER($G230))),"",IF(AND($F230&lt;=AH$6,$G230&gt;=AH$5),IF(AH$5&gt;$N230,5,$K230)*10+IF(AND($F230&gt;=AH$5,$F230&lt;=AH$6),IF(AND($G230&gt;=AH$5,$G230&lt;=AH$6),5,IF($L230=1,2,1)),IF(AND($G230&gt;=AH$5,$G230&lt;=AH$6),IF($M230&gt;0,4,3),0)),IF(AND($D230&lt;=AH$6,$E230&gt;=AH$5),60,0)))</f>
        <v/>
      </c>
      <c r="AI230" s="80" t="str">
        <f>IF(OR($A230="",NOT(ISNUMBER($G230))),"",IF(AND($F230&lt;=AI$6,$G230&gt;=AI$5),IF(AI$5&gt;$N230,5,$K230)*10+IF(AND($F230&gt;=AI$5,$F230&lt;=AI$6),IF(AND($G230&gt;=AI$5,$G230&lt;=AI$6),5,IF($L230=1,2,1)),IF(AND($G230&gt;=AI$5,$G230&lt;=AI$6),IF($M230&gt;0,4,3),0)),IF(AND($D230&lt;=AI$6,$E230&gt;=AI$5),60,0)))</f>
        <v/>
      </c>
      <c r="AJ230" s="80" t="str">
        <f>IF(OR($A230="",NOT(ISNUMBER($G230))),"",IF(AND($F230&lt;=AJ$6,$G230&gt;=AJ$5),IF(AJ$5&gt;$N230,5,$K230)*10+IF(AND($F230&gt;=AJ$5,$F230&lt;=AJ$6),IF(AND($G230&gt;=AJ$5,$G230&lt;=AJ$6),5,IF($L230=1,2,1)),IF(AND($G230&gt;=AJ$5,$G230&lt;=AJ$6),IF($M230&gt;0,4,3),0)),IF(AND($D230&lt;=AJ$6,$E230&gt;=AJ$5),60,0)))</f>
        <v/>
      </c>
      <c r="AK230" s="80" t="str">
        <f>IF(OR($A230="",NOT(ISNUMBER($G230))),"",IF(AND($F230&lt;=AK$6,$G230&gt;=AK$5),IF(AK$5&gt;$N230,5,$K230)*10+IF(AND($F230&gt;=AK$5,$F230&lt;=AK$6),IF(AND($G230&gt;=AK$5,$G230&lt;=AK$6),5,IF($L230=1,2,1)),IF(AND($G230&gt;=AK$5,$G230&lt;=AK$6),IF($M230&gt;0,4,3),0)),IF(AND($D230&lt;=AK$6,$E230&gt;=AK$5),60,0)))</f>
        <v/>
      </c>
      <c r="AL230" s="80" t="str">
        <f>IF(OR($A230="",NOT(ISNUMBER($G230))),"",IF(AND($F230&lt;=AL$6,$G230&gt;=AL$5),IF(AL$5&gt;$N230,5,$K230)*10+IF(AND($F230&gt;=AL$5,$F230&lt;=AL$6),IF(AND($G230&gt;=AL$5,$G230&lt;=AL$6),5,IF($L230=1,2,1)),IF(AND($G230&gt;=AL$5,$G230&lt;=AL$6),IF($M230&gt;0,4,3),0)),IF(AND($D230&lt;=AL$6,$E230&gt;=AL$5),60,0)))</f>
        <v/>
      </c>
      <c r="AM230" s="80" t="str">
        <f>IF(OR($A230="",NOT(ISNUMBER($G230))),"",IF(AND($F230&lt;=AM$6,$G230&gt;=AM$5),IF(AM$5&gt;$N230,5,$K230)*10+IF(AND($F230&gt;=AM$5,$F230&lt;=AM$6),IF(AND($G230&gt;=AM$5,$G230&lt;=AM$6),5,IF($L230=1,2,1)),IF(AND($G230&gt;=AM$5,$G230&lt;=AM$6),IF($M230&gt;0,4,3),0)),IF(AND($D230&lt;=AM$6,$E230&gt;=AM$5),60,0)))</f>
        <v/>
      </c>
      <c r="AN230" s="80" t="str">
        <f>IF(OR($A230="",NOT(ISNUMBER($G230))),"",IF(AND($F230&lt;=AN$6,$G230&gt;=AN$5),IF(AN$5&gt;$N230,5,$K230)*10+IF(AND($F230&gt;=AN$5,$F230&lt;=AN$6),IF(AND($G230&gt;=AN$5,$G230&lt;=AN$6),5,IF($L230=1,2,1)),IF(AND($G230&gt;=AN$5,$G230&lt;=AN$6),IF($M230&gt;0,4,3),0)),IF(AND($D230&lt;=AN$6,$E230&gt;=AN$5),60,0)))</f>
        <v/>
      </c>
      <c r="AO230" s="80" t="str">
        <f>IF(OR($A230="",NOT(ISNUMBER($G230))),"",IF(AND($F230&lt;=AO$6,$G230&gt;=AO$5),IF(AO$5&gt;$N230,5,$K230)*10+IF(AND($F230&gt;=AO$5,$F230&lt;=AO$6),IF(AND($G230&gt;=AO$5,$G230&lt;=AO$6),5,IF($L230=1,2,1)),IF(AND($G230&gt;=AO$5,$G230&lt;=AO$6),IF($M230&gt;0,4,3),0)),IF(AND($D230&lt;=AO$6,$E230&gt;=AO$5),60,0)))</f>
        <v/>
      </c>
      <c r="AP230" s="80" t="str">
        <f>IF(OR($A230="",NOT(ISNUMBER($G230))),"",IF(AND($F230&lt;=AP$6,$G230&gt;=AP$5),IF(AP$5&gt;$N230,5,$K230)*10+IF(AND($F230&gt;=AP$5,$F230&lt;=AP$6),IF(AND($G230&gt;=AP$5,$G230&lt;=AP$6),5,IF($L230=1,2,1)),IF(AND($G230&gt;=AP$5,$G230&lt;=AP$6),IF($M230&gt;0,4,3),0)),IF(AND($D230&lt;=AP$6,$E230&gt;=AP$5),60,0)))</f>
        <v/>
      </c>
      <c r="AQ230" s="80" t="str">
        <f>IF(OR($A230="",NOT(ISNUMBER($G230))),"",IF(AND($F230&lt;=AQ$6,$G230&gt;=AQ$5),IF(AQ$5&gt;$N230,5,$K230)*10+IF(AND($F230&gt;=AQ$5,$F230&lt;=AQ$6),IF(AND($G230&gt;=AQ$5,$G230&lt;=AQ$6),5,IF($L230=1,2,1)),IF(AND($G230&gt;=AQ$5,$G230&lt;=AQ$6),IF($M230&gt;0,4,3),0)),IF(AND($D230&lt;=AQ$6,$E230&gt;=AQ$5),60,0)))</f>
        <v/>
      </c>
      <c r="AR230" s="80" t="str">
        <f>IF(OR($A230="",NOT(ISNUMBER($G230))),"",IF(AND($F230&lt;=AR$6,$G230&gt;=AR$5),IF(AR$5&gt;$N230,5,$K230)*10+IF(AND($F230&gt;=AR$5,$F230&lt;=AR$6),IF(AND($G230&gt;=AR$5,$G230&lt;=AR$6),5,IF($L230=1,2,1)),IF(AND($G230&gt;=AR$5,$G230&lt;=AR$6),IF($M230&gt;0,4,3),0)),IF(AND($D230&lt;=AR$6,$E230&gt;=AR$5),60,0)))</f>
        <v/>
      </c>
      <c r="AS230" s="80" t="str">
        <f>IF(OR($A230="",NOT(ISNUMBER($G230))),"",IF(AND($F230&lt;=AS$6,$G230&gt;=AS$5),IF(AS$5&gt;$N230,5,$K230)*10+IF(AND($F230&gt;=AS$5,$F230&lt;=AS$6),IF(AND($G230&gt;=AS$5,$G230&lt;=AS$6),5,IF($L230=1,2,1)),IF(AND($G230&gt;=AS$5,$G230&lt;=AS$6),IF($M230&gt;0,4,3),0)),IF(AND($D230&lt;=AS$6,$E230&gt;=AS$5),60,0)))</f>
        <v/>
      </c>
      <c r="AT230" s="80" t="str">
        <f>IF(OR($A230="",NOT(ISNUMBER($G230))),"",IF(AND($F230&lt;=AT$6,$G230&gt;=AT$5),IF(AT$5&gt;$N230,5,$K230)*10+IF(AND($F230&gt;=AT$5,$F230&lt;=AT$6),IF(AND($G230&gt;=AT$5,$G230&lt;=AT$6),5,IF($L230=1,2,1)),IF(AND($G230&gt;=AT$5,$G230&lt;=AT$6),IF($M230&gt;0,4,3),0)),IF(AND($D230&lt;=AT$6,$E230&gt;=AT$5),60,0)))</f>
        <v/>
      </c>
      <c r="AU230" s="80" t="str">
        <f>IF(OR($A230="",NOT(ISNUMBER($G230))),"",IF(AND($F230&lt;=AU$6,$G230&gt;=AU$5),IF(AU$5&gt;$N230,5,$K230)*10+IF(AND($F230&gt;=AU$5,$F230&lt;=AU$6),IF(AND($G230&gt;=AU$5,$G230&lt;=AU$6),5,IF($L230=1,2,1)),IF(AND($G230&gt;=AU$5,$G230&lt;=AU$6),IF($M230&gt;0,4,3),0)),IF(AND($D230&lt;=AU$6,$E230&gt;=AU$5),60,0)))</f>
        <v/>
      </c>
      <c r="AV230" s="80" t="str">
        <f>IF(OR($A230="",NOT(ISNUMBER($G230))),"",IF(AND($F230&lt;=AV$6,$G230&gt;=AV$5),IF(AV$5&gt;$N230,5,$K230)*10+IF(AND($F230&gt;=AV$5,$F230&lt;=AV$6),IF(AND($G230&gt;=AV$5,$G230&lt;=AV$6),5,IF($L230=1,2,1)),IF(AND($G230&gt;=AV$5,$G230&lt;=AV$6),IF($M230&gt;0,4,3),0)),IF(AND($D230&lt;=AV$6,$E230&gt;=AV$5),60,0)))</f>
        <v/>
      </c>
      <c r="AW230" s="80" t="str">
        <f>IF(OR($A230="",NOT(ISNUMBER($G230))),"",IF(AND($F230&lt;=AW$6,$G230&gt;=AW$5),IF(AW$5&gt;$N230,5,$K230)*10+IF(AND($F230&gt;=AW$5,$F230&lt;=AW$6),IF(AND($G230&gt;=AW$5,$G230&lt;=AW$6),5,IF($L230=1,2,1)),IF(AND($G230&gt;=AW$5,$G230&lt;=AW$6),IF($M230&gt;0,4,3),0)),IF(AND($D230&lt;=AW$6,$E230&gt;=AW$5),60,0)))</f>
        <v/>
      </c>
      <c r="AX230" s="80" t="str">
        <f>IF(OR($A230="",NOT(ISNUMBER($G230))),"",IF(AND($F230&lt;=AX$6,$G230&gt;=AX$5),IF(AX$5&gt;$N230,5,$K230)*10+IF(AND($F230&gt;=AX$5,$F230&lt;=AX$6),IF(AND($G230&gt;=AX$5,$G230&lt;=AX$6),5,IF($L230=1,2,1)),IF(AND($G230&gt;=AX$5,$G230&lt;=AX$6),IF($M230&gt;0,4,3),0)),IF(AND($D230&lt;=AX$6,$E230&gt;=AX$5),60,0)))</f>
        <v/>
      </c>
      <c r="AY230" s="80" t="str">
        <f>IF(OR($A230="",NOT(ISNUMBER($G230))),"",IF(AND($F230&lt;=AY$6,$G230&gt;=AY$5),IF(AY$5&gt;$N230,5,$K230)*10+IF(AND($F230&gt;=AY$5,$F230&lt;=AY$6),IF(AND($G230&gt;=AY$5,$G230&lt;=AY$6),5,IF($L230=1,2,1)),IF(AND($G230&gt;=AY$5,$G230&lt;=AY$6),IF($M230&gt;0,4,3),0)),IF(AND($D230&lt;=AY$6,$E230&gt;=AY$5),60,0)))</f>
        <v/>
      </c>
      <c r="AZ230" s="80" t="str">
        <f>IF(OR($A230="",NOT(ISNUMBER($G230))),"",IF(AND($F230&lt;=AZ$6,$G230&gt;=AZ$5),IF(AZ$5&gt;$N230,5,$K230)*10+IF(AND($F230&gt;=AZ$5,$F230&lt;=AZ$6),IF(AND($G230&gt;=AZ$5,$G230&lt;=AZ$6),5,IF($L230=1,2,1)),IF(AND($G230&gt;=AZ$5,$G230&lt;=AZ$6),IF($M230&gt;0,4,3),0)),IF(AND($D230&lt;=AZ$6,$E230&gt;=AZ$5),60,0)))</f>
        <v/>
      </c>
      <c r="BA230" s="80" t="str">
        <f>IF(OR($A230="",NOT(ISNUMBER($G230))),"",IF(AND($F230&lt;=BA$6,$G230&gt;=BA$5),IF(BA$5&gt;$N230,5,$K230)*10+IF(AND($F230&gt;=BA$5,$F230&lt;=BA$6),IF(AND($G230&gt;=BA$5,$G230&lt;=BA$6),5,IF($L230=1,2,1)),IF(AND($G230&gt;=BA$5,$G230&lt;=BA$6),IF($M230&gt;0,4,3),0)),IF(AND($D230&lt;=BA$6,$E230&gt;=BA$5),60,0)))</f>
        <v/>
      </c>
      <c r="BB230" s="80" t="str">
        <f>IF(OR($A230="",NOT(ISNUMBER($G230))),"",IF(AND($F230&lt;=BB$6,$G230&gt;=BB$5),IF(BB$5&gt;$N230,5,$K230)*10+IF(AND($F230&gt;=BB$5,$F230&lt;=BB$6),IF(AND($G230&gt;=BB$5,$G230&lt;=BB$6),5,IF($L230=1,2,1)),IF(AND($G230&gt;=BB$5,$G230&lt;=BB$6),IF($M230&gt;0,4,3),0)),IF(AND($D230&lt;=BB$6,$E230&gt;=BB$5),60,0)))</f>
        <v/>
      </c>
      <c r="BC230" s="80" t="str">
        <f>IF(OR($A230="",NOT(ISNUMBER($G230))),"",IF(AND($F230&lt;=BC$6,$G230&gt;=BC$5),IF(BC$5&gt;$N230,5,$K230)*10+IF(AND($F230&gt;=BC$5,$F230&lt;=BC$6),IF(AND($G230&gt;=BC$5,$G230&lt;=BC$6),5,IF($L230=1,2,1)),IF(AND($G230&gt;=BC$5,$G230&lt;=BC$6),IF($M230&gt;0,4,3),0)),IF(AND($D230&lt;=BC$6,$E230&gt;=BC$5),60,0)))</f>
        <v/>
      </c>
      <c r="BD230" s="80" t="str">
        <f>IF(OR($A230="",NOT(ISNUMBER($G230))),"",IF(AND($F230&lt;=BD$6,$G230&gt;=BD$5),IF(BD$5&gt;$N230,5,$K230)*10+IF(AND($F230&gt;=BD$5,$F230&lt;=BD$6),IF(AND($G230&gt;=BD$5,$G230&lt;=BD$6),5,IF($L230=1,2,1)),IF(AND($G230&gt;=BD$5,$G230&lt;=BD$6),IF($M230&gt;0,4,3),0)),IF(AND($D230&lt;=BD$6,$E230&gt;=BD$5),60,0)))</f>
        <v/>
      </c>
      <c r="BE230" s="80" t="str">
        <f>IF(OR($A230="",NOT(ISNUMBER($G230))),"",IF(AND($F230&lt;=BE$6,$G230&gt;=BE$5),IF(BE$5&gt;$N230,5,$K230)*10+IF(AND($F230&gt;=BE$5,$F230&lt;=BE$6),IF(AND($G230&gt;=BE$5,$G230&lt;=BE$6),5,IF($L230=1,2,1)),IF(AND($G230&gt;=BE$5,$G230&lt;=BE$6),IF($M230&gt;0,4,3),0)),IF(AND($D230&lt;=BE$6,$E230&gt;=BE$5),60,0)))</f>
        <v/>
      </c>
      <c r="BF230" s="80" t="str">
        <f>IF(OR($A230="",NOT(ISNUMBER($G230))),"",IF(AND($F230&lt;=BF$6,$G230&gt;=BF$5),IF(BF$5&gt;$N230,5,$K230)*10+IF(AND($F230&gt;=BF$5,$F230&lt;=BF$6),IF(AND($G230&gt;=BF$5,$G230&lt;=BF$6),5,IF($L230=1,2,1)),IF(AND($G230&gt;=BF$5,$G230&lt;=BF$6),IF($M230&gt;0,4,3),0)),IF(AND($D230&lt;=BF$6,$E230&gt;=BF$5),60,0)))</f>
        <v/>
      </c>
      <c r="BG230" s="80" t="str">
        <f>IF(OR($A230="",NOT(ISNUMBER($G230))),"",IF(AND($F230&lt;=BG$6,$G230&gt;=BG$5),IF(BG$5&gt;$N230,5,$K230)*10+IF(AND($F230&gt;=BG$5,$F230&lt;=BG$6),IF(AND($G230&gt;=BG$5,$G230&lt;=BG$6),5,IF($L230=1,2,1)),IF(AND($G230&gt;=BG$5,$G230&lt;=BG$6),IF($M230&gt;0,4,3),0)),IF(AND($D230&lt;=BG$6,$E230&gt;=BG$5),60,0)))</f>
        <v/>
      </c>
      <c r="BH230" s="80" t="str">
        <f>IF(OR($A230="",NOT(ISNUMBER($G230))),"",IF(AND($F230&lt;=BH$6,$G230&gt;=BH$5),IF(BH$5&gt;$N230,5,$K230)*10+IF(AND($F230&gt;=BH$5,$F230&lt;=BH$6),IF(AND($G230&gt;=BH$5,$G230&lt;=BH$6),5,IF($L230=1,2,1)),IF(AND($G230&gt;=BH$5,$G230&lt;=BH$6),IF($M230&gt;0,4,3),0)),IF(AND($D230&lt;=BH$6,$E230&gt;=BH$5),60,0)))</f>
        <v/>
      </c>
      <c r="BI230" s="80" t="str">
        <f>IF(OR($A230="",NOT(ISNUMBER($G230))),"",IF(AND($F230&lt;=BI$6,$G230&gt;=BI$5),IF(BI$5&gt;$N230,5,$K230)*10+IF(AND($F230&gt;=BI$5,$F230&lt;=BI$6),IF(AND($G230&gt;=BI$5,$G230&lt;=BI$6),5,IF($L230=1,2,1)),IF(AND($G230&gt;=BI$5,$G230&lt;=BI$6),IF($M230&gt;0,4,3),0)),IF(AND($D230&lt;=BI$6,$E230&gt;=BI$5),60,0)))</f>
        <v/>
      </c>
      <c r="BJ230" s="80" t="str">
        <f>IF(OR($A230="",NOT(ISNUMBER($G230))),"",IF(AND($F230&lt;=BJ$6,$G230&gt;=BJ$5),IF(BJ$5&gt;$N230,5,$K230)*10+IF(AND($F230&gt;=BJ$5,$F230&lt;=BJ$6),IF(AND($G230&gt;=BJ$5,$G230&lt;=BJ$6),5,IF($L230=1,2,1)),IF(AND($G230&gt;=BJ$5,$G230&lt;=BJ$6),IF($M230&gt;0,4,3),0)),IF(AND($D230&lt;=BJ$6,$E230&gt;=BJ$5),60,0)))</f>
        <v/>
      </c>
      <c r="BK230" s="80" t="str">
        <f>IF(OR($A230="",NOT(ISNUMBER($G230))),"",IF(AND($F230&lt;=BK$6,$G230&gt;=BK$5),IF(BK$5&gt;$N230,5,$K230)*10+IF(AND($F230&gt;=BK$5,$F230&lt;=BK$6),IF(AND($G230&gt;=BK$5,$G230&lt;=BK$6),5,IF($L230=1,2,1)),IF(AND($G230&gt;=BK$5,$G230&lt;=BK$6),IF($M230&gt;0,4,3),0)),IF(AND($D230&lt;=BK$6,$E230&gt;=BK$5),60,0)))</f>
        <v/>
      </c>
      <c r="BL230" s="80" t="str">
        <f>IF(OR($A230="",NOT(ISNUMBER($G230))),"",IF(AND($F230&lt;=BL$6,$G230&gt;=BL$5),IF(BL$5&gt;$N230,5,$K230)*10+IF(AND($F230&gt;=BL$5,$F230&lt;=BL$6),IF(AND($G230&gt;=BL$5,$G230&lt;=BL$6),5,IF($L230=1,2,1)),IF(AND($G230&gt;=BL$5,$G230&lt;=BL$6),IF($M230&gt;0,4,3),0)),IF(AND($D230&lt;=BL$6,$E230&gt;=BL$5),60,0)))</f>
        <v/>
      </c>
      <c r="BM230" s="80" t="str">
        <f>IF(OR($A230="",NOT(ISNUMBER($G230))),"",IF(AND($F230&lt;=BM$6,$G230&gt;=BM$5),IF(BM$5&gt;$N230,5,$K230)*10+IF(AND($F230&gt;=BM$5,$F230&lt;=BM$6),IF(AND($G230&gt;=BM$5,$G230&lt;=BM$6),5,IF($L230=1,2,1)),IF(AND($G230&gt;=BM$5,$G230&lt;=BM$6),IF($M230&gt;0,4,3),0)),IF(AND($D230&lt;=BM$6,$E230&gt;=BM$5),60,0)))</f>
        <v/>
      </c>
      <c r="BN230" s="80" t="str">
        <f>IF(OR($A230="",NOT(ISNUMBER($G230))),"",IF(AND($F230&lt;=BN$6,$G230&gt;=BN$5),IF(BN$5&gt;$N230,5,$K230)*10+IF(AND($F230&gt;=BN$5,$F230&lt;=BN$6),IF(AND($G230&gt;=BN$5,$G230&lt;=BN$6),5,IF($L230=1,2,1)),IF(AND($G230&gt;=BN$5,$G230&lt;=BN$6),IF($M230&gt;0,4,3),0)),IF(AND($D230&lt;=BN$6,$E230&gt;=BN$5),60,0)))</f>
        <v/>
      </c>
      <c r="BO230" s="80" t="str">
        <f>IF(OR($A230="",NOT(ISNUMBER($G230))),"",IF(AND($F230&lt;=BO$6,$G230&gt;=BO$5),IF(BO$5&gt;$N230,5,$K230)*10+IF(AND($F230&gt;=BO$5,$F230&lt;=BO$6),IF(AND($G230&gt;=BO$5,$G230&lt;=BO$6),5,IF($L230=1,2,1)),IF(AND($G230&gt;=BO$5,$G230&lt;=BO$6),IF($M230&gt;0,4,3),0)),IF(AND($D230&lt;=BO$6,$E230&gt;=BO$5),60,0)))</f>
        <v/>
      </c>
      <c r="BP230" s="80" t="str">
        <f>IF(OR($A230="",NOT(ISNUMBER($G230))),"",IF(AND($F230&lt;=BP$6,$G230&gt;=BP$5),IF(BP$5&gt;$N230,5,$K230)*10+IF(AND($F230&gt;=BP$5,$F230&lt;=BP$6),IF(AND($G230&gt;=BP$5,$G230&lt;=BP$6),5,IF($L230=1,2,1)),IF(AND($G230&gt;=BP$5,$G230&lt;=BP$6),IF($M230&gt;0,4,3),0)),IF(AND($D230&lt;=BP$6,$E230&gt;=BP$5),60,0)))</f>
        <v/>
      </c>
      <c r="BQ230" s="80" t="str">
        <f>IF(OR($A230="",NOT(ISNUMBER($G230))),"",IF(AND($F230&lt;=BQ$6,$G230&gt;=BQ$5),IF(BQ$5&gt;$N230,5,$K230)*10+IF(AND($F230&gt;=BQ$5,$F230&lt;=BQ$6),IF(AND($G230&gt;=BQ$5,$G230&lt;=BQ$6),5,IF($L230=1,2,1)),IF(AND($G230&gt;=BQ$5,$G230&lt;=BQ$6),IF($M230&gt;0,4,3),0)),IF(AND($D230&lt;=BQ$6,$E230&gt;=BQ$5),60,0)))</f>
        <v/>
      </c>
      <c r="BR230" s="80" t="str">
        <f>IF(OR($A230="",NOT(ISNUMBER($G230))),"",IF(AND($F230&lt;=BR$6,$G230&gt;=BR$5),IF(BR$5&gt;$N230,5,$K230)*10+IF(AND($F230&gt;=BR$5,$F230&lt;=BR$6),IF(AND($G230&gt;=BR$5,$G230&lt;=BR$6),5,IF($L230=1,2,1)),IF(AND($G230&gt;=BR$5,$G230&lt;=BR$6),IF($M230&gt;0,4,3),0)),IF(AND($D230&lt;=BR$6,$E230&gt;=BR$5),60,0)))</f>
        <v/>
      </c>
      <c r="BS230" s="80" t="str">
        <f>IF(OR($A230="",NOT(ISNUMBER($G230))),"",IF(AND($F230&lt;=BS$6,$G230&gt;=BS$5),IF(BS$5&gt;$N230,5,$K230)*10+IF(AND($F230&gt;=BS$5,$F230&lt;=BS$6),IF(AND($G230&gt;=BS$5,$G230&lt;=BS$6),5,IF($L230=1,2,1)),IF(AND($G230&gt;=BS$5,$G230&lt;=BS$6),IF($M230&gt;0,4,3),0)),IF(AND($D230&lt;=BS$6,$E230&gt;=BS$5),60,0)))</f>
        <v/>
      </c>
      <c r="BT230" s="80" t="str">
        <f>IF(OR($A230="",NOT(ISNUMBER($G230))),"",IF(AND($F230&lt;=BT$6,$G230&gt;=BT$5),IF(BT$5&gt;$N230,5,$K230)*10+IF(AND($F230&gt;=BT$5,$F230&lt;=BT$6),IF(AND($G230&gt;=BT$5,$G230&lt;=BT$6),5,IF($L230=1,2,1)),IF(AND($G230&gt;=BT$5,$G230&lt;=BT$6),IF($M230&gt;0,4,3),0)),IF(AND($D230&lt;=BT$6,$E230&gt;=BT$5),60,0)))</f>
        <v/>
      </c>
      <c r="BU230" s="80" t="str">
        <f>IF(OR($A230="",NOT(ISNUMBER($G230))),"",IF(AND($F230&lt;=BU$6,$G230&gt;=BU$5),IF(BU$5&gt;$N230,5,$K230)*10+IF(AND($F230&gt;=BU$5,$F230&lt;=BU$6),IF(AND($G230&gt;=BU$5,$G230&lt;=BU$6),5,IF($L230=1,2,1)),IF(AND($G230&gt;=BU$5,$G230&lt;=BU$6),IF($M230&gt;0,4,3),0)),IF(AND($D230&lt;=BU$6,$E230&gt;=BU$5),60,0)))</f>
        <v/>
      </c>
      <c r="BV230" s="80" t="str">
        <f>IF(OR($A230="",NOT(ISNUMBER($G230))),"",IF(AND($F230&lt;=BV$6,$G230&gt;=BV$5),IF(BV$5&gt;$N230,5,$K230)*10+IF(AND($F230&gt;=BV$5,$F230&lt;=BV$6),IF(AND($G230&gt;=BV$5,$G230&lt;=BV$6),5,IF($L230=1,2,1)),IF(AND($G230&gt;=BV$5,$G230&lt;=BV$6),IF($M230&gt;0,4,3),0)),IF(AND($D230&lt;=BV$6,$E230&gt;=BV$5),60,0)))</f>
        <v/>
      </c>
      <c r="BW230" s="80" t="str">
        <f>IF(OR($A230="",NOT(ISNUMBER($G230))),"",IF(AND($F230&lt;=BW$6,$G230&gt;=BW$5),IF(BW$5&gt;$N230,5,$K230)*10+IF(AND($F230&gt;=BW$5,$F230&lt;=BW$6),IF(AND($G230&gt;=BW$5,$G230&lt;=BW$6),5,IF($L230=1,2,1)),IF(AND($G230&gt;=BW$5,$G230&lt;=BW$6),IF($M230&gt;0,4,3),0)),IF(AND($D230&lt;=BW$6,$E230&gt;=BW$5),60,0)))</f>
        <v/>
      </c>
      <c r="BX230" s="80" t="str">
        <f>IF(OR($A230="",NOT(ISNUMBER($G230))),"",IF(AND($F230&lt;=BX$6,$G230&gt;=BX$5),IF(BX$5&gt;$N230,5,$K230)*10+IF(AND($F230&gt;=BX$5,$F230&lt;=BX$6),IF(AND($G230&gt;=BX$5,$G230&lt;=BX$6),5,IF($L230=1,2,1)),IF(AND($G230&gt;=BX$5,$G230&lt;=BX$6),IF($M230&gt;0,4,3),0)),IF(AND($D230&lt;=BX$6,$E230&gt;=BX$5),60,0)))</f>
        <v/>
      </c>
      <c r="BY230" s="80" t="str">
        <f>IF(OR($A230="",NOT(ISNUMBER($G230))),"",IF(AND($F230&lt;=BY$6,$G230&gt;=BY$5),IF(BY$5&gt;$N230,5,$K230)*10+IF(AND($F230&gt;=BY$5,$F230&lt;=BY$6),IF(AND($G230&gt;=BY$5,$G230&lt;=BY$6),5,IF($L230=1,2,1)),IF(AND($G230&gt;=BY$5,$G230&lt;=BY$6),IF($M230&gt;0,4,3),0)),IF(AND($D230&lt;=BY$6,$E230&gt;=BY$5),60,0)))</f>
        <v/>
      </c>
      <c r="BZ230" s="80" t="str">
        <f>IF(OR($A230="",NOT(ISNUMBER($G230))),"",IF(AND($F230&lt;=BZ$6,$G230&gt;=BZ$5),IF(BZ$5&gt;$N230,5,$K230)*10+IF(AND($F230&gt;=BZ$5,$F230&lt;=BZ$6),IF(AND($G230&gt;=BZ$5,$G230&lt;=BZ$6),5,IF($L230=1,2,1)),IF(AND($G230&gt;=BZ$5,$G230&lt;=BZ$6),IF($M230&gt;0,4,3),0)),IF(AND($D230&lt;=BZ$6,$E230&gt;=BZ$5),60,0)))</f>
        <v/>
      </c>
      <c r="CA230" s="80" t="str">
        <f>IF(OR($A230="",NOT(ISNUMBER($G230))),"",IF(AND($F230&lt;=CA$6,$G230&gt;=CA$5),IF(CA$5&gt;$N230,5,$K230)*10+IF(AND($F230&gt;=CA$5,$F230&lt;=CA$6),IF(AND($G230&gt;=CA$5,$G230&lt;=CA$6),5,IF($L230=1,2,1)),IF(AND($G230&gt;=CA$5,$G230&lt;=CA$6),IF($M230&gt;0,4,3),0)),IF(AND($D230&lt;=CA$6,$E230&gt;=CA$5),60,0)))</f>
        <v/>
      </c>
      <c r="CB230" s="80" t="str">
        <f>IF(OR($A230="",NOT(ISNUMBER($G230))),"",IF(AND($F230&lt;=CB$6,$G230&gt;=CB$5),IF(CB$5&gt;$N230,5,$K230)*10+IF(AND($F230&gt;=CB$5,$F230&lt;=CB$6),IF(AND($G230&gt;=CB$5,$G230&lt;=CB$6),5,IF($L230=1,2,1)),IF(AND($G230&gt;=CB$5,$G230&lt;=CB$6),IF($M230&gt;0,4,3),0)),IF(AND($D230&lt;=CB$6,$E230&gt;=CB$5),60,0)))</f>
        <v/>
      </c>
      <c r="CC230" s="80" t="str">
        <f>IF(OR($A230="",NOT(ISNUMBER($G230))),"",IF(AND($F230&lt;=CC$6,$G230&gt;=CC$5),IF(CC$5&gt;$N230,5,$K230)*10+IF(AND($F230&gt;=CC$5,$F230&lt;=CC$6),IF(AND($G230&gt;=CC$5,$G230&lt;=CC$6),5,IF($L230=1,2,1)),IF(AND($G230&gt;=CC$5,$G230&lt;=CC$6),IF($M230&gt;0,4,3),0)),IF(AND($D230&lt;=CC$6,$E230&gt;=CC$5),60,0)))</f>
        <v/>
      </c>
      <c r="CD230" s="80" t="str">
        <f>IF(OR($A230="",NOT(ISNUMBER($G230))),"",IF(AND($F230&lt;=CD$6,$G230&gt;=CD$5),IF(CD$5&gt;$N230,5,$K230)*10+IF(AND($F230&gt;=CD$5,$F230&lt;=CD$6),IF(AND($G230&gt;=CD$5,$G230&lt;=CD$6),5,IF($L230=1,2,1)),IF(AND($G230&gt;=CD$5,$G230&lt;=CD$6),IF($M230&gt;0,4,3),0)),IF(AND($D230&lt;=CD$6,$E230&gt;=CD$5),60,0)))</f>
        <v/>
      </c>
      <c r="CE230" s="80" t="str">
        <f>IF(OR($A230="",NOT(ISNUMBER($G230))),"",IF(AND($F230&lt;=CE$6,$G230&gt;=CE$5),IF(CE$5&gt;$N230,5,$K230)*10+IF(AND($F230&gt;=CE$5,$F230&lt;=CE$6),IF(AND($G230&gt;=CE$5,$G230&lt;=CE$6),5,IF($L230=1,2,1)),IF(AND($G230&gt;=CE$5,$G230&lt;=CE$6),IF($M230&gt;0,4,3),0)),IF(AND($D230&lt;=CE$6,$E230&gt;=CE$5),60,0)))</f>
        <v/>
      </c>
      <c r="CF230" s="80" t="str">
        <f>IF(OR($A230="",NOT(ISNUMBER($G230))),"",IF(AND($F230&lt;=CF$6,$G230&gt;=CF$5),IF(CF$5&gt;$N230,5,$K230)*10+IF(AND($F230&gt;=CF$5,$F230&lt;=CF$6),IF(AND($G230&gt;=CF$5,$G230&lt;=CF$6),5,IF($L230=1,2,1)),IF(AND($G230&gt;=CF$5,$G230&lt;=CF$6),IF($M230&gt;0,4,3),0)),IF(AND($D230&lt;=CF$6,$E230&gt;=CF$5),60,0)))</f>
        <v/>
      </c>
      <c r="CG230" s="80" t="str">
        <f>IF(OR($A230="",NOT(ISNUMBER($G230))),"",IF(AND($F230&lt;=CG$6,$G230&gt;=CG$5),IF(CG$5&gt;$N230,5,$K230)*10+IF(AND($F230&gt;=CG$5,$F230&lt;=CG$6),IF(AND($G230&gt;=CG$5,$G230&lt;=CG$6),5,IF($L230=1,2,1)),IF(AND($G230&gt;=CG$5,$G230&lt;=CG$6),IF($M230&gt;0,4,3),0)),IF(AND($D230&lt;=CG$6,$E230&gt;=CG$5),60,0)))</f>
        <v/>
      </c>
      <c r="CH230" s="80" t="str">
        <f>IF(OR($A230="",NOT(ISNUMBER($G230))),"",IF(AND($F230&lt;=CH$6,$G230&gt;=CH$5),IF(CH$5&gt;$N230,5,$K230)*10+IF(AND($F230&gt;=CH$5,$F230&lt;=CH$6),IF(AND($G230&gt;=CH$5,$G230&lt;=CH$6),5,IF($L230=1,2,1)),IF(AND($G230&gt;=CH$5,$G230&lt;=CH$6),IF($M230&gt;0,4,3),0)),IF(AND($D230&lt;=CH$6,$E230&gt;=CH$5),60,0)))</f>
        <v/>
      </c>
      <c r="CI230" s="80" t="str">
        <f>IF(OR($A230="",NOT(ISNUMBER($G230))),"",IF(AND($F230&lt;=CI$6,$G230&gt;=CI$5),IF(CI$5&gt;$N230,5,$K230)*10+IF(AND($F230&gt;=CI$5,$F230&lt;=CI$6),IF(AND($G230&gt;=CI$5,$G230&lt;=CI$6),5,IF($L230=1,2,1)),IF(AND($G230&gt;=CI$5,$G230&lt;=CI$6),IF($M230&gt;0,4,3),0)),IF(AND($D230&lt;=CI$6,$E230&gt;=CI$5),60,0)))</f>
        <v/>
      </c>
      <c r="CJ230" s="80" t="str">
        <f>IF(OR($A230="",NOT(ISNUMBER($G230))),"",IF(AND($F230&lt;=CJ$6,$G230&gt;=CJ$5),IF(CJ$5&gt;$N230,5,$K230)*10+IF(AND($F230&gt;=CJ$5,$F230&lt;=CJ$6),IF(AND($G230&gt;=CJ$5,$G230&lt;=CJ$6),5,IF($L230=1,2,1)),IF(AND($G230&gt;=CJ$5,$G230&lt;=CJ$6),IF($M230&gt;0,4,3),0)),IF(AND($D230&lt;=CJ$6,$E230&gt;=CJ$5),60,0)))</f>
        <v/>
      </c>
      <c r="CK230" s="80" t="str">
        <f>IF(OR($A230="",NOT(ISNUMBER($G230))),"",IF(AND($F230&lt;=CK$6,$G230&gt;=CK$5),IF(CK$5&gt;$N230,5,$K230)*10+IF(AND($F230&gt;=CK$5,$F230&lt;=CK$6),IF(AND($G230&gt;=CK$5,$G230&lt;=CK$6),5,IF($L230=1,2,1)),IF(AND($G230&gt;=CK$5,$G230&lt;=CK$6),IF($M230&gt;0,4,3),0)),IF(AND($D230&lt;=CK$6,$E230&gt;=CK$5),60,0)))</f>
        <v/>
      </c>
      <c r="CL230" s="80" t="str">
        <f>IF(OR($A230="",NOT(ISNUMBER($G230))),"",IF(AND($F230&lt;=CL$6,$G230&gt;=CL$5),IF(CL$5&gt;$N230,5,$K230)*10+IF(AND($F230&gt;=CL$5,$F230&lt;=CL$6),IF(AND($G230&gt;=CL$5,$G230&lt;=CL$6),5,IF($L230=1,2,1)),IF(AND($G230&gt;=CL$5,$G230&lt;=CL$6),IF($M230&gt;0,4,3),0)),IF(AND($D230&lt;=CL$6,$E230&gt;=CL$5),60,0)))</f>
        <v/>
      </c>
      <c r="CM230" s="80" t="str">
        <f>IF(OR($A230="",NOT(ISNUMBER($G230))),"",IF(AND($F230&lt;=CM$6,$G230&gt;=CM$5),IF(CM$5&gt;$N230,5,$K230)*10+IF(AND($F230&gt;=CM$5,$F230&lt;=CM$6),IF(AND($G230&gt;=CM$5,$G230&lt;=CM$6),5,IF($L230=1,2,1)),IF(AND($G230&gt;=CM$5,$G230&lt;=CM$6),IF($M230&gt;0,4,3),0)),IF(AND($D230&lt;=CM$6,$E230&gt;=CM$5),60,0)))</f>
        <v/>
      </c>
      <c r="CN230" s="80" t="str">
        <f>IF(OR($A230="",NOT(ISNUMBER($G230))),"",IF(AND($F230&lt;=CN$6,$G230&gt;=CN$5),IF(CN$5&gt;$N230,5,$K230)*10+IF(AND($F230&gt;=CN$5,$F230&lt;=CN$6),IF(AND($G230&gt;=CN$5,$G230&lt;=CN$6),5,IF($L230=1,2,1)),IF(AND($G230&gt;=CN$5,$G230&lt;=CN$6),IF($M230&gt;0,4,3),0)),IF(AND($D230&lt;=CN$6,$E230&gt;=CN$5),60,0)))</f>
        <v/>
      </c>
      <c r="CO230" s="80" t="str">
        <f>IF(OR($A230="",NOT(ISNUMBER($G230))),"",IF(AND($F230&lt;=CO$6,$G230&gt;=CO$5),IF(CO$5&gt;$N230,5,$K230)*10+IF(AND($F230&gt;=CO$5,$F230&lt;=CO$6),IF(AND($G230&gt;=CO$5,$G230&lt;=CO$6),5,IF($L230=1,2,1)),IF(AND($G230&gt;=CO$5,$G230&lt;=CO$6),IF($M230&gt;0,4,3),0)),IF(AND($D230&lt;=CO$6,$E230&gt;=CO$5),60,0)))</f>
        <v/>
      </c>
      <c r="CP230" s="80" t="str">
        <f>IF(OR($A230="",NOT(ISNUMBER($G230))),"",IF(AND($F230&lt;=CP$6,$G230&gt;=CP$5),IF(CP$5&gt;$N230,5,$K230)*10+IF(AND($F230&gt;=CP$5,$F230&lt;=CP$6),IF(AND($G230&gt;=CP$5,$G230&lt;=CP$6),5,IF($L230=1,2,1)),IF(AND($G230&gt;=CP$5,$G230&lt;=CP$6),IF($M230&gt;0,4,3),0)),IF(AND($D230&lt;=CP$6,$E230&gt;=CP$5),60,0)))</f>
        <v/>
      </c>
      <c r="CQ230" s="80" t="str">
        <f>IF(OR($A230="",NOT(ISNUMBER($G230))),"",IF(AND($F230&lt;=CQ$6,$G230&gt;=CQ$5),IF(CQ$5&gt;$N230,5,$K230)*10+IF(AND($F230&gt;=CQ$5,$F230&lt;=CQ$6),IF(AND($G230&gt;=CQ$5,$G230&lt;=CQ$6),5,IF($L230=1,2,1)),IF(AND($G230&gt;=CQ$5,$G230&lt;=CQ$6),IF($M230&gt;0,4,3),0)),IF(AND($D230&lt;=CQ$6,$E230&gt;=CQ$5),60,0)))</f>
        <v/>
      </c>
      <c r="CR230" s="80" t="str">
        <f>IF(OR($A230="",NOT(ISNUMBER($G230))),"",IF(AND($F230&lt;=CR$6,$G230&gt;=CR$5),IF(CR$5&gt;$N230,5,$K230)*10+IF(AND($F230&gt;=CR$5,$F230&lt;=CR$6),IF(AND($G230&gt;=CR$5,$G230&lt;=CR$6),5,IF($L230=1,2,1)),IF(AND($G230&gt;=CR$5,$G230&lt;=CR$6),IF($M230&gt;0,4,3),0)),IF(AND($D230&lt;=CR$6,$E230&gt;=CR$5),60,0)))</f>
        <v/>
      </c>
      <c r="CS230" s="80" t="str">
        <f>IF(OR($A230="",NOT(ISNUMBER($G230))),"",IF(AND($F230&lt;=CS$6,$G230&gt;=CS$5),IF(CS$5&gt;$N230,5,$K230)*10+IF(AND($F230&gt;=CS$5,$F230&lt;=CS$6),IF(AND($G230&gt;=CS$5,$G230&lt;=CS$6),5,IF($L230=1,2,1)),IF(AND($G230&gt;=CS$5,$G230&lt;=CS$6),IF($M230&gt;0,4,3),0)),IF(AND($D230&lt;=CS$6,$E230&gt;=CS$5),60,0)))</f>
        <v/>
      </c>
      <c r="CT230" s="80" t="str">
        <f>IF(OR($A230="",NOT(ISNUMBER($G230))),"",IF(AND($F230&lt;=CT$6,$G230&gt;=CT$5),IF(CT$5&gt;$N230,5,$K230)*10+IF(AND($F230&gt;=CT$5,$F230&lt;=CT$6),IF(AND($G230&gt;=CT$5,$G230&lt;=CT$6),5,IF($L230=1,2,1)),IF(AND($G230&gt;=CT$5,$G230&lt;=CT$6),IF($M230&gt;0,4,3),0)),IF(AND($D230&lt;=CT$6,$E230&gt;=CT$5),60,0)))</f>
        <v/>
      </c>
      <c r="CU230" s="80" t="str">
        <f>IF(OR($A230="",NOT(ISNUMBER($G230))),"",IF(AND($F230&lt;=CU$6,$G230&gt;=CU$5),IF(CU$5&gt;$N230,5,$K230)*10+IF(AND($F230&gt;=CU$5,$F230&lt;=CU$6),IF(AND($G230&gt;=CU$5,$G230&lt;=CU$6),5,IF($L230=1,2,1)),IF(AND($G230&gt;=CU$5,$G230&lt;=CU$6),IF($M230&gt;0,4,3),0)),IF(AND($D230&lt;=CU$6,$E230&gt;=CU$5),60,0)))</f>
        <v/>
      </c>
      <c r="CV230" s="80" t="str">
        <f>IF(OR($A230="",NOT(ISNUMBER($G230))),"",IF(AND($F230&lt;=CV$6,$G230&gt;=CV$5),IF(CV$5&gt;$N230,5,$K230)*10+IF(AND($F230&gt;=CV$5,$F230&lt;=CV$6),IF(AND($G230&gt;=CV$5,$G230&lt;=CV$6),5,IF($L230=1,2,1)),IF(AND($G230&gt;=CV$5,$G230&lt;=CV$6),IF($M230&gt;0,4,3),0)),IF(AND($D230&lt;=CV$6,$E230&gt;=CV$5),60,0)))</f>
        <v/>
      </c>
      <c r="CW230" s="80" t="str">
        <f>IF(OR($A230="",NOT(ISNUMBER($G230))),"",IF(AND($F230&lt;=CW$6,$G230&gt;=CW$5),IF(CW$5&gt;$N230,5,$K230)*10+IF(AND($F230&gt;=CW$5,$F230&lt;=CW$6),IF(AND($G230&gt;=CW$5,$G230&lt;=CW$6),5,IF($L230=1,2,1)),IF(AND($G230&gt;=CW$5,$G230&lt;=CW$6),IF($M230&gt;0,4,3),0)),IF(AND($D230&lt;=CW$6,$E230&gt;=CW$5),60,0)))</f>
        <v/>
      </c>
      <c r="CX230" s="80" t="str">
        <f>IF(OR($A230="",NOT(ISNUMBER($G230))),"",IF(AND($F230&lt;=CX$6,$G230&gt;=CX$5),IF(CX$5&gt;$N230,5,$K230)*10+IF(AND($F230&gt;=CX$5,$F230&lt;=CX$6),IF(AND($G230&gt;=CX$5,$G230&lt;=CX$6),5,IF($L230=1,2,1)),IF(AND($G230&gt;=CX$5,$G230&lt;=CX$6),IF($M230&gt;0,4,3),0)),IF(AND($D230&lt;=CX$6,$E230&gt;=CX$5),60,0)))</f>
        <v/>
      </c>
      <c r="CY230" s="80" t="str">
        <f>IF(OR($A230="",NOT(ISNUMBER($G230))),"",IF(AND($F230&lt;=CY$6,$G230&gt;=CY$5),IF(CY$5&gt;$N230,5,$K230)*10+IF(AND($F230&gt;=CY$5,$F230&lt;=CY$6),IF(AND($G230&gt;=CY$5,$G230&lt;=CY$6),5,IF($L230=1,2,1)),IF(AND($G230&gt;=CY$5,$G230&lt;=CY$6),IF($M230&gt;0,4,3),0)),IF(AND($D230&lt;=CY$6,$E230&gt;=CY$5),60,0)))</f>
        <v/>
      </c>
      <c r="CZ230" s="80" t="str">
        <f>IF(OR($A230="",NOT(ISNUMBER($G230))),"",IF(AND($F230&lt;=CZ$6,$G230&gt;=CZ$5),IF(CZ$5&gt;$N230,5,$K230)*10+IF(AND($F230&gt;=CZ$5,$F230&lt;=CZ$6),IF(AND($G230&gt;=CZ$5,$G230&lt;=CZ$6),5,IF($L230=1,2,1)),IF(AND($G230&gt;=CZ$5,$G230&lt;=CZ$6),IF($M230&gt;0,4,3),0)),IF(AND($D230&lt;=CZ$6,$E230&gt;=CZ$5),60,0)))</f>
        <v/>
      </c>
      <c r="DA230" s="80" t="str">
        <f>IF(OR($A230="",NOT(ISNUMBER($G230))),"",IF(AND($F230&lt;=DA$6,$G230&gt;=DA$5),IF(DA$5&gt;$N230,5,$K230)*10+IF(AND($F230&gt;=DA$5,$F230&lt;=DA$6),IF(AND($G230&gt;=DA$5,$G230&lt;=DA$6),5,IF($L230=1,2,1)),IF(AND($G230&gt;=DA$5,$G230&lt;=DA$6),IF($M230&gt;0,4,3),0)),IF(AND($D230&lt;=DA$6,$E230&gt;=DA$5),60,0)))</f>
        <v/>
      </c>
      <c r="DB230" s="80" t="str">
        <f>IF(OR($A230="",NOT(ISNUMBER($G230))),"",IF(AND($F230&lt;=DB$6,$G230&gt;=DB$5),IF(DB$5&gt;$N230,5,$K230)*10+IF(AND($F230&gt;=DB$5,$F230&lt;=DB$6),IF(AND($G230&gt;=DB$5,$G230&lt;=DB$6),5,IF($L230=1,2,1)),IF(AND($G230&gt;=DB$5,$G230&lt;=DB$6),IF($M230&gt;0,4,3),0)),IF(AND($D230&lt;=DB$6,$E230&gt;=DB$5),60,0)))</f>
        <v/>
      </c>
      <c r="DC230" s="80" t="str">
        <f>IF(OR($A230="",NOT(ISNUMBER($G230))),"",IF(AND($F230&lt;=DC$6,$G230&gt;=DC$5),IF(DC$5&gt;$N230,5,$K230)*10+IF(AND($F230&gt;=DC$5,$F230&lt;=DC$6),IF(AND($G230&gt;=DC$5,$G230&lt;=DC$6),5,IF($L230=1,2,1)),IF(AND($G230&gt;=DC$5,$G230&lt;=DC$6),IF($M230&gt;0,4,3),0)),IF(AND($D230&lt;=DC$6,$E230&gt;=DC$5),60,0)))</f>
        <v/>
      </c>
      <c r="DD230" s="80" t="str">
        <f>IF(OR($A230="",NOT(ISNUMBER($G230))),"",IF(AND($F230&lt;=DD$6,$G230&gt;=DD$5),IF(DD$5&gt;$N230,5,$K230)*10+IF(AND($F230&gt;=DD$5,$F230&lt;=DD$6),IF(AND($G230&gt;=DD$5,$G230&lt;=DD$6),5,IF($L230=1,2,1)),IF(AND($G230&gt;=DD$5,$G230&lt;=DD$6),IF($M230&gt;0,4,3),0)),IF(AND($D230&lt;=DD$6,$E230&gt;=DD$5),60,0)))</f>
        <v/>
      </c>
      <c r="DE230" s="80" t="str">
        <f>IF(OR($A230="",NOT(ISNUMBER($G230))),"",IF(AND($F230&lt;=DE$6,$G230&gt;=DE$5),IF(DE$5&gt;$N230,5,$K230)*10+IF(AND($F230&gt;=DE$5,$F230&lt;=DE$6),IF(AND($G230&gt;=DE$5,$G230&lt;=DE$6),5,IF($L230=1,2,1)),IF(AND($G230&gt;=DE$5,$G230&lt;=DE$6),IF($M230&gt;0,4,3),0)),IF(AND($D230&lt;=DE$6,$E230&gt;=DE$5),60,0)))</f>
        <v/>
      </c>
      <c r="DF230" s="80" t="str">
        <f>IF(OR($A230="",NOT(ISNUMBER($G230))),"",IF(AND($F230&lt;=DF$6,$G230&gt;=DF$5),IF(DF$5&gt;$N230,5,$K230)*10+IF(AND($F230&gt;=DF$5,$F230&lt;=DF$6),IF(AND($G230&gt;=DF$5,$G230&lt;=DF$6),5,IF($L230=1,2,1)),IF(AND($G230&gt;=DF$5,$G230&lt;=DF$6),IF($M230&gt;0,4,3),0)),IF(AND($D230&lt;=DF$6,$E230&gt;=DF$5),60,0)))</f>
        <v/>
      </c>
      <c r="DG230" s="80" t="str">
        <f>IF(OR($A230="",NOT(ISNUMBER($G230))),"",IF(AND($F230&lt;=DG$6,$G230&gt;=DG$5),IF(DG$5&gt;$N230,5,$K230)*10+IF(AND($F230&gt;=DG$5,$F230&lt;=DG$6),IF(AND($G230&gt;=DG$5,$G230&lt;=DG$6),5,IF($L230=1,2,1)),IF(AND($G230&gt;=DG$5,$G230&lt;=DG$6),IF($M230&gt;0,4,3),0)),IF(AND($D230&lt;=DG$6,$E230&gt;=DG$5),60,0)))</f>
        <v/>
      </c>
      <c r="DH230" s="80" t="str">
        <f>IF(OR($A230="",NOT(ISNUMBER($G230))),"",IF(AND($F230&lt;=DH$6,$G230&gt;=DH$5),IF(DH$5&gt;$N230,5,$K230)*10+IF(AND($F230&gt;=DH$5,$F230&lt;=DH$6),IF(AND($G230&gt;=DH$5,$G230&lt;=DH$6),5,IF($L230=1,2,1)),IF(AND($G230&gt;=DH$5,$G230&lt;=DH$6),IF($M230&gt;0,4,3),0)),IF(AND($D230&lt;=DH$6,$E230&gt;=DH$5),60,0)))</f>
        <v/>
      </c>
      <c r="DI230" s="80" t="str">
        <f>IF(OR($A230="",NOT(ISNUMBER($G230))),"",IF(AND($F230&lt;=DI$6,$G230&gt;=DI$5),IF(DI$5&gt;$N230,5,$K230)*10+IF(AND($F230&gt;=DI$5,$F230&lt;=DI$6),IF(AND($G230&gt;=DI$5,$G230&lt;=DI$6),5,IF($L230=1,2,1)),IF(AND($G230&gt;=DI$5,$G230&lt;=DI$6),IF($M230&gt;0,4,3),0)),IF(AND($D230&lt;=DI$6,$E230&gt;=DI$5),60,0)))</f>
        <v/>
      </c>
      <c r="DJ230" s="80" t="str">
        <f>IF(OR($A230="",NOT(ISNUMBER($G230))),"",IF(AND($F230&lt;=DJ$6,$G230&gt;=DJ$5),IF(DJ$5&gt;$N230,5,$K230)*10+IF(AND($F230&gt;=DJ$5,$F230&lt;=DJ$6),IF(AND($G230&gt;=DJ$5,$G230&lt;=DJ$6),5,IF($L230=1,2,1)),IF(AND($G230&gt;=DJ$5,$G230&lt;=DJ$6),IF($M230&gt;0,4,3),0)),IF(AND($D230&lt;=DJ$6,$E230&gt;=DJ$5),60,0)))</f>
        <v/>
      </c>
      <c r="DK230" s="80" t="str">
        <f>IF(OR($A230="",NOT(ISNUMBER($G230))),"",IF(AND($F230&lt;=DK$6,$G230&gt;=DK$5),IF(DK$5&gt;$N230,5,$K230)*10+IF(AND($F230&gt;=DK$5,$F230&lt;=DK$6),IF(AND($G230&gt;=DK$5,$G230&lt;=DK$6),5,IF($L230=1,2,1)),IF(AND($G230&gt;=DK$5,$G230&lt;=DK$6),IF($M230&gt;0,4,3),0)),IF(AND($D230&lt;=DK$6,$E230&gt;=DK$5),60,0)))</f>
        <v/>
      </c>
      <c r="DL230" s="80" t="str">
        <f>IF(OR($A230="",NOT(ISNUMBER($G230))),"",IF(AND($F230&lt;=DL$6,$G230&gt;=DL$5),IF(DL$5&gt;$N230,5,$K230)*10+IF(AND($F230&gt;=DL$5,$F230&lt;=DL$6),IF(AND($G230&gt;=DL$5,$G230&lt;=DL$6),5,IF($L230=1,2,1)),IF(AND($G230&gt;=DL$5,$G230&lt;=DL$6),IF($M230&gt;0,4,3),0)),IF(AND($D230&lt;=DL$6,$E230&gt;=DL$5),60,0)))</f>
        <v/>
      </c>
      <c r="DM230" s="80" t="str">
        <f>IF(OR($A230="",NOT(ISNUMBER($G230))),"",IF(AND($F230&lt;=DM$6,$G230&gt;=DM$5),IF(DM$5&gt;$N230,5,$K230)*10+IF(AND($F230&gt;=DM$5,$F230&lt;=DM$6),IF(AND($G230&gt;=DM$5,$G230&lt;=DM$6),5,IF($L230=1,2,1)),IF(AND($G230&gt;=DM$5,$G230&lt;=DM$6),IF($M230&gt;0,4,3),0)),IF(AND($D230&lt;=DM$6,$E230&gt;=DM$5),60,0)))</f>
        <v/>
      </c>
      <c r="DN230" s="80" t="str">
        <f>IF(OR($A230="",NOT(ISNUMBER($G230))),"",IF(AND($F230&lt;=DN$6,$G230&gt;=DN$5),IF(DN$5&gt;$N230,5,$K230)*10+IF(AND($F230&gt;=DN$5,$F230&lt;=DN$6),IF(AND($G230&gt;=DN$5,$G230&lt;=DN$6),5,IF($L230=1,2,1)),IF(AND($G230&gt;=DN$5,$G230&lt;=DN$6),IF($M230&gt;0,4,3),0)),IF(AND($D230&lt;=DN$6,$E230&gt;=DN$5),60,0)))</f>
        <v/>
      </c>
      <c r="DO230" s="80" t="str">
        <f>IF(OR($A230="",NOT(ISNUMBER($G230))),"",IF(AND($F230&lt;=DO$6,$G230&gt;=DO$5),IF(DO$5&gt;$N230,5,$K230)*10+IF(AND($F230&gt;=DO$5,$F230&lt;=DO$6),IF(AND($G230&gt;=DO$5,$G230&lt;=DO$6),5,IF($L230=1,2,1)),IF(AND($G230&gt;=DO$5,$G230&lt;=DO$6),IF($M230&gt;0,4,3),0)),IF(AND($D230&lt;=DO$6,$E230&gt;=DO$5),60,0)))</f>
        <v/>
      </c>
      <c r="DP230" s="80" t="str">
        <f>IF(OR($A230="",NOT(ISNUMBER($G230))),"",IF(AND($F230&lt;=DP$6,$G230&gt;=DP$5),IF(DP$5&gt;$N230,5,$K230)*10+IF(AND($F230&gt;=DP$5,$F230&lt;=DP$6),IF(AND($G230&gt;=DP$5,$G230&lt;=DP$6),5,IF($L230=1,2,1)),IF(AND($G230&gt;=DP$5,$G230&lt;=DP$6),IF($M230&gt;0,4,3),0)),IF(AND($D230&lt;=DP$6,$E230&gt;=DP$5),60,0)))</f>
        <v/>
      </c>
      <c r="DQ230" s="80" t="str">
        <f>IF(OR($A230="",NOT(ISNUMBER($G230))),"",IF(AND($F230&lt;=DQ$6,$G230&gt;=DQ$5),IF(DQ$5&gt;$N230,5,$K230)*10+IF(AND($F230&gt;=DQ$5,$F230&lt;=DQ$6),IF(AND($G230&gt;=DQ$5,$G230&lt;=DQ$6),5,IF($L230=1,2,1)),IF(AND($G230&gt;=DQ$5,$G230&lt;=DQ$6),IF($M230&gt;0,4,3),0)),IF(AND($D230&lt;=DQ$6,$E230&gt;=DQ$5),60,0)))</f>
        <v/>
      </c>
      <c r="DR230" s="80" t="str">
        <f>IF(OR($A230="",NOT(ISNUMBER($G230))),"",IF(AND($F230&lt;=DR$6,$G230&gt;=DR$5),IF(DR$5&gt;$N230,5,$K230)*10+IF(AND($F230&gt;=DR$5,$F230&lt;=DR$6),IF(AND($G230&gt;=DR$5,$G230&lt;=DR$6),5,IF($L230=1,2,1)),IF(AND($G230&gt;=DR$5,$G230&lt;=DR$6),IF($M230&gt;0,4,3),0)),IF(AND($D230&lt;=DR$6,$E230&gt;=DR$5),60,0)))</f>
        <v/>
      </c>
      <c r="DS230" s="80" t="str">
        <f>IF(OR($A230="",NOT(ISNUMBER($G230))),"",IF(AND($F230&lt;=DS$6,$G230&gt;=DS$5),IF(DS$5&gt;$N230,5,$K230)*10+IF(AND($F230&gt;=DS$5,$F230&lt;=DS$6),IF(AND($G230&gt;=DS$5,$G230&lt;=DS$6),5,IF($L230=1,2,1)),IF(AND($G230&gt;=DS$5,$G230&lt;=DS$6),IF($M230&gt;0,4,3),0)),IF(AND($D230&lt;=DS$6,$E230&gt;=DS$5),60,0)))</f>
        <v/>
      </c>
      <c r="DT230" s="80" t="str">
        <f>IF(OR($A230="",NOT(ISNUMBER($G230))),"",IF(AND($F230&lt;=DT$6,$G230&gt;=DT$5),IF(DT$5&gt;$N230,5,$K230)*10+IF(AND($F230&gt;=DT$5,$F230&lt;=DT$6),IF(AND($G230&gt;=DT$5,$G230&lt;=DT$6),5,IF($L230=1,2,1)),IF(AND($G230&gt;=DT$5,$G230&lt;=DT$6),IF($M230&gt;0,4,3),0)),IF(AND($D230&lt;=DT$6,$E230&gt;=DT$5),60,0)))</f>
        <v/>
      </c>
      <c r="DU230" s="80" t="str">
        <f>IF(OR($A230="",NOT(ISNUMBER($G230))),"",IF(AND($F230&lt;=DU$6,$G230&gt;=DU$5),IF(DU$5&gt;$N230,5,$K230)*10+IF(AND($F230&gt;=DU$5,$F230&lt;=DU$6),IF(AND($G230&gt;=DU$5,$G230&lt;=DU$6),5,IF($L230=1,2,1)),IF(AND($G230&gt;=DU$5,$G230&lt;=DU$6),IF($M230&gt;0,4,3),0)),IF(AND($D230&lt;=DU$6,$E230&gt;=DU$5),60,0)))</f>
        <v/>
      </c>
      <c r="DV230" s="80" t="str">
        <f>IF(OR($A230="",NOT(ISNUMBER($G230))),"",IF(AND($F230&lt;=DV$6,$G230&gt;=DV$5),IF(DV$5&gt;$N230,5,$K230)*10+IF(AND($F230&gt;=DV$5,$F230&lt;=DV$6),IF(AND($G230&gt;=DV$5,$G230&lt;=DV$6),5,IF($L230=1,2,1)),IF(AND($G230&gt;=DV$5,$G230&lt;=DV$6),IF($M230&gt;0,4,3),0)),IF(AND($D230&lt;=DV$6,$E230&gt;=DV$5),60,0)))</f>
        <v/>
      </c>
      <c r="DW230" s="80" t="str">
        <f>IF(OR($A230="",NOT(ISNUMBER($G230))),"",IF(AND($F230&lt;=DW$6,$G230&gt;=DW$5),IF(DW$5&gt;$N230,5,$K230)*10+IF(AND($F230&gt;=DW$5,$F230&lt;=DW$6),IF(AND($G230&gt;=DW$5,$G230&lt;=DW$6),5,IF($L230=1,2,1)),IF(AND($G230&gt;=DW$5,$G230&lt;=DW$6),IF($M230&gt;0,4,3),0)),IF(AND($D230&lt;=DW$6,$E230&gt;=DW$5),60,0)))</f>
        <v/>
      </c>
      <c r="DX230" s="80" t="str">
        <f>IF(OR($A230="",NOT(ISNUMBER($G230))),"",IF(AND($F230&lt;=DX$6,$G230&gt;=DX$5),IF(DX$5&gt;$N230,5,$K230)*10+IF(AND($F230&gt;=DX$5,$F230&lt;=DX$6),IF(AND($G230&gt;=DX$5,$G230&lt;=DX$6),5,IF($L230=1,2,1)),IF(AND($G230&gt;=DX$5,$G230&lt;=DX$6),IF($M230&gt;0,4,3),0)),IF(AND($D230&lt;=DX$6,$E230&gt;=DX$5),60,0)))</f>
        <v/>
      </c>
      <c r="DY230" s="80" t="str">
        <f>IF(OR($A230="",NOT(ISNUMBER($G230))),"",IF(AND($F230&lt;=DY$6,$G230&gt;=DY$5),IF(DY$5&gt;$N230,5,$K230)*10+IF(AND($F230&gt;=DY$5,$F230&lt;=DY$6),IF(AND($G230&gt;=DY$5,$G230&lt;=DY$6),5,IF($L230=1,2,1)),IF(AND($G230&gt;=DY$5,$G230&lt;=DY$6),IF($M230&gt;0,4,3),0)),IF(AND($D230&lt;=DY$6,$E230&gt;=DY$5),60,0)))</f>
        <v/>
      </c>
      <c r="DZ230" s="80" t="str">
        <f>IF(OR($A230="",NOT(ISNUMBER($G230))),"",IF(AND($F230&lt;=DZ$6,$G230&gt;=DZ$5),IF(DZ$5&gt;$N230,5,$K230)*10+IF(AND($F230&gt;=DZ$5,$F230&lt;=DZ$6),IF(AND($G230&gt;=DZ$5,$G230&lt;=DZ$6),5,IF($L230=1,2,1)),IF(AND($G230&gt;=DZ$5,$G230&lt;=DZ$6),IF($M230&gt;0,4,3),0)),IF(AND($D230&lt;=DZ$6,$E230&gt;=DZ$5),60,0)))</f>
        <v/>
      </c>
      <c r="EA230" s="80" t="str">
        <f>IF(OR($A230="",NOT(ISNUMBER($G230))),"",IF(AND($F230&lt;=EA$6,$G230&gt;=EA$5),IF(EA$5&gt;$N230,5,$K230)*10+IF(AND($F230&gt;=EA$5,$F230&lt;=EA$6),IF(AND($G230&gt;=EA$5,$G230&lt;=EA$6),5,IF($L230=1,2,1)),IF(AND($G230&gt;=EA$5,$G230&lt;=EA$6),IF($M230&gt;0,4,3),0)),IF(AND($D230&lt;=EA$6,$E230&gt;=EA$5),60,0)))</f>
        <v/>
      </c>
      <c r="EB230" s="80" t="str">
        <f>IF(OR($A230="",NOT(ISNUMBER($G230))),"",IF(AND($F230&lt;=EB$6,$G230&gt;=EB$5),IF(EB$5&gt;$N230,5,$K230)*10+IF(AND($F230&gt;=EB$5,$F230&lt;=EB$6),IF(AND($G230&gt;=EB$5,$G230&lt;=EB$6),5,IF($L230=1,2,1)),IF(AND($G230&gt;=EB$5,$G230&lt;=EB$6),IF($M230&gt;0,4,3),0)),IF(AND($D230&lt;=EB$6,$E230&gt;=EB$5),60,0)))</f>
        <v/>
      </c>
      <c r="EC230" s="80" t="str">
        <f>IF(OR($A230="",NOT(ISNUMBER($G230))),"",IF(AND($F230&lt;=EC$6,$G230&gt;=EC$5),IF(EC$5&gt;$N230,5,$K230)*10+IF(AND($F230&gt;=EC$5,$F230&lt;=EC$6),IF(AND($G230&gt;=EC$5,$G230&lt;=EC$6),5,IF($L230=1,2,1)),IF(AND($G230&gt;=EC$5,$G230&lt;=EC$6),IF($M230&gt;0,4,3),0)),IF(AND($D230&lt;=EC$6,$E230&gt;=EC$5),60,0)))</f>
        <v/>
      </c>
      <c r="ED230" s="80" t="str">
        <f>IF(OR($A230="",NOT(ISNUMBER($G230))),"",IF(AND($F230&lt;=ED$6,$G230&gt;=ED$5),IF(ED$5&gt;$N230,5,$K230)*10+IF(AND($F230&gt;=ED$5,$F230&lt;=ED$6),IF(AND($G230&gt;=ED$5,$G230&lt;=ED$6),5,IF($L230=1,2,1)),IF(AND($G230&gt;=ED$5,$G230&lt;=ED$6),IF($M230&gt;0,4,3),0)),IF(AND($D230&lt;=ED$6,$E230&gt;=ED$5),60,0)))</f>
        <v/>
      </c>
    </row>
    <row r="231" ht="18" customHeight="1">
      <c r="A231" s="52" t="str">
        <f>IF(Tasks!$B231="","",Tasks!$A231)</f>
        <v/>
      </c>
      <c r="B231" s="78" t="str">
        <f>IF(Tasks!$B231="","",Tasks!$B231)</f>
        <v/>
      </c>
      <c r="C231" s="25" t="str">
        <f>IF($B231="","",IF(AND(Tasks!$D231="",Tasks!$G231=""),"-",IF(Tasks!$D231="","",Tasks!$D231&amp;IF(OR(Tasks!$E231="",Tasks!$E231="FS"),IF(N(Tasks!$F231)=0,"","FS"),Tasks!$E231)&amp;IF(N(Tasks!$F231)=0,"",IF(Tasks!$F231&gt;0,"+","")&amp;Tasks!$F231))&amp;IF(AND(Tasks!$D231&lt;&gt;"",Tasks!$G231&lt;&gt;""),", ","")&amp;IF(Tasks!$G231="","",Tasks!$G231&amp;IF(OR(Tasks!$H231="",Tasks!$H231="FS"),IF(N(Tasks!$I231)=0,"","FS"),Tasks!$H231)&amp;IF(N(Tasks!$I231)=0,"",IF(Tasks!$I231&gt;0,"+","")&amp;Tasks!$I231))))</f>
        <v/>
      </c>
      <c r="D231" s="51" t="str">
        <f>IF(OR($B231="",Tasks!$Q231=""),"",Tasks!$Q231)</f>
        <v/>
      </c>
      <c r="E231" s="51" t="str">
        <f>IF(OR($B231="",Tasks!$R231=""),"",Tasks!$R231)</f>
        <v/>
      </c>
      <c r="F231" s="51" t="str">
        <f>IF(OR($B231="",Tasks!$S231=""),"",Tasks!$S231)</f>
        <v/>
      </c>
      <c r="G231" s="51" t="str">
        <f>IF(OR($B231="",Tasks!$T231=""),"",Tasks!$T231)</f>
        <v/>
      </c>
      <c r="H231" s="52" t="str">
        <f>IF($B231="","",Tasks!$AE231)</f>
        <v/>
      </c>
      <c r="I231" s="79" t="str">
        <f>IF($B231="","",Tasks!$AF231)</f>
        <v/>
      </c>
      <c r="J231" s="53" t="str">
        <f>IF(OR($B231="",Tasks!$V231=""),"",Tasks!$V231)</f>
        <v/>
      </c>
      <c r="K231" s="52" t="str">
        <f>IF($B231="","",Tasks!$AA231)</f>
        <v/>
      </c>
      <c r="L231" s="52" t="str">
        <f>IF($B231="","",Tasks!$AB231)</f>
        <v/>
      </c>
      <c r="M231" s="52" t="str">
        <f>IF($B231="","",Tasks!$Z231)</f>
        <v/>
      </c>
      <c r="N231" s="52" t="str">
        <f>IF(OR($B231="",Tasks!$AG231=""),"",Tasks!$AG231)</f>
        <v/>
      </c>
      <c r="O231" s="80" t="str">
        <f>IF(OR($A231="",NOT(ISNUMBER($G231))),"",IF(AND($F231&lt;=O$6,$G231&gt;=O$5),IF(O$5&gt;$N231,5,$K231)*10+IF(AND($F231&gt;=O$5,$F231&lt;=O$6),IF(AND($G231&gt;=O$5,$G231&lt;=O$6),5,IF($L231=1,2,1)),IF(AND($G231&gt;=O$5,$G231&lt;=O$6),IF($M231&gt;0,4,3),0)),IF(AND($D231&lt;=O$6,$E231&gt;=O$5),60,0)))</f>
        <v/>
      </c>
      <c r="P231" s="80" t="str">
        <f>IF(OR($A231="",NOT(ISNUMBER($G231))),"",IF(AND($F231&lt;=P$6,$G231&gt;=P$5),IF(P$5&gt;$N231,5,$K231)*10+IF(AND($F231&gt;=P$5,$F231&lt;=P$6),IF(AND($G231&gt;=P$5,$G231&lt;=P$6),5,IF($L231=1,2,1)),IF(AND($G231&gt;=P$5,$G231&lt;=P$6),IF($M231&gt;0,4,3),0)),IF(AND($D231&lt;=P$6,$E231&gt;=P$5),60,0)))</f>
        <v/>
      </c>
      <c r="Q231" s="80" t="str">
        <f>IF(OR($A231="",NOT(ISNUMBER($G231))),"",IF(AND($F231&lt;=Q$6,$G231&gt;=Q$5),IF(Q$5&gt;$N231,5,$K231)*10+IF(AND($F231&gt;=Q$5,$F231&lt;=Q$6),IF(AND($G231&gt;=Q$5,$G231&lt;=Q$6),5,IF($L231=1,2,1)),IF(AND($G231&gt;=Q$5,$G231&lt;=Q$6),IF($M231&gt;0,4,3),0)),IF(AND($D231&lt;=Q$6,$E231&gt;=Q$5),60,0)))</f>
        <v/>
      </c>
      <c r="R231" s="80" t="str">
        <f>IF(OR($A231="",NOT(ISNUMBER($G231))),"",IF(AND($F231&lt;=R$6,$G231&gt;=R$5),IF(R$5&gt;$N231,5,$K231)*10+IF(AND($F231&gt;=R$5,$F231&lt;=R$6),IF(AND($G231&gt;=R$5,$G231&lt;=R$6),5,IF($L231=1,2,1)),IF(AND($G231&gt;=R$5,$G231&lt;=R$6),IF($M231&gt;0,4,3),0)),IF(AND($D231&lt;=R$6,$E231&gt;=R$5),60,0)))</f>
        <v/>
      </c>
      <c r="S231" s="80" t="str">
        <f>IF(OR($A231="",NOT(ISNUMBER($G231))),"",IF(AND($F231&lt;=S$6,$G231&gt;=S$5),IF(S$5&gt;$N231,5,$K231)*10+IF(AND($F231&gt;=S$5,$F231&lt;=S$6),IF(AND($G231&gt;=S$5,$G231&lt;=S$6),5,IF($L231=1,2,1)),IF(AND($G231&gt;=S$5,$G231&lt;=S$6),IF($M231&gt;0,4,3),0)),IF(AND($D231&lt;=S$6,$E231&gt;=S$5),60,0)))</f>
        <v/>
      </c>
      <c r="T231" s="80" t="str">
        <f>IF(OR($A231="",NOT(ISNUMBER($G231))),"",IF(AND($F231&lt;=T$6,$G231&gt;=T$5),IF(T$5&gt;$N231,5,$K231)*10+IF(AND($F231&gt;=T$5,$F231&lt;=T$6),IF(AND($G231&gt;=T$5,$G231&lt;=T$6),5,IF($L231=1,2,1)),IF(AND($G231&gt;=T$5,$G231&lt;=T$6),IF($M231&gt;0,4,3),0)),IF(AND($D231&lt;=T$6,$E231&gt;=T$5),60,0)))</f>
        <v/>
      </c>
      <c r="U231" s="80" t="str">
        <f>IF(OR($A231="",NOT(ISNUMBER($G231))),"",IF(AND($F231&lt;=U$6,$G231&gt;=U$5),IF(U$5&gt;$N231,5,$K231)*10+IF(AND($F231&gt;=U$5,$F231&lt;=U$6),IF(AND($G231&gt;=U$5,$G231&lt;=U$6),5,IF($L231=1,2,1)),IF(AND($G231&gt;=U$5,$G231&lt;=U$6),IF($M231&gt;0,4,3),0)),IF(AND($D231&lt;=U$6,$E231&gt;=U$5),60,0)))</f>
        <v/>
      </c>
      <c r="V231" s="80" t="str">
        <f>IF(OR($A231="",NOT(ISNUMBER($G231))),"",IF(AND($F231&lt;=V$6,$G231&gt;=V$5),IF(V$5&gt;$N231,5,$K231)*10+IF(AND($F231&gt;=V$5,$F231&lt;=V$6),IF(AND($G231&gt;=V$5,$G231&lt;=V$6),5,IF($L231=1,2,1)),IF(AND($G231&gt;=V$5,$G231&lt;=V$6),IF($M231&gt;0,4,3),0)),IF(AND($D231&lt;=V$6,$E231&gt;=V$5),60,0)))</f>
        <v/>
      </c>
      <c r="W231" s="80" t="str">
        <f>IF(OR($A231="",NOT(ISNUMBER($G231))),"",IF(AND($F231&lt;=W$6,$G231&gt;=W$5),IF(W$5&gt;$N231,5,$K231)*10+IF(AND($F231&gt;=W$5,$F231&lt;=W$6),IF(AND($G231&gt;=W$5,$G231&lt;=W$6),5,IF($L231=1,2,1)),IF(AND($G231&gt;=W$5,$G231&lt;=W$6),IF($M231&gt;0,4,3),0)),IF(AND($D231&lt;=W$6,$E231&gt;=W$5),60,0)))</f>
        <v/>
      </c>
      <c r="X231" s="80" t="str">
        <f>IF(OR($A231="",NOT(ISNUMBER($G231))),"",IF(AND($F231&lt;=X$6,$G231&gt;=X$5),IF(X$5&gt;$N231,5,$K231)*10+IF(AND($F231&gt;=X$5,$F231&lt;=X$6),IF(AND($G231&gt;=X$5,$G231&lt;=X$6),5,IF($L231=1,2,1)),IF(AND($G231&gt;=X$5,$G231&lt;=X$6),IF($M231&gt;0,4,3),0)),IF(AND($D231&lt;=X$6,$E231&gt;=X$5),60,0)))</f>
        <v/>
      </c>
      <c r="Y231" s="80" t="str">
        <f>IF(OR($A231="",NOT(ISNUMBER($G231))),"",IF(AND($F231&lt;=Y$6,$G231&gt;=Y$5),IF(Y$5&gt;$N231,5,$K231)*10+IF(AND($F231&gt;=Y$5,$F231&lt;=Y$6),IF(AND($G231&gt;=Y$5,$G231&lt;=Y$6),5,IF($L231=1,2,1)),IF(AND($G231&gt;=Y$5,$G231&lt;=Y$6),IF($M231&gt;0,4,3),0)),IF(AND($D231&lt;=Y$6,$E231&gt;=Y$5),60,0)))</f>
        <v/>
      </c>
      <c r="Z231" s="80" t="str">
        <f>IF(OR($A231="",NOT(ISNUMBER($G231))),"",IF(AND($F231&lt;=Z$6,$G231&gt;=Z$5),IF(Z$5&gt;$N231,5,$K231)*10+IF(AND($F231&gt;=Z$5,$F231&lt;=Z$6),IF(AND($G231&gt;=Z$5,$G231&lt;=Z$6),5,IF($L231=1,2,1)),IF(AND($G231&gt;=Z$5,$G231&lt;=Z$6),IF($M231&gt;0,4,3),0)),IF(AND($D231&lt;=Z$6,$E231&gt;=Z$5),60,0)))</f>
        <v/>
      </c>
      <c r="AA231" s="80" t="str">
        <f>IF(OR($A231="",NOT(ISNUMBER($G231))),"",IF(AND($F231&lt;=AA$6,$G231&gt;=AA$5),IF(AA$5&gt;$N231,5,$K231)*10+IF(AND($F231&gt;=AA$5,$F231&lt;=AA$6),IF(AND($G231&gt;=AA$5,$G231&lt;=AA$6),5,IF($L231=1,2,1)),IF(AND($G231&gt;=AA$5,$G231&lt;=AA$6),IF($M231&gt;0,4,3),0)),IF(AND($D231&lt;=AA$6,$E231&gt;=AA$5),60,0)))</f>
        <v/>
      </c>
      <c r="AB231" s="80" t="str">
        <f>IF(OR($A231="",NOT(ISNUMBER($G231))),"",IF(AND($F231&lt;=AB$6,$G231&gt;=AB$5),IF(AB$5&gt;$N231,5,$K231)*10+IF(AND($F231&gt;=AB$5,$F231&lt;=AB$6),IF(AND($G231&gt;=AB$5,$G231&lt;=AB$6),5,IF($L231=1,2,1)),IF(AND($G231&gt;=AB$5,$G231&lt;=AB$6),IF($M231&gt;0,4,3),0)),IF(AND($D231&lt;=AB$6,$E231&gt;=AB$5),60,0)))</f>
        <v/>
      </c>
      <c r="AC231" s="80" t="str">
        <f>IF(OR($A231="",NOT(ISNUMBER($G231))),"",IF(AND($F231&lt;=AC$6,$G231&gt;=AC$5),IF(AC$5&gt;$N231,5,$K231)*10+IF(AND($F231&gt;=AC$5,$F231&lt;=AC$6),IF(AND($G231&gt;=AC$5,$G231&lt;=AC$6),5,IF($L231=1,2,1)),IF(AND($G231&gt;=AC$5,$G231&lt;=AC$6),IF($M231&gt;0,4,3),0)),IF(AND($D231&lt;=AC$6,$E231&gt;=AC$5),60,0)))</f>
        <v/>
      </c>
      <c r="AD231" s="80" t="str">
        <f>IF(OR($A231="",NOT(ISNUMBER($G231))),"",IF(AND($F231&lt;=AD$6,$G231&gt;=AD$5),IF(AD$5&gt;$N231,5,$K231)*10+IF(AND($F231&gt;=AD$5,$F231&lt;=AD$6),IF(AND($G231&gt;=AD$5,$G231&lt;=AD$6),5,IF($L231=1,2,1)),IF(AND($G231&gt;=AD$5,$G231&lt;=AD$6),IF($M231&gt;0,4,3),0)),IF(AND($D231&lt;=AD$6,$E231&gt;=AD$5),60,0)))</f>
        <v/>
      </c>
      <c r="AE231" s="80" t="str">
        <f>IF(OR($A231="",NOT(ISNUMBER($G231))),"",IF(AND($F231&lt;=AE$6,$G231&gt;=AE$5),IF(AE$5&gt;$N231,5,$K231)*10+IF(AND($F231&gt;=AE$5,$F231&lt;=AE$6),IF(AND($G231&gt;=AE$5,$G231&lt;=AE$6),5,IF($L231=1,2,1)),IF(AND($G231&gt;=AE$5,$G231&lt;=AE$6),IF($M231&gt;0,4,3),0)),IF(AND($D231&lt;=AE$6,$E231&gt;=AE$5),60,0)))</f>
        <v/>
      </c>
      <c r="AF231" s="80" t="str">
        <f>IF(OR($A231="",NOT(ISNUMBER($G231))),"",IF(AND($F231&lt;=AF$6,$G231&gt;=AF$5),IF(AF$5&gt;$N231,5,$K231)*10+IF(AND($F231&gt;=AF$5,$F231&lt;=AF$6),IF(AND($G231&gt;=AF$5,$G231&lt;=AF$6),5,IF($L231=1,2,1)),IF(AND($G231&gt;=AF$5,$G231&lt;=AF$6),IF($M231&gt;0,4,3),0)),IF(AND($D231&lt;=AF$6,$E231&gt;=AF$5),60,0)))</f>
        <v/>
      </c>
      <c r="AG231" s="80" t="str">
        <f>IF(OR($A231="",NOT(ISNUMBER($G231))),"",IF(AND($F231&lt;=AG$6,$G231&gt;=AG$5),IF(AG$5&gt;$N231,5,$K231)*10+IF(AND($F231&gt;=AG$5,$F231&lt;=AG$6),IF(AND($G231&gt;=AG$5,$G231&lt;=AG$6),5,IF($L231=1,2,1)),IF(AND($G231&gt;=AG$5,$G231&lt;=AG$6),IF($M231&gt;0,4,3),0)),IF(AND($D231&lt;=AG$6,$E231&gt;=AG$5),60,0)))</f>
        <v/>
      </c>
      <c r="AH231" s="80" t="str">
        <f>IF(OR($A231="",NOT(ISNUMBER($G231))),"",IF(AND($F231&lt;=AH$6,$G231&gt;=AH$5),IF(AH$5&gt;$N231,5,$K231)*10+IF(AND($F231&gt;=AH$5,$F231&lt;=AH$6),IF(AND($G231&gt;=AH$5,$G231&lt;=AH$6),5,IF($L231=1,2,1)),IF(AND($G231&gt;=AH$5,$G231&lt;=AH$6),IF($M231&gt;0,4,3),0)),IF(AND($D231&lt;=AH$6,$E231&gt;=AH$5),60,0)))</f>
        <v/>
      </c>
      <c r="AI231" s="80" t="str">
        <f>IF(OR($A231="",NOT(ISNUMBER($G231))),"",IF(AND($F231&lt;=AI$6,$G231&gt;=AI$5),IF(AI$5&gt;$N231,5,$K231)*10+IF(AND($F231&gt;=AI$5,$F231&lt;=AI$6),IF(AND($G231&gt;=AI$5,$G231&lt;=AI$6),5,IF($L231=1,2,1)),IF(AND($G231&gt;=AI$5,$G231&lt;=AI$6),IF($M231&gt;0,4,3),0)),IF(AND($D231&lt;=AI$6,$E231&gt;=AI$5),60,0)))</f>
        <v/>
      </c>
      <c r="AJ231" s="80" t="str">
        <f>IF(OR($A231="",NOT(ISNUMBER($G231))),"",IF(AND($F231&lt;=AJ$6,$G231&gt;=AJ$5),IF(AJ$5&gt;$N231,5,$K231)*10+IF(AND($F231&gt;=AJ$5,$F231&lt;=AJ$6),IF(AND($G231&gt;=AJ$5,$G231&lt;=AJ$6),5,IF($L231=1,2,1)),IF(AND($G231&gt;=AJ$5,$G231&lt;=AJ$6),IF($M231&gt;0,4,3),0)),IF(AND($D231&lt;=AJ$6,$E231&gt;=AJ$5),60,0)))</f>
        <v/>
      </c>
      <c r="AK231" s="80" t="str">
        <f>IF(OR($A231="",NOT(ISNUMBER($G231))),"",IF(AND($F231&lt;=AK$6,$G231&gt;=AK$5),IF(AK$5&gt;$N231,5,$K231)*10+IF(AND($F231&gt;=AK$5,$F231&lt;=AK$6),IF(AND($G231&gt;=AK$5,$G231&lt;=AK$6),5,IF($L231=1,2,1)),IF(AND($G231&gt;=AK$5,$G231&lt;=AK$6),IF($M231&gt;0,4,3),0)),IF(AND($D231&lt;=AK$6,$E231&gt;=AK$5),60,0)))</f>
        <v/>
      </c>
      <c r="AL231" s="80" t="str">
        <f>IF(OR($A231="",NOT(ISNUMBER($G231))),"",IF(AND($F231&lt;=AL$6,$G231&gt;=AL$5),IF(AL$5&gt;$N231,5,$K231)*10+IF(AND($F231&gt;=AL$5,$F231&lt;=AL$6),IF(AND($G231&gt;=AL$5,$G231&lt;=AL$6),5,IF($L231=1,2,1)),IF(AND($G231&gt;=AL$5,$G231&lt;=AL$6),IF($M231&gt;0,4,3),0)),IF(AND($D231&lt;=AL$6,$E231&gt;=AL$5),60,0)))</f>
        <v/>
      </c>
      <c r="AM231" s="80" t="str">
        <f>IF(OR($A231="",NOT(ISNUMBER($G231))),"",IF(AND($F231&lt;=AM$6,$G231&gt;=AM$5),IF(AM$5&gt;$N231,5,$K231)*10+IF(AND($F231&gt;=AM$5,$F231&lt;=AM$6),IF(AND($G231&gt;=AM$5,$G231&lt;=AM$6),5,IF($L231=1,2,1)),IF(AND($G231&gt;=AM$5,$G231&lt;=AM$6),IF($M231&gt;0,4,3),0)),IF(AND($D231&lt;=AM$6,$E231&gt;=AM$5),60,0)))</f>
        <v/>
      </c>
      <c r="AN231" s="80" t="str">
        <f>IF(OR($A231="",NOT(ISNUMBER($G231))),"",IF(AND($F231&lt;=AN$6,$G231&gt;=AN$5),IF(AN$5&gt;$N231,5,$K231)*10+IF(AND($F231&gt;=AN$5,$F231&lt;=AN$6),IF(AND($G231&gt;=AN$5,$G231&lt;=AN$6),5,IF($L231=1,2,1)),IF(AND($G231&gt;=AN$5,$G231&lt;=AN$6),IF($M231&gt;0,4,3),0)),IF(AND($D231&lt;=AN$6,$E231&gt;=AN$5),60,0)))</f>
        <v/>
      </c>
      <c r="AO231" s="80" t="str">
        <f>IF(OR($A231="",NOT(ISNUMBER($G231))),"",IF(AND($F231&lt;=AO$6,$G231&gt;=AO$5),IF(AO$5&gt;$N231,5,$K231)*10+IF(AND($F231&gt;=AO$5,$F231&lt;=AO$6),IF(AND($G231&gt;=AO$5,$G231&lt;=AO$6),5,IF($L231=1,2,1)),IF(AND($G231&gt;=AO$5,$G231&lt;=AO$6),IF($M231&gt;0,4,3),0)),IF(AND($D231&lt;=AO$6,$E231&gt;=AO$5),60,0)))</f>
        <v/>
      </c>
      <c r="AP231" s="80" t="str">
        <f>IF(OR($A231="",NOT(ISNUMBER($G231))),"",IF(AND($F231&lt;=AP$6,$G231&gt;=AP$5),IF(AP$5&gt;$N231,5,$K231)*10+IF(AND($F231&gt;=AP$5,$F231&lt;=AP$6),IF(AND($G231&gt;=AP$5,$G231&lt;=AP$6),5,IF($L231=1,2,1)),IF(AND($G231&gt;=AP$5,$G231&lt;=AP$6),IF($M231&gt;0,4,3),0)),IF(AND($D231&lt;=AP$6,$E231&gt;=AP$5),60,0)))</f>
        <v/>
      </c>
      <c r="AQ231" s="80" t="str">
        <f>IF(OR($A231="",NOT(ISNUMBER($G231))),"",IF(AND($F231&lt;=AQ$6,$G231&gt;=AQ$5),IF(AQ$5&gt;$N231,5,$K231)*10+IF(AND($F231&gt;=AQ$5,$F231&lt;=AQ$6),IF(AND($G231&gt;=AQ$5,$G231&lt;=AQ$6),5,IF($L231=1,2,1)),IF(AND($G231&gt;=AQ$5,$G231&lt;=AQ$6),IF($M231&gt;0,4,3),0)),IF(AND($D231&lt;=AQ$6,$E231&gt;=AQ$5),60,0)))</f>
        <v/>
      </c>
      <c r="AR231" s="80" t="str">
        <f>IF(OR($A231="",NOT(ISNUMBER($G231))),"",IF(AND($F231&lt;=AR$6,$G231&gt;=AR$5),IF(AR$5&gt;$N231,5,$K231)*10+IF(AND($F231&gt;=AR$5,$F231&lt;=AR$6),IF(AND($G231&gt;=AR$5,$G231&lt;=AR$6),5,IF($L231=1,2,1)),IF(AND($G231&gt;=AR$5,$G231&lt;=AR$6),IF($M231&gt;0,4,3),0)),IF(AND($D231&lt;=AR$6,$E231&gt;=AR$5),60,0)))</f>
        <v/>
      </c>
      <c r="AS231" s="80" t="str">
        <f>IF(OR($A231="",NOT(ISNUMBER($G231))),"",IF(AND($F231&lt;=AS$6,$G231&gt;=AS$5),IF(AS$5&gt;$N231,5,$K231)*10+IF(AND($F231&gt;=AS$5,$F231&lt;=AS$6),IF(AND($G231&gt;=AS$5,$G231&lt;=AS$6),5,IF($L231=1,2,1)),IF(AND($G231&gt;=AS$5,$G231&lt;=AS$6),IF($M231&gt;0,4,3),0)),IF(AND($D231&lt;=AS$6,$E231&gt;=AS$5),60,0)))</f>
        <v/>
      </c>
      <c r="AT231" s="80" t="str">
        <f>IF(OR($A231="",NOT(ISNUMBER($G231))),"",IF(AND($F231&lt;=AT$6,$G231&gt;=AT$5),IF(AT$5&gt;$N231,5,$K231)*10+IF(AND($F231&gt;=AT$5,$F231&lt;=AT$6),IF(AND($G231&gt;=AT$5,$G231&lt;=AT$6),5,IF($L231=1,2,1)),IF(AND($G231&gt;=AT$5,$G231&lt;=AT$6),IF($M231&gt;0,4,3),0)),IF(AND($D231&lt;=AT$6,$E231&gt;=AT$5),60,0)))</f>
        <v/>
      </c>
      <c r="AU231" s="80" t="str">
        <f>IF(OR($A231="",NOT(ISNUMBER($G231))),"",IF(AND($F231&lt;=AU$6,$G231&gt;=AU$5),IF(AU$5&gt;$N231,5,$K231)*10+IF(AND($F231&gt;=AU$5,$F231&lt;=AU$6),IF(AND($G231&gt;=AU$5,$G231&lt;=AU$6),5,IF($L231=1,2,1)),IF(AND($G231&gt;=AU$5,$G231&lt;=AU$6),IF($M231&gt;0,4,3),0)),IF(AND($D231&lt;=AU$6,$E231&gt;=AU$5),60,0)))</f>
        <v/>
      </c>
      <c r="AV231" s="80" t="str">
        <f>IF(OR($A231="",NOT(ISNUMBER($G231))),"",IF(AND($F231&lt;=AV$6,$G231&gt;=AV$5),IF(AV$5&gt;$N231,5,$K231)*10+IF(AND($F231&gt;=AV$5,$F231&lt;=AV$6),IF(AND($G231&gt;=AV$5,$G231&lt;=AV$6),5,IF($L231=1,2,1)),IF(AND($G231&gt;=AV$5,$G231&lt;=AV$6),IF($M231&gt;0,4,3),0)),IF(AND($D231&lt;=AV$6,$E231&gt;=AV$5),60,0)))</f>
        <v/>
      </c>
      <c r="AW231" s="80" t="str">
        <f>IF(OR($A231="",NOT(ISNUMBER($G231))),"",IF(AND($F231&lt;=AW$6,$G231&gt;=AW$5),IF(AW$5&gt;$N231,5,$K231)*10+IF(AND($F231&gt;=AW$5,$F231&lt;=AW$6),IF(AND($G231&gt;=AW$5,$G231&lt;=AW$6),5,IF($L231=1,2,1)),IF(AND($G231&gt;=AW$5,$G231&lt;=AW$6),IF($M231&gt;0,4,3),0)),IF(AND($D231&lt;=AW$6,$E231&gt;=AW$5),60,0)))</f>
        <v/>
      </c>
      <c r="AX231" s="80" t="str">
        <f>IF(OR($A231="",NOT(ISNUMBER($G231))),"",IF(AND($F231&lt;=AX$6,$G231&gt;=AX$5),IF(AX$5&gt;$N231,5,$K231)*10+IF(AND($F231&gt;=AX$5,$F231&lt;=AX$6),IF(AND($G231&gt;=AX$5,$G231&lt;=AX$6),5,IF($L231=1,2,1)),IF(AND($G231&gt;=AX$5,$G231&lt;=AX$6),IF($M231&gt;0,4,3),0)),IF(AND($D231&lt;=AX$6,$E231&gt;=AX$5),60,0)))</f>
        <v/>
      </c>
      <c r="AY231" s="80" t="str">
        <f>IF(OR($A231="",NOT(ISNUMBER($G231))),"",IF(AND($F231&lt;=AY$6,$G231&gt;=AY$5),IF(AY$5&gt;$N231,5,$K231)*10+IF(AND($F231&gt;=AY$5,$F231&lt;=AY$6),IF(AND($G231&gt;=AY$5,$G231&lt;=AY$6),5,IF($L231=1,2,1)),IF(AND($G231&gt;=AY$5,$G231&lt;=AY$6),IF($M231&gt;0,4,3),0)),IF(AND($D231&lt;=AY$6,$E231&gt;=AY$5),60,0)))</f>
        <v/>
      </c>
      <c r="AZ231" s="80" t="str">
        <f>IF(OR($A231="",NOT(ISNUMBER($G231))),"",IF(AND($F231&lt;=AZ$6,$G231&gt;=AZ$5),IF(AZ$5&gt;$N231,5,$K231)*10+IF(AND($F231&gt;=AZ$5,$F231&lt;=AZ$6),IF(AND($G231&gt;=AZ$5,$G231&lt;=AZ$6),5,IF($L231=1,2,1)),IF(AND($G231&gt;=AZ$5,$G231&lt;=AZ$6),IF($M231&gt;0,4,3),0)),IF(AND($D231&lt;=AZ$6,$E231&gt;=AZ$5),60,0)))</f>
        <v/>
      </c>
      <c r="BA231" s="80" t="str">
        <f>IF(OR($A231="",NOT(ISNUMBER($G231))),"",IF(AND($F231&lt;=BA$6,$G231&gt;=BA$5),IF(BA$5&gt;$N231,5,$K231)*10+IF(AND($F231&gt;=BA$5,$F231&lt;=BA$6),IF(AND($G231&gt;=BA$5,$G231&lt;=BA$6),5,IF($L231=1,2,1)),IF(AND($G231&gt;=BA$5,$G231&lt;=BA$6),IF($M231&gt;0,4,3),0)),IF(AND($D231&lt;=BA$6,$E231&gt;=BA$5),60,0)))</f>
        <v/>
      </c>
      <c r="BB231" s="80" t="str">
        <f>IF(OR($A231="",NOT(ISNUMBER($G231))),"",IF(AND($F231&lt;=BB$6,$G231&gt;=BB$5),IF(BB$5&gt;$N231,5,$K231)*10+IF(AND($F231&gt;=BB$5,$F231&lt;=BB$6),IF(AND($G231&gt;=BB$5,$G231&lt;=BB$6),5,IF($L231=1,2,1)),IF(AND($G231&gt;=BB$5,$G231&lt;=BB$6),IF($M231&gt;0,4,3),0)),IF(AND($D231&lt;=BB$6,$E231&gt;=BB$5),60,0)))</f>
        <v/>
      </c>
      <c r="BC231" s="80" t="str">
        <f>IF(OR($A231="",NOT(ISNUMBER($G231))),"",IF(AND($F231&lt;=BC$6,$G231&gt;=BC$5),IF(BC$5&gt;$N231,5,$K231)*10+IF(AND($F231&gt;=BC$5,$F231&lt;=BC$6),IF(AND($G231&gt;=BC$5,$G231&lt;=BC$6),5,IF($L231=1,2,1)),IF(AND($G231&gt;=BC$5,$G231&lt;=BC$6),IF($M231&gt;0,4,3),0)),IF(AND($D231&lt;=BC$6,$E231&gt;=BC$5),60,0)))</f>
        <v/>
      </c>
      <c r="BD231" s="80" t="str">
        <f>IF(OR($A231="",NOT(ISNUMBER($G231))),"",IF(AND($F231&lt;=BD$6,$G231&gt;=BD$5),IF(BD$5&gt;$N231,5,$K231)*10+IF(AND($F231&gt;=BD$5,$F231&lt;=BD$6),IF(AND($G231&gt;=BD$5,$G231&lt;=BD$6),5,IF($L231=1,2,1)),IF(AND($G231&gt;=BD$5,$G231&lt;=BD$6),IF($M231&gt;0,4,3),0)),IF(AND($D231&lt;=BD$6,$E231&gt;=BD$5),60,0)))</f>
        <v/>
      </c>
      <c r="BE231" s="80" t="str">
        <f>IF(OR($A231="",NOT(ISNUMBER($G231))),"",IF(AND($F231&lt;=BE$6,$G231&gt;=BE$5),IF(BE$5&gt;$N231,5,$K231)*10+IF(AND($F231&gt;=BE$5,$F231&lt;=BE$6),IF(AND($G231&gt;=BE$5,$G231&lt;=BE$6),5,IF($L231=1,2,1)),IF(AND($G231&gt;=BE$5,$G231&lt;=BE$6),IF($M231&gt;0,4,3),0)),IF(AND($D231&lt;=BE$6,$E231&gt;=BE$5),60,0)))</f>
        <v/>
      </c>
      <c r="BF231" s="80" t="str">
        <f>IF(OR($A231="",NOT(ISNUMBER($G231))),"",IF(AND($F231&lt;=BF$6,$G231&gt;=BF$5),IF(BF$5&gt;$N231,5,$K231)*10+IF(AND($F231&gt;=BF$5,$F231&lt;=BF$6),IF(AND($G231&gt;=BF$5,$G231&lt;=BF$6),5,IF($L231=1,2,1)),IF(AND($G231&gt;=BF$5,$G231&lt;=BF$6),IF($M231&gt;0,4,3),0)),IF(AND($D231&lt;=BF$6,$E231&gt;=BF$5),60,0)))</f>
        <v/>
      </c>
      <c r="BG231" s="80" t="str">
        <f>IF(OR($A231="",NOT(ISNUMBER($G231))),"",IF(AND($F231&lt;=BG$6,$G231&gt;=BG$5),IF(BG$5&gt;$N231,5,$K231)*10+IF(AND($F231&gt;=BG$5,$F231&lt;=BG$6),IF(AND($G231&gt;=BG$5,$G231&lt;=BG$6),5,IF($L231=1,2,1)),IF(AND($G231&gt;=BG$5,$G231&lt;=BG$6),IF($M231&gt;0,4,3),0)),IF(AND($D231&lt;=BG$6,$E231&gt;=BG$5),60,0)))</f>
        <v/>
      </c>
      <c r="BH231" s="80" t="str">
        <f>IF(OR($A231="",NOT(ISNUMBER($G231))),"",IF(AND($F231&lt;=BH$6,$G231&gt;=BH$5),IF(BH$5&gt;$N231,5,$K231)*10+IF(AND($F231&gt;=BH$5,$F231&lt;=BH$6),IF(AND($G231&gt;=BH$5,$G231&lt;=BH$6),5,IF($L231=1,2,1)),IF(AND($G231&gt;=BH$5,$G231&lt;=BH$6),IF($M231&gt;0,4,3),0)),IF(AND($D231&lt;=BH$6,$E231&gt;=BH$5),60,0)))</f>
        <v/>
      </c>
      <c r="BI231" s="80" t="str">
        <f>IF(OR($A231="",NOT(ISNUMBER($G231))),"",IF(AND($F231&lt;=BI$6,$G231&gt;=BI$5),IF(BI$5&gt;$N231,5,$K231)*10+IF(AND($F231&gt;=BI$5,$F231&lt;=BI$6),IF(AND($G231&gt;=BI$5,$G231&lt;=BI$6),5,IF($L231=1,2,1)),IF(AND($G231&gt;=BI$5,$G231&lt;=BI$6),IF($M231&gt;0,4,3),0)),IF(AND($D231&lt;=BI$6,$E231&gt;=BI$5),60,0)))</f>
        <v/>
      </c>
      <c r="BJ231" s="80" t="str">
        <f>IF(OR($A231="",NOT(ISNUMBER($G231))),"",IF(AND($F231&lt;=BJ$6,$G231&gt;=BJ$5),IF(BJ$5&gt;$N231,5,$K231)*10+IF(AND($F231&gt;=BJ$5,$F231&lt;=BJ$6),IF(AND($G231&gt;=BJ$5,$G231&lt;=BJ$6),5,IF($L231=1,2,1)),IF(AND($G231&gt;=BJ$5,$G231&lt;=BJ$6),IF($M231&gt;0,4,3),0)),IF(AND($D231&lt;=BJ$6,$E231&gt;=BJ$5),60,0)))</f>
        <v/>
      </c>
      <c r="BK231" s="80" t="str">
        <f>IF(OR($A231="",NOT(ISNUMBER($G231))),"",IF(AND($F231&lt;=BK$6,$G231&gt;=BK$5),IF(BK$5&gt;$N231,5,$K231)*10+IF(AND($F231&gt;=BK$5,$F231&lt;=BK$6),IF(AND($G231&gt;=BK$5,$G231&lt;=BK$6),5,IF($L231=1,2,1)),IF(AND($G231&gt;=BK$5,$G231&lt;=BK$6),IF($M231&gt;0,4,3),0)),IF(AND($D231&lt;=BK$6,$E231&gt;=BK$5),60,0)))</f>
        <v/>
      </c>
      <c r="BL231" s="80" t="str">
        <f>IF(OR($A231="",NOT(ISNUMBER($G231))),"",IF(AND($F231&lt;=BL$6,$G231&gt;=BL$5),IF(BL$5&gt;$N231,5,$K231)*10+IF(AND($F231&gt;=BL$5,$F231&lt;=BL$6),IF(AND($G231&gt;=BL$5,$G231&lt;=BL$6),5,IF($L231=1,2,1)),IF(AND($G231&gt;=BL$5,$G231&lt;=BL$6),IF($M231&gt;0,4,3),0)),IF(AND($D231&lt;=BL$6,$E231&gt;=BL$5),60,0)))</f>
        <v/>
      </c>
      <c r="BM231" s="80" t="str">
        <f>IF(OR($A231="",NOT(ISNUMBER($G231))),"",IF(AND($F231&lt;=BM$6,$G231&gt;=BM$5),IF(BM$5&gt;$N231,5,$K231)*10+IF(AND($F231&gt;=BM$5,$F231&lt;=BM$6),IF(AND($G231&gt;=BM$5,$G231&lt;=BM$6),5,IF($L231=1,2,1)),IF(AND($G231&gt;=BM$5,$G231&lt;=BM$6),IF($M231&gt;0,4,3),0)),IF(AND($D231&lt;=BM$6,$E231&gt;=BM$5),60,0)))</f>
        <v/>
      </c>
      <c r="BN231" s="80" t="str">
        <f>IF(OR($A231="",NOT(ISNUMBER($G231))),"",IF(AND($F231&lt;=BN$6,$G231&gt;=BN$5),IF(BN$5&gt;$N231,5,$K231)*10+IF(AND($F231&gt;=BN$5,$F231&lt;=BN$6),IF(AND($G231&gt;=BN$5,$G231&lt;=BN$6),5,IF($L231=1,2,1)),IF(AND($G231&gt;=BN$5,$G231&lt;=BN$6),IF($M231&gt;0,4,3),0)),IF(AND($D231&lt;=BN$6,$E231&gt;=BN$5),60,0)))</f>
        <v/>
      </c>
      <c r="BO231" s="80" t="str">
        <f>IF(OR($A231="",NOT(ISNUMBER($G231))),"",IF(AND($F231&lt;=BO$6,$G231&gt;=BO$5),IF(BO$5&gt;$N231,5,$K231)*10+IF(AND($F231&gt;=BO$5,$F231&lt;=BO$6),IF(AND($G231&gt;=BO$5,$G231&lt;=BO$6),5,IF($L231=1,2,1)),IF(AND($G231&gt;=BO$5,$G231&lt;=BO$6),IF($M231&gt;0,4,3),0)),IF(AND($D231&lt;=BO$6,$E231&gt;=BO$5),60,0)))</f>
        <v/>
      </c>
      <c r="BP231" s="80" t="str">
        <f>IF(OR($A231="",NOT(ISNUMBER($G231))),"",IF(AND($F231&lt;=BP$6,$G231&gt;=BP$5),IF(BP$5&gt;$N231,5,$K231)*10+IF(AND($F231&gt;=BP$5,$F231&lt;=BP$6),IF(AND($G231&gt;=BP$5,$G231&lt;=BP$6),5,IF($L231=1,2,1)),IF(AND($G231&gt;=BP$5,$G231&lt;=BP$6),IF($M231&gt;0,4,3),0)),IF(AND($D231&lt;=BP$6,$E231&gt;=BP$5),60,0)))</f>
        <v/>
      </c>
      <c r="BQ231" s="80" t="str">
        <f>IF(OR($A231="",NOT(ISNUMBER($G231))),"",IF(AND($F231&lt;=BQ$6,$G231&gt;=BQ$5),IF(BQ$5&gt;$N231,5,$K231)*10+IF(AND($F231&gt;=BQ$5,$F231&lt;=BQ$6),IF(AND($G231&gt;=BQ$5,$G231&lt;=BQ$6),5,IF($L231=1,2,1)),IF(AND($G231&gt;=BQ$5,$G231&lt;=BQ$6),IF($M231&gt;0,4,3),0)),IF(AND($D231&lt;=BQ$6,$E231&gt;=BQ$5),60,0)))</f>
        <v/>
      </c>
      <c r="BR231" s="80" t="str">
        <f>IF(OR($A231="",NOT(ISNUMBER($G231))),"",IF(AND($F231&lt;=BR$6,$G231&gt;=BR$5),IF(BR$5&gt;$N231,5,$K231)*10+IF(AND($F231&gt;=BR$5,$F231&lt;=BR$6),IF(AND($G231&gt;=BR$5,$G231&lt;=BR$6),5,IF($L231=1,2,1)),IF(AND($G231&gt;=BR$5,$G231&lt;=BR$6),IF($M231&gt;0,4,3),0)),IF(AND($D231&lt;=BR$6,$E231&gt;=BR$5),60,0)))</f>
        <v/>
      </c>
      <c r="BS231" s="80" t="str">
        <f>IF(OR($A231="",NOT(ISNUMBER($G231))),"",IF(AND($F231&lt;=BS$6,$G231&gt;=BS$5),IF(BS$5&gt;$N231,5,$K231)*10+IF(AND($F231&gt;=BS$5,$F231&lt;=BS$6),IF(AND($G231&gt;=BS$5,$G231&lt;=BS$6),5,IF($L231=1,2,1)),IF(AND($G231&gt;=BS$5,$G231&lt;=BS$6),IF($M231&gt;0,4,3),0)),IF(AND($D231&lt;=BS$6,$E231&gt;=BS$5),60,0)))</f>
        <v/>
      </c>
      <c r="BT231" s="80" t="str">
        <f>IF(OR($A231="",NOT(ISNUMBER($G231))),"",IF(AND($F231&lt;=BT$6,$G231&gt;=BT$5),IF(BT$5&gt;$N231,5,$K231)*10+IF(AND($F231&gt;=BT$5,$F231&lt;=BT$6),IF(AND($G231&gt;=BT$5,$G231&lt;=BT$6),5,IF($L231=1,2,1)),IF(AND($G231&gt;=BT$5,$G231&lt;=BT$6),IF($M231&gt;0,4,3),0)),IF(AND($D231&lt;=BT$6,$E231&gt;=BT$5),60,0)))</f>
        <v/>
      </c>
      <c r="BU231" s="80" t="str">
        <f>IF(OR($A231="",NOT(ISNUMBER($G231))),"",IF(AND($F231&lt;=BU$6,$G231&gt;=BU$5),IF(BU$5&gt;$N231,5,$K231)*10+IF(AND($F231&gt;=BU$5,$F231&lt;=BU$6),IF(AND($G231&gt;=BU$5,$G231&lt;=BU$6),5,IF($L231=1,2,1)),IF(AND($G231&gt;=BU$5,$G231&lt;=BU$6),IF($M231&gt;0,4,3),0)),IF(AND($D231&lt;=BU$6,$E231&gt;=BU$5),60,0)))</f>
        <v/>
      </c>
      <c r="BV231" s="80" t="str">
        <f>IF(OR($A231="",NOT(ISNUMBER($G231))),"",IF(AND($F231&lt;=BV$6,$G231&gt;=BV$5),IF(BV$5&gt;$N231,5,$K231)*10+IF(AND($F231&gt;=BV$5,$F231&lt;=BV$6),IF(AND($G231&gt;=BV$5,$G231&lt;=BV$6),5,IF($L231=1,2,1)),IF(AND($G231&gt;=BV$5,$G231&lt;=BV$6),IF($M231&gt;0,4,3),0)),IF(AND($D231&lt;=BV$6,$E231&gt;=BV$5),60,0)))</f>
        <v/>
      </c>
      <c r="BW231" s="80" t="str">
        <f>IF(OR($A231="",NOT(ISNUMBER($G231))),"",IF(AND($F231&lt;=BW$6,$G231&gt;=BW$5),IF(BW$5&gt;$N231,5,$K231)*10+IF(AND($F231&gt;=BW$5,$F231&lt;=BW$6),IF(AND($G231&gt;=BW$5,$G231&lt;=BW$6),5,IF($L231=1,2,1)),IF(AND($G231&gt;=BW$5,$G231&lt;=BW$6),IF($M231&gt;0,4,3),0)),IF(AND($D231&lt;=BW$6,$E231&gt;=BW$5),60,0)))</f>
        <v/>
      </c>
      <c r="BX231" s="80" t="str">
        <f>IF(OR($A231="",NOT(ISNUMBER($G231))),"",IF(AND($F231&lt;=BX$6,$G231&gt;=BX$5),IF(BX$5&gt;$N231,5,$K231)*10+IF(AND($F231&gt;=BX$5,$F231&lt;=BX$6),IF(AND($G231&gt;=BX$5,$G231&lt;=BX$6),5,IF($L231=1,2,1)),IF(AND($G231&gt;=BX$5,$G231&lt;=BX$6),IF($M231&gt;0,4,3),0)),IF(AND($D231&lt;=BX$6,$E231&gt;=BX$5),60,0)))</f>
        <v/>
      </c>
      <c r="BY231" s="80" t="str">
        <f>IF(OR($A231="",NOT(ISNUMBER($G231))),"",IF(AND($F231&lt;=BY$6,$G231&gt;=BY$5),IF(BY$5&gt;$N231,5,$K231)*10+IF(AND($F231&gt;=BY$5,$F231&lt;=BY$6),IF(AND($G231&gt;=BY$5,$G231&lt;=BY$6),5,IF($L231=1,2,1)),IF(AND($G231&gt;=BY$5,$G231&lt;=BY$6),IF($M231&gt;0,4,3),0)),IF(AND($D231&lt;=BY$6,$E231&gt;=BY$5),60,0)))</f>
        <v/>
      </c>
      <c r="BZ231" s="80" t="str">
        <f>IF(OR($A231="",NOT(ISNUMBER($G231))),"",IF(AND($F231&lt;=BZ$6,$G231&gt;=BZ$5),IF(BZ$5&gt;$N231,5,$K231)*10+IF(AND($F231&gt;=BZ$5,$F231&lt;=BZ$6),IF(AND($G231&gt;=BZ$5,$G231&lt;=BZ$6),5,IF($L231=1,2,1)),IF(AND($G231&gt;=BZ$5,$G231&lt;=BZ$6),IF($M231&gt;0,4,3),0)),IF(AND($D231&lt;=BZ$6,$E231&gt;=BZ$5),60,0)))</f>
        <v/>
      </c>
      <c r="CA231" s="80" t="str">
        <f>IF(OR($A231="",NOT(ISNUMBER($G231))),"",IF(AND($F231&lt;=CA$6,$G231&gt;=CA$5),IF(CA$5&gt;$N231,5,$K231)*10+IF(AND($F231&gt;=CA$5,$F231&lt;=CA$6),IF(AND($G231&gt;=CA$5,$G231&lt;=CA$6),5,IF($L231=1,2,1)),IF(AND($G231&gt;=CA$5,$G231&lt;=CA$6),IF($M231&gt;0,4,3),0)),IF(AND($D231&lt;=CA$6,$E231&gt;=CA$5),60,0)))</f>
        <v/>
      </c>
      <c r="CB231" s="80" t="str">
        <f>IF(OR($A231="",NOT(ISNUMBER($G231))),"",IF(AND($F231&lt;=CB$6,$G231&gt;=CB$5),IF(CB$5&gt;$N231,5,$K231)*10+IF(AND($F231&gt;=CB$5,$F231&lt;=CB$6),IF(AND($G231&gt;=CB$5,$G231&lt;=CB$6),5,IF($L231=1,2,1)),IF(AND($G231&gt;=CB$5,$G231&lt;=CB$6),IF($M231&gt;0,4,3),0)),IF(AND($D231&lt;=CB$6,$E231&gt;=CB$5),60,0)))</f>
        <v/>
      </c>
      <c r="CC231" s="80" t="str">
        <f>IF(OR($A231="",NOT(ISNUMBER($G231))),"",IF(AND($F231&lt;=CC$6,$G231&gt;=CC$5),IF(CC$5&gt;$N231,5,$K231)*10+IF(AND($F231&gt;=CC$5,$F231&lt;=CC$6),IF(AND($G231&gt;=CC$5,$G231&lt;=CC$6),5,IF($L231=1,2,1)),IF(AND($G231&gt;=CC$5,$G231&lt;=CC$6),IF($M231&gt;0,4,3),0)),IF(AND($D231&lt;=CC$6,$E231&gt;=CC$5),60,0)))</f>
        <v/>
      </c>
      <c r="CD231" s="80" t="str">
        <f>IF(OR($A231="",NOT(ISNUMBER($G231))),"",IF(AND($F231&lt;=CD$6,$G231&gt;=CD$5),IF(CD$5&gt;$N231,5,$K231)*10+IF(AND($F231&gt;=CD$5,$F231&lt;=CD$6),IF(AND($G231&gt;=CD$5,$G231&lt;=CD$6),5,IF($L231=1,2,1)),IF(AND($G231&gt;=CD$5,$G231&lt;=CD$6),IF($M231&gt;0,4,3),0)),IF(AND($D231&lt;=CD$6,$E231&gt;=CD$5),60,0)))</f>
        <v/>
      </c>
      <c r="CE231" s="80" t="str">
        <f>IF(OR($A231="",NOT(ISNUMBER($G231))),"",IF(AND($F231&lt;=CE$6,$G231&gt;=CE$5),IF(CE$5&gt;$N231,5,$K231)*10+IF(AND($F231&gt;=CE$5,$F231&lt;=CE$6),IF(AND($G231&gt;=CE$5,$G231&lt;=CE$6),5,IF($L231=1,2,1)),IF(AND($G231&gt;=CE$5,$G231&lt;=CE$6),IF($M231&gt;0,4,3),0)),IF(AND($D231&lt;=CE$6,$E231&gt;=CE$5),60,0)))</f>
        <v/>
      </c>
      <c r="CF231" s="80" t="str">
        <f>IF(OR($A231="",NOT(ISNUMBER($G231))),"",IF(AND($F231&lt;=CF$6,$G231&gt;=CF$5),IF(CF$5&gt;$N231,5,$K231)*10+IF(AND($F231&gt;=CF$5,$F231&lt;=CF$6),IF(AND($G231&gt;=CF$5,$G231&lt;=CF$6),5,IF($L231=1,2,1)),IF(AND($G231&gt;=CF$5,$G231&lt;=CF$6),IF($M231&gt;0,4,3),0)),IF(AND($D231&lt;=CF$6,$E231&gt;=CF$5),60,0)))</f>
        <v/>
      </c>
      <c r="CG231" s="80" t="str">
        <f>IF(OR($A231="",NOT(ISNUMBER($G231))),"",IF(AND($F231&lt;=CG$6,$G231&gt;=CG$5),IF(CG$5&gt;$N231,5,$K231)*10+IF(AND($F231&gt;=CG$5,$F231&lt;=CG$6),IF(AND($G231&gt;=CG$5,$G231&lt;=CG$6),5,IF($L231=1,2,1)),IF(AND($G231&gt;=CG$5,$G231&lt;=CG$6),IF($M231&gt;0,4,3),0)),IF(AND($D231&lt;=CG$6,$E231&gt;=CG$5),60,0)))</f>
        <v/>
      </c>
      <c r="CH231" s="80" t="str">
        <f>IF(OR($A231="",NOT(ISNUMBER($G231))),"",IF(AND($F231&lt;=CH$6,$G231&gt;=CH$5),IF(CH$5&gt;$N231,5,$K231)*10+IF(AND($F231&gt;=CH$5,$F231&lt;=CH$6),IF(AND($G231&gt;=CH$5,$G231&lt;=CH$6),5,IF($L231=1,2,1)),IF(AND($G231&gt;=CH$5,$G231&lt;=CH$6),IF($M231&gt;0,4,3),0)),IF(AND($D231&lt;=CH$6,$E231&gt;=CH$5),60,0)))</f>
        <v/>
      </c>
      <c r="CI231" s="80" t="str">
        <f>IF(OR($A231="",NOT(ISNUMBER($G231))),"",IF(AND($F231&lt;=CI$6,$G231&gt;=CI$5),IF(CI$5&gt;$N231,5,$K231)*10+IF(AND($F231&gt;=CI$5,$F231&lt;=CI$6),IF(AND($G231&gt;=CI$5,$G231&lt;=CI$6),5,IF($L231=1,2,1)),IF(AND($G231&gt;=CI$5,$G231&lt;=CI$6),IF($M231&gt;0,4,3),0)),IF(AND($D231&lt;=CI$6,$E231&gt;=CI$5),60,0)))</f>
        <v/>
      </c>
      <c r="CJ231" s="80" t="str">
        <f>IF(OR($A231="",NOT(ISNUMBER($G231))),"",IF(AND($F231&lt;=CJ$6,$G231&gt;=CJ$5),IF(CJ$5&gt;$N231,5,$K231)*10+IF(AND($F231&gt;=CJ$5,$F231&lt;=CJ$6),IF(AND($G231&gt;=CJ$5,$G231&lt;=CJ$6),5,IF($L231=1,2,1)),IF(AND($G231&gt;=CJ$5,$G231&lt;=CJ$6),IF($M231&gt;0,4,3),0)),IF(AND($D231&lt;=CJ$6,$E231&gt;=CJ$5),60,0)))</f>
        <v/>
      </c>
      <c r="CK231" s="80" t="str">
        <f>IF(OR($A231="",NOT(ISNUMBER($G231))),"",IF(AND($F231&lt;=CK$6,$G231&gt;=CK$5),IF(CK$5&gt;$N231,5,$K231)*10+IF(AND($F231&gt;=CK$5,$F231&lt;=CK$6),IF(AND($G231&gt;=CK$5,$G231&lt;=CK$6),5,IF($L231=1,2,1)),IF(AND($G231&gt;=CK$5,$G231&lt;=CK$6),IF($M231&gt;0,4,3),0)),IF(AND($D231&lt;=CK$6,$E231&gt;=CK$5),60,0)))</f>
        <v/>
      </c>
      <c r="CL231" s="80" t="str">
        <f>IF(OR($A231="",NOT(ISNUMBER($G231))),"",IF(AND($F231&lt;=CL$6,$G231&gt;=CL$5),IF(CL$5&gt;$N231,5,$K231)*10+IF(AND($F231&gt;=CL$5,$F231&lt;=CL$6),IF(AND($G231&gt;=CL$5,$G231&lt;=CL$6),5,IF($L231=1,2,1)),IF(AND($G231&gt;=CL$5,$G231&lt;=CL$6),IF($M231&gt;0,4,3),0)),IF(AND($D231&lt;=CL$6,$E231&gt;=CL$5),60,0)))</f>
        <v/>
      </c>
      <c r="CM231" s="80" t="str">
        <f>IF(OR($A231="",NOT(ISNUMBER($G231))),"",IF(AND($F231&lt;=CM$6,$G231&gt;=CM$5),IF(CM$5&gt;$N231,5,$K231)*10+IF(AND($F231&gt;=CM$5,$F231&lt;=CM$6),IF(AND($G231&gt;=CM$5,$G231&lt;=CM$6),5,IF($L231=1,2,1)),IF(AND($G231&gt;=CM$5,$G231&lt;=CM$6),IF($M231&gt;0,4,3),0)),IF(AND($D231&lt;=CM$6,$E231&gt;=CM$5),60,0)))</f>
        <v/>
      </c>
      <c r="CN231" s="80" t="str">
        <f>IF(OR($A231="",NOT(ISNUMBER($G231))),"",IF(AND($F231&lt;=CN$6,$G231&gt;=CN$5),IF(CN$5&gt;$N231,5,$K231)*10+IF(AND($F231&gt;=CN$5,$F231&lt;=CN$6),IF(AND($G231&gt;=CN$5,$G231&lt;=CN$6),5,IF($L231=1,2,1)),IF(AND($G231&gt;=CN$5,$G231&lt;=CN$6),IF($M231&gt;0,4,3),0)),IF(AND($D231&lt;=CN$6,$E231&gt;=CN$5),60,0)))</f>
        <v/>
      </c>
      <c r="CO231" s="80" t="str">
        <f>IF(OR($A231="",NOT(ISNUMBER($G231))),"",IF(AND($F231&lt;=CO$6,$G231&gt;=CO$5),IF(CO$5&gt;$N231,5,$K231)*10+IF(AND($F231&gt;=CO$5,$F231&lt;=CO$6),IF(AND($G231&gt;=CO$5,$G231&lt;=CO$6),5,IF($L231=1,2,1)),IF(AND($G231&gt;=CO$5,$G231&lt;=CO$6),IF($M231&gt;0,4,3),0)),IF(AND($D231&lt;=CO$6,$E231&gt;=CO$5),60,0)))</f>
        <v/>
      </c>
      <c r="CP231" s="80" t="str">
        <f>IF(OR($A231="",NOT(ISNUMBER($G231))),"",IF(AND($F231&lt;=CP$6,$G231&gt;=CP$5),IF(CP$5&gt;$N231,5,$K231)*10+IF(AND($F231&gt;=CP$5,$F231&lt;=CP$6),IF(AND($G231&gt;=CP$5,$G231&lt;=CP$6),5,IF($L231=1,2,1)),IF(AND($G231&gt;=CP$5,$G231&lt;=CP$6),IF($M231&gt;0,4,3),0)),IF(AND($D231&lt;=CP$6,$E231&gt;=CP$5),60,0)))</f>
        <v/>
      </c>
      <c r="CQ231" s="80" t="str">
        <f>IF(OR($A231="",NOT(ISNUMBER($G231))),"",IF(AND($F231&lt;=CQ$6,$G231&gt;=CQ$5),IF(CQ$5&gt;$N231,5,$K231)*10+IF(AND($F231&gt;=CQ$5,$F231&lt;=CQ$6),IF(AND($G231&gt;=CQ$5,$G231&lt;=CQ$6),5,IF($L231=1,2,1)),IF(AND($G231&gt;=CQ$5,$G231&lt;=CQ$6),IF($M231&gt;0,4,3),0)),IF(AND($D231&lt;=CQ$6,$E231&gt;=CQ$5),60,0)))</f>
        <v/>
      </c>
      <c r="CR231" s="80" t="str">
        <f>IF(OR($A231="",NOT(ISNUMBER($G231))),"",IF(AND($F231&lt;=CR$6,$G231&gt;=CR$5),IF(CR$5&gt;$N231,5,$K231)*10+IF(AND($F231&gt;=CR$5,$F231&lt;=CR$6),IF(AND($G231&gt;=CR$5,$G231&lt;=CR$6),5,IF($L231=1,2,1)),IF(AND($G231&gt;=CR$5,$G231&lt;=CR$6),IF($M231&gt;0,4,3),0)),IF(AND($D231&lt;=CR$6,$E231&gt;=CR$5),60,0)))</f>
        <v/>
      </c>
      <c r="CS231" s="80" t="str">
        <f>IF(OR($A231="",NOT(ISNUMBER($G231))),"",IF(AND($F231&lt;=CS$6,$G231&gt;=CS$5),IF(CS$5&gt;$N231,5,$K231)*10+IF(AND($F231&gt;=CS$5,$F231&lt;=CS$6),IF(AND($G231&gt;=CS$5,$G231&lt;=CS$6),5,IF($L231=1,2,1)),IF(AND($G231&gt;=CS$5,$G231&lt;=CS$6),IF($M231&gt;0,4,3),0)),IF(AND($D231&lt;=CS$6,$E231&gt;=CS$5),60,0)))</f>
        <v/>
      </c>
      <c r="CT231" s="80" t="str">
        <f>IF(OR($A231="",NOT(ISNUMBER($G231))),"",IF(AND($F231&lt;=CT$6,$G231&gt;=CT$5),IF(CT$5&gt;$N231,5,$K231)*10+IF(AND($F231&gt;=CT$5,$F231&lt;=CT$6),IF(AND($G231&gt;=CT$5,$G231&lt;=CT$6),5,IF($L231=1,2,1)),IF(AND($G231&gt;=CT$5,$G231&lt;=CT$6),IF($M231&gt;0,4,3),0)),IF(AND($D231&lt;=CT$6,$E231&gt;=CT$5),60,0)))</f>
        <v/>
      </c>
      <c r="CU231" s="80" t="str">
        <f>IF(OR($A231="",NOT(ISNUMBER($G231))),"",IF(AND($F231&lt;=CU$6,$G231&gt;=CU$5),IF(CU$5&gt;$N231,5,$K231)*10+IF(AND($F231&gt;=CU$5,$F231&lt;=CU$6),IF(AND($G231&gt;=CU$5,$G231&lt;=CU$6),5,IF($L231=1,2,1)),IF(AND($G231&gt;=CU$5,$G231&lt;=CU$6),IF($M231&gt;0,4,3),0)),IF(AND($D231&lt;=CU$6,$E231&gt;=CU$5),60,0)))</f>
        <v/>
      </c>
      <c r="CV231" s="80" t="str">
        <f>IF(OR($A231="",NOT(ISNUMBER($G231))),"",IF(AND($F231&lt;=CV$6,$G231&gt;=CV$5),IF(CV$5&gt;$N231,5,$K231)*10+IF(AND($F231&gt;=CV$5,$F231&lt;=CV$6),IF(AND($G231&gt;=CV$5,$G231&lt;=CV$6),5,IF($L231=1,2,1)),IF(AND($G231&gt;=CV$5,$G231&lt;=CV$6),IF($M231&gt;0,4,3),0)),IF(AND($D231&lt;=CV$6,$E231&gt;=CV$5),60,0)))</f>
        <v/>
      </c>
      <c r="CW231" s="80" t="str">
        <f>IF(OR($A231="",NOT(ISNUMBER($G231))),"",IF(AND($F231&lt;=CW$6,$G231&gt;=CW$5),IF(CW$5&gt;$N231,5,$K231)*10+IF(AND($F231&gt;=CW$5,$F231&lt;=CW$6),IF(AND($G231&gt;=CW$5,$G231&lt;=CW$6),5,IF($L231=1,2,1)),IF(AND($G231&gt;=CW$5,$G231&lt;=CW$6),IF($M231&gt;0,4,3),0)),IF(AND($D231&lt;=CW$6,$E231&gt;=CW$5),60,0)))</f>
        <v/>
      </c>
      <c r="CX231" s="80" t="str">
        <f>IF(OR($A231="",NOT(ISNUMBER($G231))),"",IF(AND($F231&lt;=CX$6,$G231&gt;=CX$5),IF(CX$5&gt;$N231,5,$K231)*10+IF(AND($F231&gt;=CX$5,$F231&lt;=CX$6),IF(AND($G231&gt;=CX$5,$G231&lt;=CX$6),5,IF($L231=1,2,1)),IF(AND($G231&gt;=CX$5,$G231&lt;=CX$6),IF($M231&gt;0,4,3),0)),IF(AND($D231&lt;=CX$6,$E231&gt;=CX$5),60,0)))</f>
        <v/>
      </c>
      <c r="CY231" s="80" t="str">
        <f>IF(OR($A231="",NOT(ISNUMBER($G231))),"",IF(AND($F231&lt;=CY$6,$G231&gt;=CY$5),IF(CY$5&gt;$N231,5,$K231)*10+IF(AND($F231&gt;=CY$5,$F231&lt;=CY$6),IF(AND($G231&gt;=CY$5,$G231&lt;=CY$6),5,IF($L231=1,2,1)),IF(AND($G231&gt;=CY$5,$G231&lt;=CY$6),IF($M231&gt;0,4,3),0)),IF(AND($D231&lt;=CY$6,$E231&gt;=CY$5),60,0)))</f>
        <v/>
      </c>
      <c r="CZ231" s="80" t="str">
        <f>IF(OR($A231="",NOT(ISNUMBER($G231))),"",IF(AND($F231&lt;=CZ$6,$G231&gt;=CZ$5),IF(CZ$5&gt;$N231,5,$K231)*10+IF(AND($F231&gt;=CZ$5,$F231&lt;=CZ$6),IF(AND($G231&gt;=CZ$5,$G231&lt;=CZ$6),5,IF($L231=1,2,1)),IF(AND($G231&gt;=CZ$5,$G231&lt;=CZ$6),IF($M231&gt;0,4,3),0)),IF(AND($D231&lt;=CZ$6,$E231&gt;=CZ$5),60,0)))</f>
        <v/>
      </c>
      <c r="DA231" s="80" t="str">
        <f>IF(OR($A231="",NOT(ISNUMBER($G231))),"",IF(AND($F231&lt;=DA$6,$G231&gt;=DA$5),IF(DA$5&gt;$N231,5,$K231)*10+IF(AND($F231&gt;=DA$5,$F231&lt;=DA$6),IF(AND($G231&gt;=DA$5,$G231&lt;=DA$6),5,IF($L231=1,2,1)),IF(AND($G231&gt;=DA$5,$G231&lt;=DA$6),IF($M231&gt;0,4,3),0)),IF(AND($D231&lt;=DA$6,$E231&gt;=DA$5),60,0)))</f>
        <v/>
      </c>
      <c r="DB231" s="80" t="str">
        <f>IF(OR($A231="",NOT(ISNUMBER($G231))),"",IF(AND($F231&lt;=DB$6,$G231&gt;=DB$5),IF(DB$5&gt;$N231,5,$K231)*10+IF(AND($F231&gt;=DB$5,$F231&lt;=DB$6),IF(AND($G231&gt;=DB$5,$G231&lt;=DB$6),5,IF($L231=1,2,1)),IF(AND($G231&gt;=DB$5,$G231&lt;=DB$6),IF($M231&gt;0,4,3),0)),IF(AND($D231&lt;=DB$6,$E231&gt;=DB$5),60,0)))</f>
        <v/>
      </c>
      <c r="DC231" s="80" t="str">
        <f>IF(OR($A231="",NOT(ISNUMBER($G231))),"",IF(AND($F231&lt;=DC$6,$G231&gt;=DC$5),IF(DC$5&gt;$N231,5,$K231)*10+IF(AND($F231&gt;=DC$5,$F231&lt;=DC$6),IF(AND($G231&gt;=DC$5,$G231&lt;=DC$6),5,IF($L231=1,2,1)),IF(AND($G231&gt;=DC$5,$G231&lt;=DC$6),IF($M231&gt;0,4,3),0)),IF(AND($D231&lt;=DC$6,$E231&gt;=DC$5),60,0)))</f>
        <v/>
      </c>
      <c r="DD231" s="80" t="str">
        <f>IF(OR($A231="",NOT(ISNUMBER($G231))),"",IF(AND($F231&lt;=DD$6,$G231&gt;=DD$5),IF(DD$5&gt;$N231,5,$K231)*10+IF(AND($F231&gt;=DD$5,$F231&lt;=DD$6),IF(AND($G231&gt;=DD$5,$G231&lt;=DD$6),5,IF($L231=1,2,1)),IF(AND($G231&gt;=DD$5,$G231&lt;=DD$6),IF($M231&gt;0,4,3),0)),IF(AND($D231&lt;=DD$6,$E231&gt;=DD$5),60,0)))</f>
        <v/>
      </c>
      <c r="DE231" s="80" t="str">
        <f>IF(OR($A231="",NOT(ISNUMBER($G231))),"",IF(AND($F231&lt;=DE$6,$G231&gt;=DE$5),IF(DE$5&gt;$N231,5,$K231)*10+IF(AND($F231&gt;=DE$5,$F231&lt;=DE$6),IF(AND($G231&gt;=DE$5,$G231&lt;=DE$6),5,IF($L231=1,2,1)),IF(AND($G231&gt;=DE$5,$G231&lt;=DE$6),IF($M231&gt;0,4,3),0)),IF(AND($D231&lt;=DE$6,$E231&gt;=DE$5),60,0)))</f>
        <v/>
      </c>
      <c r="DF231" s="80" t="str">
        <f>IF(OR($A231="",NOT(ISNUMBER($G231))),"",IF(AND($F231&lt;=DF$6,$G231&gt;=DF$5),IF(DF$5&gt;$N231,5,$K231)*10+IF(AND($F231&gt;=DF$5,$F231&lt;=DF$6),IF(AND($G231&gt;=DF$5,$G231&lt;=DF$6),5,IF($L231=1,2,1)),IF(AND($G231&gt;=DF$5,$G231&lt;=DF$6),IF($M231&gt;0,4,3),0)),IF(AND($D231&lt;=DF$6,$E231&gt;=DF$5),60,0)))</f>
        <v/>
      </c>
      <c r="DG231" s="80" t="str">
        <f>IF(OR($A231="",NOT(ISNUMBER($G231))),"",IF(AND($F231&lt;=DG$6,$G231&gt;=DG$5),IF(DG$5&gt;$N231,5,$K231)*10+IF(AND($F231&gt;=DG$5,$F231&lt;=DG$6),IF(AND($G231&gt;=DG$5,$G231&lt;=DG$6),5,IF($L231=1,2,1)),IF(AND($G231&gt;=DG$5,$G231&lt;=DG$6),IF($M231&gt;0,4,3),0)),IF(AND($D231&lt;=DG$6,$E231&gt;=DG$5),60,0)))</f>
        <v/>
      </c>
      <c r="DH231" s="80" t="str">
        <f>IF(OR($A231="",NOT(ISNUMBER($G231))),"",IF(AND($F231&lt;=DH$6,$G231&gt;=DH$5),IF(DH$5&gt;$N231,5,$K231)*10+IF(AND($F231&gt;=DH$5,$F231&lt;=DH$6),IF(AND($G231&gt;=DH$5,$G231&lt;=DH$6),5,IF($L231=1,2,1)),IF(AND($G231&gt;=DH$5,$G231&lt;=DH$6),IF($M231&gt;0,4,3),0)),IF(AND($D231&lt;=DH$6,$E231&gt;=DH$5),60,0)))</f>
        <v/>
      </c>
      <c r="DI231" s="80" t="str">
        <f>IF(OR($A231="",NOT(ISNUMBER($G231))),"",IF(AND($F231&lt;=DI$6,$G231&gt;=DI$5),IF(DI$5&gt;$N231,5,$K231)*10+IF(AND($F231&gt;=DI$5,$F231&lt;=DI$6),IF(AND($G231&gt;=DI$5,$G231&lt;=DI$6),5,IF($L231=1,2,1)),IF(AND($G231&gt;=DI$5,$G231&lt;=DI$6),IF($M231&gt;0,4,3),0)),IF(AND($D231&lt;=DI$6,$E231&gt;=DI$5),60,0)))</f>
        <v/>
      </c>
      <c r="DJ231" s="80" t="str">
        <f>IF(OR($A231="",NOT(ISNUMBER($G231))),"",IF(AND($F231&lt;=DJ$6,$G231&gt;=DJ$5),IF(DJ$5&gt;$N231,5,$K231)*10+IF(AND($F231&gt;=DJ$5,$F231&lt;=DJ$6),IF(AND($G231&gt;=DJ$5,$G231&lt;=DJ$6),5,IF($L231=1,2,1)),IF(AND($G231&gt;=DJ$5,$G231&lt;=DJ$6),IF($M231&gt;0,4,3),0)),IF(AND($D231&lt;=DJ$6,$E231&gt;=DJ$5),60,0)))</f>
        <v/>
      </c>
      <c r="DK231" s="80" t="str">
        <f>IF(OR($A231="",NOT(ISNUMBER($G231))),"",IF(AND($F231&lt;=DK$6,$G231&gt;=DK$5),IF(DK$5&gt;$N231,5,$K231)*10+IF(AND($F231&gt;=DK$5,$F231&lt;=DK$6),IF(AND($G231&gt;=DK$5,$G231&lt;=DK$6),5,IF($L231=1,2,1)),IF(AND($G231&gt;=DK$5,$G231&lt;=DK$6),IF($M231&gt;0,4,3),0)),IF(AND($D231&lt;=DK$6,$E231&gt;=DK$5),60,0)))</f>
        <v/>
      </c>
      <c r="DL231" s="80" t="str">
        <f>IF(OR($A231="",NOT(ISNUMBER($G231))),"",IF(AND($F231&lt;=DL$6,$G231&gt;=DL$5),IF(DL$5&gt;$N231,5,$K231)*10+IF(AND($F231&gt;=DL$5,$F231&lt;=DL$6),IF(AND($G231&gt;=DL$5,$G231&lt;=DL$6),5,IF($L231=1,2,1)),IF(AND($G231&gt;=DL$5,$G231&lt;=DL$6),IF($M231&gt;0,4,3),0)),IF(AND($D231&lt;=DL$6,$E231&gt;=DL$5),60,0)))</f>
        <v/>
      </c>
      <c r="DM231" s="80" t="str">
        <f>IF(OR($A231="",NOT(ISNUMBER($G231))),"",IF(AND($F231&lt;=DM$6,$G231&gt;=DM$5),IF(DM$5&gt;$N231,5,$K231)*10+IF(AND($F231&gt;=DM$5,$F231&lt;=DM$6),IF(AND($G231&gt;=DM$5,$G231&lt;=DM$6),5,IF($L231=1,2,1)),IF(AND($G231&gt;=DM$5,$G231&lt;=DM$6),IF($M231&gt;0,4,3),0)),IF(AND($D231&lt;=DM$6,$E231&gt;=DM$5),60,0)))</f>
        <v/>
      </c>
      <c r="DN231" s="80" t="str">
        <f>IF(OR($A231="",NOT(ISNUMBER($G231))),"",IF(AND($F231&lt;=DN$6,$G231&gt;=DN$5),IF(DN$5&gt;$N231,5,$K231)*10+IF(AND($F231&gt;=DN$5,$F231&lt;=DN$6),IF(AND($G231&gt;=DN$5,$G231&lt;=DN$6),5,IF($L231=1,2,1)),IF(AND($G231&gt;=DN$5,$G231&lt;=DN$6),IF($M231&gt;0,4,3),0)),IF(AND($D231&lt;=DN$6,$E231&gt;=DN$5),60,0)))</f>
        <v/>
      </c>
      <c r="DO231" s="80" t="str">
        <f>IF(OR($A231="",NOT(ISNUMBER($G231))),"",IF(AND($F231&lt;=DO$6,$G231&gt;=DO$5),IF(DO$5&gt;$N231,5,$K231)*10+IF(AND($F231&gt;=DO$5,$F231&lt;=DO$6),IF(AND($G231&gt;=DO$5,$G231&lt;=DO$6),5,IF($L231=1,2,1)),IF(AND($G231&gt;=DO$5,$G231&lt;=DO$6),IF($M231&gt;0,4,3),0)),IF(AND($D231&lt;=DO$6,$E231&gt;=DO$5),60,0)))</f>
        <v/>
      </c>
      <c r="DP231" s="80" t="str">
        <f>IF(OR($A231="",NOT(ISNUMBER($G231))),"",IF(AND($F231&lt;=DP$6,$G231&gt;=DP$5),IF(DP$5&gt;$N231,5,$K231)*10+IF(AND($F231&gt;=DP$5,$F231&lt;=DP$6),IF(AND($G231&gt;=DP$5,$G231&lt;=DP$6),5,IF($L231=1,2,1)),IF(AND($G231&gt;=DP$5,$G231&lt;=DP$6),IF($M231&gt;0,4,3),0)),IF(AND($D231&lt;=DP$6,$E231&gt;=DP$5),60,0)))</f>
        <v/>
      </c>
      <c r="DQ231" s="80" t="str">
        <f>IF(OR($A231="",NOT(ISNUMBER($G231))),"",IF(AND($F231&lt;=DQ$6,$G231&gt;=DQ$5),IF(DQ$5&gt;$N231,5,$K231)*10+IF(AND($F231&gt;=DQ$5,$F231&lt;=DQ$6),IF(AND($G231&gt;=DQ$5,$G231&lt;=DQ$6),5,IF($L231=1,2,1)),IF(AND($G231&gt;=DQ$5,$G231&lt;=DQ$6),IF($M231&gt;0,4,3),0)),IF(AND($D231&lt;=DQ$6,$E231&gt;=DQ$5),60,0)))</f>
        <v/>
      </c>
      <c r="DR231" s="80" t="str">
        <f>IF(OR($A231="",NOT(ISNUMBER($G231))),"",IF(AND($F231&lt;=DR$6,$G231&gt;=DR$5),IF(DR$5&gt;$N231,5,$K231)*10+IF(AND($F231&gt;=DR$5,$F231&lt;=DR$6),IF(AND($G231&gt;=DR$5,$G231&lt;=DR$6),5,IF($L231=1,2,1)),IF(AND($G231&gt;=DR$5,$G231&lt;=DR$6),IF($M231&gt;0,4,3),0)),IF(AND($D231&lt;=DR$6,$E231&gt;=DR$5),60,0)))</f>
        <v/>
      </c>
      <c r="DS231" s="80" t="str">
        <f>IF(OR($A231="",NOT(ISNUMBER($G231))),"",IF(AND($F231&lt;=DS$6,$G231&gt;=DS$5),IF(DS$5&gt;$N231,5,$K231)*10+IF(AND($F231&gt;=DS$5,$F231&lt;=DS$6),IF(AND($G231&gt;=DS$5,$G231&lt;=DS$6),5,IF($L231=1,2,1)),IF(AND($G231&gt;=DS$5,$G231&lt;=DS$6),IF($M231&gt;0,4,3),0)),IF(AND($D231&lt;=DS$6,$E231&gt;=DS$5),60,0)))</f>
        <v/>
      </c>
      <c r="DT231" s="80" t="str">
        <f>IF(OR($A231="",NOT(ISNUMBER($G231))),"",IF(AND($F231&lt;=DT$6,$G231&gt;=DT$5),IF(DT$5&gt;$N231,5,$K231)*10+IF(AND($F231&gt;=DT$5,$F231&lt;=DT$6),IF(AND($G231&gt;=DT$5,$G231&lt;=DT$6),5,IF($L231=1,2,1)),IF(AND($G231&gt;=DT$5,$G231&lt;=DT$6),IF($M231&gt;0,4,3),0)),IF(AND($D231&lt;=DT$6,$E231&gt;=DT$5),60,0)))</f>
        <v/>
      </c>
      <c r="DU231" s="80" t="str">
        <f>IF(OR($A231="",NOT(ISNUMBER($G231))),"",IF(AND($F231&lt;=DU$6,$G231&gt;=DU$5),IF(DU$5&gt;$N231,5,$K231)*10+IF(AND($F231&gt;=DU$5,$F231&lt;=DU$6),IF(AND($G231&gt;=DU$5,$G231&lt;=DU$6),5,IF($L231=1,2,1)),IF(AND($G231&gt;=DU$5,$G231&lt;=DU$6),IF($M231&gt;0,4,3),0)),IF(AND($D231&lt;=DU$6,$E231&gt;=DU$5),60,0)))</f>
        <v/>
      </c>
      <c r="DV231" s="80" t="str">
        <f>IF(OR($A231="",NOT(ISNUMBER($G231))),"",IF(AND($F231&lt;=DV$6,$G231&gt;=DV$5),IF(DV$5&gt;$N231,5,$K231)*10+IF(AND($F231&gt;=DV$5,$F231&lt;=DV$6),IF(AND($G231&gt;=DV$5,$G231&lt;=DV$6),5,IF($L231=1,2,1)),IF(AND($G231&gt;=DV$5,$G231&lt;=DV$6),IF($M231&gt;0,4,3),0)),IF(AND($D231&lt;=DV$6,$E231&gt;=DV$5),60,0)))</f>
        <v/>
      </c>
      <c r="DW231" s="80" t="str">
        <f>IF(OR($A231="",NOT(ISNUMBER($G231))),"",IF(AND($F231&lt;=DW$6,$G231&gt;=DW$5),IF(DW$5&gt;$N231,5,$K231)*10+IF(AND($F231&gt;=DW$5,$F231&lt;=DW$6),IF(AND($G231&gt;=DW$5,$G231&lt;=DW$6),5,IF($L231=1,2,1)),IF(AND($G231&gt;=DW$5,$G231&lt;=DW$6),IF($M231&gt;0,4,3),0)),IF(AND($D231&lt;=DW$6,$E231&gt;=DW$5),60,0)))</f>
        <v/>
      </c>
      <c r="DX231" s="80" t="str">
        <f>IF(OR($A231="",NOT(ISNUMBER($G231))),"",IF(AND($F231&lt;=DX$6,$G231&gt;=DX$5),IF(DX$5&gt;$N231,5,$K231)*10+IF(AND($F231&gt;=DX$5,$F231&lt;=DX$6),IF(AND($G231&gt;=DX$5,$G231&lt;=DX$6),5,IF($L231=1,2,1)),IF(AND($G231&gt;=DX$5,$G231&lt;=DX$6),IF($M231&gt;0,4,3),0)),IF(AND($D231&lt;=DX$6,$E231&gt;=DX$5),60,0)))</f>
        <v/>
      </c>
      <c r="DY231" s="80" t="str">
        <f>IF(OR($A231="",NOT(ISNUMBER($G231))),"",IF(AND($F231&lt;=DY$6,$G231&gt;=DY$5),IF(DY$5&gt;$N231,5,$K231)*10+IF(AND($F231&gt;=DY$5,$F231&lt;=DY$6),IF(AND($G231&gt;=DY$5,$G231&lt;=DY$6),5,IF($L231=1,2,1)),IF(AND($G231&gt;=DY$5,$G231&lt;=DY$6),IF($M231&gt;0,4,3),0)),IF(AND($D231&lt;=DY$6,$E231&gt;=DY$5),60,0)))</f>
        <v/>
      </c>
      <c r="DZ231" s="80" t="str">
        <f>IF(OR($A231="",NOT(ISNUMBER($G231))),"",IF(AND($F231&lt;=DZ$6,$G231&gt;=DZ$5),IF(DZ$5&gt;$N231,5,$K231)*10+IF(AND($F231&gt;=DZ$5,$F231&lt;=DZ$6),IF(AND($G231&gt;=DZ$5,$G231&lt;=DZ$6),5,IF($L231=1,2,1)),IF(AND($G231&gt;=DZ$5,$G231&lt;=DZ$6),IF($M231&gt;0,4,3),0)),IF(AND($D231&lt;=DZ$6,$E231&gt;=DZ$5),60,0)))</f>
        <v/>
      </c>
      <c r="EA231" s="80" t="str">
        <f>IF(OR($A231="",NOT(ISNUMBER($G231))),"",IF(AND($F231&lt;=EA$6,$G231&gt;=EA$5),IF(EA$5&gt;$N231,5,$K231)*10+IF(AND($F231&gt;=EA$5,$F231&lt;=EA$6),IF(AND($G231&gt;=EA$5,$G231&lt;=EA$6),5,IF($L231=1,2,1)),IF(AND($G231&gt;=EA$5,$G231&lt;=EA$6),IF($M231&gt;0,4,3),0)),IF(AND($D231&lt;=EA$6,$E231&gt;=EA$5),60,0)))</f>
        <v/>
      </c>
      <c r="EB231" s="80" t="str">
        <f>IF(OR($A231="",NOT(ISNUMBER($G231))),"",IF(AND($F231&lt;=EB$6,$G231&gt;=EB$5),IF(EB$5&gt;$N231,5,$K231)*10+IF(AND($F231&gt;=EB$5,$F231&lt;=EB$6),IF(AND($G231&gt;=EB$5,$G231&lt;=EB$6),5,IF($L231=1,2,1)),IF(AND($G231&gt;=EB$5,$G231&lt;=EB$6),IF($M231&gt;0,4,3),0)),IF(AND($D231&lt;=EB$6,$E231&gt;=EB$5),60,0)))</f>
        <v/>
      </c>
      <c r="EC231" s="80" t="str">
        <f>IF(OR($A231="",NOT(ISNUMBER($G231))),"",IF(AND($F231&lt;=EC$6,$G231&gt;=EC$5),IF(EC$5&gt;$N231,5,$K231)*10+IF(AND($F231&gt;=EC$5,$F231&lt;=EC$6),IF(AND($G231&gt;=EC$5,$G231&lt;=EC$6),5,IF($L231=1,2,1)),IF(AND($G231&gt;=EC$5,$G231&lt;=EC$6),IF($M231&gt;0,4,3),0)),IF(AND($D231&lt;=EC$6,$E231&gt;=EC$5),60,0)))</f>
        <v/>
      </c>
      <c r="ED231" s="80" t="str">
        <f>IF(OR($A231="",NOT(ISNUMBER($G231))),"",IF(AND($F231&lt;=ED$6,$G231&gt;=ED$5),IF(ED$5&gt;$N231,5,$K231)*10+IF(AND($F231&gt;=ED$5,$F231&lt;=ED$6),IF(AND($G231&gt;=ED$5,$G231&lt;=ED$6),5,IF($L231=1,2,1)),IF(AND($G231&gt;=ED$5,$G231&lt;=ED$6),IF($M231&gt;0,4,3),0)),IF(AND($D231&lt;=ED$6,$E231&gt;=ED$5),60,0)))</f>
        <v/>
      </c>
    </row>
    <row r="232" ht="18" customHeight="1">
      <c r="A232" s="52" t="str">
        <f>IF(Tasks!$B232="","",Tasks!$A232)</f>
        <v/>
      </c>
      <c r="B232" s="78" t="str">
        <f>IF(Tasks!$B232="","",Tasks!$B232)</f>
        <v/>
      </c>
      <c r="C232" s="25" t="str">
        <f>IF($B232="","",IF(AND(Tasks!$D232="",Tasks!$G232=""),"-",IF(Tasks!$D232="","",Tasks!$D232&amp;IF(OR(Tasks!$E232="",Tasks!$E232="FS"),IF(N(Tasks!$F232)=0,"","FS"),Tasks!$E232)&amp;IF(N(Tasks!$F232)=0,"",IF(Tasks!$F232&gt;0,"+","")&amp;Tasks!$F232))&amp;IF(AND(Tasks!$D232&lt;&gt;"",Tasks!$G232&lt;&gt;""),", ","")&amp;IF(Tasks!$G232="","",Tasks!$G232&amp;IF(OR(Tasks!$H232="",Tasks!$H232="FS"),IF(N(Tasks!$I232)=0,"","FS"),Tasks!$H232)&amp;IF(N(Tasks!$I232)=0,"",IF(Tasks!$I232&gt;0,"+","")&amp;Tasks!$I232))))</f>
        <v/>
      </c>
      <c r="D232" s="51" t="str">
        <f>IF(OR($B232="",Tasks!$Q232=""),"",Tasks!$Q232)</f>
        <v/>
      </c>
      <c r="E232" s="51" t="str">
        <f>IF(OR($B232="",Tasks!$R232=""),"",Tasks!$R232)</f>
        <v/>
      </c>
      <c r="F232" s="51" t="str">
        <f>IF(OR($B232="",Tasks!$S232=""),"",Tasks!$S232)</f>
        <v/>
      </c>
      <c r="G232" s="51" t="str">
        <f>IF(OR($B232="",Tasks!$T232=""),"",Tasks!$T232)</f>
        <v/>
      </c>
      <c r="H232" s="52" t="str">
        <f>IF($B232="","",Tasks!$AE232)</f>
        <v/>
      </c>
      <c r="I232" s="79" t="str">
        <f>IF($B232="","",Tasks!$AF232)</f>
        <v/>
      </c>
      <c r="J232" s="53" t="str">
        <f>IF(OR($B232="",Tasks!$V232=""),"",Tasks!$V232)</f>
        <v/>
      </c>
      <c r="K232" s="52" t="str">
        <f>IF($B232="","",Tasks!$AA232)</f>
        <v/>
      </c>
      <c r="L232" s="52" t="str">
        <f>IF($B232="","",Tasks!$AB232)</f>
        <v/>
      </c>
      <c r="M232" s="52" t="str">
        <f>IF($B232="","",Tasks!$Z232)</f>
        <v/>
      </c>
      <c r="N232" s="52" t="str">
        <f>IF(OR($B232="",Tasks!$AG232=""),"",Tasks!$AG232)</f>
        <v/>
      </c>
      <c r="O232" s="80" t="str">
        <f>IF(OR($A232="",NOT(ISNUMBER($G232))),"",IF(AND($F232&lt;=O$6,$G232&gt;=O$5),IF(O$5&gt;$N232,5,$K232)*10+IF(AND($F232&gt;=O$5,$F232&lt;=O$6),IF(AND($G232&gt;=O$5,$G232&lt;=O$6),5,IF($L232=1,2,1)),IF(AND($G232&gt;=O$5,$G232&lt;=O$6),IF($M232&gt;0,4,3),0)),IF(AND($D232&lt;=O$6,$E232&gt;=O$5),60,0)))</f>
        <v/>
      </c>
      <c r="P232" s="80" t="str">
        <f>IF(OR($A232="",NOT(ISNUMBER($G232))),"",IF(AND($F232&lt;=P$6,$G232&gt;=P$5),IF(P$5&gt;$N232,5,$K232)*10+IF(AND($F232&gt;=P$5,$F232&lt;=P$6),IF(AND($G232&gt;=P$5,$G232&lt;=P$6),5,IF($L232=1,2,1)),IF(AND($G232&gt;=P$5,$G232&lt;=P$6),IF($M232&gt;0,4,3),0)),IF(AND($D232&lt;=P$6,$E232&gt;=P$5),60,0)))</f>
        <v/>
      </c>
      <c r="Q232" s="80" t="str">
        <f>IF(OR($A232="",NOT(ISNUMBER($G232))),"",IF(AND($F232&lt;=Q$6,$G232&gt;=Q$5),IF(Q$5&gt;$N232,5,$K232)*10+IF(AND($F232&gt;=Q$5,$F232&lt;=Q$6),IF(AND($G232&gt;=Q$5,$G232&lt;=Q$6),5,IF($L232=1,2,1)),IF(AND($G232&gt;=Q$5,$G232&lt;=Q$6),IF($M232&gt;0,4,3),0)),IF(AND($D232&lt;=Q$6,$E232&gt;=Q$5),60,0)))</f>
        <v/>
      </c>
      <c r="R232" s="80" t="str">
        <f>IF(OR($A232="",NOT(ISNUMBER($G232))),"",IF(AND($F232&lt;=R$6,$G232&gt;=R$5),IF(R$5&gt;$N232,5,$K232)*10+IF(AND($F232&gt;=R$5,$F232&lt;=R$6),IF(AND($G232&gt;=R$5,$G232&lt;=R$6),5,IF($L232=1,2,1)),IF(AND($G232&gt;=R$5,$G232&lt;=R$6),IF($M232&gt;0,4,3),0)),IF(AND($D232&lt;=R$6,$E232&gt;=R$5),60,0)))</f>
        <v/>
      </c>
      <c r="S232" s="80" t="str">
        <f>IF(OR($A232="",NOT(ISNUMBER($G232))),"",IF(AND($F232&lt;=S$6,$G232&gt;=S$5),IF(S$5&gt;$N232,5,$K232)*10+IF(AND($F232&gt;=S$5,$F232&lt;=S$6),IF(AND($G232&gt;=S$5,$G232&lt;=S$6),5,IF($L232=1,2,1)),IF(AND($G232&gt;=S$5,$G232&lt;=S$6),IF($M232&gt;0,4,3),0)),IF(AND($D232&lt;=S$6,$E232&gt;=S$5),60,0)))</f>
        <v/>
      </c>
      <c r="T232" s="80" t="str">
        <f>IF(OR($A232="",NOT(ISNUMBER($G232))),"",IF(AND($F232&lt;=T$6,$G232&gt;=T$5),IF(T$5&gt;$N232,5,$K232)*10+IF(AND($F232&gt;=T$5,$F232&lt;=T$6),IF(AND($G232&gt;=T$5,$G232&lt;=T$6),5,IF($L232=1,2,1)),IF(AND($G232&gt;=T$5,$G232&lt;=T$6),IF($M232&gt;0,4,3),0)),IF(AND($D232&lt;=T$6,$E232&gt;=T$5),60,0)))</f>
        <v/>
      </c>
      <c r="U232" s="80" t="str">
        <f>IF(OR($A232="",NOT(ISNUMBER($G232))),"",IF(AND($F232&lt;=U$6,$G232&gt;=U$5),IF(U$5&gt;$N232,5,$K232)*10+IF(AND($F232&gt;=U$5,$F232&lt;=U$6),IF(AND($G232&gt;=U$5,$G232&lt;=U$6),5,IF($L232=1,2,1)),IF(AND($G232&gt;=U$5,$G232&lt;=U$6),IF($M232&gt;0,4,3),0)),IF(AND($D232&lt;=U$6,$E232&gt;=U$5),60,0)))</f>
        <v/>
      </c>
      <c r="V232" s="80" t="str">
        <f>IF(OR($A232="",NOT(ISNUMBER($G232))),"",IF(AND($F232&lt;=V$6,$G232&gt;=V$5),IF(V$5&gt;$N232,5,$K232)*10+IF(AND($F232&gt;=V$5,$F232&lt;=V$6),IF(AND($G232&gt;=V$5,$G232&lt;=V$6),5,IF($L232=1,2,1)),IF(AND($G232&gt;=V$5,$G232&lt;=V$6),IF($M232&gt;0,4,3),0)),IF(AND($D232&lt;=V$6,$E232&gt;=V$5),60,0)))</f>
        <v/>
      </c>
      <c r="W232" s="80" t="str">
        <f>IF(OR($A232="",NOT(ISNUMBER($G232))),"",IF(AND($F232&lt;=W$6,$G232&gt;=W$5),IF(W$5&gt;$N232,5,$K232)*10+IF(AND($F232&gt;=W$5,$F232&lt;=W$6),IF(AND($G232&gt;=W$5,$G232&lt;=W$6),5,IF($L232=1,2,1)),IF(AND($G232&gt;=W$5,$G232&lt;=W$6),IF($M232&gt;0,4,3),0)),IF(AND($D232&lt;=W$6,$E232&gt;=W$5),60,0)))</f>
        <v/>
      </c>
      <c r="X232" s="80" t="str">
        <f>IF(OR($A232="",NOT(ISNUMBER($G232))),"",IF(AND($F232&lt;=X$6,$G232&gt;=X$5),IF(X$5&gt;$N232,5,$K232)*10+IF(AND($F232&gt;=X$5,$F232&lt;=X$6),IF(AND($G232&gt;=X$5,$G232&lt;=X$6),5,IF($L232=1,2,1)),IF(AND($G232&gt;=X$5,$G232&lt;=X$6),IF($M232&gt;0,4,3),0)),IF(AND($D232&lt;=X$6,$E232&gt;=X$5),60,0)))</f>
        <v/>
      </c>
      <c r="Y232" s="80" t="str">
        <f>IF(OR($A232="",NOT(ISNUMBER($G232))),"",IF(AND($F232&lt;=Y$6,$G232&gt;=Y$5),IF(Y$5&gt;$N232,5,$K232)*10+IF(AND($F232&gt;=Y$5,$F232&lt;=Y$6),IF(AND($G232&gt;=Y$5,$G232&lt;=Y$6),5,IF($L232=1,2,1)),IF(AND($G232&gt;=Y$5,$G232&lt;=Y$6),IF($M232&gt;0,4,3),0)),IF(AND($D232&lt;=Y$6,$E232&gt;=Y$5),60,0)))</f>
        <v/>
      </c>
      <c r="Z232" s="80" t="str">
        <f>IF(OR($A232="",NOT(ISNUMBER($G232))),"",IF(AND($F232&lt;=Z$6,$G232&gt;=Z$5),IF(Z$5&gt;$N232,5,$K232)*10+IF(AND($F232&gt;=Z$5,$F232&lt;=Z$6),IF(AND($G232&gt;=Z$5,$G232&lt;=Z$6),5,IF($L232=1,2,1)),IF(AND($G232&gt;=Z$5,$G232&lt;=Z$6),IF($M232&gt;0,4,3),0)),IF(AND($D232&lt;=Z$6,$E232&gt;=Z$5),60,0)))</f>
        <v/>
      </c>
      <c r="AA232" s="80" t="str">
        <f>IF(OR($A232="",NOT(ISNUMBER($G232))),"",IF(AND($F232&lt;=AA$6,$G232&gt;=AA$5),IF(AA$5&gt;$N232,5,$K232)*10+IF(AND($F232&gt;=AA$5,$F232&lt;=AA$6),IF(AND($G232&gt;=AA$5,$G232&lt;=AA$6),5,IF($L232=1,2,1)),IF(AND($G232&gt;=AA$5,$G232&lt;=AA$6),IF($M232&gt;0,4,3),0)),IF(AND($D232&lt;=AA$6,$E232&gt;=AA$5),60,0)))</f>
        <v/>
      </c>
      <c r="AB232" s="80" t="str">
        <f>IF(OR($A232="",NOT(ISNUMBER($G232))),"",IF(AND($F232&lt;=AB$6,$G232&gt;=AB$5),IF(AB$5&gt;$N232,5,$K232)*10+IF(AND($F232&gt;=AB$5,$F232&lt;=AB$6),IF(AND($G232&gt;=AB$5,$G232&lt;=AB$6),5,IF($L232=1,2,1)),IF(AND($G232&gt;=AB$5,$G232&lt;=AB$6),IF($M232&gt;0,4,3),0)),IF(AND($D232&lt;=AB$6,$E232&gt;=AB$5),60,0)))</f>
        <v/>
      </c>
      <c r="AC232" s="80" t="str">
        <f>IF(OR($A232="",NOT(ISNUMBER($G232))),"",IF(AND($F232&lt;=AC$6,$G232&gt;=AC$5),IF(AC$5&gt;$N232,5,$K232)*10+IF(AND($F232&gt;=AC$5,$F232&lt;=AC$6),IF(AND($G232&gt;=AC$5,$G232&lt;=AC$6),5,IF($L232=1,2,1)),IF(AND($G232&gt;=AC$5,$G232&lt;=AC$6),IF($M232&gt;0,4,3),0)),IF(AND($D232&lt;=AC$6,$E232&gt;=AC$5),60,0)))</f>
        <v/>
      </c>
      <c r="AD232" s="80" t="str">
        <f>IF(OR($A232="",NOT(ISNUMBER($G232))),"",IF(AND($F232&lt;=AD$6,$G232&gt;=AD$5),IF(AD$5&gt;$N232,5,$K232)*10+IF(AND($F232&gt;=AD$5,$F232&lt;=AD$6),IF(AND($G232&gt;=AD$5,$G232&lt;=AD$6),5,IF($L232=1,2,1)),IF(AND($G232&gt;=AD$5,$G232&lt;=AD$6),IF($M232&gt;0,4,3),0)),IF(AND($D232&lt;=AD$6,$E232&gt;=AD$5),60,0)))</f>
        <v/>
      </c>
      <c r="AE232" s="80" t="str">
        <f>IF(OR($A232="",NOT(ISNUMBER($G232))),"",IF(AND($F232&lt;=AE$6,$G232&gt;=AE$5),IF(AE$5&gt;$N232,5,$K232)*10+IF(AND($F232&gt;=AE$5,$F232&lt;=AE$6),IF(AND($G232&gt;=AE$5,$G232&lt;=AE$6),5,IF($L232=1,2,1)),IF(AND($G232&gt;=AE$5,$G232&lt;=AE$6),IF($M232&gt;0,4,3),0)),IF(AND($D232&lt;=AE$6,$E232&gt;=AE$5),60,0)))</f>
        <v/>
      </c>
      <c r="AF232" s="80" t="str">
        <f>IF(OR($A232="",NOT(ISNUMBER($G232))),"",IF(AND($F232&lt;=AF$6,$G232&gt;=AF$5),IF(AF$5&gt;$N232,5,$K232)*10+IF(AND($F232&gt;=AF$5,$F232&lt;=AF$6),IF(AND($G232&gt;=AF$5,$G232&lt;=AF$6),5,IF($L232=1,2,1)),IF(AND($G232&gt;=AF$5,$G232&lt;=AF$6),IF($M232&gt;0,4,3),0)),IF(AND($D232&lt;=AF$6,$E232&gt;=AF$5),60,0)))</f>
        <v/>
      </c>
      <c r="AG232" s="80" t="str">
        <f>IF(OR($A232="",NOT(ISNUMBER($G232))),"",IF(AND($F232&lt;=AG$6,$G232&gt;=AG$5),IF(AG$5&gt;$N232,5,$K232)*10+IF(AND($F232&gt;=AG$5,$F232&lt;=AG$6),IF(AND($G232&gt;=AG$5,$G232&lt;=AG$6),5,IF($L232=1,2,1)),IF(AND($G232&gt;=AG$5,$G232&lt;=AG$6),IF($M232&gt;0,4,3),0)),IF(AND($D232&lt;=AG$6,$E232&gt;=AG$5),60,0)))</f>
        <v/>
      </c>
      <c r="AH232" s="80" t="str">
        <f>IF(OR($A232="",NOT(ISNUMBER($G232))),"",IF(AND($F232&lt;=AH$6,$G232&gt;=AH$5),IF(AH$5&gt;$N232,5,$K232)*10+IF(AND($F232&gt;=AH$5,$F232&lt;=AH$6),IF(AND($G232&gt;=AH$5,$G232&lt;=AH$6),5,IF($L232=1,2,1)),IF(AND($G232&gt;=AH$5,$G232&lt;=AH$6),IF($M232&gt;0,4,3),0)),IF(AND($D232&lt;=AH$6,$E232&gt;=AH$5),60,0)))</f>
        <v/>
      </c>
      <c r="AI232" s="80" t="str">
        <f>IF(OR($A232="",NOT(ISNUMBER($G232))),"",IF(AND($F232&lt;=AI$6,$G232&gt;=AI$5),IF(AI$5&gt;$N232,5,$K232)*10+IF(AND($F232&gt;=AI$5,$F232&lt;=AI$6),IF(AND($G232&gt;=AI$5,$G232&lt;=AI$6),5,IF($L232=1,2,1)),IF(AND($G232&gt;=AI$5,$G232&lt;=AI$6),IF($M232&gt;0,4,3),0)),IF(AND($D232&lt;=AI$6,$E232&gt;=AI$5),60,0)))</f>
        <v/>
      </c>
      <c r="AJ232" s="80" t="str">
        <f>IF(OR($A232="",NOT(ISNUMBER($G232))),"",IF(AND($F232&lt;=AJ$6,$G232&gt;=AJ$5),IF(AJ$5&gt;$N232,5,$K232)*10+IF(AND($F232&gt;=AJ$5,$F232&lt;=AJ$6),IF(AND($G232&gt;=AJ$5,$G232&lt;=AJ$6),5,IF($L232=1,2,1)),IF(AND($G232&gt;=AJ$5,$G232&lt;=AJ$6),IF($M232&gt;0,4,3),0)),IF(AND($D232&lt;=AJ$6,$E232&gt;=AJ$5),60,0)))</f>
        <v/>
      </c>
      <c r="AK232" s="80" t="str">
        <f>IF(OR($A232="",NOT(ISNUMBER($G232))),"",IF(AND($F232&lt;=AK$6,$G232&gt;=AK$5),IF(AK$5&gt;$N232,5,$K232)*10+IF(AND($F232&gt;=AK$5,$F232&lt;=AK$6),IF(AND($G232&gt;=AK$5,$G232&lt;=AK$6),5,IF($L232=1,2,1)),IF(AND($G232&gt;=AK$5,$G232&lt;=AK$6),IF($M232&gt;0,4,3),0)),IF(AND($D232&lt;=AK$6,$E232&gt;=AK$5),60,0)))</f>
        <v/>
      </c>
      <c r="AL232" s="80" t="str">
        <f>IF(OR($A232="",NOT(ISNUMBER($G232))),"",IF(AND($F232&lt;=AL$6,$G232&gt;=AL$5),IF(AL$5&gt;$N232,5,$K232)*10+IF(AND($F232&gt;=AL$5,$F232&lt;=AL$6),IF(AND($G232&gt;=AL$5,$G232&lt;=AL$6),5,IF($L232=1,2,1)),IF(AND($G232&gt;=AL$5,$G232&lt;=AL$6),IF($M232&gt;0,4,3),0)),IF(AND($D232&lt;=AL$6,$E232&gt;=AL$5),60,0)))</f>
        <v/>
      </c>
      <c r="AM232" s="80" t="str">
        <f>IF(OR($A232="",NOT(ISNUMBER($G232))),"",IF(AND($F232&lt;=AM$6,$G232&gt;=AM$5),IF(AM$5&gt;$N232,5,$K232)*10+IF(AND($F232&gt;=AM$5,$F232&lt;=AM$6),IF(AND($G232&gt;=AM$5,$G232&lt;=AM$6),5,IF($L232=1,2,1)),IF(AND($G232&gt;=AM$5,$G232&lt;=AM$6),IF($M232&gt;0,4,3),0)),IF(AND($D232&lt;=AM$6,$E232&gt;=AM$5),60,0)))</f>
        <v/>
      </c>
      <c r="AN232" s="80" t="str">
        <f>IF(OR($A232="",NOT(ISNUMBER($G232))),"",IF(AND($F232&lt;=AN$6,$G232&gt;=AN$5),IF(AN$5&gt;$N232,5,$K232)*10+IF(AND($F232&gt;=AN$5,$F232&lt;=AN$6),IF(AND($G232&gt;=AN$5,$G232&lt;=AN$6),5,IF($L232=1,2,1)),IF(AND($G232&gt;=AN$5,$G232&lt;=AN$6),IF($M232&gt;0,4,3),0)),IF(AND($D232&lt;=AN$6,$E232&gt;=AN$5),60,0)))</f>
        <v/>
      </c>
      <c r="AO232" s="80" t="str">
        <f>IF(OR($A232="",NOT(ISNUMBER($G232))),"",IF(AND($F232&lt;=AO$6,$G232&gt;=AO$5),IF(AO$5&gt;$N232,5,$K232)*10+IF(AND($F232&gt;=AO$5,$F232&lt;=AO$6),IF(AND($G232&gt;=AO$5,$G232&lt;=AO$6),5,IF($L232=1,2,1)),IF(AND($G232&gt;=AO$5,$G232&lt;=AO$6),IF($M232&gt;0,4,3),0)),IF(AND($D232&lt;=AO$6,$E232&gt;=AO$5),60,0)))</f>
        <v/>
      </c>
      <c r="AP232" s="80" t="str">
        <f>IF(OR($A232="",NOT(ISNUMBER($G232))),"",IF(AND($F232&lt;=AP$6,$G232&gt;=AP$5),IF(AP$5&gt;$N232,5,$K232)*10+IF(AND($F232&gt;=AP$5,$F232&lt;=AP$6),IF(AND($G232&gt;=AP$5,$G232&lt;=AP$6),5,IF($L232=1,2,1)),IF(AND($G232&gt;=AP$5,$G232&lt;=AP$6),IF($M232&gt;0,4,3),0)),IF(AND($D232&lt;=AP$6,$E232&gt;=AP$5),60,0)))</f>
        <v/>
      </c>
      <c r="AQ232" s="80" t="str">
        <f>IF(OR($A232="",NOT(ISNUMBER($G232))),"",IF(AND($F232&lt;=AQ$6,$G232&gt;=AQ$5),IF(AQ$5&gt;$N232,5,$K232)*10+IF(AND($F232&gt;=AQ$5,$F232&lt;=AQ$6),IF(AND($G232&gt;=AQ$5,$G232&lt;=AQ$6),5,IF($L232=1,2,1)),IF(AND($G232&gt;=AQ$5,$G232&lt;=AQ$6),IF($M232&gt;0,4,3),0)),IF(AND($D232&lt;=AQ$6,$E232&gt;=AQ$5),60,0)))</f>
        <v/>
      </c>
      <c r="AR232" s="80" t="str">
        <f>IF(OR($A232="",NOT(ISNUMBER($G232))),"",IF(AND($F232&lt;=AR$6,$G232&gt;=AR$5),IF(AR$5&gt;$N232,5,$K232)*10+IF(AND($F232&gt;=AR$5,$F232&lt;=AR$6),IF(AND($G232&gt;=AR$5,$G232&lt;=AR$6),5,IF($L232=1,2,1)),IF(AND($G232&gt;=AR$5,$G232&lt;=AR$6),IF($M232&gt;0,4,3),0)),IF(AND($D232&lt;=AR$6,$E232&gt;=AR$5),60,0)))</f>
        <v/>
      </c>
      <c r="AS232" s="80" t="str">
        <f>IF(OR($A232="",NOT(ISNUMBER($G232))),"",IF(AND($F232&lt;=AS$6,$G232&gt;=AS$5),IF(AS$5&gt;$N232,5,$K232)*10+IF(AND($F232&gt;=AS$5,$F232&lt;=AS$6),IF(AND($G232&gt;=AS$5,$G232&lt;=AS$6),5,IF($L232=1,2,1)),IF(AND($G232&gt;=AS$5,$G232&lt;=AS$6),IF($M232&gt;0,4,3),0)),IF(AND($D232&lt;=AS$6,$E232&gt;=AS$5),60,0)))</f>
        <v/>
      </c>
      <c r="AT232" s="80" t="str">
        <f>IF(OR($A232="",NOT(ISNUMBER($G232))),"",IF(AND($F232&lt;=AT$6,$G232&gt;=AT$5),IF(AT$5&gt;$N232,5,$K232)*10+IF(AND($F232&gt;=AT$5,$F232&lt;=AT$6),IF(AND($G232&gt;=AT$5,$G232&lt;=AT$6),5,IF($L232=1,2,1)),IF(AND($G232&gt;=AT$5,$G232&lt;=AT$6),IF($M232&gt;0,4,3),0)),IF(AND($D232&lt;=AT$6,$E232&gt;=AT$5),60,0)))</f>
        <v/>
      </c>
      <c r="AU232" s="80" t="str">
        <f>IF(OR($A232="",NOT(ISNUMBER($G232))),"",IF(AND($F232&lt;=AU$6,$G232&gt;=AU$5),IF(AU$5&gt;$N232,5,$K232)*10+IF(AND($F232&gt;=AU$5,$F232&lt;=AU$6),IF(AND($G232&gt;=AU$5,$G232&lt;=AU$6),5,IF($L232=1,2,1)),IF(AND($G232&gt;=AU$5,$G232&lt;=AU$6),IF($M232&gt;0,4,3),0)),IF(AND($D232&lt;=AU$6,$E232&gt;=AU$5),60,0)))</f>
        <v/>
      </c>
      <c r="AV232" s="80" t="str">
        <f>IF(OR($A232="",NOT(ISNUMBER($G232))),"",IF(AND($F232&lt;=AV$6,$G232&gt;=AV$5),IF(AV$5&gt;$N232,5,$K232)*10+IF(AND($F232&gt;=AV$5,$F232&lt;=AV$6),IF(AND($G232&gt;=AV$5,$G232&lt;=AV$6),5,IF($L232=1,2,1)),IF(AND($G232&gt;=AV$5,$G232&lt;=AV$6),IF($M232&gt;0,4,3),0)),IF(AND($D232&lt;=AV$6,$E232&gt;=AV$5),60,0)))</f>
        <v/>
      </c>
      <c r="AW232" s="80" t="str">
        <f>IF(OR($A232="",NOT(ISNUMBER($G232))),"",IF(AND($F232&lt;=AW$6,$G232&gt;=AW$5),IF(AW$5&gt;$N232,5,$K232)*10+IF(AND($F232&gt;=AW$5,$F232&lt;=AW$6),IF(AND($G232&gt;=AW$5,$G232&lt;=AW$6),5,IF($L232=1,2,1)),IF(AND($G232&gt;=AW$5,$G232&lt;=AW$6),IF($M232&gt;0,4,3),0)),IF(AND($D232&lt;=AW$6,$E232&gt;=AW$5),60,0)))</f>
        <v/>
      </c>
      <c r="AX232" s="80" t="str">
        <f>IF(OR($A232="",NOT(ISNUMBER($G232))),"",IF(AND($F232&lt;=AX$6,$G232&gt;=AX$5),IF(AX$5&gt;$N232,5,$K232)*10+IF(AND($F232&gt;=AX$5,$F232&lt;=AX$6),IF(AND($G232&gt;=AX$5,$G232&lt;=AX$6),5,IF($L232=1,2,1)),IF(AND($G232&gt;=AX$5,$G232&lt;=AX$6),IF($M232&gt;0,4,3),0)),IF(AND($D232&lt;=AX$6,$E232&gt;=AX$5),60,0)))</f>
        <v/>
      </c>
      <c r="AY232" s="80" t="str">
        <f>IF(OR($A232="",NOT(ISNUMBER($G232))),"",IF(AND($F232&lt;=AY$6,$G232&gt;=AY$5),IF(AY$5&gt;$N232,5,$K232)*10+IF(AND($F232&gt;=AY$5,$F232&lt;=AY$6),IF(AND($G232&gt;=AY$5,$G232&lt;=AY$6),5,IF($L232=1,2,1)),IF(AND($G232&gt;=AY$5,$G232&lt;=AY$6),IF($M232&gt;0,4,3),0)),IF(AND($D232&lt;=AY$6,$E232&gt;=AY$5),60,0)))</f>
        <v/>
      </c>
      <c r="AZ232" s="80" t="str">
        <f>IF(OR($A232="",NOT(ISNUMBER($G232))),"",IF(AND($F232&lt;=AZ$6,$G232&gt;=AZ$5),IF(AZ$5&gt;$N232,5,$K232)*10+IF(AND($F232&gt;=AZ$5,$F232&lt;=AZ$6),IF(AND($G232&gt;=AZ$5,$G232&lt;=AZ$6),5,IF($L232=1,2,1)),IF(AND($G232&gt;=AZ$5,$G232&lt;=AZ$6),IF($M232&gt;0,4,3),0)),IF(AND($D232&lt;=AZ$6,$E232&gt;=AZ$5),60,0)))</f>
        <v/>
      </c>
      <c r="BA232" s="80" t="str">
        <f>IF(OR($A232="",NOT(ISNUMBER($G232))),"",IF(AND($F232&lt;=BA$6,$G232&gt;=BA$5),IF(BA$5&gt;$N232,5,$K232)*10+IF(AND($F232&gt;=BA$5,$F232&lt;=BA$6),IF(AND($G232&gt;=BA$5,$G232&lt;=BA$6),5,IF($L232=1,2,1)),IF(AND($G232&gt;=BA$5,$G232&lt;=BA$6),IF($M232&gt;0,4,3),0)),IF(AND($D232&lt;=BA$6,$E232&gt;=BA$5),60,0)))</f>
        <v/>
      </c>
      <c r="BB232" s="80" t="str">
        <f>IF(OR($A232="",NOT(ISNUMBER($G232))),"",IF(AND($F232&lt;=BB$6,$G232&gt;=BB$5),IF(BB$5&gt;$N232,5,$K232)*10+IF(AND($F232&gt;=BB$5,$F232&lt;=BB$6),IF(AND($G232&gt;=BB$5,$G232&lt;=BB$6),5,IF($L232=1,2,1)),IF(AND($G232&gt;=BB$5,$G232&lt;=BB$6),IF($M232&gt;0,4,3),0)),IF(AND($D232&lt;=BB$6,$E232&gt;=BB$5),60,0)))</f>
        <v/>
      </c>
      <c r="BC232" s="80" t="str">
        <f>IF(OR($A232="",NOT(ISNUMBER($G232))),"",IF(AND($F232&lt;=BC$6,$G232&gt;=BC$5),IF(BC$5&gt;$N232,5,$K232)*10+IF(AND($F232&gt;=BC$5,$F232&lt;=BC$6),IF(AND($G232&gt;=BC$5,$G232&lt;=BC$6),5,IF($L232=1,2,1)),IF(AND($G232&gt;=BC$5,$G232&lt;=BC$6),IF($M232&gt;0,4,3),0)),IF(AND($D232&lt;=BC$6,$E232&gt;=BC$5),60,0)))</f>
        <v/>
      </c>
      <c r="BD232" s="80" t="str">
        <f>IF(OR($A232="",NOT(ISNUMBER($G232))),"",IF(AND($F232&lt;=BD$6,$G232&gt;=BD$5),IF(BD$5&gt;$N232,5,$K232)*10+IF(AND($F232&gt;=BD$5,$F232&lt;=BD$6),IF(AND($G232&gt;=BD$5,$G232&lt;=BD$6),5,IF($L232=1,2,1)),IF(AND($G232&gt;=BD$5,$G232&lt;=BD$6),IF($M232&gt;0,4,3),0)),IF(AND($D232&lt;=BD$6,$E232&gt;=BD$5),60,0)))</f>
        <v/>
      </c>
      <c r="BE232" s="80" t="str">
        <f>IF(OR($A232="",NOT(ISNUMBER($G232))),"",IF(AND($F232&lt;=BE$6,$G232&gt;=BE$5),IF(BE$5&gt;$N232,5,$K232)*10+IF(AND($F232&gt;=BE$5,$F232&lt;=BE$6),IF(AND($G232&gt;=BE$5,$G232&lt;=BE$6),5,IF($L232=1,2,1)),IF(AND($G232&gt;=BE$5,$G232&lt;=BE$6),IF($M232&gt;0,4,3),0)),IF(AND($D232&lt;=BE$6,$E232&gt;=BE$5),60,0)))</f>
        <v/>
      </c>
      <c r="BF232" s="80" t="str">
        <f>IF(OR($A232="",NOT(ISNUMBER($G232))),"",IF(AND($F232&lt;=BF$6,$G232&gt;=BF$5),IF(BF$5&gt;$N232,5,$K232)*10+IF(AND($F232&gt;=BF$5,$F232&lt;=BF$6),IF(AND($G232&gt;=BF$5,$G232&lt;=BF$6),5,IF($L232=1,2,1)),IF(AND($G232&gt;=BF$5,$G232&lt;=BF$6),IF($M232&gt;0,4,3),0)),IF(AND($D232&lt;=BF$6,$E232&gt;=BF$5),60,0)))</f>
        <v/>
      </c>
      <c r="BG232" s="80" t="str">
        <f>IF(OR($A232="",NOT(ISNUMBER($G232))),"",IF(AND($F232&lt;=BG$6,$G232&gt;=BG$5),IF(BG$5&gt;$N232,5,$K232)*10+IF(AND($F232&gt;=BG$5,$F232&lt;=BG$6),IF(AND($G232&gt;=BG$5,$G232&lt;=BG$6),5,IF($L232=1,2,1)),IF(AND($G232&gt;=BG$5,$G232&lt;=BG$6),IF($M232&gt;0,4,3),0)),IF(AND($D232&lt;=BG$6,$E232&gt;=BG$5),60,0)))</f>
        <v/>
      </c>
      <c r="BH232" s="80" t="str">
        <f>IF(OR($A232="",NOT(ISNUMBER($G232))),"",IF(AND($F232&lt;=BH$6,$G232&gt;=BH$5),IF(BH$5&gt;$N232,5,$K232)*10+IF(AND($F232&gt;=BH$5,$F232&lt;=BH$6),IF(AND($G232&gt;=BH$5,$G232&lt;=BH$6),5,IF($L232=1,2,1)),IF(AND($G232&gt;=BH$5,$G232&lt;=BH$6),IF($M232&gt;0,4,3),0)),IF(AND($D232&lt;=BH$6,$E232&gt;=BH$5),60,0)))</f>
        <v/>
      </c>
      <c r="BI232" s="80" t="str">
        <f>IF(OR($A232="",NOT(ISNUMBER($G232))),"",IF(AND($F232&lt;=BI$6,$G232&gt;=BI$5),IF(BI$5&gt;$N232,5,$K232)*10+IF(AND($F232&gt;=BI$5,$F232&lt;=BI$6),IF(AND($G232&gt;=BI$5,$G232&lt;=BI$6),5,IF($L232=1,2,1)),IF(AND($G232&gt;=BI$5,$G232&lt;=BI$6),IF($M232&gt;0,4,3),0)),IF(AND($D232&lt;=BI$6,$E232&gt;=BI$5),60,0)))</f>
        <v/>
      </c>
      <c r="BJ232" s="80" t="str">
        <f>IF(OR($A232="",NOT(ISNUMBER($G232))),"",IF(AND($F232&lt;=BJ$6,$G232&gt;=BJ$5),IF(BJ$5&gt;$N232,5,$K232)*10+IF(AND($F232&gt;=BJ$5,$F232&lt;=BJ$6),IF(AND($G232&gt;=BJ$5,$G232&lt;=BJ$6),5,IF($L232=1,2,1)),IF(AND($G232&gt;=BJ$5,$G232&lt;=BJ$6),IF($M232&gt;0,4,3),0)),IF(AND($D232&lt;=BJ$6,$E232&gt;=BJ$5),60,0)))</f>
        <v/>
      </c>
      <c r="BK232" s="80" t="str">
        <f>IF(OR($A232="",NOT(ISNUMBER($G232))),"",IF(AND($F232&lt;=BK$6,$G232&gt;=BK$5),IF(BK$5&gt;$N232,5,$K232)*10+IF(AND($F232&gt;=BK$5,$F232&lt;=BK$6),IF(AND($G232&gt;=BK$5,$G232&lt;=BK$6),5,IF($L232=1,2,1)),IF(AND($G232&gt;=BK$5,$G232&lt;=BK$6),IF($M232&gt;0,4,3),0)),IF(AND($D232&lt;=BK$6,$E232&gt;=BK$5),60,0)))</f>
        <v/>
      </c>
      <c r="BL232" s="80" t="str">
        <f>IF(OR($A232="",NOT(ISNUMBER($G232))),"",IF(AND($F232&lt;=BL$6,$G232&gt;=BL$5),IF(BL$5&gt;$N232,5,$K232)*10+IF(AND($F232&gt;=BL$5,$F232&lt;=BL$6),IF(AND($G232&gt;=BL$5,$G232&lt;=BL$6),5,IF($L232=1,2,1)),IF(AND($G232&gt;=BL$5,$G232&lt;=BL$6),IF($M232&gt;0,4,3),0)),IF(AND($D232&lt;=BL$6,$E232&gt;=BL$5),60,0)))</f>
        <v/>
      </c>
      <c r="BM232" s="80" t="str">
        <f>IF(OR($A232="",NOT(ISNUMBER($G232))),"",IF(AND($F232&lt;=BM$6,$G232&gt;=BM$5),IF(BM$5&gt;$N232,5,$K232)*10+IF(AND($F232&gt;=BM$5,$F232&lt;=BM$6),IF(AND($G232&gt;=BM$5,$G232&lt;=BM$6),5,IF($L232=1,2,1)),IF(AND($G232&gt;=BM$5,$G232&lt;=BM$6),IF($M232&gt;0,4,3),0)),IF(AND($D232&lt;=BM$6,$E232&gt;=BM$5),60,0)))</f>
        <v/>
      </c>
      <c r="BN232" s="80" t="str">
        <f>IF(OR($A232="",NOT(ISNUMBER($G232))),"",IF(AND($F232&lt;=BN$6,$G232&gt;=BN$5),IF(BN$5&gt;$N232,5,$K232)*10+IF(AND($F232&gt;=BN$5,$F232&lt;=BN$6),IF(AND($G232&gt;=BN$5,$G232&lt;=BN$6),5,IF($L232=1,2,1)),IF(AND($G232&gt;=BN$5,$G232&lt;=BN$6),IF($M232&gt;0,4,3),0)),IF(AND($D232&lt;=BN$6,$E232&gt;=BN$5),60,0)))</f>
        <v/>
      </c>
      <c r="BO232" s="80" t="str">
        <f>IF(OR($A232="",NOT(ISNUMBER($G232))),"",IF(AND($F232&lt;=BO$6,$G232&gt;=BO$5),IF(BO$5&gt;$N232,5,$K232)*10+IF(AND($F232&gt;=BO$5,$F232&lt;=BO$6),IF(AND($G232&gt;=BO$5,$G232&lt;=BO$6),5,IF($L232=1,2,1)),IF(AND($G232&gt;=BO$5,$G232&lt;=BO$6),IF($M232&gt;0,4,3),0)),IF(AND($D232&lt;=BO$6,$E232&gt;=BO$5),60,0)))</f>
        <v/>
      </c>
      <c r="BP232" s="80" t="str">
        <f>IF(OR($A232="",NOT(ISNUMBER($G232))),"",IF(AND($F232&lt;=BP$6,$G232&gt;=BP$5),IF(BP$5&gt;$N232,5,$K232)*10+IF(AND($F232&gt;=BP$5,$F232&lt;=BP$6),IF(AND($G232&gt;=BP$5,$G232&lt;=BP$6),5,IF($L232=1,2,1)),IF(AND($G232&gt;=BP$5,$G232&lt;=BP$6),IF($M232&gt;0,4,3),0)),IF(AND($D232&lt;=BP$6,$E232&gt;=BP$5),60,0)))</f>
        <v/>
      </c>
      <c r="BQ232" s="80" t="str">
        <f>IF(OR($A232="",NOT(ISNUMBER($G232))),"",IF(AND($F232&lt;=BQ$6,$G232&gt;=BQ$5),IF(BQ$5&gt;$N232,5,$K232)*10+IF(AND($F232&gt;=BQ$5,$F232&lt;=BQ$6),IF(AND($G232&gt;=BQ$5,$G232&lt;=BQ$6),5,IF($L232=1,2,1)),IF(AND($G232&gt;=BQ$5,$G232&lt;=BQ$6),IF($M232&gt;0,4,3),0)),IF(AND($D232&lt;=BQ$6,$E232&gt;=BQ$5),60,0)))</f>
        <v/>
      </c>
      <c r="BR232" s="80" t="str">
        <f>IF(OR($A232="",NOT(ISNUMBER($G232))),"",IF(AND($F232&lt;=BR$6,$G232&gt;=BR$5),IF(BR$5&gt;$N232,5,$K232)*10+IF(AND($F232&gt;=BR$5,$F232&lt;=BR$6),IF(AND($G232&gt;=BR$5,$G232&lt;=BR$6),5,IF($L232=1,2,1)),IF(AND($G232&gt;=BR$5,$G232&lt;=BR$6),IF($M232&gt;0,4,3),0)),IF(AND($D232&lt;=BR$6,$E232&gt;=BR$5),60,0)))</f>
        <v/>
      </c>
      <c r="BS232" s="80" t="str">
        <f>IF(OR($A232="",NOT(ISNUMBER($G232))),"",IF(AND($F232&lt;=BS$6,$G232&gt;=BS$5),IF(BS$5&gt;$N232,5,$K232)*10+IF(AND($F232&gt;=BS$5,$F232&lt;=BS$6),IF(AND($G232&gt;=BS$5,$G232&lt;=BS$6),5,IF($L232=1,2,1)),IF(AND($G232&gt;=BS$5,$G232&lt;=BS$6),IF($M232&gt;0,4,3),0)),IF(AND($D232&lt;=BS$6,$E232&gt;=BS$5),60,0)))</f>
        <v/>
      </c>
      <c r="BT232" s="80" t="str">
        <f>IF(OR($A232="",NOT(ISNUMBER($G232))),"",IF(AND($F232&lt;=BT$6,$G232&gt;=BT$5),IF(BT$5&gt;$N232,5,$K232)*10+IF(AND($F232&gt;=BT$5,$F232&lt;=BT$6),IF(AND($G232&gt;=BT$5,$G232&lt;=BT$6),5,IF($L232=1,2,1)),IF(AND($G232&gt;=BT$5,$G232&lt;=BT$6),IF($M232&gt;0,4,3),0)),IF(AND($D232&lt;=BT$6,$E232&gt;=BT$5),60,0)))</f>
        <v/>
      </c>
      <c r="BU232" s="80" t="str">
        <f>IF(OR($A232="",NOT(ISNUMBER($G232))),"",IF(AND($F232&lt;=BU$6,$G232&gt;=BU$5),IF(BU$5&gt;$N232,5,$K232)*10+IF(AND($F232&gt;=BU$5,$F232&lt;=BU$6),IF(AND($G232&gt;=BU$5,$G232&lt;=BU$6),5,IF($L232=1,2,1)),IF(AND($G232&gt;=BU$5,$G232&lt;=BU$6),IF($M232&gt;0,4,3),0)),IF(AND($D232&lt;=BU$6,$E232&gt;=BU$5),60,0)))</f>
        <v/>
      </c>
      <c r="BV232" s="80" t="str">
        <f>IF(OR($A232="",NOT(ISNUMBER($G232))),"",IF(AND($F232&lt;=BV$6,$G232&gt;=BV$5),IF(BV$5&gt;$N232,5,$K232)*10+IF(AND($F232&gt;=BV$5,$F232&lt;=BV$6),IF(AND($G232&gt;=BV$5,$G232&lt;=BV$6),5,IF($L232=1,2,1)),IF(AND($G232&gt;=BV$5,$G232&lt;=BV$6),IF($M232&gt;0,4,3),0)),IF(AND($D232&lt;=BV$6,$E232&gt;=BV$5),60,0)))</f>
        <v/>
      </c>
      <c r="BW232" s="80" t="str">
        <f>IF(OR($A232="",NOT(ISNUMBER($G232))),"",IF(AND($F232&lt;=BW$6,$G232&gt;=BW$5),IF(BW$5&gt;$N232,5,$K232)*10+IF(AND($F232&gt;=BW$5,$F232&lt;=BW$6),IF(AND($G232&gt;=BW$5,$G232&lt;=BW$6),5,IF($L232=1,2,1)),IF(AND($G232&gt;=BW$5,$G232&lt;=BW$6),IF($M232&gt;0,4,3),0)),IF(AND($D232&lt;=BW$6,$E232&gt;=BW$5),60,0)))</f>
        <v/>
      </c>
      <c r="BX232" s="80" t="str">
        <f>IF(OR($A232="",NOT(ISNUMBER($G232))),"",IF(AND($F232&lt;=BX$6,$G232&gt;=BX$5),IF(BX$5&gt;$N232,5,$K232)*10+IF(AND($F232&gt;=BX$5,$F232&lt;=BX$6),IF(AND($G232&gt;=BX$5,$G232&lt;=BX$6),5,IF($L232=1,2,1)),IF(AND($G232&gt;=BX$5,$G232&lt;=BX$6),IF($M232&gt;0,4,3),0)),IF(AND($D232&lt;=BX$6,$E232&gt;=BX$5),60,0)))</f>
        <v/>
      </c>
      <c r="BY232" s="80" t="str">
        <f>IF(OR($A232="",NOT(ISNUMBER($G232))),"",IF(AND($F232&lt;=BY$6,$G232&gt;=BY$5),IF(BY$5&gt;$N232,5,$K232)*10+IF(AND($F232&gt;=BY$5,$F232&lt;=BY$6),IF(AND($G232&gt;=BY$5,$G232&lt;=BY$6),5,IF($L232=1,2,1)),IF(AND($G232&gt;=BY$5,$G232&lt;=BY$6),IF($M232&gt;0,4,3),0)),IF(AND($D232&lt;=BY$6,$E232&gt;=BY$5),60,0)))</f>
        <v/>
      </c>
      <c r="BZ232" s="80" t="str">
        <f>IF(OR($A232="",NOT(ISNUMBER($G232))),"",IF(AND($F232&lt;=BZ$6,$G232&gt;=BZ$5),IF(BZ$5&gt;$N232,5,$K232)*10+IF(AND($F232&gt;=BZ$5,$F232&lt;=BZ$6),IF(AND($G232&gt;=BZ$5,$G232&lt;=BZ$6),5,IF($L232=1,2,1)),IF(AND($G232&gt;=BZ$5,$G232&lt;=BZ$6),IF($M232&gt;0,4,3),0)),IF(AND($D232&lt;=BZ$6,$E232&gt;=BZ$5),60,0)))</f>
        <v/>
      </c>
      <c r="CA232" s="80" t="str">
        <f>IF(OR($A232="",NOT(ISNUMBER($G232))),"",IF(AND($F232&lt;=CA$6,$G232&gt;=CA$5),IF(CA$5&gt;$N232,5,$K232)*10+IF(AND($F232&gt;=CA$5,$F232&lt;=CA$6),IF(AND($G232&gt;=CA$5,$G232&lt;=CA$6),5,IF($L232=1,2,1)),IF(AND($G232&gt;=CA$5,$G232&lt;=CA$6),IF($M232&gt;0,4,3),0)),IF(AND($D232&lt;=CA$6,$E232&gt;=CA$5),60,0)))</f>
        <v/>
      </c>
      <c r="CB232" s="80" t="str">
        <f>IF(OR($A232="",NOT(ISNUMBER($G232))),"",IF(AND($F232&lt;=CB$6,$G232&gt;=CB$5),IF(CB$5&gt;$N232,5,$K232)*10+IF(AND($F232&gt;=CB$5,$F232&lt;=CB$6),IF(AND($G232&gt;=CB$5,$G232&lt;=CB$6),5,IF($L232=1,2,1)),IF(AND($G232&gt;=CB$5,$G232&lt;=CB$6),IF($M232&gt;0,4,3),0)),IF(AND($D232&lt;=CB$6,$E232&gt;=CB$5),60,0)))</f>
        <v/>
      </c>
      <c r="CC232" s="80" t="str">
        <f>IF(OR($A232="",NOT(ISNUMBER($G232))),"",IF(AND($F232&lt;=CC$6,$G232&gt;=CC$5),IF(CC$5&gt;$N232,5,$K232)*10+IF(AND($F232&gt;=CC$5,$F232&lt;=CC$6),IF(AND($G232&gt;=CC$5,$G232&lt;=CC$6),5,IF($L232=1,2,1)),IF(AND($G232&gt;=CC$5,$G232&lt;=CC$6),IF($M232&gt;0,4,3),0)),IF(AND($D232&lt;=CC$6,$E232&gt;=CC$5),60,0)))</f>
        <v/>
      </c>
      <c r="CD232" s="80" t="str">
        <f>IF(OR($A232="",NOT(ISNUMBER($G232))),"",IF(AND($F232&lt;=CD$6,$G232&gt;=CD$5),IF(CD$5&gt;$N232,5,$K232)*10+IF(AND($F232&gt;=CD$5,$F232&lt;=CD$6),IF(AND($G232&gt;=CD$5,$G232&lt;=CD$6),5,IF($L232=1,2,1)),IF(AND($G232&gt;=CD$5,$G232&lt;=CD$6),IF($M232&gt;0,4,3),0)),IF(AND($D232&lt;=CD$6,$E232&gt;=CD$5),60,0)))</f>
        <v/>
      </c>
      <c r="CE232" s="80" t="str">
        <f>IF(OR($A232="",NOT(ISNUMBER($G232))),"",IF(AND($F232&lt;=CE$6,$G232&gt;=CE$5),IF(CE$5&gt;$N232,5,$K232)*10+IF(AND($F232&gt;=CE$5,$F232&lt;=CE$6),IF(AND($G232&gt;=CE$5,$G232&lt;=CE$6),5,IF($L232=1,2,1)),IF(AND($G232&gt;=CE$5,$G232&lt;=CE$6),IF($M232&gt;0,4,3),0)),IF(AND($D232&lt;=CE$6,$E232&gt;=CE$5),60,0)))</f>
        <v/>
      </c>
      <c r="CF232" s="80" t="str">
        <f>IF(OR($A232="",NOT(ISNUMBER($G232))),"",IF(AND($F232&lt;=CF$6,$G232&gt;=CF$5),IF(CF$5&gt;$N232,5,$K232)*10+IF(AND($F232&gt;=CF$5,$F232&lt;=CF$6),IF(AND($G232&gt;=CF$5,$G232&lt;=CF$6),5,IF($L232=1,2,1)),IF(AND($G232&gt;=CF$5,$G232&lt;=CF$6),IF($M232&gt;0,4,3),0)),IF(AND($D232&lt;=CF$6,$E232&gt;=CF$5),60,0)))</f>
        <v/>
      </c>
      <c r="CG232" s="80" t="str">
        <f>IF(OR($A232="",NOT(ISNUMBER($G232))),"",IF(AND($F232&lt;=CG$6,$G232&gt;=CG$5),IF(CG$5&gt;$N232,5,$K232)*10+IF(AND($F232&gt;=CG$5,$F232&lt;=CG$6),IF(AND($G232&gt;=CG$5,$G232&lt;=CG$6),5,IF($L232=1,2,1)),IF(AND($G232&gt;=CG$5,$G232&lt;=CG$6),IF($M232&gt;0,4,3),0)),IF(AND($D232&lt;=CG$6,$E232&gt;=CG$5),60,0)))</f>
        <v/>
      </c>
      <c r="CH232" s="80" t="str">
        <f>IF(OR($A232="",NOT(ISNUMBER($G232))),"",IF(AND($F232&lt;=CH$6,$G232&gt;=CH$5),IF(CH$5&gt;$N232,5,$K232)*10+IF(AND($F232&gt;=CH$5,$F232&lt;=CH$6),IF(AND($G232&gt;=CH$5,$G232&lt;=CH$6),5,IF($L232=1,2,1)),IF(AND($G232&gt;=CH$5,$G232&lt;=CH$6),IF($M232&gt;0,4,3),0)),IF(AND($D232&lt;=CH$6,$E232&gt;=CH$5),60,0)))</f>
        <v/>
      </c>
      <c r="CI232" s="80" t="str">
        <f>IF(OR($A232="",NOT(ISNUMBER($G232))),"",IF(AND($F232&lt;=CI$6,$G232&gt;=CI$5),IF(CI$5&gt;$N232,5,$K232)*10+IF(AND($F232&gt;=CI$5,$F232&lt;=CI$6),IF(AND($G232&gt;=CI$5,$G232&lt;=CI$6),5,IF($L232=1,2,1)),IF(AND($G232&gt;=CI$5,$G232&lt;=CI$6),IF($M232&gt;0,4,3),0)),IF(AND($D232&lt;=CI$6,$E232&gt;=CI$5),60,0)))</f>
        <v/>
      </c>
      <c r="CJ232" s="80" t="str">
        <f>IF(OR($A232="",NOT(ISNUMBER($G232))),"",IF(AND($F232&lt;=CJ$6,$G232&gt;=CJ$5),IF(CJ$5&gt;$N232,5,$K232)*10+IF(AND($F232&gt;=CJ$5,$F232&lt;=CJ$6),IF(AND($G232&gt;=CJ$5,$G232&lt;=CJ$6),5,IF($L232=1,2,1)),IF(AND($G232&gt;=CJ$5,$G232&lt;=CJ$6),IF($M232&gt;0,4,3),0)),IF(AND($D232&lt;=CJ$6,$E232&gt;=CJ$5),60,0)))</f>
        <v/>
      </c>
      <c r="CK232" s="80" t="str">
        <f>IF(OR($A232="",NOT(ISNUMBER($G232))),"",IF(AND($F232&lt;=CK$6,$G232&gt;=CK$5),IF(CK$5&gt;$N232,5,$K232)*10+IF(AND($F232&gt;=CK$5,$F232&lt;=CK$6),IF(AND($G232&gt;=CK$5,$G232&lt;=CK$6),5,IF($L232=1,2,1)),IF(AND($G232&gt;=CK$5,$G232&lt;=CK$6),IF($M232&gt;0,4,3),0)),IF(AND($D232&lt;=CK$6,$E232&gt;=CK$5),60,0)))</f>
        <v/>
      </c>
      <c r="CL232" s="80" t="str">
        <f>IF(OR($A232="",NOT(ISNUMBER($G232))),"",IF(AND($F232&lt;=CL$6,$G232&gt;=CL$5),IF(CL$5&gt;$N232,5,$K232)*10+IF(AND($F232&gt;=CL$5,$F232&lt;=CL$6),IF(AND($G232&gt;=CL$5,$G232&lt;=CL$6),5,IF($L232=1,2,1)),IF(AND($G232&gt;=CL$5,$G232&lt;=CL$6),IF($M232&gt;0,4,3),0)),IF(AND($D232&lt;=CL$6,$E232&gt;=CL$5),60,0)))</f>
        <v/>
      </c>
      <c r="CM232" s="80" t="str">
        <f>IF(OR($A232="",NOT(ISNUMBER($G232))),"",IF(AND($F232&lt;=CM$6,$G232&gt;=CM$5),IF(CM$5&gt;$N232,5,$K232)*10+IF(AND($F232&gt;=CM$5,$F232&lt;=CM$6),IF(AND($G232&gt;=CM$5,$G232&lt;=CM$6),5,IF($L232=1,2,1)),IF(AND($G232&gt;=CM$5,$G232&lt;=CM$6),IF($M232&gt;0,4,3),0)),IF(AND($D232&lt;=CM$6,$E232&gt;=CM$5),60,0)))</f>
        <v/>
      </c>
      <c r="CN232" s="80" t="str">
        <f>IF(OR($A232="",NOT(ISNUMBER($G232))),"",IF(AND($F232&lt;=CN$6,$G232&gt;=CN$5),IF(CN$5&gt;$N232,5,$K232)*10+IF(AND($F232&gt;=CN$5,$F232&lt;=CN$6),IF(AND($G232&gt;=CN$5,$G232&lt;=CN$6),5,IF($L232=1,2,1)),IF(AND($G232&gt;=CN$5,$G232&lt;=CN$6),IF($M232&gt;0,4,3),0)),IF(AND($D232&lt;=CN$6,$E232&gt;=CN$5),60,0)))</f>
        <v/>
      </c>
      <c r="CO232" s="80" t="str">
        <f>IF(OR($A232="",NOT(ISNUMBER($G232))),"",IF(AND($F232&lt;=CO$6,$G232&gt;=CO$5),IF(CO$5&gt;$N232,5,$K232)*10+IF(AND($F232&gt;=CO$5,$F232&lt;=CO$6),IF(AND($G232&gt;=CO$5,$G232&lt;=CO$6),5,IF($L232=1,2,1)),IF(AND($G232&gt;=CO$5,$G232&lt;=CO$6),IF($M232&gt;0,4,3),0)),IF(AND($D232&lt;=CO$6,$E232&gt;=CO$5),60,0)))</f>
        <v/>
      </c>
      <c r="CP232" s="80" t="str">
        <f>IF(OR($A232="",NOT(ISNUMBER($G232))),"",IF(AND($F232&lt;=CP$6,$G232&gt;=CP$5),IF(CP$5&gt;$N232,5,$K232)*10+IF(AND($F232&gt;=CP$5,$F232&lt;=CP$6),IF(AND($G232&gt;=CP$5,$G232&lt;=CP$6),5,IF($L232=1,2,1)),IF(AND($G232&gt;=CP$5,$G232&lt;=CP$6),IF($M232&gt;0,4,3),0)),IF(AND($D232&lt;=CP$6,$E232&gt;=CP$5),60,0)))</f>
        <v/>
      </c>
      <c r="CQ232" s="80" t="str">
        <f>IF(OR($A232="",NOT(ISNUMBER($G232))),"",IF(AND($F232&lt;=CQ$6,$G232&gt;=CQ$5),IF(CQ$5&gt;$N232,5,$K232)*10+IF(AND($F232&gt;=CQ$5,$F232&lt;=CQ$6),IF(AND($G232&gt;=CQ$5,$G232&lt;=CQ$6),5,IF($L232=1,2,1)),IF(AND($G232&gt;=CQ$5,$G232&lt;=CQ$6),IF($M232&gt;0,4,3),0)),IF(AND($D232&lt;=CQ$6,$E232&gt;=CQ$5),60,0)))</f>
        <v/>
      </c>
      <c r="CR232" s="80" t="str">
        <f>IF(OR($A232="",NOT(ISNUMBER($G232))),"",IF(AND($F232&lt;=CR$6,$G232&gt;=CR$5),IF(CR$5&gt;$N232,5,$K232)*10+IF(AND($F232&gt;=CR$5,$F232&lt;=CR$6),IF(AND($G232&gt;=CR$5,$G232&lt;=CR$6),5,IF($L232=1,2,1)),IF(AND($G232&gt;=CR$5,$G232&lt;=CR$6),IF($M232&gt;0,4,3),0)),IF(AND($D232&lt;=CR$6,$E232&gt;=CR$5),60,0)))</f>
        <v/>
      </c>
      <c r="CS232" s="80" t="str">
        <f>IF(OR($A232="",NOT(ISNUMBER($G232))),"",IF(AND($F232&lt;=CS$6,$G232&gt;=CS$5),IF(CS$5&gt;$N232,5,$K232)*10+IF(AND($F232&gt;=CS$5,$F232&lt;=CS$6),IF(AND($G232&gt;=CS$5,$G232&lt;=CS$6),5,IF($L232=1,2,1)),IF(AND($G232&gt;=CS$5,$G232&lt;=CS$6),IF($M232&gt;0,4,3),0)),IF(AND($D232&lt;=CS$6,$E232&gt;=CS$5),60,0)))</f>
        <v/>
      </c>
      <c r="CT232" s="80" t="str">
        <f>IF(OR($A232="",NOT(ISNUMBER($G232))),"",IF(AND($F232&lt;=CT$6,$G232&gt;=CT$5),IF(CT$5&gt;$N232,5,$K232)*10+IF(AND($F232&gt;=CT$5,$F232&lt;=CT$6),IF(AND($G232&gt;=CT$5,$G232&lt;=CT$6),5,IF($L232=1,2,1)),IF(AND($G232&gt;=CT$5,$G232&lt;=CT$6),IF($M232&gt;0,4,3),0)),IF(AND($D232&lt;=CT$6,$E232&gt;=CT$5),60,0)))</f>
        <v/>
      </c>
      <c r="CU232" s="80" t="str">
        <f>IF(OR($A232="",NOT(ISNUMBER($G232))),"",IF(AND($F232&lt;=CU$6,$G232&gt;=CU$5),IF(CU$5&gt;$N232,5,$K232)*10+IF(AND($F232&gt;=CU$5,$F232&lt;=CU$6),IF(AND($G232&gt;=CU$5,$G232&lt;=CU$6),5,IF($L232=1,2,1)),IF(AND($G232&gt;=CU$5,$G232&lt;=CU$6),IF($M232&gt;0,4,3),0)),IF(AND($D232&lt;=CU$6,$E232&gt;=CU$5),60,0)))</f>
        <v/>
      </c>
      <c r="CV232" s="80" t="str">
        <f>IF(OR($A232="",NOT(ISNUMBER($G232))),"",IF(AND($F232&lt;=CV$6,$G232&gt;=CV$5),IF(CV$5&gt;$N232,5,$K232)*10+IF(AND($F232&gt;=CV$5,$F232&lt;=CV$6),IF(AND($G232&gt;=CV$5,$G232&lt;=CV$6),5,IF($L232=1,2,1)),IF(AND($G232&gt;=CV$5,$G232&lt;=CV$6),IF($M232&gt;0,4,3),0)),IF(AND($D232&lt;=CV$6,$E232&gt;=CV$5),60,0)))</f>
        <v/>
      </c>
      <c r="CW232" s="80" t="str">
        <f>IF(OR($A232="",NOT(ISNUMBER($G232))),"",IF(AND($F232&lt;=CW$6,$G232&gt;=CW$5),IF(CW$5&gt;$N232,5,$K232)*10+IF(AND($F232&gt;=CW$5,$F232&lt;=CW$6),IF(AND($G232&gt;=CW$5,$G232&lt;=CW$6),5,IF($L232=1,2,1)),IF(AND($G232&gt;=CW$5,$G232&lt;=CW$6),IF($M232&gt;0,4,3),0)),IF(AND($D232&lt;=CW$6,$E232&gt;=CW$5),60,0)))</f>
        <v/>
      </c>
      <c r="CX232" s="80" t="str">
        <f>IF(OR($A232="",NOT(ISNUMBER($G232))),"",IF(AND($F232&lt;=CX$6,$G232&gt;=CX$5),IF(CX$5&gt;$N232,5,$K232)*10+IF(AND($F232&gt;=CX$5,$F232&lt;=CX$6),IF(AND($G232&gt;=CX$5,$G232&lt;=CX$6),5,IF($L232=1,2,1)),IF(AND($G232&gt;=CX$5,$G232&lt;=CX$6),IF($M232&gt;0,4,3),0)),IF(AND($D232&lt;=CX$6,$E232&gt;=CX$5),60,0)))</f>
        <v/>
      </c>
      <c r="CY232" s="80" t="str">
        <f>IF(OR($A232="",NOT(ISNUMBER($G232))),"",IF(AND($F232&lt;=CY$6,$G232&gt;=CY$5),IF(CY$5&gt;$N232,5,$K232)*10+IF(AND($F232&gt;=CY$5,$F232&lt;=CY$6),IF(AND($G232&gt;=CY$5,$G232&lt;=CY$6),5,IF($L232=1,2,1)),IF(AND($G232&gt;=CY$5,$G232&lt;=CY$6),IF($M232&gt;0,4,3),0)),IF(AND($D232&lt;=CY$6,$E232&gt;=CY$5),60,0)))</f>
        <v/>
      </c>
      <c r="CZ232" s="80" t="str">
        <f>IF(OR($A232="",NOT(ISNUMBER($G232))),"",IF(AND($F232&lt;=CZ$6,$G232&gt;=CZ$5),IF(CZ$5&gt;$N232,5,$K232)*10+IF(AND($F232&gt;=CZ$5,$F232&lt;=CZ$6),IF(AND($G232&gt;=CZ$5,$G232&lt;=CZ$6),5,IF($L232=1,2,1)),IF(AND($G232&gt;=CZ$5,$G232&lt;=CZ$6),IF($M232&gt;0,4,3),0)),IF(AND($D232&lt;=CZ$6,$E232&gt;=CZ$5),60,0)))</f>
        <v/>
      </c>
      <c r="DA232" s="80" t="str">
        <f>IF(OR($A232="",NOT(ISNUMBER($G232))),"",IF(AND($F232&lt;=DA$6,$G232&gt;=DA$5),IF(DA$5&gt;$N232,5,$K232)*10+IF(AND($F232&gt;=DA$5,$F232&lt;=DA$6),IF(AND($G232&gt;=DA$5,$G232&lt;=DA$6),5,IF($L232=1,2,1)),IF(AND($G232&gt;=DA$5,$G232&lt;=DA$6),IF($M232&gt;0,4,3),0)),IF(AND($D232&lt;=DA$6,$E232&gt;=DA$5),60,0)))</f>
        <v/>
      </c>
      <c r="DB232" s="80" t="str">
        <f>IF(OR($A232="",NOT(ISNUMBER($G232))),"",IF(AND($F232&lt;=DB$6,$G232&gt;=DB$5),IF(DB$5&gt;$N232,5,$K232)*10+IF(AND($F232&gt;=DB$5,$F232&lt;=DB$6),IF(AND($G232&gt;=DB$5,$G232&lt;=DB$6),5,IF($L232=1,2,1)),IF(AND($G232&gt;=DB$5,$G232&lt;=DB$6),IF($M232&gt;0,4,3),0)),IF(AND($D232&lt;=DB$6,$E232&gt;=DB$5),60,0)))</f>
        <v/>
      </c>
      <c r="DC232" s="80" t="str">
        <f>IF(OR($A232="",NOT(ISNUMBER($G232))),"",IF(AND($F232&lt;=DC$6,$G232&gt;=DC$5),IF(DC$5&gt;$N232,5,$K232)*10+IF(AND($F232&gt;=DC$5,$F232&lt;=DC$6),IF(AND($G232&gt;=DC$5,$G232&lt;=DC$6),5,IF($L232=1,2,1)),IF(AND($G232&gt;=DC$5,$G232&lt;=DC$6),IF($M232&gt;0,4,3),0)),IF(AND($D232&lt;=DC$6,$E232&gt;=DC$5),60,0)))</f>
        <v/>
      </c>
      <c r="DD232" s="80" t="str">
        <f>IF(OR($A232="",NOT(ISNUMBER($G232))),"",IF(AND($F232&lt;=DD$6,$G232&gt;=DD$5),IF(DD$5&gt;$N232,5,$K232)*10+IF(AND($F232&gt;=DD$5,$F232&lt;=DD$6),IF(AND($G232&gt;=DD$5,$G232&lt;=DD$6),5,IF($L232=1,2,1)),IF(AND($G232&gt;=DD$5,$G232&lt;=DD$6),IF($M232&gt;0,4,3),0)),IF(AND($D232&lt;=DD$6,$E232&gt;=DD$5),60,0)))</f>
        <v/>
      </c>
      <c r="DE232" s="80" t="str">
        <f>IF(OR($A232="",NOT(ISNUMBER($G232))),"",IF(AND($F232&lt;=DE$6,$G232&gt;=DE$5),IF(DE$5&gt;$N232,5,$K232)*10+IF(AND($F232&gt;=DE$5,$F232&lt;=DE$6),IF(AND($G232&gt;=DE$5,$G232&lt;=DE$6),5,IF($L232=1,2,1)),IF(AND($G232&gt;=DE$5,$G232&lt;=DE$6),IF($M232&gt;0,4,3),0)),IF(AND($D232&lt;=DE$6,$E232&gt;=DE$5),60,0)))</f>
        <v/>
      </c>
      <c r="DF232" s="80" t="str">
        <f>IF(OR($A232="",NOT(ISNUMBER($G232))),"",IF(AND($F232&lt;=DF$6,$G232&gt;=DF$5),IF(DF$5&gt;$N232,5,$K232)*10+IF(AND($F232&gt;=DF$5,$F232&lt;=DF$6),IF(AND($G232&gt;=DF$5,$G232&lt;=DF$6),5,IF($L232=1,2,1)),IF(AND($G232&gt;=DF$5,$G232&lt;=DF$6),IF($M232&gt;0,4,3),0)),IF(AND($D232&lt;=DF$6,$E232&gt;=DF$5),60,0)))</f>
        <v/>
      </c>
      <c r="DG232" s="80" t="str">
        <f>IF(OR($A232="",NOT(ISNUMBER($G232))),"",IF(AND($F232&lt;=DG$6,$G232&gt;=DG$5),IF(DG$5&gt;$N232,5,$K232)*10+IF(AND($F232&gt;=DG$5,$F232&lt;=DG$6),IF(AND($G232&gt;=DG$5,$G232&lt;=DG$6),5,IF($L232=1,2,1)),IF(AND($G232&gt;=DG$5,$G232&lt;=DG$6),IF($M232&gt;0,4,3),0)),IF(AND($D232&lt;=DG$6,$E232&gt;=DG$5),60,0)))</f>
        <v/>
      </c>
      <c r="DH232" s="80" t="str">
        <f>IF(OR($A232="",NOT(ISNUMBER($G232))),"",IF(AND($F232&lt;=DH$6,$G232&gt;=DH$5),IF(DH$5&gt;$N232,5,$K232)*10+IF(AND($F232&gt;=DH$5,$F232&lt;=DH$6),IF(AND($G232&gt;=DH$5,$G232&lt;=DH$6),5,IF($L232=1,2,1)),IF(AND($G232&gt;=DH$5,$G232&lt;=DH$6),IF($M232&gt;0,4,3),0)),IF(AND($D232&lt;=DH$6,$E232&gt;=DH$5),60,0)))</f>
        <v/>
      </c>
      <c r="DI232" s="80" t="str">
        <f>IF(OR($A232="",NOT(ISNUMBER($G232))),"",IF(AND($F232&lt;=DI$6,$G232&gt;=DI$5),IF(DI$5&gt;$N232,5,$K232)*10+IF(AND($F232&gt;=DI$5,$F232&lt;=DI$6),IF(AND($G232&gt;=DI$5,$G232&lt;=DI$6),5,IF($L232=1,2,1)),IF(AND($G232&gt;=DI$5,$G232&lt;=DI$6),IF($M232&gt;0,4,3),0)),IF(AND($D232&lt;=DI$6,$E232&gt;=DI$5),60,0)))</f>
        <v/>
      </c>
      <c r="DJ232" s="80" t="str">
        <f>IF(OR($A232="",NOT(ISNUMBER($G232))),"",IF(AND($F232&lt;=DJ$6,$G232&gt;=DJ$5),IF(DJ$5&gt;$N232,5,$K232)*10+IF(AND($F232&gt;=DJ$5,$F232&lt;=DJ$6),IF(AND($G232&gt;=DJ$5,$G232&lt;=DJ$6),5,IF($L232=1,2,1)),IF(AND($G232&gt;=DJ$5,$G232&lt;=DJ$6),IF($M232&gt;0,4,3),0)),IF(AND($D232&lt;=DJ$6,$E232&gt;=DJ$5),60,0)))</f>
        <v/>
      </c>
      <c r="DK232" s="80" t="str">
        <f>IF(OR($A232="",NOT(ISNUMBER($G232))),"",IF(AND($F232&lt;=DK$6,$G232&gt;=DK$5),IF(DK$5&gt;$N232,5,$K232)*10+IF(AND($F232&gt;=DK$5,$F232&lt;=DK$6),IF(AND($G232&gt;=DK$5,$G232&lt;=DK$6),5,IF($L232=1,2,1)),IF(AND($G232&gt;=DK$5,$G232&lt;=DK$6),IF($M232&gt;0,4,3),0)),IF(AND($D232&lt;=DK$6,$E232&gt;=DK$5),60,0)))</f>
        <v/>
      </c>
      <c r="DL232" s="80" t="str">
        <f>IF(OR($A232="",NOT(ISNUMBER($G232))),"",IF(AND($F232&lt;=DL$6,$G232&gt;=DL$5),IF(DL$5&gt;$N232,5,$K232)*10+IF(AND($F232&gt;=DL$5,$F232&lt;=DL$6),IF(AND($G232&gt;=DL$5,$G232&lt;=DL$6),5,IF($L232=1,2,1)),IF(AND($G232&gt;=DL$5,$G232&lt;=DL$6),IF($M232&gt;0,4,3),0)),IF(AND($D232&lt;=DL$6,$E232&gt;=DL$5),60,0)))</f>
        <v/>
      </c>
      <c r="DM232" s="80" t="str">
        <f>IF(OR($A232="",NOT(ISNUMBER($G232))),"",IF(AND($F232&lt;=DM$6,$G232&gt;=DM$5),IF(DM$5&gt;$N232,5,$K232)*10+IF(AND($F232&gt;=DM$5,$F232&lt;=DM$6),IF(AND($G232&gt;=DM$5,$G232&lt;=DM$6),5,IF($L232=1,2,1)),IF(AND($G232&gt;=DM$5,$G232&lt;=DM$6),IF($M232&gt;0,4,3),0)),IF(AND($D232&lt;=DM$6,$E232&gt;=DM$5),60,0)))</f>
        <v/>
      </c>
      <c r="DN232" s="80" t="str">
        <f>IF(OR($A232="",NOT(ISNUMBER($G232))),"",IF(AND($F232&lt;=DN$6,$G232&gt;=DN$5),IF(DN$5&gt;$N232,5,$K232)*10+IF(AND($F232&gt;=DN$5,$F232&lt;=DN$6),IF(AND($G232&gt;=DN$5,$G232&lt;=DN$6),5,IF($L232=1,2,1)),IF(AND($G232&gt;=DN$5,$G232&lt;=DN$6),IF($M232&gt;0,4,3),0)),IF(AND($D232&lt;=DN$6,$E232&gt;=DN$5),60,0)))</f>
        <v/>
      </c>
      <c r="DO232" s="80" t="str">
        <f>IF(OR($A232="",NOT(ISNUMBER($G232))),"",IF(AND($F232&lt;=DO$6,$G232&gt;=DO$5),IF(DO$5&gt;$N232,5,$K232)*10+IF(AND($F232&gt;=DO$5,$F232&lt;=DO$6),IF(AND($G232&gt;=DO$5,$G232&lt;=DO$6),5,IF($L232=1,2,1)),IF(AND($G232&gt;=DO$5,$G232&lt;=DO$6),IF($M232&gt;0,4,3),0)),IF(AND($D232&lt;=DO$6,$E232&gt;=DO$5),60,0)))</f>
        <v/>
      </c>
      <c r="DP232" s="80" t="str">
        <f>IF(OR($A232="",NOT(ISNUMBER($G232))),"",IF(AND($F232&lt;=DP$6,$G232&gt;=DP$5),IF(DP$5&gt;$N232,5,$K232)*10+IF(AND($F232&gt;=DP$5,$F232&lt;=DP$6),IF(AND($G232&gt;=DP$5,$G232&lt;=DP$6),5,IF($L232=1,2,1)),IF(AND($G232&gt;=DP$5,$G232&lt;=DP$6),IF($M232&gt;0,4,3),0)),IF(AND($D232&lt;=DP$6,$E232&gt;=DP$5),60,0)))</f>
        <v/>
      </c>
      <c r="DQ232" s="80" t="str">
        <f>IF(OR($A232="",NOT(ISNUMBER($G232))),"",IF(AND($F232&lt;=DQ$6,$G232&gt;=DQ$5),IF(DQ$5&gt;$N232,5,$K232)*10+IF(AND($F232&gt;=DQ$5,$F232&lt;=DQ$6),IF(AND($G232&gt;=DQ$5,$G232&lt;=DQ$6),5,IF($L232=1,2,1)),IF(AND($G232&gt;=DQ$5,$G232&lt;=DQ$6),IF($M232&gt;0,4,3),0)),IF(AND($D232&lt;=DQ$6,$E232&gt;=DQ$5),60,0)))</f>
        <v/>
      </c>
      <c r="DR232" s="80" t="str">
        <f>IF(OR($A232="",NOT(ISNUMBER($G232))),"",IF(AND($F232&lt;=DR$6,$G232&gt;=DR$5),IF(DR$5&gt;$N232,5,$K232)*10+IF(AND($F232&gt;=DR$5,$F232&lt;=DR$6),IF(AND($G232&gt;=DR$5,$G232&lt;=DR$6),5,IF($L232=1,2,1)),IF(AND($G232&gt;=DR$5,$G232&lt;=DR$6),IF($M232&gt;0,4,3),0)),IF(AND($D232&lt;=DR$6,$E232&gt;=DR$5),60,0)))</f>
        <v/>
      </c>
      <c r="DS232" s="80" t="str">
        <f>IF(OR($A232="",NOT(ISNUMBER($G232))),"",IF(AND($F232&lt;=DS$6,$G232&gt;=DS$5),IF(DS$5&gt;$N232,5,$K232)*10+IF(AND($F232&gt;=DS$5,$F232&lt;=DS$6),IF(AND($G232&gt;=DS$5,$G232&lt;=DS$6),5,IF($L232=1,2,1)),IF(AND($G232&gt;=DS$5,$G232&lt;=DS$6),IF($M232&gt;0,4,3),0)),IF(AND($D232&lt;=DS$6,$E232&gt;=DS$5),60,0)))</f>
        <v/>
      </c>
      <c r="DT232" s="80" t="str">
        <f>IF(OR($A232="",NOT(ISNUMBER($G232))),"",IF(AND($F232&lt;=DT$6,$G232&gt;=DT$5),IF(DT$5&gt;$N232,5,$K232)*10+IF(AND($F232&gt;=DT$5,$F232&lt;=DT$6),IF(AND($G232&gt;=DT$5,$G232&lt;=DT$6),5,IF($L232=1,2,1)),IF(AND($G232&gt;=DT$5,$G232&lt;=DT$6),IF($M232&gt;0,4,3),0)),IF(AND($D232&lt;=DT$6,$E232&gt;=DT$5),60,0)))</f>
        <v/>
      </c>
      <c r="DU232" s="80" t="str">
        <f>IF(OR($A232="",NOT(ISNUMBER($G232))),"",IF(AND($F232&lt;=DU$6,$G232&gt;=DU$5),IF(DU$5&gt;$N232,5,$K232)*10+IF(AND($F232&gt;=DU$5,$F232&lt;=DU$6),IF(AND($G232&gt;=DU$5,$G232&lt;=DU$6),5,IF($L232=1,2,1)),IF(AND($G232&gt;=DU$5,$G232&lt;=DU$6),IF($M232&gt;0,4,3),0)),IF(AND($D232&lt;=DU$6,$E232&gt;=DU$5),60,0)))</f>
        <v/>
      </c>
      <c r="DV232" s="80" t="str">
        <f>IF(OR($A232="",NOT(ISNUMBER($G232))),"",IF(AND($F232&lt;=DV$6,$G232&gt;=DV$5),IF(DV$5&gt;$N232,5,$K232)*10+IF(AND($F232&gt;=DV$5,$F232&lt;=DV$6),IF(AND($G232&gt;=DV$5,$G232&lt;=DV$6),5,IF($L232=1,2,1)),IF(AND($G232&gt;=DV$5,$G232&lt;=DV$6),IF($M232&gt;0,4,3),0)),IF(AND($D232&lt;=DV$6,$E232&gt;=DV$5),60,0)))</f>
        <v/>
      </c>
      <c r="DW232" s="80" t="str">
        <f>IF(OR($A232="",NOT(ISNUMBER($G232))),"",IF(AND($F232&lt;=DW$6,$G232&gt;=DW$5),IF(DW$5&gt;$N232,5,$K232)*10+IF(AND($F232&gt;=DW$5,$F232&lt;=DW$6),IF(AND($G232&gt;=DW$5,$G232&lt;=DW$6),5,IF($L232=1,2,1)),IF(AND($G232&gt;=DW$5,$G232&lt;=DW$6),IF($M232&gt;0,4,3),0)),IF(AND($D232&lt;=DW$6,$E232&gt;=DW$5),60,0)))</f>
        <v/>
      </c>
      <c r="DX232" s="80" t="str">
        <f>IF(OR($A232="",NOT(ISNUMBER($G232))),"",IF(AND($F232&lt;=DX$6,$G232&gt;=DX$5),IF(DX$5&gt;$N232,5,$K232)*10+IF(AND($F232&gt;=DX$5,$F232&lt;=DX$6),IF(AND($G232&gt;=DX$5,$G232&lt;=DX$6),5,IF($L232=1,2,1)),IF(AND($G232&gt;=DX$5,$G232&lt;=DX$6),IF($M232&gt;0,4,3),0)),IF(AND($D232&lt;=DX$6,$E232&gt;=DX$5),60,0)))</f>
        <v/>
      </c>
      <c r="DY232" s="80" t="str">
        <f>IF(OR($A232="",NOT(ISNUMBER($G232))),"",IF(AND($F232&lt;=DY$6,$G232&gt;=DY$5),IF(DY$5&gt;$N232,5,$K232)*10+IF(AND($F232&gt;=DY$5,$F232&lt;=DY$6),IF(AND($G232&gt;=DY$5,$G232&lt;=DY$6),5,IF($L232=1,2,1)),IF(AND($G232&gt;=DY$5,$G232&lt;=DY$6),IF($M232&gt;0,4,3),0)),IF(AND($D232&lt;=DY$6,$E232&gt;=DY$5),60,0)))</f>
        <v/>
      </c>
      <c r="DZ232" s="80" t="str">
        <f>IF(OR($A232="",NOT(ISNUMBER($G232))),"",IF(AND($F232&lt;=DZ$6,$G232&gt;=DZ$5),IF(DZ$5&gt;$N232,5,$K232)*10+IF(AND($F232&gt;=DZ$5,$F232&lt;=DZ$6),IF(AND($G232&gt;=DZ$5,$G232&lt;=DZ$6),5,IF($L232=1,2,1)),IF(AND($G232&gt;=DZ$5,$G232&lt;=DZ$6),IF($M232&gt;0,4,3),0)),IF(AND($D232&lt;=DZ$6,$E232&gt;=DZ$5),60,0)))</f>
        <v/>
      </c>
      <c r="EA232" s="80" t="str">
        <f>IF(OR($A232="",NOT(ISNUMBER($G232))),"",IF(AND($F232&lt;=EA$6,$G232&gt;=EA$5),IF(EA$5&gt;$N232,5,$K232)*10+IF(AND($F232&gt;=EA$5,$F232&lt;=EA$6),IF(AND($G232&gt;=EA$5,$G232&lt;=EA$6),5,IF($L232=1,2,1)),IF(AND($G232&gt;=EA$5,$G232&lt;=EA$6),IF($M232&gt;0,4,3),0)),IF(AND($D232&lt;=EA$6,$E232&gt;=EA$5),60,0)))</f>
        <v/>
      </c>
      <c r="EB232" s="80" t="str">
        <f>IF(OR($A232="",NOT(ISNUMBER($G232))),"",IF(AND($F232&lt;=EB$6,$G232&gt;=EB$5),IF(EB$5&gt;$N232,5,$K232)*10+IF(AND($F232&gt;=EB$5,$F232&lt;=EB$6),IF(AND($G232&gt;=EB$5,$G232&lt;=EB$6),5,IF($L232=1,2,1)),IF(AND($G232&gt;=EB$5,$G232&lt;=EB$6),IF($M232&gt;0,4,3),0)),IF(AND($D232&lt;=EB$6,$E232&gt;=EB$5),60,0)))</f>
        <v/>
      </c>
      <c r="EC232" s="80" t="str">
        <f>IF(OR($A232="",NOT(ISNUMBER($G232))),"",IF(AND($F232&lt;=EC$6,$G232&gt;=EC$5),IF(EC$5&gt;$N232,5,$K232)*10+IF(AND($F232&gt;=EC$5,$F232&lt;=EC$6),IF(AND($G232&gt;=EC$5,$G232&lt;=EC$6),5,IF($L232=1,2,1)),IF(AND($G232&gt;=EC$5,$G232&lt;=EC$6),IF($M232&gt;0,4,3),0)),IF(AND($D232&lt;=EC$6,$E232&gt;=EC$5),60,0)))</f>
        <v/>
      </c>
      <c r="ED232" s="80" t="str">
        <f>IF(OR($A232="",NOT(ISNUMBER($G232))),"",IF(AND($F232&lt;=ED$6,$G232&gt;=ED$5),IF(ED$5&gt;$N232,5,$K232)*10+IF(AND($F232&gt;=ED$5,$F232&lt;=ED$6),IF(AND($G232&gt;=ED$5,$G232&lt;=ED$6),5,IF($L232=1,2,1)),IF(AND($G232&gt;=ED$5,$G232&lt;=ED$6),IF($M232&gt;0,4,3),0)),IF(AND($D232&lt;=ED$6,$E232&gt;=ED$5),60,0)))</f>
        <v/>
      </c>
    </row>
    <row r="233" ht="18" customHeight="1">
      <c r="A233" s="52" t="str">
        <f>IF(Tasks!$B233="","",Tasks!$A233)</f>
        <v/>
      </c>
      <c r="B233" s="78" t="str">
        <f>IF(Tasks!$B233="","",Tasks!$B233)</f>
        <v/>
      </c>
      <c r="C233" s="25" t="str">
        <f>IF($B233="","",IF(AND(Tasks!$D233="",Tasks!$G233=""),"-",IF(Tasks!$D233="","",Tasks!$D233&amp;IF(OR(Tasks!$E233="",Tasks!$E233="FS"),IF(N(Tasks!$F233)=0,"","FS"),Tasks!$E233)&amp;IF(N(Tasks!$F233)=0,"",IF(Tasks!$F233&gt;0,"+","")&amp;Tasks!$F233))&amp;IF(AND(Tasks!$D233&lt;&gt;"",Tasks!$G233&lt;&gt;""),", ","")&amp;IF(Tasks!$G233="","",Tasks!$G233&amp;IF(OR(Tasks!$H233="",Tasks!$H233="FS"),IF(N(Tasks!$I233)=0,"","FS"),Tasks!$H233)&amp;IF(N(Tasks!$I233)=0,"",IF(Tasks!$I233&gt;0,"+","")&amp;Tasks!$I233))))</f>
        <v/>
      </c>
      <c r="D233" s="51" t="str">
        <f>IF(OR($B233="",Tasks!$Q233=""),"",Tasks!$Q233)</f>
        <v/>
      </c>
      <c r="E233" s="51" t="str">
        <f>IF(OR($B233="",Tasks!$R233=""),"",Tasks!$R233)</f>
        <v/>
      </c>
      <c r="F233" s="51" t="str">
        <f>IF(OR($B233="",Tasks!$S233=""),"",Tasks!$S233)</f>
        <v/>
      </c>
      <c r="G233" s="51" t="str">
        <f>IF(OR($B233="",Tasks!$T233=""),"",Tasks!$T233)</f>
        <v/>
      </c>
      <c r="H233" s="52" t="str">
        <f>IF($B233="","",Tasks!$AE233)</f>
        <v/>
      </c>
      <c r="I233" s="79" t="str">
        <f>IF($B233="","",Tasks!$AF233)</f>
        <v/>
      </c>
      <c r="J233" s="53" t="str">
        <f>IF(OR($B233="",Tasks!$V233=""),"",Tasks!$V233)</f>
        <v/>
      </c>
      <c r="K233" s="52" t="str">
        <f>IF($B233="","",Tasks!$AA233)</f>
        <v/>
      </c>
      <c r="L233" s="52" t="str">
        <f>IF($B233="","",Tasks!$AB233)</f>
        <v/>
      </c>
      <c r="M233" s="52" t="str">
        <f>IF($B233="","",Tasks!$Z233)</f>
        <v/>
      </c>
      <c r="N233" s="52" t="str">
        <f>IF(OR($B233="",Tasks!$AG233=""),"",Tasks!$AG233)</f>
        <v/>
      </c>
      <c r="O233" s="80" t="str">
        <f>IF(OR($A233="",NOT(ISNUMBER($G233))),"",IF(AND($F233&lt;=O$6,$G233&gt;=O$5),IF(O$5&gt;$N233,5,$K233)*10+IF(AND($F233&gt;=O$5,$F233&lt;=O$6),IF(AND($G233&gt;=O$5,$G233&lt;=O$6),5,IF($L233=1,2,1)),IF(AND($G233&gt;=O$5,$G233&lt;=O$6),IF($M233&gt;0,4,3),0)),IF(AND($D233&lt;=O$6,$E233&gt;=O$5),60,0)))</f>
        <v/>
      </c>
      <c r="P233" s="80" t="str">
        <f>IF(OR($A233="",NOT(ISNUMBER($G233))),"",IF(AND($F233&lt;=P$6,$G233&gt;=P$5),IF(P$5&gt;$N233,5,$K233)*10+IF(AND($F233&gt;=P$5,$F233&lt;=P$6),IF(AND($G233&gt;=P$5,$G233&lt;=P$6),5,IF($L233=1,2,1)),IF(AND($G233&gt;=P$5,$G233&lt;=P$6),IF($M233&gt;0,4,3),0)),IF(AND($D233&lt;=P$6,$E233&gt;=P$5),60,0)))</f>
        <v/>
      </c>
      <c r="Q233" s="80" t="str">
        <f>IF(OR($A233="",NOT(ISNUMBER($G233))),"",IF(AND($F233&lt;=Q$6,$G233&gt;=Q$5),IF(Q$5&gt;$N233,5,$K233)*10+IF(AND($F233&gt;=Q$5,$F233&lt;=Q$6),IF(AND($G233&gt;=Q$5,$G233&lt;=Q$6),5,IF($L233=1,2,1)),IF(AND($G233&gt;=Q$5,$G233&lt;=Q$6),IF($M233&gt;0,4,3),0)),IF(AND($D233&lt;=Q$6,$E233&gt;=Q$5),60,0)))</f>
        <v/>
      </c>
      <c r="R233" s="80" t="str">
        <f>IF(OR($A233="",NOT(ISNUMBER($G233))),"",IF(AND($F233&lt;=R$6,$G233&gt;=R$5),IF(R$5&gt;$N233,5,$K233)*10+IF(AND($F233&gt;=R$5,$F233&lt;=R$6),IF(AND($G233&gt;=R$5,$G233&lt;=R$6),5,IF($L233=1,2,1)),IF(AND($G233&gt;=R$5,$G233&lt;=R$6),IF($M233&gt;0,4,3),0)),IF(AND($D233&lt;=R$6,$E233&gt;=R$5),60,0)))</f>
        <v/>
      </c>
      <c r="S233" s="80" t="str">
        <f>IF(OR($A233="",NOT(ISNUMBER($G233))),"",IF(AND($F233&lt;=S$6,$G233&gt;=S$5),IF(S$5&gt;$N233,5,$K233)*10+IF(AND($F233&gt;=S$5,$F233&lt;=S$6),IF(AND($G233&gt;=S$5,$G233&lt;=S$6),5,IF($L233=1,2,1)),IF(AND($G233&gt;=S$5,$G233&lt;=S$6),IF($M233&gt;0,4,3),0)),IF(AND($D233&lt;=S$6,$E233&gt;=S$5),60,0)))</f>
        <v/>
      </c>
      <c r="T233" s="80" t="str">
        <f>IF(OR($A233="",NOT(ISNUMBER($G233))),"",IF(AND($F233&lt;=T$6,$G233&gt;=T$5),IF(T$5&gt;$N233,5,$K233)*10+IF(AND($F233&gt;=T$5,$F233&lt;=T$6),IF(AND($G233&gt;=T$5,$G233&lt;=T$6),5,IF($L233=1,2,1)),IF(AND($G233&gt;=T$5,$G233&lt;=T$6),IF($M233&gt;0,4,3),0)),IF(AND($D233&lt;=T$6,$E233&gt;=T$5),60,0)))</f>
        <v/>
      </c>
      <c r="U233" s="80" t="str">
        <f>IF(OR($A233="",NOT(ISNUMBER($G233))),"",IF(AND($F233&lt;=U$6,$G233&gt;=U$5),IF(U$5&gt;$N233,5,$K233)*10+IF(AND($F233&gt;=U$5,$F233&lt;=U$6),IF(AND($G233&gt;=U$5,$G233&lt;=U$6),5,IF($L233=1,2,1)),IF(AND($G233&gt;=U$5,$G233&lt;=U$6),IF($M233&gt;0,4,3),0)),IF(AND($D233&lt;=U$6,$E233&gt;=U$5),60,0)))</f>
        <v/>
      </c>
      <c r="V233" s="80" t="str">
        <f>IF(OR($A233="",NOT(ISNUMBER($G233))),"",IF(AND($F233&lt;=V$6,$G233&gt;=V$5),IF(V$5&gt;$N233,5,$K233)*10+IF(AND($F233&gt;=V$5,$F233&lt;=V$6),IF(AND($G233&gt;=V$5,$G233&lt;=V$6),5,IF($L233=1,2,1)),IF(AND($G233&gt;=V$5,$G233&lt;=V$6),IF($M233&gt;0,4,3),0)),IF(AND($D233&lt;=V$6,$E233&gt;=V$5),60,0)))</f>
        <v/>
      </c>
      <c r="W233" s="80" t="str">
        <f>IF(OR($A233="",NOT(ISNUMBER($G233))),"",IF(AND($F233&lt;=W$6,$G233&gt;=W$5),IF(W$5&gt;$N233,5,$K233)*10+IF(AND($F233&gt;=W$5,$F233&lt;=W$6),IF(AND($G233&gt;=W$5,$G233&lt;=W$6),5,IF($L233=1,2,1)),IF(AND($G233&gt;=W$5,$G233&lt;=W$6),IF($M233&gt;0,4,3),0)),IF(AND($D233&lt;=W$6,$E233&gt;=W$5),60,0)))</f>
        <v/>
      </c>
      <c r="X233" s="80" t="str">
        <f>IF(OR($A233="",NOT(ISNUMBER($G233))),"",IF(AND($F233&lt;=X$6,$G233&gt;=X$5),IF(X$5&gt;$N233,5,$K233)*10+IF(AND($F233&gt;=X$5,$F233&lt;=X$6),IF(AND($G233&gt;=X$5,$G233&lt;=X$6),5,IF($L233=1,2,1)),IF(AND($G233&gt;=X$5,$G233&lt;=X$6),IF($M233&gt;0,4,3),0)),IF(AND($D233&lt;=X$6,$E233&gt;=X$5),60,0)))</f>
        <v/>
      </c>
      <c r="Y233" s="80" t="str">
        <f>IF(OR($A233="",NOT(ISNUMBER($G233))),"",IF(AND($F233&lt;=Y$6,$G233&gt;=Y$5),IF(Y$5&gt;$N233,5,$K233)*10+IF(AND($F233&gt;=Y$5,$F233&lt;=Y$6),IF(AND($G233&gt;=Y$5,$G233&lt;=Y$6),5,IF($L233=1,2,1)),IF(AND($G233&gt;=Y$5,$G233&lt;=Y$6),IF($M233&gt;0,4,3),0)),IF(AND($D233&lt;=Y$6,$E233&gt;=Y$5),60,0)))</f>
        <v/>
      </c>
      <c r="Z233" s="80" t="str">
        <f>IF(OR($A233="",NOT(ISNUMBER($G233))),"",IF(AND($F233&lt;=Z$6,$G233&gt;=Z$5),IF(Z$5&gt;$N233,5,$K233)*10+IF(AND($F233&gt;=Z$5,$F233&lt;=Z$6),IF(AND($G233&gt;=Z$5,$G233&lt;=Z$6),5,IF($L233=1,2,1)),IF(AND($G233&gt;=Z$5,$G233&lt;=Z$6),IF($M233&gt;0,4,3),0)),IF(AND($D233&lt;=Z$6,$E233&gt;=Z$5),60,0)))</f>
        <v/>
      </c>
      <c r="AA233" s="80" t="str">
        <f>IF(OR($A233="",NOT(ISNUMBER($G233))),"",IF(AND($F233&lt;=AA$6,$G233&gt;=AA$5),IF(AA$5&gt;$N233,5,$K233)*10+IF(AND($F233&gt;=AA$5,$F233&lt;=AA$6),IF(AND($G233&gt;=AA$5,$G233&lt;=AA$6),5,IF($L233=1,2,1)),IF(AND($G233&gt;=AA$5,$G233&lt;=AA$6),IF($M233&gt;0,4,3),0)),IF(AND($D233&lt;=AA$6,$E233&gt;=AA$5),60,0)))</f>
        <v/>
      </c>
      <c r="AB233" s="80" t="str">
        <f>IF(OR($A233="",NOT(ISNUMBER($G233))),"",IF(AND($F233&lt;=AB$6,$G233&gt;=AB$5),IF(AB$5&gt;$N233,5,$K233)*10+IF(AND($F233&gt;=AB$5,$F233&lt;=AB$6),IF(AND($G233&gt;=AB$5,$G233&lt;=AB$6),5,IF($L233=1,2,1)),IF(AND($G233&gt;=AB$5,$G233&lt;=AB$6),IF($M233&gt;0,4,3),0)),IF(AND($D233&lt;=AB$6,$E233&gt;=AB$5),60,0)))</f>
        <v/>
      </c>
      <c r="AC233" s="80" t="str">
        <f>IF(OR($A233="",NOT(ISNUMBER($G233))),"",IF(AND($F233&lt;=AC$6,$G233&gt;=AC$5),IF(AC$5&gt;$N233,5,$K233)*10+IF(AND($F233&gt;=AC$5,$F233&lt;=AC$6),IF(AND($G233&gt;=AC$5,$G233&lt;=AC$6),5,IF($L233=1,2,1)),IF(AND($G233&gt;=AC$5,$G233&lt;=AC$6),IF($M233&gt;0,4,3),0)),IF(AND($D233&lt;=AC$6,$E233&gt;=AC$5),60,0)))</f>
        <v/>
      </c>
      <c r="AD233" s="80" t="str">
        <f>IF(OR($A233="",NOT(ISNUMBER($G233))),"",IF(AND($F233&lt;=AD$6,$G233&gt;=AD$5),IF(AD$5&gt;$N233,5,$K233)*10+IF(AND($F233&gt;=AD$5,$F233&lt;=AD$6),IF(AND($G233&gt;=AD$5,$G233&lt;=AD$6),5,IF($L233=1,2,1)),IF(AND($G233&gt;=AD$5,$G233&lt;=AD$6),IF($M233&gt;0,4,3),0)),IF(AND($D233&lt;=AD$6,$E233&gt;=AD$5),60,0)))</f>
        <v/>
      </c>
      <c r="AE233" s="80" t="str">
        <f>IF(OR($A233="",NOT(ISNUMBER($G233))),"",IF(AND($F233&lt;=AE$6,$G233&gt;=AE$5),IF(AE$5&gt;$N233,5,$K233)*10+IF(AND($F233&gt;=AE$5,$F233&lt;=AE$6),IF(AND($G233&gt;=AE$5,$G233&lt;=AE$6),5,IF($L233=1,2,1)),IF(AND($G233&gt;=AE$5,$G233&lt;=AE$6),IF($M233&gt;0,4,3),0)),IF(AND($D233&lt;=AE$6,$E233&gt;=AE$5),60,0)))</f>
        <v/>
      </c>
      <c r="AF233" s="80" t="str">
        <f>IF(OR($A233="",NOT(ISNUMBER($G233))),"",IF(AND($F233&lt;=AF$6,$G233&gt;=AF$5),IF(AF$5&gt;$N233,5,$K233)*10+IF(AND($F233&gt;=AF$5,$F233&lt;=AF$6),IF(AND($G233&gt;=AF$5,$G233&lt;=AF$6),5,IF($L233=1,2,1)),IF(AND($G233&gt;=AF$5,$G233&lt;=AF$6),IF($M233&gt;0,4,3),0)),IF(AND($D233&lt;=AF$6,$E233&gt;=AF$5),60,0)))</f>
        <v/>
      </c>
      <c r="AG233" s="80" t="str">
        <f>IF(OR($A233="",NOT(ISNUMBER($G233))),"",IF(AND($F233&lt;=AG$6,$G233&gt;=AG$5),IF(AG$5&gt;$N233,5,$K233)*10+IF(AND($F233&gt;=AG$5,$F233&lt;=AG$6),IF(AND($G233&gt;=AG$5,$G233&lt;=AG$6),5,IF($L233=1,2,1)),IF(AND($G233&gt;=AG$5,$G233&lt;=AG$6),IF($M233&gt;0,4,3),0)),IF(AND($D233&lt;=AG$6,$E233&gt;=AG$5),60,0)))</f>
        <v/>
      </c>
      <c r="AH233" s="80" t="str">
        <f>IF(OR($A233="",NOT(ISNUMBER($G233))),"",IF(AND($F233&lt;=AH$6,$G233&gt;=AH$5),IF(AH$5&gt;$N233,5,$K233)*10+IF(AND($F233&gt;=AH$5,$F233&lt;=AH$6),IF(AND($G233&gt;=AH$5,$G233&lt;=AH$6),5,IF($L233=1,2,1)),IF(AND($G233&gt;=AH$5,$G233&lt;=AH$6),IF($M233&gt;0,4,3),0)),IF(AND($D233&lt;=AH$6,$E233&gt;=AH$5),60,0)))</f>
        <v/>
      </c>
      <c r="AI233" s="80" t="str">
        <f>IF(OR($A233="",NOT(ISNUMBER($G233))),"",IF(AND($F233&lt;=AI$6,$G233&gt;=AI$5),IF(AI$5&gt;$N233,5,$K233)*10+IF(AND($F233&gt;=AI$5,$F233&lt;=AI$6),IF(AND($G233&gt;=AI$5,$G233&lt;=AI$6),5,IF($L233=1,2,1)),IF(AND($G233&gt;=AI$5,$G233&lt;=AI$6),IF($M233&gt;0,4,3),0)),IF(AND($D233&lt;=AI$6,$E233&gt;=AI$5),60,0)))</f>
        <v/>
      </c>
      <c r="AJ233" s="80" t="str">
        <f>IF(OR($A233="",NOT(ISNUMBER($G233))),"",IF(AND($F233&lt;=AJ$6,$G233&gt;=AJ$5),IF(AJ$5&gt;$N233,5,$K233)*10+IF(AND($F233&gt;=AJ$5,$F233&lt;=AJ$6),IF(AND($G233&gt;=AJ$5,$G233&lt;=AJ$6),5,IF($L233=1,2,1)),IF(AND($G233&gt;=AJ$5,$G233&lt;=AJ$6),IF($M233&gt;0,4,3),0)),IF(AND($D233&lt;=AJ$6,$E233&gt;=AJ$5),60,0)))</f>
        <v/>
      </c>
      <c r="AK233" s="80" t="str">
        <f>IF(OR($A233="",NOT(ISNUMBER($G233))),"",IF(AND($F233&lt;=AK$6,$G233&gt;=AK$5),IF(AK$5&gt;$N233,5,$K233)*10+IF(AND($F233&gt;=AK$5,$F233&lt;=AK$6),IF(AND($G233&gt;=AK$5,$G233&lt;=AK$6),5,IF($L233=1,2,1)),IF(AND($G233&gt;=AK$5,$G233&lt;=AK$6),IF($M233&gt;0,4,3),0)),IF(AND($D233&lt;=AK$6,$E233&gt;=AK$5),60,0)))</f>
        <v/>
      </c>
      <c r="AL233" s="80" t="str">
        <f>IF(OR($A233="",NOT(ISNUMBER($G233))),"",IF(AND($F233&lt;=AL$6,$G233&gt;=AL$5),IF(AL$5&gt;$N233,5,$K233)*10+IF(AND($F233&gt;=AL$5,$F233&lt;=AL$6),IF(AND($G233&gt;=AL$5,$G233&lt;=AL$6),5,IF($L233=1,2,1)),IF(AND($G233&gt;=AL$5,$G233&lt;=AL$6),IF($M233&gt;0,4,3),0)),IF(AND($D233&lt;=AL$6,$E233&gt;=AL$5),60,0)))</f>
        <v/>
      </c>
      <c r="AM233" s="80" t="str">
        <f>IF(OR($A233="",NOT(ISNUMBER($G233))),"",IF(AND($F233&lt;=AM$6,$G233&gt;=AM$5),IF(AM$5&gt;$N233,5,$K233)*10+IF(AND($F233&gt;=AM$5,$F233&lt;=AM$6),IF(AND($G233&gt;=AM$5,$G233&lt;=AM$6),5,IF($L233=1,2,1)),IF(AND($G233&gt;=AM$5,$G233&lt;=AM$6),IF($M233&gt;0,4,3),0)),IF(AND($D233&lt;=AM$6,$E233&gt;=AM$5),60,0)))</f>
        <v/>
      </c>
      <c r="AN233" s="80" t="str">
        <f>IF(OR($A233="",NOT(ISNUMBER($G233))),"",IF(AND($F233&lt;=AN$6,$G233&gt;=AN$5),IF(AN$5&gt;$N233,5,$K233)*10+IF(AND($F233&gt;=AN$5,$F233&lt;=AN$6),IF(AND($G233&gt;=AN$5,$G233&lt;=AN$6),5,IF($L233=1,2,1)),IF(AND($G233&gt;=AN$5,$G233&lt;=AN$6),IF($M233&gt;0,4,3),0)),IF(AND($D233&lt;=AN$6,$E233&gt;=AN$5),60,0)))</f>
        <v/>
      </c>
      <c r="AO233" s="80" t="str">
        <f>IF(OR($A233="",NOT(ISNUMBER($G233))),"",IF(AND($F233&lt;=AO$6,$G233&gt;=AO$5),IF(AO$5&gt;$N233,5,$K233)*10+IF(AND($F233&gt;=AO$5,$F233&lt;=AO$6),IF(AND($G233&gt;=AO$5,$G233&lt;=AO$6),5,IF($L233=1,2,1)),IF(AND($G233&gt;=AO$5,$G233&lt;=AO$6),IF($M233&gt;0,4,3),0)),IF(AND($D233&lt;=AO$6,$E233&gt;=AO$5),60,0)))</f>
        <v/>
      </c>
      <c r="AP233" s="80" t="str">
        <f>IF(OR($A233="",NOT(ISNUMBER($G233))),"",IF(AND($F233&lt;=AP$6,$G233&gt;=AP$5),IF(AP$5&gt;$N233,5,$K233)*10+IF(AND($F233&gt;=AP$5,$F233&lt;=AP$6),IF(AND($G233&gt;=AP$5,$G233&lt;=AP$6),5,IF($L233=1,2,1)),IF(AND($G233&gt;=AP$5,$G233&lt;=AP$6),IF($M233&gt;0,4,3),0)),IF(AND($D233&lt;=AP$6,$E233&gt;=AP$5),60,0)))</f>
        <v/>
      </c>
      <c r="AQ233" s="80" t="str">
        <f>IF(OR($A233="",NOT(ISNUMBER($G233))),"",IF(AND($F233&lt;=AQ$6,$G233&gt;=AQ$5),IF(AQ$5&gt;$N233,5,$K233)*10+IF(AND($F233&gt;=AQ$5,$F233&lt;=AQ$6),IF(AND($G233&gt;=AQ$5,$G233&lt;=AQ$6),5,IF($L233=1,2,1)),IF(AND($G233&gt;=AQ$5,$G233&lt;=AQ$6),IF($M233&gt;0,4,3),0)),IF(AND($D233&lt;=AQ$6,$E233&gt;=AQ$5),60,0)))</f>
        <v/>
      </c>
      <c r="AR233" s="80" t="str">
        <f>IF(OR($A233="",NOT(ISNUMBER($G233))),"",IF(AND($F233&lt;=AR$6,$G233&gt;=AR$5),IF(AR$5&gt;$N233,5,$K233)*10+IF(AND($F233&gt;=AR$5,$F233&lt;=AR$6),IF(AND($G233&gt;=AR$5,$G233&lt;=AR$6),5,IF($L233=1,2,1)),IF(AND($G233&gt;=AR$5,$G233&lt;=AR$6),IF($M233&gt;0,4,3),0)),IF(AND($D233&lt;=AR$6,$E233&gt;=AR$5),60,0)))</f>
        <v/>
      </c>
      <c r="AS233" s="80" t="str">
        <f>IF(OR($A233="",NOT(ISNUMBER($G233))),"",IF(AND($F233&lt;=AS$6,$G233&gt;=AS$5),IF(AS$5&gt;$N233,5,$K233)*10+IF(AND($F233&gt;=AS$5,$F233&lt;=AS$6),IF(AND($G233&gt;=AS$5,$G233&lt;=AS$6),5,IF($L233=1,2,1)),IF(AND($G233&gt;=AS$5,$G233&lt;=AS$6),IF($M233&gt;0,4,3),0)),IF(AND($D233&lt;=AS$6,$E233&gt;=AS$5),60,0)))</f>
        <v/>
      </c>
      <c r="AT233" s="80" t="str">
        <f>IF(OR($A233="",NOT(ISNUMBER($G233))),"",IF(AND($F233&lt;=AT$6,$G233&gt;=AT$5),IF(AT$5&gt;$N233,5,$K233)*10+IF(AND($F233&gt;=AT$5,$F233&lt;=AT$6),IF(AND($G233&gt;=AT$5,$G233&lt;=AT$6),5,IF($L233=1,2,1)),IF(AND($G233&gt;=AT$5,$G233&lt;=AT$6),IF($M233&gt;0,4,3),0)),IF(AND($D233&lt;=AT$6,$E233&gt;=AT$5),60,0)))</f>
        <v/>
      </c>
      <c r="AU233" s="80" t="str">
        <f>IF(OR($A233="",NOT(ISNUMBER($G233))),"",IF(AND($F233&lt;=AU$6,$G233&gt;=AU$5),IF(AU$5&gt;$N233,5,$K233)*10+IF(AND($F233&gt;=AU$5,$F233&lt;=AU$6),IF(AND($G233&gt;=AU$5,$G233&lt;=AU$6),5,IF($L233=1,2,1)),IF(AND($G233&gt;=AU$5,$G233&lt;=AU$6),IF($M233&gt;0,4,3),0)),IF(AND($D233&lt;=AU$6,$E233&gt;=AU$5),60,0)))</f>
        <v/>
      </c>
      <c r="AV233" s="80" t="str">
        <f>IF(OR($A233="",NOT(ISNUMBER($G233))),"",IF(AND($F233&lt;=AV$6,$G233&gt;=AV$5),IF(AV$5&gt;$N233,5,$K233)*10+IF(AND($F233&gt;=AV$5,$F233&lt;=AV$6),IF(AND($G233&gt;=AV$5,$G233&lt;=AV$6),5,IF($L233=1,2,1)),IF(AND($G233&gt;=AV$5,$G233&lt;=AV$6),IF($M233&gt;0,4,3),0)),IF(AND($D233&lt;=AV$6,$E233&gt;=AV$5),60,0)))</f>
        <v/>
      </c>
      <c r="AW233" s="80" t="str">
        <f>IF(OR($A233="",NOT(ISNUMBER($G233))),"",IF(AND($F233&lt;=AW$6,$G233&gt;=AW$5),IF(AW$5&gt;$N233,5,$K233)*10+IF(AND($F233&gt;=AW$5,$F233&lt;=AW$6),IF(AND($G233&gt;=AW$5,$G233&lt;=AW$6),5,IF($L233=1,2,1)),IF(AND($G233&gt;=AW$5,$G233&lt;=AW$6),IF($M233&gt;0,4,3),0)),IF(AND($D233&lt;=AW$6,$E233&gt;=AW$5),60,0)))</f>
        <v/>
      </c>
      <c r="AX233" s="80" t="str">
        <f>IF(OR($A233="",NOT(ISNUMBER($G233))),"",IF(AND($F233&lt;=AX$6,$G233&gt;=AX$5),IF(AX$5&gt;$N233,5,$K233)*10+IF(AND($F233&gt;=AX$5,$F233&lt;=AX$6),IF(AND($G233&gt;=AX$5,$G233&lt;=AX$6),5,IF($L233=1,2,1)),IF(AND($G233&gt;=AX$5,$G233&lt;=AX$6),IF($M233&gt;0,4,3),0)),IF(AND($D233&lt;=AX$6,$E233&gt;=AX$5),60,0)))</f>
        <v/>
      </c>
      <c r="AY233" s="80" t="str">
        <f>IF(OR($A233="",NOT(ISNUMBER($G233))),"",IF(AND($F233&lt;=AY$6,$G233&gt;=AY$5),IF(AY$5&gt;$N233,5,$K233)*10+IF(AND($F233&gt;=AY$5,$F233&lt;=AY$6),IF(AND($G233&gt;=AY$5,$G233&lt;=AY$6),5,IF($L233=1,2,1)),IF(AND($G233&gt;=AY$5,$G233&lt;=AY$6),IF($M233&gt;0,4,3),0)),IF(AND($D233&lt;=AY$6,$E233&gt;=AY$5),60,0)))</f>
        <v/>
      </c>
      <c r="AZ233" s="80" t="str">
        <f>IF(OR($A233="",NOT(ISNUMBER($G233))),"",IF(AND($F233&lt;=AZ$6,$G233&gt;=AZ$5),IF(AZ$5&gt;$N233,5,$K233)*10+IF(AND($F233&gt;=AZ$5,$F233&lt;=AZ$6),IF(AND($G233&gt;=AZ$5,$G233&lt;=AZ$6),5,IF($L233=1,2,1)),IF(AND($G233&gt;=AZ$5,$G233&lt;=AZ$6),IF($M233&gt;0,4,3),0)),IF(AND($D233&lt;=AZ$6,$E233&gt;=AZ$5),60,0)))</f>
        <v/>
      </c>
      <c r="BA233" s="80" t="str">
        <f>IF(OR($A233="",NOT(ISNUMBER($G233))),"",IF(AND($F233&lt;=BA$6,$G233&gt;=BA$5),IF(BA$5&gt;$N233,5,$K233)*10+IF(AND($F233&gt;=BA$5,$F233&lt;=BA$6),IF(AND($G233&gt;=BA$5,$G233&lt;=BA$6),5,IF($L233=1,2,1)),IF(AND($G233&gt;=BA$5,$G233&lt;=BA$6),IF($M233&gt;0,4,3),0)),IF(AND($D233&lt;=BA$6,$E233&gt;=BA$5),60,0)))</f>
        <v/>
      </c>
      <c r="BB233" s="80" t="str">
        <f>IF(OR($A233="",NOT(ISNUMBER($G233))),"",IF(AND($F233&lt;=BB$6,$G233&gt;=BB$5),IF(BB$5&gt;$N233,5,$K233)*10+IF(AND($F233&gt;=BB$5,$F233&lt;=BB$6),IF(AND($G233&gt;=BB$5,$G233&lt;=BB$6),5,IF($L233=1,2,1)),IF(AND($G233&gt;=BB$5,$G233&lt;=BB$6),IF($M233&gt;0,4,3),0)),IF(AND($D233&lt;=BB$6,$E233&gt;=BB$5),60,0)))</f>
        <v/>
      </c>
      <c r="BC233" s="80" t="str">
        <f>IF(OR($A233="",NOT(ISNUMBER($G233))),"",IF(AND($F233&lt;=BC$6,$G233&gt;=BC$5),IF(BC$5&gt;$N233,5,$K233)*10+IF(AND($F233&gt;=BC$5,$F233&lt;=BC$6),IF(AND($G233&gt;=BC$5,$G233&lt;=BC$6),5,IF($L233=1,2,1)),IF(AND($G233&gt;=BC$5,$G233&lt;=BC$6),IF($M233&gt;0,4,3),0)),IF(AND($D233&lt;=BC$6,$E233&gt;=BC$5),60,0)))</f>
        <v/>
      </c>
      <c r="BD233" s="80" t="str">
        <f>IF(OR($A233="",NOT(ISNUMBER($G233))),"",IF(AND($F233&lt;=BD$6,$G233&gt;=BD$5),IF(BD$5&gt;$N233,5,$K233)*10+IF(AND($F233&gt;=BD$5,$F233&lt;=BD$6),IF(AND($G233&gt;=BD$5,$G233&lt;=BD$6),5,IF($L233=1,2,1)),IF(AND($G233&gt;=BD$5,$G233&lt;=BD$6),IF($M233&gt;0,4,3),0)),IF(AND($D233&lt;=BD$6,$E233&gt;=BD$5),60,0)))</f>
        <v/>
      </c>
      <c r="BE233" s="80" t="str">
        <f>IF(OR($A233="",NOT(ISNUMBER($G233))),"",IF(AND($F233&lt;=BE$6,$G233&gt;=BE$5),IF(BE$5&gt;$N233,5,$K233)*10+IF(AND($F233&gt;=BE$5,$F233&lt;=BE$6),IF(AND($G233&gt;=BE$5,$G233&lt;=BE$6),5,IF($L233=1,2,1)),IF(AND($G233&gt;=BE$5,$G233&lt;=BE$6),IF($M233&gt;0,4,3),0)),IF(AND($D233&lt;=BE$6,$E233&gt;=BE$5),60,0)))</f>
        <v/>
      </c>
      <c r="BF233" s="80" t="str">
        <f>IF(OR($A233="",NOT(ISNUMBER($G233))),"",IF(AND($F233&lt;=BF$6,$G233&gt;=BF$5),IF(BF$5&gt;$N233,5,$K233)*10+IF(AND($F233&gt;=BF$5,$F233&lt;=BF$6),IF(AND($G233&gt;=BF$5,$G233&lt;=BF$6),5,IF($L233=1,2,1)),IF(AND($G233&gt;=BF$5,$G233&lt;=BF$6),IF($M233&gt;0,4,3),0)),IF(AND($D233&lt;=BF$6,$E233&gt;=BF$5),60,0)))</f>
        <v/>
      </c>
      <c r="BG233" s="80" t="str">
        <f>IF(OR($A233="",NOT(ISNUMBER($G233))),"",IF(AND($F233&lt;=BG$6,$G233&gt;=BG$5),IF(BG$5&gt;$N233,5,$K233)*10+IF(AND($F233&gt;=BG$5,$F233&lt;=BG$6),IF(AND($G233&gt;=BG$5,$G233&lt;=BG$6),5,IF($L233=1,2,1)),IF(AND($G233&gt;=BG$5,$G233&lt;=BG$6),IF($M233&gt;0,4,3),0)),IF(AND($D233&lt;=BG$6,$E233&gt;=BG$5),60,0)))</f>
        <v/>
      </c>
      <c r="BH233" s="80" t="str">
        <f>IF(OR($A233="",NOT(ISNUMBER($G233))),"",IF(AND($F233&lt;=BH$6,$G233&gt;=BH$5),IF(BH$5&gt;$N233,5,$K233)*10+IF(AND($F233&gt;=BH$5,$F233&lt;=BH$6),IF(AND($G233&gt;=BH$5,$G233&lt;=BH$6),5,IF($L233=1,2,1)),IF(AND($G233&gt;=BH$5,$G233&lt;=BH$6),IF($M233&gt;0,4,3),0)),IF(AND($D233&lt;=BH$6,$E233&gt;=BH$5),60,0)))</f>
        <v/>
      </c>
      <c r="BI233" s="80" t="str">
        <f>IF(OR($A233="",NOT(ISNUMBER($G233))),"",IF(AND($F233&lt;=BI$6,$G233&gt;=BI$5),IF(BI$5&gt;$N233,5,$K233)*10+IF(AND($F233&gt;=BI$5,$F233&lt;=BI$6),IF(AND($G233&gt;=BI$5,$G233&lt;=BI$6),5,IF($L233=1,2,1)),IF(AND($G233&gt;=BI$5,$G233&lt;=BI$6),IF($M233&gt;0,4,3),0)),IF(AND($D233&lt;=BI$6,$E233&gt;=BI$5),60,0)))</f>
        <v/>
      </c>
      <c r="BJ233" s="80" t="str">
        <f>IF(OR($A233="",NOT(ISNUMBER($G233))),"",IF(AND($F233&lt;=BJ$6,$G233&gt;=BJ$5),IF(BJ$5&gt;$N233,5,$K233)*10+IF(AND($F233&gt;=BJ$5,$F233&lt;=BJ$6),IF(AND($G233&gt;=BJ$5,$G233&lt;=BJ$6),5,IF($L233=1,2,1)),IF(AND($G233&gt;=BJ$5,$G233&lt;=BJ$6),IF($M233&gt;0,4,3),0)),IF(AND($D233&lt;=BJ$6,$E233&gt;=BJ$5),60,0)))</f>
        <v/>
      </c>
      <c r="BK233" s="80" t="str">
        <f>IF(OR($A233="",NOT(ISNUMBER($G233))),"",IF(AND($F233&lt;=BK$6,$G233&gt;=BK$5),IF(BK$5&gt;$N233,5,$K233)*10+IF(AND($F233&gt;=BK$5,$F233&lt;=BK$6),IF(AND($G233&gt;=BK$5,$G233&lt;=BK$6),5,IF($L233=1,2,1)),IF(AND($G233&gt;=BK$5,$G233&lt;=BK$6),IF($M233&gt;0,4,3),0)),IF(AND($D233&lt;=BK$6,$E233&gt;=BK$5),60,0)))</f>
        <v/>
      </c>
      <c r="BL233" s="80" t="str">
        <f>IF(OR($A233="",NOT(ISNUMBER($G233))),"",IF(AND($F233&lt;=BL$6,$G233&gt;=BL$5),IF(BL$5&gt;$N233,5,$K233)*10+IF(AND($F233&gt;=BL$5,$F233&lt;=BL$6),IF(AND($G233&gt;=BL$5,$G233&lt;=BL$6),5,IF($L233=1,2,1)),IF(AND($G233&gt;=BL$5,$G233&lt;=BL$6),IF($M233&gt;0,4,3),0)),IF(AND($D233&lt;=BL$6,$E233&gt;=BL$5),60,0)))</f>
        <v/>
      </c>
      <c r="BM233" s="80" t="str">
        <f>IF(OR($A233="",NOT(ISNUMBER($G233))),"",IF(AND($F233&lt;=BM$6,$G233&gt;=BM$5),IF(BM$5&gt;$N233,5,$K233)*10+IF(AND($F233&gt;=BM$5,$F233&lt;=BM$6),IF(AND($G233&gt;=BM$5,$G233&lt;=BM$6),5,IF($L233=1,2,1)),IF(AND($G233&gt;=BM$5,$G233&lt;=BM$6),IF($M233&gt;0,4,3),0)),IF(AND($D233&lt;=BM$6,$E233&gt;=BM$5),60,0)))</f>
        <v/>
      </c>
      <c r="BN233" s="80" t="str">
        <f>IF(OR($A233="",NOT(ISNUMBER($G233))),"",IF(AND($F233&lt;=BN$6,$G233&gt;=BN$5),IF(BN$5&gt;$N233,5,$K233)*10+IF(AND($F233&gt;=BN$5,$F233&lt;=BN$6),IF(AND($G233&gt;=BN$5,$G233&lt;=BN$6),5,IF($L233=1,2,1)),IF(AND($G233&gt;=BN$5,$G233&lt;=BN$6),IF($M233&gt;0,4,3),0)),IF(AND($D233&lt;=BN$6,$E233&gt;=BN$5),60,0)))</f>
        <v/>
      </c>
      <c r="BO233" s="80" t="str">
        <f>IF(OR($A233="",NOT(ISNUMBER($G233))),"",IF(AND($F233&lt;=BO$6,$G233&gt;=BO$5),IF(BO$5&gt;$N233,5,$K233)*10+IF(AND($F233&gt;=BO$5,$F233&lt;=BO$6),IF(AND($G233&gt;=BO$5,$G233&lt;=BO$6),5,IF($L233=1,2,1)),IF(AND($G233&gt;=BO$5,$G233&lt;=BO$6),IF($M233&gt;0,4,3),0)),IF(AND($D233&lt;=BO$6,$E233&gt;=BO$5),60,0)))</f>
        <v/>
      </c>
      <c r="BP233" s="80" t="str">
        <f>IF(OR($A233="",NOT(ISNUMBER($G233))),"",IF(AND($F233&lt;=BP$6,$G233&gt;=BP$5),IF(BP$5&gt;$N233,5,$K233)*10+IF(AND($F233&gt;=BP$5,$F233&lt;=BP$6),IF(AND($G233&gt;=BP$5,$G233&lt;=BP$6),5,IF($L233=1,2,1)),IF(AND($G233&gt;=BP$5,$G233&lt;=BP$6),IF($M233&gt;0,4,3),0)),IF(AND($D233&lt;=BP$6,$E233&gt;=BP$5),60,0)))</f>
        <v/>
      </c>
      <c r="BQ233" s="80" t="str">
        <f>IF(OR($A233="",NOT(ISNUMBER($G233))),"",IF(AND($F233&lt;=BQ$6,$G233&gt;=BQ$5),IF(BQ$5&gt;$N233,5,$K233)*10+IF(AND($F233&gt;=BQ$5,$F233&lt;=BQ$6),IF(AND($G233&gt;=BQ$5,$G233&lt;=BQ$6),5,IF($L233=1,2,1)),IF(AND($G233&gt;=BQ$5,$G233&lt;=BQ$6),IF($M233&gt;0,4,3),0)),IF(AND($D233&lt;=BQ$6,$E233&gt;=BQ$5),60,0)))</f>
        <v/>
      </c>
      <c r="BR233" s="80" t="str">
        <f>IF(OR($A233="",NOT(ISNUMBER($G233))),"",IF(AND($F233&lt;=BR$6,$G233&gt;=BR$5),IF(BR$5&gt;$N233,5,$K233)*10+IF(AND($F233&gt;=BR$5,$F233&lt;=BR$6),IF(AND($G233&gt;=BR$5,$G233&lt;=BR$6),5,IF($L233=1,2,1)),IF(AND($G233&gt;=BR$5,$G233&lt;=BR$6),IF($M233&gt;0,4,3),0)),IF(AND($D233&lt;=BR$6,$E233&gt;=BR$5),60,0)))</f>
        <v/>
      </c>
      <c r="BS233" s="80" t="str">
        <f>IF(OR($A233="",NOT(ISNUMBER($G233))),"",IF(AND($F233&lt;=BS$6,$G233&gt;=BS$5),IF(BS$5&gt;$N233,5,$K233)*10+IF(AND($F233&gt;=BS$5,$F233&lt;=BS$6),IF(AND($G233&gt;=BS$5,$G233&lt;=BS$6),5,IF($L233=1,2,1)),IF(AND($G233&gt;=BS$5,$G233&lt;=BS$6),IF($M233&gt;0,4,3),0)),IF(AND($D233&lt;=BS$6,$E233&gt;=BS$5),60,0)))</f>
        <v/>
      </c>
      <c r="BT233" s="80" t="str">
        <f>IF(OR($A233="",NOT(ISNUMBER($G233))),"",IF(AND($F233&lt;=BT$6,$G233&gt;=BT$5),IF(BT$5&gt;$N233,5,$K233)*10+IF(AND($F233&gt;=BT$5,$F233&lt;=BT$6),IF(AND($G233&gt;=BT$5,$G233&lt;=BT$6),5,IF($L233=1,2,1)),IF(AND($G233&gt;=BT$5,$G233&lt;=BT$6),IF($M233&gt;0,4,3),0)),IF(AND($D233&lt;=BT$6,$E233&gt;=BT$5),60,0)))</f>
        <v/>
      </c>
      <c r="BU233" s="80" t="str">
        <f>IF(OR($A233="",NOT(ISNUMBER($G233))),"",IF(AND($F233&lt;=BU$6,$G233&gt;=BU$5),IF(BU$5&gt;$N233,5,$K233)*10+IF(AND($F233&gt;=BU$5,$F233&lt;=BU$6),IF(AND($G233&gt;=BU$5,$G233&lt;=BU$6),5,IF($L233=1,2,1)),IF(AND($G233&gt;=BU$5,$G233&lt;=BU$6),IF($M233&gt;0,4,3),0)),IF(AND($D233&lt;=BU$6,$E233&gt;=BU$5),60,0)))</f>
        <v/>
      </c>
      <c r="BV233" s="80" t="str">
        <f>IF(OR($A233="",NOT(ISNUMBER($G233))),"",IF(AND($F233&lt;=BV$6,$G233&gt;=BV$5),IF(BV$5&gt;$N233,5,$K233)*10+IF(AND($F233&gt;=BV$5,$F233&lt;=BV$6),IF(AND($G233&gt;=BV$5,$G233&lt;=BV$6),5,IF($L233=1,2,1)),IF(AND($G233&gt;=BV$5,$G233&lt;=BV$6),IF($M233&gt;0,4,3),0)),IF(AND($D233&lt;=BV$6,$E233&gt;=BV$5),60,0)))</f>
        <v/>
      </c>
      <c r="BW233" s="80" t="str">
        <f>IF(OR($A233="",NOT(ISNUMBER($G233))),"",IF(AND($F233&lt;=BW$6,$G233&gt;=BW$5),IF(BW$5&gt;$N233,5,$K233)*10+IF(AND($F233&gt;=BW$5,$F233&lt;=BW$6),IF(AND($G233&gt;=BW$5,$G233&lt;=BW$6),5,IF($L233=1,2,1)),IF(AND($G233&gt;=BW$5,$G233&lt;=BW$6),IF($M233&gt;0,4,3),0)),IF(AND($D233&lt;=BW$6,$E233&gt;=BW$5),60,0)))</f>
        <v/>
      </c>
      <c r="BX233" s="80" t="str">
        <f>IF(OR($A233="",NOT(ISNUMBER($G233))),"",IF(AND($F233&lt;=BX$6,$G233&gt;=BX$5),IF(BX$5&gt;$N233,5,$K233)*10+IF(AND($F233&gt;=BX$5,$F233&lt;=BX$6),IF(AND($G233&gt;=BX$5,$G233&lt;=BX$6),5,IF($L233=1,2,1)),IF(AND($G233&gt;=BX$5,$G233&lt;=BX$6),IF($M233&gt;0,4,3),0)),IF(AND($D233&lt;=BX$6,$E233&gt;=BX$5),60,0)))</f>
        <v/>
      </c>
      <c r="BY233" s="80" t="str">
        <f>IF(OR($A233="",NOT(ISNUMBER($G233))),"",IF(AND($F233&lt;=BY$6,$G233&gt;=BY$5),IF(BY$5&gt;$N233,5,$K233)*10+IF(AND($F233&gt;=BY$5,$F233&lt;=BY$6),IF(AND($G233&gt;=BY$5,$G233&lt;=BY$6),5,IF($L233=1,2,1)),IF(AND($G233&gt;=BY$5,$G233&lt;=BY$6),IF($M233&gt;0,4,3),0)),IF(AND($D233&lt;=BY$6,$E233&gt;=BY$5),60,0)))</f>
        <v/>
      </c>
      <c r="BZ233" s="80" t="str">
        <f>IF(OR($A233="",NOT(ISNUMBER($G233))),"",IF(AND($F233&lt;=BZ$6,$G233&gt;=BZ$5),IF(BZ$5&gt;$N233,5,$K233)*10+IF(AND($F233&gt;=BZ$5,$F233&lt;=BZ$6),IF(AND($G233&gt;=BZ$5,$G233&lt;=BZ$6),5,IF($L233=1,2,1)),IF(AND($G233&gt;=BZ$5,$G233&lt;=BZ$6),IF($M233&gt;0,4,3),0)),IF(AND($D233&lt;=BZ$6,$E233&gt;=BZ$5),60,0)))</f>
        <v/>
      </c>
      <c r="CA233" s="80" t="str">
        <f>IF(OR($A233="",NOT(ISNUMBER($G233))),"",IF(AND($F233&lt;=CA$6,$G233&gt;=CA$5),IF(CA$5&gt;$N233,5,$K233)*10+IF(AND($F233&gt;=CA$5,$F233&lt;=CA$6),IF(AND($G233&gt;=CA$5,$G233&lt;=CA$6),5,IF($L233=1,2,1)),IF(AND($G233&gt;=CA$5,$G233&lt;=CA$6),IF($M233&gt;0,4,3),0)),IF(AND($D233&lt;=CA$6,$E233&gt;=CA$5),60,0)))</f>
        <v/>
      </c>
      <c r="CB233" s="80" t="str">
        <f>IF(OR($A233="",NOT(ISNUMBER($G233))),"",IF(AND($F233&lt;=CB$6,$G233&gt;=CB$5),IF(CB$5&gt;$N233,5,$K233)*10+IF(AND($F233&gt;=CB$5,$F233&lt;=CB$6),IF(AND($G233&gt;=CB$5,$G233&lt;=CB$6),5,IF($L233=1,2,1)),IF(AND($G233&gt;=CB$5,$G233&lt;=CB$6),IF($M233&gt;0,4,3),0)),IF(AND($D233&lt;=CB$6,$E233&gt;=CB$5),60,0)))</f>
        <v/>
      </c>
      <c r="CC233" s="80" t="str">
        <f>IF(OR($A233="",NOT(ISNUMBER($G233))),"",IF(AND($F233&lt;=CC$6,$G233&gt;=CC$5),IF(CC$5&gt;$N233,5,$K233)*10+IF(AND($F233&gt;=CC$5,$F233&lt;=CC$6),IF(AND($G233&gt;=CC$5,$G233&lt;=CC$6),5,IF($L233=1,2,1)),IF(AND($G233&gt;=CC$5,$G233&lt;=CC$6),IF($M233&gt;0,4,3),0)),IF(AND($D233&lt;=CC$6,$E233&gt;=CC$5),60,0)))</f>
        <v/>
      </c>
      <c r="CD233" s="80" t="str">
        <f>IF(OR($A233="",NOT(ISNUMBER($G233))),"",IF(AND($F233&lt;=CD$6,$G233&gt;=CD$5),IF(CD$5&gt;$N233,5,$K233)*10+IF(AND($F233&gt;=CD$5,$F233&lt;=CD$6),IF(AND($G233&gt;=CD$5,$G233&lt;=CD$6),5,IF($L233=1,2,1)),IF(AND($G233&gt;=CD$5,$G233&lt;=CD$6),IF($M233&gt;0,4,3),0)),IF(AND($D233&lt;=CD$6,$E233&gt;=CD$5),60,0)))</f>
        <v/>
      </c>
      <c r="CE233" s="80" t="str">
        <f>IF(OR($A233="",NOT(ISNUMBER($G233))),"",IF(AND($F233&lt;=CE$6,$G233&gt;=CE$5),IF(CE$5&gt;$N233,5,$K233)*10+IF(AND($F233&gt;=CE$5,$F233&lt;=CE$6),IF(AND($G233&gt;=CE$5,$G233&lt;=CE$6),5,IF($L233=1,2,1)),IF(AND($G233&gt;=CE$5,$G233&lt;=CE$6),IF($M233&gt;0,4,3),0)),IF(AND($D233&lt;=CE$6,$E233&gt;=CE$5),60,0)))</f>
        <v/>
      </c>
      <c r="CF233" s="80" t="str">
        <f>IF(OR($A233="",NOT(ISNUMBER($G233))),"",IF(AND($F233&lt;=CF$6,$G233&gt;=CF$5),IF(CF$5&gt;$N233,5,$K233)*10+IF(AND($F233&gt;=CF$5,$F233&lt;=CF$6),IF(AND($G233&gt;=CF$5,$G233&lt;=CF$6),5,IF($L233=1,2,1)),IF(AND($G233&gt;=CF$5,$G233&lt;=CF$6),IF($M233&gt;0,4,3),0)),IF(AND($D233&lt;=CF$6,$E233&gt;=CF$5),60,0)))</f>
        <v/>
      </c>
      <c r="CG233" s="80" t="str">
        <f>IF(OR($A233="",NOT(ISNUMBER($G233))),"",IF(AND($F233&lt;=CG$6,$G233&gt;=CG$5),IF(CG$5&gt;$N233,5,$K233)*10+IF(AND($F233&gt;=CG$5,$F233&lt;=CG$6),IF(AND($G233&gt;=CG$5,$G233&lt;=CG$6),5,IF($L233=1,2,1)),IF(AND($G233&gt;=CG$5,$G233&lt;=CG$6),IF($M233&gt;0,4,3),0)),IF(AND($D233&lt;=CG$6,$E233&gt;=CG$5),60,0)))</f>
        <v/>
      </c>
      <c r="CH233" s="80" t="str">
        <f>IF(OR($A233="",NOT(ISNUMBER($G233))),"",IF(AND($F233&lt;=CH$6,$G233&gt;=CH$5),IF(CH$5&gt;$N233,5,$K233)*10+IF(AND($F233&gt;=CH$5,$F233&lt;=CH$6),IF(AND($G233&gt;=CH$5,$G233&lt;=CH$6),5,IF($L233=1,2,1)),IF(AND($G233&gt;=CH$5,$G233&lt;=CH$6),IF($M233&gt;0,4,3),0)),IF(AND($D233&lt;=CH$6,$E233&gt;=CH$5),60,0)))</f>
        <v/>
      </c>
      <c r="CI233" s="80" t="str">
        <f>IF(OR($A233="",NOT(ISNUMBER($G233))),"",IF(AND($F233&lt;=CI$6,$G233&gt;=CI$5),IF(CI$5&gt;$N233,5,$K233)*10+IF(AND($F233&gt;=CI$5,$F233&lt;=CI$6),IF(AND($G233&gt;=CI$5,$G233&lt;=CI$6),5,IF($L233=1,2,1)),IF(AND($G233&gt;=CI$5,$G233&lt;=CI$6),IF($M233&gt;0,4,3),0)),IF(AND($D233&lt;=CI$6,$E233&gt;=CI$5),60,0)))</f>
        <v/>
      </c>
      <c r="CJ233" s="80" t="str">
        <f>IF(OR($A233="",NOT(ISNUMBER($G233))),"",IF(AND($F233&lt;=CJ$6,$G233&gt;=CJ$5),IF(CJ$5&gt;$N233,5,$K233)*10+IF(AND($F233&gt;=CJ$5,$F233&lt;=CJ$6),IF(AND($G233&gt;=CJ$5,$G233&lt;=CJ$6),5,IF($L233=1,2,1)),IF(AND($G233&gt;=CJ$5,$G233&lt;=CJ$6),IF($M233&gt;0,4,3),0)),IF(AND($D233&lt;=CJ$6,$E233&gt;=CJ$5),60,0)))</f>
        <v/>
      </c>
      <c r="CK233" s="80" t="str">
        <f>IF(OR($A233="",NOT(ISNUMBER($G233))),"",IF(AND($F233&lt;=CK$6,$G233&gt;=CK$5),IF(CK$5&gt;$N233,5,$K233)*10+IF(AND($F233&gt;=CK$5,$F233&lt;=CK$6),IF(AND($G233&gt;=CK$5,$G233&lt;=CK$6),5,IF($L233=1,2,1)),IF(AND($G233&gt;=CK$5,$G233&lt;=CK$6),IF($M233&gt;0,4,3),0)),IF(AND($D233&lt;=CK$6,$E233&gt;=CK$5),60,0)))</f>
        <v/>
      </c>
      <c r="CL233" s="80" t="str">
        <f>IF(OR($A233="",NOT(ISNUMBER($G233))),"",IF(AND($F233&lt;=CL$6,$G233&gt;=CL$5),IF(CL$5&gt;$N233,5,$K233)*10+IF(AND($F233&gt;=CL$5,$F233&lt;=CL$6),IF(AND($G233&gt;=CL$5,$G233&lt;=CL$6),5,IF($L233=1,2,1)),IF(AND($G233&gt;=CL$5,$G233&lt;=CL$6),IF($M233&gt;0,4,3),0)),IF(AND($D233&lt;=CL$6,$E233&gt;=CL$5),60,0)))</f>
        <v/>
      </c>
      <c r="CM233" s="80" t="str">
        <f>IF(OR($A233="",NOT(ISNUMBER($G233))),"",IF(AND($F233&lt;=CM$6,$G233&gt;=CM$5),IF(CM$5&gt;$N233,5,$K233)*10+IF(AND($F233&gt;=CM$5,$F233&lt;=CM$6),IF(AND($G233&gt;=CM$5,$G233&lt;=CM$6),5,IF($L233=1,2,1)),IF(AND($G233&gt;=CM$5,$G233&lt;=CM$6),IF($M233&gt;0,4,3),0)),IF(AND($D233&lt;=CM$6,$E233&gt;=CM$5),60,0)))</f>
        <v/>
      </c>
      <c r="CN233" s="80" t="str">
        <f>IF(OR($A233="",NOT(ISNUMBER($G233))),"",IF(AND($F233&lt;=CN$6,$G233&gt;=CN$5),IF(CN$5&gt;$N233,5,$K233)*10+IF(AND($F233&gt;=CN$5,$F233&lt;=CN$6),IF(AND($G233&gt;=CN$5,$G233&lt;=CN$6),5,IF($L233=1,2,1)),IF(AND($G233&gt;=CN$5,$G233&lt;=CN$6),IF($M233&gt;0,4,3),0)),IF(AND($D233&lt;=CN$6,$E233&gt;=CN$5),60,0)))</f>
        <v/>
      </c>
      <c r="CO233" s="80" t="str">
        <f>IF(OR($A233="",NOT(ISNUMBER($G233))),"",IF(AND($F233&lt;=CO$6,$G233&gt;=CO$5),IF(CO$5&gt;$N233,5,$K233)*10+IF(AND($F233&gt;=CO$5,$F233&lt;=CO$6),IF(AND($G233&gt;=CO$5,$G233&lt;=CO$6),5,IF($L233=1,2,1)),IF(AND($G233&gt;=CO$5,$G233&lt;=CO$6),IF($M233&gt;0,4,3),0)),IF(AND($D233&lt;=CO$6,$E233&gt;=CO$5),60,0)))</f>
        <v/>
      </c>
      <c r="CP233" s="80" t="str">
        <f>IF(OR($A233="",NOT(ISNUMBER($G233))),"",IF(AND($F233&lt;=CP$6,$G233&gt;=CP$5),IF(CP$5&gt;$N233,5,$K233)*10+IF(AND($F233&gt;=CP$5,$F233&lt;=CP$6),IF(AND($G233&gt;=CP$5,$G233&lt;=CP$6),5,IF($L233=1,2,1)),IF(AND($G233&gt;=CP$5,$G233&lt;=CP$6),IF($M233&gt;0,4,3),0)),IF(AND($D233&lt;=CP$6,$E233&gt;=CP$5),60,0)))</f>
        <v/>
      </c>
      <c r="CQ233" s="80" t="str">
        <f>IF(OR($A233="",NOT(ISNUMBER($G233))),"",IF(AND($F233&lt;=CQ$6,$G233&gt;=CQ$5),IF(CQ$5&gt;$N233,5,$K233)*10+IF(AND($F233&gt;=CQ$5,$F233&lt;=CQ$6),IF(AND($G233&gt;=CQ$5,$G233&lt;=CQ$6),5,IF($L233=1,2,1)),IF(AND($G233&gt;=CQ$5,$G233&lt;=CQ$6),IF($M233&gt;0,4,3),0)),IF(AND($D233&lt;=CQ$6,$E233&gt;=CQ$5),60,0)))</f>
        <v/>
      </c>
      <c r="CR233" s="80" t="str">
        <f>IF(OR($A233="",NOT(ISNUMBER($G233))),"",IF(AND($F233&lt;=CR$6,$G233&gt;=CR$5),IF(CR$5&gt;$N233,5,$K233)*10+IF(AND($F233&gt;=CR$5,$F233&lt;=CR$6),IF(AND($G233&gt;=CR$5,$G233&lt;=CR$6),5,IF($L233=1,2,1)),IF(AND($G233&gt;=CR$5,$G233&lt;=CR$6),IF($M233&gt;0,4,3),0)),IF(AND($D233&lt;=CR$6,$E233&gt;=CR$5),60,0)))</f>
        <v/>
      </c>
      <c r="CS233" s="80" t="str">
        <f>IF(OR($A233="",NOT(ISNUMBER($G233))),"",IF(AND($F233&lt;=CS$6,$G233&gt;=CS$5),IF(CS$5&gt;$N233,5,$K233)*10+IF(AND($F233&gt;=CS$5,$F233&lt;=CS$6),IF(AND($G233&gt;=CS$5,$G233&lt;=CS$6),5,IF($L233=1,2,1)),IF(AND($G233&gt;=CS$5,$G233&lt;=CS$6),IF($M233&gt;0,4,3),0)),IF(AND($D233&lt;=CS$6,$E233&gt;=CS$5),60,0)))</f>
        <v/>
      </c>
      <c r="CT233" s="80" t="str">
        <f>IF(OR($A233="",NOT(ISNUMBER($G233))),"",IF(AND($F233&lt;=CT$6,$G233&gt;=CT$5),IF(CT$5&gt;$N233,5,$K233)*10+IF(AND($F233&gt;=CT$5,$F233&lt;=CT$6),IF(AND($G233&gt;=CT$5,$G233&lt;=CT$6),5,IF($L233=1,2,1)),IF(AND($G233&gt;=CT$5,$G233&lt;=CT$6),IF($M233&gt;0,4,3),0)),IF(AND($D233&lt;=CT$6,$E233&gt;=CT$5),60,0)))</f>
        <v/>
      </c>
      <c r="CU233" s="80" t="str">
        <f>IF(OR($A233="",NOT(ISNUMBER($G233))),"",IF(AND($F233&lt;=CU$6,$G233&gt;=CU$5),IF(CU$5&gt;$N233,5,$K233)*10+IF(AND($F233&gt;=CU$5,$F233&lt;=CU$6),IF(AND($G233&gt;=CU$5,$G233&lt;=CU$6),5,IF($L233=1,2,1)),IF(AND($G233&gt;=CU$5,$G233&lt;=CU$6),IF($M233&gt;0,4,3),0)),IF(AND($D233&lt;=CU$6,$E233&gt;=CU$5),60,0)))</f>
        <v/>
      </c>
      <c r="CV233" s="80" t="str">
        <f>IF(OR($A233="",NOT(ISNUMBER($G233))),"",IF(AND($F233&lt;=CV$6,$G233&gt;=CV$5),IF(CV$5&gt;$N233,5,$K233)*10+IF(AND($F233&gt;=CV$5,$F233&lt;=CV$6),IF(AND($G233&gt;=CV$5,$G233&lt;=CV$6),5,IF($L233=1,2,1)),IF(AND($G233&gt;=CV$5,$G233&lt;=CV$6),IF($M233&gt;0,4,3),0)),IF(AND($D233&lt;=CV$6,$E233&gt;=CV$5),60,0)))</f>
        <v/>
      </c>
      <c r="CW233" s="80" t="str">
        <f>IF(OR($A233="",NOT(ISNUMBER($G233))),"",IF(AND($F233&lt;=CW$6,$G233&gt;=CW$5),IF(CW$5&gt;$N233,5,$K233)*10+IF(AND($F233&gt;=CW$5,$F233&lt;=CW$6),IF(AND($G233&gt;=CW$5,$G233&lt;=CW$6),5,IF($L233=1,2,1)),IF(AND($G233&gt;=CW$5,$G233&lt;=CW$6),IF($M233&gt;0,4,3),0)),IF(AND($D233&lt;=CW$6,$E233&gt;=CW$5),60,0)))</f>
        <v/>
      </c>
      <c r="CX233" s="80" t="str">
        <f>IF(OR($A233="",NOT(ISNUMBER($G233))),"",IF(AND($F233&lt;=CX$6,$G233&gt;=CX$5),IF(CX$5&gt;$N233,5,$K233)*10+IF(AND($F233&gt;=CX$5,$F233&lt;=CX$6),IF(AND($G233&gt;=CX$5,$G233&lt;=CX$6),5,IF($L233=1,2,1)),IF(AND($G233&gt;=CX$5,$G233&lt;=CX$6),IF($M233&gt;0,4,3),0)),IF(AND($D233&lt;=CX$6,$E233&gt;=CX$5),60,0)))</f>
        <v/>
      </c>
      <c r="CY233" s="80" t="str">
        <f>IF(OR($A233="",NOT(ISNUMBER($G233))),"",IF(AND($F233&lt;=CY$6,$G233&gt;=CY$5),IF(CY$5&gt;$N233,5,$K233)*10+IF(AND($F233&gt;=CY$5,$F233&lt;=CY$6),IF(AND($G233&gt;=CY$5,$G233&lt;=CY$6),5,IF($L233=1,2,1)),IF(AND($G233&gt;=CY$5,$G233&lt;=CY$6),IF($M233&gt;0,4,3),0)),IF(AND($D233&lt;=CY$6,$E233&gt;=CY$5),60,0)))</f>
        <v/>
      </c>
      <c r="CZ233" s="80" t="str">
        <f>IF(OR($A233="",NOT(ISNUMBER($G233))),"",IF(AND($F233&lt;=CZ$6,$G233&gt;=CZ$5),IF(CZ$5&gt;$N233,5,$K233)*10+IF(AND($F233&gt;=CZ$5,$F233&lt;=CZ$6),IF(AND($G233&gt;=CZ$5,$G233&lt;=CZ$6),5,IF($L233=1,2,1)),IF(AND($G233&gt;=CZ$5,$G233&lt;=CZ$6),IF($M233&gt;0,4,3),0)),IF(AND($D233&lt;=CZ$6,$E233&gt;=CZ$5),60,0)))</f>
        <v/>
      </c>
      <c r="DA233" s="80" t="str">
        <f>IF(OR($A233="",NOT(ISNUMBER($G233))),"",IF(AND($F233&lt;=DA$6,$G233&gt;=DA$5),IF(DA$5&gt;$N233,5,$K233)*10+IF(AND($F233&gt;=DA$5,$F233&lt;=DA$6),IF(AND($G233&gt;=DA$5,$G233&lt;=DA$6),5,IF($L233=1,2,1)),IF(AND($G233&gt;=DA$5,$G233&lt;=DA$6),IF($M233&gt;0,4,3),0)),IF(AND($D233&lt;=DA$6,$E233&gt;=DA$5),60,0)))</f>
        <v/>
      </c>
      <c r="DB233" s="80" t="str">
        <f>IF(OR($A233="",NOT(ISNUMBER($G233))),"",IF(AND($F233&lt;=DB$6,$G233&gt;=DB$5),IF(DB$5&gt;$N233,5,$K233)*10+IF(AND($F233&gt;=DB$5,$F233&lt;=DB$6),IF(AND($G233&gt;=DB$5,$G233&lt;=DB$6),5,IF($L233=1,2,1)),IF(AND($G233&gt;=DB$5,$G233&lt;=DB$6),IF($M233&gt;0,4,3),0)),IF(AND($D233&lt;=DB$6,$E233&gt;=DB$5),60,0)))</f>
        <v/>
      </c>
      <c r="DC233" s="80" t="str">
        <f>IF(OR($A233="",NOT(ISNUMBER($G233))),"",IF(AND($F233&lt;=DC$6,$G233&gt;=DC$5),IF(DC$5&gt;$N233,5,$K233)*10+IF(AND($F233&gt;=DC$5,$F233&lt;=DC$6),IF(AND($G233&gt;=DC$5,$G233&lt;=DC$6),5,IF($L233=1,2,1)),IF(AND($G233&gt;=DC$5,$G233&lt;=DC$6),IF($M233&gt;0,4,3),0)),IF(AND($D233&lt;=DC$6,$E233&gt;=DC$5),60,0)))</f>
        <v/>
      </c>
      <c r="DD233" s="80" t="str">
        <f>IF(OR($A233="",NOT(ISNUMBER($G233))),"",IF(AND($F233&lt;=DD$6,$G233&gt;=DD$5),IF(DD$5&gt;$N233,5,$K233)*10+IF(AND($F233&gt;=DD$5,$F233&lt;=DD$6),IF(AND($G233&gt;=DD$5,$G233&lt;=DD$6),5,IF($L233=1,2,1)),IF(AND($G233&gt;=DD$5,$G233&lt;=DD$6),IF($M233&gt;0,4,3),0)),IF(AND($D233&lt;=DD$6,$E233&gt;=DD$5),60,0)))</f>
        <v/>
      </c>
      <c r="DE233" s="80" t="str">
        <f>IF(OR($A233="",NOT(ISNUMBER($G233))),"",IF(AND($F233&lt;=DE$6,$G233&gt;=DE$5),IF(DE$5&gt;$N233,5,$K233)*10+IF(AND($F233&gt;=DE$5,$F233&lt;=DE$6),IF(AND($G233&gt;=DE$5,$G233&lt;=DE$6),5,IF($L233=1,2,1)),IF(AND($G233&gt;=DE$5,$G233&lt;=DE$6),IF($M233&gt;0,4,3),0)),IF(AND($D233&lt;=DE$6,$E233&gt;=DE$5),60,0)))</f>
        <v/>
      </c>
      <c r="DF233" s="80" t="str">
        <f>IF(OR($A233="",NOT(ISNUMBER($G233))),"",IF(AND($F233&lt;=DF$6,$G233&gt;=DF$5),IF(DF$5&gt;$N233,5,$K233)*10+IF(AND($F233&gt;=DF$5,$F233&lt;=DF$6),IF(AND($G233&gt;=DF$5,$G233&lt;=DF$6),5,IF($L233=1,2,1)),IF(AND($G233&gt;=DF$5,$G233&lt;=DF$6),IF($M233&gt;0,4,3),0)),IF(AND($D233&lt;=DF$6,$E233&gt;=DF$5),60,0)))</f>
        <v/>
      </c>
      <c r="DG233" s="80" t="str">
        <f>IF(OR($A233="",NOT(ISNUMBER($G233))),"",IF(AND($F233&lt;=DG$6,$G233&gt;=DG$5),IF(DG$5&gt;$N233,5,$K233)*10+IF(AND($F233&gt;=DG$5,$F233&lt;=DG$6),IF(AND($G233&gt;=DG$5,$G233&lt;=DG$6),5,IF($L233=1,2,1)),IF(AND($G233&gt;=DG$5,$G233&lt;=DG$6),IF($M233&gt;0,4,3),0)),IF(AND($D233&lt;=DG$6,$E233&gt;=DG$5),60,0)))</f>
        <v/>
      </c>
      <c r="DH233" s="80" t="str">
        <f>IF(OR($A233="",NOT(ISNUMBER($G233))),"",IF(AND($F233&lt;=DH$6,$G233&gt;=DH$5),IF(DH$5&gt;$N233,5,$K233)*10+IF(AND($F233&gt;=DH$5,$F233&lt;=DH$6),IF(AND($G233&gt;=DH$5,$G233&lt;=DH$6),5,IF($L233=1,2,1)),IF(AND($G233&gt;=DH$5,$G233&lt;=DH$6),IF($M233&gt;0,4,3),0)),IF(AND($D233&lt;=DH$6,$E233&gt;=DH$5),60,0)))</f>
        <v/>
      </c>
      <c r="DI233" s="80" t="str">
        <f>IF(OR($A233="",NOT(ISNUMBER($G233))),"",IF(AND($F233&lt;=DI$6,$G233&gt;=DI$5),IF(DI$5&gt;$N233,5,$K233)*10+IF(AND($F233&gt;=DI$5,$F233&lt;=DI$6),IF(AND($G233&gt;=DI$5,$G233&lt;=DI$6),5,IF($L233=1,2,1)),IF(AND($G233&gt;=DI$5,$G233&lt;=DI$6),IF($M233&gt;0,4,3),0)),IF(AND($D233&lt;=DI$6,$E233&gt;=DI$5),60,0)))</f>
        <v/>
      </c>
      <c r="DJ233" s="80" t="str">
        <f>IF(OR($A233="",NOT(ISNUMBER($G233))),"",IF(AND($F233&lt;=DJ$6,$G233&gt;=DJ$5),IF(DJ$5&gt;$N233,5,$K233)*10+IF(AND($F233&gt;=DJ$5,$F233&lt;=DJ$6),IF(AND($G233&gt;=DJ$5,$G233&lt;=DJ$6),5,IF($L233=1,2,1)),IF(AND($G233&gt;=DJ$5,$G233&lt;=DJ$6),IF($M233&gt;0,4,3),0)),IF(AND($D233&lt;=DJ$6,$E233&gt;=DJ$5),60,0)))</f>
        <v/>
      </c>
      <c r="DK233" s="80" t="str">
        <f>IF(OR($A233="",NOT(ISNUMBER($G233))),"",IF(AND($F233&lt;=DK$6,$G233&gt;=DK$5),IF(DK$5&gt;$N233,5,$K233)*10+IF(AND($F233&gt;=DK$5,$F233&lt;=DK$6),IF(AND($G233&gt;=DK$5,$G233&lt;=DK$6),5,IF($L233=1,2,1)),IF(AND($G233&gt;=DK$5,$G233&lt;=DK$6),IF($M233&gt;0,4,3),0)),IF(AND($D233&lt;=DK$6,$E233&gt;=DK$5),60,0)))</f>
        <v/>
      </c>
      <c r="DL233" s="80" t="str">
        <f>IF(OR($A233="",NOT(ISNUMBER($G233))),"",IF(AND($F233&lt;=DL$6,$G233&gt;=DL$5),IF(DL$5&gt;$N233,5,$K233)*10+IF(AND($F233&gt;=DL$5,$F233&lt;=DL$6),IF(AND($G233&gt;=DL$5,$G233&lt;=DL$6),5,IF($L233=1,2,1)),IF(AND($G233&gt;=DL$5,$G233&lt;=DL$6),IF($M233&gt;0,4,3),0)),IF(AND($D233&lt;=DL$6,$E233&gt;=DL$5),60,0)))</f>
        <v/>
      </c>
      <c r="DM233" s="80" t="str">
        <f>IF(OR($A233="",NOT(ISNUMBER($G233))),"",IF(AND($F233&lt;=DM$6,$G233&gt;=DM$5),IF(DM$5&gt;$N233,5,$K233)*10+IF(AND($F233&gt;=DM$5,$F233&lt;=DM$6),IF(AND($G233&gt;=DM$5,$G233&lt;=DM$6),5,IF($L233=1,2,1)),IF(AND($G233&gt;=DM$5,$G233&lt;=DM$6),IF($M233&gt;0,4,3),0)),IF(AND($D233&lt;=DM$6,$E233&gt;=DM$5),60,0)))</f>
        <v/>
      </c>
      <c r="DN233" s="80" t="str">
        <f>IF(OR($A233="",NOT(ISNUMBER($G233))),"",IF(AND($F233&lt;=DN$6,$G233&gt;=DN$5),IF(DN$5&gt;$N233,5,$K233)*10+IF(AND($F233&gt;=DN$5,$F233&lt;=DN$6),IF(AND($G233&gt;=DN$5,$G233&lt;=DN$6),5,IF($L233=1,2,1)),IF(AND($G233&gt;=DN$5,$G233&lt;=DN$6),IF($M233&gt;0,4,3),0)),IF(AND($D233&lt;=DN$6,$E233&gt;=DN$5),60,0)))</f>
        <v/>
      </c>
      <c r="DO233" s="80" t="str">
        <f>IF(OR($A233="",NOT(ISNUMBER($G233))),"",IF(AND($F233&lt;=DO$6,$G233&gt;=DO$5),IF(DO$5&gt;$N233,5,$K233)*10+IF(AND($F233&gt;=DO$5,$F233&lt;=DO$6),IF(AND($G233&gt;=DO$5,$G233&lt;=DO$6),5,IF($L233=1,2,1)),IF(AND($G233&gt;=DO$5,$G233&lt;=DO$6),IF($M233&gt;0,4,3),0)),IF(AND($D233&lt;=DO$6,$E233&gt;=DO$5),60,0)))</f>
        <v/>
      </c>
      <c r="DP233" s="80" t="str">
        <f>IF(OR($A233="",NOT(ISNUMBER($G233))),"",IF(AND($F233&lt;=DP$6,$G233&gt;=DP$5),IF(DP$5&gt;$N233,5,$K233)*10+IF(AND($F233&gt;=DP$5,$F233&lt;=DP$6),IF(AND($G233&gt;=DP$5,$G233&lt;=DP$6),5,IF($L233=1,2,1)),IF(AND($G233&gt;=DP$5,$G233&lt;=DP$6),IF($M233&gt;0,4,3),0)),IF(AND($D233&lt;=DP$6,$E233&gt;=DP$5),60,0)))</f>
        <v/>
      </c>
      <c r="DQ233" s="80" t="str">
        <f>IF(OR($A233="",NOT(ISNUMBER($G233))),"",IF(AND($F233&lt;=DQ$6,$G233&gt;=DQ$5),IF(DQ$5&gt;$N233,5,$K233)*10+IF(AND($F233&gt;=DQ$5,$F233&lt;=DQ$6),IF(AND($G233&gt;=DQ$5,$G233&lt;=DQ$6),5,IF($L233=1,2,1)),IF(AND($G233&gt;=DQ$5,$G233&lt;=DQ$6),IF($M233&gt;0,4,3),0)),IF(AND($D233&lt;=DQ$6,$E233&gt;=DQ$5),60,0)))</f>
        <v/>
      </c>
      <c r="DR233" s="80" t="str">
        <f>IF(OR($A233="",NOT(ISNUMBER($G233))),"",IF(AND($F233&lt;=DR$6,$G233&gt;=DR$5),IF(DR$5&gt;$N233,5,$K233)*10+IF(AND($F233&gt;=DR$5,$F233&lt;=DR$6),IF(AND($G233&gt;=DR$5,$G233&lt;=DR$6),5,IF($L233=1,2,1)),IF(AND($G233&gt;=DR$5,$G233&lt;=DR$6),IF($M233&gt;0,4,3),0)),IF(AND($D233&lt;=DR$6,$E233&gt;=DR$5),60,0)))</f>
        <v/>
      </c>
      <c r="DS233" s="80" t="str">
        <f>IF(OR($A233="",NOT(ISNUMBER($G233))),"",IF(AND($F233&lt;=DS$6,$G233&gt;=DS$5),IF(DS$5&gt;$N233,5,$K233)*10+IF(AND($F233&gt;=DS$5,$F233&lt;=DS$6),IF(AND($G233&gt;=DS$5,$G233&lt;=DS$6),5,IF($L233=1,2,1)),IF(AND($G233&gt;=DS$5,$G233&lt;=DS$6),IF($M233&gt;0,4,3),0)),IF(AND($D233&lt;=DS$6,$E233&gt;=DS$5),60,0)))</f>
        <v/>
      </c>
      <c r="DT233" s="80" t="str">
        <f>IF(OR($A233="",NOT(ISNUMBER($G233))),"",IF(AND($F233&lt;=DT$6,$G233&gt;=DT$5),IF(DT$5&gt;$N233,5,$K233)*10+IF(AND($F233&gt;=DT$5,$F233&lt;=DT$6),IF(AND($G233&gt;=DT$5,$G233&lt;=DT$6),5,IF($L233=1,2,1)),IF(AND($G233&gt;=DT$5,$G233&lt;=DT$6),IF($M233&gt;0,4,3),0)),IF(AND($D233&lt;=DT$6,$E233&gt;=DT$5),60,0)))</f>
        <v/>
      </c>
      <c r="DU233" s="80" t="str">
        <f>IF(OR($A233="",NOT(ISNUMBER($G233))),"",IF(AND($F233&lt;=DU$6,$G233&gt;=DU$5),IF(DU$5&gt;$N233,5,$K233)*10+IF(AND($F233&gt;=DU$5,$F233&lt;=DU$6),IF(AND($G233&gt;=DU$5,$G233&lt;=DU$6),5,IF($L233=1,2,1)),IF(AND($G233&gt;=DU$5,$G233&lt;=DU$6),IF($M233&gt;0,4,3),0)),IF(AND($D233&lt;=DU$6,$E233&gt;=DU$5),60,0)))</f>
        <v/>
      </c>
      <c r="DV233" s="80" t="str">
        <f>IF(OR($A233="",NOT(ISNUMBER($G233))),"",IF(AND($F233&lt;=DV$6,$G233&gt;=DV$5),IF(DV$5&gt;$N233,5,$K233)*10+IF(AND($F233&gt;=DV$5,$F233&lt;=DV$6),IF(AND($G233&gt;=DV$5,$G233&lt;=DV$6),5,IF($L233=1,2,1)),IF(AND($G233&gt;=DV$5,$G233&lt;=DV$6),IF($M233&gt;0,4,3),0)),IF(AND($D233&lt;=DV$6,$E233&gt;=DV$5),60,0)))</f>
        <v/>
      </c>
      <c r="DW233" s="80" t="str">
        <f>IF(OR($A233="",NOT(ISNUMBER($G233))),"",IF(AND($F233&lt;=DW$6,$G233&gt;=DW$5),IF(DW$5&gt;$N233,5,$K233)*10+IF(AND($F233&gt;=DW$5,$F233&lt;=DW$6),IF(AND($G233&gt;=DW$5,$G233&lt;=DW$6),5,IF($L233=1,2,1)),IF(AND($G233&gt;=DW$5,$G233&lt;=DW$6),IF($M233&gt;0,4,3),0)),IF(AND($D233&lt;=DW$6,$E233&gt;=DW$5),60,0)))</f>
        <v/>
      </c>
      <c r="DX233" s="80" t="str">
        <f>IF(OR($A233="",NOT(ISNUMBER($G233))),"",IF(AND($F233&lt;=DX$6,$G233&gt;=DX$5),IF(DX$5&gt;$N233,5,$K233)*10+IF(AND($F233&gt;=DX$5,$F233&lt;=DX$6),IF(AND($G233&gt;=DX$5,$G233&lt;=DX$6),5,IF($L233=1,2,1)),IF(AND($G233&gt;=DX$5,$G233&lt;=DX$6),IF($M233&gt;0,4,3),0)),IF(AND($D233&lt;=DX$6,$E233&gt;=DX$5),60,0)))</f>
        <v/>
      </c>
      <c r="DY233" s="80" t="str">
        <f>IF(OR($A233="",NOT(ISNUMBER($G233))),"",IF(AND($F233&lt;=DY$6,$G233&gt;=DY$5),IF(DY$5&gt;$N233,5,$K233)*10+IF(AND($F233&gt;=DY$5,$F233&lt;=DY$6),IF(AND($G233&gt;=DY$5,$G233&lt;=DY$6),5,IF($L233=1,2,1)),IF(AND($G233&gt;=DY$5,$G233&lt;=DY$6),IF($M233&gt;0,4,3),0)),IF(AND($D233&lt;=DY$6,$E233&gt;=DY$5),60,0)))</f>
        <v/>
      </c>
      <c r="DZ233" s="80" t="str">
        <f>IF(OR($A233="",NOT(ISNUMBER($G233))),"",IF(AND($F233&lt;=DZ$6,$G233&gt;=DZ$5),IF(DZ$5&gt;$N233,5,$K233)*10+IF(AND($F233&gt;=DZ$5,$F233&lt;=DZ$6),IF(AND($G233&gt;=DZ$5,$G233&lt;=DZ$6),5,IF($L233=1,2,1)),IF(AND($G233&gt;=DZ$5,$G233&lt;=DZ$6),IF($M233&gt;0,4,3),0)),IF(AND($D233&lt;=DZ$6,$E233&gt;=DZ$5),60,0)))</f>
        <v/>
      </c>
      <c r="EA233" s="80" t="str">
        <f>IF(OR($A233="",NOT(ISNUMBER($G233))),"",IF(AND($F233&lt;=EA$6,$G233&gt;=EA$5),IF(EA$5&gt;$N233,5,$K233)*10+IF(AND($F233&gt;=EA$5,$F233&lt;=EA$6),IF(AND($G233&gt;=EA$5,$G233&lt;=EA$6),5,IF($L233=1,2,1)),IF(AND($G233&gt;=EA$5,$G233&lt;=EA$6),IF($M233&gt;0,4,3),0)),IF(AND($D233&lt;=EA$6,$E233&gt;=EA$5),60,0)))</f>
        <v/>
      </c>
      <c r="EB233" s="80" t="str">
        <f>IF(OR($A233="",NOT(ISNUMBER($G233))),"",IF(AND($F233&lt;=EB$6,$G233&gt;=EB$5),IF(EB$5&gt;$N233,5,$K233)*10+IF(AND($F233&gt;=EB$5,$F233&lt;=EB$6),IF(AND($G233&gt;=EB$5,$G233&lt;=EB$6),5,IF($L233=1,2,1)),IF(AND($G233&gt;=EB$5,$G233&lt;=EB$6),IF($M233&gt;0,4,3),0)),IF(AND($D233&lt;=EB$6,$E233&gt;=EB$5),60,0)))</f>
        <v/>
      </c>
      <c r="EC233" s="80" t="str">
        <f>IF(OR($A233="",NOT(ISNUMBER($G233))),"",IF(AND($F233&lt;=EC$6,$G233&gt;=EC$5),IF(EC$5&gt;$N233,5,$K233)*10+IF(AND($F233&gt;=EC$5,$F233&lt;=EC$6),IF(AND($G233&gt;=EC$5,$G233&lt;=EC$6),5,IF($L233=1,2,1)),IF(AND($G233&gt;=EC$5,$G233&lt;=EC$6),IF($M233&gt;0,4,3),0)),IF(AND($D233&lt;=EC$6,$E233&gt;=EC$5),60,0)))</f>
        <v/>
      </c>
      <c r="ED233" s="80" t="str">
        <f>IF(OR($A233="",NOT(ISNUMBER($G233))),"",IF(AND($F233&lt;=ED$6,$G233&gt;=ED$5),IF(ED$5&gt;$N233,5,$K233)*10+IF(AND($F233&gt;=ED$5,$F233&lt;=ED$6),IF(AND($G233&gt;=ED$5,$G233&lt;=ED$6),5,IF($L233=1,2,1)),IF(AND($G233&gt;=ED$5,$G233&lt;=ED$6),IF($M233&gt;0,4,3),0)),IF(AND($D233&lt;=ED$6,$E233&gt;=ED$5),60,0)))</f>
        <v/>
      </c>
    </row>
    <row r="234" ht="18" customHeight="1">
      <c r="A234" s="52" t="str">
        <f>IF(Tasks!$B234="","",Tasks!$A234)</f>
        <v/>
      </c>
      <c r="B234" s="78" t="str">
        <f>IF(Tasks!$B234="","",Tasks!$B234)</f>
        <v/>
      </c>
      <c r="C234" s="25" t="str">
        <f>IF($B234="","",IF(AND(Tasks!$D234="",Tasks!$G234=""),"-",IF(Tasks!$D234="","",Tasks!$D234&amp;IF(OR(Tasks!$E234="",Tasks!$E234="FS"),IF(N(Tasks!$F234)=0,"","FS"),Tasks!$E234)&amp;IF(N(Tasks!$F234)=0,"",IF(Tasks!$F234&gt;0,"+","")&amp;Tasks!$F234))&amp;IF(AND(Tasks!$D234&lt;&gt;"",Tasks!$G234&lt;&gt;""),", ","")&amp;IF(Tasks!$G234="","",Tasks!$G234&amp;IF(OR(Tasks!$H234="",Tasks!$H234="FS"),IF(N(Tasks!$I234)=0,"","FS"),Tasks!$H234)&amp;IF(N(Tasks!$I234)=0,"",IF(Tasks!$I234&gt;0,"+","")&amp;Tasks!$I234))))</f>
        <v/>
      </c>
      <c r="D234" s="51" t="str">
        <f>IF(OR($B234="",Tasks!$Q234=""),"",Tasks!$Q234)</f>
        <v/>
      </c>
      <c r="E234" s="51" t="str">
        <f>IF(OR($B234="",Tasks!$R234=""),"",Tasks!$R234)</f>
        <v/>
      </c>
      <c r="F234" s="51" t="str">
        <f>IF(OR($B234="",Tasks!$S234=""),"",Tasks!$S234)</f>
        <v/>
      </c>
      <c r="G234" s="51" t="str">
        <f>IF(OR($B234="",Tasks!$T234=""),"",Tasks!$T234)</f>
        <v/>
      </c>
      <c r="H234" s="52" t="str">
        <f>IF($B234="","",Tasks!$AE234)</f>
        <v/>
      </c>
      <c r="I234" s="79" t="str">
        <f>IF($B234="","",Tasks!$AF234)</f>
        <v/>
      </c>
      <c r="J234" s="53" t="str">
        <f>IF(OR($B234="",Tasks!$V234=""),"",Tasks!$V234)</f>
        <v/>
      </c>
      <c r="K234" s="52" t="str">
        <f>IF($B234="","",Tasks!$AA234)</f>
        <v/>
      </c>
      <c r="L234" s="52" t="str">
        <f>IF($B234="","",Tasks!$AB234)</f>
        <v/>
      </c>
      <c r="M234" s="52" t="str">
        <f>IF($B234="","",Tasks!$Z234)</f>
        <v/>
      </c>
      <c r="N234" s="52" t="str">
        <f>IF(OR($B234="",Tasks!$AG234=""),"",Tasks!$AG234)</f>
        <v/>
      </c>
      <c r="O234" s="80" t="str">
        <f>IF(OR($A234="",NOT(ISNUMBER($G234))),"",IF(AND($F234&lt;=O$6,$G234&gt;=O$5),IF(O$5&gt;$N234,5,$K234)*10+IF(AND($F234&gt;=O$5,$F234&lt;=O$6),IF(AND($G234&gt;=O$5,$G234&lt;=O$6),5,IF($L234=1,2,1)),IF(AND($G234&gt;=O$5,$G234&lt;=O$6),IF($M234&gt;0,4,3),0)),IF(AND($D234&lt;=O$6,$E234&gt;=O$5),60,0)))</f>
        <v/>
      </c>
      <c r="P234" s="80" t="str">
        <f>IF(OR($A234="",NOT(ISNUMBER($G234))),"",IF(AND($F234&lt;=P$6,$G234&gt;=P$5),IF(P$5&gt;$N234,5,$K234)*10+IF(AND($F234&gt;=P$5,$F234&lt;=P$6),IF(AND($G234&gt;=P$5,$G234&lt;=P$6),5,IF($L234=1,2,1)),IF(AND($G234&gt;=P$5,$G234&lt;=P$6),IF($M234&gt;0,4,3),0)),IF(AND($D234&lt;=P$6,$E234&gt;=P$5),60,0)))</f>
        <v/>
      </c>
      <c r="Q234" s="80" t="str">
        <f>IF(OR($A234="",NOT(ISNUMBER($G234))),"",IF(AND($F234&lt;=Q$6,$G234&gt;=Q$5),IF(Q$5&gt;$N234,5,$K234)*10+IF(AND($F234&gt;=Q$5,$F234&lt;=Q$6),IF(AND($G234&gt;=Q$5,$G234&lt;=Q$6),5,IF($L234=1,2,1)),IF(AND($G234&gt;=Q$5,$G234&lt;=Q$6),IF($M234&gt;0,4,3),0)),IF(AND($D234&lt;=Q$6,$E234&gt;=Q$5),60,0)))</f>
        <v/>
      </c>
      <c r="R234" s="80" t="str">
        <f>IF(OR($A234="",NOT(ISNUMBER($G234))),"",IF(AND($F234&lt;=R$6,$G234&gt;=R$5),IF(R$5&gt;$N234,5,$K234)*10+IF(AND($F234&gt;=R$5,$F234&lt;=R$6),IF(AND($G234&gt;=R$5,$G234&lt;=R$6),5,IF($L234=1,2,1)),IF(AND($G234&gt;=R$5,$G234&lt;=R$6),IF($M234&gt;0,4,3),0)),IF(AND($D234&lt;=R$6,$E234&gt;=R$5),60,0)))</f>
        <v/>
      </c>
      <c r="S234" s="80" t="str">
        <f>IF(OR($A234="",NOT(ISNUMBER($G234))),"",IF(AND($F234&lt;=S$6,$G234&gt;=S$5),IF(S$5&gt;$N234,5,$K234)*10+IF(AND($F234&gt;=S$5,$F234&lt;=S$6),IF(AND($G234&gt;=S$5,$G234&lt;=S$6),5,IF($L234=1,2,1)),IF(AND($G234&gt;=S$5,$G234&lt;=S$6),IF($M234&gt;0,4,3),0)),IF(AND($D234&lt;=S$6,$E234&gt;=S$5),60,0)))</f>
        <v/>
      </c>
      <c r="T234" s="80" t="str">
        <f>IF(OR($A234="",NOT(ISNUMBER($G234))),"",IF(AND($F234&lt;=T$6,$G234&gt;=T$5),IF(T$5&gt;$N234,5,$K234)*10+IF(AND($F234&gt;=T$5,$F234&lt;=T$6),IF(AND($G234&gt;=T$5,$G234&lt;=T$6),5,IF($L234=1,2,1)),IF(AND($G234&gt;=T$5,$G234&lt;=T$6),IF($M234&gt;0,4,3),0)),IF(AND($D234&lt;=T$6,$E234&gt;=T$5),60,0)))</f>
        <v/>
      </c>
      <c r="U234" s="80" t="str">
        <f>IF(OR($A234="",NOT(ISNUMBER($G234))),"",IF(AND($F234&lt;=U$6,$G234&gt;=U$5),IF(U$5&gt;$N234,5,$K234)*10+IF(AND($F234&gt;=U$5,$F234&lt;=U$6),IF(AND($G234&gt;=U$5,$G234&lt;=U$6),5,IF($L234=1,2,1)),IF(AND($G234&gt;=U$5,$G234&lt;=U$6),IF($M234&gt;0,4,3),0)),IF(AND($D234&lt;=U$6,$E234&gt;=U$5),60,0)))</f>
        <v/>
      </c>
      <c r="V234" s="80" t="str">
        <f>IF(OR($A234="",NOT(ISNUMBER($G234))),"",IF(AND($F234&lt;=V$6,$G234&gt;=V$5),IF(V$5&gt;$N234,5,$K234)*10+IF(AND($F234&gt;=V$5,$F234&lt;=V$6),IF(AND($G234&gt;=V$5,$G234&lt;=V$6),5,IF($L234=1,2,1)),IF(AND($G234&gt;=V$5,$G234&lt;=V$6),IF($M234&gt;0,4,3),0)),IF(AND($D234&lt;=V$6,$E234&gt;=V$5),60,0)))</f>
        <v/>
      </c>
      <c r="W234" s="80" t="str">
        <f>IF(OR($A234="",NOT(ISNUMBER($G234))),"",IF(AND($F234&lt;=W$6,$G234&gt;=W$5),IF(W$5&gt;$N234,5,$K234)*10+IF(AND($F234&gt;=W$5,$F234&lt;=W$6),IF(AND($G234&gt;=W$5,$G234&lt;=W$6),5,IF($L234=1,2,1)),IF(AND($G234&gt;=W$5,$G234&lt;=W$6),IF($M234&gt;0,4,3),0)),IF(AND($D234&lt;=W$6,$E234&gt;=W$5),60,0)))</f>
        <v/>
      </c>
      <c r="X234" s="80" t="str">
        <f>IF(OR($A234="",NOT(ISNUMBER($G234))),"",IF(AND($F234&lt;=X$6,$G234&gt;=X$5),IF(X$5&gt;$N234,5,$K234)*10+IF(AND($F234&gt;=X$5,$F234&lt;=X$6),IF(AND($G234&gt;=X$5,$G234&lt;=X$6),5,IF($L234=1,2,1)),IF(AND($G234&gt;=X$5,$G234&lt;=X$6),IF($M234&gt;0,4,3),0)),IF(AND($D234&lt;=X$6,$E234&gt;=X$5),60,0)))</f>
        <v/>
      </c>
      <c r="Y234" s="80" t="str">
        <f>IF(OR($A234="",NOT(ISNUMBER($G234))),"",IF(AND($F234&lt;=Y$6,$G234&gt;=Y$5),IF(Y$5&gt;$N234,5,$K234)*10+IF(AND($F234&gt;=Y$5,$F234&lt;=Y$6),IF(AND($G234&gt;=Y$5,$G234&lt;=Y$6),5,IF($L234=1,2,1)),IF(AND($G234&gt;=Y$5,$G234&lt;=Y$6),IF($M234&gt;0,4,3),0)),IF(AND($D234&lt;=Y$6,$E234&gt;=Y$5),60,0)))</f>
        <v/>
      </c>
      <c r="Z234" s="80" t="str">
        <f>IF(OR($A234="",NOT(ISNUMBER($G234))),"",IF(AND($F234&lt;=Z$6,$G234&gt;=Z$5),IF(Z$5&gt;$N234,5,$K234)*10+IF(AND($F234&gt;=Z$5,$F234&lt;=Z$6),IF(AND($G234&gt;=Z$5,$G234&lt;=Z$6),5,IF($L234=1,2,1)),IF(AND($G234&gt;=Z$5,$G234&lt;=Z$6),IF($M234&gt;0,4,3),0)),IF(AND($D234&lt;=Z$6,$E234&gt;=Z$5),60,0)))</f>
        <v/>
      </c>
      <c r="AA234" s="80" t="str">
        <f>IF(OR($A234="",NOT(ISNUMBER($G234))),"",IF(AND($F234&lt;=AA$6,$G234&gt;=AA$5),IF(AA$5&gt;$N234,5,$K234)*10+IF(AND($F234&gt;=AA$5,$F234&lt;=AA$6),IF(AND($G234&gt;=AA$5,$G234&lt;=AA$6),5,IF($L234=1,2,1)),IF(AND($G234&gt;=AA$5,$G234&lt;=AA$6),IF($M234&gt;0,4,3),0)),IF(AND($D234&lt;=AA$6,$E234&gt;=AA$5),60,0)))</f>
        <v/>
      </c>
      <c r="AB234" s="80" t="str">
        <f>IF(OR($A234="",NOT(ISNUMBER($G234))),"",IF(AND($F234&lt;=AB$6,$G234&gt;=AB$5),IF(AB$5&gt;$N234,5,$K234)*10+IF(AND($F234&gt;=AB$5,$F234&lt;=AB$6),IF(AND($G234&gt;=AB$5,$G234&lt;=AB$6),5,IF($L234=1,2,1)),IF(AND($G234&gt;=AB$5,$G234&lt;=AB$6),IF($M234&gt;0,4,3),0)),IF(AND($D234&lt;=AB$6,$E234&gt;=AB$5),60,0)))</f>
        <v/>
      </c>
      <c r="AC234" s="80" t="str">
        <f>IF(OR($A234="",NOT(ISNUMBER($G234))),"",IF(AND($F234&lt;=AC$6,$G234&gt;=AC$5),IF(AC$5&gt;$N234,5,$K234)*10+IF(AND($F234&gt;=AC$5,$F234&lt;=AC$6),IF(AND($G234&gt;=AC$5,$G234&lt;=AC$6),5,IF($L234=1,2,1)),IF(AND($G234&gt;=AC$5,$G234&lt;=AC$6),IF($M234&gt;0,4,3),0)),IF(AND($D234&lt;=AC$6,$E234&gt;=AC$5),60,0)))</f>
        <v/>
      </c>
      <c r="AD234" s="80" t="str">
        <f>IF(OR($A234="",NOT(ISNUMBER($G234))),"",IF(AND($F234&lt;=AD$6,$G234&gt;=AD$5),IF(AD$5&gt;$N234,5,$K234)*10+IF(AND($F234&gt;=AD$5,$F234&lt;=AD$6),IF(AND($G234&gt;=AD$5,$G234&lt;=AD$6),5,IF($L234=1,2,1)),IF(AND($G234&gt;=AD$5,$G234&lt;=AD$6),IF($M234&gt;0,4,3),0)),IF(AND($D234&lt;=AD$6,$E234&gt;=AD$5),60,0)))</f>
        <v/>
      </c>
      <c r="AE234" s="80" t="str">
        <f>IF(OR($A234="",NOT(ISNUMBER($G234))),"",IF(AND($F234&lt;=AE$6,$G234&gt;=AE$5),IF(AE$5&gt;$N234,5,$K234)*10+IF(AND($F234&gt;=AE$5,$F234&lt;=AE$6),IF(AND($G234&gt;=AE$5,$G234&lt;=AE$6),5,IF($L234=1,2,1)),IF(AND($G234&gt;=AE$5,$G234&lt;=AE$6),IF($M234&gt;0,4,3),0)),IF(AND($D234&lt;=AE$6,$E234&gt;=AE$5),60,0)))</f>
        <v/>
      </c>
      <c r="AF234" s="80" t="str">
        <f>IF(OR($A234="",NOT(ISNUMBER($G234))),"",IF(AND($F234&lt;=AF$6,$G234&gt;=AF$5),IF(AF$5&gt;$N234,5,$K234)*10+IF(AND($F234&gt;=AF$5,$F234&lt;=AF$6),IF(AND($G234&gt;=AF$5,$G234&lt;=AF$6),5,IF($L234=1,2,1)),IF(AND($G234&gt;=AF$5,$G234&lt;=AF$6),IF($M234&gt;0,4,3),0)),IF(AND($D234&lt;=AF$6,$E234&gt;=AF$5),60,0)))</f>
        <v/>
      </c>
      <c r="AG234" s="80" t="str">
        <f>IF(OR($A234="",NOT(ISNUMBER($G234))),"",IF(AND($F234&lt;=AG$6,$G234&gt;=AG$5),IF(AG$5&gt;$N234,5,$K234)*10+IF(AND($F234&gt;=AG$5,$F234&lt;=AG$6),IF(AND($G234&gt;=AG$5,$G234&lt;=AG$6),5,IF($L234=1,2,1)),IF(AND($G234&gt;=AG$5,$G234&lt;=AG$6),IF($M234&gt;0,4,3),0)),IF(AND($D234&lt;=AG$6,$E234&gt;=AG$5),60,0)))</f>
        <v/>
      </c>
      <c r="AH234" s="80" t="str">
        <f>IF(OR($A234="",NOT(ISNUMBER($G234))),"",IF(AND($F234&lt;=AH$6,$G234&gt;=AH$5),IF(AH$5&gt;$N234,5,$K234)*10+IF(AND($F234&gt;=AH$5,$F234&lt;=AH$6),IF(AND($G234&gt;=AH$5,$G234&lt;=AH$6),5,IF($L234=1,2,1)),IF(AND($G234&gt;=AH$5,$G234&lt;=AH$6),IF($M234&gt;0,4,3),0)),IF(AND($D234&lt;=AH$6,$E234&gt;=AH$5),60,0)))</f>
        <v/>
      </c>
      <c r="AI234" s="80" t="str">
        <f>IF(OR($A234="",NOT(ISNUMBER($G234))),"",IF(AND($F234&lt;=AI$6,$G234&gt;=AI$5),IF(AI$5&gt;$N234,5,$K234)*10+IF(AND($F234&gt;=AI$5,$F234&lt;=AI$6),IF(AND($G234&gt;=AI$5,$G234&lt;=AI$6),5,IF($L234=1,2,1)),IF(AND($G234&gt;=AI$5,$G234&lt;=AI$6),IF($M234&gt;0,4,3),0)),IF(AND($D234&lt;=AI$6,$E234&gt;=AI$5),60,0)))</f>
        <v/>
      </c>
      <c r="AJ234" s="80" t="str">
        <f>IF(OR($A234="",NOT(ISNUMBER($G234))),"",IF(AND($F234&lt;=AJ$6,$G234&gt;=AJ$5),IF(AJ$5&gt;$N234,5,$K234)*10+IF(AND($F234&gt;=AJ$5,$F234&lt;=AJ$6),IF(AND($G234&gt;=AJ$5,$G234&lt;=AJ$6),5,IF($L234=1,2,1)),IF(AND($G234&gt;=AJ$5,$G234&lt;=AJ$6),IF($M234&gt;0,4,3),0)),IF(AND($D234&lt;=AJ$6,$E234&gt;=AJ$5),60,0)))</f>
        <v/>
      </c>
      <c r="AK234" s="80" t="str">
        <f>IF(OR($A234="",NOT(ISNUMBER($G234))),"",IF(AND($F234&lt;=AK$6,$G234&gt;=AK$5),IF(AK$5&gt;$N234,5,$K234)*10+IF(AND($F234&gt;=AK$5,$F234&lt;=AK$6),IF(AND($G234&gt;=AK$5,$G234&lt;=AK$6),5,IF($L234=1,2,1)),IF(AND($G234&gt;=AK$5,$G234&lt;=AK$6),IF($M234&gt;0,4,3),0)),IF(AND($D234&lt;=AK$6,$E234&gt;=AK$5),60,0)))</f>
        <v/>
      </c>
      <c r="AL234" s="80" t="str">
        <f>IF(OR($A234="",NOT(ISNUMBER($G234))),"",IF(AND($F234&lt;=AL$6,$G234&gt;=AL$5),IF(AL$5&gt;$N234,5,$K234)*10+IF(AND($F234&gt;=AL$5,$F234&lt;=AL$6),IF(AND($G234&gt;=AL$5,$G234&lt;=AL$6),5,IF($L234=1,2,1)),IF(AND($G234&gt;=AL$5,$G234&lt;=AL$6),IF($M234&gt;0,4,3),0)),IF(AND($D234&lt;=AL$6,$E234&gt;=AL$5),60,0)))</f>
        <v/>
      </c>
      <c r="AM234" s="80" t="str">
        <f>IF(OR($A234="",NOT(ISNUMBER($G234))),"",IF(AND($F234&lt;=AM$6,$G234&gt;=AM$5),IF(AM$5&gt;$N234,5,$K234)*10+IF(AND($F234&gt;=AM$5,$F234&lt;=AM$6),IF(AND($G234&gt;=AM$5,$G234&lt;=AM$6),5,IF($L234=1,2,1)),IF(AND($G234&gt;=AM$5,$G234&lt;=AM$6),IF($M234&gt;0,4,3),0)),IF(AND($D234&lt;=AM$6,$E234&gt;=AM$5),60,0)))</f>
        <v/>
      </c>
      <c r="AN234" s="80" t="str">
        <f>IF(OR($A234="",NOT(ISNUMBER($G234))),"",IF(AND($F234&lt;=AN$6,$G234&gt;=AN$5),IF(AN$5&gt;$N234,5,$K234)*10+IF(AND($F234&gt;=AN$5,$F234&lt;=AN$6),IF(AND($G234&gt;=AN$5,$G234&lt;=AN$6),5,IF($L234=1,2,1)),IF(AND($G234&gt;=AN$5,$G234&lt;=AN$6),IF($M234&gt;0,4,3),0)),IF(AND($D234&lt;=AN$6,$E234&gt;=AN$5),60,0)))</f>
        <v/>
      </c>
      <c r="AO234" s="80" t="str">
        <f>IF(OR($A234="",NOT(ISNUMBER($G234))),"",IF(AND($F234&lt;=AO$6,$G234&gt;=AO$5),IF(AO$5&gt;$N234,5,$K234)*10+IF(AND($F234&gt;=AO$5,$F234&lt;=AO$6),IF(AND($G234&gt;=AO$5,$G234&lt;=AO$6),5,IF($L234=1,2,1)),IF(AND($G234&gt;=AO$5,$G234&lt;=AO$6),IF($M234&gt;0,4,3),0)),IF(AND($D234&lt;=AO$6,$E234&gt;=AO$5),60,0)))</f>
        <v/>
      </c>
      <c r="AP234" s="80" t="str">
        <f>IF(OR($A234="",NOT(ISNUMBER($G234))),"",IF(AND($F234&lt;=AP$6,$G234&gt;=AP$5),IF(AP$5&gt;$N234,5,$K234)*10+IF(AND($F234&gt;=AP$5,$F234&lt;=AP$6),IF(AND($G234&gt;=AP$5,$G234&lt;=AP$6),5,IF($L234=1,2,1)),IF(AND($G234&gt;=AP$5,$G234&lt;=AP$6),IF($M234&gt;0,4,3),0)),IF(AND($D234&lt;=AP$6,$E234&gt;=AP$5),60,0)))</f>
        <v/>
      </c>
      <c r="AQ234" s="80" t="str">
        <f>IF(OR($A234="",NOT(ISNUMBER($G234))),"",IF(AND($F234&lt;=AQ$6,$G234&gt;=AQ$5),IF(AQ$5&gt;$N234,5,$K234)*10+IF(AND($F234&gt;=AQ$5,$F234&lt;=AQ$6),IF(AND($G234&gt;=AQ$5,$G234&lt;=AQ$6),5,IF($L234=1,2,1)),IF(AND($G234&gt;=AQ$5,$G234&lt;=AQ$6),IF($M234&gt;0,4,3),0)),IF(AND($D234&lt;=AQ$6,$E234&gt;=AQ$5),60,0)))</f>
        <v/>
      </c>
      <c r="AR234" s="80" t="str">
        <f>IF(OR($A234="",NOT(ISNUMBER($G234))),"",IF(AND($F234&lt;=AR$6,$G234&gt;=AR$5),IF(AR$5&gt;$N234,5,$K234)*10+IF(AND($F234&gt;=AR$5,$F234&lt;=AR$6),IF(AND($G234&gt;=AR$5,$G234&lt;=AR$6),5,IF($L234=1,2,1)),IF(AND($G234&gt;=AR$5,$G234&lt;=AR$6),IF($M234&gt;0,4,3),0)),IF(AND($D234&lt;=AR$6,$E234&gt;=AR$5),60,0)))</f>
        <v/>
      </c>
      <c r="AS234" s="80" t="str">
        <f>IF(OR($A234="",NOT(ISNUMBER($G234))),"",IF(AND($F234&lt;=AS$6,$G234&gt;=AS$5),IF(AS$5&gt;$N234,5,$K234)*10+IF(AND($F234&gt;=AS$5,$F234&lt;=AS$6),IF(AND($G234&gt;=AS$5,$G234&lt;=AS$6),5,IF($L234=1,2,1)),IF(AND($G234&gt;=AS$5,$G234&lt;=AS$6),IF($M234&gt;0,4,3),0)),IF(AND($D234&lt;=AS$6,$E234&gt;=AS$5),60,0)))</f>
        <v/>
      </c>
      <c r="AT234" s="80" t="str">
        <f>IF(OR($A234="",NOT(ISNUMBER($G234))),"",IF(AND($F234&lt;=AT$6,$G234&gt;=AT$5),IF(AT$5&gt;$N234,5,$K234)*10+IF(AND($F234&gt;=AT$5,$F234&lt;=AT$6),IF(AND($G234&gt;=AT$5,$G234&lt;=AT$6),5,IF($L234=1,2,1)),IF(AND($G234&gt;=AT$5,$G234&lt;=AT$6),IF($M234&gt;0,4,3),0)),IF(AND($D234&lt;=AT$6,$E234&gt;=AT$5),60,0)))</f>
        <v/>
      </c>
      <c r="AU234" s="80" t="str">
        <f>IF(OR($A234="",NOT(ISNUMBER($G234))),"",IF(AND($F234&lt;=AU$6,$G234&gt;=AU$5),IF(AU$5&gt;$N234,5,$K234)*10+IF(AND($F234&gt;=AU$5,$F234&lt;=AU$6),IF(AND($G234&gt;=AU$5,$G234&lt;=AU$6),5,IF($L234=1,2,1)),IF(AND($G234&gt;=AU$5,$G234&lt;=AU$6),IF($M234&gt;0,4,3),0)),IF(AND($D234&lt;=AU$6,$E234&gt;=AU$5),60,0)))</f>
        <v/>
      </c>
      <c r="AV234" s="80" t="str">
        <f>IF(OR($A234="",NOT(ISNUMBER($G234))),"",IF(AND($F234&lt;=AV$6,$G234&gt;=AV$5),IF(AV$5&gt;$N234,5,$K234)*10+IF(AND($F234&gt;=AV$5,$F234&lt;=AV$6),IF(AND($G234&gt;=AV$5,$G234&lt;=AV$6),5,IF($L234=1,2,1)),IF(AND($G234&gt;=AV$5,$G234&lt;=AV$6),IF($M234&gt;0,4,3),0)),IF(AND($D234&lt;=AV$6,$E234&gt;=AV$5),60,0)))</f>
        <v/>
      </c>
      <c r="AW234" s="80" t="str">
        <f>IF(OR($A234="",NOT(ISNUMBER($G234))),"",IF(AND($F234&lt;=AW$6,$G234&gt;=AW$5),IF(AW$5&gt;$N234,5,$K234)*10+IF(AND($F234&gt;=AW$5,$F234&lt;=AW$6),IF(AND($G234&gt;=AW$5,$G234&lt;=AW$6),5,IF($L234=1,2,1)),IF(AND($G234&gt;=AW$5,$G234&lt;=AW$6),IF($M234&gt;0,4,3),0)),IF(AND($D234&lt;=AW$6,$E234&gt;=AW$5),60,0)))</f>
        <v/>
      </c>
      <c r="AX234" s="80" t="str">
        <f>IF(OR($A234="",NOT(ISNUMBER($G234))),"",IF(AND($F234&lt;=AX$6,$G234&gt;=AX$5),IF(AX$5&gt;$N234,5,$K234)*10+IF(AND($F234&gt;=AX$5,$F234&lt;=AX$6),IF(AND($G234&gt;=AX$5,$G234&lt;=AX$6),5,IF($L234=1,2,1)),IF(AND($G234&gt;=AX$5,$G234&lt;=AX$6),IF($M234&gt;0,4,3),0)),IF(AND($D234&lt;=AX$6,$E234&gt;=AX$5),60,0)))</f>
        <v/>
      </c>
      <c r="AY234" s="80" t="str">
        <f>IF(OR($A234="",NOT(ISNUMBER($G234))),"",IF(AND($F234&lt;=AY$6,$G234&gt;=AY$5),IF(AY$5&gt;$N234,5,$K234)*10+IF(AND($F234&gt;=AY$5,$F234&lt;=AY$6),IF(AND($G234&gt;=AY$5,$G234&lt;=AY$6),5,IF($L234=1,2,1)),IF(AND($G234&gt;=AY$5,$G234&lt;=AY$6),IF($M234&gt;0,4,3),0)),IF(AND($D234&lt;=AY$6,$E234&gt;=AY$5),60,0)))</f>
        <v/>
      </c>
      <c r="AZ234" s="80" t="str">
        <f>IF(OR($A234="",NOT(ISNUMBER($G234))),"",IF(AND($F234&lt;=AZ$6,$G234&gt;=AZ$5),IF(AZ$5&gt;$N234,5,$K234)*10+IF(AND($F234&gt;=AZ$5,$F234&lt;=AZ$6),IF(AND($G234&gt;=AZ$5,$G234&lt;=AZ$6),5,IF($L234=1,2,1)),IF(AND($G234&gt;=AZ$5,$G234&lt;=AZ$6),IF($M234&gt;0,4,3),0)),IF(AND($D234&lt;=AZ$6,$E234&gt;=AZ$5),60,0)))</f>
        <v/>
      </c>
      <c r="BA234" s="80" t="str">
        <f>IF(OR($A234="",NOT(ISNUMBER($G234))),"",IF(AND($F234&lt;=BA$6,$G234&gt;=BA$5),IF(BA$5&gt;$N234,5,$K234)*10+IF(AND($F234&gt;=BA$5,$F234&lt;=BA$6),IF(AND($G234&gt;=BA$5,$G234&lt;=BA$6),5,IF($L234=1,2,1)),IF(AND($G234&gt;=BA$5,$G234&lt;=BA$6),IF($M234&gt;0,4,3),0)),IF(AND($D234&lt;=BA$6,$E234&gt;=BA$5),60,0)))</f>
        <v/>
      </c>
      <c r="BB234" s="80" t="str">
        <f>IF(OR($A234="",NOT(ISNUMBER($G234))),"",IF(AND($F234&lt;=BB$6,$G234&gt;=BB$5),IF(BB$5&gt;$N234,5,$K234)*10+IF(AND($F234&gt;=BB$5,$F234&lt;=BB$6),IF(AND($G234&gt;=BB$5,$G234&lt;=BB$6),5,IF($L234=1,2,1)),IF(AND($G234&gt;=BB$5,$G234&lt;=BB$6),IF($M234&gt;0,4,3),0)),IF(AND($D234&lt;=BB$6,$E234&gt;=BB$5),60,0)))</f>
        <v/>
      </c>
      <c r="BC234" s="80" t="str">
        <f>IF(OR($A234="",NOT(ISNUMBER($G234))),"",IF(AND($F234&lt;=BC$6,$G234&gt;=BC$5),IF(BC$5&gt;$N234,5,$K234)*10+IF(AND($F234&gt;=BC$5,$F234&lt;=BC$6),IF(AND($G234&gt;=BC$5,$G234&lt;=BC$6),5,IF($L234=1,2,1)),IF(AND($G234&gt;=BC$5,$G234&lt;=BC$6),IF($M234&gt;0,4,3),0)),IF(AND($D234&lt;=BC$6,$E234&gt;=BC$5),60,0)))</f>
        <v/>
      </c>
      <c r="BD234" s="80" t="str">
        <f>IF(OR($A234="",NOT(ISNUMBER($G234))),"",IF(AND($F234&lt;=BD$6,$G234&gt;=BD$5),IF(BD$5&gt;$N234,5,$K234)*10+IF(AND($F234&gt;=BD$5,$F234&lt;=BD$6),IF(AND($G234&gt;=BD$5,$G234&lt;=BD$6),5,IF($L234=1,2,1)),IF(AND($G234&gt;=BD$5,$G234&lt;=BD$6),IF($M234&gt;0,4,3),0)),IF(AND($D234&lt;=BD$6,$E234&gt;=BD$5),60,0)))</f>
        <v/>
      </c>
      <c r="BE234" s="80" t="str">
        <f>IF(OR($A234="",NOT(ISNUMBER($G234))),"",IF(AND($F234&lt;=BE$6,$G234&gt;=BE$5),IF(BE$5&gt;$N234,5,$K234)*10+IF(AND($F234&gt;=BE$5,$F234&lt;=BE$6),IF(AND($G234&gt;=BE$5,$G234&lt;=BE$6),5,IF($L234=1,2,1)),IF(AND($G234&gt;=BE$5,$G234&lt;=BE$6),IF($M234&gt;0,4,3),0)),IF(AND($D234&lt;=BE$6,$E234&gt;=BE$5),60,0)))</f>
        <v/>
      </c>
      <c r="BF234" s="80" t="str">
        <f>IF(OR($A234="",NOT(ISNUMBER($G234))),"",IF(AND($F234&lt;=BF$6,$G234&gt;=BF$5),IF(BF$5&gt;$N234,5,$K234)*10+IF(AND($F234&gt;=BF$5,$F234&lt;=BF$6),IF(AND($G234&gt;=BF$5,$G234&lt;=BF$6),5,IF($L234=1,2,1)),IF(AND($G234&gt;=BF$5,$G234&lt;=BF$6),IF($M234&gt;0,4,3),0)),IF(AND($D234&lt;=BF$6,$E234&gt;=BF$5),60,0)))</f>
        <v/>
      </c>
      <c r="BG234" s="80" t="str">
        <f>IF(OR($A234="",NOT(ISNUMBER($G234))),"",IF(AND($F234&lt;=BG$6,$G234&gt;=BG$5),IF(BG$5&gt;$N234,5,$K234)*10+IF(AND($F234&gt;=BG$5,$F234&lt;=BG$6),IF(AND($G234&gt;=BG$5,$G234&lt;=BG$6),5,IF($L234=1,2,1)),IF(AND($G234&gt;=BG$5,$G234&lt;=BG$6),IF($M234&gt;0,4,3),0)),IF(AND($D234&lt;=BG$6,$E234&gt;=BG$5),60,0)))</f>
        <v/>
      </c>
      <c r="BH234" s="80" t="str">
        <f>IF(OR($A234="",NOT(ISNUMBER($G234))),"",IF(AND($F234&lt;=BH$6,$G234&gt;=BH$5),IF(BH$5&gt;$N234,5,$K234)*10+IF(AND($F234&gt;=BH$5,$F234&lt;=BH$6),IF(AND($G234&gt;=BH$5,$G234&lt;=BH$6),5,IF($L234=1,2,1)),IF(AND($G234&gt;=BH$5,$G234&lt;=BH$6),IF($M234&gt;0,4,3),0)),IF(AND($D234&lt;=BH$6,$E234&gt;=BH$5),60,0)))</f>
        <v/>
      </c>
      <c r="BI234" s="80" t="str">
        <f>IF(OR($A234="",NOT(ISNUMBER($G234))),"",IF(AND($F234&lt;=BI$6,$G234&gt;=BI$5),IF(BI$5&gt;$N234,5,$K234)*10+IF(AND($F234&gt;=BI$5,$F234&lt;=BI$6),IF(AND($G234&gt;=BI$5,$G234&lt;=BI$6),5,IF($L234=1,2,1)),IF(AND($G234&gt;=BI$5,$G234&lt;=BI$6),IF($M234&gt;0,4,3),0)),IF(AND($D234&lt;=BI$6,$E234&gt;=BI$5),60,0)))</f>
        <v/>
      </c>
      <c r="BJ234" s="80" t="str">
        <f>IF(OR($A234="",NOT(ISNUMBER($G234))),"",IF(AND($F234&lt;=BJ$6,$G234&gt;=BJ$5),IF(BJ$5&gt;$N234,5,$K234)*10+IF(AND($F234&gt;=BJ$5,$F234&lt;=BJ$6),IF(AND($G234&gt;=BJ$5,$G234&lt;=BJ$6),5,IF($L234=1,2,1)),IF(AND($G234&gt;=BJ$5,$G234&lt;=BJ$6),IF($M234&gt;0,4,3),0)),IF(AND($D234&lt;=BJ$6,$E234&gt;=BJ$5),60,0)))</f>
        <v/>
      </c>
      <c r="BK234" s="80" t="str">
        <f>IF(OR($A234="",NOT(ISNUMBER($G234))),"",IF(AND($F234&lt;=BK$6,$G234&gt;=BK$5),IF(BK$5&gt;$N234,5,$K234)*10+IF(AND($F234&gt;=BK$5,$F234&lt;=BK$6),IF(AND($G234&gt;=BK$5,$G234&lt;=BK$6),5,IF($L234=1,2,1)),IF(AND($G234&gt;=BK$5,$G234&lt;=BK$6),IF($M234&gt;0,4,3),0)),IF(AND($D234&lt;=BK$6,$E234&gt;=BK$5),60,0)))</f>
        <v/>
      </c>
      <c r="BL234" s="80" t="str">
        <f>IF(OR($A234="",NOT(ISNUMBER($G234))),"",IF(AND($F234&lt;=BL$6,$G234&gt;=BL$5),IF(BL$5&gt;$N234,5,$K234)*10+IF(AND($F234&gt;=BL$5,$F234&lt;=BL$6),IF(AND($G234&gt;=BL$5,$G234&lt;=BL$6),5,IF($L234=1,2,1)),IF(AND($G234&gt;=BL$5,$G234&lt;=BL$6),IF($M234&gt;0,4,3),0)),IF(AND($D234&lt;=BL$6,$E234&gt;=BL$5),60,0)))</f>
        <v/>
      </c>
      <c r="BM234" s="80" t="str">
        <f>IF(OR($A234="",NOT(ISNUMBER($G234))),"",IF(AND($F234&lt;=BM$6,$G234&gt;=BM$5),IF(BM$5&gt;$N234,5,$K234)*10+IF(AND($F234&gt;=BM$5,$F234&lt;=BM$6),IF(AND($G234&gt;=BM$5,$G234&lt;=BM$6),5,IF($L234=1,2,1)),IF(AND($G234&gt;=BM$5,$G234&lt;=BM$6),IF($M234&gt;0,4,3),0)),IF(AND($D234&lt;=BM$6,$E234&gt;=BM$5),60,0)))</f>
        <v/>
      </c>
      <c r="BN234" s="80" t="str">
        <f>IF(OR($A234="",NOT(ISNUMBER($G234))),"",IF(AND($F234&lt;=BN$6,$G234&gt;=BN$5),IF(BN$5&gt;$N234,5,$K234)*10+IF(AND($F234&gt;=BN$5,$F234&lt;=BN$6),IF(AND($G234&gt;=BN$5,$G234&lt;=BN$6),5,IF($L234=1,2,1)),IF(AND($G234&gt;=BN$5,$G234&lt;=BN$6),IF($M234&gt;0,4,3),0)),IF(AND($D234&lt;=BN$6,$E234&gt;=BN$5),60,0)))</f>
        <v/>
      </c>
      <c r="BO234" s="80" t="str">
        <f>IF(OR($A234="",NOT(ISNUMBER($G234))),"",IF(AND($F234&lt;=BO$6,$G234&gt;=BO$5),IF(BO$5&gt;$N234,5,$K234)*10+IF(AND($F234&gt;=BO$5,$F234&lt;=BO$6),IF(AND($G234&gt;=BO$5,$G234&lt;=BO$6),5,IF($L234=1,2,1)),IF(AND($G234&gt;=BO$5,$G234&lt;=BO$6),IF($M234&gt;0,4,3),0)),IF(AND($D234&lt;=BO$6,$E234&gt;=BO$5),60,0)))</f>
        <v/>
      </c>
      <c r="BP234" s="80" t="str">
        <f>IF(OR($A234="",NOT(ISNUMBER($G234))),"",IF(AND($F234&lt;=BP$6,$G234&gt;=BP$5),IF(BP$5&gt;$N234,5,$K234)*10+IF(AND($F234&gt;=BP$5,$F234&lt;=BP$6),IF(AND($G234&gt;=BP$5,$G234&lt;=BP$6),5,IF($L234=1,2,1)),IF(AND($G234&gt;=BP$5,$G234&lt;=BP$6),IF($M234&gt;0,4,3),0)),IF(AND($D234&lt;=BP$6,$E234&gt;=BP$5),60,0)))</f>
        <v/>
      </c>
      <c r="BQ234" s="80" t="str">
        <f>IF(OR($A234="",NOT(ISNUMBER($G234))),"",IF(AND($F234&lt;=BQ$6,$G234&gt;=BQ$5),IF(BQ$5&gt;$N234,5,$K234)*10+IF(AND($F234&gt;=BQ$5,$F234&lt;=BQ$6),IF(AND($G234&gt;=BQ$5,$G234&lt;=BQ$6),5,IF($L234=1,2,1)),IF(AND($G234&gt;=BQ$5,$G234&lt;=BQ$6),IF($M234&gt;0,4,3),0)),IF(AND($D234&lt;=BQ$6,$E234&gt;=BQ$5),60,0)))</f>
        <v/>
      </c>
      <c r="BR234" s="80" t="str">
        <f>IF(OR($A234="",NOT(ISNUMBER($G234))),"",IF(AND($F234&lt;=BR$6,$G234&gt;=BR$5),IF(BR$5&gt;$N234,5,$K234)*10+IF(AND($F234&gt;=BR$5,$F234&lt;=BR$6),IF(AND($G234&gt;=BR$5,$G234&lt;=BR$6),5,IF($L234=1,2,1)),IF(AND($G234&gt;=BR$5,$G234&lt;=BR$6),IF($M234&gt;0,4,3),0)),IF(AND($D234&lt;=BR$6,$E234&gt;=BR$5),60,0)))</f>
        <v/>
      </c>
      <c r="BS234" s="80" t="str">
        <f>IF(OR($A234="",NOT(ISNUMBER($G234))),"",IF(AND($F234&lt;=BS$6,$G234&gt;=BS$5),IF(BS$5&gt;$N234,5,$K234)*10+IF(AND($F234&gt;=BS$5,$F234&lt;=BS$6),IF(AND($G234&gt;=BS$5,$G234&lt;=BS$6),5,IF($L234=1,2,1)),IF(AND($G234&gt;=BS$5,$G234&lt;=BS$6),IF($M234&gt;0,4,3),0)),IF(AND($D234&lt;=BS$6,$E234&gt;=BS$5),60,0)))</f>
        <v/>
      </c>
      <c r="BT234" s="80" t="str">
        <f>IF(OR($A234="",NOT(ISNUMBER($G234))),"",IF(AND($F234&lt;=BT$6,$G234&gt;=BT$5),IF(BT$5&gt;$N234,5,$K234)*10+IF(AND($F234&gt;=BT$5,$F234&lt;=BT$6),IF(AND($G234&gt;=BT$5,$G234&lt;=BT$6),5,IF($L234=1,2,1)),IF(AND($G234&gt;=BT$5,$G234&lt;=BT$6),IF($M234&gt;0,4,3),0)),IF(AND($D234&lt;=BT$6,$E234&gt;=BT$5),60,0)))</f>
        <v/>
      </c>
      <c r="BU234" s="80" t="str">
        <f>IF(OR($A234="",NOT(ISNUMBER($G234))),"",IF(AND($F234&lt;=BU$6,$G234&gt;=BU$5),IF(BU$5&gt;$N234,5,$K234)*10+IF(AND($F234&gt;=BU$5,$F234&lt;=BU$6),IF(AND($G234&gt;=BU$5,$G234&lt;=BU$6),5,IF($L234=1,2,1)),IF(AND($G234&gt;=BU$5,$G234&lt;=BU$6),IF($M234&gt;0,4,3),0)),IF(AND($D234&lt;=BU$6,$E234&gt;=BU$5),60,0)))</f>
        <v/>
      </c>
      <c r="BV234" s="80" t="str">
        <f>IF(OR($A234="",NOT(ISNUMBER($G234))),"",IF(AND($F234&lt;=BV$6,$G234&gt;=BV$5),IF(BV$5&gt;$N234,5,$K234)*10+IF(AND($F234&gt;=BV$5,$F234&lt;=BV$6),IF(AND($G234&gt;=BV$5,$G234&lt;=BV$6),5,IF($L234=1,2,1)),IF(AND($G234&gt;=BV$5,$G234&lt;=BV$6),IF($M234&gt;0,4,3),0)),IF(AND($D234&lt;=BV$6,$E234&gt;=BV$5),60,0)))</f>
        <v/>
      </c>
      <c r="BW234" s="80" t="str">
        <f>IF(OR($A234="",NOT(ISNUMBER($G234))),"",IF(AND($F234&lt;=BW$6,$G234&gt;=BW$5),IF(BW$5&gt;$N234,5,$K234)*10+IF(AND($F234&gt;=BW$5,$F234&lt;=BW$6),IF(AND($G234&gt;=BW$5,$G234&lt;=BW$6),5,IF($L234=1,2,1)),IF(AND($G234&gt;=BW$5,$G234&lt;=BW$6),IF($M234&gt;0,4,3),0)),IF(AND($D234&lt;=BW$6,$E234&gt;=BW$5),60,0)))</f>
        <v/>
      </c>
      <c r="BX234" s="80" t="str">
        <f>IF(OR($A234="",NOT(ISNUMBER($G234))),"",IF(AND($F234&lt;=BX$6,$G234&gt;=BX$5),IF(BX$5&gt;$N234,5,$K234)*10+IF(AND($F234&gt;=BX$5,$F234&lt;=BX$6),IF(AND($G234&gt;=BX$5,$G234&lt;=BX$6),5,IF($L234=1,2,1)),IF(AND($G234&gt;=BX$5,$G234&lt;=BX$6),IF($M234&gt;0,4,3),0)),IF(AND($D234&lt;=BX$6,$E234&gt;=BX$5),60,0)))</f>
        <v/>
      </c>
      <c r="BY234" s="80" t="str">
        <f>IF(OR($A234="",NOT(ISNUMBER($G234))),"",IF(AND($F234&lt;=BY$6,$G234&gt;=BY$5),IF(BY$5&gt;$N234,5,$K234)*10+IF(AND($F234&gt;=BY$5,$F234&lt;=BY$6),IF(AND($G234&gt;=BY$5,$G234&lt;=BY$6),5,IF($L234=1,2,1)),IF(AND($G234&gt;=BY$5,$G234&lt;=BY$6),IF($M234&gt;0,4,3),0)),IF(AND($D234&lt;=BY$6,$E234&gt;=BY$5),60,0)))</f>
        <v/>
      </c>
      <c r="BZ234" s="80" t="str">
        <f>IF(OR($A234="",NOT(ISNUMBER($G234))),"",IF(AND($F234&lt;=BZ$6,$G234&gt;=BZ$5),IF(BZ$5&gt;$N234,5,$K234)*10+IF(AND($F234&gt;=BZ$5,$F234&lt;=BZ$6),IF(AND($G234&gt;=BZ$5,$G234&lt;=BZ$6),5,IF($L234=1,2,1)),IF(AND($G234&gt;=BZ$5,$G234&lt;=BZ$6),IF($M234&gt;0,4,3),0)),IF(AND($D234&lt;=BZ$6,$E234&gt;=BZ$5),60,0)))</f>
        <v/>
      </c>
      <c r="CA234" s="80" t="str">
        <f>IF(OR($A234="",NOT(ISNUMBER($G234))),"",IF(AND($F234&lt;=CA$6,$G234&gt;=CA$5),IF(CA$5&gt;$N234,5,$K234)*10+IF(AND($F234&gt;=CA$5,$F234&lt;=CA$6),IF(AND($G234&gt;=CA$5,$G234&lt;=CA$6),5,IF($L234=1,2,1)),IF(AND($G234&gt;=CA$5,$G234&lt;=CA$6),IF($M234&gt;0,4,3),0)),IF(AND($D234&lt;=CA$6,$E234&gt;=CA$5),60,0)))</f>
        <v/>
      </c>
      <c r="CB234" s="80" t="str">
        <f>IF(OR($A234="",NOT(ISNUMBER($G234))),"",IF(AND($F234&lt;=CB$6,$G234&gt;=CB$5),IF(CB$5&gt;$N234,5,$K234)*10+IF(AND($F234&gt;=CB$5,$F234&lt;=CB$6),IF(AND($G234&gt;=CB$5,$G234&lt;=CB$6),5,IF($L234=1,2,1)),IF(AND($G234&gt;=CB$5,$G234&lt;=CB$6),IF($M234&gt;0,4,3),0)),IF(AND($D234&lt;=CB$6,$E234&gt;=CB$5),60,0)))</f>
        <v/>
      </c>
      <c r="CC234" s="80" t="str">
        <f>IF(OR($A234="",NOT(ISNUMBER($G234))),"",IF(AND($F234&lt;=CC$6,$G234&gt;=CC$5),IF(CC$5&gt;$N234,5,$K234)*10+IF(AND($F234&gt;=CC$5,$F234&lt;=CC$6),IF(AND($G234&gt;=CC$5,$G234&lt;=CC$6),5,IF($L234=1,2,1)),IF(AND($G234&gt;=CC$5,$G234&lt;=CC$6),IF($M234&gt;0,4,3),0)),IF(AND($D234&lt;=CC$6,$E234&gt;=CC$5),60,0)))</f>
        <v/>
      </c>
      <c r="CD234" s="80" t="str">
        <f>IF(OR($A234="",NOT(ISNUMBER($G234))),"",IF(AND($F234&lt;=CD$6,$G234&gt;=CD$5),IF(CD$5&gt;$N234,5,$K234)*10+IF(AND($F234&gt;=CD$5,$F234&lt;=CD$6),IF(AND($G234&gt;=CD$5,$G234&lt;=CD$6),5,IF($L234=1,2,1)),IF(AND($G234&gt;=CD$5,$G234&lt;=CD$6),IF($M234&gt;0,4,3),0)),IF(AND($D234&lt;=CD$6,$E234&gt;=CD$5),60,0)))</f>
        <v/>
      </c>
      <c r="CE234" s="80" t="str">
        <f>IF(OR($A234="",NOT(ISNUMBER($G234))),"",IF(AND($F234&lt;=CE$6,$G234&gt;=CE$5),IF(CE$5&gt;$N234,5,$K234)*10+IF(AND($F234&gt;=CE$5,$F234&lt;=CE$6),IF(AND($G234&gt;=CE$5,$G234&lt;=CE$6),5,IF($L234=1,2,1)),IF(AND($G234&gt;=CE$5,$G234&lt;=CE$6),IF($M234&gt;0,4,3),0)),IF(AND($D234&lt;=CE$6,$E234&gt;=CE$5),60,0)))</f>
        <v/>
      </c>
      <c r="CF234" s="80" t="str">
        <f>IF(OR($A234="",NOT(ISNUMBER($G234))),"",IF(AND($F234&lt;=CF$6,$G234&gt;=CF$5),IF(CF$5&gt;$N234,5,$K234)*10+IF(AND($F234&gt;=CF$5,$F234&lt;=CF$6),IF(AND($G234&gt;=CF$5,$G234&lt;=CF$6),5,IF($L234=1,2,1)),IF(AND($G234&gt;=CF$5,$G234&lt;=CF$6),IF($M234&gt;0,4,3),0)),IF(AND($D234&lt;=CF$6,$E234&gt;=CF$5),60,0)))</f>
        <v/>
      </c>
      <c r="CG234" s="80" t="str">
        <f>IF(OR($A234="",NOT(ISNUMBER($G234))),"",IF(AND($F234&lt;=CG$6,$G234&gt;=CG$5),IF(CG$5&gt;$N234,5,$K234)*10+IF(AND($F234&gt;=CG$5,$F234&lt;=CG$6),IF(AND($G234&gt;=CG$5,$G234&lt;=CG$6),5,IF($L234=1,2,1)),IF(AND($G234&gt;=CG$5,$G234&lt;=CG$6),IF($M234&gt;0,4,3),0)),IF(AND($D234&lt;=CG$6,$E234&gt;=CG$5),60,0)))</f>
        <v/>
      </c>
      <c r="CH234" s="80" t="str">
        <f>IF(OR($A234="",NOT(ISNUMBER($G234))),"",IF(AND($F234&lt;=CH$6,$G234&gt;=CH$5),IF(CH$5&gt;$N234,5,$K234)*10+IF(AND($F234&gt;=CH$5,$F234&lt;=CH$6),IF(AND($G234&gt;=CH$5,$G234&lt;=CH$6),5,IF($L234=1,2,1)),IF(AND($G234&gt;=CH$5,$G234&lt;=CH$6),IF($M234&gt;0,4,3),0)),IF(AND($D234&lt;=CH$6,$E234&gt;=CH$5),60,0)))</f>
        <v/>
      </c>
      <c r="CI234" s="80" t="str">
        <f>IF(OR($A234="",NOT(ISNUMBER($G234))),"",IF(AND($F234&lt;=CI$6,$G234&gt;=CI$5),IF(CI$5&gt;$N234,5,$K234)*10+IF(AND($F234&gt;=CI$5,$F234&lt;=CI$6),IF(AND($G234&gt;=CI$5,$G234&lt;=CI$6),5,IF($L234=1,2,1)),IF(AND($G234&gt;=CI$5,$G234&lt;=CI$6),IF($M234&gt;0,4,3),0)),IF(AND($D234&lt;=CI$6,$E234&gt;=CI$5),60,0)))</f>
        <v/>
      </c>
      <c r="CJ234" s="80" t="str">
        <f>IF(OR($A234="",NOT(ISNUMBER($G234))),"",IF(AND($F234&lt;=CJ$6,$G234&gt;=CJ$5),IF(CJ$5&gt;$N234,5,$K234)*10+IF(AND($F234&gt;=CJ$5,$F234&lt;=CJ$6),IF(AND($G234&gt;=CJ$5,$G234&lt;=CJ$6),5,IF($L234=1,2,1)),IF(AND($G234&gt;=CJ$5,$G234&lt;=CJ$6),IF($M234&gt;0,4,3),0)),IF(AND($D234&lt;=CJ$6,$E234&gt;=CJ$5),60,0)))</f>
        <v/>
      </c>
      <c r="CK234" s="80" t="str">
        <f>IF(OR($A234="",NOT(ISNUMBER($G234))),"",IF(AND($F234&lt;=CK$6,$G234&gt;=CK$5),IF(CK$5&gt;$N234,5,$K234)*10+IF(AND($F234&gt;=CK$5,$F234&lt;=CK$6),IF(AND($G234&gt;=CK$5,$G234&lt;=CK$6),5,IF($L234=1,2,1)),IF(AND($G234&gt;=CK$5,$G234&lt;=CK$6),IF($M234&gt;0,4,3),0)),IF(AND($D234&lt;=CK$6,$E234&gt;=CK$5),60,0)))</f>
        <v/>
      </c>
      <c r="CL234" s="80" t="str">
        <f>IF(OR($A234="",NOT(ISNUMBER($G234))),"",IF(AND($F234&lt;=CL$6,$G234&gt;=CL$5),IF(CL$5&gt;$N234,5,$K234)*10+IF(AND($F234&gt;=CL$5,$F234&lt;=CL$6),IF(AND($G234&gt;=CL$5,$G234&lt;=CL$6),5,IF($L234=1,2,1)),IF(AND($G234&gt;=CL$5,$G234&lt;=CL$6),IF($M234&gt;0,4,3),0)),IF(AND($D234&lt;=CL$6,$E234&gt;=CL$5),60,0)))</f>
        <v/>
      </c>
      <c r="CM234" s="80" t="str">
        <f>IF(OR($A234="",NOT(ISNUMBER($G234))),"",IF(AND($F234&lt;=CM$6,$G234&gt;=CM$5),IF(CM$5&gt;$N234,5,$K234)*10+IF(AND($F234&gt;=CM$5,$F234&lt;=CM$6),IF(AND($G234&gt;=CM$5,$G234&lt;=CM$6),5,IF($L234=1,2,1)),IF(AND($G234&gt;=CM$5,$G234&lt;=CM$6),IF($M234&gt;0,4,3),0)),IF(AND($D234&lt;=CM$6,$E234&gt;=CM$5),60,0)))</f>
        <v/>
      </c>
      <c r="CN234" s="80" t="str">
        <f>IF(OR($A234="",NOT(ISNUMBER($G234))),"",IF(AND($F234&lt;=CN$6,$G234&gt;=CN$5),IF(CN$5&gt;$N234,5,$K234)*10+IF(AND($F234&gt;=CN$5,$F234&lt;=CN$6),IF(AND($G234&gt;=CN$5,$G234&lt;=CN$6),5,IF($L234=1,2,1)),IF(AND($G234&gt;=CN$5,$G234&lt;=CN$6),IF($M234&gt;0,4,3),0)),IF(AND($D234&lt;=CN$6,$E234&gt;=CN$5),60,0)))</f>
        <v/>
      </c>
      <c r="CO234" s="80" t="str">
        <f>IF(OR($A234="",NOT(ISNUMBER($G234))),"",IF(AND($F234&lt;=CO$6,$G234&gt;=CO$5),IF(CO$5&gt;$N234,5,$K234)*10+IF(AND($F234&gt;=CO$5,$F234&lt;=CO$6),IF(AND($G234&gt;=CO$5,$G234&lt;=CO$6),5,IF($L234=1,2,1)),IF(AND($G234&gt;=CO$5,$G234&lt;=CO$6),IF($M234&gt;0,4,3),0)),IF(AND($D234&lt;=CO$6,$E234&gt;=CO$5),60,0)))</f>
        <v/>
      </c>
      <c r="CP234" s="80" t="str">
        <f>IF(OR($A234="",NOT(ISNUMBER($G234))),"",IF(AND($F234&lt;=CP$6,$G234&gt;=CP$5),IF(CP$5&gt;$N234,5,$K234)*10+IF(AND($F234&gt;=CP$5,$F234&lt;=CP$6),IF(AND($G234&gt;=CP$5,$G234&lt;=CP$6),5,IF($L234=1,2,1)),IF(AND($G234&gt;=CP$5,$G234&lt;=CP$6),IF($M234&gt;0,4,3),0)),IF(AND($D234&lt;=CP$6,$E234&gt;=CP$5),60,0)))</f>
        <v/>
      </c>
      <c r="CQ234" s="80" t="str">
        <f>IF(OR($A234="",NOT(ISNUMBER($G234))),"",IF(AND($F234&lt;=CQ$6,$G234&gt;=CQ$5),IF(CQ$5&gt;$N234,5,$K234)*10+IF(AND($F234&gt;=CQ$5,$F234&lt;=CQ$6),IF(AND($G234&gt;=CQ$5,$G234&lt;=CQ$6),5,IF($L234=1,2,1)),IF(AND($G234&gt;=CQ$5,$G234&lt;=CQ$6),IF($M234&gt;0,4,3),0)),IF(AND($D234&lt;=CQ$6,$E234&gt;=CQ$5),60,0)))</f>
        <v/>
      </c>
      <c r="CR234" s="80" t="str">
        <f>IF(OR($A234="",NOT(ISNUMBER($G234))),"",IF(AND($F234&lt;=CR$6,$G234&gt;=CR$5),IF(CR$5&gt;$N234,5,$K234)*10+IF(AND($F234&gt;=CR$5,$F234&lt;=CR$6),IF(AND($G234&gt;=CR$5,$G234&lt;=CR$6),5,IF($L234=1,2,1)),IF(AND($G234&gt;=CR$5,$G234&lt;=CR$6),IF($M234&gt;0,4,3),0)),IF(AND($D234&lt;=CR$6,$E234&gt;=CR$5),60,0)))</f>
        <v/>
      </c>
      <c r="CS234" s="80" t="str">
        <f>IF(OR($A234="",NOT(ISNUMBER($G234))),"",IF(AND($F234&lt;=CS$6,$G234&gt;=CS$5),IF(CS$5&gt;$N234,5,$K234)*10+IF(AND($F234&gt;=CS$5,$F234&lt;=CS$6),IF(AND($G234&gt;=CS$5,$G234&lt;=CS$6),5,IF($L234=1,2,1)),IF(AND($G234&gt;=CS$5,$G234&lt;=CS$6),IF($M234&gt;0,4,3),0)),IF(AND($D234&lt;=CS$6,$E234&gt;=CS$5),60,0)))</f>
        <v/>
      </c>
      <c r="CT234" s="80" t="str">
        <f>IF(OR($A234="",NOT(ISNUMBER($G234))),"",IF(AND($F234&lt;=CT$6,$G234&gt;=CT$5),IF(CT$5&gt;$N234,5,$K234)*10+IF(AND($F234&gt;=CT$5,$F234&lt;=CT$6),IF(AND($G234&gt;=CT$5,$G234&lt;=CT$6),5,IF($L234=1,2,1)),IF(AND($G234&gt;=CT$5,$G234&lt;=CT$6),IF($M234&gt;0,4,3),0)),IF(AND($D234&lt;=CT$6,$E234&gt;=CT$5),60,0)))</f>
        <v/>
      </c>
      <c r="CU234" s="80" t="str">
        <f>IF(OR($A234="",NOT(ISNUMBER($G234))),"",IF(AND($F234&lt;=CU$6,$G234&gt;=CU$5),IF(CU$5&gt;$N234,5,$K234)*10+IF(AND($F234&gt;=CU$5,$F234&lt;=CU$6),IF(AND($G234&gt;=CU$5,$G234&lt;=CU$6),5,IF($L234=1,2,1)),IF(AND($G234&gt;=CU$5,$G234&lt;=CU$6),IF($M234&gt;0,4,3),0)),IF(AND($D234&lt;=CU$6,$E234&gt;=CU$5),60,0)))</f>
        <v/>
      </c>
      <c r="CV234" s="80" t="str">
        <f>IF(OR($A234="",NOT(ISNUMBER($G234))),"",IF(AND($F234&lt;=CV$6,$G234&gt;=CV$5),IF(CV$5&gt;$N234,5,$K234)*10+IF(AND($F234&gt;=CV$5,$F234&lt;=CV$6),IF(AND($G234&gt;=CV$5,$G234&lt;=CV$6),5,IF($L234=1,2,1)),IF(AND($G234&gt;=CV$5,$G234&lt;=CV$6),IF($M234&gt;0,4,3),0)),IF(AND($D234&lt;=CV$6,$E234&gt;=CV$5),60,0)))</f>
        <v/>
      </c>
      <c r="CW234" s="80" t="str">
        <f>IF(OR($A234="",NOT(ISNUMBER($G234))),"",IF(AND($F234&lt;=CW$6,$G234&gt;=CW$5),IF(CW$5&gt;$N234,5,$K234)*10+IF(AND($F234&gt;=CW$5,$F234&lt;=CW$6),IF(AND($G234&gt;=CW$5,$G234&lt;=CW$6),5,IF($L234=1,2,1)),IF(AND($G234&gt;=CW$5,$G234&lt;=CW$6),IF($M234&gt;0,4,3),0)),IF(AND($D234&lt;=CW$6,$E234&gt;=CW$5),60,0)))</f>
        <v/>
      </c>
      <c r="CX234" s="80" t="str">
        <f>IF(OR($A234="",NOT(ISNUMBER($G234))),"",IF(AND($F234&lt;=CX$6,$G234&gt;=CX$5),IF(CX$5&gt;$N234,5,$K234)*10+IF(AND($F234&gt;=CX$5,$F234&lt;=CX$6),IF(AND($G234&gt;=CX$5,$G234&lt;=CX$6),5,IF($L234=1,2,1)),IF(AND($G234&gt;=CX$5,$G234&lt;=CX$6),IF($M234&gt;0,4,3),0)),IF(AND($D234&lt;=CX$6,$E234&gt;=CX$5),60,0)))</f>
        <v/>
      </c>
      <c r="CY234" s="80" t="str">
        <f>IF(OR($A234="",NOT(ISNUMBER($G234))),"",IF(AND($F234&lt;=CY$6,$G234&gt;=CY$5),IF(CY$5&gt;$N234,5,$K234)*10+IF(AND($F234&gt;=CY$5,$F234&lt;=CY$6),IF(AND($G234&gt;=CY$5,$G234&lt;=CY$6),5,IF($L234=1,2,1)),IF(AND($G234&gt;=CY$5,$G234&lt;=CY$6),IF($M234&gt;0,4,3),0)),IF(AND($D234&lt;=CY$6,$E234&gt;=CY$5),60,0)))</f>
        <v/>
      </c>
      <c r="CZ234" s="80" t="str">
        <f>IF(OR($A234="",NOT(ISNUMBER($G234))),"",IF(AND($F234&lt;=CZ$6,$G234&gt;=CZ$5),IF(CZ$5&gt;$N234,5,$K234)*10+IF(AND($F234&gt;=CZ$5,$F234&lt;=CZ$6),IF(AND($G234&gt;=CZ$5,$G234&lt;=CZ$6),5,IF($L234=1,2,1)),IF(AND($G234&gt;=CZ$5,$G234&lt;=CZ$6),IF($M234&gt;0,4,3),0)),IF(AND($D234&lt;=CZ$6,$E234&gt;=CZ$5),60,0)))</f>
        <v/>
      </c>
      <c r="DA234" s="80" t="str">
        <f>IF(OR($A234="",NOT(ISNUMBER($G234))),"",IF(AND($F234&lt;=DA$6,$G234&gt;=DA$5),IF(DA$5&gt;$N234,5,$K234)*10+IF(AND($F234&gt;=DA$5,$F234&lt;=DA$6),IF(AND($G234&gt;=DA$5,$G234&lt;=DA$6),5,IF($L234=1,2,1)),IF(AND($G234&gt;=DA$5,$G234&lt;=DA$6),IF($M234&gt;0,4,3),0)),IF(AND($D234&lt;=DA$6,$E234&gt;=DA$5),60,0)))</f>
        <v/>
      </c>
      <c r="DB234" s="80" t="str">
        <f>IF(OR($A234="",NOT(ISNUMBER($G234))),"",IF(AND($F234&lt;=DB$6,$G234&gt;=DB$5),IF(DB$5&gt;$N234,5,$K234)*10+IF(AND($F234&gt;=DB$5,$F234&lt;=DB$6),IF(AND($G234&gt;=DB$5,$G234&lt;=DB$6),5,IF($L234=1,2,1)),IF(AND($G234&gt;=DB$5,$G234&lt;=DB$6),IF($M234&gt;0,4,3),0)),IF(AND($D234&lt;=DB$6,$E234&gt;=DB$5),60,0)))</f>
        <v/>
      </c>
      <c r="DC234" s="80" t="str">
        <f>IF(OR($A234="",NOT(ISNUMBER($G234))),"",IF(AND($F234&lt;=DC$6,$G234&gt;=DC$5),IF(DC$5&gt;$N234,5,$K234)*10+IF(AND($F234&gt;=DC$5,$F234&lt;=DC$6),IF(AND($G234&gt;=DC$5,$G234&lt;=DC$6),5,IF($L234=1,2,1)),IF(AND($G234&gt;=DC$5,$G234&lt;=DC$6),IF($M234&gt;0,4,3),0)),IF(AND($D234&lt;=DC$6,$E234&gt;=DC$5),60,0)))</f>
        <v/>
      </c>
      <c r="DD234" s="80" t="str">
        <f>IF(OR($A234="",NOT(ISNUMBER($G234))),"",IF(AND($F234&lt;=DD$6,$G234&gt;=DD$5),IF(DD$5&gt;$N234,5,$K234)*10+IF(AND($F234&gt;=DD$5,$F234&lt;=DD$6),IF(AND($G234&gt;=DD$5,$G234&lt;=DD$6),5,IF($L234=1,2,1)),IF(AND($G234&gt;=DD$5,$G234&lt;=DD$6),IF($M234&gt;0,4,3),0)),IF(AND($D234&lt;=DD$6,$E234&gt;=DD$5),60,0)))</f>
        <v/>
      </c>
      <c r="DE234" s="80" t="str">
        <f>IF(OR($A234="",NOT(ISNUMBER($G234))),"",IF(AND($F234&lt;=DE$6,$G234&gt;=DE$5),IF(DE$5&gt;$N234,5,$K234)*10+IF(AND($F234&gt;=DE$5,$F234&lt;=DE$6),IF(AND($G234&gt;=DE$5,$G234&lt;=DE$6),5,IF($L234=1,2,1)),IF(AND($G234&gt;=DE$5,$G234&lt;=DE$6),IF($M234&gt;0,4,3),0)),IF(AND($D234&lt;=DE$6,$E234&gt;=DE$5),60,0)))</f>
        <v/>
      </c>
      <c r="DF234" s="80" t="str">
        <f>IF(OR($A234="",NOT(ISNUMBER($G234))),"",IF(AND($F234&lt;=DF$6,$G234&gt;=DF$5),IF(DF$5&gt;$N234,5,$K234)*10+IF(AND($F234&gt;=DF$5,$F234&lt;=DF$6),IF(AND($G234&gt;=DF$5,$G234&lt;=DF$6),5,IF($L234=1,2,1)),IF(AND($G234&gt;=DF$5,$G234&lt;=DF$6),IF($M234&gt;0,4,3),0)),IF(AND($D234&lt;=DF$6,$E234&gt;=DF$5),60,0)))</f>
        <v/>
      </c>
      <c r="DG234" s="80" t="str">
        <f>IF(OR($A234="",NOT(ISNUMBER($G234))),"",IF(AND($F234&lt;=DG$6,$G234&gt;=DG$5),IF(DG$5&gt;$N234,5,$K234)*10+IF(AND($F234&gt;=DG$5,$F234&lt;=DG$6),IF(AND($G234&gt;=DG$5,$G234&lt;=DG$6),5,IF($L234=1,2,1)),IF(AND($G234&gt;=DG$5,$G234&lt;=DG$6),IF($M234&gt;0,4,3),0)),IF(AND($D234&lt;=DG$6,$E234&gt;=DG$5),60,0)))</f>
        <v/>
      </c>
      <c r="DH234" s="80" t="str">
        <f>IF(OR($A234="",NOT(ISNUMBER($G234))),"",IF(AND($F234&lt;=DH$6,$G234&gt;=DH$5),IF(DH$5&gt;$N234,5,$K234)*10+IF(AND($F234&gt;=DH$5,$F234&lt;=DH$6),IF(AND($G234&gt;=DH$5,$G234&lt;=DH$6),5,IF($L234=1,2,1)),IF(AND($G234&gt;=DH$5,$G234&lt;=DH$6),IF($M234&gt;0,4,3),0)),IF(AND($D234&lt;=DH$6,$E234&gt;=DH$5),60,0)))</f>
        <v/>
      </c>
      <c r="DI234" s="80" t="str">
        <f>IF(OR($A234="",NOT(ISNUMBER($G234))),"",IF(AND($F234&lt;=DI$6,$G234&gt;=DI$5),IF(DI$5&gt;$N234,5,$K234)*10+IF(AND($F234&gt;=DI$5,$F234&lt;=DI$6),IF(AND($G234&gt;=DI$5,$G234&lt;=DI$6),5,IF($L234=1,2,1)),IF(AND($G234&gt;=DI$5,$G234&lt;=DI$6),IF($M234&gt;0,4,3),0)),IF(AND($D234&lt;=DI$6,$E234&gt;=DI$5),60,0)))</f>
        <v/>
      </c>
      <c r="DJ234" s="80" t="str">
        <f>IF(OR($A234="",NOT(ISNUMBER($G234))),"",IF(AND($F234&lt;=DJ$6,$G234&gt;=DJ$5),IF(DJ$5&gt;$N234,5,$K234)*10+IF(AND($F234&gt;=DJ$5,$F234&lt;=DJ$6),IF(AND($G234&gt;=DJ$5,$G234&lt;=DJ$6),5,IF($L234=1,2,1)),IF(AND($G234&gt;=DJ$5,$G234&lt;=DJ$6),IF($M234&gt;0,4,3),0)),IF(AND($D234&lt;=DJ$6,$E234&gt;=DJ$5),60,0)))</f>
        <v/>
      </c>
      <c r="DK234" s="80" t="str">
        <f>IF(OR($A234="",NOT(ISNUMBER($G234))),"",IF(AND($F234&lt;=DK$6,$G234&gt;=DK$5),IF(DK$5&gt;$N234,5,$K234)*10+IF(AND($F234&gt;=DK$5,$F234&lt;=DK$6),IF(AND($G234&gt;=DK$5,$G234&lt;=DK$6),5,IF($L234=1,2,1)),IF(AND($G234&gt;=DK$5,$G234&lt;=DK$6),IF($M234&gt;0,4,3),0)),IF(AND($D234&lt;=DK$6,$E234&gt;=DK$5),60,0)))</f>
        <v/>
      </c>
      <c r="DL234" s="80" t="str">
        <f>IF(OR($A234="",NOT(ISNUMBER($G234))),"",IF(AND($F234&lt;=DL$6,$G234&gt;=DL$5),IF(DL$5&gt;$N234,5,$K234)*10+IF(AND($F234&gt;=DL$5,$F234&lt;=DL$6),IF(AND($G234&gt;=DL$5,$G234&lt;=DL$6),5,IF($L234=1,2,1)),IF(AND($G234&gt;=DL$5,$G234&lt;=DL$6),IF($M234&gt;0,4,3),0)),IF(AND($D234&lt;=DL$6,$E234&gt;=DL$5),60,0)))</f>
        <v/>
      </c>
      <c r="DM234" s="80" t="str">
        <f>IF(OR($A234="",NOT(ISNUMBER($G234))),"",IF(AND($F234&lt;=DM$6,$G234&gt;=DM$5),IF(DM$5&gt;$N234,5,$K234)*10+IF(AND($F234&gt;=DM$5,$F234&lt;=DM$6),IF(AND($G234&gt;=DM$5,$G234&lt;=DM$6),5,IF($L234=1,2,1)),IF(AND($G234&gt;=DM$5,$G234&lt;=DM$6),IF($M234&gt;0,4,3),0)),IF(AND($D234&lt;=DM$6,$E234&gt;=DM$5),60,0)))</f>
        <v/>
      </c>
      <c r="DN234" s="80" t="str">
        <f>IF(OR($A234="",NOT(ISNUMBER($G234))),"",IF(AND($F234&lt;=DN$6,$G234&gt;=DN$5),IF(DN$5&gt;$N234,5,$K234)*10+IF(AND($F234&gt;=DN$5,$F234&lt;=DN$6),IF(AND($G234&gt;=DN$5,$G234&lt;=DN$6),5,IF($L234=1,2,1)),IF(AND($G234&gt;=DN$5,$G234&lt;=DN$6),IF($M234&gt;0,4,3),0)),IF(AND($D234&lt;=DN$6,$E234&gt;=DN$5),60,0)))</f>
        <v/>
      </c>
      <c r="DO234" s="80" t="str">
        <f>IF(OR($A234="",NOT(ISNUMBER($G234))),"",IF(AND($F234&lt;=DO$6,$G234&gt;=DO$5),IF(DO$5&gt;$N234,5,$K234)*10+IF(AND($F234&gt;=DO$5,$F234&lt;=DO$6),IF(AND($G234&gt;=DO$5,$G234&lt;=DO$6),5,IF($L234=1,2,1)),IF(AND($G234&gt;=DO$5,$G234&lt;=DO$6),IF($M234&gt;0,4,3),0)),IF(AND($D234&lt;=DO$6,$E234&gt;=DO$5),60,0)))</f>
        <v/>
      </c>
      <c r="DP234" s="80" t="str">
        <f>IF(OR($A234="",NOT(ISNUMBER($G234))),"",IF(AND($F234&lt;=DP$6,$G234&gt;=DP$5),IF(DP$5&gt;$N234,5,$K234)*10+IF(AND($F234&gt;=DP$5,$F234&lt;=DP$6),IF(AND($G234&gt;=DP$5,$G234&lt;=DP$6),5,IF($L234=1,2,1)),IF(AND($G234&gt;=DP$5,$G234&lt;=DP$6),IF($M234&gt;0,4,3),0)),IF(AND($D234&lt;=DP$6,$E234&gt;=DP$5),60,0)))</f>
        <v/>
      </c>
      <c r="DQ234" s="80" t="str">
        <f>IF(OR($A234="",NOT(ISNUMBER($G234))),"",IF(AND($F234&lt;=DQ$6,$G234&gt;=DQ$5),IF(DQ$5&gt;$N234,5,$K234)*10+IF(AND($F234&gt;=DQ$5,$F234&lt;=DQ$6),IF(AND($G234&gt;=DQ$5,$G234&lt;=DQ$6),5,IF($L234=1,2,1)),IF(AND($G234&gt;=DQ$5,$G234&lt;=DQ$6),IF($M234&gt;0,4,3),0)),IF(AND($D234&lt;=DQ$6,$E234&gt;=DQ$5),60,0)))</f>
        <v/>
      </c>
      <c r="DR234" s="80" t="str">
        <f>IF(OR($A234="",NOT(ISNUMBER($G234))),"",IF(AND($F234&lt;=DR$6,$G234&gt;=DR$5),IF(DR$5&gt;$N234,5,$K234)*10+IF(AND($F234&gt;=DR$5,$F234&lt;=DR$6),IF(AND($G234&gt;=DR$5,$G234&lt;=DR$6),5,IF($L234=1,2,1)),IF(AND($G234&gt;=DR$5,$G234&lt;=DR$6),IF($M234&gt;0,4,3),0)),IF(AND($D234&lt;=DR$6,$E234&gt;=DR$5),60,0)))</f>
        <v/>
      </c>
      <c r="DS234" s="80" t="str">
        <f>IF(OR($A234="",NOT(ISNUMBER($G234))),"",IF(AND($F234&lt;=DS$6,$G234&gt;=DS$5),IF(DS$5&gt;$N234,5,$K234)*10+IF(AND($F234&gt;=DS$5,$F234&lt;=DS$6),IF(AND($G234&gt;=DS$5,$G234&lt;=DS$6),5,IF($L234=1,2,1)),IF(AND($G234&gt;=DS$5,$G234&lt;=DS$6),IF($M234&gt;0,4,3),0)),IF(AND($D234&lt;=DS$6,$E234&gt;=DS$5),60,0)))</f>
        <v/>
      </c>
      <c r="DT234" s="80" t="str">
        <f>IF(OR($A234="",NOT(ISNUMBER($G234))),"",IF(AND($F234&lt;=DT$6,$G234&gt;=DT$5),IF(DT$5&gt;$N234,5,$K234)*10+IF(AND($F234&gt;=DT$5,$F234&lt;=DT$6),IF(AND($G234&gt;=DT$5,$G234&lt;=DT$6),5,IF($L234=1,2,1)),IF(AND($G234&gt;=DT$5,$G234&lt;=DT$6),IF($M234&gt;0,4,3),0)),IF(AND($D234&lt;=DT$6,$E234&gt;=DT$5),60,0)))</f>
        <v/>
      </c>
      <c r="DU234" s="80" t="str">
        <f>IF(OR($A234="",NOT(ISNUMBER($G234))),"",IF(AND($F234&lt;=DU$6,$G234&gt;=DU$5),IF(DU$5&gt;$N234,5,$K234)*10+IF(AND($F234&gt;=DU$5,$F234&lt;=DU$6),IF(AND($G234&gt;=DU$5,$G234&lt;=DU$6),5,IF($L234=1,2,1)),IF(AND($G234&gt;=DU$5,$G234&lt;=DU$6),IF($M234&gt;0,4,3),0)),IF(AND($D234&lt;=DU$6,$E234&gt;=DU$5),60,0)))</f>
        <v/>
      </c>
      <c r="DV234" s="80" t="str">
        <f>IF(OR($A234="",NOT(ISNUMBER($G234))),"",IF(AND($F234&lt;=DV$6,$G234&gt;=DV$5),IF(DV$5&gt;$N234,5,$K234)*10+IF(AND($F234&gt;=DV$5,$F234&lt;=DV$6),IF(AND($G234&gt;=DV$5,$G234&lt;=DV$6),5,IF($L234=1,2,1)),IF(AND($G234&gt;=DV$5,$G234&lt;=DV$6),IF($M234&gt;0,4,3),0)),IF(AND($D234&lt;=DV$6,$E234&gt;=DV$5),60,0)))</f>
        <v/>
      </c>
      <c r="DW234" s="80" t="str">
        <f>IF(OR($A234="",NOT(ISNUMBER($G234))),"",IF(AND($F234&lt;=DW$6,$G234&gt;=DW$5),IF(DW$5&gt;$N234,5,$K234)*10+IF(AND($F234&gt;=DW$5,$F234&lt;=DW$6),IF(AND($G234&gt;=DW$5,$G234&lt;=DW$6),5,IF($L234=1,2,1)),IF(AND($G234&gt;=DW$5,$G234&lt;=DW$6),IF($M234&gt;0,4,3),0)),IF(AND($D234&lt;=DW$6,$E234&gt;=DW$5),60,0)))</f>
        <v/>
      </c>
      <c r="DX234" s="80" t="str">
        <f>IF(OR($A234="",NOT(ISNUMBER($G234))),"",IF(AND($F234&lt;=DX$6,$G234&gt;=DX$5),IF(DX$5&gt;$N234,5,$K234)*10+IF(AND($F234&gt;=DX$5,$F234&lt;=DX$6),IF(AND($G234&gt;=DX$5,$G234&lt;=DX$6),5,IF($L234=1,2,1)),IF(AND($G234&gt;=DX$5,$G234&lt;=DX$6),IF($M234&gt;0,4,3),0)),IF(AND($D234&lt;=DX$6,$E234&gt;=DX$5),60,0)))</f>
        <v/>
      </c>
      <c r="DY234" s="80" t="str">
        <f>IF(OR($A234="",NOT(ISNUMBER($G234))),"",IF(AND($F234&lt;=DY$6,$G234&gt;=DY$5),IF(DY$5&gt;$N234,5,$K234)*10+IF(AND($F234&gt;=DY$5,$F234&lt;=DY$6),IF(AND($G234&gt;=DY$5,$G234&lt;=DY$6),5,IF($L234=1,2,1)),IF(AND($G234&gt;=DY$5,$G234&lt;=DY$6),IF($M234&gt;0,4,3),0)),IF(AND($D234&lt;=DY$6,$E234&gt;=DY$5),60,0)))</f>
        <v/>
      </c>
      <c r="DZ234" s="80" t="str">
        <f>IF(OR($A234="",NOT(ISNUMBER($G234))),"",IF(AND($F234&lt;=DZ$6,$G234&gt;=DZ$5),IF(DZ$5&gt;$N234,5,$K234)*10+IF(AND($F234&gt;=DZ$5,$F234&lt;=DZ$6),IF(AND($G234&gt;=DZ$5,$G234&lt;=DZ$6),5,IF($L234=1,2,1)),IF(AND($G234&gt;=DZ$5,$G234&lt;=DZ$6),IF($M234&gt;0,4,3),0)),IF(AND($D234&lt;=DZ$6,$E234&gt;=DZ$5),60,0)))</f>
        <v/>
      </c>
      <c r="EA234" s="80" t="str">
        <f>IF(OR($A234="",NOT(ISNUMBER($G234))),"",IF(AND($F234&lt;=EA$6,$G234&gt;=EA$5),IF(EA$5&gt;$N234,5,$K234)*10+IF(AND($F234&gt;=EA$5,$F234&lt;=EA$6),IF(AND($G234&gt;=EA$5,$G234&lt;=EA$6),5,IF($L234=1,2,1)),IF(AND($G234&gt;=EA$5,$G234&lt;=EA$6),IF($M234&gt;0,4,3),0)),IF(AND($D234&lt;=EA$6,$E234&gt;=EA$5),60,0)))</f>
        <v/>
      </c>
      <c r="EB234" s="80" t="str">
        <f>IF(OR($A234="",NOT(ISNUMBER($G234))),"",IF(AND($F234&lt;=EB$6,$G234&gt;=EB$5),IF(EB$5&gt;$N234,5,$K234)*10+IF(AND($F234&gt;=EB$5,$F234&lt;=EB$6),IF(AND($G234&gt;=EB$5,$G234&lt;=EB$6),5,IF($L234=1,2,1)),IF(AND($G234&gt;=EB$5,$G234&lt;=EB$6),IF($M234&gt;0,4,3),0)),IF(AND($D234&lt;=EB$6,$E234&gt;=EB$5),60,0)))</f>
        <v/>
      </c>
      <c r="EC234" s="80" t="str">
        <f>IF(OR($A234="",NOT(ISNUMBER($G234))),"",IF(AND($F234&lt;=EC$6,$G234&gt;=EC$5),IF(EC$5&gt;$N234,5,$K234)*10+IF(AND($F234&gt;=EC$5,$F234&lt;=EC$6),IF(AND($G234&gt;=EC$5,$G234&lt;=EC$6),5,IF($L234=1,2,1)),IF(AND($G234&gt;=EC$5,$G234&lt;=EC$6),IF($M234&gt;0,4,3),0)),IF(AND($D234&lt;=EC$6,$E234&gt;=EC$5),60,0)))</f>
        <v/>
      </c>
      <c r="ED234" s="80" t="str">
        <f>IF(OR($A234="",NOT(ISNUMBER($G234))),"",IF(AND($F234&lt;=ED$6,$G234&gt;=ED$5),IF(ED$5&gt;$N234,5,$K234)*10+IF(AND($F234&gt;=ED$5,$F234&lt;=ED$6),IF(AND($G234&gt;=ED$5,$G234&lt;=ED$6),5,IF($L234=1,2,1)),IF(AND($G234&gt;=ED$5,$G234&lt;=ED$6),IF($M234&gt;0,4,3),0)),IF(AND($D234&lt;=ED$6,$E234&gt;=ED$5),60,0)))</f>
        <v/>
      </c>
    </row>
    <row r="235" ht="18" customHeight="1">
      <c r="A235" s="52" t="str">
        <f>IF(Tasks!$B235="","",Tasks!$A235)</f>
        <v/>
      </c>
      <c r="B235" s="78" t="str">
        <f>IF(Tasks!$B235="","",Tasks!$B235)</f>
        <v/>
      </c>
      <c r="C235" s="25" t="str">
        <f>IF($B235="","",IF(AND(Tasks!$D235="",Tasks!$G235=""),"-",IF(Tasks!$D235="","",Tasks!$D235&amp;IF(OR(Tasks!$E235="",Tasks!$E235="FS"),IF(N(Tasks!$F235)=0,"","FS"),Tasks!$E235)&amp;IF(N(Tasks!$F235)=0,"",IF(Tasks!$F235&gt;0,"+","")&amp;Tasks!$F235))&amp;IF(AND(Tasks!$D235&lt;&gt;"",Tasks!$G235&lt;&gt;""),", ","")&amp;IF(Tasks!$G235="","",Tasks!$G235&amp;IF(OR(Tasks!$H235="",Tasks!$H235="FS"),IF(N(Tasks!$I235)=0,"","FS"),Tasks!$H235)&amp;IF(N(Tasks!$I235)=0,"",IF(Tasks!$I235&gt;0,"+","")&amp;Tasks!$I235))))</f>
        <v/>
      </c>
      <c r="D235" s="51" t="str">
        <f>IF(OR($B235="",Tasks!$Q235=""),"",Tasks!$Q235)</f>
        <v/>
      </c>
      <c r="E235" s="51" t="str">
        <f>IF(OR($B235="",Tasks!$R235=""),"",Tasks!$R235)</f>
        <v/>
      </c>
      <c r="F235" s="51" t="str">
        <f>IF(OR($B235="",Tasks!$S235=""),"",Tasks!$S235)</f>
        <v/>
      </c>
      <c r="G235" s="51" t="str">
        <f>IF(OR($B235="",Tasks!$T235=""),"",Tasks!$T235)</f>
        <v/>
      </c>
      <c r="H235" s="52" t="str">
        <f>IF($B235="","",Tasks!$AE235)</f>
        <v/>
      </c>
      <c r="I235" s="79" t="str">
        <f>IF($B235="","",Tasks!$AF235)</f>
        <v/>
      </c>
      <c r="J235" s="53" t="str">
        <f>IF(OR($B235="",Tasks!$V235=""),"",Tasks!$V235)</f>
        <v/>
      </c>
      <c r="K235" s="52" t="str">
        <f>IF($B235="","",Tasks!$AA235)</f>
        <v/>
      </c>
      <c r="L235" s="52" t="str">
        <f>IF($B235="","",Tasks!$AB235)</f>
        <v/>
      </c>
      <c r="M235" s="52" t="str">
        <f>IF($B235="","",Tasks!$Z235)</f>
        <v/>
      </c>
      <c r="N235" s="52" t="str">
        <f>IF(OR($B235="",Tasks!$AG235=""),"",Tasks!$AG235)</f>
        <v/>
      </c>
      <c r="O235" s="80" t="str">
        <f>IF(OR($A235="",NOT(ISNUMBER($G235))),"",IF(AND($F235&lt;=O$6,$G235&gt;=O$5),IF(O$5&gt;$N235,5,$K235)*10+IF(AND($F235&gt;=O$5,$F235&lt;=O$6),IF(AND($G235&gt;=O$5,$G235&lt;=O$6),5,IF($L235=1,2,1)),IF(AND($G235&gt;=O$5,$G235&lt;=O$6),IF($M235&gt;0,4,3),0)),IF(AND($D235&lt;=O$6,$E235&gt;=O$5),60,0)))</f>
        <v/>
      </c>
      <c r="P235" s="80" t="str">
        <f>IF(OR($A235="",NOT(ISNUMBER($G235))),"",IF(AND($F235&lt;=P$6,$G235&gt;=P$5),IF(P$5&gt;$N235,5,$K235)*10+IF(AND($F235&gt;=P$5,$F235&lt;=P$6),IF(AND($G235&gt;=P$5,$G235&lt;=P$6),5,IF($L235=1,2,1)),IF(AND($G235&gt;=P$5,$G235&lt;=P$6),IF($M235&gt;0,4,3),0)),IF(AND($D235&lt;=P$6,$E235&gt;=P$5),60,0)))</f>
        <v/>
      </c>
      <c r="Q235" s="80" t="str">
        <f>IF(OR($A235="",NOT(ISNUMBER($G235))),"",IF(AND($F235&lt;=Q$6,$G235&gt;=Q$5),IF(Q$5&gt;$N235,5,$K235)*10+IF(AND($F235&gt;=Q$5,$F235&lt;=Q$6),IF(AND($G235&gt;=Q$5,$G235&lt;=Q$6),5,IF($L235=1,2,1)),IF(AND($G235&gt;=Q$5,$G235&lt;=Q$6),IF($M235&gt;0,4,3),0)),IF(AND($D235&lt;=Q$6,$E235&gt;=Q$5),60,0)))</f>
        <v/>
      </c>
      <c r="R235" s="80" t="str">
        <f>IF(OR($A235="",NOT(ISNUMBER($G235))),"",IF(AND($F235&lt;=R$6,$G235&gt;=R$5),IF(R$5&gt;$N235,5,$K235)*10+IF(AND($F235&gt;=R$5,$F235&lt;=R$6),IF(AND($G235&gt;=R$5,$G235&lt;=R$6),5,IF($L235=1,2,1)),IF(AND($G235&gt;=R$5,$G235&lt;=R$6),IF($M235&gt;0,4,3),0)),IF(AND($D235&lt;=R$6,$E235&gt;=R$5),60,0)))</f>
        <v/>
      </c>
      <c r="S235" s="80" t="str">
        <f>IF(OR($A235="",NOT(ISNUMBER($G235))),"",IF(AND($F235&lt;=S$6,$G235&gt;=S$5),IF(S$5&gt;$N235,5,$K235)*10+IF(AND($F235&gt;=S$5,$F235&lt;=S$6),IF(AND($G235&gt;=S$5,$G235&lt;=S$6),5,IF($L235=1,2,1)),IF(AND($G235&gt;=S$5,$G235&lt;=S$6),IF($M235&gt;0,4,3),0)),IF(AND($D235&lt;=S$6,$E235&gt;=S$5),60,0)))</f>
        <v/>
      </c>
      <c r="T235" s="80" t="str">
        <f>IF(OR($A235="",NOT(ISNUMBER($G235))),"",IF(AND($F235&lt;=T$6,$G235&gt;=T$5),IF(T$5&gt;$N235,5,$K235)*10+IF(AND($F235&gt;=T$5,$F235&lt;=T$6),IF(AND($G235&gt;=T$5,$G235&lt;=T$6),5,IF($L235=1,2,1)),IF(AND($G235&gt;=T$5,$G235&lt;=T$6),IF($M235&gt;0,4,3),0)),IF(AND($D235&lt;=T$6,$E235&gt;=T$5),60,0)))</f>
        <v/>
      </c>
      <c r="U235" s="80" t="str">
        <f>IF(OR($A235="",NOT(ISNUMBER($G235))),"",IF(AND($F235&lt;=U$6,$G235&gt;=U$5),IF(U$5&gt;$N235,5,$K235)*10+IF(AND($F235&gt;=U$5,$F235&lt;=U$6),IF(AND($G235&gt;=U$5,$G235&lt;=U$6),5,IF($L235=1,2,1)),IF(AND($G235&gt;=U$5,$G235&lt;=U$6),IF($M235&gt;0,4,3),0)),IF(AND($D235&lt;=U$6,$E235&gt;=U$5),60,0)))</f>
        <v/>
      </c>
      <c r="V235" s="80" t="str">
        <f>IF(OR($A235="",NOT(ISNUMBER($G235))),"",IF(AND($F235&lt;=V$6,$G235&gt;=V$5),IF(V$5&gt;$N235,5,$K235)*10+IF(AND($F235&gt;=V$5,$F235&lt;=V$6),IF(AND($G235&gt;=V$5,$G235&lt;=V$6),5,IF($L235=1,2,1)),IF(AND($G235&gt;=V$5,$G235&lt;=V$6),IF($M235&gt;0,4,3),0)),IF(AND($D235&lt;=V$6,$E235&gt;=V$5),60,0)))</f>
        <v/>
      </c>
      <c r="W235" s="80" t="str">
        <f>IF(OR($A235="",NOT(ISNUMBER($G235))),"",IF(AND($F235&lt;=W$6,$G235&gt;=W$5),IF(W$5&gt;$N235,5,$K235)*10+IF(AND($F235&gt;=W$5,$F235&lt;=W$6),IF(AND($G235&gt;=W$5,$G235&lt;=W$6),5,IF($L235=1,2,1)),IF(AND($G235&gt;=W$5,$G235&lt;=W$6),IF($M235&gt;0,4,3),0)),IF(AND($D235&lt;=W$6,$E235&gt;=W$5),60,0)))</f>
        <v/>
      </c>
      <c r="X235" s="80" t="str">
        <f>IF(OR($A235="",NOT(ISNUMBER($G235))),"",IF(AND($F235&lt;=X$6,$G235&gt;=X$5),IF(X$5&gt;$N235,5,$K235)*10+IF(AND($F235&gt;=X$5,$F235&lt;=X$6),IF(AND($G235&gt;=X$5,$G235&lt;=X$6),5,IF($L235=1,2,1)),IF(AND($G235&gt;=X$5,$G235&lt;=X$6),IF($M235&gt;0,4,3),0)),IF(AND($D235&lt;=X$6,$E235&gt;=X$5),60,0)))</f>
        <v/>
      </c>
      <c r="Y235" s="80" t="str">
        <f>IF(OR($A235="",NOT(ISNUMBER($G235))),"",IF(AND($F235&lt;=Y$6,$G235&gt;=Y$5),IF(Y$5&gt;$N235,5,$K235)*10+IF(AND($F235&gt;=Y$5,$F235&lt;=Y$6),IF(AND($G235&gt;=Y$5,$G235&lt;=Y$6),5,IF($L235=1,2,1)),IF(AND($G235&gt;=Y$5,$G235&lt;=Y$6),IF($M235&gt;0,4,3),0)),IF(AND($D235&lt;=Y$6,$E235&gt;=Y$5),60,0)))</f>
        <v/>
      </c>
      <c r="Z235" s="80" t="str">
        <f>IF(OR($A235="",NOT(ISNUMBER($G235))),"",IF(AND($F235&lt;=Z$6,$G235&gt;=Z$5),IF(Z$5&gt;$N235,5,$K235)*10+IF(AND($F235&gt;=Z$5,$F235&lt;=Z$6),IF(AND($G235&gt;=Z$5,$G235&lt;=Z$6),5,IF($L235=1,2,1)),IF(AND($G235&gt;=Z$5,$G235&lt;=Z$6),IF($M235&gt;0,4,3),0)),IF(AND($D235&lt;=Z$6,$E235&gt;=Z$5),60,0)))</f>
        <v/>
      </c>
      <c r="AA235" s="80" t="str">
        <f>IF(OR($A235="",NOT(ISNUMBER($G235))),"",IF(AND($F235&lt;=AA$6,$G235&gt;=AA$5),IF(AA$5&gt;$N235,5,$K235)*10+IF(AND($F235&gt;=AA$5,$F235&lt;=AA$6),IF(AND($G235&gt;=AA$5,$G235&lt;=AA$6),5,IF($L235=1,2,1)),IF(AND($G235&gt;=AA$5,$G235&lt;=AA$6),IF($M235&gt;0,4,3),0)),IF(AND($D235&lt;=AA$6,$E235&gt;=AA$5),60,0)))</f>
        <v/>
      </c>
      <c r="AB235" s="80" t="str">
        <f>IF(OR($A235="",NOT(ISNUMBER($G235))),"",IF(AND($F235&lt;=AB$6,$G235&gt;=AB$5),IF(AB$5&gt;$N235,5,$K235)*10+IF(AND($F235&gt;=AB$5,$F235&lt;=AB$6),IF(AND($G235&gt;=AB$5,$G235&lt;=AB$6),5,IF($L235=1,2,1)),IF(AND($G235&gt;=AB$5,$G235&lt;=AB$6),IF($M235&gt;0,4,3),0)),IF(AND($D235&lt;=AB$6,$E235&gt;=AB$5),60,0)))</f>
        <v/>
      </c>
      <c r="AC235" s="80" t="str">
        <f>IF(OR($A235="",NOT(ISNUMBER($G235))),"",IF(AND($F235&lt;=AC$6,$G235&gt;=AC$5),IF(AC$5&gt;$N235,5,$K235)*10+IF(AND($F235&gt;=AC$5,$F235&lt;=AC$6),IF(AND($G235&gt;=AC$5,$G235&lt;=AC$6),5,IF($L235=1,2,1)),IF(AND($G235&gt;=AC$5,$G235&lt;=AC$6),IF($M235&gt;0,4,3),0)),IF(AND($D235&lt;=AC$6,$E235&gt;=AC$5),60,0)))</f>
        <v/>
      </c>
      <c r="AD235" s="80" t="str">
        <f>IF(OR($A235="",NOT(ISNUMBER($G235))),"",IF(AND($F235&lt;=AD$6,$G235&gt;=AD$5),IF(AD$5&gt;$N235,5,$K235)*10+IF(AND($F235&gt;=AD$5,$F235&lt;=AD$6),IF(AND($G235&gt;=AD$5,$G235&lt;=AD$6),5,IF($L235=1,2,1)),IF(AND($G235&gt;=AD$5,$G235&lt;=AD$6),IF($M235&gt;0,4,3),0)),IF(AND($D235&lt;=AD$6,$E235&gt;=AD$5),60,0)))</f>
        <v/>
      </c>
      <c r="AE235" s="80" t="str">
        <f>IF(OR($A235="",NOT(ISNUMBER($G235))),"",IF(AND($F235&lt;=AE$6,$G235&gt;=AE$5),IF(AE$5&gt;$N235,5,$K235)*10+IF(AND($F235&gt;=AE$5,$F235&lt;=AE$6),IF(AND($G235&gt;=AE$5,$G235&lt;=AE$6),5,IF($L235=1,2,1)),IF(AND($G235&gt;=AE$5,$G235&lt;=AE$6),IF($M235&gt;0,4,3),0)),IF(AND($D235&lt;=AE$6,$E235&gt;=AE$5),60,0)))</f>
        <v/>
      </c>
      <c r="AF235" s="80" t="str">
        <f>IF(OR($A235="",NOT(ISNUMBER($G235))),"",IF(AND($F235&lt;=AF$6,$G235&gt;=AF$5),IF(AF$5&gt;$N235,5,$K235)*10+IF(AND($F235&gt;=AF$5,$F235&lt;=AF$6),IF(AND($G235&gt;=AF$5,$G235&lt;=AF$6),5,IF($L235=1,2,1)),IF(AND($G235&gt;=AF$5,$G235&lt;=AF$6),IF($M235&gt;0,4,3),0)),IF(AND($D235&lt;=AF$6,$E235&gt;=AF$5),60,0)))</f>
        <v/>
      </c>
      <c r="AG235" s="80" t="str">
        <f>IF(OR($A235="",NOT(ISNUMBER($G235))),"",IF(AND($F235&lt;=AG$6,$G235&gt;=AG$5),IF(AG$5&gt;$N235,5,$K235)*10+IF(AND($F235&gt;=AG$5,$F235&lt;=AG$6),IF(AND($G235&gt;=AG$5,$G235&lt;=AG$6),5,IF($L235=1,2,1)),IF(AND($G235&gt;=AG$5,$G235&lt;=AG$6),IF($M235&gt;0,4,3),0)),IF(AND($D235&lt;=AG$6,$E235&gt;=AG$5),60,0)))</f>
        <v/>
      </c>
      <c r="AH235" s="80" t="str">
        <f>IF(OR($A235="",NOT(ISNUMBER($G235))),"",IF(AND($F235&lt;=AH$6,$G235&gt;=AH$5),IF(AH$5&gt;$N235,5,$K235)*10+IF(AND($F235&gt;=AH$5,$F235&lt;=AH$6),IF(AND($G235&gt;=AH$5,$G235&lt;=AH$6),5,IF($L235=1,2,1)),IF(AND($G235&gt;=AH$5,$G235&lt;=AH$6),IF($M235&gt;0,4,3),0)),IF(AND($D235&lt;=AH$6,$E235&gt;=AH$5),60,0)))</f>
        <v/>
      </c>
      <c r="AI235" s="80" t="str">
        <f>IF(OR($A235="",NOT(ISNUMBER($G235))),"",IF(AND($F235&lt;=AI$6,$G235&gt;=AI$5),IF(AI$5&gt;$N235,5,$K235)*10+IF(AND($F235&gt;=AI$5,$F235&lt;=AI$6),IF(AND($G235&gt;=AI$5,$G235&lt;=AI$6),5,IF($L235=1,2,1)),IF(AND($G235&gt;=AI$5,$G235&lt;=AI$6),IF($M235&gt;0,4,3),0)),IF(AND($D235&lt;=AI$6,$E235&gt;=AI$5),60,0)))</f>
        <v/>
      </c>
      <c r="AJ235" s="80" t="str">
        <f>IF(OR($A235="",NOT(ISNUMBER($G235))),"",IF(AND($F235&lt;=AJ$6,$G235&gt;=AJ$5),IF(AJ$5&gt;$N235,5,$K235)*10+IF(AND($F235&gt;=AJ$5,$F235&lt;=AJ$6),IF(AND($G235&gt;=AJ$5,$G235&lt;=AJ$6),5,IF($L235=1,2,1)),IF(AND($G235&gt;=AJ$5,$G235&lt;=AJ$6),IF($M235&gt;0,4,3),0)),IF(AND($D235&lt;=AJ$6,$E235&gt;=AJ$5),60,0)))</f>
        <v/>
      </c>
      <c r="AK235" s="80" t="str">
        <f>IF(OR($A235="",NOT(ISNUMBER($G235))),"",IF(AND($F235&lt;=AK$6,$G235&gt;=AK$5),IF(AK$5&gt;$N235,5,$K235)*10+IF(AND($F235&gt;=AK$5,$F235&lt;=AK$6),IF(AND($G235&gt;=AK$5,$G235&lt;=AK$6),5,IF($L235=1,2,1)),IF(AND($G235&gt;=AK$5,$G235&lt;=AK$6),IF($M235&gt;0,4,3),0)),IF(AND($D235&lt;=AK$6,$E235&gt;=AK$5),60,0)))</f>
        <v/>
      </c>
      <c r="AL235" s="80" t="str">
        <f>IF(OR($A235="",NOT(ISNUMBER($G235))),"",IF(AND($F235&lt;=AL$6,$G235&gt;=AL$5),IF(AL$5&gt;$N235,5,$K235)*10+IF(AND($F235&gt;=AL$5,$F235&lt;=AL$6),IF(AND($G235&gt;=AL$5,$G235&lt;=AL$6),5,IF($L235=1,2,1)),IF(AND($G235&gt;=AL$5,$G235&lt;=AL$6),IF($M235&gt;0,4,3),0)),IF(AND($D235&lt;=AL$6,$E235&gt;=AL$5),60,0)))</f>
        <v/>
      </c>
      <c r="AM235" s="80" t="str">
        <f>IF(OR($A235="",NOT(ISNUMBER($G235))),"",IF(AND($F235&lt;=AM$6,$G235&gt;=AM$5),IF(AM$5&gt;$N235,5,$K235)*10+IF(AND($F235&gt;=AM$5,$F235&lt;=AM$6),IF(AND($G235&gt;=AM$5,$G235&lt;=AM$6),5,IF($L235=1,2,1)),IF(AND($G235&gt;=AM$5,$G235&lt;=AM$6),IF($M235&gt;0,4,3),0)),IF(AND($D235&lt;=AM$6,$E235&gt;=AM$5),60,0)))</f>
        <v/>
      </c>
      <c r="AN235" s="80" t="str">
        <f>IF(OR($A235="",NOT(ISNUMBER($G235))),"",IF(AND($F235&lt;=AN$6,$G235&gt;=AN$5),IF(AN$5&gt;$N235,5,$K235)*10+IF(AND($F235&gt;=AN$5,$F235&lt;=AN$6),IF(AND($G235&gt;=AN$5,$G235&lt;=AN$6),5,IF($L235=1,2,1)),IF(AND($G235&gt;=AN$5,$G235&lt;=AN$6),IF($M235&gt;0,4,3),0)),IF(AND($D235&lt;=AN$6,$E235&gt;=AN$5),60,0)))</f>
        <v/>
      </c>
      <c r="AO235" s="80" t="str">
        <f>IF(OR($A235="",NOT(ISNUMBER($G235))),"",IF(AND($F235&lt;=AO$6,$G235&gt;=AO$5),IF(AO$5&gt;$N235,5,$K235)*10+IF(AND($F235&gt;=AO$5,$F235&lt;=AO$6),IF(AND($G235&gt;=AO$5,$G235&lt;=AO$6),5,IF($L235=1,2,1)),IF(AND($G235&gt;=AO$5,$G235&lt;=AO$6),IF($M235&gt;0,4,3),0)),IF(AND($D235&lt;=AO$6,$E235&gt;=AO$5),60,0)))</f>
        <v/>
      </c>
      <c r="AP235" s="80" t="str">
        <f>IF(OR($A235="",NOT(ISNUMBER($G235))),"",IF(AND($F235&lt;=AP$6,$G235&gt;=AP$5),IF(AP$5&gt;$N235,5,$K235)*10+IF(AND($F235&gt;=AP$5,$F235&lt;=AP$6),IF(AND($G235&gt;=AP$5,$G235&lt;=AP$6),5,IF($L235=1,2,1)),IF(AND($G235&gt;=AP$5,$G235&lt;=AP$6),IF($M235&gt;0,4,3),0)),IF(AND($D235&lt;=AP$6,$E235&gt;=AP$5),60,0)))</f>
        <v/>
      </c>
      <c r="AQ235" s="80" t="str">
        <f>IF(OR($A235="",NOT(ISNUMBER($G235))),"",IF(AND($F235&lt;=AQ$6,$G235&gt;=AQ$5),IF(AQ$5&gt;$N235,5,$K235)*10+IF(AND($F235&gt;=AQ$5,$F235&lt;=AQ$6),IF(AND($G235&gt;=AQ$5,$G235&lt;=AQ$6),5,IF($L235=1,2,1)),IF(AND($G235&gt;=AQ$5,$G235&lt;=AQ$6),IF($M235&gt;0,4,3),0)),IF(AND($D235&lt;=AQ$6,$E235&gt;=AQ$5),60,0)))</f>
        <v/>
      </c>
      <c r="AR235" s="80" t="str">
        <f>IF(OR($A235="",NOT(ISNUMBER($G235))),"",IF(AND($F235&lt;=AR$6,$G235&gt;=AR$5),IF(AR$5&gt;$N235,5,$K235)*10+IF(AND($F235&gt;=AR$5,$F235&lt;=AR$6),IF(AND($G235&gt;=AR$5,$G235&lt;=AR$6),5,IF($L235=1,2,1)),IF(AND($G235&gt;=AR$5,$G235&lt;=AR$6),IF($M235&gt;0,4,3),0)),IF(AND($D235&lt;=AR$6,$E235&gt;=AR$5),60,0)))</f>
        <v/>
      </c>
      <c r="AS235" s="80" t="str">
        <f>IF(OR($A235="",NOT(ISNUMBER($G235))),"",IF(AND($F235&lt;=AS$6,$G235&gt;=AS$5),IF(AS$5&gt;$N235,5,$K235)*10+IF(AND($F235&gt;=AS$5,$F235&lt;=AS$6),IF(AND($G235&gt;=AS$5,$G235&lt;=AS$6),5,IF($L235=1,2,1)),IF(AND($G235&gt;=AS$5,$G235&lt;=AS$6),IF($M235&gt;0,4,3),0)),IF(AND($D235&lt;=AS$6,$E235&gt;=AS$5),60,0)))</f>
        <v/>
      </c>
      <c r="AT235" s="80" t="str">
        <f>IF(OR($A235="",NOT(ISNUMBER($G235))),"",IF(AND($F235&lt;=AT$6,$G235&gt;=AT$5),IF(AT$5&gt;$N235,5,$K235)*10+IF(AND($F235&gt;=AT$5,$F235&lt;=AT$6),IF(AND($G235&gt;=AT$5,$G235&lt;=AT$6),5,IF($L235=1,2,1)),IF(AND($G235&gt;=AT$5,$G235&lt;=AT$6),IF($M235&gt;0,4,3),0)),IF(AND($D235&lt;=AT$6,$E235&gt;=AT$5),60,0)))</f>
        <v/>
      </c>
      <c r="AU235" s="80" t="str">
        <f>IF(OR($A235="",NOT(ISNUMBER($G235))),"",IF(AND($F235&lt;=AU$6,$G235&gt;=AU$5),IF(AU$5&gt;$N235,5,$K235)*10+IF(AND($F235&gt;=AU$5,$F235&lt;=AU$6),IF(AND($G235&gt;=AU$5,$G235&lt;=AU$6),5,IF($L235=1,2,1)),IF(AND($G235&gt;=AU$5,$G235&lt;=AU$6),IF($M235&gt;0,4,3),0)),IF(AND($D235&lt;=AU$6,$E235&gt;=AU$5),60,0)))</f>
        <v/>
      </c>
      <c r="AV235" s="80" t="str">
        <f>IF(OR($A235="",NOT(ISNUMBER($G235))),"",IF(AND($F235&lt;=AV$6,$G235&gt;=AV$5),IF(AV$5&gt;$N235,5,$K235)*10+IF(AND($F235&gt;=AV$5,$F235&lt;=AV$6),IF(AND($G235&gt;=AV$5,$G235&lt;=AV$6),5,IF($L235=1,2,1)),IF(AND($G235&gt;=AV$5,$G235&lt;=AV$6),IF($M235&gt;0,4,3),0)),IF(AND($D235&lt;=AV$6,$E235&gt;=AV$5),60,0)))</f>
        <v/>
      </c>
      <c r="AW235" s="80" t="str">
        <f>IF(OR($A235="",NOT(ISNUMBER($G235))),"",IF(AND($F235&lt;=AW$6,$G235&gt;=AW$5),IF(AW$5&gt;$N235,5,$K235)*10+IF(AND($F235&gt;=AW$5,$F235&lt;=AW$6),IF(AND($G235&gt;=AW$5,$G235&lt;=AW$6),5,IF($L235=1,2,1)),IF(AND($G235&gt;=AW$5,$G235&lt;=AW$6),IF($M235&gt;0,4,3),0)),IF(AND($D235&lt;=AW$6,$E235&gt;=AW$5),60,0)))</f>
        <v/>
      </c>
      <c r="AX235" s="80" t="str">
        <f>IF(OR($A235="",NOT(ISNUMBER($G235))),"",IF(AND($F235&lt;=AX$6,$G235&gt;=AX$5),IF(AX$5&gt;$N235,5,$K235)*10+IF(AND($F235&gt;=AX$5,$F235&lt;=AX$6),IF(AND($G235&gt;=AX$5,$G235&lt;=AX$6),5,IF($L235=1,2,1)),IF(AND($G235&gt;=AX$5,$G235&lt;=AX$6),IF($M235&gt;0,4,3),0)),IF(AND($D235&lt;=AX$6,$E235&gt;=AX$5),60,0)))</f>
        <v/>
      </c>
      <c r="AY235" s="80" t="str">
        <f>IF(OR($A235="",NOT(ISNUMBER($G235))),"",IF(AND($F235&lt;=AY$6,$G235&gt;=AY$5),IF(AY$5&gt;$N235,5,$K235)*10+IF(AND($F235&gt;=AY$5,$F235&lt;=AY$6),IF(AND($G235&gt;=AY$5,$G235&lt;=AY$6),5,IF($L235=1,2,1)),IF(AND($G235&gt;=AY$5,$G235&lt;=AY$6),IF($M235&gt;0,4,3),0)),IF(AND($D235&lt;=AY$6,$E235&gt;=AY$5),60,0)))</f>
        <v/>
      </c>
      <c r="AZ235" s="80" t="str">
        <f>IF(OR($A235="",NOT(ISNUMBER($G235))),"",IF(AND($F235&lt;=AZ$6,$G235&gt;=AZ$5),IF(AZ$5&gt;$N235,5,$K235)*10+IF(AND($F235&gt;=AZ$5,$F235&lt;=AZ$6),IF(AND($G235&gt;=AZ$5,$G235&lt;=AZ$6),5,IF($L235=1,2,1)),IF(AND($G235&gt;=AZ$5,$G235&lt;=AZ$6),IF($M235&gt;0,4,3),0)),IF(AND($D235&lt;=AZ$6,$E235&gt;=AZ$5),60,0)))</f>
        <v/>
      </c>
      <c r="BA235" s="80" t="str">
        <f>IF(OR($A235="",NOT(ISNUMBER($G235))),"",IF(AND($F235&lt;=BA$6,$G235&gt;=BA$5),IF(BA$5&gt;$N235,5,$K235)*10+IF(AND($F235&gt;=BA$5,$F235&lt;=BA$6),IF(AND($G235&gt;=BA$5,$G235&lt;=BA$6),5,IF($L235=1,2,1)),IF(AND($G235&gt;=BA$5,$G235&lt;=BA$6),IF($M235&gt;0,4,3),0)),IF(AND($D235&lt;=BA$6,$E235&gt;=BA$5),60,0)))</f>
        <v/>
      </c>
      <c r="BB235" s="80" t="str">
        <f>IF(OR($A235="",NOT(ISNUMBER($G235))),"",IF(AND($F235&lt;=BB$6,$G235&gt;=BB$5),IF(BB$5&gt;$N235,5,$K235)*10+IF(AND($F235&gt;=BB$5,$F235&lt;=BB$6),IF(AND($G235&gt;=BB$5,$G235&lt;=BB$6),5,IF($L235=1,2,1)),IF(AND($G235&gt;=BB$5,$G235&lt;=BB$6),IF($M235&gt;0,4,3),0)),IF(AND($D235&lt;=BB$6,$E235&gt;=BB$5),60,0)))</f>
        <v/>
      </c>
      <c r="BC235" s="80" t="str">
        <f>IF(OR($A235="",NOT(ISNUMBER($G235))),"",IF(AND($F235&lt;=BC$6,$G235&gt;=BC$5),IF(BC$5&gt;$N235,5,$K235)*10+IF(AND($F235&gt;=BC$5,$F235&lt;=BC$6),IF(AND($G235&gt;=BC$5,$G235&lt;=BC$6),5,IF($L235=1,2,1)),IF(AND($G235&gt;=BC$5,$G235&lt;=BC$6),IF($M235&gt;0,4,3),0)),IF(AND($D235&lt;=BC$6,$E235&gt;=BC$5),60,0)))</f>
        <v/>
      </c>
      <c r="BD235" s="80" t="str">
        <f>IF(OR($A235="",NOT(ISNUMBER($G235))),"",IF(AND($F235&lt;=BD$6,$G235&gt;=BD$5),IF(BD$5&gt;$N235,5,$K235)*10+IF(AND($F235&gt;=BD$5,$F235&lt;=BD$6),IF(AND($G235&gt;=BD$5,$G235&lt;=BD$6),5,IF($L235=1,2,1)),IF(AND($G235&gt;=BD$5,$G235&lt;=BD$6),IF($M235&gt;0,4,3),0)),IF(AND($D235&lt;=BD$6,$E235&gt;=BD$5),60,0)))</f>
        <v/>
      </c>
      <c r="BE235" s="80" t="str">
        <f>IF(OR($A235="",NOT(ISNUMBER($G235))),"",IF(AND($F235&lt;=BE$6,$G235&gt;=BE$5),IF(BE$5&gt;$N235,5,$K235)*10+IF(AND($F235&gt;=BE$5,$F235&lt;=BE$6),IF(AND($G235&gt;=BE$5,$G235&lt;=BE$6),5,IF($L235=1,2,1)),IF(AND($G235&gt;=BE$5,$G235&lt;=BE$6),IF($M235&gt;0,4,3),0)),IF(AND($D235&lt;=BE$6,$E235&gt;=BE$5),60,0)))</f>
        <v/>
      </c>
      <c r="BF235" s="80" t="str">
        <f>IF(OR($A235="",NOT(ISNUMBER($G235))),"",IF(AND($F235&lt;=BF$6,$G235&gt;=BF$5),IF(BF$5&gt;$N235,5,$K235)*10+IF(AND($F235&gt;=BF$5,$F235&lt;=BF$6),IF(AND($G235&gt;=BF$5,$G235&lt;=BF$6),5,IF($L235=1,2,1)),IF(AND($G235&gt;=BF$5,$G235&lt;=BF$6),IF($M235&gt;0,4,3),0)),IF(AND($D235&lt;=BF$6,$E235&gt;=BF$5),60,0)))</f>
        <v/>
      </c>
      <c r="BG235" s="80" t="str">
        <f>IF(OR($A235="",NOT(ISNUMBER($G235))),"",IF(AND($F235&lt;=BG$6,$G235&gt;=BG$5),IF(BG$5&gt;$N235,5,$K235)*10+IF(AND($F235&gt;=BG$5,$F235&lt;=BG$6),IF(AND($G235&gt;=BG$5,$G235&lt;=BG$6),5,IF($L235=1,2,1)),IF(AND($G235&gt;=BG$5,$G235&lt;=BG$6),IF($M235&gt;0,4,3),0)),IF(AND($D235&lt;=BG$6,$E235&gt;=BG$5),60,0)))</f>
        <v/>
      </c>
      <c r="BH235" s="80" t="str">
        <f>IF(OR($A235="",NOT(ISNUMBER($G235))),"",IF(AND($F235&lt;=BH$6,$G235&gt;=BH$5),IF(BH$5&gt;$N235,5,$K235)*10+IF(AND($F235&gt;=BH$5,$F235&lt;=BH$6),IF(AND($G235&gt;=BH$5,$G235&lt;=BH$6),5,IF($L235=1,2,1)),IF(AND($G235&gt;=BH$5,$G235&lt;=BH$6),IF($M235&gt;0,4,3),0)),IF(AND($D235&lt;=BH$6,$E235&gt;=BH$5),60,0)))</f>
        <v/>
      </c>
      <c r="BI235" s="80" t="str">
        <f>IF(OR($A235="",NOT(ISNUMBER($G235))),"",IF(AND($F235&lt;=BI$6,$G235&gt;=BI$5),IF(BI$5&gt;$N235,5,$K235)*10+IF(AND($F235&gt;=BI$5,$F235&lt;=BI$6),IF(AND($G235&gt;=BI$5,$G235&lt;=BI$6),5,IF($L235=1,2,1)),IF(AND($G235&gt;=BI$5,$G235&lt;=BI$6),IF($M235&gt;0,4,3),0)),IF(AND($D235&lt;=BI$6,$E235&gt;=BI$5),60,0)))</f>
        <v/>
      </c>
      <c r="BJ235" s="80" t="str">
        <f>IF(OR($A235="",NOT(ISNUMBER($G235))),"",IF(AND($F235&lt;=BJ$6,$G235&gt;=BJ$5),IF(BJ$5&gt;$N235,5,$K235)*10+IF(AND($F235&gt;=BJ$5,$F235&lt;=BJ$6),IF(AND($G235&gt;=BJ$5,$G235&lt;=BJ$6),5,IF($L235=1,2,1)),IF(AND($G235&gt;=BJ$5,$G235&lt;=BJ$6),IF($M235&gt;0,4,3),0)),IF(AND($D235&lt;=BJ$6,$E235&gt;=BJ$5),60,0)))</f>
        <v/>
      </c>
      <c r="BK235" s="80" t="str">
        <f>IF(OR($A235="",NOT(ISNUMBER($G235))),"",IF(AND($F235&lt;=BK$6,$G235&gt;=BK$5),IF(BK$5&gt;$N235,5,$K235)*10+IF(AND($F235&gt;=BK$5,$F235&lt;=BK$6),IF(AND($G235&gt;=BK$5,$G235&lt;=BK$6),5,IF($L235=1,2,1)),IF(AND($G235&gt;=BK$5,$G235&lt;=BK$6),IF($M235&gt;0,4,3),0)),IF(AND($D235&lt;=BK$6,$E235&gt;=BK$5),60,0)))</f>
        <v/>
      </c>
      <c r="BL235" s="80" t="str">
        <f>IF(OR($A235="",NOT(ISNUMBER($G235))),"",IF(AND($F235&lt;=BL$6,$G235&gt;=BL$5),IF(BL$5&gt;$N235,5,$K235)*10+IF(AND($F235&gt;=BL$5,$F235&lt;=BL$6),IF(AND($G235&gt;=BL$5,$G235&lt;=BL$6),5,IF($L235=1,2,1)),IF(AND($G235&gt;=BL$5,$G235&lt;=BL$6),IF($M235&gt;0,4,3),0)),IF(AND($D235&lt;=BL$6,$E235&gt;=BL$5),60,0)))</f>
        <v/>
      </c>
      <c r="BM235" s="80" t="str">
        <f>IF(OR($A235="",NOT(ISNUMBER($G235))),"",IF(AND($F235&lt;=BM$6,$G235&gt;=BM$5),IF(BM$5&gt;$N235,5,$K235)*10+IF(AND($F235&gt;=BM$5,$F235&lt;=BM$6),IF(AND($G235&gt;=BM$5,$G235&lt;=BM$6),5,IF($L235=1,2,1)),IF(AND($G235&gt;=BM$5,$G235&lt;=BM$6),IF($M235&gt;0,4,3),0)),IF(AND($D235&lt;=BM$6,$E235&gt;=BM$5),60,0)))</f>
        <v/>
      </c>
      <c r="BN235" s="80" t="str">
        <f>IF(OR($A235="",NOT(ISNUMBER($G235))),"",IF(AND($F235&lt;=BN$6,$G235&gt;=BN$5),IF(BN$5&gt;$N235,5,$K235)*10+IF(AND($F235&gt;=BN$5,$F235&lt;=BN$6),IF(AND($G235&gt;=BN$5,$G235&lt;=BN$6),5,IF($L235=1,2,1)),IF(AND($G235&gt;=BN$5,$G235&lt;=BN$6),IF($M235&gt;0,4,3),0)),IF(AND($D235&lt;=BN$6,$E235&gt;=BN$5),60,0)))</f>
        <v/>
      </c>
      <c r="BO235" s="80" t="str">
        <f>IF(OR($A235="",NOT(ISNUMBER($G235))),"",IF(AND($F235&lt;=BO$6,$G235&gt;=BO$5),IF(BO$5&gt;$N235,5,$K235)*10+IF(AND($F235&gt;=BO$5,$F235&lt;=BO$6),IF(AND($G235&gt;=BO$5,$G235&lt;=BO$6),5,IF($L235=1,2,1)),IF(AND($G235&gt;=BO$5,$G235&lt;=BO$6),IF($M235&gt;0,4,3),0)),IF(AND($D235&lt;=BO$6,$E235&gt;=BO$5),60,0)))</f>
        <v/>
      </c>
      <c r="BP235" s="80" t="str">
        <f>IF(OR($A235="",NOT(ISNUMBER($G235))),"",IF(AND($F235&lt;=BP$6,$G235&gt;=BP$5),IF(BP$5&gt;$N235,5,$K235)*10+IF(AND($F235&gt;=BP$5,$F235&lt;=BP$6),IF(AND($G235&gt;=BP$5,$G235&lt;=BP$6),5,IF($L235=1,2,1)),IF(AND($G235&gt;=BP$5,$G235&lt;=BP$6),IF($M235&gt;0,4,3),0)),IF(AND($D235&lt;=BP$6,$E235&gt;=BP$5),60,0)))</f>
        <v/>
      </c>
      <c r="BQ235" s="80" t="str">
        <f>IF(OR($A235="",NOT(ISNUMBER($G235))),"",IF(AND($F235&lt;=BQ$6,$G235&gt;=BQ$5),IF(BQ$5&gt;$N235,5,$K235)*10+IF(AND($F235&gt;=BQ$5,$F235&lt;=BQ$6),IF(AND($G235&gt;=BQ$5,$G235&lt;=BQ$6),5,IF($L235=1,2,1)),IF(AND($G235&gt;=BQ$5,$G235&lt;=BQ$6),IF($M235&gt;0,4,3),0)),IF(AND($D235&lt;=BQ$6,$E235&gt;=BQ$5),60,0)))</f>
        <v/>
      </c>
      <c r="BR235" s="80" t="str">
        <f>IF(OR($A235="",NOT(ISNUMBER($G235))),"",IF(AND($F235&lt;=BR$6,$G235&gt;=BR$5),IF(BR$5&gt;$N235,5,$K235)*10+IF(AND($F235&gt;=BR$5,$F235&lt;=BR$6),IF(AND($G235&gt;=BR$5,$G235&lt;=BR$6),5,IF($L235=1,2,1)),IF(AND($G235&gt;=BR$5,$G235&lt;=BR$6),IF($M235&gt;0,4,3),0)),IF(AND($D235&lt;=BR$6,$E235&gt;=BR$5),60,0)))</f>
        <v/>
      </c>
      <c r="BS235" s="80" t="str">
        <f>IF(OR($A235="",NOT(ISNUMBER($G235))),"",IF(AND($F235&lt;=BS$6,$G235&gt;=BS$5),IF(BS$5&gt;$N235,5,$K235)*10+IF(AND($F235&gt;=BS$5,$F235&lt;=BS$6),IF(AND($G235&gt;=BS$5,$G235&lt;=BS$6),5,IF($L235=1,2,1)),IF(AND($G235&gt;=BS$5,$G235&lt;=BS$6),IF($M235&gt;0,4,3),0)),IF(AND($D235&lt;=BS$6,$E235&gt;=BS$5),60,0)))</f>
        <v/>
      </c>
      <c r="BT235" s="80" t="str">
        <f>IF(OR($A235="",NOT(ISNUMBER($G235))),"",IF(AND($F235&lt;=BT$6,$G235&gt;=BT$5),IF(BT$5&gt;$N235,5,$K235)*10+IF(AND($F235&gt;=BT$5,$F235&lt;=BT$6),IF(AND($G235&gt;=BT$5,$G235&lt;=BT$6),5,IF($L235=1,2,1)),IF(AND($G235&gt;=BT$5,$G235&lt;=BT$6),IF($M235&gt;0,4,3),0)),IF(AND($D235&lt;=BT$6,$E235&gt;=BT$5),60,0)))</f>
        <v/>
      </c>
      <c r="BU235" s="80" t="str">
        <f>IF(OR($A235="",NOT(ISNUMBER($G235))),"",IF(AND($F235&lt;=BU$6,$G235&gt;=BU$5),IF(BU$5&gt;$N235,5,$K235)*10+IF(AND($F235&gt;=BU$5,$F235&lt;=BU$6),IF(AND($G235&gt;=BU$5,$G235&lt;=BU$6),5,IF($L235=1,2,1)),IF(AND($G235&gt;=BU$5,$G235&lt;=BU$6),IF($M235&gt;0,4,3),0)),IF(AND($D235&lt;=BU$6,$E235&gt;=BU$5),60,0)))</f>
        <v/>
      </c>
      <c r="BV235" s="80" t="str">
        <f>IF(OR($A235="",NOT(ISNUMBER($G235))),"",IF(AND($F235&lt;=BV$6,$G235&gt;=BV$5),IF(BV$5&gt;$N235,5,$K235)*10+IF(AND($F235&gt;=BV$5,$F235&lt;=BV$6),IF(AND($G235&gt;=BV$5,$G235&lt;=BV$6),5,IF($L235=1,2,1)),IF(AND($G235&gt;=BV$5,$G235&lt;=BV$6),IF($M235&gt;0,4,3),0)),IF(AND($D235&lt;=BV$6,$E235&gt;=BV$5),60,0)))</f>
        <v/>
      </c>
      <c r="BW235" s="80" t="str">
        <f>IF(OR($A235="",NOT(ISNUMBER($G235))),"",IF(AND($F235&lt;=BW$6,$G235&gt;=BW$5),IF(BW$5&gt;$N235,5,$K235)*10+IF(AND($F235&gt;=BW$5,$F235&lt;=BW$6),IF(AND($G235&gt;=BW$5,$G235&lt;=BW$6),5,IF($L235=1,2,1)),IF(AND($G235&gt;=BW$5,$G235&lt;=BW$6),IF($M235&gt;0,4,3),0)),IF(AND($D235&lt;=BW$6,$E235&gt;=BW$5),60,0)))</f>
        <v/>
      </c>
      <c r="BX235" s="80" t="str">
        <f>IF(OR($A235="",NOT(ISNUMBER($G235))),"",IF(AND($F235&lt;=BX$6,$G235&gt;=BX$5),IF(BX$5&gt;$N235,5,$K235)*10+IF(AND($F235&gt;=BX$5,$F235&lt;=BX$6),IF(AND($G235&gt;=BX$5,$G235&lt;=BX$6),5,IF($L235=1,2,1)),IF(AND($G235&gt;=BX$5,$G235&lt;=BX$6),IF($M235&gt;0,4,3),0)),IF(AND($D235&lt;=BX$6,$E235&gt;=BX$5),60,0)))</f>
        <v/>
      </c>
      <c r="BY235" s="80" t="str">
        <f>IF(OR($A235="",NOT(ISNUMBER($G235))),"",IF(AND($F235&lt;=BY$6,$G235&gt;=BY$5),IF(BY$5&gt;$N235,5,$K235)*10+IF(AND($F235&gt;=BY$5,$F235&lt;=BY$6),IF(AND($G235&gt;=BY$5,$G235&lt;=BY$6),5,IF($L235=1,2,1)),IF(AND($G235&gt;=BY$5,$G235&lt;=BY$6),IF($M235&gt;0,4,3),0)),IF(AND($D235&lt;=BY$6,$E235&gt;=BY$5),60,0)))</f>
        <v/>
      </c>
      <c r="BZ235" s="80" t="str">
        <f>IF(OR($A235="",NOT(ISNUMBER($G235))),"",IF(AND($F235&lt;=BZ$6,$G235&gt;=BZ$5),IF(BZ$5&gt;$N235,5,$K235)*10+IF(AND($F235&gt;=BZ$5,$F235&lt;=BZ$6),IF(AND($G235&gt;=BZ$5,$G235&lt;=BZ$6),5,IF($L235=1,2,1)),IF(AND($G235&gt;=BZ$5,$G235&lt;=BZ$6),IF($M235&gt;0,4,3),0)),IF(AND($D235&lt;=BZ$6,$E235&gt;=BZ$5),60,0)))</f>
        <v/>
      </c>
      <c r="CA235" s="80" t="str">
        <f>IF(OR($A235="",NOT(ISNUMBER($G235))),"",IF(AND($F235&lt;=CA$6,$G235&gt;=CA$5),IF(CA$5&gt;$N235,5,$K235)*10+IF(AND($F235&gt;=CA$5,$F235&lt;=CA$6),IF(AND($G235&gt;=CA$5,$G235&lt;=CA$6),5,IF($L235=1,2,1)),IF(AND($G235&gt;=CA$5,$G235&lt;=CA$6),IF($M235&gt;0,4,3),0)),IF(AND($D235&lt;=CA$6,$E235&gt;=CA$5),60,0)))</f>
        <v/>
      </c>
      <c r="CB235" s="80" t="str">
        <f>IF(OR($A235="",NOT(ISNUMBER($G235))),"",IF(AND($F235&lt;=CB$6,$G235&gt;=CB$5),IF(CB$5&gt;$N235,5,$K235)*10+IF(AND($F235&gt;=CB$5,$F235&lt;=CB$6),IF(AND($G235&gt;=CB$5,$G235&lt;=CB$6),5,IF($L235=1,2,1)),IF(AND($G235&gt;=CB$5,$G235&lt;=CB$6),IF($M235&gt;0,4,3),0)),IF(AND($D235&lt;=CB$6,$E235&gt;=CB$5),60,0)))</f>
        <v/>
      </c>
      <c r="CC235" s="80" t="str">
        <f>IF(OR($A235="",NOT(ISNUMBER($G235))),"",IF(AND($F235&lt;=CC$6,$G235&gt;=CC$5),IF(CC$5&gt;$N235,5,$K235)*10+IF(AND($F235&gt;=CC$5,$F235&lt;=CC$6),IF(AND($G235&gt;=CC$5,$G235&lt;=CC$6),5,IF($L235=1,2,1)),IF(AND($G235&gt;=CC$5,$G235&lt;=CC$6),IF($M235&gt;0,4,3),0)),IF(AND($D235&lt;=CC$6,$E235&gt;=CC$5),60,0)))</f>
        <v/>
      </c>
      <c r="CD235" s="80" t="str">
        <f>IF(OR($A235="",NOT(ISNUMBER($G235))),"",IF(AND($F235&lt;=CD$6,$G235&gt;=CD$5),IF(CD$5&gt;$N235,5,$K235)*10+IF(AND($F235&gt;=CD$5,$F235&lt;=CD$6),IF(AND($G235&gt;=CD$5,$G235&lt;=CD$6),5,IF($L235=1,2,1)),IF(AND($G235&gt;=CD$5,$G235&lt;=CD$6),IF($M235&gt;0,4,3),0)),IF(AND($D235&lt;=CD$6,$E235&gt;=CD$5),60,0)))</f>
        <v/>
      </c>
      <c r="CE235" s="80" t="str">
        <f>IF(OR($A235="",NOT(ISNUMBER($G235))),"",IF(AND($F235&lt;=CE$6,$G235&gt;=CE$5),IF(CE$5&gt;$N235,5,$K235)*10+IF(AND($F235&gt;=CE$5,$F235&lt;=CE$6),IF(AND($G235&gt;=CE$5,$G235&lt;=CE$6),5,IF($L235=1,2,1)),IF(AND($G235&gt;=CE$5,$G235&lt;=CE$6),IF($M235&gt;0,4,3),0)),IF(AND($D235&lt;=CE$6,$E235&gt;=CE$5),60,0)))</f>
        <v/>
      </c>
      <c r="CF235" s="80" t="str">
        <f>IF(OR($A235="",NOT(ISNUMBER($G235))),"",IF(AND($F235&lt;=CF$6,$G235&gt;=CF$5),IF(CF$5&gt;$N235,5,$K235)*10+IF(AND($F235&gt;=CF$5,$F235&lt;=CF$6),IF(AND($G235&gt;=CF$5,$G235&lt;=CF$6),5,IF($L235=1,2,1)),IF(AND($G235&gt;=CF$5,$G235&lt;=CF$6),IF($M235&gt;0,4,3),0)),IF(AND($D235&lt;=CF$6,$E235&gt;=CF$5),60,0)))</f>
        <v/>
      </c>
      <c r="CG235" s="80" t="str">
        <f>IF(OR($A235="",NOT(ISNUMBER($G235))),"",IF(AND($F235&lt;=CG$6,$G235&gt;=CG$5),IF(CG$5&gt;$N235,5,$K235)*10+IF(AND($F235&gt;=CG$5,$F235&lt;=CG$6),IF(AND($G235&gt;=CG$5,$G235&lt;=CG$6),5,IF($L235=1,2,1)),IF(AND($G235&gt;=CG$5,$G235&lt;=CG$6),IF($M235&gt;0,4,3),0)),IF(AND($D235&lt;=CG$6,$E235&gt;=CG$5),60,0)))</f>
        <v/>
      </c>
      <c r="CH235" s="80" t="str">
        <f>IF(OR($A235="",NOT(ISNUMBER($G235))),"",IF(AND($F235&lt;=CH$6,$G235&gt;=CH$5),IF(CH$5&gt;$N235,5,$K235)*10+IF(AND($F235&gt;=CH$5,$F235&lt;=CH$6),IF(AND($G235&gt;=CH$5,$G235&lt;=CH$6),5,IF($L235=1,2,1)),IF(AND($G235&gt;=CH$5,$G235&lt;=CH$6),IF($M235&gt;0,4,3),0)),IF(AND($D235&lt;=CH$6,$E235&gt;=CH$5),60,0)))</f>
        <v/>
      </c>
      <c r="CI235" s="80" t="str">
        <f>IF(OR($A235="",NOT(ISNUMBER($G235))),"",IF(AND($F235&lt;=CI$6,$G235&gt;=CI$5),IF(CI$5&gt;$N235,5,$K235)*10+IF(AND($F235&gt;=CI$5,$F235&lt;=CI$6),IF(AND($G235&gt;=CI$5,$G235&lt;=CI$6),5,IF($L235=1,2,1)),IF(AND($G235&gt;=CI$5,$G235&lt;=CI$6),IF($M235&gt;0,4,3),0)),IF(AND($D235&lt;=CI$6,$E235&gt;=CI$5),60,0)))</f>
        <v/>
      </c>
      <c r="CJ235" s="80" t="str">
        <f>IF(OR($A235="",NOT(ISNUMBER($G235))),"",IF(AND($F235&lt;=CJ$6,$G235&gt;=CJ$5),IF(CJ$5&gt;$N235,5,$K235)*10+IF(AND($F235&gt;=CJ$5,$F235&lt;=CJ$6),IF(AND($G235&gt;=CJ$5,$G235&lt;=CJ$6),5,IF($L235=1,2,1)),IF(AND($G235&gt;=CJ$5,$G235&lt;=CJ$6),IF($M235&gt;0,4,3),0)),IF(AND($D235&lt;=CJ$6,$E235&gt;=CJ$5),60,0)))</f>
        <v/>
      </c>
      <c r="CK235" s="80" t="str">
        <f>IF(OR($A235="",NOT(ISNUMBER($G235))),"",IF(AND($F235&lt;=CK$6,$G235&gt;=CK$5),IF(CK$5&gt;$N235,5,$K235)*10+IF(AND($F235&gt;=CK$5,$F235&lt;=CK$6),IF(AND($G235&gt;=CK$5,$G235&lt;=CK$6),5,IF($L235=1,2,1)),IF(AND($G235&gt;=CK$5,$G235&lt;=CK$6),IF($M235&gt;0,4,3),0)),IF(AND($D235&lt;=CK$6,$E235&gt;=CK$5),60,0)))</f>
        <v/>
      </c>
      <c r="CL235" s="80" t="str">
        <f>IF(OR($A235="",NOT(ISNUMBER($G235))),"",IF(AND($F235&lt;=CL$6,$G235&gt;=CL$5),IF(CL$5&gt;$N235,5,$K235)*10+IF(AND($F235&gt;=CL$5,$F235&lt;=CL$6),IF(AND($G235&gt;=CL$5,$G235&lt;=CL$6),5,IF($L235=1,2,1)),IF(AND($G235&gt;=CL$5,$G235&lt;=CL$6),IF($M235&gt;0,4,3),0)),IF(AND($D235&lt;=CL$6,$E235&gt;=CL$5),60,0)))</f>
        <v/>
      </c>
      <c r="CM235" s="80" t="str">
        <f>IF(OR($A235="",NOT(ISNUMBER($G235))),"",IF(AND($F235&lt;=CM$6,$G235&gt;=CM$5),IF(CM$5&gt;$N235,5,$K235)*10+IF(AND($F235&gt;=CM$5,$F235&lt;=CM$6),IF(AND($G235&gt;=CM$5,$G235&lt;=CM$6),5,IF($L235=1,2,1)),IF(AND($G235&gt;=CM$5,$G235&lt;=CM$6),IF($M235&gt;0,4,3),0)),IF(AND($D235&lt;=CM$6,$E235&gt;=CM$5),60,0)))</f>
        <v/>
      </c>
      <c r="CN235" s="80" t="str">
        <f>IF(OR($A235="",NOT(ISNUMBER($G235))),"",IF(AND($F235&lt;=CN$6,$G235&gt;=CN$5),IF(CN$5&gt;$N235,5,$K235)*10+IF(AND($F235&gt;=CN$5,$F235&lt;=CN$6),IF(AND($G235&gt;=CN$5,$G235&lt;=CN$6),5,IF($L235=1,2,1)),IF(AND($G235&gt;=CN$5,$G235&lt;=CN$6),IF($M235&gt;0,4,3),0)),IF(AND($D235&lt;=CN$6,$E235&gt;=CN$5),60,0)))</f>
        <v/>
      </c>
      <c r="CO235" s="80" t="str">
        <f>IF(OR($A235="",NOT(ISNUMBER($G235))),"",IF(AND($F235&lt;=CO$6,$G235&gt;=CO$5),IF(CO$5&gt;$N235,5,$K235)*10+IF(AND($F235&gt;=CO$5,$F235&lt;=CO$6),IF(AND($G235&gt;=CO$5,$G235&lt;=CO$6),5,IF($L235=1,2,1)),IF(AND($G235&gt;=CO$5,$G235&lt;=CO$6),IF($M235&gt;0,4,3),0)),IF(AND($D235&lt;=CO$6,$E235&gt;=CO$5),60,0)))</f>
        <v/>
      </c>
      <c r="CP235" s="80" t="str">
        <f>IF(OR($A235="",NOT(ISNUMBER($G235))),"",IF(AND($F235&lt;=CP$6,$G235&gt;=CP$5),IF(CP$5&gt;$N235,5,$K235)*10+IF(AND($F235&gt;=CP$5,$F235&lt;=CP$6),IF(AND($G235&gt;=CP$5,$G235&lt;=CP$6),5,IF($L235=1,2,1)),IF(AND($G235&gt;=CP$5,$G235&lt;=CP$6),IF($M235&gt;0,4,3),0)),IF(AND($D235&lt;=CP$6,$E235&gt;=CP$5),60,0)))</f>
        <v/>
      </c>
      <c r="CQ235" s="80" t="str">
        <f>IF(OR($A235="",NOT(ISNUMBER($G235))),"",IF(AND($F235&lt;=CQ$6,$G235&gt;=CQ$5),IF(CQ$5&gt;$N235,5,$K235)*10+IF(AND($F235&gt;=CQ$5,$F235&lt;=CQ$6),IF(AND($G235&gt;=CQ$5,$G235&lt;=CQ$6),5,IF($L235=1,2,1)),IF(AND($G235&gt;=CQ$5,$G235&lt;=CQ$6),IF($M235&gt;0,4,3),0)),IF(AND($D235&lt;=CQ$6,$E235&gt;=CQ$5),60,0)))</f>
        <v/>
      </c>
      <c r="CR235" s="80" t="str">
        <f>IF(OR($A235="",NOT(ISNUMBER($G235))),"",IF(AND($F235&lt;=CR$6,$G235&gt;=CR$5),IF(CR$5&gt;$N235,5,$K235)*10+IF(AND($F235&gt;=CR$5,$F235&lt;=CR$6),IF(AND($G235&gt;=CR$5,$G235&lt;=CR$6),5,IF($L235=1,2,1)),IF(AND($G235&gt;=CR$5,$G235&lt;=CR$6),IF($M235&gt;0,4,3),0)),IF(AND($D235&lt;=CR$6,$E235&gt;=CR$5),60,0)))</f>
        <v/>
      </c>
      <c r="CS235" s="80" t="str">
        <f>IF(OR($A235="",NOT(ISNUMBER($G235))),"",IF(AND($F235&lt;=CS$6,$G235&gt;=CS$5),IF(CS$5&gt;$N235,5,$K235)*10+IF(AND($F235&gt;=CS$5,$F235&lt;=CS$6),IF(AND($G235&gt;=CS$5,$G235&lt;=CS$6),5,IF($L235=1,2,1)),IF(AND($G235&gt;=CS$5,$G235&lt;=CS$6),IF($M235&gt;0,4,3),0)),IF(AND($D235&lt;=CS$6,$E235&gt;=CS$5),60,0)))</f>
        <v/>
      </c>
      <c r="CT235" s="80" t="str">
        <f>IF(OR($A235="",NOT(ISNUMBER($G235))),"",IF(AND($F235&lt;=CT$6,$G235&gt;=CT$5),IF(CT$5&gt;$N235,5,$K235)*10+IF(AND($F235&gt;=CT$5,$F235&lt;=CT$6),IF(AND($G235&gt;=CT$5,$G235&lt;=CT$6),5,IF($L235=1,2,1)),IF(AND($G235&gt;=CT$5,$G235&lt;=CT$6),IF($M235&gt;0,4,3),0)),IF(AND($D235&lt;=CT$6,$E235&gt;=CT$5),60,0)))</f>
        <v/>
      </c>
      <c r="CU235" s="80" t="str">
        <f>IF(OR($A235="",NOT(ISNUMBER($G235))),"",IF(AND($F235&lt;=CU$6,$G235&gt;=CU$5),IF(CU$5&gt;$N235,5,$K235)*10+IF(AND($F235&gt;=CU$5,$F235&lt;=CU$6),IF(AND($G235&gt;=CU$5,$G235&lt;=CU$6),5,IF($L235=1,2,1)),IF(AND($G235&gt;=CU$5,$G235&lt;=CU$6),IF($M235&gt;0,4,3),0)),IF(AND($D235&lt;=CU$6,$E235&gt;=CU$5),60,0)))</f>
        <v/>
      </c>
      <c r="CV235" s="80" t="str">
        <f>IF(OR($A235="",NOT(ISNUMBER($G235))),"",IF(AND($F235&lt;=CV$6,$G235&gt;=CV$5),IF(CV$5&gt;$N235,5,$K235)*10+IF(AND($F235&gt;=CV$5,$F235&lt;=CV$6),IF(AND($G235&gt;=CV$5,$G235&lt;=CV$6),5,IF($L235=1,2,1)),IF(AND($G235&gt;=CV$5,$G235&lt;=CV$6),IF($M235&gt;0,4,3),0)),IF(AND($D235&lt;=CV$6,$E235&gt;=CV$5),60,0)))</f>
        <v/>
      </c>
      <c r="CW235" s="80" t="str">
        <f>IF(OR($A235="",NOT(ISNUMBER($G235))),"",IF(AND($F235&lt;=CW$6,$G235&gt;=CW$5),IF(CW$5&gt;$N235,5,$K235)*10+IF(AND($F235&gt;=CW$5,$F235&lt;=CW$6),IF(AND($G235&gt;=CW$5,$G235&lt;=CW$6),5,IF($L235=1,2,1)),IF(AND($G235&gt;=CW$5,$G235&lt;=CW$6),IF($M235&gt;0,4,3),0)),IF(AND($D235&lt;=CW$6,$E235&gt;=CW$5),60,0)))</f>
        <v/>
      </c>
      <c r="CX235" s="80" t="str">
        <f>IF(OR($A235="",NOT(ISNUMBER($G235))),"",IF(AND($F235&lt;=CX$6,$G235&gt;=CX$5),IF(CX$5&gt;$N235,5,$K235)*10+IF(AND($F235&gt;=CX$5,$F235&lt;=CX$6),IF(AND($G235&gt;=CX$5,$G235&lt;=CX$6),5,IF($L235=1,2,1)),IF(AND($G235&gt;=CX$5,$G235&lt;=CX$6),IF($M235&gt;0,4,3),0)),IF(AND($D235&lt;=CX$6,$E235&gt;=CX$5),60,0)))</f>
        <v/>
      </c>
      <c r="CY235" s="80" t="str">
        <f>IF(OR($A235="",NOT(ISNUMBER($G235))),"",IF(AND($F235&lt;=CY$6,$G235&gt;=CY$5),IF(CY$5&gt;$N235,5,$K235)*10+IF(AND($F235&gt;=CY$5,$F235&lt;=CY$6),IF(AND($G235&gt;=CY$5,$G235&lt;=CY$6),5,IF($L235=1,2,1)),IF(AND($G235&gt;=CY$5,$G235&lt;=CY$6),IF($M235&gt;0,4,3),0)),IF(AND($D235&lt;=CY$6,$E235&gt;=CY$5),60,0)))</f>
        <v/>
      </c>
      <c r="CZ235" s="80" t="str">
        <f>IF(OR($A235="",NOT(ISNUMBER($G235))),"",IF(AND($F235&lt;=CZ$6,$G235&gt;=CZ$5),IF(CZ$5&gt;$N235,5,$K235)*10+IF(AND($F235&gt;=CZ$5,$F235&lt;=CZ$6),IF(AND($G235&gt;=CZ$5,$G235&lt;=CZ$6),5,IF($L235=1,2,1)),IF(AND($G235&gt;=CZ$5,$G235&lt;=CZ$6),IF($M235&gt;0,4,3),0)),IF(AND($D235&lt;=CZ$6,$E235&gt;=CZ$5),60,0)))</f>
        <v/>
      </c>
      <c r="DA235" s="80" t="str">
        <f>IF(OR($A235="",NOT(ISNUMBER($G235))),"",IF(AND($F235&lt;=DA$6,$G235&gt;=DA$5),IF(DA$5&gt;$N235,5,$K235)*10+IF(AND($F235&gt;=DA$5,$F235&lt;=DA$6),IF(AND($G235&gt;=DA$5,$G235&lt;=DA$6),5,IF($L235=1,2,1)),IF(AND($G235&gt;=DA$5,$G235&lt;=DA$6),IF($M235&gt;0,4,3),0)),IF(AND($D235&lt;=DA$6,$E235&gt;=DA$5),60,0)))</f>
        <v/>
      </c>
      <c r="DB235" s="80" t="str">
        <f>IF(OR($A235="",NOT(ISNUMBER($G235))),"",IF(AND($F235&lt;=DB$6,$G235&gt;=DB$5),IF(DB$5&gt;$N235,5,$K235)*10+IF(AND($F235&gt;=DB$5,$F235&lt;=DB$6),IF(AND($G235&gt;=DB$5,$G235&lt;=DB$6),5,IF($L235=1,2,1)),IF(AND($G235&gt;=DB$5,$G235&lt;=DB$6),IF($M235&gt;0,4,3),0)),IF(AND($D235&lt;=DB$6,$E235&gt;=DB$5),60,0)))</f>
        <v/>
      </c>
      <c r="DC235" s="80" t="str">
        <f>IF(OR($A235="",NOT(ISNUMBER($G235))),"",IF(AND($F235&lt;=DC$6,$G235&gt;=DC$5),IF(DC$5&gt;$N235,5,$K235)*10+IF(AND($F235&gt;=DC$5,$F235&lt;=DC$6),IF(AND($G235&gt;=DC$5,$G235&lt;=DC$6),5,IF($L235=1,2,1)),IF(AND($G235&gt;=DC$5,$G235&lt;=DC$6),IF($M235&gt;0,4,3),0)),IF(AND($D235&lt;=DC$6,$E235&gt;=DC$5),60,0)))</f>
        <v/>
      </c>
      <c r="DD235" s="80" t="str">
        <f>IF(OR($A235="",NOT(ISNUMBER($G235))),"",IF(AND($F235&lt;=DD$6,$G235&gt;=DD$5),IF(DD$5&gt;$N235,5,$K235)*10+IF(AND($F235&gt;=DD$5,$F235&lt;=DD$6),IF(AND($G235&gt;=DD$5,$G235&lt;=DD$6),5,IF($L235=1,2,1)),IF(AND($G235&gt;=DD$5,$G235&lt;=DD$6),IF($M235&gt;0,4,3),0)),IF(AND($D235&lt;=DD$6,$E235&gt;=DD$5),60,0)))</f>
        <v/>
      </c>
      <c r="DE235" s="80" t="str">
        <f>IF(OR($A235="",NOT(ISNUMBER($G235))),"",IF(AND($F235&lt;=DE$6,$G235&gt;=DE$5),IF(DE$5&gt;$N235,5,$K235)*10+IF(AND($F235&gt;=DE$5,$F235&lt;=DE$6),IF(AND($G235&gt;=DE$5,$G235&lt;=DE$6),5,IF($L235=1,2,1)),IF(AND($G235&gt;=DE$5,$G235&lt;=DE$6),IF($M235&gt;0,4,3),0)),IF(AND($D235&lt;=DE$6,$E235&gt;=DE$5),60,0)))</f>
        <v/>
      </c>
      <c r="DF235" s="80" t="str">
        <f>IF(OR($A235="",NOT(ISNUMBER($G235))),"",IF(AND($F235&lt;=DF$6,$G235&gt;=DF$5),IF(DF$5&gt;$N235,5,$K235)*10+IF(AND($F235&gt;=DF$5,$F235&lt;=DF$6),IF(AND($G235&gt;=DF$5,$G235&lt;=DF$6),5,IF($L235=1,2,1)),IF(AND($G235&gt;=DF$5,$G235&lt;=DF$6),IF($M235&gt;0,4,3),0)),IF(AND($D235&lt;=DF$6,$E235&gt;=DF$5),60,0)))</f>
        <v/>
      </c>
      <c r="DG235" s="80" t="str">
        <f>IF(OR($A235="",NOT(ISNUMBER($G235))),"",IF(AND($F235&lt;=DG$6,$G235&gt;=DG$5),IF(DG$5&gt;$N235,5,$K235)*10+IF(AND($F235&gt;=DG$5,$F235&lt;=DG$6),IF(AND($G235&gt;=DG$5,$G235&lt;=DG$6),5,IF($L235=1,2,1)),IF(AND($G235&gt;=DG$5,$G235&lt;=DG$6),IF($M235&gt;0,4,3),0)),IF(AND($D235&lt;=DG$6,$E235&gt;=DG$5),60,0)))</f>
        <v/>
      </c>
      <c r="DH235" s="80" t="str">
        <f>IF(OR($A235="",NOT(ISNUMBER($G235))),"",IF(AND($F235&lt;=DH$6,$G235&gt;=DH$5),IF(DH$5&gt;$N235,5,$K235)*10+IF(AND($F235&gt;=DH$5,$F235&lt;=DH$6),IF(AND($G235&gt;=DH$5,$G235&lt;=DH$6),5,IF($L235=1,2,1)),IF(AND($G235&gt;=DH$5,$G235&lt;=DH$6),IF($M235&gt;0,4,3),0)),IF(AND($D235&lt;=DH$6,$E235&gt;=DH$5),60,0)))</f>
        <v/>
      </c>
      <c r="DI235" s="80" t="str">
        <f>IF(OR($A235="",NOT(ISNUMBER($G235))),"",IF(AND($F235&lt;=DI$6,$G235&gt;=DI$5),IF(DI$5&gt;$N235,5,$K235)*10+IF(AND($F235&gt;=DI$5,$F235&lt;=DI$6),IF(AND($G235&gt;=DI$5,$G235&lt;=DI$6),5,IF($L235=1,2,1)),IF(AND($G235&gt;=DI$5,$G235&lt;=DI$6),IF($M235&gt;0,4,3),0)),IF(AND($D235&lt;=DI$6,$E235&gt;=DI$5),60,0)))</f>
        <v/>
      </c>
      <c r="DJ235" s="80" t="str">
        <f>IF(OR($A235="",NOT(ISNUMBER($G235))),"",IF(AND($F235&lt;=DJ$6,$G235&gt;=DJ$5),IF(DJ$5&gt;$N235,5,$K235)*10+IF(AND($F235&gt;=DJ$5,$F235&lt;=DJ$6),IF(AND($G235&gt;=DJ$5,$G235&lt;=DJ$6),5,IF($L235=1,2,1)),IF(AND($G235&gt;=DJ$5,$G235&lt;=DJ$6),IF($M235&gt;0,4,3),0)),IF(AND($D235&lt;=DJ$6,$E235&gt;=DJ$5),60,0)))</f>
        <v/>
      </c>
      <c r="DK235" s="80" t="str">
        <f>IF(OR($A235="",NOT(ISNUMBER($G235))),"",IF(AND($F235&lt;=DK$6,$G235&gt;=DK$5),IF(DK$5&gt;$N235,5,$K235)*10+IF(AND($F235&gt;=DK$5,$F235&lt;=DK$6),IF(AND($G235&gt;=DK$5,$G235&lt;=DK$6),5,IF($L235=1,2,1)),IF(AND($G235&gt;=DK$5,$G235&lt;=DK$6),IF($M235&gt;0,4,3),0)),IF(AND($D235&lt;=DK$6,$E235&gt;=DK$5),60,0)))</f>
        <v/>
      </c>
      <c r="DL235" s="80" t="str">
        <f>IF(OR($A235="",NOT(ISNUMBER($G235))),"",IF(AND($F235&lt;=DL$6,$G235&gt;=DL$5),IF(DL$5&gt;$N235,5,$K235)*10+IF(AND($F235&gt;=DL$5,$F235&lt;=DL$6),IF(AND($G235&gt;=DL$5,$G235&lt;=DL$6),5,IF($L235=1,2,1)),IF(AND($G235&gt;=DL$5,$G235&lt;=DL$6),IF($M235&gt;0,4,3),0)),IF(AND($D235&lt;=DL$6,$E235&gt;=DL$5),60,0)))</f>
        <v/>
      </c>
      <c r="DM235" s="80" t="str">
        <f>IF(OR($A235="",NOT(ISNUMBER($G235))),"",IF(AND($F235&lt;=DM$6,$G235&gt;=DM$5),IF(DM$5&gt;$N235,5,$K235)*10+IF(AND($F235&gt;=DM$5,$F235&lt;=DM$6),IF(AND($G235&gt;=DM$5,$G235&lt;=DM$6),5,IF($L235=1,2,1)),IF(AND($G235&gt;=DM$5,$G235&lt;=DM$6),IF($M235&gt;0,4,3),0)),IF(AND($D235&lt;=DM$6,$E235&gt;=DM$5),60,0)))</f>
        <v/>
      </c>
      <c r="DN235" s="80" t="str">
        <f>IF(OR($A235="",NOT(ISNUMBER($G235))),"",IF(AND($F235&lt;=DN$6,$G235&gt;=DN$5),IF(DN$5&gt;$N235,5,$K235)*10+IF(AND($F235&gt;=DN$5,$F235&lt;=DN$6),IF(AND($G235&gt;=DN$5,$G235&lt;=DN$6),5,IF($L235=1,2,1)),IF(AND($G235&gt;=DN$5,$G235&lt;=DN$6),IF($M235&gt;0,4,3),0)),IF(AND($D235&lt;=DN$6,$E235&gt;=DN$5),60,0)))</f>
        <v/>
      </c>
      <c r="DO235" s="80" t="str">
        <f>IF(OR($A235="",NOT(ISNUMBER($G235))),"",IF(AND($F235&lt;=DO$6,$G235&gt;=DO$5),IF(DO$5&gt;$N235,5,$K235)*10+IF(AND($F235&gt;=DO$5,$F235&lt;=DO$6),IF(AND($G235&gt;=DO$5,$G235&lt;=DO$6),5,IF($L235=1,2,1)),IF(AND($G235&gt;=DO$5,$G235&lt;=DO$6),IF($M235&gt;0,4,3),0)),IF(AND($D235&lt;=DO$6,$E235&gt;=DO$5),60,0)))</f>
        <v/>
      </c>
      <c r="DP235" s="80" t="str">
        <f>IF(OR($A235="",NOT(ISNUMBER($G235))),"",IF(AND($F235&lt;=DP$6,$G235&gt;=DP$5),IF(DP$5&gt;$N235,5,$K235)*10+IF(AND($F235&gt;=DP$5,$F235&lt;=DP$6),IF(AND($G235&gt;=DP$5,$G235&lt;=DP$6),5,IF($L235=1,2,1)),IF(AND($G235&gt;=DP$5,$G235&lt;=DP$6),IF($M235&gt;0,4,3),0)),IF(AND($D235&lt;=DP$6,$E235&gt;=DP$5),60,0)))</f>
        <v/>
      </c>
      <c r="DQ235" s="80" t="str">
        <f>IF(OR($A235="",NOT(ISNUMBER($G235))),"",IF(AND($F235&lt;=DQ$6,$G235&gt;=DQ$5),IF(DQ$5&gt;$N235,5,$K235)*10+IF(AND($F235&gt;=DQ$5,$F235&lt;=DQ$6),IF(AND($G235&gt;=DQ$5,$G235&lt;=DQ$6),5,IF($L235=1,2,1)),IF(AND($G235&gt;=DQ$5,$G235&lt;=DQ$6),IF($M235&gt;0,4,3),0)),IF(AND($D235&lt;=DQ$6,$E235&gt;=DQ$5),60,0)))</f>
        <v/>
      </c>
      <c r="DR235" s="80" t="str">
        <f>IF(OR($A235="",NOT(ISNUMBER($G235))),"",IF(AND($F235&lt;=DR$6,$G235&gt;=DR$5),IF(DR$5&gt;$N235,5,$K235)*10+IF(AND($F235&gt;=DR$5,$F235&lt;=DR$6),IF(AND($G235&gt;=DR$5,$G235&lt;=DR$6),5,IF($L235=1,2,1)),IF(AND($G235&gt;=DR$5,$G235&lt;=DR$6),IF($M235&gt;0,4,3),0)),IF(AND($D235&lt;=DR$6,$E235&gt;=DR$5),60,0)))</f>
        <v/>
      </c>
      <c r="DS235" s="80" t="str">
        <f>IF(OR($A235="",NOT(ISNUMBER($G235))),"",IF(AND($F235&lt;=DS$6,$G235&gt;=DS$5),IF(DS$5&gt;$N235,5,$K235)*10+IF(AND($F235&gt;=DS$5,$F235&lt;=DS$6),IF(AND($G235&gt;=DS$5,$G235&lt;=DS$6),5,IF($L235=1,2,1)),IF(AND($G235&gt;=DS$5,$G235&lt;=DS$6),IF($M235&gt;0,4,3),0)),IF(AND($D235&lt;=DS$6,$E235&gt;=DS$5),60,0)))</f>
        <v/>
      </c>
      <c r="DT235" s="80" t="str">
        <f>IF(OR($A235="",NOT(ISNUMBER($G235))),"",IF(AND($F235&lt;=DT$6,$G235&gt;=DT$5),IF(DT$5&gt;$N235,5,$K235)*10+IF(AND($F235&gt;=DT$5,$F235&lt;=DT$6),IF(AND($G235&gt;=DT$5,$G235&lt;=DT$6),5,IF($L235=1,2,1)),IF(AND($G235&gt;=DT$5,$G235&lt;=DT$6),IF($M235&gt;0,4,3),0)),IF(AND($D235&lt;=DT$6,$E235&gt;=DT$5),60,0)))</f>
        <v/>
      </c>
      <c r="DU235" s="80" t="str">
        <f>IF(OR($A235="",NOT(ISNUMBER($G235))),"",IF(AND($F235&lt;=DU$6,$G235&gt;=DU$5),IF(DU$5&gt;$N235,5,$K235)*10+IF(AND($F235&gt;=DU$5,$F235&lt;=DU$6),IF(AND($G235&gt;=DU$5,$G235&lt;=DU$6),5,IF($L235=1,2,1)),IF(AND($G235&gt;=DU$5,$G235&lt;=DU$6),IF($M235&gt;0,4,3),0)),IF(AND($D235&lt;=DU$6,$E235&gt;=DU$5),60,0)))</f>
        <v/>
      </c>
      <c r="DV235" s="80" t="str">
        <f>IF(OR($A235="",NOT(ISNUMBER($G235))),"",IF(AND($F235&lt;=DV$6,$G235&gt;=DV$5),IF(DV$5&gt;$N235,5,$K235)*10+IF(AND($F235&gt;=DV$5,$F235&lt;=DV$6),IF(AND($G235&gt;=DV$5,$G235&lt;=DV$6),5,IF($L235=1,2,1)),IF(AND($G235&gt;=DV$5,$G235&lt;=DV$6),IF($M235&gt;0,4,3),0)),IF(AND($D235&lt;=DV$6,$E235&gt;=DV$5),60,0)))</f>
        <v/>
      </c>
      <c r="DW235" s="80" t="str">
        <f>IF(OR($A235="",NOT(ISNUMBER($G235))),"",IF(AND($F235&lt;=DW$6,$G235&gt;=DW$5),IF(DW$5&gt;$N235,5,$K235)*10+IF(AND($F235&gt;=DW$5,$F235&lt;=DW$6),IF(AND($G235&gt;=DW$5,$G235&lt;=DW$6),5,IF($L235=1,2,1)),IF(AND($G235&gt;=DW$5,$G235&lt;=DW$6),IF($M235&gt;0,4,3),0)),IF(AND($D235&lt;=DW$6,$E235&gt;=DW$5),60,0)))</f>
        <v/>
      </c>
      <c r="DX235" s="80" t="str">
        <f>IF(OR($A235="",NOT(ISNUMBER($G235))),"",IF(AND($F235&lt;=DX$6,$G235&gt;=DX$5),IF(DX$5&gt;$N235,5,$K235)*10+IF(AND($F235&gt;=DX$5,$F235&lt;=DX$6),IF(AND($G235&gt;=DX$5,$G235&lt;=DX$6),5,IF($L235=1,2,1)),IF(AND($G235&gt;=DX$5,$G235&lt;=DX$6),IF($M235&gt;0,4,3),0)),IF(AND($D235&lt;=DX$6,$E235&gt;=DX$5),60,0)))</f>
        <v/>
      </c>
      <c r="DY235" s="80" t="str">
        <f>IF(OR($A235="",NOT(ISNUMBER($G235))),"",IF(AND($F235&lt;=DY$6,$G235&gt;=DY$5),IF(DY$5&gt;$N235,5,$K235)*10+IF(AND($F235&gt;=DY$5,$F235&lt;=DY$6),IF(AND($G235&gt;=DY$5,$G235&lt;=DY$6),5,IF($L235=1,2,1)),IF(AND($G235&gt;=DY$5,$G235&lt;=DY$6),IF($M235&gt;0,4,3),0)),IF(AND($D235&lt;=DY$6,$E235&gt;=DY$5),60,0)))</f>
        <v/>
      </c>
      <c r="DZ235" s="80" t="str">
        <f>IF(OR($A235="",NOT(ISNUMBER($G235))),"",IF(AND($F235&lt;=DZ$6,$G235&gt;=DZ$5),IF(DZ$5&gt;$N235,5,$K235)*10+IF(AND($F235&gt;=DZ$5,$F235&lt;=DZ$6),IF(AND($G235&gt;=DZ$5,$G235&lt;=DZ$6),5,IF($L235=1,2,1)),IF(AND($G235&gt;=DZ$5,$G235&lt;=DZ$6),IF($M235&gt;0,4,3),0)),IF(AND($D235&lt;=DZ$6,$E235&gt;=DZ$5),60,0)))</f>
        <v/>
      </c>
      <c r="EA235" s="80" t="str">
        <f>IF(OR($A235="",NOT(ISNUMBER($G235))),"",IF(AND($F235&lt;=EA$6,$G235&gt;=EA$5),IF(EA$5&gt;$N235,5,$K235)*10+IF(AND($F235&gt;=EA$5,$F235&lt;=EA$6),IF(AND($G235&gt;=EA$5,$G235&lt;=EA$6),5,IF($L235=1,2,1)),IF(AND($G235&gt;=EA$5,$G235&lt;=EA$6),IF($M235&gt;0,4,3),0)),IF(AND($D235&lt;=EA$6,$E235&gt;=EA$5),60,0)))</f>
        <v/>
      </c>
      <c r="EB235" s="80" t="str">
        <f>IF(OR($A235="",NOT(ISNUMBER($G235))),"",IF(AND($F235&lt;=EB$6,$G235&gt;=EB$5),IF(EB$5&gt;$N235,5,$K235)*10+IF(AND($F235&gt;=EB$5,$F235&lt;=EB$6),IF(AND($G235&gt;=EB$5,$G235&lt;=EB$6),5,IF($L235=1,2,1)),IF(AND($G235&gt;=EB$5,$G235&lt;=EB$6),IF($M235&gt;0,4,3),0)),IF(AND($D235&lt;=EB$6,$E235&gt;=EB$5),60,0)))</f>
        <v/>
      </c>
      <c r="EC235" s="80" t="str">
        <f>IF(OR($A235="",NOT(ISNUMBER($G235))),"",IF(AND($F235&lt;=EC$6,$G235&gt;=EC$5),IF(EC$5&gt;$N235,5,$K235)*10+IF(AND($F235&gt;=EC$5,$F235&lt;=EC$6),IF(AND($G235&gt;=EC$5,$G235&lt;=EC$6),5,IF($L235=1,2,1)),IF(AND($G235&gt;=EC$5,$G235&lt;=EC$6),IF($M235&gt;0,4,3),0)),IF(AND($D235&lt;=EC$6,$E235&gt;=EC$5),60,0)))</f>
        <v/>
      </c>
      <c r="ED235" s="80" t="str">
        <f>IF(OR($A235="",NOT(ISNUMBER($G235))),"",IF(AND($F235&lt;=ED$6,$G235&gt;=ED$5),IF(ED$5&gt;$N235,5,$K235)*10+IF(AND($F235&gt;=ED$5,$F235&lt;=ED$6),IF(AND($G235&gt;=ED$5,$G235&lt;=ED$6),5,IF($L235=1,2,1)),IF(AND($G235&gt;=ED$5,$G235&lt;=ED$6),IF($M235&gt;0,4,3),0)),IF(AND($D235&lt;=ED$6,$E235&gt;=ED$5),60,0)))</f>
        <v/>
      </c>
    </row>
    <row r="236" ht="18" customHeight="1">
      <c r="A236" s="52" t="str">
        <f>IF(Tasks!$B236="","",Tasks!$A236)</f>
        <v/>
      </c>
      <c r="B236" s="78" t="str">
        <f>IF(Tasks!$B236="","",Tasks!$B236)</f>
        <v/>
      </c>
      <c r="C236" s="25" t="str">
        <f>IF($B236="","",IF(AND(Tasks!$D236="",Tasks!$G236=""),"-",IF(Tasks!$D236="","",Tasks!$D236&amp;IF(OR(Tasks!$E236="",Tasks!$E236="FS"),IF(N(Tasks!$F236)=0,"","FS"),Tasks!$E236)&amp;IF(N(Tasks!$F236)=0,"",IF(Tasks!$F236&gt;0,"+","")&amp;Tasks!$F236))&amp;IF(AND(Tasks!$D236&lt;&gt;"",Tasks!$G236&lt;&gt;""),", ","")&amp;IF(Tasks!$G236="","",Tasks!$G236&amp;IF(OR(Tasks!$H236="",Tasks!$H236="FS"),IF(N(Tasks!$I236)=0,"","FS"),Tasks!$H236)&amp;IF(N(Tasks!$I236)=0,"",IF(Tasks!$I236&gt;0,"+","")&amp;Tasks!$I236))))</f>
        <v/>
      </c>
      <c r="D236" s="51" t="str">
        <f>IF(OR($B236="",Tasks!$Q236=""),"",Tasks!$Q236)</f>
        <v/>
      </c>
      <c r="E236" s="51" t="str">
        <f>IF(OR($B236="",Tasks!$R236=""),"",Tasks!$R236)</f>
        <v/>
      </c>
      <c r="F236" s="51" t="str">
        <f>IF(OR($B236="",Tasks!$S236=""),"",Tasks!$S236)</f>
        <v/>
      </c>
      <c r="G236" s="51" t="str">
        <f>IF(OR($B236="",Tasks!$T236=""),"",Tasks!$T236)</f>
        <v/>
      </c>
      <c r="H236" s="52" t="str">
        <f>IF($B236="","",Tasks!$AE236)</f>
        <v/>
      </c>
      <c r="I236" s="79" t="str">
        <f>IF($B236="","",Tasks!$AF236)</f>
        <v/>
      </c>
      <c r="J236" s="53" t="str">
        <f>IF(OR($B236="",Tasks!$V236=""),"",Tasks!$V236)</f>
        <v/>
      </c>
      <c r="K236" s="52" t="str">
        <f>IF($B236="","",Tasks!$AA236)</f>
        <v/>
      </c>
      <c r="L236" s="52" t="str">
        <f>IF($B236="","",Tasks!$AB236)</f>
        <v/>
      </c>
      <c r="M236" s="52" t="str">
        <f>IF($B236="","",Tasks!$Z236)</f>
        <v/>
      </c>
      <c r="N236" s="52" t="str">
        <f>IF(OR($B236="",Tasks!$AG236=""),"",Tasks!$AG236)</f>
        <v/>
      </c>
      <c r="O236" s="80" t="str">
        <f>IF(OR($A236="",NOT(ISNUMBER($G236))),"",IF(AND($F236&lt;=O$6,$G236&gt;=O$5),IF(O$5&gt;$N236,5,$K236)*10+IF(AND($F236&gt;=O$5,$F236&lt;=O$6),IF(AND($G236&gt;=O$5,$G236&lt;=O$6),5,IF($L236=1,2,1)),IF(AND($G236&gt;=O$5,$G236&lt;=O$6),IF($M236&gt;0,4,3),0)),IF(AND($D236&lt;=O$6,$E236&gt;=O$5),60,0)))</f>
        <v/>
      </c>
      <c r="P236" s="80" t="str">
        <f>IF(OR($A236="",NOT(ISNUMBER($G236))),"",IF(AND($F236&lt;=P$6,$G236&gt;=P$5),IF(P$5&gt;$N236,5,$K236)*10+IF(AND($F236&gt;=P$5,$F236&lt;=P$6),IF(AND($G236&gt;=P$5,$G236&lt;=P$6),5,IF($L236=1,2,1)),IF(AND($G236&gt;=P$5,$G236&lt;=P$6),IF($M236&gt;0,4,3),0)),IF(AND($D236&lt;=P$6,$E236&gt;=P$5),60,0)))</f>
        <v/>
      </c>
      <c r="Q236" s="80" t="str">
        <f>IF(OR($A236="",NOT(ISNUMBER($G236))),"",IF(AND($F236&lt;=Q$6,$G236&gt;=Q$5),IF(Q$5&gt;$N236,5,$K236)*10+IF(AND($F236&gt;=Q$5,$F236&lt;=Q$6),IF(AND($G236&gt;=Q$5,$G236&lt;=Q$6),5,IF($L236=1,2,1)),IF(AND($G236&gt;=Q$5,$G236&lt;=Q$6),IF($M236&gt;0,4,3),0)),IF(AND($D236&lt;=Q$6,$E236&gt;=Q$5),60,0)))</f>
        <v/>
      </c>
      <c r="R236" s="80" t="str">
        <f>IF(OR($A236="",NOT(ISNUMBER($G236))),"",IF(AND($F236&lt;=R$6,$G236&gt;=R$5),IF(R$5&gt;$N236,5,$K236)*10+IF(AND($F236&gt;=R$5,$F236&lt;=R$6),IF(AND($G236&gt;=R$5,$G236&lt;=R$6),5,IF($L236=1,2,1)),IF(AND($G236&gt;=R$5,$G236&lt;=R$6),IF($M236&gt;0,4,3),0)),IF(AND($D236&lt;=R$6,$E236&gt;=R$5),60,0)))</f>
        <v/>
      </c>
      <c r="S236" s="80" t="str">
        <f>IF(OR($A236="",NOT(ISNUMBER($G236))),"",IF(AND($F236&lt;=S$6,$G236&gt;=S$5),IF(S$5&gt;$N236,5,$K236)*10+IF(AND($F236&gt;=S$5,$F236&lt;=S$6),IF(AND($G236&gt;=S$5,$G236&lt;=S$6),5,IF($L236=1,2,1)),IF(AND($G236&gt;=S$5,$G236&lt;=S$6),IF($M236&gt;0,4,3),0)),IF(AND($D236&lt;=S$6,$E236&gt;=S$5),60,0)))</f>
        <v/>
      </c>
      <c r="T236" s="80" t="str">
        <f>IF(OR($A236="",NOT(ISNUMBER($G236))),"",IF(AND($F236&lt;=T$6,$G236&gt;=T$5),IF(T$5&gt;$N236,5,$K236)*10+IF(AND($F236&gt;=T$5,$F236&lt;=T$6),IF(AND($G236&gt;=T$5,$G236&lt;=T$6),5,IF($L236=1,2,1)),IF(AND($G236&gt;=T$5,$G236&lt;=T$6),IF($M236&gt;0,4,3),0)),IF(AND($D236&lt;=T$6,$E236&gt;=T$5),60,0)))</f>
        <v/>
      </c>
      <c r="U236" s="80" t="str">
        <f>IF(OR($A236="",NOT(ISNUMBER($G236))),"",IF(AND($F236&lt;=U$6,$G236&gt;=U$5),IF(U$5&gt;$N236,5,$K236)*10+IF(AND($F236&gt;=U$5,$F236&lt;=U$6),IF(AND($G236&gt;=U$5,$G236&lt;=U$6),5,IF($L236=1,2,1)),IF(AND($G236&gt;=U$5,$G236&lt;=U$6),IF($M236&gt;0,4,3),0)),IF(AND($D236&lt;=U$6,$E236&gt;=U$5),60,0)))</f>
        <v/>
      </c>
      <c r="V236" s="80" t="str">
        <f>IF(OR($A236="",NOT(ISNUMBER($G236))),"",IF(AND($F236&lt;=V$6,$G236&gt;=V$5),IF(V$5&gt;$N236,5,$K236)*10+IF(AND($F236&gt;=V$5,$F236&lt;=V$6),IF(AND($G236&gt;=V$5,$G236&lt;=V$6),5,IF($L236=1,2,1)),IF(AND($G236&gt;=V$5,$G236&lt;=V$6),IF($M236&gt;0,4,3),0)),IF(AND($D236&lt;=V$6,$E236&gt;=V$5),60,0)))</f>
        <v/>
      </c>
      <c r="W236" s="80" t="str">
        <f>IF(OR($A236="",NOT(ISNUMBER($G236))),"",IF(AND($F236&lt;=W$6,$G236&gt;=W$5),IF(W$5&gt;$N236,5,$K236)*10+IF(AND($F236&gt;=W$5,$F236&lt;=W$6),IF(AND($G236&gt;=W$5,$G236&lt;=W$6),5,IF($L236=1,2,1)),IF(AND($G236&gt;=W$5,$G236&lt;=W$6),IF($M236&gt;0,4,3),0)),IF(AND($D236&lt;=W$6,$E236&gt;=W$5),60,0)))</f>
        <v/>
      </c>
      <c r="X236" s="80" t="str">
        <f>IF(OR($A236="",NOT(ISNUMBER($G236))),"",IF(AND($F236&lt;=X$6,$G236&gt;=X$5),IF(X$5&gt;$N236,5,$K236)*10+IF(AND($F236&gt;=X$5,$F236&lt;=X$6),IF(AND($G236&gt;=X$5,$G236&lt;=X$6),5,IF($L236=1,2,1)),IF(AND($G236&gt;=X$5,$G236&lt;=X$6),IF($M236&gt;0,4,3),0)),IF(AND($D236&lt;=X$6,$E236&gt;=X$5),60,0)))</f>
        <v/>
      </c>
      <c r="Y236" s="80" t="str">
        <f>IF(OR($A236="",NOT(ISNUMBER($G236))),"",IF(AND($F236&lt;=Y$6,$G236&gt;=Y$5),IF(Y$5&gt;$N236,5,$K236)*10+IF(AND($F236&gt;=Y$5,$F236&lt;=Y$6),IF(AND($G236&gt;=Y$5,$G236&lt;=Y$6),5,IF($L236=1,2,1)),IF(AND($G236&gt;=Y$5,$G236&lt;=Y$6),IF($M236&gt;0,4,3),0)),IF(AND($D236&lt;=Y$6,$E236&gt;=Y$5),60,0)))</f>
        <v/>
      </c>
      <c r="Z236" s="80" t="str">
        <f>IF(OR($A236="",NOT(ISNUMBER($G236))),"",IF(AND($F236&lt;=Z$6,$G236&gt;=Z$5),IF(Z$5&gt;$N236,5,$K236)*10+IF(AND($F236&gt;=Z$5,$F236&lt;=Z$6),IF(AND($G236&gt;=Z$5,$G236&lt;=Z$6),5,IF($L236=1,2,1)),IF(AND($G236&gt;=Z$5,$G236&lt;=Z$6),IF($M236&gt;0,4,3),0)),IF(AND($D236&lt;=Z$6,$E236&gt;=Z$5),60,0)))</f>
        <v/>
      </c>
      <c r="AA236" s="80" t="str">
        <f>IF(OR($A236="",NOT(ISNUMBER($G236))),"",IF(AND($F236&lt;=AA$6,$G236&gt;=AA$5),IF(AA$5&gt;$N236,5,$K236)*10+IF(AND($F236&gt;=AA$5,$F236&lt;=AA$6),IF(AND($G236&gt;=AA$5,$G236&lt;=AA$6),5,IF($L236=1,2,1)),IF(AND($G236&gt;=AA$5,$G236&lt;=AA$6),IF($M236&gt;0,4,3),0)),IF(AND($D236&lt;=AA$6,$E236&gt;=AA$5),60,0)))</f>
        <v/>
      </c>
      <c r="AB236" s="80" t="str">
        <f>IF(OR($A236="",NOT(ISNUMBER($G236))),"",IF(AND($F236&lt;=AB$6,$G236&gt;=AB$5),IF(AB$5&gt;$N236,5,$K236)*10+IF(AND($F236&gt;=AB$5,$F236&lt;=AB$6),IF(AND($G236&gt;=AB$5,$G236&lt;=AB$6),5,IF($L236=1,2,1)),IF(AND($G236&gt;=AB$5,$G236&lt;=AB$6),IF($M236&gt;0,4,3),0)),IF(AND($D236&lt;=AB$6,$E236&gt;=AB$5),60,0)))</f>
        <v/>
      </c>
      <c r="AC236" s="80" t="str">
        <f>IF(OR($A236="",NOT(ISNUMBER($G236))),"",IF(AND($F236&lt;=AC$6,$G236&gt;=AC$5),IF(AC$5&gt;$N236,5,$K236)*10+IF(AND($F236&gt;=AC$5,$F236&lt;=AC$6),IF(AND($G236&gt;=AC$5,$G236&lt;=AC$6),5,IF($L236=1,2,1)),IF(AND($G236&gt;=AC$5,$G236&lt;=AC$6),IF($M236&gt;0,4,3),0)),IF(AND($D236&lt;=AC$6,$E236&gt;=AC$5),60,0)))</f>
        <v/>
      </c>
      <c r="AD236" s="80" t="str">
        <f>IF(OR($A236="",NOT(ISNUMBER($G236))),"",IF(AND($F236&lt;=AD$6,$G236&gt;=AD$5),IF(AD$5&gt;$N236,5,$K236)*10+IF(AND($F236&gt;=AD$5,$F236&lt;=AD$6),IF(AND($G236&gt;=AD$5,$G236&lt;=AD$6),5,IF($L236=1,2,1)),IF(AND($G236&gt;=AD$5,$G236&lt;=AD$6),IF($M236&gt;0,4,3),0)),IF(AND($D236&lt;=AD$6,$E236&gt;=AD$5),60,0)))</f>
        <v/>
      </c>
      <c r="AE236" s="80" t="str">
        <f>IF(OR($A236="",NOT(ISNUMBER($G236))),"",IF(AND($F236&lt;=AE$6,$G236&gt;=AE$5),IF(AE$5&gt;$N236,5,$K236)*10+IF(AND($F236&gt;=AE$5,$F236&lt;=AE$6),IF(AND($G236&gt;=AE$5,$G236&lt;=AE$6),5,IF($L236=1,2,1)),IF(AND($G236&gt;=AE$5,$G236&lt;=AE$6),IF($M236&gt;0,4,3),0)),IF(AND($D236&lt;=AE$6,$E236&gt;=AE$5),60,0)))</f>
        <v/>
      </c>
      <c r="AF236" s="80" t="str">
        <f>IF(OR($A236="",NOT(ISNUMBER($G236))),"",IF(AND($F236&lt;=AF$6,$G236&gt;=AF$5),IF(AF$5&gt;$N236,5,$K236)*10+IF(AND($F236&gt;=AF$5,$F236&lt;=AF$6),IF(AND($G236&gt;=AF$5,$G236&lt;=AF$6),5,IF($L236=1,2,1)),IF(AND($G236&gt;=AF$5,$G236&lt;=AF$6),IF($M236&gt;0,4,3),0)),IF(AND($D236&lt;=AF$6,$E236&gt;=AF$5),60,0)))</f>
        <v/>
      </c>
      <c r="AG236" s="80" t="str">
        <f>IF(OR($A236="",NOT(ISNUMBER($G236))),"",IF(AND($F236&lt;=AG$6,$G236&gt;=AG$5),IF(AG$5&gt;$N236,5,$K236)*10+IF(AND($F236&gt;=AG$5,$F236&lt;=AG$6),IF(AND($G236&gt;=AG$5,$G236&lt;=AG$6),5,IF($L236=1,2,1)),IF(AND($G236&gt;=AG$5,$G236&lt;=AG$6),IF($M236&gt;0,4,3),0)),IF(AND($D236&lt;=AG$6,$E236&gt;=AG$5),60,0)))</f>
        <v/>
      </c>
      <c r="AH236" s="80" t="str">
        <f>IF(OR($A236="",NOT(ISNUMBER($G236))),"",IF(AND($F236&lt;=AH$6,$G236&gt;=AH$5),IF(AH$5&gt;$N236,5,$K236)*10+IF(AND($F236&gt;=AH$5,$F236&lt;=AH$6),IF(AND($G236&gt;=AH$5,$G236&lt;=AH$6),5,IF($L236=1,2,1)),IF(AND($G236&gt;=AH$5,$G236&lt;=AH$6),IF($M236&gt;0,4,3),0)),IF(AND($D236&lt;=AH$6,$E236&gt;=AH$5),60,0)))</f>
        <v/>
      </c>
      <c r="AI236" s="80" t="str">
        <f>IF(OR($A236="",NOT(ISNUMBER($G236))),"",IF(AND($F236&lt;=AI$6,$G236&gt;=AI$5),IF(AI$5&gt;$N236,5,$K236)*10+IF(AND($F236&gt;=AI$5,$F236&lt;=AI$6),IF(AND($G236&gt;=AI$5,$G236&lt;=AI$6),5,IF($L236=1,2,1)),IF(AND($G236&gt;=AI$5,$G236&lt;=AI$6),IF($M236&gt;0,4,3),0)),IF(AND($D236&lt;=AI$6,$E236&gt;=AI$5),60,0)))</f>
        <v/>
      </c>
      <c r="AJ236" s="80" t="str">
        <f>IF(OR($A236="",NOT(ISNUMBER($G236))),"",IF(AND($F236&lt;=AJ$6,$G236&gt;=AJ$5),IF(AJ$5&gt;$N236,5,$K236)*10+IF(AND($F236&gt;=AJ$5,$F236&lt;=AJ$6),IF(AND($G236&gt;=AJ$5,$G236&lt;=AJ$6),5,IF($L236=1,2,1)),IF(AND($G236&gt;=AJ$5,$G236&lt;=AJ$6),IF($M236&gt;0,4,3),0)),IF(AND($D236&lt;=AJ$6,$E236&gt;=AJ$5),60,0)))</f>
        <v/>
      </c>
      <c r="AK236" s="80" t="str">
        <f>IF(OR($A236="",NOT(ISNUMBER($G236))),"",IF(AND($F236&lt;=AK$6,$G236&gt;=AK$5),IF(AK$5&gt;$N236,5,$K236)*10+IF(AND($F236&gt;=AK$5,$F236&lt;=AK$6),IF(AND($G236&gt;=AK$5,$G236&lt;=AK$6),5,IF($L236=1,2,1)),IF(AND($G236&gt;=AK$5,$G236&lt;=AK$6),IF($M236&gt;0,4,3),0)),IF(AND($D236&lt;=AK$6,$E236&gt;=AK$5),60,0)))</f>
        <v/>
      </c>
      <c r="AL236" s="80" t="str">
        <f>IF(OR($A236="",NOT(ISNUMBER($G236))),"",IF(AND($F236&lt;=AL$6,$G236&gt;=AL$5),IF(AL$5&gt;$N236,5,$K236)*10+IF(AND($F236&gt;=AL$5,$F236&lt;=AL$6),IF(AND($G236&gt;=AL$5,$G236&lt;=AL$6),5,IF($L236=1,2,1)),IF(AND($G236&gt;=AL$5,$G236&lt;=AL$6),IF($M236&gt;0,4,3),0)),IF(AND($D236&lt;=AL$6,$E236&gt;=AL$5),60,0)))</f>
        <v/>
      </c>
      <c r="AM236" s="80" t="str">
        <f>IF(OR($A236="",NOT(ISNUMBER($G236))),"",IF(AND($F236&lt;=AM$6,$G236&gt;=AM$5),IF(AM$5&gt;$N236,5,$K236)*10+IF(AND($F236&gt;=AM$5,$F236&lt;=AM$6),IF(AND($G236&gt;=AM$5,$G236&lt;=AM$6),5,IF($L236=1,2,1)),IF(AND($G236&gt;=AM$5,$G236&lt;=AM$6),IF($M236&gt;0,4,3),0)),IF(AND($D236&lt;=AM$6,$E236&gt;=AM$5),60,0)))</f>
        <v/>
      </c>
      <c r="AN236" s="80" t="str">
        <f>IF(OR($A236="",NOT(ISNUMBER($G236))),"",IF(AND($F236&lt;=AN$6,$G236&gt;=AN$5),IF(AN$5&gt;$N236,5,$K236)*10+IF(AND($F236&gt;=AN$5,$F236&lt;=AN$6),IF(AND($G236&gt;=AN$5,$G236&lt;=AN$6),5,IF($L236=1,2,1)),IF(AND($G236&gt;=AN$5,$G236&lt;=AN$6),IF($M236&gt;0,4,3),0)),IF(AND($D236&lt;=AN$6,$E236&gt;=AN$5),60,0)))</f>
        <v/>
      </c>
      <c r="AO236" s="80" t="str">
        <f>IF(OR($A236="",NOT(ISNUMBER($G236))),"",IF(AND($F236&lt;=AO$6,$G236&gt;=AO$5),IF(AO$5&gt;$N236,5,$K236)*10+IF(AND($F236&gt;=AO$5,$F236&lt;=AO$6),IF(AND($G236&gt;=AO$5,$G236&lt;=AO$6),5,IF($L236=1,2,1)),IF(AND($G236&gt;=AO$5,$G236&lt;=AO$6),IF($M236&gt;0,4,3),0)),IF(AND($D236&lt;=AO$6,$E236&gt;=AO$5),60,0)))</f>
        <v/>
      </c>
      <c r="AP236" s="80" t="str">
        <f>IF(OR($A236="",NOT(ISNUMBER($G236))),"",IF(AND($F236&lt;=AP$6,$G236&gt;=AP$5),IF(AP$5&gt;$N236,5,$K236)*10+IF(AND($F236&gt;=AP$5,$F236&lt;=AP$6),IF(AND($G236&gt;=AP$5,$G236&lt;=AP$6),5,IF($L236=1,2,1)),IF(AND($G236&gt;=AP$5,$G236&lt;=AP$6),IF($M236&gt;0,4,3),0)),IF(AND($D236&lt;=AP$6,$E236&gt;=AP$5),60,0)))</f>
        <v/>
      </c>
      <c r="AQ236" s="80" t="str">
        <f>IF(OR($A236="",NOT(ISNUMBER($G236))),"",IF(AND($F236&lt;=AQ$6,$G236&gt;=AQ$5),IF(AQ$5&gt;$N236,5,$K236)*10+IF(AND($F236&gt;=AQ$5,$F236&lt;=AQ$6),IF(AND($G236&gt;=AQ$5,$G236&lt;=AQ$6),5,IF($L236=1,2,1)),IF(AND($G236&gt;=AQ$5,$G236&lt;=AQ$6),IF($M236&gt;0,4,3),0)),IF(AND($D236&lt;=AQ$6,$E236&gt;=AQ$5),60,0)))</f>
        <v/>
      </c>
      <c r="AR236" s="80" t="str">
        <f>IF(OR($A236="",NOT(ISNUMBER($G236))),"",IF(AND($F236&lt;=AR$6,$G236&gt;=AR$5),IF(AR$5&gt;$N236,5,$K236)*10+IF(AND($F236&gt;=AR$5,$F236&lt;=AR$6),IF(AND($G236&gt;=AR$5,$G236&lt;=AR$6),5,IF($L236=1,2,1)),IF(AND($G236&gt;=AR$5,$G236&lt;=AR$6),IF($M236&gt;0,4,3),0)),IF(AND($D236&lt;=AR$6,$E236&gt;=AR$5),60,0)))</f>
        <v/>
      </c>
      <c r="AS236" s="80" t="str">
        <f>IF(OR($A236="",NOT(ISNUMBER($G236))),"",IF(AND($F236&lt;=AS$6,$G236&gt;=AS$5),IF(AS$5&gt;$N236,5,$K236)*10+IF(AND($F236&gt;=AS$5,$F236&lt;=AS$6),IF(AND($G236&gt;=AS$5,$G236&lt;=AS$6),5,IF($L236=1,2,1)),IF(AND($G236&gt;=AS$5,$G236&lt;=AS$6),IF($M236&gt;0,4,3),0)),IF(AND($D236&lt;=AS$6,$E236&gt;=AS$5),60,0)))</f>
        <v/>
      </c>
      <c r="AT236" s="80" t="str">
        <f>IF(OR($A236="",NOT(ISNUMBER($G236))),"",IF(AND($F236&lt;=AT$6,$G236&gt;=AT$5),IF(AT$5&gt;$N236,5,$K236)*10+IF(AND($F236&gt;=AT$5,$F236&lt;=AT$6),IF(AND($G236&gt;=AT$5,$G236&lt;=AT$6),5,IF($L236=1,2,1)),IF(AND($G236&gt;=AT$5,$G236&lt;=AT$6),IF($M236&gt;0,4,3),0)),IF(AND($D236&lt;=AT$6,$E236&gt;=AT$5),60,0)))</f>
        <v/>
      </c>
      <c r="AU236" s="80" t="str">
        <f>IF(OR($A236="",NOT(ISNUMBER($G236))),"",IF(AND($F236&lt;=AU$6,$G236&gt;=AU$5),IF(AU$5&gt;$N236,5,$K236)*10+IF(AND($F236&gt;=AU$5,$F236&lt;=AU$6),IF(AND($G236&gt;=AU$5,$G236&lt;=AU$6),5,IF($L236=1,2,1)),IF(AND($G236&gt;=AU$5,$G236&lt;=AU$6),IF($M236&gt;0,4,3),0)),IF(AND($D236&lt;=AU$6,$E236&gt;=AU$5),60,0)))</f>
        <v/>
      </c>
      <c r="AV236" s="80" t="str">
        <f>IF(OR($A236="",NOT(ISNUMBER($G236))),"",IF(AND($F236&lt;=AV$6,$G236&gt;=AV$5),IF(AV$5&gt;$N236,5,$K236)*10+IF(AND($F236&gt;=AV$5,$F236&lt;=AV$6),IF(AND($G236&gt;=AV$5,$G236&lt;=AV$6),5,IF($L236=1,2,1)),IF(AND($G236&gt;=AV$5,$G236&lt;=AV$6),IF($M236&gt;0,4,3),0)),IF(AND($D236&lt;=AV$6,$E236&gt;=AV$5),60,0)))</f>
        <v/>
      </c>
      <c r="AW236" s="80" t="str">
        <f>IF(OR($A236="",NOT(ISNUMBER($G236))),"",IF(AND($F236&lt;=AW$6,$G236&gt;=AW$5),IF(AW$5&gt;$N236,5,$K236)*10+IF(AND($F236&gt;=AW$5,$F236&lt;=AW$6),IF(AND($G236&gt;=AW$5,$G236&lt;=AW$6),5,IF($L236=1,2,1)),IF(AND($G236&gt;=AW$5,$G236&lt;=AW$6),IF($M236&gt;0,4,3),0)),IF(AND($D236&lt;=AW$6,$E236&gt;=AW$5),60,0)))</f>
        <v/>
      </c>
      <c r="AX236" s="80" t="str">
        <f>IF(OR($A236="",NOT(ISNUMBER($G236))),"",IF(AND($F236&lt;=AX$6,$G236&gt;=AX$5),IF(AX$5&gt;$N236,5,$K236)*10+IF(AND($F236&gt;=AX$5,$F236&lt;=AX$6),IF(AND($G236&gt;=AX$5,$G236&lt;=AX$6),5,IF($L236=1,2,1)),IF(AND($G236&gt;=AX$5,$G236&lt;=AX$6),IF($M236&gt;0,4,3),0)),IF(AND($D236&lt;=AX$6,$E236&gt;=AX$5),60,0)))</f>
        <v/>
      </c>
      <c r="AY236" s="80" t="str">
        <f>IF(OR($A236="",NOT(ISNUMBER($G236))),"",IF(AND($F236&lt;=AY$6,$G236&gt;=AY$5),IF(AY$5&gt;$N236,5,$K236)*10+IF(AND($F236&gt;=AY$5,$F236&lt;=AY$6),IF(AND($G236&gt;=AY$5,$G236&lt;=AY$6),5,IF($L236=1,2,1)),IF(AND($G236&gt;=AY$5,$G236&lt;=AY$6),IF($M236&gt;0,4,3),0)),IF(AND($D236&lt;=AY$6,$E236&gt;=AY$5),60,0)))</f>
        <v/>
      </c>
      <c r="AZ236" s="80" t="str">
        <f>IF(OR($A236="",NOT(ISNUMBER($G236))),"",IF(AND($F236&lt;=AZ$6,$G236&gt;=AZ$5),IF(AZ$5&gt;$N236,5,$K236)*10+IF(AND($F236&gt;=AZ$5,$F236&lt;=AZ$6),IF(AND($G236&gt;=AZ$5,$G236&lt;=AZ$6),5,IF($L236=1,2,1)),IF(AND($G236&gt;=AZ$5,$G236&lt;=AZ$6),IF($M236&gt;0,4,3),0)),IF(AND($D236&lt;=AZ$6,$E236&gt;=AZ$5),60,0)))</f>
        <v/>
      </c>
      <c r="BA236" s="80" t="str">
        <f>IF(OR($A236="",NOT(ISNUMBER($G236))),"",IF(AND($F236&lt;=BA$6,$G236&gt;=BA$5),IF(BA$5&gt;$N236,5,$K236)*10+IF(AND($F236&gt;=BA$5,$F236&lt;=BA$6),IF(AND($G236&gt;=BA$5,$G236&lt;=BA$6),5,IF($L236=1,2,1)),IF(AND($G236&gt;=BA$5,$G236&lt;=BA$6),IF($M236&gt;0,4,3),0)),IF(AND($D236&lt;=BA$6,$E236&gt;=BA$5),60,0)))</f>
        <v/>
      </c>
      <c r="BB236" s="80" t="str">
        <f>IF(OR($A236="",NOT(ISNUMBER($G236))),"",IF(AND($F236&lt;=BB$6,$G236&gt;=BB$5),IF(BB$5&gt;$N236,5,$K236)*10+IF(AND($F236&gt;=BB$5,$F236&lt;=BB$6),IF(AND($G236&gt;=BB$5,$G236&lt;=BB$6),5,IF($L236=1,2,1)),IF(AND($G236&gt;=BB$5,$G236&lt;=BB$6),IF($M236&gt;0,4,3),0)),IF(AND($D236&lt;=BB$6,$E236&gt;=BB$5),60,0)))</f>
        <v/>
      </c>
      <c r="BC236" s="80" t="str">
        <f>IF(OR($A236="",NOT(ISNUMBER($G236))),"",IF(AND($F236&lt;=BC$6,$G236&gt;=BC$5),IF(BC$5&gt;$N236,5,$K236)*10+IF(AND($F236&gt;=BC$5,$F236&lt;=BC$6),IF(AND($G236&gt;=BC$5,$G236&lt;=BC$6),5,IF($L236=1,2,1)),IF(AND($G236&gt;=BC$5,$G236&lt;=BC$6),IF($M236&gt;0,4,3),0)),IF(AND($D236&lt;=BC$6,$E236&gt;=BC$5),60,0)))</f>
        <v/>
      </c>
      <c r="BD236" s="80" t="str">
        <f>IF(OR($A236="",NOT(ISNUMBER($G236))),"",IF(AND($F236&lt;=BD$6,$G236&gt;=BD$5),IF(BD$5&gt;$N236,5,$K236)*10+IF(AND($F236&gt;=BD$5,$F236&lt;=BD$6),IF(AND($G236&gt;=BD$5,$G236&lt;=BD$6),5,IF($L236=1,2,1)),IF(AND($G236&gt;=BD$5,$G236&lt;=BD$6),IF($M236&gt;0,4,3),0)),IF(AND($D236&lt;=BD$6,$E236&gt;=BD$5),60,0)))</f>
        <v/>
      </c>
      <c r="BE236" s="80" t="str">
        <f>IF(OR($A236="",NOT(ISNUMBER($G236))),"",IF(AND($F236&lt;=BE$6,$G236&gt;=BE$5),IF(BE$5&gt;$N236,5,$K236)*10+IF(AND($F236&gt;=BE$5,$F236&lt;=BE$6),IF(AND($G236&gt;=BE$5,$G236&lt;=BE$6),5,IF($L236=1,2,1)),IF(AND($G236&gt;=BE$5,$G236&lt;=BE$6),IF($M236&gt;0,4,3),0)),IF(AND($D236&lt;=BE$6,$E236&gt;=BE$5),60,0)))</f>
        <v/>
      </c>
      <c r="BF236" s="80" t="str">
        <f>IF(OR($A236="",NOT(ISNUMBER($G236))),"",IF(AND($F236&lt;=BF$6,$G236&gt;=BF$5),IF(BF$5&gt;$N236,5,$K236)*10+IF(AND($F236&gt;=BF$5,$F236&lt;=BF$6),IF(AND($G236&gt;=BF$5,$G236&lt;=BF$6),5,IF($L236=1,2,1)),IF(AND($G236&gt;=BF$5,$G236&lt;=BF$6),IF($M236&gt;0,4,3),0)),IF(AND($D236&lt;=BF$6,$E236&gt;=BF$5),60,0)))</f>
        <v/>
      </c>
      <c r="BG236" s="80" t="str">
        <f>IF(OR($A236="",NOT(ISNUMBER($G236))),"",IF(AND($F236&lt;=BG$6,$G236&gt;=BG$5),IF(BG$5&gt;$N236,5,$K236)*10+IF(AND($F236&gt;=BG$5,$F236&lt;=BG$6),IF(AND($G236&gt;=BG$5,$G236&lt;=BG$6),5,IF($L236=1,2,1)),IF(AND($G236&gt;=BG$5,$G236&lt;=BG$6),IF($M236&gt;0,4,3),0)),IF(AND($D236&lt;=BG$6,$E236&gt;=BG$5),60,0)))</f>
        <v/>
      </c>
      <c r="BH236" s="80" t="str">
        <f>IF(OR($A236="",NOT(ISNUMBER($G236))),"",IF(AND($F236&lt;=BH$6,$G236&gt;=BH$5),IF(BH$5&gt;$N236,5,$K236)*10+IF(AND($F236&gt;=BH$5,$F236&lt;=BH$6),IF(AND($G236&gt;=BH$5,$G236&lt;=BH$6),5,IF($L236=1,2,1)),IF(AND($G236&gt;=BH$5,$G236&lt;=BH$6),IF($M236&gt;0,4,3),0)),IF(AND($D236&lt;=BH$6,$E236&gt;=BH$5),60,0)))</f>
        <v/>
      </c>
      <c r="BI236" s="80" t="str">
        <f>IF(OR($A236="",NOT(ISNUMBER($G236))),"",IF(AND($F236&lt;=BI$6,$G236&gt;=BI$5),IF(BI$5&gt;$N236,5,$K236)*10+IF(AND($F236&gt;=BI$5,$F236&lt;=BI$6),IF(AND($G236&gt;=BI$5,$G236&lt;=BI$6),5,IF($L236=1,2,1)),IF(AND($G236&gt;=BI$5,$G236&lt;=BI$6),IF($M236&gt;0,4,3),0)),IF(AND($D236&lt;=BI$6,$E236&gt;=BI$5),60,0)))</f>
        <v/>
      </c>
      <c r="BJ236" s="80" t="str">
        <f>IF(OR($A236="",NOT(ISNUMBER($G236))),"",IF(AND($F236&lt;=BJ$6,$G236&gt;=BJ$5),IF(BJ$5&gt;$N236,5,$K236)*10+IF(AND($F236&gt;=BJ$5,$F236&lt;=BJ$6),IF(AND($G236&gt;=BJ$5,$G236&lt;=BJ$6),5,IF($L236=1,2,1)),IF(AND($G236&gt;=BJ$5,$G236&lt;=BJ$6),IF($M236&gt;0,4,3),0)),IF(AND($D236&lt;=BJ$6,$E236&gt;=BJ$5),60,0)))</f>
        <v/>
      </c>
      <c r="BK236" s="80" t="str">
        <f>IF(OR($A236="",NOT(ISNUMBER($G236))),"",IF(AND($F236&lt;=BK$6,$G236&gt;=BK$5),IF(BK$5&gt;$N236,5,$K236)*10+IF(AND($F236&gt;=BK$5,$F236&lt;=BK$6),IF(AND($G236&gt;=BK$5,$G236&lt;=BK$6),5,IF($L236=1,2,1)),IF(AND($G236&gt;=BK$5,$G236&lt;=BK$6),IF($M236&gt;0,4,3),0)),IF(AND($D236&lt;=BK$6,$E236&gt;=BK$5),60,0)))</f>
        <v/>
      </c>
      <c r="BL236" s="80" t="str">
        <f>IF(OR($A236="",NOT(ISNUMBER($G236))),"",IF(AND($F236&lt;=BL$6,$G236&gt;=BL$5),IF(BL$5&gt;$N236,5,$K236)*10+IF(AND($F236&gt;=BL$5,$F236&lt;=BL$6),IF(AND($G236&gt;=BL$5,$G236&lt;=BL$6),5,IF($L236=1,2,1)),IF(AND($G236&gt;=BL$5,$G236&lt;=BL$6),IF($M236&gt;0,4,3),0)),IF(AND($D236&lt;=BL$6,$E236&gt;=BL$5),60,0)))</f>
        <v/>
      </c>
      <c r="BM236" s="80" t="str">
        <f>IF(OR($A236="",NOT(ISNUMBER($G236))),"",IF(AND($F236&lt;=BM$6,$G236&gt;=BM$5),IF(BM$5&gt;$N236,5,$K236)*10+IF(AND($F236&gt;=BM$5,$F236&lt;=BM$6),IF(AND($G236&gt;=BM$5,$G236&lt;=BM$6),5,IF($L236=1,2,1)),IF(AND($G236&gt;=BM$5,$G236&lt;=BM$6),IF($M236&gt;0,4,3),0)),IF(AND($D236&lt;=BM$6,$E236&gt;=BM$5),60,0)))</f>
        <v/>
      </c>
      <c r="BN236" s="80" t="str">
        <f>IF(OR($A236="",NOT(ISNUMBER($G236))),"",IF(AND($F236&lt;=BN$6,$G236&gt;=BN$5),IF(BN$5&gt;$N236,5,$K236)*10+IF(AND($F236&gt;=BN$5,$F236&lt;=BN$6),IF(AND($G236&gt;=BN$5,$G236&lt;=BN$6),5,IF($L236=1,2,1)),IF(AND($G236&gt;=BN$5,$G236&lt;=BN$6),IF($M236&gt;0,4,3),0)),IF(AND($D236&lt;=BN$6,$E236&gt;=BN$5),60,0)))</f>
        <v/>
      </c>
      <c r="BO236" s="80" t="str">
        <f>IF(OR($A236="",NOT(ISNUMBER($G236))),"",IF(AND($F236&lt;=BO$6,$G236&gt;=BO$5),IF(BO$5&gt;$N236,5,$K236)*10+IF(AND($F236&gt;=BO$5,$F236&lt;=BO$6),IF(AND($G236&gt;=BO$5,$G236&lt;=BO$6),5,IF($L236=1,2,1)),IF(AND($G236&gt;=BO$5,$G236&lt;=BO$6),IF($M236&gt;0,4,3),0)),IF(AND($D236&lt;=BO$6,$E236&gt;=BO$5),60,0)))</f>
        <v/>
      </c>
      <c r="BP236" s="80" t="str">
        <f>IF(OR($A236="",NOT(ISNUMBER($G236))),"",IF(AND($F236&lt;=BP$6,$G236&gt;=BP$5),IF(BP$5&gt;$N236,5,$K236)*10+IF(AND($F236&gt;=BP$5,$F236&lt;=BP$6),IF(AND($G236&gt;=BP$5,$G236&lt;=BP$6),5,IF($L236=1,2,1)),IF(AND($G236&gt;=BP$5,$G236&lt;=BP$6),IF($M236&gt;0,4,3),0)),IF(AND($D236&lt;=BP$6,$E236&gt;=BP$5),60,0)))</f>
        <v/>
      </c>
      <c r="BQ236" s="80" t="str">
        <f>IF(OR($A236="",NOT(ISNUMBER($G236))),"",IF(AND($F236&lt;=BQ$6,$G236&gt;=BQ$5),IF(BQ$5&gt;$N236,5,$K236)*10+IF(AND($F236&gt;=BQ$5,$F236&lt;=BQ$6),IF(AND($G236&gt;=BQ$5,$G236&lt;=BQ$6),5,IF($L236=1,2,1)),IF(AND($G236&gt;=BQ$5,$G236&lt;=BQ$6),IF($M236&gt;0,4,3),0)),IF(AND($D236&lt;=BQ$6,$E236&gt;=BQ$5),60,0)))</f>
        <v/>
      </c>
      <c r="BR236" s="80" t="str">
        <f>IF(OR($A236="",NOT(ISNUMBER($G236))),"",IF(AND($F236&lt;=BR$6,$G236&gt;=BR$5),IF(BR$5&gt;$N236,5,$K236)*10+IF(AND($F236&gt;=BR$5,$F236&lt;=BR$6),IF(AND($G236&gt;=BR$5,$G236&lt;=BR$6),5,IF($L236=1,2,1)),IF(AND($G236&gt;=BR$5,$G236&lt;=BR$6),IF($M236&gt;0,4,3),0)),IF(AND($D236&lt;=BR$6,$E236&gt;=BR$5),60,0)))</f>
        <v/>
      </c>
      <c r="BS236" s="80" t="str">
        <f>IF(OR($A236="",NOT(ISNUMBER($G236))),"",IF(AND($F236&lt;=BS$6,$G236&gt;=BS$5),IF(BS$5&gt;$N236,5,$K236)*10+IF(AND($F236&gt;=BS$5,$F236&lt;=BS$6),IF(AND($G236&gt;=BS$5,$G236&lt;=BS$6),5,IF($L236=1,2,1)),IF(AND($G236&gt;=BS$5,$G236&lt;=BS$6),IF($M236&gt;0,4,3),0)),IF(AND($D236&lt;=BS$6,$E236&gt;=BS$5),60,0)))</f>
        <v/>
      </c>
      <c r="BT236" s="80" t="str">
        <f>IF(OR($A236="",NOT(ISNUMBER($G236))),"",IF(AND($F236&lt;=BT$6,$G236&gt;=BT$5),IF(BT$5&gt;$N236,5,$K236)*10+IF(AND($F236&gt;=BT$5,$F236&lt;=BT$6),IF(AND($G236&gt;=BT$5,$G236&lt;=BT$6),5,IF($L236=1,2,1)),IF(AND($G236&gt;=BT$5,$G236&lt;=BT$6),IF($M236&gt;0,4,3),0)),IF(AND($D236&lt;=BT$6,$E236&gt;=BT$5),60,0)))</f>
        <v/>
      </c>
      <c r="BU236" s="80" t="str">
        <f>IF(OR($A236="",NOT(ISNUMBER($G236))),"",IF(AND($F236&lt;=BU$6,$G236&gt;=BU$5),IF(BU$5&gt;$N236,5,$K236)*10+IF(AND($F236&gt;=BU$5,$F236&lt;=BU$6),IF(AND($G236&gt;=BU$5,$G236&lt;=BU$6),5,IF($L236=1,2,1)),IF(AND($G236&gt;=BU$5,$G236&lt;=BU$6),IF($M236&gt;0,4,3),0)),IF(AND($D236&lt;=BU$6,$E236&gt;=BU$5),60,0)))</f>
        <v/>
      </c>
      <c r="BV236" s="80" t="str">
        <f>IF(OR($A236="",NOT(ISNUMBER($G236))),"",IF(AND($F236&lt;=BV$6,$G236&gt;=BV$5),IF(BV$5&gt;$N236,5,$K236)*10+IF(AND($F236&gt;=BV$5,$F236&lt;=BV$6),IF(AND($G236&gt;=BV$5,$G236&lt;=BV$6),5,IF($L236=1,2,1)),IF(AND($G236&gt;=BV$5,$G236&lt;=BV$6),IF($M236&gt;0,4,3),0)),IF(AND($D236&lt;=BV$6,$E236&gt;=BV$5),60,0)))</f>
        <v/>
      </c>
      <c r="BW236" s="80" t="str">
        <f>IF(OR($A236="",NOT(ISNUMBER($G236))),"",IF(AND($F236&lt;=BW$6,$G236&gt;=BW$5),IF(BW$5&gt;$N236,5,$K236)*10+IF(AND($F236&gt;=BW$5,$F236&lt;=BW$6),IF(AND($G236&gt;=BW$5,$G236&lt;=BW$6),5,IF($L236=1,2,1)),IF(AND($G236&gt;=BW$5,$G236&lt;=BW$6),IF($M236&gt;0,4,3),0)),IF(AND($D236&lt;=BW$6,$E236&gt;=BW$5),60,0)))</f>
        <v/>
      </c>
      <c r="BX236" s="80" t="str">
        <f>IF(OR($A236="",NOT(ISNUMBER($G236))),"",IF(AND($F236&lt;=BX$6,$G236&gt;=BX$5),IF(BX$5&gt;$N236,5,$K236)*10+IF(AND($F236&gt;=BX$5,$F236&lt;=BX$6),IF(AND($G236&gt;=BX$5,$G236&lt;=BX$6),5,IF($L236=1,2,1)),IF(AND($G236&gt;=BX$5,$G236&lt;=BX$6),IF($M236&gt;0,4,3),0)),IF(AND($D236&lt;=BX$6,$E236&gt;=BX$5),60,0)))</f>
        <v/>
      </c>
      <c r="BY236" s="80" t="str">
        <f>IF(OR($A236="",NOT(ISNUMBER($G236))),"",IF(AND($F236&lt;=BY$6,$G236&gt;=BY$5),IF(BY$5&gt;$N236,5,$K236)*10+IF(AND($F236&gt;=BY$5,$F236&lt;=BY$6),IF(AND($G236&gt;=BY$5,$G236&lt;=BY$6),5,IF($L236=1,2,1)),IF(AND($G236&gt;=BY$5,$G236&lt;=BY$6),IF($M236&gt;0,4,3),0)),IF(AND($D236&lt;=BY$6,$E236&gt;=BY$5),60,0)))</f>
        <v/>
      </c>
      <c r="BZ236" s="80" t="str">
        <f>IF(OR($A236="",NOT(ISNUMBER($G236))),"",IF(AND($F236&lt;=BZ$6,$G236&gt;=BZ$5),IF(BZ$5&gt;$N236,5,$K236)*10+IF(AND($F236&gt;=BZ$5,$F236&lt;=BZ$6),IF(AND($G236&gt;=BZ$5,$G236&lt;=BZ$6),5,IF($L236=1,2,1)),IF(AND($G236&gt;=BZ$5,$G236&lt;=BZ$6),IF($M236&gt;0,4,3),0)),IF(AND($D236&lt;=BZ$6,$E236&gt;=BZ$5),60,0)))</f>
        <v/>
      </c>
      <c r="CA236" s="80" t="str">
        <f>IF(OR($A236="",NOT(ISNUMBER($G236))),"",IF(AND($F236&lt;=CA$6,$G236&gt;=CA$5),IF(CA$5&gt;$N236,5,$K236)*10+IF(AND($F236&gt;=CA$5,$F236&lt;=CA$6),IF(AND($G236&gt;=CA$5,$G236&lt;=CA$6),5,IF($L236=1,2,1)),IF(AND($G236&gt;=CA$5,$G236&lt;=CA$6),IF($M236&gt;0,4,3),0)),IF(AND($D236&lt;=CA$6,$E236&gt;=CA$5),60,0)))</f>
        <v/>
      </c>
      <c r="CB236" s="80" t="str">
        <f>IF(OR($A236="",NOT(ISNUMBER($G236))),"",IF(AND($F236&lt;=CB$6,$G236&gt;=CB$5),IF(CB$5&gt;$N236,5,$K236)*10+IF(AND($F236&gt;=CB$5,$F236&lt;=CB$6),IF(AND($G236&gt;=CB$5,$G236&lt;=CB$6),5,IF($L236=1,2,1)),IF(AND($G236&gt;=CB$5,$G236&lt;=CB$6),IF($M236&gt;0,4,3),0)),IF(AND($D236&lt;=CB$6,$E236&gt;=CB$5),60,0)))</f>
        <v/>
      </c>
      <c r="CC236" s="80" t="str">
        <f>IF(OR($A236="",NOT(ISNUMBER($G236))),"",IF(AND($F236&lt;=CC$6,$G236&gt;=CC$5),IF(CC$5&gt;$N236,5,$K236)*10+IF(AND($F236&gt;=CC$5,$F236&lt;=CC$6),IF(AND($G236&gt;=CC$5,$G236&lt;=CC$6),5,IF($L236=1,2,1)),IF(AND($G236&gt;=CC$5,$G236&lt;=CC$6),IF($M236&gt;0,4,3),0)),IF(AND($D236&lt;=CC$6,$E236&gt;=CC$5),60,0)))</f>
        <v/>
      </c>
      <c r="CD236" s="80" t="str">
        <f>IF(OR($A236="",NOT(ISNUMBER($G236))),"",IF(AND($F236&lt;=CD$6,$G236&gt;=CD$5),IF(CD$5&gt;$N236,5,$K236)*10+IF(AND($F236&gt;=CD$5,$F236&lt;=CD$6),IF(AND($G236&gt;=CD$5,$G236&lt;=CD$6),5,IF($L236=1,2,1)),IF(AND($G236&gt;=CD$5,$G236&lt;=CD$6),IF($M236&gt;0,4,3),0)),IF(AND($D236&lt;=CD$6,$E236&gt;=CD$5),60,0)))</f>
        <v/>
      </c>
      <c r="CE236" s="80" t="str">
        <f>IF(OR($A236="",NOT(ISNUMBER($G236))),"",IF(AND($F236&lt;=CE$6,$G236&gt;=CE$5),IF(CE$5&gt;$N236,5,$K236)*10+IF(AND($F236&gt;=CE$5,$F236&lt;=CE$6),IF(AND($G236&gt;=CE$5,$G236&lt;=CE$6),5,IF($L236=1,2,1)),IF(AND($G236&gt;=CE$5,$G236&lt;=CE$6),IF($M236&gt;0,4,3),0)),IF(AND($D236&lt;=CE$6,$E236&gt;=CE$5),60,0)))</f>
        <v/>
      </c>
      <c r="CF236" s="80" t="str">
        <f>IF(OR($A236="",NOT(ISNUMBER($G236))),"",IF(AND($F236&lt;=CF$6,$G236&gt;=CF$5),IF(CF$5&gt;$N236,5,$K236)*10+IF(AND($F236&gt;=CF$5,$F236&lt;=CF$6),IF(AND($G236&gt;=CF$5,$G236&lt;=CF$6),5,IF($L236=1,2,1)),IF(AND($G236&gt;=CF$5,$G236&lt;=CF$6),IF($M236&gt;0,4,3),0)),IF(AND($D236&lt;=CF$6,$E236&gt;=CF$5),60,0)))</f>
        <v/>
      </c>
      <c r="CG236" s="80" t="str">
        <f>IF(OR($A236="",NOT(ISNUMBER($G236))),"",IF(AND($F236&lt;=CG$6,$G236&gt;=CG$5),IF(CG$5&gt;$N236,5,$K236)*10+IF(AND($F236&gt;=CG$5,$F236&lt;=CG$6),IF(AND($G236&gt;=CG$5,$G236&lt;=CG$6),5,IF($L236=1,2,1)),IF(AND($G236&gt;=CG$5,$G236&lt;=CG$6),IF($M236&gt;0,4,3),0)),IF(AND($D236&lt;=CG$6,$E236&gt;=CG$5),60,0)))</f>
        <v/>
      </c>
      <c r="CH236" s="80" t="str">
        <f>IF(OR($A236="",NOT(ISNUMBER($G236))),"",IF(AND($F236&lt;=CH$6,$G236&gt;=CH$5),IF(CH$5&gt;$N236,5,$K236)*10+IF(AND($F236&gt;=CH$5,$F236&lt;=CH$6),IF(AND($G236&gt;=CH$5,$G236&lt;=CH$6),5,IF($L236=1,2,1)),IF(AND($G236&gt;=CH$5,$G236&lt;=CH$6),IF($M236&gt;0,4,3),0)),IF(AND($D236&lt;=CH$6,$E236&gt;=CH$5),60,0)))</f>
        <v/>
      </c>
      <c r="CI236" s="80" t="str">
        <f>IF(OR($A236="",NOT(ISNUMBER($G236))),"",IF(AND($F236&lt;=CI$6,$G236&gt;=CI$5),IF(CI$5&gt;$N236,5,$K236)*10+IF(AND($F236&gt;=CI$5,$F236&lt;=CI$6),IF(AND($G236&gt;=CI$5,$G236&lt;=CI$6),5,IF($L236=1,2,1)),IF(AND($G236&gt;=CI$5,$G236&lt;=CI$6),IF($M236&gt;0,4,3),0)),IF(AND($D236&lt;=CI$6,$E236&gt;=CI$5),60,0)))</f>
        <v/>
      </c>
      <c r="CJ236" s="80" t="str">
        <f>IF(OR($A236="",NOT(ISNUMBER($G236))),"",IF(AND($F236&lt;=CJ$6,$G236&gt;=CJ$5),IF(CJ$5&gt;$N236,5,$K236)*10+IF(AND($F236&gt;=CJ$5,$F236&lt;=CJ$6),IF(AND($G236&gt;=CJ$5,$G236&lt;=CJ$6),5,IF($L236=1,2,1)),IF(AND($G236&gt;=CJ$5,$G236&lt;=CJ$6),IF($M236&gt;0,4,3),0)),IF(AND($D236&lt;=CJ$6,$E236&gt;=CJ$5),60,0)))</f>
        <v/>
      </c>
      <c r="CK236" s="80" t="str">
        <f>IF(OR($A236="",NOT(ISNUMBER($G236))),"",IF(AND($F236&lt;=CK$6,$G236&gt;=CK$5),IF(CK$5&gt;$N236,5,$K236)*10+IF(AND($F236&gt;=CK$5,$F236&lt;=CK$6),IF(AND($G236&gt;=CK$5,$G236&lt;=CK$6),5,IF($L236=1,2,1)),IF(AND($G236&gt;=CK$5,$G236&lt;=CK$6),IF($M236&gt;0,4,3),0)),IF(AND($D236&lt;=CK$6,$E236&gt;=CK$5),60,0)))</f>
        <v/>
      </c>
      <c r="CL236" s="80" t="str">
        <f>IF(OR($A236="",NOT(ISNUMBER($G236))),"",IF(AND($F236&lt;=CL$6,$G236&gt;=CL$5),IF(CL$5&gt;$N236,5,$K236)*10+IF(AND($F236&gt;=CL$5,$F236&lt;=CL$6),IF(AND($G236&gt;=CL$5,$G236&lt;=CL$6),5,IF($L236=1,2,1)),IF(AND($G236&gt;=CL$5,$G236&lt;=CL$6),IF($M236&gt;0,4,3),0)),IF(AND($D236&lt;=CL$6,$E236&gt;=CL$5),60,0)))</f>
        <v/>
      </c>
      <c r="CM236" s="80" t="str">
        <f>IF(OR($A236="",NOT(ISNUMBER($G236))),"",IF(AND($F236&lt;=CM$6,$G236&gt;=CM$5),IF(CM$5&gt;$N236,5,$K236)*10+IF(AND($F236&gt;=CM$5,$F236&lt;=CM$6),IF(AND($G236&gt;=CM$5,$G236&lt;=CM$6),5,IF($L236=1,2,1)),IF(AND($G236&gt;=CM$5,$G236&lt;=CM$6),IF($M236&gt;0,4,3),0)),IF(AND($D236&lt;=CM$6,$E236&gt;=CM$5),60,0)))</f>
        <v/>
      </c>
      <c r="CN236" s="80" t="str">
        <f>IF(OR($A236="",NOT(ISNUMBER($G236))),"",IF(AND($F236&lt;=CN$6,$G236&gt;=CN$5),IF(CN$5&gt;$N236,5,$K236)*10+IF(AND($F236&gt;=CN$5,$F236&lt;=CN$6),IF(AND($G236&gt;=CN$5,$G236&lt;=CN$6),5,IF($L236=1,2,1)),IF(AND($G236&gt;=CN$5,$G236&lt;=CN$6),IF($M236&gt;0,4,3),0)),IF(AND($D236&lt;=CN$6,$E236&gt;=CN$5),60,0)))</f>
        <v/>
      </c>
      <c r="CO236" s="80" t="str">
        <f>IF(OR($A236="",NOT(ISNUMBER($G236))),"",IF(AND($F236&lt;=CO$6,$G236&gt;=CO$5),IF(CO$5&gt;$N236,5,$K236)*10+IF(AND($F236&gt;=CO$5,$F236&lt;=CO$6),IF(AND($G236&gt;=CO$5,$G236&lt;=CO$6),5,IF($L236=1,2,1)),IF(AND($G236&gt;=CO$5,$G236&lt;=CO$6),IF($M236&gt;0,4,3),0)),IF(AND($D236&lt;=CO$6,$E236&gt;=CO$5),60,0)))</f>
        <v/>
      </c>
      <c r="CP236" s="80" t="str">
        <f>IF(OR($A236="",NOT(ISNUMBER($G236))),"",IF(AND($F236&lt;=CP$6,$G236&gt;=CP$5),IF(CP$5&gt;$N236,5,$K236)*10+IF(AND($F236&gt;=CP$5,$F236&lt;=CP$6),IF(AND($G236&gt;=CP$5,$G236&lt;=CP$6),5,IF($L236=1,2,1)),IF(AND($G236&gt;=CP$5,$G236&lt;=CP$6),IF($M236&gt;0,4,3),0)),IF(AND($D236&lt;=CP$6,$E236&gt;=CP$5),60,0)))</f>
        <v/>
      </c>
      <c r="CQ236" s="80" t="str">
        <f>IF(OR($A236="",NOT(ISNUMBER($G236))),"",IF(AND($F236&lt;=CQ$6,$G236&gt;=CQ$5),IF(CQ$5&gt;$N236,5,$K236)*10+IF(AND($F236&gt;=CQ$5,$F236&lt;=CQ$6),IF(AND($G236&gt;=CQ$5,$G236&lt;=CQ$6),5,IF($L236=1,2,1)),IF(AND($G236&gt;=CQ$5,$G236&lt;=CQ$6),IF($M236&gt;0,4,3),0)),IF(AND($D236&lt;=CQ$6,$E236&gt;=CQ$5),60,0)))</f>
        <v/>
      </c>
      <c r="CR236" s="80" t="str">
        <f>IF(OR($A236="",NOT(ISNUMBER($G236))),"",IF(AND($F236&lt;=CR$6,$G236&gt;=CR$5),IF(CR$5&gt;$N236,5,$K236)*10+IF(AND($F236&gt;=CR$5,$F236&lt;=CR$6),IF(AND($G236&gt;=CR$5,$G236&lt;=CR$6),5,IF($L236=1,2,1)),IF(AND($G236&gt;=CR$5,$G236&lt;=CR$6),IF($M236&gt;0,4,3),0)),IF(AND($D236&lt;=CR$6,$E236&gt;=CR$5),60,0)))</f>
        <v/>
      </c>
      <c r="CS236" s="80" t="str">
        <f>IF(OR($A236="",NOT(ISNUMBER($G236))),"",IF(AND($F236&lt;=CS$6,$G236&gt;=CS$5),IF(CS$5&gt;$N236,5,$K236)*10+IF(AND($F236&gt;=CS$5,$F236&lt;=CS$6),IF(AND($G236&gt;=CS$5,$G236&lt;=CS$6),5,IF($L236=1,2,1)),IF(AND($G236&gt;=CS$5,$G236&lt;=CS$6),IF($M236&gt;0,4,3),0)),IF(AND($D236&lt;=CS$6,$E236&gt;=CS$5),60,0)))</f>
        <v/>
      </c>
      <c r="CT236" s="80" t="str">
        <f>IF(OR($A236="",NOT(ISNUMBER($G236))),"",IF(AND($F236&lt;=CT$6,$G236&gt;=CT$5),IF(CT$5&gt;$N236,5,$K236)*10+IF(AND($F236&gt;=CT$5,$F236&lt;=CT$6),IF(AND($G236&gt;=CT$5,$G236&lt;=CT$6),5,IF($L236=1,2,1)),IF(AND($G236&gt;=CT$5,$G236&lt;=CT$6),IF($M236&gt;0,4,3),0)),IF(AND($D236&lt;=CT$6,$E236&gt;=CT$5),60,0)))</f>
        <v/>
      </c>
      <c r="CU236" s="80" t="str">
        <f>IF(OR($A236="",NOT(ISNUMBER($G236))),"",IF(AND($F236&lt;=CU$6,$G236&gt;=CU$5),IF(CU$5&gt;$N236,5,$K236)*10+IF(AND($F236&gt;=CU$5,$F236&lt;=CU$6),IF(AND($G236&gt;=CU$5,$G236&lt;=CU$6),5,IF($L236=1,2,1)),IF(AND($G236&gt;=CU$5,$G236&lt;=CU$6),IF($M236&gt;0,4,3),0)),IF(AND($D236&lt;=CU$6,$E236&gt;=CU$5),60,0)))</f>
        <v/>
      </c>
      <c r="CV236" s="80" t="str">
        <f>IF(OR($A236="",NOT(ISNUMBER($G236))),"",IF(AND($F236&lt;=CV$6,$G236&gt;=CV$5),IF(CV$5&gt;$N236,5,$K236)*10+IF(AND($F236&gt;=CV$5,$F236&lt;=CV$6),IF(AND($G236&gt;=CV$5,$G236&lt;=CV$6),5,IF($L236=1,2,1)),IF(AND($G236&gt;=CV$5,$G236&lt;=CV$6),IF($M236&gt;0,4,3),0)),IF(AND($D236&lt;=CV$6,$E236&gt;=CV$5),60,0)))</f>
        <v/>
      </c>
      <c r="CW236" s="80" t="str">
        <f>IF(OR($A236="",NOT(ISNUMBER($G236))),"",IF(AND($F236&lt;=CW$6,$G236&gt;=CW$5),IF(CW$5&gt;$N236,5,$K236)*10+IF(AND($F236&gt;=CW$5,$F236&lt;=CW$6),IF(AND($G236&gt;=CW$5,$G236&lt;=CW$6),5,IF($L236=1,2,1)),IF(AND($G236&gt;=CW$5,$G236&lt;=CW$6),IF($M236&gt;0,4,3),0)),IF(AND($D236&lt;=CW$6,$E236&gt;=CW$5),60,0)))</f>
        <v/>
      </c>
      <c r="CX236" s="80" t="str">
        <f>IF(OR($A236="",NOT(ISNUMBER($G236))),"",IF(AND($F236&lt;=CX$6,$G236&gt;=CX$5),IF(CX$5&gt;$N236,5,$K236)*10+IF(AND($F236&gt;=CX$5,$F236&lt;=CX$6),IF(AND($G236&gt;=CX$5,$G236&lt;=CX$6),5,IF($L236=1,2,1)),IF(AND($G236&gt;=CX$5,$G236&lt;=CX$6),IF($M236&gt;0,4,3),0)),IF(AND($D236&lt;=CX$6,$E236&gt;=CX$5),60,0)))</f>
        <v/>
      </c>
      <c r="CY236" s="80" t="str">
        <f>IF(OR($A236="",NOT(ISNUMBER($G236))),"",IF(AND($F236&lt;=CY$6,$G236&gt;=CY$5),IF(CY$5&gt;$N236,5,$K236)*10+IF(AND($F236&gt;=CY$5,$F236&lt;=CY$6),IF(AND($G236&gt;=CY$5,$G236&lt;=CY$6),5,IF($L236=1,2,1)),IF(AND($G236&gt;=CY$5,$G236&lt;=CY$6),IF($M236&gt;0,4,3),0)),IF(AND($D236&lt;=CY$6,$E236&gt;=CY$5),60,0)))</f>
        <v/>
      </c>
      <c r="CZ236" s="80" t="str">
        <f>IF(OR($A236="",NOT(ISNUMBER($G236))),"",IF(AND($F236&lt;=CZ$6,$G236&gt;=CZ$5),IF(CZ$5&gt;$N236,5,$K236)*10+IF(AND($F236&gt;=CZ$5,$F236&lt;=CZ$6),IF(AND($G236&gt;=CZ$5,$G236&lt;=CZ$6),5,IF($L236=1,2,1)),IF(AND($G236&gt;=CZ$5,$G236&lt;=CZ$6),IF($M236&gt;0,4,3),0)),IF(AND($D236&lt;=CZ$6,$E236&gt;=CZ$5),60,0)))</f>
        <v/>
      </c>
      <c r="DA236" s="80" t="str">
        <f>IF(OR($A236="",NOT(ISNUMBER($G236))),"",IF(AND($F236&lt;=DA$6,$G236&gt;=DA$5),IF(DA$5&gt;$N236,5,$K236)*10+IF(AND($F236&gt;=DA$5,$F236&lt;=DA$6),IF(AND($G236&gt;=DA$5,$G236&lt;=DA$6),5,IF($L236=1,2,1)),IF(AND($G236&gt;=DA$5,$G236&lt;=DA$6),IF($M236&gt;0,4,3),0)),IF(AND($D236&lt;=DA$6,$E236&gt;=DA$5),60,0)))</f>
        <v/>
      </c>
      <c r="DB236" s="80" t="str">
        <f>IF(OR($A236="",NOT(ISNUMBER($G236))),"",IF(AND($F236&lt;=DB$6,$G236&gt;=DB$5),IF(DB$5&gt;$N236,5,$K236)*10+IF(AND($F236&gt;=DB$5,$F236&lt;=DB$6),IF(AND($G236&gt;=DB$5,$G236&lt;=DB$6),5,IF($L236=1,2,1)),IF(AND($G236&gt;=DB$5,$G236&lt;=DB$6),IF($M236&gt;0,4,3),0)),IF(AND($D236&lt;=DB$6,$E236&gt;=DB$5),60,0)))</f>
        <v/>
      </c>
      <c r="DC236" s="80" t="str">
        <f>IF(OR($A236="",NOT(ISNUMBER($G236))),"",IF(AND($F236&lt;=DC$6,$G236&gt;=DC$5),IF(DC$5&gt;$N236,5,$K236)*10+IF(AND($F236&gt;=DC$5,$F236&lt;=DC$6),IF(AND($G236&gt;=DC$5,$G236&lt;=DC$6),5,IF($L236=1,2,1)),IF(AND($G236&gt;=DC$5,$G236&lt;=DC$6),IF($M236&gt;0,4,3),0)),IF(AND($D236&lt;=DC$6,$E236&gt;=DC$5),60,0)))</f>
        <v/>
      </c>
      <c r="DD236" s="80" t="str">
        <f>IF(OR($A236="",NOT(ISNUMBER($G236))),"",IF(AND($F236&lt;=DD$6,$G236&gt;=DD$5),IF(DD$5&gt;$N236,5,$K236)*10+IF(AND($F236&gt;=DD$5,$F236&lt;=DD$6),IF(AND($G236&gt;=DD$5,$G236&lt;=DD$6),5,IF($L236=1,2,1)),IF(AND($G236&gt;=DD$5,$G236&lt;=DD$6),IF($M236&gt;0,4,3),0)),IF(AND($D236&lt;=DD$6,$E236&gt;=DD$5),60,0)))</f>
        <v/>
      </c>
      <c r="DE236" s="80" t="str">
        <f>IF(OR($A236="",NOT(ISNUMBER($G236))),"",IF(AND($F236&lt;=DE$6,$G236&gt;=DE$5),IF(DE$5&gt;$N236,5,$K236)*10+IF(AND($F236&gt;=DE$5,$F236&lt;=DE$6),IF(AND($G236&gt;=DE$5,$G236&lt;=DE$6),5,IF($L236=1,2,1)),IF(AND($G236&gt;=DE$5,$G236&lt;=DE$6),IF($M236&gt;0,4,3),0)),IF(AND($D236&lt;=DE$6,$E236&gt;=DE$5),60,0)))</f>
        <v/>
      </c>
      <c r="DF236" s="80" t="str">
        <f>IF(OR($A236="",NOT(ISNUMBER($G236))),"",IF(AND($F236&lt;=DF$6,$G236&gt;=DF$5),IF(DF$5&gt;$N236,5,$K236)*10+IF(AND($F236&gt;=DF$5,$F236&lt;=DF$6),IF(AND($G236&gt;=DF$5,$G236&lt;=DF$6),5,IF($L236=1,2,1)),IF(AND($G236&gt;=DF$5,$G236&lt;=DF$6),IF($M236&gt;0,4,3),0)),IF(AND($D236&lt;=DF$6,$E236&gt;=DF$5),60,0)))</f>
        <v/>
      </c>
      <c r="DG236" s="80" t="str">
        <f>IF(OR($A236="",NOT(ISNUMBER($G236))),"",IF(AND($F236&lt;=DG$6,$G236&gt;=DG$5),IF(DG$5&gt;$N236,5,$K236)*10+IF(AND($F236&gt;=DG$5,$F236&lt;=DG$6),IF(AND($G236&gt;=DG$5,$G236&lt;=DG$6),5,IF($L236=1,2,1)),IF(AND($G236&gt;=DG$5,$G236&lt;=DG$6),IF($M236&gt;0,4,3),0)),IF(AND($D236&lt;=DG$6,$E236&gt;=DG$5),60,0)))</f>
        <v/>
      </c>
      <c r="DH236" s="80" t="str">
        <f>IF(OR($A236="",NOT(ISNUMBER($G236))),"",IF(AND($F236&lt;=DH$6,$G236&gt;=DH$5),IF(DH$5&gt;$N236,5,$K236)*10+IF(AND($F236&gt;=DH$5,$F236&lt;=DH$6),IF(AND($G236&gt;=DH$5,$G236&lt;=DH$6),5,IF($L236=1,2,1)),IF(AND($G236&gt;=DH$5,$G236&lt;=DH$6),IF($M236&gt;0,4,3),0)),IF(AND($D236&lt;=DH$6,$E236&gt;=DH$5),60,0)))</f>
        <v/>
      </c>
      <c r="DI236" s="80" t="str">
        <f>IF(OR($A236="",NOT(ISNUMBER($G236))),"",IF(AND($F236&lt;=DI$6,$G236&gt;=DI$5),IF(DI$5&gt;$N236,5,$K236)*10+IF(AND($F236&gt;=DI$5,$F236&lt;=DI$6),IF(AND($G236&gt;=DI$5,$G236&lt;=DI$6),5,IF($L236=1,2,1)),IF(AND($G236&gt;=DI$5,$G236&lt;=DI$6),IF($M236&gt;0,4,3),0)),IF(AND($D236&lt;=DI$6,$E236&gt;=DI$5),60,0)))</f>
        <v/>
      </c>
      <c r="DJ236" s="80" t="str">
        <f>IF(OR($A236="",NOT(ISNUMBER($G236))),"",IF(AND($F236&lt;=DJ$6,$G236&gt;=DJ$5),IF(DJ$5&gt;$N236,5,$K236)*10+IF(AND($F236&gt;=DJ$5,$F236&lt;=DJ$6),IF(AND($G236&gt;=DJ$5,$G236&lt;=DJ$6),5,IF($L236=1,2,1)),IF(AND($G236&gt;=DJ$5,$G236&lt;=DJ$6),IF($M236&gt;0,4,3),0)),IF(AND($D236&lt;=DJ$6,$E236&gt;=DJ$5),60,0)))</f>
        <v/>
      </c>
      <c r="DK236" s="80" t="str">
        <f>IF(OR($A236="",NOT(ISNUMBER($G236))),"",IF(AND($F236&lt;=DK$6,$G236&gt;=DK$5),IF(DK$5&gt;$N236,5,$K236)*10+IF(AND($F236&gt;=DK$5,$F236&lt;=DK$6),IF(AND($G236&gt;=DK$5,$G236&lt;=DK$6),5,IF($L236=1,2,1)),IF(AND($G236&gt;=DK$5,$G236&lt;=DK$6),IF($M236&gt;0,4,3),0)),IF(AND($D236&lt;=DK$6,$E236&gt;=DK$5),60,0)))</f>
        <v/>
      </c>
      <c r="DL236" s="80" t="str">
        <f>IF(OR($A236="",NOT(ISNUMBER($G236))),"",IF(AND($F236&lt;=DL$6,$G236&gt;=DL$5),IF(DL$5&gt;$N236,5,$K236)*10+IF(AND($F236&gt;=DL$5,$F236&lt;=DL$6),IF(AND($G236&gt;=DL$5,$G236&lt;=DL$6),5,IF($L236=1,2,1)),IF(AND($G236&gt;=DL$5,$G236&lt;=DL$6),IF($M236&gt;0,4,3),0)),IF(AND($D236&lt;=DL$6,$E236&gt;=DL$5),60,0)))</f>
        <v/>
      </c>
      <c r="DM236" s="80" t="str">
        <f>IF(OR($A236="",NOT(ISNUMBER($G236))),"",IF(AND($F236&lt;=DM$6,$G236&gt;=DM$5),IF(DM$5&gt;$N236,5,$K236)*10+IF(AND($F236&gt;=DM$5,$F236&lt;=DM$6),IF(AND($G236&gt;=DM$5,$G236&lt;=DM$6),5,IF($L236=1,2,1)),IF(AND($G236&gt;=DM$5,$G236&lt;=DM$6),IF($M236&gt;0,4,3),0)),IF(AND($D236&lt;=DM$6,$E236&gt;=DM$5),60,0)))</f>
        <v/>
      </c>
      <c r="DN236" s="80" t="str">
        <f>IF(OR($A236="",NOT(ISNUMBER($G236))),"",IF(AND($F236&lt;=DN$6,$G236&gt;=DN$5),IF(DN$5&gt;$N236,5,$K236)*10+IF(AND($F236&gt;=DN$5,$F236&lt;=DN$6),IF(AND($G236&gt;=DN$5,$G236&lt;=DN$6),5,IF($L236=1,2,1)),IF(AND($G236&gt;=DN$5,$G236&lt;=DN$6),IF($M236&gt;0,4,3),0)),IF(AND($D236&lt;=DN$6,$E236&gt;=DN$5),60,0)))</f>
        <v/>
      </c>
      <c r="DO236" s="80" t="str">
        <f>IF(OR($A236="",NOT(ISNUMBER($G236))),"",IF(AND($F236&lt;=DO$6,$G236&gt;=DO$5),IF(DO$5&gt;$N236,5,$K236)*10+IF(AND($F236&gt;=DO$5,$F236&lt;=DO$6),IF(AND($G236&gt;=DO$5,$G236&lt;=DO$6),5,IF($L236=1,2,1)),IF(AND($G236&gt;=DO$5,$G236&lt;=DO$6),IF($M236&gt;0,4,3),0)),IF(AND($D236&lt;=DO$6,$E236&gt;=DO$5),60,0)))</f>
        <v/>
      </c>
      <c r="DP236" s="80" t="str">
        <f>IF(OR($A236="",NOT(ISNUMBER($G236))),"",IF(AND($F236&lt;=DP$6,$G236&gt;=DP$5),IF(DP$5&gt;$N236,5,$K236)*10+IF(AND($F236&gt;=DP$5,$F236&lt;=DP$6),IF(AND($G236&gt;=DP$5,$G236&lt;=DP$6),5,IF($L236=1,2,1)),IF(AND($G236&gt;=DP$5,$G236&lt;=DP$6),IF($M236&gt;0,4,3),0)),IF(AND($D236&lt;=DP$6,$E236&gt;=DP$5),60,0)))</f>
        <v/>
      </c>
      <c r="DQ236" s="80" t="str">
        <f>IF(OR($A236="",NOT(ISNUMBER($G236))),"",IF(AND($F236&lt;=DQ$6,$G236&gt;=DQ$5),IF(DQ$5&gt;$N236,5,$K236)*10+IF(AND($F236&gt;=DQ$5,$F236&lt;=DQ$6),IF(AND($G236&gt;=DQ$5,$G236&lt;=DQ$6),5,IF($L236=1,2,1)),IF(AND($G236&gt;=DQ$5,$G236&lt;=DQ$6),IF($M236&gt;0,4,3),0)),IF(AND($D236&lt;=DQ$6,$E236&gt;=DQ$5),60,0)))</f>
        <v/>
      </c>
      <c r="DR236" s="80" t="str">
        <f>IF(OR($A236="",NOT(ISNUMBER($G236))),"",IF(AND($F236&lt;=DR$6,$G236&gt;=DR$5),IF(DR$5&gt;$N236,5,$K236)*10+IF(AND($F236&gt;=DR$5,$F236&lt;=DR$6),IF(AND($G236&gt;=DR$5,$G236&lt;=DR$6),5,IF($L236=1,2,1)),IF(AND($G236&gt;=DR$5,$G236&lt;=DR$6),IF($M236&gt;0,4,3),0)),IF(AND($D236&lt;=DR$6,$E236&gt;=DR$5),60,0)))</f>
        <v/>
      </c>
      <c r="DS236" s="80" t="str">
        <f>IF(OR($A236="",NOT(ISNUMBER($G236))),"",IF(AND($F236&lt;=DS$6,$G236&gt;=DS$5),IF(DS$5&gt;$N236,5,$K236)*10+IF(AND($F236&gt;=DS$5,$F236&lt;=DS$6),IF(AND($G236&gt;=DS$5,$G236&lt;=DS$6),5,IF($L236=1,2,1)),IF(AND($G236&gt;=DS$5,$G236&lt;=DS$6),IF($M236&gt;0,4,3),0)),IF(AND($D236&lt;=DS$6,$E236&gt;=DS$5),60,0)))</f>
        <v/>
      </c>
      <c r="DT236" s="80" t="str">
        <f>IF(OR($A236="",NOT(ISNUMBER($G236))),"",IF(AND($F236&lt;=DT$6,$G236&gt;=DT$5),IF(DT$5&gt;$N236,5,$K236)*10+IF(AND($F236&gt;=DT$5,$F236&lt;=DT$6),IF(AND($G236&gt;=DT$5,$G236&lt;=DT$6),5,IF($L236=1,2,1)),IF(AND($G236&gt;=DT$5,$G236&lt;=DT$6),IF($M236&gt;0,4,3),0)),IF(AND($D236&lt;=DT$6,$E236&gt;=DT$5),60,0)))</f>
        <v/>
      </c>
      <c r="DU236" s="80" t="str">
        <f>IF(OR($A236="",NOT(ISNUMBER($G236))),"",IF(AND($F236&lt;=DU$6,$G236&gt;=DU$5),IF(DU$5&gt;$N236,5,$K236)*10+IF(AND($F236&gt;=DU$5,$F236&lt;=DU$6),IF(AND($G236&gt;=DU$5,$G236&lt;=DU$6),5,IF($L236=1,2,1)),IF(AND($G236&gt;=DU$5,$G236&lt;=DU$6),IF($M236&gt;0,4,3),0)),IF(AND($D236&lt;=DU$6,$E236&gt;=DU$5),60,0)))</f>
        <v/>
      </c>
      <c r="DV236" s="80" t="str">
        <f>IF(OR($A236="",NOT(ISNUMBER($G236))),"",IF(AND($F236&lt;=DV$6,$G236&gt;=DV$5),IF(DV$5&gt;$N236,5,$K236)*10+IF(AND($F236&gt;=DV$5,$F236&lt;=DV$6),IF(AND($G236&gt;=DV$5,$G236&lt;=DV$6),5,IF($L236=1,2,1)),IF(AND($G236&gt;=DV$5,$G236&lt;=DV$6),IF($M236&gt;0,4,3),0)),IF(AND($D236&lt;=DV$6,$E236&gt;=DV$5),60,0)))</f>
        <v/>
      </c>
      <c r="DW236" s="80" t="str">
        <f>IF(OR($A236="",NOT(ISNUMBER($G236))),"",IF(AND($F236&lt;=DW$6,$G236&gt;=DW$5),IF(DW$5&gt;$N236,5,$K236)*10+IF(AND($F236&gt;=DW$5,$F236&lt;=DW$6),IF(AND($G236&gt;=DW$5,$G236&lt;=DW$6),5,IF($L236=1,2,1)),IF(AND($G236&gt;=DW$5,$G236&lt;=DW$6),IF($M236&gt;0,4,3),0)),IF(AND($D236&lt;=DW$6,$E236&gt;=DW$5),60,0)))</f>
        <v/>
      </c>
      <c r="DX236" s="80" t="str">
        <f>IF(OR($A236="",NOT(ISNUMBER($G236))),"",IF(AND($F236&lt;=DX$6,$G236&gt;=DX$5),IF(DX$5&gt;$N236,5,$K236)*10+IF(AND($F236&gt;=DX$5,$F236&lt;=DX$6),IF(AND($G236&gt;=DX$5,$G236&lt;=DX$6),5,IF($L236=1,2,1)),IF(AND($G236&gt;=DX$5,$G236&lt;=DX$6),IF($M236&gt;0,4,3),0)),IF(AND($D236&lt;=DX$6,$E236&gt;=DX$5),60,0)))</f>
        <v/>
      </c>
      <c r="DY236" s="80" t="str">
        <f>IF(OR($A236="",NOT(ISNUMBER($G236))),"",IF(AND($F236&lt;=DY$6,$G236&gt;=DY$5),IF(DY$5&gt;$N236,5,$K236)*10+IF(AND($F236&gt;=DY$5,$F236&lt;=DY$6),IF(AND($G236&gt;=DY$5,$G236&lt;=DY$6),5,IF($L236=1,2,1)),IF(AND($G236&gt;=DY$5,$G236&lt;=DY$6),IF($M236&gt;0,4,3),0)),IF(AND($D236&lt;=DY$6,$E236&gt;=DY$5),60,0)))</f>
        <v/>
      </c>
      <c r="DZ236" s="80" t="str">
        <f>IF(OR($A236="",NOT(ISNUMBER($G236))),"",IF(AND($F236&lt;=DZ$6,$G236&gt;=DZ$5),IF(DZ$5&gt;$N236,5,$K236)*10+IF(AND($F236&gt;=DZ$5,$F236&lt;=DZ$6),IF(AND($G236&gt;=DZ$5,$G236&lt;=DZ$6),5,IF($L236=1,2,1)),IF(AND($G236&gt;=DZ$5,$G236&lt;=DZ$6),IF($M236&gt;0,4,3),0)),IF(AND($D236&lt;=DZ$6,$E236&gt;=DZ$5),60,0)))</f>
        <v/>
      </c>
      <c r="EA236" s="80" t="str">
        <f>IF(OR($A236="",NOT(ISNUMBER($G236))),"",IF(AND($F236&lt;=EA$6,$G236&gt;=EA$5),IF(EA$5&gt;$N236,5,$K236)*10+IF(AND($F236&gt;=EA$5,$F236&lt;=EA$6),IF(AND($G236&gt;=EA$5,$G236&lt;=EA$6),5,IF($L236=1,2,1)),IF(AND($G236&gt;=EA$5,$G236&lt;=EA$6),IF($M236&gt;0,4,3),0)),IF(AND($D236&lt;=EA$6,$E236&gt;=EA$5),60,0)))</f>
        <v/>
      </c>
      <c r="EB236" s="80" t="str">
        <f>IF(OR($A236="",NOT(ISNUMBER($G236))),"",IF(AND($F236&lt;=EB$6,$G236&gt;=EB$5),IF(EB$5&gt;$N236,5,$K236)*10+IF(AND($F236&gt;=EB$5,$F236&lt;=EB$6),IF(AND($G236&gt;=EB$5,$G236&lt;=EB$6),5,IF($L236=1,2,1)),IF(AND($G236&gt;=EB$5,$G236&lt;=EB$6),IF($M236&gt;0,4,3),0)),IF(AND($D236&lt;=EB$6,$E236&gt;=EB$5),60,0)))</f>
        <v/>
      </c>
      <c r="EC236" s="80" t="str">
        <f>IF(OR($A236="",NOT(ISNUMBER($G236))),"",IF(AND($F236&lt;=EC$6,$G236&gt;=EC$5),IF(EC$5&gt;$N236,5,$K236)*10+IF(AND($F236&gt;=EC$5,$F236&lt;=EC$6),IF(AND($G236&gt;=EC$5,$G236&lt;=EC$6),5,IF($L236=1,2,1)),IF(AND($G236&gt;=EC$5,$G236&lt;=EC$6),IF($M236&gt;0,4,3),0)),IF(AND($D236&lt;=EC$6,$E236&gt;=EC$5),60,0)))</f>
        <v/>
      </c>
      <c r="ED236" s="80" t="str">
        <f>IF(OR($A236="",NOT(ISNUMBER($G236))),"",IF(AND($F236&lt;=ED$6,$G236&gt;=ED$5),IF(ED$5&gt;$N236,5,$K236)*10+IF(AND($F236&gt;=ED$5,$F236&lt;=ED$6),IF(AND($G236&gt;=ED$5,$G236&lt;=ED$6),5,IF($L236=1,2,1)),IF(AND($G236&gt;=ED$5,$G236&lt;=ED$6),IF($M236&gt;0,4,3),0)),IF(AND($D236&lt;=ED$6,$E236&gt;=ED$5),60,0)))</f>
        <v/>
      </c>
    </row>
    <row r="237" ht="18" customHeight="1">
      <c r="A237" s="52" t="str">
        <f>IF(Tasks!$B237="","",Tasks!$A237)</f>
        <v/>
      </c>
      <c r="B237" s="78" t="str">
        <f>IF(Tasks!$B237="","",Tasks!$B237)</f>
        <v/>
      </c>
      <c r="C237" s="25" t="str">
        <f>IF($B237="","",IF(AND(Tasks!$D237="",Tasks!$G237=""),"-",IF(Tasks!$D237="","",Tasks!$D237&amp;IF(OR(Tasks!$E237="",Tasks!$E237="FS"),IF(N(Tasks!$F237)=0,"","FS"),Tasks!$E237)&amp;IF(N(Tasks!$F237)=0,"",IF(Tasks!$F237&gt;0,"+","")&amp;Tasks!$F237))&amp;IF(AND(Tasks!$D237&lt;&gt;"",Tasks!$G237&lt;&gt;""),", ","")&amp;IF(Tasks!$G237="","",Tasks!$G237&amp;IF(OR(Tasks!$H237="",Tasks!$H237="FS"),IF(N(Tasks!$I237)=0,"","FS"),Tasks!$H237)&amp;IF(N(Tasks!$I237)=0,"",IF(Tasks!$I237&gt;0,"+","")&amp;Tasks!$I237))))</f>
        <v/>
      </c>
      <c r="D237" s="51" t="str">
        <f>IF(OR($B237="",Tasks!$Q237=""),"",Tasks!$Q237)</f>
        <v/>
      </c>
      <c r="E237" s="51" t="str">
        <f>IF(OR($B237="",Tasks!$R237=""),"",Tasks!$R237)</f>
        <v/>
      </c>
      <c r="F237" s="51" t="str">
        <f>IF(OR($B237="",Tasks!$S237=""),"",Tasks!$S237)</f>
        <v/>
      </c>
      <c r="G237" s="51" t="str">
        <f>IF(OR($B237="",Tasks!$T237=""),"",Tasks!$T237)</f>
        <v/>
      </c>
      <c r="H237" s="52" t="str">
        <f>IF($B237="","",Tasks!$AE237)</f>
        <v/>
      </c>
      <c r="I237" s="79" t="str">
        <f>IF($B237="","",Tasks!$AF237)</f>
        <v/>
      </c>
      <c r="J237" s="53" t="str">
        <f>IF(OR($B237="",Tasks!$V237=""),"",Tasks!$V237)</f>
        <v/>
      </c>
      <c r="K237" s="52" t="str">
        <f>IF($B237="","",Tasks!$AA237)</f>
        <v/>
      </c>
      <c r="L237" s="52" t="str">
        <f>IF($B237="","",Tasks!$AB237)</f>
        <v/>
      </c>
      <c r="M237" s="52" t="str">
        <f>IF($B237="","",Tasks!$Z237)</f>
        <v/>
      </c>
      <c r="N237" s="52" t="str">
        <f>IF(OR($B237="",Tasks!$AG237=""),"",Tasks!$AG237)</f>
        <v/>
      </c>
      <c r="O237" s="80" t="str">
        <f>IF(OR($A237="",NOT(ISNUMBER($G237))),"",IF(AND($F237&lt;=O$6,$G237&gt;=O$5),IF(O$5&gt;$N237,5,$K237)*10+IF(AND($F237&gt;=O$5,$F237&lt;=O$6),IF(AND($G237&gt;=O$5,$G237&lt;=O$6),5,IF($L237=1,2,1)),IF(AND($G237&gt;=O$5,$G237&lt;=O$6),IF($M237&gt;0,4,3),0)),IF(AND($D237&lt;=O$6,$E237&gt;=O$5),60,0)))</f>
        <v/>
      </c>
      <c r="P237" s="80" t="str">
        <f>IF(OR($A237="",NOT(ISNUMBER($G237))),"",IF(AND($F237&lt;=P$6,$G237&gt;=P$5),IF(P$5&gt;$N237,5,$K237)*10+IF(AND($F237&gt;=P$5,$F237&lt;=P$6),IF(AND($G237&gt;=P$5,$G237&lt;=P$6),5,IF($L237=1,2,1)),IF(AND($G237&gt;=P$5,$G237&lt;=P$6),IF($M237&gt;0,4,3),0)),IF(AND($D237&lt;=P$6,$E237&gt;=P$5),60,0)))</f>
        <v/>
      </c>
      <c r="Q237" s="80" t="str">
        <f>IF(OR($A237="",NOT(ISNUMBER($G237))),"",IF(AND($F237&lt;=Q$6,$G237&gt;=Q$5),IF(Q$5&gt;$N237,5,$K237)*10+IF(AND($F237&gt;=Q$5,$F237&lt;=Q$6),IF(AND($G237&gt;=Q$5,$G237&lt;=Q$6),5,IF($L237=1,2,1)),IF(AND($G237&gt;=Q$5,$G237&lt;=Q$6),IF($M237&gt;0,4,3),0)),IF(AND($D237&lt;=Q$6,$E237&gt;=Q$5),60,0)))</f>
        <v/>
      </c>
      <c r="R237" s="80" t="str">
        <f>IF(OR($A237="",NOT(ISNUMBER($G237))),"",IF(AND($F237&lt;=R$6,$G237&gt;=R$5),IF(R$5&gt;$N237,5,$K237)*10+IF(AND($F237&gt;=R$5,$F237&lt;=R$6),IF(AND($G237&gt;=R$5,$G237&lt;=R$6),5,IF($L237=1,2,1)),IF(AND($G237&gt;=R$5,$G237&lt;=R$6),IF($M237&gt;0,4,3),0)),IF(AND($D237&lt;=R$6,$E237&gt;=R$5),60,0)))</f>
        <v/>
      </c>
      <c r="S237" s="80" t="str">
        <f>IF(OR($A237="",NOT(ISNUMBER($G237))),"",IF(AND($F237&lt;=S$6,$G237&gt;=S$5),IF(S$5&gt;$N237,5,$K237)*10+IF(AND($F237&gt;=S$5,$F237&lt;=S$6),IF(AND($G237&gt;=S$5,$G237&lt;=S$6),5,IF($L237=1,2,1)),IF(AND($G237&gt;=S$5,$G237&lt;=S$6),IF($M237&gt;0,4,3),0)),IF(AND($D237&lt;=S$6,$E237&gt;=S$5),60,0)))</f>
        <v/>
      </c>
      <c r="T237" s="80" t="str">
        <f>IF(OR($A237="",NOT(ISNUMBER($G237))),"",IF(AND($F237&lt;=T$6,$G237&gt;=T$5),IF(T$5&gt;$N237,5,$K237)*10+IF(AND($F237&gt;=T$5,$F237&lt;=T$6),IF(AND($G237&gt;=T$5,$G237&lt;=T$6),5,IF($L237=1,2,1)),IF(AND($G237&gt;=T$5,$G237&lt;=T$6),IF($M237&gt;0,4,3),0)),IF(AND($D237&lt;=T$6,$E237&gt;=T$5),60,0)))</f>
        <v/>
      </c>
      <c r="U237" s="80" t="str">
        <f>IF(OR($A237="",NOT(ISNUMBER($G237))),"",IF(AND($F237&lt;=U$6,$G237&gt;=U$5),IF(U$5&gt;$N237,5,$K237)*10+IF(AND($F237&gt;=U$5,$F237&lt;=U$6),IF(AND($G237&gt;=U$5,$G237&lt;=U$6),5,IF($L237=1,2,1)),IF(AND($G237&gt;=U$5,$G237&lt;=U$6),IF($M237&gt;0,4,3),0)),IF(AND($D237&lt;=U$6,$E237&gt;=U$5),60,0)))</f>
        <v/>
      </c>
      <c r="V237" s="80" t="str">
        <f>IF(OR($A237="",NOT(ISNUMBER($G237))),"",IF(AND($F237&lt;=V$6,$G237&gt;=V$5),IF(V$5&gt;$N237,5,$K237)*10+IF(AND($F237&gt;=V$5,$F237&lt;=V$6),IF(AND($G237&gt;=V$5,$G237&lt;=V$6),5,IF($L237=1,2,1)),IF(AND($G237&gt;=V$5,$G237&lt;=V$6),IF($M237&gt;0,4,3),0)),IF(AND($D237&lt;=V$6,$E237&gt;=V$5),60,0)))</f>
        <v/>
      </c>
      <c r="W237" s="80" t="str">
        <f>IF(OR($A237="",NOT(ISNUMBER($G237))),"",IF(AND($F237&lt;=W$6,$G237&gt;=W$5),IF(W$5&gt;$N237,5,$K237)*10+IF(AND($F237&gt;=W$5,$F237&lt;=W$6),IF(AND($G237&gt;=W$5,$G237&lt;=W$6),5,IF($L237=1,2,1)),IF(AND($G237&gt;=W$5,$G237&lt;=W$6),IF($M237&gt;0,4,3),0)),IF(AND($D237&lt;=W$6,$E237&gt;=W$5),60,0)))</f>
        <v/>
      </c>
      <c r="X237" s="80" t="str">
        <f>IF(OR($A237="",NOT(ISNUMBER($G237))),"",IF(AND($F237&lt;=X$6,$G237&gt;=X$5),IF(X$5&gt;$N237,5,$K237)*10+IF(AND($F237&gt;=X$5,$F237&lt;=X$6),IF(AND($G237&gt;=X$5,$G237&lt;=X$6),5,IF($L237=1,2,1)),IF(AND($G237&gt;=X$5,$G237&lt;=X$6),IF($M237&gt;0,4,3),0)),IF(AND($D237&lt;=X$6,$E237&gt;=X$5),60,0)))</f>
        <v/>
      </c>
      <c r="Y237" s="80" t="str">
        <f>IF(OR($A237="",NOT(ISNUMBER($G237))),"",IF(AND($F237&lt;=Y$6,$G237&gt;=Y$5),IF(Y$5&gt;$N237,5,$K237)*10+IF(AND($F237&gt;=Y$5,$F237&lt;=Y$6),IF(AND($G237&gt;=Y$5,$G237&lt;=Y$6),5,IF($L237=1,2,1)),IF(AND($G237&gt;=Y$5,$G237&lt;=Y$6),IF($M237&gt;0,4,3),0)),IF(AND($D237&lt;=Y$6,$E237&gt;=Y$5),60,0)))</f>
        <v/>
      </c>
      <c r="Z237" s="80" t="str">
        <f>IF(OR($A237="",NOT(ISNUMBER($G237))),"",IF(AND($F237&lt;=Z$6,$G237&gt;=Z$5),IF(Z$5&gt;$N237,5,$K237)*10+IF(AND($F237&gt;=Z$5,$F237&lt;=Z$6),IF(AND($G237&gt;=Z$5,$G237&lt;=Z$6),5,IF($L237=1,2,1)),IF(AND($G237&gt;=Z$5,$G237&lt;=Z$6),IF($M237&gt;0,4,3),0)),IF(AND($D237&lt;=Z$6,$E237&gt;=Z$5),60,0)))</f>
        <v/>
      </c>
      <c r="AA237" s="80" t="str">
        <f>IF(OR($A237="",NOT(ISNUMBER($G237))),"",IF(AND($F237&lt;=AA$6,$G237&gt;=AA$5),IF(AA$5&gt;$N237,5,$K237)*10+IF(AND($F237&gt;=AA$5,$F237&lt;=AA$6),IF(AND($G237&gt;=AA$5,$G237&lt;=AA$6),5,IF($L237=1,2,1)),IF(AND($G237&gt;=AA$5,$G237&lt;=AA$6),IF($M237&gt;0,4,3),0)),IF(AND($D237&lt;=AA$6,$E237&gt;=AA$5),60,0)))</f>
        <v/>
      </c>
      <c r="AB237" s="80" t="str">
        <f>IF(OR($A237="",NOT(ISNUMBER($G237))),"",IF(AND($F237&lt;=AB$6,$G237&gt;=AB$5),IF(AB$5&gt;$N237,5,$K237)*10+IF(AND($F237&gt;=AB$5,$F237&lt;=AB$6),IF(AND($G237&gt;=AB$5,$G237&lt;=AB$6),5,IF($L237=1,2,1)),IF(AND($G237&gt;=AB$5,$G237&lt;=AB$6),IF($M237&gt;0,4,3),0)),IF(AND($D237&lt;=AB$6,$E237&gt;=AB$5),60,0)))</f>
        <v/>
      </c>
      <c r="AC237" s="80" t="str">
        <f>IF(OR($A237="",NOT(ISNUMBER($G237))),"",IF(AND($F237&lt;=AC$6,$G237&gt;=AC$5),IF(AC$5&gt;$N237,5,$K237)*10+IF(AND($F237&gt;=AC$5,$F237&lt;=AC$6),IF(AND($G237&gt;=AC$5,$G237&lt;=AC$6),5,IF($L237=1,2,1)),IF(AND($G237&gt;=AC$5,$G237&lt;=AC$6),IF($M237&gt;0,4,3),0)),IF(AND($D237&lt;=AC$6,$E237&gt;=AC$5),60,0)))</f>
        <v/>
      </c>
      <c r="AD237" s="80" t="str">
        <f>IF(OR($A237="",NOT(ISNUMBER($G237))),"",IF(AND($F237&lt;=AD$6,$G237&gt;=AD$5),IF(AD$5&gt;$N237,5,$K237)*10+IF(AND($F237&gt;=AD$5,$F237&lt;=AD$6),IF(AND($G237&gt;=AD$5,$G237&lt;=AD$6),5,IF($L237=1,2,1)),IF(AND($G237&gt;=AD$5,$G237&lt;=AD$6),IF($M237&gt;0,4,3),0)),IF(AND($D237&lt;=AD$6,$E237&gt;=AD$5),60,0)))</f>
        <v/>
      </c>
      <c r="AE237" s="80" t="str">
        <f>IF(OR($A237="",NOT(ISNUMBER($G237))),"",IF(AND($F237&lt;=AE$6,$G237&gt;=AE$5),IF(AE$5&gt;$N237,5,$K237)*10+IF(AND($F237&gt;=AE$5,$F237&lt;=AE$6),IF(AND($G237&gt;=AE$5,$G237&lt;=AE$6),5,IF($L237=1,2,1)),IF(AND($G237&gt;=AE$5,$G237&lt;=AE$6),IF($M237&gt;0,4,3),0)),IF(AND($D237&lt;=AE$6,$E237&gt;=AE$5),60,0)))</f>
        <v/>
      </c>
      <c r="AF237" s="80" t="str">
        <f>IF(OR($A237="",NOT(ISNUMBER($G237))),"",IF(AND($F237&lt;=AF$6,$G237&gt;=AF$5),IF(AF$5&gt;$N237,5,$K237)*10+IF(AND($F237&gt;=AF$5,$F237&lt;=AF$6),IF(AND($G237&gt;=AF$5,$G237&lt;=AF$6),5,IF($L237=1,2,1)),IF(AND($G237&gt;=AF$5,$G237&lt;=AF$6),IF($M237&gt;0,4,3),0)),IF(AND($D237&lt;=AF$6,$E237&gt;=AF$5),60,0)))</f>
        <v/>
      </c>
      <c r="AG237" s="80" t="str">
        <f>IF(OR($A237="",NOT(ISNUMBER($G237))),"",IF(AND($F237&lt;=AG$6,$G237&gt;=AG$5),IF(AG$5&gt;$N237,5,$K237)*10+IF(AND($F237&gt;=AG$5,$F237&lt;=AG$6),IF(AND($G237&gt;=AG$5,$G237&lt;=AG$6),5,IF($L237=1,2,1)),IF(AND($G237&gt;=AG$5,$G237&lt;=AG$6),IF($M237&gt;0,4,3),0)),IF(AND($D237&lt;=AG$6,$E237&gt;=AG$5),60,0)))</f>
        <v/>
      </c>
      <c r="AH237" s="80" t="str">
        <f>IF(OR($A237="",NOT(ISNUMBER($G237))),"",IF(AND($F237&lt;=AH$6,$G237&gt;=AH$5),IF(AH$5&gt;$N237,5,$K237)*10+IF(AND($F237&gt;=AH$5,$F237&lt;=AH$6),IF(AND($G237&gt;=AH$5,$G237&lt;=AH$6),5,IF($L237=1,2,1)),IF(AND($G237&gt;=AH$5,$G237&lt;=AH$6),IF($M237&gt;0,4,3),0)),IF(AND($D237&lt;=AH$6,$E237&gt;=AH$5),60,0)))</f>
        <v/>
      </c>
      <c r="AI237" s="80" t="str">
        <f>IF(OR($A237="",NOT(ISNUMBER($G237))),"",IF(AND($F237&lt;=AI$6,$G237&gt;=AI$5),IF(AI$5&gt;$N237,5,$K237)*10+IF(AND($F237&gt;=AI$5,$F237&lt;=AI$6),IF(AND($G237&gt;=AI$5,$G237&lt;=AI$6),5,IF($L237=1,2,1)),IF(AND($G237&gt;=AI$5,$G237&lt;=AI$6),IF($M237&gt;0,4,3),0)),IF(AND($D237&lt;=AI$6,$E237&gt;=AI$5),60,0)))</f>
        <v/>
      </c>
      <c r="AJ237" s="80" t="str">
        <f>IF(OR($A237="",NOT(ISNUMBER($G237))),"",IF(AND($F237&lt;=AJ$6,$G237&gt;=AJ$5),IF(AJ$5&gt;$N237,5,$K237)*10+IF(AND($F237&gt;=AJ$5,$F237&lt;=AJ$6),IF(AND($G237&gt;=AJ$5,$G237&lt;=AJ$6),5,IF($L237=1,2,1)),IF(AND($G237&gt;=AJ$5,$G237&lt;=AJ$6),IF($M237&gt;0,4,3),0)),IF(AND($D237&lt;=AJ$6,$E237&gt;=AJ$5),60,0)))</f>
        <v/>
      </c>
      <c r="AK237" s="80" t="str">
        <f>IF(OR($A237="",NOT(ISNUMBER($G237))),"",IF(AND($F237&lt;=AK$6,$G237&gt;=AK$5),IF(AK$5&gt;$N237,5,$K237)*10+IF(AND($F237&gt;=AK$5,$F237&lt;=AK$6),IF(AND($G237&gt;=AK$5,$G237&lt;=AK$6),5,IF($L237=1,2,1)),IF(AND($G237&gt;=AK$5,$G237&lt;=AK$6),IF($M237&gt;0,4,3),0)),IF(AND($D237&lt;=AK$6,$E237&gt;=AK$5),60,0)))</f>
        <v/>
      </c>
      <c r="AL237" s="80" t="str">
        <f>IF(OR($A237="",NOT(ISNUMBER($G237))),"",IF(AND($F237&lt;=AL$6,$G237&gt;=AL$5),IF(AL$5&gt;$N237,5,$K237)*10+IF(AND($F237&gt;=AL$5,$F237&lt;=AL$6),IF(AND($G237&gt;=AL$5,$G237&lt;=AL$6),5,IF($L237=1,2,1)),IF(AND($G237&gt;=AL$5,$G237&lt;=AL$6),IF($M237&gt;0,4,3),0)),IF(AND($D237&lt;=AL$6,$E237&gt;=AL$5),60,0)))</f>
        <v/>
      </c>
      <c r="AM237" s="80" t="str">
        <f>IF(OR($A237="",NOT(ISNUMBER($G237))),"",IF(AND($F237&lt;=AM$6,$G237&gt;=AM$5),IF(AM$5&gt;$N237,5,$K237)*10+IF(AND($F237&gt;=AM$5,$F237&lt;=AM$6),IF(AND($G237&gt;=AM$5,$G237&lt;=AM$6),5,IF($L237=1,2,1)),IF(AND($G237&gt;=AM$5,$G237&lt;=AM$6),IF($M237&gt;0,4,3),0)),IF(AND($D237&lt;=AM$6,$E237&gt;=AM$5),60,0)))</f>
        <v/>
      </c>
      <c r="AN237" s="80" t="str">
        <f>IF(OR($A237="",NOT(ISNUMBER($G237))),"",IF(AND($F237&lt;=AN$6,$G237&gt;=AN$5),IF(AN$5&gt;$N237,5,$K237)*10+IF(AND($F237&gt;=AN$5,$F237&lt;=AN$6),IF(AND($G237&gt;=AN$5,$G237&lt;=AN$6),5,IF($L237=1,2,1)),IF(AND($G237&gt;=AN$5,$G237&lt;=AN$6),IF($M237&gt;0,4,3),0)),IF(AND($D237&lt;=AN$6,$E237&gt;=AN$5),60,0)))</f>
        <v/>
      </c>
      <c r="AO237" s="80" t="str">
        <f>IF(OR($A237="",NOT(ISNUMBER($G237))),"",IF(AND($F237&lt;=AO$6,$G237&gt;=AO$5),IF(AO$5&gt;$N237,5,$K237)*10+IF(AND($F237&gt;=AO$5,$F237&lt;=AO$6),IF(AND($G237&gt;=AO$5,$G237&lt;=AO$6),5,IF($L237=1,2,1)),IF(AND($G237&gt;=AO$5,$G237&lt;=AO$6),IF($M237&gt;0,4,3),0)),IF(AND($D237&lt;=AO$6,$E237&gt;=AO$5),60,0)))</f>
        <v/>
      </c>
      <c r="AP237" s="80" t="str">
        <f>IF(OR($A237="",NOT(ISNUMBER($G237))),"",IF(AND($F237&lt;=AP$6,$G237&gt;=AP$5),IF(AP$5&gt;$N237,5,$K237)*10+IF(AND($F237&gt;=AP$5,$F237&lt;=AP$6),IF(AND($G237&gt;=AP$5,$G237&lt;=AP$6),5,IF($L237=1,2,1)),IF(AND($G237&gt;=AP$5,$G237&lt;=AP$6),IF($M237&gt;0,4,3),0)),IF(AND($D237&lt;=AP$6,$E237&gt;=AP$5),60,0)))</f>
        <v/>
      </c>
      <c r="AQ237" s="80" t="str">
        <f>IF(OR($A237="",NOT(ISNUMBER($G237))),"",IF(AND($F237&lt;=AQ$6,$G237&gt;=AQ$5),IF(AQ$5&gt;$N237,5,$K237)*10+IF(AND($F237&gt;=AQ$5,$F237&lt;=AQ$6),IF(AND($G237&gt;=AQ$5,$G237&lt;=AQ$6),5,IF($L237=1,2,1)),IF(AND($G237&gt;=AQ$5,$G237&lt;=AQ$6),IF($M237&gt;0,4,3),0)),IF(AND($D237&lt;=AQ$6,$E237&gt;=AQ$5),60,0)))</f>
        <v/>
      </c>
      <c r="AR237" s="80" t="str">
        <f>IF(OR($A237="",NOT(ISNUMBER($G237))),"",IF(AND($F237&lt;=AR$6,$G237&gt;=AR$5),IF(AR$5&gt;$N237,5,$K237)*10+IF(AND($F237&gt;=AR$5,$F237&lt;=AR$6),IF(AND($G237&gt;=AR$5,$G237&lt;=AR$6),5,IF($L237=1,2,1)),IF(AND($G237&gt;=AR$5,$G237&lt;=AR$6),IF($M237&gt;0,4,3),0)),IF(AND($D237&lt;=AR$6,$E237&gt;=AR$5),60,0)))</f>
        <v/>
      </c>
      <c r="AS237" s="80" t="str">
        <f>IF(OR($A237="",NOT(ISNUMBER($G237))),"",IF(AND($F237&lt;=AS$6,$G237&gt;=AS$5),IF(AS$5&gt;$N237,5,$K237)*10+IF(AND($F237&gt;=AS$5,$F237&lt;=AS$6),IF(AND($G237&gt;=AS$5,$G237&lt;=AS$6),5,IF($L237=1,2,1)),IF(AND($G237&gt;=AS$5,$G237&lt;=AS$6),IF($M237&gt;0,4,3),0)),IF(AND($D237&lt;=AS$6,$E237&gt;=AS$5),60,0)))</f>
        <v/>
      </c>
      <c r="AT237" s="80" t="str">
        <f>IF(OR($A237="",NOT(ISNUMBER($G237))),"",IF(AND($F237&lt;=AT$6,$G237&gt;=AT$5),IF(AT$5&gt;$N237,5,$K237)*10+IF(AND($F237&gt;=AT$5,$F237&lt;=AT$6),IF(AND($G237&gt;=AT$5,$G237&lt;=AT$6),5,IF($L237=1,2,1)),IF(AND($G237&gt;=AT$5,$G237&lt;=AT$6),IF($M237&gt;0,4,3),0)),IF(AND($D237&lt;=AT$6,$E237&gt;=AT$5),60,0)))</f>
        <v/>
      </c>
      <c r="AU237" s="80" t="str">
        <f>IF(OR($A237="",NOT(ISNUMBER($G237))),"",IF(AND($F237&lt;=AU$6,$G237&gt;=AU$5),IF(AU$5&gt;$N237,5,$K237)*10+IF(AND($F237&gt;=AU$5,$F237&lt;=AU$6),IF(AND($G237&gt;=AU$5,$G237&lt;=AU$6),5,IF($L237=1,2,1)),IF(AND($G237&gt;=AU$5,$G237&lt;=AU$6),IF($M237&gt;0,4,3),0)),IF(AND($D237&lt;=AU$6,$E237&gt;=AU$5),60,0)))</f>
        <v/>
      </c>
      <c r="AV237" s="80" t="str">
        <f>IF(OR($A237="",NOT(ISNUMBER($G237))),"",IF(AND($F237&lt;=AV$6,$G237&gt;=AV$5),IF(AV$5&gt;$N237,5,$K237)*10+IF(AND($F237&gt;=AV$5,$F237&lt;=AV$6),IF(AND($G237&gt;=AV$5,$G237&lt;=AV$6),5,IF($L237=1,2,1)),IF(AND($G237&gt;=AV$5,$G237&lt;=AV$6),IF($M237&gt;0,4,3),0)),IF(AND($D237&lt;=AV$6,$E237&gt;=AV$5),60,0)))</f>
        <v/>
      </c>
      <c r="AW237" s="80" t="str">
        <f>IF(OR($A237="",NOT(ISNUMBER($G237))),"",IF(AND($F237&lt;=AW$6,$G237&gt;=AW$5),IF(AW$5&gt;$N237,5,$K237)*10+IF(AND($F237&gt;=AW$5,$F237&lt;=AW$6),IF(AND($G237&gt;=AW$5,$G237&lt;=AW$6),5,IF($L237=1,2,1)),IF(AND($G237&gt;=AW$5,$G237&lt;=AW$6),IF($M237&gt;0,4,3),0)),IF(AND($D237&lt;=AW$6,$E237&gt;=AW$5),60,0)))</f>
        <v/>
      </c>
      <c r="AX237" s="80" t="str">
        <f>IF(OR($A237="",NOT(ISNUMBER($G237))),"",IF(AND($F237&lt;=AX$6,$G237&gt;=AX$5),IF(AX$5&gt;$N237,5,$K237)*10+IF(AND($F237&gt;=AX$5,$F237&lt;=AX$6),IF(AND($G237&gt;=AX$5,$G237&lt;=AX$6),5,IF($L237=1,2,1)),IF(AND($G237&gt;=AX$5,$G237&lt;=AX$6),IF($M237&gt;0,4,3),0)),IF(AND($D237&lt;=AX$6,$E237&gt;=AX$5),60,0)))</f>
        <v/>
      </c>
      <c r="AY237" s="80" t="str">
        <f>IF(OR($A237="",NOT(ISNUMBER($G237))),"",IF(AND($F237&lt;=AY$6,$G237&gt;=AY$5),IF(AY$5&gt;$N237,5,$K237)*10+IF(AND($F237&gt;=AY$5,$F237&lt;=AY$6),IF(AND($G237&gt;=AY$5,$G237&lt;=AY$6),5,IF($L237=1,2,1)),IF(AND($G237&gt;=AY$5,$G237&lt;=AY$6),IF($M237&gt;0,4,3),0)),IF(AND($D237&lt;=AY$6,$E237&gt;=AY$5),60,0)))</f>
        <v/>
      </c>
      <c r="AZ237" s="80" t="str">
        <f>IF(OR($A237="",NOT(ISNUMBER($G237))),"",IF(AND($F237&lt;=AZ$6,$G237&gt;=AZ$5),IF(AZ$5&gt;$N237,5,$K237)*10+IF(AND($F237&gt;=AZ$5,$F237&lt;=AZ$6),IF(AND($G237&gt;=AZ$5,$G237&lt;=AZ$6),5,IF($L237=1,2,1)),IF(AND($G237&gt;=AZ$5,$G237&lt;=AZ$6),IF($M237&gt;0,4,3),0)),IF(AND($D237&lt;=AZ$6,$E237&gt;=AZ$5),60,0)))</f>
        <v/>
      </c>
      <c r="BA237" s="80" t="str">
        <f>IF(OR($A237="",NOT(ISNUMBER($G237))),"",IF(AND($F237&lt;=BA$6,$G237&gt;=BA$5),IF(BA$5&gt;$N237,5,$K237)*10+IF(AND($F237&gt;=BA$5,$F237&lt;=BA$6),IF(AND($G237&gt;=BA$5,$G237&lt;=BA$6),5,IF($L237=1,2,1)),IF(AND($G237&gt;=BA$5,$G237&lt;=BA$6),IF($M237&gt;0,4,3),0)),IF(AND($D237&lt;=BA$6,$E237&gt;=BA$5),60,0)))</f>
        <v/>
      </c>
      <c r="BB237" s="80" t="str">
        <f>IF(OR($A237="",NOT(ISNUMBER($G237))),"",IF(AND($F237&lt;=BB$6,$G237&gt;=BB$5),IF(BB$5&gt;$N237,5,$K237)*10+IF(AND($F237&gt;=BB$5,$F237&lt;=BB$6),IF(AND($G237&gt;=BB$5,$G237&lt;=BB$6),5,IF($L237=1,2,1)),IF(AND($G237&gt;=BB$5,$G237&lt;=BB$6),IF($M237&gt;0,4,3),0)),IF(AND($D237&lt;=BB$6,$E237&gt;=BB$5),60,0)))</f>
        <v/>
      </c>
      <c r="BC237" s="80" t="str">
        <f>IF(OR($A237="",NOT(ISNUMBER($G237))),"",IF(AND($F237&lt;=BC$6,$G237&gt;=BC$5),IF(BC$5&gt;$N237,5,$K237)*10+IF(AND($F237&gt;=BC$5,$F237&lt;=BC$6),IF(AND($G237&gt;=BC$5,$G237&lt;=BC$6),5,IF($L237=1,2,1)),IF(AND($G237&gt;=BC$5,$G237&lt;=BC$6),IF($M237&gt;0,4,3),0)),IF(AND($D237&lt;=BC$6,$E237&gt;=BC$5),60,0)))</f>
        <v/>
      </c>
      <c r="BD237" s="80" t="str">
        <f>IF(OR($A237="",NOT(ISNUMBER($G237))),"",IF(AND($F237&lt;=BD$6,$G237&gt;=BD$5),IF(BD$5&gt;$N237,5,$K237)*10+IF(AND($F237&gt;=BD$5,$F237&lt;=BD$6),IF(AND($G237&gt;=BD$5,$G237&lt;=BD$6),5,IF($L237=1,2,1)),IF(AND($G237&gt;=BD$5,$G237&lt;=BD$6),IF($M237&gt;0,4,3),0)),IF(AND($D237&lt;=BD$6,$E237&gt;=BD$5),60,0)))</f>
        <v/>
      </c>
      <c r="BE237" s="80" t="str">
        <f>IF(OR($A237="",NOT(ISNUMBER($G237))),"",IF(AND($F237&lt;=BE$6,$G237&gt;=BE$5),IF(BE$5&gt;$N237,5,$K237)*10+IF(AND($F237&gt;=BE$5,$F237&lt;=BE$6),IF(AND($G237&gt;=BE$5,$G237&lt;=BE$6),5,IF($L237=1,2,1)),IF(AND($G237&gt;=BE$5,$G237&lt;=BE$6),IF($M237&gt;0,4,3),0)),IF(AND($D237&lt;=BE$6,$E237&gt;=BE$5),60,0)))</f>
        <v/>
      </c>
      <c r="BF237" s="80" t="str">
        <f>IF(OR($A237="",NOT(ISNUMBER($G237))),"",IF(AND($F237&lt;=BF$6,$G237&gt;=BF$5),IF(BF$5&gt;$N237,5,$K237)*10+IF(AND($F237&gt;=BF$5,$F237&lt;=BF$6),IF(AND($G237&gt;=BF$5,$G237&lt;=BF$6),5,IF($L237=1,2,1)),IF(AND($G237&gt;=BF$5,$G237&lt;=BF$6),IF($M237&gt;0,4,3),0)),IF(AND($D237&lt;=BF$6,$E237&gt;=BF$5),60,0)))</f>
        <v/>
      </c>
      <c r="BG237" s="80" t="str">
        <f>IF(OR($A237="",NOT(ISNUMBER($G237))),"",IF(AND($F237&lt;=BG$6,$G237&gt;=BG$5),IF(BG$5&gt;$N237,5,$K237)*10+IF(AND($F237&gt;=BG$5,$F237&lt;=BG$6),IF(AND($G237&gt;=BG$5,$G237&lt;=BG$6),5,IF($L237=1,2,1)),IF(AND($G237&gt;=BG$5,$G237&lt;=BG$6),IF($M237&gt;0,4,3),0)),IF(AND($D237&lt;=BG$6,$E237&gt;=BG$5),60,0)))</f>
        <v/>
      </c>
      <c r="BH237" s="80" t="str">
        <f>IF(OR($A237="",NOT(ISNUMBER($G237))),"",IF(AND($F237&lt;=BH$6,$G237&gt;=BH$5),IF(BH$5&gt;$N237,5,$K237)*10+IF(AND($F237&gt;=BH$5,$F237&lt;=BH$6),IF(AND($G237&gt;=BH$5,$G237&lt;=BH$6),5,IF($L237=1,2,1)),IF(AND($G237&gt;=BH$5,$G237&lt;=BH$6),IF($M237&gt;0,4,3),0)),IF(AND($D237&lt;=BH$6,$E237&gt;=BH$5),60,0)))</f>
        <v/>
      </c>
      <c r="BI237" s="80" t="str">
        <f>IF(OR($A237="",NOT(ISNUMBER($G237))),"",IF(AND($F237&lt;=BI$6,$G237&gt;=BI$5),IF(BI$5&gt;$N237,5,$K237)*10+IF(AND($F237&gt;=BI$5,$F237&lt;=BI$6),IF(AND($G237&gt;=BI$5,$G237&lt;=BI$6),5,IF($L237=1,2,1)),IF(AND($G237&gt;=BI$5,$G237&lt;=BI$6),IF($M237&gt;0,4,3),0)),IF(AND($D237&lt;=BI$6,$E237&gt;=BI$5),60,0)))</f>
        <v/>
      </c>
      <c r="BJ237" s="80" t="str">
        <f>IF(OR($A237="",NOT(ISNUMBER($G237))),"",IF(AND($F237&lt;=BJ$6,$G237&gt;=BJ$5),IF(BJ$5&gt;$N237,5,$K237)*10+IF(AND($F237&gt;=BJ$5,$F237&lt;=BJ$6),IF(AND($G237&gt;=BJ$5,$G237&lt;=BJ$6),5,IF($L237=1,2,1)),IF(AND($G237&gt;=BJ$5,$G237&lt;=BJ$6),IF($M237&gt;0,4,3),0)),IF(AND($D237&lt;=BJ$6,$E237&gt;=BJ$5),60,0)))</f>
        <v/>
      </c>
      <c r="BK237" s="80" t="str">
        <f>IF(OR($A237="",NOT(ISNUMBER($G237))),"",IF(AND($F237&lt;=BK$6,$G237&gt;=BK$5),IF(BK$5&gt;$N237,5,$K237)*10+IF(AND($F237&gt;=BK$5,$F237&lt;=BK$6),IF(AND($G237&gt;=BK$5,$G237&lt;=BK$6),5,IF($L237=1,2,1)),IF(AND($G237&gt;=BK$5,$G237&lt;=BK$6),IF($M237&gt;0,4,3),0)),IF(AND($D237&lt;=BK$6,$E237&gt;=BK$5),60,0)))</f>
        <v/>
      </c>
      <c r="BL237" s="80" t="str">
        <f>IF(OR($A237="",NOT(ISNUMBER($G237))),"",IF(AND($F237&lt;=BL$6,$G237&gt;=BL$5),IF(BL$5&gt;$N237,5,$K237)*10+IF(AND($F237&gt;=BL$5,$F237&lt;=BL$6),IF(AND($G237&gt;=BL$5,$G237&lt;=BL$6),5,IF($L237=1,2,1)),IF(AND($G237&gt;=BL$5,$G237&lt;=BL$6),IF($M237&gt;0,4,3),0)),IF(AND($D237&lt;=BL$6,$E237&gt;=BL$5),60,0)))</f>
        <v/>
      </c>
      <c r="BM237" s="80" t="str">
        <f>IF(OR($A237="",NOT(ISNUMBER($G237))),"",IF(AND($F237&lt;=BM$6,$G237&gt;=BM$5),IF(BM$5&gt;$N237,5,$K237)*10+IF(AND($F237&gt;=BM$5,$F237&lt;=BM$6),IF(AND($G237&gt;=BM$5,$G237&lt;=BM$6),5,IF($L237=1,2,1)),IF(AND($G237&gt;=BM$5,$G237&lt;=BM$6),IF($M237&gt;0,4,3),0)),IF(AND($D237&lt;=BM$6,$E237&gt;=BM$5),60,0)))</f>
        <v/>
      </c>
      <c r="BN237" s="80" t="str">
        <f>IF(OR($A237="",NOT(ISNUMBER($G237))),"",IF(AND($F237&lt;=BN$6,$G237&gt;=BN$5),IF(BN$5&gt;$N237,5,$K237)*10+IF(AND($F237&gt;=BN$5,$F237&lt;=BN$6),IF(AND($G237&gt;=BN$5,$G237&lt;=BN$6),5,IF($L237=1,2,1)),IF(AND($G237&gt;=BN$5,$G237&lt;=BN$6),IF($M237&gt;0,4,3),0)),IF(AND($D237&lt;=BN$6,$E237&gt;=BN$5),60,0)))</f>
        <v/>
      </c>
      <c r="BO237" s="80" t="str">
        <f>IF(OR($A237="",NOT(ISNUMBER($G237))),"",IF(AND($F237&lt;=BO$6,$G237&gt;=BO$5),IF(BO$5&gt;$N237,5,$K237)*10+IF(AND($F237&gt;=BO$5,$F237&lt;=BO$6),IF(AND($G237&gt;=BO$5,$G237&lt;=BO$6),5,IF($L237=1,2,1)),IF(AND($G237&gt;=BO$5,$G237&lt;=BO$6),IF($M237&gt;0,4,3),0)),IF(AND($D237&lt;=BO$6,$E237&gt;=BO$5),60,0)))</f>
        <v/>
      </c>
      <c r="BP237" s="80" t="str">
        <f>IF(OR($A237="",NOT(ISNUMBER($G237))),"",IF(AND($F237&lt;=BP$6,$G237&gt;=BP$5),IF(BP$5&gt;$N237,5,$K237)*10+IF(AND($F237&gt;=BP$5,$F237&lt;=BP$6),IF(AND($G237&gt;=BP$5,$G237&lt;=BP$6),5,IF($L237=1,2,1)),IF(AND($G237&gt;=BP$5,$G237&lt;=BP$6),IF($M237&gt;0,4,3),0)),IF(AND($D237&lt;=BP$6,$E237&gt;=BP$5),60,0)))</f>
        <v/>
      </c>
      <c r="BQ237" s="80" t="str">
        <f>IF(OR($A237="",NOT(ISNUMBER($G237))),"",IF(AND($F237&lt;=BQ$6,$G237&gt;=BQ$5),IF(BQ$5&gt;$N237,5,$K237)*10+IF(AND($F237&gt;=BQ$5,$F237&lt;=BQ$6),IF(AND($G237&gt;=BQ$5,$G237&lt;=BQ$6),5,IF($L237=1,2,1)),IF(AND($G237&gt;=BQ$5,$G237&lt;=BQ$6),IF($M237&gt;0,4,3),0)),IF(AND($D237&lt;=BQ$6,$E237&gt;=BQ$5),60,0)))</f>
        <v/>
      </c>
      <c r="BR237" s="80" t="str">
        <f>IF(OR($A237="",NOT(ISNUMBER($G237))),"",IF(AND($F237&lt;=BR$6,$G237&gt;=BR$5),IF(BR$5&gt;$N237,5,$K237)*10+IF(AND($F237&gt;=BR$5,$F237&lt;=BR$6),IF(AND($G237&gt;=BR$5,$G237&lt;=BR$6),5,IF($L237=1,2,1)),IF(AND($G237&gt;=BR$5,$G237&lt;=BR$6),IF($M237&gt;0,4,3),0)),IF(AND($D237&lt;=BR$6,$E237&gt;=BR$5),60,0)))</f>
        <v/>
      </c>
      <c r="BS237" s="80" t="str">
        <f>IF(OR($A237="",NOT(ISNUMBER($G237))),"",IF(AND($F237&lt;=BS$6,$G237&gt;=BS$5),IF(BS$5&gt;$N237,5,$K237)*10+IF(AND($F237&gt;=BS$5,$F237&lt;=BS$6),IF(AND($G237&gt;=BS$5,$G237&lt;=BS$6),5,IF($L237=1,2,1)),IF(AND($G237&gt;=BS$5,$G237&lt;=BS$6),IF($M237&gt;0,4,3),0)),IF(AND($D237&lt;=BS$6,$E237&gt;=BS$5),60,0)))</f>
        <v/>
      </c>
      <c r="BT237" s="80" t="str">
        <f>IF(OR($A237="",NOT(ISNUMBER($G237))),"",IF(AND($F237&lt;=BT$6,$G237&gt;=BT$5),IF(BT$5&gt;$N237,5,$K237)*10+IF(AND($F237&gt;=BT$5,$F237&lt;=BT$6),IF(AND($G237&gt;=BT$5,$G237&lt;=BT$6),5,IF($L237=1,2,1)),IF(AND($G237&gt;=BT$5,$G237&lt;=BT$6),IF($M237&gt;0,4,3),0)),IF(AND($D237&lt;=BT$6,$E237&gt;=BT$5),60,0)))</f>
        <v/>
      </c>
      <c r="BU237" s="80" t="str">
        <f>IF(OR($A237="",NOT(ISNUMBER($G237))),"",IF(AND($F237&lt;=BU$6,$G237&gt;=BU$5),IF(BU$5&gt;$N237,5,$K237)*10+IF(AND($F237&gt;=BU$5,$F237&lt;=BU$6),IF(AND($G237&gt;=BU$5,$G237&lt;=BU$6),5,IF($L237=1,2,1)),IF(AND($G237&gt;=BU$5,$G237&lt;=BU$6),IF($M237&gt;0,4,3),0)),IF(AND($D237&lt;=BU$6,$E237&gt;=BU$5),60,0)))</f>
        <v/>
      </c>
      <c r="BV237" s="80" t="str">
        <f>IF(OR($A237="",NOT(ISNUMBER($G237))),"",IF(AND($F237&lt;=BV$6,$G237&gt;=BV$5),IF(BV$5&gt;$N237,5,$K237)*10+IF(AND($F237&gt;=BV$5,$F237&lt;=BV$6),IF(AND($G237&gt;=BV$5,$G237&lt;=BV$6),5,IF($L237=1,2,1)),IF(AND($G237&gt;=BV$5,$G237&lt;=BV$6),IF($M237&gt;0,4,3),0)),IF(AND($D237&lt;=BV$6,$E237&gt;=BV$5),60,0)))</f>
        <v/>
      </c>
      <c r="BW237" s="80" t="str">
        <f>IF(OR($A237="",NOT(ISNUMBER($G237))),"",IF(AND($F237&lt;=BW$6,$G237&gt;=BW$5),IF(BW$5&gt;$N237,5,$K237)*10+IF(AND($F237&gt;=BW$5,$F237&lt;=BW$6),IF(AND($G237&gt;=BW$5,$G237&lt;=BW$6),5,IF($L237=1,2,1)),IF(AND($G237&gt;=BW$5,$G237&lt;=BW$6),IF($M237&gt;0,4,3),0)),IF(AND($D237&lt;=BW$6,$E237&gt;=BW$5),60,0)))</f>
        <v/>
      </c>
      <c r="BX237" s="80" t="str">
        <f>IF(OR($A237="",NOT(ISNUMBER($G237))),"",IF(AND($F237&lt;=BX$6,$G237&gt;=BX$5),IF(BX$5&gt;$N237,5,$K237)*10+IF(AND($F237&gt;=BX$5,$F237&lt;=BX$6),IF(AND($G237&gt;=BX$5,$G237&lt;=BX$6),5,IF($L237=1,2,1)),IF(AND($G237&gt;=BX$5,$G237&lt;=BX$6),IF($M237&gt;0,4,3),0)),IF(AND($D237&lt;=BX$6,$E237&gt;=BX$5),60,0)))</f>
        <v/>
      </c>
      <c r="BY237" s="80" t="str">
        <f>IF(OR($A237="",NOT(ISNUMBER($G237))),"",IF(AND($F237&lt;=BY$6,$G237&gt;=BY$5),IF(BY$5&gt;$N237,5,$K237)*10+IF(AND($F237&gt;=BY$5,$F237&lt;=BY$6),IF(AND($G237&gt;=BY$5,$G237&lt;=BY$6),5,IF($L237=1,2,1)),IF(AND($G237&gt;=BY$5,$G237&lt;=BY$6),IF($M237&gt;0,4,3),0)),IF(AND($D237&lt;=BY$6,$E237&gt;=BY$5),60,0)))</f>
        <v/>
      </c>
      <c r="BZ237" s="80" t="str">
        <f>IF(OR($A237="",NOT(ISNUMBER($G237))),"",IF(AND($F237&lt;=BZ$6,$G237&gt;=BZ$5),IF(BZ$5&gt;$N237,5,$K237)*10+IF(AND($F237&gt;=BZ$5,$F237&lt;=BZ$6),IF(AND($G237&gt;=BZ$5,$G237&lt;=BZ$6),5,IF($L237=1,2,1)),IF(AND($G237&gt;=BZ$5,$G237&lt;=BZ$6),IF($M237&gt;0,4,3),0)),IF(AND($D237&lt;=BZ$6,$E237&gt;=BZ$5),60,0)))</f>
        <v/>
      </c>
      <c r="CA237" s="80" t="str">
        <f>IF(OR($A237="",NOT(ISNUMBER($G237))),"",IF(AND($F237&lt;=CA$6,$G237&gt;=CA$5),IF(CA$5&gt;$N237,5,$K237)*10+IF(AND($F237&gt;=CA$5,$F237&lt;=CA$6),IF(AND($G237&gt;=CA$5,$G237&lt;=CA$6),5,IF($L237=1,2,1)),IF(AND($G237&gt;=CA$5,$G237&lt;=CA$6),IF($M237&gt;0,4,3),0)),IF(AND($D237&lt;=CA$6,$E237&gt;=CA$5),60,0)))</f>
        <v/>
      </c>
      <c r="CB237" s="80" t="str">
        <f>IF(OR($A237="",NOT(ISNUMBER($G237))),"",IF(AND($F237&lt;=CB$6,$G237&gt;=CB$5),IF(CB$5&gt;$N237,5,$K237)*10+IF(AND($F237&gt;=CB$5,$F237&lt;=CB$6),IF(AND($G237&gt;=CB$5,$G237&lt;=CB$6),5,IF($L237=1,2,1)),IF(AND($G237&gt;=CB$5,$G237&lt;=CB$6),IF($M237&gt;0,4,3),0)),IF(AND($D237&lt;=CB$6,$E237&gt;=CB$5),60,0)))</f>
        <v/>
      </c>
      <c r="CC237" s="80" t="str">
        <f>IF(OR($A237="",NOT(ISNUMBER($G237))),"",IF(AND($F237&lt;=CC$6,$G237&gt;=CC$5),IF(CC$5&gt;$N237,5,$K237)*10+IF(AND($F237&gt;=CC$5,$F237&lt;=CC$6),IF(AND($G237&gt;=CC$5,$G237&lt;=CC$6),5,IF($L237=1,2,1)),IF(AND($G237&gt;=CC$5,$G237&lt;=CC$6),IF($M237&gt;0,4,3),0)),IF(AND($D237&lt;=CC$6,$E237&gt;=CC$5),60,0)))</f>
        <v/>
      </c>
      <c r="CD237" s="80" t="str">
        <f>IF(OR($A237="",NOT(ISNUMBER($G237))),"",IF(AND($F237&lt;=CD$6,$G237&gt;=CD$5),IF(CD$5&gt;$N237,5,$K237)*10+IF(AND($F237&gt;=CD$5,$F237&lt;=CD$6),IF(AND($G237&gt;=CD$5,$G237&lt;=CD$6),5,IF($L237=1,2,1)),IF(AND($G237&gt;=CD$5,$G237&lt;=CD$6),IF($M237&gt;0,4,3),0)),IF(AND($D237&lt;=CD$6,$E237&gt;=CD$5),60,0)))</f>
        <v/>
      </c>
      <c r="CE237" s="80" t="str">
        <f>IF(OR($A237="",NOT(ISNUMBER($G237))),"",IF(AND($F237&lt;=CE$6,$G237&gt;=CE$5),IF(CE$5&gt;$N237,5,$K237)*10+IF(AND($F237&gt;=CE$5,$F237&lt;=CE$6),IF(AND($G237&gt;=CE$5,$G237&lt;=CE$6),5,IF($L237=1,2,1)),IF(AND($G237&gt;=CE$5,$G237&lt;=CE$6),IF($M237&gt;0,4,3),0)),IF(AND($D237&lt;=CE$6,$E237&gt;=CE$5),60,0)))</f>
        <v/>
      </c>
      <c r="CF237" s="80" t="str">
        <f>IF(OR($A237="",NOT(ISNUMBER($G237))),"",IF(AND($F237&lt;=CF$6,$G237&gt;=CF$5),IF(CF$5&gt;$N237,5,$K237)*10+IF(AND($F237&gt;=CF$5,$F237&lt;=CF$6),IF(AND($G237&gt;=CF$5,$G237&lt;=CF$6),5,IF($L237=1,2,1)),IF(AND($G237&gt;=CF$5,$G237&lt;=CF$6),IF($M237&gt;0,4,3),0)),IF(AND($D237&lt;=CF$6,$E237&gt;=CF$5),60,0)))</f>
        <v/>
      </c>
      <c r="CG237" s="80" t="str">
        <f>IF(OR($A237="",NOT(ISNUMBER($G237))),"",IF(AND($F237&lt;=CG$6,$G237&gt;=CG$5),IF(CG$5&gt;$N237,5,$K237)*10+IF(AND($F237&gt;=CG$5,$F237&lt;=CG$6),IF(AND($G237&gt;=CG$5,$G237&lt;=CG$6),5,IF($L237=1,2,1)),IF(AND($G237&gt;=CG$5,$G237&lt;=CG$6),IF($M237&gt;0,4,3),0)),IF(AND($D237&lt;=CG$6,$E237&gt;=CG$5),60,0)))</f>
        <v/>
      </c>
      <c r="CH237" s="80" t="str">
        <f>IF(OR($A237="",NOT(ISNUMBER($G237))),"",IF(AND($F237&lt;=CH$6,$G237&gt;=CH$5),IF(CH$5&gt;$N237,5,$K237)*10+IF(AND($F237&gt;=CH$5,$F237&lt;=CH$6),IF(AND($G237&gt;=CH$5,$G237&lt;=CH$6),5,IF($L237=1,2,1)),IF(AND($G237&gt;=CH$5,$G237&lt;=CH$6),IF($M237&gt;0,4,3),0)),IF(AND($D237&lt;=CH$6,$E237&gt;=CH$5),60,0)))</f>
        <v/>
      </c>
      <c r="CI237" s="80" t="str">
        <f>IF(OR($A237="",NOT(ISNUMBER($G237))),"",IF(AND($F237&lt;=CI$6,$G237&gt;=CI$5),IF(CI$5&gt;$N237,5,$K237)*10+IF(AND($F237&gt;=CI$5,$F237&lt;=CI$6),IF(AND($G237&gt;=CI$5,$G237&lt;=CI$6),5,IF($L237=1,2,1)),IF(AND($G237&gt;=CI$5,$G237&lt;=CI$6),IF($M237&gt;0,4,3),0)),IF(AND($D237&lt;=CI$6,$E237&gt;=CI$5),60,0)))</f>
        <v/>
      </c>
      <c r="CJ237" s="80" t="str">
        <f>IF(OR($A237="",NOT(ISNUMBER($G237))),"",IF(AND($F237&lt;=CJ$6,$G237&gt;=CJ$5),IF(CJ$5&gt;$N237,5,$K237)*10+IF(AND($F237&gt;=CJ$5,$F237&lt;=CJ$6),IF(AND($G237&gt;=CJ$5,$G237&lt;=CJ$6),5,IF($L237=1,2,1)),IF(AND($G237&gt;=CJ$5,$G237&lt;=CJ$6),IF($M237&gt;0,4,3),0)),IF(AND($D237&lt;=CJ$6,$E237&gt;=CJ$5),60,0)))</f>
        <v/>
      </c>
      <c r="CK237" s="80" t="str">
        <f>IF(OR($A237="",NOT(ISNUMBER($G237))),"",IF(AND($F237&lt;=CK$6,$G237&gt;=CK$5),IF(CK$5&gt;$N237,5,$K237)*10+IF(AND($F237&gt;=CK$5,$F237&lt;=CK$6),IF(AND($G237&gt;=CK$5,$G237&lt;=CK$6),5,IF($L237=1,2,1)),IF(AND($G237&gt;=CK$5,$G237&lt;=CK$6),IF($M237&gt;0,4,3),0)),IF(AND($D237&lt;=CK$6,$E237&gt;=CK$5),60,0)))</f>
        <v/>
      </c>
      <c r="CL237" s="80" t="str">
        <f>IF(OR($A237="",NOT(ISNUMBER($G237))),"",IF(AND($F237&lt;=CL$6,$G237&gt;=CL$5),IF(CL$5&gt;$N237,5,$K237)*10+IF(AND($F237&gt;=CL$5,$F237&lt;=CL$6),IF(AND($G237&gt;=CL$5,$G237&lt;=CL$6),5,IF($L237=1,2,1)),IF(AND($G237&gt;=CL$5,$G237&lt;=CL$6),IF($M237&gt;0,4,3),0)),IF(AND($D237&lt;=CL$6,$E237&gt;=CL$5),60,0)))</f>
        <v/>
      </c>
      <c r="CM237" s="80" t="str">
        <f>IF(OR($A237="",NOT(ISNUMBER($G237))),"",IF(AND($F237&lt;=CM$6,$G237&gt;=CM$5),IF(CM$5&gt;$N237,5,$K237)*10+IF(AND($F237&gt;=CM$5,$F237&lt;=CM$6),IF(AND($G237&gt;=CM$5,$G237&lt;=CM$6),5,IF($L237=1,2,1)),IF(AND($G237&gt;=CM$5,$G237&lt;=CM$6),IF($M237&gt;0,4,3),0)),IF(AND($D237&lt;=CM$6,$E237&gt;=CM$5),60,0)))</f>
        <v/>
      </c>
      <c r="CN237" s="80" t="str">
        <f>IF(OR($A237="",NOT(ISNUMBER($G237))),"",IF(AND($F237&lt;=CN$6,$G237&gt;=CN$5),IF(CN$5&gt;$N237,5,$K237)*10+IF(AND($F237&gt;=CN$5,$F237&lt;=CN$6),IF(AND($G237&gt;=CN$5,$G237&lt;=CN$6),5,IF($L237=1,2,1)),IF(AND($G237&gt;=CN$5,$G237&lt;=CN$6),IF($M237&gt;0,4,3),0)),IF(AND($D237&lt;=CN$6,$E237&gt;=CN$5),60,0)))</f>
        <v/>
      </c>
      <c r="CO237" s="80" t="str">
        <f>IF(OR($A237="",NOT(ISNUMBER($G237))),"",IF(AND($F237&lt;=CO$6,$G237&gt;=CO$5),IF(CO$5&gt;$N237,5,$K237)*10+IF(AND($F237&gt;=CO$5,$F237&lt;=CO$6),IF(AND($G237&gt;=CO$5,$G237&lt;=CO$6),5,IF($L237=1,2,1)),IF(AND($G237&gt;=CO$5,$G237&lt;=CO$6),IF($M237&gt;0,4,3),0)),IF(AND($D237&lt;=CO$6,$E237&gt;=CO$5),60,0)))</f>
        <v/>
      </c>
      <c r="CP237" s="80" t="str">
        <f>IF(OR($A237="",NOT(ISNUMBER($G237))),"",IF(AND($F237&lt;=CP$6,$G237&gt;=CP$5),IF(CP$5&gt;$N237,5,$K237)*10+IF(AND($F237&gt;=CP$5,$F237&lt;=CP$6),IF(AND($G237&gt;=CP$5,$G237&lt;=CP$6),5,IF($L237=1,2,1)),IF(AND($G237&gt;=CP$5,$G237&lt;=CP$6),IF($M237&gt;0,4,3),0)),IF(AND($D237&lt;=CP$6,$E237&gt;=CP$5),60,0)))</f>
        <v/>
      </c>
      <c r="CQ237" s="80" t="str">
        <f>IF(OR($A237="",NOT(ISNUMBER($G237))),"",IF(AND($F237&lt;=CQ$6,$G237&gt;=CQ$5),IF(CQ$5&gt;$N237,5,$K237)*10+IF(AND($F237&gt;=CQ$5,$F237&lt;=CQ$6),IF(AND($G237&gt;=CQ$5,$G237&lt;=CQ$6),5,IF($L237=1,2,1)),IF(AND($G237&gt;=CQ$5,$G237&lt;=CQ$6),IF($M237&gt;0,4,3),0)),IF(AND($D237&lt;=CQ$6,$E237&gt;=CQ$5),60,0)))</f>
        <v/>
      </c>
      <c r="CR237" s="80" t="str">
        <f>IF(OR($A237="",NOT(ISNUMBER($G237))),"",IF(AND($F237&lt;=CR$6,$G237&gt;=CR$5),IF(CR$5&gt;$N237,5,$K237)*10+IF(AND($F237&gt;=CR$5,$F237&lt;=CR$6),IF(AND($G237&gt;=CR$5,$G237&lt;=CR$6),5,IF($L237=1,2,1)),IF(AND($G237&gt;=CR$5,$G237&lt;=CR$6),IF($M237&gt;0,4,3),0)),IF(AND($D237&lt;=CR$6,$E237&gt;=CR$5),60,0)))</f>
        <v/>
      </c>
      <c r="CS237" s="80" t="str">
        <f>IF(OR($A237="",NOT(ISNUMBER($G237))),"",IF(AND($F237&lt;=CS$6,$G237&gt;=CS$5),IF(CS$5&gt;$N237,5,$K237)*10+IF(AND($F237&gt;=CS$5,$F237&lt;=CS$6),IF(AND($G237&gt;=CS$5,$G237&lt;=CS$6),5,IF($L237=1,2,1)),IF(AND($G237&gt;=CS$5,$G237&lt;=CS$6),IF($M237&gt;0,4,3),0)),IF(AND($D237&lt;=CS$6,$E237&gt;=CS$5),60,0)))</f>
        <v/>
      </c>
      <c r="CT237" s="80" t="str">
        <f>IF(OR($A237="",NOT(ISNUMBER($G237))),"",IF(AND($F237&lt;=CT$6,$G237&gt;=CT$5),IF(CT$5&gt;$N237,5,$K237)*10+IF(AND($F237&gt;=CT$5,$F237&lt;=CT$6),IF(AND($G237&gt;=CT$5,$G237&lt;=CT$6),5,IF($L237=1,2,1)),IF(AND($G237&gt;=CT$5,$G237&lt;=CT$6),IF($M237&gt;0,4,3),0)),IF(AND($D237&lt;=CT$6,$E237&gt;=CT$5),60,0)))</f>
        <v/>
      </c>
      <c r="CU237" s="80" t="str">
        <f>IF(OR($A237="",NOT(ISNUMBER($G237))),"",IF(AND($F237&lt;=CU$6,$G237&gt;=CU$5),IF(CU$5&gt;$N237,5,$K237)*10+IF(AND($F237&gt;=CU$5,$F237&lt;=CU$6),IF(AND($G237&gt;=CU$5,$G237&lt;=CU$6),5,IF($L237=1,2,1)),IF(AND($G237&gt;=CU$5,$G237&lt;=CU$6),IF($M237&gt;0,4,3),0)),IF(AND($D237&lt;=CU$6,$E237&gt;=CU$5),60,0)))</f>
        <v/>
      </c>
      <c r="CV237" s="80" t="str">
        <f>IF(OR($A237="",NOT(ISNUMBER($G237))),"",IF(AND($F237&lt;=CV$6,$G237&gt;=CV$5),IF(CV$5&gt;$N237,5,$K237)*10+IF(AND($F237&gt;=CV$5,$F237&lt;=CV$6),IF(AND($G237&gt;=CV$5,$G237&lt;=CV$6),5,IF($L237=1,2,1)),IF(AND($G237&gt;=CV$5,$G237&lt;=CV$6),IF($M237&gt;0,4,3),0)),IF(AND($D237&lt;=CV$6,$E237&gt;=CV$5),60,0)))</f>
        <v/>
      </c>
      <c r="CW237" s="80" t="str">
        <f>IF(OR($A237="",NOT(ISNUMBER($G237))),"",IF(AND($F237&lt;=CW$6,$G237&gt;=CW$5),IF(CW$5&gt;$N237,5,$K237)*10+IF(AND($F237&gt;=CW$5,$F237&lt;=CW$6),IF(AND($G237&gt;=CW$5,$G237&lt;=CW$6),5,IF($L237=1,2,1)),IF(AND($G237&gt;=CW$5,$G237&lt;=CW$6),IF($M237&gt;0,4,3),0)),IF(AND($D237&lt;=CW$6,$E237&gt;=CW$5),60,0)))</f>
        <v/>
      </c>
      <c r="CX237" s="80" t="str">
        <f>IF(OR($A237="",NOT(ISNUMBER($G237))),"",IF(AND($F237&lt;=CX$6,$G237&gt;=CX$5),IF(CX$5&gt;$N237,5,$K237)*10+IF(AND($F237&gt;=CX$5,$F237&lt;=CX$6),IF(AND($G237&gt;=CX$5,$G237&lt;=CX$6),5,IF($L237=1,2,1)),IF(AND($G237&gt;=CX$5,$G237&lt;=CX$6),IF($M237&gt;0,4,3),0)),IF(AND($D237&lt;=CX$6,$E237&gt;=CX$5),60,0)))</f>
        <v/>
      </c>
      <c r="CY237" s="80" t="str">
        <f>IF(OR($A237="",NOT(ISNUMBER($G237))),"",IF(AND($F237&lt;=CY$6,$G237&gt;=CY$5),IF(CY$5&gt;$N237,5,$K237)*10+IF(AND($F237&gt;=CY$5,$F237&lt;=CY$6),IF(AND($G237&gt;=CY$5,$G237&lt;=CY$6),5,IF($L237=1,2,1)),IF(AND($G237&gt;=CY$5,$G237&lt;=CY$6),IF($M237&gt;0,4,3),0)),IF(AND($D237&lt;=CY$6,$E237&gt;=CY$5),60,0)))</f>
        <v/>
      </c>
      <c r="CZ237" s="80" t="str">
        <f>IF(OR($A237="",NOT(ISNUMBER($G237))),"",IF(AND($F237&lt;=CZ$6,$G237&gt;=CZ$5),IF(CZ$5&gt;$N237,5,$K237)*10+IF(AND($F237&gt;=CZ$5,$F237&lt;=CZ$6),IF(AND($G237&gt;=CZ$5,$G237&lt;=CZ$6),5,IF($L237=1,2,1)),IF(AND($G237&gt;=CZ$5,$G237&lt;=CZ$6),IF($M237&gt;0,4,3),0)),IF(AND($D237&lt;=CZ$6,$E237&gt;=CZ$5),60,0)))</f>
        <v/>
      </c>
      <c r="DA237" s="80" t="str">
        <f>IF(OR($A237="",NOT(ISNUMBER($G237))),"",IF(AND($F237&lt;=DA$6,$G237&gt;=DA$5),IF(DA$5&gt;$N237,5,$K237)*10+IF(AND($F237&gt;=DA$5,$F237&lt;=DA$6),IF(AND($G237&gt;=DA$5,$G237&lt;=DA$6),5,IF($L237=1,2,1)),IF(AND($G237&gt;=DA$5,$G237&lt;=DA$6),IF($M237&gt;0,4,3),0)),IF(AND($D237&lt;=DA$6,$E237&gt;=DA$5),60,0)))</f>
        <v/>
      </c>
      <c r="DB237" s="80" t="str">
        <f>IF(OR($A237="",NOT(ISNUMBER($G237))),"",IF(AND($F237&lt;=DB$6,$G237&gt;=DB$5),IF(DB$5&gt;$N237,5,$K237)*10+IF(AND($F237&gt;=DB$5,$F237&lt;=DB$6),IF(AND($G237&gt;=DB$5,$G237&lt;=DB$6),5,IF($L237=1,2,1)),IF(AND($G237&gt;=DB$5,$G237&lt;=DB$6),IF($M237&gt;0,4,3),0)),IF(AND($D237&lt;=DB$6,$E237&gt;=DB$5),60,0)))</f>
        <v/>
      </c>
      <c r="DC237" s="80" t="str">
        <f>IF(OR($A237="",NOT(ISNUMBER($G237))),"",IF(AND($F237&lt;=DC$6,$G237&gt;=DC$5),IF(DC$5&gt;$N237,5,$K237)*10+IF(AND($F237&gt;=DC$5,$F237&lt;=DC$6),IF(AND($G237&gt;=DC$5,$G237&lt;=DC$6),5,IF($L237=1,2,1)),IF(AND($G237&gt;=DC$5,$G237&lt;=DC$6),IF($M237&gt;0,4,3),0)),IF(AND($D237&lt;=DC$6,$E237&gt;=DC$5),60,0)))</f>
        <v/>
      </c>
      <c r="DD237" s="80" t="str">
        <f>IF(OR($A237="",NOT(ISNUMBER($G237))),"",IF(AND($F237&lt;=DD$6,$G237&gt;=DD$5),IF(DD$5&gt;$N237,5,$K237)*10+IF(AND($F237&gt;=DD$5,$F237&lt;=DD$6),IF(AND($G237&gt;=DD$5,$G237&lt;=DD$6),5,IF($L237=1,2,1)),IF(AND($G237&gt;=DD$5,$G237&lt;=DD$6),IF($M237&gt;0,4,3),0)),IF(AND($D237&lt;=DD$6,$E237&gt;=DD$5),60,0)))</f>
        <v/>
      </c>
      <c r="DE237" s="80" t="str">
        <f>IF(OR($A237="",NOT(ISNUMBER($G237))),"",IF(AND($F237&lt;=DE$6,$G237&gt;=DE$5),IF(DE$5&gt;$N237,5,$K237)*10+IF(AND($F237&gt;=DE$5,$F237&lt;=DE$6),IF(AND($G237&gt;=DE$5,$G237&lt;=DE$6),5,IF($L237=1,2,1)),IF(AND($G237&gt;=DE$5,$G237&lt;=DE$6),IF($M237&gt;0,4,3),0)),IF(AND($D237&lt;=DE$6,$E237&gt;=DE$5),60,0)))</f>
        <v/>
      </c>
      <c r="DF237" s="80" t="str">
        <f>IF(OR($A237="",NOT(ISNUMBER($G237))),"",IF(AND($F237&lt;=DF$6,$G237&gt;=DF$5),IF(DF$5&gt;$N237,5,$K237)*10+IF(AND($F237&gt;=DF$5,$F237&lt;=DF$6),IF(AND($G237&gt;=DF$5,$G237&lt;=DF$6),5,IF($L237=1,2,1)),IF(AND($G237&gt;=DF$5,$G237&lt;=DF$6),IF($M237&gt;0,4,3),0)),IF(AND($D237&lt;=DF$6,$E237&gt;=DF$5),60,0)))</f>
        <v/>
      </c>
      <c r="DG237" s="80" t="str">
        <f>IF(OR($A237="",NOT(ISNUMBER($G237))),"",IF(AND($F237&lt;=DG$6,$G237&gt;=DG$5),IF(DG$5&gt;$N237,5,$K237)*10+IF(AND($F237&gt;=DG$5,$F237&lt;=DG$6),IF(AND($G237&gt;=DG$5,$G237&lt;=DG$6),5,IF($L237=1,2,1)),IF(AND($G237&gt;=DG$5,$G237&lt;=DG$6),IF($M237&gt;0,4,3),0)),IF(AND($D237&lt;=DG$6,$E237&gt;=DG$5),60,0)))</f>
        <v/>
      </c>
      <c r="DH237" s="80" t="str">
        <f>IF(OR($A237="",NOT(ISNUMBER($G237))),"",IF(AND($F237&lt;=DH$6,$G237&gt;=DH$5),IF(DH$5&gt;$N237,5,$K237)*10+IF(AND($F237&gt;=DH$5,$F237&lt;=DH$6),IF(AND($G237&gt;=DH$5,$G237&lt;=DH$6),5,IF($L237=1,2,1)),IF(AND($G237&gt;=DH$5,$G237&lt;=DH$6),IF($M237&gt;0,4,3),0)),IF(AND($D237&lt;=DH$6,$E237&gt;=DH$5),60,0)))</f>
        <v/>
      </c>
      <c r="DI237" s="80" t="str">
        <f>IF(OR($A237="",NOT(ISNUMBER($G237))),"",IF(AND($F237&lt;=DI$6,$G237&gt;=DI$5),IF(DI$5&gt;$N237,5,$K237)*10+IF(AND($F237&gt;=DI$5,$F237&lt;=DI$6),IF(AND($G237&gt;=DI$5,$G237&lt;=DI$6),5,IF($L237=1,2,1)),IF(AND($G237&gt;=DI$5,$G237&lt;=DI$6),IF($M237&gt;0,4,3),0)),IF(AND($D237&lt;=DI$6,$E237&gt;=DI$5),60,0)))</f>
        <v/>
      </c>
      <c r="DJ237" s="80" t="str">
        <f>IF(OR($A237="",NOT(ISNUMBER($G237))),"",IF(AND($F237&lt;=DJ$6,$G237&gt;=DJ$5),IF(DJ$5&gt;$N237,5,$K237)*10+IF(AND($F237&gt;=DJ$5,$F237&lt;=DJ$6),IF(AND($G237&gt;=DJ$5,$G237&lt;=DJ$6),5,IF($L237=1,2,1)),IF(AND($G237&gt;=DJ$5,$G237&lt;=DJ$6),IF($M237&gt;0,4,3),0)),IF(AND($D237&lt;=DJ$6,$E237&gt;=DJ$5),60,0)))</f>
        <v/>
      </c>
      <c r="DK237" s="80" t="str">
        <f>IF(OR($A237="",NOT(ISNUMBER($G237))),"",IF(AND($F237&lt;=DK$6,$G237&gt;=DK$5),IF(DK$5&gt;$N237,5,$K237)*10+IF(AND($F237&gt;=DK$5,$F237&lt;=DK$6),IF(AND($G237&gt;=DK$5,$G237&lt;=DK$6),5,IF($L237=1,2,1)),IF(AND($G237&gt;=DK$5,$G237&lt;=DK$6),IF($M237&gt;0,4,3),0)),IF(AND($D237&lt;=DK$6,$E237&gt;=DK$5),60,0)))</f>
        <v/>
      </c>
      <c r="DL237" s="80" t="str">
        <f>IF(OR($A237="",NOT(ISNUMBER($G237))),"",IF(AND($F237&lt;=DL$6,$G237&gt;=DL$5),IF(DL$5&gt;$N237,5,$K237)*10+IF(AND($F237&gt;=DL$5,$F237&lt;=DL$6),IF(AND($G237&gt;=DL$5,$G237&lt;=DL$6),5,IF($L237=1,2,1)),IF(AND($G237&gt;=DL$5,$G237&lt;=DL$6),IF($M237&gt;0,4,3),0)),IF(AND($D237&lt;=DL$6,$E237&gt;=DL$5),60,0)))</f>
        <v/>
      </c>
      <c r="DM237" s="80" t="str">
        <f>IF(OR($A237="",NOT(ISNUMBER($G237))),"",IF(AND($F237&lt;=DM$6,$G237&gt;=DM$5),IF(DM$5&gt;$N237,5,$K237)*10+IF(AND($F237&gt;=DM$5,$F237&lt;=DM$6),IF(AND($G237&gt;=DM$5,$G237&lt;=DM$6),5,IF($L237=1,2,1)),IF(AND($G237&gt;=DM$5,$G237&lt;=DM$6),IF($M237&gt;0,4,3),0)),IF(AND($D237&lt;=DM$6,$E237&gt;=DM$5),60,0)))</f>
        <v/>
      </c>
      <c r="DN237" s="80" t="str">
        <f>IF(OR($A237="",NOT(ISNUMBER($G237))),"",IF(AND($F237&lt;=DN$6,$G237&gt;=DN$5),IF(DN$5&gt;$N237,5,$K237)*10+IF(AND($F237&gt;=DN$5,$F237&lt;=DN$6),IF(AND($G237&gt;=DN$5,$G237&lt;=DN$6),5,IF($L237=1,2,1)),IF(AND($G237&gt;=DN$5,$G237&lt;=DN$6),IF($M237&gt;0,4,3),0)),IF(AND($D237&lt;=DN$6,$E237&gt;=DN$5),60,0)))</f>
        <v/>
      </c>
      <c r="DO237" s="80" t="str">
        <f>IF(OR($A237="",NOT(ISNUMBER($G237))),"",IF(AND($F237&lt;=DO$6,$G237&gt;=DO$5),IF(DO$5&gt;$N237,5,$K237)*10+IF(AND($F237&gt;=DO$5,$F237&lt;=DO$6),IF(AND($G237&gt;=DO$5,$G237&lt;=DO$6),5,IF($L237=1,2,1)),IF(AND($G237&gt;=DO$5,$G237&lt;=DO$6),IF($M237&gt;0,4,3),0)),IF(AND($D237&lt;=DO$6,$E237&gt;=DO$5),60,0)))</f>
        <v/>
      </c>
      <c r="DP237" s="80" t="str">
        <f>IF(OR($A237="",NOT(ISNUMBER($G237))),"",IF(AND($F237&lt;=DP$6,$G237&gt;=DP$5),IF(DP$5&gt;$N237,5,$K237)*10+IF(AND($F237&gt;=DP$5,$F237&lt;=DP$6),IF(AND($G237&gt;=DP$5,$G237&lt;=DP$6),5,IF($L237=1,2,1)),IF(AND($G237&gt;=DP$5,$G237&lt;=DP$6),IF($M237&gt;0,4,3),0)),IF(AND($D237&lt;=DP$6,$E237&gt;=DP$5),60,0)))</f>
        <v/>
      </c>
      <c r="DQ237" s="80" t="str">
        <f>IF(OR($A237="",NOT(ISNUMBER($G237))),"",IF(AND($F237&lt;=DQ$6,$G237&gt;=DQ$5),IF(DQ$5&gt;$N237,5,$K237)*10+IF(AND($F237&gt;=DQ$5,$F237&lt;=DQ$6),IF(AND($G237&gt;=DQ$5,$G237&lt;=DQ$6),5,IF($L237=1,2,1)),IF(AND($G237&gt;=DQ$5,$G237&lt;=DQ$6),IF($M237&gt;0,4,3),0)),IF(AND($D237&lt;=DQ$6,$E237&gt;=DQ$5),60,0)))</f>
        <v/>
      </c>
      <c r="DR237" s="80" t="str">
        <f>IF(OR($A237="",NOT(ISNUMBER($G237))),"",IF(AND($F237&lt;=DR$6,$G237&gt;=DR$5),IF(DR$5&gt;$N237,5,$K237)*10+IF(AND($F237&gt;=DR$5,$F237&lt;=DR$6),IF(AND($G237&gt;=DR$5,$G237&lt;=DR$6),5,IF($L237=1,2,1)),IF(AND($G237&gt;=DR$5,$G237&lt;=DR$6),IF($M237&gt;0,4,3),0)),IF(AND($D237&lt;=DR$6,$E237&gt;=DR$5),60,0)))</f>
        <v/>
      </c>
      <c r="DS237" s="80" t="str">
        <f>IF(OR($A237="",NOT(ISNUMBER($G237))),"",IF(AND($F237&lt;=DS$6,$G237&gt;=DS$5),IF(DS$5&gt;$N237,5,$K237)*10+IF(AND($F237&gt;=DS$5,$F237&lt;=DS$6),IF(AND($G237&gt;=DS$5,$G237&lt;=DS$6),5,IF($L237=1,2,1)),IF(AND($G237&gt;=DS$5,$G237&lt;=DS$6),IF($M237&gt;0,4,3),0)),IF(AND($D237&lt;=DS$6,$E237&gt;=DS$5),60,0)))</f>
        <v/>
      </c>
      <c r="DT237" s="80" t="str">
        <f>IF(OR($A237="",NOT(ISNUMBER($G237))),"",IF(AND($F237&lt;=DT$6,$G237&gt;=DT$5),IF(DT$5&gt;$N237,5,$K237)*10+IF(AND($F237&gt;=DT$5,$F237&lt;=DT$6),IF(AND($G237&gt;=DT$5,$G237&lt;=DT$6),5,IF($L237=1,2,1)),IF(AND($G237&gt;=DT$5,$G237&lt;=DT$6),IF($M237&gt;0,4,3),0)),IF(AND($D237&lt;=DT$6,$E237&gt;=DT$5),60,0)))</f>
        <v/>
      </c>
      <c r="DU237" s="80" t="str">
        <f>IF(OR($A237="",NOT(ISNUMBER($G237))),"",IF(AND($F237&lt;=DU$6,$G237&gt;=DU$5),IF(DU$5&gt;$N237,5,$K237)*10+IF(AND($F237&gt;=DU$5,$F237&lt;=DU$6),IF(AND($G237&gt;=DU$5,$G237&lt;=DU$6),5,IF($L237=1,2,1)),IF(AND($G237&gt;=DU$5,$G237&lt;=DU$6),IF($M237&gt;0,4,3),0)),IF(AND($D237&lt;=DU$6,$E237&gt;=DU$5),60,0)))</f>
        <v/>
      </c>
      <c r="DV237" s="80" t="str">
        <f>IF(OR($A237="",NOT(ISNUMBER($G237))),"",IF(AND($F237&lt;=DV$6,$G237&gt;=DV$5),IF(DV$5&gt;$N237,5,$K237)*10+IF(AND($F237&gt;=DV$5,$F237&lt;=DV$6),IF(AND($G237&gt;=DV$5,$G237&lt;=DV$6),5,IF($L237=1,2,1)),IF(AND($G237&gt;=DV$5,$G237&lt;=DV$6),IF($M237&gt;0,4,3),0)),IF(AND($D237&lt;=DV$6,$E237&gt;=DV$5),60,0)))</f>
        <v/>
      </c>
      <c r="DW237" s="80" t="str">
        <f>IF(OR($A237="",NOT(ISNUMBER($G237))),"",IF(AND($F237&lt;=DW$6,$G237&gt;=DW$5),IF(DW$5&gt;$N237,5,$K237)*10+IF(AND($F237&gt;=DW$5,$F237&lt;=DW$6),IF(AND($G237&gt;=DW$5,$G237&lt;=DW$6),5,IF($L237=1,2,1)),IF(AND($G237&gt;=DW$5,$G237&lt;=DW$6),IF($M237&gt;0,4,3),0)),IF(AND($D237&lt;=DW$6,$E237&gt;=DW$5),60,0)))</f>
        <v/>
      </c>
      <c r="DX237" s="80" t="str">
        <f>IF(OR($A237="",NOT(ISNUMBER($G237))),"",IF(AND($F237&lt;=DX$6,$G237&gt;=DX$5),IF(DX$5&gt;$N237,5,$K237)*10+IF(AND($F237&gt;=DX$5,$F237&lt;=DX$6),IF(AND($G237&gt;=DX$5,$G237&lt;=DX$6),5,IF($L237=1,2,1)),IF(AND($G237&gt;=DX$5,$G237&lt;=DX$6),IF($M237&gt;0,4,3),0)),IF(AND($D237&lt;=DX$6,$E237&gt;=DX$5),60,0)))</f>
        <v/>
      </c>
      <c r="DY237" s="80" t="str">
        <f>IF(OR($A237="",NOT(ISNUMBER($G237))),"",IF(AND($F237&lt;=DY$6,$G237&gt;=DY$5),IF(DY$5&gt;$N237,5,$K237)*10+IF(AND($F237&gt;=DY$5,$F237&lt;=DY$6),IF(AND($G237&gt;=DY$5,$G237&lt;=DY$6),5,IF($L237=1,2,1)),IF(AND($G237&gt;=DY$5,$G237&lt;=DY$6),IF($M237&gt;0,4,3),0)),IF(AND($D237&lt;=DY$6,$E237&gt;=DY$5),60,0)))</f>
        <v/>
      </c>
      <c r="DZ237" s="80" t="str">
        <f>IF(OR($A237="",NOT(ISNUMBER($G237))),"",IF(AND($F237&lt;=DZ$6,$G237&gt;=DZ$5),IF(DZ$5&gt;$N237,5,$K237)*10+IF(AND($F237&gt;=DZ$5,$F237&lt;=DZ$6),IF(AND($G237&gt;=DZ$5,$G237&lt;=DZ$6),5,IF($L237=1,2,1)),IF(AND($G237&gt;=DZ$5,$G237&lt;=DZ$6),IF($M237&gt;0,4,3),0)),IF(AND($D237&lt;=DZ$6,$E237&gt;=DZ$5),60,0)))</f>
        <v/>
      </c>
      <c r="EA237" s="80" t="str">
        <f>IF(OR($A237="",NOT(ISNUMBER($G237))),"",IF(AND($F237&lt;=EA$6,$G237&gt;=EA$5),IF(EA$5&gt;$N237,5,$K237)*10+IF(AND($F237&gt;=EA$5,$F237&lt;=EA$6),IF(AND($G237&gt;=EA$5,$G237&lt;=EA$6),5,IF($L237=1,2,1)),IF(AND($G237&gt;=EA$5,$G237&lt;=EA$6),IF($M237&gt;0,4,3),0)),IF(AND($D237&lt;=EA$6,$E237&gt;=EA$5),60,0)))</f>
        <v/>
      </c>
      <c r="EB237" s="80" t="str">
        <f>IF(OR($A237="",NOT(ISNUMBER($G237))),"",IF(AND($F237&lt;=EB$6,$G237&gt;=EB$5),IF(EB$5&gt;$N237,5,$K237)*10+IF(AND($F237&gt;=EB$5,$F237&lt;=EB$6),IF(AND($G237&gt;=EB$5,$G237&lt;=EB$6),5,IF($L237=1,2,1)),IF(AND($G237&gt;=EB$5,$G237&lt;=EB$6),IF($M237&gt;0,4,3),0)),IF(AND($D237&lt;=EB$6,$E237&gt;=EB$5),60,0)))</f>
        <v/>
      </c>
      <c r="EC237" s="80" t="str">
        <f>IF(OR($A237="",NOT(ISNUMBER($G237))),"",IF(AND($F237&lt;=EC$6,$G237&gt;=EC$5),IF(EC$5&gt;$N237,5,$K237)*10+IF(AND($F237&gt;=EC$5,$F237&lt;=EC$6),IF(AND($G237&gt;=EC$5,$G237&lt;=EC$6),5,IF($L237=1,2,1)),IF(AND($G237&gt;=EC$5,$G237&lt;=EC$6),IF($M237&gt;0,4,3),0)),IF(AND($D237&lt;=EC$6,$E237&gt;=EC$5),60,0)))</f>
        <v/>
      </c>
      <c r="ED237" s="80" t="str">
        <f>IF(OR($A237="",NOT(ISNUMBER($G237))),"",IF(AND($F237&lt;=ED$6,$G237&gt;=ED$5),IF(ED$5&gt;$N237,5,$K237)*10+IF(AND($F237&gt;=ED$5,$F237&lt;=ED$6),IF(AND($G237&gt;=ED$5,$G237&lt;=ED$6),5,IF($L237=1,2,1)),IF(AND($G237&gt;=ED$5,$G237&lt;=ED$6),IF($M237&gt;0,4,3),0)),IF(AND($D237&lt;=ED$6,$E237&gt;=ED$5),60,0)))</f>
        <v/>
      </c>
    </row>
    <row r="238" ht="18" customHeight="1">
      <c r="A238" s="52" t="str">
        <f>IF(Tasks!$B238="","",Tasks!$A238)</f>
        <v/>
      </c>
      <c r="B238" s="78" t="str">
        <f>IF(Tasks!$B238="","",Tasks!$B238)</f>
        <v/>
      </c>
      <c r="C238" s="25" t="str">
        <f>IF($B238="","",IF(AND(Tasks!$D238="",Tasks!$G238=""),"-",IF(Tasks!$D238="","",Tasks!$D238&amp;IF(OR(Tasks!$E238="",Tasks!$E238="FS"),IF(N(Tasks!$F238)=0,"","FS"),Tasks!$E238)&amp;IF(N(Tasks!$F238)=0,"",IF(Tasks!$F238&gt;0,"+","")&amp;Tasks!$F238))&amp;IF(AND(Tasks!$D238&lt;&gt;"",Tasks!$G238&lt;&gt;""),", ","")&amp;IF(Tasks!$G238="","",Tasks!$G238&amp;IF(OR(Tasks!$H238="",Tasks!$H238="FS"),IF(N(Tasks!$I238)=0,"","FS"),Tasks!$H238)&amp;IF(N(Tasks!$I238)=0,"",IF(Tasks!$I238&gt;0,"+","")&amp;Tasks!$I238))))</f>
        <v/>
      </c>
      <c r="D238" s="51" t="str">
        <f>IF(OR($B238="",Tasks!$Q238=""),"",Tasks!$Q238)</f>
        <v/>
      </c>
      <c r="E238" s="51" t="str">
        <f>IF(OR($B238="",Tasks!$R238=""),"",Tasks!$R238)</f>
        <v/>
      </c>
      <c r="F238" s="51" t="str">
        <f>IF(OR($B238="",Tasks!$S238=""),"",Tasks!$S238)</f>
        <v/>
      </c>
      <c r="G238" s="51" t="str">
        <f>IF(OR($B238="",Tasks!$T238=""),"",Tasks!$T238)</f>
        <v/>
      </c>
      <c r="H238" s="52" t="str">
        <f>IF($B238="","",Tasks!$AE238)</f>
        <v/>
      </c>
      <c r="I238" s="79" t="str">
        <f>IF($B238="","",Tasks!$AF238)</f>
        <v/>
      </c>
      <c r="J238" s="53" t="str">
        <f>IF(OR($B238="",Tasks!$V238=""),"",Tasks!$V238)</f>
        <v/>
      </c>
      <c r="K238" s="52" t="str">
        <f>IF($B238="","",Tasks!$AA238)</f>
        <v/>
      </c>
      <c r="L238" s="52" t="str">
        <f>IF($B238="","",Tasks!$AB238)</f>
        <v/>
      </c>
      <c r="M238" s="52" t="str">
        <f>IF($B238="","",Tasks!$Z238)</f>
        <v/>
      </c>
      <c r="N238" s="52" t="str">
        <f>IF(OR($B238="",Tasks!$AG238=""),"",Tasks!$AG238)</f>
        <v/>
      </c>
      <c r="O238" s="80" t="str">
        <f>IF(OR($A238="",NOT(ISNUMBER($G238))),"",IF(AND($F238&lt;=O$6,$G238&gt;=O$5),IF(O$5&gt;$N238,5,$K238)*10+IF(AND($F238&gt;=O$5,$F238&lt;=O$6),IF(AND($G238&gt;=O$5,$G238&lt;=O$6),5,IF($L238=1,2,1)),IF(AND($G238&gt;=O$5,$G238&lt;=O$6),IF($M238&gt;0,4,3),0)),IF(AND($D238&lt;=O$6,$E238&gt;=O$5),60,0)))</f>
        <v/>
      </c>
      <c r="P238" s="80" t="str">
        <f>IF(OR($A238="",NOT(ISNUMBER($G238))),"",IF(AND($F238&lt;=P$6,$G238&gt;=P$5),IF(P$5&gt;$N238,5,$K238)*10+IF(AND($F238&gt;=P$5,$F238&lt;=P$6),IF(AND($G238&gt;=P$5,$G238&lt;=P$6),5,IF($L238=1,2,1)),IF(AND($G238&gt;=P$5,$G238&lt;=P$6),IF($M238&gt;0,4,3),0)),IF(AND($D238&lt;=P$6,$E238&gt;=P$5),60,0)))</f>
        <v/>
      </c>
      <c r="Q238" s="80" t="str">
        <f>IF(OR($A238="",NOT(ISNUMBER($G238))),"",IF(AND($F238&lt;=Q$6,$G238&gt;=Q$5),IF(Q$5&gt;$N238,5,$K238)*10+IF(AND($F238&gt;=Q$5,$F238&lt;=Q$6),IF(AND($G238&gt;=Q$5,$G238&lt;=Q$6),5,IF($L238=1,2,1)),IF(AND($G238&gt;=Q$5,$G238&lt;=Q$6),IF($M238&gt;0,4,3),0)),IF(AND($D238&lt;=Q$6,$E238&gt;=Q$5),60,0)))</f>
        <v/>
      </c>
      <c r="R238" s="80" t="str">
        <f>IF(OR($A238="",NOT(ISNUMBER($G238))),"",IF(AND($F238&lt;=R$6,$G238&gt;=R$5),IF(R$5&gt;$N238,5,$K238)*10+IF(AND($F238&gt;=R$5,$F238&lt;=R$6),IF(AND($G238&gt;=R$5,$G238&lt;=R$6),5,IF($L238=1,2,1)),IF(AND($G238&gt;=R$5,$G238&lt;=R$6),IF($M238&gt;0,4,3),0)),IF(AND($D238&lt;=R$6,$E238&gt;=R$5),60,0)))</f>
        <v/>
      </c>
      <c r="S238" s="80" t="str">
        <f>IF(OR($A238="",NOT(ISNUMBER($G238))),"",IF(AND($F238&lt;=S$6,$G238&gt;=S$5),IF(S$5&gt;$N238,5,$K238)*10+IF(AND($F238&gt;=S$5,$F238&lt;=S$6),IF(AND($G238&gt;=S$5,$G238&lt;=S$6),5,IF($L238=1,2,1)),IF(AND($G238&gt;=S$5,$G238&lt;=S$6),IF($M238&gt;0,4,3),0)),IF(AND($D238&lt;=S$6,$E238&gt;=S$5),60,0)))</f>
        <v/>
      </c>
      <c r="T238" s="80" t="str">
        <f>IF(OR($A238="",NOT(ISNUMBER($G238))),"",IF(AND($F238&lt;=T$6,$G238&gt;=T$5),IF(T$5&gt;$N238,5,$K238)*10+IF(AND($F238&gt;=T$5,$F238&lt;=T$6),IF(AND($G238&gt;=T$5,$G238&lt;=T$6),5,IF($L238=1,2,1)),IF(AND($G238&gt;=T$5,$G238&lt;=T$6),IF($M238&gt;0,4,3),0)),IF(AND($D238&lt;=T$6,$E238&gt;=T$5),60,0)))</f>
        <v/>
      </c>
      <c r="U238" s="80" t="str">
        <f>IF(OR($A238="",NOT(ISNUMBER($G238))),"",IF(AND($F238&lt;=U$6,$G238&gt;=U$5),IF(U$5&gt;$N238,5,$K238)*10+IF(AND($F238&gt;=U$5,$F238&lt;=U$6),IF(AND($G238&gt;=U$5,$G238&lt;=U$6),5,IF($L238=1,2,1)),IF(AND($G238&gt;=U$5,$G238&lt;=U$6),IF($M238&gt;0,4,3),0)),IF(AND($D238&lt;=U$6,$E238&gt;=U$5),60,0)))</f>
        <v/>
      </c>
      <c r="V238" s="80" t="str">
        <f>IF(OR($A238="",NOT(ISNUMBER($G238))),"",IF(AND($F238&lt;=V$6,$G238&gt;=V$5),IF(V$5&gt;$N238,5,$K238)*10+IF(AND($F238&gt;=V$5,$F238&lt;=V$6),IF(AND($G238&gt;=V$5,$G238&lt;=V$6),5,IF($L238=1,2,1)),IF(AND($G238&gt;=V$5,$G238&lt;=V$6),IF($M238&gt;0,4,3),0)),IF(AND($D238&lt;=V$6,$E238&gt;=V$5),60,0)))</f>
        <v/>
      </c>
      <c r="W238" s="80" t="str">
        <f>IF(OR($A238="",NOT(ISNUMBER($G238))),"",IF(AND($F238&lt;=W$6,$G238&gt;=W$5),IF(W$5&gt;$N238,5,$K238)*10+IF(AND($F238&gt;=W$5,$F238&lt;=W$6),IF(AND($G238&gt;=W$5,$G238&lt;=W$6),5,IF($L238=1,2,1)),IF(AND($G238&gt;=W$5,$G238&lt;=W$6),IF($M238&gt;0,4,3),0)),IF(AND($D238&lt;=W$6,$E238&gt;=W$5),60,0)))</f>
        <v/>
      </c>
      <c r="X238" s="80" t="str">
        <f>IF(OR($A238="",NOT(ISNUMBER($G238))),"",IF(AND($F238&lt;=X$6,$G238&gt;=X$5),IF(X$5&gt;$N238,5,$K238)*10+IF(AND($F238&gt;=X$5,$F238&lt;=X$6),IF(AND($G238&gt;=X$5,$G238&lt;=X$6),5,IF($L238=1,2,1)),IF(AND($G238&gt;=X$5,$G238&lt;=X$6),IF($M238&gt;0,4,3),0)),IF(AND($D238&lt;=X$6,$E238&gt;=X$5),60,0)))</f>
        <v/>
      </c>
      <c r="Y238" s="80" t="str">
        <f>IF(OR($A238="",NOT(ISNUMBER($G238))),"",IF(AND($F238&lt;=Y$6,$G238&gt;=Y$5),IF(Y$5&gt;$N238,5,$K238)*10+IF(AND($F238&gt;=Y$5,$F238&lt;=Y$6),IF(AND($G238&gt;=Y$5,$G238&lt;=Y$6),5,IF($L238=1,2,1)),IF(AND($G238&gt;=Y$5,$G238&lt;=Y$6),IF($M238&gt;0,4,3),0)),IF(AND($D238&lt;=Y$6,$E238&gt;=Y$5),60,0)))</f>
        <v/>
      </c>
      <c r="Z238" s="80" t="str">
        <f>IF(OR($A238="",NOT(ISNUMBER($G238))),"",IF(AND($F238&lt;=Z$6,$G238&gt;=Z$5),IF(Z$5&gt;$N238,5,$K238)*10+IF(AND($F238&gt;=Z$5,$F238&lt;=Z$6),IF(AND($G238&gt;=Z$5,$G238&lt;=Z$6),5,IF($L238=1,2,1)),IF(AND($G238&gt;=Z$5,$G238&lt;=Z$6),IF($M238&gt;0,4,3),0)),IF(AND($D238&lt;=Z$6,$E238&gt;=Z$5),60,0)))</f>
        <v/>
      </c>
      <c r="AA238" s="80" t="str">
        <f>IF(OR($A238="",NOT(ISNUMBER($G238))),"",IF(AND($F238&lt;=AA$6,$G238&gt;=AA$5),IF(AA$5&gt;$N238,5,$K238)*10+IF(AND($F238&gt;=AA$5,$F238&lt;=AA$6),IF(AND($G238&gt;=AA$5,$G238&lt;=AA$6),5,IF($L238=1,2,1)),IF(AND($G238&gt;=AA$5,$G238&lt;=AA$6),IF($M238&gt;0,4,3),0)),IF(AND($D238&lt;=AA$6,$E238&gt;=AA$5),60,0)))</f>
        <v/>
      </c>
      <c r="AB238" s="80" t="str">
        <f>IF(OR($A238="",NOT(ISNUMBER($G238))),"",IF(AND($F238&lt;=AB$6,$G238&gt;=AB$5),IF(AB$5&gt;$N238,5,$K238)*10+IF(AND($F238&gt;=AB$5,$F238&lt;=AB$6),IF(AND($G238&gt;=AB$5,$G238&lt;=AB$6),5,IF($L238=1,2,1)),IF(AND($G238&gt;=AB$5,$G238&lt;=AB$6),IF($M238&gt;0,4,3),0)),IF(AND($D238&lt;=AB$6,$E238&gt;=AB$5),60,0)))</f>
        <v/>
      </c>
      <c r="AC238" s="80" t="str">
        <f>IF(OR($A238="",NOT(ISNUMBER($G238))),"",IF(AND($F238&lt;=AC$6,$G238&gt;=AC$5),IF(AC$5&gt;$N238,5,$K238)*10+IF(AND($F238&gt;=AC$5,$F238&lt;=AC$6),IF(AND($G238&gt;=AC$5,$G238&lt;=AC$6),5,IF($L238=1,2,1)),IF(AND($G238&gt;=AC$5,$G238&lt;=AC$6),IF($M238&gt;0,4,3),0)),IF(AND($D238&lt;=AC$6,$E238&gt;=AC$5),60,0)))</f>
        <v/>
      </c>
      <c r="AD238" s="80" t="str">
        <f>IF(OR($A238="",NOT(ISNUMBER($G238))),"",IF(AND($F238&lt;=AD$6,$G238&gt;=AD$5),IF(AD$5&gt;$N238,5,$K238)*10+IF(AND($F238&gt;=AD$5,$F238&lt;=AD$6),IF(AND($G238&gt;=AD$5,$G238&lt;=AD$6),5,IF($L238=1,2,1)),IF(AND($G238&gt;=AD$5,$G238&lt;=AD$6),IF($M238&gt;0,4,3),0)),IF(AND($D238&lt;=AD$6,$E238&gt;=AD$5),60,0)))</f>
        <v/>
      </c>
      <c r="AE238" s="80" t="str">
        <f>IF(OR($A238="",NOT(ISNUMBER($G238))),"",IF(AND($F238&lt;=AE$6,$G238&gt;=AE$5),IF(AE$5&gt;$N238,5,$K238)*10+IF(AND($F238&gt;=AE$5,$F238&lt;=AE$6),IF(AND($G238&gt;=AE$5,$G238&lt;=AE$6),5,IF($L238=1,2,1)),IF(AND($G238&gt;=AE$5,$G238&lt;=AE$6),IF($M238&gt;0,4,3),0)),IF(AND($D238&lt;=AE$6,$E238&gt;=AE$5),60,0)))</f>
        <v/>
      </c>
      <c r="AF238" s="80" t="str">
        <f>IF(OR($A238="",NOT(ISNUMBER($G238))),"",IF(AND($F238&lt;=AF$6,$G238&gt;=AF$5),IF(AF$5&gt;$N238,5,$K238)*10+IF(AND($F238&gt;=AF$5,$F238&lt;=AF$6),IF(AND($G238&gt;=AF$5,$G238&lt;=AF$6),5,IF($L238=1,2,1)),IF(AND($G238&gt;=AF$5,$G238&lt;=AF$6),IF($M238&gt;0,4,3),0)),IF(AND($D238&lt;=AF$6,$E238&gt;=AF$5),60,0)))</f>
        <v/>
      </c>
      <c r="AG238" s="80" t="str">
        <f>IF(OR($A238="",NOT(ISNUMBER($G238))),"",IF(AND($F238&lt;=AG$6,$G238&gt;=AG$5),IF(AG$5&gt;$N238,5,$K238)*10+IF(AND($F238&gt;=AG$5,$F238&lt;=AG$6),IF(AND($G238&gt;=AG$5,$G238&lt;=AG$6),5,IF($L238=1,2,1)),IF(AND($G238&gt;=AG$5,$G238&lt;=AG$6),IF($M238&gt;0,4,3),0)),IF(AND($D238&lt;=AG$6,$E238&gt;=AG$5),60,0)))</f>
        <v/>
      </c>
      <c r="AH238" s="80" t="str">
        <f>IF(OR($A238="",NOT(ISNUMBER($G238))),"",IF(AND($F238&lt;=AH$6,$G238&gt;=AH$5),IF(AH$5&gt;$N238,5,$K238)*10+IF(AND($F238&gt;=AH$5,$F238&lt;=AH$6),IF(AND($G238&gt;=AH$5,$G238&lt;=AH$6),5,IF($L238=1,2,1)),IF(AND($G238&gt;=AH$5,$G238&lt;=AH$6),IF($M238&gt;0,4,3),0)),IF(AND($D238&lt;=AH$6,$E238&gt;=AH$5),60,0)))</f>
        <v/>
      </c>
      <c r="AI238" s="80" t="str">
        <f>IF(OR($A238="",NOT(ISNUMBER($G238))),"",IF(AND($F238&lt;=AI$6,$G238&gt;=AI$5),IF(AI$5&gt;$N238,5,$K238)*10+IF(AND($F238&gt;=AI$5,$F238&lt;=AI$6),IF(AND($G238&gt;=AI$5,$G238&lt;=AI$6),5,IF($L238=1,2,1)),IF(AND($G238&gt;=AI$5,$G238&lt;=AI$6),IF($M238&gt;0,4,3),0)),IF(AND($D238&lt;=AI$6,$E238&gt;=AI$5),60,0)))</f>
        <v/>
      </c>
      <c r="AJ238" s="80" t="str">
        <f>IF(OR($A238="",NOT(ISNUMBER($G238))),"",IF(AND($F238&lt;=AJ$6,$G238&gt;=AJ$5),IF(AJ$5&gt;$N238,5,$K238)*10+IF(AND($F238&gt;=AJ$5,$F238&lt;=AJ$6),IF(AND($G238&gt;=AJ$5,$G238&lt;=AJ$6),5,IF($L238=1,2,1)),IF(AND($G238&gt;=AJ$5,$G238&lt;=AJ$6),IF($M238&gt;0,4,3),0)),IF(AND($D238&lt;=AJ$6,$E238&gt;=AJ$5),60,0)))</f>
        <v/>
      </c>
      <c r="AK238" s="80" t="str">
        <f>IF(OR($A238="",NOT(ISNUMBER($G238))),"",IF(AND($F238&lt;=AK$6,$G238&gt;=AK$5),IF(AK$5&gt;$N238,5,$K238)*10+IF(AND($F238&gt;=AK$5,$F238&lt;=AK$6),IF(AND($G238&gt;=AK$5,$G238&lt;=AK$6),5,IF($L238=1,2,1)),IF(AND($G238&gt;=AK$5,$G238&lt;=AK$6),IF($M238&gt;0,4,3),0)),IF(AND($D238&lt;=AK$6,$E238&gt;=AK$5),60,0)))</f>
        <v/>
      </c>
      <c r="AL238" s="80" t="str">
        <f>IF(OR($A238="",NOT(ISNUMBER($G238))),"",IF(AND($F238&lt;=AL$6,$G238&gt;=AL$5),IF(AL$5&gt;$N238,5,$K238)*10+IF(AND($F238&gt;=AL$5,$F238&lt;=AL$6),IF(AND($G238&gt;=AL$5,$G238&lt;=AL$6),5,IF($L238=1,2,1)),IF(AND($G238&gt;=AL$5,$G238&lt;=AL$6),IF($M238&gt;0,4,3),0)),IF(AND($D238&lt;=AL$6,$E238&gt;=AL$5),60,0)))</f>
        <v/>
      </c>
      <c r="AM238" s="80" t="str">
        <f>IF(OR($A238="",NOT(ISNUMBER($G238))),"",IF(AND($F238&lt;=AM$6,$G238&gt;=AM$5),IF(AM$5&gt;$N238,5,$K238)*10+IF(AND($F238&gt;=AM$5,$F238&lt;=AM$6),IF(AND($G238&gt;=AM$5,$G238&lt;=AM$6),5,IF($L238=1,2,1)),IF(AND($G238&gt;=AM$5,$G238&lt;=AM$6),IF($M238&gt;0,4,3),0)),IF(AND($D238&lt;=AM$6,$E238&gt;=AM$5),60,0)))</f>
        <v/>
      </c>
      <c r="AN238" s="80" t="str">
        <f>IF(OR($A238="",NOT(ISNUMBER($G238))),"",IF(AND($F238&lt;=AN$6,$G238&gt;=AN$5),IF(AN$5&gt;$N238,5,$K238)*10+IF(AND($F238&gt;=AN$5,$F238&lt;=AN$6),IF(AND($G238&gt;=AN$5,$G238&lt;=AN$6),5,IF($L238=1,2,1)),IF(AND($G238&gt;=AN$5,$G238&lt;=AN$6),IF($M238&gt;0,4,3),0)),IF(AND($D238&lt;=AN$6,$E238&gt;=AN$5),60,0)))</f>
        <v/>
      </c>
      <c r="AO238" s="80" t="str">
        <f>IF(OR($A238="",NOT(ISNUMBER($G238))),"",IF(AND($F238&lt;=AO$6,$G238&gt;=AO$5),IF(AO$5&gt;$N238,5,$K238)*10+IF(AND($F238&gt;=AO$5,$F238&lt;=AO$6),IF(AND($G238&gt;=AO$5,$G238&lt;=AO$6),5,IF($L238=1,2,1)),IF(AND($G238&gt;=AO$5,$G238&lt;=AO$6),IF($M238&gt;0,4,3),0)),IF(AND($D238&lt;=AO$6,$E238&gt;=AO$5),60,0)))</f>
        <v/>
      </c>
      <c r="AP238" s="80" t="str">
        <f>IF(OR($A238="",NOT(ISNUMBER($G238))),"",IF(AND($F238&lt;=AP$6,$G238&gt;=AP$5),IF(AP$5&gt;$N238,5,$K238)*10+IF(AND($F238&gt;=AP$5,$F238&lt;=AP$6),IF(AND($G238&gt;=AP$5,$G238&lt;=AP$6),5,IF($L238=1,2,1)),IF(AND($G238&gt;=AP$5,$G238&lt;=AP$6),IF($M238&gt;0,4,3),0)),IF(AND($D238&lt;=AP$6,$E238&gt;=AP$5),60,0)))</f>
        <v/>
      </c>
      <c r="AQ238" s="80" t="str">
        <f>IF(OR($A238="",NOT(ISNUMBER($G238))),"",IF(AND($F238&lt;=AQ$6,$G238&gt;=AQ$5),IF(AQ$5&gt;$N238,5,$K238)*10+IF(AND($F238&gt;=AQ$5,$F238&lt;=AQ$6),IF(AND($G238&gt;=AQ$5,$G238&lt;=AQ$6),5,IF($L238=1,2,1)),IF(AND($G238&gt;=AQ$5,$G238&lt;=AQ$6),IF($M238&gt;0,4,3),0)),IF(AND($D238&lt;=AQ$6,$E238&gt;=AQ$5),60,0)))</f>
        <v/>
      </c>
      <c r="AR238" s="80" t="str">
        <f>IF(OR($A238="",NOT(ISNUMBER($G238))),"",IF(AND($F238&lt;=AR$6,$G238&gt;=AR$5),IF(AR$5&gt;$N238,5,$K238)*10+IF(AND($F238&gt;=AR$5,$F238&lt;=AR$6),IF(AND($G238&gt;=AR$5,$G238&lt;=AR$6),5,IF($L238=1,2,1)),IF(AND($G238&gt;=AR$5,$G238&lt;=AR$6),IF($M238&gt;0,4,3),0)),IF(AND($D238&lt;=AR$6,$E238&gt;=AR$5),60,0)))</f>
        <v/>
      </c>
      <c r="AS238" s="80" t="str">
        <f>IF(OR($A238="",NOT(ISNUMBER($G238))),"",IF(AND($F238&lt;=AS$6,$G238&gt;=AS$5),IF(AS$5&gt;$N238,5,$K238)*10+IF(AND($F238&gt;=AS$5,$F238&lt;=AS$6),IF(AND($G238&gt;=AS$5,$G238&lt;=AS$6),5,IF($L238=1,2,1)),IF(AND($G238&gt;=AS$5,$G238&lt;=AS$6),IF($M238&gt;0,4,3),0)),IF(AND($D238&lt;=AS$6,$E238&gt;=AS$5),60,0)))</f>
        <v/>
      </c>
      <c r="AT238" s="80" t="str">
        <f>IF(OR($A238="",NOT(ISNUMBER($G238))),"",IF(AND($F238&lt;=AT$6,$G238&gt;=AT$5),IF(AT$5&gt;$N238,5,$K238)*10+IF(AND($F238&gt;=AT$5,$F238&lt;=AT$6),IF(AND($G238&gt;=AT$5,$G238&lt;=AT$6),5,IF($L238=1,2,1)),IF(AND($G238&gt;=AT$5,$G238&lt;=AT$6),IF($M238&gt;0,4,3),0)),IF(AND($D238&lt;=AT$6,$E238&gt;=AT$5),60,0)))</f>
        <v/>
      </c>
      <c r="AU238" s="80" t="str">
        <f>IF(OR($A238="",NOT(ISNUMBER($G238))),"",IF(AND($F238&lt;=AU$6,$G238&gt;=AU$5),IF(AU$5&gt;$N238,5,$K238)*10+IF(AND($F238&gt;=AU$5,$F238&lt;=AU$6),IF(AND($G238&gt;=AU$5,$G238&lt;=AU$6),5,IF($L238=1,2,1)),IF(AND($G238&gt;=AU$5,$G238&lt;=AU$6),IF($M238&gt;0,4,3),0)),IF(AND($D238&lt;=AU$6,$E238&gt;=AU$5),60,0)))</f>
        <v/>
      </c>
      <c r="AV238" s="80" t="str">
        <f>IF(OR($A238="",NOT(ISNUMBER($G238))),"",IF(AND($F238&lt;=AV$6,$G238&gt;=AV$5),IF(AV$5&gt;$N238,5,$K238)*10+IF(AND($F238&gt;=AV$5,$F238&lt;=AV$6),IF(AND($G238&gt;=AV$5,$G238&lt;=AV$6),5,IF($L238=1,2,1)),IF(AND($G238&gt;=AV$5,$G238&lt;=AV$6),IF($M238&gt;0,4,3),0)),IF(AND($D238&lt;=AV$6,$E238&gt;=AV$5),60,0)))</f>
        <v/>
      </c>
      <c r="AW238" s="80" t="str">
        <f>IF(OR($A238="",NOT(ISNUMBER($G238))),"",IF(AND($F238&lt;=AW$6,$G238&gt;=AW$5),IF(AW$5&gt;$N238,5,$K238)*10+IF(AND($F238&gt;=AW$5,$F238&lt;=AW$6),IF(AND($G238&gt;=AW$5,$G238&lt;=AW$6),5,IF($L238=1,2,1)),IF(AND($G238&gt;=AW$5,$G238&lt;=AW$6),IF($M238&gt;0,4,3),0)),IF(AND($D238&lt;=AW$6,$E238&gt;=AW$5),60,0)))</f>
        <v/>
      </c>
      <c r="AX238" s="80" t="str">
        <f>IF(OR($A238="",NOT(ISNUMBER($G238))),"",IF(AND($F238&lt;=AX$6,$G238&gt;=AX$5),IF(AX$5&gt;$N238,5,$K238)*10+IF(AND($F238&gt;=AX$5,$F238&lt;=AX$6),IF(AND($G238&gt;=AX$5,$G238&lt;=AX$6),5,IF($L238=1,2,1)),IF(AND($G238&gt;=AX$5,$G238&lt;=AX$6),IF($M238&gt;0,4,3),0)),IF(AND($D238&lt;=AX$6,$E238&gt;=AX$5),60,0)))</f>
        <v/>
      </c>
      <c r="AY238" s="80" t="str">
        <f>IF(OR($A238="",NOT(ISNUMBER($G238))),"",IF(AND($F238&lt;=AY$6,$G238&gt;=AY$5),IF(AY$5&gt;$N238,5,$K238)*10+IF(AND($F238&gt;=AY$5,$F238&lt;=AY$6),IF(AND($G238&gt;=AY$5,$G238&lt;=AY$6),5,IF($L238=1,2,1)),IF(AND($G238&gt;=AY$5,$G238&lt;=AY$6),IF($M238&gt;0,4,3),0)),IF(AND($D238&lt;=AY$6,$E238&gt;=AY$5),60,0)))</f>
        <v/>
      </c>
      <c r="AZ238" s="80" t="str">
        <f>IF(OR($A238="",NOT(ISNUMBER($G238))),"",IF(AND($F238&lt;=AZ$6,$G238&gt;=AZ$5),IF(AZ$5&gt;$N238,5,$K238)*10+IF(AND($F238&gt;=AZ$5,$F238&lt;=AZ$6),IF(AND($G238&gt;=AZ$5,$G238&lt;=AZ$6),5,IF($L238=1,2,1)),IF(AND($G238&gt;=AZ$5,$G238&lt;=AZ$6),IF($M238&gt;0,4,3),0)),IF(AND($D238&lt;=AZ$6,$E238&gt;=AZ$5),60,0)))</f>
        <v/>
      </c>
      <c r="BA238" s="80" t="str">
        <f>IF(OR($A238="",NOT(ISNUMBER($G238))),"",IF(AND($F238&lt;=BA$6,$G238&gt;=BA$5),IF(BA$5&gt;$N238,5,$K238)*10+IF(AND($F238&gt;=BA$5,$F238&lt;=BA$6),IF(AND($G238&gt;=BA$5,$G238&lt;=BA$6),5,IF($L238=1,2,1)),IF(AND($G238&gt;=BA$5,$G238&lt;=BA$6),IF($M238&gt;0,4,3),0)),IF(AND($D238&lt;=BA$6,$E238&gt;=BA$5),60,0)))</f>
        <v/>
      </c>
      <c r="BB238" s="80" t="str">
        <f>IF(OR($A238="",NOT(ISNUMBER($G238))),"",IF(AND($F238&lt;=BB$6,$G238&gt;=BB$5),IF(BB$5&gt;$N238,5,$K238)*10+IF(AND($F238&gt;=BB$5,$F238&lt;=BB$6),IF(AND($G238&gt;=BB$5,$G238&lt;=BB$6),5,IF($L238=1,2,1)),IF(AND($G238&gt;=BB$5,$G238&lt;=BB$6),IF($M238&gt;0,4,3),0)),IF(AND($D238&lt;=BB$6,$E238&gt;=BB$5),60,0)))</f>
        <v/>
      </c>
      <c r="BC238" s="80" t="str">
        <f>IF(OR($A238="",NOT(ISNUMBER($G238))),"",IF(AND($F238&lt;=BC$6,$G238&gt;=BC$5),IF(BC$5&gt;$N238,5,$K238)*10+IF(AND($F238&gt;=BC$5,$F238&lt;=BC$6),IF(AND($G238&gt;=BC$5,$G238&lt;=BC$6),5,IF($L238=1,2,1)),IF(AND($G238&gt;=BC$5,$G238&lt;=BC$6),IF($M238&gt;0,4,3),0)),IF(AND($D238&lt;=BC$6,$E238&gt;=BC$5),60,0)))</f>
        <v/>
      </c>
      <c r="BD238" s="80" t="str">
        <f>IF(OR($A238="",NOT(ISNUMBER($G238))),"",IF(AND($F238&lt;=BD$6,$G238&gt;=BD$5),IF(BD$5&gt;$N238,5,$K238)*10+IF(AND($F238&gt;=BD$5,$F238&lt;=BD$6),IF(AND($G238&gt;=BD$5,$G238&lt;=BD$6),5,IF($L238=1,2,1)),IF(AND($G238&gt;=BD$5,$G238&lt;=BD$6),IF($M238&gt;0,4,3),0)),IF(AND($D238&lt;=BD$6,$E238&gt;=BD$5),60,0)))</f>
        <v/>
      </c>
      <c r="BE238" s="80" t="str">
        <f>IF(OR($A238="",NOT(ISNUMBER($G238))),"",IF(AND($F238&lt;=BE$6,$G238&gt;=BE$5),IF(BE$5&gt;$N238,5,$K238)*10+IF(AND($F238&gt;=BE$5,$F238&lt;=BE$6),IF(AND($G238&gt;=BE$5,$G238&lt;=BE$6),5,IF($L238=1,2,1)),IF(AND($G238&gt;=BE$5,$G238&lt;=BE$6),IF($M238&gt;0,4,3),0)),IF(AND($D238&lt;=BE$6,$E238&gt;=BE$5),60,0)))</f>
        <v/>
      </c>
      <c r="BF238" s="80" t="str">
        <f>IF(OR($A238="",NOT(ISNUMBER($G238))),"",IF(AND($F238&lt;=BF$6,$G238&gt;=BF$5),IF(BF$5&gt;$N238,5,$K238)*10+IF(AND($F238&gt;=BF$5,$F238&lt;=BF$6),IF(AND($G238&gt;=BF$5,$G238&lt;=BF$6),5,IF($L238=1,2,1)),IF(AND($G238&gt;=BF$5,$G238&lt;=BF$6),IF($M238&gt;0,4,3),0)),IF(AND($D238&lt;=BF$6,$E238&gt;=BF$5),60,0)))</f>
        <v/>
      </c>
      <c r="BG238" s="80" t="str">
        <f>IF(OR($A238="",NOT(ISNUMBER($G238))),"",IF(AND($F238&lt;=BG$6,$G238&gt;=BG$5),IF(BG$5&gt;$N238,5,$K238)*10+IF(AND($F238&gt;=BG$5,$F238&lt;=BG$6),IF(AND($G238&gt;=BG$5,$G238&lt;=BG$6),5,IF($L238=1,2,1)),IF(AND($G238&gt;=BG$5,$G238&lt;=BG$6),IF($M238&gt;0,4,3),0)),IF(AND($D238&lt;=BG$6,$E238&gt;=BG$5),60,0)))</f>
        <v/>
      </c>
      <c r="BH238" s="80" t="str">
        <f>IF(OR($A238="",NOT(ISNUMBER($G238))),"",IF(AND($F238&lt;=BH$6,$G238&gt;=BH$5),IF(BH$5&gt;$N238,5,$K238)*10+IF(AND($F238&gt;=BH$5,$F238&lt;=BH$6),IF(AND($G238&gt;=BH$5,$G238&lt;=BH$6),5,IF($L238=1,2,1)),IF(AND($G238&gt;=BH$5,$G238&lt;=BH$6),IF($M238&gt;0,4,3),0)),IF(AND($D238&lt;=BH$6,$E238&gt;=BH$5),60,0)))</f>
        <v/>
      </c>
      <c r="BI238" s="80" t="str">
        <f>IF(OR($A238="",NOT(ISNUMBER($G238))),"",IF(AND($F238&lt;=BI$6,$G238&gt;=BI$5),IF(BI$5&gt;$N238,5,$K238)*10+IF(AND($F238&gt;=BI$5,$F238&lt;=BI$6),IF(AND($G238&gt;=BI$5,$G238&lt;=BI$6),5,IF($L238=1,2,1)),IF(AND($G238&gt;=BI$5,$G238&lt;=BI$6),IF($M238&gt;0,4,3),0)),IF(AND($D238&lt;=BI$6,$E238&gt;=BI$5),60,0)))</f>
        <v/>
      </c>
      <c r="BJ238" s="80" t="str">
        <f>IF(OR($A238="",NOT(ISNUMBER($G238))),"",IF(AND($F238&lt;=BJ$6,$G238&gt;=BJ$5),IF(BJ$5&gt;$N238,5,$K238)*10+IF(AND($F238&gt;=BJ$5,$F238&lt;=BJ$6),IF(AND($G238&gt;=BJ$5,$G238&lt;=BJ$6),5,IF($L238=1,2,1)),IF(AND($G238&gt;=BJ$5,$G238&lt;=BJ$6),IF($M238&gt;0,4,3),0)),IF(AND($D238&lt;=BJ$6,$E238&gt;=BJ$5),60,0)))</f>
        <v/>
      </c>
      <c r="BK238" s="80" t="str">
        <f>IF(OR($A238="",NOT(ISNUMBER($G238))),"",IF(AND($F238&lt;=BK$6,$G238&gt;=BK$5),IF(BK$5&gt;$N238,5,$K238)*10+IF(AND($F238&gt;=BK$5,$F238&lt;=BK$6),IF(AND($G238&gt;=BK$5,$G238&lt;=BK$6),5,IF($L238=1,2,1)),IF(AND($G238&gt;=BK$5,$G238&lt;=BK$6),IF($M238&gt;0,4,3),0)),IF(AND($D238&lt;=BK$6,$E238&gt;=BK$5),60,0)))</f>
        <v/>
      </c>
      <c r="BL238" s="80" t="str">
        <f>IF(OR($A238="",NOT(ISNUMBER($G238))),"",IF(AND($F238&lt;=BL$6,$G238&gt;=BL$5),IF(BL$5&gt;$N238,5,$K238)*10+IF(AND($F238&gt;=BL$5,$F238&lt;=BL$6),IF(AND($G238&gt;=BL$5,$G238&lt;=BL$6),5,IF($L238=1,2,1)),IF(AND($G238&gt;=BL$5,$G238&lt;=BL$6),IF($M238&gt;0,4,3),0)),IF(AND($D238&lt;=BL$6,$E238&gt;=BL$5),60,0)))</f>
        <v/>
      </c>
      <c r="BM238" s="80" t="str">
        <f>IF(OR($A238="",NOT(ISNUMBER($G238))),"",IF(AND($F238&lt;=BM$6,$G238&gt;=BM$5),IF(BM$5&gt;$N238,5,$K238)*10+IF(AND($F238&gt;=BM$5,$F238&lt;=BM$6),IF(AND($G238&gt;=BM$5,$G238&lt;=BM$6),5,IF($L238=1,2,1)),IF(AND($G238&gt;=BM$5,$G238&lt;=BM$6),IF($M238&gt;0,4,3),0)),IF(AND($D238&lt;=BM$6,$E238&gt;=BM$5),60,0)))</f>
        <v/>
      </c>
      <c r="BN238" s="80" t="str">
        <f>IF(OR($A238="",NOT(ISNUMBER($G238))),"",IF(AND($F238&lt;=BN$6,$G238&gt;=BN$5),IF(BN$5&gt;$N238,5,$K238)*10+IF(AND($F238&gt;=BN$5,$F238&lt;=BN$6),IF(AND($G238&gt;=BN$5,$G238&lt;=BN$6),5,IF($L238=1,2,1)),IF(AND($G238&gt;=BN$5,$G238&lt;=BN$6),IF($M238&gt;0,4,3),0)),IF(AND($D238&lt;=BN$6,$E238&gt;=BN$5),60,0)))</f>
        <v/>
      </c>
      <c r="BO238" s="80" t="str">
        <f>IF(OR($A238="",NOT(ISNUMBER($G238))),"",IF(AND($F238&lt;=BO$6,$G238&gt;=BO$5),IF(BO$5&gt;$N238,5,$K238)*10+IF(AND($F238&gt;=BO$5,$F238&lt;=BO$6),IF(AND($G238&gt;=BO$5,$G238&lt;=BO$6),5,IF($L238=1,2,1)),IF(AND($G238&gt;=BO$5,$G238&lt;=BO$6),IF($M238&gt;0,4,3),0)),IF(AND($D238&lt;=BO$6,$E238&gt;=BO$5),60,0)))</f>
        <v/>
      </c>
      <c r="BP238" s="80" t="str">
        <f>IF(OR($A238="",NOT(ISNUMBER($G238))),"",IF(AND($F238&lt;=BP$6,$G238&gt;=BP$5),IF(BP$5&gt;$N238,5,$K238)*10+IF(AND($F238&gt;=BP$5,$F238&lt;=BP$6),IF(AND($G238&gt;=BP$5,$G238&lt;=BP$6),5,IF($L238=1,2,1)),IF(AND($G238&gt;=BP$5,$G238&lt;=BP$6),IF($M238&gt;0,4,3),0)),IF(AND($D238&lt;=BP$6,$E238&gt;=BP$5),60,0)))</f>
        <v/>
      </c>
      <c r="BQ238" s="80" t="str">
        <f>IF(OR($A238="",NOT(ISNUMBER($G238))),"",IF(AND($F238&lt;=BQ$6,$G238&gt;=BQ$5),IF(BQ$5&gt;$N238,5,$K238)*10+IF(AND($F238&gt;=BQ$5,$F238&lt;=BQ$6),IF(AND($G238&gt;=BQ$5,$G238&lt;=BQ$6),5,IF($L238=1,2,1)),IF(AND($G238&gt;=BQ$5,$G238&lt;=BQ$6),IF($M238&gt;0,4,3),0)),IF(AND($D238&lt;=BQ$6,$E238&gt;=BQ$5),60,0)))</f>
        <v/>
      </c>
      <c r="BR238" s="80" t="str">
        <f>IF(OR($A238="",NOT(ISNUMBER($G238))),"",IF(AND($F238&lt;=BR$6,$G238&gt;=BR$5),IF(BR$5&gt;$N238,5,$K238)*10+IF(AND($F238&gt;=BR$5,$F238&lt;=BR$6),IF(AND($G238&gt;=BR$5,$G238&lt;=BR$6),5,IF($L238=1,2,1)),IF(AND($G238&gt;=BR$5,$G238&lt;=BR$6),IF($M238&gt;0,4,3),0)),IF(AND($D238&lt;=BR$6,$E238&gt;=BR$5),60,0)))</f>
        <v/>
      </c>
      <c r="BS238" s="80" t="str">
        <f>IF(OR($A238="",NOT(ISNUMBER($G238))),"",IF(AND($F238&lt;=BS$6,$G238&gt;=BS$5),IF(BS$5&gt;$N238,5,$K238)*10+IF(AND($F238&gt;=BS$5,$F238&lt;=BS$6),IF(AND($G238&gt;=BS$5,$G238&lt;=BS$6),5,IF($L238=1,2,1)),IF(AND($G238&gt;=BS$5,$G238&lt;=BS$6),IF($M238&gt;0,4,3),0)),IF(AND($D238&lt;=BS$6,$E238&gt;=BS$5),60,0)))</f>
        <v/>
      </c>
      <c r="BT238" s="80" t="str">
        <f>IF(OR($A238="",NOT(ISNUMBER($G238))),"",IF(AND($F238&lt;=BT$6,$G238&gt;=BT$5),IF(BT$5&gt;$N238,5,$K238)*10+IF(AND($F238&gt;=BT$5,$F238&lt;=BT$6),IF(AND($G238&gt;=BT$5,$G238&lt;=BT$6),5,IF($L238=1,2,1)),IF(AND($G238&gt;=BT$5,$G238&lt;=BT$6),IF($M238&gt;0,4,3),0)),IF(AND($D238&lt;=BT$6,$E238&gt;=BT$5),60,0)))</f>
        <v/>
      </c>
      <c r="BU238" s="80" t="str">
        <f>IF(OR($A238="",NOT(ISNUMBER($G238))),"",IF(AND($F238&lt;=BU$6,$G238&gt;=BU$5),IF(BU$5&gt;$N238,5,$K238)*10+IF(AND($F238&gt;=BU$5,$F238&lt;=BU$6),IF(AND($G238&gt;=BU$5,$G238&lt;=BU$6),5,IF($L238=1,2,1)),IF(AND($G238&gt;=BU$5,$G238&lt;=BU$6),IF($M238&gt;0,4,3),0)),IF(AND($D238&lt;=BU$6,$E238&gt;=BU$5),60,0)))</f>
        <v/>
      </c>
      <c r="BV238" s="80" t="str">
        <f>IF(OR($A238="",NOT(ISNUMBER($G238))),"",IF(AND($F238&lt;=BV$6,$G238&gt;=BV$5),IF(BV$5&gt;$N238,5,$K238)*10+IF(AND($F238&gt;=BV$5,$F238&lt;=BV$6),IF(AND($G238&gt;=BV$5,$G238&lt;=BV$6),5,IF($L238=1,2,1)),IF(AND($G238&gt;=BV$5,$G238&lt;=BV$6),IF($M238&gt;0,4,3),0)),IF(AND($D238&lt;=BV$6,$E238&gt;=BV$5),60,0)))</f>
        <v/>
      </c>
      <c r="BW238" s="80" t="str">
        <f>IF(OR($A238="",NOT(ISNUMBER($G238))),"",IF(AND($F238&lt;=BW$6,$G238&gt;=BW$5),IF(BW$5&gt;$N238,5,$K238)*10+IF(AND($F238&gt;=BW$5,$F238&lt;=BW$6),IF(AND($G238&gt;=BW$5,$G238&lt;=BW$6),5,IF($L238=1,2,1)),IF(AND($G238&gt;=BW$5,$G238&lt;=BW$6),IF($M238&gt;0,4,3),0)),IF(AND($D238&lt;=BW$6,$E238&gt;=BW$5),60,0)))</f>
        <v/>
      </c>
      <c r="BX238" s="80" t="str">
        <f>IF(OR($A238="",NOT(ISNUMBER($G238))),"",IF(AND($F238&lt;=BX$6,$G238&gt;=BX$5),IF(BX$5&gt;$N238,5,$K238)*10+IF(AND($F238&gt;=BX$5,$F238&lt;=BX$6),IF(AND($G238&gt;=BX$5,$G238&lt;=BX$6),5,IF($L238=1,2,1)),IF(AND($G238&gt;=BX$5,$G238&lt;=BX$6),IF($M238&gt;0,4,3),0)),IF(AND($D238&lt;=BX$6,$E238&gt;=BX$5),60,0)))</f>
        <v/>
      </c>
      <c r="BY238" s="80" t="str">
        <f>IF(OR($A238="",NOT(ISNUMBER($G238))),"",IF(AND($F238&lt;=BY$6,$G238&gt;=BY$5),IF(BY$5&gt;$N238,5,$K238)*10+IF(AND($F238&gt;=BY$5,$F238&lt;=BY$6),IF(AND($G238&gt;=BY$5,$G238&lt;=BY$6),5,IF($L238=1,2,1)),IF(AND($G238&gt;=BY$5,$G238&lt;=BY$6),IF($M238&gt;0,4,3),0)),IF(AND($D238&lt;=BY$6,$E238&gt;=BY$5),60,0)))</f>
        <v/>
      </c>
      <c r="BZ238" s="80" t="str">
        <f>IF(OR($A238="",NOT(ISNUMBER($G238))),"",IF(AND($F238&lt;=BZ$6,$G238&gt;=BZ$5),IF(BZ$5&gt;$N238,5,$K238)*10+IF(AND($F238&gt;=BZ$5,$F238&lt;=BZ$6),IF(AND($G238&gt;=BZ$5,$G238&lt;=BZ$6),5,IF($L238=1,2,1)),IF(AND($G238&gt;=BZ$5,$G238&lt;=BZ$6),IF($M238&gt;0,4,3),0)),IF(AND($D238&lt;=BZ$6,$E238&gt;=BZ$5),60,0)))</f>
        <v/>
      </c>
      <c r="CA238" s="80" t="str">
        <f>IF(OR($A238="",NOT(ISNUMBER($G238))),"",IF(AND($F238&lt;=CA$6,$G238&gt;=CA$5),IF(CA$5&gt;$N238,5,$K238)*10+IF(AND($F238&gt;=CA$5,$F238&lt;=CA$6),IF(AND($G238&gt;=CA$5,$G238&lt;=CA$6),5,IF($L238=1,2,1)),IF(AND($G238&gt;=CA$5,$G238&lt;=CA$6),IF($M238&gt;0,4,3),0)),IF(AND($D238&lt;=CA$6,$E238&gt;=CA$5),60,0)))</f>
        <v/>
      </c>
      <c r="CB238" s="80" t="str">
        <f>IF(OR($A238="",NOT(ISNUMBER($G238))),"",IF(AND($F238&lt;=CB$6,$G238&gt;=CB$5),IF(CB$5&gt;$N238,5,$K238)*10+IF(AND($F238&gt;=CB$5,$F238&lt;=CB$6),IF(AND($G238&gt;=CB$5,$G238&lt;=CB$6),5,IF($L238=1,2,1)),IF(AND($G238&gt;=CB$5,$G238&lt;=CB$6),IF($M238&gt;0,4,3),0)),IF(AND($D238&lt;=CB$6,$E238&gt;=CB$5),60,0)))</f>
        <v/>
      </c>
      <c r="CC238" s="80" t="str">
        <f>IF(OR($A238="",NOT(ISNUMBER($G238))),"",IF(AND($F238&lt;=CC$6,$G238&gt;=CC$5),IF(CC$5&gt;$N238,5,$K238)*10+IF(AND($F238&gt;=CC$5,$F238&lt;=CC$6),IF(AND($G238&gt;=CC$5,$G238&lt;=CC$6),5,IF($L238=1,2,1)),IF(AND($G238&gt;=CC$5,$G238&lt;=CC$6),IF($M238&gt;0,4,3),0)),IF(AND($D238&lt;=CC$6,$E238&gt;=CC$5),60,0)))</f>
        <v/>
      </c>
      <c r="CD238" s="80" t="str">
        <f>IF(OR($A238="",NOT(ISNUMBER($G238))),"",IF(AND($F238&lt;=CD$6,$G238&gt;=CD$5),IF(CD$5&gt;$N238,5,$K238)*10+IF(AND($F238&gt;=CD$5,$F238&lt;=CD$6),IF(AND($G238&gt;=CD$5,$G238&lt;=CD$6),5,IF($L238=1,2,1)),IF(AND($G238&gt;=CD$5,$G238&lt;=CD$6),IF($M238&gt;0,4,3),0)),IF(AND($D238&lt;=CD$6,$E238&gt;=CD$5),60,0)))</f>
        <v/>
      </c>
      <c r="CE238" s="80" t="str">
        <f>IF(OR($A238="",NOT(ISNUMBER($G238))),"",IF(AND($F238&lt;=CE$6,$G238&gt;=CE$5),IF(CE$5&gt;$N238,5,$K238)*10+IF(AND($F238&gt;=CE$5,$F238&lt;=CE$6),IF(AND($G238&gt;=CE$5,$G238&lt;=CE$6),5,IF($L238=1,2,1)),IF(AND($G238&gt;=CE$5,$G238&lt;=CE$6),IF($M238&gt;0,4,3),0)),IF(AND($D238&lt;=CE$6,$E238&gt;=CE$5),60,0)))</f>
        <v/>
      </c>
      <c r="CF238" s="80" t="str">
        <f>IF(OR($A238="",NOT(ISNUMBER($G238))),"",IF(AND($F238&lt;=CF$6,$G238&gt;=CF$5),IF(CF$5&gt;$N238,5,$K238)*10+IF(AND($F238&gt;=CF$5,$F238&lt;=CF$6),IF(AND($G238&gt;=CF$5,$G238&lt;=CF$6),5,IF($L238=1,2,1)),IF(AND($G238&gt;=CF$5,$G238&lt;=CF$6),IF($M238&gt;0,4,3),0)),IF(AND($D238&lt;=CF$6,$E238&gt;=CF$5),60,0)))</f>
        <v/>
      </c>
      <c r="CG238" s="80" t="str">
        <f>IF(OR($A238="",NOT(ISNUMBER($G238))),"",IF(AND($F238&lt;=CG$6,$G238&gt;=CG$5),IF(CG$5&gt;$N238,5,$K238)*10+IF(AND($F238&gt;=CG$5,$F238&lt;=CG$6),IF(AND($G238&gt;=CG$5,$G238&lt;=CG$6),5,IF($L238=1,2,1)),IF(AND($G238&gt;=CG$5,$G238&lt;=CG$6),IF($M238&gt;0,4,3),0)),IF(AND($D238&lt;=CG$6,$E238&gt;=CG$5),60,0)))</f>
        <v/>
      </c>
      <c r="CH238" s="80" t="str">
        <f>IF(OR($A238="",NOT(ISNUMBER($G238))),"",IF(AND($F238&lt;=CH$6,$G238&gt;=CH$5),IF(CH$5&gt;$N238,5,$K238)*10+IF(AND($F238&gt;=CH$5,$F238&lt;=CH$6),IF(AND($G238&gt;=CH$5,$G238&lt;=CH$6),5,IF($L238=1,2,1)),IF(AND($G238&gt;=CH$5,$G238&lt;=CH$6),IF($M238&gt;0,4,3),0)),IF(AND($D238&lt;=CH$6,$E238&gt;=CH$5),60,0)))</f>
        <v/>
      </c>
      <c r="CI238" s="80" t="str">
        <f>IF(OR($A238="",NOT(ISNUMBER($G238))),"",IF(AND($F238&lt;=CI$6,$G238&gt;=CI$5),IF(CI$5&gt;$N238,5,$K238)*10+IF(AND($F238&gt;=CI$5,$F238&lt;=CI$6),IF(AND($G238&gt;=CI$5,$G238&lt;=CI$6),5,IF($L238=1,2,1)),IF(AND($G238&gt;=CI$5,$G238&lt;=CI$6),IF($M238&gt;0,4,3),0)),IF(AND($D238&lt;=CI$6,$E238&gt;=CI$5),60,0)))</f>
        <v/>
      </c>
      <c r="CJ238" s="80" t="str">
        <f>IF(OR($A238="",NOT(ISNUMBER($G238))),"",IF(AND($F238&lt;=CJ$6,$G238&gt;=CJ$5),IF(CJ$5&gt;$N238,5,$K238)*10+IF(AND($F238&gt;=CJ$5,$F238&lt;=CJ$6),IF(AND($G238&gt;=CJ$5,$G238&lt;=CJ$6),5,IF($L238=1,2,1)),IF(AND($G238&gt;=CJ$5,$G238&lt;=CJ$6),IF($M238&gt;0,4,3),0)),IF(AND($D238&lt;=CJ$6,$E238&gt;=CJ$5),60,0)))</f>
        <v/>
      </c>
      <c r="CK238" s="80" t="str">
        <f>IF(OR($A238="",NOT(ISNUMBER($G238))),"",IF(AND($F238&lt;=CK$6,$G238&gt;=CK$5),IF(CK$5&gt;$N238,5,$K238)*10+IF(AND($F238&gt;=CK$5,$F238&lt;=CK$6),IF(AND($G238&gt;=CK$5,$G238&lt;=CK$6),5,IF($L238=1,2,1)),IF(AND($G238&gt;=CK$5,$G238&lt;=CK$6),IF($M238&gt;0,4,3),0)),IF(AND($D238&lt;=CK$6,$E238&gt;=CK$5),60,0)))</f>
        <v/>
      </c>
      <c r="CL238" s="80" t="str">
        <f>IF(OR($A238="",NOT(ISNUMBER($G238))),"",IF(AND($F238&lt;=CL$6,$G238&gt;=CL$5),IF(CL$5&gt;$N238,5,$K238)*10+IF(AND($F238&gt;=CL$5,$F238&lt;=CL$6),IF(AND($G238&gt;=CL$5,$G238&lt;=CL$6),5,IF($L238=1,2,1)),IF(AND($G238&gt;=CL$5,$G238&lt;=CL$6),IF($M238&gt;0,4,3),0)),IF(AND($D238&lt;=CL$6,$E238&gt;=CL$5),60,0)))</f>
        <v/>
      </c>
      <c r="CM238" s="80" t="str">
        <f>IF(OR($A238="",NOT(ISNUMBER($G238))),"",IF(AND($F238&lt;=CM$6,$G238&gt;=CM$5),IF(CM$5&gt;$N238,5,$K238)*10+IF(AND($F238&gt;=CM$5,$F238&lt;=CM$6),IF(AND($G238&gt;=CM$5,$G238&lt;=CM$6),5,IF($L238=1,2,1)),IF(AND($G238&gt;=CM$5,$G238&lt;=CM$6),IF($M238&gt;0,4,3),0)),IF(AND($D238&lt;=CM$6,$E238&gt;=CM$5),60,0)))</f>
        <v/>
      </c>
      <c r="CN238" s="80" t="str">
        <f>IF(OR($A238="",NOT(ISNUMBER($G238))),"",IF(AND($F238&lt;=CN$6,$G238&gt;=CN$5),IF(CN$5&gt;$N238,5,$K238)*10+IF(AND($F238&gt;=CN$5,$F238&lt;=CN$6),IF(AND($G238&gt;=CN$5,$G238&lt;=CN$6),5,IF($L238=1,2,1)),IF(AND($G238&gt;=CN$5,$G238&lt;=CN$6),IF($M238&gt;0,4,3),0)),IF(AND($D238&lt;=CN$6,$E238&gt;=CN$5),60,0)))</f>
        <v/>
      </c>
      <c r="CO238" s="80" t="str">
        <f>IF(OR($A238="",NOT(ISNUMBER($G238))),"",IF(AND($F238&lt;=CO$6,$G238&gt;=CO$5),IF(CO$5&gt;$N238,5,$K238)*10+IF(AND($F238&gt;=CO$5,$F238&lt;=CO$6),IF(AND($G238&gt;=CO$5,$G238&lt;=CO$6),5,IF($L238=1,2,1)),IF(AND($G238&gt;=CO$5,$G238&lt;=CO$6),IF($M238&gt;0,4,3),0)),IF(AND($D238&lt;=CO$6,$E238&gt;=CO$5),60,0)))</f>
        <v/>
      </c>
      <c r="CP238" s="80" t="str">
        <f>IF(OR($A238="",NOT(ISNUMBER($G238))),"",IF(AND($F238&lt;=CP$6,$G238&gt;=CP$5),IF(CP$5&gt;$N238,5,$K238)*10+IF(AND($F238&gt;=CP$5,$F238&lt;=CP$6),IF(AND($G238&gt;=CP$5,$G238&lt;=CP$6),5,IF($L238=1,2,1)),IF(AND($G238&gt;=CP$5,$G238&lt;=CP$6),IF($M238&gt;0,4,3),0)),IF(AND($D238&lt;=CP$6,$E238&gt;=CP$5),60,0)))</f>
        <v/>
      </c>
      <c r="CQ238" s="80" t="str">
        <f>IF(OR($A238="",NOT(ISNUMBER($G238))),"",IF(AND($F238&lt;=CQ$6,$G238&gt;=CQ$5),IF(CQ$5&gt;$N238,5,$K238)*10+IF(AND($F238&gt;=CQ$5,$F238&lt;=CQ$6),IF(AND($G238&gt;=CQ$5,$G238&lt;=CQ$6),5,IF($L238=1,2,1)),IF(AND($G238&gt;=CQ$5,$G238&lt;=CQ$6),IF($M238&gt;0,4,3),0)),IF(AND($D238&lt;=CQ$6,$E238&gt;=CQ$5),60,0)))</f>
        <v/>
      </c>
      <c r="CR238" s="80" t="str">
        <f>IF(OR($A238="",NOT(ISNUMBER($G238))),"",IF(AND($F238&lt;=CR$6,$G238&gt;=CR$5),IF(CR$5&gt;$N238,5,$K238)*10+IF(AND($F238&gt;=CR$5,$F238&lt;=CR$6),IF(AND($G238&gt;=CR$5,$G238&lt;=CR$6),5,IF($L238=1,2,1)),IF(AND($G238&gt;=CR$5,$G238&lt;=CR$6),IF($M238&gt;0,4,3),0)),IF(AND($D238&lt;=CR$6,$E238&gt;=CR$5),60,0)))</f>
        <v/>
      </c>
      <c r="CS238" s="80" t="str">
        <f>IF(OR($A238="",NOT(ISNUMBER($G238))),"",IF(AND($F238&lt;=CS$6,$G238&gt;=CS$5),IF(CS$5&gt;$N238,5,$K238)*10+IF(AND($F238&gt;=CS$5,$F238&lt;=CS$6),IF(AND($G238&gt;=CS$5,$G238&lt;=CS$6),5,IF($L238=1,2,1)),IF(AND($G238&gt;=CS$5,$G238&lt;=CS$6),IF($M238&gt;0,4,3),0)),IF(AND($D238&lt;=CS$6,$E238&gt;=CS$5),60,0)))</f>
        <v/>
      </c>
      <c r="CT238" s="80" t="str">
        <f>IF(OR($A238="",NOT(ISNUMBER($G238))),"",IF(AND($F238&lt;=CT$6,$G238&gt;=CT$5),IF(CT$5&gt;$N238,5,$K238)*10+IF(AND($F238&gt;=CT$5,$F238&lt;=CT$6),IF(AND($G238&gt;=CT$5,$G238&lt;=CT$6),5,IF($L238=1,2,1)),IF(AND($G238&gt;=CT$5,$G238&lt;=CT$6),IF($M238&gt;0,4,3),0)),IF(AND($D238&lt;=CT$6,$E238&gt;=CT$5),60,0)))</f>
        <v/>
      </c>
      <c r="CU238" s="80" t="str">
        <f>IF(OR($A238="",NOT(ISNUMBER($G238))),"",IF(AND($F238&lt;=CU$6,$G238&gt;=CU$5),IF(CU$5&gt;$N238,5,$K238)*10+IF(AND($F238&gt;=CU$5,$F238&lt;=CU$6),IF(AND($G238&gt;=CU$5,$G238&lt;=CU$6),5,IF($L238=1,2,1)),IF(AND($G238&gt;=CU$5,$G238&lt;=CU$6),IF($M238&gt;0,4,3),0)),IF(AND($D238&lt;=CU$6,$E238&gt;=CU$5),60,0)))</f>
        <v/>
      </c>
      <c r="CV238" s="80" t="str">
        <f>IF(OR($A238="",NOT(ISNUMBER($G238))),"",IF(AND($F238&lt;=CV$6,$G238&gt;=CV$5),IF(CV$5&gt;$N238,5,$K238)*10+IF(AND($F238&gt;=CV$5,$F238&lt;=CV$6),IF(AND($G238&gt;=CV$5,$G238&lt;=CV$6),5,IF($L238=1,2,1)),IF(AND($G238&gt;=CV$5,$G238&lt;=CV$6),IF($M238&gt;0,4,3),0)),IF(AND($D238&lt;=CV$6,$E238&gt;=CV$5),60,0)))</f>
        <v/>
      </c>
      <c r="CW238" s="80" t="str">
        <f>IF(OR($A238="",NOT(ISNUMBER($G238))),"",IF(AND($F238&lt;=CW$6,$G238&gt;=CW$5),IF(CW$5&gt;$N238,5,$K238)*10+IF(AND($F238&gt;=CW$5,$F238&lt;=CW$6),IF(AND($G238&gt;=CW$5,$G238&lt;=CW$6),5,IF($L238=1,2,1)),IF(AND($G238&gt;=CW$5,$G238&lt;=CW$6),IF($M238&gt;0,4,3),0)),IF(AND($D238&lt;=CW$6,$E238&gt;=CW$5),60,0)))</f>
        <v/>
      </c>
      <c r="CX238" s="80" t="str">
        <f>IF(OR($A238="",NOT(ISNUMBER($G238))),"",IF(AND($F238&lt;=CX$6,$G238&gt;=CX$5),IF(CX$5&gt;$N238,5,$K238)*10+IF(AND($F238&gt;=CX$5,$F238&lt;=CX$6),IF(AND($G238&gt;=CX$5,$G238&lt;=CX$6),5,IF($L238=1,2,1)),IF(AND($G238&gt;=CX$5,$G238&lt;=CX$6),IF($M238&gt;0,4,3),0)),IF(AND($D238&lt;=CX$6,$E238&gt;=CX$5),60,0)))</f>
        <v/>
      </c>
      <c r="CY238" s="80" t="str">
        <f>IF(OR($A238="",NOT(ISNUMBER($G238))),"",IF(AND($F238&lt;=CY$6,$G238&gt;=CY$5),IF(CY$5&gt;$N238,5,$K238)*10+IF(AND($F238&gt;=CY$5,$F238&lt;=CY$6),IF(AND($G238&gt;=CY$5,$G238&lt;=CY$6),5,IF($L238=1,2,1)),IF(AND($G238&gt;=CY$5,$G238&lt;=CY$6),IF($M238&gt;0,4,3),0)),IF(AND($D238&lt;=CY$6,$E238&gt;=CY$5),60,0)))</f>
        <v/>
      </c>
      <c r="CZ238" s="80" t="str">
        <f>IF(OR($A238="",NOT(ISNUMBER($G238))),"",IF(AND($F238&lt;=CZ$6,$G238&gt;=CZ$5),IF(CZ$5&gt;$N238,5,$K238)*10+IF(AND($F238&gt;=CZ$5,$F238&lt;=CZ$6),IF(AND($G238&gt;=CZ$5,$G238&lt;=CZ$6),5,IF($L238=1,2,1)),IF(AND($G238&gt;=CZ$5,$G238&lt;=CZ$6),IF($M238&gt;0,4,3),0)),IF(AND($D238&lt;=CZ$6,$E238&gt;=CZ$5),60,0)))</f>
        <v/>
      </c>
      <c r="DA238" s="80" t="str">
        <f>IF(OR($A238="",NOT(ISNUMBER($G238))),"",IF(AND($F238&lt;=DA$6,$G238&gt;=DA$5),IF(DA$5&gt;$N238,5,$K238)*10+IF(AND($F238&gt;=DA$5,$F238&lt;=DA$6),IF(AND($G238&gt;=DA$5,$G238&lt;=DA$6),5,IF($L238=1,2,1)),IF(AND($G238&gt;=DA$5,$G238&lt;=DA$6),IF($M238&gt;0,4,3),0)),IF(AND($D238&lt;=DA$6,$E238&gt;=DA$5),60,0)))</f>
        <v/>
      </c>
      <c r="DB238" s="80" t="str">
        <f>IF(OR($A238="",NOT(ISNUMBER($G238))),"",IF(AND($F238&lt;=DB$6,$G238&gt;=DB$5),IF(DB$5&gt;$N238,5,$K238)*10+IF(AND($F238&gt;=DB$5,$F238&lt;=DB$6),IF(AND($G238&gt;=DB$5,$G238&lt;=DB$6),5,IF($L238=1,2,1)),IF(AND($G238&gt;=DB$5,$G238&lt;=DB$6),IF($M238&gt;0,4,3),0)),IF(AND($D238&lt;=DB$6,$E238&gt;=DB$5),60,0)))</f>
        <v/>
      </c>
      <c r="DC238" s="80" t="str">
        <f>IF(OR($A238="",NOT(ISNUMBER($G238))),"",IF(AND($F238&lt;=DC$6,$G238&gt;=DC$5),IF(DC$5&gt;$N238,5,$K238)*10+IF(AND($F238&gt;=DC$5,$F238&lt;=DC$6),IF(AND($G238&gt;=DC$5,$G238&lt;=DC$6),5,IF($L238=1,2,1)),IF(AND($G238&gt;=DC$5,$G238&lt;=DC$6),IF($M238&gt;0,4,3),0)),IF(AND($D238&lt;=DC$6,$E238&gt;=DC$5),60,0)))</f>
        <v/>
      </c>
      <c r="DD238" s="80" t="str">
        <f>IF(OR($A238="",NOT(ISNUMBER($G238))),"",IF(AND($F238&lt;=DD$6,$G238&gt;=DD$5),IF(DD$5&gt;$N238,5,$K238)*10+IF(AND($F238&gt;=DD$5,$F238&lt;=DD$6),IF(AND($G238&gt;=DD$5,$G238&lt;=DD$6),5,IF($L238=1,2,1)),IF(AND($G238&gt;=DD$5,$G238&lt;=DD$6),IF($M238&gt;0,4,3),0)),IF(AND($D238&lt;=DD$6,$E238&gt;=DD$5),60,0)))</f>
        <v/>
      </c>
      <c r="DE238" s="80" t="str">
        <f>IF(OR($A238="",NOT(ISNUMBER($G238))),"",IF(AND($F238&lt;=DE$6,$G238&gt;=DE$5),IF(DE$5&gt;$N238,5,$K238)*10+IF(AND($F238&gt;=DE$5,$F238&lt;=DE$6),IF(AND($G238&gt;=DE$5,$G238&lt;=DE$6),5,IF($L238=1,2,1)),IF(AND($G238&gt;=DE$5,$G238&lt;=DE$6),IF($M238&gt;0,4,3),0)),IF(AND($D238&lt;=DE$6,$E238&gt;=DE$5),60,0)))</f>
        <v/>
      </c>
      <c r="DF238" s="80" t="str">
        <f>IF(OR($A238="",NOT(ISNUMBER($G238))),"",IF(AND($F238&lt;=DF$6,$G238&gt;=DF$5),IF(DF$5&gt;$N238,5,$K238)*10+IF(AND($F238&gt;=DF$5,$F238&lt;=DF$6),IF(AND($G238&gt;=DF$5,$G238&lt;=DF$6),5,IF($L238=1,2,1)),IF(AND($G238&gt;=DF$5,$G238&lt;=DF$6),IF($M238&gt;0,4,3),0)),IF(AND($D238&lt;=DF$6,$E238&gt;=DF$5),60,0)))</f>
        <v/>
      </c>
      <c r="DG238" s="80" t="str">
        <f>IF(OR($A238="",NOT(ISNUMBER($G238))),"",IF(AND($F238&lt;=DG$6,$G238&gt;=DG$5),IF(DG$5&gt;$N238,5,$K238)*10+IF(AND($F238&gt;=DG$5,$F238&lt;=DG$6),IF(AND($G238&gt;=DG$5,$G238&lt;=DG$6),5,IF($L238=1,2,1)),IF(AND($G238&gt;=DG$5,$G238&lt;=DG$6),IF($M238&gt;0,4,3),0)),IF(AND($D238&lt;=DG$6,$E238&gt;=DG$5),60,0)))</f>
        <v/>
      </c>
      <c r="DH238" s="80" t="str">
        <f>IF(OR($A238="",NOT(ISNUMBER($G238))),"",IF(AND($F238&lt;=DH$6,$G238&gt;=DH$5),IF(DH$5&gt;$N238,5,$K238)*10+IF(AND($F238&gt;=DH$5,$F238&lt;=DH$6),IF(AND($G238&gt;=DH$5,$G238&lt;=DH$6),5,IF($L238=1,2,1)),IF(AND($G238&gt;=DH$5,$G238&lt;=DH$6),IF($M238&gt;0,4,3),0)),IF(AND($D238&lt;=DH$6,$E238&gt;=DH$5),60,0)))</f>
        <v/>
      </c>
      <c r="DI238" s="80" t="str">
        <f>IF(OR($A238="",NOT(ISNUMBER($G238))),"",IF(AND($F238&lt;=DI$6,$G238&gt;=DI$5),IF(DI$5&gt;$N238,5,$K238)*10+IF(AND($F238&gt;=DI$5,$F238&lt;=DI$6),IF(AND($G238&gt;=DI$5,$G238&lt;=DI$6),5,IF($L238=1,2,1)),IF(AND($G238&gt;=DI$5,$G238&lt;=DI$6),IF($M238&gt;0,4,3),0)),IF(AND($D238&lt;=DI$6,$E238&gt;=DI$5),60,0)))</f>
        <v/>
      </c>
      <c r="DJ238" s="80" t="str">
        <f>IF(OR($A238="",NOT(ISNUMBER($G238))),"",IF(AND($F238&lt;=DJ$6,$G238&gt;=DJ$5),IF(DJ$5&gt;$N238,5,$K238)*10+IF(AND($F238&gt;=DJ$5,$F238&lt;=DJ$6),IF(AND($G238&gt;=DJ$5,$G238&lt;=DJ$6),5,IF($L238=1,2,1)),IF(AND($G238&gt;=DJ$5,$G238&lt;=DJ$6),IF($M238&gt;0,4,3),0)),IF(AND($D238&lt;=DJ$6,$E238&gt;=DJ$5),60,0)))</f>
        <v/>
      </c>
      <c r="DK238" s="80" t="str">
        <f>IF(OR($A238="",NOT(ISNUMBER($G238))),"",IF(AND($F238&lt;=DK$6,$G238&gt;=DK$5),IF(DK$5&gt;$N238,5,$K238)*10+IF(AND($F238&gt;=DK$5,$F238&lt;=DK$6),IF(AND($G238&gt;=DK$5,$G238&lt;=DK$6),5,IF($L238=1,2,1)),IF(AND($G238&gt;=DK$5,$G238&lt;=DK$6),IF($M238&gt;0,4,3),0)),IF(AND($D238&lt;=DK$6,$E238&gt;=DK$5),60,0)))</f>
        <v/>
      </c>
      <c r="DL238" s="80" t="str">
        <f>IF(OR($A238="",NOT(ISNUMBER($G238))),"",IF(AND($F238&lt;=DL$6,$G238&gt;=DL$5),IF(DL$5&gt;$N238,5,$K238)*10+IF(AND($F238&gt;=DL$5,$F238&lt;=DL$6),IF(AND($G238&gt;=DL$5,$G238&lt;=DL$6),5,IF($L238=1,2,1)),IF(AND($G238&gt;=DL$5,$G238&lt;=DL$6),IF($M238&gt;0,4,3),0)),IF(AND($D238&lt;=DL$6,$E238&gt;=DL$5),60,0)))</f>
        <v/>
      </c>
      <c r="DM238" s="80" t="str">
        <f>IF(OR($A238="",NOT(ISNUMBER($G238))),"",IF(AND($F238&lt;=DM$6,$G238&gt;=DM$5),IF(DM$5&gt;$N238,5,$K238)*10+IF(AND($F238&gt;=DM$5,$F238&lt;=DM$6),IF(AND($G238&gt;=DM$5,$G238&lt;=DM$6),5,IF($L238=1,2,1)),IF(AND($G238&gt;=DM$5,$G238&lt;=DM$6),IF($M238&gt;0,4,3),0)),IF(AND($D238&lt;=DM$6,$E238&gt;=DM$5),60,0)))</f>
        <v/>
      </c>
      <c r="DN238" s="80" t="str">
        <f>IF(OR($A238="",NOT(ISNUMBER($G238))),"",IF(AND($F238&lt;=DN$6,$G238&gt;=DN$5),IF(DN$5&gt;$N238,5,$K238)*10+IF(AND($F238&gt;=DN$5,$F238&lt;=DN$6),IF(AND($G238&gt;=DN$5,$G238&lt;=DN$6),5,IF($L238=1,2,1)),IF(AND($G238&gt;=DN$5,$G238&lt;=DN$6),IF($M238&gt;0,4,3),0)),IF(AND($D238&lt;=DN$6,$E238&gt;=DN$5),60,0)))</f>
        <v/>
      </c>
      <c r="DO238" s="80" t="str">
        <f>IF(OR($A238="",NOT(ISNUMBER($G238))),"",IF(AND($F238&lt;=DO$6,$G238&gt;=DO$5),IF(DO$5&gt;$N238,5,$K238)*10+IF(AND($F238&gt;=DO$5,$F238&lt;=DO$6),IF(AND($G238&gt;=DO$5,$G238&lt;=DO$6),5,IF($L238=1,2,1)),IF(AND($G238&gt;=DO$5,$G238&lt;=DO$6),IF($M238&gt;0,4,3),0)),IF(AND($D238&lt;=DO$6,$E238&gt;=DO$5),60,0)))</f>
        <v/>
      </c>
      <c r="DP238" s="80" t="str">
        <f>IF(OR($A238="",NOT(ISNUMBER($G238))),"",IF(AND($F238&lt;=DP$6,$G238&gt;=DP$5),IF(DP$5&gt;$N238,5,$K238)*10+IF(AND($F238&gt;=DP$5,$F238&lt;=DP$6),IF(AND($G238&gt;=DP$5,$G238&lt;=DP$6),5,IF($L238=1,2,1)),IF(AND($G238&gt;=DP$5,$G238&lt;=DP$6),IF($M238&gt;0,4,3),0)),IF(AND($D238&lt;=DP$6,$E238&gt;=DP$5),60,0)))</f>
        <v/>
      </c>
      <c r="DQ238" s="80" t="str">
        <f>IF(OR($A238="",NOT(ISNUMBER($G238))),"",IF(AND($F238&lt;=DQ$6,$G238&gt;=DQ$5),IF(DQ$5&gt;$N238,5,$K238)*10+IF(AND($F238&gt;=DQ$5,$F238&lt;=DQ$6),IF(AND($G238&gt;=DQ$5,$G238&lt;=DQ$6),5,IF($L238=1,2,1)),IF(AND($G238&gt;=DQ$5,$G238&lt;=DQ$6),IF($M238&gt;0,4,3),0)),IF(AND($D238&lt;=DQ$6,$E238&gt;=DQ$5),60,0)))</f>
        <v/>
      </c>
      <c r="DR238" s="80" t="str">
        <f>IF(OR($A238="",NOT(ISNUMBER($G238))),"",IF(AND($F238&lt;=DR$6,$G238&gt;=DR$5),IF(DR$5&gt;$N238,5,$K238)*10+IF(AND($F238&gt;=DR$5,$F238&lt;=DR$6),IF(AND($G238&gt;=DR$5,$G238&lt;=DR$6),5,IF($L238=1,2,1)),IF(AND($G238&gt;=DR$5,$G238&lt;=DR$6),IF($M238&gt;0,4,3),0)),IF(AND($D238&lt;=DR$6,$E238&gt;=DR$5),60,0)))</f>
        <v/>
      </c>
      <c r="DS238" s="80" t="str">
        <f>IF(OR($A238="",NOT(ISNUMBER($G238))),"",IF(AND($F238&lt;=DS$6,$G238&gt;=DS$5),IF(DS$5&gt;$N238,5,$K238)*10+IF(AND($F238&gt;=DS$5,$F238&lt;=DS$6),IF(AND($G238&gt;=DS$5,$G238&lt;=DS$6),5,IF($L238=1,2,1)),IF(AND($G238&gt;=DS$5,$G238&lt;=DS$6),IF($M238&gt;0,4,3),0)),IF(AND($D238&lt;=DS$6,$E238&gt;=DS$5),60,0)))</f>
        <v/>
      </c>
      <c r="DT238" s="80" t="str">
        <f>IF(OR($A238="",NOT(ISNUMBER($G238))),"",IF(AND($F238&lt;=DT$6,$G238&gt;=DT$5),IF(DT$5&gt;$N238,5,$K238)*10+IF(AND($F238&gt;=DT$5,$F238&lt;=DT$6),IF(AND($G238&gt;=DT$5,$G238&lt;=DT$6),5,IF($L238=1,2,1)),IF(AND($G238&gt;=DT$5,$G238&lt;=DT$6),IF($M238&gt;0,4,3),0)),IF(AND($D238&lt;=DT$6,$E238&gt;=DT$5),60,0)))</f>
        <v/>
      </c>
      <c r="DU238" s="80" t="str">
        <f>IF(OR($A238="",NOT(ISNUMBER($G238))),"",IF(AND($F238&lt;=DU$6,$G238&gt;=DU$5),IF(DU$5&gt;$N238,5,$K238)*10+IF(AND($F238&gt;=DU$5,$F238&lt;=DU$6),IF(AND($G238&gt;=DU$5,$G238&lt;=DU$6),5,IF($L238=1,2,1)),IF(AND($G238&gt;=DU$5,$G238&lt;=DU$6),IF($M238&gt;0,4,3),0)),IF(AND($D238&lt;=DU$6,$E238&gt;=DU$5),60,0)))</f>
        <v/>
      </c>
      <c r="DV238" s="80" t="str">
        <f>IF(OR($A238="",NOT(ISNUMBER($G238))),"",IF(AND($F238&lt;=DV$6,$G238&gt;=DV$5),IF(DV$5&gt;$N238,5,$K238)*10+IF(AND($F238&gt;=DV$5,$F238&lt;=DV$6),IF(AND($G238&gt;=DV$5,$G238&lt;=DV$6),5,IF($L238=1,2,1)),IF(AND($G238&gt;=DV$5,$G238&lt;=DV$6),IF($M238&gt;0,4,3),0)),IF(AND($D238&lt;=DV$6,$E238&gt;=DV$5),60,0)))</f>
        <v/>
      </c>
      <c r="DW238" s="80" t="str">
        <f>IF(OR($A238="",NOT(ISNUMBER($G238))),"",IF(AND($F238&lt;=DW$6,$G238&gt;=DW$5),IF(DW$5&gt;$N238,5,$K238)*10+IF(AND($F238&gt;=DW$5,$F238&lt;=DW$6),IF(AND($G238&gt;=DW$5,$G238&lt;=DW$6),5,IF($L238=1,2,1)),IF(AND($G238&gt;=DW$5,$G238&lt;=DW$6),IF($M238&gt;0,4,3),0)),IF(AND($D238&lt;=DW$6,$E238&gt;=DW$5),60,0)))</f>
        <v/>
      </c>
      <c r="DX238" s="80" t="str">
        <f>IF(OR($A238="",NOT(ISNUMBER($G238))),"",IF(AND($F238&lt;=DX$6,$G238&gt;=DX$5),IF(DX$5&gt;$N238,5,$K238)*10+IF(AND($F238&gt;=DX$5,$F238&lt;=DX$6),IF(AND($G238&gt;=DX$5,$G238&lt;=DX$6),5,IF($L238=1,2,1)),IF(AND($G238&gt;=DX$5,$G238&lt;=DX$6),IF($M238&gt;0,4,3),0)),IF(AND($D238&lt;=DX$6,$E238&gt;=DX$5),60,0)))</f>
        <v/>
      </c>
      <c r="DY238" s="80" t="str">
        <f>IF(OR($A238="",NOT(ISNUMBER($G238))),"",IF(AND($F238&lt;=DY$6,$G238&gt;=DY$5),IF(DY$5&gt;$N238,5,$K238)*10+IF(AND($F238&gt;=DY$5,$F238&lt;=DY$6),IF(AND($G238&gt;=DY$5,$G238&lt;=DY$6),5,IF($L238=1,2,1)),IF(AND($G238&gt;=DY$5,$G238&lt;=DY$6),IF($M238&gt;0,4,3),0)),IF(AND($D238&lt;=DY$6,$E238&gt;=DY$5),60,0)))</f>
        <v/>
      </c>
      <c r="DZ238" s="80" t="str">
        <f>IF(OR($A238="",NOT(ISNUMBER($G238))),"",IF(AND($F238&lt;=DZ$6,$G238&gt;=DZ$5),IF(DZ$5&gt;$N238,5,$K238)*10+IF(AND($F238&gt;=DZ$5,$F238&lt;=DZ$6),IF(AND($G238&gt;=DZ$5,$G238&lt;=DZ$6),5,IF($L238=1,2,1)),IF(AND($G238&gt;=DZ$5,$G238&lt;=DZ$6),IF($M238&gt;0,4,3),0)),IF(AND($D238&lt;=DZ$6,$E238&gt;=DZ$5),60,0)))</f>
        <v/>
      </c>
      <c r="EA238" s="80" t="str">
        <f>IF(OR($A238="",NOT(ISNUMBER($G238))),"",IF(AND($F238&lt;=EA$6,$G238&gt;=EA$5),IF(EA$5&gt;$N238,5,$K238)*10+IF(AND($F238&gt;=EA$5,$F238&lt;=EA$6),IF(AND($G238&gt;=EA$5,$G238&lt;=EA$6),5,IF($L238=1,2,1)),IF(AND($G238&gt;=EA$5,$G238&lt;=EA$6),IF($M238&gt;0,4,3),0)),IF(AND($D238&lt;=EA$6,$E238&gt;=EA$5),60,0)))</f>
        <v/>
      </c>
      <c r="EB238" s="80" t="str">
        <f>IF(OR($A238="",NOT(ISNUMBER($G238))),"",IF(AND($F238&lt;=EB$6,$G238&gt;=EB$5),IF(EB$5&gt;$N238,5,$K238)*10+IF(AND($F238&gt;=EB$5,$F238&lt;=EB$6),IF(AND($G238&gt;=EB$5,$G238&lt;=EB$6),5,IF($L238=1,2,1)),IF(AND($G238&gt;=EB$5,$G238&lt;=EB$6),IF($M238&gt;0,4,3),0)),IF(AND($D238&lt;=EB$6,$E238&gt;=EB$5),60,0)))</f>
        <v/>
      </c>
      <c r="EC238" s="80" t="str">
        <f>IF(OR($A238="",NOT(ISNUMBER($G238))),"",IF(AND($F238&lt;=EC$6,$G238&gt;=EC$5),IF(EC$5&gt;$N238,5,$K238)*10+IF(AND($F238&gt;=EC$5,$F238&lt;=EC$6),IF(AND($G238&gt;=EC$5,$G238&lt;=EC$6),5,IF($L238=1,2,1)),IF(AND($G238&gt;=EC$5,$G238&lt;=EC$6),IF($M238&gt;0,4,3),0)),IF(AND($D238&lt;=EC$6,$E238&gt;=EC$5),60,0)))</f>
        <v/>
      </c>
      <c r="ED238" s="80" t="str">
        <f>IF(OR($A238="",NOT(ISNUMBER($G238))),"",IF(AND($F238&lt;=ED$6,$G238&gt;=ED$5),IF(ED$5&gt;$N238,5,$K238)*10+IF(AND($F238&gt;=ED$5,$F238&lt;=ED$6),IF(AND($G238&gt;=ED$5,$G238&lt;=ED$6),5,IF($L238=1,2,1)),IF(AND($G238&gt;=ED$5,$G238&lt;=ED$6),IF($M238&gt;0,4,3),0)),IF(AND($D238&lt;=ED$6,$E238&gt;=ED$5),60,0)))</f>
        <v/>
      </c>
    </row>
    <row r="239" ht="18" customHeight="1">
      <c r="A239" s="52" t="str">
        <f>IF(Tasks!$B239="","",Tasks!$A239)</f>
        <v/>
      </c>
      <c r="B239" s="78" t="str">
        <f>IF(Tasks!$B239="","",Tasks!$B239)</f>
        <v/>
      </c>
      <c r="C239" s="25" t="str">
        <f>IF($B239="","",IF(AND(Tasks!$D239="",Tasks!$G239=""),"-",IF(Tasks!$D239="","",Tasks!$D239&amp;IF(OR(Tasks!$E239="",Tasks!$E239="FS"),IF(N(Tasks!$F239)=0,"","FS"),Tasks!$E239)&amp;IF(N(Tasks!$F239)=0,"",IF(Tasks!$F239&gt;0,"+","")&amp;Tasks!$F239))&amp;IF(AND(Tasks!$D239&lt;&gt;"",Tasks!$G239&lt;&gt;""),", ","")&amp;IF(Tasks!$G239="","",Tasks!$G239&amp;IF(OR(Tasks!$H239="",Tasks!$H239="FS"),IF(N(Tasks!$I239)=0,"","FS"),Tasks!$H239)&amp;IF(N(Tasks!$I239)=0,"",IF(Tasks!$I239&gt;0,"+","")&amp;Tasks!$I239))))</f>
        <v/>
      </c>
      <c r="D239" s="51" t="str">
        <f>IF(OR($B239="",Tasks!$Q239=""),"",Tasks!$Q239)</f>
        <v/>
      </c>
      <c r="E239" s="51" t="str">
        <f>IF(OR($B239="",Tasks!$R239=""),"",Tasks!$R239)</f>
        <v/>
      </c>
      <c r="F239" s="51" t="str">
        <f>IF(OR($B239="",Tasks!$S239=""),"",Tasks!$S239)</f>
        <v/>
      </c>
      <c r="G239" s="51" t="str">
        <f>IF(OR($B239="",Tasks!$T239=""),"",Tasks!$T239)</f>
        <v/>
      </c>
      <c r="H239" s="52" t="str">
        <f>IF($B239="","",Tasks!$AE239)</f>
        <v/>
      </c>
      <c r="I239" s="79" t="str">
        <f>IF($B239="","",Tasks!$AF239)</f>
        <v/>
      </c>
      <c r="J239" s="53" t="str">
        <f>IF(OR($B239="",Tasks!$V239=""),"",Tasks!$V239)</f>
        <v/>
      </c>
      <c r="K239" s="52" t="str">
        <f>IF($B239="","",Tasks!$AA239)</f>
        <v/>
      </c>
      <c r="L239" s="52" t="str">
        <f>IF($B239="","",Tasks!$AB239)</f>
        <v/>
      </c>
      <c r="M239" s="52" t="str">
        <f>IF($B239="","",Tasks!$Z239)</f>
        <v/>
      </c>
      <c r="N239" s="52" t="str">
        <f>IF(OR($B239="",Tasks!$AG239=""),"",Tasks!$AG239)</f>
        <v/>
      </c>
      <c r="O239" s="80" t="str">
        <f>IF(OR($A239="",NOT(ISNUMBER($G239))),"",IF(AND($F239&lt;=O$6,$G239&gt;=O$5),IF(O$5&gt;$N239,5,$K239)*10+IF(AND($F239&gt;=O$5,$F239&lt;=O$6),IF(AND($G239&gt;=O$5,$G239&lt;=O$6),5,IF($L239=1,2,1)),IF(AND($G239&gt;=O$5,$G239&lt;=O$6),IF($M239&gt;0,4,3),0)),IF(AND($D239&lt;=O$6,$E239&gt;=O$5),60,0)))</f>
        <v/>
      </c>
      <c r="P239" s="80" t="str">
        <f>IF(OR($A239="",NOT(ISNUMBER($G239))),"",IF(AND($F239&lt;=P$6,$G239&gt;=P$5),IF(P$5&gt;$N239,5,$K239)*10+IF(AND($F239&gt;=P$5,$F239&lt;=P$6),IF(AND($G239&gt;=P$5,$G239&lt;=P$6),5,IF($L239=1,2,1)),IF(AND($G239&gt;=P$5,$G239&lt;=P$6),IF($M239&gt;0,4,3),0)),IF(AND($D239&lt;=P$6,$E239&gt;=P$5),60,0)))</f>
        <v/>
      </c>
      <c r="Q239" s="80" t="str">
        <f>IF(OR($A239="",NOT(ISNUMBER($G239))),"",IF(AND($F239&lt;=Q$6,$G239&gt;=Q$5),IF(Q$5&gt;$N239,5,$K239)*10+IF(AND($F239&gt;=Q$5,$F239&lt;=Q$6),IF(AND($G239&gt;=Q$5,$G239&lt;=Q$6),5,IF($L239=1,2,1)),IF(AND($G239&gt;=Q$5,$G239&lt;=Q$6),IF($M239&gt;0,4,3),0)),IF(AND($D239&lt;=Q$6,$E239&gt;=Q$5),60,0)))</f>
        <v/>
      </c>
      <c r="R239" s="80" t="str">
        <f>IF(OR($A239="",NOT(ISNUMBER($G239))),"",IF(AND($F239&lt;=R$6,$G239&gt;=R$5),IF(R$5&gt;$N239,5,$K239)*10+IF(AND($F239&gt;=R$5,$F239&lt;=R$6),IF(AND($G239&gt;=R$5,$G239&lt;=R$6),5,IF($L239=1,2,1)),IF(AND($G239&gt;=R$5,$G239&lt;=R$6),IF($M239&gt;0,4,3),0)),IF(AND($D239&lt;=R$6,$E239&gt;=R$5),60,0)))</f>
        <v/>
      </c>
      <c r="S239" s="80" t="str">
        <f>IF(OR($A239="",NOT(ISNUMBER($G239))),"",IF(AND($F239&lt;=S$6,$G239&gt;=S$5),IF(S$5&gt;$N239,5,$K239)*10+IF(AND($F239&gt;=S$5,$F239&lt;=S$6),IF(AND($G239&gt;=S$5,$G239&lt;=S$6),5,IF($L239=1,2,1)),IF(AND($G239&gt;=S$5,$G239&lt;=S$6),IF($M239&gt;0,4,3),0)),IF(AND($D239&lt;=S$6,$E239&gt;=S$5),60,0)))</f>
        <v/>
      </c>
      <c r="T239" s="80" t="str">
        <f>IF(OR($A239="",NOT(ISNUMBER($G239))),"",IF(AND($F239&lt;=T$6,$G239&gt;=T$5),IF(T$5&gt;$N239,5,$K239)*10+IF(AND($F239&gt;=T$5,$F239&lt;=T$6),IF(AND($G239&gt;=T$5,$G239&lt;=T$6),5,IF($L239=1,2,1)),IF(AND($G239&gt;=T$5,$G239&lt;=T$6),IF($M239&gt;0,4,3),0)),IF(AND($D239&lt;=T$6,$E239&gt;=T$5),60,0)))</f>
        <v/>
      </c>
      <c r="U239" s="80" t="str">
        <f>IF(OR($A239="",NOT(ISNUMBER($G239))),"",IF(AND($F239&lt;=U$6,$G239&gt;=U$5),IF(U$5&gt;$N239,5,$K239)*10+IF(AND($F239&gt;=U$5,$F239&lt;=U$6),IF(AND($G239&gt;=U$5,$G239&lt;=U$6),5,IF($L239=1,2,1)),IF(AND($G239&gt;=U$5,$G239&lt;=U$6),IF($M239&gt;0,4,3),0)),IF(AND($D239&lt;=U$6,$E239&gt;=U$5),60,0)))</f>
        <v/>
      </c>
      <c r="V239" s="80" t="str">
        <f>IF(OR($A239="",NOT(ISNUMBER($G239))),"",IF(AND($F239&lt;=V$6,$G239&gt;=V$5),IF(V$5&gt;$N239,5,$K239)*10+IF(AND($F239&gt;=V$5,$F239&lt;=V$6),IF(AND($G239&gt;=V$5,$G239&lt;=V$6),5,IF($L239=1,2,1)),IF(AND($G239&gt;=V$5,$G239&lt;=V$6),IF($M239&gt;0,4,3),0)),IF(AND($D239&lt;=V$6,$E239&gt;=V$5),60,0)))</f>
        <v/>
      </c>
      <c r="W239" s="80" t="str">
        <f>IF(OR($A239="",NOT(ISNUMBER($G239))),"",IF(AND($F239&lt;=W$6,$G239&gt;=W$5),IF(W$5&gt;$N239,5,$K239)*10+IF(AND($F239&gt;=W$5,$F239&lt;=W$6),IF(AND($G239&gt;=W$5,$G239&lt;=W$6),5,IF($L239=1,2,1)),IF(AND($G239&gt;=W$5,$G239&lt;=W$6),IF($M239&gt;0,4,3),0)),IF(AND($D239&lt;=W$6,$E239&gt;=W$5),60,0)))</f>
        <v/>
      </c>
      <c r="X239" s="80" t="str">
        <f>IF(OR($A239="",NOT(ISNUMBER($G239))),"",IF(AND($F239&lt;=X$6,$G239&gt;=X$5),IF(X$5&gt;$N239,5,$K239)*10+IF(AND($F239&gt;=X$5,$F239&lt;=X$6),IF(AND($G239&gt;=X$5,$G239&lt;=X$6),5,IF($L239=1,2,1)),IF(AND($G239&gt;=X$5,$G239&lt;=X$6),IF($M239&gt;0,4,3),0)),IF(AND($D239&lt;=X$6,$E239&gt;=X$5),60,0)))</f>
        <v/>
      </c>
      <c r="Y239" s="80" t="str">
        <f>IF(OR($A239="",NOT(ISNUMBER($G239))),"",IF(AND($F239&lt;=Y$6,$G239&gt;=Y$5),IF(Y$5&gt;$N239,5,$K239)*10+IF(AND($F239&gt;=Y$5,$F239&lt;=Y$6),IF(AND($G239&gt;=Y$5,$G239&lt;=Y$6),5,IF($L239=1,2,1)),IF(AND($G239&gt;=Y$5,$G239&lt;=Y$6),IF($M239&gt;0,4,3),0)),IF(AND($D239&lt;=Y$6,$E239&gt;=Y$5),60,0)))</f>
        <v/>
      </c>
      <c r="Z239" s="80" t="str">
        <f>IF(OR($A239="",NOT(ISNUMBER($G239))),"",IF(AND($F239&lt;=Z$6,$G239&gt;=Z$5),IF(Z$5&gt;$N239,5,$K239)*10+IF(AND($F239&gt;=Z$5,$F239&lt;=Z$6),IF(AND($G239&gt;=Z$5,$G239&lt;=Z$6),5,IF($L239=1,2,1)),IF(AND($G239&gt;=Z$5,$G239&lt;=Z$6),IF($M239&gt;0,4,3),0)),IF(AND($D239&lt;=Z$6,$E239&gt;=Z$5),60,0)))</f>
        <v/>
      </c>
      <c r="AA239" s="80" t="str">
        <f>IF(OR($A239="",NOT(ISNUMBER($G239))),"",IF(AND($F239&lt;=AA$6,$G239&gt;=AA$5),IF(AA$5&gt;$N239,5,$K239)*10+IF(AND($F239&gt;=AA$5,$F239&lt;=AA$6),IF(AND($G239&gt;=AA$5,$G239&lt;=AA$6),5,IF($L239=1,2,1)),IF(AND($G239&gt;=AA$5,$G239&lt;=AA$6),IF($M239&gt;0,4,3),0)),IF(AND($D239&lt;=AA$6,$E239&gt;=AA$5),60,0)))</f>
        <v/>
      </c>
      <c r="AB239" s="80" t="str">
        <f>IF(OR($A239="",NOT(ISNUMBER($G239))),"",IF(AND($F239&lt;=AB$6,$G239&gt;=AB$5),IF(AB$5&gt;$N239,5,$K239)*10+IF(AND($F239&gt;=AB$5,$F239&lt;=AB$6),IF(AND($G239&gt;=AB$5,$G239&lt;=AB$6),5,IF($L239=1,2,1)),IF(AND($G239&gt;=AB$5,$G239&lt;=AB$6),IF($M239&gt;0,4,3),0)),IF(AND($D239&lt;=AB$6,$E239&gt;=AB$5),60,0)))</f>
        <v/>
      </c>
      <c r="AC239" s="80" t="str">
        <f>IF(OR($A239="",NOT(ISNUMBER($G239))),"",IF(AND($F239&lt;=AC$6,$G239&gt;=AC$5),IF(AC$5&gt;$N239,5,$K239)*10+IF(AND($F239&gt;=AC$5,$F239&lt;=AC$6),IF(AND($G239&gt;=AC$5,$G239&lt;=AC$6),5,IF($L239=1,2,1)),IF(AND($G239&gt;=AC$5,$G239&lt;=AC$6),IF($M239&gt;0,4,3),0)),IF(AND($D239&lt;=AC$6,$E239&gt;=AC$5),60,0)))</f>
        <v/>
      </c>
      <c r="AD239" s="80" t="str">
        <f>IF(OR($A239="",NOT(ISNUMBER($G239))),"",IF(AND($F239&lt;=AD$6,$G239&gt;=AD$5),IF(AD$5&gt;$N239,5,$K239)*10+IF(AND($F239&gt;=AD$5,$F239&lt;=AD$6),IF(AND($G239&gt;=AD$5,$G239&lt;=AD$6),5,IF($L239=1,2,1)),IF(AND($G239&gt;=AD$5,$G239&lt;=AD$6),IF($M239&gt;0,4,3),0)),IF(AND($D239&lt;=AD$6,$E239&gt;=AD$5),60,0)))</f>
        <v/>
      </c>
      <c r="AE239" s="80" t="str">
        <f>IF(OR($A239="",NOT(ISNUMBER($G239))),"",IF(AND($F239&lt;=AE$6,$G239&gt;=AE$5),IF(AE$5&gt;$N239,5,$K239)*10+IF(AND($F239&gt;=AE$5,$F239&lt;=AE$6),IF(AND($G239&gt;=AE$5,$G239&lt;=AE$6),5,IF($L239=1,2,1)),IF(AND($G239&gt;=AE$5,$G239&lt;=AE$6),IF($M239&gt;0,4,3),0)),IF(AND($D239&lt;=AE$6,$E239&gt;=AE$5),60,0)))</f>
        <v/>
      </c>
      <c r="AF239" s="80" t="str">
        <f>IF(OR($A239="",NOT(ISNUMBER($G239))),"",IF(AND($F239&lt;=AF$6,$G239&gt;=AF$5),IF(AF$5&gt;$N239,5,$K239)*10+IF(AND($F239&gt;=AF$5,$F239&lt;=AF$6),IF(AND($G239&gt;=AF$5,$G239&lt;=AF$6),5,IF($L239=1,2,1)),IF(AND($G239&gt;=AF$5,$G239&lt;=AF$6),IF($M239&gt;0,4,3),0)),IF(AND($D239&lt;=AF$6,$E239&gt;=AF$5),60,0)))</f>
        <v/>
      </c>
      <c r="AG239" s="80" t="str">
        <f>IF(OR($A239="",NOT(ISNUMBER($G239))),"",IF(AND($F239&lt;=AG$6,$G239&gt;=AG$5),IF(AG$5&gt;$N239,5,$K239)*10+IF(AND($F239&gt;=AG$5,$F239&lt;=AG$6),IF(AND($G239&gt;=AG$5,$G239&lt;=AG$6),5,IF($L239=1,2,1)),IF(AND($G239&gt;=AG$5,$G239&lt;=AG$6),IF($M239&gt;0,4,3),0)),IF(AND($D239&lt;=AG$6,$E239&gt;=AG$5),60,0)))</f>
        <v/>
      </c>
      <c r="AH239" s="80" t="str">
        <f>IF(OR($A239="",NOT(ISNUMBER($G239))),"",IF(AND($F239&lt;=AH$6,$G239&gt;=AH$5),IF(AH$5&gt;$N239,5,$K239)*10+IF(AND($F239&gt;=AH$5,$F239&lt;=AH$6),IF(AND($G239&gt;=AH$5,$G239&lt;=AH$6),5,IF($L239=1,2,1)),IF(AND($G239&gt;=AH$5,$G239&lt;=AH$6),IF($M239&gt;0,4,3),0)),IF(AND($D239&lt;=AH$6,$E239&gt;=AH$5),60,0)))</f>
        <v/>
      </c>
      <c r="AI239" s="80" t="str">
        <f>IF(OR($A239="",NOT(ISNUMBER($G239))),"",IF(AND($F239&lt;=AI$6,$G239&gt;=AI$5),IF(AI$5&gt;$N239,5,$K239)*10+IF(AND($F239&gt;=AI$5,$F239&lt;=AI$6),IF(AND($G239&gt;=AI$5,$G239&lt;=AI$6),5,IF($L239=1,2,1)),IF(AND($G239&gt;=AI$5,$G239&lt;=AI$6),IF($M239&gt;0,4,3),0)),IF(AND($D239&lt;=AI$6,$E239&gt;=AI$5),60,0)))</f>
        <v/>
      </c>
      <c r="AJ239" s="80" t="str">
        <f>IF(OR($A239="",NOT(ISNUMBER($G239))),"",IF(AND($F239&lt;=AJ$6,$G239&gt;=AJ$5),IF(AJ$5&gt;$N239,5,$K239)*10+IF(AND($F239&gt;=AJ$5,$F239&lt;=AJ$6),IF(AND($G239&gt;=AJ$5,$G239&lt;=AJ$6),5,IF($L239=1,2,1)),IF(AND($G239&gt;=AJ$5,$G239&lt;=AJ$6),IF($M239&gt;0,4,3),0)),IF(AND($D239&lt;=AJ$6,$E239&gt;=AJ$5),60,0)))</f>
        <v/>
      </c>
      <c r="AK239" s="80" t="str">
        <f>IF(OR($A239="",NOT(ISNUMBER($G239))),"",IF(AND($F239&lt;=AK$6,$G239&gt;=AK$5),IF(AK$5&gt;$N239,5,$K239)*10+IF(AND($F239&gt;=AK$5,$F239&lt;=AK$6),IF(AND($G239&gt;=AK$5,$G239&lt;=AK$6),5,IF($L239=1,2,1)),IF(AND($G239&gt;=AK$5,$G239&lt;=AK$6),IF($M239&gt;0,4,3),0)),IF(AND($D239&lt;=AK$6,$E239&gt;=AK$5),60,0)))</f>
        <v/>
      </c>
      <c r="AL239" s="80" t="str">
        <f>IF(OR($A239="",NOT(ISNUMBER($G239))),"",IF(AND($F239&lt;=AL$6,$G239&gt;=AL$5),IF(AL$5&gt;$N239,5,$K239)*10+IF(AND($F239&gt;=AL$5,$F239&lt;=AL$6),IF(AND($G239&gt;=AL$5,$G239&lt;=AL$6),5,IF($L239=1,2,1)),IF(AND($G239&gt;=AL$5,$G239&lt;=AL$6),IF($M239&gt;0,4,3),0)),IF(AND($D239&lt;=AL$6,$E239&gt;=AL$5),60,0)))</f>
        <v/>
      </c>
      <c r="AM239" s="80" t="str">
        <f>IF(OR($A239="",NOT(ISNUMBER($G239))),"",IF(AND($F239&lt;=AM$6,$G239&gt;=AM$5),IF(AM$5&gt;$N239,5,$K239)*10+IF(AND($F239&gt;=AM$5,$F239&lt;=AM$6),IF(AND($G239&gt;=AM$5,$G239&lt;=AM$6),5,IF($L239=1,2,1)),IF(AND($G239&gt;=AM$5,$G239&lt;=AM$6),IF($M239&gt;0,4,3),0)),IF(AND($D239&lt;=AM$6,$E239&gt;=AM$5),60,0)))</f>
        <v/>
      </c>
      <c r="AN239" s="80" t="str">
        <f>IF(OR($A239="",NOT(ISNUMBER($G239))),"",IF(AND($F239&lt;=AN$6,$G239&gt;=AN$5),IF(AN$5&gt;$N239,5,$K239)*10+IF(AND($F239&gt;=AN$5,$F239&lt;=AN$6),IF(AND($G239&gt;=AN$5,$G239&lt;=AN$6),5,IF($L239=1,2,1)),IF(AND($G239&gt;=AN$5,$G239&lt;=AN$6),IF($M239&gt;0,4,3),0)),IF(AND($D239&lt;=AN$6,$E239&gt;=AN$5),60,0)))</f>
        <v/>
      </c>
      <c r="AO239" s="80" t="str">
        <f>IF(OR($A239="",NOT(ISNUMBER($G239))),"",IF(AND($F239&lt;=AO$6,$G239&gt;=AO$5),IF(AO$5&gt;$N239,5,$K239)*10+IF(AND($F239&gt;=AO$5,$F239&lt;=AO$6),IF(AND($G239&gt;=AO$5,$G239&lt;=AO$6),5,IF($L239=1,2,1)),IF(AND($G239&gt;=AO$5,$G239&lt;=AO$6),IF($M239&gt;0,4,3),0)),IF(AND($D239&lt;=AO$6,$E239&gt;=AO$5),60,0)))</f>
        <v/>
      </c>
      <c r="AP239" s="80" t="str">
        <f>IF(OR($A239="",NOT(ISNUMBER($G239))),"",IF(AND($F239&lt;=AP$6,$G239&gt;=AP$5),IF(AP$5&gt;$N239,5,$K239)*10+IF(AND($F239&gt;=AP$5,$F239&lt;=AP$6),IF(AND($G239&gt;=AP$5,$G239&lt;=AP$6),5,IF($L239=1,2,1)),IF(AND($G239&gt;=AP$5,$G239&lt;=AP$6),IF($M239&gt;0,4,3),0)),IF(AND($D239&lt;=AP$6,$E239&gt;=AP$5),60,0)))</f>
        <v/>
      </c>
      <c r="AQ239" s="80" t="str">
        <f>IF(OR($A239="",NOT(ISNUMBER($G239))),"",IF(AND($F239&lt;=AQ$6,$G239&gt;=AQ$5),IF(AQ$5&gt;$N239,5,$K239)*10+IF(AND($F239&gt;=AQ$5,$F239&lt;=AQ$6),IF(AND($G239&gt;=AQ$5,$G239&lt;=AQ$6),5,IF($L239=1,2,1)),IF(AND($G239&gt;=AQ$5,$G239&lt;=AQ$6),IF($M239&gt;0,4,3),0)),IF(AND($D239&lt;=AQ$6,$E239&gt;=AQ$5),60,0)))</f>
        <v/>
      </c>
      <c r="AR239" s="80" t="str">
        <f>IF(OR($A239="",NOT(ISNUMBER($G239))),"",IF(AND($F239&lt;=AR$6,$G239&gt;=AR$5),IF(AR$5&gt;$N239,5,$K239)*10+IF(AND($F239&gt;=AR$5,$F239&lt;=AR$6),IF(AND($G239&gt;=AR$5,$G239&lt;=AR$6),5,IF($L239=1,2,1)),IF(AND($G239&gt;=AR$5,$G239&lt;=AR$6),IF($M239&gt;0,4,3),0)),IF(AND($D239&lt;=AR$6,$E239&gt;=AR$5),60,0)))</f>
        <v/>
      </c>
      <c r="AS239" s="80" t="str">
        <f>IF(OR($A239="",NOT(ISNUMBER($G239))),"",IF(AND($F239&lt;=AS$6,$G239&gt;=AS$5),IF(AS$5&gt;$N239,5,$K239)*10+IF(AND($F239&gt;=AS$5,$F239&lt;=AS$6),IF(AND($G239&gt;=AS$5,$G239&lt;=AS$6),5,IF($L239=1,2,1)),IF(AND($G239&gt;=AS$5,$G239&lt;=AS$6),IF($M239&gt;0,4,3),0)),IF(AND($D239&lt;=AS$6,$E239&gt;=AS$5),60,0)))</f>
        <v/>
      </c>
      <c r="AT239" s="80" t="str">
        <f>IF(OR($A239="",NOT(ISNUMBER($G239))),"",IF(AND($F239&lt;=AT$6,$G239&gt;=AT$5),IF(AT$5&gt;$N239,5,$K239)*10+IF(AND($F239&gt;=AT$5,$F239&lt;=AT$6),IF(AND($G239&gt;=AT$5,$G239&lt;=AT$6),5,IF($L239=1,2,1)),IF(AND($G239&gt;=AT$5,$G239&lt;=AT$6),IF($M239&gt;0,4,3),0)),IF(AND($D239&lt;=AT$6,$E239&gt;=AT$5),60,0)))</f>
        <v/>
      </c>
      <c r="AU239" s="80" t="str">
        <f>IF(OR($A239="",NOT(ISNUMBER($G239))),"",IF(AND($F239&lt;=AU$6,$G239&gt;=AU$5),IF(AU$5&gt;$N239,5,$K239)*10+IF(AND($F239&gt;=AU$5,$F239&lt;=AU$6),IF(AND($G239&gt;=AU$5,$G239&lt;=AU$6),5,IF($L239=1,2,1)),IF(AND($G239&gt;=AU$5,$G239&lt;=AU$6),IF($M239&gt;0,4,3),0)),IF(AND($D239&lt;=AU$6,$E239&gt;=AU$5),60,0)))</f>
        <v/>
      </c>
      <c r="AV239" s="80" t="str">
        <f>IF(OR($A239="",NOT(ISNUMBER($G239))),"",IF(AND($F239&lt;=AV$6,$G239&gt;=AV$5),IF(AV$5&gt;$N239,5,$K239)*10+IF(AND($F239&gt;=AV$5,$F239&lt;=AV$6),IF(AND($G239&gt;=AV$5,$G239&lt;=AV$6),5,IF($L239=1,2,1)),IF(AND($G239&gt;=AV$5,$G239&lt;=AV$6),IF($M239&gt;0,4,3),0)),IF(AND($D239&lt;=AV$6,$E239&gt;=AV$5),60,0)))</f>
        <v/>
      </c>
      <c r="AW239" s="80" t="str">
        <f>IF(OR($A239="",NOT(ISNUMBER($G239))),"",IF(AND($F239&lt;=AW$6,$G239&gt;=AW$5),IF(AW$5&gt;$N239,5,$K239)*10+IF(AND($F239&gt;=AW$5,$F239&lt;=AW$6),IF(AND($G239&gt;=AW$5,$G239&lt;=AW$6),5,IF($L239=1,2,1)),IF(AND($G239&gt;=AW$5,$G239&lt;=AW$6),IF($M239&gt;0,4,3),0)),IF(AND($D239&lt;=AW$6,$E239&gt;=AW$5),60,0)))</f>
        <v/>
      </c>
      <c r="AX239" s="80" t="str">
        <f>IF(OR($A239="",NOT(ISNUMBER($G239))),"",IF(AND($F239&lt;=AX$6,$G239&gt;=AX$5),IF(AX$5&gt;$N239,5,$K239)*10+IF(AND($F239&gt;=AX$5,$F239&lt;=AX$6),IF(AND($G239&gt;=AX$5,$G239&lt;=AX$6),5,IF($L239=1,2,1)),IF(AND($G239&gt;=AX$5,$G239&lt;=AX$6),IF($M239&gt;0,4,3),0)),IF(AND($D239&lt;=AX$6,$E239&gt;=AX$5),60,0)))</f>
        <v/>
      </c>
      <c r="AY239" s="80" t="str">
        <f>IF(OR($A239="",NOT(ISNUMBER($G239))),"",IF(AND($F239&lt;=AY$6,$G239&gt;=AY$5),IF(AY$5&gt;$N239,5,$K239)*10+IF(AND($F239&gt;=AY$5,$F239&lt;=AY$6),IF(AND($G239&gt;=AY$5,$G239&lt;=AY$6),5,IF($L239=1,2,1)),IF(AND($G239&gt;=AY$5,$G239&lt;=AY$6),IF($M239&gt;0,4,3),0)),IF(AND($D239&lt;=AY$6,$E239&gt;=AY$5),60,0)))</f>
        <v/>
      </c>
      <c r="AZ239" s="80" t="str">
        <f>IF(OR($A239="",NOT(ISNUMBER($G239))),"",IF(AND($F239&lt;=AZ$6,$G239&gt;=AZ$5),IF(AZ$5&gt;$N239,5,$K239)*10+IF(AND($F239&gt;=AZ$5,$F239&lt;=AZ$6),IF(AND($G239&gt;=AZ$5,$G239&lt;=AZ$6),5,IF($L239=1,2,1)),IF(AND($G239&gt;=AZ$5,$G239&lt;=AZ$6),IF($M239&gt;0,4,3),0)),IF(AND($D239&lt;=AZ$6,$E239&gt;=AZ$5),60,0)))</f>
        <v/>
      </c>
      <c r="BA239" s="80" t="str">
        <f>IF(OR($A239="",NOT(ISNUMBER($G239))),"",IF(AND($F239&lt;=BA$6,$G239&gt;=BA$5),IF(BA$5&gt;$N239,5,$K239)*10+IF(AND($F239&gt;=BA$5,$F239&lt;=BA$6),IF(AND($G239&gt;=BA$5,$G239&lt;=BA$6),5,IF($L239=1,2,1)),IF(AND($G239&gt;=BA$5,$G239&lt;=BA$6),IF($M239&gt;0,4,3),0)),IF(AND($D239&lt;=BA$6,$E239&gt;=BA$5),60,0)))</f>
        <v/>
      </c>
      <c r="BB239" s="80" t="str">
        <f>IF(OR($A239="",NOT(ISNUMBER($G239))),"",IF(AND($F239&lt;=BB$6,$G239&gt;=BB$5),IF(BB$5&gt;$N239,5,$K239)*10+IF(AND($F239&gt;=BB$5,$F239&lt;=BB$6),IF(AND($G239&gt;=BB$5,$G239&lt;=BB$6),5,IF($L239=1,2,1)),IF(AND($G239&gt;=BB$5,$G239&lt;=BB$6),IF($M239&gt;0,4,3),0)),IF(AND($D239&lt;=BB$6,$E239&gt;=BB$5),60,0)))</f>
        <v/>
      </c>
      <c r="BC239" s="80" t="str">
        <f>IF(OR($A239="",NOT(ISNUMBER($G239))),"",IF(AND($F239&lt;=BC$6,$G239&gt;=BC$5),IF(BC$5&gt;$N239,5,$K239)*10+IF(AND($F239&gt;=BC$5,$F239&lt;=BC$6),IF(AND($G239&gt;=BC$5,$G239&lt;=BC$6),5,IF($L239=1,2,1)),IF(AND($G239&gt;=BC$5,$G239&lt;=BC$6),IF($M239&gt;0,4,3),0)),IF(AND($D239&lt;=BC$6,$E239&gt;=BC$5),60,0)))</f>
        <v/>
      </c>
      <c r="BD239" s="80" t="str">
        <f>IF(OR($A239="",NOT(ISNUMBER($G239))),"",IF(AND($F239&lt;=BD$6,$G239&gt;=BD$5),IF(BD$5&gt;$N239,5,$K239)*10+IF(AND($F239&gt;=BD$5,$F239&lt;=BD$6),IF(AND($G239&gt;=BD$5,$G239&lt;=BD$6),5,IF($L239=1,2,1)),IF(AND($G239&gt;=BD$5,$G239&lt;=BD$6),IF($M239&gt;0,4,3),0)),IF(AND($D239&lt;=BD$6,$E239&gt;=BD$5),60,0)))</f>
        <v/>
      </c>
      <c r="BE239" s="80" t="str">
        <f>IF(OR($A239="",NOT(ISNUMBER($G239))),"",IF(AND($F239&lt;=BE$6,$G239&gt;=BE$5),IF(BE$5&gt;$N239,5,$K239)*10+IF(AND($F239&gt;=BE$5,$F239&lt;=BE$6),IF(AND($G239&gt;=BE$5,$G239&lt;=BE$6),5,IF($L239=1,2,1)),IF(AND($G239&gt;=BE$5,$G239&lt;=BE$6),IF($M239&gt;0,4,3),0)),IF(AND($D239&lt;=BE$6,$E239&gt;=BE$5),60,0)))</f>
        <v/>
      </c>
      <c r="BF239" s="80" t="str">
        <f>IF(OR($A239="",NOT(ISNUMBER($G239))),"",IF(AND($F239&lt;=BF$6,$G239&gt;=BF$5),IF(BF$5&gt;$N239,5,$K239)*10+IF(AND($F239&gt;=BF$5,$F239&lt;=BF$6),IF(AND($G239&gt;=BF$5,$G239&lt;=BF$6),5,IF($L239=1,2,1)),IF(AND($G239&gt;=BF$5,$G239&lt;=BF$6),IF($M239&gt;0,4,3),0)),IF(AND($D239&lt;=BF$6,$E239&gt;=BF$5),60,0)))</f>
        <v/>
      </c>
      <c r="BG239" s="80" t="str">
        <f>IF(OR($A239="",NOT(ISNUMBER($G239))),"",IF(AND($F239&lt;=BG$6,$G239&gt;=BG$5),IF(BG$5&gt;$N239,5,$K239)*10+IF(AND($F239&gt;=BG$5,$F239&lt;=BG$6),IF(AND($G239&gt;=BG$5,$G239&lt;=BG$6),5,IF($L239=1,2,1)),IF(AND($G239&gt;=BG$5,$G239&lt;=BG$6),IF($M239&gt;0,4,3),0)),IF(AND($D239&lt;=BG$6,$E239&gt;=BG$5),60,0)))</f>
        <v/>
      </c>
      <c r="BH239" s="80" t="str">
        <f>IF(OR($A239="",NOT(ISNUMBER($G239))),"",IF(AND($F239&lt;=BH$6,$G239&gt;=BH$5),IF(BH$5&gt;$N239,5,$K239)*10+IF(AND($F239&gt;=BH$5,$F239&lt;=BH$6),IF(AND($G239&gt;=BH$5,$G239&lt;=BH$6),5,IF($L239=1,2,1)),IF(AND($G239&gt;=BH$5,$G239&lt;=BH$6),IF($M239&gt;0,4,3),0)),IF(AND($D239&lt;=BH$6,$E239&gt;=BH$5),60,0)))</f>
        <v/>
      </c>
      <c r="BI239" s="80" t="str">
        <f>IF(OR($A239="",NOT(ISNUMBER($G239))),"",IF(AND($F239&lt;=BI$6,$G239&gt;=BI$5),IF(BI$5&gt;$N239,5,$K239)*10+IF(AND($F239&gt;=BI$5,$F239&lt;=BI$6),IF(AND($G239&gt;=BI$5,$G239&lt;=BI$6),5,IF($L239=1,2,1)),IF(AND($G239&gt;=BI$5,$G239&lt;=BI$6),IF($M239&gt;0,4,3),0)),IF(AND($D239&lt;=BI$6,$E239&gt;=BI$5),60,0)))</f>
        <v/>
      </c>
      <c r="BJ239" s="80" t="str">
        <f>IF(OR($A239="",NOT(ISNUMBER($G239))),"",IF(AND($F239&lt;=BJ$6,$G239&gt;=BJ$5),IF(BJ$5&gt;$N239,5,$K239)*10+IF(AND($F239&gt;=BJ$5,$F239&lt;=BJ$6),IF(AND($G239&gt;=BJ$5,$G239&lt;=BJ$6),5,IF($L239=1,2,1)),IF(AND($G239&gt;=BJ$5,$G239&lt;=BJ$6),IF($M239&gt;0,4,3),0)),IF(AND($D239&lt;=BJ$6,$E239&gt;=BJ$5),60,0)))</f>
        <v/>
      </c>
      <c r="BK239" s="80" t="str">
        <f>IF(OR($A239="",NOT(ISNUMBER($G239))),"",IF(AND($F239&lt;=BK$6,$G239&gt;=BK$5),IF(BK$5&gt;$N239,5,$K239)*10+IF(AND($F239&gt;=BK$5,$F239&lt;=BK$6),IF(AND($G239&gt;=BK$5,$G239&lt;=BK$6),5,IF($L239=1,2,1)),IF(AND($G239&gt;=BK$5,$G239&lt;=BK$6),IF($M239&gt;0,4,3),0)),IF(AND($D239&lt;=BK$6,$E239&gt;=BK$5),60,0)))</f>
        <v/>
      </c>
      <c r="BL239" s="80" t="str">
        <f>IF(OR($A239="",NOT(ISNUMBER($G239))),"",IF(AND($F239&lt;=BL$6,$G239&gt;=BL$5),IF(BL$5&gt;$N239,5,$K239)*10+IF(AND($F239&gt;=BL$5,$F239&lt;=BL$6),IF(AND($G239&gt;=BL$5,$G239&lt;=BL$6),5,IF($L239=1,2,1)),IF(AND($G239&gt;=BL$5,$G239&lt;=BL$6),IF($M239&gt;0,4,3),0)),IF(AND($D239&lt;=BL$6,$E239&gt;=BL$5),60,0)))</f>
        <v/>
      </c>
      <c r="BM239" s="80" t="str">
        <f>IF(OR($A239="",NOT(ISNUMBER($G239))),"",IF(AND($F239&lt;=BM$6,$G239&gt;=BM$5),IF(BM$5&gt;$N239,5,$K239)*10+IF(AND($F239&gt;=BM$5,$F239&lt;=BM$6),IF(AND($G239&gt;=BM$5,$G239&lt;=BM$6),5,IF($L239=1,2,1)),IF(AND($G239&gt;=BM$5,$G239&lt;=BM$6),IF($M239&gt;0,4,3),0)),IF(AND($D239&lt;=BM$6,$E239&gt;=BM$5),60,0)))</f>
        <v/>
      </c>
      <c r="BN239" s="80" t="str">
        <f>IF(OR($A239="",NOT(ISNUMBER($G239))),"",IF(AND($F239&lt;=BN$6,$G239&gt;=BN$5),IF(BN$5&gt;$N239,5,$K239)*10+IF(AND($F239&gt;=BN$5,$F239&lt;=BN$6),IF(AND($G239&gt;=BN$5,$G239&lt;=BN$6),5,IF($L239=1,2,1)),IF(AND($G239&gt;=BN$5,$G239&lt;=BN$6),IF($M239&gt;0,4,3),0)),IF(AND($D239&lt;=BN$6,$E239&gt;=BN$5),60,0)))</f>
        <v/>
      </c>
      <c r="BO239" s="80" t="str">
        <f>IF(OR($A239="",NOT(ISNUMBER($G239))),"",IF(AND($F239&lt;=BO$6,$G239&gt;=BO$5),IF(BO$5&gt;$N239,5,$K239)*10+IF(AND($F239&gt;=BO$5,$F239&lt;=BO$6),IF(AND($G239&gt;=BO$5,$G239&lt;=BO$6),5,IF($L239=1,2,1)),IF(AND($G239&gt;=BO$5,$G239&lt;=BO$6),IF($M239&gt;0,4,3),0)),IF(AND($D239&lt;=BO$6,$E239&gt;=BO$5),60,0)))</f>
        <v/>
      </c>
      <c r="BP239" s="80" t="str">
        <f>IF(OR($A239="",NOT(ISNUMBER($G239))),"",IF(AND($F239&lt;=BP$6,$G239&gt;=BP$5),IF(BP$5&gt;$N239,5,$K239)*10+IF(AND($F239&gt;=BP$5,$F239&lt;=BP$6),IF(AND($G239&gt;=BP$5,$G239&lt;=BP$6),5,IF($L239=1,2,1)),IF(AND($G239&gt;=BP$5,$G239&lt;=BP$6),IF($M239&gt;0,4,3),0)),IF(AND($D239&lt;=BP$6,$E239&gt;=BP$5),60,0)))</f>
        <v/>
      </c>
      <c r="BQ239" s="80" t="str">
        <f>IF(OR($A239="",NOT(ISNUMBER($G239))),"",IF(AND($F239&lt;=BQ$6,$G239&gt;=BQ$5),IF(BQ$5&gt;$N239,5,$K239)*10+IF(AND($F239&gt;=BQ$5,$F239&lt;=BQ$6),IF(AND($G239&gt;=BQ$5,$G239&lt;=BQ$6),5,IF($L239=1,2,1)),IF(AND($G239&gt;=BQ$5,$G239&lt;=BQ$6),IF($M239&gt;0,4,3),0)),IF(AND($D239&lt;=BQ$6,$E239&gt;=BQ$5),60,0)))</f>
        <v/>
      </c>
      <c r="BR239" s="80" t="str">
        <f>IF(OR($A239="",NOT(ISNUMBER($G239))),"",IF(AND($F239&lt;=BR$6,$G239&gt;=BR$5),IF(BR$5&gt;$N239,5,$K239)*10+IF(AND($F239&gt;=BR$5,$F239&lt;=BR$6),IF(AND($G239&gt;=BR$5,$G239&lt;=BR$6),5,IF($L239=1,2,1)),IF(AND($G239&gt;=BR$5,$G239&lt;=BR$6),IF($M239&gt;0,4,3),0)),IF(AND($D239&lt;=BR$6,$E239&gt;=BR$5),60,0)))</f>
        <v/>
      </c>
      <c r="BS239" s="80" t="str">
        <f>IF(OR($A239="",NOT(ISNUMBER($G239))),"",IF(AND($F239&lt;=BS$6,$G239&gt;=BS$5),IF(BS$5&gt;$N239,5,$K239)*10+IF(AND($F239&gt;=BS$5,$F239&lt;=BS$6),IF(AND($G239&gt;=BS$5,$G239&lt;=BS$6),5,IF($L239=1,2,1)),IF(AND($G239&gt;=BS$5,$G239&lt;=BS$6),IF($M239&gt;0,4,3),0)),IF(AND($D239&lt;=BS$6,$E239&gt;=BS$5),60,0)))</f>
        <v/>
      </c>
      <c r="BT239" s="80" t="str">
        <f>IF(OR($A239="",NOT(ISNUMBER($G239))),"",IF(AND($F239&lt;=BT$6,$G239&gt;=BT$5),IF(BT$5&gt;$N239,5,$K239)*10+IF(AND($F239&gt;=BT$5,$F239&lt;=BT$6),IF(AND($G239&gt;=BT$5,$G239&lt;=BT$6),5,IF($L239=1,2,1)),IF(AND($G239&gt;=BT$5,$G239&lt;=BT$6),IF($M239&gt;0,4,3),0)),IF(AND($D239&lt;=BT$6,$E239&gt;=BT$5),60,0)))</f>
        <v/>
      </c>
      <c r="BU239" s="80" t="str">
        <f>IF(OR($A239="",NOT(ISNUMBER($G239))),"",IF(AND($F239&lt;=BU$6,$G239&gt;=BU$5),IF(BU$5&gt;$N239,5,$K239)*10+IF(AND($F239&gt;=BU$5,$F239&lt;=BU$6),IF(AND($G239&gt;=BU$5,$G239&lt;=BU$6),5,IF($L239=1,2,1)),IF(AND($G239&gt;=BU$5,$G239&lt;=BU$6),IF($M239&gt;0,4,3),0)),IF(AND($D239&lt;=BU$6,$E239&gt;=BU$5),60,0)))</f>
        <v/>
      </c>
      <c r="BV239" s="80" t="str">
        <f>IF(OR($A239="",NOT(ISNUMBER($G239))),"",IF(AND($F239&lt;=BV$6,$G239&gt;=BV$5),IF(BV$5&gt;$N239,5,$K239)*10+IF(AND($F239&gt;=BV$5,$F239&lt;=BV$6),IF(AND($G239&gt;=BV$5,$G239&lt;=BV$6),5,IF($L239=1,2,1)),IF(AND($G239&gt;=BV$5,$G239&lt;=BV$6),IF($M239&gt;0,4,3),0)),IF(AND($D239&lt;=BV$6,$E239&gt;=BV$5),60,0)))</f>
        <v/>
      </c>
      <c r="BW239" s="80" t="str">
        <f>IF(OR($A239="",NOT(ISNUMBER($G239))),"",IF(AND($F239&lt;=BW$6,$G239&gt;=BW$5),IF(BW$5&gt;$N239,5,$K239)*10+IF(AND($F239&gt;=BW$5,$F239&lt;=BW$6),IF(AND($G239&gt;=BW$5,$G239&lt;=BW$6),5,IF($L239=1,2,1)),IF(AND($G239&gt;=BW$5,$G239&lt;=BW$6),IF($M239&gt;0,4,3),0)),IF(AND($D239&lt;=BW$6,$E239&gt;=BW$5),60,0)))</f>
        <v/>
      </c>
      <c r="BX239" s="80" t="str">
        <f>IF(OR($A239="",NOT(ISNUMBER($G239))),"",IF(AND($F239&lt;=BX$6,$G239&gt;=BX$5),IF(BX$5&gt;$N239,5,$K239)*10+IF(AND($F239&gt;=BX$5,$F239&lt;=BX$6),IF(AND($G239&gt;=BX$5,$G239&lt;=BX$6),5,IF($L239=1,2,1)),IF(AND($G239&gt;=BX$5,$G239&lt;=BX$6),IF($M239&gt;0,4,3),0)),IF(AND($D239&lt;=BX$6,$E239&gt;=BX$5),60,0)))</f>
        <v/>
      </c>
      <c r="BY239" s="80" t="str">
        <f>IF(OR($A239="",NOT(ISNUMBER($G239))),"",IF(AND($F239&lt;=BY$6,$G239&gt;=BY$5),IF(BY$5&gt;$N239,5,$K239)*10+IF(AND($F239&gt;=BY$5,$F239&lt;=BY$6),IF(AND($G239&gt;=BY$5,$G239&lt;=BY$6),5,IF($L239=1,2,1)),IF(AND($G239&gt;=BY$5,$G239&lt;=BY$6),IF($M239&gt;0,4,3),0)),IF(AND($D239&lt;=BY$6,$E239&gt;=BY$5),60,0)))</f>
        <v/>
      </c>
      <c r="BZ239" s="80" t="str">
        <f>IF(OR($A239="",NOT(ISNUMBER($G239))),"",IF(AND($F239&lt;=BZ$6,$G239&gt;=BZ$5),IF(BZ$5&gt;$N239,5,$K239)*10+IF(AND($F239&gt;=BZ$5,$F239&lt;=BZ$6),IF(AND($G239&gt;=BZ$5,$G239&lt;=BZ$6),5,IF($L239=1,2,1)),IF(AND($G239&gt;=BZ$5,$G239&lt;=BZ$6),IF($M239&gt;0,4,3),0)),IF(AND($D239&lt;=BZ$6,$E239&gt;=BZ$5),60,0)))</f>
        <v/>
      </c>
      <c r="CA239" s="80" t="str">
        <f>IF(OR($A239="",NOT(ISNUMBER($G239))),"",IF(AND($F239&lt;=CA$6,$G239&gt;=CA$5),IF(CA$5&gt;$N239,5,$K239)*10+IF(AND($F239&gt;=CA$5,$F239&lt;=CA$6),IF(AND($G239&gt;=CA$5,$G239&lt;=CA$6),5,IF($L239=1,2,1)),IF(AND($G239&gt;=CA$5,$G239&lt;=CA$6),IF($M239&gt;0,4,3),0)),IF(AND($D239&lt;=CA$6,$E239&gt;=CA$5),60,0)))</f>
        <v/>
      </c>
      <c r="CB239" s="80" t="str">
        <f>IF(OR($A239="",NOT(ISNUMBER($G239))),"",IF(AND($F239&lt;=CB$6,$G239&gt;=CB$5),IF(CB$5&gt;$N239,5,$K239)*10+IF(AND($F239&gt;=CB$5,$F239&lt;=CB$6),IF(AND($G239&gt;=CB$5,$G239&lt;=CB$6),5,IF($L239=1,2,1)),IF(AND($G239&gt;=CB$5,$G239&lt;=CB$6),IF($M239&gt;0,4,3),0)),IF(AND($D239&lt;=CB$6,$E239&gt;=CB$5),60,0)))</f>
        <v/>
      </c>
      <c r="CC239" s="80" t="str">
        <f>IF(OR($A239="",NOT(ISNUMBER($G239))),"",IF(AND($F239&lt;=CC$6,$G239&gt;=CC$5),IF(CC$5&gt;$N239,5,$K239)*10+IF(AND($F239&gt;=CC$5,$F239&lt;=CC$6),IF(AND($G239&gt;=CC$5,$G239&lt;=CC$6),5,IF($L239=1,2,1)),IF(AND($G239&gt;=CC$5,$G239&lt;=CC$6),IF($M239&gt;0,4,3),0)),IF(AND($D239&lt;=CC$6,$E239&gt;=CC$5),60,0)))</f>
        <v/>
      </c>
      <c r="CD239" s="80" t="str">
        <f>IF(OR($A239="",NOT(ISNUMBER($G239))),"",IF(AND($F239&lt;=CD$6,$G239&gt;=CD$5),IF(CD$5&gt;$N239,5,$K239)*10+IF(AND($F239&gt;=CD$5,$F239&lt;=CD$6),IF(AND($G239&gt;=CD$5,$G239&lt;=CD$6),5,IF($L239=1,2,1)),IF(AND($G239&gt;=CD$5,$G239&lt;=CD$6),IF($M239&gt;0,4,3),0)),IF(AND($D239&lt;=CD$6,$E239&gt;=CD$5),60,0)))</f>
        <v/>
      </c>
      <c r="CE239" s="80" t="str">
        <f>IF(OR($A239="",NOT(ISNUMBER($G239))),"",IF(AND($F239&lt;=CE$6,$G239&gt;=CE$5),IF(CE$5&gt;$N239,5,$K239)*10+IF(AND($F239&gt;=CE$5,$F239&lt;=CE$6),IF(AND($G239&gt;=CE$5,$G239&lt;=CE$6),5,IF($L239=1,2,1)),IF(AND($G239&gt;=CE$5,$G239&lt;=CE$6),IF($M239&gt;0,4,3),0)),IF(AND($D239&lt;=CE$6,$E239&gt;=CE$5),60,0)))</f>
        <v/>
      </c>
      <c r="CF239" s="80" t="str">
        <f>IF(OR($A239="",NOT(ISNUMBER($G239))),"",IF(AND($F239&lt;=CF$6,$G239&gt;=CF$5),IF(CF$5&gt;$N239,5,$K239)*10+IF(AND($F239&gt;=CF$5,$F239&lt;=CF$6),IF(AND($G239&gt;=CF$5,$G239&lt;=CF$6),5,IF($L239=1,2,1)),IF(AND($G239&gt;=CF$5,$G239&lt;=CF$6),IF($M239&gt;0,4,3),0)),IF(AND($D239&lt;=CF$6,$E239&gt;=CF$5),60,0)))</f>
        <v/>
      </c>
      <c r="CG239" s="80" t="str">
        <f>IF(OR($A239="",NOT(ISNUMBER($G239))),"",IF(AND($F239&lt;=CG$6,$G239&gt;=CG$5),IF(CG$5&gt;$N239,5,$K239)*10+IF(AND($F239&gt;=CG$5,$F239&lt;=CG$6),IF(AND($G239&gt;=CG$5,$G239&lt;=CG$6),5,IF($L239=1,2,1)),IF(AND($G239&gt;=CG$5,$G239&lt;=CG$6),IF($M239&gt;0,4,3),0)),IF(AND($D239&lt;=CG$6,$E239&gt;=CG$5),60,0)))</f>
        <v/>
      </c>
      <c r="CH239" s="80" t="str">
        <f>IF(OR($A239="",NOT(ISNUMBER($G239))),"",IF(AND($F239&lt;=CH$6,$G239&gt;=CH$5),IF(CH$5&gt;$N239,5,$K239)*10+IF(AND($F239&gt;=CH$5,$F239&lt;=CH$6),IF(AND($G239&gt;=CH$5,$G239&lt;=CH$6),5,IF($L239=1,2,1)),IF(AND($G239&gt;=CH$5,$G239&lt;=CH$6),IF($M239&gt;0,4,3),0)),IF(AND($D239&lt;=CH$6,$E239&gt;=CH$5),60,0)))</f>
        <v/>
      </c>
      <c r="CI239" s="80" t="str">
        <f>IF(OR($A239="",NOT(ISNUMBER($G239))),"",IF(AND($F239&lt;=CI$6,$G239&gt;=CI$5),IF(CI$5&gt;$N239,5,$K239)*10+IF(AND($F239&gt;=CI$5,$F239&lt;=CI$6),IF(AND($G239&gt;=CI$5,$G239&lt;=CI$6),5,IF($L239=1,2,1)),IF(AND($G239&gt;=CI$5,$G239&lt;=CI$6),IF($M239&gt;0,4,3),0)),IF(AND($D239&lt;=CI$6,$E239&gt;=CI$5),60,0)))</f>
        <v/>
      </c>
      <c r="CJ239" s="80" t="str">
        <f>IF(OR($A239="",NOT(ISNUMBER($G239))),"",IF(AND($F239&lt;=CJ$6,$G239&gt;=CJ$5),IF(CJ$5&gt;$N239,5,$K239)*10+IF(AND($F239&gt;=CJ$5,$F239&lt;=CJ$6),IF(AND($G239&gt;=CJ$5,$G239&lt;=CJ$6),5,IF($L239=1,2,1)),IF(AND($G239&gt;=CJ$5,$G239&lt;=CJ$6),IF($M239&gt;0,4,3),0)),IF(AND($D239&lt;=CJ$6,$E239&gt;=CJ$5),60,0)))</f>
        <v/>
      </c>
      <c r="CK239" s="80" t="str">
        <f>IF(OR($A239="",NOT(ISNUMBER($G239))),"",IF(AND($F239&lt;=CK$6,$G239&gt;=CK$5),IF(CK$5&gt;$N239,5,$K239)*10+IF(AND($F239&gt;=CK$5,$F239&lt;=CK$6),IF(AND($G239&gt;=CK$5,$G239&lt;=CK$6),5,IF($L239=1,2,1)),IF(AND($G239&gt;=CK$5,$G239&lt;=CK$6),IF($M239&gt;0,4,3),0)),IF(AND($D239&lt;=CK$6,$E239&gt;=CK$5),60,0)))</f>
        <v/>
      </c>
      <c r="CL239" s="80" t="str">
        <f>IF(OR($A239="",NOT(ISNUMBER($G239))),"",IF(AND($F239&lt;=CL$6,$G239&gt;=CL$5),IF(CL$5&gt;$N239,5,$K239)*10+IF(AND($F239&gt;=CL$5,$F239&lt;=CL$6),IF(AND($G239&gt;=CL$5,$G239&lt;=CL$6),5,IF($L239=1,2,1)),IF(AND($G239&gt;=CL$5,$G239&lt;=CL$6),IF($M239&gt;0,4,3),0)),IF(AND($D239&lt;=CL$6,$E239&gt;=CL$5),60,0)))</f>
        <v/>
      </c>
      <c r="CM239" s="80" t="str">
        <f>IF(OR($A239="",NOT(ISNUMBER($G239))),"",IF(AND($F239&lt;=CM$6,$G239&gt;=CM$5),IF(CM$5&gt;$N239,5,$K239)*10+IF(AND($F239&gt;=CM$5,$F239&lt;=CM$6),IF(AND($G239&gt;=CM$5,$G239&lt;=CM$6),5,IF($L239=1,2,1)),IF(AND($G239&gt;=CM$5,$G239&lt;=CM$6),IF($M239&gt;0,4,3),0)),IF(AND($D239&lt;=CM$6,$E239&gt;=CM$5),60,0)))</f>
        <v/>
      </c>
      <c r="CN239" s="80" t="str">
        <f>IF(OR($A239="",NOT(ISNUMBER($G239))),"",IF(AND($F239&lt;=CN$6,$G239&gt;=CN$5),IF(CN$5&gt;$N239,5,$K239)*10+IF(AND($F239&gt;=CN$5,$F239&lt;=CN$6),IF(AND($G239&gt;=CN$5,$G239&lt;=CN$6),5,IF($L239=1,2,1)),IF(AND($G239&gt;=CN$5,$G239&lt;=CN$6),IF($M239&gt;0,4,3),0)),IF(AND($D239&lt;=CN$6,$E239&gt;=CN$5),60,0)))</f>
        <v/>
      </c>
      <c r="CO239" s="80" t="str">
        <f>IF(OR($A239="",NOT(ISNUMBER($G239))),"",IF(AND($F239&lt;=CO$6,$G239&gt;=CO$5),IF(CO$5&gt;$N239,5,$K239)*10+IF(AND($F239&gt;=CO$5,$F239&lt;=CO$6),IF(AND($G239&gt;=CO$5,$G239&lt;=CO$6),5,IF($L239=1,2,1)),IF(AND($G239&gt;=CO$5,$G239&lt;=CO$6),IF($M239&gt;0,4,3),0)),IF(AND($D239&lt;=CO$6,$E239&gt;=CO$5),60,0)))</f>
        <v/>
      </c>
      <c r="CP239" s="80" t="str">
        <f>IF(OR($A239="",NOT(ISNUMBER($G239))),"",IF(AND($F239&lt;=CP$6,$G239&gt;=CP$5),IF(CP$5&gt;$N239,5,$K239)*10+IF(AND($F239&gt;=CP$5,$F239&lt;=CP$6),IF(AND($G239&gt;=CP$5,$G239&lt;=CP$6),5,IF($L239=1,2,1)),IF(AND($G239&gt;=CP$5,$G239&lt;=CP$6),IF($M239&gt;0,4,3),0)),IF(AND($D239&lt;=CP$6,$E239&gt;=CP$5),60,0)))</f>
        <v/>
      </c>
      <c r="CQ239" s="80" t="str">
        <f>IF(OR($A239="",NOT(ISNUMBER($G239))),"",IF(AND($F239&lt;=CQ$6,$G239&gt;=CQ$5),IF(CQ$5&gt;$N239,5,$K239)*10+IF(AND($F239&gt;=CQ$5,$F239&lt;=CQ$6),IF(AND($G239&gt;=CQ$5,$G239&lt;=CQ$6),5,IF($L239=1,2,1)),IF(AND($G239&gt;=CQ$5,$G239&lt;=CQ$6),IF($M239&gt;0,4,3),0)),IF(AND($D239&lt;=CQ$6,$E239&gt;=CQ$5),60,0)))</f>
        <v/>
      </c>
      <c r="CR239" s="80" t="str">
        <f>IF(OR($A239="",NOT(ISNUMBER($G239))),"",IF(AND($F239&lt;=CR$6,$G239&gt;=CR$5),IF(CR$5&gt;$N239,5,$K239)*10+IF(AND($F239&gt;=CR$5,$F239&lt;=CR$6),IF(AND($G239&gt;=CR$5,$G239&lt;=CR$6),5,IF($L239=1,2,1)),IF(AND($G239&gt;=CR$5,$G239&lt;=CR$6),IF($M239&gt;0,4,3),0)),IF(AND($D239&lt;=CR$6,$E239&gt;=CR$5),60,0)))</f>
        <v/>
      </c>
      <c r="CS239" s="80" t="str">
        <f>IF(OR($A239="",NOT(ISNUMBER($G239))),"",IF(AND($F239&lt;=CS$6,$G239&gt;=CS$5),IF(CS$5&gt;$N239,5,$K239)*10+IF(AND($F239&gt;=CS$5,$F239&lt;=CS$6),IF(AND($G239&gt;=CS$5,$G239&lt;=CS$6),5,IF($L239=1,2,1)),IF(AND($G239&gt;=CS$5,$G239&lt;=CS$6),IF($M239&gt;0,4,3),0)),IF(AND($D239&lt;=CS$6,$E239&gt;=CS$5),60,0)))</f>
        <v/>
      </c>
      <c r="CT239" s="80" t="str">
        <f>IF(OR($A239="",NOT(ISNUMBER($G239))),"",IF(AND($F239&lt;=CT$6,$G239&gt;=CT$5),IF(CT$5&gt;$N239,5,$K239)*10+IF(AND($F239&gt;=CT$5,$F239&lt;=CT$6),IF(AND($G239&gt;=CT$5,$G239&lt;=CT$6),5,IF($L239=1,2,1)),IF(AND($G239&gt;=CT$5,$G239&lt;=CT$6),IF($M239&gt;0,4,3),0)),IF(AND($D239&lt;=CT$6,$E239&gt;=CT$5),60,0)))</f>
        <v/>
      </c>
      <c r="CU239" s="80" t="str">
        <f>IF(OR($A239="",NOT(ISNUMBER($G239))),"",IF(AND($F239&lt;=CU$6,$G239&gt;=CU$5),IF(CU$5&gt;$N239,5,$K239)*10+IF(AND($F239&gt;=CU$5,$F239&lt;=CU$6),IF(AND($G239&gt;=CU$5,$G239&lt;=CU$6),5,IF($L239=1,2,1)),IF(AND($G239&gt;=CU$5,$G239&lt;=CU$6),IF($M239&gt;0,4,3),0)),IF(AND($D239&lt;=CU$6,$E239&gt;=CU$5),60,0)))</f>
        <v/>
      </c>
      <c r="CV239" s="80" t="str">
        <f>IF(OR($A239="",NOT(ISNUMBER($G239))),"",IF(AND($F239&lt;=CV$6,$G239&gt;=CV$5),IF(CV$5&gt;$N239,5,$K239)*10+IF(AND($F239&gt;=CV$5,$F239&lt;=CV$6),IF(AND($G239&gt;=CV$5,$G239&lt;=CV$6),5,IF($L239=1,2,1)),IF(AND($G239&gt;=CV$5,$G239&lt;=CV$6),IF($M239&gt;0,4,3),0)),IF(AND($D239&lt;=CV$6,$E239&gt;=CV$5),60,0)))</f>
        <v/>
      </c>
      <c r="CW239" s="80" t="str">
        <f>IF(OR($A239="",NOT(ISNUMBER($G239))),"",IF(AND($F239&lt;=CW$6,$G239&gt;=CW$5),IF(CW$5&gt;$N239,5,$K239)*10+IF(AND($F239&gt;=CW$5,$F239&lt;=CW$6),IF(AND($G239&gt;=CW$5,$G239&lt;=CW$6),5,IF($L239=1,2,1)),IF(AND($G239&gt;=CW$5,$G239&lt;=CW$6),IF($M239&gt;0,4,3),0)),IF(AND($D239&lt;=CW$6,$E239&gt;=CW$5),60,0)))</f>
        <v/>
      </c>
      <c r="CX239" s="80" t="str">
        <f>IF(OR($A239="",NOT(ISNUMBER($G239))),"",IF(AND($F239&lt;=CX$6,$G239&gt;=CX$5),IF(CX$5&gt;$N239,5,$K239)*10+IF(AND($F239&gt;=CX$5,$F239&lt;=CX$6),IF(AND($G239&gt;=CX$5,$G239&lt;=CX$6),5,IF($L239=1,2,1)),IF(AND($G239&gt;=CX$5,$G239&lt;=CX$6),IF($M239&gt;0,4,3),0)),IF(AND($D239&lt;=CX$6,$E239&gt;=CX$5),60,0)))</f>
        <v/>
      </c>
      <c r="CY239" s="80" t="str">
        <f>IF(OR($A239="",NOT(ISNUMBER($G239))),"",IF(AND($F239&lt;=CY$6,$G239&gt;=CY$5),IF(CY$5&gt;$N239,5,$K239)*10+IF(AND($F239&gt;=CY$5,$F239&lt;=CY$6),IF(AND($G239&gt;=CY$5,$G239&lt;=CY$6),5,IF($L239=1,2,1)),IF(AND($G239&gt;=CY$5,$G239&lt;=CY$6),IF($M239&gt;0,4,3),0)),IF(AND($D239&lt;=CY$6,$E239&gt;=CY$5),60,0)))</f>
        <v/>
      </c>
      <c r="CZ239" s="80" t="str">
        <f>IF(OR($A239="",NOT(ISNUMBER($G239))),"",IF(AND($F239&lt;=CZ$6,$G239&gt;=CZ$5),IF(CZ$5&gt;$N239,5,$K239)*10+IF(AND($F239&gt;=CZ$5,$F239&lt;=CZ$6),IF(AND($G239&gt;=CZ$5,$G239&lt;=CZ$6),5,IF($L239=1,2,1)),IF(AND($G239&gt;=CZ$5,$G239&lt;=CZ$6),IF($M239&gt;0,4,3),0)),IF(AND($D239&lt;=CZ$6,$E239&gt;=CZ$5),60,0)))</f>
        <v/>
      </c>
      <c r="DA239" s="80" t="str">
        <f>IF(OR($A239="",NOT(ISNUMBER($G239))),"",IF(AND($F239&lt;=DA$6,$G239&gt;=DA$5),IF(DA$5&gt;$N239,5,$K239)*10+IF(AND($F239&gt;=DA$5,$F239&lt;=DA$6),IF(AND($G239&gt;=DA$5,$G239&lt;=DA$6),5,IF($L239=1,2,1)),IF(AND($G239&gt;=DA$5,$G239&lt;=DA$6),IF($M239&gt;0,4,3),0)),IF(AND($D239&lt;=DA$6,$E239&gt;=DA$5),60,0)))</f>
        <v/>
      </c>
      <c r="DB239" s="80" t="str">
        <f>IF(OR($A239="",NOT(ISNUMBER($G239))),"",IF(AND($F239&lt;=DB$6,$G239&gt;=DB$5),IF(DB$5&gt;$N239,5,$K239)*10+IF(AND($F239&gt;=DB$5,$F239&lt;=DB$6),IF(AND($G239&gt;=DB$5,$G239&lt;=DB$6),5,IF($L239=1,2,1)),IF(AND($G239&gt;=DB$5,$G239&lt;=DB$6),IF($M239&gt;0,4,3),0)),IF(AND($D239&lt;=DB$6,$E239&gt;=DB$5),60,0)))</f>
        <v/>
      </c>
      <c r="DC239" s="80" t="str">
        <f>IF(OR($A239="",NOT(ISNUMBER($G239))),"",IF(AND($F239&lt;=DC$6,$G239&gt;=DC$5),IF(DC$5&gt;$N239,5,$K239)*10+IF(AND($F239&gt;=DC$5,$F239&lt;=DC$6),IF(AND($G239&gt;=DC$5,$G239&lt;=DC$6),5,IF($L239=1,2,1)),IF(AND($G239&gt;=DC$5,$G239&lt;=DC$6),IF($M239&gt;0,4,3),0)),IF(AND($D239&lt;=DC$6,$E239&gt;=DC$5),60,0)))</f>
        <v/>
      </c>
      <c r="DD239" s="80" t="str">
        <f>IF(OR($A239="",NOT(ISNUMBER($G239))),"",IF(AND($F239&lt;=DD$6,$G239&gt;=DD$5),IF(DD$5&gt;$N239,5,$K239)*10+IF(AND($F239&gt;=DD$5,$F239&lt;=DD$6),IF(AND($G239&gt;=DD$5,$G239&lt;=DD$6),5,IF($L239=1,2,1)),IF(AND($G239&gt;=DD$5,$G239&lt;=DD$6),IF($M239&gt;0,4,3),0)),IF(AND($D239&lt;=DD$6,$E239&gt;=DD$5),60,0)))</f>
        <v/>
      </c>
      <c r="DE239" s="80" t="str">
        <f>IF(OR($A239="",NOT(ISNUMBER($G239))),"",IF(AND($F239&lt;=DE$6,$G239&gt;=DE$5),IF(DE$5&gt;$N239,5,$K239)*10+IF(AND($F239&gt;=DE$5,$F239&lt;=DE$6),IF(AND($G239&gt;=DE$5,$G239&lt;=DE$6),5,IF($L239=1,2,1)),IF(AND($G239&gt;=DE$5,$G239&lt;=DE$6),IF($M239&gt;0,4,3),0)),IF(AND($D239&lt;=DE$6,$E239&gt;=DE$5),60,0)))</f>
        <v/>
      </c>
      <c r="DF239" s="80" t="str">
        <f>IF(OR($A239="",NOT(ISNUMBER($G239))),"",IF(AND($F239&lt;=DF$6,$G239&gt;=DF$5),IF(DF$5&gt;$N239,5,$K239)*10+IF(AND($F239&gt;=DF$5,$F239&lt;=DF$6),IF(AND($G239&gt;=DF$5,$G239&lt;=DF$6),5,IF($L239=1,2,1)),IF(AND($G239&gt;=DF$5,$G239&lt;=DF$6),IF($M239&gt;0,4,3),0)),IF(AND($D239&lt;=DF$6,$E239&gt;=DF$5),60,0)))</f>
        <v/>
      </c>
      <c r="DG239" s="80" t="str">
        <f>IF(OR($A239="",NOT(ISNUMBER($G239))),"",IF(AND($F239&lt;=DG$6,$G239&gt;=DG$5),IF(DG$5&gt;$N239,5,$K239)*10+IF(AND($F239&gt;=DG$5,$F239&lt;=DG$6),IF(AND($G239&gt;=DG$5,$G239&lt;=DG$6),5,IF($L239=1,2,1)),IF(AND($G239&gt;=DG$5,$G239&lt;=DG$6),IF($M239&gt;0,4,3),0)),IF(AND($D239&lt;=DG$6,$E239&gt;=DG$5),60,0)))</f>
        <v/>
      </c>
      <c r="DH239" s="80" t="str">
        <f>IF(OR($A239="",NOT(ISNUMBER($G239))),"",IF(AND($F239&lt;=DH$6,$G239&gt;=DH$5),IF(DH$5&gt;$N239,5,$K239)*10+IF(AND($F239&gt;=DH$5,$F239&lt;=DH$6),IF(AND($G239&gt;=DH$5,$G239&lt;=DH$6),5,IF($L239=1,2,1)),IF(AND($G239&gt;=DH$5,$G239&lt;=DH$6),IF($M239&gt;0,4,3),0)),IF(AND($D239&lt;=DH$6,$E239&gt;=DH$5),60,0)))</f>
        <v/>
      </c>
      <c r="DI239" s="80" t="str">
        <f>IF(OR($A239="",NOT(ISNUMBER($G239))),"",IF(AND($F239&lt;=DI$6,$G239&gt;=DI$5),IF(DI$5&gt;$N239,5,$K239)*10+IF(AND($F239&gt;=DI$5,$F239&lt;=DI$6),IF(AND($G239&gt;=DI$5,$G239&lt;=DI$6),5,IF($L239=1,2,1)),IF(AND($G239&gt;=DI$5,$G239&lt;=DI$6),IF($M239&gt;0,4,3),0)),IF(AND($D239&lt;=DI$6,$E239&gt;=DI$5),60,0)))</f>
        <v/>
      </c>
      <c r="DJ239" s="80" t="str">
        <f>IF(OR($A239="",NOT(ISNUMBER($G239))),"",IF(AND($F239&lt;=DJ$6,$G239&gt;=DJ$5),IF(DJ$5&gt;$N239,5,$K239)*10+IF(AND($F239&gt;=DJ$5,$F239&lt;=DJ$6),IF(AND($G239&gt;=DJ$5,$G239&lt;=DJ$6),5,IF($L239=1,2,1)),IF(AND($G239&gt;=DJ$5,$G239&lt;=DJ$6),IF($M239&gt;0,4,3),0)),IF(AND($D239&lt;=DJ$6,$E239&gt;=DJ$5),60,0)))</f>
        <v/>
      </c>
      <c r="DK239" s="80" t="str">
        <f>IF(OR($A239="",NOT(ISNUMBER($G239))),"",IF(AND($F239&lt;=DK$6,$G239&gt;=DK$5),IF(DK$5&gt;$N239,5,$K239)*10+IF(AND($F239&gt;=DK$5,$F239&lt;=DK$6),IF(AND($G239&gt;=DK$5,$G239&lt;=DK$6),5,IF($L239=1,2,1)),IF(AND($G239&gt;=DK$5,$G239&lt;=DK$6),IF($M239&gt;0,4,3),0)),IF(AND($D239&lt;=DK$6,$E239&gt;=DK$5),60,0)))</f>
        <v/>
      </c>
      <c r="DL239" s="80" t="str">
        <f>IF(OR($A239="",NOT(ISNUMBER($G239))),"",IF(AND($F239&lt;=DL$6,$G239&gt;=DL$5),IF(DL$5&gt;$N239,5,$K239)*10+IF(AND($F239&gt;=DL$5,$F239&lt;=DL$6),IF(AND($G239&gt;=DL$5,$G239&lt;=DL$6),5,IF($L239=1,2,1)),IF(AND($G239&gt;=DL$5,$G239&lt;=DL$6),IF($M239&gt;0,4,3),0)),IF(AND($D239&lt;=DL$6,$E239&gt;=DL$5),60,0)))</f>
        <v/>
      </c>
      <c r="DM239" s="80" t="str">
        <f>IF(OR($A239="",NOT(ISNUMBER($G239))),"",IF(AND($F239&lt;=DM$6,$G239&gt;=DM$5),IF(DM$5&gt;$N239,5,$K239)*10+IF(AND($F239&gt;=DM$5,$F239&lt;=DM$6),IF(AND($G239&gt;=DM$5,$G239&lt;=DM$6),5,IF($L239=1,2,1)),IF(AND($G239&gt;=DM$5,$G239&lt;=DM$6),IF($M239&gt;0,4,3),0)),IF(AND($D239&lt;=DM$6,$E239&gt;=DM$5),60,0)))</f>
        <v/>
      </c>
      <c r="DN239" s="80" t="str">
        <f>IF(OR($A239="",NOT(ISNUMBER($G239))),"",IF(AND($F239&lt;=DN$6,$G239&gt;=DN$5),IF(DN$5&gt;$N239,5,$K239)*10+IF(AND($F239&gt;=DN$5,$F239&lt;=DN$6),IF(AND($G239&gt;=DN$5,$G239&lt;=DN$6),5,IF($L239=1,2,1)),IF(AND($G239&gt;=DN$5,$G239&lt;=DN$6),IF($M239&gt;0,4,3),0)),IF(AND($D239&lt;=DN$6,$E239&gt;=DN$5),60,0)))</f>
        <v/>
      </c>
      <c r="DO239" s="80" t="str">
        <f>IF(OR($A239="",NOT(ISNUMBER($G239))),"",IF(AND($F239&lt;=DO$6,$G239&gt;=DO$5),IF(DO$5&gt;$N239,5,$K239)*10+IF(AND($F239&gt;=DO$5,$F239&lt;=DO$6),IF(AND($G239&gt;=DO$5,$G239&lt;=DO$6),5,IF($L239=1,2,1)),IF(AND($G239&gt;=DO$5,$G239&lt;=DO$6),IF($M239&gt;0,4,3),0)),IF(AND($D239&lt;=DO$6,$E239&gt;=DO$5),60,0)))</f>
        <v/>
      </c>
      <c r="DP239" s="80" t="str">
        <f>IF(OR($A239="",NOT(ISNUMBER($G239))),"",IF(AND($F239&lt;=DP$6,$G239&gt;=DP$5),IF(DP$5&gt;$N239,5,$K239)*10+IF(AND($F239&gt;=DP$5,$F239&lt;=DP$6),IF(AND($G239&gt;=DP$5,$G239&lt;=DP$6),5,IF($L239=1,2,1)),IF(AND($G239&gt;=DP$5,$G239&lt;=DP$6),IF($M239&gt;0,4,3),0)),IF(AND($D239&lt;=DP$6,$E239&gt;=DP$5),60,0)))</f>
        <v/>
      </c>
      <c r="DQ239" s="80" t="str">
        <f>IF(OR($A239="",NOT(ISNUMBER($G239))),"",IF(AND($F239&lt;=DQ$6,$G239&gt;=DQ$5),IF(DQ$5&gt;$N239,5,$K239)*10+IF(AND($F239&gt;=DQ$5,$F239&lt;=DQ$6),IF(AND($G239&gt;=DQ$5,$G239&lt;=DQ$6),5,IF($L239=1,2,1)),IF(AND($G239&gt;=DQ$5,$G239&lt;=DQ$6),IF($M239&gt;0,4,3),0)),IF(AND($D239&lt;=DQ$6,$E239&gt;=DQ$5),60,0)))</f>
        <v/>
      </c>
      <c r="DR239" s="80" t="str">
        <f>IF(OR($A239="",NOT(ISNUMBER($G239))),"",IF(AND($F239&lt;=DR$6,$G239&gt;=DR$5),IF(DR$5&gt;$N239,5,$K239)*10+IF(AND($F239&gt;=DR$5,$F239&lt;=DR$6),IF(AND($G239&gt;=DR$5,$G239&lt;=DR$6),5,IF($L239=1,2,1)),IF(AND($G239&gt;=DR$5,$G239&lt;=DR$6),IF($M239&gt;0,4,3),0)),IF(AND($D239&lt;=DR$6,$E239&gt;=DR$5),60,0)))</f>
        <v/>
      </c>
      <c r="DS239" s="80" t="str">
        <f>IF(OR($A239="",NOT(ISNUMBER($G239))),"",IF(AND($F239&lt;=DS$6,$G239&gt;=DS$5),IF(DS$5&gt;$N239,5,$K239)*10+IF(AND($F239&gt;=DS$5,$F239&lt;=DS$6),IF(AND($G239&gt;=DS$5,$G239&lt;=DS$6),5,IF($L239=1,2,1)),IF(AND($G239&gt;=DS$5,$G239&lt;=DS$6),IF($M239&gt;0,4,3),0)),IF(AND($D239&lt;=DS$6,$E239&gt;=DS$5),60,0)))</f>
        <v/>
      </c>
      <c r="DT239" s="80" t="str">
        <f>IF(OR($A239="",NOT(ISNUMBER($G239))),"",IF(AND($F239&lt;=DT$6,$G239&gt;=DT$5),IF(DT$5&gt;$N239,5,$K239)*10+IF(AND($F239&gt;=DT$5,$F239&lt;=DT$6),IF(AND($G239&gt;=DT$5,$G239&lt;=DT$6),5,IF($L239=1,2,1)),IF(AND($G239&gt;=DT$5,$G239&lt;=DT$6),IF($M239&gt;0,4,3),0)),IF(AND($D239&lt;=DT$6,$E239&gt;=DT$5),60,0)))</f>
        <v/>
      </c>
      <c r="DU239" s="80" t="str">
        <f>IF(OR($A239="",NOT(ISNUMBER($G239))),"",IF(AND($F239&lt;=DU$6,$G239&gt;=DU$5),IF(DU$5&gt;$N239,5,$K239)*10+IF(AND($F239&gt;=DU$5,$F239&lt;=DU$6),IF(AND($G239&gt;=DU$5,$G239&lt;=DU$6),5,IF($L239=1,2,1)),IF(AND($G239&gt;=DU$5,$G239&lt;=DU$6),IF($M239&gt;0,4,3),0)),IF(AND($D239&lt;=DU$6,$E239&gt;=DU$5),60,0)))</f>
        <v/>
      </c>
      <c r="DV239" s="80" t="str">
        <f>IF(OR($A239="",NOT(ISNUMBER($G239))),"",IF(AND($F239&lt;=DV$6,$G239&gt;=DV$5),IF(DV$5&gt;$N239,5,$K239)*10+IF(AND($F239&gt;=DV$5,$F239&lt;=DV$6),IF(AND($G239&gt;=DV$5,$G239&lt;=DV$6),5,IF($L239=1,2,1)),IF(AND($G239&gt;=DV$5,$G239&lt;=DV$6),IF($M239&gt;0,4,3),0)),IF(AND($D239&lt;=DV$6,$E239&gt;=DV$5),60,0)))</f>
        <v/>
      </c>
      <c r="DW239" s="80" t="str">
        <f>IF(OR($A239="",NOT(ISNUMBER($G239))),"",IF(AND($F239&lt;=DW$6,$G239&gt;=DW$5),IF(DW$5&gt;$N239,5,$K239)*10+IF(AND($F239&gt;=DW$5,$F239&lt;=DW$6),IF(AND($G239&gt;=DW$5,$G239&lt;=DW$6),5,IF($L239=1,2,1)),IF(AND($G239&gt;=DW$5,$G239&lt;=DW$6),IF($M239&gt;0,4,3),0)),IF(AND($D239&lt;=DW$6,$E239&gt;=DW$5),60,0)))</f>
        <v/>
      </c>
      <c r="DX239" s="80" t="str">
        <f>IF(OR($A239="",NOT(ISNUMBER($G239))),"",IF(AND($F239&lt;=DX$6,$G239&gt;=DX$5),IF(DX$5&gt;$N239,5,$K239)*10+IF(AND($F239&gt;=DX$5,$F239&lt;=DX$6),IF(AND($G239&gt;=DX$5,$G239&lt;=DX$6),5,IF($L239=1,2,1)),IF(AND($G239&gt;=DX$5,$G239&lt;=DX$6),IF($M239&gt;0,4,3),0)),IF(AND($D239&lt;=DX$6,$E239&gt;=DX$5),60,0)))</f>
        <v/>
      </c>
      <c r="DY239" s="80" t="str">
        <f>IF(OR($A239="",NOT(ISNUMBER($G239))),"",IF(AND($F239&lt;=DY$6,$G239&gt;=DY$5),IF(DY$5&gt;$N239,5,$K239)*10+IF(AND($F239&gt;=DY$5,$F239&lt;=DY$6),IF(AND($G239&gt;=DY$5,$G239&lt;=DY$6),5,IF($L239=1,2,1)),IF(AND($G239&gt;=DY$5,$G239&lt;=DY$6),IF($M239&gt;0,4,3),0)),IF(AND($D239&lt;=DY$6,$E239&gt;=DY$5),60,0)))</f>
        <v/>
      </c>
      <c r="DZ239" s="80" t="str">
        <f>IF(OR($A239="",NOT(ISNUMBER($G239))),"",IF(AND($F239&lt;=DZ$6,$G239&gt;=DZ$5),IF(DZ$5&gt;$N239,5,$K239)*10+IF(AND($F239&gt;=DZ$5,$F239&lt;=DZ$6),IF(AND($G239&gt;=DZ$5,$G239&lt;=DZ$6),5,IF($L239=1,2,1)),IF(AND($G239&gt;=DZ$5,$G239&lt;=DZ$6),IF($M239&gt;0,4,3),0)),IF(AND($D239&lt;=DZ$6,$E239&gt;=DZ$5),60,0)))</f>
        <v/>
      </c>
      <c r="EA239" s="80" t="str">
        <f>IF(OR($A239="",NOT(ISNUMBER($G239))),"",IF(AND($F239&lt;=EA$6,$G239&gt;=EA$5),IF(EA$5&gt;$N239,5,$K239)*10+IF(AND($F239&gt;=EA$5,$F239&lt;=EA$6),IF(AND($G239&gt;=EA$5,$G239&lt;=EA$6),5,IF($L239=1,2,1)),IF(AND($G239&gt;=EA$5,$G239&lt;=EA$6),IF($M239&gt;0,4,3),0)),IF(AND($D239&lt;=EA$6,$E239&gt;=EA$5),60,0)))</f>
        <v/>
      </c>
      <c r="EB239" s="80" t="str">
        <f>IF(OR($A239="",NOT(ISNUMBER($G239))),"",IF(AND($F239&lt;=EB$6,$G239&gt;=EB$5),IF(EB$5&gt;$N239,5,$K239)*10+IF(AND($F239&gt;=EB$5,$F239&lt;=EB$6),IF(AND($G239&gt;=EB$5,$G239&lt;=EB$6),5,IF($L239=1,2,1)),IF(AND($G239&gt;=EB$5,$G239&lt;=EB$6),IF($M239&gt;0,4,3),0)),IF(AND($D239&lt;=EB$6,$E239&gt;=EB$5),60,0)))</f>
        <v/>
      </c>
      <c r="EC239" s="80" t="str">
        <f>IF(OR($A239="",NOT(ISNUMBER($G239))),"",IF(AND($F239&lt;=EC$6,$G239&gt;=EC$5),IF(EC$5&gt;$N239,5,$K239)*10+IF(AND($F239&gt;=EC$5,$F239&lt;=EC$6),IF(AND($G239&gt;=EC$5,$G239&lt;=EC$6),5,IF($L239=1,2,1)),IF(AND($G239&gt;=EC$5,$G239&lt;=EC$6),IF($M239&gt;0,4,3),0)),IF(AND($D239&lt;=EC$6,$E239&gt;=EC$5),60,0)))</f>
        <v/>
      </c>
      <c r="ED239" s="80" t="str">
        <f>IF(OR($A239="",NOT(ISNUMBER($G239))),"",IF(AND($F239&lt;=ED$6,$G239&gt;=ED$5),IF(ED$5&gt;$N239,5,$K239)*10+IF(AND($F239&gt;=ED$5,$F239&lt;=ED$6),IF(AND($G239&gt;=ED$5,$G239&lt;=ED$6),5,IF($L239=1,2,1)),IF(AND($G239&gt;=ED$5,$G239&lt;=ED$6),IF($M239&gt;0,4,3),0)),IF(AND($D239&lt;=ED$6,$E239&gt;=ED$5),60,0)))</f>
        <v/>
      </c>
    </row>
    <row r="240" ht="18" customHeight="1">
      <c r="A240" s="52" t="str">
        <f>IF(Tasks!$B240="","",Tasks!$A240)</f>
        <v/>
      </c>
      <c r="B240" s="78" t="str">
        <f>IF(Tasks!$B240="","",Tasks!$B240)</f>
        <v/>
      </c>
      <c r="C240" s="25" t="str">
        <f>IF($B240="","",IF(AND(Tasks!$D240="",Tasks!$G240=""),"-",IF(Tasks!$D240="","",Tasks!$D240&amp;IF(OR(Tasks!$E240="",Tasks!$E240="FS"),IF(N(Tasks!$F240)=0,"","FS"),Tasks!$E240)&amp;IF(N(Tasks!$F240)=0,"",IF(Tasks!$F240&gt;0,"+","")&amp;Tasks!$F240))&amp;IF(AND(Tasks!$D240&lt;&gt;"",Tasks!$G240&lt;&gt;""),", ","")&amp;IF(Tasks!$G240="","",Tasks!$G240&amp;IF(OR(Tasks!$H240="",Tasks!$H240="FS"),IF(N(Tasks!$I240)=0,"","FS"),Tasks!$H240)&amp;IF(N(Tasks!$I240)=0,"",IF(Tasks!$I240&gt;0,"+","")&amp;Tasks!$I240))))</f>
        <v/>
      </c>
      <c r="D240" s="51" t="str">
        <f>IF(OR($B240="",Tasks!$Q240=""),"",Tasks!$Q240)</f>
        <v/>
      </c>
      <c r="E240" s="51" t="str">
        <f>IF(OR($B240="",Tasks!$R240=""),"",Tasks!$R240)</f>
        <v/>
      </c>
      <c r="F240" s="51" t="str">
        <f>IF(OR($B240="",Tasks!$S240=""),"",Tasks!$S240)</f>
        <v/>
      </c>
      <c r="G240" s="51" t="str">
        <f>IF(OR($B240="",Tasks!$T240=""),"",Tasks!$T240)</f>
        <v/>
      </c>
      <c r="H240" s="52" t="str">
        <f>IF($B240="","",Tasks!$AE240)</f>
        <v/>
      </c>
      <c r="I240" s="79" t="str">
        <f>IF($B240="","",Tasks!$AF240)</f>
        <v/>
      </c>
      <c r="J240" s="53" t="str">
        <f>IF(OR($B240="",Tasks!$V240=""),"",Tasks!$V240)</f>
        <v/>
      </c>
      <c r="K240" s="52" t="str">
        <f>IF($B240="","",Tasks!$AA240)</f>
        <v/>
      </c>
      <c r="L240" s="52" t="str">
        <f>IF($B240="","",Tasks!$AB240)</f>
        <v/>
      </c>
      <c r="M240" s="52" t="str">
        <f>IF($B240="","",Tasks!$Z240)</f>
        <v/>
      </c>
      <c r="N240" s="52" t="str">
        <f>IF(OR($B240="",Tasks!$AG240=""),"",Tasks!$AG240)</f>
        <v/>
      </c>
      <c r="O240" s="80" t="str">
        <f>IF(OR($A240="",NOT(ISNUMBER($G240))),"",IF(AND($F240&lt;=O$6,$G240&gt;=O$5),IF(O$5&gt;$N240,5,$K240)*10+IF(AND($F240&gt;=O$5,$F240&lt;=O$6),IF(AND($G240&gt;=O$5,$G240&lt;=O$6),5,IF($L240=1,2,1)),IF(AND($G240&gt;=O$5,$G240&lt;=O$6),IF($M240&gt;0,4,3),0)),IF(AND($D240&lt;=O$6,$E240&gt;=O$5),60,0)))</f>
        <v/>
      </c>
      <c r="P240" s="80" t="str">
        <f>IF(OR($A240="",NOT(ISNUMBER($G240))),"",IF(AND($F240&lt;=P$6,$G240&gt;=P$5),IF(P$5&gt;$N240,5,$K240)*10+IF(AND($F240&gt;=P$5,$F240&lt;=P$6),IF(AND($G240&gt;=P$5,$G240&lt;=P$6),5,IF($L240=1,2,1)),IF(AND($G240&gt;=P$5,$G240&lt;=P$6),IF($M240&gt;0,4,3),0)),IF(AND($D240&lt;=P$6,$E240&gt;=P$5),60,0)))</f>
        <v/>
      </c>
      <c r="Q240" s="80" t="str">
        <f>IF(OR($A240="",NOT(ISNUMBER($G240))),"",IF(AND($F240&lt;=Q$6,$G240&gt;=Q$5),IF(Q$5&gt;$N240,5,$K240)*10+IF(AND($F240&gt;=Q$5,$F240&lt;=Q$6),IF(AND($G240&gt;=Q$5,$G240&lt;=Q$6),5,IF($L240=1,2,1)),IF(AND($G240&gt;=Q$5,$G240&lt;=Q$6),IF($M240&gt;0,4,3),0)),IF(AND($D240&lt;=Q$6,$E240&gt;=Q$5),60,0)))</f>
        <v/>
      </c>
      <c r="R240" s="80" t="str">
        <f>IF(OR($A240="",NOT(ISNUMBER($G240))),"",IF(AND($F240&lt;=R$6,$G240&gt;=R$5),IF(R$5&gt;$N240,5,$K240)*10+IF(AND($F240&gt;=R$5,$F240&lt;=R$6),IF(AND($G240&gt;=R$5,$G240&lt;=R$6),5,IF($L240=1,2,1)),IF(AND($G240&gt;=R$5,$G240&lt;=R$6),IF($M240&gt;0,4,3),0)),IF(AND($D240&lt;=R$6,$E240&gt;=R$5),60,0)))</f>
        <v/>
      </c>
      <c r="S240" s="80" t="str">
        <f>IF(OR($A240="",NOT(ISNUMBER($G240))),"",IF(AND($F240&lt;=S$6,$G240&gt;=S$5),IF(S$5&gt;$N240,5,$K240)*10+IF(AND($F240&gt;=S$5,$F240&lt;=S$6),IF(AND($G240&gt;=S$5,$G240&lt;=S$6),5,IF($L240=1,2,1)),IF(AND($G240&gt;=S$5,$G240&lt;=S$6),IF($M240&gt;0,4,3),0)),IF(AND($D240&lt;=S$6,$E240&gt;=S$5),60,0)))</f>
        <v/>
      </c>
      <c r="T240" s="80" t="str">
        <f>IF(OR($A240="",NOT(ISNUMBER($G240))),"",IF(AND($F240&lt;=T$6,$G240&gt;=T$5),IF(T$5&gt;$N240,5,$K240)*10+IF(AND($F240&gt;=T$5,$F240&lt;=T$6),IF(AND($G240&gt;=T$5,$G240&lt;=T$6),5,IF($L240=1,2,1)),IF(AND($G240&gt;=T$5,$G240&lt;=T$6),IF($M240&gt;0,4,3),0)),IF(AND($D240&lt;=T$6,$E240&gt;=T$5),60,0)))</f>
        <v/>
      </c>
      <c r="U240" s="80" t="str">
        <f>IF(OR($A240="",NOT(ISNUMBER($G240))),"",IF(AND($F240&lt;=U$6,$G240&gt;=U$5),IF(U$5&gt;$N240,5,$K240)*10+IF(AND($F240&gt;=U$5,$F240&lt;=U$6),IF(AND($G240&gt;=U$5,$G240&lt;=U$6),5,IF($L240=1,2,1)),IF(AND($G240&gt;=U$5,$G240&lt;=U$6),IF($M240&gt;0,4,3),0)),IF(AND($D240&lt;=U$6,$E240&gt;=U$5),60,0)))</f>
        <v/>
      </c>
      <c r="V240" s="80" t="str">
        <f>IF(OR($A240="",NOT(ISNUMBER($G240))),"",IF(AND($F240&lt;=V$6,$G240&gt;=V$5),IF(V$5&gt;$N240,5,$K240)*10+IF(AND($F240&gt;=V$5,$F240&lt;=V$6),IF(AND($G240&gt;=V$5,$G240&lt;=V$6),5,IF($L240=1,2,1)),IF(AND($G240&gt;=V$5,$G240&lt;=V$6),IF($M240&gt;0,4,3),0)),IF(AND($D240&lt;=V$6,$E240&gt;=V$5),60,0)))</f>
        <v/>
      </c>
      <c r="W240" s="80" t="str">
        <f>IF(OR($A240="",NOT(ISNUMBER($G240))),"",IF(AND($F240&lt;=W$6,$G240&gt;=W$5),IF(W$5&gt;$N240,5,$K240)*10+IF(AND($F240&gt;=W$5,$F240&lt;=W$6),IF(AND($G240&gt;=W$5,$G240&lt;=W$6),5,IF($L240=1,2,1)),IF(AND($G240&gt;=W$5,$G240&lt;=W$6),IF($M240&gt;0,4,3),0)),IF(AND($D240&lt;=W$6,$E240&gt;=W$5),60,0)))</f>
        <v/>
      </c>
      <c r="X240" s="80" t="str">
        <f>IF(OR($A240="",NOT(ISNUMBER($G240))),"",IF(AND($F240&lt;=X$6,$G240&gt;=X$5),IF(X$5&gt;$N240,5,$K240)*10+IF(AND($F240&gt;=X$5,$F240&lt;=X$6),IF(AND($G240&gt;=X$5,$G240&lt;=X$6),5,IF($L240=1,2,1)),IF(AND($G240&gt;=X$5,$G240&lt;=X$6),IF($M240&gt;0,4,3),0)),IF(AND($D240&lt;=X$6,$E240&gt;=X$5),60,0)))</f>
        <v/>
      </c>
      <c r="Y240" s="80" t="str">
        <f>IF(OR($A240="",NOT(ISNUMBER($G240))),"",IF(AND($F240&lt;=Y$6,$G240&gt;=Y$5),IF(Y$5&gt;$N240,5,$K240)*10+IF(AND($F240&gt;=Y$5,$F240&lt;=Y$6),IF(AND($G240&gt;=Y$5,$G240&lt;=Y$6),5,IF($L240=1,2,1)),IF(AND($G240&gt;=Y$5,$G240&lt;=Y$6),IF($M240&gt;0,4,3),0)),IF(AND($D240&lt;=Y$6,$E240&gt;=Y$5),60,0)))</f>
        <v/>
      </c>
      <c r="Z240" s="80" t="str">
        <f>IF(OR($A240="",NOT(ISNUMBER($G240))),"",IF(AND($F240&lt;=Z$6,$G240&gt;=Z$5),IF(Z$5&gt;$N240,5,$K240)*10+IF(AND($F240&gt;=Z$5,$F240&lt;=Z$6),IF(AND($G240&gt;=Z$5,$G240&lt;=Z$6),5,IF($L240=1,2,1)),IF(AND($G240&gt;=Z$5,$G240&lt;=Z$6),IF($M240&gt;0,4,3),0)),IF(AND($D240&lt;=Z$6,$E240&gt;=Z$5),60,0)))</f>
        <v/>
      </c>
      <c r="AA240" s="80" t="str">
        <f>IF(OR($A240="",NOT(ISNUMBER($G240))),"",IF(AND($F240&lt;=AA$6,$G240&gt;=AA$5),IF(AA$5&gt;$N240,5,$K240)*10+IF(AND($F240&gt;=AA$5,$F240&lt;=AA$6),IF(AND($G240&gt;=AA$5,$G240&lt;=AA$6),5,IF($L240=1,2,1)),IF(AND($G240&gt;=AA$5,$G240&lt;=AA$6),IF($M240&gt;0,4,3),0)),IF(AND($D240&lt;=AA$6,$E240&gt;=AA$5),60,0)))</f>
        <v/>
      </c>
      <c r="AB240" s="80" t="str">
        <f>IF(OR($A240="",NOT(ISNUMBER($G240))),"",IF(AND($F240&lt;=AB$6,$G240&gt;=AB$5),IF(AB$5&gt;$N240,5,$K240)*10+IF(AND($F240&gt;=AB$5,$F240&lt;=AB$6),IF(AND($G240&gt;=AB$5,$G240&lt;=AB$6),5,IF($L240=1,2,1)),IF(AND($G240&gt;=AB$5,$G240&lt;=AB$6),IF($M240&gt;0,4,3),0)),IF(AND($D240&lt;=AB$6,$E240&gt;=AB$5),60,0)))</f>
        <v/>
      </c>
      <c r="AC240" s="80" t="str">
        <f>IF(OR($A240="",NOT(ISNUMBER($G240))),"",IF(AND($F240&lt;=AC$6,$G240&gt;=AC$5),IF(AC$5&gt;$N240,5,$K240)*10+IF(AND($F240&gt;=AC$5,$F240&lt;=AC$6),IF(AND($G240&gt;=AC$5,$G240&lt;=AC$6),5,IF($L240=1,2,1)),IF(AND($G240&gt;=AC$5,$G240&lt;=AC$6),IF($M240&gt;0,4,3),0)),IF(AND($D240&lt;=AC$6,$E240&gt;=AC$5),60,0)))</f>
        <v/>
      </c>
      <c r="AD240" s="80" t="str">
        <f>IF(OR($A240="",NOT(ISNUMBER($G240))),"",IF(AND($F240&lt;=AD$6,$G240&gt;=AD$5),IF(AD$5&gt;$N240,5,$K240)*10+IF(AND($F240&gt;=AD$5,$F240&lt;=AD$6),IF(AND($G240&gt;=AD$5,$G240&lt;=AD$6),5,IF($L240=1,2,1)),IF(AND($G240&gt;=AD$5,$G240&lt;=AD$6),IF($M240&gt;0,4,3),0)),IF(AND($D240&lt;=AD$6,$E240&gt;=AD$5),60,0)))</f>
        <v/>
      </c>
      <c r="AE240" s="80" t="str">
        <f>IF(OR($A240="",NOT(ISNUMBER($G240))),"",IF(AND($F240&lt;=AE$6,$G240&gt;=AE$5),IF(AE$5&gt;$N240,5,$K240)*10+IF(AND($F240&gt;=AE$5,$F240&lt;=AE$6),IF(AND($G240&gt;=AE$5,$G240&lt;=AE$6),5,IF($L240=1,2,1)),IF(AND($G240&gt;=AE$5,$G240&lt;=AE$6),IF($M240&gt;0,4,3),0)),IF(AND($D240&lt;=AE$6,$E240&gt;=AE$5),60,0)))</f>
        <v/>
      </c>
      <c r="AF240" s="80" t="str">
        <f>IF(OR($A240="",NOT(ISNUMBER($G240))),"",IF(AND($F240&lt;=AF$6,$G240&gt;=AF$5),IF(AF$5&gt;$N240,5,$K240)*10+IF(AND($F240&gt;=AF$5,$F240&lt;=AF$6),IF(AND($G240&gt;=AF$5,$G240&lt;=AF$6),5,IF($L240=1,2,1)),IF(AND($G240&gt;=AF$5,$G240&lt;=AF$6),IF($M240&gt;0,4,3),0)),IF(AND($D240&lt;=AF$6,$E240&gt;=AF$5),60,0)))</f>
        <v/>
      </c>
      <c r="AG240" s="80" t="str">
        <f>IF(OR($A240="",NOT(ISNUMBER($G240))),"",IF(AND($F240&lt;=AG$6,$G240&gt;=AG$5),IF(AG$5&gt;$N240,5,$K240)*10+IF(AND($F240&gt;=AG$5,$F240&lt;=AG$6),IF(AND($G240&gt;=AG$5,$G240&lt;=AG$6),5,IF($L240=1,2,1)),IF(AND($G240&gt;=AG$5,$G240&lt;=AG$6),IF($M240&gt;0,4,3),0)),IF(AND($D240&lt;=AG$6,$E240&gt;=AG$5),60,0)))</f>
        <v/>
      </c>
      <c r="AH240" s="80" t="str">
        <f>IF(OR($A240="",NOT(ISNUMBER($G240))),"",IF(AND($F240&lt;=AH$6,$G240&gt;=AH$5),IF(AH$5&gt;$N240,5,$K240)*10+IF(AND($F240&gt;=AH$5,$F240&lt;=AH$6),IF(AND($G240&gt;=AH$5,$G240&lt;=AH$6),5,IF($L240=1,2,1)),IF(AND($G240&gt;=AH$5,$G240&lt;=AH$6),IF($M240&gt;0,4,3),0)),IF(AND($D240&lt;=AH$6,$E240&gt;=AH$5),60,0)))</f>
        <v/>
      </c>
      <c r="AI240" s="80" t="str">
        <f>IF(OR($A240="",NOT(ISNUMBER($G240))),"",IF(AND($F240&lt;=AI$6,$G240&gt;=AI$5),IF(AI$5&gt;$N240,5,$K240)*10+IF(AND($F240&gt;=AI$5,$F240&lt;=AI$6),IF(AND($G240&gt;=AI$5,$G240&lt;=AI$6),5,IF($L240=1,2,1)),IF(AND($G240&gt;=AI$5,$G240&lt;=AI$6),IF($M240&gt;0,4,3),0)),IF(AND($D240&lt;=AI$6,$E240&gt;=AI$5),60,0)))</f>
        <v/>
      </c>
      <c r="AJ240" s="80" t="str">
        <f>IF(OR($A240="",NOT(ISNUMBER($G240))),"",IF(AND($F240&lt;=AJ$6,$G240&gt;=AJ$5),IF(AJ$5&gt;$N240,5,$K240)*10+IF(AND($F240&gt;=AJ$5,$F240&lt;=AJ$6),IF(AND($G240&gt;=AJ$5,$G240&lt;=AJ$6),5,IF($L240=1,2,1)),IF(AND($G240&gt;=AJ$5,$G240&lt;=AJ$6),IF($M240&gt;0,4,3),0)),IF(AND($D240&lt;=AJ$6,$E240&gt;=AJ$5),60,0)))</f>
        <v/>
      </c>
      <c r="AK240" s="80" t="str">
        <f>IF(OR($A240="",NOT(ISNUMBER($G240))),"",IF(AND($F240&lt;=AK$6,$G240&gt;=AK$5),IF(AK$5&gt;$N240,5,$K240)*10+IF(AND($F240&gt;=AK$5,$F240&lt;=AK$6),IF(AND($G240&gt;=AK$5,$G240&lt;=AK$6),5,IF($L240=1,2,1)),IF(AND($G240&gt;=AK$5,$G240&lt;=AK$6),IF($M240&gt;0,4,3),0)),IF(AND($D240&lt;=AK$6,$E240&gt;=AK$5),60,0)))</f>
        <v/>
      </c>
      <c r="AL240" s="80" t="str">
        <f>IF(OR($A240="",NOT(ISNUMBER($G240))),"",IF(AND($F240&lt;=AL$6,$G240&gt;=AL$5),IF(AL$5&gt;$N240,5,$K240)*10+IF(AND($F240&gt;=AL$5,$F240&lt;=AL$6),IF(AND($G240&gt;=AL$5,$G240&lt;=AL$6),5,IF($L240=1,2,1)),IF(AND($G240&gt;=AL$5,$G240&lt;=AL$6),IF($M240&gt;0,4,3),0)),IF(AND($D240&lt;=AL$6,$E240&gt;=AL$5),60,0)))</f>
        <v/>
      </c>
      <c r="AM240" s="80" t="str">
        <f>IF(OR($A240="",NOT(ISNUMBER($G240))),"",IF(AND($F240&lt;=AM$6,$G240&gt;=AM$5),IF(AM$5&gt;$N240,5,$K240)*10+IF(AND($F240&gt;=AM$5,$F240&lt;=AM$6),IF(AND($G240&gt;=AM$5,$G240&lt;=AM$6),5,IF($L240=1,2,1)),IF(AND($G240&gt;=AM$5,$G240&lt;=AM$6),IF($M240&gt;0,4,3),0)),IF(AND($D240&lt;=AM$6,$E240&gt;=AM$5),60,0)))</f>
        <v/>
      </c>
      <c r="AN240" s="80" t="str">
        <f>IF(OR($A240="",NOT(ISNUMBER($G240))),"",IF(AND($F240&lt;=AN$6,$G240&gt;=AN$5),IF(AN$5&gt;$N240,5,$K240)*10+IF(AND($F240&gt;=AN$5,$F240&lt;=AN$6),IF(AND($G240&gt;=AN$5,$G240&lt;=AN$6),5,IF($L240=1,2,1)),IF(AND($G240&gt;=AN$5,$G240&lt;=AN$6),IF($M240&gt;0,4,3),0)),IF(AND($D240&lt;=AN$6,$E240&gt;=AN$5),60,0)))</f>
        <v/>
      </c>
      <c r="AO240" s="80" t="str">
        <f>IF(OR($A240="",NOT(ISNUMBER($G240))),"",IF(AND($F240&lt;=AO$6,$G240&gt;=AO$5),IF(AO$5&gt;$N240,5,$K240)*10+IF(AND($F240&gt;=AO$5,$F240&lt;=AO$6),IF(AND($G240&gt;=AO$5,$G240&lt;=AO$6),5,IF($L240=1,2,1)),IF(AND($G240&gt;=AO$5,$G240&lt;=AO$6),IF($M240&gt;0,4,3),0)),IF(AND($D240&lt;=AO$6,$E240&gt;=AO$5),60,0)))</f>
        <v/>
      </c>
      <c r="AP240" s="80" t="str">
        <f>IF(OR($A240="",NOT(ISNUMBER($G240))),"",IF(AND($F240&lt;=AP$6,$G240&gt;=AP$5),IF(AP$5&gt;$N240,5,$K240)*10+IF(AND($F240&gt;=AP$5,$F240&lt;=AP$6),IF(AND($G240&gt;=AP$5,$G240&lt;=AP$6),5,IF($L240=1,2,1)),IF(AND($G240&gt;=AP$5,$G240&lt;=AP$6),IF($M240&gt;0,4,3),0)),IF(AND($D240&lt;=AP$6,$E240&gt;=AP$5),60,0)))</f>
        <v/>
      </c>
      <c r="AQ240" s="80" t="str">
        <f>IF(OR($A240="",NOT(ISNUMBER($G240))),"",IF(AND($F240&lt;=AQ$6,$G240&gt;=AQ$5),IF(AQ$5&gt;$N240,5,$K240)*10+IF(AND($F240&gt;=AQ$5,$F240&lt;=AQ$6),IF(AND($G240&gt;=AQ$5,$G240&lt;=AQ$6),5,IF($L240=1,2,1)),IF(AND($G240&gt;=AQ$5,$G240&lt;=AQ$6),IF($M240&gt;0,4,3),0)),IF(AND($D240&lt;=AQ$6,$E240&gt;=AQ$5),60,0)))</f>
        <v/>
      </c>
      <c r="AR240" s="80" t="str">
        <f>IF(OR($A240="",NOT(ISNUMBER($G240))),"",IF(AND($F240&lt;=AR$6,$G240&gt;=AR$5),IF(AR$5&gt;$N240,5,$K240)*10+IF(AND($F240&gt;=AR$5,$F240&lt;=AR$6),IF(AND($G240&gt;=AR$5,$G240&lt;=AR$6),5,IF($L240=1,2,1)),IF(AND($G240&gt;=AR$5,$G240&lt;=AR$6),IF($M240&gt;0,4,3),0)),IF(AND($D240&lt;=AR$6,$E240&gt;=AR$5),60,0)))</f>
        <v/>
      </c>
      <c r="AS240" s="80" t="str">
        <f>IF(OR($A240="",NOT(ISNUMBER($G240))),"",IF(AND($F240&lt;=AS$6,$G240&gt;=AS$5),IF(AS$5&gt;$N240,5,$K240)*10+IF(AND($F240&gt;=AS$5,$F240&lt;=AS$6),IF(AND($G240&gt;=AS$5,$G240&lt;=AS$6),5,IF($L240=1,2,1)),IF(AND($G240&gt;=AS$5,$G240&lt;=AS$6),IF($M240&gt;0,4,3),0)),IF(AND($D240&lt;=AS$6,$E240&gt;=AS$5),60,0)))</f>
        <v/>
      </c>
      <c r="AT240" s="80" t="str">
        <f>IF(OR($A240="",NOT(ISNUMBER($G240))),"",IF(AND($F240&lt;=AT$6,$G240&gt;=AT$5),IF(AT$5&gt;$N240,5,$K240)*10+IF(AND($F240&gt;=AT$5,$F240&lt;=AT$6),IF(AND($G240&gt;=AT$5,$G240&lt;=AT$6),5,IF($L240=1,2,1)),IF(AND($G240&gt;=AT$5,$G240&lt;=AT$6),IF($M240&gt;0,4,3),0)),IF(AND($D240&lt;=AT$6,$E240&gt;=AT$5),60,0)))</f>
        <v/>
      </c>
      <c r="AU240" s="80" t="str">
        <f>IF(OR($A240="",NOT(ISNUMBER($G240))),"",IF(AND($F240&lt;=AU$6,$G240&gt;=AU$5),IF(AU$5&gt;$N240,5,$K240)*10+IF(AND($F240&gt;=AU$5,$F240&lt;=AU$6),IF(AND($G240&gt;=AU$5,$G240&lt;=AU$6),5,IF($L240=1,2,1)),IF(AND($G240&gt;=AU$5,$G240&lt;=AU$6),IF($M240&gt;0,4,3),0)),IF(AND($D240&lt;=AU$6,$E240&gt;=AU$5),60,0)))</f>
        <v/>
      </c>
      <c r="AV240" s="80" t="str">
        <f>IF(OR($A240="",NOT(ISNUMBER($G240))),"",IF(AND($F240&lt;=AV$6,$G240&gt;=AV$5),IF(AV$5&gt;$N240,5,$K240)*10+IF(AND($F240&gt;=AV$5,$F240&lt;=AV$6),IF(AND($G240&gt;=AV$5,$G240&lt;=AV$6),5,IF($L240=1,2,1)),IF(AND($G240&gt;=AV$5,$G240&lt;=AV$6),IF($M240&gt;0,4,3),0)),IF(AND($D240&lt;=AV$6,$E240&gt;=AV$5),60,0)))</f>
        <v/>
      </c>
      <c r="AW240" s="80" t="str">
        <f>IF(OR($A240="",NOT(ISNUMBER($G240))),"",IF(AND($F240&lt;=AW$6,$G240&gt;=AW$5),IF(AW$5&gt;$N240,5,$K240)*10+IF(AND($F240&gt;=AW$5,$F240&lt;=AW$6),IF(AND($G240&gt;=AW$5,$G240&lt;=AW$6),5,IF($L240=1,2,1)),IF(AND($G240&gt;=AW$5,$G240&lt;=AW$6),IF($M240&gt;0,4,3),0)),IF(AND($D240&lt;=AW$6,$E240&gt;=AW$5),60,0)))</f>
        <v/>
      </c>
      <c r="AX240" s="80" t="str">
        <f>IF(OR($A240="",NOT(ISNUMBER($G240))),"",IF(AND($F240&lt;=AX$6,$G240&gt;=AX$5),IF(AX$5&gt;$N240,5,$K240)*10+IF(AND($F240&gt;=AX$5,$F240&lt;=AX$6),IF(AND($G240&gt;=AX$5,$G240&lt;=AX$6),5,IF($L240=1,2,1)),IF(AND($G240&gt;=AX$5,$G240&lt;=AX$6),IF($M240&gt;0,4,3),0)),IF(AND($D240&lt;=AX$6,$E240&gt;=AX$5),60,0)))</f>
        <v/>
      </c>
      <c r="AY240" s="80" t="str">
        <f>IF(OR($A240="",NOT(ISNUMBER($G240))),"",IF(AND($F240&lt;=AY$6,$G240&gt;=AY$5),IF(AY$5&gt;$N240,5,$K240)*10+IF(AND($F240&gt;=AY$5,$F240&lt;=AY$6),IF(AND($G240&gt;=AY$5,$G240&lt;=AY$6),5,IF($L240=1,2,1)),IF(AND($G240&gt;=AY$5,$G240&lt;=AY$6),IF($M240&gt;0,4,3),0)),IF(AND($D240&lt;=AY$6,$E240&gt;=AY$5),60,0)))</f>
        <v/>
      </c>
      <c r="AZ240" s="80" t="str">
        <f>IF(OR($A240="",NOT(ISNUMBER($G240))),"",IF(AND($F240&lt;=AZ$6,$G240&gt;=AZ$5),IF(AZ$5&gt;$N240,5,$K240)*10+IF(AND($F240&gt;=AZ$5,$F240&lt;=AZ$6),IF(AND($G240&gt;=AZ$5,$G240&lt;=AZ$6),5,IF($L240=1,2,1)),IF(AND($G240&gt;=AZ$5,$G240&lt;=AZ$6),IF($M240&gt;0,4,3),0)),IF(AND($D240&lt;=AZ$6,$E240&gt;=AZ$5),60,0)))</f>
        <v/>
      </c>
      <c r="BA240" s="80" t="str">
        <f>IF(OR($A240="",NOT(ISNUMBER($G240))),"",IF(AND($F240&lt;=BA$6,$G240&gt;=BA$5),IF(BA$5&gt;$N240,5,$K240)*10+IF(AND($F240&gt;=BA$5,$F240&lt;=BA$6),IF(AND($G240&gt;=BA$5,$G240&lt;=BA$6),5,IF($L240=1,2,1)),IF(AND($G240&gt;=BA$5,$G240&lt;=BA$6),IF($M240&gt;0,4,3),0)),IF(AND($D240&lt;=BA$6,$E240&gt;=BA$5),60,0)))</f>
        <v/>
      </c>
      <c r="BB240" s="80" t="str">
        <f>IF(OR($A240="",NOT(ISNUMBER($G240))),"",IF(AND($F240&lt;=BB$6,$G240&gt;=BB$5),IF(BB$5&gt;$N240,5,$K240)*10+IF(AND($F240&gt;=BB$5,$F240&lt;=BB$6),IF(AND($G240&gt;=BB$5,$G240&lt;=BB$6),5,IF($L240=1,2,1)),IF(AND($G240&gt;=BB$5,$G240&lt;=BB$6),IF($M240&gt;0,4,3),0)),IF(AND($D240&lt;=BB$6,$E240&gt;=BB$5),60,0)))</f>
        <v/>
      </c>
      <c r="BC240" s="80" t="str">
        <f>IF(OR($A240="",NOT(ISNUMBER($G240))),"",IF(AND($F240&lt;=BC$6,$G240&gt;=BC$5),IF(BC$5&gt;$N240,5,$K240)*10+IF(AND($F240&gt;=BC$5,$F240&lt;=BC$6),IF(AND($G240&gt;=BC$5,$G240&lt;=BC$6),5,IF($L240=1,2,1)),IF(AND($G240&gt;=BC$5,$G240&lt;=BC$6),IF($M240&gt;0,4,3),0)),IF(AND($D240&lt;=BC$6,$E240&gt;=BC$5),60,0)))</f>
        <v/>
      </c>
      <c r="BD240" s="80" t="str">
        <f>IF(OR($A240="",NOT(ISNUMBER($G240))),"",IF(AND($F240&lt;=BD$6,$G240&gt;=BD$5),IF(BD$5&gt;$N240,5,$K240)*10+IF(AND($F240&gt;=BD$5,$F240&lt;=BD$6),IF(AND($G240&gt;=BD$5,$G240&lt;=BD$6),5,IF($L240=1,2,1)),IF(AND($G240&gt;=BD$5,$G240&lt;=BD$6),IF($M240&gt;0,4,3),0)),IF(AND($D240&lt;=BD$6,$E240&gt;=BD$5),60,0)))</f>
        <v/>
      </c>
      <c r="BE240" s="80" t="str">
        <f>IF(OR($A240="",NOT(ISNUMBER($G240))),"",IF(AND($F240&lt;=BE$6,$G240&gt;=BE$5),IF(BE$5&gt;$N240,5,$K240)*10+IF(AND($F240&gt;=BE$5,$F240&lt;=BE$6),IF(AND($G240&gt;=BE$5,$G240&lt;=BE$6),5,IF($L240=1,2,1)),IF(AND($G240&gt;=BE$5,$G240&lt;=BE$6),IF($M240&gt;0,4,3),0)),IF(AND($D240&lt;=BE$6,$E240&gt;=BE$5),60,0)))</f>
        <v/>
      </c>
      <c r="BF240" s="80" t="str">
        <f>IF(OR($A240="",NOT(ISNUMBER($G240))),"",IF(AND($F240&lt;=BF$6,$G240&gt;=BF$5),IF(BF$5&gt;$N240,5,$K240)*10+IF(AND($F240&gt;=BF$5,$F240&lt;=BF$6),IF(AND($G240&gt;=BF$5,$G240&lt;=BF$6),5,IF($L240=1,2,1)),IF(AND($G240&gt;=BF$5,$G240&lt;=BF$6),IF($M240&gt;0,4,3),0)),IF(AND($D240&lt;=BF$6,$E240&gt;=BF$5),60,0)))</f>
        <v/>
      </c>
      <c r="BG240" s="80" t="str">
        <f>IF(OR($A240="",NOT(ISNUMBER($G240))),"",IF(AND($F240&lt;=BG$6,$G240&gt;=BG$5),IF(BG$5&gt;$N240,5,$K240)*10+IF(AND($F240&gt;=BG$5,$F240&lt;=BG$6),IF(AND($G240&gt;=BG$5,$G240&lt;=BG$6),5,IF($L240=1,2,1)),IF(AND($G240&gt;=BG$5,$G240&lt;=BG$6),IF($M240&gt;0,4,3),0)),IF(AND($D240&lt;=BG$6,$E240&gt;=BG$5),60,0)))</f>
        <v/>
      </c>
      <c r="BH240" s="80" t="str">
        <f>IF(OR($A240="",NOT(ISNUMBER($G240))),"",IF(AND($F240&lt;=BH$6,$G240&gt;=BH$5),IF(BH$5&gt;$N240,5,$K240)*10+IF(AND($F240&gt;=BH$5,$F240&lt;=BH$6),IF(AND($G240&gt;=BH$5,$G240&lt;=BH$6),5,IF($L240=1,2,1)),IF(AND($G240&gt;=BH$5,$G240&lt;=BH$6),IF($M240&gt;0,4,3),0)),IF(AND($D240&lt;=BH$6,$E240&gt;=BH$5),60,0)))</f>
        <v/>
      </c>
      <c r="BI240" s="80" t="str">
        <f>IF(OR($A240="",NOT(ISNUMBER($G240))),"",IF(AND($F240&lt;=BI$6,$G240&gt;=BI$5),IF(BI$5&gt;$N240,5,$K240)*10+IF(AND($F240&gt;=BI$5,$F240&lt;=BI$6),IF(AND($G240&gt;=BI$5,$G240&lt;=BI$6),5,IF($L240=1,2,1)),IF(AND($G240&gt;=BI$5,$G240&lt;=BI$6),IF($M240&gt;0,4,3),0)),IF(AND($D240&lt;=BI$6,$E240&gt;=BI$5),60,0)))</f>
        <v/>
      </c>
      <c r="BJ240" s="80" t="str">
        <f>IF(OR($A240="",NOT(ISNUMBER($G240))),"",IF(AND($F240&lt;=BJ$6,$G240&gt;=BJ$5),IF(BJ$5&gt;$N240,5,$K240)*10+IF(AND($F240&gt;=BJ$5,$F240&lt;=BJ$6),IF(AND($G240&gt;=BJ$5,$G240&lt;=BJ$6),5,IF($L240=1,2,1)),IF(AND($G240&gt;=BJ$5,$G240&lt;=BJ$6),IF($M240&gt;0,4,3),0)),IF(AND($D240&lt;=BJ$6,$E240&gt;=BJ$5),60,0)))</f>
        <v/>
      </c>
      <c r="BK240" s="80" t="str">
        <f>IF(OR($A240="",NOT(ISNUMBER($G240))),"",IF(AND($F240&lt;=BK$6,$G240&gt;=BK$5),IF(BK$5&gt;$N240,5,$K240)*10+IF(AND($F240&gt;=BK$5,$F240&lt;=BK$6),IF(AND($G240&gt;=BK$5,$G240&lt;=BK$6),5,IF($L240=1,2,1)),IF(AND($G240&gt;=BK$5,$G240&lt;=BK$6),IF($M240&gt;0,4,3),0)),IF(AND($D240&lt;=BK$6,$E240&gt;=BK$5),60,0)))</f>
        <v/>
      </c>
      <c r="BL240" s="80" t="str">
        <f>IF(OR($A240="",NOT(ISNUMBER($G240))),"",IF(AND($F240&lt;=BL$6,$G240&gt;=BL$5),IF(BL$5&gt;$N240,5,$K240)*10+IF(AND($F240&gt;=BL$5,$F240&lt;=BL$6),IF(AND($G240&gt;=BL$5,$G240&lt;=BL$6),5,IF($L240=1,2,1)),IF(AND($G240&gt;=BL$5,$G240&lt;=BL$6),IF($M240&gt;0,4,3),0)),IF(AND($D240&lt;=BL$6,$E240&gt;=BL$5),60,0)))</f>
        <v/>
      </c>
      <c r="BM240" s="80" t="str">
        <f>IF(OR($A240="",NOT(ISNUMBER($G240))),"",IF(AND($F240&lt;=BM$6,$G240&gt;=BM$5),IF(BM$5&gt;$N240,5,$K240)*10+IF(AND($F240&gt;=BM$5,$F240&lt;=BM$6),IF(AND($G240&gt;=BM$5,$G240&lt;=BM$6),5,IF($L240=1,2,1)),IF(AND($G240&gt;=BM$5,$G240&lt;=BM$6),IF($M240&gt;0,4,3),0)),IF(AND($D240&lt;=BM$6,$E240&gt;=BM$5),60,0)))</f>
        <v/>
      </c>
      <c r="BN240" s="80" t="str">
        <f>IF(OR($A240="",NOT(ISNUMBER($G240))),"",IF(AND($F240&lt;=BN$6,$G240&gt;=BN$5),IF(BN$5&gt;$N240,5,$K240)*10+IF(AND($F240&gt;=BN$5,$F240&lt;=BN$6),IF(AND($G240&gt;=BN$5,$G240&lt;=BN$6),5,IF($L240=1,2,1)),IF(AND($G240&gt;=BN$5,$G240&lt;=BN$6),IF($M240&gt;0,4,3),0)),IF(AND($D240&lt;=BN$6,$E240&gt;=BN$5),60,0)))</f>
        <v/>
      </c>
      <c r="BO240" s="80" t="str">
        <f>IF(OR($A240="",NOT(ISNUMBER($G240))),"",IF(AND($F240&lt;=BO$6,$G240&gt;=BO$5),IF(BO$5&gt;$N240,5,$K240)*10+IF(AND($F240&gt;=BO$5,$F240&lt;=BO$6),IF(AND($G240&gt;=BO$5,$G240&lt;=BO$6),5,IF($L240=1,2,1)),IF(AND($G240&gt;=BO$5,$G240&lt;=BO$6),IF($M240&gt;0,4,3),0)),IF(AND($D240&lt;=BO$6,$E240&gt;=BO$5),60,0)))</f>
        <v/>
      </c>
      <c r="BP240" s="80" t="str">
        <f>IF(OR($A240="",NOT(ISNUMBER($G240))),"",IF(AND($F240&lt;=BP$6,$G240&gt;=BP$5),IF(BP$5&gt;$N240,5,$K240)*10+IF(AND($F240&gt;=BP$5,$F240&lt;=BP$6),IF(AND($G240&gt;=BP$5,$G240&lt;=BP$6),5,IF($L240=1,2,1)),IF(AND($G240&gt;=BP$5,$G240&lt;=BP$6),IF($M240&gt;0,4,3),0)),IF(AND($D240&lt;=BP$6,$E240&gt;=BP$5),60,0)))</f>
        <v/>
      </c>
      <c r="BQ240" s="80" t="str">
        <f>IF(OR($A240="",NOT(ISNUMBER($G240))),"",IF(AND($F240&lt;=BQ$6,$G240&gt;=BQ$5),IF(BQ$5&gt;$N240,5,$K240)*10+IF(AND($F240&gt;=BQ$5,$F240&lt;=BQ$6),IF(AND($G240&gt;=BQ$5,$G240&lt;=BQ$6),5,IF($L240=1,2,1)),IF(AND($G240&gt;=BQ$5,$G240&lt;=BQ$6),IF($M240&gt;0,4,3),0)),IF(AND($D240&lt;=BQ$6,$E240&gt;=BQ$5),60,0)))</f>
        <v/>
      </c>
      <c r="BR240" s="80" t="str">
        <f>IF(OR($A240="",NOT(ISNUMBER($G240))),"",IF(AND($F240&lt;=BR$6,$G240&gt;=BR$5),IF(BR$5&gt;$N240,5,$K240)*10+IF(AND($F240&gt;=BR$5,$F240&lt;=BR$6),IF(AND($G240&gt;=BR$5,$G240&lt;=BR$6),5,IF($L240=1,2,1)),IF(AND($G240&gt;=BR$5,$G240&lt;=BR$6),IF($M240&gt;0,4,3),0)),IF(AND($D240&lt;=BR$6,$E240&gt;=BR$5),60,0)))</f>
        <v/>
      </c>
      <c r="BS240" s="80" t="str">
        <f>IF(OR($A240="",NOT(ISNUMBER($G240))),"",IF(AND($F240&lt;=BS$6,$G240&gt;=BS$5),IF(BS$5&gt;$N240,5,$K240)*10+IF(AND($F240&gt;=BS$5,$F240&lt;=BS$6),IF(AND($G240&gt;=BS$5,$G240&lt;=BS$6),5,IF($L240=1,2,1)),IF(AND($G240&gt;=BS$5,$G240&lt;=BS$6),IF($M240&gt;0,4,3),0)),IF(AND($D240&lt;=BS$6,$E240&gt;=BS$5),60,0)))</f>
        <v/>
      </c>
      <c r="BT240" s="80" t="str">
        <f>IF(OR($A240="",NOT(ISNUMBER($G240))),"",IF(AND($F240&lt;=BT$6,$G240&gt;=BT$5),IF(BT$5&gt;$N240,5,$K240)*10+IF(AND($F240&gt;=BT$5,$F240&lt;=BT$6),IF(AND($G240&gt;=BT$5,$G240&lt;=BT$6),5,IF($L240=1,2,1)),IF(AND($G240&gt;=BT$5,$G240&lt;=BT$6),IF($M240&gt;0,4,3),0)),IF(AND($D240&lt;=BT$6,$E240&gt;=BT$5),60,0)))</f>
        <v/>
      </c>
      <c r="BU240" s="80" t="str">
        <f>IF(OR($A240="",NOT(ISNUMBER($G240))),"",IF(AND($F240&lt;=BU$6,$G240&gt;=BU$5),IF(BU$5&gt;$N240,5,$K240)*10+IF(AND($F240&gt;=BU$5,$F240&lt;=BU$6),IF(AND($G240&gt;=BU$5,$G240&lt;=BU$6),5,IF($L240=1,2,1)),IF(AND($G240&gt;=BU$5,$G240&lt;=BU$6),IF($M240&gt;0,4,3),0)),IF(AND($D240&lt;=BU$6,$E240&gt;=BU$5),60,0)))</f>
        <v/>
      </c>
      <c r="BV240" s="80" t="str">
        <f>IF(OR($A240="",NOT(ISNUMBER($G240))),"",IF(AND($F240&lt;=BV$6,$G240&gt;=BV$5),IF(BV$5&gt;$N240,5,$K240)*10+IF(AND($F240&gt;=BV$5,$F240&lt;=BV$6),IF(AND($G240&gt;=BV$5,$G240&lt;=BV$6),5,IF($L240=1,2,1)),IF(AND($G240&gt;=BV$5,$G240&lt;=BV$6),IF($M240&gt;0,4,3),0)),IF(AND($D240&lt;=BV$6,$E240&gt;=BV$5),60,0)))</f>
        <v/>
      </c>
      <c r="BW240" s="80" t="str">
        <f>IF(OR($A240="",NOT(ISNUMBER($G240))),"",IF(AND($F240&lt;=BW$6,$G240&gt;=BW$5),IF(BW$5&gt;$N240,5,$K240)*10+IF(AND($F240&gt;=BW$5,$F240&lt;=BW$6),IF(AND($G240&gt;=BW$5,$G240&lt;=BW$6),5,IF($L240=1,2,1)),IF(AND($G240&gt;=BW$5,$G240&lt;=BW$6),IF($M240&gt;0,4,3),0)),IF(AND($D240&lt;=BW$6,$E240&gt;=BW$5),60,0)))</f>
        <v/>
      </c>
      <c r="BX240" s="80" t="str">
        <f>IF(OR($A240="",NOT(ISNUMBER($G240))),"",IF(AND($F240&lt;=BX$6,$G240&gt;=BX$5),IF(BX$5&gt;$N240,5,$K240)*10+IF(AND($F240&gt;=BX$5,$F240&lt;=BX$6),IF(AND($G240&gt;=BX$5,$G240&lt;=BX$6),5,IF($L240=1,2,1)),IF(AND($G240&gt;=BX$5,$G240&lt;=BX$6),IF($M240&gt;0,4,3),0)),IF(AND($D240&lt;=BX$6,$E240&gt;=BX$5),60,0)))</f>
        <v/>
      </c>
      <c r="BY240" s="80" t="str">
        <f>IF(OR($A240="",NOT(ISNUMBER($G240))),"",IF(AND($F240&lt;=BY$6,$G240&gt;=BY$5),IF(BY$5&gt;$N240,5,$K240)*10+IF(AND($F240&gt;=BY$5,$F240&lt;=BY$6),IF(AND($G240&gt;=BY$5,$G240&lt;=BY$6),5,IF($L240=1,2,1)),IF(AND($G240&gt;=BY$5,$G240&lt;=BY$6),IF($M240&gt;0,4,3),0)),IF(AND($D240&lt;=BY$6,$E240&gt;=BY$5),60,0)))</f>
        <v/>
      </c>
      <c r="BZ240" s="80" t="str">
        <f>IF(OR($A240="",NOT(ISNUMBER($G240))),"",IF(AND($F240&lt;=BZ$6,$G240&gt;=BZ$5),IF(BZ$5&gt;$N240,5,$K240)*10+IF(AND($F240&gt;=BZ$5,$F240&lt;=BZ$6),IF(AND($G240&gt;=BZ$5,$G240&lt;=BZ$6),5,IF($L240=1,2,1)),IF(AND($G240&gt;=BZ$5,$G240&lt;=BZ$6),IF($M240&gt;0,4,3),0)),IF(AND($D240&lt;=BZ$6,$E240&gt;=BZ$5),60,0)))</f>
        <v/>
      </c>
      <c r="CA240" s="80" t="str">
        <f>IF(OR($A240="",NOT(ISNUMBER($G240))),"",IF(AND($F240&lt;=CA$6,$G240&gt;=CA$5),IF(CA$5&gt;$N240,5,$K240)*10+IF(AND($F240&gt;=CA$5,$F240&lt;=CA$6),IF(AND($G240&gt;=CA$5,$G240&lt;=CA$6),5,IF($L240=1,2,1)),IF(AND($G240&gt;=CA$5,$G240&lt;=CA$6),IF($M240&gt;0,4,3),0)),IF(AND($D240&lt;=CA$6,$E240&gt;=CA$5),60,0)))</f>
        <v/>
      </c>
      <c r="CB240" s="80" t="str">
        <f>IF(OR($A240="",NOT(ISNUMBER($G240))),"",IF(AND($F240&lt;=CB$6,$G240&gt;=CB$5),IF(CB$5&gt;$N240,5,$K240)*10+IF(AND($F240&gt;=CB$5,$F240&lt;=CB$6),IF(AND($G240&gt;=CB$5,$G240&lt;=CB$6),5,IF($L240=1,2,1)),IF(AND($G240&gt;=CB$5,$G240&lt;=CB$6),IF($M240&gt;0,4,3),0)),IF(AND($D240&lt;=CB$6,$E240&gt;=CB$5),60,0)))</f>
        <v/>
      </c>
      <c r="CC240" s="80" t="str">
        <f>IF(OR($A240="",NOT(ISNUMBER($G240))),"",IF(AND($F240&lt;=CC$6,$G240&gt;=CC$5),IF(CC$5&gt;$N240,5,$K240)*10+IF(AND($F240&gt;=CC$5,$F240&lt;=CC$6),IF(AND($G240&gt;=CC$5,$G240&lt;=CC$6),5,IF($L240=1,2,1)),IF(AND($G240&gt;=CC$5,$G240&lt;=CC$6),IF($M240&gt;0,4,3),0)),IF(AND($D240&lt;=CC$6,$E240&gt;=CC$5),60,0)))</f>
        <v/>
      </c>
      <c r="CD240" s="80" t="str">
        <f>IF(OR($A240="",NOT(ISNUMBER($G240))),"",IF(AND($F240&lt;=CD$6,$G240&gt;=CD$5),IF(CD$5&gt;$N240,5,$K240)*10+IF(AND($F240&gt;=CD$5,$F240&lt;=CD$6),IF(AND($G240&gt;=CD$5,$G240&lt;=CD$6),5,IF($L240=1,2,1)),IF(AND($G240&gt;=CD$5,$G240&lt;=CD$6),IF($M240&gt;0,4,3),0)),IF(AND($D240&lt;=CD$6,$E240&gt;=CD$5),60,0)))</f>
        <v/>
      </c>
      <c r="CE240" s="80" t="str">
        <f>IF(OR($A240="",NOT(ISNUMBER($G240))),"",IF(AND($F240&lt;=CE$6,$G240&gt;=CE$5),IF(CE$5&gt;$N240,5,$K240)*10+IF(AND($F240&gt;=CE$5,$F240&lt;=CE$6),IF(AND($G240&gt;=CE$5,$G240&lt;=CE$6),5,IF($L240=1,2,1)),IF(AND($G240&gt;=CE$5,$G240&lt;=CE$6),IF($M240&gt;0,4,3),0)),IF(AND($D240&lt;=CE$6,$E240&gt;=CE$5),60,0)))</f>
        <v/>
      </c>
      <c r="CF240" s="80" t="str">
        <f>IF(OR($A240="",NOT(ISNUMBER($G240))),"",IF(AND($F240&lt;=CF$6,$G240&gt;=CF$5),IF(CF$5&gt;$N240,5,$K240)*10+IF(AND($F240&gt;=CF$5,$F240&lt;=CF$6),IF(AND($G240&gt;=CF$5,$G240&lt;=CF$6),5,IF($L240=1,2,1)),IF(AND($G240&gt;=CF$5,$G240&lt;=CF$6),IF($M240&gt;0,4,3),0)),IF(AND($D240&lt;=CF$6,$E240&gt;=CF$5),60,0)))</f>
        <v/>
      </c>
      <c r="CG240" s="80" t="str">
        <f>IF(OR($A240="",NOT(ISNUMBER($G240))),"",IF(AND($F240&lt;=CG$6,$G240&gt;=CG$5),IF(CG$5&gt;$N240,5,$K240)*10+IF(AND($F240&gt;=CG$5,$F240&lt;=CG$6),IF(AND($G240&gt;=CG$5,$G240&lt;=CG$6),5,IF($L240=1,2,1)),IF(AND($G240&gt;=CG$5,$G240&lt;=CG$6),IF($M240&gt;0,4,3),0)),IF(AND($D240&lt;=CG$6,$E240&gt;=CG$5),60,0)))</f>
        <v/>
      </c>
      <c r="CH240" s="80" t="str">
        <f>IF(OR($A240="",NOT(ISNUMBER($G240))),"",IF(AND($F240&lt;=CH$6,$G240&gt;=CH$5),IF(CH$5&gt;$N240,5,$K240)*10+IF(AND($F240&gt;=CH$5,$F240&lt;=CH$6),IF(AND($G240&gt;=CH$5,$G240&lt;=CH$6),5,IF($L240=1,2,1)),IF(AND($G240&gt;=CH$5,$G240&lt;=CH$6),IF($M240&gt;0,4,3),0)),IF(AND($D240&lt;=CH$6,$E240&gt;=CH$5),60,0)))</f>
        <v/>
      </c>
      <c r="CI240" s="80" t="str">
        <f>IF(OR($A240="",NOT(ISNUMBER($G240))),"",IF(AND($F240&lt;=CI$6,$G240&gt;=CI$5),IF(CI$5&gt;$N240,5,$K240)*10+IF(AND($F240&gt;=CI$5,$F240&lt;=CI$6),IF(AND($G240&gt;=CI$5,$G240&lt;=CI$6),5,IF($L240=1,2,1)),IF(AND($G240&gt;=CI$5,$G240&lt;=CI$6),IF($M240&gt;0,4,3),0)),IF(AND($D240&lt;=CI$6,$E240&gt;=CI$5),60,0)))</f>
        <v/>
      </c>
      <c r="CJ240" s="80" t="str">
        <f>IF(OR($A240="",NOT(ISNUMBER($G240))),"",IF(AND($F240&lt;=CJ$6,$G240&gt;=CJ$5),IF(CJ$5&gt;$N240,5,$K240)*10+IF(AND($F240&gt;=CJ$5,$F240&lt;=CJ$6),IF(AND($G240&gt;=CJ$5,$G240&lt;=CJ$6),5,IF($L240=1,2,1)),IF(AND($G240&gt;=CJ$5,$G240&lt;=CJ$6),IF($M240&gt;0,4,3),0)),IF(AND($D240&lt;=CJ$6,$E240&gt;=CJ$5),60,0)))</f>
        <v/>
      </c>
      <c r="CK240" s="80" t="str">
        <f>IF(OR($A240="",NOT(ISNUMBER($G240))),"",IF(AND($F240&lt;=CK$6,$G240&gt;=CK$5),IF(CK$5&gt;$N240,5,$K240)*10+IF(AND($F240&gt;=CK$5,$F240&lt;=CK$6),IF(AND($G240&gt;=CK$5,$G240&lt;=CK$6),5,IF($L240=1,2,1)),IF(AND($G240&gt;=CK$5,$G240&lt;=CK$6),IF($M240&gt;0,4,3),0)),IF(AND($D240&lt;=CK$6,$E240&gt;=CK$5),60,0)))</f>
        <v/>
      </c>
      <c r="CL240" s="80" t="str">
        <f>IF(OR($A240="",NOT(ISNUMBER($G240))),"",IF(AND($F240&lt;=CL$6,$G240&gt;=CL$5),IF(CL$5&gt;$N240,5,$K240)*10+IF(AND($F240&gt;=CL$5,$F240&lt;=CL$6),IF(AND($G240&gt;=CL$5,$G240&lt;=CL$6),5,IF($L240=1,2,1)),IF(AND($G240&gt;=CL$5,$G240&lt;=CL$6),IF($M240&gt;0,4,3),0)),IF(AND($D240&lt;=CL$6,$E240&gt;=CL$5),60,0)))</f>
        <v/>
      </c>
      <c r="CM240" s="80" t="str">
        <f>IF(OR($A240="",NOT(ISNUMBER($G240))),"",IF(AND($F240&lt;=CM$6,$G240&gt;=CM$5),IF(CM$5&gt;$N240,5,$K240)*10+IF(AND($F240&gt;=CM$5,$F240&lt;=CM$6),IF(AND($G240&gt;=CM$5,$G240&lt;=CM$6),5,IF($L240=1,2,1)),IF(AND($G240&gt;=CM$5,$G240&lt;=CM$6),IF($M240&gt;0,4,3),0)),IF(AND($D240&lt;=CM$6,$E240&gt;=CM$5),60,0)))</f>
        <v/>
      </c>
      <c r="CN240" s="80" t="str">
        <f>IF(OR($A240="",NOT(ISNUMBER($G240))),"",IF(AND($F240&lt;=CN$6,$G240&gt;=CN$5),IF(CN$5&gt;$N240,5,$K240)*10+IF(AND($F240&gt;=CN$5,$F240&lt;=CN$6),IF(AND($G240&gt;=CN$5,$G240&lt;=CN$6),5,IF($L240=1,2,1)),IF(AND($G240&gt;=CN$5,$G240&lt;=CN$6),IF($M240&gt;0,4,3),0)),IF(AND($D240&lt;=CN$6,$E240&gt;=CN$5),60,0)))</f>
        <v/>
      </c>
      <c r="CO240" s="80" t="str">
        <f>IF(OR($A240="",NOT(ISNUMBER($G240))),"",IF(AND($F240&lt;=CO$6,$G240&gt;=CO$5),IF(CO$5&gt;$N240,5,$K240)*10+IF(AND($F240&gt;=CO$5,$F240&lt;=CO$6),IF(AND($G240&gt;=CO$5,$G240&lt;=CO$6),5,IF($L240=1,2,1)),IF(AND($G240&gt;=CO$5,$G240&lt;=CO$6),IF($M240&gt;0,4,3),0)),IF(AND($D240&lt;=CO$6,$E240&gt;=CO$5),60,0)))</f>
        <v/>
      </c>
      <c r="CP240" s="80" t="str">
        <f>IF(OR($A240="",NOT(ISNUMBER($G240))),"",IF(AND($F240&lt;=CP$6,$G240&gt;=CP$5),IF(CP$5&gt;$N240,5,$K240)*10+IF(AND($F240&gt;=CP$5,$F240&lt;=CP$6),IF(AND($G240&gt;=CP$5,$G240&lt;=CP$6),5,IF($L240=1,2,1)),IF(AND($G240&gt;=CP$5,$G240&lt;=CP$6),IF($M240&gt;0,4,3),0)),IF(AND($D240&lt;=CP$6,$E240&gt;=CP$5),60,0)))</f>
        <v/>
      </c>
      <c r="CQ240" s="80" t="str">
        <f>IF(OR($A240="",NOT(ISNUMBER($G240))),"",IF(AND($F240&lt;=CQ$6,$G240&gt;=CQ$5),IF(CQ$5&gt;$N240,5,$K240)*10+IF(AND($F240&gt;=CQ$5,$F240&lt;=CQ$6),IF(AND($G240&gt;=CQ$5,$G240&lt;=CQ$6),5,IF($L240=1,2,1)),IF(AND($G240&gt;=CQ$5,$G240&lt;=CQ$6),IF($M240&gt;0,4,3),0)),IF(AND($D240&lt;=CQ$6,$E240&gt;=CQ$5),60,0)))</f>
        <v/>
      </c>
      <c r="CR240" s="80" t="str">
        <f>IF(OR($A240="",NOT(ISNUMBER($G240))),"",IF(AND($F240&lt;=CR$6,$G240&gt;=CR$5),IF(CR$5&gt;$N240,5,$K240)*10+IF(AND($F240&gt;=CR$5,$F240&lt;=CR$6),IF(AND($G240&gt;=CR$5,$G240&lt;=CR$6),5,IF($L240=1,2,1)),IF(AND($G240&gt;=CR$5,$G240&lt;=CR$6),IF($M240&gt;0,4,3),0)),IF(AND($D240&lt;=CR$6,$E240&gt;=CR$5),60,0)))</f>
        <v/>
      </c>
      <c r="CS240" s="80" t="str">
        <f>IF(OR($A240="",NOT(ISNUMBER($G240))),"",IF(AND($F240&lt;=CS$6,$G240&gt;=CS$5),IF(CS$5&gt;$N240,5,$K240)*10+IF(AND($F240&gt;=CS$5,$F240&lt;=CS$6),IF(AND($G240&gt;=CS$5,$G240&lt;=CS$6),5,IF($L240=1,2,1)),IF(AND($G240&gt;=CS$5,$G240&lt;=CS$6),IF($M240&gt;0,4,3),0)),IF(AND($D240&lt;=CS$6,$E240&gt;=CS$5),60,0)))</f>
        <v/>
      </c>
      <c r="CT240" s="80" t="str">
        <f>IF(OR($A240="",NOT(ISNUMBER($G240))),"",IF(AND($F240&lt;=CT$6,$G240&gt;=CT$5),IF(CT$5&gt;$N240,5,$K240)*10+IF(AND($F240&gt;=CT$5,$F240&lt;=CT$6),IF(AND($G240&gt;=CT$5,$G240&lt;=CT$6),5,IF($L240=1,2,1)),IF(AND($G240&gt;=CT$5,$G240&lt;=CT$6),IF($M240&gt;0,4,3),0)),IF(AND($D240&lt;=CT$6,$E240&gt;=CT$5),60,0)))</f>
        <v/>
      </c>
      <c r="CU240" s="80" t="str">
        <f>IF(OR($A240="",NOT(ISNUMBER($G240))),"",IF(AND($F240&lt;=CU$6,$G240&gt;=CU$5),IF(CU$5&gt;$N240,5,$K240)*10+IF(AND($F240&gt;=CU$5,$F240&lt;=CU$6),IF(AND($G240&gt;=CU$5,$G240&lt;=CU$6),5,IF($L240=1,2,1)),IF(AND($G240&gt;=CU$5,$G240&lt;=CU$6),IF($M240&gt;0,4,3),0)),IF(AND($D240&lt;=CU$6,$E240&gt;=CU$5),60,0)))</f>
        <v/>
      </c>
      <c r="CV240" s="80" t="str">
        <f>IF(OR($A240="",NOT(ISNUMBER($G240))),"",IF(AND($F240&lt;=CV$6,$G240&gt;=CV$5),IF(CV$5&gt;$N240,5,$K240)*10+IF(AND($F240&gt;=CV$5,$F240&lt;=CV$6),IF(AND($G240&gt;=CV$5,$G240&lt;=CV$6),5,IF($L240=1,2,1)),IF(AND($G240&gt;=CV$5,$G240&lt;=CV$6),IF($M240&gt;0,4,3),0)),IF(AND($D240&lt;=CV$6,$E240&gt;=CV$5),60,0)))</f>
        <v/>
      </c>
      <c r="CW240" s="80" t="str">
        <f>IF(OR($A240="",NOT(ISNUMBER($G240))),"",IF(AND($F240&lt;=CW$6,$G240&gt;=CW$5),IF(CW$5&gt;$N240,5,$K240)*10+IF(AND($F240&gt;=CW$5,$F240&lt;=CW$6),IF(AND($G240&gt;=CW$5,$G240&lt;=CW$6),5,IF($L240=1,2,1)),IF(AND($G240&gt;=CW$5,$G240&lt;=CW$6),IF($M240&gt;0,4,3),0)),IF(AND($D240&lt;=CW$6,$E240&gt;=CW$5),60,0)))</f>
        <v/>
      </c>
      <c r="CX240" s="80" t="str">
        <f>IF(OR($A240="",NOT(ISNUMBER($G240))),"",IF(AND($F240&lt;=CX$6,$G240&gt;=CX$5),IF(CX$5&gt;$N240,5,$K240)*10+IF(AND($F240&gt;=CX$5,$F240&lt;=CX$6),IF(AND($G240&gt;=CX$5,$G240&lt;=CX$6),5,IF($L240=1,2,1)),IF(AND($G240&gt;=CX$5,$G240&lt;=CX$6),IF($M240&gt;0,4,3),0)),IF(AND($D240&lt;=CX$6,$E240&gt;=CX$5),60,0)))</f>
        <v/>
      </c>
      <c r="CY240" s="80" t="str">
        <f>IF(OR($A240="",NOT(ISNUMBER($G240))),"",IF(AND($F240&lt;=CY$6,$G240&gt;=CY$5),IF(CY$5&gt;$N240,5,$K240)*10+IF(AND($F240&gt;=CY$5,$F240&lt;=CY$6),IF(AND($G240&gt;=CY$5,$G240&lt;=CY$6),5,IF($L240=1,2,1)),IF(AND($G240&gt;=CY$5,$G240&lt;=CY$6),IF($M240&gt;0,4,3),0)),IF(AND($D240&lt;=CY$6,$E240&gt;=CY$5),60,0)))</f>
        <v/>
      </c>
      <c r="CZ240" s="80" t="str">
        <f>IF(OR($A240="",NOT(ISNUMBER($G240))),"",IF(AND($F240&lt;=CZ$6,$G240&gt;=CZ$5),IF(CZ$5&gt;$N240,5,$K240)*10+IF(AND($F240&gt;=CZ$5,$F240&lt;=CZ$6),IF(AND($G240&gt;=CZ$5,$G240&lt;=CZ$6),5,IF($L240=1,2,1)),IF(AND($G240&gt;=CZ$5,$G240&lt;=CZ$6),IF($M240&gt;0,4,3),0)),IF(AND($D240&lt;=CZ$6,$E240&gt;=CZ$5),60,0)))</f>
        <v/>
      </c>
      <c r="DA240" s="80" t="str">
        <f>IF(OR($A240="",NOT(ISNUMBER($G240))),"",IF(AND($F240&lt;=DA$6,$G240&gt;=DA$5),IF(DA$5&gt;$N240,5,$K240)*10+IF(AND($F240&gt;=DA$5,$F240&lt;=DA$6),IF(AND($G240&gt;=DA$5,$G240&lt;=DA$6),5,IF($L240=1,2,1)),IF(AND($G240&gt;=DA$5,$G240&lt;=DA$6),IF($M240&gt;0,4,3),0)),IF(AND($D240&lt;=DA$6,$E240&gt;=DA$5),60,0)))</f>
        <v/>
      </c>
      <c r="DB240" s="80" t="str">
        <f>IF(OR($A240="",NOT(ISNUMBER($G240))),"",IF(AND($F240&lt;=DB$6,$G240&gt;=DB$5),IF(DB$5&gt;$N240,5,$K240)*10+IF(AND($F240&gt;=DB$5,$F240&lt;=DB$6),IF(AND($G240&gt;=DB$5,$G240&lt;=DB$6),5,IF($L240=1,2,1)),IF(AND($G240&gt;=DB$5,$G240&lt;=DB$6),IF($M240&gt;0,4,3),0)),IF(AND($D240&lt;=DB$6,$E240&gt;=DB$5),60,0)))</f>
        <v/>
      </c>
      <c r="DC240" s="80" t="str">
        <f>IF(OR($A240="",NOT(ISNUMBER($G240))),"",IF(AND($F240&lt;=DC$6,$G240&gt;=DC$5),IF(DC$5&gt;$N240,5,$K240)*10+IF(AND($F240&gt;=DC$5,$F240&lt;=DC$6),IF(AND($G240&gt;=DC$5,$G240&lt;=DC$6),5,IF($L240=1,2,1)),IF(AND($G240&gt;=DC$5,$G240&lt;=DC$6),IF($M240&gt;0,4,3),0)),IF(AND($D240&lt;=DC$6,$E240&gt;=DC$5),60,0)))</f>
        <v/>
      </c>
      <c r="DD240" s="80" t="str">
        <f>IF(OR($A240="",NOT(ISNUMBER($G240))),"",IF(AND($F240&lt;=DD$6,$G240&gt;=DD$5),IF(DD$5&gt;$N240,5,$K240)*10+IF(AND($F240&gt;=DD$5,$F240&lt;=DD$6),IF(AND($G240&gt;=DD$5,$G240&lt;=DD$6),5,IF($L240=1,2,1)),IF(AND($G240&gt;=DD$5,$G240&lt;=DD$6),IF($M240&gt;0,4,3),0)),IF(AND($D240&lt;=DD$6,$E240&gt;=DD$5),60,0)))</f>
        <v/>
      </c>
      <c r="DE240" s="80" t="str">
        <f>IF(OR($A240="",NOT(ISNUMBER($G240))),"",IF(AND($F240&lt;=DE$6,$G240&gt;=DE$5),IF(DE$5&gt;$N240,5,$K240)*10+IF(AND($F240&gt;=DE$5,$F240&lt;=DE$6),IF(AND($G240&gt;=DE$5,$G240&lt;=DE$6),5,IF($L240=1,2,1)),IF(AND($G240&gt;=DE$5,$G240&lt;=DE$6),IF($M240&gt;0,4,3),0)),IF(AND($D240&lt;=DE$6,$E240&gt;=DE$5),60,0)))</f>
        <v/>
      </c>
      <c r="DF240" s="80" t="str">
        <f>IF(OR($A240="",NOT(ISNUMBER($G240))),"",IF(AND($F240&lt;=DF$6,$G240&gt;=DF$5),IF(DF$5&gt;$N240,5,$K240)*10+IF(AND($F240&gt;=DF$5,$F240&lt;=DF$6),IF(AND($G240&gt;=DF$5,$G240&lt;=DF$6),5,IF($L240=1,2,1)),IF(AND($G240&gt;=DF$5,$G240&lt;=DF$6),IF($M240&gt;0,4,3),0)),IF(AND($D240&lt;=DF$6,$E240&gt;=DF$5),60,0)))</f>
        <v/>
      </c>
      <c r="DG240" s="80" t="str">
        <f>IF(OR($A240="",NOT(ISNUMBER($G240))),"",IF(AND($F240&lt;=DG$6,$G240&gt;=DG$5),IF(DG$5&gt;$N240,5,$K240)*10+IF(AND($F240&gt;=DG$5,$F240&lt;=DG$6),IF(AND($G240&gt;=DG$5,$G240&lt;=DG$6),5,IF($L240=1,2,1)),IF(AND($G240&gt;=DG$5,$G240&lt;=DG$6),IF($M240&gt;0,4,3),0)),IF(AND($D240&lt;=DG$6,$E240&gt;=DG$5),60,0)))</f>
        <v/>
      </c>
      <c r="DH240" s="80" t="str">
        <f>IF(OR($A240="",NOT(ISNUMBER($G240))),"",IF(AND($F240&lt;=DH$6,$G240&gt;=DH$5),IF(DH$5&gt;$N240,5,$K240)*10+IF(AND($F240&gt;=DH$5,$F240&lt;=DH$6),IF(AND($G240&gt;=DH$5,$G240&lt;=DH$6),5,IF($L240=1,2,1)),IF(AND($G240&gt;=DH$5,$G240&lt;=DH$6),IF($M240&gt;0,4,3),0)),IF(AND($D240&lt;=DH$6,$E240&gt;=DH$5),60,0)))</f>
        <v/>
      </c>
      <c r="DI240" s="80" t="str">
        <f>IF(OR($A240="",NOT(ISNUMBER($G240))),"",IF(AND($F240&lt;=DI$6,$G240&gt;=DI$5),IF(DI$5&gt;$N240,5,$K240)*10+IF(AND($F240&gt;=DI$5,$F240&lt;=DI$6),IF(AND($G240&gt;=DI$5,$G240&lt;=DI$6),5,IF($L240=1,2,1)),IF(AND($G240&gt;=DI$5,$G240&lt;=DI$6),IF($M240&gt;0,4,3),0)),IF(AND($D240&lt;=DI$6,$E240&gt;=DI$5),60,0)))</f>
        <v/>
      </c>
      <c r="DJ240" s="80" t="str">
        <f>IF(OR($A240="",NOT(ISNUMBER($G240))),"",IF(AND($F240&lt;=DJ$6,$G240&gt;=DJ$5),IF(DJ$5&gt;$N240,5,$K240)*10+IF(AND($F240&gt;=DJ$5,$F240&lt;=DJ$6),IF(AND($G240&gt;=DJ$5,$G240&lt;=DJ$6),5,IF($L240=1,2,1)),IF(AND($G240&gt;=DJ$5,$G240&lt;=DJ$6),IF($M240&gt;0,4,3),0)),IF(AND($D240&lt;=DJ$6,$E240&gt;=DJ$5),60,0)))</f>
        <v/>
      </c>
      <c r="DK240" s="80" t="str">
        <f>IF(OR($A240="",NOT(ISNUMBER($G240))),"",IF(AND($F240&lt;=DK$6,$G240&gt;=DK$5),IF(DK$5&gt;$N240,5,$K240)*10+IF(AND($F240&gt;=DK$5,$F240&lt;=DK$6),IF(AND($G240&gt;=DK$5,$G240&lt;=DK$6),5,IF($L240=1,2,1)),IF(AND($G240&gt;=DK$5,$G240&lt;=DK$6),IF($M240&gt;0,4,3),0)),IF(AND($D240&lt;=DK$6,$E240&gt;=DK$5),60,0)))</f>
        <v/>
      </c>
      <c r="DL240" s="80" t="str">
        <f>IF(OR($A240="",NOT(ISNUMBER($G240))),"",IF(AND($F240&lt;=DL$6,$G240&gt;=DL$5),IF(DL$5&gt;$N240,5,$K240)*10+IF(AND($F240&gt;=DL$5,$F240&lt;=DL$6),IF(AND($G240&gt;=DL$5,$G240&lt;=DL$6),5,IF($L240=1,2,1)),IF(AND($G240&gt;=DL$5,$G240&lt;=DL$6),IF($M240&gt;0,4,3),0)),IF(AND($D240&lt;=DL$6,$E240&gt;=DL$5),60,0)))</f>
        <v/>
      </c>
      <c r="DM240" s="80" t="str">
        <f>IF(OR($A240="",NOT(ISNUMBER($G240))),"",IF(AND($F240&lt;=DM$6,$G240&gt;=DM$5),IF(DM$5&gt;$N240,5,$K240)*10+IF(AND($F240&gt;=DM$5,$F240&lt;=DM$6),IF(AND($G240&gt;=DM$5,$G240&lt;=DM$6),5,IF($L240=1,2,1)),IF(AND($G240&gt;=DM$5,$G240&lt;=DM$6),IF($M240&gt;0,4,3),0)),IF(AND($D240&lt;=DM$6,$E240&gt;=DM$5),60,0)))</f>
        <v/>
      </c>
      <c r="DN240" s="80" t="str">
        <f>IF(OR($A240="",NOT(ISNUMBER($G240))),"",IF(AND($F240&lt;=DN$6,$G240&gt;=DN$5),IF(DN$5&gt;$N240,5,$K240)*10+IF(AND($F240&gt;=DN$5,$F240&lt;=DN$6),IF(AND($G240&gt;=DN$5,$G240&lt;=DN$6),5,IF($L240=1,2,1)),IF(AND($G240&gt;=DN$5,$G240&lt;=DN$6),IF($M240&gt;0,4,3),0)),IF(AND($D240&lt;=DN$6,$E240&gt;=DN$5),60,0)))</f>
        <v/>
      </c>
      <c r="DO240" s="80" t="str">
        <f>IF(OR($A240="",NOT(ISNUMBER($G240))),"",IF(AND($F240&lt;=DO$6,$G240&gt;=DO$5),IF(DO$5&gt;$N240,5,$K240)*10+IF(AND($F240&gt;=DO$5,$F240&lt;=DO$6),IF(AND($G240&gt;=DO$5,$G240&lt;=DO$6),5,IF($L240=1,2,1)),IF(AND($G240&gt;=DO$5,$G240&lt;=DO$6),IF($M240&gt;0,4,3),0)),IF(AND($D240&lt;=DO$6,$E240&gt;=DO$5),60,0)))</f>
        <v/>
      </c>
      <c r="DP240" s="80" t="str">
        <f>IF(OR($A240="",NOT(ISNUMBER($G240))),"",IF(AND($F240&lt;=DP$6,$G240&gt;=DP$5),IF(DP$5&gt;$N240,5,$K240)*10+IF(AND($F240&gt;=DP$5,$F240&lt;=DP$6),IF(AND($G240&gt;=DP$5,$G240&lt;=DP$6),5,IF($L240=1,2,1)),IF(AND($G240&gt;=DP$5,$G240&lt;=DP$6),IF($M240&gt;0,4,3),0)),IF(AND($D240&lt;=DP$6,$E240&gt;=DP$5),60,0)))</f>
        <v/>
      </c>
      <c r="DQ240" s="80" t="str">
        <f>IF(OR($A240="",NOT(ISNUMBER($G240))),"",IF(AND($F240&lt;=DQ$6,$G240&gt;=DQ$5),IF(DQ$5&gt;$N240,5,$K240)*10+IF(AND($F240&gt;=DQ$5,$F240&lt;=DQ$6),IF(AND($G240&gt;=DQ$5,$G240&lt;=DQ$6),5,IF($L240=1,2,1)),IF(AND($G240&gt;=DQ$5,$G240&lt;=DQ$6),IF($M240&gt;0,4,3),0)),IF(AND($D240&lt;=DQ$6,$E240&gt;=DQ$5),60,0)))</f>
        <v/>
      </c>
      <c r="DR240" s="80" t="str">
        <f>IF(OR($A240="",NOT(ISNUMBER($G240))),"",IF(AND($F240&lt;=DR$6,$G240&gt;=DR$5),IF(DR$5&gt;$N240,5,$K240)*10+IF(AND($F240&gt;=DR$5,$F240&lt;=DR$6),IF(AND($G240&gt;=DR$5,$G240&lt;=DR$6),5,IF($L240=1,2,1)),IF(AND($G240&gt;=DR$5,$G240&lt;=DR$6),IF($M240&gt;0,4,3),0)),IF(AND($D240&lt;=DR$6,$E240&gt;=DR$5),60,0)))</f>
        <v/>
      </c>
      <c r="DS240" s="80" t="str">
        <f>IF(OR($A240="",NOT(ISNUMBER($G240))),"",IF(AND($F240&lt;=DS$6,$G240&gt;=DS$5),IF(DS$5&gt;$N240,5,$K240)*10+IF(AND($F240&gt;=DS$5,$F240&lt;=DS$6),IF(AND($G240&gt;=DS$5,$G240&lt;=DS$6),5,IF($L240=1,2,1)),IF(AND($G240&gt;=DS$5,$G240&lt;=DS$6),IF($M240&gt;0,4,3),0)),IF(AND($D240&lt;=DS$6,$E240&gt;=DS$5),60,0)))</f>
        <v/>
      </c>
      <c r="DT240" s="80" t="str">
        <f>IF(OR($A240="",NOT(ISNUMBER($G240))),"",IF(AND($F240&lt;=DT$6,$G240&gt;=DT$5),IF(DT$5&gt;$N240,5,$K240)*10+IF(AND($F240&gt;=DT$5,$F240&lt;=DT$6),IF(AND($G240&gt;=DT$5,$G240&lt;=DT$6),5,IF($L240=1,2,1)),IF(AND($G240&gt;=DT$5,$G240&lt;=DT$6),IF($M240&gt;0,4,3),0)),IF(AND($D240&lt;=DT$6,$E240&gt;=DT$5),60,0)))</f>
        <v/>
      </c>
      <c r="DU240" s="80" t="str">
        <f>IF(OR($A240="",NOT(ISNUMBER($G240))),"",IF(AND($F240&lt;=DU$6,$G240&gt;=DU$5),IF(DU$5&gt;$N240,5,$K240)*10+IF(AND($F240&gt;=DU$5,$F240&lt;=DU$6),IF(AND($G240&gt;=DU$5,$G240&lt;=DU$6),5,IF($L240=1,2,1)),IF(AND($G240&gt;=DU$5,$G240&lt;=DU$6),IF($M240&gt;0,4,3),0)),IF(AND($D240&lt;=DU$6,$E240&gt;=DU$5),60,0)))</f>
        <v/>
      </c>
      <c r="DV240" s="80" t="str">
        <f>IF(OR($A240="",NOT(ISNUMBER($G240))),"",IF(AND($F240&lt;=DV$6,$G240&gt;=DV$5),IF(DV$5&gt;$N240,5,$K240)*10+IF(AND($F240&gt;=DV$5,$F240&lt;=DV$6),IF(AND($G240&gt;=DV$5,$G240&lt;=DV$6),5,IF($L240=1,2,1)),IF(AND($G240&gt;=DV$5,$G240&lt;=DV$6),IF($M240&gt;0,4,3),0)),IF(AND($D240&lt;=DV$6,$E240&gt;=DV$5),60,0)))</f>
        <v/>
      </c>
      <c r="DW240" s="80" t="str">
        <f>IF(OR($A240="",NOT(ISNUMBER($G240))),"",IF(AND($F240&lt;=DW$6,$G240&gt;=DW$5),IF(DW$5&gt;$N240,5,$K240)*10+IF(AND($F240&gt;=DW$5,$F240&lt;=DW$6),IF(AND($G240&gt;=DW$5,$G240&lt;=DW$6),5,IF($L240=1,2,1)),IF(AND($G240&gt;=DW$5,$G240&lt;=DW$6),IF($M240&gt;0,4,3),0)),IF(AND($D240&lt;=DW$6,$E240&gt;=DW$5),60,0)))</f>
        <v/>
      </c>
      <c r="DX240" s="80" t="str">
        <f>IF(OR($A240="",NOT(ISNUMBER($G240))),"",IF(AND($F240&lt;=DX$6,$G240&gt;=DX$5),IF(DX$5&gt;$N240,5,$K240)*10+IF(AND($F240&gt;=DX$5,$F240&lt;=DX$6),IF(AND($G240&gt;=DX$5,$G240&lt;=DX$6),5,IF($L240=1,2,1)),IF(AND($G240&gt;=DX$5,$G240&lt;=DX$6),IF($M240&gt;0,4,3),0)),IF(AND($D240&lt;=DX$6,$E240&gt;=DX$5),60,0)))</f>
        <v/>
      </c>
      <c r="DY240" s="80" t="str">
        <f>IF(OR($A240="",NOT(ISNUMBER($G240))),"",IF(AND($F240&lt;=DY$6,$G240&gt;=DY$5),IF(DY$5&gt;$N240,5,$K240)*10+IF(AND($F240&gt;=DY$5,$F240&lt;=DY$6),IF(AND($G240&gt;=DY$5,$G240&lt;=DY$6),5,IF($L240=1,2,1)),IF(AND($G240&gt;=DY$5,$G240&lt;=DY$6),IF($M240&gt;0,4,3),0)),IF(AND($D240&lt;=DY$6,$E240&gt;=DY$5),60,0)))</f>
        <v/>
      </c>
      <c r="DZ240" s="80" t="str">
        <f>IF(OR($A240="",NOT(ISNUMBER($G240))),"",IF(AND($F240&lt;=DZ$6,$G240&gt;=DZ$5),IF(DZ$5&gt;$N240,5,$K240)*10+IF(AND($F240&gt;=DZ$5,$F240&lt;=DZ$6),IF(AND($G240&gt;=DZ$5,$G240&lt;=DZ$6),5,IF($L240=1,2,1)),IF(AND($G240&gt;=DZ$5,$G240&lt;=DZ$6),IF($M240&gt;0,4,3),0)),IF(AND($D240&lt;=DZ$6,$E240&gt;=DZ$5),60,0)))</f>
        <v/>
      </c>
      <c r="EA240" s="80" t="str">
        <f>IF(OR($A240="",NOT(ISNUMBER($G240))),"",IF(AND($F240&lt;=EA$6,$G240&gt;=EA$5),IF(EA$5&gt;$N240,5,$K240)*10+IF(AND($F240&gt;=EA$5,$F240&lt;=EA$6),IF(AND($G240&gt;=EA$5,$G240&lt;=EA$6),5,IF($L240=1,2,1)),IF(AND($G240&gt;=EA$5,$G240&lt;=EA$6),IF($M240&gt;0,4,3),0)),IF(AND($D240&lt;=EA$6,$E240&gt;=EA$5),60,0)))</f>
        <v/>
      </c>
      <c r="EB240" s="80" t="str">
        <f>IF(OR($A240="",NOT(ISNUMBER($G240))),"",IF(AND($F240&lt;=EB$6,$G240&gt;=EB$5),IF(EB$5&gt;$N240,5,$K240)*10+IF(AND($F240&gt;=EB$5,$F240&lt;=EB$6),IF(AND($G240&gt;=EB$5,$G240&lt;=EB$6),5,IF($L240=1,2,1)),IF(AND($G240&gt;=EB$5,$G240&lt;=EB$6),IF($M240&gt;0,4,3),0)),IF(AND($D240&lt;=EB$6,$E240&gt;=EB$5),60,0)))</f>
        <v/>
      </c>
      <c r="EC240" s="80" t="str">
        <f>IF(OR($A240="",NOT(ISNUMBER($G240))),"",IF(AND($F240&lt;=EC$6,$G240&gt;=EC$5),IF(EC$5&gt;$N240,5,$K240)*10+IF(AND($F240&gt;=EC$5,$F240&lt;=EC$6),IF(AND($G240&gt;=EC$5,$G240&lt;=EC$6),5,IF($L240=1,2,1)),IF(AND($G240&gt;=EC$5,$G240&lt;=EC$6),IF($M240&gt;0,4,3),0)),IF(AND($D240&lt;=EC$6,$E240&gt;=EC$5),60,0)))</f>
        <v/>
      </c>
      <c r="ED240" s="80" t="str">
        <f>IF(OR($A240="",NOT(ISNUMBER($G240))),"",IF(AND($F240&lt;=ED$6,$G240&gt;=ED$5),IF(ED$5&gt;$N240,5,$K240)*10+IF(AND($F240&gt;=ED$5,$F240&lt;=ED$6),IF(AND($G240&gt;=ED$5,$G240&lt;=ED$6),5,IF($L240=1,2,1)),IF(AND($G240&gt;=ED$5,$G240&lt;=ED$6),IF($M240&gt;0,4,3),0)),IF(AND($D240&lt;=ED$6,$E240&gt;=ED$5),60,0)))</f>
        <v/>
      </c>
    </row>
    <row r="241" ht="18" customHeight="1">
      <c r="A241" s="52" t="str">
        <f>IF(Tasks!$B241="","",Tasks!$A241)</f>
        <v/>
      </c>
      <c r="B241" s="78" t="str">
        <f>IF(Tasks!$B241="","",Tasks!$B241)</f>
        <v/>
      </c>
      <c r="C241" s="25" t="str">
        <f>IF($B241="","",IF(AND(Tasks!$D241="",Tasks!$G241=""),"-",IF(Tasks!$D241="","",Tasks!$D241&amp;IF(OR(Tasks!$E241="",Tasks!$E241="FS"),IF(N(Tasks!$F241)=0,"","FS"),Tasks!$E241)&amp;IF(N(Tasks!$F241)=0,"",IF(Tasks!$F241&gt;0,"+","")&amp;Tasks!$F241))&amp;IF(AND(Tasks!$D241&lt;&gt;"",Tasks!$G241&lt;&gt;""),", ","")&amp;IF(Tasks!$G241="","",Tasks!$G241&amp;IF(OR(Tasks!$H241="",Tasks!$H241="FS"),IF(N(Tasks!$I241)=0,"","FS"),Tasks!$H241)&amp;IF(N(Tasks!$I241)=0,"",IF(Tasks!$I241&gt;0,"+","")&amp;Tasks!$I241))))</f>
        <v/>
      </c>
      <c r="D241" s="51" t="str">
        <f>IF(OR($B241="",Tasks!$Q241=""),"",Tasks!$Q241)</f>
        <v/>
      </c>
      <c r="E241" s="51" t="str">
        <f>IF(OR($B241="",Tasks!$R241=""),"",Tasks!$R241)</f>
        <v/>
      </c>
      <c r="F241" s="51" t="str">
        <f>IF(OR($B241="",Tasks!$S241=""),"",Tasks!$S241)</f>
        <v/>
      </c>
      <c r="G241" s="51" t="str">
        <f>IF(OR($B241="",Tasks!$T241=""),"",Tasks!$T241)</f>
        <v/>
      </c>
      <c r="H241" s="52" t="str">
        <f>IF($B241="","",Tasks!$AE241)</f>
        <v/>
      </c>
      <c r="I241" s="79" t="str">
        <f>IF($B241="","",Tasks!$AF241)</f>
        <v/>
      </c>
      <c r="J241" s="53" t="str">
        <f>IF(OR($B241="",Tasks!$V241=""),"",Tasks!$V241)</f>
        <v/>
      </c>
      <c r="K241" s="52" t="str">
        <f>IF($B241="","",Tasks!$AA241)</f>
        <v/>
      </c>
      <c r="L241" s="52" t="str">
        <f>IF($B241="","",Tasks!$AB241)</f>
        <v/>
      </c>
      <c r="M241" s="52" t="str">
        <f>IF($B241="","",Tasks!$Z241)</f>
        <v/>
      </c>
      <c r="N241" s="52" t="str">
        <f>IF(OR($B241="",Tasks!$AG241=""),"",Tasks!$AG241)</f>
        <v/>
      </c>
      <c r="O241" s="80" t="str">
        <f>IF(OR($A241="",NOT(ISNUMBER($G241))),"",IF(AND($F241&lt;=O$6,$G241&gt;=O$5),IF(O$5&gt;$N241,5,$K241)*10+IF(AND($F241&gt;=O$5,$F241&lt;=O$6),IF(AND($G241&gt;=O$5,$G241&lt;=O$6),5,IF($L241=1,2,1)),IF(AND($G241&gt;=O$5,$G241&lt;=O$6),IF($M241&gt;0,4,3),0)),IF(AND($D241&lt;=O$6,$E241&gt;=O$5),60,0)))</f>
        <v/>
      </c>
      <c r="P241" s="80" t="str">
        <f>IF(OR($A241="",NOT(ISNUMBER($G241))),"",IF(AND($F241&lt;=P$6,$G241&gt;=P$5),IF(P$5&gt;$N241,5,$K241)*10+IF(AND($F241&gt;=P$5,$F241&lt;=P$6),IF(AND($G241&gt;=P$5,$G241&lt;=P$6),5,IF($L241=1,2,1)),IF(AND($G241&gt;=P$5,$G241&lt;=P$6),IF($M241&gt;0,4,3),0)),IF(AND($D241&lt;=P$6,$E241&gt;=P$5),60,0)))</f>
        <v/>
      </c>
      <c r="Q241" s="80" t="str">
        <f>IF(OR($A241="",NOT(ISNUMBER($G241))),"",IF(AND($F241&lt;=Q$6,$G241&gt;=Q$5),IF(Q$5&gt;$N241,5,$K241)*10+IF(AND($F241&gt;=Q$5,$F241&lt;=Q$6),IF(AND($G241&gt;=Q$5,$G241&lt;=Q$6),5,IF($L241=1,2,1)),IF(AND($G241&gt;=Q$5,$G241&lt;=Q$6),IF($M241&gt;0,4,3),0)),IF(AND($D241&lt;=Q$6,$E241&gt;=Q$5),60,0)))</f>
        <v/>
      </c>
      <c r="R241" s="80" t="str">
        <f>IF(OR($A241="",NOT(ISNUMBER($G241))),"",IF(AND($F241&lt;=R$6,$G241&gt;=R$5),IF(R$5&gt;$N241,5,$K241)*10+IF(AND($F241&gt;=R$5,$F241&lt;=R$6),IF(AND($G241&gt;=R$5,$G241&lt;=R$6),5,IF($L241=1,2,1)),IF(AND($G241&gt;=R$5,$G241&lt;=R$6),IF($M241&gt;0,4,3),0)),IF(AND($D241&lt;=R$6,$E241&gt;=R$5),60,0)))</f>
        <v/>
      </c>
      <c r="S241" s="80" t="str">
        <f>IF(OR($A241="",NOT(ISNUMBER($G241))),"",IF(AND($F241&lt;=S$6,$G241&gt;=S$5),IF(S$5&gt;$N241,5,$K241)*10+IF(AND($F241&gt;=S$5,$F241&lt;=S$6),IF(AND($G241&gt;=S$5,$G241&lt;=S$6),5,IF($L241=1,2,1)),IF(AND($G241&gt;=S$5,$G241&lt;=S$6),IF($M241&gt;0,4,3),0)),IF(AND($D241&lt;=S$6,$E241&gt;=S$5),60,0)))</f>
        <v/>
      </c>
      <c r="T241" s="80" t="str">
        <f>IF(OR($A241="",NOT(ISNUMBER($G241))),"",IF(AND($F241&lt;=T$6,$G241&gt;=T$5),IF(T$5&gt;$N241,5,$K241)*10+IF(AND($F241&gt;=T$5,$F241&lt;=T$6),IF(AND($G241&gt;=T$5,$G241&lt;=T$6),5,IF($L241=1,2,1)),IF(AND($G241&gt;=T$5,$G241&lt;=T$6),IF($M241&gt;0,4,3),0)),IF(AND($D241&lt;=T$6,$E241&gt;=T$5),60,0)))</f>
        <v/>
      </c>
      <c r="U241" s="80" t="str">
        <f>IF(OR($A241="",NOT(ISNUMBER($G241))),"",IF(AND($F241&lt;=U$6,$G241&gt;=U$5),IF(U$5&gt;$N241,5,$K241)*10+IF(AND($F241&gt;=U$5,$F241&lt;=U$6),IF(AND($G241&gt;=U$5,$G241&lt;=U$6),5,IF($L241=1,2,1)),IF(AND($G241&gt;=U$5,$G241&lt;=U$6),IF($M241&gt;0,4,3),0)),IF(AND($D241&lt;=U$6,$E241&gt;=U$5),60,0)))</f>
        <v/>
      </c>
      <c r="V241" s="80" t="str">
        <f>IF(OR($A241="",NOT(ISNUMBER($G241))),"",IF(AND($F241&lt;=V$6,$G241&gt;=V$5),IF(V$5&gt;$N241,5,$K241)*10+IF(AND($F241&gt;=V$5,$F241&lt;=V$6),IF(AND($G241&gt;=V$5,$G241&lt;=V$6),5,IF($L241=1,2,1)),IF(AND($G241&gt;=V$5,$G241&lt;=V$6),IF($M241&gt;0,4,3),0)),IF(AND($D241&lt;=V$6,$E241&gt;=V$5),60,0)))</f>
        <v/>
      </c>
      <c r="W241" s="80" t="str">
        <f>IF(OR($A241="",NOT(ISNUMBER($G241))),"",IF(AND($F241&lt;=W$6,$G241&gt;=W$5),IF(W$5&gt;$N241,5,$K241)*10+IF(AND($F241&gt;=W$5,$F241&lt;=W$6),IF(AND($G241&gt;=W$5,$G241&lt;=W$6),5,IF($L241=1,2,1)),IF(AND($G241&gt;=W$5,$G241&lt;=W$6),IF($M241&gt;0,4,3),0)),IF(AND($D241&lt;=W$6,$E241&gt;=W$5),60,0)))</f>
        <v/>
      </c>
      <c r="X241" s="80" t="str">
        <f>IF(OR($A241="",NOT(ISNUMBER($G241))),"",IF(AND($F241&lt;=X$6,$G241&gt;=X$5),IF(X$5&gt;$N241,5,$K241)*10+IF(AND($F241&gt;=X$5,$F241&lt;=X$6),IF(AND($G241&gt;=X$5,$G241&lt;=X$6),5,IF($L241=1,2,1)),IF(AND($G241&gt;=X$5,$G241&lt;=X$6),IF($M241&gt;0,4,3),0)),IF(AND($D241&lt;=X$6,$E241&gt;=X$5),60,0)))</f>
        <v/>
      </c>
      <c r="Y241" s="80" t="str">
        <f>IF(OR($A241="",NOT(ISNUMBER($G241))),"",IF(AND($F241&lt;=Y$6,$G241&gt;=Y$5),IF(Y$5&gt;$N241,5,$K241)*10+IF(AND($F241&gt;=Y$5,$F241&lt;=Y$6),IF(AND($G241&gt;=Y$5,$G241&lt;=Y$6),5,IF($L241=1,2,1)),IF(AND($G241&gt;=Y$5,$G241&lt;=Y$6),IF($M241&gt;0,4,3),0)),IF(AND($D241&lt;=Y$6,$E241&gt;=Y$5),60,0)))</f>
        <v/>
      </c>
      <c r="Z241" s="80" t="str">
        <f>IF(OR($A241="",NOT(ISNUMBER($G241))),"",IF(AND($F241&lt;=Z$6,$G241&gt;=Z$5),IF(Z$5&gt;$N241,5,$K241)*10+IF(AND($F241&gt;=Z$5,$F241&lt;=Z$6),IF(AND($G241&gt;=Z$5,$G241&lt;=Z$6),5,IF($L241=1,2,1)),IF(AND($G241&gt;=Z$5,$G241&lt;=Z$6),IF($M241&gt;0,4,3),0)),IF(AND($D241&lt;=Z$6,$E241&gt;=Z$5),60,0)))</f>
        <v/>
      </c>
      <c r="AA241" s="80" t="str">
        <f>IF(OR($A241="",NOT(ISNUMBER($G241))),"",IF(AND($F241&lt;=AA$6,$G241&gt;=AA$5),IF(AA$5&gt;$N241,5,$K241)*10+IF(AND($F241&gt;=AA$5,$F241&lt;=AA$6),IF(AND($G241&gt;=AA$5,$G241&lt;=AA$6),5,IF($L241=1,2,1)),IF(AND($G241&gt;=AA$5,$G241&lt;=AA$6),IF($M241&gt;0,4,3),0)),IF(AND($D241&lt;=AA$6,$E241&gt;=AA$5),60,0)))</f>
        <v/>
      </c>
      <c r="AB241" s="80" t="str">
        <f>IF(OR($A241="",NOT(ISNUMBER($G241))),"",IF(AND($F241&lt;=AB$6,$G241&gt;=AB$5),IF(AB$5&gt;$N241,5,$K241)*10+IF(AND($F241&gt;=AB$5,$F241&lt;=AB$6),IF(AND($G241&gt;=AB$5,$G241&lt;=AB$6),5,IF($L241=1,2,1)),IF(AND($G241&gt;=AB$5,$G241&lt;=AB$6),IF($M241&gt;0,4,3),0)),IF(AND($D241&lt;=AB$6,$E241&gt;=AB$5),60,0)))</f>
        <v/>
      </c>
      <c r="AC241" s="80" t="str">
        <f>IF(OR($A241="",NOT(ISNUMBER($G241))),"",IF(AND($F241&lt;=AC$6,$G241&gt;=AC$5),IF(AC$5&gt;$N241,5,$K241)*10+IF(AND($F241&gt;=AC$5,$F241&lt;=AC$6),IF(AND($G241&gt;=AC$5,$G241&lt;=AC$6),5,IF($L241=1,2,1)),IF(AND($G241&gt;=AC$5,$G241&lt;=AC$6),IF($M241&gt;0,4,3),0)),IF(AND($D241&lt;=AC$6,$E241&gt;=AC$5),60,0)))</f>
        <v/>
      </c>
      <c r="AD241" s="80" t="str">
        <f>IF(OR($A241="",NOT(ISNUMBER($G241))),"",IF(AND($F241&lt;=AD$6,$G241&gt;=AD$5),IF(AD$5&gt;$N241,5,$K241)*10+IF(AND($F241&gt;=AD$5,$F241&lt;=AD$6),IF(AND($G241&gt;=AD$5,$G241&lt;=AD$6),5,IF($L241=1,2,1)),IF(AND($G241&gt;=AD$5,$G241&lt;=AD$6),IF($M241&gt;0,4,3),0)),IF(AND($D241&lt;=AD$6,$E241&gt;=AD$5),60,0)))</f>
        <v/>
      </c>
      <c r="AE241" s="80" t="str">
        <f>IF(OR($A241="",NOT(ISNUMBER($G241))),"",IF(AND($F241&lt;=AE$6,$G241&gt;=AE$5),IF(AE$5&gt;$N241,5,$K241)*10+IF(AND($F241&gt;=AE$5,$F241&lt;=AE$6),IF(AND($G241&gt;=AE$5,$G241&lt;=AE$6),5,IF($L241=1,2,1)),IF(AND($G241&gt;=AE$5,$G241&lt;=AE$6),IF($M241&gt;0,4,3),0)),IF(AND($D241&lt;=AE$6,$E241&gt;=AE$5),60,0)))</f>
        <v/>
      </c>
      <c r="AF241" s="80" t="str">
        <f>IF(OR($A241="",NOT(ISNUMBER($G241))),"",IF(AND($F241&lt;=AF$6,$G241&gt;=AF$5),IF(AF$5&gt;$N241,5,$K241)*10+IF(AND($F241&gt;=AF$5,$F241&lt;=AF$6),IF(AND($G241&gt;=AF$5,$G241&lt;=AF$6),5,IF($L241=1,2,1)),IF(AND($G241&gt;=AF$5,$G241&lt;=AF$6),IF($M241&gt;0,4,3),0)),IF(AND($D241&lt;=AF$6,$E241&gt;=AF$5),60,0)))</f>
        <v/>
      </c>
      <c r="AG241" s="80" t="str">
        <f>IF(OR($A241="",NOT(ISNUMBER($G241))),"",IF(AND($F241&lt;=AG$6,$G241&gt;=AG$5),IF(AG$5&gt;$N241,5,$K241)*10+IF(AND($F241&gt;=AG$5,$F241&lt;=AG$6),IF(AND($G241&gt;=AG$5,$G241&lt;=AG$6),5,IF($L241=1,2,1)),IF(AND($G241&gt;=AG$5,$G241&lt;=AG$6),IF($M241&gt;0,4,3),0)),IF(AND($D241&lt;=AG$6,$E241&gt;=AG$5),60,0)))</f>
        <v/>
      </c>
      <c r="AH241" s="80" t="str">
        <f>IF(OR($A241="",NOT(ISNUMBER($G241))),"",IF(AND($F241&lt;=AH$6,$G241&gt;=AH$5),IF(AH$5&gt;$N241,5,$K241)*10+IF(AND($F241&gt;=AH$5,$F241&lt;=AH$6),IF(AND($G241&gt;=AH$5,$G241&lt;=AH$6),5,IF($L241=1,2,1)),IF(AND($G241&gt;=AH$5,$G241&lt;=AH$6),IF($M241&gt;0,4,3),0)),IF(AND($D241&lt;=AH$6,$E241&gt;=AH$5),60,0)))</f>
        <v/>
      </c>
      <c r="AI241" s="80" t="str">
        <f>IF(OR($A241="",NOT(ISNUMBER($G241))),"",IF(AND($F241&lt;=AI$6,$G241&gt;=AI$5),IF(AI$5&gt;$N241,5,$K241)*10+IF(AND($F241&gt;=AI$5,$F241&lt;=AI$6),IF(AND($G241&gt;=AI$5,$G241&lt;=AI$6),5,IF($L241=1,2,1)),IF(AND($G241&gt;=AI$5,$G241&lt;=AI$6),IF($M241&gt;0,4,3),0)),IF(AND($D241&lt;=AI$6,$E241&gt;=AI$5),60,0)))</f>
        <v/>
      </c>
      <c r="AJ241" s="80" t="str">
        <f>IF(OR($A241="",NOT(ISNUMBER($G241))),"",IF(AND($F241&lt;=AJ$6,$G241&gt;=AJ$5),IF(AJ$5&gt;$N241,5,$K241)*10+IF(AND($F241&gt;=AJ$5,$F241&lt;=AJ$6),IF(AND($G241&gt;=AJ$5,$G241&lt;=AJ$6),5,IF($L241=1,2,1)),IF(AND($G241&gt;=AJ$5,$G241&lt;=AJ$6),IF($M241&gt;0,4,3),0)),IF(AND($D241&lt;=AJ$6,$E241&gt;=AJ$5),60,0)))</f>
        <v/>
      </c>
      <c r="AK241" s="80" t="str">
        <f>IF(OR($A241="",NOT(ISNUMBER($G241))),"",IF(AND($F241&lt;=AK$6,$G241&gt;=AK$5),IF(AK$5&gt;$N241,5,$K241)*10+IF(AND($F241&gt;=AK$5,$F241&lt;=AK$6),IF(AND($G241&gt;=AK$5,$G241&lt;=AK$6),5,IF($L241=1,2,1)),IF(AND($G241&gt;=AK$5,$G241&lt;=AK$6),IF($M241&gt;0,4,3),0)),IF(AND($D241&lt;=AK$6,$E241&gt;=AK$5),60,0)))</f>
        <v/>
      </c>
      <c r="AL241" s="80" t="str">
        <f>IF(OR($A241="",NOT(ISNUMBER($G241))),"",IF(AND($F241&lt;=AL$6,$G241&gt;=AL$5),IF(AL$5&gt;$N241,5,$K241)*10+IF(AND($F241&gt;=AL$5,$F241&lt;=AL$6),IF(AND($G241&gt;=AL$5,$G241&lt;=AL$6),5,IF($L241=1,2,1)),IF(AND($G241&gt;=AL$5,$G241&lt;=AL$6),IF($M241&gt;0,4,3),0)),IF(AND($D241&lt;=AL$6,$E241&gt;=AL$5),60,0)))</f>
        <v/>
      </c>
      <c r="AM241" s="80" t="str">
        <f>IF(OR($A241="",NOT(ISNUMBER($G241))),"",IF(AND($F241&lt;=AM$6,$G241&gt;=AM$5),IF(AM$5&gt;$N241,5,$K241)*10+IF(AND($F241&gt;=AM$5,$F241&lt;=AM$6),IF(AND($G241&gt;=AM$5,$G241&lt;=AM$6),5,IF($L241=1,2,1)),IF(AND($G241&gt;=AM$5,$G241&lt;=AM$6),IF($M241&gt;0,4,3),0)),IF(AND($D241&lt;=AM$6,$E241&gt;=AM$5),60,0)))</f>
        <v/>
      </c>
      <c r="AN241" s="80" t="str">
        <f>IF(OR($A241="",NOT(ISNUMBER($G241))),"",IF(AND($F241&lt;=AN$6,$G241&gt;=AN$5),IF(AN$5&gt;$N241,5,$K241)*10+IF(AND($F241&gt;=AN$5,$F241&lt;=AN$6),IF(AND($G241&gt;=AN$5,$G241&lt;=AN$6),5,IF($L241=1,2,1)),IF(AND($G241&gt;=AN$5,$G241&lt;=AN$6),IF($M241&gt;0,4,3),0)),IF(AND($D241&lt;=AN$6,$E241&gt;=AN$5),60,0)))</f>
        <v/>
      </c>
      <c r="AO241" s="80" t="str">
        <f>IF(OR($A241="",NOT(ISNUMBER($G241))),"",IF(AND($F241&lt;=AO$6,$G241&gt;=AO$5),IF(AO$5&gt;$N241,5,$K241)*10+IF(AND($F241&gt;=AO$5,$F241&lt;=AO$6),IF(AND($G241&gt;=AO$5,$G241&lt;=AO$6),5,IF($L241=1,2,1)),IF(AND($G241&gt;=AO$5,$G241&lt;=AO$6),IF($M241&gt;0,4,3),0)),IF(AND($D241&lt;=AO$6,$E241&gt;=AO$5),60,0)))</f>
        <v/>
      </c>
      <c r="AP241" s="80" t="str">
        <f>IF(OR($A241="",NOT(ISNUMBER($G241))),"",IF(AND($F241&lt;=AP$6,$G241&gt;=AP$5),IF(AP$5&gt;$N241,5,$K241)*10+IF(AND($F241&gt;=AP$5,$F241&lt;=AP$6),IF(AND($G241&gt;=AP$5,$G241&lt;=AP$6),5,IF($L241=1,2,1)),IF(AND($G241&gt;=AP$5,$G241&lt;=AP$6),IF($M241&gt;0,4,3),0)),IF(AND($D241&lt;=AP$6,$E241&gt;=AP$5),60,0)))</f>
        <v/>
      </c>
      <c r="AQ241" s="80" t="str">
        <f>IF(OR($A241="",NOT(ISNUMBER($G241))),"",IF(AND($F241&lt;=AQ$6,$G241&gt;=AQ$5),IF(AQ$5&gt;$N241,5,$K241)*10+IF(AND($F241&gt;=AQ$5,$F241&lt;=AQ$6),IF(AND($G241&gt;=AQ$5,$G241&lt;=AQ$6),5,IF($L241=1,2,1)),IF(AND($G241&gt;=AQ$5,$G241&lt;=AQ$6),IF($M241&gt;0,4,3),0)),IF(AND($D241&lt;=AQ$6,$E241&gt;=AQ$5),60,0)))</f>
        <v/>
      </c>
      <c r="AR241" s="80" t="str">
        <f>IF(OR($A241="",NOT(ISNUMBER($G241))),"",IF(AND($F241&lt;=AR$6,$G241&gt;=AR$5),IF(AR$5&gt;$N241,5,$K241)*10+IF(AND($F241&gt;=AR$5,$F241&lt;=AR$6),IF(AND($G241&gt;=AR$5,$G241&lt;=AR$6),5,IF($L241=1,2,1)),IF(AND($G241&gt;=AR$5,$G241&lt;=AR$6),IF($M241&gt;0,4,3),0)),IF(AND($D241&lt;=AR$6,$E241&gt;=AR$5),60,0)))</f>
        <v/>
      </c>
      <c r="AS241" s="80" t="str">
        <f>IF(OR($A241="",NOT(ISNUMBER($G241))),"",IF(AND($F241&lt;=AS$6,$G241&gt;=AS$5),IF(AS$5&gt;$N241,5,$K241)*10+IF(AND($F241&gt;=AS$5,$F241&lt;=AS$6),IF(AND($G241&gt;=AS$5,$G241&lt;=AS$6),5,IF($L241=1,2,1)),IF(AND($G241&gt;=AS$5,$G241&lt;=AS$6),IF($M241&gt;0,4,3),0)),IF(AND($D241&lt;=AS$6,$E241&gt;=AS$5),60,0)))</f>
        <v/>
      </c>
      <c r="AT241" s="80" t="str">
        <f>IF(OR($A241="",NOT(ISNUMBER($G241))),"",IF(AND($F241&lt;=AT$6,$G241&gt;=AT$5),IF(AT$5&gt;$N241,5,$K241)*10+IF(AND($F241&gt;=AT$5,$F241&lt;=AT$6),IF(AND($G241&gt;=AT$5,$G241&lt;=AT$6),5,IF($L241=1,2,1)),IF(AND($G241&gt;=AT$5,$G241&lt;=AT$6),IF($M241&gt;0,4,3),0)),IF(AND($D241&lt;=AT$6,$E241&gt;=AT$5),60,0)))</f>
        <v/>
      </c>
      <c r="AU241" s="80" t="str">
        <f>IF(OR($A241="",NOT(ISNUMBER($G241))),"",IF(AND($F241&lt;=AU$6,$G241&gt;=AU$5),IF(AU$5&gt;$N241,5,$K241)*10+IF(AND($F241&gt;=AU$5,$F241&lt;=AU$6),IF(AND($G241&gt;=AU$5,$G241&lt;=AU$6),5,IF($L241=1,2,1)),IF(AND($G241&gt;=AU$5,$G241&lt;=AU$6),IF($M241&gt;0,4,3),0)),IF(AND($D241&lt;=AU$6,$E241&gt;=AU$5),60,0)))</f>
        <v/>
      </c>
      <c r="AV241" s="80" t="str">
        <f>IF(OR($A241="",NOT(ISNUMBER($G241))),"",IF(AND($F241&lt;=AV$6,$G241&gt;=AV$5),IF(AV$5&gt;$N241,5,$K241)*10+IF(AND($F241&gt;=AV$5,$F241&lt;=AV$6),IF(AND($G241&gt;=AV$5,$G241&lt;=AV$6),5,IF($L241=1,2,1)),IF(AND($G241&gt;=AV$5,$G241&lt;=AV$6),IF($M241&gt;0,4,3),0)),IF(AND($D241&lt;=AV$6,$E241&gt;=AV$5),60,0)))</f>
        <v/>
      </c>
      <c r="AW241" s="80" t="str">
        <f>IF(OR($A241="",NOT(ISNUMBER($G241))),"",IF(AND($F241&lt;=AW$6,$G241&gt;=AW$5),IF(AW$5&gt;$N241,5,$K241)*10+IF(AND($F241&gt;=AW$5,$F241&lt;=AW$6),IF(AND($G241&gt;=AW$5,$G241&lt;=AW$6),5,IF($L241=1,2,1)),IF(AND($G241&gt;=AW$5,$G241&lt;=AW$6),IF($M241&gt;0,4,3),0)),IF(AND($D241&lt;=AW$6,$E241&gt;=AW$5),60,0)))</f>
        <v/>
      </c>
      <c r="AX241" s="80" t="str">
        <f>IF(OR($A241="",NOT(ISNUMBER($G241))),"",IF(AND($F241&lt;=AX$6,$G241&gt;=AX$5),IF(AX$5&gt;$N241,5,$K241)*10+IF(AND($F241&gt;=AX$5,$F241&lt;=AX$6),IF(AND($G241&gt;=AX$5,$G241&lt;=AX$6),5,IF($L241=1,2,1)),IF(AND($G241&gt;=AX$5,$G241&lt;=AX$6),IF($M241&gt;0,4,3),0)),IF(AND($D241&lt;=AX$6,$E241&gt;=AX$5),60,0)))</f>
        <v/>
      </c>
      <c r="AY241" s="80" t="str">
        <f>IF(OR($A241="",NOT(ISNUMBER($G241))),"",IF(AND($F241&lt;=AY$6,$G241&gt;=AY$5),IF(AY$5&gt;$N241,5,$K241)*10+IF(AND($F241&gt;=AY$5,$F241&lt;=AY$6),IF(AND($G241&gt;=AY$5,$G241&lt;=AY$6),5,IF($L241=1,2,1)),IF(AND($G241&gt;=AY$5,$G241&lt;=AY$6),IF($M241&gt;0,4,3),0)),IF(AND($D241&lt;=AY$6,$E241&gt;=AY$5),60,0)))</f>
        <v/>
      </c>
      <c r="AZ241" s="80" t="str">
        <f>IF(OR($A241="",NOT(ISNUMBER($G241))),"",IF(AND($F241&lt;=AZ$6,$G241&gt;=AZ$5),IF(AZ$5&gt;$N241,5,$K241)*10+IF(AND($F241&gt;=AZ$5,$F241&lt;=AZ$6),IF(AND($G241&gt;=AZ$5,$G241&lt;=AZ$6),5,IF($L241=1,2,1)),IF(AND($G241&gt;=AZ$5,$G241&lt;=AZ$6),IF($M241&gt;0,4,3),0)),IF(AND($D241&lt;=AZ$6,$E241&gt;=AZ$5),60,0)))</f>
        <v/>
      </c>
      <c r="BA241" s="80" t="str">
        <f>IF(OR($A241="",NOT(ISNUMBER($G241))),"",IF(AND($F241&lt;=BA$6,$G241&gt;=BA$5),IF(BA$5&gt;$N241,5,$K241)*10+IF(AND($F241&gt;=BA$5,$F241&lt;=BA$6),IF(AND($G241&gt;=BA$5,$G241&lt;=BA$6),5,IF($L241=1,2,1)),IF(AND($G241&gt;=BA$5,$G241&lt;=BA$6),IF($M241&gt;0,4,3),0)),IF(AND($D241&lt;=BA$6,$E241&gt;=BA$5),60,0)))</f>
        <v/>
      </c>
      <c r="BB241" s="80" t="str">
        <f>IF(OR($A241="",NOT(ISNUMBER($G241))),"",IF(AND($F241&lt;=BB$6,$G241&gt;=BB$5),IF(BB$5&gt;$N241,5,$K241)*10+IF(AND($F241&gt;=BB$5,$F241&lt;=BB$6),IF(AND($G241&gt;=BB$5,$G241&lt;=BB$6),5,IF($L241=1,2,1)),IF(AND($G241&gt;=BB$5,$G241&lt;=BB$6),IF($M241&gt;0,4,3),0)),IF(AND($D241&lt;=BB$6,$E241&gt;=BB$5),60,0)))</f>
        <v/>
      </c>
      <c r="BC241" s="80" t="str">
        <f>IF(OR($A241="",NOT(ISNUMBER($G241))),"",IF(AND($F241&lt;=BC$6,$G241&gt;=BC$5),IF(BC$5&gt;$N241,5,$K241)*10+IF(AND($F241&gt;=BC$5,$F241&lt;=BC$6),IF(AND($G241&gt;=BC$5,$G241&lt;=BC$6),5,IF($L241=1,2,1)),IF(AND($G241&gt;=BC$5,$G241&lt;=BC$6),IF($M241&gt;0,4,3),0)),IF(AND($D241&lt;=BC$6,$E241&gt;=BC$5),60,0)))</f>
        <v/>
      </c>
      <c r="BD241" s="80" t="str">
        <f>IF(OR($A241="",NOT(ISNUMBER($G241))),"",IF(AND($F241&lt;=BD$6,$G241&gt;=BD$5),IF(BD$5&gt;$N241,5,$K241)*10+IF(AND($F241&gt;=BD$5,$F241&lt;=BD$6),IF(AND($G241&gt;=BD$5,$G241&lt;=BD$6),5,IF($L241=1,2,1)),IF(AND($G241&gt;=BD$5,$G241&lt;=BD$6),IF($M241&gt;0,4,3),0)),IF(AND($D241&lt;=BD$6,$E241&gt;=BD$5),60,0)))</f>
        <v/>
      </c>
      <c r="BE241" s="80" t="str">
        <f>IF(OR($A241="",NOT(ISNUMBER($G241))),"",IF(AND($F241&lt;=BE$6,$G241&gt;=BE$5),IF(BE$5&gt;$N241,5,$K241)*10+IF(AND($F241&gt;=BE$5,$F241&lt;=BE$6),IF(AND($G241&gt;=BE$5,$G241&lt;=BE$6),5,IF($L241=1,2,1)),IF(AND($G241&gt;=BE$5,$G241&lt;=BE$6),IF($M241&gt;0,4,3),0)),IF(AND($D241&lt;=BE$6,$E241&gt;=BE$5),60,0)))</f>
        <v/>
      </c>
      <c r="BF241" s="80" t="str">
        <f>IF(OR($A241="",NOT(ISNUMBER($G241))),"",IF(AND($F241&lt;=BF$6,$G241&gt;=BF$5),IF(BF$5&gt;$N241,5,$K241)*10+IF(AND($F241&gt;=BF$5,$F241&lt;=BF$6),IF(AND($G241&gt;=BF$5,$G241&lt;=BF$6),5,IF($L241=1,2,1)),IF(AND($G241&gt;=BF$5,$G241&lt;=BF$6),IF($M241&gt;0,4,3),0)),IF(AND($D241&lt;=BF$6,$E241&gt;=BF$5),60,0)))</f>
        <v/>
      </c>
      <c r="BG241" s="80" t="str">
        <f>IF(OR($A241="",NOT(ISNUMBER($G241))),"",IF(AND($F241&lt;=BG$6,$G241&gt;=BG$5),IF(BG$5&gt;$N241,5,$K241)*10+IF(AND($F241&gt;=BG$5,$F241&lt;=BG$6),IF(AND($G241&gt;=BG$5,$G241&lt;=BG$6),5,IF($L241=1,2,1)),IF(AND($G241&gt;=BG$5,$G241&lt;=BG$6),IF($M241&gt;0,4,3),0)),IF(AND($D241&lt;=BG$6,$E241&gt;=BG$5),60,0)))</f>
        <v/>
      </c>
      <c r="BH241" s="80" t="str">
        <f>IF(OR($A241="",NOT(ISNUMBER($G241))),"",IF(AND($F241&lt;=BH$6,$G241&gt;=BH$5),IF(BH$5&gt;$N241,5,$K241)*10+IF(AND($F241&gt;=BH$5,$F241&lt;=BH$6),IF(AND($G241&gt;=BH$5,$G241&lt;=BH$6),5,IF($L241=1,2,1)),IF(AND($G241&gt;=BH$5,$G241&lt;=BH$6),IF($M241&gt;0,4,3),0)),IF(AND($D241&lt;=BH$6,$E241&gt;=BH$5),60,0)))</f>
        <v/>
      </c>
      <c r="BI241" s="80" t="str">
        <f>IF(OR($A241="",NOT(ISNUMBER($G241))),"",IF(AND($F241&lt;=BI$6,$G241&gt;=BI$5),IF(BI$5&gt;$N241,5,$K241)*10+IF(AND($F241&gt;=BI$5,$F241&lt;=BI$6),IF(AND($G241&gt;=BI$5,$G241&lt;=BI$6),5,IF($L241=1,2,1)),IF(AND($G241&gt;=BI$5,$G241&lt;=BI$6),IF($M241&gt;0,4,3),0)),IF(AND($D241&lt;=BI$6,$E241&gt;=BI$5),60,0)))</f>
        <v/>
      </c>
      <c r="BJ241" s="80" t="str">
        <f>IF(OR($A241="",NOT(ISNUMBER($G241))),"",IF(AND($F241&lt;=BJ$6,$G241&gt;=BJ$5),IF(BJ$5&gt;$N241,5,$K241)*10+IF(AND($F241&gt;=BJ$5,$F241&lt;=BJ$6),IF(AND($G241&gt;=BJ$5,$G241&lt;=BJ$6),5,IF($L241=1,2,1)),IF(AND($G241&gt;=BJ$5,$G241&lt;=BJ$6),IF($M241&gt;0,4,3),0)),IF(AND($D241&lt;=BJ$6,$E241&gt;=BJ$5),60,0)))</f>
        <v/>
      </c>
      <c r="BK241" s="80" t="str">
        <f>IF(OR($A241="",NOT(ISNUMBER($G241))),"",IF(AND($F241&lt;=BK$6,$G241&gt;=BK$5),IF(BK$5&gt;$N241,5,$K241)*10+IF(AND($F241&gt;=BK$5,$F241&lt;=BK$6),IF(AND($G241&gt;=BK$5,$G241&lt;=BK$6),5,IF($L241=1,2,1)),IF(AND($G241&gt;=BK$5,$G241&lt;=BK$6),IF($M241&gt;0,4,3),0)),IF(AND($D241&lt;=BK$6,$E241&gt;=BK$5),60,0)))</f>
        <v/>
      </c>
      <c r="BL241" s="80" t="str">
        <f>IF(OR($A241="",NOT(ISNUMBER($G241))),"",IF(AND($F241&lt;=BL$6,$G241&gt;=BL$5),IF(BL$5&gt;$N241,5,$K241)*10+IF(AND($F241&gt;=BL$5,$F241&lt;=BL$6),IF(AND($G241&gt;=BL$5,$G241&lt;=BL$6),5,IF($L241=1,2,1)),IF(AND($G241&gt;=BL$5,$G241&lt;=BL$6),IF($M241&gt;0,4,3),0)),IF(AND($D241&lt;=BL$6,$E241&gt;=BL$5),60,0)))</f>
        <v/>
      </c>
      <c r="BM241" s="80" t="str">
        <f>IF(OR($A241="",NOT(ISNUMBER($G241))),"",IF(AND($F241&lt;=BM$6,$G241&gt;=BM$5),IF(BM$5&gt;$N241,5,$K241)*10+IF(AND($F241&gt;=BM$5,$F241&lt;=BM$6),IF(AND($G241&gt;=BM$5,$G241&lt;=BM$6),5,IF($L241=1,2,1)),IF(AND($G241&gt;=BM$5,$G241&lt;=BM$6),IF($M241&gt;0,4,3),0)),IF(AND($D241&lt;=BM$6,$E241&gt;=BM$5),60,0)))</f>
        <v/>
      </c>
      <c r="BN241" s="80" t="str">
        <f>IF(OR($A241="",NOT(ISNUMBER($G241))),"",IF(AND($F241&lt;=BN$6,$G241&gt;=BN$5),IF(BN$5&gt;$N241,5,$K241)*10+IF(AND($F241&gt;=BN$5,$F241&lt;=BN$6),IF(AND($G241&gt;=BN$5,$G241&lt;=BN$6),5,IF($L241=1,2,1)),IF(AND($G241&gt;=BN$5,$G241&lt;=BN$6),IF($M241&gt;0,4,3),0)),IF(AND($D241&lt;=BN$6,$E241&gt;=BN$5),60,0)))</f>
        <v/>
      </c>
      <c r="BO241" s="80" t="str">
        <f>IF(OR($A241="",NOT(ISNUMBER($G241))),"",IF(AND($F241&lt;=BO$6,$G241&gt;=BO$5),IF(BO$5&gt;$N241,5,$K241)*10+IF(AND($F241&gt;=BO$5,$F241&lt;=BO$6),IF(AND($G241&gt;=BO$5,$G241&lt;=BO$6),5,IF($L241=1,2,1)),IF(AND($G241&gt;=BO$5,$G241&lt;=BO$6),IF($M241&gt;0,4,3),0)),IF(AND($D241&lt;=BO$6,$E241&gt;=BO$5),60,0)))</f>
        <v/>
      </c>
      <c r="BP241" s="80" t="str">
        <f>IF(OR($A241="",NOT(ISNUMBER($G241))),"",IF(AND($F241&lt;=BP$6,$G241&gt;=BP$5),IF(BP$5&gt;$N241,5,$K241)*10+IF(AND($F241&gt;=BP$5,$F241&lt;=BP$6),IF(AND($G241&gt;=BP$5,$G241&lt;=BP$6),5,IF($L241=1,2,1)),IF(AND($G241&gt;=BP$5,$G241&lt;=BP$6),IF($M241&gt;0,4,3),0)),IF(AND($D241&lt;=BP$6,$E241&gt;=BP$5),60,0)))</f>
        <v/>
      </c>
      <c r="BQ241" s="80" t="str">
        <f>IF(OR($A241="",NOT(ISNUMBER($G241))),"",IF(AND($F241&lt;=BQ$6,$G241&gt;=BQ$5),IF(BQ$5&gt;$N241,5,$K241)*10+IF(AND($F241&gt;=BQ$5,$F241&lt;=BQ$6),IF(AND($G241&gt;=BQ$5,$G241&lt;=BQ$6),5,IF($L241=1,2,1)),IF(AND($G241&gt;=BQ$5,$G241&lt;=BQ$6),IF($M241&gt;0,4,3),0)),IF(AND($D241&lt;=BQ$6,$E241&gt;=BQ$5),60,0)))</f>
        <v/>
      </c>
      <c r="BR241" s="80" t="str">
        <f>IF(OR($A241="",NOT(ISNUMBER($G241))),"",IF(AND($F241&lt;=BR$6,$G241&gt;=BR$5),IF(BR$5&gt;$N241,5,$K241)*10+IF(AND($F241&gt;=BR$5,$F241&lt;=BR$6),IF(AND($G241&gt;=BR$5,$G241&lt;=BR$6),5,IF($L241=1,2,1)),IF(AND($G241&gt;=BR$5,$G241&lt;=BR$6),IF($M241&gt;0,4,3),0)),IF(AND($D241&lt;=BR$6,$E241&gt;=BR$5),60,0)))</f>
        <v/>
      </c>
      <c r="BS241" s="80" t="str">
        <f>IF(OR($A241="",NOT(ISNUMBER($G241))),"",IF(AND($F241&lt;=BS$6,$G241&gt;=BS$5),IF(BS$5&gt;$N241,5,$K241)*10+IF(AND($F241&gt;=BS$5,$F241&lt;=BS$6),IF(AND($G241&gt;=BS$5,$G241&lt;=BS$6),5,IF($L241=1,2,1)),IF(AND($G241&gt;=BS$5,$G241&lt;=BS$6),IF($M241&gt;0,4,3),0)),IF(AND($D241&lt;=BS$6,$E241&gt;=BS$5),60,0)))</f>
        <v/>
      </c>
      <c r="BT241" s="80" t="str">
        <f>IF(OR($A241="",NOT(ISNUMBER($G241))),"",IF(AND($F241&lt;=BT$6,$G241&gt;=BT$5),IF(BT$5&gt;$N241,5,$K241)*10+IF(AND($F241&gt;=BT$5,$F241&lt;=BT$6),IF(AND($G241&gt;=BT$5,$G241&lt;=BT$6),5,IF($L241=1,2,1)),IF(AND($G241&gt;=BT$5,$G241&lt;=BT$6),IF($M241&gt;0,4,3),0)),IF(AND($D241&lt;=BT$6,$E241&gt;=BT$5),60,0)))</f>
        <v/>
      </c>
      <c r="BU241" s="80" t="str">
        <f>IF(OR($A241="",NOT(ISNUMBER($G241))),"",IF(AND($F241&lt;=BU$6,$G241&gt;=BU$5),IF(BU$5&gt;$N241,5,$K241)*10+IF(AND($F241&gt;=BU$5,$F241&lt;=BU$6),IF(AND($G241&gt;=BU$5,$G241&lt;=BU$6),5,IF($L241=1,2,1)),IF(AND($G241&gt;=BU$5,$G241&lt;=BU$6),IF($M241&gt;0,4,3),0)),IF(AND($D241&lt;=BU$6,$E241&gt;=BU$5),60,0)))</f>
        <v/>
      </c>
      <c r="BV241" s="80" t="str">
        <f>IF(OR($A241="",NOT(ISNUMBER($G241))),"",IF(AND($F241&lt;=BV$6,$G241&gt;=BV$5),IF(BV$5&gt;$N241,5,$K241)*10+IF(AND($F241&gt;=BV$5,$F241&lt;=BV$6),IF(AND($G241&gt;=BV$5,$G241&lt;=BV$6),5,IF($L241=1,2,1)),IF(AND($G241&gt;=BV$5,$G241&lt;=BV$6),IF($M241&gt;0,4,3),0)),IF(AND($D241&lt;=BV$6,$E241&gt;=BV$5),60,0)))</f>
        <v/>
      </c>
      <c r="BW241" s="80" t="str">
        <f>IF(OR($A241="",NOT(ISNUMBER($G241))),"",IF(AND($F241&lt;=BW$6,$G241&gt;=BW$5),IF(BW$5&gt;$N241,5,$K241)*10+IF(AND($F241&gt;=BW$5,$F241&lt;=BW$6),IF(AND($G241&gt;=BW$5,$G241&lt;=BW$6),5,IF($L241=1,2,1)),IF(AND($G241&gt;=BW$5,$G241&lt;=BW$6),IF($M241&gt;0,4,3),0)),IF(AND($D241&lt;=BW$6,$E241&gt;=BW$5),60,0)))</f>
        <v/>
      </c>
      <c r="BX241" s="80" t="str">
        <f>IF(OR($A241="",NOT(ISNUMBER($G241))),"",IF(AND($F241&lt;=BX$6,$G241&gt;=BX$5),IF(BX$5&gt;$N241,5,$K241)*10+IF(AND($F241&gt;=BX$5,$F241&lt;=BX$6),IF(AND($G241&gt;=BX$5,$G241&lt;=BX$6),5,IF($L241=1,2,1)),IF(AND($G241&gt;=BX$5,$G241&lt;=BX$6),IF($M241&gt;0,4,3),0)),IF(AND($D241&lt;=BX$6,$E241&gt;=BX$5),60,0)))</f>
        <v/>
      </c>
      <c r="BY241" s="80" t="str">
        <f>IF(OR($A241="",NOT(ISNUMBER($G241))),"",IF(AND($F241&lt;=BY$6,$G241&gt;=BY$5),IF(BY$5&gt;$N241,5,$K241)*10+IF(AND($F241&gt;=BY$5,$F241&lt;=BY$6),IF(AND($G241&gt;=BY$5,$G241&lt;=BY$6),5,IF($L241=1,2,1)),IF(AND($G241&gt;=BY$5,$G241&lt;=BY$6),IF($M241&gt;0,4,3),0)),IF(AND($D241&lt;=BY$6,$E241&gt;=BY$5),60,0)))</f>
        <v/>
      </c>
      <c r="BZ241" s="80" t="str">
        <f>IF(OR($A241="",NOT(ISNUMBER($G241))),"",IF(AND($F241&lt;=BZ$6,$G241&gt;=BZ$5),IF(BZ$5&gt;$N241,5,$K241)*10+IF(AND($F241&gt;=BZ$5,$F241&lt;=BZ$6),IF(AND($G241&gt;=BZ$5,$G241&lt;=BZ$6),5,IF($L241=1,2,1)),IF(AND($G241&gt;=BZ$5,$G241&lt;=BZ$6),IF($M241&gt;0,4,3),0)),IF(AND($D241&lt;=BZ$6,$E241&gt;=BZ$5),60,0)))</f>
        <v/>
      </c>
      <c r="CA241" s="80" t="str">
        <f>IF(OR($A241="",NOT(ISNUMBER($G241))),"",IF(AND($F241&lt;=CA$6,$G241&gt;=CA$5),IF(CA$5&gt;$N241,5,$K241)*10+IF(AND($F241&gt;=CA$5,$F241&lt;=CA$6),IF(AND($G241&gt;=CA$5,$G241&lt;=CA$6),5,IF($L241=1,2,1)),IF(AND($G241&gt;=CA$5,$G241&lt;=CA$6),IF($M241&gt;0,4,3),0)),IF(AND($D241&lt;=CA$6,$E241&gt;=CA$5),60,0)))</f>
        <v/>
      </c>
      <c r="CB241" s="80" t="str">
        <f>IF(OR($A241="",NOT(ISNUMBER($G241))),"",IF(AND($F241&lt;=CB$6,$G241&gt;=CB$5),IF(CB$5&gt;$N241,5,$K241)*10+IF(AND($F241&gt;=CB$5,$F241&lt;=CB$6),IF(AND($G241&gt;=CB$5,$G241&lt;=CB$6),5,IF($L241=1,2,1)),IF(AND($G241&gt;=CB$5,$G241&lt;=CB$6),IF($M241&gt;0,4,3),0)),IF(AND($D241&lt;=CB$6,$E241&gt;=CB$5),60,0)))</f>
        <v/>
      </c>
      <c r="CC241" s="80" t="str">
        <f>IF(OR($A241="",NOT(ISNUMBER($G241))),"",IF(AND($F241&lt;=CC$6,$G241&gt;=CC$5),IF(CC$5&gt;$N241,5,$K241)*10+IF(AND($F241&gt;=CC$5,$F241&lt;=CC$6),IF(AND($G241&gt;=CC$5,$G241&lt;=CC$6),5,IF($L241=1,2,1)),IF(AND($G241&gt;=CC$5,$G241&lt;=CC$6),IF($M241&gt;0,4,3),0)),IF(AND($D241&lt;=CC$6,$E241&gt;=CC$5),60,0)))</f>
        <v/>
      </c>
      <c r="CD241" s="80" t="str">
        <f>IF(OR($A241="",NOT(ISNUMBER($G241))),"",IF(AND($F241&lt;=CD$6,$G241&gt;=CD$5),IF(CD$5&gt;$N241,5,$K241)*10+IF(AND($F241&gt;=CD$5,$F241&lt;=CD$6),IF(AND($G241&gt;=CD$5,$G241&lt;=CD$6),5,IF($L241=1,2,1)),IF(AND($G241&gt;=CD$5,$G241&lt;=CD$6),IF($M241&gt;0,4,3),0)),IF(AND($D241&lt;=CD$6,$E241&gt;=CD$5),60,0)))</f>
        <v/>
      </c>
      <c r="CE241" s="80" t="str">
        <f>IF(OR($A241="",NOT(ISNUMBER($G241))),"",IF(AND($F241&lt;=CE$6,$G241&gt;=CE$5),IF(CE$5&gt;$N241,5,$K241)*10+IF(AND($F241&gt;=CE$5,$F241&lt;=CE$6),IF(AND($G241&gt;=CE$5,$G241&lt;=CE$6),5,IF($L241=1,2,1)),IF(AND($G241&gt;=CE$5,$G241&lt;=CE$6),IF($M241&gt;0,4,3),0)),IF(AND($D241&lt;=CE$6,$E241&gt;=CE$5),60,0)))</f>
        <v/>
      </c>
      <c r="CF241" s="80" t="str">
        <f>IF(OR($A241="",NOT(ISNUMBER($G241))),"",IF(AND($F241&lt;=CF$6,$G241&gt;=CF$5),IF(CF$5&gt;$N241,5,$K241)*10+IF(AND($F241&gt;=CF$5,$F241&lt;=CF$6),IF(AND($G241&gt;=CF$5,$G241&lt;=CF$6),5,IF($L241=1,2,1)),IF(AND($G241&gt;=CF$5,$G241&lt;=CF$6),IF($M241&gt;0,4,3),0)),IF(AND($D241&lt;=CF$6,$E241&gt;=CF$5),60,0)))</f>
        <v/>
      </c>
      <c r="CG241" s="80" t="str">
        <f>IF(OR($A241="",NOT(ISNUMBER($G241))),"",IF(AND($F241&lt;=CG$6,$G241&gt;=CG$5),IF(CG$5&gt;$N241,5,$K241)*10+IF(AND($F241&gt;=CG$5,$F241&lt;=CG$6),IF(AND($G241&gt;=CG$5,$G241&lt;=CG$6),5,IF($L241=1,2,1)),IF(AND($G241&gt;=CG$5,$G241&lt;=CG$6),IF($M241&gt;0,4,3),0)),IF(AND($D241&lt;=CG$6,$E241&gt;=CG$5),60,0)))</f>
        <v/>
      </c>
      <c r="CH241" s="80" t="str">
        <f>IF(OR($A241="",NOT(ISNUMBER($G241))),"",IF(AND($F241&lt;=CH$6,$G241&gt;=CH$5),IF(CH$5&gt;$N241,5,$K241)*10+IF(AND($F241&gt;=CH$5,$F241&lt;=CH$6),IF(AND($G241&gt;=CH$5,$G241&lt;=CH$6),5,IF($L241=1,2,1)),IF(AND($G241&gt;=CH$5,$G241&lt;=CH$6),IF($M241&gt;0,4,3),0)),IF(AND($D241&lt;=CH$6,$E241&gt;=CH$5),60,0)))</f>
        <v/>
      </c>
      <c r="CI241" s="80" t="str">
        <f>IF(OR($A241="",NOT(ISNUMBER($G241))),"",IF(AND($F241&lt;=CI$6,$G241&gt;=CI$5),IF(CI$5&gt;$N241,5,$K241)*10+IF(AND($F241&gt;=CI$5,$F241&lt;=CI$6),IF(AND($G241&gt;=CI$5,$G241&lt;=CI$6),5,IF($L241=1,2,1)),IF(AND($G241&gt;=CI$5,$G241&lt;=CI$6),IF($M241&gt;0,4,3),0)),IF(AND($D241&lt;=CI$6,$E241&gt;=CI$5),60,0)))</f>
        <v/>
      </c>
      <c r="CJ241" s="80" t="str">
        <f>IF(OR($A241="",NOT(ISNUMBER($G241))),"",IF(AND($F241&lt;=CJ$6,$G241&gt;=CJ$5),IF(CJ$5&gt;$N241,5,$K241)*10+IF(AND($F241&gt;=CJ$5,$F241&lt;=CJ$6),IF(AND($G241&gt;=CJ$5,$G241&lt;=CJ$6),5,IF($L241=1,2,1)),IF(AND($G241&gt;=CJ$5,$G241&lt;=CJ$6),IF($M241&gt;0,4,3),0)),IF(AND($D241&lt;=CJ$6,$E241&gt;=CJ$5),60,0)))</f>
        <v/>
      </c>
      <c r="CK241" s="80" t="str">
        <f>IF(OR($A241="",NOT(ISNUMBER($G241))),"",IF(AND($F241&lt;=CK$6,$G241&gt;=CK$5),IF(CK$5&gt;$N241,5,$K241)*10+IF(AND($F241&gt;=CK$5,$F241&lt;=CK$6),IF(AND($G241&gt;=CK$5,$G241&lt;=CK$6),5,IF($L241=1,2,1)),IF(AND($G241&gt;=CK$5,$G241&lt;=CK$6),IF($M241&gt;0,4,3),0)),IF(AND($D241&lt;=CK$6,$E241&gt;=CK$5),60,0)))</f>
        <v/>
      </c>
      <c r="CL241" s="80" t="str">
        <f>IF(OR($A241="",NOT(ISNUMBER($G241))),"",IF(AND($F241&lt;=CL$6,$G241&gt;=CL$5),IF(CL$5&gt;$N241,5,$K241)*10+IF(AND($F241&gt;=CL$5,$F241&lt;=CL$6),IF(AND($G241&gt;=CL$5,$G241&lt;=CL$6),5,IF($L241=1,2,1)),IF(AND($G241&gt;=CL$5,$G241&lt;=CL$6),IF($M241&gt;0,4,3),0)),IF(AND($D241&lt;=CL$6,$E241&gt;=CL$5),60,0)))</f>
        <v/>
      </c>
      <c r="CM241" s="80" t="str">
        <f>IF(OR($A241="",NOT(ISNUMBER($G241))),"",IF(AND($F241&lt;=CM$6,$G241&gt;=CM$5),IF(CM$5&gt;$N241,5,$K241)*10+IF(AND($F241&gt;=CM$5,$F241&lt;=CM$6),IF(AND($G241&gt;=CM$5,$G241&lt;=CM$6),5,IF($L241=1,2,1)),IF(AND($G241&gt;=CM$5,$G241&lt;=CM$6),IF($M241&gt;0,4,3),0)),IF(AND($D241&lt;=CM$6,$E241&gt;=CM$5),60,0)))</f>
        <v/>
      </c>
      <c r="CN241" s="80" t="str">
        <f>IF(OR($A241="",NOT(ISNUMBER($G241))),"",IF(AND($F241&lt;=CN$6,$G241&gt;=CN$5),IF(CN$5&gt;$N241,5,$K241)*10+IF(AND($F241&gt;=CN$5,$F241&lt;=CN$6),IF(AND($G241&gt;=CN$5,$G241&lt;=CN$6),5,IF($L241=1,2,1)),IF(AND($G241&gt;=CN$5,$G241&lt;=CN$6),IF($M241&gt;0,4,3),0)),IF(AND($D241&lt;=CN$6,$E241&gt;=CN$5),60,0)))</f>
        <v/>
      </c>
      <c r="CO241" s="80" t="str">
        <f>IF(OR($A241="",NOT(ISNUMBER($G241))),"",IF(AND($F241&lt;=CO$6,$G241&gt;=CO$5),IF(CO$5&gt;$N241,5,$K241)*10+IF(AND($F241&gt;=CO$5,$F241&lt;=CO$6),IF(AND($G241&gt;=CO$5,$G241&lt;=CO$6),5,IF($L241=1,2,1)),IF(AND($G241&gt;=CO$5,$G241&lt;=CO$6),IF($M241&gt;0,4,3),0)),IF(AND($D241&lt;=CO$6,$E241&gt;=CO$5),60,0)))</f>
        <v/>
      </c>
      <c r="CP241" s="80" t="str">
        <f>IF(OR($A241="",NOT(ISNUMBER($G241))),"",IF(AND($F241&lt;=CP$6,$G241&gt;=CP$5),IF(CP$5&gt;$N241,5,$K241)*10+IF(AND($F241&gt;=CP$5,$F241&lt;=CP$6),IF(AND($G241&gt;=CP$5,$G241&lt;=CP$6),5,IF($L241=1,2,1)),IF(AND($G241&gt;=CP$5,$G241&lt;=CP$6),IF($M241&gt;0,4,3),0)),IF(AND($D241&lt;=CP$6,$E241&gt;=CP$5),60,0)))</f>
        <v/>
      </c>
      <c r="CQ241" s="80" t="str">
        <f>IF(OR($A241="",NOT(ISNUMBER($G241))),"",IF(AND($F241&lt;=CQ$6,$G241&gt;=CQ$5),IF(CQ$5&gt;$N241,5,$K241)*10+IF(AND($F241&gt;=CQ$5,$F241&lt;=CQ$6),IF(AND($G241&gt;=CQ$5,$G241&lt;=CQ$6),5,IF($L241=1,2,1)),IF(AND($G241&gt;=CQ$5,$G241&lt;=CQ$6),IF($M241&gt;0,4,3),0)),IF(AND($D241&lt;=CQ$6,$E241&gt;=CQ$5),60,0)))</f>
        <v/>
      </c>
      <c r="CR241" s="80" t="str">
        <f>IF(OR($A241="",NOT(ISNUMBER($G241))),"",IF(AND($F241&lt;=CR$6,$G241&gt;=CR$5),IF(CR$5&gt;$N241,5,$K241)*10+IF(AND($F241&gt;=CR$5,$F241&lt;=CR$6),IF(AND($G241&gt;=CR$5,$G241&lt;=CR$6),5,IF($L241=1,2,1)),IF(AND($G241&gt;=CR$5,$G241&lt;=CR$6),IF($M241&gt;0,4,3),0)),IF(AND($D241&lt;=CR$6,$E241&gt;=CR$5),60,0)))</f>
        <v/>
      </c>
      <c r="CS241" s="80" t="str">
        <f>IF(OR($A241="",NOT(ISNUMBER($G241))),"",IF(AND($F241&lt;=CS$6,$G241&gt;=CS$5),IF(CS$5&gt;$N241,5,$K241)*10+IF(AND($F241&gt;=CS$5,$F241&lt;=CS$6),IF(AND($G241&gt;=CS$5,$G241&lt;=CS$6),5,IF($L241=1,2,1)),IF(AND($G241&gt;=CS$5,$G241&lt;=CS$6),IF($M241&gt;0,4,3),0)),IF(AND($D241&lt;=CS$6,$E241&gt;=CS$5),60,0)))</f>
        <v/>
      </c>
      <c r="CT241" s="80" t="str">
        <f>IF(OR($A241="",NOT(ISNUMBER($G241))),"",IF(AND($F241&lt;=CT$6,$G241&gt;=CT$5),IF(CT$5&gt;$N241,5,$K241)*10+IF(AND($F241&gt;=CT$5,$F241&lt;=CT$6),IF(AND($G241&gt;=CT$5,$G241&lt;=CT$6),5,IF($L241=1,2,1)),IF(AND($G241&gt;=CT$5,$G241&lt;=CT$6),IF($M241&gt;0,4,3),0)),IF(AND($D241&lt;=CT$6,$E241&gt;=CT$5),60,0)))</f>
        <v/>
      </c>
      <c r="CU241" s="80" t="str">
        <f>IF(OR($A241="",NOT(ISNUMBER($G241))),"",IF(AND($F241&lt;=CU$6,$G241&gt;=CU$5),IF(CU$5&gt;$N241,5,$K241)*10+IF(AND($F241&gt;=CU$5,$F241&lt;=CU$6),IF(AND($G241&gt;=CU$5,$G241&lt;=CU$6),5,IF($L241=1,2,1)),IF(AND($G241&gt;=CU$5,$G241&lt;=CU$6),IF($M241&gt;0,4,3),0)),IF(AND($D241&lt;=CU$6,$E241&gt;=CU$5),60,0)))</f>
        <v/>
      </c>
      <c r="CV241" s="80" t="str">
        <f>IF(OR($A241="",NOT(ISNUMBER($G241))),"",IF(AND($F241&lt;=CV$6,$G241&gt;=CV$5),IF(CV$5&gt;$N241,5,$K241)*10+IF(AND($F241&gt;=CV$5,$F241&lt;=CV$6),IF(AND($G241&gt;=CV$5,$G241&lt;=CV$6),5,IF($L241=1,2,1)),IF(AND($G241&gt;=CV$5,$G241&lt;=CV$6),IF($M241&gt;0,4,3),0)),IF(AND($D241&lt;=CV$6,$E241&gt;=CV$5),60,0)))</f>
        <v/>
      </c>
      <c r="CW241" s="80" t="str">
        <f>IF(OR($A241="",NOT(ISNUMBER($G241))),"",IF(AND($F241&lt;=CW$6,$G241&gt;=CW$5),IF(CW$5&gt;$N241,5,$K241)*10+IF(AND($F241&gt;=CW$5,$F241&lt;=CW$6),IF(AND($G241&gt;=CW$5,$G241&lt;=CW$6),5,IF($L241=1,2,1)),IF(AND($G241&gt;=CW$5,$G241&lt;=CW$6),IF($M241&gt;0,4,3),0)),IF(AND($D241&lt;=CW$6,$E241&gt;=CW$5),60,0)))</f>
        <v/>
      </c>
      <c r="CX241" s="80" t="str">
        <f>IF(OR($A241="",NOT(ISNUMBER($G241))),"",IF(AND($F241&lt;=CX$6,$G241&gt;=CX$5),IF(CX$5&gt;$N241,5,$K241)*10+IF(AND($F241&gt;=CX$5,$F241&lt;=CX$6),IF(AND($G241&gt;=CX$5,$G241&lt;=CX$6),5,IF($L241=1,2,1)),IF(AND($G241&gt;=CX$5,$G241&lt;=CX$6),IF($M241&gt;0,4,3),0)),IF(AND($D241&lt;=CX$6,$E241&gt;=CX$5),60,0)))</f>
        <v/>
      </c>
      <c r="CY241" s="80" t="str">
        <f>IF(OR($A241="",NOT(ISNUMBER($G241))),"",IF(AND($F241&lt;=CY$6,$G241&gt;=CY$5),IF(CY$5&gt;$N241,5,$K241)*10+IF(AND($F241&gt;=CY$5,$F241&lt;=CY$6),IF(AND($G241&gt;=CY$5,$G241&lt;=CY$6),5,IF($L241=1,2,1)),IF(AND($G241&gt;=CY$5,$G241&lt;=CY$6),IF($M241&gt;0,4,3),0)),IF(AND($D241&lt;=CY$6,$E241&gt;=CY$5),60,0)))</f>
        <v/>
      </c>
      <c r="CZ241" s="80" t="str">
        <f>IF(OR($A241="",NOT(ISNUMBER($G241))),"",IF(AND($F241&lt;=CZ$6,$G241&gt;=CZ$5),IF(CZ$5&gt;$N241,5,$K241)*10+IF(AND($F241&gt;=CZ$5,$F241&lt;=CZ$6),IF(AND($G241&gt;=CZ$5,$G241&lt;=CZ$6),5,IF($L241=1,2,1)),IF(AND($G241&gt;=CZ$5,$G241&lt;=CZ$6),IF($M241&gt;0,4,3),0)),IF(AND($D241&lt;=CZ$6,$E241&gt;=CZ$5),60,0)))</f>
        <v/>
      </c>
      <c r="DA241" s="80" t="str">
        <f>IF(OR($A241="",NOT(ISNUMBER($G241))),"",IF(AND($F241&lt;=DA$6,$G241&gt;=DA$5),IF(DA$5&gt;$N241,5,$K241)*10+IF(AND($F241&gt;=DA$5,$F241&lt;=DA$6),IF(AND($G241&gt;=DA$5,$G241&lt;=DA$6),5,IF($L241=1,2,1)),IF(AND($G241&gt;=DA$5,$G241&lt;=DA$6),IF($M241&gt;0,4,3),0)),IF(AND($D241&lt;=DA$6,$E241&gt;=DA$5),60,0)))</f>
        <v/>
      </c>
      <c r="DB241" s="80" t="str">
        <f>IF(OR($A241="",NOT(ISNUMBER($G241))),"",IF(AND($F241&lt;=DB$6,$G241&gt;=DB$5),IF(DB$5&gt;$N241,5,$K241)*10+IF(AND($F241&gt;=DB$5,$F241&lt;=DB$6),IF(AND($G241&gt;=DB$5,$G241&lt;=DB$6),5,IF($L241=1,2,1)),IF(AND($G241&gt;=DB$5,$G241&lt;=DB$6),IF($M241&gt;0,4,3),0)),IF(AND($D241&lt;=DB$6,$E241&gt;=DB$5),60,0)))</f>
        <v/>
      </c>
      <c r="DC241" s="80" t="str">
        <f>IF(OR($A241="",NOT(ISNUMBER($G241))),"",IF(AND($F241&lt;=DC$6,$G241&gt;=DC$5),IF(DC$5&gt;$N241,5,$K241)*10+IF(AND($F241&gt;=DC$5,$F241&lt;=DC$6),IF(AND($G241&gt;=DC$5,$G241&lt;=DC$6),5,IF($L241=1,2,1)),IF(AND($G241&gt;=DC$5,$G241&lt;=DC$6),IF($M241&gt;0,4,3),0)),IF(AND($D241&lt;=DC$6,$E241&gt;=DC$5),60,0)))</f>
        <v/>
      </c>
      <c r="DD241" s="80" t="str">
        <f>IF(OR($A241="",NOT(ISNUMBER($G241))),"",IF(AND($F241&lt;=DD$6,$G241&gt;=DD$5),IF(DD$5&gt;$N241,5,$K241)*10+IF(AND($F241&gt;=DD$5,$F241&lt;=DD$6),IF(AND($G241&gt;=DD$5,$G241&lt;=DD$6),5,IF($L241=1,2,1)),IF(AND($G241&gt;=DD$5,$G241&lt;=DD$6),IF($M241&gt;0,4,3),0)),IF(AND($D241&lt;=DD$6,$E241&gt;=DD$5),60,0)))</f>
        <v/>
      </c>
      <c r="DE241" s="80" t="str">
        <f>IF(OR($A241="",NOT(ISNUMBER($G241))),"",IF(AND($F241&lt;=DE$6,$G241&gt;=DE$5),IF(DE$5&gt;$N241,5,$K241)*10+IF(AND($F241&gt;=DE$5,$F241&lt;=DE$6),IF(AND($G241&gt;=DE$5,$G241&lt;=DE$6),5,IF($L241=1,2,1)),IF(AND($G241&gt;=DE$5,$G241&lt;=DE$6),IF($M241&gt;0,4,3),0)),IF(AND($D241&lt;=DE$6,$E241&gt;=DE$5),60,0)))</f>
        <v/>
      </c>
      <c r="DF241" s="80" t="str">
        <f>IF(OR($A241="",NOT(ISNUMBER($G241))),"",IF(AND($F241&lt;=DF$6,$G241&gt;=DF$5),IF(DF$5&gt;$N241,5,$K241)*10+IF(AND($F241&gt;=DF$5,$F241&lt;=DF$6),IF(AND($G241&gt;=DF$5,$G241&lt;=DF$6),5,IF($L241=1,2,1)),IF(AND($G241&gt;=DF$5,$G241&lt;=DF$6),IF($M241&gt;0,4,3),0)),IF(AND($D241&lt;=DF$6,$E241&gt;=DF$5),60,0)))</f>
        <v/>
      </c>
      <c r="DG241" s="80" t="str">
        <f>IF(OR($A241="",NOT(ISNUMBER($G241))),"",IF(AND($F241&lt;=DG$6,$G241&gt;=DG$5),IF(DG$5&gt;$N241,5,$K241)*10+IF(AND($F241&gt;=DG$5,$F241&lt;=DG$6),IF(AND($G241&gt;=DG$5,$G241&lt;=DG$6),5,IF($L241=1,2,1)),IF(AND($G241&gt;=DG$5,$G241&lt;=DG$6),IF($M241&gt;0,4,3),0)),IF(AND($D241&lt;=DG$6,$E241&gt;=DG$5),60,0)))</f>
        <v/>
      </c>
      <c r="DH241" s="80" t="str">
        <f>IF(OR($A241="",NOT(ISNUMBER($G241))),"",IF(AND($F241&lt;=DH$6,$G241&gt;=DH$5),IF(DH$5&gt;$N241,5,$K241)*10+IF(AND($F241&gt;=DH$5,$F241&lt;=DH$6),IF(AND($G241&gt;=DH$5,$G241&lt;=DH$6),5,IF($L241=1,2,1)),IF(AND($G241&gt;=DH$5,$G241&lt;=DH$6),IF($M241&gt;0,4,3),0)),IF(AND($D241&lt;=DH$6,$E241&gt;=DH$5),60,0)))</f>
        <v/>
      </c>
      <c r="DI241" s="80" t="str">
        <f>IF(OR($A241="",NOT(ISNUMBER($G241))),"",IF(AND($F241&lt;=DI$6,$G241&gt;=DI$5),IF(DI$5&gt;$N241,5,$K241)*10+IF(AND($F241&gt;=DI$5,$F241&lt;=DI$6),IF(AND($G241&gt;=DI$5,$G241&lt;=DI$6),5,IF($L241=1,2,1)),IF(AND($G241&gt;=DI$5,$G241&lt;=DI$6),IF($M241&gt;0,4,3),0)),IF(AND($D241&lt;=DI$6,$E241&gt;=DI$5),60,0)))</f>
        <v/>
      </c>
      <c r="DJ241" s="80" t="str">
        <f>IF(OR($A241="",NOT(ISNUMBER($G241))),"",IF(AND($F241&lt;=DJ$6,$G241&gt;=DJ$5),IF(DJ$5&gt;$N241,5,$K241)*10+IF(AND($F241&gt;=DJ$5,$F241&lt;=DJ$6),IF(AND($G241&gt;=DJ$5,$G241&lt;=DJ$6),5,IF($L241=1,2,1)),IF(AND($G241&gt;=DJ$5,$G241&lt;=DJ$6),IF($M241&gt;0,4,3),0)),IF(AND($D241&lt;=DJ$6,$E241&gt;=DJ$5),60,0)))</f>
        <v/>
      </c>
      <c r="DK241" s="80" t="str">
        <f>IF(OR($A241="",NOT(ISNUMBER($G241))),"",IF(AND($F241&lt;=DK$6,$G241&gt;=DK$5),IF(DK$5&gt;$N241,5,$K241)*10+IF(AND($F241&gt;=DK$5,$F241&lt;=DK$6),IF(AND($G241&gt;=DK$5,$G241&lt;=DK$6),5,IF($L241=1,2,1)),IF(AND($G241&gt;=DK$5,$G241&lt;=DK$6),IF($M241&gt;0,4,3),0)),IF(AND($D241&lt;=DK$6,$E241&gt;=DK$5),60,0)))</f>
        <v/>
      </c>
      <c r="DL241" s="80" t="str">
        <f>IF(OR($A241="",NOT(ISNUMBER($G241))),"",IF(AND($F241&lt;=DL$6,$G241&gt;=DL$5),IF(DL$5&gt;$N241,5,$K241)*10+IF(AND($F241&gt;=DL$5,$F241&lt;=DL$6),IF(AND($G241&gt;=DL$5,$G241&lt;=DL$6),5,IF($L241=1,2,1)),IF(AND($G241&gt;=DL$5,$G241&lt;=DL$6),IF($M241&gt;0,4,3),0)),IF(AND($D241&lt;=DL$6,$E241&gt;=DL$5),60,0)))</f>
        <v/>
      </c>
      <c r="DM241" s="80" t="str">
        <f>IF(OR($A241="",NOT(ISNUMBER($G241))),"",IF(AND($F241&lt;=DM$6,$G241&gt;=DM$5),IF(DM$5&gt;$N241,5,$K241)*10+IF(AND($F241&gt;=DM$5,$F241&lt;=DM$6),IF(AND($G241&gt;=DM$5,$G241&lt;=DM$6),5,IF($L241=1,2,1)),IF(AND($G241&gt;=DM$5,$G241&lt;=DM$6),IF($M241&gt;0,4,3),0)),IF(AND($D241&lt;=DM$6,$E241&gt;=DM$5),60,0)))</f>
        <v/>
      </c>
      <c r="DN241" s="80" t="str">
        <f>IF(OR($A241="",NOT(ISNUMBER($G241))),"",IF(AND($F241&lt;=DN$6,$G241&gt;=DN$5),IF(DN$5&gt;$N241,5,$K241)*10+IF(AND($F241&gt;=DN$5,$F241&lt;=DN$6),IF(AND($G241&gt;=DN$5,$G241&lt;=DN$6),5,IF($L241=1,2,1)),IF(AND($G241&gt;=DN$5,$G241&lt;=DN$6),IF($M241&gt;0,4,3),0)),IF(AND($D241&lt;=DN$6,$E241&gt;=DN$5),60,0)))</f>
        <v/>
      </c>
      <c r="DO241" s="80" t="str">
        <f>IF(OR($A241="",NOT(ISNUMBER($G241))),"",IF(AND($F241&lt;=DO$6,$G241&gt;=DO$5),IF(DO$5&gt;$N241,5,$K241)*10+IF(AND($F241&gt;=DO$5,$F241&lt;=DO$6),IF(AND($G241&gt;=DO$5,$G241&lt;=DO$6),5,IF($L241=1,2,1)),IF(AND($G241&gt;=DO$5,$G241&lt;=DO$6),IF($M241&gt;0,4,3),0)),IF(AND($D241&lt;=DO$6,$E241&gt;=DO$5),60,0)))</f>
        <v/>
      </c>
      <c r="DP241" s="80" t="str">
        <f>IF(OR($A241="",NOT(ISNUMBER($G241))),"",IF(AND($F241&lt;=DP$6,$G241&gt;=DP$5),IF(DP$5&gt;$N241,5,$K241)*10+IF(AND($F241&gt;=DP$5,$F241&lt;=DP$6),IF(AND($G241&gt;=DP$5,$G241&lt;=DP$6),5,IF($L241=1,2,1)),IF(AND($G241&gt;=DP$5,$G241&lt;=DP$6),IF($M241&gt;0,4,3),0)),IF(AND($D241&lt;=DP$6,$E241&gt;=DP$5),60,0)))</f>
        <v/>
      </c>
      <c r="DQ241" s="80" t="str">
        <f>IF(OR($A241="",NOT(ISNUMBER($G241))),"",IF(AND($F241&lt;=DQ$6,$G241&gt;=DQ$5),IF(DQ$5&gt;$N241,5,$K241)*10+IF(AND($F241&gt;=DQ$5,$F241&lt;=DQ$6),IF(AND($G241&gt;=DQ$5,$G241&lt;=DQ$6),5,IF($L241=1,2,1)),IF(AND($G241&gt;=DQ$5,$G241&lt;=DQ$6),IF($M241&gt;0,4,3),0)),IF(AND($D241&lt;=DQ$6,$E241&gt;=DQ$5),60,0)))</f>
        <v/>
      </c>
      <c r="DR241" s="80" t="str">
        <f>IF(OR($A241="",NOT(ISNUMBER($G241))),"",IF(AND($F241&lt;=DR$6,$G241&gt;=DR$5),IF(DR$5&gt;$N241,5,$K241)*10+IF(AND($F241&gt;=DR$5,$F241&lt;=DR$6),IF(AND($G241&gt;=DR$5,$G241&lt;=DR$6),5,IF($L241=1,2,1)),IF(AND($G241&gt;=DR$5,$G241&lt;=DR$6),IF($M241&gt;0,4,3),0)),IF(AND($D241&lt;=DR$6,$E241&gt;=DR$5),60,0)))</f>
        <v/>
      </c>
      <c r="DS241" s="80" t="str">
        <f>IF(OR($A241="",NOT(ISNUMBER($G241))),"",IF(AND($F241&lt;=DS$6,$G241&gt;=DS$5),IF(DS$5&gt;$N241,5,$K241)*10+IF(AND($F241&gt;=DS$5,$F241&lt;=DS$6),IF(AND($G241&gt;=DS$5,$G241&lt;=DS$6),5,IF($L241=1,2,1)),IF(AND($G241&gt;=DS$5,$G241&lt;=DS$6),IF($M241&gt;0,4,3),0)),IF(AND($D241&lt;=DS$6,$E241&gt;=DS$5),60,0)))</f>
        <v/>
      </c>
      <c r="DT241" s="80" t="str">
        <f>IF(OR($A241="",NOT(ISNUMBER($G241))),"",IF(AND($F241&lt;=DT$6,$G241&gt;=DT$5),IF(DT$5&gt;$N241,5,$K241)*10+IF(AND($F241&gt;=DT$5,$F241&lt;=DT$6),IF(AND($G241&gt;=DT$5,$G241&lt;=DT$6),5,IF($L241=1,2,1)),IF(AND($G241&gt;=DT$5,$G241&lt;=DT$6),IF($M241&gt;0,4,3),0)),IF(AND($D241&lt;=DT$6,$E241&gt;=DT$5),60,0)))</f>
        <v/>
      </c>
      <c r="DU241" s="80" t="str">
        <f>IF(OR($A241="",NOT(ISNUMBER($G241))),"",IF(AND($F241&lt;=DU$6,$G241&gt;=DU$5),IF(DU$5&gt;$N241,5,$K241)*10+IF(AND($F241&gt;=DU$5,$F241&lt;=DU$6),IF(AND($G241&gt;=DU$5,$G241&lt;=DU$6),5,IF($L241=1,2,1)),IF(AND($G241&gt;=DU$5,$G241&lt;=DU$6),IF($M241&gt;0,4,3),0)),IF(AND($D241&lt;=DU$6,$E241&gt;=DU$5),60,0)))</f>
        <v/>
      </c>
      <c r="DV241" s="80" t="str">
        <f>IF(OR($A241="",NOT(ISNUMBER($G241))),"",IF(AND($F241&lt;=DV$6,$G241&gt;=DV$5),IF(DV$5&gt;$N241,5,$K241)*10+IF(AND($F241&gt;=DV$5,$F241&lt;=DV$6),IF(AND($G241&gt;=DV$5,$G241&lt;=DV$6),5,IF($L241=1,2,1)),IF(AND($G241&gt;=DV$5,$G241&lt;=DV$6),IF($M241&gt;0,4,3),0)),IF(AND($D241&lt;=DV$6,$E241&gt;=DV$5),60,0)))</f>
        <v/>
      </c>
      <c r="DW241" s="80" t="str">
        <f>IF(OR($A241="",NOT(ISNUMBER($G241))),"",IF(AND($F241&lt;=DW$6,$G241&gt;=DW$5),IF(DW$5&gt;$N241,5,$K241)*10+IF(AND($F241&gt;=DW$5,$F241&lt;=DW$6),IF(AND($G241&gt;=DW$5,$G241&lt;=DW$6),5,IF($L241=1,2,1)),IF(AND($G241&gt;=DW$5,$G241&lt;=DW$6),IF($M241&gt;0,4,3),0)),IF(AND($D241&lt;=DW$6,$E241&gt;=DW$5),60,0)))</f>
        <v/>
      </c>
      <c r="DX241" s="80" t="str">
        <f>IF(OR($A241="",NOT(ISNUMBER($G241))),"",IF(AND($F241&lt;=DX$6,$G241&gt;=DX$5),IF(DX$5&gt;$N241,5,$K241)*10+IF(AND($F241&gt;=DX$5,$F241&lt;=DX$6),IF(AND($G241&gt;=DX$5,$G241&lt;=DX$6),5,IF($L241=1,2,1)),IF(AND($G241&gt;=DX$5,$G241&lt;=DX$6),IF($M241&gt;0,4,3),0)),IF(AND($D241&lt;=DX$6,$E241&gt;=DX$5),60,0)))</f>
        <v/>
      </c>
      <c r="DY241" s="80" t="str">
        <f>IF(OR($A241="",NOT(ISNUMBER($G241))),"",IF(AND($F241&lt;=DY$6,$G241&gt;=DY$5),IF(DY$5&gt;$N241,5,$K241)*10+IF(AND($F241&gt;=DY$5,$F241&lt;=DY$6),IF(AND($G241&gt;=DY$5,$G241&lt;=DY$6),5,IF($L241=1,2,1)),IF(AND($G241&gt;=DY$5,$G241&lt;=DY$6),IF($M241&gt;0,4,3),0)),IF(AND($D241&lt;=DY$6,$E241&gt;=DY$5),60,0)))</f>
        <v/>
      </c>
      <c r="DZ241" s="80" t="str">
        <f>IF(OR($A241="",NOT(ISNUMBER($G241))),"",IF(AND($F241&lt;=DZ$6,$G241&gt;=DZ$5),IF(DZ$5&gt;$N241,5,$K241)*10+IF(AND($F241&gt;=DZ$5,$F241&lt;=DZ$6),IF(AND($G241&gt;=DZ$5,$G241&lt;=DZ$6),5,IF($L241=1,2,1)),IF(AND($G241&gt;=DZ$5,$G241&lt;=DZ$6),IF($M241&gt;0,4,3),0)),IF(AND($D241&lt;=DZ$6,$E241&gt;=DZ$5),60,0)))</f>
        <v/>
      </c>
      <c r="EA241" s="80" t="str">
        <f>IF(OR($A241="",NOT(ISNUMBER($G241))),"",IF(AND($F241&lt;=EA$6,$G241&gt;=EA$5),IF(EA$5&gt;$N241,5,$K241)*10+IF(AND($F241&gt;=EA$5,$F241&lt;=EA$6),IF(AND($G241&gt;=EA$5,$G241&lt;=EA$6),5,IF($L241=1,2,1)),IF(AND($G241&gt;=EA$5,$G241&lt;=EA$6),IF($M241&gt;0,4,3),0)),IF(AND($D241&lt;=EA$6,$E241&gt;=EA$5),60,0)))</f>
        <v/>
      </c>
      <c r="EB241" s="80" t="str">
        <f>IF(OR($A241="",NOT(ISNUMBER($G241))),"",IF(AND($F241&lt;=EB$6,$G241&gt;=EB$5),IF(EB$5&gt;$N241,5,$K241)*10+IF(AND($F241&gt;=EB$5,$F241&lt;=EB$6),IF(AND($G241&gt;=EB$5,$G241&lt;=EB$6),5,IF($L241=1,2,1)),IF(AND($G241&gt;=EB$5,$G241&lt;=EB$6),IF($M241&gt;0,4,3),0)),IF(AND($D241&lt;=EB$6,$E241&gt;=EB$5),60,0)))</f>
        <v/>
      </c>
      <c r="EC241" s="80" t="str">
        <f>IF(OR($A241="",NOT(ISNUMBER($G241))),"",IF(AND($F241&lt;=EC$6,$G241&gt;=EC$5),IF(EC$5&gt;$N241,5,$K241)*10+IF(AND($F241&gt;=EC$5,$F241&lt;=EC$6),IF(AND($G241&gt;=EC$5,$G241&lt;=EC$6),5,IF($L241=1,2,1)),IF(AND($G241&gt;=EC$5,$G241&lt;=EC$6),IF($M241&gt;0,4,3),0)),IF(AND($D241&lt;=EC$6,$E241&gt;=EC$5),60,0)))</f>
        <v/>
      </c>
      <c r="ED241" s="80" t="str">
        <f>IF(OR($A241="",NOT(ISNUMBER($G241))),"",IF(AND($F241&lt;=ED$6,$G241&gt;=ED$5),IF(ED$5&gt;$N241,5,$K241)*10+IF(AND($F241&gt;=ED$5,$F241&lt;=ED$6),IF(AND($G241&gt;=ED$5,$G241&lt;=ED$6),5,IF($L241=1,2,1)),IF(AND($G241&gt;=ED$5,$G241&lt;=ED$6),IF($M241&gt;0,4,3),0)),IF(AND($D241&lt;=ED$6,$E241&gt;=ED$5),60,0)))</f>
        <v/>
      </c>
    </row>
    <row r="242" ht="18" customHeight="1">
      <c r="A242" s="52" t="str">
        <f>IF(Tasks!$B242="","",Tasks!$A242)</f>
        <v/>
      </c>
      <c r="B242" s="78" t="str">
        <f>IF(Tasks!$B242="","",Tasks!$B242)</f>
        <v/>
      </c>
      <c r="C242" s="25" t="str">
        <f>IF($B242="","",IF(AND(Tasks!$D242="",Tasks!$G242=""),"-",IF(Tasks!$D242="","",Tasks!$D242&amp;IF(OR(Tasks!$E242="",Tasks!$E242="FS"),IF(N(Tasks!$F242)=0,"","FS"),Tasks!$E242)&amp;IF(N(Tasks!$F242)=0,"",IF(Tasks!$F242&gt;0,"+","")&amp;Tasks!$F242))&amp;IF(AND(Tasks!$D242&lt;&gt;"",Tasks!$G242&lt;&gt;""),", ","")&amp;IF(Tasks!$G242="","",Tasks!$G242&amp;IF(OR(Tasks!$H242="",Tasks!$H242="FS"),IF(N(Tasks!$I242)=0,"","FS"),Tasks!$H242)&amp;IF(N(Tasks!$I242)=0,"",IF(Tasks!$I242&gt;0,"+","")&amp;Tasks!$I242))))</f>
        <v/>
      </c>
      <c r="D242" s="51" t="str">
        <f>IF(OR($B242="",Tasks!$Q242=""),"",Tasks!$Q242)</f>
        <v/>
      </c>
      <c r="E242" s="51" t="str">
        <f>IF(OR($B242="",Tasks!$R242=""),"",Tasks!$R242)</f>
        <v/>
      </c>
      <c r="F242" s="51" t="str">
        <f>IF(OR($B242="",Tasks!$S242=""),"",Tasks!$S242)</f>
        <v/>
      </c>
      <c r="G242" s="51" t="str">
        <f>IF(OR($B242="",Tasks!$T242=""),"",Tasks!$T242)</f>
        <v/>
      </c>
      <c r="H242" s="52" t="str">
        <f>IF($B242="","",Tasks!$AE242)</f>
        <v/>
      </c>
      <c r="I242" s="79" t="str">
        <f>IF($B242="","",Tasks!$AF242)</f>
        <v/>
      </c>
      <c r="J242" s="53" t="str">
        <f>IF(OR($B242="",Tasks!$V242=""),"",Tasks!$V242)</f>
        <v/>
      </c>
      <c r="K242" s="52" t="str">
        <f>IF($B242="","",Tasks!$AA242)</f>
        <v/>
      </c>
      <c r="L242" s="52" t="str">
        <f>IF($B242="","",Tasks!$AB242)</f>
        <v/>
      </c>
      <c r="M242" s="52" t="str">
        <f>IF($B242="","",Tasks!$Z242)</f>
        <v/>
      </c>
      <c r="N242" s="52" t="str">
        <f>IF(OR($B242="",Tasks!$AG242=""),"",Tasks!$AG242)</f>
        <v/>
      </c>
      <c r="O242" s="80" t="str">
        <f>IF(OR($A242="",NOT(ISNUMBER($G242))),"",IF(AND($F242&lt;=O$6,$G242&gt;=O$5),IF(O$5&gt;$N242,5,$K242)*10+IF(AND($F242&gt;=O$5,$F242&lt;=O$6),IF(AND($G242&gt;=O$5,$G242&lt;=O$6),5,IF($L242=1,2,1)),IF(AND($G242&gt;=O$5,$G242&lt;=O$6),IF($M242&gt;0,4,3),0)),IF(AND($D242&lt;=O$6,$E242&gt;=O$5),60,0)))</f>
        <v/>
      </c>
      <c r="P242" s="80" t="str">
        <f>IF(OR($A242="",NOT(ISNUMBER($G242))),"",IF(AND($F242&lt;=P$6,$G242&gt;=P$5),IF(P$5&gt;$N242,5,$K242)*10+IF(AND($F242&gt;=P$5,$F242&lt;=P$6),IF(AND($G242&gt;=P$5,$G242&lt;=P$6),5,IF($L242=1,2,1)),IF(AND($G242&gt;=P$5,$G242&lt;=P$6),IF($M242&gt;0,4,3),0)),IF(AND($D242&lt;=P$6,$E242&gt;=P$5),60,0)))</f>
        <v/>
      </c>
      <c r="Q242" s="80" t="str">
        <f>IF(OR($A242="",NOT(ISNUMBER($G242))),"",IF(AND($F242&lt;=Q$6,$G242&gt;=Q$5),IF(Q$5&gt;$N242,5,$K242)*10+IF(AND($F242&gt;=Q$5,$F242&lt;=Q$6),IF(AND($G242&gt;=Q$5,$G242&lt;=Q$6),5,IF($L242=1,2,1)),IF(AND($G242&gt;=Q$5,$G242&lt;=Q$6),IF($M242&gt;0,4,3),0)),IF(AND($D242&lt;=Q$6,$E242&gt;=Q$5),60,0)))</f>
        <v/>
      </c>
      <c r="R242" s="80" t="str">
        <f>IF(OR($A242="",NOT(ISNUMBER($G242))),"",IF(AND($F242&lt;=R$6,$G242&gt;=R$5),IF(R$5&gt;$N242,5,$K242)*10+IF(AND($F242&gt;=R$5,$F242&lt;=R$6),IF(AND($G242&gt;=R$5,$G242&lt;=R$6),5,IF($L242=1,2,1)),IF(AND($G242&gt;=R$5,$G242&lt;=R$6),IF($M242&gt;0,4,3),0)),IF(AND($D242&lt;=R$6,$E242&gt;=R$5),60,0)))</f>
        <v/>
      </c>
      <c r="S242" s="80" t="str">
        <f>IF(OR($A242="",NOT(ISNUMBER($G242))),"",IF(AND($F242&lt;=S$6,$G242&gt;=S$5),IF(S$5&gt;$N242,5,$K242)*10+IF(AND($F242&gt;=S$5,$F242&lt;=S$6),IF(AND($G242&gt;=S$5,$G242&lt;=S$6),5,IF($L242=1,2,1)),IF(AND($G242&gt;=S$5,$G242&lt;=S$6),IF($M242&gt;0,4,3),0)),IF(AND($D242&lt;=S$6,$E242&gt;=S$5),60,0)))</f>
        <v/>
      </c>
      <c r="T242" s="80" t="str">
        <f>IF(OR($A242="",NOT(ISNUMBER($G242))),"",IF(AND($F242&lt;=T$6,$G242&gt;=T$5),IF(T$5&gt;$N242,5,$K242)*10+IF(AND($F242&gt;=T$5,$F242&lt;=T$6),IF(AND($G242&gt;=T$5,$G242&lt;=T$6),5,IF($L242=1,2,1)),IF(AND($G242&gt;=T$5,$G242&lt;=T$6),IF($M242&gt;0,4,3),0)),IF(AND($D242&lt;=T$6,$E242&gt;=T$5),60,0)))</f>
        <v/>
      </c>
      <c r="U242" s="80" t="str">
        <f>IF(OR($A242="",NOT(ISNUMBER($G242))),"",IF(AND($F242&lt;=U$6,$G242&gt;=U$5),IF(U$5&gt;$N242,5,$K242)*10+IF(AND($F242&gt;=U$5,$F242&lt;=U$6),IF(AND($G242&gt;=U$5,$G242&lt;=U$6),5,IF($L242=1,2,1)),IF(AND($G242&gt;=U$5,$G242&lt;=U$6),IF($M242&gt;0,4,3),0)),IF(AND($D242&lt;=U$6,$E242&gt;=U$5),60,0)))</f>
        <v/>
      </c>
      <c r="V242" s="80" t="str">
        <f>IF(OR($A242="",NOT(ISNUMBER($G242))),"",IF(AND($F242&lt;=V$6,$G242&gt;=V$5),IF(V$5&gt;$N242,5,$K242)*10+IF(AND($F242&gt;=V$5,$F242&lt;=V$6),IF(AND($G242&gt;=V$5,$G242&lt;=V$6),5,IF($L242=1,2,1)),IF(AND($G242&gt;=V$5,$G242&lt;=V$6),IF($M242&gt;0,4,3),0)),IF(AND($D242&lt;=V$6,$E242&gt;=V$5),60,0)))</f>
        <v/>
      </c>
      <c r="W242" s="80" t="str">
        <f>IF(OR($A242="",NOT(ISNUMBER($G242))),"",IF(AND($F242&lt;=W$6,$G242&gt;=W$5),IF(W$5&gt;$N242,5,$K242)*10+IF(AND($F242&gt;=W$5,$F242&lt;=W$6),IF(AND($G242&gt;=W$5,$G242&lt;=W$6),5,IF($L242=1,2,1)),IF(AND($G242&gt;=W$5,$G242&lt;=W$6),IF($M242&gt;0,4,3),0)),IF(AND($D242&lt;=W$6,$E242&gt;=W$5),60,0)))</f>
        <v/>
      </c>
      <c r="X242" s="80" t="str">
        <f>IF(OR($A242="",NOT(ISNUMBER($G242))),"",IF(AND($F242&lt;=X$6,$G242&gt;=X$5),IF(X$5&gt;$N242,5,$K242)*10+IF(AND($F242&gt;=X$5,$F242&lt;=X$6),IF(AND($G242&gt;=X$5,$G242&lt;=X$6),5,IF($L242=1,2,1)),IF(AND($G242&gt;=X$5,$G242&lt;=X$6),IF($M242&gt;0,4,3),0)),IF(AND($D242&lt;=X$6,$E242&gt;=X$5),60,0)))</f>
        <v/>
      </c>
      <c r="Y242" s="80" t="str">
        <f>IF(OR($A242="",NOT(ISNUMBER($G242))),"",IF(AND($F242&lt;=Y$6,$G242&gt;=Y$5),IF(Y$5&gt;$N242,5,$K242)*10+IF(AND($F242&gt;=Y$5,$F242&lt;=Y$6),IF(AND($G242&gt;=Y$5,$G242&lt;=Y$6),5,IF($L242=1,2,1)),IF(AND($G242&gt;=Y$5,$G242&lt;=Y$6),IF($M242&gt;0,4,3),0)),IF(AND($D242&lt;=Y$6,$E242&gt;=Y$5),60,0)))</f>
        <v/>
      </c>
      <c r="Z242" s="80" t="str">
        <f>IF(OR($A242="",NOT(ISNUMBER($G242))),"",IF(AND($F242&lt;=Z$6,$G242&gt;=Z$5),IF(Z$5&gt;$N242,5,$K242)*10+IF(AND($F242&gt;=Z$5,$F242&lt;=Z$6),IF(AND($G242&gt;=Z$5,$G242&lt;=Z$6),5,IF($L242=1,2,1)),IF(AND($G242&gt;=Z$5,$G242&lt;=Z$6),IF($M242&gt;0,4,3),0)),IF(AND($D242&lt;=Z$6,$E242&gt;=Z$5),60,0)))</f>
        <v/>
      </c>
      <c r="AA242" s="80" t="str">
        <f>IF(OR($A242="",NOT(ISNUMBER($G242))),"",IF(AND($F242&lt;=AA$6,$G242&gt;=AA$5),IF(AA$5&gt;$N242,5,$K242)*10+IF(AND($F242&gt;=AA$5,$F242&lt;=AA$6),IF(AND($G242&gt;=AA$5,$G242&lt;=AA$6),5,IF($L242=1,2,1)),IF(AND($G242&gt;=AA$5,$G242&lt;=AA$6),IF($M242&gt;0,4,3),0)),IF(AND($D242&lt;=AA$6,$E242&gt;=AA$5),60,0)))</f>
        <v/>
      </c>
      <c r="AB242" s="80" t="str">
        <f>IF(OR($A242="",NOT(ISNUMBER($G242))),"",IF(AND($F242&lt;=AB$6,$G242&gt;=AB$5),IF(AB$5&gt;$N242,5,$K242)*10+IF(AND($F242&gt;=AB$5,$F242&lt;=AB$6),IF(AND($G242&gt;=AB$5,$G242&lt;=AB$6),5,IF($L242=1,2,1)),IF(AND($G242&gt;=AB$5,$G242&lt;=AB$6),IF($M242&gt;0,4,3),0)),IF(AND($D242&lt;=AB$6,$E242&gt;=AB$5),60,0)))</f>
        <v/>
      </c>
      <c r="AC242" s="80" t="str">
        <f>IF(OR($A242="",NOT(ISNUMBER($G242))),"",IF(AND($F242&lt;=AC$6,$G242&gt;=AC$5),IF(AC$5&gt;$N242,5,$K242)*10+IF(AND($F242&gt;=AC$5,$F242&lt;=AC$6),IF(AND($G242&gt;=AC$5,$G242&lt;=AC$6),5,IF($L242=1,2,1)),IF(AND($G242&gt;=AC$5,$G242&lt;=AC$6),IF($M242&gt;0,4,3),0)),IF(AND($D242&lt;=AC$6,$E242&gt;=AC$5),60,0)))</f>
        <v/>
      </c>
      <c r="AD242" s="80" t="str">
        <f>IF(OR($A242="",NOT(ISNUMBER($G242))),"",IF(AND($F242&lt;=AD$6,$G242&gt;=AD$5),IF(AD$5&gt;$N242,5,$K242)*10+IF(AND($F242&gt;=AD$5,$F242&lt;=AD$6),IF(AND($G242&gt;=AD$5,$G242&lt;=AD$6),5,IF($L242=1,2,1)),IF(AND($G242&gt;=AD$5,$G242&lt;=AD$6),IF($M242&gt;0,4,3),0)),IF(AND($D242&lt;=AD$6,$E242&gt;=AD$5),60,0)))</f>
        <v/>
      </c>
      <c r="AE242" s="80" t="str">
        <f>IF(OR($A242="",NOT(ISNUMBER($G242))),"",IF(AND($F242&lt;=AE$6,$G242&gt;=AE$5),IF(AE$5&gt;$N242,5,$K242)*10+IF(AND($F242&gt;=AE$5,$F242&lt;=AE$6),IF(AND($G242&gt;=AE$5,$G242&lt;=AE$6),5,IF($L242=1,2,1)),IF(AND($G242&gt;=AE$5,$G242&lt;=AE$6),IF($M242&gt;0,4,3),0)),IF(AND($D242&lt;=AE$6,$E242&gt;=AE$5),60,0)))</f>
        <v/>
      </c>
      <c r="AF242" s="80" t="str">
        <f>IF(OR($A242="",NOT(ISNUMBER($G242))),"",IF(AND($F242&lt;=AF$6,$G242&gt;=AF$5),IF(AF$5&gt;$N242,5,$K242)*10+IF(AND($F242&gt;=AF$5,$F242&lt;=AF$6),IF(AND($G242&gt;=AF$5,$G242&lt;=AF$6),5,IF($L242=1,2,1)),IF(AND($G242&gt;=AF$5,$G242&lt;=AF$6),IF($M242&gt;0,4,3),0)),IF(AND($D242&lt;=AF$6,$E242&gt;=AF$5),60,0)))</f>
        <v/>
      </c>
      <c r="AG242" s="80" t="str">
        <f>IF(OR($A242="",NOT(ISNUMBER($G242))),"",IF(AND($F242&lt;=AG$6,$G242&gt;=AG$5),IF(AG$5&gt;$N242,5,$K242)*10+IF(AND($F242&gt;=AG$5,$F242&lt;=AG$6),IF(AND($G242&gt;=AG$5,$G242&lt;=AG$6),5,IF($L242=1,2,1)),IF(AND($G242&gt;=AG$5,$G242&lt;=AG$6),IF($M242&gt;0,4,3),0)),IF(AND($D242&lt;=AG$6,$E242&gt;=AG$5),60,0)))</f>
        <v/>
      </c>
      <c r="AH242" s="80" t="str">
        <f>IF(OR($A242="",NOT(ISNUMBER($G242))),"",IF(AND($F242&lt;=AH$6,$G242&gt;=AH$5),IF(AH$5&gt;$N242,5,$K242)*10+IF(AND($F242&gt;=AH$5,$F242&lt;=AH$6),IF(AND($G242&gt;=AH$5,$G242&lt;=AH$6),5,IF($L242=1,2,1)),IF(AND($G242&gt;=AH$5,$G242&lt;=AH$6),IF($M242&gt;0,4,3),0)),IF(AND($D242&lt;=AH$6,$E242&gt;=AH$5),60,0)))</f>
        <v/>
      </c>
      <c r="AI242" s="80" t="str">
        <f>IF(OR($A242="",NOT(ISNUMBER($G242))),"",IF(AND($F242&lt;=AI$6,$G242&gt;=AI$5),IF(AI$5&gt;$N242,5,$K242)*10+IF(AND($F242&gt;=AI$5,$F242&lt;=AI$6),IF(AND($G242&gt;=AI$5,$G242&lt;=AI$6),5,IF($L242=1,2,1)),IF(AND($G242&gt;=AI$5,$G242&lt;=AI$6),IF($M242&gt;0,4,3),0)),IF(AND($D242&lt;=AI$6,$E242&gt;=AI$5),60,0)))</f>
        <v/>
      </c>
      <c r="AJ242" s="80" t="str">
        <f>IF(OR($A242="",NOT(ISNUMBER($G242))),"",IF(AND($F242&lt;=AJ$6,$G242&gt;=AJ$5),IF(AJ$5&gt;$N242,5,$K242)*10+IF(AND($F242&gt;=AJ$5,$F242&lt;=AJ$6),IF(AND($G242&gt;=AJ$5,$G242&lt;=AJ$6),5,IF($L242=1,2,1)),IF(AND($G242&gt;=AJ$5,$G242&lt;=AJ$6),IF($M242&gt;0,4,3),0)),IF(AND($D242&lt;=AJ$6,$E242&gt;=AJ$5),60,0)))</f>
        <v/>
      </c>
      <c r="AK242" s="80" t="str">
        <f>IF(OR($A242="",NOT(ISNUMBER($G242))),"",IF(AND($F242&lt;=AK$6,$G242&gt;=AK$5),IF(AK$5&gt;$N242,5,$K242)*10+IF(AND($F242&gt;=AK$5,$F242&lt;=AK$6),IF(AND($G242&gt;=AK$5,$G242&lt;=AK$6),5,IF($L242=1,2,1)),IF(AND($G242&gt;=AK$5,$G242&lt;=AK$6),IF($M242&gt;0,4,3),0)),IF(AND($D242&lt;=AK$6,$E242&gt;=AK$5),60,0)))</f>
        <v/>
      </c>
      <c r="AL242" s="80" t="str">
        <f>IF(OR($A242="",NOT(ISNUMBER($G242))),"",IF(AND($F242&lt;=AL$6,$G242&gt;=AL$5),IF(AL$5&gt;$N242,5,$K242)*10+IF(AND($F242&gt;=AL$5,$F242&lt;=AL$6),IF(AND($G242&gt;=AL$5,$G242&lt;=AL$6),5,IF($L242=1,2,1)),IF(AND($G242&gt;=AL$5,$G242&lt;=AL$6),IF($M242&gt;0,4,3),0)),IF(AND($D242&lt;=AL$6,$E242&gt;=AL$5),60,0)))</f>
        <v/>
      </c>
      <c r="AM242" s="80" t="str">
        <f>IF(OR($A242="",NOT(ISNUMBER($G242))),"",IF(AND($F242&lt;=AM$6,$G242&gt;=AM$5),IF(AM$5&gt;$N242,5,$K242)*10+IF(AND($F242&gt;=AM$5,$F242&lt;=AM$6),IF(AND($G242&gt;=AM$5,$G242&lt;=AM$6),5,IF($L242=1,2,1)),IF(AND($G242&gt;=AM$5,$G242&lt;=AM$6),IF($M242&gt;0,4,3),0)),IF(AND($D242&lt;=AM$6,$E242&gt;=AM$5),60,0)))</f>
        <v/>
      </c>
      <c r="AN242" s="80" t="str">
        <f>IF(OR($A242="",NOT(ISNUMBER($G242))),"",IF(AND($F242&lt;=AN$6,$G242&gt;=AN$5),IF(AN$5&gt;$N242,5,$K242)*10+IF(AND($F242&gt;=AN$5,$F242&lt;=AN$6),IF(AND($G242&gt;=AN$5,$G242&lt;=AN$6),5,IF($L242=1,2,1)),IF(AND($G242&gt;=AN$5,$G242&lt;=AN$6),IF($M242&gt;0,4,3),0)),IF(AND($D242&lt;=AN$6,$E242&gt;=AN$5),60,0)))</f>
        <v/>
      </c>
      <c r="AO242" s="80" t="str">
        <f>IF(OR($A242="",NOT(ISNUMBER($G242))),"",IF(AND($F242&lt;=AO$6,$G242&gt;=AO$5),IF(AO$5&gt;$N242,5,$K242)*10+IF(AND($F242&gt;=AO$5,$F242&lt;=AO$6),IF(AND($G242&gt;=AO$5,$G242&lt;=AO$6),5,IF($L242=1,2,1)),IF(AND($G242&gt;=AO$5,$G242&lt;=AO$6),IF($M242&gt;0,4,3),0)),IF(AND($D242&lt;=AO$6,$E242&gt;=AO$5),60,0)))</f>
        <v/>
      </c>
      <c r="AP242" s="80" t="str">
        <f>IF(OR($A242="",NOT(ISNUMBER($G242))),"",IF(AND($F242&lt;=AP$6,$G242&gt;=AP$5),IF(AP$5&gt;$N242,5,$K242)*10+IF(AND($F242&gt;=AP$5,$F242&lt;=AP$6),IF(AND($G242&gt;=AP$5,$G242&lt;=AP$6),5,IF($L242=1,2,1)),IF(AND($G242&gt;=AP$5,$G242&lt;=AP$6),IF($M242&gt;0,4,3),0)),IF(AND($D242&lt;=AP$6,$E242&gt;=AP$5),60,0)))</f>
        <v/>
      </c>
      <c r="AQ242" s="80" t="str">
        <f>IF(OR($A242="",NOT(ISNUMBER($G242))),"",IF(AND($F242&lt;=AQ$6,$G242&gt;=AQ$5),IF(AQ$5&gt;$N242,5,$K242)*10+IF(AND($F242&gt;=AQ$5,$F242&lt;=AQ$6),IF(AND($G242&gt;=AQ$5,$G242&lt;=AQ$6),5,IF($L242=1,2,1)),IF(AND($G242&gt;=AQ$5,$G242&lt;=AQ$6),IF($M242&gt;0,4,3),0)),IF(AND($D242&lt;=AQ$6,$E242&gt;=AQ$5),60,0)))</f>
        <v/>
      </c>
      <c r="AR242" s="80" t="str">
        <f>IF(OR($A242="",NOT(ISNUMBER($G242))),"",IF(AND($F242&lt;=AR$6,$G242&gt;=AR$5),IF(AR$5&gt;$N242,5,$K242)*10+IF(AND($F242&gt;=AR$5,$F242&lt;=AR$6),IF(AND($G242&gt;=AR$5,$G242&lt;=AR$6),5,IF($L242=1,2,1)),IF(AND($G242&gt;=AR$5,$G242&lt;=AR$6),IF($M242&gt;0,4,3),0)),IF(AND($D242&lt;=AR$6,$E242&gt;=AR$5),60,0)))</f>
        <v/>
      </c>
      <c r="AS242" s="80" t="str">
        <f>IF(OR($A242="",NOT(ISNUMBER($G242))),"",IF(AND($F242&lt;=AS$6,$G242&gt;=AS$5),IF(AS$5&gt;$N242,5,$K242)*10+IF(AND($F242&gt;=AS$5,$F242&lt;=AS$6),IF(AND($G242&gt;=AS$5,$G242&lt;=AS$6),5,IF($L242=1,2,1)),IF(AND($G242&gt;=AS$5,$G242&lt;=AS$6),IF($M242&gt;0,4,3),0)),IF(AND($D242&lt;=AS$6,$E242&gt;=AS$5),60,0)))</f>
        <v/>
      </c>
      <c r="AT242" s="80" t="str">
        <f>IF(OR($A242="",NOT(ISNUMBER($G242))),"",IF(AND($F242&lt;=AT$6,$G242&gt;=AT$5),IF(AT$5&gt;$N242,5,$K242)*10+IF(AND($F242&gt;=AT$5,$F242&lt;=AT$6),IF(AND($G242&gt;=AT$5,$G242&lt;=AT$6),5,IF($L242=1,2,1)),IF(AND($G242&gt;=AT$5,$G242&lt;=AT$6),IF($M242&gt;0,4,3),0)),IF(AND($D242&lt;=AT$6,$E242&gt;=AT$5),60,0)))</f>
        <v/>
      </c>
      <c r="AU242" s="80" t="str">
        <f>IF(OR($A242="",NOT(ISNUMBER($G242))),"",IF(AND($F242&lt;=AU$6,$G242&gt;=AU$5),IF(AU$5&gt;$N242,5,$K242)*10+IF(AND($F242&gt;=AU$5,$F242&lt;=AU$6),IF(AND($G242&gt;=AU$5,$G242&lt;=AU$6),5,IF($L242=1,2,1)),IF(AND($G242&gt;=AU$5,$G242&lt;=AU$6),IF($M242&gt;0,4,3),0)),IF(AND($D242&lt;=AU$6,$E242&gt;=AU$5),60,0)))</f>
        <v/>
      </c>
      <c r="AV242" s="80" t="str">
        <f>IF(OR($A242="",NOT(ISNUMBER($G242))),"",IF(AND($F242&lt;=AV$6,$G242&gt;=AV$5),IF(AV$5&gt;$N242,5,$K242)*10+IF(AND($F242&gt;=AV$5,$F242&lt;=AV$6),IF(AND($G242&gt;=AV$5,$G242&lt;=AV$6),5,IF($L242=1,2,1)),IF(AND($G242&gt;=AV$5,$G242&lt;=AV$6),IF($M242&gt;0,4,3),0)),IF(AND($D242&lt;=AV$6,$E242&gt;=AV$5),60,0)))</f>
        <v/>
      </c>
      <c r="AW242" s="80" t="str">
        <f>IF(OR($A242="",NOT(ISNUMBER($G242))),"",IF(AND($F242&lt;=AW$6,$G242&gt;=AW$5),IF(AW$5&gt;$N242,5,$K242)*10+IF(AND($F242&gt;=AW$5,$F242&lt;=AW$6),IF(AND($G242&gt;=AW$5,$G242&lt;=AW$6),5,IF($L242=1,2,1)),IF(AND($G242&gt;=AW$5,$G242&lt;=AW$6),IF($M242&gt;0,4,3),0)),IF(AND($D242&lt;=AW$6,$E242&gt;=AW$5),60,0)))</f>
        <v/>
      </c>
      <c r="AX242" s="80" t="str">
        <f>IF(OR($A242="",NOT(ISNUMBER($G242))),"",IF(AND($F242&lt;=AX$6,$G242&gt;=AX$5),IF(AX$5&gt;$N242,5,$K242)*10+IF(AND($F242&gt;=AX$5,$F242&lt;=AX$6),IF(AND($G242&gt;=AX$5,$G242&lt;=AX$6),5,IF($L242=1,2,1)),IF(AND($G242&gt;=AX$5,$G242&lt;=AX$6),IF($M242&gt;0,4,3),0)),IF(AND($D242&lt;=AX$6,$E242&gt;=AX$5),60,0)))</f>
        <v/>
      </c>
      <c r="AY242" s="80" t="str">
        <f>IF(OR($A242="",NOT(ISNUMBER($G242))),"",IF(AND($F242&lt;=AY$6,$G242&gt;=AY$5),IF(AY$5&gt;$N242,5,$K242)*10+IF(AND($F242&gt;=AY$5,$F242&lt;=AY$6),IF(AND($G242&gt;=AY$5,$G242&lt;=AY$6),5,IF($L242=1,2,1)),IF(AND($G242&gt;=AY$5,$G242&lt;=AY$6),IF($M242&gt;0,4,3),0)),IF(AND($D242&lt;=AY$6,$E242&gt;=AY$5),60,0)))</f>
        <v/>
      </c>
      <c r="AZ242" s="80" t="str">
        <f>IF(OR($A242="",NOT(ISNUMBER($G242))),"",IF(AND($F242&lt;=AZ$6,$G242&gt;=AZ$5),IF(AZ$5&gt;$N242,5,$K242)*10+IF(AND($F242&gt;=AZ$5,$F242&lt;=AZ$6),IF(AND($G242&gt;=AZ$5,$G242&lt;=AZ$6),5,IF($L242=1,2,1)),IF(AND($G242&gt;=AZ$5,$G242&lt;=AZ$6),IF($M242&gt;0,4,3),0)),IF(AND($D242&lt;=AZ$6,$E242&gt;=AZ$5),60,0)))</f>
        <v/>
      </c>
      <c r="BA242" s="80" t="str">
        <f>IF(OR($A242="",NOT(ISNUMBER($G242))),"",IF(AND($F242&lt;=BA$6,$G242&gt;=BA$5),IF(BA$5&gt;$N242,5,$K242)*10+IF(AND($F242&gt;=BA$5,$F242&lt;=BA$6),IF(AND($G242&gt;=BA$5,$G242&lt;=BA$6),5,IF($L242=1,2,1)),IF(AND($G242&gt;=BA$5,$G242&lt;=BA$6),IF($M242&gt;0,4,3),0)),IF(AND($D242&lt;=BA$6,$E242&gt;=BA$5),60,0)))</f>
        <v/>
      </c>
      <c r="BB242" s="80" t="str">
        <f>IF(OR($A242="",NOT(ISNUMBER($G242))),"",IF(AND($F242&lt;=BB$6,$G242&gt;=BB$5),IF(BB$5&gt;$N242,5,$K242)*10+IF(AND($F242&gt;=BB$5,$F242&lt;=BB$6),IF(AND($G242&gt;=BB$5,$G242&lt;=BB$6),5,IF($L242=1,2,1)),IF(AND($G242&gt;=BB$5,$G242&lt;=BB$6),IF($M242&gt;0,4,3),0)),IF(AND($D242&lt;=BB$6,$E242&gt;=BB$5),60,0)))</f>
        <v/>
      </c>
      <c r="BC242" s="80" t="str">
        <f>IF(OR($A242="",NOT(ISNUMBER($G242))),"",IF(AND($F242&lt;=BC$6,$G242&gt;=BC$5),IF(BC$5&gt;$N242,5,$K242)*10+IF(AND($F242&gt;=BC$5,$F242&lt;=BC$6),IF(AND($G242&gt;=BC$5,$G242&lt;=BC$6),5,IF($L242=1,2,1)),IF(AND($G242&gt;=BC$5,$G242&lt;=BC$6),IF($M242&gt;0,4,3),0)),IF(AND($D242&lt;=BC$6,$E242&gt;=BC$5),60,0)))</f>
        <v/>
      </c>
      <c r="BD242" s="80" t="str">
        <f>IF(OR($A242="",NOT(ISNUMBER($G242))),"",IF(AND($F242&lt;=BD$6,$G242&gt;=BD$5),IF(BD$5&gt;$N242,5,$K242)*10+IF(AND($F242&gt;=BD$5,$F242&lt;=BD$6),IF(AND($G242&gt;=BD$5,$G242&lt;=BD$6),5,IF($L242=1,2,1)),IF(AND($G242&gt;=BD$5,$G242&lt;=BD$6),IF($M242&gt;0,4,3),0)),IF(AND($D242&lt;=BD$6,$E242&gt;=BD$5),60,0)))</f>
        <v/>
      </c>
      <c r="BE242" s="80" t="str">
        <f>IF(OR($A242="",NOT(ISNUMBER($G242))),"",IF(AND($F242&lt;=BE$6,$G242&gt;=BE$5),IF(BE$5&gt;$N242,5,$K242)*10+IF(AND($F242&gt;=BE$5,$F242&lt;=BE$6),IF(AND($G242&gt;=BE$5,$G242&lt;=BE$6),5,IF($L242=1,2,1)),IF(AND($G242&gt;=BE$5,$G242&lt;=BE$6),IF($M242&gt;0,4,3),0)),IF(AND($D242&lt;=BE$6,$E242&gt;=BE$5),60,0)))</f>
        <v/>
      </c>
      <c r="BF242" s="80" t="str">
        <f>IF(OR($A242="",NOT(ISNUMBER($G242))),"",IF(AND($F242&lt;=BF$6,$G242&gt;=BF$5),IF(BF$5&gt;$N242,5,$K242)*10+IF(AND($F242&gt;=BF$5,$F242&lt;=BF$6),IF(AND($G242&gt;=BF$5,$G242&lt;=BF$6),5,IF($L242=1,2,1)),IF(AND($G242&gt;=BF$5,$G242&lt;=BF$6),IF($M242&gt;0,4,3),0)),IF(AND($D242&lt;=BF$6,$E242&gt;=BF$5),60,0)))</f>
        <v/>
      </c>
      <c r="BG242" s="80" t="str">
        <f>IF(OR($A242="",NOT(ISNUMBER($G242))),"",IF(AND($F242&lt;=BG$6,$G242&gt;=BG$5),IF(BG$5&gt;$N242,5,$K242)*10+IF(AND($F242&gt;=BG$5,$F242&lt;=BG$6),IF(AND($G242&gt;=BG$5,$G242&lt;=BG$6),5,IF($L242=1,2,1)),IF(AND($G242&gt;=BG$5,$G242&lt;=BG$6),IF($M242&gt;0,4,3),0)),IF(AND($D242&lt;=BG$6,$E242&gt;=BG$5),60,0)))</f>
        <v/>
      </c>
      <c r="BH242" s="80" t="str">
        <f>IF(OR($A242="",NOT(ISNUMBER($G242))),"",IF(AND($F242&lt;=BH$6,$G242&gt;=BH$5),IF(BH$5&gt;$N242,5,$K242)*10+IF(AND($F242&gt;=BH$5,$F242&lt;=BH$6),IF(AND($G242&gt;=BH$5,$G242&lt;=BH$6),5,IF($L242=1,2,1)),IF(AND($G242&gt;=BH$5,$G242&lt;=BH$6),IF($M242&gt;0,4,3),0)),IF(AND($D242&lt;=BH$6,$E242&gt;=BH$5),60,0)))</f>
        <v/>
      </c>
      <c r="BI242" s="80" t="str">
        <f>IF(OR($A242="",NOT(ISNUMBER($G242))),"",IF(AND($F242&lt;=BI$6,$G242&gt;=BI$5),IF(BI$5&gt;$N242,5,$K242)*10+IF(AND($F242&gt;=BI$5,$F242&lt;=BI$6),IF(AND($G242&gt;=BI$5,$G242&lt;=BI$6),5,IF($L242=1,2,1)),IF(AND($G242&gt;=BI$5,$G242&lt;=BI$6),IF($M242&gt;0,4,3),0)),IF(AND($D242&lt;=BI$6,$E242&gt;=BI$5),60,0)))</f>
        <v/>
      </c>
      <c r="BJ242" s="80" t="str">
        <f>IF(OR($A242="",NOT(ISNUMBER($G242))),"",IF(AND($F242&lt;=BJ$6,$G242&gt;=BJ$5),IF(BJ$5&gt;$N242,5,$K242)*10+IF(AND($F242&gt;=BJ$5,$F242&lt;=BJ$6),IF(AND($G242&gt;=BJ$5,$G242&lt;=BJ$6),5,IF($L242=1,2,1)),IF(AND($G242&gt;=BJ$5,$G242&lt;=BJ$6),IF($M242&gt;0,4,3),0)),IF(AND($D242&lt;=BJ$6,$E242&gt;=BJ$5),60,0)))</f>
        <v/>
      </c>
      <c r="BK242" s="80" t="str">
        <f>IF(OR($A242="",NOT(ISNUMBER($G242))),"",IF(AND($F242&lt;=BK$6,$G242&gt;=BK$5),IF(BK$5&gt;$N242,5,$K242)*10+IF(AND($F242&gt;=BK$5,$F242&lt;=BK$6),IF(AND($G242&gt;=BK$5,$G242&lt;=BK$6),5,IF($L242=1,2,1)),IF(AND($G242&gt;=BK$5,$G242&lt;=BK$6),IF($M242&gt;0,4,3),0)),IF(AND($D242&lt;=BK$6,$E242&gt;=BK$5),60,0)))</f>
        <v/>
      </c>
      <c r="BL242" s="80" t="str">
        <f>IF(OR($A242="",NOT(ISNUMBER($G242))),"",IF(AND($F242&lt;=BL$6,$G242&gt;=BL$5),IF(BL$5&gt;$N242,5,$K242)*10+IF(AND($F242&gt;=BL$5,$F242&lt;=BL$6),IF(AND($G242&gt;=BL$5,$G242&lt;=BL$6),5,IF($L242=1,2,1)),IF(AND($G242&gt;=BL$5,$G242&lt;=BL$6),IF($M242&gt;0,4,3),0)),IF(AND($D242&lt;=BL$6,$E242&gt;=BL$5),60,0)))</f>
        <v/>
      </c>
      <c r="BM242" s="80" t="str">
        <f>IF(OR($A242="",NOT(ISNUMBER($G242))),"",IF(AND($F242&lt;=BM$6,$G242&gt;=BM$5),IF(BM$5&gt;$N242,5,$K242)*10+IF(AND($F242&gt;=BM$5,$F242&lt;=BM$6),IF(AND($G242&gt;=BM$5,$G242&lt;=BM$6),5,IF($L242=1,2,1)),IF(AND($G242&gt;=BM$5,$G242&lt;=BM$6),IF($M242&gt;0,4,3),0)),IF(AND($D242&lt;=BM$6,$E242&gt;=BM$5),60,0)))</f>
        <v/>
      </c>
      <c r="BN242" s="80" t="str">
        <f>IF(OR($A242="",NOT(ISNUMBER($G242))),"",IF(AND($F242&lt;=BN$6,$G242&gt;=BN$5),IF(BN$5&gt;$N242,5,$K242)*10+IF(AND($F242&gt;=BN$5,$F242&lt;=BN$6),IF(AND($G242&gt;=BN$5,$G242&lt;=BN$6),5,IF($L242=1,2,1)),IF(AND($G242&gt;=BN$5,$G242&lt;=BN$6),IF($M242&gt;0,4,3),0)),IF(AND($D242&lt;=BN$6,$E242&gt;=BN$5),60,0)))</f>
        <v/>
      </c>
      <c r="BO242" s="80" t="str">
        <f>IF(OR($A242="",NOT(ISNUMBER($G242))),"",IF(AND($F242&lt;=BO$6,$G242&gt;=BO$5),IF(BO$5&gt;$N242,5,$K242)*10+IF(AND($F242&gt;=BO$5,$F242&lt;=BO$6),IF(AND($G242&gt;=BO$5,$G242&lt;=BO$6),5,IF($L242=1,2,1)),IF(AND($G242&gt;=BO$5,$G242&lt;=BO$6),IF($M242&gt;0,4,3),0)),IF(AND($D242&lt;=BO$6,$E242&gt;=BO$5),60,0)))</f>
        <v/>
      </c>
      <c r="BP242" s="80" t="str">
        <f>IF(OR($A242="",NOT(ISNUMBER($G242))),"",IF(AND($F242&lt;=BP$6,$G242&gt;=BP$5),IF(BP$5&gt;$N242,5,$K242)*10+IF(AND($F242&gt;=BP$5,$F242&lt;=BP$6),IF(AND($G242&gt;=BP$5,$G242&lt;=BP$6),5,IF($L242=1,2,1)),IF(AND($G242&gt;=BP$5,$G242&lt;=BP$6),IF($M242&gt;0,4,3),0)),IF(AND($D242&lt;=BP$6,$E242&gt;=BP$5),60,0)))</f>
        <v/>
      </c>
      <c r="BQ242" s="80" t="str">
        <f>IF(OR($A242="",NOT(ISNUMBER($G242))),"",IF(AND($F242&lt;=BQ$6,$G242&gt;=BQ$5),IF(BQ$5&gt;$N242,5,$K242)*10+IF(AND($F242&gt;=BQ$5,$F242&lt;=BQ$6),IF(AND($G242&gt;=BQ$5,$G242&lt;=BQ$6),5,IF($L242=1,2,1)),IF(AND($G242&gt;=BQ$5,$G242&lt;=BQ$6),IF($M242&gt;0,4,3),0)),IF(AND($D242&lt;=BQ$6,$E242&gt;=BQ$5),60,0)))</f>
        <v/>
      </c>
      <c r="BR242" s="80" t="str">
        <f>IF(OR($A242="",NOT(ISNUMBER($G242))),"",IF(AND($F242&lt;=BR$6,$G242&gt;=BR$5),IF(BR$5&gt;$N242,5,$K242)*10+IF(AND($F242&gt;=BR$5,$F242&lt;=BR$6),IF(AND($G242&gt;=BR$5,$G242&lt;=BR$6),5,IF($L242=1,2,1)),IF(AND($G242&gt;=BR$5,$G242&lt;=BR$6),IF($M242&gt;0,4,3),0)),IF(AND($D242&lt;=BR$6,$E242&gt;=BR$5),60,0)))</f>
        <v/>
      </c>
      <c r="BS242" s="80" t="str">
        <f>IF(OR($A242="",NOT(ISNUMBER($G242))),"",IF(AND($F242&lt;=BS$6,$G242&gt;=BS$5),IF(BS$5&gt;$N242,5,$K242)*10+IF(AND($F242&gt;=BS$5,$F242&lt;=BS$6),IF(AND($G242&gt;=BS$5,$G242&lt;=BS$6),5,IF($L242=1,2,1)),IF(AND($G242&gt;=BS$5,$G242&lt;=BS$6),IF($M242&gt;0,4,3),0)),IF(AND($D242&lt;=BS$6,$E242&gt;=BS$5),60,0)))</f>
        <v/>
      </c>
      <c r="BT242" s="80" t="str">
        <f>IF(OR($A242="",NOT(ISNUMBER($G242))),"",IF(AND($F242&lt;=BT$6,$G242&gt;=BT$5),IF(BT$5&gt;$N242,5,$K242)*10+IF(AND($F242&gt;=BT$5,$F242&lt;=BT$6),IF(AND($G242&gt;=BT$5,$G242&lt;=BT$6),5,IF($L242=1,2,1)),IF(AND($G242&gt;=BT$5,$G242&lt;=BT$6),IF($M242&gt;0,4,3),0)),IF(AND($D242&lt;=BT$6,$E242&gt;=BT$5),60,0)))</f>
        <v/>
      </c>
      <c r="BU242" s="80" t="str">
        <f>IF(OR($A242="",NOT(ISNUMBER($G242))),"",IF(AND($F242&lt;=BU$6,$G242&gt;=BU$5),IF(BU$5&gt;$N242,5,$K242)*10+IF(AND($F242&gt;=BU$5,$F242&lt;=BU$6),IF(AND($G242&gt;=BU$5,$G242&lt;=BU$6),5,IF($L242=1,2,1)),IF(AND($G242&gt;=BU$5,$G242&lt;=BU$6),IF($M242&gt;0,4,3),0)),IF(AND($D242&lt;=BU$6,$E242&gt;=BU$5),60,0)))</f>
        <v/>
      </c>
      <c r="BV242" s="80" t="str">
        <f>IF(OR($A242="",NOT(ISNUMBER($G242))),"",IF(AND($F242&lt;=BV$6,$G242&gt;=BV$5),IF(BV$5&gt;$N242,5,$K242)*10+IF(AND($F242&gt;=BV$5,$F242&lt;=BV$6),IF(AND($G242&gt;=BV$5,$G242&lt;=BV$6),5,IF($L242=1,2,1)),IF(AND($G242&gt;=BV$5,$G242&lt;=BV$6),IF($M242&gt;0,4,3),0)),IF(AND($D242&lt;=BV$6,$E242&gt;=BV$5),60,0)))</f>
        <v/>
      </c>
      <c r="BW242" s="80" t="str">
        <f>IF(OR($A242="",NOT(ISNUMBER($G242))),"",IF(AND($F242&lt;=BW$6,$G242&gt;=BW$5),IF(BW$5&gt;$N242,5,$K242)*10+IF(AND($F242&gt;=BW$5,$F242&lt;=BW$6),IF(AND($G242&gt;=BW$5,$G242&lt;=BW$6),5,IF($L242=1,2,1)),IF(AND($G242&gt;=BW$5,$G242&lt;=BW$6),IF($M242&gt;0,4,3),0)),IF(AND($D242&lt;=BW$6,$E242&gt;=BW$5),60,0)))</f>
        <v/>
      </c>
      <c r="BX242" s="80" t="str">
        <f>IF(OR($A242="",NOT(ISNUMBER($G242))),"",IF(AND($F242&lt;=BX$6,$G242&gt;=BX$5),IF(BX$5&gt;$N242,5,$K242)*10+IF(AND($F242&gt;=BX$5,$F242&lt;=BX$6),IF(AND($G242&gt;=BX$5,$G242&lt;=BX$6),5,IF($L242=1,2,1)),IF(AND($G242&gt;=BX$5,$G242&lt;=BX$6),IF($M242&gt;0,4,3),0)),IF(AND($D242&lt;=BX$6,$E242&gt;=BX$5),60,0)))</f>
        <v/>
      </c>
      <c r="BY242" s="80" t="str">
        <f>IF(OR($A242="",NOT(ISNUMBER($G242))),"",IF(AND($F242&lt;=BY$6,$G242&gt;=BY$5),IF(BY$5&gt;$N242,5,$K242)*10+IF(AND($F242&gt;=BY$5,$F242&lt;=BY$6),IF(AND($G242&gt;=BY$5,$G242&lt;=BY$6),5,IF($L242=1,2,1)),IF(AND($G242&gt;=BY$5,$G242&lt;=BY$6),IF($M242&gt;0,4,3),0)),IF(AND($D242&lt;=BY$6,$E242&gt;=BY$5),60,0)))</f>
        <v/>
      </c>
      <c r="BZ242" s="80" t="str">
        <f>IF(OR($A242="",NOT(ISNUMBER($G242))),"",IF(AND($F242&lt;=BZ$6,$G242&gt;=BZ$5),IF(BZ$5&gt;$N242,5,$K242)*10+IF(AND($F242&gt;=BZ$5,$F242&lt;=BZ$6),IF(AND($G242&gt;=BZ$5,$G242&lt;=BZ$6),5,IF($L242=1,2,1)),IF(AND($G242&gt;=BZ$5,$G242&lt;=BZ$6),IF($M242&gt;0,4,3),0)),IF(AND($D242&lt;=BZ$6,$E242&gt;=BZ$5),60,0)))</f>
        <v/>
      </c>
      <c r="CA242" s="80" t="str">
        <f>IF(OR($A242="",NOT(ISNUMBER($G242))),"",IF(AND($F242&lt;=CA$6,$G242&gt;=CA$5),IF(CA$5&gt;$N242,5,$K242)*10+IF(AND($F242&gt;=CA$5,$F242&lt;=CA$6),IF(AND($G242&gt;=CA$5,$G242&lt;=CA$6),5,IF($L242=1,2,1)),IF(AND($G242&gt;=CA$5,$G242&lt;=CA$6),IF($M242&gt;0,4,3),0)),IF(AND($D242&lt;=CA$6,$E242&gt;=CA$5),60,0)))</f>
        <v/>
      </c>
      <c r="CB242" s="80" t="str">
        <f>IF(OR($A242="",NOT(ISNUMBER($G242))),"",IF(AND($F242&lt;=CB$6,$G242&gt;=CB$5),IF(CB$5&gt;$N242,5,$K242)*10+IF(AND($F242&gt;=CB$5,$F242&lt;=CB$6),IF(AND($G242&gt;=CB$5,$G242&lt;=CB$6),5,IF($L242=1,2,1)),IF(AND($G242&gt;=CB$5,$G242&lt;=CB$6),IF($M242&gt;0,4,3),0)),IF(AND($D242&lt;=CB$6,$E242&gt;=CB$5),60,0)))</f>
        <v/>
      </c>
      <c r="CC242" s="80" t="str">
        <f>IF(OR($A242="",NOT(ISNUMBER($G242))),"",IF(AND($F242&lt;=CC$6,$G242&gt;=CC$5),IF(CC$5&gt;$N242,5,$K242)*10+IF(AND($F242&gt;=CC$5,$F242&lt;=CC$6),IF(AND($G242&gt;=CC$5,$G242&lt;=CC$6),5,IF($L242=1,2,1)),IF(AND($G242&gt;=CC$5,$G242&lt;=CC$6),IF($M242&gt;0,4,3),0)),IF(AND($D242&lt;=CC$6,$E242&gt;=CC$5),60,0)))</f>
        <v/>
      </c>
      <c r="CD242" s="80" t="str">
        <f>IF(OR($A242="",NOT(ISNUMBER($G242))),"",IF(AND($F242&lt;=CD$6,$G242&gt;=CD$5),IF(CD$5&gt;$N242,5,$K242)*10+IF(AND($F242&gt;=CD$5,$F242&lt;=CD$6),IF(AND($G242&gt;=CD$5,$G242&lt;=CD$6),5,IF($L242=1,2,1)),IF(AND($G242&gt;=CD$5,$G242&lt;=CD$6),IF($M242&gt;0,4,3),0)),IF(AND($D242&lt;=CD$6,$E242&gt;=CD$5),60,0)))</f>
        <v/>
      </c>
      <c r="CE242" s="80" t="str">
        <f>IF(OR($A242="",NOT(ISNUMBER($G242))),"",IF(AND($F242&lt;=CE$6,$G242&gt;=CE$5),IF(CE$5&gt;$N242,5,$K242)*10+IF(AND($F242&gt;=CE$5,$F242&lt;=CE$6),IF(AND($G242&gt;=CE$5,$G242&lt;=CE$6),5,IF($L242=1,2,1)),IF(AND($G242&gt;=CE$5,$G242&lt;=CE$6),IF($M242&gt;0,4,3),0)),IF(AND($D242&lt;=CE$6,$E242&gt;=CE$5),60,0)))</f>
        <v/>
      </c>
      <c r="CF242" s="80" t="str">
        <f>IF(OR($A242="",NOT(ISNUMBER($G242))),"",IF(AND($F242&lt;=CF$6,$G242&gt;=CF$5),IF(CF$5&gt;$N242,5,$K242)*10+IF(AND($F242&gt;=CF$5,$F242&lt;=CF$6),IF(AND($G242&gt;=CF$5,$G242&lt;=CF$6),5,IF($L242=1,2,1)),IF(AND($G242&gt;=CF$5,$G242&lt;=CF$6),IF($M242&gt;0,4,3),0)),IF(AND($D242&lt;=CF$6,$E242&gt;=CF$5),60,0)))</f>
        <v/>
      </c>
      <c r="CG242" s="80" t="str">
        <f>IF(OR($A242="",NOT(ISNUMBER($G242))),"",IF(AND($F242&lt;=CG$6,$G242&gt;=CG$5),IF(CG$5&gt;$N242,5,$K242)*10+IF(AND($F242&gt;=CG$5,$F242&lt;=CG$6),IF(AND($G242&gt;=CG$5,$G242&lt;=CG$6),5,IF($L242=1,2,1)),IF(AND($G242&gt;=CG$5,$G242&lt;=CG$6),IF($M242&gt;0,4,3),0)),IF(AND($D242&lt;=CG$6,$E242&gt;=CG$5),60,0)))</f>
        <v/>
      </c>
      <c r="CH242" s="80" t="str">
        <f>IF(OR($A242="",NOT(ISNUMBER($G242))),"",IF(AND($F242&lt;=CH$6,$G242&gt;=CH$5),IF(CH$5&gt;$N242,5,$K242)*10+IF(AND($F242&gt;=CH$5,$F242&lt;=CH$6),IF(AND($G242&gt;=CH$5,$G242&lt;=CH$6),5,IF($L242=1,2,1)),IF(AND($G242&gt;=CH$5,$G242&lt;=CH$6),IF($M242&gt;0,4,3),0)),IF(AND($D242&lt;=CH$6,$E242&gt;=CH$5),60,0)))</f>
        <v/>
      </c>
      <c r="CI242" s="80" t="str">
        <f>IF(OR($A242="",NOT(ISNUMBER($G242))),"",IF(AND($F242&lt;=CI$6,$G242&gt;=CI$5),IF(CI$5&gt;$N242,5,$K242)*10+IF(AND($F242&gt;=CI$5,$F242&lt;=CI$6),IF(AND($G242&gt;=CI$5,$G242&lt;=CI$6),5,IF($L242=1,2,1)),IF(AND($G242&gt;=CI$5,$G242&lt;=CI$6),IF($M242&gt;0,4,3),0)),IF(AND($D242&lt;=CI$6,$E242&gt;=CI$5),60,0)))</f>
        <v/>
      </c>
      <c r="CJ242" s="80" t="str">
        <f>IF(OR($A242="",NOT(ISNUMBER($G242))),"",IF(AND($F242&lt;=CJ$6,$G242&gt;=CJ$5),IF(CJ$5&gt;$N242,5,$K242)*10+IF(AND($F242&gt;=CJ$5,$F242&lt;=CJ$6),IF(AND($G242&gt;=CJ$5,$G242&lt;=CJ$6),5,IF($L242=1,2,1)),IF(AND($G242&gt;=CJ$5,$G242&lt;=CJ$6),IF($M242&gt;0,4,3),0)),IF(AND($D242&lt;=CJ$6,$E242&gt;=CJ$5),60,0)))</f>
        <v/>
      </c>
      <c r="CK242" s="80" t="str">
        <f>IF(OR($A242="",NOT(ISNUMBER($G242))),"",IF(AND($F242&lt;=CK$6,$G242&gt;=CK$5),IF(CK$5&gt;$N242,5,$K242)*10+IF(AND($F242&gt;=CK$5,$F242&lt;=CK$6),IF(AND($G242&gt;=CK$5,$G242&lt;=CK$6),5,IF($L242=1,2,1)),IF(AND($G242&gt;=CK$5,$G242&lt;=CK$6),IF($M242&gt;0,4,3),0)),IF(AND($D242&lt;=CK$6,$E242&gt;=CK$5),60,0)))</f>
        <v/>
      </c>
      <c r="CL242" s="80" t="str">
        <f>IF(OR($A242="",NOT(ISNUMBER($G242))),"",IF(AND($F242&lt;=CL$6,$G242&gt;=CL$5),IF(CL$5&gt;$N242,5,$K242)*10+IF(AND($F242&gt;=CL$5,$F242&lt;=CL$6),IF(AND($G242&gt;=CL$5,$G242&lt;=CL$6),5,IF($L242=1,2,1)),IF(AND($G242&gt;=CL$5,$G242&lt;=CL$6),IF($M242&gt;0,4,3),0)),IF(AND($D242&lt;=CL$6,$E242&gt;=CL$5),60,0)))</f>
        <v/>
      </c>
      <c r="CM242" s="80" t="str">
        <f>IF(OR($A242="",NOT(ISNUMBER($G242))),"",IF(AND($F242&lt;=CM$6,$G242&gt;=CM$5),IF(CM$5&gt;$N242,5,$K242)*10+IF(AND($F242&gt;=CM$5,$F242&lt;=CM$6),IF(AND($G242&gt;=CM$5,$G242&lt;=CM$6),5,IF($L242=1,2,1)),IF(AND($G242&gt;=CM$5,$G242&lt;=CM$6),IF($M242&gt;0,4,3),0)),IF(AND($D242&lt;=CM$6,$E242&gt;=CM$5),60,0)))</f>
        <v/>
      </c>
      <c r="CN242" s="80" t="str">
        <f>IF(OR($A242="",NOT(ISNUMBER($G242))),"",IF(AND($F242&lt;=CN$6,$G242&gt;=CN$5),IF(CN$5&gt;$N242,5,$K242)*10+IF(AND($F242&gt;=CN$5,$F242&lt;=CN$6),IF(AND($G242&gt;=CN$5,$G242&lt;=CN$6),5,IF($L242=1,2,1)),IF(AND($G242&gt;=CN$5,$G242&lt;=CN$6),IF($M242&gt;0,4,3),0)),IF(AND($D242&lt;=CN$6,$E242&gt;=CN$5),60,0)))</f>
        <v/>
      </c>
      <c r="CO242" s="80" t="str">
        <f>IF(OR($A242="",NOT(ISNUMBER($G242))),"",IF(AND($F242&lt;=CO$6,$G242&gt;=CO$5),IF(CO$5&gt;$N242,5,$K242)*10+IF(AND($F242&gt;=CO$5,$F242&lt;=CO$6),IF(AND($G242&gt;=CO$5,$G242&lt;=CO$6),5,IF($L242=1,2,1)),IF(AND($G242&gt;=CO$5,$G242&lt;=CO$6),IF($M242&gt;0,4,3),0)),IF(AND($D242&lt;=CO$6,$E242&gt;=CO$5),60,0)))</f>
        <v/>
      </c>
      <c r="CP242" s="80" t="str">
        <f>IF(OR($A242="",NOT(ISNUMBER($G242))),"",IF(AND($F242&lt;=CP$6,$G242&gt;=CP$5),IF(CP$5&gt;$N242,5,$K242)*10+IF(AND($F242&gt;=CP$5,$F242&lt;=CP$6),IF(AND($G242&gt;=CP$5,$G242&lt;=CP$6),5,IF($L242=1,2,1)),IF(AND($G242&gt;=CP$5,$G242&lt;=CP$6),IF($M242&gt;0,4,3),0)),IF(AND($D242&lt;=CP$6,$E242&gt;=CP$5),60,0)))</f>
        <v/>
      </c>
      <c r="CQ242" s="80" t="str">
        <f>IF(OR($A242="",NOT(ISNUMBER($G242))),"",IF(AND($F242&lt;=CQ$6,$G242&gt;=CQ$5),IF(CQ$5&gt;$N242,5,$K242)*10+IF(AND($F242&gt;=CQ$5,$F242&lt;=CQ$6),IF(AND($G242&gt;=CQ$5,$G242&lt;=CQ$6),5,IF($L242=1,2,1)),IF(AND($G242&gt;=CQ$5,$G242&lt;=CQ$6),IF($M242&gt;0,4,3),0)),IF(AND($D242&lt;=CQ$6,$E242&gt;=CQ$5),60,0)))</f>
        <v/>
      </c>
      <c r="CR242" s="80" t="str">
        <f>IF(OR($A242="",NOT(ISNUMBER($G242))),"",IF(AND($F242&lt;=CR$6,$G242&gt;=CR$5),IF(CR$5&gt;$N242,5,$K242)*10+IF(AND($F242&gt;=CR$5,$F242&lt;=CR$6),IF(AND($G242&gt;=CR$5,$G242&lt;=CR$6),5,IF($L242=1,2,1)),IF(AND($G242&gt;=CR$5,$G242&lt;=CR$6),IF($M242&gt;0,4,3),0)),IF(AND($D242&lt;=CR$6,$E242&gt;=CR$5),60,0)))</f>
        <v/>
      </c>
      <c r="CS242" s="80" t="str">
        <f>IF(OR($A242="",NOT(ISNUMBER($G242))),"",IF(AND($F242&lt;=CS$6,$G242&gt;=CS$5),IF(CS$5&gt;$N242,5,$K242)*10+IF(AND($F242&gt;=CS$5,$F242&lt;=CS$6),IF(AND($G242&gt;=CS$5,$G242&lt;=CS$6),5,IF($L242=1,2,1)),IF(AND($G242&gt;=CS$5,$G242&lt;=CS$6),IF($M242&gt;0,4,3),0)),IF(AND($D242&lt;=CS$6,$E242&gt;=CS$5),60,0)))</f>
        <v/>
      </c>
      <c r="CT242" s="80" t="str">
        <f>IF(OR($A242="",NOT(ISNUMBER($G242))),"",IF(AND($F242&lt;=CT$6,$G242&gt;=CT$5),IF(CT$5&gt;$N242,5,$K242)*10+IF(AND($F242&gt;=CT$5,$F242&lt;=CT$6),IF(AND($G242&gt;=CT$5,$G242&lt;=CT$6),5,IF($L242=1,2,1)),IF(AND($G242&gt;=CT$5,$G242&lt;=CT$6),IF($M242&gt;0,4,3),0)),IF(AND($D242&lt;=CT$6,$E242&gt;=CT$5),60,0)))</f>
        <v/>
      </c>
      <c r="CU242" s="80" t="str">
        <f>IF(OR($A242="",NOT(ISNUMBER($G242))),"",IF(AND($F242&lt;=CU$6,$G242&gt;=CU$5),IF(CU$5&gt;$N242,5,$K242)*10+IF(AND($F242&gt;=CU$5,$F242&lt;=CU$6),IF(AND($G242&gt;=CU$5,$G242&lt;=CU$6),5,IF($L242=1,2,1)),IF(AND($G242&gt;=CU$5,$G242&lt;=CU$6),IF($M242&gt;0,4,3),0)),IF(AND($D242&lt;=CU$6,$E242&gt;=CU$5),60,0)))</f>
        <v/>
      </c>
      <c r="CV242" s="80" t="str">
        <f>IF(OR($A242="",NOT(ISNUMBER($G242))),"",IF(AND($F242&lt;=CV$6,$G242&gt;=CV$5),IF(CV$5&gt;$N242,5,$K242)*10+IF(AND($F242&gt;=CV$5,$F242&lt;=CV$6),IF(AND($G242&gt;=CV$5,$G242&lt;=CV$6),5,IF($L242=1,2,1)),IF(AND($G242&gt;=CV$5,$G242&lt;=CV$6),IF($M242&gt;0,4,3),0)),IF(AND($D242&lt;=CV$6,$E242&gt;=CV$5),60,0)))</f>
        <v/>
      </c>
      <c r="CW242" s="80" t="str">
        <f>IF(OR($A242="",NOT(ISNUMBER($G242))),"",IF(AND($F242&lt;=CW$6,$G242&gt;=CW$5),IF(CW$5&gt;$N242,5,$K242)*10+IF(AND($F242&gt;=CW$5,$F242&lt;=CW$6),IF(AND($G242&gt;=CW$5,$G242&lt;=CW$6),5,IF($L242=1,2,1)),IF(AND($G242&gt;=CW$5,$G242&lt;=CW$6),IF($M242&gt;0,4,3),0)),IF(AND($D242&lt;=CW$6,$E242&gt;=CW$5),60,0)))</f>
        <v/>
      </c>
      <c r="CX242" s="80" t="str">
        <f>IF(OR($A242="",NOT(ISNUMBER($G242))),"",IF(AND($F242&lt;=CX$6,$G242&gt;=CX$5),IF(CX$5&gt;$N242,5,$K242)*10+IF(AND($F242&gt;=CX$5,$F242&lt;=CX$6),IF(AND($G242&gt;=CX$5,$G242&lt;=CX$6),5,IF($L242=1,2,1)),IF(AND($G242&gt;=CX$5,$G242&lt;=CX$6),IF($M242&gt;0,4,3),0)),IF(AND($D242&lt;=CX$6,$E242&gt;=CX$5),60,0)))</f>
        <v/>
      </c>
      <c r="CY242" s="80" t="str">
        <f>IF(OR($A242="",NOT(ISNUMBER($G242))),"",IF(AND($F242&lt;=CY$6,$G242&gt;=CY$5),IF(CY$5&gt;$N242,5,$K242)*10+IF(AND($F242&gt;=CY$5,$F242&lt;=CY$6),IF(AND($G242&gt;=CY$5,$G242&lt;=CY$6),5,IF($L242=1,2,1)),IF(AND($G242&gt;=CY$5,$G242&lt;=CY$6),IF($M242&gt;0,4,3),0)),IF(AND($D242&lt;=CY$6,$E242&gt;=CY$5),60,0)))</f>
        <v/>
      </c>
      <c r="CZ242" s="80" t="str">
        <f>IF(OR($A242="",NOT(ISNUMBER($G242))),"",IF(AND($F242&lt;=CZ$6,$G242&gt;=CZ$5),IF(CZ$5&gt;$N242,5,$K242)*10+IF(AND($F242&gt;=CZ$5,$F242&lt;=CZ$6),IF(AND($G242&gt;=CZ$5,$G242&lt;=CZ$6),5,IF($L242=1,2,1)),IF(AND($G242&gt;=CZ$5,$G242&lt;=CZ$6),IF($M242&gt;0,4,3),0)),IF(AND($D242&lt;=CZ$6,$E242&gt;=CZ$5),60,0)))</f>
        <v/>
      </c>
      <c r="DA242" s="80" t="str">
        <f>IF(OR($A242="",NOT(ISNUMBER($G242))),"",IF(AND($F242&lt;=DA$6,$G242&gt;=DA$5),IF(DA$5&gt;$N242,5,$K242)*10+IF(AND($F242&gt;=DA$5,$F242&lt;=DA$6),IF(AND($G242&gt;=DA$5,$G242&lt;=DA$6),5,IF($L242=1,2,1)),IF(AND($G242&gt;=DA$5,$G242&lt;=DA$6),IF($M242&gt;0,4,3),0)),IF(AND($D242&lt;=DA$6,$E242&gt;=DA$5),60,0)))</f>
        <v/>
      </c>
      <c r="DB242" s="80" t="str">
        <f>IF(OR($A242="",NOT(ISNUMBER($G242))),"",IF(AND($F242&lt;=DB$6,$G242&gt;=DB$5),IF(DB$5&gt;$N242,5,$K242)*10+IF(AND($F242&gt;=DB$5,$F242&lt;=DB$6),IF(AND($G242&gt;=DB$5,$G242&lt;=DB$6),5,IF($L242=1,2,1)),IF(AND($G242&gt;=DB$5,$G242&lt;=DB$6),IF($M242&gt;0,4,3),0)),IF(AND($D242&lt;=DB$6,$E242&gt;=DB$5),60,0)))</f>
        <v/>
      </c>
      <c r="DC242" s="80" t="str">
        <f>IF(OR($A242="",NOT(ISNUMBER($G242))),"",IF(AND($F242&lt;=DC$6,$G242&gt;=DC$5),IF(DC$5&gt;$N242,5,$K242)*10+IF(AND($F242&gt;=DC$5,$F242&lt;=DC$6),IF(AND($G242&gt;=DC$5,$G242&lt;=DC$6),5,IF($L242=1,2,1)),IF(AND($G242&gt;=DC$5,$G242&lt;=DC$6),IF($M242&gt;0,4,3),0)),IF(AND($D242&lt;=DC$6,$E242&gt;=DC$5),60,0)))</f>
        <v/>
      </c>
      <c r="DD242" s="80" t="str">
        <f>IF(OR($A242="",NOT(ISNUMBER($G242))),"",IF(AND($F242&lt;=DD$6,$G242&gt;=DD$5),IF(DD$5&gt;$N242,5,$K242)*10+IF(AND($F242&gt;=DD$5,$F242&lt;=DD$6),IF(AND($G242&gt;=DD$5,$G242&lt;=DD$6),5,IF($L242=1,2,1)),IF(AND($G242&gt;=DD$5,$G242&lt;=DD$6),IF($M242&gt;0,4,3),0)),IF(AND($D242&lt;=DD$6,$E242&gt;=DD$5),60,0)))</f>
        <v/>
      </c>
      <c r="DE242" s="80" t="str">
        <f>IF(OR($A242="",NOT(ISNUMBER($G242))),"",IF(AND($F242&lt;=DE$6,$G242&gt;=DE$5),IF(DE$5&gt;$N242,5,$K242)*10+IF(AND($F242&gt;=DE$5,$F242&lt;=DE$6),IF(AND($G242&gt;=DE$5,$G242&lt;=DE$6),5,IF($L242=1,2,1)),IF(AND($G242&gt;=DE$5,$G242&lt;=DE$6),IF($M242&gt;0,4,3),0)),IF(AND($D242&lt;=DE$6,$E242&gt;=DE$5),60,0)))</f>
        <v/>
      </c>
      <c r="DF242" s="80" t="str">
        <f>IF(OR($A242="",NOT(ISNUMBER($G242))),"",IF(AND($F242&lt;=DF$6,$G242&gt;=DF$5),IF(DF$5&gt;$N242,5,$K242)*10+IF(AND($F242&gt;=DF$5,$F242&lt;=DF$6),IF(AND($G242&gt;=DF$5,$G242&lt;=DF$6),5,IF($L242=1,2,1)),IF(AND($G242&gt;=DF$5,$G242&lt;=DF$6),IF($M242&gt;0,4,3),0)),IF(AND($D242&lt;=DF$6,$E242&gt;=DF$5),60,0)))</f>
        <v/>
      </c>
      <c r="DG242" s="80" t="str">
        <f>IF(OR($A242="",NOT(ISNUMBER($G242))),"",IF(AND($F242&lt;=DG$6,$G242&gt;=DG$5),IF(DG$5&gt;$N242,5,$K242)*10+IF(AND($F242&gt;=DG$5,$F242&lt;=DG$6),IF(AND($G242&gt;=DG$5,$G242&lt;=DG$6),5,IF($L242=1,2,1)),IF(AND($G242&gt;=DG$5,$G242&lt;=DG$6),IF($M242&gt;0,4,3),0)),IF(AND($D242&lt;=DG$6,$E242&gt;=DG$5),60,0)))</f>
        <v/>
      </c>
      <c r="DH242" s="80" t="str">
        <f>IF(OR($A242="",NOT(ISNUMBER($G242))),"",IF(AND($F242&lt;=DH$6,$G242&gt;=DH$5),IF(DH$5&gt;$N242,5,$K242)*10+IF(AND($F242&gt;=DH$5,$F242&lt;=DH$6),IF(AND($G242&gt;=DH$5,$G242&lt;=DH$6),5,IF($L242=1,2,1)),IF(AND($G242&gt;=DH$5,$G242&lt;=DH$6),IF($M242&gt;0,4,3),0)),IF(AND($D242&lt;=DH$6,$E242&gt;=DH$5),60,0)))</f>
        <v/>
      </c>
      <c r="DI242" s="80" t="str">
        <f>IF(OR($A242="",NOT(ISNUMBER($G242))),"",IF(AND($F242&lt;=DI$6,$G242&gt;=DI$5),IF(DI$5&gt;$N242,5,$K242)*10+IF(AND($F242&gt;=DI$5,$F242&lt;=DI$6),IF(AND($G242&gt;=DI$5,$G242&lt;=DI$6),5,IF($L242=1,2,1)),IF(AND($G242&gt;=DI$5,$G242&lt;=DI$6),IF($M242&gt;0,4,3),0)),IF(AND($D242&lt;=DI$6,$E242&gt;=DI$5),60,0)))</f>
        <v/>
      </c>
      <c r="DJ242" s="80" t="str">
        <f>IF(OR($A242="",NOT(ISNUMBER($G242))),"",IF(AND($F242&lt;=DJ$6,$G242&gt;=DJ$5),IF(DJ$5&gt;$N242,5,$K242)*10+IF(AND($F242&gt;=DJ$5,$F242&lt;=DJ$6),IF(AND($G242&gt;=DJ$5,$G242&lt;=DJ$6),5,IF($L242=1,2,1)),IF(AND($G242&gt;=DJ$5,$G242&lt;=DJ$6),IF($M242&gt;0,4,3),0)),IF(AND($D242&lt;=DJ$6,$E242&gt;=DJ$5),60,0)))</f>
        <v/>
      </c>
      <c r="DK242" s="80" t="str">
        <f>IF(OR($A242="",NOT(ISNUMBER($G242))),"",IF(AND($F242&lt;=DK$6,$G242&gt;=DK$5),IF(DK$5&gt;$N242,5,$K242)*10+IF(AND($F242&gt;=DK$5,$F242&lt;=DK$6),IF(AND($G242&gt;=DK$5,$G242&lt;=DK$6),5,IF($L242=1,2,1)),IF(AND($G242&gt;=DK$5,$G242&lt;=DK$6),IF($M242&gt;0,4,3),0)),IF(AND($D242&lt;=DK$6,$E242&gt;=DK$5),60,0)))</f>
        <v/>
      </c>
      <c r="DL242" s="80" t="str">
        <f>IF(OR($A242="",NOT(ISNUMBER($G242))),"",IF(AND($F242&lt;=DL$6,$G242&gt;=DL$5),IF(DL$5&gt;$N242,5,$K242)*10+IF(AND($F242&gt;=DL$5,$F242&lt;=DL$6),IF(AND($G242&gt;=DL$5,$G242&lt;=DL$6),5,IF($L242=1,2,1)),IF(AND($G242&gt;=DL$5,$G242&lt;=DL$6),IF($M242&gt;0,4,3),0)),IF(AND($D242&lt;=DL$6,$E242&gt;=DL$5),60,0)))</f>
        <v/>
      </c>
      <c r="DM242" s="80" t="str">
        <f>IF(OR($A242="",NOT(ISNUMBER($G242))),"",IF(AND($F242&lt;=DM$6,$G242&gt;=DM$5),IF(DM$5&gt;$N242,5,$K242)*10+IF(AND($F242&gt;=DM$5,$F242&lt;=DM$6),IF(AND($G242&gt;=DM$5,$G242&lt;=DM$6),5,IF($L242=1,2,1)),IF(AND($G242&gt;=DM$5,$G242&lt;=DM$6),IF($M242&gt;0,4,3),0)),IF(AND($D242&lt;=DM$6,$E242&gt;=DM$5),60,0)))</f>
        <v/>
      </c>
      <c r="DN242" s="80" t="str">
        <f>IF(OR($A242="",NOT(ISNUMBER($G242))),"",IF(AND($F242&lt;=DN$6,$G242&gt;=DN$5),IF(DN$5&gt;$N242,5,$K242)*10+IF(AND($F242&gt;=DN$5,$F242&lt;=DN$6),IF(AND($G242&gt;=DN$5,$G242&lt;=DN$6),5,IF($L242=1,2,1)),IF(AND($G242&gt;=DN$5,$G242&lt;=DN$6),IF($M242&gt;0,4,3),0)),IF(AND($D242&lt;=DN$6,$E242&gt;=DN$5),60,0)))</f>
        <v/>
      </c>
      <c r="DO242" s="80" t="str">
        <f>IF(OR($A242="",NOT(ISNUMBER($G242))),"",IF(AND($F242&lt;=DO$6,$G242&gt;=DO$5),IF(DO$5&gt;$N242,5,$K242)*10+IF(AND($F242&gt;=DO$5,$F242&lt;=DO$6),IF(AND($G242&gt;=DO$5,$G242&lt;=DO$6),5,IF($L242=1,2,1)),IF(AND($G242&gt;=DO$5,$G242&lt;=DO$6),IF($M242&gt;0,4,3),0)),IF(AND($D242&lt;=DO$6,$E242&gt;=DO$5),60,0)))</f>
        <v/>
      </c>
      <c r="DP242" s="80" t="str">
        <f>IF(OR($A242="",NOT(ISNUMBER($G242))),"",IF(AND($F242&lt;=DP$6,$G242&gt;=DP$5),IF(DP$5&gt;$N242,5,$K242)*10+IF(AND($F242&gt;=DP$5,$F242&lt;=DP$6),IF(AND($G242&gt;=DP$5,$G242&lt;=DP$6),5,IF($L242=1,2,1)),IF(AND($G242&gt;=DP$5,$G242&lt;=DP$6),IF($M242&gt;0,4,3),0)),IF(AND($D242&lt;=DP$6,$E242&gt;=DP$5),60,0)))</f>
        <v/>
      </c>
      <c r="DQ242" s="80" t="str">
        <f>IF(OR($A242="",NOT(ISNUMBER($G242))),"",IF(AND($F242&lt;=DQ$6,$G242&gt;=DQ$5),IF(DQ$5&gt;$N242,5,$K242)*10+IF(AND($F242&gt;=DQ$5,$F242&lt;=DQ$6),IF(AND($G242&gt;=DQ$5,$G242&lt;=DQ$6),5,IF($L242=1,2,1)),IF(AND($G242&gt;=DQ$5,$G242&lt;=DQ$6),IF($M242&gt;0,4,3),0)),IF(AND($D242&lt;=DQ$6,$E242&gt;=DQ$5),60,0)))</f>
        <v/>
      </c>
      <c r="DR242" s="80" t="str">
        <f>IF(OR($A242="",NOT(ISNUMBER($G242))),"",IF(AND($F242&lt;=DR$6,$G242&gt;=DR$5),IF(DR$5&gt;$N242,5,$K242)*10+IF(AND($F242&gt;=DR$5,$F242&lt;=DR$6),IF(AND($G242&gt;=DR$5,$G242&lt;=DR$6),5,IF($L242=1,2,1)),IF(AND($G242&gt;=DR$5,$G242&lt;=DR$6),IF($M242&gt;0,4,3),0)),IF(AND($D242&lt;=DR$6,$E242&gt;=DR$5),60,0)))</f>
        <v/>
      </c>
      <c r="DS242" s="80" t="str">
        <f>IF(OR($A242="",NOT(ISNUMBER($G242))),"",IF(AND($F242&lt;=DS$6,$G242&gt;=DS$5),IF(DS$5&gt;$N242,5,$K242)*10+IF(AND($F242&gt;=DS$5,$F242&lt;=DS$6),IF(AND($G242&gt;=DS$5,$G242&lt;=DS$6),5,IF($L242=1,2,1)),IF(AND($G242&gt;=DS$5,$G242&lt;=DS$6),IF($M242&gt;0,4,3),0)),IF(AND($D242&lt;=DS$6,$E242&gt;=DS$5),60,0)))</f>
        <v/>
      </c>
      <c r="DT242" s="80" t="str">
        <f>IF(OR($A242="",NOT(ISNUMBER($G242))),"",IF(AND($F242&lt;=DT$6,$G242&gt;=DT$5),IF(DT$5&gt;$N242,5,$K242)*10+IF(AND($F242&gt;=DT$5,$F242&lt;=DT$6),IF(AND($G242&gt;=DT$5,$G242&lt;=DT$6),5,IF($L242=1,2,1)),IF(AND($G242&gt;=DT$5,$G242&lt;=DT$6),IF($M242&gt;0,4,3),0)),IF(AND($D242&lt;=DT$6,$E242&gt;=DT$5),60,0)))</f>
        <v/>
      </c>
      <c r="DU242" s="80" t="str">
        <f>IF(OR($A242="",NOT(ISNUMBER($G242))),"",IF(AND($F242&lt;=DU$6,$G242&gt;=DU$5),IF(DU$5&gt;$N242,5,$K242)*10+IF(AND($F242&gt;=DU$5,$F242&lt;=DU$6),IF(AND($G242&gt;=DU$5,$G242&lt;=DU$6),5,IF($L242=1,2,1)),IF(AND($G242&gt;=DU$5,$G242&lt;=DU$6),IF($M242&gt;0,4,3),0)),IF(AND($D242&lt;=DU$6,$E242&gt;=DU$5),60,0)))</f>
        <v/>
      </c>
      <c r="DV242" s="80" t="str">
        <f>IF(OR($A242="",NOT(ISNUMBER($G242))),"",IF(AND($F242&lt;=DV$6,$G242&gt;=DV$5),IF(DV$5&gt;$N242,5,$K242)*10+IF(AND($F242&gt;=DV$5,$F242&lt;=DV$6),IF(AND($G242&gt;=DV$5,$G242&lt;=DV$6),5,IF($L242=1,2,1)),IF(AND($G242&gt;=DV$5,$G242&lt;=DV$6),IF($M242&gt;0,4,3),0)),IF(AND($D242&lt;=DV$6,$E242&gt;=DV$5),60,0)))</f>
        <v/>
      </c>
      <c r="DW242" s="80" t="str">
        <f>IF(OR($A242="",NOT(ISNUMBER($G242))),"",IF(AND($F242&lt;=DW$6,$G242&gt;=DW$5),IF(DW$5&gt;$N242,5,$K242)*10+IF(AND($F242&gt;=DW$5,$F242&lt;=DW$6),IF(AND($G242&gt;=DW$5,$G242&lt;=DW$6),5,IF($L242=1,2,1)),IF(AND($G242&gt;=DW$5,$G242&lt;=DW$6),IF($M242&gt;0,4,3),0)),IF(AND($D242&lt;=DW$6,$E242&gt;=DW$5),60,0)))</f>
        <v/>
      </c>
      <c r="DX242" s="80" t="str">
        <f>IF(OR($A242="",NOT(ISNUMBER($G242))),"",IF(AND($F242&lt;=DX$6,$G242&gt;=DX$5),IF(DX$5&gt;$N242,5,$K242)*10+IF(AND($F242&gt;=DX$5,$F242&lt;=DX$6),IF(AND($G242&gt;=DX$5,$G242&lt;=DX$6),5,IF($L242=1,2,1)),IF(AND($G242&gt;=DX$5,$G242&lt;=DX$6),IF($M242&gt;0,4,3),0)),IF(AND($D242&lt;=DX$6,$E242&gt;=DX$5),60,0)))</f>
        <v/>
      </c>
      <c r="DY242" s="80" t="str">
        <f>IF(OR($A242="",NOT(ISNUMBER($G242))),"",IF(AND($F242&lt;=DY$6,$G242&gt;=DY$5),IF(DY$5&gt;$N242,5,$K242)*10+IF(AND($F242&gt;=DY$5,$F242&lt;=DY$6),IF(AND($G242&gt;=DY$5,$G242&lt;=DY$6),5,IF($L242=1,2,1)),IF(AND($G242&gt;=DY$5,$G242&lt;=DY$6),IF($M242&gt;0,4,3),0)),IF(AND($D242&lt;=DY$6,$E242&gt;=DY$5),60,0)))</f>
        <v/>
      </c>
      <c r="DZ242" s="80" t="str">
        <f>IF(OR($A242="",NOT(ISNUMBER($G242))),"",IF(AND($F242&lt;=DZ$6,$G242&gt;=DZ$5),IF(DZ$5&gt;$N242,5,$K242)*10+IF(AND($F242&gt;=DZ$5,$F242&lt;=DZ$6),IF(AND($G242&gt;=DZ$5,$G242&lt;=DZ$6),5,IF($L242=1,2,1)),IF(AND($G242&gt;=DZ$5,$G242&lt;=DZ$6),IF($M242&gt;0,4,3),0)),IF(AND($D242&lt;=DZ$6,$E242&gt;=DZ$5),60,0)))</f>
        <v/>
      </c>
      <c r="EA242" s="80" t="str">
        <f>IF(OR($A242="",NOT(ISNUMBER($G242))),"",IF(AND($F242&lt;=EA$6,$G242&gt;=EA$5),IF(EA$5&gt;$N242,5,$K242)*10+IF(AND($F242&gt;=EA$5,$F242&lt;=EA$6),IF(AND($G242&gt;=EA$5,$G242&lt;=EA$6),5,IF($L242=1,2,1)),IF(AND($G242&gt;=EA$5,$G242&lt;=EA$6),IF($M242&gt;0,4,3),0)),IF(AND($D242&lt;=EA$6,$E242&gt;=EA$5),60,0)))</f>
        <v/>
      </c>
      <c r="EB242" s="80" t="str">
        <f>IF(OR($A242="",NOT(ISNUMBER($G242))),"",IF(AND($F242&lt;=EB$6,$G242&gt;=EB$5),IF(EB$5&gt;$N242,5,$K242)*10+IF(AND($F242&gt;=EB$5,$F242&lt;=EB$6),IF(AND($G242&gt;=EB$5,$G242&lt;=EB$6),5,IF($L242=1,2,1)),IF(AND($G242&gt;=EB$5,$G242&lt;=EB$6),IF($M242&gt;0,4,3),0)),IF(AND($D242&lt;=EB$6,$E242&gt;=EB$5),60,0)))</f>
        <v/>
      </c>
      <c r="EC242" s="80" t="str">
        <f>IF(OR($A242="",NOT(ISNUMBER($G242))),"",IF(AND($F242&lt;=EC$6,$G242&gt;=EC$5),IF(EC$5&gt;$N242,5,$K242)*10+IF(AND($F242&gt;=EC$5,$F242&lt;=EC$6),IF(AND($G242&gt;=EC$5,$G242&lt;=EC$6),5,IF($L242=1,2,1)),IF(AND($G242&gt;=EC$5,$G242&lt;=EC$6),IF($M242&gt;0,4,3),0)),IF(AND($D242&lt;=EC$6,$E242&gt;=EC$5),60,0)))</f>
        <v/>
      </c>
      <c r="ED242" s="80" t="str">
        <f>IF(OR($A242="",NOT(ISNUMBER($G242))),"",IF(AND($F242&lt;=ED$6,$G242&gt;=ED$5),IF(ED$5&gt;$N242,5,$K242)*10+IF(AND($F242&gt;=ED$5,$F242&lt;=ED$6),IF(AND($G242&gt;=ED$5,$G242&lt;=ED$6),5,IF($L242=1,2,1)),IF(AND($G242&gt;=ED$5,$G242&lt;=ED$6),IF($M242&gt;0,4,3),0)),IF(AND($D242&lt;=ED$6,$E242&gt;=ED$5),60,0)))</f>
        <v/>
      </c>
    </row>
    <row r="243" ht="18" customHeight="1">
      <c r="A243" s="52" t="str">
        <f>IF(Tasks!$B243="","",Tasks!$A243)</f>
        <v/>
      </c>
      <c r="B243" s="78" t="str">
        <f>IF(Tasks!$B243="","",Tasks!$B243)</f>
        <v/>
      </c>
      <c r="C243" s="25" t="str">
        <f>IF($B243="","",IF(AND(Tasks!$D243="",Tasks!$G243=""),"-",IF(Tasks!$D243="","",Tasks!$D243&amp;IF(OR(Tasks!$E243="",Tasks!$E243="FS"),IF(N(Tasks!$F243)=0,"","FS"),Tasks!$E243)&amp;IF(N(Tasks!$F243)=0,"",IF(Tasks!$F243&gt;0,"+","")&amp;Tasks!$F243))&amp;IF(AND(Tasks!$D243&lt;&gt;"",Tasks!$G243&lt;&gt;""),", ","")&amp;IF(Tasks!$G243="","",Tasks!$G243&amp;IF(OR(Tasks!$H243="",Tasks!$H243="FS"),IF(N(Tasks!$I243)=0,"","FS"),Tasks!$H243)&amp;IF(N(Tasks!$I243)=0,"",IF(Tasks!$I243&gt;0,"+","")&amp;Tasks!$I243))))</f>
        <v/>
      </c>
      <c r="D243" s="51" t="str">
        <f>IF(OR($B243="",Tasks!$Q243=""),"",Tasks!$Q243)</f>
        <v/>
      </c>
      <c r="E243" s="51" t="str">
        <f>IF(OR($B243="",Tasks!$R243=""),"",Tasks!$R243)</f>
        <v/>
      </c>
      <c r="F243" s="51" t="str">
        <f>IF(OR($B243="",Tasks!$S243=""),"",Tasks!$S243)</f>
        <v/>
      </c>
      <c r="G243" s="51" t="str">
        <f>IF(OR($B243="",Tasks!$T243=""),"",Tasks!$T243)</f>
        <v/>
      </c>
      <c r="H243" s="52" t="str">
        <f>IF($B243="","",Tasks!$AE243)</f>
        <v/>
      </c>
      <c r="I243" s="79" t="str">
        <f>IF($B243="","",Tasks!$AF243)</f>
        <v/>
      </c>
      <c r="J243" s="53" t="str">
        <f>IF(OR($B243="",Tasks!$V243=""),"",Tasks!$V243)</f>
        <v/>
      </c>
      <c r="K243" s="52" t="str">
        <f>IF($B243="","",Tasks!$AA243)</f>
        <v/>
      </c>
      <c r="L243" s="52" t="str">
        <f>IF($B243="","",Tasks!$AB243)</f>
        <v/>
      </c>
      <c r="M243" s="52" t="str">
        <f>IF($B243="","",Tasks!$Z243)</f>
        <v/>
      </c>
      <c r="N243" s="52" t="str">
        <f>IF(OR($B243="",Tasks!$AG243=""),"",Tasks!$AG243)</f>
        <v/>
      </c>
      <c r="O243" s="80" t="str">
        <f>IF(OR($A243="",NOT(ISNUMBER($G243))),"",IF(AND($F243&lt;=O$6,$G243&gt;=O$5),IF(O$5&gt;$N243,5,$K243)*10+IF(AND($F243&gt;=O$5,$F243&lt;=O$6),IF(AND($G243&gt;=O$5,$G243&lt;=O$6),5,IF($L243=1,2,1)),IF(AND($G243&gt;=O$5,$G243&lt;=O$6),IF($M243&gt;0,4,3),0)),IF(AND($D243&lt;=O$6,$E243&gt;=O$5),60,0)))</f>
        <v/>
      </c>
      <c r="P243" s="80" t="str">
        <f>IF(OR($A243="",NOT(ISNUMBER($G243))),"",IF(AND($F243&lt;=P$6,$G243&gt;=P$5),IF(P$5&gt;$N243,5,$K243)*10+IF(AND($F243&gt;=P$5,$F243&lt;=P$6),IF(AND($G243&gt;=P$5,$G243&lt;=P$6),5,IF($L243=1,2,1)),IF(AND($G243&gt;=P$5,$G243&lt;=P$6),IF($M243&gt;0,4,3),0)),IF(AND($D243&lt;=P$6,$E243&gt;=P$5),60,0)))</f>
        <v/>
      </c>
      <c r="Q243" s="80" t="str">
        <f>IF(OR($A243="",NOT(ISNUMBER($G243))),"",IF(AND($F243&lt;=Q$6,$G243&gt;=Q$5),IF(Q$5&gt;$N243,5,$K243)*10+IF(AND($F243&gt;=Q$5,$F243&lt;=Q$6),IF(AND($G243&gt;=Q$5,$G243&lt;=Q$6),5,IF($L243=1,2,1)),IF(AND($G243&gt;=Q$5,$G243&lt;=Q$6),IF($M243&gt;0,4,3),0)),IF(AND($D243&lt;=Q$6,$E243&gt;=Q$5),60,0)))</f>
        <v/>
      </c>
      <c r="R243" s="80" t="str">
        <f>IF(OR($A243="",NOT(ISNUMBER($G243))),"",IF(AND($F243&lt;=R$6,$G243&gt;=R$5),IF(R$5&gt;$N243,5,$K243)*10+IF(AND($F243&gt;=R$5,$F243&lt;=R$6),IF(AND($G243&gt;=R$5,$G243&lt;=R$6),5,IF($L243=1,2,1)),IF(AND($G243&gt;=R$5,$G243&lt;=R$6),IF($M243&gt;0,4,3),0)),IF(AND($D243&lt;=R$6,$E243&gt;=R$5),60,0)))</f>
        <v/>
      </c>
      <c r="S243" s="80" t="str">
        <f>IF(OR($A243="",NOT(ISNUMBER($G243))),"",IF(AND($F243&lt;=S$6,$G243&gt;=S$5),IF(S$5&gt;$N243,5,$K243)*10+IF(AND($F243&gt;=S$5,$F243&lt;=S$6),IF(AND($G243&gt;=S$5,$G243&lt;=S$6),5,IF($L243=1,2,1)),IF(AND($G243&gt;=S$5,$G243&lt;=S$6),IF($M243&gt;0,4,3),0)),IF(AND($D243&lt;=S$6,$E243&gt;=S$5),60,0)))</f>
        <v/>
      </c>
      <c r="T243" s="80" t="str">
        <f>IF(OR($A243="",NOT(ISNUMBER($G243))),"",IF(AND($F243&lt;=T$6,$G243&gt;=T$5),IF(T$5&gt;$N243,5,$K243)*10+IF(AND($F243&gt;=T$5,$F243&lt;=T$6),IF(AND($G243&gt;=T$5,$G243&lt;=T$6),5,IF($L243=1,2,1)),IF(AND($G243&gt;=T$5,$G243&lt;=T$6),IF($M243&gt;0,4,3),0)),IF(AND($D243&lt;=T$6,$E243&gt;=T$5),60,0)))</f>
        <v/>
      </c>
      <c r="U243" s="80" t="str">
        <f>IF(OR($A243="",NOT(ISNUMBER($G243))),"",IF(AND($F243&lt;=U$6,$G243&gt;=U$5),IF(U$5&gt;$N243,5,$K243)*10+IF(AND($F243&gt;=U$5,$F243&lt;=U$6),IF(AND($G243&gt;=U$5,$G243&lt;=U$6),5,IF($L243=1,2,1)),IF(AND($G243&gt;=U$5,$G243&lt;=U$6),IF($M243&gt;0,4,3),0)),IF(AND($D243&lt;=U$6,$E243&gt;=U$5),60,0)))</f>
        <v/>
      </c>
      <c r="V243" s="80" t="str">
        <f>IF(OR($A243="",NOT(ISNUMBER($G243))),"",IF(AND($F243&lt;=V$6,$G243&gt;=V$5),IF(V$5&gt;$N243,5,$K243)*10+IF(AND($F243&gt;=V$5,$F243&lt;=V$6),IF(AND($G243&gt;=V$5,$G243&lt;=V$6),5,IF($L243=1,2,1)),IF(AND($G243&gt;=V$5,$G243&lt;=V$6),IF($M243&gt;0,4,3),0)),IF(AND($D243&lt;=V$6,$E243&gt;=V$5),60,0)))</f>
        <v/>
      </c>
      <c r="W243" s="80" t="str">
        <f>IF(OR($A243="",NOT(ISNUMBER($G243))),"",IF(AND($F243&lt;=W$6,$G243&gt;=W$5),IF(W$5&gt;$N243,5,$K243)*10+IF(AND($F243&gt;=W$5,$F243&lt;=W$6),IF(AND($G243&gt;=W$5,$G243&lt;=W$6),5,IF($L243=1,2,1)),IF(AND($G243&gt;=W$5,$G243&lt;=W$6),IF($M243&gt;0,4,3),0)),IF(AND($D243&lt;=W$6,$E243&gt;=W$5),60,0)))</f>
        <v/>
      </c>
      <c r="X243" s="80" t="str">
        <f>IF(OR($A243="",NOT(ISNUMBER($G243))),"",IF(AND($F243&lt;=X$6,$G243&gt;=X$5),IF(X$5&gt;$N243,5,$K243)*10+IF(AND($F243&gt;=X$5,$F243&lt;=X$6),IF(AND($G243&gt;=X$5,$G243&lt;=X$6),5,IF($L243=1,2,1)),IF(AND($G243&gt;=X$5,$G243&lt;=X$6),IF($M243&gt;0,4,3),0)),IF(AND($D243&lt;=X$6,$E243&gt;=X$5),60,0)))</f>
        <v/>
      </c>
      <c r="Y243" s="80" t="str">
        <f>IF(OR($A243="",NOT(ISNUMBER($G243))),"",IF(AND($F243&lt;=Y$6,$G243&gt;=Y$5),IF(Y$5&gt;$N243,5,$K243)*10+IF(AND($F243&gt;=Y$5,$F243&lt;=Y$6),IF(AND($G243&gt;=Y$5,$G243&lt;=Y$6),5,IF($L243=1,2,1)),IF(AND($G243&gt;=Y$5,$G243&lt;=Y$6),IF($M243&gt;0,4,3),0)),IF(AND($D243&lt;=Y$6,$E243&gt;=Y$5),60,0)))</f>
        <v/>
      </c>
      <c r="Z243" s="80" t="str">
        <f>IF(OR($A243="",NOT(ISNUMBER($G243))),"",IF(AND($F243&lt;=Z$6,$G243&gt;=Z$5),IF(Z$5&gt;$N243,5,$K243)*10+IF(AND($F243&gt;=Z$5,$F243&lt;=Z$6),IF(AND($G243&gt;=Z$5,$G243&lt;=Z$6),5,IF($L243=1,2,1)),IF(AND($G243&gt;=Z$5,$G243&lt;=Z$6),IF($M243&gt;0,4,3),0)),IF(AND($D243&lt;=Z$6,$E243&gt;=Z$5),60,0)))</f>
        <v/>
      </c>
      <c r="AA243" s="80" t="str">
        <f>IF(OR($A243="",NOT(ISNUMBER($G243))),"",IF(AND($F243&lt;=AA$6,$G243&gt;=AA$5),IF(AA$5&gt;$N243,5,$K243)*10+IF(AND($F243&gt;=AA$5,$F243&lt;=AA$6),IF(AND($G243&gt;=AA$5,$G243&lt;=AA$6),5,IF($L243=1,2,1)),IF(AND($G243&gt;=AA$5,$G243&lt;=AA$6),IF($M243&gt;0,4,3),0)),IF(AND($D243&lt;=AA$6,$E243&gt;=AA$5),60,0)))</f>
        <v/>
      </c>
      <c r="AB243" s="80" t="str">
        <f>IF(OR($A243="",NOT(ISNUMBER($G243))),"",IF(AND($F243&lt;=AB$6,$G243&gt;=AB$5),IF(AB$5&gt;$N243,5,$K243)*10+IF(AND($F243&gt;=AB$5,$F243&lt;=AB$6),IF(AND($G243&gt;=AB$5,$G243&lt;=AB$6),5,IF($L243=1,2,1)),IF(AND($G243&gt;=AB$5,$G243&lt;=AB$6),IF($M243&gt;0,4,3),0)),IF(AND($D243&lt;=AB$6,$E243&gt;=AB$5),60,0)))</f>
        <v/>
      </c>
      <c r="AC243" s="80" t="str">
        <f>IF(OR($A243="",NOT(ISNUMBER($G243))),"",IF(AND($F243&lt;=AC$6,$G243&gt;=AC$5),IF(AC$5&gt;$N243,5,$K243)*10+IF(AND($F243&gt;=AC$5,$F243&lt;=AC$6),IF(AND($G243&gt;=AC$5,$G243&lt;=AC$6),5,IF($L243=1,2,1)),IF(AND($G243&gt;=AC$5,$G243&lt;=AC$6),IF($M243&gt;0,4,3),0)),IF(AND($D243&lt;=AC$6,$E243&gt;=AC$5),60,0)))</f>
        <v/>
      </c>
      <c r="AD243" s="80" t="str">
        <f>IF(OR($A243="",NOT(ISNUMBER($G243))),"",IF(AND($F243&lt;=AD$6,$G243&gt;=AD$5),IF(AD$5&gt;$N243,5,$K243)*10+IF(AND($F243&gt;=AD$5,$F243&lt;=AD$6),IF(AND($G243&gt;=AD$5,$G243&lt;=AD$6),5,IF($L243=1,2,1)),IF(AND($G243&gt;=AD$5,$G243&lt;=AD$6),IF($M243&gt;0,4,3),0)),IF(AND($D243&lt;=AD$6,$E243&gt;=AD$5),60,0)))</f>
        <v/>
      </c>
      <c r="AE243" s="80" t="str">
        <f>IF(OR($A243="",NOT(ISNUMBER($G243))),"",IF(AND($F243&lt;=AE$6,$G243&gt;=AE$5),IF(AE$5&gt;$N243,5,$K243)*10+IF(AND($F243&gt;=AE$5,$F243&lt;=AE$6),IF(AND($G243&gt;=AE$5,$G243&lt;=AE$6),5,IF($L243=1,2,1)),IF(AND($G243&gt;=AE$5,$G243&lt;=AE$6),IF($M243&gt;0,4,3),0)),IF(AND($D243&lt;=AE$6,$E243&gt;=AE$5),60,0)))</f>
        <v/>
      </c>
      <c r="AF243" s="80" t="str">
        <f>IF(OR($A243="",NOT(ISNUMBER($G243))),"",IF(AND($F243&lt;=AF$6,$G243&gt;=AF$5),IF(AF$5&gt;$N243,5,$K243)*10+IF(AND($F243&gt;=AF$5,$F243&lt;=AF$6),IF(AND($G243&gt;=AF$5,$G243&lt;=AF$6),5,IF($L243=1,2,1)),IF(AND($G243&gt;=AF$5,$G243&lt;=AF$6),IF($M243&gt;0,4,3),0)),IF(AND($D243&lt;=AF$6,$E243&gt;=AF$5),60,0)))</f>
        <v/>
      </c>
      <c r="AG243" s="80" t="str">
        <f>IF(OR($A243="",NOT(ISNUMBER($G243))),"",IF(AND($F243&lt;=AG$6,$G243&gt;=AG$5),IF(AG$5&gt;$N243,5,$K243)*10+IF(AND($F243&gt;=AG$5,$F243&lt;=AG$6),IF(AND($G243&gt;=AG$5,$G243&lt;=AG$6),5,IF($L243=1,2,1)),IF(AND($G243&gt;=AG$5,$G243&lt;=AG$6),IF($M243&gt;0,4,3),0)),IF(AND($D243&lt;=AG$6,$E243&gt;=AG$5),60,0)))</f>
        <v/>
      </c>
      <c r="AH243" s="80" t="str">
        <f>IF(OR($A243="",NOT(ISNUMBER($G243))),"",IF(AND($F243&lt;=AH$6,$G243&gt;=AH$5),IF(AH$5&gt;$N243,5,$K243)*10+IF(AND($F243&gt;=AH$5,$F243&lt;=AH$6),IF(AND($G243&gt;=AH$5,$G243&lt;=AH$6),5,IF($L243=1,2,1)),IF(AND($G243&gt;=AH$5,$G243&lt;=AH$6),IF($M243&gt;0,4,3),0)),IF(AND($D243&lt;=AH$6,$E243&gt;=AH$5),60,0)))</f>
        <v/>
      </c>
      <c r="AI243" s="80" t="str">
        <f>IF(OR($A243="",NOT(ISNUMBER($G243))),"",IF(AND($F243&lt;=AI$6,$G243&gt;=AI$5),IF(AI$5&gt;$N243,5,$K243)*10+IF(AND($F243&gt;=AI$5,$F243&lt;=AI$6),IF(AND($G243&gt;=AI$5,$G243&lt;=AI$6),5,IF($L243=1,2,1)),IF(AND($G243&gt;=AI$5,$G243&lt;=AI$6),IF($M243&gt;0,4,3),0)),IF(AND($D243&lt;=AI$6,$E243&gt;=AI$5),60,0)))</f>
        <v/>
      </c>
      <c r="AJ243" s="80" t="str">
        <f>IF(OR($A243="",NOT(ISNUMBER($G243))),"",IF(AND($F243&lt;=AJ$6,$G243&gt;=AJ$5),IF(AJ$5&gt;$N243,5,$K243)*10+IF(AND($F243&gt;=AJ$5,$F243&lt;=AJ$6),IF(AND($G243&gt;=AJ$5,$G243&lt;=AJ$6),5,IF($L243=1,2,1)),IF(AND($G243&gt;=AJ$5,$G243&lt;=AJ$6),IF($M243&gt;0,4,3),0)),IF(AND($D243&lt;=AJ$6,$E243&gt;=AJ$5),60,0)))</f>
        <v/>
      </c>
      <c r="AK243" s="80" t="str">
        <f>IF(OR($A243="",NOT(ISNUMBER($G243))),"",IF(AND($F243&lt;=AK$6,$G243&gt;=AK$5),IF(AK$5&gt;$N243,5,$K243)*10+IF(AND($F243&gt;=AK$5,$F243&lt;=AK$6),IF(AND($G243&gt;=AK$5,$G243&lt;=AK$6),5,IF($L243=1,2,1)),IF(AND($G243&gt;=AK$5,$G243&lt;=AK$6),IF($M243&gt;0,4,3),0)),IF(AND($D243&lt;=AK$6,$E243&gt;=AK$5),60,0)))</f>
        <v/>
      </c>
      <c r="AL243" s="80" t="str">
        <f>IF(OR($A243="",NOT(ISNUMBER($G243))),"",IF(AND($F243&lt;=AL$6,$G243&gt;=AL$5),IF(AL$5&gt;$N243,5,$K243)*10+IF(AND($F243&gt;=AL$5,$F243&lt;=AL$6),IF(AND($G243&gt;=AL$5,$G243&lt;=AL$6),5,IF($L243=1,2,1)),IF(AND($G243&gt;=AL$5,$G243&lt;=AL$6),IF($M243&gt;0,4,3),0)),IF(AND($D243&lt;=AL$6,$E243&gt;=AL$5),60,0)))</f>
        <v/>
      </c>
      <c r="AM243" s="80" t="str">
        <f>IF(OR($A243="",NOT(ISNUMBER($G243))),"",IF(AND($F243&lt;=AM$6,$G243&gt;=AM$5),IF(AM$5&gt;$N243,5,$K243)*10+IF(AND($F243&gt;=AM$5,$F243&lt;=AM$6),IF(AND($G243&gt;=AM$5,$G243&lt;=AM$6),5,IF($L243=1,2,1)),IF(AND($G243&gt;=AM$5,$G243&lt;=AM$6),IF($M243&gt;0,4,3),0)),IF(AND($D243&lt;=AM$6,$E243&gt;=AM$5),60,0)))</f>
        <v/>
      </c>
      <c r="AN243" s="80" t="str">
        <f>IF(OR($A243="",NOT(ISNUMBER($G243))),"",IF(AND($F243&lt;=AN$6,$G243&gt;=AN$5),IF(AN$5&gt;$N243,5,$K243)*10+IF(AND($F243&gt;=AN$5,$F243&lt;=AN$6),IF(AND($G243&gt;=AN$5,$G243&lt;=AN$6),5,IF($L243=1,2,1)),IF(AND($G243&gt;=AN$5,$G243&lt;=AN$6),IF($M243&gt;0,4,3),0)),IF(AND($D243&lt;=AN$6,$E243&gt;=AN$5),60,0)))</f>
        <v/>
      </c>
      <c r="AO243" s="80" t="str">
        <f>IF(OR($A243="",NOT(ISNUMBER($G243))),"",IF(AND($F243&lt;=AO$6,$G243&gt;=AO$5),IF(AO$5&gt;$N243,5,$K243)*10+IF(AND($F243&gt;=AO$5,$F243&lt;=AO$6),IF(AND($G243&gt;=AO$5,$G243&lt;=AO$6),5,IF($L243=1,2,1)),IF(AND($G243&gt;=AO$5,$G243&lt;=AO$6),IF($M243&gt;0,4,3),0)),IF(AND($D243&lt;=AO$6,$E243&gt;=AO$5),60,0)))</f>
        <v/>
      </c>
      <c r="AP243" s="80" t="str">
        <f>IF(OR($A243="",NOT(ISNUMBER($G243))),"",IF(AND($F243&lt;=AP$6,$G243&gt;=AP$5),IF(AP$5&gt;$N243,5,$K243)*10+IF(AND($F243&gt;=AP$5,$F243&lt;=AP$6),IF(AND($G243&gt;=AP$5,$G243&lt;=AP$6),5,IF($L243=1,2,1)),IF(AND($G243&gt;=AP$5,$G243&lt;=AP$6),IF($M243&gt;0,4,3),0)),IF(AND($D243&lt;=AP$6,$E243&gt;=AP$5),60,0)))</f>
        <v/>
      </c>
      <c r="AQ243" s="80" t="str">
        <f>IF(OR($A243="",NOT(ISNUMBER($G243))),"",IF(AND($F243&lt;=AQ$6,$G243&gt;=AQ$5),IF(AQ$5&gt;$N243,5,$K243)*10+IF(AND($F243&gt;=AQ$5,$F243&lt;=AQ$6),IF(AND($G243&gt;=AQ$5,$G243&lt;=AQ$6),5,IF($L243=1,2,1)),IF(AND($G243&gt;=AQ$5,$G243&lt;=AQ$6),IF($M243&gt;0,4,3),0)),IF(AND($D243&lt;=AQ$6,$E243&gt;=AQ$5),60,0)))</f>
        <v/>
      </c>
      <c r="AR243" s="80" t="str">
        <f>IF(OR($A243="",NOT(ISNUMBER($G243))),"",IF(AND($F243&lt;=AR$6,$G243&gt;=AR$5),IF(AR$5&gt;$N243,5,$K243)*10+IF(AND($F243&gt;=AR$5,$F243&lt;=AR$6),IF(AND($G243&gt;=AR$5,$G243&lt;=AR$6),5,IF($L243=1,2,1)),IF(AND($G243&gt;=AR$5,$G243&lt;=AR$6),IF($M243&gt;0,4,3),0)),IF(AND($D243&lt;=AR$6,$E243&gt;=AR$5),60,0)))</f>
        <v/>
      </c>
      <c r="AS243" s="80" t="str">
        <f>IF(OR($A243="",NOT(ISNUMBER($G243))),"",IF(AND($F243&lt;=AS$6,$G243&gt;=AS$5),IF(AS$5&gt;$N243,5,$K243)*10+IF(AND($F243&gt;=AS$5,$F243&lt;=AS$6),IF(AND($G243&gt;=AS$5,$G243&lt;=AS$6),5,IF($L243=1,2,1)),IF(AND($G243&gt;=AS$5,$G243&lt;=AS$6),IF($M243&gt;0,4,3),0)),IF(AND($D243&lt;=AS$6,$E243&gt;=AS$5),60,0)))</f>
        <v/>
      </c>
      <c r="AT243" s="80" t="str">
        <f>IF(OR($A243="",NOT(ISNUMBER($G243))),"",IF(AND($F243&lt;=AT$6,$G243&gt;=AT$5),IF(AT$5&gt;$N243,5,$K243)*10+IF(AND($F243&gt;=AT$5,$F243&lt;=AT$6),IF(AND($G243&gt;=AT$5,$G243&lt;=AT$6),5,IF($L243=1,2,1)),IF(AND($G243&gt;=AT$5,$G243&lt;=AT$6),IF($M243&gt;0,4,3),0)),IF(AND($D243&lt;=AT$6,$E243&gt;=AT$5),60,0)))</f>
        <v/>
      </c>
      <c r="AU243" s="80" t="str">
        <f>IF(OR($A243="",NOT(ISNUMBER($G243))),"",IF(AND($F243&lt;=AU$6,$G243&gt;=AU$5),IF(AU$5&gt;$N243,5,$K243)*10+IF(AND($F243&gt;=AU$5,$F243&lt;=AU$6),IF(AND($G243&gt;=AU$5,$G243&lt;=AU$6),5,IF($L243=1,2,1)),IF(AND($G243&gt;=AU$5,$G243&lt;=AU$6),IF($M243&gt;0,4,3),0)),IF(AND($D243&lt;=AU$6,$E243&gt;=AU$5),60,0)))</f>
        <v/>
      </c>
      <c r="AV243" s="80" t="str">
        <f>IF(OR($A243="",NOT(ISNUMBER($G243))),"",IF(AND($F243&lt;=AV$6,$G243&gt;=AV$5),IF(AV$5&gt;$N243,5,$K243)*10+IF(AND($F243&gt;=AV$5,$F243&lt;=AV$6),IF(AND($G243&gt;=AV$5,$G243&lt;=AV$6),5,IF($L243=1,2,1)),IF(AND($G243&gt;=AV$5,$G243&lt;=AV$6),IF($M243&gt;0,4,3),0)),IF(AND($D243&lt;=AV$6,$E243&gt;=AV$5),60,0)))</f>
        <v/>
      </c>
      <c r="AW243" s="80" t="str">
        <f>IF(OR($A243="",NOT(ISNUMBER($G243))),"",IF(AND($F243&lt;=AW$6,$G243&gt;=AW$5),IF(AW$5&gt;$N243,5,$K243)*10+IF(AND($F243&gt;=AW$5,$F243&lt;=AW$6),IF(AND($G243&gt;=AW$5,$G243&lt;=AW$6),5,IF($L243=1,2,1)),IF(AND($G243&gt;=AW$5,$G243&lt;=AW$6),IF($M243&gt;0,4,3),0)),IF(AND($D243&lt;=AW$6,$E243&gt;=AW$5),60,0)))</f>
        <v/>
      </c>
      <c r="AX243" s="80" t="str">
        <f>IF(OR($A243="",NOT(ISNUMBER($G243))),"",IF(AND($F243&lt;=AX$6,$G243&gt;=AX$5),IF(AX$5&gt;$N243,5,$K243)*10+IF(AND($F243&gt;=AX$5,$F243&lt;=AX$6),IF(AND($G243&gt;=AX$5,$G243&lt;=AX$6),5,IF($L243=1,2,1)),IF(AND($G243&gt;=AX$5,$G243&lt;=AX$6),IF($M243&gt;0,4,3),0)),IF(AND($D243&lt;=AX$6,$E243&gt;=AX$5),60,0)))</f>
        <v/>
      </c>
      <c r="AY243" s="80" t="str">
        <f>IF(OR($A243="",NOT(ISNUMBER($G243))),"",IF(AND($F243&lt;=AY$6,$G243&gt;=AY$5),IF(AY$5&gt;$N243,5,$K243)*10+IF(AND($F243&gt;=AY$5,$F243&lt;=AY$6),IF(AND($G243&gt;=AY$5,$G243&lt;=AY$6),5,IF($L243=1,2,1)),IF(AND($G243&gt;=AY$5,$G243&lt;=AY$6),IF($M243&gt;0,4,3),0)),IF(AND($D243&lt;=AY$6,$E243&gt;=AY$5),60,0)))</f>
        <v/>
      </c>
      <c r="AZ243" s="80" t="str">
        <f>IF(OR($A243="",NOT(ISNUMBER($G243))),"",IF(AND($F243&lt;=AZ$6,$G243&gt;=AZ$5),IF(AZ$5&gt;$N243,5,$K243)*10+IF(AND($F243&gt;=AZ$5,$F243&lt;=AZ$6),IF(AND($G243&gt;=AZ$5,$G243&lt;=AZ$6),5,IF($L243=1,2,1)),IF(AND($G243&gt;=AZ$5,$G243&lt;=AZ$6),IF($M243&gt;0,4,3),0)),IF(AND($D243&lt;=AZ$6,$E243&gt;=AZ$5),60,0)))</f>
        <v/>
      </c>
      <c r="BA243" s="80" t="str">
        <f>IF(OR($A243="",NOT(ISNUMBER($G243))),"",IF(AND($F243&lt;=BA$6,$G243&gt;=BA$5),IF(BA$5&gt;$N243,5,$K243)*10+IF(AND($F243&gt;=BA$5,$F243&lt;=BA$6),IF(AND($G243&gt;=BA$5,$G243&lt;=BA$6),5,IF($L243=1,2,1)),IF(AND($G243&gt;=BA$5,$G243&lt;=BA$6),IF($M243&gt;0,4,3),0)),IF(AND($D243&lt;=BA$6,$E243&gt;=BA$5),60,0)))</f>
        <v/>
      </c>
      <c r="BB243" s="80" t="str">
        <f>IF(OR($A243="",NOT(ISNUMBER($G243))),"",IF(AND($F243&lt;=BB$6,$G243&gt;=BB$5),IF(BB$5&gt;$N243,5,$K243)*10+IF(AND($F243&gt;=BB$5,$F243&lt;=BB$6),IF(AND($G243&gt;=BB$5,$G243&lt;=BB$6),5,IF($L243=1,2,1)),IF(AND($G243&gt;=BB$5,$G243&lt;=BB$6),IF($M243&gt;0,4,3),0)),IF(AND($D243&lt;=BB$6,$E243&gt;=BB$5),60,0)))</f>
        <v/>
      </c>
      <c r="BC243" s="80" t="str">
        <f>IF(OR($A243="",NOT(ISNUMBER($G243))),"",IF(AND($F243&lt;=BC$6,$G243&gt;=BC$5),IF(BC$5&gt;$N243,5,$K243)*10+IF(AND($F243&gt;=BC$5,$F243&lt;=BC$6),IF(AND($G243&gt;=BC$5,$G243&lt;=BC$6),5,IF($L243=1,2,1)),IF(AND($G243&gt;=BC$5,$G243&lt;=BC$6),IF($M243&gt;0,4,3),0)),IF(AND($D243&lt;=BC$6,$E243&gt;=BC$5),60,0)))</f>
        <v/>
      </c>
      <c r="BD243" s="80" t="str">
        <f>IF(OR($A243="",NOT(ISNUMBER($G243))),"",IF(AND($F243&lt;=BD$6,$G243&gt;=BD$5),IF(BD$5&gt;$N243,5,$K243)*10+IF(AND($F243&gt;=BD$5,$F243&lt;=BD$6),IF(AND($G243&gt;=BD$5,$G243&lt;=BD$6),5,IF($L243=1,2,1)),IF(AND($G243&gt;=BD$5,$G243&lt;=BD$6),IF($M243&gt;0,4,3),0)),IF(AND($D243&lt;=BD$6,$E243&gt;=BD$5),60,0)))</f>
        <v/>
      </c>
      <c r="BE243" s="80" t="str">
        <f>IF(OR($A243="",NOT(ISNUMBER($G243))),"",IF(AND($F243&lt;=BE$6,$G243&gt;=BE$5),IF(BE$5&gt;$N243,5,$K243)*10+IF(AND($F243&gt;=BE$5,$F243&lt;=BE$6),IF(AND($G243&gt;=BE$5,$G243&lt;=BE$6),5,IF($L243=1,2,1)),IF(AND($G243&gt;=BE$5,$G243&lt;=BE$6),IF($M243&gt;0,4,3),0)),IF(AND($D243&lt;=BE$6,$E243&gt;=BE$5),60,0)))</f>
        <v/>
      </c>
      <c r="BF243" s="80" t="str">
        <f>IF(OR($A243="",NOT(ISNUMBER($G243))),"",IF(AND($F243&lt;=BF$6,$G243&gt;=BF$5),IF(BF$5&gt;$N243,5,$K243)*10+IF(AND($F243&gt;=BF$5,$F243&lt;=BF$6),IF(AND($G243&gt;=BF$5,$G243&lt;=BF$6),5,IF($L243=1,2,1)),IF(AND($G243&gt;=BF$5,$G243&lt;=BF$6),IF($M243&gt;0,4,3),0)),IF(AND($D243&lt;=BF$6,$E243&gt;=BF$5),60,0)))</f>
        <v/>
      </c>
      <c r="BG243" s="80" t="str">
        <f>IF(OR($A243="",NOT(ISNUMBER($G243))),"",IF(AND($F243&lt;=BG$6,$G243&gt;=BG$5),IF(BG$5&gt;$N243,5,$K243)*10+IF(AND($F243&gt;=BG$5,$F243&lt;=BG$6),IF(AND($G243&gt;=BG$5,$G243&lt;=BG$6),5,IF($L243=1,2,1)),IF(AND($G243&gt;=BG$5,$G243&lt;=BG$6),IF($M243&gt;0,4,3),0)),IF(AND($D243&lt;=BG$6,$E243&gt;=BG$5),60,0)))</f>
        <v/>
      </c>
      <c r="BH243" s="80" t="str">
        <f>IF(OR($A243="",NOT(ISNUMBER($G243))),"",IF(AND($F243&lt;=BH$6,$G243&gt;=BH$5),IF(BH$5&gt;$N243,5,$K243)*10+IF(AND($F243&gt;=BH$5,$F243&lt;=BH$6),IF(AND($G243&gt;=BH$5,$G243&lt;=BH$6),5,IF($L243=1,2,1)),IF(AND($G243&gt;=BH$5,$G243&lt;=BH$6),IF($M243&gt;0,4,3),0)),IF(AND($D243&lt;=BH$6,$E243&gt;=BH$5),60,0)))</f>
        <v/>
      </c>
      <c r="BI243" s="80" t="str">
        <f>IF(OR($A243="",NOT(ISNUMBER($G243))),"",IF(AND($F243&lt;=BI$6,$G243&gt;=BI$5),IF(BI$5&gt;$N243,5,$K243)*10+IF(AND($F243&gt;=BI$5,$F243&lt;=BI$6),IF(AND($G243&gt;=BI$5,$G243&lt;=BI$6),5,IF($L243=1,2,1)),IF(AND($G243&gt;=BI$5,$G243&lt;=BI$6),IF($M243&gt;0,4,3),0)),IF(AND($D243&lt;=BI$6,$E243&gt;=BI$5),60,0)))</f>
        <v/>
      </c>
      <c r="BJ243" s="80" t="str">
        <f>IF(OR($A243="",NOT(ISNUMBER($G243))),"",IF(AND($F243&lt;=BJ$6,$G243&gt;=BJ$5),IF(BJ$5&gt;$N243,5,$K243)*10+IF(AND($F243&gt;=BJ$5,$F243&lt;=BJ$6),IF(AND($G243&gt;=BJ$5,$G243&lt;=BJ$6),5,IF($L243=1,2,1)),IF(AND($G243&gt;=BJ$5,$G243&lt;=BJ$6),IF($M243&gt;0,4,3),0)),IF(AND($D243&lt;=BJ$6,$E243&gt;=BJ$5),60,0)))</f>
        <v/>
      </c>
      <c r="BK243" s="80" t="str">
        <f>IF(OR($A243="",NOT(ISNUMBER($G243))),"",IF(AND($F243&lt;=BK$6,$G243&gt;=BK$5),IF(BK$5&gt;$N243,5,$K243)*10+IF(AND($F243&gt;=BK$5,$F243&lt;=BK$6),IF(AND($G243&gt;=BK$5,$G243&lt;=BK$6),5,IF($L243=1,2,1)),IF(AND($G243&gt;=BK$5,$G243&lt;=BK$6),IF($M243&gt;0,4,3),0)),IF(AND($D243&lt;=BK$6,$E243&gt;=BK$5),60,0)))</f>
        <v/>
      </c>
      <c r="BL243" s="80" t="str">
        <f>IF(OR($A243="",NOT(ISNUMBER($G243))),"",IF(AND($F243&lt;=BL$6,$G243&gt;=BL$5),IF(BL$5&gt;$N243,5,$K243)*10+IF(AND($F243&gt;=BL$5,$F243&lt;=BL$6),IF(AND($G243&gt;=BL$5,$G243&lt;=BL$6),5,IF($L243=1,2,1)),IF(AND($G243&gt;=BL$5,$G243&lt;=BL$6),IF($M243&gt;0,4,3),0)),IF(AND($D243&lt;=BL$6,$E243&gt;=BL$5),60,0)))</f>
        <v/>
      </c>
      <c r="BM243" s="80" t="str">
        <f>IF(OR($A243="",NOT(ISNUMBER($G243))),"",IF(AND($F243&lt;=BM$6,$G243&gt;=BM$5),IF(BM$5&gt;$N243,5,$K243)*10+IF(AND($F243&gt;=BM$5,$F243&lt;=BM$6),IF(AND($G243&gt;=BM$5,$G243&lt;=BM$6),5,IF($L243=1,2,1)),IF(AND($G243&gt;=BM$5,$G243&lt;=BM$6),IF($M243&gt;0,4,3),0)),IF(AND($D243&lt;=BM$6,$E243&gt;=BM$5),60,0)))</f>
        <v/>
      </c>
      <c r="BN243" s="80" t="str">
        <f>IF(OR($A243="",NOT(ISNUMBER($G243))),"",IF(AND($F243&lt;=BN$6,$G243&gt;=BN$5),IF(BN$5&gt;$N243,5,$K243)*10+IF(AND($F243&gt;=BN$5,$F243&lt;=BN$6),IF(AND($G243&gt;=BN$5,$G243&lt;=BN$6),5,IF($L243=1,2,1)),IF(AND($G243&gt;=BN$5,$G243&lt;=BN$6),IF($M243&gt;0,4,3),0)),IF(AND($D243&lt;=BN$6,$E243&gt;=BN$5),60,0)))</f>
        <v/>
      </c>
      <c r="BO243" s="80" t="str">
        <f>IF(OR($A243="",NOT(ISNUMBER($G243))),"",IF(AND($F243&lt;=BO$6,$G243&gt;=BO$5),IF(BO$5&gt;$N243,5,$K243)*10+IF(AND($F243&gt;=BO$5,$F243&lt;=BO$6),IF(AND($G243&gt;=BO$5,$G243&lt;=BO$6),5,IF($L243=1,2,1)),IF(AND($G243&gt;=BO$5,$G243&lt;=BO$6),IF($M243&gt;0,4,3),0)),IF(AND($D243&lt;=BO$6,$E243&gt;=BO$5),60,0)))</f>
        <v/>
      </c>
      <c r="BP243" s="80" t="str">
        <f>IF(OR($A243="",NOT(ISNUMBER($G243))),"",IF(AND($F243&lt;=BP$6,$G243&gt;=BP$5),IF(BP$5&gt;$N243,5,$K243)*10+IF(AND($F243&gt;=BP$5,$F243&lt;=BP$6),IF(AND($G243&gt;=BP$5,$G243&lt;=BP$6),5,IF($L243=1,2,1)),IF(AND($G243&gt;=BP$5,$G243&lt;=BP$6),IF($M243&gt;0,4,3),0)),IF(AND($D243&lt;=BP$6,$E243&gt;=BP$5),60,0)))</f>
        <v/>
      </c>
      <c r="BQ243" s="80" t="str">
        <f>IF(OR($A243="",NOT(ISNUMBER($G243))),"",IF(AND($F243&lt;=BQ$6,$G243&gt;=BQ$5),IF(BQ$5&gt;$N243,5,$K243)*10+IF(AND($F243&gt;=BQ$5,$F243&lt;=BQ$6),IF(AND($G243&gt;=BQ$5,$G243&lt;=BQ$6),5,IF($L243=1,2,1)),IF(AND($G243&gt;=BQ$5,$G243&lt;=BQ$6),IF($M243&gt;0,4,3),0)),IF(AND($D243&lt;=BQ$6,$E243&gt;=BQ$5),60,0)))</f>
        <v/>
      </c>
      <c r="BR243" s="80" t="str">
        <f>IF(OR($A243="",NOT(ISNUMBER($G243))),"",IF(AND($F243&lt;=BR$6,$G243&gt;=BR$5),IF(BR$5&gt;$N243,5,$K243)*10+IF(AND($F243&gt;=BR$5,$F243&lt;=BR$6),IF(AND($G243&gt;=BR$5,$G243&lt;=BR$6),5,IF($L243=1,2,1)),IF(AND($G243&gt;=BR$5,$G243&lt;=BR$6),IF($M243&gt;0,4,3),0)),IF(AND($D243&lt;=BR$6,$E243&gt;=BR$5),60,0)))</f>
        <v/>
      </c>
      <c r="BS243" s="80" t="str">
        <f>IF(OR($A243="",NOT(ISNUMBER($G243))),"",IF(AND($F243&lt;=BS$6,$G243&gt;=BS$5),IF(BS$5&gt;$N243,5,$K243)*10+IF(AND($F243&gt;=BS$5,$F243&lt;=BS$6),IF(AND($G243&gt;=BS$5,$G243&lt;=BS$6),5,IF($L243=1,2,1)),IF(AND($G243&gt;=BS$5,$G243&lt;=BS$6),IF($M243&gt;0,4,3),0)),IF(AND($D243&lt;=BS$6,$E243&gt;=BS$5),60,0)))</f>
        <v/>
      </c>
      <c r="BT243" s="80" t="str">
        <f>IF(OR($A243="",NOT(ISNUMBER($G243))),"",IF(AND($F243&lt;=BT$6,$G243&gt;=BT$5),IF(BT$5&gt;$N243,5,$K243)*10+IF(AND($F243&gt;=BT$5,$F243&lt;=BT$6),IF(AND($G243&gt;=BT$5,$G243&lt;=BT$6),5,IF($L243=1,2,1)),IF(AND($G243&gt;=BT$5,$G243&lt;=BT$6),IF($M243&gt;0,4,3),0)),IF(AND($D243&lt;=BT$6,$E243&gt;=BT$5),60,0)))</f>
        <v/>
      </c>
      <c r="BU243" s="80" t="str">
        <f>IF(OR($A243="",NOT(ISNUMBER($G243))),"",IF(AND($F243&lt;=BU$6,$G243&gt;=BU$5),IF(BU$5&gt;$N243,5,$K243)*10+IF(AND($F243&gt;=BU$5,$F243&lt;=BU$6),IF(AND($G243&gt;=BU$5,$G243&lt;=BU$6),5,IF($L243=1,2,1)),IF(AND($G243&gt;=BU$5,$G243&lt;=BU$6),IF($M243&gt;0,4,3),0)),IF(AND($D243&lt;=BU$6,$E243&gt;=BU$5),60,0)))</f>
        <v/>
      </c>
      <c r="BV243" s="80" t="str">
        <f>IF(OR($A243="",NOT(ISNUMBER($G243))),"",IF(AND($F243&lt;=BV$6,$G243&gt;=BV$5),IF(BV$5&gt;$N243,5,$K243)*10+IF(AND($F243&gt;=BV$5,$F243&lt;=BV$6),IF(AND($G243&gt;=BV$5,$G243&lt;=BV$6),5,IF($L243=1,2,1)),IF(AND($G243&gt;=BV$5,$G243&lt;=BV$6),IF($M243&gt;0,4,3),0)),IF(AND($D243&lt;=BV$6,$E243&gt;=BV$5),60,0)))</f>
        <v/>
      </c>
      <c r="BW243" s="80" t="str">
        <f>IF(OR($A243="",NOT(ISNUMBER($G243))),"",IF(AND($F243&lt;=BW$6,$G243&gt;=BW$5),IF(BW$5&gt;$N243,5,$K243)*10+IF(AND($F243&gt;=BW$5,$F243&lt;=BW$6),IF(AND($G243&gt;=BW$5,$G243&lt;=BW$6),5,IF($L243=1,2,1)),IF(AND($G243&gt;=BW$5,$G243&lt;=BW$6),IF($M243&gt;0,4,3),0)),IF(AND($D243&lt;=BW$6,$E243&gt;=BW$5),60,0)))</f>
        <v/>
      </c>
      <c r="BX243" s="80" t="str">
        <f>IF(OR($A243="",NOT(ISNUMBER($G243))),"",IF(AND($F243&lt;=BX$6,$G243&gt;=BX$5),IF(BX$5&gt;$N243,5,$K243)*10+IF(AND($F243&gt;=BX$5,$F243&lt;=BX$6),IF(AND($G243&gt;=BX$5,$G243&lt;=BX$6),5,IF($L243=1,2,1)),IF(AND($G243&gt;=BX$5,$G243&lt;=BX$6),IF($M243&gt;0,4,3),0)),IF(AND($D243&lt;=BX$6,$E243&gt;=BX$5),60,0)))</f>
        <v/>
      </c>
      <c r="BY243" s="80" t="str">
        <f>IF(OR($A243="",NOT(ISNUMBER($G243))),"",IF(AND($F243&lt;=BY$6,$G243&gt;=BY$5),IF(BY$5&gt;$N243,5,$K243)*10+IF(AND($F243&gt;=BY$5,$F243&lt;=BY$6),IF(AND($G243&gt;=BY$5,$G243&lt;=BY$6),5,IF($L243=1,2,1)),IF(AND($G243&gt;=BY$5,$G243&lt;=BY$6),IF($M243&gt;0,4,3),0)),IF(AND($D243&lt;=BY$6,$E243&gt;=BY$5),60,0)))</f>
        <v/>
      </c>
      <c r="BZ243" s="80" t="str">
        <f>IF(OR($A243="",NOT(ISNUMBER($G243))),"",IF(AND($F243&lt;=BZ$6,$G243&gt;=BZ$5),IF(BZ$5&gt;$N243,5,$K243)*10+IF(AND($F243&gt;=BZ$5,$F243&lt;=BZ$6),IF(AND($G243&gt;=BZ$5,$G243&lt;=BZ$6),5,IF($L243=1,2,1)),IF(AND($G243&gt;=BZ$5,$G243&lt;=BZ$6),IF($M243&gt;0,4,3),0)),IF(AND($D243&lt;=BZ$6,$E243&gt;=BZ$5),60,0)))</f>
        <v/>
      </c>
      <c r="CA243" s="80" t="str">
        <f>IF(OR($A243="",NOT(ISNUMBER($G243))),"",IF(AND($F243&lt;=CA$6,$G243&gt;=CA$5),IF(CA$5&gt;$N243,5,$K243)*10+IF(AND($F243&gt;=CA$5,$F243&lt;=CA$6),IF(AND($G243&gt;=CA$5,$G243&lt;=CA$6),5,IF($L243=1,2,1)),IF(AND($G243&gt;=CA$5,$G243&lt;=CA$6),IF($M243&gt;0,4,3),0)),IF(AND($D243&lt;=CA$6,$E243&gt;=CA$5),60,0)))</f>
        <v/>
      </c>
      <c r="CB243" s="80" t="str">
        <f>IF(OR($A243="",NOT(ISNUMBER($G243))),"",IF(AND($F243&lt;=CB$6,$G243&gt;=CB$5),IF(CB$5&gt;$N243,5,$K243)*10+IF(AND($F243&gt;=CB$5,$F243&lt;=CB$6),IF(AND($G243&gt;=CB$5,$G243&lt;=CB$6),5,IF($L243=1,2,1)),IF(AND($G243&gt;=CB$5,$G243&lt;=CB$6),IF($M243&gt;0,4,3),0)),IF(AND($D243&lt;=CB$6,$E243&gt;=CB$5),60,0)))</f>
        <v/>
      </c>
      <c r="CC243" s="80" t="str">
        <f>IF(OR($A243="",NOT(ISNUMBER($G243))),"",IF(AND($F243&lt;=CC$6,$G243&gt;=CC$5),IF(CC$5&gt;$N243,5,$K243)*10+IF(AND($F243&gt;=CC$5,$F243&lt;=CC$6),IF(AND($G243&gt;=CC$5,$G243&lt;=CC$6),5,IF($L243=1,2,1)),IF(AND($G243&gt;=CC$5,$G243&lt;=CC$6),IF($M243&gt;0,4,3),0)),IF(AND($D243&lt;=CC$6,$E243&gt;=CC$5),60,0)))</f>
        <v/>
      </c>
      <c r="CD243" s="80" t="str">
        <f>IF(OR($A243="",NOT(ISNUMBER($G243))),"",IF(AND($F243&lt;=CD$6,$G243&gt;=CD$5),IF(CD$5&gt;$N243,5,$K243)*10+IF(AND($F243&gt;=CD$5,$F243&lt;=CD$6),IF(AND($G243&gt;=CD$5,$G243&lt;=CD$6),5,IF($L243=1,2,1)),IF(AND($G243&gt;=CD$5,$G243&lt;=CD$6),IF($M243&gt;0,4,3),0)),IF(AND($D243&lt;=CD$6,$E243&gt;=CD$5),60,0)))</f>
        <v/>
      </c>
      <c r="CE243" s="80" t="str">
        <f>IF(OR($A243="",NOT(ISNUMBER($G243))),"",IF(AND($F243&lt;=CE$6,$G243&gt;=CE$5),IF(CE$5&gt;$N243,5,$K243)*10+IF(AND($F243&gt;=CE$5,$F243&lt;=CE$6),IF(AND($G243&gt;=CE$5,$G243&lt;=CE$6),5,IF($L243=1,2,1)),IF(AND($G243&gt;=CE$5,$G243&lt;=CE$6),IF($M243&gt;0,4,3),0)),IF(AND($D243&lt;=CE$6,$E243&gt;=CE$5),60,0)))</f>
        <v/>
      </c>
      <c r="CF243" s="80" t="str">
        <f>IF(OR($A243="",NOT(ISNUMBER($G243))),"",IF(AND($F243&lt;=CF$6,$G243&gt;=CF$5),IF(CF$5&gt;$N243,5,$K243)*10+IF(AND($F243&gt;=CF$5,$F243&lt;=CF$6),IF(AND($G243&gt;=CF$5,$G243&lt;=CF$6),5,IF($L243=1,2,1)),IF(AND($G243&gt;=CF$5,$G243&lt;=CF$6),IF($M243&gt;0,4,3),0)),IF(AND($D243&lt;=CF$6,$E243&gt;=CF$5),60,0)))</f>
        <v/>
      </c>
      <c r="CG243" s="80" t="str">
        <f>IF(OR($A243="",NOT(ISNUMBER($G243))),"",IF(AND($F243&lt;=CG$6,$G243&gt;=CG$5),IF(CG$5&gt;$N243,5,$K243)*10+IF(AND($F243&gt;=CG$5,$F243&lt;=CG$6),IF(AND($G243&gt;=CG$5,$G243&lt;=CG$6),5,IF($L243=1,2,1)),IF(AND($G243&gt;=CG$5,$G243&lt;=CG$6),IF($M243&gt;0,4,3),0)),IF(AND($D243&lt;=CG$6,$E243&gt;=CG$5),60,0)))</f>
        <v/>
      </c>
      <c r="CH243" s="80" t="str">
        <f>IF(OR($A243="",NOT(ISNUMBER($G243))),"",IF(AND($F243&lt;=CH$6,$G243&gt;=CH$5),IF(CH$5&gt;$N243,5,$K243)*10+IF(AND($F243&gt;=CH$5,$F243&lt;=CH$6),IF(AND($G243&gt;=CH$5,$G243&lt;=CH$6),5,IF($L243=1,2,1)),IF(AND($G243&gt;=CH$5,$G243&lt;=CH$6),IF($M243&gt;0,4,3),0)),IF(AND($D243&lt;=CH$6,$E243&gt;=CH$5),60,0)))</f>
        <v/>
      </c>
      <c r="CI243" s="80" t="str">
        <f>IF(OR($A243="",NOT(ISNUMBER($G243))),"",IF(AND($F243&lt;=CI$6,$G243&gt;=CI$5),IF(CI$5&gt;$N243,5,$K243)*10+IF(AND($F243&gt;=CI$5,$F243&lt;=CI$6),IF(AND($G243&gt;=CI$5,$G243&lt;=CI$6),5,IF($L243=1,2,1)),IF(AND($G243&gt;=CI$5,$G243&lt;=CI$6),IF($M243&gt;0,4,3),0)),IF(AND($D243&lt;=CI$6,$E243&gt;=CI$5),60,0)))</f>
        <v/>
      </c>
      <c r="CJ243" s="80" t="str">
        <f>IF(OR($A243="",NOT(ISNUMBER($G243))),"",IF(AND($F243&lt;=CJ$6,$G243&gt;=CJ$5),IF(CJ$5&gt;$N243,5,$K243)*10+IF(AND($F243&gt;=CJ$5,$F243&lt;=CJ$6),IF(AND($G243&gt;=CJ$5,$G243&lt;=CJ$6),5,IF($L243=1,2,1)),IF(AND($G243&gt;=CJ$5,$G243&lt;=CJ$6),IF($M243&gt;0,4,3),0)),IF(AND($D243&lt;=CJ$6,$E243&gt;=CJ$5),60,0)))</f>
        <v/>
      </c>
      <c r="CK243" s="80" t="str">
        <f>IF(OR($A243="",NOT(ISNUMBER($G243))),"",IF(AND($F243&lt;=CK$6,$G243&gt;=CK$5),IF(CK$5&gt;$N243,5,$K243)*10+IF(AND($F243&gt;=CK$5,$F243&lt;=CK$6),IF(AND($G243&gt;=CK$5,$G243&lt;=CK$6),5,IF($L243=1,2,1)),IF(AND($G243&gt;=CK$5,$G243&lt;=CK$6),IF($M243&gt;0,4,3),0)),IF(AND($D243&lt;=CK$6,$E243&gt;=CK$5),60,0)))</f>
        <v/>
      </c>
      <c r="CL243" s="80" t="str">
        <f>IF(OR($A243="",NOT(ISNUMBER($G243))),"",IF(AND($F243&lt;=CL$6,$G243&gt;=CL$5),IF(CL$5&gt;$N243,5,$K243)*10+IF(AND($F243&gt;=CL$5,$F243&lt;=CL$6),IF(AND($G243&gt;=CL$5,$G243&lt;=CL$6),5,IF($L243=1,2,1)),IF(AND($G243&gt;=CL$5,$G243&lt;=CL$6),IF($M243&gt;0,4,3),0)),IF(AND($D243&lt;=CL$6,$E243&gt;=CL$5),60,0)))</f>
        <v/>
      </c>
      <c r="CM243" s="80" t="str">
        <f>IF(OR($A243="",NOT(ISNUMBER($G243))),"",IF(AND($F243&lt;=CM$6,$G243&gt;=CM$5),IF(CM$5&gt;$N243,5,$K243)*10+IF(AND($F243&gt;=CM$5,$F243&lt;=CM$6),IF(AND($G243&gt;=CM$5,$G243&lt;=CM$6),5,IF($L243=1,2,1)),IF(AND($G243&gt;=CM$5,$G243&lt;=CM$6),IF($M243&gt;0,4,3),0)),IF(AND($D243&lt;=CM$6,$E243&gt;=CM$5),60,0)))</f>
        <v/>
      </c>
      <c r="CN243" s="80" t="str">
        <f>IF(OR($A243="",NOT(ISNUMBER($G243))),"",IF(AND($F243&lt;=CN$6,$G243&gt;=CN$5),IF(CN$5&gt;$N243,5,$K243)*10+IF(AND($F243&gt;=CN$5,$F243&lt;=CN$6),IF(AND($G243&gt;=CN$5,$G243&lt;=CN$6),5,IF($L243=1,2,1)),IF(AND($G243&gt;=CN$5,$G243&lt;=CN$6),IF($M243&gt;0,4,3),0)),IF(AND($D243&lt;=CN$6,$E243&gt;=CN$5),60,0)))</f>
        <v/>
      </c>
      <c r="CO243" s="80" t="str">
        <f>IF(OR($A243="",NOT(ISNUMBER($G243))),"",IF(AND($F243&lt;=CO$6,$G243&gt;=CO$5),IF(CO$5&gt;$N243,5,$K243)*10+IF(AND($F243&gt;=CO$5,$F243&lt;=CO$6),IF(AND($G243&gt;=CO$5,$G243&lt;=CO$6),5,IF($L243=1,2,1)),IF(AND($G243&gt;=CO$5,$G243&lt;=CO$6),IF($M243&gt;0,4,3),0)),IF(AND($D243&lt;=CO$6,$E243&gt;=CO$5),60,0)))</f>
        <v/>
      </c>
      <c r="CP243" s="80" t="str">
        <f>IF(OR($A243="",NOT(ISNUMBER($G243))),"",IF(AND($F243&lt;=CP$6,$G243&gt;=CP$5),IF(CP$5&gt;$N243,5,$K243)*10+IF(AND($F243&gt;=CP$5,$F243&lt;=CP$6),IF(AND($G243&gt;=CP$5,$G243&lt;=CP$6),5,IF($L243=1,2,1)),IF(AND($G243&gt;=CP$5,$G243&lt;=CP$6),IF($M243&gt;0,4,3),0)),IF(AND($D243&lt;=CP$6,$E243&gt;=CP$5),60,0)))</f>
        <v/>
      </c>
      <c r="CQ243" s="80" t="str">
        <f>IF(OR($A243="",NOT(ISNUMBER($G243))),"",IF(AND($F243&lt;=CQ$6,$G243&gt;=CQ$5),IF(CQ$5&gt;$N243,5,$K243)*10+IF(AND($F243&gt;=CQ$5,$F243&lt;=CQ$6),IF(AND($G243&gt;=CQ$5,$G243&lt;=CQ$6),5,IF($L243=1,2,1)),IF(AND($G243&gt;=CQ$5,$G243&lt;=CQ$6),IF($M243&gt;0,4,3),0)),IF(AND($D243&lt;=CQ$6,$E243&gt;=CQ$5),60,0)))</f>
        <v/>
      </c>
      <c r="CR243" s="80" t="str">
        <f>IF(OR($A243="",NOT(ISNUMBER($G243))),"",IF(AND($F243&lt;=CR$6,$G243&gt;=CR$5),IF(CR$5&gt;$N243,5,$K243)*10+IF(AND($F243&gt;=CR$5,$F243&lt;=CR$6),IF(AND($G243&gt;=CR$5,$G243&lt;=CR$6),5,IF($L243=1,2,1)),IF(AND($G243&gt;=CR$5,$G243&lt;=CR$6),IF($M243&gt;0,4,3),0)),IF(AND($D243&lt;=CR$6,$E243&gt;=CR$5),60,0)))</f>
        <v/>
      </c>
      <c r="CS243" s="80" t="str">
        <f>IF(OR($A243="",NOT(ISNUMBER($G243))),"",IF(AND($F243&lt;=CS$6,$G243&gt;=CS$5),IF(CS$5&gt;$N243,5,$K243)*10+IF(AND($F243&gt;=CS$5,$F243&lt;=CS$6),IF(AND($G243&gt;=CS$5,$G243&lt;=CS$6),5,IF($L243=1,2,1)),IF(AND($G243&gt;=CS$5,$G243&lt;=CS$6),IF($M243&gt;0,4,3),0)),IF(AND($D243&lt;=CS$6,$E243&gt;=CS$5),60,0)))</f>
        <v/>
      </c>
      <c r="CT243" s="80" t="str">
        <f>IF(OR($A243="",NOT(ISNUMBER($G243))),"",IF(AND($F243&lt;=CT$6,$G243&gt;=CT$5),IF(CT$5&gt;$N243,5,$K243)*10+IF(AND($F243&gt;=CT$5,$F243&lt;=CT$6),IF(AND($G243&gt;=CT$5,$G243&lt;=CT$6),5,IF($L243=1,2,1)),IF(AND($G243&gt;=CT$5,$G243&lt;=CT$6),IF($M243&gt;0,4,3),0)),IF(AND($D243&lt;=CT$6,$E243&gt;=CT$5),60,0)))</f>
        <v/>
      </c>
      <c r="CU243" s="80" t="str">
        <f>IF(OR($A243="",NOT(ISNUMBER($G243))),"",IF(AND($F243&lt;=CU$6,$G243&gt;=CU$5),IF(CU$5&gt;$N243,5,$K243)*10+IF(AND($F243&gt;=CU$5,$F243&lt;=CU$6),IF(AND($G243&gt;=CU$5,$G243&lt;=CU$6),5,IF($L243=1,2,1)),IF(AND($G243&gt;=CU$5,$G243&lt;=CU$6),IF($M243&gt;0,4,3),0)),IF(AND($D243&lt;=CU$6,$E243&gt;=CU$5),60,0)))</f>
        <v/>
      </c>
      <c r="CV243" s="80" t="str">
        <f>IF(OR($A243="",NOT(ISNUMBER($G243))),"",IF(AND($F243&lt;=CV$6,$G243&gt;=CV$5),IF(CV$5&gt;$N243,5,$K243)*10+IF(AND($F243&gt;=CV$5,$F243&lt;=CV$6),IF(AND($G243&gt;=CV$5,$G243&lt;=CV$6),5,IF($L243=1,2,1)),IF(AND($G243&gt;=CV$5,$G243&lt;=CV$6),IF($M243&gt;0,4,3),0)),IF(AND($D243&lt;=CV$6,$E243&gt;=CV$5),60,0)))</f>
        <v/>
      </c>
      <c r="CW243" s="80" t="str">
        <f>IF(OR($A243="",NOT(ISNUMBER($G243))),"",IF(AND($F243&lt;=CW$6,$G243&gt;=CW$5),IF(CW$5&gt;$N243,5,$K243)*10+IF(AND($F243&gt;=CW$5,$F243&lt;=CW$6),IF(AND($G243&gt;=CW$5,$G243&lt;=CW$6),5,IF($L243=1,2,1)),IF(AND($G243&gt;=CW$5,$G243&lt;=CW$6),IF($M243&gt;0,4,3),0)),IF(AND($D243&lt;=CW$6,$E243&gt;=CW$5),60,0)))</f>
        <v/>
      </c>
      <c r="CX243" s="80" t="str">
        <f>IF(OR($A243="",NOT(ISNUMBER($G243))),"",IF(AND($F243&lt;=CX$6,$G243&gt;=CX$5),IF(CX$5&gt;$N243,5,$K243)*10+IF(AND($F243&gt;=CX$5,$F243&lt;=CX$6),IF(AND($G243&gt;=CX$5,$G243&lt;=CX$6),5,IF($L243=1,2,1)),IF(AND($G243&gt;=CX$5,$G243&lt;=CX$6),IF($M243&gt;0,4,3),0)),IF(AND($D243&lt;=CX$6,$E243&gt;=CX$5),60,0)))</f>
        <v/>
      </c>
      <c r="CY243" s="80" t="str">
        <f>IF(OR($A243="",NOT(ISNUMBER($G243))),"",IF(AND($F243&lt;=CY$6,$G243&gt;=CY$5),IF(CY$5&gt;$N243,5,$K243)*10+IF(AND($F243&gt;=CY$5,$F243&lt;=CY$6),IF(AND($G243&gt;=CY$5,$G243&lt;=CY$6),5,IF($L243=1,2,1)),IF(AND($G243&gt;=CY$5,$G243&lt;=CY$6),IF($M243&gt;0,4,3),0)),IF(AND($D243&lt;=CY$6,$E243&gt;=CY$5),60,0)))</f>
        <v/>
      </c>
      <c r="CZ243" s="80" t="str">
        <f>IF(OR($A243="",NOT(ISNUMBER($G243))),"",IF(AND($F243&lt;=CZ$6,$G243&gt;=CZ$5),IF(CZ$5&gt;$N243,5,$K243)*10+IF(AND($F243&gt;=CZ$5,$F243&lt;=CZ$6),IF(AND($G243&gt;=CZ$5,$G243&lt;=CZ$6),5,IF($L243=1,2,1)),IF(AND($G243&gt;=CZ$5,$G243&lt;=CZ$6),IF($M243&gt;0,4,3),0)),IF(AND($D243&lt;=CZ$6,$E243&gt;=CZ$5),60,0)))</f>
        <v/>
      </c>
      <c r="DA243" s="80" t="str">
        <f>IF(OR($A243="",NOT(ISNUMBER($G243))),"",IF(AND($F243&lt;=DA$6,$G243&gt;=DA$5),IF(DA$5&gt;$N243,5,$K243)*10+IF(AND($F243&gt;=DA$5,$F243&lt;=DA$6),IF(AND($G243&gt;=DA$5,$G243&lt;=DA$6),5,IF($L243=1,2,1)),IF(AND($G243&gt;=DA$5,$G243&lt;=DA$6),IF($M243&gt;0,4,3),0)),IF(AND($D243&lt;=DA$6,$E243&gt;=DA$5),60,0)))</f>
        <v/>
      </c>
      <c r="DB243" s="80" t="str">
        <f>IF(OR($A243="",NOT(ISNUMBER($G243))),"",IF(AND($F243&lt;=DB$6,$G243&gt;=DB$5),IF(DB$5&gt;$N243,5,$K243)*10+IF(AND($F243&gt;=DB$5,$F243&lt;=DB$6),IF(AND($G243&gt;=DB$5,$G243&lt;=DB$6),5,IF($L243=1,2,1)),IF(AND($G243&gt;=DB$5,$G243&lt;=DB$6),IF($M243&gt;0,4,3),0)),IF(AND($D243&lt;=DB$6,$E243&gt;=DB$5),60,0)))</f>
        <v/>
      </c>
      <c r="DC243" s="80" t="str">
        <f>IF(OR($A243="",NOT(ISNUMBER($G243))),"",IF(AND($F243&lt;=DC$6,$G243&gt;=DC$5),IF(DC$5&gt;$N243,5,$K243)*10+IF(AND($F243&gt;=DC$5,$F243&lt;=DC$6),IF(AND($G243&gt;=DC$5,$G243&lt;=DC$6),5,IF($L243=1,2,1)),IF(AND($G243&gt;=DC$5,$G243&lt;=DC$6),IF($M243&gt;0,4,3),0)),IF(AND($D243&lt;=DC$6,$E243&gt;=DC$5),60,0)))</f>
        <v/>
      </c>
      <c r="DD243" s="80" t="str">
        <f>IF(OR($A243="",NOT(ISNUMBER($G243))),"",IF(AND($F243&lt;=DD$6,$G243&gt;=DD$5),IF(DD$5&gt;$N243,5,$K243)*10+IF(AND($F243&gt;=DD$5,$F243&lt;=DD$6),IF(AND($G243&gt;=DD$5,$G243&lt;=DD$6),5,IF($L243=1,2,1)),IF(AND($G243&gt;=DD$5,$G243&lt;=DD$6),IF($M243&gt;0,4,3),0)),IF(AND($D243&lt;=DD$6,$E243&gt;=DD$5),60,0)))</f>
        <v/>
      </c>
      <c r="DE243" s="80" t="str">
        <f>IF(OR($A243="",NOT(ISNUMBER($G243))),"",IF(AND($F243&lt;=DE$6,$G243&gt;=DE$5),IF(DE$5&gt;$N243,5,$K243)*10+IF(AND($F243&gt;=DE$5,$F243&lt;=DE$6),IF(AND($G243&gt;=DE$5,$G243&lt;=DE$6),5,IF($L243=1,2,1)),IF(AND($G243&gt;=DE$5,$G243&lt;=DE$6),IF($M243&gt;0,4,3),0)),IF(AND($D243&lt;=DE$6,$E243&gt;=DE$5),60,0)))</f>
        <v/>
      </c>
      <c r="DF243" s="80" t="str">
        <f>IF(OR($A243="",NOT(ISNUMBER($G243))),"",IF(AND($F243&lt;=DF$6,$G243&gt;=DF$5),IF(DF$5&gt;$N243,5,$K243)*10+IF(AND($F243&gt;=DF$5,$F243&lt;=DF$6),IF(AND($G243&gt;=DF$5,$G243&lt;=DF$6),5,IF($L243=1,2,1)),IF(AND($G243&gt;=DF$5,$G243&lt;=DF$6),IF($M243&gt;0,4,3),0)),IF(AND($D243&lt;=DF$6,$E243&gt;=DF$5),60,0)))</f>
        <v/>
      </c>
      <c r="DG243" s="80" t="str">
        <f>IF(OR($A243="",NOT(ISNUMBER($G243))),"",IF(AND($F243&lt;=DG$6,$G243&gt;=DG$5),IF(DG$5&gt;$N243,5,$K243)*10+IF(AND($F243&gt;=DG$5,$F243&lt;=DG$6),IF(AND($G243&gt;=DG$5,$G243&lt;=DG$6),5,IF($L243=1,2,1)),IF(AND($G243&gt;=DG$5,$G243&lt;=DG$6),IF($M243&gt;0,4,3),0)),IF(AND($D243&lt;=DG$6,$E243&gt;=DG$5),60,0)))</f>
        <v/>
      </c>
      <c r="DH243" s="80" t="str">
        <f>IF(OR($A243="",NOT(ISNUMBER($G243))),"",IF(AND($F243&lt;=DH$6,$G243&gt;=DH$5),IF(DH$5&gt;$N243,5,$K243)*10+IF(AND($F243&gt;=DH$5,$F243&lt;=DH$6),IF(AND($G243&gt;=DH$5,$G243&lt;=DH$6),5,IF($L243=1,2,1)),IF(AND($G243&gt;=DH$5,$G243&lt;=DH$6),IF($M243&gt;0,4,3),0)),IF(AND($D243&lt;=DH$6,$E243&gt;=DH$5),60,0)))</f>
        <v/>
      </c>
      <c r="DI243" s="80" t="str">
        <f>IF(OR($A243="",NOT(ISNUMBER($G243))),"",IF(AND($F243&lt;=DI$6,$G243&gt;=DI$5),IF(DI$5&gt;$N243,5,$K243)*10+IF(AND($F243&gt;=DI$5,$F243&lt;=DI$6),IF(AND($G243&gt;=DI$5,$G243&lt;=DI$6),5,IF($L243=1,2,1)),IF(AND($G243&gt;=DI$5,$G243&lt;=DI$6),IF($M243&gt;0,4,3),0)),IF(AND($D243&lt;=DI$6,$E243&gt;=DI$5),60,0)))</f>
        <v/>
      </c>
      <c r="DJ243" s="80" t="str">
        <f>IF(OR($A243="",NOT(ISNUMBER($G243))),"",IF(AND($F243&lt;=DJ$6,$G243&gt;=DJ$5),IF(DJ$5&gt;$N243,5,$K243)*10+IF(AND($F243&gt;=DJ$5,$F243&lt;=DJ$6),IF(AND($G243&gt;=DJ$5,$G243&lt;=DJ$6),5,IF($L243=1,2,1)),IF(AND($G243&gt;=DJ$5,$G243&lt;=DJ$6),IF($M243&gt;0,4,3),0)),IF(AND($D243&lt;=DJ$6,$E243&gt;=DJ$5),60,0)))</f>
        <v/>
      </c>
      <c r="DK243" s="80" t="str">
        <f>IF(OR($A243="",NOT(ISNUMBER($G243))),"",IF(AND($F243&lt;=DK$6,$G243&gt;=DK$5),IF(DK$5&gt;$N243,5,$K243)*10+IF(AND($F243&gt;=DK$5,$F243&lt;=DK$6),IF(AND($G243&gt;=DK$5,$G243&lt;=DK$6),5,IF($L243=1,2,1)),IF(AND($G243&gt;=DK$5,$G243&lt;=DK$6),IF($M243&gt;0,4,3),0)),IF(AND($D243&lt;=DK$6,$E243&gt;=DK$5),60,0)))</f>
        <v/>
      </c>
      <c r="DL243" s="80" t="str">
        <f>IF(OR($A243="",NOT(ISNUMBER($G243))),"",IF(AND($F243&lt;=DL$6,$G243&gt;=DL$5),IF(DL$5&gt;$N243,5,$K243)*10+IF(AND($F243&gt;=DL$5,$F243&lt;=DL$6),IF(AND($G243&gt;=DL$5,$G243&lt;=DL$6),5,IF($L243=1,2,1)),IF(AND($G243&gt;=DL$5,$G243&lt;=DL$6),IF($M243&gt;0,4,3),0)),IF(AND($D243&lt;=DL$6,$E243&gt;=DL$5),60,0)))</f>
        <v/>
      </c>
      <c r="DM243" s="80" t="str">
        <f>IF(OR($A243="",NOT(ISNUMBER($G243))),"",IF(AND($F243&lt;=DM$6,$G243&gt;=DM$5),IF(DM$5&gt;$N243,5,$K243)*10+IF(AND($F243&gt;=DM$5,$F243&lt;=DM$6),IF(AND($G243&gt;=DM$5,$G243&lt;=DM$6),5,IF($L243=1,2,1)),IF(AND($G243&gt;=DM$5,$G243&lt;=DM$6),IF($M243&gt;0,4,3),0)),IF(AND($D243&lt;=DM$6,$E243&gt;=DM$5),60,0)))</f>
        <v/>
      </c>
      <c r="DN243" s="80" t="str">
        <f>IF(OR($A243="",NOT(ISNUMBER($G243))),"",IF(AND($F243&lt;=DN$6,$G243&gt;=DN$5),IF(DN$5&gt;$N243,5,$K243)*10+IF(AND($F243&gt;=DN$5,$F243&lt;=DN$6),IF(AND($G243&gt;=DN$5,$G243&lt;=DN$6),5,IF($L243=1,2,1)),IF(AND($G243&gt;=DN$5,$G243&lt;=DN$6),IF($M243&gt;0,4,3),0)),IF(AND($D243&lt;=DN$6,$E243&gt;=DN$5),60,0)))</f>
        <v/>
      </c>
      <c r="DO243" s="80" t="str">
        <f>IF(OR($A243="",NOT(ISNUMBER($G243))),"",IF(AND($F243&lt;=DO$6,$G243&gt;=DO$5),IF(DO$5&gt;$N243,5,$K243)*10+IF(AND($F243&gt;=DO$5,$F243&lt;=DO$6),IF(AND($G243&gt;=DO$5,$G243&lt;=DO$6),5,IF($L243=1,2,1)),IF(AND($G243&gt;=DO$5,$G243&lt;=DO$6),IF($M243&gt;0,4,3),0)),IF(AND($D243&lt;=DO$6,$E243&gt;=DO$5),60,0)))</f>
        <v/>
      </c>
      <c r="DP243" s="80" t="str">
        <f>IF(OR($A243="",NOT(ISNUMBER($G243))),"",IF(AND($F243&lt;=DP$6,$G243&gt;=DP$5),IF(DP$5&gt;$N243,5,$K243)*10+IF(AND($F243&gt;=DP$5,$F243&lt;=DP$6),IF(AND($G243&gt;=DP$5,$G243&lt;=DP$6),5,IF($L243=1,2,1)),IF(AND($G243&gt;=DP$5,$G243&lt;=DP$6),IF($M243&gt;0,4,3),0)),IF(AND($D243&lt;=DP$6,$E243&gt;=DP$5),60,0)))</f>
        <v/>
      </c>
      <c r="DQ243" s="80" t="str">
        <f>IF(OR($A243="",NOT(ISNUMBER($G243))),"",IF(AND($F243&lt;=DQ$6,$G243&gt;=DQ$5),IF(DQ$5&gt;$N243,5,$K243)*10+IF(AND($F243&gt;=DQ$5,$F243&lt;=DQ$6),IF(AND($G243&gt;=DQ$5,$G243&lt;=DQ$6),5,IF($L243=1,2,1)),IF(AND($G243&gt;=DQ$5,$G243&lt;=DQ$6),IF($M243&gt;0,4,3),0)),IF(AND($D243&lt;=DQ$6,$E243&gt;=DQ$5),60,0)))</f>
        <v/>
      </c>
      <c r="DR243" s="80" t="str">
        <f>IF(OR($A243="",NOT(ISNUMBER($G243))),"",IF(AND($F243&lt;=DR$6,$G243&gt;=DR$5),IF(DR$5&gt;$N243,5,$K243)*10+IF(AND($F243&gt;=DR$5,$F243&lt;=DR$6),IF(AND($G243&gt;=DR$5,$G243&lt;=DR$6),5,IF($L243=1,2,1)),IF(AND($G243&gt;=DR$5,$G243&lt;=DR$6),IF($M243&gt;0,4,3),0)),IF(AND($D243&lt;=DR$6,$E243&gt;=DR$5),60,0)))</f>
        <v/>
      </c>
      <c r="DS243" s="80" t="str">
        <f>IF(OR($A243="",NOT(ISNUMBER($G243))),"",IF(AND($F243&lt;=DS$6,$G243&gt;=DS$5),IF(DS$5&gt;$N243,5,$K243)*10+IF(AND($F243&gt;=DS$5,$F243&lt;=DS$6),IF(AND($G243&gt;=DS$5,$G243&lt;=DS$6),5,IF($L243=1,2,1)),IF(AND($G243&gt;=DS$5,$G243&lt;=DS$6),IF($M243&gt;0,4,3),0)),IF(AND($D243&lt;=DS$6,$E243&gt;=DS$5),60,0)))</f>
        <v/>
      </c>
      <c r="DT243" s="80" t="str">
        <f>IF(OR($A243="",NOT(ISNUMBER($G243))),"",IF(AND($F243&lt;=DT$6,$G243&gt;=DT$5),IF(DT$5&gt;$N243,5,$K243)*10+IF(AND($F243&gt;=DT$5,$F243&lt;=DT$6),IF(AND($G243&gt;=DT$5,$G243&lt;=DT$6),5,IF($L243=1,2,1)),IF(AND($G243&gt;=DT$5,$G243&lt;=DT$6),IF($M243&gt;0,4,3),0)),IF(AND($D243&lt;=DT$6,$E243&gt;=DT$5),60,0)))</f>
        <v/>
      </c>
      <c r="DU243" s="80" t="str">
        <f>IF(OR($A243="",NOT(ISNUMBER($G243))),"",IF(AND($F243&lt;=DU$6,$G243&gt;=DU$5),IF(DU$5&gt;$N243,5,$K243)*10+IF(AND($F243&gt;=DU$5,$F243&lt;=DU$6),IF(AND($G243&gt;=DU$5,$G243&lt;=DU$6),5,IF($L243=1,2,1)),IF(AND($G243&gt;=DU$5,$G243&lt;=DU$6),IF($M243&gt;0,4,3),0)),IF(AND($D243&lt;=DU$6,$E243&gt;=DU$5),60,0)))</f>
        <v/>
      </c>
      <c r="DV243" s="80" t="str">
        <f>IF(OR($A243="",NOT(ISNUMBER($G243))),"",IF(AND($F243&lt;=DV$6,$G243&gt;=DV$5),IF(DV$5&gt;$N243,5,$K243)*10+IF(AND($F243&gt;=DV$5,$F243&lt;=DV$6),IF(AND($G243&gt;=DV$5,$G243&lt;=DV$6),5,IF($L243=1,2,1)),IF(AND($G243&gt;=DV$5,$G243&lt;=DV$6),IF($M243&gt;0,4,3),0)),IF(AND($D243&lt;=DV$6,$E243&gt;=DV$5),60,0)))</f>
        <v/>
      </c>
      <c r="DW243" s="80" t="str">
        <f>IF(OR($A243="",NOT(ISNUMBER($G243))),"",IF(AND($F243&lt;=DW$6,$G243&gt;=DW$5),IF(DW$5&gt;$N243,5,$K243)*10+IF(AND($F243&gt;=DW$5,$F243&lt;=DW$6),IF(AND($G243&gt;=DW$5,$G243&lt;=DW$6),5,IF($L243=1,2,1)),IF(AND($G243&gt;=DW$5,$G243&lt;=DW$6),IF($M243&gt;0,4,3),0)),IF(AND($D243&lt;=DW$6,$E243&gt;=DW$5),60,0)))</f>
        <v/>
      </c>
      <c r="DX243" s="80" t="str">
        <f>IF(OR($A243="",NOT(ISNUMBER($G243))),"",IF(AND($F243&lt;=DX$6,$G243&gt;=DX$5),IF(DX$5&gt;$N243,5,$K243)*10+IF(AND($F243&gt;=DX$5,$F243&lt;=DX$6),IF(AND($G243&gt;=DX$5,$G243&lt;=DX$6),5,IF($L243=1,2,1)),IF(AND($G243&gt;=DX$5,$G243&lt;=DX$6),IF($M243&gt;0,4,3),0)),IF(AND($D243&lt;=DX$6,$E243&gt;=DX$5),60,0)))</f>
        <v/>
      </c>
      <c r="DY243" s="80" t="str">
        <f>IF(OR($A243="",NOT(ISNUMBER($G243))),"",IF(AND($F243&lt;=DY$6,$G243&gt;=DY$5),IF(DY$5&gt;$N243,5,$K243)*10+IF(AND($F243&gt;=DY$5,$F243&lt;=DY$6),IF(AND($G243&gt;=DY$5,$G243&lt;=DY$6),5,IF($L243=1,2,1)),IF(AND($G243&gt;=DY$5,$G243&lt;=DY$6),IF($M243&gt;0,4,3),0)),IF(AND($D243&lt;=DY$6,$E243&gt;=DY$5),60,0)))</f>
        <v/>
      </c>
      <c r="DZ243" s="80" t="str">
        <f>IF(OR($A243="",NOT(ISNUMBER($G243))),"",IF(AND($F243&lt;=DZ$6,$G243&gt;=DZ$5),IF(DZ$5&gt;$N243,5,$K243)*10+IF(AND($F243&gt;=DZ$5,$F243&lt;=DZ$6),IF(AND($G243&gt;=DZ$5,$G243&lt;=DZ$6),5,IF($L243=1,2,1)),IF(AND($G243&gt;=DZ$5,$G243&lt;=DZ$6),IF($M243&gt;0,4,3),0)),IF(AND($D243&lt;=DZ$6,$E243&gt;=DZ$5),60,0)))</f>
        <v/>
      </c>
      <c r="EA243" s="80" t="str">
        <f>IF(OR($A243="",NOT(ISNUMBER($G243))),"",IF(AND($F243&lt;=EA$6,$G243&gt;=EA$5),IF(EA$5&gt;$N243,5,$K243)*10+IF(AND($F243&gt;=EA$5,$F243&lt;=EA$6),IF(AND($G243&gt;=EA$5,$G243&lt;=EA$6),5,IF($L243=1,2,1)),IF(AND($G243&gt;=EA$5,$G243&lt;=EA$6),IF($M243&gt;0,4,3),0)),IF(AND($D243&lt;=EA$6,$E243&gt;=EA$5),60,0)))</f>
        <v/>
      </c>
      <c r="EB243" s="80" t="str">
        <f>IF(OR($A243="",NOT(ISNUMBER($G243))),"",IF(AND($F243&lt;=EB$6,$G243&gt;=EB$5),IF(EB$5&gt;$N243,5,$K243)*10+IF(AND($F243&gt;=EB$5,$F243&lt;=EB$6),IF(AND($G243&gt;=EB$5,$G243&lt;=EB$6),5,IF($L243=1,2,1)),IF(AND($G243&gt;=EB$5,$G243&lt;=EB$6),IF($M243&gt;0,4,3),0)),IF(AND($D243&lt;=EB$6,$E243&gt;=EB$5),60,0)))</f>
        <v/>
      </c>
      <c r="EC243" s="80" t="str">
        <f>IF(OR($A243="",NOT(ISNUMBER($G243))),"",IF(AND($F243&lt;=EC$6,$G243&gt;=EC$5),IF(EC$5&gt;$N243,5,$K243)*10+IF(AND($F243&gt;=EC$5,$F243&lt;=EC$6),IF(AND($G243&gt;=EC$5,$G243&lt;=EC$6),5,IF($L243=1,2,1)),IF(AND($G243&gt;=EC$5,$G243&lt;=EC$6),IF($M243&gt;0,4,3),0)),IF(AND($D243&lt;=EC$6,$E243&gt;=EC$5),60,0)))</f>
        <v/>
      </c>
      <c r="ED243" s="80" t="str">
        <f>IF(OR($A243="",NOT(ISNUMBER($G243))),"",IF(AND($F243&lt;=ED$6,$G243&gt;=ED$5),IF(ED$5&gt;$N243,5,$K243)*10+IF(AND($F243&gt;=ED$5,$F243&lt;=ED$6),IF(AND($G243&gt;=ED$5,$G243&lt;=ED$6),5,IF($L243=1,2,1)),IF(AND($G243&gt;=ED$5,$G243&lt;=ED$6),IF($M243&gt;0,4,3),0)),IF(AND($D243&lt;=ED$6,$E243&gt;=ED$5),60,0)))</f>
        <v/>
      </c>
    </row>
    <row r="244" ht="18" customHeight="1">
      <c r="A244" s="52" t="str">
        <f>IF(Tasks!$B244="","",Tasks!$A244)</f>
        <v/>
      </c>
      <c r="B244" s="78" t="str">
        <f>IF(Tasks!$B244="","",Tasks!$B244)</f>
        <v/>
      </c>
      <c r="C244" s="25" t="str">
        <f>IF($B244="","",IF(AND(Tasks!$D244="",Tasks!$G244=""),"-",IF(Tasks!$D244="","",Tasks!$D244&amp;IF(OR(Tasks!$E244="",Tasks!$E244="FS"),IF(N(Tasks!$F244)=0,"","FS"),Tasks!$E244)&amp;IF(N(Tasks!$F244)=0,"",IF(Tasks!$F244&gt;0,"+","")&amp;Tasks!$F244))&amp;IF(AND(Tasks!$D244&lt;&gt;"",Tasks!$G244&lt;&gt;""),", ","")&amp;IF(Tasks!$G244="","",Tasks!$G244&amp;IF(OR(Tasks!$H244="",Tasks!$H244="FS"),IF(N(Tasks!$I244)=0,"","FS"),Tasks!$H244)&amp;IF(N(Tasks!$I244)=0,"",IF(Tasks!$I244&gt;0,"+","")&amp;Tasks!$I244))))</f>
        <v/>
      </c>
      <c r="D244" s="51" t="str">
        <f>IF(OR($B244="",Tasks!$Q244=""),"",Tasks!$Q244)</f>
        <v/>
      </c>
      <c r="E244" s="51" t="str">
        <f>IF(OR($B244="",Tasks!$R244=""),"",Tasks!$R244)</f>
        <v/>
      </c>
      <c r="F244" s="51" t="str">
        <f>IF(OR($B244="",Tasks!$S244=""),"",Tasks!$S244)</f>
        <v/>
      </c>
      <c r="G244" s="51" t="str">
        <f>IF(OR($B244="",Tasks!$T244=""),"",Tasks!$T244)</f>
        <v/>
      </c>
      <c r="H244" s="52" t="str">
        <f>IF($B244="","",Tasks!$AE244)</f>
        <v/>
      </c>
      <c r="I244" s="79" t="str">
        <f>IF($B244="","",Tasks!$AF244)</f>
        <v/>
      </c>
      <c r="J244" s="53" t="str">
        <f>IF(OR($B244="",Tasks!$V244=""),"",Tasks!$V244)</f>
        <v/>
      </c>
      <c r="K244" s="52" t="str">
        <f>IF($B244="","",Tasks!$AA244)</f>
        <v/>
      </c>
      <c r="L244" s="52" t="str">
        <f>IF($B244="","",Tasks!$AB244)</f>
        <v/>
      </c>
      <c r="M244" s="52" t="str">
        <f>IF($B244="","",Tasks!$Z244)</f>
        <v/>
      </c>
      <c r="N244" s="52" t="str">
        <f>IF(OR($B244="",Tasks!$AG244=""),"",Tasks!$AG244)</f>
        <v/>
      </c>
      <c r="O244" s="80" t="str">
        <f>IF(OR($A244="",NOT(ISNUMBER($G244))),"",IF(AND($F244&lt;=O$6,$G244&gt;=O$5),IF(O$5&gt;$N244,5,$K244)*10+IF(AND($F244&gt;=O$5,$F244&lt;=O$6),IF(AND($G244&gt;=O$5,$G244&lt;=O$6),5,IF($L244=1,2,1)),IF(AND($G244&gt;=O$5,$G244&lt;=O$6),IF($M244&gt;0,4,3),0)),IF(AND($D244&lt;=O$6,$E244&gt;=O$5),60,0)))</f>
        <v/>
      </c>
      <c r="P244" s="80" t="str">
        <f>IF(OR($A244="",NOT(ISNUMBER($G244))),"",IF(AND($F244&lt;=P$6,$G244&gt;=P$5),IF(P$5&gt;$N244,5,$K244)*10+IF(AND($F244&gt;=P$5,$F244&lt;=P$6),IF(AND($G244&gt;=P$5,$G244&lt;=P$6),5,IF($L244=1,2,1)),IF(AND($G244&gt;=P$5,$G244&lt;=P$6),IF($M244&gt;0,4,3),0)),IF(AND($D244&lt;=P$6,$E244&gt;=P$5),60,0)))</f>
        <v/>
      </c>
      <c r="Q244" s="80" t="str">
        <f>IF(OR($A244="",NOT(ISNUMBER($G244))),"",IF(AND($F244&lt;=Q$6,$G244&gt;=Q$5),IF(Q$5&gt;$N244,5,$K244)*10+IF(AND($F244&gt;=Q$5,$F244&lt;=Q$6),IF(AND($G244&gt;=Q$5,$G244&lt;=Q$6),5,IF($L244=1,2,1)),IF(AND($G244&gt;=Q$5,$G244&lt;=Q$6),IF($M244&gt;0,4,3),0)),IF(AND($D244&lt;=Q$6,$E244&gt;=Q$5),60,0)))</f>
        <v/>
      </c>
      <c r="R244" s="80" t="str">
        <f>IF(OR($A244="",NOT(ISNUMBER($G244))),"",IF(AND($F244&lt;=R$6,$G244&gt;=R$5),IF(R$5&gt;$N244,5,$K244)*10+IF(AND($F244&gt;=R$5,$F244&lt;=R$6),IF(AND($G244&gt;=R$5,$G244&lt;=R$6),5,IF($L244=1,2,1)),IF(AND($G244&gt;=R$5,$G244&lt;=R$6),IF($M244&gt;0,4,3),0)),IF(AND($D244&lt;=R$6,$E244&gt;=R$5),60,0)))</f>
        <v/>
      </c>
      <c r="S244" s="80" t="str">
        <f>IF(OR($A244="",NOT(ISNUMBER($G244))),"",IF(AND($F244&lt;=S$6,$G244&gt;=S$5),IF(S$5&gt;$N244,5,$K244)*10+IF(AND($F244&gt;=S$5,$F244&lt;=S$6),IF(AND($G244&gt;=S$5,$G244&lt;=S$6),5,IF($L244=1,2,1)),IF(AND($G244&gt;=S$5,$G244&lt;=S$6),IF($M244&gt;0,4,3),0)),IF(AND($D244&lt;=S$6,$E244&gt;=S$5),60,0)))</f>
        <v/>
      </c>
      <c r="T244" s="80" t="str">
        <f>IF(OR($A244="",NOT(ISNUMBER($G244))),"",IF(AND($F244&lt;=T$6,$G244&gt;=T$5),IF(T$5&gt;$N244,5,$K244)*10+IF(AND($F244&gt;=T$5,$F244&lt;=T$6),IF(AND($G244&gt;=T$5,$G244&lt;=T$6),5,IF($L244=1,2,1)),IF(AND($G244&gt;=T$5,$G244&lt;=T$6),IF($M244&gt;0,4,3),0)),IF(AND($D244&lt;=T$6,$E244&gt;=T$5),60,0)))</f>
        <v/>
      </c>
      <c r="U244" s="80" t="str">
        <f>IF(OR($A244="",NOT(ISNUMBER($G244))),"",IF(AND($F244&lt;=U$6,$G244&gt;=U$5),IF(U$5&gt;$N244,5,$K244)*10+IF(AND($F244&gt;=U$5,$F244&lt;=U$6),IF(AND($G244&gt;=U$5,$G244&lt;=U$6),5,IF($L244=1,2,1)),IF(AND($G244&gt;=U$5,$G244&lt;=U$6),IF($M244&gt;0,4,3),0)),IF(AND($D244&lt;=U$6,$E244&gt;=U$5),60,0)))</f>
        <v/>
      </c>
      <c r="V244" s="80" t="str">
        <f>IF(OR($A244="",NOT(ISNUMBER($G244))),"",IF(AND($F244&lt;=V$6,$G244&gt;=V$5),IF(V$5&gt;$N244,5,$K244)*10+IF(AND($F244&gt;=V$5,$F244&lt;=V$6),IF(AND($G244&gt;=V$5,$G244&lt;=V$6),5,IF($L244=1,2,1)),IF(AND($G244&gt;=V$5,$G244&lt;=V$6),IF($M244&gt;0,4,3),0)),IF(AND($D244&lt;=V$6,$E244&gt;=V$5),60,0)))</f>
        <v/>
      </c>
      <c r="W244" s="80" t="str">
        <f>IF(OR($A244="",NOT(ISNUMBER($G244))),"",IF(AND($F244&lt;=W$6,$G244&gt;=W$5),IF(W$5&gt;$N244,5,$K244)*10+IF(AND($F244&gt;=W$5,$F244&lt;=W$6),IF(AND($G244&gt;=W$5,$G244&lt;=W$6),5,IF($L244=1,2,1)),IF(AND($G244&gt;=W$5,$G244&lt;=W$6),IF($M244&gt;0,4,3),0)),IF(AND($D244&lt;=W$6,$E244&gt;=W$5),60,0)))</f>
        <v/>
      </c>
      <c r="X244" s="80" t="str">
        <f>IF(OR($A244="",NOT(ISNUMBER($G244))),"",IF(AND($F244&lt;=X$6,$G244&gt;=X$5),IF(X$5&gt;$N244,5,$K244)*10+IF(AND($F244&gt;=X$5,$F244&lt;=X$6),IF(AND($G244&gt;=X$5,$G244&lt;=X$6),5,IF($L244=1,2,1)),IF(AND($G244&gt;=X$5,$G244&lt;=X$6),IF($M244&gt;0,4,3),0)),IF(AND($D244&lt;=X$6,$E244&gt;=X$5),60,0)))</f>
        <v/>
      </c>
      <c r="Y244" s="80" t="str">
        <f>IF(OR($A244="",NOT(ISNUMBER($G244))),"",IF(AND($F244&lt;=Y$6,$G244&gt;=Y$5),IF(Y$5&gt;$N244,5,$K244)*10+IF(AND($F244&gt;=Y$5,$F244&lt;=Y$6),IF(AND($G244&gt;=Y$5,$G244&lt;=Y$6),5,IF($L244=1,2,1)),IF(AND($G244&gt;=Y$5,$G244&lt;=Y$6),IF($M244&gt;0,4,3),0)),IF(AND($D244&lt;=Y$6,$E244&gt;=Y$5),60,0)))</f>
        <v/>
      </c>
      <c r="Z244" s="80" t="str">
        <f>IF(OR($A244="",NOT(ISNUMBER($G244))),"",IF(AND($F244&lt;=Z$6,$G244&gt;=Z$5),IF(Z$5&gt;$N244,5,$K244)*10+IF(AND($F244&gt;=Z$5,$F244&lt;=Z$6),IF(AND($G244&gt;=Z$5,$G244&lt;=Z$6),5,IF($L244=1,2,1)),IF(AND($G244&gt;=Z$5,$G244&lt;=Z$6),IF($M244&gt;0,4,3),0)),IF(AND($D244&lt;=Z$6,$E244&gt;=Z$5),60,0)))</f>
        <v/>
      </c>
      <c r="AA244" s="80" t="str">
        <f>IF(OR($A244="",NOT(ISNUMBER($G244))),"",IF(AND($F244&lt;=AA$6,$G244&gt;=AA$5),IF(AA$5&gt;$N244,5,$K244)*10+IF(AND($F244&gt;=AA$5,$F244&lt;=AA$6),IF(AND($G244&gt;=AA$5,$G244&lt;=AA$6),5,IF($L244=1,2,1)),IF(AND($G244&gt;=AA$5,$G244&lt;=AA$6),IF($M244&gt;0,4,3),0)),IF(AND($D244&lt;=AA$6,$E244&gt;=AA$5),60,0)))</f>
        <v/>
      </c>
      <c r="AB244" s="80" t="str">
        <f>IF(OR($A244="",NOT(ISNUMBER($G244))),"",IF(AND($F244&lt;=AB$6,$G244&gt;=AB$5),IF(AB$5&gt;$N244,5,$K244)*10+IF(AND($F244&gt;=AB$5,$F244&lt;=AB$6),IF(AND($G244&gt;=AB$5,$G244&lt;=AB$6),5,IF($L244=1,2,1)),IF(AND($G244&gt;=AB$5,$G244&lt;=AB$6),IF($M244&gt;0,4,3),0)),IF(AND($D244&lt;=AB$6,$E244&gt;=AB$5),60,0)))</f>
        <v/>
      </c>
      <c r="AC244" s="80" t="str">
        <f>IF(OR($A244="",NOT(ISNUMBER($G244))),"",IF(AND($F244&lt;=AC$6,$G244&gt;=AC$5),IF(AC$5&gt;$N244,5,$K244)*10+IF(AND($F244&gt;=AC$5,$F244&lt;=AC$6),IF(AND($G244&gt;=AC$5,$G244&lt;=AC$6),5,IF($L244=1,2,1)),IF(AND($G244&gt;=AC$5,$G244&lt;=AC$6),IF($M244&gt;0,4,3),0)),IF(AND($D244&lt;=AC$6,$E244&gt;=AC$5),60,0)))</f>
        <v/>
      </c>
      <c r="AD244" s="80" t="str">
        <f>IF(OR($A244="",NOT(ISNUMBER($G244))),"",IF(AND($F244&lt;=AD$6,$G244&gt;=AD$5),IF(AD$5&gt;$N244,5,$K244)*10+IF(AND($F244&gt;=AD$5,$F244&lt;=AD$6),IF(AND($G244&gt;=AD$5,$G244&lt;=AD$6),5,IF($L244=1,2,1)),IF(AND($G244&gt;=AD$5,$G244&lt;=AD$6),IF($M244&gt;0,4,3),0)),IF(AND($D244&lt;=AD$6,$E244&gt;=AD$5),60,0)))</f>
        <v/>
      </c>
      <c r="AE244" s="80" t="str">
        <f>IF(OR($A244="",NOT(ISNUMBER($G244))),"",IF(AND($F244&lt;=AE$6,$G244&gt;=AE$5),IF(AE$5&gt;$N244,5,$K244)*10+IF(AND($F244&gt;=AE$5,$F244&lt;=AE$6),IF(AND($G244&gt;=AE$5,$G244&lt;=AE$6),5,IF($L244=1,2,1)),IF(AND($G244&gt;=AE$5,$G244&lt;=AE$6),IF($M244&gt;0,4,3),0)),IF(AND($D244&lt;=AE$6,$E244&gt;=AE$5),60,0)))</f>
        <v/>
      </c>
      <c r="AF244" s="80" t="str">
        <f>IF(OR($A244="",NOT(ISNUMBER($G244))),"",IF(AND($F244&lt;=AF$6,$G244&gt;=AF$5),IF(AF$5&gt;$N244,5,$K244)*10+IF(AND($F244&gt;=AF$5,$F244&lt;=AF$6),IF(AND($G244&gt;=AF$5,$G244&lt;=AF$6),5,IF($L244=1,2,1)),IF(AND($G244&gt;=AF$5,$G244&lt;=AF$6),IF($M244&gt;0,4,3),0)),IF(AND($D244&lt;=AF$6,$E244&gt;=AF$5),60,0)))</f>
        <v/>
      </c>
      <c r="AG244" s="80" t="str">
        <f>IF(OR($A244="",NOT(ISNUMBER($G244))),"",IF(AND($F244&lt;=AG$6,$G244&gt;=AG$5),IF(AG$5&gt;$N244,5,$K244)*10+IF(AND($F244&gt;=AG$5,$F244&lt;=AG$6),IF(AND($G244&gt;=AG$5,$G244&lt;=AG$6),5,IF($L244=1,2,1)),IF(AND($G244&gt;=AG$5,$G244&lt;=AG$6),IF($M244&gt;0,4,3),0)),IF(AND($D244&lt;=AG$6,$E244&gt;=AG$5),60,0)))</f>
        <v/>
      </c>
      <c r="AH244" s="80" t="str">
        <f>IF(OR($A244="",NOT(ISNUMBER($G244))),"",IF(AND($F244&lt;=AH$6,$G244&gt;=AH$5),IF(AH$5&gt;$N244,5,$K244)*10+IF(AND($F244&gt;=AH$5,$F244&lt;=AH$6),IF(AND($G244&gt;=AH$5,$G244&lt;=AH$6),5,IF($L244=1,2,1)),IF(AND($G244&gt;=AH$5,$G244&lt;=AH$6),IF($M244&gt;0,4,3),0)),IF(AND($D244&lt;=AH$6,$E244&gt;=AH$5),60,0)))</f>
        <v/>
      </c>
      <c r="AI244" s="80" t="str">
        <f>IF(OR($A244="",NOT(ISNUMBER($G244))),"",IF(AND($F244&lt;=AI$6,$G244&gt;=AI$5),IF(AI$5&gt;$N244,5,$K244)*10+IF(AND($F244&gt;=AI$5,$F244&lt;=AI$6),IF(AND($G244&gt;=AI$5,$G244&lt;=AI$6),5,IF($L244=1,2,1)),IF(AND($G244&gt;=AI$5,$G244&lt;=AI$6),IF($M244&gt;0,4,3),0)),IF(AND($D244&lt;=AI$6,$E244&gt;=AI$5),60,0)))</f>
        <v/>
      </c>
      <c r="AJ244" s="80" t="str">
        <f>IF(OR($A244="",NOT(ISNUMBER($G244))),"",IF(AND($F244&lt;=AJ$6,$G244&gt;=AJ$5),IF(AJ$5&gt;$N244,5,$K244)*10+IF(AND($F244&gt;=AJ$5,$F244&lt;=AJ$6),IF(AND($G244&gt;=AJ$5,$G244&lt;=AJ$6),5,IF($L244=1,2,1)),IF(AND($G244&gt;=AJ$5,$G244&lt;=AJ$6),IF($M244&gt;0,4,3),0)),IF(AND($D244&lt;=AJ$6,$E244&gt;=AJ$5),60,0)))</f>
        <v/>
      </c>
      <c r="AK244" s="80" t="str">
        <f>IF(OR($A244="",NOT(ISNUMBER($G244))),"",IF(AND($F244&lt;=AK$6,$G244&gt;=AK$5),IF(AK$5&gt;$N244,5,$K244)*10+IF(AND($F244&gt;=AK$5,$F244&lt;=AK$6),IF(AND($G244&gt;=AK$5,$G244&lt;=AK$6),5,IF($L244=1,2,1)),IF(AND($G244&gt;=AK$5,$G244&lt;=AK$6),IF($M244&gt;0,4,3),0)),IF(AND($D244&lt;=AK$6,$E244&gt;=AK$5),60,0)))</f>
        <v/>
      </c>
      <c r="AL244" s="80" t="str">
        <f>IF(OR($A244="",NOT(ISNUMBER($G244))),"",IF(AND($F244&lt;=AL$6,$G244&gt;=AL$5),IF(AL$5&gt;$N244,5,$K244)*10+IF(AND($F244&gt;=AL$5,$F244&lt;=AL$6),IF(AND($G244&gt;=AL$5,$G244&lt;=AL$6),5,IF($L244=1,2,1)),IF(AND($G244&gt;=AL$5,$G244&lt;=AL$6),IF($M244&gt;0,4,3),0)),IF(AND($D244&lt;=AL$6,$E244&gt;=AL$5),60,0)))</f>
        <v/>
      </c>
      <c r="AM244" s="80" t="str">
        <f>IF(OR($A244="",NOT(ISNUMBER($G244))),"",IF(AND($F244&lt;=AM$6,$G244&gt;=AM$5),IF(AM$5&gt;$N244,5,$K244)*10+IF(AND($F244&gt;=AM$5,$F244&lt;=AM$6),IF(AND($G244&gt;=AM$5,$G244&lt;=AM$6),5,IF($L244=1,2,1)),IF(AND($G244&gt;=AM$5,$G244&lt;=AM$6),IF($M244&gt;0,4,3),0)),IF(AND($D244&lt;=AM$6,$E244&gt;=AM$5),60,0)))</f>
        <v/>
      </c>
      <c r="AN244" s="80" t="str">
        <f>IF(OR($A244="",NOT(ISNUMBER($G244))),"",IF(AND($F244&lt;=AN$6,$G244&gt;=AN$5),IF(AN$5&gt;$N244,5,$K244)*10+IF(AND($F244&gt;=AN$5,$F244&lt;=AN$6),IF(AND($G244&gt;=AN$5,$G244&lt;=AN$6),5,IF($L244=1,2,1)),IF(AND($G244&gt;=AN$5,$G244&lt;=AN$6),IF($M244&gt;0,4,3),0)),IF(AND($D244&lt;=AN$6,$E244&gt;=AN$5),60,0)))</f>
        <v/>
      </c>
      <c r="AO244" s="80" t="str">
        <f>IF(OR($A244="",NOT(ISNUMBER($G244))),"",IF(AND($F244&lt;=AO$6,$G244&gt;=AO$5),IF(AO$5&gt;$N244,5,$K244)*10+IF(AND($F244&gt;=AO$5,$F244&lt;=AO$6),IF(AND($G244&gt;=AO$5,$G244&lt;=AO$6),5,IF($L244=1,2,1)),IF(AND($G244&gt;=AO$5,$G244&lt;=AO$6),IF($M244&gt;0,4,3),0)),IF(AND($D244&lt;=AO$6,$E244&gt;=AO$5),60,0)))</f>
        <v/>
      </c>
      <c r="AP244" s="80" t="str">
        <f>IF(OR($A244="",NOT(ISNUMBER($G244))),"",IF(AND($F244&lt;=AP$6,$G244&gt;=AP$5),IF(AP$5&gt;$N244,5,$K244)*10+IF(AND($F244&gt;=AP$5,$F244&lt;=AP$6),IF(AND($G244&gt;=AP$5,$G244&lt;=AP$6),5,IF($L244=1,2,1)),IF(AND($G244&gt;=AP$5,$G244&lt;=AP$6),IF($M244&gt;0,4,3),0)),IF(AND($D244&lt;=AP$6,$E244&gt;=AP$5),60,0)))</f>
        <v/>
      </c>
      <c r="AQ244" s="80" t="str">
        <f>IF(OR($A244="",NOT(ISNUMBER($G244))),"",IF(AND($F244&lt;=AQ$6,$G244&gt;=AQ$5),IF(AQ$5&gt;$N244,5,$K244)*10+IF(AND($F244&gt;=AQ$5,$F244&lt;=AQ$6),IF(AND($G244&gt;=AQ$5,$G244&lt;=AQ$6),5,IF($L244=1,2,1)),IF(AND($G244&gt;=AQ$5,$G244&lt;=AQ$6),IF($M244&gt;0,4,3),0)),IF(AND($D244&lt;=AQ$6,$E244&gt;=AQ$5),60,0)))</f>
        <v/>
      </c>
      <c r="AR244" s="80" t="str">
        <f>IF(OR($A244="",NOT(ISNUMBER($G244))),"",IF(AND($F244&lt;=AR$6,$G244&gt;=AR$5),IF(AR$5&gt;$N244,5,$K244)*10+IF(AND($F244&gt;=AR$5,$F244&lt;=AR$6),IF(AND($G244&gt;=AR$5,$G244&lt;=AR$6),5,IF($L244=1,2,1)),IF(AND($G244&gt;=AR$5,$G244&lt;=AR$6),IF($M244&gt;0,4,3),0)),IF(AND($D244&lt;=AR$6,$E244&gt;=AR$5),60,0)))</f>
        <v/>
      </c>
      <c r="AS244" s="80" t="str">
        <f>IF(OR($A244="",NOT(ISNUMBER($G244))),"",IF(AND($F244&lt;=AS$6,$G244&gt;=AS$5),IF(AS$5&gt;$N244,5,$K244)*10+IF(AND($F244&gt;=AS$5,$F244&lt;=AS$6),IF(AND($G244&gt;=AS$5,$G244&lt;=AS$6),5,IF($L244=1,2,1)),IF(AND($G244&gt;=AS$5,$G244&lt;=AS$6),IF($M244&gt;0,4,3),0)),IF(AND($D244&lt;=AS$6,$E244&gt;=AS$5),60,0)))</f>
        <v/>
      </c>
      <c r="AT244" s="80" t="str">
        <f>IF(OR($A244="",NOT(ISNUMBER($G244))),"",IF(AND($F244&lt;=AT$6,$G244&gt;=AT$5),IF(AT$5&gt;$N244,5,$K244)*10+IF(AND($F244&gt;=AT$5,$F244&lt;=AT$6),IF(AND($G244&gt;=AT$5,$G244&lt;=AT$6),5,IF($L244=1,2,1)),IF(AND($G244&gt;=AT$5,$G244&lt;=AT$6),IF($M244&gt;0,4,3),0)),IF(AND($D244&lt;=AT$6,$E244&gt;=AT$5),60,0)))</f>
        <v/>
      </c>
      <c r="AU244" s="80" t="str">
        <f>IF(OR($A244="",NOT(ISNUMBER($G244))),"",IF(AND($F244&lt;=AU$6,$G244&gt;=AU$5),IF(AU$5&gt;$N244,5,$K244)*10+IF(AND($F244&gt;=AU$5,$F244&lt;=AU$6),IF(AND($G244&gt;=AU$5,$G244&lt;=AU$6),5,IF($L244=1,2,1)),IF(AND($G244&gt;=AU$5,$G244&lt;=AU$6),IF($M244&gt;0,4,3),0)),IF(AND($D244&lt;=AU$6,$E244&gt;=AU$5),60,0)))</f>
        <v/>
      </c>
      <c r="AV244" s="80" t="str">
        <f>IF(OR($A244="",NOT(ISNUMBER($G244))),"",IF(AND($F244&lt;=AV$6,$G244&gt;=AV$5),IF(AV$5&gt;$N244,5,$K244)*10+IF(AND($F244&gt;=AV$5,$F244&lt;=AV$6),IF(AND($G244&gt;=AV$5,$G244&lt;=AV$6),5,IF($L244=1,2,1)),IF(AND($G244&gt;=AV$5,$G244&lt;=AV$6),IF($M244&gt;0,4,3),0)),IF(AND($D244&lt;=AV$6,$E244&gt;=AV$5),60,0)))</f>
        <v/>
      </c>
      <c r="AW244" s="80" t="str">
        <f>IF(OR($A244="",NOT(ISNUMBER($G244))),"",IF(AND($F244&lt;=AW$6,$G244&gt;=AW$5),IF(AW$5&gt;$N244,5,$K244)*10+IF(AND($F244&gt;=AW$5,$F244&lt;=AW$6),IF(AND($G244&gt;=AW$5,$G244&lt;=AW$6),5,IF($L244=1,2,1)),IF(AND($G244&gt;=AW$5,$G244&lt;=AW$6),IF($M244&gt;0,4,3),0)),IF(AND($D244&lt;=AW$6,$E244&gt;=AW$5),60,0)))</f>
        <v/>
      </c>
      <c r="AX244" s="80" t="str">
        <f>IF(OR($A244="",NOT(ISNUMBER($G244))),"",IF(AND($F244&lt;=AX$6,$G244&gt;=AX$5),IF(AX$5&gt;$N244,5,$K244)*10+IF(AND($F244&gt;=AX$5,$F244&lt;=AX$6),IF(AND($G244&gt;=AX$5,$G244&lt;=AX$6),5,IF($L244=1,2,1)),IF(AND($G244&gt;=AX$5,$G244&lt;=AX$6),IF($M244&gt;0,4,3),0)),IF(AND($D244&lt;=AX$6,$E244&gt;=AX$5),60,0)))</f>
        <v/>
      </c>
      <c r="AY244" s="80" t="str">
        <f>IF(OR($A244="",NOT(ISNUMBER($G244))),"",IF(AND($F244&lt;=AY$6,$G244&gt;=AY$5),IF(AY$5&gt;$N244,5,$K244)*10+IF(AND($F244&gt;=AY$5,$F244&lt;=AY$6),IF(AND($G244&gt;=AY$5,$G244&lt;=AY$6),5,IF($L244=1,2,1)),IF(AND($G244&gt;=AY$5,$G244&lt;=AY$6),IF($M244&gt;0,4,3),0)),IF(AND($D244&lt;=AY$6,$E244&gt;=AY$5),60,0)))</f>
        <v/>
      </c>
      <c r="AZ244" s="80" t="str">
        <f>IF(OR($A244="",NOT(ISNUMBER($G244))),"",IF(AND($F244&lt;=AZ$6,$G244&gt;=AZ$5),IF(AZ$5&gt;$N244,5,$K244)*10+IF(AND($F244&gt;=AZ$5,$F244&lt;=AZ$6),IF(AND($G244&gt;=AZ$5,$G244&lt;=AZ$6),5,IF($L244=1,2,1)),IF(AND($G244&gt;=AZ$5,$G244&lt;=AZ$6),IF($M244&gt;0,4,3),0)),IF(AND($D244&lt;=AZ$6,$E244&gt;=AZ$5),60,0)))</f>
        <v/>
      </c>
      <c r="BA244" s="80" t="str">
        <f>IF(OR($A244="",NOT(ISNUMBER($G244))),"",IF(AND($F244&lt;=BA$6,$G244&gt;=BA$5),IF(BA$5&gt;$N244,5,$K244)*10+IF(AND($F244&gt;=BA$5,$F244&lt;=BA$6),IF(AND($G244&gt;=BA$5,$G244&lt;=BA$6),5,IF($L244=1,2,1)),IF(AND($G244&gt;=BA$5,$G244&lt;=BA$6),IF($M244&gt;0,4,3),0)),IF(AND($D244&lt;=BA$6,$E244&gt;=BA$5),60,0)))</f>
        <v/>
      </c>
      <c r="BB244" s="80" t="str">
        <f>IF(OR($A244="",NOT(ISNUMBER($G244))),"",IF(AND($F244&lt;=BB$6,$G244&gt;=BB$5),IF(BB$5&gt;$N244,5,$K244)*10+IF(AND($F244&gt;=BB$5,$F244&lt;=BB$6),IF(AND($G244&gt;=BB$5,$G244&lt;=BB$6),5,IF($L244=1,2,1)),IF(AND($G244&gt;=BB$5,$G244&lt;=BB$6),IF($M244&gt;0,4,3),0)),IF(AND($D244&lt;=BB$6,$E244&gt;=BB$5),60,0)))</f>
        <v/>
      </c>
      <c r="BC244" s="80" t="str">
        <f>IF(OR($A244="",NOT(ISNUMBER($G244))),"",IF(AND($F244&lt;=BC$6,$G244&gt;=BC$5),IF(BC$5&gt;$N244,5,$K244)*10+IF(AND($F244&gt;=BC$5,$F244&lt;=BC$6),IF(AND($G244&gt;=BC$5,$G244&lt;=BC$6),5,IF($L244=1,2,1)),IF(AND($G244&gt;=BC$5,$G244&lt;=BC$6),IF($M244&gt;0,4,3),0)),IF(AND($D244&lt;=BC$6,$E244&gt;=BC$5),60,0)))</f>
        <v/>
      </c>
      <c r="BD244" s="80" t="str">
        <f>IF(OR($A244="",NOT(ISNUMBER($G244))),"",IF(AND($F244&lt;=BD$6,$G244&gt;=BD$5),IF(BD$5&gt;$N244,5,$K244)*10+IF(AND($F244&gt;=BD$5,$F244&lt;=BD$6),IF(AND($G244&gt;=BD$5,$G244&lt;=BD$6),5,IF($L244=1,2,1)),IF(AND($G244&gt;=BD$5,$G244&lt;=BD$6),IF($M244&gt;0,4,3),0)),IF(AND($D244&lt;=BD$6,$E244&gt;=BD$5),60,0)))</f>
        <v/>
      </c>
      <c r="BE244" s="80" t="str">
        <f>IF(OR($A244="",NOT(ISNUMBER($G244))),"",IF(AND($F244&lt;=BE$6,$G244&gt;=BE$5),IF(BE$5&gt;$N244,5,$K244)*10+IF(AND($F244&gt;=BE$5,$F244&lt;=BE$6),IF(AND($G244&gt;=BE$5,$G244&lt;=BE$6),5,IF($L244=1,2,1)),IF(AND($G244&gt;=BE$5,$G244&lt;=BE$6),IF($M244&gt;0,4,3),0)),IF(AND($D244&lt;=BE$6,$E244&gt;=BE$5),60,0)))</f>
        <v/>
      </c>
      <c r="BF244" s="80" t="str">
        <f>IF(OR($A244="",NOT(ISNUMBER($G244))),"",IF(AND($F244&lt;=BF$6,$G244&gt;=BF$5),IF(BF$5&gt;$N244,5,$K244)*10+IF(AND($F244&gt;=BF$5,$F244&lt;=BF$6),IF(AND($G244&gt;=BF$5,$G244&lt;=BF$6),5,IF($L244=1,2,1)),IF(AND($G244&gt;=BF$5,$G244&lt;=BF$6),IF($M244&gt;0,4,3),0)),IF(AND($D244&lt;=BF$6,$E244&gt;=BF$5),60,0)))</f>
        <v/>
      </c>
      <c r="BG244" s="80" t="str">
        <f>IF(OR($A244="",NOT(ISNUMBER($G244))),"",IF(AND($F244&lt;=BG$6,$G244&gt;=BG$5),IF(BG$5&gt;$N244,5,$K244)*10+IF(AND($F244&gt;=BG$5,$F244&lt;=BG$6),IF(AND($G244&gt;=BG$5,$G244&lt;=BG$6),5,IF($L244=1,2,1)),IF(AND($G244&gt;=BG$5,$G244&lt;=BG$6),IF($M244&gt;0,4,3),0)),IF(AND($D244&lt;=BG$6,$E244&gt;=BG$5),60,0)))</f>
        <v/>
      </c>
      <c r="BH244" s="80" t="str">
        <f>IF(OR($A244="",NOT(ISNUMBER($G244))),"",IF(AND($F244&lt;=BH$6,$G244&gt;=BH$5),IF(BH$5&gt;$N244,5,$K244)*10+IF(AND($F244&gt;=BH$5,$F244&lt;=BH$6),IF(AND($G244&gt;=BH$5,$G244&lt;=BH$6),5,IF($L244=1,2,1)),IF(AND($G244&gt;=BH$5,$G244&lt;=BH$6),IF($M244&gt;0,4,3),0)),IF(AND($D244&lt;=BH$6,$E244&gt;=BH$5),60,0)))</f>
        <v/>
      </c>
      <c r="BI244" s="80" t="str">
        <f>IF(OR($A244="",NOT(ISNUMBER($G244))),"",IF(AND($F244&lt;=BI$6,$G244&gt;=BI$5),IF(BI$5&gt;$N244,5,$K244)*10+IF(AND($F244&gt;=BI$5,$F244&lt;=BI$6),IF(AND($G244&gt;=BI$5,$G244&lt;=BI$6),5,IF($L244=1,2,1)),IF(AND($G244&gt;=BI$5,$G244&lt;=BI$6),IF($M244&gt;0,4,3),0)),IF(AND($D244&lt;=BI$6,$E244&gt;=BI$5),60,0)))</f>
        <v/>
      </c>
      <c r="BJ244" s="80" t="str">
        <f>IF(OR($A244="",NOT(ISNUMBER($G244))),"",IF(AND($F244&lt;=BJ$6,$G244&gt;=BJ$5),IF(BJ$5&gt;$N244,5,$K244)*10+IF(AND($F244&gt;=BJ$5,$F244&lt;=BJ$6),IF(AND($G244&gt;=BJ$5,$G244&lt;=BJ$6),5,IF($L244=1,2,1)),IF(AND($G244&gt;=BJ$5,$G244&lt;=BJ$6),IF($M244&gt;0,4,3),0)),IF(AND($D244&lt;=BJ$6,$E244&gt;=BJ$5),60,0)))</f>
        <v/>
      </c>
      <c r="BK244" s="80" t="str">
        <f>IF(OR($A244="",NOT(ISNUMBER($G244))),"",IF(AND($F244&lt;=BK$6,$G244&gt;=BK$5),IF(BK$5&gt;$N244,5,$K244)*10+IF(AND($F244&gt;=BK$5,$F244&lt;=BK$6),IF(AND($G244&gt;=BK$5,$G244&lt;=BK$6),5,IF($L244=1,2,1)),IF(AND($G244&gt;=BK$5,$G244&lt;=BK$6),IF($M244&gt;0,4,3),0)),IF(AND($D244&lt;=BK$6,$E244&gt;=BK$5),60,0)))</f>
        <v/>
      </c>
      <c r="BL244" s="80" t="str">
        <f>IF(OR($A244="",NOT(ISNUMBER($G244))),"",IF(AND($F244&lt;=BL$6,$G244&gt;=BL$5),IF(BL$5&gt;$N244,5,$K244)*10+IF(AND($F244&gt;=BL$5,$F244&lt;=BL$6),IF(AND($G244&gt;=BL$5,$G244&lt;=BL$6),5,IF($L244=1,2,1)),IF(AND($G244&gt;=BL$5,$G244&lt;=BL$6),IF($M244&gt;0,4,3),0)),IF(AND($D244&lt;=BL$6,$E244&gt;=BL$5),60,0)))</f>
        <v/>
      </c>
      <c r="BM244" s="80" t="str">
        <f>IF(OR($A244="",NOT(ISNUMBER($G244))),"",IF(AND($F244&lt;=BM$6,$G244&gt;=BM$5),IF(BM$5&gt;$N244,5,$K244)*10+IF(AND($F244&gt;=BM$5,$F244&lt;=BM$6),IF(AND($G244&gt;=BM$5,$G244&lt;=BM$6),5,IF($L244=1,2,1)),IF(AND($G244&gt;=BM$5,$G244&lt;=BM$6),IF($M244&gt;0,4,3),0)),IF(AND($D244&lt;=BM$6,$E244&gt;=BM$5),60,0)))</f>
        <v/>
      </c>
      <c r="BN244" s="80" t="str">
        <f>IF(OR($A244="",NOT(ISNUMBER($G244))),"",IF(AND($F244&lt;=BN$6,$G244&gt;=BN$5),IF(BN$5&gt;$N244,5,$K244)*10+IF(AND($F244&gt;=BN$5,$F244&lt;=BN$6),IF(AND($G244&gt;=BN$5,$G244&lt;=BN$6),5,IF($L244=1,2,1)),IF(AND($G244&gt;=BN$5,$G244&lt;=BN$6),IF($M244&gt;0,4,3),0)),IF(AND($D244&lt;=BN$6,$E244&gt;=BN$5),60,0)))</f>
        <v/>
      </c>
      <c r="BO244" s="80" t="str">
        <f>IF(OR($A244="",NOT(ISNUMBER($G244))),"",IF(AND($F244&lt;=BO$6,$G244&gt;=BO$5),IF(BO$5&gt;$N244,5,$K244)*10+IF(AND($F244&gt;=BO$5,$F244&lt;=BO$6),IF(AND($G244&gt;=BO$5,$G244&lt;=BO$6),5,IF($L244=1,2,1)),IF(AND($G244&gt;=BO$5,$G244&lt;=BO$6),IF($M244&gt;0,4,3),0)),IF(AND($D244&lt;=BO$6,$E244&gt;=BO$5),60,0)))</f>
        <v/>
      </c>
      <c r="BP244" s="80" t="str">
        <f>IF(OR($A244="",NOT(ISNUMBER($G244))),"",IF(AND($F244&lt;=BP$6,$G244&gt;=BP$5),IF(BP$5&gt;$N244,5,$K244)*10+IF(AND($F244&gt;=BP$5,$F244&lt;=BP$6),IF(AND($G244&gt;=BP$5,$G244&lt;=BP$6),5,IF($L244=1,2,1)),IF(AND($G244&gt;=BP$5,$G244&lt;=BP$6),IF($M244&gt;0,4,3),0)),IF(AND($D244&lt;=BP$6,$E244&gt;=BP$5),60,0)))</f>
        <v/>
      </c>
      <c r="BQ244" s="80" t="str">
        <f>IF(OR($A244="",NOT(ISNUMBER($G244))),"",IF(AND($F244&lt;=BQ$6,$G244&gt;=BQ$5),IF(BQ$5&gt;$N244,5,$K244)*10+IF(AND($F244&gt;=BQ$5,$F244&lt;=BQ$6),IF(AND($G244&gt;=BQ$5,$G244&lt;=BQ$6),5,IF($L244=1,2,1)),IF(AND($G244&gt;=BQ$5,$G244&lt;=BQ$6),IF($M244&gt;0,4,3),0)),IF(AND($D244&lt;=BQ$6,$E244&gt;=BQ$5),60,0)))</f>
        <v/>
      </c>
      <c r="BR244" s="80" t="str">
        <f>IF(OR($A244="",NOT(ISNUMBER($G244))),"",IF(AND($F244&lt;=BR$6,$G244&gt;=BR$5),IF(BR$5&gt;$N244,5,$K244)*10+IF(AND($F244&gt;=BR$5,$F244&lt;=BR$6),IF(AND($G244&gt;=BR$5,$G244&lt;=BR$6),5,IF($L244=1,2,1)),IF(AND($G244&gt;=BR$5,$G244&lt;=BR$6),IF($M244&gt;0,4,3),0)),IF(AND($D244&lt;=BR$6,$E244&gt;=BR$5),60,0)))</f>
        <v/>
      </c>
      <c r="BS244" s="80" t="str">
        <f>IF(OR($A244="",NOT(ISNUMBER($G244))),"",IF(AND($F244&lt;=BS$6,$G244&gt;=BS$5),IF(BS$5&gt;$N244,5,$K244)*10+IF(AND($F244&gt;=BS$5,$F244&lt;=BS$6),IF(AND($G244&gt;=BS$5,$G244&lt;=BS$6),5,IF($L244=1,2,1)),IF(AND($G244&gt;=BS$5,$G244&lt;=BS$6),IF($M244&gt;0,4,3),0)),IF(AND($D244&lt;=BS$6,$E244&gt;=BS$5),60,0)))</f>
        <v/>
      </c>
      <c r="BT244" s="80" t="str">
        <f>IF(OR($A244="",NOT(ISNUMBER($G244))),"",IF(AND($F244&lt;=BT$6,$G244&gt;=BT$5),IF(BT$5&gt;$N244,5,$K244)*10+IF(AND($F244&gt;=BT$5,$F244&lt;=BT$6),IF(AND($G244&gt;=BT$5,$G244&lt;=BT$6),5,IF($L244=1,2,1)),IF(AND($G244&gt;=BT$5,$G244&lt;=BT$6),IF($M244&gt;0,4,3),0)),IF(AND($D244&lt;=BT$6,$E244&gt;=BT$5),60,0)))</f>
        <v/>
      </c>
      <c r="BU244" s="80" t="str">
        <f>IF(OR($A244="",NOT(ISNUMBER($G244))),"",IF(AND($F244&lt;=BU$6,$G244&gt;=BU$5),IF(BU$5&gt;$N244,5,$K244)*10+IF(AND($F244&gt;=BU$5,$F244&lt;=BU$6),IF(AND($G244&gt;=BU$5,$G244&lt;=BU$6),5,IF($L244=1,2,1)),IF(AND($G244&gt;=BU$5,$G244&lt;=BU$6),IF($M244&gt;0,4,3),0)),IF(AND($D244&lt;=BU$6,$E244&gt;=BU$5),60,0)))</f>
        <v/>
      </c>
      <c r="BV244" s="80" t="str">
        <f>IF(OR($A244="",NOT(ISNUMBER($G244))),"",IF(AND($F244&lt;=BV$6,$G244&gt;=BV$5),IF(BV$5&gt;$N244,5,$K244)*10+IF(AND($F244&gt;=BV$5,$F244&lt;=BV$6),IF(AND($G244&gt;=BV$5,$G244&lt;=BV$6),5,IF($L244=1,2,1)),IF(AND($G244&gt;=BV$5,$G244&lt;=BV$6),IF($M244&gt;0,4,3),0)),IF(AND($D244&lt;=BV$6,$E244&gt;=BV$5),60,0)))</f>
        <v/>
      </c>
      <c r="BW244" s="80" t="str">
        <f>IF(OR($A244="",NOT(ISNUMBER($G244))),"",IF(AND($F244&lt;=BW$6,$G244&gt;=BW$5),IF(BW$5&gt;$N244,5,$K244)*10+IF(AND($F244&gt;=BW$5,$F244&lt;=BW$6),IF(AND($G244&gt;=BW$5,$G244&lt;=BW$6),5,IF($L244=1,2,1)),IF(AND($G244&gt;=BW$5,$G244&lt;=BW$6),IF($M244&gt;0,4,3),0)),IF(AND($D244&lt;=BW$6,$E244&gt;=BW$5),60,0)))</f>
        <v/>
      </c>
      <c r="BX244" s="80" t="str">
        <f>IF(OR($A244="",NOT(ISNUMBER($G244))),"",IF(AND($F244&lt;=BX$6,$G244&gt;=BX$5),IF(BX$5&gt;$N244,5,$K244)*10+IF(AND($F244&gt;=BX$5,$F244&lt;=BX$6),IF(AND($G244&gt;=BX$5,$G244&lt;=BX$6),5,IF($L244=1,2,1)),IF(AND($G244&gt;=BX$5,$G244&lt;=BX$6),IF($M244&gt;0,4,3),0)),IF(AND($D244&lt;=BX$6,$E244&gt;=BX$5),60,0)))</f>
        <v/>
      </c>
      <c r="BY244" s="80" t="str">
        <f>IF(OR($A244="",NOT(ISNUMBER($G244))),"",IF(AND($F244&lt;=BY$6,$G244&gt;=BY$5),IF(BY$5&gt;$N244,5,$K244)*10+IF(AND($F244&gt;=BY$5,$F244&lt;=BY$6),IF(AND($G244&gt;=BY$5,$G244&lt;=BY$6),5,IF($L244=1,2,1)),IF(AND($G244&gt;=BY$5,$G244&lt;=BY$6),IF($M244&gt;0,4,3),0)),IF(AND($D244&lt;=BY$6,$E244&gt;=BY$5),60,0)))</f>
        <v/>
      </c>
      <c r="BZ244" s="80" t="str">
        <f>IF(OR($A244="",NOT(ISNUMBER($G244))),"",IF(AND($F244&lt;=BZ$6,$G244&gt;=BZ$5),IF(BZ$5&gt;$N244,5,$K244)*10+IF(AND($F244&gt;=BZ$5,$F244&lt;=BZ$6),IF(AND($G244&gt;=BZ$5,$G244&lt;=BZ$6),5,IF($L244=1,2,1)),IF(AND($G244&gt;=BZ$5,$G244&lt;=BZ$6),IF($M244&gt;0,4,3),0)),IF(AND($D244&lt;=BZ$6,$E244&gt;=BZ$5),60,0)))</f>
        <v/>
      </c>
      <c r="CA244" s="80" t="str">
        <f>IF(OR($A244="",NOT(ISNUMBER($G244))),"",IF(AND($F244&lt;=CA$6,$G244&gt;=CA$5),IF(CA$5&gt;$N244,5,$K244)*10+IF(AND($F244&gt;=CA$5,$F244&lt;=CA$6),IF(AND($G244&gt;=CA$5,$G244&lt;=CA$6),5,IF($L244=1,2,1)),IF(AND($G244&gt;=CA$5,$G244&lt;=CA$6),IF($M244&gt;0,4,3),0)),IF(AND($D244&lt;=CA$6,$E244&gt;=CA$5),60,0)))</f>
        <v/>
      </c>
      <c r="CB244" s="80" t="str">
        <f>IF(OR($A244="",NOT(ISNUMBER($G244))),"",IF(AND($F244&lt;=CB$6,$G244&gt;=CB$5),IF(CB$5&gt;$N244,5,$K244)*10+IF(AND($F244&gt;=CB$5,$F244&lt;=CB$6),IF(AND($G244&gt;=CB$5,$G244&lt;=CB$6),5,IF($L244=1,2,1)),IF(AND($G244&gt;=CB$5,$G244&lt;=CB$6),IF($M244&gt;0,4,3),0)),IF(AND($D244&lt;=CB$6,$E244&gt;=CB$5),60,0)))</f>
        <v/>
      </c>
      <c r="CC244" s="80" t="str">
        <f>IF(OR($A244="",NOT(ISNUMBER($G244))),"",IF(AND($F244&lt;=CC$6,$G244&gt;=CC$5),IF(CC$5&gt;$N244,5,$K244)*10+IF(AND($F244&gt;=CC$5,$F244&lt;=CC$6),IF(AND($G244&gt;=CC$5,$G244&lt;=CC$6),5,IF($L244=1,2,1)),IF(AND($G244&gt;=CC$5,$G244&lt;=CC$6),IF($M244&gt;0,4,3),0)),IF(AND($D244&lt;=CC$6,$E244&gt;=CC$5),60,0)))</f>
        <v/>
      </c>
      <c r="CD244" s="80" t="str">
        <f>IF(OR($A244="",NOT(ISNUMBER($G244))),"",IF(AND($F244&lt;=CD$6,$G244&gt;=CD$5),IF(CD$5&gt;$N244,5,$K244)*10+IF(AND($F244&gt;=CD$5,$F244&lt;=CD$6),IF(AND($G244&gt;=CD$5,$G244&lt;=CD$6),5,IF($L244=1,2,1)),IF(AND($G244&gt;=CD$5,$G244&lt;=CD$6),IF($M244&gt;0,4,3),0)),IF(AND($D244&lt;=CD$6,$E244&gt;=CD$5),60,0)))</f>
        <v/>
      </c>
      <c r="CE244" s="80" t="str">
        <f>IF(OR($A244="",NOT(ISNUMBER($G244))),"",IF(AND($F244&lt;=CE$6,$G244&gt;=CE$5),IF(CE$5&gt;$N244,5,$K244)*10+IF(AND($F244&gt;=CE$5,$F244&lt;=CE$6),IF(AND($G244&gt;=CE$5,$G244&lt;=CE$6),5,IF($L244=1,2,1)),IF(AND($G244&gt;=CE$5,$G244&lt;=CE$6),IF($M244&gt;0,4,3),0)),IF(AND($D244&lt;=CE$6,$E244&gt;=CE$5),60,0)))</f>
        <v/>
      </c>
      <c r="CF244" s="80" t="str">
        <f>IF(OR($A244="",NOT(ISNUMBER($G244))),"",IF(AND($F244&lt;=CF$6,$G244&gt;=CF$5),IF(CF$5&gt;$N244,5,$K244)*10+IF(AND($F244&gt;=CF$5,$F244&lt;=CF$6),IF(AND($G244&gt;=CF$5,$G244&lt;=CF$6),5,IF($L244=1,2,1)),IF(AND($G244&gt;=CF$5,$G244&lt;=CF$6),IF($M244&gt;0,4,3),0)),IF(AND($D244&lt;=CF$6,$E244&gt;=CF$5),60,0)))</f>
        <v/>
      </c>
      <c r="CG244" s="80" t="str">
        <f>IF(OR($A244="",NOT(ISNUMBER($G244))),"",IF(AND($F244&lt;=CG$6,$G244&gt;=CG$5),IF(CG$5&gt;$N244,5,$K244)*10+IF(AND($F244&gt;=CG$5,$F244&lt;=CG$6),IF(AND($G244&gt;=CG$5,$G244&lt;=CG$6),5,IF($L244=1,2,1)),IF(AND($G244&gt;=CG$5,$G244&lt;=CG$6),IF($M244&gt;0,4,3),0)),IF(AND($D244&lt;=CG$6,$E244&gt;=CG$5),60,0)))</f>
        <v/>
      </c>
      <c r="CH244" s="80" t="str">
        <f>IF(OR($A244="",NOT(ISNUMBER($G244))),"",IF(AND($F244&lt;=CH$6,$G244&gt;=CH$5),IF(CH$5&gt;$N244,5,$K244)*10+IF(AND($F244&gt;=CH$5,$F244&lt;=CH$6),IF(AND($G244&gt;=CH$5,$G244&lt;=CH$6),5,IF($L244=1,2,1)),IF(AND($G244&gt;=CH$5,$G244&lt;=CH$6),IF($M244&gt;0,4,3),0)),IF(AND($D244&lt;=CH$6,$E244&gt;=CH$5),60,0)))</f>
        <v/>
      </c>
      <c r="CI244" s="80" t="str">
        <f>IF(OR($A244="",NOT(ISNUMBER($G244))),"",IF(AND($F244&lt;=CI$6,$G244&gt;=CI$5),IF(CI$5&gt;$N244,5,$K244)*10+IF(AND($F244&gt;=CI$5,$F244&lt;=CI$6),IF(AND($G244&gt;=CI$5,$G244&lt;=CI$6),5,IF($L244=1,2,1)),IF(AND($G244&gt;=CI$5,$G244&lt;=CI$6),IF($M244&gt;0,4,3),0)),IF(AND($D244&lt;=CI$6,$E244&gt;=CI$5),60,0)))</f>
        <v/>
      </c>
      <c r="CJ244" s="80" t="str">
        <f>IF(OR($A244="",NOT(ISNUMBER($G244))),"",IF(AND($F244&lt;=CJ$6,$G244&gt;=CJ$5),IF(CJ$5&gt;$N244,5,$K244)*10+IF(AND($F244&gt;=CJ$5,$F244&lt;=CJ$6),IF(AND($G244&gt;=CJ$5,$G244&lt;=CJ$6),5,IF($L244=1,2,1)),IF(AND($G244&gt;=CJ$5,$G244&lt;=CJ$6),IF($M244&gt;0,4,3),0)),IF(AND($D244&lt;=CJ$6,$E244&gt;=CJ$5),60,0)))</f>
        <v/>
      </c>
      <c r="CK244" s="80" t="str">
        <f>IF(OR($A244="",NOT(ISNUMBER($G244))),"",IF(AND($F244&lt;=CK$6,$G244&gt;=CK$5),IF(CK$5&gt;$N244,5,$K244)*10+IF(AND($F244&gt;=CK$5,$F244&lt;=CK$6),IF(AND($G244&gt;=CK$5,$G244&lt;=CK$6),5,IF($L244=1,2,1)),IF(AND($G244&gt;=CK$5,$G244&lt;=CK$6),IF($M244&gt;0,4,3),0)),IF(AND($D244&lt;=CK$6,$E244&gt;=CK$5),60,0)))</f>
        <v/>
      </c>
      <c r="CL244" s="80" t="str">
        <f>IF(OR($A244="",NOT(ISNUMBER($G244))),"",IF(AND($F244&lt;=CL$6,$G244&gt;=CL$5),IF(CL$5&gt;$N244,5,$K244)*10+IF(AND($F244&gt;=CL$5,$F244&lt;=CL$6),IF(AND($G244&gt;=CL$5,$G244&lt;=CL$6),5,IF($L244=1,2,1)),IF(AND($G244&gt;=CL$5,$G244&lt;=CL$6),IF($M244&gt;0,4,3),0)),IF(AND($D244&lt;=CL$6,$E244&gt;=CL$5),60,0)))</f>
        <v/>
      </c>
      <c r="CM244" s="80" t="str">
        <f>IF(OR($A244="",NOT(ISNUMBER($G244))),"",IF(AND($F244&lt;=CM$6,$G244&gt;=CM$5),IF(CM$5&gt;$N244,5,$K244)*10+IF(AND($F244&gt;=CM$5,$F244&lt;=CM$6),IF(AND($G244&gt;=CM$5,$G244&lt;=CM$6),5,IF($L244=1,2,1)),IF(AND($G244&gt;=CM$5,$G244&lt;=CM$6),IF($M244&gt;0,4,3),0)),IF(AND($D244&lt;=CM$6,$E244&gt;=CM$5),60,0)))</f>
        <v/>
      </c>
      <c r="CN244" s="80" t="str">
        <f>IF(OR($A244="",NOT(ISNUMBER($G244))),"",IF(AND($F244&lt;=CN$6,$G244&gt;=CN$5),IF(CN$5&gt;$N244,5,$K244)*10+IF(AND($F244&gt;=CN$5,$F244&lt;=CN$6),IF(AND($G244&gt;=CN$5,$G244&lt;=CN$6),5,IF($L244=1,2,1)),IF(AND($G244&gt;=CN$5,$G244&lt;=CN$6),IF($M244&gt;0,4,3),0)),IF(AND($D244&lt;=CN$6,$E244&gt;=CN$5),60,0)))</f>
        <v/>
      </c>
      <c r="CO244" s="80" t="str">
        <f>IF(OR($A244="",NOT(ISNUMBER($G244))),"",IF(AND($F244&lt;=CO$6,$G244&gt;=CO$5),IF(CO$5&gt;$N244,5,$K244)*10+IF(AND($F244&gt;=CO$5,$F244&lt;=CO$6),IF(AND($G244&gt;=CO$5,$G244&lt;=CO$6),5,IF($L244=1,2,1)),IF(AND($G244&gt;=CO$5,$G244&lt;=CO$6),IF($M244&gt;0,4,3),0)),IF(AND($D244&lt;=CO$6,$E244&gt;=CO$5),60,0)))</f>
        <v/>
      </c>
      <c r="CP244" s="80" t="str">
        <f>IF(OR($A244="",NOT(ISNUMBER($G244))),"",IF(AND($F244&lt;=CP$6,$G244&gt;=CP$5),IF(CP$5&gt;$N244,5,$K244)*10+IF(AND($F244&gt;=CP$5,$F244&lt;=CP$6),IF(AND($G244&gt;=CP$5,$G244&lt;=CP$6),5,IF($L244=1,2,1)),IF(AND($G244&gt;=CP$5,$G244&lt;=CP$6),IF($M244&gt;0,4,3),0)),IF(AND($D244&lt;=CP$6,$E244&gt;=CP$5),60,0)))</f>
        <v/>
      </c>
      <c r="CQ244" s="80" t="str">
        <f>IF(OR($A244="",NOT(ISNUMBER($G244))),"",IF(AND($F244&lt;=CQ$6,$G244&gt;=CQ$5),IF(CQ$5&gt;$N244,5,$K244)*10+IF(AND($F244&gt;=CQ$5,$F244&lt;=CQ$6),IF(AND($G244&gt;=CQ$5,$G244&lt;=CQ$6),5,IF($L244=1,2,1)),IF(AND($G244&gt;=CQ$5,$G244&lt;=CQ$6),IF($M244&gt;0,4,3),0)),IF(AND($D244&lt;=CQ$6,$E244&gt;=CQ$5),60,0)))</f>
        <v/>
      </c>
      <c r="CR244" s="80" t="str">
        <f>IF(OR($A244="",NOT(ISNUMBER($G244))),"",IF(AND($F244&lt;=CR$6,$G244&gt;=CR$5),IF(CR$5&gt;$N244,5,$K244)*10+IF(AND($F244&gt;=CR$5,$F244&lt;=CR$6),IF(AND($G244&gt;=CR$5,$G244&lt;=CR$6),5,IF($L244=1,2,1)),IF(AND($G244&gt;=CR$5,$G244&lt;=CR$6),IF($M244&gt;0,4,3),0)),IF(AND($D244&lt;=CR$6,$E244&gt;=CR$5),60,0)))</f>
        <v/>
      </c>
      <c r="CS244" s="80" t="str">
        <f>IF(OR($A244="",NOT(ISNUMBER($G244))),"",IF(AND($F244&lt;=CS$6,$G244&gt;=CS$5),IF(CS$5&gt;$N244,5,$K244)*10+IF(AND($F244&gt;=CS$5,$F244&lt;=CS$6),IF(AND($G244&gt;=CS$5,$G244&lt;=CS$6),5,IF($L244=1,2,1)),IF(AND($G244&gt;=CS$5,$G244&lt;=CS$6),IF($M244&gt;0,4,3),0)),IF(AND($D244&lt;=CS$6,$E244&gt;=CS$5),60,0)))</f>
        <v/>
      </c>
      <c r="CT244" s="80" t="str">
        <f>IF(OR($A244="",NOT(ISNUMBER($G244))),"",IF(AND($F244&lt;=CT$6,$G244&gt;=CT$5),IF(CT$5&gt;$N244,5,$K244)*10+IF(AND($F244&gt;=CT$5,$F244&lt;=CT$6),IF(AND($G244&gt;=CT$5,$G244&lt;=CT$6),5,IF($L244=1,2,1)),IF(AND($G244&gt;=CT$5,$G244&lt;=CT$6),IF($M244&gt;0,4,3),0)),IF(AND($D244&lt;=CT$6,$E244&gt;=CT$5),60,0)))</f>
        <v/>
      </c>
      <c r="CU244" s="80" t="str">
        <f>IF(OR($A244="",NOT(ISNUMBER($G244))),"",IF(AND($F244&lt;=CU$6,$G244&gt;=CU$5),IF(CU$5&gt;$N244,5,$K244)*10+IF(AND($F244&gt;=CU$5,$F244&lt;=CU$6),IF(AND($G244&gt;=CU$5,$G244&lt;=CU$6),5,IF($L244=1,2,1)),IF(AND($G244&gt;=CU$5,$G244&lt;=CU$6),IF($M244&gt;0,4,3),0)),IF(AND($D244&lt;=CU$6,$E244&gt;=CU$5),60,0)))</f>
        <v/>
      </c>
      <c r="CV244" s="80" t="str">
        <f>IF(OR($A244="",NOT(ISNUMBER($G244))),"",IF(AND($F244&lt;=CV$6,$G244&gt;=CV$5),IF(CV$5&gt;$N244,5,$K244)*10+IF(AND($F244&gt;=CV$5,$F244&lt;=CV$6),IF(AND($G244&gt;=CV$5,$G244&lt;=CV$6),5,IF($L244=1,2,1)),IF(AND($G244&gt;=CV$5,$G244&lt;=CV$6),IF($M244&gt;0,4,3),0)),IF(AND($D244&lt;=CV$6,$E244&gt;=CV$5),60,0)))</f>
        <v/>
      </c>
      <c r="CW244" s="80" t="str">
        <f>IF(OR($A244="",NOT(ISNUMBER($G244))),"",IF(AND($F244&lt;=CW$6,$G244&gt;=CW$5),IF(CW$5&gt;$N244,5,$K244)*10+IF(AND($F244&gt;=CW$5,$F244&lt;=CW$6),IF(AND($G244&gt;=CW$5,$G244&lt;=CW$6),5,IF($L244=1,2,1)),IF(AND($G244&gt;=CW$5,$G244&lt;=CW$6),IF($M244&gt;0,4,3),0)),IF(AND($D244&lt;=CW$6,$E244&gt;=CW$5),60,0)))</f>
        <v/>
      </c>
      <c r="CX244" s="80" t="str">
        <f>IF(OR($A244="",NOT(ISNUMBER($G244))),"",IF(AND($F244&lt;=CX$6,$G244&gt;=CX$5),IF(CX$5&gt;$N244,5,$K244)*10+IF(AND($F244&gt;=CX$5,$F244&lt;=CX$6),IF(AND($G244&gt;=CX$5,$G244&lt;=CX$6),5,IF($L244=1,2,1)),IF(AND($G244&gt;=CX$5,$G244&lt;=CX$6),IF($M244&gt;0,4,3),0)),IF(AND($D244&lt;=CX$6,$E244&gt;=CX$5),60,0)))</f>
        <v/>
      </c>
      <c r="CY244" s="80" t="str">
        <f>IF(OR($A244="",NOT(ISNUMBER($G244))),"",IF(AND($F244&lt;=CY$6,$G244&gt;=CY$5),IF(CY$5&gt;$N244,5,$K244)*10+IF(AND($F244&gt;=CY$5,$F244&lt;=CY$6),IF(AND($G244&gt;=CY$5,$G244&lt;=CY$6),5,IF($L244=1,2,1)),IF(AND($G244&gt;=CY$5,$G244&lt;=CY$6),IF($M244&gt;0,4,3),0)),IF(AND($D244&lt;=CY$6,$E244&gt;=CY$5),60,0)))</f>
        <v/>
      </c>
      <c r="CZ244" s="80" t="str">
        <f>IF(OR($A244="",NOT(ISNUMBER($G244))),"",IF(AND($F244&lt;=CZ$6,$G244&gt;=CZ$5),IF(CZ$5&gt;$N244,5,$K244)*10+IF(AND($F244&gt;=CZ$5,$F244&lt;=CZ$6),IF(AND($G244&gt;=CZ$5,$G244&lt;=CZ$6),5,IF($L244=1,2,1)),IF(AND($G244&gt;=CZ$5,$G244&lt;=CZ$6),IF($M244&gt;0,4,3),0)),IF(AND($D244&lt;=CZ$6,$E244&gt;=CZ$5),60,0)))</f>
        <v/>
      </c>
      <c r="DA244" s="80" t="str">
        <f>IF(OR($A244="",NOT(ISNUMBER($G244))),"",IF(AND($F244&lt;=DA$6,$G244&gt;=DA$5),IF(DA$5&gt;$N244,5,$K244)*10+IF(AND($F244&gt;=DA$5,$F244&lt;=DA$6),IF(AND($G244&gt;=DA$5,$G244&lt;=DA$6),5,IF($L244=1,2,1)),IF(AND($G244&gt;=DA$5,$G244&lt;=DA$6),IF($M244&gt;0,4,3),0)),IF(AND($D244&lt;=DA$6,$E244&gt;=DA$5),60,0)))</f>
        <v/>
      </c>
      <c r="DB244" s="80" t="str">
        <f>IF(OR($A244="",NOT(ISNUMBER($G244))),"",IF(AND($F244&lt;=DB$6,$G244&gt;=DB$5),IF(DB$5&gt;$N244,5,$K244)*10+IF(AND($F244&gt;=DB$5,$F244&lt;=DB$6),IF(AND($G244&gt;=DB$5,$G244&lt;=DB$6),5,IF($L244=1,2,1)),IF(AND($G244&gt;=DB$5,$G244&lt;=DB$6),IF($M244&gt;0,4,3),0)),IF(AND($D244&lt;=DB$6,$E244&gt;=DB$5),60,0)))</f>
        <v/>
      </c>
      <c r="DC244" s="80" t="str">
        <f>IF(OR($A244="",NOT(ISNUMBER($G244))),"",IF(AND($F244&lt;=DC$6,$G244&gt;=DC$5),IF(DC$5&gt;$N244,5,$K244)*10+IF(AND($F244&gt;=DC$5,$F244&lt;=DC$6),IF(AND($G244&gt;=DC$5,$G244&lt;=DC$6),5,IF($L244=1,2,1)),IF(AND($G244&gt;=DC$5,$G244&lt;=DC$6),IF($M244&gt;0,4,3),0)),IF(AND($D244&lt;=DC$6,$E244&gt;=DC$5),60,0)))</f>
        <v/>
      </c>
      <c r="DD244" s="80" t="str">
        <f>IF(OR($A244="",NOT(ISNUMBER($G244))),"",IF(AND($F244&lt;=DD$6,$G244&gt;=DD$5),IF(DD$5&gt;$N244,5,$K244)*10+IF(AND($F244&gt;=DD$5,$F244&lt;=DD$6),IF(AND($G244&gt;=DD$5,$G244&lt;=DD$6),5,IF($L244=1,2,1)),IF(AND($G244&gt;=DD$5,$G244&lt;=DD$6),IF($M244&gt;0,4,3),0)),IF(AND($D244&lt;=DD$6,$E244&gt;=DD$5),60,0)))</f>
        <v/>
      </c>
      <c r="DE244" s="80" t="str">
        <f>IF(OR($A244="",NOT(ISNUMBER($G244))),"",IF(AND($F244&lt;=DE$6,$G244&gt;=DE$5),IF(DE$5&gt;$N244,5,$K244)*10+IF(AND($F244&gt;=DE$5,$F244&lt;=DE$6),IF(AND($G244&gt;=DE$5,$G244&lt;=DE$6),5,IF($L244=1,2,1)),IF(AND($G244&gt;=DE$5,$G244&lt;=DE$6),IF($M244&gt;0,4,3),0)),IF(AND($D244&lt;=DE$6,$E244&gt;=DE$5),60,0)))</f>
        <v/>
      </c>
      <c r="DF244" s="80" t="str">
        <f>IF(OR($A244="",NOT(ISNUMBER($G244))),"",IF(AND($F244&lt;=DF$6,$G244&gt;=DF$5),IF(DF$5&gt;$N244,5,$K244)*10+IF(AND($F244&gt;=DF$5,$F244&lt;=DF$6),IF(AND($G244&gt;=DF$5,$G244&lt;=DF$6),5,IF($L244=1,2,1)),IF(AND($G244&gt;=DF$5,$G244&lt;=DF$6),IF($M244&gt;0,4,3),0)),IF(AND($D244&lt;=DF$6,$E244&gt;=DF$5),60,0)))</f>
        <v/>
      </c>
      <c r="DG244" s="80" t="str">
        <f>IF(OR($A244="",NOT(ISNUMBER($G244))),"",IF(AND($F244&lt;=DG$6,$G244&gt;=DG$5),IF(DG$5&gt;$N244,5,$K244)*10+IF(AND($F244&gt;=DG$5,$F244&lt;=DG$6),IF(AND($G244&gt;=DG$5,$G244&lt;=DG$6),5,IF($L244=1,2,1)),IF(AND($G244&gt;=DG$5,$G244&lt;=DG$6),IF($M244&gt;0,4,3),0)),IF(AND($D244&lt;=DG$6,$E244&gt;=DG$5),60,0)))</f>
        <v/>
      </c>
      <c r="DH244" s="80" t="str">
        <f>IF(OR($A244="",NOT(ISNUMBER($G244))),"",IF(AND($F244&lt;=DH$6,$G244&gt;=DH$5),IF(DH$5&gt;$N244,5,$K244)*10+IF(AND($F244&gt;=DH$5,$F244&lt;=DH$6),IF(AND($G244&gt;=DH$5,$G244&lt;=DH$6),5,IF($L244=1,2,1)),IF(AND($G244&gt;=DH$5,$G244&lt;=DH$6),IF($M244&gt;0,4,3),0)),IF(AND($D244&lt;=DH$6,$E244&gt;=DH$5),60,0)))</f>
        <v/>
      </c>
      <c r="DI244" s="80" t="str">
        <f>IF(OR($A244="",NOT(ISNUMBER($G244))),"",IF(AND($F244&lt;=DI$6,$G244&gt;=DI$5),IF(DI$5&gt;$N244,5,$K244)*10+IF(AND($F244&gt;=DI$5,$F244&lt;=DI$6),IF(AND($G244&gt;=DI$5,$G244&lt;=DI$6),5,IF($L244=1,2,1)),IF(AND($G244&gt;=DI$5,$G244&lt;=DI$6),IF($M244&gt;0,4,3),0)),IF(AND($D244&lt;=DI$6,$E244&gt;=DI$5),60,0)))</f>
        <v/>
      </c>
      <c r="DJ244" s="80" t="str">
        <f>IF(OR($A244="",NOT(ISNUMBER($G244))),"",IF(AND($F244&lt;=DJ$6,$G244&gt;=DJ$5),IF(DJ$5&gt;$N244,5,$K244)*10+IF(AND($F244&gt;=DJ$5,$F244&lt;=DJ$6),IF(AND($G244&gt;=DJ$5,$G244&lt;=DJ$6),5,IF($L244=1,2,1)),IF(AND($G244&gt;=DJ$5,$G244&lt;=DJ$6),IF($M244&gt;0,4,3),0)),IF(AND($D244&lt;=DJ$6,$E244&gt;=DJ$5),60,0)))</f>
        <v/>
      </c>
      <c r="DK244" s="80" t="str">
        <f>IF(OR($A244="",NOT(ISNUMBER($G244))),"",IF(AND($F244&lt;=DK$6,$G244&gt;=DK$5),IF(DK$5&gt;$N244,5,$K244)*10+IF(AND($F244&gt;=DK$5,$F244&lt;=DK$6),IF(AND($G244&gt;=DK$5,$G244&lt;=DK$6),5,IF($L244=1,2,1)),IF(AND($G244&gt;=DK$5,$G244&lt;=DK$6),IF($M244&gt;0,4,3),0)),IF(AND($D244&lt;=DK$6,$E244&gt;=DK$5),60,0)))</f>
        <v/>
      </c>
      <c r="DL244" s="80" t="str">
        <f>IF(OR($A244="",NOT(ISNUMBER($G244))),"",IF(AND($F244&lt;=DL$6,$G244&gt;=DL$5),IF(DL$5&gt;$N244,5,$K244)*10+IF(AND($F244&gt;=DL$5,$F244&lt;=DL$6),IF(AND($G244&gt;=DL$5,$G244&lt;=DL$6),5,IF($L244=1,2,1)),IF(AND($G244&gt;=DL$5,$G244&lt;=DL$6),IF($M244&gt;0,4,3),0)),IF(AND($D244&lt;=DL$6,$E244&gt;=DL$5),60,0)))</f>
        <v/>
      </c>
      <c r="DM244" s="80" t="str">
        <f>IF(OR($A244="",NOT(ISNUMBER($G244))),"",IF(AND($F244&lt;=DM$6,$G244&gt;=DM$5),IF(DM$5&gt;$N244,5,$K244)*10+IF(AND($F244&gt;=DM$5,$F244&lt;=DM$6),IF(AND($G244&gt;=DM$5,$G244&lt;=DM$6),5,IF($L244=1,2,1)),IF(AND($G244&gt;=DM$5,$G244&lt;=DM$6),IF($M244&gt;0,4,3),0)),IF(AND($D244&lt;=DM$6,$E244&gt;=DM$5),60,0)))</f>
        <v/>
      </c>
      <c r="DN244" s="80" t="str">
        <f>IF(OR($A244="",NOT(ISNUMBER($G244))),"",IF(AND($F244&lt;=DN$6,$G244&gt;=DN$5),IF(DN$5&gt;$N244,5,$K244)*10+IF(AND($F244&gt;=DN$5,$F244&lt;=DN$6),IF(AND($G244&gt;=DN$5,$G244&lt;=DN$6),5,IF($L244=1,2,1)),IF(AND($G244&gt;=DN$5,$G244&lt;=DN$6),IF($M244&gt;0,4,3),0)),IF(AND($D244&lt;=DN$6,$E244&gt;=DN$5),60,0)))</f>
        <v/>
      </c>
      <c r="DO244" s="80" t="str">
        <f>IF(OR($A244="",NOT(ISNUMBER($G244))),"",IF(AND($F244&lt;=DO$6,$G244&gt;=DO$5),IF(DO$5&gt;$N244,5,$K244)*10+IF(AND($F244&gt;=DO$5,$F244&lt;=DO$6),IF(AND($G244&gt;=DO$5,$G244&lt;=DO$6),5,IF($L244=1,2,1)),IF(AND($G244&gt;=DO$5,$G244&lt;=DO$6),IF($M244&gt;0,4,3),0)),IF(AND($D244&lt;=DO$6,$E244&gt;=DO$5),60,0)))</f>
        <v/>
      </c>
      <c r="DP244" s="80" t="str">
        <f>IF(OR($A244="",NOT(ISNUMBER($G244))),"",IF(AND($F244&lt;=DP$6,$G244&gt;=DP$5),IF(DP$5&gt;$N244,5,$K244)*10+IF(AND($F244&gt;=DP$5,$F244&lt;=DP$6),IF(AND($G244&gt;=DP$5,$G244&lt;=DP$6),5,IF($L244=1,2,1)),IF(AND($G244&gt;=DP$5,$G244&lt;=DP$6),IF($M244&gt;0,4,3),0)),IF(AND($D244&lt;=DP$6,$E244&gt;=DP$5),60,0)))</f>
        <v/>
      </c>
      <c r="DQ244" s="80" t="str">
        <f>IF(OR($A244="",NOT(ISNUMBER($G244))),"",IF(AND($F244&lt;=DQ$6,$G244&gt;=DQ$5),IF(DQ$5&gt;$N244,5,$K244)*10+IF(AND($F244&gt;=DQ$5,$F244&lt;=DQ$6),IF(AND($G244&gt;=DQ$5,$G244&lt;=DQ$6),5,IF($L244=1,2,1)),IF(AND($G244&gt;=DQ$5,$G244&lt;=DQ$6),IF($M244&gt;0,4,3),0)),IF(AND($D244&lt;=DQ$6,$E244&gt;=DQ$5),60,0)))</f>
        <v/>
      </c>
      <c r="DR244" s="80" t="str">
        <f>IF(OR($A244="",NOT(ISNUMBER($G244))),"",IF(AND($F244&lt;=DR$6,$G244&gt;=DR$5),IF(DR$5&gt;$N244,5,$K244)*10+IF(AND($F244&gt;=DR$5,$F244&lt;=DR$6),IF(AND($G244&gt;=DR$5,$G244&lt;=DR$6),5,IF($L244=1,2,1)),IF(AND($G244&gt;=DR$5,$G244&lt;=DR$6),IF($M244&gt;0,4,3),0)),IF(AND($D244&lt;=DR$6,$E244&gt;=DR$5),60,0)))</f>
        <v/>
      </c>
      <c r="DS244" s="80" t="str">
        <f>IF(OR($A244="",NOT(ISNUMBER($G244))),"",IF(AND($F244&lt;=DS$6,$G244&gt;=DS$5),IF(DS$5&gt;$N244,5,$K244)*10+IF(AND($F244&gt;=DS$5,$F244&lt;=DS$6),IF(AND($G244&gt;=DS$5,$G244&lt;=DS$6),5,IF($L244=1,2,1)),IF(AND($G244&gt;=DS$5,$G244&lt;=DS$6),IF($M244&gt;0,4,3),0)),IF(AND($D244&lt;=DS$6,$E244&gt;=DS$5),60,0)))</f>
        <v/>
      </c>
      <c r="DT244" s="80" t="str">
        <f>IF(OR($A244="",NOT(ISNUMBER($G244))),"",IF(AND($F244&lt;=DT$6,$G244&gt;=DT$5),IF(DT$5&gt;$N244,5,$K244)*10+IF(AND($F244&gt;=DT$5,$F244&lt;=DT$6),IF(AND($G244&gt;=DT$5,$G244&lt;=DT$6),5,IF($L244=1,2,1)),IF(AND($G244&gt;=DT$5,$G244&lt;=DT$6),IF($M244&gt;0,4,3),0)),IF(AND($D244&lt;=DT$6,$E244&gt;=DT$5),60,0)))</f>
        <v/>
      </c>
      <c r="DU244" s="80" t="str">
        <f>IF(OR($A244="",NOT(ISNUMBER($G244))),"",IF(AND($F244&lt;=DU$6,$G244&gt;=DU$5),IF(DU$5&gt;$N244,5,$K244)*10+IF(AND($F244&gt;=DU$5,$F244&lt;=DU$6),IF(AND($G244&gt;=DU$5,$G244&lt;=DU$6),5,IF($L244=1,2,1)),IF(AND($G244&gt;=DU$5,$G244&lt;=DU$6),IF($M244&gt;0,4,3),0)),IF(AND($D244&lt;=DU$6,$E244&gt;=DU$5),60,0)))</f>
        <v/>
      </c>
      <c r="DV244" s="80" t="str">
        <f>IF(OR($A244="",NOT(ISNUMBER($G244))),"",IF(AND($F244&lt;=DV$6,$G244&gt;=DV$5),IF(DV$5&gt;$N244,5,$K244)*10+IF(AND($F244&gt;=DV$5,$F244&lt;=DV$6),IF(AND($G244&gt;=DV$5,$G244&lt;=DV$6),5,IF($L244=1,2,1)),IF(AND($G244&gt;=DV$5,$G244&lt;=DV$6),IF($M244&gt;0,4,3),0)),IF(AND($D244&lt;=DV$6,$E244&gt;=DV$5),60,0)))</f>
        <v/>
      </c>
      <c r="DW244" s="80" t="str">
        <f>IF(OR($A244="",NOT(ISNUMBER($G244))),"",IF(AND($F244&lt;=DW$6,$G244&gt;=DW$5),IF(DW$5&gt;$N244,5,$K244)*10+IF(AND($F244&gt;=DW$5,$F244&lt;=DW$6),IF(AND($G244&gt;=DW$5,$G244&lt;=DW$6),5,IF($L244=1,2,1)),IF(AND($G244&gt;=DW$5,$G244&lt;=DW$6),IF($M244&gt;0,4,3),0)),IF(AND($D244&lt;=DW$6,$E244&gt;=DW$5),60,0)))</f>
        <v/>
      </c>
      <c r="DX244" s="80" t="str">
        <f>IF(OR($A244="",NOT(ISNUMBER($G244))),"",IF(AND($F244&lt;=DX$6,$G244&gt;=DX$5),IF(DX$5&gt;$N244,5,$K244)*10+IF(AND($F244&gt;=DX$5,$F244&lt;=DX$6),IF(AND($G244&gt;=DX$5,$G244&lt;=DX$6),5,IF($L244=1,2,1)),IF(AND($G244&gt;=DX$5,$G244&lt;=DX$6),IF($M244&gt;0,4,3),0)),IF(AND($D244&lt;=DX$6,$E244&gt;=DX$5),60,0)))</f>
        <v/>
      </c>
      <c r="DY244" s="80" t="str">
        <f>IF(OR($A244="",NOT(ISNUMBER($G244))),"",IF(AND($F244&lt;=DY$6,$G244&gt;=DY$5),IF(DY$5&gt;$N244,5,$K244)*10+IF(AND($F244&gt;=DY$5,$F244&lt;=DY$6),IF(AND($G244&gt;=DY$5,$G244&lt;=DY$6),5,IF($L244=1,2,1)),IF(AND($G244&gt;=DY$5,$G244&lt;=DY$6),IF($M244&gt;0,4,3),0)),IF(AND($D244&lt;=DY$6,$E244&gt;=DY$5),60,0)))</f>
        <v/>
      </c>
      <c r="DZ244" s="80" t="str">
        <f>IF(OR($A244="",NOT(ISNUMBER($G244))),"",IF(AND($F244&lt;=DZ$6,$G244&gt;=DZ$5),IF(DZ$5&gt;$N244,5,$K244)*10+IF(AND($F244&gt;=DZ$5,$F244&lt;=DZ$6),IF(AND($G244&gt;=DZ$5,$G244&lt;=DZ$6),5,IF($L244=1,2,1)),IF(AND($G244&gt;=DZ$5,$G244&lt;=DZ$6),IF($M244&gt;0,4,3),0)),IF(AND($D244&lt;=DZ$6,$E244&gt;=DZ$5),60,0)))</f>
        <v/>
      </c>
      <c r="EA244" s="80" t="str">
        <f>IF(OR($A244="",NOT(ISNUMBER($G244))),"",IF(AND($F244&lt;=EA$6,$G244&gt;=EA$5),IF(EA$5&gt;$N244,5,$K244)*10+IF(AND($F244&gt;=EA$5,$F244&lt;=EA$6),IF(AND($G244&gt;=EA$5,$G244&lt;=EA$6),5,IF($L244=1,2,1)),IF(AND($G244&gt;=EA$5,$G244&lt;=EA$6),IF($M244&gt;0,4,3),0)),IF(AND($D244&lt;=EA$6,$E244&gt;=EA$5),60,0)))</f>
        <v/>
      </c>
      <c r="EB244" s="80" t="str">
        <f>IF(OR($A244="",NOT(ISNUMBER($G244))),"",IF(AND($F244&lt;=EB$6,$G244&gt;=EB$5),IF(EB$5&gt;$N244,5,$K244)*10+IF(AND($F244&gt;=EB$5,$F244&lt;=EB$6),IF(AND($G244&gt;=EB$5,$G244&lt;=EB$6),5,IF($L244=1,2,1)),IF(AND($G244&gt;=EB$5,$G244&lt;=EB$6),IF($M244&gt;0,4,3),0)),IF(AND($D244&lt;=EB$6,$E244&gt;=EB$5),60,0)))</f>
        <v/>
      </c>
      <c r="EC244" s="80" t="str">
        <f>IF(OR($A244="",NOT(ISNUMBER($G244))),"",IF(AND($F244&lt;=EC$6,$G244&gt;=EC$5),IF(EC$5&gt;$N244,5,$K244)*10+IF(AND($F244&gt;=EC$5,$F244&lt;=EC$6),IF(AND($G244&gt;=EC$5,$G244&lt;=EC$6),5,IF($L244=1,2,1)),IF(AND($G244&gt;=EC$5,$G244&lt;=EC$6),IF($M244&gt;0,4,3),0)),IF(AND($D244&lt;=EC$6,$E244&gt;=EC$5),60,0)))</f>
        <v/>
      </c>
      <c r="ED244" s="80" t="str">
        <f>IF(OR($A244="",NOT(ISNUMBER($G244))),"",IF(AND($F244&lt;=ED$6,$G244&gt;=ED$5),IF(ED$5&gt;$N244,5,$K244)*10+IF(AND($F244&gt;=ED$5,$F244&lt;=ED$6),IF(AND($G244&gt;=ED$5,$G244&lt;=ED$6),5,IF($L244=1,2,1)),IF(AND($G244&gt;=ED$5,$G244&lt;=ED$6),IF($M244&gt;0,4,3),0)),IF(AND($D244&lt;=ED$6,$E244&gt;=ED$5),60,0)))</f>
        <v/>
      </c>
    </row>
    <row r="245" ht="18" customHeight="1">
      <c r="A245" s="52" t="str">
        <f>IF(Tasks!$B245="","",Tasks!$A245)</f>
        <v/>
      </c>
      <c r="B245" s="78" t="str">
        <f>IF(Tasks!$B245="","",Tasks!$B245)</f>
        <v/>
      </c>
      <c r="C245" s="25" t="str">
        <f>IF($B245="","",IF(AND(Tasks!$D245="",Tasks!$G245=""),"-",IF(Tasks!$D245="","",Tasks!$D245&amp;IF(OR(Tasks!$E245="",Tasks!$E245="FS"),IF(N(Tasks!$F245)=0,"","FS"),Tasks!$E245)&amp;IF(N(Tasks!$F245)=0,"",IF(Tasks!$F245&gt;0,"+","")&amp;Tasks!$F245))&amp;IF(AND(Tasks!$D245&lt;&gt;"",Tasks!$G245&lt;&gt;""),", ","")&amp;IF(Tasks!$G245="","",Tasks!$G245&amp;IF(OR(Tasks!$H245="",Tasks!$H245="FS"),IF(N(Tasks!$I245)=0,"","FS"),Tasks!$H245)&amp;IF(N(Tasks!$I245)=0,"",IF(Tasks!$I245&gt;0,"+","")&amp;Tasks!$I245))))</f>
        <v/>
      </c>
      <c r="D245" s="51" t="str">
        <f>IF(OR($B245="",Tasks!$Q245=""),"",Tasks!$Q245)</f>
        <v/>
      </c>
      <c r="E245" s="51" t="str">
        <f>IF(OR($B245="",Tasks!$R245=""),"",Tasks!$R245)</f>
        <v/>
      </c>
      <c r="F245" s="51" t="str">
        <f>IF(OR($B245="",Tasks!$S245=""),"",Tasks!$S245)</f>
        <v/>
      </c>
      <c r="G245" s="51" t="str">
        <f>IF(OR($B245="",Tasks!$T245=""),"",Tasks!$T245)</f>
        <v/>
      </c>
      <c r="H245" s="52" t="str">
        <f>IF($B245="","",Tasks!$AE245)</f>
        <v/>
      </c>
      <c r="I245" s="79" t="str">
        <f>IF($B245="","",Tasks!$AF245)</f>
        <v/>
      </c>
      <c r="J245" s="53" t="str">
        <f>IF(OR($B245="",Tasks!$V245=""),"",Tasks!$V245)</f>
        <v/>
      </c>
      <c r="K245" s="52" t="str">
        <f>IF($B245="","",Tasks!$AA245)</f>
        <v/>
      </c>
      <c r="L245" s="52" t="str">
        <f>IF($B245="","",Tasks!$AB245)</f>
        <v/>
      </c>
      <c r="M245" s="52" t="str">
        <f>IF($B245="","",Tasks!$Z245)</f>
        <v/>
      </c>
      <c r="N245" s="52" t="str">
        <f>IF(OR($B245="",Tasks!$AG245=""),"",Tasks!$AG245)</f>
        <v/>
      </c>
      <c r="O245" s="80" t="str">
        <f>IF(OR($A245="",NOT(ISNUMBER($G245))),"",IF(AND($F245&lt;=O$6,$G245&gt;=O$5),IF(O$5&gt;$N245,5,$K245)*10+IF(AND($F245&gt;=O$5,$F245&lt;=O$6),IF(AND($G245&gt;=O$5,$G245&lt;=O$6),5,IF($L245=1,2,1)),IF(AND($G245&gt;=O$5,$G245&lt;=O$6),IF($M245&gt;0,4,3),0)),IF(AND($D245&lt;=O$6,$E245&gt;=O$5),60,0)))</f>
        <v/>
      </c>
      <c r="P245" s="80" t="str">
        <f>IF(OR($A245="",NOT(ISNUMBER($G245))),"",IF(AND($F245&lt;=P$6,$G245&gt;=P$5),IF(P$5&gt;$N245,5,$K245)*10+IF(AND($F245&gt;=P$5,$F245&lt;=P$6),IF(AND($G245&gt;=P$5,$G245&lt;=P$6),5,IF($L245=1,2,1)),IF(AND($G245&gt;=P$5,$G245&lt;=P$6),IF($M245&gt;0,4,3),0)),IF(AND($D245&lt;=P$6,$E245&gt;=P$5),60,0)))</f>
        <v/>
      </c>
      <c r="Q245" s="80" t="str">
        <f>IF(OR($A245="",NOT(ISNUMBER($G245))),"",IF(AND($F245&lt;=Q$6,$G245&gt;=Q$5),IF(Q$5&gt;$N245,5,$K245)*10+IF(AND($F245&gt;=Q$5,$F245&lt;=Q$6),IF(AND($G245&gt;=Q$5,$G245&lt;=Q$6),5,IF($L245=1,2,1)),IF(AND($G245&gt;=Q$5,$G245&lt;=Q$6),IF($M245&gt;0,4,3),0)),IF(AND($D245&lt;=Q$6,$E245&gt;=Q$5),60,0)))</f>
        <v/>
      </c>
      <c r="R245" s="80" t="str">
        <f>IF(OR($A245="",NOT(ISNUMBER($G245))),"",IF(AND($F245&lt;=R$6,$G245&gt;=R$5),IF(R$5&gt;$N245,5,$K245)*10+IF(AND($F245&gt;=R$5,$F245&lt;=R$6),IF(AND($G245&gt;=R$5,$G245&lt;=R$6),5,IF($L245=1,2,1)),IF(AND($G245&gt;=R$5,$G245&lt;=R$6),IF($M245&gt;0,4,3),0)),IF(AND($D245&lt;=R$6,$E245&gt;=R$5),60,0)))</f>
        <v/>
      </c>
      <c r="S245" s="80" t="str">
        <f>IF(OR($A245="",NOT(ISNUMBER($G245))),"",IF(AND($F245&lt;=S$6,$G245&gt;=S$5),IF(S$5&gt;$N245,5,$K245)*10+IF(AND($F245&gt;=S$5,$F245&lt;=S$6),IF(AND($G245&gt;=S$5,$G245&lt;=S$6),5,IF($L245=1,2,1)),IF(AND($G245&gt;=S$5,$G245&lt;=S$6),IF($M245&gt;0,4,3),0)),IF(AND($D245&lt;=S$6,$E245&gt;=S$5),60,0)))</f>
        <v/>
      </c>
      <c r="T245" s="80" t="str">
        <f>IF(OR($A245="",NOT(ISNUMBER($G245))),"",IF(AND($F245&lt;=T$6,$G245&gt;=T$5),IF(T$5&gt;$N245,5,$K245)*10+IF(AND($F245&gt;=T$5,$F245&lt;=T$6),IF(AND($G245&gt;=T$5,$G245&lt;=T$6),5,IF($L245=1,2,1)),IF(AND($G245&gt;=T$5,$G245&lt;=T$6),IF($M245&gt;0,4,3),0)),IF(AND($D245&lt;=T$6,$E245&gt;=T$5),60,0)))</f>
        <v/>
      </c>
      <c r="U245" s="80" t="str">
        <f>IF(OR($A245="",NOT(ISNUMBER($G245))),"",IF(AND($F245&lt;=U$6,$G245&gt;=U$5),IF(U$5&gt;$N245,5,$K245)*10+IF(AND($F245&gt;=U$5,$F245&lt;=U$6),IF(AND($G245&gt;=U$5,$G245&lt;=U$6),5,IF($L245=1,2,1)),IF(AND($G245&gt;=U$5,$G245&lt;=U$6),IF($M245&gt;0,4,3),0)),IF(AND($D245&lt;=U$6,$E245&gt;=U$5),60,0)))</f>
        <v/>
      </c>
      <c r="V245" s="80" t="str">
        <f>IF(OR($A245="",NOT(ISNUMBER($G245))),"",IF(AND($F245&lt;=V$6,$G245&gt;=V$5),IF(V$5&gt;$N245,5,$K245)*10+IF(AND($F245&gt;=V$5,$F245&lt;=V$6),IF(AND($G245&gt;=V$5,$G245&lt;=V$6),5,IF($L245=1,2,1)),IF(AND($G245&gt;=V$5,$G245&lt;=V$6),IF($M245&gt;0,4,3),0)),IF(AND($D245&lt;=V$6,$E245&gt;=V$5),60,0)))</f>
        <v/>
      </c>
      <c r="W245" s="80" t="str">
        <f>IF(OR($A245="",NOT(ISNUMBER($G245))),"",IF(AND($F245&lt;=W$6,$G245&gt;=W$5),IF(W$5&gt;$N245,5,$K245)*10+IF(AND($F245&gt;=W$5,$F245&lt;=W$6),IF(AND($G245&gt;=W$5,$G245&lt;=W$6),5,IF($L245=1,2,1)),IF(AND($G245&gt;=W$5,$G245&lt;=W$6),IF($M245&gt;0,4,3),0)),IF(AND($D245&lt;=W$6,$E245&gt;=W$5),60,0)))</f>
        <v/>
      </c>
      <c r="X245" s="80" t="str">
        <f>IF(OR($A245="",NOT(ISNUMBER($G245))),"",IF(AND($F245&lt;=X$6,$G245&gt;=X$5),IF(X$5&gt;$N245,5,$K245)*10+IF(AND($F245&gt;=X$5,$F245&lt;=X$6),IF(AND($G245&gt;=X$5,$G245&lt;=X$6),5,IF($L245=1,2,1)),IF(AND($G245&gt;=X$5,$G245&lt;=X$6),IF($M245&gt;0,4,3),0)),IF(AND($D245&lt;=X$6,$E245&gt;=X$5),60,0)))</f>
        <v/>
      </c>
      <c r="Y245" s="80" t="str">
        <f>IF(OR($A245="",NOT(ISNUMBER($G245))),"",IF(AND($F245&lt;=Y$6,$G245&gt;=Y$5),IF(Y$5&gt;$N245,5,$K245)*10+IF(AND($F245&gt;=Y$5,$F245&lt;=Y$6),IF(AND($G245&gt;=Y$5,$G245&lt;=Y$6),5,IF($L245=1,2,1)),IF(AND($G245&gt;=Y$5,$G245&lt;=Y$6),IF($M245&gt;0,4,3),0)),IF(AND($D245&lt;=Y$6,$E245&gt;=Y$5),60,0)))</f>
        <v/>
      </c>
      <c r="Z245" s="80" t="str">
        <f>IF(OR($A245="",NOT(ISNUMBER($G245))),"",IF(AND($F245&lt;=Z$6,$G245&gt;=Z$5),IF(Z$5&gt;$N245,5,$K245)*10+IF(AND($F245&gt;=Z$5,$F245&lt;=Z$6),IF(AND($G245&gt;=Z$5,$G245&lt;=Z$6),5,IF($L245=1,2,1)),IF(AND($G245&gt;=Z$5,$G245&lt;=Z$6),IF($M245&gt;0,4,3),0)),IF(AND($D245&lt;=Z$6,$E245&gt;=Z$5),60,0)))</f>
        <v/>
      </c>
      <c r="AA245" s="80" t="str">
        <f>IF(OR($A245="",NOT(ISNUMBER($G245))),"",IF(AND($F245&lt;=AA$6,$G245&gt;=AA$5),IF(AA$5&gt;$N245,5,$K245)*10+IF(AND($F245&gt;=AA$5,$F245&lt;=AA$6),IF(AND($G245&gt;=AA$5,$G245&lt;=AA$6),5,IF($L245=1,2,1)),IF(AND($G245&gt;=AA$5,$G245&lt;=AA$6),IF($M245&gt;0,4,3),0)),IF(AND($D245&lt;=AA$6,$E245&gt;=AA$5),60,0)))</f>
        <v/>
      </c>
      <c r="AB245" s="80" t="str">
        <f>IF(OR($A245="",NOT(ISNUMBER($G245))),"",IF(AND($F245&lt;=AB$6,$G245&gt;=AB$5),IF(AB$5&gt;$N245,5,$K245)*10+IF(AND($F245&gt;=AB$5,$F245&lt;=AB$6),IF(AND($G245&gt;=AB$5,$G245&lt;=AB$6),5,IF($L245=1,2,1)),IF(AND($G245&gt;=AB$5,$G245&lt;=AB$6),IF($M245&gt;0,4,3),0)),IF(AND($D245&lt;=AB$6,$E245&gt;=AB$5),60,0)))</f>
        <v/>
      </c>
      <c r="AC245" s="80" t="str">
        <f>IF(OR($A245="",NOT(ISNUMBER($G245))),"",IF(AND($F245&lt;=AC$6,$G245&gt;=AC$5),IF(AC$5&gt;$N245,5,$K245)*10+IF(AND($F245&gt;=AC$5,$F245&lt;=AC$6),IF(AND($G245&gt;=AC$5,$G245&lt;=AC$6),5,IF($L245=1,2,1)),IF(AND($G245&gt;=AC$5,$G245&lt;=AC$6),IF($M245&gt;0,4,3),0)),IF(AND($D245&lt;=AC$6,$E245&gt;=AC$5),60,0)))</f>
        <v/>
      </c>
      <c r="AD245" s="80" t="str">
        <f>IF(OR($A245="",NOT(ISNUMBER($G245))),"",IF(AND($F245&lt;=AD$6,$G245&gt;=AD$5),IF(AD$5&gt;$N245,5,$K245)*10+IF(AND($F245&gt;=AD$5,$F245&lt;=AD$6),IF(AND($G245&gt;=AD$5,$G245&lt;=AD$6),5,IF($L245=1,2,1)),IF(AND($G245&gt;=AD$5,$G245&lt;=AD$6),IF($M245&gt;0,4,3),0)),IF(AND($D245&lt;=AD$6,$E245&gt;=AD$5),60,0)))</f>
        <v/>
      </c>
      <c r="AE245" s="80" t="str">
        <f>IF(OR($A245="",NOT(ISNUMBER($G245))),"",IF(AND($F245&lt;=AE$6,$G245&gt;=AE$5),IF(AE$5&gt;$N245,5,$K245)*10+IF(AND($F245&gt;=AE$5,$F245&lt;=AE$6),IF(AND($G245&gt;=AE$5,$G245&lt;=AE$6),5,IF($L245=1,2,1)),IF(AND($G245&gt;=AE$5,$G245&lt;=AE$6),IF($M245&gt;0,4,3),0)),IF(AND($D245&lt;=AE$6,$E245&gt;=AE$5),60,0)))</f>
        <v/>
      </c>
      <c r="AF245" s="80" t="str">
        <f>IF(OR($A245="",NOT(ISNUMBER($G245))),"",IF(AND($F245&lt;=AF$6,$G245&gt;=AF$5),IF(AF$5&gt;$N245,5,$K245)*10+IF(AND($F245&gt;=AF$5,$F245&lt;=AF$6),IF(AND($G245&gt;=AF$5,$G245&lt;=AF$6),5,IF($L245=1,2,1)),IF(AND($G245&gt;=AF$5,$G245&lt;=AF$6),IF($M245&gt;0,4,3),0)),IF(AND($D245&lt;=AF$6,$E245&gt;=AF$5),60,0)))</f>
        <v/>
      </c>
      <c r="AG245" s="80" t="str">
        <f>IF(OR($A245="",NOT(ISNUMBER($G245))),"",IF(AND($F245&lt;=AG$6,$G245&gt;=AG$5),IF(AG$5&gt;$N245,5,$K245)*10+IF(AND($F245&gt;=AG$5,$F245&lt;=AG$6),IF(AND($G245&gt;=AG$5,$G245&lt;=AG$6),5,IF($L245=1,2,1)),IF(AND($G245&gt;=AG$5,$G245&lt;=AG$6),IF($M245&gt;0,4,3),0)),IF(AND($D245&lt;=AG$6,$E245&gt;=AG$5),60,0)))</f>
        <v/>
      </c>
      <c r="AH245" s="80" t="str">
        <f>IF(OR($A245="",NOT(ISNUMBER($G245))),"",IF(AND($F245&lt;=AH$6,$G245&gt;=AH$5),IF(AH$5&gt;$N245,5,$K245)*10+IF(AND($F245&gt;=AH$5,$F245&lt;=AH$6),IF(AND($G245&gt;=AH$5,$G245&lt;=AH$6),5,IF($L245=1,2,1)),IF(AND($G245&gt;=AH$5,$G245&lt;=AH$6),IF($M245&gt;0,4,3),0)),IF(AND($D245&lt;=AH$6,$E245&gt;=AH$5),60,0)))</f>
        <v/>
      </c>
      <c r="AI245" s="80" t="str">
        <f>IF(OR($A245="",NOT(ISNUMBER($G245))),"",IF(AND($F245&lt;=AI$6,$G245&gt;=AI$5),IF(AI$5&gt;$N245,5,$K245)*10+IF(AND($F245&gt;=AI$5,$F245&lt;=AI$6),IF(AND($G245&gt;=AI$5,$G245&lt;=AI$6),5,IF($L245=1,2,1)),IF(AND($G245&gt;=AI$5,$G245&lt;=AI$6),IF($M245&gt;0,4,3),0)),IF(AND($D245&lt;=AI$6,$E245&gt;=AI$5),60,0)))</f>
        <v/>
      </c>
      <c r="AJ245" s="80" t="str">
        <f>IF(OR($A245="",NOT(ISNUMBER($G245))),"",IF(AND($F245&lt;=AJ$6,$G245&gt;=AJ$5),IF(AJ$5&gt;$N245,5,$K245)*10+IF(AND($F245&gt;=AJ$5,$F245&lt;=AJ$6),IF(AND($G245&gt;=AJ$5,$G245&lt;=AJ$6),5,IF($L245=1,2,1)),IF(AND($G245&gt;=AJ$5,$G245&lt;=AJ$6),IF($M245&gt;0,4,3),0)),IF(AND($D245&lt;=AJ$6,$E245&gt;=AJ$5),60,0)))</f>
        <v/>
      </c>
      <c r="AK245" s="80" t="str">
        <f>IF(OR($A245="",NOT(ISNUMBER($G245))),"",IF(AND($F245&lt;=AK$6,$G245&gt;=AK$5),IF(AK$5&gt;$N245,5,$K245)*10+IF(AND($F245&gt;=AK$5,$F245&lt;=AK$6),IF(AND($G245&gt;=AK$5,$G245&lt;=AK$6),5,IF($L245=1,2,1)),IF(AND($G245&gt;=AK$5,$G245&lt;=AK$6),IF($M245&gt;0,4,3),0)),IF(AND($D245&lt;=AK$6,$E245&gt;=AK$5),60,0)))</f>
        <v/>
      </c>
      <c r="AL245" s="80" t="str">
        <f>IF(OR($A245="",NOT(ISNUMBER($G245))),"",IF(AND($F245&lt;=AL$6,$G245&gt;=AL$5),IF(AL$5&gt;$N245,5,$K245)*10+IF(AND($F245&gt;=AL$5,$F245&lt;=AL$6),IF(AND($G245&gt;=AL$5,$G245&lt;=AL$6),5,IF($L245=1,2,1)),IF(AND($G245&gt;=AL$5,$G245&lt;=AL$6),IF($M245&gt;0,4,3),0)),IF(AND($D245&lt;=AL$6,$E245&gt;=AL$5),60,0)))</f>
        <v/>
      </c>
      <c r="AM245" s="80" t="str">
        <f>IF(OR($A245="",NOT(ISNUMBER($G245))),"",IF(AND($F245&lt;=AM$6,$G245&gt;=AM$5),IF(AM$5&gt;$N245,5,$K245)*10+IF(AND($F245&gt;=AM$5,$F245&lt;=AM$6),IF(AND($G245&gt;=AM$5,$G245&lt;=AM$6),5,IF($L245=1,2,1)),IF(AND($G245&gt;=AM$5,$G245&lt;=AM$6),IF($M245&gt;0,4,3),0)),IF(AND($D245&lt;=AM$6,$E245&gt;=AM$5),60,0)))</f>
        <v/>
      </c>
      <c r="AN245" s="80" t="str">
        <f>IF(OR($A245="",NOT(ISNUMBER($G245))),"",IF(AND($F245&lt;=AN$6,$G245&gt;=AN$5),IF(AN$5&gt;$N245,5,$K245)*10+IF(AND($F245&gt;=AN$5,$F245&lt;=AN$6),IF(AND($G245&gt;=AN$5,$G245&lt;=AN$6),5,IF($L245=1,2,1)),IF(AND($G245&gt;=AN$5,$G245&lt;=AN$6),IF($M245&gt;0,4,3),0)),IF(AND($D245&lt;=AN$6,$E245&gt;=AN$5),60,0)))</f>
        <v/>
      </c>
      <c r="AO245" s="80" t="str">
        <f>IF(OR($A245="",NOT(ISNUMBER($G245))),"",IF(AND($F245&lt;=AO$6,$G245&gt;=AO$5),IF(AO$5&gt;$N245,5,$K245)*10+IF(AND($F245&gt;=AO$5,$F245&lt;=AO$6),IF(AND($G245&gt;=AO$5,$G245&lt;=AO$6),5,IF($L245=1,2,1)),IF(AND($G245&gt;=AO$5,$G245&lt;=AO$6),IF($M245&gt;0,4,3),0)),IF(AND($D245&lt;=AO$6,$E245&gt;=AO$5),60,0)))</f>
        <v/>
      </c>
      <c r="AP245" s="80" t="str">
        <f>IF(OR($A245="",NOT(ISNUMBER($G245))),"",IF(AND($F245&lt;=AP$6,$G245&gt;=AP$5),IF(AP$5&gt;$N245,5,$K245)*10+IF(AND($F245&gt;=AP$5,$F245&lt;=AP$6),IF(AND($G245&gt;=AP$5,$G245&lt;=AP$6),5,IF($L245=1,2,1)),IF(AND($G245&gt;=AP$5,$G245&lt;=AP$6),IF($M245&gt;0,4,3),0)),IF(AND($D245&lt;=AP$6,$E245&gt;=AP$5),60,0)))</f>
        <v/>
      </c>
      <c r="AQ245" s="80" t="str">
        <f>IF(OR($A245="",NOT(ISNUMBER($G245))),"",IF(AND($F245&lt;=AQ$6,$G245&gt;=AQ$5),IF(AQ$5&gt;$N245,5,$K245)*10+IF(AND($F245&gt;=AQ$5,$F245&lt;=AQ$6),IF(AND($G245&gt;=AQ$5,$G245&lt;=AQ$6),5,IF($L245=1,2,1)),IF(AND($G245&gt;=AQ$5,$G245&lt;=AQ$6),IF($M245&gt;0,4,3),0)),IF(AND($D245&lt;=AQ$6,$E245&gt;=AQ$5),60,0)))</f>
        <v/>
      </c>
      <c r="AR245" s="80" t="str">
        <f>IF(OR($A245="",NOT(ISNUMBER($G245))),"",IF(AND($F245&lt;=AR$6,$G245&gt;=AR$5),IF(AR$5&gt;$N245,5,$K245)*10+IF(AND($F245&gt;=AR$5,$F245&lt;=AR$6),IF(AND($G245&gt;=AR$5,$G245&lt;=AR$6),5,IF($L245=1,2,1)),IF(AND($G245&gt;=AR$5,$G245&lt;=AR$6),IF($M245&gt;0,4,3),0)),IF(AND($D245&lt;=AR$6,$E245&gt;=AR$5),60,0)))</f>
        <v/>
      </c>
      <c r="AS245" s="80" t="str">
        <f>IF(OR($A245="",NOT(ISNUMBER($G245))),"",IF(AND($F245&lt;=AS$6,$G245&gt;=AS$5),IF(AS$5&gt;$N245,5,$K245)*10+IF(AND($F245&gt;=AS$5,$F245&lt;=AS$6),IF(AND($G245&gt;=AS$5,$G245&lt;=AS$6),5,IF($L245=1,2,1)),IF(AND($G245&gt;=AS$5,$G245&lt;=AS$6),IF($M245&gt;0,4,3),0)),IF(AND($D245&lt;=AS$6,$E245&gt;=AS$5),60,0)))</f>
        <v/>
      </c>
      <c r="AT245" s="80" t="str">
        <f>IF(OR($A245="",NOT(ISNUMBER($G245))),"",IF(AND($F245&lt;=AT$6,$G245&gt;=AT$5),IF(AT$5&gt;$N245,5,$K245)*10+IF(AND($F245&gt;=AT$5,$F245&lt;=AT$6),IF(AND($G245&gt;=AT$5,$G245&lt;=AT$6),5,IF($L245=1,2,1)),IF(AND($G245&gt;=AT$5,$G245&lt;=AT$6),IF($M245&gt;0,4,3),0)),IF(AND($D245&lt;=AT$6,$E245&gt;=AT$5),60,0)))</f>
        <v/>
      </c>
      <c r="AU245" s="80" t="str">
        <f>IF(OR($A245="",NOT(ISNUMBER($G245))),"",IF(AND($F245&lt;=AU$6,$G245&gt;=AU$5),IF(AU$5&gt;$N245,5,$K245)*10+IF(AND($F245&gt;=AU$5,$F245&lt;=AU$6),IF(AND($G245&gt;=AU$5,$G245&lt;=AU$6),5,IF($L245=1,2,1)),IF(AND($G245&gt;=AU$5,$G245&lt;=AU$6),IF($M245&gt;0,4,3),0)),IF(AND($D245&lt;=AU$6,$E245&gt;=AU$5),60,0)))</f>
        <v/>
      </c>
      <c r="AV245" s="80" t="str">
        <f>IF(OR($A245="",NOT(ISNUMBER($G245))),"",IF(AND($F245&lt;=AV$6,$G245&gt;=AV$5),IF(AV$5&gt;$N245,5,$K245)*10+IF(AND($F245&gt;=AV$5,$F245&lt;=AV$6),IF(AND($G245&gt;=AV$5,$G245&lt;=AV$6),5,IF($L245=1,2,1)),IF(AND($G245&gt;=AV$5,$G245&lt;=AV$6),IF($M245&gt;0,4,3),0)),IF(AND($D245&lt;=AV$6,$E245&gt;=AV$5),60,0)))</f>
        <v/>
      </c>
      <c r="AW245" s="80" t="str">
        <f>IF(OR($A245="",NOT(ISNUMBER($G245))),"",IF(AND($F245&lt;=AW$6,$G245&gt;=AW$5),IF(AW$5&gt;$N245,5,$K245)*10+IF(AND($F245&gt;=AW$5,$F245&lt;=AW$6),IF(AND($G245&gt;=AW$5,$G245&lt;=AW$6),5,IF($L245=1,2,1)),IF(AND($G245&gt;=AW$5,$G245&lt;=AW$6),IF($M245&gt;0,4,3),0)),IF(AND($D245&lt;=AW$6,$E245&gt;=AW$5),60,0)))</f>
        <v/>
      </c>
      <c r="AX245" s="80" t="str">
        <f>IF(OR($A245="",NOT(ISNUMBER($G245))),"",IF(AND($F245&lt;=AX$6,$G245&gt;=AX$5),IF(AX$5&gt;$N245,5,$K245)*10+IF(AND($F245&gt;=AX$5,$F245&lt;=AX$6),IF(AND($G245&gt;=AX$5,$G245&lt;=AX$6),5,IF($L245=1,2,1)),IF(AND($G245&gt;=AX$5,$G245&lt;=AX$6),IF($M245&gt;0,4,3),0)),IF(AND($D245&lt;=AX$6,$E245&gt;=AX$5),60,0)))</f>
        <v/>
      </c>
      <c r="AY245" s="80" t="str">
        <f>IF(OR($A245="",NOT(ISNUMBER($G245))),"",IF(AND($F245&lt;=AY$6,$G245&gt;=AY$5),IF(AY$5&gt;$N245,5,$K245)*10+IF(AND($F245&gt;=AY$5,$F245&lt;=AY$6),IF(AND($G245&gt;=AY$5,$G245&lt;=AY$6),5,IF($L245=1,2,1)),IF(AND($G245&gt;=AY$5,$G245&lt;=AY$6),IF($M245&gt;0,4,3),0)),IF(AND($D245&lt;=AY$6,$E245&gt;=AY$5),60,0)))</f>
        <v/>
      </c>
      <c r="AZ245" s="80" t="str">
        <f>IF(OR($A245="",NOT(ISNUMBER($G245))),"",IF(AND($F245&lt;=AZ$6,$G245&gt;=AZ$5),IF(AZ$5&gt;$N245,5,$K245)*10+IF(AND($F245&gt;=AZ$5,$F245&lt;=AZ$6),IF(AND($G245&gt;=AZ$5,$G245&lt;=AZ$6),5,IF($L245=1,2,1)),IF(AND($G245&gt;=AZ$5,$G245&lt;=AZ$6),IF($M245&gt;0,4,3),0)),IF(AND($D245&lt;=AZ$6,$E245&gt;=AZ$5),60,0)))</f>
        <v/>
      </c>
      <c r="BA245" s="80" t="str">
        <f>IF(OR($A245="",NOT(ISNUMBER($G245))),"",IF(AND($F245&lt;=BA$6,$G245&gt;=BA$5),IF(BA$5&gt;$N245,5,$K245)*10+IF(AND($F245&gt;=BA$5,$F245&lt;=BA$6),IF(AND($G245&gt;=BA$5,$G245&lt;=BA$6),5,IF($L245=1,2,1)),IF(AND($G245&gt;=BA$5,$G245&lt;=BA$6),IF($M245&gt;0,4,3),0)),IF(AND($D245&lt;=BA$6,$E245&gt;=BA$5),60,0)))</f>
        <v/>
      </c>
      <c r="BB245" s="80" t="str">
        <f>IF(OR($A245="",NOT(ISNUMBER($G245))),"",IF(AND($F245&lt;=BB$6,$G245&gt;=BB$5),IF(BB$5&gt;$N245,5,$K245)*10+IF(AND($F245&gt;=BB$5,$F245&lt;=BB$6),IF(AND($G245&gt;=BB$5,$G245&lt;=BB$6),5,IF($L245=1,2,1)),IF(AND($G245&gt;=BB$5,$G245&lt;=BB$6),IF($M245&gt;0,4,3),0)),IF(AND($D245&lt;=BB$6,$E245&gt;=BB$5),60,0)))</f>
        <v/>
      </c>
      <c r="BC245" s="80" t="str">
        <f>IF(OR($A245="",NOT(ISNUMBER($G245))),"",IF(AND($F245&lt;=BC$6,$G245&gt;=BC$5),IF(BC$5&gt;$N245,5,$K245)*10+IF(AND($F245&gt;=BC$5,$F245&lt;=BC$6),IF(AND($G245&gt;=BC$5,$G245&lt;=BC$6),5,IF($L245=1,2,1)),IF(AND($G245&gt;=BC$5,$G245&lt;=BC$6),IF($M245&gt;0,4,3),0)),IF(AND($D245&lt;=BC$6,$E245&gt;=BC$5),60,0)))</f>
        <v/>
      </c>
      <c r="BD245" s="80" t="str">
        <f>IF(OR($A245="",NOT(ISNUMBER($G245))),"",IF(AND($F245&lt;=BD$6,$G245&gt;=BD$5),IF(BD$5&gt;$N245,5,$K245)*10+IF(AND($F245&gt;=BD$5,$F245&lt;=BD$6),IF(AND($G245&gt;=BD$5,$G245&lt;=BD$6),5,IF($L245=1,2,1)),IF(AND($G245&gt;=BD$5,$G245&lt;=BD$6),IF($M245&gt;0,4,3),0)),IF(AND($D245&lt;=BD$6,$E245&gt;=BD$5),60,0)))</f>
        <v/>
      </c>
      <c r="BE245" s="80" t="str">
        <f>IF(OR($A245="",NOT(ISNUMBER($G245))),"",IF(AND($F245&lt;=BE$6,$G245&gt;=BE$5),IF(BE$5&gt;$N245,5,$K245)*10+IF(AND($F245&gt;=BE$5,$F245&lt;=BE$6),IF(AND($G245&gt;=BE$5,$G245&lt;=BE$6),5,IF($L245=1,2,1)),IF(AND($G245&gt;=BE$5,$G245&lt;=BE$6),IF($M245&gt;0,4,3),0)),IF(AND($D245&lt;=BE$6,$E245&gt;=BE$5),60,0)))</f>
        <v/>
      </c>
      <c r="BF245" s="80" t="str">
        <f>IF(OR($A245="",NOT(ISNUMBER($G245))),"",IF(AND($F245&lt;=BF$6,$G245&gt;=BF$5),IF(BF$5&gt;$N245,5,$K245)*10+IF(AND($F245&gt;=BF$5,$F245&lt;=BF$6),IF(AND($G245&gt;=BF$5,$G245&lt;=BF$6),5,IF($L245=1,2,1)),IF(AND($G245&gt;=BF$5,$G245&lt;=BF$6),IF($M245&gt;0,4,3),0)),IF(AND($D245&lt;=BF$6,$E245&gt;=BF$5),60,0)))</f>
        <v/>
      </c>
      <c r="BG245" s="80" t="str">
        <f>IF(OR($A245="",NOT(ISNUMBER($G245))),"",IF(AND($F245&lt;=BG$6,$G245&gt;=BG$5),IF(BG$5&gt;$N245,5,$K245)*10+IF(AND($F245&gt;=BG$5,$F245&lt;=BG$6),IF(AND($G245&gt;=BG$5,$G245&lt;=BG$6),5,IF($L245=1,2,1)),IF(AND($G245&gt;=BG$5,$G245&lt;=BG$6),IF($M245&gt;0,4,3),0)),IF(AND($D245&lt;=BG$6,$E245&gt;=BG$5),60,0)))</f>
        <v/>
      </c>
      <c r="BH245" s="80" t="str">
        <f>IF(OR($A245="",NOT(ISNUMBER($G245))),"",IF(AND($F245&lt;=BH$6,$G245&gt;=BH$5),IF(BH$5&gt;$N245,5,$K245)*10+IF(AND($F245&gt;=BH$5,$F245&lt;=BH$6),IF(AND($G245&gt;=BH$5,$G245&lt;=BH$6),5,IF($L245=1,2,1)),IF(AND($G245&gt;=BH$5,$G245&lt;=BH$6),IF($M245&gt;0,4,3),0)),IF(AND($D245&lt;=BH$6,$E245&gt;=BH$5),60,0)))</f>
        <v/>
      </c>
      <c r="BI245" s="80" t="str">
        <f>IF(OR($A245="",NOT(ISNUMBER($G245))),"",IF(AND($F245&lt;=BI$6,$G245&gt;=BI$5),IF(BI$5&gt;$N245,5,$K245)*10+IF(AND($F245&gt;=BI$5,$F245&lt;=BI$6),IF(AND($G245&gt;=BI$5,$G245&lt;=BI$6),5,IF($L245=1,2,1)),IF(AND($G245&gt;=BI$5,$G245&lt;=BI$6),IF($M245&gt;0,4,3),0)),IF(AND($D245&lt;=BI$6,$E245&gt;=BI$5),60,0)))</f>
        <v/>
      </c>
      <c r="BJ245" s="80" t="str">
        <f>IF(OR($A245="",NOT(ISNUMBER($G245))),"",IF(AND($F245&lt;=BJ$6,$G245&gt;=BJ$5),IF(BJ$5&gt;$N245,5,$K245)*10+IF(AND($F245&gt;=BJ$5,$F245&lt;=BJ$6),IF(AND($G245&gt;=BJ$5,$G245&lt;=BJ$6),5,IF($L245=1,2,1)),IF(AND($G245&gt;=BJ$5,$G245&lt;=BJ$6),IF($M245&gt;0,4,3),0)),IF(AND($D245&lt;=BJ$6,$E245&gt;=BJ$5),60,0)))</f>
        <v/>
      </c>
      <c r="BK245" s="80" t="str">
        <f>IF(OR($A245="",NOT(ISNUMBER($G245))),"",IF(AND($F245&lt;=BK$6,$G245&gt;=BK$5),IF(BK$5&gt;$N245,5,$K245)*10+IF(AND($F245&gt;=BK$5,$F245&lt;=BK$6),IF(AND($G245&gt;=BK$5,$G245&lt;=BK$6),5,IF($L245=1,2,1)),IF(AND($G245&gt;=BK$5,$G245&lt;=BK$6),IF($M245&gt;0,4,3),0)),IF(AND($D245&lt;=BK$6,$E245&gt;=BK$5),60,0)))</f>
        <v/>
      </c>
      <c r="BL245" s="80" t="str">
        <f>IF(OR($A245="",NOT(ISNUMBER($G245))),"",IF(AND($F245&lt;=BL$6,$G245&gt;=BL$5),IF(BL$5&gt;$N245,5,$K245)*10+IF(AND($F245&gt;=BL$5,$F245&lt;=BL$6),IF(AND($G245&gt;=BL$5,$G245&lt;=BL$6),5,IF($L245=1,2,1)),IF(AND($G245&gt;=BL$5,$G245&lt;=BL$6),IF($M245&gt;0,4,3),0)),IF(AND($D245&lt;=BL$6,$E245&gt;=BL$5),60,0)))</f>
        <v/>
      </c>
      <c r="BM245" s="80" t="str">
        <f>IF(OR($A245="",NOT(ISNUMBER($G245))),"",IF(AND($F245&lt;=BM$6,$G245&gt;=BM$5),IF(BM$5&gt;$N245,5,$K245)*10+IF(AND($F245&gt;=BM$5,$F245&lt;=BM$6),IF(AND($G245&gt;=BM$5,$G245&lt;=BM$6),5,IF($L245=1,2,1)),IF(AND($G245&gt;=BM$5,$G245&lt;=BM$6),IF($M245&gt;0,4,3),0)),IF(AND($D245&lt;=BM$6,$E245&gt;=BM$5),60,0)))</f>
        <v/>
      </c>
      <c r="BN245" s="80" t="str">
        <f>IF(OR($A245="",NOT(ISNUMBER($G245))),"",IF(AND($F245&lt;=BN$6,$G245&gt;=BN$5),IF(BN$5&gt;$N245,5,$K245)*10+IF(AND($F245&gt;=BN$5,$F245&lt;=BN$6),IF(AND($G245&gt;=BN$5,$G245&lt;=BN$6),5,IF($L245=1,2,1)),IF(AND($G245&gt;=BN$5,$G245&lt;=BN$6),IF($M245&gt;0,4,3),0)),IF(AND($D245&lt;=BN$6,$E245&gt;=BN$5),60,0)))</f>
        <v/>
      </c>
      <c r="BO245" s="80" t="str">
        <f>IF(OR($A245="",NOT(ISNUMBER($G245))),"",IF(AND($F245&lt;=BO$6,$G245&gt;=BO$5),IF(BO$5&gt;$N245,5,$K245)*10+IF(AND($F245&gt;=BO$5,$F245&lt;=BO$6),IF(AND($G245&gt;=BO$5,$G245&lt;=BO$6),5,IF($L245=1,2,1)),IF(AND($G245&gt;=BO$5,$G245&lt;=BO$6),IF($M245&gt;0,4,3),0)),IF(AND($D245&lt;=BO$6,$E245&gt;=BO$5),60,0)))</f>
        <v/>
      </c>
      <c r="BP245" s="80" t="str">
        <f>IF(OR($A245="",NOT(ISNUMBER($G245))),"",IF(AND($F245&lt;=BP$6,$G245&gt;=BP$5),IF(BP$5&gt;$N245,5,$K245)*10+IF(AND($F245&gt;=BP$5,$F245&lt;=BP$6),IF(AND($G245&gt;=BP$5,$G245&lt;=BP$6),5,IF($L245=1,2,1)),IF(AND($G245&gt;=BP$5,$G245&lt;=BP$6),IF($M245&gt;0,4,3),0)),IF(AND($D245&lt;=BP$6,$E245&gt;=BP$5),60,0)))</f>
        <v/>
      </c>
      <c r="BQ245" s="80" t="str">
        <f>IF(OR($A245="",NOT(ISNUMBER($G245))),"",IF(AND($F245&lt;=BQ$6,$G245&gt;=BQ$5),IF(BQ$5&gt;$N245,5,$K245)*10+IF(AND($F245&gt;=BQ$5,$F245&lt;=BQ$6),IF(AND($G245&gt;=BQ$5,$G245&lt;=BQ$6),5,IF($L245=1,2,1)),IF(AND($G245&gt;=BQ$5,$G245&lt;=BQ$6),IF($M245&gt;0,4,3),0)),IF(AND($D245&lt;=BQ$6,$E245&gt;=BQ$5),60,0)))</f>
        <v/>
      </c>
      <c r="BR245" s="80" t="str">
        <f>IF(OR($A245="",NOT(ISNUMBER($G245))),"",IF(AND($F245&lt;=BR$6,$G245&gt;=BR$5),IF(BR$5&gt;$N245,5,$K245)*10+IF(AND($F245&gt;=BR$5,$F245&lt;=BR$6),IF(AND($G245&gt;=BR$5,$G245&lt;=BR$6),5,IF($L245=1,2,1)),IF(AND($G245&gt;=BR$5,$G245&lt;=BR$6),IF($M245&gt;0,4,3),0)),IF(AND($D245&lt;=BR$6,$E245&gt;=BR$5),60,0)))</f>
        <v/>
      </c>
      <c r="BS245" s="80" t="str">
        <f>IF(OR($A245="",NOT(ISNUMBER($G245))),"",IF(AND($F245&lt;=BS$6,$G245&gt;=BS$5),IF(BS$5&gt;$N245,5,$K245)*10+IF(AND($F245&gt;=BS$5,$F245&lt;=BS$6),IF(AND($G245&gt;=BS$5,$G245&lt;=BS$6),5,IF($L245=1,2,1)),IF(AND($G245&gt;=BS$5,$G245&lt;=BS$6),IF($M245&gt;0,4,3),0)),IF(AND($D245&lt;=BS$6,$E245&gt;=BS$5),60,0)))</f>
        <v/>
      </c>
      <c r="BT245" s="80" t="str">
        <f>IF(OR($A245="",NOT(ISNUMBER($G245))),"",IF(AND($F245&lt;=BT$6,$G245&gt;=BT$5),IF(BT$5&gt;$N245,5,$K245)*10+IF(AND($F245&gt;=BT$5,$F245&lt;=BT$6),IF(AND($G245&gt;=BT$5,$G245&lt;=BT$6),5,IF($L245=1,2,1)),IF(AND($G245&gt;=BT$5,$G245&lt;=BT$6),IF($M245&gt;0,4,3),0)),IF(AND($D245&lt;=BT$6,$E245&gt;=BT$5),60,0)))</f>
        <v/>
      </c>
      <c r="BU245" s="80" t="str">
        <f>IF(OR($A245="",NOT(ISNUMBER($G245))),"",IF(AND($F245&lt;=BU$6,$G245&gt;=BU$5),IF(BU$5&gt;$N245,5,$K245)*10+IF(AND($F245&gt;=BU$5,$F245&lt;=BU$6),IF(AND($G245&gt;=BU$5,$G245&lt;=BU$6),5,IF($L245=1,2,1)),IF(AND($G245&gt;=BU$5,$G245&lt;=BU$6),IF($M245&gt;0,4,3),0)),IF(AND($D245&lt;=BU$6,$E245&gt;=BU$5),60,0)))</f>
        <v/>
      </c>
      <c r="BV245" s="80" t="str">
        <f>IF(OR($A245="",NOT(ISNUMBER($G245))),"",IF(AND($F245&lt;=BV$6,$G245&gt;=BV$5),IF(BV$5&gt;$N245,5,$K245)*10+IF(AND($F245&gt;=BV$5,$F245&lt;=BV$6),IF(AND($G245&gt;=BV$5,$G245&lt;=BV$6),5,IF($L245=1,2,1)),IF(AND($G245&gt;=BV$5,$G245&lt;=BV$6),IF($M245&gt;0,4,3),0)),IF(AND($D245&lt;=BV$6,$E245&gt;=BV$5),60,0)))</f>
        <v/>
      </c>
      <c r="BW245" s="80" t="str">
        <f>IF(OR($A245="",NOT(ISNUMBER($G245))),"",IF(AND($F245&lt;=BW$6,$G245&gt;=BW$5),IF(BW$5&gt;$N245,5,$K245)*10+IF(AND($F245&gt;=BW$5,$F245&lt;=BW$6),IF(AND($G245&gt;=BW$5,$G245&lt;=BW$6),5,IF($L245=1,2,1)),IF(AND($G245&gt;=BW$5,$G245&lt;=BW$6),IF($M245&gt;0,4,3),0)),IF(AND($D245&lt;=BW$6,$E245&gt;=BW$5),60,0)))</f>
        <v/>
      </c>
      <c r="BX245" s="80" t="str">
        <f>IF(OR($A245="",NOT(ISNUMBER($G245))),"",IF(AND($F245&lt;=BX$6,$G245&gt;=BX$5),IF(BX$5&gt;$N245,5,$K245)*10+IF(AND($F245&gt;=BX$5,$F245&lt;=BX$6),IF(AND($G245&gt;=BX$5,$G245&lt;=BX$6),5,IF($L245=1,2,1)),IF(AND($G245&gt;=BX$5,$G245&lt;=BX$6),IF($M245&gt;0,4,3),0)),IF(AND($D245&lt;=BX$6,$E245&gt;=BX$5),60,0)))</f>
        <v/>
      </c>
      <c r="BY245" s="80" t="str">
        <f>IF(OR($A245="",NOT(ISNUMBER($G245))),"",IF(AND($F245&lt;=BY$6,$G245&gt;=BY$5),IF(BY$5&gt;$N245,5,$K245)*10+IF(AND($F245&gt;=BY$5,$F245&lt;=BY$6),IF(AND($G245&gt;=BY$5,$G245&lt;=BY$6),5,IF($L245=1,2,1)),IF(AND($G245&gt;=BY$5,$G245&lt;=BY$6),IF($M245&gt;0,4,3),0)),IF(AND($D245&lt;=BY$6,$E245&gt;=BY$5),60,0)))</f>
        <v/>
      </c>
      <c r="BZ245" s="80" t="str">
        <f>IF(OR($A245="",NOT(ISNUMBER($G245))),"",IF(AND($F245&lt;=BZ$6,$G245&gt;=BZ$5),IF(BZ$5&gt;$N245,5,$K245)*10+IF(AND($F245&gt;=BZ$5,$F245&lt;=BZ$6),IF(AND($G245&gt;=BZ$5,$G245&lt;=BZ$6),5,IF($L245=1,2,1)),IF(AND($G245&gt;=BZ$5,$G245&lt;=BZ$6),IF($M245&gt;0,4,3),0)),IF(AND($D245&lt;=BZ$6,$E245&gt;=BZ$5),60,0)))</f>
        <v/>
      </c>
      <c r="CA245" s="80" t="str">
        <f>IF(OR($A245="",NOT(ISNUMBER($G245))),"",IF(AND($F245&lt;=CA$6,$G245&gt;=CA$5),IF(CA$5&gt;$N245,5,$K245)*10+IF(AND($F245&gt;=CA$5,$F245&lt;=CA$6),IF(AND($G245&gt;=CA$5,$G245&lt;=CA$6),5,IF($L245=1,2,1)),IF(AND($G245&gt;=CA$5,$G245&lt;=CA$6),IF($M245&gt;0,4,3),0)),IF(AND($D245&lt;=CA$6,$E245&gt;=CA$5),60,0)))</f>
        <v/>
      </c>
      <c r="CB245" s="80" t="str">
        <f>IF(OR($A245="",NOT(ISNUMBER($G245))),"",IF(AND($F245&lt;=CB$6,$G245&gt;=CB$5),IF(CB$5&gt;$N245,5,$K245)*10+IF(AND($F245&gt;=CB$5,$F245&lt;=CB$6),IF(AND($G245&gt;=CB$5,$G245&lt;=CB$6),5,IF($L245=1,2,1)),IF(AND($G245&gt;=CB$5,$G245&lt;=CB$6),IF($M245&gt;0,4,3),0)),IF(AND($D245&lt;=CB$6,$E245&gt;=CB$5),60,0)))</f>
        <v/>
      </c>
      <c r="CC245" s="80" t="str">
        <f>IF(OR($A245="",NOT(ISNUMBER($G245))),"",IF(AND($F245&lt;=CC$6,$G245&gt;=CC$5),IF(CC$5&gt;$N245,5,$K245)*10+IF(AND($F245&gt;=CC$5,$F245&lt;=CC$6),IF(AND($G245&gt;=CC$5,$G245&lt;=CC$6),5,IF($L245=1,2,1)),IF(AND($G245&gt;=CC$5,$G245&lt;=CC$6),IF($M245&gt;0,4,3),0)),IF(AND($D245&lt;=CC$6,$E245&gt;=CC$5),60,0)))</f>
        <v/>
      </c>
      <c r="CD245" s="80" t="str">
        <f>IF(OR($A245="",NOT(ISNUMBER($G245))),"",IF(AND($F245&lt;=CD$6,$G245&gt;=CD$5),IF(CD$5&gt;$N245,5,$K245)*10+IF(AND($F245&gt;=CD$5,$F245&lt;=CD$6),IF(AND($G245&gt;=CD$5,$G245&lt;=CD$6),5,IF($L245=1,2,1)),IF(AND($G245&gt;=CD$5,$G245&lt;=CD$6),IF($M245&gt;0,4,3),0)),IF(AND($D245&lt;=CD$6,$E245&gt;=CD$5),60,0)))</f>
        <v/>
      </c>
      <c r="CE245" s="80" t="str">
        <f>IF(OR($A245="",NOT(ISNUMBER($G245))),"",IF(AND($F245&lt;=CE$6,$G245&gt;=CE$5),IF(CE$5&gt;$N245,5,$K245)*10+IF(AND($F245&gt;=CE$5,$F245&lt;=CE$6),IF(AND($G245&gt;=CE$5,$G245&lt;=CE$6),5,IF($L245=1,2,1)),IF(AND($G245&gt;=CE$5,$G245&lt;=CE$6),IF($M245&gt;0,4,3),0)),IF(AND($D245&lt;=CE$6,$E245&gt;=CE$5),60,0)))</f>
        <v/>
      </c>
      <c r="CF245" s="80" t="str">
        <f>IF(OR($A245="",NOT(ISNUMBER($G245))),"",IF(AND($F245&lt;=CF$6,$G245&gt;=CF$5),IF(CF$5&gt;$N245,5,$K245)*10+IF(AND($F245&gt;=CF$5,$F245&lt;=CF$6),IF(AND($G245&gt;=CF$5,$G245&lt;=CF$6),5,IF($L245=1,2,1)),IF(AND($G245&gt;=CF$5,$G245&lt;=CF$6),IF($M245&gt;0,4,3),0)),IF(AND($D245&lt;=CF$6,$E245&gt;=CF$5),60,0)))</f>
        <v/>
      </c>
      <c r="CG245" s="80" t="str">
        <f>IF(OR($A245="",NOT(ISNUMBER($G245))),"",IF(AND($F245&lt;=CG$6,$G245&gt;=CG$5),IF(CG$5&gt;$N245,5,$K245)*10+IF(AND($F245&gt;=CG$5,$F245&lt;=CG$6),IF(AND($G245&gt;=CG$5,$G245&lt;=CG$6),5,IF($L245=1,2,1)),IF(AND($G245&gt;=CG$5,$G245&lt;=CG$6),IF($M245&gt;0,4,3),0)),IF(AND($D245&lt;=CG$6,$E245&gt;=CG$5),60,0)))</f>
        <v/>
      </c>
      <c r="CH245" s="80" t="str">
        <f>IF(OR($A245="",NOT(ISNUMBER($G245))),"",IF(AND($F245&lt;=CH$6,$G245&gt;=CH$5),IF(CH$5&gt;$N245,5,$K245)*10+IF(AND($F245&gt;=CH$5,$F245&lt;=CH$6),IF(AND($G245&gt;=CH$5,$G245&lt;=CH$6),5,IF($L245=1,2,1)),IF(AND($G245&gt;=CH$5,$G245&lt;=CH$6),IF($M245&gt;0,4,3),0)),IF(AND($D245&lt;=CH$6,$E245&gt;=CH$5),60,0)))</f>
        <v/>
      </c>
      <c r="CI245" s="80" t="str">
        <f>IF(OR($A245="",NOT(ISNUMBER($G245))),"",IF(AND($F245&lt;=CI$6,$G245&gt;=CI$5),IF(CI$5&gt;$N245,5,$K245)*10+IF(AND($F245&gt;=CI$5,$F245&lt;=CI$6),IF(AND($G245&gt;=CI$5,$G245&lt;=CI$6),5,IF($L245=1,2,1)),IF(AND($G245&gt;=CI$5,$G245&lt;=CI$6),IF($M245&gt;0,4,3),0)),IF(AND($D245&lt;=CI$6,$E245&gt;=CI$5),60,0)))</f>
        <v/>
      </c>
      <c r="CJ245" s="80" t="str">
        <f>IF(OR($A245="",NOT(ISNUMBER($G245))),"",IF(AND($F245&lt;=CJ$6,$G245&gt;=CJ$5),IF(CJ$5&gt;$N245,5,$K245)*10+IF(AND($F245&gt;=CJ$5,$F245&lt;=CJ$6),IF(AND($G245&gt;=CJ$5,$G245&lt;=CJ$6),5,IF($L245=1,2,1)),IF(AND($G245&gt;=CJ$5,$G245&lt;=CJ$6),IF($M245&gt;0,4,3),0)),IF(AND($D245&lt;=CJ$6,$E245&gt;=CJ$5),60,0)))</f>
        <v/>
      </c>
      <c r="CK245" s="80" t="str">
        <f>IF(OR($A245="",NOT(ISNUMBER($G245))),"",IF(AND($F245&lt;=CK$6,$G245&gt;=CK$5),IF(CK$5&gt;$N245,5,$K245)*10+IF(AND($F245&gt;=CK$5,$F245&lt;=CK$6),IF(AND($G245&gt;=CK$5,$G245&lt;=CK$6),5,IF($L245=1,2,1)),IF(AND($G245&gt;=CK$5,$G245&lt;=CK$6),IF($M245&gt;0,4,3),0)),IF(AND($D245&lt;=CK$6,$E245&gt;=CK$5),60,0)))</f>
        <v/>
      </c>
      <c r="CL245" s="80" t="str">
        <f>IF(OR($A245="",NOT(ISNUMBER($G245))),"",IF(AND($F245&lt;=CL$6,$G245&gt;=CL$5),IF(CL$5&gt;$N245,5,$K245)*10+IF(AND($F245&gt;=CL$5,$F245&lt;=CL$6),IF(AND($G245&gt;=CL$5,$G245&lt;=CL$6),5,IF($L245=1,2,1)),IF(AND($G245&gt;=CL$5,$G245&lt;=CL$6),IF($M245&gt;0,4,3),0)),IF(AND($D245&lt;=CL$6,$E245&gt;=CL$5),60,0)))</f>
        <v/>
      </c>
      <c r="CM245" s="80" t="str">
        <f>IF(OR($A245="",NOT(ISNUMBER($G245))),"",IF(AND($F245&lt;=CM$6,$G245&gt;=CM$5),IF(CM$5&gt;$N245,5,$K245)*10+IF(AND($F245&gt;=CM$5,$F245&lt;=CM$6),IF(AND($G245&gt;=CM$5,$G245&lt;=CM$6),5,IF($L245=1,2,1)),IF(AND($G245&gt;=CM$5,$G245&lt;=CM$6),IF($M245&gt;0,4,3),0)),IF(AND($D245&lt;=CM$6,$E245&gt;=CM$5),60,0)))</f>
        <v/>
      </c>
      <c r="CN245" s="80" t="str">
        <f>IF(OR($A245="",NOT(ISNUMBER($G245))),"",IF(AND($F245&lt;=CN$6,$G245&gt;=CN$5),IF(CN$5&gt;$N245,5,$K245)*10+IF(AND($F245&gt;=CN$5,$F245&lt;=CN$6),IF(AND($G245&gt;=CN$5,$G245&lt;=CN$6),5,IF($L245=1,2,1)),IF(AND($G245&gt;=CN$5,$G245&lt;=CN$6),IF($M245&gt;0,4,3),0)),IF(AND($D245&lt;=CN$6,$E245&gt;=CN$5),60,0)))</f>
        <v/>
      </c>
      <c r="CO245" s="80" t="str">
        <f>IF(OR($A245="",NOT(ISNUMBER($G245))),"",IF(AND($F245&lt;=CO$6,$G245&gt;=CO$5),IF(CO$5&gt;$N245,5,$K245)*10+IF(AND($F245&gt;=CO$5,$F245&lt;=CO$6),IF(AND($G245&gt;=CO$5,$G245&lt;=CO$6),5,IF($L245=1,2,1)),IF(AND($G245&gt;=CO$5,$G245&lt;=CO$6),IF($M245&gt;0,4,3),0)),IF(AND($D245&lt;=CO$6,$E245&gt;=CO$5),60,0)))</f>
        <v/>
      </c>
      <c r="CP245" s="80" t="str">
        <f>IF(OR($A245="",NOT(ISNUMBER($G245))),"",IF(AND($F245&lt;=CP$6,$G245&gt;=CP$5),IF(CP$5&gt;$N245,5,$K245)*10+IF(AND($F245&gt;=CP$5,$F245&lt;=CP$6),IF(AND($G245&gt;=CP$5,$G245&lt;=CP$6),5,IF($L245=1,2,1)),IF(AND($G245&gt;=CP$5,$G245&lt;=CP$6),IF($M245&gt;0,4,3),0)),IF(AND($D245&lt;=CP$6,$E245&gt;=CP$5),60,0)))</f>
        <v/>
      </c>
      <c r="CQ245" s="80" t="str">
        <f>IF(OR($A245="",NOT(ISNUMBER($G245))),"",IF(AND($F245&lt;=CQ$6,$G245&gt;=CQ$5),IF(CQ$5&gt;$N245,5,$K245)*10+IF(AND($F245&gt;=CQ$5,$F245&lt;=CQ$6),IF(AND($G245&gt;=CQ$5,$G245&lt;=CQ$6),5,IF($L245=1,2,1)),IF(AND($G245&gt;=CQ$5,$G245&lt;=CQ$6),IF($M245&gt;0,4,3),0)),IF(AND($D245&lt;=CQ$6,$E245&gt;=CQ$5),60,0)))</f>
        <v/>
      </c>
      <c r="CR245" s="80" t="str">
        <f>IF(OR($A245="",NOT(ISNUMBER($G245))),"",IF(AND($F245&lt;=CR$6,$G245&gt;=CR$5),IF(CR$5&gt;$N245,5,$K245)*10+IF(AND($F245&gt;=CR$5,$F245&lt;=CR$6),IF(AND($G245&gt;=CR$5,$G245&lt;=CR$6),5,IF($L245=1,2,1)),IF(AND($G245&gt;=CR$5,$G245&lt;=CR$6),IF($M245&gt;0,4,3),0)),IF(AND($D245&lt;=CR$6,$E245&gt;=CR$5),60,0)))</f>
        <v/>
      </c>
      <c r="CS245" s="80" t="str">
        <f>IF(OR($A245="",NOT(ISNUMBER($G245))),"",IF(AND($F245&lt;=CS$6,$G245&gt;=CS$5),IF(CS$5&gt;$N245,5,$K245)*10+IF(AND($F245&gt;=CS$5,$F245&lt;=CS$6),IF(AND($G245&gt;=CS$5,$G245&lt;=CS$6),5,IF($L245=1,2,1)),IF(AND($G245&gt;=CS$5,$G245&lt;=CS$6),IF($M245&gt;0,4,3),0)),IF(AND($D245&lt;=CS$6,$E245&gt;=CS$5),60,0)))</f>
        <v/>
      </c>
      <c r="CT245" s="80" t="str">
        <f>IF(OR($A245="",NOT(ISNUMBER($G245))),"",IF(AND($F245&lt;=CT$6,$G245&gt;=CT$5),IF(CT$5&gt;$N245,5,$K245)*10+IF(AND($F245&gt;=CT$5,$F245&lt;=CT$6),IF(AND($G245&gt;=CT$5,$G245&lt;=CT$6),5,IF($L245=1,2,1)),IF(AND($G245&gt;=CT$5,$G245&lt;=CT$6),IF($M245&gt;0,4,3),0)),IF(AND($D245&lt;=CT$6,$E245&gt;=CT$5),60,0)))</f>
        <v/>
      </c>
      <c r="CU245" s="80" t="str">
        <f>IF(OR($A245="",NOT(ISNUMBER($G245))),"",IF(AND($F245&lt;=CU$6,$G245&gt;=CU$5),IF(CU$5&gt;$N245,5,$K245)*10+IF(AND($F245&gt;=CU$5,$F245&lt;=CU$6),IF(AND($G245&gt;=CU$5,$G245&lt;=CU$6),5,IF($L245=1,2,1)),IF(AND($G245&gt;=CU$5,$G245&lt;=CU$6),IF($M245&gt;0,4,3),0)),IF(AND($D245&lt;=CU$6,$E245&gt;=CU$5),60,0)))</f>
        <v/>
      </c>
      <c r="CV245" s="80" t="str">
        <f>IF(OR($A245="",NOT(ISNUMBER($G245))),"",IF(AND($F245&lt;=CV$6,$G245&gt;=CV$5),IF(CV$5&gt;$N245,5,$K245)*10+IF(AND($F245&gt;=CV$5,$F245&lt;=CV$6),IF(AND($G245&gt;=CV$5,$G245&lt;=CV$6),5,IF($L245=1,2,1)),IF(AND($G245&gt;=CV$5,$G245&lt;=CV$6),IF($M245&gt;0,4,3),0)),IF(AND($D245&lt;=CV$6,$E245&gt;=CV$5),60,0)))</f>
        <v/>
      </c>
      <c r="CW245" s="80" t="str">
        <f>IF(OR($A245="",NOT(ISNUMBER($G245))),"",IF(AND($F245&lt;=CW$6,$G245&gt;=CW$5),IF(CW$5&gt;$N245,5,$K245)*10+IF(AND($F245&gt;=CW$5,$F245&lt;=CW$6),IF(AND($G245&gt;=CW$5,$G245&lt;=CW$6),5,IF($L245=1,2,1)),IF(AND($G245&gt;=CW$5,$G245&lt;=CW$6),IF($M245&gt;0,4,3),0)),IF(AND($D245&lt;=CW$6,$E245&gt;=CW$5),60,0)))</f>
        <v/>
      </c>
      <c r="CX245" s="80" t="str">
        <f>IF(OR($A245="",NOT(ISNUMBER($G245))),"",IF(AND($F245&lt;=CX$6,$G245&gt;=CX$5),IF(CX$5&gt;$N245,5,$K245)*10+IF(AND($F245&gt;=CX$5,$F245&lt;=CX$6),IF(AND($G245&gt;=CX$5,$G245&lt;=CX$6),5,IF($L245=1,2,1)),IF(AND($G245&gt;=CX$5,$G245&lt;=CX$6),IF($M245&gt;0,4,3),0)),IF(AND($D245&lt;=CX$6,$E245&gt;=CX$5),60,0)))</f>
        <v/>
      </c>
      <c r="CY245" s="80" t="str">
        <f>IF(OR($A245="",NOT(ISNUMBER($G245))),"",IF(AND($F245&lt;=CY$6,$G245&gt;=CY$5),IF(CY$5&gt;$N245,5,$K245)*10+IF(AND($F245&gt;=CY$5,$F245&lt;=CY$6),IF(AND($G245&gt;=CY$5,$G245&lt;=CY$6),5,IF($L245=1,2,1)),IF(AND($G245&gt;=CY$5,$G245&lt;=CY$6),IF($M245&gt;0,4,3),0)),IF(AND($D245&lt;=CY$6,$E245&gt;=CY$5),60,0)))</f>
        <v/>
      </c>
      <c r="CZ245" s="80" t="str">
        <f>IF(OR($A245="",NOT(ISNUMBER($G245))),"",IF(AND($F245&lt;=CZ$6,$G245&gt;=CZ$5),IF(CZ$5&gt;$N245,5,$K245)*10+IF(AND($F245&gt;=CZ$5,$F245&lt;=CZ$6),IF(AND($G245&gt;=CZ$5,$G245&lt;=CZ$6),5,IF($L245=1,2,1)),IF(AND($G245&gt;=CZ$5,$G245&lt;=CZ$6),IF($M245&gt;0,4,3),0)),IF(AND($D245&lt;=CZ$6,$E245&gt;=CZ$5),60,0)))</f>
        <v/>
      </c>
      <c r="DA245" s="80" t="str">
        <f>IF(OR($A245="",NOT(ISNUMBER($G245))),"",IF(AND($F245&lt;=DA$6,$G245&gt;=DA$5),IF(DA$5&gt;$N245,5,$K245)*10+IF(AND($F245&gt;=DA$5,$F245&lt;=DA$6),IF(AND($G245&gt;=DA$5,$G245&lt;=DA$6),5,IF($L245=1,2,1)),IF(AND($G245&gt;=DA$5,$G245&lt;=DA$6),IF($M245&gt;0,4,3),0)),IF(AND($D245&lt;=DA$6,$E245&gt;=DA$5),60,0)))</f>
        <v/>
      </c>
      <c r="DB245" s="80" t="str">
        <f>IF(OR($A245="",NOT(ISNUMBER($G245))),"",IF(AND($F245&lt;=DB$6,$G245&gt;=DB$5),IF(DB$5&gt;$N245,5,$K245)*10+IF(AND($F245&gt;=DB$5,$F245&lt;=DB$6),IF(AND($G245&gt;=DB$5,$G245&lt;=DB$6),5,IF($L245=1,2,1)),IF(AND($G245&gt;=DB$5,$G245&lt;=DB$6),IF($M245&gt;0,4,3),0)),IF(AND($D245&lt;=DB$6,$E245&gt;=DB$5),60,0)))</f>
        <v/>
      </c>
      <c r="DC245" s="80" t="str">
        <f>IF(OR($A245="",NOT(ISNUMBER($G245))),"",IF(AND($F245&lt;=DC$6,$G245&gt;=DC$5),IF(DC$5&gt;$N245,5,$K245)*10+IF(AND($F245&gt;=DC$5,$F245&lt;=DC$6),IF(AND($G245&gt;=DC$5,$G245&lt;=DC$6),5,IF($L245=1,2,1)),IF(AND($G245&gt;=DC$5,$G245&lt;=DC$6),IF($M245&gt;0,4,3),0)),IF(AND($D245&lt;=DC$6,$E245&gt;=DC$5),60,0)))</f>
        <v/>
      </c>
      <c r="DD245" s="80" t="str">
        <f>IF(OR($A245="",NOT(ISNUMBER($G245))),"",IF(AND($F245&lt;=DD$6,$G245&gt;=DD$5),IF(DD$5&gt;$N245,5,$K245)*10+IF(AND($F245&gt;=DD$5,$F245&lt;=DD$6),IF(AND($G245&gt;=DD$5,$G245&lt;=DD$6),5,IF($L245=1,2,1)),IF(AND($G245&gt;=DD$5,$G245&lt;=DD$6),IF($M245&gt;0,4,3),0)),IF(AND($D245&lt;=DD$6,$E245&gt;=DD$5),60,0)))</f>
        <v/>
      </c>
      <c r="DE245" s="80" t="str">
        <f>IF(OR($A245="",NOT(ISNUMBER($G245))),"",IF(AND($F245&lt;=DE$6,$G245&gt;=DE$5),IF(DE$5&gt;$N245,5,$K245)*10+IF(AND($F245&gt;=DE$5,$F245&lt;=DE$6),IF(AND($G245&gt;=DE$5,$G245&lt;=DE$6),5,IF($L245=1,2,1)),IF(AND($G245&gt;=DE$5,$G245&lt;=DE$6),IF($M245&gt;0,4,3),0)),IF(AND($D245&lt;=DE$6,$E245&gt;=DE$5),60,0)))</f>
        <v/>
      </c>
      <c r="DF245" s="80" t="str">
        <f>IF(OR($A245="",NOT(ISNUMBER($G245))),"",IF(AND($F245&lt;=DF$6,$G245&gt;=DF$5),IF(DF$5&gt;$N245,5,$K245)*10+IF(AND($F245&gt;=DF$5,$F245&lt;=DF$6),IF(AND($G245&gt;=DF$5,$G245&lt;=DF$6),5,IF($L245=1,2,1)),IF(AND($G245&gt;=DF$5,$G245&lt;=DF$6),IF($M245&gt;0,4,3),0)),IF(AND($D245&lt;=DF$6,$E245&gt;=DF$5),60,0)))</f>
        <v/>
      </c>
      <c r="DG245" s="80" t="str">
        <f>IF(OR($A245="",NOT(ISNUMBER($G245))),"",IF(AND($F245&lt;=DG$6,$G245&gt;=DG$5),IF(DG$5&gt;$N245,5,$K245)*10+IF(AND($F245&gt;=DG$5,$F245&lt;=DG$6),IF(AND($G245&gt;=DG$5,$G245&lt;=DG$6),5,IF($L245=1,2,1)),IF(AND($G245&gt;=DG$5,$G245&lt;=DG$6),IF($M245&gt;0,4,3),0)),IF(AND($D245&lt;=DG$6,$E245&gt;=DG$5),60,0)))</f>
        <v/>
      </c>
      <c r="DH245" s="80" t="str">
        <f>IF(OR($A245="",NOT(ISNUMBER($G245))),"",IF(AND($F245&lt;=DH$6,$G245&gt;=DH$5),IF(DH$5&gt;$N245,5,$K245)*10+IF(AND($F245&gt;=DH$5,$F245&lt;=DH$6),IF(AND($G245&gt;=DH$5,$G245&lt;=DH$6),5,IF($L245=1,2,1)),IF(AND($G245&gt;=DH$5,$G245&lt;=DH$6),IF($M245&gt;0,4,3),0)),IF(AND($D245&lt;=DH$6,$E245&gt;=DH$5),60,0)))</f>
        <v/>
      </c>
      <c r="DI245" s="80" t="str">
        <f>IF(OR($A245="",NOT(ISNUMBER($G245))),"",IF(AND($F245&lt;=DI$6,$G245&gt;=DI$5),IF(DI$5&gt;$N245,5,$K245)*10+IF(AND($F245&gt;=DI$5,$F245&lt;=DI$6),IF(AND($G245&gt;=DI$5,$G245&lt;=DI$6),5,IF($L245=1,2,1)),IF(AND($G245&gt;=DI$5,$G245&lt;=DI$6),IF($M245&gt;0,4,3),0)),IF(AND($D245&lt;=DI$6,$E245&gt;=DI$5),60,0)))</f>
        <v/>
      </c>
      <c r="DJ245" s="80" t="str">
        <f>IF(OR($A245="",NOT(ISNUMBER($G245))),"",IF(AND($F245&lt;=DJ$6,$G245&gt;=DJ$5),IF(DJ$5&gt;$N245,5,$K245)*10+IF(AND($F245&gt;=DJ$5,$F245&lt;=DJ$6),IF(AND($G245&gt;=DJ$5,$G245&lt;=DJ$6),5,IF($L245=1,2,1)),IF(AND($G245&gt;=DJ$5,$G245&lt;=DJ$6),IF($M245&gt;0,4,3),0)),IF(AND($D245&lt;=DJ$6,$E245&gt;=DJ$5),60,0)))</f>
        <v/>
      </c>
      <c r="DK245" s="80" t="str">
        <f>IF(OR($A245="",NOT(ISNUMBER($G245))),"",IF(AND($F245&lt;=DK$6,$G245&gt;=DK$5),IF(DK$5&gt;$N245,5,$K245)*10+IF(AND($F245&gt;=DK$5,$F245&lt;=DK$6),IF(AND($G245&gt;=DK$5,$G245&lt;=DK$6),5,IF($L245=1,2,1)),IF(AND($G245&gt;=DK$5,$G245&lt;=DK$6),IF($M245&gt;0,4,3),0)),IF(AND($D245&lt;=DK$6,$E245&gt;=DK$5),60,0)))</f>
        <v/>
      </c>
      <c r="DL245" s="80" t="str">
        <f>IF(OR($A245="",NOT(ISNUMBER($G245))),"",IF(AND($F245&lt;=DL$6,$G245&gt;=DL$5),IF(DL$5&gt;$N245,5,$K245)*10+IF(AND($F245&gt;=DL$5,$F245&lt;=DL$6),IF(AND($G245&gt;=DL$5,$G245&lt;=DL$6),5,IF($L245=1,2,1)),IF(AND($G245&gt;=DL$5,$G245&lt;=DL$6),IF($M245&gt;0,4,3),0)),IF(AND($D245&lt;=DL$6,$E245&gt;=DL$5),60,0)))</f>
        <v/>
      </c>
      <c r="DM245" s="80" t="str">
        <f>IF(OR($A245="",NOT(ISNUMBER($G245))),"",IF(AND($F245&lt;=DM$6,$G245&gt;=DM$5),IF(DM$5&gt;$N245,5,$K245)*10+IF(AND($F245&gt;=DM$5,$F245&lt;=DM$6),IF(AND($G245&gt;=DM$5,$G245&lt;=DM$6),5,IF($L245=1,2,1)),IF(AND($G245&gt;=DM$5,$G245&lt;=DM$6),IF($M245&gt;0,4,3),0)),IF(AND($D245&lt;=DM$6,$E245&gt;=DM$5),60,0)))</f>
        <v/>
      </c>
      <c r="DN245" s="80" t="str">
        <f>IF(OR($A245="",NOT(ISNUMBER($G245))),"",IF(AND($F245&lt;=DN$6,$G245&gt;=DN$5),IF(DN$5&gt;$N245,5,$K245)*10+IF(AND($F245&gt;=DN$5,$F245&lt;=DN$6),IF(AND($G245&gt;=DN$5,$G245&lt;=DN$6),5,IF($L245=1,2,1)),IF(AND($G245&gt;=DN$5,$G245&lt;=DN$6),IF($M245&gt;0,4,3),0)),IF(AND($D245&lt;=DN$6,$E245&gt;=DN$5),60,0)))</f>
        <v/>
      </c>
      <c r="DO245" s="80" t="str">
        <f>IF(OR($A245="",NOT(ISNUMBER($G245))),"",IF(AND($F245&lt;=DO$6,$G245&gt;=DO$5),IF(DO$5&gt;$N245,5,$K245)*10+IF(AND($F245&gt;=DO$5,$F245&lt;=DO$6),IF(AND($G245&gt;=DO$5,$G245&lt;=DO$6),5,IF($L245=1,2,1)),IF(AND($G245&gt;=DO$5,$G245&lt;=DO$6),IF($M245&gt;0,4,3),0)),IF(AND($D245&lt;=DO$6,$E245&gt;=DO$5),60,0)))</f>
        <v/>
      </c>
      <c r="DP245" s="80" t="str">
        <f>IF(OR($A245="",NOT(ISNUMBER($G245))),"",IF(AND($F245&lt;=DP$6,$G245&gt;=DP$5),IF(DP$5&gt;$N245,5,$K245)*10+IF(AND($F245&gt;=DP$5,$F245&lt;=DP$6),IF(AND($G245&gt;=DP$5,$G245&lt;=DP$6),5,IF($L245=1,2,1)),IF(AND($G245&gt;=DP$5,$G245&lt;=DP$6),IF($M245&gt;0,4,3),0)),IF(AND($D245&lt;=DP$6,$E245&gt;=DP$5),60,0)))</f>
        <v/>
      </c>
      <c r="DQ245" s="80" t="str">
        <f>IF(OR($A245="",NOT(ISNUMBER($G245))),"",IF(AND($F245&lt;=DQ$6,$G245&gt;=DQ$5),IF(DQ$5&gt;$N245,5,$K245)*10+IF(AND($F245&gt;=DQ$5,$F245&lt;=DQ$6),IF(AND($G245&gt;=DQ$5,$G245&lt;=DQ$6),5,IF($L245=1,2,1)),IF(AND($G245&gt;=DQ$5,$G245&lt;=DQ$6),IF($M245&gt;0,4,3),0)),IF(AND($D245&lt;=DQ$6,$E245&gt;=DQ$5),60,0)))</f>
        <v/>
      </c>
      <c r="DR245" s="80" t="str">
        <f>IF(OR($A245="",NOT(ISNUMBER($G245))),"",IF(AND($F245&lt;=DR$6,$G245&gt;=DR$5),IF(DR$5&gt;$N245,5,$K245)*10+IF(AND($F245&gt;=DR$5,$F245&lt;=DR$6),IF(AND($G245&gt;=DR$5,$G245&lt;=DR$6),5,IF($L245=1,2,1)),IF(AND($G245&gt;=DR$5,$G245&lt;=DR$6),IF($M245&gt;0,4,3),0)),IF(AND($D245&lt;=DR$6,$E245&gt;=DR$5),60,0)))</f>
        <v/>
      </c>
      <c r="DS245" s="80" t="str">
        <f>IF(OR($A245="",NOT(ISNUMBER($G245))),"",IF(AND($F245&lt;=DS$6,$G245&gt;=DS$5),IF(DS$5&gt;$N245,5,$K245)*10+IF(AND($F245&gt;=DS$5,$F245&lt;=DS$6),IF(AND($G245&gt;=DS$5,$G245&lt;=DS$6),5,IF($L245=1,2,1)),IF(AND($G245&gt;=DS$5,$G245&lt;=DS$6),IF($M245&gt;0,4,3),0)),IF(AND($D245&lt;=DS$6,$E245&gt;=DS$5),60,0)))</f>
        <v/>
      </c>
      <c r="DT245" s="80" t="str">
        <f>IF(OR($A245="",NOT(ISNUMBER($G245))),"",IF(AND($F245&lt;=DT$6,$G245&gt;=DT$5),IF(DT$5&gt;$N245,5,$K245)*10+IF(AND($F245&gt;=DT$5,$F245&lt;=DT$6),IF(AND($G245&gt;=DT$5,$G245&lt;=DT$6),5,IF($L245=1,2,1)),IF(AND($G245&gt;=DT$5,$G245&lt;=DT$6),IF($M245&gt;0,4,3),0)),IF(AND($D245&lt;=DT$6,$E245&gt;=DT$5),60,0)))</f>
        <v/>
      </c>
      <c r="DU245" s="80" t="str">
        <f>IF(OR($A245="",NOT(ISNUMBER($G245))),"",IF(AND($F245&lt;=DU$6,$G245&gt;=DU$5),IF(DU$5&gt;$N245,5,$K245)*10+IF(AND($F245&gt;=DU$5,$F245&lt;=DU$6),IF(AND($G245&gt;=DU$5,$G245&lt;=DU$6),5,IF($L245=1,2,1)),IF(AND($G245&gt;=DU$5,$G245&lt;=DU$6),IF($M245&gt;0,4,3),0)),IF(AND($D245&lt;=DU$6,$E245&gt;=DU$5),60,0)))</f>
        <v/>
      </c>
      <c r="DV245" s="80" t="str">
        <f>IF(OR($A245="",NOT(ISNUMBER($G245))),"",IF(AND($F245&lt;=DV$6,$G245&gt;=DV$5),IF(DV$5&gt;$N245,5,$K245)*10+IF(AND($F245&gt;=DV$5,$F245&lt;=DV$6),IF(AND($G245&gt;=DV$5,$G245&lt;=DV$6),5,IF($L245=1,2,1)),IF(AND($G245&gt;=DV$5,$G245&lt;=DV$6),IF($M245&gt;0,4,3),0)),IF(AND($D245&lt;=DV$6,$E245&gt;=DV$5),60,0)))</f>
        <v/>
      </c>
      <c r="DW245" s="80" t="str">
        <f>IF(OR($A245="",NOT(ISNUMBER($G245))),"",IF(AND($F245&lt;=DW$6,$G245&gt;=DW$5),IF(DW$5&gt;$N245,5,$K245)*10+IF(AND($F245&gt;=DW$5,$F245&lt;=DW$6),IF(AND($G245&gt;=DW$5,$G245&lt;=DW$6),5,IF($L245=1,2,1)),IF(AND($G245&gt;=DW$5,$G245&lt;=DW$6),IF($M245&gt;0,4,3),0)),IF(AND($D245&lt;=DW$6,$E245&gt;=DW$5),60,0)))</f>
        <v/>
      </c>
      <c r="DX245" s="80" t="str">
        <f>IF(OR($A245="",NOT(ISNUMBER($G245))),"",IF(AND($F245&lt;=DX$6,$G245&gt;=DX$5),IF(DX$5&gt;$N245,5,$K245)*10+IF(AND($F245&gt;=DX$5,$F245&lt;=DX$6),IF(AND($G245&gt;=DX$5,$G245&lt;=DX$6),5,IF($L245=1,2,1)),IF(AND($G245&gt;=DX$5,$G245&lt;=DX$6),IF($M245&gt;0,4,3),0)),IF(AND($D245&lt;=DX$6,$E245&gt;=DX$5),60,0)))</f>
        <v/>
      </c>
      <c r="DY245" s="80" t="str">
        <f>IF(OR($A245="",NOT(ISNUMBER($G245))),"",IF(AND($F245&lt;=DY$6,$G245&gt;=DY$5),IF(DY$5&gt;$N245,5,$K245)*10+IF(AND($F245&gt;=DY$5,$F245&lt;=DY$6),IF(AND($G245&gt;=DY$5,$G245&lt;=DY$6),5,IF($L245=1,2,1)),IF(AND($G245&gt;=DY$5,$G245&lt;=DY$6),IF($M245&gt;0,4,3),0)),IF(AND($D245&lt;=DY$6,$E245&gt;=DY$5),60,0)))</f>
        <v/>
      </c>
      <c r="DZ245" s="80" t="str">
        <f>IF(OR($A245="",NOT(ISNUMBER($G245))),"",IF(AND($F245&lt;=DZ$6,$G245&gt;=DZ$5),IF(DZ$5&gt;$N245,5,$K245)*10+IF(AND($F245&gt;=DZ$5,$F245&lt;=DZ$6),IF(AND($G245&gt;=DZ$5,$G245&lt;=DZ$6),5,IF($L245=1,2,1)),IF(AND($G245&gt;=DZ$5,$G245&lt;=DZ$6),IF($M245&gt;0,4,3),0)),IF(AND($D245&lt;=DZ$6,$E245&gt;=DZ$5),60,0)))</f>
        <v/>
      </c>
      <c r="EA245" s="80" t="str">
        <f>IF(OR($A245="",NOT(ISNUMBER($G245))),"",IF(AND($F245&lt;=EA$6,$G245&gt;=EA$5),IF(EA$5&gt;$N245,5,$K245)*10+IF(AND($F245&gt;=EA$5,$F245&lt;=EA$6),IF(AND($G245&gt;=EA$5,$G245&lt;=EA$6),5,IF($L245=1,2,1)),IF(AND($G245&gt;=EA$5,$G245&lt;=EA$6),IF($M245&gt;0,4,3),0)),IF(AND($D245&lt;=EA$6,$E245&gt;=EA$5),60,0)))</f>
        <v/>
      </c>
      <c r="EB245" s="80" t="str">
        <f>IF(OR($A245="",NOT(ISNUMBER($G245))),"",IF(AND($F245&lt;=EB$6,$G245&gt;=EB$5),IF(EB$5&gt;$N245,5,$K245)*10+IF(AND($F245&gt;=EB$5,$F245&lt;=EB$6),IF(AND($G245&gt;=EB$5,$G245&lt;=EB$6),5,IF($L245=1,2,1)),IF(AND($G245&gt;=EB$5,$G245&lt;=EB$6),IF($M245&gt;0,4,3),0)),IF(AND($D245&lt;=EB$6,$E245&gt;=EB$5),60,0)))</f>
        <v/>
      </c>
      <c r="EC245" s="80" t="str">
        <f>IF(OR($A245="",NOT(ISNUMBER($G245))),"",IF(AND($F245&lt;=EC$6,$G245&gt;=EC$5),IF(EC$5&gt;$N245,5,$K245)*10+IF(AND($F245&gt;=EC$5,$F245&lt;=EC$6),IF(AND($G245&gt;=EC$5,$G245&lt;=EC$6),5,IF($L245=1,2,1)),IF(AND($G245&gt;=EC$5,$G245&lt;=EC$6),IF($M245&gt;0,4,3),0)),IF(AND($D245&lt;=EC$6,$E245&gt;=EC$5),60,0)))</f>
        <v/>
      </c>
      <c r="ED245" s="80" t="str">
        <f>IF(OR($A245="",NOT(ISNUMBER($G245))),"",IF(AND($F245&lt;=ED$6,$G245&gt;=ED$5),IF(ED$5&gt;$N245,5,$K245)*10+IF(AND($F245&gt;=ED$5,$F245&lt;=ED$6),IF(AND($G245&gt;=ED$5,$G245&lt;=ED$6),5,IF($L245=1,2,1)),IF(AND($G245&gt;=ED$5,$G245&lt;=ED$6),IF($M245&gt;0,4,3),0)),IF(AND($D245&lt;=ED$6,$E245&gt;=ED$5),60,0)))</f>
        <v/>
      </c>
    </row>
    <row r="246" ht="18" customHeight="1">
      <c r="A246" s="52" t="str">
        <f>IF(Tasks!$B246="","",Tasks!$A246)</f>
        <v/>
      </c>
      <c r="B246" s="78" t="str">
        <f>IF(Tasks!$B246="","",Tasks!$B246)</f>
        <v/>
      </c>
      <c r="C246" s="25" t="str">
        <f>IF($B246="","",IF(AND(Tasks!$D246="",Tasks!$G246=""),"-",IF(Tasks!$D246="","",Tasks!$D246&amp;IF(OR(Tasks!$E246="",Tasks!$E246="FS"),IF(N(Tasks!$F246)=0,"","FS"),Tasks!$E246)&amp;IF(N(Tasks!$F246)=0,"",IF(Tasks!$F246&gt;0,"+","")&amp;Tasks!$F246))&amp;IF(AND(Tasks!$D246&lt;&gt;"",Tasks!$G246&lt;&gt;""),", ","")&amp;IF(Tasks!$G246="","",Tasks!$G246&amp;IF(OR(Tasks!$H246="",Tasks!$H246="FS"),IF(N(Tasks!$I246)=0,"","FS"),Tasks!$H246)&amp;IF(N(Tasks!$I246)=0,"",IF(Tasks!$I246&gt;0,"+","")&amp;Tasks!$I246))))</f>
        <v/>
      </c>
      <c r="D246" s="51" t="str">
        <f>IF(OR($B246="",Tasks!$Q246=""),"",Tasks!$Q246)</f>
        <v/>
      </c>
      <c r="E246" s="51" t="str">
        <f>IF(OR($B246="",Tasks!$R246=""),"",Tasks!$R246)</f>
        <v/>
      </c>
      <c r="F246" s="51" t="str">
        <f>IF(OR($B246="",Tasks!$S246=""),"",Tasks!$S246)</f>
        <v/>
      </c>
      <c r="G246" s="51" t="str">
        <f>IF(OR($B246="",Tasks!$T246=""),"",Tasks!$T246)</f>
        <v/>
      </c>
      <c r="H246" s="52" t="str">
        <f>IF($B246="","",Tasks!$AE246)</f>
        <v/>
      </c>
      <c r="I246" s="79" t="str">
        <f>IF($B246="","",Tasks!$AF246)</f>
        <v/>
      </c>
      <c r="J246" s="53" t="str">
        <f>IF(OR($B246="",Tasks!$V246=""),"",Tasks!$V246)</f>
        <v/>
      </c>
      <c r="K246" s="52" t="str">
        <f>IF($B246="","",Tasks!$AA246)</f>
        <v/>
      </c>
      <c r="L246" s="52" t="str">
        <f>IF($B246="","",Tasks!$AB246)</f>
        <v/>
      </c>
      <c r="M246" s="52" t="str">
        <f>IF($B246="","",Tasks!$Z246)</f>
        <v/>
      </c>
      <c r="N246" s="52" t="str">
        <f>IF(OR($B246="",Tasks!$AG246=""),"",Tasks!$AG246)</f>
        <v/>
      </c>
      <c r="O246" s="80" t="str">
        <f>IF(OR($A246="",NOT(ISNUMBER($G246))),"",IF(AND($F246&lt;=O$6,$G246&gt;=O$5),IF(O$5&gt;$N246,5,$K246)*10+IF(AND($F246&gt;=O$5,$F246&lt;=O$6),IF(AND($G246&gt;=O$5,$G246&lt;=O$6),5,IF($L246=1,2,1)),IF(AND($G246&gt;=O$5,$G246&lt;=O$6),IF($M246&gt;0,4,3),0)),IF(AND($D246&lt;=O$6,$E246&gt;=O$5),60,0)))</f>
        <v/>
      </c>
      <c r="P246" s="80" t="str">
        <f>IF(OR($A246="",NOT(ISNUMBER($G246))),"",IF(AND($F246&lt;=P$6,$G246&gt;=P$5),IF(P$5&gt;$N246,5,$K246)*10+IF(AND($F246&gt;=P$5,$F246&lt;=P$6),IF(AND($G246&gt;=P$5,$G246&lt;=P$6),5,IF($L246=1,2,1)),IF(AND($G246&gt;=P$5,$G246&lt;=P$6),IF($M246&gt;0,4,3),0)),IF(AND($D246&lt;=P$6,$E246&gt;=P$5),60,0)))</f>
        <v/>
      </c>
      <c r="Q246" s="80" t="str">
        <f>IF(OR($A246="",NOT(ISNUMBER($G246))),"",IF(AND($F246&lt;=Q$6,$G246&gt;=Q$5),IF(Q$5&gt;$N246,5,$K246)*10+IF(AND($F246&gt;=Q$5,$F246&lt;=Q$6),IF(AND($G246&gt;=Q$5,$G246&lt;=Q$6),5,IF($L246=1,2,1)),IF(AND($G246&gt;=Q$5,$G246&lt;=Q$6),IF($M246&gt;0,4,3),0)),IF(AND($D246&lt;=Q$6,$E246&gt;=Q$5),60,0)))</f>
        <v/>
      </c>
      <c r="R246" s="80" t="str">
        <f>IF(OR($A246="",NOT(ISNUMBER($G246))),"",IF(AND($F246&lt;=R$6,$G246&gt;=R$5),IF(R$5&gt;$N246,5,$K246)*10+IF(AND($F246&gt;=R$5,$F246&lt;=R$6),IF(AND($G246&gt;=R$5,$G246&lt;=R$6),5,IF($L246=1,2,1)),IF(AND($G246&gt;=R$5,$G246&lt;=R$6),IF($M246&gt;0,4,3),0)),IF(AND($D246&lt;=R$6,$E246&gt;=R$5),60,0)))</f>
        <v/>
      </c>
      <c r="S246" s="80" t="str">
        <f>IF(OR($A246="",NOT(ISNUMBER($G246))),"",IF(AND($F246&lt;=S$6,$G246&gt;=S$5),IF(S$5&gt;$N246,5,$K246)*10+IF(AND($F246&gt;=S$5,$F246&lt;=S$6),IF(AND($G246&gt;=S$5,$G246&lt;=S$6),5,IF($L246=1,2,1)),IF(AND($G246&gt;=S$5,$G246&lt;=S$6),IF($M246&gt;0,4,3),0)),IF(AND($D246&lt;=S$6,$E246&gt;=S$5),60,0)))</f>
        <v/>
      </c>
      <c r="T246" s="80" t="str">
        <f>IF(OR($A246="",NOT(ISNUMBER($G246))),"",IF(AND($F246&lt;=T$6,$G246&gt;=T$5),IF(T$5&gt;$N246,5,$K246)*10+IF(AND($F246&gt;=T$5,$F246&lt;=T$6),IF(AND($G246&gt;=T$5,$G246&lt;=T$6),5,IF($L246=1,2,1)),IF(AND($G246&gt;=T$5,$G246&lt;=T$6),IF($M246&gt;0,4,3),0)),IF(AND($D246&lt;=T$6,$E246&gt;=T$5),60,0)))</f>
        <v/>
      </c>
      <c r="U246" s="80" t="str">
        <f>IF(OR($A246="",NOT(ISNUMBER($G246))),"",IF(AND($F246&lt;=U$6,$G246&gt;=U$5),IF(U$5&gt;$N246,5,$K246)*10+IF(AND($F246&gt;=U$5,$F246&lt;=U$6),IF(AND($G246&gt;=U$5,$G246&lt;=U$6),5,IF($L246=1,2,1)),IF(AND($G246&gt;=U$5,$G246&lt;=U$6),IF($M246&gt;0,4,3),0)),IF(AND($D246&lt;=U$6,$E246&gt;=U$5),60,0)))</f>
        <v/>
      </c>
      <c r="V246" s="80" t="str">
        <f>IF(OR($A246="",NOT(ISNUMBER($G246))),"",IF(AND($F246&lt;=V$6,$G246&gt;=V$5),IF(V$5&gt;$N246,5,$K246)*10+IF(AND($F246&gt;=V$5,$F246&lt;=V$6),IF(AND($G246&gt;=V$5,$G246&lt;=V$6),5,IF($L246=1,2,1)),IF(AND($G246&gt;=V$5,$G246&lt;=V$6),IF($M246&gt;0,4,3),0)),IF(AND($D246&lt;=V$6,$E246&gt;=V$5),60,0)))</f>
        <v/>
      </c>
      <c r="W246" s="80" t="str">
        <f>IF(OR($A246="",NOT(ISNUMBER($G246))),"",IF(AND($F246&lt;=W$6,$G246&gt;=W$5),IF(W$5&gt;$N246,5,$K246)*10+IF(AND($F246&gt;=W$5,$F246&lt;=W$6),IF(AND($G246&gt;=W$5,$G246&lt;=W$6),5,IF($L246=1,2,1)),IF(AND($G246&gt;=W$5,$G246&lt;=W$6),IF($M246&gt;0,4,3),0)),IF(AND($D246&lt;=W$6,$E246&gt;=W$5),60,0)))</f>
        <v/>
      </c>
      <c r="X246" s="80" t="str">
        <f>IF(OR($A246="",NOT(ISNUMBER($G246))),"",IF(AND($F246&lt;=X$6,$G246&gt;=X$5),IF(X$5&gt;$N246,5,$K246)*10+IF(AND($F246&gt;=X$5,$F246&lt;=X$6),IF(AND($G246&gt;=X$5,$G246&lt;=X$6),5,IF($L246=1,2,1)),IF(AND($G246&gt;=X$5,$G246&lt;=X$6),IF($M246&gt;0,4,3),0)),IF(AND($D246&lt;=X$6,$E246&gt;=X$5),60,0)))</f>
        <v/>
      </c>
      <c r="Y246" s="80" t="str">
        <f>IF(OR($A246="",NOT(ISNUMBER($G246))),"",IF(AND($F246&lt;=Y$6,$G246&gt;=Y$5),IF(Y$5&gt;$N246,5,$K246)*10+IF(AND($F246&gt;=Y$5,$F246&lt;=Y$6),IF(AND($G246&gt;=Y$5,$G246&lt;=Y$6),5,IF($L246=1,2,1)),IF(AND($G246&gt;=Y$5,$G246&lt;=Y$6),IF($M246&gt;0,4,3),0)),IF(AND($D246&lt;=Y$6,$E246&gt;=Y$5),60,0)))</f>
        <v/>
      </c>
      <c r="Z246" s="80" t="str">
        <f>IF(OR($A246="",NOT(ISNUMBER($G246))),"",IF(AND($F246&lt;=Z$6,$G246&gt;=Z$5),IF(Z$5&gt;$N246,5,$K246)*10+IF(AND($F246&gt;=Z$5,$F246&lt;=Z$6),IF(AND($G246&gt;=Z$5,$G246&lt;=Z$6),5,IF($L246=1,2,1)),IF(AND($G246&gt;=Z$5,$G246&lt;=Z$6),IF($M246&gt;0,4,3),0)),IF(AND($D246&lt;=Z$6,$E246&gt;=Z$5),60,0)))</f>
        <v/>
      </c>
      <c r="AA246" s="80" t="str">
        <f>IF(OR($A246="",NOT(ISNUMBER($G246))),"",IF(AND($F246&lt;=AA$6,$G246&gt;=AA$5),IF(AA$5&gt;$N246,5,$K246)*10+IF(AND($F246&gt;=AA$5,$F246&lt;=AA$6),IF(AND($G246&gt;=AA$5,$G246&lt;=AA$6),5,IF($L246=1,2,1)),IF(AND($G246&gt;=AA$5,$G246&lt;=AA$6),IF($M246&gt;0,4,3),0)),IF(AND($D246&lt;=AA$6,$E246&gt;=AA$5),60,0)))</f>
        <v/>
      </c>
      <c r="AB246" s="80" t="str">
        <f>IF(OR($A246="",NOT(ISNUMBER($G246))),"",IF(AND($F246&lt;=AB$6,$G246&gt;=AB$5),IF(AB$5&gt;$N246,5,$K246)*10+IF(AND($F246&gt;=AB$5,$F246&lt;=AB$6),IF(AND($G246&gt;=AB$5,$G246&lt;=AB$6),5,IF($L246=1,2,1)),IF(AND($G246&gt;=AB$5,$G246&lt;=AB$6),IF($M246&gt;0,4,3),0)),IF(AND($D246&lt;=AB$6,$E246&gt;=AB$5),60,0)))</f>
        <v/>
      </c>
      <c r="AC246" s="80" t="str">
        <f>IF(OR($A246="",NOT(ISNUMBER($G246))),"",IF(AND($F246&lt;=AC$6,$G246&gt;=AC$5),IF(AC$5&gt;$N246,5,$K246)*10+IF(AND($F246&gt;=AC$5,$F246&lt;=AC$6),IF(AND($G246&gt;=AC$5,$G246&lt;=AC$6),5,IF($L246=1,2,1)),IF(AND($G246&gt;=AC$5,$G246&lt;=AC$6),IF($M246&gt;0,4,3),0)),IF(AND($D246&lt;=AC$6,$E246&gt;=AC$5),60,0)))</f>
        <v/>
      </c>
      <c r="AD246" s="80" t="str">
        <f>IF(OR($A246="",NOT(ISNUMBER($G246))),"",IF(AND($F246&lt;=AD$6,$G246&gt;=AD$5),IF(AD$5&gt;$N246,5,$K246)*10+IF(AND($F246&gt;=AD$5,$F246&lt;=AD$6),IF(AND($G246&gt;=AD$5,$G246&lt;=AD$6),5,IF($L246=1,2,1)),IF(AND($G246&gt;=AD$5,$G246&lt;=AD$6),IF($M246&gt;0,4,3),0)),IF(AND($D246&lt;=AD$6,$E246&gt;=AD$5),60,0)))</f>
        <v/>
      </c>
      <c r="AE246" s="80" t="str">
        <f>IF(OR($A246="",NOT(ISNUMBER($G246))),"",IF(AND($F246&lt;=AE$6,$G246&gt;=AE$5),IF(AE$5&gt;$N246,5,$K246)*10+IF(AND($F246&gt;=AE$5,$F246&lt;=AE$6),IF(AND($G246&gt;=AE$5,$G246&lt;=AE$6),5,IF($L246=1,2,1)),IF(AND($G246&gt;=AE$5,$G246&lt;=AE$6),IF($M246&gt;0,4,3),0)),IF(AND($D246&lt;=AE$6,$E246&gt;=AE$5),60,0)))</f>
        <v/>
      </c>
      <c r="AF246" s="80" t="str">
        <f>IF(OR($A246="",NOT(ISNUMBER($G246))),"",IF(AND($F246&lt;=AF$6,$G246&gt;=AF$5),IF(AF$5&gt;$N246,5,$K246)*10+IF(AND($F246&gt;=AF$5,$F246&lt;=AF$6),IF(AND($G246&gt;=AF$5,$G246&lt;=AF$6),5,IF($L246=1,2,1)),IF(AND($G246&gt;=AF$5,$G246&lt;=AF$6),IF($M246&gt;0,4,3),0)),IF(AND($D246&lt;=AF$6,$E246&gt;=AF$5),60,0)))</f>
        <v/>
      </c>
      <c r="AG246" s="80" t="str">
        <f>IF(OR($A246="",NOT(ISNUMBER($G246))),"",IF(AND($F246&lt;=AG$6,$G246&gt;=AG$5),IF(AG$5&gt;$N246,5,$K246)*10+IF(AND($F246&gt;=AG$5,$F246&lt;=AG$6),IF(AND($G246&gt;=AG$5,$G246&lt;=AG$6),5,IF($L246=1,2,1)),IF(AND($G246&gt;=AG$5,$G246&lt;=AG$6),IF($M246&gt;0,4,3),0)),IF(AND($D246&lt;=AG$6,$E246&gt;=AG$5),60,0)))</f>
        <v/>
      </c>
      <c r="AH246" s="80" t="str">
        <f>IF(OR($A246="",NOT(ISNUMBER($G246))),"",IF(AND($F246&lt;=AH$6,$G246&gt;=AH$5),IF(AH$5&gt;$N246,5,$K246)*10+IF(AND($F246&gt;=AH$5,$F246&lt;=AH$6),IF(AND($G246&gt;=AH$5,$G246&lt;=AH$6),5,IF($L246=1,2,1)),IF(AND($G246&gt;=AH$5,$G246&lt;=AH$6),IF($M246&gt;0,4,3),0)),IF(AND($D246&lt;=AH$6,$E246&gt;=AH$5),60,0)))</f>
        <v/>
      </c>
      <c r="AI246" s="80" t="str">
        <f>IF(OR($A246="",NOT(ISNUMBER($G246))),"",IF(AND($F246&lt;=AI$6,$G246&gt;=AI$5),IF(AI$5&gt;$N246,5,$K246)*10+IF(AND($F246&gt;=AI$5,$F246&lt;=AI$6),IF(AND($G246&gt;=AI$5,$G246&lt;=AI$6),5,IF($L246=1,2,1)),IF(AND($G246&gt;=AI$5,$G246&lt;=AI$6),IF($M246&gt;0,4,3),0)),IF(AND($D246&lt;=AI$6,$E246&gt;=AI$5),60,0)))</f>
        <v/>
      </c>
      <c r="AJ246" s="80" t="str">
        <f>IF(OR($A246="",NOT(ISNUMBER($G246))),"",IF(AND($F246&lt;=AJ$6,$G246&gt;=AJ$5),IF(AJ$5&gt;$N246,5,$K246)*10+IF(AND($F246&gt;=AJ$5,$F246&lt;=AJ$6),IF(AND($G246&gt;=AJ$5,$G246&lt;=AJ$6),5,IF($L246=1,2,1)),IF(AND($G246&gt;=AJ$5,$G246&lt;=AJ$6),IF($M246&gt;0,4,3),0)),IF(AND($D246&lt;=AJ$6,$E246&gt;=AJ$5),60,0)))</f>
        <v/>
      </c>
      <c r="AK246" s="80" t="str">
        <f>IF(OR($A246="",NOT(ISNUMBER($G246))),"",IF(AND($F246&lt;=AK$6,$G246&gt;=AK$5),IF(AK$5&gt;$N246,5,$K246)*10+IF(AND($F246&gt;=AK$5,$F246&lt;=AK$6),IF(AND($G246&gt;=AK$5,$G246&lt;=AK$6),5,IF($L246=1,2,1)),IF(AND($G246&gt;=AK$5,$G246&lt;=AK$6),IF($M246&gt;0,4,3),0)),IF(AND($D246&lt;=AK$6,$E246&gt;=AK$5),60,0)))</f>
        <v/>
      </c>
      <c r="AL246" s="80" t="str">
        <f>IF(OR($A246="",NOT(ISNUMBER($G246))),"",IF(AND($F246&lt;=AL$6,$G246&gt;=AL$5),IF(AL$5&gt;$N246,5,$K246)*10+IF(AND($F246&gt;=AL$5,$F246&lt;=AL$6),IF(AND($G246&gt;=AL$5,$G246&lt;=AL$6),5,IF($L246=1,2,1)),IF(AND($G246&gt;=AL$5,$G246&lt;=AL$6),IF($M246&gt;0,4,3),0)),IF(AND($D246&lt;=AL$6,$E246&gt;=AL$5),60,0)))</f>
        <v/>
      </c>
      <c r="AM246" s="80" t="str">
        <f>IF(OR($A246="",NOT(ISNUMBER($G246))),"",IF(AND($F246&lt;=AM$6,$G246&gt;=AM$5),IF(AM$5&gt;$N246,5,$K246)*10+IF(AND($F246&gt;=AM$5,$F246&lt;=AM$6),IF(AND($G246&gt;=AM$5,$G246&lt;=AM$6),5,IF($L246=1,2,1)),IF(AND($G246&gt;=AM$5,$G246&lt;=AM$6),IF($M246&gt;0,4,3),0)),IF(AND($D246&lt;=AM$6,$E246&gt;=AM$5),60,0)))</f>
        <v/>
      </c>
      <c r="AN246" s="80" t="str">
        <f>IF(OR($A246="",NOT(ISNUMBER($G246))),"",IF(AND($F246&lt;=AN$6,$G246&gt;=AN$5),IF(AN$5&gt;$N246,5,$K246)*10+IF(AND($F246&gt;=AN$5,$F246&lt;=AN$6),IF(AND($G246&gt;=AN$5,$G246&lt;=AN$6),5,IF($L246=1,2,1)),IF(AND($G246&gt;=AN$5,$G246&lt;=AN$6),IF($M246&gt;0,4,3),0)),IF(AND($D246&lt;=AN$6,$E246&gt;=AN$5),60,0)))</f>
        <v/>
      </c>
      <c r="AO246" s="80" t="str">
        <f>IF(OR($A246="",NOT(ISNUMBER($G246))),"",IF(AND($F246&lt;=AO$6,$G246&gt;=AO$5),IF(AO$5&gt;$N246,5,$K246)*10+IF(AND($F246&gt;=AO$5,$F246&lt;=AO$6),IF(AND($G246&gt;=AO$5,$G246&lt;=AO$6),5,IF($L246=1,2,1)),IF(AND($G246&gt;=AO$5,$G246&lt;=AO$6),IF($M246&gt;0,4,3),0)),IF(AND($D246&lt;=AO$6,$E246&gt;=AO$5),60,0)))</f>
        <v/>
      </c>
      <c r="AP246" s="80" t="str">
        <f>IF(OR($A246="",NOT(ISNUMBER($G246))),"",IF(AND($F246&lt;=AP$6,$G246&gt;=AP$5),IF(AP$5&gt;$N246,5,$K246)*10+IF(AND($F246&gt;=AP$5,$F246&lt;=AP$6),IF(AND($G246&gt;=AP$5,$G246&lt;=AP$6),5,IF($L246=1,2,1)),IF(AND($G246&gt;=AP$5,$G246&lt;=AP$6),IF($M246&gt;0,4,3),0)),IF(AND($D246&lt;=AP$6,$E246&gt;=AP$5),60,0)))</f>
        <v/>
      </c>
      <c r="AQ246" s="80" t="str">
        <f>IF(OR($A246="",NOT(ISNUMBER($G246))),"",IF(AND($F246&lt;=AQ$6,$G246&gt;=AQ$5),IF(AQ$5&gt;$N246,5,$K246)*10+IF(AND($F246&gt;=AQ$5,$F246&lt;=AQ$6),IF(AND($G246&gt;=AQ$5,$G246&lt;=AQ$6),5,IF($L246=1,2,1)),IF(AND($G246&gt;=AQ$5,$G246&lt;=AQ$6),IF($M246&gt;0,4,3),0)),IF(AND($D246&lt;=AQ$6,$E246&gt;=AQ$5),60,0)))</f>
        <v/>
      </c>
      <c r="AR246" s="80" t="str">
        <f>IF(OR($A246="",NOT(ISNUMBER($G246))),"",IF(AND($F246&lt;=AR$6,$G246&gt;=AR$5),IF(AR$5&gt;$N246,5,$K246)*10+IF(AND($F246&gt;=AR$5,$F246&lt;=AR$6),IF(AND($G246&gt;=AR$5,$G246&lt;=AR$6),5,IF($L246=1,2,1)),IF(AND($G246&gt;=AR$5,$G246&lt;=AR$6),IF($M246&gt;0,4,3),0)),IF(AND($D246&lt;=AR$6,$E246&gt;=AR$5),60,0)))</f>
        <v/>
      </c>
      <c r="AS246" s="80" t="str">
        <f>IF(OR($A246="",NOT(ISNUMBER($G246))),"",IF(AND($F246&lt;=AS$6,$G246&gt;=AS$5),IF(AS$5&gt;$N246,5,$K246)*10+IF(AND($F246&gt;=AS$5,$F246&lt;=AS$6),IF(AND($G246&gt;=AS$5,$G246&lt;=AS$6),5,IF($L246=1,2,1)),IF(AND($G246&gt;=AS$5,$G246&lt;=AS$6),IF($M246&gt;0,4,3),0)),IF(AND($D246&lt;=AS$6,$E246&gt;=AS$5),60,0)))</f>
        <v/>
      </c>
      <c r="AT246" s="80" t="str">
        <f>IF(OR($A246="",NOT(ISNUMBER($G246))),"",IF(AND($F246&lt;=AT$6,$G246&gt;=AT$5),IF(AT$5&gt;$N246,5,$K246)*10+IF(AND($F246&gt;=AT$5,$F246&lt;=AT$6),IF(AND($G246&gt;=AT$5,$G246&lt;=AT$6),5,IF($L246=1,2,1)),IF(AND($G246&gt;=AT$5,$G246&lt;=AT$6),IF($M246&gt;0,4,3),0)),IF(AND($D246&lt;=AT$6,$E246&gt;=AT$5),60,0)))</f>
        <v/>
      </c>
      <c r="AU246" s="80" t="str">
        <f>IF(OR($A246="",NOT(ISNUMBER($G246))),"",IF(AND($F246&lt;=AU$6,$G246&gt;=AU$5),IF(AU$5&gt;$N246,5,$K246)*10+IF(AND($F246&gt;=AU$5,$F246&lt;=AU$6),IF(AND($G246&gt;=AU$5,$G246&lt;=AU$6),5,IF($L246=1,2,1)),IF(AND($G246&gt;=AU$5,$G246&lt;=AU$6),IF($M246&gt;0,4,3),0)),IF(AND($D246&lt;=AU$6,$E246&gt;=AU$5),60,0)))</f>
        <v/>
      </c>
      <c r="AV246" s="80" t="str">
        <f>IF(OR($A246="",NOT(ISNUMBER($G246))),"",IF(AND($F246&lt;=AV$6,$G246&gt;=AV$5),IF(AV$5&gt;$N246,5,$K246)*10+IF(AND($F246&gt;=AV$5,$F246&lt;=AV$6),IF(AND($G246&gt;=AV$5,$G246&lt;=AV$6),5,IF($L246=1,2,1)),IF(AND($G246&gt;=AV$5,$G246&lt;=AV$6),IF($M246&gt;0,4,3),0)),IF(AND($D246&lt;=AV$6,$E246&gt;=AV$5),60,0)))</f>
        <v/>
      </c>
      <c r="AW246" s="80" t="str">
        <f>IF(OR($A246="",NOT(ISNUMBER($G246))),"",IF(AND($F246&lt;=AW$6,$G246&gt;=AW$5),IF(AW$5&gt;$N246,5,$K246)*10+IF(AND($F246&gt;=AW$5,$F246&lt;=AW$6),IF(AND($G246&gt;=AW$5,$G246&lt;=AW$6),5,IF($L246=1,2,1)),IF(AND($G246&gt;=AW$5,$G246&lt;=AW$6),IF($M246&gt;0,4,3),0)),IF(AND($D246&lt;=AW$6,$E246&gt;=AW$5),60,0)))</f>
        <v/>
      </c>
      <c r="AX246" s="80" t="str">
        <f>IF(OR($A246="",NOT(ISNUMBER($G246))),"",IF(AND($F246&lt;=AX$6,$G246&gt;=AX$5),IF(AX$5&gt;$N246,5,$K246)*10+IF(AND($F246&gt;=AX$5,$F246&lt;=AX$6),IF(AND($G246&gt;=AX$5,$G246&lt;=AX$6),5,IF($L246=1,2,1)),IF(AND($G246&gt;=AX$5,$G246&lt;=AX$6),IF($M246&gt;0,4,3),0)),IF(AND($D246&lt;=AX$6,$E246&gt;=AX$5),60,0)))</f>
        <v/>
      </c>
      <c r="AY246" s="80" t="str">
        <f>IF(OR($A246="",NOT(ISNUMBER($G246))),"",IF(AND($F246&lt;=AY$6,$G246&gt;=AY$5),IF(AY$5&gt;$N246,5,$K246)*10+IF(AND($F246&gt;=AY$5,$F246&lt;=AY$6),IF(AND($G246&gt;=AY$5,$G246&lt;=AY$6),5,IF($L246=1,2,1)),IF(AND($G246&gt;=AY$5,$G246&lt;=AY$6),IF($M246&gt;0,4,3),0)),IF(AND($D246&lt;=AY$6,$E246&gt;=AY$5),60,0)))</f>
        <v/>
      </c>
      <c r="AZ246" s="80" t="str">
        <f>IF(OR($A246="",NOT(ISNUMBER($G246))),"",IF(AND($F246&lt;=AZ$6,$G246&gt;=AZ$5),IF(AZ$5&gt;$N246,5,$K246)*10+IF(AND($F246&gt;=AZ$5,$F246&lt;=AZ$6),IF(AND($G246&gt;=AZ$5,$G246&lt;=AZ$6),5,IF($L246=1,2,1)),IF(AND($G246&gt;=AZ$5,$G246&lt;=AZ$6),IF($M246&gt;0,4,3),0)),IF(AND($D246&lt;=AZ$6,$E246&gt;=AZ$5),60,0)))</f>
        <v/>
      </c>
      <c r="BA246" s="80" t="str">
        <f>IF(OR($A246="",NOT(ISNUMBER($G246))),"",IF(AND($F246&lt;=BA$6,$G246&gt;=BA$5),IF(BA$5&gt;$N246,5,$K246)*10+IF(AND($F246&gt;=BA$5,$F246&lt;=BA$6),IF(AND($G246&gt;=BA$5,$G246&lt;=BA$6),5,IF($L246=1,2,1)),IF(AND($G246&gt;=BA$5,$G246&lt;=BA$6),IF($M246&gt;0,4,3),0)),IF(AND($D246&lt;=BA$6,$E246&gt;=BA$5),60,0)))</f>
        <v/>
      </c>
      <c r="BB246" s="80" t="str">
        <f>IF(OR($A246="",NOT(ISNUMBER($G246))),"",IF(AND($F246&lt;=BB$6,$G246&gt;=BB$5),IF(BB$5&gt;$N246,5,$K246)*10+IF(AND($F246&gt;=BB$5,$F246&lt;=BB$6),IF(AND($G246&gt;=BB$5,$G246&lt;=BB$6),5,IF($L246=1,2,1)),IF(AND($G246&gt;=BB$5,$G246&lt;=BB$6),IF($M246&gt;0,4,3),0)),IF(AND($D246&lt;=BB$6,$E246&gt;=BB$5),60,0)))</f>
        <v/>
      </c>
      <c r="BC246" s="80" t="str">
        <f>IF(OR($A246="",NOT(ISNUMBER($G246))),"",IF(AND($F246&lt;=BC$6,$G246&gt;=BC$5),IF(BC$5&gt;$N246,5,$K246)*10+IF(AND($F246&gt;=BC$5,$F246&lt;=BC$6),IF(AND($G246&gt;=BC$5,$G246&lt;=BC$6),5,IF($L246=1,2,1)),IF(AND($G246&gt;=BC$5,$G246&lt;=BC$6),IF($M246&gt;0,4,3),0)),IF(AND($D246&lt;=BC$6,$E246&gt;=BC$5),60,0)))</f>
        <v/>
      </c>
      <c r="BD246" s="80" t="str">
        <f>IF(OR($A246="",NOT(ISNUMBER($G246))),"",IF(AND($F246&lt;=BD$6,$G246&gt;=BD$5),IF(BD$5&gt;$N246,5,$K246)*10+IF(AND($F246&gt;=BD$5,$F246&lt;=BD$6),IF(AND($G246&gt;=BD$5,$G246&lt;=BD$6),5,IF($L246=1,2,1)),IF(AND($G246&gt;=BD$5,$G246&lt;=BD$6),IF($M246&gt;0,4,3),0)),IF(AND($D246&lt;=BD$6,$E246&gt;=BD$5),60,0)))</f>
        <v/>
      </c>
      <c r="BE246" s="80" t="str">
        <f>IF(OR($A246="",NOT(ISNUMBER($G246))),"",IF(AND($F246&lt;=BE$6,$G246&gt;=BE$5),IF(BE$5&gt;$N246,5,$K246)*10+IF(AND($F246&gt;=BE$5,$F246&lt;=BE$6),IF(AND($G246&gt;=BE$5,$G246&lt;=BE$6),5,IF($L246=1,2,1)),IF(AND($G246&gt;=BE$5,$G246&lt;=BE$6),IF($M246&gt;0,4,3),0)),IF(AND($D246&lt;=BE$6,$E246&gt;=BE$5),60,0)))</f>
        <v/>
      </c>
      <c r="BF246" s="80" t="str">
        <f>IF(OR($A246="",NOT(ISNUMBER($G246))),"",IF(AND($F246&lt;=BF$6,$G246&gt;=BF$5),IF(BF$5&gt;$N246,5,$K246)*10+IF(AND($F246&gt;=BF$5,$F246&lt;=BF$6),IF(AND($G246&gt;=BF$5,$G246&lt;=BF$6),5,IF($L246=1,2,1)),IF(AND($G246&gt;=BF$5,$G246&lt;=BF$6),IF($M246&gt;0,4,3),0)),IF(AND($D246&lt;=BF$6,$E246&gt;=BF$5),60,0)))</f>
        <v/>
      </c>
      <c r="BG246" s="80" t="str">
        <f>IF(OR($A246="",NOT(ISNUMBER($G246))),"",IF(AND($F246&lt;=BG$6,$G246&gt;=BG$5),IF(BG$5&gt;$N246,5,$K246)*10+IF(AND($F246&gt;=BG$5,$F246&lt;=BG$6),IF(AND($G246&gt;=BG$5,$G246&lt;=BG$6),5,IF($L246=1,2,1)),IF(AND($G246&gt;=BG$5,$G246&lt;=BG$6),IF($M246&gt;0,4,3),0)),IF(AND($D246&lt;=BG$6,$E246&gt;=BG$5),60,0)))</f>
        <v/>
      </c>
      <c r="BH246" s="80" t="str">
        <f>IF(OR($A246="",NOT(ISNUMBER($G246))),"",IF(AND($F246&lt;=BH$6,$G246&gt;=BH$5),IF(BH$5&gt;$N246,5,$K246)*10+IF(AND($F246&gt;=BH$5,$F246&lt;=BH$6),IF(AND($G246&gt;=BH$5,$G246&lt;=BH$6),5,IF($L246=1,2,1)),IF(AND($G246&gt;=BH$5,$G246&lt;=BH$6),IF($M246&gt;0,4,3),0)),IF(AND($D246&lt;=BH$6,$E246&gt;=BH$5),60,0)))</f>
        <v/>
      </c>
      <c r="BI246" s="80" t="str">
        <f>IF(OR($A246="",NOT(ISNUMBER($G246))),"",IF(AND($F246&lt;=BI$6,$G246&gt;=BI$5),IF(BI$5&gt;$N246,5,$K246)*10+IF(AND($F246&gt;=BI$5,$F246&lt;=BI$6),IF(AND($G246&gt;=BI$5,$G246&lt;=BI$6),5,IF($L246=1,2,1)),IF(AND($G246&gt;=BI$5,$G246&lt;=BI$6),IF($M246&gt;0,4,3),0)),IF(AND($D246&lt;=BI$6,$E246&gt;=BI$5),60,0)))</f>
        <v/>
      </c>
      <c r="BJ246" s="80" t="str">
        <f>IF(OR($A246="",NOT(ISNUMBER($G246))),"",IF(AND($F246&lt;=BJ$6,$G246&gt;=BJ$5),IF(BJ$5&gt;$N246,5,$K246)*10+IF(AND($F246&gt;=BJ$5,$F246&lt;=BJ$6),IF(AND($G246&gt;=BJ$5,$G246&lt;=BJ$6),5,IF($L246=1,2,1)),IF(AND($G246&gt;=BJ$5,$G246&lt;=BJ$6),IF($M246&gt;0,4,3),0)),IF(AND($D246&lt;=BJ$6,$E246&gt;=BJ$5),60,0)))</f>
        <v/>
      </c>
      <c r="BK246" s="80" t="str">
        <f>IF(OR($A246="",NOT(ISNUMBER($G246))),"",IF(AND($F246&lt;=BK$6,$G246&gt;=BK$5),IF(BK$5&gt;$N246,5,$K246)*10+IF(AND($F246&gt;=BK$5,$F246&lt;=BK$6),IF(AND($G246&gt;=BK$5,$G246&lt;=BK$6),5,IF($L246=1,2,1)),IF(AND($G246&gt;=BK$5,$G246&lt;=BK$6),IF($M246&gt;0,4,3),0)),IF(AND($D246&lt;=BK$6,$E246&gt;=BK$5),60,0)))</f>
        <v/>
      </c>
      <c r="BL246" s="80" t="str">
        <f>IF(OR($A246="",NOT(ISNUMBER($G246))),"",IF(AND($F246&lt;=BL$6,$G246&gt;=BL$5),IF(BL$5&gt;$N246,5,$K246)*10+IF(AND($F246&gt;=BL$5,$F246&lt;=BL$6),IF(AND($G246&gt;=BL$5,$G246&lt;=BL$6),5,IF($L246=1,2,1)),IF(AND($G246&gt;=BL$5,$G246&lt;=BL$6),IF($M246&gt;0,4,3),0)),IF(AND($D246&lt;=BL$6,$E246&gt;=BL$5),60,0)))</f>
        <v/>
      </c>
      <c r="BM246" s="80" t="str">
        <f>IF(OR($A246="",NOT(ISNUMBER($G246))),"",IF(AND($F246&lt;=BM$6,$G246&gt;=BM$5),IF(BM$5&gt;$N246,5,$K246)*10+IF(AND($F246&gt;=BM$5,$F246&lt;=BM$6),IF(AND($G246&gt;=BM$5,$G246&lt;=BM$6),5,IF($L246=1,2,1)),IF(AND($G246&gt;=BM$5,$G246&lt;=BM$6),IF($M246&gt;0,4,3),0)),IF(AND($D246&lt;=BM$6,$E246&gt;=BM$5),60,0)))</f>
        <v/>
      </c>
      <c r="BN246" s="80" t="str">
        <f>IF(OR($A246="",NOT(ISNUMBER($G246))),"",IF(AND($F246&lt;=BN$6,$G246&gt;=BN$5),IF(BN$5&gt;$N246,5,$K246)*10+IF(AND($F246&gt;=BN$5,$F246&lt;=BN$6),IF(AND($G246&gt;=BN$5,$G246&lt;=BN$6),5,IF($L246=1,2,1)),IF(AND($G246&gt;=BN$5,$G246&lt;=BN$6),IF($M246&gt;0,4,3),0)),IF(AND($D246&lt;=BN$6,$E246&gt;=BN$5),60,0)))</f>
        <v/>
      </c>
      <c r="BO246" s="80" t="str">
        <f>IF(OR($A246="",NOT(ISNUMBER($G246))),"",IF(AND($F246&lt;=BO$6,$G246&gt;=BO$5),IF(BO$5&gt;$N246,5,$K246)*10+IF(AND($F246&gt;=BO$5,$F246&lt;=BO$6),IF(AND($G246&gt;=BO$5,$G246&lt;=BO$6),5,IF($L246=1,2,1)),IF(AND($G246&gt;=BO$5,$G246&lt;=BO$6),IF($M246&gt;0,4,3),0)),IF(AND($D246&lt;=BO$6,$E246&gt;=BO$5),60,0)))</f>
        <v/>
      </c>
      <c r="BP246" s="80" t="str">
        <f>IF(OR($A246="",NOT(ISNUMBER($G246))),"",IF(AND($F246&lt;=BP$6,$G246&gt;=BP$5),IF(BP$5&gt;$N246,5,$K246)*10+IF(AND($F246&gt;=BP$5,$F246&lt;=BP$6),IF(AND($G246&gt;=BP$5,$G246&lt;=BP$6),5,IF($L246=1,2,1)),IF(AND($G246&gt;=BP$5,$G246&lt;=BP$6),IF($M246&gt;0,4,3),0)),IF(AND($D246&lt;=BP$6,$E246&gt;=BP$5),60,0)))</f>
        <v/>
      </c>
      <c r="BQ246" s="80" t="str">
        <f>IF(OR($A246="",NOT(ISNUMBER($G246))),"",IF(AND($F246&lt;=BQ$6,$G246&gt;=BQ$5),IF(BQ$5&gt;$N246,5,$K246)*10+IF(AND($F246&gt;=BQ$5,$F246&lt;=BQ$6),IF(AND($G246&gt;=BQ$5,$G246&lt;=BQ$6),5,IF($L246=1,2,1)),IF(AND($G246&gt;=BQ$5,$G246&lt;=BQ$6),IF($M246&gt;0,4,3),0)),IF(AND($D246&lt;=BQ$6,$E246&gt;=BQ$5),60,0)))</f>
        <v/>
      </c>
      <c r="BR246" s="80" t="str">
        <f>IF(OR($A246="",NOT(ISNUMBER($G246))),"",IF(AND($F246&lt;=BR$6,$G246&gt;=BR$5),IF(BR$5&gt;$N246,5,$K246)*10+IF(AND($F246&gt;=BR$5,$F246&lt;=BR$6),IF(AND($G246&gt;=BR$5,$G246&lt;=BR$6),5,IF($L246=1,2,1)),IF(AND($G246&gt;=BR$5,$G246&lt;=BR$6),IF($M246&gt;0,4,3),0)),IF(AND($D246&lt;=BR$6,$E246&gt;=BR$5),60,0)))</f>
        <v/>
      </c>
      <c r="BS246" s="80" t="str">
        <f>IF(OR($A246="",NOT(ISNUMBER($G246))),"",IF(AND($F246&lt;=BS$6,$G246&gt;=BS$5),IF(BS$5&gt;$N246,5,$K246)*10+IF(AND($F246&gt;=BS$5,$F246&lt;=BS$6),IF(AND($G246&gt;=BS$5,$G246&lt;=BS$6),5,IF($L246=1,2,1)),IF(AND($G246&gt;=BS$5,$G246&lt;=BS$6),IF($M246&gt;0,4,3),0)),IF(AND($D246&lt;=BS$6,$E246&gt;=BS$5),60,0)))</f>
        <v/>
      </c>
      <c r="BT246" s="80" t="str">
        <f>IF(OR($A246="",NOT(ISNUMBER($G246))),"",IF(AND($F246&lt;=BT$6,$G246&gt;=BT$5),IF(BT$5&gt;$N246,5,$K246)*10+IF(AND($F246&gt;=BT$5,$F246&lt;=BT$6),IF(AND($G246&gt;=BT$5,$G246&lt;=BT$6),5,IF($L246=1,2,1)),IF(AND($G246&gt;=BT$5,$G246&lt;=BT$6),IF($M246&gt;0,4,3),0)),IF(AND($D246&lt;=BT$6,$E246&gt;=BT$5),60,0)))</f>
        <v/>
      </c>
      <c r="BU246" s="80" t="str">
        <f>IF(OR($A246="",NOT(ISNUMBER($G246))),"",IF(AND($F246&lt;=BU$6,$G246&gt;=BU$5),IF(BU$5&gt;$N246,5,$K246)*10+IF(AND($F246&gt;=BU$5,$F246&lt;=BU$6),IF(AND($G246&gt;=BU$5,$G246&lt;=BU$6),5,IF($L246=1,2,1)),IF(AND($G246&gt;=BU$5,$G246&lt;=BU$6),IF($M246&gt;0,4,3),0)),IF(AND($D246&lt;=BU$6,$E246&gt;=BU$5),60,0)))</f>
        <v/>
      </c>
      <c r="BV246" s="80" t="str">
        <f>IF(OR($A246="",NOT(ISNUMBER($G246))),"",IF(AND($F246&lt;=BV$6,$G246&gt;=BV$5),IF(BV$5&gt;$N246,5,$K246)*10+IF(AND($F246&gt;=BV$5,$F246&lt;=BV$6),IF(AND($G246&gt;=BV$5,$G246&lt;=BV$6),5,IF($L246=1,2,1)),IF(AND($G246&gt;=BV$5,$G246&lt;=BV$6),IF($M246&gt;0,4,3),0)),IF(AND($D246&lt;=BV$6,$E246&gt;=BV$5),60,0)))</f>
        <v/>
      </c>
      <c r="BW246" s="80" t="str">
        <f>IF(OR($A246="",NOT(ISNUMBER($G246))),"",IF(AND($F246&lt;=BW$6,$G246&gt;=BW$5),IF(BW$5&gt;$N246,5,$K246)*10+IF(AND($F246&gt;=BW$5,$F246&lt;=BW$6),IF(AND($G246&gt;=BW$5,$G246&lt;=BW$6),5,IF($L246=1,2,1)),IF(AND($G246&gt;=BW$5,$G246&lt;=BW$6),IF($M246&gt;0,4,3),0)),IF(AND($D246&lt;=BW$6,$E246&gt;=BW$5),60,0)))</f>
        <v/>
      </c>
      <c r="BX246" s="80" t="str">
        <f>IF(OR($A246="",NOT(ISNUMBER($G246))),"",IF(AND($F246&lt;=BX$6,$G246&gt;=BX$5),IF(BX$5&gt;$N246,5,$K246)*10+IF(AND($F246&gt;=BX$5,$F246&lt;=BX$6),IF(AND($G246&gt;=BX$5,$G246&lt;=BX$6),5,IF($L246=1,2,1)),IF(AND($G246&gt;=BX$5,$G246&lt;=BX$6),IF($M246&gt;0,4,3),0)),IF(AND($D246&lt;=BX$6,$E246&gt;=BX$5),60,0)))</f>
        <v/>
      </c>
      <c r="BY246" s="80" t="str">
        <f>IF(OR($A246="",NOT(ISNUMBER($G246))),"",IF(AND($F246&lt;=BY$6,$G246&gt;=BY$5),IF(BY$5&gt;$N246,5,$K246)*10+IF(AND($F246&gt;=BY$5,$F246&lt;=BY$6),IF(AND($G246&gt;=BY$5,$G246&lt;=BY$6),5,IF($L246=1,2,1)),IF(AND($G246&gt;=BY$5,$G246&lt;=BY$6),IF($M246&gt;0,4,3),0)),IF(AND($D246&lt;=BY$6,$E246&gt;=BY$5),60,0)))</f>
        <v/>
      </c>
      <c r="BZ246" s="80" t="str">
        <f>IF(OR($A246="",NOT(ISNUMBER($G246))),"",IF(AND($F246&lt;=BZ$6,$G246&gt;=BZ$5),IF(BZ$5&gt;$N246,5,$K246)*10+IF(AND($F246&gt;=BZ$5,$F246&lt;=BZ$6),IF(AND($G246&gt;=BZ$5,$G246&lt;=BZ$6),5,IF($L246=1,2,1)),IF(AND($G246&gt;=BZ$5,$G246&lt;=BZ$6),IF($M246&gt;0,4,3),0)),IF(AND($D246&lt;=BZ$6,$E246&gt;=BZ$5),60,0)))</f>
        <v/>
      </c>
      <c r="CA246" s="80" t="str">
        <f>IF(OR($A246="",NOT(ISNUMBER($G246))),"",IF(AND($F246&lt;=CA$6,$G246&gt;=CA$5),IF(CA$5&gt;$N246,5,$K246)*10+IF(AND($F246&gt;=CA$5,$F246&lt;=CA$6),IF(AND($G246&gt;=CA$5,$G246&lt;=CA$6),5,IF($L246=1,2,1)),IF(AND($G246&gt;=CA$5,$G246&lt;=CA$6),IF($M246&gt;0,4,3),0)),IF(AND($D246&lt;=CA$6,$E246&gt;=CA$5),60,0)))</f>
        <v/>
      </c>
      <c r="CB246" s="80" t="str">
        <f>IF(OR($A246="",NOT(ISNUMBER($G246))),"",IF(AND($F246&lt;=CB$6,$G246&gt;=CB$5),IF(CB$5&gt;$N246,5,$K246)*10+IF(AND($F246&gt;=CB$5,$F246&lt;=CB$6),IF(AND($G246&gt;=CB$5,$G246&lt;=CB$6),5,IF($L246=1,2,1)),IF(AND($G246&gt;=CB$5,$G246&lt;=CB$6),IF($M246&gt;0,4,3),0)),IF(AND($D246&lt;=CB$6,$E246&gt;=CB$5),60,0)))</f>
        <v/>
      </c>
      <c r="CC246" s="80" t="str">
        <f>IF(OR($A246="",NOT(ISNUMBER($G246))),"",IF(AND($F246&lt;=CC$6,$G246&gt;=CC$5),IF(CC$5&gt;$N246,5,$K246)*10+IF(AND($F246&gt;=CC$5,$F246&lt;=CC$6),IF(AND($G246&gt;=CC$5,$G246&lt;=CC$6),5,IF($L246=1,2,1)),IF(AND($G246&gt;=CC$5,$G246&lt;=CC$6),IF($M246&gt;0,4,3),0)),IF(AND($D246&lt;=CC$6,$E246&gt;=CC$5),60,0)))</f>
        <v/>
      </c>
      <c r="CD246" s="80" t="str">
        <f>IF(OR($A246="",NOT(ISNUMBER($G246))),"",IF(AND($F246&lt;=CD$6,$G246&gt;=CD$5),IF(CD$5&gt;$N246,5,$K246)*10+IF(AND($F246&gt;=CD$5,$F246&lt;=CD$6),IF(AND($G246&gt;=CD$5,$G246&lt;=CD$6),5,IF($L246=1,2,1)),IF(AND($G246&gt;=CD$5,$G246&lt;=CD$6),IF($M246&gt;0,4,3),0)),IF(AND($D246&lt;=CD$6,$E246&gt;=CD$5),60,0)))</f>
        <v/>
      </c>
      <c r="CE246" s="80" t="str">
        <f>IF(OR($A246="",NOT(ISNUMBER($G246))),"",IF(AND($F246&lt;=CE$6,$G246&gt;=CE$5),IF(CE$5&gt;$N246,5,$K246)*10+IF(AND($F246&gt;=CE$5,$F246&lt;=CE$6),IF(AND($G246&gt;=CE$5,$G246&lt;=CE$6),5,IF($L246=1,2,1)),IF(AND($G246&gt;=CE$5,$G246&lt;=CE$6),IF($M246&gt;0,4,3),0)),IF(AND($D246&lt;=CE$6,$E246&gt;=CE$5),60,0)))</f>
        <v/>
      </c>
      <c r="CF246" s="80" t="str">
        <f>IF(OR($A246="",NOT(ISNUMBER($G246))),"",IF(AND($F246&lt;=CF$6,$G246&gt;=CF$5),IF(CF$5&gt;$N246,5,$K246)*10+IF(AND($F246&gt;=CF$5,$F246&lt;=CF$6),IF(AND($G246&gt;=CF$5,$G246&lt;=CF$6),5,IF($L246=1,2,1)),IF(AND($G246&gt;=CF$5,$G246&lt;=CF$6),IF($M246&gt;0,4,3),0)),IF(AND($D246&lt;=CF$6,$E246&gt;=CF$5),60,0)))</f>
        <v/>
      </c>
      <c r="CG246" s="80" t="str">
        <f>IF(OR($A246="",NOT(ISNUMBER($G246))),"",IF(AND($F246&lt;=CG$6,$G246&gt;=CG$5),IF(CG$5&gt;$N246,5,$K246)*10+IF(AND($F246&gt;=CG$5,$F246&lt;=CG$6),IF(AND($G246&gt;=CG$5,$G246&lt;=CG$6),5,IF($L246=1,2,1)),IF(AND($G246&gt;=CG$5,$G246&lt;=CG$6),IF($M246&gt;0,4,3),0)),IF(AND($D246&lt;=CG$6,$E246&gt;=CG$5),60,0)))</f>
        <v/>
      </c>
      <c r="CH246" s="80" t="str">
        <f>IF(OR($A246="",NOT(ISNUMBER($G246))),"",IF(AND($F246&lt;=CH$6,$G246&gt;=CH$5),IF(CH$5&gt;$N246,5,$K246)*10+IF(AND($F246&gt;=CH$5,$F246&lt;=CH$6),IF(AND($G246&gt;=CH$5,$G246&lt;=CH$6),5,IF($L246=1,2,1)),IF(AND($G246&gt;=CH$5,$G246&lt;=CH$6),IF($M246&gt;0,4,3),0)),IF(AND($D246&lt;=CH$6,$E246&gt;=CH$5),60,0)))</f>
        <v/>
      </c>
      <c r="CI246" s="80" t="str">
        <f>IF(OR($A246="",NOT(ISNUMBER($G246))),"",IF(AND($F246&lt;=CI$6,$G246&gt;=CI$5),IF(CI$5&gt;$N246,5,$K246)*10+IF(AND($F246&gt;=CI$5,$F246&lt;=CI$6),IF(AND($G246&gt;=CI$5,$G246&lt;=CI$6),5,IF($L246=1,2,1)),IF(AND($G246&gt;=CI$5,$G246&lt;=CI$6),IF($M246&gt;0,4,3),0)),IF(AND($D246&lt;=CI$6,$E246&gt;=CI$5),60,0)))</f>
        <v/>
      </c>
      <c r="CJ246" s="80" t="str">
        <f>IF(OR($A246="",NOT(ISNUMBER($G246))),"",IF(AND($F246&lt;=CJ$6,$G246&gt;=CJ$5),IF(CJ$5&gt;$N246,5,$K246)*10+IF(AND($F246&gt;=CJ$5,$F246&lt;=CJ$6),IF(AND($G246&gt;=CJ$5,$G246&lt;=CJ$6),5,IF($L246=1,2,1)),IF(AND($G246&gt;=CJ$5,$G246&lt;=CJ$6),IF($M246&gt;0,4,3),0)),IF(AND($D246&lt;=CJ$6,$E246&gt;=CJ$5),60,0)))</f>
        <v/>
      </c>
      <c r="CK246" s="80" t="str">
        <f>IF(OR($A246="",NOT(ISNUMBER($G246))),"",IF(AND($F246&lt;=CK$6,$G246&gt;=CK$5),IF(CK$5&gt;$N246,5,$K246)*10+IF(AND($F246&gt;=CK$5,$F246&lt;=CK$6),IF(AND($G246&gt;=CK$5,$G246&lt;=CK$6),5,IF($L246=1,2,1)),IF(AND($G246&gt;=CK$5,$G246&lt;=CK$6),IF($M246&gt;0,4,3),0)),IF(AND($D246&lt;=CK$6,$E246&gt;=CK$5),60,0)))</f>
        <v/>
      </c>
      <c r="CL246" s="80" t="str">
        <f>IF(OR($A246="",NOT(ISNUMBER($G246))),"",IF(AND($F246&lt;=CL$6,$G246&gt;=CL$5),IF(CL$5&gt;$N246,5,$K246)*10+IF(AND($F246&gt;=CL$5,$F246&lt;=CL$6),IF(AND($G246&gt;=CL$5,$G246&lt;=CL$6),5,IF($L246=1,2,1)),IF(AND($G246&gt;=CL$5,$G246&lt;=CL$6),IF($M246&gt;0,4,3),0)),IF(AND($D246&lt;=CL$6,$E246&gt;=CL$5),60,0)))</f>
        <v/>
      </c>
      <c r="CM246" s="80" t="str">
        <f>IF(OR($A246="",NOT(ISNUMBER($G246))),"",IF(AND($F246&lt;=CM$6,$G246&gt;=CM$5),IF(CM$5&gt;$N246,5,$K246)*10+IF(AND($F246&gt;=CM$5,$F246&lt;=CM$6),IF(AND($G246&gt;=CM$5,$G246&lt;=CM$6),5,IF($L246=1,2,1)),IF(AND($G246&gt;=CM$5,$G246&lt;=CM$6),IF($M246&gt;0,4,3),0)),IF(AND($D246&lt;=CM$6,$E246&gt;=CM$5),60,0)))</f>
        <v/>
      </c>
      <c r="CN246" s="80" t="str">
        <f>IF(OR($A246="",NOT(ISNUMBER($G246))),"",IF(AND($F246&lt;=CN$6,$G246&gt;=CN$5),IF(CN$5&gt;$N246,5,$K246)*10+IF(AND($F246&gt;=CN$5,$F246&lt;=CN$6),IF(AND($G246&gt;=CN$5,$G246&lt;=CN$6),5,IF($L246=1,2,1)),IF(AND($G246&gt;=CN$5,$G246&lt;=CN$6),IF($M246&gt;0,4,3),0)),IF(AND($D246&lt;=CN$6,$E246&gt;=CN$5),60,0)))</f>
        <v/>
      </c>
      <c r="CO246" s="80" t="str">
        <f>IF(OR($A246="",NOT(ISNUMBER($G246))),"",IF(AND($F246&lt;=CO$6,$G246&gt;=CO$5),IF(CO$5&gt;$N246,5,$K246)*10+IF(AND($F246&gt;=CO$5,$F246&lt;=CO$6),IF(AND($G246&gt;=CO$5,$G246&lt;=CO$6),5,IF($L246=1,2,1)),IF(AND($G246&gt;=CO$5,$G246&lt;=CO$6),IF($M246&gt;0,4,3),0)),IF(AND($D246&lt;=CO$6,$E246&gt;=CO$5),60,0)))</f>
        <v/>
      </c>
      <c r="CP246" s="80" t="str">
        <f>IF(OR($A246="",NOT(ISNUMBER($G246))),"",IF(AND($F246&lt;=CP$6,$G246&gt;=CP$5),IF(CP$5&gt;$N246,5,$K246)*10+IF(AND($F246&gt;=CP$5,$F246&lt;=CP$6),IF(AND($G246&gt;=CP$5,$G246&lt;=CP$6),5,IF($L246=1,2,1)),IF(AND($G246&gt;=CP$5,$G246&lt;=CP$6),IF($M246&gt;0,4,3),0)),IF(AND($D246&lt;=CP$6,$E246&gt;=CP$5),60,0)))</f>
        <v/>
      </c>
      <c r="CQ246" s="80" t="str">
        <f>IF(OR($A246="",NOT(ISNUMBER($G246))),"",IF(AND($F246&lt;=CQ$6,$G246&gt;=CQ$5),IF(CQ$5&gt;$N246,5,$K246)*10+IF(AND($F246&gt;=CQ$5,$F246&lt;=CQ$6),IF(AND($G246&gt;=CQ$5,$G246&lt;=CQ$6),5,IF($L246=1,2,1)),IF(AND($G246&gt;=CQ$5,$G246&lt;=CQ$6),IF($M246&gt;0,4,3),0)),IF(AND($D246&lt;=CQ$6,$E246&gt;=CQ$5),60,0)))</f>
        <v/>
      </c>
      <c r="CR246" s="80" t="str">
        <f>IF(OR($A246="",NOT(ISNUMBER($G246))),"",IF(AND($F246&lt;=CR$6,$G246&gt;=CR$5),IF(CR$5&gt;$N246,5,$K246)*10+IF(AND($F246&gt;=CR$5,$F246&lt;=CR$6),IF(AND($G246&gt;=CR$5,$G246&lt;=CR$6),5,IF($L246=1,2,1)),IF(AND($G246&gt;=CR$5,$G246&lt;=CR$6),IF($M246&gt;0,4,3),0)),IF(AND($D246&lt;=CR$6,$E246&gt;=CR$5),60,0)))</f>
        <v/>
      </c>
      <c r="CS246" s="80" t="str">
        <f>IF(OR($A246="",NOT(ISNUMBER($G246))),"",IF(AND($F246&lt;=CS$6,$G246&gt;=CS$5),IF(CS$5&gt;$N246,5,$K246)*10+IF(AND($F246&gt;=CS$5,$F246&lt;=CS$6),IF(AND($G246&gt;=CS$5,$G246&lt;=CS$6),5,IF($L246=1,2,1)),IF(AND($G246&gt;=CS$5,$G246&lt;=CS$6),IF($M246&gt;0,4,3),0)),IF(AND($D246&lt;=CS$6,$E246&gt;=CS$5),60,0)))</f>
        <v/>
      </c>
      <c r="CT246" s="80" t="str">
        <f>IF(OR($A246="",NOT(ISNUMBER($G246))),"",IF(AND($F246&lt;=CT$6,$G246&gt;=CT$5),IF(CT$5&gt;$N246,5,$K246)*10+IF(AND($F246&gt;=CT$5,$F246&lt;=CT$6),IF(AND($G246&gt;=CT$5,$G246&lt;=CT$6),5,IF($L246=1,2,1)),IF(AND($G246&gt;=CT$5,$G246&lt;=CT$6),IF($M246&gt;0,4,3),0)),IF(AND($D246&lt;=CT$6,$E246&gt;=CT$5),60,0)))</f>
        <v/>
      </c>
      <c r="CU246" s="80" t="str">
        <f>IF(OR($A246="",NOT(ISNUMBER($G246))),"",IF(AND($F246&lt;=CU$6,$G246&gt;=CU$5),IF(CU$5&gt;$N246,5,$K246)*10+IF(AND($F246&gt;=CU$5,$F246&lt;=CU$6),IF(AND($G246&gt;=CU$5,$G246&lt;=CU$6),5,IF($L246=1,2,1)),IF(AND($G246&gt;=CU$5,$G246&lt;=CU$6),IF($M246&gt;0,4,3),0)),IF(AND($D246&lt;=CU$6,$E246&gt;=CU$5),60,0)))</f>
        <v/>
      </c>
      <c r="CV246" s="80" t="str">
        <f>IF(OR($A246="",NOT(ISNUMBER($G246))),"",IF(AND($F246&lt;=CV$6,$G246&gt;=CV$5),IF(CV$5&gt;$N246,5,$K246)*10+IF(AND($F246&gt;=CV$5,$F246&lt;=CV$6),IF(AND($G246&gt;=CV$5,$G246&lt;=CV$6),5,IF($L246=1,2,1)),IF(AND($G246&gt;=CV$5,$G246&lt;=CV$6),IF($M246&gt;0,4,3),0)),IF(AND($D246&lt;=CV$6,$E246&gt;=CV$5),60,0)))</f>
        <v/>
      </c>
      <c r="CW246" s="80" t="str">
        <f>IF(OR($A246="",NOT(ISNUMBER($G246))),"",IF(AND($F246&lt;=CW$6,$G246&gt;=CW$5),IF(CW$5&gt;$N246,5,$K246)*10+IF(AND($F246&gt;=CW$5,$F246&lt;=CW$6),IF(AND($G246&gt;=CW$5,$G246&lt;=CW$6),5,IF($L246=1,2,1)),IF(AND($G246&gt;=CW$5,$G246&lt;=CW$6),IF($M246&gt;0,4,3),0)),IF(AND($D246&lt;=CW$6,$E246&gt;=CW$5),60,0)))</f>
        <v/>
      </c>
      <c r="CX246" s="80" t="str">
        <f>IF(OR($A246="",NOT(ISNUMBER($G246))),"",IF(AND($F246&lt;=CX$6,$G246&gt;=CX$5),IF(CX$5&gt;$N246,5,$K246)*10+IF(AND($F246&gt;=CX$5,$F246&lt;=CX$6),IF(AND($G246&gt;=CX$5,$G246&lt;=CX$6),5,IF($L246=1,2,1)),IF(AND($G246&gt;=CX$5,$G246&lt;=CX$6),IF($M246&gt;0,4,3),0)),IF(AND($D246&lt;=CX$6,$E246&gt;=CX$5),60,0)))</f>
        <v/>
      </c>
      <c r="CY246" s="80" t="str">
        <f>IF(OR($A246="",NOT(ISNUMBER($G246))),"",IF(AND($F246&lt;=CY$6,$G246&gt;=CY$5),IF(CY$5&gt;$N246,5,$K246)*10+IF(AND($F246&gt;=CY$5,$F246&lt;=CY$6),IF(AND($G246&gt;=CY$5,$G246&lt;=CY$6),5,IF($L246=1,2,1)),IF(AND($G246&gt;=CY$5,$G246&lt;=CY$6),IF($M246&gt;0,4,3),0)),IF(AND($D246&lt;=CY$6,$E246&gt;=CY$5),60,0)))</f>
        <v/>
      </c>
      <c r="CZ246" s="80" t="str">
        <f>IF(OR($A246="",NOT(ISNUMBER($G246))),"",IF(AND($F246&lt;=CZ$6,$G246&gt;=CZ$5),IF(CZ$5&gt;$N246,5,$K246)*10+IF(AND($F246&gt;=CZ$5,$F246&lt;=CZ$6),IF(AND($G246&gt;=CZ$5,$G246&lt;=CZ$6),5,IF($L246=1,2,1)),IF(AND($G246&gt;=CZ$5,$G246&lt;=CZ$6),IF($M246&gt;0,4,3),0)),IF(AND($D246&lt;=CZ$6,$E246&gt;=CZ$5),60,0)))</f>
        <v/>
      </c>
      <c r="DA246" s="80" t="str">
        <f>IF(OR($A246="",NOT(ISNUMBER($G246))),"",IF(AND($F246&lt;=DA$6,$G246&gt;=DA$5),IF(DA$5&gt;$N246,5,$K246)*10+IF(AND($F246&gt;=DA$5,$F246&lt;=DA$6),IF(AND($G246&gt;=DA$5,$G246&lt;=DA$6),5,IF($L246=1,2,1)),IF(AND($G246&gt;=DA$5,$G246&lt;=DA$6),IF($M246&gt;0,4,3),0)),IF(AND($D246&lt;=DA$6,$E246&gt;=DA$5),60,0)))</f>
        <v/>
      </c>
      <c r="DB246" s="80" t="str">
        <f>IF(OR($A246="",NOT(ISNUMBER($G246))),"",IF(AND($F246&lt;=DB$6,$G246&gt;=DB$5),IF(DB$5&gt;$N246,5,$K246)*10+IF(AND($F246&gt;=DB$5,$F246&lt;=DB$6),IF(AND($G246&gt;=DB$5,$G246&lt;=DB$6),5,IF($L246=1,2,1)),IF(AND($G246&gt;=DB$5,$G246&lt;=DB$6),IF($M246&gt;0,4,3),0)),IF(AND($D246&lt;=DB$6,$E246&gt;=DB$5),60,0)))</f>
        <v/>
      </c>
      <c r="DC246" s="80" t="str">
        <f>IF(OR($A246="",NOT(ISNUMBER($G246))),"",IF(AND($F246&lt;=DC$6,$G246&gt;=DC$5),IF(DC$5&gt;$N246,5,$K246)*10+IF(AND($F246&gt;=DC$5,$F246&lt;=DC$6),IF(AND($G246&gt;=DC$5,$G246&lt;=DC$6),5,IF($L246=1,2,1)),IF(AND($G246&gt;=DC$5,$G246&lt;=DC$6),IF($M246&gt;0,4,3),0)),IF(AND($D246&lt;=DC$6,$E246&gt;=DC$5),60,0)))</f>
        <v/>
      </c>
      <c r="DD246" s="80" t="str">
        <f>IF(OR($A246="",NOT(ISNUMBER($G246))),"",IF(AND($F246&lt;=DD$6,$G246&gt;=DD$5),IF(DD$5&gt;$N246,5,$K246)*10+IF(AND($F246&gt;=DD$5,$F246&lt;=DD$6),IF(AND($G246&gt;=DD$5,$G246&lt;=DD$6),5,IF($L246=1,2,1)),IF(AND($G246&gt;=DD$5,$G246&lt;=DD$6),IF($M246&gt;0,4,3),0)),IF(AND($D246&lt;=DD$6,$E246&gt;=DD$5),60,0)))</f>
        <v/>
      </c>
      <c r="DE246" s="80" t="str">
        <f>IF(OR($A246="",NOT(ISNUMBER($G246))),"",IF(AND($F246&lt;=DE$6,$G246&gt;=DE$5),IF(DE$5&gt;$N246,5,$K246)*10+IF(AND($F246&gt;=DE$5,$F246&lt;=DE$6),IF(AND($G246&gt;=DE$5,$G246&lt;=DE$6),5,IF($L246=1,2,1)),IF(AND($G246&gt;=DE$5,$G246&lt;=DE$6),IF($M246&gt;0,4,3),0)),IF(AND($D246&lt;=DE$6,$E246&gt;=DE$5),60,0)))</f>
        <v/>
      </c>
      <c r="DF246" s="80" t="str">
        <f>IF(OR($A246="",NOT(ISNUMBER($G246))),"",IF(AND($F246&lt;=DF$6,$G246&gt;=DF$5),IF(DF$5&gt;$N246,5,$K246)*10+IF(AND($F246&gt;=DF$5,$F246&lt;=DF$6),IF(AND($G246&gt;=DF$5,$G246&lt;=DF$6),5,IF($L246=1,2,1)),IF(AND($G246&gt;=DF$5,$G246&lt;=DF$6),IF($M246&gt;0,4,3),0)),IF(AND($D246&lt;=DF$6,$E246&gt;=DF$5),60,0)))</f>
        <v/>
      </c>
      <c r="DG246" s="80" t="str">
        <f>IF(OR($A246="",NOT(ISNUMBER($G246))),"",IF(AND($F246&lt;=DG$6,$G246&gt;=DG$5),IF(DG$5&gt;$N246,5,$K246)*10+IF(AND($F246&gt;=DG$5,$F246&lt;=DG$6),IF(AND($G246&gt;=DG$5,$G246&lt;=DG$6),5,IF($L246=1,2,1)),IF(AND($G246&gt;=DG$5,$G246&lt;=DG$6),IF($M246&gt;0,4,3),0)),IF(AND($D246&lt;=DG$6,$E246&gt;=DG$5),60,0)))</f>
        <v/>
      </c>
      <c r="DH246" s="80" t="str">
        <f>IF(OR($A246="",NOT(ISNUMBER($G246))),"",IF(AND($F246&lt;=DH$6,$G246&gt;=DH$5),IF(DH$5&gt;$N246,5,$K246)*10+IF(AND($F246&gt;=DH$5,$F246&lt;=DH$6),IF(AND($G246&gt;=DH$5,$G246&lt;=DH$6),5,IF($L246=1,2,1)),IF(AND($G246&gt;=DH$5,$G246&lt;=DH$6),IF($M246&gt;0,4,3),0)),IF(AND($D246&lt;=DH$6,$E246&gt;=DH$5),60,0)))</f>
        <v/>
      </c>
      <c r="DI246" s="80" t="str">
        <f>IF(OR($A246="",NOT(ISNUMBER($G246))),"",IF(AND($F246&lt;=DI$6,$G246&gt;=DI$5),IF(DI$5&gt;$N246,5,$K246)*10+IF(AND($F246&gt;=DI$5,$F246&lt;=DI$6),IF(AND($G246&gt;=DI$5,$G246&lt;=DI$6),5,IF($L246=1,2,1)),IF(AND($G246&gt;=DI$5,$G246&lt;=DI$6),IF($M246&gt;0,4,3),0)),IF(AND($D246&lt;=DI$6,$E246&gt;=DI$5),60,0)))</f>
        <v/>
      </c>
      <c r="DJ246" s="80" t="str">
        <f>IF(OR($A246="",NOT(ISNUMBER($G246))),"",IF(AND($F246&lt;=DJ$6,$G246&gt;=DJ$5),IF(DJ$5&gt;$N246,5,$K246)*10+IF(AND($F246&gt;=DJ$5,$F246&lt;=DJ$6),IF(AND($G246&gt;=DJ$5,$G246&lt;=DJ$6),5,IF($L246=1,2,1)),IF(AND($G246&gt;=DJ$5,$G246&lt;=DJ$6),IF($M246&gt;0,4,3),0)),IF(AND($D246&lt;=DJ$6,$E246&gt;=DJ$5),60,0)))</f>
        <v/>
      </c>
      <c r="DK246" s="80" t="str">
        <f>IF(OR($A246="",NOT(ISNUMBER($G246))),"",IF(AND($F246&lt;=DK$6,$G246&gt;=DK$5),IF(DK$5&gt;$N246,5,$K246)*10+IF(AND($F246&gt;=DK$5,$F246&lt;=DK$6),IF(AND($G246&gt;=DK$5,$G246&lt;=DK$6),5,IF($L246=1,2,1)),IF(AND($G246&gt;=DK$5,$G246&lt;=DK$6),IF($M246&gt;0,4,3),0)),IF(AND($D246&lt;=DK$6,$E246&gt;=DK$5),60,0)))</f>
        <v/>
      </c>
      <c r="DL246" s="80" t="str">
        <f>IF(OR($A246="",NOT(ISNUMBER($G246))),"",IF(AND($F246&lt;=DL$6,$G246&gt;=DL$5),IF(DL$5&gt;$N246,5,$K246)*10+IF(AND($F246&gt;=DL$5,$F246&lt;=DL$6),IF(AND($G246&gt;=DL$5,$G246&lt;=DL$6),5,IF($L246=1,2,1)),IF(AND($G246&gt;=DL$5,$G246&lt;=DL$6),IF($M246&gt;0,4,3),0)),IF(AND($D246&lt;=DL$6,$E246&gt;=DL$5),60,0)))</f>
        <v/>
      </c>
      <c r="DM246" s="80" t="str">
        <f>IF(OR($A246="",NOT(ISNUMBER($G246))),"",IF(AND($F246&lt;=DM$6,$G246&gt;=DM$5),IF(DM$5&gt;$N246,5,$K246)*10+IF(AND($F246&gt;=DM$5,$F246&lt;=DM$6),IF(AND($G246&gt;=DM$5,$G246&lt;=DM$6),5,IF($L246=1,2,1)),IF(AND($G246&gt;=DM$5,$G246&lt;=DM$6),IF($M246&gt;0,4,3),0)),IF(AND($D246&lt;=DM$6,$E246&gt;=DM$5),60,0)))</f>
        <v/>
      </c>
      <c r="DN246" s="80" t="str">
        <f>IF(OR($A246="",NOT(ISNUMBER($G246))),"",IF(AND($F246&lt;=DN$6,$G246&gt;=DN$5),IF(DN$5&gt;$N246,5,$K246)*10+IF(AND($F246&gt;=DN$5,$F246&lt;=DN$6),IF(AND($G246&gt;=DN$5,$G246&lt;=DN$6),5,IF($L246=1,2,1)),IF(AND($G246&gt;=DN$5,$G246&lt;=DN$6),IF($M246&gt;0,4,3),0)),IF(AND($D246&lt;=DN$6,$E246&gt;=DN$5),60,0)))</f>
        <v/>
      </c>
      <c r="DO246" s="80" t="str">
        <f>IF(OR($A246="",NOT(ISNUMBER($G246))),"",IF(AND($F246&lt;=DO$6,$G246&gt;=DO$5),IF(DO$5&gt;$N246,5,$K246)*10+IF(AND($F246&gt;=DO$5,$F246&lt;=DO$6),IF(AND($G246&gt;=DO$5,$G246&lt;=DO$6),5,IF($L246=1,2,1)),IF(AND($G246&gt;=DO$5,$G246&lt;=DO$6),IF($M246&gt;0,4,3),0)),IF(AND($D246&lt;=DO$6,$E246&gt;=DO$5),60,0)))</f>
        <v/>
      </c>
      <c r="DP246" s="80" t="str">
        <f>IF(OR($A246="",NOT(ISNUMBER($G246))),"",IF(AND($F246&lt;=DP$6,$G246&gt;=DP$5),IF(DP$5&gt;$N246,5,$K246)*10+IF(AND($F246&gt;=DP$5,$F246&lt;=DP$6),IF(AND($G246&gt;=DP$5,$G246&lt;=DP$6),5,IF($L246=1,2,1)),IF(AND($G246&gt;=DP$5,$G246&lt;=DP$6),IF($M246&gt;0,4,3),0)),IF(AND($D246&lt;=DP$6,$E246&gt;=DP$5),60,0)))</f>
        <v/>
      </c>
      <c r="DQ246" s="80" t="str">
        <f>IF(OR($A246="",NOT(ISNUMBER($G246))),"",IF(AND($F246&lt;=DQ$6,$G246&gt;=DQ$5),IF(DQ$5&gt;$N246,5,$K246)*10+IF(AND($F246&gt;=DQ$5,$F246&lt;=DQ$6),IF(AND($G246&gt;=DQ$5,$G246&lt;=DQ$6),5,IF($L246=1,2,1)),IF(AND($G246&gt;=DQ$5,$G246&lt;=DQ$6),IF($M246&gt;0,4,3),0)),IF(AND($D246&lt;=DQ$6,$E246&gt;=DQ$5),60,0)))</f>
        <v/>
      </c>
      <c r="DR246" s="80" t="str">
        <f>IF(OR($A246="",NOT(ISNUMBER($G246))),"",IF(AND($F246&lt;=DR$6,$G246&gt;=DR$5),IF(DR$5&gt;$N246,5,$K246)*10+IF(AND($F246&gt;=DR$5,$F246&lt;=DR$6),IF(AND($G246&gt;=DR$5,$G246&lt;=DR$6),5,IF($L246=1,2,1)),IF(AND($G246&gt;=DR$5,$G246&lt;=DR$6),IF($M246&gt;0,4,3),0)),IF(AND($D246&lt;=DR$6,$E246&gt;=DR$5),60,0)))</f>
        <v/>
      </c>
      <c r="DS246" s="80" t="str">
        <f>IF(OR($A246="",NOT(ISNUMBER($G246))),"",IF(AND($F246&lt;=DS$6,$G246&gt;=DS$5),IF(DS$5&gt;$N246,5,$K246)*10+IF(AND($F246&gt;=DS$5,$F246&lt;=DS$6),IF(AND($G246&gt;=DS$5,$G246&lt;=DS$6),5,IF($L246=1,2,1)),IF(AND($G246&gt;=DS$5,$G246&lt;=DS$6),IF($M246&gt;0,4,3),0)),IF(AND($D246&lt;=DS$6,$E246&gt;=DS$5),60,0)))</f>
        <v/>
      </c>
      <c r="DT246" s="80" t="str">
        <f>IF(OR($A246="",NOT(ISNUMBER($G246))),"",IF(AND($F246&lt;=DT$6,$G246&gt;=DT$5),IF(DT$5&gt;$N246,5,$K246)*10+IF(AND($F246&gt;=DT$5,$F246&lt;=DT$6),IF(AND($G246&gt;=DT$5,$G246&lt;=DT$6),5,IF($L246=1,2,1)),IF(AND($G246&gt;=DT$5,$G246&lt;=DT$6),IF($M246&gt;0,4,3),0)),IF(AND($D246&lt;=DT$6,$E246&gt;=DT$5),60,0)))</f>
        <v/>
      </c>
      <c r="DU246" s="80" t="str">
        <f>IF(OR($A246="",NOT(ISNUMBER($G246))),"",IF(AND($F246&lt;=DU$6,$G246&gt;=DU$5),IF(DU$5&gt;$N246,5,$K246)*10+IF(AND($F246&gt;=DU$5,$F246&lt;=DU$6),IF(AND($G246&gt;=DU$5,$G246&lt;=DU$6),5,IF($L246=1,2,1)),IF(AND($G246&gt;=DU$5,$G246&lt;=DU$6),IF($M246&gt;0,4,3),0)),IF(AND($D246&lt;=DU$6,$E246&gt;=DU$5),60,0)))</f>
        <v/>
      </c>
      <c r="DV246" s="80" t="str">
        <f>IF(OR($A246="",NOT(ISNUMBER($G246))),"",IF(AND($F246&lt;=DV$6,$G246&gt;=DV$5),IF(DV$5&gt;$N246,5,$K246)*10+IF(AND($F246&gt;=DV$5,$F246&lt;=DV$6),IF(AND($G246&gt;=DV$5,$G246&lt;=DV$6),5,IF($L246=1,2,1)),IF(AND($G246&gt;=DV$5,$G246&lt;=DV$6),IF($M246&gt;0,4,3),0)),IF(AND($D246&lt;=DV$6,$E246&gt;=DV$5),60,0)))</f>
        <v/>
      </c>
      <c r="DW246" s="80" t="str">
        <f>IF(OR($A246="",NOT(ISNUMBER($G246))),"",IF(AND($F246&lt;=DW$6,$G246&gt;=DW$5),IF(DW$5&gt;$N246,5,$K246)*10+IF(AND($F246&gt;=DW$5,$F246&lt;=DW$6),IF(AND($G246&gt;=DW$5,$G246&lt;=DW$6),5,IF($L246=1,2,1)),IF(AND($G246&gt;=DW$5,$G246&lt;=DW$6),IF($M246&gt;0,4,3),0)),IF(AND($D246&lt;=DW$6,$E246&gt;=DW$5),60,0)))</f>
        <v/>
      </c>
      <c r="DX246" s="80" t="str">
        <f>IF(OR($A246="",NOT(ISNUMBER($G246))),"",IF(AND($F246&lt;=DX$6,$G246&gt;=DX$5),IF(DX$5&gt;$N246,5,$K246)*10+IF(AND($F246&gt;=DX$5,$F246&lt;=DX$6),IF(AND($G246&gt;=DX$5,$G246&lt;=DX$6),5,IF($L246=1,2,1)),IF(AND($G246&gt;=DX$5,$G246&lt;=DX$6),IF($M246&gt;0,4,3),0)),IF(AND($D246&lt;=DX$6,$E246&gt;=DX$5),60,0)))</f>
        <v/>
      </c>
      <c r="DY246" s="80" t="str">
        <f>IF(OR($A246="",NOT(ISNUMBER($G246))),"",IF(AND($F246&lt;=DY$6,$G246&gt;=DY$5),IF(DY$5&gt;$N246,5,$K246)*10+IF(AND($F246&gt;=DY$5,$F246&lt;=DY$6),IF(AND($G246&gt;=DY$5,$G246&lt;=DY$6),5,IF($L246=1,2,1)),IF(AND($G246&gt;=DY$5,$G246&lt;=DY$6),IF($M246&gt;0,4,3),0)),IF(AND($D246&lt;=DY$6,$E246&gt;=DY$5),60,0)))</f>
        <v/>
      </c>
      <c r="DZ246" s="80" t="str">
        <f>IF(OR($A246="",NOT(ISNUMBER($G246))),"",IF(AND($F246&lt;=DZ$6,$G246&gt;=DZ$5),IF(DZ$5&gt;$N246,5,$K246)*10+IF(AND($F246&gt;=DZ$5,$F246&lt;=DZ$6),IF(AND($G246&gt;=DZ$5,$G246&lt;=DZ$6),5,IF($L246=1,2,1)),IF(AND($G246&gt;=DZ$5,$G246&lt;=DZ$6),IF($M246&gt;0,4,3),0)),IF(AND($D246&lt;=DZ$6,$E246&gt;=DZ$5),60,0)))</f>
        <v/>
      </c>
      <c r="EA246" s="80" t="str">
        <f>IF(OR($A246="",NOT(ISNUMBER($G246))),"",IF(AND($F246&lt;=EA$6,$G246&gt;=EA$5),IF(EA$5&gt;$N246,5,$K246)*10+IF(AND($F246&gt;=EA$5,$F246&lt;=EA$6),IF(AND($G246&gt;=EA$5,$G246&lt;=EA$6),5,IF($L246=1,2,1)),IF(AND($G246&gt;=EA$5,$G246&lt;=EA$6),IF($M246&gt;0,4,3),0)),IF(AND($D246&lt;=EA$6,$E246&gt;=EA$5),60,0)))</f>
        <v/>
      </c>
      <c r="EB246" s="80" t="str">
        <f>IF(OR($A246="",NOT(ISNUMBER($G246))),"",IF(AND($F246&lt;=EB$6,$G246&gt;=EB$5),IF(EB$5&gt;$N246,5,$K246)*10+IF(AND($F246&gt;=EB$5,$F246&lt;=EB$6),IF(AND($G246&gt;=EB$5,$G246&lt;=EB$6),5,IF($L246=1,2,1)),IF(AND($G246&gt;=EB$5,$G246&lt;=EB$6),IF($M246&gt;0,4,3),0)),IF(AND($D246&lt;=EB$6,$E246&gt;=EB$5),60,0)))</f>
        <v/>
      </c>
      <c r="EC246" s="80" t="str">
        <f>IF(OR($A246="",NOT(ISNUMBER($G246))),"",IF(AND($F246&lt;=EC$6,$G246&gt;=EC$5),IF(EC$5&gt;$N246,5,$K246)*10+IF(AND($F246&gt;=EC$5,$F246&lt;=EC$6),IF(AND($G246&gt;=EC$5,$G246&lt;=EC$6),5,IF($L246=1,2,1)),IF(AND($G246&gt;=EC$5,$G246&lt;=EC$6),IF($M246&gt;0,4,3),0)),IF(AND($D246&lt;=EC$6,$E246&gt;=EC$5),60,0)))</f>
        <v/>
      </c>
      <c r="ED246" s="80" t="str">
        <f>IF(OR($A246="",NOT(ISNUMBER($G246))),"",IF(AND($F246&lt;=ED$6,$G246&gt;=ED$5),IF(ED$5&gt;$N246,5,$K246)*10+IF(AND($F246&gt;=ED$5,$F246&lt;=ED$6),IF(AND($G246&gt;=ED$5,$G246&lt;=ED$6),5,IF($L246=1,2,1)),IF(AND($G246&gt;=ED$5,$G246&lt;=ED$6),IF($M246&gt;0,4,3),0)),IF(AND($D246&lt;=ED$6,$E246&gt;=ED$5),60,0)))</f>
        <v/>
      </c>
    </row>
    <row r="247" ht="18" customHeight="1">
      <c r="A247" s="52" t="str">
        <f>IF(Tasks!$B247="","",Tasks!$A247)</f>
        <v/>
      </c>
      <c r="B247" s="78" t="str">
        <f>IF(Tasks!$B247="","",Tasks!$B247)</f>
        <v/>
      </c>
      <c r="C247" s="25" t="str">
        <f>IF($B247="","",IF(AND(Tasks!$D247="",Tasks!$G247=""),"-",IF(Tasks!$D247="","",Tasks!$D247&amp;IF(OR(Tasks!$E247="",Tasks!$E247="FS"),IF(N(Tasks!$F247)=0,"","FS"),Tasks!$E247)&amp;IF(N(Tasks!$F247)=0,"",IF(Tasks!$F247&gt;0,"+","")&amp;Tasks!$F247))&amp;IF(AND(Tasks!$D247&lt;&gt;"",Tasks!$G247&lt;&gt;""),", ","")&amp;IF(Tasks!$G247="","",Tasks!$G247&amp;IF(OR(Tasks!$H247="",Tasks!$H247="FS"),IF(N(Tasks!$I247)=0,"","FS"),Tasks!$H247)&amp;IF(N(Tasks!$I247)=0,"",IF(Tasks!$I247&gt;0,"+","")&amp;Tasks!$I247))))</f>
        <v/>
      </c>
      <c r="D247" s="51" t="str">
        <f>IF(OR($B247="",Tasks!$Q247=""),"",Tasks!$Q247)</f>
        <v/>
      </c>
      <c r="E247" s="51" t="str">
        <f>IF(OR($B247="",Tasks!$R247=""),"",Tasks!$R247)</f>
        <v/>
      </c>
      <c r="F247" s="51" t="str">
        <f>IF(OR($B247="",Tasks!$S247=""),"",Tasks!$S247)</f>
        <v/>
      </c>
      <c r="G247" s="51" t="str">
        <f>IF(OR($B247="",Tasks!$T247=""),"",Tasks!$T247)</f>
        <v/>
      </c>
      <c r="H247" s="52" t="str">
        <f>IF($B247="","",Tasks!$AE247)</f>
        <v/>
      </c>
      <c r="I247" s="79" t="str">
        <f>IF($B247="","",Tasks!$AF247)</f>
        <v/>
      </c>
      <c r="J247" s="53" t="str">
        <f>IF(OR($B247="",Tasks!$V247=""),"",Tasks!$V247)</f>
        <v/>
      </c>
      <c r="K247" s="52" t="str">
        <f>IF($B247="","",Tasks!$AA247)</f>
        <v/>
      </c>
      <c r="L247" s="52" t="str">
        <f>IF($B247="","",Tasks!$AB247)</f>
        <v/>
      </c>
      <c r="M247" s="52" t="str">
        <f>IF($B247="","",Tasks!$Z247)</f>
        <v/>
      </c>
      <c r="N247" s="52" t="str">
        <f>IF(OR($B247="",Tasks!$AG247=""),"",Tasks!$AG247)</f>
        <v/>
      </c>
      <c r="O247" s="80" t="str">
        <f>IF(OR($A247="",NOT(ISNUMBER($G247))),"",IF(AND($F247&lt;=O$6,$G247&gt;=O$5),IF(O$5&gt;$N247,5,$K247)*10+IF(AND($F247&gt;=O$5,$F247&lt;=O$6),IF(AND($G247&gt;=O$5,$G247&lt;=O$6),5,IF($L247=1,2,1)),IF(AND($G247&gt;=O$5,$G247&lt;=O$6),IF($M247&gt;0,4,3),0)),IF(AND($D247&lt;=O$6,$E247&gt;=O$5),60,0)))</f>
        <v/>
      </c>
      <c r="P247" s="80" t="str">
        <f>IF(OR($A247="",NOT(ISNUMBER($G247))),"",IF(AND($F247&lt;=P$6,$G247&gt;=P$5),IF(P$5&gt;$N247,5,$K247)*10+IF(AND($F247&gt;=P$5,$F247&lt;=P$6),IF(AND($G247&gt;=P$5,$G247&lt;=P$6),5,IF($L247=1,2,1)),IF(AND($G247&gt;=P$5,$G247&lt;=P$6),IF($M247&gt;0,4,3),0)),IF(AND($D247&lt;=P$6,$E247&gt;=P$5),60,0)))</f>
        <v/>
      </c>
      <c r="Q247" s="80" t="str">
        <f>IF(OR($A247="",NOT(ISNUMBER($G247))),"",IF(AND($F247&lt;=Q$6,$G247&gt;=Q$5),IF(Q$5&gt;$N247,5,$K247)*10+IF(AND($F247&gt;=Q$5,$F247&lt;=Q$6),IF(AND($G247&gt;=Q$5,$G247&lt;=Q$6),5,IF($L247=1,2,1)),IF(AND($G247&gt;=Q$5,$G247&lt;=Q$6),IF($M247&gt;0,4,3),0)),IF(AND($D247&lt;=Q$6,$E247&gt;=Q$5),60,0)))</f>
        <v/>
      </c>
      <c r="R247" s="80" t="str">
        <f>IF(OR($A247="",NOT(ISNUMBER($G247))),"",IF(AND($F247&lt;=R$6,$G247&gt;=R$5),IF(R$5&gt;$N247,5,$K247)*10+IF(AND($F247&gt;=R$5,$F247&lt;=R$6),IF(AND($G247&gt;=R$5,$G247&lt;=R$6),5,IF($L247=1,2,1)),IF(AND($G247&gt;=R$5,$G247&lt;=R$6),IF($M247&gt;0,4,3),0)),IF(AND($D247&lt;=R$6,$E247&gt;=R$5),60,0)))</f>
        <v/>
      </c>
      <c r="S247" s="80" t="str">
        <f>IF(OR($A247="",NOT(ISNUMBER($G247))),"",IF(AND($F247&lt;=S$6,$G247&gt;=S$5),IF(S$5&gt;$N247,5,$K247)*10+IF(AND($F247&gt;=S$5,$F247&lt;=S$6),IF(AND($G247&gt;=S$5,$G247&lt;=S$6),5,IF($L247=1,2,1)),IF(AND($G247&gt;=S$5,$G247&lt;=S$6),IF($M247&gt;0,4,3),0)),IF(AND($D247&lt;=S$6,$E247&gt;=S$5),60,0)))</f>
        <v/>
      </c>
      <c r="T247" s="80" t="str">
        <f>IF(OR($A247="",NOT(ISNUMBER($G247))),"",IF(AND($F247&lt;=T$6,$G247&gt;=T$5),IF(T$5&gt;$N247,5,$K247)*10+IF(AND($F247&gt;=T$5,$F247&lt;=T$6),IF(AND($G247&gt;=T$5,$G247&lt;=T$6),5,IF($L247=1,2,1)),IF(AND($G247&gt;=T$5,$G247&lt;=T$6),IF($M247&gt;0,4,3),0)),IF(AND($D247&lt;=T$6,$E247&gt;=T$5),60,0)))</f>
        <v/>
      </c>
      <c r="U247" s="80" t="str">
        <f>IF(OR($A247="",NOT(ISNUMBER($G247))),"",IF(AND($F247&lt;=U$6,$G247&gt;=U$5),IF(U$5&gt;$N247,5,$K247)*10+IF(AND($F247&gt;=U$5,$F247&lt;=U$6),IF(AND($G247&gt;=U$5,$G247&lt;=U$6),5,IF($L247=1,2,1)),IF(AND($G247&gt;=U$5,$G247&lt;=U$6),IF($M247&gt;0,4,3),0)),IF(AND($D247&lt;=U$6,$E247&gt;=U$5),60,0)))</f>
        <v/>
      </c>
      <c r="V247" s="80" t="str">
        <f>IF(OR($A247="",NOT(ISNUMBER($G247))),"",IF(AND($F247&lt;=V$6,$G247&gt;=V$5),IF(V$5&gt;$N247,5,$K247)*10+IF(AND($F247&gt;=V$5,$F247&lt;=V$6),IF(AND($G247&gt;=V$5,$G247&lt;=V$6),5,IF($L247=1,2,1)),IF(AND($G247&gt;=V$5,$G247&lt;=V$6),IF($M247&gt;0,4,3),0)),IF(AND($D247&lt;=V$6,$E247&gt;=V$5),60,0)))</f>
        <v/>
      </c>
      <c r="W247" s="80" t="str">
        <f>IF(OR($A247="",NOT(ISNUMBER($G247))),"",IF(AND($F247&lt;=W$6,$G247&gt;=W$5),IF(W$5&gt;$N247,5,$K247)*10+IF(AND($F247&gt;=W$5,$F247&lt;=W$6),IF(AND($G247&gt;=W$5,$G247&lt;=W$6),5,IF($L247=1,2,1)),IF(AND($G247&gt;=W$5,$G247&lt;=W$6),IF($M247&gt;0,4,3),0)),IF(AND($D247&lt;=W$6,$E247&gt;=W$5),60,0)))</f>
        <v/>
      </c>
      <c r="X247" s="80" t="str">
        <f>IF(OR($A247="",NOT(ISNUMBER($G247))),"",IF(AND($F247&lt;=X$6,$G247&gt;=X$5),IF(X$5&gt;$N247,5,$K247)*10+IF(AND($F247&gt;=X$5,$F247&lt;=X$6),IF(AND($G247&gt;=X$5,$G247&lt;=X$6),5,IF($L247=1,2,1)),IF(AND($G247&gt;=X$5,$G247&lt;=X$6),IF($M247&gt;0,4,3),0)),IF(AND($D247&lt;=X$6,$E247&gt;=X$5),60,0)))</f>
        <v/>
      </c>
      <c r="Y247" s="80" t="str">
        <f>IF(OR($A247="",NOT(ISNUMBER($G247))),"",IF(AND($F247&lt;=Y$6,$G247&gt;=Y$5),IF(Y$5&gt;$N247,5,$K247)*10+IF(AND($F247&gt;=Y$5,$F247&lt;=Y$6),IF(AND($G247&gt;=Y$5,$G247&lt;=Y$6),5,IF($L247=1,2,1)),IF(AND($G247&gt;=Y$5,$G247&lt;=Y$6),IF($M247&gt;0,4,3),0)),IF(AND($D247&lt;=Y$6,$E247&gt;=Y$5),60,0)))</f>
        <v/>
      </c>
      <c r="Z247" s="80" t="str">
        <f>IF(OR($A247="",NOT(ISNUMBER($G247))),"",IF(AND($F247&lt;=Z$6,$G247&gt;=Z$5),IF(Z$5&gt;$N247,5,$K247)*10+IF(AND($F247&gt;=Z$5,$F247&lt;=Z$6),IF(AND($G247&gt;=Z$5,$G247&lt;=Z$6),5,IF($L247=1,2,1)),IF(AND($G247&gt;=Z$5,$G247&lt;=Z$6),IF($M247&gt;0,4,3),0)),IF(AND($D247&lt;=Z$6,$E247&gt;=Z$5),60,0)))</f>
        <v/>
      </c>
      <c r="AA247" s="80" t="str">
        <f>IF(OR($A247="",NOT(ISNUMBER($G247))),"",IF(AND($F247&lt;=AA$6,$G247&gt;=AA$5),IF(AA$5&gt;$N247,5,$K247)*10+IF(AND($F247&gt;=AA$5,$F247&lt;=AA$6),IF(AND($G247&gt;=AA$5,$G247&lt;=AA$6),5,IF($L247=1,2,1)),IF(AND($G247&gt;=AA$5,$G247&lt;=AA$6),IF($M247&gt;0,4,3),0)),IF(AND($D247&lt;=AA$6,$E247&gt;=AA$5),60,0)))</f>
        <v/>
      </c>
      <c r="AB247" s="80" t="str">
        <f>IF(OR($A247="",NOT(ISNUMBER($G247))),"",IF(AND($F247&lt;=AB$6,$G247&gt;=AB$5),IF(AB$5&gt;$N247,5,$K247)*10+IF(AND($F247&gt;=AB$5,$F247&lt;=AB$6),IF(AND($G247&gt;=AB$5,$G247&lt;=AB$6),5,IF($L247=1,2,1)),IF(AND($G247&gt;=AB$5,$G247&lt;=AB$6),IF($M247&gt;0,4,3),0)),IF(AND($D247&lt;=AB$6,$E247&gt;=AB$5),60,0)))</f>
        <v/>
      </c>
      <c r="AC247" s="80" t="str">
        <f>IF(OR($A247="",NOT(ISNUMBER($G247))),"",IF(AND($F247&lt;=AC$6,$G247&gt;=AC$5),IF(AC$5&gt;$N247,5,$K247)*10+IF(AND($F247&gt;=AC$5,$F247&lt;=AC$6),IF(AND($G247&gt;=AC$5,$G247&lt;=AC$6),5,IF($L247=1,2,1)),IF(AND($G247&gt;=AC$5,$G247&lt;=AC$6),IF($M247&gt;0,4,3),0)),IF(AND($D247&lt;=AC$6,$E247&gt;=AC$5),60,0)))</f>
        <v/>
      </c>
      <c r="AD247" s="80" t="str">
        <f>IF(OR($A247="",NOT(ISNUMBER($G247))),"",IF(AND($F247&lt;=AD$6,$G247&gt;=AD$5),IF(AD$5&gt;$N247,5,$K247)*10+IF(AND($F247&gt;=AD$5,$F247&lt;=AD$6),IF(AND($G247&gt;=AD$5,$G247&lt;=AD$6),5,IF($L247=1,2,1)),IF(AND($G247&gt;=AD$5,$G247&lt;=AD$6),IF($M247&gt;0,4,3),0)),IF(AND($D247&lt;=AD$6,$E247&gt;=AD$5),60,0)))</f>
        <v/>
      </c>
      <c r="AE247" s="80" t="str">
        <f>IF(OR($A247="",NOT(ISNUMBER($G247))),"",IF(AND($F247&lt;=AE$6,$G247&gt;=AE$5),IF(AE$5&gt;$N247,5,$K247)*10+IF(AND($F247&gt;=AE$5,$F247&lt;=AE$6),IF(AND($G247&gt;=AE$5,$G247&lt;=AE$6),5,IF($L247=1,2,1)),IF(AND($G247&gt;=AE$5,$G247&lt;=AE$6),IF($M247&gt;0,4,3),0)),IF(AND($D247&lt;=AE$6,$E247&gt;=AE$5),60,0)))</f>
        <v/>
      </c>
      <c r="AF247" s="80" t="str">
        <f>IF(OR($A247="",NOT(ISNUMBER($G247))),"",IF(AND($F247&lt;=AF$6,$G247&gt;=AF$5),IF(AF$5&gt;$N247,5,$K247)*10+IF(AND($F247&gt;=AF$5,$F247&lt;=AF$6),IF(AND($G247&gt;=AF$5,$G247&lt;=AF$6),5,IF($L247=1,2,1)),IF(AND($G247&gt;=AF$5,$G247&lt;=AF$6),IF($M247&gt;0,4,3),0)),IF(AND($D247&lt;=AF$6,$E247&gt;=AF$5),60,0)))</f>
        <v/>
      </c>
      <c r="AG247" s="80" t="str">
        <f>IF(OR($A247="",NOT(ISNUMBER($G247))),"",IF(AND($F247&lt;=AG$6,$G247&gt;=AG$5),IF(AG$5&gt;$N247,5,$K247)*10+IF(AND($F247&gt;=AG$5,$F247&lt;=AG$6),IF(AND($G247&gt;=AG$5,$G247&lt;=AG$6),5,IF($L247=1,2,1)),IF(AND($G247&gt;=AG$5,$G247&lt;=AG$6),IF($M247&gt;0,4,3),0)),IF(AND($D247&lt;=AG$6,$E247&gt;=AG$5),60,0)))</f>
        <v/>
      </c>
      <c r="AH247" s="80" t="str">
        <f>IF(OR($A247="",NOT(ISNUMBER($G247))),"",IF(AND($F247&lt;=AH$6,$G247&gt;=AH$5),IF(AH$5&gt;$N247,5,$K247)*10+IF(AND($F247&gt;=AH$5,$F247&lt;=AH$6),IF(AND($G247&gt;=AH$5,$G247&lt;=AH$6),5,IF($L247=1,2,1)),IF(AND($G247&gt;=AH$5,$G247&lt;=AH$6),IF($M247&gt;0,4,3),0)),IF(AND($D247&lt;=AH$6,$E247&gt;=AH$5),60,0)))</f>
        <v/>
      </c>
      <c r="AI247" s="80" t="str">
        <f>IF(OR($A247="",NOT(ISNUMBER($G247))),"",IF(AND($F247&lt;=AI$6,$G247&gt;=AI$5),IF(AI$5&gt;$N247,5,$K247)*10+IF(AND($F247&gt;=AI$5,$F247&lt;=AI$6),IF(AND($G247&gt;=AI$5,$G247&lt;=AI$6),5,IF($L247=1,2,1)),IF(AND($G247&gt;=AI$5,$G247&lt;=AI$6),IF($M247&gt;0,4,3),0)),IF(AND($D247&lt;=AI$6,$E247&gt;=AI$5),60,0)))</f>
        <v/>
      </c>
      <c r="AJ247" s="80" t="str">
        <f>IF(OR($A247="",NOT(ISNUMBER($G247))),"",IF(AND($F247&lt;=AJ$6,$G247&gt;=AJ$5),IF(AJ$5&gt;$N247,5,$K247)*10+IF(AND($F247&gt;=AJ$5,$F247&lt;=AJ$6),IF(AND($G247&gt;=AJ$5,$G247&lt;=AJ$6),5,IF($L247=1,2,1)),IF(AND($G247&gt;=AJ$5,$G247&lt;=AJ$6),IF($M247&gt;0,4,3),0)),IF(AND($D247&lt;=AJ$6,$E247&gt;=AJ$5),60,0)))</f>
        <v/>
      </c>
      <c r="AK247" s="80" t="str">
        <f>IF(OR($A247="",NOT(ISNUMBER($G247))),"",IF(AND($F247&lt;=AK$6,$G247&gt;=AK$5),IF(AK$5&gt;$N247,5,$K247)*10+IF(AND($F247&gt;=AK$5,$F247&lt;=AK$6),IF(AND($G247&gt;=AK$5,$G247&lt;=AK$6),5,IF($L247=1,2,1)),IF(AND($G247&gt;=AK$5,$G247&lt;=AK$6),IF($M247&gt;0,4,3),0)),IF(AND($D247&lt;=AK$6,$E247&gt;=AK$5),60,0)))</f>
        <v/>
      </c>
      <c r="AL247" s="80" t="str">
        <f>IF(OR($A247="",NOT(ISNUMBER($G247))),"",IF(AND($F247&lt;=AL$6,$G247&gt;=AL$5),IF(AL$5&gt;$N247,5,$K247)*10+IF(AND($F247&gt;=AL$5,$F247&lt;=AL$6),IF(AND($G247&gt;=AL$5,$G247&lt;=AL$6),5,IF($L247=1,2,1)),IF(AND($G247&gt;=AL$5,$G247&lt;=AL$6),IF($M247&gt;0,4,3),0)),IF(AND($D247&lt;=AL$6,$E247&gt;=AL$5),60,0)))</f>
        <v/>
      </c>
      <c r="AM247" s="80" t="str">
        <f>IF(OR($A247="",NOT(ISNUMBER($G247))),"",IF(AND($F247&lt;=AM$6,$G247&gt;=AM$5),IF(AM$5&gt;$N247,5,$K247)*10+IF(AND($F247&gt;=AM$5,$F247&lt;=AM$6),IF(AND($G247&gt;=AM$5,$G247&lt;=AM$6),5,IF($L247=1,2,1)),IF(AND($G247&gt;=AM$5,$G247&lt;=AM$6),IF($M247&gt;0,4,3),0)),IF(AND($D247&lt;=AM$6,$E247&gt;=AM$5),60,0)))</f>
        <v/>
      </c>
      <c r="AN247" s="80" t="str">
        <f>IF(OR($A247="",NOT(ISNUMBER($G247))),"",IF(AND($F247&lt;=AN$6,$G247&gt;=AN$5),IF(AN$5&gt;$N247,5,$K247)*10+IF(AND($F247&gt;=AN$5,$F247&lt;=AN$6),IF(AND($G247&gt;=AN$5,$G247&lt;=AN$6),5,IF($L247=1,2,1)),IF(AND($G247&gt;=AN$5,$G247&lt;=AN$6),IF($M247&gt;0,4,3),0)),IF(AND($D247&lt;=AN$6,$E247&gt;=AN$5),60,0)))</f>
        <v/>
      </c>
      <c r="AO247" s="80" t="str">
        <f>IF(OR($A247="",NOT(ISNUMBER($G247))),"",IF(AND($F247&lt;=AO$6,$G247&gt;=AO$5),IF(AO$5&gt;$N247,5,$K247)*10+IF(AND($F247&gt;=AO$5,$F247&lt;=AO$6),IF(AND($G247&gt;=AO$5,$G247&lt;=AO$6),5,IF($L247=1,2,1)),IF(AND($G247&gt;=AO$5,$G247&lt;=AO$6),IF($M247&gt;0,4,3),0)),IF(AND($D247&lt;=AO$6,$E247&gt;=AO$5),60,0)))</f>
        <v/>
      </c>
      <c r="AP247" s="80" t="str">
        <f>IF(OR($A247="",NOT(ISNUMBER($G247))),"",IF(AND($F247&lt;=AP$6,$G247&gt;=AP$5),IF(AP$5&gt;$N247,5,$K247)*10+IF(AND($F247&gt;=AP$5,$F247&lt;=AP$6),IF(AND($G247&gt;=AP$5,$G247&lt;=AP$6),5,IF($L247=1,2,1)),IF(AND($G247&gt;=AP$5,$G247&lt;=AP$6),IF($M247&gt;0,4,3),0)),IF(AND($D247&lt;=AP$6,$E247&gt;=AP$5),60,0)))</f>
        <v/>
      </c>
      <c r="AQ247" s="80" t="str">
        <f>IF(OR($A247="",NOT(ISNUMBER($G247))),"",IF(AND($F247&lt;=AQ$6,$G247&gt;=AQ$5),IF(AQ$5&gt;$N247,5,$K247)*10+IF(AND($F247&gt;=AQ$5,$F247&lt;=AQ$6),IF(AND($G247&gt;=AQ$5,$G247&lt;=AQ$6),5,IF($L247=1,2,1)),IF(AND($G247&gt;=AQ$5,$G247&lt;=AQ$6),IF($M247&gt;0,4,3),0)),IF(AND($D247&lt;=AQ$6,$E247&gt;=AQ$5),60,0)))</f>
        <v/>
      </c>
      <c r="AR247" s="80" t="str">
        <f>IF(OR($A247="",NOT(ISNUMBER($G247))),"",IF(AND($F247&lt;=AR$6,$G247&gt;=AR$5),IF(AR$5&gt;$N247,5,$K247)*10+IF(AND($F247&gt;=AR$5,$F247&lt;=AR$6),IF(AND($G247&gt;=AR$5,$G247&lt;=AR$6),5,IF($L247=1,2,1)),IF(AND($G247&gt;=AR$5,$G247&lt;=AR$6),IF($M247&gt;0,4,3),0)),IF(AND($D247&lt;=AR$6,$E247&gt;=AR$5),60,0)))</f>
        <v/>
      </c>
      <c r="AS247" s="80" t="str">
        <f>IF(OR($A247="",NOT(ISNUMBER($G247))),"",IF(AND($F247&lt;=AS$6,$G247&gt;=AS$5),IF(AS$5&gt;$N247,5,$K247)*10+IF(AND($F247&gt;=AS$5,$F247&lt;=AS$6),IF(AND($G247&gt;=AS$5,$G247&lt;=AS$6),5,IF($L247=1,2,1)),IF(AND($G247&gt;=AS$5,$G247&lt;=AS$6),IF($M247&gt;0,4,3),0)),IF(AND($D247&lt;=AS$6,$E247&gt;=AS$5),60,0)))</f>
        <v/>
      </c>
      <c r="AT247" s="80" t="str">
        <f>IF(OR($A247="",NOT(ISNUMBER($G247))),"",IF(AND($F247&lt;=AT$6,$G247&gt;=AT$5),IF(AT$5&gt;$N247,5,$K247)*10+IF(AND($F247&gt;=AT$5,$F247&lt;=AT$6),IF(AND($G247&gt;=AT$5,$G247&lt;=AT$6),5,IF($L247=1,2,1)),IF(AND($G247&gt;=AT$5,$G247&lt;=AT$6),IF($M247&gt;0,4,3),0)),IF(AND($D247&lt;=AT$6,$E247&gt;=AT$5),60,0)))</f>
        <v/>
      </c>
      <c r="AU247" s="80" t="str">
        <f>IF(OR($A247="",NOT(ISNUMBER($G247))),"",IF(AND($F247&lt;=AU$6,$G247&gt;=AU$5),IF(AU$5&gt;$N247,5,$K247)*10+IF(AND($F247&gt;=AU$5,$F247&lt;=AU$6),IF(AND($G247&gt;=AU$5,$G247&lt;=AU$6),5,IF($L247=1,2,1)),IF(AND($G247&gt;=AU$5,$G247&lt;=AU$6),IF($M247&gt;0,4,3),0)),IF(AND($D247&lt;=AU$6,$E247&gt;=AU$5),60,0)))</f>
        <v/>
      </c>
      <c r="AV247" s="80" t="str">
        <f>IF(OR($A247="",NOT(ISNUMBER($G247))),"",IF(AND($F247&lt;=AV$6,$G247&gt;=AV$5),IF(AV$5&gt;$N247,5,$K247)*10+IF(AND($F247&gt;=AV$5,$F247&lt;=AV$6),IF(AND($G247&gt;=AV$5,$G247&lt;=AV$6),5,IF($L247=1,2,1)),IF(AND($G247&gt;=AV$5,$G247&lt;=AV$6),IF($M247&gt;0,4,3),0)),IF(AND($D247&lt;=AV$6,$E247&gt;=AV$5),60,0)))</f>
        <v/>
      </c>
      <c r="AW247" s="80" t="str">
        <f>IF(OR($A247="",NOT(ISNUMBER($G247))),"",IF(AND($F247&lt;=AW$6,$G247&gt;=AW$5),IF(AW$5&gt;$N247,5,$K247)*10+IF(AND($F247&gt;=AW$5,$F247&lt;=AW$6),IF(AND($G247&gt;=AW$5,$G247&lt;=AW$6),5,IF($L247=1,2,1)),IF(AND($G247&gt;=AW$5,$G247&lt;=AW$6),IF($M247&gt;0,4,3),0)),IF(AND($D247&lt;=AW$6,$E247&gt;=AW$5),60,0)))</f>
        <v/>
      </c>
      <c r="AX247" s="80" t="str">
        <f>IF(OR($A247="",NOT(ISNUMBER($G247))),"",IF(AND($F247&lt;=AX$6,$G247&gt;=AX$5),IF(AX$5&gt;$N247,5,$K247)*10+IF(AND($F247&gt;=AX$5,$F247&lt;=AX$6),IF(AND($G247&gt;=AX$5,$G247&lt;=AX$6),5,IF($L247=1,2,1)),IF(AND($G247&gt;=AX$5,$G247&lt;=AX$6),IF($M247&gt;0,4,3),0)),IF(AND($D247&lt;=AX$6,$E247&gt;=AX$5),60,0)))</f>
        <v/>
      </c>
      <c r="AY247" s="80" t="str">
        <f>IF(OR($A247="",NOT(ISNUMBER($G247))),"",IF(AND($F247&lt;=AY$6,$G247&gt;=AY$5),IF(AY$5&gt;$N247,5,$K247)*10+IF(AND($F247&gt;=AY$5,$F247&lt;=AY$6),IF(AND($G247&gt;=AY$5,$G247&lt;=AY$6),5,IF($L247=1,2,1)),IF(AND($G247&gt;=AY$5,$G247&lt;=AY$6),IF($M247&gt;0,4,3),0)),IF(AND($D247&lt;=AY$6,$E247&gt;=AY$5),60,0)))</f>
        <v/>
      </c>
      <c r="AZ247" s="80" t="str">
        <f>IF(OR($A247="",NOT(ISNUMBER($G247))),"",IF(AND($F247&lt;=AZ$6,$G247&gt;=AZ$5),IF(AZ$5&gt;$N247,5,$K247)*10+IF(AND($F247&gt;=AZ$5,$F247&lt;=AZ$6),IF(AND($G247&gt;=AZ$5,$G247&lt;=AZ$6),5,IF($L247=1,2,1)),IF(AND($G247&gt;=AZ$5,$G247&lt;=AZ$6),IF($M247&gt;0,4,3),0)),IF(AND($D247&lt;=AZ$6,$E247&gt;=AZ$5),60,0)))</f>
        <v/>
      </c>
      <c r="BA247" s="80" t="str">
        <f>IF(OR($A247="",NOT(ISNUMBER($G247))),"",IF(AND($F247&lt;=BA$6,$G247&gt;=BA$5),IF(BA$5&gt;$N247,5,$K247)*10+IF(AND($F247&gt;=BA$5,$F247&lt;=BA$6),IF(AND($G247&gt;=BA$5,$G247&lt;=BA$6),5,IF($L247=1,2,1)),IF(AND($G247&gt;=BA$5,$G247&lt;=BA$6),IF($M247&gt;0,4,3),0)),IF(AND($D247&lt;=BA$6,$E247&gt;=BA$5),60,0)))</f>
        <v/>
      </c>
      <c r="BB247" s="80" t="str">
        <f>IF(OR($A247="",NOT(ISNUMBER($G247))),"",IF(AND($F247&lt;=BB$6,$G247&gt;=BB$5),IF(BB$5&gt;$N247,5,$K247)*10+IF(AND($F247&gt;=BB$5,$F247&lt;=BB$6),IF(AND($G247&gt;=BB$5,$G247&lt;=BB$6),5,IF($L247=1,2,1)),IF(AND($G247&gt;=BB$5,$G247&lt;=BB$6),IF($M247&gt;0,4,3),0)),IF(AND($D247&lt;=BB$6,$E247&gt;=BB$5),60,0)))</f>
        <v/>
      </c>
      <c r="BC247" s="80" t="str">
        <f>IF(OR($A247="",NOT(ISNUMBER($G247))),"",IF(AND($F247&lt;=BC$6,$G247&gt;=BC$5),IF(BC$5&gt;$N247,5,$K247)*10+IF(AND($F247&gt;=BC$5,$F247&lt;=BC$6),IF(AND($G247&gt;=BC$5,$G247&lt;=BC$6),5,IF($L247=1,2,1)),IF(AND($G247&gt;=BC$5,$G247&lt;=BC$6),IF($M247&gt;0,4,3),0)),IF(AND($D247&lt;=BC$6,$E247&gt;=BC$5),60,0)))</f>
        <v/>
      </c>
      <c r="BD247" s="80" t="str">
        <f>IF(OR($A247="",NOT(ISNUMBER($G247))),"",IF(AND($F247&lt;=BD$6,$G247&gt;=BD$5),IF(BD$5&gt;$N247,5,$K247)*10+IF(AND($F247&gt;=BD$5,$F247&lt;=BD$6),IF(AND($G247&gt;=BD$5,$G247&lt;=BD$6),5,IF($L247=1,2,1)),IF(AND($G247&gt;=BD$5,$G247&lt;=BD$6),IF($M247&gt;0,4,3),0)),IF(AND($D247&lt;=BD$6,$E247&gt;=BD$5),60,0)))</f>
        <v/>
      </c>
      <c r="BE247" s="80" t="str">
        <f>IF(OR($A247="",NOT(ISNUMBER($G247))),"",IF(AND($F247&lt;=BE$6,$G247&gt;=BE$5),IF(BE$5&gt;$N247,5,$K247)*10+IF(AND($F247&gt;=BE$5,$F247&lt;=BE$6),IF(AND($G247&gt;=BE$5,$G247&lt;=BE$6),5,IF($L247=1,2,1)),IF(AND($G247&gt;=BE$5,$G247&lt;=BE$6),IF($M247&gt;0,4,3),0)),IF(AND($D247&lt;=BE$6,$E247&gt;=BE$5),60,0)))</f>
        <v/>
      </c>
      <c r="BF247" s="80" t="str">
        <f>IF(OR($A247="",NOT(ISNUMBER($G247))),"",IF(AND($F247&lt;=BF$6,$G247&gt;=BF$5),IF(BF$5&gt;$N247,5,$K247)*10+IF(AND($F247&gt;=BF$5,$F247&lt;=BF$6),IF(AND($G247&gt;=BF$5,$G247&lt;=BF$6),5,IF($L247=1,2,1)),IF(AND($G247&gt;=BF$5,$G247&lt;=BF$6),IF($M247&gt;0,4,3),0)),IF(AND($D247&lt;=BF$6,$E247&gt;=BF$5),60,0)))</f>
        <v/>
      </c>
      <c r="BG247" s="80" t="str">
        <f>IF(OR($A247="",NOT(ISNUMBER($G247))),"",IF(AND($F247&lt;=BG$6,$G247&gt;=BG$5),IF(BG$5&gt;$N247,5,$K247)*10+IF(AND($F247&gt;=BG$5,$F247&lt;=BG$6),IF(AND($G247&gt;=BG$5,$G247&lt;=BG$6),5,IF($L247=1,2,1)),IF(AND($G247&gt;=BG$5,$G247&lt;=BG$6),IF($M247&gt;0,4,3),0)),IF(AND($D247&lt;=BG$6,$E247&gt;=BG$5),60,0)))</f>
        <v/>
      </c>
      <c r="BH247" s="80" t="str">
        <f>IF(OR($A247="",NOT(ISNUMBER($G247))),"",IF(AND($F247&lt;=BH$6,$G247&gt;=BH$5),IF(BH$5&gt;$N247,5,$K247)*10+IF(AND($F247&gt;=BH$5,$F247&lt;=BH$6),IF(AND($G247&gt;=BH$5,$G247&lt;=BH$6),5,IF($L247=1,2,1)),IF(AND($G247&gt;=BH$5,$G247&lt;=BH$6),IF($M247&gt;0,4,3),0)),IF(AND($D247&lt;=BH$6,$E247&gt;=BH$5),60,0)))</f>
        <v/>
      </c>
      <c r="BI247" s="80" t="str">
        <f>IF(OR($A247="",NOT(ISNUMBER($G247))),"",IF(AND($F247&lt;=BI$6,$G247&gt;=BI$5),IF(BI$5&gt;$N247,5,$K247)*10+IF(AND($F247&gt;=BI$5,$F247&lt;=BI$6),IF(AND($G247&gt;=BI$5,$G247&lt;=BI$6),5,IF($L247=1,2,1)),IF(AND($G247&gt;=BI$5,$G247&lt;=BI$6),IF($M247&gt;0,4,3),0)),IF(AND($D247&lt;=BI$6,$E247&gt;=BI$5),60,0)))</f>
        <v/>
      </c>
      <c r="BJ247" s="80" t="str">
        <f>IF(OR($A247="",NOT(ISNUMBER($G247))),"",IF(AND($F247&lt;=BJ$6,$G247&gt;=BJ$5),IF(BJ$5&gt;$N247,5,$K247)*10+IF(AND($F247&gt;=BJ$5,$F247&lt;=BJ$6),IF(AND($G247&gt;=BJ$5,$G247&lt;=BJ$6),5,IF($L247=1,2,1)),IF(AND($G247&gt;=BJ$5,$G247&lt;=BJ$6),IF($M247&gt;0,4,3),0)),IF(AND($D247&lt;=BJ$6,$E247&gt;=BJ$5),60,0)))</f>
        <v/>
      </c>
      <c r="BK247" s="80" t="str">
        <f>IF(OR($A247="",NOT(ISNUMBER($G247))),"",IF(AND($F247&lt;=BK$6,$G247&gt;=BK$5),IF(BK$5&gt;$N247,5,$K247)*10+IF(AND($F247&gt;=BK$5,$F247&lt;=BK$6),IF(AND($G247&gt;=BK$5,$G247&lt;=BK$6),5,IF($L247=1,2,1)),IF(AND($G247&gt;=BK$5,$G247&lt;=BK$6),IF($M247&gt;0,4,3),0)),IF(AND($D247&lt;=BK$6,$E247&gt;=BK$5),60,0)))</f>
        <v/>
      </c>
      <c r="BL247" s="80" t="str">
        <f>IF(OR($A247="",NOT(ISNUMBER($G247))),"",IF(AND($F247&lt;=BL$6,$G247&gt;=BL$5),IF(BL$5&gt;$N247,5,$K247)*10+IF(AND($F247&gt;=BL$5,$F247&lt;=BL$6),IF(AND($G247&gt;=BL$5,$G247&lt;=BL$6),5,IF($L247=1,2,1)),IF(AND($G247&gt;=BL$5,$G247&lt;=BL$6),IF($M247&gt;0,4,3),0)),IF(AND($D247&lt;=BL$6,$E247&gt;=BL$5),60,0)))</f>
        <v/>
      </c>
      <c r="BM247" s="80" t="str">
        <f>IF(OR($A247="",NOT(ISNUMBER($G247))),"",IF(AND($F247&lt;=BM$6,$G247&gt;=BM$5),IF(BM$5&gt;$N247,5,$K247)*10+IF(AND($F247&gt;=BM$5,$F247&lt;=BM$6),IF(AND($G247&gt;=BM$5,$G247&lt;=BM$6),5,IF($L247=1,2,1)),IF(AND($G247&gt;=BM$5,$G247&lt;=BM$6),IF($M247&gt;0,4,3),0)),IF(AND($D247&lt;=BM$6,$E247&gt;=BM$5),60,0)))</f>
        <v/>
      </c>
      <c r="BN247" s="80" t="str">
        <f>IF(OR($A247="",NOT(ISNUMBER($G247))),"",IF(AND($F247&lt;=BN$6,$G247&gt;=BN$5),IF(BN$5&gt;$N247,5,$K247)*10+IF(AND($F247&gt;=BN$5,$F247&lt;=BN$6),IF(AND($G247&gt;=BN$5,$G247&lt;=BN$6),5,IF($L247=1,2,1)),IF(AND($G247&gt;=BN$5,$G247&lt;=BN$6),IF($M247&gt;0,4,3),0)),IF(AND($D247&lt;=BN$6,$E247&gt;=BN$5),60,0)))</f>
        <v/>
      </c>
      <c r="BO247" s="80" t="str">
        <f>IF(OR($A247="",NOT(ISNUMBER($G247))),"",IF(AND($F247&lt;=BO$6,$G247&gt;=BO$5),IF(BO$5&gt;$N247,5,$K247)*10+IF(AND($F247&gt;=BO$5,$F247&lt;=BO$6),IF(AND($G247&gt;=BO$5,$G247&lt;=BO$6),5,IF($L247=1,2,1)),IF(AND($G247&gt;=BO$5,$G247&lt;=BO$6),IF($M247&gt;0,4,3),0)),IF(AND($D247&lt;=BO$6,$E247&gt;=BO$5),60,0)))</f>
        <v/>
      </c>
      <c r="BP247" s="80" t="str">
        <f>IF(OR($A247="",NOT(ISNUMBER($G247))),"",IF(AND($F247&lt;=BP$6,$G247&gt;=BP$5),IF(BP$5&gt;$N247,5,$K247)*10+IF(AND($F247&gt;=BP$5,$F247&lt;=BP$6),IF(AND($G247&gt;=BP$5,$G247&lt;=BP$6),5,IF($L247=1,2,1)),IF(AND($G247&gt;=BP$5,$G247&lt;=BP$6),IF($M247&gt;0,4,3),0)),IF(AND($D247&lt;=BP$6,$E247&gt;=BP$5),60,0)))</f>
        <v/>
      </c>
      <c r="BQ247" s="80" t="str">
        <f>IF(OR($A247="",NOT(ISNUMBER($G247))),"",IF(AND($F247&lt;=BQ$6,$G247&gt;=BQ$5),IF(BQ$5&gt;$N247,5,$K247)*10+IF(AND($F247&gt;=BQ$5,$F247&lt;=BQ$6),IF(AND($G247&gt;=BQ$5,$G247&lt;=BQ$6),5,IF($L247=1,2,1)),IF(AND($G247&gt;=BQ$5,$G247&lt;=BQ$6),IF($M247&gt;0,4,3),0)),IF(AND($D247&lt;=BQ$6,$E247&gt;=BQ$5),60,0)))</f>
        <v/>
      </c>
      <c r="BR247" s="80" t="str">
        <f>IF(OR($A247="",NOT(ISNUMBER($G247))),"",IF(AND($F247&lt;=BR$6,$G247&gt;=BR$5),IF(BR$5&gt;$N247,5,$K247)*10+IF(AND($F247&gt;=BR$5,$F247&lt;=BR$6),IF(AND($G247&gt;=BR$5,$G247&lt;=BR$6),5,IF($L247=1,2,1)),IF(AND($G247&gt;=BR$5,$G247&lt;=BR$6),IF($M247&gt;0,4,3),0)),IF(AND($D247&lt;=BR$6,$E247&gt;=BR$5),60,0)))</f>
        <v/>
      </c>
      <c r="BS247" s="80" t="str">
        <f>IF(OR($A247="",NOT(ISNUMBER($G247))),"",IF(AND($F247&lt;=BS$6,$G247&gt;=BS$5),IF(BS$5&gt;$N247,5,$K247)*10+IF(AND($F247&gt;=BS$5,$F247&lt;=BS$6),IF(AND($G247&gt;=BS$5,$G247&lt;=BS$6),5,IF($L247=1,2,1)),IF(AND($G247&gt;=BS$5,$G247&lt;=BS$6),IF($M247&gt;0,4,3),0)),IF(AND($D247&lt;=BS$6,$E247&gt;=BS$5),60,0)))</f>
        <v/>
      </c>
      <c r="BT247" s="80" t="str">
        <f>IF(OR($A247="",NOT(ISNUMBER($G247))),"",IF(AND($F247&lt;=BT$6,$G247&gt;=BT$5),IF(BT$5&gt;$N247,5,$K247)*10+IF(AND($F247&gt;=BT$5,$F247&lt;=BT$6),IF(AND($G247&gt;=BT$5,$G247&lt;=BT$6),5,IF($L247=1,2,1)),IF(AND($G247&gt;=BT$5,$G247&lt;=BT$6),IF($M247&gt;0,4,3),0)),IF(AND($D247&lt;=BT$6,$E247&gt;=BT$5),60,0)))</f>
        <v/>
      </c>
      <c r="BU247" s="80" t="str">
        <f>IF(OR($A247="",NOT(ISNUMBER($G247))),"",IF(AND($F247&lt;=BU$6,$G247&gt;=BU$5),IF(BU$5&gt;$N247,5,$K247)*10+IF(AND($F247&gt;=BU$5,$F247&lt;=BU$6),IF(AND($G247&gt;=BU$5,$G247&lt;=BU$6),5,IF($L247=1,2,1)),IF(AND($G247&gt;=BU$5,$G247&lt;=BU$6),IF($M247&gt;0,4,3),0)),IF(AND($D247&lt;=BU$6,$E247&gt;=BU$5),60,0)))</f>
        <v/>
      </c>
      <c r="BV247" s="80" t="str">
        <f>IF(OR($A247="",NOT(ISNUMBER($G247))),"",IF(AND($F247&lt;=BV$6,$G247&gt;=BV$5),IF(BV$5&gt;$N247,5,$K247)*10+IF(AND($F247&gt;=BV$5,$F247&lt;=BV$6),IF(AND($G247&gt;=BV$5,$G247&lt;=BV$6),5,IF($L247=1,2,1)),IF(AND($G247&gt;=BV$5,$G247&lt;=BV$6),IF($M247&gt;0,4,3),0)),IF(AND($D247&lt;=BV$6,$E247&gt;=BV$5),60,0)))</f>
        <v/>
      </c>
      <c r="BW247" s="80" t="str">
        <f>IF(OR($A247="",NOT(ISNUMBER($G247))),"",IF(AND($F247&lt;=BW$6,$G247&gt;=BW$5),IF(BW$5&gt;$N247,5,$K247)*10+IF(AND($F247&gt;=BW$5,$F247&lt;=BW$6),IF(AND($G247&gt;=BW$5,$G247&lt;=BW$6),5,IF($L247=1,2,1)),IF(AND($G247&gt;=BW$5,$G247&lt;=BW$6),IF($M247&gt;0,4,3),0)),IF(AND($D247&lt;=BW$6,$E247&gt;=BW$5),60,0)))</f>
        <v/>
      </c>
      <c r="BX247" s="80" t="str">
        <f>IF(OR($A247="",NOT(ISNUMBER($G247))),"",IF(AND($F247&lt;=BX$6,$G247&gt;=BX$5),IF(BX$5&gt;$N247,5,$K247)*10+IF(AND($F247&gt;=BX$5,$F247&lt;=BX$6),IF(AND($G247&gt;=BX$5,$G247&lt;=BX$6),5,IF($L247=1,2,1)),IF(AND($G247&gt;=BX$5,$G247&lt;=BX$6),IF($M247&gt;0,4,3),0)),IF(AND($D247&lt;=BX$6,$E247&gt;=BX$5),60,0)))</f>
        <v/>
      </c>
      <c r="BY247" s="80" t="str">
        <f>IF(OR($A247="",NOT(ISNUMBER($G247))),"",IF(AND($F247&lt;=BY$6,$G247&gt;=BY$5),IF(BY$5&gt;$N247,5,$K247)*10+IF(AND($F247&gt;=BY$5,$F247&lt;=BY$6),IF(AND($G247&gt;=BY$5,$G247&lt;=BY$6),5,IF($L247=1,2,1)),IF(AND($G247&gt;=BY$5,$G247&lt;=BY$6),IF($M247&gt;0,4,3),0)),IF(AND($D247&lt;=BY$6,$E247&gt;=BY$5),60,0)))</f>
        <v/>
      </c>
      <c r="BZ247" s="80" t="str">
        <f>IF(OR($A247="",NOT(ISNUMBER($G247))),"",IF(AND($F247&lt;=BZ$6,$G247&gt;=BZ$5),IF(BZ$5&gt;$N247,5,$K247)*10+IF(AND($F247&gt;=BZ$5,$F247&lt;=BZ$6),IF(AND($G247&gt;=BZ$5,$G247&lt;=BZ$6),5,IF($L247=1,2,1)),IF(AND($G247&gt;=BZ$5,$G247&lt;=BZ$6),IF($M247&gt;0,4,3),0)),IF(AND($D247&lt;=BZ$6,$E247&gt;=BZ$5),60,0)))</f>
        <v/>
      </c>
      <c r="CA247" s="80" t="str">
        <f>IF(OR($A247="",NOT(ISNUMBER($G247))),"",IF(AND($F247&lt;=CA$6,$G247&gt;=CA$5),IF(CA$5&gt;$N247,5,$K247)*10+IF(AND($F247&gt;=CA$5,$F247&lt;=CA$6),IF(AND($G247&gt;=CA$5,$G247&lt;=CA$6),5,IF($L247=1,2,1)),IF(AND($G247&gt;=CA$5,$G247&lt;=CA$6),IF($M247&gt;0,4,3),0)),IF(AND($D247&lt;=CA$6,$E247&gt;=CA$5),60,0)))</f>
        <v/>
      </c>
      <c r="CB247" s="80" t="str">
        <f>IF(OR($A247="",NOT(ISNUMBER($G247))),"",IF(AND($F247&lt;=CB$6,$G247&gt;=CB$5),IF(CB$5&gt;$N247,5,$K247)*10+IF(AND($F247&gt;=CB$5,$F247&lt;=CB$6),IF(AND($G247&gt;=CB$5,$G247&lt;=CB$6),5,IF($L247=1,2,1)),IF(AND($G247&gt;=CB$5,$G247&lt;=CB$6),IF($M247&gt;0,4,3),0)),IF(AND($D247&lt;=CB$6,$E247&gt;=CB$5),60,0)))</f>
        <v/>
      </c>
      <c r="CC247" s="80" t="str">
        <f>IF(OR($A247="",NOT(ISNUMBER($G247))),"",IF(AND($F247&lt;=CC$6,$G247&gt;=CC$5),IF(CC$5&gt;$N247,5,$K247)*10+IF(AND($F247&gt;=CC$5,$F247&lt;=CC$6),IF(AND($G247&gt;=CC$5,$G247&lt;=CC$6),5,IF($L247=1,2,1)),IF(AND($G247&gt;=CC$5,$G247&lt;=CC$6),IF($M247&gt;0,4,3),0)),IF(AND($D247&lt;=CC$6,$E247&gt;=CC$5),60,0)))</f>
        <v/>
      </c>
      <c r="CD247" s="80" t="str">
        <f>IF(OR($A247="",NOT(ISNUMBER($G247))),"",IF(AND($F247&lt;=CD$6,$G247&gt;=CD$5),IF(CD$5&gt;$N247,5,$K247)*10+IF(AND($F247&gt;=CD$5,$F247&lt;=CD$6),IF(AND($G247&gt;=CD$5,$G247&lt;=CD$6),5,IF($L247=1,2,1)),IF(AND($G247&gt;=CD$5,$G247&lt;=CD$6),IF($M247&gt;0,4,3),0)),IF(AND($D247&lt;=CD$6,$E247&gt;=CD$5),60,0)))</f>
        <v/>
      </c>
      <c r="CE247" s="80" t="str">
        <f>IF(OR($A247="",NOT(ISNUMBER($G247))),"",IF(AND($F247&lt;=CE$6,$G247&gt;=CE$5),IF(CE$5&gt;$N247,5,$K247)*10+IF(AND($F247&gt;=CE$5,$F247&lt;=CE$6),IF(AND($G247&gt;=CE$5,$G247&lt;=CE$6),5,IF($L247=1,2,1)),IF(AND($G247&gt;=CE$5,$G247&lt;=CE$6),IF($M247&gt;0,4,3),0)),IF(AND($D247&lt;=CE$6,$E247&gt;=CE$5),60,0)))</f>
        <v/>
      </c>
      <c r="CF247" s="80" t="str">
        <f>IF(OR($A247="",NOT(ISNUMBER($G247))),"",IF(AND($F247&lt;=CF$6,$G247&gt;=CF$5),IF(CF$5&gt;$N247,5,$K247)*10+IF(AND($F247&gt;=CF$5,$F247&lt;=CF$6),IF(AND($G247&gt;=CF$5,$G247&lt;=CF$6),5,IF($L247=1,2,1)),IF(AND($G247&gt;=CF$5,$G247&lt;=CF$6),IF($M247&gt;0,4,3),0)),IF(AND($D247&lt;=CF$6,$E247&gt;=CF$5),60,0)))</f>
        <v/>
      </c>
      <c r="CG247" s="80" t="str">
        <f>IF(OR($A247="",NOT(ISNUMBER($G247))),"",IF(AND($F247&lt;=CG$6,$G247&gt;=CG$5),IF(CG$5&gt;$N247,5,$K247)*10+IF(AND($F247&gt;=CG$5,$F247&lt;=CG$6),IF(AND($G247&gt;=CG$5,$G247&lt;=CG$6),5,IF($L247=1,2,1)),IF(AND($G247&gt;=CG$5,$G247&lt;=CG$6),IF($M247&gt;0,4,3),0)),IF(AND($D247&lt;=CG$6,$E247&gt;=CG$5),60,0)))</f>
        <v/>
      </c>
      <c r="CH247" s="80" t="str">
        <f>IF(OR($A247="",NOT(ISNUMBER($G247))),"",IF(AND($F247&lt;=CH$6,$G247&gt;=CH$5),IF(CH$5&gt;$N247,5,$K247)*10+IF(AND($F247&gt;=CH$5,$F247&lt;=CH$6),IF(AND($G247&gt;=CH$5,$G247&lt;=CH$6),5,IF($L247=1,2,1)),IF(AND($G247&gt;=CH$5,$G247&lt;=CH$6),IF($M247&gt;0,4,3),0)),IF(AND($D247&lt;=CH$6,$E247&gt;=CH$5),60,0)))</f>
        <v/>
      </c>
      <c r="CI247" s="80" t="str">
        <f>IF(OR($A247="",NOT(ISNUMBER($G247))),"",IF(AND($F247&lt;=CI$6,$G247&gt;=CI$5),IF(CI$5&gt;$N247,5,$K247)*10+IF(AND($F247&gt;=CI$5,$F247&lt;=CI$6),IF(AND($G247&gt;=CI$5,$G247&lt;=CI$6),5,IF($L247=1,2,1)),IF(AND($G247&gt;=CI$5,$G247&lt;=CI$6),IF($M247&gt;0,4,3),0)),IF(AND($D247&lt;=CI$6,$E247&gt;=CI$5),60,0)))</f>
        <v/>
      </c>
      <c r="CJ247" s="80" t="str">
        <f>IF(OR($A247="",NOT(ISNUMBER($G247))),"",IF(AND($F247&lt;=CJ$6,$G247&gt;=CJ$5),IF(CJ$5&gt;$N247,5,$K247)*10+IF(AND($F247&gt;=CJ$5,$F247&lt;=CJ$6),IF(AND($G247&gt;=CJ$5,$G247&lt;=CJ$6),5,IF($L247=1,2,1)),IF(AND($G247&gt;=CJ$5,$G247&lt;=CJ$6),IF($M247&gt;0,4,3),0)),IF(AND($D247&lt;=CJ$6,$E247&gt;=CJ$5),60,0)))</f>
        <v/>
      </c>
      <c r="CK247" s="80" t="str">
        <f>IF(OR($A247="",NOT(ISNUMBER($G247))),"",IF(AND($F247&lt;=CK$6,$G247&gt;=CK$5),IF(CK$5&gt;$N247,5,$K247)*10+IF(AND($F247&gt;=CK$5,$F247&lt;=CK$6),IF(AND($G247&gt;=CK$5,$G247&lt;=CK$6),5,IF($L247=1,2,1)),IF(AND($G247&gt;=CK$5,$G247&lt;=CK$6),IF($M247&gt;0,4,3),0)),IF(AND($D247&lt;=CK$6,$E247&gt;=CK$5),60,0)))</f>
        <v/>
      </c>
      <c r="CL247" s="80" t="str">
        <f>IF(OR($A247="",NOT(ISNUMBER($G247))),"",IF(AND($F247&lt;=CL$6,$G247&gt;=CL$5),IF(CL$5&gt;$N247,5,$K247)*10+IF(AND($F247&gt;=CL$5,$F247&lt;=CL$6),IF(AND($G247&gt;=CL$5,$G247&lt;=CL$6),5,IF($L247=1,2,1)),IF(AND($G247&gt;=CL$5,$G247&lt;=CL$6),IF($M247&gt;0,4,3),0)),IF(AND($D247&lt;=CL$6,$E247&gt;=CL$5),60,0)))</f>
        <v/>
      </c>
      <c r="CM247" s="80" t="str">
        <f>IF(OR($A247="",NOT(ISNUMBER($G247))),"",IF(AND($F247&lt;=CM$6,$G247&gt;=CM$5),IF(CM$5&gt;$N247,5,$K247)*10+IF(AND($F247&gt;=CM$5,$F247&lt;=CM$6),IF(AND($G247&gt;=CM$5,$G247&lt;=CM$6),5,IF($L247=1,2,1)),IF(AND($G247&gt;=CM$5,$G247&lt;=CM$6),IF($M247&gt;0,4,3),0)),IF(AND($D247&lt;=CM$6,$E247&gt;=CM$5),60,0)))</f>
        <v/>
      </c>
      <c r="CN247" s="80" t="str">
        <f>IF(OR($A247="",NOT(ISNUMBER($G247))),"",IF(AND($F247&lt;=CN$6,$G247&gt;=CN$5),IF(CN$5&gt;$N247,5,$K247)*10+IF(AND($F247&gt;=CN$5,$F247&lt;=CN$6),IF(AND($G247&gt;=CN$5,$G247&lt;=CN$6),5,IF($L247=1,2,1)),IF(AND($G247&gt;=CN$5,$G247&lt;=CN$6),IF($M247&gt;0,4,3),0)),IF(AND($D247&lt;=CN$6,$E247&gt;=CN$5),60,0)))</f>
        <v/>
      </c>
      <c r="CO247" s="80" t="str">
        <f>IF(OR($A247="",NOT(ISNUMBER($G247))),"",IF(AND($F247&lt;=CO$6,$G247&gt;=CO$5),IF(CO$5&gt;$N247,5,$K247)*10+IF(AND($F247&gt;=CO$5,$F247&lt;=CO$6),IF(AND($G247&gt;=CO$5,$G247&lt;=CO$6),5,IF($L247=1,2,1)),IF(AND($G247&gt;=CO$5,$G247&lt;=CO$6),IF($M247&gt;0,4,3),0)),IF(AND($D247&lt;=CO$6,$E247&gt;=CO$5),60,0)))</f>
        <v/>
      </c>
      <c r="CP247" s="80" t="str">
        <f>IF(OR($A247="",NOT(ISNUMBER($G247))),"",IF(AND($F247&lt;=CP$6,$G247&gt;=CP$5),IF(CP$5&gt;$N247,5,$K247)*10+IF(AND($F247&gt;=CP$5,$F247&lt;=CP$6),IF(AND($G247&gt;=CP$5,$G247&lt;=CP$6),5,IF($L247=1,2,1)),IF(AND($G247&gt;=CP$5,$G247&lt;=CP$6),IF($M247&gt;0,4,3),0)),IF(AND($D247&lt;=CP$6,$E247&gt;=CP$5),60,0)))</f>
        <v/>
      </c>
      <c r="CQ247" s="80" t="str">
        <f>IF(OR($A247="",NOT(ISNUMBER($G247))),"",IF(AND($F247&lt;=CQ$6,$G247&gt;=CQ$5),IF(CQ$5&gt;$N247,5,$K247)*10+IF(AND($F247&gt;=CQ$5,$F247&lt;=CQ$6),IF(AND($G247&gt;=CQ$5,$G247&lt;=CQ$6),5,IF($L247=1,2,1)),IF(AND($G247&gt;=CQ$5,$G247&lt;=CQ$6),IF($M247&gt;0,4,3),0)),IF(AND($D247&lt;=CQ$6,$E247&gt;=CQ$5),60,0)))</f>
        <v/>
      </c>
      <c r="CR247" s="80" t="str">
        <f>IF(OR($A247="",NOT(ISNUMBER($G247))),"",IF(AND($F247&lt;=CR$6,$G247&gt;=CR$5),IF(CR$5&gt;$N247,5,$K247)*10+IF(AND($F247&gt;=CR$5,$F247&lt;=CR$6),IF(AND($G247&gt;=CR$5,$G247&lt;=CR$6),5,IF($L247=1,2,1)),IF(AND($G247&gt;=CR$5,$G247&lt;=CR$6),IF($M247&gt;0,4,3),0)),IF(AND($D247&lt;=CR$6,$E247&gt;=CR$5),60,0)))</f>
        <v/>
      </c>
      <c r="CS247" s="80" t="str">
        <f>IF(OR($A247="",NOT(ISNUMBER($G247))),"",IF(AND($F247&lt;=CS$6,$G247&gt;=CS$5),IF(CS$5&gt;$N247,5,$K247)*10+IF(AND($F247&gt;=CS$5,$F247&lt;=CS$6),IF(AND($G247&gt;=CS$5,$G247&lt;=CS$6),5,IF($L247=1,2,1)),IF(AND($G247&gt;=CS$5,$G247&lt;=CS$6),IF($M247&gt;0,4,3),0)),IF(AND($D247&lt;=CS$6,$E247&gt;=CS$5),60,0)))</f>
        <v/>
      </c>
      <c r="CT247" s="80" t="str">
        <f>IF(OR($A247="",NOT(ISNUMBER($G247))),"",IF(AND($F247&lt;=CT$6,$G247&gt;=CT$5),IF(CT$5&gt;$N247,5,$K247)*10+IF(AND($F247&gt;=CT$5,$F247&lt;=CT$6),IF(AND($G247&gt;=CT$5,$G247&lt;=CT$6),5,IF($L247=1,2,1)),IF(AND($G247&gt;=CT$5,$G247&lt;=CT$6),IF($M247&gt;0,4,3),0)),IF(AND($D247&lt;=CT$6,$E247&gt;=CT$5),60,0)))</f>
        <v/>
      </c>
      <c r="CU247" s="80" t="str">
        <f>IF(OR($A247="",NOT(ISNUMBER($G247))),"",IF(AND($F247&lt;=CU$6,$G247&gt;=CU$5),IF(CU$5&gt;$N247,5,$K247)*10+IF(AND($F247&gt;=CU$5,$F247&lt;=CU$6),IF(AND($G247&gt;=CU$5,$G247&lt;=CU$6),5,IF($L247=1,2,1)),IF(AND($G247&gt;=CU$5,$G247&lt;=CU$6),IF($M247&gt;0,4,3),0)),IF(AND($D247&lt;=CU$6,$E247&gt;=CU$5),60,0)))</f>
        <v/>
      </c>
      <c r="CV247" s="80" t="str">
        <f>IF(OR($A247="",NOT(ISNUMBER($G247))),"",IF(AND($F247&lt;=CV$6,$G247&gt;=CV$5),IF(CV$5&gt;$N247,5,$K247)*10+IF(AND($F247&gt;=CV$5,$F247&lt;=CV$6),IF(AND($G247&gt;=CV$5,$G247&lt;=CV$6),5,IF($L247=1,2,1)),IF(AND($G247&gt;=CV$5,$G247&lt;=CV$6),IF($M247&gt;0,4,3),0)),IF(AND($D247&lt;=CV$6,$E247&gt;=CV$5),60,0)))</f>
        <v/>
      </c>
      <c r="CW247" s="80" t="str">
        <f>IF(OR($A247="",NOT(ISNUMBER($G247))),"",IF(AND($F247&lt;=CW$6,$G247&gt;=CW$5),IF(CW$5&gt;$N247,5,$K247)*10+IF(AND($F247&gt;=CW$5,$F247&lt;=CW$6),IF(AND($G247&gt;=CW$5,$G247&lt;=CW$6),5,IF($L247=1,2,1)),IF(AND($G247&gt;=CW$5,$G247&lt;=CW$6),IF($M247&gt;0,4,3),0)),IF(AND($D247&lt;=CW$6,$E247&gt;=CW$5),60,0)))</f>
        <v/>
      </c>
      <c r="CX247" s="80" t="str">
        <f>IF(OR($A247="",NOT(ISNUMBER($G247))),"",IF(AND($F247&lt;=CX$6,$G247&gt;=CX$5),IF(CX$5&gt;$N247,5,$K247)*10+IF(AND($F247&gt;=CX$5,$F247&lt;=CX$6),IF(AND($G247&gt;=CX$5,$G247&lt;=CX$6),5,IF($L247=1,2,1)),IF(AND($G247&gt;=CX$5,$G247&lt;=CX$6),IF($M247&gt;0,4,3),0)),IF(AND($D247&lt;=CX$6,$E247&gt;=CX$5),60,0)))</f>
        <v/>
      </c>
      <c r="CY247" s="80" t="str">
        <f>IF(OR($A247="",NOT(ISNUMBER($G247))),"",IF(AND($F247&lt;=CY$6,$G247&gt;=CY$5),IF(CY$5&gt;$N247,5,$K247)*10+IF(AND($F247&gt;=CY$5,$F247&lt;=CY$6),IF(AND($G247&gt;=CY$5,$G247&lt;=CY$6),5,IF($L247=1,2,1)),IF(AND($G247&gt;=CY$5,$G247&lt;=CY$6),IF($M247&gt;0,4,3),0)),IF(AND($D247&lt;=CY$6,$E247&gt;=CY$5),60,0)))</f>
        <v/>
      </c>
      <c r="CZ247" s="80" t="str">
        <f>IF(OR($A247="",NOT(ISNUMBER($G247))),"",IF(AND($F247&lt;=CZ$6,$G247&gt;=CZ$5),IF(CZ$5&gt;$N247,5,$K247)*10+IF(AND($F247&gt;=CZ$5,$F247&lt;=CZ$6),IF(AND($G247&gt;=CZ$5,$G247&lt;=CZ$6),5,IF($L247=1,2,1)),IF(AND($G247&gt;=CZ$5,$G247&lt;=CZ$6),IF($M247&gt;0,4,3),0)),IF(AND($D247&lt;=CZ$6,$E247&gt;=CZ$5),60,0)))</f>
        <v/>
      </c>
      <c r="DA247" s="80" t="str">
        <f>IF(OR($A247="",NOT(ISNUMBER($G247))),"",IF(AND($F247&lt;=DA$6,$G247&gt;=DA$5),IF(DA$5&gt;$N247,5,$K247)*10+IF(AND($F247&gt;=DA$5,$F247&lt;=DA$6),IF(AND($G247&gt;=DA$5,$G247&lt;=DA$6),5,IF($L247=1,2,1)),IF(AND($G247&gt;=DA$5,$G247&lt;=DA$6),IF($M247&gt;0,4,3),0)),IF(AND($D247&lt;=DA$6,$E247&gt;=DA$5),60,0)))</f>
        <v/>
      </c>
      <c r="DB247" s="80" t="str">
        <f>IF(OR($A247="",NOT(ISNUMBER($G247))),"",IF(AND($F247&lt;=DB$6,$G247&gt;=DB$5),IF(DB$5&gt;$N247,5,$K247)*10+IF(AND($F247&gt;=DB$5,$F247&lt;=DB$6),IF(AND($G247&gt;=DB$5,$G247&lt;=DB$6),5,IF($L247=1,2,1)),IF(AND($G247&gt;=DB$5,$G247&lt;=DB$6),IF($M247&gt;0,4,3),0)),IF(AND($D247&lt;=DB$6,$E247&gt;=DB$5),60,0)))</f>
        <v/>
      </c>
      <c r="DC247" s="80" t="str">
        <f>IF(OR($A247="",NOT(ISNUMBER($G247))),"",IF(AND($F247&lt;=DC$6,$G247&gt;=DC$5),IF(DC$5&gt;$N247,5,$K247)*10+IF(AND($F247&gt;=DC$5,$F247&lt;=DC$6),IF(AND($G247&gt;=DC$5,$G247&lt;=DC$6),5,IF($L247=1,2,1)),IF(AND($G247&gt;=DC$5,$G247&lt;=DC$6),IF($M247&gt;0,4,3),0)),IF(AND($D247&lt;=DC$6,$E247&gt;=DC$5),60,0)))</f>
        <v/>
      </c>
      <c r="DD247" s="80" t="str">
        <f>IF(OR($A247="",NOT(ISNUMBER($G247))),"",IF(AND($F247&lt;=DD$6,$G247&gt;=DD$5),IF(DD$5&gt;$N247,5,$K247)*10+IF(AND($F247&gt;=DD$5,$F247&lt;=DD$6),IF(AND($G247&gt;=DD$5,$G247&lt;=DD$6),5,IF($L247=1,2,1)),IF(AND($G247&gt;=DD$5,$G247&lt;=DD$6),IF($M247&gt;0,4,3),0)),IF(AND($D247&lt;=DD$6,$E247&gt;=DD$5),60,0)))</f>
        <v/>
      </c>
      <c r="DE247" s="80" t="str">
        <f>IF(OR($A247="",NOT(ISNUMBER($G247))),"",IF(AND($F247&lt;=DE$6,$G247&gt;=DE$5),IF(DE$5&gt;$N247,5,$K247)*10+IF(AND($F247&gt;=DE$5,$F247&lt;=DE$6),IF(AND($G247&gt;=DE$5,$G247&lt;=DE$6),5,IF($L247=1,2,1)),IF(AND($G247&gt;=DE$5,$G247&lt;=DE$6),IF($M247&gt;0,4,3),0)),IF(AND($D247&lt;=DE$6,$E247&gt;=DE$5),60,0)))</f>
        <v/>
      </c>
      <c r="DF247" s="80" t="str">
        <f>IF(OR($A247="",NOT(ISNUMBER($G247))),"",IF(AND($F247&lt;=DF$6,$G247&gt;=DF$5),IF(DF$5&gt;$N247,5,$K247)*10+IF(AND($F247&gt;=DF$5,$F247&lt;=DF$6),IF(AND($G247&gt;=DF$5,$G247&lt;=DF$6),5,IF($L247=1,2,1)),IF(AND($G247&gt;=DF$5,$G247&lt;=DF$6),IF($M247&gt;0,4,3),0)),IF(AND($D247&lt;=DF$6,$E247&gt;=DF$5),60,0)))</f>
        <v/>
      </c>
      <c r="DG247" s="80" t="str">
        <f>IF(OR($A247="",NOT(ISNUMBER($G247))),"",IF(AND($F247&lt;=DG$6,$G247&gt;=DG$5),IF(DG$5&gt;$N247,5,$K247)*10+IF(AND($F247&gt;=DG$5,$F247&lt;=DG$6),IF(AND($G247&gt;=DG$5,$G247&lt;=DG$6),5,IF($L247=1,2,1)),IF(AND($G247&gt;=DG$5,$G247&lt;=DG$6),IF($M247&gt;0,4,3),0)),IF(AND($D247&lt;=DG$6,$E247&gt;=DG$5),60,0)))</f>
        <v/>
      </c>
      <c r="DH247" s="80" t="str">
        <f>IF(OR($A247="",NOT(ISNUMBER($G247))),"",IF(AND($F247&lt;=DH$6,$G247&gt;=DH$5),IF(DH$5&gt;$N247,5,$K247)*10+IF(AND($F247&gt;=DH$5,$F247&lt;=DH$6),IF(AND($G247&gt;=DH$5,$G247&lt;=DH$6),5,IF($L247=1,2,1)),IF(AND($G247&gt;=DH$5,$G247&lt;=DH$6),IF($M247&gt;0,4,3),0)),IF(AND($D247&lt;=DH$6,$E247&gt;=DH$5),60,0)))</f>
        <v/>
      </c>
      <c r="DI247" s="80" t="str">
        <f>IF(OR($A247="",NOT(ISNUMBER($G247))),"",IF(AND($F247&lt;=DI$6,$G247&gt;=DI$5),IF(DI$5&gt;$N247,5,$K247)*10+IF(AND($F247&gt;=DI$5,$F247&lt;=DI$6),IF(AND($G247&gt;=DI$5,$G247&lt;=DI$6),5,IF($L247=1,2,1)),IF(AND($G247&gt;=DI$5,$G247&lt;=DI$6),IF($M247&gt;0,4,3),0)),IF(AND($D247&lt;=DI$6,$E247&gt;=DI$5),60,0)))</f>
        <v/>
      </c>
      <c r="DJ247" s="80" t="str">
        <f>IF(OR($A247="",NOT(ISNUMBER($G247))),"",IF(AND($F247&lt;=DJ$6,$G247&gt;=DJ$5),IF(DJ$5&gt;$N247,5,$K247)*10+IF(AND($F247&gt;=DJ$5,$F247&lt;=DJ$6),IF(AND($G247&gt;=DJ$5,$G247&lt;=DJ$6),5,IF($L247=1,2,1)),IF(AND($G247&gt;=DJ$5,$G247&lt;=DJ$6),IF($M247&gt;0,4,3),0)),IF(AND($D247&lt;=DJ$6,$E247&gt;=DJ$5),60,0)))</f>
        <v/>
      </c>
      <c r="DK247" s="80" t="str">
        <f>IF(OR($A247="",NOT(ISNUMBER($G247))),"",IF(AND($F247&lt;=DK$6,$G247&gt;=DK$5),IF(DK$5&gt;$N247,5,$K247)*10+IF(AND($F247&gt;=DK$5,$F247&lt;=DK$6),IF(AND($G247&gt;=DK$5,$G247&lt;=DK$6),5,IF($L247=1,2,1)),IF(AND($G247&gt;=DK$5,$G247&lt;=DK$6),IF($M247&gt;0,4,3),0)),IF(AND($D247&lt;=DK$6,$E247&gt;=DK$5),60,0)))</f>
        <v/>
      </c>
      <c r="DL247" s="80" t="str">
        <f>IF(OR($A247="",NOT(ISNUMBER($G247))),"",IF(AND($F247&lt;=DL$6,$G247&gt;=DL$5),IF(DL$5&gt;$N247,5,$K247)*10+IF(AND($F247&gt;=DL$5,$F247&lt;=DL$6),IF(AND($G247&gt;=DL$5,$G247&lt;=DL$6),5,IF($L247=1,2,1)),IF(AND($G247&gt;=DL$5,$G247&lt;=DL$6),IF($M247&gt;0,4,3),0)),IF(AND($D247&lt;=DL$6,$E247&gt;=DL$5),60,0)))</f>
        <v/>
      </c>
      <c r="DM247" s="80" t="str">
        <f>IF(OR($A247="",NOT(ISNUMBER($G247))),"",IF(AND($F247&lt;=DM$6,$G247&gt;=DM$5),IF(DM$5&gt;$N247,5,$K247)*10+IF(AND($F247&gt;=DM$5,$F247&lt;=DM$6),IF(AND($G247&gt;=DM$5,$G247&lt;=DM$6),5,IF($L247=1,2,1)),IF(AND($G247&gt;=DM$5,$G247&lt;=DM$6),IF($M247&gt;0,4,3),0)),IF(AND($D247&lt;=DM$6,$E247&gt;=DM$5),60,0)))</f>
        <v/>
      </c>
      <c r="DN247" s="80" t="str">
        <f>IF(OR($A247="",NOT(ISNUMBER($G247))),"",IF(AND($F247&lt;=DN$6,$G247&gt;=DN$5),IF(DN$5&gt;$N247,5,$K247)*10+IF(AND($F247&gt;=DN$5,$F247&lt;=DN$6),IF(AND($G247&gt;=DN$5,$G247&lt;=DN$6),5,IF($L247=1,2,1)),IF(AND($G247&gt;=DN$5,$G247&lt;=DN$6),IF($M247&gt;0,4,3),0)),IF(AND($D247&lt;=DN$6,$E247&gt;=DN$5),60,0)))</f>
        <v/>
      </c>
      <c r="DO247" s="80" t="str">
        <f>IF(OR($A247="",NOT(ISNUMBER($G247))),"",IF(AND($F247&lt;=DO$6,$G247&gt;=DO$5),IF(DO$5&gt;$N247,5,$K247)*10+IF(AND($F247&gt;=DO$5,$F247&lt;=DO$6),IF(AND($G247&gt;=DO$5,$G247&lt;=DO$6),5,IF($L247=1,2,1)),IF(AND($G247&gt;=DO$5,$G247&lt;=DO$6),IF($M247&gt;0,4,3),0)),IF(AND($D247&lt;=DO$6,$E247&gt;=DO$5),60,0)))</f>
        <v/>
      </c>
      <c r="DP247" s="80" t="str">
        <f>IF(OR($A247="",NOT(ISNUMBER($G247))),"",IF(AND($F247&lt;=DP$6,$G247&gt;=DP$5),IF(DP$5&gt;$N247,5,$K247)*10+IF(AND($F247&gt;=DP$5,$F247&lt;=DP$6),IF(AND($G247&gt;=DP$5,$G247&lt;=DP$6),5,IF($L247=1,2,1)),IF(AND($G247&gt;=DP$5,$G247&lt;=DP$6),IF($M247&gt;0,4,3),0)),IF(AND($D247&lt;=DP$6,$E247&gt;=DP$5),60,0)))</f>
        <v/>
      </c>
      <c r="DQ247" s="80" t="str">
        <f>IF(OR($A247="",NOT(ISNUMBER($G247))),"",IF(AND($F247&lt;=DQ$6,$G247&gt;=DQ$5),IF(DQ$5&gt;$N247,5,$K247)*10+IF(AND($F247&gt;=DQ$5,$F247&lt;=DQ$6),IF(AND($G247&gt;=DQ$5,$G247&lt;=DQ$6),5,IF($L247=1,2,1)),IF(AND($G247&gt;=DQ$5,$G247&lt;=DQ$6),IF($M247&gt;0,4,3),0)),IF(AND($D247&lt;=DQ$6,$E247&gt;=DQ$5),60,0)))</f>
        <v/>
      </c>
      <c r="DR247" s="80" t="str">
        <f>IF(OR($A247="",NOT(ISNUMBER($G247))),"",IF(AND($F247&lt;=DR$6,$G247&gt;=DR$5),IF(DR$5&gt;$N247,5,$K247)*10+IF(AND($F247&gt;=DR$5,$F247&lt;=DR$6),IF(AND($G247&gt;=DR$5,$G247&lt;=DR$6),5,IF($L247=1,2,1)),IF(AND($G247&gt;=DR$5,$G247&lt;=DR$6),IF($M247&gt;0,4,3),0)),IF(AND($D247&lt;=DR$6,$E247&gt;=DR$5),60,0)))</f>
        <v/>
      </c>
      <c r="DS247" s="80" t="str">
        <f>IF(OR($A247="",NOT(ISNUMBER($G247))),"",IF(AND($F247&lt;=DS$6,$G247&gt;=DS$5),IF(DS$5&gt;$N247,5,$K247)*10+IF(AND($F247&gt;=DS$5,$F247&lt;=DS$6),IF(AND($G247&gt;=DS$5,$G247&lt;=DS$6),5,IF($L247=1,2,1)),IF(AND($G247&gt;=DS$5,$G247&lt;=DS$6),IF($M247&gt;0,4,3),0)),IF(AND($D247&lt;=DS$6,$E247&gt;=DS$5),60,0)))</f>
        <v/>
      </c>
      <c r="DT247" s="80" t="str">
        <f>IF(OR($A247="",NOT(ISNUMBER($G247))),"",IF(AND($F247&lt;=DT$6,$G247&gt;=DT$5),IF(DT$5&gt;$N247,5,$K247)*10+IF(AND($F247&gt;=DT$5,$F247&lt;=DT$6),IF(AND($G247&gt;=DT$5,$G247&lt;=DT$6),5,IF($L247=1,2,1)),IF(AND($G247&gt;=DT$5,$G247&lt;=DT$6),IF($M247&gt;0,4,3),0)),IF(AND($D247&lt;=DT$6,$E247&gt;=DT$5),60,0)))</f>
        <v/>
      </c>
      <c r="DU247" s="80" t="str">
        <f>IF(OR($A247="",NOT(ISNUMBER($G247))),"",IF(AND($F247&lt;=DU$6,$G247&gt;=DU$5),IF(DU$5&gt;$N247,5,$K247)*10+IF(AND($F247&gt;=DU$5,$F247&lt;=DU$6),IF(AND($G247&gt;=DU$5,$G247&lt;=DU$6),5,IF($L247=1,2,1)),IF(AND($G247&gt;=DU$5,$G247&lt;=DU$6),IF($M247&gt;0,4,3),0)),IF(AND($D247&lt;=DU$6,$E247&gt;=DU$5),60,0)))</f>
        <v/>
      </c>
      <c r="DV247" s="80" t="str">
        <f>IF(OR($A247="",NOT(ISNUMBER($G247))),"",IF(AND($F247&lt;=DV$6,$G247&gt;=DV$5),IF(DV$5&gt;$N247,5,$K247)*10+IF(AND($F247&gt;=DV$5,$F247&lt;=DV$6),IF(AND($G247&gt;=DV$5,$G247&lt;=DV$6),5,IF($L247=1,2,1)),IF(AND($G247&gt;=DV$5,$G247&lt;=DV$6),IF($M247&gt;0,4,3),0)),IF(AND($D247&lt;=DV$6,$E247&gt;=DV$5),60,0)))</f>
        <v/>
      </c>
      <c r="DW247" s="80" t="str">
        <f>IF(OR($A247="",NOT(ISNUMBER($G247))),"",IF(AND($F247&lt;=DW$6,$G247&gt;=DW$5),IF(DW$5&gt;$N247,5,$K247)*10+IF(AND($F247&gt;=DW$5,$F247&lt;=DW$6),IF(AND($G247&gt;=DW$5,$G247&lt;=DW$6),5,IF($L247=1,2,1)),IF(AND($G247&gt;=DW$5,$G247&lt;=DW$6),IF($M247&gt;0,4,3),0)),IF(AND($D247&lt;=DW$6,$E247&gt;=DW$5),60,0)))</f>
        <v/>
      </c>
      <c r="DX247" s="80" t="str">
        <f>IF(OR($A247="",NOT(ISNUMBER($G247))),"",IF(AND($F247&lt;=DX$6,$G247&gt;=DX$5),IF(DX$5&gt;$N247,5,$K247)*10+IF(AND($F247&gt;=DX$5,$F247&lt;=DX$6),IF(AND($G247&gt;=DX$5,$G247&lt;=DX$6),5,IF($L247=1,2,1)),IF(AND($G247&gt;=DX$5,$G247&lt;=DX$6),IF($M247&gt;0,4,3),0)),IF(AND($D247&lt;=DX$6,$E247&gt;=DX$5),60,0)))</f>
        <v/>
      </c>
      <c r="DY247" s="80" t="str">
        <f>IF(OR($A247="",NOT(ISNUMBER($G247))),"",IF(AND($F247&lt;=DY$6,$G247&gt;=DY$5),IF(DY$5&gt;$N247,5,$K247)*10+IF(AND($F247&gt;=DY$5,$F247&lt;=DY$6),IF(AND($G247&gt;=DY$5,$G247&lt;=DY$6),5,IF($L247=1,2,1)),IF(AND($G247&gt;=DY$5,$G247&lt;=DY$6),IF($M247&gt;0,4,3),0)),IF(AND($D247&lt;=DY$6,$E247&gt;=DY$5),60,0)))</f>
        <v/>
      </c>
      <c r="DZ247" s="80" t="str">
        <f>IF(OR($A247="",NOT(ISNUMBER($G247))),"",IF(AND($F247&lt;=DZ$6,$G247&gt;=DZ$5),IF(DZ$5&gt;$N247,5,$K247)*10+IF(AND($F247&gt;=DZ$5,$F247&lt;=DZ$6),IF(AND($G247&gt;=DZ$5,$G247&lt;=DZ$6),5,IF($L247=1,2,1)),IF(AND($G247&gt;=DZ$5,$G247&lt;=DZ$6),IF($M247&gt;0,4,3),0)),IF(AND($D247&lt;=DZ$6,$E247&gt;=DZ$5),60,0)))</f>
        <v/>
      </c>
      <c r="EA247" s="80" t="str">
        <f>IF(OR($A247="",NOT(ISNUMBER($G247))),"",IF(AND($F247&lt;=EA$6,$G247&gt;=EA$5),IF(EA$5&gt;$N247,5,$K247)*10+IF(AND($F247&gt;=EA$5,$F247&lt;=EA$6),IF(AND($G247&gt;=EA$5,$G247&lt;=EA$6),5,IF($L247=1,2,1)),IF(AND($G247&gt;=EA$5,$G247&lt;=EA$6),IF($M247&gt;0,4,3),0)),IF(AND($D247&lt;=EA$6,$E247&gt;=EA$5),60,0)))</f>
        <v/>
      </c>
      <c r="EB247" s="80" t="str">
        <f>IF(OR($A247="",NOT(ISNUMBER($G247))),"",IF(AND($F247&lt;=EB$6,$G247&gt;=EB$5),IF(EB$5&gt;$N247,5,$K247)*10+IF(AND($F247&gt;=EB$5,$F247&lt;=EB$6),IF(AND($G247&gt;=EB$5,$G247&lt;=EB$6),5,IF($L247=1,2,1)),IF(AND($G247&gt;=EB$5,$G247&lt;=EB$6),IF($M247&gt;0,4,3),0)),IF(AND($D247&lt;=EB$6,$E247&gt;=EB$5),60,0)))</f>
        <v/>
      </c>
      <c r="EC247" s="80" t="str">
        <f>IF(OR($A247="",NOT(ISNUMBER($G247))),"",IF(AND($F247&lt;=EC$6,$G247&gt;=EC$5),IF(EC$5&gt;$N247,5,$K247)*10+IF(AND($F247&gt;=EC$5,$F247&lt;=EC$6),IF(AND($G247&gt;=EC$5,$G247&lt;=EC$6),5,IF($L247=1,2,1)),IF(AND($G247&gt;=EC$5,$G247&lt;=EC$6),IF($M247&gt;0,4,3),0)),IF(AND($D247&lt;=EC$6,$E247&gt;=EC$5),60,0)))</f>
        <v/>
      </c>
      <c r="ED247" s="80" t="str">
        <f>IF(OR($A247="",NOT(ISNUMBER($G247))),"",IF(AND($F247&lt;=ED$6,$G247&gt;=ED$5),IF(ED$5&gt;$N247,5,$K247)*10+IF(AND($F247&gt;=ED$5,$F247&lt;=ED$6),IF(AND($G247&gt;=ED$5,$G247&lt;=ED$6),5,IF($L247=1,2,1)),IF(AND($G247&gt;=ED$5,$G247&lt;=ED$6),IF($M247&gt;0,4,3),0)),IF(AND($D247&lt;=ED$6,$E247&gt;=ED$5),60,0)))</f>
        <v/>
      </c>
    </row>
    <row r="248" ht="18" customHeight="1">
      <c r="A248" s="52" t="str">
        <f>IF(Tasks!$B248="","",Tasks!$A248)</f>
        <v/>
      </c>
      <c r="B248" s="78" t="str">
        <f>IF(Tasks!$B248="","",Tasks!$B248)</f>
        <v/>
      </c>
      <c r="C248" s="25" t="str">
        <f>IF($B248="","",IF(AND(Tasks!$D248="",Tasks!$G248=""),"-",IF(Tasks!$D248="","",Tasks!$D248&amp;IF(OR(Tasks!$E248="",Tasks!$E248="FS"),IF(N(Tasks!$F248)=0,"","FS"),Tasks!$E248)&amp;IF(N(Tasks!$F248)=0,"",IF(Tasks!$F248&gt;0,"+","")&amp;Tasks!$F248))&amp;IF(AND(Tasks!$D248&lt;&gt;"",Tasks!$G248&lt;&gt;""),", ","")&amp;IF(Tasks!$G248="","",Tasks!$G248&amp;IF(OR(Tasks!$H248="",Tasks!$H248="FS"),IF(N(Tasks!$I248)=0,"","FS"),Tasks!$H248)&amp;IF(N(Tasks!$I248)=0,"",IF(Tasks!$I248&gt;0,"+","")&amp;Tasks!$I248))))</f>
        <v/>
      </c>
      <c r="D248" s="51" t="str">
        <f>IF(OR($B248="",Tasks!$Q248=""),"",Tasks!$Q248)</f>
        <v/>
      </c>
      <c r="E248" s="51" t="str">
        <f>IF(OR($B248="",Tasks!$R248=""),"",Tasks!$R248)</f>
        <v/>
      </c>
      <c r="F248" s="51" t="str">
        <f>IF(OR($B248="",Tasks!$S248=""),"",Tasks!$S248)</f>
        <v/>
      </c>
      <c r="G248" s="51" t="str">
        <f>IF(OR($B248="",Tasks!$T248=""),"",Tasks!$T248)</f>
        <v/>
      </c>
      <c r="H248" s="52" t="str">
        <f>IF($B248="","",Tasks!$AE248)</f>
        <v/>
      </c>
      <c r="I248" s="79" t="str">
        <f>IF($B248="","",Tasks!$AF248)</f>
        <v/>
      </c>
      <c r="J248" s="53" t="str">
        <f>IF(OR($B248="",Tasks!$V248=""),"",Tasks!$V248)</f>
        <v/>
      </c>
      <c r="K248" s="52" t="str">
        <f>IF($B248="","",Tasks!$AA248)</f>
        <v/>
      </c>
      <c r="L248" s="52" t="str">
        <f>IF($B248="","",Tasks!$AB248)</f>
        <v/>
      </c>
      <c r="M248" s="52" t="str">
        <f>IF($B248="","",Tasks!$Z248)</f>
        <v/>
      </c>
      <c r="N248" s="52" t="str">
        <f>IF(OR($B248="",Tasks!$AG248=""),"",Tasks!$AG248)</f>
        <v/>
      </c>
      <c r="O248" s="80" t="str">
        <f>IF(OR($A248="",NOT(ISNUMBER($G248))),"",IF(AND($F248&lt;=O$6,$G248&gt;=O$5),IF(O$5&gt;$N248,5,$K248)*10+IF(AND($F248&gt;=O$5,$F248&lt;=O$6),IF(AND($G248&gt;=O$5,$G248&lt;=O$6),5,IF($L248=1,2,1)),IF(AND($G248&gt;=O$5,$G248&lt;=O$6),IF($M248&gt;0,4,3),0)),IF(AND($D248&lt;=O$6,$E248&gt;=O$5),60,0)))</f>
        <v/>
      </c>
      <c r="P248" s="80" t="str">
        <f>IF(OR($A248="",NOT(ISNUMBER($G248))),"",IF(AND($F248&lt;=P$6,$G248&gt;=P$5),IF(P$5&gt;$N248,5,$K248)*10+IF(AND($F248&gt;=P$5,$F248&lt;=P$6),IF(AND($G248&gt;=P$5,$G248&lt;=P$6),5,IF($L248=1,2,1)),IF(AND($G248&gt;=P$5,$G248&lt;=P$6),IF($M248&gt;0,4,3),0)),IF(AND($D248&lt;=P$6,$E248&gt;=P$5),60,0)))</f>
        <v/>
      </c>
      <c r="Q248" s="80" t="str">
        <f>IF(OR($A248="",NOT(ISNUMBER($G248))),"",IF(AND($F248&lt;=Q$6,$G248&gt;=Q$5),IF(Q$5&gt;$N248,5,$K248)*10+IF(AND($F248&gt;=Q$5,$F248&lt;=Q$6),IF(AND($G248&gt;=Q$5,$G248&lt;=Q$6),5,IF($L248=1,2,1)),IF(AND($G248&gt;=Q$5,$G248&lt;=Q$6),IF($M248&gt;0,4,3),0)),IF(AND($D248&lt;=Q$6,$E248&gt;=Q$5),60,0)))</f>
        <v/>
      </c>
      <c r="R248" s="80" t="str">
        <f>IF(OR($A248="",NOT(ISNUMBER($G248))),"",IF(AND($F248&lt;=R$6,$G248&gt;=R$5),IF(R$5&gt;$N248,5,$K248)*10+IF(AND($F248&gt;=R$5,$F248&lt;=R$6),IF(AND($G248&gt;=R$5,$G248&lt;=R$6),5,IF($L248=1,2,1)),IF(AND($G248&gt;=R$5,$G248&lt;=R$6),IF($M248&gt;0,4,3),0)),IF(AND($D248&lt;=R$6,$E248&gt;=R$5),60,0)))</f>
        <v/>
      </c>
      <c r="S248" s="80" t="str">
        <f>IF(OR($A248="",NOT(ISNUMBER($G248))),"",IF(AND($F248&lt;=S$6,$G248&gt;=S$5),IF(S$5&gt;$N248,5,$K248)*10+IF(AND($F248&gt;=S$5,$F248&lt;=S$6),IF(AND($G248&gt;=S$5,$G248&lt;=S$6),5,IF($L248=1,2,1)),IF(AND($G248&gt;=S$5,$G248&lt;=S$6),IF($M248&gt;0,4,3),0)),IF(AND($D248&lt;=S$6,$E248&gt;=S$5),60,0)))</f>
        <v/>
      </c>
      <c r="T248" s="80" t="str">
        <f>IF(OR($A248="",NOT(ISNUMBER($G248))),"",IF(AND($F248&lt;=T$6,$G248&gt;=T$5),IF(T$5&gt;$N248,5,$K248)*10+IF(AND($F248&gt;=T$5,$F248&lt;=T$6),IF(AND($G248&gt;=T$5,$G248&lt;=T$6),5,IF($L248=1,2,1)),IF(AND($G248&gt;=T$5,$G248&lt;=T$6),IF($M248&gt;0,4,3),0)),IF(AND($D248&lt;=T$6,$E248&gt;=T$5),60,0)))</f>
        <v/>
      </c>
      <c r="U248" s="80" t="str">
        <f>IF(OR($A248="",NOT(ISNUMBER($G248))),"",IF(AND($F248&lt;=U$6,$G248&gt;=U$5),IF(U$5&gt;$N248,5,$K248)*10+IF(AND($F248&gt;=U$5,$F248&lt;=U$6),IF(AND($G248&gt;=U$5,$G248&lt;=U$6),5,IF($L248=1,2,1)),IF(AND($G248&gt;=U$5,$G248&lt;=U$6),IF($M248&gt;0,4,3),0)),IF(AND($D248&lt;=U$6,$E248&gt;=U$5),60,0)))</f>
        <v/>
      </c>
      <c r="V248" s="80" t="str">
        <f>IF(OR($A248="",NOT(ISNUMBER($G248))),"",IF(AND($F248&lt;=V$6,$G248&gt;=V$5),IF(V$5&gt;$N248,5,$K248)*10+IF(AND($F248&gt;=V$5,$F248&lt;=V$6),IF(AND($G248&gt;=V$5,$G248&lt;=V$6),5,IF($L248=1,2,1)),IF(AND($G248&gt;=V$5,$G248&lt;=V$6),IF($M248&gt;0,4,3),0)),IF(AND($D248&lt;=V$6,$E248&gt;=V$5),60,0)))</f>
        <v/>
      </c>
      <c r="W248" s="80" t="str">
        <f>IF(OR($A248="",NOT(ISNUMBER($G248))),"",IF(AND($F248&lt;=W$6,$G248&gt;=W$5),IF(W$5&gt;$N248,5,$K248)*10+IF(AND($F248&gt;=W$5,$F248&lt;=W$6),IF(AND($G248&gt;=W$5,$G248&lt;=W$6),5,IF($L248=1,2,1)),IF(AND($G248&gt;=W$5,$G248&lt;=W$6),IF($M248&gt;0,4,3),0)),IF(AND($D248&lt;=W$6,$E248&gt;=W$5),60,0)))</f>
        <v/>
      </c>
      <c r="X248" s="80" t="str">
        <f>IF(OR($A248="",NOT(ISNUMBER($G248))),"",IF(AND($F248&lt;=X$6,$G248&gt;=X$5),IF(X$5&gt;$N248,5,$K248)*10+IF(AND($F248&gt;=X$5,$F248&lt;=X$6),IF(AND($G248&gt;=X$5,$G248&lt;=X$6),5,IF($L248=1,2,1)),IF(AND($G248&gt;=X$5,$G248&lt;=X$6),IF($M248&gt;0,4,3),0)),IF(AND($D248&lt;=X$6,$E248&gt;=X$5),60,0)))</f>
        <v/>
      </c>
      <c r="Y248" s="80" t="str">
        <f>IF(OR($A248="",NOT(ISNUMBER($G248))),"",IF(AND($F248&lt;=Y$6,$G248&gt;=Y$5),IF(Y$5&gt;$N248,5,$K248)*10+IF(AND($F248&gt;=Y$5,$F248&lt;=Y$6),IF(AND($G248&gt;=Y$5,$G248&lt;=Y$6),5,IF($L248=1,2,1)),IF(AND($G248&gt;=Y$5,$G248&lt;=Y$6),IF($M248&gt;0,4,3),0)),IF(AND($D248&lt;=Y$6,$E248&gt;=Y$5),60,0)))</f>
        <v/>
      </c>
      <c r="Z248" s="80" t="str">
        <f>IF(OR($A248="",NOT(ISNUMBER($G248))),"",IF(AND($F248&lt;=Z$6,$G248&gt;=Z$5),IF(Z$5&gt;$N248,5,$K248)*10+IF(AND($F248&gt;=Z$5,$F248&lt;=Z$6),IF(AND($G248&gt;=Z$5,$G248&lt;=Z$6),5,IF($L248=1,2,1)),IF(AND($G248&gt;=Z$5,$G248&lt;=Z$6),IF($M248&gt;0,4,3),0)),IF(AND($D248&lt;=Z$6,$E248&gt;=Z$5),60,0)))</f>
        <v/>
      </c>
      <c r="AA248" s="80" t="str">
        <f>IF(OR($A248="",NOT(ISNUMBER($G248))),"",IF(AND($F248&lt;=AA$6,$G248&gt;=AA$5),IF(AA$5&gt;$N248,5,$K248)*10+IF(AND($F248&gt;=AA$5,$F248&lt;=AA$6),IF(AND($G248&gt;=AA$5,$G248&lt;=AA$6),5,IF($L248=1,2,1)),IF(AND($G248&gt;=AA$5,$G248&lt;=AA$6),IF($M248&gt;0,4,3),0)),IF(AND($D248&lt;=AA$6,$E248&gt;=AA$5),60,0)))</f>
        <v/>
      </c>
      <c r="AB248" s="80" t="str">
        <f>IF(OR($A248="",NOT(ISNUMBER($G248))),"",IF(AND($F248&lt;=AB$6,$G248&gt;=AB$5),IF(AB$5&gt;$N248,5,$K248)*10+IF(AND($F248&gt;=AB$5,$F248&lt;=AB$6),IF(AND($G248&gt;=AB$5,$G248&lt;=AB$6),5,IF($L248=1,2,1)),IF(AND($G248&gt;=AB$5,$G248&lt;=AB$6),IF($M248&gt;0,4,3),0)),IF(AND($D248&lt;=AB$6,$E248&gt;=AB$5),60,0)))</f>
        <v/>
      </c>
      <c r="AC248" s="80" t="str">
        <f>IF(OR($A248="",NOT(ISNUMBER($G248))),"",IF(AND($F248&lt;=AC$6,$G248&gt;=AC$5),IF(AC$5&gt;$N248,5,$K248)*10+IF(AND($F248&gt;=AC$5,$F248&lt;=AC$6),IF(AND($G248&gt;=AC$5,$G248&lt;=AC$6),5,IF($L248=1,2,1)),IF(AND($G248&gt;=AC$5,$G248&lt;=AC$6),IF($M248&gt;0,4,3),0)),IF(AND($D248&lt;=AC$6,$E248&gt;=AC$5),60,0)))</f>
        <v/>
      </c>
      <c r="AD248" s="80" t="str">
        <f>IF(OR($A248="",NOT(ISNUMBER($G248))),"",IF(AND($F248&lt;=AD$6,$G248&gt;=AD$5),IF(AD$5&gt;$N248,5,$K248)*10+IF(AND($F248&gt;=AD$5,$F248&lt;=AD$6),IF(AND($G248&gt;=AD$5,$G248&lt;=AD$6),5,IF($L248=1,2,1)),IF(AND($G248&gt;=AD$5,$G248&lt;=AD$6),IF($M248&gt;0,4,3),0)),IF(AND($D248&lt;=AD$6,$E248&gt;=AD$5),60,0)))</f>
        <v/>
      </c>
      <c r="AE248" s="80" t="str">
        <f>IF(OR($A248="",NOT(ISNUMBER($G248))),"",IF(AND($F248&lt;=AE$6,$G248&gt;=AE$5),IF(AE$5&gt;$N248,5,$K248)*10+IF(AND($F248&gt;=AE$5,$F248&lt;=AE$6),IF(AND($G248&gt;=AE$5,$G248&lt;=AE$6),5,IF($L248=1,2,1)),IF(AND($G248&gt;=AE$5,$G248&lt;=AE$6),IF($M248&gt;0,4,3),0)),IF(AND($D248&lt;=AE$6,$E248&gt;=AE$5),60,0)))</f>
        <v/>
      </c>
      <c r="AF248" s="80" t="str">
        <f>IF(OR($A248="",NOT(ISNUMBER($G248))),"",IF(AND($F248&lt;=AF$6,$G248&gt;=AF$5),IF(AF$5&gt;$N248,5,$K248)*10+IF(AND($F248&gt;=AF$5,$F248&lt;=AF$6),IF(AND($G248&gt;=AF$5,$G248&lt;=AF$6),5,IF($L248=1,2,1)),IF(AND($G248&gt;=AF$5,$G248&lt;=AF$6),IF($M248&gt;0,4,3),0)),IF(AND($D248&lt;=AF$6,$E248&gt;=AF$5),60,0)))</f>
        <v/>
      </c>
      <c r="AG248" s="80" t="str">
        <f>IF(OR($A248="",NOT(ISNUMBER($G248))),"",IF(AND($F248&lt;=AG$6,$G248&gt;=AG$5),IF(AG$5&gt;$N248,5,$K248)*10+IF(AND($F248&gt;=AG$5,$F248&lt;=AG$6),IF(AND($G248&gt;=AG$5,$G248&lt;=AG$6),5,IF($L248=1,2,1)),IF(AND($G248&gt;=AG$5,$G248&lt;=AG$6),IF($M248&gt;0,4,3),0)),IF(AND($D248&lt;=AG$6,$E248&gt;=AG$5),60,0)))</f>
        <v/>
      </c>
      <c r="AH248" s="80" t="str">
        <f>IF(OR($A248="",NOT(ISNUMBER($G248))),"",IF(AND($F248&lt;=AH$6,$G248&gt;=AH$5),IF(AH$5&gt;$N248,5,$K248)*10+IF(AND($F248&gt;=AH$5,$F248&lt;=AH$6),IF(AND($G248&gt;=AH$5,$G248&lt;=AH$6),5,IF($L248=1,2,1)),IF(AND($G248&gt;=AH$5,$G248&lt;=AH$6),IF($M248&gt;0,4,3),0)),IF(AND($D248&lt;=AH$6,$E248&gt;=AH$5),60,0)))</f>
        <v/>
      </c>
      <c r="AI248" s="80" t="str">
        <f>IF(OR($A248="",NOT(ISNUMBER($G248))),"",IF(AND($F248&lt;=AI$6,$G248&gt;=AI$5),IF(AI$5&gt;$N248,5,$K248)*10+IF(AND($F248&gt;=AI$5,$F248&lt;=AI$6),IF(AND($G248&gt;=AI$5,$G248&lt;=AI$6),5,IF($L248=1,2,1)),IF(AND($G248&gt;=AI$5,$G248&lt;=AI$6),IF($M248&gt;0,4,3),0)),IF(AND($D248&lt;=AI$6,$E248&gt;=AI$5),60,0)))</f>
        <v/>
      </c>
      <c r="AJ248" s="80" t="str">
        <f>IF(OR($A248="",NOT(ISNUMBER($G248))),"",IF(AND($F248&lt;=AJ$6,$G248&gt;=AJ$5),IF(AJ$5&gt;$N248,5,$K248)*10+IF(AND($F248&gt;=AJ$5,$F248&lt;=AJ$6),IF(AND($G248&gt;=AJ$5,$G248&lt;=AJ$6),5,IF($L248=1,2,1)),IF(AND($G248&gt;=AJ$5,$G248&lt;=AJ$6),IF($M248&gt;0,4,3),0)),IF(AND($D248&lt;=AJ$6,$E248&gt;=AJ$5),60,0)))</f>
        <v/>
      </c>
      <c r="AK248" s="80" t="str">
        <f>IF(OR($A248="",NOT(ISNUMBER($G248))),"",IF(AND($F248&lt;=AK$6,$G248&gt;=AK$5),IF(AK$5&gt;$N248,5,$K248)*10+IF(AND($F248&gt;=AK$5,$F248&lt;=AK$6),IF(AND($G248&gt;=AK$5,$G248&lt;=AK$6),5,IF($L248=1,2,1)),IF(AND($G248&gt;=AK$5,$G248&lt;=AK$6),IF($M248&gt;0,4,3),0)),IF(AND($D248&lt;=AK$6,$E248&gt;=AK$5),60,0)))</f>
        <v/>
      </c>
      <c r="AL248" s="80" t="str">
        <f>IF(OR($A248="",NOT(ISNUMBER($G248))),"",IF(AND($F248&lt;=AL$6,$G248&gt;=AL$5),IF(AL$5&gt;$N248,5,$K248)*10+IF(AND($F248&gt;=AL$5,$F248&lt;=AL$6),IF(AND($G248&gt;=AL$5,$G248&lt;=AL$6),5,IF($L248=1,2,1)),IF(AND($G248&gt;=AL$5,$G248&lt;=AL$6),IF($M248&gt;0,4,3),0)),IF(AND($D248&lt;=AL$6,$E248&gt;=AL$5),60,0)))</f>
        <v/>
      </c>
      <c r="AM248" s="80" t="str">
        <f>IF(OR($A248="",NOT(ISNUMBER($G248))),"",IF(AND($F248&lt;=AM$6,$G248&gt;=AM$5),IF(AM$5&gt;$N248,5,$K248)*10+IF(AND($F248&gt;=AM$5,$F248&lt;=AM$6),IF(AND($G248&gt;=AM$5,$G248&lt;=AM$6),5,IF($L248=1,2,1)),IF(AND($G248&gt;=AM$5,$G248&lt;=AM$6),IF($M248&gt;0,4,3),0)),IF(AND($D248&lt;=AM$6,$E248&gt;=AM$5),60,0)))</f>
        <v/>
      </c>
      <c r="AN248" s="80" t="str">
        <f>IF(OR($A248="",NOT(ISNUMBER($G248))),"",IF(AND($F248&lt;=AN$6,$G248&gt;=AN$5),IF(AN$5&gt;$N248,5,$K248)*10+IF(AND($F248&gt;=AN$5,$F248&lt;=AN$6),IF(AND($G248&gt;=AN$5,$G248&lt;=AN$6),5,IF($L248=1,2,1)),IF(AND($G248&gt;=AN$5,$G248&lt;=AN$6),IF($M248&gt;0,4,3),0)),IF(AND($D248&lt;=AN$6,$E248&gt;=AN$5),60,0)))</f>
        <v/>
      </c>
      <c r="AO248" s="80" t="str">
        <f>IF(OR($A248="",NOT(ISNUMBER($G248))),"",IF(AND($F248&lt;=AO$6,$G248&gt;=AO$5),IF(AO$5&gt;$N248,5,$K248)*10+IF(AND($F248&gt;=AO$5,$F248&lt;=AO$6),IF(AND($G248&gt;=AO$5,$G248&lt;=AO$6),5,IF($L248=1,2,1)),IF(AND($G248&gt;=AO$5,$G248&lt;=AO$6),IF($M248&gt;0,4,3),0)),IF(AND($D248&lt;=AO$6,$E248&gt;=AO$5),60,0)))</f>
        <v/>
      </c>
      <c r="AP248" s="80" t="str">
        <f>IF(OR($A248="",NOT(ISNUMBER($G248))),"",IF(AND($F248&lt;=AP$6,$G248&gt;=AP$5),IF(AP$5&gt;$N248,5,$K248)*10+IF(AND($F248&gt;=AP$5,$F248&lt;=AP$6),IF(AND($G248&gt;=AP$5,$G248&lt;=AP$6),5,IF($L248=1,2,1)),IF(AND($G248&gt;=AP$5,$G248&lt;=AP$6),IF($M248&gt;0,4,3),0)),IF(AND($D248&lt;=AP$6,$E248&gt;=AP$5),60,0)))</f>
        <v/>
      </c>
      <c r="AQ248" s="80" t="str">
        <f>IF(OR($A248="",NOT(ISNUMBER($G248))),"",IF(AND($F248&lt;=AQ$6,$G248&gt;=AQ$5),IF(AQ$5&gt;$N248,5,$K248)*10+IF(AND($F248&gt;=AQ$5,$F248&lt;=AQ$6),IF(AND($G248&gt;=AQ$5,$G248&lt;=AQ$6),5,IF($L248=1,2,1)),IF(AND($G248&gt;=AQ$5,$G248&lt;=AQ$6),IF($M248&gt;0,4,3),0)),IF(AND($D248&lt;=AQ$6,$E248&gt;=AQ$5),60,0)))</f>
        <v/>
      </c>
      <c r="AR248" s="80" t="str">
        <f>IF(OR($A248="",NOT(ISNUMBER($G248))),"",IF(AND($F248&lt;=AR$6,$G248&gt;=AR$5),IF(AR$5&gt;$N248,5,$K248)*10+IF(AND($F248&gt;=AR$5,$F248&lt;=AR$6),IF(AND($G248&gt;=AR$5,$G248&lt;=AR$6),5,IF($L248=1,2,1)),IF(AND($G248&gt;=AR$5,$G248&lt;=AR$6),IF($M248&gt;0,4,3),0)),IF(AND($D248&lt;=AR$6,$E248&gt;=AR$5),60,0)))</f>
        <v/>
      </c>
      <c r="AS248" s="80" t="str">
        <f>IF(OR($A248="",NOT(ISNUMBER($G248))),"",IF(AND($F248&lt;=AS$6,$G248&gt;=AS$5),IF(AS$5&gt;$N248,5,$K248)*10+IF(AND($F248&gt;=AS$5,$F248&lt;=AS$6),IF(AND($G248&gt;=AS$5,$G248&lt;=AS$6),5,IF($L248=1,2,1)),IF(AND($G248&gt;=AS$5,$G248&lt;=AS$6),IF($M248&gt;0,4,3),0)),IF(AND($D248&lt;=AS$6,$E248&gt;=AS$5),60,0)))</f>
        <v/>
      </c>
      <c r="AT248" s="80" t="str">
        <f>IF(OR($A248="",NOT(ISNUMBER($G248))),"",IF(AND($F248&lt;=AT$6,$G248&gt;=AT$5),IF(AT$5&gt;$N248,5,$K248)*10+IF(AND($F248&gt;=AT$5,$F248&lt;=AT$6),IF(AND($G248&gt;=AT$5,$G248&lt;=AT$6),5,IF($L248=1,2,1)),IF(AND($G248&gt;=AT$5,$G248&lt;=AT$6),IF($M248&gt;0,4,3),0)),IF(AND($D248&lt;=AT$6,$E248&gt;=AT$5),60,0)))</f>
        <v/>
      </c>
      <c r="AU248" s="80" t="str">
        <f>IF(OR($A248="",NOT(ISNUMBER($G248))),"",IF(AND($F248&lt;=AU$6,$G248&gt;=AU$5),IF(AU$5&gt;$N248,5,$K248)*10+IF(AND($F248&gt;=AU$5,$F248&lt;=AU$6),IF(AND($G248&gt;=AU$5,$G248&lt;=AU$6),5,IF($L248=1,2,1)),IF(AND($G248&gt;=AU$5,$G248&lt;=AU$6),IF($M248&gt;0,4,3),0)),IF(AND($D248&lt;=AU$6,$E248&gt;=AU$5),60,0)))</f>
        <v/>
      </c>
      <c r="AV248" s="80" t="str">
        <f>IF(OR($A248="",NOT(ISNUMBER($G248))),"",IF(AND($F248&lt;=AV$6,$G248&gt;=AV$5),IF(AV$5&gt;$N248,5,$K248)*10+IF(AND($F248&gt;=AV$5,$F248&lt;=AV$6),IF(AND($G248&gt;=AV$5,$G248&lt;=AV$6),5,IF($L248=1,2,1)),IF(AND($G248&gt;=AV$5,$G248&lt;=AV$6),IF($M248&gt;0,4,3),0)),IF(AND($D248&lt;=AV$6,$E248&gt;=AV$5),60,0)))</f>
        <v/>
      </c>
      <c r="AW248" s="80" t="str">
        <f>IF(OR($A248="",NOT(ISNUMBER($G248))),"",IF(AND($F248&lt;=AW$6,$G248&gt;=AW$5),IF(AW$5&gt;$N248,5,$K248)*10+IF(AND($F248&gt;=AW$5,$F248&lt;=AW$6),IF(AND($G248&gt;=AW$5,$G248&lt;=AW$6),5,IF($L248=1,2,1)),IF(AND($G248&gt;=AW$5,$G248&lt;=AW$6),IF($M248&gt;0,4,3),0)),IF(AND($D248&lt;=AW$6,$E248&gt;=AW$5),60,0)))</f>
        <v/>
      </c>
      <c r="AX248" s="80" t="str">
        <f>IF(OR($A248="",NOT(ISNUMBER($G248))),"",IF(AND($F248&lt;=AX$6,$G248&gt;=AX$5),IF(AX$5&gt;$N248,5,$K248)*10+IF(AND($F248&gt;=AX$5,$F248&lt;=AX$6),IF(AND($G248&gt;=AX$5,$G248&lt;=AX$6),5,IF($L248=1,2,1)),IF(AND($G248&gt;=AX$5,$G248&lt;=AX$6),IF($M248&gt;0,4,3),0)),IF(AND($D248&lt;=AX$6,$E248&gt;=AX$5),60,0)))</f>
        <v/>
      </c>
      <c r="AY248" s="80" t="str">
        <f>IF(OR($A248="",NOT(ISNUMBER($G248))),"",IF(AND($F248&lt;=AY$6,$G248&gt;=AY$5),IF(AY$5&gt;$N248,5,$K248)*10+IF(AND($F248&gt;=AY$5,$F248&lt;=AY$6),IF(AND($G248&gt;=AY$5,$G248&lt;=AY$6),5,IF($L248=1,2,1)),IF(AND($G248&gt;=AY$5,$G248&lt;=AY$6),IF($M248&gt;0,4,3),0)),IF(AND($D248&lt;=AY$6,$E248&gt;=AY$5),60,0)))</f>
        <v/>
      </c>
      <c r="AZ248" s="80" t="str">
        <f>IF(OR($A248="",NOT(ISNUMBER($G248))),"",IF(AND($F248&lt;=AZ$6,$G248&gt;=AZ$5),IF(AZ$5&gt;$N248,5,$K248)*10+IF(AND($F248&gt;=AZ$5,$F248&lt;=AZ$6),IF(AND($G248&gt;=AZ$5,$G248&lt;=AZ$6),5,IF($L248=1,2,1)),IF(AND($G248&gt;=AZ$5,$G248&lt;=AZ$6),IF($M248&gt;0,4,3),0)),IF(AND($D248&lt;=AZ$6,$E248&gt;=AZ$5),60,0)))</f>
        <v/>
      </c>
      <c r="BA248" s="80" t="str">
        <f>IF(OR($A248="",NOT(ISNUMBER($G248))),"",IF(AND($F248&lt;=BA$6,$G248&gt;=BA$5),IF(BA$5&gt;$N248,5,$K248)*10+IF(AND($F248&gt;=BA$5,$F248&lt;=BA$6),IF(AND($G248&gt;=BA$5,$G248&lt;=BA$6),5,IF($L248=1,2,1)),IF(AND($G248&gt;=BA$5,$G248&lt;=BA$6),IF($M248&gt;0,4,3),0)),IF(AND($D248&lt;=BA$6,$E248&gt;=BA$5),60,0)))</f>
        <v/>
      </c>
      <c r="BB248" s="80" t="str">
        <f>IF(OR($A248="",NOT(ISNUMBER($G248))),"",IF(AND($F248&lt;=BB$6,$G248&gt;=BB$5),IF(BB$5&gt;$N248,5,$K248)*10+IF(AND($F248&gt;=BB$5,$F248&lt;=BB$6),IF(AND($G248&gt;=BB$5,$G248&lt;=BB$6),5,IF($L248=1,2,1)),IF(AND($G248&gt;=BB$5,$G248&lt;=BB$6),IF($M248&gt;0,4,3),0)),IF(AND($D248&lt;=BB$6,$E248&gt;=BB$5),60,0)))</f>
        <v/>
      </c>
      <c r="BC248" s="80" t="str">
        <f>IF(OR($A248="",NOT(ISNUMBER($G248))),"",IF(AND($F248&lt;=BC$6,$G248&gt;=BC$5),IF(BC$5&gt;$N248,5,$K248)*10+IF(AND($F248&gt;=BC$5,$F248&lt;=BC$6),IF(AND($G248&gt;=BC$5,$G248&lt;=BC$6),5,IF($L248=1,2,1)),IF(AND($G248&gt;=BC$5,$G248&lt;=BC$6),IF($M248&gt;0,4,3),0)),IF(AND($D248&lt;=BC$6,$E248&gt;=BC$5),60,0)))</f>
        <v/>
      </c>
      <c r="BD248" s="80" t="str">
        <f>IF(OR($A248="",NOT(ISNUMBER($G248))),"",IF(AND($F248&lt;=BD$6,$G248&gt;=BD$5),IF(BD$5&gt;$N248,5,$K248)*10+IF(AND($F248&gt;=BD$5,$F248&lt;=BD$6),IF(AND($G248&gt;=BD$5,$G248&lt;=BD$6),5,IF($L248=1,2,1)),IF(AND($G248&gt;=BD$5,$G248&lt;=BD$6),IF($M248&gt;0,4,3),0)),IF(AND($D248&lt;=BD$6,$E248&gt;=BD$5),60,0)))</f>
        <v/>
      </c>
      <c r="BE248" s="80" t="str">
        <f>IF(OR($A248="",NOT(ISNUMBER($G248))),"",IF(AND($F248&lt;=BE$6,$G248&gt;=BE$5),IF(BE$5&gt;$N248,5,$K248)*10+IF(AND($F248&gt;=BE$5,$F248&lt;=BE$6),IF(AND($G248&gt;=BE$5,$G248&lt;=BE$6),5,IF($L248=1,2,1)),IF(AND($G248&gt;=BE$5,$G248&lt;=BE$6),IF($M248&gt;0,4,3),0)),IF(AND($D248&lt;=BE$6,$E248&gt;=BE$5),60,0)))</f>
        <v/>
      </c>
      <c r="BF248" s="80" t="str">
        <f>IF(OR($A248="",NOT(ISNUMBER($G248))),"",IF(AND($F248&lt;=BF$6,$G248&gt;=BF$5),IF(BF$5&gt;$N248,5,$K248)*10+IF(AND($F248&gt;=BF$5,$F248&lt;=BF$6),IF(AND($G248&gt;=BF$5,$G248&lt;=BF$6),5,IF($L248=1,2,1)),IF(AND($G248&gt;=BF$5,$G248&lt;=BF$6),IF($M248&gt;0,4,3),0)),IF(AND($D248&lt;=BF$6,$E248&gt;=BF$5),60,0)))</f>
        <v/>
      </c>
      <c r="BG248" s="80" t="str">
        <f>IF(OR($A248="",NOT(ISNUMBER($G248))),"",IF(AND($F248&lt;=BG$6,$G248&gt;=BG$5),IF(BG$5&gt;$N248,5,$K248)*10+IF(AND($F248&gt;=BG$5,$F248&lt;=BG$6),IF(AND($G248&gt;=BG$5,$G248&lt;=BG$6),5,IF($L248=1,2,1)),IF(AND($G248&gt;=BG$5,$G248&lt;=BG$6),IF($M248&gt;0,4,3),0)),IF(AND($D248&lt;=BG$6,$E248&gt;=BG$5),60,0)))</f>
        <v/>
      </c>
      <c r="BH248" s="80" t="str">
        <f>IF(OR($A248="",NOT(ISNUMBER($G248))),"",IF(AND($F248&lt;=BH$6,$G248&gt;=BH$5),IF(BH$5&gt;$N248,5,$K248)*10+IF(AND($F248&gt;=BH$5,$F248&lt;=BH$6),IF(AND($G248&gt;=BH$5,$G248&lt;=BH$6),5,IF($L248=1,2,1)),IF(AND($G248&gt;=BH$5,$G248&lt;=BH$6),IF($M248&gt;0,4,3),0)),IF(AND($D248&lt;=BH$6,$E248&gt;=BH$5),60,0)))</f>
        <v/>
      </c>
      <c r="BI248" s="80" t="str">
        <f>IF(OR($A248="",NOT(ISNUMBER($G248))),"",IF(AND($F248&lt;=BI$6,$G248&gt;=BI$5),IF(BI$5&gt;$N248,5,$K248)*10+IF(AND($F248&gt;=BI$5,$F248&lt;=BI$6),IF(AND($G248&gt;=BI$5,$G248&lt;=BI$6),5,IF($L248=1,2,1)),IF(AND($G248&gt;=BI$5,$G248&lt;=BI$6),IF($M248&gt;0,4,3),0)),IF(AND($D248&lt;=BI$6,$E248&gt;=BI$5),60,0)))</f>
        <v/>
      </c>
      <c r="BJ248" s="80" t="str">
        <f>IF(OR($A248="",NOT(ISNUMBER($G248))),"",IF(AND($F248&lt;=BJ$6,$G248&gt;=BJ$5),IF(BJ$5&gt;$N248,5,$K248)*10+IF(AND($F248&gt;=BJ$5,$F248&lt;=BJ$6),IF(AND($G248&gt;=BJ$5,$G248&lt;=BJ$6),5,IF($L248=1,2,1)),IF(AND($G248&gt;=BJ$5,$G248&lt;=BJ$6),IF($M248&gt;0,4,3),0)),IF(AND($D248&lt;=BJ$6,$E248&gt;=BJ$5),60,0)))</f>
        <v/>
      </c>
      <c r="BK248" s="80" t="str">
        <f>IF(OR($A248="",NOT(ISNUMBER($G248))),"",IF(AND($F248&lt;=BK$6,$G248&gt;=BK$5),IF(BK$5&gt;$N248,5,$K248)*10+IF(AND($F248&gt;=BK$5,$F248&lt;=BK$6),IF(AND($G248&gt;=BK$5,$G248&lt;=BK$6),5,IF($L248=1,2,1)),IF(AND($G248&gt;=BK$5,$G248&lt;=BK$6),IF($M248&gt;0,4,3),0)),IF(AND($D248&lt;=BK$6,$E248&gt;=BK$5),60,0)))</f>
        <v/>
      </c>
      <c r="BL248" s="80" t="str">
        <f>IF(OR($A248="",NOT(ISNUMBER($G248))),"",IF(AND($F248&lt;=BL$6,$G248&gt;=BL$5),IF(BL$5&gt;$N248,5,$K248)*10+IF(AND($F248&gt;=BL$5,$F248&lt;=BL$6),IF(AND($G248&gt;=BL$5,$G248&lt;=BL$6),5,IF($L248=1,2,1)),IF(AND($G248&gt;=BL$5,$G248&lt;=BL$6),IF($M248&gt;0,4,3),0)),IF(AND($D248&lt;=BL$6,$E248&gt;=BL$5),60,0)))</f>
        <v/>
      </c>
      <c r="BM248" s="80" t="str">
        <f>IF(OR($A248="",NOT(ISNUMBER($G248))),"",IF(AND($F248&lt;=BM$6,$G248&gt;=BM$5),IF(BM$5&gt;$N248,5,$K248)*10+IF(AND($F248&gt;=BM$5,$F248&lt;=BM$6),IF(AND($G248&gt;=BM$5,$G248&lt;=BM$6),5,IF($L248=1,2,1)),IF(AND($G248&gt;=BM$5,$G248&lt;=BM$6),IF($M248&gt;0,4,3),0)),IF(AND($D248&lt;=BM$6,$E248&gt;=BM$5),60,0)))</f>
        <v/>
      </c>
      <c r="BN248" s="80" t="str">
        <f>IF(OR($A248="",NOT(ISNUMBER($G248))),"",IF(AND($F248&lt;=BN$6,$G248&gt;=BN$5),IF(BN$5&gt;$N248,5,$K248)*10+IF(AND($F248&gt;=BN$5,$F248&lt;=BN$6),IF(AND($G248&gt;=BN$5,$G248&lt;=BN$6),5,IF($L248=1,2,1)),IF(AND($G248&gt;=BN$5,$G248&lt;=BN$6),IF($M248&gt;0,4,3),0)),IF(AND($D248&lt;=BN$6,$E248&gt;=BN$5),60,0)))</f>
        <v/>
      </c>
      <c r="BO248" s="80" t="str">
        <f>IF(OR($A248="",NOT(ISNUMBER($G248))),"",IF(AND($F248&lt;=BO$6,$G248&gt;=BO$5),IF(BO$5&gt;$N248,5,$K248)*10+IF(AND($F248&gt;=BO$5,$F248&lt;=BO$6),IF(AND($G248&gt;=BO$5,$G248&lt;=BO$6),5,IF($L248=1,2,1)),IF(AND($G248&gt;=BO$5,$G248&lt;=BO$6),IF($M248&gt;0,4,3),0)),IF(AND($D248&lt;=BO$6,$E248&gt;=BO$5),60,0)))</f>
        <v/>
      </c>
      <c r="BP248" s="80" t="str">
        <f>IF(OR($A248="",NOT(ISNUMBER($G248))),"",IF(AND($F248&lt;=BP$6,$G248&gt;=BP$5),IF(BP$5&gt;$N248,5,$K248)*10+IF(AND($F248&gt;=BP$5,$F248&lt;=BP$6),IF(AND($G248&gt;=BP$5,$G248&lt;=BP$6),5,IF($L248=1,2,1)),IF(AND($G248&gt;=BP$5,$G248&lt;=BP$6),IF($M248&gt;0,4,3),0)),IF(AND($D248&lt;=BP$6,$E248&gt;=BP$5),60,0)))</f>
        <v/>
      </c>
      <c r="BQ248" s="80" t="str">
        <f>IF(OR($A248="",NOT(ISNUMBER($G248))),"",IF(AND($F248&lt;=BQ$6,$G248&gt;=BQ$5),IF(BQ$5&gt;$N248,5,$K248)*10+IF(AND($F248&gt;=BQ$5,$F248&lt;=BQ$6),IF(AND($G248&gt;=BQ$5,$G248&lt;=BQ$6),5,IF($L248=1,2,1)),IF(AND($G248&gt;=BQ$5,$G248&lt;=BQ$6),IF($M248&gt;0,4,3),0)),IF(AND($D248&lt;=BQ$6,$E248&gt;=BQ$5),60,0)))</f>
        <v/>
      </c>
      <c r="BR248" s="80" t="str">
        <f>IF(OR($A248="",NOT(ISNUMBER($G248))),"",IF(AND($F248&lt;=BR$6,$G248&gt;=BR$5),IF(BR$5&gt;$N248,5,$K248)*10+IF(AND($F248&gt;=BR$5,$F248&lt;=BR$6),IF(AND($G248&gt;=BR$5,$G248&lt;=BR$6),5,IF($L248=1,2,1)),IF(AND($G248&gt;=BR$5,$G248&lt;=BR$6),IF($M248&gt;0,4,3),0)),IF(AND($D248&lt;=BR$6,$E248&gt;=BR$5),60,0)))</f>
        <v/>
      </c>
      <c r="BS248" s="80" t="str">
        <f>IF(OR($A248="",NOT(ISNUMBER($G248))),"",IF(AND($F248&lt;=BS$6,$G248&gt;=BS$5),IF(BS$5&gt;$N248,5,$K248)*10+IF(AND($F248&gt;=BS$5,$F248&lt;=BS$6),IF(AND($G248&gt;=BS$5,$G248&lt;=BS$6),5,IF($L248=1,2,1)),IF(AND($G248&gt;=BS$5,$G248&lt;=BS$6),IF($M248&gt;0,4,3),0)),IF(AND($D248&lt;=BS$6,$E248&gt;=BS$5),60,0)))</f>
        <v/>
      </c>
      <c r="BT248" s="80" t="str">
        <f>IF(OR($A248="",NOT(ISNUMBER($G248))),"",IF(AND($F248&lt;=BT$6,$G248&gt;=BT$5),IF(BT$5&gt;$N248,5,$K248)*10+IF(AND($F248&gt;=BT$5,$F248&lt;=BT$6),IF(AND($G248&gt;=BT$5,$G248&lt;=BT$6),5,IF($L248=1,2,1)),IF(AND($G248&gt;=BT$5,$G248&lt;=BT$6),IF($M248&gt;0,4,3),0)),IF(AND($D248&lt;=BT$6,$E248&gt;=BT$5),60,0)))</f>
        <v/>
      </c>
      <c r="BU248" s="80" t="str">
        <f>IF(OR($A248="",NOT(ISNUMBER($G248))),"",IF(AND($F248&lt;=BU$6,$G248&gt;=BU$5),IF(BU$5&gt;$N248,5,$K248)*10+IF(AND($F248&gt;=BU$5,$F248&lt;=BU$6),IF(AND($G248&gt;=BU$5,$G248&lt;=BU$6),5,IF($L248=1,2,1)),IF(AND($G248&gt;=BU$5,$G248&lt;=BU$6),IF($M248&gt;0,4,3),0)),IF(AND($D248&lt;=BU$6,$E248&gt;=BU$5),60,0)))</f>
        <v/>
      </c>
      <c r="BV248" s="80" t="str">
        <f>IF(OR($A248="",NOT(ISNUMBER($G248))),"",IF(AND($F248&lt;=BV$6,$G248&gt;=BV$5),IF(BV$5&gt;$N248,5,$K248)*10+IF(AND($F248&gt;=BV$5,$F248&lt;=BV$6),IF(AND($G248&gt;=BV$5,$G248&lt;=BV$6),5,IF($L248=1,2,1)),IF(AND($G248&gt;=BV$5,$G248&lt;=BV$6),IF($M248&gt;0,4,3),0)),IF(AND($D248&lt;=BV$6,$E248&gt;=BV$5),60,0)))</f>
        <v/>
      </c>
      <c r="BW248" s="80" t="str">
        <f>IF(OR($A248="",NOT(ISNUMBER($G248))),"",IF(AND($F248&lt;=BW$6,$G248&gt;=BW$5),IF(BW$5&gt;$N248,5,$K248)*10+IF(AND($F248&gt;=BW$5,$F248&lt;=BW$6),IF(AND($G248&gt;=BW$5,$G248&lt;=BW$6),5,IF($L248=1,2,1)),IF(AND($G248&gt;=BW$5,$G248&lt;=BW$6),IF($M248&gt;0,4,3),0)),IF(AND($D248&lt;=BW$6,$E248&gt;=BW$5),60,0)))</f>
        <v/>
      </c>
      <c r="BX248" s="80" t="str">
        <f>IF(OR($A248="",NOT(ISNUMBER($G248))),"",IF(AND($F248&lt;=BX$6,$G248&gt;=BX$5),IF(BX$5&gt;$N248,5,$K248)*10+IF(AND($F248&gt;=BX$5,$F248&lt;=BX$6),IF(AND($G248&gt;=BX$5,$G248&lt;=BX$6),5,IF($L248=1,2,1)),IF(AND($G248&gt;=BX$5,$G248&lt;=BX$6),IF($M248&gt;0,4,3),0)),IF(AND($D248&lt;=BX$6,$E248&gt;=BX$5),60,0)))</f>
        <v/>
      </c>
      <c r="BY248" s="80" t="str">
        <f>IF(OR($A248="",NOT(ISNUMBER($G248))),"",IF(AND($F248&lt;=BY$6,$G248&gt;=BY$5),IF(BY$5&gt;$N248,5,$K248)*10+IF(AND($F248&gt;=BY$5,$F248&lt;=BY$6),IF(AND($G248&gt;=BY$5,$G248&lt;=BY$6),5,IF($L248=1,2,1)),IF(AND($G248&gt;=BY$5,$G248&lt;=BY$6),IF($M248&gt;0,4,3),0)),IF(AND($D248&lt;=BY$6,$E248&gt;=BY$5),60,0)))</f>
        <v/>
      </c>
      <c r="BZ248" s="80" t="str">
        <f>IF(OR($A248="",NOT(ISNUMBER($G248))),"",IF(AND($F248&lt;=BZ$6,$G248&gt;=BZ$5),IF(BZ$5&gt;$N248,5,$K248)*10+IF(AND($F248&gt;=BZ$5,$F248&lt;=BZ$6),IF(AND($G248&gt;=BZ$5,$G248&lt;=BZ$6),5,IF($L248=1,2,1)),IF(AND($G248&gt;=BZ$5,$G248&lt;=BZ$6),IF($M248&gt;0,4,3),0)),IF(AND($D248&lt;=BZ$6,$E248&gt;=BZ$5),60,0)))</f>
        <v/>
      </c>
      <c r="CA248" s="80" t="str">
        <f>IF(OR($A248="",NOT(ISNUMBER($G248))),"",IF(AND($F248&lt;=CA$6,$G248&gt;=CA$5),IF(CA$5&gt;$N248,5,$K248)*10+IF(AND($F248&gt;=CA$5,$F248&lt;=CA$6),IF(AND($G248&gt;=CA$5,$G248&lt;=CA$6),5,IF($L248=1,2,1)),IF(AND($G248&gt;=CA$5,$G248&lt;=CA$6),IF($M248&gt;0,4,3),0)),IF(AND($D248&lt;=CA$6,$E248&gt;=CA$5),60,0)))</f>
        <v/>
      </c>
      <c r="CB248" s="80" t="str">
        <f>IF(OR($A248="",NOT(ISNUMBER($G248))),"",IF(AND($F248&lt;=CB$6,$G248&gt;=CB$5),IF(CB$5&gt;$N248,5,$K248)*10+IF(AND($F248&gt;=CB$5,$F248&lt;=CB$6),IF(AND($G248&gt;=CB$5,$G248&lt;=CB$6),5,IF($L248=1,2,1)),IF(AND($G248&gt;=CB$5,$G248&lt;=CB$6),IF($M248&gt;0,4,3),0)),IF(AND($D248&lt;=CB$6,$E248&gt;=CB$5),60,0)))</f>
        <v/>
      </c>
      <c r="CC248" s="80" t="str">
        <f>IF(OR($A248="",NOT(ISNUMBER($G248))),"",IF(AND($F248&lt;=CC$6,$G248&gt;=CC$5),IF(CC$5&gt;$N248,5,$K248)*10+IF(AND($F248&gt;=CC$5,$F248&lt;=CC$6),IF(AND($G248&gt;=CC$5,$G248&lt;=CC$6),5,IF($L248=1,2,1)),IF(AND($G248&gt;=CC$5,$G248&lt;=CC$6),IF($M248&gt;0,4,3),0)),IF(AND($D248&lt;=CC$6,$E248&gt;=CC$5),60,0)))</f>
        <v/>
      </c>
      <c r="CD248" s="80" t="str">
        <f>IF(OR($A248="",NOT(ISNUMBER($G248))),"",IF(AND($F248&lt;=CD$6,$G248&gt;=CD$5),IF(CD$5&gt;$N248,5,$K248)*10+IF(AND($F248&gt;=CD$5,$F248&lt;=CD$6),IF(AND($G248&gt;=CD$5,$G248&lt;=CD$6),5,IF($L248=1,2,1)),IF(AND($G248&gt;=CD$5,$G248&lt;=CD$6),IF($M248&gt;0,4,3),0)),IF(AND($D248&lt;=CD$6,$E248&gt;=CD$5),60,0)))</f>
        <v/>
      </c>
      <c r="CE248" s="80" t="str">
        <f>IF(OR($A248="",NOT(ISNUMBER($G248))),"",IF(AND($F248&lt;=CE$6,$G248&gt;=CE$5),IF(CE$5&gt;$N248,5,$K248)*10+IF(AND($F248&gt;=CE$5,$F248&lt;=CE$6),IF(AND($G248&gt;=CE$5,$G248&lt;=CE$6),5,IF($L248=1,2,1)),IF(AND($G248&gt;=CE$5,$G248&lt;=CE$6),IF($M248&gt;0,4,3),0)),IF(AND($D248&lt;=CE$6,$E248&gt;=CE$5),60,0)))</f>
        <v/>
      </c>
      <c r="CF248" s="80" t="str">
        <f>IF(OR($A248="",NOT(ISNUMBER($G248))),"",IF(AND($F248&lt;=CF$6,$G248&gt;=CF$5),IF(CF$5&gt;$N248,5,$K248)*10+IF(AND($F248&gt;=CF$5,$F248&lt;=CF$6),IF(AND($G248&gt;=CF$5,$G248&lt;=CF$6),5,IF($L248=1,2,1)),IF(AND($G248&gt;=CF$5,$G248&lt;=CF$6),IF($M248&gt;0,4,3),0)),IF(AND($D248&lt;=CF$6,$E248&gt;=CF$5),60,0)))</f>
        <v/>
      </c>
      <c r="CG248" s="80" t="str">
        <f>IF(OR($A248="",NOT(ISNUMBER($G248))),"",IF(AND($F248&lt;=CG$6,$G248&gt;=CG$5),IF(CG$5&gt;$N248,5,$K248)*10+IF(AND($F248&gt;=CG$5,$F248&lt;=CG$6),IF(AND($G248&gt;=CG$5,$G248&lt;=CG$6),5,IF($L248=1,2,1)),IF(AND($G248&gt;=CG$5,$G248&lt;=CG$6),IF($M248&gt;0,4,3),0)),IF(AND($D248&lt;=CG$6,$E248&gt;=CG$5),60,0)))</f>
        <v/>
      </c>
      <c r="CH248" s="80" t="str">
        <f>IF(OR($A248="",NOT(ISNUMBER($G248))),"",IF(AND($F248&lt;=CH$6,$G248&gt;=CH$5),IF(CH$5&gt;$N248,5,$K248)*10+IF(AND($F248&gt;=CH$5,$F248&lt;=CH$6),IF(AND($G248&gt;=CH$5,$G248&lt;=CH$6),5,IF($L248=1,2,1)),IF(AND($G248&gt;=CH$5,$G248&lt;=CH$6),IF($M248&gt;0,4,3),0)),IF(AND($D248&lt;=CH$6,$E248&gt;=CH$5),60,0)))</f>
        <v/>
      </c>
      <c r="CI248" s="80" t="str">
        <f>IF(OR($A248="",NOT(ISNUMBER($G248))),"",IF(AND($F248&lt;=CI$6,$G248&gt;=CI$5),IF(CI$5&gt;$N248,5,$K248)*10+IF(AND($F248&gt;=CI$5,$F248&lt;=CI$6),IF(AND($G248&gt;=CI$5,$G248&lt;=CI$6),5,IF($L248=1,2,1)),IF(AND($G248&gt;=CI$5,$G248&lt;=CI$6),IF($M248&gt;0,4,3),0)),IF(AND($D248&lt;=CI$6,$E248&gt;=CI$5),60,0)))</f>
        <v/>
      </c>
      <c r="CJ248" s="80" t="str">
        <f>IF(OR($A248="",NOT(ISNUMBER($G248))),"",IF(AND($F248&lt;=CJ$6,$G248&gt;=CJ$5),IF(CJ$5&gt;$N248,5,$K248)*10+IF(AND($F248&gt;=CJ$5,$F248&lt;=CJ$6),IF(AND($G248&gt;=CJ$5,$G248&lt;=CJ$6),5,IF($L248=1,2,1)),IF(AND($G248&gt;=CJ$5,$G248&lt;=CJ$6),IF($M248&gt;0,4,3),0)),IF(AND($D248&lt;=CJ$6,$E248&gt;=CJ$5),60,0)))</f>
        <v/>
      </c>
      <c r="CK248" s="80" t="str">
        <f>IF(OR($A248="",NOT(ISNUMBER($G248))),"",IF(AND($F248&lt;=CK$6,$G248&gt;=CK$5),IF(CK$5&gt;$N248,5,$K248)*10+IF(AND($F248&gt;=CK$5,$F248&lt;=CK$6),IF(AND($G248&gt;=CK$5,$G248&lt;=CK$6),5,IF($L248=1,2,1)),IF(AND($G248&gt;=CK$5,$G248&lt;=CK$6),IF($M248&gt;0,4,3),0)),IF(AND($D248&lt;=CK$6,$E248&gt;=CK$5),60,0)))</f>
        <v/>
      </c>
      <c r="CL248" s="80" t="str">
        <f>IF(OR($A248="",NOT(ISNUMBER($G248))),"",IF(AND($F248&lt;=CL$6,$G248&gt;=CL$5),IF(CL$5&gt;$N248,5,$K248)*10+IF(AND($F248&gt;=CL$5,$F248&lt;=CL$6),IF(AND($G248&gt;=CL$5,$G248&lt;=CL$6),5,IF($L248=1,2,1)),IF(AND($G248&gt;=CL$5,$G248&lt;=CL$6),IF($M248&gt;0,4,3),0)),IF(AND($D248&lt;=CL$6,$E248&gt;=CL$5),60,0)))</f>
        <v/>
      </c>
      <c r="CM248" s="80" t="str">
        <f>IF(OR($A248="",NOT(ISNUMBER($G248))),"",IF(AND($F248&lt;=CM$6,$G248&gt;=CM$5),IF(CM$5&gt;$N248,5,$K248)*10+IF(AND($F248&gt;=CM$5,$F248&lt;=CM$6),IF(AND($G248&gt;=CM$5,$G248&lt;=CM$6),5,IF($L248=1,2,1)),IF(AND($G248&gt;=CM$5,$G248&lt;=CM$6),IF($M248&gt;0,4,3),0)),IF(AND($D248&lt;=CM$6,$E248&gt;=CM$5),60,0)))</f>
        <v/>
      </c>
      <c r="CN248" s="80" t="str">
        <f>IF(OR($A248="",NOT(ISNUMBER($G248))),"",IF(AND($F248&lt;=CN$6,$G248&gt;=CN$5),IF(CN$5&gt;$N248,5,$K248)*10+IF(AND($F248&gt;=CN$5,$F248&lt;=CN$6),IF(AND($G248&gt;=CN$5,$G248&lt;=CN$6),5,IF($L248=1,2,1)),IF(AND($G248&gt;=CN$5,$G248&lt;=CN$6),IF($M248&gt;0,4,3),0)),IF(AND($D248&lt;=CN$6,$E248&gt;=CN$5),60,0)))</f>
        <v/>
      </c>
      <c r="CO248" s="80" t="str">
        <f>IF(OR($A248="",NOT(ISNUMBER($G248))),"",IF(AND($F248&lt;=CO$6,$G248&gt;=CO$5),IF(CO$5&gt;$N248,5,$K248)*10+IF(AND($F248&gt;=CO$5,$F248&lt;=CO$6),IF(AND($G248&gt;=CO$5,$G248&lt;=CO$6),5,IF($L248=1,2,1)),IF(AND($G248&gt;=CO$5,$G248&lt;=CO$6),IF($M248&gt;0,4,3),0)),IF(AND($D248&lt;=CO$6,$E248&gt;=CO$5),60,0)))</f>
        <v/>
      </c>
      <c r="CP248" s="80" t="str">
        <f>IF(OR($A248="",NOT(ISNUMBER($G248))),"",IF(AND($F248&lt;=CP$6,$G248&gt;=CP$5),IF(CP$5&gt;$N248,5,$K248)*10+IF(AND($F248&gt;=CP$5,$F248&lt;=CP$6),IF(AND($G248&gt;=CP$5,$G248&lt;=CP$6),5,IF($L248=1,2,1)),IF(AND($G248&gt;=CP$5,$G248&lt;=CP$6),IF($M248&gt;0,4,3),0)),IF(AND($D248&lt;=CP$6,$E248&gt;=CP$5),60,0)))</f>
        <v/>
      </c>
      <c r="CQ248" s="80" t="str">
        <f>IF(OR($A248="",NOT(ISNUMBER($G248))),"",IF(AND($F248&lt;=CQ$6,$G248&gt;=CQ$5),IF(CQ$5&gt;$N248,5,$K248)*10+IF(AND($F248&gt;=CQ$5,$F248&lt;=CQ$6),IF(AND($G248&gt;=CQ$5,$G248&lt;=CQ$6),5,IF($L248=1,2,1)),IF(AND($G248&gt;=CQ$5,$G248&lt;=CQ$6),IF($M248&gt;0,4,3),0)),IF(AND($D248&lt;=CQ$6,$E248&gt;=CQ$5),60,0)))</f>
        <v/>
      </c>
      <c r="CR248" s="80" t="str">
        <f>IF(OR($A248="",NOT(ISNUMBER($G248))),"",IF(AND($F248&lt;=CR$6,$G248&gt;=CR$5),IF(CR$5&gt;$N248,5,$K248)*10+IF(AND($F248&gt;=CR$5,$F248&lt;=CR$6),IF(AND($G248&gt;=CR$5,$G248&lt;=CR$6),5,IF($L248=1,2,1)),IF(AND($G248&gt;=CR$5,$G248&lt;=CR$6),IF($M248&gt;0,4,3),0)),IF(AND($D248&lt;=CR$6,$E248&gt;=CR$5),60,0)))</f>
        <v/>
      </c>
      <c r="CS248" s="80" t="str">
        <f>IF(OR($A248="",NOT(ISNUMBER($G248))),"",IF(AND($F248&lt;=CS$6,$G248&gt;=CS$5),IF(CS$5&gt;$N248,5,$K248)*10+IF(AND($F248&gt;=CS$5,$F248&lt;=CS$6),IF(AND($G248&gt;=CS$5,$G248&lt;=CS$6),5,IF($L248=1,2,1)),IF(AND($G248&gt;=CS$5,$G248&lt;=CS$6),IF($M248&gt;0,4,3),0)),IF(AND($D248&lt;=CS$6,$E248&gt;=CS$5),60,0)))</f>
        <v/>
      </c>
      <c r="CT248" s="80" t="str">
        <f>IF(OR($A248="",NOT(ISNUMBER($G248))),"",IF(AND($F248&lt;=CT$6,$G248&gt;=CT$5),IF(CT$5&gt;$N248,5,$K248)*10+IF(AND($F248&gt;=CT$5,$F248&lt;=CT$6),IF(AND($G248&gt;=CT$5,$G248&lt;=CT$6),5,IF($L248=1,2,1)),IF(AND($G248&gt;=CT$5,$G248&lt;=CT$6),IF($M248&gt;0,4,3),0)),IF(AND($D248&lt;=CT$6,$E248&gt;=CT$5),60,0)))</f>
        <v/>
      </c>
      <c r="CU248" s="80" t="str">
        <f>IF(OR($A248="",NOT(ISNUMBER($G248))),"",IF(AND($F248&lt;=CU$6,$G248&gt;=CU$5),IF(CU$5&gt;$N248,5,$K248)*10+IF(AND($F248&gt;=CU$5,$F248&lt;=CU$6),IF(AND($G248&gt;=CU$5,$G248&lt;=CU$6),5,IF($L248=1,2,1)),IF(AND($G248&gt;=CU$5,$G248&lt;=CU$6),IF($M248&gt;0,4,3),0)),IF(AND($D248&lt;=CU$6,$E248&gt;=CU$5),60,0)))</f>
        <v/>
      </c>
      <c r="CV248" s="80" t="str">
        <f>IF(OR($A248="",NOT(ISNUMBER($G248))),"",IF(AND($F248&lt;=CV$6,$G248&gt;=CV$5),IF(CV$5&gt;$N248,5,$K248)*10+IF(AND($F248&gt;=CV$5,$F248&lt;=CV$6),IF(AND($G248&gt;=CV$5,$G248&lt;=CV$6),5,IF($L248=1,2,1)),IF(AND($G248&gt;=CV$5,$G248&lt;=CV$6),IF($M248&gt;0,4,3),0)),IF(AND($D248&lt;=CV$6,$E248&gt;=CV$5),60,0)))</f>
        <v/>
      </c>
      <c r="CW248" s="80" t="str">
        <f>IF(OR($A248="",NOT(ISNUMBER($G248))),"",IF(AND($F248&lt;=CW$6,$G248&gt;=CW$5),IF(CW$5&gt;$N248,5,$K248)*10+IF(AND($F248&gt;=CW$5,$F248&lt;=CW$6),IF(AND($G248&gt;=CW$5,$G248&lt;=CW$6),5,IF($L248=1,2,1)),IF(AND($G248&gt;=CW$5,$G248&lt;=CW$6),IF($M248&gt;0,4,3),0)),IF(AND($D248&lt;=CW$6,$E248&gt;=CW$5),60,0)))</f>
        <v/>
      </c>
      <c r="CX248" s="80" t="str">
        <f>IF(OR($A248="",NOT(ISNUMBER($G248))),"",IF(AND($F248&lt;=CX$6,$G248&gt;=CX$5),IF(CX$5&gt;$N248,5,$K248)*10+IF(AND($F248&gt;=CX$5,$F248&lt;=CX$6),IF(AND($G248&gt;=CX$5,$G248&lt;=CX$6),5,IF($L248=1,2,1)),IF(AND($G248&gt;=CX$5,$G248&lt;=CX$6),IF($M248&gt;0,4,3),0)),IF(AND($D248&lt;=CX$6,$E248&gt;=CX$5),60,0)))</f>
        <v/>
      </c>
      <c r="CY248" s="80" t="str">
        <f>IF(OR($A248="",NOT(ISNUMBER($G248))),"",IF(AND($F248&lt;=CY$6,$G248&gt;=CY$5),IF(CY$5&gt;$N248,5,$K248)*10+IF(AND($F248&gt;=CY$5,$F248&lt;=CY$6),IF(AND($G248&gt;=CY$5,$G248&lt;=CY$6),5,IF($L248=1,2,1)),IF(AND($G248&gt;=CY$5,$G248&lt;=CY$6),IF($M248&gt;0,4,3),0)),IF(AND($D248&lt;=CY$6,$E248&gt;=CY$5),60,0)))</f>
        <v/>
      </c>
      <c r="CZ248" s="80" t="str">
        <f>IF(OR($A248="",NOT(ISNUMBER($G248))),"",IF(AND($F248&lt;=CZ$6,$G248&gt;=CZ$5),IF(CZ$5&gt;$N248,5,$K248)*10+IF(AND($F248&gt;=CZ$5,$F248&lt;=CZ$6),IF(AND($G248&gt;=CZ$5,$G248&lt;=CZ$6),5,IF($L248=1,2,1)),IF(AND($G248&gt;=CZ$5,$G248&lt;=CZ$6),IF($M248&gt;0,4,3),0)),IF(AND($D248&lt;=CZ$6,$E248&gt;=CZ$5),60,0)))</f>
        <v/>
      </c>
      <c r="DA248" s="80" t="str">
        <f>IF(OR($A248="",NOT(ISNUMBER($G248))),"",IF(AND($F248&lt;=DA$6,$G248&gt;=DA$5),IF(DA$5&gt;$N248,5,$K248)*10+IF(AND($F248&gt;=DA$5,$F248&lt;=DA$6),IF(AND($G248&gt;=DA$5,$G248&lt;=DA$6),5,IF($L248=1,2,1)),IF(AND($G248&gt;=DA$5,$G248&lt;=DA$6),IF($M248&gt;0,4,3),0)),IF(AND($D248&lt;=DA$6,$E248&gt;=DA$5),60,0)))</f>
        <v/>
      </c>
      <c r="DB248" s="80" t="str">
        <f>IF(OR($A248="",NOT(ISNUMBER($G248))),"",IF(AND($F248&lt;=DB$6,$G248&gt;=DB$5),IF(DB$5&gt;$N248,5,$K248)*10+IF(AND($F248&gt;=DB$5,$F248&lt;=DB$6),IF(AND($G248&gt;=DB$5,$G248&lt;=DB$6),5,IF($L248=1,2,1)),IF(AND($G248&gt;=DB$5,$G248&lt;=DB$6),IF($M248&gt;0,4,3),0)),IF(AND($D248&lt;=DB$6,$E248&gt;=DB$5),60,0)))</f>
        <v/>
      </c>
      <c r="DC248" s="80" t="str">
        <f>IF(OR($A248="",NOT(ISNUMBER($G248))),"",IF(AND($F248&lt;=DC$6,$G248&gt;=DC$5),IF(DC$5&gt;$N248,5,$K248)*10+IF(AND($F248&gt;=DC$5,$F248&lt;=DC$6),IF(AND($G248&gt;=DC$5,$G248&lt;=DC$6),5,IF($L248=1,2,1)),IF(AND($G248&gt;=DC$5,$G248&lt;=DC$6),IF($M248&gt;0,4,3),0)),IF(AND($D248&lt;=DC$6,$E248&gt;=DC$5),60,0)))</f>
        <v/>
      </c>
      <c r="DD248" s="80" t="str">
        <f>IF(OR($A248="",NOT(ISNUMBER($G248))),"",IF(AND($F248&lt;=DD$6,$G248&gt;=DD$5),IF(DD$5&gt;$N248,5,$K248)*10+IF(AND($F248&gt;=DD$5,$F248&lt;=DD$6),IF(AND($G248&gt;=DD$5,$G248&lt;=DD$6),5,IF($L248=1,2,1)),IF(AND($G248&gt;=DD$5,$G248&lt;=DD$6),IF($M248&gt;0,4,3),0)),IF(AND($D248&lt;=DD$6,$E248&gt;=DD$5),60,0)))</f>
        <v/>
      </c>
      <c r="DE248" s="80" t="str">
        <f>IF(OR($A248="",NOT(ISNUMBER($G248))),"",IF(AND($F248&lt;=DE$6,$G248&gt;=DE$5),IF(DE$5&gt;$N248,5,$K248)*10+IF(AND($F248&gt;=DE$5,$F248&lt;=DE$6),IF(AND($G248&gt;=DE$5,$G248&lt;=DE$6),5,IF($L248=1,2,1)),IF(AND($G248&gt;=DE$5,$G248&lt;=DE$6),IF($M248&gt;0,4,3),0)),IF(AND($D248&lt;=DE$6,$E248&gt;=DE$5),60,0)))</f>
        <v/>
      </c>
      <c r="DF248" s="80" t="str">
        <f>IF(OR($A248="",NOT(ISNUMBER($G248))),"",IF(AND($F248&lt;=DF$6,$G248&gt;=DF$5),IF(DF$5&gt;$N248,5,$K248)*10+IF(AND($F248&gt;=DF$5,$F248&lt;=DF$6),IF(AND($G248&gt;=DF$5,$G248&lt;=DF$6),5,IF($L248=1,2,1)),IF(AND($G248&gt;=DF$5,$G248&lt;=DF$6),IF($M248&gt;0,4,3),0)),IF(AND($D248&lt;=DF$6,$E248&gt;=DF$5),60,0)))</f>
        <v/>
      </c>
      <c r="DG248" s="80" t="str">
        <f>IF(OR($A248="",NOT(ISNUMBER($G248))),"",IF(AND($F248&lt;=DG$6,$G248&gt;=DG$5),IF(DG$5&gt;$N248,5,$K248)*10+IF(AND($F248&gt;=DG$5,$F248&lt;=DG$6),IF(AND($G248&gt;=DG$5,$G248&lt;=DG$6),5,IF($L248=1,2,1)),IF(AND($G248&gt;=DG$5,$G248&lt;=DG$6),IF($M248&gt;0,4,3),0)),IF(AND($D248&lt;=DG$6,$E248&gt;=DG$5),60,0)))</f>
        <v/>
      </c>
      <c r="DH248" s="80" t="str">
        <f>IF(OR($A248="",NOT(ISNUMBER($G248))),"",IF(AND($F248&lt;=DH$6,$G248&gt;=DH$5),IF(DH$5&gt;$N248,5,$K248)*10+IF(AND($F248&gt;=DH$5,$F248&lt;=DH$6),IF(AND($G248&gt;=DH$5,$G248&lt;=DH$6),5,IF($L248=1,2,1)),IF(AND($G248&gt;=DH$5,$G248&lt;=DH$6),IF($M248&gt;0,4,3),0)),IF(AND($D248&lt;=DH$6,$E248&gt;=DH$5),60,0)))</f>
        <v/>
      </c>
      <c r="DI248" s="80" t="str">
        <f>IF(OR($A248="",NOT(ISNUMBER($G248))),"",IF(AND($F248&lt;=DI$6,$G248&gt;=DI$5),IF(DI$5&gt;$N248,5,$K248)*10+IF(AND($F248&gt;=DI$5,$F248&lt;=DI$6),IF(AND($G248&gt;=DI$5,$G248&lt;=DI$6),5,IF($L248=1,2,1)),IF(AND($G248&gt;=DI$5,$G248&lt;=DI$6),IF($M248&gt;0,4,3),0)),IF(AND($D248&lt;=DI$6,$E248&gt;=DI$5),60,0)))</f>
        <v/>
      </c>
      <c r="DJ248" s="80" t="str">
        <f>IF(OR($A248="",NOT(ISNUMBER($G248))),"",IF(AND($F248&lt;=DJ$6,$G248&gt;=DJ$5),IF(DJ$5&gt;$N248,5,$K248)*10+IF(AND($F248&gt;=DJ$5,$F248&lt;=DJ$6),IF(AND($G248&gt;=DJ$5,$G248&lt;=DJ$6),5,IF($L248=1,2,1)),IF(AND($G248&gt;=DJ$5,$G248&lt;=DJ$6),IF($M248&gt;0,4,3),0)),IF(AND($D248&lt;=DJ$6,$E248&gt;=DJ$5),60,0)))</f>
        <v/>
      </c>
      <c r="DK248" s="80" t="str">
        <f>IF(OR($A248="",NOT(ISNUMBER($G248))),"",IF(AND($F248&lt;=DK$6,$G248&gt;=DK$5),IF(DK$5&gt;$N248,5,$K248)*10+IF(AND($F248&gt;=DK$5,$F248&lt;=DK$6),IF(AND($G248&gt;=DK$5,$G248&lt;=DK$6),5,IF($L248=1,2,1)),IF(AND($G248&gt;=DK$5,$G248&lt;=DK$6),IF($M248&gt;0,4,3),0)),IF(AND($D248&lt;=DK$6,$E248&gt;=DK$5),60,0)))</f>
        <v/>
      </c>
      <c r="DL248" s="80" t="str">
        <f>IF(OR($A248="",NOT(ISNUMBER($G248))),"",IF(AND($F248&lt;=DL$6,$G248&gt;=DL$5),IF(DL$5&gt;$N248,5,$K248)*10+IF(AND($F248&gt;=DL$5,$F248&lt;=DL$6),IF(AND($G248&gt;=DL$5,$G248&lt;=DL$6),5,IF($L248=1,2,1)),IF(AND($G248&gt;=DL$5,$G248&lt;=DL$6),IF($M248&gt;0,4,3),0)),IF(AND($D248&lt;=DL$6,$E248&gt;=DL$5),60,0)))</f>
        <v/>
      </c>
      <c r="DM248" s="80" t="str">
        <f>IF(OR($A248="",NOT(ISNUMBER($G248))),"",IF(AND($F248&lt;=DM$6,$G248&gt;=DM$5),IF(DM$5&gt;$N248,5,$K248)*10+IF(AND($F248&gt;=DM$5,$F248&lt;=DM$6),IF(AND($G248&gt;=DM$5,$G248&lt;=DM$6),5,IF($L248=1,2,1)),IF(AND($G248&gt;=DM$5,$G248&lt;=DM$6),IF($M248&gt;0,4,3),0)),IF(AND($D248&lt;=DM$6,$E248&gt;=DM$5),60,0)))</f>
        <v/>
      </c>
      <c r="DN248" s="80" t="str">
        <f>IF(OR($A248="",NOT(ISNUMBER($G248))),"",IF(AND($F248&lt;=DN$6,$G248&gt;=DN$5),IF(DN$5&gt;$N248,5,$K248)*10+IF(AND($F248&gt;=DN$5,$F248&lt;=DN$6),IF(AND($G248&gt;=DN$5,$G248&lt;=DN$6),5,IF($L248=1,2,1)),IF(AND($G248&gt;=DN$5,$G248&lt;=DN$6),IF($M248&gt;0,4,3),0)),IF(AND($D248&lt;=DN$6,$E248&gt;=DN$5),60,0)))</f>
        <v/>
      </c>
      <c r="DO248" s="80" t="str">
        <f>IF(OR($A248="",NOT(ISNUMBER($G248))),"",IF(AND($F248&lt;=DO$6,$G248&gt;=DO$5),IF(DO$5&gt;$N248,5,$K248)*10+IF(AND($F248&gt;=DO$5,$F248&lt;=DO$6),IF(AND($G248&gt;=DO$5,$G248&lt;=DO$6),5,IF($L248=1,2,1)),IF(AND($G248&gt;=DO$5,$G248&lt;=DO$6),IF($M248&gt;0,4,3),0)),IF(AND($D248&lt;=DO$6,$E248&gt;=DO$5),60,0)))</f>
        <v/>
      </c>
      <c r="DP248" s="80" t="str">
        <f>IF(OR($A248="",NOT(ISNUMBER($G248))),"",IF(AND($F248&lt;=DP$6,$G248&gt;=DP$5),IF(DP$5&gt;$N248,5,$K248)*10+IF(AND($F248&gt;=DP$5,$F248&lt;=DP$6),IF(AND($G248&gt;=DP$5,$G248&lt;=DP$6),5,IF($L248=1,2,1)),IF(AND($G248&gt;=DP$5,$G248&lt;=DP$6),IF($M248&gt;0,4,3),0)),IF(AND($D248&lt;=DP$6,$E248&gt;=DP$5),60,0)))</f>
        <v/>
      </c>
      <c r="DQ248" s="80" t="str">
        <f>IF(OR($A248="",NOT(ISNUMBER($G248))),"",IF(AND($F248&lt;=DQ$6,$G248&gt;=DQ$5),IF(DQ$5&gt;$N248,5,$K248)*10+IF(AND($F248&gt;=DQ$5,$F248&lt;=DQ$6),IF(AND($G248&gt;=DQ$5,$G248&lt;=DQ$6),5,IF($L248=1,2,1)),IF(AND($G248&gt;=DQ$5,$G248&lt;=DQ$6),IF($M248&gt;0,4,3),0)),IF(AND($D248&lt;=DQ$6,$E248&gt;=DQ$5),60,0)))</f>
        <v/>
      </c>
      <c r="DR248" s="80" t="str">
        <f>IF(OR($A248="",NOT(ISNUMBER($G248))),"",IF(AND($F248&lt;=DR$6,$G248&gt;=DR$5),IF(DR$5&gt;$N248,5,$K248)*10+IF(AND($F248&gt;=DR$5,$F248&lt;=DR$6),IF(AND($G248&gt;=DR$5,$G248&lt;=DR$6),5,IF($L248=1,2,1)),IF(AND($G248&gt;=DR$5,$G248&lt;=DR$6),IF($M248&gt;0,4,3),0)),IF(AND($D248&lt;=DR$6,$E248&gt;=DR$5),60,0)))</f>
        <v/>
      </c>
      <c r="DS248" s="80" t="str">
        <f>IF(OR($A248="",NOT(ISNUMBER($G248))),"",IF(AND($F248&lt;=DS$6,$G248&gt;=DS$5),IF(DS$5&gt;$N248,5,$K248)*10+IF(AND($F248&gt;=DS$5,$F248&lt;=DS$6),IF(AND($G248&gt;=DS$5,$G248&lt;=DS$6),5,IF($L248=1,2,1)),IF(AND($G248&gt;=DS$5,$G248&lt;=DS$6),IF($M248&gt;0,4,3),0)),IF(AND($D248&lt;=DS$6,$E248&gt;=DS$5),60,0)))</f>
        <v/>
      </c>
      <c r="DT248" s="80" t="str">
        <f>IF(OR($A248="",NOT(ISNUMBER($G248))),"",IF(AND($F248&lt;=DT$6,$G248&gt;=DT$5),IF(DT$5&gt;$N248,5,$K248)*10+IF(AND($F248&gt;=DT$5,$F248&lt;=DT$6),IF(AND($G248&gt;=DT$5,$G248&lt;=DT$6),5,IF($L248=1,2,1)),IF(AND($G248&gt;=DT$5,$G248&lt;=DT$6),IF($M248&gt;0,4,3),0)),IF(AND($D248&lt;=DT$6,$E248&gt;=DT$5),60,0)))</f>
        <v/>
      </c>
      <c r="DU248" s="80" t="str">
        <f>IF(OR($A248="",NOT(ISNUMBER($G248))),"",IF(AND($F248&lt;=DU$6,$G248&gt;=DU$5),IF(DU$5&gt;$N248,5,$K248)*10+IF(AND($F248&gt;=DU$5,$F248&lt;=DU$6),IF(AND($G248&gt;=DU$5,$G248&lt;=DU$6),5,IF($L248=1,2,1)),IF(AND($G248&gt;=DU$5,$G248&lt;=DU$6),IF($M248&gt;0,4,3),0)),IF(AND($D248&lt;=DU$6,$E248&gt;=DU$5),60,0)))</f>
        <v/>
      </c>
      <c r="DV248" s="80" t="str">
        <f>IF(OR($A248="",NOT(ISNUMBER($G248))),"",IF(AND($F248&lt;=DV$6,$G248&gt;=DV$5),IF(DV$5&gt;$N248,5,$K248)*10+IF(AND($F248&gt;=DV$5,$F248&lt;=DV$6),IF(AND($G248&gt;=DV$5,$G248&lt;=DV$6),5,IF($L248=1,2,1)),IF(AND($G248&gt;=DV$5,$G248&lt;=DV$6),IF($M248&gt;0,4,3),0)),IF(AND($D248&lt;=DV$6,$E248&gt;=DV$5),60,0)))</f>
        <v/>
      </c>
      <c r="DW248" s="80" t="str">
        <f>IF(OR($A248="",NOT(ISNUMBER($G248))),"",IF(AND($F248&lt;=DW$6,$G248&gt;=DW$5),IF(DW$5&gt;$N248,5,$K248)*10+IF(AND($F248&gt;=DW$5,$F248&lt;=DW$6),IF(AND($G248&gt;=DW$5,$G248&lt;=DW$6),5,IF($L248=1,2,1)),IF(AND($G248&gt;=DW$5,$G248&lt;=DW$6),IF($M248&gt;0,4,3),0)),IF(AND($D248&lt;=DW$6,$E248&gt;=DW$5),60,0)))</f>
        <v/>
      </c>
      <c r="DX248" s="80" t="str">
        <f>IF(OR($A248="",NOT(ISNUMBER($G248))),"",IF(AND($F248&lt;=DX$6,$G248&gt;=DX$5),IF(DX$5&gt;$N248,5,$K248)*10+IF(AND($F248&gt;=DX$5,$F248&lt;=DX$6),IF(AND($G248&gt;=DX$5,$G248&lt;=DX$6),5,IF($L248=1,2,1)),IF(AND($G248&gt;=DX$5,$G248&lt;=DX$6),IF($M248&gt;0,4,3),0)),IF(AND($D248&lt;=DX$6,$E248&gt;=DX$5),60,0)))</f>
        <v/>
      </c>
      <c r="DY248" s="80" t="str">
        <f>IF(OR($A248="",NOT(ISNUMBER($G248))),"",IF(AND($F248&lt;=DY$6,$G248&gt;=DY$5),IF(DY$5&gt;$N248,5,$K248)*10+IF(AND($F248&gt;=DY$5,$F248&lt;=DY$6),IF(AND($G248&gt;=DY$5,$G248&lt;=DY$6),5,IF($L248=1,2,1)),IF(AND($G248&gt;=DY$5,$G248&lt;=DY$6),IF($M248&gt;0,4,3),0)),IF(AND($D248&lt;=DY$6,$E248&gt;=DY$5),60,0)))</f>
        <v/>
      </c>
      <c r="DZ248" s="80" t="str">
        <f>IF(OR($A248="",NOT(ISNUMBER($G248))),"",IF(AND($F248&lt;=DZ$6,$G248&gt;=DZ$5),IF(DZ$5&gt;$N248,5,$K248)*10+IF(AND($F248&gt;=DZ$5,$F248&lt;=DZ$6),IF(AND($G248&gt;=DZ$5,$G248&lt;=DZ$6),5,IF($L248=1,2,1)),IF(AND($G248&gt;=DZ$5,$G248&lt;=DZ$6),IF($M248&gt;0,4,3),0)),IF(AND($D248&lt;=DZ$6,$E248&gt;=DZ$5),60,0)))</f>
        <v/>
      </c>
      <c r="EA248" s="80" t="str">
        <f>IF(OR($A248="",NOT(ISNUMBER($G248))),"",IF(AND($F248&lt;=EA$6,$G248&gt;=EA$5),IF(EA$5&gt;$N248,5,$K248)*10+IF(AND($F248&gt;=EA$5,$F248&lt;=EA$6),IF(AND($G248&gt;=EA$5,$G248&lt;=EA$6),5,IF($L248=1,2,1)),IF(AND($G248&gt;=EA$5,$G248&lt;=EA$6),IF($M248&gt;0,4,3),0)),IF(AND($D248&lt;=EA$6,$E248&gt;=EA$5),60,0)))</f>
        <v/>
      </c>
      <c r="EB248" s="80" t="str">
        <f>IF(OR($A248="",NOT(ISNUMBER($G248))),"",IF(AND($F248&lt;=EB$6,$G248&gt;=EB$5),IF(EB$5&gt;$N248,5,$K248)*10+IF(AND($F248&gt;=EB$5,$F248&lt;=EB$6),IF(AND($G248&gt;=EB$5,$G248&lt;=EB$6),5,IF($L248=1,2,1)),IF(AND($G248&gt;=EB$5,$G248&lt;=EB$6),IF($M248&gt;0,4,3),0)),IF(AND($D248&lt;=EB$6,$E248&gt;=EB$5),60,0)))</f>
        <v/>
      </c>
      <c r="EC248" s="80" t="str">
        <f>IF(OR($A248="",NOT(ISNUMBER($G248))),"",IF(AND($F248&lt;=EC$6,$G248&gt;=EC$5),IF(EC$5&gt;$N248,5,$K248)*10+IF(AND($F248&gt;=EC$5,$F248&lt;=EC$6),IF(AND($G248&gt;=EC$5,$G248&lt;=EC$6),5,IF($L248=1,2,1)),IF(AND($G248&gt;=EC$5,$G248&lt;=EC$6),IF($M248&gt;0,4,3),0)),IF(AND($D248&lt;=EC$6,$E248&gt;=EC$5),60,0)))</f>
        <v/>
      </c>
      <c r="ED248" s="80" t="str">
        <f>IF(OR($A248="",NOT(ISNUMBER($G248))),"",IF(AND($F248&lt;=ED$6,$G248&gt;=ED$5),IF(ED$5&gt;$N248,5,$K248)*10+IF(AND($F248&gt;=ED$5,$F248&lt;=ED$6),IF(AND($G248&gt;=ED$5,$G248&lt;=ED$6),5,IF($L248=1,2,1)),IF(AND($G248&gt;=ED$5,$G248&lt;=ED$6),IF($M248&gt;0,4,3),0)),IF(AND($D248&lt;=ED$6,$E248&gt;=ED$5),60,0)))</f>
        <v/>
      </c>
    </row>
    <row r="249" ht="18" customHeight="1">
      <c r="A249" s="52" t="str">
        <f>IF(Tasks!$B249="","",Tasks!$A249)</f>
        <v/>
      </c>
      <c r="B249" s="78" t="str">
        <f>IF(Tasks!$B249="","",Tasks!$B249)</f>
        <v/>
      </c>
      <c r="C249" s="25" t="str">
        <f>IF($B249="","",IF(AND(Tasks!$D249="",Tasks!$G249=""),"-",IF(Tasks!$D249="","",Tasks!$D249&amp;IF(OR(Tasks!$E249="",Tasks!$E249="FS"),IF(N(Tasks!$F249)=0,"","FS"),Tasks!$E249)&amp;IF(N(Tasks!$F249)=0,"",IF(Tasks!$F249&gt;0,"+","")&amp;Tasks!$F249))&amp;IF(AND(Tasks!$D249&lt;&gt;"",Tasks!$G249&lt;&gt;""),", ","")&amp;IF(Tasks!$G249="","",Tasks!$G249&amp;IF(OR(Tasks!$H249="",Tasks!$H249="FS"),IF(N(Tasks!$I249)=0,"","FS"),Tasks!$H249)&amp;IF(N(Tasks!$I249)=0,"",IF(Tasks!$I249&gt;0,"+","")&amp;Tasks!$I249))))</f>
        <v/>
      </c>
      <c r="D249" s="51" t="str">
        <f>IF(OR($B249="",Tasks!$Q249=""),"",Tasks!$Q249)</f>
        <v/>
      </c>
      <c r="E249" s="51" t="str">
        <f>IF(OR($B249="",Tasks!$R249=""),"",Tasks!$R249)</f>
        <v/>
      </c>
      <c r="F249" s="51" t="str">
        <f>IF(OR($B249="",Tasks!$S249=""),"",Tasks!$S249)</f>
        <v/>
      </c>
      <c r="G249" s="51" t="str">
        <f>IF(OR($B249="",Tasks!$T249=""),"",Tasks!$T249)</f>
        <v/>
      </c>
      <c r="H249" s="52" t="str">
        <f>IF($B249="","",Tasks!$AE249)</f>
        <v/>
      </c>
      <c r="I249" s="79" t="str">
        <f>IF($B249="","",Tasks!$AF249)</f>
        <v/>
      </c>
      <c r="J249" s="53" t="str">
        <f>IF(OR($B249="",Tasks!$V249=""),"",Tasks!$V249)</f>
        <v/>
      </c>
      <c r="K249" s="52" t="str">
        <f>IF($B249="","",Tasks!$AA249)</f>
        <v/>
      </c>
      <c r="L249" s="52" t="str">
        <f>IF($B249="","",Tasks!$AB249)</f>
        <v/>
      </c>
      <c r="M249" s="52" t="str">
        <f>IF($B249="","",Tasks!$Z249)</f>
        <v/>
      </c>
      <c r="N249" s="52" t="str">
        <f>IF(OR($B249="",Tasks!$AG249=""),"",Tasks!$AG249)</f>
        <v/>
      </c>
      <c r="O249" s="80" t="str">
        <f>IF(OR($A249="",NOT(ISNUMBER($G249))),"",IF(AND($F249&lt;=O$6,$G249&gt;=O$5),IF(O$5&gt;$N249,5,$K249)*10+IF(AND($F249&gt;=O$5,$F249&lt;=O$6),IF(AND($G249&gt;=O$5,$G249&lt;=O$6),5,IF($L249=1,2,1)),IF(AND($G249&gt;=O$5,$G249&lt;=O$6),IF($M249&gt;0,4,3),0)),IF(AND($D249&lt;=O$6,$E249&gt;=O$5),60,0)))</f>
        <v/>
      </c>
      <c r="P249" s="80" t="str">
        <f>IF(OR($A249="",NOT(ISNUMBER($G249))),"",IF(AND($F249&lt;=P$6,$G249&gt;=P$5),IF(P$5&gt;$N249,5,$K249)*10+IF(AND($F249&gt;=P$5,$F249&lt;=P$6),IF(AND($G249&gt;=P$5,$G249&lt;=P$6),5,IF($L249=1,2,1)),IF(AND($G249&gt;=P$5,$G249&lt;=P$6),IF($M249&gt;0,4,3),0)),IF(AND($D249&lt;=P$6,$E249&gt;=P$5),60,0)))</f>
        <v/>
      </c>
      <c r="Q249" s="80" t="str">
        <f>IF(OR($A249="",NOT(ISNUMBER($G249))),"",IF(AND($F249&lt;=Q$6,$G249&gt;=Q$5),IF(Q$5&gt;$N249,5,$K249)*10+IF(AND($F249&gt;=Q$5,$F249&lt;=Q$6),IF(AND($G249&gt;=Q$5,$G249&lt;=Q$6),5,IF($L249=1,2,1)),IF(AND($G249&gt;=Q$5,$G249&lt;=Q$6),IF($M249&gt;0,4,3),0)),IF(AND($D249&lt;=Q$6,$E249&gt;=Q$5),60,0)))</f>
        <v/>
      </c>
      <c r="R249" s="80" t="str">
        <f>IF(OR($A249="",NOT(ISNUMBER($G249))),"",IF(AND($F249&lt;=R$6,$G249&gt;=R$5),IF(R$5&gt;$N249,5,$K249)*10+IF(AND($F249&gt;=R$5,$F249&lt;=R$6),IF(AND($G249&gt;=R$5,$G249&lt;=R$6),5,IF($L249=1,2,1)),IF(AND($G249&gt;=R$5,$G249&lt;=R$6),IF($M249&gt;0,4,3),0)),IF(AND($D249&lt;=R$6,$E249&gt;=R$5),60,0)))</f>
        <v/>
      </c>
      <c r="S249" s="80" t="str">
        <f>IF(OR($A249="",NOT(ISNUMBER($G249))),"",IF(AND($F249&lt;=S$6,$G249&gt;=S$5),IF(S$5&gt;$N249,5,$K249)*10+IF(AND($F249&gt;=S$5,$F249&lt;=S$6),IF(AND($G249&gt;=S$5,$G249&lt;=S$6),5,IF($L249=1,2,1)),IF(AND($G249&gt;=S$5,$G249&lt;=S$6),IF($M249&gt;0,4,3),0)),IF(AND($D249&lt;=S$6,$E249&gt;=S$5),60,0)))</f>
        <v/>
      </c>
      <c r="T249" s="80" t="str">
        <f>IF(OR($A249="",NOT(ISNUMBER($G249))),"",IF(AND($F249&lt;=T$6,$G249&gt;=T$5),IF(T$5&gt;$N249,5,$K249)*10+IF(AND($F249&gt;=T$5,$F249&lt;=T$6),IF(AND($G249&gt;=T$5,$G249&lt;=T$6),5,IF($L249=1,2,1)),IF(AND($G249&gt;=T$5,$G249&lt;=T$6),IF($M249&gt;0,4,3),0)),IF(AND($D249&lt;=T$6,$E249&gt;=T$5),60,0)))</f>
        <v/>
      </c>
      <c r="U249" s="80" t="str">
        <f>IF(OR($A249="",NOT(ISNUMBER($G249))),"",IF(AND($F249&lt;=U$6,$G249&gt;=U$5),IF(U$5&gt;$N249,5,$K249)*10+IF(AND($F249&gt;=U$5,$F249&lt;=U$6),IF(AND($G249&gt;=U$5,$G249&lt;=U$6),5,IF($L249=1,2,1)),IF(AND($G249&gt;=U$5,$G249&lt;=U$6),IF($M249&gt;0,4,3),0)),IF(AND($D249&lt;=U$6,$E249&gt;=U$5),60,0)))</f>
        <v/>
      </c>
      <c r="V249" s="80" t="str">
        <f>IF(OR($A249="",NOT(ISNUMBER($G249))),"",IF(AND($F249&lt;=V$6,$G249&gt;=V$5),IF(V$5&gt;$N249,5,$K249)*10+IF(AND($F249&gt;=V$5,$F249&lt;=V$6),IF(AND($G249&gt;=V$5,$G249&lt;=V$6),5,IF($L249=1,2,1)),IF(AND($G249&gt;=V$5,$G249&lt;=V$6),IF($M249&gt;0,4,3),0)),IF(AND($D249&lt;=V$6,$E249&gt;=V$5),60,0)))</f>
        <v/>
      </c>
      <c r="W249" s="80" t="str">
        <f>IF(OR($A249="",NOT(ISNUMBER($G249))),"",IF(AND($F249&lt;=W$6,$G249&gt;=W$5),IF(W$5&gt;$N249,5,$K249)*10+IF(AND($F249&gt;=W$5,$F249&lt;=W$6),IF(AND($G249&gt;=W$5,$G249&lt;=W$6),5,IF($L249=1,2,1)),IF(AND($G249&gt;=W$5,$G249&lt;=W$6),IF($M249&gt;0,4,3),0)),IF(AND($D249&lt;=W$6,$E249&gt;=W$5),60,0)))</f>
        <v/>
      </c>
      <c r="X249" s="80" t="str">
        <f>IF(OR($A249="",NOT(ISNUMBER($G249))),"",IF(AND($F249&lt;=X$6,$G249&gt;=X$5),IF(X$5&gt;$N249,5,$K249)*10+IF(AND($F249&gt;=X$5,$F249&lt;=X$6),IF(AND($G249&gt;=X$5,$G249&lt;=X$6),5,IF($L249=1,2,1)),IF(AND($G249&gt;=X$5,$G249&lt;=X$6),IF($M249&gt;0,4,3),0)),IF(AND($D249&lt;=X$6,$E249&gt;=X$5),60,0)))</f>
        <v/>
      </c>
      <c r="Y249" s="80" t="str">
        <f>IF(OR($A249="",NOT(ISNUMBER($G249))),"",IF(AND($F249&lt;=Y$6,$G249&gt;=Y$5),IF(Y$5&gt;$N249,5,$K249)*10+IF(AND($F249&gt;=Y$5,$F249&lt;=Y$6),IF(AND($G249&gt;=Y$5,$G249&lt;=Y$6),5,IF($L249=1,2,1)),IF(AND($G249&gt;=Y$5,$G249&lt;=Y$6),IF($M249&gt;0,4,3),0)),IF(AND($D249&lt;=Y$6,$E249&gt;=Y$5),60,0)))</f>
        <v/>
      </c>
      <c r="Z249" s="80" t="str">
        <f>IF(OR($A249="",NOT(ISNUMBER($G249))),"",IF(AND($F249&lt;=Z$6,$G249&gt;=Z$5),IF(Z$5&gt;$N249,5,$K249)*10+IF(AND($F249&gt;=Z$5,$F249&lt;=Z$6),IF(AND($G249&gt;=Z$5,$G249&lt;=Z$6),5,IF($L249=1,2,1)),IF(AND($G249&gt;=Z$5,$G249&lt;=Z$6),IF($M249&gt;0,4,3),0)),IF(AND($D249&lt;=Z$6,$E249&gt;=Z$5),60,0)))</f>
        <v/>
      </c>
      <c r="AA249" s="80" t="str">
        <f>IF(OR($A249="",NOT(ISNUMBER($G249))),"",IF(AND($F249&lt;=AA$6,$G249&gt;=AA$5),IF(AA$5&gt;$N249,5,$K249)*10+IF(AND($F249&gt;=AA$5,$F249&lt;=AA$6),IF(AND($G249&gt;=AA$5,$G249&lt;=AA$6),5,IF($L249=1,2,1)),IF(AND($G249&gt;=AA$5,$G249&lt;=AA$6),IF($M249&gt;0,4,3),0)),IF(AND($D249&lt;=AA$6,$E249&gt;=AA$5),60,0)))</f>
        <v/>
      </c>
      <c r="AB249" s="80" t="str">
        <f>IF(OR($A249="",NOT(ISNUMBER($G249))),"",IF(AND($F249&lt;=AB$6,$G249&gt;=AB$5),IF(AB$5&gt;$N249,5,$K249)*10+IF(AND($F249&gt;=AB$5,$F249&lt;=AB$6),IF(AND($G249&gt;=AB$5,$G249&lt;=AB$6),5,IF($L249=1,2,1)),IF(AND($G249&gt;=AB$5,$G249&lt;=AB$6),IF($M249&gt;0,4,3),0)),IF(AND($D249&lt;=AB$6,$E249&gt;=AB$5),60,0)))</f>
        <v/>
      </c>
      <c r="AC249" s="80" t="str">
        <f>IF(OR($A249="",NOT(ISNUMBER($G249))),"",IF(AND($F249&lt;=AC$6,$G249&gt;=AC$5),IF(AC$5&gt;$N249,5,$K249)*10+IF(AND($F249&gt;=AC$5,$F249&lt;=AC$6),IF(AND($G249&gt;=AC$5,$G249&lt;=AC$6),5,IF($L249=1,2,1)),IF(AND($G249&gt;=AC$5,$G249&lt;=AC$6),IF($M249&gt;0,4,3),0)),IF(AND($D249&lt;=AC$6,$E249&gt;=AC$5),60,0)))</f>
        <v/>
      </c>
      <c r="AD249" s="80" t="str">
        <f>IF(OR($A249="",NOT(ISNUMBER($G249))),"",IF(AND($F249&lt;=AD$6,$G249&gt;=AD$5),IF(AD$5&gt;$N249,5,$K249)*10+IF(AND($F249&gt;=AD$5,$F249&lt;=AD$6),IF(AND($G249&gt;=AD$5,$G249&lt;=AD$6),5,IF($L249=1,2,1)),IF(AND($G249&gt;=AD$5,$G249&lt;=AD$6),IF($M249&gt;0,4,3),0)),IF(AND($D249&lt;=AD$6,$E249&gt;=AD$5),60,0)))</f>
        <v/>
      </c>
      <c r="AE249" s="80" t="str">
        <f>IF(OR($A249="",NOT(ISNUMBER($G249))),"",IF(AND($F249&lt;=AE$6,$G249&gt;=AE$5),IF(AE$5&gt;$N249,5,$K249)*10+IF(AND($F249&gt;=AE$5,$F249&lt;=AE$6),IF(AND($G249&gt;=AE$5,$G249&lt;=AE$6),5,IF($L249=1,2,1)),IF(AND($G249&gt;=AE$5,$G249&lt;=AE$6),IF($M249&gt;0,4,3),0)),IF(AND($D249&lt;=AE$6,$E249&gt;=AE$5),60,0)))</f>
        <v/>
      </c>
      <c r="AF249" s="80" t="str">
        <f>IF(OR($A249="",NOT(ISNUMBER($G249))),"",IF(AND($F249&lt;=AF$6,$G249&gt;=AF$5),IF(AF$5&gt;$N249,5,$K249)*10+IF(AND($F249&gt;=AF$5,$F249&lt;=AF$6),IF(AND($G249&gt;=AF$5,$G249&lt;=AF$6),5,IF($L249=1,2,1)),IF(AND($G249&gt;=AF$5,$G249&lt;=AF$6),IF($M249&gt;0,4,3),0)),IF(AND($D249&lt;=AF$6,$E249&gt;=AF$5),60,0)))</f>
        <v/>
      </c>
      <c r="AG249" s="80" t="str">
        <f>IF(OR($A249="",NOT(ISNUMBER($G249))),"",IF(AND($F249&lt;=AG$6,$G249&gt;=AG$5),IF(AG$5&gt;$N249,5,$K249)*10+IF(AND($F249&gt;=AG$5,$F249&lt;=AG$6),IF(AND($G249&gt;=AG$5,$G249&lt;=AG$6),5,IF($L249=1,2,1)),IF(AND($G249&gt;=AG$5,$G249&lt;=AG$6),IF($M249&gt;0,4,3),0)),IF(AND($D249&lt;=AG$6,$E249&gt;=AG$5),60,0)))</f>
        <v/>
      </c>
      <c r="AH249" s="80" t="str">
        <f>IF(OR($A249="",NOT(ISNUMBER($G249))),"",IF(AND($F249&lt;=AH$6,$G249&gt;=AH$5),IF(AH$5&gt;$N249,5,$K249)*10+IF(AND($F249&gt;=AH$5,$F249&lt;=AH$6),IF(AND($G249&gt;=AH$5,$G249&lt;=AH$6),5,IF($L249=1,2,1)),IF(AND($G249&gt;=AH$5,$G249&lt;=AH$6),IF($M249&gt;0,4,3),0)),IF(AND($D249&lt;=AH$6,$E249&gt;=AH$5),60,0)))</f>
        <v/>
      </c>
      <c r="AI249" s="80" t="str">
        <f>IF(OR($A249="",NOT(ISNUMBER($G249))),"",IF(AND($F249&lt;=AI$6,$G249&gt;=AI$5),IF(AI$5&gt;$N249,5,$K249)*10+IF(AND($F249&gt;=AI$5,$F249&lt;=AI$6),IF(AND($G249&gt;=AI$5,$G249&lt;=AI$6),5,IF($L249=1,2,1)),IF(AND($G249&gt;=AI$5,$G249&lt;=AI$6),IF($M249&gt;0,4,3),0)),IF(AND($D249&lt;=AI$6,$E249&gt;=AI$5),60,0)))</f>
        <v/>
      </c>
      <c r="AJ249" s="80" t="str">
        <f>IF(OR($A249="",NOT(ISNUMBER($G249))),"",IF(AND($F249&lt;=AJ$6,$G249&gt;=AJ$5),IF(AJ$5&gt;$N249,5,$K249)*10+IF(AND($F249&gt;=AJ$5,$F249&lt;=AJ$6),IF(AND($G249&gt;=AJ$5,$G249&lt;=AJ$6),5,IF($L249=1,2,1)),IF(AND($G249&gt;=AJ$5,$G249&lt;=AJ$6),IF($M249&gt;0,4,3),0)),IF(AND($D249&lt;=AJ$6,$E249&gt;=AJ$5),60,0)))</f>
        <v/>
      </c>
      <c r="AK249" s="80" t="str">
        <f>IF(OR($A249="",NOT(ISNUMBER($G249))),"",IF(AND($F249&lt;=AK$6,$G249&gt;=AK$5),IF(AK$5&gt;$N249,5,$K249)*10+IF(AND($F249&gt;=AK$5,$F249&lt;=AK$6),IF(AND($G249&gt;=AK$5,$G249&lt;=AK$6),5,IF($L249=1,2,1)),IF(AND($G249&gt;=AK$5,$G249&lt;=AK$6),IF($M249&gt;0,4,3),0)),IF(AND($D249&lt;=AK$6,$E249&gt;=AK$5),60,0)))</f>
        <v/>
      </c>
      <c r="AL249" s="80" t="str">
        <f>IF(OR($A249="",NOT(ISNUMBER($G249))),"",IF(AND($F249&lt;=AL$6,$G249&gt;=AL$5),IF(AL$5&gt;$N249,5,$K249)*10+IF(AND($F249&gt;=AL$5,$F249&lt;=AL$6),IF(AND($G249&gt;=AL$5,$G249&lt;=AL$6),5,IF($L249=1,2,1)),IF(AND($G249&gt;=AL$5,$G249&lt;=AL$6),IF($M249&gt;0,4,3),0)),IF(AND($D249&lt;=AL$6,$E249&gt;=AL$5),60,0)))</f>
        <v/>
      </c>
      <c r="AM249" s="80" t="str">
        <f>IF(OR($A249="",NOT(ISNUMBER($G249))),"",IF(AND($F249&lt;=AM$6,$G249&gt;=AM$5),IF(AM$5&gt;$N249,5,$K249)*10+IF(AND($F249&gt;=AM$5,$F249&lt;=AM$6),IF(AND($G249&gt;=AM$5,$G249&lt;=AM$6),5,IF($L249=1,2,1)),IF(AND($G249&gt;=AM$5,$G249&lt;=AM$6),IF($M249&gt;0,4,3),0)),IF(AND($D249&lt;=AM$6,$E249&gt;=AM$5),60,0)))</f>
        <v/>
      </c>
      <c r="AN249" s="80" t="str">
        <f>IF(OR($A249="",NOT(ISNUMBER($G249))),"",IF(AND($F249&lt;=AN$6,$G249&gt;=AN$5),IF(AN$5&gt;$N249,5,$K249)*10+IF(AND($F249&gt;=AN$5,$F249&lt;=AN$6),IF(AND($G249&gt;=AN$5,$G249&lt;=AN$6),5,IF($L249=1,2,1)),IF(AND($G249&gt;=AN$5,$G249&lt;=AN$6),IF($M249&gt;0,4,3),0)),IF(AND($D249&lt;=AN$6,$E249&gt;=AN$5),60,0)))</f>
        <v/>
      </c>
      <c r="AO249" s="80" t="str">
        <f>IF(OR($A249="",NOT(ISNUMBER($G249))),"",IF(AND($F249&lt;=AO$6,$G249&gt;=AO$5),IF(AO$5&gt;$N249,5,$K249)*10+IF(AND($F249&gt;=AO$5,$F249&lt;=AO$6),IF(AND($G249&gt;=AO$5,$G249&lt;=AO$6),5,IF($L249=1,2,1)),IF(AND($G249&gt;=AO$5,$G249&lt;=AO$6),IF($M249&gt;0,4,3),0)),IF(AND($D249&lt;=AO$6,$E249&gt;=AO$5),60,0)))</f>
        <v/>
      </c>
      <c r="AP249" s="80" t="str">
        <f>IF(OR($A249="",NOT(ISNUMBER($G249))),"",IF(AND($F249&lt;=AP$6,$G249&gt;=AP$5),IF(AP$5&gt;$N249,5,$K249)*10+IF(AND($F249&gt;=AP$5,$F249&lt;=AP$6),IF(AND($G249&gt;=AP$5,$G249&lt;=AP$6),5,IF($L249=1,2,1)),IF(AND($G249&gt;=AP$5,$G249&lt;=AP$6),IF($M249&gt;0,4,3),0)),IF(AND($D249&lt;=AP$6,$E249&gt;=AP$5),60,0)))</f>
        <v/>
      </c>
      <c r="AQ249" s="80" t="str">
        <f>IF(OR($A249="",NOT(ISNUMBER($G249))),"",IF(AND($F249&lt;=AQ$6,$G249&gt;=AQ$5),IF(AQ$5&gt;$N249,5,$K249)*10+IF(AND($F249&gt;=AQ$5,$F249&lt;=AQ$6),IF(AND($G249&gt;=AQ$5,$G249&lt;=AQ$6),5,IF($L249=1,2,1)),IF(AND($G249&gt;=AQ$5,$G249&lt;=AQ$6),IF($M249&gt;0,4,3),0)),IF(AND($D249&lt;=AQ$6,$E249&gt;=AQ$5),60,0)))</f>
        <v/>
      </c>
      <c r="AR249" s="80" t="str">
        <f>IF(OR($A249="",NOT(ISNUMBER($G249))),"",IF(AND($F249&lt;=AR$6,$G249&gt;=AR$5),IF(AR$5&gt;$N249,5,$K249)*10+IF(AND($F249&gt;=AR$5,$F249&lt;=AR$6),IF(AND($G249&gt;=AR$5,$G249&lt;=AR$6),5,IF($L249=1,2,1)),IF(AND($G249&gt;=AR$5,$G249&lt;=AR$6),IF($M249&gt;0,4,3),0)),IF(AND($D249&lt;=AR$6,$E249&gt;=AR$5),60,0)))</f>
        <v/>
      </c>
      <c r="AS249" s="80" t="str">
        <f>IF(OR($A249="",NOT(ISNUMBER($G249))),"",IF(AND($F249&lt;=AS$6,$G249&gt;=AS$5),IF(AS$5&gt;$N249,5,$K249)*10+IF(AND($F249&gt;=AS$5,$F249&lt;=AS$6),IF(AND($G249&gt;=AS$5,$G249&lt;=AS$6),5,IF($L249=1,2,1)),IF(AND($G249&gt;=AS$5,$G249&lt;=AS$6),IF($M249&gt;0,4,3),0)),IF(AND($D249&lt;=AS$6,$E249&gt;=AS$5),60,0)))</f>
        <v/>
      </c>
      <c r="AT249" s="80" t="str">
        <f>IF(OR($A249="",NOT(ISNUMBER($G249))),"",IF(AND($F249&lt;=AT$6,$G249&gt;=AT$5),IF(AT$5&gt;$N249,5,$K249)*10+IF(AND($F249&gt;=AT$5,$F249&lt;=AT$6),IF(AND($G249&gt;=AT$5,$G249&lt;=AT$6),5,IF($L249=1,2,1)),IF(AND($G249&gt;=AT$5,$G249&lt;=AT$6),IF($M249&gt;0,4,3),0)),IF(AND($D249&lt;=AT$6,$E249&gt;=AT$5),60,0)))</f>
        <v/>
      </c>
      <c r="AU249" s="80" t="str">
        <f>IF(OR($A249="",NOT(ISNUMBER($G249))),"",IF(AND($F249&lt;=AU$6,$G249&gt;=AU$5),IF(AU$5&gt;$N249,5,$K249)*10+IF(AND($F249&gt;=AU$5,$F249&lt;=AU$6),IF(AND($G249&gt;=AU$5,$G249&lt;=AU$6),5,IF($L249=1,2,1)),IF(AND($G249&gt;=AU$5,$G249&lt;=AU$6),IF($M249&gt;0,4,3),0)),IF(AND($D249&lt;=AU$6,$E249&gt;=AU$5),60,0)))</f>
        <v/>
      </c>
      <c r="AV249" s="80" t="str">
        <f>IF(OR($A249="",NOT(ISNUMBER($G249))),"",IF(AND($F249&lt;=AV$6,$G249&gt;=AV$5),IF(AV$5&gt;$N249,5,$K249)*10+IF(AND($F249&gt;=AV$5,$F249&lt;=AV$6),IF(AND($G249&gt;=AV$5,$G249&lt;=AV$6),5,IF($L249=1,2,1)),IF(AND($G249&gt;=AV$5,$G249&lt;=AV$6),IF($M249&gt;0,4,3),0)),IF(AND($D249&lt;=AV$6,$E249&gt;=AV$5),60,0)))</f>
        <v/>
      </c>
      <c r="AW249" s="80" t="str">
        <f>IF(OR($A249="",NOT(ISNUMBER($G249))),"",IF(AND($F249&lt;=AW$6,$G249&gt;=AW$5),IF(AW$5&gt;$N249,5,$K249)*10+IF(AND($F249&gt;=AW$5,$F249&lt;=AW$6),IF(AND($G249&gt;=AW$5,$G249&lt;=AW$6),5,IF($L249=1,2,1)),IF(AND($G249&gt;=AW$5,$G249&lt;=AW$6),IF($M249&gt;0,4,3),0)),IF(AND($D249&lt;=AW$6,$E249&gt;=AW$5),60,0)))</f>
        <v/>
      </c>
      <c r="AX249" s="80" t="str">
        <f>IF(OR($A249="",NOT(ISNUMBER($G249))),"",IF(AND($F249&lt;=AX$6,$G249&gt;=AX$5),IF(AX$5&gt;$N249,5,$K249)*10+IF(AND($F249&gt;=AX$5,$F249&lt;=AX$6),IF(AND($G249&gt;=AX$5,$G249&lt;=AX$6),5,IF($L249=1,2,1)),IF(AND($G249&gt;=AX$5,$G249&lt;=AX$6),IF($M249&gt;0,4,3),0)),IF(AND($D249&lt;=AX$6,$E249&gt;=AX$5),60,0)))</f>
        <v/>
      </c>
      <c r="AY249" s="80" t="str">
        <f>IF(OR($A249="",NOT(ISNUMBER($G249))),"",IF(AND($F249&lt;=AY$6,$G249&gt;=AY$5),IF(AY$5&gt;$N249,5,$K249)*10+IF(AND($F249&gt;=AY$5,$F249&lt;=AY$6),IF(AND($G249&gt;=AY$5,$G249&lt;=AY$6),5,IF($L249=1,2,1)),IF(AND($G249&gt;=AY$5,$G249&lt;=AY$6),IF($M249&gt;0,4,3),0)),IF(AND($D249&lt;=AY$6,$E249&gt;=AY$5),60,0)))</f>
        <v/>
      </c>
      <c r="AZ249" s="80" t="str">
        <f>IF(OR($A249="",NOT(ISNUMBER($G249))),"",IF(AND($F249&lt;=AZ$6,$G249&gt;=AZ$5),IF(AZ$5&gt;$N249,5,$K249)*10+IF(AND($F249&gt;=AZ$5,$F249&lt;=AZ$6),IF(AND($G249&gt;=AZ$5,$G249&lt;=AZ$6),5,IF($L249=1,2,1)),IF(AND($G249&gt;=AZ$5,$G249&lt;=AZ$6),IF($M249&gt;0,4,3),0)),IF(AND($D249&lt;=AZ$6,$E249&gt;=AZ$5),60,0)))</f>
        <v/>
      </c>
      <c r="BA249" s="80" t="str">
        <f>IF(OR($A249="",NOT(ISNUMBER($G249))),"",IF(AND($F249&lt;=BA$6,$G249&gt;=BA$5),IF(BA$5&gt;$N249,5,$K249)*10+IF(AND($F249&gt;=BA$5,$F249&lt;=BA$6),IF(AND($G249&gt;=BA$5,$G249&lt;=BA$6),5,IF($L249=1,2,1)),IF(AND($G249&gt;=BA$5,$G249&lt;=BA$6),IF($M249&gt;0,4,3),0)),IF(AND($D249&lt;=BA$6,$E249&gt;=BA$5),60,0)))</f>
        <v/>
      </c>
      <c r="BB249" s="80" t="str">
        <f>IF(OR($A249="",NOT(ISNUMBER($G249))),"",IF(AND($F249&lt;=BB$6,$G249&gt;=BB$5),IF(BB$5&gt;$N249,5,$K249)*10+IF(AND($F249&gt;=BB$5,$F249&lt;=BB$6),IF(AND($G249&gt;=BB$5,$G249&lt;=BB$6),5,IF($L249=1,2,1)),IF(AND($G249&gt;=BB$5,$G249&lt;=BB$6),IF($M249&gt;0,4,3),0)),IF(AND($D249&lt;=BB$6,$E249&gt;=BB$5),60,0)))</f>
        <v/>
      </c>
      <c r="BC249" s="80" t="str">
        <f>IF(OR($A249="",NOT(ISNUMBER($G249))),"",IF(AND($F249&lt;=BC$6,$G249&gt;=BC$5),IF(BC$5&gt;$N249,5,$K249)*10+IF(AND($F249&gt;=BC$5,$F249&lt;=BC$6),IF(AND($G249&gt;=BC$5,$G249&lt;=BC$6),5,IF($L249=1,2,1)),IF(AND($G249&gt;=BC$5,$G249&lt;=BC$6),IF($M249&gt;0,4,3),0)),IF(AND($D249&lt;=BC$6,$E249&gt;=BC$5),60,0)))</f>
        <v/>
      </c>
      <c r="BD249" s="80" t="str">
        <f>IF(OR($A249="",NOT(ISNUMBER($G249))),"",IF(AND($F249&lt;=BD$6,$G249&gt;=BD$5),IF(BD$5&gt;$N249,5,$K249)*10+IF(AND($F249&gt;=BD$5,$F249&lt;=BD$6),IF(AND($G249&gt;=BD$5,$G249&lt;=BD$6),5,IF($L249=1,2,1)),IF(AND($G249&gt;=BD$5,$G249&lt;=BD$6),IF($M249&gt;0,4,3),0)),IF(AND($D249&lt;=BD$6,$E249&gt;=BD$5),60,0)))</f>
        <v/>
      </c>
      <c r="BE249" s="80" t="str">
        <f>IF(OR($A249="",NOT(ISNUMBER($G249))),"",IF(AND($F249&lt;=BE$6,$G249&gt;=BE$5),IF(BE$5&gt;$N249,5,$K249)*10+IF(AND($F249&gt;=BE$5,$F249&lt;=BE$6),IF(AND($G249&gt;=BE$5,$G249&lt;=BE$6),5,IF($L249=1,2,1)),IF(AND($G249&gt;=BE$5,$G249&lt;=BE$6),IF($M249&gt;0,4,3),0)),IF(AND($D249&lt;=BE$6,$E249&gt;=BE$5),60,0)))</f>
        <v/>
      </c>
      <c r="BF249" s="80" t="str">
        <f>IF(OR($A249="",NOT(ISNUMBER($G249))),"",IF(AND($F249&lt;=BF$6,$G249&gt;=BF$5),IF(BF$5&gt;$N249,5,$K249)*10+IF(AND($F249&gt;=BF$5,$F249&lt;=BF$6),IF(AND($G249&gt;=BF$5,$G249&lt;=BF$6),5,IF($L249=1,2,1)),IF(AND($G249&gt;=BF$5,$G249&lt;=BF$6),IF($M249&gt;0,4,3),0)),IF(AND($D249&lt;=BF$6,$E249&gt;=BF$5),60,0)))</f>
        <v/>
      </c>
      <c r="BG249" s="80" t="str">
        <f>IF(OR($A249="",NOT(ISNUMBER($G249))),"",IF(AND($F249&lt;=BG$6,$G249&gt;=BG$5),IF(BG$5&gt;$N249,5,$K249)*10+IF(AND($F249&gt;=BG$5,$F249&lt;=BG$6),IF(AND($G249&gt;=BG$5,$G249&lt;=BG$6),5,IF($L249=1,2,1)),IF(AND($G249&gt;=BG$5,$G249&lt;=BG$6),IF($M249&gt;0,4,3),0)),IF(AND($D249&lt;=BG$6,$E249&gt;=BG$5),60,0)))</f>
        <v/>
      </c>
      <c r="BH249" s="80" t="str">
        <f>IF(OR($A249="",NOT(ISNUMBER($G249))),"",IF(AND($F249&lt;=BH$6,$G249&gt;=BH$5),IF(BH$5&gt;$N249,5,$K249)*10+IF(AND($F249&gt;=BH$5,$F249&lt;=BH$6),IF(AND($G249&gt;=BH$5,$G249&lt;=BH$6),5,IF($L249=1,2,1)),IF(AND($G249&gt;=BH$5,$G249&lt;=BH$6),IF($M249&gt;0,4,3),0)),IF(AND($D249&lt;=BH$6,$E249&gt;=BH$5),60,0)))</f>
        <v/>
      </c>
      <c r="BI249" s="80" t="str">
        <f>IF(OR($A249="",NOT(ISNUMBER($G249))),"",IF(AND($F249&lt;=BI$6,$G249&gt;=BI$5),IF(BI$5&gt;$N249,5,$K249)*10+IF(AND($F249&gt;=BI$5,$F249&lt;=BI$6),IF(AND($G249&gt;=BI$5,$G249&lt;=BI$6),5,IF($L249=1,2,1)),IF(AND($G249&gt;=BI$5,$G249&lt;=BI$6),IF($M249&gt;0,4,3),0)),IF(AND($D249&lt;=BI$6,$E249&gt;=BI$5),60,0)))</f>
        <v/>
      </c>
      <c r="BJ249" s="80" t="str">
        <f>IF(OR($A249="",NOT(ISNUMBER($G249))),"",IF(AND($F249&lt;=BJ$6,$G249&gt;=BJ$5),IF(BJ$5&gt;$N249,5,$K249)*10+IF(AND($F249&gt;=BJ$5,$F249&lt;=BJ$6),IF(AND($G249&gt;=BJ$5,$G249&lt;=BJ$6),5,IF($L249=1,2,1)),IF(AND($G249&gt;=BJ$5,$G249&lt;=BJ$6),IF($M249&gt;0,4,3),0)),IF(AND($D249&lt;=BJ$6,$E249&gt;=BJ$5),60,0)))</f>
        <v/>
      </c>
      <c r="BK249" s="80" t="str">
        <f>IF(OR($A249="",NOT(ISNUMBER($G249))),"",IF(AND($F249&lt;=BK$6,$G249&gt;=BK$5),IF(BK$5&gt;$N249,5,$K249)*10+IF(AND($F249&gt;=BK$5,$F249&lt;=BK$6),IF(AND($G249&gt;=BK$5,$G249&lt;=BK$6),5,IF($L249=1,2,1)),IF(AND($G249&gt;=BK$5,$G249&lt;=BK$6),IF($M249&gt;0,4,3),0)),IF(AND($D249&lt;=BK$6,$E249&gt;=BK$5),60,0)))</f>
        <v/>
      </c>
      <c r="BL249" s="80" t="str">
        <f>IF(OR($A249="",NOT(ISNUMBER($G249))),"",IF(AND($F249&lt;=BL$6,$G249&gt;=BL$5),IF(BL$5&gt;$N249,5,$K249)*10+IF(AND($F249&gt;=BL$5,$F249&lt;=BL$6),IF(AND($G249&gt;=BL$5,$G249&lt;=BL$6),5,IF($L249=1,2,1)),IF(AND($G249&gt;=BL$5,$G249&lt;=BL$6),IF($M249&gt;0,4,3),0)),IF(AND($D249&lt;=BL$6,$E249&gt;=BL$5),60,0)))</f>
        <v/>
      </c>
      <c r="BM249" s="80" t="str">
        <f>IF(OR($A249="",NOT(ISNUMBER($G249))),"",IF(AND($F249&lt;=BM$6,$G249&gt;=BM$5),IF(BM$5&gt;$N249,5,$K249)*10+IF(AND($F249&gt;=BM$5,$F249&lt;=BM$6),IF(AND($G249&gt;=BM$5,$G249&lt;=BM$6),5,IF($L249=1,2,1)),IF(AND($G249&gt;=BM$5,$G249&lt;=BM$6),IF($M249&gt;0,4,3),0)),IF(AND($D249&lt;=BM$6,$E249&gt;=BM$5),60,0)))</f>
        <v/>
      </c>
      <c r="BN249" s="80" t="str">
        <f>IF(OR($A249="",NOT(ISNUMBER($G249))),"",IF(AND($F249&lt;=BN$6,$G249&gt;=BN$5),IF(BN$5&gt;$N249,5,$K249)*10+IF(AND($F249&gt;=BN$5,$F249&lt;=BN$6),IF(AND($G249&gt;=BN$5,$G249&lt;=BN$6),5,IF($L249=1,2,1)),IF(AND($G249&gt;=BN$5,$G249&lt;=BN$6),IF($M249&gt;0,4,3),0)),IF(AND($D249&lt;=BN$6,$E249&gt;=BN$5),60,0)))</f>
        <v/>
      </c>
      <c r="BO249" s="80" t="str">
        <f>IF(OR($A249="",NOT(ISNUMBER($G249))),"",IF(AND($F249&lt;=BO$6,$G249&gt;=BO$5),IF(BO$5&gt;$N249,5,$K249)*10+IF(AND($F249&gt;=BO$5,$F249&lt;=BO$6),IF(AND($G249&gt;=BO$5,$G249&lt;=BO$6),5,IF($L249=1,2,1)),IF(AND($G249&gt;=BO$5,$G249&lt;=BO$6),IF($M249&gt;0,4,3),0)),IF(AND($D249&lt;=BO$6,$E249&gt;=BO$5),60,0)))</f>
        <v/>
      </c>
      <c r="BP249" s="80" t="str">
        <f>IF(OR($A249="",NOT(ISNUMBER($G249))),"",IF(AND($F249&lt;=BP$6,$G249&gt;=BP$5),IF(BP$5&gt;$N249,5,$K249)*10+IF(AND($F249&gt;=BP$5,$F249&lt;=BP$6),IF(AND($G249&gt;=BP$5,$G249&lt;=BP$6),5,IF($L249=1,2,1)),IF(AND($G249&gt;=BP$5,$G249&lt;=BP$6),IF($M249&gt;0,4,3),0)),IF(AND($D249&lt;=BP$6,$E249&gt;=BP$5),60,0)))</f>
        <v/>
      </c>
      <c r="BQ249" s="80" t="str">
        <f>IF(OR($A249="",NOT(ISNUMBER($G249))),"",IF(AND($F249&lt;=BQ$6,$G249&gt;=BQ$5),IF(BQ$5&gt;$N249,5,$K249)*10+IF(AND($F249&gt;=BQ$5,$F249&lt;=BQ$6),IF(AND($G249&gt;=BQ$5,$G249&lt;=BQ$6),5,IF($L249=1,2,1)),IF(AND($G249&gt;=BQ$5,$G249&lt;=BQ$6),IF($M249&gt;0,4,3),0)),IF(AND($D249&lt;=BQ$6,$E249&gt;=BQ$5),60,0)))</f>
        <v/>
      </c>
      <c r="BR249" s="80" t="str">
        <f>IF(OR($A249="",NOT(ISNUMBER($G249))),"",IF(AND($F249&lt;=BR$6,$G249&gt;=BR$5),IF(BR$5&gt;$N249,5,$K249)*10+IF(AND($F249&gt;=BR$5,$F249&lt;=BR$6),IF(AND($G249&gt;=BR$5,$G249&lt;=BR$6),5,IF($L249=1,2,1)),IF(AND($G249&gt;=BR$5,$G249&lt;=BR$6),IF($M249&gt;0,4,3),0)),IF(AND($D249&lt;=BR$6,$E249&gt;=BR$5),60,0)))</f>
        <v/>
      </c>
      <c r="BS249" s="80" t="str">
        <f>IF(OR($A249="",NOT(ISNUMBER($G249))),"",IF(AND($F249&lt;=BS$6,$G249&gt;=BS$5),IF(BS$5&gt;$N249,5,$K249)*10+IF(AND($F249&gt;=BS$5,$F249&lt;=BS$6),IF(AND($G249&gt;=BS$5,$G249&lt;=BS$6),5,IF($L249=1,2,1)),IF(AND($G249&gt;=BS$5,$G249&lt;=BS$6),IF($M249&gt;0,4,3),0)),IF(AND($D249&lt;=BS$6,$E249&gt;=BS$5),60,0)))</f>
        <v/>
      </c>
      <c r="BT249" s="80" t="str">
        <f>IF(OR($A249="",NOT(ISNUMBER($G249))),"",IF(AND($F249&lt;=BT$6,$G249&gt;=BT$5),IF(BT$5&gt;$N249,5,$K249)*10+IF(AND($F249&gt;=BT$5,$F249&lt;=BT$6),IF(AND($G249&gt;=BT$5,$G249&lt;=BT$6),5,IF($L249=1,2,1)),IF(AND($G249&gt;=BT$5,$G249&lt;=BT$6),IF($M249&gt;0,4,3),0)),IF(AND($D249&lt;=BT$6,$E249&gt;=BT$5),60,0)))</f>
        <v/>
      </c>
      <c r="BU249" s="80" t="str">
        <f>IF(OR($A249="",NOT(ISNUMBER($G249))),"",IF(AND($F249&lt;=BU$6,$G249&gt;=BU$5),IF(BU$5&gt;$N249,5,$K249)*10+IF(AND($F249&gt;=BU$5,$F249&lt;=BU$6),IF(AND($G249&gt;=BU$5,$G249&lt;=BU$6),5,IF($L249=1,2,1)),IF(AND($G249&gt;=BU$5,$G249&lt;=BU$6),IF($M249&gt;0,4,3),0)),IF(AND($D249&lt;=BU$6,$E249&gt;=BU$5),60,0)))</f>
        <v/>
      </c>
      <c r="BV249" s="80" t="str">
        <f>IF(OR($A249="",NOT(ISNUMBER($G249))),"",IF(AND($F249&lt;=BV$6,$G249&gt;=BV$5),IF(BV$5&gt;$N249,5,$K249)*10+IF(AND($F249&gt;=BV$5,$F249&lt;=BV$6),IF(AND($G249&gt;=BV$5,$G249&lt;=BV$6),5,IF($L249=1,2,1)),IF(AND($G249&gt;=BV$5,$G249&lt;=BV$6),IF($M249&gt;0,4,3),0)),IF(AND($D249&lt;=BV$6,$E249&gt;=BV$5),60,0)))</f>
        <v/>
      </c>
      <c r="BW249" s="80" t="str">
        <f>IF(OR($A249="",NOT(ISNUMBER($G249))),"",IF(AND($F249&lt;=BW$6,$G249&gt;=BW$5),IF(BW$5&gt;$N249,5,$K249)*10+IF(AND($F249&gt;=BW$5,$F249&lt;=BW$6),IF(AND($G249&gt;=BW$5,$G249&lt;=BW$6),5,IF($L249=1,2,1)),IF(AND($G249&gt;=BW$5,$G249&lt;=BW$6),IF($M249&gt;0,4,3),0)),IF(AND($D249&lt;=BW$6,$E249&gt;=BW$5),60,0)))</f>
        <v/>
      </c>
      <c r="BX249" s="80" t="str">
        <f>IF(OR($A249="",NOT(ISNUMBER($G249))),"",IF(AND($F249&lt;=BX$6,$G249&gt;=BX$5),IF(BX$5&gt;$N249,5,$K249)*10+IF(AND($F249&gt;=BX$5,$F249&lt;=BX$6),IF(AND($G249&gt;=BX$5,$G249&lt;=BX$6),5,IF($L249=1,2,1)),IF(AND($G249&gt;=BX$5,$G249&lt;=BX$6),IF($M249&gt;0,4,3),0)),IF(AND($D249&lt;=BX$6,$E249&gt;=BX$5),60,0)))</f>
        <v/>
      </c>
      <c r="BY249" s="80" t="str">
        <f>IF(OR($A249="",NOT(ISNUMBER($G249))),"",IF(AND($F249&lt;=BY$6,$G249&gt;=BY$5),IF(BY$5&gt;$N249,5,$K249)*10+IF(AND($F249&gt;=BY$5,$F249&lt;=BY$6),IF(AND($G249&gt;=BY$5,$G249&lt;=BY$6),5,IF($L249=1,2,1)),IF(AND($G249&gt;=BY$5,$G249&lt;=BY$6),IF($M249&gt;0,4,3),0)),IF(AND($D249&lt;=BY$6,$E249&gt;=BY$5),60,0)))</f>
        <v/>
      </c>
      <c r="BZ249" s="80" t="str">
        <f>IF(OR($A249="",NOT(ISNUMBER($G249))),"",IF(AND($F249&lt;=BZ$6,$G249&gt;=BZ$5),IF(BZ$5&gt;$N249,5,$K249)*10+IF(AND($F249&gt;=BZ$5,$F249&lt;=BZ$6),IF(AND($G249&gt;=BZ$5,$G249&lt;=BZ$6),5,IF($L249=1,2,1)),IF(AND($G249&gt;=BZ$5,$G249&lt;=BZ$6),IF($M249&gt;0,4,3),0)),IF(AND($D249&lt;=BZ$6,$E249&gt;=BZ$5),60,0)))</f>
        <v/>
      </c>
      <c r="CA249" s="80" t="str">
        <f>IF(OR($A249="",NOT(ISNUMBER($G249))),"",IF(AND($F249&lt;=CA$6,$G249&gt;=CA$5),IF(CA$5&gt;$N249,5,$K249)*10+IF(AND($F249&gt;=CA$5,$F249&lt;=CA$6),IF(AND($G249&gt;=CA$5,$G249&lt;=CA$6),5,IF($L249=1,2,1)),IF(AND($G249&gt;=CA$5,$G249&lt;=CA$6),IF($M249&gt;0,4,3),0)),IF(AND($D249&lt;=CA$6,$E249&gt;=CA$5),60,0)))</f>
        <v/>
      </c>
      <c r="CB249" s="80" t="str">
        <f>IF(OR($A249="",NOT(ISNUMBER($G249))),"",IF(AND($F249&lt;=CB$6,$G249&gt;=CB$5),IF(CB$5&gt;$N249,5,$K249)*10+IF(AND($F249&gt;=CB$5,$F249&lt;=CB$6),IF(AND($G249&gt;=CB$5,$G249&lt;=CB$6),5,IF($L249=1,2,1)),IF(AND($G249&gt;=CB$5,$G249&lt;=CB$6),IF($M249&gt;0,4,3),0)),IF(AND($D249&lt;=CB$6,$E249&gt;=CB$5),60,0)))</f>
        <v/>
      </c>
      <c r="CC249" s="80" t="str">
        <f>IF(OR($A249="",NOT(ISNUMBER($G249))),"",IF(AND($F249&lt;=CC$6,$G249&gt;=CC$5),IF(CC$5&gt;$N249,5,$K249)*10+IF(AND($F249&gt;=CC$5,$F249&lt;=CC$6),IF(AND($G249&gt;=CC$5,$G249&lt;=CC$6),5,IF($L249=1,2,1)),IF(AND($G249&gt;=CC$5,$G249&lt;=CC$6),IF($M249&gt;0,4,3),0)),IF(AND($D249&lt;=CC$6,$E249&gt;=CC$5),60,0)))</f>
        <v/>
      </c>
      <c r="CD249" s="80" t="str">
        <f>IF(OR($A249="",NOT(ISNUMBER($G249))),"",IF(AND($F249&lt;=CD$6,$G249&gt;=CD$5),IF(CD$5&gt;$N249,5,$K249)*10+IF(AND($F249&gt;=CD$5,$F249&lt;=CD$6),IF(AND($G249&gt;=CD$5,$G249&lt;=CD$6),5,IF($L249=1,2,1)),IF(AND($G249&gt;=CD$5,$G249&lt;=CD$6),IF($M249&gt;0,4,3),0)),IF(AND($D249&lt;=CD$6,$E249&gt;=CD$5),60,0)))</f>
        <v/>
      </c>
      <c r="CE249" s="80" t="str">
        <f>IF(OR($A249="",NOT(ISNUMBER($G249))),"",IF(AND($F249&lt;=CE$6,$G249&gt;=CE$5),IF(CE$5&gt;$N249,5,$K249)*10+IF(AND($F249&gt;=CE$5,$F249&lt;=CE$6),IF(AND($G249&gt;=CE$5,$G249&lt;=CE$6),5,IF($L249=1,2,1)),IF(AND($G249&gt;=CE$5,$G249&lt;=CE$6),IF($M249&gt;0,4,3),0)),IF(AND($D249&lt;=CE$6,$E249&gt;=CE$5),60,0)))</f>
        <v/>
      </c>
      <c r="CF249" s="80" t="str">
        <f>IF(OR($A249="",NOT(ISNUMBER($G249))),"",IF(AND($F249&lt;=CF$6,$G249&gt;=CF$5),IF(CF$5&gt;$N249,5,$K249)*10+IF(AND($F249&gt;=CF$5,$F249&lt;=CF$6),IF(AND($G249&gt;=CF$5,$G249&lt;=CF$6),5,IF($L249=1,2,1)),IF(AND($G249&gt;=CF$5,$G249&lt;=CF$6),IF($M249&gt;0,4,3),0)),IF(AND($D249&lt;=CF$6,$E249&gt;=CF$5),60,0)))</f>
        <v/>
      </c>
      <c r="CG249" s="80" t="str">
        <f>IF(OR($A249="",NOT(ISNUMBER($G249))),"",IF(AND($F249&lt;=CG$6,$G249&gt;=CG$5),IF(CG$5&gt;$N249,5,$K249)*10+IF(AND($F249&gt;=CG$5,$F249&lt;=CG$6),IF(AND($G249&gt;=CG$5,$G249&lt;=CG$6),5,IF($L249=1,2,1)),IF(AND($G249&gt;=CG$5,$G249&lt;=CG$6),IF($M249&gt;0,4,3),0)),IF(AND($D249&lt;=CG$6,$E249&gt;=CG$5),60,0)))</f>
        <v/>
      </c>
      <c r="CH249" s="80" t="str">
        <f>IF(OR($A249="",NOT(ISNUMBER($G249))),"",IF(AND($F249&lt;=CH$6,$G249&gt;=CH$5),IF(CH$5&gt;$N249,5,$K249)*10+IF(AND($F249&gt;=CH$5,$F249&lt;=CH$6),IF(AND($G249&gt;=CH$5,$G249&lt;=CH$6),5,IF($L249=1,2,1)),IF(AND($G249&gt;=CH$5,$G249&lt;=CH$6),IF($M249&gt;0,4,3),0)),IF(AND($D249&lt;=CH$6,$E249&gt;=CH$5),60,0)))</f>
        <v/>
      </c>
      <c r="CI249" s="80" t="str">
        <f>IF(OR($A249="",NOT(ISNUMBER($G249))),"",IF(AND($F249&lt;=CI$6,$G249&gt;=CI$5),IF(CI$5&gt;$N249,5,$K249)*10+IF(AND($F249&gt;=CI$5,$F249&lt;=CI$6),IF(AND($G249&gt;=CI$5,$G249&lt;=CI$6),5,IF($L249=1,2,1)),IF(AND($G249&gt;=CI$5,$G249&lt;=CI$6),IF($M249&gt;0,4,3),0)),IF(AND($D249&lt;=CI$6,$E249&gt;=CI$5),60,0)))</f>
        <v/>
      </c>
      <c r="CJ249" s="80" t="str">
        <f>IF(OR($A249="",NOT(ISNUMBER($G249))),"",IF(AND($F249&lt;=CJ$6,$G249&gt;=CJ$5),IF(CJ$5&gt;$N249,5,$K249)*10+IF(AND($F249&gt;=CJ$5,$F249&lt;=CJ$6),IF(AND($G249&gt;=CJ$5,$G249&lt;=CJ$6),5,IF($L249=1,2,1)),IF(AND($G249&gt;=CJ$5,$G249&lt;=CJ$6),IF($M249&gt;0,4,3),0)),IF(AND($D249&lt;=CJ$6,$E249&gt;=CJ$5),60,0)))</f>
        <v/>
      </c>
      <c r="CK249" s="80" t="str">
        <f>IF(OR($A249="",NOT(ISNUMBER($G249))),"",IF(AND($F249&lt;=CK$6,$G249&gt;=CK$5),IF(CK$5&gt;$N249,5,$K249)*10+IF(AND($F249&gt;=CK$5,$F249&lt;=CK$6),IF(AND($G249&gt;=CK$5,$G249&lt;=CK$6),5,IF($L249=1,2,1)),IF(AND($G249&gt;=CK$5,$G249&lt;=CK$6),IF($M249&gt;0,4,3),0)),IF(AND($D249&lt;=CK$6,$E249&gt;=CK$5),60,0)))</f>
        <v/>
      </c>
      <c r="CL249" s="80" t="str">
        <f>IF(OR($A249="",NOT(ISNUMBER($G249))),"",IF(AND($F249&lt;=CL$6,$G249&gt;=CL$5),IF(CL$5&gt;$N249,5,$K249)*10+IF(AND($F249&gt;=CL$5,$F249&lt;=CL$6),IF(AND($G249&gt;=CL$5,$G249&lt;=CL$6),5,IF($L249=1,2,1)),IF(AND($G249&gt;=CL$5,$G249&lt;=CL$6),IF($M249&gt;0,4,3),0)),IF(AND($D249&lt;=CL$6,$E249&gt;=CL$5),60,0)))</f>
        <v/>
      </c>
      <c r="CM249" s="80" t="str">
        <f>IF(OR($A249="",NOT(ISNUMBER($G249))),"",IF(AND($F249&lt;=CM$6,$G249&gt;=CM$5),IF(CM$5&gt;$N249,5,$K249)*10+IF(AND($F249&gt;=CM$5,$F249&lt;=CM$6),IF(AND($G249&gt;=CM$5,$G249&lt;=CM$6),5,IF($L249=1,2,1)),IF(AND($G249&gt;=CM$5,$G249&lt;=CM$6),IF($M249&gt;0,4,3),0)),IF(AND($D249&lt;=CM$6,$E249&gt;=CM$5),60,0)))</f>
        <v/>
      </c>
      <c r="CN249" s="80" t="str">
        <f>IF(OR($A249="",NOT(ISNUMBER($G249))),"",IF(AND($F249&lt;=CN$6,$G249&gt;=CN$5),IF(CN$5&gt;$N249,5,$K249)*10+IF(AND($F249&gt;=CN$5,$F249&lt;=CN$6),IF(AND($G249&gt;=CN$5,$G249&lt;=CN$6),5,IF($L249=1,2,1)),IF(AND($G249&gt;=CN$5,$G249&lt;=CN$6),IF($M249&gt;0,4,3),0)),IF(AND($D249&lt;=CN$6,$E249&gt;=CN$5),60,0)))</f>
        <v/>
      </c>
      <c r="CO249" s="80" t="str">
        <f>IF(OR($A249="",NOT(ISNUMBER($G249))),"",IF(AND($F249&lt;=CO$6,$G249&gt;=CO$5),IF(CO$5&gt;$N249,5,$K249)*10+IF(AND($F249&gt;=CO$5,$F249&lt;=CO$6),IF(AND($G249&gt;=CO$5,$G249&lt;=CO$6),5,IF($L249=1,2,1)),IF(AND($G249&gt;=CO$5,$G249&lt;=CO$6),IF($M249&gt;0,4,3),0)),IF(AND($D249&lt;=CO$6,$E249&gt;=CO$5),60,0)))</f>
        <v/>
      </c>
      <c r="CP249" s="80" t="str">
        <f>IF(OR($A249="",NOT(ISNUMBER($G249))),"",IF(AND($F249&lt;=CP$6,$G249&gt;=CP$5),IF(CP$5&gt;$N249,5,$K249)*10+IF(AND($F249&gt;=CP$5,$F249&lt;=CP$6),IF(AND($G249&gt;=CP$5,$G249&lt;=CP$6),5,IF($L249=1,2,1)),IF(AND($G249&gt;=CP$5,$G249&lt;=CP$6),IF($M249&gt;0,4,3),0)),IF(AND($D249&lt;=CP$6,$E249&gt;=CP$5),60,0)))</f>
        <v/>
      </c>
      <c r="CQ249" s="80" t="str">
        <f>IF(OR($A249="",NOT(ISNUMBER($G249))),"",IF(AND($F249&lt;=CQ$6,$G249&gt;=CQ$5),IF(CQ$5&gt;$N249,5,$K249)*10+IF(AND($F249&gt;=CQ$5,$F249&lt;=CQ$6),IF(AND($G249&gt;=CQ$5,$G249&lt;=CQ$6),5,IF($L249=1,2,1)),IF(AND($G249&gt;=CQ$5,$G249&lt;=CQ$6),IF($M249&gt;0,4,3),0)),IF(AND($D249&lt;=CQ$6,$E249&gt;=CQ$5),60,0)))</f>
        <v/>
      </c>
      <c r="CR249" s="80" t="str">
        <f>IF(OR($A249="",NOT(ISNUMBER($G249))),"",IF(AND($F249&lt;=CR$6,$G249&gt;=CR$5),IF(CR$5&gt;$N249,5,$K249)*10+IF(AND($F249&gt;=CR$5,$F249&lt;=CR$6),IF(AND($G249&gt;=CR$5,$G249&lt;=CR$6),5,IF($L249=1,2,1)),IF(AND($G249&gt;=CR$5,$G249&lt;=CR$6),IF($M249&gt;0,4,3),0)),IF(AND($D249&lt;=CR$6,$E249&gt;=CR$5),60,0)))</f>
        <v/>
      </c>
      <c r="CS249" s="80" t="str">
        <f>IF(OR($A249="",NOT(ISNUMBER($G249))),"",IF(AND($F249&lt;=CS$6,$G249&gt;=CS$5),IF(CS$5&gt;$N249,5,$K249)*10+IF(AND($F249&gt;=CS$5,$F249&lt;=CS$6),IF(AND($G249&gt;=CS$5,$G249&lt;=CS$6),5,IF($L249=1,2,1)),IF(AND($G249&gt;=CS$5,$G249&lt;=CS$6),IF($M249&gt;0,4,3),0)),IF(AND($D249&lt;=CS$6,$E249&gt;=CS$5),60,0)))</f>
        <v/>
      </c>
      <c r="CT249" s="80" t="str">
        <f>IF(OR($A249="",NOT(ISNUMBER($G249))),"",IF(AND($F249&lt;=CT$6,$G249&gt;=CT$5),IF(CT$5&gt;$N249,5,$K249)*10+IF(AND($F249&gt;=CT$5,$F249&lt;=CT$6),IF(AND($G249&gt;=CT$5,$G249&lt;=CT$6),5,IF($L249=1,2,1)),IF(AND($G249&gt;=CT$5,$G249&lt;=CT$6),IF($M249&gt;0,4,3),0)),IF(AND($D249&lt;=CT$6,$E249&gt;=CT$5),60,0)))</f>
        <v/>
      </c>
      <c r="CU249" s="80" t="str">
        <f>IF(OR($A249="",NOT(ISNUMBER($G249))),"",IF(AND($F249&lt;=CU$6,$G249&gt;=CU$5),IF(CU$5&gt;$N249,5,$K249)*10+IF(AND($F249&gt;=CU$5,$F249&lt;=CU$6),IF(AND($G249&gt;=CU$5,$G249&lt;=CU$6),5,IF($L249=1,2,1)),IF(AND($G249&gt;=CU$5,$G249&lt;=CU$6),IF($M249&gt;0,4,3),0)),IF(AND($D249&lt;=CU$6,$E249&gt;=CU$5),60,0)))</f>
        <v/>
      </c>
      <c r="CV249" s="80" t="str">
        <f>IF(OR($A249="",NOT(ISNUMBER($G249))),"",IF(AND($F249&lt;=CV$6,$G249&gt;=CV$5),IF(CV$5&gt;$N249,5,$K249)*10+IF(AND($F249&gt;=CV$5,$F249&lt;=CV$6),IF(AND($G249&gt;=CV$5,$G249&lt;=CV$6),5,IF($L249=1,2,1)),IF(AND($G249&gt;=CV$5,$G249&lt;=CV$6),IF($M249&gt;0,4,3),0)),IF(AND($D249&lt;=CV$6,$E249&gt;=CV$5),60,0)))</f>
        <v/>
      </c>
      <c r="CW249" s="80" t="str">
        <f>IF(OR($A249="",NOT(ISNUMBER($G249))),"",IF(AND($F249&lt;=CW$6,$G249&gt;=CW$5),IF(CW$5&gt;$N249,5,$K249)*10+IF(AND($F249&gt;=CW$5,$F249&lt;=CW$6),IF(AND($G249&gt;=CW$5,$G249&lt;=CW$6),5,IF($L249=1,2,1)),IF(AND($G249&gt;=CW$5,$G249&lt;=CW$6),IF($M249&gt;0,4,3),0)),IF(AND($D249&lt;=CW$6,$E249&gt;=CW$5),60,0)))</f>
        <v/>
      </c>
      <c r="CX249" s="80" t="str">
        <f>IF(OR($A249="",NOT(ISNUMBER($G249))),"",IF(AND($F249&lt;=CX$6,$G249&gt;=CX$5),IF(CX$5&gt;$N249,5,$K249)*10+IF(AND($F249&gt;=CX$5,$F249&lt;=CX$6),IF(AND($G249&gt;=CX$5,$G249&lt;=CX$6),5,IF($L249=1,2,1)),IF(AND($G249&gt;=CX$5,$G249&lt;=CX$6),IF($M249&gt;0,4,3),0)),IF(AND($D249&lt;=CX$6,$E249&gt;=CX$5),60,0)))</f>
        <v/>
      </c>
      <c r="CY249" s="80" t="str">
        <f>IF(OR($A249="",NOT(ISNUMBER($G249))),"",IF(AND($F249&lt;=CY$6,$G249&gt;=CY$5),IF(CY$5&gt;$N249,5,$K249)*10+IF(AND($F249&gt;=CY$5,$F249&lt;=CY$6),IF(AND($G249&gt;=CY$5,$G249&lt;=CY$6),5,IF($L249=1,2,1)),IF(AND($G249&gt;=CY$5,$G249&lt;=CY$6),IF($M249&gt;0,4,3),0)),IF(AND($D249&lt;=CY$6,$E249&gt;=CY$5),60,0)))</f>
        <v/>
      </c>
      <c r="CZ249" s="80" t="str">
        <f>IF(OR($A249="",NOT(ISNUMBER($G249))),"",IF(AND($F249&lt;=CZ$6,$G249&gt;=CZ$5),IF(CZ$5&gt;$N249,5,$K249)*10+IF(AND($F249&gt;=CZ$5,$F249&lt;=CZ$6),IF(AND($G249&gt;=CZ$5,$G249&lt;=CZ$6),5,IF($L249=1,2,1)),IF(AND($G249&gt;=CZ$5,$G249&lt;=CZ$6),IF($M249&gt;0,4,3),0)),IF(AND($D249&lt;=CZ$6,$E249&gt;=CZ$5),60,0)))</f>
        <v/>
      </c>
      <c r="DA249" s="80" t="str">
        <f>IF(OR($A249="",NOT(ISNUMBER($G249))),"",IF(AND($F249&lt;=DA$6,$G249&gt;=DA$5),IF(DA$5&gt;$N249,5,$K249)*10+IF(AND($F249&gt;=DA$5,$F249&lt;=DA$6),IF(AND($G249&gt;=DA$5,$G249&lt;=DA$6),5,IF($L249=1,2,1)),IF(AND($G249&gt;=DA$5,$G249&lt;=DA$6),IF($M249&gt;0,4,3),0)),IF(AND($D249&lt;=DA$6,$E249&gt;=DA$5),60,0)))</f>
        <v/>
      </c>
      <c r="DB249" s="80" t="str">
        <f>IF(OR($A249="",NOT(ISNUMBER($G249))),"",IF(AND($F249&lt;=DB$6,$G249&gt;=DB$5),IF(DB$5&gt;$N249,5,$K249)*10+IF(AND($F249&gt;=DB$5,$F249&lt;=DB$6),IF(AND($G249&gt;=DB$5,$G249&lt;=DB$6),5,IF($L249=1,2,1)),IF(AND($G249&gt;=DB$5,$G249&lt;=DB$6),IF($M249&gt;0,4,3),0)),IF(AND($D249&lt;=DB$6,$E249&gt;=DB$5),60,0)))</f>
        <v/>
      </c>
      <c r="DC249" s="80" t="str">
        <f>IF(OR($A249="",NOT(ISNUMBER($G249))),"",IF(AND($F249&lt;=DC$6,$G249&gt;=DC$5),IF(DC$5&gt;$N249,5,$K249)*10+IF(AND($F249&gt;=DC$5,$F249&lt;=DC$6),IF(AND($G249&gt;=DC$5,$G249&lt;=DC$6),5,IF($L249=1,2,1)),IF(AND($G249&gt;=DC$5,$G249&lt;=DC$6),IF($M249&gt;0,4,3),0)),IF(AND($D249&lt;=DC$6,$E249&gt;=DC$5),60,0)))</f>
        <v/>
      </c>
      <c r="DD249" s="80" t="str">
        <f>IF(OR($A249="",NOT(ISNUMBER($G249))),"",IF(AND($F249&lt;=DD$6,$G249&gt;=DD$5),IF(DD$5&gt;$N249,5,$K249)*10+IF(AND($F249&gt;=DD$5,$F249&lt;=DD$6),IF(AND($G249&gt;=DD$5,$G249&lt;=DD$6),5,IF($L249=1,2,1)),IF(AND($G249&gt;=DD$5,$G249&lt;=DD$6),IF($M249&gt;0,4,3),0)),IF(AND($D249&lt;=DD$6,$E249&gt;=DD$5),60,0)))</f>
        <v/>
      </c>
      <c r="DE249" s="80" t="str">
        <f>IF(OR($A249="",NOT(ISNUMBER($G249))),"",IF(AND($F249&lt;=DE$6,$G249&gt;=DE$5),IF(DE$5&gt;$N249,5,$K249)*10+IF(AND($F249&gt;=DE$5,$F249&lt;=DE$6),IF(AND($G249&gt;=DE$5,$G249&lt;=DE$6),5,IF($L249=1,2,1)),IF(AND($G249&gt;=DE$5,$G249&lt;=DE$6),IF($M249&gt;0,4,3),0)),IF(AND($D249&lt;=DE$6,$E249&gt;=DE$5),60,0)))</f>
        <v/>
      </c>
      <c r="DF249" s="80" t="str">
        <f>IF(OR($A249="",NOT(ISNUMBER($G249))),"",IF(AND($F249&lt;=DF$6,$G249&gt;=DF$5),IF(DF$5&gt;$N249,5,$K249)*10+IF(AND($F249&gt;=DF$5,$F249&lt;=DF$6),IF(AND($G249&gt;=DF$5,$G249&lt;=DF$6),5,IF($L249=1,2,1)),IF(AND($G249&gt;=DF$5,$G249&lt;=DF$6),IF($M249&gt;0,4,3),0)),IF(AND($D249&lt;=DF$6,$E249&gt;=DF$5),60,0)))</f>
        <v/>
      </c>
      <c r="DG249" s="80" t="str">
        <f>IF(OR($A249="",NOT(ISNUMBER($G249))),"",IF(AND($F249&lt;=DG$6,$G249&gt;=DG$5),IF(DG$5&gt;$N249,5,$K249)*10+IF(AND($F249&gt;=DG$5,$F249&lt;=DG$6),IF(AND($G249&gt;=DG$5,$G249&lt;=DG$6),5,IF($L249=1,2,1)),IF(AND($G249&gt;=DG$5,$G249&lt;=DG$6),IF($M249&gt;0,4,3),0)),IF(AND($D249&lt;=DG$6,$E249&gt;=DG$5),60,0)))</f>
        <v/>
      </c>
      <c r="DH249" s="80" t="str">
        <f>IF(OR($A249="",NOT(ISNUMBER($G249))),"",IF(AND($F249&lt;=DH$6,$G249&gt;=DH$5),IF(DH$5&gt;$N249,5,$K249)*10+IF(AND($F249&gt;=DH$5,$F249&lt;=DH$6),IF(AND($G249&gt;=DH$5,$G249&lt;=DH$6),5,IF($L249=1,2,1)),IF(AND($G249&gt;=DH$5,$G249&lt;=DH$6),IF($M249&gt;0,4,3),0)),IF(AND($D249&lt;=DH$6,$E249&gt;=DH$5),60,0)))</f>
        <v/>
      </c>
      <c r="DI249" s="80" t="str">
        <f>IF(OR($A249="",NOT(ISNUMBER($G249))),"",IF(AND($F249&lt;=DI$6,$G249&gt;=DI$5),IF(DI$5&gt;$N249,5,$K249)*10+IF(AND($F249&gt;=DI$5,$F249&lt;=DI$6),IF(AND($G249&gt;=DI$5,$G249&lt;=DI$6),5,IF($L249=1,2,1)),IF(AND($G249&gt;=DI$5,$G249&lt;=DI$6),IF($M249&gt;0,4,3),0)),IF(AND($D249&lt;=DI$6,$E249&gt;=DI$5),60,0)))</f>
        <v/>
      </c>
      <c r="DJ249" s="80" t="str">
        <f>IF(OR($A249="",NOT(ISNUMBER($G249))),"",IF(AND($F249&lt;=DJ$6,$G249&gt;=DJ$5),IF(DJ$5&gt;$N249,5,$K249)*10+IF(AND($F249&gt;=DJ$5,$F249&lt;=DJ$6),IF(AND($G249&gt;=DJ$5,$G249&lt;=DJ$6),5,IF($L249=1,2,1)),IF(AND($G249&gt;=DJ$5,$G249&lt;=DJ$6),IF($M249&gt;0,4,3),0)),IF(AND($D249&lt;=DJ$6,$E249&gt;=DJ$5),60,0)))</f>
        <v/>
      </c>
      <c r="DK249" s="80" t="str">
        <f>IF(OR($A249="",NOT(ISNUMBER($G249))),"",IF(AND($F249&lt;=DK$6,$G249&gt;=DK$5),IF(DK$5&gt;$N249,5,$K249)*10+IF(AND($F249&gt;=DK$5,$F249&lt;=DK$6),IF(AND($G249&gt;=DK$5,$G249&lt;=DK$6),5,IF($L249=1,2,1)),IF(AND($G249&gt;=DK$5,$G249&lt;=DK$6),IF($M249&gt;0,4,3),0)),IF(AND($D249&lt;=DK$6,$E249&gt;=DK$5),60,0)))</f>
        <v/>
      </c>
      <c r="DL249" s="80" t="str">
        <f>IF(OR($A249="",NOT(ISNUMBER($G249))),"",IF(AND($F249&lt;=DL$6,$G249&gt;=DL$5),IF(DL$5&gt;$N249,5,$K249)*10+IF(AND($F249&gt;=DL$5,$F249&lt;=DL$6),IF(AND($G249&gt;=DL$5,$G249&lt;=DL$6),5,IF($L249=1,2,1)),IF(AND($G249&gt;=DL$5,$G249&lt;=DL$6),IF($M249&gt;0,4,3),0)),IF(AND($D249&lt;=DL$6,$E249&gt;=DL$5),60,0)))</f>
        <v/>
      </c>
      <c r="DM249" s="80" t="str">
        <f>IF(OR($A249="",NOT(ISNUMBER($G249))),"",IF(AND($F249&lt;=DM$6,$G249&gt;=DM$5),IF(DM$5&gt;$N249,5,$K249)*10+IF(AND($F249&gt;=DM$5,$F249&lt;=DM$6),IF(AND($G249&gt;=DM$5,$G249&lt;=DM$6),5,IF($L249=1,2,1)),IF(AND($G249&gt;=DM$5,$G249&lt;=DM$6),IF($M249&gt;0,4,3),0)),IF(AND($D249&lt;=DM$6,$E249&gt;=DM$5),60,0)))</f>
        <v/>
      </c>
      <c r="DN249" s="80" t="str">
        <f>IF(OR($A249="",NOT(ISNUMBER($G249))),"",IF(AND($F249&lt;=DN$6,$G249&gt;=DN$5),IF(DN$5&gt;$N249,5,$K249)*10+IF(AND($F249&gt;=DN$5,$F249&lt;=DN$6),IF(AND($G249&gt;=DN$5,$G249&lt;=DN$6),5,IF($L249=1,2,1)),IF(AND($G249&gt;=DN$5,$G249&lt;=DN$6),IF($M249&gt;0,4,3),0)),IF(AND($D249&lt;=DN$6,$E249&gt;=DN$5),60,0)))</f>
        <v/>
      </c>
      <c r="DO249" s="80" t="str">
        <f>IF(OR($A249="",NOT(ISNUMBER($G249))),"",IF(AND($F249&lt;=DO$6,$G249&gt;=DO$5),IF(DO$5&gt;$N249,5,$K249)*10+IF(AND($F249&gt;=DO$5,$F249&lt;=DO$6),IF(AND($G249&gt;=DO$5,$G249&lt;=DO$6),5,IF($L249=1,2,1)),IF(AND($G249&gt;=DO$5,$G249&lt;=DO$6),IF($M249&gt;0,4,3),0)),IF(AND($D249&lt;=DO$6,$E249&gt;=DO$5),60,0)))</f>
        <v/>
      </c>
      <c r="DP249" s="80" t="str">
        <f>IF(OR($A249="",NOT(ISNUMBER($G249))),"",IF(AND($F249&lt;=DP$6,$G249&gt;=DP$5),IF(DP$5&gt;$N249,5,$K249)*10+IF(AND($F249&gt;=DP$5,$F249&lt;=DP$6),IF(AND($G249&gt;=DP$5,$G249&lt;=DP$6),5,IF($L249=1,2,1)),IF(AND($G249&gt;=DP$5,$G249&lt;=DP$6),IF($M249&gt;0,4,3),0)),IF(AND($D249&lt;=DP$6,$E249&gt;=DP$5),60,0)))</f>
        <v/>
      </c>
      <c r="DQ249" s="80" t="str">
        <f>IF(OR($A249="",NOT(ISNUMBER($G249))),"",IF(AND($F249&lt;=DQ$6,$G249&gt;=DQ$5),IF(DQ$5&gt;$N249,5,$K249)*10+IF(AND($F249&gt;=DQ$5,$F249&lt;=DQ$6),IF(AND($G249&gt;=DQ$5,$G249&lt;=DQ$6),5,IF($L249=1,2,1)),IF(AND($G249&gt;=DQ$5,$G249&lt;=DQ$6),IF($M249&gt;0,4,3),0)),IF(AND($D249&lt;=DQ$6,$E249&gt;=DQ$5),60,0)))</f>
        <v/>
      </c>
      <c r="DR249" s="80" t="str">
        <f>IF(OR($A249="",NOT(ISNUMBER($G249))),"",IF(AND($F249&lt;=DR$6,$G249&gt;=DR$5),IF(DR$5&gt;$N249,5,$K249)*10+IF(AND($F249&gt;=DR$5,$F249&lt;=DR$6),IF(AND($G249&gt;=DR$5,$G249&lt;=DR$6),5,IF($L249=1,2,1)),IF(AND($G249&gt;=DR$5,$G249&lt;=DR$6),IF($M249&gt;0,4,3),0)),IF(AND($D249&lt;=DR$6,$E249&gt;=DR$5),60,0)))</f>
        <v/>
      </c>
      <c r="DS249" s="80" t="str">
        <f>IF(OR($A249="",NOT(ISNUMBER($G249))),"",IF(AND($F249&lt;=DS$6,$G249&gt;=DS$5),IF(DS$5&gt;$N249,5,$K249)*10+IF(AND($F249&gt;=DS$5,$F249&lt;=DS$6),IF(AND($G249&gt;=DS$5,$G249&lt;=DS$6),5,IF($L249=1,2,1)),IF(AND($G249&gt;=DS$5,$G249&lt;=DS$6),IF($M249&gt;0,4,3),0)),IF(AND($D249&lt;=DS$6,$E249&gt;=DS$5),60,0)))</f>
        <v/>
      </c>
      <c r="DT249" s="80" t="str">
        <f>IF(OR($A249="",NOT(ISNUMBER($G249))),"",IF(AND($F249&lt;=DT$6,$G249&gt;=DT$5),IF(DT$5&gt;$N249,5,$K249)*10+IF(AND($F249&gt;=DT$5,$F249&lt;=DT$6),IF(AND($G249&gt;=DT$5,$G249&lt;=DT$6),5,IF($L249=1,2,1)),IF(AND($G249&gt;=DT$5,$G249&lt;=DT$6),IF($M249&gt;0,4,3),0)),IF(AND($D249&lt;=DT$6,$E249&gt;=DT$5),60,0)))</f>
        <v/>
      </c>
      <c r="DU249" s="80" t="str">
        <f>IF(OR($A249="",NOT(ISNUMBER($G249))),"",IF(AND($F249&lt;=DU$6,$G249&gt;=DU$5),IF(DU$5&gt;$N249,5,$K249)*10+IF(AND($F249&gt;=DU$5,$F249&lt;=DU$6),IF(AND($G249&gt;=DU$5,$G249&lt;=DU$6),5,IF($L249=1,2,1)),IF(AND($G249&gt;=DU$5,$G249&lt;=DU$6),IF($M249&gt;0,4,3),0)),IF(AND($D249&lt;=DU$6,$E249&gt;=DU$5),60,0)))</f>
        <v/>
      </c>
      <c r="DV249" s="80" t="str">
        <f>IF(OR($A249="",NOT(ISNUMBER($G249))),"",IF(AND($F249&lt;=DV$6,$G249&gt;=DV$5),IF(DV$5&gt;$N249,5,$K249)*10+IF(AND($F249&gt;=DV$5,$F249&lt;=DV$6),IF(AND($G249&gt;=DV$5,$G249&lt;=DV$6),5,IF($L249=1,2,1)),IF(AND($G249&gt;=DV$5,$G249&lt;=DV$6),IF($M249&gt;0,4,3),0)),IF(AND($D249&lt;=DV$6,$E249&gt;=DV$5),60,0)))</f>
        <v/>
      </c>
      <c r="DW249" s="80" t="str">
        <f>IF(OR($A249="",NOT(ISNUMBER($G249))),"",IF(AND($F249&lt;=DW$6,$G249&gt;=DW$5),IF(DW$5&gt;$N249,5,$K249)*10+IF(AND($F249&gt;=DW$5,$F249&lt;=DW$6),IF(AND($G249&gt;=DW$5,$G249&lt;=DW$6),5,IF($L249=1,2,1)),IF(AND($G249&gt;=DW$5,$G249&lt;=DW$6),IF($M249&gt;0,4,3),0)),IF(AND($D249&lt;=DW$6,$E249&gt;=DW$5),60,0)))</f>
        <v/>
      </c>
      <c r="DX249" s="80" t="str">
        <f>IF(OR($A249="",NOT(ISNUMBER($G249))),"",IF(AND($F249&lt;=DX$6,$G249&gt;=DX$5),IF(DX$5&gt;$N249,5,$K249)*10+IF(AND($F249&gt;=DX$5,$F249&lt;=DX$6),IF(AND($G249&gt;=DX$5,$G249&lt;=DX$6),5,IF($L249=1,2,1)),IF(AND($G249&gt;=DX$5,$G249&lt;=DX$6),IF($M249&gt;0,4,3),0)),IF(AND($D249&lt;=DX$6,$E249&gt;=DX$5),60,0)))</f>
        <v/>
      </c>
      <c r="DY249" s="80" t="str">
        <f>IF(OR($A249="",NOT(ISNUMBER($G249))),"",IF(AND($F249&lt;=DY$6,$G249&gt;=DY$5),IF(DY$5&gt;$N249,5,$K249)*10+IF(AND($F249&gt;=DY$5,$F249&lt;=DY$6),IF(AND($G249&gt;=DY$5,$G249&lt;=DY$6),5,IF($L249=1,2,1)),IF(AND($G249&gt;=DY$5,$G249&lt;=DY$6),IF($M249&gt;0,4,3),0)),IF(AND($D249&lt;=DY$6,$E249&gt;=DY$5),60,0)))</f>
        <v/>
      </c>
      <c r="DZ249" s="80" t="str">
        <f>IF(OR($A249="",NOT(ISNUMBER($G249))),"",IF(AND($F249&lt;=DZ$6,$G249&gt;=DZ$5),IF(DZ$5&gt;$N249,5,$K249)*10+IF(AND($F249&gt;=DZ$5,$F249&lt;=DZ$6),IF(AND($G249&gt;=DZ$5,$G249&lt;=DZ$6),5,IF($L249=1,2,1)),IF(AND($G249&gt;=DZ$5,$G249&lt;=DZ$6),IF($M249&gt;0,4,3),0)),IF(AND($D249&lt;=DZ$6,$E249&gt;=DZ$5),60,0)))</f>
        <v/>
      </c>
      <c r="EA249" s="80" t="str">
        <f>IF(OR($A249="",NOT(ISNUMBER($G249))),"",IF(AND($F249&lt;=EA$6,$G249&gt;=EA$5),IF(EA$5&gt;$N249,5,$K249)*10+IF(AND($F249&gt;=EA$5,$F249&lt;=EA$6),IF(AND($G249&gt;=EA$5,$G249&lt;=EA$6),5,IF($L249=1,2,1)),IF(AND($G249&gt;=EA$5,$G249&lt;=EA$6),IF($M249&gt;0,4,3),0)),IF(AND($D249&lt;=EA$6,$E249&gt;=EA$5),60,0)))</f>
        <v/>
      </c>
      <c r="EB249" s="80" t="str">
        <f>IF(OR($A249="",NOT(ISNUMBER($G249))),"",IF(AND($F249&lt;=EB$6,$G249&gt;=EB$5),IF(EB$5&gt;$N249,5,$K249)*10+IF(AND($F249&gt;=EB$5,$F249&lt;=EB$6),IF(AND($G249&gt;=EB$5,$G249&lt;=EB$6),5,IF($L249=1,2,1)),IF(AND($G249&gt;=EB$5,$G249&lt;=EB$6),IF($M249&gt;0,4,3),0)),IF(AND($D249&lt;=EB$6,$E249&gt;=EB$5),60,0)))</f>
        <v/>
      </c>
      <c r="EC249" s="80" t="str">
        <f>IF(OR($A249="",NOT(ISNUMBER($G249))),"",IF(AND($F249&lt;=EC$6,$G249&gt;=EC$5),IF(EC$5&gt;$N249,5,$K249)*10+IF(AND($F249&gt;=EC$5,$F249&lt;=EC$6),IF(AND($G249&gt;=EC$5,$G249&lt;=EC$6),5,IF($L249=1,2,1)),IF(AND($G249&gt;=EC$5,$G249&lt;=EC$6),IF($M249&gt;0,4,3),0)),IF(AND($D249&lt;=EC$6,$E249&gt;=EC$5),60,0)))</f>
        <v/>
      </c>
      <c r="ED249" s="80" t="str">
        <f>IF(OR($A249="",NOT(ISNUMBER($G249))),"",IF(AND($F249&lt;=ED$6,$G249&gt;=ED$5),IF(ED$5&gt;$N249,5,$K249)*10+IF(AND($F249&gt;=ED$5,$F249&lt;=ED$6),IF(AND($G249&gt;=ED$5,$G249&lt;=ED$6),5,IF($L249=1,2,1)),IF(AND($G249&gt;=ED$5,$G249&lt;=ED$6),IF($M249&gt;0,4,3),0)),IF(AND($D249&lt;=ED$6,$E249&gt;=ED$5),60,0)))</f>
        <v/>
      </c>
    </row>
    <row r="250" ht="18" customHeight="1">
      <c r="A250" s="52" t="str">
        <f>IF(Tasks!$B250="","",Tasks!$A250)</f>
        <v/>
      </c>
      <c r="B250" s="78" t="str">
        <f>IF(Tasks!$B250="","",Tasks!$B250)</f>
        <v/>
      </c>
      <c r="C250" s="25" t="str">
        <f>IF($B250="","",IF(AND(Tasks!$D250="",Tasks!$G250=""),"-",IF(Tasks!$D250="","",Tasks!$D250&amp;IF(OR(Tasks!$E250="",Tasks!$E250="FS"),IF(N(Tasks!$F250)=0,"","FS"),Tasks!$E250)&amp;IF(N(Tasks!$F250)=0,"",IF(Tasks!$F250&gt;0,"+","")&amp;Tasks!$F250))&amp;IF(AND(Tasks!$D250&lt;&gt;"",Tasks!$G250&lt;&gt;""),", ","")&amp;IF(Tasks!$G250="","",Tasks!$G250&amp;IF(OR(Tasks!$H250="",Tasks!$H250="FS"),IF(N(Tasks!$I250)=0,"","FS"),Tasks!$H250)&amp;IF(N(Tasks!$I250)=0,"",IF(Tasks!$I250&gt;0,"+","")&amp;Tasks!$I250))))</f>
        <v/>
      </c>
      <c r="D250" s="51" t="str">
        <f>IF(OR($B250="",Tasks!$Q250=""),"",Tasks!$Q250)</f>
        <v/>
      </c>
      <c r="E250" s="51" t="str">
        <f>IF(OR($B250="",Tasks!$R250=""),"",Tasks!$R250)</f>
        <v/>
      </c>
      <c r="F250" s="51" t="str">
        <f>IF(OR($B250="",Tasks!$S250=""),"",Tasks!$S250)</f>
        <v/>
      </c>
      <c r="G250" s="51" t="str">
        <f>IF(OR($B250="",Tasks!$T250=""),"",Tasks!$T250)</f>
        <v/>
      </c>
      <c r="H250" s="52" t="str">
        <f>IF($B250="","",Tasks!$AE250)</f>
        <v/>
      </c>
      <c r="I250" s="79" t="str">
        <f>IF($B250="","",Tasks!$AF250)</f>
        <v/>
      </c>
      <c r="J250" s="53" t="str">
        <f>IF(OR($B250="",Tasks!$V250=""),"",Tasks!$V250)</f>
        <v/>
      </c>
      <c r="K250" s="52" t="str">
        <f>IF($B250="","",Tasks!$AA250)</f>
        <v/>
      </c>
      <c r="L250" s="52" t="str">
        <f>IF($B250="","",Tasks!$AB250)</f>
        <v/>
      </c>
      <c r="M250" s="52" t="str">
        <f>IF($B250="","",Tasks!$Z250)</f>
        <v/>
      </c>
      <c r="N250" s="52" t="str">
        <f>IF(OR($B250="",Tasks!$AG250=""),"",Tasks!$AG250)</f>
        <v/>
      </c>
      <c r="O250" s="80" t="str">
        <f>IF(OR($A250="",NOT(ISNUMBER($G250))),"",IF(AND($F250&lt;=O$6,$G250&gt;=O$5),IF(O$5&gt;$N250,5,$K250)*10+IF(AND($F250&gt;=O$5,$F250&lt;=O$6),IF(AND($G250&gt;=O$5,$G250&lt;=O$6),5,IF($L250=1,2,1)),IF(AND($G250&gt;=O$5,$G250&lt;=O$6),IF($M250&gt;0,4,3),0)),IF(AND($D250&lt;=O$6,$E250&gt;=O$5),60,0)))</f>
        <v/>
      </c>
      <c r="P250" s="80" t="str">
        <f>IF(OR($A250="",NOT(ISNUMBER($G250))),"",IF(AND($F250&lt;=P$6,$G250&gt;=P$5),IF(P$5&gt;$N250,5,$K250)*10+IF(AND($F250&gt;=P$5,$F250&lt;=P$6),IF(AND($G250&gt;=P$5,$G250&lt;=P$6),5,IF($L250=1,2,1)),IF(AND($G250&gt;=P$5,$G250&lt;=P$6),IF($M250&gt;0,4,3),0)),IF(AND($D250&lt;=P$6,$E250&gt;=P$5),60,0)))</f>
        <v/>
      </c>
      <c r="Q250" s="80" t="str">
        <f>IF(OR($A250="",NOT(ISNUMBER($G250))),"",IF(AND($F250&lt;=Q$6,$G250&gt;=Q$5),IF(Q$5&gt;$N250,5,$K250)*10+IF(AND($F250&gt;=Q$5,$F250&lt;=Q$6),IF(AND($G250&gt;=Q$5,$G250&lt;=Q$6),5,IF($L250=1,2,1)),IF(AND($G250&gt;=Q$5,$G250&lt;=Q$6),IF($M250&gt;0,4,3),0)),IF(AND($D250&lt;=Q$6,$E250&gt;=Q$5),60,0)))</f>
        <v/>
      </c>
      <c r="R250" s="80" t="str">
        <f>IF(OR($A250="",NOT(ISNUMBER($G250))),"",IF(AND($F250&lt;=R$6,$G250&gt;=R$5),IF(R$5&gt;$N250,5,$K250)*10+IF(AND($F250&gt;=R$5,$F250&lt;=R$6),IF(AND($G250&gt;=R$5,$G250&lt;=R$6),5,IF($L250=1,2,1)),IF(AND($G250&gt;=R$5,$G250&lt;=R$6),IF($M250&gt;0,4,3),0)),IF(AND($D250&lt;=R$6,$E250&gt;=R$5),60,0)))</f>
        <v/>
      </c>
      <c r="S250" s="80" t="str">
        <f>IF(OR($A250="",NOT(ISNUMBER($G250))),"",IF(AND($F250&lt;=S$6,$G250&gt;=S$5),IF(S$5&gt;$N250,5,$K250)*10+IF(AND($F250&gt;=S$5,$F250&lt;=S$6),IF(AND($G250&gt;=S$5,$G250&lt;=S$6),5,IF($L250=1,2,1)),IF(AND($G250&gt;=S$5,$G250&lt;=S$6),IF($M250&gt;0,4,3),0)),IF(AND($D250&lt;=S$6,$E250&gt;=S$5),60,0)))</f>
        <v/>
      </c>
      <c r="T250" s="80" t="str">
        <f>IF(OR($A250="",NOT(ISNUMBER($G250))),"",IF(AND($F250&lt;=T$6,$G250&gt;=T$5),IF(T$5&gt;$N250,5,$K250)*10+IF(AND($F250&gt;=T$5,$F250&lt;=T$6),IF(AND($G250&gt;=T$5,$G250&lt;=T$6),5,IF($L250=1,2,1)),IF(AND($G250&gt;=T$5,$G250&lt;=T$6),IF($M250&gt;0,4,3),0)),IF(AND($D250&lt;=T$6,$E250&gt;=T$5),60,0)))</f>
        <v/>
      </c>
      <c r="U250" s="80" t="str">
        <f>IF(OR($A250="",NOT(ISNUMBER($G250))),"",IF(AND($F250&lt;=U$6,$G250&gt;=U$5),IF(U$5&gt;$N250,5,$K250)*10+IF(AND($F250&gt;=U$5,$F250&lt;=U$6),IF(AND($G250&gt;=U$5,$G250&lt;=U$6),5,IF($L250=1,2,1)),IF(AND($G250&gt;=U$5,$G250&lt;=U$6),IF($M250&gt;0,4,3),0)),IF(AND($D250&lt;=U$6,$E250&gt;=U$5),60,0)))</f>
        <v/>
      </c>
      <c r="V250" s="80" t="str">
        <f>IF(OR($A250="",NOT(ISNUMBER($G250))),"",IF(AND($F250&lt;=V$6,$G250&gt;=V$5),IF(V$5&gt;$N250,5,$K250)*10+IF(AND($F250&gt;=V$5,$F250&lt;=V$6),IF(AND($G250&gt;=V$5,$G250&lt;=V$6),5,IF($L250=1,2,1)),IF(AND($G250&gt;=V$5,$G250&lt;=V$6),IF($M250&gt;0,4,3),0)),IF(AND($D250&lt;=V$6,$E250&gt;=V$5),60,0)))</f>
        <v/>
      </c>
      <c r="W250" s="80" t="str">
        <f>IF(OR($A250="",NOT(ISNUMBER($G250))),"",IF(AND($F250&lt;=W$6,$G250&gt;=W$5),IF(W$5&gt;$N250,5,$K250)*10+IF(AND($F250&gt;=W$5,$F250&lt;=W$6),IF(AND($G250&gt;=W$5,$G250&lt;=W$6),5,IF($L250=1,2,1)),IF(AND($G250&gt;=W$5,$G250&lt;=W$6),IF($M250&gt;0,4,3),0)),IF(AND($D250&lt;=W$6,$E250&gt;=W$5),60,0)))</f>
        <v/>
      </c>
      <c r="X250" s="80" t="str">
        <f>IF(OR($A250="",NOT(ISNUMBER($G250))),"",IF(AND($F250&lt;=X$6,$G250&gt;=X$5),IF(X$5&gt;$N250,5,$K250)*10+IF(AND($F250&gt;=X$5,$F250&lt;=X$6),IF(AND($G250&gt;=X$5,$G250&lt;=X$6),5,IF($L250=1,2,1)),IF(AND($G250&gt;=X$5,$G250&lt;=X$6),IF($M250&gt;0,4,3),0)),IF(AND($D250&lt;=X$6,$E250&gt;=X$5),60,0)))</f>
        <v/>
      </c>
      <c r="Y250" s="80" t="str">
        <f>IF(OR($A250="",NOT(ISNUMBER($G250))),"",IF(AND($F250&lt;=Y$6,$G250&gt;=Y$5),IF(Y$5&gt;$N250,5,$K250)*10+IF(AND($F250&gt;=Y$5,$F250&lt;=Y$6),IF(AND($G250&gt;=Y$5,$G250&lt;=Y$6),5,IF($L250=1,2,1)),IF(AND($G250&gt;=Y$5,$G250&lt;=Y$6),IF($M250&gt;0,4,3),0)),IF(AND($D250&lt;=Y$6,$E250&gt;=Y$5),60,0)))</f>
        <v/>
      </c>
      <c r="Z250" s="80" t="str">
        <f>IF(OR($A250="",NOT(ISNUMBER($G250))),"",IF(AND($F250&lt;=Z$6,$G250&gt;=Z$5),IF(Z$5&gt;$N250,5,$K250)*10+IF(AND($F250&gt;=Z$5,$F250&lt;=Z$6),IF(AND($G250&gt;=Z$5,$G250&lt;=Z$6),5,IF($L250=1,2,1)),IF(AND($G250&gt;=Z$5,$G250&lt;=Z$6),IF($M250&gt;0,4,3),0)),IF(AND($D250&lt;=Z$6,$E250&gt;=Z$5),60,0)))</f>
        <v/>
      </c>
      <c r="AA250" s="80" t="str">
        <f>IF(OR($A250="",NOT(ISNUMBER($G250))),"",IF(AND($F250&lt;=AA$6,$G250&gt;=AA$5),IF(AA$5&gt;$N250,5,$K250)*10+IF(AND($F250&gt;=AA$5,$F250&lt;=AA$6),IF(AND($G250&gt;=AA$5,$G250&lt;=AA$6),5,IF($L250=1,2,1)),IF(AND($G250&gt;=AA$5,$G250&lt;=AA$6),IF($M250&gt;0,4,3),0)),IF(AND($D250&lt;=AA$6,$E250&gt;=AA$5),60,0)))</f>
        <v/>
      </c>
      <c r="AB250" s="80" t="str">
        <f>IF(OR($A250="",NOT(ISNUMBER($G250))),"",IF(AND($F250&lt;=AB$6,$G250&gt;=AB$5),IF(AB$5&gt;$N250,5,$K250)*10+IF(AND($F250&gt;=AB$5,$F250&lt;=AB$6),IF(AND($G250&gt;=AB$5,$G250&lt;=AB$6),5,IF($L250=1,2,1)),IF(AND($G250&gt;=AB$5,$G250&lt;=AB$6),IF($M250&gt;0,4,3),0)),IF(AND($D250&lt;=AB$6,$E250&gt;=AB$5),60,0)))</f>
        <v/>
      </c>
      <c r="AC250" s="80" t="str">
        <f>IF(OR($A250="",NOT(ISNUMBER($G250))),"",IF(AND($F250&lt;=AC$6,$G250&gt;=AC$5),IF(AC$5&gt;$N250,5,$K250)*10+IF(AND($F250&gt;=AC$5,$F250&lt;=AC$6),IF(AND($G250&gt;=AC$5,$G250&lt;=AC$6),5,IF($L250=1,2,1)),IF(AND($G250&gt;=AC$5,$G250&lt;=AC$6),IF($M250&gt;0,4,3),0)),IF(AND($D250&lt;=AC$6,$E250&gt;=AC$5),60,0)))</f>
        <v/>
      </c>
      <c r="AD250" s="80" t="str">
        <f>IF(OR($A250="",NOT(ISNUMBER($G250))),"",IF(AND($F250&lt;=AD$6,$G250&gt;=AD$5),IF(AD$5&gt;$N250,5,$K250)*10+IF(AND($F250&gt;=AD$5,$F250&lt;=AD$6),IF(AND($G250&gt;=AD$5,$G250&lt;=AD$6),5,IF($L250=1,2,1)),IF(AND($G250&gt;=AD$5,$G250&lt;=AD$6),IF($M250&gt;0,4,3),0)),IF(AND($D250&lt;=AD$6,$E250&gt;=AD$5),60,0)))</f>
        <v/>
      </c>
      <c r="AE250" s="80" t="str">
        <f>IF(OR($A250="",NOT(ISNUMBER($G250))),"",IF(AND($F250&lt;=AE$6,$G250&gt;=AE$5),IF(AE$5&gt;$N250,5,$K250)*10+IF(AND($F250&gt;=AE$5,$F250&lt;=AE$6),IF(AND($G250&gt;=AE$5,$G250&lt;=AE$6),5,IF($L250=1,2,1)),IF(AND($G250&gt;=AE$5,$G250&lt;=AE$6),IF($M250&gt;0,4,3),0)),IF(AND($D250&lt;=AE$6,$E250&gt;=AE$5),60,0)))</f>
        <v/>
      </c>
      <c r="AF250" s="80" t="str">
        <f>IF(OR($A250="",NOT(ISNUMBER($G250))),"",IF(AND($F250&lt;=AF$6,$G250&gt;=AF$5),IF(AF$5&gt;$N250,5,$K250)*10+IF(AND($F250&gt;=AF$5,$F250&lt;=AF$6),IF(AND($G250&gt;=AF$5,$G250&lt;=AF$6),5,IF($L250=1,2,1)),IF(AND($G250&gt;=AF$5,$G250&lt;=AF$6),IF($M250&gt;0,4,3),0)),IF(AND($D250&lt;=AF$6,$E250&gt;=AF$5),60,0)))</f>
        <v/>
      </c>
      <c r="AG250" s="80" t="str">
        <f>IF(OR($A250="",NOT(ISNUMBER($G250))),"",IF(AND($F250&lt;=AG$6,$G250&gt;=AG$5),IF(AG$5&gt;$N250,5,$K250)*10+IF(AND($F250&gt;=AG$5,$F250&lt;=AG$6),IF(AND($G250&gt;=AG$5,$G250&lt;=AG$6),5,IF($L250=1,2,1)),IF(AND($G250&gt;=AG$5,$G250&lt;=AG$6),IF($M250&gt;0,4,3),0)),IF(AND($D250&lt;=AG$6,$E250&gt;=AG$5),60,0)))</f>
        <v/>
      </c>
      <c r="AH250" s="80" t="str">
        <f>IF(OR($A250="",NOT(ISNUMBER($G250))),"",IF(AND($F250&lt;=AH$6,$G250&gt;=AH$5),IF(AH$5&gt;$N250,5,$K250)*10+IF(AND($F250&gt;=AH$5,$F250&lt;=AH$6),IF(AND($G250&gt;=AH$5,$G250&lt;=AH$6),5,IF($L250=1,2,1)),IF(AND($G250&gt;=AH$5,$G250&lt;=AH$6),IF($M250&gt;0,4,3),0)),IF(AND($D250&lt;=AH$6,$E250&gt;=AH$5),60,0)))</f>
        <v/>
      </c>
      <c r="AI250" s="80" t="str">
        <f>IF(OR($A250="",NOT(ISNUMBER($G250))),"",IF(AND($F250&lt;=AI$6,$G250&gt;=AI$5),IF(AI$5&gt;$N250,5,$K250)*10+IF(AND($F250&gt;=AI$5,$F250&lt;=AI$6),IF(AND($G250&gt;=AI$5,$G250&lt;=AI$6),5,IF($L250=1,2,1)),IF(AND($G250&gt;=AI$5,$G250&lt;=AI$6),IF($M250&gt;0,4,3),0)),IF(AND($D250&lt;=AI$6,$E250&gt;=AI$5),60,0)))</f>
        <v/>
      </c>
      <c r="AJ250" s="80" t="str">
        <f>IF(OR($A250="",NOT(ISNUMBER($G250))),"",IF(AND($F250&lt;=AJ$6,$G250&gt;=AJ$5),IF(AJ$5&gt;$N250,5,$K250)*10+IF(AND($F250&gt;=AJ$5,$F250&lt;=AJ$6),IF(AND($G250&gt;=AJ$5,$G250&lt;=AJ$6),5,IF($L250=1,2,1)),IF(AND($G250&gt;=AJ$5,$G250&lt;=AJ$6),IF($M250&gt;0,4,3),0)),IF(AND($D250&lt;=AJ$6,$E250&gt;=AJ$5),60,0)))</f>
        <v/>
      </c>
      <c r="AK250" s="80" t="str">
        <f>IF(OR($A250="",NOT(ISNUMBER($G250))),"",IF(AND($F250&lt;=AK$6,$G250&gt;=AK$5),IF(AK$5&gt;$N250,5,$K250)*10+IF(AND($F250&gt;=AK$5,$F250&lt;=AK$6),IF(AND($G250&gt;=AK$5,$G250&lt;=AK$6),5,IF($L250=1,2,1)),IF(AND($G250&gt;=AK$5,$G250&lt;=AK$6),IF($M250&gt;0,4,3),0)),IF(AND($D250&lt;=AK$6,$E250&gt;=AK$5),60,0)))</f>
        <v/>
      </c>
      <c r="AL250" s="80" t="str">
        <f>IF(OR($A250="",NOT(ISNUMBER($G250))),"",IF(AND($F250&lt;=AL$6,$G250&gt;=AL$5),IF(AL$5&gt;$N250,5,$K250)*10+IF(AND($F250&gt;=AL$5,$F250&lt;=AL$6),IF(AND($G250&gt;=AL$5,$G250&lt;=AL$6),5,IF($L250=1,2,1)),IF(AND($G250&gt;=AL$5,$G250&lt;=AL$6),IF($M250&gt;0,4,3),0)),IF(AND($D250&lt;=AL$6,$E250&gt;=AL$5),60,0)))</f>
        <v/>
      </c>
      <c r="AM250" s="80" t="str">
        <f>IF(OR($A250="",NOT(ISNUMBER($G250))),"",IF(AND($F250&lt;=AM$6,$G250&gt;=AM$5),IF(AM$5&gt;$N250,5,$K250)*10+IF(AND($F250&gt;=AM$5,$F250&lt;=AM$6),IF(AND($G250&gt;=AM$5,$G250&lt;=AM$6),5,IF($L250=1,2,1)),IF(AND($G250&gt;=AM$5,$G250&lt;=AM$6),IF($M250&gt;0,4,3),0)),IF(AND($D250&lt;=AM$6,$E250&gt;=AM$5),60,0)))</f>
        <v/>
      </c>
      <c r="AN250" s="80" t="str">
        <f>IF(OR($A250="",NOT(ISNUMBER($G250))),"",IF(AND($F250&lt;=AN$6,$G250&gt;=AN$5),IF(AN$5&gt;$N250,5,$K250)*10+IF(AND($F250&gt;=AN$5,$F250&lt;=AN$6),IF(AND($G250&gt;=AN$5,$G250&lt;=AN$6),5,IF($L250=1,2,1)),IF(AND($G250&gt;=AN$5,$G250&lt;=AN$6),IF($M250&gt;0,4,3),0)),IF(AND($D250&lt;=AN$6,$E250&gt;=AN$5),60,0)))</f>
        <v/>
      </c>
      <c r="AO250" s="80" t="str">
        <f>IF(OR($A250="",NOT(ISNUMBER($G250))),"",IF(AND($F250&lt;=AO$6,$G250&gt;=AO$5),IF(AO$5&gt;$N250,5,$K250)*10+IF(AND($F250&gt;=AO$5,$F250&lt;=AO$6),IF(AND($G250&gt;=AO$5,$G250&lt;=AO$6),5,IF($L250=1,2,1)),IF(AND($G250&gt;=AO$5,$G250&lt;=AO$6),IF($M250&gt;0,4,3),0)),IF(AND($D250&lt;=AO$6,$E250&gt;=AO$5),60,0)))</f>
        <v/>
      </c>
      <c r="AP250" s="80" t="str">
        <f>IF(OR($A250="",NOT(ISNUMBER($G250))),"",IF(AND($F250&lt;=AP$6,$G250&gt;=AP$5),IF(AP$5&gt;$N250,5,$K250)*10+IF(AND($F250&gt;=AP$5,$F250&lt;=AP$6),IF(AND($G250&gt;=AP$5,$G250&lt;=AP$6),5,IF($L250=1,2,1)),IF(AND($G250&gt;=AP$5,$G250&lt;=AP$6),IF($M250&gt;0,4,3),0)),IF(AND($D250&lt;=AP$6,$E250&gt;=AP$5),60,0)))</f>
        <v/>
      </c>
      <c r="AQ250" s="80" t="str">
        <f>IF(OR($A250="",NOT(ISNUMBER($G250))),"",IF(AND($F250&lt;=AQ$6,$G250&gt;=AQ$5),IF(AQ$5&gt;$N250,5,$K250)*10+IF(AND($F250&gt;=AQ$5,$F250&lt;=AQ$6),IF(AND($G250&gt;=AQ$5,$G250&lt;=AQ$6),5,IF($L250=1,2,1)),IF(AND($G250&gt;=AQ$5,$G250&lt;=AQ$6),IF($M250&gt;0,4,3),0)),IF(AND($D250&lt;=AQ$6,$E250&gt;=AQ$5),60,0)))</f>
        <v/>
      </c>
      <c r="AR250" s="80" t="str">
        <f>IF(OR($A250="",NOT(ISNUMBER($G250))),"",IF(AND($F250&lt;=AR$6,$G250&gt;=AR$5),IF(AR$5&gt;$N250,5,$K250)*10+IF(AND($F250&gt;=AR$5,$F250&lt;=AR$6),IF(AND($G250&gt;=AR$5,$G250&lt;=AR$6),5,IF($L250=1,2,1)),IF(AND($G250&gt;=AR$5,$G250&lt;=AR$6),IF($M250&gt;0,4,3),0)),IF(AND($D250&lt;=AR$6,$E250&gt;=AR$5),60,0)))</f>
        <v/>
      </c>
      <c r="AS250" s="80" t="str">
        <f>IF(OR($A250="",NOT(ISNUMBER($G250))),"",IF(AND($F250&lt;=AS$6,$G250&gt;=AS$5),IF(AS$5&gt;$N250,5,$K250)*10+IF(AND($F250&gt;=AS$5,$F250&lt;=AS$6),IF(AND($G250&gt;=AS$5,$G250&lt;=AS$6),5,IF($L250=1,2,1)),IF(AND($G250&gt;=AS$5,$G250&lt;=AS$6),IF($M250&gt;0,4,3),0)),IF(AND($D250&lt;=AS$6,$E250&gt;=AS$5),60,0)))</f>
        <v/>
      </c>
      <c r="AT250" s="80" t="str">
        <f>IF(OR($A250="",NOT(ISNUMBER($G250))),"",IF(AND($F250&lt;=AT$6,$G250&gt;=AT$5),IF(AT$5&gt;$N250,5,$K250)*10+IF(AND($F250&gt;=AT$5,$F250&lt;=AT$6),IF(AND($G250&gt;=AT$5,$G250&lt;=AT$6),5,IF($L250=1,2,1)),IF(AND($G250&gt;=AT$5,$G250&lt;=AT$6),IF($M250&gt;0,4,3),0)),IF(AND($D250&lt;=AT$6,$E250&gt;=AT$5),60,0)))</f>
        <v/>
      </c>
      <c r="AU250" s="80" t="str">
        <f>IF(OR($A250="",NOT(ISNUMBER($G250))),"",IF(AND($F250&lt;=AU$6,$G250&gt;=AU$5),IF(AU$5&gt;$N250,5,$K250)*10+IF(AND($F250&gt;=AU$5,$F250&lt;=AU$6),IF(AND($G250&gt;=AU$5,$G250&lt;=AU$6),5,IF($L250=1,2,1)),IF(AND($G250&gt;=AU$5,$G250&lt;=AU$6),IF($M250&gt;0,4,3),0)),IF(AND($D250&lt;=AU$6,$E250&gt;=AU$5),60,0)))</f>
        <v/>
      </c>
      <c r="AV250" s="80" t="str">
        <f>IF(OR($A250="",NOT(ISNUMBER($G250))),"",IF(AND($F250&lt;=AV$6,$G250&gt;=AV$5),IF(AV$5&gt;$N250,5,$K250)*10+IF(AND($F250&gt;=AV$5,$F250&lt;=AV$6),IF(AND($G250&gt;=AV$5,$G250&lt;=AV$6),5,IF($L250=1,2,1)),IF(AND($G250&gt;=AV$5,$G250&lt;=AV$6),IF($M250&gt;0,4,3),0)),IF(AND($D250&lt;=AV$6,$E250&gt;=AV$5),60,0)))</f>
        <v/>
      </c>
      <c r="AW250" s="80" t="str">
        <f>IF(OR($A250="",NOT(ISNUMBER($G250))),"",IF(AND($F250&lt;=AW$6,$G250&gt;=AW$5),IF(AW$5&gt;$N250,5,$K250)*10+IF(AND($F250&gt;=AW$5,$F250&lt;=AW$6),IF(AND($G250&gt;=AW$5,$G250&lt;=AW$6),5,IF($L250=1,2,1)),IF(AND($G250&gt;=AW$5,$G250&lt;=AW$6),IF($M250&gt;0,4,3),0)),IF(AND($D250&lt;=AW$6,$E250&gt;=AW$5),60,0)))</f>
        <v/>
      </c>
      <c r="AX250" s="80" t="str">
        <f>IF(OR($A250="",NOT(ISNUMBER($G250))),"",IF(AND($F250&lt;=AX$6,$G250&gt;=AX$5),IF(AX$5&gt;$N250,5,$K250)*10+IF(AND($F250&gt;=AX$5,$F250&lt;=AX$6),IF(AND($G250&gt;=AX$5,$G250&lt;=AX$6),5,IF($L250=1,2,1)),IF(AND($G250&gt;=AX$5,$G250&lt;=AX$6),IF($M250&gt;0,4,3),0)),IF(AND($D250&lt;=AX$6,$E250&gt;=AX$5),60,0)))</f>
        <v/>
      </c>
      <c r="AY250" s="80" t="str">
        <f>IF(OR($A250="",NOT(ISNUMBER($G250))),"",IF(AND($F250&lt;=AY$6,$G250&gt;=AY$5),IF(AY$5&gt;$N250,5,$K250)*10+IF(AND($F250&gt;=AY$5,$F250&lt;=AY$6),IF(AND($G250&gt;=AY$5,$G250&lt;=AY$6),5,IF($L250=1,2,1)),IF(AND($G250&gt;=AY$5,$G250&lt;=AY$6),IF($M250&gt;0,4,3),0)),IF(AND($D250&lt;=AY$6,$E250&gt;=AY$5),60,0)))</f>
        <v/>
      </c>
      <c r="AZ250" s="80" t="str">
        <f>IF(OR($A250="",NOT(ISNUMBER($G250))),"",IF(AND($F250&lt;=AZ$6,$G250&gt;=AZ$5),IF(AZ$5&gt;$N250,5,$K250)*10+IF(AND($F250&gt;=AZ$5,$F250&lt;=AZ$6),IF(AND($G250&gt;=AZ$5,$G250&lt;=AZ$6),5,IF($L250=1,2,1)),IF(AND($G250&gt;=AZ$5,$G250&lt;=AZ$6),IF($M250&gt;0,4,3),0)),IF(AND($D250&lt;=AZ$6,$E250&gt;=AZ$5),60,0)))</f>
        <v/>
      </c>
      <c r="BA250" s="80" t="str">
        <f>IF(OR($A250="",NOT(ISNUMBER($G250))),"",IF(AND($F250&lt;=BA$6,$G250&gt;=BA$5),IF(BA$5&gt;$N250,5,$K250)*10+IF(AND($F250&gt;=BA$5,$F250&lt;=BA$6),IF(AND($G250&gt;=BA$5,$G250&lt;=BA$6),5,IF($L250=1,2,1)),IF(AND($G250&gt;=BA$5,$G250&lt;=BA$6),IF($M250&gt;0,4,3),0)),IF(AND($D250&lt;=BA$6,$E250&gt;=BA$5),60,0)))</f>
        <v/>
      </c>
      <c r="BB250" s="80" t="str">
        <f>IF(OR($A250="",NOT(ISNUMBER($G250))),"",IF(AND($F250&lt;=BB$6,$G250&gt;=BB$5),IF(BB$5&gt;$N250,5,$K250)*10+IF(AND($F250&gt;=BB$5,$F250&lt;=BB$6),IF(AND($G250&gt;=BB$5,$G250&lt;=BB$6),5,IF($L250=1,2,1)),IF(AND($G250&gt;=BB$5,$G250&lt;=BB$6),IF($M250&gt;0,4,3),0)),IF(AND($D250&lt;=BB$6,$E250&gt;=BB$5),60,0)))</f>
        <v/>
      </c>
      <c r="BC250" s="80" t="str">
        <f>IF(OR($A250="",NOT(ISNUMBER($G250))),"",IF(AND($F250&lt;=BC$6,$G250&gt;=BC$5),IF(BC$5&gt;$N250,5,$K250)*10+IF(AND($F250&gt;=BC$5,$F250&lt;=BC$6),IF(AND($G250&gt;=BC$5,$G250&lt;=BC$6),5,IF($L250=1,2,1)),IF(AND($G250&gt;=BC$5,$G250&lt;=BC$6),IF($M250&gt;0,4,3),0)),IF(AND($D250&lt;=BC$6,$E250&gt;=BC$5),60,0)))</f>
        <v/>
      </c>
      <c r="BD250" s="80" t="str">
        <f>IF(OR($A250="",NOT(ISNUMBER($G250))),"",IF(AND($F250&lt;=BD$6,$G250&gt;=BD$5),IF(BD$5&gt;$N250,5,$K250)*10+IF(AND($F250&gt;=BD$5,$F250&lt;=BD$6),IF(AND($G250&gt;=BD$5,$G250&lt;=BD$6),5,IF($L250=1,2,1)),IF(AND($G250&gt;=BD$5,$G250&lt;=BD$6),IF($M250&gt;0,4,3),0)),IF(AND($D250&lt;=BD$6,$E250&gt;=BD$5),60,0)))</f>
        <v/>
      </c>
      <c r="BE250" s="80" t="str">
        <f>IF(OR($A250="",NOT(ISNUMBER($G250))),"",IF(AND($F250&lt;=BE$6,$G250&gt;=BE$5),IF(BE$5&gt;$N250,5,$K250)*10+IF(AND($F250&gt;=BE$5,$F250&lt;=BE$6),IF(AND($G250&gt;=BE$5,$G250&lt;=BE$6),5,IF($L250=1,2,1)),IF(AND($G250&gt;=BE$5,$G250&lt;=BE$6),IF($M250&gt;0,4,3),0)),IF(AND($D250&lt;=BE$6,$E250&gt;=BE$5),60,0)))</f>
        <v/>
      </c>
      <c r="BF250" s="80" t="str">
        <f>IF(OR($A250="",NOT(ISNUMBER($G250))),"",IF(AND($F250&lt;=BF$6,$G250&gt;=BF$5),IF(BF$5&gt;$N250,5,$K250)*10+IF(AND($F250&gt;=BF$5,$F250&lt;=BF$6),IF(AND($G250&gt;=BF$5,$G250&lt;=BF$6),5,IF($L250=1,2,1)),IF(AND($G250&gt;=BF$5,$G250&lt;=BF$6),IF($M250&gt;0,4,3),0)),IF(AND($D250&lt;=BF$6,$E250&gt;=BF$5),60,0)))</f>
        <v/>
      </c>
      <c r="BG250" s="80" t="str">
        <f>IF(OR($A250="",NOT(ISNUMBER($G250))),"",IF(AND($F250&lt;=BG$6,$G250&gt;=BG$5),IF(BG$5&gt;$N250,5,$K250)*10+IF(AND($F250&gt;=BG$5,$F250&lt;=BG$6),IF(AND($G250&gt;=BG$5,$G250&lt;=BG$6),5,IF($L250=1,2,1)),IF(AND($G250&gt;=BG$5,$G250&lt;=BG$6),IF($M250&gt;0,4,3),0)),IF(AND($D250&lt;=BG$6,$E250&gt;=BG$5),60,0)))</f>
        <v/>
      </c>
      <c r="BH250" s="80" t="str">
        <f>IF(OR($A250="",NOT(ISNUMBER($G250))),"",IF(AND($F250&lt;=BH$6,$G250&gt;=BH$5),IF(BH$5&gt;$N250,5,$K250)*10+IF(AND($F250&gt;=BH$5,$F250&lt;=BH$6),IF(AND($G250&gt;=BH$5,$G250&lt;=BH$6),5,IF($L250=1,2,1)),IF(AND($G250&gt;=BH$5,$G250&lt;=BH$6),IF($M250&gt;0,4,3),0)),IF(AND($D250&lt;=BH$6,$E250&gt;=BH$5),60,0)))</f>
        <v/>
      </c>
      <c r="BI250" s="80" t="str">
        <f>IF(OR($A250="",NOT(ISNUMBER($G250))),"",IF(AND($F250&lt;=BI$6,$G250&gt;=BI$5),IF(BI$5&gt;$N250,5,$K250)*10+IF(AND($F250&gt;=BI$5,$F250&lt;=BI$6),IF(AND($G250&gt;=BI$5,$G250&lt;=BI$6),5,IF($L250=1,2,1)),IF(AND($G250&gt;=BI$5,$G250&lt;=BI$6),IF($M250&gt;0,4,3),0)),IF(AND($D250&lt;=BI$6,$E250&gt;=BI$5),60,0)))</f>
        <v/>
      </c>
      <c r="BJ250" s="80" t="str">
        <f>IF(OR($A250="",NOT(ISNUMBER($G250))),"",IF(AND($F250&lt;=BJ$6,$G250&gt;=BJ$5),IF(BJ$5&gt;$N250,5,$K250)*10+IF(AND($F250&gt;=BJ$5,$F250&lt;=BJ$6),IF(AND($G250&gt;=BJ$5,$G250&lt;=BJ$6),5,IF($L250=1,2,1)),IF(AND($G250&gt;=BJ$5,$G250&lt;=BJ$6),IF($M250&gt;0,4,3),0)),IF(AND($D250&lt;=BJ$6,$E250&gt;=BJ$5),60,0)))</f>
        <v/>
      </c>
      <c r="BK250" s="80" t="str">
        <f>IF(OR($A250="",NOT(ISNUMBER($G250))),"",IF(AND($F250&lt;=BK$6,$G250&gt;=BK$5),IF(BK$5&gt;$N250,5,$K250)*10+IF(AND($F250&gt;=BK$5,$F250&lt;=BK$6),IF(AND($G250&gt;=BK$5,$G250&lt;=BK$6),5,IF($L250=1,2,1)),IF(AND($G250&gt;=BK$5,$G250&lt;=BK$6),IF($M250&gt;0,4,3),0)),IF(AND($D250&lt;=BK$6,$E250&gt;=BK$5),60,0)))</f>
        <v/>
      </c>
      <c r="BL250" s="80" t="str">
        <f>IF(OR($A250="",NOT(ISNUMBER($G250))),"",IF(AND($F250&lt;=BL$6,$G250&gt;=BL$5),IF(BL$5&gt;$N250,5,$K250)*10+IF(AND($F250&gt;=BL$5,$F250&lt;=BL$6),IF(AND($G250&gt;=BL$5,$G250&lt;=BL$6),5,IF($L250=1,2,1)),IF(AND($G250&gt;=BL$5,$G250&lt;=BL$6),IF($M250&gt;0,4,3),0)),IF(AND($D250&lt;=BL$6,$E250&gt;=BL$5),60,0)))</f>
        <v/>
      </c>
      <c r="BM250" s="80" t="str">
        <f>IF(OR($A250="",NOT(ISNUMBER($G250))),"",IF(AND($F250&lt;=BM$6,$G250&gt;=BM$5),IF(BM$5&gt;$N250,5,$K250)*10+IF(AND($F250&gt;=BM$5,$F250&lt;=BM$6),IF(AND($G250&gt;=BM$5,$G250&lt;=BM$6),5,IF($L250=1,2,1)),IF(AND($G250&gt;=BM$5,$G250&lt;=BM$6),IF($M250&gt;0,4,3),0)),IF(AND($D250&lt;=BM$6,$E250&gt;=BM$5),60,0)))</f>
        <v/>
      </c>
      <c r="BN250" s="80" t="str">
        <f>IF(OR($A250="",NOT(ISNUMBER($G250))),"",IF(AND($F250&lt;=BN$6,$G250&gt;=BN$5),IF(BN$5&gt;$N250,5,$K250)*10+IF(AND($F250&gt;=BN$5,$F250&lt;=BN$6),IF(AND($G250&gt;=BN$5,$G250&lt;=BN$6),5,IF($L250=1,2,1)),IF(AND($G250&gt;=BN$5,$G250&lt;=BN$6),IF($M250&gt;0,4,3),0)),IF(AND($D250&lt;=BN$6,$E250&gt;=BN$5),60,0)))</f>
        <v/>
      </c>
      <c r="BO250" s="80" t="str">
        <f>IF(OR($A250="",NOT(ISNUMBER($G250))),"",IF(AND($F250&lt;=BO$6,$G250&gt;=BO$5),IF(BO$5&gt;$N250,5,$K250)*10+IF(AND($F250&gt;=BO$5,$F250&lt;=BO$6),IF(AND($G250&gt;=BO$5,$G250&lt;=BO$6),5,IF($L250=1,2,1)),IF(AND($G250&gt;=BO$5,$G250&lt;=BO$6),IF($M250&gt;0,4,3),0)),IF(AND($D250&lt;=BO$6,$E250&gt;=BO$5),60,0)))</f>
        <v/>
      </c>
      <c r="BP250" s="80" t="str">
        <f>IF(OR($A250="",NOT(ISNUMBER($G250))),"",IF(AND($F250&lt;=BP$6,$G250&gt;=BP$5),IF(BP$5&gt;$N250,5,$K250)*10+IF(AND($F250&gt;=BP$5,$F250&lt;=BP$6),IF(AND($G250&gt;=BP$5,$G250&lt;=BP$6),5,IF($L250=1,2,1)),IF(AND($G250&gt;=BP$5,$G250&lt;=BP$6),IF($M250&gt;0,4,3),0)),IF(AND($D250&lt;=BP$6,$E250&gt;=BP$5),60,0)))</f>
        <v/>
      </c>
      <c r="BQ250" s="80" t="str">
        <f>IF(OR($A250="",NOT(ISNUMBER($G250))),"",IF(AND($F250&lt;=BQ$6,$G250&gt;=BQ$5),IF(BQ$5&gt;$N250,5,$K250)*10+IF(AND($F250&gt;=BQ$5,$F250&lt;=BQ$6),IF(AND($G250&gt;=BQ$5,$G250&lt;=BQ$6),5,IF($L250=1,2,1)),IF(AND($G250&gt;=BQ$5,$G250&lt;=BQ$6),IF($M250&gt;0,4,3),0)),IF(AND($D250&lt;=BQ$6,$E250&gt;=BQ$5),60,0)))</f>
        <v/>
      </c>
      <c r="BR250" s="80" t="str">
        <f>IF(OR($A250="",NOT(ISNUMBER($G250))),"",IF(AND($F250&lt;=BR$6,$G250&gt;=BR$5),IF(BR$5&gt;$N250,5,$K250)*10+IF(AND($F250&gt;=BR$5,$F250&lt;=BR$6),IF(AND($G250&gt;=BR$5,$G250&lt;=BR$6),5,IF($L250=1,2,1)),IF(AND($G250&gt;=BR$5,$G250&lt;=BR$6),IF($M250&gt;0,4,3),0)),IF(AND($D250&lt;=BR$6,$E250&gt;=BR$5),60,0)))</f>
        <v/>
      </c>
      <c r="BS250" s="80" t="str">
        <f>IF(OR($A250="",NOT(ISNUMBER($G250))),"",IF(AND($F250&lt;=BS$6,$G250&gt;=BS$5),IF(BS$5&gt;$N250,5,$K250)*10+IF(AND($F250&gt;=BS$5,$F250&lt;=BS$6),IF(AND($G250&gt;=BS$5,$G250&lt;=BS$6),5,IF($L250=1,2,1)),IF(AND($G250&gt;=BS$5,$G250&lt;=BS$6),IF($M250&gt;0,4,3),0)),IF(AND($D250&lt;=BS$6,$E250&gt;=BS$5),60,0)))</f>
        <v/>
      </c>
      <c r="BT250" s="80" t="str">
        <f>IF(OR($A250="",NOT(ISNUMBER($G250))),"",IF(AND($F250&lt;=BT$6,$G250&gt;=BT$5),IF(BT$5&gt;$N250,5,$K250)*10+IF(AND($F250&gt;=BT$5,$F250&lt;=BT$6),IF(AND($G250&gt;=BT$5,$G250&lt;=BT$6),5,IF($L250=1,2,1)),IF(AND($G250&gt;=BT$5,$G250&lt;=BT$6),IF($M250&gt;0,4,3),0)),IF(AND($D250&lt;=BT$6,$E250&gt;=BT$5),60,0)))</f>
        <v/>
      </c>
      <c r="BU250" s="80" t="str">
        <f>IF(OR($A250="",NOT(ISNUMBER($G250))),"",IF(AND($F250&lt;=BU$6,$G250&gt;=BU$5),IF(BU$5&gt;$N250,5,$K250)*10+IF(AND($F250&gt;=BU$5,$F250&lt;=BU$6),IF(AND($G250&gt;=BU$5,$G250&lt;=BU$6),5,IF($L250=1,2,1)),IF(AND($G250&gt;=BU$5,$G250&lt;=BU$6),IF($M250&gt;0,4,3),0)),IF(AND($D250&lt;=BU$6,$E250&gt;=BU$5),60,0)))</f>
        <v/>
      </c>
      <c r="BV250" s="80" t="str">
        <f>IF(OR($A250="",NOT(ISNUMBER($G250))),"",IF(AND($F250&lt;=BV$6,$G250&gt;=BV$5),IF(BV$5&gt;$N250,5,$K250)*10+IF(AND($F250&gt;=BV$5,$F250&lt;=BV$6),IF(AND($G250&gt;=BV$5,$G250&lt;=BV$6),5,IF($L250=1,2,1)),IF(AND($G250&gt;=BV$5,$G250&lt;=BV$6),IF($M250&gt;0,4,3),0)),IF(AND($D250&lt;=BV$6,$E250&gt;=BV$5),60,0)))</f>
        <v/>
      </c>
      <c r="BW250" s="80" t="str">
        <f>IF(OR($A250="",NOT(ISNUMBER($G250))),"",IF(AND($F250&lt;=BW$6,$G250&gt;=BW$5),IF(BW$5&gt;$N250,5,$K250)*10+IF(AND($F250&gt;=BW$5,$F250&lt;=BW$6),IF(AND($G250&gt;=BW$5,$G250&lt;=BW$6),5,IF($L250=1,2,1)),IF(AND($G250&gt;=BW$5,$G250&lt;=BW$6),IF($M250&gt;0,4,3),0)),IF(AND($D250&lt;=BW$6,$E250&gt;=BW$5),60,0)))</f>
        <v/>
      </c>
      <c r="BX250" s="80" t="str">
        <f>IF(OR($A250="",NOT(ISNUMBER($G250))),"",IF(AND($F250&lt;=BX$6,$G250&gt;=BX$5),IF(BX$5&gt;$N250,5,$K250)*10+IF(AND($F250&gt;=BX$5,$F250&lt;=BX$6),IF(AND($G250&gt;=BX$5,$G250&lt;=BX$6),5,IF($L250=1,2,1)),IF(AND($G250&gt;=BX$5,$G250&lt;=BX$6),IF($M250&gt;0,4,3),0)),IF(AND($D250&lt;=BX$6,$E250&gt;=BX$5),60,0)))</f>
        <v/>
      </c>
      <c r="BY250" s="80" t="str">
        <f>IF(OR($A250="",NOT(ISNUMBER($G250))),"",IF(AND($F250&lt;=BY$6,$G250&gt;=BY$5),IF(BY$5&gt;$N250,5,$K250)*10+IF(AND($F250&gt;=BY$5,$F250&lt;=BY$6),IF(AND($G250&gt;=BY$5,$G250&lt;=BY$6),5,IF($L250=1,2,1)),IF(AND($G250&gt;=BY$5,$G250&lt;=BY$6),IF($M250&gt;0,4,3),0)),IF(AND($D250&lt;=BY$6,$E250&gt;=BY$5),60,0)))</f>
        <v/>
      </c>
      <c r="BZ250" s="80" t="str">
        <f>IF(OR($A250="",NOT(ISNUMBER($G250))),"",IF(AND($F250&lt;=BZ$6,$G250&gt;=BZ$5),IF(BZ$5&gt;$N250,5,$K250)*10+IF(AND($F250&gt;=BZ$5,$F250&lt;=BZ$6),IF(AND($G250&gt;=BZ$5,$G250&lt;=BZ$6),5,IF($L250=1,2,1)),IF(AND($G250&gt;=BZ$5,$G250&lt;=BZ$6),IF($M250&gt;0,4,3),0)),IF(AND($D250&lt;=BZ$6,$E250&gt;=BZ$5),60,0)))</f>
        <v/>
      </c>
      <c r="CA250" s="80" t="str">
        <f>IF(OR($A250="",NOT(ISNUMBER($G250))),"",IF(AND($F250&lt;=CA$6,$G250&gt;=CA$5),IF(CA$5&gt;$N250,5,$K250)*10+IF(AND($F250&gt;=CA$5,$F250&lt;=CA$6),IF(AND($G250&gt;=CA$5,$G250&lt;=CA$6),5,IF($L250=1,2,1)),IF(AND($G250&gt;=CA$5,$G250&lt;=CA$6),IF($M250&gt;0,4,3),0)),IF(AND($D250&lt;=CA$6,$E250&gt;=CA$5),60,0)))</f>
        <v/>
      </c>
      <c r="CB250" s="80" t="str">
        <f>IF(OR($A250="",NOT(ISNUMBER($G250))),"",IF(AND($F250&lt;=CB$6,$G250&gt;=CB$5),IF(CB$5&gt;$N250,5,$K250)*10+IF(AND($F250&gt;=CB$5,$F250&lt;=CB$6),IF(AND($G250&gt;=CB$5,$G250&lt;=CB$6),5,IF($L250=1,2,1)),IF(AND($G250&gt;=CB$5,$G250&lt;=CB$6),IF($M250&gt;0,4,3),0)),IF(AND($D250&lt;=CB$6,$E250&gt;=CB$5),60,0)))</f>
        <v/>
      </c>
      <c r="CC250" s="80" t="str">
        <f>IF(OR($A250="",NOT(ISNUMBER($G250))),"",IF(AND($F250&lt;=CC$6,$G250&gt;=CC$5),IF(CC$5&gt;$N250,5,$K250)*10+IF(AND($F250&gt;=CC$5,$F250&lt;=CC$6),IF(AND($G250&gt;=CC$5,$G250&lt;=CC$6),5,IF($L250=1,2,1)),IF(AND($G250&gt;=CC$5,$G250&lt;=CC$6),IF($M250&gt;0,4,3),0)),IF(AND($D250&lt;=CC$6,$E250&gt;=CC$5),60,0)))</f>
        <v/>
      </c>
      <c r="CD250" s="80" t="str">
        <f>IF(OR($A250="",NOT(ISNUMBER($G250))),"",IF(AND($F250&lt;=CD$6,$G250&gt;=CD$5),IF(CD$5&gt;$N250,5,$K250)*10+IF(AND($F250&gt;=CD$5,$F250&lt;=CD$6),IF(AND($G250&gt;=CD$5,$G250&lt;=CD$6),5,IF($L250=1,2,1)),IF(AND($G250&gt;=CD$5,$G250&lt;=CD$6),IF($M250&gt;0,4,3),0)),IF(AND($D250&lt;=CD$6,$E250&gt;=CD$5),60,0)))</f>
        <v/>
      </c>
      <c r="CE250" s="80" t="str">
        <f>IF(OR($A250="",NOT(ISNUMBER($G250))),"",IF(AND($F250&lt;=CE$6,$G250&gt;=CE$5),IF(CE$5&gt;$N250,5,$K250)*10+IF(AND($F250&gt;=CE$5,$F250&lt;=CE$6),IF(AND($G250&gt;=CE$5,$G250&lt;=CE$6),5,IF($L250=1,2,1)),IF(AND($G250&gt;=CE$5,$G250&lt;=CE$6),IF($M250&gt;0,4,3),0)),IF(AND($D250&lt;=CE$6,$E250&gt;=CE$5),60,0)))</f>
        <v/>
      </c>
      <c r="CF250" s="80" t="str">
        <f>IF(OR($A250="",NOT(ISNUMBER($G250))),"",IF(AND($F250&lt;=CF$6,$G250&gt;=CF$5),IF(CF$5&gt;$N250,5,$K250)*10+IF(AND($F250&gt;=CF$5,$F250&lt;=CF$6),IF(AND($G250&gt;=CF$5,$G250&lt;=CF$6),5,IF($L250=1,2,1)),IF(AND($G250&gt;=CF$5,$G250&lt;=CF$6),IF($M250&gt;0,4,3),0)),IF(AND($D250&lt;=CF$6,$E250&gt;=CF$5),60,0)))</f>
        <v/>
      </c>
      <c r="CG250" s="80" t="str">
        <f>IF(OR($A250="",NOT(ISNUMBER($G250))),"",IF(AND($F250&lt;=CG$6,$G250&gt;=CG$5),IF(CG$5&gt;$N250,5,$K250)*10+IF(AND($F250&gt;=CG$5,$F250&lt;=CG$6),IF(AND($G250&gt;=CG$5,$G250&lt;=CG$6),5,IF($L250=1,2,1)),IF(AND($G250&gt;=CG$5,$G250&lt;=CG$6),IF($M250&gt;0,4,3),0)),IF(AND($D250&lt;=CG$6,$E250&gt;=CG$5),60,0)))</f>
        <v/>
      </c>
      <c r="CH250" s="80" t="str">
        <f>IF(OR($A250="",NOT(ISNUMBER($G250))),"",IF(AND($F250&lt;=CH$6,$G250&gt;=CH$5),IF(CH$5&gt;$N250,5,$K250)*10+IF(AND($F250&gt;=CH$5,$F250&lt;=CH$6),IF(AND($G250&gt;=CH$5,$G250&lt;=CH$6),5,IF($L250=1,2,1)),IF(AND($G250&gt;=CH$5,$G250&lt;=CH$6),IF($M250&gt;0,4,3),0)),IF(AND($D250&lt;=CH$6,$E250&gt;=CH$5),60,0)))</f>
        <v/>
      </c>
      <c r="CI250" s="80" t="str">
        <f>IF(OR($A250="",NOT(ISNUMBER($G250))),"",IF(AND($F250&lt;=CI$6,$G250&gt;=CI$5),IF(CI$5&gt;$N250,5,$K250)*10+IF(AND($F250&gt;=CI$5,$F250&lt;=CI$6),IF(AND($G250&gt;=CI$5,$G250&lt;=CI$6),5,IF($L250=1,2,1)),IF(AND($G250&gt;=CI$5,$G250&lt;=CI$6),IF($M250&gt;0,4,3),0)),IF(AND($D250&lt;=CI$6,$E250&gt;=CI$5),60,0)))</f>
        <v/>
      </c>
      <c r="CJ250" s="80" t="str">
        <f>IF(OR($A250="",NOT(ISNUMBER($G250))),"",IF(AND($F250&lt;=CJ$6,$G250&gt;=CJ$5),IF(CJ$5&gt;$N250,5,$K250)*10+IF(AND($F250&gt;=CJ$5,$F250&lt;=CJ$6),IF(AND($G250&gt;=CJ$5,$G250&lt;=CJ$6),5,IF($L250=1,2,1)),IF(AND($G250&gt;=CJ$5,$G250&lt;=CJ$6),IF($M250&gt;0,4,3),0)),IF(AND($D250&lt;=CJ$6,$E250&gt;=CJ$5),60,0)))</f>
        <v/>
      </c>
      <c r="CK250" s="80" t="str">
        <f>IF(OR($A250="",NOT(ISNUMBER($G250))),"",IF(AND($F250&lt;=CK$6,$G250&gt;=CK$5),IF(CK$5&gt;$N250,5,$K250)*10+IF(AND($F250&gt;=CK$5,$F250&lt;=CK$6),IF(AND($G250&gt;=CK$5,$G250&lt;=CK$6),5,IF($L250=1,2,1)),IF(AND($G250&gt;=CK$5,$G250&lt;=CK$6),IF($M250&gt;0,4,3),0)),IF(AND($D250&lt;=CK$6,$E250&gt;=CK$5),60,0)))</f>
        <v/>
      </c>
      <c r="CL250" s="80" t="str">
        <f>IF(OR($A250="",NOT(ISNUMBER($G250))),"",IF(AND($F250&lt;=CL$6,$G250&gt;=CL$5),IF(CL$5&gt;$N250,5,$K250)*10+IF(AND($F250&gt;=CL$5,$F250&lt;=CL$6),IF(AND($G250&gt;=CL$5,$G250&lt;=CL$6),5,IF($L250=1,2,1)),IF(AND($G250&gt;=CL$5,$G250&lt;=CL$6),IF($M250&gt;0,4,3),0)),IF(AND($D250&lt;=CL$6,$E250&gt;=CL$5),60,0)))</f>
        <v/>
      </c>
      <c r="CM250" s="80" t="str">
        <f>IF(OR($A250="",NOT(ISNUMBER($G250))),"",IF(AND($F250&lt;=CM$6,$G250&gt;=CM$5),IF(CM$5&gt;$N250,5,$K250)*10+IF(AND($F250&gt;=CM$5,$F250&lt;=CM$6),IF(AND($G250&gt;=CM$5,$G250&lt;=CM$6),5,IF($L250=1,2,1)),IF(AND($G250&gt;=CM$5,$G250&lt;=CM$6),IF($M250&gt;0,4,3),0)),IF(AND($D250&lt;=CM$6,$E250&gt;=CM$5),60,0)))</f>
        <v/>
      </c>
      <c r="CN250" s="80" t="str">
        <f>IF(OR($A250="",NOT(ISNUMBER($G250))),"",IF(AND($F250&lt;=CN$6,$G250&gt;=CN$5),IF(CN$5&gt;$N250,5,$K250)*10+IF(AND($F250&gt;=CN$5,$F250&lt;=CN$6),IF(AND($G250&gt;=CN$5,$G250&lt;=CN$6),5,IF($L250=1,2,1)),IF(AND($G250&gt;=CN$5,$G250&lt;=CN$6),IF($M250&gt;0,4,3),0)),IF(AND($D250&lt;=CN$6,$E250&gt;=CN$5),60,0)))</f>
        <v/>
      </c>
      <c r="CO250" s="80" t="str">
        <f>IF(OR($A250="",NOT(ISNUMBER($G250))),"",IF(AND($F250&lt;=CO$6,$G250&gt;=CO$5),IF(CO$5&gt;$N250,5,$K250)*10+IF(AND($F250&gt;=CO$5,$F250&lt;=CO$6),IF(AND($G250&gt;=CO$5,$G250&lt;=CO$6),5,IF($L250=1,2,1)),IF(AND($G250&gt;=CO$5,$G250&lt;=CO$6),IF($M250&gt;0,4,3),0)),IF(AND($D250&lt;=CO$6,$E250&gt;=CO$5),60,0)))</f>
        <v/>
      </c>
      <c r="CP250" s="80" t="str">
        <f>IF(OR($A250="",NOT(ISNUMBER($G250))),"",IF(AND($F250&lt;=CP$6,$G250&gt;=CP$5),IF(CP$5&gt;$N250,5,$K250)*10+IF(AND($F250&gt;=CP$5,$F250&lt;=CP$6),IF(AND($G250&gt;=CP$5,$G250&lt;=CP$6),5,IF($L250=1,2,1)),IF(AND($G250&gt;=CP$5,$G250&lt;=CP$6),IF($M250&gt;0,4,3),0)),IF(AND($D250&lt;=CP$6,$E250&gt;=CP$5),60,0)))</f>
        <v/>
      </c>
      <c r="CQ250" s="80" t="str">
        <f>IF(OR($A250="",NOT(ISNUMBER($G250))),"",IF(AND($F250&lt;=CQ$6,$G250&gt;=CQ$5),IF(CQ$5&gt;$N250,5,$K250)*10+IF(AND($F250&gt;=CQ$5,$F250&lt;=CQ$6),IF(AND($G250&gt;=CQ$5,$G250&lt;=CQ$6),5,IF($L250=1,2,1)),IF(AND($G250&gt;=CQ$5,$G250&lt;=CQ$6),IF($M250&gt;0,4,3),0)),IF(AND($D250&lt;=CQ$6,$E250&gt;=CQ$5),60,0)))</f>
        <v/>
      </c>
      <c r="CR250" s="80" t="str">
        <f>IF(OR($A250="",NOT(ISNUMBER($G250))),"",IF(AND($F250&lt;=CR$6,$G250&gt;=CR$5),IF(CR$5&gt;$N250,5,$K250)*10+IF(AND($F250&gt;=CR$5,$F250&lt;=CR$6),IF(AND($G250&gt;=CR$5,$G250&lt;=CR$6),5,IF($L250=1,2,1)),IF(AND($G250&gt;=CR$5,$G250&lt;=CR$6),IF($M250&gt;0,4,3),0)),IF(AND($D250&lt;=CR$6,$E250&gt;=CR$5),60,0)))</f>
        <v/>
      </c>
      <c r="CS250" s="80" t="str">
        <f>IF(OR($A250="",NOT(ISNUMBER($G250))),"",IF(AND($F250&lt;=CS$6,$G250&gt;=CS$5),IF(CS$5&gt;$N250,5,$K250)*10+IF(AND($F250&gt;=CS$5,$F250&lt;=CS$6),IF(AND($G250&gt;=CS$5,$G250&lt;=CS$6),5,IF($L250=1,2,1)),IF(AND($G250&gt;=CS$5,$G250&lt;=CS$6),IF($M250&gt;0,4,3),0)),IF(AND($D250&lt;=CS$6,$E250&gt;=CS$5),60,0)))</f>
        <v/>
      </c>
      <c r="CT250" s="80" t="str">
        <f>IF(OR($A250="",NOT(ISNUMBER($G250))),"",IF(AND($F250&lt;=CT$6,$G250&gt;=CT$5),IF(CT$5&gt;$N250,5,$K250)*10+IF(AND($F250&gt;=CT$5,$F250&lt;=CT$6),IF(AND($G250&gt;=CT$5,$G250&lt;=CT$6),5,IF($L250=1,2,1)),IF(AND($G250&gt;=CT$5,$G250&lt;=CT$6),IF($M250&gt;0,4,3),0)),IF(AND($D250&lt;=CT$6,$E250&gt;=CT$5),60,0)))</f>
        <v/>
      </c>
      <c r="CU250" s="80" t="str">
        <f>IF(OR($A250="",NOT(ISNUMBER($G250))),"",IF(AND($F250&lt;=CU$6,$G250&gt;=CU$5),IF(CU$5&gt;$N250,5,$K250)*10+IF(AND($F250&gt;=CU$5,$F250&lt;=CU$6),IF(AND($G250&gt;=CU$5,$G250&lt;=CU$6),5,IF($L250=1,2,1)),IF(AND($G250&gt;=CU$5,$G250&lt;=CU$6),IF($M250&gt;0,4,3),0)),IF(AND($D250&lt;=CU$6,$E250&gt;=CU$5),60,0)))</f>
        <v/>
      </c>
      <c r="CV250" s="80" t="str">
        <f>IF(OR($A250="",NOT(ISNUMBER($G250))),"",IF(AND($F250&lt;=CV$6,$G250&gt;=CV$5),IF(CV$5&gt;$N250,5,$K250)*10+IF(AND($F250&gt;=CV$5,$F250&lt;=CV$6),IF(AND($G250&gt;=CV$5,$G250&lt;=CV$6),5,IF($L250=1,2,1)),IF(AND($G250&gt;=CV$5,$G250&lt;=CV$6),IF($M250&gt;0,4,3),0)),IF(AND($D250&lt;=CV$6,$E250&gt;=CV$5),60,0)))</f>
        <v/>
      </c>
      <c r="CW250" s="80" t="str">
        <f>IF(OR($A250="",NOT(ISNUMBER($G250))),"",IF(AND($F250&lt;=CW$6,$G250&gt;=CW$5),IF(CW$5&gt;$N250,5,$K250)*10+IF(AND($F250&gt;=CW$5,$F250&lt;=CW$6),IF(AND($G250&gt;=CW$5,$G250&lt;=CW$6),5,IF($L250=1,2,1)),IF(AND($G250&gt;=CW$5,$G250&lt;=CW$6),IF($M250&gt;0,4,3),0)),IF(AND($D250&lt;=CW$6,$E250&gt;=CW$5),60,0)))</f>
        <v/>
      </c>
      <c r="CX250" s="80" t="str">
        <f>IF(OR($A250="",NOT(ISNUMBER($G250))),"",IF(AND($F250&lt;=CX$6,$G250&gt;=CX$5),IF(CX$5&gt;$N250,5,$K250)*10+IF(AND($F250&gt;=CX$5,$F250&lt;=CX$6),IF(AND($G250&gt;=CX$5,$G250&lt;=CX$6),5,IF($L250=1,2,1)),IF(AND($G250&gt;=CX$5,$G250&lt;=CX$6),IF($M250&gt;0,4,3),0)),IF(AND($D250&lt;=CX$6,$E250&gt;=CX$5),60,0)))</f>
        <v/>
      </c>
      <c r="CY250" s="80" t="str">
        <f>IF(OR($A250="",NOT(ISNUMBER($G250))),"",IF(AND($F250&lt;=CY$6,$G250&gt;=CY$5),IF(CY$5&gt;$N250,5,$K250)*10+IF(AND($F250&gt;=CY$5,$F250&lt;=CY$6),IF(AND($G250&gt;=CY$5,$G250&lt;=CY$6),5,IF($L250=1,2,1)),IF(AND($G250&gt;=CY$5,$G250&lt;=CY$6),IF($M250&gt;0,4,3),0)),IF(AND($D250&lt;=CY$6,$E250&gt;=CY$5),60,0)))</f>
        <v/>
      </c>
      <c r="CZ250" s="80" t="str">
        <f>IF(OR($A250="",NOT(ISNUMBER($G250))),"",IF(AND($F250&lt;=CZ$6,$G250&gt;=CZ$5),IF(CZ$5&gt;$N250,5,$K250)*10+IF(AND($F250&gt;=CZ$5,$F250&lt;=CZ$6),IF(AND($G250&gt;=CZ$5,$G250&lt;=CZ$6),5,IF($L250=1,2,1)),IF(AND($G250&gt;=CZ$5,$G250&lt;=CZ$6),IF($M250&gt;0,4,3),0)),IF(AND($D250&lt;=CZ$6,$E250&gt;=CZ$5),60,0)))</f>
        <v/>
      </c>
      <c r="DA250" s="80" t="str">
        <f>IF(OR($A250="",NOT(ISNUMBER($G250))),"",IF(AND($F250&lt;=DA$6,$G250&gt;=DA$5),IF(DA$5&gt;$N250,5,$K250)*10+IF(AND($F250&gt;=DA$5,$F250&lt;=DA$6),IF(AND($G250&gt;=DA$5,$G250&lt;=DA$6),5,IF($L250=1,2,1)),IF(AND($G250&gt;=DA$5,$G250&lt;=DA$6),IF($M250&gt;0,4,3),0)),IF(AND($D250&lt;=DA$6,$E250&gt;=DA$5),60,0)))</f>
        <v/>
      </c>
      <c r="DB250" s="80" t="str">
        <f>IF(OR($A250="",NOT(ISNUMBER($G250))),"",IF(AND($F250&lt;=DB$6,$G250&gt;=DB$5),IF(DB$5&gt;$N250,5,$K250)*10+IF(AND($F250&gt;=DB$5,$F250&lt;=DB$6),IF(AND($G250&gt;=DB$5,$G250&lt;=DB$6),5,IF($L250=1,2,1)),IF(AND($G250&gt;=DB$5,$G250&lt;=DB$6),IF($M250&gt;0,4,3),0)),IF(AND($D250&lt;=DB$6,$E250&gt;=DB$5),60,0)))</f>
        <v/>
      </c>
      <c r="DC250" s="80" t="str">
        <f>IF(OR($A250="",NOT(ISNUMBER($G250))),"",IF(AND($F250&lt;=DC$6,$G250&gt;=DC$5),IF(DC$5&gt;$N250,5,$K250)*10+IF(AND($F250&gt;=DC$5,$F250&lt;=DC$6),IF(AND($G250&gt;=DC$5,$G250&lt;=DC$6),5,IF($L250=1,2,1)),IF(AND($G250&gt;=DC$5,$G250&lt;=DC$6),IF($M250&gt;0,4,3),0)),IF(AND($D250&lt;=DC$6,$E250&gt;=DC$5),60,0)))</f>
        <v/>
      </c>
      <c r="DD250" s="80" t="str">
        <f>IF(OR($A250="",NOT(ISNUMBER($G250))),"",IF(AND($F250&lt;=DD$6,$G250&gt;=DD$5),IF(DD$5&gt;$N250,5,$K250)*10+IF(AND($F250&gt;=DD$5,$F250&lt;=DD$6),IF(AND($G250&gt;=DD$5,$G250&lt;=DD$6),5,IF($L250=1,2,1)),IF(AND($G250&gt;=DD$5,$G250&lt;=DD$6),IF($M250&gt;0,4,3),0)),IF(AND($D250&lt;=DD$6,$E250&gt;=DD$5),60,0)))</f>
        <v/>
      </c>
      <c r="DE250" s="80" t="str">
        <f>IF(OR($A250="",NOT(ISNUMBER($G250))),"",IF(AND($F250&lt;=DE$6,$G250&gt;=DE$5),IF(DE$5&gt;$N250,5,$K250)*10+IF(AND($F250&gt;=DE$5,$F250&lt;=DE$6),IF(AND($G250&gt;=DE$5,$G250&lt;=DE$6),5,IF($L250=1,2,1)),IF(AND($G250&gt;=DE$5,$G250&lt;=DE$6),IF($M250&gt;0,4,3),0)),IF(AND($D250&lt;=DE$6,$E250&gt;=DE$5),60,0)))</f>
        <v/>
      </c>
      <c r="DF250" s="80" t="str">
        <f>IF(OR($A250="",NOT(ISNUMBER($G250))),"",IF(AND($F250&lt;=DF$6,$G250&gt;=DF$5),IF(DF$5&gt;$N250,5,$K250)*10+IF(AND($F250&gt;=DF$5,$F250&lt;=DF$6),IF(AND($G250&gt;=DF$5,$G250&lt;=DF$6),5,IF($L250=1,2,1)),IF(AND($G250&gt;=DF$5,$G250&lt;=DF$6),IF($M250&gt;0,4,3),0)),IF(AND($D250&lt;=DF$6,$E250&gt;=DF$5),60,0)))</f>
        <v/>
      </c>
      <c r="DG250" s="80" t="str">
        <f>IF(OR($A250="",NOT(ISNUMBER($G250))),"",IF(AND($F250&lt;=DG$6,$G250&gt;=DG$5),IF(DG$5&gt;$N250,5,$K250)*10+IF(AND($F250&gt;=DG$5,$F250&lt;=DG$6),IF(AND($G250&gt;=DG$5,$G250&lt;=DG$6),5,IF($L250=1,2,1)),IF(AND($G250&gt;=DG$5,$G250&lt;=DG$6),IF($M250&gt;0,4,3),0)),IF(AND($D250&lt;=DG$6,$E250&gt;=DG$5),60,0)))</f>
        <v/>
      </c>
      <c r="DH250" s="80" t="str">
        <f>IF(OR($A250="",NOT(ISNUMBER($G250))),"",IF(AND($F250&lt;=DH$6,$G250&gt;=DH$5),IF(DH$5&gt;$N250,5,$K250)*10+IF(AND($F250&gt;=DH$5,$F250&lt;=DH$6),IF(AND($G250&gt;=DH$5,$G250&lt;=DH$6),5,IF($L250=1,2,1)),IF(AND($G250&gt;=DH$5,$G250&lt;=DH$6),IF($M250&gt;0,4,3),0)),IF(AND($D250&lt;=DH$6,$E250&gt;=DH$5),60,0)))</f>
        <v/>
      </c>
      <c r="DI250" s="80" t="str">
        <f>IF(OR($A250="",NOT(ISNUMBER($G250))),"",IF(AND($F250&lt;=DI$6,$G250&gt;=DI$5),IF(DI$5&gt;$N250,5,$K250)*10+IF(AND($F250&gt;=DI$5,$F250&lt;=DI$6),IF(AND($G250&gt;=DI$5,$G250&lt;=DI$6),5,IF($L250=1,2,1)),IF(AND($G250&gt;=DI$5,$G250&lt;=DI$6),IF($M250&gt;0,4,3),0)),IF(AND($D250&lt;=DI$6,$E250&gt;=DI$5),60,0)))</f>
        <v/>
      </c>
      <c r="DJ250" s="80" t="str">
        <f>IF(OR($A250="",NOT(ISNUMBER($G250))),"",IF(AND($F250&lt;=DJ$6,$G250&gt;=DJ$5),IF(DJ$5&gt;$N250,5,$K250)*10+IF(AND($F250&gt;=DJ$5,$F250&lt;=DJ$6),IF(AND($G250&gt;=DJ$5,$G250&lt;=DJ$6),5,IF($L250=1,2,1)),IF(AND($G250&gt;=DJ$5,$G250&lt;=DJ$6),IF($M250&gt;0,4,3),0)),IF(AND($D250&lt;=DJ$6,$E250&gt;=DJ$5),60,0)))</f>
        <v/>
      </c>
      <c r="DK250" s="80" t="str">
        <f>IF(OR($A250="",NOT(ISNUMBER($G250))),"",IF(AND($F250&lt;=DK$6,$G250&gt;=DK$5),IF(DK$5&gt;$N250,5,$K250)*10+IF(AND($F250&gt;=DK$5,$F250&lt;=DK$6),IF(AND($G250&gt;=DK$5,$G250&lt;=DK$6),5,IF($L250=1,2,1)),IF(AND($G250&gt;=DK$5,$G250&lt;=DK$6),IF($M250&gt;0,4,3),0)),IF(AND($D250&lt;=DK$6,$E250&gt;=DK$5),60,0)))</f>
        <v/>
      </c>
      <c r="DL250" s="80" t="str">
        <f>IF(OR($A250="",NOT(ISNUMBER($G250))),"",IF(AND($F250&lt;=DL$6,$G250&gt;=DL$5),IF(DL$5&gt;$N250,5,$K250)*10+IF(AND($F250&gt;=DL$5,$F250&lt;=DL$6),IF(AND($G250&gt;=DL$5,$G250&lt;=DL$6),5,IF($L250=1,2,1)),IF(AND($G250&gt;=DL$5,$G250&lt;=DL$6),IF($M250&gt;0,4,3),0)),IF(AND($D250&lt;=DL$6,$E250&gt;=DL$5),60,0)))</f>
        <v/>
      </c>
      <c r="DM250" s="80" t="str">
        <f>IF(OR($A250="",NOT(ISNUMBER($G250))),"",IF(AND($F250&lt;=DM$6,$G250&gt;=DM$5),IF(DM$5&gt;$N250,5,$K250)*10+IF(AND($F250&gt;=DM$5,$F250&lt;=DM$6),IF(AND($G250&gt;=DM$5,$G250&lt;=DM$6),5,IF($L250=1,2,1)),IF(AND($G250&gt;=DM$5,$G250&lt;=DM$6),IF($M250&gt;0,4,3),0)),IF(AND($D250&lt;=DM$6,$E250&gt;=DM$5),60,0)))</f>
        <v/>
      </c>
      <c r="DN250" s="80" t="str">
        <f>IF(OR($A250="",NOT(ISNUMBER($G250))),"",IF(AND($F250&lt;=DN$6,$G250&gt;=DN$5),IF(DN$5&gt;$N250,5,$K250)*10+IF(AND($F250&gt;=DN$5,$F250&lt;=DN$6),IF(AND($G250&gt;=DN$5,$G250&lt;=DN$6),5,IF($L250=1,2,1)),IF(AND($G250&gt;=DN$5,$G250&lt;=DN$6),IF($M250&gt;0,4,3),0)),IF(AND($D250&lt;=DN$6,$E250&gt;=DN$5),60,0)))</f>
        <v/>
      </c>
      <c r="DO250" s="80" t="str">
        <f>IF(OR($A250="",NOT(ISNUMBER($G250))),"",IF(AND($F250&lt;=DO$6,$G250&gt;=DO$5),IF(DO$5&gt;$N250,5,$K250)*10+IF(AND($F250&gt;=DO$5,$F250&lt;=DO$6),IF(AND($G250&gt;=DO$5,$G250&lt;=DO$6),5,IF($L250=1,2,1)),IF(AND($G250&gt;=DO$5,$G250&lt;=DO$6),IF($M250&gt;0,4,3),0)),IF(AND($D250&lt;=DO$6,$E250&gt;=DO$5),60,0)))</f>
        <v/>
      </c>
      <c r="DP250" s="80" t="str">
        <f>IF(OR($A250="",NOT(ISNUMBER($G250))),"",IF(AND($F250&lt;=DP$6,$G250&gt;=DP$5),IF(DP$5&gt;$N250,5,$K250)*10+IF(AND($F250&gt;=DP$5,$F250&lt;=DP$6),IF(AND($G250&gt;=DP$5,$G250&lt;=DP$6),5,IF($L250=1,2,1)),IF(AND($G250&gt;=DP$5,$G250&lt;=DP$6),IF($M250&gt;0,4,3),0)),IF(AND($D250&lt;=DP$6,$E250&gt;=DP$5),60,0)))</f>
        <v/>
      </c>
      <c r="DQ250" s="80" t="str">
        <f>IF(OR($A250="",NOT(ISNUMBER($G250))),"",IF(AND($F250&lt;=DQ$6,$G250&gt;=DQ$5),IF(DQ$5&gt;$N250,5,$K250)*10+IF(AND($F250&gt;=DQ$5,$F250&lt;=DQ$6),IF(AND($G250&gt;=DQ$5,$G250&lt;=DQ$6),5,IF($L250=1,2,1)),IF(AND($G250&gt;=DQ$5,$G250&lt;=DQ$6),IF($M250&gt;0,4,3),0)),IF(AND($D250&lt;=DQ$6,$E250&gt;=DQ$5),60,0)))</f>
        <v/>
      </c>
      <c r="DR250" s="80" t="str">
        <f>IF(OR($A250="",NOT(ISNUMBER($G250))),"",IF(AND($F250&lt;=DR$6,$G250&gt;=DR$5),IF(DR$5&gt;$N250,5,$K250)*10+IF(AND($F250&gt;=DR$5,$F250&lt;=DR$6),IF(AND($G250&gt;=DR$5,$G250&lt;=DR$6),5,IF($L250=1,2,1)),IF(AND($G250&gt;=DR$5,$G250&lt;=DR$6),IF($M250&gt;0,4,3),0)),IF(AND($D250&lt;=DR$6,$E250&gt;=DR$5),60,0)))</f>
        <v/>
      </c>
      <c r="DS250" s="80" t="str">
        <f>IF(OR($A250="",NOT(ISNUMBER($G250))),"",IF(AND($F250&lt;=DS$6,$G250&gt;=DS$5),IF(DS$5&gt;$N250,5,$K250)*10+IF(AND($F250&gt;=DS$5,$F250&lt;=DS$6),IF(AND($G250&gt;=DS$5,$G250&lt;=DS$6),5,IF($L250=1,2,1)),IF(AND($G250&gt;=DS$5,$G250&lt;=DS$6),IF($M250&gt;0,4,3),0)),IF(AND($D250&lt;=DS$6,$E250&gt;=DS$5),60,0)))</f>
        <v/>
      </c>
      <c r="DT250" s="80" t="str">
        <f>IF(OR($A250="",NOT(ISNUMBER($G250))),"",IF(AND($F250&lt;=DT$6,$G250&gt;=DT$5),IF(DT$5&gt;$N250,5,$K250)*10+IF(AND($F250&gt;=DT$5,$F250&lt;=DT$6),IF(AND($G250&gt;=DT$5,$G250&lt;=DT$6),5,IF($L250=1,2,1)),IF(AND($G250&gt;=DT$5,$G250&lt;=DT$6),IF($M250&gt;0,4,3),0)),IF(AND($D250&lt;=DT$6,$E250&gt;=DT$5),60,0)))</f>
        <v/>
      </c>
      <c r="DU250" s="80" t="str">
        <f>IF(OR($A250="",NOT(ISNUMBER($G250))),"",IF(AND($F250&lt;=DU$6,$G250&gt;=DU$5),IF(DU$5&gt;$N250,5,$K250)*10+IF(AND($F250&gt;=DU$5,$F250&lt;=DU$6),IF(AND($G250&gt;=DU$5,$G250&lt;=DU$6),5,IF($L250=1,2,1)),IF(AND($G250&gt;=DU$5,$G250&lt;=DU$6),IF($M250&gt;0,4,3),0)),IF(AND($D250&lt;=DU$6,$E250&gt;=DU$5),60,0)))</f>
        <v/>
      </c>
      <c r="DV250" s="80" t="str">
        <f>IF(OR($A250="",NOT(ISNUMBER($G250))),"",IF(AND($F250&lt;=DV$6,$G250&gt;=DV$5),IF(DV$5&gt;$N250,5,$K250)*10+IF(AND($F250&gt;=DV$5,$F250&lt;=DV$6),IF(AND($G250&gt;=DV$5,$G250&lt;=DV$6),5,IF($L250=1,2,1)),IF(AND($G250&gt;=DV$5,$G250&lt;=DV$6),IF($M250&gt;0,4,3),0)),IF(AND($D250&lt;=DV$6,$E250&gt;=DV$5),60,0)))</f>
        <v/>
      </c>
      <c r="DW250" s="80" t="str">
        <f>IF(OR($A250="",NOT(ISNUMBER($G250))),"",IF(AND($F250&lt;=DW$6,$G250&gt;=DW$5),IF(DW$5&gt;$N250,5,$K250)*10+IF(AND($F250&gt;=DW$5,$F250&lt;=DW$6),IF(AND($G250&gt;=DW$5,$G250&lt;=DW$6),5,IF($L250=1,2,1)),IF(AND($G250&gt;=DW$5,$G250&lt;=DW$6),IF($M250&gt;0,4,3),0)),IF(AND($D250&lt;=DW$6,$E250&gt;=DW$5),60,0)))</f>
        <v/>
      </c>
      <c r="DX250" s="80" t="str">
        <f>IF(OR($A250="",NOT(ISNUMBER($G250))),"",IF(AND($F250&lt;=DX$6,$G250&gt;=DX$5),IF(DX$5&gt;$N250,5,$K250)*10+IF(AND($F250&gt;=DX$5,$F250&lt;=DX$6),IF(AND($G250&gt;=DX$5,$G250&lt;=DX$6),5,IF($L250=1,2,1)),IF(AND($G250&gt;=DX$5,$G250&lt;=DX$6),IF($M250&gt;0,4,3),0)),IF(AND($D250&lt;=DX$6,$E250&gt;=DX$5),60,0)))</f>
        <v/>
      </c>
      <c r="DY250" s="80" t="str">
        <f>IF(OR($A250="",NOT(ISNUMBER($G250))),"",IF(AND($F250&lt;=DY$6,$G250&gt;=DY$5),IF(DY$5&gt;$N250,5,$K250)*10+IF(AND($F250&gt;=DY$5,$F250&lt;=DY$6),IF(AND($G250&gt;=DY$5,$G250&lt;=DY$6),5,IF($L250=1,2,1)),IF(AND($G250&gt;=DY$5,$G250&lt;=DY$6),IF($M250&gt;0,4,3),0)),IF(AND($D250&lt;=DY$6,$E250&gt;=DY$5),60,0)))</f>
        <v/>
      </c>
      <c r="DZ250" s="80" t="str">
        <f>IF(OR($A250="",NOT(ISNUMBER($G250))),"",IF(AND($F250&lt;=DZ$6,$G250&gt;=DZ$5),IF(DZ$5&gt;$N250,5,$K250)*10+IF(AND($F250&gt;=DZ$5,$F250&lt;=DZ$6),IF(AND($G250&gt;=DZ$5,$G250&lt;=DZ$6),5,IF($L250=1,2,1)),IF(AND($G250&gt;=DZ$5,$G250&lt;=DZ$6),IF($M250&gt;0,4,3),0)),IF(AND($D250&lt;=DZ$6,$E250&gt;=DZ$5),60,0)))</f>
        <v/>
      </c>
      <c r="EA250" s="80" t="str">
        <f>IF(OR($A250="",NOT(ISNUMBER($G250))),"",IF(AND($F250&lt;=EA$6,$G250&gt;=EA$5),IF(EA$5&gt;$N250,5,$K250)*10+IF(AND($F250&gt;=EA$5,$F250&lt;=EA$6),IF(AND($G250&gt;=EA$5,$G250&lt;=EA$6),5,IF($L250=1,2,1)),IF(AND($G250&gt;=EA$5,$G250&lt;=EA$6),IF($M250&gt;0,4,3),0)),IF(AND($D250&lt;=EA$6,$E250&gt;=EA$5),60,0)))</f>
        <v/>
      </c>
      <c r="EB250" s="80" t="str">
        <f>IF(OR($A250="",NOT(ISNUMBER($G250))),"",IF(AND($F250&lt;=EB$6,$G250&gt;=EB$5),IF(EB$5&gt;$N250,5,$K250)*10+IF(AND($F250&gt;=EB$5,$F250&lt;=EB$6),IF(AND($G250&gt;=EB$5,$G250&lt;=EB$6),5,IF($L250=1,2,1)),IF(AND($G250&gt;=EB$5,$G250&lt;=EB$6),IF($M250&gt;0,4,3),0)),IF(AND($D250&lt;=EB$6,$E250&gt;=EB$5),60,0)))</f>
        <v/>
      </c>
      <c r="EC250" s="80" t="str">
        <f>IF(OR($A250="",NOT(ISNUMBER($G250))),"",IF(AND($F250&lt;=EC$6,$G250&gt;=EC$5),IF(EC$5&gt;$N250,5,$K250)*10+IF(AND($F250&gt;=EC$5,$F250&lt;=EC$6),IF(AND($G250&gt;=EC$5,$G250&lt;=EC$6),5,IF($L250=1,2,1)),IF(AND($G250&gt;=EC$5,$G250&lt;=EC$6),IF($M250&gt;0,4,3),0)),IF(AND($D250&lt;=EC$6,$E250&gt;=EC$5),60,0)))</f>
        <v/>
      </c>
      <c r="ED250" s="80" t="str">
        <f>IF(OR($A250="",NOT(ISNUMBER($G250))),"",IF(AND($F250&lt;=ED$6,$G250&gt;=ED$5),IF(ED$5&gt;$N250,5,$K250)*10+IF(AND($F250&gt;=ED$5,$F250&lt;=ED$6),IF(AND($G250&gt;=ED$5,$G250&lt;=ED$6),5,IF($L250=1,2,1)),IF(AND($G250&gt;=ED$5,$G250&lt;=ED$6),IF($M250&gt;0,4,3),0)),IF(AND($D250&lt;=ED$6,$E250&gt;=ED$5),60,0)))</f>
        <v/>
      </c>
    </row>
    <row r="251" ht="18" customHeight="1">
      <c r="A251" s="52" t="str">
        <f>IF(Tasks!$B251="","",Tasks!$A251)</f>
        <v/>
      </c>
      <c r="B251" s="78" t="str">
        <f>IF(Tasks!$B251="","",Tasks!$B251)</f>
        <v/>
      </c>
      <c r="C251" s="25" t="str">
        <f>IF($B251="","",IF(AND(Tasks!$D251="",Tasks!$G251=""),"-",IF(Tasks!$D251="","",Tasks!$D251&amp;IF(OR(Tasks!$E251="",Tasks!$E251="FS"),IF(N(Tasks!$F251)=0,"","FS"),Tasks!$E251)&amp;IF(N(Tasks!$F251)=0,"",IF(Tasks!$F251&gt;0,"+","")&amp;Tasks!$F251))&amp;IF(AND(Tasks!$D251&lt;&gt;"",Tasks!$G251&lt;&gt;""),", ","")&amp;IF(Tasks!$G251="","",Tasks!$G251&amp;IF(OR(Tasks!$H251="",Tasks!$H251="FS"),IF(N(Tasks!$I251)=0,"","FS"),Tasks!$H251)&amp;IF(N(Tasks!$I251)=0,"",IF(Tasks!$I251&gt;0,"+","")&amp;Tasks!$I251))))</f>
        <v/>
      </c>
      <c r="D251" s="51" t="str">
        <f>IF(OR($B251="",Tasks!$Q251=""),"",Tasks!$Q251)</f>
        <v/>
      </c>
      <c r="E251" s="51" t="str">
        <f>IF(OR($B251="",Tasks!$R251=""),"",Tasks!$R251)</f>
        <v/>
      </c>
      <c r="F251" s="51" t="str">
        <f>IF(OR($B251="",Tasks!$S251=""),"",Tasks!$S251)</f>
        <v/>
      </c>
      <c r="G251" s="51" t="str">
        <f>IF(OR($B251="",Tasks!$T251=""),"",Tasks!$T251)</f>
        <v/>
      </c>
      <c r="H251" s="52" t="str">
        <f>IF($B251="","",Tasks!$AE251)</f>
        <v/>
      </c>
      <c r="I251" s="79" t="str">
        <f>IF($B251="","",Tasks!$AF251)</f>
        <v/>
      </c>
      <c r="J251" s="53" t="str">
        <f>IF(OR($B251="",Tasks!$V251=""),"",Tasks!$V251)</f>
        <v/>
      </c>
      <c r="K251" s="52" t="str">
        <f>IF($B251="","",Tasks!$AA251)</f>
        <v/>
      </c>
      <c r="L251" s="52" t="str">
        <f>IF($B251="","",Tasks!$AB251)</f>
        <v/>
      </c>
      <c r="M251" s="52" t="str">
        <f>IF($B251="","",Tasks!$Z251)</f>
        <v/>
      </c>
      <c r="N251" s="52" t="str">
        <f>IF(OR($B251="",Tasks!$AG251=""),"",Tasks!$AG251)</f>
        <v/>
      </c>
      <c r="O251" s="80" t="str">
        <f>IF(OR($A251="",NOT(ISNUMBER($G251))),"",IF(AND($F251&lt;=O$6,$G251&gt;=O$5),IF(O$5&gt;$N251,5,$K251)*10+IF(AND($F251&gt;=O$5,$F251&lt;=O$6),IF(AND($G251&gt;=O$5,$G251&lt;=O$6),5,IF($L251=1,2,1)),IF(AND($G251&gt;=O$5,$G251&lt;=O$6),IF($M251&gt;0,4,3),0)),IF(AND($D251&lt;=O$6,$E251&gt;=O$5),60,0)))</f>
        <v/>
      </c>
      <c r="P251" s="80" t="str">
        <f>IF(OR($A251="",NOT(ISNUMBER($G251))),"",IF(AND($F251&lt;=P$6,$G251&gt;=P$5),IF(P$5&gt;$N251,5,$K251)*10+IF(AND($F251&gt;=P$5,$F251&lt;=P$6),IF(AND($G251&gt;=P$5,$G251&lt;=P$6),5,IF($L251=1,2,1)),IF(AND($G251&gt;=P$5,$G251&lt;=P$6),IF($M251&gt;0,4,3),0)),IF(AND($D251&lt;=P$6,$E251&gt;=P$5),60,0)))</f>
        <v/>
      </c>
      <c r="Q251" s="80" t="str">
        <f>IF(OR($A251="",NOT(ISNUMBER($G251))),"",IF(AND($F251&lt;=Q$6,$G251&gt;=Q$5),IF(Q$5&gt;$N251,5,$K251)*10+IF(AND($F251&gt;=Q$5,$F251&lt;=Q$6),IF(AND($G251&gt;=Q$5,$G251&lt;=Q$6),5,IF($L251=1,2,1)),IF(AND($G251&gt;=Q$5,$G251&lt;=Q$6),IF($M251&gt;0,4,3),0)),IF(AND($D251&lt;=Q$6,$E251&gt;=Q$5),60,0)))</f>
        <v/>
      </c>
      <c r="R251" s="80" t="str">
        <f>IF(OR($A251="",NOT(ISNUMBER($G251))),"",IF(AND($F251&lt;=R$6,$G251&gt;=R$5),IF(R$5&gt;$N251,5,$K251)*10+IF(AND($F251&gt;=R$5,$F251&lt;=R$6),IF(AND($G251&gt;=R$5,$G251&lt;=R$6),5,IF($L251=1,2,1)),IF(AND($G251&gt;=R$5,$G251&lt;=R$6),IF($M251&gt;0,4,3),0)),IF(AND($D251&lt;=R$6,$E251&gt;=R$5),60,0)))</f>
        <v/>
      </c>
      <c r="S251" s="80" t="str">
        <f>IF(OR($A251="",NOT(ISNUMBER($G251))),"",IF(AND($F251&lt;=S$6,$G251&gt;=S$5),IF(S$5&gt;$N251,5,$K251)*10+IF(AND($F251&gt;=S$5,$F251&lt;=S$6),IF(AND($G251&gt;=S$5,$G251&lt;=S$6),5,IF($L251=1,2,1)),IF(AND($G251&gt;=S$5,$G251&lt;=S$6),IF($M251&gt;0,4,3),0)),IF(AND($D251&lt;=S$6,$E251&gt;=S$5),60,0)))</f>
        <v/>
      </c>
      <c r="T251" s="80" t="str">
        <f>IF(OR($A251="",NOT(ISNUMBER($G251))),"",IF(AND($F251&lt;=T$6,$G251&gt;=T$5),IF(T$5&gt;$N251,5,$K251)*10+IF(AND($F251&gt;=T$5,$F251&lt;=T$6),IF(AND($G251&gt;=T$5,$G251&lt;=T$6),5,IF($L251=1,2,1)),IF(AND($G251&gt;=T$5,$G251&lt;=T$6),IF($M251&gt;0,4,3),0)),IF(AND($D251&lt;=T$6,$E251&gt;=T$5),60,0)))</f>
        <v/>
      </c>
      <c r="U251" s="80" t="str">
        <f>IF(OR($A251="",NOT(ISNUMBER($G251))),"",IF(AND($F251&lt;=U$6,$G251&gt;=U$5),IF(U$5&gt;$N251,5,$K251)*10+IF(AND($F251&gt;=U$5,$F251&lt;=U$6),IF(AND($G251&gt;=U$5,$G251&lt;=U$6),5,IF($L251=1,2,1)),IF(AND($G251&gt;=U$5,$G251&lt;=U$6),IF($M251&gt;0,4,3),0)),IF(AND($D251&lt;=U$6,$E251&gt;=U$5),60,0)))</f>
        <v/>
      </c>
      <c r="V251" s="80" t="str">
        <f>IF(OR($A251="",NOT(ISNUMBER($G251))),"",IF(AND($F251&lt;=V$6,$G251&gt;=V$5),IF(V$5&gt;$N251,5,$K251)*10+IF(AND($F251&gt;=V$5,$F251&lt;=V$6),IF(AND($G251&gt;=V$5,$G251&lt;=V$6),5,IF($L251=1,2,1)),IF(AND($G251&gt;=V$5,$G251&lt;=V$6),IF($M251&gt;0,4,3),0)),IF(AND($D251&lt;=V$6,$E251&gt;=V$5),60,0)))</f>
        <v/>
      </c>
      <c r="W251" s="80" t="str">
        <f>IF(OR($A251="",NOT(ISNUMBER($G251))),"",IF(AND($F251&lt;=W$6,$G251&gt;=W$5),IF(W$5&gt;$N251,5,$K251)*10+IF(AND($F251&gt;=W$5,$F251&lt;=W$6),IF(AND($G251&gt;=W$5,$G251&lt;=W$6),5,IF($L251=1,2,1)),IF(AND($G251&gt;=W$5,$G251&lt;=W$6),IF($M251&gt;0,4,3),0)),IF(AND($D251&lt;=W$6,$E251&gt;=W$5),60,0)))</f>
        <v/>
      </c>
      <c r="X251" s="80" t="str">
        <f>IF(OR($A251="",NOT(ISNUMBER($G251))),"",IF(AND($F251&lt;=X$6,$G251&gt;=X$5),IF(X$5&gt;$N251,5,$K251)*10+IF(AND($F251&gt;=X$5,$F251&lt;=X$6),IF(AND($G251&gt;=X$5,$G251&lt;=X$6),5,IF($L251=1,2,1)),IF(AND($G251&gt;=X$5,$G251&lt;=X$6),IF($M251&gt;0,4,3),0)),IF(AND($D251&lt;=X$6,$E251&gt;=X$5),60,0)))</f>
        <v/>
      </c>
      <c r="Y251" s="80" t="str">
        <f>IF(OR($A251="",NOT(ISNUMBER($G251))),"",IF(AND($F251&lt;=Y$6,$G251&gt;=Y$5),IF(Y$5&gt;$N251,5,$K251)*10+IF(AND($F251&gt;=Y$5,$F251&lt;=Y$6),IF(AND($G251&gt;=Y$5,$G251&lt;=Y$6),5,IF($L251=1,2,1)),IF(AND($G251&gt;=Y$5,$G251&lt;=Y$6),IF($M251&gt;0,4,3),0)),IF(AND($D251&lt;=Y$6,$E251&gt;=Y$5),60,0)))</f>
        <v/>
      </c>
      <c r="Z251" s="80" t="str">
        <f>IF(OR($A251="",NOT(ISNUMBER($G251))),"",IF(AND($F251&lt;=Z$6,$G251&gt;=Z$5),IF(Z$5&gt;$N251,5,$K251)*10+IF(AND($F251&gt;=Z$5,$F251&lt;=Z$6),IF(AND($G251&gt;=Z$5,$G251&lt;=Z$6),5,IF($L251=1,2,1)),IF(AND($G251&gt;=Z$5,$G251&lt;=Z$6),IF($M251&gt;0,4,3),0)),IF(AND($D251&lt;=Z$6,$E251&gt;=Z$5),60,0)))</f>
        <v/>
      </c>
      <c r="AA251" s="80" t="str">
        <f>IF(OR($A251="",NOT(ISNUMBER($G251))),"",IF(AND($F251&lt;=AA$6,$G251&gt;=AA$5),IF(AA$5&gt;$N251,5,$K251)*10+IF(AND($F251&gt;=AA$5,$F251&lt;=AA$6),IF(AND($G251&gt;=AA$5,$G251&lt;=AA$6),5,IF($L251=1,2,1)),IF(AND($G251&gt;=AA$5,$G251&lt;=AA$6),IF($M251&gt;0,4,3),0)),IF(AND($D251&lt;=AA$6,$E251&gt;=AA$5),60,0)))</f>
        <v/>
      </c>
      <c r="AB251" s="80" t="str">
        <f>IF(OR($A251="",NOT(ISNUMBER($G251))),"",IF(AND($F251&lt;=AB$6,$G251&gt;=AB$5),IF(AB$5&gt;$N251,5,$K251)*10+IF(AND($F251&gt;=AB$5,$F251&lt;=AB$6),IF(AND($G251&gt;=AB$5,$G251&lt;=AB$6),5,IF($L251=1,2,1)),IF(AND($G251&gt;=AB$5,$G251&lt;=AB$6),IF($M251&gt;0,4,3),0)),IF(AND($D251&lt;=AB$6,$E251&gt;=AB$5),60,0)))</f>
        <v/>
      </c>
      <c r="AC251" s="80" t="str">
        <f>IF(OR($A251="",NOT(ISNUMBER($G251))),"",IF(AND($F251&lt;=AC$6,$G251&gt;=AC$5),IF(AC$5&gt;$N251,5,$K251)*10+IF(AND($F251&gt;=AC$5,$F251&lt;=AC$6),IF(AND($G251&gt;=AC$5,$G251&lt;=AC$6),5,IF($L251=1,2,1)),IF(AND($G251&gt;=AC$5,$G251&lt;=AC$6),IF($M251&gt;0,4,3),0)),IF(AND($D251&lt;=AC$6,$E251&gt;=AC$5),60,0)))</f>
        <v/>
      </c>
      <c r="AD251" s="80" t="str">
        <f>IF(OR($A251="",NOT(ISNUMBER($G251))),"",IF(AND($F251&lt;=AD$6,$G251&gt;=AD$5),IF(AD$5&gt;$N251,5,$K251)*10+IF(AND($F251&gt;=AD$5,$F251&lt;=AD$6),IF(AND($G251&gt;=AD$5,$G251&lt;=AD$6),5,IF($L251=1,2,1)),IF(AND($G251&gt;=AD$5,$G251&lt;=AD$6),IF($M251&gt;0,4,3),0)),IF(AND($D251&lt;=AD$6,$E251&gt;=AD$5),60,0)))</f>
        <v/>
      </c>
      <c r="AE251" s="80" t="str">
        <f>IF(OR($A251="",NOT(ISNUMBER($G251))),"",IF(AND($F251&lt;=AE$6,$G251&gt;=AE$5),IF(AE$5&gt;$N251,5,$K251)*10+IF(AND($F251&gt;=AE$5,$F251&lt;=AE$6),IF(AND($G251&gt;=AE$5,$G251&lt;=AE$6),5,IF($L251=1,2,1)),IF(AND($G251&gt;=AE$5,$G251&lt;=AE$6),IF($M251&gt;0,4,3),0)),IF(AND($D251&lt;=AE$6,$E251&gt;=AE$5),60,0)))</f>
        <v/>
      </c>
      <c r="AF251" s="80" t="str">
        <f>IF(OR($A251="",NOT(ISNUMBER($G251))),"",IF(AND($F251&lt;=AF$6,$G251&gt;=AF$5),IF(AF$5&gt;$N251,5,$K251)*10+IF(AND($F251&gt;=AF$5,$F251&lt;=AF$6),IF(AND($G251&gt;=AF$5,$G251&lt;=AF$6),5,IF($L251=1,2,1)),IF(AND($G251&gt;=AF$5,$G251&lt;=AF$6),IF($M251&gt;0,4,3),0)),IF(AND($D251&lt;=AF$6,$E251&gt;=AF$5),60,0)))</f>
        <v/>
      </c>
      <c r="AG251" s="80" t="str">
        <f>IF(OR($A251="",NOT(ISNUMBER($G251))),"",IF(AND($F251&lt;=AG$6,$G251&gt;=AG$5),IF(AG$5&gt;$N251,5,$K251)*10+IF(AND($F251&gt;=AG$5,$F251&lt;=AG$6),IF(AND($G251&gt;=AG$5,$G251&lt;=AG$6),5,IF($L251=1,2,1)),IF(AND($G251&gt;=AG$5,$G251&lt;=AG$6),IF($M251&gt;0,4,3),0)),IF(AND($D251&lt;=AG$6,$E251&gt;=AG$5),60,0)))</f>
        <v/>
      </c>
      <c r="AH251" s="80" t="str">
        <f>IF(OR($A251="",NOT(ISNUMBER($G251))),"",IF(AND($F251&lt;=AH$6,$G251&gt;=AH$5),IF(AH$5&gt;$N251,5,$K251)*10+IF(AND($F251&gt;=AH$5,$F251&lt;=AH$6),IF(AND($G251&gt;=AH$5,$G251&lt;=AH$6),5,IF($L251=1,2,1)),IF(AND($G251&gt;=AH$5,$G251&lt;=AH$6),IF($M251&gt;0,4,3),0)),IF(AND($D251&lt;=AH$6,$E251&gt;=AH$5),60,0)))</f>
        <v/>
      </c>
      <c r="AI251" s="80" t="str">
        <f>IF(OR($A251="",NOT(ISNUMBER($G251))),"",IF(AND($F251&lt;=AI$6,$G251&gt;=AI$5),IF(AI$5&gt;$N251,5,$K251)*10+IF(AND($F251&gt;=AI$5,$F251&lt;=AI$6),IF(AND($G251&gt;=AI$5,$G251&lt;=AI$6),5,IF($L251=1,2,1)),IF(AND($G251&gt;=AI$5,$G251&lt;=AI$6),IF($M251&gt;0,4,3),0)),IF(AND($D251&lt;=AI$6,$E251&gt;=AI$5),60,0)))</f>
        <v/>
      </c>
      <c r="AJ251" s="80" t="str">
        <f>IF(OR($A251="",NOT(ISNUMBER($G251))),"",IF(AND($F251&lt;=AJ$6,$G251&gt;=AJ$5),IF(AJ$5&gt;$N251,5,$K251)*10+IF(AND($F251&gt;=AJ$5,$F251&lt;=AJ$6),IF(AND($G251&gt;=AJ$5,$G251&lt;=AJ$6),5,IF($L251=1,2,1)),IF(AND($G251&gt;=AJ$5,$G251&lt;=AJ$6),IF($M251&gt;0,4,3),0)),IF(AND($D251&lt;=AJ$6,$E251&gt;=AJ$5),60,0)))</f>
        <v/>
      </c>
      <c r="AK251" s="80" t="str">
        <f>IF(OR($A251="",NOT(ISNUMBER($G251))),"",IF(AND($F251&lt;=AK$6,$G251&gt;=AK$5),IF(AK$5&gt;$N251,5,$K251)*10+IF(AND($F251&gt;=AK$5,$F251&lt;=AK$6),IF(AND($G251&gt;=AK$5,$G251&lt;=AK$6),5,IF($L251=1,2,1)),IF(AND($G251&gt;=AK$5,$G251&lt;=AK$6),IF($M251&gt;0,4,3),0)),IF(AND($D251&lt;=AK$6,$E251&gt;=AK$5),60,0)))</f>
        <v/>
      </c>
      <c r="AL251" s="80" t="str">
        <f>IF(OR($A251="",NOT(ISNUMBER($G251))),"",IF(AND($F251&lt;=AL$6,$G251&gt;=AL$5),IF(AL$5&gt;$N251,5,$K251)*10+IF(AND($F251&gt;=AL$5,$F251&lt;=AL$6),IF(AND($G251&gt;=AL$5,$G251&lt;=AL$6),5,IF($L251=1,2,1)),IF(AND($G251&gt;=AL$5,$G251&lt;=AL$6),IF($M251&gt;0,4,3),0)),IF(AND($D251&lt;=AL$6,$E251&gt;=AL$5),60,0)))</f>
        <v/>
      </c>
      <c r="AM251" s="80" t="str">
        <f>IF(OR($A251="",NOT(ISNUMBER($G251))),"",IF(AND($F251&lt;=AM$6,$G251&gt;=AM$5),IF(AM$5&gt;$N251,5,$K251)*10+IF(AND($F251&gt;=AM$5,$F251&lt;=AM$6),IF(AND($G251&gt;=AM$5,$G251&lt;=AM$6),5,IF($L251=1,2,1)),IF(AND($G251&gt;=AM$5,$G251&lt;=AM$6),IF($M251&gt;0,4,3),0)),IF(AND($D251&lt;=AM$6,$E251&gt;=AM$5),60,0)))</f>
        <v/>
      </c>
      <c r="AN251" s="80" t="str">
        <f>IF(OR($A251="",NOT(ISNUMBER($G251))),"",IF(AND($F251&lt;=AN$6,$G251&gt;=AN$5),IF(AN$5&gt;$N251,5,$K251)*10+IF(AND($F251&gt;=AN$5,$F251&lt;=AN$6),IF(AND($G251&gt;=AN$5,$G251&lt;=AN$6),5,IF($L251=1,2,1)),IF(AND($G251&gt;=AN$5,$G251&lt;=AN$6),IF($M251&gt;0,4,3),0)),IF(AND($D251&lt;=AN$6,$E251&gt;=AN$5),60,0)))</f>
        <v/>
      </c>
      <c r="AO251" s="80" t="str">
        <f>IF(OR($A251="",NOT(ISNUMBER($G251))),"",IF(AND($F251&lt;=AO$6,$G251&gt;=AO$5),IF(AO$5&gt;$N251,5,$K251)*10+IF(AND($F251&gt;=AO$5,$F251&lt;=AO$6),IF(AND($G251&gt;=AO$5,$G251&lt;=AO$6),5,IF($L251=1,2,1)),IF(AND($G251&gt;=AO$5,$G251&lt;=AO$6),IF($M251&gt;0,4,3),0)),IF(AND($D251&lt;=AO$6,$E251&gt;=AO$5),60,0)))</f>
        <v/>
      </c>
      <c r="AP251" s="80" t="str">
        <f>IF(OR($A251="",NOT(ISNUMBER($G251))),"",IF(AND($F251&lt;=AP$6,$G251&gt;=AP$5),IF(AP$5&gt;$N251,5,$K251)*10+IF(AND($F251&gt;=AP$5,$F251&lt;=AP$6),IF(AND($G251&gt;=AP$5,$G251&lt;=AP$6),5,IF($L251=1,2,1)),IF(AND($G251&gt;=AP$5,$G251&lt;=AP$6),IF($M251&gt;0,4,3),0)),IF(AND($D251&lt;=AP$6,$E251&gt;=AP$5),60,0)))</f>
        <v/>
      </c>
      <c r="AQ251" s="80" t="str">
        <f>IF(OR($A251="",NOT(ISNUMBER($G251))),"",IF(AND($F251&lt;=AQ$6,$G251&gt;=AQ$5),IF(AQ$5&gt;$N251,5,$K251)*10+IF(AND($F251&gt;=AQ$5,$F251&lt;=AQ$6),IF(AND($G251&gt;=AQ$5,$G251&lt;=AQ$6),5,IF($L251=1,2,1)),IF(AND($G251&gt;=AQ$5,$G251&lt;=AQ$6),IF($M251&gt;0,4,3),0)),IF(AND($D251&lt;=AQ$6,$E251&gt;=AQ$5),60,0)))</f>
        <v/>
      </c>
      <c r="AR251" s="80" t="str">
        <f>IF(OR($A251="",NOT(ISNUMBER($G251))),"",IF(AND($F251&lt;=AR$6,$G251&gt;=AR$5),IF(AR$5&gt;$N251,5,$K251)*10+IF(AND($F251&gt;=AR$5,$F251&lt;=AR$6),IF(AND($G251&gt;=AR$5,$G251&lt;=AR$6),5,IF($L251=1,2,1)),IF(AND($G251&gt;=AR$5,$G251&lt;=AR$6),IF($M251&gt;0,4,3),0)),IF(AND($D251&lt;=AR$6,$E251&gt;=AR$5),60,0)))</f>
        <v/>
      </c>
      <c r="AS251" s="80" t="str">
        <f>IF(OR($A251="",NOT(ISNUMBER($G251))),"",IF(AND($F251&lt;=AS$6,$G251&gt;=AS$5),IF(AS$5&gt;$N251,5,$K251)*10+IF(AND($F251&gt;=AS$5,$F251&lt;=AS$6),IF(AND($G251&gt;=AS$5,$G251&lt;=AS$6),5,IF($L251=1,2,1)),IF(AND($G251&gt;=AS$5,$G251&lt;=AS$6),IF($M251&gt;0,4,3),0)),IF(AND($D251&lt;=AS$6,$E251&gt;=AS$5),60,0)))</f>
        <v/>
      </c>
      <c r="AT251" s="80" t="str">
        <f>IF(OR($A251="",NOT(ISNUMBER($G251))),"",IF(AND($F251&lt;=AT$6,$G251&gt;=AT$5),IF(AT$5&gt;$N251,5,$K251)*10+IF(AND($F251&gt;=AT$5,$F251&lt;=AT$6),IF(AND($G251&gt;=AT$5,$G251&lt;=AT$6),5,IF($L251=1,2,1)),IF(AND($G251&gt;=AT$5,$G251&lt;=AT$6),IF($M251&gt;0,4,3),0)),IF(AND($D251&lt;=AT$6,$E251&gt;=AT$5),60,0)))</f>
        <v/>
      </c>
      <c r="AU251" s="80" t="str">
        <f>IF(OR($A251="",NOT(ISNUMBER($G251))),"",IF(AND($F251&lt;=AU$6,$G251&gt;=AU$5),IF(AU$5&gt;$N251,5,$K251)*10+IF(AND($F251&gt;=AU$5,$F251&lt;=AU$6),IF(AND($G251&gt;=AU$5,$G251&lt;=AU$6),5,IF($L251=1,2,1)),IF(AND($G251&gt;=AU$5,$G251&lt;=AU$6),IF($M251&gt;0,4,3),0)),IF(AND($D251&lt;=AU$6,$E251&gt;=AU$5),60,0)))</f>
        <v/>
      </c>
      <c r="AV251" s="80" t="str">
        <f>IF(OR($A251="",NOT(ISNUMBER($G251))),"",IF(AND($F251&lt;=AV$6,$G251&gt;=AV$5),IF(AV$5&gt;$N251,5,$K251)*10+IF(AND($F251&gt;=AV$5,$F251&lt;=AV$6),IF(AND($G251&gt;=AV$5,$G251&lt;=AV$6),5,IF($L251=1,2,1)),IF(AND($G251&gt;=AV$5,$G251&lt;=AV$6),IF($M251&gt;0,4,3),0)),IF(AND($D251&lt;=AV$6,$E251&gt;=AV$5),60,0)))</f>
        <v/>
      </c>
      <c r="AW251" s="80" t="str">
        <f>IF(OR($A251="",NOT(ISNUMBER($G251))),"",IF(AND($F251&lt;=AW$6,$G251&gt;=AW$5),IF(AW$5&gt;$N251,5,$K251)*10+IF(AND($F251&gt;=AW$5,$F251&lt;=AW$6),IF(AND($G251&gt;=AW$5,$G251&lt;=AW$6),5,IF($L251=1,2,1)),IF(AND($G251&gt;=AW$5,$G251&lt;=AW$6),IF($M251&gt;0,4,3),0)),IF(AND($D251&lt;=AW$6,$E251&gt;=AW$5),60,0)))</f>
        <v/>
      </c>
      <c r="AX251" s="80" t="str">
        <f>IF(OR($A251="",NOT(ISNUMBER($G251))),"",IF(AND($F251&lt;=AX$6,$G251&gt;=AX$5),IF(AX$5&gt;$N251,5,$K251)*10+IF(AND($F251&gt;=AX$5,$F251&lt;=AX$6),IF(AND($G251&gt;=AX$5,$G251&lt;=AX$6),5,IF($L251=1,2,1)),IF(AND($G251&gt;=AX$5,$G251&lt;=AX$6),IF($M251&gt;0,4,3),0)),IF(AND($D251&lt;=AX$6,$E251&gt;=AX$5),60,0)))</f>
        <v/>
      </c>
      <c r="AY251" s="80" t="str">
        <f>IF(OR($A251="",NOT(ISNUMBER($G251))),"",IF(AND($F251&lt;=AY$6,$G251&gt;=AY$5),IF(AY$5&gt;$N251,5,$K251)*10+IF(AND($F251&gt;=AY$5,$F251&lt;=AY$6),IF(AND($G251&gt;=AY$5,$G251&lt;=AY$6),5,IF($L251=1,2,1)),IF(AND($G251&gt;=AY$5,$G251&lt;=AY$6),IF($M251&gt;0,4,3),0)),IF(AND($D251&lt;=AY$6,$E251&gt;=AY$5),60,0)))</f>
        <v/>
      </c>
      <c r="AZ251" s="80" t="str">
        <f>IF(OR($A251="",NOT(ISNUMBER($G251))),"",IF(AND($F251&lt;=AZ$6,$G251&gt;=AZ$5),IF(AZ$5&gt;$N251,5,$K251)*10+IF(AND($F251&gt;=AZ$5,$F251&lt;=AZ$6),IF(AND($G251&gt;=AZ$5,$G251&lt;=AZ$6),5,IF($L251=1,2,1)),IF(AND($G251&gt;=AZ$5,$G251&lt;=AZ$6),IF($M251&gt;0,4,3),0)),IF(AND($D251&lt;=AZ$6,$E251&gt;=AZ$5),60,0)))</f>
        <v/>
      </c>
      <c r="BA251" s="80" t="str">
        <f>IF(OR($A251="",NOT(ISNUMBER($G251))),"",IF(AND($F251&lt;=BA$6,$G251&gt;=BA$5),IF(BA$5&gt;$N251,5,$K251)*10+IF(AND($F251&gt;=BA$5,$F251&lt;=BA$6),IF(AND($G251&gt;=BA$5,$G251&lt;=BA$6),5,IF($L251=1,2,1)),IF(AND($G251&gt;=BA$5,$G251&lt;=BA$6),IF($M251&gt;0,4,3),0)),IF(AND($D251&lt;=BA$6,$E251&gt;=BA$5),60,0)))</f>
        <v/>
      </c>
      <c r="BB251" s="80" t="str">
        <f>IF(OR($A251="",NOT(ISNUMBER($G251))),"",IF(AND($F251&lt;=BB$6,$G251&gt;=BB$5),IF(BB$5&gt;$N251,5,$K251)*10+IF(AND($F251&gt;=BB$5,$F251&lt;=BB$6),IF(AND($G251&gt;=BB$5,$G251&lt;=BB$6),5,IF($L251=1,2,1)),IF(AND($G251&gt;=BB$5,$G251&lt;=BB$6),IF($M251&gt;0,4,3),0)),IF(AND($D251&lt;=BB$6,$E251&gt;=BB$5),60,0)))</f>
        <v/>
      </c>
      <c r="BC251" s="80" t="str">
        <f>IF(OR($A251="",NOT(ISNUMBER($G251))),"",IF(AND($F251&lt;=BC$6,$G251&gt;=BC$5),IF(BC$5&gt;$N251,5,$K251)*10+IF(AND($F251&gt;=BC$5,$F251&lt;=BC$6),IF(AND($G251&gt;=BC$5,$G251&lt;=BC$6),5,IF($L251=1,2,1)),IF(AND($G251&gt;=BC$5,$G251&lt;=BC$6),IF($M251&gt;0,4,3),0)),IF(AND($D251&lt;=BC$6,$E251&gt;=BC$5),60,0)))</f>
        <v/>
      </c>
      <c r="BD251" s="80" t="str">
        <f>IF(OR($A251="",NOT(ISNUMBER($G251))),"",IF(AND($F251&lt;=BD$6,$G251&gt;=BD$5),IF(BD$5&gt;$N251,5,$K251)*10+IF(AND($F251&gt;=BD$5,$F251&lt;=BD$6),IF(AND($G251&gt;=BD$5,$G251&lt;=BD$6),5,IF($L251=1,2,1)),IF(AND($G251&gt;=BD$5,$G251&lt;=BD$6),IF($M251&gt;0,4,3),0)),IF(AND($D251&lt;=BD$6,$E251&gt;=BD$5),60,0)))</f>
        <v/>
      </c>
      <c r="BE251" s="80" t="str">
        <f>IF(OR($A251="",NOT(ISNUMBER($G251))),"",IF(AND($F251&lt;=BE$6,$G251&gt;=BE$5),IF(BE$5&gt;$N251,5,$K251)*10+IF(AND($F251&gt;=BE$5,$F251&lt;=BE$6),IF(AND($G251&gt;=BE$5,$G251&lt;=BE$6),5,IF($L251=1,2,1)),IF(AND($G251&gt;=BE$5,$G251&lt;=BE$6),IF($M251&gt;0,4,3),0)),IF(AND($D251&lt;=BE$6,$E251&gt;=BE$5),60,0)))</f>
        <v/>
      </c>
      <c r="BF251" s="80" t="str">
        <f>IF(OR($A251="",NOT(ISNUMBER($G251))),"",IF(AND($F251&lt;=BF$6,$G251&gt;=BF$5),IF(BF$5&gt;$N251,5,$K251)*10+IF(AND($F251&gt;=BF$5,$F251&lt;=BF$6),IF(AND($G251&gt;=BF$5,$G251&lt;=BF$6),5,IF($L251=1,2,1)),IF(AND($G251&gt;=BF$5,$G251&lt;=BF$6),IF($M251&gt;0,4,3),0)),IF(AND($D251&lt;=BF$6,$E251&gt;=BF$5),60,0)))</f>
        <v/>
      </c>
      <c r="BG251" s="80" t="str">
        <f>IF(OR($A251="",NOT(ISNUMBER($G251))),"",IF(AND($F251&lt;=BG$6,$G251&gt;=BG$5),IF(BG$5&gt;$N251,5,$K251)*10+IF(AND($F251&gt;=BG$5,$F251&lt;=BG$6),IF(AND($G251&gt;=BG$5,$G251&lt;=BG$6),5,IF($L251=1,2,1)),IF(AND($G251&gt;=BG$5,$G251&lt;=BG$6),IF($M251&gt;0,4,3),0)),IF(AND($D251&lt;=BG$6,$E251&gt;=BG$5),60,0)))</f>
        <v/>
      </c>
      <c r="BH251" s="80" t="str">
        <f>IF(OR($A251="",NOT(ISNUMBER($G251))),"",IF(AND($F251&lt;=BH$6,$G251&gt;=BH$5),IF(BH$5&gt;$N251,5,$K251)*10+IF(AND($F251&gt;=BH$5,$F251&lt;=BH$6),IF(AND($G251&gt;=BH$5,$G251&lt;=BH$6),5,IF($L251=1,2,1)),IF(AND($G251&gt;=BH$5,$G251&lt;=BH$6),IF($M251&gt;0,4,3),0)),IF(AND($D251&lt;=BH$6,$E251&gt;=BH$5),60,0)))</f>
        <v/>
      </c>
      <c r="BI251" s="80" t="str">
        <f>IF(OR($A251="",NOT(ISNUMBER($G251))),"",IF(AND($F251&lt;=BI$6,$G251&gt;=BI$5),IF(BI$5&gt;$N251,5,$K251)*10+IF(AND($F251&gt;=BI$5,$F251&lt;=BI$6),IF(AND($G251&gt;=BI$5,$G251&lt;=BI$6),5,IF($L251=1,2,1)),IF(AND($G251&gt;=BI$5,$G251&lt;=BI$6),IF($M251&gt;0,4,3),0)),IF(AND($D251&lt;=BI$6,$E251&gt;=BI$5),60,0)))</f>
        <v/>
      </c>
      <c r="BJ251" s="80" t="str">
        <f>IF(OR($A251="",NOT(ISNUMBER($G251))),"",IF(AND($F251&lt;=BJ$6,$G251&gt;=BJ$5),IF(BJ$5&gt;$N251,5,$K251)*10+IF(AND($F251&gt;=BJ$5,$F251&lt;=BJ$6),IF(AND($G251&gt;=BJ$5,$G251&lt;=BJ$6),5,IF($L251=1,2,1)),IF(AND($G251&gt;=BJ$5,$G251&lt;=BJ$6),IF($M251&gt;0,4,3),0)),IF(AND($D251&lt;=BJ$6,$E251&gt;=BJ$5),60,0)))</f>
        <v/>
      </c>
      <c r="BK251" s="80" t="str">
        <f>IF(OR($A251="",NOT(ISNUMBER($G251))),"",IF(AND($F251&lt;=BK$6,$G251&gt;=BK$5),IF(BK$5&gt;$N251,5,$K251)*10+IF(AND($F251&gt;=BK$5,$F251&lt;=BK$6),IF(AND($G251&gt;=BK$5,$G251&lt;=BK$6),5,IF($L251=1,2,1)),IF(AND($G251&gt;=BK$5,$G251&lt;=BK$6),IF($M251&gt;0,4,3),0)),IF(AND($D251&lt;=BK$6,$E251&gt;=BK$5),60,0)))</f>
        <v/>
      </c>
      <c r="BL251" s="80" t="str">
        <f>IF(OR($A251="",NOT(ISNUMBER($G251))),"",IF(AND($F251&lt;=BL$6,$G251&gt;=BL$5),IF(BL$5&gt;$N251,5,$K251)*10+IF(AND($F251&gt;=BL$5,$F251&lt;=BL$6),IF(AND($G251&gt;=BL$5,$G251&lt;=BL$6),5,IF($L251=1,2,1)),IF(AND($G251&gt;=BL$5,$G251&lt;=BL$6),IF($M251&gt;0,4,3),0)),IF(AND($D251&lt;=BL$6,$E251&gt;=BL$5),60,0)))</f>
        <v/>
      </c>
      <c r="BM251" s="80" t="str">
        <f>IF(OR($A251="",NOT(ISNUMBER($G251))),"",IF(AND($F251&lt;=BM$6,$G251&gt;=BM$5),IF(BM$5&gt;$N251,5,$K251)*10+IF(AND($F251&gt;=BM$5,$F251&lt;=BM$6),IF(AND($G251&gt;=BM$5,$G251&lt;=BM$6),5,IF($L251=1,2,1)),IF(AND($G251&gt;=BM$5,$G251&lt;=BM$6),IF($M251&gt;0,4,3),0)),IF(AND($D251&lt;=BM$6,$E251&gt;=BM$5),60,0)))</f>
        <v/>
      </c>
      <c r="BN251" s="80" t="str">
        <f>IF(OR($A251="",NOT(ISNUMBER($G251))),"",IF(AND($F251&lt;=BN$6,$G251&gt;=BN$5),IF(BN$5&gt;$N251,5,$K251)*10+IF(AND($F251&gt;=BN$5,$F251&lt;=BN$6),IF(AND($G251&gt;=BN$5,$G251&lt;=BN$6),5,IF($L251=1,2,1)),IF(AND($G251&gt;=BN$5,$G251&lt;=BN$6),IF($M251&gt;0,4,3),0)),IF(AND($D251&lt;=BN$6,$E251&gt;=BN$5),60,0)))</f>
        <v/>
      </c>
      <c r="BO251" s="80" t="str">
        <f>IF(OR($A251="",NOT(ISNUMBER($G251))),"",IF(AND($F251&lt;=BO$6,$G251&gt;=BO$5),IF(BO$5&gt;$N251,5,$K251)*10+IF(AND($F251&gt;=BO$5,$F251&lt;=BO$6),IF(AND($G251&gt;=BO$5,$G251&lt;=BO$6),5,IF($L251=1,2,1)),IF(AND($G251&gt;=BO$5,$G251&lt;=BO$6),IF($M251&gt;0,4,3),0)),IF(AND($D251&lt;=BO$6,$E251&gt;=BO$5),60,0)))</f>
        <v/>
      </c>
      <c r="BP251" s="80" t="str">
        <f>IF(OR($A251="",NOT(ISNUMBER($G251))),"",IF(AND($F251&lt;=BP$6,$G251&gt;=BP$5),IF(BP$5&gt;$N251,5,$K251)*10+IF(AND($F251&gt;=BP$5,$F251&lt;=BP$6),IF(AND($G251&gt;=BP$5,$G251&lt;=BP$6),5,IF($L251=1,2,1)),IF(AND($G251&gt;=BP$5,$G251&lt;=BP$6),IF($M251&gt;0,4,3),0)),IF(AND($D251&lt;=BP$6,$E251&gt;=BP$5),60,0)))</f>
        <v/>
      </c>
      <c r="BQ251" s="80" t="str">
        <f>IF(OR($A251="",NOT(ISNUMBER($G251))),"",IF(AND($F251&lt;=BQ$6,$G251&gt;=BQ$5),IF(BQ$5&gt;$N251,5,$K251)*10+IF(AND($F251&gt;=BQ$5,$F251&lt;=BQ$6),IF(AND($G251&gt;=BQ$5,$G251&lt;=BQ$6),5,IF($L251=1,2,1)),IF(AND($G251&gt;=BQ$5,$G251&lt;=BQ$6),IF($M251&gt;0,4,3),0)),IF(AND($D251&lt;=BQ$6,$E251&gt;=BQ$5),60,0)))</f>
        <v/>
      </c>
      <c r="BR251" s="80" t="str">
        <f>IF(OR($A251="",NOT(ISNUMBER($G251))),"",IF(AND($F251&lt;=BR$6,$G251&gt;=BR$5),IF(BR$5&gt;$N251,5,$K251)*10+IF(AND($F251&gt;=BR$5,$F251&lt;=BR$6),IF(AND($G251&gt;=BR$5,$G251&lt;=BR$6),5,IF($L251=1,2,1)),IF(AND($G251&gt;=BR$5,$G251&lt;=BR$6),IF($M251&gt;0,4,3),0)),IF(AND($D251&lt;=BR$6,$E251&gt;=BR$5),60,0)))</f>
        <v/>
      </c>
      <c r="BS251" s="80" t="str">
        <f>IF(OR($A251="",NOT(ISNUMBER($G251))),"",IF(AND($F251&lt;=BS$6,$G251&gt;=BS$5),IF(BS$5&gt;$N251,5,$K251)*10+IF(AND($F251&gt;=BS$5,$F251&lt;=BS$6),IF(AND($G251&gt;=BS$5,$G251&lt;=BS$6),5,IF($L251=1,2,1)),IF(AND($G251&gt;=BS$5,$G251&lt;=BS$6),IF($M251&gt;0,4,3),0)),IF(AND($D251&lt;=BS$6,$E251&gt;=BS$5),60,0)))</f>
        <v/>
      </c>
      <c r="BT251" s="80" t="str">
        <f>IF(OR($A251="",NOT(ISNUMBER($G251))),"",IF(AND($F251&lt;=BT$6,$G251&gt;=BT$5),IF(BT$5&gt;$N251,5,$K251)*10+IF(AND($F251&gt;=BT$5,$F251&lt;=BT$6),IF(AND($G251&gt;=BT$5,$G251&lt;=BT$6),5,IF($L251=1,2,1)),IF(AND($G251&gt;=BT$5,$G251&lt;=BT$6),IF($M251&gt;0,4,3),0)),IF(AND($D251&lt;=BT$6,$E251&gt;=BT$5),60,0)))</f>
        <v/>
      </c>
      <c r="BU251" s="80" t="str">
        <f>IF(OR($A251="",NOT(ISNUMBER($G251))),"",IF(AND($F251&lt;=BU$6,$G251&gt;=BU$5),IF(BU$5&gt;$N251,5,$K251)*10+IF(AND($F251&gt;=BU$5,$F251&lt;=BU$6),IF(AND($G251&gt;=BU$5,$G251&lt;=BU$6),5,IF($L251=1,2,1)),IF(AND($G251&gt;=BU$5,$G251&lt;=BU$6),IF($M251&gt;0,4,3),0)),IF(AND($D251&lt;=BU$6,$E251&gt;=BU$5),60,0)))</f>
        <v/>
      </c>
      <c r="BV251" s="80" t="str">
        <f>IF(OR($A251="",NOT(ISNUMBER($G251))),"",IF(AND($F251&lt;=BV$6,$G251&gt;=BV$5),IF(BV$5&gt;$N251,5,$K251)*10+IF(AND($F251&gt;=BV$5,$F251&lt;=BV$6),IF(AND($G251&gt;=BV$5,$G251&lt;=BV$6),5,IF($L251=1,2,1)),IF(AND($G251&gt;=BV$5,$G251&lt;=BV$6),IF($M251&gt;0,4,3),0)),IF(AND($D251&lt;=BV$6,$E251&gt;=BV$5),60,0)))</f>
        <v/>
      </c>
      <c r="BW251" s="80" t="str">
        <f>IF(OR($A251="",NOT(ISNUMBER($G251))),"",IF(AND($F251&lt;=BW$6,$G251&gt;=BW$5),IF(BW$5&gt;$N251,5,$K251)*10+IF(AND($F251&gt;=BW$5,$F251&lt;=BW$6),IF(AND($G251&gt;=BW$5,$G251&lt;=BW$6),5,IF($L251=1,2,1)),IF(AND($G251&gt;=BW$5,$G251&lt;=BW$6),IF($M251&gt;0,4,3),0)),IF(AND($D251&lt;=BW$6,$E251&gt;=BW$5),60,0)))</f>
        <v/>
      </c>
      <c r="BX251" s="80" t="str">
        <f>IF(OR($A251="",NOT(ISNUMBER($G251))),"",IF(AND($F251&lt;=BX$6,$G251&gt;=BX$5),IF(BX$5&gt;$N251,5,$K251)*10+IF(AND($F251&gt;=BX$5,$F251&lt;=BX$6),IF(AND($G251&gt;=BX$5,$G251&lt;=BX$6),5,IF($L251=1,2,1)),IF(AND($G251&gt;=BX$5,$G251&lt;=BX$6),IF($M251&gt;0,4,3),0)),IF(AND($D251&lt;=BX$6,$E251&gt;=BX$5),60,0)))</f>
        <v/>
      </c>
      <c r="BY251" s="80" t="str">
        <f>IF(OR($A251="",NOT(ISNUMBER($G251))),"",IF(AND($F251&lt;=BY$6,$G251&gt;=BY$5),IF(BY$5&gt;$N251,5,$K251)*10+IF(AND($F251&gt;=BY$5,$F251&lt;=BY$6),IF(AND($G251&gt;=BY$5,$G251&lt;=BY$6),5,IF($L251=1,2,1)),IF(AND($G251&gt;=BY$5,$G251&lt;=BY$6),IF($M251&gt;0,4,3),0)),IF(AND($D251&lt;=BY$6,$E251&gt;=BY$5),60,0)))</f>
        <v/>
      </c>
      <c r="BZ251" s="80" t="str">
        <f>IF(OR($A251="",NOT(ISNUMBER($G251))),"",IF(AND($F251&lt;=BZ$6,$G251&gt;=BZ$5),IF(BZ$5&gt;$N251,5,$K251)*10+IF(AND($F251&gt;=BZ$5,$F251&lt;=BZ$6),IF(AND($G251&gt;=BZ$5,$G251&lt;=BZ$6),5,IF($L251=1,2,1)),IF(AND($G251&gt;=BZ$5,$G251&lt;=BZ$6),IF($M251&gt;0,4,3),0)),IF(AND($D251&lt;=BZ$6,$E251&gt;=BZ$5),60,0)))</f>
        <v/>
      </c>
      <c r="CA251" s="80" t="str">
        <f>IF(OR($A251="",NOT(ISNUMBER($G251))),"",IF(AND($F251&lt;=CA$6,$G251&gt;=CA$5),IF(CA$5&gt;$N251,5,$K251)*10+IF(AND($F251&gt;=CA$5,$F251&lt;=CA$6),IF(AND($G251&gt;=CA$5,$G251&lt;=CA$6),5,IF($L251=1,2,1)),IF(AND($G251&gt;=CA$5,$G251&lt;=CA$6),IF($M251&gt;0,4,3),0)),IF(AND($D251&lt;=CA$6,$E251&gt;=CA$5),60,0)))</f>
        <v/>
      </c>
      <c r="CB251" s="80" t="str">
        <f>IF(OR($A251="",NOT(ISNUMBER($G251))),"",IF(AND($F251&lt;=CB$6,$G251&gt;=CB$5),IF(CB$5&gt;$N251,5,$K251)*10+IF(AND($F251&gt;=CB$5,$F251&lt;=CB$6),IF(AND($G251&gt;=CB$5,$G251&lt;=CB$6),5,IF($L251=1,2,1)),IF(AND($G251&gt;=CB$5,$G251&lt;=CB$6),IF($M251&gt;0,4,3),0)),IF(AND($D251&lt;=CB$6,$E251&gt;=CB$5),60,0)))</f>
        <v/>
      </c>
      <c r="CC251" s="80" t="str">
        <f>IF(OR($A251="",NOT(ISNUMBER($G251))),"",IF(AND($F251&lt;=CC$6,$G251&gt;=CC$5),IF(CC$5&gt;$N251,5,$K251)*10+IF(AND($F251&gt;=CC$5,$F251&lt;=CC$6),IF(AND($G251&gt;=CC$5,$G251&lt;=CC$6),5,IF($L251=1,2,1)),IF(AND($G251&gt;=CC$5,$G251&lt;=CC$6),IF($M251&gt;0,4,3),0)),IF(AND($D251&lt;=CC$6,$E251&gt;=CC$5),60,0)))</f>
        <v/>
      </c>
      <c r="CD251" s="80" t="str">
        <f>IF(OR($A251="",NOT(ISNUMBER($G251))),"",IF(AND($F251&lt;=CD$6,$G251&gt;=CD$5),IF(CD$5&gt;$N251,5,$K251)*10+IF(AND($F251&gt;=CD$5,$F251&lt;=CD$6),IF(AND($G251&gt;=CD$5,$G251&lt;=CD$6),5,IF($L251=1,2,1)),IF(AND($G251&gt;=CD$5,$G251&lt;=CD$6),IF($M251&gt;0,4,3),0)),IF(AND($D251&lt;=CD$6,$E251&gt;=CD$5),60,0)))</f>
        <v/>
      </c>
      <c r="CE251" s="80" t="str">
        <f>IF(OR($A251="",NOT(ISNUMBER($G251))),"",IF(AND($F251&lt;=CE$6,$G251&gt;=CE$5),IF(CE$5&gt;$N251,5,$K251)*10+IF(AND($F251&gt;=CE$5,$F251&lt;=CE$6),IF(AND($G251&gt;=CE$5,$G251&lt;=CE$6),5,IF($L251=1,2,1)),IF(AND($G251&gt;=CE$5,$G251&lt;=CE$6),IF($M251&gt;0,4,3),0)),IF(AND($D251&lt;=CE$6,$E251&gt;=CE$5),60,0)))</f>
        <v/>
      </c>
      <c r="CF251" s="80" t="str">
        <f>IF(OR($A251="",NOT(ISNUMBER($G251))),"",IF(AND($F251&lt;=CF$6,$G251&gt;=CF$5),IF(CF$5&gt;$N251,5,$K251)*10+IF(AND($F251&gt;=CF$5,$F251&lt;=CF$6),IF(AND($G251&gt;=CF$5,$G251&lt;=CF$6),5,IF($L251=1,2,1)),IF(AND($G251&gt;=CF$5,$G251&lt;=CF$6),IF($M251&gt;0,4,3),0)),IF(AND($D251&lt;=CF$6,$E251&gt;=CF$5),60,0)))</f>
        <v/>
      </c>
      <c r="CG251" s="80" t="str">
        <f>IF(OR($A251="",NOT(ISNUMBER($G251))),"",IF(AND($F251&lt;=CG$6,$G251&gt;=CG$5),IF(CG$5&gt;$N251,5,$K251)*10+IF(AND($F251&gt;=CG$5,$F251&lt;=CG$6),IF(AND($G251&gt;=CG$5,$G251&lt;=CG$6),5,IF($L251=1,2,1)),IF(AND($G251&gt;=CG$5,$G251&lt;=CG$6),IF($M251&gt;0,4,3),0)),IF(AND($D251&lt;=CG$6,$E251&gt;=CG$5),60,0)))</f>
        <v/>
      </c>
      <c r="CH251" s="80" t="str">
        <f>IF(OR($A251="",NOT(ISNUMBER($G251))),"",IF(AND($F251&lt;=CH$6,$G251&gt;=CH$5),IF(CH$5&gt;$N251,5,$K251)*10+IF(AND($F251&gt;=CH$5,$F251&lt;=CH$6),IF(AND($G251&gt;=CH$5,$G251&lt;=CH$6),5,IF($L251=1,2,1)),IF(AND($G251&gt;=CH$5,$G251&lt;=CH$6),IF($M251&gt;0,4,3),0)),IF(AND($D251&lt;=CH$6,$E251&gt;=CH$5),60,0)))</f>
        <v/>
      </c>
      <c r="CI251" s="80" t="str">
        <f>IF(OR($A251="",NOT(ISNUMBER($G251))),"",IF(AND($F251&lt;=CI$6,$G251&gt;=CI$5),IF(CI$5&gt;$N251,5,$K251)*10+IF(AND($F251&gt;=CI$5,$F251&lt;=CI$6),IF(AND($G251&gt;=CI$5,$G251&lt;=CI$6),5,IF($L251=1,2,1)),IF(AND($G251&gt;=CI$5,$G251&lt;=CI$6),IF($M251&gt;0,4,3),0)),IF(AND($D251&lt;=CI$6,$E251&gt;=CI$5),60,0)))</f>
        <v/>
      </c>
      <c r="CJ251" s="80" t="str">
        <f>IF(OR($A251="",NOT(ISNUMBER($G251))),"",IF(AND($F251&lt;=CJ$6,$G251&gt;=CJ$5),IF(CJ$5&gt;$N251,5,$K251)*10+IF(AND($F251&gt;=CJ$5,$F251&lt;=CJ$6),IF(AND($G251&gt;=CJ$5,$G251&lt;=CJ$6),5,IF($L251=1,2,1)),IF(AND($G251&gt;=CJ$5,$G251&lt;=CJ$6),IF($M251&gt;0,4,3),0)),IF(AND($D251&lt;=CJ$6,$E251&gt;=CJ$5),60,0)))</f>
        <v/>
      </c>
      <c r="CK251" s="80" t="str">
        <f>IF(OR($A251="",NOT(ISNUMBER($G251))),"",IF(AND($F251&lt;=CK$6,$G251&gt;=CK$5),IF(CK$5&gt;$N251,5,$K251)*10+IF(AND($F251&gt;=CK$5,$F251&lt;=CK$6),IF(AND($G251&gt;=CK$5,$G251&lt;=CK$6),5,IF($L251=1,2,1)),IF(AND($G251&gt;=CK$5,$G251&lt;=CK$6),IF($M251&gt;0,4,3),0)),IF(AND($D251&lt;=CK$6,$E251&gt;=CK$5),60,0)))</f>
        <v/>
      </c>
      <c r="CL251" s="80" t="str">
        <f>IF(OR($A251="",NOT(ISNUMBER($G251))),"",IF(AND($F251&lt;=CL$6,$G251&gt;=CL$5),IF(CL$5&gt;$N251,5,$K251)*10+IF(AND($F251&gt;=CL$5,$F251&lt;=CL$6),IF(AND($G251&gt;=CL$5,$G251&lt;=CL$6),5,IF($L251=1,2,1)),IF(AND($G251&gt;=CL$5,$G251&lt;=CL$6),IF($M251&gt;0,4,3),0)),IF(AND($D251&lt;=CL$6,$E251&gt;=CL$5),60,0)))</f>
        <v/>
      </c>
      <c r="CM251" s="80" t="str">
        <f>IF(OR($A251="",NOT(ISNUMBER($G251))),"",IF(AND($F251&lt;=CM$6,$G251&gt;=CM$5),IF(CM$5&gt;$N251,5,$K251)*10+IF(AND($F251&gt;=CM$5,$F251&lt;=CM$6),IF(AND($G251&gt;=CM$5,$G251&lt;=CM$6),5,IF($L251=1,2,1)),IF(AND($G251&gt;=CM$5,$G251&lt;=CM$6),IF($M251&gt;0,4,3),0)),IF(AND($D251&lt;=CM$6,$E251&gt;=CM$5),60,0)))</f>
        <v/>
      </c>
      <c r="CN251" s="80" t="str">
        <f>IF(OR($A251="",NOT(ISNUMBER($G251))),"",IF(AND($F251&lt;=CN$6,$G251&gt;=CN$5),IF(CN$5&gt;$N251,5,$K251)*10+IF(AND($F251&gt;=CN$5,$F251&lt;=CN$6),IF(AND($G251&gt;=CN$5,$G251&lt;=CN$6),5,IF($L251=1,2,1)),IF(AND($G251&gt;=CN$5,$G251&lt;=CN$6),IF($M251&gt;0,4,3),0)),IF(AND($D251&lt;=CN$6,$E251&gt;=CN$5),60,0)))</f>
        <v/>
      </c>
      <c r="CO251" s="80" t="str">
        <f>IF(OR($A251="",NOT(ISNUMBER($G251))),"",IF(AND($F251&lt;=CO$6,$G251&gt;=CO$5),IF(CO$5&gt;$N251,5,$K251)*10+IF(AND($F251&gt;=CO$5,$F251&lt;=CO$6),IF(AND($G251&gt;=CO$5,$G251&lt;=CO$6),5,IF($L251=1,2,1)),IF(AND($G251&gt;=CO$5,$G251&lt;=CO$6),IF($M251&gt;0,4,3),0)),IF(AND($D251&lt;=CO$6,$E251&gt;=CO$5),60,0)))</f>
        <v/>
      </c>
      <c r="CP251" s="80" t="str">
        <f>IF(OR($A251="",NOT(ISNUMBER($G251))),"",IF(AND($F251&lt;=CP$6,$G251&gt;=CP$5),IF(CP$5&gt;$N251,5,$K251)*10+IF(AND($F251&gt;=CP$5,$F251&lt;=CP$6),IF(AND($G251&gt;=CP$5,$G251&lt;=CP$6),5,IF($L251=1,2,1)),IF(AND($G251&gt;=CP$5,$G251&lt;=CP$6),IF($M251&gt;0,4,3),0)),IF(AND($D251&lt;=CP$6,$E251&gt;=CP$5),60,0)))</f>
        <v/>
      </c>
      <c r="CQ251" s="80" t="str">
        <f>IF(OR($A251="",NOT(ISNUMBER($G251))),"",IF(AND($F251&lt;=CQ$6,$G251&gt;=CQ$5),IF(CQ$5&gt;$N251,5,$K251)*10+IF(AND($F251&gt;=CQ$5,$F251&lt;=CQ$6),IF(AND($G251&gt;=CQ$5,$G251&lt;=CQ$6),5,IF($L251=1,2,1)),IF(AND($G251&gt;=CQ$5,$G251&lt;=CQ$6),IF($M251&gt;0,4,3),0)),IF(AND($D251&lt;=CQ$6,$E251&gt;=CQ$5),60,0)))</f>
        <v/>
      </c>
      <c r="CR251" s="80" t="str">
        <f>IF(OR($A251="",NOT(ISNUMBER($G251))),"",IF(AND($F251&lt;=CR$6,$G251&gt;=CR$5),IF(CR$5&gt;$N251,5,$K251)*10+IF(AND($F251&gt;=CR$5,$F251&lt;=CR$6),IF(AND($G251&gt;=CR$5,$G251&lt;=CR$6),5,IF($L251=1,2,1)),IF(AND($G251&gt;=CR$5,$G251&lt;=CR$6),IF($M251&gt;0,4,3),0)),IF(AND($D251&lt;=CR$6,$E251&gt;=CR$5),60,0)))</f>
        <v/>
      </c>
      <c r="CS251" s="80" t="str">
        <f>IF(OR($A251="",NOT(ISNUMBER($G251))),"",IF(AND($F251&lt;=CS$6,$G251&gt;=CS$5),IF(CS$5&gt;$N251,5,$K251)*10+IF(AND($F251&gt;=CS$5,$F251&lt;=CS$6),IF(AND($G251&gt;=CS$5,$G251&lt;=CS$6),5,IF($L251=1,2,1)),IF(AND($G251&gt;=CS$5,$G251&lt;=CS$6),IF($M251&gt;0,4,3),0)),IF(AND($D251&lt;=CS$6,$E251&gt;=CS$5),60,0)))</f>
        <v/>
      </c>
      <c r="CT251" s="80" t="str">
        <f>IF(OR($A251="",NOT(ISNUMBER($G251))),"",IF(AND($F251&lt;=CT$6,$G251&gt;=CT$5),IF(CT$5&gt;$N251,5,$K251)*10+IF(AND($F251&gt;=CT$5,$F251&lt;=CT$6),IF(AND($G251&gt;=CT$5,$G251&lt;=CT$6),5,IF($L251=1,2,1)),IF(AND($G251&gt;=CT$5,$G251&lt;=CT$6),IF($M251&gt;0,4,3),0)),IF(AND($D251&lt;=CT$6,$E251&gt;=CT$5),60,0)))</f>
        <v/>
      </c>
      <c r="CU251" s="80" t="str">
        <f>IF(OR($A251="",NOT(ISNUMBER($G251))),"",IF(AND($F251&lt;=CU$6,$G251&gt;=CU$5),IF(CU$5&gt;$N251,5,$K251)*10+IF(AND($F251&gt;=CU$5,$F251&lt;=CU$6),IF(AND($G251&gt;=CU$5,$G251&lt;=CU$6),5,IF($L251=1,2,1)),IF(AND($G251&gt;=CU$5,$G251&lt;=CU$6),IF($M251&gt;0,4,3),0)),IF(AND($D251&lt;=CU$6,$E251&gt;=CU$5),60,0)))</f>
        <v/>
      </c>
      <c r="CV251" s="80" t="str">
        <f>IF(OR($A251="",NOT(ISNUMBER($G251))),"",IF(AND($F251&lt;=CV$6,$G251&gt;=CV$5),IF(CV$5&gt;$N251,5,$K251)*10+IF(AND($F251&gt;=CV$5,$F251&lt;=CV$6),IF(AND($G251&gt;=CV$5,$G251&lt;=CV$6),5,IF($L251=1,2,1)),IF(AND($G251&gt;=CV$5,$G251&lt;=CV$6),IF($M251&gt;0,4,3),0)),IF(AND($D251&lt;=CV$6,$E251&gt;=CV$5),60,0)))</f>
        <v/>
      </c>
      <c r="CW251" s="80" t="str">
        <f>IF(OR($A251="",NOT(ISNUMBER($G251))),"",IF(AND($F251&lt;=CW$6,$G251&gt;=CW$5),IF(CW$5&gt;$N251,5,$K251)*10+IF(AND($F251&gt;=CW$5,$F251&lt;=CW$6),IF(AND($G251&gt;=CW$5,$G251&lt;=CW$6),5,IF($L251=1,2,1)),IF(AND($G251&gt;=CW$5,$G251&lt;=CW$6),IF($M251&gt;0,4,3),0)),IF(AND($D251&lt;=CW$6,$E251&gt;=CW$5),60,0)))</f>
        <v/>
      </c>
      <c r="CX251" s="80" t="str">
        <f>IF(OR($A251="",NOT(ISNUMBER($G251))),"",IF(AND($F251&lt;=CX$6,$G251&gt;=CX$5),IF(CX$5&gt;$N251,5,$K251)*10+IF(AND($F251&gt;=CX$5,$F251&lt;=CX$6),IF(AND($G251&gt;=CX$5,$G251&lt;=CX$6),5,IF($L251=1,2,1)),IF(AND($G251&gt;=CX$5,$G251&lt;=CX$6),IF($M251&gt;0,4,3),0)),IF(AND($D251&lt;=CX$6,$E251&gt;=CX$5),60,0)))</f>
        <v/>
      </c>
      <c r="CY251" s="80" t="str">
        <f>IF(OR($A251="",NOT(ISNUMBER($G251))),"",IF(AND($F251&lt;=CY$6,$G251&gt;=CY$5),IF(CY$5&gt;$N251,5,$K251)*10+IF(AND($F251&gt;=CY$5,$F251&lt;=CY$6),IF(AND($G251&gt;=CY$5,$G251&lt;=CY$6),5,IF($L251=1,2,1)),IF(AND($G251&gt;=CY$5,$G251&lt;=CY$6),IF($M251&gt;0,4,3),0)),IF(AND($D251&lt;=CY$6,$E251&gt;=CY$5),60,0)))</f>
        <v/>
      </c>
      <c r="CZ251" s="80" t="str">
        <f>IF(OR($A251="",NOT(ISNUMBER($G251))),"",IF(AND($F251&lt;=CZ$6,$G251&gt;=CZ$5),IF(CZ$5&gt;$N251,5,$K251)*10+IF(AND($F251&gt;=CZ$5,$F251&lt;=CZ$6),IF(AND($G251&gt;=CZ$5,$G251&lt;=CZ$6),5,IF($L251=1,2,1)),IF(AND($G251&gt;=CZ$5,$G251&lt;=CZ$6),IF($M251&gt;0,4,3),0)),IF(AND($D251&lt;=CZ$6,$E251&gt;=CZ$5),60,0)))</f>
        <v/>
      </c>
      <c r="DA251" s="80" t="str">
        <f>IF(OR($A251="",NOT(ISNUMBER($G251))),"",IF(AND($F251&lt;=DA$6,$G251&gt;=DA$5),IF(DA$5&gt;$N251,5,$K251)*10+IF(AND($F251&gt;=DA$5,$F251&lt;=DA$6),IF(AND($G251&gt;=DA$5,$G251&lt;=DA$6),5,IF($L251=1,2,1)),IF(AND($G251&gt;=DA$5,$G251&lt;=DA$6),IF($M251&gt;0,4,3),0)),IF(AND($D251&lt;=DA$6,$E251&gt;=DA$5),60,0)))</f>
        <v/>
      </c>
      <c r="DB251" s="80" t="str">
        <f>IF(OR($A251="",NOT(ISNUMBER($G251))),"",IF(AND($F251&lt;=DB$6,$G251&gt;=DB$5),IF(DB$5&gt;$N251,5,$K251)*10+IF(AND($F251&gt;=DB$5,$F251&lt;=DB$6),IF(AND($G251&gt;=DB$5,$G251&lt;=DB$6),5,IF($L251=1,2,1)),IF(AND($G251&gt;=DB$5,$G251&lt;=DB$6),IF($M251&gt;0,4,3),0)),IF(AND($D251&lt;=DB$6,$E251&gt;=DB$5),60,0)))</f>
        <v/>
      </c>
      <c r="DC251" s="80" t="str">
        <f>IF(OR($A251="",NOT(ISNUMBER($G251))),"",IF(AND($F251&lt;=DC$6,$G251&gt;=DC$5),IF(DC$5&gt;$N251,5,$K251)*10+IF(AND($F251&gt;=DC$5,$F251&lt;=DC$6),IF(AND($G251&gt;=DC$5,$G251&lt;=DC$6),5,IF($L251=1,2,1)),IF(AND($G251&gt;=DC$5,$G251&lt;=DC$6),IF($M251&gt;0,4,3),0)),IF(AND($D251&lt;=DC$6,$E251&gt;=DC$5),60,0)))</f>
        <v/>
      </c>
      <c r="DD251" s="80" t="str">
        <f>IF(OR($A251="",NOT(ISNUMBER($G251))),"",IF(AND($F251&lt;=DD$6,$G251&gt;=DD$5),IF(DD$5&gt;$N251,5,$K251)*10+IF(AND($F251&gt;=DD$5,$F251&lt;=DD$6),IF(AND($G251&gt;=DD$5,$G251&lt;=DD$6),5,IF($L251=1,2,1)),IF(AND($G251&gt;=DD$5,$G251&lt;=DD$6),IF($M251&gt;0,4,3),0)),IF(AND($D251&lt;=DD$6,$E251&gt;=DD$5),60,0)))</f>
        <v/>
      </c>
      <c r="DE251" s="80" t="str">
        <f>IF(OR($A251="",NOT(ISNUMBER($G251))),"",IF(AND($F251&lt;=DE$6,$G251&gt;=DE$5),IF(DE$5&gt;$N251,5,$K251)*10+IF(AND($F251&gt;=DE$5,$F251&lt;=DE$6),IF(AND($G251&gt;=DE$5,$G251&lt;=DE$6),5,IF($L251=1,2,1)),IF(AND($G251&gt;=DE$5,$G251&lt;=DE$6),IF($M251&gt;0,4,3),0)),IF(AND($D251&lt;=DE$6,$E251&gt;=DE$5),60,0)))</f>
        <v/>
      </c>
      <c r="DF251" s="80" t="str">
        <f>IF(OR($A251="",NOT(ISNUMBER($G251))),"",IF(AND($F251&lt;=DF$6,$G251&gt;=DF$5),IF(DF$5&gt;$N251,5,$K251)*10+IF(AND($F251&gt;=DF$5,$F251&lt;=DF$6),IF(AND($G251&gt;=DF$5,$G251&lt;=DF$6),5,IF($L251=1,2,1)),IF(AND($G251&gt;=DF$5,$G251&lt;=DF$6),IF($M251&gt;0,4,3),0)),IF(AND($D251&lt;=DF$6,$E251&gt;=DF$5),60,0)))</f>
        <v/>
      </c>
      <c r="DG251" s="80" t="str">
        <f>IF(OR($A251="",NOT(ISNUMBER($G251))),"",IF(AND($F251&lt;=DG$6,$G251&gt;=DG$5),IF(DG$5&gt;$N251,5,$K251)*10+IF(AND($F251&gt;=DG$5,$F251&lt;=DG$6),IF(AND($G251&gt;=DG$5,$G251&lt;=DG$6),5,IF($L251=1,2,1)),IF(AND($G251&gt;=DG$5,$G251&lt;=DG$6),IF($M251&gt;0,4,3),0)),IF(AND($D251&lt;=DG$6,$E251&gt;=DG$5),60,0)))</f>
        <v/>
      </c>
      <c r="DH251" s="80" t="str">
        <f>IF(OR($A251="",NOT(ISNUMBER($G251))),"",IF(AND($F251&lt;=DH$6,$G251&gt;=DH$5),IF(DH$5&gt;$N251,5,$K251)*10+IF(AND($F251&gt;=DH$5,$F251&lt;=DH$6),IF(AND($G251&gt;=DH$5,$G251&lt;=DH$6),5,IF($L251=1,2,1)),IF(AND($G251&gt;=DH$5,$G251&lt;=DH$6),IF($M251&gt;0,4,3),0)),IF(AND($D251&lt;=DH$6,$E251&gt;=DH$5),60,0)))</f>
        <v/>
      </c>
      <c r="DI251" s="80" t="str">
        <f>IF(OR($A251="",NOT(ISNUMBER($G251))),"",IF(AND($F251&lt;=DI$6,$G251&gt;=DI$5),IF(DI$5&gt;$N251,5,$K251)*10+IF(AND($F251&gt;=DI$5,$F251&lt;=DI$6),IF(AND($G251&gt;=DI$5,$G251&lt;=DI$6),5,IF($L251=1,2,1)),IF(AND($G251&gt;=DI$5,$G251&lt;=DI$6),IF($M251&gt;0,4,3),0)),IF(AND($D251&lt;=DI$6,$E251&gt;=DI$5),60,0)))</f>
        <v/>
      </c>
      <c r="DJ251" s="80" t="str">
        <f>IF(OR($A251="",NOT(ISNUMBER($G251))),"",IF(AND($F251&lt;=DJ$6,$G251&gt;=DJ$5),IF(DJ$5&gt;$N251,5,$K251)*10+IF(AND($F251&gt;=DJ$5,$F251&lt;=DJ$6),IF(AND($G251&gt;=DJ$5,$G251&lt;=DJ$6),5,IF($L251=1,2,1)),IF(AND($G251&gt;=DJ$5,$G251&lt;=DJ$6),IF($M251&gt;0,4,3),0)),IF(AND($D251&lt;=DJ$6,$E251&gt;=DJ$5),60,0)))</f>
        <v/>
      </c>
      <c r="DK251" s="80" t="str">
        <f>IF(OR($A251="",NOT(ISNUMBER($G251))),"",IF(AND($F251&lt;=DK$6,$G251&gt;=DK$5),IF(DK$5&gt;$N251,5,$K251)*10+IF(AND($F251&gt;=DK$5,$F251&lt;=DK$6),IF(AND($G251&gt;=DK$5,$G251&lt;=DK$6),5,IF($L251=1,2,1)),IF(AND($G251&gt;=DK$5,$G251&lt;=DK$6),IF($M251&gt;0,4,3),0)),IF(AND($D251&lt;=DK$6,$E251&gt;=DK$5),60,0)))</f>
        <v/>
      </c>
      <c r="DL251" s="80" t="str">
        <f>IF(OR($A251="",NOT(ISNUMBER($G251))),"",IF(AND($F251&lt;=DL$6,$G251&gt;=DL$5),IF(DL$5&gt;$N251,5,$K251)*10+IF(AND($F251&gt;=DL$5,$F251&lt;=DL$6),IF(AND($G251&gt;=DL$5,$G251&lt;=DL$6),5,IF($L251=1,2,1)),IF(AND($G251&gt;=DL$5,$G251&lt;=DL$6),IF($M251&gt;0,4,3),0)),IF(AND($D251&lt;=DL$6,$E251&gt;=DL$5),60,0)))</f>
        <v/>
      </c>
      <c r="DM251" s="80" t="str">
        <f>IF(OR($A251="",NOT(ISNUMBER($G251))),"",IF(AND($F251&lt;=DM$6,$G251&gt;=DM$5),IF(DM$5&gt;$N251,5,$K251)*10+IF(AND($F251&gt;=DM$5,$F251&lt;=DM$6),IF(AND($G251&gt;=DM$5,$G251&lt;=DM$6),5,IF($L251=1,2,1)),IF(AND($G251&gt;=DM$5,$G251&lt;=DM$6),IF($M251&gt;0,4,3),0)),IF(AND($D251&lt;=DM$6,$E251&gt;=DM$5),60,0)))</f>
        <v/>
      </c>
      <c r="DN251" s="80" t="str">
        <f>IF(OR($A251="",NOT(ISNUMBER($G251))),"",IF(AND($F251&lt;=DN$6,$G251&gt;=DN$5),IF(DN$5&gt;$N251,5,$K251)*10+IF(AND($F251&gt;=DN$5,$F251&lt;=DN$6),IF(AND($G251&gt;=DN$5,$G251&lt;=DN$6),5,IF($L251=1,2,1)),IF(AND($G251&gt;=DN$5,$G251&lt;=DN$6),IF($M251&gt;0,4,3),0)),IF(AND($D251&lt;=DN$6,$E251&gt;=DN$5),60,0)))</f>
        <v/>
      </c>
      <c r="DO251" s="80" t="str">
        <f>IF(OR($A251="",NOT(ISNUMBER($G251))),"",IF(AND($F251&lt;=DO$6,$G251&gt;=DO$5),IF(DO$5&gt;$N251,5,$K251)*10+IF(AND($F251&gt;=DO$5,$F251&lt;=DO$6),IF(AND($G251&gt;=DO$5,$G251&lt;=DO$6),5,IF($L251=1,2,1)),IF(AND($G251&gt;=DO$5,$G251&lt;=DO$6),IF($M251&gt;0,4,3),0)),IF(AND($D251&lt;=DO$6,$E251&gt;=DO$5),60,0)))</f>
        <v/>
      </c>
      <c r="DP251" s="80" t="str">
        <f>IF(OR($A251="",NOT(ISNUMBER($G251))),"",IF(AND($F251&lt;=DP$6,$G251&gt;=DP$5),IF(DP$5&gt;$N251,5,$K251)*10+IF(AND($F251&gt;=DP$5,$F251&lt;=DP$6),IF(AND($G251&gt;=DP$5,$G251&lt;=DP$6),5,IF($L251=1,2,1)),IF(AND($G251&gt;=DP$5,$G251&lt;=DP$6),IF($M251&gt;0,4,3),0)),IF(AND($D251&lt;=DP$6,$E251&gt;=DP$5),60,0)))</f>
        <v/>
      </c>
      <c r="DQ251" s="80" t="str">
        <f>IF(OR($A251="",NOT(ISNUMBER($G251))),"",IF(AND($F251&lt;=DQ$6,$G251&gt;=DQ$5),IF(DQ$5&gt;$N251,5,$K251)*10+IF(AND($F251&gt;=DQ$5,$F251&lt;=DQ$6),IF(AND($G251&gt;=DQ$5,$G251&lt;=DQ$6),5,IF($L251=1,2,1)),IF(AND($G251&gt;=DQ$5,$G251&lt;=DQ$6),IF($M251&gt;0,4,3),0)),IF(AND($D251&lt;=DQ$6,$E251&gt;=DQ$5),60,0)))</f>
        <v/>
      </c>
      <c r="DR251" s="80" t="str">
        <f>IF(OR($A251="",NOT(ISNUMBER($G251))),"",IF(AND($F251&lt;=DR$6,$G251&gt;=DR$5),IF(DR$5&gt;$N251,5,$K251)*10+IF(AND($F251&gt;=DR$5,$F251&lt;=DR$6),IF(AND($G251&gt;=DR$5,$G251&lt;=DR$6),5,IF($L251=1,2,1)),IF(AND($G251&gt;=DR$5,$G251&lt;=DR$6),IF($M251&gt;0,4,3),0)),IF(AND($D251&lt;=DR$6,$E251&gt;=DR$5),60,0)))</f>
        <v/>
      </c>
      <c r="DS251" s="80" t="str">
        <f>IF(OR($A251="",NOT(ISNUMBER($G251))),"",IF(AND($F251&lt;=DS$6,$G251&gt;=DS$5),IF(DS$5&gt;$N251,5,$K251)*10+IF(AND($F251&gt;=DS$5,$F251&lt;=DS$6),IF(AND($G251&gt;=DS$5,$G251&lt;=DS$6),5,IF($L251=1,2,1)),IF(AND($G251&gt;=DS$5,$G251&lt;=DS$6),IF($M251&gt;0,4,3),0)),IF(AND($D251&lt;=DS$6,$E251&gt;=DS$5),60,0)))</f>
        <v/>
      </c>
      <c r="DT251" s="80" t="str">
        <f>IF(OR($A251="",NOT(ISNUMBER($G251))),"",IF(AND($F251&lt;=DT$6,$G251&gt;=DT$5),IF(DT$5&gt;$N251,5,$K251)*10+IF(AND($F251&gt;=DT$5,$F251&lt;=DT$6),IF(AND($G251&gt;=DT$5,$G251&lt;=DT$6),5,IF($L251=1,2,1)),IF(AND($G251&gt;=DT$5,$G251&lt;=DT$6),IF($M251&gt;0,4,3),0)),IF(AND($D251&lt;=DT$6,$E251&gt;=DT$5),60,0)))</f>
        <v/>
      </c>
      <c r="DU251" s="80" t="str">
        <f>IF(OR($A251="",NOT(ISNUMBER($G251))),"",IF(AND($F251&lt;=DU$6,$G251&gt;=DU$5),IF(DU$5&gt;$N251,5,$K251)*10+IF(AND($F251&gt;=DU$5,$F251&lt;=DU$6),IF(AND($G251&gt;=DU$5,$G251&lt;=DU$6),5,IF($L251=1,2,1)),IF(AND($G251&gt;=DU$5,$G251&lt;=DU$6),IF($M251&gt;0,4,3),0)),IF(AND($D251&lt;=DU$6,$E251&gt;=DU$5),60,0)))</f>
        <v/>
      </c>
      <c r="DV251" s="80" t="str">
        <f>IF(OR($A251="",NOT(ISNUMBER($G251))),"",IF(AND($F251&lt;=DV$6,$G251&gt;=DV$5),IF(DV$5&gt;$N251,5,$K251)*10+IF(AND($F251&gt;=DV$5,$F251&lt;=DV$6),IF(AND($G251&gt;=DV$5,$G251&lt;=DV$6),5,IF($L251=1,2,1)),IF(AND($G251&gt;=DV$5,$G251&lt;=DV$6),IF($M251&gt;0,4,3),0)),IF(AND($D251&lt;=DV$6,$E251&gt;=DV$5),60,0)))</f>
        <v/>
      </c>
      <c r="DW251" s="80" t="str">
        <f>IF(OR($A251="",NOT(ISNUMBER($G251))),"",IF(AND($F251&lt;=DW$6,$G251&gt;=DW$5),IF(DW$5&gt;$N251,5,$K251)*10+IF(AND($F251&gt;=DW$5,$F251&lt;=DW$6),IF(AND($G251&gt;=DW$5,$G251&lt;=DW$6),5,IF($L251=1,2,1)),IF(AND($G251&gt;=DW$5,$G251&lt;=DW$6),IF($M251&gt;0,4,3),0)),IF(AND($D251&lt;=DW$6,$E251&gt;=DW$5),60,0)))</f>
        <v/>
      </c>
      <c r="DX251" s="80" t="str">
        <f>IF(OR($A251="",NOT(ISNUMBER($G251))),"",IF(AND($F251&lt;=DX$6,$G251&gt;=DX$5),IF(DX$5&gt;$N251,5,$K251)*10+IF(AND($F251&gt;=DX$5,$F251&lt;=DX$6),IF(AND($G251&gt;=DX$5,$G251&lt;=DX$6),5,IF($L251=1,2,1)),IF(AND($G251&gt;=DX$5,$G251&lt;=DX$6),IF($M251&gt;0,4,3),0)),IF(AND($D251&lt;=DX$6,$E251&gt;=DX$5),60,0)))</f>
        <v/>
      </c>
      <c r="DY251" s="80" t="str">
        <f>IF(OR($A251="",NOT(ISNUMBER($G251))),"",IF(AND($F251&lt;=DY$6,$G251&gt;=DY$5),IF(DY$5&gt;$N251,5,$K251)*10+IF(AND($F251&gt;=DY$5,$F251&lt;=DY$6),IF(AND($G251&gt;=DY$5,$G251&lt;=DY$6),5,IF($L251=1,2,1)),IF(AND($G251&gt;=DY$5,$G251&lt;=DY$6),IF($M251&gt;0,4,3),0)),IF(AND($D251&lt;=DY$6,$E251&gt;=DY$5),60,0)))</f>
        <v/>
      </c>
      <c r="DZ251" s="80" t="str">
        <f>IF(OR($A251="",NOT(ISNUMBER($G251))),"",IF(AND($F251&lt;=DZ$6,$G251&gt;=DZ$5),IF(DZ$5&gt;$N251,5,$K251)*10+IF(AND($F251&gt;=DZ$5,$F251&lt;=DZ$6),IF(AND($G251&gt;=DZ$5,$G251&lt;=DZ$6),5,IF($L251=1,2,1)),IF(AND($G251&gt;=DZ$5,$G251&lt;=DZ$6),IF($M251&gt;0,4,3),0)),IF(AND($D251&lt;=DZ$6,$E251&gt;=DZ$5),60,0)))</f>
        <v/>
      </c>
      <c r="EA251" s="80" t="str">
        <f>IF(OR($A251="",NOT(ISNUMBER($G251))),"",IF(AND($F251&lt;=EA$6,$G251&gt;=EA$5),IF(EA$5&gt;$N251,5,$K251)*10+IF(AND($F251&gt;=EA$5,$F251&lt;=EA$6),IF(AND($G251&gt;=EA$5,$G251&lt;=EA$6),5,IF($L251=1,2,1)),IF(AND($G251&gt;=EA$5,$G251&lt;=EA$6),IF($M251&gt;0,4,3),0)),IF(AND($D251&lt;=EA$6,$E251&gt;=EA$5),60,0)))</f>
        <v/>
      </c>
      <c r="EB251" s="80" t="str">
        <f>IF(OR($A251="",NOT(ISNUMBER($G251))),"",IF(AND($F251&lt;=EB$6,$G251&gt;=EB$5),IF(EB$5&gt;$N251,5,$K251)*10+IF(AND($F251&gt;=EB$5,$F251&lt;=EB$6),IF(AND($G251&gt;=EB$5,$G251&lt;=EB$6),5,IF($L251=1,2,1)),IF(AND($G251&gt;=EB$5,$G251&lt;=EB$6),IF($M251&gt;0,4,3),0)),IF(AND($D251&lt;=EB$6,$E251&gt;=EB$5),60,0)))</f>
        <v/>
      </c>
      <c r="EC251" s="80" t="str">
        <f>IF(OR($A251="",NOT(ISNUMBER($G251))),"",IF(AND($F251&lt;=EC$6,$G251&gt;=EC$5),IF(EC$5&gt;$N251,5,$K251)*10+IF(AND($F251&gt;=EC$5,$F251&lt;=EC$6),IF(AND($G251&gt;=EC$5,$G251&lt;=EC$6),5,IF($L251=1,2,1)),IF(AND($G251&gt;=EC$5,$G251&lt;=EC$6),IF($M251&gt;0,4,3),0)),IF(AND($D251&lt;=EC$6,$E251&gt;=EC$5),60,0)))</f>
        <v/>
      </c>
      <c r="ED251" s="80" t="str">
        <f>IF(OR($A251="",NOT(ISNUMBER($G251))),"",IF(AND($F251&lt;=ED$6,$G251&gt;=ED$5),IF(ED$5&gt;$N251,5,$K251)*10+IF(AND($F251&gt;=ED$5,$F251&lt;=ED$6),IF(AND($G251&gt;=ED$5,$G251&lt;=ED$6),5,IF($L251=1,2,1)),IF(AND($G251&gt;=ED$5,$G251&lt;=ED$6),IF($M251&gt;0,4,3),0)),IF(AND($D251&lt;=ED$6,$E251&gt;=ED$5),60,0)))</f>
        <v/>
      </c>
    </row>
    <row r="252" ht="18" customHeight="1">
      <c r="A252" s="52" t="str">
        <f>IF(Tasks!$B252="","",Tasks!$A252)</f>
        <v/>
      </c>
      <c r="B252" s="78" t="str">
        <f>IF(Tasks!$B252="","",Tasks!$B252)</f>
        <v/>
      </c>
      <c r="C252" s="25" t="str">
        <f>IF($B252="","",IF(AND(Tasks!$D252="",Tasks!$G252=""),"-",IF(Tasks!$D252="","",Tasks!$D252&amp;IF(OR(Tasks!$E252="",Tasks!$E252="FS"),IF(N(Tasks!$F252)=0,"","FS"),Tasks!$E252)&amp;IF(N(Tasks!$F252)=0,"",IF(Tasks!$F252&gt;0,"+","")&amp;Tasks!$F252))&amp;IF(AND(Tasks!$D252&lt;&gt;"",Tasks!$G252&lt;&gt;""),", ","")&amp;IF(Tasks!$G252="","",Tasks!$G252&amp;IF(OR(Tasks!$H252="",Tasks!$H252="FS"),IF(N(Tasks!$I252)=0,"","FS"),Tasks!$H252)&amp;IF(N(Tasks!$I252)=0,"",IF(Tasks!$I252&gt;0,"+","")&amp;Tasks!$I252))))</f>
        <v/>
      </c>
      <c r="D252" s="51" t="str">
        <f>IF(OR($B252="",Tasks!$Q252=""),"",Tasks!$Q252)</f>
        <v/>
      </c>
      <c r="E252" s="51" t="str">
        <f>IF(OR($B252="",Tasks!$R252=""),"",Tasks!$R252)</f>
        <v/>
      </c>
      <c r="F252" s="51" t="str">
        <f>IF(OR($B252="",Tasks!$S252=""),"",Tasks!$S252)</f>
        <v/>
      </c>
      <c r="G252" s="51" t="str">
        <f>IF(OR($B252="",Tasks!$T252=""),"",Tasks!$T252)</f>
        <v/>
      </c>
      <c r="H252" s="52" t="str">
        <f>IF($B252="","",Tasks!$AE252)</f>
        <v/>
      </c>
      <c r="I252" s="79" t="str">
        <f>IF($B252="","",Tasks!$AF252)</f>
        <v/>
      </c>
      <c r="J252" s="53" t="str">
        <f>IF(OR($B252="",Tasks!$V252=""),"",Tasks!$V252)</f>
        <v/>
      </c>
      <c r="K252" s="52" t="str">
        <f>IF($B252="","",Tasks!$AA252)</f>
        <v/>
      </c>
      <c r="L252" s="52" t="str">
        <f>IF($B252="","",Tasks!$AB252)</f>
        <v/>
      </c>
      <c r="M252" s="52" t="str">
        <f>IF($B252="","",Tasks!$Z252)</f>
        <v/>
      </c>
      <c r="N252" s="52" t="str">
        <f>IF(OR($B252="",Tasks!$AG252=""),"",Tasks!$AG252)</f>
        <v/>
      </c>
      <c r="O252" s="80" t="str">
        <f>IF(OR($A252="",NOT(ISNUMBER($G252))),"",IF(AND($F252&lt;=O$6,$G252&gt;=O$5),IF(O$5&gt;$N252,5,$K252)*10+IF(AND($F252&gt;=O$5,$F252&lt;=O$6),IF(AND($G252&gt;=O$5,$G252&lt;=O$6),5,IF($L252=1,2,1)),IF(AND($G252&gt;=O$5,$G252&lt;=O$6),IF($M252&gt;0,4,3),0)),IF(AND($D252&lt;=O$6,$E252&gt;=O$5),60,0)))</f>
        <v/>
      </c>
      <c r="P252" s="80" t="str">
        <f>IF(OR($A252="",NOT(ISNUMBER($G252))),"",IF(AND($F252&lt;=P$6,$G252&gt;=P$5),IF(P$5&gt;$N252,5,$K252)*10+IF(AND($F252&gt;=P$5,$F252&lt;=P$6),IF(AND($G252&gt;=P$5,$G252&lt;=P$6),5,IF($L252=1,2,1)),IF(AND($G252&gt;=P$5,$G252&lt;=P$6),IF($M252&gt;0,4,3),0)),IF(AND($D252&lt;=P$6,$E252&gt;=P$5),60,0)))</f>
        <v/>
      </c>
      <c r="Q252" s="80" t="str">
        <f>IF(OR($A252="",NOT(ISNUMBER($G252))),"",IF(AND($F252&lt;=Q$6,$G252&gt;=Q$5),IF(Q$5&gt;$N252,5,$K252)*10+IF(AND($F252&gt;=Q$5,$F252&lt;=Q$6),IF(AND($G252&gt;=Q$5,$G252&lt;=Q$6),5,IF($L252=1,2,1)),IF(AND($G252&gt;=Q$5,$G252&lt;=Q$6),IF($M252&gt;0,4,3),0)),IF(AND($D252&lt;=Q$6,$E252&gt;=Q$5),60,0)))</f>
        <v/>
      </c>
      <c r="R252" s="80" t="str">
        <f>IF(OR($A252="",NOT(ISNUMBER($G252))),"",IF(AND($F252&lt;=R$6,$G252&gt;=R$5),IF(R$5&gt;$N252,5,$K252)*10+IF(AND($F252&gt;=R$5,$F252&lt;=R$6),IF(AND($G252&gt;=R$5,$G252&lt;=R$6),5,IF($L252=1,2,1)),IF(AND($G252&gt;=R$5,$G252&lt;=R$6),IF($M252&gt;0,4,3),0)),IF(AND($D252&lt;=R$6,$E252&gt;=R$5),60,0)))</f>
        <v/>
      </c>
      <c r="S252" s="80" t="str">
        <f>IF(OR($A252="",NOT(ISNUMBER($G252))),"",IF(AND($F252&lt;=S$6,$G252&gt;=S$5),IF(S$5&gt;$N252,5,$K252)*10+IF(AND($F252&gt;=S$5,$F252&lt;=S$6),IF(AND($G252&gt;=S$5,$G252&lt;=S$6),5,IF($L252=1,2,1)),IF(AND($G252&gt;=S$5,$G252&lt;=S$6),IF($M252&gt;0,4,3),0)),IF(AND($D252&lt;=S$6,$E252&gt;=S$5),60,0)))</f>
        <v/>
      </c>
      <c r="T252" s="80" t="str">
        <f>IF(OR($A252="",NOT(ISNUMBER($G252))),"",IF(AND($F252&lt;=T$6,$G252&gt;=T$5),IF(T$5&gt;$N252,5,$K252)*10+IF(AND($F252&gt;=T$5,$F252&lt;=T$6),IF(AND($G252&gt;=T$5,$G252&lt;=T$6),5,IF($L252=1,2,1)),IF(AND($G252&gt;=T$5,$G252&lt;=T$6),IF($M252&gt;0,4,3),0)),IF(AND($D252&lt;=T$6,$E252&gt;=T$5),60,0)))</f>
        <v/>
      </c>
      <c r="U252" s="80" t="str">
        <f>IF(OR($A252="",NOT(ISNUMBER($G252))),"",IF(AND($F252&lt;=U$6,$G252&gt;=U$5),IF(U$5&gt;$N252,5,$K252)*10+IF(AND($F252&gt;=U$5,$F252&lt;=U$6),IF(AND($G252&gt;=U$5,$G252&lt;=U$6),5,IF($L252=1,2,1)),IF(AND($G252&gt;=U$5,$G252&lt;=U$6),IF($M252&gt;0,4,3),0)),IF(AND($D252&lt;=U$6,$E252&gt;=U$5),60,0)))</f>
        <v/>
      </c>
      <c r="V252" s="80" t="str">
        <f>IF(OR($A252="",NOT(ISNUMBER($G252))),"",IF(AND($F252&lt;=V$6,$G252&gt;=V$5),IF(V$5&gt;$N252,5,$K252)*10+IF(AND($F252&gt;=V$5,$F252&lt;=V$6),IF(AND($G252&gt;=V$5,$G252&lt;=V$6),5,IF($L252=1,2,1)),IF(AND($G252&gt;=V$5,$G252&lt;=V$6),IF($M252&gt;0,4,3),0)),IF(AND($D252&lt;=V$6,$E252&gt;=V$5),60,0)))</f>
        <v/>
      </c>
      <c r="W252" s="80" t="str">
        <f>IF(OR($A252="",NOT(ISNUMBER($G252))),"",IF(AND($F252&lt;=W$6,$G252&gt;=W$5),IF(W$5&gt;$N252,5,$K252)*10+IF(AND($F252&gt;=W$5,$F252&lt;=W$6),IF(AND($G252&gt;=W$5,$G252&lt;=W$6),5,IF($L252=1,2,1)),IF(AND($G252&gt;=W$5,$G252&lt;=W$6),IF($M252&gt;0,4,3),0)),IF(AND($D252&lt;=W$6,$E252&gt;=W$5),60,0)))</f>
        <v/>
      </c>
      <c r="X252" s="80" t="str">
        <f>IF(OR($A252="",NOT(ISNUMBER($G252))),"",IF(AND($F252&lt;=X$6,$G252&gt;=X$5),IF(X$5&gt;$N252,5,$K252)*10+IF(AND($F252&gt;=X$5,$F252&lt;=X$6),IF(AND($G252&gt;=X$5,$G252&lt;=X$6),5,IF($L252=1,2,1)),IF(AND($G252&gt;=X$5,$G252&lt;=X$6),IF($M252&gt;0,4,3),0)),IF(AND($D252&lt;=X$6,$E252&gt;=X$5),60,0)))</f>
        <v/>
      </c>
      <c r="Y252" s="80" t="str">
        <f>IF(OR($A252="",NOT(ISNUMBER($G252))),"",IF(AND($F252&lt;=Y$6,$G252&gt;=Y$5),IF(Y$5&gt;$N252,5,$K252)*10+IF(AND($F252&gt;=Y$5,$F252&lt;=Y$6),IF(AND($G252&gt;=Y$5,$G252&lt;=Y$6),5,IF($L252=1,2,1)),IF(AND($G252&gt;=Y$5,$G252&lt;=Y$6),IF($M252&gt;0,4,3),0)),IF(AND($D252&lt;=Y$6,$E252&gt;=Y$5),60,0)))</f>
        <v/>
      </c>
      <c r="Z252" s="80" t="str">
        <f>IF(OR($A252="",NOT(ISNUMBER($G252))),"",IF(AND($F252&lt;=Z$6,$G252&gt;=Z$5),IF(Z$5&gt;$N252,5,$K252)*10+IF(AND($F252&gt;=Z$5,$F252&lt;=Z$6),IF(AND($G252&gt;=Z$5,$G252&lt;=Z$6),5,IF($L252=1,2,1)),IF(AND($G252&gt;=Z$5,$G252&lt;=Z$6),IF($M252&gt;0,4,3),0)),IF(AND($D252&lt;=Z$6,$E252&gt;=Z$5),60,0)))</f>
        <v/>
      </c>
      <c r="AA252" s="80" t="str">
        <f>IF(OR($A252="",NOT(ISNUMBER($G252))),"",IF(AND($F252&lt;=AA$6,$G252&gt;=AA$5),IF(AA$5&gt;$N252,5,$K252)*10+IF(AND($F252&gt;=AA$5,$F252&lt;=AA$6),IF(AND($G252&gt;=AA$5,$G252&lt;=AA$6),5,IF($L252=1,2,1)),IF(AND($G252&gt;=AA$5,$G252&lt;=AA$6),IF($M252&gt;0,4,3),0)),IF(AND($D252&lt;=AA$6,$E252&gt;=AA$5),60,0)))</f>
        <v/>
      </c>
      <c r="AB252" s="80" t="str">
        <f>IF(OR($A252="",NOT(ISNUMBER($G252))),"",IF(AND($F252&lt;=AB$6,$G252&gt;=AB$5),IF(AB$5&gt;$N252,5,$K252)*10+IF(AND($F252&gt;=AB$5,$F252&lt;=AB$6),IF(AND($G252&gt;=AB$5,$G252&lt;=AB$6),5,IF($L252=1,2,1)),IF(AND($G252&gt;=AB$5,$G252&lt;=AB$6),IF($M252&gt;0,4,3),0)),IF(AND($D252&lt;=AB$6,$E252&gt;=AB$5),60,0)))</f>
        <v/>
      </c>
      <c r="AC252" s="80" t="str">
        <f>IF(OR($A252="",NOT(ISNUMBER($G252))),"",IF(AND($F252&lt;=AC$6,$G252&gt;=AC$5),IF(AC$5&gt;$N252,5,$K252)*10+IF(AND($F252&gt;=AC$5,$F252&lt;=AC$6),IF(AND($G252&gt;=AC$5,$G252&lt;=AC$6),5,IF($L252=1,2,1)),IF(AND($G252&gt;=AC$5,$G252&lt;=AC$6),IF($M252&gt;0,4,3),0)),IF(AND($D252&lt;=AC$6,$E252&gt;=AC$5),60,0)))</f>
        <v/>
      </c>
      <c r="AD252" s="80" t="str">
        <f>IF(OR($A252="",NOT(ISNUMBER($G252))),"",IF(AND($F252&lt;=AD$6,$G252&gt;=AD$5),IF(AD$5&gt;$N252,5,$K252)*10+IF(AND($F252&gt;=AD$5,$F252&lt;=AD$6),IF(AND($G252&gt;=AD$5,$G252&lt;=AD$6),5,IF($L252=1,2,1)),IF(AND($G252&gt;=AD$5,$G252&lt;=AD$6),IF($M252&gt;0,4,3),0)),IF(AND($D252&lt;=AD$6,$E252&gt;=AD$5),60,0)))</f>
        <v/>
      </c>
      <c r="AE252" s="80" t="str">
        <f>IF(OR($A252="",NOT(ISNUMBER($G252))),"",IF(AND($F252&lt;=AE$6,$G252&gt;=AE$5),IF(AE$5&gt;$N252,5,$K252)*10+IF(AND($F252&gt;=AE$5,$F252&lt;=AE$6),IF(AND($G252&gt;=AE$5,$G252&lt;=AE$6),5,IF($L252=1,2,1)),IF(AND($G252&gt;=AE$5,$G252&lt;=AE$6),IF($M252&gt;0,4,3),0)),IF(AND($D252&lt;=AE$6,$E252&gt;=AE$5),60,0)))</f>
        <v/>
      </c>
      <c r="AF252" s="80" t="str">
        <f>IF(OR($A252="",NOT(ISNUMBER($G252))),"",IF(AND($F252&lt;=AF$6,$G252&gt;=AF$5),IF(AF$5&gt;$N252,5,$K252)*10+IF(AND($F252&gt;=AF$5,$F252&lt;=AF$6),IF(AND($G252&gt;=AF$5,$G252&lt;=AF$6),5,IF($L252=1,2,1)),IF(AND($G252&gt;=AF$5,$G252&lt;=AF$6),IF($M252&gt;0,4,3),0)),IF(AND($D252&lt;=AF$6,$E252&gt;=AF$5),60,0)))</f>
        <v/>
      </c>
      <c r="AG252" s="80" t="str">
        <f>IF(OR($A252="",NOT(ISNUMBER($G252))),"",IF(AND($F252&lt;=AG$6,$G252&gt;=AG$5),IF(AG$5&gt;$N252,5,$K252)*10+IF(AND($F252&gt;=AG$5,$F252&lt;=AG$6),IF(AND($G252&gt;=AG$5,$G252&lt;=AG$6),5,IF($L252=1,2,1)),IF(AND($G252&gt;=AG$5,$G252&lt;=AG$6),IF($M252&gt;0,4,3),0)),IF(AND($D252&lt;=AG$6,$E252&gt;=AG$5),60,0)))</f>
        <v/>
      </c>
      <c r="AH252" s="80" t="str">
        <f>IF(OR($A252="",NOT(ISNUMBER($G252))),"",IF(AND($F252&lt;=AH$6,$G252&gt;=AH$5),IF(AH$5&gt;$N252,5,$K252)*10+IF(AND($F252&gt;=AH$5,$F252&lt;=AH$6),IF(AND($G252&gt;=AH$5,$G252&lt;=AH$6),5,IF($L252=1,2,1)),IF(AND($G252&gt;=AH$5,$G252&lt;=AH$6),IF($M252&gt;0,4,3),0)),IF(AND($D252&lt;=AH$6,$E252&gt;=AH$5),60,0)))</f>
        <v/>
      </c>
      <c r="AI252" s="80" t="str">
        <f>IF(OR($A252="",NOT(ISNUMBER($G252))),"",IF(AND($F252&lt;=AI$6,$G252&gt;=AI$5),IF(AI$5&gt;$N252,5,$K252)*10+IF(AND($F252&gt;=AI$5,$F252&lt;=AI$6),IF(AND($G252&gt;=AI$5,$G252&lt;=AI$6),5,IF($L252=1,2,1)),IF(AND($G252&gt;=AI$5,$G252&lt;=AI$6),IF($M252&gt;0,4,3),0)),IF(AND($D252&lt;=AI$6,$E252&gt;=AI$5),60,0)))</f>
        <v/>
      </c>
      <c r="AJ252" s="80" t="str">
        <f>IF(OR($A252="",NOT(ISNUMBER($G252))),"",IF(AND($F252&lt;=AJ$6,$G252&gt;=AJ$5),IF(AJ$5&gt;$N252,5,$K252)*10+IF(AND($F252&gt;=AJ$5,$F252&lt;=AJ$6),IF(AND($G252&gt;=AJ$5,$G252&lt;=AJ$6),5,IF($L252=1,2,1)),IF(AND($G252&gt;=AJ$5,$G252&lt;=AJ$6),IF($M252&gt;0,4,3),0)),IF(AND($D252&lt;=AJ$6,$E252&gt;=AJ$5),60,0)))</f>
        <v/>
      </c>
      <c r="AK252" s="80" t="str">
        <f>IF(OR($A252="",NOT(ISNUMBER($G252))),"",IF(AND($F252&lt;=AK$6,$G252&gt;=AK$5),IF(AK$5&gt;$N252,5,$K252)*10+IF(AND($F252&gt;=AK$5,$F252&lt;=AK$6),IF(AND($G252&gt;=AK$5,$G252&lt;=AK$6),5,IF($L252=1,2,1)),IF(AND($G252&gt;=AK$5,$G252&lt;=AK$6),IF($M252&gt;0,4,3),0)),IF(AND($D252&lt;=AK$6,$E252&gt;=AK$5),60,0)))</f>
        <v/>
      </c>
      <c r="AL252" s="80" t="str">
        <f>IF(OR($A252="",NOT(ISNUMBER($G252))),"",IF(AND($F252&lt;=AL$6,$G252&gt;=AL$5),IF(AL$5&gt;$N252,5,$K252)*10+IF(AND($F252&gt;=AL$5,$F252&lt;=AL$6),IF(AND($G252&gt;=AL$5,$G252&lt;=AL$6),5,IF($L252=1,2,1)),IF(AND($G252&gt;=AL$5,$G252&lt;=AL$6),IF($M252&gt;0,4,3),0)),IF(AND($D252&lt;=AL$6,$E252&gt;=AL$5),60,0)))</f>
        <v/>
      </c>
      <c r="AM252" s="80" t="str">
        <f>IF(OR($A252="",NOT(ISNUMBER($G252))),"",IF(AND($F252&lt;=AM$6,$G252&gt;=AM$5),IF(AM$5&gt;$N252,5,$K252)*10+IF(AND($F252&gt;=AM$5,$F252&lt;=AM$6),IF(AND($G252&gt;=AM$5,$G252&lt;=AM$6),5,IF($L252=1,2,1)),IF(AND($G252&gt;=AM$5,$G252&lt;=AM$6),IF($M252&gt;0,4,3),0)),IF(AND($D252&lt;=AM$6,$E252&gt;=AM$5),60,0)))</f>
        <v/>
      </c>
      <c r="AN252" s="80" t="str">
        <f>IF(OR($A252="",NOT(ISNUMBER($G252))),"",IF(AND($F252&lt;=AN$6,$G252&gt;=AN$5),IF(AN$5&gt;$N252,5,$K252)*10+IF(AND($F252&gt;=AN$5,$F252&lt;=AN$6),IF(AND($G252&gt;=AN$5,$G252&lt;=AN$6),5,IF($L252=1,2,1)),IF(AND($G252&gt;=AN$5,$G252&lt;=AN$6),IF($M252&gt;0,4,3),0)),IF(AND($D252&lt;=AN$6,$E252&gt;=AN$5),60,0)))</f>
        <v/>
      </c>
      <c r="AO252" s="80" t="str">
        <f>IF(OR($A252="",NOT(ISNUMBER($G252))),"",IF(AND($F252&lt;=AO$6,$G252&gt;=AO$5),IF(AO$5&gt;$N252,5,$K252)*10+IF(AND($F252&gt;=AO$5,$F252&lt;=AO$6),IF(AND($G252&gt;=AO$5,$G252&lt;=AO$6),5,IF($L252=1,2,1)),IF(AND($G252&gt;=AO$5,$G252&lt;=AO$6),IF($M252&gt;0,4,3),0)),IF(AND($D252&lt;=AO$6,$E252&gt;=AO$5),60,0)))</f>
        <v/>
      </c>
      <c r="AP252" s="80" t="str">
        <f>IF(OR($A252="",NOT(ISNUMBER($G252))),"",IF(AND($F252&lt;=AP$6,$G252&gt;=AP$5),IF(AP$5&gt;$N252,5,$K252)*10+IF(AND($F252&gt;=AP$5,$F252&lt;=AP$6),IF(AND($G252&gt;=AP$5,$G252&lt;=AP$6),5,IF($L252=1,2,1)),IF(AND($G252&gt;=AP$5,$G252&lt;=AP$6),IF($M252&gt;0,4,3),0)),IF(AND($D252&lt;=AP$6,$E252&gt;=AP$5),60,0)))</f>
        <v/>
      </c>
      <c r="AQ252" s="80" t="str">
        <f>IF(OR($A252="",NOT(ISNUMBER($G252))),"",IF(AND($F252&lt;=AQ$6,$G252&gt;=AQ$5),IF(AQ$5&gt;$N252,5,$K252)*10+IF(AND($F252&gt;=AQ$5,$F252&lt;=AQ$6),IF(AND($G252&gt;=AQ$5,$G252&lt;=AQ$6),5,IF($L252=1,2,1)),IF(AND($G252&gt;=AQ$5,$G252&lt;=AQ$6),IF($M252&gt;0,4,3),0)),IF(AND($D252&lt;=AQ$6,$E252&gt;=AQ$5),60,0)))</f>
        <v/>
      </c>
      <c r="AR252" s="80" t="str">
        <f>IF(OR($A252="",NOT(ISNUMBER($G252))),"",IF(AND($F252&lt;=AR$6,$G252&gt;=AR$5),IF(AR$5&gt;$N252,5,$K252)*10+IF(AND($F252&gt;=AR$5,$F252&lt;=AR$6),IF(AND($G252&gt;=AR$5,$G252&lt;=AR$6),5,IF($L252=1,2,1)),IF(AND($G252&gt;=AR$5,$G252&lt;=AR$6),IF($M252&gt;0,4,3),0)),IF(AND($D252&lt;=AR$6,$E252&gt;=AR$5),60,0)))</f>
        <v/>
      </c>
      <c r="AS252" s="80" t="str">
        <f>IF(OR($A252="",NOT(ISNUMBER($G252))),"",IF(AND($F252&lt;=AS$6,$G252&gt;=AS$5),IF(AS$5&gt;$N252,5,$K252)*10+IF(AND($F252&gt;=AS$5,$F252&lt;=AS$6),IF(AND($G252&gt;=AS$5,$G252&lt;=AS$6),5,IF($L252=1,2,1)),IF(AND($G252&gt;=AS$5,$G252&lt;=AS$6),IF($M252&gt;0,4,3),0)),IF(AND($D252&lt;=AS$6,$E252&gt;=AS$5),60,0)))</f>
        <v/>
      </c>
      <c r="AT252" s="80" t="str">
        <f>IF(OR($A252="",NOT(ISNUMBER($G252))),"",IF(AND($F252&lt;=AT$6,$G252&gt;=AT$5),IF(AT$5&gt;$N252,5,$K252)*10+IF(AND($F252&gt;=AT$5,$F252&lt;=AT$6),IF(AND($G252&gt;=AT$5,$G252&lt;=AT$6),5,IF($L252=1,2,1)),IF(AND($G252&gt;=AT$5,$G252&lt;=AT$6),IF($M252&gt;0,4,3),0)),IF(AND($D252&lt;=AT$6,$E252&gt;=AT$5),60,0)))</f>
        <v/>
      </c>
      <c r="AU252" s="80" t="str">
        <f>IF(OR($A252="",NOT(ISNUMBER($G252))),"",IF(AND($F252&lt;=AU$6,$G252&gt;=AU$5),IF(AU$5&gt;$N252,5,$K252)*10+IF(AND($F252&gt;=AU$5,$F252&lt;=AU$6),IF(AND($G252&gt;=AU$5,$G252&lt;=AU$6),5,IF($L252=1,2,1)),IF(AND($G252&gt;=AU$5,$G252&lt;=AU$6),IF($M252&gt;0,4,3),0)),IF(AND($D252&lt;=AU$6,$E252&gt;=AU$5),60,0)))</f>
        <v/>
      </c>
      <c r="AV252" s="80" t="str">
        <f>IF(OR($A252="",NOT(ISNUMBER($G252))),"",IF(AND($F252&lt;=AV$6,$G252&gt;=AV$5),IF(AV$5&gt;$N252,5,$K252)*10+IF(AND($F252&gt;=AV$5,$F252&lt;=AV$6),IF(AND($G252&gt;=AV$5,$G252&lt;=AV$6),5,IF($L252=1,2,1)),IF(AND($G252&gt;=AV$5,$G252&lt;=AV$6),IF($M252&gt;0,4,3),0)),IF(AND($D252&lt;=AV$6,$E252&gt;=AV$5),60,0)))</f>
        <v/>
      </c>
      <c r="AW252" s="80" t="str">
        <f>IF(OR($A252="",NOT(ISNUMBER($G252))),"",IF(AND($F252&lt;=AW$6,$G252&gt;=AW$5),IF(AW$5&gt;$N252,5,$K252)*10+IF(AND($F252&gt;=AW$5,$F252&lt;=AW$6),IF(AND($G252&gt;=AW$5,$G252&lt;=AW$6),5,IF($L252=1,2,1)),IF(AND($G252&gt;=AW$5,$G252&lt;=AW$6),IF($M252&gt;0,4,3),0)),IF(AND($D252&lt;=AW$6,$E252&gt;=AW$5),60,0)))</f>
        <v/>
      </c>
      <c r="AX252" s="80" t="str">
        <f>IF(OR($A252="",NOT(ISNUMBER($G252))),"",IF(AND($F252&lt;=AX$6,$G252&gt;=AX$5),IF(AX$5&gt;$N252,5,$K252)*10+IF(AND($F252&gt;=AX$5,$F252&lt;=AX$6),IF(AND($G252&gt;=AX$5,$G252&lt;=AX$6),5,IF($L252=1,2,1)),IF(AND($G252&gt;=AX$5,$G252&lt;=AX$6),IF($M252&gt;0,4,3),0)),IF(AND($D252&lt;=AX$6,$E252&gt;=AX$5),60,0)))</f>
        <v/>
      </c>
      <c r="AY252" s="80" t="str">
        <f>IF(OR($A252="",NOT(ISNUMBER($G252))),"",IF(AND($F252&lt;=AY$6,$G252&gt;=AY$5),IF(AY$5&gt;$N252,5,$K252)*10+IF(AND($F252&gt;=AY$5,$F252&lt;=AY$6),IF(AND($G252&gt;=AY$5,$G252&lt;=AY$6),5,IF($L252=1,2,1)),IF(AND($G252&gt;=AY$5,$G252&lt;=AY$6),IF($M252&gt;0,4,3),0)),IF(AND($D252&lt;=AY$6,$E252&gt;=AY$5),60,0)))</f>
        <v/>
      </c>
      <c r="AZ252" s="80" t="str">
        <f>IF(OR($A252="",NOT(ISNUMBER($G252))),"",IF(AND($F252&lt;=AZ$6,$G252&gt;=AZ$5),IF(AZ$5&gt;$N252,5,$K252)*10+IF(AND($F252&gt;=AZ$5,$F252&lt;=AZ$6),IF(AND($G252&gt;=AZ$5,$G252&lt;=AZ$6),5,IF($L252=1,2,1)),IF(AND($G252&gt;=AZ$5,$G252&lt;=AZ$6),IF($M252&gt;0,4,3),0)),IF(AND($D252&lt;=AZ$6,$E252&gt;=AZ$5),60,0)))</f>
        <v/>
      </c>
      <c r="BA252" s="80" t="str">
        <f>IF(OR($A252="",NOT(ISNUMBER($G252))),"",IF(AND($F252&lt;=BA$6,$G252&gt;=BA$5),IF(BA$5&gt;$N252,5,$K252)*10+IF(AND($F252&gt;=BA$5,$F252&lt;=BA$6),IF(AND($G252&gt;=BA$5,$G252&lt;=BA$6),5,IF($L252=1,2,1)),IF(AND($G252&gt;=BA$5,$G252&lt;=BA$6),IF($M252&gt;0,4,3),0)),IF(AND($D252&lt;=BA$6,$E252&gt;=BA$5),60,0)))</f>
        <v/>
      </c>
      <c r="BB252" s="80" t="str">
        <f>IF(OR($A252="",NOT(ISNUMBER($G252))),"",IF(AND($F252&lt;=BB$6,$G252&gt;=BB$5),IF(BB$5&gt;$N252,5,$K252)*10+IF(AND($F252&gt;=BB$5,$F252&lt;=BB$6),IF(AND($G252&gt;=BB$5,$G252&lt;=BB$6),5,IF($L252=1,2,1)),IF(AND($G252&gt;=BB$5,$G252&lt;=BB$6),IF($M252&gt;0,4,3),0)),IF(AND($D252&lt;=BB$6,$E252&gt;=BB$5),60,0)))</f>
        <v/>
      </c>
      <c r="BC252" s="80" t="str">
        <f>IF(OR($A252="",NOT(ISNUMBER($G252))),"",IF(AND($F252&lt;=BC$6,$G252&gt;=BC$5),IF(BC$5&gt;$N252,5,$K252)*10+IF(AND($F252&gt;=BC$5,$F252&lt;=BC$6),IF(AND($G252&gt;=BC$5,$G252&lt;=BC$6),5,IF($L252=1,2,1)),IF(AND($G252&gt;=BC$5,$G252&lt;=BC$6),IF($M252&gt;0,4,3),0)),IF(AND($D252&lt;=BC$6,$E252&gt;=BC$5),60,0)))</f>
        <v/>
      </c>
      <c r="BD252" s="80" t="str">
        <f>IF(OR($A252="",NOT(ISNUMBER($G252))),"",IF(AND($F252&lt;=BD$6,$G252&gt;=BD$5),IF(BD$5&gt;$N252,5,$K252)*10+IF(AND($F252&gt;=BD$5,$F252&lt;=BD$6),IF(AND($G252&gt;=BD$5,$G252&lt;=BD$6),5,IF($L252=1,2,1)),IF(AND($G252&gt;=BD$5,$G252&lt;=BD$6),IF($M252&gt;0,4,3),0)),IF(AND($D252&lt;=BD$6,$E252&gt;=BD$5),60,0)))</f>
        <v/>
      </c>
      <c r="BE252" s="80" t="str">
        <f>IF(OR($A252="",NOT(ISNUMBER($G252))),"",IF(AND($F252&lt;=BE$6,$G252&gt;=BE$5),IF(BE$5&gt;$N252,5,$K252)*10+IF(AND($F252&gt;=BE$5,$F252&lt;=BE$6),IF(AND($G252&gt;=BE$5,$G252&lt;=BE$6),5,IF($L252=1,2,1)),IF(AND($G252&gt;=BE$5,$G252&lt;=BE$6),IF($M252&gt;0,4,3),0)),IF(AND($D252&lt;=BE$6,$E252&gt;=BE$5),60,0)))</f>
        <v/>
      </c>
      <c r="BF252" s="80" t="str">
        <f>IF(OR($A252="",NOT(ISNUMBER($G252))),"",IF(AND($F252&lt;=BF$6,$G252&gt;=BF$5),IF(BF$5&gt;$N252,5,$K252)*10+IF(AND($F252&gt;=BF$5,$F252&lt;=BF$6),IF(AND($G252&gt;=BF$5,$G252&lt;=BF$6),5,IF($L252=1,2,1)),IF(AND($G252&gt;=BF$5,$G252&lt;=BF$6),IF($M252&gt;0,4,3),0)),IF(AND($D252&lt;=BF$6,$E252&gt;=BF$5),60,0)))</f>
        <v/>
      </c>
      <c r="BG252" s="80" t="str">
        <f>IF(OR($A252="",NOT(ISNUMBER($G252))),"",IF(AND($F252&lt;=BG$6,$G252&gt;=BG$5),IF(BG$5&gt;$N252,5,$K252)*10+IF(AND($F252&gt;=BG$5,$F252&lt;=BG$6),IF(AND($G252&gt;=BG$5,$G252&lt;=BG$6),5,IF($L252=1,2,1)),IF(AND($G252&gt;=BG$5,$G252&lt;=BG$6),IF($M252&gt;0,4,3),0)),IF(AND($D252&lt;=BG$6,$E252&gt;=BG$5),60,0)))</f>
        <v/>
      </c>
      <c r="BH252" s="80" t="str">
        <f>IF(OR($A252="",NOT(ISNUMBER($G252))),"",IF(AND($F252&lt;=BH$6,$G252&gt;=BH$5),IF(BH$5&gt;$N252,5,$K252)*10+IF(AND($F252&gt;=BH$5,$F252&lt;=BH$6),IF(AND($G252&gt;=BH$5,$G252&lt;=BH$6),5,IF($L252=1,2,1)),IF(AND($G252&gt;=BH$5,$G252&lt;=BH$6),IF($M252&gt;0,4,3),0)),IF(AND($D252&lt;=BH$6,$E252&gt;=BH$5),60,0)))</f>
        <v/>
      </c>
      <c r="BI252" s="80" t="str">
        <f>IF(OR($A252="",NOT(ISNUMBER($G252))),"",IF(AND($F252&lt;=BI$6,$G252&gt;=BI$5),IF(BI$5&gt;$N252,5,$K252)*10+IF(AND($F252&gt;=BI$5,$F252&lt;=BI$6),IF(AND($G252&gt;=BI$5,$G252&lt;=BI$6),5,IF($L252=1,2,1)),IF(AND($G252&gt;=BI$5,$G252&lt;=BI$6),IF($M252&gt;0,4,3),0)),IF(AND($D252&lt;=BI$6,$E252&gt;=BI$5),60,0)))</f>
        <v/>
      </c>
      <c r="BJ252" s="80" t="str">
        <f>IF(OR($A252="",NOT(ISNUMBER($G252))),"",IF(AND($F252&lt;=BJ$6,$G252&gt;=BJ$5),IF(BJ$5&gt;$N252,5,$K252)*10+IF(AND($F252&gt;=BJ$5,$F252&lt;=BJ$6),IF(AND($G252&gt;=BJ$5,$G252&lt;=BJ$6),5,IF($L252=1,2,1)),IF(AND($G252&gt;=BJ$5,$G252&lt;=BJ$6),IF($M252&gt;0,4,3),0)),IF(AND($D252&lt;=BJ$6,$E252&gt;=BJ$5),60,0)))</f>
        <v/>
      </c>
      <c r="BK252" s="80" t="str">
        <f>IF(OR($A252="",NOT(ISNUMBER($G252))),"",IF(AND($F252&lt;=BK$6,$G252&gt;=BK$5),IF(BK$5&gt;$N252,5,$K252)*10+IF(AND($F252&gt;=BK$5,$F252&lt;=BK$6),IF(AND($G252&gt;=BK$5,$G252&lt;=BK$6),5,IF($L252=1,2,1)),IF(AND($G252&gt;=BK$5,$G252&lt;=BK$6),IF($M252&gt;0,4,3),0)),IF(AND($D252&lt;=BK$6,$E252&gt;=BK$5),60,0)))</f>
        <v/>
      </c>
      <c r="BL252" s="80" t="str">
        <f>IF(OR($A252="",NOT(ISNUMBER($G252))),"",IF(AND($F252&lt;=BL$6,$G252&gt;=BL$5),IF(BL$5&gt;$N252,5,$K252)*10+IF(AND($F252&gt;=BL$5,$F252&lt;=BL$6),IF(AND($G252&gt;=BL$5,$G252&lt;=BL$6),5,IF($L252=1,2,1)),IF(AND($G252&gt;=BL$5,$G252&lt;=BL$6),IF($M252&gt;0,4,3),0)),IF(AND($D252&lt;=BL$6,$E252&gt;=BL$5),60,0)))</f>
        <v/>
      </c>
      <c r="BM252" s="80" t="str">
        <f>IF(OR($A252="",NOT(ISNUMBER($G252))),"",IF(AND($F252&lt;=BM$6,$G252&gt;=BM$5),IF(BM$5&gt;$N252,5,$K252)*10+IF(AND($F252&gt;=BM$5,$F252&lt;=BM$6),IF(AND($G252&gt;=BM$5,$G252&lt;=BM$6),5,IF($L252=1,2,1)),IF(AND($G252&gt;=BM$5,$G252&lt;=BM$6),IF($M252&gt;0,4,3),0)),IF(AND($D252&lt;=BM$6,$E252&gt;=BM$5),60,0)))</f>
        <v/>
      </c>
      <c r="BN252" s="80" t="str">
        <f>IF(OR($A252="",NOT(ISNUMBER($G252))),"",IF(AND($F252&lt;=BN$6,$G252&gt;=BN$5),IF(BN$5&gt;$N252,5,$K252)*10+IF(AND($F252&gt;=BN$5,$F252&lt;=BN$6),IF(AND($G252&gt;=BN$5,$G252&lt;=BN$6),5,IF($L252=1,2,1)),IF(AND($G252&gt;=BN$5,$G252&lt;=BN$6),IF($M252&gt;0,4,3),0)),IF(AND($D252&lt;=BN$6,$E252&gt;=BN$5),60,0)))</f>
        <v/>
      </c>
      <c r="BO252" s="80" t="str">
        <f>IF(OR($A252="",NOT(ISNUMBER($G252))),"",IF(AND($F252&lt;=BO$6,$G252&gt;=BO$5),IF(BO$5&gt;$N252,5,$K252)*10+IF(AND($F252&gt;=BO$5,$F252&lt;=BO$6),IF(AND($G252&gt;=BO$5,$G252&lt;=BO$6),5,IF($L252=1,2,1)),IF(AND($G252&gt;=BO$5,$G252&lt;=BO$6),IF($M252&gt;0,4,3),0)),IF(AND($D252&lt;=BO$6,$E252&gt;=BO$5),60,0)))</f>
        <v/>
      </c>
      <c r="BP252" s="80" t="str">
        <f>IF(OR($A252="",NOT(ISNUMBER($G252))),"",IF(AND($F252&lt;=BP$6,$G252&gt;=BP$5),IF(BP$5&gt;$N252,5,$K252)*10+IF(AND($F252&gt;=BP$5,$F252&lt;=BP$6),IF(AND($G252&gt;=BP$5,$G252&lt;=BP$6),5,IF($L252=1,2,1)),IF(AND($G252&gt;=BP$5,$G252&lt;=BP$6),IF($M252&gt;0,4,3),0)),IF(AND($D252&lt;=BP$6,$E252&gt;=BP$5),60,0)))</f>
        <v/>
      </c>
      <c r="BQ252" s="80" t="str">
        <f>IF(OR($A252="",NOT(ISNUMBER($G252))),"",IF(AND($F252&lt;=BQ$6,$G252&gt;=BQ$5),IF(BQ$5&gt;$N252,5,$K252)*10+IF(AND($F252&gt;=BQ$5,$F252&lt;=BQ$6),IF(AND($G252&gt;=BQ$5,$G252&lt;=BQ$6),5,IF($L252=1,2,1)),IF(AND($G252&gt;=BQ$5,$G252&lt;=BQ$6),IF($M252&gt;0,4,3),0)),IF(AND($D252&lt;=BQ$6,$E252&gt;=BQ$5),60,0)))</f>
        <v/>
      </c>
      <c r="BR252" s="80" t="str">
        <f>IF(OR($A252="",NOT(ISNUMBER($G252))),"",IF(AND($F252&lt;=BR$6,$G252&gt;=BR$5),IF(BR$5&gt;$N252,5,$K252)*10+IF(AND($F252&gt;=BR$5,$F252&lt;=BR$6),IF(AND($G252&gt;=BR$5,$G252&lt;=BR$6),5,IF($L252=1,2,1)),IF(AND($G252&gt;=BR$5,$G252&lt;=BR$6),IF($M252&gt;0,4,3),0)),IF(AND($D252&lt;=BR$6,$E252&gt;=BR$5),60,0)))</f>
        <v/>
      </c>
      <c r="BS252" s="80" t="str">
        <f>IF(OR($A252="",NOT(ISNUMBER($G252))),"",IF(AND($F252&lt;=BS$6,$G252&gt;=BS$5),IF(BS$5&gt;$N252,5,$K252)*10+IF(AND($F252&gt;=BS$5,$F252&lt;=BS$6),IF(AND($G252&gt;=BS$5,$G252&lt;=BS$6),5,IF($L252=1,2,1)),IF(AND($G252&gt;=BS$5,$G252&lt;=BS$6),IF($M252&gt;0,4,3),0)),IF(AND($D252&lt;=BS$6,$E252&gt;=BS$5),60,0)))</f>
        <v/>
      </c>
      <c r="BT252" s="80" t="str">
        <f>IF(OR($A252="",NOT(ISNUMBER($G252))),"",IF(AND($F252&lt;=BT$6,$G252&gt;=BT$5),IF(BT$5&gt;$N252,5,$K252)*10+IF(AND($F252&gt;=BT$5,$F252&lt;=BT$6),IF(AND($G252&gt;=BT$5,$G252&lt;=BT$6),5,IF($L252=1,2,1)),IF(AND($G252&gt;=BT$5,$G252&lt;=BT$6),IF($M252&gt;0,4,3),0)),IF(AND($D252&lt;=BT$6,$E252&gt;=BT$5),60,0)))</f>
        <v/>
      </c>
      <c r="BU252" s="80" t="str">
        <f>IF(OR($A252="",NOT(ISNUMBER($G252))),"",IF(AND($F252&lt;=BU$6,$G252&gt;=BU$5),IF(BU$5&gt;$N252,5,$K252)*10+IF(AND($F252&gt;=BU$5,$F252&lt;=BU$6),IF(AND($G252&gt;=BU$5,$G252&lt;=BU$6),5,IF($L252=1,2,1)),IF(AND($G252&gt;=BU$5,$G252&lt;=BU$6),IF($M252&gt;0,4,3),0)),IF(AND($D252&lt;=BU$6,$E252&gt;=BU$5),60,0)))</f>
        <v/>
      </c>
      <c r="BV252" s="80" t="str">
        <f>IF(OR($A252="",NOT(ISNUMBER($G252))),"",IF(AND($F252&lt;=BV$6,$G252&gt;=BV$5),IF(BV$5&gt;$N252,5,$K252)*10+IF(AND($F252&gt;=BV$5,$F252&lt;=BV$6),IF(AND($G252&gt;=BV$5,$G252&lt;=BV$6),5,IF($L252=1,2,1)),IF(AND($G252&gt;=BV$5,$G252&lt;=BV$6),IF($M252&gt;0,4,3),0)),IF(AND($D252&lt;=BV$6,$E252&gt;=BV$5),60,0)))</f>
        <v/>
      </c>
      <c r="BW252" s="80" t="str">
        <f>IF(OR($A252="",NOT(ISNUMBER($G252))),"",IF(AND($F252&lt;=BW$6,$G252&gt;=BW$5),IF(BW$5&gt;$N252,5,$K252)*10+IF(AND($F252&gt;=BW$5,$F252&lt;=BW$6),IF(AND($G252&gt;=BW$5,$G252&lt;=BW$6),5,IF($L252=1,2,1)),IF(AND($G252&gt;=BW$5,$G252&lt;=BW$6),IF($M252&gt;0,4,3),0)),IF(AND($D252&lt;=BW$6,$E252&gt;=BW$5),60,0)))</f>
        <v/>
      </c>
      <c r="BX252" s="80" t="str">
        <f>IF(OR($A252="",NOT(ISNUMBER($G252))),"",IF(AND($F252&lt;=BX$6,$G252&gt;=BX$5),IF(BX$5&gt;$N252,5,$K252)*10+IF(AND($F252&gt;=BX$5,$F252&lt;=BX$6),IF(AND($G252&gt;=BX$5,$G252&lt;=BX$6),5,IF($L252=1,2,1)),IF(AND($G252&gt;=BX$5,$G252&lt;=BX$6),IF($M252&gt;0,4,3),0)),IF(AND($D252&lt;=BX$6,$E252&gt;=BX$5),60,0)))</f>
        <v/>
      </c>
      <c r="BY252" s="80" t="str">
        <f>IF(OR($A252="",NOT(ISNUMBER($G252))),"",IF(AND($F252&lt;=BY$6,$G252&gt;=BY$5),IF(BY$5&gt;$N252,5,$K252)*10+IF(AND($F252&gt;=BY$5,$F252&lt;=BY$6),IF(AND($G252&gt;=BY$5,$G252&lt;=BY$6),5,IF($L252=1,2,1)),IF(AND($G252&gt;=BY$5,$G252&lt;=BY$6),IF($M252&gt;0,4,3),0)),IF(AND($D252&lt;=BY$6,$E252&gt;=BY$5),60,0)))</f>
        <v/>
      </c>
      <c r="BZ252" s="80" t="str">
        <f>IF(OR($A252="",NOT(ISNUMBER($G252))),"",IF(AND($F252&lt;=BZ$6,$G252&gt;=BZ$5),IF(BZ$5&gt;$N252,5,$K252)*10+IF(AND($F252&gt;=BZ$5,$F252&lt;=BZ$6),IF(AND($G252&gt;=BZ$5,$G252&lt;=BZ$6),5,IF($L252=1,2,1)),IF(AND($G252&gt;=BZ$5,$G252&lt;=BZ$6),IF($M252&gt;0,4,3),0)),IF(AND($D252&lt;=BZ$6,$E252&gt;=BZ$5),60,0)))</f>
        <v/>
      </c>
      <c r="CA252" s="80" t="str">
        <f>IF(OR($A252="",NOT(ISNUMBER($G252))),"",IF(AND($F252&lt;=CA$6,$G252&gt;=CA$5),IF(CA$5&gt;$N252,5,$K252)*10+IF(AND($F252&gt;=CA$5,$F252&lt;=CA$6),IF(AND($G252&gt;=CA$5,$G252&lt;=CA$6),5,IF($L252=1,2,1)),IF(AND($G252&gt;=CA$5,$G252&lt;=CA$6),IF($M252&gt;0,4,3),0)),IF(AND($D252&lt;=CA$6,$E252&gt;=CA$5),60,0)))</f>
        <v/>
      </c>
      <c r="CB252" s="80" t="str">
        <f>IF(OR($A252="",NOT(ISNUMBER($G252))),"",IF(AND($F252&lt;=CB$6,$G252&gt;=CB$5),IF(CB$5&gt;$N252,5,$K252)*10+IF(AND($F252&gt;=CB$5,$F252&lt;=CB$6),IF(AND($G252&gt;=CB$5,$G252&lt;=CB$6),5,IF($L252=1,2,1)),IF(AND($G252&gt;=CB$5,$G252&lt;=CB$6),IF($M252&gt;0,4,3),0)),IF(AND($D252&lt;=CB$6,$E252&gt;=CB$5),60,0)))</f>
        <v/>
      </c>
      <c r="CC252" s="80" t="str">
        <f>IF(OR($A252="",NOT(ISNUMBER($G252))),"",IF(AND($F252&lt;=CC$6,$G252&gt;=CC$5),IF(CC$5&gt;$N252,5,$K252)*10+IF(AND($F252&gt;=CC$5,$F252&lt;=CC$6),IF(AND($G252&gt;=CC$5,$G252&lt;=CC$6),5,IF($L252=1,2,1)),IF(AND($G252&gt;=CC$5,$G252&lt;=CC$6),IF($M252&gt;0,4,3),0)),IF(AND($D252&lt;=CC$6,$E252&gt;=CC$5),60,0)))</f>
        <v/>
      </c>
      <c r="CD252" s="80" t="str">
        <f>IF(OR($A252="",NOT(ISNUMBER($G252))),"",IF(AND($F252&lt;=CD$6,$G252&gt;=CD$5),IF(CD$5&gt;$N252,5,$K252)*10+IF(AND($F252&gt;=CD$5,$F252&lt;=CD$6),IF(AND($G252&gt;=CD$5,$G252&lt;=CD$6),5,IF($L252=1,2,1)),IF(AND($G252&gt;=CD$5,$G252&lt;=CD$6),IF($M252&gt;0,4,3),0)),IF(AND($D252&lt;=CD$6,$E252&gt;=CD$5),60,0)))</f>
        <v/>
      </c>
      <c r="CE252" s="80" t="str">
        <f>IF(OR($A252="",NOT(ISNUMBER($G252))),"",IF(AND($F252&lt;=CE$6,$G252&gt;=CE$5),IF(CE$5&gt;$N252,5,$K252)*10+IF(AND($F252&gt;=CE$5,$F252&lt;=CE$6),IF(AND($G252&gt;=CE$5,$G252&lt;=CE$6),5,IF($L252=1,2,1)),IF(AND($G252&gt;=CE$5,$G252&lt;=CE$6),IF($M252&gt;0,4,3),0)),IF(AND($D252&lt;=CE$6,$E252&gt;=CE$5),60,0)))</f>
        <v/>
      </c>
      <c r="CF252" s="80" t="str">
        <f>IF(OR($A252="",NOT(ISNUMBER($G252))),"",IF(AND($F252&lt;=CF$6,$G252&gt;=CF$5),IF(CF$5&gt;$N252,5,$K252)*10+IF(AND($F252&gt;=CF$5,$F252&lt;=CF$6),IF(AND($G252&gt;=CF$5,$G252&lt;=CF$6),5,IF($L252=1,2,1)),IF(AND($G252&gt;=CF$5,$G252&lt;=CF$6),IF($M252&gt;0,4,3),0)),IF(AND($D252&lt;=CF$6,$E252&gt;=CF$5),60,0)))</f>
        <v/>
      </c>
      <c r="CG252" s="80" t="str">
        <f>IF(OR($A252="",NOT(ISNUMBER($G252))),"",IF(AND($F252&lt;=CG$6,$G252&gt;=CG$5),IF(CG$5&gt;$N252,5,$K252)*10+IF(AND($F252&gt;=CG$5,$F252&lt;=CG$6),IF(AND($G252&gt;=CG$5,$G252&lt;=CG$6),5,IF($L252=1,2,1)),IF(AND($G252&gt;=CG$5,$G252&lt;=CG$6),IF($M252&gt;0,4,3),0)),IF(AND($D252&lt;=CG$6,$E252&gt;=CG$5),60,0)))</f>
        <v/>
      </c>
      <c r="CH252" s="80" t="str">
        <f>IF(OR($A252="",NOT(ISNUMBER($G252))),"",IF(AND($F252&lt;=CH$6,$G252&gt;=CH$5),IF(CH$5&gt;$N252,5,$K252)*10+IF(AND($F252&gt;=CH$5,$F252&lt;=CH$6),IF(AND($G252&gt;=CH$5,$G252&lt;=CH$6),5,IF($L252=1,2,1)),IF(AND($G252&gt;=CH$5,$G252&lt;=CH$6),IF($M252&gt;0,4,3),0)),IF(AND($D252&lt;=CH$6,$E252&gt;=CH$5),60,0)))</f>
        <v/>
      </c>
      <c r="CI252" s="80" t="str">
        <f>IF(OR($A252="",NOT(ISNUMBER($G252))),"",IF(AND($F252&lt;=CI$6,$G252&gt;=CI$5),IF(CI$5&gt;$N252,5,$K252)*10+IF(AND($F252&gt;=CI$5,$F252&lt;=CI$6),IF(AND($G252&gt;=CI$5,$G252&lt;=CI$6),5,IF($L252=1,2,1)),IF(AND($G252&gt;=CI$5,$G252&lt;=CI$6),IF($M252&gt;0,4,3),0)),IF(AND($D252&lt;=CI$6,$E252&gt;=CI$5),60,0)))</f>
        <v/>
      </c>
      <c r="CJ252" s="80" t="str">
        <f>IF(OR($A252="",NOT(ISNUMBER($G252))),"",IF(AND($F252&lt;=CJ$6,$G252&gt;=CJ$5),IF(CJ$5&gt;$N252,5,$K252)*10+IF(AND($F252&gt;=CJ$5,$F252&lt;=CJ$6),IF(AND($G252&gt;=CJ$5,$G252&lt;=CJ$6),5,IF($L252=1,2,1)),IF(AND($G252&gt;=CJ$5,$G252&lt;=CJ$6),IF($M252&gt;0,4,3),0)),IF(AND($D252&lt;=CJ$6,$E252&gt;=CJ$5),60,0)))</f>
        <v/>
      </c>
      <c r="CK252" s="80" t="str">
        <f>IF(OR($A252="",NOT(ISNUMBER($G252))),"",IF(AND($F252&lt;=CK$6,$G252&gt;=CK$5),IF(CK$5&gt;$N252,5,$K252)*10+IF(AND($F252&gt;=CK$5,$F252&lt;=CK$6),IF(AND($G252&gt;=CK$5,$G252&lt;=CK$6),5,IF($L252=1,2,1)),IF(AND($G252&gt;=CK$5,$G252&lt;=CK$6),IF($M252&gt;0,4,3),0)),IF(AND($D252&lt;=CK$6,$E252&gt;=CK$5),60,0)))</f>
        <v/>
      </c>
      <c r="CL252" s="80" t="str">
        <f>IF(OR($A252="",NOT(ISNUMBER($G252))),"",IF(AND($F252&lt;=CL$6,$G252&gt;=CL$5),IF(CL$5&gt;$N252,5,$K252)*10+IF(AND($F252&gt;=CL$5,$F252&lt;=CL$6),IF(AND($G252&gt;=CL$5,$G252&lt;=CL$6),5,IF($L252=1,2,1)),IF(AND($G252&gt;=CL$5,$G252&lt;=CL$6),IF($M252&gt;0,4,3),0)),IF(AND($D252&lt;=CL$6,$E252&gt;=CL$5),60,0)))</f>
        <v/>
      </c>
      <c r="CM252" s="80" t="str">
        <f>IF(OR($A252="",NOT(ISNUMBER($G252))),"",IF(AND($F252&lt;=CM$6,$G252&gt;=CM$5),IF(CM$5&gt;$N252,5,$K252)*10+IF(AND($F252&gt;=CM$5,$F252&lt;=CM$6),IF(AND($G252&gt;=CM$5,$G252&lt;=CM$6),5,IF($L252=1,2,1)),IF(AND($G252&gt;=CM$5,$G252&lt;=CM$6),IF($M252&gt;0,4,3),0)),IF(AND($D252&lt;=CM$6,$E252&gt;=CM$5),60,0)))</f>
        <v/>
      </c>
      <c r="CN252" s="80" t="str">
        <f>IF(OR($A252="",NOT(ISNUMBER($G252))),"",IF(AND($F252&lt;=CN$6,$G252&gt;=CN$5),IF(CN$5&gt;$N252,5,$K252)*10+IF(AND($F252&gt;=CN$5,$F252&lt;=CN$6),IF(AND($G252&gt;=CN$5,$G252&lt;=CN$6),5,IF($L252=1,2,1)),IF(AND($G252&gt;=CN$5,$G252&lt;=CN$6),IF($M252&gt;0,4,3),0)),IF(AND($D252&lt;=CN$6,$E252&gt;=CN$5),60,0)))</f>
        <v/>
      </c>
      <c r="CO252" s="80" t="str">
        <f>IF(OR($A252="",NOT(ISNUMBER($G252))),"",IF(AND($F252&lt;=CO$6,$G252&gt;=CO$5),IF(CO$5&gt;$N252,5,$K252)*10+IF(AND($F252&gt;=CO$5,$F252&lt;=CO$6),IF(AND($G252&gt;=CO$5,$G252&lt;=CO$6),5,IF($L252=1,2,1)),IF(AND($G252&gt;=CO$5,$G252&lt;=CO$6),IF($M252&gt;0,4,3),0)),IF(AND($D252&lt;=CO$6,$E252&gt;=CO$5),60,0)))</f>
        <v/>
      </c>
      <c r="CP252" s="80" t="str">
        <f>IF(OR($A252="",NOT(ISNUMBER($G252))),"",IF(AND($F252&lt;=CP$6,$G252&gt;=CP$5),IF(CP$5&gt;$N252,5,$K252)*10+IF(AND($F252&gt;=CP$5,$F252&lt;=CP$6),IF(AND($G252&gt;=CP$5,$G252&lt;=CP$6),5,IF($L252=1,2,1)),IF(AND($G252&gt;=CP$5,$G252&lt;=CP$6),IF($M252&gt;0,4,3),0)),IF(AND($D252&lt;=CP$6,$E252&gt;=CP$5),60,0)))</f>
        <v/>
      </c>
      <c r="CQ252" s="80" t="str">
        <f>IF(OR($A252="",NOT(ISNUMBER($G252))),"",IF(AND($F252&lt;=CQ$6,$G252&gt;=CQ$5),IF(CQ$5&gt;$N252,5,$K252)*10+IF(AND($F252&gt;=CQ$5,$F252&lt;=CQ$6),IF(AND($G252&gt;=CQ$5,$G252&lt;=CQ$6),5,IF($L252=1,2,1)),IF(AND($G252&gt;=CQ$5,$G252&lt;=CQ$6),IF($M252&gt;0,4,3),0)),IF(AND($D252&lt;=CQ$6,$E252&gt;=CQ$5),60,0)))</f>
        <v/>
      </c>
      <c r="CR252" s="80" t="str">
        <f>IF(OR($A252="",NOT(ISNUMBER($G252))),"",IF(AND($F252&lt;=CR$6,$G252&gt;=CR$5),IF(CR$5&gt;$N252,5,$K252)*10+IF(AND($F252&gt;=CR$5,$F252&lt;=CR$6),IF(AND($G252&gt;=CR$5,$G252&lt;=CR$6),5,IF($L252=1,2,1)),IF(AND($G252&gt;=CR$5,$G252&lt;=CR$6),IF($M252&gt;0,4,3),0)),IF(AND($D252&lt;=CR$6,$E252&gt;=CR$5),60,0)))</f>
        <v/>
      </c>
      <c r="CS252" s="80" t="str">
        <f>IF(OR($A252="",NOT(ISNUMBER($G252))),"",IF(AND($F252&lt;=CS$6,$G252&gt;=CS$5),IF(CS$5&gt;$N252,5,$K252)*10+IF(AND($F252&gt;=CS$5,$F252&lt;=CS$6),IF(AND($G252&gt;=CS$5,$G252&lt;=CS$6),5,IF($L252=1,2,1)),IF(AND($G252&gt;=CS$5,$G252&lt;=CS$6),IF($M252&gt;0,4,3),0)),IF(AND($D252&lt;=CS$6,$E252&gt;=CS$5),60,0)))</f>
        <v/>
      </c>
      <c r="CT252" s="80" t="str">
        <f>IF(OR($A252="",NOT(ISNUMBER($G252))),"",IF(AND($F252&lt;=CT$6,$G252&gt;=CT$5),IF(CT$5&gt;$N252,5,$K252)*10+IF(AND($F252&gt;=CT$5,$F252&lt;=CT$6),IF(AND($G252&gt;=CT$5,$G252&lt;=CT$6),5,IF($L252=1,2,1)),IF(AND($G252&gt;=CT$5,$G252&lt;=CT$6),IF($M252&gt;0,4,3),0)),IF(AND($D252&lt;=CT$6,$E252&gt;=CT$5),60,0)))</f>
        <v/>
      </c>
      <c r="CU252" s="80" t="str">
        <f>IF(OR($A252="",NOT(ISNUMBER($G252))),"",IF(AND($F252&lt;=CU$6,$G252&gt;=CU$5),IF(CU$5&gt;$N252,5,$K252)*10+IF(AND($F252&gt;=CU$5,$F252&lt;=CU$6),IF(AND($G252&gt;=CU$5,$G252&lt;=CU$6),5,IF($L252=1,2,1)),IF(AND($G252&gt;=CU$5,$G252&lt;=CU$6),IF($M252&gt;0,4,3),0)),IF(AND($D252&lt;=CU$6,$E252&gt;=CU$5),60,0)))</f>
        <v/>
      </c>
      <c r="CV252" s="80" t="str">
        <f>IF(OR($A252="",NOT(ISNUMBER($G252))),"",IF(AND($F252&lt;=CV$6,$G252&gt;=CV$5),IF(CV$5&gt;$N252,5,$K252)*10+IF(AND($F252&gt;=CV$5,$F252&lt;=CV$6),IF(AND($G252&gt;=CV$5,$G252&lt;=CV$6),5,IF($L252=1,2,1)),IF(AND($G252&gt;=CV$5,$G252&lt;=CV$6),IF($M252&gt;0,4,3),0)),IF(AND($D252&lt;=CV$6,$E252&gt;=CV$5),60,0)))</f>
        <v/>
      </c>
      <c r="CW252" s="80" t="str">
        <f>IF(OR($A252="",NOT(ISNUMBER($G252))),"",IF(AND($F252&lt;=CW$6,$G252&gt;=CW$5),IF(CW$5&gt;$N252,5,$K252)*10+IF(AND($F252&gt;=CW$5,$F252&lt;=CW$6),IF(AND($G252&gt;=CW$5,$G252&lt;=CW$6),5,IF($L252=1,2,1)),IF(AND($G252&gt;=CW$5,$G252&lt;=CW$6),IF($M252&gt;0,4,3),0)),IF(AND($D252&lt;=CW$6,$E252&gt;=CW$5),60,0)))</f>
        <v/>
      </c>
      <c r="CX252" s="80" t="str">
        <f>IF(OR($A252="",NOT(ISNUMBER($G252))),"",IF(AND($F252&lt;=CX$6,$G252&gt;=CX$5),IF(CX$5&gt;$N252,5,$K252)*10+IF(AND($F252&gt;=CX$5,$F252&lt;=CX$6),IF(AND($G252&gt;=CX$5,$G252&lt;=CX$6),5,IF($L252=1,2,1)),IF(AND($G252&gt;=CX$5,$G252&lt;=CX$6),IF($M252&gt;0,4,3),0)),IF(AND($D252&lt;=CX$6,$E252&gt;=CX$5),60,0)))</f>
        <v/>
      </c>
      <c r="CY252" s="80" t="str">
        <f>IF(OR($A252="",NOT(ISNUMBER($G252))),"",IF(AND($F252&lt;=CY$6,$G252&gt;=CY$5),IF(CY$5&gt;$N252,5,$K252)*10+IF(AND($F252&gt;=CY$5,$F252&lt;=CY$6),IF(AND($G252&gt;=CY$5,$G252&lt;=CY$6),5,IF($L252=1,2,1)),IF(AND($G252&gt;=CY$5,$G252&lt;=CY$6),IF($M252&gt;0,4,3),0)),IF(AND($D252&lt;=CY$6,$E252&gt;=CY$5),60,0)))</f>
        <v/>
      </c>
      <c r="CZ252" s="80" t="str">
        <f>IF(OR($A252="",NOT(ISNUMBER($G252))),"",IF(AND($F252&lt;=CZ$6,$G252&gt;=CZ$5),IF(CZ$5&gt;$N252,5,$K252)*10+IF(AND($F252&gt;=CZ$5,$F252&lt;=CZ$6),IF(AND($G252&gt;=CZ$5,$G252&lt;=CZ$6),5,IF($L252=1,2,1)),IF(AND($G252&gt;=CZ$5,$G252&lt;=CZ$6),IF($M252&gt;0,4,3),0)),IF(AND($D252&lt;=CZ$6,$E252&gt;=CZ$5),60,0)))</f>
        <v/>
      </c>
      <c r="DA252" s="80" t="str">
        <f>IF(OR($A252="",NOT(ISNUMBER($G252))),"",IF(AND($F252&lt;=DA$6,$G252&gt;=DA$5),IF(DA$5&gt;$N252,5,$K252)*10+IF(AND($F252&gt;=DA$5,$F252&lt;=DA$6),IF(AND($G252&gt;=DA$5,$G252&lt;=DA$6),5,IF($L252=1,2,1)),IF(AND($G252&gt;=DA$5,$G252&lt;=DA$6),IF($M252&gt;0,4,3),0)),IF(AND($D252&lt;=DA$6,$E252&gt;=DA$5),60,0)))</f>
        <v/>
      </c>
      <c r="DB252" s="80" t="str">
        <f>IF(OR($A252="",NOT(ISNUMBER($G252))),"",IF(AND($F252&lt;=DB$6,$G252&gt;=DB$5),IF(DB$5&gt;$N252,5,$K252)*10+IF(AND($F252&gt;=DB$5,$F252&lt;=DB$6),IF(AND($G252&gt;=DB$5,$G252&lt;=DB$6),5,IF($L252=1,2,1)),IF(AND($G252&gt;=DB$5,$G252&lt;=DB$6),IF($M252&gt;0,4,3),0)),IF(AND($D252&lt;=DB$6,$E252&gt;=DB$5),60,0)))</f>
        <v/>
      </c>
      <c r="DC252" s="80" t="str">
        <f>IF(OR($A252="",NOT(ISNUMBER($G252))),"",IF(AND($F252&lt;=DC$6,$G252&gt;=DC$5),IF(DC$5&gt;$N252,5,$K252)*10+IF(AND($F252&gt;=DC$5,$F252&lt;=DC$6),IF(AND($G252&gt;=DC$5,$G252&lt;=DC$6),5,IF($L252=1,2,1)),IF(AND($G252&gt;=DC$5,$G252&lt;=DC$6),IF($M252&gt;0,4,3),0)),IF(AND($D252&lt;=DC$6,$E252&gt;=DC$5),60,0)))</f>
        <v/>
      </c>
      <c r="DD252" s="80" t="str">
        <f>IF(OR($A252="",NOT(ISNUMBER($G252))),"",IF(AND($F252&lt;=DD$6,$G252&gt;=DD$5),IF(DD$5&gt;$N252,5,$K252)*10+IF(AND($F252&gt;=DD$5,$F252&lt;=DD$6),IF(AND($G252&gt;=DD$5,$G252&lt;=DD$6),5,IF($L252=1,2,1)),IF(AND($G252&gt;=DD$5,$G252&lt;=DD$6),IF($M252&gt;0,4,3),0)),IF(AND($D252&lt;=DD$6,$E252&gt;=DD$5),60,0)))</f>
        <v/>
      </c>
      <c r="DE252" s="80" t="str">
        <f>IF(OR($A252="",NOT(ISNUMBER($G252))),"",IF(AND($F252&lt;=DE$6,$G252&gt;=DE$5),IF(DE$5&gt;$N252,5,$K252)*10+IF(AND($F252&gt;=DE$5,$F252&lt;=DE$6),IF(AND($G252&gt;=DE$5,$G252&lt;=DE$6),5,IF($L252=1,2,1)),IF(AND($G252&gt;=DE$5,$G252&lt;=DE$6),IF($M252&gt;0,4,3),0)),IF(AND($D252&lt;=DE$6,$E252&gt;=DE$5),60,0)))</f>
        <v/>
      </c>
      <c r="DF252" s="80" t="str">
        <f>IF(OR($A252="",NOT(ISNUMBER($G252))),"",IF(AND($F252&lt;=DF$6,$G252&gt;=DF$5),IF(DF$5&gt;$N252,5,$K252)*10+IF(AND($F252&gt;=DF$5,$F252&lt;=DF$6),IF(AND($G252&gt;=DF$5,$G252&lt;=DF$6),5,IF($L252=1,2,1)),IF(AND($G252&gt;=DF$5,$G252&lt;=DF$6),IF($M252&gt;0,4,3),0)),IF(AND($D252&lt;=DF$6,$E252&gt;=DF$5),60,0)))</f>
        <v/>
      </c>
      <c r="DG252" s="80" t="str">
        <f>IF(OR($A252="",NOT(ISNUMBER($G252))),"",IF(AND($F252&lt;=DG$6,$G252&gt;=DG$5),IF(DG$5&gt;$N252,5,$K252)*10+IF(AND($F252&gt;=DG$5,$F252&lt;=DG$6),IF(AND($G252&gt;=DG$5,$G252&lt;=DG$6),5,IF($L252=1,2,1)),IF(AND($G252&gt;=DG$5,$G252&lt;=DG$6),IF($M252&gt;0,4,3),0)),IF(AND($D252&lt;=DG$6,$E252&gt;=DG$5),60,0)))</f>
        <v/>
      </c>
      <c r="DH252" s="80" t="str">
        <f>IF(OR($A252="",NOT(ISNUMBER($G252))),"",IF(AND($F252&lt;=DH$6,$G252&gt;=DH$5),IF(DH$5&gt;$N252,5,$K252)*10+IF(AND($F252&gt;=DH$5,$F252&lt;=DH$6),IF(AND($G252&gt;=DH$5,$G252&lt;=DH$6),5,IF($L252=1,2,1)),IF(AND($G252&gt;=DH$5,$G252&lt;=DH$6),IF($M252&gt;0,4,3),0)),IF(AND($D252&lt;=DH$6,$E252&gt;=DH$5),60,0)))</f>
        <v/>
      </c>
      <c r="DI252" s="80" t="str">
        <f>IF(OR($A252="",NOT(ISNUMBER($G252))),"",IF(AND($F252&lt;=DI$6,$G252&gt;=DI$5),IF(DI$5&gt;$N252,5,$K252)*10+IF(AND($F252&gt;=DI$5,$F252&lt;=DI$6),IF(AND($G252&gt;=DI$5,$G252&lt;=DI$6),5,IF($L252=1,2,1)),IF(AND($G252&gt;=DI$5,$G252&lt;=DI$6),IF($M252&gt;0,4,3),0)),IF(AND($D252&lt;=DI$6,$E252&gt;=DI$5),60,0)))</f>
        <v/>
      </c>
      <c r="DJ252" s="80" t="str">
        <f>IF(OR($A252="",NOT(ISNUMBER($G252))),"",IF(AND($F252&lt;=DJ$6,$G252&gt;=DJ$5),IF(DJ$5&gt;$N252,5,$K252)*10+IF(AND($F252&gt;=DJ$5,$F252&lt;=DJ$6),IF(AND($G252&gt;=DJ$5,$G252&lt;=DJ$6),5,IF($L252=1,2,1)),IF(AND($G252&gt;=DJ$5,$G252&lt;=DJ$6),IF($M252&gt;0,4,3),0)),IF(AND($D252&lt;=DJ$6,$E252&gt;=DJ$5),60,0)))</f>
        <v/>
      </c>
      <c r="DK252" s="80" t="str">
        <f>IF(OR($A252="",NOT(ISNUMBER($G252))),"",IF(AND($F252&lt;=DK$6,$G252&gt;=DK$5),IF(DK$5&gt;$N252,5,$K252)*10+IF(AND($F252&gt;=DK$5,$F252&lt;=DK$6),IF(AND($G252&gt;=DK$5,$G252&lt;=DK$6),5,IF($L252=1,2,1)),IF(AND($G252&gt;=DK$5,$G252&lt;=DK$6),IF($M252&gt;0,4,3),0)),IF(AND($D252&lt;=DK$6,$E252&gt;=DK$5),60,0)))</f>
        <v/>
      </c>
      <c r="DL252" s="80" t="str">
        <f>IF(OR($A252="",NOT(ISNUMBER($G252))),"",IF(AND($F252&lt;=DL$6,$G252&gt;=DL$5),IF(DL$5&gt;$N252,5,$K252)*10+IF(AND($F252&gt;=DL$5,$F252&lt;=DL$6),IF(AND($G252&gt;=DL$5,$G252&lt;=DL$6),5,IF($L252=1,2,1)),IF(AND($G252&gt;=DL$5,$G252&lt;=DL$6),IF($M252&gt;0,4,3),0)),IF(AND($D252&lt;=DL$6,$E252&gt;=DL$5),60,0)))</f>
        <v/>
      </c>
      <c r="DM252" s="80" t="str">
        <f>IF(OR($A252="",NOT(ISNUMBER($G252))),"",IF(AND($F252&lt;=DM$6,$G252&gt;=DM$5),IF(DM$5&gt;$N252,5,$K252)*10+IF(AND($F252&gt;=DM$5,$F252&lt;=DM$6),IF(AND($G252&gt;=DM$5,$G252&lt;=DM$6),5,IF($L252=1,2,1)),IF(AND($G252&gt;=DM$5,$G252&lt;=DM$6),IF($M252&gt;0,4,3),0)),IF(AND($D252&lt;=DM$6,$E252&gt;=DM$5),60,0)))</f>
        <v/>
      </c>
      <c r="DN252" s="80" t="str">
        <f>IF(OR($A252="",NOT(ISNUMBER($G252))),"",IF(AND($F252&lt;=DN$6,$G252&gt;=DN$5),IF(DN$5&gt;$N252,5,$K252)*10+IF(AND($F252&gt;=DN$5,$F252&lt;=DN$6),IF(AND($G252&gt;=DN$5,$G252&lt;=DN$6),5,IF($L252=1,2,1)),IF(AND($G252&gt;=DN$5,$G252&lt;=DN$6),IF($M252&gt;0,4,3),0)),IF(AND($D252&lt;=DN$6,$E252&gt;=DN$5),60,0)))</f>
        <v/>
      </c>
      <c r="DO252" s="80" t="str">
        <f>IF(OR($A252="",NOT(ISNUMBER($G252))),"",IF(AND($F252&lt;=DO$6,$G252&gt;=DO$5),IF(DO$5&gt;$N252,5,$K252)*10+IF(AND($F252&gt;=DO$5,$F252&lt;=DO$6),IF(AND($G252&gt;=DO$5,$G252&lt;=DO$6),5,IF($L252=1,2,1)),IF(AND($G252&gt;=DO$5,$G252&lt;=DO$6),IF($M252&gt;0,4,3),0)),IF(AND($D252&lt;=DO$6,$E252&gt;=DO$5),60,0)))</f>
        <v/>
      </c>
      <c r="DP252" s="80" t="str">
        <f>IF(OR($A252="",NOT(ISNUMBER($G252))),"",IF(AND($F252&lt;=DP$6,$G252&gt;=DP$5),IF(DP$5&gt;$N252,5,$K252)*10+IF(AND($F252&gt;=DP$5,$F252&lt;=DP$6),IF(AND($G252&gt;=DP$5,$G252&lt;=DP$6),5,IF($L252=1,2,1)),IF(AND($G252&gt;=DP$5,$G252&lt;=DP$6),IF($M252&gt;0,4,3),0)),IF(AND($D252&lt;=DP$6,$E252&gt;=DP$5),60,0)))</f>
        <v/>
      </c>
      <c r="DQ252" s="80" t="str">
        <f>IF(OR($A252="",NOT(ISNUMBER($G252))),"",IF(AND($F252&lt;=DQ$6,$G252&gt;=DQ$5),IF(DQ$5&gt;$N252,5,$K252)*10+IF(AND($F252&gt;=DQ$5,$F252&lt;=DQ$6),IF(AND($G252&gt;=DQ$5,$G252&lt;=DQ$6),5,IF($L252=1,2,1)),IF(AND($G252&gt;=DQ$5,$G252&lt;=DQ$6),IF($M252&gt;0,4,3),0)),IF(AND($D252&lt;=DQ$6,$E252&gt;=DQ$5),60,0)))</f>
        <v/>
      </c>
      <c r="DR252" s="80" t="str">
        <f>IF(OR($A252="",NOT(ISNUMBER($G252))),"",IF(AND($F252&lt;=DR$6,$G252&gt;=DR$5),IF(DR$5&gt;$N252,5,$K252)*10+IF(AND($F252&gt;=DR$5,$F252&lt;=DR$6),IF(AND($G252&gt;=DR$5,$G252&lt;=DR$6),5,IF($L252=1,2,1)),IF(AND($G252&gt;=DR$5,$G252&lt;=DR$6),IF($M252&gt;0,4,3),0)),IF(AND($D252&lt;=DR$6,$E252&gt;=DR$5),60,0)))</f>
        <v/>
      </c>
      <c r="DS252" s="80" t="str">
        <f>IF(OR($A252="",NOT(ISNUMBER($G252))),"",IF(AND($F252&lt;=DS$6,$G252&gt;=DS$5),IF(DS$5&gt;$N252,5,$K252)*10+IF(AND($F252&gt;=DS$5,$F252&lt;=DS$6),IF(AND($G252&gt;=DS$5,$G252&lt;=DS$6),5,IF($L252=1,2,1)),IF(AND($G252&gt;=DS$5,$G252&lt;=DS$6),IF($M252&gt;0,4,3),0)),IF(AND($D252&lt;=DS$6,$E252&gt;=DS$5),60,0)))</f>
        <v/>
      </c>
      <c r="DT252" s="80" t="str">
        <f>IF(OR($A252="",NOT(ISNUMBER($G252))),"",IF(AND($F252&lt;=DT$6,$G252&gt;=DT$5),IF(DT$5&gt;$N252,5,$K252)*10+IF(AND($F252&gt;=DT$5,$F252&lt;=DT$6),IF(AND($G252&gt;=DT$5,$G252&lt;=DT$6),5,IF($L252=1,2,1)),IF(AND($G252&gt;=DT$5,$G252&lt;=DT$6),IF($M252&gt;0,4,3),0)),IF(AND($D252&lt;=DT$6,$E252&gt;=DT$5),60,0)))</f>
        <v/>
      </c>
      <c r="DU252" s="80" t="str">
        <f>IF(OR($A252="",NOT(ISNUMBER($G252))),"",IF(AND($F252&lt;=DU$6,$G252&gt;=DU$5),IF(DU$5&gt;$N252,5,$K252)*10+IF(AND($F252&gt;=DU$5,$F252&lt;=DU$6),IF(AND($G252&gt;=DU$5,$G252&lt;=DU$6),5,IF($L252=1,2,1)),IF(AND($G252&gt;=DU$5,$G252&lt;=DU$6),IF($M252&gt;0,4,3),0)),IF(AND($D252&lt;=DU$6,$E252&gt;=DU$5),60,0)))</f>
        <v/>
      </c>
      <c r="DV252" s="80" t="str">
        <f>IF(OR($A252="",NOT(ISNUMBER($G252))),"",IF(AND($F252&lt;=DV$6,$G252&gt;=DV$5),IF(DV$5&gt;$N252,5,$K252)*10+IF(AND($F252&gt;=DV$5,$F252&lt;=DV$6),IF(AND($G252&gt;=DV$5,$G252&lt;=DV$6),5,IF($L252=1,2,1)),IF(AND($G252&gt;=DV$5,$G252&lt;=DV$6),IF($M252&gt;0,4,3),0)),IF(AND($D252&lt;=DV$6,$E252&gt;=DV$5),60,0)))</f>
        <v/>
      </c>
      <c r="DW252" s="80" t="str">
        <f>IF(OR($A252="",NOT(ISNUMBER($G252))),"",IF(AND($F252&lt;=DW$6,$G252&gt;=DW$5),IF(DW$5&gt;$N252,5,$K252)*10+IF(AND($F252&gt;=DW$5,$F252&lt;=DW$6),IF(AND($G252&gt;=DW$5,$G252&lt;=DW$6),5,IF($L252=1,2,1)),IF(AND($G252&gt;=DW$5,$G252&lt;=DW$6),IF($M252&gt;0,4,3),0)),IF(AND($D252&lt;=DW$6,$E252&gt;=DW$5),60,0)))</f>
        <v/>
      </c>
      <c r="DX252" s="80" t="str">
        <f>IF(OR($A252="",NOT(ISNUMBER($G252))),"",IF(AND($F252&lt;=DX$6,$G252&gt;=DX$5),IF(DX$5&gt;$N252,5,$K252)*10+IF(AND($F252&gt;=DX$5,$F252&lt;=DX$6),IF(AND($G252&gt;=DX$5,$G252&lt;=DX$6),5,IF($L252=1,2,1)),IF(AND($G252&gt;=DX$5,$G252&lt;=DX$6),IF($M252&gt;0,4,3),0)),IF(AND($D252&lt;=DX$6,$E252&gt;=DX$5),60,0)))</f>
        <v/>
      </c>
      <c r="DY252" s="80" t="str">
        <f>IF(OR($A252="",NOT(ISNUMBER($G252))),"",IF(AND($F252&lt;=DY$6,$G252&gt;=DY$5),IF(DY$5&gt;$N252,5,$K252)*10+IF(AND($F252&gt;=DY$5,$F252&lt;=DY$6),IF(AND($G252&gt;=DY$5,$G252&lt;=DY$6),5,IF($L252=1,2,1)),IF(AND($G252&gt;=DY$5,$G252&lt;=DY$6),IF($M252&gt;0,4,3),0)),IF(AND($D252&lt;=DY$6,$E252&gt;=DY$5),60,0)))</f>
        <v/>
      </c>
      <c r="DZ252" s="80" t="str">
        <f>IF(OR($A252="",NOT(ISNUMBER($G252))),"",IF(AND($F252&lt;=DZ$6,$G252&gt;=DZ$5),IF(DZ$5&gt;$N252,5,$K252)*10+IF(AND($F252&gt;=DZ$5,$F252&lt;=DZ$6),IF(AND($G252&gt;=DZ$5,$G252&lt;=DZ$6),5,IF($L252=1,2,1)),IF(AND($G252&gt;=DZ$5,$G252&lt;=DZ$6),IF($M252&gt;0,4,3),0)),IF(AND($D252&lt;=DZ$6,$E252&gt;=DZ$5),60,0)))</f>
        <v/>
      </c>
      <c r="EA252" s="80" t="str">
        <f>IF(OR($A252="",NOT(ISNUMBER($G252))),"",IF(AND($F252&lt;=EA$6,$G252&gt;=EA$5),IF(EA$5&gt;$N252,5,$K252)*10+IF(AND($F252&gt;=EA$5,$F252&lt;=EA$6),IF(AND($G252&gt;=EA$5,$G252&lt;=EA$6),5,IF($L252=1,2,1)),IF(AND($G252&gt;=EA$5,$G252&lt;=EA$6),IF($M252&gt;0,4,3),0)),IF(AND($D252&lt;=EA$6,$E252&gt;=EA$5),60,0)))</f>
        <v/>
      </c>
      <c r="EB252" s="80" t="str">
        <f>IF(OR($A252="",NOT(ISNUMBER($G252))),"",IF(AND($F252&lt;=EB$6,$G252&gt;=EB$5),IF(EB$5&gt;$N252,5,$K252)*10+IF(AND($F252&gt;=EB$5,$F252&lt;=EB$6),IF(AND($G252&gt;=EB$5,$G252&lt;=EB$6),5,IF($L252=1,2,1)),IF(AND($G252&gt;=EB$5,$G252&lt;=EB$6),IF($M252&gt;0,4,3),0)),IF(AND($D252&lt;=EB$6,$E252&gt;=EB$5),60,0)))</f>
        <v/>
      </c>
      <c r="EC252" s="80" t="str">
        <f>IF(OR($A252="",NOT(ISNUMBER($G252))),"",IF(AND($F252&lt;=EC$6,$G252&gt;=EC$5),IF(EC$5&gt;$N252,5,$K252)*10+IF(AND($F252&gt;=EC$5,$F252&lt;=EC$6),IF(AND($G252&gt;=EC$5,$G252&lt;=EC$6),5,IF($L252=1,2,1)),IF(AND($G252&gt;=EC$5,$G252&lt;=EC$6),IF($M252&gt;0,4,3),0)),IF(AND($D252&lt;=EC$6,$E252&gt;=EC$5),60,0)))</f>
        <v/>
      </c>
      <c r="ED252" s="80" t="str">
        <f>IF(OR($A252="",NOT(ISNUMBER($G252))),"",IF(AND($F252&lt;=ED$6,$G252&gt;=ED$5),IF(ED$5&gt;$N252,5,$K252)*10+IF(AND($F252&gt;=ED$5,$F252&lt;=ED$6),IF(AND($G252&gt;=ED$5,$G252&lt;=ED$6),5,IF($L252=1,2,1)),IF(AND($G252&gt;=ED$5,$G252&lt;=ED$6),IF($M252&gt;0,4,3),0)),IF(AND($D252&lt;=ED$6,$E252&gt;=ED$5),60,0)))</f>
        <v/>
      </c>
    </row>
    <row r="253" ht="18" customHeight="1">
      <c r="A253" s="52" t="str">
        <f>IF(Tasks!$B253="","",Tasks!$A253)</f>
        <v/>
      </c>
      <c r="B253" s="78" t="str">
        <f>IF(Tasks!$B253="","",Tasks!$B253)</f>
        <v/>
      </c>
      <c r="C253" s="25" t="str">
        <f>IF($B253="","",IF(AND(Tasks!$D253="",Tasks!$G253=""),"-",IF(Tasks!$D253="","",Tasks!$D253&amp;IF(OR(Tasks!$E253="",Tasks!$E253="FS"),IF(N(Tasks!$F253)=0,"","FS"),Tasks!$E253)&amp;IF(N(Tasks!$F253)=0,"",IF(Tasks!$F253&gt;0,"+","")&amp;Tasks!$F253))&amp;IF(AND(Tasks!$D253&lt;&gt;"",Tasks!$G253&lt;&gt;""),", ","")&amp;IF(Tasks!$G253="","",Tasks!$G253&amp;IF(OR(Tasks!$H253="",Tasks!$H253="FS"),IF(N(Tasks!$I253)=0,"","FS"),Tasks!$H253)&amp;IF(N(Tasks!$I253)=0,"",IF(Tasks!$I253&gt;0,"+","")&amp;Tasks!$I253))))</f>
        <v/>
      </c>
      <c r="D253" s="51" t="str">
        <f>IF(OR($B253="",Tasks!$Q253=""),"",Tasks!$Q253)</f>
        <v/>
      </c>
      <c r="E253" s="51" t="str">
        <f>IF(OR($B253="",Tasks!$R253=""),"",Tasks!$R253)</f>
        <v/>
      </c>
      <c r="F253" s="51" t="str">
        <f>IF(OR($B253="",Tasks!$S253=""),"",Tasks!$S253)</f>
        <v/>
      </c>
      <c r="G253" s="51" t="str">
        <f>IF(OR($B253="",Tasks!$T253=""),"",Tasks!$T253)</f>
        <v/>
      </c>
      <c r="H253" s="52" t="str">
        <f>IF($B253="","",Tasks!$AE253)</f>
        <v/>
      </c>
      <c r="I253" s="79" t="str">
        <f>IF($B253="","",Tasks!$AF253)</f>
        <v/>
      </c>
      <c r="J253" s="53" t="str">
        <f>IF(OR($B253="",Tasks!$V253=""),"",Tasks!$V253)</f>
        <v/>
      </c>
      <c r="K253" s="52" t="str">
        <f>IF($B253="","",Tasks!$AA253)</f>
        <v/>
      </c>
      <c r="L253" s="52" t="str">
        <f>IF($B253="","",Tasks!$AB253)</f>
        <v/>
      </c>
      <c r="M253" s="52" t="str">
        <f>IF($B253="","",Tasks!$Z253)</f>
        <v/>
      </c>
      <c r="N253" s="52" t="str">
        <f>IF(OR($B253="",Tasks!$AG253=""),"",Tasks!$AG253)</f>
        <v/>
      </c>
      <c r="O253" s="80" t="str">
        <f>IF(OR($A253="",NOT(ISNUMBER($G253))),"",IF(AND($F253&lt;=O$6,$G253&gt;=O$5),IF(O$5&gt;$N253,5,$K253)*10+IF(AND($F253&gt;=O$5,$F253&lt;=O$6),IF(AND($G253&gt;=O$5,$G253&lt;=O$6),5,IF($L253=1,2,1)),IF(AND($G253&gt;=O$5,$G253&lt;=O$6),IF($M253&gt;0,4,3),0)),IF(AND($D253&lt;=O$6,$E253&gt;=O$5),60,0)))</f>
        <v/>
      </c>
      <c r="P253" s="80" t="str">
        <f>IF(OR($A253="",NOT(ISNUMBER($G253))),"",IF(AND($F253&lt;=P$6,$G253&gt;=P$5),IF(P$5&gt;$N253,5,$K253)*10+IF(AND($F253&gt;=P$5,$F253&lt;=P$6),IF(AND($G253&gt;=P$5,$G253&lt;=P$6),5,IF($L253=1,2,1)),IF(AND($G253&gt;=P$5,$G253&lt;=P$6),IF($M253&gt;0,4,3),0)),IF(AND($D253&lt;=P$6,$E253&gt;=P$5),60,0)))</f>
        <v/>
      </c>
      <c r="Q253" s="80" t="str">
        <f>IF(OR($A253="",NOT(ISNUMBER($G253))),"",IF(AND($F253&lt;=Q$6,$G253&gt;=Q$5),IF(Q$5&gt;$N253,5,$K253)*10+IF(AND($F253&gt;=Q$5,$F253&lt;=Q$6),IF(AND($G253&gt;=Q$5,$G253&lt;=Q$6),5,IF($L253=1,2,1)),IF(AND($G253&gt;=Q$5,$G253&lt;=Q$6),IF($M253&gt;0,4,3),0)),IF(AND($D253&lt;=Q$6,$E253&gt;=Q$5),60,0)))</f>
        <v/>
      </c>
      <c r="R253" s="80" t="str">
        <f>IF(OR($A253="",NOT(ISNUMBER($G253))),"",IF(AND($F253&lt;=R$6,$G253&gt;=R$5),IF(R$5&gt;$N253,5,$K253)*10+IF(AND($F253&gt;=R$5,$F253&lt;=R$6),IF(AND($G253&gt;=R$5,$G253&lt;=R$6),5,IF($L253=1,2,1)),IF(AND($G253&gt;=R$5,$G253&lt;=R$6),IF($M253&gt;0,4,3),0)),IF(AND($D253&lt;=R$6,$E253&gt;=R$5),60,0)))</f>
        <v/>
      </c>
      <c r="S253" s="80" t="str">
        <f>IF(OR($A253="",NOT(ISNUMBER($G253))),"",IF(AND($F253&lt;=S$6,$G253&gt;=S$5),IF(S$5&gt;$N253,5,$K253)*10+IF(AND($F253&gt;=S$5,$F253&lt;=S$6),IF(AND($G253&gt;=S$5,$G253&lt;=S$6),5,IF($L253=1,2,1)),IF(AND($G253&gt;=S$5,$G253&lt;=S$6),IF($M253&gt;0,4,3),0)),IF(AND($D253&lt;=S$6,$E253&gt;=S$5),60,0)))</f>
        <v/>
      </c>
      <c r="T253" s="80" t="str">
        <f>IF(OR($A253="",NOT(ISNUMBER($G253))),"",IF(AND($F253&lt;=T$6,$G253&gt;=T$5),IF(T$5&gt;$N253,5,$K253)*10+IF(AND($F253&gt;=T$5,$F253&lt;=T$6),IF(AND($G253&gt;=T$5,$G253&lt;=T$6),5,IF($L253=1,2,1)),IF(AND($G253&gt;=T$5,$G253&lt;=T$6),IF($M253&gt;0,4,3),0)),IF(AND($D253&lt;=T$6,$E253&gt;=T$5),60,0)))</f>
        <v/>
      </c>
      <c r="U253" s="80" t="str">
        <f>IF(OR($A253="",NOT(ISNUMBER($G253))),"",IF(AND($F253&lt;=U$6,$G253&gt;=U$5),IF(U$5&gt;$N253,5,$K253)*10+IF(AND($F253&gt;=U$5,$F253&lt;=U$6),IF(AND($G253&gt;=U$5,$G253&lt;=U$6),5,IF($L253=1,2,1)),IF(AND($G253&gt;=U$5,$G253&lt;=U$6),IF($M253&gt;0,4,3),0)),IF(AND($D253&lt;=U$6,$E253&gt;=U$5),60,0)))</f>
        <v/>
      </c>
      <c r="V253" s="80" t="str">
        <f>IF(OR($A253="",NOT(ISNUMBER($G253))),"",IF(AND($F253&lt;=V$6,$G253&gt;=V$5),IF(V$5&gt;$N253,5,$K253)*10+IF(AND($F253&gt;=V$5,$F253&lt;=V$6),IF(AND($G253&gt;=V$5,$G253&lt;=V$6),5,IF($L253=1,2,1)),IF(AND($G253&gt;=V$5,$G253&lt;=V$6),IF($M253&gt;0,4,3),0)),IF(AND($D253&lt;=V$6,$E253&gt;=V$5),60,0)))</f>
        <v/>
      </c>
      <c r="W253" s="80" t="str">
        <f>IF(OR($A253="",NOT(ISNUMBER($G253))),"",IF(AND($F253&lt;=W$6,$G253&gt;=W$5),IF(W$5&gt;$N253,5,$K253)*10+IF(AND($F253&gt;=W$5,$F253&lt;=W$6),IF(AND($G253&gt;=W$5,$G253&lt;=W$6),5,IF($L253=1,2,1)),IF(AND($G253&gt;=W$5,$G253&lt;=W$6),IF($M253&gt;0,4,3),0)),IF(AND($D253&lt;=W$6,$E253&gt;=W$5),60,0)))</f>
        <v/>
      </c>
      <c r="X253" s="80" t="str">
        <f>IF(OR($A253="",NOT(ISNUMBER($G253))),"",IF(AND($F253&lt;=X$6,$G253&gt;=X$5),IF(X$5&gt;$N253,5,$K253)*10+IF(AND($F253&gt;=X$5,$F253&lt;=X$6),IF(AND($G253&gt;=X$5,$G253&lt;=X$6),5,IF($L253=1,2,1)),IF(AND($G253&gt;=X$5,$G253&lt;=X$6),IF($M253&gt;0,4,3),0)),IF(AND($D253&lt;=X$6,$E253&gt;=X$5),60,0)))</f>
        <v/>
      </c>
      <c r="Y253" s="80" t="str">
        <f>IF(OR($A253="",NOT(ISNUMBER($G253))),"",IF(AND($F253&lt;=Y$6,$G253&gt;=Y$5),IF(Y$5&gt;$N253,5,$K253)*10+IF(AND($F253&gt;=Y$5,$F253&lt;=Y$6),IF(AND($G253&gt;=Y$5,$G253&lt;=Y$6),5,IF($L253=1,2,1)),IF(AND($G253&gt;=Y$5,$G253&lt;=Y$6),IF($M253&gt;0,4,3),0)),IF(AND($D253&lt;=Y$6,$E253&gt;=Y$5),60,0)))</f>
        <v/>
      </c>
      <c r="Z253" s="80" t="str">
        <f>IF(OR($A253="",NOT(ISNUMBER($G253))),"",IF(AND($F253&lt;=Z$6,$G253&gt;=Z$5),IF(Z$5&gt;$N253,5,$K253)*10+IF(AND($F253&gt;=Z$5,$F253&lt;=Z$6),IF(AND($G253&gt;=Z$5,$G253&lt;=Z$6),5,IF($L253=1,2,1)),IF(AND($G253&gt;=Z$5,$G253&lt;=Z$6),IF($M253&gt;0,4,3),0)),IF(AND($D253&lt;=Z$6,$E253&gt;=Z$5),60,0)))</f>
        <v/>
      </c>
      <c r="AA253" s="80" t="str">
        <f>IF(OR($A253="",NOT(ISNUMBER($G253))),"",IF(AND($F253&lt;=AA$6,$G253&gt;=AA$5),IF(AA$5&gt;$N253,5,$K253)*10+IF(AND($F253&gt;=AA$5,$F253&lt;=AA$6),IF(AND($G253&gt;=AA$5,$G253&lt;=AA$6),5,IF($L253=1,2,1)),IF(AND($G253&gt;=AA$5,$G253&lt;=AA$6),IF($M253&gt;0,4,3),0)),IF(AND($D253&lt;=AA$6,$E253&gt;=AA$5),60,0)))</f>
        <v/>
      </c>
      <c r="AB253" s="80" t="str">
        <f>IF(OR($A253="",NOT(ISNUMBER($G253))),"",IF(AND($F253&lt;=AB$6,$G253&gt;=AB$5),IF(AB$5&gt;$N253,5,$K253)*10+IF(AND($F253&gt;=AB$5,$F253&lt;=AB$6),IF(AND($G253&gt;=AB$5,$G253&lt;=AB$6),5,IF($L253=1,2,1)),IF(AND($G253&gt;=AB$5,$G253&lt;=AB$6),IF($M253&gt;0,4,3),0)),IF(AND($D253&lt;=AB$6,$E253&gt;=AB$5),60,0)))</f>
        <v/>
      </c>
      <c r="AC253" s="80" t="str">
        <f>IF(OR($A253="",NOT(ISNUMBER($G253))),"",IF(AND($F253&lt;=AC$6,$G253&gt;=AC$5),IF(AC$5&gt;$N253,5,$K253)*10+IF(AND($F253&gt;=AC$5,$F253&lt;=AC$6),IF(AND($G253&gt;=AC$5,$G253&lt;=AC$6),5,IF($L253=1,2,1)),IF(AND($G253&gt;=AC$5,$G253&lt;=AC$6),IF($M253&gt;0,4,3),0)),IF(AND($D253&lt;=AC$6,$E253&gt;=AC$5),60,0)))</f>
        <v/>
      </c>
      <c r="AD253" s="80" t="str">
        <f>IF(OR($A253="",NOT(ISNUMBER($G253))),"",IF(AND($F253&lt;=AD$6,$G253&gt;=AD$5),IF(AD$5&gt;$N253,5,$K253)*10+IF(AND($F253&gt;=AD$5,$F253&lt;=AD$6),IF(AND($G253&gt;=AD$5,$G253&lt;=AD$6),5,IF($L253=1,2,1)),IF(AND($G253&gt;=AD$5,$G253&lt;=AD$6),IF($M253&gt;0,4,3),0)),IF(AND($D253&lt;=AD$6,$E253&gt;=AD$5),60,0)))</f>
        <v/>
      </c>
      <c r="AE253" s="80" t="str">
        <f>IF(OR($A253="",NOT(ISNUMBER($G253))),"",IF(AND($F253&lt;=AE$6,$G253&gt;=AE$5),IF(AE$5&gt;$N253,5,$K253)*10+IF(AND($F253&gt;=AE$5,$F253&lt;=AE$6),IF(AND($G253&gt;=AE$5,$G253&lt;=AE$6),5,IF($L253=1,2,1)),IF(AND($G253&gt;=AE$5,$G253&lt;=AE$6),IF($M253&gt;0,4,3),0)),IF(AND($D253&lt;=AE$6,$E253&gt;=AE$5),60,0)))</f>
        <v/>
      </c>
      <c r="AF253" s="80" t="str">
        <f>IF(OR($A253="",NOT(ISNUMBER($G253))),"",IF(AND($F253&lt;=AF$6,$G253&gt;=AF$5),IF(AF$5&gt;$N253,5,$K253)*10+IF(AND($F253&gt;=AF$5,$F253&lt;=AF$6),IF(AND($G253&gt;=AF$5,$G253&lt;=AF$6),5,IF($L253=1,2,1)),IF(AND($G253&gt;=AF$5,$G253&lt;=AF$6),IF($M253&gt;0,4,3),0)),IF(AND($D253&lt;=AF$6,$E253&gt;=AF$5),60,0)))</f>
        <v/>
      </c>
      <c r="AG253" s="80" t="str">
        <f>IF(OR($A253="",NOT(ISNUMBER($G253))),"",IF(AND($F253&lt;=AG$6,$G253&gt;=AG$5),IF(AG$5&gt;$N253,5,$K253)*10+IF(AND($F253&gt;=AG$5,$F253&lt;=AG$6),IF(AND($G253&gt;=AG$5,$G253&lt;=AG$6),5,IF($L253=1,2,1)),IF(AND($G253&gt;=AG$5,$G253&lt;=AG$6),IF($M253&gt;0,4,3),0)),IF(AND($D253&lt;=AG$6,$E253&gt;=AG$5),60,0)))</f>
        <v/>
      </c>
      <c r="AH253" s="80" t="str">
        <f>IF(OR($A253="",NOT(ISNUMBER($G253))),"",IF(AND($F253&lt;=AH$6,$G253&gt;=AH$5),IF(AH$5&gt;$N253,5,$K253)*10+IF(AND($F253&gt;=AH$5,$F253&lt;=AH$6),IF(AND($G253&gt;=AH$5,$G253&lt;=AH$6),5,IF($L253=1,2,1)),IF(AND($G253&gt;=AH$5,$G253&lt;=AH$6),IF($M253&gt;0,4,3),0)),IF(AND($D253&lt;=AH$6,$E253&gt;=AH$5),60,0)))</f>
        <v/>
      </c>
      <c r="AI253" s="80" t="str">
        <f>IF(OR($A253="",NOT(ISNUMBER($G253))),"",IF(AND($F253&lt;=AI$6,$G253&gt;=AI$5),IF(AI$5&gt;$N253,5,$K253)*10+IF(AND($F253&gt;=AI$5,$F253&lt;=AI$6),IF(AND($G253&gt;=AI$5,$G253&lt;=AI$6),5,IF($L253=1,2,1)),IF(AND($G253&gt;=AI$5,$G253&lt;=AI$6),IF($M253&gt;0,4,3),0)),IF(AND($D253&lt;=AI$6,$E253&gt;=AI$5),60,0)))</f>
        <v/>
      </c>
      <c r="AJ253" s="80" t="str">
        <f>IF(OR($A253="",NOT(ISNUMBER($G253))),"",IF(AND($F253&lt;=AJ$6,$G253&gt;=AJ$5),IF(AJ$5&gt;$N253,5,$K253)*10+IF(AND($F253&gt;=AJ$5,$F253&lt;=AJ$6),IF(AND($G253&gt;=AJ$5,$G253&lt;=AJ$6),5,IF($L253=1,2,1)),IF(AND($G253&gt;=AJ$5,$G253&lt;=AJ$6),IF($M253&gt;0,4,3),0)),IF(AND($D253&lt;=AJ$6,$E253&gt;=AJ$5),60,0)))</f>
        <v/>
      </c>
      <c r="AK253" s="80" t="str">
        <f>IF(OR($A253="",NOT(ISNUMBER($G253))),"",IF(AND($F253&lt;=AK$6,$G253&gt;=AK$5),IF(AK$5&gt;$N253,5,$K253)*10+IF(AND($F253&gt;=AK$5,$F253&lt;=AK$6),IF(AND($G253&gt;=AK$5,$G253&lt;=AK$6),5,IF($L253=1,2,1)),IF(AND($G253&gt;=AK$5,$G253&lt;=AK$6),IF($M253&gt;0,4,3),0)),IF(AND($D253&lt;=AK$6,$E253&gt;=AK$5),60,0)))</f>
        <v/>
      </c>
      <c r="AL253" s="80" t="str">
        <f>IF(OR($A253="",NOT(ISNUMBER($G253))),"",IF(AND($F253&lt;=AL$6,$G253&gt;=AL$5),IF(AL$5&gt;$N253,5,$K253)*10+IF(AND($F253&gt;=AL$5,$F253&lt;=AL$6),IF(AND($G253&gt;=AL$5,$G253&lt;=AL$6),5,IF($L253=1,2,1)),IF(AND($G253&gt;=AL$5,$G253&lt;=AL$6),IF($M253&gt;0,4,3),0)),IF(AND($D253&lt;=AL$6,$E253&gt;=AL$5),60,0)))</f>
        <v/>
      </c>
      <c r="AM253" s="80" t="str">
        <f>IF(OR($A253="",NOT(ISNUMBER($G253))),"",IF(AND($F253&lt;=AM$6,$G253&gt;=AM$5),IF(AM$5&gt;$N253,5,$K253)*10+IF(AND($F253&gt;=AM$5,$F253&lt;=AM$6),IF(AND($G253&gt;=AM$5,$G253&lt;=AM$6),5,IF($L253=1,2,1)),IF(AND($G253&gt;=AM$5,$G253&lt;=AM$6),IF($M253&gt;0,4,3),0)),IF(AND($D253&lt;=AM$6,$E253&gt;=AM$5),60,0)))</f>
        <v/>
      </c>
      <c r="AN253" s="80" t="str">
        <f>IF(OR($A253="",NOT(ISNUMBER($G253))),"",IF(AND($F253&lt;=AN$6,$G253&gt;=AN$5),IF(AN$5&gt;$N253,5,$K253)*10+IF(AND($F253&gt;=AN$5,$F253&lt;=AN$6),IF(AND($G253&gt;=AN$5,$G253&lt;=AN$6),5,IF($L253=1,2,1)),IF(AND($G253&gt;=AN$5,$G253&lt;=AN$6),IF($M253&gt;0,4,3),0)),IF(AND($D253&lt;=AN$6,$E253&gt;=AN$5),60,0)))</f>
        <v/>
      </c>
      <c r="AO253" s="80" t="str">
        <f>IF(OR($A253="",NOT(ISNUMBER($G253))),"",IF(AND($F253&lt;=AO$6,$G253&gt;=AO$5),IF(AO$5&gt;$N253,5,$K253)*10+IF(AND($F253&gt;=AO$5,$F253&lt;=AO$6),IF(AND($G253&gt;=AO$5,$G253&lt;=AO$6),5,IF($L253=1,2,1)),IF(AND($G253&gt;=AO$5,$G253&lt;=AO$6),IF($M253&gt;0,4,3),0)),IF(AND($D253&lt;=AO$6,$E253&gt;=AO$5),60,0)))</f>
        <v/>
      </c>
      <c r="AP253" s="80" t="str">
        <f>IF(OR($A253="",NOT(ISNUMBER($G253))),"",IF(AND($F253&lt;=AP$6,$G253&gt;=AP$5),IF(AP$5&gt;$N253,5,$K253)*10+IF(AND($F253&gt;=AP$5,$F253&lt;=AP$6),IF(AND($G253&gt;=AP$5,$G253&lt;=AP$6),5,IF($L253=1,2,1)),IF(AND($G253&gt;=AP$5,$G253&lt;=AP$6),IF($M253&gt;0,4,3),0)),IF(AND($D253&lt;=AP$6,$E253&gt;=AP$5),60,0)))</f>
        <v/>
      </c>
      <c r="AQ253" s="80" t="str">
        <f>IF(OR($A253="",NOT(ISNUMBER($G253))),"",IF(AND($F253&lt;=AQ$6,$G253&gt;=AQ$5),IF(AQ$5&gt;$N253,5,$K253)*10+IF(AND($F253&gt;=AQ$5,$F253&lt;=AQ$6),IF(AND($G253&gt;=AQ$5,$G253&lt;=AQ$6),5,IF($L253=1,2,1)),IF(AND($G253&gt;=AQ$5,$G253&lt;=AQ$6),IF($M253&gt;0,4,3),0)),IF(AND($D253&lt;=AQ$6,$E253&gt;=AQ$5),60,0)))</f>
        <v/>
      </c>
      <c r="AR253" s="80" t="str">
        <f>IF(OR($A253="",NOT(ISNUMBER($G253))),"",IF(AND($F253&lt;=AR$6,$G253&gt;=AR$5),IF(AR$5&gt;$N253,5,$K253)*10+IF(AND($F253&gt;=AR$5,$F253&lt;=AR$6),IF(AND($G253&gt;=AR$5,$G253&lt;=AR$6),5,IF($L253=1,2,1)),IF(AND($G253&gt;=AR$5,$G253&lt;=AR$6),IF($M253&gt;0,4,3),0)),IF(AND($D253&lt;=AR$6,$E253&gt;=AR$5),60,0)))</f>
        <v/>
      </c>
      <c r="AS253" s="80" t="str">
        <f>IF(OR($A253="",NOT(ISNUMBER($G253))),"",IF(AND($F253&lt;=AS$6,$G253&gt;=AS$5),IF(AS$5&gt;$N253,5,$K253)*10+IF(AND($F253&gt;=AS$5,$F253&lt;=AS$6),IF(AND($G253&gt;=AS$5,$G253&lt;=AS$6),5,IF($L253=1,2,1)),IF(AND($G253&gt;=AS$5,$G253&lt;=AS$6),IF($M253&gt;0,4,3),0)),IF(AND($D253&lt;=AS$6,$E253&gt;=AS$5),60,0)))</f>
        <v/>
      </c>
      <c r="AT253" s="80" t="str">
        <f>IF(OR($A253="",NOT(ISNUMBER($G253))),"",IF(AND($F253&lt;=AT$6,$G253&gt;=AT$5),IF(AT$5&gt;$N253,5,$K253)*10+IF(AND($F253&gt;=AT$5,$F253&lt;=AT$6),IF(AND($G253&gt;=AT$5,$G253&lt;=AT$6),5,IF($L253=1,2,1)),IF(AND($G253&gt;=AT$5,$G253&lt;=AT$6),IF($M253&gt;0,4,3),0)),IF(AND($D253&lt;=AT$6,$E253&gt;=AT$5),60,0)))</f>
        <v/>
      </c>
      <c r="AU253" s="80" t="str">
        <f>IF(OR($A253="",NOT(ISNUMBER($G253))),"",IF(AND($F253&lt;=AU$6,$G253&gt;=AU$5),IF(AU$5&gt;$N253,5,$K253)*10+IF(AND($F253&gt;=AU$5,$F253&lt;=AU$6),IF(AND($G253&gt;=AU$5,$G253&lt;=AU$6),5,IF($L253=1,2,1)),IF(AND($G253&gt;=AU$5,$G253&lt;=AU$6),IF($M253&gt;0,4,3),0)),IF(AND($D253&lt;=AU$6,$E253&gt;=AU$5),60,0)))</f>
        <v/>
      </c>
      <c r="AV253" s="80" t="str">
        <f>IF(OR($A253="",NOT(ISNUMBER($G253))),"",IF(AND($F253&lt;=AV$6,$G253&gt;=AV$5),IF(AV$5&gt;$N253,5,$K253)*10+IF(AND($F253&gt;=AV$5,$F253&lt;=AV$6),IF(AND($G253&gt;=AV$5,$G253&lt;=AV$6),5,IF($L253=1,2,1)),IF(AND($G253&gt;=AV$5,$G253&lt;=AV$6),IF($M253&gt;0,4,3),0)),IF(AND($D253&lt;=AV$6,$E253&gt;=AV$5),60,0)))</f>
        <v/>
      </c>
      <c r="AW253" s="80" t="str">
        <f>IF(OR($A253="",NOT(ISNUMBER($G253))),"",IF(AND($F253&lt;=AW$6,$G253&gt;=AW$5),IF(AW$5&gt;$N253,5,$K253)*10+IF(AND($F253&gt;=AW$5,$F253&lt;=AW$6),IF(AND($G253&gt;=AW$5,$G253&lt;=AW$6),5,IF($L253=1,2,1)),IF(AND($G253&gt;=AW$5,$G253&lt;=AW$6),IF($M253&gt;0,4,3),0)),IF(AND($D253&lt;=AW$6,$E253&gt;=AW$5),60,0)))</f>
        <v/>
      </c>
      <c r="AX253" s="80" t="str">
        <f>IF(OR($A253="",NOT(ISNUMBER($G253))),"",IF(AND($F253&lt;=AX$6,$G253&gt;=AX$5),IF(AX$5&gt;$N253,5,$K253)*10+IF(AND($F253&gt;=AX$5,$F253&lt;=AX$6),IF(AND($G253&gt;=AX$5,$G253&lt;=AX$6),5,IF($L253=1,2,1)),IF(AND($G253&gt;=AX$5,$G253&lt;=AX$6),IF($M253&gt;0,4,3),0)),IF(AND($D253&lt;=AX$6,$E253&gt;=AX$5),60,0)))</f>
        <v/>
      </c>
      <c r="AY253" s="80" t="str">
        <f>IF(OR($A253="",NOT(ISNUMBER($G253))),"",IF(AND($F253&lt;=AY$6,$G253&gt;=AY$5),IF(AY$5&gt;$N253,5,$K253)*10+IF(AND($F253&gt;=AY$5,$F253&lt;=AY$6),IF(AND($G253&gt;=AY$5,$G253&lt;=AY$6),5,IF($L253=1,2,1)),IF(AND($G253&gt;=AY$5,$G253&lt;=AY$6),IF($M253&gt;0,4,3),0)),IF(AND($D253&lt;=AY$6,$E253&gt;=AY$5),60,0)))</f>
        <v/>
      </c>
      <c r="AZ253" s="80" t="str">
        <f>IF(OR($A253="",NOT(ISNUMBER($G253))),"",IF(AND($F253&lt;=AZ$6,$G253&gt;=AZ$5),IF(AZ$5&gt;$N253,5,$K253)*10+IF(AND($F253&gt;=AZ$5,$F253&lt;=AZ$6),IF(AND($G253&gt;=AZ$5,$G253&lt;=AZ$6),5,IF($L253=1,2,1)),IF(AND($G253&gt;=AZ$5,$G253&lt;=AZ$6),IF($M253&gt;0,4,3),0)),IF(AND($D253&lt;=AZ$6,$E253&gt;=AZ$5),60,0)))</f>
        <v/>
      </c>
      <c r="BA253" s="80" t="str">
        <f>IF(OR($A253="",NOT(ISNUMBER($G253))),"",IF(AND($F253&lt;=BA$6,$G253&gt;=BA$5),IF(BA$5&gt;$N253,5,$K253)*10+IF(AND($F253&gt;=BA$5,$F253&lt;=BA$6),IF(AND($G253&gt;=BA$5,$G253&lt;=BA$6),5,IF($L253=1,2,1)),IF(AND($G253&gt;=BA$5,$G253&lt;=BA$6),IF($M253&gt;0,4,3),0)),IF(AND($D253&lt;=BA$6,$E253&gt;=BA$5),60,0)))</f>
        <v/>
      </c>
      <c r="BB253" s="80" t="str">
        <f>IF(OR($A253="",NOT(ISNUMBER($G253))),"",IF(AND($F253&lt;=BB$6,$G253&gt;=BB$5),IF(BB$5&gt;$N253,5,$K253)*10+IF(AND($F253&gt;=BB$5,$F253&lt;=BB$6),IF(AND($G253&gt;=BB$5,$G253&lt;=BB$6),5,IF($L253=1,2,1)),IF(AND($G253&gt;=BB$5,$G253&lt;=BB$6),IF($M253&gt;0,4,3),0)),IF(AND($D253&lt;=BB$6,$E253&gt;=BB$5),60,0)))</f>
        <v/>
      </c>
      <c r="BC253" s="80" t="str">
        <f>IF(OR($A253="",NOT(ISNUMBER($G253))),"",IF(AND($F253&lt;=BC$6,$G253&gt;=BC$5),IF(BC$5&gt;$N253,5,$K253)*10+IF(AND($F253&gt;=BC$5,$F253&lt;=BC$6),IF(AND($G253&gt;=BC$5,$G253&lt;=BC$6),5,IF($L253=1,2,1)),IF(AND($G253&gt;=BC$5,$G253&lt;=BC$6),IF($M253&gt;0,4,3),0)),IF(AND($D253&lt;=BC$6,$E253&gt;=BC$5),60,0)))</f>
        <v/>
      </c>
      <c r="BD253" s="80" t="str">
        <f>IF(OR($A253="",NOT(ISNUMBER($G253))),"",IF(AND($F253&lt;=BD$6,$G253&gt;=BD$5),IF(BD$5&gt;$N253,5,$K253)*10+IF(AND($F253&gt;=BD$5,$F253&lt;=BD$6),IF(AND($G253&gt;=BD$5,$G253&lt;=BD$6),5,IF($L253=1,2,1)),IF(AND($G253&gt;=BD$5,$G253&lt;=BD$6),IF($M253&gt;0,4,3),0)),IF(AND($D253&lt;=BD$6,$E253&gt;=BD$5),60,0)))</f>
        <v/>
      </c>
      <c r="BE253" s="80" t="str">
        <f>IF(OR($A253="",NOT(ISNUMBER($G253))),"",IF(AND($F253&lt;=BE$6,$G253&gt;=BE$5),IF(BE$5&gt;$N253,5,$K253)*10+IF(AND($F253&gt;=BE$5,$F253&lt;=BE$6),IF(AND($G253&gt;=BE$5,$G253&lt;=BE$6),5,IF($L253=1,2,1)),IF(AND($G253&gt;=BE$5,$G253&lt;=BE$6),IF($M253&gt;0,4,3),0)),IF(AND($D253&lt;=BE$6,$E253&gt;=BE$5),60,0)))</f>
        <v/>
      </c>
      <c r="BF253" s="80" t="str">
        <f>IF(OR($A253="",NOT(ISNUMBER($G253))),"",IF(AND($F253&lt;=BF$6,$G253&gt;=BF$5),IF(BF$5&gt;$N253,5,$K253)*10+IF(AND($F253&gt;=BF$5,$F253&lt;=BF$6),IF(AND($G253&gt;=BF$5,$G253&lt;=BF$6),5,IF($L253=1,2,1)),IF(AND($G253&gt;=BF$5,$G253&lt;=BF$6),IF($M253&gt;0,4,3),0)),IF(AND($D253&lt;=BF$6,$E253&gt;=BF$5),60,0)))</f>
        <v/>
      </c>
      <c r="BG253" s="80" t="str">
        <f>IF(OR($A253="",NOT(ISNUMBER($G253))),"",IF(AND($F253&lt;=BG$6,$G253&gt;=BG$5),IF(BG$5&gt;$N253,5,$K253)*10+IF(AND($F253&gt;=BG$5,$F253&lt;=BG$6),IF(AND($G253&gt;=BG$5,$G253&lt;=BG$6),5,IF($L253=1,2,1)),IF(AND($G253&gt;=BG$5,$G253&lt;=BG$6),IF($M253&gt;0,4,3),0)),IF(AND($D253&lt;=BG$6,$E253&gt;=BG$5),60,0)))</f>
        <v/>
      </c>
      <c r="BH253" s="80" t="str">
        <f>IF(OR($A253="",NOT(ISNUMBER($G253))),"",IF(AND($F253&lt;=BH$6,$G253&gt;=BH$5),IF(BH$5&gt;$N253,5,$K253)*10+IF(AND($F253&gt;=BH$5,$F253&lt;=BH$6),IF(AND($G253&gt;=BH$5,$G253&lt;=BH$6),5,IF($L253=1,2,1)),IF(AND($G253&gt;=BH$5,$G253&lt;=BH$6),IF($M253&gt;0,4,3),0)),IF(AND($D253&lt;=BH$6,$E253&gt;=BH$5),60,0)))</f>
        <v/>
      </c>
      <c r="BI253" s="80" t="str">
        <f>IF(OR($A253="",NOT(ISNUMBER($G253))),"",IF(AND($F253&lt;=BI$6,$G253&gt;=BI$5),IF(BI$5&gt;$N253,5,$K253)*10+IF(AND($F253&gt;=BI$5,$F253&lt;=BI$6),IF(AND($G253&gt;=BI$5,$G253&lt;=BI$6),5,IF($L253=1,2,1)),IF(AND($G253&gt;=BI$5,$G253&lt;=BI$6),IF($M253&gt;0,4,3),0)),IF(AND($D253&lt;=BI$6,$E253&gt;=BI$5),60,0)))</f>
        <v/>
      </c>
      <c r="BJ253" s="80" t="str">
        <f>IF(OR($A253="",NOT(ISNUMBER($G253))),"",IF(AND($F253&lt;=BJ$6,$G253&gt;=BJ$5),IF(BJ$5&gt;$N253,5,$K253)*10+IF(AND($F253&gt;=BJ$5,$F253&lt;=BJ$6),IF(AND($G253&gt;=BJ$5,$G253&lt;=BJ$6),5,IF($L253=1,2,1)),IF(AND($G253&gt;=BJ$5,$G253&lt;=BJ$6),IF($M253&gt;0,4,3),0)),IF(AND($D253&lt;=BJ$6,$E253&gt;=BJ$5),60,0)))</f>
        <v/>
      </c>
      <c r="BK253" s="80" t="str">
        <f>IF(OR($A253="",NOT(ISNUMBER($G253))),"",IF(AND($F253&lt;=BK$6,$G253&gt;=BK$5),IF(BK$5&gt;$N253,5,$K253)*10+IF(AND($F253&gt;=BK$5,$F253&lt;=BK$6),IF(AND($G253&gt;=BK$5,$G253&lt;=BK$6),5,IF($L253=1,2,1)),IF(AND($G253&gt;=BK$5,$G253&lt;=BK$6),IF($M253&gt;0,4,3),0)),IF(AND($D253&lt;=BK$6,$E253&gt;=BK$5),60,0)))</f>
        <v/>
      </c>
      <c r="BL253" s="80" t="str">
        <f>IF(OR($A253="",NOT(ISNUMBER($G253))),"",IF(AND($F253&lt;=BL$6,$G253&gt;=BL$5),IF(BL$5&gt;$N253,5,$K253)*10+IF(AND($F253&gt;=BL$5,$F253&lt;=BL$6),IF(AND($G253&gt;=BL$5,$G253&lt;=BL$6),5,IF($L253=1,2,1)),IF(AND($G253&gt;=BL$5,$G253&lt;=BL$6),IF($M253&gt;0,4,3),0)),IF(AND($D253&lt;=BL$6,$E253&gt;=BL$5),60,0)))</f>
        <v/>
      </c>
      <c r="BM253" s="80" t="str">
        <f>IF(OR($A253="",NOT(ISNUMBER($G253))),"",IF(AND($F253&lt;=BM$6,$G253&gt;=BM$5),IF(BM$5&gt;$N253,5,$K253)*10+IF(AND($F253&gt;=BM$5,$F253&lt;=BM$6),IF(AND($G253&gt;=BM$5,$G253&lt;=BM$6),5,IF($L253=1,2,1)),IF(AND($G253&gt;=BM$5,$G253&lt;=BM$6),IF($M253&gt;0,4,3),0)),IF(AND($D253&lt;=BM$6,$E253&gt;=BM$5),60,0)))</f>
        <v/>
      </c>
      <c r="BN253" s="80" t="str">
        <f>IF(OR($A253="",NOT(ISNUMBER($G253))),"",IF(AND($F253&lt;=BN$6,$G253&gt;=BN$5),IF(BN$5&gt;$N253,5,$K253)*10+IF(AND($F253&gt;=BN$5,$F253&lt;=BN$6),IF(AND($G253&gt;=BN$5,$G253&lt;=BN$6),5,IF($L253=1,2,1)),IF(AND($G253&gt;=BN$5,$G253&lt;=BN$6),IF($M253&gt;0,4,3),0)),IF(AND($D253&lt;=BN$6,$E253&gt;=BN$5),60,0)))</f>
        <v/>
      </c>
      <c r="BO253" s="80" t="str">
        <f>IF(OR($A253="",NOT(ISNUMBER($G253))),"",IF(AND($F253&lt;=BO$6,$G253&gt;=BO$5),IF(BO$5&gt;$N253,5,$K253)*10+IF(AND($F253&gt;=BO$5,$F253&lt;=BO$6),IF(AND($G253&gt;=BO$5,$G253&lt;=BO$6),5,IF($L253=1,2,1)),IF(AND($G253&gt;=BO$5,$G253&lt;=BO$6),IF($M253&gt;0,4,3),0)),IF(AND($D253&lt;=BO$6,$E253&gt;=BO$5),60,0)))</f>
        <v/>
      </c>
      <c r="BP253" s="80" t="str">
        <f>IF(OR($A253="",NOT(ISNUMBER($G253))),"",IF(AND($F253&lt;=BP$6,$G253&gt;=BP$5),IF(BP$5&gt;$N253,5,$K253)*10+IF(AND($F253&gt;=BP$5,$F253&lt;=BP$6),IF(AND($G253&gt;=BP$5,$G253&lt;=BP$6),5,IF($L253=1,2,1)),IF(AND($G253&gt;=BP$5,$G253&lt;=BP$6),IF($M253&gt;0,4,3),0)),IF(AND($D253&lt;=BP$6,$E253&gt;=BP$5),60,0)))</f>
        <v/>
      </c>
      <c r="BQ253" s="80" t="str">
        <f>IF(OR($A253="",NOT(ISNUMBER($G253))),"",IF(AND($F253&lt;=BQ$6,$G253&gt;=BQ$5),IF(BQ$5&gt;$N253,5,$K253)*10+IF(AND($F253&gt;=BQ$5,$F253&lt;=BQ$6),IF(AND($G253&gt;=BQ$5,$G253&lt;=BQ$6),5,IF($L253=1,2,1)),IF(AND($G253&gt;=BQ$5,$G253&lt;=BQ$6),IF($M253&gt;0,4,3),0)),IF(AND($D253&lt;=BQ$6,$E253&gt;=BQ$5),60,0)))</f>
        <v/>
      </c>
      <c r="BR253" s="80" t="str">
        <f>IF(OR($A253="",NOT(ISNUMBER($G253))),"",IF(AND($F253&lt;=BR$6,$G253&gt;=BR$5),IF(BR$5&gt;$N253,5,$K253)*10+IF(AND($F253&gt;=BR$5,$F253&lt;=BR$6),IF(AND($G253&gt;=BR$5,$G253&lt;=BR$6),5,IF($L253=1,2,1)),IF(AND($G253&gt;=BR$5,$G253&lt;=BR$6),IF($M253&gt;0,4,3),0)),IF(AND($D253&lt;=BR$6,$E253&gt;=BR$5),60,0)))</f>
        <v/>
      </c>
      <c r="BS253" s="80" t="str">
        <f>IF(OR($A253="",NOT(ISNUMBER($G253))),"",IF(AND($F253&lt;=BS$6,$G253&gt;=BS$5),IF(BS$5&gt;$N253,5,$K253)*10+IF(AND($F253&gt;=BS$5,$F253&lt;=BS$6),IF(AND($G253&gt;=BS$5,$G253&lt;=BS$6),5,IF($L253=1,2,1)),IF(AND($G253&gt;=BS$5,$G253&lt;=BS$6),IF($M253&gt;0,4,3),0)),IF(AND($D253&lt;=BS$6,$E253&gt;=BS$5),60,0)))</f>
        <v/>
      </c>
      <c r="BT253" s="80" t="str">
        <f>IF(OR($A253="",NOT(ISNUMBER($G253))),"",IF(AND($F253&lt;=BT$6,$G253&gt;=BT$5),IF(BT$5&gt;$N253,5,$K253)*10+IF(AND($F253&gt;=BT$5,$F253&lt;=BT$6),IF(AND($G253&gt;=BT$5,$G253&lt;=BT$6),5,IF($L253=1,2,1)),IF(AND($G253&gt;=BT$5,$G253&lt;=BT$6),IF($M253&gt;0,4,3),0)),IF(AND($D253&lt;=BT$6,$E253&gt;=BT$5),60,0)))</f>
        <v/>
      </c>
      <c r="BU253" s="80" t="str">
        <f>IF(OR($A253="",NOT(ISNUMBER($G253))),"",IF(AND($F253&lt;=BU$6,$G253&gt;=BU$5),IF(BU$5&gt;$N253,5,$K253)*10+IF(AND($F253&gt;=BU$5,$F253&lt;=BU$6),IF(AND($G253&gt;=BU$5,$G253&lt;=BU$6),5,IF($L253=1,2,1)),IF(AND($G253&gt;=BU$5,$G253&lt;=BU$6),IF($M253&gt;0,4,3),0)),IF(AND($D253&lt;=BU$6,$E253&gt;=BU$5),60,0)))</f>
        <v/>
      </c>
      <c r="BV253" s="80" t="str">
        <f>IF(OR($A253="",NOT(ISNUMBER($G253))),"",IF(AND($F253&lt;=BV$6,$G253&gt;=BV$5),IF(BV$5&gt;$N253,5,$K253)*10+IF(AND($F253&gt;=BV$5,$F253&lt;=BV$6),IF(AND($G253&gt;=BV$5,$G253&lt;=BV$6),5,IF($L253=1,2,1)),IF(AND($G253&gt;=BV$5,$G253&lt;=BV$6),IF($M253&gt;0,4,3),0)),IF(AND($D253&lt;=BV$6,$E253&gt;=BV$5),60,0)))</f>
        <v/>
      </c>
      <c r="BW253" s="80" t="str">
        <f>IF(OR($A253="",NOT(ISNUMBER($G253))),"",IF(AND($F253&lt;=BW$6,$G253&gt;=BW$5),IF(BW$5&gt;$N253,5,$K253)*10+IF(AND($F253&gt;=BW$5,$F253&lt;=BW$6),IF(AND($G253&gt;=BW$5,$G253&lt;=BW$6),5,IF($L253=1,2,1)),IF(AND($G253&gt;=BW$5,$G253&lt;=BW$6),IF($M253&gt;0,4,3),0)),IF(AND($D253&lt;=BW$6,$E253&gt;=BW$5),60,0)))</f>
        <v/>
      </c>
      <c r="BX253" s="80" t="str">
        <f>IF(OR($A253="",NOT(ISNUMBER($G253))),"",IF(AND($F253&lt;=BX$6,$G253&gt;=BX$5),IF(BX$5&gt;$N253,5,$K253)*10+IF(AND($F253&gt;=BX$5,$F253&lt;=BX$6),IF(AND($G253&gt;=BX$5,$G253&lt;=BX$6),5,IF($L253=1,2,1)),IF(AND($G253&gt;=BX$5,$G253&lt;=BX$6),IF($M253&gt;0,4,3),0)),IF(AND($D253&lt;=BX$6,$E253&gt;=BX$5),60,0)))</f>
        <v/>
      </c>
      <c r="BY253" s="80" t="str">
        <f>IF(OR($A253="",NOT(ISNUMBER($G253))),"",IF(AND($F253&lt;=BY$6,$G253&gt;=BY$5),IF(BY$5&gt;$N253,5,$K253)*10+IF(AND($F253&gt;=BY$5,$F253&lt;=BY$6),IF(AND($G253&gt;=BY$5,$G253&lt;=BY$6),5,IF($L253=1,2,1)),IF(AND($G253&gt;=BY$5,$G253&lt;=BY$6),IF($M253&gt;0,4,3),0)),IF(AND($D253&lt;=BY$6,$E253&gt;=BY$5),60,0)))</f>
        <v/>
      </c>
      <c r="BZ253" s="80" t="str">
        <f>IF(OR($A253="",NOT(ISNUMBER($G253))),"",IF(AND($F253&lt;=BZ$6,$G253&gt;=BZ$5),IF(BZ$5&gt;$N253,5,$K253)*10+IF(AND($F253&gt;=BZ$5,$F253&lt;=BZ$6),IF(AND($G253&gt;=BZ$5,$G253&lt;=BZ$6),5,IF($L253=1,2,1)),IF(AND($G253&gt;=BZ$5,$G253&lt;=BZ$6),IF($M253&gt;0,4,3),0)),IF(AND($D253&lt;=BZ$6,$E253&gt;=BZ$5),60,0)))</f>
        <v/>
      </c>
      <c r="CA253" s="80" t="str">
        <f>IF(OR($A253="",NOT(ISNUMBER($G253))),"",IF(AND($F253&lt;=CA$6,$G253&gt;=CA$5),IF(CA$5&gt;$N253,5,$K253)*10+IF(AND($F253&gt;=CA$5,$F253&lt;=CA$6),IF(AND($G253&gt;=CA$5,$G253&lt;=CA$6),5,IF($L253=1,2,1)),IF(AND($G253&gt;=CA$5,$G253&lt;=CA$6),IF($M253&gt;0,4,3),0)),IF(AND($D253&lt;=CA$6,$E253&gt;=CA$5),60,0)))</f>
        <v/>
      </c>
      <c r="CB253" s="80" t="str">
        <f>IF(OR($A253="",NOT(ISNUMBER($G253))),"",IF(AND($F253&lt;=CB$6,$G253&gt;=CB$5),IF(CB$5&gt;$N253,5,$K253)*10+IF(AND($F253&gt;=CB$5,$F253&lt;=CB$6),IF(AND($G253&gt;=CB$5,$G253&lt;=CB$6),5,IF($L253=1,2,1)),IF(AND($G253&gt;=CB$5,$G253&lt;=CB$6),IF($M253&gt;0,4,3),0)),IF(AND($D253&lt;=CB$6,$E253&gt;=CB$5),60,0)))</f>
        <v/>
      </c>
      <c r="CC253" s="80" t="str">
        <f>IF(OR($A253="",NOT(ISNUMBER($G253))),"",IF(AND($F253&lt;=CC$6,$G253&gt;=CC$5),IF(CC$5&gt;$N253,5,$K253)*10+IF(AND($F253&gt;=CC$5,$F253&lt;=CC$6),IF(AND($G253&gt;=CC$5,$G253&lt;=CC$6),5,IF($L253=1,2,1)),IF(AND($G253&gt;=CC$5,$G253&lt;=CC$6),IF($M253&gt;0,4,3),0)),IF(AND($D253&lt;=CC$6,$E253&gt;=CC$5),60,0)))</f>
        <v/>
      </c>
      <c r="CD253" s="80" t="str">
        <f>IF(OR($A253="",NOT(ISNUMBER($G253))),"",IF(AND($F253&lt;=CD$6,$G253&gt;=CD$5),IF(CD$5&gt;$N253,5,$K253)*10+IF(AND($F253&gt;=CD$5,$F253&lt;=CD$6),IF(AND($G253&gt;=CD$5,$G253&lt;=CD$6),5,IF($L253=1,2,1)),IF(AND($G253&gt;=CD$5,$G253&lt;=CD$6),IF($M253&gt;0,4,3),0)),IF(AND($D253&lt;=CD$6,$E253&gt;=CD$5),60,0)))</f>
        <v/>
      </c>
      <c r="CE253" s="80" t="str">
        <f>IF(OR($A253="",NOT(ISNUMBER($G253))),"",IF(AND($F253&lt;=CE$6,$G253&gt;=CE$5),IF(CE$5&gt;$N253,5,$K253)*10+IF(AND($F253&gt;=CE$5,$F253&lt;=CE$6),IF(AND($G253&gt;=CE$5,$G253&lt;=CE$6),5,IF($L253=1,2,1)),IF(AND($G253&gt;=CE$5,$G253&lt;=CE$6),IF($M253&gt;0,4,3),0)),IF(AND($D253&lt;=CE$6,$E253&gt;=CE$5),60,0)))</f>
        <v/>
      </c>
      <c r="CF253" s="80" t="str">
        <f>IF(OR($A253="",NOT(ISNUMBER($G253))),"",IF(AND($F253&lt;=CF$6,$G253&gt;=CF$5),IF(CF$5&gt;$N253,5,$K253)*10+IF(AND($F253&gt;=CF$5,$F253&lt;=CF$6),IF(AND($G253&gt;=CF$5,$G253&lt;=CF$6),5,IF($L253=1,2,1)),IF(AND($G253&gt;=CF$5,$G253&lt;=CF$6),IF($M253&gt;0,4,3),0)),IF(AND($D253&lt;=CF$6,$E253&gt;=CF$5),60,0)))</f>
        <v/>
      </c>
      <c r="CG253" s="80" t="str">
        <f>IF(OR($A253="",NOT(ISNUMBER($G253))),"",IF(AND($F253&lt;=CG$6,$G253&gt;=CG$5),IF(CG$5&gt;$N253,5,$K253)*10+IF(AND($F253&gt;=CG$5,$F253&lt;=CG$6),IF(AND($G253&gt;=CG$5,$G253&lt;=CG$6),5,IF($L253=1,2,1)),IF(AND($G253&gt;=CG$5,$G253&lt;=CG$6),IF($M253&gt;0,4,3),0)),IF(AND($D253&lt;=CG$6,$E253&gt;=CG$5),60,0)))</f>
        <v/>
      </c>
      <c r="CH253" s="80" t="str">
        <f>IF(OR($A253="",NOT(ISNUMBER($G253))),"",IF(AND($F253&lt;=CH$6,$G253&gt;=CH$5),IF(CH$5&gt;$N253,5,$K253)*10+IF(AND($F253&gt;=CH$5,$F253&lt;=CH$6),IF(AND($G253&gt;=CH$5,$G253&lt;=CH$6),5,IF($L253=1,2,1)),IF(AND($G253&gt;=CH$5,$G253&lt;=CH$6),IF($M253&gt;0,4,3),0)),IF(AND($D253&lt;=CH$6,$E253&gt;=CH$5),60,0)))</f>
        <v/>
      </c>
      <c r="CI253" s="80" t="str">
        <f>IF(OR($A253="",NOT(ISNUMBER($G253))),"",IF(AND($F253&lt;=CI$6,$G253&gt;=CI$5),IF(CI$5&gt;$N253,5,$K253)*10+IF(AND($F253&gt;=CI$5,$F253&lt;=CI$6),IF(AND($G253&gt;=CI$5,$G253&lt;=CI$6),5,IF($L253=1,2,1)),IF(AND($G253&gt;=CI$5,$G253&lt;=CI$6),IF($M253&gt;0,4,3),0)),IF(AND($D253&lt;=CI$6,$E253&gt;=CI$5),60,0)))</f>
        <v/>
      </c>
      <c r="CJ253" s="80" t="str">
        <f>IF(OR($A253="",NOT(ISNUMBER($G253))),"",IF(AND($F253&lt;=CJ$6,$G253&gt;=CJ$5),IF(CJ$5&gt;$N253,5,$K253)*10+IF(AND($F253&gt;=CJ$5,$F253&lt;=CJ$6),IF(AND($G253&gt;=CJ$5,$G253&lt;=CJ$6),5,IF($L253=1,2,1)),IF(AND($G253&gt;=CJ$5,$G253&lt;=CJ$6),IF($M253&gt;0,4,3),0)),IF(AND($D253&lt;=CJ$6,$E253&gt;=CJ$5),60,0)))</f>
        <v/>
      </c>
      <c r="CK253" s="80" t="str">
        <f>IF(OR($A253="",NOT(ISNUMBER($G253))),"",IF(AND($F253&lt;=CK$6,$G253&gt;=CK$5),IF(CK$5&gt;$N253,5,$K253)*10+IF(AND($F253&gt;=CK$5,$F253&lt;=CK$6),IF(AND($G253&gt;=CK$5,$G253&lt;=CK$6),5,IF($L253=1,2,1)),IF(AND($G253&gt;=CK$5,$G253&lt;=CK$6),IF($M253&gt;0,4,3),0)),IF(AND($D253&lt;=CK$6,$E253&gt;=CK$5),60,0)))</f>
        <v/>
      </c>
      <c r="CL253" s="80" t="str">
        <f>IF(OR($A253="",NOT(ISNUMBER($G253))),"",IF(AND($F253&lt;=CL$6,$G253&gt;=CL$5),IF(CL$5&gt;$N253,5,$K253)*10+IF(AND($F253&gt;=CL$5,$F253&lt;=CL$6),IF(AND($G253&gt;=CL$5,$G253&lt;=CL$6),5,IF($L253=1,2,1)),IF(AND($G253&gt;=CL$5,$G253&lt;=CL$6),IF($M253&gt;0,4,3),0)),IF(AND($D253&lt;=CL$6,$E253&gt;=CL$5),60,0)))</f>
        <v/>
      </c>
      <c r="CM253" s="80" t="str">
        <f>IF(OR($A253="",NOT(ISNUMBER($G253))),"",IF(AND($F253&lt;=CM$6,$G253&gt;=CM$5),IF(CM$5&gt;$N253,5,$K253)*10+IF(AND($F253&gt;=CM$5,$F253&lt;=CM$6),IF(AND($G253&gt;=CM$5,$G253&lt;=CM$6),5,IF($L253=1,2,1)),IF(AND($G253&gt;=CM$5,$G253&lt;=CM$6),IF($M253&gt;0,4,3),0)),IF(AND($D253&lt;=CM$6,$E253&gt;=CM$5),60,0)))</f>
        <v/>
      </c>
      <c r="CN253" s="80" t="str">
        <f>IF(OR($A253="",NOT(ISNUMBER($G253))),"",IF(AND($F253&lt;=CN$6,$G253&gt;=CN$5),IF(CN$5&gt;$N253,5,$K253)*10+IF(AND($F253&gt;=CN$5,$F253&lt;=CN$6),IF(AND($G253&gt;=CN$5,$G253&lt;=CN$6),5,IF($L253=1,2,1)),IF(AND($G253&gt;=CN$5,$G253&lt;=CN$6),IF($M253&gt;0,4,3),0)),IF(AND($D253&lt;=CN$6,$E253&gt;=CN$5),60,0)))</f>
        <v/>
      </c>
      <c r="CO253" s="80" t="str">
        <f>IF(OR($A253="",NOT(ISNUMBER($G253))),"",IF(AND($F253&lt;=CO$6,$G253&gt;=CO$5),IF(CO$5&gt;$N253,5,$K253)*10+IF(AND($F253&gt;=CO$5,$F253&lt;=CO$6),IF(AND($G253&gt;=CO$5,$G253&lt;=CO$6),5,IF($L253=1,2,1)),IF(AND($G253&gt;=CO$5,$G253&lt;=CO$6),IF($M253&gt;0,4,3),0)),IF(AND($D253&lt;=CO$6,$E253&gt;=CO$5),60,0)))</f>
        <v/>
      </c>
      <c r="CP253" s="80" t="str">
        <f>IF(OR($A253="",NOT(ISNUMBER($G253))),"",IF(AND($F253&lt;=CP$6,$G253&gt;=CP$5),IF(CP$5&gt;$N253,5,$K253)*10+IF(AND($F253&gt;=CP$5,$F253&lt;=CP$6),IF(AND($G253&gt;=CP$5,$G253&lt;=CP$6),5,IF($L253=1,2,1)),IF(AND($G253&gt;=CP$5,$G253&lt;=CP$6),IF($M253&gt;0,4,3),0)),IF(AND($D253&lt;=CP$6,$E253&gt;=CP$5),60,0)))</f>
        <v/>
      </c>
      <c r="CQ253" s="80" t="str">
        <f>IF(OR($A253="",NOT(ISNUMBER($G253))),"",IF(AND($F253&lt;=CQ$6,$G253&gt;=CQ$5),IF(CQ$5&gt;$N253,5,$K253)*10+IF(AND($F253&gt;=CQ$5,$F253&lt;=CQ$6),IF(AND($G253&gt;=CQ$5,$G253&lt;=CQ$6),5,IF($L253=1,2,1)),IF(AND($G253&gt;=CQ$5,$G253&lt;=CQ$6),IF($M253&gt;0,4,3),0)),IF(AND($D253&lt;=CQ$6,$E253&gt;=CQ$5),60,0)))</f>
        <v/>
      </c>
      <c r="CR253" s="80" t="str">
        <f>IF(OR($A253="",NOT(ISNUMBER($G253))),"",IF(AND($F253&lt;=CR$6,$G253&gt;=CR$5),IF(CR$5&gt;$N253,5,$K253)*10+IF(AND($F253&gt;=CR$5,$F253&lt;=CR$6),IF(AND($G253&gt;=CR$5,$G253&lt;=CR$6),5,IF($L253=1,2,1)),IF(AND($G253&gt;=CR$5,$G253&lt;=CR$6),IF($M253&gt;0,4,3),0)),IF(AND($D253&lt;=CR$6,$E253&gt;=CR$5),60,0)))</f>
        <v/>
      </c>
      <c r="CS253" s="80" t="str">
        <f>IF(OR($A253="",NOT(ISNUMBER($G253))),"",IF(AND($F253&lt;=CS$6,$G253&gt;=CS$5),IF(CS$5&gt;$N253,5,$K253)*10+IF(AND($F253&gt;=CS$5,$F253&lt;=CS$6),IF(AND($G253&gt;=CS$5,$G253&lt;=CS$6),5,IF($L253=1,2,1)),IF(AND($G253&gt;=CS$5,$G253&lt;=CS$6),IF($M253&gt;0,4,3),0)),IF(AND($D253&lt;=CS$6,$E253&gt;=CS$5),60,0)))</f>
        <v/>
      </c>
      <c r="CT253" s="80" t="str">
        <f>IF(OR($A253="",NOT(ISNUMBER($G253))),"",IF(AND($F253&lt;=CT$6,$G253&gt;=CT$5),IF(CT$5&gt;$N253,5,$K253)*10+IF(AND($F253&gt;=CT$5,$F253&lt;=CT$6),IF(AND($G253&gt;=CT$5,$G253&lt;=CT$6),5,IF($L253=1,2,1)),IF(AND($G253&gt;=CT$5,$G253&lt;=CT$6),IF($M253&gt;0,4,3),0)),IF(AND($D253&lt;=CT$6,$E253&gt;=CT$5),60,0)))</f>
        <v/>
      </c>
      <c r="CU253" s="80" t="str">
        <f>IF(OR($A253="",NOT(ISNUMBER($G253))),"",IF(AND($F253&lt;=CU$6,$G253&gt;=CU$5),IF(CU$5&gt;$N253,5,$K253)*10+IF(AND($F253&gt;=CU$5,$F253&lt;=CU$6),IF(AND($G253&gt;=CU$5,$G253&lt;=CU$6),5,IF($L253=1,2,1)),IF(AND($G253&gt;=CU$5,$G253&lt;=CU$6),IF($M253&gt;0,4,3),0)),IF(AND($D253&lt;=CU$6,$E253&gt;=CU$5),60,0)))</f>
        <v/>
      </c>
      <c r="CV253" s="80" t="str">
        <f>IF(OR($A253="",NOT(ISNUMBER($G253))),"",IF(AND($F253&lt;=CV$6,$G253&gt;=CV$5),IF(CV$5&gt;$N253,5,$K253)*10+IF(AND($F253&gt;=CV$5,$F253&lt;=CV$6),IF(AND($G253&gt;=CV$5,$G253&lt;=CV$6),5,IF($L253=1,2,1)),IF(AND($G253&gt;=CV$5,$G253&lt;=CV$6),IF($M253&gt;0,4,3),0)),IF(AND($D253&lt;=CV$6,$E253&gt;=CV$5),60,0)))</f>
        <v/>
      </c>
      <c r="CW253" s="80" t="str">
        <f>IF(OR($A253="",NOT(ISNUMBER($G253))),"",IF(AND($F253&lt;=CW$6,$G253&gt;=CW$5),IF(CW$5&gt;$N253,5,$K253)*10+IF(AND($F253&gt;=CW$5,$F253&lt;=CW$6),IF(AND($G253&gt;=CW$5,$G253&lt;=CW$6),5,IF($L253=1,2,1)),IF(AND($G253&gt;=CW$5,$G253&lt;=CW$6),IF($M253&gt;0,4,3),0)),IF(AND($D253&lt;=CW$6,$E253&gt;=CW$5),60,0)))</f>
        <v/>
      </c>
      <c r="CX253" s="80" t="str">
        <f>IF(OR($A253="",NOT(ISNUMBER($G253))),"",IF(AND($F253&lt;=CX$6,$G253&gt;=CX$5),IF(CX$5&gt;$N253,5,$K253)*10+IF(AND($F253&gt;=CX$5,$F253&lt;=CX$6),IF(AND($G253&gt;=CX$5,$G253&lt;=CX$6),5,IF($L253=1,2,1)),IF(AND($G253&gt;=CX$5,$G253&lt;=CX$6),IF($M253&gt;0,4,3),0)),IF(AND($D253&lt;=CX$6,$E253&gt;=CX$5),60,0)))</f>
        <v/>
      </c>
      <c r="CY253" s="80" t="str">
        <f>IF(OR($A253="",NOT(ISNUMBER($G253))),"",IF(AND($F253&lt;=CY$6,$G253&gt;=CY$5),IF(CY$5&gt;$N253,5,$K253)*10+IF(AND($F253&gt;=CY$5,$F253&lt;=CY$6),IF(AND($G253&gt;=CY$5,$G253&lt;=CY$6),5,IF($L253=1,2,1)),IF(AND($G253&gt;=CY$5,$G253&lt;=CY$6),IF($M253&gt;0,4,3),0)),IF(AND($D253&lt;=CY$6,$E253&gt;=CY$5),60,0)))</f>
        <v/>
      </c>
      <c r="CZ253" s="80" t="str">
        <f>IF(OR($A253="",NOT(ISNUMBER($G253))),"",IF(AND($F253&lt;=CZ$6,$G253&gt;=CZ$5),IF(CZ$5&gt;$N253,5,$K253)*10+IF(AND($F253&gt;=CZ$5,$F253&lt;=CZ$6),IF(AND($G253&gt;=CZ$5,$G253&lt;=CZ$6),5,IF($L253=1,2,1)),IF(AND($G253&gt;=CZ$5,$G253&lt;=CZ$6),IF($M253&gt;0,4,3),0)),IF(AND($D253&lt;=CZ$6,$E253&gt;=CZ$5),60,0)))</f>
        <v/>
      </c>
      <c r="DA253" s="80" t="str">
        <f>IF(OR($A253="",NOT(ISNUMBER($G253))),"",IF(AND($F253&lt;=DA$6,$G253&gt;=DA$5),IF(DA$5&gt;$N253,5,$K253)*10+IF(AND($F253&gt;=DA$5,$F253&lt;=DA$6),IF(AND($G253&gt;=DA$5,$G253&lt;=DA$6),5,IF($L253=1,2,1)),IF(AND($G253&gt;=DA$5,$G253&lt;=DA$6),IF($M253&gt;0,4,3),0)),IF(AND($D253&lt;=DA$6,$E253&gt;=DA$5),60,0)))</f>
        <v/>
      </c>
      <c r="DB253" s="80" t="str">
        <f>IF(OR($A253="",NOT(ISNUMBER($G253))),"",IF(AND($F253&lt;=DB$6,$G253&gt;=DB$5),IF(DB$5&gt;$N253,5,$K253)*10+IF(AND($F253&gt;=DB$5,$F253&lt;=DB$6),IF(AND($G253&gt;=DB$5,$G253&lt;=DB$6),5,IF($L253=1,2,1)),IF(AND($G253&gt;=DB$5,$G253&lt;=DB$6),IF($M253&gt;0,4,3),0)),IF(AND($D253&lt;=DB$6,$E253&gt;=DB$5),60,0)))</f>
        <v/>
      </c>
      <c r="DC253" s="80" t="str">
        <f>IF(OR($A253="",NOT(ISNUMBER($G253))),"",IF(AND($F253&lt;=DC$6,$G253&gt;=DC$5),IF(DC$5&gt;$N253,5,$K253)*10+IF(AND($F253&gt;=DC$5,$F253&lt;=DC$6),IF(AND($G253&gt;=DC$5,$G253&lt;=DC$6),5,IF($L253=1,2,1)),IF(AND($G253&gt;=DC$5,$G253&lt;=DC$6),IF($M253&gt;0,4,3),0)),IF(AND($D253&lt;=DC$6,$E253&gt;=DC$5),60,0)))</f>
        <v/>
      </c>
      <c r="DD253" s="80" t="str">
        <f>IF(OR($A253="",NOT(ISNUMBER($G253))),"",IF(AND($F253&lt;=DD$6,$G253&gt;=DD$5),IF(DD$5&gt;$N253,5,$K253)*10+IF(AND($F253&gt;=DD$5,$F253&lt;=DD$6),IF(AND($G253&gt;=DD$5,$G253&lt;=DD$6),5,IF($L253=1,2,1)),IF(AND($G253&gt;=DD$5,$G253&lt;=DD$6),IF($M253&gt;0,4,3),0)),IF(AND($D253&lt;=DD$6,$E253&gt;=DD$5),60,0)))</f>
        <v/>
      </c>
      <c r="DE253" s="80" t="str">
        <f>IF(OR($A253="",NOT(ISNUMBER($G253))),"",IF(AND($F253&lt;=DE$6,$G253&gt;=DE$5),IF(DE$5&gt;$N253,5,$K253)*10+IF(AND($F253&gt;=DE$5,$F253&lt;=DE$6),IF(AND($G253&gt;=DE$5,$G253&lt;=DE$6),5,IF($L253=1,2,1)),IF(AND($G253&gt;=DE$5,$G253&lt;=DE$6),IF($M253&gt;0,4,3),0)),IF(AND($D253&lt;=DE$6,$E253&gt;=DE$5),60,0)))</f>
        <v/>
      </c>
      <c r="DF253" s="80" t="str">
        <f>IF(OR($A253="",NOT(ISNUMBER($G253))),"",IF(AND($F253&lt;=DF$6,$G253&gt;=DF$5),IF(DF$5&gt;$N253,5,$K253)*10+IF(AND($F253&gt;=DF$5,$F253&lt;=DF$6),IF(AND($G253&gt;=DF$5,$G253&lt;=DF$6),5,IF($L253=1,2,1)),IF(AND($G253&gt;=DF$5,$G253&lt;=DF$6),IF($M253&gt;0,4,3),0)),IF(AND($D253&lt;=DF$6,$E253&gt;=DF$5),60,0)))</f>
        <v/>
      </c>
      <c r="DG253" s="80" t="str">
        <f>IF(OR($A253="",NOT(ISNUMBER($G253))),"",IF(AND($F253&lt;=DG$6,$G253&gt;=DG$5),IF(DG$5&gt;$N253,5,$K253)*10+IF(AND($F253&gt;=DG$5,$F253&lt;=DG$6),IF(AND($G253&gt;=DG$5,$G253&lt;=DG$6),5,IF($L253=1,2,1)),IF(AND($G253&gt;=DG$5,$G253&lt;=DG$6),IF($M253&gt;0,4,3),0)),IF(AND($D253&lt;=DG$6,$E253&gt;=DG$5),60,0)))</f>
        <v/>
      </c>
      <c r="DH253" s="80" t="str">
        <f>IF(OR($A253="",NOT(ISNUMBER($G253))),"",IF(AND($F253&lt;=DH$6,$G253&gt;=DH$5),IF(DH$5&gt;$N253,5,$K253)*10+IF(AND($F253&gt;=DH$5,$F253&lt;=DH$6),IF(AND($G253&gt;=DH$5,$G253&lt;=DH$6),5,IF($L253=1,2,1)),IF(AND($G253&gt;=DH$5,$G253&lt;=DH$6),IF($M253&gt;0,4,3),0)),IF(AND($D253&lt;=DH$6,$E253&gt;=DH$5),60,0)))</f>
        <v/>
      </c>
      <c r="DI253" s="80" t="str">
        <f>IF(OR($A253="",NOT(ISNUMBER($G253))),"",IF(AND($F253&lt;=DI$6,$G253&gt;=DI$5),IF(DI$5&gt;$N253,5,$K253)*10+IF(AND($F253&gt;=DI$5,$F253&lt;=DI$6),IF(AND($G253&gt;=DI$5,$G253&lt;=DI$6),5,IF($L253=1,2,1)),IF(AND($G253&gt;=DI$5,$G253&lt;=DI$6),IF($M253&gt;0,4,3),0)),IF(AND($D253&lt;=DI$6,$E253&gt;=DI$5),60,0)))</f>
        <v/>
      </c>
      <c r="DJ253" s="80" t="str">
        <f>IF(OR($A253="",NOT(ISNUMBER($G253))),"",IF(AND($F253&lt;=DJ$6,$G253&gt;=DJ$5),IF(DJ$5&gt;$N253,5,$K253)*10+IF(AND($F253&gt;=DJ$5,$F253&lt;=DJ$6),IF(AND($G253&gt;=DJ$5,$G253&lt;=DJ$6),5,IF($L253=1,2,1)),IF(AND($G253&gt;=DJ$5,$G253&lt;=DJ$6),IF($M253&gt;0,4,3),0)),IF(AND($D253&lt;=DJ$6,$E253&gt;=DJ$5),60,0)))</f>
        <v/>
      </c>
      <c r="DK253" s="80" t="str">
        <f>IF(OR($A253="",NOT(ISNUMBER($G253))),"",IF(AND($F253&lt;=DK$6,$G253&gt;=DK$5),IF(DK$5&gt;$N253,5,$K253)*10+IF(AND($F253&gt;=DK$5,$F253&lt;=DK$6),IF(AND($G253&gt;=DK$5,$G253&lt;=DK$6),5,IF($L253=1,2,1)),IF(AND($G253&gt;=DK$5,$G253&lt;=DK$6),IF($M253&gt;0,4,3),0)),IF(AND($D253&lt;=DK$6,$E253&gt;=DK$5),60,0)))</f>
        <v/>
      </c>
      <c r="DL253" s="80" t="str">
        <f>IF(OR($A253="",NOT(ISNUMBER($G253))),"",IF(AND($F253&lt;=DL$6,$G253&gt;=DL$5),IF(DL$5&gt;$N253,5,$K253)*10+IF(AND($F253&gt;=DL$5,$F253&lt;=DL$6),IF(AND($G253&gt;=DL$5,$G253&lt;=DL$6),5,IF($L253=1,2,1)),IF(AND($G253&gt;=DL$5,$G253&lt;=DL$6),IF($M253&gt;0,4,3),0)),IF(AND($D253&lt;=DL$6,$E253&gt;=DL$5),60,0)))</f>
        <v/>
      </c>
      <c r="DM253" s="80" t="str">
        <f>IF(OR($A253="",NOT(ISNUMBER($G253))),"",IF(AND($F253&lt;=DM$6,$G253&gt;=DM$5),IF(DM$5&gt;$N253,5,$K253)*10+IF(AND($F253&gt;=DM$5,$F253&lt;=DM$6),IF(AND($G253&gt;=DM$5,$G253&lt;=DM$6),5,IF($L253=1,2,1)),IF(AND($G253&gt;=DM$5,$G253&lt;=DM$6),IF($M253&gt;0,4,3),0)),IF(AND($D253&lt;=DM$6,$E253&gt;=DM$5),60,0)))</f>
        <v/>
      </c>
      <c r="DN253" s="80" t="str">
        <f>IF(OR($A253="",NOT(ISNUMBER($G253))),"",IF(AND($F253&lt;=DN$6,$G253&gt;=DN$5),IF(DN$5&gt;$N253,5,$K253)*10+IF(AND($F253&gt;=DN$5,$F253&lt;=DN$6),IF(AND($G253&gt;=DN$5,$G253&lt;=DN$6),5,IF($L253=1,2,1)),IF(AND($G253&gt;=DN$5,$G253&lt;=DN$6),IF($M253&gt;0,4,3),0)),IF(AND($D253&lt;=DN$6,$E253&gt;=DN$5),60,0)))</f>
        <v/>
      </c>
      <c r="DO253" s="80" t="str">
        <f>IF(OR($A253="",NOT(ISNUMBER($G253))),"",IF(AND($F253&lt;=DO$6,$G253&gt;=DO$5),IF(DO$5&gt;$N253,5,$K253)*10+IF(AND($F253&gt;=DO$5,$F253&lt;=DO$6),IF(AND($G253&gt;=DO$5,$G253&lt;=DO$6),5,IF($L253=1,2,1)),IF(AND($G253&gt;=DO$5,$G253&lt;=DO$6),IF($M253&gt;0,4,3),0)),IF(AND($D253&lt;=DO$6,$E253&gt;=DO$5),60,0)))</f>
        <v/>
      </c>
      <c r="DP253" s="80" t="str">
        <f>IF(OR($A253="",NOT(ISNUMBER($G253))),"",IF(AND($F253&lt;=DP$6,$G253&gt;=DP$5),IF(DP$5&gt;$N253,5,$K253)*10+IF(AND($F253&gt;=DP$5,$F253&lt;=DP$6),IF(AND($G253&gt;=DP$5,$G253&lt;=DP$6),5,IF($L253=1,2,1)),IF(AND($G253&gt;=DP$5,$G253&lt;=DP$6),IF($M253&gt;0,4,3),0)),IF(AND($D253&lt;=DP$6,$E253&gt;=DP$5),60,0)))</f>
        <v/>
      </c>
      <c r="DQ253" s="80" t="str">
        <f>IF(OR($A253="",NOT(ISNUMBER($G253))),"",IF(AND($F253&lt;=DQ$6,$G253&gt;=DQ$5),IF(DQ$5&gt;$N253,5,$K253)*10+IF(AND($F253&gt;=DQ$5,$F253&lt;=DQ$6),IF(AND($G253&gt;=DQ$5,$G253&lt;=DQ$6),5,IF($L253=1,2,1)),IF(AND($G253&gt;=DQ$5,$G253&lt;=DQ$6),IF($M253&gt;0,4,3),0)),IF(AND($D253&lt;=DQ$6,$E253&gt;=DQ$5),60,0)))</f>
        <v/>
      </c>
      <c r="DR253" s="80" t="str">
        <f>IF(OR($A253="",NOT(ISNUMBER($G253))),"",IF(AND($F253&lt;=DR$6,$G253&gt;=DR$5),IF(DR$5&gt;$N253,5,$K253)*10+IF(AND($F253&gt;=DR$5,$F253&lt;=DR$6),IF(AND($G253&gt;=DR$5,$G253&lt;=DR$6),5,IF($L253=1,2,1)),IF(AND($G253&gt;=DR$5,$G253&lt;=DR$6),IF($M253&gt;0,4,3),0)),IF(AND($D253&lt;=DR$6,$E253&gt;=DR$5),60,0)))</f>
        <v/>
      </c>
      <c r="DS253" s="80" t="str">
        <f>IF(OR($A253="",NOT(ISNUMBER($G253))),"",IF(AND($F253&lt;=DS$6,$G253&gt;=DS$5),IF(DS$5&gt;$N253,5,$K253)*10+IF(AND($F253&gt;=DS$5,$F253&lt;=DS$6),IF(AND($G253&gt;=DS$5,$G253&lt;=DS$6),5,IF($L253=1,2,1)),IF(AND($G253&gt;=DS$5,$G253&lt;=DS$6),IF($M253&gt;0,4,3),0)),IF(AND($D253&lt;=DS$6,$E253&gt;=DS$5),60,0)))</f>
        <v/>
      </c>
      <c r="DT253" s="80" t="str">
        <f>IF(OR($A253="",NOT(ISNUMBER($G253))),"",IF(AND($F253&lt;=DT$6,$G253&gt;=DT$5),IF(DT$5&gt;$N253,5,$K253)*10+IF(AND($F253&gt;=DT$5,$F253&lt;=DT$6),IF(AND($G253&gt;=DT$5,$G253&lt;=DT$6),5,IF($L253=1,2,1)),IF(AND($G253&gt;=DT$5,$G253&lt;=DT$6),IF($M253&gt;0,4,3),0)),IF(AND($D253&lt;=DT$6,$E253&gt;=DT$5),60,0)))</f>
        <v/>
      </c>
      <c r="DU253" s="80" t="str">
        <f>IF(OR($A253="",NOT(ISNUMBER($G253))),"",IF(AND($F253&lt;=DU$6,$G253&gt;=DU$5),IF(DU$5&gt;$N253,5,$K253)*10+IF(AND($F253&gt;=DU$5,$F253&lt;=DU$6),IF(AND($G253&gt;=DU$5,$G253&lt;=DU$6),5,IF($L253=1,2,1)),IF(AND($G253&gt;=DU$5,$G253&lt;=DU$6),IF($M253&gt;0,4,3),0)),IF(AND($D253&lt;=DU$6,$E253&gt;=DU$5),60,0)))</f>
        <v/>
      </c>
      <c r="DV253" s="80" t="str">
        <f>IF(OR($A253="",NOT(ISNUMBER($G253))),"",IF(AND($F253&lt;=DV$6,$G253&gt;=DV$5),IF(DV$5&gt;$N253,5,$K253)*10+IF(AND($F253&gt;=DV$5,$F253&lt;=DV$6),IF(AND($G253&gt;=DV$5,$G253&lt;=DV$6),5,IF($L253=1,2,1)),IF(AND($G253&gt;=DV$5,$G253&lt;=DV$6),IF($M253&gt;0,4,3),0)),IF(AND($D253&lt;=DV$6,$E253&gt;=DV$5),60,0)))</f>
        <v/>
      </c>
      <c r="DW253" s="80" t="str">
        <f>IF(OR($A253="",NOT(ISNUMBER($G253))),"",IF(AND($F253&lt;=DW$6,$G253&gt;=DW$5),IF(DW$5&gt;$N253,5,$K253)*10+IF(AND($F253&gt;=DW$5,$F253&lt;=DW$6),IF(AND($G253&gt;=DW$5,$G253&lt;=DW$6),5,IF($L253=1,2,1)),IF(AND($G253&gt;=DW$5,$G253&lt;=DW$6),IF($M253&gt;0,4,3),0)),IF(AND($D253&lt;=DW$6,$E253&gt;=DW$5),60,0)))</f>
        <v/>
      </c>
      <c r="DX253" s="80" t="str">
        <f>IF(OR($A253="",NOT(ISNUMBER($G253))),"",IF(AND($F253&lt;=DX$6,$G253&gt;=DX$5),IF(DX$5&gt;$N253,5,$K253)*10+IF(AND($F253&gt;=DX$5,$F253&lt;=DX$6),IF(AND($G253&gt;=DX$5,$G253&lt;=DX$6),5,IF($L253=1,2,1)),IF(AND($G253&gt;=DX$5,$G253&lt;=DX$6),IF($M253&gt;0,4,3),0)),IF(AND($D253&lt;=DX$6,$E253&gt;=DX$5),60,0)))</f>
        <v/>
      </c>
      <c r="DY253" s="80" t="str">
        <f>IF(OR($A253="",NOT(ISNUMBER($G253))),"",IF(AND($F253&lt;=DY$6,$G253&gt;=DY$5),IF(DY$5&gt;$N253,5,$K253)*10+IF(AND($F253&gt;=DY$5,$F253&lt;=DY$6),IF(AND($G253&gt;=DY$5,$G253&lt;=DY$6),5,IF($L253=1,2,1)),IF(AND($G253&gt;=DY$5,$G253&lt;=DY$6),IF($M253&gt;0,4,3),0)),IF(AND($D253&lt;=DY$6,$E253&gt;=DY$5),60,0)))</f>
        <v/>
      </c>
      <c r="DZ253" s="80" t="str">
        <f>IF(OR($A253="",NOT(ISNUMBER($G253))),"",IF(AND($F253&lt;=DZ$6,$G253&gt;=DZ$5),IF(DZ$5&gt;$N253,5,$K253)*10+IF(AND($F253&gt;=DZ$5,$F253&lt;=DZ$6),IF(AND($G253&gt;=DZ$5,$G253&lt;=DZ$6),5,IF($L253=1,2,1)),IF(AND($G253&gt;=DZ$5,$G253&lt;=DZ$6),IF($M253&gt;0,4,3),0)),IF(AND($D253&lt;=DZ$6,$E253&gt;=DZ$5),60,0)))</f>
        <v/>
      </c>
      <c r="EA253" s="80" t="str">
        <f>IF(OR($A253="",NOT(ISNUMBER($G253))),"",IF(AND($F253&lt;=EA$6,$G253&gt;=EA$5),IF(EA$5&gt;$N253,5,$K253)*10+IF(AND($F253&gt;=EA$5,$F253&lt;=EA$6),IF(AND($G253&gt;=EA$5,$G253&lt;=EA$6),5,IF($L253=1,2,1)),IF(AND($G253&gt;=EA$5,$G253&lt;=EA$6),IF($M253&gt;0,4,3),0)),IF(AND($D253&lt;=EA$6,$E253&gt;=EA$5),60,0)))</f>
        <v/>
      </c>
      <c r="EB253" s="80" t="str">
        <f>IF(OR($A253="",NOT(ISNUMBER($G253))),"",IF(AND($F253&lt;=EB$6,$G253&gt;=EB$5),IF(EB$5&gt;$N253,5,$K253)*10+IF(AND($F253&gt;=EB$5,$F253&lt;=EB$6),IF(AND($G253&gt;=EB$5,$G253&lt;=EB$6),5,IF($L253=1,2,1)),IF(AND($G253&gt;=EB$5,$G253&lt;=EB$6),IF($M253&gt;0,4,3),0)),IF(AND($D253&lt;=EB$6,$E253&gt;=EB$5),60,0)))</f>
        <v/>
      </c>
      <c r="EC253" s="80" t="str">
        <f>IF(OR($A253="",NOT(ISNUMBER($G253))),"",IF(AND($F253&lt;=EC$6,$G253&gt;=EC$5),IF(EC$5&gt;$N253,5,$K253)*10+IF(AND($F253&gt;=EC$5,$F253&lt;=EC$6),IF(AND($G253&gt;=EC$5,$G253&lt;=EC$6),5,IF($L253=1,2,1)),IF(AND($G253&gt;=EC$5,$G253&lt;=EC$6),IF($M253&gt;0,4,3),0)),IF(AND($D253&lt;=EC$6,$E253&gt;=EC$5),60,0)))</f>
        <v/>
      </c>
      <c r="ED253" s="80" t="str">
        <f>IF(OR($A253="",NOT(ISNUMBER($G253))),"",IF(AND($F253&lt;=ED$6,$G253&gt;=ED$5),IF(ED$5&gt;$N253,5,$K253)*10+IF(AND($F253&gt;=ED$5,$F253&lt;=ED$6),IF(AND($G253&gt;=ED$5,$G253&lt;=ED$6),5,IF($L253=1,2,1)),IF(AND($G253&gt;=ED$5,$G253&lt;=ED$6),IF($M253&gt;0,4,3),0)),IF(AND($D253&lt;=ED$6,$E253&gt;=ED$5),60,0)))</f>
        <v/>
      </c>
    </row>
    <row r="254" ht="18" customHeight="1">
      <c r="A254" s="52" t="str">
        <f>IF(Tasks!$B254="","",Tasks!$A254)</f>
        <v/>
      </c>
      <c r="B254" s="78" t="str">
        <f>IF(Tasks!$B254="","",Tasks!$B254)</f>
        <v/>
      </c>
      <c r="C254" s="25" t="str">
        <f>IF($B254="","",IF(AND(Tasks!$D254="",Tasks!$G254=""),"-",IF(Tasks!$D254="","",Tasks!$D254&amp;IF(OR(Tasks!$E254="",Tasks!$E254="FS"),IF(N(Tasks!$F254)=0,"","FS"),Tasks!$E254)&amp;IF(N(Tasks!$F254)=0,"",IF(Tasks!$F254&gt;0,"+","")&amp;Tasks!$F254))&amp;IF(AND(Tasks!$D254&lt;&gt;"",Tasks!$G254&lt;&gt;""),", ","")&amp;IF(Tasks!$G254="","",Tasks!$G254&amp;IF(OR(Tasks!$H254="",Tasks!$H254="FS"),IF(N(Tasks!$I254)=0,"","FS"),Tasks!$H254)&amp;IF(N(Tasks!$I254)=0,"",IF(Tasks!$I254&gt;0,"+","")&amp;Tasks!$I254))))</f>
        <v/>
      </c>
      <c r="D254" s="51" t="str">
        <f>IF(OR($B254="",Tasks!$Q254=""),"",Tasks!$Q254)</f>
        <v/>
      </c>
      <c r="E254" s="51" t="str">
        <f>IF(OR($B254="",Tasks!$R254=""),"",Tasks!$R254)</f>
        <v/>
      </c>
      <c r="F254" s="51" t="str">
        <f>IF(OR($B254="",Tasks!$S254=""),"",Tasks!$S254)</f>
        <v/>
      </c>
      <c r="G254" s="51" t="str">
        <f>IF(OR($B254="",Tasks!$T254=""),"",Tasks!$T254)</f>
        <v/>
      </c>
      <c r="H254" s="52" t="str">
        <f>IF($B254="","",Tasks!$AE254)</f>
        <v/>
      </c>
      <c r="I254" s="79" t="str">
        <f>IF($B254="","",Tasks!$AF254)</f>
        <v/>
      </c>
      <c r="J254" s="53" t="str">
        <f>IF(OR($B254="",Tasks!$V254=""),"",Tasks!$V254)</f>
        <v/>
      </c>
      <c r="K254" s="52" t="str">
        <f>IF($B254="","",Tasks!$AA254)</f>
        <v/>
      </c>
      <c r="L254" s="52" t="str">
        <f>IF($B254="","",Tasks!$AB254)</f>
        <v/>
      </c>
      <c r="M254" s="52" t="str">
        <f>IF($B254="","",Tasks!$Z254)</f>
        <v/>
      </c>
      <c r="N254" s="52" t="str">
        <f>IF(OR($B254="",Tasks!$AG254=""),"",Tasks!$AG254)</f>
        <v/>
      </c>
      <c r="O254" s="80" t="str">
        <f>IF(OR($A254="",NOT(ISNUMBER($G254))),"",IF(AND($F254&lt;=O$6,$G254&gt;=O$5),IF(O$5&gt;$N254,5,$K254)*10+IF(AND($F254&gt;=O$5,$F254&lt;=O$6),IF(AND($G254&gt;=O$5,$G254&lt;=O$6),5,IF($L254=1,2,1)),IF(AND($G254&gt;=O$5,$G254&lt;=O$6),IF($M254&gt;0,4,3),0)),IF(AND($D254&lt;=O$6,$E254&gt;=O$5),60,0)))</f>
        <v/>
      </c>
      <c r="P254" s="80" t="str">
        <f>IF(OR($A254="",NOT(ISNUMBER($G254))),"",IF(AND($F254&lt;=P$6,$G254&gt;=P$5),IF(P$5&gt;$N254,5,$K254)*10+IF(AND($F254&gt;=P$5,$F254&lt;=P$6),IF(AND($G254&gt;=P$5,$G254&lt;=P$6),5,IF($L254=1,2,1)),IF(AND($G254&gt;=P$5,$G254&lt;=P$6),IF($M254&gt;0,4,3),0)),IF(AND($D254&lt;=P$6,$E254&gt;=P$5),60,0)))</f>
        <v/>
      </c>
      <c r="Q254" s="80" t="str">
        <f>IF(OR($A254="",NOT(ISNUMBER($G254))),"",IF(AND($F254&lt;=Q$6,$G254&gt;=Q$5),IF(Q$5&gt;$N254,5,$K254)*10+IF(AND($F254&gt;=Q$5,$F254&lt;=Q$6),IF(AND($G254&gt;=Q$5,$G254&lt;=Q$6),5,IF($L254=1,2,1)),IF(AND($G254&gt;=Q$5,$G254&lt;=Q$6),IF($M254&gt;0,4,3),0)),IF(AND($D254&lt;=Q$6,$E254&gt;=Q$5),60,0)))</f>
        <v/>
      </c>
      <c r="R254" s="80" t="str">
        <f>IF(OR($A254="",NOT(ISNUMBER($G254))),"",IF(AND($F254&lt;=R$6,$G254&gt;=R$5),IF(R$5&gt;$N254,5,$K254)*10+IF(AND($F254&gt;=R$5,$F254&lt;=R$6),IF(AND($G254&gt;=R$5,$G254&lt;=R$6),5,IF($L254=1,2,1)),IF(AND($G254&gt;=R$5,$G254&lt;=R$6),IF($M254&gt;0,4,3),0)),IF(AND($D254&lt;=R$6,$E254&gt;=R$5),60,0)))</f>
        <v/>
      </c>
      <c r="S254" s="80" t="str">
        <f>IF(OR($A254="",NOT(ISNUMBER($G254))),"",IF(AND($F254&lt;=S$6,$G254&gt;=S$5),IF(S$5&gt;$N254,5,$K254)*10+IF(AND($F254&gt;=S$5,$F254&lt;=S$6),IF(AND($G254&gt;=S$5,$G254&lt;=S$6),5,IF($L254=1,2,1)),IF(AND($G254&gt;=S$5,$G254&lt;=S$6),IF($M254&gt;0,4,3),0)),IF(AND($D254&lt;=S$6,$E254&gt;=S$5),60,0)))</f>
        <v/>
      </c>
      <c r="T254" s="80" t="str">
        <f>IF(OR($A254="",NOT(ISNUMBER($G254))),"",IF(AND($F254&lt;=T$6,$G254&gt;=T$5),IF(T$5&gt;$N254,5,$K254)*10+IF(AND($F254&gt;=T$5,$F254&lt;=T$6),IF(AND($G254&gt;=T$5,$G254&lt;=T$6),5,IF($L254=1,2,1)),IF(AND($G254&gt;=T$5,$G254&lt;=T$6),IF($M254&gt;0,4,3),0)),IF(AND($D254&lt;=T$6,$E254&gt;=T$5),60,0)))</f>
        <v/>
      </c>
      <c r="U254" s="80" t="str">
        <f>IF(OR($A254="",NOT(ISNUMBER($G254))),"",IF(AND($F254&lt;=U$6,$G254&gt;=U$5),IF(U$5&gt;$N254,5,$K254)*10+IF(AND($F254&gt;=U$5,$F254&lt;=U$6),IF(AND($G254&gt;=U$5,$G254&lt;=U$6),5,IF($L254=1,2,1)),IF(AND($G254&gt;=U$5,$G254&lt;=U$6),IF($M254&gt;0,4,3),0)),IF(AND($D254&lt;=U$6,$E254&gt;=U$5),60,0)))</f>
        <v/>
      </c>
      <c r="V254" s="80" t="str">
        <f>IF(OR($A254="",NOT(ISNUMBER($G254))),"",IF(AND($F254&lt;=V$6,$G254&gt;=V$5),IF(V$5&gt;$N254,5,$K254)*10+IF(AND($F254&gt;=V$5,$F254&lt;=V$6),IF(AND($G254&gt;=V$5,$G254&lt;=V$6),5,IF($L254=1,2,1)),IF(AND($G254&gt;=V$5,$G254&lt;=V$6),IF($M254&gt;0,4,3),0)),IF(AND($D254&lt;=V$6,$E254&gt;=V$5),60,0)))</f>
        <v/>
      </c>
      <c r="W254" s="80" t="str">
        <f>IF(OR($A254="",NOT(ISNUMBER($G254))),"",IF(AND($F254&lt;=W$6,$G254&gt;=W$5),IF(W$5&gt;$N254,5,$K254)*10+IF(AND($F254&gt;=W$5,$F254&lt;=W$6),IF(AND($G254&gt;=W$5,$G254&lt;=W$6),5,IF($L254=1,2,1)),IF(AND($G254&gt;=W$5,$G254&lt;=W$6),IF($M254&gt;0,4,3),0)),IF(AND($D254&lt;=W$6,$E254&gt;=W$5),60,0)))</f>
        <v/>
      </c>
      <c r="X254" s="80" t="str">
        <f>IF(OR($A254="",NOT(ISNUMBER($G254))),"",IF(AND($F254&lt;=X$6,$G254&gt;=X$5),IF(X$5&gt;$N254,5,$K254)*10+IF(AND($F254&gt;=X$5,$F254&lt;=X$6),IF(AND($G254&gt;=X$5,$G254&lt;=X$6),5,IF($L254=1,2,1)),IF(AND($G254&gt;=X$5,$G254&lt;=X$6),IF($M254&gt;0,4,3),0)),IF(AND($D254&lt;=X$6,$E254&gt;=X$5),60,0)))</f>
        <v/>
      </c>
      <c r="Y254" s="80" t="str">
        <f>IF(OR($A254="",NOT(ISNUMBER($G254))),"",IF(AND($F254&lt;=Y$6,$G254&gt;=Y$5),IF(Y$5&gt;$N254,5,$K254)*10+IF(AND($F254&gt;=Y$5,$F254&lt;=Y$6),IF(AND($G254&gt;=Y$5,$G254&lt;=Y$6),5,IF($L254=1,2,1)),IF(AND($G254&gt;=Y$5,$G254&lt;=Y$6),IF($M254&gt;0,4,3),0)),IF(AND($D254&lt;=Y$6,$E254&gt;=Y$5),60,0)))</f>
        <v/>
      </c>
      <c r="Z254" s="80" t="str">
        <f>IF(OR($A254="",NOT(ISNUMBER($G254))),"",IF(AND($F254&lt;=Z$6,$G254&gt;=Z$5),IF(Z$5&gt;$N254,5,$K254)*10+IF(AND($F254&gt;=Z$5,$F254&lt;=Z$6),IF(AND($G254&gt;=Z$5,$G254&lt;=Z$6),5,IF($L254=1,2,1)),IF(AND($G254&gt;=Z$5,$G254&lt;=Z$6),IF($M254&gt;0,4,3),0)),IF(AND($D254&lt;=Z$6,$E254&gt;=Z$5),60,0)))</f>
        <v/>
      </c>
      <c r="AA254" s="80" t="str">
        <f>IF(OR($A254="",NOT(ISNUMBER($G254))),"",IF(AND($F254&lt;=AA$6,$G254&gt;=AA$5),IF(AA$5&gt;$N254,5,$K254)*10+IF(AND($F254&gt;=AA$5,$F254&lt;=AA$6),IF(AND($G254&gt;=AA$5,$G254&lt;=AA$6),5,IF($L254=1,2,1)),IF(AND($G254&gt;=AA$5,$G254&lt;=AA$6),IF($M254&gt;0,4,3),0)),IF(AND($D254&lt;=AA$6,$E254&gt;=AA$5),60,0)))</f>
        <v/>
      </c>
      <c r="AB254" s="80" t="str">
        <f>IF(OR($A254="",NOT(ISNUMBER($G254))),"",IF(AND($F254&lt;=AB$6,$G254&gt;=AB$5),IF(AB$5&gt;$N254,5,$K254)*10+IF(AND($F254&gt;=AB$5,$F254&lt;=AB$6),IF(AND($G254&gt;=AB$5,$G254&lt;=AB$6),5,IF($L254=1,2,1)),IF(AND($G254&gt;=AB$5,$G254&lt;=AB$6),IF($M254&gt;0,4,3),0)),IF(AND($D254&lt;=AB$6,$E254&gt;=AB$5),60,0)))</f>
        <v/>
      </c>
      <c r="AC254" s="80" t="str">
        <f>IF(OR($A254="",NOT(ISNUMBER($G254))),"",IF(AND($F254&lt;=AC$6,$G254&gt;=AC$5),IF(AC$5&gt;$N254,5,$K254)*10+IF(AND($F254&gt;=AC$5,$F254&lt;=AC$6),IF(AND($G254&gt;=AC$5,$G254&lt;=AC$6),5,IF($L254=1,2,1)),IF(AND($G254&gt;=AC$5,$G254&lt;=AC$6),IF($M254&gt;0,4,3),0)),IF(AND($D254&lt;=AC$6,$E254&gt;=AC$5),60,0)))</f>
        <v/>
      </c>
      <c r="AD254" s="80" t="str">
        <f>IF(OR($A254="",NOT(ISNUMBER($G254))),"",IF(AND($F254&lt;=AD$6,$G254&gt;=AD$5),IF(AD$5&gt;$N254,5,$K254)*10+IF(AND($F254&gt;=AD$5,$F254&lt;=AD$6),IF(AND($G254&gt;=AD$5,$G254&lt;=AD$6),5,IF($L254=1,2,1)),IF(AND($G254&gt;=AD$5,$G254&lt;=AD$6),IF($M254&gt;0,4,3),0)),IF(AND($D254&lt;=AD$6,$E254&gt;=AD$5),60,0)))</f>
        <v/>
      </c>
      <c r="AE254" s="80" t="str">
        <f>IF(OR($A254="",NOT(ISNUMBER($G254))),"",IF(AND($F254&lt;=AE$6,$G254&gt;=AE$5),IF(AE$5&gt;$N254,5,$K254)*10+IF(AND($F254&gt;=AE$5,$F254&lt;=AE$6),IF(AND($G254&gt;=AE$5,$G254&lt;=AE$6),5,IF($L254=1,2,1)),IF(AND($G254&gt;=AE$5,$G254&lt;=AE$6),IF($M254&gt;0,4,3),0)),IF(AND($D254&lt;=AE$6,$E254&gt;=AE$5),60,0)))</f>
        <v/>
      </c>
      <c r="AF254" s="80" t="str">
        <f>IF(OR($A254="",NOT(ISNUMBER($G254))),"",IF(AND($F254&lt;=AF$6,$G254&gt;=AF$5),IF(AF$5&gt;$N254,5,$K254)*10+IF(AND($F254&gt;=AF$5,$F254&lt;=AF$6),IF(AND($G254&gt;=AF$5,$G254&lt;=AF$6),5,IF($L254=1,2,1)),IF(AND($G254&gt;=AF$5,$G254&lt;=AF$6),IF($M254&gt;0,4,3),0)),IF(AND($D254&lt;=AF$6,$E254&gt;=AF$5),60,0)))</f>
        <v/>
      </c>
      <c r="AG254" s="80" t="str">
        <f>IF(OR($A254="",NOT(ISNUMBER($G254))),"",IF(AND($F254&lt;=AG$6,$G254&gt;=AG$5),IF(AG$5&gt;$N254,5,$K254)*10+IF(AND($F254&gt;=AG$5,$F254&lt;=AG$6),IF(AND($G254&gt;=AG$5,$G254&lt;=AG$6),5,IF($L254=1,2,1)),IF(AND($G254&gt;=AG$5,$G254&lt;=AG$6),IF($M254&gt;0,4,3),0)),IF(AND($D254&lt;=AG$6,$E254&gt;=AG$5),60,0)))</f>
        <v/>
      </c>
      <c r="AH254" s="80" t="str">
        <f>IF(OR($A254="",NOT(ISNUMBER($G254))),"",IF(AND($F254&lt;=AH$6,$G254&gt;=AH$5),IF(AH$5&gt;$N254,5,$K254)*10+IF(AND($F254&gt;=AH$5,$F254&lt;=AH$6),IF(AND($G254&gt;=AH$5,$G254&lt;=AH$6),5,IF($L254=1,2,1)),IF(AND($G254&gt;=AH$5,$G254&lt;=AH$6),IF($M254&gt;0,4,3),0)),IF(AND($D254&lt;=AH$6,$E254&gt;=AH$5),60,0)))</f>
        <v/>
      </c>
      <c r="AI254" s="80" t="str">
        <f>IF(OR($A254="",NOT(ISNUMBER($G254))),"",IF(AND($F254&lt;=AI$6,$G254&gt;=AI$5),IF(AI$5&gt;$N254,5,$K254)*10+IF(AND($F254&gt;=AI$5,$F254&lt;=AI$6),IF(AND($G254&gt;=AI$5,$G254&lt;=AI$6),5,IF($L254=1,2,1)),IF(AND($G254&gt;=AI$5,$G254&lt;=AI$6),IF($M254&gt;0,4,3),0)),IF(AND($D254&lt;=AI$6,$E254&gt;=AI$5),60,0)))</f>
        <v/>
      </c>
      <c r="AJ254" s="80" t="str">
        <f>IF(OR($A254="",NOT(ISNUMBER($G254))),"",IF(AND($F254&lt;=AJ$6,$G254&gt;=AJ$5),IF(AJ$5&gt;$N254,5,$K254)*10+IF(AND($F254&gt;=AJ$5,$F254&lt;=AJ$6),IF(AND($G254&gt;=AJ$5,$G254&lt;=AJ$6),5,IF($L254=1,2,1)),IF(AND($G254&gt;=AJ$5,$G254&lt;=AJ$6),IF($M254&gt;0,4,3),0)),IF(AND($D254&lt;=AJ$6,$E254&gt;=AJ$5),60,0)))</f>
        <v/>
      </c>
      <c r="AK254" s="80" t="str">
        <f>IF(OR($A254="",NOT(ISNUMBER($G254))),"",IF(AND($F254&lt;=AK$6,$G254&gt;=AK$5),IF(AK$5&gt;$N254,5,$K254)*10+IF(AND($F254&gt;=AK$5,$F254&lt;=AK$6),IF(AND($G254&gt;=AK$5,$G254&lt;=AK$6),5,IF($L254=1,2,1)),IF(AND($G254&gt;=AK$5,$G254&lt;=AK$6),IF($M254&gt;0,4,3),0)),IF(AND($D254&lt;=AK$6,$E254&gt;=AK$5),60,0)))</f>
        <v/>
      </c>
      <c r="AL254" s="80" t="str">
        <f>IF(OR($A254="",NOT(ISNUMBER($G254))),"",IF(AND($F254&lt;=AL$6,$G254&gt;=AL$5),IF(AL$5&gt;$N254,5,$K254)*10+IF(AND($F254&gt;=AL$5,$F254&lt;=AL$6),IF(AND($G254&gt;=AL$5,$G254&lt;=AL$6),5,IF($L254=1,2,1)),IF(AND($G254&gt;=AL$5,$G254&lt;=AL$6),IF($M254&gt;0,4,3),0)),IF(AND($D254&lt;=AL$6,$E254&gt;=AL$5),60,0)))</f>
        <v/>
      </c>
      <c r="AM254" s="80" t="str">
        <f>IF(OR($A254="",NOT(ISNUMBER($G254))),"",IF(AND($F254&lt;=AM$6,$G254&gt;=AM$5),IF(AM$5&gt;$N254,5,$K254)*10+IF(AND($F254&gt;=AM$5,$F254&lt;=AM$6),IF(AND($G254&gt;=AM$5,$G254&lt;=AM$6),5,IF($L254=1,2,1)),IF(AND($G254&gt;=AM$5,$G254&lt;=AM$6),IF($M254&gt;0,4,3),0)),IF(AND($D254&lt;=AM$6,$E254&gt;=AM$5),60,0)))</f>
        <v/>
      </c>
      <c r="AN254" s="80" t="str">
        <f>IF(OR($A254="",NOT(ISNUMBER($G254))),"",IF(AND($F254&lt;=AN$6,$G254&gt;=AN$5),IF(AN$5&gt;$N254,5,$K254)*10+IF(AND($F254&gt;=AN$5,$F254&lt;=AN$6),IF(AND($G254&gt;=AN$5,$G254&lt;=AN$6),5,IF($L254=1,2,1)),IF(AND($G254&gt;=AN$5,$G254&lt;=AN$6),IF($M254&gt;0,4,3),0)),IF(AND($D254&lt;=AN$6,$E254&gt;=AN$5),60,0)))</f>
        <v/>
      </c>
      <c r="AO254" s="80" t="str">
        <f>IF(OR($A254="",NOT(ISNUMBER($G254))),"",IF(AND($F254&lt;=AO$6,$G254&gt;=AO$5),IF(AO$5&gt;$N254,5,$K254)*10+IF(AND($F254&gt;=AO$5,$F254&lt;=AO$6),IF(AND($G254&gt;=AO$5,$G254&lt;=AO$6),5,IF($L254=1,2,1)),IF(AND($G254&gt;=AO$5,$G254&lt;=AO$6),IF($M254&gt;0,4,3),0)),IF(AND($D254&lt;=AO$6,$E254&gt;=AO$5),60,0)))</f>
        <v/>
      </c>
      <c r="AP254" s="80" t="str">
        <f>IF(OR($A254="",NOT(ISNUMBER($G254))),"",IF(AND($F254&lt;=AP$6,$G254&gt;=AP$5),IF(AP$5&gt;$N254,5,$K254)*10+IF(AND($F254&gt;=AP$5,$F254&lt;=AP$6),IF(AND($G254&gt;=AP$5,$G254&lt;=AP$6),5,IF($L254=1,2,1)),IF(AND($G254&gt;=AP$5,$G254&lt;=AP$6),IF($M254&gt;0,4,3),0)),IF(AND($D254&lt;=AP$6,$E254&gt;=AP$5),60,0)))</f>
        <v/>
      </c>
      <c r="AQ254" s="80" t="str">
        <f>IF(OR($A254="",NOT(ISNUMBER($G254))),"",IF(AND($F254&lt;=AQ$6,$G254&gt;=AQ$5),IF(AQ$5&gt;$N254,5,$K254)*10+IF(AND($F254&gt;=AQ$5,$F254&lt;=AQ$6),IF(AND($G254&gt;=AQ$5,$G254&lt;=AQ$6),5,IF($L254=1,2,1)),IF(AND($G254&gt;=AQ$5,$G254&lt;=AQ$6),IF($M254&gt;0,4,3),0)),IF(AND($D254&lt;=AQ$6,$E254&gt;=AQ$5),60,0)))</f>
        <v/>
      </c>
      <c r="AR254" s="80" t="str">
        <f>IF(OR($A254="",NOT(ISNUMBER($G254))),"",IF(AND($F254&lt;=AR$6,$G254&gt;=AR$5),IF(AR$5&gt;$N254,5,$K254)*10+IF(AND($F254&gt;=AR$5,$F254&lt;=AR$6),IF(AND($G254&gt;=AR$5,$G254&lt;=AR$6),5,IF($L254=1,2,1)),IF(AND($G254&gt;=AR$5,$G254&lt;=AR$6),IF($M254&gt;0,4,3),0)),IF(AND($D254&lt;=AR$6,$E254&gt;=AR$5),60,0)))</f>
        <v/>
      </c>
      <c r="AS254" s="80" t="str">
        <f>IF(OR($A254="",NOT(ISNUMBER($G254))),"",IF(AND($F254&lt;=AS$6,$G254&gt;=AS$5),IF(AS$5&gt;$N254,5,$K254)*10+IF(AND($F254&gt;=AS$5,$F254&lt;=AS$6),IF(AND($G254&gt;=AS$5,$G254&lt;=AS$6),5,IF($L254=1,2,1)),IF(AND($G254&gt;=AS$5,$G254&lt;=AS$6),IF($M254&gt;0,4,3),0)),IF(AND($D254&lt;=AS$6,$E254&gt;=AS$5),60,0)))</f>
        <v/>
      </c>
      <c r="AT254" s="80" t="str">
        <f>IF(OR($A254="",NOT(ISNUMBER($G254))),"",IF(AND($F254&lt;=AT$6,$G254&gt;=AT$5),IF(AT$5&gt;$N254,5,$K254)*10+IF(AND($F254&gt;=AT$5,$F254&lt;=AT$6),IF(AND($G254&gt;=AT$5,$G254&lt;=AT$6),5,IF($L254=1,2,1)),IF(AND($G254&gt;=AT$5,$G254&lt;=AT$6),IF($M254&gt;0,4,3),0)),IF(AND($D254&lt;=AT$6,$E254&gt;=AT$5),60,0)))</f>
        <v/>
      </c>
      <c r="AU254" s="80" t="str">
        <f>IF(OR($A254="",NOT(ISNUMBER($G254))),"",IF(AND($F254&lt;=AU$6,$G254&gt;=AU$5),IF(AU$5&gt;$N254,5,$K254)*10+IF(AND($F254&gt;=AU$5,$F254&lt;=AU$6),IF(AND($G254&gt;=AU$5,$G254&lt;=AU$6),5,IF($L254=1,2,1)),IF(AND($G254&gt;=AU$5,$G254&lt;=AU$6),IF($M254&gt;0,4,3),0)),IF(AND($D254&lt;=AU$6,$E254&gt;=AU$5),60,0)))</f>
        <v/>
      </c>
      <c r="AV254" s="80" t="str">
        <f>IF(OR($A254="",NOT(ISNUMBER($G254))),"",IF(AND($F254&lt;=AV$6,$G254&gt;=AV$5),IF(AV$5&gt;$N254,5,$K254)*10+IF(AND($F254&gt;=AV$5,$F254&lt;=AV$6),IF(AND($G254&gt;=AV$5,$G254&lt;=AV$6),5,IF($L254=1,2,1)),IF(AND($G254&gt;=AV$5,$G254&lt;=AV$6),IF($M254&gt;0,4,3),0)),IF(AND($D254&lt;=AV$6,$E254&gt;=AV$5),60,0)))</f>
        <v/>
      </c>
      <c r="AW254" s="80" t="str">
        <f>IF(OR($A254="",NOT(ISNUMBER($G254))),"",IF(AND($F254&lt;=AW$6,$G254&gt;=AW$5),IF(AW$5&gt;$N254,5,$K254)*10+IF(AND($F254&gt;=AW$5,$F254&lt;=AW$6),IF(AND($G254&gt;=AW$5,$G254&lt;=AW$6),5,IF($L254=1,2,1)),IF(AND($G254&gt;=AW$5,$G254&lt;=AW$6),IF($M254&gt;0,4,3),0)),IF(AND($D254&lt;=AW$6,$E254&gt;=AW$5),60,0)))</f>
        <v/>
      </c>
      <c r="AX254" s="80" t="str">
        <f>IF(OR($A254="",NOT(ISNUMBER($G254))),"",IF(AND($F254&lt;=AX$6,$G254&gt;=AX$5),IF(AX$5&gt;$N254,5,$K254)*10+IF(AND($F254&gt;=AX$5,$F254&lt;=AX$6),IF(AND($G254&gt;=AX$5,$G254&lt;=AX$6),5,IF($L254=1,2,1)),IF(AND($G254&gt;=AX$5,$G254&lt;=AX$6),IF($M254&gt;0,4,3),0)),IF(AND($D254&lt;=AX$6,$E254&gt;=AX$5),60,0)))</f>
        <v/>
      </c>
      <c r="AY254" s="80" t="str">
        <f>IF(OR($A254="",NOT(ISNUMBER($G254))),"",IF(AND($F254&lt;=AY$6,$G254&gt;=AY$5),IF(AY$5&gt;$N254,5,$K254)*10+IF(AND($F254&gt;=AY$5,$F254&lt;=AY$6),IF(AND($G254&gt;=AY$5,$G254&lt;=AY$6),5,IF($L254=1,2,1)),IF(AND($G254&gt;=AY$5,$G254&lt;=AY$6),IF($M254&gt;0,4,3),0)),IF(AND($D254&lt;=AY$6,$E254&gt;=AY$5),60,0)))</f>
        <v/>
      </c>
      <c r="AZ254" s="80" t="str">
        <f>IF(OR($A254="",NOT(ISNUMBER($G254))),"",IF(AND($F254&lt;=AZ$6,$G254&gt;=AZ$5),IF(AZ$5&gt;$N254,5,$K254)*10+IF(AND($F254&gt;=AZ$5,$F254&lt;=AZ$6),IF(AND($G254&gt;=AZ$5,$G254&lt;=AZ$6),5,IF($L254=1,2,1)),IF(AND($G254&gt;=AZ$5,$G254&lt;=AZ$6),IF($M254&gt;0,4,3),0)),IF(AND($D254&lt;=AZ$6,$E254&gt;=AZ$5),60,0)))</f>
        <v/>
      </c>
      <c r="BA254" s="80" t="str">
        <f>IF(OR($A254="",NOT(ISNUMBER($G254))),"",IF(AND($F254&lt;=BA$6,$G254&gt;=BA$5),IF(BA$5&gt;$N254,5,$K254)*10+IF(AND($F254&gt;=BA$5,$F254&lt;=BA$6),IF(AND($G254&gt;=BA$5,$G254&lt;=BA$6),5,IF($L254=1,2,1)),IF(AND($G254&gt;=BA$5,$G254&lt;=BA$6),IF($M254&gt;0,4,3),0)),IF(AND($D254&lt;=BA$6,$E254&gt;=BA$5),60,0)))</f>
        <v/>
      </c>
      <c r="BB254" s="80" t="str">
        <f>IF(OR($A254="",NOT(ISNUMBER($G254))),"",IF(AND($F254&lt;=BB$6,$G254&gt;=BB$5),IF(BB$5&gt;$N254,5,$K254)*10+IF(AND($F254&gt;=BB$5,$F254&lt;=BB$6),IF(AND($G254&gt;=BB$5,$G254&lt;=BB$6),5,IF($L254=1,2,1)),IF(AND($G254&gt;=BB$5,$G254&lt;=BB$6),IF($M254&gt;0,4,3),0)),IF(AND($D254&lt;=BB$6,$E254&gt;=BB$5),60,0)))</f>
        <v/>
      </c>
      <c r="BC254" s="80" t="str">
        <f>IF(OR($A254="",NOT(ISNUMBER($G254))),"",IF(AND($F254&lt;=BC$6,$G254&gt;=BC$5),IF(BC$5&gt;$N254,5,$K254)*10+IF(AND($F254&gt;=BC$5,$F254&lt;=BC$6),IF(AND($G254&gt;=BC$5,$G254&lt;=BC$6),5,IF($L254=1,2,1)),IF(AND($G254&gt;=BC$5,$G254&lt;=BC$6),IF($M254&gt;0,4,3),0)),IF(AND($D254&lt;=BC$6,$E254&gt;=BC$5),60,0)))</f>
        <v/>
      </c>
      <c r="BD254" s="80" t="str">
        <f>IF(OR($A254="",NOT(ISNUMBER($G254))),"",IF(AND($F254&lt;=BD$6,$G254&gt;=BD$5),IF(BD$5&gt;$N254,5,$K254)*10+IF(AND($F254&gt;=BD$5,$F254&lt;=BD$6),IF(AND($G254&gt;=BD$5,$G254&lt;=BD$6),5,IF($L254=1,2,1)),IF(AND($G254&gt;=BD$5,$G254&lt;=BD$6),IF($M254&gt;0,4,3),0)),IF(AND($D254&lt;=BD$6,$E254&gt;=BD$5),60,0)))</f>
        <v/>
      </c>
      <c r="BE254" s="80" t="str">
        <f>IF(OR($A254="",NOT(ISNUMBER($G254))),"",IF(AND($F254&lt;=BE$6,$G254&gt;=BE$5),IF(BE$5&gt;$N254,5,$K254)*10+IF(AND($F254&gt;=BE$5,$F254&lt;=BE$6),IF(AND($G254&gt;=BE$5,$G254&lt;=BE$6),5,IF($L254=1,2,1)),IF(AND($G254&gt;=BE$5,$G254&lt;=BE$6),IF($M254&gt;0,4,3),0)),IF(AND($D254&lt;=BE$6,$E254&gt;=BE$5),60,0)))</f>
        <v/>
      </c>
      <c r="BF254" s="80" t="str">
        <f>IF(OR($A254="",NOT(ISNUMBER($G254))),"",IF(AND($F254&lt;=BF$6,$G254&gt;=BF$5),IF(BF$5&gt;$N254,5,$K254)*10+IF(AND($F254&gt;=BF$5,$F254&lt;=BF$6),IF(AND($G254&gt;=BF$5,$G254&lt;=BF$6),5,IF($L254=1,2,1)),IF(AND($G254&gt;=BF$5,$G254&lt;=BF$6),IF($M254&gt;0,4,3),0)),IF(AND($D254&lt;=BF$6,$E254&gt;=BF$5),60,0)))</f>
        <v/>
      </c>
      <c r="BG254" s="80" t="str">
        <f>IF(OR($A254="",NOT(ISNUMBER($G254))),"",IF(AND($F254&lt;=BG$6,$G254&gt;=BG$5),IF(BG$5&gt;$N254,5,$K254)*10+IF(AND($F254&gt;=BG$5,$F254&lt;=BG$6),IF(AND($G254&gt;=BG$5,$G254&lt;=BG$6),5,IF($L254=1,2,1)),IF(AND($G254&gt;=BG$5,$G254&lt;=BG$6),IF($M254&gt;0,4,3),0)),IF(AND($D254&lt;=BG$6,$E254&gt;=BG$5),60,0)))</f>
        <v/>
      </c>
      <c r="BH254" s="80" t="str">
        <f>IF(OR($A254="",NOT(ISNUMBER($G254))),"",IF(AND($F254&lt;=BH$6,$G254&gt;=BH$5),IF(BH$5&gt;$N254,5,$K254)*10+IF(AND($F254&gt;=BH$5,$F254&lt;=BH$6),IF(AND($G254&gt;=BH$5,$G254&lt;=BH$6),5,IF($L254=1,2,1)),IF(AND($G254&gt;=BH$5,$G254&lt;=BH$6),IF($M254&gt;0,4,3),0)),IF(AND($D254&lt;=BH$6,$E254&gt;=BH$5),60,0)))</f>
        <v/>
      </c>
      <c r="BI254" s="80" t="str">
        <f>IF(OR($A254="",NOT(ISNUMBER($G254))),"",IF(AND($F254&lt;=BI$6,$G254&gt;=BI$5),IF(BI$5&gt;$N254,5,$K254)*10+IF(AND($F254&gt;=BI$5,$F254&lt;=BI$6),IF(AND($G254&gt;=BI$5,$G254&lt;=BI$6),5,IF($L254=1,2,1)),IF(AND($G254&gt;=BI$5,$G254&lt;=BI$6),IF($M254&gt;0,4,3),0)),IF(AND($D254&lt;=BI$6,$E254&gt;=BI$5),60,0)))</f>
        <v/>
      </c>
      <c r="BJ254" s="80" t="str">
        <f>IF(OR($A254="",NOT(ISNUMBER($G254))),"",IF(AND($F254&lt;=BJ$6,$G254&gt;=BJ$5),IF(BJ$5&gt;$N254,5,$K254)*10+IF(AND($F254&gt;=BJ$5,$F254&lt;=BJ$6),IF(AND($G254&gt;=BJ$5,$G254&lt;=BJ$6),5,IF($L254=1,2,1)),IF(AND($G254&gt;=BJ$5,$G254&lt;=BJ$6),IF($M254&gt;0,4,3),0)),IF(AND($D254&lt;=BJ$6,$E254&gt;=BJ$5),60,0)))</f>
        <v/>
      </c>
      <c r="BK254" s="80" t="str">
        <f>IF(OR($A254="",NOT(ISNUMBER($G254))),"",IF(AND($F254&lt;=BK$6,$G254&gt;=BK$5),IF(BK$5&gt;$N254,5,$K254)*10+IF(AND($F254&gt;=BK$5,$F254&lt;=BK$6),IF(AND($G254&gt;=BK$5,$G254&lt;=BK$6),5,IF($L254=1,2,1)),IF(AND($G254&gt;=BK$5,$G254&lt;=BK$6),IF($M254&gt;0,4,3),0)),IF(AND($D254&lt;=BK$6,$E254&gt;=BK$5),60,0)))</f>
        <v/>
      </c>
      <c r="BL254" s="80" t="str">
        <f>IF(OR($A254="",NOT(ISNUMBER($G254))),"",IF(AND($F254&lt;=BL$6,$G254&gt;=BL$5),IF(BL$5&gt;$N254,5,$K254)*10+IF(AND($F254&gt;=BL$5,$F254&lt;=BL$6),IF(AND($G254&gt;=BL$5,$G254&lt;=BL$6),5,IF($L254=1,2,1)),IF(AND($G254&gt;=BL$5,$G254&lt;=BL$6),IF($M254&gt;0,4,3),0)),IF(AND($D254&lt;=BL$6,$E254&gt;=BL$5),60,0)))</f>
        <v/>
      </c>
      <c r="BM254" s="80" t="str">
        <f>IF(OR($A254="",NOT(ISNUMBER($G254))),"",IF(AND($F254&lt;=BM$6,$G254&gt;=BM$5),IF(BM$5&gt;$N254,5,$K254)*10+IF(AND($F254&gt;=BM$5,$F254&lt;=BM$6),IF(AND($G254&gt;=BM$5,$G254&lt;=BM$6),5,IF($L254=1,2,1)),IF(AND($G254&gt;=BM$5,$G254&lt;=BM$6),IF($M254&gt;0,4,3),0)),IF(AND($D254&lt;=BM$6,$E254&gt;=BM$5),60,0)))</f>
        <v/>
      </c>
      <c r="BN254" s="80" t="str">
        <f>IF(OR($A254="",NOT(ISNUMBER($G254))),"",IF(AND($F254&lt;=BN$6,$G254&gt;=BN$5),IF(BN$5&gt;$N254,5,$K254)*10+IF(AND($F254&gt;=BN$5,$F254&lt;=BN$6),IF(AND($G254&gt;=BN$5,$G254&lt;=BN$6),5,IF($L254=1,2,1)),IF(AND($G254&gt;=BN$5,$G254&lt;=BN$6),IF($M254&gt;0,4,3),0)),IF(AND($D254&lt;=BN$6,$E254&gt;=BN$5),60,0)))</f>
        <v/>
      </c>
      <c r="BO254" s="80" t="str">
        <f>IF(OR($A254="",NOT(ISNUMBER($G254))),"",IF(AND($F254&lt;=BO$6,$G254&gt;=BO$5),IF(BO$5&gt;$N254,5,$K254)*10+IF(AND($F254&gt;=BO$5,$F254&lt;=BO$6),IF(AND($G254&gt;=BO$5,$G254&lt;=BO$6),5,IF($L254=1,2,1)),IF(AND($G254&gt;=BO$5,$G254&lt;=BO$6),IF($M254&gt;0,4,3),0)),IF(AND($D254&lt;=BO$6,$E254&gt;=BO$5),60,0)))</f>
        <v/>
      </c>
      <c r="BP254" s="80" t="str">
        <f>IF(OR($A254="",NOT(ISNUMBER($G254))),"",IF(AND($F254&lt;=BP$6,$G254&gt;=BP$5),IF(BP$5&gt;$N254,5,$K254)*10+IF(AND($F254&gt;=BP$5,$F254&lt;=BP$6),IF(AND($G254&gt;=BP$5,$G254&lt;=BP$6),5,IF($L254=1,2,1)),IF(AND($G254&gt;=BP$5,$G254&lt;=BP$6),IF($M254&gt;0,4,3),0)),IF(AND($D254&lt;=BP$6,$E254&gt;=BP$5),60,0)))</f>
        <v/>
      </c>
      <c r="BQ254" s="80" t="str">
        <f>IF(OR($A254="",NOT(ISNUMBER($G254))),"",IF(AND($F254&lt;=BQ$6,$G254&gt;=BQ$5),IF(BQ$5&gt;$N254,5,$K254)*10+IF(AND($F254&gt;=BQ$5,$F254&lt;=BQ$6),IF(AND($G254&gt;=BQ$5,$G254&lt;=BQ$6),5,IF($L254=1,2,1)),IF(AND($G254&gt;=BQ$5,$G254&lt;=BQ$6),IF($M254&gt;0,4,3),0)),IF(AND($D254&lt;=BQ$6,$E254&gt;=BQ$5),60,0)))</f>
        <v/>
      </c>
      <c r="BR254" s="80" t="str">
        <f>IF(OR($A254="",NOT(ISNUMBER($G254))),"",IF(AND($F254&lt;=BR$6,$G254&gt;=BR$5),IF(BR$5&gt;$N254,5,$K254)*10+IF(AND($F254&gt;=BR$5,$F254&lt;=BR$6),IF(AND($G254&gt;=BR$5,$G254&lt;=BR$6),5,IF($L254=1,2,1)),IF(AND($G254&gt;=BR$5,$G254&lt;=BR$6),IF($M254&gt;0,4,3),0)),IF(AND($D254&lt;=BR$6,$E254&gt;=BR$5),60,0)))</f>
        <v/>
      </c>
      <c r="BS254" s="80" t="str">
        <f>IF(OR($A254="",NOT(ISNUMBER($G254))),"",IF(AND($F254&lt;=BS$6,$G254&gt;=BS$5),IF(BS$5&gt;$N254,5,$K254)*10+IF(AND($F254&gt;=BS$5,$F254&lt;=BS$6),IF(AND($G254&gt;=BS$5,$G254&lt;=BS$6),5,IF($L254=1,2,1)),IF(AND($G254&gt;=BS$5,$G254&lt;=BS$6),IF($M254&gt;0,4,3),0)),IF(AND($D254&lt;=BS$6,$E254&gt;=BS$5),60,0)))</f>
        <v/>
      </c>
      <c r="BT254" s="80" t="str">
        <f>IF(OR($A254="",NOT(ISNUMBER($G254))),"",IF(AND($F254&lt;=BT$6,$G254&gt;=BT$5),IF(BT$5&gt;$N254,5,$K254)*10+IF(AND($F254&gt;=BT$5,$F254&lt;=BT$6),IF(AND($G254&gt;=BT$5,$G254&lt;=BT$6),5,IF($L254=1,2,1)),IF(AND($G254&gt;=BT$5,$G254&lt;=BT$6),IF($M254&gt;0,4,3),0)),IF(AND($D254&lt;=BT$6,$E254&gt;=BT$5),60,0)))</f>
        <v/>
      </c>
      <c r="BU254" s="80" t="str">
        <f>IF(OR($A254="",NOT(ISNUMBER($G254))),"",IF(AND($F254&lt;=BU$6,$G254&gt;=BU$5),IF(BU$5&gt;$N254,5,$K254)*10+IF(AND($F254&gt;=BU$5,$F254&lt;=BU$6),IF(AND($G254&gt;=BU$5,$G254&lt;=BU$6),5,IF($L254=1,2,1)),IF(AND($G254&gt;=BU$5,$G254&lt;=BU$6),IF($M254&gt;0,4,3),0)),IF(AND($D254&lt;=BU$6,$E254&gt;=BU$5),60,0)))</f>
        <v/>
      </c>
      <c r="BV254" s="80" t="str">
        <f>IF(OR($A254="",NOT(ISNUMBER($G254))),"",IF(AND($F254&lt;=BV$6,$G254&gt;=BV$5),IF(BV$5&gt;$N254,5,$K254)*10+IF(AND($F254&gt;=BV$5,$F254&lt;=BV$6),IF(AND($G254&gt;=BV$5,$G254&lt;=BV$6),5,IF($L254=1,2,1)),IF(AND($G254&gt;=BV$5,$G254&lt;=BV$6),IF($M254&gt;0,4,3),0)),IF(AND($D254&lt;=BV$6,$E254&gt;=BV$5),60,0)))</f>
        <v/>
      </c>
      <c r="BW254" s="80" t="str">
        <f>IF(OR($A254="",NOT(ISNUMBER($G254))),"",IF(AND($F254&lt;=BW$6,$G254&gt;=BW$5),IF(BW$5&gt;$N254,5,$K254)*10+IF(AND($F254&gt;=BW$5,$F254&lt;=BW$6),IF(AND($G254&gt;=BW$5,$G254&lt;=BW$6),5,IF($L254=1,2,1)),IF(AND($G254&gt;=BW$5,$G254&lt;=BW$6),IF($M254&gt;0,4,3),0)),IF(AND($D254&lt;=BW$6,$E254&gt;=BW$5),60,0)))</f>
        <v/>
      </c>
      <c r="BX254" s="80" t="str">
        <f>IF(OR($A254="",NOT(ISNUMBER($G254))),"",IF(AND($F254&lt;=BX$6,$G254&gt;=BX$5),IF(BX$5&gt;$N254,5,$K254)*10+IF(AND($F254&gt;=BX$5,$F254&lt;=BX$6),IF(AND($G254&gt;=BX$5,$G254&lt;=BX$6),5,IF($L254=1,2,1)),IF(AND($G254&gt;=BX$5,$G254&lt;=BX$6),IF($M254&gt;0,4,3),0)),IF(AND($D254&lt;=BX$6,$E254&gt;=BX$5),60,0)))</f>
        <v/>
      </c>
      <c r="BY254" s="80" t="str">
        <f>IF(OR($A254="",NOT(ISNUMBER($G254))),"",IF(AND($F254&lt;=BY$6,$G254&gt;=BY$5),IF(BY$5&gt;$N254,5,$K254)*10+IF(AND($F254&gt;=BY$5,$F254&lt;=BY$6),IF(AND($G254&gt;=BY$5,$G254&lt;=BY$6),5,IF($L254=1,2,1)),IF(AND($G254&gt;=BY$5,$G254&lt;=BY$6),IF($M254&gt;0,4,3),0)),IF(AND($D254&lt;=BY$6,$E254&gt;=BY$5),60,0)))</f>
        <v/>
      </c>
      <c r="BZ254" s="80" t="str">
        <f>IF(OR($A254="",NOT(ISNUMBER($G254))),"",IF(AND($F254&lt;=BZ$6,$G254&gt;=BZ$5),IF(BZ$5&gt;$N254,5,$K254)*10+IF(AND($F254&gt;=BZ$5,$F254&lt;=BZ$6),IF(AND($G254&gt;=BZ$5,$G254&lt;=BZ$6),5,IF($L254=1,2,1)),IF(AND($G254&gt;=BZ$5,$G254&lt;=BZ$6),IF($M254&gt;0,4,3),0)),IF(AND($D254&lt;=BZ$6,$E254&gt;=BZ$5),60,0)))</f>
        <v/>
      </c>
      <c r="CA254" s="80" t="str">
        <f>IF(OR($A254="",NOT(ISNUMBER($G254))),"",IF(AND($F254&lt;=CA$6,$G254&gt;=CA$5),IF(CA$5&gt;$N254,5,$K254)*10+IF(AND($F254&gt;=CA$5,$F254&lt;=CA$6),IF(AND($G254&gt;=CA$5,$G254&lt;=CA$6),5,IF($L254=1,2,1)),IF(AND($G254&gt;=CA$5,$G254&lt;=CA$6),IF($M254&gt;0,4,3),0)),IF(AND($D254&lt;=CA$6,$E254&gt;=CA$5),60,0)))</f>
        <v/>
      </c>
      <c r="CB254" s="80" t="str">
        <f>IF(OR($A254="",NOT(ISNUMBER($G254))),"",IF(AND($F254&lt;=CB$6,$G254&gt;=CB$5),IF(CB$5&gt;$N254,5,$K254)*10+IF(AND($F254&gt;=CB$5,$F254&lt;=CB$6),IF(AND($G254&gt;=CB$5,$G254&lt;=CB$6),5,IF($L254=1,2,1)),IF(AND($G254&gt;=CB$5,$G254&lt;=CB$6),IF($M254&gt;0,4,3),0)),IF(AND($D254&lt;=CB$6,$E254&gt;=CB$5),60,0)))</f>
        <v/>
      </c>
      <c r="CC254" s="80" t="str">
        <f>IF(OR($A254="",NOT(ISNUMBER($G254))),"",IF(AND($F254&lt;=CC$6,$G254&gt;=CC$5),IF(CC$5&gt;$N254,5,$K254)*10+IF(AND($F254&gt;=CC$5,$F254&lt;=CC$6),IF(AND($G254&gt;=CC$5,$G254&lt;=CC$6),5,IF($L254=1,2,1)),IF(AND($G254&gt;=CC$5,$G254&lt;=CC$6),IF($M254&gt;0,4,3),0)),IF(AND($D254&lt;=CC$6,$E254&gt;=CC$5),60,0)))</f>
        <v/>
      </c>
      <c r="CD254" s="80" t="str">
        <f>IF(OR($A254="",NOT(ISNUMBER($G254))),"",IF(AND($F254&lt;=CD$6,$G254&gt;=CD$5),IF(CD$5&gt;$N254,5,$K254)*10+IF(AND($F254&gt;=CD$5,$F254&lt;=CD$6),IF(AND($G254&gt;=CD$5,$G254&lt;=CD$6),5,IF($L254=1,2,1)),IF(AND($G254&gt;=CD$5,$G254&lt;=CD$6),IF($M254&gt;0,4,3),0)),IF(AND($D254&lt;=CD$6,$E254&gt;=CD$5),60,0)))</f>
        <v/>
      </c>
      <c r="CE254" s="80" t="str">
        <f>IF(OR($A254="",NOT(ISNUMBER($G254))),"",IF(AND($F254&lt;=CE$6,$G254&gt;=CE$5),IF(CE$5&gt;$N254,5,$K254)*10+IF(AND($F254&gt;=CE$5,$F254&lt;=CE$6),IF(AND($G254&gt;=CE$5,$G254&lt;=CE$6),5,IF($L254=1,2,1)),IF(AND($G254&gt;=CE$5,$G254&lt;=CE$6),IF($M254&gt;0,4,3),0)),IF(AND($D254&lt;=CE$6,$E254&gt;=CE$5),60,0)))</f>
        <v/>
      </c>
      <c r="CF254" s="80" t="str">
        <f>IF(OR($A254="",NOT(ISNUMBER($G254))),"",IF(AND($F254&lt;=CF$6,$G254&gt;=CF$5),IF(CF$5&gt;$N254,5,$K254)*10+IF(AND($F254&gt;=CF$5,$F254&lt;=CF$6),IF(AND($G254&gt;=CF$5,$G254&lt;=CF$6),5,IF($L254=1,2,1)),IF(AND($G254&gt;=CF$5,$G254&lt;=CF$6),IF($M254&gt;0,4,3),0)),IF(AND($D254&lt;=CF$6,$E254&gt;=CF$5),60,0)))</f>
        <v/>
      </c>
      <c r="CG254" s="80" t="str">
        <f>IF(OR($A254="",NOT(ISNUMBER($G254))),"",IF(AND($F254&lt;=CG$6,$G254&gt;=CG$5),IF(CG$5&gt;$N254,5,$K254)*10+IF(AND($F254&gt;=CG$5,$F254&lt;=CG$6),IF(AND($G254&gt;=CG$5,$G254&lt;=CG$6),5,IF($L254=1,2,1)),IF(AND($G254&gt;=CG$5,$G254&lt;=CG$6),IF($M254&gt;0,4,3),0)),IF(AND($D254&lt;=CG$6,$E254&gt;=CG$5),60,0)))</f>
        <v/>
      </c>
      <c r="CH254" s="80" t="str">
        <f>IF(OR($A254="",NOT(ISNUMBER($G254))),"",IF(AND($F254&lt;=CH$6,$G254&gt;=CH$5),IF(CH$5&gt;$N254,5,$K254)*10+IF(AND($F254&gt;=CH$5,$F254&lt;=CH$6),IF(AND($G254&gt;=CH$5,$G254&lt;=CH$6),5,IF($L254=1,2,1)),IF(AND($G254&gt;=CH$5,$G254&lt;=CH$6),IF($M254&gt;0,4,3),0)),IF(AND($D254&lt;=CH$6,$E254&gt;=CH$5),60,0)))</f>
        <v/>
      </c>
      <c r="CI254" s="80" t="str">
        <f>IF(OR($A254="",NOT(ISNUMBER($G254))),"",IF(AND($F254&lt;=CI$6,$G254&gt;=CI$5),IF(CI$5&gt;$N254,5,$K254)*10+IF(AND($F254&gt;=CI$5,$F254&lt;=CI$6),IF(AND($G254&gt;=CI$5,$G254&lt;=CI$6),5,IF($L254=1,2,1)),IF(AND($G254&gt;=CI$5,$G254&lt;=CI$6),IF($M254&gt;0,4,3),0)),IF(AND($D254&lt;=CI$6,$E254&gt;=CI$5),60,0)))</f>
        <v/>
      </c>
      <c r="CJ254" s="80" t="str">
        <f>IF(OR($A254="",NOT(ISNUMBER($G254))),"",IF(AND($F254&lt;=CJ$6,$G254&gt;=CJ$5),IF(CJ$5&gt;$N254,5,$K254)*10+IF(AND($F254&gt;=CJ$5,$F254&lt;=CJ$6),IF(AND($G254&gt;=CJ$5,$G254&lt;=CJ$6),5,IF($L254=1,2,1)),IF(AND($G254&gt;=CJ$5,$G254&lt;=CJ$6),IF($M254&gt;0,4,3),0)),IF(AND($D254&lt;=CJ$6,$E254&gt;=CJ$5),60,0)))</f>
        <v/>
      </c>
      <c r="CK254" s="80" t="str">
        <f>IF(OR($A254="",NOT(ISNUMBER($G254))),"",IF(AND($F254&lt;=CK$6,$G254&gt;=CK$5),IF(CK$5&gt;$N254,5,$K254)*10+IF(AND($F254&gt;=CK$5,$F254&lt;=CK$6),IF(AND($G254&gt;=CK$5,$G254&lt;=CK$6),5,IF($L254=1,2,1)),IF(AND($G254&gt;=CK$5,$G254&lt;=CK$6),IF($M254&gt;0,4,3),0)),IF(AND($D254&lt;=CK$6,$E254&gt;=CK$5),60,0)))</f>
        <v/>
      </c>
      <c r="CL254" s="80" t="str">
        <f>IF(OR($A254="",NOT(ISNUMBER($G254))),"",IF(AND($F254&lt;=CL$6,$G254&gt;=CL$5),IF(CL$5&gt;$N254,5,$K254)*10+IF(AND($F254&gt;=CL$5,$F254&lt;=CL$6),IF(AND($G254&gt;=CL$5,$G254&lt;=CL$6),5,IF($L254=1,2,1)),IF(AND($G254&gt;=CL$5,$G254&lt;=CL$6),IF($M254&gt;0,4,3),0)),IF(AND($D254&lt;=CL$6,$E254&gt;=CL$5),60,0)))</f>
        <v/>
      </c>
      <c r="CM254" s="80" t="str">
        <f>IF(OR($A254="",NOT(ISNUMBER($G254))),"",IF(AND($F254&lt;=CM$6,$G254&gt;=CM$5),IF(CM$5&gt;$N254,5,$K254)*10+IF(AND($F254&gt;=CM$5,$F254&lt;=CM$6),IF(AND($G254&gt;=CM$5,$G254&lt;=CM$6),5,IF($L254=1,2,1)),IF(AND($G254&gt;=CM$5,$G254&lt;=CM$6),IF($M254&gt;0,4,3),0)),IF(AND($D254&lt;=CM$6,$E254&gt;=CM$5),60,0)))</f>
        <v/>
      </c>
      <c r="CN254" s="80" t="str">
        <f>IF(OR($A254="",NOT(ISNUMBER($G254))),"",IF(AND($F254&lt;=CN$6,$G254&gt;=CN$5),IF(CN$5&gt;$N254,5,$K254)*10+IF(AND($F254&gt;=CN$5,$F254&lt;=CN$6),IF(AND($G254&gt;=CN$5,$G254&lt;=CN$6),5,IF($L254=1,2,1)),IF(AND($G254&gt;=CN$5,$G254&lt;=CN$6),IF($M254&gt;0,4,3),0)),IF(AND($D254&lt;=CN$6,$E254&gt;=CN$5),60,0)))</f>
        <v/>
      </c>
      <c r="CO254" s="80" t="str">
        <f>IF(OR($A254="",NOT(ISNUMBER($G254))),"",IF(AND($F254&lt;=CO$6,$G254&gt;=CO$5),IF(CO$5&gt;$N254,5,$K254)*10+IF(AND($F254&gt;=CO$5,$F254&lt;=CO$6),IF(AND($G254&gt;=CO$5,$G254&lt;=CO$6),5,IF($L254=1,2,1)),IF(AND($G254&gt;=CO$5,$G254&lt;=CO$6),IF($M254&gt;0,4,3),0)),IF(AND($D254&lt;=CO$6,$E254&gt;=CO$5),60,0)))</f>
        <v/>
      </c>
      <c r="CP254" s="80" t="str">
        <f>IF(OR($A254="",NOT(ISNUMBER($G254))),"",IF(AND($F254&lt;=CP$6,$G254&gt;=CP$5),IF(CP$5&gt;$N254,5,$K254)*10+IF(AND($F254&gt;=CP$5,$F254&lt;=CP$6),IF(AND($G254&gt;=CP$5,$G254&lt;=CP$6),5,IF($L254=1,2,1)),IF(AND($G254&gt;=CP$5,$G254&lt;=CP$6),IF($M254&gt;0,4,3),0)),IF(AND($D254&lt;=CP$6,$E254&gt;=CP$5),60,0)))</f>
        <v/>
      </c>
      <c r="CQ254" s="80" t="str">
        <f>IF(OR($A254="",NOT(ISNUMBER($G254))),"",IF(AND($F254&lt;=CQ$6,$G254&gt;=CQ$5),IF(CQ$5&gt;$N254,5,$K254)*10+IF(AND($F254&gt;=CQ$5,$F254&lt;=CQ$6),IF(AND($G254&gt;=CQ$5,$G254&lt;=CQ$6),5,IF($L254=1,2,1)),IF(AND($G254&gt;=CQ$5,$G254&lt;=CQ$6),IF($M254&gt;0,4,3),0)),IF(AND($D254&lt;=CQ$6,$E254&gt;=CQ$5),60,0)))</f>
        <v/>
      </c>
      <c r="CR254" s="80" t="str">
        <f>IF(OR($A254="",NOT(ISNUMBER($G254))),"",IF(AND($F254&lt;=CR$6,$G254&gt;=CR$5),IF(CR$5&gt;$N254,5,$K254)*10+IF(AND($F254&gt;=CR$5,$F254&lt;=CR$6),IF(AND($G254&gt;=CR$5,$G254&lt;=CR$6),5,IF($L254=1,2,1)),IF(AND($G254&gt;=CR$5,$G254&lt;=CR$6),IF($M254&gt;0,4,3),0)),IF(AND($D254&lt;=CR$6,$E254&gt;=CR$5),60,0)))</f>
        <v/>
      </c>
      <c r="CS254" s="80" t="str">
        <f>IF(OR($A254="",NOT(ISNUMBER($G254))),"",IF(AND($F254&lt;=CS$6,$G254&gt;=CS$5),IF(CS$5&gt;$N254,5,$K254)*10+IF(AND($F254&gt;=CS$5,$F254&lt;=CS$6),IF(AND($G254&gt;=CS$5,$G254&lt;=CS$6),5,IF($L254=1,2,1)),IF(AND($G254&gt;=CS$5,$G254&lt;=CS$6),IF($M254&gt;0,4,3),0)),IF(AND($D254&lt;=CS$6,$E254&gt;=CS$5),60,0)))</f>
        <v/>
      </c>
      <c r="CT254" s="80" t="str">
        <f>IF(OR($A254="",NOT(ISNUMBER($G254))),"",IF(AND($F254&lt;=CT$6,$G254&gt;=CT$5),IF(CT$5&gt;$N254,5,$K254)*10+IF(AND($F254&gt;=CT$5,$F254&lt;=CT$6),IF(AND($G254&gt;=CT$5,$G254&lt;=CT$6),5,IF($L254=1,2,1)),IF(AND($G254&gt;=CT$5,$G254&lt;=CT$6),IF($M254&gt;0,4,3),0)),IF(AND($D254&lt;=CT$6,$E254&gt;=CT$5),60,0)))</f>
        <v/>
      </c>
      <c r="CU254" s="80" t="str">
        <f>IF(OR($A254="",NOT(ISNUMBER($G254))),"",IF(AND($F254&lt;=CU$6,$G254&gt;=CU$5),IF(CU$5&gt;$N254,5,$K254)*10+IF(AND($F254&gt;=CU$5,$F254&lt;=CU$6),IF(AND($G254&gt;=CU$5,$G254&lt;=CU$6),5,IF($L254=1,2,1)),IF(AND($G254&gt;=CU$5,$G254&lt;=CU$6),IF($M254&gt;0,4,3),0)),IF(AND($D254&lt;=CU$6,$E254&gt;=CU$5),60,0)))</f>
        <v/>
      </c>
      <c r="CV254" s="80" t="str">
        <f>IF(OR($A254="",NOT(ISNUMBER($G254))),"",IF(AND($F254&lt;=CV$6,$G254&gt;=CV$5),IF(CV$5&gt;$N254,5,$K254)*10+IF(AND($F254&gt;=CV$5,$F254&lt;=CV$6),IF(AND($G254&gt;=CV$5,$G254&lt;=CV$6),5,IF($L254=1,2,1)),IF(AND($G254&gt;=CV$5,$G254&lt;=CV$6),IF($M254&gt;0,4,3),0)),IF(AND($D254&lt;=CV$6,$E254&gt;=CV$5),60,0)))</f>
        <v/>
      </c>
      <c r="CW254" s="80" t="str">
        <f>IF(OR($A254="",NOT(ISNUMBER($G254))),"",IF(AND($F254&lt;=CW$6,$G254&gt;=CW$5),IF(CW$5&gt;$N254,5,$K254)*10+IF(AND($F254&gt;=CW$5,$F254&lt;=CW$6),IF(AND($G254&gt;=CW$5,$G254&lt;=CW$6),5,IF($L254=1,2,1)),IF(AND($G254&gt;=CW$5,$G254&lt;=CW$6),IF($M254&gt;0,4,3),0)),IF(AND($D254&lt;=CW$6,$E254&gt;=CW$5),60,0)))</f>
        <v/>
      </c>
      <c r="CX254" s="80" t="str">
        <f>IF(OR($A254="",NOT(ISNUMBER($G254))),"",IF(AND($F254&lt;=CX$6,$G254&gt;=CX$5),IF(CX$5&gt;$N254,5,$K254)*10+IF(AND($F254&gt;=CX$5,$F254&lt;=CX$6),IF(AND($G254&gt;=CX$5,$G254&lt;=CX$6),5,IF($L254=1,2,1)),IF(AND($G254&gt;=CX$5,$G254&lt;=CX$6),IF($M254&gt;0,4,3),0)),IF(AND($D254&lt;=CX$6,$E254&gt;=CX$5),60,0)))</f>
        <v/>
      </c>
      <c r="CY254" s="80" t="str">
        <f>IF(OR($A254="",NOT(ISNUMBER($G254))),"",IF(AND($F254&lt;=CY$6,$G254&gt;=CY$5),IF(CY$5&gt;$N254,5,$K254)*10+IF(AND($F254&gt;=CY$5,$F254&lt;=CY$6),IF(AND($G254&gt;=CY$5,$G254&lt;=CY$6),5,IF($L254=1,2,1)),IF(AND($G254&gt;=CY$5,$G254&lt;=CY$6),IF($M254&gt;0,4,3),0)),IF(AND($D254&lt;=CY$6,$E254&gt;=CY$5),60,0)))</f>
        <v/>
      </c>
      <c r="CZ254" s="80" t="str">
        <f>IF(OR($A254="",NOT(ISNUMBER($G254))),"",IF(AND($F254&lt;=CZ$6,$G254&gt;=CZ$5),IF(CZ$5&gt;$N254,5,$K254)*10+IF(AND($F254&gt;=CZ$5,$F254&lt;=CZ$6),IF(AND($G254&gt;=CZ$5,$G254&lt;=CZ$6),5,IF($L254=1,2,1)),IF(AND($G254&gt;=CZ$5,$G254&lt;=CZ$6),IF($M254&gt;0,4,3),0)),IF(AND($D254&lt;=CZ$6,$E254&gt;=CZ$5),60,0)))</f>
        <v/>
      </c>
      <c r="DA254" s="80" t="str">
        <f>IF(OR($A254="",NOT(ISNUMBER($G254))),"",IF(AND($F254&lt;=DA$6,$G254&gt;=DA$5),IF(DA$5&gt;$N254,5,$K254)*10+IF(AND($F254&gt;=DA$5,$F254&lt;=DA$6),IF(AND($G254&gt;=DA$5,$G254&lt;=DA$6),5,IF($L254=1,2,1)),IF(AND($G254&gt;=DA$5,$G254&lt;=DA$6),IF($M254&gt;0,4,3),0)),IF(AND($D254&lt;=DA$6,$E254&gt;=DA$5),60,0)))</f>
        <v/>
      </c>
      <c r="DB254" s="80" t="str">
        <f>IF(OR($A254="",NOT(ISNUMBER($G254))),"",IF(AND($F254&lt;=DB$6,$G254&gt;=DB$5),IF(DB$5&gt;$N254,5,$K254)*10+IF(AND($F254&gt;=DB$5,$F254&lt;=DB$6),IF(AND($G254&gt;=DB$5,$G254&lt;=DB$6),5,IF($L254=1,2,1)),IF(AND($G254&gt;=DB$5,$G254&lt;=DB$6),IF($M254&gt;0,4,3),0)),IF(AND($D254&lt;=DB$6,$E254&gt;=DB$5),60,0)))</f>
        <v/>
      </c>
      <c r="DC254" s="80" t="str">
        <f>IF(OR($A254="",NOT(ISNUMBER($G254))),"",IF(AND($F254&lt;=DC$6,$G254&gt;=DC$5),IF(DC$5&gt;$N254,5,$K254)*10+IF(AND($F254&gt;=DC$5,$F254&lt;=DC$6),IF(AND($G254&gt;=DC$5,$G254&lt;=DC$6),5,IF($L254=1,2,1)),IF(AND($G254&gt;=DC$5,$G254&lt;=DC$6),IF($M254&gt;0,4,3),0)),IF(AND($D254&lt;=DC$6,$E254&gt;=DC$5),60,0)))</f>
        <v/>
      </c>
      <c r="DD254" s="80" t="str">
        <f>IF(OR($A254="",NOT(ISNUMBER($G254))),"",IF(AND($F254&lt;=DD$6,$G254&gt;=DD$5),IF(DD$5&gt;$N254,5,$K254)*10+IF(AND($F254&gt;=DD$5,$F254&lt;=DD$6),IF(AND($G254&gt;=DD$5,$G254&lt;=DD$6),5,IF($L254=1,2,1)),IF(AND($G254&gt;=DD$5,$G254&lt;=DD$6),IF($M254&gt;0,4,3),0)),IF(AND($D254&lt;=DD$6,$E254&gt;=DD$5),60,0)))</f>
        <v/>
      </c>
      <c r="DE254" s="80" t="str">
        <f>IF(OR($A254="",NOT(ISNUMBER($G254))),"",IF(AND($F254&lt;=DE$6,$G254&gt;=DE$5),IF(DE$5&gt;$N254,5,$K254)*10+IF(AND($F254&gt;=DE$5,$F254&lt;=DE$6),IF(AND($G254&gt;=DE$5,$G254&lt;=DE$6),5,IF($L254=1,2,1)),IF(AND($G254&gt;=DE$5,$G254&lt;=DE$6),IF($M254&gt;0,4,3),0)),IF(AND($D254&lt;=DE$6,$E254&gt;=DE$5),60,0)))</f>
        <v/>
      </c>
      <c r="DF254" s="80" t="str">
        <f>IF(OR($A254="",NOT(ISNUMBER($G254))),"",IF(AND($F254&lt;=DF$6,$G254&gt;=DF$5),IF(DF$5&gt;$N254,5,$K254)*10+IF(AND($F254&gt;=DF$5,$F254&lt;=DF$6),IF(AND($G254&gt;=DF$5,$G254&lt;=DF$6),5,IF($L254=1,2,1)),IF(AND($G254&gt;=DF$5,$G254&lt;=DF$6),IF($M254&gt;0,4,3),0)),IF(AND($D254&lt;=DF$6,$E254&gt;=DF$5),60,0)))</f>
        <v/>
      </c>
      <c r="DG254" s="80" t="str">
        <f>IF(OR($A254="",NOT(ISNUMBER($G254))),"",IF(AND($F254&lt;=DG$6,$G254&gt;=DG$5),IF(DG$5&gt;$N254,5,$K254)*10+IF(AND($F254&gt;=DG$5,$F254&lt;=DG$6),IF(AND($G254&gt;=DG$5,$G254&lt;=DG$6),5,IF($L254=1,2,1)),IF(AND($G254&gt;=DG$5,$G254&lt;=DG$6),IF($M254&gt;0,4,3),0)),IF(AND($D254&lt;=DG$6,$E254&gt;=DG$5),60,0)))</f>
        <v/>
      </c>
      <c r="DH254" s="80" t="str">
        <f>IF(OR($A254="",NOT(ISNUMBER($G254))),"",IF(AND($F254&lt;=DH$6,$G254&gt;=DH$5),IF(DH$5&gt;$N254,5,$K254)*10+IF(AND($F254&gt;=DH$5,$F254&lt;=DH$6),IF(AND($G254&gt;=DH$5,$G254&lt;=DH$6),5,IF($L254=1,2,1)),IF(AND($G254&gt;=DH$5,$G254&lt;=DH$6),IF($M254&gt;0,4,3),0)),IF(AND($D254&lt;=DH$6,$E254&gt;=DH$5),60,0)))</f>
        <v/>
      </c>
      <c r="DI254" s="80" t="str">
        <f>IF(OR($A254="",NOT(ISNUMBER($G254))),"",IF(AND($F254&lt;=DI$6,$G254&gt;=DI$5),IF(DI$5&gt;$N254,5,$K254)*10+IF(AND($F254&gt;=DI$5,$F254&lt;=DI$6),IF(AND($G254&gt;=DI$5,$G254&lt;=DI$6),5,IF($L254=1,2,1)),IF(AND($G254&gt;=DI$5,$G254&lt;=DI$6),IF($M254&gt;0,4,3),0)),IF(AND($D254&lt;=DI$6,$E254&gt;=DI$5),60,0)))</f>
        <v/>
      </c>
      <c r="DJ254" s="80" t="str">
        <f>IF(OR($A254="",NOT(ISNUMBER($G254))),"",IF(AND($F254&lt;=DJ$6,$G254&gt;=DJ$5),IF(DJ$5&gt;$N254,5,$K254)*10+IF(AND($F254&gt;=DJ$5,$F254&lt;=DJ$6),IF(AND($G254&gt;=DJ$5,$G254&lt;=DJ$6),5,IF($L254=1,2,1)),IF(AND($G254&gt;=DJ$5,$G254&lt;=DJ$6),IF($M254&gt;0,4,3),0)),IF(AND($D254&lt;=DJ$6,$E254&gt;=DJ$5),60,0)))</f>
        <v/>
      </c>
      <c r="DK254" s="80" t="str">
        <f>IF(OR($A254="",NOT(ISNUMBER($G254))),"",IF(AND($F254&lt;=DK$6,$G254&gt;=DK$5),IF(DK$5&gt;$N254,5,$K254)*10+IF(AND($F254&gt;=DK$5,$F254&lt;=DK$6),IF(AND($G254&gt;=DK$5,$G254&lt;=DK$6),5,IF($L254=1,2,1)),IF(AND($G254&gt;=DK$5,$G254&lt;=DK$6),IF($M254&gt;0,4,3),0)),IF(AND($D254&lt;=DK$6,$E254&gt;=DK$5),60,0)))</f>
        <v/>
      </c>
      <c r="DL254" s="80" t="str">
        <f>IF(OR($A254="",NOT(ISNUMBER($G254))),"",IF(AND($F254&lt;=DL$6,$G254&gt;=DL$5),IF(DL$5&gt;$N254,5,$K254)*10+IF(AND($F254&gt;=DL$5,$F254&lt;=DL$6),IF(AND($G254&gt;=DL$5,$G254&lt;=DL$6),5,IF($L254=1,2,1)),IF(AND($G254&gt;=DL$5,$G254&lt;=DL$6),IF($M254&gt;0,4,3),0)),IF(AND($D254&lt;=DL$6,$E254&gt;=DL$5),60,0)))</f>
        <v/>
      </c>
      <c r="DM254" s="80" t="str">
        <f>IF(OR($A254="",NOT(ISNUMBER($G254))),"",IF(AND($F254&lt;=DM$6,$G254&gt;=DM$5),IF(DM$5&gt;$N254,5,$K254)*10+IF(AND($F254&gt;=DM$5,$F254&lt;=DM$6),IF(AND($G254&gt;=DM$5,$G254&lt;=DM$6),5,IF($L254=1,2,1)),IF(AND($G254&gt;=DM$5,$G254&lt;=DM$6),IF($M254&gt;0,4,3),0)),IF(AND($D254&lt;=DM$6,$E254&gt;=DM$5),60,0)))</f>
        <v/>
      </c>
      <c r="DN254" s="80" t="str">
        <f>IF(OR($A254="",NOT(ISNUMBER($G254))),"",IF(AND($F254&lt;=DN$6,$G254&gt;=DN$5),IF(DN$5&gt;$N254,5,$K254)*10+IF(AND($F254&gt;=DN$5,$F254&lt;=DN$6),IF(AND($G254&gt;=DN$5,$G254&lt;=DN$6),5,IF($L254=1,2,1)),IF(AND($G254&gt;=DN$5,$G254&lt;=DN$6),IF($M254&gt;0,4,3),0)),IF(AND($D254&lt;=DN$6,$E254&gt;=DN$5),60,0)))</f>
        <v/>
      </c>
      <c r="DO254" s="80" t="str">
        <f>IF(OR($A254="",NOT(ISNUMBER($G254))),"",IF(AND($F254&lt;=DO$6,$G254&gt;=DO$5),IF(DO$5&gt;$N254,5,$K254)*10+IF(AND($F254&gt;=DO$5,$F254&lt;=DO$6),IF(AND($G254&gt;=DO$5,$G254&lt;=DO$6),5,IF($L254=1,2,1)),IF(AND($G254&gt;=DO$5,$G254&lt;=DO$6),IF($M254&gt;0,4,3),0)),IF(AND($D254&lt;=DO$6,$E254&gt;=DO$5),60,0)))</f>
        <v/>
      </c>
      <c r="DP254" s="80" t="str">
        <f>IF(OR($A254="",NOT(ISNUMBER($G254))),"",IF(AND($F254&lt;=DP$6,$G254&gt;=DP$5),IF(DP$5&gt;$N254,5,$K254)*10+IF(AND($F254&gt;=DP$5,$F254&lt;=DP$6),IF(AND($G254&gt;=DP$5,$G254&lt;=DP$6),5,IF($L254=1,2,1)),IF(AND($G254&gt;=DP$5,$G254&lt;=DP$6),IF($M254&gt;0,4,3),0)),IF(AND($D254&lt;=DP$6,$E254&gt;=DP$5),60,0)))</f>
        <v/>
      </c>
      <c r="DQ254" s="80" t="str">
        <f>IF(OR($A254="",NOT(ISNUMBER($G254))),"",IF(AND($F254&lt;=DQ$6,$G254&gt;=DQ$5),IF(DQ$5&gt;$N254,5,$K254)*10+IF(AND($F254&gt;=DQ$5,$F254&lt;=DQ$6),IF(AND($G254&gt;=DQ$5,$G254&lt;=DQ$6),5,IF($L254=1,2,1)),IF(AND($G254&gt;=DQ$5,$G254&lt;=DQ$6),IF($M254&gt;0,4,3),0)),IF(AND($D254&lt;=DQ$6,$E254&gt;=DQ$5),60,0)))</f>
        <v/>
      </c>
      <c r="DR254" s="80" t="str">
        <f>IF(OR($A254="",NOT(ISNUMBER($G254))),"",IF(AND($F254&lt;=DR$6,$G254&gt;=DR$5),IF(DR$5&gt;$N254,5,$K254)*10+IF(AND($F254&gt;=DR$5,$F254&lt;=DR$6),IF(AND($G254&gt;=DR$5,$G254&lt;=DR$6),5,IF($L254=1,2,1)),IF(AND($G254&gt;=DR$5,$G254&lt;=DR$6),IF($M254&gt;0,4,3),0)),IF(AND($D254&lt;=DR$6,$E254&gt;=DR$5),60,0)))</f>
        <v/>
      </c>
      <c r="DS254" s="80" t="str">
        <f>IF(OR($A254="",NOT(ISNUMBER($G254))),"",IF(AND($F254&lt;=DS$6,$G254&gt;=DS$5),IF(DS$5&gt;$N254,5,$K254)*10+IF(AND($F254&gt;=DS$5,$F254&lt;=DS$6),IF(AND($G254&gt;=DS$5,$G254&lt;=DS$6),5,IF($L254=1,2,1)),IF(AND($G254&gt;=DS$5,$G254&lt;=DS$6),IF($M254&gt;0,4,3),0)),IF(AND($D254&lt;=DS$6,$E254&gt;=DS$5),60,0)))</f>
        <v/>
      </c>
      <c r="DT254" s="80" t="str">
        <f>IF(OR($A254="",NOT(ISNUMBER($G254))),"",IF(AND($F254&lt;=DT$6,$G254&gt;=DT$5),IF(DT$5&gt;$N254,5,$K254)*10+IF(AND($F254&gt;=DT$5,$F254&lt;=DT$6),IF(AND($G254&gt;=DT$5,$G254&lt;=DT$6),5,IF($L254=1,2,1)),IF(AND($G254&gt;=DT$5,$G254&lt;=DT$6),IF($M254&gt;0,4,3),0)),IF(AND($D254&lt;=DT$6,$E254&gt;=DT$5),60,0)))</f>
        <v/>
      </c>
      <c r="DU254" s="80" t="str">
        <f>IF(OR($A254="",NOT(ISNUMBER($G254))),"",IF(AND($F254&lt;=DU$6,$G254&gt;=DU$5),IF(DU$5&gt;$N254,5,$K254)*10+IF(AND($F254&gt;=DU$5,$F254&lt;=DU$6),IF(AND($G254&gt;=DU$5,$G254&lt;=DU$6),5,IF($L254=1,2,1)),IF(AND($G254&gt;=DU$5,$G254&lt;=DU$6),IF($M254&gt;0,4,3),0)),IF(AND($D254&lt;=DU$6,$E254&gt;=DU$5),60,0)))</f>
        <v/>
      </c>
      <c r="DV254" s="80" t="str">
        <f>IF(OR($A254="",NOT(ISNUMBER($G254))),"",IF(AND($F254&lt;=DV$6,$G254&gt;=DV$5),IF(DV$5&gt;$N254,5,$K254)*10+IF(AND($F254&gt;=DV$5,$F254&lt;=DV$6),IF(AND($G254&gt;=DV$5,$G254&lt;=DV$6),5,IF($L254=1,2,1)),IF(AND($G254&gt;=DV$5,$G254&lt;=DV$6),IF($M254&gt;0,4,3),0)),IF(AND($D254&lt;=DV$6,$E254&gt;=DV$5),60,0)))</f>
        <v/>
      </c>
      <c r="DW254" s="80" t="str">
        <f>IF(OR($A254="",NOT(ISNUMBER($G254))),"",IF(AND($F254&lt;=DW$6,$G254&gt;=DW$5),IF(DW$5&gt;$N254,5,$K254)*10+IF(AND($F254&gt;=DW$5,$F254&lt;=DW$6),IF(AND($G254&gt;=DW$5,$G254&lt;=DW$6),5,IF($L254=1,2,1)),IF(AND($G254&gt;=DW$5,$G254&lt;=DW$6),IF($M254&gt;0,4,3),0)),IF(AND($D254&lt;=DW$6,$E254&gt;=DW$5),60,0)))</f>
        <v/>
      </c>
      <c r="DX254" s="80" t="str">
        <f>IF(OR($A254="",NOT(ISNUMBER($G254))),"",IF(AND($F254&lt;=DX$6,$G254&gt;=DX$5),IF(DX$5&gt;$N254,5,$K254)*10+IF(AND($F254&gt;=DX$5,$F254&lt;=DX$6),IF(AND($G254&gt;=DX$5,$G254&lt;=DX$6),5,IF($L254=1,2,1)),IF(AND($G254&gt;=DX$5,$G254&lt;=DX$6),IF($M254&gt;0,4,3),0)),IF(AND($D254&lt;=DX$6,$E254&gt;=DX$5),60,0)))</f>
        <v/>
      </c>
      <c r="DY254" s="80" t="str">
        <f>IF(OR($A254="",NOT(ISNUMBER($G254))),"",IF(AND($F254&lt;=DY$6,$G254&gt;=DY$5),IF(DY$5&gt;$N254,5,$K254)*10+IF(AND($F254&gt;=DY$5,$F254&lt;=DY$6),IF(AND($G254&gt;=DY$5,$G254&lt;=DY$6),5,IF($L254=1,2,1)),IF(AND($G254&gt;=DY$5,$G254&lt;=DY$6),IF($M254&gt;0,4,3),0)),IF(AND($D254&lt;=DY$6,$E254&gt;=DY$5),60,0)))</f>
        <v/>
      </c>
      <c r="DZ254" s="80" t="str">
        <f>IF(OR($A254="",NOT(ISNUMBER($G254))),"",IF(AND($F254&lt;=DZ$6,$G254&gt;=DZ$5),IF(DZ$5&gt;$N254,5,$K254)*10+IF(AND($F254&gt;=DZ$5,$F254&lt;=DZ$6),IF(AND($G254&gt;=DZ$5,$G254&lt;=DZ$6),5,IF($L254=1,2,1)),IF(AND($G254&gt;=DZ$5,$G254&lt;=DZ$6),IF($M254&gt;0,4,3),0)),IF(AND($D254&lt;=DZ$6,$E254&gt;=DZ$5),60,0)))</f>
        <v/>
      </c>
      <c r="EA254" s="80" t="str">
        <f>IF(OR($A254="",NOT(ISNUMBER($G254))),"",IF(AND($F254&lt;=EA$6,$G254&gt;=EA$5),IF(EA$5&gt;$N254,5,$K254)*10+IF(AND($F254&gt;=EA$5,$F254&lt;=EA$6),IF(AND($G254&gt;=EA$5,$G254&lt;=EA$6),5,IF($L254=1,2,1)),IF(AND($G254&gt;=EA$5,$G254&lt;=EA$6),IF($M254&gt;0,4,3),0)),IF(AND($D254&lt;=EA$6,$E254&gt;=EA$5),60,0)))</f>
        <v/>
      </c>
      <c r="EB254" s="80" t="str">
        <f>IF(OR($A254="",NOT(ISNUMBER($G254))),"",IF(AND($F254&lt;=EB$6,$G254&gt;=EB$5),IF(EB$5&gt;$N254,5,$K254)*10+IF(AND($F254&gt;=EB$5,$F254&lt;=EB$6),IF(AND($G254&gt;=EB$5,$G254&lt;=EB$6),5,IF($L254=1,2,1)),IF(AND($G254&gt;=EB$5,$G254&lt;=EB$6),IF($M254&gt;0,4,3),0)),IF(AND($D254&lt;=EB$6,$E254&gt;=EB$5),60,0)))</f>
        <v/>
      </c>
      <c r="EC254" s="80" t="str">
        <f>IF(OR($A254="",NOT(ISNUMBER($G254))),"",IF(AND($F254&lt;=EC$6,$G254&gt;=EC$5),IF(EC$5&gt;$N254,5,$K254)*10+IF(AND($F254&gt;=EC$5,$F254&lt;=EC$6),IF(AND($G254&gt;=EC$5,$G254&lt;=EC$6),5,IF($L254=1,2,1)),IF(AND($G254&gt;=EC$5,$G254&lt;=EC$6),IF($M254&gt;0,4,3),0)),IF(AND($D254&lt;=EC$6,$E254&gt;=EC$5),60,0)))</f>
        <v/>
      </c>
      <c r="ED254" s="80" t="str">
        <f>IF(OR($A254="",NOT(ISNUMBER($G254))),"",IF(AND($F254&lt;=ED$6,$G254&gt;=ED$5),IF(ED$5&gt;$N254,5,$K254)*10+IF(AND($F254&gt;=ED$5,$F254&lt;=ED$6),IF(AND($G254&gt;=ED$5,$G254&lt;=ED$6),5,IF($L254=1,2,1)),IF(AND($G254&gt;=ED$5,$G254&lt;=ED$6),IF($M254&gt;0,4,3),0)),IF(AND($D254&lt;=ED$6,$E254&gt;=ED$5),60,0)))</f>
        <v/>
      </c>
    </row>
    <row r="255" ht="18" customHeight="1">
      <c r="A255" s="52" t="str">
        <f>IF(Tasks!$B255="","",Tasks!$A255)</f>
        <v/>
      </c>
      <c r="B255" s="78" t="str">
        <f>IF(Tasks!$B255="","",Tasks!$B255)</f>
        <v/>
      </c>
      <c r="C255" s="25" t="str">
        <f>IF($B255="","",IF(AND(Tasks!$D255="",Tasks!$G255=""),"-",IF(Tasks!$D255="","",Tasks!$D255&amp;IF(OR(Tasks!$E255="",Tasks!$E255="FS"),IF(N(Tasks!$F255)=0,"","FS"),Tasks!$E255)&amp;IF(N(Tasks!$F255)=0,"",IF(Tasks!$F255&gt;0,"+","")&amp;Tasks!$F255))&amp;IF(AND(Tasks!$D255&lt;&gt;"",Tasks!$G255&lt;&gt;""),", ","")&amp;IF(Tasks!$G255="","",Tasks!$G255&amp;IF(OR(Tasks!$H255="",Tasks!$H255="FS"),IF(N(Tasks!$I255)=0,"","FS"),Tasks!$H255)&amp;IF(N(Tasks!$I255)=0,"",IF(Tasks!$I255&gt;0,"+","")&amp;Tasks!$I255))))</f>
        <v/>
      </c>
      <c r="D255" s="51" t="str">
        <f>IF(OR($B255="",Tasks!$Q255=""),"",Tasks!$Q255)</f>
        <v/>
      </c>
      <c r="E255" s="51" t="str">
        <f>IF(OR($B255="",Tasks!$R255=""),"",Tasks!$R255)</f>
        <v/>
      </c>
      <c r="F255" s="51" t="str">
        <f>IF(OR($B255="",Tasks!$S255=""),"",Tasks!$S255)</f>
        <v/>
      </c>
      <c r="G255" s="51" t="str">
        <f>IF(OR($B255="",Tasks!$T255=""),"",Tasks!$T255)</f>
        <v/>
      </c>
      <c r="H255" s="52" t="str">
        <f>IF($B255="","",Tasks!$AE255)</f>
        <v/>
      </c>
      <c r="I255" s="79" t="str">
        <f>IF($B255="","",Tasks!$AF255)</f>
        <v/>
      </c>
      <c r="J255" s="53" t="str">
        <f>IF(OR($B255="",Tasks!$V255=""),"",Tasks!$V255)</f>
        <v/>
      </c>
      <c r="K255" s="52" t="str">
        <f>IF($B255="","",Tasks!$AA255)</f>
        <v/>
      </c>
      <c r="L255" s="52" t="str">
        <f>IF($B255="","",Tasks!$AB255)</f>
        <v/>
      </c>
      <c r="M255" s="52" t="str">
        <f>IF($B255="","",Tasks!$Z255)</f>
        <v/>
      </c>
      <c r="N255" s="52" t="str">
        <f>IF(OR($B255="",Tasks!$AG255=""),"",Tasks!$AG255)</f>
        <v/>
      </c>
      <c r="O255" s="80" t="str">
        <f>IF(OR($A255="",NOT(ISNUMBER($G255))),"",IF(AND($F255&lt;=O$6,$G255&gt;=O$5),IF(O$5&gt;$N255,5,$K255)*10+IF(AND($F255&gt;=O$5,$F255&lt;=O$6),IF(AND($G255&gt;=O$5,$G255&lt;=O$6),5,IF($L255=1,2,1)),IF(AND($G255&gt;=O$5,$G255&lt;=O$6),IF($M255&gt;0,4,3),0)),IF(AND($D255&lt;=O$6,$E255&gt;=O$5),60,0)))</f>
        <v/>
      </c>
      <c r="P255" s="80" t="str">
        <f>IF(OR($A255="",NOT(ISNUMBER($G255))),"",IF(AND($F255&lt;=P$6,$G255&gt;=P$5),IF(P$5&gt;$N255,5,$K255)*10+IF(AND($F255&gt;=P$5,$F255&lt;=P$6),IF(AND($G255&gt;=P$5,$G255&lt;=P$6),5,IF($L255=1,2,1)),IF(AND($G255&gt;=P$5,$G255&lt;=P$6),IF($M255&gt;0,4,3),0)),IF(AND($D255&lt;=P$6,$E255&gt;=P$5),60,0)))</f>
        <v/>
      </c>
      <c r="Q255" s="80" t="str">
        <f>IF(OR($A255="",NOT(ISNUMBER($G255))),"",IF(AND($F255&lt;=Q$6,$G255&gt;=Q$5),IF(Q$5&gt;$N255,5,$K255)*10+IF(AND($F255&gt;=Q$5,$F255&lt;=Q$6),IF(AND($G255&gt;=Q$5,$G255&lt;=Q$6),5,IF($L255=1,2,1)),IF(AND($G255&gt;=Q$5,$G255&lt;=Q$6),IF($M255&gt;0,4,3),0)),IF(AND($D255&lt;=Q$6,$E255&gt;=Q$5),60,0)))</f>
        <v/>
      </c>
      <c r="R255" s="80" t="str">
        <f>IF(OR($A255="",NOT(ISNUMBER($G255))),"",IF(AND($F255&lt;=R$6,$G255&gt;=R$5),IF(R$5&gt;$N255,5,$K255)*10+IF(AND($F255&gt;=R$5,$F255&lt;=R$6),IF(AND($G255&gt;=R$5,$G255&lt;=R$6),5,IF($L255=1,2,1)),IF(AND($G255&gt;=R$5,$G255&lt;=R$6),IF($M255&gt;0,4,3),0)),IF(AND($D255&lt;=R$6,$E255&gt;=R$5),60,0)))</f>
        <v/>
      </c>
      <c r="S255" s="80" t="str">
        <f>IF(OR($A255="",NOT(ISNUMBER($G255))),"",IF(AND($F255&lt;=S$6,$G255&gt;=S$5),IF(S$5&gt;$N255,5,$K255)*10+IF(AND($F255&gt;=S$5,$F255&lt;=S$6),IF(AND($G255&gt;=S$5,$G255&lt;=S$6),5,IF($L255=1,2,1)),IF(AND($G255&gt;=S$5,$G255&lt;=S$6),IF($M255&gt;0,4,3),0)),IF(AND($D255&lt;=S$6,$E255&gt;=S$5),60,0)))</f>
        <v/>
      </c>
      <c r="T255" s="80" t="str">
        <f>IF(OR($A255="",NOT(ISNUMBER($G255))),"",IF(AND($F255&lt;=T$6,$G255&gt;=T$5),IF(T$5&gt;$N255,5,$K255)*10+IF(AND($F255&gt;=T$5,$F255&lt;=T$6),IF(AND($G255&gt;=T$5,$G255&lt;=T$6),5,IF($L255=1,2,1)),IF(AND($G255&gt;=T$5,$G255&lt;=T$6),IF($M255&gt;0,4,3),0)),IF(AND($D255&lt;=T$6,$E255&gt;=T$5),60,0)))</f>
        <v/>
      </c>
      <c r="U255" s="80" t="str">
        <f>IF(OR($A255="",NOT(ISNUMBER($G255))),"",IF(AND($F255&lt;=U$6,$G255&gt;=U$5),IF(U$5&gt;$N255,5,$K255)*10+IF(AND($F255&gt;=U$5,$F255&lt;=U$6),IF(AND($G255&gt;=U$5,$G255&lt;=U$6),5,IF($L255=1,2,1)),IF(AND($G255&gt;=U$5,$G255&lt;=U$6),IF($M255&gt;0,4,3),0)),IF(AND($D255&lt;=U$6,$E255&gt;=U$5),60,0)))</f>
        <v/>
      </c>
      <c r="V255" s="80" t="str">
        <f>IF(OR($A255="",NOT(ISNUMBER($G255))),"",IF(AND($F255&lt;=V$6,$G255&gt;=V$5),IF(V$5&gt;$N255,5,$K255)*10+IF(AND($F255&gt;=V$5,$F255&lt;=V$6),IF(AND($G255&gt;=V$5,$G255&lt;=V$6),5,IF($L255=1,2,1)),IF(AND($G255&gt;=V$5,$G255&lt;=V$6),IF($M255&gt;0,4,3),0)),IF(AND($D255&lt;=V$6,$E255&gt;=V$5),60,0)))</f>
        <v/>
      </c>
      <c r="W255" s="80" t="str">
        <f>IF(OR($A255="",NOT(ISNUMBER($G255))),"",IF(AND($F255&lt;=W$6,$G255&gt;=W$5),IF(W$5&gt;$N255,5,$K255)*10+IF(AND($F255&gt;=W$5,$F255&lt;=W$6),IF(AND($G255&gt;=W$5,$G255&lt;=W$6),5,IF($L255=1,2,1)),IF(AND($G255&gt;=W$5,$G255&lt;=W$6),IF($M255&gt;0,4,3),0)),IF(AND($D255&lt;=W$6,$E255&gt;=W$5),60,0)))</f>
        <v/>
      </c>
      <c r="X255" s="80" t="str">
        <f>IF(OR($A255="",NOT(ISNUMBER($G255))),"",IF(AND($F255&lt;=X$6,$G255&gt;=X$5),IF(X$5&gt;$N255,5,$K255)*10+IF(AND($F255&gt;=X$5,$F255&lt;=X$6),IF(AND($G255&gt;=X$5,$G255&lt;=X$6),5,IF($L255=1,2,1)),IF(AND($G255&gt;=X$5,$G255&lt;=X$6),IF($M255&gt;0,4,3),0)),IF(AND($D255&lt;=X$6,$E255&gt;=X$5),60,0)))</f>
        <v/>
      </c>
      <c r="Y255" s="80" t="str">
        <f>IF(OR($A255="",NOT(ISNUMBER($G255))),"",IF(AND($F255&lt;=Y$6,$G255&gt;=Y$5),IF(Y$5&gt;$N255,5,$K255)*10+IF(AND($F255&gt;=Y$5,$F255&lt;=Y$6),IF(AND($G255&gt;=Y$5,$G255&lt;=Y$6),5,IF($L255=1,2,1)),IF(AND($G255&gt;=Y$5,$G255&lt;=Y$6),IF($M255&gt;0,4,3),0)),IF(AND($D255&lt;=Y$6,$E255&gt;=Y$5),60,0)))</f>
        <v/>
      </c>
      <c r="Z255" s="80" t="str">
        <f>IF(OR($A255="",NOT(ISNUMBER($G255))),"",IF(AND($F255&lt;=Z$6,$G255&gt;=Z$5),IF(Z$5&gt;$N255,5,$K255)*10+IF(AND($F255&gt;=Z$5,$F255&lt;=Z$6),IF(AND($G255&gt;=Z$5,$G255&lt;=Z$6),5,IF($L255=1,2,1)),IF(AND($G255&gt;=Z$5,$G255&lt;=Z$6),IF($M255&gt;0,4,3),0)),IF(AND($D255&lt;=Z$6,$E255&gt;=Z$5),60,0)))</f>
        <v/>
      </c>
      <c r="AA255" s="80" t="str">
        <f>IF(OR($A255="",NOT(ISNUMBER($G255))),"",IF(AND($F255&lt;=AA$6,$G255&gt;=AA$5),IF(AA$5&gt;$N255,5,$K255)*10+IF(AND($F255&gt;=AA$5,$F255&lt;=AA$6),IF(AND($G255&gt;=AA$5,$G255&lt;=AA$6),5,IF($L255=1,2,1)),IF(AND($G255&gt;=AA$5,$G255&lt;=AA$6),IF($M255&gt;0,4,3),0)),IF(AND($D255&lt;=AA$6,$E255&gt;=AA$5),60,0)))</f>
        <v/>
      </c>
      <c r="AB255" s="80" t="str">
        <f>IF(OR($A255="",NOT(ISNUMBER($G255))),"",IF(AND($F255&lt;=AB$6,$G255&gt;=AB$5),IF(AB$5&gt;$N255,5,$K255)*10+IF(AND($F255&gt;=AB$5,$F255&lt;=AB$6),IF(AND($G255&gt;=AB$5,$G255&lt;=AB$6),5,IF($L255=1,2,1)),IF(AND($G255&gt;=AB$5,$G255&lt;=AB$6),IF($M255&gt;0,4,3),0)),IF(AND($D255&lt;=AB$6,$E255&gt;=AB$5),60,0)))</f>
        <v/>
      </c>
      <c r="AC255" s="80" t="str">
        <f>IF(OR($A255="",NOT(ISNUMBER($G255))),"",IF(AND($F255&lt;=AC$6,$G255&gt;=AC$5),IF(AC$5&gt;$N255,5,$K255)*10+IF(AND($F255&gt;=AC$5,$F255&lt;=AC$6),IF(AND($G255&gt;=AC$5,$G255&lt;=AC$6),5,IF($L255=1,2,1)),IF(AND($G255&gt;=AC$5,$G255&lt;=AC$6),IF($M255&gt;0,4,3),0)),IF(AND($D255&lt;=AC$6,$E255&gt;=AC$5),60,0)))</f>
        <v/>
      </c>
      <c r="AD255" s="80" t="str">
        <f>IF(OR($A255="",NOT(ISNUMBER($G255))),"",IF(AND($F255&lt;=AD$6,$G255&gt;=AD$5),IF(AD$5&gt;$N255,5,$K255)*10+IF(AND($F255&gt;=AD$5,$F255&lt;=AD$6),IF(AND($G255&gt;=AD$5,$G255&lt;=AD$6),5,IF($L255=1,2,1)),IF(AND($G255&gt;=AD$5,$G255&lt;=AD$6),IF($M255&gt;0,4,3),0)),IF(AND($D255&lt;=AD$6,$E255&gt;=AD$5),60,0)))</f>
        <v/>
      </c>
      <c r="AE255" s="80" t="str">
        <f>IF(OR($A255="",NOT(ISNUMBER($G255))),"",IF(AND($F255&lt;=AE$6,$G255&gt;=AE$5),IF(AE$5&gt;$N255,5,$K255)*10+IF(AND($F255&gt;=AE$5,$F255&lt;=AE$6),IF(AND($G255&gt;=AE$5,$G255&lt;=AE$6),5,IF($L255=1,2,1)),IF(AND($G255&gt;=AE$5,$G255&lt;=AE$6),IF($M255&gt;0,4,3),0)),IF(AND($D255&lt;=AE$6,$E255&gt;=AE$5),60,0)))</f>
        <v/>
      </c>
      <c r="AF255" s="80" t="str">
        <f>IF(OR($A255="",NOT(ISNUMBER($G255))),"",IF(AND($F255&lt;=AF$6,$G255&gt;=AF$5),IF(AF$5&gt;$N255,5,$K255)*10+IF(AND($F255&gt;=AF$5,$F255&lt;=AF$6),IF(AND($G255&gt;=AF$5,$G255&lt;=AF$6),5,IF($L255=1,2,1)),IF(AND($G255&gt;=AF$5,$G255&lt;=AF$6),IF($M255&gt;0,4,3),0)),IF(AND($D255&lt;=AF$6,$E255&gt;=AF$5),60,0)))</f>
        <v/>
      </c>
      <c r="AG255" s="80" t="str">
        <f>IF(OR($A255="",NOT(ISNUMBER($G255))),"",IF(AND($F255&lt;=AG$6,$G255&gt;=AG$5),IF(AG$5&gt;$N255,5,$K255)*10+IF(AND($F255&gt;=AG$5,$F255&lt;=AG$6),IF(AND($G255&gt;=AG$5,$G255&lt;=AG$6),5,IF($L255=1,2,1)),IF(AND($G255&gt;=AG$5,$G255&lt;=AG$6),IF($M255&gt;0,4,3),0)),IF(AND($D255&lt;=AG$6,$E255&gt;=AG$5),60,0)))</f>
        <v/>
      </c>
      <c r="AH255" s="80" t="str">
        <f>IF(OR($A255="",NOT(ISNUMBER($G255))),"",IF(AND($F255&lt;=AH$6,$G255&gt;=AH$5),IF(AH$5&gt;$N255,5,$K255)*10+IF(AND($F255&gt;=AH$5,$F255&lt;=AH$6),IF(AND($G255&gt;=AH$5,$G255&lt;=AH$6),5,IF($L255=1,2,1)),IF(AND($G255&gt;=AH$5,$G255&lt;=AH$6),IF($M255&gt;0,4,3),0)),IF(AND($D255&lt;=AH$6,$E255&gt;=AH$5),60,0)))</f>
        <v/>
      </c>
      <c r="AI255" s="80" t="str">
        <f>IF(OR($A255="",NOT(ISNUMBER($G255))),"",IF(AND($F255&lt;=AI$6,$G255&gt;=AI$5),IF(AI$5&gt;$N255,5,$K255)*10+IF(AND($F255&gt;=AI$5,$F255&lt;=AI$6),IF(AND($G255&gt;=AI$5,$G255&lt;=AI$6),5,IF($L255=1,2,1)),IF(AND($G255&gt;=AI$5,$G255&lt;=AI$6),IF($M255&gt;0,4,3),0)),IF(AND($D255&lt;=AI$6,$E255&gt;=AI$5),60,0)))</f>
        <v/>
      </c>
      <c r="AJ255" s="80" t="str">
        <f>IF(OR($A255="",NOT(ISNUMBER($G255))),"",IF(AND($F255&lt;=AJ$6,$G255&gt;=AJ$5),IF(AJ$5&gt;$N255,5,$K255)*10+IF(AND($F255&gt;=AJ$5,$F255&lt;=AJ$6),IF(AND($G255&gt;=AJ$5,$G255&lt;=AJ$6),5,IF($L255=1,2,1)),IF(AND($G255&gt;=AJ$5,$G255&lt;=AJ$6),IF($M255&gt;0,4,3),0)),IF(AND($D255&lt;=AJ$6,$E255&gt;=AJ$5),60,0)))</f>
        <v/>
      </c>
      <c r="AK255" s="80" t="str">
        <f>IF(OR($A255="",NOT(ISNUMBER($G255))),"",IF(AND($F255&lt;=AK$6,$G255&gt;=AK$5),IF(AK$5&gt;$N255,5,$K255)*10+IF(AND($F255&gt;=AK$5,$F255&lt;=AK$6),IF(AND($G255&gt;=AK$5,$G255&lt;=AK$6),5,IF($L255=1,2,1)),IF(AND($G255&gt;=AK$5,$G255&lt;=AK$6),IF($M255&gt;0,4,3),0)),IF(AND($D255&lt;=AK$6,$E255&gt;=AK$5),60,0)))</f>
        <v/>
      </c>
      <c r="AL255" s="80" t="str">
        <f>IF(OR($A255="",NOT(ISNUMBER($G255))),"",IF(AND($F255&lt;=AL$6,$G255&gt;=AL$5),IF(AL$5&gt;$N255,5,$K255)*10+IF(AND($F255&gt;=AL$5,$F255&lt;=AL$6),IF(AND($G255&gt;=AL$5,$G255&lt;=AL$6),5,IF($L255=1,2,1)),IF(AND($G255&gt;=AL$5,$G255&lt;=AL$6),IF($M255&gt;0,4,3),0)),IF(AND($D255&lt;=AL$6,$E255&gt;=AL$5),60,0)))</f>
        <v/>
      </c>
      <c r="AM255" s="80" t="str">
        <f>IF(OR($A255="",NOT(ISNUMBER($G255))),"",IF(AND($F255&lt;=AM$6,$G255&gt;=AM$5),IF(AM$5&gt;$N255,5,$K255)*10+IF(AND($F255&gt;=AM$5,$F255&lt;=AM$6),IF(AND($G255&gt;=AM$5,$G255&lt;=AM$6),5,IF($L255=1,2,1)),IF(AND($G255&gt;=AM$5,$G255&lt;=AM$6),IF($M255&gt;0,4,3),0)),IF(AND($D255&lt;=AM$6,$E255&gt;=AM$5),60,0)))</f>
        <v/>
      </c>
      <c r="AN255" s="80" t="str">
        <f>IF(OR($A255="",NOT(ISNUMBER($G255))),"",IF(AND($F255&lt;=AN$6,$G255&gt;=AN$5),IF(AN$5&gt;$N255,5,$K255)*10+IF(AND($F255&gt;=AN$5,$F255&lt;=AN$6),IF(AND($G255&gt;=AN$5,$G255&lt;=AN$6),5,IF($L255=1,2,1)),IF(AND($G255&gt;=AN$5,$G255&lt;=AN$6),IF($M255&gt;0,4,3),0)),IF(AND($D255&lt;=AN$6,$E255&gt;=AN$5),60,0)))</f>
        <v/>
      </c>
      <c r="AO255" s="80" t="str">
        <f>IF(OR($A255="",NOT(ISNUMBER($G255))),"",IF(AND($F255&lt;=AO$6,$G255&gt;=AO$5),IF(AO$5&gt;$N255,5,$K255)*10+IF(AND($F255&gt;=AO$5,$F255&lt;=AO$6),IF(AND($G255&gt;=AO$5,$G255&lt;=AO$6),5,IF($L255=1,2,1)),IF(AND($G255&gt;=AO$5,$G255&lt;=AO$6),IF($M255&gt;0,4,3),0)),IF(AND($D255&lt;=AO$6,$E255&gt;=AO$5),60,0)))</f>
        <v/>
      </c>
      <c r="AP255" s="80" t="str">
        <f>IF(OR($A255="",NOT(ISNUMBER($G255))),"",IF(AND($F255&lt;=AP$6,$G255&gt;=AP$5),IF(AP$5&gt;$N255,5,$K255)*10+IF(AND($F255&gt;=AP$5,$F255&lt;=AP$6),IF(AND($G255&gt;=AP$5,$G255&lt;=AP$6),5,IF($L255=1,2,1)),IF(AND($G255&gt;=AP$5,$G255&lt;=AP$6),IF($M255&gt;0,4,3),0)),IF(AND($D255&lt;=AP$6,$E255&gt;=AP$5),60,0)))</f>
        <v/>
      </c>
      <c r="AQ255" s="80" t="str">
        <f>IF(OR($A255="",NOT(ISNUMBER($G255))),"",IF(AND($F255&lt;=AQ$6,$G255&gt;=AQ$5),IF(AQ$5&gt;$N255,5,$K255)*10+IF(AND($F255&gt;=AQ$5,$F255&lt;=AQ$6),IF(AND($G255&gt;=AQ$5,$G255&lt;=AQ$6),5,IF($L255=1,2,1)),IF(AND($G255&gt;=AQ$5,$G255&lt;=AQ$6),IF($M255&gt;0,4,3),0)),IF(AND($D255&lt;=AQ$6,$E255&gt;=AQ$5),60,0)))</f>
        <v/>
      </c>
      <c r="AR255" s="80" t="str">
        <f>IF(OR($A255="",NOT(ISNUMBER($G255))),"",IF(AND($F255&lt;=AR$6,$G255&gt;=AR$5),IF(AR$5&gt;$N255,5,$K255)*10+IF(AND($F255&gt;=AR$5,$F255&lt;=AR$6),IF(AND($G255&gt;=AR$5,$G255&lt;=AR$6),5,IF($L255=1,2,1)),IF(AND($G255&gt;=AR$5,$G255&lt;=AR$6),IF($M255&gt;0,4,3),0)),IF(AND($D255&lt;=AR$6,$E255&gt;=AR$5),60,0)))</f>
        <v/>
      </c>
      <c r="AS255" s="80" t="str">
        <f>IF(OR($A255="",NOT(ISNUMBER($G255))),"",IF(AND($F255&lt;=AS$6,$G255&gt;=AS$5),IF(AS$5&gt;$N255,5,$K255)*10+IF(AND($F255&gt;=AS$5,$F255&lt;=AS$6),IF(AND($G255&gt;=AS$5,$G255&lt;=AS$6),5,IF($L255=1,2,1)),IF(AND($G255&gt;=AS$5,$G255&lt;=AS$6),IF($M255&gt;0,4,3),0)),IF(AND($D255&lt;=AS$6,$E255&gt;=AS$5),60,0)))</f>
        <v/>
      </c>
      <c r="AT255" s="80" t="str">
        <f>IF(OR($A255="",NOT(ISNUMBER($G255))),"",IF(AND($F255&lt;=AT$6,$G255&gt;=AT$5),IF(AT$5&gt;$N255,5,$K255)*10+IF(AND($F255&gt;=AT$5,$F255&lt;=AT$6),IF(AND($G255&gt;=AT$5,$G255&lt;=AT$6),5,IF($L255=1,2,1)),IF(AND($G255&gt;=AT$5,$G255&lt;=AT$6),IF($M255&gt;0,4,3),0)),IF(AND($D255&lt;=AT$6,$E255&gt;=AT$5),60,0)))</f>
        <v/>
      </c>
      <c r="AU255" s="80" t="str">
        <f>IF(OR($A255="",NOT(ISNUMBER($G255))),"",IF(AND($F255&lt;=AU$6,$G255&gt;=AU$5),IF(AU$5&gt;$N255,5,$K255)*10+IF(AND($F255&gt;=AU$5,$F255&lt;=AU$6),IF(AND($G255&gt;=AU$5,$G255&lt;=AU$6),5,IF($L255=1,2,1)),IF(AND($G255&gt;=AU$5,$G255&lt;=AU$6),IF($M255&gt;0,4,3),0)),IF(AND($D255&lt;=AU$6,$E255&gt;=AU$5),60,0)))</f>
        <v/>
      </c>
      <c r="AV255" s="80" t="str">
        <f>IF(OR($A255="",NOT(ISNUMBER($G255))),"",IF(AND($F255&lt;=AV$6,$G255&gt;=AV$5),IF(AV$5&gt;$N255,5,$K255)*10+IF(AND($F255&gt;=AV$5,$F255&lt;=AV$6),IF(AND($G255&gt;=AV$5,$G255&lt;=AV$6),5,IF($L255=1,2,1)),IF(AND($G255&gt;=AV$5,$G255&lt;=AV$6),IF($M255&gt;0,4,3),0)),IF(AND($D255&lt;=AV$6,$E255&gt;=AV$5),60,0)))</f>
        <v/>
      </c>
      <c r="AW255" s="80" t="str">
        <f>IF(OR($A255="",NOT(ISNUMBER($G255))),"",IF(AND($F255&lt;=AW$6,$G255&gt;=AW$5),IF(AW$5&gt;$N255,5,$K255)*10+IF(AND($F255&gt;=AW$5,$F255&lt;=AW$6),IF(AND($G255&gt;=AW$5,$G255&lt;=AW$6),5,IF($L255=1,2,1)),IF(AND($G255&gt;=AW$5,$G255&lt;=AW$6),IF($M255&gt;0,4,3),0)),IF(AND($D255&lt;=AW$6,$E255&gt;=AW$5),60,0)))</f>
        <v/>
      </c>
      <c r="AX255" s="80" t="str">
        <f>IF(OR($A255="",NOT(ISNUMBER($G255))),"",IF(AND($F255&lt;=AX$6,$G255&gt;=AX$5),IF(AX$5&gt;$N255,5,$K255)*10+IF(AND($F255&gt;=AX$5,$F255&lt;=AX$6),IF(AND($G255&gt;=AX$5,$G255&lt;=AX$6),5,IF($L255=1,2,1)),IF(AND($G255&gt;=AX$5,$G255&lt;=AX$6),IF($M255&gt;0,4,3),0)),IF(AND($D255&lt;=AX$6,$E255&gt;=AX$5),60,0)))</f>
        <v/>
      </c>
      <c r="AY255" s="80" t="str">
        <f>IF(OR($A255="",NOT(ISNUMBER($G255))),"",IF(AND($F255&lt;=AY$6,$G255&gt;=AY$5),IF(AY$5&gt;$N255,5,$K255)*10+IF(AND($F255&gt;=AY$5,$F255&lt;=AY$6),IF(AND($G255&gt;=AY$5,$G255&lt;=AY$6),5,IF($L255=1,2,1)),IF(AND($G255&gt;=AY$5,$G255&lt;=AY$6),IF($M255&gt;0,4,3),0)),IF(AND($D255&lt;=AY$6,$E255&gt;=AY$5),60,0)))</f>
        <v/>
      </c>
      <c r="AZ255" s="80" t="str">
        <f>IF(OR($A255="",NOT(ISNUMBER($G255))),"",IF(AND($F255&lt;=AZ$6,$G255&gt;=AZ$5),IF(AZ$5&gt;$N255,5,$K255)*10+IF(AND($F255&gt;=AZ$5,$F255&lt;=AZ$6),IF(AND($G255&gt;=AZ$5,$G255&lt;=AZ$6),5,IF($L255=1,2,1)),IF(AND($G255&gt;=AZ$5,$G255&lt;=AZ$6),IF($M255&gt;0,4,3),0)),IF(AND($D255&lt;=AZ$6,$E255&gt;=AZ$5),60,0)))</f>
        <v/>
      </c>
      <c r="BA255" s="80" t="str">
        <f>IF(OR($A255="",NOT(ISNUMBER($G255))),"",IF(AND($F255&lt;=BA$6,$G255&gt;=BA$5),IF(BA$5&gt;$N255,5,$K255)*10+IF(AND($F255&gt;=BA$5,$F255&lt;=BA$6),IF(AND($G255&gt;=BA$5,$G255&lt;=BA$6),5,IF($L255=1,2,1)),IF(AND($G255&gt;=BA$5,$G255&lt;=BA$6),IF($M255&gt;0,4,3),0)),IF(AND($D255&lt;=BA$6,$E255&gt;=BA$5),60,0)))</f>
        <v/>
      </c>
      <c r="BB255" s="80" t="str">
        <f>IF(OR($A255="",NOT(ISNUMBER($G255))),"",IF(AND($F255&lt;=BB$6,$G255&gt;=BB$5),IF(BB$5&gt;$N255,5,$K255)*10+IF(AND($F255&gt;=BB$5,$F255&lt;=BB$6),IF(AND($G255&gt;=BB$5,$G255&lt;=BB$6),5,IF($L255=1,2,1)),IF(AND($G255&gt;=BB$5,$G255&lt;=BB$6),IF($M255&gt;0,4,3),0)),IF(AND($D255&lt;=BB$6,$E255&gt;=BB$5),60,0)))</f>
        <v/>
      </c>
      <c r="BC255" s="80" t="str">
        <f>IF(OR($A255="",NOT(ISNUMBER($G255))),"",IF(AND($F255&lt;=BC$6,$G255&gt;=BC$5),IF(BC$5&gt;$N255,5,$K255)*10+IF(AND($F255&gt;=BC$5,$F255&lt;=BC$6),IF(AND($G255&gt;=BC$5,$G255&lt;=BC$6),5,IF($L255=1,2,1)),IF(AND($G255&gt;=BC$5,$G255&lt;=BC$6),IF($M255&gt;0,4,3),0)),IF(AND($D255&lt;=BC$6,$E255&gt;=BC$5),60,0)))</f>
        <v/>
      </c>
      <c r="BD255" s="80" t="str">
        <f>IF(OR($A255="",NOT(ISNUMBER($G255))),"",IF(AND($F255&lt;=BD$6,$G255&gt;=BD$5),IF(BD$5&gt;$N255,5,$K255)*10+IF(AND($F255&gt;=BD$5,$F255&lt;=BD$6),IF(AND($G255&gt;=BD$5,$G255&lt;=BD$6),5,IF($L255=1,2,1)),IF(AND($G255&gt;=BD$5,$G255&lt;=BD$6),IF($M255&gt;0,4,3),0)),IF(AND($D255&lt;=BD$6,$E255&gt;=BD$5),60,0)))</f>
        <v/>
      </c>
      <c r="BE255" s="80" t="str">
        <f>IF(OR($A255="",NOT(ISNUMBER($G255))),"",IF(AND($F255&lt;=BE$6,$G255&gt;=BE$5),IF(BE$5&gt;$N255,5,$K255)*10+IF(AND($F255&gt;=BE$5,$F255&lt;=BE$6),IF(AND($G255&gt;=BE$5,$G255&lt;=BE$6),5,IF($L255=1,2,1)),IF(AND($G255&gt;=BE$5,$G255&lt;=BE$6),IF($M255&gt;0,4,3),0)),IF(AND($D255&lt;=BE$6,$E255&gt;=BE$5),60,0)))</f>
        <v/>
      </c>
      <c r="BF255" s="80" t="str">
        <f>IF(OR($A255="",NOT(ISNUMBER($G255))),"",IF(AND($F255&lt;=BF$6,$G255&gt;=BF$5),IF(BF$5&gt;$N255,5,$K255)*10+IF(AND($F255&gt;=BF$5,$F255&lt;=BF$6),IF(AND($G255&gt;=BF$5,$G255&lt;=BF$6),5,IF($L255=1,2,1)),IF(AND($G255&gt;=BF$5,$G255&lt;=BF$6),IF($M255&gt;0,4,3),0)),IF(AND($D255&lt;=BF$6,$E255&gt;=BF$5),60,0)))</f>
        <v/>
      </c>
      <c r="BG255" s="80" t="str">
        <f>IF(OR($A255="",NOT(ISNUMBER($G255))),"",IF(AND($F255&lt;=BG$6,$G255&gt;=BG$5),IF(BG$5&gt;$N255,5,$K255)*10+IF(AND($F255&gt;=BG$5,$F255&lt;=BG$6),IF(AND($G255&gt;=BG$5,$G255&lt;=BG$6),5,IF($L255=1,2,1)),IF(AND($G255&gt;=BG$5,$G255&lt;=BG$6),IF($M255&gt;0,4,3),0)),IF(AND($D255&lt;=BG$6,$E255&gt;=BG$5),60,0)))</f>
        <v/>
      </c>
      <c r="BH255" s="80" t="str">
        <f>IF(OR($A255="",NOT(ISNUMBER($G255))),"",IF(AND($F255&lt;=BH$6,$G255&gt;=BH$5),IF(BH$5&gt;$N255,5,$K255)*10+IF(AND($F255&gt;=BH$5,$F255&lt;=BH$6),IF(AND($G255&gt;=BH$5,$G255&lt;=BH$6),5,IF($L255=1,2,1)),IF(AND($G255&gt;=BH$5,$G255&lt;=BH$6),IF($M255&gt;0,4,3),0)),IF(AND($D255&lt;=BH$6,$E255&gt;=BH$5),60,0)))</f>
        <v/>
      </c>
      <c r="BI255" s="80" t="str">
        <f>IF(OR($A255="",NOT(ISNUMBER($G255))),"",IF(AND($F255&lt;=BI$6,$G255&gt;=BI$5),IF(BI$5&gt;$N255,5,$K255)*10+IF(AND($F255&gt;=BI$5,$F255&lt;=BI$6),IF(AND($G255&gt;=BI$5,$G255&lt;=BI$6),5,IF($L255=1,2,1)),IF(AND($G255&gt;=BI$5,$G255&lt;=BI$6),IF($M255&gt;0,4,3),0)),IF(AND($D255&lt;=BI$6,$E255&gt;=BI$5),60,0)))</f>
        <v/>
      </c>
      <c r="BJ255" s="80" t="str">
        <f>IF(OR($A255="",NOT(ISNUMBER($G255))),"",IF(AND($F255&lt;=BJ$6,$G255&gt;=BJ$5),IF(BJ$5&gt;$N255,5,$K255)*10+IF(AND($F255&gt;=BJ$5,$F255&lt;=BJ$6),IF(AND($G255&gt;=BJ$5,$G255&lt;=BJ$6),5,IF($L255=1,2,1)),IF(AND($G255&gt;=BJ$5,$G255&lt;=BJ$6),IF($M255&gt;0,4,3),0)),IF(AND($D255&lt;=BJ$6,$E255&gt;=BJ$5),60,0)))</f>
        <v/>
      </c>
      <c r="BK255" s="80" t="str">
        <f>IF(OR($A255="",NOT(ISNUMBER($G255))),"",IF(AND($F255&lt;=BK$6,$G255&gt;=BK$5),IF(BK$5&gt;$N255,5,$K255)*10+IF(AND($F255&gt;=BK$5,$F255&lt;=BK$6),IF(AND($G255&gt;=BK$5,$G255&lt;=BK$6),5,IF($L255=1,2,1)),IF(AND($G255&gt;=BK$5,$G255&lt;=BK$6),IF($M255&gt;0,4,3),0)),IF(AND($D255&lt;=BK$6,$E255&gt;=BK$5),60,0)))</f>
        <v/>
      </c>
      <c r="BL255" s="80" t="str">
        <f>IF(OR($A255="",NOT(ISNUMBER($G255))),"",IF(AND($F255&lt;=BL$6,$G255&gt;=BL$5),IF(BL$5&gt;$N255,5,$K255)*10+IF(AND($F255&gt;=BL$5,$F255&lt;=BL$6),IF(AND($G255&gt;=BL$5,$G255&lt;=BL$6),5,IF($L255=1,2,1)),IF(AND($G255&gt;=BL$5,$G255&lt;=BL$6),IF($M255&gt;0,4,3),0)),IF(AND($D255&lt;=BL$6,$E255&gt;=BL$5),60,0)))</f>
        <v/>
      </c>
      <c r="BM255" s="80" t="str">
        <f>IF(OR($A255="",NOT(ISNUMBER($G255))),"",IF(AND($F255&lt;=BM$6,$G255&gt;=BM$5),IF(BM$5&gt;$N255,5,$K255)*10+IF(AND($F255&gt;=BM$5,$F255&lt;=BM$6),IF(AND($G255&gt;=BM$5,$G255&lt;=BM$6),5,IF($L255=1,2,1)),IF(AND($G255&gt;=BM$5,$G255&lt;=BM$6),IF($M255&gt;0,4,3),0)),IF(AND($D255&lt;=BM$6,$E255&gt;=BM$5),60,0)))</f>
        <v/>
      </c>
      <c r="BN255" s="80" t="str">
        <f>IF(OR($A255="",NOT(ISNUMBER($G255))),"",IF(AND($F255&lt;=BN$6,$G255&gt;=BN$5),IF(BN$5&gt;$N255,5,$K255)*10+IF(AND($F255&gt;=BN$5,$F255&lt;=BN$6),IF(AND($G255&gt;=BN$5,$G255&lt;=BN$6),5,IF($L255=1,2,1)),IF(AND($G255&gt;=BN$5,$G255&lt;=BN$6),IF($M255&gt;0,4,3),0)),IF(AND($D255&lt;=BN$6,$E255&gt;=BN$5),60,0)))</f>
        <v/>
      </c>
      <c r="BO255" s="80" t="str">
        <f>IF(OR($A255="",NOT(ISNUMBER($G255))),"",IF(AND($F255&lt;=BO$6,$G255&gt;=BO$5),IF(BO$5&gt;$N255,5,$K255)*10+IF(AND($F255&gt;=BO$5,$F255&lt;=BO$6),IF(AND($G255&gt;=BO$5,$G255&lt;=BO$6),5,IF($L255=1,2,1)),IF(AND($G255&gt;=BO$5,$G255&lt;=BO$6),IF($M255&gt;0,4,3),0)),IF(AND($D255&lt;=BO$6,$E255&gt;=BO$5),60,0)))</f>
        <v/>
      </c>
      <c r="BP255" s="80" t="str">
        <f>IF(OR($A255="",NOT(ISNUMBER($G255))),"",IF(AND($F255&lt;=BP$6,$G255&gt;=BP$5),IF(BP$5&gt;$N255,5,$K255)*10+IF(AND($F255&gt;=BP$5,$F255&lt;=BP$6),IF(AND($G255&gt;=BP$5,$G255&lt;=BP$6),5,IF($L255=1,2,1)),IF(AND($G255&gt;=BP$5,$G255&lt;=BP$6),IF($M255&gt;0,4,3),0)),IF(AND($D255&lt;=BP$6,$E255&gt;=BP$5),60,0)))</f>
        <v/>
      </c>
      <c r="BQ255" s="80" t="str">
        <f>IF(OR($A255="",NOT(ISNUMBER($G255))),"",IF(AND($F255&lt;=BQ$6,$G255&gt;=BQ$5),IF(BQ$5&gt;$N255,5,$K255)*10+IF(AND($F255&gt;=BQ$5,$F255&lt;=BQ$6),IF(AND($G255&gt;=BQ$5,$G255&lt;=BQ$6),5,IF($L255=1,2,1)),IF(AND($G255&gt;=BQ$5,$G255&lt;=BQ$6),IF($M255&gt;0,4,3),0)),IF(AND($D255&lt;=BQ$6,$E255&gt;=BQ$5),60,0)))</f>
        <v/>
      </c>
      <c r="BR255" s="80" t="str">
        <f>IF(OR($A255="",NOT(ISNUMBER($G255))),"",IF(AND($F255&lt;=BR$6,$G255&gt;=BR$5),IF(BR$5&gt;$N255,5,$K255)*10+IF(AND($F255&gt;=BR$5,$F255&lt;=BR$6),IF(AND($G255&gt;=BR$5,$G255&lt;=BR$6),5,IF($L255=1,2,1)),IF(AND($G255&gt;=BR$5,$G255&lt;=BR$6),IF($M255&gt;0,4,3),0)),IF(AND($D255&lt;=BR$6,$E255&gt;=BR$5),60,0)))</f>
        <v/>
      </c>
      <c r="BS255" s="80" t="str">
        <f>IF(OR($A255="",NOT(ISNUMBER($G255))),"",IF(AND($F255&lt;=BS$6,$G255&gt;=BS$5),IF(BS$5&gt;$N255,5,$K255)*10+IF(AND($F255&gt;=BS$5,$F255&lt;=BS$6),IF(AND($G255&gt;=BS$5,$G255&lt;=BS$6),5,IF($L255=1,2,1)),IF(AND($G255&gt;=BS$5,$G255&lt;=BS$6),IF($M255&gt;0,4,3),0)),IF(AND($D255&lt;=BS$6,$E255&gt;=BS$5),60,0)))</f>
        <v/>
      </c>
      <c r="BT255" s="80" t="str">
        <f>IF(OR($A255="",NOT(ISNUMBER($G255))),"",IF(AND($F255&lt;=BT$6,$G255&gt;=BT$5),IF(BT$5&gt;$N255,5,$K255)*10+IF(AND($F255&gt;=BT$5,$F255&lt;=BT$6),IF(AND($G255&gt;=BT$5,$G255&lt;=BT$6),5,IF($L255=1,2,1)),IF(AND($G255&gt;=BT$5,$G255&lt;=BT$6),IF($M255&gt;0,4,3),0)),IF(AND($D255&lt;=BT$6,$E255&gt;=BT$5),60,0)))</f>
        <v/>
      </c>
      <c r="BU255" s="80" t="str">
        <f>IF(OR($A255="",NOT(ISNUMBER($G255))),"",IF(AND($F255&lt;=BU$6,$G255&gt;=BU$5),IF(BU$5&gt;$N255,5,$K255)*10+IF(AND($F255&gt;=BU$5,$F255&lt;=BU$6),IF(AND($G255&gt;=BU$5,$G255&lt;=BU$6),5,IF($L255=1,2,1)),IF(AND($G255&gt;=BU$5,$G255&lt;=BU$6),IF($M255&gt;0,4,3),0)),IF(AND($D255&lt;=BU$6,$E255&gt;=BU$5),60,0)))</f>
        <v/>
      </c>
      <c r="BV255" s="80" t="str">
        <f>IF(OR($A255="",NOT(ISNUMBER($G255))),"",IF(AND($F255&lt;=BV$6,$G255&gt;=BV$5),IF(BV$5&gt;$N255,5,$K255)*10+IF(AND($F255&gt;=BV$5,$F255&lt;=BV$6),IF(AND($G255&gt;=BV$5,$G255&lt;=BV$6),5,IF($L255=1,2,1)),IF(AND($G255&gt;=BV$5,$G255&lt;=BV$6),IF($M255&gt;0,4,3),0)),IF(AND($D255&lt;=BV$6,$E255&gt;=BV$5),60,0)))</f>
        <v/>
      </c>
      <c r="BW255" s="80" t="str">
        <f>IF(OR($A255="",NOT(ISNUMBER($G255))),"",IF(AND($F255&lt;=BW$6,$G255&gt;=BW$5),IF(BW$5&gt;$N255,5,$K255)*10+IF(AND($F255&gt;=BW$5,$F255&lt;=BW$6),IF(AND($G255&gt;=BW$5,$G255&lt;=BW$6),5,IF($L255=1,2,1)),IF(AND($G255&gt;=BW$5,$G255&lt;=BW$6),IF($M255&gt;0,4,3),0)),IF(AND($D255&lt;=BW$6,$E255&gt;=BW$5),60,0)))</f>
        <v/>
      </c>
      <c r="BX255" s="80" t="str">
        <f>IF(OR($A255="",NOT(ISNUMBER($G255))),"",IF(AND($F255&lt;=BX$6,$G255&gt;=BX$5),IF(BX$5&gt;$N255,5,$K255)*10+IF(AND($F255&gt;=BX$5,$F255&lt;=BX$6),IF(AND($G255&gt;=BX$5,$G255&lt;=BX$6),5,IF($L255=1,2,1)),IF(AND($G255&gt;=BX$5,$G255&lt;=BX$6),IF($M255&gt;0,4,3),0)),IF(AND($D255&lt;=BX$6,$E255&gt;=BX$5),60,0)))</f>
        <v/>
      </c>
      <c r="BY255" s="80" t="str">
        <f>IF(OR($A255="",NOT(ISNUMBER($G255))),"",IF(AND($F255&lt;=BY$6,$G255&gt;=BY$5),IF(BY$5&gt;$N255,5,$K255)*10+IF(AND($F255&gt;=BY$5,$F255&lt;=BY$6),IF(AND($G255&gt;=BY$5,$G255&lt;=BY$6),5,IF($L255=1,2,1)),IF(AND($G255&gt;=BY$5,$G255&lt;=BY$6),IF($M255&gt;0,4,3),0)),IF(AND($D255&lt;=BY$6,$E255&gt;=BY$5),60,0)))</f>
        <v/>
      </c>
      <c r="BZ255" s="80" t="str">
        <f>IF(OR($A255="",NOT(ISNUMBER($G255))),"",IF(AND($F255&lt;=BZ$6,$G255&gt;=BZ$5),IF(BZ$5&gt;$N255,5,$K255)*10+IF(AND($F255&gt;=BZ$5,$F255&lt;=BZ$6),IF(AND($G255&gt;=BZ$5,$G255&lt;=BZ$6),5,IF($L255=1,2,1)),IF(AND($G255&gt;=BZ$5,$G255&lt;=BZ$6),IF($M255&gt;0,4,3),0)),IF(AND($D255&lt;=BZ$6,$E255&gt;=BZ$5),60,0)))</f>
        <v/>
      </c>
      <c r="CA255" s="80" t="str">
        <f>IF(OR($A255="",NOT(ISNUMBER($G255))),"",IF(AND($F255&lt;=CA$6,$G255&gt;=CA$5),IF(CA$5&gt;$N255,5,$K255)*10+IF(AND($F255&gt;=CA$5,$F255&lt;=CA$6),IF(AND($G255&gt;=CA$5,$G255&lt;=CA$6),5,IF($L255=1,2,1)),IF(AND($G255&gt;=CA$5,$G255&lt;=CA$6),IF($M255&gt;0,4,3),0)),IF(AND($D255&lt;=CA$6,$E255&gt;=CA$5),60,0)))</f>
        <v/>
      </c>
      <c r="CB255" s="80" t="str">
        <f>IF(OR($A255="",NOT(ISNUMBER($G255))),"",IF(AND($F255&lt;=CB$6,$G255&gt;=CB$5),IF(CB$5&gt;$N255,5,$K255)*10+IF(AND($F255&gt;=CB$5,$F255&lt;=CB$6),IF(AND($G255&gt;=CB$5,$G255&lt;=CB$6),5,IF($L255=1,2,1)),IF(AND($G255&gt;=CB$5,$G255&lt;=CB$6),IF($M255&gt;0,4,3),0)),IF(AND($D255&lt;=CB$6,$E255&gt;=CB$5),60,0)))</f>
        <v/>
      </c>
      <c r="CC255" s="80" t="str">
        <f>IF(OR($A255="",NOT(ISNUMBER($G255))),"",IF(AND($F255&lt;=CC$6,$G255&gt;=CC$5),IF(CC$5&gt;$N255,5,$K255)*10+IF(AND($F255&gt;=CC$5,$F255&lt;=CC$6),IF(AND($G255&gt;=CC$5,$G255&lt;=CC$6),5,IF($L255=1,2,1)),IF(AND($G255&gt;=CC$5,$G255&lt;=CC$6),IF($M255&gt;0,4,3),0)),IF(AND($D255&lt;=CC$6,$E255&gt;=CC$5),60,0)))</f>
        <v/>
      </c>
      <c r="CD255" s="80" t="str">
        <f>IF(OR($A255="",NOT(ISNUMBER($G255))),"",IF(AND($F255&lt;=CD$6,$G255&gt;=CD$5),IF(CD$5&gt;$N255,5,$K255)*10+IF(AND($F255&gt;=CD$5,$F255&lt;=CD$6),IF(AND($G255&gt;=CD$5,$G255&lt;=CD$6),5,IF($L255=1,2,1)),IF(AND($G255&gt;=CD$5,$G255&lt;=CD$6),IF($M255&gt;0,4,3),0)),IF(AND($D255&lt;=CD$6,$E255&gt;=CD$5),60,0)))</f>
        <v/>
      </c>
      <c r="CE255" s="80" t="str">
        <f>IF(OR($A255="",NOT(ISNUMBER($G255))),"",IF(AND($F255&lt;=CE$6,$G255&gt;=CE$5),IF(CE$5&gt;$N255,5,$K255)*10+IF(AND($F255&gt;=CE$5,$F255&lt;=CE$6),IF(AND($G255&gt;=CE$5,$G255&lt;=CE$6),5,IF($L255=1,2,1)),IF(AND($G255&gt;=CE$5,$G255&lt;=CE$6),IF($M255&gt;0,4,3),0)),IF(AND($D255&lt;=CE$6,$E255&gt;=CE$5),60,0)))</f>
        <v/>
      </c>
      <c r="CF255" s="80" t="str">
        <f>IF(OR($A255="",NOT(ISNUMBER($G255))),"",IF(AND($F255&lt;=CF$6,$G255&gt;=CF$5),IF(CF$5&gt;$N255,5,$K255)*10+IF(AND($F255&gt;=CF$5,$F255&lt;=CF$6),IF(AND($G255&gt;=CF$5,$G255&lt;=CF$6),5,IF($L255=1,2,1)),IF(AND($G255&gt;=CF$5,$G255&lt;=CF$6),IF($M255&gt;0,4,3),0)),IF(AND($D255&lt;=CF$6,$E255&gt;=CF$5),60,0)))</f>
        <v/>
      </c>
      <c r="CG255" s="80" t="str">
        <f>IF(OR($A255="",NOT(ISNUMBER($G255))),"",IF(AND($F255&lt;=CG$6,$G255&gt;=CG$5),IF(CG$5&gt;$N255,5,$K255)*10+IF(AND($F255&gt;=CG$5,$F255&lt;=CG$6),IF(AND($G255&gt;=CG$5,$G255&lt;=CG$6),5,IF($L255=1,2,1)),IF(AND($G255&gt;=CG$5,$G255&lt;=CG$6),IF($M255&gt;0,4,3),0)),IF(AND($D255&lt;=CG$6,$E255&gt;=CG$5),60,0)))</f>
        <v/>
      </c>
      <c r="CH255" s="80" t="str">
        <f>IF(OR($A255="",NOT(ISNUMBER($G255))),"",IF(AND($F255&lt;=CH$6,$G255&gt;=CH$5),IF(CH$5&gt;$N255,5,$K255)*10+IF(AND($F255&gt;=CH$5,$F255&lt;=CH$6),IF(AND($G255&gt;=CH$5,$G255&lt;=CH$6),5,IF($L255=1,2,1)),IF(AND($G255&gt;=CH$5,$G255&lt;=CH$6),IF($M255&gt;0,4,3),0)),IF(AND($D255&lt;=CH$6,$E255&gt;=CH$5),60,0)))</f>
        <v/>
      </c>
      <c r="CI255" s="80" t="str">
        <f>IF(OR($A255="",NOT(ISNUMBER($G255))),"",IF(AND($F255&lt;=CI$6,$G255&gt;=CI$5),IF(CI$5&gt;$N255,5,$K255)*10+IF(AND($F255&gt;=CI$5,$F255&lt;=CI$6),IF(AND($G255&gt;=CI$5,$G255&lt;=CI$6),5,IF($L255=1,2,1)),IF(AND($G255&gt;=CI$5,$G255&lt;=CI$6),IF($M255&gt;0,4,3),0)),IF(AND($D255&lt;=CI$6,$E255&gt;=CI$5),60,0)))</f>
        <v/>
      </c>
      <c r="CJ255" s="80" t="str">
        <f>IF(OR($A255="",NOT(ISNUMBER($G255))),"",IF(AND($F255&lt;=CJ$6,$G255&gt;=CJ$5),IF(CJ$5&gt;$N255,5,$K255)*10+IF(AND($F255&gt;=CJ$5,$F255&lt;=CJ$6),IF(AND($G255&gt;=CJ$5,$G255&lt;=CJ$6),5,IF($L255=1,2,1)),IF(AND($G255&gt;=CJ$5,$G255&lt;=CJ$6),IF($M255&gt;0,4,3),0)),IF(AND($D255&lt;=CJ$6,$E255&gt;=CJ$5),60,0)))</f>
        <v/>
      </c>
      <c r="CK255" s="80" t="str">
        <f>IF(OR($A255="",NOT(ISNUMBER($G255))),"",IF(AND($F255&lt;=CK$6,$G255&gt;=CK$5),IF(CK$5&gt;$N255,5,$K255)*10+IF(AND($F255&gt;=CK$5,$F255&lt;=CK$6),IF(AND($G255&gt;=CK$5,$G255&lt;=CK$6),5,IF($L255=1,2,1)),IF(AND($G255&gt;=CK$5,$G255&lt;=CK$6),IF($M255&gt;0,4,3),0)),IF(AND($D255&lt;=CK$6,$E255&gt;=CK$5),60,0)))</f>
        <v/>
      </c>
      <c r="CL255" s="80" t="str">
        <f>IF(OR($A255="",NOT(ISNUMBER($G255))),"",IF(AND($F255&lt;=CL$6,$G255&gt;=CL$5),IF(CL$5&gt;$N255,5,$K255)*10+IF(AND($F255&gt;=CL$5,$F255&lt;=CL$6),IF(AND($G255&gt;=CL$5,$G255&lt;=CL$6),5,IF($L255=1,2,1)),IF(AND($G255&gt;=CL$5,$G255&lt;=CL$6),IF($M255&gt;0,4,3),0)),IF(AND($D255&lt;=CL$6,$E255&gt;=CL$5),60,0)))</f>
        <v/>
      </c>
      <c r="CM255" s="80" t="str">
        <f>IF(OR($A255="",NOT(ISNUMBER($G255))),"",IF(AND($F255&lt;=CM$6,$G255&gt;=CM$5),IF(CM$5&gt;$N255,5,$K255)*10+IF(AND($F255&gt;=CM$5,$F255&lt;=CM$6),IF(AND($G255&gt;=CM$5,$G255&lt;=CM$6),5,IF($L255=1,2,1)),IF(AND($G255&gt;=CM$5,$G255&lt;=CM$6),IF($M255&gt;0,4,3),0)),IF(AND($D255&lt;=CM$6,$E255&gt;=CM$5),60,0)))</f>
        <v/>
      </c>
      <c r="CN255" s="80" t="str">
        <f>IF(OR($A255="",NOT(ISNUMBER($G255))),"",IF(AND($F255&lt;=CN$6,$G255&gt;=CN$5),IF(CN$5&gt;$N255,5,$K255)*10+IF(AND($F255&gt;=CN$5,$F255&lt;=CN$6),IF(AND($G255&gt;=CN$5,$G255&lt;=CN$6),5,IF($L255=1,2,1)),IF(AND($G255&gt;=CN$5,$G255&lt;=CN$6),IF($M255&gt;0,4,3),0)),IF(AND($D255&lt;=CN$6,$E255&gt;=CN$5),60,0)))</f>
        <v/>
      </c>
      <c r="CO255" s="80" t="str">
        <f>IF(OR($A255="",NOT(ISNUMBER($G255))),"",IF(AND($F255&lt;=CO$6,$G255&gt;=CO$5),IF(CO$5&gt;$N255,5,$K255)*10+IF(AND($F255&gt;=CO$5,$F255&lt;=CO$6),IF(AND($G255&gt;=CO$5,$G255&lt;=CO$6),5,IF($L255=1,2,1)),IF(AND($G255&gt;=CO$5,$G255&lt;=CO$6),IF($M255&gt;0,4,3),0)),IF(AND($D255&lt;=CO$6,$E255&gt;=CO$5),60,0)))</f>
        <v/>
      </c>
      <c r="CP255" s="80" t="str">
        <f>IF(OR($A255="",NOT(ISNUMBER($G255))),"",IF(AND($F255&lt;=CP$6,$G255&gt;=CP$5),IF(CP$5&gt;$N255,5,$K255)*10+IF(AND($F255&gt;=CP$5,$F255&lt;=CP$6),IF(AND($G255&gt;=CP$5,$G255&lt;=CP$6),5,IF($L255=1,2,1)),IF(AND($G255&gt;=CP$5,$G255&lt;=CP$6),IF($M255&gt;0,4,3),0)),IF(AND($D255&lt;=CP$6,$E255&gt;=CP$5),60,0)))</f>
        <v/>
      </c>
      <c r="CQ255" s="80" t="str">
        <f>IF(OR($A255="",NOT(ISNUMBER($G255))),"",IF(AND($F255&lt;=CQ$6,$G255&gt;=CQ$5),IF(CQ$5&gt;$N255,5,$K255)*10+IF(AND($F255&gt;=CQ$5,$F255&lt;=CQ$6),IF(AND($G255&gt;=CQ$5,$G255&lt;=CQ$6),5,IF($L255=1,2,1)),IF(AND($G255&gt;=CQ$5,$G255&lt;=CQ$6),IF($M255&gt;0,4,3),0)),IF(AND($D255&lt;=CQ$6,$E255&gt;=CQ$5),60,0)))</f>
        <v/>
      </c>
      <c r="CR255" s="80" t="str">
        <f>IF(OR($A255="",NOT(ISNUMBER($G255))),"",IF(AND($F255&lt;=CR$6,$G255&gt;=CR$5),IF(CR$5&gt;$N255,5,$K255)*10+IF(AND($F255&gt;=CR$5,$F255&lt;=CR$6),IF(AND($G255&gt;=CR$5,$G255&lt;=CR$6),5,IF($L255=1,2,1)),IF(AND($G255&gt;=CR$5,$G255&lt;=CR$6),IF($M255&gt;0,4,3),0)),IF(AND($D255&lt;=CR$6,$E255&gt;=CR$5),60,0)))</f>
        <v/>
      </c>
      <c r="CS255" s="80" t="str">
        <f>IF(OR($A255="",NOT(ISNUMBER($G255))),"",IF(AND($F255&lt;=CS$6,$G255&gt;=CS$5),IF(CS$5&gt;$N255,5,$K255)*10+IF(AND($F255&gt;=CS$5,$F255&lt;=CS$6),IF(AND($G255&gt;=CS$5,$G255&lt;=CS$6),5,IF($L255=1,2,1)),IF(AND($G255&gt;=CS$5,$G255&lt;=CS$6),IF($M255&gt;0,4,3),0)),IF(AND($D255&lt;=CS$6,$E255&gt;=CS$5),60,0)))</f>
        <v/>
      </c>
      <c r="CT255" s="80" t="str">
        <f>IF(OR($A255="",NOT(ISNUMBER($G255))),"",IF(AND($F255&lt;=CT$6,$G255&gt;=CT$5),IF(CT$5&gt;$N255,5,$K255)*10+IF(AND($F255&gt;=CT$5,$F255&lt;=CT$6),IF(AND($G255&gt;=CT$5,$G255&lt;=CT$6),5,IF($L255=1,2,1)),IF(AND($G255&gt;=CT$5,$G255&lt;=CT$6),IF($M255&gt;0,4,3),0)),IF(AND($D255&lt;=CT$6,$E255&gt;=CT$5),60,0)))</f>
        <v/>
      </c>
      <c r="CU255" s="80" t="str">
        <f>IF(OR($A255="",NOT(ISNUMBER($G255))),"",IF(AND($F255&lt;=CU$6,$G255&gt;=CU$5),IF(CU$5&gt;$N255,5,$K255)*10+IF(AND($F255&gt;=CU$5,$F255&lt;=CU$6),IF(AND($G255&gt;=CU$5,$G255&lt;=CU$6),5,IF($L255=1,2,1)),IF(AND($G255&gt;=CU$5,$G255&lt;=CU$6),IF($M255&gt;0,4,3),0)),IF(AND($D255&lt;=CU$6,$E255&gt;=CU$5),60,0)))</f>
        <v/>
      </c>
      <c r="CV255" s="80" t="str">
        <f>IF(OR($A255="",NOT(ISNUMBER($G255))),"",IF(AND($F255&lt;=CV$6,$G255&gt;=CV$5),IF(CV$5&gt;$N255,5,$K255)*10+IF(AND($F255&gt;=CV$5,$F255&lt;=CV$6),IF(AND($G255&gt;=CV$5,$G255&lt;=CV$6),5,IF($L255=1,2,1)),IF(AND($G255&gt;=CV$5,$G255&lt;=CV$6),IF($M255&gt;0,4,3),0)),IF(AND($D255&lt;=CV$6,$E255&gt;=CV$5),60,0)))</f>
        <v/>
      </c>
      <c r="CW255" s="80" t="str">
        <f>IF(OR($A255="",NOT(ISNUMBER($G255))),"",IF(AND($F255&lt;=CW$6,$G255&gt;=CW$5),IF(CW$5&gt;$N255,5,$K255)*10+IF(AND($F255&gt;=CW$5,$F255&lt;=CW$6),IF(AND($G255&gt;=CW$5,$G255&lt;=CW$6),5,IF($L255=1,2,1)),IF(AND($G255&gt;=CW$5,$G255&lt;=CW$6),IF($M255&gt;0,4,3),0)),IF(AND($D255&lt;=CW$6,$E255&gt;=CW$5),60,0)))</f>
        <v/>
      </c>
      <c r="CX255" s="80" t="str">
        <f>IF(OR($A255="",NOT(ISNUMBER($G255))),"",IF(AND($F255&lt;=CX$6,$G255&gt;=CX$5),IF(CX$5&gt;$N255,5,$K255)*10+IF(AND($F255&gt;=CX$5,$F255&lt;=CX$6),IF(AND($G255&gt;=CX$5,$G255&lt;=CX$6),5,IF($L255=1,2,1)),IF(AND($G255&gt;=CX$5,$G255&lt;=CX$6),IF($M255&gt;0,4,3),0)),IF(AND($D255&lt;=CX$6,$E255&gt;=CX$5),60,0)))</f>
        <v/>
      </c>
      <c r="CY255" s="80" t="str">
        <f>IF(OR($A255="",NOT(ISNUMBER($G255))),"",IF(AND($F255&lt;=CY$6,$G255&gt;=CY$5),IF(CY$5&gt;$N255,5,$K255)*10+IF(AND($F255&gt;=CY$5,$F255&lt;=CY$6),IF(AND($G255&gt;=CY$5,$G255&lt;=CY$6),5,IF($L255=1,2,1)),IF(AND($G255&gt;=CY$5,$G255&lt;=CY$6),IF($M255&gt;0,4,3),0)),IF(AND($D255&lt;=CY$6,$E255&gt;=CY$5),60,0)))</f>
        <v/>
      </c>
      <c r="CZ255" s="80" t="str">
        <f>IF(OR($A255="",NOT(ISNUMBER($G255))),"",IF(AND($F255&lt;=CZ$6,$G255&gt;=CZ$5),IF(CZ$5&gt;$N255,5,$K255)*10+IF(AND($F255&gt;=CZ$5,$F255&lt;=CZ$6),IF(AND($G255&gt;=CZ$5,$G255&lt;=CZ$6),5,IF($L255=1,2,1)),IF(AND($G255&gt;=CZ$5,$G255&lt;=CZ$6),IF($M255&gt;0,4,3),0)),IF(AND($D255&lt;=CZ$6,$E255&gt;=CZ$5),60,0)))</f>
        <v/>
      </c>
      <c r="DA255" s="80" t="str">
        <f>IF(OR($A255="",NOT(ISNUMBER($G255))),"",IF(AND($F255&lt;=DA$6,$G255&gt;=DA$5),IF(DA$5&gt;$N255,5,$K255)*10+IF(AND($F255&gt;=DA$5,$F255&lt;=DA$6),IF(AND($G255&gt;=DA$5,$G255&lt;=DA$6),5,IF($L255=1,2,1)),IF(AND($G255&gt;=DA$5,$G255&lt;=DA$6),IF($M255&gt;0,4,3),0)),IF(AND($D255&lt;=DA$6,$E255&gt;=DA$5),60,0)))</f>
        <v/>
      </c>
      <c r="DB255" s="80" t="str">
        <f>IF(OR($A255="",NOT(ISNUMBER($G255))),"",IF(AND($F255&lt;=DB$6,$G255&gt;=DB$5),IF(DB$5&gt;$N255,5,$K255)*10+IF(AND($F255&gt;=DB$5,$F255&lt;=DB$6),IF(AND($G255&gt;=DB$5,$G255&lt;=DB$6),5,IF($L255=1,2,1)),IF(AND($G255&gt;=DB$5,$G255&lt;=DB$6),IF($M255&gt;0,4,3),0)),IF(AND($D255&lt;=DB$6,$E255&gt;=DB$5),60,0)))</f>
        <v/>
      </c>
      <c r="DC255" s="80" t="str">
        <f>IF(OR($A255="",NOT(ISNUMBER($G255))),"",IF(AND($F255&lt;=DC$6,$G255&gt;=DC$5),IF(DC$5&gt;$N255,5,$K255)*10+IF(AND($F255&gt;=DC$5,$F255&lt;=DC$6),IF(AND($G255&gt;=DC$5,$G255&lt;=DC$6),5,IF($L255=1,2,1)),IF(AND($G255&gt;=DC$5,$G255&lt;=DC$6),IF($M255&gt;0,4,3),0)),IF(AND($D255&lt;=DC$6,$E255&gt;=DC$5),60,0)))</f>
        <v/>
      </c>
      <c r="DD255" s="80" t="str">
        <f>IF(OR($A255="",NOT(ISNUMBER($G255))),"",IF(AND($F255&lt;=DD$6,$G255&gt;=DD$5),IF(DD$5&gt;$N255,5,$K255)*10+IF(AND($F255&gt;=DD$5,$F255&lt;=DD$6),IF(AND($G255&gt;=DD$5,$G255&lt;=DD$6),5,IF($L255=1,2,1)),IF(AND($G255&gt;=DD$5,$G255&lt;=DD$6),IF($M255&gt;0,4,3),0)),IF(AND($D255&lt;=DD$6,$E255&gt;=DD$5),60,0)))</f>
        <v/>
      </c>
      <c r="DE255" s="80" t="str">
        <f>IF(OR($A255="",NOT(ISNUMBER($G255))),"",IF(AND($F255&lt;=DE$6,$G255&gt;=DE$5),IF(DE$5&gt;$N255,5,$K255)*10+IF(AND($F255&gt;=DE$5,$F255&lt;=DE$6),IF(AND($G255&gt;=DE$5,$G255&lt;=DE$6),5,IF($L255=1,2,1)),IF(AND($G255&gt;=DE$5,$G255&lt;=DE$6),IF($M255&gt;0,4,3),0)),IF(AND($D255&lt;=DE$6,$E255&gt;=DE$5),60,0)))</f>
        <v/>
      </c>
      <c r="DF255" s="80" t="str">
        <f>IF(OR($A255="",NOT(ISNUMBER($G255))),"",IF(AND($F255&lt;=DF$6,$G255&gt;=DF$5),IF(DF$5&gt;$N255,5,$K255)*10+IF(AND($F255&gt;=DF$5,$F255&lt;=DF$6),IF(AND($G255&gt;=DF$5,$G255&lt;=DF$6),5,IF($L255=1,2,1)),IF(AND($G255&gt;=DF$5,$G255&lt;=DF$6),IF($M255&gt;0,4,3),0)),IF(AND($D255&lt;=DF$6,$E255&gt;=DF$5),60,0)))</f>
        <v/>
      </c>
      <c r="DG255" s="80" t="str">
        <f>IF(OR($A255="",NOT(ISNUMBER($G255))),"",IF(AND($F255&lt;=DG$6,$G255&gt;=DG$5),IF(DG$5&gt;$N255,5,$K255)*10+IF(AND($F255&gt;=DG$5,$F255&lt;=DG$6),IF(AND($G255&gt;=DG$5,$G255&lt;=DG$6),5,IF($L255=1,2,1)),IF(AND($G255&gt;=DG$5,$G255&lt;=DG$6),IF($M255&gt;0,4,3),0)),IF(AND($D255&lt;=DG$6,$E255&gt;=DG$5),60,0)))</f>
        <v/>
      </c>
      <c r="DH255" s="80" t="str">
        <f>IF(OR($A255="",NOT(ISNUMBER($G255))),"",IF(AND($F255&lt;=DH$6,$G255&gt;=DH$5),IF(DH$5&gt;$N255,5,$K255)*10+IF(AND($F255&gt;=DH$5,$F255&lt;=DH$6),IF(AND($G255&gt;=DH$5,$G255&lt;=DH$6),5,IF($L255=1,2,1)),IF(AND($G255&gt;=DH$5,$G255&lt;=DH$6),IF($M255&gt;0,4,3),0)),IF(AND($D255&lt;=DH$6,$E255&gt;=DH$5),60,0)))</f>
        <v/>
      </c>
      <c r="DI255" s="80" t="str">
        <f>IF(OR($A255="",NOT(ISNUMBER($G255))),"",IF(AND($F255&lt;=DI$6,$G255&gt;=DI$5),IF(DI$5&gt;$N255,5,$K255)*10+IF(AND($F255&gt;=DI$5,$F255&lt;=DI$6),IF(AND($G255&gt;=DI$5,$G255&lt;=DI$6),5,IF($L255=1,2,1)),IF(AND($G255&gt;=DI$5,$G255&lt;=DI$6),IF($M255&gt;0,4,3),0)),IF(AND($D255&lt;=DI$6,$E255&gt;=DI$5),60,0)))</f>
        <v/>
      </c>
      <c r="DJ255" s="80" t="str">
        <f>IF(OR($A255="",NOT(ISNUMBER($G255))),"",IF(AND($F255&lt;=DJ$6,$G255&gt;=DJ$5),IF(DJ$5&gt;$N255,5,$K255)*10+IF(AND($F255&gt;=DJ$5,$F255&lt;=DJ$6),IF(AND($G255&gt;=DJ$5,$G255&lt;=DJ$6),5,IF($L255=1,2,1)),IF(AND($G255&gt;=DJ$5,$G255&lt;=DJ$6),IF($M255&gt;0,4,3),0)),IF(AND($D255&lt;=DJ$6,$E255&gt;=DJ$5),60,0)))</f>
        <v/>
      </c>
      <c r="DK255" s="80" t="str">
        <f>IF(OR($A255="",NOT(ISNUMBER($G255))),"",IF(AND($F255&lt;=DK$6,$G255&gt;=DK$5),IF(DK$5&gt;$N255,5,$K255)*10+IF(AND($F255&gt;=DK$5,$F255&lt;=DK$6),IF(AND($G255&gt;=DK$5,$G255&lt;=DK$6),5,IF($L255=1,2,1)),IF(AND($G255&gt;=DK$5,$G255&lt;=DK$6),IF($M255&gt;0,4,3),0)),IF(AND($D255&lt;=DK$6,$E255&gt;=DK$5),60,0)))</f>
        <v/>
      </c>
      <c r="DL255" s="80" t="str">
        <f>IF(OR($A255="",NOT(ISNUMBER($G255))),"",IF(AND($F255&lt;=DL$6,$G255&gt;=DL$5),IF(DL$5&gt;$N255,5,$K255)*10+IF(AND($F255&gt;=DL$5,$F255&lt;=DL$6),IF(AND($G255&gt;=DL$5,$G255&lt;=DL$6),5,IF($L255=1,2,1)),IF(AND($G255&gt;=DL$5,$G255&lt;=DL$6),IF($M255&gt;0,4,3),0)),IF(AND($D255&lt;=DL$6,$E255&gt;=DL$5),60,0)))</f>
        <v/>
      </c>
      <c r="DM255" s="80" t="str">
        <f>IF(OR($A255="",NOT(ISNUMBER($G255))),"",IF(AND($F255&lt;=DM$6,$G255&gt;=DM$5),IF(DM$5&gt;$N255,5,$K255)*10+IF(AND($F255&gt;=DM$5,$F255&lt;=DM$6),IF(AND($G255&gt;=DM$5,$G255&lt;=DM$6),5,IF($L255=1,2,1)),IF(AND($G255&gt;=DM$5,$G255&lt;=DM$6),IF($M255&gt;0,4,3),0)),IF(AND($D255&lt;=DM$6,$E255&gt;=DM$5),60,0)))</f>
        <v/>
      </c>
      <c r="DN255" s="80" t="str">
        <f>IF(OR($A255="",NOT(ISNUMBER($G255))),"",IF(AND($F255&lt;=DN$6,$G255&gt;=DN$5),IF(DN$5&gt;$N255,5,$K255)*10+IF(AND($F255&gt;=DN$5,$F255&lt;=DN$6),IF(AND($G255&gt;=DN$5,$G255&lt;=DN$6),5,IF($L255=1,2,1)),IF(AND($G255&gt;=DN$5,$G255&lt;=DN$6),IF($M255&gt;0,4,3),0)),IF(AND($D255&lt;=DN$6,$E255&gt;=DN$5),60,0)))</f>
        <v/>
      </c>
      <c r="DO255" s="80" t="str">
        <f>IF(OR($A255="",NOT(ISNUMBER($G255))),"",IF(AND($F255&lt;=DO$6,$G255&gt;=DO$5),IF(DO$5&gt;$N255,5,$K255)*10+IF(AND($F255&gt;=DO$5,$F255&lt;=DO$6),IF(AND($G255&gt;=DO$5,$G255&lt;=DO$6),5,IF($L255=1,2,1)),IF(AND($G255&gt;=DO$5,$G255&lt;=DO$6),IF($M255&gt;0,4,3),0)),IF(AND($D255&lt;=DO$6,$E255&gt;=DO$5),60,0)))</f>
        <v/>
      </c>
      <c r="DP255" s="80" t="str">
        <f>IF(OR($A255="",NOT(ISNUMBER($G255))),"",IF(AND($F255&lt;=DP$6,$G255&gt;=DP$5),IF(DP$5&gt;$N255,5,$K255)*10+IF(AND($F255&gt;=DP$5,$F255&lt;=DP$6),IF(AND($G255&gt;=DP$5,$G255&lt;=DP$6),5,IF($L255=1,2,1)),IF(AND($G255&gt;=DP$5,$G255&lt;=DP$6),IF($M255&gt;0,4,3),0)),IF(AND($D255&lt;=DP$6,$E255&gt;=DP$5),60,0)))</f>
        <v/>
      </c>
      <c r="DQ255" s="80" t="str">
        <f>IF(OR($A255="",NOT(ISNUMBER($G255))),"",IF(AND($F255&lt;=DQ$6,$G255&gt;=DQ$5),IF(DQ$5&gt;$N255,5,$K255)*10+IF(AND($F255&gt;=DQ$5,$F255&lt;=DQ$6),IF(AND($G255&gt;=DQ$5,$G255&lt;=DQ$6),5,IF($L255=1,2,1)),IF(AND($G255&gt;=DQ$5,$G255&lt;=DQ$6),IF($M255&gt;0,4,3),0)),IF(AND($D255&lt;=DQ$6,$E255&gt;=DQ$5),60,0)))</f>
        <v/>
      </c>
      <c r="DR255" s="80" t="str">
        <f>IF(OR($A255="",NOT(ISNUMBER($G255))),"",IF(AND($F255&lt;=DR$6,$G255&gt;=DR$5),IF(DR$5&gt;$N255,5,$K255)*10+IF(AND($F255&gt;=DR$5,$F255&lt;=DR$6),IF(AND($G255&gt;=DR$5,$G255&lt;=DR$6),5,IF($L255=1,2,1)),IF(AND($G255&gt;=DR$5,$G255&lt;=DR$6),IF($M255&gt;0,4,3),0)),IF(AND($D255&lt;=DR$6,$E255&gt;=DR$5),60,0)))</f>
        <v/>
      </c>
      <c r="DS255" s="80" t="str">
        <f>IF(OR($A255="",NOT(ISNUMBER($G255))),"",IF(AND($F255&lt;=DS$6,$G255&gt;=DS$5),IF(DS$5&gt;$N255,5,$K255)*10+IF(AND($F255&gt;=DS$5,$F255&lt;=DS$6),IF(AND($G255&gt;=DS$5,$G255&lt;=DS$6),5,IF($L255=1,2,1)),IF(AND($G255&gt;=DS$5,$G255&lt;=DS$6),IF($M255&gt;0,4,3),0)),IF(AND($D255&lt;=DS$6,$E255&gt;=DS$5),60,0)))</f>
        <v/>
      </c>
      <c r="DT255" s="80" t="str">
        <f>IF(OR($A255="",NOT(ISNUMBER($G255))),"",IF(AND($F255&lt;=DT$6,$G255&gt;=DT$5),IF(DT$5&gt;$N255,5,$K255)*10+IF(AND($F255&gt;=DT$5,$F255&lt;=DT$6),IF(AND($G255&gt;=DT$5,$G255&lt;=DT$6),5,IF($L255=1,2,1)),IF(AND($G255&gt;=DT$5,$G255&lt;=DT$6),IF($M255&gt;0,4,3),0)),IF(AND($D255&lt;=DT$6,$E255&gt;=DT$5),60,0)))</f>
        <v/>
      </c>
      <c r="DU255" s="80" t="str">
        <f>IF(OR($A255="",NOT(ISNUMBER($G255))),"",IF(AND($F255&lt;=DU$6,$G255&gt;=DU$5),IF(DU$5&gt;$N255,5,$K255)*10+IF(AND($F255&gt;=DU$5,$F255&lt;=DU$6),IF(AND($G255&gt;=DU$5,$G255&lt;=DU$6),5,IF($L255=1,2,1)),IF(AND($G255&gt;=DU$5,$G255&lt;=DU$6),IF($M255&gt;0,4,3),0)),IF(AND($D255&lt;=DU$6,$E255&gt;=DU$5),60,0)))</f>
        <v/>
      </c>
      <c r="DV255" s="80" t="str">
        <f>IF(OR($A255="",NOT(ISNUMBER($G255))),"",IF(AND($F255&lt;=DV$6,$G255&gt;=DV$5),IF(DV$5&gt;$N255,5,$K255)*10+IF(AND($F255&gt;=DV$5,$F255&lt;=DV$6),IF(AND($G255&gt;=DV$5,$G255&lt;=DV$6),5,IF($L255=1,2,1)),IF(AND($G255&gt;=DV$5,$G255&lt;=DV$6),IF($M255&gt;0,4,3),0)),IF(AND($D255&lt;=DV$6,$E255&gt;=DV$5),60,0)))</f>
        <v/>
      </c>
      <c r="DW255" s="80" t="str">
        <f>IF(OR($A255="",NOT(ISNUMBER($G255))),"",IF(AND($F255&lt;=DW$6,$G255&gt;=DW$5),IF(DW$5&gt;$N255,5,$K255)*10+IF(AND($F255&gt;=DW$5,$F255&lt;=DW$6),IF(AND($G255&gt;=DW$5,$G255&lt;=DW$6),5,IF($L255=1,2,1)),IF(AND($G255&gt;=DW$5,$G255&lt;=DW$6),IF($M255&gt;0,4,3),0)),IF(AND($D255&lt;=DW$6,$E255&gt;=DW$5),60,0)))</f>
        <v/>
      </c>
      <c r="DX255" s="80" t="str">
        <f>IF(OR($A255="",NOT(ISNUMBER($G255))),"",IF(AND($F255&lt;=DX$6,$G255&gt;=DX$5),IF(DX$5&gt;$N255,5,$K255)*10+IF(AND($F255&gt;=DX$5,$F255&lt;=DX$6),IF(AND($G255&gt;=DX$5,$G255&lt;=DX$6),5,IF($L255=1,2,1)),IF(AND($G255&gt;=DX$5,$G255&lt;=DX$6),IF($M255&gt;0,4,3),0)),IF(AND($D255&lt;=DX$6,$E255&gt;=DX$5),60,0)))</f>
        <v/>
      </c>
      <c r="DY255" s="80" t="str">
        <f>IF(OR($A255="",NOT(ISNUMBER($G255))),"",IF(AND($F255&lt;=DY$6,$G255&gt;=DY$5),IF(DY$5&gt;$N255,5,$K255)*10+IF(AND($F255&gt;=DY$5,$F255&lt;=DY$6),IF(AND($G255&gt;=DY$5,$G255&lt;=DY$6),5,IF($L255=1,2,1)),IF(AND($G255&gt;=DY$5,$G255&lt;=DY$6),IF($M255&gt;0,4,3),0)),IF(AND($D255&lt;=DY$6,$E255&gt;=DY$5),60,0)))</f>
        <v/>
      </c>
      <c r="DZ255" s="80" t="str">
        <f>IF(OR($A255="",NOT(ISNUMBER($G255))),"",IF(AND($F255&lt;=DZ$6,$G255&gt;=DZ$5),IF(DZ$5&gt;$N255,5,$K255)*10+IF(AND($F255&gt;=DZ$5,$F255&lt;=DZ$6),IF(AND($G255&gt;=DZ$5,$G255&lt;=DZ$6),5,IF($L255=1,2,1)),IF(AND($G255&gt;=DZ$5,$G255&lt;=DZ$6),IF($M255&gt;0,4,3),0)),IF(AND($D255&lt;=DZ$6,$E255&gt;=DZ$5),60,0)))</f>
        <v/>
      </c>
      <c r="EA255" s="80" t="str">
        <f>IF(OR($A255="",NOT(ISNUMBER($G255))),"",IF(AND($F255&lt;=EA$6,$G255&gt;=EA$5),IF(EA$5&gt;$N255,5,$K255)*10+IF(AND($F255&gt;=EA$5,$F255&lt;=EA$6),IF(AND($G255&gt;=EA$5,$G255&lt;=EA$6),5,IF($L255=1,2,1)),IF(AND($G255&gt;=EA$5,$G255&lt;=EA$6),IF($M255&gt;0,4,3),0)),IF(AND($D255&lt;=EA$6,$E255&gt;=EA$5),60,0)))</f>
        <v/>
      </c>
      <c r="EB255" s="80" t="str">
        <f>IF(OR($A255="",NOT(ISNUMBER($G255))),"",IF(AND($F255&lt;=EB$6,$G255&gt;=EB$5),IF(EB$5&gt;$N255,5,$K255)*10+IF(AND($F255&gt;=EB$5,$F255&lt;=EB$6),IF(AND($G255&gt;=EB$5,$G255&lt;=EB$6),5,IF($L255=1,2,1)),IF(AND($G255&gt;=EB$5,$G255&lt;=EB$6),IF($M255&gt;0,4,3),0)),IF(AND($D255&lt;=EB$6,$E255&gt;=EB$5),60,0)))</f>
        <v/>
      </c>
      <c r="EC255" s="80" t="str">
        <f>IF(OR($A255="",NOT(ISNUMBER($G255))),"",IF(AND($F255&lt;=EC$6,$G255&gt;=EC$5),IF(EC$5&gt;$N255,5,$K255)*10+IF(AND($F255&gt;=EC$5,$F255&lt;=EC$6),IF(AND($G255&gt;=EC$5,$G255&lt;=EC$6),5,IF($L255=1,2,1)),IF(AND($G255&gt;=EC$5,$G255&lt;=EC$6),IF($M255&gt;0,4,3),0)),IF(AND($D255&lt;=EC$6,$E255&gt;=EC$5),60,0)))</f>
        <v/>
      </c>
      <c r="ED255" s="80" t="str">
        <f>IF(OR($A255="",NOT(ISNUMBER($G255))),"",IF(AND($F255&lt;=ED$6,$G255&gt;=ED$5),IF(ED$5&gt;$N255,5,$K255)*10+IF(AND($F255&gt;=ED$5,$F255&lt;=ED$6),IF(AND($G255&gt;=ED$5,$G255&lt;=ED$6),5,IF($L255=1,2,1)),IF(AND($G255&gt;=ED$5,$G255&lt;=ED$6),IF($M255&gt;0,4,3),0)),IF(AND($D255&lt;=ED$6,$E255&gt;=ED$5),60,0)))</f>
        <v/>
      </c>
    </row>
    <row r="256" ht="18" customHeight="1">
      <c r="A256" s="52" t="str">
        <f>IF(Tasks!$B256="","",Tasks!$A256)</f>
        <v/>
      </c>
      <c r="B256" s="78" t="str">
        <f>IF(Tasks!$B256="","",Tasks!$B256)</f>
        <v/>
      </c>
      <c r="C256" s="25" t="str">
        <f>IF($B256="","",IF(AND(Tasks!$D256="",Tasks!$G256=""),"-",IF(Tasks!$D256="","",Tasks!$D256&amp;IF(OR(Tasks!$E256="",Tasks!$E256="FS"),IF(N(Tasks!$F256)=0,"","FS"),Tasks!$E256)&amp;IF(N(Tasks!$F256)=0,"",IF(Tasks!$F256&gt;0,"+","")&amp;Tasks!$F256))&amp;IF(AND(Tasks!$D256&lt;&gt;"",Tasks!$G256&lt;&gt;""),", ","")&amp;IF(Tasks!$G256="","",Tasks!$G256&amp;IF(OR(Tasks!$H256="",Tasks!$H256="FS"),IF(N(Tasks!$I256)=0,"","FS"),Tasks!$H256)&amp;IF(N(Tasks!$I256)=0,"",IF(Tasks!$I256&gt;0,"+","")&amp;Tasks!$I256))))</f>
        <v/>
      </c>
      <c r="D256" s="51" t="str">
        <f>IF(OR($B256="",Tasks!$Q256=""),"",Tasks!$Q256)</f>
        <v/>
      </c>
      <c r="E256" s="51" t="str">
        <f>IF(OR($B256="",Tasks!$R256=""),"",Tasks!$R256)</f>
        <v/>
      </c>
      <c r="F256" s="51" t="str">
        <f>IF(OR($B256="",Tasks!$S256=""),"",Tasks!$S256)</f>
        <v/>
      </c>
      <c r="G256" s="51" t="str">
        <f>IF(OR($B256="",Tasks!$T256=""),"",Tasks!$T256)</f>
        <v/>
      </c>
      <c r="H256" s="52" t="str">
        <f>IF($B256="","",Tasks!$AE256)</f>
        <v/>
      </c>
      <c r="I256" s="79" t="str">
        <f>IF($B256="","",Tasks!$AF256)</f>
        <v/>
      </c>
      <c r="J256" s="53" t="str">
        <f>IF(OR($B256="",Tasks!$V256=""),"",Tasks!$V256)</f>
        <v/>
      </c>
      <c r="K256" s="52" t="str">
        <f>IF($B256="","",Tasks!$AA256)</f>
        <v/>
      </c>
      <c r="L256" s="52" t="str">
        <f>IF($B256="","",Tasks!$AB256)</f>
        <v/>
      </c>
      <c r="M256" s="52" t="str">
        <f>IF($B256="","",Tasks!$Z256)</f>
        <v/>
      </c>
      <c r="N256" s="52" t="str">
        <f>IF(OR($B256="",Tasks!$AG256=""),"",Tasks!$AG256)</f>
        <v/>
      </c>
      <c r="O256" s="80" t="str">
        <f>IF(OR($A256="",NOT(ISNUMBER($G256))),"",IF(AND($F256&lt;=O$6,$G256&gt;=O$5),IF(O$5&gt;$N256,5,$K256)*10+IF(AND($F256&gt;=O$5,$F256&lt;=O$6),IF(AND($G256&gt;=O$5,$G256&lt;=O$6),5,IF($L256=1,2,1)),IF(AND($G256&gt;=O$5,$G256&lt;=O$6),IF($M256&gt;0,4,3),0)),IF(AND($D256&lt;=O$6,$E256&gt;=O$5),60,0)))</f>
        <v/>
      </c>
      <c r="P256" s="80" t="str">
        <f>IF(OR($A256="",NOT(ISNUMBER($G256))),"",IF(AND($F256&lt;=P$6,$G256&gt;=P$5),IF(P$5&gt;$N256,5,$K256)*10+IF(AND($F256&gt;=P$5,$F256&lt;=P$6),IF(AND($G256&gt;=P$5,$G256&lt;=P$6),5,IF($L256=1,2,1)),IF(AND($G256&gt;=P$5,$G256&lt;=P$6),IF($M256&gt;0,4,3),0)),IF(AND($D256&lt;=P$6,$E256&gt;=P$5),60,0)))</f>
        <v/>
      </c>
      <c r="Q256" s="80" t="str">
        <f>IF(OR($A256="",NOT(ISNUMBER($G256))),"",IF(AND($F256&lt;=Q$6,$G256&gt;=Q$5),IF(Q$5&gt;$N256,5,$K256)*10+IF(AND($F256&gt;=Q$5,$F256&lt;=Q$6),IF(AND($G256&gt;=Q$5,$G256&lt;=Q$6),5,IF($L256=1,2,1)),IF(AND($G256&gt;=Q$5,$G256&lt;=Q$6),IF($M256&gt;0,4,3),0)),IF(AND($D256&lt;=Q$6,$E256&gt;=Q$5),60,0)))</f>
        <v/>
      </c>
      <c r="R256" s="80" t="str">
        <f>IF(OR($A256="",NOT(ISNUMBER($G256))),"",IF(AND($F256&lt;=R$6,$G256&gt;=R$5),IF(R$5&gt;$N256,5,$K256)*10+IF(AND($F256&gt;=R$5,$F256&lt;=R$6),IF(AND($G256&gt;=R$5,$G256&lt;=R$6),5,IF($L256=1,2,1)),IF(AND($G256&gt;=R$5,$G256&lt;=R$6),IF($M256&gt;0,4,3),0)),IF(AND($D256&lt;=R$6,$E256&gt;=R$5),60,0)))</f>
        <v/>
      </c>
      <c r="S256" s="80" t="str">
        <f>IF(OR($A256="",NOT(ISNUMBER($G256))),"",IF(AND($F256&lt;=S$6,$G256&gt;=S$5),IF(S$5&gt;$N256,5,$K256)*10+IF(AND($F256&gt;=S$5,$F256&lt;=S$6),IF(AND($G256&gt;=S$5,$G256&lt;=S$6),5,IF($L256=1,2,1)),IF(AND($G256&gt;=S$5,$G256&lt;=S$6),IF($M256&gt;0,4,3),0)),IF(AND($D256&lt;=S$6,$E256&gt;=S$5),60,0)))</f>
        <v/>
      </c>
      <c r="T256" s="80" t="str">
        <f>IF(OR($A256="",NOT(ISNUMBER($G256))),"",IF(AND($F256&lt;=T$6,$G256&gt;=T$5),IF(T$5&gt;$N256,5,$K256)*10+IF(AND($F256&gt;=T$5,$F256&lt;=T$6),IF(AND($G256&gt;=T$5,$G256&lt;=T$6),5,IF($L256=1,2,1)),IF(AND($G256&gt;=T$5,$G256&lt;=T$6),IF($M256&gt;0,4,3),0)),IF(AND($D256&lt;=T$6,$E256&gt;=T$5),60,0)))</f>
        <v/>
      </c>
      <c r="U256" s="80" t="str">
        <f>IF(OR($A256="",NOT(ISNUMBER($G256))),"",IF(AND($F256&lt;=U$6,$G256&gt;=U$5),IF(U$5&gt;$N256,5,$K256)*10+IF(AND($F256&gt;=U$5,$F256&lt;=U$6),IF(AND($G256&gt;=U$5,$G256&lt;=U$6),5,IF($L256=1,2,1)),IF(AND($G256&gt;=U$5,$G256&lt;=U$6),IF($M256&gt;0,4,3),0)),IF(AND($D256&lt;=U$6,$E256&gt;=U$5),60,0)))</f>
        <v/>
      </c>
      <c r="V256" s="80" t="str">
        <f>IF(OR($A256="",NOT(ISNUMBER($G256))),"",IF(AND($F256&lt;=V$6,$G256&gt;=V$5),IF(V$5&gt;$N256,5,$K256)*10+IF(AND($F256&gt;=V$5,$F256&lt;=V$6),IF(AND($G256&gt;=V$5,$G256&lt;=V$6),5,IF($L256=1,2,1)),IF(AND($G256&gt;=V$5,$G256&lt;=V$6),IF($M256&gt;0,4,3),0)),IF(AND($D256&lt;=V$6,$E256&gt;=V$5),60,0)))</f>
        <v/>
      </c>
      <c r="W256" s="80" t="str">
        <f>IF(OR($A256="",NOT(ISNUMBER($G256))),"",IF(AND($F256&lt;=W$6,$G256&gt;=W$5),IF(W$5&gt;$N256,5,$K256)*10+IF(AND($F256&gt;=W$5,$F256&lt;=W$6),IF(AND($G256&gt;=W$5,$G256&lt;=W$6),5,IF($L256=1,2,1)),IF(AND($G256&gt;=W$5,$G256&lt;=W$6),IF($M256&gt;0,4,3),0)),IF(AND($D256&lt;=W$6,$E256&gt;=W$5),60,0)))</f>
        <v/>
      </c>
      <c r="X256" s="80" t="str">
        <f>IF(OR($A256="",NOT(ISNUMBER($G256))),"",IF(AND($F256&lt;=X$6,$G256&gt;=X$5),IF(X$5&gt;$N256,5,$K256)*10+IF(AND($F256&gt;=X$5,$F256&lt;=X$6),IF(AND($G256&gt;=X$5,$G256&lt;=X$6),5,IF($L256=1,2,1)),IF(AND($G256&gt;=X$5,$G256&lt;=X$6),IF($M256&gt;0,4,3),0)),IF(AND($D256&lt;=X$6,$E256&gt;=X$5),60,0)))</f>
        <v/>
      </c>
      <c r="Y256" s="80" t="str">
        <f>IF(OR($A256="",NOT(ISNUMBER($G256))),"",IF(AND($F256&lt;=Y$6,$G256&gt;=Y$5),IF(Y$5&gt;$N256,5,$K256)*10+IF(AND($F256&gt;=Y$5,$F256&lt;=Y$6),IF(AND($G256&gt;=Y$5,$G256&lt;=Y$6),5,IF($L256=1,2,1)),IF(AND($G256&gt;=Y$5,$G256&lt;=Y$6),IF($M256&gt;0,4,3),0)),IF(AND($D256&lt;=Y$6,$E256&gt;=Y$5),60,0)))</f>
        <v/>
      </c>
      <c r="Z256" s="80" t="str">
        <f>IF(OR($A256="",NOT(ISNUMBER($G256))),"",IF(AND($F256&lt;=Z$6,$G256&gt;=Z$5),IF(Z$5&gt;$N256,5,$K256)*10+IF(AND($F256&gt;=Z$5,$F256&lt;=Z$6),IF(AND($G256&gt;=Z$5,$G256&lt;=Z$6),5,IF($L256=1,2,1)),IF(AND($G256&gt;=Z$5,$G256&lt;=Z$6),IF($M256&gt;0,4,3),0)),IF(AND($D256&lt;=Z$6,$E256&gt;=Z$5),60,0)))</f>
        <v/>
      </c>
      <c r="AA256" s="80" t="str">
        <f>IF(OR($A256="",NOT(ISNUMBER($G256))),"",IF(AND($F256&lt;=AA$6,$G256&gt;=AA$5),IF(AA$5&gt;$N256,5,$K256)*10+IF(AND($F256&gt;=AA$5,$F256&lt;=AA$6),IF(AND($G256&gt;=AA$5,$G256&lt;=AA$6),5,IF($L256=1,2,1)),IF(AND($G256&gt;=AA$5,$G256&lt;=AA$6),IF($M256&gt;0,4,3),0)),IF(AND($D256&lt;=AA$6,$E256&gt;=AA$5),60,0)))</f>
        <v/>
      </c>
      <c r="AB256" s="80" t="str">
        <f>IF(OR($A256="",NOT(ISNUMBER($G256))),"",IF(AND($F256&lt;=AB$6,$G256&gt;=AB$5),IF(AB$5&gt;$N256,5,$K256)*10+IF(AND($F256&gt;=AB$5,$F256&lt;=AB$6),IF(AND($G256&gt;=AB$5,$G256&lt;=AB$6),5,IF($L256=1,2,1)),IF(AND($G256&gt;=AB$5,$G256&lt;=AB$6),IF($M256&gt;0,4,3),0)),IF(AND($D256&lt;=AB$6,$E256&gt;=AB$5),60,0)))</f>
        <v/>
      </c>
      <c r="AC256" s="80" t="str">
        <f>IF(OR($A256="",NOT(ISNUMBER($G256))),"",IF(AND($F256&lt;=AC$6,$G256&gt;=AC$5),IF(AC$5&gt;$N256,5,$K256)*10+IF(AND($F256&gt;=AC$5,$F256&lt;=AC$6),IF(AND($G256&gt;=AC$5,$G256&lt;=AC$6),5,IF($L256=1,2,1)),IF(AND($G256&gt;=AC$5,$G256&lt;=AC$6),IF($M256&gt;0,4,3),0)),IF(AND($D256&lt;=AC$6,$E256&gt;=AC$5),60,0)))</f>
        <v/>
      </c>
      <c r="AD256" s="80" t="str">
        <f>IF(OR($A256="",NOT(ISNUMBER($G256))),"",IF(AND($F256&lt;=AD$6,$G256&gt;=AD$5),IF(AD$5&gt;$N256,5,$K256)*10+IF(AND($F256&gt;=AD$5,$F256&lt;=AD$6),IF(AND($G256&gt;=AD$5,$G256&lt;=AD$6),5,IF($L256=1,2,1)),IF(AND($G256&gt;=AD$5,$G256&lt;=AD$6),IF($M256&gt;0,4,3),0)),IF(AND($D256&lt;=AD$6,$E256&gt;=AD$5),60,0)))</f>
        <v/>
      </c>
      <c r="AE256" s="80" t="str">
        <f>IF(OR($A256="",NOT(ISNUMBER($G256))),"",IF(AND($F256&lt;=AE$6,$G256&gt;=AE$5),IF(AE$5&gt;$N256,5,$K256)*10+IF(AND($F256&gt;=AE$5,$F256&lt;=AE$6),IF(AND($G256&gt;=AE$5,$G256&lt;=AE$6),5,IF($L256=1,2,1)),IF(AND($G256&gt;=AE$5,$G256&lt;=AE$6),IF($M256&gt;0,4,3),0)),IF(AND($D256&lt;=AE$6,$E256&gt;=AE$5),60,0)))</f>
        <v/>
      </c>
      <c r="AF256" s="80" t="str">
        <f>IF(OR($A256="",NOT(ISNUMBER($G256))),"",IF(AND($F256&lt;=AF$6,$G256&gt;=AF$5),IF(AF$5&gt;$N256,5,$K256)*10+IF(AND($F256&gt;=AF$5,$F256&lt;=AF$6),IF(AND($G256&gt;=AF$5,$G256&lt;=AF$6),5,IF($L256=1,2,1)),IF(AND($G256&gt;=AF$5,$G256&lt;=AF$6),IF($M256&gt;0,4,3),0)),IF(AND($D256&lt;=AF$6,$E256&gt;=AF$5),60,0)))</f>
        <v/>
      </c>
      <c r="AG256" s="80" t="str">
        <f>IF(OR($A256="",NOT(ISNUMBER($G256))),"",IF(AND($F256&lt;=AG$6,$G256&gt;=AG$5),IF(AG$5&gt;$N256,5,$K256)*10+IF(AND($F256&gt;=AG$5,$F256&lt;=AG$6),IF(AND($G256&gt;=AG$5,$G256&lt;=AG$6),5,IF($L256=1,2,1)),IF(AND($G256&gt;=AG$5,$G256&lt;=AG$6),IF($M256&gt;0,4,3),0)),IF(AND($D256&lt;=AG$6,$E256&gt;=AG$5),60,0)))</f>
        <v/>
      </c>
      <c r="AH256" s="80" t="str">
        <f>IF(OR($A256="",NOT(ISNUMBER($G256))),"",IF(AND($F256&lt;=AH$6,$G256&gt;=AH$5),IF(AH$5&gt;$N256,5,$K256)*10+IF(AND($F256&gt;=AH$5,$F256&lt;=AH$6),IF(AND($G256&gt;=AH$5,$G256&lt;=AH$6),5,IF($L256=1,2,1)),IF(AND($G256&gt;=AH$5,$G256&lt;=AH$6),IF($M256&gt;0,4,3),0)),IF(AND($D256&lt;=AH$6,$E256&gt;=AH$5),60,0)))</f>
        <v/>
      </c>
      <c r="AI256" s="80" t="str">
        <f>IF(OR($A256="",NOT(ISNUMBER($G256))),"",IF(AND($F256&lt;=AI$6,$G256&gt;=AI$5),IF(AI$5&gt;$N256,5,$K256)*10+IF(AND($F256&gt;=AI$5,$F256&lt;=AI$6),IF(AND($G256&gt;=AI$5,$G256&lt;=AI$6),5,IF($L256=1,2,1)),IF(AND($G256&gt;=AI$5,$G256&lt;=AI$6),IF($M256&gt;0,4,3),0)),IF(AND($D256&lt;=AI$6,$E256&gt;=AI$5),60,0)))</f>
        <v/>
      </c>
      <c r="AJ256" s="80" t="str">
        <f>IF(OR($A256="",NOT(ISNUMBER($G256))),"",IF(AND($F256&lt;=AJ$6,$G256&gt;=AJ$5),IF(AJ$5&gt;$N256,5,$K256)*10+IF(AND($F256&gt;=AJ$5,$F256&lt;=AJ$6),IF(AND($G256&gt;=AJ$5,$G256&lt;=AJ$6),5,IF($L256=1,2,1)),IF(AND($G256&gt;=AJ$5,$G256&lt;=AJ$6),IF($M256&gt;0,4,3),0)),IF(AND($D256&lt;=AJ$6,$E256&gt;=AJ$5),60,0)))</f>
        <v/>
      </c>
      <c r="AK256" s="80" t="str">
        <f>IF(OR($A256="",NOT(ISNUMBER($G256))),"",IF(AND($F256&lt;=AK$6,$G256&gt;=AK$5),IF(AK$5&gt;$N256,5,$K256)*10+IF(AND($F256&gt;=AK$5,$F256&lt;=AK$6),IF(AND($G256&gt;=AK$5,$G256&lt;=AK$6),5,IF($L256=1,2,1)),IF(AND($G256&gt;=AK$5,$G256&lt;=AK$6),IF($M256&gt;0,4,3),0)),IF(AND($D256&lt;=AK$6,$E256&gt;=AK$5),60,0)))</f>
        <v/>
      </c>
      <c r="AL256" s="80" t="str">
        <f>IF(OR($A256="",NOT(ISNUMBER($G256))),"",IF(AND($F256&lt;=AL$6,$G256&gt;=AL$5),IF(AL$5&gt;$N256,5,$K256)*10+IF(AND($F256&gt;=AL$5,$F256&lt;=AL$6),IF(AND($G256&gt;=AL$5,$G256&lt;=AL$6),5,IF($L256=1,2,1)),IF(AND($G256&gt;=AL$5,$G256&lt;=AL$6),IF($M256&gt;0,4,3),0)),IF(AND($D256&lt;=AL$6,$E256&gt;=AL$5),60,0)))</f>
        <v/>
      </c>
      <c r="AM256" s="80" t="str">
        <f>IF(OR($A256="",NOT(ISNUMBER($G256))),"",IF(AND($F256&lt;=AM$6,$G256&gt;=AM$5),IF(AM$5&gt;$N256,5,$K256)*10+IF(AND($F256&gt;=AM$5,$F256&lt;=AM$6),IF(AND($G256&gt;=AM$5,$G256&lt;=AM$6),5,IF($L256=1,2,1)),IF(AND($G256&gt;=AM$5,$G256&lt;=AM$6),IF($M256&gt;0,4,3),0)),IF(AND($D256&lt;=AM$6,$E256&gt;=AM$5),60,0)))</f>
        <v/>
      </c>
      <c r="AN256" s="80" t="str">
        <f>IF(OR($A256="",NOT(ISNUMBER($G256))),"",IF(AND($F256&lt;=AN$6,$G256&gt;=AN$5),IF(AN$5&gt;$N256,5,$K256)*10+IF(AND($F256&gt;=AN$5,$F256&lt;=AN$6),IF(AND($G256&gt;=AN$5,$G256&lt;=AN$6),5,IF($L256=1,2,1)),IF(AND($G256&gt;=AN$5,$G256&lt;=AN$6),IF($M256&gt;0,4,3),0)),IF(AND($D256&lt;=AN$6,$E256&gt;=AN$5),60,0)))</f>
        <v/>
      </c>
      <c r="AO256" s="80" t="str">
        <f>IF(OR($A256="",NOT(ISNUMBER($G256))),"",IF(AND($F256&lt;=AO$6,$G256&gt;=AO$5),IF(AO$5&gt;$N256,5,$K256)*10+IF(AND($F256&gt;=AO$5,$F256&lt;=AO$6),IF(AND($G256&gt;=AO$5,$G256&lt;=AO$6),5,IF($L256=1,2,1)),IF(AND($G256&gt;=AO$5,$G256&lt;=AO$6),IF($M256&gt;0,4,3),0)),IF(AND($D256&lt;=AO$6,$E256&gt;=AO$5),60,0)))</f>
        <v/>
      </c>
      <c r="AP256" s="80" t="str">
        <f>IF(OR($A256="",NOT(ISNUMBER($G256))),"",IF(AND($F256&lt;=AP$6,$G256&gt;=AP$5),IF(AP$5&gt;$N256,5,$K256)*10+IF(AND($F256&gt;=AP$5,$F256&lt;=AP$6),IF(AND($G256&gt;=AP$5,$G256&lt;=AP$6),5,IF($L256=1,2,1)),IF(AND($G256&gt;=AP$5,$G256&lt;=AP$6),IF($M256&gt;0,4,3),0)),IF(AND($D256&lt;=AP$6,$E256&gt;=AP$5),60,0)))</f>
        <v/>
      </c>
      <c r="AQ256" s="80" t="str">
        <f>IF(OR($A256="",NOT(ISNUMBER($G256))),"",IF(AND($F256&lt;=AQ$6,$G256&gt;=AQ$5),IF(AQ$5&gt;$N256,5,$K256)*10+IF(AND($F256&gt;=AQ$5,$F256&lt;=AQ$6),IF(AND($G256&gt;=AQ$5,$G256&lt;=AQ$6),5,IF($L256=1,2,1)),IF(AND($G256&gt;=AQ$5,$G256&lt;=AQ$6),IF($M256&gt;0,4,3),0)),IF(AND($D256&lt;=AQ$6,$E256&gt;=AQ$5),60,0)))</f>
        <v/>
      </c>
      <c r="AR256" s="80" t="str">
        <f>IF(OR($A256="",NOT(ISNUMBER($G256))),"",IF(AND($F256&lt;=AR$6,$G256&gt;=AR$5),IF(AR$5&gt;$N256,5,$K256)*10+IF(AND($F256&gt;=AR$5,$F256&lt;=AR$6),IF(AND($G256&gt;=AR$5,$G256&lt;=AR$6),5,IF($L256=1,2,1)),IF(AND($G256&gt;=AR$5,$G256&lt;=AR$6),IF($M256&gt;0,4,3),0)),IF(AND($D256&lt;=AR$6,$E256&gt;=AR$5),60,0)))</f>
        <v/>
      </c>
      <c r="AS256" s="80" t="str">
        <f>IF(OR($A256="",NOT(ISNUMBER($G256))),"",IF(AND($F256&lt;=AS$6,$G256&gt;=AS$5),IF(AS$5&gt;$N256,5,$K256)*10+IF(AND($F256&gt;=AS$5,$F256&lt;=AS$6),IF(AND($G256&gt;=AS$5,$G256&lt;=AS$6),5,IF($L256=1,2,1)),IF(AND($G256&gt;=AS$5,$G256&lt;=AS$6),IF($M256&gt;0,4,3),0)),IF(AND($D256&lt;=AS$6,$E256&gt;=AS$5),60,0)))</f>
        <v/>
      </c>
      <c r="AT256" s="80" t="str">
        <f>IF(OR($A256="",NOT(ISNUMBER($G256))),"",IF(AND($F256&lt;=AT$6,$G256&gt;=AT$5),IF(AT$5&gt;$N256,5,$K256)*10+IF(AND($F256&gt;=AT$5,$F256&lt;=AT$6),IF(AND($G256&gt;=AT$5,$G256&lt;=AT$6),5,IF($L256=1,2,1)),IF(AND($G256&gt;=AT$5,$G256&lt;=AT$6),IF($M256&gt;0,4,3),0)),IF(AND($D256&lt;=AT$6,$E256&gt;=AT$5),60,0)))</f>
        <v/>
      </c>
      <c r="AU256" s="80" t="str">
        <f>IF(OR($A256="",NOT(ISNUMBER($G256))),"",IF(AND($F256&lt;=AU$6,$G256&gt;=AU$5),IF(AU$5&gt;$N256,5,$K256)*10+IF(AND($F256&gt;=AU$5,$F256&lt;=AU$6),IF(AND($G256&gt;=AU$5,$G256&lt;=AU$6),5,IF($L256=1,2,1)),IF(AND($G256&gt;=AU$5,$G256&lt;=AU$6),IF($M256&gt;0,4,3),0)),IF(AND($D256&lt;=AU$6,$E256&gt;=AU$5),60,0)))</f>
        <v/>
      </c>
      <c r="AV256" s="80" t="str">
        <f>IF(OR($A256="",NOT(ISNUMBER($G256))),"",IF(AND($F256&lt;=AV$6,$G256&gt;=AV$5),IF(AV$5&gt;$N256,5,$K256)*10+IF(AND($F256&gt;=AV$5,$F256&lt;=AV$6),IF(AND($G256&gt;=AV$5,$G256&lt;=AV$6),5,IF($L256=1,2,1)),IF(AND($G256&gt;=AV$5,$G256&lt;=AV$6),IF($M256&gt;0,4,3),0)),IF(AND($D256&lt;=AV$6,$E256&gt;=AV$5),60,0)))</f>
        <v/>
      </c>
      <c r="AW256" s="80" t="str">
        <f>IF(OR($A256="",NOT(ISNUMBER($G256))),"",IF(AND($F256&lt;=AW$6,$G256&gt;=AW$5),IF(AW$5&gt;$N256,5,$K256)*10+IF(AND($F256&gt;=AW$5,$F256&lt;=AW$6),IF(AND($G256&gt;=AW$5,$G256&lt;=AW$6),5,IF($L256=1,2,1)),IF(AND($G256&gt;=AW$5,$G256&lt;=AW$6),IF($M256&gt;0,4,3),0)),IF(AND($D256&lt;=AW$6,$E256&gt;=AW$5),60,0)))</f>
        <v/>
      </c>
      <c r="AX256" s="80" t="str">
        <f>IF(OR($A256="",NOT(ISNUMBER($G256))),"",IF(AND($F256&lt;=AX$6,$G256&gt;=AX$5),IF(AX$5&gt;$N256,5,$K256)*10+IF(AND($F256&gt;=AX$5,$F256&lt;=AX$6),IF(AND($G256&gt;=AX$5,$G256&lt;=AX$6),5,IF($L256=1,2,1)),IF(AND($G256&gt;=AX$5,$G256&lt;=AX$6),IF($M256&gt;0,4,3),0)),IF(AND($D256&lt;=AX$6,$E256&gt;=AX$5),60,0)))</f>
        <v/>
      </c>
      <c r="AY256" s="80" t="str">
        <f>IF(OR($A256="",NOT(ISNUMBER($G256))),"",IF(AND($F256&lt;=AY$6,$G256&gt;=AY$5),IF(AY$5&gt;$N256,5,$K256)*10+IF(AND($F256&gt;=AY$5,$F256&lt;=AY$6),IF(AND($G256&gt;=AY$5,$G256&lt;=AY$6),5,IF($L256=1,2,1)),IF(AND($G256&gt;=AY$5,$G256&lt;=AY$6),IF($M256&gt;0,4,3),0)),IF(AND($D256&lt;=AY$6,$E256&gt;=AY$5),60,0)))</f>
        <v/>
      </c>
      <c r="AZ256" s="80" t="str">
        <f>IF(OR($A256="",NOT(ISNUMBER($G256))),"",IF(AND($F256&lt;=AZ$6,$G256&gt;=AZ$5),IF(AZ$5&gt;$N256,5,$K256)*10+IF(AND($F256&gt;=AZ$5,$F256&lt;=AZ$6),IF(AND($G256&gt;=AZ$5,$G256&lt;=AZ$6),5,IF($L256=1,2,1)),IF(AND($G256&gt;=AZ$5,$G256&lt;=AZ$6),IF($M256&gt;0,4,3),0)),IF(AND($D256&lt;=AZ$6,$E256&gt;=AZ$5),60,0)))</f>
        <v/>
      </c>
      <c r="BA256" s="80" t="str">
        <f>IF(OR($A256="",NOT(ISNUMBER($G256))),"",IF(AND($F256&lt;=BA$6,$G256&gt;=BA$5),IF(BA$5&gt;$N256,5,$K256)*10+IF(AND($F256&gt;=BA$5,$F256&lt;=BA$6),IF(AND($G256&gt;=BA$5,$G256&lt;=BA$6),5,IF($L256=1,2,1)),IF(AND($G256&gt;=BA$5,$G256&lt;=BA$6),IF($M256&gt;0,4,3),0)),IF(AND($D256&lt;=BA$6,$E256&gt;=BA$5),60,0)))</f>
        <v/>
      </c>
      <c r="BB256" s="80" t="str">
        <f>IF(OR($A256="",NOT(ISNUMBER($G256))),"",IF(AND($F256&lt;=BB$6,$G256&gt;=BB$5),IF(BB$5&gt;$N256,5,$K256)*10+IF(AND($F256&gt;=BB$5,$F256&lt;=BB$6),IF(AND($G256&gt;=BB$5,$G256&lt;=BB$6),5,IF($L256=1,2,1)),IF(AND($G256&gt;=BB$5,$G256&lt;=BB$6),IF($M256&gt;0,4,3),0)),IF(AND($D256&lt;=BB$6,$E256&gt;=BB$5),60,0)))</f>
        <v/>
      </c>
      <c r="BC256" s="80" t="str">
        <f>IF(OR($A256="",NOT(ISNUMBER($G256))),"",IF(AND($F256&lt;=BC$6,$G256&gt;=BC$5),IF(BC$5&gt;$N256,5,$K256)*10+IF(AND($F256&gt;=BC$5,$F256&lt;=BC$6),IF(AND($G256&gt;=BC$5,$G256&lt;=BC$6),5,IF($L256=1,2,1)),IF(AND($G256&gt;=BC$5,$G256&lt;=BC$6),IF($M256&gt;0,4,3),0)),IF(AND($D256&lt;=BC$6,$E256&gt;=BC$5),60,0)))</f>
        <v/>
      </c>
      <c r="BD256" s="80" t="str">
        <f>IF(OR($A256="",NOT(ISNUMBER($G256))),"",IF(AND($F256&lt;=BD$6,$G256&gt;=BD$5),IF(BD$5&gt;$N256,5,$K256)*10+IF(AND($F256&gt;=BD$5,$F256&lt;=BD$6),IF(AND($G256&gt;=BD$5,$G256&lt;=BD$6),5,IF($L256=1,2,1)),IF(AND($G256&gt;=BD$5,$G256&lt;=BD$6),IF($M256&gt;0,4,3),0)),IF(AND($D256&lt;=BD$6,$E256&gt;=BD$5),60,0)))</f>
        <v/>
      </c>
      <c r="BE256" s="80" t="str">
        <f>IF(OR($A256="",NOT(ISNUMBER($G256))),"",IF(AND($F256&lt;=BE$6,$G256&gt;=BE$5),IF(BE$5&gt;$N256,5,$K256)*10+IF(AND($F256&gt;=BE$5,$F256&lt;=BE$6),IF(AND($G256&gt;=BE$5,$G256&lt;=BE$6),5,IF($L256=1,2,1)),IF(AND($G256&gt;=BE$5,$G256&lt;=BE$6),IF($M256&gt;0,4,3),0)),IF(AND($D256&lt;=BE$6,$E256&gt;=BE$5),60,0)))</f>
        <v/>
      </c>
      <c r="BF256" s="80" t="str">
        <f>IF(OR($A256="",NOT(ISNUMBER($G256))),"",IF(AND($F256&lt;=BF$6,$G256&gt;=BF$5),IF(BF$5&gt;$N256,5,$K256)*10+IF(AND($F256&gt;=BF$5,$F256&lt;=BF$6),IF(AND($G256&gt;=BF$5,$G256&lt;=BF$6),5,IF($L256=1,2,1)),IF(AND($G256&gt;=BF$5,$G256&lt;=BF$6),IF($M256&gt;0,4,3),0)),IF(AND($D256&lt;=BF$6,$E256&gt;=BF$5),60,0)))</f>
        <v/>
      </c>
      <c r="BG256" s="80" t="str">
        <f>IF(OR($A256="",NOT(ISNUMBER($G256))),"",IF(AND($F256&lt;=BG$6,$G256&gt;=BG$5),IF(BG$5&gt;$N256,5,$K256)*10+IF(AND($F256&gt;=BG$5,$F256&lt;=BG$6),IF(AND($G256&gt;=BG$5,$G256&lt;=BG$6),5,IF($L256=1,2,1)),IF(AND($G256&gt;=BG$5,$G256&lt;=BG$6),IF($M256&gt;0,4,3),0)),IF(AND($D256&lt;=BG$6,$E256&gt;=BG$5),60,0)))</f>
        <v/>
      </c>
      <c r="BH256" s="80" t="str">
        <f>IF(OR($A256="",NOT(ISNUMBER($G256))),"",IF(AND($F256&lt;=BH$6,$G256&gt;=BH$5),IF(BH$5&gt;$N256,5,$K256)*10+IF(AND($F256&gt;=BH$5,$F256&lt;=BH$6),IF(AND($G256&gt;=BH$5,$G256&lt;=BH$6),5,IF($L256=1,2,1)),IF(AND($G256&gt;=BH$5,$G256&lt;=BH$6),IF($M256&gt;0,4,3),0)),IF(AND($D256&lt;=BH$6,$E256&gt;=BH$5),60,0)))</f>
        <v/>
      </c>
      <c r="BI256" s="80" t="str">
        <f>IF(OR($A256="",NOT(ISNUMBER($G256))),"",IF(AND($F256&lt;=BI$6,$G256&gt;=BI$5),IF(BI$5&gt;$N256,5,$K256)*10+IF(AND($F256&gt;=BI$5,$F256&lt;=BI$6),IF(AND($G256&gt;=BI$5,$G256&lt;=BI$6),5,IF($L256=1,2,1)),IF(AND($G256&gt;=BI$5,$G256&lt;=BI$6),IF($M256&gt;0,4,3),0)),IF(AND($D256&lt;=BI$6,$E256&gt;=BI$5),60,0)))</f>
        <v/>
      </c>
      <c r="BJ256" s="80" t="str">
        <f>IF(OR($A256="",NOT(ISNUMBER($G256))),"",IF(AND($F256&lt;=BJ$6,$G256&gt;=BJ$5),IF(BJ$5&gt;$N256,5,$K256)*10+IF(AND($F256&gt;=BJ$5,$F256&lt;=BJ$6),IF(AND($G256&gt;=BJ$5,$G256&lt;=BJ$6),5,IF($L256=1,2,1)),IF(AND($G256&gt;=BJ$5,$G256&lt;=BJ$6),IF($M256&gt;0,4,3),0)),IF(AND($D256&lt;=BJ$6,$E256&gt;=BJ$5),60,0)))</f>
        <v/>
      </c>
      <c r="BK256" s="80" t="str">
        <f>IF(OR($A256="",NOT(ISNUMBER($G256))),"",IF(AND($F256&lt;=BK$6,$G256&gt;=BK$5),IF(BK$5&gt;$N256,5,$K256)*10+IF(AND($F256&gt;=BK$5,$F256&lt;=BK$6),IF(AND($G256&gt;=BK$5,$G256&lt;=BK$6),5,IF($L256=1,2,1)),IF(AND($G256&gt;=BK$5,$G256&lt;=BK$6),IF($M256&gt;0,4,3),0)),IF(AND($D256&lt;=BK$6,$E256&gt;=BK$5),60,0)))</f>
        <v/>
      </c>
      <c r="BL256" s="80" t="str">
        <f>IF(OR($A256="",NOT(ISNUMBER($G256))),"",IF(AND($F256&lt;=BL$6,$G256&gt;=BL$5),IF(BL$5&gt;$N256,5,$K256)*10+IF(AND($F256&gt;=BL$5,$F256&lt;=BL$6),IF(AND($G256&gt;=BL$5,$G256&lt;=BL$6),5,IF($L256=1,2,1)),IF(AND($G256&gt;=BL$5,$G256&lt;=BL$6),IF($M256&gt;0,4,3),0)),IF(AND($D256&lt;=BL$6,$E256&gt;=BL$5),60,0)))</f>
        <v/>
      </c>
      <c r="BM256" s="80" t="str">
        <f>IF(OR($A256="",NOT(ISNUMBER($G256))),"",IF(AND($F256&lt;=BM$6,$G256&gt;=BM$5),IF(BM$5&gt;$N256,5,$K256)*10+IF(AND($F256&gt;=BM$5,$F256&lt;=BM$6),IF(AND($G256&gt;=BM$5,$G256&lt;=BM$6),5,IF($L256=1,2,1)),IF(AND($G256&gt;=BM$5,$G256&lt;=BM$6),IF($M256&gt;0,4,3),0)),IF(AND($D256&lt;=BM$6,$E256&gt;=BM$5),60,0)))</f>
        <v/>
      </c>
      <c r="BN256" s="80" t="str">
        <f>IF(OR($A256="",NOT(ISNUMBER($G256))),"",IF(AND($F256&lt;=BN$6,$G256&gt;=BN$5),IF(BN$5&gt;$N256,5,$K256)*10+IF(AND($F256&gt;=BN$5,$F256&lt;=BN$6),IF(AND($G256&gt;=BN$5,$G256&lt;=BN$6),5,IF($L256=1,2,1)),IF(AND($G256&gt;=BN$5,$G256&lt;=BN$6),IF($M256&gt;0,4,3),0)),IF(AND($D256&lt;=BN$6,$E256&gt;=BN$5),60,0)))</f>
        <v/>
      </c>
      <c r="BO256" s="80" t="str">
        <f>IF(OR($A256="",NOT(ISNUMBER($G256))),"",IF(AND($F256&lt;=BO$6,$G256&gt;=BO$5),IF(BO$5&gt;$N256,5,$K256)*10+IF(AND($F256&gt;=BO$5,$F256&lt;=BO$6),IF(AND($G256&gt;=BO$5,$G256&lt;=BO$6),5,IF($L256=1,2,1)),IF(AND($G256&gt;=BO$5,$G256&lt;=BO$6),IF($M256&gt;0,4,3),0)),IF(AND($D256&lt;=BO$6,$E256&gt;=BO$5),60,0)))</f>
        <v/>
      </c>
      <c r="BP256" s="80" t="str">
        <f>IF(OR($A256="",NOT(ISNUMBER($G256))),"",IF(AND($F256&lt;=BP$6,$G256&gt;=BP$5),IF(BP$5&gt;$N256,5,$K256)*10+IF(AND($F256&gt;=BP$5,$F256&lt;=BP$6),IF(AND($G256&gt;=BP$5,$G256&lt;=BP$6),5,IF($L256=1,2,1)),IF(AND($G256&gt;=BP$5,$G256&lt;=BP$6),IF($M256&gt;0,4,3),0)),IF(AND($D256&lt;=BP$6,$E256&gt;=BP$5),60,0)))</f>
        <v/>
      </c>
      <c r="BQ256" s="80" t="str">
        <f>IF(OR($A256="",NOT(ISNUMBER($G256))),"",IF(AND($F256&lt;=BQ$6,$G256&gt;=BQ$5),IF(BQ$5&gt;$N256,5,$K256)*10+IF(AND($F256&gt;=BQ$5,$F256&lt;=BQ$6),IF(AND($G256&gt;=BQ$5,$G256&lt;=BQ$6),5,IF($L256=1,2,1)),IF(AND($G256&gt;=BQ$5,$G256&lt;=BQ$6),IF($M256&gt;0,4,3),0)),IF(AND($D256&lt;=BQ$6,$E256&gt;=BQ$5),60,0)))</f>
        <v/>
      </c>
      <c r="BR256" s="80" t="str">
        <f>IF(OR($A256="",NOT(ISNUMBER($G256))),"",IF(AND($F256&lt;=BR$6,$G256&gt;=BR$5),IF(BR$5&gt;$N256,5,$K256)*10+IF(AND($F256&gt;=BR$5,$F256&lt;=BR$6),IF(AND($G256&gt;=BR$5,$G256&lt;=BR$6),5,IF($L256=1,2,1)),IF(AND($G256&gt;=BR$5,$G256&lt;=BR$6),IF($M256&gt;0,4,3),0)),IF(AND($D256&lt;=BR$6,$E256&gt;=BR$5),60,0)))</f>
        <v/>
      </c>
      <c r="BS256" s="80" t="str">
        <f>IF(OR($A256="",NOT(ISNUMBER($G256))),"",IF(AND($F256&lt;=BS$6,$G256&gt;=BS$5),IF(BS$5&gt;$N256,5,$K256)*10+IF(AND($F256&gt;=BS$5,$F256&lt;=BS$6),IF(AND($G256&gt;=BS$5,$G256&lt;=BS$6),5,IF($L256=1,2,1)),IF(AND($G256&gt;=BS$5,$G256&lt;=BS$6),IF($M256&gt;0,4,3),0)),IF(AND($D256&lt;=BS$6,$E256&gt;=BS$5),60,0)))</f>
        <v/>
      </c>
      <c r="BT256" s="80" t="str">
        <f>IF(OR($A256="",NOT(ISNUMBER($G256))),"",IF(AND($F256&lt;=BT$6,$G256&gt;=BT$5),IF(BT$5&gt;$N256,5,$K256)*10+IF(AND($F256&gt;=BT$5,$F256&lt;=BT$6),IF(AND($G256&gt;=BT$5,$G256&lt;=BT$6),5,IF($L256=1,2,1)),IF(AND($G256&gt;=BT$5,$G256&lt;=BT$6),IF($M256&gt;0,4,3),0)),IF(AND($D256&lt;=BT$6,$E256&gt;=BT$5),60,0)))</f>
        <v/>
      </c>
      <c r="BU256" s="80" t="str">
        <f>IF(OR($A256="",NOT(ISNUMBER($G256))),"",IF(AND($F256&lt;=BU$6,$G256&gt;=BU$5),IF(BU$5&gt;$N256,5,$K256)*10+IF(AND($F256&gt;=BU$5,$F256&lt;=BU$6),IF(AND($G256&gt;=BU$5,$G256&lt;=BU$6),5,IF($L256=1,2,1)),IF(AND($G256&gt;=BU$5,$G256&lt;=BU$6),IF($M256&gt;0,4,3),0)),IF(AND($D256&lt;=BU$6,$E256&gt;=BU$5),60,0)))</f>
        <v/>
      </c>
      <c r="BV256" s="80" t="str">
        <f>IF(OR($A256="",NOT(ISNUMBER($G256))),"",IF(AND($F256&lt;=BV$6,$G256&gt;=BV$5),IF(BV$5&gt;$N256,5,$K256)*10+IF(AND($F256&gt;=BV$5,$F256&lt;=BV$6),IF(AND($G256&gt;=BV$5,$G256&lt;=BV$6),5,IF($L256=1,2,1)),IF(AND($G256&gt;=BV$5,$G256&lt;=BV$6),IF($M256&gt;0,4,3),0)),IF(AND($D256&lt;=BV$6,$E256&gt;=BV$5),60,0)))</f>
        <v/>
      </c>
      <c r="BW256" s="80" t="str">
        <f>IF(OR($A256="",NOT(ISNUMBER($G256))),"",IF(AND($F256&lt;=BW$6,$G256&gt;=BW$5),IF(BW$5&gt;$N256,5,$K256)*10+IF(AND($F256&gt;=BW$5,$F256&lt;=BW$6),IF(AND($G256&gt;=BW$5,$G256&lt;=BW$6),5,IF($L256=1,2,1)),IF(AND($G256&gt;=BW$5,$G256&lt;=BW$6),IF($M256&gt;0,4,3),0)),IF(AND($D256&lt;=BW$6,$E256&gt;=BW$5),60,0)))</f>
        <v/>
      </c>
      <c r="BX256" s="80" t="str">
        <f>IF(OR($A256="",NOT(ISNUMBER($G256))),"",IF(AND($F256&lt;=BX$6,$G256&gt;=BX$5),IF(BX$5&gt;$N256,5,$K256)*10+IF(AND($F256&gt;=BX$5,$F256&lt;=BX$6),IF(AND($G256&gt;=BX$5,$G256&lt;=BX$6),5,IF($L256=1,2,1)),IF(AND($G256&gt;=BX$5,$G256&lt;=BX$6),IF($M256&gt;0,4,3),0)),IF(AND($D256&lt;=BX$6,$E256&gt;=BX$5),60,0)))</f>
        <v/>
      </c>
      <c r="BY256" s="80" t="str">
        <f>IF(OR($A256="",NOT(ISNUMBER($G256))),"",IF(AND($F256&lt;=BY$6,$G256&gt;=BY$5),IF(BY$5&gt;$N256,5,$K256)*10+IF(AND($F256&gt;=BY$5,$F256&lt;=BY$6),IF(AND($G256&gt;=BY$5,$G256&lt;=BY$6),5,IF($L256=1,2,1)),IF(AND($G256&gt;=BY$5,$G256&lt;=BY$6),IF($M256&gt;0,4,3),0)),IF(AND($D256&lt;=BY$6,$E256&gt;=BY$5),60,0)))</f>
        <v/>
      </c>
      <c r="BZ256" s="80" t="str">
        <f>IF(OR($A256="",NOT(ISNUMBER($G256))),"",IF(AND($F256&lt;=BZ$6,$G256&gt;=BZ$5),IF(BZ$5&gt;$N256,5,$K256)*10+IF(AND($F256&gt;=BZ$5,$F256&lt;=BZ$6),IF(AND($G256&gt;=BZ$5,$G256&lt;=BZ$6),5,IF($L256=1,2,1)),IF(AND($G256&gt;=BZ$5,$G256&lt;=BZ$6),IF($M256&gt;0,4,3),0)),IF(AND($D256&lt;=BZ$6,$E256&gt;=BZ$5),60,0)))</f>
        <v/>
      </c>
      <c r="CA256" s="80" t="str">
        <f>IF(OR($A256="",NOT(ISNUMBER($G256))),"",IF(AND($F256&lt;=CA$6,$G256&gt;=CA$5),IF(CA$5&gt;$N256,5,$K256)*10+IF(AND($F256&gt;=CA$5,$F256&lt;=CA$6),IF(AND($G256&gt;=CA$5,$G256&lt;=CA$6),5,IF($L256=1,2,1)),IF(AND($G256&gt;=CA$5,$G256&lt;=CA$6),IF($M256&gt;0,4,3),0)),IF(AND($D256&lt;=CA$6,$E256&gt;=CA$5),60,0)))</f>
        <v/>
      </c>
      <c r="CB256" s="80" t="str">
        <f>IF(OR($A256="",NOT(ISNUMBER($G256))),"",IF(AND($F256&lt;=CB$6,$G256&gt;=CB$5),IF(CB$5&gt;$N256,5,$K256)*10+IF(AND($F256&gt;=CB$5,$F256&lt;=CB$6),IF(AND($G256&gt;=CB$5,$G256&lt;=CB$6),5,IF($L256=1,2,1)),IF(AND($G256&gt;=CB$5,$G256&lt;=CB$6),IF($M256&gt;0,4,3),0)),IF(AND($D256&lt;=CB$6,$E256&gt;=CB$5),60,0)))</f>
        <v/>
      </c>
      <c r="CC256" s="80" t="str">
        <f>IF(OR($A256="",NOT(ISNUMBER($G256))),"",IF(AND($F256&lt;=CC$6,$G256&gt;=CC$5),IF(CC$5&gt;$N256,5,$K256)*10+IF(AND($F256&gt;=CC$5,$F256&lt;=CC$6),IF(AND($G256&gt;=CC$5,$G256&lt;=CC$6),5,IF($L256=1,2,1)),IF(AND($G256&gt;=CC$5,$G256&lt;=CC$6),IF($M256&gt;0,4,3),0)),IF(AND($D256&lt;=CC$6,$E256&gt;=CC$5),60,0)))</f>
        <v/>
      </c>
      <c r="CD256" s="80" t="str">
        <f>IF(OR($A256="",NOT(ISNUMBER($G256))),"",IF(AND($F256&lt;=CD$6,$G256&gt;=CD$5),IF(CD$5&gt;$N256,5,$K256)*10+IF(AND($F256&gt;=CD$5,$F256&lt;=CD$6),IF(AND($G256&gt;=CD$5,$G256&lt;=CD$6),5,IF($L256=1,2,1)),IF(AND($G256&gt;=CD$5,$G256&lt;=CD$6),IF($M256&gt;0,4,3),0)),IF(AND($D256&lt;=CD$6,$E256&gt;=CD$5),60,0)))</f>
        <v/>
      </c>
      <c r="CE256" s="80" t="str">
        <f>IF(OR($A256="",NOT(ISNUMBER($G256))),"",IF(AND($F256&lt;=CE$6,$G256&gt;=CE$5),IF(CE$5&gt;$N256,5,$K256)*10+IF(AND($F256&gt;=CE$5,$F256&lt;=CE$6),IF(AND($G256&gt;=CE$5,$G256&lt;=CE$6),5,IF($L256=1,2,1)),IF(AND($G256&gt;=CE$5,$G256&lt;=CE$6),IF($M256&gt;0,4,3),0)),IF(AND($D256&lt;=CE$6,$E256&gt;=CE$5),60,0)))</f>
        <v/>
      </c>
      <c r="CF256" s="80" t="str">
        <f>IF(OR($A256="",NOT(ISNUMBER($G256))),"",IF(AND($F256&lt;=CF$6,$G256&gt;=CF$5),IF(CF$5&gt;$N256,5,$K256)*10+IF(AND($F256&gt;=CF$5,$F256&lt;=CF$6),IF(AND($G256&gt;=CF$5,$G256&lt;=CF$6),5,IF($L256=1,2,1)),IF(AND($G256&gt;=CF$5,$G256&lt;=CF$6),IF($M256&gt;0,4,3),0)),IF(AND($D256&lt;=CF$6,$E256&gt;=CF$5),60,0)))</f>
        <v/>
      </c>
      <c r="CG256" s="80" t="str">
        <f>IF(OR($A256="",NOT(ISNUMBER($G256))),"",IF(AND($F256&lt;=CG$6,$G256&gt;=CG$5),IF(CG$5&gt;$N256,5,$K256)*10+IF(AND($F256&gt;=CG$5,$F256&lt;=CG$6),IF(AND($G256&gt;=CG$5,$G256&lt;=CG$6),5,IF($L256=1,2,1)),IF(AND($G256&gt;=CG$5,$G256&lt;=CG$6),IF($M256&gt;0,4,3),0)),IF(AND($D256&lt;=CG$6,$E256&gt;=CG$5),60,0)))</f>
        <v/>
      </c>
      <c r="CH256" s="80" t="str">
        <f>IF(OR($A256="",NOT(ISNUMBER($G256))),"",IF(AND($F256&lt;=CH$6,$G256&gt;=CH$5),IF(CH$5&gt;$N256,5,$K256)*10+IF(AND($F256&gt;=CH$5,$F256&lt;=CH$6),IF(AND($G256&gt;=CH$5,$G256&lt;=CH$6),5,IF($L256=1,2,1)),IF(AND($G256&gt;=CH$5,$G256&lt;=CH$6),IF($M256&gt;0,4,3),0)),IF(AND($D256&lt;=CH$6,$E256&gt;=CH$5),60,0)))</f>
        <v/>
      </c>
      <c r="CI256" s="80" t="str">
        <f>IF(OR($A256="",NOT(ISNUMBER($G256))),"",IF(AND($F256&lt;=CI$6,$G256&gt;=CI$5),IF(CI$5&gt;$N256,5,$K256)*10+IF(AND($F256&gt;=CI$5,$F256&lt;=CI$6),IF(AND($G256&gt;=CI$5,$G256&lt;=CI$6),5,IF($L256=1,2,1)),IF(AND($G256&gt;=CI$5,$G256&lt;=CI$6),IF($M256&gt;0,4,3),0)),IF(AND($D256&lt;=CI$6,$E256&gt;=CI$5),60,0)))</f>
        <v/>
      </c>
      <c r="CJ256" s="80" t="str">
        <f>IF(OR($A256="",NOT(ISNUMBER($G256))),"",IF(AND($F256&lt;=CJ$6,$G256&gt;=CJ$5),IF(CJ$5&gt;$N256,5,$K256)*10+IF(AND($F256&gt;=CJ$5,$F256&lt;=CJ$6),IF(AND($G256&gt;=CJ$5,$G256&lt;=CJ$6),5,IF($L256=1,2,1)),IF(AND($G256&gt;=CJ$5,$G256&lt;=CJ$6),IF($M256&gt;0,4,3),0)),IF(AND($D256&lt;=CJ$6,$E256&gt;=CJ$5),60,0)))</f>
        <v/>
      </c>
      <c r="CK256" s="80" t="str">
        <f>IF(OR($A256="",NOT(ISNUMBER($G256))),"",IF(AND($F256&lt;=CK$6,$G256&gt;=CK$5),IF(CK$5&gt;$N256,5,$K256)*10+IF(AND($F256&gt;=CK$5,$F256&lt;=CK$6),IF(AND($G256&gt;=CK$5,$G256&lt;=CK$6),5,IF($L256=1,2,1)),IF(AND($G256&gt;=CK$5,$G256&lt;=CK$6),IF($M256&gt;0,4,3),0)),IF(AND($D256&lt;=CK$6,$E256&gt;=CK$5),60,0)))</f>
        <v/>
      </c>
      <c r="CL256" s="80" t="str">
        <f>IF(OR($A256="",NOT(ISNUMBER($G256))),"",IF(AND($F256&lt;=CL$6,$G256&gt;=CL$5),IF(CL$5&gt;$N256,5,$K256)*10+IF(AND($F256&gt;=CL$5,$F256&lt;=CL$6),IF(AND($G256&gt;=CL$5,$G256&lt;=CL$6),5,IF($L256=1,2,1)),IF(AND($G256&gt;=CL$5,$G256&lt;=CL$6),IF($M256&gt;0,4,3),0)),IF(AND($D256&lt;=CL$6,$E256&gt;=CL$5),60,0)))</f>
        <v/>
      </c>
      <c r="CM256" s="80" t="str">
        <f>IF(OR($A256="",NOT(ISNUMBER($G256))),"",IF(AND($F256&lt;=CM$6,$G256&gt;=CM$5),IF(CM$5&gt;$N256,5,$K256)*10+IF(AND($F256&gt;=CM$5,$F256&lt;=CM$6),IF(AND($G256&gt;=CM$5,$G256&lt;=CM$6),5,IF($L256=1,2,1)),IF(AND($G256&gt;=CM$5,$G256&lt;=CM$6),IF($M256&gt;0,4,3),0)),IF(AND($D256&lt;=CM$6,$E256&gt;=CM$5),60,0)))</f>
        <v/>
      </c>
      <c r="CN256" s="80" t="str">
        <f>IF(OR($A256="",NOT(ISNUMBER($G256))),"",IF(AND($F256&lt;=CN$6,$G256&gt;=CN$5),IF(CN$5&gt;$N256,5,$K256)*10+IF(AND($F256&gt;=CN$5,$F256&lt;=CN$6),IF(AND($G256&gt;=CN$5,$G256&lt;=CN$6),5,IF($L256=1,2,1)),IF(AND($G256&gt;=CN$5,$G256&lt;=CN$6),IF($M256&gt;0,4,3),0)),IF(AND($D256&lt;=CN$6,$E256&gt;=CN$5),60,0)))</f>
        <v/>
      </c>
      <c r="CO256" s="80" t="str">
        <f>IF(OR($A256="",NOT(ISNUMBER($G256))),"",IF(AND($F256&lt;=CO$6,$G256&gt;=CO$5),IF(CO$5&gt;$N256,5,$K256)*10+IF(AND($F256&gt;=CO$5,$F256&lt;=CO$6),IF(AND($G256&gt;=CO$5,$G256&lt;=CO$6),5,IF($L256=1,2,1)),IF(AND($G256&gt;=CO$5,$G256&lt;=CO$6),IF($M256&gt;0,4,3),0)),IF(AND($D256&lt;=CO$6,$E256&gt;=CO$5),60,0)))</f>
        <v/>
      </c>
      <c r="CP256" s="80" t="str">
        <f>IF(OR($A256="",NOT(ISNUMBER($G256))),"",IF(AND($F256&lt;=CP$6,$G256&gt;=CP$5),IF(CP$5&gt;$N256,5,$K256)*10+IF(AND($F256&gt;=CP$5,$F256&lt;=CP$6),IF(AND($G256&gt;=CP$5,$G256&lt;=CP$6),5,IF($L256=1,2,1)),IF(AND($G256&gt;=CP$5,$G256&lt;=CP$6),IF($M256&gt;0,4,3),0)),IF(AND($D256&lt;=CP$6,$E256&gt;=CP$5),60,0)))</f>
        <v/>
      </c>
      <c r="CQ256" s="80" t="str">
        <f>IF(OR($A256="",NOT(ISNUMBER($G256))),"",IF(AND($F256&lt;=CQ$6,$G256&gt;=CQ$5),IF(CQ$5&gt;$N256,5,$K256)*10+IF(AND($F256&gt;=CQ$5,$F256&lt;=CQ$6),IF(AND($G256&gt;=CQ$5,$G256&lt;=CQ$6),5,IF($L256=1,2,1)),IF(AND($G256&gt;=CQ$5,$G256&lt;=CQ$6),IF($M256&gt;0,4,3),0)),IF(AND($D256&lt;=CQ$6,$E256&gt;=CQ$5),60,0)))</f>
        <v/>
      </c>
      <c r="CR256" s="80" t="str">
        <f>IF(OR($A256="",NOT(ISNUMBER($G256))),"",IF(AND($F256&lt;=CR$6,$G256&gt;=CR$5),IF(CR$5&gt;$N256,5,$K256)*10+IF(AND($F256&gt;=CR$5,$F256&lt;=CR$6),IF(AND($G256&gt;=CR$5,$G256&lt;=CR$6),5,IF($L256=1,2,1)),IF(AND($G256&gt;=CR$5,$G256&lt;=CR$6),IF($M256&gt;0,4,3),0)),IF(AND($D256&lt;=CR$6,$E256&gt;=CR$5),60,0)))</f>
        <v/>
      </c>
      <c r="CS256" s="80" t="str">
        <f>IF(OR($A256="",NOT(ISNUMBER($G256))),"",IF(AND($F256&lt;=CS$6,$G256&gt;=CS$5),IF(CS$5&gt;$N256,5,$K256)*10+IF(AND($F256&gt;=CS$5,$F256&lt;=CS$6),IF(AND($G256&gt;=CS$5,$G256&lt;=CS$6),5,IF($L256=1,2,1)),IF(AND($G256&gt;=CS$5,$G256&lt;=CS$6),IF($M256&gt;0,4,3),0)),IF(AND($D256&lt;=CS$6,$E256&gt;=CS$5),60,0)))</f>
        <v/>
      </c>
      <c r="CT256" s="80" t="str">
        <f>IF(OR($A256="",NOT(ISNUMBER($G256))),"",IF(AND($F256&lt;=CT$6,$G256&gt;=CT$5),IF(CT$5&gt;$N256,5,$K256)*10+IF(AND($F256&gt;=CT$5,$F256&lt;=CT$6),IF(AND($G256&gt;=CT$5,$G256&lt;=CT$6),5,IF($L256=1,2,1)),IF(AND($G256&gt;=CT$5,$G256&lt;=CT$6),IF($M256&gt;0,4,3),0)),IF(AND($D256&lt;=CT$6,$E256&gt;=CT$5),60,0)))</f>
        <v/>
      </c>
      <c r="CU256" s="80" t="str">
        <f>IF(OR($A256="",NOT(ISNUMBER($G256))),"",IF(AND($F256&lt;=CU$6,$G256&gt;=CU$5),IF(CU$5&gt;$N256,5,$K256)*10+IF(AND($F256&gt;=CU$5,$F256&lt;=CU$6),IF(AND($G256&gt;=CU$5,$G256&lt;=CU$6),5,IF($L256=1,2,1)),IF(AND($G256&gt;=CU$5,$G256&lt;=CU$6),IF($M256&gt;0,4,3),0)),IF(AND($D256&lt;=CU$6,$E256&gt;=CU$5),60,0)))</f>
        <v/>
      </c>
      <c r="CV256" s="80" t="str">
        <f>IF(OR($A256="",NOT(ISNUMBER($G256))),"",IF(AND($F256&lt;=CV$6,$G256&gt;=CV$5),IF(CV$5&gt;$N256,5,$K256)*10+IF(AND($F256&gt;=CV$5,$F256&lt;=CV$6),IF(AND($G256&gt;=CV$5,$G256&lt;=CV$6),5,IF($L256=1,2,1)),IF(AND($G256&gt;=CV$5,$G256&lt;=CV$6),IF($M256&gt;0,4,3),0)),IF(AND($D256&lt;=CV$6,$E256&gt;=CV$5),60,0)))</f>
        <v/>
      </c>
      <c r="CW256" s="80" t="str">
        <f>IF(OR($A256="",NOT(ISNUMBER($G256))),"",IF(AND($F256&lt;=CW$6,$G256&gt;=CW$5),IF(CW$5&gt;$N256,5,$K256)*10+IF(AND($F256&gt;=CW$5,$F256&lt;=CW$6),IF(AND($G256&gt;=CW$5,$G256&lt;=CW$6),5,IF($L256=1,2,1)),IF(AND($G256&gt;=CW$5,$G256&lt;=CW$6),IF($M256&gt;0,4,3),0)),IF(AND($D256&lt;=CW$6,$E256&gt;=CW$5),60,0)))</f>
        <v/>
      </c>
      <c r="CX256" s="80" t="str">
        <f>IF(OR($A256="",NOT(ISNUMBER($G256))),"",IF(AND($F256&lt;=CX$6,$G256&gt;=CX$5),IF(CX$5&gt;$N256,5,$K256)*10+IF(AND($F256&gt;=CX$5,$F256&lt;=CX$6),IF(AND($G256&gt;=CX$5,$G256&lt;=CX$6),5,IF($L256=1,2,1)),IF(AND($G256&gt;=CX$5,$G256&lt;=CX$6),IF($M256&gt;0,4,3),0)),IF(AND($D256&lt;=CX$6,$E256&gt;=CX$5),60,0)))</f>
        <v/>
      </c>
      <c r="CY256" s="80" t="str">
        <f>IF(OR($A256="",NOT(ISNUMBER($G256))),"",IF(AND($F256&lt;=CY$6,$G256&gt;=CY$5),IF(CY$5&gt;$N256,5,$K256)*10+IF(AND($F256&gt;=CY$5,$F256&lt;=CY$6),IF(AND($G256&gt;=CY$5,$G256&lt;=CY$6),5,IF($L256=1,2,1)),IF(AND($G256&gt;=CY$5,$G256&lt;=CY$6),IF($M256&gt;0,4,3),0)),IF(AND($D256&lt;=CY$6,$E256&gt;=CY$5),60,0)))</f>
        <v/>
      </c>
      <c r="CZ256" s="80" t="str">
        <f>IF(OR($A256="",NOT(ISNUMBER($G256))),"",IF(AND($F256&lt;=CZ$6,$G256&gt;=CZ$5),IF(CZ$5&gt;$N256,5,$K256)*10+IF(AND($F256&gt;=CZ$5,$F256&lt;=CZ$6),IF(AND($G256&gt;=CZ$5,$G256&lt;=CZ$6),5,IF($L256=1,2,1)),IF(AND($G256&gt;=CZ$5,$G256&lt;=CZ$6),IF($M256&gt;0,4,3),0)),IF(AND($D256&lt;=CZ$6,$E256&gt;=CZ$5),60,0)))</f>
        <v/>
      </c>
      <c r="DA256" s="80" t="str">
        <f>IF(OR($A256="",NOT(ISNUMBER($G256))),"",IF(AND($F256&lt;=DA$6,$G256&gt;=DA$5),IF(DA$5&gt;$N256,5,$K256)*10+IF(AND($F256&gt;=DA$5,$F256&lt;=DA$6),IF(AND($G256&gt;=DA$5,$G256&lt;=DA$6),5,IF($L256=1,2,1)),IF(AND($G256&gt;=DA$5,$G256&lt;=DA$6),IF($M256&gt;0,4,3),0)),IF(AND($D256&lt;=DA$6,$E256&gt;=DA$5),60,0)))</f>
        <v/>
      </c>
      <c r="DB256" s="80" t="str">
        <f>IF(OR($A256="",NOT(ISNUMBER($G256))),"",IF(AND($F256&lt;=DB$6,$G256&gt;=DB$5),IF(DB$5&gt;$N256,5,$K256)*10+IF(AND($F256&gt;=DB$5,$F256&lt;=DB$6),IF(AND($G256&gt;=DB$5,$G256&lt;=DB$6),5,IF($L256=1,2,1)),IF(AND($G256&gt;=DB$5,$G256&lt;=DB$6),IF($M256&gt;0,4,3),0)),IF(AND($D256&lt;=DB$6,$E256&gt;=DB$5),60,0)))</f>
        <v/>
      </c>
      <c r="DC256" s="80" t="str">
        <f>IF(OR($A256="",NOT(ISNUMBER($G256))),"",IF(AND($F256&lt;=DC$6,$G256&gt;=DC$5),IF(DC$5&gt;$N256,5,$K256)*10+IF(AND($F256&gt;=DC$5,$F256&lt;=DC$6),IF(AND($G256&gt;=DC$5,$G256&lt;=DC$6),5,IF($L256=1,2,1)),IF(AND($G256&gt;=DC$5,$G256&lt;=DC$6),IF($M256&gt;0,4,3),0)),IF(AND($D256&lt;=DC$6,$E256&gt;=DC$5),60,0)))</f>
        <v/>
      </c>
      <c r="DD256" s="80" t="str">
        <f>IF(OR($A256="",NOT(ISNUMBER($G256))),"",IF(AND($F256&lt;=DD$6,$G256&gt;=DD$5),IF(DD$5&gt;$N256,5,$K256)*10+IF(AND($F256&gt;=DD$5,$F256&lt;=DD$6),IF(AND($G256&gt;=DD$5,$G256&lt;=DD$6),5,IF($L256=1,2,1)),IF(AND($G256&gt;=DD$5,$G256&lt;=DD$6),IF($M256&gt;0,4,3),0)),IF(AND($D256&lt;=DD$6,$E256&gt;=DD$5),60,0)))</f>
        <v/>
      </c>
      <c r="DE256" s="80" t="str">
        <f>IF(OR($A256="",NOT(ISNUMBER($G256))),"",IF(AND($F256&lt;=DE$6,$G256&gt;=DE$5),IF(DE$5&gt;$N256,5,$K256)*10+IF(AND($F256&gt;=DE$5,$F256&lt;=DE$6),IF(AND($G256&gt;=DE$5,$G256&lt;=DE$6),5,IF($L256=1,2,1)),IF(AND($G256&gt;=DE$5,$G256&lt;=DE$6),IF($M256&gt;0,4,3),0)),IF(AND($D256&lt;=DE$6,$E256&gt;=DE$5),60,0)))</f>
        <v/>
      </c>
      <c r="DF256" s="80" t="str">
        <f>IF(OR($A256="",NOT(ISNUMBER($G256))),"",IF(AND($F256&lt;=DF$6,$G256&gt;=DF$5),IF(DF$5&gt;$N256,5,$K256)*10+IF(AND($F256&gt;=DF$5,$F256&lt;=DF$6),IF(AND($G256&gt;=DF$5,$G256&lt;=DF$6),5,IF($L256=1,2,1)),IF(AND($G256&gt;=DF$5,$G256&lt;=DF$6),IF($M256&gt;0,4,3),0)),IF(AND($D256&lt;=DF$6,$E256&gt;=DF$5),60,0)))</f>
        <v/>
      </c>
      <c r="DG256" s="80" t="str">
        <f>IF(OR($A256="",NOT(ISNUMBER($G256))),"",IF(AND($F256&lt;=DG$6,$G256&gt;=DG$5),IF(DG$5&gt;$N256,5,$K256)*10+IF(AND($F256&gt;=DG$5,$F256&lt;=DG$6),IF(AND($G256&gt;=DG$5,$G256&lt;=DG$6),5,IF($L256=1,2,1)),IF(AND($G256&gt;=DG$5,$G256&lt;=DG$6),IF($M256&gt;0,4,3),0)),IF(AND($D256&lt;=DG$6,$E256&gt;=DG$5),60,0)))</f>
        <v/>
      </c>
      <c r="DH256" s="80" t="str">
        <f>IF(OR($A256="",NOT(ISNUMBER($G256))),"",IF(AND($F256&lt;=DH$6,$G256&gt;=DH$5),IF(DH$5&gt;$N256,5,$K256)*10+IF(AND($F256&gt;=DH$5,$F256&lt;=DH$6),IF(AND($G256&gt;=DH$5,$G256&lt;=DH$6),5,IF($L256=1,2,1)),IF(AND($G256&gt;=DH$5,$G256&lt;=DH$6),IF($M256&gt;0,4,3),0)),IF(AND($D256&lt;=DH$6,$E256&gt;=DH$5),60,0)))</f>
        <v/>
      </c>
      <c r="DI256" s="80" t="str">
        <f>IF(OR($A256="",NOT(ISNUMBER($G256))),"",IF(AND($F256&lt;=DI$6,$G256&gt;=DI$5),IF(DI$5&gt;$N256,5,$K256)*10+IF(AND($F256&gt;=DI$5,$F256&lt;=DI$6),IF(AND($G256&gt;=DI$5,$G256&lt;=DI$6),5,IF($L256=1,2,1)),IF(AND($G256&gt;=DI$5,$G256&lt;=DI$6),IF($M256&gt;0,4,3),0)),IF(AND($D256&lt;=DI$6,$E256&gt;=DI$5),60,0)))</f>
        <v/>
      </c>
      <c r="DJ256" s="80" t="str">
        <f>IF(OR($A256="",NOT(ISNUMBER($G256))),"",IF(AND($F256&lt;=DJ$6,$G256&gt;=DJ$5),IF(DJ$5&gt;$N256,5,$K256)*10+IF(AND($F256&gt;=DJ$5,$F256&lt;=DJ$6),IF(AND($G256&gt;=DJ$5,$G256&lt;=DJ$6),5,IF($L256=1,2,1)),IF(AND($G256&gt;=DJ$5,$G256&lt;=DJ$6),IF($M256&gt;0,4,3),0)),IF(AND($D256&lt;=DJ$6,$E256&gt;=DJ$5),60,0)))</f>
        <v/>
      </c>
      <c r="DK256" s="80" t="str">
        <f>IF(OR($A256="",NOT(ISNUMBER($G256))),"",IF(AND($F256&lt;=DK$6,$G256&gt;=DK$5),IF(DK$5&gt;$N256,5,$K256)*10+IF(AND($F256&gt;=DK$5,$F256&lt;=DK$6),IF(AND($G256&gt;=DK$5,$G256&lt;=DK$6),5,IF($L256=1,2,1)),IF(AND($G256&gt;=DK$5,$G256&lt;=DK$6),IF($M256&gt;0,4,3),0)),IF(AND($D256&lt;=DK$6,$E256&gt;=DK$5),60,0)))</f>
        <v/>
      </c>
      <c r="DL256" s="80" t="str">
        <f>IF(OR($A256="",NOT(ISNUMBER($G256))),"",IF(AND($F256&lt;=DL$6,$G256&gt;=DL$5),IF(DL$5&gt;$N256,5,$K256)*10+IF(AND($F256&gt;=DL$5,$F256&lt;=DL$6),IF(AND($G256&gt;=DL$5,$G256&lt;=DL$6),5,IF($L256=1,2,1)),IF(AND($G256&gt;=DL$5,$G256&lt;=DL$6),IF($M256&gt;0,4,3),0)),IF(AND($D256&lt;=DL$6,$E256&gt;=DL$5),60,0)))</f>
        <v/>
      </c>
      <c r="DM256" s="80" t="str">
        <f>IF(OR($A256="",NOT(ISNUMBER($G256))),"",IF(AND($F256&lt;=DM$6,$G256&gt;=DM$5),IF(DM$5&gt;$N256,5,$K256)*10+IF(AND($F256&gt;=DM$5,$F256&lt;=DM$6),IF(AND($G256&gt;=DM$5,$G256&lt;=DM$6),5,IF($L256=1,2,1)),IF(AND($G256&gt;=DM$5,$G256&lt;=DM$6),IF($M256&gt;0,4,3),0)),IF(AND($D256&lt;=DM$6,$E256&gt;=DM$5),60,0)))</f>
        <v/>
      </c>
      <c r="DN256" s="80" t="str">
        <f>IF(OR($A256="",NOT(ISNUMBER($G256))),"",IF(AND($F256&lt;=DN$6,$G256&gt;=DN$5),IF(DN$5&gt;$N256,5,$K256)*10+IF(AND($F256&gt;=DN$5,$F256&lt;=DN$6),IF(AND($G256&gt;=DN$5,$G256&lt;=DN$6),5,IF($L256=1,2,1)),IF(AND($G256&gt;=DN$5,$G256&lt;=DN$6),IF($M256&gt;0,4,3),0)),IF(AND($D256&lt;=DN$6,$E256&gt;=DN$5),60,0)))</f>
        <v/>
      </c>
      <c r="DO256" s="80" t="str">
        <f>IF(OR($A256="",NOT(ISNUMBER($G256))),"",IF(AND($F256&lt;=DO$6,$G256&gt;=DO$5),IF(DO$5&gt;$N256,5,$K256)*10+IF(AND($F256&gt;=DO$5,$F256&lt;=DO$6),IF(AND($G256&gt;=DO$5,$G256&lt;=DO$6),5,IF($L256=1,2,1)),IF(AND($G256&gt;=DO$5,$G256&lt;=DO$6),IF($M256&gt;0,4,3),0)),IF(AND($D256&lt;=DO$6,$E256&gt;=DO$5),60,0)))</f>
        <v/>
      </c>
      <c r="DP256" s="80" t="str">
        <f>IF(OR($A256="",NOT(ISNUMBER($G256))),"",IF(AND($F256&lt;=DP$6,$G256&gt;=DP$5),IF(DP$5&gt;$N256,5,$K256)*10+IF(AND($F256&gt;=DP$5,$F256&lt;=DP$6),IF(AND($G256&gt;=DP$5,$G256&lt;=DP$6),5,IF($L256=1,2,1)),IF(AND($G256&gt;=DP$5,$G256&lt;=DP$6),IF($M256&gt;0,4,3),0)),IF(AND($D256&lt;=DP$6,$E256&gt;=DP$5),60,0)))</f>
        <v/>
      </c>
      <c r="DQ256" s="80" t="str">
        <f>IF(OR($A256="",NOT(ISNUMBER($G256))),"",IF(AND($F256&lt;=DQ$6,$G256&gt;=DQ$5),IF(DQ$5&gt;$N256,5,$K256)*10+IF(AND($F256&gt;=DQ$5,$F256&lt;=DQ$6),IF(AND($G256&gt;=DQ$5,$G256&lt;=DQ$6),5,IF($L256=1,2,1)),IF(AND($G256&gt;=DQ$5,$G256&lt;=DQ$6),IF($M256&gt;0,4,3),0)),IF(AND($D256&lt;=DQ$6,$E256&gt;=DQ$5),60,0)))</f>
        <v/>
      </c>
      <c r="DR256" s="80" t="str">
        <f>IF(OR($A256="",NOT(ISNUMBER($G256))),"",IF(AND($F256&lt;=DR$6,$G256&gt;=DR$5),IF(DR$5&gt;$N256,5,$K256)*10+IF(AND($F256&gt;=DR$5,$F256&lt;=DR$6),IF(AND($G256&gt;=DR$5,$G256&lt;=DR$6),5,IF($L256=1,2,1)),IF(AND($G256&gt;=DR$5,$G256&lt;=DR$6),IF($M256&gt;0,4,3),0)),IF(AND($D256&lt;=DR$6,$E256&gt;=DR$5),60,0)))</f>
        <v/>
      </c>
      <c r="DS256" s="80" t="str">
        <f>IF(OR($A256="",NOT(ISNUMBER($G256))),"",IF(AND($F256&lt;=DS$6,$G256&gt;=DS$5),IF(DS$5&gt;$N256,5,$K256)*10+IF(AND($F256&gt;=DS$5,$F256&lt;=DS$6),IF(AND($G256&gt;=DS$5,$G256&lt;=DS$6),5,IF($L256=1,2,1)),IF(AND($G256&gt;=DS$5,$G256&lt;=DS$6),IF($M256&gt;0,4,3),0)),IF(AND($D256&lt;=DS$6,$E256&gt;=DS$5),60,0)))</f>
        <v/>
      </c>
      <c r="DT256" s="80" t="str">
        <f>IF(OR($A256="",NOT(ISNUMBER($G256))),"",IF(AND($F256&lt;=DT$6,$G256&gt;=DT$5),IF(DT$5&gt;$N256,5,$K256)*10+IF(AND($F256&gt;=DT$5,$F256&lt;=DT$6),IF(AND($G256&gt;=DT$5,$G256&lt;=DT$6),5,IF($L256=1,2,1)),IF(AND($G256&gt;=DT$5,$G256&lt;=DT$6),IF($M256&gt;0,4,3),0)),IF(AND($D256&lt;=DT$6,$E256&gt;=DT$5),60,0)))</f>
        <v/>
      </c>
      <c r="DU256" s="80" t="str">
        <f>IF(OR($A256="",NOT(ISNUMBER($G256))),"",IF(AND($F256&lt;=DU$6,$G256&gt;=DU$5),IF(DU$5&gt;$N256,5,$K256)*10+IF(AND($F256&gt;=DU$5,$F256&lt;=DU$6),IF(AND($G256&gt;=DU$5,$G256&lt;=DU$6),5,IF($L256=1,2,1)),IF(AND($G256&gt;=DU$5,$G256&lt;=DU$6),IF($M256&gt;0,4,3),0)),IF(AND($D256&lt;=DU$6,$E256&gt;=DU$5),60,0)))</f>
        <v/>
      </c>
      <c r="DV256" s="80" t="str">
        <f>IF(OR($A256="",NOT(ISNUMBER($G256))),"",IF(AND($F256&lt;=DV$6,$G256&gt;=DV$5),IF(DV$5&gt;$N256,5,$K256)*10+IF(AND($F256&gt;=DV$5,$F256&lt;=DV$6),IF(AND($G256&gt;=DV$5,$G256&lt;=DV$6),5,IF($L256=1,2,1)),IF(AND($G256&gt;=DV$5,$G256&lt;=DV$6),IF($M256&gt;0,4,3),0)),IF(AND($D256&lt;=DV$6,$E256&gt;=DV$5),60,0)))</f>
        <v/>
      </c>
      <c r="DW256" s="80" t="str">
        <f>IF(OR($A256="",NOT(ISNUMBER($G256))),"",IF(AND($F256&lt;=DW$6,$G256&gt;=DW$5),IF(DW$5&gt;$N256,5,$K256)*10+IF(AND($F256&gt;=DW$5,$F256&lt;=DW$6),IF(AND($G256&gt;=DW$5,$G256&lt;=DW$6),5,IF($L256=1,2,1)),IF(AND($G256&gt;=DW$5,$G256&lt;=DW$6),IF($M256&gt;0,4,3),0)),IF(AND($D256&lt;=DW$6,$E256&gt;=DW$5),60,0)))</f>
        <v/>
      </c>
      <c r="DX256" s="80" t="str">
        <f>IF(OR($A256="",NOT(ISNUMBER($G256))),"",IF(AND($F256&lt;=DX$6,$G256&gt;=DX$5),IF(DX$5&gt;$N256,5,$K256)*10+IF(AND($F256&gt;=DX$5,$F256&lt;=DX$6),IF(AND($G256&gt;=DX$5,$G256&lt;=DX$6),5,IF($L256=1,2,1)),IF(AND($G256&gt;=DX$5,$G256&lt;=DX$6),IF($M256&gt;0,4,3),0)),IF(AND($D256&lt;=DX$6,$E256&gt;=DX$5),60,0)))</f>
        <v/>
      </c>
      <c r="DY256" s="80" t="str">
        <f>IF(OR($A256="",NOT(ISNUMBER($G256))),"",IF(AND($F256&lt;=DY$6,$G256&gt;=DY$5),IF(DY$5&gt;$N256,5,$K256)*10+IF(AND($F256&gt;=DY$5,$F256&lt;=DY$6),IF(AND($G256&gt;=DY$5,$G256&lt;=DY$6),5,IF($L256=1,2,1)),IF(AND($G256&gt;=DY$5,$G256&lt;=DY$6),IF($M256&gt;0,4,3),0)),IF(AND($D256&lt;=DY$6,$E256&gt;=DY$5),60,0)))</f>
        <v/>
      </c>
      <c r="DZ256" s="80" t="str">
        <f>IF(OR($A256="",NOT(ISNUMBER($G256))),"",IF(AND($F256&lt;=DZ$6,$G256&gt;=DZ$5),IF(DZ$5&gt;$N256,5,$K256)*10+IF(AND($F256&gt;=DZ$5,$F256&lt;=DZ$6),IF(AND($G256&gt;=DZ$5,$G256&lt;=DZ$6),5,IF($L256=1,2,1)),IF(AND($G256&gt;=DZ$5,$G256&lt;=DZ$6),IF($M256&gt;0,4,3),0)),IF(AND($D256&lt;=DZ$6,$E256&gt;=DZ$5),60,0)))</f>
        <v/>
      </c>
      <c r="EA256" s="80" t="str">
        <f>IF(OR($A256="",NOT(ISNUMBER($G256))),"",IF(AND($F256&lt;=EA$6,$G256&gt;=EA$5),IF(EA$5&gt;$N256,5,$K256)*10+IF(AND($F256&gt;=EA$5,$F256&lt;=EA$6),IF(AND($G256&gt;=EA$5,$G256&lt;=EA$6),5,IF($L256=1,2,1)),IF(AND($G256&gt;=EA$5,$G256&lt;=EA$6),IF($M256&gt;0,4,3),0)),IF(AND($D256&lt;=EA$6,$E256&gt;=EA$5),60,0)))</f>
        <v/>
      </c>
      <c r="EB256" s="80" t="str">
        <f>IF(OR($A256="",NOT(ISNUMBER($G256))),"",IF(AND($F256&lt;=EB$6,$G256&gt;=EB$5),IF(EB$5&gt;$N256,5,$K256)*10+IF(AND($F256&gt;=EB$5,$F256&lt;=EB$6),IF(AND($G256&gt;=EB$5,$G256&lt;=EB$6),5,IF($L256=1,2,1)),IF(AND($G256&gt;=EB$5,$G256&lt;=EB$6),IF($M256&gt;0,4,3),0)),IF(AND($D256&lt;=EB$6,$E256&gt;=EB$5),60,0)))</f>
        <v/>
      </c>
      <c r="EC256" s="80" t="str">
        <f>IF(OR($A256="",NOT(ISNUMBER($G256))),"",IF(AND($F256&lt;=EC$6,$G256&gt;=EC$5),IF(EC$5&gt;$N256,5,$K256)*10+IF(AND($F256&gt;=EC$5,$F256&lt;=EC$6),IF(AND($G256&gt;=EC$5,$G256&lt;=EC$6),5,IF($L256=1,2,1)),IF(AND($G256&gt;=EC$5,$G256&lt;=EC$6),IF($M256&gt;0,4,3),0)),IF(AND($D256&lt;=EC$6,$E256&gt;=EC$5),60,0)))</f>
        <v/>
      </c>
      <c r="ED256" s="80" t="str">
        <f>IF(OR($A256="",NOT(ISNUMBER($G256))),"",IF(AND($F256&lt;=ED$6,$G256&gt;=ED$5),IF(ED$5&gt;$N256,5,$K256)*10+IF(AND($F256&gt;=ED$5,$F256&lt;=ED$6),IF(AND($G256&gt;=ED$5,$G256&lt;=ED$6),5,IF($L256=1,2,1)),IF(AND($G256&gt;=ED$5,$G256&lt;=ED$6),IF($M256&gt;0,4,3),0)),IF(AND($D256&lt;=ED$6,$E256&gt;=ED$5),60,0)))</f>
        <v/>
      </c>
    </row>
    <row r="257" ht="18" customHeight="1">
      <c r="A257" s="52" t="str">
        <f>IF(Tasks!$B257="","",Tasks!$A257)</f>
        <v/>
      </c>
      <c r="B257" s="78" t="str">
        <f>IF(Tasks!$B257="","",Tasks!$B257)</f>
        <v/>
      </c>
      <c r="C257" s="25" t="str">
        <f>IF($B257="","",IF(AND(Tasks!$D257="",Tasks!$G257=""),"-",IF(Tasks!$D257="","",Tasks!$D257&amp;IF(OR(Tasks!$E257="",Tasks!$E257="FS"),IF(N(Tasks!$F257)=0,"","FS"),Tasks!$E257)&amp;IF(N(Tasks!$F257)=0,"",IF(Tasks!$F257&gt;0,"+","")&amp;Tasks!$F257))&amp;IF(AND(Tasks!$D257&lt;&gt;"",Tasks!$G257&lt;&gt;""),", ","")&amp;IF(Tasks!$G257="","",Tasks!$G257&amp;IF(OR(Tasks!$H257="",Tasks!$H257="FS"),IF(N(Tasks!$I257)=0,"","FS"),Tasks!$H257)&amp;IF(N(Tasks!$I257)=0,"",IF(Tasks!$I257&gt;0,"+","")&amp;Tasks!$I257))))</f>
        <v/>
      </c>
      <c r="D257" s="51" t="str">
        <f>IF(OR($B257="",Tasks!$Q257=""),"",Tasks!$Q257)</f>
        <v/>
      </c>
      <c r="E257" s="51" t="str">
        <f>IF(OR($B257="",Tasks!$R257=""),"",Tasks!$R257)</f>
        <v/>
      </c>
      <c r="F257" s="51" t="str">
        <f>IF(OR($B257="",Tasks!$S257=""),"",Tasks!$S257)</f>
        <v/>
      </c>
      <c r="G257" s="51" t="str">
        <f>IF(OR($B257="",Tasks!$T257=""),"",Tasks!$T257)</f>
        <v/>
      </c>
      <c r="H257" s="52" t="str">
        <f>IF($B257="","",Tasks!$AE257)</f>
        <v/>
      </c>
      <c r="I257" s="79" t="str">
        <f>IF($B257="","",Tasks!$AF257)</f>
        <v/>
      </c>
      <c r="J257" s="53" t="str">
        <f>IF(OR($B257="",Tasks!$V257=""),"",Tasks!$V257)</f>
        <v/>
      </c>
      <c r="K257" s="52" t="str">
        <f>IF($B257="","",Tasks!$AA257)</f>
        <v/>
      </c>
      <c r="L257" s="52" t="str">
        <f>IF($B257="","",Tasks!$AB257)</f>
        <v/>
      </c>
      <c r="M257" s="52" t="str">
        <f>IF($B257="","",Tasks!$Z257)</f>
        <v/>
      </c>
      <c r="N257" s="52" t="str">
        <f>IF(OR($B257="",Tasks!$AG257=""),"",Tasks!$AG257)</f>
        <v/>
      </c>
      <c r="O257" s="80" t="str">
        <f>IF(OR($A257="",NOT(ISNUMBER($G257))),"",IF(AND($F257&lt;=O$6,$G257&gt;=O$5),IF(O$5&gt;$N257,5,$K257)*10+IF(AND($F257&gt;=O$5,$F257&lt;=O$6),IF(AND($G257&gt;=O$5,$G257&lt;=O$6),5,IF($L257=1,2,1)),IF(AND($G257&gt;=O$5,$G257&lt;=O$6),IF($M257&gt;0,4,3),0)),IF(AND($D257&lt;=O$6,$E257&gt;=O$5),60,0)))</f>
        <v/>
      </c>
      <c r="P257" s="80" t="str">
        <f>IF(OR($A257="",NOT(ISNUMBER($G257))),"",IF(AND($F257&lt;=P$6,$G257&gt;=P$5),IF(P$5&gt;$N257,5,$K257)*10+IF(AND($F257&gt;=P$5,$F257&lt;=P$6),IF(AND($G257&gt;=P$5,$G257&lt;=P$6),5,IF($L257=1,2,1)),IF(AND($G257&gt;=P$5,$G257&lt;=P$6),IF($M257&gt;0,4,3),0)),IF(AND($D257&lt;=P$6,$E257&gt;=P$5),60,0)))</f>
        <v/>
      </c>
      <c r="Q257" s="80" t="str">
        <f>IF(OR($A257="",NOT(ISNUMBER($G257))),"",IF(AND($F257&lt;=Q$6,$G257&gt;=Q$5),IF(Q$5&gt;$N257,5,$K257)*10+IF(AND($F257&gt;=Q$5,$F257&lt;=Q$6),IF(AND($G257&gt;=Q$5,$G257&lt;=Q$6),5,IF($L257=1,2,1)),IF(AND($G257&gt;=Q$5,$G257&lt;=Q$6),IF($M257&gt;0,4,3),0)),IF(AND($D257&lt;=Q$6,$E257&gt;=Q$5),60,0)))</f>
        <v/>
      </c>
      <c r="R257" s="80" t="str">
        <f>IF(OR($A257="",NOT(ISNUMBER($G257))),"",IF(AND($F257&lt;=R$6,$G257&gt;=R$5),IF(R$5&gt;$N257,5,$K257)*10+IF(AND($F257&gt;=R$5,$F257&lt;=R$6),IF(AND($G257&gt;=R$5,$G257&lt;=R$6),5,IF($L257=1,2,1)),IF(AND($G257&gt;=R$5,$G257&lt;=R$6),IF($M257&gt;0,4,3),0)),IF(AND($D257&lt;=R$6,$E257&gt;=R$5),60,0)))</f>
        <v/>
      </c>
      <c r="S257" s="80" t="str">
        <f>IF(OR($A257="",NOT(ISNUMBER($G257))),"",IF(AND($F257&lt;=S$6,$G257&gt;=S$5),IF(S$5&gt;$N257,5,$K257)*10+IF(AND($F257&gt;=S$5,$F257&lt;=S$6),IF(AND($G257&gt;=S$5,$G257&lt;=S$6),5,IF($L257=1,2,1)),IF(AND($G257&gt;=S$5,$G257&lt;=S$6),IF($M257&gt;0,4,3),0)),IF(AND($D257&lt;=S$6,$E257&gt;=S$5),60,0)))</f>
        <v/>
      </c>
      <c r="T257" s="80" t="str">
        <f>IF(OR($A257="",NOT(ISNUMBER($G257))),"",IF(AND($F257&lt;=T$6,$G257&gt;=T$5),IF(T$5&gt;$N257,5,$K257)*10+IF(AND($F257&gt;=T$5,$F257&lt;=T$6),IF(AND($G257&gt;=T$5,$G257&lt;=T$6),5,IF($L257=1,2,1)),IF(AND($G257&gt;=T$5,$G257&lt;=T$6),IF($M257&gt;0,4,3),0)),IF(AND($D257&lt;=T$6,$E257&gt;=T$5),60,0)))</f>
        <v/>
      </c>
      <c r="U257" s="80" t="str">
        <f>IF(OR($A257="",NOT(ISNUMBER($G257))),"",IF(AND($F257&lt;=U$6,$G257&gt;=U$5),IF(U$5&gt;$N257,5,$K257)*10+IF(AND($F257&gt;=U$5,$F257&lt;=U$6),IF(AND($G257&gt;=U$5,$G257&lt;=U$6),5,IF($L257=1,2,1)),IF(AND($G257&gt;=U$5,$G257&lt;=U$6),IF($M257&gt;0,4,3),0)),IF(AND($D257&lt;=U$6,$E257&gt;=U$5),60,0)))</f>
        <v/>
      </c>
      <c r="V257" s="80" t="str">
        <f>IF(OR($A257="",NOT(ISNUMBER($G257))),"",IF(AND($F257&lt;=V$6,$G257&gt;=V$5),IF(V$5&gt;$N257,5,$K257)*10+IF(AND($F257&gt;=V$5,$F257&lt;=V$6),IF(AND($G257&gt;=V$5,$G257&lt;=V$6),5,IF($L257=1,2,1)),IF(AND($G257&gt;=V$5,$G257&lt;=V$6),IF($M257&gt;0,4,3),0)),IF(AND($D257&lt;=V$6,$E257&gt;=V$5),60,0)))</f>
        <v/>
      </c>
      <c r="W257" s="80" t="str">
        <f>IF(OR($A257="",NOT(ISNUMBER($G257))),"",IF(AND($F257&lt;=W$6,$G257&gt;=W$5),IF(W$5&gt;$N257,5,$K257)*10+IF(AND($F257&gt;=W$5,$F257&lt;=W$6),IF(AND($G257&gt;=W$5,$G257&lt;=W$6),5,IF($L257=1,2,1)),IF(AND($G257&gt;=W$5,$G257&lt;=W$6),IF($M257&gt;0,4,3),0)),IF(AND($D257&lt;=W$6,$E257&gt;=W$5),60,0)))</f>
        <v/>
      </c>
      <c r="X257" s="80" t="str">
        <f>IF(OR($A257="",NOT(ISNUMBER($G257))),"",IF(AND($F257&lt;=X$6,$G257&gt;=X$5),IF(X$5&gt;$N257,5,$K257)*10+IF(AND($F257&gt;=X$5,$F257&lt;=X$6),IF(AND($G257&gt;=X$5,$G257&lt;=X$6),5,IF($L257=1,2,1)),IF(AND($G257&gt;=X$5,$G257&lt;=X$6),IF($M257&gt;0,4,3),0)),IF(AND($D257&lt;=X$6,$E257&gt;=X$5),60,0)))</f>
        <v/>
      </c>
      <c r="Y257" s="80" t="str">
        <f>IF(OR($A257="",NOT(ISNUMBER($G257))),"",IF(AND($F257&lt;=Y$6,$G257&gt;=Y$5),IF(Y$5&gt;$N257,5,$K257)*10+IF(AND($F257&gt;=Y$5,$F257&lt;=Y$6),IF(AND($G257&gt;=Y$5,$G257&lt;=Y$6),5,IF($L257=1,2,1)),IF(AND($G257&gt;=Y$5,$G257&lt;=Y$6),IF($M257&gt;0,4,3),0)),IF(AND($D257&lt;=Y$6,$E257&gt;=Y$5),60,0)))</f>
        <v/>
      </c>
      <c r="Z257" s="80" t="str">
        <f>IF(OR($A257="",NOT(ISNUMBER($G257))),"",IF(AND($F257&lt;=Z$6,$G257&gt;=Z$5),IF(Z$5&gt;$N257,5,$K257)*10+IF(AND($F257&gt;=Z$5,$F257&lt;=Z$6),IF(AND($G257&gt;=Z$5,$G257&lt;=Z$6),5,IF($L257=1,2,1)),IF(AND($G257&gt;=Z$5,$G257&lt;=Z$6),IF($M257&gt;0,4,3),0)),IF(AND($D257&lt;=Z$6,$E257&gt;=Z$5),60,0)))</f>
        <v/>
      </c>
      <c r="AA257" s="80" t="str">
        <f>IF(OR($A257="",NOT(ISNUMBER($G257))),"",IF(AND($F257&lt;=AA$6,$G257&gt;=AA$5),IF(AA$5&gt;$N257,5,$K257)*10+IF(AND($F257&gt;=AA$5,$F257&lt;=AA$6),IF(AND($G257&gt;=AA$5,$G257&lt;=AA$6),5,IF($L257=1,2,1)),IF(AND($G257&gt;=AA$5,$G257&lt;=AA$6),IF($M257&gt;0,4,3),0)),IF(AND($D257&lt;=AA$6,$E257&gt;=AA$5),60,0)))</f>
        <v/>
      </c>
      <c r="AB257" s="80" t="str">
        <f>IF(OR($A257="",NOT(ISNUMBER($G257))),"",IF(AND($F257&lt;=AB$6,$G257&gt;=AB$5),IF(AB$5&gt;$N257,5,$K257)*10+IF(AND($F257&gt;=AB$5,$F257&lt;=AB$6),IF(AND($G257&gt;=AB$5,$G257&lt;=AB$6),5,IF($L257=1,2,1)),IF(AND($G257&gt;=AB$5,$G257&lt;=AB$6),IF($M257&gt;0,4,3),0)),IF(AND($D257&lt;=AB$6,$E257&gt;=AB$5),60,0)))</f>
        <v/>
      </c>
      <c r="AC257" s="80" t="str">
        <f>IF(OR($A257="",NOT(ISNUMBER($G257))),"",IF(AND($F257&lt;=AC$6,$G257&gt;=AC$5),IF(AC$5&gt;$N257,5,$K257)*10+IF(AND($F257&gt;=AC$5,$F257&lt;=AC$6),IF(AND($G257&gt;=AC$5,$G257&lt;=AC$6),5,IF($L257=1,2,1)),IF(AND($G257&gt;=AC$5,$G257&lt;=AC$6),IF($M257&gt;0,4,3),0)),IF(AND($D257&lt;=AC$6,$E257&gt;=AC$5),60,0)))</f>
        <v/>
      </c>
      <c r="AD257" s="80" t="str">
        <f>IF(OR($A257="",NOT(ISNUMBER($G257))),"",IF(AND($F257&lt;=AD$6,$G257&gt;=AD$5),IF(AD$5&gt;$N257,5,$K257)*10+IF(AND($F257&gt;=AD$5,$F257&lt;=AD$6),IF(AND($G257&gt;=AD$5,$G257&lt;=AD$6),5,IF($L257=1,2,1)),IF(AND($G257&gt;=AD$5,$G257&lt;=AD$6),IF($M257&gt;0,4,3),0)),IF(AND($D257&lt;=AD$6,$E257&gt;=AD$5),60,0)))</f>
        <v/>
      </c>
      <c r="AE257" s="80" t="str">
        <f>IF(OR($A257="",NOT(ISNUMBER($G257))),"",IF(AND($F257&lt;=AE$6,$G257&gt;=AE$5),IF(AE$5&gt;$N257,5,$K257)*10+IF(AND($F257&gt;=AE$5,$F257&lt;=AE$6),IF(AND($G257&gt;=AE$5,$G257&lt;=AE$6),5,IF($L257=1,2,1)),IF(AND($G257&gt;=AE$5,$G257&lt;=AE$6),IF($M257&gt;0,4,3),0)),IF(AND($D257&lt;=AE$6,$E257&gt;=AE$5),60,0)))</f>
        <v/>
      </c>
      <c r="AF257" s="80" t="str">
        <f>IF(OR($A257="",NOT(ISNUMBER($G257))),"",IF(AND($F257&lt;=AF$6,$G257&gt;=AF$5),IF(AF$5&gt;$N257,5,$K257)*10+IF(AND($F257&gt;=AF$5,$F257&lt;=AF$6),IF(AND($G257&gt;=AF$5,$G257&lt;=AF$6),5,IF($L257=1,2,1)),IF(AND($G257&gt;=AF$5,$G257&lt;=AF$6),IF($M257&gt;0,4,3),0)),IF(AND($D257&lt;=AF$6,$E257&gt;=AF$5),60,0)))</f>
        <v/>
      </c>
      <c r="AG257" s="80" t="str">
        <f>IF(OR($A257="",NOT(ISNUMBER($G257))),"",IF(AND($F257&lt;=AG$6,$G257&gt;=AG$5),IF(AG$5&gt;$N257,5,$K257)*10+IF(AND($F257&gt;=AG$5,$F257&lt;=AG$6),IF(AND($G257&gt;=AG$5,$G257&lt;=AG$6),5,IF($L257=1,2,1)),IF(AND($G257&gt;=AG$5,$G257&lt;=AG$6),IF($M257&gt;0,4,3),0)),IF(AND($D257&lt;=AG$6,$E257&gt;=AG$5),60,0)))</f>
        <v/>
      </c>
      <c r="AH257" s="80" t="str">
        <f>IF(OR($A257="",NOT(ISNUMBER($G257))),"",IF(AND($F257&lt;=AH$6,$G257&gt;=AH$5),IF(AH$5&gt;$N257,5,$K257)*10+IF(AND($F257&gt;=AH$5,$F257&lt;=AH$6),IF(AND($G257&gt;=AH$5,$G257&lt;=AH$6),5,IF($L257=1,2,1)),IF(AND($G257&gt;=AH$5,$G257&lt;=AH$6),IF($M257&gt;0,4,3),0)),IF(AND($D257&lt;=AH$6,$E257&gt;=AH$5),60,0)))</f>
        <v/>
      </c>
      <c r="AI257" s="80" t="str">
        <f>IF(OR($A257="",NOT(ISNUMBER($G257))),"",IF(AND($F257&lt;=AI$6,$G257&gt;=AI$5),IF(AI$5&gt;$N257,5,$K257)*10+IF(AND($F257&gt;=AI$5,$F257&lt;=AI$6),IF(AND($G257&gt;=AI$5,$G257&lt;=AI$6),5,IF($L257=1,2,1)),IF(AND($G257&gt;=AI$5,$G257&lt;=AI$6),IF($M257&gt;0,4,3),0)),IF(AND($D257&lt;=AI$6,$E257&gt;=AI$5),60,0)))</f>
        <v/>
      </c>
      <c r="AJ257" s="80" t="str">
        <f>IF(OR($A257="",NOT(ISNUMBER($G257))),"",IF(AND($F257&lt;=AJ$6,$G257&gt;=AJ$5),IF(AJ$5&gt;$N257,5,$K257)*10+IF(AND($F257&gt;=AJ$5,$F257&lt;=AJ$6),IF(AND($G257&gt;=AJ$5,$G257&lt;=AJ$6),5,IF($L257=1,2,1)),IF(AND($G257&gt;=AJ$5,$G257&lt;=AJ$6),IF($M257&gt;0,4,3),0)),IF(AND($D257&lt;=AJ$6,$E257&gt;=AJ$5),60,0)))</f>
        <v/>
      </c>
      <c r="AK257" s="80" t="str">
        <f>IF(OR($A257="",NOT(ISNUMBER($G257))),"",IF(AND($F257&lt;=AK$6,$G257&gt;=AK$5),IF(AK$5&gt;$N257,5,$K257)*10+IF(AND($F257&gt;=AK$5,$F257&lt;=AK$6),IF(AND($G257&gt;=AK$5,$G257&lt;=AK$6),5,IF($L257=1,2,1)),IF(AND($G257&gt;=AK$5,$G257&lt;=AK$6),IF($M257&gt;0,4,3),0)),IF(AND($D257&lt;=AK$6,$E257&gt;=AK$5),60,0)))</f>
        <v/>
      </c>
      <c r="AL257" s="80" t="str">
        <f>IF(OR($A257="",NOT(ISNUMBER($G257))),"",IF(AND($F257&lt;=AL$6,$G257&gt;=AL$5),IF(AL$5&gt;$N257,5,$K257)*10+IF(AND($F257&gt;=AL$5,$F257&lt;=AL$6),IF(AND($G257&gt;=AL$5,$G257&lt;=AL$6),5,IF($L257=1,2,1)),IF(AND($G257&gt;=AL$5,$G257&lt;=AL$6),IF($M257&gt;0,4,3),0)),IF(AND($D257&lt;=AL$6,$E257&gt;=AL$5),60,0)))</f>
        <v/>
      </c>
      <c r="AM257" s="80" t="str">
        <f>IF(OR($A257="",NOT(ISNUMBER($G257))),"",IF(AND($F257&lt;=AM$6,$G257&gt;=AM$5),IF(AM$5&gt;$N257,5,$K257)*10+IF(AND($F257&gt;=AM$5,$F257&lt;=AM$6),IF(AND($G257&gt;=AM$5,$G257&lt;=AM$6),5,IF($L257=1,2,1)),IF(AND($G257&gt;=AM$5,$G257&lt;=AM$6),IF($M257&gt;0,4,3),0)),IF(AND($D257&lt;=AM$6,$E257&gt;=AM$5),60,0)))</f>
        <v/>
      </c>
      <c r="AN257" s="80" t="str">
        <f>IF(OR($A257="",NOT(ISNUMBER($G257))),"",IF(AND($F257&lt;=AN$6,$G257&gt;=AN$5),IF(AN$5&gt;$N257,5,$K257)*10+IF(AND($F257&gt;=AN$5,$F257&lt;=AN$6),IF(AND($G257&gt;=AN$5,$G257&lt;=AN$6),5,IF($L257=1,2,1)),IF(AND($G257&gt;=AN$5,$G257&lt;=AN$6),IF($M257&gt;0,4,3),0)),IF(AND($D257&lt;=AN$6,$E257&gt;=AN$5),60,0)))</f>
        <v/>
      </c>
      <c r="AO257" s="80" t="str">
        <f>IF(OR($A257="",NOT(ISNUMBER($G257))),"",IF(AND($F257&lt;=AO$6,$G257&gt;=AO$5),IF(AO$5&gt;$N257,5,$K257)*10+IF(AND($F257&gt;=AO$5,$F257&lt;=AO$6),IF(AND($G257&gt;=AO$5,$G257&lt;=AO$6),5,IF($L257=1,2,1)),IF(AND($G257&gt;=AO$5,$G257&lt;=AO$6),IF($M257&gt;0,4,3),0)),IF(AND($D257&lt;=AO$6,$E257&gt;=AO$5),60,0)))</f>
        <v/>
      </c>
      <c r="AP257" s="80" t="str">
        <f>IF(OR($A257="",NOT(ISNUMBER($G257))),"",IF(AND($F257&lt;=AP$6,$G257&gt;=AP$5),IF(AP$5&gt;$N257,5,$K257)*10+IF(AND($F257&gt;=AP$5,$F257&lt;=AP$6),IF(AND($G257&gt;=AP$5,$G257&lt;=AP$6),5,IF($L257=1,2,1)),IF(AND($G257&gt;=AP$5,$G257&lt;=AP$6),IF($M257&gt;0,4,3),0)),IF(AND($D257&lt;=AP$6,$E257&gt;=AP$5),60,0)))</f>
        <v/>
      </c>
      <c r="AQ257" s="80" t="str">
        <f>IF(OR($A257="",NOT(ISNUMBER($G257))),"",IF(AND($F257&lt;=AQ$6,$G257&gt;=AQ$5),IF(AQ$5&gt;$N257,5,$K257)*10+IF(AND($F257&gt;=AQ$5,$F257&lt;=AQ$6),IF(AND($G257&gt;=AQ$5,$G257&lt;=AQ$6),5,IF($L257=1,2,1)),IF(AND($G257&gt;=AQ$5,$G257&lt;=AQ$6),IF($M257&gt;0,4,3),0)),IF(AND($D257&lt;=AQ$6,$E257&gt;=AQ$5),60,0)))</f>
        <v/>
      </c>
      <c r="AR257" s="80" t="str">
        <f>IF(OR($A257="",NOT(ISNUMBER($G257))),"",IF(AND($F257&lt;=AR$6,$G257&gt;=AR$5),IF(AR$5&gt;$N257,5,$K257)*10+IF(AND($F257&gt;=AR$5,$F257&lt;=AR$6),IF(AND($G257&gt;=AR$5,$G257&lt;=AR$6),5,IF($L257=1,2,1)),IF(AND($G257&gt;=AR$5,$G257&lt;=AR$6),IF($M257&gt;0,4,3),0)),IF(AND($D257&lt;=AR$6,$E257&gt;=AR$5),60,0)))</f>
        <v/>
      </c>
      <c r="AS257" s="80" t="str">
        <f>IF(OR($A257="",NOT(ISNUMBER($G257))),"",IF(AND($F257&lt;=AS$6,$G257&gt;=AS$5),IF(AS$5&gt;$N257,5,$K257)*10+IF(AND($F257&gt;=AS$5,$F257&lt;=AS$6),IF(AND($G257&gt;=AS$5,$G257&lt;=AS$6),5,IF($L257=1,2,1)),IF(AND($G257&gt;=AS$5,$G257&lt;=AS$6),IF($M257&gt;0,4,3),0)),IF(AND($D257&lt;=AS$6,$E257&gt;=AS$5),60,0)))</f>
        <v/>
      </c>
      <c r="AT257" s="80" t="str">
        <f>IF(OR($A257="",NOT(ISNUMBER($G257))),"",IF(AND($F257&lt;=AT$6,$G257&gt;=AT$5),IF(AT$5&gt;$N257,5,$K257)*10+IF(AND($F257&gt;=AT$5,$F257&lt;=AT$6),IF(AND($G257&gt;=AT$5,$G257&lt;=AT$6),5,IF($L257=1,2,1)),IF(AND($G257&gt;=AT$5,$G257&lt;=AT$6),IF($M257&gt;0,4,3),0)),IF(AND($D257&lt;=AT$6,$E257&gt;=AT$5),60,0)))</f>
        <v/>
      </c>
      <c r="AU257" s="80" t="str">
        <f>IF(OR($A257="",NOT(ISNUMBER($G257))),"",IF(AND($F257&lt;=AU$6,$G257&gt;=AU$5),IF(AU$5&gt;$N257,5,$K257)*10+IF(AND($F257&gt;=AU$5,$F257&lt;=AU$6),IF(AND($G257&gt;=AU$5,$G257&lt;=AU$6),5,IF($L257=1,2,1)),IF(AND($G257&gt;=AU$5,$G257&lt;=AU$6),IF($M257&gt;0,4,3),0)),IF(AND($D257&lt;=AU$6,$E257&gt;=AU$5),60,0)))</f>
        <v/>
      </c>
      <c r="AV257" s="80" t="str">
        <f>IF(OR($A257="",NOT(ISNUMBER($G257))),"",IF(AND($F257&lt;=AV$6,$G257&gt;=AV$5),IF(AV$5&gt;$N257,5,$K257)*10+IF(AND($F257&gt;=AV$5,$F257&lt;=AV$6),IF(AND($G257&gt;=AV$5,$G257&lt;=AV$6),5,IF($L257=1,2,1)),IF(AND($G257&gt;=AV$5,$G257&lt;=AV$6),IF($M257&gt;0,4,3),0)),IF(AND($D257&lt;=AV$6,$E257&gt;=AV$5),60,0)))</f>
        <v/>
      </c>
      <c r="AW257" s="80" t="str">
        <f>IF(OR($A257="",NOT(ISNUMBER($G257))),"",IF(AND($F257&lt;=AW$6,$G257&gt;=AW$5),IF(AW$5&gt;$N257,5,$K257)*10+IF(AND($F257&gt;=AW$5,$F257&lt;=AW$6),IF(AND($G257&gt;=AW$5,$G257&lt;=AW$6),5,IF($L257=1,2,1)),IF(AND($G257&gt;=AW$5,$G257&lt;=AW$6),IF($M257&gt;0,4,3),0)),IF(AND($D257&lt;=AW$6,$E257&gt;=AW$5),60,0)))</f>
        <v/>
      </c>
      <c r="AX257" s="80" t="str">
        <f>IF(OR($A257="",NOT(ISNUMBER($G257))),"",IF(AND($F257&lt;=AX$6,$G257&gt;=AX$5),IF(AX$5&gt;$N257,5,$K257)*10+IF(AND($F257&gt;=AX$5,$F257&lt;=AX$6),IF(AND($G257&gt;=AX$5,$G257&lt;=AX$6),5,IF($L257=1,2,1)),IF(AND($G257&gt;=AX$5,$G257&lt;=AX$6),IF($M257&gt;0,4,3),0)),IF(AND($D257&lt;=AX$6,$E257&gt;=AX$5),60,0)))</f>
        <v/>
      </c>
      <c r="AY257" s="80" t="str">
        <f>IF(OR($A257="",NOT(ISNUMBER($G257))),"",IF(AND($F257&lt;=AY$6,$G257&gt;=AY$5),IF(AY$5&gt;$N257,5,$K257)*10+IF(AND($F257&gt;=AY$5,$F257&lt;=AY$6),IF(AND($G257&gt;=AY$5,$G257&lt;=AY$6),5,IF($L257=1,2,1)),IF(AND($G257&gt;=AY$5,$G257&lt;=AY$6),IF($M257&gt;0,4,3),0)),IF(AND($D257&lt;=AY$6,$E257&gt;=AY$5),60,0)))</f>
        <v/>
      </c>
      <c r="AZ257" s="80" t="str">
        <f>IF(OR($A257="",NOT(ISNUMBER($G257))),"",IF(AND($F257&lt;=AZ$6,$G257&gt;=AZ$5),IF(AZ$5&gt;$N257,5,$K257)*10+IF(AND($F257&gt;=AZ$5,$F257&lt;=AZ$6),IF(AND($G257&gt;=AZ$5,$G257&lt;=AZ$6),5,IF($L257=1,2,1)),IF(AND($G257&gt;=AZ$5,$G257&lt;=AZ$6),IF($M257&gt;0,4,3),0)),IF(AND($D257&lt;=AZ$6,$E257&gt;=AZ$5),60,0)))</f>
        <v/>
      </c>
      <c r="BA257" s="80" t="str">
        <f>IF(OR($A257="",NOT(ISNUMBER($G257))),"",IF(AND($F257&lt;=BA$6,$G257&gt;=BA$5),IF(BA$5&gt;$N257,5,$K257)*10+IF(AND($F257&gt;=BA$5,$F257&lt;=BA$6),IF(AND($G257&gt;=BA$5,$G257&lt;=BA$6),5,IF($L257=1,2,1)),IF(AND($G257&gt;=BA$5,$G257&lt;=BA$6),IF($M257&gt;0,4,3),0)),IF(AND($D257&lt;=BA$6,$E257&gt;=BA$5),60,0)))</f>
        <v/>
      </c>
      <c r="BB257" s="80" t="str">
        <f>IF(OR($A257="",NOT(ISNUMBER($G257))),"",IF(AND($F257&lt;=BB$6,$G257&gt;=BB$5),IF(BB$5&gt;$N257,5,$K257)*10+IF(AND($F257&gt;=BB$5,$F257&lt;=BB$6),IF(AND($G257&gt;=BB$5,$G257&lt;=BB$6),5,IF($L257=1,2,1)),IF(AND($G257&gt;=BB$5,$G257&lt;=BB$6),IF($M257&gt;0,4,3),0)),IF(AND($D257&lt;=BB$6,$E257&gt;=BB$5),60,0)))</f>
        <v/>
      </c>
      <c r="BC257" s="80" t="str">
        <f>IF(OR($A257="",NOT(ISNUMBER($G257))),"",IF(AND($F257&lt;=BC$6,$G257&gt;=BC$5),IF(BC$5&gt;$N257,5,$K257)*10+IF(AND($F257&gt;=BC$5,$F257&lt;=BC$6),IF(AND($G257&gt;=BC$5,$G257&lt;=BC$6),5,IF($L257=1,2,1)),IF(AND($G257&gt;=BC$5,$G257&lt;=BC$6),IF($M257&gt;0,4,3),0)),IF(AND($D257&lt;=BC$6,$E257&gt;=BC$5),60,0)))</f>
        <v/>
      </c>
      <c r="BD257" s="80" t="str">
        <f>IF(OR($A257="",NOT(ISNUMBER($G257))),"",IF(AND($F257&lt;=BD$6,$G257&gt;=BD$5),IF(BD$5&gt;$N257,5,$K257)*10+IF(AND($F257&gt;=BD$5,$F257&lt;=BD$6),IF(AND($G257&gt;=BD$5,$G257&lt;=BD$6),5,IF($L257=1,2,1)),IF(AND($G257&gt;=BD$5,$G257&lt;=BD$6),IF($M257&gt;0,4,3),0)),IF(AND($D257&lt;=BD$6,$E257&gt;=BD$5),60,0)))</f>
        <v/>
      </c>
      <c r="BE257" s="80" t="str">
        <f>IF(OR($A257="",NOT(ISNUMBER($G257))),"",IF(AND($F257&lt;=BE$6,$G257&gt;=BE$5),IF(BE$5&gt;$N257,5,$K257)*10+IF(AND($F257&gt;=BE$5,$F257&lt;=BE$6),IF(AND($G257&gt;=BE$5,$G257&lt;=BE$6),5,IF($L257=1,2,1)),IF(AND($G257&gt;=BE$5,$G257&lt;=BE$6),IF($M257&gt;0,4,3),0)),IF(AND($D257&lt;=BE$6,$E257&gt;=BE$5),60,0)))</f>
        <v/>
      </c>
      <c r="BF257" s="80" t="str">
        <f>IF(OR($A257="",NOT(ISNUMBER($G257))),"",IF(AND($F257&lt;=BF$6,$G257&gt;=BF$5),IF(BF$5&gt;$N257,5,$K257)*10+IF(AND($F257&gt;=BF$5,$F257&lt;=BF$6),IF(AND($G257&gt;=BF$5,$G257&lt;=BF$6),5,IF($L257=1,2,1)),IF(AND($G257&gt;=BF$5,$G257&lt;=BF$6),IF($M257&gt;0,4,3),0)),IF(AND($D257&lt;=BF$6,$E257&gt;=BF$5),60,0)))</f>
        <v/>
      </c>
      <c r="BG257" s="80" t="str">
        <f>IF(OR($A257="",NOT(ISNUMBER($G257))),"",IF(AND($F257&lt;=BG$6,$G257&gt;=BG$5),IF(BG$5&gt;$N257,5,$K257)*10+IF(AND($F257&gt;=BG$5,$F257&lt;=BG$6),IF(AND($G257&gt;=BG$5,$G257&lt;=BG$6),5,IF($L257=1,2,1)),IF(AND($G257&gt;=BG$5,$G257&lt;=BG$6),IF($M257&gt;0,4,3),0)),IF(AND($D257&lt;=BG$6,$E257&gt;=BG$5),60,0)))</f>
        <v/>
      </c>
      <c r="BH257" s="80" t="str">
        <f>IF(OR($A257="",NOT(ISNUMBER($G257))),"",IF(AND($F257&lt;=BH$6,$G257&gt;=BH$5),IF(BH$5&gt;$N257,5,$K257)*10+IF(AND($F257&gt;=BH$5,$F257&lt;=BH$6),IF(AND($G257&gt;=BH$5,$G257&lt;=BH$6),5,IF($L257=1,2,1)),IF(AND($G257&gt;=BH$5,$G257&lt;=BH$6),IF($M257&gt;0,4,3),0)),IF(AND($D257&lt;=BH$6,$E257&gt;=BH$5),60,0)))</f>
        <v/>
      </c>
      <c r="BI257" s="80" t="str">
        <f>IF(OR($A257="",NOT(ISNUMBER($G257))),"",IF(AND($F257&lt;=BI$6,$G257&gt;=BI$5),IF(BI$5&gt;$N257,5,$K257)*10+IF(AND($F257&gt;=BI$5,$F257&lt;=BI$6),IF(AND($G257&gt;=BI$5,$G257&lt;=BI$6),5,IF($L257=1,2,1)),IF(AND($G257&gt;=BI$5,$G257&lt;=BI$6),IF($M257&gt;0,4,3),0)),IF(AND($D257&lt;=BI$6,$E257&gt;=BI$5),60,0)))</f>
        <v/>
      </c>
      <c r="BJ257" s="80" t="str">
        <f>IF(OR($A257="",NOT(ISNUMBER($G257))),"",IF(AND($F257&lt;=BJ$6,$G257&gt;=BJ$5),IF(BJ$5&gt;$N257,5,$K257)*10+IF(AND($F257&gt;=BJ$5,$F257&lt;=BJ$6),IF(AND($G257&gt;=BJ$5,$G257&lt;=BJ$6),5,IF($L257=1,2,1)),IF(AND($G257&gt;=BJ$5,$G257&lt;=BJ$6),IF($M257&gt;0,4,3),0)),IF(AND($D257&lt;=BJ$6,$E257&gt;=BJ$5),60,0)))</f>
        <v/>
      </c>
      <c r="BK257" s="80" t="str">
        <f>IF(OR($A257="",NOT(ISNUMBER($G257))),"",IF(AND($F257&lt;=BK$6,$G257&gt;=BK$5),IF(BK$5&gt;$N257,5,$K257)*10+IF(AND($F257&gt;=BK$5,$F257&lt;=BK$6),IF(AND($G257&gt;=BK$5,$G257&lt;=BK$6),5,IF($L257=1,2,1)),IF(AND($G257&gt;=BK$5,$G257&lt;=BK$6),IF($M257&gt;0,4,3),0)),IF(AND($D257&lt;=BK$6,$E257&gt;=BK$5),60,0)))</f>
        <v/>
      </c>
      <c r="BL257" s="80" t="str">
        <f>IF(OR($A257="",NOT(ISNUMBER($G257))),"",IF(AND($F257&lt;=BL$6,$G257&gt;=BL$5),IF(BL$5&gt;$N257,5,$K257)*10+IF(AND($F257&gt;=BL$5,$F257&lt;=BL$6),IF(AND($G257&gt;=BL$5,$G257&lt;=BL$6),5,IF($L257=1,2,1)),IF(AND($G257&gt;=BL$5,$G257&lt;=BL$6),IF($M257&gt;0,4,3),0)),IF(AND($D257&lt;=BL$6,$E257&gt;=BL$5),60,0)))</f>
        <v/>
      </c>
      <c r="BM257" s="80" t="str">
        <f>IF(OR($A257="",NOT(ISNUMBER($G257))),"",IF(AND($F257&lt;=BM$6,$G257&gt;=BM$5),IF(BM$5&gt;$N257,5,$K257)*10+IF(AND($F257&gt;=BM$5,$F257&lt;=BM$6),IF(AND($G257&gt;=BM$5,$G257&lt;=BM$6),5,IF($L257=1,2,1)),IF(AND($G257&gt;=BM$5,$G257&lt;=BM$6),IF($M257&gt;0,4,3),0)),IF(AND($D257&lt;=BM$6,$E257&gt;=BM$5),60,0)))</f>
        <v/>
      </c>
      <c r="BN257" s="80" t="str">
        <f>IF(OR($A257="",NOT(ISNUMBER($G257))),"",IF(AND($F257&lt;=BN$6,$G257&gt;=BN$5),IF(BN$5&gt;$N257,5,$K257)*10+IF(AND($F257&gt;=BN$5,$F257&lt;=BN$6),IF(AND($G257&gt;=BN$5,$G257&lt;=BN$6),5,IF($L257=1,2,1)),IF(AND($G257&gt;=BN$5,$G257&lt;=BN$6),IF($M257&gt;0,4,3),0)),IF(AND($D257&lt;=BN$6,$E257&gt;=BN$5),60,0)))</f>
        <v/>
      </c>
      <c r="BO257" s="80" t="str">
        <f>IF(OR($A257="",NOT(ISNUMBER($G257))),"",IF(AND($F257&lt;=BO$6,$G257&gt;=BO$5),IF(BO$5&gt;$N257,5,$K257)*10+IF(AND($F257&gt;=BO$5,$F257&lt;=BO$6),IF(AND($G257&gt;=BO$5,$G257&lt;=BO$6),5,IF($L257=1,2,1)),IF(AND($G257&gt;=BO$5,$G257&lt;=BO$6),IF($M257&gt;0,4,3),0)),IF(AND($D257&lt;=BO$6,$E257&gt;=BO$5),60,0)))</f>
        <v/>
      </c>
      <c r="BP257" s="80" t="str">
        <f>IF(OR($A257="",NOT(ISNUMBER($G257))),"",IF(AND($F257&lt;=BP$6,$G257&gt;=BP$5),IF(BP$5&gt;$N257,5,$K257)*10+IF(AND($F257&gt;=BP$5,$F257&lt;=BP$6),IF(AND($G257&gt;=BP$5,$G257&lt;=BP$6),5,IF($L257=1,2,1)),IF(AND($G257&gt;=BP$5,$G257&lt;=BP$6),IF($M257&gt;0,4,3),0)),IF(AND($D257&lt;=BP$6,$E257&gt;=BP$5),60,0)))</f>
        <v/>
      </c>
      <c r="BQ257" s="80" t="str">
        <f>IF(OR($A257="",NOT(ISNUMBER($G257))),"",IF(AND($F257&lt;=BQ$6,$G257&gt;=BQ$5),IF(BQ$5&gt;$N257,5,$K257)*10+IF(AND($F257&gt;=BQ$5,$F257&lt;=BQ$6),IF(AND($G257&gt;=BQ$5,$G257&lt;=BQ$6),5,IF($L257=1,2,1)),IF(AND($G257&gt;=BQ$5,$G257&lt;=BQ$6),IF($M257&gt;0,4,3),0)),IF(AND($D257&lt;=BQ$6,$E257&gt;=BQ$5),60,0)))</f>
        <v/>
      </c>
      <c r="BR257" s="80" t="str">
        <f>IF(OR($A257="",NOT(ISNUMBER($G257))),"",IF(AND($F257&lt;=BR$6,$G257&gt;=BR$5),IF(BR$5&gt;$N257,5,$K257)*10+IF(AND($F257&gt;=BR$5,$F257&lt;=BR$6),IF(AND($G257&gt;=BR$5,$G257&lt;=BR$6),5,IF($L257=1,2,1)),IF(AND($G257&gt;=BR$5,$G257&lt;=BR$6),IF($M257&gt;0,4,3),0)),IF(AND($D257&lt;=BR$6,$E257&gt;=BR$5),60,0)))</f>
        <v/>
      </c>
      <c r="BS257" s="80" t="str">
        <f>IF(OR($A257="",NOT(ISNUMBER($G257))),"",IF(AND($F257&lt;=BS$6,$G257&gt;=BS$5),IF(BS$5&gt;$N257,5,$K257)*10+IF(AND($F257&gt;=BS$5,$F257&lt;=BS$6),IF(AND($G257&gt;=BS$5,$G257&lt;=BS$6),5,IF($L257=1,2,1)),IF(AND($G257&gt;=BS$5,$G257&lt;=BS$6),IF($M257&gt;0,4,3),0)),IF(AND($D257&lt;=BS$6,$E257&gt;=BS$5),60,0)))</f>
        <v/>
      </c>
      <c r="BT257" s="80" t="str">
        <f>IF(OR($A257="",NOT(ISNUMBER($G257))),"",IF(AND($F257&lt;=BT$6,$G257&gt;=BT$5),IF(BT$5&gt;$N257,5,$K257)*10+IF(AND($F257&gt;=BT$5,$F257&lt;=BT$6),IF(AND($G257&gt;=BT$5,$G257&lt;=BT$6),5,IF($L257=1,2,1)),IF(AND($G257&gt;=BT$5,$G257&lt;=BT$6),IF($M257&gt;0,4,3),0)),IF(AND($D257&lt;=BT$6,$E257&gt;=BT$5),60,0)))</f>
        <v/>
      </c>
      <c r="BU257" s="80" t="str">
        <f>IF(OR($A257="",NOT(ISNUMBER($G257))),"",IF(AND($F257&lt;=BU$6,$G257&gt;=BU$5),IF(BU$5&gt;$N257,5,$K257)*10+IF(AND($F257&gt;=BU$5,$F257&lt;=BU$6),IF(AND($G257&gt;=BU$5,$G257&lt;=BU$6),5,IF($L257=1,2,1)),IF(AND($G257&gt;=BU$5,$G257&lt;=BU$6),IF($M257&gt;0,4,3),0)),IF(AND($D257&lt;=BU$6,$E257&gt;=BU$5),60,0)))</f>
        <v/>
      </c>
      <c r="BV257" s="80" t="str">
        <f>IF(OR($A257="",NOT(ISNUMBER($G257))),"",IF(AND($F257&lt;=BV$6,$G257&gt;=BV$5),IF(BV$5&gt;$N257,5,$K257)*10+IF(AND($F257&gt;=BV$5,$F257&lt;=BV$6),IF(AND($G257&gt;=BV$5,$G257&lt;=BV$6),5,IF($L257=1,2,1)),IF(AND($G257&gt;=BV$5,$G257&lt;=BV$6),IF($M257&gt;0,4,3),0)),IF(AND($D257&lt;=BV$6,$E257&gt;=BV$5),60,0)))</f>
        <v/>
      </c>
      <c r="BW257" s="80" t="str">
        <f>IF(OR($A257="",NOT(ISNUMBER($G257))),"",IF(AND($F257&lt;=BW$6,$G257&gt;=BW$5),IF(BW$5&gt;$N257,5,$K257)*10+IF(AND($F257&gt;=BW$5,$F257&lt;=BW$6),IF(AND($G257&gt;=BW$5,$G257&lt;=BW$6),5,IF($L257=1,2,1)),IF(AND($G257&gt;=BW$5,$G257&lt;=BW$6),IF($M257&gt;0,4,3),0)),IF(AND($D257&lt;=BW$6,$E257&gt;=BW$5),60,0)))</f>
        <v/>
      </c>
      <c r="BX257" s="80" t="str">
        <f>IF(OR($A257="",NOT(ISNUMBER($G257))),"",IF(AND($F257&lt;=BX$6,$G257&gt;=BX$5),IF(BX$5&gt;$N257,5,$K257)*10+IF(AND($F257&gt;=BX$5,$F257&lt;=BX$6),IF(AND($G257&gt;=BX$5,$G257&lt;=BX$6),5,IF($L257=1,2,1)),IF(AND($G257&gt;=BX$5,$G257&lt;=BX$6),IF($M257&gt;0,4,3),0)),IF(AND($D257&lt;=BX$6,$E257&gt;=BX$5),60,0)))</f>
        <v/>
      </c>
      <c r="BY257" s="80" t="str">
        <f>IF(OR($A257="",NOT(ISNUMBER($G257))),"",IF(AND($F257&lt;=BY$6,$G257&gt;=BY$5),IF(BY$5&gt;$N257,5,$K257)*10+IF(AND($F257&gt;=BY$5,$F257&lt;=BY$6),IF(AND($G257&gt;=BY$5,$G257&lt;=BY$6),5,IF($L257=1,2,1)),IF(AND($G257&gt;=BY$5,$G257&lt;=BY$6),IF($M257&gt;0,4,3),0)),IF(AND($D257&lt;=BY$6,$E257&gt;=BY$5),60,0)))</f>
        <v/>
      </c>
      <c r="BZ257" s="80" t="str">
        <f>IF(OR($A257="",NOT(ISNUMBER($G257))),"",IF(AND($F257&lt;=BZ$6,$G257&gt;=BZ$5),IF(BZ$5&gt;$N257,5,$K257)*10+IF(AND($F257&gt;=BZ$5,$F257&lt;=BZ$6),IF(AND($G257&gt;=BZ$5,$G257&lt;=BZ$6),5,IF($L257=1,2,1)),IF(AND($G257&gt;=BZ$5,$G257&lt;=BZ$6),IF($M257&gt;0,4,3),0)),IF(AND($D257&lt;=BZ$6,$E257&gt;=BZ$5),60,0)))</f>
        <v/>
      </c>
      <c r="CA257" s="80" t="str">
        <f>IF(OR($A257="",NOT(ISNUMBER($G257))),"",IF(AND($F257&lt;=CA$6,$G257&gt;=CA$5),IF(CA$5&gt;$N257,5,$K257)*10+IF(AND($F257&gt;=CA$5,$F257&lt;=CA$6),IF(AND($G257&gt;=CA$5,$G257&lt;=CA$6),5,IF($L257=1,2,1)),IF(AND($G257&gt;=CA$5,$G257&lt;=CA$6),IF($M257&gt;0,4,3),0)),IF(AND($D257&lt;=CA$6,$E257&gt;=CA$5),60,0)))</f>
        <v/>
      </c>
      <c r="CB257" s="80" t="str">
        <f>IF(OR($A257="",NOT(ISNUMBER($G257))),"",IF(AND($F257&lt;=CB$6,$G257&gt;=CB$5),IF(CB$5&gt;$N257,5,$K257)*10+IF(AND($F257&gt;=CB$5,$F257&lt;=CB$6),IF(AND($G257&gt;=CB$5,$G257&lt;=CB$6),5,IF($L257=1,2,1)),IF(AND($G257&gt;=CB$5,$G257&lt;=CB$6),IF($M257&gt;0,4,3),0)),IF(AND($D257&lt;=CB$6,$E257&gt;=CB$5),60,0)))</f>
        <v/>
      </c>
      <c r="CC257" s="80" t="str">
        <f>IF(OR($A257="",NOT(ISNUMBER($G257))),"",IF(AND($F257&lt;=CC$6,$G257&gt;=CC$5),IF(CC$5&gt;$N257,5,$K257)*10+IF(AND($F257&gt;=CC$5,$F257&lt;=CC$6),IF(AND($G257&gt;=CC$5,$G257&lt;=CC$6),5,IF($L257=1,2,1)),IF(AND($G257&gt;=CC$5,$G257&lt;=CC$6),IF($M257&gt;0,4,3),0)),IF(AND($D257&lt;=CC$6,$E257&gt;=CC$5),60,0)))</f>
        <v/>
      </c>
      <c r="CD257" s="80" t="str">
        <f>IF(OR($A257="",NOT(ISNUMBER($G257))),"",IF(AND($F257&lt;=CD$6,$G257&gt;=CD$5),IF(CD$5&gt;$N257,5,$K257)*10+IF(AND($F257&gt;=CD$5,$F257&lt;=CD$6),IF(AND($G257&gt;=CD$5,$G257&lt;=CD$6),5,IF($L257=1,2,1)),IF(AND($G257&gt;=CD$5,$G257&lt;=CD$6),IF($M257&gt;0,4,3),0)),IF(AND($D257&lt;=CD$6,$E257&gt;=CD$5),60,0)))</f>
        <v/>
      </c>
      <c r="CE257" s="80" t="str">
        <f>IF(OR($A257="",NOT(ISNUMBER($G257))),"",IF(AND($F257&lt;=CE$6,$G257&gt;=CE$5),IF(CE$5&gt;$N257,5,$K257)*10+IF(AND($F257&gt;=CE$5,$F257&lt;=CE$6),IF(AND($G257&gt;=CE$5,$G257&lt;=CE$6),5,IF($L257=1,2,1)),IF(AND($G257&gt;=CE$5,$G257&lt;=CE$6),IF($M257&gt;0,4,3),0)),IF(AND($D257&lt;=CE$6,$E257&gt;=CE$5),60,0)))</f>
        <v/>
      </c>
      <c r="CF257" s="80" t="str">
        <f>IF(OR($A257="",NOT(ISNUMBER($G257))),"",IF(AND($F257&lt;=CF$6,$G257&gt;=CF$5),IF(CF$5&gt;$N257,5,$K257)*10+IF(AND($F257&gt;=CF$5,$F257&lt;=CF$6),IF(AND($G257&gt;=CF$5,$G257&lt;=CF$6),5,IF($L257=1,2,1)),IF(AND($G257&gt;=CF$5,$G257&lt;=CF$6),IF($M257&gt;0,4,3),0)),IF(AND($D257&lt;=CF$6,$E257&gt;=CF$5),60,0)))</f>
        <v/>
      </c>
      <c r="CG257" s="80" t="str">
        <f>IF(OR($A257="",NOT(ISNUMBER($G257))),"",IF(AND($F257&lt;=CG$6,$G257&gt;=CG$5),IF(CG$5&gt;$N257,5,$K257)*10+IF(AND($F257&gt;=CG$5,$F257&lt;=CG$6),IF(AND($G257&gt;=CG$5,$G257&lt;=CG$6),5,IF($L257=1,2,1)),IF(AND($G257&gt;=CG$5,$G257&lt;=CG$6),IF($M257&gt;0,4,3),0)),IF(AND($D257&lt;=CG$6,$E257&gt;=CG$5),60,0)))</f>
        <v/>
      </c>
      <c r="CH257" s="80" t="str">
        <f>IF(OR($A257="",NOT(ISNUMBER($G257))),"",IF(AND($F257&lt;=CH$6,$G257&gt;=CH$5),IF(CH$5&gt;$N257,5,$K257)*10+IF(AND($F257&gt;=CH$5,$F257&lt;=CH$6),IF(AND($G257&gt;=CH$5,$G257&lt;=CH$6),5,IF($L257=1,2,1)),IF(AND($G257&gt;=CH$5,$G257&lt;=CH$6),IF($M257&gt;0,4,3),0)),IF(AND($D257&lt;=CH$6,$E257&gt;=CH$5),60,0)))</f>
        <v/>
      </c>
      <c r="CI257" s="80" t="str">
        <f>IF(OR($A257="",NOT(ISNUMBER($G257))),"",IF(AND($F257&lt;=CI$6,$G257&gt;=CI$5),IF(CI$5&gt;$N257,5,$K257)*10+IF(AND($F257&gt;=CI$5,$F257&lt;=CI$6),IF(AND($G257&gt;=CI$5,$G257&lt;=CI$6),5,IF($L257=1,2,1)),IF(AND($G257&gt;=CI$5,$G257&lt;=CI$6),IF($M257&gt;0,4,3),0)),IF(AND($D257&lt;=CI$6,$E257&gt;=CI$5),60,0)))</f>
        <v/>
      </c>
      <c r="CJ257" s="80" t="str">
        <f>IF(OR($A257="",NOT(ISNUMBER($G257))),"",IF(AND($F257&lt;=CJ$6,$G257&gt;=CJ$5),IF(CJ$5&gt;$N257,5,$K257)*10+IF(AND($F257&gt;=CJ$5,$F257&lt;=CJ$6),IF(AND($G257&gt;=CJ$5,$G257&lt;=CJ$6),5,IF($L257=1,2,1)),IF(AND($G257&gt;=CJ$5,$G257&lt;=CJ$6),IF($M257&gt;0,4,3),0)),IF(AND($D257&lt;=CJ$6,$E257&gt;=CJ$5),60,0)))</f>
        <v/>
      </c>
      <c r="CK257" s="80" t="str">
        <f>IF(OR($A257="",NOT(ISNUMBER($G257))),"",IF(AND($F257&lt;=CK$6,$G257&gt;=CK$5),IF(CK$5&gt;$N257,5,$K257)*10+IF(AND($F257&gt;=CK$5,$F257&lt;=CK$6),IF(AND($G257&gt;=CK$5,$G257&lt;=CK$6),5,IF($L257=1,2,1)),IF(AND($G257&gt;=CK$5,$G257&lt;=CK$6),IF($M257&gt;0,4,3),0)),IF(AND($D257&lt;=CK$6,$E257&gt;=CK$5),60,0)))</f>
        <v/>
      </c>
      <c r="CL257" s="80" t="str">
        <f>IF(OR($A257="",NOT(ISNUMBER($G257))),"",IF(AND($F257&lt;=CL$6,$G257&gt;=CL$5),IF(CL$5&gt;$N257,5,$K257)*10+IF(AND($F257&gt;=CL$5,$F257&lt;=CL$6),IF(AND($G257&gt;=CL$5,$G257&lt;=CL$6),5,IF($L257=1,2,1)),IF(AND($G257&gt;=CL$5,$G257&lt;=CL$6),IF($M257&gt;0,4,3),0)),IF(AND($D257&lt;=CL$6,$E257&gt;=CL$5),60,0)))</f>
        <v/>
      </c>
      <c r="CM257" s="80" t="str">
        <f>IF(OR($A257="",NOT(ISNUMBER($G257))),"",IF(AND($F257&lt;=CM$6,$G257&gt;=CM$5),IF(CM$5&gt;$N257,5,$K257)*10+IF(AND($F257&gt;=CM$5,$F257&lt;=CM$6),IF(AND($G257&gt;=CM$5,$G257&lt;=CM$6),5,IF($L257=1,2,1)),IF(AND($G257&gt;=CM$5,$G257&lt;=CM$6),IF($M257&gt;0,4,3),0)),IF(AND($D257&lt;=CM$6,$E257&gt;=CM$5),60,0)))</f>
        <v/>
      </c>
      <c r="CN257" s="80" t="str">
        <f>IF(OR($A257="",NOT(ISNUMBER($G257))),"",IF(AND($F257&lt;=CN$6,$G257&gt;=CN$5),IF(CN$5&gt;$N257,5,$K257)*10+IF(AND($F257&gt;=CN$5,$F257&lt;=CN$6),IF(AND($G257&gt;=CN$5,$G257&lt;=CN$6),5,IF($L257=1,2,1)),IF(AND($G257&gt;=CN$5,$G257&lt;=CN$6),IF($M257&gt;0,4,3),0)),IF(AND($D257&lt;=CN$6,$E257&gt;=CN$5),60,0)))</f>
        <v/>
      </c>
      <c r="CO257" s="80" t="str">
        <f>IF(OR($A257="",NOT(ISNUMBER($G257))),"",IF(AND($F257&lt;=CO$6,$G257&gt;=CO$5),IF(CO$5&gt;$N257,5,$K257)*10+IF(AND($F257&gt;=CO$5,$F257&lt;=CO$6),IF(AND($G257&gt;=CO$5,$G257&lt;=CO$6),5,IF($L257=1,2,1)),IF(AND($G257&gt;=CO$5,$G257&lt;=CO$6),IF($M257&gt;0,4,3),0)),IF(AND($D257&lt;=CO$6,$E257&gt;=CO$5),60,0)))</f>
        <v/>
      </c>
      <c r="CP257" s="80" t="str">
        <f>IF(OR($A257="",NOT(ISNUMBER($G257))),"",IF(AND($F257&lt;=CP$6,$G257&gt;=CP$5),IF(CP$5&gt;$N257,5,$K257)*10+IF(AND($F257&gt;=CP$5,$F257&lt;=CP$6),IF(AND($G257&gt;=CP$5,$G257&lt;=CP$6),5,IF($L257=1,2,1)),IF(AND($G257&gt;=CP$5,$G257&lt;=CP$6),IF($M257&gt;0,4,3),0)),IF(AND($D257&lt;=CP$6,$E257&gt;=CP$5),60,0)))</f>
        <v/>
      </c>
      <c r="CQ257" s="80" t="str">
        <f>IF(OR($A257="",NOT(ISNUMBER($G257))),"",IF(AND($F257&lt;=CQ$6,$G257&gt;=CQ$5),IF(CQ$5&gt;$N257,5,$K257)*10+IF(AND($F257&gt;=CQ$5,$F257&lt;=CQ$6),IF(AND($G257&gt;=CQ$5,$G257&lt;=CQ$6),5,IF($L257=1,2,1)),IF(AND($G257&gt;=CQ$5,$G257&lt;=CQ$6),IF($M257&gt;0,4,3),0)),IF(AND($D257&lt;=CQ$6,$E257&gt;=CQ$5),60,0)))</f>
        <v/>
      </c>
      <c r="CR257" s="80" t="str">
        <f>IF(OR($A257="",NOT(ISNUMBER($G257))),"",IF(AND($F257&lt;=CR$6,$G257&gt;=CR$5),IF(CR$5&gt;$N257,5,$K257)*10+IF(AND($F257&gt;=CR$5,$F257&lt;=CR$6),IF(AND($G257&gt;=CR$5,$G257&lt;=CR$6),5,IF($L257=1,2,1)),IF(AND($G257&gt;=CR$5,$G257&lt;=CR$6),IF($M257&gt;0,4,3),0)),IF(AND($D257&lt;=CR$6,$E257&gt;=CR$5),60,0)))</f>
        <v/>
      </c>
      <c r="CS257" s="80" t="str">
        <f>IF(OR($A257="",NOT(ISNUMBER($G257))),"",IF(AND($F257&lt;=CS$6,$G257&gt;=CS$5),IF(CS$5&gt;$N257,5,$K257)*10+IF(AND($F257&gt;=CS$5,$F257&lt;=CS$6),IF(AND($G257&gt;=CS$5,$G257&lt;=CS$6),5,IF($L257=1,2,1)),IF(AND($G257&gt;=CS$5,$G257&lt;=CS$6),IF($M257&gt;0,4,3),0)),IF(AND($D257&lt;=CS$6,$E257&gt;=CS$5),60,0)))</f>
        <v/>
      </c>
      <c r="CT257" s="80" t="str">
        <f>IF(OR($A257="",NOT(ISNUMBER($G257))),"",IF(AND($F257&lt;=CT$6,$G257&gt;=CT$5),IF(CT$5&gt;$N257,5,$K257)*10+IF(AND($F257&gt;=CT$5,$F257&lt;=CT$6),IF(AND($G257&gt;=CT$5,$G257&lt;=CT$6),5,IF($L257=1,2,1)),IF(AND($G257&gt;=CT$5,$G257&lt;=CT$6),IF($M257&gt;0,4,3),0)),IF(AND($D257&lt;=CT$6,$E257&gt;=CT$5),60,0)))</f>
        <v/>
      </c>
      <c r="CU257" s="80" t="str">
        <f>IF(OR($A257="",NOT(ISNUMBER($G257))),"",IF(AND($F257&lt;=CU$6,$G257&gt;=CU$5),IF(CU$5&gt;$N257,5,$K257)*10+IF(AND($F257&gt;=CU$5,$F257&lt;=CU$6),IF(AND($G257&gt;=CU$5,$G257&lt;=CU$6),5,IF($L257=1,2,1)),IF(AND($G257&gt;=CU$5,$G257&lt;=CU$6),IF($M257&gt;0,4,3),0)),IF(AND($D257&lt;=CU$6,$E257&gt;=CU$5),60,0)))</f>
        <v/>
      </c>
      <c r="CV257" s="80" t="str">
        <f>IF(OR($A257="",NOT(ISNUMBER($G257))),"",IF(AND($F257&lt;=CV$6,$G257&gt;=CV$5),IF(CV$5&gt;$N257,5,$K257)*10+IF(AND($F257&gt;=CV$5,$F257&lt;=CV$6),IF(AND($G257&gt;=CV$5,$G257&lt;=CV$6),5,IF($L257=1,2,1)),IF(AND($G257&gt;=CV$5,$G257&lt;=CV$6),IF($M257&gt;0,4,3),0)),IF(AND($D257&lt;=CV$6,$E257&gt;=CV$5),60,0)))</f>
        <v/>
      </c>
      <c r="CW257" s="80" t="str">
        <f>IF(OR($A257="",NOT(ISNUMBER($G257))),"",IF(AND($F257&lt;=CW$6,$G257&gt;=CW$5),IF(CW$5&gt;$N257,5,$K257)*10+IF(AND($F257&gt;=CW$5,$F257&lt;=CW$6),IF(AND($G257&gt;=CW$5,$G257&lt;=CW$6),5,IF($L257=1,2,1)),IF(AND($G257&gt;=CW$5,$G257&lt;=CW$6),IF($M257&gt;0,4,3),0)),IF(AND($D257&lt;=CW$6,$E257&gt;=CW$5),60,0)))</f>
        <v/>
      </c>
      <c r="CX257" s="80" t="str">
        <f>IF(OR($A257="",NOT(ISNUMBER($G257))),"",IF(AND($F257&lt;=CX$6,$G257&gt;=CX$5),IF(CX$5&gt;$N257,5,$K257)*10+IF(AND($F257&gt;=CX$5,$F257&lt;=CX$6),IF(AND($G257&gt;=CX$5,$G257&lt;=CX$6),5,IF($L257=1,2,1)),IF(AND($G257&gt;=CX$5,$G257&lt;=CX$6),IF($M257&gt;0,4,3),0)),IF(AND($D257&lt;=CX$6,$E257&gt;=CX$5),60,0)))</f>
        <v/>
      </c>
      <c r="CY257" s="80" t="str">
        <f>IF(OR($A257="",NOT(ISNUMBER($G257))),"",IF(AND($F257&lt;=CY$6,$G257&gt;=CY$5),IF(CY$5&gt;$N257,5,$K257)*10+IF(AND($F257&gt;=CY$5,$F257&lt;=CY$6),IF(AND($G257&gt;=CY$5,$G257&lt;=CY$6),5,IF($L257=1,2,1)),IF(AND($G257&gt;=CY$5,$G257&lt;=CY$6),IF($M257&gt;0,4,3),0)),IF(AND($D257&lt;=CY$6,$E257&gt;=CY$5),60,0)))</f>
        <v/>
      </c>
      <c r="CZ257" s="80" t="str">
        <f>IF(OR($A257="",NOT(ISNUMBER($G257))),"",IF(AND($F257&lt;=CZ$6,$G257&gt;=CZ$5),IF(CZ$5&gt;$N257,5,$K257)*10+IF(AND($F257&gt;=CZ$5,$F257&lt;=CZ$6),IF(AND($G257&gt;=CZ$5,$G257&lt;=CZ$6),5,IF($L257=1,2,1)),IF(AND($G257&gt;=CZ$5,$G257&lt;=CZ$6),IF($M257&gt;0,4,3),0)),IF(AND($D257&lt;=CZ$6,$E257&gt;=CZ$5),60,0)))</f>
        <v/>
      </c>
      <c r="DA257" s="80" t="str">
        <f>IF(OR($A257="",NOT(ISNUMBER($G257))),"",IF(AND($F257&lt;=DA$6,$G257&gt;=DA$5),IF(DA$5&gt;$N257,5,$K257)*10+IF(AND($F257&gt;=DA$5,$F257&lt;=DA$6),IF(AND($G257&gt;=DA$5,$G257&lt;=DA$6),5,IF($L257=1,2,1)),IF(AND($G257&gt;=DA$5,$G257&lt;=DA$6),IF($M257&gt;0,4,3),0)),IF(AND($D257&lt;=DA$6,$E257&gt;=DA$5),60,0)))</f>
        <v/>
      </c>
      <c r="DB257" s="80" t="str">
        <f>IF(OR($A257="",NOT(ISNUMBER($G257))),"",IF(AND($F257&lt;=DB$6,$G257&gt;=DB$5),IF(DB$5&gt;$N257,5,$K257)*10+IF(AND($F257&gt;=DB$5,$F257&lt;=DB$6),IF(AND($G257&gt;=DB$5,$G257&lt;=DB$6),5,IF($L257=1,2,1)),IF(AND($G257&gt;=DB$5,$G257&lt;=DB$6),IF($M257&gt;0,4,3),0)),IF(AND($D257&lt;=DB$6,$E257&gt;=DB$5),60,0)))</f>
        <v/>
      </c>
      <c r="DC257" s="80" t="str">
        <f>IF(OR($A257="",NOT(ISNUMBER($G257))),"",IF(AND($F257&lt;=DC$6,$G257&gt;=DC$5),IF(DC$5&gt;$N257,5,$K257)*10+IF(AND($F257&gt;=DC$5,$F257&lt;=DC$6),IF(AND($G257&gt;=DC$5,$G257&lt;=DC$6),5,IF($L257=1,2,1)),IF(AND($G257&gt;=DC$5,$G257&lt;=DC$6),IF($M257&gt;0,4,3),0)),IF(AND($D257&lt;=DC$6,$E257&gt;=DC$5),60,0)))</f>
        <v/>
      </c>
      <c r="DD257" s="80" t="str">
        <f>IF(OR($A257="",NOT(ISNUMBER($G257))),"",IF(AND($F257&lt;=DD$6,$G257&gt;=DD$5),IF(DD$5&gt;$N257,5,$K257)*10+IF(AND($F257&gt;=DD$5,$F257&lt;=DD$6),IF(AND($G257&gt;=DD$5,$G257&lt;=DD$6),5,IF($L257=1,2,1)),IF(AND($G257&gt;=DD$5,$G257&lt;=DD$6),IF($M257&gt;0,4,3),0)),IF(AND($D257&lt;=DD$6,$E257&gt;=DD$5),60,0)))</f>
        <v/>
      </c>
      <c r="DE257" s="80" t="str">
        <f>IF(OR($A257="",NOT(ISNUMBER($G257))),"",IF(AND($F257&lt;=DE$6,$G257&gt;=DE$5),IF(DE$5&gt;$N257,5,$K257)*10+IF(AND($F257&gt;=DE$5,$F257&lt;=DE$6),IF(AND($G257&gt;=DE$5,$G257&lt;=DE$6),5,IF($L257=1,2,1)),IF(AND($G257&gt;=DE$5,$G257&lt;=DE$6),IF($M257&gt;0,4,3),0)),IF(AND($D257&lt;=DE$6,$E257&gt;=DE$5),60,0)))</f>
        <v/>
      </c>
      <c r="DF257" s="80" t="str">
        <f>IF(OR($A257="",NOT(ISNUMBER($G257))),"",IF(AND($F257&lt;=DF$6,$G257&gt;=DF$5),IF(DF$5&gt;$N257,5,$K257)*10+IF(AND($F257&gt;=DF$5,$F257&lt;=DF$6),IF(AND($G257&gt;=DF$5,$G257&lt;=DF$6),5,IF($L257=1,2,1)),IF(AND($G257&gt;=DF$5,$G257&lt;=DF$6),IF($M257&gt;0,4,3),0)),IF(AND($D257&lt;=DF$6,$E257&gt;=DF$5),60,0)))</f>
        <v/>
      </c>
      <c r="DG257" s="80" t="str">
        <f>IF(OR($A257="",NOT(ISNUMBER($G257))),"",IF(AND($F257&lt;=DG$6,$G257&gt;=DG$5),IF(DG$5&gt;$N257,5,$K257)*10+IF(AND($F257&gt;=DG$5,$F257&lt;=DG$6),IF(AND($G257&gt;=DG$5,$G257&lt;=DG$6),5,IF($L257=1,2,1)),IF(AND($G257&gt;=DG$5,$G257&lt;=DG$6),IF($M257&gt;0,4,3),0)),IF(AND($D257&lt;=DG$6,$E257&gt;=DG$5),60,0)))</f>
        <v/>
      </c>
      <c r="DH257" s="80" t="str">
        <f>IF(OR($A257="",NOT(ISNUMBER($G257))),"",IF(AND($F257&lt;=DH$6,$G257&gt;=DH$5),IF(DH$5&gt;$N257,5,$K257)*10+IF(AND($F257&gt;=DH$5,$F257&lt;=DH$6),IF(AND($G257&gt;=DH$5,$G257&lt;=DH$6),5,IF($L257=1,2,1)),IF(AND($G257&gt;=DH$5,$G257&lt;=DH$6),IF($M257&gt;0,4,3),0)),IF(AND($D257&lt;=DH$6,$E257&gt;=DH$5),60,0)))</f>
        <v/>
      </c>
      <c r="DI257" s="80" t="str">
        <f>IF(OR($A257="",NOT(ISNUMBER($G257))),"",IF(AND($F257&lt;=DI$6,$G257&gt;=DI$5),IF(DI$5&gt;$N257,5,$K257)*10+IF(AND($F257&gt;=DI$5,$F257&lt;=DI$6),IF(AND($G257&gt;=DI$5,$G257&lt;=DI$6),5,IF($L257=1,2,1)),IF(AND($G257&gt;=DI$5,$G257&lt;=DI$6),IF($M257&gt;0,4,3),0)),IF(AND($D257&lt;=DI$6,$E257&gt;=DI$5),60,0)))</f>
        <v/>
      </c>
      <c r="DJ257" s="80" t="str">
        <f>IF(OR($A257="",NOT(ISNUMBER($G257))),"",IF(AND($F257&lt;=DJ$6,$G257&gt;=DJ$5),IF(DJ$5&gt;$N257,5,$K257)*10+IF(AND($F257&gt;=DJ$5,$F257&lt;=DJ$6),IF(AND($G257&gt;=DJ$5,$G257&lt;=DJ$6),5,IF($L257=1,2,1)),IF(AND($G257&gt;=DJ$5,$G257&lt;=DJ$6),IF($M257&gt;0,4,3),0)),IF(AND($D257&lt;=DJ$6,$E257&gt;=DJ$5),60,0)))</f>
        <v/>
      </c>
      <c r="DK257" s="80" t="str">
        <f>IF(OR($A257="",NOT(ISNUMBER($G257))),"",IF(AND($F257&lt;=DK$6,$G257&gt;=DK$5),IF(DK$5&gt;$N257,5,$K257)*10+IF(AND($F257&gt;=DK$5,$F257&lt;=DK$6),IF(AND($G257&gt;=DK$5,$G257&lt;=DK$6),5,IF($L257=1,2,1)),IF(AND($G257&gt;=DK$5,$G257&lt;=DK$6),IF($M257&gt;0,4,3),0)),IF(AND($D257&lt;=DK$6,$E257&gt;=DK$5),60,0)))</f>
        <v/>
      </c>
      <c r="DL257" s="80" t="str">
        <f>IF(OR($A257="",NOT(ISNUMBER($G257))),"",IF(AND($F257&lt;=DL$6,$G257&gt;=DL$5),IF(DL$5&gt;$N257,5,$K257)*10+IF(AND($F257&gt;=DL$5,$F257&lt;=DL$6),IF(AND($G257&gt;=DL$5,$G257&lt;=DL$6),5,IF($L257=1,2,1)),IF(AND($G257&gt;=DL$5,$G257&lt;=DL$6),IF($M257&gt;0,4,3),0)),IF(AND($D257&lt;=DL$6,$E257&gt;=DL$5),60,0)))</f>
        <v/>
      </c>
      <c r="DM257" s="80" t="str">
        <f>IF(OR($A257="",NOT(ISNUMBER($G257))),"",IF(AND($F257&lt;=DM$6,$G257&gt;=DM$5),IF(DM$5&gt;$N257,5,$K257)*10+IF(AND($F257&gt;=DM$5,$F257&lt;=DM$6),IF(AND($G257&gt;=DM$5,$G257&lt;=DM$6),5,IF($L257=1,2,1)),IF(AND($G257&gt;=DM$5,$G257&lt;=DM$6),IF($M257&gt;0,4,3),0)),IF(AND($D257&lt;=DM$6,$E257&gt;=DM$5),60,0)))</f>
        <v/>
      </c>
      <c r="DN257" s="80" t="str">
        <f>IF(OR($A257="",NOT(ISNUMBER($G257))),"",IF(AND($F257&lt;=DN$6,$G257&gt;=DN$5),IF(DN$5&gt;$N257,5,$K257)*10+IF(AND($F257&gt;=DN$5,$F257&lt;=DN$6),IF(AND($G257&gt;=DN$5,$G257&lt;=DN$6),5,IF($L257=1,2,1)),IF(AND($G257&gt;=DN$5,$G257&lt;=DN$6),IF($M257&gt;0,4,3),0)),IF(AND($D257&lt;=DN$6,$E257&gt;=DN$5),60,0)))</f>
        <v/>
      </c>
      <c r="DO257" s="80" t="str">
        <f>IF(OR($A257="",NOT(ISNUMBER($G257))),"",IF(AND($F257&lt;=DO$6,$G257&gt;=DO$5),IF(DO$5&gt;$N257,5,$K257)*10+IF(AND($F257&gt;=DO$5,$F257&lt;=DO$6),IF(AND($G257&gt;=DO$5,$G257&lt;=DO$6),5,IF($L257=1,2,1)),IF(AND($G257&gt;=DO$5,$G257&lt;=DO$6),IF($M257&gt;0,4,3),0)),IF(AND($D257&lt;=DO$6,$E257&gt;=DO$5),60,0)))</f>
        <v/>
      </c>
      <c r="DP257" s="80" t="str">
        <f>IF(OR($A257="",NOT(ISNUMBER($G257))),"",IF(AND($F257&lt;=DP$6,$G257&gt;=DP$5),IF(DP$5&gt;$N257,5,$K257)*10+IF(AND($F257&gt;=DP$5,$F257&lt;=DP$6),IF(AND($G257&gt;=DP$5,$G257&lt;=DP$6),5,IF($L257=1,2,1)),IF(AND($G257&gt;=DP$5,$G257&lt;=DP$6),IF($M257&gt;0,4,3),0)),IF(AND($D257&lt;=DP$6,$E257&gt;=DP$5),60,0)))</f>
        <v/>
      </c>
      <c r="DQ257" s="80" t="str">
        <f>IF(OR($A257="",NOT(ISNUMBER($G257))),"",IF(AND($F257&lt;=DQ$6,$G257&gt;=DQ$5),IF(DQ$5&gt;$N257,5,$K257)*10+IF(AND($F257&gt;=DQ$5,$F257&lt;=DQ$6),IF(AND($G257&gt;=DQ$5,$G257&lt;=DQ$6),5,IF($L257=1,2,1)),IF(AND($G257&gt;=DQ$5,$G257&lt;=DQ$6),IF($M257&gt;0,4,3),0)),IF(AND($D257&lt;=DQ$6,$E257&gt;=DQ$5),60,0)))</f>
        <v/>
      </c>
      <c r="DR257" s="80" t="str">
        <f>IF(OR($A257="",NOT(ISNUMBER($G257))),"",IF(AND($F257&lt;=DR$6,$G257&gt;=DR$5),IF(DR$5&gt;$N257,5,$K257)*10+IF(AND($F257&gt;=DR$5,$F257&lt;=DR$6),IF(AND($G257&gt;=DR$5,$G257&lt;=DR$6),5,IF($L257=1,2,1)),IF(AND($G257&gt;=DR$5,$G257&lt;=DR$6),IF($M257&gt;0,4,3),0)),IF(AND($D257&lt;=DR$6,$E257&gt;=DR$5),60,0)))</f>
        <v/>
      </c>
      <c r="DS257" s="80" t="str">
        <f>IF(OR($A257="",NOT(ISNUMBER($G257))),"",IF(AND($F257&lt;=DS$6,$G257&gt;=DS$5),IF(DS$5&gt;$N257,5,$K257)*10+IF(AND($F257&gt;=DS$5,$F257&lt;=DS$6),IF(AND($G257&gt;=DS$5,$G257&lt;=DS$6),5,IF($L257=1,2,1)),IF(AND($G257&gt;=DS$5,$G257&lt;=DS$6),IF($M257&gt;0,4,3),0)),IF(AND($D257&lt;=DS$6,$E257&gt;=DS$5),60,0)))</f>
        <v/>
      </c>
      <c r="DT257" s="80" t="str">
        <f>IF(OR($A257="",NOT(ISNUMBER($G257))),"",IF(AND($F257&lt;=DT$6,$G257&gt;=DT$5),IF(DT$5&gt;$N257,5,$K257)*10+IF(AND($F257&gt;=DT$5,$F257&lt;=DT$6),IF(AND($G257&gt;=DT$5,$G257&lt;=DT$6),5,IF($L257=1,2,1)),IF(AND($G257&gt;=DT$5,$G257&lt;=DT$6),IF($M257&gt;0,4,3),0)),IF(AND($D257&lt;=DT$6,$E257&gt;=DT$5),60,0)))</f>
        <v/>
      </c>
      <c r="DU257" s="80" t="str">
        <f>IF(OR($A257="",NOT(ISNUMBER($G257))),"",IF(AND($F257&lt;=DU$6,$G257&gt;=DU$5),IF(DU$5&gt;$N257,5,$K257)*10+IF(AND($F257&gt;=DU$5,$F257&lt;=DU$6),IF(AND($G257&gt;=DU$5,$G257&lt;=DU$6),5,IF($L257=1,2,1)),IF(AND($G257&gt;=DU$5,$G257&lt;=DU$6),IF($M257&gt;0,4,3),0)),IF(AND($D257&lt;=DU$6,$E257&gt;=DU$5),60,0)))</f>
        <v/>
      </c>
      <c r="DV257" s="80" t="str">
        <f>IF(OR($A257="",NOT(ISNUMBER($G257))),"",IF(AND($F257&lt;=DV$6,$G257&gt;=DV$5),IF(DV$5&gt;$N257,5,$K257)*10+IF(AND($F257&gt;=DV$5,$F257&lt;=DV$6),IF(AND($G257&gt;=DV$5,$G257&lt;=DV$6),5,IF($L257=1,2,1)),IF(AND($G257&gt;=DV$5,$G257&lt;=DV$6),IF($M257&gt;0,4,3),0)),IF(AND($D257&lt;=DV$6,$E257&gt;=DV$5),60,0)))</f>
        <v/>
      </c>
      <c r="DW257" s="80" t="str">
        <f>IF(OR($A257="",NOT(ISNUMBER($G257))),"",IF(AND($F257&lt;=DW$6,$G257&gt;=DW$5),IF(DW$5&gt;$N257,5,$K257)*10+IF(AND($F257&gt;=DW$5,$F257&lt;=DW$6),IF(AND($G257&gt;=DW$5,$G257&lt;=DW$6),5,IF($L257=1,2,1)),IF(AND($G257&gt;=DW$5,$G257&lt;=DW$6),IF($M257&gt;0,4,3),0)),IF(AND($D257&lt;=DW$6,$E257&gt;=DW$5),60,0)))</f>
        <v/>
      </c>
      <c r="DX257" s="80" t="str">
        <f>IF(OR($A257="",NOT(ISNUMBER($G257))),"",IF(AND($F257&lt;=DX$6,$G257&gt;=DX$5),IF(DX$5&gt;$N257,5,$K257)*10+IF(AND($F257&gt;=DX$5,$F257&lt;=DX$6),IF(AND($G257&gt;=DX$5,$G257&lt;=DX$6),5,IF($L257=1,2,1)),IF(AND($G257&gt;=DX$5,$G257&lt;=DX$6),IF($M257&gt;0,4,3),0)),IF(AND($D257&lt;=DX$6,$E257&gt;=DX$5),60,0)))</f>
        <v/>
      </c>
      <c r="DY257" s="80" t="str">
        <f>IF(OR($A257="",NOT(ISNUMBER($G257))),"",IF(AND($F257&lt;=DY$6,$G257&gt;=DY$5),IF(DY$5&gt;$N257,5,$K257)*10+IF(AND($F257&gt;=DY$5,$F257&lt;=DY$6),IF(AND($G257&gt;=DY$5,$G257&lt;=DY$6),5,IF($L257=1,2,1)),IF(AND($G257&gt;=DY$5,$G257&lt;=DY$6),IF($M257&gt;0,4,3),0)),IF(AND($D257&lt;=DY$6,$E257&gt;=DY$5),60,0)))</f>
        <v/>
      </c>
      <c r="DZ257" s="80" t="str">
        <f>IF(OR($A257="",NOT(ISNUMBER($G257))),"",IF(AND($F257&lt;=DZ$6,$G257&gt;=DZ$5),IF(DZ$5&gt;$N257,5,$K257)*10+IF(AND($F257&gt;=DZ$5,$F257&lt;=DZ$6),IF(AND($G257&gt;=DZ$5,$G257&lt;=DZ$6),5,IF($L257=1,2,1)),IF(AND($G257&gt;=DZ$5,$G257&lt;=DZ$6),IF($M257&gt;0,4,3),0)),IF(AND($D257&lt;=DZ$6,$E257&gt;=DZ$5),60,0)))</f>
        <v/>
      </c>
      <c r="EA257" s="80" t="str">
        <f>IF(OR($A257="",NOT(ISNUMBER($G257))),"",IF(AND($F257&lt;=EA$6,$G257&gt;=EA$5),IF(EA$5&gt;$N257,5,$K257)*10+IF(AND($F257&gt;=EA$5,$F257&lt;=EA$6),IF(AND($G257&gt;=EA$5,$G257&lt;=EA$6),5,IF($L257=1,2,1)),IF(AND($G257&gt;=EA$5,$G257&lt;=EA$6),IF($M257&gt;0,4,3),0)),IF(AND($D257&lt;=EA$6,$E257&gt;=EA$5),60,0)))</f>
        <v/>
      </c>
      <c r="EB257" s="80" t="str">
        <f>IF(OR($A257="",NOT(ISNUMBER($G257))),"",IF(AND($F257&lt;=EB$6,$G257&gt;=EB$5),IF(EB$5&gt;$N257,5,$K257)*10+IF(AND($F257&gt;=EB$5,$F257&lt;=EB$6),IF(AND($G257&gt;=EB$5,$G257&lt;=EB$6),5,IF($L257=1,2,1)),IF(AND($G257&gt;=EB$5,$G257&lt;=EB$6),IF($M257&gt;0,4,3),0)),IF(AND($D257&lt;=EB$6,$E257&gt;=EB$5),60,0)))</f>
        <v/>
      </c>
      <c r="EC257" s="80" t="str">
        <f>IF(OR($A257="",NOT(ISNUMBER($G257))),"",IF(AND($F257&lt;=EC$6,$G257&gt;=EC$5),IF(EC$5&gt;$N257,5,$K257)*10+IF(AND($F257&gt;=EC$5,$F257&lt;=EC$6),IF(AND($G257&gt;=EC$5,$G257&lt;=EC$6),5,IF($L257=1,2,1)),IF(AND($G257&gt;=EC$5,$G257&lt;=EC$6),IF($M257&gt;0,4,3),0)),IF(AND($D257&lt;=EC$6,$E257&gt;=EC$5),60,0)))</f>
        <v/>
      </c>
      <c r="ED257" s="80" t="str">
        <f>IF(OR($A257="",NOT(ISNUMBER($G257))),"",IF(AND($F257&lt;=ED$6,$G257&gt;=ED$5),IF(ED$5&gt;$N257,5,$K257)*10+IF(AND($F257&gt;=ED$5,$F257&lt;=ED$6),IF(AND($G257&gt;=ED$5,$G257&lt;=ED$6),5,IF($L257=1,2,1)),IF(AND($G257&gt;=ED$5,$G257&lt;=ED$6),IF($M257&gt;0,4,3),0)),IF(AND($D257&lt;=ED$6,$E257&gt;=ED$5),60,0)))</f>
        <v/>
      </c>
    </row>
    <row r="258" ht="18" customHeight="1">
      <c r="A258" s="52" t="str">
        <f>IF(Tasks!$B258="","",Tasks!$A258)</f>
        <v/>
      </c>
      <c r="B258" s="78" t="str">
        <f>IF(Tasks!$B258="","",Tasks!$B258)</f>
        <v/>
      </c>
      <c r="C258" s="25" t="str">
        <f>IF($B258="","",IF(AND(Tasks!$D258="",Tasks!$G258=""),"-",IF(Tasks!$D258="","",Tasks!$D258&amp;IF(OR(Tasks!$E258="",Tasks!$E258="FS"),IF(N(Tasks!$F258)=0,"","FS"),Tasks!$E258)&amp;IF(N(Tasks!$F258)=0,"",IF(Tasks!$F258&gt;0,"+","")&amp;Tasks!$F258))&amp;IF(AND(Tasks!$D258&lt;&gt;"",Tasks!$G258&lt;&gt;""),", ","")&amp;IF(Tasks!$G258="","",Tasks!$G258&amp;IF(OR(Tasks!$H258="",Tasks!$H258="FS"),IF(N(Tasks!$I258)=0,"","FS"),Tasks!$H258)&amp;IF(N(Tasks!$I258)=0,"",IF(Tasks!$I258&gt;0,"+","")&amp;Tasks!$I258))))</f>
        <v/>
      </c>
      <c r="D258" s="51" t="str">
        <f>IF(OR($B258="",Tasks!$Q258=""),"",Tasks!$Q258)</f>
        <v/>
      </c>
      <c r="E258" s="51" t="str">
        <f>IF(OR($B258="",Tasks!$R258=""),"",Tasks!$R258)</f>
        <v/>
      </c>
      <c r="F258" s="51" t="str">
        <f>IF(OR($B258="",Tasks!$S258=""),"",Tasks!$S258)</f>
        <v/>
      </c>
      <c r="G258" s="51" t="str">
        <f>IF(OR($B258="",Tasks!$T258=""),"",Tasks!$T258)</f>
        <v/>
      </c>
      <c r="H258" s="52" t="str">
        <f>IF($B258="","",Tasks!$AE258)</f>
        <v/>
      </c>
      <c r="I258" s="79" t="str">
        <f>IF($B258="","",Tasks!$AF258)</f>
        <v/>
      </c>
      <c r="J258" s="53" t="str">
        <f>IF(OR($B258="",Tasks!$V258=""),"",Tasks!$V258)</f>
        <v/>
      </c>
      <c r="K258" s="52" t="str">
        <f>IF($B258="","",Tasks!$AA258)</f>
        <v/>
      </c>
      <c r="L258" s="52" t="str">
        <f>IF($B258="","",Tasks!$AB258)</f>
        <v/>
      </c>
      <c r="M258" s="52" t="str">
        <f>IF($B258="","",Tasks!$Z258)</f>
        <v/>
      </c>
      <c r="N258" s="52" t="str">
        <f>IF(OR($B258="",Tasks!$AG258=""),"",Tasks!$AG258)</f>
        <v/>
      </c>
      <c r="O258" s="80" t="str">
        <f>IF(OR($A258="",NOT(ISNUMBER($G258))),"",IF(AND($F258&lt;=O$6,$G258&gt;=O$5),IF(O$5&gt;$N258,5,$K258)*10+IF(AND($F258&gt;=O$5,$F258&lt;=O$6),IF(AND($G258&gt;=O$5,$G258&lt;=O$6),5,IF($L258=1,2,1)),IF(AND($G258&gt;=O$5,$G258&lt;=O$6),IF($M258&gt;0,4,3),0)),IF(AND($D258&lt;=O$6,$E258&gt;=O$5),60,0)))</f>
        <v/>
      </c>
      <c r="P258" s="80" t="str">
        <f>IF(OR($A258="",NOT(ISNUMBER($G258))),"",IF(AND($F258&lt;=P$6,$G258&gt;=P$5),IF(P$5&gt;$N258,5,$K258)*10+IF(AND($F258&gt;=P$5,$F258&lt;=P$6),IF(AND($G258&gt;=P$5,$G258&lt;=P$6),5,IF($L258=1,2,1)),IF(AND($G258&gt;=P$5,$G258&lt;=P$6),IF($M258&gt;0,4,3),0)),IF(AND($D258&lt;=P$6,$E258&gt;=P$5),60,0)))</f>
        <v/>
      </c>
      <c r="Q258" s="80" t="str">
        <f>IF(OR($A258="",NOT(ISNUMBER($G258))),"",IF(AND($F258&lt;=Q$6,$G258&gt;=Q$5),IF(Q$5&gt;$N258,5,$K258)*10+IF(AND($F258&gt;=Q$5,$F258&lt;=Q$6),IF(AND($G258&gt;=Q$5,$G258&lt;=Q$6),5,IF($L258=1,2,1)),IF(AND($G258&gt;=Q$5,$G258&lt;=Q$6),IF($M258&gt;0,4,3),0)),IF(AND($D258&lt;=Q$6,$E258&gt;=Q$5),60,0)))</f>
        <v/>
      </c>
      <c r="R258" s="80" t="str">
        <f>IF(OR($A258="",NOT(ISNUMBER($G258))),"",IF(AND($F258&lt;=R$6,$G258&gt;=R$5),IF(R$5&gt;$N258,5,$K258)*10+IF(AND($F258&gt;=R$5,$F258&lt;=R$6),IF(AND($G258&gt;=R$5,$G258&lt;=R$6),5,IF($L258=1,2,1)),IF(AND($G258&gt;=R$5,$G258&lt;=R$6),IF($M258&gt;0,4,3),0)),IF(AND($D258&lt;=R$6,$E258&gt;=R$5),60,0)))</f>
        <v/>
      </c>
      <c r="S258" s="80" t="str">
        <f>IF(OR($A258="",NOT(ISNUMBER($G258))),"",IF(AND($F258&lt;=S$6,$G258&gt;=S$5),IF(S$5&gt;$N258,5,$K258)*10+IF(AND($F258&gt;=S$5,$F258&lt;=S$6),IF(AND($G258&gt;=S$5,$G258&lt;=S$6),5,IF($L258=1,2,1)),IF(AND($G258&gt;=S$5,$G258&lt;=S$6),IF($M258&gt;0,4,3),0)),IF(AND($D258&lt;=S$6,$E258&gt;=S$5),60,0)))</f>
        <v/>
      </c>
      <c r="T258" s="80" t="str">
        <f>IF(OR($A258="",NOT(ISNUMBER($G258))),"",IF(AND($F258&lt;=T$6,$G258&gt;=T$5),IF(T$5&gt;$N258,5,$K258)*10+IF(AND($F258&gt;=T$5,$F258&lt;=T$6),IF(AND($G258&gt;=T$5,$G258&lt;=T$6),5,IF($L258=1,2,1)),IF(AND($G258&gt;=T$5,$G258&lt;=T$6),IF($M258&gt;0,4,3),0)),IF(AND($D258&lt;=T$6,$E258&gt;=T$5),60,0)))</f>
        <v/>
      </c>
      <c r="U258" s="80" t="str">
        <f>IF(OR($A258="",NOT(ISNUMBER($G258))),"",IF(AND($F258&lt;=U$6,$G258&gt;=U$5),IF(U$5&gt;$N258,5,$K258)*10+IF(AND($F258&gt;=U$5,$F258&lt;=U$6),IF(AND($G258&gt;=U$5,$G258&lt;=U$6),5,IF($L258=1,2,1)),IF(AND($G258&gt;=U$5,$G258&lt;=U$6),IF($M258&gt;0,4,3),0)),IF(AND($D258&lt;=U$6,$E258&gt;=U$5),60,0)))</f>
        <v/>
      </c>
      <c r="V258" s="80" t="str">
        <f>IF(OR($A258="",NOT(ISNUMBER($G258))),"",IF(AND($F258&lt;=V$6,$G258&gt;=V$5),IF(V$5&gt;$N258,5,$K258)*10+IF(AND($F258&gt;=V$5,$F258&lt;=V$6),IF(AND($G258&gt;=V$5,$G258&lt;=V$6),5,IF($L258=1,2,1)),IF(AND($G258&gt;=V$5,$G258&lt;=V$6),IF($M258&gt;0,4,3),0)),IF(AND($D258&lt;=V$6,$E258&gt;=V$5),60,0)))</f>
        <v/>
      </c>
      <c r="W258" s="80" t="str">
        <f>IF(OR($A258="",NOT(ISNUMBER($G258))),"",IF(AND($F258&lt;=W$6,$G258&gt;=W$5),IF(W$5&gt;$N258,5,$K258)*10+IF(AND($F258&gt;=W$5,$F258&lt;=W$6),IF(AND($G258&gt;=W$5,$G258&lt;=W$6),5,IF($L258=1,2,1)),IF(AND($G258&gt;=W$5,$G258&lt;=W$6),IF($M258&gt;0,4,3),0)),IF(AND($D258&lt;=W$6,$E258&gt;=W$5),60,0)))</f>
        <v/>
      </c>
      <c r="X258" s="80" t="str">
        <f>IF(OR($A258="",NOT(ISNUMBER($G258))),"",IF(AND($F258&lt;=X$6,$G258&gt;=X$5),IF(X$5&gt;$N258,5,$K258)*10+IF(AND($F258&gt;=X$5,$F258&lt;=X$6),IF(AND($G258&gt;=X$5,$G258&lt;=X$6),5,IF($L258=1,2,1)),IF(AND($G258&gt;=X$5,$G258&lt;=X$6),IF($M258&gt;0,4,3),0)),IF(AND($D258&lt;=X$6,$E258&gt;=X$5),60,0)))</f>
        <v/>
      </c>
      <c r="Y258" s="80" t="str">
        <f>IF(OR($A258="",NOT(ISNUMBER($G258))),"",IF(AND($F258&lt;=Y$6,$G258&gt;=Y$5),IF(Y$5&gt;$N258,5,$K258)*10+IF(AND($F258&gt;=Y$5,$F258&lt;=Y$6),IF(AND($G258&gt;=Y$5,$G258&lt;=Y$6),5,IF($L258=1,2,1)),IF(AND($G258&gt;=Y$5,$G258&lt;=Y$6),IF($M258&gt;0,4,3),0)),IF(AND($D258&lt;=Y$6,$E258&gt;=Y$5),60,0)))</f>
        <v/>
      </c>
      <c r="Z258" s="80" t="str">
        <f>IF(OR($A258="",NOT(ISNUMBER($G258))),"",IF(AND($F258&lt;=Z$6,$G258&gt;=Z$5),IF(Z$5&gt;$N258,5,$K258)*10+IF(AND($F258&gt;=Z$5,$F258&lt;=Z$6),IF(AND($G258&gt;=Z$5,$G258&lt;=Z$6),5,IF($L258=1,2,1)),IF(AND($G258&gt;=Z$5,$G258&lt;=Z$6),IF($M258&gt;0,4,3),0)),IF(AND($D258&lt;=Z$6,$E258&gt;=Z$5),60,0)))</f>
        <v/>
      </c>
      <c r="AA258" s="80" t="str">
        <f>IF(OR($A258="",NOT(ISNUMBER($G258))),"",IF(AND($F258&lt;=AA$6,$G258&gt;=AA$5),IF(AA$5&gt;$N258,5,$K258)*10+IF(AND($F258&gt;=AA$5,$F258&lt;=AA$6),IF(AND($G258&gt;=AA$5,$G258&lt;=AA$6),5,IF($L258=1,2,1)),IF(AND($G258&gt;=AA$5,$G258&lt;=AA$6),IF($M258&gt;0,4,3),0)),IF(AND($D258&lt;=AA$6,$E258&gt;=AA$5),60,0)))</f>
        <v/>
      </c>
      <c r="AB258" s="80" t="str">
        <f>IF(OR($A258="",NOT(ISNUMBER($G258))),"",IF(AND($F258&lt;=AB$6,$G258&gt;=AB$5),IF(AB$5&gt;$N258,5,$K258)*10+IF(AND($F258&gt;=AB$5,$F258&lt;=AB$6),IF(AND($G258&gt;=AB$5,$G258&lt;=AB$6),5,IF($L258=1,2,1)),IF(AND($G258&gt;=AB$5,$G258&lt;=AB$6),IF($M258&gt;0,4,3),0)),IF(AND($D258&lt;=AB$6,$E258&gt;=AB$5),60,0)))</f>
        <v/>
      </c>
      <c r="AC258" s="80" t="str">
        <f>IF(OR($A258="",NOT(ISNUMBER($G258))),"",IF(AND($F258&lt;=AC$6,$G258&gt;=AC$5),IF(AC$5&gt;$N258,5,$K258)*10+IF(AND($F258&gt;=AC$5,$F258&lt;=AC$6),IF(AND($G258&gt;=AC$5,$G258&lt;=AC$6),5,IF($L258=1,2,1)),IF(AND($G258&gt;=AC$5,$G258&lt;=AC$6),IF($M258&gt;0,4,3),0)),IF(AND($D258&lt;=AC$6,$E258&gt;=AC$5),60,0)))</f>
        <v/>
      </c>
      <c r="AD258" s="80" t="str">
        <f>IF(OR($A258="",NOT(ISNUMBER($G258))),"",IF(AND($F258&lt;=AD$6,$G258&gt;=AD$5),IF(AD$5&gt;$N258,5,$K258)*10+IF(AND($F258&gt;=AD$5,$F258&lt;=AD$6),IF(AND($G258&gt;=AD$5,$G258&lt;=AD$6),5,IF($L258=1,2,1)),IF(AND($G258&gt;=AD$5,$G258&lt;=AD$6),IF($M258&gt;0,4,3),0)),IF(AND($D258&lt;=AD$6,$E258&gt;=AD$5),60,0)))</f>
        <v/>
      </c>
      <c r="AE258" s="80" t="str">
        <f>IF(OR($A258="",NOT(ISNUMBER($G258))),"",IF(AND($F258&lt;=AE$6,$G258&gt;=AE$5),IF(AE$5&gt;$N258,5,$K258)*10+IF(AND($F258&gt;=AE$5,$F258&lt;=AE$6),IF(AND($G258&gt;=AE$5,$G258&lt;=AE$6),5,IF($L258=1,2,1)),IF(AND($G258&gt;=AE$5,$G258&lt;=AE$6),IF($M258&gt;0,4,3),0)),IF(AND($D258&lt;=AE$6,$E258&gt;=AE$5),60,0)))</f>
        <v/>
      </c>
      <c r="AF258" s="80" t="str">
        <f>IF(OR($A258="",NOT(ISNUMBER($G258))),"",IF(AND($F258&lt;=AF$6,$G258&gt;=AF$5),IF(AF$5&gt;$N258,5,$K258)*10+IF(AND($F258&gt;=AF$5,$F258&lt;=AF$6),IF(AND($G258&gt;=AF$5,$G258&lt;=AF$6),5,IF($L258=1,2,1)),IF(AND($G258&gt;=AF$5,$G258&lt;=AF$6),IF($M258&gt;0,4,3),0)),IF(AND($D258&lt;=AF$6,$E258&gt;=AF$5),60,0)))</f>
        <v/>
      </c>
      <c r="AG258" s="80" t="str">
        <f>IF(OR($A258="",NOT(ISNUMBER($G258))),"",IF(AND($F258&lt;=AG$6,$G258&gt;=AG$5),IF(AG$5&gt;$N258,5,$K258)*10+IF(AND($F258&gt;=AG$5,$F258&lt;=AG$6),IF(AND($G258&gt;=AG$5,$G258&lt;=AG$6),5,IF($L258=1,2,1)),IF(AND($G258&gt;=AG$5,$G258&lt;=AG$6),IF($M258&gt;0,4,3),0)),IF(AND($D258&lt;=AG$6,$E258&gt;=AG$5),60,0)))</f>
        <v/>
      </c>
      <c r="AH258" s="80" t="str">
        <f>IF(OR($A258="",NOT(ISNUMBER($G258))),"",IF(AND($F258&lt;=AH$6,$G258&gt;=AH$5),IF(AH$5&gt;$N258,5,$K258)*10+IF(AND($F258&gt;=AH$5,$F258&lt;=AH$6),IF(AND($G258&gt;=AH$5,$G258&lt;=AH$6),5,IF($L258=1,2,1)),IF(AND($G258&gt;=AH$5,$G258&lt;=AH$6),IF($M258&gt;0,4,3),0)),IF(AND($D258&lt;=AH$6,$E258&gt;=AH$5),60,0)))</f>
        <v/>
      </c>
      <c r="AI258" s="80" t="str">
        <f>IF(OR($A258="",NOT(ISNUMBER($G258))),"",IF(AND($F258&lt;=AI$6,$G258&gt;=AI$5),IF(AI$5&gt;$N258,5,$K258)*10+IF(AND($F258&gt;=AI$5,$F258&lt;=AI$6),IF(AND($G258&gt;=AI$5,$G258&lt;=AI$6),5,IF($L258=1,2,1)),IF(AND($G258&gt;=AI$5,$G258&lt;=AI$6),IF($M258&gt;0,4,3),0)),IF(AND($D258&lt;=AI$6,$E258&gt;=AI$5),60,0)))</f>
        <v/>
      </c>
      <c r="AJ258" s="80" t="str">
        <f>IF(OR($A258="",NOT(ISNUMBER($G258))),"",IF(AND($F258&lt;=AJ$6,$G258&gt;=AJ$5),IF(AJ$5&gt;$N258,5,$K258)*10+IF(AND($F258&gt;=AJ$5,$F258&lt;=AJ$6),IF(AND($G258&gt;=AJ$5,$G258&lt;=AJ$6),5,IF($L258=1,2,1)),IF(AND($G258&gt;=AJ$5,$G258&lt;=AJ$6),IF($M258&gt;0,4,3),0)),IF(AND($D258&lt;=AJ$6,$E258&gt;=AJ$5),60,0)))</f>
        <v/>
      </c>
      <c r="AK258" s="80" t="str">
        <f>IF(OR($A258="",NOT(ISNUMBER($G258))),"",IF(AND($F258&lt;=AK$6,$G258&gt;=AK$5),IF(AK$5&gt;$N258,5,$K258)*10+IF(AND($F258&gt;=AK$5,$F258&lt;=AK$6),IF(AND($G258&gt;=AK$5,$G258&lt;=AK$6),5,IF($L258=1,2,1)),IF(AND($G258&gt;=AK$5,$G258&lt;=AK$6),IF($M258&gt;0,4,3),0)),IF(AND($D258&lt;=AK$6,$E258&gt;=AK$5),60,0)))</f>
        <v/>
      </c>
      <c r="AL258" s="80" t="str">
        <f>IF(OR($A258="",NOT(ISNUMBER($G258))),"",IF(AND($F258&lt;=AL$6,$G258&gt;=AL$5),IF(AL$5&gt;$N258,5,$K258)*10+IF(AND($F258&gt;=AL$5,$F258&lt;=AL$6),IF(AND($G258&gt;=AL$5,$G258&lt;=AL$6),5,IF($L258=1,2,1)),IF(AND($G258&gt;=AL$5,$G258&lt;=AL$6),IF($M258&gt;0,4,3),0)),IF(AND($D258&lt;=AL$6,$E258&gt;=AL$5),60,0)))</f>
        <v/>
      </c>
      <c r="AM258" s="80" t="str">
        <f>IF(OR($A258="",NOT(ISNUMBER($G258))),"",IF(AND($F258&lt;=AM$6,$G258&gt;=AM$5),IF(AM$5&gt;$N258,5,$K258)*10+IF(AND($F258&gt;=AM$5,$F258&lt;=AM$6),IF(AND($G258&gt;=AM$5,$G258&lt;=AM$6),5,IF($L258=1,2,1)),IF(AND($G258&gt;=AM$5,$G258&lt;=AM$6),IF($M258&gt;0,4,3),0)),IF(AND($D258&lt;=AM$6,$E258&gt;=AM$5),60,0)))</f>
        <v/>
      </c>
      <c r="AN258" s="80" t="str">
        <f>IF(OR($A258="",NOT(ISNUMBER($G258))),"",IF(AND($F258&lt;=AN$6,$G258&gt;=AN$5),IF(AN$5&gt;$N258,5,$K258)*10+IF(AND($F258&gt;=AN$5,$F258&lt;=AN$6),IF(AND($G258&gt;=AN$5,$G258&lt;=AN$6),5,IF($L258=1,2,1)),IF(AND($G258&gt;=AN$5,$G258&lt;=AN$6),IF($M258&gt;0,4,3),0)),IF(AND($D258&lt;=AN$6,$E258&gt;=AN$5),60,0)))</f>
        <v/>
      </c>
      <c r="AO258" s="80" t="str">
        <f>IF(OR($A258="",NOT(ISNUMBER($G258))),"",IF(AND($F258&lt;=AO$6,$G258&gt;=AO$5),IF(AO$5&gt;$N258,5,$K258)*10+IF(AND($F258&gt;=AO$5,$F258&lt;=AO$6),IF(AND($G258&gt;=AO$5,$G258&lt;=AO$6),5,IF($L258=1,2,1)),IF(AND($G258&gt;=AO$5,$G258&lt;=AO$6),IF($M258&gt;0,4,3),0)),IF(AND($D258&lt;=AO$6,$E258&gt;=AO$5),60,0)))</f>
        <v/>
      </c>
      <c r="AP258" s="80" t="str">
        <f>IF(OR($A258="",NOT(ISNUMBER($G258))),"",IF(AND($F258&lt;=AP$6,$G258&gt;=AP$5),IF(AP$5&gt;$N258,5,$K258)*10+IF(AND($F258&gt;=AP$5,$F258&lt;=AP$6),IF(AND($G258&gt;=AP$5,$G258&lt;=AP$6),5,IF($L258=1,2,1)),IF(AND($G258&gt;=AP$5,$G258&lt;=AP$6),IF($M258&gt;0,4,3),0)),IF(AND($D258&lt;=AP$6,$E258&gt;=AP$5),60,0)))</f>
        <v/>
      </c>
      <c r="AQ258" s="80" t="str">
        <f>IF(OR($A258="",NOT(ISNUMBER($G258))),"",IF(AND($F258&lt;=AQ$6,$G258&gt;=AQ$5),IF(AQ$5&gt;$N258,5,$K258)*10+IF(AND($F258&gt;=AQ$5,$F258&lt;=AQ$6),IF(AND($G258&gt;=AQ$5,$G258&lt;=AQ$6),5,IF($L258=1,2,1)),IF(AND($G258&gt;=AQ$5,$G258&lt;=AQ$6),IF($M258&gt;0,4,3),0)),IF(AND($D258&lt;=AQ$6,$E258&gt;=AQ$5),60,0)))</f>
        <v/>
      </c>
      <c r="AR258" s="80" t="str">
        <f>IF(OR($A258="",NOT(ISNUMBER($G258))),"",IF(AND($F258&lt;=AR$6,$G258&gt;=AR$5),IF(AR$5&gt;$N258,5,$K258)*10+IF(AND($F258&gt;=AR$5,$F258&lt;=AR$6),IF(AND($G258&gt;=AR$5,$G258&lt;=AR$6),5,IF($L258=1,2,1)),IF(AND($G258&gt;=AR$5,$G258&lt;=AR$6),IF($M258&gt;0,4,3),0)),IF(AND($D258&lt;=AR$6,$E258&gt;=AR$5),60,0)))</f>
        <v/>
      </c>
      <c r="AS258" s="80" t="str">
        <f>IF(OR($A258="",NOT(ISNUMBER($G258))),"",IF(AND($F258&lt;=AS$6,$G258&gt;=AS$5),IF(AS$5&gt;$N258,5,$K258)*10+IF(AND($F258&gt;=AS$5,$F258&lt;=AS$6),IF(AND($G258&gt;=AS$5,$G258&lt;=AS$6),5,IF($L258=1,2,1)),IF(AND($G258&gt;=AS$5,$G258&lt;=AS$6),IF($M258&gt;0,4,3),0)),IF(AND($D258&lt;=AS$6,$E258&gt;=AS$5),60,0)))</f>
        <v/>
      </c>
      <c r="AT258" s="80" t="str">
        <f>IF(OR($A258="",NOT(ISNUMBER($G258))),"",IF(AND($F258&lt;=AT$6,$G258&gt;=AT$5),IF(AT$5&gt;$N258,5,$K258)*10+IF(AND($F258&gt;=AT$5,$F258&lt;=AT$6),IF(AND($G258&gt;=AT$5,$G258&lt;=AT$6),5,IF($L258=1,2,1)),IF(AND($G258&gt;=AT$5,$G258&lt;=AT$6),IF($M258&gt;0,4,3),0)),IF(AND($D258&lt;=AT$6,$E258&gt;=AT$5),60,0)))</f>
        <v/>
      </c>
      <c r="AU258" s="80" t="str">
        <f>IF(OR($A258="",NOT(ISNUMBER($G258))),"",IF(AND($F258&lt;=AU$6,$G258&gt;=AU$5),IF(AU$5&gt;$N258,5,$K258)*10+IF(AND($F258&gt;=AU$5,$F258&lt;=AU$6),IF(AND($G258&gt;=AU$5,$G258&lt;=AU$6),5,IF($L258=1,2,1)),IF(AND($G258&gt;=AU$5,$G258&lt;=AU$6),IF($M258&gt;0,4,3),0)),IF(AND($D258&lt;=AU$6,$E258&gt;=AU$5),60,0)))</f>
        <v/>
      </c>
      <c r="AV258" s="80" t="str">
        <f>IF(OR($A258="",NOT(ISNUMBER($G258))),"",IF(AND($F258&lt;=AV$6,$G258&gt;=AV$5),IF(AV$5&gt;$N258,5,$K258)*10+IF(AND($F258&gt;=AV$5,$F258&lt;=AV$6),IF(AND($G258&gt;=AV$5,$G258&lt;=AV$6),5,IF($L258=1,2,1)),IF(AND($G258&gt;=AV$5,$G258&lt;=AV$6),IF($M258&gt;0,4,3),0)),IF(AND($D258&lt;=AV$6,$E258&gt;=AV$5),60,0)))</f>
        <v/>
      </c>
      <c r="AW258" s="80" t="str">
        <f>IF(OR($A258="",NOT(ISNUMBER($G258))),"",IF(AND($F258&lt;=AW$6,$G258&gt;=AW$5),IF(AW$5&gt;$N258,5,$K258)*10+IF(AND($F258&gt;=AW$5,$F258&lt;=AW$6),IF(AND($G258&gt;=AW$5,$G258&lt;=AW$6),5,IF($L258=1,2,1)),IF(AND($G258&gt;=AW$5,$G258&lt;=AW$6),IF($M258&gt;0,4,3),0)),IF(AND($D258&lt;=AW$6,$E258&gt;=AW$5),60,0)))</f>
        <v/>
      </c>
      <c r="AX258" s="80" t="str">
        <f>IF(OR($A258="",NOT(ISNUMBER($G258))),"",IF(AND($F258&lt;=AX$6,$G258&gt;=AX$5),IF(AX$5&gt;$N258,5,$K258)*10+IF(AND($F258&gt;=AX$5,$F258&lt;=AX$6),IF(AND($G258&gt;=AX$5,$G258&lt;=AX$6),5,IF($L258=1,2,1)),IF(AND($G258&gt;=AX$5,$G258&lt;=AX$6),IF($M258&gt;0,4,3),0)),IF(AND($D258&lt;=AX$6,$E258&gt;=AX$5),60,0)))</f>
        <v/>
      </c>
      <c r="AY258" s="80" t="str">
        <f>IF(OR($A258="",NOT(ISNUMBER($G258))),"",IF(AND($F258&lt;=AY$6,$G258&gt;=AY$5),IF(AY$5&gt;$N258,5,$K258)*10+IF(AND($F258&gt;=AY$5,$F258&lt;=AY$6),IF(AND($G258&gt;=AY$5,$G258&lt;=AY$6),5,IF($L258=1,2,1)),IF(AND($G258&gt;=AY$5,$G258&lt;=AY$6),IF($M258&gt;0,4,3),0)),IF(AND($D258&lt;=AY$6,$E258&gt;=AY$5),60,0)))</f>
        <v/>
      </c>
      <c r="AZ258" s="80" t="str">
        <f>IF(OR($A258="",NOT(ISNUMBER($G258))),"",IF(AND($F258&lt;=AZ$6,$G258&gt;=AZ$5),IF(AZ$5&gt;$N258,5,$K258)*10+IF(AND($F258&gt;=AZ$5,$F258&lt;=AZ$6),IF(AND($G258&gt;=AZ$5,$G258&lt;=AZ$6),5,IF($L258=1,2,1)),IF(AND($G258&gt;=AZ$5,$G258&lt;=AZ$6),IF($M258&gt;0,4,3),0)),IF(AND($D258&lt;=AZ$6,$E258&gt;=AZ$5),60,0)))</f>
        <v/>
      </c>
      <c r="BA258" s="80" t="str">
        <f>IF(OR($A258="",NOT(ISNUMBER($G258))),"",IF(AND($F258&lt;=BA$6,$G258&gt;=BA$5),IF(BA$5&gt;$N258,5,$K258)*10+IF(AND($F258&gt;=BA$5,$F258&lt;=BA$6),IF(AND($G258&gt;=BA$5,$G258&lt;=BA$6),5,IF($L258=1,2,1)),IF(AND($G258&gt;=BA$5,$G258&lt;=BA$6),IF($M258&gt;0,4,3),0)),IF(AND($D258&lt;=BA$6,$E258&gt;=BA$5),60,0)))</f>
        <v/>
      </c>
      <c r="BB258" s="80" t="str">
        <f>IF(OR($A258="",NOT(ISNUMBER($G258))),"",IF(AND($F258&lt;=BB$6,$G258&gt;=BB$5),IF(BB$5&gt;$N258,5,$K258)*10+IF(AND($F258&gt;=BB$5,$F258&lt;=BB$6),IF(AND($G258&gt;=BB$5,$G258&lt;=BB$6),5,IF($L258=1,2,1)),IF(AND($G258&gt;=BB$5,$G258&lt;=BB$6),IF($M258&gt;0,4,3),0)),IF(AND($D258&lt;=BB$6,$E258&gt;=BB$5),60,0)))</f>
        <v/>
      </c>
      <c r="BC258" s="80" t="str">
        <f>IF(OR($A258="",NOT(ISNUMBER($G258))),"",IF(AND($F258&lt;=BC$6,$G258&gt;=BC$5),IF(BC$5&gt;$N258,5,$K258)*10+IF(AND($F258&gt;=BC$5,$F258&lt;=BC$6),IF(AND($G258&gt;=BC$5,$G258&lt;=BC$6),5,IF($L258=1,2,1)),IF(AND($G258&gt;=BC$5,$G258&lt;=BC$6),IF($M258&gt;0,4,3),0)),IF(AND($D258&lt;=BC$6,$E258&gt;=BC$5),60,0)))</f>
        <v/>
      </c>
      <c r="BD258" s="80" t="str">
        <f>IF(OR($A258="",NOT(ISNUMBER($G258))),"",IF(AND($F258&lt;=BD$6,$G258&gt;=BD$5),IF(BD$5&gt;$N258,5,$K258)*10+IF(AND($F258&gt;=BD$5,$F258&lt;=BD$6),IF(AND($G258&gt;=BD$5,$G258&lt;=BD$6),5,IF($L258=1,2,1)),IF(AND($G258&gt;=BD$5,$G258&lt;=BD$6),IF($M258&gt;0,4,3),0)),IF(AND($D258&lt;=BD$6,$E258&gt;=BD$5),60,0)))</f>
        <v/>
      </c>
      <c r="BE258" s="80" t="str">
        <f>IF(OR($A258="",NOT(ISNUMBER($G258))),"",IF(AND($F258&lt;=BE$6,$G258&gt;=BE$5),IF(BE$5&gt;$N258,5,$K258)*10+IF(AND($F258&gt;=BE$5,$F258&lt;=BE$6),IF(AND($G258&gt;=BE$5,$G258&lt;=BE$6),5,IF($L258=1,2,1)),IF(AND($G258&gt;=BE$5,$G258&lt;=BE$6),IF($M258&gt;0,4,3),0)),IF(AND($D258&lt;=BE$6,$E258&gt;=BE$5),60,0)))</f>
        <v/>
      </c>
      <c r="BF258" s="80" t="str">
        <f>IF(OR($A258="",NOT(ISNUMBER($G258))),"",IF(AND($F258&lt;=BF$6,$G258&gt;=BF$5),IF(BF$5&gt;$N258,5,$K258)*10+IF(AND($F258&gt;=BF$5,$F258&lt;=BF$6),IF(AND($G258&gt;=BF$5,$G258&lt;=BF$6),5,IF($L258=1,2,1)),IF(AND($G258&gt;=BF$5,$G258&lt;=BF$6),IF($M258&gt;0,4,3),0)),IF(AND($D258&lt;=BF$6,$E258&gt;=BF$5),60,0)))</f>
        <v/>
      </c>
      <c r="BG258" s="80" t="str">
        <f>IF(OR($A258="",NOT(ISNUMBER($G258))),"",IF(AND($F258&lt;=BG$6,$G258&gt;=BG$5),IF(BG$5&gt;$N258,5,$K258)*10+IF(AND($F258&gt;=BG$5,$F258&lt;=BG$6),IF(AND($G258&gt;=BG$5,$G258&lt;=BG$6),5,IF($L258=1,2,1)),IF(AND($G258&gt;=BG$5,$G258&lt;=BG$6),IF($M258&gt;0,4,3),0)),IF(AND($D258&lt;=BG$6,$E258&gt;=BG$5),60,0)))</f>
        <v/>
      </c>
      <c r="BH258" s="80" t="str">
        <f>IF(OR($A258="",NOT(ISNUMBER($G258))),"",IF(AND($F258&lt;=BH$6,$G258&gt;=BH$5),IF(BH$5&gt;$N258,5,$K258)*10+IF(AND($F258&gt;=BH$5,$F258&lt;=BH$6),IF(AND($G258&gt;=BH$5,$G258&lt;=BH$6),5,IF($L258=1,2,1)),IF(AND($G258&gt;=BH$5,$G258&lt;=BH$6),IF($M258&gt;0,4,3),0)),IF(AND($D258&lt;=BH$6,$E258&gt;=BH$5),60,0)))</f>
        <v/>
      </c>
      <c r="BI258" s="80" t="str">
        <f>IF(OR($A258="",NOT(ISNUMBER($G258))),"",IF(AND($F258&lt;=BI$6,$G258&gt;=BI$5),IF(BI$5&gt;$N258,5,$K258)*10+IF(AND($F258&gt;=BI$5,$F258&lt;=BI$6),IF(AND($G258&gt;=BI$5,$G258&lt;=BI$6),5,IF($L258=1,2,1)),IF(AND($G258&gt;=BI$5,$G258&lt;=BI$6),IF($M258&gt;0,4,3),0)),IF(AND($D258&lt;=BI$6,$E258&gt;=BI$5),60,0)))</f>
        <v/>
      </c>
      <c r="BJ258" s="80" t="str">
        <f>IF(OR($A258="",NOT(ISNUMBER($G258))),"",IF(AND($F258&lt;=BJ$6,$G258&gt;=BJ$5),IF(BJ$5&gt;$N258,5,$K258)*10+IF(AND($F258&gt;=BJ$5,$F258&lt;=BJ$6),IF(AND($G258&gt;=BJ$5,$G258&lt;=BJ$6),5,IF($L258=1,2,1)),IF(AND($G258&gt;=BJ$5,$G258&lt;=BJ$6),IF($M258&gt;0,4,3),0)),IF(AND($D258&lt;=BJ$6,$E258&gt;=BJ$5),60,0)))</f>
        <v/>
      </c>
      <c r="BK258" s="80" t="str">
        <f>IF(OR($A258="",NOT(ISNUMBER($G258))),"",IF(AND($F258&lt;=BK$6,$G258&gt;=BK$5),IF(BK$5&gt;$N258,5,$K258)*10+IF(AND($F258&gt;=BK$5,$F258&lt;=BK$6),IF(AND($G258&gt;=BK$5,$G258&lt;=BK$6),5,IF($L258=1,2,1)),IF(AND($G258&gt;=BK$5,$G258&lt;=BK$6),IF($M258&gt;0,4,3),0)),IF(AND($D258&lt;=BK$6,$E258&gt;=BK$5),60,0)))</f>
        <v/>
      </c>
      <c r="BL258" s="80" t="str">
        <f>IF(OR($A258="",NOT(ISNUMBER($G258))),"",IF(AND($F258&lt;=BL$6,$G258&gt;=BL$5),IF(BL$5&gt;$N258,5,$K258)*10+IF(AND($F258&gt;=BL$5,$F258&lt;=BL$6),IF(AND($G258&gt;=BL$5,$G258&lt;=BL$6),5,IF($L258=1,2,1)),IF(AND($G258&gt;=BL$5,$G258&lt;=BL$6),IF($M258&gt;0,4,3),0)),IF(AND($D258&lt;=BL$6,$E258&gt;=BL$5),60,0)))</f>
        <v/>
      </c>
      <c r="BM258" s="80" t="str">
        <f>IF(OR($A258="",NOT(ISNUMBER($G258))),"",IF(AND($F258&lt;=BM$6,$G258&gt;=BM$5),IF(BM$5&gt;$N258,5,$K258)*10+IF(AND($F258&gt;=BM$5,$F258&lt;=BM$6),IF(AND($G258&gt;=BM$5,$G258&lt;=BM$6),5,IF($L258=1,2,1)),IF(AND($G258&gt;=BM$5,$G258&lt;=BM$6),IF($M258&gt;0,4,3),0)),IF(AND($D258&lt;=BM$6,$E258&gt;=BM$5),60,0)))</f>
        <v/>
      </c>
      <c r="BN258" s="80" t="str">
        <f>IF(OR($A258="",NOT(ISNUMBER($G258))),"",IF(AND($F258&lt;=BN$6,$G258&gt;=BN$5),IF(BN$5&gt;$N258,5,$K258)*10+IF(AND($F258&gt;=BN$5,$F258&lt;=BN$6),IF(AND($G258&gt;=BN$5,$G258&lt;=BN$6),5,IF($L258=1,2,1)),IF(AND($G258&gt;=BN$5,$G258&lt;=BN$6),IF($M258&gt;0,4,3),0)),IF(AND($D258&lt;=BN$6,$E258&gt;=BN$5),60,0)))</f>
        <v/>
      </c>
      <c r="BO258" s="80" t="str">
        <f>IF(OR($A258="",NOT(ISNUMBER($G258))),"",IF(AND($F258&lt;=BO$6,$G258&gt;=BO$5),IF(BO$5&gt;$N258,5,$K258)*10+IF(AND($F258&gt;=BO$5,$F258&lt;=BO$6),IF(AND($G258&gt;=BO$5,$G258&lt;=BO$6),5,IF($L258=1,2,1)),IF(AND($G258&gt;=BO$5,$G258&lt;=BO$6),IF($M258&gt;0,4,3),0)),IF(AND($D258&lt;=BO$6,$E258&gt;=BO$5),60,0)))</f>
        <v/>
      </c>
      <c r="BP258" s="80" t="str">
        <f>IF(OR($A258="",NOT(ISNUMBER($G258))),"",IF(AND($F258&lt;=BP$6,$G258&gt;=BP$5),IF(BP$5&gt;$N258,5,$K258)*10+IF(AND($F258&gt;=BP$5,$F258&lt;=BP$6),IF(AND($G258&gt;=BP$5,$G258&lt;=BP$6),5,IF($L258=1,2,1)),IF(AND($G258&gt;=BP$5,$G258&lt;=BP$6),IF($M258&gt;0,4,3),0)),IF(AND($D258&lt;=BP$6,$E258&gt;=BP$5),60,0)))</f>
        <v/>
      </c>
      <c r="BQ258" s="80" t="str">
        <f>IF(OR($A258="",NOT(ISNUMBER($G258))),"",IF(AND($F258&lt;=BQ$6,$G258&gt;=BQ$5),IF(BQ$5&gt;$N258,5,$K258)*10+IF(AND($F258&gt;=BQ$5,$F258&lt;=BQ$6),IF(AND($G258&gt;=BQ$5,$G258&lt;=BQ$6),5,IF($L258=1,2,1)),IF(AND($G258&gt;=BQ$5,$G258&lt;=BQ$6),IF($M258&gt;0,4,3),0)),IF(AND($D258&lt;=BQ$6,$E258&gt;=BQ$5),60,0)))</f>
        <v/>
      </c>
      <c r="BR258" s="80" t="str">
        <f>IF(OR($A258="",NOT(ISNUMBER($G258))),"",IF(AND($F258&lt;=BR$6,$G258&gt;=BR$5),IF(BR$5&gt;$N258,5,$K258)*10+IF(AND($F258&gt;=BR$5,$F258&lt;=BR$6),IF(AND($G258&gt;=BR$5,$G258&lt;=BR$6),5,IF($L258=1,2,1)),IF(AND($G258&gt;=BR$5,$G258&lt;=BR$6),IF($M258&gt;0,4,3),0)),IF(AND($D258&lt;=BR$6,$E258&gt;=BR$5),60,0)))</f>
        <v/>
      </c>
      <c r="BS258" s="80" t="str">
        <f>IF(OR($A258="",NOT(ISNUMBER($G258))),"",IF(AND($F258&lt;=BS$6,$G258&gt;=BS$5),IF(BS$5&gt;$N258,5,$K258)*10+IF(AND($F258&gt;=BS$5,$F258&lt;=BS$6),IF(AND($G258&gt;=BS$5,$G258&lt;=BS$6),5,IF($L258=1,2,1)),IF(AND($G258&gt;=BS$5,$G258&lt;=BS$6),IF($M258&gt;0,4,3),0)),IF(AND($D258&lt;=BS$6,$E258&gt;=BS$5),60,0)))</f>
        <v/>
      </c>
      <c r="BT258" s="80" t="str">
        <f>IF(OR($A258="",NOT(ISNUMBER($G258))),"",IF(AND($F258&lt;=BT$6,$G258&gt;=BT$5),IF(BT$5&gt;$N258,5,$K258)*10+IF(AND($F258&gt;=BT$5,$F258&lt;=BT$6),IF(AND($G258&gt;=BT$5,$G258&lt;=BT$6),5,IF($L258=1,2,1)),IF(AND($G258&gt;=BT$5,$G258&lt;=BT$6),IF($M258&gt;0,4,3),0)),IF(AND($D258&lt;=BT$6,$E258&gt;=BT$5),60,0)))</f>
        <v/>
      </c>
      <c r="BU258" s="80" t="str">
        <f>IF(OR($A258="",NOT(ISNUMBER($G258))),"",IF(AND($F258&lt;=BU$6,$G258&gt;=BU$5),IF(BU$5&gt;$N258,5,$K258)*10+IF(AND($F258&gt;=BU$5,$F258&lt;=BU$6),IF(AND($G258&gt;=BU$5,$G258&lt;=BU$6),5,IF($L258=1,2,1)),IF(AND($G258&gt;=BU$5,$G258&lt;=BU$6),IF($M258&gt;0,4,3),0)),IF(AND($D258&lt;=BU$6,$E258&gt;=BU$5),60,0)))</f>
        <v/>
      </c>
      <c r="BV258" s="80" t="str">
        <f>IF(OR($A258="",NOT(ISNUMBER($G258))),"",IF(AND($F258&lt;=BV$6,$G258&gt;=BV$5),IF(BV$5&gt;$N258,5,$K258)*10+IF(AND($F258&gt;=BV$5,$F258&lt;=BV$6),IF(AND($G258&gt;=BV$5,$G258&lt;=BV$6),5,IF($L258=1,2,1)),IF(AND($G258&gt;=BV$5,$G258&lt;=BV$6),IF($M258&gt;0,4,3),0)),IF(AND($D258&lt;=BV$6,$E258&gt;=BV$5),60,0)))</f>
        <v/>
      </c>
      <c r="BW258" s="80" t="str">
        <f>IF(OR($A258="",NOT(ISNUMBER($G258))),"",IF(AND($F258&lt;=BW$6,$G258&gt;=BW$5),IF(BW$5&gt;$N258,5,$K258)*10+IF(AND($F258&gt;=BW$5,$F258&lt;=BW$6),IF(AND($G258&gt;=BW$5,$G258&lt;=BW$6),5,IF($L258=1,2,1)),IF(AND($G258&gt;=BW$5,$G258&lt;=BW$6),IF($M258&gt;0,4,3),0)),IF(AND($D258&lt;=BW$6,$E258&gt;=BW$5),60,0)))</f>
        <v/>
      </c>
      <c r="BX258" s="80" t="str">
        <f>IF(OR($A258="",NOT(ISNUMBER($G258))),"",IF(AND($F258&lt;=BX$6,$G258&gt;=BX$5),IF(BX$5&gt;$N258,5,$K258)*10+IF(AND($F258&gt;=BX$5,$F258&lt;=BX$6),IF(AND($G258&gt;=BX$5,$G258&lt;=BX$6),5,IF($L258=1,2,1)),IF(AND($G258&gt;=BX$5,$G258&lt;=BX$6),IF($M258&gt;0,4,3),0)),IF(AND($D258&lt;=BX$6,$E258&gt;=BX$5),60,0)))</f>
        <v/>
      </c>
      <c r="BY258" s="80" t="str">
        <f>IF(OR($A258="",NOT(ISNUMBER($G258))),"",IF(AND($F258&lt;=BY$6,$G258&gt;=BY$5),IF(BY$5&gt;$N258,5,$K258)*10+IF(AND($F258&gt;=BY$5,$F258&lt;=BY$6),IF(AND($G258&gt;=BY$5,$G258&lt;=BY$6),5,IF($L258=1,2,1)),IF(AND($G258&gt;=BY$5,$G258&lt;=BY$6),IF($M258&gt;0,4,3),0)),IF(AND($D258&lt;=BY$6,$E258&gt;=BY$5),60,0)))</f>
        <v/>
      </c>
      <c r="BZ258" s="80" t="str">
        <f>IF(OR($A258="",NOT(ISNUMBER($G258))),"",IF(AND($F258&lt;=BZ$6,$G258&gt;=BZ$5),IF(BZ$5&gt;$N258,5,$K258)*10+IF(AND($F258&gt;=BZ$5,$F258&lt;=BZ$6),IF(AND($G258&gt;=BZ$5,$G258&lt;=BZ$6),5,IF($L258=1,2,1)),IF(AND($G258&gt;=BZ$5,$G258&lt;=BZ$6),IF($M258&gt;0,4,3),0)),IF(AND($D258&lt;=BZ$6,$E258&gt;=BZ$5),60,0)))</f>
        <v/>
      </c>
      <c r="CA258" s="80" t="str">
        <f>IF(OR($A258="",NOT(ISNUMBER($G258))),"",IF(AND($F258&lt;=CA$6,$G258&gt;=CA$5),IF(CA$5&gt;$N258,5,$K258)*10+IF(AND($F258&gt;=CA$5,$F258&lt;=CA$6),IF(AND($G258&gt;=CA$5,$G258&lt;=CA$6),5,IF($L258=1,2,1)),IF(AND($G258&gt;=CA$5,$G258&lt;=CA$6),IF($M258&gt;0,4,3),0)),IF(AND($D258&lt;=CA$6,$E258&gt;=CA$5),60,0)))</f>
        <v/>
      </c>
      <c r="CB258" s="80" t="str">
        <f>IF(OR($A258="",NOT(ISNUMBER($G258))),"",IF(AND($F258&lt;=CB$6,$G258&gt;=CB$5),IF(CB$5&gt;$N258,5,$K258)*10+IF(AND($F258&gt;=CB$5,$F258&lt;=CB$6),IF(AND($G258&gt;=CB$5,$G258&lt;=CB$6),5,IF($L258=1,2,1)),IF(AND($G258&gt;=CB$5,$G258&lt;=CB$6),IF($M258&gt;0,4,3),0)),IF(AND($D258&lt;=CB$6,$E258&gt;=CB$5),60,0)))</f>
        <v/>
      </c>
      <c r="CC258" s="80" t="str">
        <f>IF(OR($A258="",NOT(ISNUMBER($G258))),"",IF(AND($F258&lt;=CC$6,$G258&gt;=CC$5),IF(CC$5&gt;$N258,5,$K258)*10+IF(AND($F258&gt;=CC$5,$F258&lt;=CC$6),IF(AND($G258&gt;=CC$5,$G258&lt;=CC$6),5,IF($L258=1,2,1)),IF(AND($G258&gt;=CC$5,$G258&lt;=CC$6),IF($M258&gt;0,4,3),0)),IF(AND($D258&lt;=CC$6,$E258&gt;=CC$5),60,0)))</f>
        <v/>
      </c>
      <c r="CD258" s="80" t="str">
        <f>IF(OR($A258="",NOT(ISNUMBER($G258))),"",IF(AND($F258&lt;=CD$6,$G258&gt;=CD$5),IF(CD$5&gt;$N258,5,$K258)*10+IF(AND($F258&gt;=CD$5,$F258&lt;=CD$6),IF(AND($G258&gt;=CD$5,$G258&lt;=CD$6),5,IF($L258=1,2,1)),IF(AND($G258&gt;=CD$5,$G258&lt;=CD$6),IF($M258&gt;0,4,3),0)),IF(AND($D258&lt;=CD$6,$E258&gt;=CD$5),60,0)))</f>
        <v/>
      </c>
      <c r="CE258" s="80" t="str">
        <f>IF(OR($A258="",NOT(ISNUMBER($G258))),"",IF(AND($F258&lt;=CE$6,$G258&gt;=CE$5),IF(CE$5&gt;$N258,5,$K258)*10+IF(AND($F258&gt;=CE$5,$F258&lt;=CE$6),IF(AND($G258&gt;=CE$5,$G258&lt;=CE$6),5,IF($L258=1,2,1)),IF(AND($G258&gt;=CE$5,$G258&lt;=CE$6),IF($M258&gt;0,4,3),0)),IF(AND($D258&lt;=CE$6,$E258&gt;=CE$5),60,0)))</f>
        <v/>
      </c>
      <c r="CF258" s="80" t="str">
        <f>IF(OR($A258="",NOT(ISNUMBER($G258))),"",IF(AND($F258&lt;=CF$6,$G258&gt;=CF$5),IF(CF$5&gt;$N258,5,$K258)*10+IF(AND($F258&gt;=CF$5,$F258&lt;=CF$6),IF(AND($G258&gt;=CF$5,$G258&lt;=CF$6),5,IF($L258=1,2,1)),IF(AND($G258&gt;=CF$5,$G258&lt;=CF$6),IF($M258&gt;0,4,3),0)),IF(AND($D258&lt;=CF$6,$E258&gt;=CF$5),60,0)))</f>
        <v/>
      </c>
      <c r="CG258" s="80" t="str">
        <f>IF(OR($A258="",NOT(ISNUMBER($G258))),"",IF(AND($F258&lt;=CG$6,$G258&gt;=CG$5),IF(CG$5&gt;$N258,5,$K258)*10+IF(AND($F258&gt;=CG$5,$F258&lt;=CG$6),IF(AND($G258&gt;=CG$5,$G258&lt;=CG$6),5,IF($L258=1,2,1)),IF(AND($G258&gt;=CG$5,$G258&lt;=CG$6),IF($M258&gt;0,4,3),0)),IF(AND($D258&lt;=CG$6,$E258&gt;=CG$5),60,0)))</f>
        <v/>
      </c>
      <c r="CH258" s="80" t="str">
        <f>IF(OR($A258="",NOT(ISNUMBER($G258))),"",IF(AND($F258&lt;=CH$6,$G258&gt;=CH$5),IF(CH$5&gt;$N258,5,$K258)*10+IF(AND($F258&gt;=CH$5,$F258&lt;=CH$6),IF(AND($G258&gt;=CH$5,$G258&lt;=CH$6),5,IF($L258=1,2,1)),IF(AND($G258&gt;=CH$5,$G258&lt;=CH$6),IF($M258&gt;0,4,3),0)),IF(AND($D258&lt;=CH$6,$E258&gt;=CH$5),60,0)))</f>
        <v/>
      </c>
      <c r="CI258" s="80" t="str">
        <f>IF(OR($A258="",NOT(ISNUMBER($G258))),"",IF(AND($F258&lt;=CI$6,$G258&gt;=CI$5),IF(CI$5&gt;$N258,5,$K258)*10+IF(AND($F258&gt;=CI$5,$F258&lt;=CI$6),IF(AND($G258&gt;=CI$5,$G258&lt;=CI$6),5,IF($L258=1,2,1)),IF(AND($G258&gt;=CI$5,$G258&lt;=CI$6),IF($M258&gt;0,4,3),0)),IF(AND($D258&lt;=CI$6,$E258&gt;=CI$5),60,0)))</f>
        <v/>
      </c>
      <c r="CJ258" s="80" t="str">
        <f>IF(OR($A258="",NOT(ISNUMBER($G258))),"",IF(AND($F258&lt;=CJ$6,$G258&gt;=CJ$5),IF(CJ$5&gt;$N258,5,$K258)*10+IF(AND($F258&gt;=CJ$5,$F258&lt;=CJ$6),IF(AND($G258&gt;=CJ$5,$G258&lt;=CJ$6),5,IF($L258=1,2,1)),IF(AND($G258&gt;=CJ$5,$G258&lt;=CJ$6),IF($M258&gt;0,4,3),0)),IF(AND($D258&lt;=CJ$6,$E258&gt;=CJ$5),60,0)))</f>
        <v/>
      </c>
      <c r="CK258" s="80" t="str">
        <f>IF(OR($A258="",NOT(ISNUMBER($G258))),"",IF(AND($F258&lt;=CK$6,$G258&gt;=CK$5),IF(CK$5&gt;$N258,5,$K258)*10+IF(AND($F258&gt;=CK$5,$F258&lt;=CK$6),IF(AND($G258&gt;=CK$5,$G258&lt;=CK$6),5,IF($L258=1,2,1)),IF(AND($G258&gt;=CK$5,$G258&lt;=CK$6),IF($M258&gt;0,4,3),0)),IF(AND($D258&lt;=CK$6,$E258&gt;=CK$5),60,0)))</f>
        <v/>
      </c>
      <c r="CL258" s="80" t="str">
        <f>IF(OR($A258="",NOT(ISNUMBER($G258))),"",IF(AND($F258&lt;=CL$6,$G258&gt;=CL$5),IF(CL$5&gt;$N258,5,$K258)*10+IF(AND($F258&gt;=CL$5,$F258&lt;=CL$6),IF(AND($G258&gt;=CL$5,$G258&lt;=CL$6),5,IF($L258=1,2,1)),IF(AND($G258&gt;=CL$5,$G258&lt;=CL$6),IF($M258&gt;0,4,3),0)),IF(AND($D258&lt;=CL$6,$E258&gt;=CL$5),60,0)))</f>
        <v/>
      </c>
      <c r="CM258" s="80" t="str">
        <f>IF(OR($A258="",NOT(ISNUMBER($G258))),"",IF(AND($F258&lt;=CM$6,$G258&gt;=CM$5),IF(CM$5&gt;$N258,5,$K258)*10+IF(AND($F258&gt;=CM$5,$F258&lt;=CM$6),IF(AND($G258&gt;=CM$5,$G258&lt;=CM$6),5,IF($L258=1,2,1)),IF(AND($G258&gt;=CM$5,$G258&lt;=CM$6),IF($M258&gt;0,4,3),0)),IF(AND($D258&lt;=CM$6,$E258&gt;=CM$5),60,0)))</f>
        <v/>
      </c>
      <c r="CN258" s="80" t="str">
        <f>IF(OR($A258="",NOT(ISNUMBER($G258))),"",IF(AND($F258&lt;=CN$6,$G258&gt;=CN$5),IF(CN$5&gt;$N258,5,$K258)*10+IF(AND($F258&gt;=CN$5,$F258&lt;=CN$6),IF(AND($G258&gt;=CN$5,$G258&lt;=CN$6),5,IF($L258=1,2,1)),IF(AND($G258&gt;=CN$5,$G258&lt;=CN$6),IF($M258&gt;0,4,3),0)),IF(AND($D258&lt;=CN$6,$E258&gt;=CN$5),60,0)))</f>
        <v/>
      </c>
      <c r="CO258" s="80" t="str">
        <f>IF(OR($A258="",NOT(ISNUMBER($G258))),"",IF(AND($F258&lt;=CO$6,$G258&gt;=CO$5),IF(CO$5&gt;$N258,5,$K258)*10+IF(AND($F258&gt;=CO$5,$F258&lt;=CO$6),IF(AND($G258&gt;=CO$5,$G258&lt;=CO$6),5,IF($L258=1,2,1)),IF(AND($G258&gt;=CO$5,$G258&lt;=CO$6),IF($M258&gt;0,4,3),0)),IF(AND($D258&lt;=CO$6,$E258&gt;=CO$5),60,0)))</f>
        <v/>
      </c>
      <c r="CP258" s="80" t="str">
        <f>IF(OR($A258="",NOT(ISNUMBER($G258))),"",IF(AND($F258&lt;=CP$6,$G258&gt;=CP$5),IF(CP$5&gt;$N258,5,$K258)*10+IF(AND($F258&gt;=CP$5,$F258&lt;=CP$6),IF(AND($G258&gt;=CP$5,$G258&lt;=CP$6),5,IF($L258=1,2,1)),IF(AND($G258&gt;=CP$5,$G258&lt;=CP$6),IF($M258&gt;0,4,3),0)),IF(AND($D258&lt;=CP$6,$E258&gt;=CP$5),60,0)))</f>
        <v/>
      </c>
      <c r="CQ258" s="80" t="str">
        <f>IF(OR($A258="",NOT(ISNUMBER($G258))),"",IF(AND($F258&lt;=CQ$6,$G258&gt;=CQ$5),IF(CQ$5&gt;$N258,5,$K258)*10+IF(AND($F258&gt;=CQ$5,$F258&lt;=CQ$6),IF(AND($G258&gt;=CQ$5,$G258&lt;=CQ$6),5,IF($L258=1,2,1)),IF(AND($G258&gt;=CQ$5,$G258&lt;=CQ$6),IF($M258&gt;0,4,3),0)),IF(AND($D258&lt;=CQ$6,$E258&gt;=CQ$5),60,0)))</f>
        <v/>
      </c>
      <c r="CR258" s="80" t="str">
        <f>IF(OR($A258="",NOT(ISNUMBER($G258))),"",IF(AND($F258&lt;=CR$6,$G258&gt;=CR$5),IF(CR$5&gt;$N258,5,$K258)*10+IF(AND($F258&gt;=CR$5,$F258&lt;=CR$6),IF(AND($G258&gt;=CR$5,$G258&lt;=CR$6),5,IF($L258=1,2,1)),IF(AND($G258&gt;=CR$5,$G258&lt;=CR$6),IF($M258&gt;0,4,3),0)),IF(AND($D258&lt;=CR$6,$E258&gt;=CR$5),60,0)))</f>
        <v/>
      </c>
      <c r="CS258" s="80" t="str">
        <f>IF(OR($A258="",NOT(ISNUMBER($G258))),"",IF(AND($F258&lt;=CS$6,$G258&gt;=CS$5),IF(CS$5&gt;$N258,5,$K258)*10+IF(AND($F258&gt;=CS$5,$F258&lt;=CS$6),IF(AND($G258&gt;=CS$5,$G258&lt;=CS$6),5,IF($L258=1,2,1)),IF(AND($G258&gt;=CS$5,$G258&lt;=CS$6),IF($M258&gt;0,4,3),0)),IF(AND($D258&lt;=CS$6,$E258&gt;=CS$5),60,0)))</f>
        <v/>
      </c>
      <c r="CT258" s="80" t="str">
        <f>IF(OR($A258="",NOT(ISNUMBER($G258))),"",IF(AND($F258&lt;=CT$6,$G258&gt;=CT$5),IF(CT$5&gt;$N258,5,$K258)*10+IF(AND($F258&gt;=CT$5,$F258&lt;=CT$6),IF(AND($G258&gt;=CT$5,$G258&lt;=CT$6),5,IF($L258=1,2,1)),IF(AND($G258&gt;=CT$5,$G258&lt;=CT$6),IF($M258&gt;0,4,3),0)),IF(AND($D258&lt;=CT$6,$E258&gt;=CT$5),60,0)))</f>
        <v/>
      </c>
      <c r="CU258" s="80" t="str">
        <f>IF(OR($A258="",NOT(ISNUMBER($G258))),"",IF(AND($F258&lt;=CU$6,$G258&gt;=CU$5),IF(CU$5&gt;$N258,5,$K258)*10+IF(AND($F258&gt;=CU$5,$F258&lt;=CU$6),IF(AND($G258&gt;=CU$5,$G258&lt;=CU$6),5,IF($L258=1,2,1)),IF(AND($G258&gt;=CU$5,$G258&lt;=CU$6),IF($M258&gt;0,4,3),0)),IF(AND($D258&lt;=CU$6,$E258&gt;=CU$5),60,0)))</f>
        <v/>
      </c>
      <c r="CV258" s="80" t="str">
        <f>IF(OR($A258="",NOT(ISNUMBER($G258))),"",IF(AND($F258&lt;=CV$6,$G258&gt;=CV$5),IF(CV$5&gt;$N258,5,$K258)*10+IF(AND($F258&gt;=CV$5,$F258&lt;=CV$6),IF(AND($G258&gt;=CV$5,$G258&lt;=CV$6),5,IF($L258=1,2,1)),IF(AND($G258&gt;=CV$5,$G258&lt;=CV$6),IF($M258&gt;0,4,3),0)),IF(AND($D258&lt;=CV$6,$E258&gt;=CV$5),60,0)))</f>
        <v/>
      </c>
      <c r="CW258" s="80" t="str">
        <f>IF(OR($A258="",NOT(ISNUMBER($G258))),"",IF(AND($F258&lt;=CW$6,$G258&gt;=CW$5),IF(CW$5&gt;$N258,5,$K258)*10+IF(AND($F258&gt;=CW$5,$F258&lt;=CW$6),IF(AND($G258&gt;=CW$5,$G258&lt;=CW$6),5,IF($L258=1,2,1)),IF(AND($G258&gt;=CW$5,$G258&lt;=CW$6),IF($M258&gt;0,4,3),0)),IF(AND($D258&lt;=CW$6,$E258&gt;=CW$5),60,0)))</f>
        <v/>
      </c>
      <c r="CX258" s="80" t="str">
        <f>IF(OR($A258="",NOT(ISNUMBER($G258))),"",IF(AND($F258&lt;=CX$6,$G258&gt;=CX$5),IF(CX$5&gt;$N258,5,$K258)*10+IF(AND($F258&gt;=CX$5,$F258&lt;=CX$6),IF(AND($G258&gt;=CX$5,$G258&lt;=CX$6),5,IF($L258=1,2,1)),IF(AND($G258&gt;=CX$5,$G258&lt;=CX$6),IF($M258&gt;0,4,3),0)),IF(AND($D258&lt;=CX$6,$E258&gt;=CX$5),60,0)))</f>
        <v/>
      </c>
      <c r="CY258" s="80" t="str">
        <f>IF(OR($A258="",NOT(ISNUMBER($G258))),"",IF(AND($F258&lt;=CY$6,$G258&gt;=CY$5),IF(CY$5&gt;$N258,5,$K258)*10+IF(AND($F258&gt;=CY$5,$F258&lt;=CY$6),IF(AND($G258&gt;=CY$5,$G258&lt;=CY$6),5,IF($L258=1,2,1)),IF(AND($G258&gt;=CY$5,$G258&lt;=CY$6),IF($M258&gt;0,4,3),0)),IF(AND($D258&lt;=CY$6,$E258&gt;=CY$5),60,0)))</f>
        <v/>
      </c>
      <c r="CZ258" s="80" t="str">
        <f>IF(OR($A258="",NOT(ISNUMBER($G258))),"",IF(AND($F258&lt;=CZ$6,$G258&gt;=CZ$5),IF(CZ$5&gt;$N258,5,$K258)*10+IF(AND($F258&gt;=CZ$5,$F258&lt;=CZ$6),IF(AND($G258&gt;=CZ$5,$G258&lt;=CZ$6),5,IF($L258=1,2,1)),IF(AND($G258&gt;=CZ$5,$G258&lt;=CZ$6),IF($M258&gt;0,4,3),0)),IF(AND($D258&lt;=CZ$6,$E258&gt;=CZ$5),60,0)))</f>
        <v/>
      </c>
      <c r="DA258" s="80" t="str">
        <f>IF(OR($A258="",NOT(ISNUMBER($G258))),"",IF(AND($F258&lt;=DA$6,$G258&gt;=DA$5),IF(DA$5&gt;$N258,5,$K258)*10+IF(AND($F258&gt;=DA$5,$F258&lt;=DA$6),IF(AND($G258&gt;=DA$5,$G258&lt;=DA$6),5,IF($L258=1,2,1)),IF(AND($G258&gt;=DA$5,$G258&lt;=DA$6),IF($M258&gt;0,4,3),0)),IF(AND($D258&lt;=DA$6,$E258&gt;=DA$5),60,0)))</f>
        <v/>
      </c>
      <c r="DB258" s="80" t="str">
        <f>IF(OR($A258="",NOT(ISNUMBER($G258))),"",IF(AND($F258&lt;=DB$6,$G258&gt;=DB$5),IF(DB$5&gt;$N258,5,$K258)*10+IF(AND($F258&gt;=DB$5,$F258&lt;=DB$6),IF(AND($G258&gt;=DB$5,$G258&lt;=DB$6),5,IF($L258=1,2,1)),IF(AND($G258&gt;=DB$5,$G258&lt;=DB$6),IF($M258&gt;0,4,3),0)),IF(AND($D258&lt;=DB$6,$E258&gt;=DB$5),60,0)))</f>
        <v/>
      </c>
      <c r="DC258" s="80" t="str">
        <f>IF(OR($A258="",NOT(ISNUMBER($G258))),"",IF(AND($F258&lt;=DC$6,$G258&gt;=DC$5),IF(DC$5&gt;$N258,5,$K258)*10+IF(AND($F258&gt;=DC$5,$F258&lt;=DC$6),IF(AND($G258&gt;=DC$5,$G258&lt;=DC$6),5,IF($L258=1,2,1)),IF(AND($G258&gt;=DC$5,$G258&lt;=DC$6),IF($M258&gt;0,4,3),0)),IF(AND($D258&lt;=DC$6,$E258&gt;=DC$5),60,0)))</f>
        <v/>
      </c>
      <c r="DD258" s="80" t="str">
        <f>IF(OR($A258="",NOT(ISNUMBER($G258))),"",IF(AND($F258&lt;=DD$6,$G258&gt;=DD$5),IF(DD$5&gt;$N258,5,$K258)*10+IF(AND($F258&gt;=DD$5,$F258&lt;=DD$6),IF(AND($G258&gt;=DD$5,$G258&lt;=DD$6),5,IF($L258=1,2,1)),IF(AND($G258&gt;=DD$5,$G258&lt;=DD$6),IF($M258&gt;0,4,3),0)),IF(AND($D258&lt;=DD$6,$E258&gt;=DD$5),60,0)))</f>
        <v/>
      </c>
      <c r="DE258" s="80" t="str">
        <f>IF(OR($A258="",NOT(ISNUMBER($G258))),"",IF(AND($F258&lt;=DE$6,$G258&gt;=DE$5),IF(DE$5&gt;$N258,5,$K258)*10+IF(AND($F258&gt;=DE$5,$F258&lt;=DE$6),IF(AND($G258&gt;=DE$5,$G258&lt;=DE$6),5,IF($L258=1,2,1)),IF(AND($G258&gt;=DE$5,$G258&lt;=DE$6),IF($M258&gt;0,4,3),0)),IF(AND($D258&lt;=DE$6,$E258&gt;=DE$5),60,0)))</f>
        <v/>
      </c>
      <c r="DF258" s="80" t="str">
        <f>IF(OR($A258="",NOT(ISNUMBER($G258))),"",IF(AND($F258&lt;=DF$6,$G258&gt;=DF$5),IF(DF$5&gt;$N258,5,$K258)*10+IF(AND($F258&gt;=DF$5,$F258&lt;=DF$6),IF(AND($G258&gt;=DF$5,$G258&lt;=DF$6),5,IF($L258=1,2,1)),IF(AND($G258&gt;=DF$5,$G258&lt;=DF$6),IF($M258&gt;0,4,3),0)),IF(AND($D258&lt;=DF$6,$E258&gt;=DF$5),60,0)))</f>
        <v/>
      </c>
      <c r="DG258" s="80" t="str">
        <f>IF(OR($A258="",NOT(ISNUMBER($G258))),"",IF(AND($F258&lt;=DG$6,$G258&gt;=DG$5),IF(DG$5&gt;$N258,5,$K258)*10+IF(AND($F258&gt;=DG$5,$F258&lt;=DG$6),IF(AND($G258&gt;=DG$5,$G258&lt;=DG$6),5,IF($L258=1,2,1)),IF(AND($G258&gt;=DG$5,$G258&lt;=DG$6),IF($M258&gt;0,4,3),0)),IF(AND($D258&lt;=DG$6,$E258&gt;=DG$5),60,0)))</f>
        <v/>
      </c>
      <c r="DH258" s="80" t="str">
        <f>IF(OR($A258="",NOT(ISNUMBER($G258))),"",IF(AND($F258&lt;=DH$6,$G258&gt;=DH$5),IF(DH$5&gt;$N258,5,$K258)*10+IF(AND($F258&gt;=DH$5,$F258&lt;=DH$6),IF(AND($G258&gt;=DH$5,$G258&lt;=DH$6),5,IF($L258=1,2,1)),IF(AND($G258&gt;=DH$5,$G258&lt;=DH$6),IF($M258&gt;0,4,3),0)),IF(AND($D258&lt;=DH$6,$E258&gt;=DH$5),60,0)))</f>
        <v/>
      </c>
      <c r="DI258" s="80" t="str">
        <f>IF(OR($A258="",NOT(ISNUMBER($G258))),"",IF(AND($F258&lt;=DI$6,$G258&gt;=DI$5),IF(DI$5&gt;$N258,5,$K258)*10+IF(AND($F258&gt;=DI$5,$F258&lt;=DI$6),IF(AND($G258&gt;=DI$5,$G258&lt;=DI$6),5,IF($L258=1,2,1)),IF(AND($G258&gt;=DI$5,$G258&lt;=DI$6),IF($M258&gt;0,4,3),0)),IF(AND($D258&lt;=DI$6,$E258&gt;=DI$5),60,0)))</f>
        <v/>
      </c>
      <c r="DJ258" s="80" t="str">
        <f>IF(OR($A258="",NOT(ISNUMBER($G258))),"",IF(AND($F258&lt;=DJ$6,$G258&gt;=DJ$5),IF(DJ$5&gt;$N258,5,$K258)*10+IF(AND($F258&gt;=DJ$5,$F258&lt;=DJ$6),IF(AND($G258&gt;=DJ$5,$G258&lt;=DJ$6),5,IF($L258=1,2,1)),IF(AND($G258&gt;=DJ$5,$G258&lt;=DJ$6),IF($M258&gt;0,4,3),0)),IF(AND($D258&lt;=DJ$6,$E258&gt;=DJ$5),60,0)))</f>
        <v/>
      </c>
      <c r="DK258" s="80" t="str">
        <f>IF(OR($A258="",NOT(ISNUMBER($G258))),"",IF(AND($F258&lt;=DK$6,$G258&gt;=DK$5),IF(DK$5&gt;$N258,5,$K258)*10+IF(AND($F258&gt;=DK$5,$F258&lt;=DK$6),IF(AND($G258&gt;=DK$5,$G258&lt;=DK$6),5,IF($L258=1,2,1)),IF(AND($G258&gt;=DK$5,$G258&lt;=DK$6),IF($M258&gt;0,4,3),0)),IF(AND($D258&lt;=DK$6,$E258&gt;=DK$5),60,0)))</f>
        <v/>
      </c>
      <c r="DL258" s="80" t="str">
        <f>IF(OR($A258="",NOT(ISNUMBER($G258))),"",IF(AND($F258&lt;=DL$6,$G258&gt;=DL$5),IF(DL$5&gt;$N258,5,$K258)*10+IF(AND($F258&gt;=DL$5,$F258&lt;=DL$6),IF(AND($G258&gt;=DL$5,$G258&lt;=DL$6),5,IF($L258=1,2,1)),IF(AND($G258&gt;=DL$5,$G258&lt;=DL$6),IF($M258&gt;0,4,3),0)),IF(AND($D258&lt;=DL$6,$E258&gt;=DL$5),60,0)))</f>
        <v/>
      </c>
      <c r="DM258" s="80" t="str">
        <f>IF(OR($A258="",NOT(ISNUMBER($G258))),"",IF(AND($F258&lt;=DM$6,$G258&gt;=DM$5),IF(DM$5&gt;$N258,5,$K258)*10+IF(AND($F258&gt;=DM$5,$F258&lt;=DM$6),IF(AND($G258&gt;=DM$5,$G258&lt;=DM$6),5,IF($L258=1,2,1)),IF(AND($G258&gt;=DM$5,$G258&lt;=DM$6),IF($M258&gt;0,4,3),0)),IF(AND($D258&lt;=DM$6,$E258&gt;=DM$5),60,0)))</f>
        <v/>
      </c>
      <c r="DN258" s="80" t="str">
        <f>IF(OR($A258="",NOT(ISNUMBER($G258))),"",IF(AND($F258&lt;=DN$6,$G258&gt;=DN$5),IF(DN$5&gt;$N258,5,$K258)*10+IF(AND($F258&gt;=DN$5,$F258&lt;=DN$6),IF(AND($G258&gt;=DN$5,$G258&lt;=DN$6),5,IF($L258=1,2,1)),IF(AND($G258&gt;=DN$5,$G258&lt;=DN$6),IF($M258&gt;0,4,3),0)),IF(AND($D258&lt;=DN$6,$E258&gt;=DN$5),60,0)))</f>
        <v/>
      </c>
      <c r="DO258" s="80" t="str">
        <f>IF(OR($A258="",NOT(ISNUMBER($G258))),"",IF(AND($F258&lt;=DO$6,$G258&gt;=DO$5),IF(DO$5&gt;$N258,5,$K258)*10+IF(AND($F258&gt;=DO$5,$F258&lt;=DO$6),IF(AND($G258&gt;=DO$5,$G258&lt;=DO$6),5,IF($L258=1,2,1)),IF(AND($G258&gt;=DO$5,$G258&lt;=DO$6),IF($M258&gt;0,4,3),0)),IF(AND($D258&lt;=DO$6,$E258&gt;=DO$5),60,0)))</f>
        <v/>
      </c>
      <c r="DP258" s="80" t="str">
        <f>IF(OR($A258="",NOT(ISNUMBER($G258))),"",IF(AND($F258&lt;=DP$6,$G258&gt;=DP$5),IF(DP$5&gt;$N258,5,$K258)*10+IF(AND($F258&gt;=DP$5,$F258&lt;=DP$6),IF(AND($G258&gt;=DP$5,$G258&lt;=DP$6),5,IF($L258=1,2,1)),IF(AND($G258&gt;=DP$5,$G258&lt;=DP$6),IF($M258&gt;0,4,3),0)),IF(AND($D258&lt;=DP$6,$E258&gt;=DP$5),60,0)))</f>
        <v/>
      </c>
      <c r="DQ258" s="80" t="str">
        <f>IF(OR($A258="",NOT(ISNUMBER($G258))),"",IF(AND($F258&lt;=DQ$6,$G258&gt;=DQ$5),IF(DQ$5&gt;$N258,5,$K258)*10+IF(AND($F258&gt;=DQ$5,$F258&lt;=DQ$6),IF(AND($G258&gt;=DQ$5,$G258&lt;=DQ$6),5,IF($L258=1,2,1)),IF(AND($G258&gt;=DQ$5,$G258&lt;=DQ$6),IF($M258&gt;0,4,3),0)),IF(AND($D258&lt;=DQ$6,$E258&gt;=DQ$5),60,0)))</f>
        <v/>
      </c>
      <c r="DR258" s="80" t="str">
        <f>IF(OR($A258="",NOT(ISNUMBER($G258))),"",IF(AND($F258&lt;=DR$6,$G258&gt;=DR$5),IF(DR$5&gt;$N258,5,$K258)*10+IF(AND($F258&gt;=DR$5,$F258&lt;=DR$6),IF(AND($G258&gt;=DR$5,$G258&lt;=DR$6),5,IF($L258=1,2,1)),IF(AND($G258&gt;=DR$5,$G258&lt;=DR$6),IF($M258&gt;0,4,3),0)),IF(AND($D258&lt;=DR$6,$E258&gt;=DR$5),60,0)))</f>
        <v/>
      </c>
      <c r="DS258" s="80" t="str">
        <f>IF(OR($A258="",NOT(ISNUMBER($G258))),"",IF(AND($F258&lt;=DS$6,$G258&gt;=DS$5),IF(DS$5&gt;$N258,5,$K258)*10+IF(AND($F258&gt;=DS$5,$F258&lt;=DS$6),IF(AND($G258&gt;=DS$5,$G258&lt;=DS$6),5,IF($L258=1,2,1)),IF(AND($G258&gt;=DS$5,$G258&lt;=DS$6),IF($M258&gt;0,4,3),0)),IF(AND($D258&lt;=DS$6,$E258&gt;=DS$5),60,0)))</f>
        <v/>
      </c>
      <c r="DT258" s="80" t="str">
        <f>IF(OR($A258="",NOT(ISNUMBER($G258))),"",IF(AND($F258&lt;=DT$6,$G258&gt;=DT$5),IF(DT$5&gt;$N258,5,$K258)*10+IF(AND($F258&gt;=DT$5,$F258&lt;=DT$6),IF(AND($G258&gt;=DT$5,$G258&lt;=DT$6),5,IF($L258=1,2,1)),IF(AND($G258&gt;=DT$5,$G258&lt;=DT$6),IF($M258&gt;0,4,3),0)),IF(AND($D258&lt;=DT$6,$E258&gt;=DT$5),60,0)))</f>
        <v/>
      </c>
      <c r="DU258" s="80" t="str">
        <f>IF(OR($A258="",NOT(ISNUMBER($G258))),"",IF(AND($F258&lt;=DU$6,$G258&gt;=DU$5),IF(DU$5&gt;$N258,5,$K258)*10+IF(AND($F258&gt;=DU$5,$F258&lt;=DU$6),IF(AND($G258&gt;=DU$5,$G258&lt;=DU$6),5,IF($L258=1,2,1)),IF(AND($G258&gt;=DU$5,$G258&lt;=DU$6),IF($M258&gt;0,4,3),0)),IF(AND($D258&lt;=DU$6,$E258&gt;=DU$5),60,0)))</f>
        <v/>
      </c>
      <c r="DV258" s="80" t="str">
        <f>IF(OR($A258="",NOT(ISNUMBER($G258))),"",IF(AND($F258&lt;=DV$6,$G258&gt;=DV$5),IF(DV$5&gt;$N258,5,$K258)*10+IF(AND($F258&gt;=DV$5,$F258&lt;=DV$6),IF(AND($G258&gt;=DV$5,$G258&lt;=DV$6),5,IF($L258=1,2,1)),IF(AND($G258&gt;=DV$5,$G258&lt;=DV$6),IF($M258&gt;0,4,3),0)),IF(AND($D258&lt;=DV$6,$E258&gt;=DV$5),60,0)))</f>
        <v/>
      </c>
      <c r="DW258" s="80" t="str">
        <f>IF(OR($A258="",NOT(ISNUMBER($G258))),"",IF(AND($F258&lt;=DW$6,$G258&gt;=DW$5),IF(DW$5&gt;$N258,5,$K258)*10+IF(AND($F258&gt;=DW$5,$F258&lt;=DW$6),IF(AND($G258&gt;=DW$5,$G258&lt;=DW$6),5,IF($L258=1,2,1)),IF(AND($G258&gt;=DW$5,$G258&lt;=DW$6),IF($M258&gt;0,4,3),0)),IF(AND($D258&lt;=DW$6,$E258&gt;=DW$5),60,0)))</f>
        <v/>
      </c>
      <c r="DX258" s="80" t="str">
        <f>IF(OR($A258="",NOT(ISNUMBER($G258))),"",IF(AND($F258&lt;=DX$6,$G258&gt;=DX$5),IF(DX$5&gt;$N258,5,$K258)*10+IF(AND($F258&gt;=DX$5,$F258&lt;=DX$6),IF(AND($G258&gt;=DX$5,$G258&lt;=DX$6),5,IF($L258=1,2,1)),IF(AND($G258&gt;=DX$5,$G258&lt;=DX$6),IF($M258&gt;0,4,3),0)),IF(AND($D258&lt;=DX$6,$E258&gt;=DX$5),60,0)))</f>
        <v/>
      </c>
      <c r="DY258" s="80" t="str">
        <f>IF(OR($A258="",NOT(ISNUMBER($G258))),"",IF(AND($F258&lt;=DY$6,$G258&gt;=DY$5),IF(DY$5&gt;$N258,5,$K258)*10+IF(AND($F258&gt;=DY$5,$F258&lt;=DY$6),IF(AND($G258&gt;=DY$5,$G258&lt;=DY$6),5,IF($L258=1,2,1)),IF(AND($G258&gt;=DY$5,$G258&lt;=DY$6),IF($M258&gt;0,4,3),0)),IF(AND($D258&lt;=DY$6,$E258&gt;=DY$5),60,0)))</f>
        <v/>
      </c>
      <c r="DZ258" s="80" t="str">
        <f>IF(OR($A258="",NOT(ISNUMBER($G258))),"",IF(AND($F258&lt;=DZ$6,$G258&gt;=DZ$5),IF(DZ$5&gt;$N258,5,$K258)*10+IF(AND($F258&gt;=DZ$5,$F258&lt;=DZ$6),IF(AND($G258&gt;=DZ$5,$G258&lt;=DZ$6),5,IF($L258=1,2,1)),IF(AND($G258&gt;=DZ$5,$G258&lt;=DZ$6),IF($M258&gt;0,4,3),0)),IF(AND($D258&lt;=DZ$6,$E258&gt;=DZ$5),60,0)))</f>
        <v/>
      </c>
      <c r="EA258" s="80" t="str">
        <f>IF(OR($A258="",NOT(ISNUMBER($G258))),"",IF(AND($F258&lt;=EA$6,$G258&gt;=EA$5),IF(EA$5&gt;$N258,5,$K258)*10+IF(AND($F258&gt;=EA$5,$F258&lt;=EA$6),IF(AND($G258&gt;=EA$5,$G258&lt;=EA$6),5,IF($L258=1,2,1)),IF(AND($G258&gt;=EA$5,$G258&lt;=EA$6),IF($M258&gt;0,4,3),0)),IF(AND($D258&lt;=EA$6,$E258&gt;=EA$5),60,0)))</f>
        <v/>
      </c>
      <c r="EB258" s="80" t="str">
        <f>IF(OR($A258="",NOT(ISNUMBER($G258))),"",IF(AND($F258&lt;=EB$6,$G258&gt;=EB$5),IF(EB$5&gt;$N258,5,$K258)*10+IF(AND($F258&gt;=EB$5,$F258&lt;=EB$6),IF(AND($G258&gt;=EB$5,$G258&lt;=EB$6),5,IF($L258=1,2,1)),IF(AND($G258&gt;=EB$5,$G258&lt;=EB$6),IF($M258&gt;0,4,3),0)),IF(AND($D258&lt;=EB$6,$E258&gt;=EB$5),60,0)))</f>
        <v/>
      </c>
      <c r="EC258" s="80" t="str">
        <f>IF(OR($A258="",NOT(ISNUMBER($G258))),"",IF(AND($F258&lt;=EC$6,$G258&gt;=EC$5),IF(EC$5&gt;$N258,5,$K258)*10+IF(AND($F258&gt;=EC$5,$F258&lt;=EC$6),IF(AND($G258&gt;=EC$5,$G258&lt;=EC$6),5,IF($L258=1,2,1)),IF(AND($G258&gt;=EC$5,$G258&lt;=EC$6),IF($M258&gt;0,4,3),0)),IF(AND($D258&lt;=EC$6,$E258&gt;=EC$5),60,0)))</f>
        <v/>
      </c>
      <c r="ED258" s="80" t="str">
        <f>IF(OR($A258="",NOT(ISNUMBER($G258))),"",IF(AND($F258&lt;=ED$6,$G258&gt;=ED$5),IF(ED$5&gt;$N258,5,$K258)*10+IF(AND($F258&gt;=ED$5,$F258&lt;=ED$6),IF(AND($G258&gt;=ED$5,$G258&lt;=ED$6),5,IF($L258=1,2,1)),IF(AND($G258&gt;=ED$5,$G258&lt;=ED$6),IF($M258&gt;0,4,3),0)),IF(AND($D258&lt;=ED$6,$E258&gt;=ED$5),60,0)))</f>
        <v/>
      </c>
    </row>
    <row r="259" ht="18" customHeight="1">
      <c r="A259" s="52" t="str">
        <f>IF(Tasks!$B259="","",Tasks!$A259)</f>
        <v/>
      </c>
      <c r="B259" s="78" t="str">
        <f>IF(Tasks!$B259="","",Tasks!$B259)</f>
        <v/>
      </c>
      <c r="C259" s="25" t="str">
        <f>IF($B259="","",IF(AND(Tasks!$D259="",Tasks!$G259=""),"-",IF(Tasks!$D259="","",Tasks!$D259&amp;IF(OR(Tasks!$E259="",Tasks!$E259="FS"),IF(N(Tasks!$F259)=0,"","FS"),Tasks!$E259)&amp;IF(N(Tasks!$F259)=0,"",IF(Tasks!$F259&gt;0,"+","")&amp;Tasks!$F259))&amp;IF(AND(Tasks!$D259&lt;&gt;"",Tasks!$G259&lt;&gt;""),", ","")&amp;IF(Tasks!$G259="","",Tasks!$G259&amp;IF(OR(Tasks!$H259="",Tasks!$H259="FS"),IF(N(Tasks!$I259)=0,"","FS"),Tasks!$H259)&amp;IF(N(Tasks!$I259)=0,"",IF(Tasks!$I259&gt;0,"+","")&amp;Tasks!$I259))))</f>
        <v/>
      </c>
      <c r="D259" s="51" t="str">
        <f>IF(OR($B259="",Tasks!$Q259=""),"",Tasks!$Q259)</f>
        <v/>
      </c>
      <c r="E259" s="51" t="str">
        <f>IF(OR($B259="",Tasks!$R259=""),"",Tasks!$R259)</f>
        <v/>
      </c>
      <c r="F259" s="51" t="str">
        <f>IF(OR($B259="",Tasks!$S259=""),"",Tasks!$S259)</f>
        <v/>
      </c>
      <c r="G259" s="51" t="str">
        <f>IF(OR($B259="",Tasks!$T259=""),"",Tasks!$T259)</f>
        <v/>
      </c>
      <c r="H259" s="52" t="str">
        <f>IF($B259="","",Tasks!$AE259)</f>
        <v/>
      </c>
      <c r="I259" s="79" t="str">
        <f>IF($B259="","",Tasks!$AF259)</f>
        <v/>
      </c>
      <c r="J259" s="53" t="str">
        <f>IF(OR($B259="",Tasks!$V259=""),"",Tasks!$V259)</f>
        <v/>
      </c>
      <c r="K259" s="52" t="str">
        <f>IF($B259="","",Tasks!$AA259)</f>
        <v/>
      </c>
      <c r="L259" s="52" t="str">
        <f>IF($B259="","",Tasks!$AB259)</f>
        <v/>
      </c>
      <c r="M259" s="52" t="str">
        <f>IF($B259="","",Tasks!$Z259)</f>
        <v/>
      </c>
      <c r="N259" s="52" t="str">
        <f>IF(OR($B259="",Tasks!$AG259=""),"",Tasks!$AG259)</f>
        <v/>
      </c>
      <c r="O259" s="80" t="str">
        <f>IF(OR($A259="",NOT(ISNUMBER($G259))),"",IF(AND($F259&lt;=O$6,$G259&gt;=O$5),IF(O$5&gt;$N259,5,$K259)*10+IF(AND($F259&gt;=O$5,$F259&lt;=O$6),IF(AND($G259&gt;=O$5,$G259&lt;=O$6),5,IF($L259=1,2,1)),IF(AND($G259&gt;=O$5,$G259&lt;=O$6),IF($M259&gt;0,4,3),0)),IF(AND($D259&lt;=O$6,$E259&gt;=O$5),60,0)))</f>
        <v/>
      </c>
      <c r="P259" s="80" t="str">
        <f>IF(OR($A259="",NOT(ISNUMBER($G259))),"",IF(AND($F259&lt;=P$6,$G259&gt;=P$5),IF(P$5&gt;$N259,5,$K259)*10+IF(AND($F259&gt;=P$5,$F259&lt;=P$6),IF(AND($G259&gt;=P$5,$G259&lt;=P$6),5,IF($L259=1,2,1)),IF(AND($G259&gt;=P$5,$G259&lt;=P$6),IF($M259&gt;0,4,3),0)),IF(AND($D259&lt;=P$6,$E259&gt;=P$5),60,0)))</f>
        <v/>
      </c>
      <c r="Q259" s="80" t="str">
        <f>IF(OR($A259="",NOT(ISNUMBER($G259))),"",IF(AND($F259&lt;=Q$6,$G259&gt;=Q$5),IF(Q$5&gt;$N259,5,$K259)*10+IF(AND($F259&gt;=Q$5,$F259&lt;=Q$6),IF(AND($G259&gt;=Q$5,$G259&lt;=Q$6),5,IF($L259=1,2,1)),IF(AND($G259&gt;=Q$5,$G259&lt;=Q$6),IF($M259&gt;0,4,3),0)),IF(AND($D259&lt;=Q$6,$E259&gt;=Q$5),60,0)))</f>
        <v/>
      </c>
      <c r="R259" s="80" t="str">
        <f>IF(OR($A259="",NOT(ISNUMBER($G259))),"",IF(AND($F259&lt;=R$6,$G259&gt;=R$5),IF(R$5&gt;$N259,5,$K259)*10+IF(AND($F259&gt;=R$5,$F259&lt;=R$6),IF(AND($G259&gt;=R$5,$G259&lt;=R$6),5,IF($L259=1,2,1)),IF(AND($G259&gt;=R$5,$G259&lt;=R$6),IF($M259&gt;0,4,3),0)),IF(AND($D259&lt;=R$6,$E259&gt;=R$5),60,0)))</f>
        <v/>
      </c>
      <c r="S259" s="80" t="str">
        <f>IF(OR($A259="",NOT(ISNUMBER($G259))),"",IF(AND($F259&lt;=S$6,$G259&gt;=S$5),IF(S$5&gt;$N259,5,$K259)*10+IF(AND($F259&gt;=S$5,$F259&lt;=S$6),IF(AND($G259&gt;=S$5,$G259&lt;=S$6),5,IF($L259=1,2,1)),IF(AND($G259&gt;=S$5,$G259&lt;=S$6),IF($M259&gt;0,4,3),0)),IF(AND($D259&lt;=S$6,$E259&gt;=S$5),60,0)))</f>
        <v/>
      </c>
      <c r="T259" s="80" t="str">
        <f>IF(OR($A259="",NOT(ISNUMBER($G259))),"",IF(AND($F259&lt;=T$6,$G259&gt;=T$5),IF(T$5&gt;$N259,5,$K259)*10+IF(AND($F259&gt;=T$5,$F259&lt;=T$6),IF(AND($G259&gt;=T$5,$G259&lt;=T$6),5,IF($L259=1,2,1)),IF(AND($G259&gt;=T$5,$G259&lt;=T$6),IF($M259&gt;0,4,3),0)),IF(AND($D259&lt;=T$6,$E259&gt;=T$5),60,0)))</f>
        <v/>
      </c>
      <c r="U259" s="80" t="str">
        <f>IF(OR($A259="",NOT(ISNUMBER($G259))),"",IF(AND($F259&lt;=U$6,$G259&gt;=U$5),IF(U$5&gt;$N259,5,$K259)*10+IF(AND($F259&gt;=U$5,$F259&lt;=U$6),IF(AND($G259&gt;=U$5,$G259&lt;=U$6),5,IF($L259=1,2,1)),IF(AND($G259&gt;=U$5,$G259&lt;=U$6),IF($M259&gt;0,4,3),0)),IF(AND($D259&lt;=U$6,$E259&gt;=U$5),60,0)))</f>
        <v/>
      </c>
      <c r="V259" s="80" t="str">
        <f>IF(OR($A259="",NOT(ISNUMBER($G259))),"",IF(AND($F259&lt;=V$6,$G259&gt;=V$5),IF(V$5&gt;$N259,5,$K259)*10+IF(AND($F259&gt;=V$5,$F259&lt;=V$6),IF(AND($G259&gt;=V$5,$G259&lt;=V$6),5,IF($L259=1,2,1)),IF(AND($G259&gt;=V$5,$G259&lt;=V$6),IF($M259&gt;0,4,3),0)),IF(AND($D259&lt;=V$6,$E259&gt;=V$5),60,0)))</f>
        <v/>
      </c>
      <c r="W259" s="80" t="str">
        <f>IF(OR($A259="",NOT(ISNUMBER($G259))),"",IF(AND($F259&lt;=W$6,$G259&gt;=W$5),IF(W$5&gt;$N259,5,$K259)*10+IF(AND($F259&gt;=W$5,$F259&lt;=W$6),IF(AND($G259&gt;=W$5,$G259&lt;=W$6),5,IF($L259=1,2,1)),IF(AND($G259&gt;=W$5,$G259&lt;=W$6),IF($M259&gt;0,4,3),0)),IF(AND($D259&lt;=W$6,$E259&gt;=W$5),60,0)))</f>
        <v/>
      </c>
      <c r="X259" s="80" t="str">
        <f>IF(OR($A259="",NOT(ISNUMBER($G259))),"",IF(AND($F259&lt;=X$6,$G259&gt;=X$5),IF(X$5&gt;$N259,5,$K259)*10+IF(AND($F259&gt;=X$5,$F259&lt;=X$6),IF(AND($G259&gt;=X$5,$G259&lt;=X$6),5,IF($L259=1,2,1)),IF(AND($G259&gt;=X$5,$G259&lt;=X$6),IF($M259&gt;0,4,3),0)),IF(AND($D259&lt;=X$6,$E259&gt;=X$5),60,0)))</f>
        <v/>
      </c>
      <c r="Y259" s="80" t="str">
        <f>IF(OR($A259="",NOT(ISNUMBER($G259))),"",IF(AND($F259&lt;=Y$6,$G259&gt;=Y$5),IF(Y$5&gt;$N259,5,$K259)*10+IF(AND($F259&gt;=Y$5,$F259&lt;=Y$6),IF(AND($G259&gt;=Y$5,$G259&lt;=Y$6),5,IF($L259=1,2,1)),IF(AND($G259&gt;=Y$5,$G259&lt;=Y$6),IF($M259&gt;0,4,3),0)),IF(AND($D259&lt;=Y$6,$E259&gt;=Y$5),60,0)))</f>
        <v/>
      </c>
      <c r="Z259" s="80" t="str">
        <f>IF(OR($A259="",NOT(ISNUMBER($G259))),"",IF(AND($F259&lt;=Z$6,$G259&gt;=Z$5),IF(Z$5&gt;$N259,5,$K259)*10+IF(AND($F259&gt;=Z$5,$F259&lt;=Z$6),IF(AND($G259&gt;=Z$5,$G259&lt;=Z$6),5,IF($L259=1,2,1)),IF(AND($G259&gt;=Z$5,$G259&lt;=Z$6),IF($M259&gt;0,4,3),0)),IF(AND($D259&lt;=Z$6,$E259&gt;=Z$5),60,0)))</f>
        <v/>
      </c>
      <c r="AA259" s="80" t="str">
        <f>IF(OR($A259="",NOT(ISNUMBER($G259))),"",IF(AND($F259&lt;=AA$6,$G259&gt;=AA$5),IF(AA$5&gt;$N259,5,$K259)*10+IF(AND($F259&gt;=AA$5,$F259&lt;=AA$6),IF(AND($G259&gt;=AA$5,$G259&lt;=AA$6),5,IF($L259=1,2,1)),IF(AND($G259&gt;=AA$5,$G259&lt;=AA$6),IF($M259&gt;0,4,3),0)),IF(AND($D259&lt;=AA$6,$E259&gt;=AA$5),60,0)))</f>
        <v/>
      </c>
      <c r="AB259" s="80" t="str">
        <f>IF(OR($A259="",NOT(ISNUMBER($G259))),"",IF(AND($F259&lt;=AB$6,$G259&gt;=AB$5),IF(AB$5&gt;$N259,5,$K259)*10+IF(AND($F259&gt;=AB$5,$F259&lt;=AB$6),IF(AND($G259&gt;=AB$5,$G259&lt;=AB$6),5,IF($L259=1,2,1)),IF(AND($G259&gt;=AB$5,$G259&lt;=AB$6),IF($M259&gt;0,4,3),0)),IF(AND($D259&lt;=AB$6,$E259&gt;=AB$5),60,0)))</f>
        <v/>
      </c>
      <c r="AC259" s="80" t="str">
        <f>IF(OR($A259="",NOT(ISNUMBER($G259))),"",IF(AND($F259&lt;=AC$6,$G259&gt;=AC$5),IF(AC$5&gt;$N259,5,$K259)*10+IF(AND($F259&gt;=AC$5,$F259&lt;=AC$6),IF(AND($G259&gt;=AC$5,$G259&lt;=AC$6),5,IF($L259=1,2,1)),IF(AND($G259&gt;=AC$5,$G259&lt;=AC$6),IF($M259&gt;0,4,3),0)),IF(AND($D259&lt;=AC$6,$E259&gt;=AC$5),60,0)))</f>
        <v/>
      </c>
      <c r="AD259" s="80" t="str">
        <f>IF(OR($A259="",NOT(ISNUMBER($G259))),"",IF(AND($F259&lt;=AD$6,$G259&gt;=AD$5),IF(AD$5&gt;$N259,5,$K259)*10+IF(AND($F259&gt;=AD$5,$F259&lt;=AD$6),IF(AND($G259&gt;=AD$5,$G259&lt;=AD$6),5,IF($L259=1,2,1)),IF(AND($G259&gt;=AD$5,$G259&lt;=AD$6),IF($M259&gt;0,4,3),0)),IF(AND($D259&lt;=AD$6,$E259&gt;=AD$5),60,0)))</f>
        <v/>
      </c>
      <c r="AE259" s="80" t="str">
        <f>IF(OR($A259="",NOT(ISNUMBER($G259))),"",IF(AND($F259&lt;=AE$6,$G259&gt;=AE$5),IF(AE$5&gt;$N259,5,$K259)*10+IF(AND($F259&gt;=AE$5,$F259&lt;=AE$6),IF(AND($G259&gt;=AE$5,$G259&lt;=AE$6),5,IF($L259=1,2,1)),IF(AND($G259&gt;=AE$5,$G259&lt;=AE$6),IF($M259&gt;0,4,3),0)),IF(AND($D259&lt;=AE$6,$E259&gt;=AE$5),60,0)))</f>
        <v/>
      </c>
      <c r="AF259" s="80" t="str">
        <f>IF(OR($A259="",NOT(ISNUMBER($G259))),"",IF(AND($F259&lt;=AF$6,$G259&gt;=AF$5),IF(AF$5&gt;$N259,5,$K259)*10+IF(AND($F259&gt;=AF$5,$F259&lt;=AF$6),IF(AND($G259&gt;=AF$5,$G259&lt;=AF$6),5,IF($L259=1,2,1)),IF(AND($G259&gt;=AF$5,$G259&lt;=AF$6),IF($M259&gt;0,4,3),0)),IF(AND($D259&lt;=AF$6,$E259&gt;=AF$5),60,0)))</f>
        <v/>
      </c>
      <c r="AG259" s="80" t="str">
        <f>IF(OR($A259="",NOT(ISNUMBER($G259))),"",IF(AND($F259&lt;=AG$6,$G259&gt;=AG$5),IF(AG$5&gt;$N259,5,$K259)*10+IF(AND($F259&gt;=AG$5,$F259&lt;=AG$6),IF(AND($G259&gt;=AG$5,$G259&lt;=AG$6),5,IF($L259=1,2,1)),IF(AND($G259&gt;=AG$5,$G259&lt;=AG$6),IF($M259&gt;0,4,3),0)),IF(AND($D259&lt;=AG$6,$E259&gt;=AG$5),60,0)))</f>
        <v/>
      </c>
      <c r="AH259" s="80" t="str">
        <f>IF(OR($A259="",NOT(ISNUMBER($G259))),"",IF(AND($F259&lt;=AH$6,$G259&gt;=AH$5),IF(AH$5&gt;$N259,5,$K259)*10+IF(AND($F259&gt;=AH$5,$F259&lt;=AH$6),IF(AND($G259&gt;=AH$5,$G259&lt;=AH$6),5,IF($L259=1,2,1)),IF(AND($G259&gt;=AH$5,$G259&lt;=AH$6),IF($M259&gt;0,4,3),0)),IF(AND($D259&lt;=AH$6,$E259&gt;=AH$5),60,0)))</f>
        <v/>
      </c>
      <c r="AI259" s="80" t="str">
        <f>IF(OR($A259="",NOT(ISNUMBER($G259))),"",IF(AND($F259&lt;=AI$6,$G259&gt;=AI$5),IF(AI$5&gt;$N259,5,$K259)*10+IF(AND($F259&gt;=AI$5,$F259&lt;=AI$6),IF(AND($G259&gt;=AI$5,$G259&lt;=AI$6),5,IF($L259=1,2,1)),IF(AND($G259&gt;=AI$5,$G259&lt;=AI$6),IF($M259&gt;0,4,3),0)),IF(AND($D259&lt;=AI$6,$E259&gt;=AI$5),60,0)))</f>
        <v/>
      </c>
      <c r="AJ259" s="80" t="str">
        <f>IF(OR($A259="",NOT(ISNUMBER($G259))),"",IF(AND($F259&lt;=AJ$6,$G259&gt;=AJ$5),IF(AJ$5&gt;$N259,5,$K259)*10+IF(AND($F259&gt;=AJ$5,$F259&lt;=AJ$6),IF(AND($G259&gt;=AJ$5,$G259&lt;=AJ$6),5,IF($L259=1,2,1)),IF(AND($G259&gt;=AJ$5,$G259&lt;=AJ$6),IF($M259&gt;0,4,3),0)),IF(AND($D259&lt;=AJ$6,$E259&gt;=AJ$5),60,0)))</f>
        <v/>
      </c>
      <c r="AK259" s="80" t="str">
        <f>IF(OR($A259="",NOT(ISNUMBER($G259))),"",IF(AND($F259&lt;=AK$6,$G259&gt;=AK$5),IF(AK$5&gt;$N259,5,$K259)*10+IF(AND($F259&gt;=AK$5,$F259&lt;=AK$6),IF(AND($G259&gt;=AK$5,$G259&lt;=AK$6),5,IF($L259=1,2,1)),IF(AND($G259&gt;=AK$5,$G259&lt;=AK$6),IF($M259&gt;0,4,3),0)),IF(AND($D259&lt;=AK$6,$E259&gt;=AK$5),60,0)))</f>
        <v/>
      </c>
      <c r="AL259" s="80" t="str">
        <f>IF(OR($A259="",NOT(ISNUMBER($G259))),"",IF(AND($F259&lt;=AL$6,$G259&gt;=AL$5),IF(AL$5&gt;$N259,5,$K259)*10+IF(AND($F259&gt;=AL$5,$F259&lt;=AL$6),IF(AND($G259&gt;=AL$5,$G259&lt;=AL$6),5,IF($L259=1,2,1)),IF(AND($G259&gt;=AL$5,$G259&lt;=AL$6),IF($M259&gt;0,4,3),0)),IF(AND($D259&lt;=AL$6,$E259&gt;=AL$5),60,0)))</f>
        <v/>
      </c>
      <c r="AM259" s="80" t="str">
        <f>IF(OR($A259="",NOT(ISNUMBER($G259))),"",IF(AND($F259&lt;=AM$6,$G259&gt;=AM$5),IF(AM$5&gt;$N259,5,$K259)*10+IF(AND($F259&gt;=AM$5,$F259&lt;=AM$6),IF(AND($G259&gt;=AM$5,$G259&lt;=AM$6),5,IF($L259=1,2,1)),IF(AND($G259&gt;=AM$5,$G259&lt;=AM$6),IF($M259&gt;0,4,3),0)),IF(AND($D259&lt;=AM$6,$E259&gt;=AM$5),60,0)))</f>
        <v/>
      </c>
      <c r="AN259" s="80" t="str">
        <f>IF(OR($A259="",NOT(ISNUMBER($G259))),"",IF(AND($F259&lt;=AN$6,$G259&gt;=AN$5),IF(AN$5&gt;$N259,5,$K259)*10+IF(AND($F259&gt;=AN$5,$F259&lt;=AN$6),IF(AND($G259&gt;=AN$5,$G259&lt;=AN$6),5,IF($L259=1,2,1)),IF(AND($G259&gt;=AN$5,$G259&lt;=AN$6),IF($M259&gt;0,4,3),0)),IF(AND($D259&lt;=AN$6,$E259&gt;=AN$5),60,0)))</f>
        <v/>
      </c>
      <c r="AO259" s="80" t="str">
        <f>IF(OR($A259="",NOT(ISNUMBER($G259))),"",IF(AND($F259&lt;=AO$6,$G259&gt;=AO$5),IF(AO$5&gt;$N259,5,$K259)*10+IF(AND($F259&gt;=AO$5,$F259&lt;=AO$6),IF(AND($G259&gt;=AO$5,$G259&lt;=AO$6),5,IF($L259=1,2,1)),IF(AND($G259&gt;=AO$5,$G259&lt;=AO$6),IF($M259&gt;0,4,3),0)),IF(AND($D259&lt;=AO$6,$E259&gt;=AO$5),60,0)))</f>
        <v/>
      </c>
      <c r="AP259" s="80" t="str">
        <f>IF(OR($A259="",NOT(ISNUMBER($G259))),"",IF(AND($F259&lt;=AP$6,$G259&gt;=AP$5),IF(AP$5&gt;$N259,5,$K259)*10+IF(AND($F259&gt;=AP$5,$F259&lt;=AP$6),IF(AND($G259&gt;=AP$5,$G259&lt;=AP$6),5,IF($L259=1,2,1)),IF(AND($G259&gt;=AP$5,$G259&lt;=AP$6),IF($M259&gt;0,4,3),0)),IF(AND($D259&lt;=AP$6,$E259&gt;=AP$5),60,0)))</f>
        <v/>
      </c>
      <c r="AQ259" s="80" t="str">
        <f>IF(OR($A259="",NOT(ISNUMBER($G259))),"",IF(AND($F259&lt;=AQ$6,$G259&gt;=AQ$5),IF(AQ$5&gt;$N259,5,$K259)*10+IF(AND($F259&gt;=AQ$5,$F259&lt;=AQ$6),IF(AND($G259&gt;=AQ$5,$G259&lt;=AQ$6),5,IF($L259=1,2,1)),IF(AND($G259&gt;=AQ$5,$G259&lt;=AQ$6),IF($M259&gt;0,4,3),0)),IF(AND($D259&lt;=AQ$6,$E259&gt;=AQ$5),60,0)))</f>
        <v/>
      </c>
      <c r="AR259" s="80" t="str">
        <f>IF(OR($A259="",NOT(ISNUMBER($G259))),"",IF(AND($F259&lt;=AR$6,$G259&gt;=AR$5),IF(AR$5&gt;$N259,5,$K259)*10+IF(AND($F259&gt;=AR$5,$F259&lt;=AR$6),IF(AND($G259&gt;=AR$5,$G259&lt;=AR$6),5,IF($L259=1,2,1)),IF(AND($G259&gt;=AR$5,$G259&lt;=AR$6),IF($M259&gt;0,4,3),0)),IF(AND($D259&lt;=AR$6,$E259&gt;=AR$5),60,0)))</f>
        <v/>
      </c>
      <c r="AS259" s="80" t="str">
        <f>IF(OR($A259="",NOT(ISNUMBER($G259))),"",IF(AND($F259&lt;=AS$6,$G259&gt;=AS$5),IF(AS$5&gt;$N259,5,$K259)*10+IF(AND($F259&gt;=AS$5,$F259&lt;=AS$6),IF(AND($G259&gt;=AS$5,$G259&lt;=AS$6),5,IF($L259=1,2,1)),IF(AND($G259&gt;=AS$5,$G259&lt;=AS$6),IF($M259&gt;0,4,3),0)),IF(AND($D259&lt;=AS$6,$E259&gt;=AS$5),60,0)))</f>
        <v/>
      </c>
      <c r="AT259" s="80" t="str">
        <f>IF(OR($A259="",NOT(ISNUMBER($G259))),"",IF(AND($F259&lt;=AT$6,$G259&gt;=AT$5),IF(AT$5&gt;$N259,5,$K259)*10+IF(AND($F259&gt;=AT$5,$F259&lt;=AT$6),IF(AND($G259&gt;=AT$5,$G259&lt;=AT$6),5,IF($L259=1,2,1)),IF(AND($G259&gt;=AT$5,$G259&lt;=AT$6),IF($M259&gt;0,4,3),0)),IF(AND($D259&lt;=AT$6,$E259&gt;=AT$5),60,0)))</f>
        <v/>
      </c>
      <c r="AU259" s="80" t="str">
        <f>IF(OR($A259="",NOT(ISNUMBER($G259))),"",IF(AND($F259&lt;=AU$6,$G259&gt;=AU$5),IF(AU$5&gt;$N259,5,$K259)*10+IF(AND($F259&gt;=AU$5,$F259&lt;=AU$6),IF(AND($G259&gt;=AU$5,$G259&lt;=AU$6),5,IF($L259=1,2,1)),IF(AND($G259&gt;=AU$5,$G259&lt;=AU$6),IF($M259&gt;0,4,3),0)),IF(AND($D259&lt;=AU$6,$E259&gt;=AU$5),60,0)))</f>
        <v/>
      </c>
      <c r="AV259" s="80" t="str">
        <f>IF(OR($A259="",NOT(ISNUMBER($G259))),"",IF(AND($F259&lt;=AV$6,$G259&gt;=AV$5),IF(AV$5&gt;$N259,5,$K259)*10+IF(AND($F259&gt;=AV$5,$F259&lt;=AV$6),IF(AND($G259&gt;=AV$5,$G259&lt;=AV$6),5,IF($L259=1,2,1)),IF(AND($G259&gt;=AV$5,$G259&lt;=AV$6),IF($M259&gt;0,4,3),0)),IF(AND($D259&lt;=AV$6,$E259&gt;=AV$5),60,0)))</f>
        <v/>
      </c>
      <c r="AW259" s="80" t="str">
        <f>IF(OR($A259="",NOT(ISNUMBER($G259))),"",IF(AND($F259&lt;=AW$6,$G259&gt;=AW$5),IF(AW$5&gt;$N259,5,$K259)*10+IF(AND($F259&gt;=AW$5,$F259&lt;=AW$6),IF(AND($G259&gt;=AW$5,$G259&lt;=AW$6),5,IF($L259=1,2,1)),IF(AND($G259&gt;=AW$5,$G259&lt;=AW$6),IF($M259&gt;0,4,3),0)),IF(AND($D259&lt;=AW$6,$E259&gt;=AW$5),60,0)))</f>
        <v/>
      </c>
      <c r="AX259" s="80" t="str">
        <f>IF(OR($A259="",NOT(ISNUMBER($G259))),"",IF(AND($F259&lt;=AX$6,$G259&gt;=AX$5),IF(AX$5&gt;$N259,5,$K259)*10+IF(AND($F259&gt;=AX$5,$F259&lt;=AX$6),IF(AND($G259&gt;=AX$5,$G259&lt;=AX$6),5,IF($L259=1,2,1)),IF(AND($G259&gt;=AX$5,$G259&lt;=AX$6),IF($M259&gt;0,4,3),0)),IF(AND($D259&lt;=AX$6,$E259&gt;=AX$5),60,0)))</f>
        <v/>
      </c>
      <c r="AY259" s="80" t="str">
        <f>IF(OR($A259="",NOT(ISNUMBER($G259))),"",IF(AND($F259&lt;=AY$6,$G259&gt;=AY$5),IF(AY$5&gt;$N259,5,$K259)*10+IF(AND($F259&gt;=AY$5,$F259&lt;=AY$6),IF(AND($G259&gt;=AY$5,$G259&lt;=AY$6),5,IF($L259=1,2,1)),IF(AND($G259&gt;=AY$5,$G259&lt;=AY$6),IF($M259&gt;0,4,3),0)),IF(AND($D259&lt;=AY$6,$E259&gt;=AY$5),60,0)))</f>
        <v/>
      </c>
      <c r="AZ259" s="80" t="str">
        <f>IF(OR($A259="",NOT(ISNUMBER($G259))),"",IF(AND($F259&lt;=AZ$6,$G259&gt;=AZ$5),IF(AZ$5&gt;$N259,5,$K259)*10+IF(AND($F259&gt;=AZ$5,$F259&lt;=AZ$6),IF(AND($G259&gt;=AZ$5,$G259&lt;=AZ$6),5,IF($L259=1,2,1)),IF(AND($G259&gt;=AZ$5,$G259&lt;=AZ$6),IF($M259&gt;0,4,3),0)),IF(AND($D259&lt;=AZ$6,$E259&gt;=AZ$5),60,0)))</f>
        <v/>
      </c>
      <c r="BA259" s="80" t="str">
        <f>IF(OR($A259="",NOT(ISNUMBER($G259))),"",IF(AND($F259&lt;=BA$6,$G259&gt;=BA$5),IF(BA$5&gt;$N259,5,$K259)*10+IF(AND($F259&gt;=BA$5,$F259&lt;=BA$6),IF(AND($G259&gt;=BA$5,$G259&lt;=BA$6),5,IF($L259=1,2,1)),IF(AND($G259&gt;=BA$5,$G259&lt;=BA$6),IF($M259&gt;0,4,3),0)),IF(AND($D259&lt;=BA$6,$E259&gt;=BA$5),60,0)))</f>
        <v/>
      </c>
      <c r="BB259" s="80" t="str">
        <f>IF(OR($A259="",NOT(ISNUMBER($G259))),"",IF(AND($F259&lt;=BB$6,$G259&gt;=BB$5),IF(BB$5&gt;$N259,5,$K259)*10+IF(AND($F259&gt;=BB$5,$F259&lt;=BB$6),IF(AND($G259&gt;=BB$5,$G259&lt;=BB$6),5,IF($L259=1,2,1)),IF(AND($G259&gt;=BB$5,$G259&lt;=BB$6),IF($M259&gt;0,4,3),0)),IF(AND($D259&lt;=BB$6,$E259&gt;=BB$5),60,0)))</f>
        <v/>
      </c>
      <c r="BC259" s="80" t="str">
        <f>IF(OR($A259="",NOT(ISNUMBER($G259))),"",IF(AND($F259&lt;=BC$6,$G259&gt;=BC$5),IF(BC$5&gt;$N259,5,$K259)*10+IF(AND($F259&gt;=BC$5,$F259&lt;=BC$6),IF(AND($G259&gt;=BC$5,$G259&lt;=BC$6),5,IF($L259=1,2,1)),IF(AND($G259&gt;=BC$5,$G259&lt;=BC$6),IF($M259&gt;0,4,3),0)),IF(AND($D259&lt;=BC$6,$E259&gt;=BC$5),60,0)))</f>
        <v/>
      </c>
      <c r="BD259" s="80" t="str">
        <f>IF(OR($A259="",NOT(ISNUMBER($G259))),"",IF(AND($F259&lt;=BD$6,$G259&gt;=BD$5),IF(BD$5&gt;$N259,5,$K259)*10+IF(AND($F259&gt;=BD$5,$F259&lt;=BD$6),IF(AND($G259&gt;=BD$5,$G259&lt;=BD$6),5,IF($L259=1,2,1)),IF(AND($G259&gt;=BD$5,$G259&lt;=BD$6),IF($M259&gt;0,4,3),0)),IF(AND($D259&lt;=BD$6,$E259&gt;=BD$5),60,0)))</f>
        <v/>
      </c>
      <c r="BE259" s="80" t="str">
        <f>IF(OR($A259="",NOT(ISNUMBER($G259))),"",IF(AND($F259&lt;=BE$6,$G259&gt;=BE$5),IF(BE$5&gt;$N259,5,$K259)*10+IF(AND($F259&gt;=BE$5,$F259&lt;=BE$6),IF(AND($G259&gt;=BE$5,$G259&lt;=BE$6),5,IF($L259=1,2,1)),IF(AND($G259&gt;=BE$5,$G259&lt;=BE$6),IF($M259&gt;0,4,3),0)),IF(AND($D259&lt;=BE$6,$E259&gt;=BE$5),60,0)))</f>
        <v/>
      </c>
      <c r="BF259" s="80" t="str">
        <f>IF(OR($A259="",NOT(ISNUMBER($G259))),"",IF(AND($F259&lt;=BF$6,$G259&gt;=BF$5),IF(BF$5&gt;$N259,5,$K259)*10+IF(AND($F259&gt;=BF$5,$F259&lt;=BF$6),IF(AND($G259&gt;=BF$5,$G259&lt;=BF$6),5,IF($L259=1,2,1)),IF(AND($G259&gt;=BF$5,$G259&lt;=BF$6),IF($M259&gt;0,4,3),0)),IF(AND($D259&lt;=BF$6,$E259&gt;=BF$5),60,0)))</f>
        <v/>
      </c>
      <c r="BG259" s="80" t="str">
        <f>IF(OR($A259="",NOT(ISNUMBER($G259))),"",IF(AND($F259&lt;=BG$6,$G259&gt;=BG$5),IF(BG$5&gt;$N259,5,$K259)*10+IF(AND($F259&gt;=BG$5,$F259&lt;=BG$6),IF(AND($G259&gt;=BG$5,$G259&lt;=BG$6),5,IF($L259=1,2,1)),IF(AND($G259&gt;=BG$5,$G259&lt;=BG$6),IF($M259&gt;0,4,3),0)),IF(AND($D259&lt;=BG$6,$E259&gt;=BG$5),60,0)))</f>
        <v/>
      </c>
      <c r="BH259" s="80" t="str">
        <f>IF(OR($A259="",NOT(ISNUMBER($G259))),"",IF(AND($F259&lt;=BH$6,$G259&gt;=BH$5),IF(BH$5&gt;$N259,5,$K259)*10+IF(AND($F259&gt;=BH$5,$F259&lt;=BH$6),IF(AND($G259&gt;=BH$5,$G259&lt;=BH$6),5,IF($L259=1,2,1)),IF(AND($G259&gt;=BH$5,$G259&lt;=BH$6),IF($M259&gt;0,4,3),0)),IF(AND($D259&lt;=BH$6,$E259&gt;=BH$5),60,0)))</f>
        <v/>
      </c>
      <c r="BI259" s="80" t="str">
        <f>IF(OR($A259="",NOT(ISNUMBER($G259))),"",IF(AND($F259&lt;=BI$6,$G259&gt;=BI$5),IF(BI$5&gt;$N259,5,$K259)*10+IF(AND($F259&gt;=BI$5,$F259&lt;=BI$6),IF(AND($G259&gt;=BI$5,$G259&lt;=BI$6),5,IF($L259=1,2,1)),IF(AND($G259&gt;=BI$5,$G259&lt;=BI$6),IF($M259&gt;0,4,3),0)),IF(AND($D259&lt;=BI$6,$E259&gt;=BI$5),60,0)))</f>
        <v/>
      </c>
      <c r="BJ259" s="80" t="str">
        <f>IF(OR($A259="",NOT(ISNUMBER($G259))),"",IF(AND($F259&lt;=BJ$6,$G259&gt;=BJ$5),IF(BJ$5&gt;$N259,5,$K259)*10+IF(AND($F259&gt;=BJ$5,$F259&lt;=BJ$6),IF(AND($G259&gt;=BJ$5,$G259&lt;=BJ$6),5,IF($L259=1,2,1)),IF(AND($G259&gt;=BJ$5,$G259&lt;=BJ$6),IF($M259&gt;0,4,3),0)),IF(AND($D259&lt;=BJ$6,$E259&gt;=BJ$5),60,0)))</f>
        <v/>
      </c>
      <c r="BK259" s="80" t="str">
        <f>IF(OR($A259="",NOT(ISNUMBER($G259))),"",IF(AND($F259&lt;=BK$6,$G259&gt;=BK$5),IF(BK$5&gt;$N259,5,$K259)*10+IF(AND($F259&gt;=BK$5,$F259&lt;=BK$6),IF(AND($G259&gt;=BK$5,$G259&lt;=BK$6),5,IF($L259=1,2,1)),IF(AND($G259&gt;=BK$5,$G259&lt;=BK$6),IF($M259&gt;0,4,3),0)),IF(AND($D259&lt;=BK$6,$E259&gt;=BK$5),60,0)))</f>
        <v/>
      </c>
      <c r="BL259" s="80" t="str">
        <f>IF(OR($A259="",NOT(ISNUMBER($G259))),"",IF(AND($F259&lt;=BL$6,$G259&gt;=BL$5),IF(BL$5&gt;$N259,5,$K259)*10+IF(AND($F259&gt;=BL$5,$F259&lt;=BL$6),IF(AND($G259&gt;=BL$5,$G259&lt;=BL$6),5,IF($L259=1,2,1)),IF(AND($G259&gt;=BL$5,$G259&lt;=BL$6),IF($M259&gt;0,4,3),0)),IF(AND($D259&lt;=BL$6,$E259&gt;=BL$5),60,0)))</f>
        <v/>
      </c>
      <c r="BM259" s="80" t="str">
        <f>IF(OR($A259="",NOT(ISNUMBER($G259))),"",IF(AND($F259&lt;=BM$6,$G259&gt;=BM$5),IF(BM$5&gt;$N259,5,$K259)*10+IF(AND($F259&gt;=BM$5,$F259&lt;=BM$6),IF(AND($G259&gt;=BM$5,$G259&lt;=BM$6),5,IF($L259=1,2,1)),IF(AND($G259&gt;=BM$5,$G259&lt;=BM$6),IF($M259&gt;0,4,3),0)),IF(AND($D259&lt;=BM$6,$E259&gt;=BM$5),60,0)))</f>
        <v/>
      </c>
      <c r="BN259" s="80" t="str">
        <f>IF(OR($A259="",NOT(ISNUMBER($G259))),"",IF(AND($F259&lt;=BN$6,$G259&gt;=BN$5),IF(BN$5&gt;$N259,5,$K259)*10+IF(AND($F259&gt;=BN$5,$F259&lt;=BN$6),IF(AND($G259&gt;=BN$5,$G259&lt;=BN$6),5,IF($L259=1,2,1)),IF(AND($G259&gt;=BN$5,$G259&lt;=BN$6),IF($M259&gt;0,4,3),0)),IF(AND($D259&lt;=BN$6,$E259&gt;=BN$5),60,0)))</f>
        <v/>
      </c>
      <c r="BO259" s="80" t="str">
        <f>IF(OR($A259="",NOT(ISNUMBER($G259))),"",IF(AND($F259&lt;=BO$6,$G259&gt;=BO$5),IF(BO$5&gt;$N259,5,$K259)*10+IF(AND($F259&gt;=BO$5,$F259&lt;=BO$6),IF(AND($G259&gt;=BO$5,$G259&lt;=BO$6),5,IF($L259=1,2,1)),IF(AND($G259&gt;=BO$5,$G259&lt;=BO$6),IF($M259&gt;0,4,3),0)),IF(AND($D259&lt;=BO$6,$E259&gt;=BO$5),60,0)))</f>
        <v/>
      </c>
      <c r="BP259" s="80" t="str">
        <f>IF(OR($A259="",NOT(ISNUMBER($G259))),"",IF(AND($F259&lt;=BP$6,$G259&gt;=BP$5),IF(BP$5&gt;$N259,5,$K259)*10+IF(AND($F259&gt;=BP$5,$F259&lt;=BP$6),IF(AND($G259&gt;=BP$5,$G259&lt;=BP$6),5,IF($L259=1,2,1)),IF(AND($G259&gt;=BP$5,$G259&lt;=BP$6),IF($M259&gt;0,4,3),0)),IF(AND($D259&lt;=BP$6,$E259&gt;=BP$5),60,0)))</f>
        <v/>
      </c>
      <c r="BQ259" s="80" t="str">
        <f>IF(OR($A259="",NOT(ISNUMBER($G259))),"",IF(AND($F259&lt;=BQ$6,$G259&gt;=BQ$5),IF(BQ$5&gt;$N259,5,$K259)*10+IF(AND($F259&gt;=BQ$5,$F259&lt;=BQ$6),IF(AND($G259&gt;=BQ$5,$G259&lt;=BQ$6),5,IF($L259=1,2,1)),IF(AND($G259&gt;=BQ$5,$G259&lt;=BQ$6),IF($M259&gt;0,4,3),0)),IF(AND($D259&lt;=BQ$6,$E259&gt;=BQ$5),60,0)))</f>
        <v/>
      </c>
      <c r="BR259" s="80" t="str">
        <f>IF(OR($A259="",NOT(ISNUMBER($G259))),"",IF(AND($F259&lt;=BR$6,$G259&gt;=BR$5),IF(BR$5&gt;$N259,5,$K259)*10+IF(AND($F259&gt;=BR$5,$F259&lt;=BR$6),IF(AND($G259&gt;=BR$5,$G259&lt;=BR$6),5,IF($L259=1,2,1)),IF(AND($G259&gt;=BR$5,$G259&lt;=BR$6),IF($M259&gt;0,4,3),0)),IF(AND($D259&lt;=BR$6,$E259&gt;=BR$5),60,0)))</f>
        <v/>
      </c>
      <c r="BS259" s="80" t="str">
        <f>IF(OR($A259="",NOT(ISNUMBER($G259))),"",IF(AND($F259&lt;=BS$6,$G259&gt;=BS$5),IF(BS$5&gt;$N259,5,$K259)*10+IF(AND($F259&gt;=BS$5,$F259&lt;=BS$6),IF(AND($G259&gt;=BS$5,$G259&lt;=BS$6),5,IF($L259=1,2,1)),IF(AND($G259&gt;=BS$5,$G259&lt;=BS$6),IF($M259&gt;0,4,3),0)),IF(AND($D259&lt;=BS$6,$E259&gt;=BS$5),60,0)))</f>
        <v/>
      </c>
      <c r="BT259" s="80" t="str">
        <f>IF(OR($A259="",NOT(ISNUMBER($G259))),"",IF(AND($F259&lt;=BT$6,$G259&gt;=BT$5),IF(BT$5&gt;$N259,5,$K259)*10+IF(AND($F259&gt;=BT$5,$F259&lt;=BT$6),IF(AND($G259&gt;=BT$5,$G259&lt;=BT$6),5,IF($L259=1,2,1)),IF(AND($G259&gt;=BT$5,$G259&lt;=BT$6),IF($M259&gt;0,4,3),0)),IF(AND($D259&lt;=BT$6,$E259&gt;=BT$5),60,0)))</f>
        <v/>
      </c>
      <c r="BU259" s="80" t="str">
        <f>IF(OR($A259="",NOT(ISNUMBER($G259))),"",IF(AND($F259&lt;=BU$6,$G259&gt;=BU$5),IF(BU$5&gt;$N259,5,$K259)*10+IF(AND($F259&gt;=BU$5,$F259&lt;=BU$6),IF(AND($G259&gt;=BU$5,$G259&lt;=BU$6),5,IF($L259=1,2,1)),IF(AND($G259&gt;=BU$5,$G259&lt;=BU$6),IF($M259&gt;0,4,3),0)),IF(AND($D259&lt;=BU$6,$E259&gt;=BU$5),60,0)))</f>
        <v/>
      </c>
      <c r="BV259" s="80" t="str">
        <f>IF(OR($A259="",NOT(ISNUMBER($G259))),"",IF(AND($F259&lt;=BV$6,$G259&gt;=BV$5),IF(BV$5&gt;$N259,5,$K259)*10+IF(AND($F259&gt;=BV$5,$F259&lt;=BV$6),IF(AND($G259&gt;=BV$5,$G259&lt;=BV$6),5,IF($L259=1,2,1)),IF(AND($G259&gt;=BV$5,$G259&lt;=BV$6),IF($M259&gt;0,4,3),0)),IF(AND($D259&lt;=BV$6,$E259&gt;=BV$5),60,0)))</f>
        <v/>
      </c>
      <c r="BW259" s="80" t="str">
        <f>IF(OR($A259="",NOT(ISNUMBER($G259))),"",IF(AND($F259&lt;=BW$6,$G259&gt;=BW$5),IF(BW$5&gt;$N259,5,$K259)*10+IF(AND($F259&gt;=BW$5,$F259&lt;=BW$6),IF(AND($G259&gt;=BW$5,$G259&lt;=BW$6),5,IF($L259=1,2,1)),IF(AND($G259&gt;=BW$5,$G259&lt;=BW$6),IF($M259&gt;0,4,3),0)),IF(AND($D259&lt;=BW$6,$E259&gt;=BW$5),60,0)))</f>
        <v/>
      </c>
      <c r="BX259" s="80" t="str">
        <f>IF(OR($A259="",NOT(ISNUMBER($G259))),"",IF(AND($F259&lt;=BX$6,$G259&gt;=BX$5),IF(BX$5&gt;$N259,5,$K259)*10+IF(AND($F259&gt;=BX$5,$F259&lt;=BX$6),IF(AND($G259&gt;=BX$5,$G259&lt;=BX$6),5,IF($L259=1,2,1)),IF(AND($G259&gt;=BX$5,$G259&lt;=BX$6),IF($M259&gt;0,4,3),0)),IF(AND($D259&lt;=BX$6,$E259&gt;=BX$5),60,0)))</f>
        <v/>
      </c>
      <c r="BY259" s="80" t="str">
        <f>IF(OR($A259="",NOT(ISNUMBER($G259))),"",IF(AND($F259&lt;=BY$6,$G259&gt;=BY$5),IF(BY$5&gt;$N259,5,$K259)*10+IF(AND($F259&gt;=BY$5,$F259&lt;=BY$6),IF(AND($G259&gt;=BY$5,$G259&lt;=BY$6),5,IF($L259=1,2,1)),IF(AND($G259&gt;=BY$5,$G259&lt;=BY$6),IF($M259&gt;0,4,3),0)),IF(AND($D259&lt;=BY$6,$E259&gt;=BY$5),60,0)))</f>
        <v/>
      </c>
      <c r="BZ259" s="80" t="str">
        <f>IF(OR($A259="",NOT(ISNUMBER($G259))),"",IF(AND($F259&lt;=BZ$6,$G259&gt;=BZ$5),IF(BZ$5&gt;$N259,5,$K259)*10+IF(AND($F259&gt;=BZ$5,$F259&lt;=BZ$6),IF(AND($G259&gt;=BZ$5,$G259&lt;=BZ$6),5,IF($L259=1,2,1)),IF(AND($G259&gt;=BZ$5,$G259&lt;=BZ$6),IF($M259&gt;0,4,3),0)),IF(AND($D259&lt;=BZ$6,$E259&gt;=BZ$5),60,0)))</f>
        <v/>
      </c>
      <c r="CA259" s="80" t="str">
        <f>IF(OR($A259="",NOT(ISNUMBER($G259))),"",IF(AND($F259&lt;=CA$6,$G259&gt;=CA$5),IF(CA$5&gt;$N259,5,$K259)*10+IF(AND($F259&gt;=CA$5,$F259&lt;=CA$6),IF(AND($G259&gt;=CA$5,$G259&lt;=CA$6),5,IF($L259=1,2,1)),IF(AND($G259&gt;=CA$5,$G259&lt;=CA$6),IF($M259&gt;0,4,3),0)),IF(AND($D259&lt;=CA$6,$E259&gt;=CA$5),60,0)))</f>
        <v/>
      </c>
      <c r="CB259" s="80" t="str">
        <f>IF(OR($A259="",NOT(ISNUMBER($G259))),"",IF(AND($F259&lt;=CB$6,$G259&gt;=CB$5),IF(CB$5&gt;$N259,5,$K259)*10+IF(AND($F259&gt;=CB$5,$F259&lt;=CB$6),IF(AND($G259&gt;=CB$5,$G259&lt;=CB$6),5,IF($L259=1,2,1)),IF(AND($G259&gt;=CB$5,$G259&lt;=CB$6),IF($M259&gt;0,4,3),0)),IF(AND($D259&lt;=CB$6,$E259&gt;=CB$5),60,0)))</f>
        <v/>
      </c>
      <c r="CC259" s="80" t="str">
        <f>IF(OR($A259="",NOT(ISNUMBER($G259))),"",IF(AND($F259&lt;=CC$6,$G259&gt;=CC$5),IF(CC$5&gt;$N259,5,$K259)*10+IF(AND($F259&gt;=CC$5,$F259&lt;=CC$6),IF(AND($G259&gt;=CC$5,$G259&lt;=CC$6),5,IF($L259=1,2,1)),IF(AND($G259&gt;=CC$5,$G259&lt;=CC$6),IF($M259&gt;0,4,3),0)),IF(AND($D259&lt;=CC$6,$E259&gt;=CC$5),60,0)))</f>
        <v/>
      </c>
      <c r="CD259" s="80" t="str">
        <f>IF(OR($A259="",NOT(ISNUMBER($G259))),"",IF(AND($F259&lt;=CD$6,$G259&gt;=CD$5),IF(CD$5&gt;$N259,5,$K259)*10+IF(AND($F259&gt;=CD$5,$F259&lt;=CD$6),IF(AND($G259&gt;=CD$5,$G259&lt;=CD$6),5,IF($L259=1,2,1)),IF(AND($G259&gt;=CD$5,$G259&lt;=CD$6),IF($M259&gt;0,4,3),0)),IF(AND($D259&lt;=CD$6,$E259&gt;=CD$5),60,0)))</f>
        <v/>
      </c>
      <c r="CE259" s="80" t="str">
        <f>IF(OR($A259="",NOT(ISNUMBER($G259))),"",IF(AND($F259&lt;=CE$6,$G259&gt;=CE$5),IF(CE$5&gt;$N259,5,$K259)*10+IF(AND($F259&gt;=CE$5,$F259&lt;=CE$6),IF(AND($G259&gt;=CE$5,$G259&lt;=CE$6),5,IF($L259=1,2,1)),IF(AND($G259&gt;=CE$5,$G259&lt;=CE$6),IF($M259&gt;0,4,3),0)),IF(AND($D259&lt;=CE$6,$E259&gt;=CE$5),60,0)))</f>
        <v/>
      </c>
      <c r="CF259" s="80" t="str">
        <f>IF(OR($A259="",NOT(ISNUMBER($G259))),"",IF(AND($F259&lt;=CF$6,$G259&gt;=CF$5),IF(CF$5&gt;$N259,5,$K259)*10+IF(AND($F259&gt;=CF$5,$F259&lt;=CF$6),IF(AND($G259&gt;=CF$5,$G259&lt;=CF$6),5,IF($L259=1,2,1)),IF(AND($G259&gt;=CF$5,$G259&lt;=CF$6),IF($M259&gt;0,4,3),0)),IF(AND($D259&lt;=CF$6,$E259&gt;=CF$5),60,0)))</f>
        <v/>
      </c>
      <c r="CG259" s="80" t="str">
        <f>IF(OR($A259="",NOT(ISNUMBER($G259))),"",IF(AND($F259&lt;=CG$6,$G259&gt;=CG$5),IF(CG$5&gt;$N259,5,$K259)*10+IF(AND($F259&gt;=CG$5,$F259&lt;=CG$6),IF(AND($G259&gt;=CG$5,$G259&lt;=CG$6),5,IF($L259=1,2,1)),IF(AND($G259&gt;=CG$5,$G259&lt;=CG$6),IF($M259&gt;0,4,3),0)),IF(AND($D259&lt;=CG$6,$E259&gt;=CG$5),60,0)))</f>
        <v/>
      </c>
      <c r="CH259" s="80" t="str">
        <f>IF(OR($A259="",NOT(ISNUMBER($G259))),"",IF(AND($F259&lt;=CH$6,$G259&gt;=CH$5),IF(CH$5&gt;$N259,5,$K259)*10+IF(AND($F259&gt;=CH$5,$F259&lt;=CH$6),IF(AND($G259&gt;=CH$5,$G259&lt;=CH$6),5,IF($L259=1,2,1)),IF(AND($G259&gt;=CH$5,$G259&lt;=CH$6),IF($M259&gt;0,4,3),0)),IF(AND($D259&lt;=CH$6,$E259&gt;=CH$5),60,0)))</f>
        <v/>
      </c>
      <c r="CI259" s="80" t="str">
        <f>IF(OR($A259="",NOT(ISNUMBER($G259))),"",IF(AND($F259&lt;=CI$6,$G259&gt;=CI$5),IF(CI$5&gt;$N259,5,$K259)*10+IF(AND($F259&gt;=CI$5,$F259&lt;=CI$6),IF(AND($G259&gt;=CI$5,$G259&lt;=CI$6),5,IF($L259=1,2,1)),IF(AND($G259&gt;=CI$5,$G259&lt;=CI$6),IF($M259&gt;0,4,3),0)),IF(AND($D259&lt;=CI$6,$E259&gt;=CI$5),60,0)))</f>
        <v/>
      </c>
      <c r="CJ259" s="80" t="str">
        <f>IF(OR($A259="",NOT(ISNUMBER($G259))),"",IF(AND($F259&lt;=CJ$6,$G259&gt;=CJ$5),IF(CJ$5&gt;$N259,5,$K259)*10+IF(AND($F259&gt;=CJ$5,$F259&lt;=CJ$6),IF(AND($G259&gt;=CJ$5,$G259&lt;=CJ$6),5,IF($L259=1,2,1)),IF(AND($G259&gt;=CJ$5,$G259&lt;=CJ$6),IF($M259&gt;0,4,3),0)),IF(AND($D259&lt;=CJ$6,$E259&gt;=CJ$5),60,0)))</f>
        <v/>
      </c>
      <c r="CK259" s="80" t="str">
        <f>IF(OR($A259="",NOT(ISNUMBER($G259))),"",IF(AND($F259&lt;=CK$6,$G259&gt;=CK$5),IF(CK$5&gt;$N259,5,$K259)*10+IF(AND($F259&gt;=CK$5,$F259&lt;=CK$6),IF(AND($G259&gt;=CK$5,$G259&lt;=CK$6),5,IF($L259=1,2,1)),IF(AND($G259&gt;=CK$5,$G259&lt;=CK$6),IF($M259&gt;0,4,3),0)),IF(AND($D259&lt;=CK$6,$E259&gt;=CK$5),60,0)))</f>
        <v/>
      </c>
      <c r="CL259" s="80" t="str">
        <f>IF(OR($A259="",NOT(ISNUMBER($G259))),"",IF(AND($F259&lt;=CL$6,$G259&gt;=CL$5),IF(CL$5&gt;$N259,5,$K259)*10+IF(AND($F259&gt;=CL$5,$F259&lt;=CL$6),IF(AND($G259&gt;=CL$5,$G259&lt;=CL$6),5,IF($L259=1,2,1)),IF(AND($G259&gt;=CL$5,$G259&lt;=CL$6),IF($M259&gt;0,4,3),0)),IF(AND($D259&lt;=CL$6,$E259&gt;=CL$5),60,0)))</f>
        <v/>
      </c>
      <c r="CM259" s="80" t="str">
        <f>IF(OR($A259="",NOT(ISNUMBER($G259))),"",IF(AND($F259&lt;=CM$6,$G259&gt;=CM$5),IF(CM$5&gt;$N259,5,$K259)*10+IF(AND($F259&gt;=CM$5,$F259&lt;=CM$6),IF(AND($G259&gt;=CM$5,$G259&lt;=CM$6),5,IF($L259=1,2,1)),IF(AND($G259&gt;=CM$5,$G259&lt;=CM$6),IF($M259&gt;0,4,3),0)),IF(AND($D259&lt;=CM$6,$E259&gt;=CM$5),60,0)))</f>
        <v/>
      </c>
      <c r="CN259" s="80" t="str">
        <f>IF(OR($A259="",NOT(ISNUMBER($G259))),"",IF(AND($F259&lt;=CN$6,$G259&gt;=CN$5),IF(CN$5&gt;$N259,5,$K259)*10+IF(AND($F259&gt;=CN$5,$F259&lt;=CN$6),IF(AND($G259&gt;=CN$5,$G259&lt;=CN$6),5,IF($L259=1,2,1)),IF(AND($G259&gt;=CN$5,$G259&lt;=CN$6),IF($M259&gt;0,4,3),0)),IF(AND($D259&lt;=CN$6,$E259&gt;=CN$5),60,0)))</f>
        <v/>
      </c>
      <c r="CO259" s="80" t="str">
        <f>IF(OR($A259="",NOT(ISNUMBER($G259))),"",IF(AND($F259&lt;=CO$6,$G259&gt;=CO$5),IF(CO$5&gt;$N259,5,$K259)*10+IF(AND($F259&gt;=CO$5,$F259&lt;=CO$6),IF(AND($G259&gt;=CO$5,$G259&lt;=CO$6),5,IF($L259=1,2,1)),IF(AND($G259&gt;=CO$5,$G259&lt;=CO$6),IF($M259&gt;0,4,3),0)),IF(AND($D259&lt;=CO$6,$E259&gt;=CO$5),60,0)))</f>
        <v/>
      </c>
      <c r="CP259" s="80" t="str">
        <f>IF(OR($A259="",NOT(ISNUMBER($G259))),"",IF(AND($F259&lt;=CP$6,$G259&gt;=CP$5),IF(CP$5&gt;$N259,5,$K259)*10+IF(AND($F259&gt;=CP$5,$F259&lt;=CP$6),IF(AND($G259&gt;=CP$5,$G259&lt;=CP$6),5,IF($L259=1,2,1)),IF(AND($G259&gt;=CP$5,$G259&lt;=CP$6),IF($M259&gt;0,4,3),0)),IF(AND($D259&lt;=CP$6,$E259&gt;=CP$5),60,0)))</f>
        <v/>
      </c>
      <c r="CQ259" s="80" t="str">
        <f>IF(OR($A259="",NOT(ISNUMBER($G259))),"",IF(AND($F259&lt;=CQ$6,$G259&gt;=CQ$5),IF(CQ$5&gt;$N259,5,$K259)*10+IF(AND($F259&gt;=CQ$5,$F259&lt;=CQ$6),IF(AND($G259&gt;=CQ$5,$G259&lt;=CQ$6),5,IF($L259=1,2,1)),IF(AND($G259&gt;=CQ$5,$G259&lt;=CQ$6),IF($M259&gt;0,4,3),0)),IF(AND($D259&lt;=CQ$6,$E259&gt;=CQ$5),60,0)))</f>
        <v/>
      </c>
      <c r="CR259" s="80" t="str">
        <f>IF(OR($A259="",NOT(ISNUMBER($G259))),"",IF(AND($F259&lt;=CR$6,$G259&gt;=CR$5),IF(CR$5&gt;$N259,5,$K259)*10+IF(AND($F259&gt;=CR$5,$F259&lt;=CR$6),IF(AND($G259&gt;=CR$5,$G259&lt;=CR$6),5,IF($L259=1,2,1)),IF(AND($G259&gt;=CR$5,$G259&lt;=CR$6),IF($M259&gt;0,4,3),0)),IF(AND($D259&lt;=CR$6,$E259&gt;=CR$5),60,0)))</f>
        <v/>
      </c>
      <c r="CS259" s="80" t="str">
        <f>IF(OR($A259="",NOT(ISNUMBER($G259))),"",IF(AND($F259&lt;=CS$6,$G259&gt;=CS$5),IF(CS$5&gt;$N259,5,$K259)*10+IF(AND($F259&gt;=CS$5,$F259&lt;=CS$6),IF(AND($G259&gt;=CS$5,$G259&lt;=CS$6),5,IF($L259=1,2,1)),IF(AND($G259&gt;=CS$5,$G259&lt;=CS$6),IF($M259&gt;0,4,3),0)),IF(AND($D259&lt;=CS$6,$E259&gt;=CS$5),60,0)))</f>
        <v/>
      </c>
      <c r="CT259" s="80" t="str">
        <f>IF(OR($A259="",NOT(ISNUMBER($G259))),"",IF(AND($F259&lt;=CT$6,$G259&gt;=CT$5),IF(CT$5&gt;$N259,5,$K259)*10+IF(AND($F259&gt;=CT$5,$F259&lt;=CT$6),IF(AND($G259&gt;=CT$5,$G259&lt;=CT$6),5,IF($L259=1,2,1)),IF(AND($G259&gt;=CT$5,$G259&lt;=CT$6),IF($M259&gt;0,4,3),0)),IF(AND($D259&lt;=CT$6,$E259&gt;=CT$5),60,0)))</f>
        <v/>
      </c>
      <c r="CU259" s="80" t="str">
        <f>IF(OR($A259="",NOT(ISNUMBER($G259))),"",IF(AND($F259&lt;=CU$6,$G259&gt;=CU$5),IF(CU$5&gt;$N259,5,$K259)*10+IF(AND($F259&gt;=CU$5,$F259&lt;=CU$6),IF(AND($G259&gt;=CU$5,$G259&lt;=CU$6),5,IF($L259=1,2,1)),IF(AND($G259&gt;=CU$5,$G259&lt;=CU$6),IF($M259&gt;0,4,3),0)),IF(AND($D259&lt;=CU$6,$E259&gt;=CU$5),60,0)))</f>
        <v/>
      </c>
      <c r="CV259" s="80" t="str">
        <f>IF(OR($A259="",NOT(ISNUMBER($G259))),"",IF(AND($F259&lt;=CV$6,$G259&gt;=CV$5),IF(CV$5&gt;$N259,5,$K259)*10+IF(AND($F259&gt;=CV$5,$F259&lt;=CV$6),IF(AND($G259&gt;=CV$5,$G259&lt;=CV$6),5,IF($L259=1,2,1)),IF(AND($G259&gt;=CV$5,$G259&lt;=CV$6),IF($M259&gt;0,4,3),0)),IF(AND($D259&lt;=CV$6,$E259&gt;=CV$5),60,0)))</f>
        <v/>
      </c>
      <c r="CW259" s="80" t="str">
        <f>IF(OR($A259="",NOT(ISNUMBER($G259))),"",IF(AND($F259&lt;=CW$6,$G259&gt;=CW$5),IF(CW$5&gt;$N259,5,$K259)*10+IF(AND($F259&gt;=CW$5,$F259&lt;=CW$6),IF(AND($G259&gt;=CW$5,$G259&lt;=CW$6),5,IF($L259=1,2,1)),IF(AND($G259&gt;=CW$5,$G259&lt;=CW$6),IF($M259&gt;0,4,3),0)),IF(AND($D259&lt;=CW$6,$E259&gt;=CW$5),60,0)))</f>
        <v/>
      </c>
      <c r="CX259" s="80" t="str">
        <f>IF(OR($A259="",NOT(ISNUMBER($G259))),"",IF(AND($F259&lt;=CX$6,$G259&gt;=CX$5),IF(CX$5&gt;$N259,5,$K259)*10+IF(AND($F259&gt;=CX$5,$F259&lt;=CX$6),IF(AND($G259&gt;=CX$5,$G259&lt;=CX$6),5,IF($L259=1,2,1)),IF(AND($G259&gt;=CX$5,$G259&lt;=CX$6),IF($M259&gt;0,4,3),0)),IF(AND($D259&lt;=CX$6,$E259&gt;=CX$5),60,0)))</f>
        <v/>
      </c>
      <c r="CY259" s="80" t="str">
        <f>IF(OR($A259="",NOT(ISNUMBER($G259))),"",IF(AND($F259&lt;=CY$6,$G259&gt;=CY$5),IF(CY$5&gt;$N259,5,$K259)*10+IF(AND($F259&gt;=CY$5,$F259&lt;=CY$6),IF(AND($G259&gt;=CY$5,$G259&lt;=CY$6),5,IF($L259=1,2,1)),IF(AND($G259&gt;=CY$5,$G259&lt;=CY$6),IF($M259&gt;0,4,3),0)),IF(AND($D259&lt;=CY$6,$E259&gt;=CY$5),60,0)))</f>
        <v/>
      </c>
      <c r="CZ259" s="80" t="str">
        <f>IF(OR($A259="",NOT(ISNUMBER($G259))),"",IF(AND($F259&lt;=CZ$6,$G259&gt;=CZ$5),IF(CZ$5&gt;$N259,5,$K259)*10+IF(AND($F259&gt;=CZ$5,$F259&lt;=CZ$6),IF(AND($G259&gt;=CZ$5,$G259&lt;=CZ$6),5,IF($L259=1,2,1)),IF(AND($G259&gt;=CZ$5,$G259&lt;=CZ$6),IF($M259&gt;0,4,3),0)),IF(AND($D259&lt;=CZ$6,$E259&gt;=CZ$5),60,0)))</f>
        <v/>
      </c>
      <c r="DA259" s="80" t="str">
        <f>IF(OR($A259="",NOT(ISNUMBER($G259))),"",IF(AND($F259&lt;=DA$6,$G259&gt;=DA$5),IF(DA$5&gt;$N259,5,$K259)*10+IF(AND($F259&gt;=DA$5,$F259&lt;=DA$6),IF(AND($G259&gt;=DA$5,$G259&lt;=DA$6),5,IF($L259=1,2,1)),IF(AND($G259&gt;=DA$5,$G259&lt;=DA$6),IF($M259&gt;0,4,3),0)),IF(AND($D259&lt;=DA$6,$E259&gt;=DA$5),60,0)))</f>
        <v/>
      </c>
      <c r="DB259" s="80" t="str">
        <f>IF(OR($A259="",NOT(ISNUMBER($G259))),"",IF(AND($F259&lt;=DB$6,$G259&gt;=DB$5),IF(DB$5&gt;$N259,5,$K259)*10+IF(AND($F259&gt;=DB$5,$F259&lt;=DB$6),IF(AND($G259&gt;=DB$5,$G259&lt;=DB$6),5,IF($L259=1,2,1)),IF(AND($G259&gt;=DB$5,$G259&lt;=DB$6),IF($M259&gt;0,4,3),0)),IF(AND($D259&lt;=DB$6,$E259&gt;=DB$5),60,0)))</f>
        <v/>
      </c>
      <c r="DC259" s="80" t="str">
        <f>IF(OR($A259="",NOT(ISNUMBER($G259))),"",IF(AND($F259&lt;=DC$6,$G259&gt;=DC$5),IF(DC$5&gt;$N259,5,$K259)*10+IF(AND($F259&gt;=DC$5,$F259&lt;=DC$6),IF(AND($G259&gt;=DC$5,$G259&lt;=DC$6),5,IF($L259=1,2,1)),IF(AND($G259&gt;=DC$5,$G259&lt;=DC$6),IF($M259&gt;0,4,3),0)),IF(AND($D259&lt;=DC$6,$E259&gt;=DC$5),60,0)))</f>
        <v/>
      </c>
      <c r="DD259" s="80" t="str">
        <f>IF(OR($A259="",NOT(ISNUMBER($G259))),"",IF(AND($F259&lt;=DD$6,$G259&gt;=DD$5),IF(DD$5&gt;$N259,5,$K259)*10+IF(AND($F259&gt;=DD$5,$F259&lt;=DD$6),IF(AND($G259&gt;=DD$5,$G259&lt;=DD$6),5,IF($L259=1,2,1)),IF(AND($G259&gt;=DD$5,$G259&lt;=DD$6),IF($M259&gt;0,4,3),0)),IF(AND($D259&lt;=DD$6,$E259&gt;=DD$5),60,0)))</f>
        <v/>
      </c>
      <c r="DE259" s="80" t="str">
        <f>IF(OR($A259="",NOT(ISNUMBER($G259))),"",IF(AND($F259&lt;=DE$6,$G259&gt;=DE$5),IF(DE$5&gt;$N259,5,$K259)*10+IF(AND($F259&gt;=DE$5,$F259&lt;=DE$6),IF(AND($G259&gt;=DE$5,$G259&lt;=DE$6),5,IF($L259=1,2,1)),IF(AND($G259&gt;=DE$5,$G259&lt;=DE$6),IF($M259&gt;0,4,3),0)),IF(AND($D259&lt;=DE$6,$E259&gt;=DE$5),60,0)))</f>
        <v/>
      </c>
      <c r="DF259" s="80" t="str">
        <f>IF(OR($A259="",NOT(ISNUMBER($G259))),"",IF(AND($F259&lt;=DF$6,$G259&gt;=DF$5),IF(DF$5&gt;$N259,5,$K259)*10+IF(AND($F259&gt;=DF$5,$F259&lt;=DF$6),IF(AND($G259&gt;=DF$5,$G259&lt;=DF$6),5,IF($L259=1,2,1)),IF(AND($G259&gt;=DF$5,$G259&lt;=DF$6),IF($M259&gt;0,4,3),0)),IF(AND($D259&lt;=DF$6,$E259&gt;=DF$5),60,0)))</f>
        <v/>
      </c>
      <c r="DG259" s="80" t="str">
        <f>IF(OR($A259="",NOT(ISNUMBER($G259))),"",IF(AND($F259&lt;=DG$6,$G259&gt;=DG$5),IF(DG$5&gt;$N259,5,$K259)*10+IF(AND($F259&gt;=DG$5,$F259&lt;=DG$6),IF(AND($G259&gt;=DG$5,$G259&lt;=DG$6),5,IF($L259=1,2,1)),IF(AND($G259&gt;=DG$5,$G259&lt;=DG$6),IF($M259&gt;0,4,3),0)),IF(AND($D259&lt;=DG$6,$E259&gt;=DG$5),60,0)))</f>
        <v/>
      </c>
      <c r="DH259" s="80" t="str">
        <f>IF(OR($A259="",NOT(ISNUMBER($G259))),"",IF(AND($F259&lt;=DH$6,$G259&gt;=DH$5),IF(DH$5&gt;$N259,5,$K259)*10+IF(AND($F259&gt;=DH$5,$F259&lt;=DH$6),IF(AND($G259&gt;=DH$5,$G259&lt;=DH$6),5,IF($L259=1,2,1)),IF(AND($G259&gt;=DH$5,$G259&lt;=DH$6),IF($M259&gt;0,4,3),0)),IF(AND($D259&lt;=DH$6,$E259&gt;=DH$5),60,0)))</f>
        <v/>
      </c>
      <c r="DI259" s="80" t="str">
        <f>IF(OR($A259="",NOT(ISNUMBER($G259))),"",IF(AND($F259&lt;=DI$6,$G259&gt;=DI$5),IF(DI$5&gt;$N259,5,$K259)*10+IF(AND($F259&gt;=DI$5,$F259&lt;=DI$6),IF(AND($G259&gt;=DI$5,$G259&lt;=DI$6),5,IF($L259=1,2,1)),IF(AND($G259&gt;=DI$5,$G259&lt;=DI$6),IF($M259&gt;0,4,3),0)),IF(AND($D259&lt;=DI$6,$E259&gt;=DI$5),60,0)))</f>
        <v/>
      </c>
      <c r="DJ259" s="80" t="str">
        <f>IF(OR($A259="",NOT(ISNUMBER($G259))),"",IF(AND($F259&lt;=DJ$6,$G259&gt;=DJ$5),IF(DJ$5&gt;$N259,5,$K259)*10+IF(AND($F259&gt;=DJ$5,$F259&lt;=DJ$6),IF(AND($G259&gt;=DJ$5,$G259&lt;=DJ$6),5,IF($L259=1,2,1)),IF(AND($G259&gt;=DJ$5,$G259&lt;=DJ$6),IF($M259&gt;0,4,3),0)),IF(AND($D259&lt;=DJ$6,$E259&gt;=DJ$5),60,0)))</f>
        <v/>
      </c>
      <c r="DK259" s="80" t="str">
        <f>IF(OR($A259="",NOT(ISNUMBER($G259))),"",IF(AND($F259&lt;=DK$6,$G259&gt;=DK$5),IF(DK$5&gt;$N259,5,$K259)*10+IF(AND($F259&gt;=DK$5,$F259&lt;=DK$6),IF(AND($G259&gt;=DK$5,$G259&lt;=DK$6),5,IF($L259=1,2,1)),IF(AND($G259&gt;=DK$5,$G259&lt;=DK$6),IF($M259&gt;0,4,3),0)),IF(AND($D259&lt;=DK$6,$E259&gt;=DK$5),60,0)))</f>
        <v/>
      </c>
      <c r="DL259" s="80" t="str">
        <f>IF(OR($A259="",NOT(ISNUMBER($G259))),"",IF(AND($F259&lt;=DL$6,$G259&gt;=DL$5),IF(DL$5&gt;$N259,5,$K259)*10+IF(AND($F259&gt;=DL$5,$F259&lt;=DL$6),IF(AND($G259&gt;=DL$5,$G259&lt;=DL$6),5,IF($L259=1,2,1)),IF(AND($G259&gt;=DL$5,$G259&lt;=DL$6),IF($M259&gt;0,4,3),0)),IF(AND($D259&lt;=DL$6,$E259&gt;=DL$5),60,0)))</f>
        <v/>
      </c>
      <c r="DM259" s="80" t="str">
        <f>IF(OR($A259="",NOT(ISNUMBER($G259))),"",IF(AND($F259&lt;=DM$6,$G259&gt;=DM$5),IF(DM$5&gt;$N259,5,$K259)*10+IF(AND($F259&gt;=DM$5,$F259&lt;=DM$6),IF(AND($G259&gt;=DM$5,$G259&lt;=DM$6),5,IF($L259=1,2,1)),IF(AND($G259&gt;=DM$5,$G259&lt;=DM$6),IF($M259&gt;0,4,3),0)),IF(AND($D259&lt;=DM$6,$E259&gt;=DM$5),60,0)))</f>
        <v/>
      </c>
      <c r="DN259" s="80" t="str">
        <f>IF(OR($A259="",NOT(ISNUMBER($G259))),"",IF(AND($F259&lt;=DN$6,$G259&gt;=DN$5),IF(DN$5&gt;$N259,5,$K259)*10+IF(AND($F259&gt;=DN$5,$F259&lt;=DN$6),IF(AND($G259&gt;=DN$5,$G259&lt;=DN$6),5,IF($L259=1,2,1)),IF(AND($G259&gt;=DN$5,$G259&lt;=DN$6),IF($M259&gt;0,4,3),0)),IF(AND($D259&lt;=DN$6,$E259&gt;=DN$5),60,0)))</f>
        <v/>
      </c>
      <c r="DO259" s="80" t="str">
        <f>IF(OR($A259="",NOT(ISNUMBER($G259))),"",IF(AND($F259&lt;=DO$6,$G259&gt;=DO$5),IF(DO$5&gt;$N259,5,$K259)*10+IF(AND($F259&gt;=DO$5,$F259&lt;=DO$6),IF(AND($G259&gt;=DO$5,$G259&lt;=DO$6),5,IF($L259=1,2,1)),IF(AND($G259&gt;=DO$5,$G259&lt;=DO$6),IF($M259&gt;0,4,3),0)),IF(AND($D259&lt;=DO$6,$E259&gt;=DO$5),60,0)))</f>
        <v/>
      </c>
      <c r="DP259" s="80" t="str">
        <f>IF(OR($A259="",NOT(ISNUMBER($G259))),"",IF(AND($F259&lt;=DP$6,$G259&gt;=DP$5),IF(DP$5&gt;$N259,5,$K259)*10+IF(AND($F259&gt;=DP$5,$F259&lt;=DP$6),IF(AND($G259&gt;=DP$5,$G259&lt;=DP$6),5,IF($L259=1,2,1)),IF(AND($G259&gt;=DP$5,$G259&lt;=DP$6),IF($M259&gt;0,4,3),0)),IF(AND($D259&lt;=DP$6,$E259&gt;=DP$5),60,0)))</f>
        <v/>
      </c>
      <c r="DQ259" s="80" t="str">
        <f>IF(OR($A259="",NOT(ISNUMBER($G259))),"",IF(AND($F259&lt;=DQ$6,$G259&gt;=DQ$5),IF(DQ$5&gt;$N259,5,$K259)*10+IF(AND($F259&gt;=DQ$5,$F259&lt;=DQ$6),IF(AND($G259&gt;=DQ$5,$G259&lt;=DQ$6),5,IF($L259=1,2,1)),IF(AND($G259&gt;=DQ$5,$G259&lt;=DQ$6),IF($M259&gt;0,4,3),0)),IF(AND($D259&lt;=DQ$6,$E259&gt;=DQ$5),60,0)))</f>
        <v/>
      </c>
      <c r="DR259" s="80" t="str">
        <f>IF(OR($A259="",NOT(ISNUMBER($G259))),"",IF(AND($F259&lt;=DR$6,$G259&gt;=DR$5),IF(DR$5&gt;$N259,5,$K259)*10+IF(AND($F259&gt;=DR$5,$F259&lt;=DR$6),IF(AND($G259&gt;=DR$5,$G259&lt;=DR$6),5,IF($L259=1,2,1)),IF(AND($G259&gt;=DR$5,$G259&lt;=DR$6),IF($M259&gt;0,4,3),0)),IF(AND($D259&lt;=DR$6,$E259&gt;=DR$5),60,0)))</f>
        <v/>
      </c>
      <c r="DS259" s="80" t="str">
        <f>IF(OR($A259="",NOT(ISNUMBER($G259))),"",IF(AND($F259&lt;=DS$6,$G259&gt;=DS$5),IF(DS$5&gt;$N259,5,$K259)*10+IF(AND($F259&gt;=DS$5,$F259&lt;=DS$6),IF(AND($G259&gt;=DS$5,$G259&lt;=DS$6),5,IF($L259=1,2,1)),IF(AND($G259&gt;=DS$5,$G259&lt;=DS$6),IF($M259&gt;0,4,3),0)),IF(AND($D259&lt;=DS$6,$E259&gt;=DS$5),60,0)))</f>
        <v/>
      </c>
      <c r="DT259" s="80" t="str">
        <f>IF(OR($A259="",NOT(ISNUMBER($G259))),"",IF(AND($F259&lt;=DT$6,$G259&gt;=DT$5),IF(DT$5&gt;$N259,5,$K259)*10+IF(AND($F259&gt;=DT$5,$F259&lt;=DT$6),IF(AND($G259&gt;=DT$5,$G259&lt;=DT$6),5,IF($L259=1,2,1)),IF(AND($G259&gt;=DT$5,$G259&lt;=DT$6),IF($M259&gt;0,4,3),0)),IF(AND($D259&lt;=DT$6,$E259&gt;=DT$5),60,0)))</f>
        <v/>
      </c>
      <c r="DU259" s="80" t="str">
        <f>IF(OR($A259="",NOT(ISNUMBER($G259))),"",IF(AND($F259&lt;=DU$6,$G259&gt;=DU$5),IF(DU$5&gt;$N259,5,$K259)*10+IF(AND($F259&gt;=DU$5,$F259&lt;=DU$6),IF(AND($G259&gt;=DU$5,$G259&lt;=DU$6),5,IF($L259=1,2,1)),IF(AND($G259&gt;=DU$5,$G259&lt;=DU$6),IF($M259&gt;0,4,3),0)),IF(AND($D259&lt;=DU$6,$E259&gt;=DU$5),60,0)))</f>
        <v/>
      </c>
      <c r="DV259" s="80" t="str">
        <f>IF(OR($A259="",NOT(ISNUMBER($G259))),"",IF(AND($F259&lt;=DV$6,$G259&gt;=DV$5),IF(DV$5&gt;$N259,5,$K259)*10+IF(AND($F259&gt;=DV$5,$F259&lt;=DV$6),IF(AND($G259&gt;=DV$5,$G259&lt;=DV$6),5,IF($L259=1,2,1)),IF(AND($G259&gt;=DV$5,$G259&lt;=DV$6),IF($M259&gt;0,4,3),0)),IF(AND($D259&lt;=DV$6,$E259&gt;=DV$5),60,0)))</f>
        <v/>
      </c>
      <c r="DW259" s="80" t="str">
        <f>IF(OR($A259="",NOT(ISNUMBER($G259))),"",IF(AND($F259&lt;=DW$6,$G259&gt;=DW$5),IF(DW$5&gt;$N259,5,$K259)*10+IF(AND($F259&gt;=DW$5,$F259&lt;=DW$6),IF(AND($G259&gt;=DW$5,$G259&lt;=DW$6),5,IF($L259=1,2,1)),IF(AND($G259&gt;=DW$5,$G259&lt;=DW$6),IF($M259&gt;0,4,3),0)),IF(AND($D259&lt;=DW$6,$E259&gt;=DW$5),60,0)))</f>
        <v/>
      </c>
      <c r="DX259" s="80" t="str">
        <f>IF(OR($A259="",NOT(ISNUMBER($G259))),"",IF(AND($F259&lt;=DX$6,$G259&gt;=DX$5),IF(DX$5&gt;$N259,5,$K259)*10+IF(AND($F259&gt;=DX$5,$F259&lt;=DX$6),IF(AND($G259&gt;=DX$5,$G259&lt;=DX$6),5,IF($L259=1,2,1)),IF(AND($G259&gt;=DX$5,$G259&lt;=DX$6),IF($M259&gt;0,4,3),0)),IF(AND($D259&lt;=DX$6,$E259&gt;=DX$5),60,0)))</f>
        <v/>
      </c>
      <c r="DY259" s="80" t="str">
        <f>IF(OR($A259="",NOT(ISNUMBER($G259))),"",IF(AND($F259&lt;=DY$6,$G259&gt;=DY$5),IF(DY$5&gt;$N259,5,$K259)*10+IF(AND($F259&gt;=DY$5,$F259&lt;=DY$6),IF(AND($G259&gt;=DY$5,$G259&lt;=DY$6),5,IF($L259=1,2,1)),IF(AND($G259&gt;=DY$5,$G259&lt;=DY$6),IF($M259&gt;0,4,3),0)),IF(AND($D259&lt;=DY$6,$E259&gt;=DY$5),60,0)))</f>
        <v/>
      </c>
      <c r="DZ259" s="80" t="str">
        <f>IF(OR($A259="",NOT(ISNUMBER($G259))),"",IF(AND($F259&lt;=DZ$6,$G259&gt;=DZ$5),IF(DZ$5&gt;$N259,5,$K259)*10+IF(AND($F259&gt;=DZ$5,$F259&lt;=DZ$6),IF(AND($G259&gt;=DZ$5,$G259&lt;=DZ$6),5,IF($L259=1,2,1)),IF(AND($G259&gt;=DZ$5,$G259&lt;=DZ$6),IF($M259&gt;0,4,3),0)),IF(AND($D259&lt;=DZ$6,$E259&gt;=DZ$5),60,0)))</f>
        <v/>
      </c>
      <c r="EA259" s="80" t="str">
        <f>IF(OR($A259="",NOT(ISNUMBER($G259))),"",IF(AND($F259&lt;=EA$6,$G259&gt;=EA$5),IF(EA$5&gt;$N259,5,$K259)*10+IF(AND($F259&gt;=EA$5,$F259&lt;=EA$6),IF(AND($G259&gt;=EA$5,$G259&lt;=EA$6),5,IF($L259=1,2,1)),IF(AND($G259&gt;=EA$5,$G259&lt;=EA$6),IF($M259&gt;0,4,3),0)),IF(AND($D259&lt;=EA$6,$E259&gt;=EA$5),60,0)))</f>
        <v/>
      </c>
      <c r="EB259" s="80" t="str">
        <f>IF(OR($A259="",NOT(ISNUMBER($G259))),"",IF(AND($F259&lt;=EB$6,$G259&gt;=EB$5),IF(EB$5&gt;$N259,5,$K259)*10+IF(AND($F259&gt;=EB$5,$F259&lt;=EB$6),IF(AND($G259&gt;=EB$5,$G259&lt;=EB$6),5,IF($L259=1,2,1)),IF(AND($G259&gt;=EB$5,$G259&lt;=EB$6),IF($M259&gt;0,4,3),0)),IF(AND($D259&lt;=EB$6,$E259&gt;=EB$5),60,0)))</f>
        <v/>
      </c>
      <c r="EC259" s="80" t="str">
        <f>IF(OR($A259="",NOT(ISNUMBER($G259))),"",IF(AND($F259&lt;=EC$6,$G259&gt;=EC$5),IF(EC$5&gt;$N259,5,$K259)*10+IF(AND($F259&gt;=EC$5,$F259&lt;=EC$6),IF(AND($G259&gt;=EC$5,$G259&lt;=EC$6),5,IF($L259=1,2,1)),IF(AND($G259&gt;=EC$5,$G259&lt;=EC$6),IF($M259&gt;0,4,3),0)),IF(AND($D259&lt;=EC$6,$E259&gt;=EC$5),60,0)))</f>
        <v/>
      </c>
      <c r="ED259" s="80" t="str">
        <f>IF(OR($A259="",NOT(ISNUMBER($G259))),"",IF(AND($F259&lt;=ED$6,$G259&gt;=ED$5),IF(ED$5&gt;$N259,5,$K259)*10+IF(AND($F259&gt;=ED$5,$F259&lt;=ED$6),IF(AND($G259&gt;=ED$5,$G259&lt;=ED$6),5,IF($L259=1,2,1)),IF(AND($G259&gt;=ED$5,$G259&lt;=ED$6),IF($M259&gt;0,4,3),0)),IF(AND($D259&lt;=ED$6,$E259&gt;=ED$5),60,0)))</f>
        <v/>
      </c>
    </row>
    <row r="260" ht="18" customHeight="1">
      <c r="A260" s="52" t="str">
        <f>IF(Tasks!$B260="","",Tasks!$A260)</f>
        <v/>
      </c>
      <c r="B260" s="78" t="str">
        <f>IF(Tasks!$B260="","",Tasks!$B260)</f>
        <v/>
      </c>
      <c r="C260" s="25" t="str">
        <f>IF($B260="","",IF(AND(Tasks!$D260="",Tasks!$G260=""),"-",IF(Tasks!$D260="","",Tasks!$D260&amp;IF(OR(Tasks!$E260="",Tasks!$E260="FS"),IF(N(Tasks!$F260)=0,"","FS"),Tasks!$E260)&amp;IF(N(Tasks!$F260)=0,"",IF(Tasks!$F260&gt;0,"+","")&amp;Tasks!$F260))&amp;IF(AND(Tasks!$D260&lt;&gt;"",Tasks!$G260&lt;&gt;""),", ","")&amp;IF(Tasks!$G260="","",Tasks!$G260&amp;IF(OR(Tasks!$H260="",Tasks!$H260="FS"),IF(N(Tasks!$I260)=0,"","FS"),Tasks!$H260)&amp;IF(N(Tasks!$I260)=0,"",IF(Tasks!$I260&gt;0,"+","")&amp;Tasks!$I260))))</f>
        <v/>
      </c>
      <c r="D260" s="51" t="str">
        <f>IF(OR($B260="",Tasks!$Q260=""),"",Tasks!$Q260)</f>
        <v/>
      </c>
      <c r="E260" s="51" t="str">
        <f>IF(OR($B260="",Tasks!$R260=""),"",Tasks!$R260)</f>
        <v/>
      </c>
      <c r="F260" s="51" t="str">
        <f>IF(OR($B260="",Tasks!$S260=""),"",Tasks!$S260)</f>
        <v/>
      </c>
      <c r="G260" s="51" t="str">
        <f>IF(OR($B260="",Tasks!$T260=""),"",Tasks!$T260)</f>
        <v/>
      </c>
      <c r="H260" s="52" t="str">
        <f>IF($B260="","",Tasks!$AE260)</f>
        <v/>
      </c>
      <c r="I260" s="79" t="str">
        <f>IF($B260="","",Tasks!$AF260)</f>
        <v/>
      </c>
      <c r="J260" s="53" t="str">
        <f>IF(OR($B260="",Tasks!$V260=""),"",Tasks!$V260)</f>
        <v/>
      </c>
      <c r="K260" s="52" t="str">
        <f>IF($B260="","",Tasks!$AA260)</f>
        <v/>
      </c>
      <c r="L260" s="52" t="str">
        <f>IF($B260="","",Tasks!$AB260)</f>
        <v/>
      </c>
      <c r="M260" s="52" t="str">
        <f>IF($B260="","",Tasks!$Z260)</f>
        <v/>
      </c>
      <c r="N260" s="52" t="str">
        <f>IF(OR($B260="",Tasks!$AG260=""),"",Tasks!$AG260)</f>
        <v/>
      </c>
      <c r="O260" s="80" t="str">
        <f>IF(OR($A260="",NOT(ISNUMBER($G260))),"",IF(AND($F260&lt;=O$6,$G260&gt;=O$5),IF(O$5&gt;$N260,5,$K260)*10+IF(AND($F260&gt;=O$5,$F260&lt;=O$6),IF(AND($G260&gt;=O$5,$G260&lt;=O$6),5,IF($L260=1,2,1)),IF(AND($G260&gt;=O$5,$G260&lt;=O$6),IF($M260&gt;0,4,3),0)),IF(AND($D260&lt;=O$6,$E260&gt;=O$5),60,0)))</f>
        <v/>
      </c>
      <c r="P260" s="80" t="str">
        <f>IF(OR($A260="",NOT(ISNUMBER($G260))),"",IF(AND($F260&lt;=P$6,$G260&gt;=P$5),IF(P$5&gt;$N260,5,$K260)*10+IF(AND($F260&gt;=P$5,$F260&lt;=P$6),IF(AND($G260&gt;=P$5,$G260&lt;=P$6),5,IF($L260=1,2,1)),IF(AND($G260&gt;=P$5,$G260&lt;=P$6),IF($M260&gt;0,4,3),0)),IF(AND($D260&lt;=P$6,$E260&gt;=P$5),60,0)))</f>
        <v/>
      </c>
      <c r="Q260" s="80" t="str">
        <f>IF(OR($A260="",NOT(ISNUMBER($G260))),"",IF(AND($F260&lt;=Q$6,$G260&gt;=Q$5),IF(Q$5&gt;$N260,5,$K260)*10+IF(AND($F260&gt;=Q$5,$F260&lt;=Q$6),IF(AND($G260&gt;=Q$5,$G260&lt;=Q$6),5,IF($L260=1,2,1)),IF(AND($G260&gt;=Q$5,$G260&lt;=Q$6),IF($M260&gt;0,4,3),0)),IF(AND($D260&lt;=Q$6,$E260&gt;=Q$5),60,0)))</f>
        <v/>
      </c>
      <c r="R260" s="80" t="str">
        <f>IF(OR($A260="",NOT(ISNUMBER($G260))),"",IF(AND($F260&lt;=R$6,$G260&gt;=R$5),IF(R$5&gt;$N260,5,$K260)*10+IF(AND($F260&gt;=R$5,$F260&lt;=R$6),IF(AND($G260&gt;=R$5,$G260&lt;=R$6),5,IF($L260=1,2,1)),IF(AND($G260&gt;=R$5,$G260&lt;=R$6),IF($M260&gt;0,4,3),0)),IF(AND($D260&lt;=R$6,$E260&gt;=R$5),60,0)))</f>
        <v/>
      </c>
      <c r="S260" s="80" t="str">
        <f>IF(OR($A260="",NOT(ISNUMBER($G260))),"",IF(AND($F260&lt;=S$6,$G260&gt;=S$5),IF(S$5&gt;$N260,5,$K260)*10+IF(AND($F260&gt;=S$5,$F260&lt;=S$6),IF(AND($G260&gt;=S$5,$G260&lt;=S$6),5,IF($L260=1,2,1)),IF(AND($G260&gt;=S$5,$G260&lt;=S$6),IF($M260&gt;0,4,3),0)),IF(AND($D260&lt;=S$6,$E260&gt;=S$5),60,0)))</f>
        <v/>
      </c>
      <c r="T260" s="80" t="str">
        <f>IF(OR($A260="",NOT(ISNUMBER($G260))),"",IF(AND($F260&lt;=T$6,$G260&gt;=T$5),IF(T$5&gt;$N260,5,$K260)*10+IF(AND($F260&gt;=T$5,$F260&lt;=T$6),IF(AND($G260&gt;=T$5,$G260&lt;=T$6),5,IF($L260=1,2,1)),IF(AND($G260&gt;=T$5,$G260&lt;=T$6),IF($M260&gt;0,4,3),0)),IF(AND($D260&lt;=T$6,$E260&gt;=T$5),60,0)))</f>
        <v/>
      </c>
      <c r="U260" s="80" t="str">
        <f>IF(OR($A260="",NOT(ISNUMBER($G260))),"",IF(AND($F260&lt;=U$6,$G260&gt;=U$5),IF(U$5&gt;$N260,5,$K260)*10+IF(AND($F260&gt;=U$5,$F260&lt;=U$6),IF(AND($G260&gt;=U$5,$G260&lt;=U$6),5,IF($L260=1,2,1)),IF(AND($G260&gt;=U$5,$G260&lt;=U$6),IF($M260&gt;0,4,3),0)),IF(AND($D260&lt;=U$6,$E260&gt;=U$5),60,0)))</f>
        <v/>
      </c>
      <c r="V260" s="80" t="str">
        <f>IF(OR($A260="",NOT(ISNUMBER($G260))),"",IF(AND($F260&lt;=V$6,$G260&gt;=V$5),IF(V$5&gt;$N260,5,$K260)*10+IF(AND($F260&gt;=V$5,$F260&lt;=V$6),IF(AND($G260&gt;=V$5,$G260&lt;=V$6),5,IF($L260=1,2,1)),IF(AND($G260&gt;=V$5,$G260&lt;=V$6),IF($M260&gt;0,4,3),0)),IF(AND($D260&lt;=V$6,$E260&gt;=V$5),60,0)))</f>
        <v/>
      </c>
      <c r="W260" s="80" t="str">
        <f>IF(OR($A260="",NOT(ISNUMBER($G260))),"",IF(AND($F260&lt;=W$6,$G260&gt;=W$5),IF(W$5&gt;$N260,5,$K260)*10+IF(AND($F260&gt;=W$5,$F260&lt;=W$6),IF(AND($G260&gt;=W$5,$G260&lt;=W$6),5,IF($L260=1,2,1)),IF(AND($G260&gt;=W$5,$G260&lt;=W$6),IF($M260&gt;0,4,3),0)),IF(AND($D260&lt;=W$6,$E260&gt;=W$5),60,0)))</f>
        <v/>
      </c>
      <c r="X260" s="80" t="str">
        <f>IF(OR($A260="",NOT(ISNUMBER($G260))),"",IF(AND($F260&lt;=X$6,$G260&gt;=X$5),IF(X$5&gt;$N260,5,$K260)*10+IF(AND($F260&gt;=X$5,$F260&lt;=X$6),IF(AND($G260&gt;=X$5,$G260&lt;=X$6),5,IF($L260=1,2,1)),IF(AND($G260&gt;=X$5,$G260&lt;=X$6),IF($M260&gt;0,4,3),0)),IF(AND($D260&lt;=X$6,$E260&gt;=X$5),60,0)))</f>
        <v/>
      </c>
      <c r="Y260" s="80" t="str">
        <f>IF(OR($A260="",NOT(ISNUMBER($G260))),"",IF(AND($F260&lt;=Y$6,$G260&gt;=Y$5),IF(Y$5&gt;$N260,5,$K260)*10+IF(AND($F260&gt;=Y$5,$F260&lt;=Y$6),IF(AND($G260&gt;=Y$5,$G260&lt;=Y$6),5,IF($L260=1,2,1)),IF(AND($G260&gt;=Y$5,$G260&lt;=Y$6),IF($M260&gt;0,4,3),0)),IF(AND($D260&lt;=Y$6,$E260&gt;=Y$5),60,0)))</f>
        <v/>
      </c>
      <c r="Z260" s="80" t="str">
        <f>IF(OR($A260="",NOT(ISNUMBER($G260))),"",IF(AND($F260&lt;=Z$6,$G260&gt;=Z$5),IF(Z$5&gt;$N260,5,$K260)*10+IF(AND($F260&gt;=Z$5,$F260&lt;=Z$6),IF(AND($G260&gt;=Z$5,$G260&lt;=Z$6),5,IF($L260=1,2,1)),IF(AND($G260&gt;=Z$5,$G260&lt;=Z$6),IF($M260&gt;0,4,3),0)),IF(AND($D260&lt;=Z$6,$E260&gt;=Z$5),60,0)))</f>
        <v/>
      </c>
      <c r="AA260" s="80" t="str">
        <f>IF(OR($A260="",NOT(ISNUMBER($G260))),"",IF(AND($F260&lt;=AA$6,$G260&gt;=AA$5),IF(AA$5&gt;$N260,5,$K260)*10+IF(AND($F260&gt;=AA$5,$F260&lt;=AA$6),IF(AND($G260&gt;=AA$5,$G260&lt;=AA$6),5,IF($L260=1,2,1)),IF(AND($G260&gt;=AA$5,$G260&lt;=AA$6),IF($M260&gt;0,4,3),0)),IF(AND($D260&lt;=AA$6,$E260&gt;=AA$5),60,0)))</f>
        <v/>
      </c>
      <c r="AB260" s="80" t="str">
        <f>IF(OR($A260="",NOT(ISNUMBER($G260))),"",IF(AND($F260&lt;=AB$6,$G260&gt;=AB$5),IF(AB$5&gt;$N260,5,$K260)*10+IF(AND($F260&gt;=AB$5,$F260&lt;=AB$6),IF(AND($G260&gt;=AB$5,$G260&lt;=AB$6),5,IF($L260=1,2,1)),IF(AND($G260&gt;=AB$5,$G260&lt;=AB$6),IF($M260&gt;0,4,3),0)),IF(AND($D260&lt;=AB$6,$E260&gt;=AB$5),60,0)))</f>
        <v/>
      </c>
      <c r="AC260" s="80" t="str">
        <f>IF(OR($A260="",NOT(ISNUMBER($G260))),"",IF(AND($F260&lt;=AC$6,$G260&gt;=AC$5),IF(AC$5&gt;$N260,5,$K260)*10+IF(AND($F260&gt;=AC$5,$F260&lt;=AC$6),IF(AND($G260&gt;=AC$5,$G260&lt;=AC$6),5,IF($L260=1,2,1)),IF(AND($G260&gt;=AC$5,$G260&lt;=AC$6),IF($M260&gt;0,4,3),0)),IF(AND($D260&lt;=AC$6,$E260&gt;=AC$5),60,0)))</f>
        <v/>
      </c>
      <c r="AD260" s="80" t="str">
        <f>IF(OR($A260="",NOT(ISNUMBER($G260))),"",IF(AND($F260&lt;=AD$6,$G260&gt;=AD$5),IF(AD$5&gt;$N260,5,$K260)*10+IF(AND($F260&gt;=AD$5,$F260&lt;=AD$6),IF(AND($G260&gt;=AD$5,$G260&lt;=AD$6),5,IF($L260=1,2,1)),IF(AND($G260&gt;=AD$5,$G260&lt;=AD$6),IF($M260&gt;0,4,3),0)),IF(AND($D260&lt;=AD$6,$E260&gt;=AD$5),60,0)))</f>
        <v/>
      </c>
      <c r="AE260" s="80" t="str">
        <f>IF(OR($A260="",NOT(ISNUMBER($G260))),"",IF(AND($F260&lt;=AE$6,$G260&gt;=AE$5),IF(AE$5&gt;$N260,5,$K260)*10+IF(AND($F260&gt;=AE$5,$F260&lt;=AE$6),IF(AND($G260&gt;=AE$5,$G260&lt;=AE$6),5,IF($L260=1,2,1)),IF(AND($G260&gt;=AE$5,$G260&lt;=AE$6),IF($M260&gt;0,4,3),0)),IF(AND($D260&lt;=AE$6,$E260&gt;=AE$5),60,0)))</f>
        <v/>
      </c>
      <c r="AF260" s="80" t="str">
        <f>IF(OR($A260="",NOT(ISNUMBER($G260))),"",IF(AND($F260&lt;=AF$6,$G260&gt;=AF$5),IF(AF$5&gt;$N260,5,$K260)*10+IF(AND($F260&gt;=AF$5,$F260&lt;=AF$6),IF(AND($G260&gt;=AF$5,$G260&lt;=AF$6),5,IF($L260=1,2,1)),IF(AND($G260&gt;=AF$5,$G260&lt;=AF$6),IF($M260&gt;0,4,3),0)),IF(AND($D260&lt;=AF$6,$E260&gt;=AF$5),60,0)))</f>
        <v/>
      </c>
      <c r="AG260" s="80" t="str">
        <f>IF(OR($A260="",NOT(ISNUMBER($G260))),"",IF(AND($F260&lt;=AG$6,$G260&gt;=AG$5),IF(AG$5&gt;$N260,5,$K260)*10+IF(AND($F260&gt;=AG$5,$F260&lt;=AG$6),IF(AND($G260&gt;=AG$5,$G260&lt;=AG$6),5,IF($L260=1,2,1)),IF(AND($G260&gt;=AG$5,$G260&lt;=AG$6),IF($M260&gt;0,4,3),0)),IF(AND($D260&lt;=AG$6,$E260&gt;=AG$5),60,0)))</f>
        <v/>
      </c>
      <c r="AH260" s="80" t="str">
        <f>IF(OR($A260="",NOT(ISNUMBER($G260))),"",IF(AND($F260&lt;=AH$6,$G260&gt;=AH$5),IF(AH$5&gt;$N260,5,$K260)*10+IF(AND($F260&gt;=AH$5,$F260&lt;=AH$6),IF(AND($G260&gt;=AH$5,$G260&lt;=AH$6),5,IF($L260=1,2,1)),IF(AND($G260&gt;=AH$5,$G260&lt;=AH$6),IF($M260&gt;0,4,3),0)),IF(AND($D260&lt;=AH$6,$E260&gt;=AH$5),60,0)))</f>
        <v/>
      </c>
      <c r="AI260" s="80" t="str">
        <f>IF(OR($A260="",NOT(ISNUMBER($G260))),"",IF(AND($F260&lt;=AI$6,$G260&gt;=AI$5),IF(AI$5&gt;$N260,5,$K260)*10+IF(AND($F260&gt;=AI$5,$F260&lt;=AI$6),IF(AND($G260&gt;=AI$5,$G260&lt;=AI$6),5,IF($L260=1,2,1)),IF(AND($G260&gt;=AI$5,$G260&lt;=AI$6),IF($M260&gt;0,4,3),0)),IF(AND($D260&lt;=AI$6,$E260&gt;=AI$5),60,0)))</f>
        <v/>
      </c>
      <c r="AJ260" s="80" t="str">
        <f>IF(OR($A260="",NOT(ISNUMBER($G260))),"",IF(AND($F260&lt;=AJ$6,$G260&gt;=AJ$5),IF(AJ$5&gt;$N260,5,$K260)*10+IF(AND($F260&gt;=AJ$5,$F260&lt;=AJ$6),IF(AND($G260&gt;=AJ$5,$G260&lt;=AJ$6),5,IF($L260=1,2,1)),IF(AND($G260&gt;=AJ$5,$G260&lt;=AJ$6),IF($M260&gt;0,4,3),0)),IF(AND($D260&lt;=AJ$6,$E260&gt;=AJ$5),60,0)))</f>
        <v/>
      </c>
      <c r="AK260" s="80" t="str">
        <f>IF(OR($A260="",NOT(ISNUMBER($G260))),"",IF(AND($F260&lt;=AK$6,$G260&gt;=AK$5),IF(AK$5&gt;$N260,5,$K260)*10+IF(AND($F260&gt;=AK$5,$F260&lt;=AK$6),IF(AND($G260&gt;=AK$5,$G260&lt;=AK$6),5,IF($L260=1,2,1)),IF(AND($G260&gt;=AK$5,$G260&lt;=AK$6),IF($M260&gt;0,4,3),0)),IF(AND($D260&lt;=AK$6,$E260&gt;=AK$5),60,0)))</f>
        <v/>
      </c>
      <c r="AL260" s="80" t="str">
        <f>IF(OR($A260="",NOT(ISNUMBER($G260))),"",IF(AND($F260&lt;=AL$6,$G260&gt;=AL$5),IF(AL$5&gt;$N260,5,$K260)*10+IF(AND($F260&gt;=AL$5,$F260&lt;=AL$6),IF(AND($G260&gt;=AL$5,$G260&lt;=AL$6),5,IF($L260=1,2,1)),IF(AND($G260&gt;=AL$5,$G260&lt;=AL$6),IF($M260&gt;0,4,3),0)),IF(AND($D260&lt;=AL$6,$E260&gt;=AL$5),60,0)))</f>
        <v/>
      </c>
      <c r="AM260" s="80" t="str">
        <f>IF(OR($A260="",NOT(ISNUMBER($G260))),"",IF(AND($F260&lt;=AM$6,$G260&gt;=AM$5),IF(AM$5&gt;$N260,5,$K260)*10+IF(AND($F260&gt;=AM$5,$F260&lt;=AM$6),IF(AND($G260&gt;=AM$5,$G260&lt;=AM$6),5,IF($L260=1,2,1)),IF(AND($G260&gt;=AM$5,$G260&lt;=AM$6),IF($M260&gt;0,4,3),0)),IF(AND($D260&lt;=AM$6,$E260&gt;=AM$5),60,0)))</f>
        <v/>
      </c>
      <c r="AN260" s="80" t="str">
        <f>IF(OR($A260="",NOT(ISNUMBER($G260))),"",IF(AND($F260&lt;=AN$6,$G260&gt;=AN$5),IF(AN$5&gt;$N260,5,$K260)*10+IF(AND($F260&gt;=AN$5,$F260&lt;=AN$6),IF(AND($G260&gt;=AN$5,$G260&lt;=AN$6),5,IF($L260=1,2,1)),IF(AND($G260&gt;=AN$5,$G260&lt;=AN$6),IF($M260&gt;0,4,3),0)),IF(AND($D260&lt;=AN$6,$E260&gt;=AN$5),60,0)))</f>
        <v/>
      </c>
      <c r="AO260" s="80" t="str">
        <f>IF(OR($A260="",NOT(ISNUMBER($G260))),"",IF(AND($F260&lt;=AO$6,$G260&gt;=AO$5),IF(AO$5&gt;$N260,5,$K260)*10+IF(AND($F260&gt;=AO$5,$F260&lt;=AO$6),IF(AND($G260&gt;=AO$5,$G260&lt;=AO$6),5,IF($L260=1,2,1)),IF(AND($G260&gt;=AO$5,$G260&lt;=AO$6),IF($M260&gt;0,4,3),0)),IF(AND($D260&lt;=AO$6,$E260&gt;=AO$5),60,0)))</f>
        <v/>
      </c>
      <c r="AP260" s="80" t="str">
        <f>IF(OR($A260="",NOT(ISNUMBER($G260))),"",IF(AND($F260&lt;=AP$6,$G260&gt;=AP$5),IF(AP$5&gt;$N260,5,$K260)*10+IF(AND($F260&gt;=AP$5,$F260&lt;=AP$6),IF(AND($G260&gt;=AP$5,$G260&lt;=AP$6),5,IF($L260=1,2,1)),IF(AND($G260&gt;=AP$5,$G260&lt;=AP$6),IF($M260&gt;0,4,3),0)),IF(AND($D260&lt;=AP$6,$E260&gt;=AP$5),60,0)))</f>
        <v/>
      </c>
      <c r="AQ260" s="80" t="str">
        <f>IF(OR($A260="",NOT(ISNUMBER($G260))),"",IF(AND($F260&lt;=AQ$6,$G260&gt;=AQ$5),IF(AQ$5&gt;$N260,5,$K260)*10+IF(AND($F260&gt;=AQ$5,$F260&lt;=AQ$6),IF(AND($G260&gt;=AQ$5,$G260&lt;=AQ$6),5,IF($L260=1,2,1)),IF(AND($G260&gt;=AQ$5,$G260&lt;=AQ$6),IF($M260&gt;0,4,3),0)),IF(AND($D260&lt;=AQ$6,$E260&gt;=AQ$5),60,0)))</f>
        <v/>
      </c>
      <c r="AR260" s="80" t="str">
        <f>IF(OR($A260="",NOT(ISNUMBER($G260))),"",IF(AND($F260&lt;=AR$6,$G260&gt;=AR$5),IF(AR$5&gt;$N260,5,$K260)*10+IF(AND($F260&gt;=AR$5,$F260&lt;=AR$6),IF(AND($G260&gt;=AR$5,$G260&lt;=AR$6),5,IF($L260=1,2,1)),IF(AND($G260&gt;=AR$5,$G260&lt;=AR$6),IF($M260&gt;0,4,3),0)),IF(AND($D260&lt;=AR$6,$E260&gt;=AR$5),60,0)))</f>
        <v/>
      </c>
      <c r="AS260" s="80" t="str">
        <f>IF(OR($A260="",NOT(ISNUMBER($G260))),"",IF(AND($F260&lt;=AS$6,$G260&gt;=AS$5),IF(AS$5&gt;$N260,5,$K260)*10+IF(AND($F260&gt;=AS$5,$F260&lt;=AS$6),IF(AND($G260&gt;=AS$5,$G260&lt;=AS$6),5,IF($L260=1,2,1)),IF(AND($G260&gt;=AS$5,$G260&lt;=AS$6),IF($M260&gt;0,4,3),0)),IF(AND($D260&lt;=AS$6,$E260&gt;=AS$5),60,0)))</f>
        <v/>
      </c>
      <c r="AT260" s="80" t="str">
        <f>IF(OR($A260="",NOT(ISNUMBER($G260))),"",IF(AND($F260&lt;=AT$6,$G260&gt;=AT$5),IF(AT$5&gt;$N260,5,$K260)*10+IF(AND($F260&gt;=AT$5,$F260&lt;=AT$6),IF(AND($G260&gt;=AT$5,$G260&lt;=AT$6),5,IF($L260=1,2,1)),IF(AND($G260&gt;=AT$5,$G260&lt;=AT$6),IF($M260&gt;0,4,3),0)),IF(AND($D260&lt;=AT$6,$E260&gt;=AT$5),60,0)))</f>
        <v/>
      </c>
      <c r="AU260" s="80" t="str">
        <f>IF(OR($A260="",NOT(ISNUMBER($G260))),"",IF(AND($F260&lt;=AU$6,$G260&gt;=AU$5),IF(AU$5&gt;$N260,5,$K260)*10+IF(AND($F260&gt;=AU$5,$F260&lt;=AU$6),IF(AND($G260&gt;=AU$5,$G260&lt;=AU$6),5,IF($L260=1,2,1)),IF(AND($G260&gt;=AU$5,$G260&lt;=AU$6),IF($M260&gt;0,4,3),0)),IF(AND($D260&lt;=AU$6,$E260&gt;=AU$5),60,0)))</f>
        <v/>
      </c>
      <c r="AV260" s="80" t="str">
        <f>IF(OR($A260="",NOT(ISNUMBER($G260))),"",IF(AND($F260&lt;=AV$6,$G260&gt;=AV$5),IF(AV$5&gt;$N260,5,$K260)*10+IF(AND($F260&gt;=AV$5,$F260&lt;=AV$6),IF(AND($G260&gt;=AV$5,$G260&lt;=AV$6),5,IF($L260=1,2,1)),IF(AND($G260&gt;=AV$5,$G260&lt;=AV$6),IF($M260&gt;0,4,3),0)),IF(AND($D260&lt;=AV$6,$E260&gt;=AV$5),60,0)))</f>
        <v/>
      </c>
      <c r="AW260" s="80" t="str">
        <f>IF(OR($A260="",NOT(ISNUMBER($G260))),"",IF(AND($F260&lt;=AW$6,$G260&gt;=AW$5),IF(AW$5&gt;$N260,5,$K260)*10+IF(AND($F260&gt;=AW$5,$F260&lt;=AW$6),IF(AND($G260&gt;=AW$5,$G260&lt;=AW$6),5,IF($L260=1,2,1)),IF(AND($G260&gt;=AW$5,$G260&lt;=AW$6),IF($M260&gt;0,4,3),0)),IF(AND($D260&lt;=AW$6,$E260&gt;=AW$5),60,0)))</f>
        <v/>
      </c>
      <c r="AX260" s="80" t="str">
        <f>IF(OR($A260="",NOT(ISNUMBER($G260))),"",IF(AND($F260&lt;=AX$6,$G260&gt;=AX$5),IF(AX$5&gt;$N260,5,$K260)*10+IF(AND($F260&gt;=AX$5,$F260&lt;=AX$6),IF(AND($G260&gt;=AX$5,$G260&lt;=AX$6),5,IF($L260=1,2,1)),IF(AND($G260&gt;=AX$5,$G260&lt;=AX$6),IF($M260&gt;0,4,3),0)),IF(AND($D260&lt;=AX$6,$E260&gt;=AX$5),60,0)))</f>
        <v/>
      </c>
      <c r="AY260" s="80" t="str">
        <f>IF(OR($A260="",NOT(ISNUMBER($G260))),"",IF(AND($F260&lt;=AY$6,$G260&gt;=AY$5),IF(AY$5&gt;$N260,5,$K260)*10+IF(AND($F260&gt;=AY$5,$F260&lt;=AY$6),IF(AND($G260&gt;=AY$5,$G260&lt;=AY$6),5,IF($L260=1,2,1)),IF(AND($G260&gt;=AY$5,$G260&lt;=AY$6),IF($M260&gt;0,4,3),0)),IF(AND($D260&lt;=AY$6,$E260&gt;=AY$5),60,0)))</f>
        <v/>
      </c>
      <c r="AZ260" s="80" t="str">
        <f>IF(OR($A260="",NOT(ISNUMBER($G260))),"",IF(AND($F260&lt;=AZ$6,$G260&gt;=AZ$5),IF(AZ$5&gt;$N260,5,$K260)*10+IF(AND($F260&gt;=AZ$5,$F260&lt;=AZ$6),IF(AND($G260&gt;=AZ$5,$G260&lt;=AZ$6),5,IF($L260=1,2,1)),IF(AND($G260&gt;=AZ$5,$G260&lt;=AZ$6),IF($M260&gt;0,4,3),0)),IF(AND($D260&lt;=AZ$6,$E260&gt;=AZ$5),60,0)))</f>
        <v/>
      </c>
      <c r="BA260" s="80" t="str">
        <f>IF(OR($A260="",NOT(ISNUMBER($G260))),"",IF(AND($F260&lt;=BA$6,$G260&gt;=BA$5),IF(BA$5&gt;$N260,5,$K260)*10+IF(AND($F260&gt;=BA$5,$F260&lt;=BA$6),IF(AND($G260&gt;=BA$5,$G260&lt;=BA$6),5,IF($L260=1,2,1)),IF(AND($G260&gt;=BA$5,$G260&lt;=BA$6),IF($M260&gt;0,4,3),0)),IF(AND($D260&lt;=BA$6,$E260&gt;=BA$5),60,0)))</f>
        <v/>
      </c>
      <c r="BB260" s="80" t="str">
        <f>IF(OR($A260="",NOT(ISNUMBER($G260))),"",IF(AND($F260&lt;=BB$6,$G260&gt;=BB$5),IF(BB$5&gt;$N260,5,$K260)*10+IF(AND($F260&gt;=BB$5,$F260&lt;=BB$6),IF(AND($G260&gt;=BB$5,$G260&lt;=BB$6),5,IF($L260=1,2,1)),IF(AND($G260&gt;=BB$5,$G260&lt;=BB$6),IF($M260&gt;0,4,3),0)),IF(AND($D260&lt;=BB$6,$E260&gt;=BB$5),60,0)))</f>
        <v/>
      </c>
      <c r="BC260" s="80" t="str">
        <f>IF(OR($A260="",NOT(ISNUMBER($G260))),"",IF(AND($F260&lt;=BC$6,$G260&gt;=BC$5),IF(BC$5&gt;$N260,5,$K260)*10+IF(AND($F260&gt;=BC$5,$F260&lt;=BC$6),IF(AND($G260&gt;=BC$5,$G260&lt;=BC$6),5,IF($L260=1,2,1)),IF(AND($G260&gt;=BC$5,$G260&lt;=BC$6),IF($M260&gt;0,4,3),0)),IF(AND($D260&lt;=BC$6,$E260&gt;=BC$5),60,0)))</f>
        <v/>
      </c>
      <c r="BD260" s="80" t="str">
        <f>IF(OR($A260="",NOT(ISNUMBER($G260))),"",IF(AND($F260&lt;=BD$6,$G260&gt;=BD$5),IF(BD$5&gt;$N260,5,$K260)*10+IF(AND($F260&gt;=BD$5,$F260&lt;=BD$6),IF(AND($G260&gt;=BD$5,$G260&lt;=BD$6),5,IF($L260=1,2,1)),IF(AND($G260&gt;=BD$5,$G260&lt;=BD$6),IF($M260&gt;0,4,3),0)),IF(AND($D260&lt;=BD$6,$E260&gt;=BD$5),60,0)))</f>
        <v/>
      </c>
      <c r="BE260" s="80" t="str">
        <f>IF(OR($A260="",NOT(ISNUMBER($G260))),"",IF(AND($F260&lt;=BE$6,$G260&gt;=BE$5),IF(BE$5&gt;$N260,5,$K260)*10+IF(AND($F260&gt;=BE$5,$F260&lt;=BE$6),IF(AND($G260&gt;=BE$5,$G260&lt;=BE$6),5,IF($L260=1,2,1)),IF(AND($G260&gt;=BE$5,$G260&lt;=BE$6),IF($M260&gt;0,4,3),0)),IF(AND($D260&lt;=BE$6,$E260&gt;=BE$5),60,0)))</f>
        <v/>
      </c>
      <c r="BF260" s="80" t="str">
        <f>IF(OR($A260="",NOT(ISNUMBER($G260))),"",IF(AND($F260&lt;=BF$6,$G260&gt;=BF$5),IF(BF$5&gt;$N260,5,$K260)*10+IF(AND($F260&gt;=BF$5,$F260&lt;=BF$6),IF(AND($G260&gt;=BF$5,$G260&lt;=BF$6),5,IF($L260=1,2,1)),IF(AND($G260&gt;=BF$5,$G260&lt;=BF$6),IF($M260&gt;0,4,3),0)),IF(AND($D260&lt;=BF$6,$E260&gt;=BF$5),60,0)))</f>
        <v/>
      </c>
      <c r="BG260" s="80" t="str">
        <f>IF(OR($A260="",NOT(ISNUMBER($G260))),"",IF(AND($F260&lt;=BG$6,$G260&gt;=BG$5),IF(BG$5&gt;$N260,5,$K260)*10+IF(AND($F260&gt;=BG$5,$F260&lt;=BG$6),IF(AND($G260&gt;=BG$5,$G260&lt;=BG$6),5,IF($L260=1,2,1)),IF(AND($G260&gt;=BG$5,$G260&lt;=BG$6),IF($M260&gt;0,4,3),0)),IF(AND($D260&lt;=BG$6,$E260&gt;=BG$5),60,0)))</f>
        <v/>
      </c>
      <c r="BH260" s="80" t="str">
        <f>IF(OR($A260="",NOT(ISNUMBER($G260))),"",IF(AND($F260&lt;=BH$6,$G260&gt;=BH$5),IF(BH$5&gt;$N260,5,$K260)*10+IF(AND($F260&gt;=BH$5,$F260&lt;=BH$6),IF(AND($G260&gt;=BH$5,$G260&lt;=BH$6),5,IF($L260=1,2,1)),IF(AND($G260&gt;=BH$5,$G260&lt;=BH$6),IF($M260&gt;0,4,3),0)),IF(AND($D260&lt;=BH$6,$E260&gt;=BH$5),60,0)))</f>
        <v/>
      </c>
      <c r="BI260" s="80" t="str">
        <f>IF(OR($A260="",NOT(ISNUMBER($G260))),"",IF(AND($F260&lt;=BI$6,$G260&gt;=BI$5),IF(BI$5&gt;$N260,5,$K260)*10+IF(AND($F260&gt;=BI$5,$F260&lt;=BI$6),IF(AND($G260&gt;=BI$5,$G260&lt;=BI$6),5,IF($L260=1,2,1)),IF(AND($G260&gt;=BI$5,$G260&lt;=BI$6),IF($M260&gt;0,4,3),0)),IF(AND($D260&lt;=BI$6,$E260&gt;=BI$5),60,0)))</f>
        <v/>
      </c>
      <c r="BJ260" s="80" t="str">
        <f>IF(OR($A260="",NOT(ISNUMBER($G260))),"",IF(AND($F260&lt;=BJ$6,$G260&gt;=BJ$5),IF(BJ$5&gt;$N260,5,$K260)*10+IF(AND($F260&gt;=BJ$5,$F260&lt;=BJ$6),IF(AND($G260&gt;=BJ$5,$G260&lt;=BJ$6),5,IF($L260=1,2,1)),IF(AND($G260&gt;=BJ$5,$G260&lt;=BJ$6),IF($M260&gt;0,4,3),0)),IF(AND($D260&lt;=BJ$6,$E260&gt;=BJ$5),60,0)))</f>
        <v/>
      </c>
      <c r="BK260" s="80" t="str">
        <f>IF(OR($A260="",NOT(ISNUMBER($G260))),"",IF(AND($F260&lt;=BK$6,$G260&gt;=BK$5),IF(BK$5&gt;$N260,5,$K260)*10+IF(AND($F260&gt;=BK$5,$F260&lt;=BK$6),IF(AND($G260&gt;=BK$5,$G260&lt;=BK$6),5,IF($L260=1,2,1)),IF(AND($G260&gt;=BK$5,$G260&lt;=BK$6),IF($M260&gt;0,4,3),0)),IF(AND($D260&lt;=BK$6,$E260&gt;=BK$5),60,0)))</f>
        <v/>
      </c>
      <c r="BL260" s="80" t="str">
        <f>IF(OR($A260="",NOT(ISNUMBER($G260))),"",IF(AND($F260&lt;=BL$6,$G260&gt;=BL$5),IF(BL$5&gt;$N260,5,$K260)*10+IF(AND($F260&gt;=BL$5,$F260&lt;=BL$6),IF(AND($G260&gt;=BL$5,$G260&lt;=BL$6),5,IF($L260=1,2,1)),IF(AND($G260&gt;=BL$5,$G260&lt;=BL$6),IF($M260&gt;0,4,3),0)),IF(AND($D260&lt;=BL$6,$E260&gt;=BL$5),60,0)))</f>
        <v/>
      </c>
      <c r="BM260" s="80" t="str">
        <f>IF(OR($A260="",NOT(ISNUMBER($G260))),"",IF(AND($F260&lt;=BM$6,$G260&gt;=BM$5),IF(BM$5&gt;$N260,5,$K260)*10+IF(AND($F260&gt;=BM$5,$F260&lt;=BM$6),IF(AND($G260&gt;=BM$5,$G260&lt;=BM$6),5,IF($L260=1,2,1)),IF(AND($G260&gt;=BM$5,$G260&lt;=BM$6),IF($M260&gt;0,4,3),0)),IF(AND($D260&lt;=BM$6,$E260&gt;=BM$5),60,0)))</f>
        <v/>
      </c>
      <c r="BN260" s="80" t="str">
        <f>IF(OR($A260="",NOT(ISNUMBER($G260))),"",IF(AND($F260&lt;=BN$6,$G260&gt;=BN$5),IF(BN$5&gt;$N260,5,$K260)*10+IF(AND($F260&gt;=BN$5,$F260&lt;=BN$6),IF(AND($G260&gt;=BN$5,$G260&lt;=BN$6),5,IF($L260=1,2,1)),IF(AND($G260&gt;=BN$5,$G260&lt;=BN$6),IF($M260&gt;0,4,3),0)),IF(AND($D260&lt;=BN$6,$E260&gt;=BN$5),60,0)))</f>
        <v/>
      </c>
      <c r="BO260" s="80" t="str">
        <f>IF(OR($A260="",NOT(ISNUMBER($G260))),"",IF(AND($F260&lt;=BO$6,$G260&gt;=BO$5),IF(BO$5&gt;$N260,5,$K260)*10+IF(AND($F260&gt;=BO$5,$F260&lt;=BO$6),IF(AND($G260&gt;=BO$5,$G260&lt;=BO$6),5,IF($L260=1,2,1)),IF(AND($G260&gt;=BO$5,$G260&lt;=BO$6),IF($M260&gt;0,4,3),0)),IF(AND($D260&lt;=BO$6,$E260&gt;=BO$5),60,0)))</f>
        <v/>
      </c>
      <c r="BP260" s="80" t="str">
        <f>IF(OR($A260="",NOT(ISNUMBER($G260))),"",IF(AND($F260&lt;=BP$6,$G260&gt;=BP$5),IF(BP$5&gt;$N260,5,$K260)*10+IF(AND($F260&gt;=BP$5,$F260&lt;=BP$6),IF(AND($G260&gt;=BP$5,$G260&lt;=BP$6),5,IF($L260=1,2,1)),IF(AND($G260&gt;=BP$5,$G260&lt;=BP$6),IF($M260&gt;0,4,3),0)),IF(AND($D260&lt;=BP$6,$E260&gt;=BP$5),60,0)))</f>
        <v/>
      </c>
      <c r="BQ260" s="80" t="str">
        <f>IF(OR($A260="",NOT(ISNUMBER($G260))),"",IF(AND($F260&lt;=BQ$6,$G260&gt;=BQ$5),IF(BQ$5&gt;$N260,5,$K260)*10+IF(AND($F260&gt;=BQ$5,$F260&lt;=BQ$6),IF(AND($G260&gt;=BQ$5,$G260&lt;=BQ$6),5,IF($L260=1,2,1)),IF(AND($G260&gt;=BQ$5,$G260&lt;=BQ$6),IF($M260&gt;0,4,3),0)),IF(AND($D260&lt;=BQ$6,$E260&gt;=BQ$5),60,0)))</f>
        <v/>
      </c>
      <c r="BR260" s="80" t="str">
        <f>IF(OR($A260="",NOT(ISNUMBER($G260))),"",IF(AND($F260&lt;=BR$6,$G260&gt;=BR$5),IF(BR$5&gt;$N260,5,$K260)*10+IF(AND($F260&gt;=BR$5,$F260&lt;=BR$6),IF(AND($G260&gt;=BR$5,$G260&lt;=BR$6),5,IF($L260=1,2,1)),IF(AND($G260&gt;=BR$5,$G260&lt;=BR$6),IF($M260&gt;0,4,3),0)),IF(AND($D260&lt;=BR$6,$E260&gt;=BR$5),60,0)))</f>
        <v/>
      </c>
      <c r="BS260" s="80" t="str">
        <f>IF(OR($A260="",NOT(ISNUMBER($G260))),"",IF(AND($F260&lt;=BS$6,$G260&gt;=BS$5),IF(BS$5&gt;$N260,5,$K260)*10+IF(AND($F260&gt;=BS$5,$F260&lt;=BS$6),IF(AND($G260&gt;=BS$5,$G260&lt;=BS$6),5,IF($L260=1,2,1)),IF(AND($G260&gt;=BS$5,$G260&lt;=BS$6),IF($M260&gt;0,4,3),0)),IF(AND($D260&lt;=BS$6,$E260&gt;=BS$5),60,0)))</f>
        <v/>
      </c>
      <c r="BT260" s="80" t="str">
        <f>IF(OR($A260="",NOT(ISNUMBER($G260))),"",IF(AND($F260&lt;=BT$6,$G260&gt;=BT$5),IF(BT$5&gt;$N260,5,$K260)*10+IF(AND($F260&gt;=BT$5,$F260&lt;=BT$6),IF(AND($G260&gt;=BT$5,$G260&lt;=BT$6),5,IF($L260=1,2,1)),IF(AND($G260&gt;=BT$5,$G260&lt;=BT$6),IF($M260&gt;0,4,3),0)),IF(AND($D260&lt;=BT$6,$E260&gt;=BT$5),60,0)))</f>
        <v/>
      </c>
      <c r="BU260" s="80" t="str">
        <f>IF(OR($A260="",NOT(ISNUMBER($G260))),"",IF(AND($F260&lt;=BU$6,$G260&gt;=BU$5),IF(BU$5&gt;$N260,5,$K260)*10+IF(AND($F260&gt;=BU$5,$F260&lt;=BU$6),IF(AND($G260&gt;=BU$5,$G260&lt;=BU$6),5,IF($L260=1,2,1)),IF(AND($G260&gt;=BU$5,$G260&lt;=BU$6),IF($M260&gt;0,4,3),0)),IF(AND($D260&lt;=BU$6,$E260&gt;=BU$5),60,0)))</f>
        <v/>
      </c>
      <c r="BV260" s="80" t="str">
        <f>IF(OR($A260="",NOT(ISNUMBER($G260))),"",IF(AND($F260&lt;=BV$6,$G260&gt;=BV$5),IF(BV$5&gt;$N260,5,$K260)*10+IF(AND($F260&gt;=BV$5,$F260&lt;=BV$6),IF(AND($G260&gt;=BV$5,$G260&lt;=BV$6),5,IF($L260=1,2,1)),IF(AND($G260&gt;=BV$5,$G260&lt;=BV$6),IF($M260&gt;0,4,3),0)),IF(AND($D260&lt;=BV$6,$E260&gt;=BV$5),60,0)))</f>
        <v/>
      </c>
      <c r="BW260" s="80" t="str">
        <f>IF(OR($A260="",NOT(ISNUMBER($G260))),"",IF(AND($F260&lt;=BW$6,$G260&gt;=BW$5),IF(BW$5&gt;$N260,5,$K260)*10+IF(AND($F260&gt;=BW$5,$F260&lt;=BW$6),IF(AND($G260&gt;=BW$5,$G260&lt;=BW$6),5,IF($L260=1,2,1)),IF(AND($G260&gt;=BW$5,$G260&lt;=BW$6),IF($M260&gt;0,4,3),0)),IF(AND($D260&lt;=BW$6,$E260&gt;=BW$5),60,0)))</f>
        <v/>
      </c>
      <c r="BX260" s="80" t="str">
        <f>IF(OR($A260="",NOT(ISNUMBER($G260))),"",IF(AND($F260&lt;=BX$6,$G260&gt;=BX$5),IF(BX$5&gt;$N260,5,$K260)*10+IF(AND($F260&gt;=BX$5,$F260&lt;=BX$6),IF(AND($G260&gt;=BX$5,$G260&lt;=BX$6),5,IF($L260=1,2,1)),IF(AND($G260&gt;=BX$5,$G260&lt;=BX$6),IF($M260&gt;0,4,3),0)),IF(AND($D260&lt;=BX$6,$E260&gt;=BX$5),60,0)))</f>
        <v/>
      </c>
      <c r="BY260" s="80" t="str">
        <f>IF(OR($A260="",NOT(ISNUMBER($G260))),"",IF(AND($F260&lt;=BY$6,$G260&gt;=BY$5),IF(BY$5&gt;$N260,5,$K260)*10+IF(AND($F260&gt;=BY$5,$F260&lt;=BY$6),IF(AND($G260&gt;=BY$5,$G260&lt;=BY$6),5,IF($L260=1,2,1)),IF(AND($G260&gt;=BY$5,$G260&lt;=BY$6),IF($M260&gt;0,4,3),0)),IF(AND($D260&lt;=BY$6,$E260&gt;=BY$5),60,0)))</f>
        <v/>
      </c>
      <c r="BZ260" s="80" t="str">
        <f>IF(OR($A260="",NOT(ISNUMBER($G260))),"",IF(AND($F260&lt;=BZ$6,$G260&gt;=BZ$5),IF(BZ$5&gt;$N260,5,$K260)*10+IF(AND($F260&gt;=BZ$5,$F260&lt;=BZ$6),IF(AND($G260&gt;=BZ$5,$G260&lt;=BZ$6),5,IF($L260=1,2,1)),IF(AND($G260&gt;=BZ$5,$G260&lt;=BZ$6),IF($M260&gt;0,4,3),0)),IF(AND($D260&lt;=BZ$6,$E260&gt;=BZ$5),60,0)))</f>
        <v/>
      </c>
      <c r="CA260" s="80" t="str">
        <f>IF(OR($A260="",NOT(ISNUMBER($G260))),"",IF(AND($F260&lt;=CA$6,$G260&gt;=CA$5),IF(CA$5&gt;$N260,5,$K260)*10+IF(AND($F260&gt;=CA$5,$F260&lt;=CA$6),IF(AND($G260&gt;=CA$5,$G260&lt;=CA$6),5,IF($L260=1,2,1)),IF(AND($G260&gt;=CA$5,$G260&lt;=CA$6),IF($M260&gt;0,4,3),0)),IF(AND($D260&lt;=CA$6,$E260&gt;=CA$5),60,0)))</f>
        <v/>
      </c>
      <c r="CB260" s="80" t="str">
        <f>IF(OR($A260="",NOT(ISNUMBER($G260))),"",IF(AND($F260&lt;=CB$6,$G260&gt;=CB$5),IF(CB$5&gt;$N260,5,$K260)*10+IF(AND($F260&gt;=CB$5,$F260&lt;=CB$6),IF(AND($G260&gt;=CB$5,$G260&lt;=CB$6),5,IF($L260=1,2,1)),IF(AND($G260&gt;=CB$5,$G260&lt;=CB$6),IF($M260&gt;0,4,3),0)),IF(AND($D260&lt;=CB$6,$E260&gt;=CB$5),60,0)))</f>
        <v/>
      </c>
      <c r="CC260" s="80" t="str">
        <f>IF(OR($A260="",NOT(ISNUMBER($G260))),"",IF(AND($F260&lt;=CC$6,$G260&gt;=CC$5),IF(CC$5&gt;$N260,5,$K260)*10+IF(AND($F260&gt;=CC$5,$F260&lt;=CC$6),IF(AND($G260&gt;=CC$5,$G260&lt;=CC$6),5,IF($L260=1,2,1)),IF(AND($G260&gt;=CC$5,$G260&lt;=CC$6),IF($M260&gt;0,4,3),0)),IF(AND($D260&lt;=CC$6,$E260&gt;=CC$5),60,0)))</f>
        <v/>
      </c>
      <c r="CD260" s="80" t="str">
        <f>IF(OR($A260="",NOT(ISNUMBER($G260))),"",IF(AND($F260&lt;=CD$6,$G260&gt;=CD$5),IF(CD$5&gt;$N260,5,$K260)*10+IF(AND($F260&gt;=CD$5,$F260&lt;=CD$6),IF(AND($G260&gt;=CD$5,$G260&lt;=CD$6),5,IF($L260=1,2,1)),IF(AND($G260&gt;=CD$5,$G260&lt;=CD$6),IF($M260&gt;0,4,3),0)),IF(AND($D260&lt;=CD$6,$E260&gt;=CD$5),60,0)))</f>
        <v/>
      </c>
      <c r="CE260" s="80" t="str">
        <f>IF(OR($A260="",NOT(ISNUMBER($G260))),"",IF(AND($F260&lt;=CE$6,$G260&gt;=CE$5),IF(CE$5&gt;$N260,5,$K260)*10+IF(AND($F260&gt;=CE$5,$F260&lt;=CE$6),IF(AND($G260&gt;=CE$5,$G260&lt;=CE$6),5,IF($L260=1,2,1)),IF(AND($G260&gt;=CE$5,$G260&lt;=CE$6),IF($M260&gt;0,4,3),0)),IF(AND($D260&lt;=CE$6,$E260&gt;=CE$5),60,0)))</f>
        <v/>
      </c>
      <c r="CF260" s="80" t="str">
        <f>IF(OR($A260="",NOT(ISNUMBER($G260))),"",IF(AND($F260&lt;=CF$6,$G260&gt;=CF$5),IF(CF$5&gt;$N260,5,$K260)*10+IF(AND($F260&gt;=CF$5,$F260&lt;=CF$6),IF(AND($G260&gt;=CF$5,$G260&lt;=CF$6),5,IF($L260=1,2,1)),IF(AND($G260&gt;=CF$5,$G260&lt;=CF$6),IF($M260&gt;0,4,3),0)),IF(AND($D260&lt;=CF$6,$E260&gt;=CF$5),60,0)))</f>
        <v/>
      </c>
      <c r="CG260" s="80" t="str">
        <f>IF(OR($A260="",NOT(ISNUMBER($G260))),"",IF(AND($F260&lt;=CG$6,$G260&gt;=CG$5),IF(CG$5&gt;$N260,5,$K260)*10+IF(AND($F260&gt;=CG$5,$F260&lt;=CG$6),IF(AND($G260&gt;=CG$5,$G260&lt;=CG$6),5,IF($L260=1,2,1)),IF(AND($G260&gt;=CG$5,$G260&lt;=CG$6),IF($M260&gt;0,4,3),0)),IF(AND($D260&lt;=CG$6,$E260&gt;=CG$5),60,0)))</f>
        <v/>
      </c>
      <c r="CH260" s="80" t="str">
        <f>IF(OR($A260="",NOT(ISNUMBER($G260))),"",IF(AND($F260&lt;=CH$6,$G260&gt;=CH$5),IF(CH$5&gt;$N260,5,$K260)*10+IF(AND($F260&gt;=CH$5,$F260&lt;=CH$6),IF(AND($G260&gt;=CH$5,$G260&lt;=CH$6),5,IF($L260=1,2,1)),IF(AND($G260&gt;=CH$5,$G260&lt;=CH$6),IF($M260&gt;0,4,3),0)),IF(AND($D260&lt;=CH$6,$E260&gt;=CH$5),60,0)))</f>
        <v/>
      </c>
      <c r="CI260" s="80" t="str">
        <f>IF(OR($A260="",NOT(ISNUMBER($G260))),"",IF(AND($F260&lt;=CI$6,$G260&gt;=CI$5),IF(CI$5&gt;$N260,5,$K260)*10+IF(AND($F260&gt;=CI$5,$F260&lt;=CI$6),IF(AND($G260&gt;=CI$5,$G260&lt;=CI$6),5,IF($L260=1,2,1)),IF(AND($G260&gt;=CI$5,$G260&lt;=CI$6),IF($M260&gt;0,4,3),0)),IF(AND($D260&lt;=CI$6,$E260&gt;=CI$5),60,0)))</f>
        <v/>
      </c>
      <c r="CJ260" s="80" t="str">
        <f>IF(OR($A260="",NOT(ISNUMBER($G260))),"",IF(AND($F260&lt;=CJ$6,$G260&gt;=CJ$5),IF(CJ$5&gt;$N260,5,$K260)*10+IF(AND($F260&gt;=CJ$5,$F260&lt;=CJ$6),IF(AND($G260&gt;=CJ$5,$G260&lt;=CJ$6),5,IF($L260=1,2,1)),IF(AND($G260&gt;=CJ$5,$G260&lt;=CJ$6),IF($M260&gt;0,4,3),0)),IF(AND($D260&lt;=CJ$6,$E260&gt;=CJ$5),60,0)))</f>
        <v/>
      </c>
      <c r="CK260" s="80" t="str">
        <f>IF(OR($A260="",NOT(ISNUMBER($G260))),"",IF(AND($F260&lt;=CK$6,$G260&gt;=CK$5),IF(CK$5&gt;$N260,5,$K260)*10+IF(AND($F260&gt;=CK$5,$F260&lt;=CK$6),IF(AND($G260&gt;=CK$5,$G260&lt;=CK$6),5,IF($L260=1,2,1)),IF(AND($G260&gt;=CK$5,$G260&lt;=CK$6),IF($M260&gt;0,4,3),0)),IF(AND($D260&lt;=CK$6,$E260&gt;=CK$5),60,0)))</f>
        <v/>
      </c>
      <c r="CL260" s="80" t="str">
        <f>IF(OR($A260="",NOT(ISNUMBER($G260))),"",IF(AND($F260&lt;=CL$6,$G260&gt;=CL$5),IF(CL$5&gt;$N260,5,$K260)*10+IF(AND($F260&gt;=CL$5,$F260&lt;=CL$6),IF(AND($G260&gt;=CL$5,$G260&lt;=CL$6),5,IF($L260=1,2,1)),IF(AND($G260&gt;=CL$5,$G260&lt;=CL$6),IF($M260&gt;0,4,3),0)),IF(AND($D260&lt;=CL$6,$E260&gt;=CL$5),60,0)))</f>
        <v/>
      </c>
      <c r="CM260" s="80" t="str">
        <f>IF(OR($A260="",NOT(ISNUMBER($G260))),"",IF(AND($F260&lt;=CM$6,$G260&gt;=CM$5),IF(CM$5&gt;$N260,5,$K260)*10+IF(AND($F260&gt;=CM$5,$F260&lt;=CM$6),IF(AND($G260&gt;=CM$5,$G260&lt;=CM$6),5,IF($L260=1,2,1)),IF(AND($G260&gt;=CM$5,$G260&lt;=CM$6),IF($M260&gt;0,4,3),0)),IF(AND($D260&lt;=CM$6,$E260&gt;=CM$5),60,0)))</f>
        <v/>
      </c>
      <c r="CN260" s="80" t="str">
        <f>IF(OR($A260="",NOT(ISNUMBER($G260))),"",IF(AND($F260&lt;=CN$6,$G260&gt;=CN$5),IF(CN$5&gt;$N260,5,$K260)*10+IF(AND($F260&gt;=CN$5,$F260&lt;=CN$6),IF(AND($G260&gt;=CN$5,$G260&lt;=CN$6),5,IF($L260=1,2,1)),IF(AND($G260&gt;=CN$5,$G260&lt;=CN$6),IF($M260&gt;0,4,3),0)),IF(AND($D260&lt;=CN$6,$E260&gt;=CN$5),60,0)))</f>
        <v/>
      </c>
      <c r="CO260" s="80" t="str">
        <f>IF(OR($A260="",NOT(ISNUMBER($G260))),"",IF(AND($F260&lt;=CO$6,$G260&gt;=CO$5),IF(CO$5&gt;$N260,5,$K260)*10+IF(AND($F260&gt;=CO$5,$F260&lt;=CO$6),IF(AND($G260&gt;=CO$5,$G260&lt;=CO$6),5,IF($L260=1,2,1)),IF(AND($G260&gt;=CO$5,$G260&lt;=CO$6),IF($M260&gt;0,4,3),0)),IF(AND($D260&lt;=CO$6,$E260&gt;=CO$5),60,0)))</f>
        <v/>
      </c>
      <c r="CP260" s="80" t="str">
        <f>IF(OR($A260="",NOT(ISNUMBER($G260))),"",IF(AND($F260&lt;=CP$6,$G260&gt;=CP$5),IF(CP$5&gt;$N260,5,$K260)*10+IF(AND($F260&gt;=CP$5,$F260&lt;=CP$6),IF(AND($G260&gt;=CP$5,$G260&lt;=CP$6),5,IF($L260=1,2,1)),IF(AND($G260&gt;=CP$5,$G260&lt;=CP$6),IF($M260&gt;0,4,3),0)),IF(AND($D260&lt;=CP$6,$E260&gt;=CP$5),60,0)))</f>
        <v/>
      </c>
      <c r="CQ260" s="80" t="str">
        <f>IF(OR($A260="",NOT(ISNUMBER($G260))),"",IF(AND($F260&lt;=CQ$6,$G260&gt;=CQ$5),IF(CQ$5&gt;$N260,5,$K260)*10+IF(AND($F260&gt;=CQ$5,$F260&lt;=CQ$6),IF(AND($G260&gt;=CQ$5,$G260&lt;=CQ$6),5,IF($L260=1,2,1)),IF(AND($G260&gt;=CQ$5,$G260&lt;=CQ$6),IF($M260&gt;0,4,3),0)),IF(AND($D260&lt;=CQ$6,$E260&gt;=CQ$5),60,0)))</f>
        <v/>
      </c>
      <c r="CR260" s="80" t="str">
        <f>IF(OR($A260="",NOT(ISNUMBER($G260))),"",IF(AND($F260&lt;=CR$6,$G260&gt;=CR$5),IF(CR$5&gt;$N260,5,$K260)*10+IF(AND($F260&gt;=CR$5,$F260&lt;=CR$6),IF(AND($G260&gt;=CR$5,$G260&lt;=CR$6),5,IF($L260=1,2,1)),IF(AND($G260&gt;=CR$5,$G260&lt;=CR$6),IF($M260&gt;0,4,3),0)),IF(AND($D260&lt;=CR$6,$E260&gt;=CR$5),60,0)))</f>
        <v/>
      </c>
      <c r="CS260" s="80" t="str">
        <f>IF(OR($A260="",NOT(ISNUMBER($G260))),"",IF(AND($F260&lt;=CS$6,$G260&gt;=CS$5),IF(CS$5&gt;$N260,5,$K260)*10+IF(AND($F260&gt;=CS$5,$F260&lt;=CS$6),IF(AND($G260&gt;=CS$5,$G260&lt;=CS$6),5,IF($L260=1,2,1)),IF(AND($G260&gt;=CS$5,$G260&lt;=CS$6),IF($M260&gt;0,4,3),0)),IF(AND($D260&lt;=CS$6,$E260&gt;=CS$5),60,0)))</f>
        <v/>
      </c>
      <c r="CT260" s="80" t="str">
        <f>IF(OR($A260="",NOT(ISNUMBER($G260))),"",IF(AND($F260&lt;=CT$6,$G260&gt;=CT$5),IF(CT$5&gt;$N260,5,$K260)*10+IF(AND($F260&gt;=CT$5,$F260&lt;=CT$6),IF(AND($G260&gt;=CT$5,$G260&lt;=CT$6),5,IF($L260=1,2,1)),IF(AND($G260&gt;=CT$5,$G260&lt;=CT$6),IF($M260&gt;0,4,3),0)),IF(AND($D260&lt;=CT$6,$E260&gt;=CT$5),60,0)))</f>
        <v/>
      </c>
      <c r="CU260" s="80" t="str">
        <f>IF(OR($A260="",NOT(ISNUMBER($G260))),"",IF(AND($F260&lt;=CU$6,$G260&gt;=CU$5),IF(CU$5&gt;$N260,5,$K260)*10+IF(AND($F260&gt;=CU$5,$F260&lt;=CU$6),IF(AND($G260&gt;=CU$5,$G260&lt;=CU$6),5,IF($L260=1,2,1)),IF(AND($G260&gt;=CU$5,$G260&lt;=CU$6),IF($M260&gt;0,4,3),0)),IF(AND($D260&lt;=CU$6,$E260&gt;=CU$5),60,0)))</f>
        <v/>
      </c>
      <c r="CV260" s="80" t="str">
        <f>IF(OR($A260="",NOT(ISNUMBER($G260))),"",IF(AND($F260&lt;=CV$6,$G260&gt;=CV$5),IF(CV$5&gt;$N260,5,$K260)*10+IF(AND($F260&gt;=CV$5,$F260&lt;=CV$6),IF(AND($G260&gt;=CV$5,$G260&lt;=CV$6),5,IF($L260=1,2,1)),IF(AND($G260&gt;=CV$5,$G260&lt;=CV$6),IF($M260&gt;0,4,3),0)),IF(AND($D260&lt;=CV$6,$E260&gt;=CV$5),60,0)))</f>
        <v/>
      </c>
      <c r="CW260" s="80" t="str">
        <f>IF(OR($A260="",NOT(ISNUMBER($G260))),"",IF(AND($F260&lt;=CW$6,$G260&gt;=CW$5),IF(CW$5&gt;$N260,5,$K260)*10+IF(AND($F260&gt;=CW$5,$F260&lt;=CW$6),IF(AND($G260&gt;=CW$5,$G260&lt;=CW$6),5,IF($L260=1,2,1)),IF(AND($G260&gt;=CW$5,$G260&lt;=CW$6),IF($M260&gt;0,4,3),0)),IF(AND($D260&lt;=CW$6,$E260&gt;=CW$5),60,0)))</f>
        <v/>
      </c>
      <c r="CX260" s="80" t="str">
        <f>IF(OR($A260="",NOT(ISNUMBER($G260))),"",IF(AND($F260&lt;=CX$6,$G260&gt;=CX$5),IF(CX$5&gt;$N260,5,$K260)*10+IF(AND($F260&gt;=CX$5,$F260&lt;=CX$6),IF(AND($G260&gt;=CX$5,$G260&lt;=CX$6),5,IF($L260=1,2,1)),IF(AND($G260&gt;=CX$5,$G260&lt;=CX$6),IF($M260&gt;0,4,3),0)),IF(AND($D260&lt;=CX$6,$E260&gt;=CX$5),60,0)))</f>
        <v/>
      </c>
      <c r="CY260" s="80" t="str">
        <f>IF(OR($A260="",NOT(ISNUMBER($G260))),"",IF(AND($F260&lt;=CY$6,$G260&gt;=CY$5),IF(CY$5&gt;$N260,5,$K260)*10+IF(AND($F260&gt;=CY$5,$F260&lt;=CY$6),IF(AND($G260&gt;=CY$5,$G260&lt;=CY$6),5,IF($L260=1,2,1)),IF(AND($G260&gt;=CY$5,$G260&lt;=CY$6),IF($M260&gt;0,4,3),0)),IF(AND($D260&lt;=CY$6,$E260&gt;=CY$5),60,0)))</f>
        <v/>
      </c>
      <c r="CZ260" s="80" t="str">
        <f>IF(OR($A260="",NOT(ISNUMBER($G260))),"",IF(AND($F260&lt;=CZ$6,$G260&gt;=CZ$5),IF(CZ$5&gt;$N260,5,$K260)*10+IF(AND($F260&gt;=CZ$5,$F260&lt;=CZ$6),IF(AND($G260&gt;=CZ$5,$G260&lt;=CZ$6),5,IF($L260=1,2,1)),IF(AND($G260&gt;=CZ$5,$G260&lt;=CZ$6),IF($M260&gt;0,4,3),0)),IF(AND($D260&lt;=CZ$6,$E260&gt;=CZ$5),60,0)))</f>
        <v/>
      </c>
      <c r="DA260" s="80" t="str">
        <f>IF(OR($A260="",NOT(ISNUMBER($G260))),"",IF(AND($F260&lt;=DA$6,$G260&gt;=DA$5),IF(DA$5&gt;$N260,5,$K260)*10+IF(AND($F260&gt;=DA$5,$F260&lt;=DA$6),IF(AND($G260&gt;=DA$5,$G260&lt;=DA$6),5,IF($L260=1,2,1)),IF(AND($G260&gt;=DA$5,$G260&lt;=DA$6),IF($M260&gt;0,4,3),0)),IF(AND($D260&lt;=DA$6,$E260&gt;=DA$5),60,0)))</f>
        <v/>
      </c>
      <c r="DB260" s="80" t="str">
        <f>IF(OR($A260="",NOT(ISNUMBER($G260))),"",IF(AND($F260&lt;=DB$6,$G260&gt;=DB$5),IF(DB$5&gt;$N260,5,$K260)*10+IF(AND($F260&gt;=DB$5,$F260&lt;=DB$6),IF(AND($G260&gt;=DB$5,$G260&lt;=DB$6),5,IF($L260=1,2,1)),IF(AND($G260&gt;=DB$5,$G260&lt;=DB$6),IF($M260&gt;0,4,3),0)),IF(AND($D260&lt;=DB$6,$E260&gt;=DB$5),60,0)))</f>
        <v/>
      </c>
      <c r="DC260" s="80" t="str">
        <f>IF(OR($A260="",NOT(ISNUMBER($G260))),"",IF(AND($F260&lt;=DC$6,$G260&gt;=DC$5),IF(DC$5&gt;$N260,5,$K260)*10+IF(AND($F260&gt;=DC$5,$F260&lt;=DC$6),IF(AND($G260&gt;=DC$5,$G260&lt;=DC$6),5,IF($L260=1,2,1)),IF(AND($G260&gt;=DC$5,$G260&lt;=DC$6),IF($M260&gt;0,4,3),0)),IF(AND($D260&lt;=DC$6,$E260&gt;=DC$5),60,0)))</f>
        <v/>
      </c>
      <c r="DD260" s="80" t="str">
        <f>IF(OR($A260="",NOT(ISNUMBER($G260))),"",IF(AND($F260&lt;=DD$6,$G260&gt;=DD$5),IF(DD$5&gt;$N260,5,$K260)*10+IF(AND($F260&gt;=DD$5,$F260&lt;=DD$6),IF(AND($G260&gt;=DD$5,$G260&lt;=DD$6),5,IF($L260=1,2,1)),IF(AND($G260&gt;=DD$5,$G260&lt;=DD$6),IF($M260&gt;0,4,3),0)),IF(AND($D260&lt;=DD$6,$E260&gt;=DD$5),60,0)))</f>
        <v/>
      </c>
      <c r="DE260" s="80" t="str">
        <f>IF(OR($A260="",NOT(ISNUMBER($G260))),"",IF(AND($F260&lt;=DE$6,$G260&gt;=DE$5),IF(DE$5&gt;$N260,5,$K260)*10+IF(AND($F260&gt;=DE$5,$F260&lt;=DE$6),IF(AND($G260&gt;=DE$5,$G260&lt;=DE$6),5,IF($L260=1,2,1)),IF(AND($G260&gt;=DE$5,$G260&lt;=DE$6),IF($M260&gt;0,4,3),0)),IF(AND($D260&lt;=DE$6,$E260&gt;=DE$5),60,0)))</f>
        <v/>
      </c>
      <c r="DF260" s="80" t="str">
        <f>IF(OR($A260="",NOT(ISNUMBER($G260))),"",IF(AND($F260&lt;=DF$6,$G260&gt;=DF$5),IF(DF$5&gt;$N260,5,$K260)*10+IF(AND($F260&gt;=DF$5,$F260&lt;=DF$6),IF(AND($G260&gt;=DF$5,$G260&lt;=DF$6),5,IF($L260=1,2,1)),IF(AND($G260&gt;=DF$5,$G260&lt;=DF$6),IF($M260&gt;0,4,3),0)),IF(AND($D260&lt;=DF$6,$E260&gt;=DF$5),60,0)))</f>
        <v/>
      </c>
      <c r="DG260" s="80" t="str">
        <f>IF(OR($A260="",NOT(ISNUMBER($G260))),"",IF(AND($F260&lt;=DG$6,$G260&gt;=DG$5),IF(DG$5&gt;$N260,5,$K260)*10+IF(AND($F260&gt;=DG$5,$F260&lt;=DG$6),IF(AND($G260&gt;=DG$5,$G260&lt;=DG$6),5,IF($L260=1,2,1)),IF(AND($G260&gt;=DG$5,$G260&lt;=DG$6),IF($M260&gt;0,4,3),0)),IF(AND($D260&lt;=DG$6,$E260&gt;=DG$5),60,0)))</f>
        <v/>
      </c>
      <c r="DH260" s="80" t="str">
        <f>IF(OR($A260="",NOT(ISNUMBER($G260))),"",IF(AND($F260&lt;=DH$6,$G260&gt;=DH$5),IF(DH$5&gt;$N260,5,$K260)*10+IF(AND($F260&gt;=DH$5,$F260&lt;=DH$6),IF(AND($G260&gt;=DH$5,$G260&lt;=DH$6),5,IF($L260=1,2,1)),IF(AND($G260&gt;=DH$5,$G260&lt;=DH$6),IF($M260&gt;0,4,3),0)),IF(AND($D260&lt;=DH$6,$E260&gt;=DH$5),60,0)))</f>
        <v/>
      </c>
      <c r="DI260" s="80" t="str">
        <f>IF(OR($A260="",NOT(ISNUMBER($G260))),"",IF(AND($F260&lt;=DI$6,$G260&gt;=DI$5),IF(DI$5&gt;$N260,5,$K260)*10+IF(AND($F260&gt;=DI$5,$F260&lt;=DI$6),IF(AND($G260&gt;=DI$5,$G260&lt;=DI$6),5,IF($L260=1,2,1)),IF(AND($G260&gt;=DI$5,$G260&lt;=DI$6),IF($M260&gt;0,4,3),0)),IF(AND($D260&lt;=DI$6,$E260&gt;=DI$5),60,0)))</f>
        <v/>
      </c>
      <c r="DJ260" s="80" t="str">
        <f>IF(OR($A260="",NOT(ISNUMBER($G260))),"",IF(AND($F260&lt;=DJ$6,$G260&gt;=DJ$5),IF(DJ$5&gt;$N260,5,$K260)*10+IF(AND($F260&gt;=DJ$5,$F260&lt;=DJ$6),IF(AND($G260&gt;=DJ$5,$G260&lt;=DJ$6),5,IF($L260=1,2,1)),IF(AND($G260&gt;=DJ$5,$G260&lt;=DJ$6),IF($M260&gt;0,4,3),0)),IF(AND($D260&lt;=DJ$6,$E260&gt;=DJ$5),60,0)))</f>
        <v/>
      </c>
      <c r="DK260" s="80" t="str">
        <f>IF(OR($A260="",NOT(ISNUMBER($G260))),"",IF(AND($F260&lt;=DK$6,$G260&gt;=DK$5),IF(DK$5&gt;$N260,5,$K260)*10+IF(AND($F260&gt;=DK$5,$F260&lt;=DK$6),IF(AND($G260&gt;=DK$5,$G260&lt;=DK$6),5,IF($L260=1,2,1)),IF(AND($G260&gt;=DK$5,$G260&lt;=DK$6),IF($M260&gt;0,4,3),0)),IF(AND($D260&lt;=DK$6,$E260&gt;=DK$5),60,0)))</f>
        <v/>
      </c>
      <c r="DL260" s="80" t="str">
        <f>IF(OR($A260="",NOT(ISNUMBER($G260))),"",IF(AND($F260&lt;=DL$6,$G260&gt;=DL$5),IF(DL$5&gt;$N260,5,$K260)*10+IF(AND($F260&gt;=DL$5,$F260&lt;=DL$6),IF(AND($G260&gt;=DL$5,$G260&lt;=DL$6),5,IF($L260=1,2,1)),IF(AND($G260&gt;=DL$5,$G260&lt;=DL$6),IF($M260&gt;0,4,3),0)),IF(AND($D260&lt;=DL$6,$E260&gt;=DL$5),60,0)))</f>
        <v/>
      </c>
      <c r="DM260" s="80" t="str">
        <f>IF(OR($A260="",NOT(ISNUMBER($G260))),"",IF(AND($F260&lt;=DM$6,$G260&gt;=DM$5),IF(DM$5&gt;$N260,5,$K260)*10+IF(AND($F260&gt;=DM$5,$F260&lt;=DM$6),IF(AND($G260&gt;=DM$5,$G260&lt;=DM$6),5,IF($L260=1,2,1)),IF(AND($G260&gt;=DM$5,$G260&lt;=DM$6),IF($M260&gt;0,4,3),0)),IF(AND($D260&lt;=DM$6,$E260&gt;=DM$5),60,0)))</f>
        <v/>
      </c>
      <c r="DN260" s="80" t="str">
        <f>IF(OR($A260="",NOT(ISNUMBER($G260))),"",IF(AND($F260&lt;=DN$6,$G260&gt;=DN$5),IF(DN$5&gt;$N260,5,$K260)*10+IF(AND($F260&gt;=DN$5,$F260&lt;=DN$6),IF(AND($G260&gt;=DN$5,$G260&lt;=DN$6),5,IF($L260=1,2,1)),IF(AND($G260&gt;=DN$5,$G260&lt;=DN$6),IF($M260&gt;0,4,3),0)),IF(AND($D260&lt;=DN$6,$E260&gt;=DN$5),60,0)))</f>
        <v/>
      </c>
      <c r="DO260" s="80" t="str">
        <f>IF(OR($A260="",NOT(ISNUMBER($G260))),"",IF(AND($F260&lt;=DO$6,$G260&gt;=DO$5),IF(DO$5&gt;$N260,5,$K260)*10+IF(AND($F260&gt;=DO$5,$F260&lt;=DO$6),IF(AND($G260&gt;=DO$5,$G260&lt;=DO$6),5,IF($L260=1,2,1)),IF(AND($G260&gt;=DO$5,$G260&lt;=DO$6),IF($M260&gt;0,4,3),0)),IF(AND($D260&lt;=DO$6,$E260&gt;=DO$5),60,0)))</f>
        <v/>
      </c>
      <c r="DP260" s="80" t="str">
        <f>IF(OR($A260="",NOT(ISNUMBER($G260))),"",IF(AND($F260&lt;=DP$6,$G260&gt;=DP$5),IF(DP$5&gt;$N260,5,$K260)*10+IF(AND($F260&gt;=DP$5,$F260&lt;=DP$6),IF(AND($G260&gt;=DP$5,$G260&lt;=DP$6),5,IF($L260=1,2,1)),IF(AND($G260&gt;=DP$5,$G260&lt;=DP$6),IF($M260&gt;0,4,3),0)),IF(AND($D260&lt;=DP$6,$E260&gt;=DP$5),60,0)))</f>
        <v/>
      </c>
      <c r="DQ260" s="80" t="str">
        <f>IF(OR($A260="",NOT(ISNUMBER($G260))),"",IF(AND($F260&lt;=DQ$6,$G260&gt;=DQ$5),IF(DQ$5&gt;$N260,5,$K260)*10+IF(AND($F260&gt;=DQ$5,$F260&lt;=DQ$6),IF(AND($G260&gt;=DQ$5,$G260&lt;=DQ$6),5,IF($L260=1,2,1)),IF(AND($G260&gt;=DQ$5,$G260&lt;=DQ$6),IF($M260&gt;0,4,3),0)),IF(AND($D260&lt;=DQ$6,$E260&gt;=DQ$5),60,0)))</f>
        <v/>
      </c>
      <c r="DR260" s="80" t="str">
        <f>IF(OR($A260="",NOT(ISNUMBER($G260))),"",IF(AND($F260&lt;=DR$6,$G260&gt;=DR$5),IF(DR$5&gt;$N260,5,$K260)*10+IF(AND($F260&gt;=DR$5,$F260&lt;=DR$6),IF(AND($G260&gt;=DR$5,$G260&lt;=DR$6),5,IF($L260=1,2,1)),IF(AND($G260&gt;=DR$5,$G260&lt;=DR$6),IF($M260&gt;0,4,3),0)),IF(AND($D260&lt;=DR$6,$E260&gt;=DR$5),60,0)))</f>
        <v/>
      </c>
      <c r="DS260" s="80" t="str">
        <f>IF(OR($A260="",NOT(ISNUMBER($G260))),"",IF(AND($F260&lt;=DS$6,$G260&gt;=DS$5),IF(DS$5&gt;$N260,5,$K260)*10+IF(AND($F260&gt;=DS$5,$F260&lt;=DS$6),IF(AND($G260&gt;=DS$5,$G260&lt;=DS$6),5,IF($L260=1,2,1)),IF(AND($G260&gt;=DS$5,$G260&lt;=DS$6),IF($M260&gt;0,4,3),0)),IF(AND($D260&lt;=DS$6,$E260&gt;=DS$5),60,0)))</f>
        <v/>
      </c>
      <c r="DT260" s="80" t="str">
        <f>IF(OR($A260="",NOT(ISNUMBER($G260))),"",IF(AND($F260&lt;=DT$6,$G260&gt;=DT$5),IF(DT$5&gt;$N260,5,$K260)*10+IF(AND($F260&gt;=DT$5,$F260&lt;=DT$6),IF(AND($G260&gt;=DT$5,$G260&lt;=DT$6),5,IF($L260=1,2,1)),IF(AND($G260&gt;=DT$5,$G260&lt;=DT$6),IF($M260&gt;0,4,3),0)),IF(AND($D260&lt;=DT$6,$E260&gt;=DT$5),60,0)))</f>
        <v/>
      </c>
      <c r="DU260" s="80" t="str">
        <f>IF(OR($A260="",NOT(ISNUMBER($G260))),"",IF(AND($F260&lt;=DU$6,$G260&gt;=DU$5),IF(DU$5&gt;$N260,5,$K260)*10+IF(AND($F260&gt;=DU$5,$F260&lt;=DU$6),IF(AND($G260&gt;=DU$5,$G260&lt;=DU$6),5,IF($L260=1,2,1)),IF(AND($G260&gt;=DU$5,$G260&lt;=DU$6),IF($M260&gt;0,4,3),0)),IF(AND($D260&lt;=DU$6,$E260&gt;=DU$5),60,0)))</f>
        <v/>
      </c>
      <c r="DV260" s="80" t="str">
        <f>IF(OR($A260="",NOT(ISNUMBER($G260))),"",IF(AND($F260&lt;=DV$6,$G260&gt;=DV$5),IF(DV$5&gt;$N260,5,$K260)*10+IF(AND($F260&gt;=DV$5,$F260&lt;=DV$6),IF(AND($G260&gt;=DV$5,$G260&lt;=DV$6),5,IF($L260=1,2,1)),IF(AND($G260&gt;=DV$5,$G260&lt;=DV$6),IF($M260&gt;0,4,3),0)),IF(AND($D260&lt;=DV$6,$E260&gt;=DV$5),60,0)))</f>
        <v/>
      </c>
      <c r="DW260" s="80" t="str">
        <f>IF(OR($A260="",NOT(ISNUMBER($G260))),"",IF(AND($F260&lt;=DW$6,$G260&gt;=DW$5),IF(DW$5&gt;$N260,5,$K260)*10+IF(AND($F260&gt;=DW$5,$F260&lt;=DW$6),IF(AND($G260&gt;=DW$5,$G260&lt;=DW$6),5,IF($L260=1,2,1)),IF(AND($G260&gt;=DW$5,$G260&lt;=DW$6),IF($M260&gt;0,4,3),0)),IF(AND($D260&lt;=DW$6,$E260&gt;=DW$5),60,0)))</f>
        <v/>
      </c>
      <c r="DX260" s="80" t="str">
        <f>IF(OR($A260="",NOT(ISNUMBER($G260))),"",IF(AND($F260&lt;=DX$6,$G260&gt;=DX$5),IF(DX$5&gt;$N260,5,$K260)*10+IF(AND($F260&gt;=DX$5,$F260&lt;=DX$6),IF(AND($G260&gt;=DX$5,$G260&lt;=DX$6),5,IF($L260=1,2,1)),IF(AND($G260&gt;=DX$5,$G260&lt;=DX$6),IF($M260&gt;0,4,3),0)),IF(AND($D260&lt;=DX$6,$E260&gt;=DX$5),60,0)))</f>
        <v/>
      </c>
      <c r="DY260" s="80" t="str">
        <f>IF(OR($A260="",NOT(ISNUMBER($G260))),"",IF(AND($F260&lt;=DY$6,$G260&gt;=DY$5),IF(DY$5&gt;$N260,5,$K260)*10+IF(AND($F260&gt;=DY$5,$F260&lt;=DY$6),IF(AND($G260&gt;=DY$5,$G260&lt;=DY$6),5,IF($L260=1,2,1)),IF(AND($G260&gt;=DY$5,$G260&lt;=DY$6),IF($M260&gt;0,4,3),0)),IF(AND($D260&lt;=DY$6,$E260&gt;=DY$5),60,0)))</f>
        <v/>
      </c>
      <c r="DZ260" s="80" t="str">
        <f>IF(OR($A260="",NOT(ISNUMBER($G260))),"",IF(AND($F260&lt;=DZ$6,$G260&gt;=DZ$5),IF(DZ$5&gt;$N260,5,$K260)*10+IF(AND($F260&gt;=DZ$5,$F260&lt;=DZ$6),IF(AND($G260&gt;=DZ$5,$G260&lt;=DZ$6),5,IF($L260=1,2,1)),IF(AND($G260&gt;=DZ$5,$G260&lt;=DZ$6),IF($M260&gt;0,4,3),0)),IF(AND($D260&lt;=DZ$6,$E260&gt;=DZ$5),60,0)))</f>
        <v/>
      </c>
      <c r="EA260" s="80" t="str">
        <f>IF(OR($A260="",NOT(ISNUMBER($G260))),"",IF(AND($F260&lt;=EA$6,$G260&gt;=EA$5),IF(EA$5&gt;$N260,5,$K260)*10+IF(AND($F260&gt;=EA$5,$F260&lt;=EA$6),IF(AND($G260&gt;=EA$5,$G260&lt;=EA$6),5,IF($L260=1,2,1)),IF(AND($G260&gt;=EA$5,$G260&lt;=EA$6),IF($M260&gt;0,4,3),0)),IF(AND($D260&lt;=EA$6,$E260&gt;=EA$5),60,0)))</f>
        <v/>
      </c>
      <c r="EB260" s="80" t="str">
        <f>IF(OR($A260="",NOT(ISNUMBER($G260))),"",IF(AND($F260&lt;=EB$6,$G260&gt;=EB$5),IF(EB$5&gt;$N260,5,$K260)*10+IF(AND($F260&gt;=EB$5,$F260&lt;=EB$6),IF(AND($G260&gt;=EB$5,$G260&lt;=EB$6),5,IF($L260=1,2,1)),IF(AND($G260&gt;=EB$5,$G260&lt;=EB$6),IF($M260&gt;0,4,3),0)),IF(AND($D260&lt;=EB$6,$E260&gt;=EB$5),60,0)))</f>
        <v/>
      </c>
      <c r="EC260" s="80" t="str">
        <f>IF(OR($A260="",NOT(ISNUMBER($G260))),"",IF(AND($F260&lt;=EC$6,$G260&gt;=EC$5),IF(EC$5&gt;$N260,5,$K260)*10+IF(AND($F260&gt;=EC$5,$F260&lt;=EC$6),IF(AND($G260&gt;=EC$5,$G260&lt;=EC$6),5,IF($L260=1,2,1)),IF(AND($G260&gt;=EC$5,$G260&lt;=EC$6),IF($M260&gt;0,4,3),0)),IF(AND($D260&lt;=EC$6,$E260&gt;=EC$5),60,0)))</f>
        <v/>
      </c>
      <c r="ED260" s="80" t="str">
        <f>IF(OR($A260="",NOT(ISNUMBER($G260))),"",IF(AND($F260&lt;=ED$6,$G260&gt;=ED$5),IF(ED$5&gt;$N260,5,$K260)*10+IF(AND($F260&gt;=ED$5,$F260&lt;=ED$6),IF(AND($G260&gt;=ED$5,$G260&lt;=ED$6),5,IF($L260=1,2,1)),IF(AND($G260&gt;=ED$5,$G260&lt;=ED$6),IF($M260&gt;0,4,3),0)),IF(AND($D260&lt;=ED$6,$E260&gt;=ED$5),60,0)))</f>
        <v/>
      </c>
    </row>
    <row r="261" ht="18" customHeight="1">
      <c r="A261" s="52" t="str">
        <f>IF(Tasks!$B261="","",Tasks!$A261)</f>
        <v/>
      </c>
      <c r="B261" s="78" t="str">
        <f>IF(Tasks!$B261="","",Tasks!$B261)</f>
        <v/>
      </c>
      <c r="C261" s="25" t="str">
        <f>IF($B261="","",IF(AND(Tasks!$D261="",Tasks!$G261=""),"-",IF(Tasks!$D261="","",Tasks!$D261&amp;IF(OR(Tasks!$E261="",Tasks!$E261="FS"),IF(N(Tasks!$F261)=0,"","FS"),Tasks!$E261)&amp;IF(N(Tasks!$F261)=0,"",IF(Tasks!$F261&gt;0,"+","")&amp;Tasks!$F261))&amp;IF(AND(Tasks!$D261&lt;&gt;"",Tasks!$G261&lt;&gt;""),", ","")&amp;IF(Tasks!$G261="","",Tasks!$G261&amp;IF(OR(Tasks!$H261="",Tasks!$H261="FS"),IF(N(Tasks!$I261)=0,"","FS"),Tasks!$H261)&amp;IF(N(Tasks!$I261)=0,"",IF(Tasks!$I261&gt;0,"+","")&amp;Tasks!$I261))))</f>
        <v/>
      </c>
      <c r="D261" s="51" t="str">
        <f>IF(OR($B261="",Tasks!$Q261=""),"",Tasks!$Q261)</f>
        <v/>
      </c>
      <c r="E261" s="51" t="str">
        <f>IF(OR($B261="",Tasks!$R261=""),"",Tasks!$R261)</f>
        <v/>
      </c>
      <c r="F261" s="51" t="str">
        <f>IF(OR($B261="",Tasks!$S261=""),"",Tasks!$S261)</f>
        <v/>
      </c>
      <c r="G261" s="51" t="str">
        <f>IF(OR($B261="",Tasks!$T261=""),"",Tasks!$T261)</f>
        <v/>
      </c>
      <c r="H261" s="52" t="str">
        <f>IF($B261="","",Tasks!$AE261)</f>
        <v/>
      </c>
      <c r="I261" s="79" t="str">
        <f>IF($B261="","",Tasks!$AF261)</f>
        <v/>
      </c>
      <c r="J261" s="53" t="str">
        <f>IF(OR($B261="",Tasks!$V261=""),"",Tasks!$V261)</f>
        <v/>
      </c>
      <c r="K261" s="52" t="str">
        <f>IF($B261="","",Tasks!$AA261)</f>
        <v/>
      </c>
      <c r="L261" s="52" t="str">
        <f>IF($B261="","",Tasks!$AB261)</f>
        <v/>
      </c>
      <c r="M261" s="52" t="str">
        <f>IF($B261="","",Tasks!$Z261)</f>
        <v/>
      </c>
      <c r="N261" s="52" t="str">
        <f>IF(OR($B261="",Tasks!$AG261=""),"",Tasks!$AG261)</f>
        <v/>
      </c>
      <c r="O261" s="80" t="str">
        <f>IF(OR($A261="",NOT(ISNUMBER($G261))),"",IF(AND($F261&lt;=O$6,$G261&gt;=O$5),IF(O$5&gt;$N261,5,$K261)*10+IF(AND($F261&gt;=O$5,$F261&lt;=O$6),IF(AND($G261&gt;=O$5,$G261&lt;=O$6),5,IF($L261=1,2,1)),IF(AND($G261&gt;=O$5,$G261&lt;=O$6),IF($M261&gt;0,4,3),0)),IF(AND($D261&lt;=O$6,$E261&gt;=O$5),60,0)))</f>
        <v/>
      </c>
      <c r="P261" s="80" t="str">
        <f>IF(OR($A261="",NOT(ISNUMBER($G261))),"",IF(AND($F261&lt;=P$6,$G261&gt;=P$5),IF(P$5&gt;$N261,5,$K261)*10+IF(AND($F261&gt;=P$5,$F261&lt;=P$6),IF(AND($G261&gt;=P$5,$G261&lt;=P$6),5,IF($L261=1,2,1)),IF(AND($G261&gt;=P$5,$G261&lt;=P$6),IF($M261&gt;0,4,3),0)),IF(AND($D261&lt;=P$6,$E261&gt;=P$5),60,0)))</f>
        <v/>
      </c>
      <c r="Q261" s="80" t="str">
        <f>IF(OR($A261="",NOT(ISNUMBER($G261))),"",IF(AND($F261&lt;=Q$6,$G261&gt;=Q$5),IF(Q$5&gt;$N261,5,$K261)*10+IF(AND($F261&gt;=Q$5,$F261&lt;=Q$6),IF(AND($G261&gt;=Q$5,$G261&lt;=Q$6),5,IF($L261=1,2,1)),IF(AND($G261&gt;=Q$5,$G261&lt;=Q$6),IF($M261&gt;0,4,3),0)),IF(AND($D261&lt;=Q$6,$E261&gt;=Q$5),60,0)))</f>
        <v/>
      </c>
      <c r="R261" s="80" t="str">
        <f>IF(OR($A261="",NOT(ISNUMBER($G261))),"",IF(AND($F261&lt;=R$6,$G261&gt;=R$5),IF(R$5&gt;$N261,5,$K261)*10+IF(AND($F261&gt;=R$5,$F261&lt;=R$6),IF(AND($G261&gt;=R$5,$G261&lt;=R$6),5,IF($L261=1,2,1)),IF(AND($G261&gt;=R$5,$G261&lt;=R$6),IF($M261&gt;0,4,3),0)),IF(AND($D261&lt;=R$6,$E261&gt;=R$5),60,0)))</f>
        <v/>
      </c>
      <c r="S261" s="80" t="str">
        <f>IF(OR($A261="",NOT(ISNUMBER($G261))),"",IF(AND($F261&lt;=S$6,$G261&gt;=S$5),IF(S$5&gt;$N261,5,$K261)*10+IF(AND($F261&gt;=S$5,$F261&lt;=S$6),IF(AND($G261&gt;=S$5,$G261&lt;=S$6),5,IF($L261=1,2,1)),IF(AND($G261&gt;=S$5,$G261&lt;=S$6),IF($M261&gt;0,4,3),0)),IF(AND($D261&lt;=S$6,$E261&gt;=S$5),60,0)))</f>
        <v/>
      </c>
      <c r="T261" s="80" t="str">
        <f>IF(OR($A261="",NOT(ISNUMBER($G261))),"",IF(AND($F261&lt;=T$6,$G261&gt;=T$5),IF(T$5&gt;$N261,5,$K261)*10+IF(AND($F261&gt;=T$5,$F261&lt;=T$6),IF(AND($G261&gt;=T$5,$G261&lt;=T$6),5,IF($L261=1,2,1)),IF(AND($G261&gt;=T$5,$G261&lt;=T$6),IF($M261&gt;0,4,3),0)),IF(AND($D261&lt;=T$6,$E261&gt;=T$5),60,0)))</f>
        <v/>
      </c>
      <c r="U261" s="80" t="str">
        <f>IF(OR($A261="",NOT(ISNUMBER($G261))),"",IF(AND($F261&lt;=U$6,$G261&gt;=U$5),IF(U$5&gt;$N261,5,$K261)*10+IF(AND($F261&gt;=U$5,$F261&lt;=U$6),IF(AND($G261&gt;=U$5,$G261&lt;=U$6),5,IF($L261=1,2,1)),IF(AND($G261&gt;=U$5,$G261&lt;=U$6),IF($M261&gt;0,4,3),0)),IF(AND($D261&lt;=U$6,$E261&gt;=U$5),60,0)))</f>
        <v/>
      </c>
      <c r="V261" s="80" t="str">
        <f>IF(OR($A261="",NOT(ISNUMBER($G261))),"",IF(AND($F261&lt;=V$6,$G261&gt;=V$5),IF(V$5&gt;$N261,5,$K261)*10+IF(AND($F261&gt;=V$5,$F261&lt;=V$6),IF(AND($G261&gt;=V$5,$G261&lt;=V$6),5,IF($L261=1,2,1)),IF(AND($G261&gt;=V$5,$G261&lt;=V$6),IF($M261&gt;0,4,3),0)),IF(AND($D261&lt;=V$6,$E261&gt;=V$5),60,0)))</f>
        <v/>
      </c>
      <c r="W261" s="80" t="str">
        <f>IF(OR($A261="",NOT(ISNUMBER($G261))),"",IF(AND($F261&lt;=W$6,$G261&gt;=W$5),IF(W$5&gt;$N261,5,$K261)*10+IF(AND($F261&gt;=W$5,$F261&lt;=W$6),IF(AND($G261&gt;=W$5,$G261&lt;=W$6),5,IF($L261=1,2,1)),IF(AND($G261&gt;=W$5,$G261&lt;=W$6),IF($M261&gt;0,4,3),0)),IF(AND($D261&lt;=W$6,$E261&gt;=W$5),60,0)))</f>
        <v/>
      </c>
      <c r="X261" s="80" t="str">
        <f>IF(OR($A261="",NOT(ISNUMBER($G261))),"",IF(AND($F261&lt;=X$6,$G261&gt;=X$5),IF(X$5&gt;$N261,5,$K261)*10+IF(AND($F261&gt;=X$5,$F261&lt;=X$6),IF(AND($G261&gt;=X$5,$G261&lt;=X$6),5,IF($L261=1,2,1)),IF(AND($G261&gt;=X$5,$G261&lt;=X$6),IF($M261&gt;0,4,3),0)),IF(AND($D261&lt;=X$6,$E261&gt;=X$5),60,0)))</f>
        <v/>
      </c>
      <c r="Y261" s="80" t="str">
        <f>IF(OR($A261="",NOT(ISNUMBER($G261))),"",IF(AND($F261&lt;=Y$6,$G261&gt;=Y$5),IF(Y$5&gt;$N261,5,$K261)*10+IF(AND($F261&gt;=Y$5,$F261&lt;=Y$6),IF(AND($G261&gt;=Y$5,$G261&lt;=Y$6),5,IF($L261=1,2,1)),IF(AND($G261&gt;=Y$5,$G261&lt;=Y$6),IF($M261&gt;0,4,3),0)),IF(AND($D261&lt;=Y$6,$E261&gt;=Y$5),60,0)))</f>
        <v/>
      </c>
      <c r="Z261" s="80" t="str">
        <f>IF(OR($A261="",NOT(ISNUMBER($G261))),"",IF(AND($F261&lt;=Z$6,$G261&gt;=Z$5),IF(Z$5&gt;$N261,5,$K261)*10+IF(AND($F261&gt;=Z$5,$F261&lt;=Z$6),IF(AND($G261&gt;=Z$5,$G261&lt;=Z$6),5,IF($L261=1,2,1)),IF(AND($G261&gt;=Z$5,$G261&lt;=Z$6),IF($M261&gt;0,4,3),0)),IF(AND($D261&lt;=Z$6,$E261&gt;=Z$5),60,0)))</f>
        <v/>
      </c>
      <c r="AA261" s="80" t="str">
        <f>IF(OR($A261="",NOT(ISNUMBER($G261))),"",IF(AND($F261&lt;=AA$6,$G261&gt;=AA$5),IF(AA$5&gt;$N261,5,$K261)*10+IF(AND($F261&gt;=AA$5,$F261&lt;=AA$6),IF(AND($G261&gt;=AA$5,$G261&lt;=AA$6),5,IF($L261=1,2,1)),IF(AND($G261&gt;=AA$5,$G261&lt;=AA$6),IF($M261&gt;0,4,3),0)),IF(AND($D261&lt;=AA$6,$E261&gt;=AA$5),60,0)))</f>
        <v/>
      </c>
      <c r="AB261" s="80" t="str">
        <f>IF(OR($A261="",NOT(ISNUMBER($G261))),"",IF(AND($F261&lt;=AB$6,$G261&gt;=AB$5),IF(AB$5&gt;$N261,5,$K261)*10+IF(AND($F261&gt;=AB$5,$F261&lt;=AB$6),IF(AND($G261&gt;=AB$5,$G261&lt;=AB$6),5,IF($L261=1,2,1)),IF(AND($G261&gt;=AB$5,$G261&lt;=AB$6),IF($M261&gt;0,4,3),0)),IF(AND($D261&lt;=AB$6,$E261&gt;=AB$5),60,0)))</f>
        <v/>
      </c>
      <c r="AC261" s="80" t="str">
        <f>IF(OR($A261="",NOT(ISNUMBER($G261))),"",IF(AND($F261&lt;=AC$6,$G261&gt;=AC$5),IF(AC$5&gt;$N261,5,$K261)*10+IF(AND($F261&gt;=AC$5,$F261&lt;=AC$6),IF(AND($G261&gt;=AC$5,$G261&lt;=AC$6),5,IF($L261=1,2,1)),IF(AND($G261&gt;=AC$5,$G261&lt;=AC$6),IF($M261&gt;0,4,3),0)),IF(AND($D261&lt;=AC$6,$E261&gt;=AC$5),60,0)))</f>
        <v/>
      </c>
      <c r="AD261" s="80" t="str">
        <f>IF(OR($A261="",NOT(ISNUMBER($G261))),"",IF(AND($F261&lt;=AD$6,$G261&gt;=AD$5),IF(AD$5&gt;$N261,5,$K261)*10+IF(AND($F261&gt;=AD$5,$F261&lt;=AD$6),IF(AND($G261&gt;=AD$5,$G261&lt;=AD$6),5,IF($L261=1,2,1)),IF(AND($G261&gt;=AD$5,$G261&lt;=AD$6),IF($M261&gt;0,4,3),0)),IF(AND($D261&lt;=AD$6,$E261&gt;=AD$5),60,0)))</f>
        <v/>
      </c>
      <c r="AE261" s="80" t="str">
        <f>IF(OR($A261="",NOT(ISNUMBER($G261))),"",IF(AND($F261&lt;=AE$6,$G261&gt;=AE$5),IF(AE$5&gt;$N261,5,$K261)*10+IF(AND($F261&gt;=AE$5,$F261&lt;=AE$6),IF(AND($G261&gt;=AE$5,$G261&lt;=AE$6),5,IF($L261=1,2,1)),IF(AND($G261&gt;=AE$5,$G261&lt;=AE$6),IF($M261&gt;0,4,3),0)),IF(AND($D261&lt;=AE$6,$E261&gt;=AE$5),60,0)))</f>
        <v/>
      </c>
      <c r="AF261" s="80" t="str">
        <f>IF(OR($A261="",NOT(ISNUMBER($G261))),"",IF(AND($F261&lt;=AF$6,$G261&gt;=AF$5),IF(AF$5&gt;$N261,5,$K261)*10+IF(AND($F261&gt;=AF$5,$F261&lt;=AF$6),IF(AND($G261&gt;=AF$5,$G261&lt;=AF$6),5,IF($L261=1,2,1)),IF(AND($G261&gt;=AF$5,$G261&lt;=AF$6),IF($M261&gt;0,4,3),0)),IF(AND($D261&lt;=AF$6,$E261&gt;=AF$5),60,0)))</f>
        <v/>
      </c>
      <c r="AG261" s="80" t="str">
        <f>IF(OR($A261="",NOT(ISNUMBER($G261))),"",IF(AND($F261&lt;=AG$6,$G261&gt;=AG$5),IF(AG$5&gt;$N261,5,$K261)*10+IF(AND($F261&gt;=AG$5,$F261&lt;=AG$6),IF(AND($G261&gt;=AG$5,$G261&lt;=AG$6),5,IF($L261=1,2,1)),IF(AND($G261&gt;=AG$5,$G261&lt;=AG$6),IF($M261&gt;0,4,3),0)),IF(AND($D261&lt;=AG$6,$E261&gt;=AG$5),60,0)))</f>
        <v/>
      </c>
      <c r="AH261" s="80" t="str">
        <f>IF(OR($A261="",NOT(ISNUMBER($G261))),"",IF(AND($F261&lt;=AH$6,$G261&gt;=AH$5),IF(AH$5&gt;$N261,5,$K261)*10+IF(AND($F261&gt;=AH$5,$F261&lt;=AH$6),IF(AND($G261&gt;=AH$5,$G261&lt;=AH$6),5,IF($L261=1,2,1)),IF(AND($G261&gt;=AH$5,$G261&lt;=AH$6),IF($M261&gt;0,4,3),0)),IF(AND($D261&lt;=AH$6,$E261&gt;=AH$5),60,0)))</f>
        <v/>
      </c>
      <c r="AI261" s="80" t="str">
        <f>IF(OR($A261="",NOT(ISNUMBER($G261))),"",IF(AND($F261&lt;=AI$6,$G261&gt;=AI$5),IF(AI$5&gt;$N261,5,$K261)*10+IF(AND($F261&gt;=AI$5,$F261&lt;=AI$6),IF(AND($G261&gt;=AI$5,$G261&lt;=AI$6),5,IF($L261=1,2,1)),IF(AND($G261&gt;=AI$5,$G261&lt;=AI$6),IF($M261&gt;0,4,3),0)),IF(AND($D261&lt;=AI$6,$E261&gt;=AI$5),60,0)))</f>
        <v/>
      </c>
      <c r="AJ261" s="80" t="str">
        <f>IF(OR($A261="",NOT(ISNUMBER($G261))),"",IF(AND($F261&lt;=AJ$6,$G261&gt;=AJ$5),IF(AJ$5&gt;$N261,5,$K261)*10+IF(AND($F261&gt;=AJ$5,$F261&lt;=AJ$6),IF(AND($G261&gt;=AJ$5,$G261&lt;=AJ$6),5,IF($L261=1,2,1)),IF(AND($G261&gt;=AJ$5,$G261&lt;=AJ$6),IF($M261&gt;0,4,3),0)),IF(AND($D261&lt;=AJ$6,$E261&gt;=AJ$5),60,0)))</f>
        <v/>
      </c>
      <c r="AK261" s="80" t="str">
        <f>IF(OR($A261="",NOT(ISNUMBER($G261))),"",IF(AND($F261&lt;=AK$6,$G261&gt;=AK$5),IF(AK$5&gt;$N261,5,$K261)*10+IF(AND($F261&gt;=AK$5,$F261&lt;=AK$6),IF(AND($G261&gt;=AK$5,$G261&lt;=AK$6),5,IF($L261=1,2,1)),IF(AND($G261&gt;=AK$5,$G261&lt;=AK$6),IF($M261&gt;0,4,3),0)),IF(AND($D261&lt;=AK$6,$E261&gt;=AK$5),60,0)))</f>
        <v/>
      </c>
      <c r="AL261" s="80" t="str">
        <f>IF(OR($A261="",NOT(ISNUMBER($G261))),"",IF(AND($F261&lt;=AL$6,$G261&gt;=AL$5),IF(AL$5&gt;$N261,5,$K261)*10+IF(AND($F261&gt;=AL$5,$F261&lt;=AL$6),IF(AND($G261&gt;=AL$5,$G261&lt;=AL$6),5,IF($L261=1,2,1)),IF(AND($G261&gt;=AL$5,$G261&lt;=AL$6),IF($M261&gt;0,4,3),0)),IF(AND($D261&lt;=AL$6,$E261&gt;=AL$5),60,0)))</f>
        <v/>
      </c>
      <c r="AM261" s="80" t="str">
        <f>IF(OR($A261="",NOT(ISNUMBER($G261))),"",IF(AND($F261&lt;=AM$6,$G261&gt;=AM$5),IF(AM$5&gt;$N261,5,$K261)*10+IF(AND($F261&gt;=AM$5,$F261&lt;=AM$6),IF(AND($G261&gt;=AM$5,$G261&lt;=AM$6),5,IF($L261=1,2,1)),IF(AND($G261&gt;=AM$5,$G261&lt;=AM$6),IF($M261&gt;0,4,3),0)),IF(AND($D261&lt;=AM$6,$E261&gt;=AM$5),60,0)))</f>
        <v/>
      </c>
      <c r="AN261" s="80" t="str">
        <f>IF(OR($A261="",NOT(ISNUMBER($G261))),"",IF(AND($F261&lt;=AN$6,$G261&gt;=AN$5),IF(AN$5&gt;$N261,5,$K261)*10+IF(AND($F261&gt;=AN$5,$F261&lt;=AN$6),IF(AND($G261&gt;=AN$5,$G261&lt;=AN$6),5,IF($L261=1,2,1)),IF(AND($G261&gt;=AN$5,$G261&lt;=AN$6),IF($M261&gt;0,4,3),0)),IF(AND($D261&lt;=AN$6,$E261&gt;=AN$5),60,0)))</f>
        <v/>
      </c>
      <c r="AO261" s="80" t="str">
        <f>IF(OR($A261="",NOT(ISNUMBER($G261))),"",IF(AND($F261&lt;=AO$6,$G261&gt;=AO$5),IF(AO$5&gt;$N261,5,$K261)*10+IF(AND($F261&gt;=AO$5,$F261&lt;=AO$6),IF(AND($G261&gt;=AO$5,$G261&lt;=AO$6),5,IF($L261=1,2,1)),IF(AND($G261&gt;=AO$5,$G261&lt;=AO$6),IF($M261&gt;0,4,3),0)),IF(AND($D261&lt;=AO$6,$E261&gt;=AO$5),60,0)))</f>
        <v/>
      </c>
      <c r="AP261" s="80" t="str">
        <f>IF(OR($A261="",NOT(ISNUMBER($G261))),"",IF(AND($F261&lt;=AP$6,$G261&gt;=AP$5),IF(AP$5&gt;$N261,5,$K261)*10+IF(AND($F261&gt;=AP$5,$F261&lt;=AP$6),IF(AND($G261&gt;=AP$5,$G261&lt;=AP$6),5,IF($L261=1,2,1)),IF(AND($G261&gt;=AP$5,$G261&lt;=AP$6),IF($M261&gt;0,4,3),0)),IF(AND($D261&lt;=AP$6,$E261&gt;=AP$5),60,0)))</f>
        <v/>
      </c>
      <c r="AQ261" s="80" t="str">
        <f>IF(OR($A261="",NOT(ISNUMBER($G261))),"",IF(AND($F261&lt;=AQ$6,$G261&gt;=AQ$5),IF(AQ$5&gt;$N261,5,$K261)*10+IF(AND($F261&gt;=AQ$5,$F261&lt;=AQ$6),IF(AND($G261&gt;=AQ$5,$G261&lt;=AQ$6),5,IF($L261=1,2,1)),IF(AND($G261&gt;=AQ$5,$G261&lt;=AQ$6),IF($M261&gt;0,4,3),0)),IF(AND($D261&lt;=AQ$6,$E261&gt;=AQ$5),60,0)))</f>
        <v/>
      </c>
      <c r="AR261" s="80" t="str">
        <f>IF(OR($A261="",NOT(ISNUMBER($G261))),"",IF(AND($F261&lt;=AR$6,$G261&gt;=AR$5),IF(AR$5&gt;$N261,5,$K261)*10+IF(AND($F261&gt;=AR$5,$F261&lt;=AR$6),IF(AND($G261&gt;=AR$5,$G261&lt;=AR$6),5,IF($L261=1,2,1)),IF(AND($G261&gt;=AR$5,$G261&lt;=AR$6),IF($M261&gt;0,4,3),0)),IF(AND($D261&lt;=AR$6,$E261&gt;=AR$5),60,0)))</f>
        <v/>
      </c>
      <c r="AS261" s="80" t="str">
        <f>IF(OR($A261="",NOT(ISNUMBER($G261))),"",IF(AND($F261&lt;=AS$6,$G261&gt;=AS$5),IF(AS$5&gt;$N261,5,$K261)*10+IF(AND($F261&gt;=AS$5,$F261&lt;=AS$6),IF(AND($G261&gt;=AS$5,$G261&lt;=AS$6),5,IF($L261=1,2,1)),IF(AND($G261&gt;=AS$5,$G261&lt;=AS$6),IF($M261&gt;0,4,3),0)),IF(AND($D261&lt;=AS$6,$E261&gt;=AS$5),60,0)))</f>
        <v/>
      </c>
      <c r="AT261" s="80" t="str">
        <f>IF(OR($A261="",NOT(ISNUMBER($G261))),"",IF(AND($F261&lt;=AT$6,$G261&gt;=AT$5),IF(AT$5&gt;$N261,5,$K261)*10+IF(AND($F261&gt;=AT$5,$F261&lt;=AT$6),IF(AND($G261&gt;=AT$5,$G261&lt;=AT$6),5,IF($L261=1,2,1)),IF(AND($G261&gt;=AT$5,$G261&lt;=AT$6),IF($M261&gt;0,4,3),0)),IF(AND($D261&lt;=AT$6,$E261&gt;=AT$5),60,0)))</f>
        <v/>
      </c>
      <c r="AU261" s="80" t="str">
        <f>IF(OR($A261="",NOT(ISNUMBER($G261))),"",IF(AND($F261&lt;=AU$6,$G261&gt;=AU$5),IF(AU$5&gt;$N261,5,$K261)*10+IF(AND($F261&gt;=AU$5,$F261&lt;=AU$6),IF(AND($G261&gt;=AU$5,$G261&lt;=AU$6),5,IF($L261=1,2,1)),IF(AND($G261&gt;=AU$5,$G261&lt;=AU$6),IF($M261&gt;0,4,3),0)),IF(AND($D261&lt;=AU$6,$E261&gt;=AU$5),60,0)))</f>
        <v/>
      </c>
      <c r="AV261" s="80" t="str">
        <f>IF(OR($A261="",NOT(ISNUMBER($G261))),"",IF(AND($F261&lt;=AV$6,$G261&gt;=AV$5),IF(AV$5&gt;$N261,5,$K261)*10+IF(AND($F261&gt;=AV$5,$F261&lt;=AV$6),IF(AND($G261&gt;=AV$5,$G261&lt;=AV$6),5,IF($L261=1,2,1)),IF(AND($G261&gt;=AV$5,$G261&lt;=AV$6),IF($M261&gt;0,4,3),0)),IF(AND($D261&lt;=AV$6,$E261&gt;=AV$5),60,0)))</f>
        <v/>
      </c>
      <c r="AW261" s="80" t="str">
        <f>IF(OR($A261="",NOT(ISNUMBER($G261))),"",IF(AND($F261&lt;=AW$6,$G261&gt;=AW$5),IF(AW$5&gt;$N261,5,$K261)*10+IF(AND($F261&gt;=AW$5,$F261&lt;=AW$6),IF(AND($G261&gt;=AW$5,$G261&lt;=AW$6),5,IF($L261=1,2,1)),IF(AND($G261&gt;=AW$5,$G261&lt;=AW$6),IF($M261&gt;0,4,3),0)),IF(AND($D261&lt;=AW$6,$E261&gt;=AW$5),60,0)))</f>
        <v/>
      </c>
      <c r="AX261" s="80" t="str">
        <f>IF(OR($A261="",NOT(ISNUMBER($G261))),"",IF(AND($F261&lt;=AX$6,$G261&gt;=AX$5),IF(AX$5&gt;$N261,5,$K261)*10+IF(AND($F261&gt;=AX$5,$F261&lt;=AX$6),IF(AND($G261&gt;=AX$5,$G261&lt;=AX$6),5,IF($L261=1,2,1)),IF(AND($G261&gt;=AX$5,$G261&lt;=AX$6),IF($M261&gt;0,4,3),0)),IF(AND($D261&lt;=AX$6,$E261&gt;=AX$5),60,0)))</f>
        <v/>
      </c>
      <c r="AY261" s="80" t="str">
        <f>IF(OR($A261="",NOT(ISNUMBER($G261))),"",IF(AND($F261&lt;=AY$6,$G261&gt;=AY$5),IF(AY$5&gt;$N261,5,$K261)*10+IF(AND($F261&gt;=AY$5,$F261&lt;=AY$6),IF(AND($G261&gt;=AY$5,$G261&lt;=AY$6),5,IF($L261=1,2,1)),IF(AND($G261&gt;=AY$5,$G261&lt;=AY$6),IF($M261&gt;0,4,3),0)),IF(AND($D261&lt;=AY$6,$E261&gt;=AY$5),60,0)))</f>
        <v/>
      </c>
      <c r="AZ261" s="80" t="str">
        <f>IF(OR($A261="",NOT(ISNUMBER($G261))),"",IF(AND($F261&lt;=AZ$6,$G261&gt;=AZ$5),IF(AZ$5&gt;$N261,5,$K261)*10+IF(AND($F261&gt;=AZ$5,$F261&lt;=AZ$6),IF(AND($G261&gt;=AZ$5,$G261&lt;=AZ$6),5,IF($L261=1,2,1)),IF(AND($G261&gt;=AZ$5,$G261&lt;=AZ$6),IF($M261&gt;0,4,3),0)),IF(AND($D261&lt;=AZ$6,$E261&gt;=AZ$5),60,0)))</f>
        <v/>
      </c>
      <c r="BA261" s="80" t="str">
        <f>IF(OR($A261="",NOT(ISNUMBER($G261))),"",IF(AND($F261&lt;=BA$6,$G261&gt;=BA$5),IF(BA$5&gt;$N261,5,$K261)*10+IF(AND($F261&gt;=BA$5,$F261&lt;=BA$6),IF(AND($G261&gt;=BA$5,$G261&lt;=BA$6),5,IF($L261=1,2,1)),IF(AND($G261&gt;=BA$5,$G261&lt;=BA$6),IF($M261&gt;0,4,3),0)),IF(AND($D261&lt;=BA$6,$E261&gt;=BA$5),60,0)))</f>
        <v/>
      </c>
      <c r="BB261" s="80" t="str">
        <f>IF(OR($A261="",NOT(ISNUMBER($G261))),"",IF(AND($F261&lt;=BB$6,$G261&gt;=BB$5),IF(BB$5&gt;$N261,5,$K261)*10+IF(AND($F261&gt;=BB$5,$F261&lt;=BB$6),IF(AND($G261&gt;=BB$5,$G261&lt;=BB$6),5,IF($L261=1,2,1)),IF(AND($G261&gt;=BB$5,$G261&lt;=BB$6),IF($M261&gt;0,4,3),0)),IF(AND($D261&lt;=BB$6,$E261&gt;=BB$5),60,0)))</f>
        <v/>
      </c>
      <c r="BC261" s="80" t="str">
        <f>IF(OR($A261="",NOT(ISNUMBER($G261))),"",IF(AND($F261&lt;=BC$6,$G261&gt;=BC$5),IF(BC$5&gt;$N261,5,$K261)*10+IF(AND($F261&gt;=BC$5,$F261&lt;=BC$6),IF(AND($G261&gt;=BC$5,$G261&lt;=BC$6),5,IF($L261=1,2,1)),IF(AND($G261&gt;=BC$5,$G261&lt;=BC$6),IF($M261&gt;0,4,3),0)),IF(AND($D261&lt;=BC$6,$E261&gt;=BC$5),60,0)))</f>
        <v/>
      </c>
      <c r="BD261" s="80" t="str">
        <f>IF(OR($A261="",NOT(ISNUMBER($G261))),"",IF(AND($F261&lt;=BD$6,$G261&gt;=BD$5),IF(BD$5&gt;$N261,5,$K261)*10+IF(AND($F261&gt;=BD$5,$F261&lt;=BD$6),IF(AND($G261&gt;=BD$5,$G261&lt;=BD$6),5,IF($L261=1,2,1)),IF(AND($G261&gt;=BD$5,$G261&lt;=BD$6),IF($M261&gt;0,4,3),0)),IF(AND($D261&lt;=BD$6,$E261&gt;=BD$5),60,0)))</f>
        <v/>
      </c>
      <c r="BE261" s="80" t="str">
        <f>IF(OR($A261="",NOT(ISNUMBER($G261))),"",IF(AND($F261&lt;=BE$6,$G261&gt;=BE$5),IF(BE$5&gt;$N261,5,$K261)*10+IF(AND($F261&gt;=BE$5,$F261&lt;=BE$6),IF(AND($G261&gt;=BE$5,$G261&lt;=BE$6),5,IF($L261=1,2,1)),IF(AND($G261&gt;=BE$5,$G261&lt;=BE$6),IF($M261&gt;0,4,3),0)),IF(AND($D261&lt;=BE$6,$E261&gt;=BE$5),60,0)))</f>
        <v/>
      </c>
      <c r="BF261" s="80" t="str">
        <f>IF(OR($A261="",NOT(ISNUMBER($G261))),"",IF(AND($F261&lt;=BF$6,$G261&gt;=BF$5),IF(BF$5&gt;$N261,5,$K261)*10+IF(AND($F261&gt;=BF$5,$F261&lt;=BF$6),IF(AND($G261&gt;=BF$5,$G261&lt;=BF$6),5,IF($L261=1,2,1)),IF(AND($G261&gt;=BF$5,$G261&lt;=BF$6),IF($M261&gt;0,4,3),0)),IF(AND($D261&lt;=BF$6,$E261&gt;=BF$5),60,0)))</f>
        <v/>
      </c>
      <c r="BG261" s="80" t="str">
        <f>IF(OR($A261="",NOT(ISNUMBER($G261))),"",IF(AND($F261&lt;=BG$6,$G261&gt;=BG$5),IF(BG$5&gt;$N261,5,$K261)*10+IF(AND($F261&gt;=BG$5,$F261&lt;=BG$6),IF(AND($G261&gt;=BG$5,$G261&lt;=BG$6),5,IF($L261=1,2,1)),IF(AND($G261&gt;=BG$5,$G261&lt;=BG$6),IF($M261&gt;0,4,3),0)),IF(AND($D261&lt;=BG$6,$E261&gt;=BG$5),60,0)))</f>
        <v/>
      </c>
      <c r="BH261" s="80" t="str">
        <f>IF(OR($A261="",NOT(ISNUMBER($G261))),"",IF(AND($F261&lt;=BH$6,$G261&gt;=BH$5),IF(BH$5&gt;$N261,5,$K261)*10+IF(AND($F261&gt;=BH$5,$F261&lt;=BH$6),IF(AND($G261&gt;=BH$5,$G261&lt;=BH$6),5,IF($L261=1,2,1)),IF(AND($G261&gt;=BH$5,$G261&lt;=BH$6),IF($M261&gt;0,4,3),0)),IF(AND($D261&lt;=BH$6,$E261&gt;=BH$5),60,0)))</f>
        <v/>
      </c>
      <c r="BI261" s="80" t="str">
        <f>IF(OR($A261="",NOT(ISNUMBER($G261))),"",IF(AND($F261&lt;=BI$6,$G261&gt;=BI$5),IF(BI$5&gt;$N261,5,$K261)*10+IF(AND($F261&gt;=BI$5,$F261&lt;=BI$6),IF(AND($G261&gt;=BI$5,$G261&lt;=BI$6),5,IF($L261=1,2,1)),IF(AND($G261&gt;=BI$5,$G261&lt;=BI$6),IF($M261&gt;0,4,3),0)),IF(AND($D261&lt;=BI$6,$E261&gt;=BI$5),60,0)))</f>
        <v/>
      </c>
      <c r="BJ261" s="80" t="str">
        <f>IF(OR($A261="",NOT(ISNUMBER($G261))),"",IF(AND($F261&lt;=BJ$6,$G261&gt;=BJ$5),IF(BJ$5&gt;$N261,5,$K261)*10+IF(AND($F261&gt;=BJ$5,$F261&lt;=BJ$6),IF(AND($G261&gt;=BJ$5,$G261&lt;=BJ$6),5,IF($L261=1,2,1)),IF(AND($G261&gt;=BJ$5,$G261&lt;=BJ$6),IF($M261&gt;0,4,3),0)),IF(AND($D261&lt;=BJ$6,$E261&gt;=BJ$5),60,0)))</f>
        <v/>
      </c>
      <c r="BK261" s="80" t="str">
        <f>IF(OR($A261="",NOT(ISNUMBER($G261))),"",IF(AND($F261&lt;=BK$6,$G261&gt;=BK$5),IF(BK$5&gt;$N261,5,$K261)*10+IF(AND($F261&gt;=BK$5,$F261&lt;=BK$6),IF(AND($G261&gt;=BK$5,$G261&lt;=BK$6),5,IF($L261=1,2,1)),IF(AND($G261&gt;=BK$5,$G261&lt;=BK$6),IF($M261&gt;0,4,3),0)),IF(AND($D261&lt;=BK$6,$E261&gt;=BK$5),60,0)))</f>
        <v/>
      </c>
      <c r="BL261" s="80" t="str">
        <f>IF(OR($A261="",NOT(ISNUMBER($G261))),"",IF(AND($F261&lt;=BL$6,$G261&gt;=BL$5),IF(BL$5&gt;$N261,5,$K261)*10+IF(AND($F261&gt;=BL$5,$F261&lt;=BL$6),IF(AND($G261&gt;=BL$5,$G261&lt;=BL$6),5,IF($L261=1,2,1)),IF(AND($G261&gt;=BL$5,$G261&lt;=BL$6),IF($M261&gt;0,4,3),0)),IF(AND($D261&lt;=BL$6,$E261&gt;=BL$5),60,0)))</f>
        <v/>
      </c>
      <c r="BM261" s="80" t="str">
        <f>IF(OR($A261="",NOT(ISNUMBER($G261))),"",IF(AND($F261&lt;=BM$6,$G261&gt;=BM$5),IF(BM$5&gt;$N261,5,$K261)*10+IF(AND($F261&gt;=BM$5,$F261&lt;=BM$6),IF(AND($G261&gt;=BM$5,$G261&lt;=BM$6),5,IF($L261=1,2,1)),IF(AND($G261&gt;=BM$5,$G261&lt;=BM$6),IF($M261&gt;0,4,3),0)),IF(AND($D261&lt;=BM$6,$E261&gt;=BM$5),60,0)))</f>
        <v/>
      </c>
      <c r="BN261" s="80" t="str">
        <f>IF(OR($A261="",NOT(ISNUMBER($G261))),"",IF(AND($F261&lt;=BN$6,$G261&gt;=BN$5),IF(BN$5&gt;$N261,5,$K261)*10+IF(AND($F261&gt;=BN$5,$F261&lt;=BN$6),IF(AND($G261&gt;=BN$5,$G261&lt;=BN$6),5,IF($L261=1,2,1)),IF(AND($G261&gt;=BN$5,$G261&lt;=BN$6),IF($M261&gt;0,4,3),0)),IF(AND($D261&lt;=BN$6,$E261&gt;=BN$5),60,0)))</f>
        <v/>
      </c>
      <c r="BO261" s="80" t="str">
        <f>IF(OR($A261="",NOT(ISNUMBER($G261))),"",IF(AND($F261&lt;=BO$6,$G261&gt;=BO$5),IF(BO$5&gt;$N261,5,$K261)*10+IF(AND($F261&gt;=BO$5,$F261&lt;=BO$6),IF(AND($G261&gt;=BO$5,$G261&lt;=BO$6),5,IF($L261=1,2,1)),IF(AND($G261&gt;=BO$5,$G261&lt;=BO$6),IF($M261&gt;0,4,3),0)),IF(AND($D261&lt;=BO$6,$E261&gt;=BO$5),60,0)))</f>
        <v/>
      </c>
      <c r="BP261" s="80" t="str">
        <f>IF(OR($A261="",NOT(ISNUMBER($G261))),"",IF(AND($F261&lt;=BP$6,$G261&gt;=BP$5),IF(BP$5&gt;$N261,5,$K261)*10+IF(AND($F261&gt;=BP$5,$F261&lt;=BP$6),IF(AND($G261&gt;=BP$5,$G261&lt;=BP$6),5,IF($L261=1,2,1)),IF(AND($G261&gt;=BP$5,$G261&lt;=BP$6),IF($M261&gt;0,4,3),0)),IF(AND($D261&lt;=BP$6,$E261&gt;=BP$5),60,0)))</f>
        <v/>
      </c>
      <c r="BQ261" s="80" t="str">
        <f>IF(OR($A261="",NOT(ISNUMBER($G261))),"",IF(AND($F261&lt;=BQ$6,$G261&gt;=BQ$5),IF(BQ$5&gt;$N261,5,$K261)*10+IF(AND($F261&gt;=BQ$5,$F261&lt;=BQ$6),IF(AND($G261&gt;=BQ$5,$G261&lt;=BQ$6),5,IF($L261=1,2,1)),IF(AND($G261&gt;=BQ$5,$G261&lt;=BQ$6),IF($M261&gt;0,4,3),0)),IF(AND($D261&lt;=BQ$6,$E261&gt;=BQ$5),60,0)))</f>
        <v/>
      </c>
      <c r="BR261" s="80" t="str">
        <f>IF(OR($A261="",NOT(ISNUMBER($G261))),"",IF(AND($F261&lt;=BR$6,$G261&gt;=BR$5),IF(BR$5&gt;$N261,5,$K261)*10+IF(AND($F261&gt;=BR$5,$F261&lt;=BR$6),IF(AND($G261&gt;=BR$5,$G261&lt;=BR$6),5,IF($L261=1,2,1)),IF(AND($G261&gt;=BR$5,$G261&lt;=BR$6),IF($M261&gt;0,4,3),0)),IF(AND($D261&lt;=BR$6,$E261&gt;=BR$5),60,0)))</f>
        <v/>
      </c>
      <c r="BS261" s="80" t="str">
        <f>IF(OR($A261="",NOT(ISNUMBER($G261))),"",IF(AND($F261&lt;=BS$6,$G261&gt;=BS$5),IF(BS$5&gt;$N261,5,$K261)*10+IF(AND($F261&gt;=BS$5,$F261&lt;=BS$6),IF(AND($G261&gt;=BS$5,$G261&lt;=BS$6),5,IF($L261=1,2,1)),IF(AND($G261&gt;=BS$5,$G261&lt;=BS$6),IF($M261&gt;0,4,3),0)),IF(AND($D261&lt;=BS$6,$E261&gt;=BS$5),60,0)))</f>
        <v/>
      </c>
      <c r="BT261" s="80" t="str">
        <f>IF(OR($A261="",NOT(ISNUMBER($G261))),"",IF(AND($F261&lt;=BT$6,$G261&gt;=BT$5),IF(BT$5&gt;$N261,5,$K261)*10+IF(AND($F261&gt;=BT$5,$F261&lt;=BT$6),IF(AND($G261&gt;=BT$5,$G261&lt;=BT$6),5,IF($L261=1,2,1)),IF(AND($G261&gt;=BT$5,$G261&lt;=BT$6),IF($M261&gt;0,4,3),0)),IF(AND($D261&lt;=BT$6,$E261&gt;=BT$5),60,0)))</f>
        <v/>
      </c>
      <c r="BU261" s="80" t="str">
        <f>IF(OR($A261="",NOT(ISNUMBER($G261))),"",IF(AND($F261&lt;=BU$6,$G261&gt;=BU$5),IF(BU$5&gt;$N261,5,$K261)*10+IF(AND($F261&gt;=BU$5,$F261&lt;=BU$6),IF(AND($G261&gt;=BU$5,$G261&lt;=BU$6),5,IF($L261=1,2,1)),IF(AND($G261&gt;=BU$5,$G261&lt;=BU$6),IF($M261&gt;0,4,3),0)),IF(AND($D261&lt;=BU$6,$E261&gt;=BU$5),60,0)))</f>
        <v/>
      </c>
      <c r="BV261" s="80" t="str">
        <f>IF(OR($A261="",NOT(ISNUMBER($G261))),"",IF(AND($F261&lt;=BV$6,$G261&gt;=BV$5),IF(BV$5&gt;$N261,5,$K261)*10+IF(AND($F261&gt;=BV$5,$F261&lt;=BV$6),IF(AND($G261&gt;=BV$5,$G261&lt;=BV$6),5,IF($L261=1,2,1)),IF(AND($G261&gt;=BV$5,$G261&lt;=BV$6),IF($M261&gt;0,4,3),0)),IF(AND($D261&lt;=BV$6,$E261&gt;=BV$5),60,0)))</f>
        <v/>
      </c>
      <c r="BW261" s="80" t="str">
        <f>IF(OR($A261="",NOT(ISNUMBER($G261))),"",IF(AND($F261&lt;=BW$6,$G261&gt;=BW$5),IF(BW$5&gt;$N261,5,$K261)*10+IF(AND($F261&gt;=BW$5,$F261&lt;=BW$6),IF(AND($G261&gt;=BW$5,$G261&lt;=BW$6),5,IF($L261=1,2,1)),IF(AND($G261&gt;=BW$5,$G261&lt;=BW$6),IF($M261&gt;0,4,3),0)),IF(AND($D261&lt;=BW$6,$E261&gt;=BW$5),60,0)))</f>
        <v/>
      </c>
      <c r="BX261" s="80" t="str">
        <f>IF(OR($A261="",NOT(ISNUMBER($G261))),"",IF(AND($F261&lt;=BX$6,$G261&gt;=BX$5),IF(BX$5&gt;$N261,5,$K261)*10+IF(AND($F261&gt;=BX$5,$F261&lt;=BX$6),IF(AND($G261&gt;=BX$5,$G261&lt;=BX$6),5,IF($L261=1,2,1)),IF(AND($G261&gt;=BX$5,$G261&lt;=BX$6),IF($M261&gt;0,4,3),0)),IF(AND($D261&lt;=BX$6,$E261&gt;=BX$5),60,0)))</f>
        <v/>
      </c>
      <c r="BY261" s="80" t="str">
        <f>IF(OR($A261="",NOT(ISNUMBER($G261))),"",IF(AND($F261&lt;=BY$6,$G261&gt;=BY$5),IF(BY$5&gt;$N261,5,$K261)*10+IF(AND($F261&gt;=BY$5,$F261&lt;=BY$6),IF(AND($G261&gt;=BY$5,$G261&lt;=BY$6),5,IF($L261=1,2,1)),IF(AND($G261&gt;=BY$5,$G261&lt;=BY$6),IF($M261&gt;0,4,3),0)),IF(AND($D261&lt;=BY$6,$E261&gt;=BY$5),60,0)))</f>
        <v/>
      </c>
      <c r="BZ261" s="80" t="str">
        <f>IF(OR($A261="",NOT(ISNUMBER($G261))),"",IF(AND($F261&lt;=BZ$6,$G261&gt;=BZ$5),IF(BZ$5&gt;$N261,5,$K261)*10+IF(AND($F261&gt;=BZ$5,$F261&lt;=BZ$6),IF(AND($G261&gt;=BZ$5,$G261&lt;=BZ$6),5,IF($L261=1,2,1)),IF(AND($G261&gt;=BZ$5,$G261&lt;=BZ$6),IF($M261&gt;0,4,3),0)),IF(AND($D261&lt;=BZ$6,$E261&gt;=BZ$5),60,0)))</f>
        <v/>
      </c>
      <c r="CA261" s="80" t="str">
        <f>IF(OR($A261="",NOT(ISNUMBER($G261))),"",IF(AND($F261&lt;=CA$6,$G261&gt;=CA$5),IF(CA$5&gt;$N261,5,$K261)*10+IF(AND($F261&gt;=CA$5,$F261&lt;=CA$6),IF(AND($G261&gt;=CA$5,$G261&lt;=CA$6),5,IF($L261=1,2,1)),IF(AND($G261&gt;=CA$5,$G261&lt;=CA$6),IF($M261&gt;0,4,3),0)),IF(AND($D261&lt;=CA$6,$E261&gt;=CA$5),60,0)))</f>
        <v/>
      </c>
      <c r="CB261" s="80" t="str">
        <f>IF(OR($A261="",NOT(ISNUMBER($G261))),"",IF(AND($F261&lt;=CB$6,$G261&gt;=CB$5),IF(CB$5&gt;$N261,5,$K261)*10+IF(AND($F261&gt;=CB$5,$F261&lt;=CB$6),IF(AND($G261&gt;=CB$5,$G261&lt;=CB$6),5,IF($L261=1,2,1)),IF(AND($G261&gt;=CB$5,$G261&lt;=CB$6),IF($M261&gt;0,4,3),0)),IF(AND($D261&lt;=CB$6,$E261&gt;=CB$5),60,0)))</f>
        <v/>
      </c>
      <c r="CC261" s="80" t="str">
        <f>IF(OR($A261="",NOT(ISNUMBER($G261))),"",IF(AND($F261&lt;=CC$6,$G261&gt;=CC$5),IF(CC$5&gt;$N261,5,$K261)*10+IF(AND($F261&gt;=CC$5,$F261&lt;=CC$6),IF(AND($G261&gt;=CC$5,$G261&lt;=CC$6),5,IF($L261=1,2,1)),IF(AND($G261&gt;=CC$5,$G261&lt;=CC$6),IF($M261&gt;0,4,3),0)),IF(AND($D261&lt;=CC$6,$E261&gt;=CC$5),60,0)))</f>
        <v/>
      </c>
      <c r="CD261" s="80" t="str">
        <f>IF(OR($A261="",NOT(ISNUMBER($G261))),"",IF(AND($F261&lt;=CD$6,$G261&gt;=CD$5),IF(CD$5&gt;$N261,5,$K261)*10+IF(AND($F261&gt;=CD$5,$F261&lt;=CD$6),IF(AND($G261&gt;=CD$5,$G261&lt;=CD$6),5,IF($L261=1,2,1)),IF(AND($G261&gt;=CD$5,$G261&lt;=CD$6),IF($M261&gt;0,4,3),0)),IF(AND($D261&lt;=CD$6,$E261&gt;=CD$5),60,0)))</f>
        <v/>
      </c>
      <c r="CE261" s="80" t="str">
        <f>IF(OR($A261="",NOT(ISNUMBER($G261))),"",IF(AND($F261&lt;=CE$6,$G261&gt;=CE$5),IF(CE$5&gt;$N261,5,$K261)*10+IF(AND($F261&gt;=CE$5,$F261&lt;=CE$6),IF(AND($G261&gt;=CE$5,$G261&lt;=CE$6),5,IF($L261=1,2,1)),IF(AND($G261&gt;=CE$5,$G261&lt;=CE$6),IF($M261&gt;0,4,3),0)),IF(AND($D261&lt;=CE$6,$E261&gt;=CE$5),60,0)))</f>
        <v/>
      </c>
      <c r="CF261" s="80" t="str">
        <f>IF(OR($A261="",NOT(ISNUMBER($G261))),"",IF(AND($F261&lt;=CF$6,$G261&gt;=CF$5),IF(CF$5&gt;$N261,5,$K261)*10+IF(AND($F261&gt;=CF$5,$F261&lt;=CF$6),IF(AND($G261&gt;=CF$5,$G261&lt;=CF$6),5,IF($L261=1,2,1)),IF(AND($G261&gt;=CF$5,$G261&lt;=CF$6),IF($M261&gt;0,4,3),0)),IF(AND($D261&lt;=CF$6,$E261&gt;=CF$5),60,0)))</f>
        <v/>
      </c>
      <c r="CG261" s="80" t="str">
        <f>IF(OR($A261="",NOT(ISNUMBER($G261))),"",IF(AND($F261&lt;=CG$6,$G261&gt;=CG$5),IF(CG$5&gt;$N261,5,$K261)*10+IF(AND($F261&gt;=CG$5,$F261&lt;=CG$6),IF(AND($G261&gt;=CG$5,$G261&lt;=CG$6),5,IF($L261=1,2,1)),IF(AND($G261&gt;=CG$5,$G261&lt;=CG$6),IF($M261&gt;0,4,3),0)),IF(AND($D261&lt;=CG$6,$E261&gt;=CG$5),60,0)))</f>
        <v/>
      </c>
      <c r="CH261" s="80" t="str">
        <f>IF(OR($A261="",NOT(ISNUMBER($G261))),"",IF(AND($F261&lt;=CH$6,$G261&gt;=CH$5),IF(CH$5&gt;$N261,5,$K261)*10+IF(AND($F261&gt;=CH$5,$F261&lt;=CH$6),IF(AND($G261&gt;=CH$5,$G261&lt;=CH$6),5,IF($L261=1,2,1)),IF(AND($G261&gt;=CH$5,$G261&lt;=CH$6),IF($M261&gt;0,4,3),0)),IF(AND($D261&lt;=CH$6,$E261&gt;=CH$5),60,0)))</f>
        <v/>
      </c>
      <c r="CI261" s="80" t="str">
        <f>IF(OR($A261="",NOT(ISNUMBER($G261))),"",IF(AND($F261&lt;=CI$6,$G261&gt;=CI$5),IF(CI$5&gt;$N261,5,$K261)*10+IF(AND($F261&gt;=CI$5,$F261&lt;=CI$6),IF(AND($G261&gt;=CI$5,$G261&lt;=CI$6),5,IF($L261=1,2,1)),IF(AND($G261&gt;=CI$5,$G261&lt;=CI$6),IF($M261&gt;0,4,3),0)),IF(AND($D261&lt;=CI$6,$E261&gt;=CI$5),60,0)))</f>
        <v/>
      </c>
      <c r="CJ261" s="80" t="str">
        <f>IF(OR($A261="",NOT(ISNUMBER($G261))),"",IF(AND($F261&lt;=CJ$6,$G261&gt;=CJ$5),IF(CJ$5&gt;$N261,5,$K261)*10+IF(AND($F261&gt;=CJ$5,$F261&lt;=CJ$6),IF(AND($G261&gt;=CJ$5,$G261&lt;=CJ$6),5,IF($L261=1,2,1)),IF(AND($G261&gt;=CJ$5,$G261&lt;=CJ$6),IF($M261&gt;0,4,3),0)),IF(AND($D261&lt;=CJ$6,$E261&gt;=CJ$5),60,0)))</f>
        <v/>
      </c>
      <c r="CK261" s="80" t="str">
        <f>IF(OR($A261="",NOT(ISNUMBER($G261))),"",IF(AND($F261&lt;=CK$6,$G261&gt;=CK$5),IF(CK$5&gt;$N261,5,$K261)*10+IF(AND($F261&gt;=CK$5,$F261&lt;=CK$6),IF(AND($G261&gt;=CK$5,$G261&lt;=CK$6),5,IF($L261=1,2,1)),IF(AND($G261&gt;=CK$5,$G261&lt;=CK$6),IF($M261&gt;0,4,3),0)),IF(AND($D261&lt;=CK$6,$E261&gt;=CK$5),60,0)))</f>
        <v/>
      </c>
      <c r="CL261" s="80" t="str">
        <f>IF(OR($A261="",NOT(ISNUMBER($G261))),"",IF(AND($F261&lt;=CL$6,$G261&gt;=CL$5),IF(CL$5&gt;$N261,5,$K261)*10+IF(AND($F261&gt;=CL$5,$F261&lt;=CL$6),IF(AND($G261&gt;=CL$5,$G261&lt;=CL$6),5,IF($L261=1,2,1)),IF(AND($G261&gt;=CL$5,$G261&lt;=CL$6),IF($M261&gt;0,4,3),0)),IF(AND($D261&lt;=CL$6,$E261&gt;=CL$5),60,0)))</f>
        <v/>
      </c>
      <c r="CM261" s="80" t="str">
        <f>IF(OR($A261="",NOT(ISNUMBER($G261))),"",IF(AND($F261&lt;=CM$6,$G261&gt;=CM$5),IF(CM$5&gt;$N261,5,$K261)*10+IF(AND($F261&gt;=CM$5,$F261&lt;=CM$6),IF(AND($G261&gt;=CM$5,$G261&lt;=CM$6),5,IF($L261=1,2,1)),IF(AND($G261&gt;=CM$5,$G261&lt;=CM$6),IF($M261&gt;0,4,3),0)),IF(AND($D261&lt;=CM$6,$E261&gt;=CM$5),60,0)))</f>
        <v/>
      </c>
      <c r="CN261" s="80" t="str">
        <f>IF(OR($A261="",NOT(ISNUMBER($G261))),"",IF(AND($F261&lt;=CN$6,$G261&gt;=CN$5),IF(CN$5&gt;$N261,5,$K261)*10+IF(AND($F261&gt;=CN$5,$F261&lt;=CN$6),IF(AND($G261&gt;=CN$5,$G261&lt;=CN$6),5,IF($L261=1,2,1)),IF(AND($G261&gt;=CN$5,$G261&lt;=CN$6),IF($M261&gt;0,4,3),0)),IF(AND($D261&lt;=CN$6,$E261&gt;=CN$5),60,0)))</f>
        <v/>
      </c>
      <c r="CO261" s="80" t="str">
        <f>IF(OR($A261="",NOT(ISNUMBER($G261))),"",IF(AND($F261&lt;=CO$6,$G261&gt;=CO$5),IF(CO$5&gt;$N261,5,$K261)*10+IF(AND($F261&gt;=CO$5,$F261&lt;=CO$6),IF(AND($G261&gt;=CO$5,$G261&lt;=CO$6),5,IF($L261=1,2,1)),IF(AND($G261&gt;=CO$5,$G261&lt;=CO$6),IF($M261&gt;0,4,3),0)),IF(AND($D261&lt;=CO$6,$E261&gt;=CO$5),60,0)))</f>
        <v/>
      </c>
      <c r="CP261" s="80" t="str">
        <f>IF(OR($A261="",NOT(ISNUMBER($G261))),"",IF(AND($F261&lt;=CP$6,$G261&gt;=CP$5),IF(CP$5&gt;$N261,5,$K261)*10+IF(AND($F261&gt;=CP$5,$F261&lt;=CP$6),IF(AND($G261&gt;=CP$5,$G261&lt;=CP$6),5,IF($L261=1,2,1)),IF(AND($G261&gt;=CP$5,$G261&lt;=CP$6),IF($M261&gt;0,4,3),0)),IF(AND($D261&lt;=CP$6,$E261&gt;=CP$5),60,0)))</f>
        <v/>
      </c>
      <c r="CQ261" s="80" t="str">
        <f>IF(OR($A261="",NOT(ISNUMBER($G261))),"",IF(AND($F261&lt;=CQ$6,$G261&gt;=CQ$5),IF(CQ$5&gt;$N261,5,$K261)*10+IF(AND($F261&gt;=CQ$5,$F261&lt;=CQ$6),IF(AND($G261&gt;=CQ$5,$G261&lt;=CQ$6),5,IF($L261=1,2,1)),IF(AND($G261&gt;=CQ$5,$G261&lt;=CQ$6),IF($M261&gt;0,4,3),0)),IF(AND($D261&lt;=CQ$6,$E261&gt;=CQ$5),60,0)))</f>
        <v/>
      </c>
      <c r="CR261" s="80" t="str">
        <f>IF(OR($A261="",NOT(ISNUMBER($G261))),"",IF(AND($F261&lt;=CR$6,$G261&gt;=CR$5),IF(CR$5&gt;$N261,5,$K261)*10+IF(AND($F261&gt;=CR$5,$F261&lt;=CR$6),IF(AND($G261&gt;=CR$5,$G261&lt;=CR$6),5,IF($L261=1,2,1)),IF(AND($G261&gt;=CR$5,$G261&lt;=CR$6),IF($M261&gt;0,4,3),0)),IF(AND($D261&lt;=CR$6,$E261&gt;=CR$5),60,0)))</f>
        <v/>
      </c>
      <c r="CS261" s="80" t="str">
        <f>IF(OR($A261="",NOT(ISNUMBER($G261))),"",IF(AND($F261&lt;=CS$6,$G261&gt;=CS$5),IF(CS$5&gt;$N261,5,$K261)*10+IF(AND($F261&gt;=CS$5,$F261&lt;=CS$6),IF(AND($G261&gt;=CS$5,$G261&lt;=CS$6),5,IF($L261=1,2,1)),IF(AND($G261&gt;=CS$5,$G261&lt;=CS$6),IF($M261&gt;0,4,3),0)),IF(AND($D261&lt;=CS$6,$E261&gt;=CS$5),60,0)))</f>
        <v/>
      </c>
      <c r="CT261" s="80" t="str">
        <f>IF(OR($A261="",NOT(ISNUMBER($G261))),"",IF(AND($F261&lt;=CT$6,$G261&gt;=CT$5),IF(CT$5&gt;$N261,5,$K261)*10+IF(AND($F261&gt;=CT$5,$F261&lt;=CT$6),IF(AND($G261&gt;=CT$5,$G261&lt;=CT$6),5,IF($L261=1,2,1)),IF(AND($G261&gt;=CT$5,$G261&lt;=CT$6),IF($M261&gt;0,4,3),0)),IF(AND($D261&lt;=CT$6,$E261&gt;=CT$5),60,0)))</f>
        <v/>
      </c>
      <c r="CU261" s="80" t="str">
        <f>IF(OR($A261="",NOT(ISNUMBER($G261))),"",IF(AND($F261&lt;=CU$6,$G261&gt;=CU$5),IF(CU$5&gt;$N261,5,$K261)*10+IF(AND($F261&gt;=CU$5,$F261&lt;=CU$6),IF(AND($G261&gt;=CU$5,$G261&lt;=CU$6),5,IF($L261=1,2,1)),IF(AND($G261&gt;=CU$5,$G261&lt;=CU$6),IF($M261&gt;0,4,3),0)),IF(AND($D261&lt;=CU$6,$E261&gt;=CU$5),60,0)))</f>
        <v/>
      </c>
      <c r="CV261" s="80" t="str">
        <f>IF(OR($A261="",NOT(ISNUMBER($G261))),"",IF(AND($F261&lt;=CV$6,$G261&gt;=CV$5),IF(CV$5&gt;$N261,5,$K261)*10+IF(AND($F261&gt;=CV$5,$F261&lt;=CV$6),IF(AND($G261&gt;=CV$5,$G261&lt;=CV$6),5,IF($L261=1,2,1)),IF(AND($G261&gt;=CV$5,$G261&lt;=CV$6),IF($M261&gt;0,4,3),0)),IF(AND($D261&lt;=CV$6,$E261&gt;=CV$5),60,0)))</f>
        <v/>
      </c>
      <c r="CW261" s="80" t="str">
        <f>IF(OR($A261="",NOT(ISNUMBER($G261))),"",IF(AND($F261&lt;=CW$6,$G261&gt;=CW$5),IF(CW$5&gt;$N261,5,$K261)*10+IF(AND($F261&gt;=CW$5,$F261&lt;=CW$6),IF(AND($G261&gt;=CW$5,$G261&lt;=CW$6),5,IF($L261=1,2,1)),IF(AND($G261&gt;=CW$5,$G261&lt;=CW$6),IF($M261&gt;0,4,3),0)),IF(AND($D261&lt;=CW$6,$E261&gt;=CW$5),60,0)))</f>
        <v/>
      </c>
      <c r="CX261" s="80" t="str">
        <f>IF(OR($A261="",NOT(ISNUMBER($G261))),"",IF(AND($F261&lt;=CX$6,$G261&gt;=CX$5),IF(CX$5&gt;$N261,5,$K261)*10+IF(AND($F261&gt;=CX$5,$F261&lt;=CX$6),IF(AND($G261&gt;=CX$5,$G261&lt;=CX$6),5,IF($L261=1,2,1)),IF(AND($G261&gt;=CX$5,$G261&lt;=CX$6),IF($M261&gt;0,4,3),0)),IF(AND($D261&lt;=CX$6,$E261&gt;=CX$5),60,0)))</f>
        <v/>
      </c>
      <c r="CY261" s="80" t="str">
        <f>IF(OR($A261="",NOT(ISNUMBER($G261))),"",IF(AND($F261&lt;=CY$6,$G261&gt;=CY$5),IF(CY$5&gt;$N261,5,$K261)*10+IF(AND($F261&gt;=CY$5,$F261&lt;=CY$6),IF(AND($G261&gt;=CY$5,$G261&lt;=CY$6),5,IF($L261=1,2,1)),IF(AND($G261&gt;=CY$5,$G261&lt;=CY$6),IF($M261&gt;0,4,3),0)),IF(AND($D261&lt;=CY$6,$E261&gt;=CY$5),60,0)))</f>
        <v/>
      </c>
      <c r="CZ261" s="80" t="str">
        <f>IF(OR($A261="",NOT(ISNUMBER($G261))),"",IF(AND($F261&lt;=CZ$6,$G261&gt;=CZ$5),IF(CZ$5&gt;$N261,5,$K261)*10+IF(AND($F261&gt;=CZ$5,$F261&lt;=CZ$6),IF(AND($G261&gt;=CZ$5,$G261&lt;=CZ$6),5,IF($L261=1,2,1)),IF(AND($G261&gt;=CZ$5,$G261&lt;=CZ$6),IF($M261&gt;0,4,3),0)),IF(AND($D261&lt;=CZ$6,$E261&gt;=CZ$5),60,0)))</f>
        <v/>
      </c>
      <c r="DA261" s="80" t="str">
        <f>IF(OR($A261="",NOT(ISNUMBER($G261))),"",IF(AND($F261&lt;=DA$6,$G261&gt;=DA$5),IF(DA$5&gt;$N261,5,$K261)*10+IF(AND($F261&gt;=DA$5,$F261&lt;=DA$6),IF(AND($G261&gt;=DA$5,$G261&lt;=DA$6),5,IF($L261=1,2,1)),IF(AND($G261&gt;=DA$5,$G261&lt;=DA$6),IF($M261&gt;0,4,3),0)),IF(AND($D261&lt;=DA$6,$E261&gt;=DA$5),60,0)))</f>
        <v/>
      </c>
      <c r="DB261" s="80" t="str">
        <f>IF(OR($A261="",NOT(ISNUMBER($G261))),"",IF(AND($F261&lt;=DB$6,$G261&gt;=DB$5),IF(DB$5&gt;$N261,5,$K261)*10+IF(AND($F261&gt;=DB$5,$F261&lt;=DB$6),IF(AND($G261&gt;=DB$5,$G261&lt;=DB$6),5,IF($L261=1,2,1)),IF(AND($G261&gt;=DB$5,$G261&lt;=DB$6),IF($M261&gt;0,4,3),0)),IF(AND($D261&lt;=DB$6,$E261&gt;=DB$5),60,0)))</f>
        <v/>
      </c>
      <c r="DC261" s="80" t="str">
        <f>IF(OR($A261="",NOT(ISNUMBER($G261))),"",IF(AND($F261&lt;=DC$6,$G261&gt;=DC$5),IF(DC$5&gt;$N261,5,$K261)*10+IF(AND($F261&gt;=DC$5,$F261&lt;=DC$6),IF(AND($G261&gt;=DC$5,$G261&lt;=DC$6),5,IF($L261=1,2,1)),IF(AND($G261&gt;=DC$5,$G261&lt;=DC$6),IF($M261&gt;0,4,3),0)),IF(AND($D261&lt;=DC$6,$E261&gt;=DC$5),60,0)))</f>
        <v/>
      </c>
      <c r="DD261" s="80" t="str">
        <f>IF(OR($A261="",NOT(ISNUMBER($G261))),"",IF(AND($F261&lt;=DD$6,$G261&gt;=DD$5),IF(DD$5&gt;$N261,5,$K261)*10+IF(AND($F261&gt;=DD$5,$F261&lt;=DD$6),IF(AND($G261&gt;=DD$5,$G261&lt;=DD$6),5,IF($L261=1,2,1)),IF(AND($G261&gt;=DD$5,$G261&lt;=DD$6),IF($M261&gt;0,4,3),0)),IF(AND($D261&lt;=DD$6,$E261&gt;=DD$5),60,0)))</f>
        <v/>
      </c>
      <c r="DE261" s="80" t="str">
        <f>IF(OR($A261="",NOT(ISNUMBER($G261))),"",IF(AND($F261&lt;=DE$6,$G261&gt;=DE$5),IF(DE$5&gt;$N261,5,$K261)*10+IF(AND($F261&gt;=DE$5,$F261&lt;=DE$6),IF(AND($G261&gt;=DE$5,$G261&lt;=DE$6),5,IF($L261=1,2,1)),IF(AND($G261&gt;=DE$5,$G261&lt;=DE$6),IF($M261&gt;0,4,3),0)),IF(AND($D261&lt;=DE$6,$E261&gt;=DE$5),60,0)))</f>
        <v/>
      </c>
      <c r="DF261" s="80" t="str">
        <f>IF(OR($A261="",NOT(ISNUMBER($G261))),"",IF(AND($F261&lt;=DF$6,$G261&gt;=DF$5),IF(DF$5&gt;$N261,5,$K261)*10+IF(AND($F261&gt;=DF$5,$F261&lt;=DF$6),IF(AND($G261&gt;=DF$5,$G261&lt;=DF$6),5,IF($L261=1,2,1)),IF(AND($G261&gt;=DF$5,$G261&lt;=DF$6),IF($M261&gt;0,4,3),0)),IF(AND($D261&lt;=DF$6,$E261&gt;=DF$5),60,0)))</f>
        <v/>
      </c>
      <c r="DG261" s="80" t="str">
        <f>IF(OR($A261="",NOT(ISNUMBER($G261))),"",IF(AND($F261&lt;=DG$6,$G261&gt;=DG$5),IF(DG$5&gt;$N261,5,$K261)*10+IF(AND($F261&gt;=DG$5,$F261&lt;=DG$6),IF(AND($G261&gt;=DG$5,$G261&lt;=DG$6),5,IF($L261=1,2,1)),IF(AND($G261&gt;=DG$5,$G261&lt;=DG$6),IF($M261&gt;0,4,3),0)),IF(AND($D261&lt;=DG$6,$E261&gt;=DG$5),60,0)))</f>
        <v/>
      </c>
      <c r="DH261" s="80" t="str">
        <f>IF(OR($A261="",NOT(ISNUMBER($G261))),"",IF(AND($F261&lt;=DH$6,$G261&gt;=DH$5),IF(DH$5&gt;$N261,5,$K261)*10+IF(AND($F261&gt;=DH$5,$F261&lt;=DH$6),IF(AND($G261&gt;=DH$5,$G261&lt;=DH$6),5,IF($L261=1,2,1)),IF(AND($G261&gt;=DH$5,$G261&lt;=DH$6),IF($M261&gt;0,4,3),0)),IF(AND($D261&lt;=DH$6,$E261&gt;=DH$5),60,0)))</f>
        <v/>
      </c>
      <c r="DI261" s="80" t="str">
        <f>IF(OR($A261="",NOT(ISNUMBER($G261))),"",IF(AND($F261&lt;=DI$6,$G261&gt;=DI$5),IF(DI$5&gt;$N261,5,$K261)*10+IF(AND($F261&gt;=DI$5,$F261&lt;=DI$6),IF(AND($G261&gt;=DI$5,$G261&lt;=DI$6),5,IF($L261=1,2,1)),IF(AND($G261&gt;=DI$5,$G261&lt;=DI$6),IF($M261&gt;0,4,3),0)),IF(AND($D261&lt;=DI$6,$E261&gt;=DI$5),60,0)))</f>
        <v/>
      </c>
      <c r="DJ261" s="80" t="str">
        <f>IF(OR($A261="",NOT(ISNUMBER($G261))),"",IF(AND($F261&lt;=DJ$6,$G261&gt;=DJ$5),IF(DJ$5&gt;$N261,5,$K261)*10+IF(AND($F261&gt;=DJ$5,$F261&lt;=DJ$6),IF(AND($G261&gt;=DJ$5,$G261&lt;=DJ$6),5,IF($L261=1,2,1)),IF(AND($G261&gt;=DJ$5,$G261&lt;=DJ$6),IF($M261&gt;0,4,3),0)),IF(AND($D261&lt;=DJ$6,$E261&gt;=DJ$5),60,0)))</f>
        <v/>
      </c>
      <c r="DK261" s="80" t="str">
        <f>IF(OR($A261="",NOT(ISNUMBER($G261))),"",IF(AND($F261&lt;=DK$6,$G261&gt;=DK$5),IF(DK$5&gt;$N261,5,$K261)*10+IF(AND($F261&gt;=DK$5,$F261&lt;=DK$6),IF(AND($G261&gt;=DK$5,$G261&lt;=DK$6),5,IF($L261=1,2,1)),IF(AND($G261&gt;=DK$5,$G261&lt;=DK$6),IF($M261&gt;0,4,3),0)),IF(AND($D261&lt;=DK$6,$E261&gt;=DK$5),60,0)))</f>
        <v/>
      </c>
      <c r="DL261" s="80" t="str">
        <f>IF(OR($A261="",NOT(ISNUMBER($G261))),"",IF(AND($F261&lt;=DL$6,$G261&gt;=DL$5),IF(DL$5&gt;$N261,5,$K261)*10+IF(AND($F261&gt;=DL$5,$F261&lt;=DL$6),IF(AND($G261&gt;=DL$5,$G261&lt;=DL$6),5,IF($L261=1,2,1)),IF(AND($G261&gt;=DL$5,$G261&lt;=DL$6),IF($M261&gt;0,4,3),0)),IF(AND($D261&lt;=DL$6,$E261&gt;=DL$5),60,0)))</f>
        <v/>
      </c>
      <c r="DM261" s="80" t="str">
        <f>IF(OR($A261="",NOT(ISNUMBER($G261))),"",IF(AND($F261&lt;=DM$6,$G261&gt;=DM$5),IF(DM$5&gt;$N261,5,$K261)*10+IF(AND($F261&gt;=DM$5,$F261&lt;=DM$6),IF(AND($G261&gt;=DM$5,$G261&lt;=DM$6),5,IF($L261=1,2,1)),IF(AND($G261&gt;=DM$5,$G261&lt;=DM$6),IF($M261&gt;0,4,3),0)),IF(AND($D261&lt;=DM$6,$E261&gt;=DM$5),60,0)))</f>
        <v/>
      </c>
      <c r="DN261" s="80" t="str">
        <f>IF(OR($A261="",NOT(ISNUMBER($G261))),"",IF(AND($F261&lt;=DN$6,$G261&gt;=DN$5),IF(DN$5&gt;$N261,5,$K261)*10+IF(AND($F261&gt;=DN$5,$F261&lt;=DN$6),IF(AND($G261&gt;=DN$5,$G261&lt;=DN$6),5,IF($L261=1,2,1)),IF(AND($G261&gt;=DN$5,$G261&lt;=DN$6),IF($M261&gt;0,4,3),0)),IF(AND($D261&lt;=DN$6,$E261&gt;=DN$5),60,0)))</f>
        <v/>
      </c>
      <c r="DO261" s="80" t="str">
        <f>IF(OR($A261="",NOT(ISNUMBER($G261))),"",IF(AND($F261&lt;=DO$6,$G261&gt;=DO$5),IF(DO$5&gt;$N261,5,$K261)*10+IF(AND($F261&gt;=DO$5,$F261&lt;=DO$6),IF(AND($G261&gt;=DO$5,$G261&lt;=DO$6),5,IF($L261=1,2,1)),IF(AND($G261&gt;=DO$5,$G261&lt;=DO$6),IF($M261&gt;0,4,3),0)),IF(AND($D261&lt;=DO$6,$E261&gt;=DO$5),60,0)))</f>
        <v/>
      </c>
      <c r="DP261" s="80" t="str">
        <f>IF(OR($A261="",NOT(ISNUMBER($G261))),"",IF(AND($F261&lt;=DP$6,$G261&gt;=DP$5),IF(DP$5&gt;$N261,5,$K261)*10+IF(AND($F261&gt;=DP$5,$F261&lt;=DP$6),IF(AND($G261&gt;=DP$5,$G261&lt;=DP$6),5,IF($L261=1,2,1)),IF(AND($G261&gt;=DP$5,$G261&lt;=DP$6),IF($M261&gt;0,4,3),0)),IF(AND($D261&lt;=DP$6,$E261&gt;=DP$5),60,0)))</f>
        <v/>
      </c>
      <c r="DQ261" s="80" t="str">
        <f>IF(OR($A261="",NOT(ISNUMBER($G261))),"",IF(AND($F261&lt;=DQ$6,$G261&gt;=DQ$5),IF(DQ$5&gt;$N261,5,$K261)*10+IF(AND($F261&gt;=DQ$5,$F261&lt;=DQ$6),IF(AND($G261&gt;=DQ$5,$G261&lt;=DQ$6),5,IF($L261=1,2,1)),IF(AND($G261&gt;=DQ$5,$G261&lt;=DQ$6),IF($M261&gt;0,4,3),0)),IF(AND($D261&lt;=DQ$6,$E261&gt;=DQ$5),60,0)))</f>
        <v/>
      </c>
      <c r="DR261" s="80" t="str">
        <f>IF(OR($A261="",NOT(ISNUMBER($G261))),"",IF(AND($F261&lt;=DR$6,$G261&gt;=DR$5),IF(DR$5&gt;$N261,5,$K261)*10+IF(AND($F261&gt;=DR$5,$F261&lt;=DR$6),IF(AND($G261&gt;=DR$5,$G261&lt;=DR$6),5,IF($L261=1,2,1)),IF(AND($G261&gt;=DR$5,$G261&lt;=DR$6),IF($M261&gt;0,4,3),0)),IF(AND($D261&lt;=DR$6,$E261&gt;=DR$5),60,0)))</f>
        <v/>
      </c>
      <c r="DS261" s="80" t="str">
        <f>IF(OR($A261="",NOT(ISNUMBER($G261))),"",IF(AND($F261&lt;=DS$6,$G261&gt;=DS$5),IF(DS$5&gt;$N261,5,$K261)*10+IF(AND($F261&gt;=DS$5,$F261&lt;=DS$6),IF(AND($G261&gt;=DS$5,$G261&lt;=DS$6),5,IF($L261=1,2,1)),IF(AND($G261&gt;=DS$5,$G261&lt;=DS$6),IF($M261&gt;0,4,3),0)),IF(AND($D261&lt;=DS$6,$E261&gt;=DS$5),60,0)))</f>
        <v/>
      </c>
      <c r="DT261" s="80" t="str">
        <f>IF(OR($A261="",NOT(ISNUMBER($G261))),"",IF(AND($F261&lt;=DT$6,$G261&gt;=DT$5),IF(DT$5&gt;$N261,5,$K261)*10+IF(AND($F261&gt;=DT$5,$F261&lt;=DT$6),IF(AND($G261&gt;=DT$5,$G261&lt;=DT$6),5,IF($L261=1,2,1)),IF(AND($G261&gt;=DT$5,$G261&lt;=DT$6),IF($M261&gt;0,4,3),0)),IF(AND($D261&lt;=DT$6,$E261&gt;=DT$5),60,0)))</f>
        <v/>
      </c>
      <c r="DU261" s="80" t="str">
        <f>IF(OR($A261="",NOT(ISNUMBER($G261))),"",IF(AND($F261&lt;=DU$6,$G261&gt;=DU$5),IF(DU$5&gt;$N261,5,$K261)*10+IF(AND($F261&gt;=DU$5,$F261&lt;=DU$6),IF(AND($G261&gt;=DU$5,$G261&lt;=DU$6),5,IF($L261=1,2,1)),IF(AND($G261&gt;=DU$5,$G261&lt;=DU$6),IF($M261&gt;0,4,3),0)),IF(AND($D261&lt;=DU$6,$E261&gt;=DU$5),60,0)))</f>
        <v/>
      </c>
      <c r="DV261" s="80" t="str">
        <f>IF(OR($A261="",NOT(ISNUMBER($G261))),"",IF(AND($F261&lt;=DV$6,$G261&gt;=DV$5),IF(DV$5&gt;$N261,5,$K261)*10+IF(AND($F261&gt;=DV$5,$F261&lt;=DV$6),IF(AND($G261&gt;=DV$5,$G261&lt;=DV$6),5,IF($L261=1,2,1)),IF(AND($G261&gt;=DV$5,$G261&lt;=DV$6),IF($M261&gt;0,4,3),0)),IF(AND($D261&lt;=DV$6,$E261&gt;=DV$5),60,0)))</f>
        <v/>
      </c>
      <c r="DW261" s="80" t="str">
        <f>IF(OR($A261="",NOT(ISNUMBER($G261))),"",IF(AND($F261&lt;=DW$6,$G261&gt;=DW$5),IF(DW$5&gt;$N261,5,$K261)*10+IF(AND($F261&gt;=DW$5,$F261&lt;=DW$6),IF(AND($G261&gt;=DW$5,$G261&lt;=DW$6),5,IF($L261=1,2,1)),IF(AND($G261&gt;=DW$5,$G261&lt;=DW$6),IF($M261&gt;0,4,3),0)),IF(AND($D261&lt;=DW$6,$E261&gt;=DW$5),60,0)))</f>
        <v/>
      </c>
      <c r="DX261" s="80" t="str">
        <f>IF(OR($A261="",NOT(ISNUMBER($G261))),"",IF(AND($F261&lt;=DX$6,$G261&gt;=DX$5),IF(DX$5&gt;$N261,5,$K261)*10+IF(AND($F261&gt;=DX$5,$F261&lt;=DX$6),IF(AND($G261&gt;=DX$5,$G261&lt;=DX$6),5,IF($L261=1,2,1)),IF(AND($G261&gt;=DX$5,$G261&lt;=DX$6),IF($M261&gt;0,4,3),0)),IF(AND($D261&lt;=DX$6,$E261&gt;=DX$5),60,0)))</f>
        <v/>
      </c>
      <c r="DY261" s="80" t="str">
        <f>IF(OR($A261="",NOT(ISNUMBER($G261))),"",IF(AND($F261&lt;=DY$6,$G261&gt;=DY$5),IF(DY$5&gt;$N261,5,$K261)*10+IF(AND($F261&gt;=DY$5,$F261&lt;=DY$6),IF(AND($G261&gt;=DY$5,$G261&lt;=DY$6),5,IF($L261=1,2,1)),IF(AND($G261&gt;=DY$5,$G261&lt;=DY$6),IF($M261&gt;0,4,3),0)),IF(AND($D261&lt;=DY$6,$E261&gt;=DY$5),60,0)))</f>
        <v/>
      </c>
      <c r="DZ261" s="80" t="str">
        <f>IF(OR($A261="",NOT(ISNUMBER($G261))),"",IF(AND($F261&lt;=DZ$6,$G261&gt;=DZ$5),IF(DZ$5&gt;$N261,5,$K261)*10+IF(AND($F261&gt;=DZ$5,$F261&lt;=DZ$6),IF(AND($G261&gt;=DZ$5,$G261&lt;=DZ$6),5,IF($L261=1,2,1)),IF(AND($G261&gt;=DZ$5,$G261&lt;=DZ$6),IF($M261&gt;0,4,3),0)),IF(AND($D261&lt;=DZ$6,$E261&gt;=DZ$5),60,0)))</f>
        <v/>
      </c>
      <c r="EA261" s="80" t="str">
        <f>IF(OR($A261="",NOT(ISNUMBER($G261))),"",IF(AND($F261&lt;=EA$6,$G261&gt;=EA$5),IF(EA$5&gt;$N261,5,$K261)*10+IF(AND($F261&gt;=EA$5,$F261&lt;=EA$6),IF(AND($G261&gt;=EA$5,$G261&lt;=EA$6),5,IF($L261=1,2,1)),IF(AND($G261&gt;=EA$5,$G261&lt;=EA$6),IF($M261&gt;0,4,3),0)),IF(AND($D261&lt;=EA$6,$E261&gt;=EA$5),60,0)))</f>
        <v/>
      </c>
      <c r="EB261" s="80" t="str">
        <f>IF(OR($A261="",NOT(ISNUMBER($G261))),"",IF(AND($F261&lt;=EB$6,$G261&gt;=EB$5),IF(EB$5&gt;$N261,5,$K261)*10+IF(AND($F261&gt;=EB$5,$F261&lt;=EB$6),IF(AND($G261&gt;=EB$5,$G261&lt;=EB$6),5,IF($L261=1,2,1)),IF(AND($G261&gt;=EB$5,$G261&lt;=EB$6),IF($M261&gt;0,4,3),0)),IF(AND($D261&lt;=EB$6,$E261&gt;=EB$5),60,0)))</f>
        <v/>
      </c>
      <c r="EC261" s="80" t="str">
        <f>IF(OR($A261="",NOT(ISNUMBER($G261))),"",IF(AND($F261&lt;=EC$6,$G261&gt;=EC$5),IF(EC$5&gt;$N261,5,$K261)*10+IF(AND($F261&gt;=EC$5,$F261&lt;=EC$6),IF(AND($G261&gt;=EC$5,$G261&lt;=EC$6),5,IF($L261=1,2,1)),IF(AND($G261&gt;=EC$5,$G261&lt;=EC$6),IF($M261&gt;0,4,3),0)),IF(AND($D261&lt;=EC$6,$E261&gt;=EC$5),60,0)))</f>
        <v/>
      </c>
      <c r="ED261" s="80" t="str">
        <f>IF(OR($A261="",NOT(ISNUMBER($G261))),"",IF(AND($F261&lt;=ED$6,$G261&gt;=ED$5),IF(ED$5&gt;$N261,5,$K261)*10+IF(AND($F261&gt;=ED$5,$F261&lt;=ED$6),IF(AND($G261&gt;=ED$5,$G261&lt;=ED$6),5,IF($L261=1,2,1)),IF(AND($G261&gt;=ED$5,$G261&lt;=ED$6),IF($M261&gt;0,4,3),0)),IF(AND($D261&lt;=ED$6,$E261&gt;=ED$5),60,0)))</f>
        <v/>
      </c>
    </row>
    <row r="262" ht="18" customHeight="1">
      <c r="A262" s="52" t="str">
        <f>IF(Tasks!$B262="","",Tasks!$A262)</f>
        <v/>
      </c>
      <c r="B262" s="78" t="str">
        <f>IF(Tasks!$B262="","",Tasks!$B262)</f>
        <v/>
      </c>
      <c r="C262" s="25" t="str">
        <f>IF($B262="","",IF(AND(Tasks!$D262="",Tasks!$G262=""),"-",IF(Tasks!$D262="","",Tasks!$D262&amp;IF(OR(Tasks!$E262="",Tasks!$E262="FS"),IF(N(Tasks!$F262)=0,"","FS"),Tasks!$E262)&amp;IF(N(Tasks!$F262)=0,"",IF(Tasks!$F262&gt;0,"+","")&amp;Tasks!$F262))&amp;IF(AND(Tasks!$D262&lt;&gt;"",Tasks!$G262&lt;&gt;""),", ","")&amp;IF(Tasks!$G262="","",Tasks!$G262&amp;IF(OR(Tasks!$H262="",Tasks!$H262="FS"),IF(N(Tasks!$I262)=0,"","FS"),Tasks!$H262)&amp;IF(N(Tasks!$I262)=0,"",IF(Tasks!$I262&gt;0,"+","")&amp;Tasks!$I262))))</f>
        <v/>
      </c>
      <c r="D262" s="51" t="str">
        <f>IF(OR($B262="",Tasks!$Q262=""),"",Tasks!$Q262)</f>
        <v/>
      </c>
      <c r="E262" s="51" t="str">
        <f>IF(OR($B262="",Tasks!$R262=""),"",Tasks!$R262)</f>
        <v/>
      </c>
      <c r="F262" s="51" t="str">
        <f>IF(OR($B262="",Tasks!$S262=""),"",Tasks!$S262)</f>
        <v/>
      </c>
      <c r="G262" s="51" t="str">
        <f>IF(OR($B262="",Tasks!$T262=""),"",Tasks!$T262)</f>
        <v/>
      </c>
      <c r="H262" s="52" t="str">
        <f>IF($B262="","",Tasks!$AE262)</f>
        <v/>
      </c>
      <c r="I262" s="79" t="str">
        <f>IF($B262="","",Tasks!$AF262)</f>
        <v/>
      </c>
      <c r="J262" s="53" t="str">
        <f>IF(OR($B262="",Tasks!$V262=""),"",Tasks!$V262)</f>
        <v/>
      </c>
      <c r="K262" s="52" t="str">
        <f>IF($B262="","",Tasks!$AA262)</f>
        <v/>
      </c>
      <c r="L262" s="52" t="str">
        <f>IF($B262="","",Tasks!$AB262)</f>
        <v/>
      </c>
      <c r="M262" s="52" t="str">
        <f>IF($B262="","",Tasks!$Z262)</f>
        <v/>
      </c>
      <c r="N262" s="52" t="str">
        <f>IF(OR($B262="",Tasks!$AG262=""),"",Tasks!$AG262)</f>
        <v/>
      </c>
      <c r="O262" s="80" t="str">
        <f>IF(OR($A262="",NOT(ISNUMBER($G262))),"",IF(AND($F262&lt;=O$6,$G262&gt;=O$5),IF(O$5&gt;$N262,5,$K262)*10+IF(AND($F262&gt;=O$5,$F262&lt;=O$6),IF(AND($G262&gt;=O$5,$G262&lt;=O$6),5,IF($L262=1,2,1)),IF(AND($G262&gt;=O$5,$G262&lt;=O$6),IF($M262&gt;0,4,3),0)),IF(AND($D262&lt;=O$6,$E262&gt;=O$5),60,0)))</f>
        <v/>
      </c>
      <c r="P262" s="80" t="str">
        <f>IF(OR($A262="",NOT(ISNUMBER($G262))),"",IF(AND($F262&lt;=P$6,$G262&gt;=P$5),IF(P$5&gt;$N262,5,$K262)*10+IF(AND($F262&gt;=P$5,$F262&lt;=P$6),IF(AND($G262&gt;=P$5,$G262&lt;=P$6),5,IF($L262=1,2,1)),IF(AND($G262&gt;=P$5,$G262&lt;=P$6),IF($M262&gt;0,4,3),0)),IF(AND($D262&lt;=P$6,$E262&gt;=P$5),60,0)))</f>
        <v/>
      </c>
      <c r="Q262" s="80" t="str">
        <f>IF(OR($A262="",NOT(ISNUMBER($G262))),"",IF(AND($F262&lt;=Q$6,$G262&gt;=Q$5),IF(Q$5&gt;$N262,5,$K262)*10+IF(AND($F262&gt;=Q$5,$F262&lt;=Q$6),IF(AND($G262&gt;=Q$5,$G262&lt;=Q$6),5,IF($L262=1,2,1)),IF(AND($G262&gt;=Q$5,$G262&lt;=Q$6),IF($M262&gt;0,4,3),0)),IF(AND($D262&lt;=Q$6,$E262&gt;=Q$5),60,0)))</f>
        <v/>
      </c>
      <c r="R262" s="80" t="str">
        <f>IF(OR($A262="",NOT(ISNUMBER($G262))),"",IF(AND($F262&lt;=R$6,$G262&gt;=R$5),IF(R$5&gt;$N262,5,$K262)*10+IF(AND($F262&gt;=R$5,$F262&lt;=R$6),IF(AND($G262&gt;=R$5,$G262&lt;=R$6),5,IF($L262=1,2,1)),IF(AND($G262&gt;=R$5,$G262&lt;=R$6),IF($M262&gt;0,4,3),0)),IF(AND($D262&lt;=R$6,$E262&gt;=R$5),60,0)))</f>
        <v/>
      </c>
      <c r="S262" s="80" t="str">
        <f>IF(OR($A262="",NOT(ISNUMBER($G262))),"",IF(AND($F262&lt;=S$6,$G262&gt;=S$5),IF(S$5&gt;$N262,5,$K262)*10+IF(AND($F262&gt;=S$5,$F262&lt;=S$6),IF(AND($G262&gt;=S$5,$G262&lt;=S$6),5,IF($L262=1,2,1)),IF(AND($G262&gt;=S$5,$G262&lt;=S$6),IF($M262&gt;0,4,3),0)),IF(AND($D262&lt;=S$6,$E262&gt;=S$5),60,0)))</f>
        <v/>
      </c>
      <c r="T262" s="80" t="str">
        <f>IF(OR($A262="",NOT(ISNUMBER($G262))),"",IF(AND($F262&lt;=T$6,$G262&gt;=T$5),IF(T$5&gt;$N262,5,$K262)*10+IF(AND($F262&gt;=T$5,$F262&lt;=T$6),IF(AND($G262&gt;=T$5,$G262&lt;=T$6),5,IF($L262=1,2,1)),IF(AND($G262&gt;=T$5,$G262&lt;=T$6),IF($M262&gt;0,4,3),0)),IF(AND($D262&lt;=T$6,$E262&gt;=T$5),60,0)))</f>
        <v/>
      </c>
      <c r="U262" s="80" t="str">
        <f>IF(OR($A262="",NOT(ISNUMBER($G262))),"",IF(AND($F262&lt;=U$6,$G262&gt;=U$5),IF(U$5&gt;$N262,5,$K262)*10+IF(AND($F262&gt;=U$5,$F262&lt;=U$6),IF(AND($G262&gt;=U$5,$G262&lt;=U$6),5,IF($L262=1,2,1)),IF(AND($G262&gt;=U$5,$G262&lt;=U$6),IF($M262&gt;0,4,3),0)),IF(AND($D262&lt;=U$6,$E262&gt;=U$5),60,0)))</f>
        <v/>
      </c>
      <c r="V262" s="80" t="str">
        <f>IF(OR($A262="",NOT(ISNUMBER($G262))),"",IF(AND($F262&lt;=V$6,$G262&gt;=V$5),IF(V$5&gt;$N262,5,$K262)*10+IF(AND($F262&gt;=V$5,$F262&lt;=V$6),IF(AND($G262&gt;=V$5,$G262&lt;=V$6),5,IF($L262=1,2,1)),IF(AND($G262&gt;=V$5,$G262&lt;=V$6),IF($M262&gt;0,4,3),0)),IF(AND($D262&lt;=V$6,$E262&gt;=V$5),60,0)))</f>
        <v/>
      </c>
      <c r="W262" s="80" t="str">
        <f>IF(OR($A262="",NOT(ISNUMBER($G262))),"",IF(AND($F262&lt;=W$6,$G262&gt;=W$5),IF(W$5&gt;$N262,5,$K262)*10+IF(AND($F262&gt;=W$5,$F262&lt;=W$6),IF(AND($G262&gt;=W$5,$G262&lt;=W$6),5,IF($L262=1,2,1)),IF(AND($G262&gt;=W$5,$G262&lt;=W$6),IF($M262&gt;0,4,3),0)),IF(AND($D262&lt;=W$6,$E262&gt;=W$5),60,0)))</f>
        <v/>
      </c>
      <c r="X262" s="80" t="str">
        <f>IF(OR($A262="",NOT(ISNUMBER($G262))),"",IF(AND($F262&lt;=X$6,$G262&gt;=X$5),IF(X$5&gt;$N262,5,$K262)*10+IF(AND($F262&gt;=X$5,$F262&lt;=X$6),IF(AND($G262&gt;=X$5,$G262&lt;=X$6),5,IF($L262=1,2,1)),IF(AND($G262&gt;=X$5,$G262&lt;=X$6),IF($M262&gt;0,4,3),0)),IF(AND($D262&lt;=X$6,$E262&gt;=X$5),60,0)))</f>
        <v/>
      </c>
      <c r="Y262" s="80" t="str">
        <f>IF(OR($A262="",NOT(ISNUMBER($G262))),"",IF(AND($F262&lt;=Y$6,$G262&gt;=Y$5),IF(Y$5&gt;$N262,5,$K262)*10+IF(AND($F262&gt;=Y$5,$F262&lt;=Y$6),IF(AND($G262&gt;=Y$5,$G262&lt;=Y$6),5,IF($L262=1,2,1)),IF(AND($G262&gt;=Y$5,$G262&lt;=Y$6),IF($M262&gt;0,4,3),0)),IF(AND($D262&lt;=Y$6,$E262&gt;=Y$5),60,0)))</f>
        <v/>
      </c>
      <c r="Z262" s="80" t="str">
        <f>IF(OR($A262="",NOT(ISNUMBER($G262))),"",IF(AND($F262&lt;=Z$6,$G262&gt;=Z$5),IF(Z$5&gt;$N262,5,$K262)*10+IF(AND($F262&gt;=Z$5,$F262&lt;=Z$6),IF(AND($G262&gt;=Z$5,$G262&lt;=Z$6),5,IF($L262=1,2,1)),IF(AND($G262&gt;=Z$5,$G262&lt;=Z$6),IF($M262&gt;0,4,3),0)),IF(AND($D262&lt;=Z$6,$E262&gt;=Z$5),60,0)))</f>
        <v/>
      </c>
      <c r="AA262" s="80" t="str">
        <f>IF(OR($A262="",NOT(ISNUMBER($G262))),"",IF(AND($F262&lt;=AA$6,$G262&gt;=AA$5),IF(AA$5&gt;$N262,5,$K262)*10+IF(AND($F262&gt;=AA$5,$F262&lt;=AA$6),IF(AND($G262&gt;=AA$5,$G262&lt;=AA$6),5,IF($L262=1,2,1)),IF(AND($G262&gt;=AA$5,$G262&lt;=AA$6),IF($M262&gt;0,4,3),0)),IF(AND($D262&lt;=AA$6,$E262&gt;=AA$5),60,0)))</f>
        <v/>
      </c>
      <c r="AB262" s="80" t="str">
        <f>IF(OR($A262="",NOT(ISNUMBER($G262))),"",IF(AND($F262&lt;=AB$6,$G262&gt;=AB$5),IF(AB$5&gt;$N262,5,$K262)*10+IF(AND($F262&gt;=AB$5,$F262&lt;=AB$6),IF(AND($G262&gt;=AB$5,$G262&lt;=AB$6),5,IF($L262=1,2,1)),IF(AND($G262&gt;=AB$5,$G262&lt;=AB$6),IF($M262&gt;0,4,3),0)),IF(AND($D262&lt;=AB$6,$E262&gt;=AB$5),60,0)))</f>
        <v/>
      </c>
      <c r="AC262" s="80" t="str">
        <f>IF(OR($A262="",NOT(ISNUMBER($G262))),"",IF(AND($F262&lt;=AC$6,$G262&gt;=AC$5),IF(AC$5&gt;$N262,5,$K262)*10+IF(AND($F262&gt;=AC$5,$F262&lt;=AC$6),IF(AND($G262&gt;=AC$5,$G262&lt;=AC$6),5,IF($L262=1,2,1)),IF(AND($G262&gt;=AC$5,$G262&lt;=AC$6),IF($M262&gt;0,4,3),0)),IF(AND($D262&lt;=AC$6,$E262&gt;=AC$5),60,0)))</f>
        <v/>
      </c>
      <c r="AD262" s="80" t="str">
        <f>IF(OR($A262="",NOT(ISNUMBER($G262))),"",IF(AND($F262&lt;=AD$6,$G262&gt;=AD$5),IF(AD$5&gt;$N262,5,$K262)*10+IF(AND($F262&gt;=AD$5,$F262&lt;=AD$6),IF(AND($G262&gt;=AD$5,$G262&lt;=AD$6),5,IF($L262=1,2,1)),IF(AND($G262&gt;=AD$5,$G262&lt;=AD$6),IF($M262&gt;0,4,3),0)),IF(AND($D262&lt;=AD$6,$E262&gt;=AD$5),60,0)))</f>
        <v/>
      </c>
      <c r="AE262" s="80" t="str">
        <f>IF(OR($A262="",NOT(ISNUMBER($G262))),"",IF(AND($F262&lt;=AE$6,$G262&gt;=AE$5),IF(AE$5&gt;$N262,5,$K262)*10+IF(AND($F262&gt;=AE$5,$F262&lt;=AE$6),IF(AND($G262&gt;=AE$5,$G262&lt;=AE$6),5,IF($L262=1,2,1)),IF(AND($G262&gt;=AE$5,$G262&lt;=AE$6),IF($M262&gt;0,4,3),0)),IF(AND($D262&lt;=AE$6,$E262&gt;=AE$5),60,0)))</f>
        <v/>
      </c>
      <c r="AF262" s="80" t="str">
        <f>IF(OR($A262="",NOT(ISNUMBER($G262))),"",IF(AND($F262&lt;=AF$6,$G262&gt;=AF$5),IF(AF$5&gt;$N262,5,$K262)*10+IF(AND($F262&gt;=AF$5,$F262&lt;=AF$6),IF(AND($G262&gt;=AF$5,$G262&lt;=AF$6),5,IF($L262=1,2,1)),IF(AND($G262&gt;=AF$5,$G262&lt;=AF$6),IF($M262&gt;0,4,3),0)),IF(AND($D262&lt;=AF$6,$E262&gt;=AF$5),60,0)))</f>
        <v/>
      </c>
      <c r="AG262" s="80" t="str">
        <f>IF(OR($A262="",NOT(ISNUMBER($G262))),"",IF(AND($F262&lt;=AG$6,$G262&gt;=AG$5),IF(AG$5&gt;$N262,5,$K262)*10+IF(AND($F262&gt;=AG$5,$F262&lt;=AG$6),IF(AND($G262&gt;=AG$5,$G262&lt;=AG$6),5,IF($L262=1,2,1)),IF(AND($G262&gt;=AG$5,$G262&lt;=AG$6),IF($M262&gt;0,4,3),0)),IF(AND($D262&lt;=AG$6,$E262&gt;=AG$5),60,0)))</f>
        <v/>
      </c>
      <c r="AH262" s="80" t="str">
        <f>IF(OR($A262="",NOT(ISNUMBER($G262))),"",IF(AND($F262&lt;=AH$6,$G262&gt;=AH$5),IF(AH$5&gt;$N262,5,$K262)*10+IF(AND($F262&gt;=AH$5,$F262&lt;=AH$6),IF(AND($G262&gt;=AH$5,$G262&lt;=AH$6),5,IF($L262=1,2,1)),IF(AND($G262&gt;=AH$5,$G262&lt;=AH$6),IF($M262&gt;0,4,3),0)),IF(AND($D262&lt;=AH$6,$E262&gt;=AH$5),60,0)))</f>
        <v/>
      </c>
      <c r="AI262" s="80" t="str">
        <f>IF(OR($A262="",NOT(ISNUMBER($G262))),"",IF(AND($F262&lt;=AI$6,$G262&gt;=AI$5),IF(AI$5&gt;$N262,5,$K262)*10+IF(AND($F262&gt;=AI$5,$F262&lt;=AI$6),IF(AND($G262&gt;=AI$5,$G262&lt;=AI$6),5,IF($L262=1,2,1)),IF(AND($G262&gt;=AI$5,$G262&lt;=AI$6),IF($M262&gt;0,4,3),0)),IF(AND($D262&lt;=AI$6,$E262&gt;=AI$5),60,0)))</f>
        <v/>
      </c>
      <c r="AJ262" s="80" t="str">
        <f>IF(OR($A262="",NOT(ISNUMBER($G262))),"",IF(AND($F262&lt;=AJ$6,$G262&gt;=AJ$5),IF(AJ$5&gt;$N262,5,$K262)*10+IF(AND($F262&gt;=AJ$5,$F262&lt;=AJ$6),IF(AND($G262&gt;=AJ$5,$G262&lt;=AJ$6),5,IF($L262=1,2,1)),IF(AND($G262&gt;=AJ$5,$G262&lt;=AJ$6),IF($M262&gt;0,4,3),0)),IF(AND($D262&lt;=AJ$6,$E262&gt;=AJ$5),60,0)))</f>
        <v/>
      </c>
      <c r="AK262" s="80" t="str">
        <f>IF(OR($A262="",NOT(ISNUMBER($G262))),"",IF(AND($F262&lt;=AK$6,$G262&gt;=AK$5),IF(AK$5&gt;$N262,5,$K262)*10+IF(AND($F262&gt;=AK$5,$F262&lt;=AK$6),IF(AND($G262&gt;=AK$5,$G262&lt;=AK$6),5,IF($L262=1,2,1)),IF(AND($G262&gt;=AK$5,$G262&lt;=AK$6),IF($M262&gt;0,4,3),0)),IF(AND($D262&lt;=AK$6,$E262&gt;=AK$5),60,0)))</f>
        <v/>
      </c>
      <c r="AL262" s="80" t="str">
        <f>IF(OR($A262="",NOT(ISNUMBER($G262))),"",IF(AND($F262&lt;=AL$6,$G262&gt;=AL$5),IF(AL$5&gt;$N262,5,$K262)*10+IF(AND($F262&gt;=AL$5,$F262&lt;=AL$6),IF(AND($G262&gt;=AL$5,$G262&lt;=AL$6),5,IF($L262=1,2,1)),IF(AND($G262&gt;=AL$5,$G262&lt;=AL$6),IF($M262&gt;0,4,3),0)),IF(AND($D262&lt;=AL$6,$E262&gt;=AL$5),60,0)))</f>
        <v/>
      </c>
      <c r="AM262" s="80" t="str">
        <f>IF(OR($A262="",NOT(ISNUMBER($G262))),"",IF(AND($F262&lt;=AM$6,$G262&gt;=AM$5),IF(AM$5&gt;$N262,5,$K262)*10+IF(AND($F262&gt;=AM$5,$F262&lt;=AM$6),IF(AND($G262&gt;=AM$5,$G262&lt;=AM$6),5,IF($L262=1,2,1)),IF(AND($G262&gt;=AM$5,$G262&lt;=AM$6),IF($M262&gt;0,4,3),0)),IF(AND($D262&lt;=AM$6,$E262&gt;=AM$5),60,0)))</f>
        <v/>
      </c>
      <c r="AN262" s="80" t="str">
        <f>IF(OR($A262="",NOT(ISNUMBER($G262))),"",IF(AND($F262&lt;=AN$6,$G262&gt;=AN$5),IF(AN$5&gt;$N262,5,$K262)*10+IF(AND($F262&gt;=AN$5,$F262&lt;=AN$6),IF(AND($G262&gt;=AN$5,$G262&lt;=AN$6),5,IF($L262=1,2,1)),IF(AND($G262&gt;=AN$5,$G262&lt;=AN$6),IF($M262&gt;0,4,3),0)),IF(AND($D262&lt;=AN$6,$E262&gt;=AN$5),60,0)))</f>
        <v/>
      </c>
      <c r="AO262" s="80" t="str">
        <f>IF(OR($A262="",NOT(ISNUMBER($G262))),"",IF(AND($F262&lt;=AO$6,$G262&gt;=AO$5),IF(AO$5&gt;$N262,5,$K262)*10+IF(AND($F262&gt;=AO$5,$F262&lt;=AO$6),IF(AND($G262&gt;=AO$5,$G262&lt;=AO$6),5,IF($L262=1,2,1)),IF(AND($G262&gt;=AO$5,$G262&lt;=AO$6),IF($M262&gt;0,4,3),0)),IF(AND($D262&lt;=AO$6,$E262&gt;=AO$5),60,0)))</f>
        <v/>
      </c>
      <c r="AP262" s="80" t="str">
        <f>IF(OR($A262="",NOT(ISNUMBER($G262))),"",IF(AND($F262&lt;=AP$6,$G262&gt;=AP$5),IF(AP$5&gt;$N262,5,$K262)*10+IF(AND($F262&gt;=AP$5,$F262&lt;=AP$6),IF(AND($G262&gt;=AP$5,$G262&lt;=AP$6),5,IF($L262=1,2,1)),IF(AND($G262&gt;=AP$5,$G262&lt;=AP$6),IF($M262&gt;0,4,3),0)),IF(AND($D262&lt;=AP$6,$E262&gt;=AP$5),60,0)))</f>
        <v/>
      </c>
      <c r="AQ262" s="80" t="str">
        <f>IF(OR($A262="",NOT(ISNUMBER($G262))),"",IF(AND($F262&lt;=AQ$6,$G262&gt;=AQ$5),IF(AQ$5&gt;$N262,5,$K262)*10+IF(AND($F262&gt;=AQ$5,$F262&lt;=AQ$6),IF(AND($G262&gt;=AQ$5,$G262&lt;=AQ$6),5,IF($L262=1,2,1)),IF(AND($G262&gt;=AQ$5,$G262&lt;=AQ$6),IF($M262&gt;0,4,3),0)),IF(AND($D262&lt;=AQ$6,$E262&gt;=AQ$5),60,0)))</f>
        <v/>
      </c>
      <c r="AR262" s="80" t="str">
        <f>IF(OR($A262="",NOT(ISNUMBER($G262))),"",IF(AND($F262&lt;=AR$6,$G262&gt;=AR$5),IF(AR$5&gt;$N262,5,$K262)*10+IF(AND($F262&gt;=AR$5,$F262&lt;=AR$6),IF(AND($G262&gt;=AR$5,$G262&lt;=AR$6),5,IF($L262=1,2,1)),IF(AND($G262&gt;=AR$5,$G262&lt;=AR$6),IF($M262&gt;0,4,3),0)),IF(AND($D262&lt;=AR$6,$E262&gt;=AR$5),60,0)))</f>
        <v/>
      </c>
      <c r="AS262" s="80" t="str">
        <f>IF(OR($A262="",NOT(ISNUMBER($G262))),"",IF(AND($F262&lt;=AS$6,$G262&gt;=AS$5),IF(AS$5&gt;$N262,5,$K262)*10+IF(AND($F262&gt;=AS$5,$F262&lt;=AS$6),IF(AND($G262&gt;=AS$5,$G262&lt;=AS$6),5,IF($L262=1,2,1)),IF(AND($G262&gt;=AS$5,$G262&lt;=AS$6),IF($M262&gt;0,4,3),0)),IF(AND($D262&lt;=AS$6,$E262&gt;=AS$5),60,0)))</f>
        <v/>
      </c>
      <c r="AT262" s="80" t="str">
        <f>IF(OR($A262="",NOT(ISNUMBER($G262))),"",IF(AND($F262&lt;=AT$6,$G262&gt;=AT$5),IF(AT$5&gt;$N262,5,$K262)*10+IF(AND($F262&gt;=AT$5,$F262&lt;=AT$6),IF(AND($G262&gt;=AT$5,$G262&lt;=AT$6),5,IF($L262=1,2,1)),IF(AND($G262&gt;=AT$5,$G262&lt;=AT$6),IF($M262&gt;0,4,3),0)),IF(AND($D262&lt;=AT$6,$E262&gt;=AT$5),60,0)))</f>
        <v/>
      </c>
      <c r="AU262" s="80" t="str">
        <f>IF(OR($A262="",NOT(ISNUMBER($G262))),"",IF(AND($F262&lt;=AU$6,$G262&gt;=AU$5),IF(AU$5&gt;$N262,5,$K262)*10+IF(AND($F262&gt;=AU$5,$F262&lt;=AU$6),IF(AND($G262&gt;=AU$5,$G262&lt;=AU$6),5,IF($L262=1,2,1)),IF(AND($G262&gt;=AU$5,$G262&lt;=AU$6),IF($M262&gt;0,4,3),0)),IF(AND($D262&lt;=AU$6,$E262&gt;=AU$5),60,0)))</f>
        <v/>
      </c>
      <c r="AV262" s="80" t="str">
        <f>IF(OR($A262="",NOT(ISNUMBER($G262))),"",IF(AND($F262&lt;=AV$6,$G262&gt;=AV$5),IF(AV$5&gt;$N262,5,$K262)*10+IF(AND($F262&gt;=AV$5,$F262&lt;=AV$6),IF(AND($G262&gt;=AV$5,$G262&lt;=AV$6),5,IF($L262=1,2,1)),IF(AND($G262&gt;=AV$5,$G262&lt;=AV$6),IF($M262&gt;0,4,3),0)),IF(AND($D262&lt;=AV$6,$E262&gt;=AV$5),60,0)))</f>
        <v/>
      </c>
      <c r="AW262" s="80" t="str">
        <f>IF(OR($A262="",NOT(ISNUMBER($G262))),"",IF(AND($F262&lt;=AW$6,$G262&gt;=AW$5),IF(AW$5&gt;$N262,5,$K262)*10+IF(AND($F262&gt;=AW$5,$F262&lt;=AW$6),IF(AND($G262&gt;=AW$5,$G262&lt;=AW$6),5,IF($L262=1,2,1)),IF(AND($G262&gt;=AW$5,$G262&lt;=AW$6),IF($M262&gt;0,4,3),0)),IF(AND($D262&lt;=AW$6,$E262&gt;=AW$5),60,0)))</f>
        <v/>
      </c>
      <c r="AX262" s="80" t="str">
        <f>IF(OR($A262="",NOT(ISNUMBER($G262))),"",IF(AND($F262&lt;=AX$6,$G262&gt;=AX$5),IF(AX$5&gt;$N262,5,$K262)*10+IF(AND($F262&gt;=AX$5,$F262&lt;=AX$6),IF(AND($G262&gt;=AX$5,$G262&lt;=AX$6),5,IF($L262=1,2,1)),IF(AND($G262&gt;=AX$5,$G262&lt;=AX$6),IF($M262&gt;0,4,3),0)),IF(AND($D262&lt;=AX$6,$E262&gt;=AX$5),60,0)))</f>
        <v/>
      </c>
      <c r="AY262" s="80" t="str">
        <f>IF(OR($A262="",NOT(ISNUMBER($G262))),"",IF(AND($F262&lt;=AY$6,$G262&gt;=AY$5),IF(AY$5&gt;$N262,5,$K262)*10+IF(AND($F262&gt;=AY$5,$F262&lt;=AY$6),IF(AND($G262&gt;=AY$5,$G262&lt;=AY$6),5,IF($L262=1,2,1)),IF(AND($G262&gt;=AY$5,$G262&lt;=AY$6),IF($M262&gt;0,4,3),0)),IF(AND($D262&lt;=AY$6,$E262&gt;=AY$5),60,0)))</f>
        <v/>
      </c>
      <c r="AZ262" s="80" t="str">
        <f>IF(OR($A262="",NOT(ISNUMBER($G262))),"",IF(AND($F262&lt;=AZ$6,$G262&gt;=AZ$5),IF(AZ$5&gt;$N262,5,$K262)*10+IF(AND($F262&gt;=AZ$5,$F262&lt;=AZ$6),IF(AND($G262&gt;=AZ$5,$G262&lt;=AZ$6),5,IF($L262=1,2,1)),IF(AND($G262&gt;=AZ$5,$G262&lt;=AZ$6),IF($M262&gt;0,4,3),0)),IF(AND($D262&lt;=AZ$6,$E262&gt;=AZ$5),60,0)))</f>
        <v/>
      </c>
      <c r="BA262" s="80" t="str">
        <f>IF(OR($A262="",NOT(ISNUMBER($G262))),"",IF(AND($F262&lt;=BA$6,$G262&gt;=BA$5),IF(BA$5&gt;$N262,5,$K262)*10+IF(AND($F262&gt;=BA$5,$F262&lt;=BA$6),IF(AND($G262&gt;=BA$5,$G262&lt;=BA$6),5,IF($L262=1,2,1)),IF(AND($G262&gt;=BA$5,$G262&lt;=BA$6),IF($M262&gt;0,4,3),0)),IF(AND($D262&lt;=BA$6,$E262&gt;=BA$5),60,0)))</f>
        <v/>
      </c>
      <c r="BB262" s="80" t="str">
        <f>IF(OR($A262="",NOT(ISNUMBER($G262))),"",IF(AND($F262&lt;=BB$6,$G262&gt;=BB$5),IF(BB$5&gt;$N262,5,$K262)*10+IF(AND($F262&gt;=BB$5,$F262&lt;=BB$6),IF(AND($G262&gt;=BB$5,$G262&lt;=BB$6),5,IF($L262=1,2,1)),IF(AND($G262&gt;=BB$5,$G262&lt;=BB$6),IF($M262&gt;0,4,3),0)),IF(AND($D262&lt;=BB$6,$E262&gt;=BB$5),60,0)))</f>
        <v/>
      </c>
      <c r="BC262" s="80" t="str">
        <f>IF(OR($A262="",NOT(ISNUMBER($G262))),"",IF(AND($F262&lt;=BC$6,$G262&gt;=BC$5),IF(BC$5&gt;$N262,5,$K262)*10+IF(AND($F262&gt;=BC$5,$F262&lt;=BC$6),IF(AND($G262&gt;=BC$5,$G262&lt;=BC$6),5,IF($L262=1,2,1)),IF(AND($G262&gt;=BC$5,$G262&lt;=BC$6),IF($M262&gt;0,4,3),0)),IF(AND($D262&lt;=BC$6,$E262&gt;=BC$5),60,0)))</f>
        <v/>
      </c>
      <c r="BD262" s="80" t="str">
        <f>IF(OR($A262="",NOT(ISNUMBER($G262))),"",IF(AND($F262&lt;=BD$6,$G262&gt;=BD$5),IF(BD$5&gt;$N262,5,$K262)*10+IF(AND($F262&gt;=BD$5,$F262&lt;=BD$6),IF(AND($G262&gt;=BD$5,$G262&lt;=BD$6),5,IF($L262=1,2,1)),IF(AND($G262&gt;=BD$5,$G262&lt;=BD$6),IF($M262&gt;0,4,3),0)),IF(AND($D262&lt;=BD$6,$E262&gt;=BD$5),60,0)))</f>
        <v/>
      </c>
      <c r="BE262" s="80" t="str">
        <f>IF(OR($A262="",NOT(ISNUMBER($G262))),"",IF(AND($F262&lt;=BE$6,$G262&gt;=BE$5),IF(BE$5&gt;$N262,5,$K262)*10+IF(AND($F262&gt;=BE$5,$F262&lt;=BE$6),IF(AND($G262&gt;=BE$5,$G262&lt;=BE$6),5,IF($L262=1,2,1)),IF(AND($G262&gt;=BE$5,$G262&lt;=BE$6),IF($M262&gt;0,4,3),0)),IF(AND($D262&lt;=BE$6,$E262&gt;=BE$5),60,0)))</f>
        <v/>
      </c>
      <c r="BF262" s="80" t="str">
        <f>IF(OR($A262="",NOT(ISNUMBER($G262))),"",IF(AND($F262&lt;=BF$6,$G262&gt;=BF$5),IF(BF$5&gt;$N262,5,$K262)*10+IF(AND($F262&gt;=BF$5,$F262&lt;=BF$6),IF(AND($G262&gt;=BF$5,$G262&lt;=BF$6),5,IF($L262=1,2,1)),IF(AND($G262&gt;=BF$5,$G262&lt;=BF$6),IF($M262&gt;0,4,3),0)),IF(AND($D262&lt;=BF$6,$E262&gt;=BF$5),60,0)))</f>
        <v/>
      </c>
      <c r="BG262" s="80" t="str">
        <f>IF(OR($A262="",NOT(ISNUMBER($G262))),"",IF(AND($F262&lt;=BG$6,$G262&gt;=BG$5),IF(BG$5&gt;$N262,5,$K262)*10+IF(AND($F262&gt;=BG$5,$F262&lt;=BG$6),IF(AND($G262&gt;=BG$5,$G262&lt;=BG$6),5,IF($L262=1,2,1)),IF(AND($G262&gt;=BG$5,$G262&lt;=BG$6),IF($M262&gt;0,4,3),0)),IF(AND($D262&lt;=BG$6,$E262&gt;=BG$5),60,0)))</f>
        <v/>
      </c>
      <c r="BH262" s="80" t="str">
        <f>IF(OR($A262="",NOT(ISNUMBER($G262))),"",IF(AND($F262&lt;=BH$6,$G262&gt;=BH$5),IF(BH$5&gt;$N262,5,$K262)*10+IF(AND($F262&gt;=BH$5,$F262&lt;=BH$6),IF(AND($G262&gt;=BH$5,$G262&lt;=BH$6),5,IF($L262=1,2,1)),IF(AND($G262&gt;=BH$5,$G262&lt;=BH$6),IF($M262&gt;0,4,3),0)),IF(AND($D262&lt;=BH$6,$E262&gt;=BH$5),60,0)))</f>
        <v/>
      </c>
      <c r="BI262" s="80" t="str">
        <f>IF(OR($A262="",NOT(ISNUMBER($G262))),"",IF(AND($F262&lt;=BI$6,$G262&gt;=BI$5),IF(BI$5&gt;$N262,5,$K262)*10+IF(AND($F262&gt;=BI$5,$F262&lt;=BI$6),IF(AND($G262&gt;=BI$5,$G262&lt;=BI$6),5,IF($L262=1,2,1)),IF(AND($G262&gt;=BI$5,$G262&lt;=BI$6),IF($M262&gt;0,4,3),0)),IF(AND($D262&lt;=BI$6,$E262&gt;=BI$5),60,0)))</f>
        <v/>
      </c>
      <c r="BJ262" s="80" t="str">
        <f>IF(OR($A262="",NOT(ISNUMBER($G262))),"",IF(AND($F262&lt;=BJ$6,$G262&gt;=BJ$5),IF(BJ$5&gt;$N262,5,$K262)*10+IF(AND($F262&gt;=BJ$5,$F262&lt;=BJ$6),IF(AND($G262&gt;=BJ$5,$G262&lt;=BJ$6),5,IF($L262=1,2,1)),IF(AND($G262&gt;=BJ$5,$G262&lt;=BJ$6),IF($M262&gt;0,4,3),0)),IF(AND($D262&lt;=BJ$6,$E262&gt;=BJ$5),60,0)))</f>
        <v/>
      </c>
      <c r="BK262" s="80" t="str">
        <f>IF(OR($A262="",NOT(ISNUMBER($G262))),"",IF(AND($F262&lt;=BK$6,$G262&gt;=BK$5),IF(BK$5&gt;$N262,5,$K262)*10+IF(AND($F262&gt;=BK$5,$F262&lt;=BK$6),IF(AND($G262&gt;=BK$5,$G262&lt;=BK$6),5,IF($L262=1,2,1)),IF(AND($G262&gt;=BK$5,$G262&lt;=BK$6),IF($M262&gt;0,4,3),0)),IF(AND($D262&lt;=BK$6,$E262&gt;=BK$5),60,0)))</f>
        <v/>
      </c>
      <c r="BL262" s="80" t="str">
        <f>IF(OR($A262="",NOT(ISNUMBER($G262))),"",IF(AND($F262&lt;=BL$6,$G262&gt;=BL$5),IF(BL$5&gt;$N262,5,$K262)*10+IF(AND($F262&gt;=BL$5,$F262&lt;=BL$6),IF(AND($G262&gt;=BL$5,$G262&lt;=BL$6),5,IF($L262=1,2,1)),IF(AND($G262&gt;=BL$5,$G262&lt;=BL$6),IF($M262&gt;0,4,3),0)),IF(AND($D262&lt;=BL$6,$E262&gt;=BL$5),60,0)))</f>
        <v/>
      </c>
      <c r="BM262" s="80" t="str">
        <f>IF(OR($A262="",NOT(ISNUMBER($G262))),"",IF(AND($F262&lt;=BM$6,$G262&gt;=BM$5),IF(BM$5&gt;$N262,5,$K262)*10+IF(AND($F262&gt;=BM$5,$F262&lt;=BM$6),IF(AND($G262&gt;=BM$5,$G262&lt;=BM$6),5,IF($L262=1,2,1)),IF(AND($G262&gt;=BM$5,$G262&lt;=BM$6),IF($M262&gt;0,4,3),0)),IF(AND($D262&lt;=BM$6,$E262&gt;=BM$5),60,0)))</f>
        <v/>
      </c>
      <c r="BN262" s="80" t="str">
        <f>IF(OR($A262="",NOT(ISNUMBER($G262))),"",IF(AND($F262&lt;=BN$6,$G262&gt;=BN$5),IF(BN$5&gt;$N262,5,$K262)*10+IF(AND($F262&gt;=BN$5,$F262&lt;=BN$6),IF(AND($G262&gt;=BN$5,$G262&lt;=BN$6),5,IF($L262=1,2,1)),IF(AND($G262&gt;=BN$5,$G262&lt;=BN$6),IF($M262&gt;0,4,3),0)),IF(AND($D262&lt;=BN$6,$E262&gt;=BN$5),60,0)))</f>
        <v/>
      </c>
      <c r="BO262" s="80" t="str">
        <f>IF(OR($A262="",NOT(ISNUMBER($G262))),"",IF(AND($F262&lt;=BO$6,$G262&gt;=BO$5),IF(BO$5&gt;$N262,5,$K262)*10+IF(AND($F262&gt;=BO$5,$F262&lt;=BO$6),IF(AND($G262&gt;=BO$5,$G262&lt;=BO$6),5,IF($L262=1,2,1)),IF(AND($G262&gt;=BO$5,$G262&lt;=BO$6),IF($M262&gt;0,4,3),0)),IF(AND($D262&lt;=BO$6,$E262&gt;=BO$5),60,0)))</f>
        <v/>
      </c>
      <c r="BP262" s="80" t="str">
        <f>IF(OR($A262="",NOT(ISNUMBER($G262))),"",IF(AND($F262&lt;=BP$6,$G262&gt;=BP$5),IF(BP$5&gt;$N262,5,$K262)*10+IF(AND($F262&gt;=BP$5,$F262&lt;=BP$6),IF(AND($G262&gt;=BP$5,$G262&lt;=BP$6),5,IF($L262=1,2,1)),IF(AND($G262&gt;=BP$5,$G262&lt;=BP$6),IF($M262&gt;0,4,3),0)),IF(AND($D262&lt;=BP$6,$E262&gt;=BP$5),60,0)))</f>
        <v/>
      </c>
      <c r="BQ262" s="80" t="str">
        <f>IF(OR($A262="",NOT(ISNUMBER($G262))),"",IF(AND($F262&lt;=BQ$6,$G262&gt;=BQ$5),IF(BQ$5&gt;$N262,5,$K262)*10+IF(AND($F262&gt;=BQ$5,$F262&lt;=BQ$6),IF(AND($G262&gt;=BQ$5,$G262&lt;=BQ$6),5,IF($L262=1,2,1)),IF(AND($G262&gt;=BQ$5,$G262&lt;=BQ$6),IF($M262&gt;0,4,3),0)),IF(AND($D262&lt;=BQ$6,$E262&gt;=BQ$5),60,0)))</f>
        <v/>
      </c>
      <c r="BR262" s="80" t="str">
        <f>IF(OR($A262="",NOT(ISNUMBER($G262))),"",IF(AND($F262&lt;=BR$6,$G262&gt;=BR$5),IF(BR$5&gt;$N262,5,$K262)*10+IF(AND($F262&gt;=BR$5,$F262&lt;=BR$6),IF(AND($G262&gt;=BR$5,$G262&lt;=BR$6),5,IF($L262=1,2,1)),IF(AND($G262&gt;=BR$5,$G262&lt;=BR$6),IF($M262&gt;0,4,3),0)),IF(AND($D262&lt;=BR$6,$E262&gt;=BR$5),60,0)))</f>
        <v/>
      </c>
      <c r="BS262" s="80" t="str">
        <f>IF(OR($A262="",NOT(ISNUMBER($G262))),"",IF(AND($F262&lt;=BS$6,$G262&gt;=BS$5),IF(BS$5&gt;$N262,5,$K262)*10+IF(AND($F262&gt;=BS$5,$F262&lt;=BS$6),IF(AND($G262&gt;=BS$5,$G262&lt;=BS$6),5,IF($L262=1,2,1)),IF(AND($G262&gt;=BS$5,$G262&lt;=BS$6),IF($M262&gt;0,4,3),0)),IF(AND($D262&lt;=BS$6,$E262&gt;=BS$5),60,0)))</f>
        <v/>
      </c>
      <c r="BT262" s="80" t="str">
        <f>IF(OR($A262="",NOT(ISNUMBER($G262))),"",IF(AND($F262&lt;=BT$6,$G262&gt;=BT$5),IF(BT$5&gt;$N262,5,$K262)*10+IF(AND($F262&gt;=BT$5,$F262&lt;=BT$6),IF(AND($G262&gt;=BT$5,$G262&lt;=BT$6),5,IF($L262=1,2,1)),IF(AND($G262&gt;=BT$5,$G262&lt;=BT$6),IF($M262&gt;0,4,3),0)),IF(AND($D262&lt;=BT$6,$E262&gt;=BT$5),60,0)))</f>
        <v/>
      </c>
      <c r="BU262" s="80" t="str">
        <f>IF(OR($A262="",NOT(ISNUMBER($G262))),"",IF(AND($F262&lt;=BU$6,$G262&gt;=BU$5),IF(BU$5&gt;$N262,5,$K262)*10+IF(AND($F262&gt;=BU$5,$F262&lt;=BU$6),IF(AND($G262&gt;=BU$5,$G262&lt;=BU$6),5,IF($L262=1,2,1)),IF(AND($G262&gt;=BU$5,$G262&lt;=BU$6),IF($M262&gt;0,4,3),0)),IF(AND($D262&lt;=BU$6,$E262&gt;=BU$5),60,0)))</f>
        <v/>
      </c>
      <c r="BV262" s="80" t="str">
        <f>IF(OR($A262="",NOT(ISNUMBER($G262))),"",IF(AND($F262&lt;=BV$6,$G262&gt;=BV$5),IF(BV$5&gt;$N262,5,$K262)*10+IF(AND($F262&gt;=BV$5,$F262&lt;=BV$6),IF(AND($G262&gt;=BV$5,$G262&lt;=BV$6),5,IF($L262=1,2,1)),IF(AND($G262&gt;=BV$5,$G262&lt;=BV$6),IF($M262&gt;0,4,3),0)),IF(AND($D262&lt;=BV$6,$E262&gt;=BV$5),60,0)))</f>
        <v/>
      </c>
      <c r="BW262" s="80" t="str">
        <f>IF(OR($A262="",NOT(ISNUMBER($G262))),"",IF(AND($F262&lt;=BW$6,$G262&gt;=BW$5),IF(BW$5&gt;$N262,5,$K262)*10+IF(AND($F262&gt;=BW$5,$F262&lt;=BW$6),IF(AND($G262&gt;=BW$5,$G262&lt;=BW$6),5,IF($L262=1,2,1)),IF(AND($G262&gt;=BW$5,$G262&lt;=BW$6),IF($M262&gt;0,4,3),0)),IF(AND($D262&lt;=BW$6,$E262&gt;=BW$5),60,0)))</f>
        <v/>
      </c>
      <c r="BX262" s="80" t="str">
        <f>IF(OR($A262="",NOT(ISNUMBER($G262))),"",IF(AND($F262&lt;=BX$6,$G262&gt;=BX$5),IF(BX$5&gt;$N262,5,$K262)*10+IF(AND($F262&gt;=BX$5,$F262&lt;=BX$6),IF(AND($G262&gt;=BX$5,$G262&lt;=BX$6),5,IF($L262=1,2,1)),IF(AND($G262&gt;=BX$5,$G262&lt;=BX$6),IF($M262&gt;0,4,3),0)),IF(AND($D262&lt;=BX$6,$E262&gt;=BX$5),60,0)))</f>
        <v/>
      </c>
      <c r="BY262" s="80" t="str">
        <f>IF(OR($A262="",NOT(ISNUMBER($G262))),"",IF(AND($F262&lt;=BY$6,$G262&gt;=BY$5),IF(BY$5&gt;$N262,5,$K262)*10+IF(AND($F262&gt;=BY$5,$F262&lt;=BY$6),IF(AND($G262&gt;=BY$5,$G262&lt;=BY$6),5,IF($L262=1,2,1)),IF(AND($G262&gt;=BY$5,$G262&lt;=BY$6),IF($M262&gt;0,4,3),0)),IF(AND($D262&lt;=BY$6,$E262&gt;=BY$5),60,0)))</f>
        <v/>
      </c>
      <c r="BZ262" s="80" t="str">
        <f>IF(OR($A262="",NOT(ISNUMBER($G262))),"",IF(AND($F262&lt;=BZ$6,$G262&gt;=BZ$5),IF(BZ$5&gt;$N262,5,$K262)*10+IF(AND($F262&gt;=BZ$5,$F262&lt;=BZ$6),IF(AND($G262&gt;=BZ$5,$G262&lt;=BZ$6),5,IF($L262=1,2,1)),IF(AND($G262&gt;=BZ$5,$G262&lt;=BZ$6),IF($M262&gt;0,4,3),0)),IF(AND($D262&lt;=BZ$6,$E262&gt;=BZ$5),60,0)))</f>
        <v/>
      </c>
      <c r="CA262" s="80" t="str">
        <f>IF(OR($A262="",NOT(ISNUMBER($G262))),"",IF(AND($F262&lt;=CA$6,$G262&gt;=CA$5),IF(CA$5&gt;$N262,5,$K262)*10+IF(AND($F262&gt;=CA$5,$F262&lt;=CA$6),IF(AND($G262&gt;=CA$5,$G262&lt;=CA$6),5,IF($L262=1,2,1)),IF(AND($G262&gt;=CA$5,$G262&lt;=CA$6),IF($M262&gt;0,4,3),0)),IF(AND($D262&lt;=CA$6,$E262&gt;=CA$5),60,0)))</f>
        <v/>
      </c>
      <c r="CB262" s="80" t="str">
        <f>IF(OR($A262="",NOT(ISNUMBER($G262))),"",IF(AND($F262&lt;=CB$6,$G262&gt;=CB$5),IF(CB$5&gt;$N262,5,$K262)*10+IF(AND($F262&gt;=CB$5,$F262&lt;=CB$6),IF(AND($G262&gt;=CB$5,$G262&lt;=CB$6),5,IF($L262=1,2,1)),IF(AND($G262&gt;=CB$5,$G262&lt;=CB$6),IF($M262&gt;0,4,3),0)),IF(AND($D262&lt;=CB$6,$E262&gt;=CB$5),60,0)))</f>
        <v/>
      </c>
      <c r="CC262" s="80" t="str">
        <f>IF(OR($A262="",NOT(ISNUMBER($G262))),"",IF(AND($F262&lt;=CC$6,$G262&gt;=CC$5),IF(CC$5&gt;$N262,5,$K262)*10+IF(AND($F262&gt;=CC$5,$F262&lt;=CC$6),IF(AND($G262&gt;=CC$5,$G262&lt;=CC$6),5,IF($L262=1,2,1)),IF(AND($G262&gt;=CC$5,$G262&lt;=CC$6),IF($M262&gt;0,4,3),0)),IF(AND($D262&lt;=CC$6,$E262&gt;=CC$5),60,0)))</f>
        <v/>
      </c>
      <c r="CD262" s="80" t="str">
        <f>IF(OR($A262="",NOT(ISNUMBER($G262))),"",IF(AND($F262&lt;=CD$6,$G262&gt;=CD$5),IF(CD$5&gt;$N262,5,$K262)*10+IF(AND($F262&gt;=CD$5,$F262&lt;=CD$6),IF(AND($G262&gt;=CD$5,$G262&lt;=CD$6),5,IF($L262=1,2,1)),IF(AND($G262&gt;=CD$5,$G262&lt;=CD$6),IF($M262&gt;0,4,3),0)),IF(AND($D262&lt;=CD$6,$E262&gt;=CD$5),60,0)))</f>
        <v/>
      </c>
      <c r="CE262" s="80" t="str">
        <f>IF(OR($A262="",NOT(ISNUMBER($G262))),"",IF(AND($F262&lt;=CE$6,$G262&gt;=CE$5),IF(CE$5&gt;$N262,5,$K262)*10+IF(AND($F262&gt;=CE$5,$F262&lt;=CE$6),IF(AND($G262&gt;=CE$5,$G262&lt;=CE$6),5,IF($L262=1,2,1)),IF(AND($G262&gt;=CE$5,$G262&lt;=CE$6),IF($M262&gt;0,4,3),0)),IF(AND($D262&lt;=CE$6,$E262&gt;=CE$5),60,0)))</f>
        <v/>
      </c>
      <c r="CF262" s="80" t="str">
        <f>IF(OR($A262="",NOT(ISNUMBER($G262))),"",IF(AND($F262&lt;=CF$6,$G262&gt;=CF$5),IF(CF$5&gt;$N262,5,$K262)*10+IF(AND($F262&gt;=CF$5,$F262&lt;=CF$6),IF(AND($G262&gt;=CF$5,$G262&lt;=CF$6),5,IF($L262=1,2,1)),IF(AND($G262&gt;=CF$5,$G262&lt;=CF$6),IF($M262&gt;0,4,3),0)),IF(AND($D262&lt;=CF$6,$E262&gt;=CF$5),60,0)))</f>
        <v/>
      </c>
      <c r="CG262" s="80" t="str">
        <f>IF(OR($A262="",NOT(ISNUMBER($G262))),"",IF(AND($F262&lt;=CG$6,$G262&gt;=CG$5),IF(CG$5&gt;$N262,5,$K262)*10+IF(AND($F262&gt;=CG$5,$F262&lt;=CG$6),IF(AND($G262&gt;=CG$5,$G262&lt;=CG$6),5,IF($L262=1,2,1)),IF(AND($G262&gt;=CG$5,$G262&lt;=CG$6),IF($M262&gt;0,4,3),0)),IF(AND($D262&lt;=CG$6,$E262&gt;=CG$5),60,0)))</f>
        <v/>
      </c>
      <c r="CH262" s="80" t="str">
        <f>IF(OR($A262="",NOT(ISNUMBER($G262))),"",IF(AND($F262&lt;=CH$6,$G262&gt;=CH$5),IF(CH$5&gt;$N262,5,$K262)*10+IF(AND($F262&gt;=CH$5,$F262&lt;=CH$6),IF(AND($G262&gt;=CH$5,$G262&lt;=CH$6),5,IF($L262=1,2,1)),IF(AND($G262&gt;=CH$5,$G262&lt;=CH$6),IF($M262&gt;0,4,3),0)),IF(AND($D262&lt;=CH$6,$E262&gt;=CH$5),60,0)))</f>
        <v/>
      </c>
      <c r="CI262" s="80" t="str">
        <f>IF(OR($A262="",NOT(ISNUMBER($G262))),"",IF(AND($F262&lt;=CI$6,$G262&gt;=CI$5),IF(CI$5&gt;$N262,5,$K262)*10+IF(AND($F262&gt;=CI$5,$F262&lt;=CI$6),IF(AND($G262&gt;=CI$5,$G262&lt;=CI$6),5,IF($L262=1,2,1)),IF(AND($G262&gt;=CI$5,$G262&lt;=CI$6),IF($M262&gt;0,4,3),0)),IF(AND($D262&lt;=CI$6,$E262&gt;=CI$5),60,0)))</f>
        <v/>
      </c>
      <c r="CJ262" s="80" t="str">
        <f>IF(OR($A262="",NOT(ISNUMBER($G262))),"",IF(AND($F262&lt;=CJ$6,$G262&gt;=CJ$5),IF(CJ$5&gt;$N262,5,$K262)*10+IF(AND($F262&gt;=CJ$5,$F262&lt;=CJ$6),IF(AND($G262&gt;=CJ$5,$G262&lt;=CJ$6),5,IF($L262=1,2,1)),IF(AND($G262&gt;=CJ$5,$G262&lt;=CJ$6),IF($M262&gt;0,4,3),0)),IF(AND($D262&lt;=CJ$6,$E262&gt;=CJ$5),60,0)))</f>
        <v/>
      </c>
      <c r="CK262" s="80" t="str">
        <f>IF(OR($A262="",NOT(ISNUMBER($G262))),"",IF(AND($F262&lt;=CK$6,$G262&gt;=CK$5),IF(CK$5&gt;$N262,5,$K262)*10+IF(AND($F262&gt;=CK$5,$F262&lt;=CK$6),IF(AND($G262&gt;=CK$5,$G262&lt;=CK$6),5,IF($L262=1,2,1)),IF(AND($G262&gt;=CK$5,$G262&lt;=CK$6),IF($M262&gt;0,4,3),0)),IF(AND($D262&lt;=CK$6,$E262&gt;=CK$5),60,0)))</f>
        <v/>
      </c>
      <c r="CL262" s="80" t="str">
        <f>IF(OR($A262="",NOT(ISNUMBER($G262))),"",IF(AND($F262&lt;=CL$6,$G262&gt;=CL$5),IF(CL$5&gt;$N262,5,$K262)*10+IF(AND($F262&gt;=CL$5,$F262&lt;=CL$6),IF(AND($G262&gt;=CL$5,$G262&lt;=CL$6),5,IF($L262=1,2,1)),IF(AND($G262&gt;=CL$5,$G262&lt;=CL$6),IF($M262&gt;0,4,3),0)),IF(AND($D262&lt;=CL$6,$E262&gt;=CL$5),60,0)))</f>
        <v/>
      </c>
      <c r="CM262" s="80" t="str">
        <f>IF(OR($A262="",NOT(ISNUMBER($G262))),"",IF(AND($F262&lt;=CM$6,$G262&gt;=CM$5),IF(CM$5&gt;$N262,5,$K262)*10+IF(AND($F262&gt;=CM$5,$F262&lt;=CM$6),IF(AND($G262&gt;=CM$5,$G262&lt;=CM$6),5,IF($L262=1,2,1)),IF(AND($G262&gt;=CM$5,$G262&lt;=CM$6),IF($M262&gt;0,4,3),0)),IF(AND($D262&lt;=CM$6,$E262&gt;=CM$5),60,0)))</f>
        <v/>
      </c>
      <c r="CN262" s="80" t="str">
        <f>IF(OR($A262="",NOT(ISNUMBER($G262))),"",IF(AND($F262&lt;=CN$6,$G262&gt;=CN$5),IF(CN$5&gt;$N262,5,$K262)*10+IF(AND($F262&gt;=CN$5,$F262&lt;=CN$6),IF(AND($G262&gt;=CN$5,$G262&lt;=CN$6),5,IF($L262=1,2,1)),IF(AND($G262&gt;=CN$5,$G262&lt;=CN$6),IF($M262&gt;0,4,3),0)),IF(AND($D262&lt;=CN$6,$E262&gt;=CN$5),60,0)))</f>
        <v/>
      </c>
      <c r="CO262" s="80" t="str">
        <f>IF(OR($A262="",NOT(ISNUMBER($G262))),"",IF(AND($F262&lt;=CO$6,$G262&gt;=CO$5),IF(CO$5&gt;$N262,5,$K262)*10+IF(AND($F262&gt;=CO$5,$F262&lt;=CO$6),IF(AND($G262&gt;=CO$5,$G262&lt;=CO$6),5,IF($L262=1,2,1)),IF(AND($G262&gt;=CO$5,$G262&lt;=CO$6),IF($M262&gt;0,4,3),0)),IF(AND($D262&lt;=CO$6,$E262&gt;=CO$5),60,0)))</f>
        <v/>
      </c>
      <c r="CP262" s="80" t="str">
        <f>IF(OR($A262="",NOT(ISNUMBER($G262))),"",IF(AND($F262&lt;=CP$6,$G262&gt;=CP$5),IF(CP$5&gt;$N262,5,$K262)*10+IF(AND($F262&gt;=CP$5,$F262&lt;=CP$6),IF(AND($G262&gt;=CP$5,$G262&lt;=CP$6),5,IF($L262=1,2,1)),IF(AND($G262&gt;=CP$5,$G262&lt;=CP$6),IF($M262&gt;0,4,3),0)),IF(AND($D262&lt;=CP$6,$E262&gt;=CP$5),60,0)))</f>
        <v/>
      </c>
      <c r="CQ262" s="80" t="str">
        <f>IF(OR($A262="",NOT(ISNUMBER($G262))),"",IF(AND($F262&lt;=CQ$6,$G262&gt;=CQ$5),IF(CQ$5&gt;$N262,5,$K262)*10+IF(AND($F262&gt;=CQ$5,$F262&lt;=CQ$6),IF(AND($G262&gt;=CQ$5,$G262&lt;=CQ$6),5,IF($L262=1,2,1)),IF(AND($G262&gt;=CQ$5,$G262&lt;=CQ$6),IF($M262&gt;0,4,3),0)),IF(AND($D262&lt;=CQ$6,$E262&gt;=CQ$5),60,0)))</f>
        <v/>
      </c>
      <c r="CR262" s="80" t="str">
        <f>IF(OR($A262="",NOT(ISNUMBER($G262))),"",IF(AND($F262&lt;=CR$6,$G262&gt;=CR$5),IF(CR$5&gt;$N262,5,$K262)*10+IF(AND($F262&gt;=CR$5,$F262&lt;=CR$6),IF(AND($G262&gt;=CR$5,$G262&lt;=CR$6),5,IF($L262=1,2,1)),IF(AND($G262&gt;=CR$5,$G262&lt;=CR$6),IF($M262&gt;0,4,3),0)),IF(AND($D262&lt;=CR$6,$E262&gt;=CR$5),60,0)))</f>
        <v/>
      </c>
      <c r="CS262" s="80" t="str">
        <f>IF(OR($A262="",NOT(ISNUMBER($G262))),"",IF(AND($F262&lt;=CS$6,$G262&gt;=CS$5),IF(CS$5&gt;$N262,5,$K262)*10+IF(AND($F262&gt;=CS$5,$F262&lt;=CS$6),IF(AND($G262&gt;=CS$5,$G262&lt;=CS$6),5,IF($L262=1,2,1)),IF(AND($G262&gt;=CS$5,$G262&lt;=CS$6),IF($M262&gt;0,4,3),0)),IF(AND($D262&lt;=CS$6,$E262&gt;=CS$5),60,0)))</f>
        <v/>
      </c>
      <c r="CT262" s="80" t="str">
        <f>IF(OR($A262="",NOT(ISNUMBER($G262))),"",IF(AND($F262&lt;=CT$6,$G262&gt;=CT$5),IF(CT$5&gt;$N262,5,$K262)*10+IF(AND($F262&gt;=CT$5,$F262&lt;=CT$6),IF(AND($G262&gt;=CT$5,$G262&lt;=CT$6),5,IF($L262=1,2,1)),IF(AND($G262&gt;=CT$5,$G262&lt;=CT$6),IF($M262&gt;0,4,3),0)),IF(AND($D262&lt;=CT$6,$E262&gt;=CT$5),60,0)))</f>
        <v/>
      </c>
      <c r="CU262" s="80" t="str">
        <f>IF(OR($A262="",NOT(ISNUMBER($G262))),"",IF(AND($F262&lt;=CU$6,$G262&gt;=CU$5),IF(CU$5&gt;$N262,5,$K262)*10+IF(AND($F262&gt;=CU$5,$F262&lt;=CU$6),IF(AND($G262&gt;=CU$5,$G262&lt;=CU$6),5,IF($L262=1,2,1)),IF(AND($G262&gt;=CU$5,$G262&lt;=CU$6),IF($M262&gt;0,4,3),0)),IF(AND($D262&lt;=CU$6,$E262&gt;=CU$5),60,0)))</f>
        <v/>
      </c>
      <c r="CV262" s="80" t="str">
        <f>IF(OR($A262="",NOT(ISNUMBER($G262))),"",IF(AND($F262&lt;=CV$6,$G262&gt;=CV$5),IF(CV$5&gt;$N262,5,$K262)*10+IF(AND($F262&gt;=CV$5,$F262&lt;=CV$6),IF(AND($G262&gt;=CV$5,$G262&lt;=CV$6),5,IF($L262=1,2,1)),IF(AND($G262&gt;=CV$5,$G262&lt;=CV$6),IF($M262&gt;0,4,3),0)),IF(AND($D262&lt;=CV$6,$E262&gt;=CV$5),60,0)))</f>
        <v/>
      </c>
      <c r="CW262" s="80" t="str">
        <f>IF(OR($A262="",NOT(ISNUMBER($G262))),"",IF(AND($F262&lt;=CW$6,$G262&gt;=CW$5),IF(CW$5&gt;$N262,5,$K262)*10+IF(AND($F262&gt;=CW$5,$F262&lt;=CW$6),IF(AND($G262&gt;=CW$5,$G262&lt;=CW$6),5,IF($L262=1,2,1)),IF(AND($G262&gt;=CW$5,$G262&lt;=CW$6),IF($M262&gt;0,4,3),0)),IF(AND($D262&lt;=CW$6,$E262&gt;=CW$5),60,0)))</f>
        <v/>
      </c>
      <c r="CX262" s="80" t="str">
        <f>IF(OR($A262="",NOT(ISNUMBER($G262))),"",IF(AND($F262&lt;=CX$6,$G262&gt;=CX$5),IF(CX$5&gt;$N262,5,$K262)*10+IF(AND($F262&gt;=CX$5,$F262&lt;=CX$6),IF(AND($G262&gt;=CX$5,$G262&lt;=CX$6),5,IF($L262=1,2,1)),IF(AND($G262&gt;=CX$5,$G262&lt;=CX$6),IF($M262&gt;0,4,3),0)),IF(AND($D262&lt;=CX$6,$E262&gt;=CX$5),60,0)))</f>
        <v/>
      </c>
      <c r="CY262" s="80" t="str">
        <f>IF(OR($A262="",NOT(ISNUMBER($G262))),"",IF(AND($F262&lt;=CY$6,$G262&gt;=CY$5),IF(CY$5&gt;$N262,5,$K262)*10+IF(AND($F262&gt;=CY$5,$F262&lt;=CY$6),IF(AND($G262&gt;=CY$5,$G262&lt;=CY$6),5,IF($L262=1,2,1)),IF(AND($G262&gt;=CY$5,$G262&lt;=CY$6),IF($M262&gt;0,4,3),0)),IF(AND($D262&lt;=CY$6,$E262&gt;=CY$5),60,0)))</f>
        <v/>
      </c>
      <c r="CZ262" s="80" t="str">
        <f>IF(OR($A262="",NOT(ISNUMBER($G262))),"",IF(AND($F262&lt;=CZ$6,$G262&gt;=CZ$5),IF(CZ$5&gt;$N262,5,$K262)*10+IF(AND($F262&gt;=CZ$5,$F262&lt;=CZ$6),IF(AND($G262&gt;=CZ$5,$G262&lt;=CZ$6),5,IF($L262=1,2,1)),IF(AND($G262&gt;=CZ$5,$G262&lt;=CZ$6),IF($M262&gt;0,4,3),0)),IF(AND($D262&lt;=CZ$6,$E262&gt;=CZ$5),60,0)))</f>
        <v/>
      </c>
      <c r="DA262" s="80" t="str">
        <f>IF(OR($A262="",NOT(ISNUMBER($G262))),"",IF(AND($F262&lt;=DA$6,$G262&gt;=DA$5),IF(DA$5&gt;$N262,5,$K262)*10+IF(AND($F262&gt;=DA$5,$F262&lt;=DA$6),IF(AND($G262&gt;=DA$5,$G262&lt;=DA$6),5,IF($L262=1,2,1)),IF(AND($G262&gt;=DA$5,$G262&lt;=DA$6),IF($M262&gt;0,4,3),0)),IF(AND($D262&lt;=DA$6,$E262&gt;=DA$5),60,0)))</f>
        <v/>
      </c>
      <c r="DB262" s="80" t="str">
        <f>IF(OR($A262="",NOT(ISNUMBER($G262))),"",IF(AND($F262&lt;=DB$6,$G262&gt;=DB$5),IF(DB$5&gt;$N262,5,$K262)*10+IF(AND($F262&gt;=DB$5,$F262&lt;=DB$6),IF(AND($G262&gt;=DB$5,$G262&lt;=DB$6),5,IF($L262=1,2,1)),IF(AND($G262&gt;=DB$5,$G262&lt;=DB$6),IF($M262&gt;0,4,3),0)),IF(AND($D262&lt;=DB$6,$E262&gt;=DB$5),60,0)))</f>
        <v/>
      </c>
      <c r="DC262" s="80" t="str">
        <f>IF(OR($A262="",NOT(ISNUMBER($G262))),"",IF(AND($F262&lt;=DC$6,$G262&gt;=DC$5),IF(DC$5&gt;$N262,5,$K262)*10+IF(AND($F262&gt;=DC$5,$F262&lt;=DC$6),IF(AND($G262&gt;=DC$5,$G262&lt;=DC$6),5,IF($L262=1,2,1)),IF(AND($G262&gt;=DC$5,$G262&lt;=DC$6),IF($M262&gt;0,4,3),0)),IF(AND($D262&lt;=DC$6,$E262&gt;=DC$5),60,0)))</f>
        <v/>
      </c>
      <c r="DD262" s="80" t="str">
        <f>IF(OR($A262="",NOT(ISNUMBER($G262))),"",IF(AND($F262&lt;=DD$6,$G262&gt;=DD$5),IF(DD$5&gt;$N262,5,$K262)*10+IF(AND($F262&gt;=DD$5,$F262&lt;=DD$6),IF(AND($G262&gt;=DD$5,$G262&lt;=DD$6),5,IF($L262=1,2,1)),IF(AND($G262&gt;=DD$5,$G262&lt;=DD$6),IF($M262&gt;0,4,3),0)),IF(AND($D262&lt;=DD$6,$E262&gt;=DD$5),60,0)))</f>
        <v/>
      </c>
      <c r="DE262" s="80" t="str">
        <f>IF(OR($A262="",NOT(ISNUMBER($G262))),"",IF(AND($F262&lt;=DE$6,$G262&gt;=DE$5),IF(DE$5&gt;$N262,5,$K262)*10+IF(AND($F262&gt;=DE$5,$F262&lt;=DE$6),IF(AND($G262&gt;=DE$5,$G262&lt;=DE$6),5,IF($L262=1,2,1)),IF(AND($G262&gt;=DE$5,$G262&lt;=DE$6),IF($M262&gt;0,4,3),0)),IF(AND($D262&lt;=DE$6,$E262&gt;=DE$5),60,0)))</f>
        <v/>
      </c>
      <c r="DF262" s="80" t="str">
        <f>IF(OR($A262="",NOT(ISNUMBER($G262))),"",IF(AND($F262&lt;=DF$6,$G262&gt;=DF$5),IF(DF$5&gt;$N262,5,$K262)*10+IF(AND($F262&gt;=DF$5,$F262&lt;=DF$6),IF(AND($G262&gt;=DF$5,$G262&lt;=DF$6),5,IF($L262=1,2,1)),IF(AND($G262&gt;=DF$5,$G262&lt;=DF$6),IF($M262&gt;0,4,3),0)),IF(AND($D262&lt;=DF$6,$E262&gt;=DF$5),60,0)))</f>
        <v/>
      </c>
      <c r="DG262" s="80" t="str">
        <f>IF(OR($A262="",NOT(ISNUMBER($G262))),"",IF(AND($F262&lt;=DG$6,$G262&gt;=DG$5),IF(DG$5&gt;$N262,5,$K262)*10+IF(AND($F262&gt;=DG$5,$F262&lt;=DG$6),IF(AND($G262&gt;=DG$5,$G262&lt;=DG$6),5,IF($L262=1,2,1)),IF(AND($G262&gt;=DG$5,$G262&lt;=DG$6),IF($M262&gt;0,4,3),0)),IF(AND($D262&lt;=DG$6,$E262&gt;=DG$5),60,0)))</f>
        <v/>
      </c>
      <c r="DH262" s="80" t="str">
        <f>IF(OR($A262="",NOT(ISNUMBER($G262))),"",IF(AND($F262&lt;=DH$6,$G262&gt;=DH$5),IF(DH$5&gt;$N262,5,$K262)*10+IF(AND($F262&gt;=DH$5,$F262&lt;=DH$6),IF(AND($G262&gt;=DH$5,$G262&lt;=DH$6),5,IF($L262=1,2,1)),IF(AND($G262&gt;=DH$5,$G262&lt;=DH$6),IF($M262&gt;0,4,3),0)),IF(AND($D262&lt;=DH$6,$E262&gt;=DH$5),60,0)))</f>
        <v/>
      </c>
      <c r="DI262" s="80" t="str">
        <f>IF(OR($A262="",NOT(ISNUMBER($G262))),"",IF(AND($F262&lt;=DI$6,$G262&gt;=DI$5),IF(DI$5&gt;$N262,5,$K262)*10+IF(AND($F262&gt;=DI$5,$F262&lt;=DI$6),IF(AND($G262&gt;=DI$5,$G262&lt;=DI$6),5,IF($L262=1,2,1)),IF(AND($G262&gt;=DI$5,$G262&lt;=DI$6),IF($M262&gt;0,4,3),0)),IF(AND($D262&lt;=DI$6,$E262&gt;=DI$5),60,0)))</f>
        <v/>
      </c>
      <c r="DJ262" s="80" t="str">
        <f>IF(OR($A262="",NOT(ISNUMBER($G262))),"",IF(AND($F262&lt;=DJ$6,$G262&gt;=DJ$5),IF(DJ$5&gt;$N262,5,$K262)*10+IF(AND($F262&gt;=DJ$5,$F262&lt;=DJ$6),IF(AND($G262&gt;=DJ$5,$G262&lt;=DJ$6),5,IF($L262=1,2,1)),IF(AND($G262&gt;=DJ$5,$G262&lt;=DJ$6),IF($M262&gt;0,4,3),0)),IF(AND($D262&lt;=DJ$6,$E262&gt;=DJ$5),60,0)))</f>
        <v/>
      </c>
      <c r="DK262" s="80" t="str">
        <f>IF(OR($A262="",NOT(ISNUMBER($G262))),"",IF(AND($F262&lt;=DK$6,$G262&gt;=DK$5),IF(DK$5&gt;$N262,5,$K262)*10+IF(AND($F262&gt;=DK$5,$F262&lt;=DK$6),IF(AND($G262&gt;=DK$5,$G262&lt;=DK$6),5,IF($L262=1,2,1)),IF(AND($G262&gt;=DK$5,$G262&lt;=DK$6),IF($M262&gt;0,4,3),0)),IF(AND($D262&lt;=DK$6,$E262&gt;=DK$5),60,0)))</f>
        <v/>
      </c>
      <c r="DL262" s="80" t="str">
        <f>IF(OR($A262="",NOT(ISNUMBER($G262))),"",IF(AND($F262&lt;=DL$6,$G262&gt;=DL$5),IF(DL$5&gt;$N262,5,$K262)*10+IF(AND($F262&gt;=DL$5,$F262&lt;=DL$6),IF(AND($G262&gt;=DL$5,$G262&lt;=DL$6),5,IF($L262=1,2,1)),IF(AND($G262&gt;=DL$5,$G262&lt;=DL$6),IF($M262&gt;0,4,3),0)),IF(AND($D262&lt;=DL$6,$E262&gt;=DL$5),60,0)))</f>
        <v/>
      </c>
      <c r="DM262" s="80" t="str">
        <f>IF(OR($A262="",NOT(ISNUMBER($G262))),"",IF(AND($F262&lt;=DM$6,$G262&gt;=DM$5),IF(DM$5&gt;$N262,5,$K262)*10+IF(AND($F262&gt;=DM$5,$F262&lt;=DM$6),IF(AND($G262&gt;=DM$5,$G262&lt;=DM$6),5,IF($L262=1,2,1)),IF(AND($G262&gt;=DM$5,$G262&lt;=DM$6),IF($M262&gt;0,4,3),0)),IF(AND($D262&lt;=DM$6,$E262&gt;=DM$5),60,0)))</f>
        <v/>
      </c>
      <c r="DN262" s="80" t="str">
        <f>IF(OR($A262="",NOT(ISNUMBER($G262))),"",IF(AND($F262&lt;=DN$6,$G262&gt;=DN$5),IF(DN$5&gt;$N262,5,$K262)*10+IF(AND($F262&gt;=DN$5,$F262&lt;=DN$6),IF(AND($G262&gt;=DN$5,$G262&lt;=DN$6),5,IF($L262=1,2,1)),IF(AND($G262&gt;=DN$5,$G262&lt;=DN$6),IF($M262&gt;0,4,3),0)),IF(AND($D262&lt;=DN$6,$E262&gt;=DN$5),60,0)))</f>
        <v/>
      </c>
      <c r="DO262" s="80" t="str">
        <f>IF(OR($A262="",NOT(ISNUMBER($G262))),"",IF(AND($F262&lt;=DO$6,$G262&gt;=DO$5),IF(DO$5&gt;$N262,5,$K262)*10+IF(AND($F262&gt;=DO$5,$F262&lt;=DO$6),IF(AND($G262&gt;=DO$5,$G262&lt;=DO$6),5,IF($L262=1,2,1)),IF(AND($G262&gt;=DO$5,$G262&lt;=DO$6),IF($M262&gt;0,4,3),0)),IF(AND($D262&lt;=DO$6,$E262&gt;=DO$5),60,0)))</f>
        <v/>
      </c>
      <c r="DP262" s="80" t="str">
        <f>IF(OR($A262="",NOT(ISNUMBER($G262))),"",IF(AND($F262&lt;=DP$6,$G262&gt;=DP$5),IF(DP$5&gt;$N262,5,$K262)*10+IF(AND($F262&gt;=DP$5,$F262&lt;=DP$6),IF(AND($G262&gt;=DP$5,$G262&lt;=DP$6),5,IF($L262=1,2,1)),IF(AND($G262&gt;=DP$5,$G262&lt;=DP$6),IF($M262&gt;0,4,3),0)),IF(AND($D262&lt;=DP$6,$E262&gt;=DP$5),60,0)))</f>
        <v/>
      </c>
      <c r="DQ262" s="80" t="str">
        <f>IF(OR($A262="",NOT(ISNUMBER($G262))),"",IF(AND($F262&lt;=DQ$6,$G262&gt;=DQ$5),IF(DQ$5&gt;$N262,5,$K262)*10+IF(AND($F262&gt;=DQ$5,$F262&lt;=DQ$6),IF(AND($G262&gt;=DQ$5,$G262&lt;=DQ$6),5,IF($L262=1,2,1)),IF(AND($G262&gt;=DQ$5,$G262&lt;=DQ$6),IF($M262&gt;0,4,3),0)),IF(AND($D262&lt;=DQ$6,$E262&gt;=DQ$5),60,0)))</f>
        <v/>
      </c>
      <c r="DR262" s="80" t="str">
        <f>IF(OR($A262="",NOT(ISNUMBER($G262))),"",IF(AND($F262&lt;=DR$6,$G262&gt;=DR$5),IF(DR$5&gt;$N262,5,$K262)*10+IF(AND($F262&gt;=DR$5,$F262&lt;=DR$6),IF(AND($G262&gt;=DR$5,$G262&lt;=DR$6),5,IF($L262=1,2,1)),IF(AND($G262&gt;=DR$5,$G262&lt;=DR$6),IF($M262&gt;0,4,3),0)),IF(AND($D262&lt;=DR$6,$E262&gt;=DR$5),60,0)))</f>
        <v/>
      </c>
      <c r="DS262" s="80" t="str">
        <f>IF(OR($A262="",NOT(ISNUMBER($G262))),"",IF(AND($F262&lt;=DS$6,$G262&gt;=DS$5),IF(DS$5&gt;$N262,5,$K262)*10+IF(AND($F262&gt;=DS$5,$F262&lt;=DS$6),IF(AND($G262&gt;=DS$5,$G262&lt;=DS$6),5,IF($L262=1,2,1)),IF(AND($G262&gt;=DS$5,$G262&lt;=DS$6),IF($M262&gt;0,4,3),0)),IF(AND($D262&lt;=DS$6,$E262&gt;=DS$5),60,0)))</f>
        <v/>
      </c>
      <c r="DT262" s="80" t="str">
        <f>IF(OR($A262="",NOT(ISNUMBER($G262))),"",IF(AND($F262&lt;=DT$6,$G262&gt;=DT$5),IF(DT$5&gt;$N262,5,$K262)*10+IF(AND($F262&gt;=DT$5,$F262&lt;=DT$6),IF(AND($G262&gt;=DT$5,$G262&lt;=DT$6),5,IF($L262=1,2,1)),IF(AND($G262&gt;=DT$5,$G262&lt;=DT$6),IF($M262&gt;0,4,3),0)),IF(AND($D262&lt;=DT$6,$E262&gt;=DT$5),60,0)))</f>
        <v/>
      </c>
      <c r="DU262" s="80" t="str">
        <f>IF(OR($A262="",NOT(ISNUMBER($G262))),"",IF(AND($F262&lt;=DU$6,$G262&gt;=DU$5),IF(DU$5&gt;$N262,5,$K262)*10+IF(AND($F262&gt;=DU$5,$F262&lt;=DU$6),IF(AND($G262&gt;=DU$5,$G262&lt;=DU$6),5,IF($L262=1,2,1)),IF(AND($G262&gt;=DU$5,$G262&lt;=DU$6),IF($M262&gt;0,4,3),0)),IF(AND($D262&lt;=DU$6,$E262&gt;=DU$5),60,0)))</f>
        <v/>
      </c>
      <c r="DV262" s="80" t="str">
        <f>IF(OR($A262="",NOT(ISNUMBER($G262))),"",IF(AND($F262&lt;=DV$6,$G262&gt;=DV$5),IF(DV$5&gt;$N262,5,$K262)*10+IF(AND($F262&gt;=DV$5,$F262&lt;=DV$6),IF(AND($G262&gt;=DV$5,$G262&lt;=DV$6),5,IF($L262=1,2,1)),IF(AND($G262&gt;=DV$5,$G262&lt;=DV$6),IF($M262&gt;0,4,3),0)),IF(AND($D262&lt;=DV$6,$E262&gt;=DV$5),60,0)))</f>
        <v/>
      </c>
      <c r="DW262" s="80" t="str">
        <f>IF(OR($A262="",NOT(ISNUMBER($G262))),"",IF(AND($F262&lt;=DW$6,$G262&gt;=DW$5),IF(DW$5&gt;$N262,5,$K262)*10+IF(AND($F262&gt;=DW$5,$F262&lt;=DW$6),IF(AND($G262&gt;=DW$5,$G262&lt;=DW$6),5,IF($L262=1,2,1)),IF(AND($G262&gt;=DW$5,$G262&lt;=DW$6),IF($M262&gt;0,4,3),0)),IF(AND($D262&lt;=DW$6,$E262&gt;=DW$5),60,0)))</f>
        <v/>
      </c>
      <c r="DX262" s="80" t="str">
        <f>IF(OR($A262="",NOT(ISNUMBER($G262))),"",IF(AND($F262&lt;=DX$6,$G262&gt;=DX$5),IF(DX$5&gt;$N262,5,$K262)*10+IF(AND($F262&gt;=DX$5,$F262&lt;=DX$6),IF(AND($G262&gt;=DX$5,$G262&lt;=DX$6),5,IF($L262=1,2,1)),IF(AND($G262&gt;=DX$5,$G262&lt;=DX$6),IF($M262&gt;0,4,3),0)),IF(AND($D262&lt;=DX$6,$E262&gt;=DX$5),60,0)))</f>
        <v/>
      </c>
      <c r="DY262" s="80" t="str">
        <f>IF(OR($A262="",NOT(ISNUMBER($G262))),"",IF(AND($F262&lt;=DY$6,$G262&gt;=DY$5),IF(DY$5&gt;$N262,5,$K262)*10+IF(AND($F262&gt;=DY$5,$F262&lt;=DY$6),IF(AND($G262&gt;=DY$5,$G262&lt;=DY$6),5,IF($L262=1,2,1)),IF(AND($G262&gt;=DY$5,$G262&lt;=DY$6),IF($M262&gt;0,4,3),0)),IF(AND($D262&lt;=DY$6,$E262&gt;=DY$5),60,0)))</f>
        <v/>
      </c>
      <c r="DZ262" s="80" t="str">
        <f>IF(OR($A262="",NOT(ISNUMBER($G262))),"",IF(AND($F262&lt;=DZ$6,$G262&gt;=DZ$5),IF(DZ$5&gt;$N262,5,$K262)*10+IF(AND($F262&gt;=DZ$5,$F262&lt;=DZ$6),IF(AND($G262&gt;=DZ$5,$G262&lt;=DZ$6),5,IF($L262=1,2,1)),IF(AND($G262&gt;=DZ$5,$G262&lt;=DZ$6),IF($M262&gt;0,4,3),0)),IF(AND($D262&lt;=DZ$6,$E262&gt;=DZ$5),60,0)))</f>
        <v/>
      </c>
      <c r="EA262" s="80" t="str">
        <f>IF(OR($A262="",NOT(ISNUMBER($G262))),"",IF(AND($F262&lt;=EA$6,$G262&gt;=EA$5),IF(EA$5&gt;$N262,5,$K262)*10+IF(AND($F262&gt;=EA$5,$F262&lt;=EA$6),IF(AND($G262&gt;=EA$5,$G262&lt;=EA$6),5,IF($L262=1,2,1)),IF(AND($G262&gt;=EA$5,$G262&lt;=EA$6),IF($M262&gt;0,4,3),0)),IF(AND($D262&lt;=EA$6,$E262&gt;=EA$5),60,0)))</f>
        <v/>
      </c>
      <c r="EB262" s="80" t="str">
        <f>IF(OR($A262="",NOT(ISNUMBER($G262))),"",IF(AND($F262&lt;=EB$6,$G262&gt;=EB$5),IF(EB$5&gt;$N262,5,$K262)*10+IF(AND($F262&gt;=EB$5,$F262&lt;=EB$6),IF(AND($G262&gt;=EB$5,$G262&lt;=EB$6),5,IF($L262=1,2,1)),IF(AND($G262&gt;=EB$5,$G262&lt;=EB$6),IF($M262&gt;0,4,3),0)),IF(AND($D262&lt;=EB$6,$E262&gt;=EB$5),60,0)))</f>
        <v/>
      </c>
      <c r="EC262" s="80" t="str">
        <f>IF(OR($A262="",NOT(ISNUMBER($G262))),"",IF(AND($F262&lt;=EC$6,$G262&gt;=EC$5),IF(EC$5&gt;$N262,5,$K262)*10+IF(AND($F262&gt;=EC$5,$F262&lt;=EC$6),IF(AND($G262&gt;=EC$5,$G262&lt;=EC$6),5,IF($L262=1,2,1)),IF(AND($G262&gt;=EC$5,$G262&lt;=EC$6),IF($M262&gt;0,4,3),0)),IF(AND($D262&lt;=EC$6,$E262&gt;=EC$5),60,0)))</f>
        <v/>
      </c>
      <c r="ED262" s="80" t="str">
        <f>IF(OR($A262="",NOT(ISNUMBER($G262))),"",IF(AND($F262&lt;=ED$6,$G262&gt;=ED$5),IF(ED$5&gt;$N262,5,$K262)*10+IF(AND($F262&gt;=ED$5,$F262&lt;=ED$6),IF(AND($G262&gt;=ED$5,$G262&lt;=ED$6),5,IF($L262=1,2,1)),IF(AND($G262&gt;=ED$5,$G262&lt;=ED$6),IF($M262&gt;0,4,3),0)),IF(AND($D262&lt;=ED$6,$E262&gt;=ED$5),60,0)))</f>
        <v/>
      </c>
    </row>
    <row r="263" ht="18" customHeight="1">
      <c r="A263" s="52" t="str">
        <f>IF(Tasks!$B263="","",Tasks!$A263)</f>
        <v/>
      </c>
      <c r="B263" s="78" t="str">
        <f>IF(Tasks!$B263="","",Tasks!$B263)</f>
        <v/>
      </c>
      <c r="C263" s="25" t="str">
        <f>IF($B263="","",IF(AND(Tasks!$D263="",Tasks!$G263=""),"-",IF(Tasks!$D263="","",Tasks!$D263&amp;IF(OR(Tasks!$E263="",Tasks!$E263="FS"),IF(N(Tasks!$F263)=0,"","FS"),Tasks!$E263)&amp;IF(N(Tasks!$F263)=0,"",IF(Tasks!$F263&gt;0,"+","")&amp;Tasks!$F263))&amp;IF(AND(Tasks!$D263&lt;&gt;"",Tasks!$G263&lt;&gt;""),", ","")&amp;IF(Tasks!$G263="","",Tasks!$G263&amp;IF(OR(Tasks!$H263="",Tasks!$H263="FS"),IF(N(Tasks!$I263)=0,"","FS"),Tasks!$H263)&amp;IF(N(Tasks!$I263)=0,"",IF(Tasks!$I263&gt;0,"+","")&amp;Tasks!$I263))))</f>
        <v/>
      </c>
      <c r="D263" s="51" t="str">
        <f>IF(OR($B263="",Tasks!$Q263=""),"",Tasks!$Q263)</f>
        <v/>
      </c>
      <c r="E263" s="51" t="str">
        <f>IF(OR($B263="",Tasks!$R263=""),"",Tasks!$R263)</f>
        <v/>
      </c>
      <c r="F263" s="51" t="str">
        <f>IF(OR($B263="",Tasks!$S263=""),"",Tasks!$S263)</f>
        <v/>
      </c>
      <c r="G263" s="51" t="str">
        <f>IF(OR($B263="",Tasks!$T263=""),"",Tasks!$T263)</f>
        <v/>
      </c>
      <c r="H263" s="52" t="str">
        <f>IF($B263="","",Tasks!$AE263)</f>
        <v/>
      </c>
      <c r="I263" s="79" t="str">
        <f>IF($B263="","",Tasks!$AF263)</f>
        <v/>
      </c>
      <c r="J263" s="53" t="str">
        <f>IF(OR($B263="",Tasks!$V263=""),"",Tasks!$V263)</f>
        <v/>
      </c>
      <c r="K263" s="52" t="str">
        <f>IF($B263="","",Tasks!$AA263)</f>
        <v/>
      </c>
      <c r="L263" s="52" t="str">
        <f>IF($B263="","",Tasks!$AB263)</f>
        <v/>
      </c>
      <c r="M263" s="52" t="str">
        <f>IF($B263="","",Tasks!$Z263)</f>
        <v/>
      </c>
      <c r="N263" s="52" t="str">
        <f>IF(OR($B263="",Tasks!$AG263=""),"",Tasks!$AG263)</f>
        <v/>
      </c>
      <c r="O263" s="80" t="str">
        <f>IF(OR($A263="",NOT(ISNUMBER($G263))),"",IF(AND($F263&lt;=O$6,$G263&gt;=O$5),IF(O$5&gt;$N263,5,$K263)*10+IF(AND($F263&gt;=O$5,$F263&lt;=O$6),IF(AND($G263&gt;=O$5,$G263&lt;=O$6),5,IF($L263=1,2,1)),IF(AND($G263&gt;=O$5,$G263&lt;=O$6),IF($M263&gt;0,4,3),0)),IF(AND($D263&lt;=O$6,$E263&gt;=O$5),60,0)))</f>
        <v/>
      </c>
      <c r="P263" s="80" t="str">
        <f>IF(OR($A263="",NOT(ISNUMBER($G263))),"",IF(AND($F263&lt;=P$6,$G263&gt;=P$5),IF(P$5&gt;$N263,5,$K263)*10+IF(AND($F263&gt;=P$5,$F263&lt;=P$6),IF(AND($G263&gt;=P$5,$G263&lt;=P$6),5,IF($L263=1,2,1)),IF(AND($G263&gt;=P$5,$G263&lt;=P$6),IF($M263&gt;0,4,3),0)),IF(AND($D263&lt;=P$6,$E263&gt;=P$5),60,0)))</f>
        <v/>
      </c>
      <c r="Q263" s="80" t="str">
        <f>IF(OR($A263="",NOT(ISNUMBER($G263))),"",IF(AND($F263&lt;=Q$6,$G263&gt;=Q$5),IF(Q$5&gt;$N263,5,$K263)*10+IF(AND($F263&gt;=Q$5,$F263&lt;=Q$6),IF(AND($G263&gt;=Q$5,$G263&lt;=Q$6),5,IF($L263=1,2,1)),IF(AND($G263&gt;=Q$5,$G263&lt;=Q$6),IF($M263&gt;0,4,3),0)),IF(AND($D263&lt;=Q$6,$E263&gt;=Q$5),60,0)))</f>
        <v/>
      </c>
      <c r="R263" s="80" t="str">
        <f>IF(OR($A263="",NOT(ISNUMBER($G263))),"",IF(AND($F263&lt;=R$6,$G263&gt;=R$5),IF(R$5&gt;$N263,5,$K263)*10+IF(AND($F263&gt;=R$5,$F263&lt;=R$6),IF(AND($G263&gt;=R$5,$G263&lt;=R$6),5,IF($L263=1,2,1)),IF(AND($G263&gt;=R$5,$G263&lt;=R$6),IF($M263&gt;0,4,3),0)),IF(AND($D263&lt;=R$6,$E263&gt;=R$5),60,0)))</f>
        <v/>
      </c>
      <c r="S263" s="80" t="str">
        <f>IF(OR($A263="",NOT(ISNUMBER($G263))),"",IF(AND($F263&lt;=S$6,$G263&gt;=S$5),IF(S$5&gt;$N263,5,$K263)*10+IF(AND($F263&gt;=S$5,$F263&lt;=S$6),IF(AND($G263&gt;=S$5,$G263&lt;=S$6),5,IF($L263=1,2,1)),IF(AND($G263&gt;=S$5,$G263&lt;=S$6),IF($M263&gt;0,4,3),0)),IF(AND($D263&lt;=S$6,$E263&gt;=S$5),60,0)))</f>
        <v/>
      </c>
      <c r="T263" s="80" t="str">
        <f>IF(OR($A263="",NOT(ISNUMBER($G263))),"",IF(AND($F263&lt;=T$6,$G263&gt;=T$5),IF(T$5&gt;$N263,5,$K263)*10+IF(AND($F263&gt;=T$5,$F263&lt;=T$6),IF(AND($G263&gt;=T$5,$G263&lt;=T$6),5,IF($L263=1,2,1)),IF(AND($G263&gt;=T$5,$G263&lt;=T$6),IF($M263&gt;0,4,3),0)),IF(AND($D263&lt;=T$6,$E263&gt;=T$5),60,0)))</f>
        <v/>
      </c>
      <c r="U263" s="80" t="str">
        <f>IF(OR($A263="",NOT(ISNUMBER($G263))),"",IF(AND($F263&lt;=U$6,$G263&gt;=U$5),IF(U$5&gt;$N263,5,$K263)*10+IF(AND($F263&gt;=U$5,$F263&lt;=U$6),IF(AND($G263&gt;=U$5,$G263&lt;=U$6),5,IF($L263=1,2,1)),IF(AND($G263&gt;=U$5,$G263&lt;=U$6),IF($M263&gt;0,4,3),0)),IF(AND($D263&lt;=U$6,$E263&gt;=U$5),60,0)))</f>
        <v/>
      </c>
      <c r="V263" s="80" t="str">
        <f>IF(OR($A263="",NOT(ISNUMBER($G263))),"",IF(AND($F263&lt;=V$6,$G263&gt;=V$5),IF(V$5&gt;$N263,5,$K263)*10+IF(AND($F263&gt;=V$5,$F263&lt;=V$6),IF(AND($G263&gt;=V$5,$G263&lt;=V$6),5,IF($L263=1,2,1)),IF(AND($G263&gt;=V$5,$G263&lt;=V$6),IF($M263&gt;0,4,3),0)),IF(AND($D263&lt;=V$6,$E263&gt;=V$5),60,0)))</f>
        <v/>
      </c>
      <c r="W263" s="80" t="str">
        <f>IF(OR($A263="",NOT(ISNUMBER($G263))),"",IF(AND($F263&lt;=W$6,$G263&gt;=W$5),IF(W$5&gt;$N263,5,$K263)*10+IF(AND($F263&gt;=W$5,$F263&lt;=W$6),IF(AND($G263&gt;=W$5,$G263&lt;=W$6),5,IF($L263=1,2,1)),IF(AND($G263&gt;=W$5,$G263&lt;=W$6),IF($M263&gt;0,4,3),0)),IF(AND($D263&lt;=W$6,$E263&gt;=W$5),60,0)))</f>
        <v/>
      </c>
      <c r="X263" s="80" t="str">
        <f>IF(OR($A263="",NOT(ISNUMBER($G263))),"",IF(AND($F263&lt;=X$6,$G263&gt;=X$5),IF(X$5&gt;$N263,5,$K263)*10+IF(AND($F263&gt;=X$5,$F263&lt;=X$6),IF(AND($G263&gt;=X$5,$G263&lt;=X$6),5,IF($L263=1,2,1)),IF(AND($G263&gt;=X$5,$G263&lt;=X$6),IF($M263&gt;0,4,3),0)),IF(AND($D263&lt;=X$6,$E263&gt;=X$5),60,0)))</f>
        <v/>
      </c>
      <c r="Y263" s="80" t="str">
        <f>IF(OR($A263="",NOT(ISNUMBER($G263))),"",IF(AND($F263&lt;=Y$6,$G263&gt;=Y$5),IF(Y$5&gt;$N263,5,$K263)*10+IF(AND($F263&gt;=Y$5,$F263&lt;=Y$6),IF(AND($G263&gt;=Y$5,$G263&lt;=Y$6),5,IF($L263=1,2,1)),IF(AND($G263&gt;=Y$5,$G263&lt;=Y$6),IF($M263&gt;0,4,3),0)),IF(AND($D263&lt;=Y$6,$E263&gt;=Y$5),60,0)))</f>
        <v/>
      </c>
      <c r="Z263" s="80" t="str">
        <f>IF(OR($A263="",NOT(ISNUMBER($G263))),"",IF(AND($F263&lt;=Z$6,$G263&gt;=Z$5),IF(Z$5&gt;$N263,5,$K263)*10+IF(AND($F263&gt;=Z$5,$F263&lt;=Z$6),IF(AND($G263&gt;=Z$5,$G263&lt;=Z$6),5,IF($L263=1,2,1)),IF(AND($G263&gt;=Z$5,$G263&lt;=Z$6),IF($M263&gt;0,4,3),0)),IF(AND($D263&lt;=Z$6,$E263&gt;=Z$5),60,0)))</f>
        <v/>
      </c>
      <c r="AA263" s="80" t="str">
        <f>IF(OR($A263="",NOT(ISNUMBER($G263))),"",IF(AND($F263&lt;=AA$6,$G263&gt;=AA$5),IF(AA$5&gt;$N263,5,$K263)*10+IF(AND($F263&gt;=AA$5,$F263&lt;=AA$6),IF(AND($G263&gt;=AA$5,$G263&lt;=AA$6),5,IF($L263=1,2,1)),IF(AND($G263&gt;=AA$5,$G263&lt;=AA$6),IF($M263&gt;0,4,3),0)),IF(AND($D263&lt;=AA$6,$E263&gt;=AA$5),60,0)))</f>
        <v/>
      </c>
      <c r="AB263" s="80" t="str">
        <f>IF(OR($A263="",NOT(ISNUMBER($G263))),"",IF(AND($F263&lt;=AB$6,$G263&gt;=AB$5),IF(AB$5&gt;$N263,5,$K263)*10+IF(AND($F263&gt;=AB$5,$F263&lt;=AB$6),IF(AND($G263&gt;=AB$5,$G263&lt;=AB$6),5,IF($L263=1,2,1)),IF(AND($G263&gt;=AB$5,$G263&lt;=AB$6),IF($M263&gt;0,4,3),0)),IF(AND($D263&lt;=AB$6,$E263&gt;=AB$5),60,0)))</f>
        <v/>
      </c>
      <c r="AC263" s="80" t="str">
        <f>IF(OR($A263="",NOT(ISNUMBER($G263))),"",IF(AND($F263&lt;=AC$6,$G263&gt;=AC$5),IF(AC$5&gt;$N263,5,$K263)*10+IF(AND($F263&gt;=AC$5,$F263&lt;=AC$6),IF(AND($G263&gt;=AC$5,$G263&lt;=AC$6),5,IF($L263=1,2,1)),IF(AND($G263&gt;=AC$5,$G263&lt;=AC$6),IF($M263&gt;0,4,3),0)),IF(AND($D263&lt;=AC$6,$E263&gt;=AC$5),60,0)))</f>
        <v/>
      </c>
      <c r="AD263" s="80" t="str">
        <f>IF(OR($A263="",NOT(ISNUMBER($G263))),"",IF(AND($F263&lt;=AD$6,$G263&gt;=AD$5),IF(AD$5&gt;$N263,5,$K263)*10+IF(AND($F263&gt;=AD$5,$F263&lt;=AD$6),IF(AND($G263&gt;=AD$5,$G263&lt;=AD$6),5,IF($L263=1,2,1)),IF(AND($G263&gt;=AD$5,$G263&lt;=AD$6),IF($M263&gt;0,4,3),0)),IF(AND($D263&lt;=AD$6,$E263&gt;=AD$5),60,0)))</f>
        <v/>
      </c>
      <c r="AE263" s="80" t="str">
        <f>IF(OR($A263="",NOT(ISNUMBER($G263))),"",IF(AND($F263&lt;=AE$6,$G263&gt;=AE$5),IF(AE$5&gt;$N263,5,$K263)*10+IF(AND($F263&gt;=AE$5,$F263&lt;=AE$6),IF(AND($G263&gt;=AE$5,$G263&lt;=AE$6),5,IF($L263=1,2,1)),IF(AND($G263&gt;=AE$5,$G263&lt;=AE$6),IF($M263&gt;0,4,3),0)),IF(AND($D263&lt;=AE$6,$E263&gt;=AE$5),60,0)))</f>
        <v/>
      </c>
      <c r="AF263" s="80" t="str">
        <f>IF(OR($A263="",NOT(ISNUMBER($G263))),"",IF(AND($F263&lt;=AF$6,$G263&gt;=AF$5),IF(AF$5&gt;$N263,5,$K263)*10+IF(AND($F263&gt;=AF$5,$F263&lt;=AF$6),IF(AND($G263&gt;=AF$5,$G263&lt;=AF$6),5,IF($L263=1,2,1)),IF(AND($G263&gt;=AF$5,$G263&lt;=AF$6),IF($M263&gt;0,4,3),0)),IF(AND($D263&lt;=AF$6,$E263&gt;=AF$5),60,0)))</f>
        <v/>
      </c>
      <c r="AG263" s="80" t="str">
        <f>IF(OR($A263="",NOT(ISNUMBER($G263))),"",IF(AND($F263&lt;=AG$6,$G263&gt;=AG$5),IF(AG$5&gt;$N263,5,$K263)*10+IF(AND($F263&gt;=AG$5,$F263&lt;=AG$6),IF(AND($G263&gt;=AG$5,$G263&lt;=AG$6),5,IF($L263=1,2,1)),IF(AND($G263&gt;=AG$5,$G263&lt;=AG$6),IF($M263&gt;0,4,3),0)),IF(AND($D263&lt;=AG$6,$E263&gt;=AG$5),60,0)))</f>
        <v/>
      </c>
      <c r="AH263" s="80" t="str">
        <f>IF(OR($A263="",NOT(ISNUMBER($G263))),"",IF(AND($F263&lt;=AH$6,$G263&gt;=AH$5),IF(AH$5&gt;$N263,5,$K263)*10+IF(AND($F263&gt;=AH$5,$F263&lt;=AH$6),IF(AND($G263&gt;=AH$5,$G263&lt;=AH$6),5,IF($L263=1,2,1)),IF(AND($G263&gt;=AH$5,$G263&lt;=AH$6),IF($M263&gt;0,4,3),0)),IF(AND($D263&lt;=AH$6,$E263&gt;=AH$5),60,0)))</f>
        <v/>
      </c>
      <c r="AI263" s="80" t="str">
        <f>IF(OR($A263="",NOT(ISNUMBER($G263))),"",IF(AND($F263&lt;=AI$6,$G263&gt;=AI$5),IF(AI$5&gt;$N263,5,$K263)*10+IF(AND($F263&gt;=AI$5,$F263&lt;=AI$6),IF(AND($G263&gt;=AI$5,$G263&lt;=AI$6),5,IF($L263=1,2,1)),IF(AND($G263&gt;=AI$5,$G263&lt;=AI$6),IF($M263&gt;0,4,3),0)),IF(AND($D263&lt;=AI$6,$E263&gt;=AI$5),60,0)))</f>
        <v/>
      </c>
      <c r="AJ263" s="80" t="str">
        <f>IF(OR($A263="",NOT(ISNUMBER($G263))),"",IF(AND($F263&lt;=AJ$6,$G263&gt;=AJ$5),IF(AJ$5&gt;$N263,5,$K263)*10+IF(AND($F263&gt;=AJ$5,$F263&lt;=AJ$6),IF(AND($G263&gt;=AJ$5,$G263&lt;=AJ$6),5,IF($L263=1,2,1)),IF(AND($G263&gt;=AJ$5,$G263&lt;=AJ$6),IF($M263&gt;0,4,3),0)),IF(AND($D263&lt;=AJ$6,$E263&gt;=AJ$5),60,0)))</f>
        <v/>
      </c>
      <c r="AK263" s="80" t="str">
        <f>IF(OR($A263="",NOT(ISNUMBER($G263))),"",IF(AND($F263&lt;=AK$6,$G263&gt;=AK$5),IF(AK$5&gt;$N263,5,$K263)*10+IF(AND($F263&gt;=AK$5,$F263&lt;=AK$6),IF(AND($G263&gt;=AK$5,$G263&lt;=AK$6),5,IF($L263=1,2,1)),IF(AND($G263&gt;=AK$5,$G263&lt;=AK$6),IF($M263&gt;0,4,3),0)),IF(AND($D263&lt;=AK$6,$E263&gt;=AK$5),60,0)))</f>
        <v/>
      </c>
      <c r="AL263" s="80" t="str">
        <f>IF(OR($A263="",NOT(ISNUMBER($G263))),"",IF(AND($F263&lt;=AL$6,$G263&gt;=AL$5),IF(AL$5&gt;$N263,5,$K263)*10+IF(AND($F263&gt;=AL$5,$F263&lt;=AL$6),IF(AND($G263&gt;=AL$5,$G263&lt;=AL$6),5,IF($L263=1,2,1)),IF(AND($G263&gt;=AL$5,$G263&lt;=AL$6),IF($M263&gt;0,4,3),0)),IF(AND($D263&lt;=AL$6,$E263&gt;=AL$5),60,0)))</f>
        <v/>
      </c>
      <c r="AM263" s="80" t="str">
        <f>IF(OR($A263="",NOT(ISNUMBER($G263))),"",IF(AND($F263&lt;=AM$6,$G263&gt;=AM$5),IF(AM$5&gt;$N263,5,$K263)*10+IF(AND($F263&gt;=AM$5,$F263&lt;=AM$6),IF(AND($G263&gt;=AM$5,$G263&lt;=AM$6),5,IF($L263=1,2,1)),IF(AND($G263&gt;=AM$5,$G263&lt;=AM$6),IF($M263&gt;0,4,3),0)),IF(AND($D263&lt;=AM$6,$E263&gt;=AM$5),60,0)))</f>
        <v/>
      </c>
      <c r="AN263" s="80" t="str">
        <f>IF(OR($A263="",NOT(ISNUMBER($G263))),"",IF(AND($F263&lt;=AN$6,$G263&gt;=AN$5),IF(AN$5&gt;$N263,5,$K263)*10+IF(AND($F263&gt;=AN$5,$F263&lt;=AN$6),IF(AND($G263&gt;=AN$5,$G263&lt;=AN$6),5,IF($L263=1,2,1)),IF(AND($G263&gt;=AN$5,$G263&lt;=AN$6),IF($M263&gt;0,4,3),0)),IF(AND($D263&lt;=AN$6,$E263&gt;=AN$5),60,0)))</f>
        <v/>
      </c>
      <c r="AO263" s="80" t="str">
        <f>IF(OR($A263="",NOT(ISNUMBER($G263))),"",IF(AND($F263&lt;=AO$6,$G263&gt;=AO$5),IF(AO$5&gt;$N263,5,$K263)*10+IF(AND($F263&gt;=AO$5,$F263&lt;=AO$6),IF(AND($G263&gt;=AO$5,$G263&lt;=AO$6),5,IF($L263=1,2,1)),IF(AND($G263&gt;=AO$5,$G263&lt;=AO$6),IF($M263&gt;0,4,3),0)),IF(AND($D263&lt;=AO$6,$E263&gt;=AO$5),60,0)))</f>
        <v/>
      </c>
      <c r="AP263" s="80" t="str">
        <f>IF(OR($A263="",NOT(ISNUMBER($G263))),"",IF(AND($F263&lt;=AP$6,$G263&gt;=AP$5),IF(AP$5&gt;$N263,5,$K263)*10+IF(AND($F263&gt;=AP$5,$F263&lt;=AP$6),IF(AND($G263&gt;=AP$5,$G263&lt;=AP$6),5,IF($L263=1,2,1)),IF(AND($G263&gt;=AP$5,$G263&lt;=AP$6),IF($M263&gt;0,4,3),0)),IF(AND($D263&lt;=AP$6,$E263&gt;=AP$5),60,0)))</f>
        <v/>
      </c>
      <c r="AQ263" s="80" t="str">
        <f>IF(OR($A263="",NOT(ISNUMBER($G263))),"",IF(AND($F263&lt;=AQ$6,$G263&gt;=AQ$5),IF(AQ$5&gt;$N263,5,$K263)*10+IF(AND($F263&gt;=AQ$5,$F263&lt;=AQ$6),IF(AND($G263&gt;=AQ$5,$G263&lt;=AQ$6),5,IF($L263=1,2,1)),IF(AND($G263&gt;=AQ$5,$G263&lt;=AQ$6),IF($M263&gt;0,4,3),0)),IF(AND($D263&lt;=AQ$6,$E263&gt;=AQ$5),60,0)))</f>
        <v/>
      </c>
      <c r="AR263" s="80" t="str">
        <f>IF(OR($A263="",NOT(ISNUMBER($G263))),"",IF(AND($F263&lt;=AR$6,$G263&gt;=AR$5),IF(AR$5&gt;$N263,5,$K263)*10+IF(AND($F263&gt;=AR$5,$F263&lt;=AR$6),IF(AND($G263&gt;=AR$5,$G263&lt;=AR$6),5,IF($L263=1,2,1)),IF(AND($G263&gt;=AR$5,$G263&lt;=AR$6),IF($M263&gt;0,4,3),0)),IF(AND($D263&lt;=AR$6,$E263&gt;=AR$5),60,0)))</f>
        <v/>
      </c>
      <c r="AS263" s="80" t="str">
        <f>IF(OR($A263="",NOT(ISNUMBER($G263))),"",IF(AND($F263&lt;=AS$6,$G263&gt;=AS$5),IF(AS$5&gt;$N263,5,$K263)*10+IF(AND($F263&gt;=AS$5,$F263&lt;=AS$6),IF(AND($G263&gt;=AS$5,$G263&lt;=AS$6),5,IF($L263=1,2,1)),IF(AND($G263&gt;=AS$5,$G263&lt;=AS$6),IF($M263&gt;0,4,3),0)),IF(AND($D263&lt;=AS$6,$E263&gt;=AS$5),60,0)))</f>
        <v/>
      </c>
      <c r="AT263" s="80" t="str">
        <f>IF(OR($A263="",NOT(ISNUMBER($G263))),"",IF(AND($F263&lt;=AT$6,$G263&gt;=AT$5),IF(AT$5&gt;$N263,5,$K263)*10+IF(AND($F263&gt;=AT$5,$F263&lt;=AT$6),IF(AND($G263&gt;=AT$5,$G263&lt;=AT$6),5,IF($L263=1,2,1)),IF(AND($G263&gt;=AT$5,$G263&lt;=AT$6),IF($M263&gt;0,4,3),0)),IF(AND($D263&lt;=AT$6,$E263&gt;=AT$5),60,0)))</f>
        <v/>
      </c>
      <c r="AU263" s="80" t="str">
        <f>IF(OR($A263="",NOT(ISNUMBER($G263))),"",IF(AND($F263&lt;=AU$6,$G263&gt;=AU$5),IF(AU$5&gt;$N263,5,$K263)*10+IF(AND($F263&gt;=AU$5,$F263&lt;=AU$6),IF(AND($G263&gt;=AU$5,$G263&lt;=AU$6),5,IF($L263=1,2,1)),IF(AND($G263&gt;=AU$5,$G263&lt;=AU$6),IF($M263&gt;0,4,3),0)),IF(AND($D263&lt;=AU$6,$E263&gt;=AU$5),60,0)))</f>
        <v/>
      </c>
      <c r="AV263" s="80" t="str">
        <f>IF(OR($A263="",NOT(ISNUMBER($G263))),"",IF(AND($F263&lt;=AV$6,$G263&gt;=AV$5),IF(AV$5&gt;$N263,5,$K263)*10+IF(AND($F263&gt;=AV$5,$F263&lt;=AV$6),IF(AND($G263&gt;=AV$5,$G263&lt;=AV$6),5,IF($L263=1,2,1)),IF(AND($G263&gt;=AV$5,$G263&lt;=AV$6),IF($M263&gt;0,4,3),0)),IF(AND($D263&lt;=AV$6,$E263&gt;=AV$5),60,0)))</f>
        <v/>
      </c>
      <c r="AW263" s="80" t="str">
        <f>IF(OR($A263="",NOT(ISNUMBER($G263))),"",IF(AND($F263&lt;=AW$6,$G263&gt;=AW$5),IF(AW$5&gt;$N263,5,$K263)*10+IF(AND($F263&gt;=AW$5,$F263&lt;=AW$6),IF(AND($G263&gt;=AW$5,$G263&lt;=AW$6),5,IF($L263=1,2,1)),IF(AND($G263&gt;=AW$5,$G263&lt;=AW$6),IF($M263&gt;0,4,3),0)),IF(AND($D263&lt;=AW$6,$E263&gt;=AW$5),60,0)))</f>
        <v/>
      </c>
      <c r="AX263" s="80" t="str">
        <f>IF(OR($A263="",NOT(ISNUMBER($G263))),"",IF(AND($F263&lt;=AX$6,$G263&gt;=AX$5),IF(AX$5&gt;$N263,5,$K263)*10+IF(AND($F263&gt;=AX$5,$F263&lt;=AX$6),IF(AND($G263&gt;=AX$5,$G263&lt;=AX$6),5,IF($L263=1,2,1)),IF(AND($G263&gt;=AX$5,$G263&lt;=AX$6),IF($M263&gt;0,4,3),0)),IF(AND($D263&lt;=AX$6,$E263&gt;=AX$5),60,0)))</f>
        <v/>
      </c>
      <c r="AY263" s="80" t="str">
        <f>IF(OR($A263="",NOT(ISNUMBER($G263))),"",IF(AND($F263&lt;=AY$6,$G263&gt;=AY$5),IF(AY$5&gt;$N263,5,$K263)*10+IF(AND($F263&gt;=AY$5,$F263&lt;=AY$6),IF(AND($G263&gt;=AY$5,$G263&lt;=AY$6),5,IF($L263=1,2,1)),IF(AND($G263&gt;=AY$5,$G263&lt;=AY$6),IF($M263&gt;0,4,3),0)),IF(AND($D263&lt;=AY$6,$E263&gt;=AY$5),60,0)))</f>
        <v/>
      </c>
      <c r="AZ263" s="80" t="str">
        <f>IF(OR($A263="",NOT(ISNUMBER($G263))),"",IF(AND($F263&lt;=AZ$6,$G263&gt;=AZ$5),IF(AZ$5&gt;$N263,5,$K263)*10+IF(AND($F263&gt;=AZ$5,$F263&lt;=AZ$6),IF(AND($G263&gt;=AZ$5,$G263&lt;=AZ$6),5,IF($L263=1,2,1)),IF(AND($G263&gt;=AZ$5,$G263&lt;=AZ$6),IF($M263&gt;0,4,3),0)),IF(AND($D263&lt;=AZ$6,$E263&gt;=AZ$5),60,0)))</f>
        <v/>
      </c>
      <c r="BA263" s="80" t="str">
        <f>IF(OR($A263="",NOT(ISNUMBER($G263))),"",IF(AND($F263&lt;=BA$6,$G263&gt;=BA$5),IF(BA$5&gt;$N263,5,$K263)*10+IF(AND($F263&gt;=BA$5,$F263&lt;=BA$6),IF(AND($G263&gt;=BA$5,$G263&lt;=BA$6),5,IF($L263=1,2,1)),IF(AND($G263&gt;=BA$5,$G263&lt;=BA$6),IF($M263&gt;0,4,3),0)),IF(AND($D263&lt;=BA$6,$E263&gt;=BA$5),60,0)))</f>
        <v/>
      </c>
      <c r="BB263" s="80" t="str">
        <f>IF(OR($A263="",NOT(ISNUMBER($G263))),"",IF(AND($F263&lt;=BB$6,$G263&gt;=BB$5),IF(BB$5&gt;$N263,5,$K263)*10+IF(AND($F263&gt;=BB$5,$F263&lt;=BB$6),IF(AND($G263&gt;=BB$5,$G263&lt;=BB$6),5,IF($L263=1,2,1)),IF(AND($G263&gt;=BB$5,$G263&lt;=BB$6),IF($M263&gt;0,4,3),0)),IF(AND($D263&lt;=BB$6,$E263&gt;=BB$5),60,0)))</f>
        <v/>
      </c>
      <c r="BC263" s="80" t="str">
        <f>IF(OR($A263="",NOT(ISNUMBER($G263))),"",IF(AND($F263&lt;=BC$6,$G263&gt;=BC$5),IF(BC$5&gt;$N263,5,$K263)*10+IF(AND($F263&gt;=BC$5,$F263&lt;=BC$6),IF(AND($G263&gt;=BC$5,$G263&lt;=BC$6),5,IF($L263=1,2,1)),IF(AND($G263&gt;=BC$5,$G263&lt;=BC$6),IF($M263&gt;0,4,3),0)),IF(AND($D263&lt;=BC$6,$E263&gt;=BC$5),60,0)))</f>
        <v/>
      </c>
      <c r="BD263" s="80" t="str">
        <f>IF(OR($A263="",NOT(ISNUMBER($G263))),"",IF(AND($F263&lt;=BD$6,$G263&gt;=BD$5),IF(BD$5&gt;$N263,5,$K263)*10+IF(AND($F263&gt;=BD$5,$F263&lt;=BD$6),IF(AND($G263&gt;=BD$5,$G263&lt;=BD$6),5,IF($L263=1,2,1)),IF(AND($G263&gt;=BD$5,$G263&lt;=BD$6),IF($M263&gt;0,4,3),0)),IF(AND($D263&lt;=BD$6,$E263&gt;=BD$5),60,0)))</f>
        <v/>
      </c>
      <c r="BE263" s="80" t="str">
        <f>IF(OR($A263="",NOT(ISNUMBER($G263))),"",IF(AND($F263&lt;=BE$6,$G263&gt;=BE$5),IF(BE$5&gt;$N263,5,$K263)*10+IF(AND($F263&gt;=BE$5,$F263&lt;=BE$6),IF(AND($G263&gt;=BE$5,$G263&lt;=BE$6),5,IF($L263=1,2,1)),IF(AND($G263&gt;=BE$5,$G263&lt;=BE$6),IF($M263&gt;0,4,3),0)),IF(AND($D263&lt;=BE$6,$E263&gt;=BE$5),60,0)))</f>
        <v/>
      </c>
      <c r="BF263" s="80" t="str">
        <f>IF(OR($A263="",NOT(ISNUMBER($G263))),"",IF(AND($F263&lt;=BF$6,$G263&gt;=BF$5),IF(BF$5&gt;$N263,5,$K263)*10+IF(AND($F263&gt;=BF$5,$F263&lt;=BF$6),IF(AND($G263&gt;=BF$5,$G263&lt;=BF$6),5,IF($L263=1,2,1)),IF(AND($G263&gt;=BF$5,$G263&lt;=BF$6),IF($M263&gt;0,4,3),0)),IF(AND($D263&lt;=BF$6,$E263&gt;=BF$5),60,0)))</f>
        <v/>
      </c>
      <c r="BG263" s="80" t="str">
        <f>IF(OR($A263="",NOT(ISNUMBER($G263))),"",IF(AND($F263&lt;=BG$6,$G263&gt;=BG$5),IF(BG$5&gt;$N263,5,$K263)*10+IF(AND($F263&gt;=BG$5,$F263&lt;=BG$6),IF(AND($G263&gt;=BG$5,$G263&lt;=BG$6),5,IF($L263=1,2,1)),IF(AND($G263&gt;=BG$5,$G263&lt;=BG$6),IF($M263&gt;0,4,3),0)),IF(AND($D263&lt;=BG$6,$E263&gt;=BG$5),60,0)))</f>
        <v/>
      </c>
      <c r="BH263" s="80" t="str">
        <f>IF(OR($A263="",NOT(ISNUMBER($G263))),"",IF(AND($F263&lt;=BH$6,$G263&gt;=BH$5),IF(BH$5&gt;$N263,5,$K263)*10+IF(AND($F263&gt;=BH$5,$F263&lt;=BH$6),IF(AND($G263&gt;=BH$5,$G263&lt;=BH$6),5,IF($L263=1,2,1)),IF(AND($G263&gt;=BH$5,$G263&lt;=BH$6),IF($M263&gt;0,4,3),0)),IF(AND($D263&lt;=BH$6,$E263&gt;=BH$5),60,0)))</f>
        <v/>
      </c>
      <c r="BI263" s="80" t="str">
        <f>IF(OR($A263="",NOT(ISNUMBER($G263))),"",IF(AND($F263&lt;=BI$6,$G263&gt;=BI$5),IF(BI$5&gt;$N263,5,$K263)*10+IF(AND($F263&gt;=BI$5,$F263&lt;=BI$6),IF(AND($G263&gt;=BI$5,$G263&lt;=BI$6),5,IF($L263=1,2,1)),IF(AND($G263&gt;=BI$5,$G263&lt;=BI$6),IF($M263&gt;0,4,3),0)),IF(AND($D263&lt;=BI$6,$E263&gt;=BI$5),60,0)))</f>
        <v/>
      </c>
      <c r="BJ263" s="80" t="str">
        <f>IF(OR($A263="",NOT(ISNUMBER($G263))),"",IF(AND($F263&lt;=BJ$6,$G263&gt;=BJ$5),IF(BJ$5&gt;$N263,5,$K263)*10+IF(AND($F263&gt;=BJ$5,$F263&lt;=BJ$6),IF(AND($G263&gt;=BJ$5,$G263&lt;=BJ$6),5,IF($L263=1,2,1)),IF(AND($G263&gt;=BJ$5,$G263&lt;=BJ$6),IF($M263&gt;0,4,3),0)),IF(AND($D263&lt;=BJ$6,$E263&gt;=BJ$5),60,0)))</f>
        <v/>
      </c>
      <c r="BK263" s="80" t="str">
        <f>IF(OR($A263="",NOT(ISNUMBER($G263))),"",IF(AND($F263&lt;=BK$6,$G263&gt;=BK$5),IF(BK$5&gt;$N263,5,$K263)*10+IF(AND($F263&gt;=BK$5,$F263&lt;=BK$6),IF(AND($G263&gt;=BK$5,$G263&lt;=BK$6),5,IF($L263=1,2,1)),IF(AND($G263&gt;=BK$5,$G263&lt;=BK$6),IF($M263&gt;0,4,3),0)),IF(AND($D263&lt;=BK$6,$E263&gt;=BK$5),60,0)))</f>
        <v/>
      </c>
      <c r="BL263" s="80" t="str">
        <f>IF(OR($A263="",NOT(ISNUMBER($G263))),"",IF(AND($F263&lt;=BL$6,$G263&gt;=BL$5),IF(BL$5&gt;$N263,5,$K263)*10+IF(AND($F263&gt;=BL$5,$F263&lt;=BL$6),IF(AND($G263&gt;=BL$5,$G263&lt;=BL$6),5,IF($L263=1,2,1)),IF(AND($G263&gt;=BL$5,$G263&lt;=BL$6),IF($M263&gt;0,4,3),0)),IF(AND($D263&lt;=BL$6,$E263&gt;=BL$5),60,0)))</f>
        <v/>
      </c>
      <c r="BM263" s="80" t="str">
        <f>IF(OR($A263="",NOT(ISNUMBER($G263))),"",IF(AND($F263&lt;=BM$6,$G263&gt;=BM$5),IF(BM$5&gt;$N263,5,$K263)*10+IF(AND($F263&gt;=BM$5,$F263&lt;=BM$6),IF(AND($G263&gt;=BM$5,$G263&lt;=BM$6),5,IF($L263=1,2,1)),IF(AND($G263&gt;=BM$5,$G263&lt;=BM$6),IF($M263&gt;0,4,3),0)),IF(AND($D263&lt;=BM$6,$E263&gt;=BM$5),60,0)))</f>
        <v/>
      </c>
      <c r="BN263" s="80" t="str">
        <f>IF(OR($A263="",NOT(ISNUMBER($G263))),"",IF(AND($F263&lt;=BN$6,$G263&gt;=BN$5),IF(BN$5&gt;$N263,5,$K263)*10+IF(AND($F263&gt;=BN$5,$F263&lt;=BN$6),IF(AND($G263&gt;=BN$5,$G263&lt;=BN$6),5,IF($L263=1,2,1)),IF(AND($G263&gt;=BN$5,$G263&lt;=BN$6),IF($M263&gt;0,4,3),0)),IF(AND($D263&lt;=BN$6,$E263&gt;=BN$5),60,0)))</f>
        <v/>
      </c>
      <c r="BO263" s="80" t="str">
        <f>IF(OR($A263="",NOT(ISNUMBER($G263))),"",IF(AND($F263&lt;=BO$6,$G263&gt;=BO$5),IF(BO$5&gt;$N263,5,$K263)*10+IF(AND($F263&gt;=BO$5,$F263&lt;=BO$6),IF(AND($G263&gt;=BO$5,$G263&lt;=BO$6),5,IF($L263=1,2,1)),IF(AND($G263&gt;=BO$5,$G263&lt;=BO$6),IF($M263&gt;0,4,3),0)),IF(AND($D263&lt;=BO$6,$E263&gt;=BO$5),60,0)))</f>
        <v/>
      </c>
      <c r="BP263" s="80" t="str">
        <f>IF(OR($A263="",NOT(ISNUMBER($G263))),"",IF(AND($F263&lt;=BP$6,$G263&gt;=BP$5),IF(BP$5&gt;$N263,5,$K263)*10+IF(AND($F263&gt;=BP$5,$F263&lt;=BP$6),IF(AND($G263&gt;=BP$5,$G263&lt;=BP$6),5,IF($L263=1,2,1)),IF(AND($G263&gt;=BP$5,$G263&lt;=BP$6),IF($M263&gt;0,4,3),0)),IF(AND($D263&lt;=BP$6,$E263&gt;=BP$5),60,0)))</f>
        <v/>
      </c>
      <c r="BQ263" s="80" t="str">
        <f>IF(OR($A263="",NOT(ISNUMBER($G263))),"",IF(AND($F263&lt;=BQ$6,$G263&gt;=BQ$5),IF(BQ$5&gt;$N263,5,$K263)*10+IF(AND($F263&gt;=BQ$5,$F263&lt;=BQ$6),IF(AND($G263&gt;=BQ$5,$G263&lt;=BQ$6),5,IF($L263=1,2,1)),IF(AND($G263&gt;=BQ$5,$G263&lt;=BQ$6),IF($M263&gt;0,4,3),0)),IF(AND($D263&lt;=BQ$6,$E263&gt;=BQ$5),60,0)))</f>
        <v/>
      </c>
      <c r="BR263" s="80" t="str">
        <f>IF(OR($A263="",NOT(ISNUMBER($G263))),"",IF(AND($F263&lt;=BR$6,$G263&gt;=BR$5),IF(BR$5&gt;$N263,5,$K263)*10+IF(AND($F263&gt;=BR$5,$F263&lt;=BR$6),IF(AND($G263&gt;=BR$5,$G263&lt;=BR$6),5,IF($L263=1,2,1)),IF(AND($G263&gt;=BR$5,$G263&lt;=BR$6),IF($M263&gt;0,4,3),0)),IF(AND($D263&lt;=BR$6,$E263&gt;=BR$5),60,0)))</f>
        <v/>
      </c>
      <c r="BS263" s="80" t="str">
        <f>IF(OR($A263="",NOT(ISNUMBER($G263))),"",IF(AND($F263&lt;=BS$6,$G263&gt;=BS$5),IF(BS$5&gt;$N263,5,$K263)*10+IF(AND($F263&gt;=BS$5,$F263&lt;=BS$6),IF(AND($G263&gt;=BS$5,$G263&lt;=BS$6),5,IF($L263=1,2,1)),IF(AND($G263&gt;=BS$5,$G263&lt;=BS$6),IF($M263&gt;0,4,3),0)),IF(AND($D263&lt;=BS$6,$E263&gt;=BS$5),60,0)))</f>
        <v/>
      </c>
      <c r="BT263" s="80" t="str">
        <f>IF(OR($A263="",NOT(ISNUMBER($G263))),"",IF(AND($F263&lt;=BT$6,$G263&gt;=BT$5),IF(BT$5&gt;$N263,5,$K263)*10+IF(AND($F263&gt;=BT$5,$F263&lt;=BT$6),IF(AND($G263&gt;=BT$5,$G263&lt;=BT$6),5,IF($L263=1,2,1)),IF(AND($G263&gt;=BT$5,$G263&lt;=BT$6),IF($M263&gt;0,4,3),0)),IF(AND($D263&lt;=BT$6,$E263&gt;=BT$5),60,0)))</f>
        <v/>
      </c>
      <c r="BU263" s="80" t="str">
        <f>IF(OR($A263="",NOT(ISNUMBER($G263))),"",IF(AND($F263&lt;=BU$6,$G263&gt;=BU$5),IF(BU$5&gt;$N263,5,$K263)*10+IF(AND($F263&gt;=BU$5,$F263&lt;=BU$6),IF(AND($G263&gt;=BU$5,$G263&lt;=BU$6),5,IF($L263=1,2,1)),IF(AND($G263&gt;=BU$5,$G263&lt;=BU$6),IF($M263&gt;0,4,3),0)),IF(AND($D263&lt;=BU$6,$E263&gt;=BU$5),60,0)))</f>
        <v/>
      </c>
      <c r="BV263" s="80" t="str">
        <f>IF(OR($A263="",NOT(ISNUMBER($G263))),"",IF(AND($F263&lt;=BV$6,$G263&gt;=BV$5),IF(BV$5&gt;$N263,5,$K263)*10+IF(AND($F263&gt;=BV$5,$F263&lt;=BV$6),IF(AND($G263&gt;=BV$5,$G263&lt;=BV$6),5,IF($L263=1,2,1)),IF(AND($G263&gt;=BV$5,$G263&lt;=BV$6),IF($M263&gt;0,4,3),0)),IF(AND($D263&lt;=BV$6,$E263&gt;=BV$5),60,0)))</f>
        <v/>
      </c>
      <c r="BW263" s="80" t="str">
        <f>IF(OR($A263="",NOT(ISNUMBER($G263))),"",IF(AND($F263&lt;=BW$6,$G263&gt;=BW$5),IF(BW$5&gt;$N263,5,$K263)*10+IF(AND($F263&gt;=BW$5,$F263&lt;=BW$6),IF(AND($G263&gt;=BW$5,$G263&lt;=BW$6),5,IF($L263=1,2,1)),IF(AND($G263&gt;=BW$5,$G263&lt;=BW$6),IF($M263&gt;0,4,3),0)),IF(AND($D263&lt;=BW$6,$E263&gt;=BW$5),60,0)))</f>
        <v/>
      </c>
      <c r="BX263" s="80" t="str">
        <f>IF(OR($A263="",NOT(ISNUMBER($G263))),"",IF(AND($F263&lt;=BX$6,$G263&gt;=BX$5),IF(BX$5&gt;$N263,5,$K263)*10+IF(AND($F263&gt;=BX$5,$F263&lt;=BX$6),IF(AND($G263&gt;=BX$5,$G263&lt;=BX$6),5,IF($L263=1,2,1)),IF(AND($G263&gt;=BX$5,$G263&lt;=BX$6),IF($M263&gt;0,4,3),0)),IF(AND($D263&lt;=BX$6,$E263&gt;=BX$5),60,0)))</f>
        <v/>
      </c>
      <c r="BY263" s="80" t="str">
        <f>IF(OR($A263="",NOT(ISNUMBER($G263))),"",IF(AND($F263&lt;=BY$6,$G263&gt;=BY$5),IF(BY$5&gt;$N263,5,$K263)*10+IF(AND($F263&gt;=BY$5,$F263&lt;=BY$6),IF(AND($G263&gt;=BY$5,$G263&lt;=BY$6),5,IF($L263=1,2,1)),IF(AND($G263&gt;=BY$5,$G263&lt;=BY$6),IF($M263&gt;0,4,3),0)),IF(AND($D263&lt;=BY$6,$E263&gt;=BY$5),60,0)))</f>
        <v/>
      </c>
      <c r="BZ263" s="80" t="str">
        <f>IF(OR($A263="",NOT(ISNUMBER($G263))),"",IF(AND($F263&lt;=BZ$6,$G263&gt;=BZ$5),IF(BZ$5&gt;$N263,5,$K263)*10+IF(AND($F263&gt;=BZ$5,$F263&lt;=BZ$6),IF(AND($G263&gt;=BZ$5,$G263&lt;=BZ$6),5,IF($L263=1,2,1)),IF(AND($G263&gt;=BZ$5,$G263&lt;=BZ$6),IF($M263&gt;0,4,3),0)),IF(AND($D263&lt;=BZ$6,$E263&gt;=BZ$5),60,0)))</f>
        <v/>
      </c>
      <c r="CA263" s="80" t="str">
        <f>IF(OR($A263="",NOT(ISNUMBER($G263))),"",IF(AND($F263&lt;=CA$6,$G263&gt;=CA$5),IF(CA$5&gt;$N263,5,$K263)*10+IF(AND($F263&gt;=CA$5,$F263&lt;=CA$6),IF(AND($G263&gt;=CA$5,$G263&lt;=CA$6),5,IF($L263=1,2,1)),IF(AND($G263&gt;=CA$5,$G263&lt;=CA$6),IF($M263&gt;0,4,3),0)),IF(AND($D263&lt;=CA$6,$E263&gt;=CA$5),60,0)))</f>
        <v/>
      </c>
      <c r="CB263" s="80" t="str">
        <f>IF(OR($A263="",NOT(ISNUMBER($G263))),"",IF(AND($F263&lt;=CB$6,$G263&gt;=CB$5),IF(CB$5&gt;$N263,5,$K263)*10+IF(AND($F263&gt;=CB$5,$F263&lt;=CB$6),IF(AND($G263&gt;=CB$5,$G263&lt;=CB$6),5,IF($L263=1,2,1)),IF(AND($G263&gt;=CB$5,$G263&lt;=CB$6),IF($M263&gt;0,4,3),0)),IF(AND($D263&lt;=CB$6,$E263&gt;=CB$5),60,0)))</f>
        <v/>
      </c>
      <c r="CC263" s="80" t="str">
        <f>IF(OR($A263="",NOT(ISNUMBER($G263))),"",IF(AND($F263&lt;=CC$6,$G263&gt;=CC$5),IF(CC$5&gt;$N263,5,$K263)*10+IF(AND($F263&gt;=CC$5,$F263&lt;=CC$6),IF(AND($G263&gt;=CC$5,$G263&lt;=CC$6),5,IF($L263=1,2,1)),IF(AND($G263&gt;=CC$5,$G263&lt;=CC$6),IF($M263&gt;0,4,3),0)),IF(AND($D263&lt;=CC$6,$E263&gt;=CC$5),60,0)))</f>
        <v/>
      </c>
      <c r="CD263" s="80" t="str">
        <f>IF(OR($A263="",NOT(ISNUMBER($G263))),"",IF(AND($F263&lt;=CD$6,$G263&gt;=CD$5),IF(CD$5&gt;$N263,5,$K263)*10+IF(AND($F263&gt;=CD$5,$F263&lt;=CD$6),IF(AND($G263&gt;=CD$5,$G263&lt;=CD$6),5,IF($L263=1,2,1)),IF(AND($G263&gt;=CD$5,$G263&lt;=CD$6),IF($M263&gt;0,4,3),0)),IF(AND($D263&lt;=CD$6,$E263&gt;=CD$5),60,0)))</f>
        <v/>
      </c>
      <c r="CE263" s="80" t="str">
        <f>IF(OR($A263="",NOT(ISNUMBER($G263))),"",IF(AND($F263&lt;=CE$6,$G263&gt;=CE$5),IF(CE$5&gt;$N263,5,$K263)*10+IF(AND($F263&gt;=CE$5,$F263&lt;=CE$6),IF(AND($G263&gt;=CE$5,$G263&lt;=CE$6),5,IF($L263=1,2,1)),IF(AND($G263&gt;=CE$5,$G263&lt;=CE$6),IF($M263&gt;0,4,3),0)),IF(AND($D263&lt;=CE$6,$E263&gt;=CE$5),60,0)))</f>
        <v/>
      </c>
      <c r="CF263" s="80" t="str">
        <f>IF(OR($A263="",NOT(ISNUMBER($G263))),"",IF(AND($F263&lt;=CF$6,$G263&gt;=CF$5),IF(CF$5&gt;$N263,5,$K263)*10+IF(AND($F263&gt;=CF$5,$F263&lt;=CF$6),IF(AND($G263&gt;=CF$5,$G263&lt;=CF$6),5,IF($L263=1,2,1)),IF(AND($G263&gt;=CF$5,$G263&lt;=CF$6),IF($M263&gt;0,4,3),0)),IF(AND($D263&lt;=CF$6,$E263&gt;=CF$5),60,0)))</f>
        <v/>
      </c>
      <c r="CG263" s="80" t="str">
        <f>IF(OR($A263="",NOT(ISNUMBER($G263))),"",IF(AND($F263&lt;=CG$6,$G263&gt;=CG$5),IF(CG$5&gt;$N263,5,$K263)*10+IF(AND($F263&gt;=CG$5,$F263&lt;=CG$6),IF(AND($G263&gt;=CG$5,$G263&lt;=CG$6),5,IF($L263=1,2,1)),IF(AND($G263&gt;=CG$5,$G263&lt;=CG$6),IF($M263&gt;0,4,3),0)),IF(AND($D263&lt;=CG$6,$E263&gt;=CG$5),60,0)))</f>
        <v/>
      </c>
      <c r="CH263" s="80" t="str">
        <f>IF(OR($A263="",NOT(ISNUMBER($G263))),"",IF(AND($F263&lt;=CH$6,$G263&gt;=CH$5),IF(CH$5&gt;$N263,5,$K263)*10+IF(AND($F263&gt;=CH$5,$F263&lt;=CH$6),IF(AND($G263&gt;=CH$5,$G263&lt;=CH$6),5,IF($L263=1,2,1)),IF(AND($G263&gt;=CH$5,$G263&lt;=CH$6),IF($M263&gt;0,4,3),0)),IF(AND($D263&lt;=CH$6,$E263&gt;=CH$5),60,0)))</f>
        <v/>
      </c>
      <c r="CI263" s="80" t="str">
        <f>IF(OR($A263="",NOT(ISNUMBER($G263))),"",IF(AND($F263&lt;=CI$6,$G263&gt;=CI$5),IF(CI$5&gt;$N263,5,$K263)*10+IF(AND($F263&gt;=CI$5,$F263&lt;=CI$6),IF(AND($G263&gt;=CI$5,$G263&lt;=CI$6),5,IF($L263=1,2,1)),IF(AND($G263&gt;=CI$5,$G263&lt;=CI$6),IF($M263&gt;0,4,3),0)),IF(AND($D263&lt;=CI$6,$E263&gt;=CI$5),60,0)))</f>
        <v/>
      </c>
      <c r="CJ263" s="80" t="str">
        <f>IF(OR($A263="",NOT(ISNUMBER($G263))),"",IF(AND($F263&lt;=CJ$6,$G263&gt;=CJ$5),IF(CJ$5&gt;$N263,5,$K263)*10+IF(AND($F263&gt;=CJ$5,$F263&lt;=CJ$6),IF(AND($G263&gt;=CJ$5,$G263&lt;=CJ$6),5,IF($L263=1,2,1)),IF(AND($G263&gt;=CJ$5,$G263&lt;=CJ$6),IF($M263&gt;0,4,3),0)),IF(AND($D263&lt;=CJ$6,$E263&gt;=CJ$5),60,0)))</f>
        <v/>
      </c>
      <c r="CK263" s="80" t="str">
        <f>IF(OR($A263="",NOT(ISNUMBER($G263))),"",IF(AND($F263&lt;=CK$6,$G263&gt;=CK$5),IF(CK$5&gt;$N263,5,$K263)*10+IF(AND($F263&gt;=CK$5,$F263&lt;=CK$6),IF(AND($G263&gt;=CK$5,$G263&lt;=CK$6),5,IF($L263=1,2,1)),IF(AND($G263&gt;=CK$5,$G263&lt;=CK$6),IF($M263&gt;0,4,3),0)),IF(AND($D263&lt;=CK$6,$E263&gt;=CK$5),60,0)))</f>
        <v/>
      </c>
      <c r="CL263" s="80" t="str">
        <f>IF(OR($A263="",NOT(ISNUMBER($G263))),"",IF(AND($F263&lt;=CL$6,$G263&gt;=CL$5),IF(CL$5&gt;$N263,5,$K263)*10+IF(AND($F263&gt;=CL$5,$F263&lt;=CL$6),IF(AND($G263&gt;=CL$5,$G263&lt;=CL$6),5,IF($L263=1,2,1)),IF(AND($G263&gt;=CL$5,$G263&lt;=CL$6),IF($M263&gt;0,4,3),0)),IF(AND($D263&lt;=CL$6,$E263&gt;=CL$5),60,0)))</f>
        <v/>
      </c>
      <c r="CM263" s="80" t="str">
        <f>IF(OR($A263="",NOT(ISNUMBER($G263))),"",IF(AND($F263&lt;=CM$6,$G263&gt;=CM$5),IF(CM$5&gt;$N263,5,$K263)*10+IF(AND($F263&gt;=CM$5,$F263&lt;=CM$6),IF(AND($G263&gt;=CM$5,$G263&lt;=CM$6),5,IF($L263=1,2,1)),IF(AND($G263&gt;=CM$5,$G263&lt;=CM$6),IF($M263&gt;0,4,3),0)),IF(AND($D263&lt;=CM$6,$E263&gt;=CM$5),60,0)))</f>
        <v/>
      </c>
      <c r="CN263" s="80" t="str">
        <f>IF(OR($A263="",NOT(ISNUMBER($G263))),"",IF(AND($F263&lt;=CN$6,$G263&gt;=CN$5),IF(CN$5&gt;$N263,5,$K263)*10+IF(AND($F263&gt;=CN$5,$F263&lt;=CN$6),IF(AND($G263&gt;=CN$5,$G263&lt;=CN$6),5,IF($L263=1,2,1)),IF(AND($G263&gt;=CN$5,$G263&lt;=CN$6),IF($M263&gt;0,4,3),0)),IF(AND($D263&lt;=CN$6,$E263&gt;=CN$5),60,0)))</f>
        <v/>
      </c>
      <c r="CO263" s="80" t="str">
        <f>IF(OR($A263="",NOT(ISNUMBER($G263))),"",IF(AND($F263&lt;=CO$6,$G263&gt;=CO$5),IF(CO$5&gt;$N263,5,$K263)*10+IF(AND($F263&gt;=CO$5,$F263&lt;=CO$6),IF(AND($G263&gt;=CO$5,$G263&lt;=CO$6),5,IF($L263=1,2,1)),IF(AND($G263&gt;=CO$5,$G263&lt;=CO$6),IF($M263&gt;0,4,3),0)),IF(AND($D263&lt;=CO$6,$E263&gt;=CO$5),60,0)))</f>
        <v/>
      </c>
      <c r="CP263" s="80" t="str">
        <f>IF(OR($A263="",NOT(ISNUMBER($G263))),"",IF(AND($F263&lt;=CP$6,$G263&gt;=CP$5),IF(CP$5&gt;$N263,5,$K263)*10+IF(AND($F263&gt;=CP$5,$F263&lt;=CP$6),IF(AND($G263&gt;=CP$5,$G263&lt;=CP$6),5,IF($L263=1,2,1)),IF(AND($G263&gt;=CP$5,$G263&lt;=CP$6),IF($M263&gt;0,4,3),0)),IF(AND($D263&lt;=CP$6,$E263&gt;=CP$5),60,0)))</f>
        <v/>
      </c>
      <c r="CQ263" s="80" t="str">
        <f>IF(OR($A263="",NOT(ISNUMBER($G263))),"",IF(AND($F263&lt;=CQ$6,$G263&gt;=CQ$5),IF(CQ$5&gt;$N263,5,$K263)*10+IF(AND($F263&gt;=CQ$5,$F263&lt;=CQ$6),IF(AND($G263&gt;=CQ$5,$G263&lt;=CQ$6),5,IF($L263=1,2,1)),IF(AND($G263&gt;=CQ$5,$G263&lt;=CQ$6),IF($M263&gt;0,4,3),0)),IF(AND($D263&lt;=CQ$6,$E263&gt;=CQ$5),60,0)))</f>
        <v/>
      </c>
      <c r="CR263" s="80" t="str">
        <f>IF(OR($A263="",NOT(ISNUMBER($G263))),"",IF(AND($F263&lt;=CR$6,$G263&gt;=CR$5),IF(CR$5&gt;$N263,5,$K263)*10+IF(AND($F263&gt;=CR$5,$F263&lt;=CR$6),IF(AND($G263&gt;=CR$5,$G263&lt;=CR$6),5,IF($L263=1,2,1)),IF(AND($G263&gt;=CR$5,$G263&lt;=CR$6),IF($M263&gt;0,4,3),0)),IF(AND($D263&lt;=CR$6,$E263&gt;=CR$5),60,0)))</f>
        <v/>
      </c>
      <c r="CS263" s="80" t="str">
        <f>IF(OR($A263="",NOT(ISNUMBER($G263))),"",IF(AND($F263&lt;=CS$6,$G263&gt;=CS$5),IF(CS$5&gt;$N263,5,$K263)*10+IF(AND($F263&gt;=CS$5,$F263&lt;=CS$6),IF(AND($G263&gt;=CS$5,$G263&lt;=CS$6),5,IF($L263=1,2,1)),IF(AND($G263&gt;=CS$5,$G263&lt;=CS$6),IF($M263&gt;0,4,3),0)),IF(AND($D263&lt;=CS$6,$E263&gt;=CS$5),60,0)))</f>
        <v/>
      </c>
      <c r="CT263" s="80" t="str">
        <f>IF(OR($A263="",NOT(ISNUMBER($G263))),"",IF(AND($F263&lt;=CT$6,$G263&gt;=CT$5),IF(CT$5&gt;$N263,5,$K263)*10+IF(AND($F263&gt;=CT$5,$F263&lt;=CT$6),IF(AND($G263&gt;=CT$5,$G263&lt;=CT$6),5,IF($L263=1,2,1)),IF(AND($G263&gt;=CT$5,$G263&lt;=CT$6),IF($M263&gt;0,4,3),0)),IF(AND($D263&lt;=CT$6,$E263&gt;=CT$5),60,0)))</f>
        <v/>
      </c>
      <c r="CU263" s="80" t="str">
        <f>IF(OR($A263="",NOT(ISNUMBER($G263))),"",IF(AND($F263&lt;=CU$6,$G263&gt;=CU$5),IF(CU$5&gt;$N263,5,$K263)*10+IF(AND($F263&gt;=CU$5,$F263&lt;=CU$6),IF(AND($G263&gt;=CU$5,$G263&lt;=CU$6),5,IF($L263=1,2,1)),IF(AND($G263&gt;=CU$5,$G263&lt;=CU$6),IF($M263&gt;0,4,3),0)),IF(AND($D263&lt;=CU$6,$E263&gt;=CU$5),60,0)))</f>
        <v/>
      </c>
      <c r="CV263" s="80" t="str">
        <f>IF(OR($A263="",NOT(ISNUMBER($G263))),"",IF(AND($F263&lt;=CV$6,$G263&gt;=CV$5),IF(CV$5&gt;$N263,5,$K263)*10+IF(AND($F263&gt;=CV$5,$F263&lt;=CV$6),IF(AND($G263&gt;=CV$5,$G263&lt;=CV$6),5,IF($L263=1,2,1)),IF(AND($G263&gt;=CV$5,$G263&lt;=CV$6),IF($M263&gt;0,4,3),0)),IF(AND($D263&lt;=CV$6,$E263&gt;=CV$5),60,0)))</f>
        <v/>
      </c>
      <c r="CW263" s="80" t="str">
        <f>IF(OR($A263="",NOT(ISNUMBER($G263))),"",IF(AND($F263&lt;=CW$6,$G263&gt;=CW$5),IF(CW$5&gt;$N263,5,$K263)*10+IF(AND($F263&gt;=CW$5,$F263&lt;=CW$6),IF(AND($G263&gt;=CW$5,$G263&lt;=CW$6),5,IF($L263=1,2,1)),IF(AND($G263&gt;=CW$5,$G263&lt;=CW$6),IF($M263&gt;0,4,3),0)),IF(AND($D263&lt;=CW$6,$E263&gt;=CW$5),60,0)))</f>
        <v/>
      </c>
      <c r="CX263" s="80" t="str">
        <f>IF(OR($A263="",NOT(ISNUMBER($G263))),"",IF(AND($F263&lt;=CX$6,$G263&gt;=CX$5),IF(CX$5&gt;$N263,5,$K263)*10+IF(AND($F263&gt;=CX$5,$F263&lt;=CX$6),IF(AND($G263&gt;=CX$5,$G263&lt;=CX$6),5,IF($L263=1,2,1)),IF(AND($G263&gt;=CX$5,$G263&lt;=CX$6),IF($M263&gt;0,4,3),0)),IF(AND($D263&lt;=CX$6,$E263&gt;=CX$5),60,0)))</f>
        <v/>
      </c>
      <c r="CY263" s="80" t="str">
        <f>IF(OR($A263="",NOT(ISNUMBER($G263))),"",IF(AND($F263&lt;=CY$6,$G263&gt;=CY$5),IF(CY$5&gt;$N263,5,$K263)*10+IF(AND($F263&gt;=CY$5,$F263&lt;=CY$6),IF(AND($G263&gt;=CY$5,$G263&lt;=CY$6),5,IF($L263=1,2,1)),IF(AND($G263&gt;=CY$5,$G263&lt;=CY$6),IF($M263&gt;0,4,3),0)),IF(AND($D263&lt;=CY$6,$E263&gt;=CY$5),60,0)))</f>
        <v/>
      </c>
      <c r="CZ263" s="80" t="str">
        <f>IF(OR($A263="",NOT(ISNUMBER($G263))),"",IF(AND($F263&lt;=CZ$6,$G263&gt;=CZ$5),IF(CZ$5&gt;$N263,5,$K263)*10+IF(AND($F263&gt;=CZ$5,$F263&lt;=CZ$6),IF(AND($G263&gt;=CZ$5,$G263&lt;=CZ$6),5,IF($L263=1,2,1)),IF(AND($G263&gt;=CZ$5,$G263&lt;=CZ$6),IF($M263&gt;0,4,3),0)),IF(AND($D263&lt;=CZ$6,$E263&gt;=CZ$5),60,0)))</f>
        <v/>
      </c>
      <c r="DA263" s="80" t="str">
        <f>IF(OR($A263="",NOT(ISNUMBER($G263))),"",IF(AND($F263&lt;=DA$6,$G263&gt;=DA$5),IF(DA$5&gt;$N263,5,$K263)*10+IF(AND($F263&gt;=DA$5,$F263&lt;=DA$6),IF(AND($G263&gt;=DA$5,$G263&lt;=DA$6),5,IF($L263=1,2,1)),IF(AND($G263&gt;=DA$5,$G263&lt;=DA$6),IF($M263&gt;0,4,3),0)),IF(AND($D263&lt;=DA$6,$E263&gt;=DA$5),60,0)))</f>
        <v/>
      </c>
      <c r="DB263" s="80" t="str">
        <f>IF(OR($A263="",NOT(ISNUMBER($G263))),"",IF(AND($F263&lt;=DB$6,$G263&gt;=DB$5),IF(DB$5&gt;$N263,5,$K263)*10+IF(AND($F263&gt;=DB$5,$F263&lt;=DB$6),IF(AND($G263&gt;=DB$5,$G263&lt;=DB$6),5,IF($L263=1,2,1)),IF(AND($G263&gt;=DB$5,$G263&lt;=DB$6),IF($M263&gt;0,4,3),0)),IF(AND($D263&lt;=DB$6,$E263&gt;=DB$5),60,0)))</f>
        <v/>
      </c>
      <c r="DC263" s="80" t="str">
        <f>IF(OR($A263="",NOT(ISNUMBER($G263))),"",IF(AND($F263&lt;=DC$6,$G263&gt;=DC$5),IF(DC$5&gt;$N263,5,$K263)*10+IF(AND($F263&gt;=DC$5,$F263&lt;=DC$6),IF(AND($G263&gt;=DC$5,$G263&lt;=DC$6),5,IF($L263=1,2,1)),IF(AND($G263&gt;=DC$5,$G263&lt;=DC$6),IF($M263&gt;0,4,3),0)),IF(AND($D263&lt;=DC$6,$E263&gt;=DC$5),60,0)))</f>
        <v/>
      </c>
      <c r="DD263" s="80" t="str">
        <f>IF(OR($A263="",NOT(ISNUMBER($G263))),"",IF(AND($F263&lt;=DD$6,$G263&gt;=DD$5),IF(DD$5&gt;$N263,5,$K263)*10+IF(AND($F263&gt;=DD$5,$F263&lt;=DD$6),IF(AND($G263&gt;=DD$5,$G263&lt;=DD$6),5,IF($L263=1,2,1)),IF(AND($G263&gt;=DD$5,$G263&lt;=DD$6),IF($M263&gt;0,4,3),0)),IF(AND($D263&lt;=DD$6,$E263&gt;=DD$5),60,0)))</f>
        <v/>
      </c>
      <c r="DE263" s="80" t="str">
        <f>IF(OR($A263="",NOT(ISNUMBER($G263))),"",IF(AND($F263&lt;=DE$6,$G263&gt;=DE$5),IF(DE$5&gt;$N263,5,$K263)*10+IF(AND($F263&gt;=DE$5,$F263&lt;=DE$6),IF(AND($G263&gt;=DE$5,$G263&lt;=DE$6),5,IF($L263=1,2,1)),IF(AND($G263&gt;=DE$5,$G263&lt;=DE$6),IF($M263&gt;0,4,3),0)),IF(AND($D263&lt;=DE$6,$E263&gt;=DE$5),60,0)))</f>
        <v/>
      </c>
      <c r="DF263" s="80" t="str">
        <f>IF(OR($A263="",NOT(ISNUMBER($G263))),"",IF(AND($F263&lt;=DF$6,$G263&gt;=DF$5),IF(DF$5&gt;$N263,5,$K263)*10+IF(AND($F263&gt;=DF$5,$F263&lt;=DF$6),IF(AND($G263&gt;=DF$5,$G263&lt;=DF$6),5,IF($L263=1,2,1)),IF(AND($G263&gt;=DF$5,$G263&lt;=DF$6),IF($M263&gt;0,4,3),0)),IF(AND($D263&lt;=DF$6,$E263&gt;=DF$5),60,0)))</f>
        <v/>
      </c>
      <c r="DG263" s="80" t="str">
        <f>IF(OR($A263="",NOT(ISNUMBER($G263))),"",IF(AND($F263&lt;=DG$6,$G263&gt;=DG$5),IF(DG$5&gt;$N263,5,$K263)*10+IF(AND($F263&gt;=DG$5,$F263&lt;=DG$6),IF(AND($G263&gt;=DG$5,$G263&lt;=DG$6),5,IF($L263=1,2,1)),IF(AND($G263&gt;=DG$5,$G263&lt;=DG$6),IF($M263&gt;0,4,3),0)),IF(AND($D263&lt;=DG$6,$E263&gt;=DG$5),60,0)))</f>
        <v/>
      </c>
      <c r="DH263" s="80" t="str">
        <f>IF(OR($A263="",NOT(ISNUMBER($G263))),"",IF(AND($F263&lt;=DH$6,$G263&gt;=DH$5),IF(DH$5&gt;$N263,5,$K263)*10+IF(AND($F263&gt;=DH$5,$F263&lt;=DH$6),IF(AND($G263&gt;=DH$5,$G263&lt;=DH$6),5,IF($L263=1,2,1)),IF(AND($G263&gt;=DH$5,$G263&lt;=DH$6),IF($M263&gt;0,4,3),0)),IF(AND($D263&lt;=DH$6,$E263&gt;=DH$5),60,0)))</f>
        <v/>
      </c>
      <c r="DI263" s="80" t="str">
        <f>IF(OR($A263="",NOT(ISNUMBER($G263))),"",IF(AND($F263&lt;=DI$6,$G263&gt;=DI$5),IF(DI$5&gt;$N263,5,$K263)*10+IF(AND($F263&gt;=DI$5,$F263&lt;=DI$6),IF(AND($G263&gt;=DI$5,$G263&lt;=DI$6),5,IF($L263=1,2,1)),IF(AND($G263&gt;=DI$5,$G263&lt;=DI$6),IF($M263&gt;0,4,3),0)),IF(AND($D263&lt;=DI$6,$E263&gt;=DI$5),60,0)))</f>
        <v/>
      </c>
      <c r="DJ263" s="80" t="str">
        <f>IF(OR($A263="",NOT(ISNUMBER($G263))),"",IF(AND($F263&lt;=DJ$6,$G263&gt;=DJ$5),IF(DJ$5&gt;$N263,5,$K263)*10+IF(AND($F263&gt;=DJ$5,$F263&lt;=DJ$6),IF(AND($G263&gt;=DJ$5,$G263&lt;=DJ$6),5,IF($L263=1,2,1)),IF(AND($G263&gt;=DJ$5,$G263&lt;=DJ$6),IF($M263&gt;0,4,3),0)),IF(AND($D263&lt;=DJ$6,$E263&gt;=DJ$5),60,0)))</f>
        <v/>
      </c>
      <c r="DK263" s="80" t="str">
        <f>IF(OR($A263="",NOT(ISNUMBER($G263))),"",IF(AND($F263&lt;=DK$6,$G263&gt;=DK$5),IF(DK$5&gt;$N263,5,$K263)*10+IF(AND($F263&gt;=DK$5,$F263&lt;=DK$6),IF(AND($G263&gt;=DK$5,$G263&lt;=DK$6),5,IF($L263=1,2,1)),IF(AND($G263&gt;=DK$5,$G263&lt;=DK$6),IF($M263&gt;0,4,3),0)),IF(AND($D263&lt;=DK$6,$E263&gt;=DK$5),60,0)))</f>
        <v/>
      </c>
      <c r="DL263" s="80" t="str">
        <f>IF(OR($A263="",NOT(ISNUMBER($G263))),"",IF(AND($F263&lt;=DL$6,$G263&gt;=DL$5),IF(DL$5&gt;$N263,5,$K263)*10+IF(AND($F263&gt;=DL$5,$F263&lt;=DL$6),IF(AND($G263&gt;=DL$5,$G263&lt;=DL$6),5,IF($L263=1,2,1)),IF(AND($G263&gt;=DL$5,$G263&lt;=DL$6),IF($M263&gt;0,4,3),0)),IF(AND($D263&lt;=DL$6,$E263&gt;=DL$5),60,0)))</f>
        <v/>
      </c>
      <c r="DM263" s="80" t="str">
        <f>IF(OR($A263="",NOT(ISNUMBER($G263))),"",IF(AND($F263&lt;=DM$6,$G263&gt;=DM$5),IF(DM$5&gt;$N263,5,$K263)*10+IF(AND($F263&gt;=DM$5,$F263&lt;=DM$6),IF(AND($G263&gt;=DM$5,$G263&lt;=DM$6),5,IF($L263=1,2,1)),IF(AND($G263&gt;=DM$5,$G263&lt;=DM$6),IF($M263&gt;0,4,3),0)),IF(AND($D263&lt;=DM$6,$E263&gt;=DM$5),60,0)))</f>
        <v/>
      </c>
      <c r="DN263" s="80" t="str">
        <f>IF(OR($A263="",NOT(ISNUMBER($G263))),"",IF(AND($F263&lt;=DN$6,$G263&gt;=DN$5),IF(DN$5&gt;$N263,5,$K263)*10+IF(AND($F263&gt;=DN$5,$F263&lt;=DN$6),IF(AND($G263&gt;=DN$5,$G263&lt;=DN$6),5,IF($L263=1,2,1)),IF(AND($G263&gt;=DN$5,$G263&lt;=DN$6),IF($M263&gt;0,4,3),0)),IF(AND($D263&lt;=DN$6,$E263&gt;=DN$5),60,0)))</f>
        <v/>
      </c>
      <c r="DO263" s="80" t="str">
        <f>IF(OR($A263="",NOT(ISNUMBER($G263))),"",IF(AND($F263&lt;=DO$6,$G263&gt;=DO$5),IF(DO$5&gt;$N263,5,$K263)*10+IF(AND($F263&gt;=DO$5,$F263&lt;=DO$6),IF(AND($G263&gt;=DO$5,$G263&lt;=DO$6),5,IF($L263=1,2,1)),IF(AND($G263&gt;=DO$5,$G263&lt;=DO$6),IF($M263&gt;0,4,3),0)),IF(AND($D263&lt;=DO$6,$E263&gt;=DO$5),60,0)))</f>
        <v/>
      </c>
      <c r="DP263" s="80" t="str">
        <f>IF(OR($A263="",NOT(ISNUMBER($G263))),"",IF(AND($F263&lt;=DP$6,$G263&gt;=DP$5),IF(DP$5&gt;$N263,5,$K263)*10+IF(AND($F263&gt;=DP$5,$F263&lt;=DP$6),IF(AND($G263&gt;=DP$5,$G263&lt;=DP$6),5,IF($L263=1,2,1)),IF(AND($G263&gt;=DP$5,$G263&lt;=DP$6),IF($M263&gt;0,4,3),0)),IF(AND($D263&lt;=DP$6,$E263&gt;=DP$5),60,0)))</f>
        <v/>
      </c>
      <c r="DQ263" s="80" t="str">
        <f>IF(OR($A263="",NOT(ISNUMBER($G263))),"",IF(AND($F263&lt;=DQ$6,$G263&gt;=DQ$5),IF(DQ$5&gt;$N263,5,$K263)*10+IF(AND($F263&gt;=DQ$5,$F263&lt;=DQ$6),IF(AND($G263&gt;=DQ$5,$G263&lt;=DQ$6),5,IF($L263=1,2,1)),IF(AND($G263&gt;=DQ$5,$G263&lt;=DQ$6),IF($M263&gt;0,4,3),0)),IF(AND($D263&lt;=DQ$6,$E263&gt;=DQ$5),60,0)))</f>
        <v/>
      </c>
      <c r="DR263" s="80" t="str">
        <f>IF(OR($A263="",NOT(ISNUMBER($G263))),"",IF(AND($F263&lt;=DR$6,$G263&gt;=DR$5),IF(DR$5&gt;$N263,5,$K263)*10+IF(AND($F263&gt;=DR$5,$F263&lt;=DR$6),IF(AND($G263&gt;=DR$5,$G263&lt;=DR$6),5,IF($L263=1,2,1)),IF(AND($G263&gt;=DR$5,$G263&lt;=DR$6),IF($M263&gt;0,4,3),0)),IF(AND($D263&lt;=DR$6,$E263&gt;=DR$5),60,0)))</f>
        <v/>
      </c>
      <c r="DS263" s="80" t="str">
        <f>IF(OR($A263="",NOT(ISNUMBER($G263))),"",IF(AND($F263&lt;=DS$6,$G263&gt;=DS$5),IF(DS$5&gt;$N263,5,$K263)*10+IF(AND($F263&gt;=DS$5,$F263&lt;=DS$6),IF(AND($G263&gt;=DS$5,$G263&lt;=DS$6),5,IF($L263=1,2,1)),IF(AND($G263&gt;=DS$5,$G263&lt;=DS$6),IF($M263&gt;0,4,3),0)),IF(AND($D263&lt;=DS$6,$E263&gt;=DS$5),60,0)))</f>
        <v/>
      </c>
      <c r="DT263" s="80" t="str">
        <f>IF(OR($A263="",NOT(ISNUMBER($G263))),"",IF(AND($F263&lt;=DT$6,$G263&gt;=DT$5),IF(DT$5&gt;$N263,5,$K263)*10+IF(AND($F263&gt;=DT$5,$F263&lt;=DT$6),IF(AND($G263&gt;=DT$5,$G263&lt;=DT$6),5,IF($L263=1,2,1)),IF(AND($G263&gt;=DT$5,$G263&lt;=DT$6),IF($M263&gt;0,4,3),0)),IF(AND($D263&lt;=DT$6,$E263&gt;=DT$5),60,0)))</f>
        <v/>
      </c>
      <c r="DU263" s="80" t="str">
        <f>IF(OR($A263="",NOT(ISNUMBER($G263))),"",IF(AND($F263&lt;=DU$6,$G263&gt;=DU$5),IF(DU$5&gt;$N263,5,$K263)*10+IF(AND($F263&gt;=DU$5,$F263&lt;=DU$6),IF(AND($G263&gt;=DU$5,$G263&lt;=DU$6),5,IF($L263=1,2,1)),IF(AND($G263&gt;=DU$5,$G263&lt;=DU$6),IF($M263&gt;0,4,3),0)),IF(AND($D263&lt;=DU$6,$E263&gt;=DU$5),60,0)))</f>
        <v/>
      </c>
      <c r="DV263" s="80" t="str">
        <f>IF(OR($A263="",NOT(ISNUMBER($G263))),"",IF(AND($F263&lt;=DV$6,$G263&gt;=DV$5),IF(DV$5&gt;$N263,5,$K263)*10+IF(AND($F263&gt;=DV$5,$F263&lt;=DV$6),IF(AND($G263&gt;=DV$5,$G263&lt;=DV$6),5,IF($L263=1,2,1)),IF(AND($G263&gt;=DV$5,$G263&lt;=DV$6),IF($M263&gt;0,4,3),0)),IF(AND($D263&lt;=DV$6,$E263&gt;=DV$5),60,0)))</f>
        <v/>
      </c>
      <c r="DW263" s="80" t="str">
        <f>IF(OR($A263="",NOT(ISNUMBER($G263))),"",IF(AND($F263&lt;=DW$6,$G263&gt;=DW$5),IF(DW$5&gt;$N263,5,$K263)*10+IF(AND($F263&gt;=DW$5,$F263&lt;=DW$6),IF(AND($G263&gt;=DW$5,$G263&lt;=DW$6),5,IF($L263=1,2,1)),IF(AND($G263&gt;=DW$5,$G263&lt;=DW$6),IF($M263&gt;0,4,3),0)),IF(AND($D263&lt;=DW$6,$E263&gt;=DW$5),60,0)))</f>
        <v/>
      </c>
      <c r="DX263" s="80" t="str">
        <f>IF(OR($A263="",NOT(ISNUMBER($G263))),"",IF(AND($F263&lt;=DX$6,$G263&gt;=DX$5),IF(DX$5&gt;$N263,5,$K263)*10+IF(AND($F263&gt;=DX$5,$F263&lt;=DX$6),IF(AND($G263&gt;=DX$5,$G263&lt;=DX$6),5,IF($L263=1,2,1)),IF(AND($G263&gt;=DX$5,$G263&lt;=DX$6),IF($M263&gt;0,4,3),0)),IF(AND($D263&lt;=DX$6,$E263&gt;=DX$5),60,0)))</f>
        <v/>
      </c>
      <c r="DY263" s="80" t="str">
        <f>IF(OR($A263="",NOT(ISNUMBER($G263))),"",IF(AND($F263&lt;=DY$6,$G263&gt;=DY$5),IF(DY$5&gt;$N263,5,$K263)*10+IF(AND($F263&gt;=DY$5,$F263&lt;=DY$6),IF(AND($G263&gt;=DY$5,$G263&lt;=DY$6),5,IF($L263=1,2,1)),IF(AND($G263&gt;=DY$5,$G263&lt;=DY$6),IF($M263&gt;0,4,3),0)),IF(AND($D263&lt;=DY$6,$E263&gt;=DY$5),60,0)))</f>
        <v/>
      </c>
      <c r="DZ263" s="80" t="str">
        <f>IF(OR($A263="",NOT(ISNUMBER($G263))),"",IF(AND($F263&lt;=DZ$6,$G263&gt;=DZ$5),IF(DZ$5&gt;$N263,5,$K263)*10+IF(AND($F263&gt;=DZ$5,$F263&lt;=DZ$6),IF(AND($G263&gt;=DZ$5,$G263&lt;=DZ$6),5,IF($L263=1,2,1)),IF(AND($G263&gt;=DZ$5,$G263&lt;=DZ$6),IF($M263&gt;0,4,3),0)),IF(AND($D263&lt;=DZ$6,$E263&gt;=DZ$5),60,0)))</f>
        <v/>
      </c>
      <c r="EA263" s="80" t="str">
        <f>IF(OR($A263="",NOT(ISNUMBER($G263))),"",IF(AND($F263&lt;=EA$6,$G263&gt;=EA$5),IF(EA$5&gt;$N263,5,$K263)*10+IF(AND($F263&gt;=EA$5,$F263&lt;=EA$6),IF(AND($G263&gt;=EA$5,$G263&lt;=EA$6),5,IF($L263=1,2,1)),IF(AND($G263&gt;=EA$5,$G263&lt;=EA$6),IF($M263&gt;0,4,3),0)),IF(AND($D263&lt;=EA$6,$E263&gt;=EA$5),60,0)))</f>
        <v/>
      </c>
      <c r="EB263" s="80" t="str">
        <f>IF(OR($A263="",NOT(ISNUMBER($G263))),"",IF(AND($F263&lt;=EB$6,$G263&gt;=EB$5),IF(EB$5&gt;$N263,5,$K263)*10+IF(AND($F263&gt;=EB$5,$F263&lt;=EB$6),IF(AND($G263&gt;=EB$5,$G263&lt;=EB$6),5,IF($L263=1,2,1)),IF(AND($G263&gt;=EB$5,$G263&lt;=EB$6),IF($M263&gt;0,4,3),0)),IF(AND($D263&lt;=EB$6,$E263&gt;=EB$5),60,0)))</f>
        <v/>
      </c>
      <c r="EC263" s="80" t="str">
        <f>IF(OR($A263="",NOT(ISNUMBER($G263))),"",IF(AND($F263&lt;=EC$6,$G263&gt;=EC$5),IF(EC$5&gt;$N263,5,$K263)*10+IF(AND($F263&gt;=EC$5,$F263&lt;=EC$6),IF(AND($G263&gt;=EC$5,$G263&lt;=EC$6),5,IF($L263=1,2,1)),IF(AND($G263&gt;=EC$5,$G263&lt;=EC$6),IF($M263&gt;0,4,3),0)),IF(AND($D263&lt;=EC$6,$E263&gt;=EC$5),60,0)))</f>
        <v/>
      </c>
      <c r="ED263" s="80" t="str">
        <f>IF(OR($A263="",NOT(ISNUMBER($G263))),"",IF(AND($F263&lt;=ED$6,$G263&gt;=ED$5),IF(ED$5&gt;$N263,5,$K263)*10+IF(AND($F263&gt;=ED$5,$F263&lt;=ED$6),IF(AND($G263&gt;=ED$5,$G263&lt;=ED$6),5,IF($L263=1,2,1)),IF(AND($G263&gt;=ED$5,$G263&lt;=ED$6),IF($M263&gt;0,4,3),0)),IF(AND($D263&lt;=ED$6,$E263&gt;=ED$5),60,0)))</f>
        <v/>
      </c>
    </row>
    <row r="264" ht="18" customHeight="1">
      <c r="A264" s="52" t="str">
        <f>IF(Tasks!$B264="","",Tasks!$A264)</f>
        <v/>
      </c>
      <c r="B264" s="78" t="str">
        <f>IF(Tasks!$B264="","",Tasks!$B264)</f>
        <v/>
      </c>
      <c r="C264" s="25" t="str">
        <f>IF($B264="","",IF(AND(Tasks!$D264="",Tasks!$G264=""),"-",IF(Tasks!$D264="","",Tasks!$D264&amp;IF(OR(Tasks!$E264="",Tasks!$E264="FS"),IF(N(Tasks!$F264)=0,"","FS"),Tasks!$E264)&amp;IF(N(Tasks!$F264)=0,"",IF(Tasks!$F264&gt;0,"+","")&amp;Tasks!$F264))&amp;IF(AND(Tasks!$D264&lt;&gt;"",Tasks!$G264&lt;&gt;""),", ","")&amp;IF(Tasks!$G264="","",Tasks!$G264&amp;IF(OR(Tasks!$H264="",Tasks!$H264="FS"),IF(N(Tasks!$I264)=0,"","FS"),Tasks!$H264)&amp;IF(N(Tasks!$I264)=0,"",IF(Tasks!$I264&gt;0,"+","")&amp;Tasks!$I264))))</f>
        <v/>
      </c>
      <c r="D264" s="51" t="str">
        <f>IF(OR($B264="",Tasks!$Q264=""),"",Tasks!$Q264)</f>
        <v/>
      </c>
      <c r="E264" s="51" t="str">
        <f>IF(OR($B264="",Tasks!$R264=""),"",Tasks!$R264)</f>
        <v/>
      </c>
      <c r="F264" s="51" t="str">
        <f>IF(OR($B264="",Tasks!$S264=""),"",Tasks!$S264)</f>
        <v/>
      </c>
      <c r="G264" s="51" t="str">
        <f>IF(OR($B264="",Tasks!$T264=""),"",Tasks!$T264)</f>
        <v/>
      </c>
      <c r="H264" s="52" t="str">
        <f>IF($B264="","",Tasks!$AE264)</f>
        <v/>
      </c>
      <c r="I264" s="79" t="str">
        <f>IF($B264="","",Tasks!$AF264)</f>
        <v/>
      </c>
      <c r="J264" s="53" t="str">
        <f>IF(OR($B264="",Tasks!$V264=""),"",Tasks!$V264)</f>
        <v/>
      </c>
      <c r="K264" s="52" t="str">
        <f>IF($B264="","",Tasks!$AA264)</f>
        <v/>
      </c>
      <c r="L264" s="52" t="str">
        <f>IF($B264="","",Tasks!$AB264)</f>
        <v/>
      </c>
      <c r="M264" s="52" t="str">
        <f>IF($B264="","",Tasks!$Z264)</f>
        <v/>
      </c>
      <c r="N264" s="52" t="str">
        <f>IF(OR($B264="",Tasks!$AG264=""),"",Tasks!$AG264)</f>
        <v/>
      </c>
      <c r="O264" s="80" t="str">
        <f>IF(OR($A264="",NOT(ISNUMBER($G264))),"",IF(AND($F264&lt;=O$6,$G264&gt;=O$5),IF(O$5&gt;$N264,5,$K264)*10+IF(AND($F264&gt;=O$5,$F264&lt;=O$6),IF(AND($G264&gt;=O$5,$G264&lt;=O$6),5,IF($L264=1,2,1)),IF(AND($G264&gt;=O$5,$G264&lt;=O$6),IF($M264&gt;0,4,3),0)),IF(AND($D264&lt;=O$6,$E264&gt;=O$5),60,0)))</f>
        <v/>
      </c>
      <c r="P264" s="80" t="str">
        <f>IF(OR($A264="",NOT(ISNUMBER($G264))),"",IF(AND($F264&lt;=P$6,$G264&gt;=P$5),IF(P$5&gt;$N264,5,$K264)*10+IF(AND($F264&gt;=P$5,$F264&lt;=P$6),IF(AND($G264&gt;=P$5,$G264&lt;=P$6),5,IF($L264=1,2,1)),IF(AND($G264&gt;=P$5,$G264&lt;=P$6),IF($M264&gt;0,4,3),0)),IF(AND($D264&lt;=P$6,$E264&gt;=P$5),60,0)))</f>
        <v/>
      </c>
      <c r="Q264" s="80" t="str">
        <f>IF(OR($A264="",NOT(ISNUMBER($G264))),"",IF(AND($F264&lt;=Q$6,$G264&gt;=Q$5),IF(Q$5&gt;$N264,5,$K264)*10+IF(AND($F264&gt;=Q$5,$F264&lt;=Q$6),IF(AND($G264&gt;=Q$5,$G264&lt;=Q$6),5,IF($L264=1,2,1)),IF(AND($G264&gt;=Q$5,$G264&lt;=Q$6),IF($M264&gt;0,4,3),0)),IF(AND($D264&lt;=Q$6,$E264&gt;=Q$5),60,0)))</f>
        <v/>
      </c>
      <c r="R264" s="80" t="str">
        <f>IF(OR($A264="",NOT(ISNUMBER($G264))),"",IF(AND($F264&lt;=R$6,$G264&gt;=R$5),IF(R$5&gt;$N264,5,$K264)*10+IF(AND($F264&gt;=R$5,$F264&lt;=R$6),IF(AND($G264&gt;=R$5,$G264&lt;=R$6),5,IF($L264=1,2,1)),IF(AND($G264&gt;=R$5,$G264&lt;=R$6),IF($M264&gt;0,4,3),0)),IF(AND($D264&lt;=R$6,$E264&gt;=R$5),60,0)))</f>
        <v/>
      </c>
      <c r="S264" s="80" t="str">
        <f>IF(OR($A264="",NOT(ISNUMBER($G264))),"",IF(AND($F264&lt;=S$6,$G264&gt;=S$5),IF(S$5&gt;$N264,5,$K264)*10+IF(AND($F264&gt;=S$5,$F264&lt;=S$6),IF(AND($G264&gt;=S$5,$G264&lt;=S$6),5,IF($L264=1,2,1)),IF(AND($G264&gt;=S$5,$G264&lt;=S$6),IF($M264&gt;0,4,3),0)),IF(AND($D264&lt;=S$6,$E264&gt;=S$5),60,0)))</f>
        <v/>
      </c>
      <c r="T264" s="80" t="str">
        <f>IF(OR($A264="",NOT(ISNUMBER($G264))),"",IF(AND($F264&lt;=T$6,$G264&gt;=T$5),IF(T$5&gt;$N264,5,$K264)*10+IF(AND($F264&gt;=T$5,$F264&lt;=T$6),IF(AND($G264&gt;=T$5,$G264&lt;=T$6),5,IF($L264=1,2,1)),IF(AND($G264&gt;=T$5,$G264&lt;=T$6),IF($M264&gt;0,4,3),0)),IF(AND($D264&lt;=T$6,$E264&gt;=T$5),60,0)))</f>
        <v/>
      </c>
      <c r="U264" s="80" t="str">
        <f>IF(OR($A264="",NOT(ISNUMBER($G264))),"",IF(AND($F264&lt;=U$6,$G264&gt;=U$5),IF(U$5&gt;$N264,5,$K264)*10+IF(AND($F264&gt;=U$5,$F264&lt;=U$6),IF(AND($G264&gt;=U$5,$G264&lt;=U$6),5,IF($L264=1,2,1)),IF(AND($G264&gt;=U$5,$G264&lt;=U$6),IF($M264&gt;0,4,3),0)),IF(AND($D264&lt;=U$6,$E264&gt;=U$5),60,0)))</f>
        <v/>
      </c>
      <c r="V264" s="80" t="str">
        <f>IF(OR($A264="",NOT(ISNUMBER($G264))),"",IF(AND($F264&lt;=V$6,$G264&gt;=V$5),IF(V$5&gt;$N264,5,$K264)*10+IF(AND($F264&gt;=V$5,$F264&lt;=V$6),IF(AND($G264&gt;=V$5,$G264&lt;=V$6),5,IF($L264=1,2,1)),IF(AND($G264&gt;=V$5,$G264&lt;=V$6),IF($M264&gt;0,4,3),0)),IF(AND($D264&lt;=V$6,$E264&gt;=V$5),60,0)))</f>
        <v/>
      </c>
      <c r="W264" s="80" t="str">
        <f>IF(OR($A264="",NOT(ISNUMBER($G264))),"",IF(AND($F264&lt;=W$6,$G264&gt;=W$5),IF(W$5&gt;$N264,5,$K264)*10+IF(AND($F264&gt;=W$5,$F264&lt;=W$6),IF(AND($G264&gt;=W$5,$G264&lt;=W$6),5,IF($L264=1,2,1)),IF(AND($G264&gt;=W$5,$G264&lt;=W$6),IF($M264&gt;0,4,3),0)),IF(AND($D264&lt;=W$6,$E264&gt;=W$5),60,0)))</f>
        <v/>
      </c>
      <c r="X264" s="80" t="str">
        <f>IF(OR($A264="",NOT(ISNUMBER($G264))),"",IF(AND($F264&lt;=X$6,$G264&gt;=X$5),IF(X$5&gt;$N264,5,$K264)*10+IF(AND($F264&gt;=X$5,$F264&lt;=X$6),IF(AND($G264&gt;=X$5,$G264&lt;=X$6),5,IF($L264=1,2,1)),IF(AND($G264&gt;=X$5,$G264&lt;=X$6),IF($M264&gt;0,4,3),0)),IF(AND($D264&lt;=X$6,$E264&gt;=X$5),60,0)))</f>
        <v/>
      </c>
      <c r="Y264" s="80" t="str">
        <f>IF(OR($A264="",NOT(ISNUMBER($G264))),"",IF(AND($F264&lt;=Y$6,$G264&gt;=Y$5),IF(Y$5&gt;$N264,5,$K264)*10+IF(AND($F264&gt;=Y$5,$F264&lt;=Y$6),IF(AND($G264&gt;=Y$5,$G264&lt;=Y$6),5,IF($L264=1,2,1)),IF(AND($G264&gt;=Y$5,$G264&lt;=Y$6),IF($M264&gt;0,4,3),0)),IF(AND($D264&lt;=Y$6,$E264&gt;=Y$5),60,0)))</f>
        <v/>
      </c>
      <c r="Z264" s="80" t="str">
        <f>IF(OR($A264="",NOT(ISNUMBER($G264))),"",IF(AND($F264&lt;=Z$6,$G264&gt;=Z$5),IF(Z$5&gt;$N264,5,$K264)*10+IF(AND($F264&gt;=Z$5,$F264&lt;=Z$6),IF(AND($G264&gt;=Z$5,$G264&lt;=Z$6),5,IF($L264=1,2,1)),IF(AND($G264&gt;=Z$5,$G264&lt;=Z$6),IF($M264&gt;0,4,3),0)),IF(AND($D264&lt;=Z$6,$E264&gt;=Z$5),60,0)))</f>
        <v/>
      </c>
      <c r="AA264" s="80" t="str">
        <f>IF(OR($A264="",NOT(ISNUMBER($G264))),"",IF(AND($F264&lt;=AA$6,$G264&gt;=AA$5),IF(AA$5&gt;$N264,5,$K264)*10+IF(AND($F264&gt;=AA$5,$F264&lt;=AA$6),IF(AND($G264&gt;=AA$5,$G264&lt;=AA$6),5,IF($L264=1,2,1)),IF(AND($G264&gt;=AA$5,$G264&lt;=AA$6),IF($M264&gt;0,4,3),0)),IF(AND($D264&lt;=AA$6,$E264&gt;=AA$5),60,0)))</f>
        <v/>
      </c>
      <c r="AB264" s="80" t="str">
        <f>IF(OR($A264="",NOT(ISNUMBER($G264))),"",IF(AND($F264&lt;=AB$6,$G264&gt;=AB$5),IF(AB$5&gt;$N264,5,$K264)*10+IF(AND($F264&gt;=AB$5,$F264&lt;=AB$6),IF(AND($G264&gt;=AB$5,$G264&lt;=AB$6),5,IF($L264=1,2,1)),IF(AND($G264&gt;=AB$5,$G264&lt;=AB$6),IF($M264&gt;0,4,3),0)),IF(AND($D264&lt;=AB$6,$E264&gt;=AB$5),60,0)))</f>
        <v/>
      </c>
      <c r="AC264" s="80" t="str">
        <f>IF(OR($A264="",NOT(ISNUMBER($G264))),"",IF(AND($F264&lt;=AC$6,$G264&gt;=AC$5),IF(AC$5&gt;$N264,5,$K264)*10+IF(AND($F264&gt;=AC$5,$F264&lt;=AC$6),IF(AND($G264&gt;=AC$5,$G264&lt;=AC$6),5,IF($L264=1,2,1)),IF(AND($G264&gt;=AC$5,$G264&lt;=AC$6),IF($M264&gt;0,4,3),0)),IF(AND($D264&lt;=AC$6,$E264&gt;=AC$5),60,0)))</f>
        <v/>
      </c>
      <c r="AD264" s="80" t="str">
        <f>IF(OR($A264="",NOT(ISNUMBER($G264))),"",IF(AND($F264&lt;=AD$6,$G264&gt;=AD$5),IF(AD$5&gt;$N264,5,$K264)*10+IF(AND($F264&gt;=AD$5,$F264&lt;=AD$6),IF(AND($G264&gt;=AD$5,$G264&lt;=AD$6),5,IF($L264=1,2,1)),IF(AND($G264&gt;=AD$5,$G264&lt;=AD$6),IF($M264&gt;0,4,3),0)),IF(AND($D264&lt;=AD$6,$E264&gt;=AD$5),60,0)))</f>
        <v/>
      </c>
      <c r="AE264" s="80" t="str">
        <f>IF(OR($A264="",NOT(ISNUMBER($G264))),"",IF(AND($F264&lt;=AE$6,$G264&gt;=AE$5),IF(AE$5&gt;$N264,5,$K264)*10+IF(AND($F264&gt;=AE$5,$F264&lt;=AE$6),IF(AND($G264&gt;=AE$5,$G264&lt;=AE$6),5,IF($L264=1,2,1)),IF(AND($G264&gt;=AE$5,$G264&lt;=AE$6),IF($M264&gt;0,4,3),0)),IF(AND($D264&lt;=AE$6,$E264&gt;=AE$5),60,0)))</f>
        <v/>
      </c>
      <c r="AF264" s="80" t="str">
        <f>IF(OR($A264="",NOT(ISNUMBER($G264))),"",IF(AND($F264&lt;=AF$6,$G264&gt;=AF$5),IF(AF$5&gt;$N264,5,$K264)*10+IF(AND($F264&gt;=AF$5,$F264&lt;=AF$6),IF(AND($G264&gt;=AF$5,$G264&lt;=AF$6),5,IF($L264=1,2,1)),IF(AND($G264&gt;=AF$5,$G264&lt;=AF$6),IF($M264&gt;0,4,3),0)),IF(AND($D264&lt;=AF$6,$E264&gt;=AF$5),60,0)))</f>
        <v/>
      </c>
      <c r="AG264" s="80" t="str">
        <f>IF(OR($A264="",NOT(ISNUMBER($G264))),"",IF(AND($F264&lt;=AG$6,$G264&gt;=AG$5),IF(AG$5&gt;$N264,5,$K264)*10+IF(AND($F264&gt;=AG$5,$F264&lt;=AG$6),IF(AND($G264&gt;=AG$5,$G264&lt;=AG$6),5,IF($L264=1,2,1)),IF(AND($G264&gt;=AG$5,$G264&lt;=AG$6),IF($M264&gt;0,4,3),0)),IF(AND($D264&lt;=AG$6,$E264&gt;=AG$5),60,0)))</f>
        <v/>
      </c>
      <c r="AH264" s="80" t="str">
        <f>IF(OR($A264="",NOT(ISNUMBER($G264))),"",IF(AND($F264&lt;=AH$6,$G264&gt;=AH$5),IF(AH$5&gt;$N264,5,$K264)*10+IF(AND($F264&gt;=AH$5,$F264&lt;=AH$6),IF(AND($G264&gt;=AH$5,$G264&lt;=AH$6),5,IF($L264=1,2,1)),IF(AND($G264&gt;=AH$5,$G264&lt;=AH$6),IF($M264&gt;0,4,3),0)),IF(AND($D264&lt;=AH$6,$E264&gt;=AH$5),60,0)))</f>
        <v/>
      </c>
      <c r="AI264" s="80" t="str">
        <f>IF(OR($A264="",NOT(ISNUMBER($G264))),"",IF(AND($F264&lt;=AI$6,$G264&gt;=AI$5),IF(AI$5&gt;$N264,5,$K264)*10+IF(AND($F264&gt;=AI$5,$F264&lt;=AI$6),IF(AND($G264&gt;=AI$5,$G264&lt;=AI$6),5,IF($L264=1,2,1)),IF(AND($G264&gt;=AI$5,$G264&lt;=AI$6),IF($M264&gt;0,4,3),0)),IF(AND($D264&lt;=AI$6,$E264&gt;=AI$5),60,0)))</f>
        <v/>
      </c>
      <c r="AJ264" s="80" t="str">
        <f>IF(OR($A264="",NOT(ISNUMBER($G264))),"",IF(AND($F264&lt;=AJ$6,$G264&gt;=AJ$5),IF(AJ$5&gt;$N264,5,$K264)*10+IF(AND($F264&gt;=AJ$5,$F264&lt;=AJ$6),IF(AND($G264&gt;=AJ$5,$G264&lt;=AJ$6),5,IF($L264=1,2,1)),IF(AND($G264&gt;=AJ$5,$G264&lt;=AJ$6),IF($M264&gt;0,4,3),0)),IF(AND($D264&lt;=AJ$6,$E264&gt;=AJ$5),60,0)))</f>
        <v/>
      </c>
      <c r="AK264" s="80" t="str">
        <f>IF(OR($A264="",NOT(ISNUMBER($G264))),"",IF(AND($F264&lt;=AK$6,$G264&gt;=AK$5),IF(AK$5&gt;$N264,5,$K264)*10+IF(AND($F264&gt;=AK$5,$F264&lt;=AK$6),IF(AND($G264&gt;=AK$5,$G264&lt;=AK$6),5,IF($L264=1,2,1)),IF(AND($G264&gt;=AK$5,$G264&lt;=AK$6),IF($M264&gt;0,4,3),0)),IF(AND($D264&lt;=AK$6,$E264&gt;=AK$5),60,0)))</f>
        <v/>
      </c>
      <c r="AL264" s="80" t="str">
        <f>IF(OR($A264="",NOT(ISNUMBER($G264))),"",IF(AND($F264&lt;=AL$6,$G264&gt;=AL$5),IF(AL$5&gt;$N264,5,$K264)*10+IF(AND($F264&gt;=AL$5,$F264&lt;=AL$6),IF(AND($G264&gt;=AL$5,$G264&lt;=AL$6),5,IF($L264=1,2,1)),IF(AND($G264&gt;=AL$5,$G264&lt;=AL$6),IF($M264&gt;0,4,3),0)),IF(AND($D264&lt;=AL$6,$E264&gt;=AL$5),60,0)))</f>
        <v/>
      </c>
      <c r="AM264" s="80" t="str">
        <f>IF(OR($A264="",NOT(ISNUMBER($G264))),"",IF(AND($F264&lt;=AM$6,$G264&gt;=AM$5),IF(AM$5&gt;$N264,5,$K264)*10+IF(AND($F264&gt;=AM$5,$F264&lt;=AM$6),IF(AND($G264&gt;=AM$5,$G264&lt;=AM$6),5,IF($L264=1,2,1)),IF(AND($G264&gt;=AM$5,$G264&lt;=AM$6),IF($M264&gt;0,4,3),0)),IF(AND($D264&lt;=AM$6,$E264&gt;=AM$5),60,0)))</f>
        <v/>
      </c>
      <c r="AN264" s="80" t="str">
        <f>IF(OR($A264="",NOT(ISNUMBER($G264))),"",IF(AND($F264&lt;=AN$6,$G264&gt;=AN$5),IF(AN$5&gt;$N264,5,$K264)*10+IF(AND($F264&gt;=AN$5,$F264&lt;=AN$6),IF(AND($G264&gt;=AN$5,$G264&lt;=AN$6),5,IF($L264=1,2,1)),IF(AND($G264&gt;=AN$5,$G264&lt;=AN$6),IF($M264&gt;0,4,3),0)),IF(AND($D264&lt;=AN$6,$E264&gt;=AN$5),60,0)))</f>
        <v/>
      </c>
      <c r="AO264" s="80" t="str">
        <f>IF(OR($A264="",NOT(ISNUMBER($G264))),"",IF(AND($F264&lt;=AO$6,$G264&gt;=AO$5),IF(AO$5&gt;$N264,5,$K264)*10+IF(AND($F264&gt;=AO$5,$F264&lt;=AO$6),IF(AND($G264&gt;=AO$5,$G264&lt;=AO$6),5,IF($L264=1,2,1)),IF(AND($G264&gt;=AO$5,$G264&lt;=AO$6),IF($M264&gt;0,4,3),0)),IF(AND($D264&lt;=AO$6,$E264&gt;=AO$5),60,0)))</f>
        <v/>
      </c>
      <c r="AP264" s="80" t="str">
        <f>IF(OR($A264="",NOT(ISNUMBER($G264))),"",IF(AND($F264&lt;=AP$6,$G264&gt;=AP$5),IF(AP$5&gt;$N264,5,$K264)*10+IF(AND($F264&gt;=AP$5,$F264&lt;=AP$6),IF(AND($G264&gt;=AP$5,$G264&lt;=AP$6),5,IF($L264=1,2,1)),IF(AND($G264&gt;=AP$5,$G264&lt;=AP$6),IF($M264&gt;0,4,3),0)),IF(AND($D264&lt;=AP$6,$E264&gt;=AP$5),60,0)))</f>
        <v/>
      </c>
      <c r="AQ264" s="80" t="str">
        <f>IF(OR($A264="",NOT(ISNUMBER($G264))),"",IF(AND($F264&lt;=AQ$6,$G264&gt;=AQ$5),IF(AQ$5&gt;$N264,5,$K264)*10+IF(AND($F264&gt;=AQ$5,$F264&lt;=AQ$6),IF(AND($G264&gt;=AQ$5,$G264&lt;=AQ$6),5,IF($L264=1,2,1)),IF(AND($G264&gt;=AQ$5,$G264&lt;=AQ$6),IF($M264&gt;0,4,3),0)),IF(AND($D264&lt;=AQ$6,$E264&gt;=AQ$5),60,0)))</f>
        <v/>
      </c>
      <c r="AR264" s="80" t="str">
        <f>IF(OR($A264="",NOT(ISNUMBER($G264))),"",IF(AND($F264&lt;=AR$6,$G264&gt;=AR$5),IF(AR$5&gt;$N264,5,$K264)*10+IF(AND($F264&gt;=AR$5,$F264&lt;=AR$6),IF(AND($G264&gt;=AR$5,$G264&lt;=AR$6),5,IF($L264=1,2,1)),IF(AND($G264&gt;=AR$5,$G264&lt;=AR$6),IF($M264&gt;0,4,3),0)),IF(AND($D264&lt;=AR$6,$E264&gt;=AR$5),60,0)))</f>
        <v/>
      </c>
      <c r="AS264" s="80" t="str">
        <f>IF(OR($A264="",NOT(ISNUMBER($G264))),"",IF(AND($F264&lt;=AS$6,$G264&gt;=AS$5),IF(AS$5&gt;$N264,5,$K264)*10+IF(AND($F264&gt;=AS$5,$F264&lt;=AS$6),IF(AND($G264&gt;=AS$5,$G264&lt;=AS$6),5,IF($L264=1,2,1)),IF(AND($G264&gt;=AS$5,$G264&lt;=AS$6),IF($M264&gt;0,4,3),0)),IF(AND($D264&lt;=AS$6,$E264&gt;=AS$5),60,0)))</f>
        <v/>
      </c>
      <c r="AT264" s="80" t="str">
        <f>IF(OR($A264="",NOT(ISNUMBER($G264))),"",IF(AND($F264&lt;=AT$6,$G264&gt;=AT$5),IF(AT$5&gt;$N264,5,$K264)*10+IF(AND($F264&gt;=AT$5,$F264&lt;=AT$6),IF(AND($G264&gt;=AT$5,$G264&lt;=AT$6),5,IF($L264=1,2,1)),IF(AND($G264&gt;=AT$5,$G264&lt;=AT$6),IF($M264&gt;0,4,3),0)),IF(AND($D264&lt;=AT$6,$E264&gt;=AT$5),60,0)))</f>
        <v/>
      </c>
      <c r="AU264" s="80" t="str">
        <f>IF(OR($A264="",NOT(ISNUMBER($G264))),"",IF(AND($F264&lt;=AU$6,$G264&gt;=AU$5),IF(AU$5&gt;$N264,5,$K264)*10+IF(AND($F264&gt;=AU$5,$F264&lt;=AU$6),IF(AND($G264&gt;=AU$5,$G264&lt;=AU$6),5,IF($L264=1,2,1)),IF(AND($G264&gt;=AU$5,$G264&lt;=AU$6),IF($M264&gt;0,4,3),0)),IF(AND($D264&lt;=AU$6,$E264&gt;=AU$5),60,0)))</f>
        <v/>
      </c>
      <c r="AV264" s="80" t="str">
        <f>IF(OR($A264="",NOT(ISNUMBER($G264))),"",IF(AND($F264&lt;=AV$6,$G264&gt;=AV$5),IF(AV$5&gt;$N264,5,$K264)*10+IF(AND($F264&gt;=AV$5,$F264&lt;=AV$6),IF(AND($G264&gt;=AV$5,$G264&lt;=AV$6),5,IF($L264=1,2,1)),IF(AND($G264&gt;=AV$5,$G264&lt;=AV$6),IF($M264&gt;0,4,3),0)),IF(AND($D264&lt;=AV$6,$E264&gt;=AV$5),60,0)))</f>
        <v/>
      </c>
      <c r="AW264" s="80" t="str">
        <f>IF(OR($A264="",NOT(ISNUMBER($G264))),"",IF(AND($F264&lt;=AW$6,$G264&gt;=AW$5),IF(AW$5&gt;$N264,5,$K264)*10+IF(AND($F264&gt;=AW$5,$F264&lt;=AW$6),IF(AND($G264&gt;=AW$5,$G264&lt;=AW$6),5,IF($L264=1,2,1)),IF(AND($G264&gt;=AW$5,$G264&lt;=AW$6),IF($M264&gt;0,4,3),0)),IF(AND($D264&lt;=AW$6,$E264&gt;=AW$5),60,0)))</f>
        <v/>
      </c>
      <c r="AX264" s="80" t="str">
        <f>IF(OR($A264="",NOT(ISNUMBER($G264))),"",IF(AND($F264&lt;=AX$6,$G264&gt;=AX$5),IF(AX$5&gt;$N264,5,$K264)*10+IF(AND($F264&gt;=AX$5,$F264&lt;=AX$6),IF(AND($G264&gt;=AX$5,$G264&lt;=AX$6),5,IF($L264=1,2,1)),IF(AND($G264&gt;=AX$5,$G264&lt;=AX$6),IF($M264&gt;0,4,3),0)),IF(AND($D264&lt;=AX$6,$E264&gt;=AX$5),60,0)))</f>
        <v/>
      </c>
      <c r="AY264" s="80" t="str">
        <f>IF(OR($A264="",NOT(ISNUMBER($G264))),"",IF(AND($F264&lt;=AY$6,$G264&gt;=AY$5),IF(AY$5&gt;$N264,5,$K264)*10+IF(AND($F264&gt;=AY$5,$F264&lt;=AY$6),IF(AND($G264&gt;=AY$5,$G264&lt;=AY$6),5,IF($L264=1,2,1)),IF(AND($G264&gt;=AY$5,$G264&lt;=AY$6),IF($M264&gt;0,4,3),0)),IF(AND($D264&lt;=AY$6,$E264&gt;=AY$5),60,0)))</f>
        <v/>
      </c>
      <c r="AZ264" s="80" t="str">
        <f>IF(OR($A264="",NOT(ISNUMBER($G264))),"",IF(AND($F264&lt;=AZ$6,$G264&gt;=AZ$5),IF(AZ$5&gt;$N264,5,$K264)*10+IF(AND($F264&gt;=AZ$5,$F264&lt;=AZ$6),IF(AND($G264&gt;=AZ$5,$G264&lt;=AZ$6),5,IF($L264=1,2,1)),IF(AND($G264&gt;=AZ$5,$G264&lt;=AZ$6),IF($M264&gt;0,4,3),0)),IF(AND($D264&lt;=AZ$6,$E264&gt;=AZ$5),60,0)))</f>
        <v/>
      </c>
      <c r="BA264" s="80" t="str">
        <f>IF(OR($A264="",NOT(ISNUMBER($G264))),"",IF(AND($F264&lt;=BA$6,$G264&gt;=BA$5),IF(BA$5&gt;$N264,5,$K264)*10+IF(AND($F264&gt;=BA$5,$F264&lt;=BA$6),IF(AND($G264&gt;=BA$5,$G264&lt;=BA$6),5,IF($L264=1,2,1)),IF(AND($G264&gt;=BA$5,$G264&lt;=BA$6),IF($M264&gt;0,4,3),0)),IF(AND($D264&lt;=BA$6,$E264&gt;=BA$5),60,0)))</f>
        <v/>
      </c>
      <c r="BB264" s="80" t="str">
        <f>IF(OR($A264="",NOT(ISNUMBER($G264))),"",IF(AND($F264&lt;=BB$6,$G264&gt;=BB$5),IF(BB$5&gt;$N264,5,$K264)*10+IF(AND($F264&gt;=BB$5,$F264&lt;=BB$6),IF(AND($G264&gt;=BB$5,$G264&lt;=BB$6),5,IF($L264=1,2,1)),IF(AND($G264&gt;=BB$5,$G264&lt;=BB$6),IF($M264&gt;0,4,3),0)),IF(AND($D264&lt;=BB$6,$E264&gt;=BB$5),60,0)))</f>
        <v/>
      </c>
      <c r="BC264" s="80" t="str">
        <f>IF(OR($A264="",NOT(ISNUMBER($G264))),"",IF(AND($F264&lt;=BC$6,$G264&gt;=BC$5),IF(BC$5&gt;$N264,5,$K264)*10+IF(AND($F264&gt;=BC$5,$F264&lt;=BC$6),IF(AND($G264&gt;=BC$5,$G264&lt;=BC$6),5,IF($L264=1,2,1)),IF(AND($G264&gt;=BC$5,$G264&lt;=BC$6),IF($M264&gt;0,4,3),0)),IF(AND($D264&lt;=BC$6,$E264&gt;=BC$5),60,0)))</f>
        <v/>
      </c>
      <c r="BD264" s="80" t="str">
        <f>IF(OR($A264="",NOT(ISNUMBER($G264))),"",IF(AND($F264&lt;=BD$6,$G264&gt;=BD$5),IF(BD$5&gt;$N264,5,$K264)*10+IF(AND($F264&gt;=BD$5,$F264&lt;=BD$6),IF(AND($G264&gt;=BD$5,$G264&lt;=BD$6),5,IF($L264=1,2,1)),IF(AND($G264&gt;=BD$5,$G264&lt;=BD$6),IF($M264&gt;0,4,3),0)),IF(AND($D264&lt;=BD$6,$E264&gt;=BD$5),60,0)))</f>
        <v/>
      </c>
      <c r="BE264" s="80" t="str">
        <f>IF(OR($A264="",NOT(ISNUMBER($G264))),"",IF(AND($F264&lt;=BE$6,$G264&gt;=BE$5),IF(BE$5&gt;$N264,5,$K264)*10+IF(AND($F264&gt;=BE$5,$F264&lt;=BE$6),IF(AND($G264&gt;=BE$5,$G264&lt;=BE$6),5,IF($L264=1,2,1)),IF(AND($G264&gt;=BE$5,$G264&lt;=BE$6),IF($M264&gt;0,4,3),0)),IF(AND($D264&lt;=BE$6,$E264&gt;=BE$5),60,0)))</f>
        <v/>
      </c>
      <c r="BF264" s="80" t="str">
        <f>IF(OR($A264="",NOT(ISNUMBER($G264))),"",IF(AND($F264&lt;=BF$6,$G264&gt;=BF$5),IF(BF$5&gt;$N264,5,$K264)*10+IF(AND($F264&gt;=BF$5,$F264&lt;=BF$6),IF(AND($G264&gt;=BF$5,$G264&lt;=BF$6),5,IF($L264=1,2,1)),IF(AND($G264&gt;=BF$5,$G264&lt;=BF$6),IF($M264&gt;0,4,3),0)),IF(AND($D264&lt;=BF$6,$E264&gt;=BF$5),60,0)))</f>
        <v/>
      </c>
      <c r="BG264" s="80" t="str">
        <f>IF(OR($A264="",NOT(ISNUMBER($G264))),"",IF(AND($F264&lt;=BG$6,$G264&gt;=BG$5),IF(BG$5&gt;$N264,5,$K264)*10+IF(AND($F264&gt;=BG$5,$F264&lt;=BG$6),IF(AND($G264&gt;=BG$5,$G264&lt;=BG$6),5,IF($L264=1,2,1)),IF(AND($G264&gt;=BG$5,$G264&lt;=BG$6),IF($M264&gt;0,4,3),0)),IF(AND($D264&lt;=BG$6,$E264&gt;=BG$5),60,0)))</f>
        <v/>
      </c>
      <c r="BH264" s="80" t="str">
        <f>IF(OR($A264="",NOT(ISNUMBER($G264))),"",IF(AND($F264&lt;=BH$6,$G264&gt;=BH$5),IF(BH$5&gt;$N264,5,$K264)*10+IF(AND($F264&gt;=BH$5,$F264&lt;=BH$6),IF(AND($G264&gt;=BH$5,$G264&lt;=BH$6),5,IF($L264=1,2,1)),IF(AND($G264&gt;=BH$5,$G264&lt;=BH$6),IF($M264&gt;0,4,3),0)),IF(AND($D264&lt;=BH$6,$E264&gt;=BH$5),60,0)))</f>
        <v/>
      </c>
      <c r="BI264" s="80" t="str">
        <f>IF(OR($A264="",NOT(ISNUMBER($G264))),"",IF(AND($F264&lt;=BI$6,$G264&gt;=BI$5),IF(BI$5&gt;$N264,5,$K264)*10+IF(AND($F264&gt;=BI$5,$F264&lt;=BI$6),IF(AND($G264&gt;=BI$5,$G264&lt;=BI$6),5,IF($L264=1,2,1)),IF(AND($G264&gt;=BI$5,$G264&lt;=BI$6),IF($M264&gt;0,4,3),0)),IF(AND($D264&lt;=BI$6,$E264&gt;=BI$5),60,0)))</f>
        <v/>
      </c>
      <c r="BJ264" s="80" t="str">
        <f>IF(OR($A264="",NOT(ISNUMBER($G264))),"",IF(AND($F264&lt;=BJ$6,$G264&gt;=BJ$5),IF(BJ$5&gt;$N264,5,$K264)*10+IF(AND($F264&gt;=BJ$5,$F264&lt;=BJ$6),IF(AND($G264&gt;=BJ$5,$G264&lt;=BJ$6),5,IF($L264=1,2,1)),IF(AND($G264&gt;=BJ$5,$G264&lt;=BJ$6),IF($M264&gt;0,4,3),0)),IF(AND($D264&lt;=BJ$6,$E264&gt;=BJ$5),60,0)))</f>
        <v/>
      </c>
      <c r="BK264" s="80" t="str">
        <f>IF(OR($A264="",NOT(ISNUMBER($G264))),"",IF(AND($F264&lt;=BK$6,$G264&gt;=BK$5),IF(BK$5&gt;$N264,5,$K264)*10+IF(AND($F264&gt;=BK$5,$F264&lt;=BK$6),IF(AND($G264&gt;=BK$5,$G264&lt;=BK$6),5,IF($L264=1,2,1)),IF(AND($G264&gt;=BK$5,$G264&lt;=BK$6),IF($M264&gt;0,4,3),0)),IF(AND($D264&lt;=BK$6,$E264&gt;=BK$5),60,0)))</f>
        <v/>
      </c>
      <c r="BL264" s="80" t="str">
        <f>IF(OR($A264="",NOT(ISNUMBER($G264))),"",IF(AND($F264&lt;=BL$6,$G264&gt;=BL$5),IF(BL$5&gt;$N264,5,$K264)*10+IF(AND($F264&gt;=BL$5,$F264&lt;=BL$6),IF(AND($G264&gt;=BL$5,$G264&lt;=BL$6),5,IF($L264=1,2,1)),IF(AND($G264&gt;=BL$5,$G264&lt;=BL$6),IF($M264&gt;0,4,3),0)),IF(AND($D264&lt;=BL$6,$E264&gt;=BL$5),60,0)))</f>
        <v/>
      </c>
      <c r="BM264" s="80" t="str">
        <f>IF(OR($A264="",NOT(ISNUMBER($G264))),"",IF(AND($F264&lt;=BM$6,$G264&gt;=BM$5),IF(BM$5&gt;$N264,5,$K264)*10+IF(AND($F264&gt;=BM$5,$F264&lt;=BM$6),IF(AND($G264&gt;=BM$5,$G264&lt;=BM$6),5,IF($L264=1,2,1)),IF(AND($G264&gt;=BM$5,$G264&lt;=BM$6),IF($M264&gt;0,4,3),0)),IF(AND($D264&lt;=BM$6,$E264&gt;=BM$5),60,0)))</f>
        <v/>
      </c>
      <c r="BN264" s="80" t="str">
        <f>IF(OR($A264="",NOT(ISNUMBER($G264))),"",IF(AND($F264&lt;=BN$6,$G264&gt;=BN$5),IF(BN$5&gt;$N264,5,$K264)*10+IF(AND($F264&gt;=BN$5,$F264&lt;=BN$6),IF(AND($G264&gt;=BN$5,$G264&lt;=BN$6),5,IF($L264=1,2,1)),IF(AND($G264&gt;=BN$5,$G264&lt;=BN$6),IF($M264&gt;0,4,3),0)),IF(AND($D264&lt;=BN$6,$E264&gt;=BN$5),60,0)))</f>
        <v/>
      </c>
      <c r="BO264" s="80" t="str">
        <f>IF(OR($A264="",NOT(ISNUMBER($G264))),"",IF(AND($F264&lt;=BO$6,$G264&gt;=BO$5),IF(BO$5&gt;$N264,5,$K264)*10+IF(AND($F264&gt;=BO$5,$F264&lt;=BO$6),IF(AND($G264&gt;=BO$5,$G264&lt;=BO$6),5,IF($L264=1,2,1)),IF(AND($G264&gt;=BO$5,$G264&lt;=BO$6),IF($M264&gt;0,4,3),0)),IF(AND($D264&lt;=BO$6,$E264&gt;=BO$5),60,0)))</f>
        <v/>
      </c>
      <c r="BP264" s="80" t="str">
        <f>IF(OR($A264="",NOT(ISNUMBER($G264))),"",IF(AND($F264&lt;=BP$6,$G264&gt;=BP$5),IF(BP$5&gt;$N264,5,$K264)*10+IF(AND($F264&gt;=BP$5,$F264&lt;=BP$6),IF(AND($G264&gt;=BP$5,$G264&lt;=BP$6),5,IF($L264=1,2,1)),IF(AND($G264&gt;=BP$5,$G264&lt;=BP$6),IF($M264&gt;0,4,3),0)),IF(AND($D264&lt;=BP$6,$E264&gt;=BP$5),60,0)))</f>
        <v/>
      </c>
      <c r="BQ264" s="80" t="str">
        <f>IF(OR($A264="",NOT(ISNUMBER($G264))),"",IF(AND($F264&lt;=BQ$6,$G264&gt;=BQ$5),IF(BQ$5&gt;$N264,5,$K264)*10+IF(AND($F264&gt;=BQ$5,$F264&lt;=BQ$6),IF(AND($G264&gt;=BQ$5,$G264&lt;=BQ$6),5,IF($L264=1,2,1)),IF(AND($G264&gt;=BQ$5,$G264&lt;=BQ$6),IF($M264&gt;0,4,3),0)),IF(AND($D264&lt;=BQ$6,$E264&gt;=BQ$5),60,0)))</f>
        <v/>
      </c>
      <c r="BR264" s="80" t="str">
        <f>IF(OR($A264="",NOT(ISNUMBER($G264))),"",IF(AND($F264&lt;=BR$6,$G264&gt;=BR$5),IF(BR$5&gt;$N264,5,$K264)*10+IF(AND($F264&gt;=BR$5,$F264&lt;=BR$6),IF(AND($G264&gt;=BR$5,$G264&lt;=BR$6),5,IF($L264=1,2,1)),IF(AND($G264&gt;=BR$5,$G264&lt;=BR$6),IF($M264&gt;0,4,3),0)),IF(AND($D264&lt;=BR$6,$E264&gt;=BR$5),60,0)))</f>
        <v/>
      </c>
      <c r="BS264" s="80" t="str">
        <f>IF(OR($A264="",NOT(ISNUMBER($G264))),"",IF(AND($F264&lt;=BS$6,$G264&gt;=BS$5),IF(BS$5&gt;$N264,5,$K264)*10+IF(AND($F264&gt;=BS$5,$F264&lt;=BS$6),IF(AND($G264&gt;=BS$5,$G264&lt;=BS$6),5,IF($L264=1,2,1)),IF(AND($G264&gt;=BS$5,$G264&lt;=BS$6),IF($M264&gt;0,4,3),0)),IF(AND($D264&lt;=BS$6,$E264&gt;=BS$5),60,0)))</f>
        <v/>
      </c>
      <c r="BT264" s="80" t="str">
        <f>IF(OR($A264="",NOT(ISNUMBER($G264))),"",IF(AND($F264&lt;=BT$6,$G264&gt;=BT$5),IF(BT$5&gt;$N264,5,$K264)*10+IF(AND($F264&gt;=BT$5,$F264&lt;=BT$6),IF(AND($G264&gt;=BT$5,$G264&lt;=BT$6),5,IF($L264=1,2,1)),IF(AND($G264&gt;=BT$5,$G264&lt;=BT$6),IF($M264&gt;0,4,3),0)),IF(AND($D264&lt;=BT$6,$E264&gt;=BT$5),60,0)))</f>
        <v/>
      </c>
      <c r="BU264" s="80" t="str">
        <f>IF(OR($A264="",NOT(ISNUMBER($G264))),"",IF(AND($F264&lt;=BU$6,$G264&gt;=BU$5),IF(BU$5&gt;$N264,5,$K264)*10+IF(AND($F264&gt;=BU$5,$F264&lt;=BU$6),IF(AND($G264&gt;=BU$5,$G264&lt;=BU$6),5,IF($L264=1,2,1)),IF(AND($G264&gt;=BU$5,$G264&lt;=BU$6),IF($M264&gt;0,4,3),0)),IF(AND($D264&lt;=BU$6,$E264&gt;=BU$5),60,0)))</f>
        <v/>
      </c>
      <c r="BV264" s="80" t="str">
        <f>IF(OR($A264="",NOT(ISNUMBER($G264))),"",IF(AND($F264&lt;=BV$6,$G264&gt;=BV$5),IF(BV$5&gt;$N264,5,$K264)*10+IF(AND($F264&gt;=BV$5,$F264&lt;=BV$6),IF(AND($G264&gt;=BV$5,$G264&lt;=BV$6),5,IF($L264=1,2,1)),IF(AND($G264&gt;=BV$5,$G264&lt;=BV$6),IF($M264&gt;0,4,3),0)),IF(AND($D264&lt;=BV$6,$E264&gt;=BV$5),60,0)))</f>
        <v/>
      </c>
      <c r="BW264" s="80" t="str">
        <f>IF(OR($A264="",NOT(ISNUMBER($G264))),"",IF(AND($F264&lt;=BW$6,$G264&gt;=BW$5),IF(BW$5&gt;$N264,5,$K264)*10+IF(AND($F264&gt;=BW$5,$F264&lt;=BW$6),IF(AND($G264&gt;=BW$5,$G264&lt;=BW$6),5,IF($L264=1,2,1)),IF(AND($G264&gt;=BW$5,$G264&lt;=BW$6),IF($M264&gt;0,4,3),0)),IF(AND($D264&lt;=BW$6,$E264&gt;=BW$5),60,0)))</f>
        <v/>
      </c>
      <c r="BX264" s="80" t="str">
        <f>IF(OR($A264="",NOT(ISNUMBER($G264))),"",IF(AND($F264&lt;=BX$6,$G264&gt;=BX$5),IF(BX$5&gt;$N264,5,$K264)*10+IF(AND($F264&gt;=BX$5,$F264&lt;=BX$6),IF(AND($G264&gt;=BX$5,$G264&lt;=BX$6),5,IF($L264=1,2,1)),IF(AND($G264&gt;=BX$5,$G264&lt;=BX$6),IF($M264&gt;0,4,3),0)),IF(AND($D264&lt;=BX$6,$E264&gt;=BX$5),60,0)))</f>
        <v/>
      </c>
      <c r="BY264" s="80" t="str">
        <f>IF(OR($A264="",NOT(ISNUMBER($G264))),"",IF(AND($F264&lt;=BY$6,$G264&gt;=BY$5),IF(BY$5&gt;$N264,5,$K264)*10+IF(AND($F264&gt;=BY$5,$F264&lt;=BY$6),IF(AND($G264&gt;=BY$5,$G264&lt;=BY$6),5,IF($L264=1,2,1)),IF(AND($G264&gt;=BY$5,$G264&lt;=BY$6),IF($M264&gt;0,4,3),0)),IF(AND($D264&lt;=BY$6,$E264&gt;=BY$5),60,0)))</f>
        <v/>
      </c>
      <c r="BZ264" s="80" t="str">
        <f>IF(OR($A264="",NOT(ISNUMBER($G264))),"",IF(AND($F264&lt;=BZ$6,$G264&gt;=BZ$5),IF(BZ$5&gt;$N264,5,$K264)*10+IF(AND($F264&gt;=BZ$5,$F264&lt;=BZ$6),IF(AND($G264&gt;=BZ$5,$G264&lt;=BZ$6),5,IF($L264=1,2,1)),IF(AND($G264&gt;=BZ$5,$G264&lt;=BZ$6),IF($M264&gt;0,4,3),0)),IF(AND($D264&lt;=BZ$6,$E264&gt;=BZ$5),60,0)))</f>
        <v/>
      </c>
      <c r="CA264" s="80" t="str">
        <f>IF(OR($A264="",NOT(ISNUMBER($G264))),"",IF(AND($F264&lt;=CA$6,$G264&gt;=CA$5),IF(CA$5&gt;$N264,5,$K264)*10+IF(AND($F264&gt;=CA$5,$F264&lt;=CA$6),IF(AND($G264&gt;=CA$5,$G264&lt;=CA$6),5,IF($L264=1,2,1)),IF(AND($G264&gt;=CA$5,$G264&lt;=CA$6),IF($M264&gt;0,4,3),0)),IF(AND($D264&lt;=CA$6,$E264&gt;=CA$5),60,0)))</f>
        <v/>
      </c>
      <c r="CB264" s="80" t="str">
        <f>IF(OR($A264="",NOT(ISNUMBER($G264))),"",IF(AND($F264&lt;=CB$6,$G264&gt;=CB$5),IF(CB$5&gt;$N264,5,$K264)*10+IF(AND($F264&gt;=CB$5,$F264&lt;=CB$6),IF(AND($G264&gt;=CB$5,$G264&lt;=CB$6),5,IF($L264=1,2,1)),IF(AND($G264&gt;=CB$5,$G264&lt;=CB$6),IF($M264&gt;0,4,3),0)),IF(AND($D264&lt;=CB$6,$E264&gt;=CB$5),60,0)))</f>
        <v/>
      </c>
      <c r="CC264" s="80" t="str">
        <f>IF(OR($A264="",NOT(ISNUMBER($G264))),"",IF(AND($F264&lt;=CC$6,$G264&gt;=CC$5),IF(CC$5&gt;$N264,5,$K264)*10+IF(AND($F264&gt;=CC$5,$F264&lt;=CC$6),IF(AND($G264&gt;=CC$5,$G264&lt;=CC$6),5,IF($L264=1,2,1)),IF(AND($G264&gt;=CC$5,$G264&lt;=CC$6),IF($M264&gt;0,4,3),0)),IF(AND($D264&lt;=CC$6,$E264&gt;=CC$5),60,0)))</f>
        <v/>
      </c>
      <c r="CD264" s="80" t="str">
        <f>IF(OR($A264="",NOT(ISNUMBER($G264))),"",IF(AND($F264&lt;=CD$6,$G264&gt;=CD$5),IF(CD$5&gt;$N264,5,$K264)*10+IF(AND($F264&gt;=CD$5,$F264&lt;=CD$6),IF(AND($G264&gt;=CD$5,$G264&lt;=CD$6),5,IF($L264=1,2,1)),IF(AND($G264&gt;=CD$5,$G264&lt;=CD$6),IF($M264&gt;0,4,3),0)),IF(AND($D264&lt;=CD$6,$E264&gt;=CD$5),60,0)))</f>
        <v/>
      </c>
      <c r="CE264" s="80" t="str">
        <f>IF(OR($A264="",NOT(ISNUMBER($G264))),"",IF(AND($F264&lt;=CE$6,$G264&gt;=CE$5),IF(CE$5&gt;$N264,5,$K264)*10+IF(AND($F264&gt;=CE$5,$F264&lt;=CE$6),IF(AND($G264&gt;=CE$5,$G264&lt;=CE$6),5,IF($L264=1,2,1)),IF(AND($G264&gt;=CE$5,$G264&lt;=CE$6),IF($M264&gt;0,4,3),0)),IF(AND($D264&lt;=CE$6,$E264&gt;=CE$5),60,0)))</f>
        <v/>
      </c>
      <c r="CF264" s="80" t="str">
        <f>IF(OR($A264="",NOT(ISNUMBER($G264))),"",IF(AND($F264&lt;=CF$6,$G264&gt;=CF$5),IF(CF$5&gt;$N264,5,$K264)*10+IF(AND($F264&gt;=CF$5,$F264&lt;=CF$6),IF(AND($G264&gt;=CF$5,$G264&lt;=CF$6),5,IF($L264=1,2,1)),IF(AND($G264&gt;=CF$5,$G264&lt;=CF$6),IF($M264&gt;0,4,3),0)),IF(AND($D264&lt;=CF$6,$E264&gt;=CF$5),60,0)))</f>
        <v/>
      </c>
      <c r="CG264" s="80" t="str">
        <f>IF(OR($A264="",NOT(ISNUMBER($G264))),"",IF(AND($F264&lt;=CG$6,$G264&gt;=CG$5),IF(CG$5&gt;$N264,5,$K264)*10+IF(AND($F264&gt;=CG$5,$F264&lt;=CG$6),IF(AND($G264&gt;=CG$5,$G264&lt;=CG$6),5,IF($L264=1,2,1)),IF(AND($G264&gt;=CG$5,$G264&lt;=CG$6),IF($M264&gt;0,4,3),0)),IF(AND($D264&lt;=CG$6,$E264&gt;=CG$5),60,0)))</f>
        <v/>
      </c>
      <c r="CH264" s="80" t="str">
        <f>IF(OR($A264="",NOT(ISNUMBER($G264))),"",IF(AND($F264&lt;=CH$6,$G264&gt;=CH$5),IF(CH$5&gt;$N264,5,$K264)*10+IF(AND($F264&gt;=CH$5,$F264&lt;=CH$6),IF(AND($G264&gt;=CH$5,$G264&lt;=CH$6),5,IF($L264=1,2,1)),IF(AND($G264&gt;=CH$5,$G264&lt;=CH$6),IF($M264&gt;0,4,3),0)),IF(AND($D264&lt;=CH$6,$E264&gt;=CH$5),60,0)))</f>
        <v/>
      </c>
      <c r="CI264" s="80" t="str">
        <f>IF(OR($A264="",NOT(ISNUMBER($G264))),"",IF(AND($F264&lt;=CI$6,$G264&gt;=CI$5),IF(CI$5&gt;$N264,5,$K264)*10+IF(AND($F264&gt;=CI$5,$F264&lt;=CI$6),IF(AND($G264&gt;=CI$5,$G264&lt;=CI$6),5,IF($L264=1,2,1)),IF(AND($G264&gt;=CI$5,$G264&lt;=CI$6),IF($M264&gt;0,4,3),0)),IF(AND($D264&lt;=CI$6,$E264&gt;=CI$5),60,0)))</f>
        <v/>
      </c>
      <c r="CJ264" s="80" t="str">
        <f>IF(OR($A264="",NOT(ISNUMBER($G264))),"",IF(AND($F264&lt;=CJ$6,$G264&gt;=CJ$5),IF(CJ$5&gt;$N264,5,$K264)*10+IF(AND($F264&gt;=CJ$5,$F264&lt;=CJ$6),IF(AND($G264&gt;=CJ$5,$G264&lt;=CJ$6),5,IF($L264=1,2,1)),IF(AND($G264&gt;=CJ$5,$G264&lt;=CJ$6),IF($M264&gt;0,4,3),0)),IF(AND($D264&lt;=CJ$6,$E264&gt;=CJ$5),60,0)))</f>
        <v/>
      </c>
      <c r="CK264" s="80" t="str">
        <f>IF(OR($A264="",NOT(ISNUMBER($G264))),"",IF(AND($F264&lt;=CK$6,$G264&gt;=CK$5),IF(CK$5&gt;$N264,5,$K264)*10+IF(AND($F264&gt;=CK$5,$F264&lt;=CK$6),IF(AND($G264&gt;=CK$5,$G264&lt;=CK$6),5,IF($L264=1,2,1)),IF(AND($G264&gt;=CK$5,$G264&lt;=CK$6),IF($M264&gt;0,4,3),0)),IF(AND($D264&lt;=CK$6,$E264&gt;=CK$5),60,0)))</f>
        <v/>
      </c>
      <c r="CL264" s="80" t="str">
        <f>IF(OR($A264="",NOT(ISNUMBER($G264))),"",IF(AND($F264&lt;=CL$6,$G264&gt;=CL$5),IF(CL$5&gt;$N264,5,$K264)*10+IF(AND($F264&gt;=CL$5,$F264&lt;=CL$6),IF(AND($G264&gt;=CL$5,$G264&lt;=CL$6),5,IF($L264=1,2,1)),IF(AND($G264&gt;=CL$5,$G264&lt;=CL$6),IF($M264&gt;0,4,3),0)),IF(AND($D264&lt;=CL$6,$E264&gt;=CL$5),60,0)))</f>
        <v/>
      </c>
      <c r="CM264" s="80" t="str">
        <f>IF(OR($A264="",NOT(ISNUMBER($G264))),"",IF(AND($F264&lt;=CM$6,$G264&gt;=CM$5),IF(CM$5&gt;$N264,5,$K264)*10+IF(AND($F264&gt;=CM$5,$F264&lt;=CM$6),IF(AND($G264&gt;=CM$5,$G264&lt;=CM$6),5,IF($L264=1,2,1)),IF(AND($G264&gt;=CM$5,$G264&lt;=CM$6),IF($M264&gt;0,4,3),0)),IF(AND($D264&lt;=CM$6,$E264&gt;=CM$5),60,0)))</f>
        <v/>
      </c>
      <c r="CN264" s="80" t="str">
        <f>IF(OR($A264="",NOT(ISNUMBER($G264))),"",IF(AND($F264&lt;=CN$6,$G264&gt;=CN$5),IF(CN$5&gt;$N264,5,$K264)*10+IF(AND($F264&gt;=CN$5,$F264&lt;=CN$6),IF(AND($G264&gt;=CN$5,$G264&lt;=CN$6),5,IF($L264=1,2,1)),IF(AND($G264&gt;=CN$5,$G264&lt;=CN$6),IF($M264&gt;0,4,3),0)),IF(AND($D264&lt;=CN$6,$E264&gt;=CN$5),60,0)))</f>
        <v/>
      </c>
      <c r="CO264" s="80" t="str">
        <f>IF(OR($A264="",NOT(ISNUMBER($G264))),"",IF(AND($F264&lt;=CO$6,$G264&gt;=CO$5),IF(CO$5&gt;$N264,5,$K264)*10+IF(AND($F264&gt;=CO$5,$F264&lt;=CO$6),IF(AND($G264&gt;=CO$5,$G264&lt;=CO$6),5,IF($L264=1,2,1)),IF(AND($G264&gt;=CO$5,$G264&lt;=CO$6),IF($M264&gt;0,4,3),0)),IF(AND($D264&lt;=CO$6,$E264&gt;=CO$5),60,0)))</f>
        <v/>
      </c>
      <c r="CP264" s="80" t="str">
        <f>IF(OR($A264="",NOT(ISNUMBER($G264))),"",IF(AND($F264&lt;=CP$6,$G264&gt;=CP$5),IF(CP$5&gt;$N264,5,$K264)*10+IF(AND($F264&gt;=CP$5,$F264&lt;=CP$6),IF(AND($G264&gt;=CP$5,$G264&lt;=CP$6),5,IF($L264=1,2,1)),IF(AND($G264&gt;=CP$5,$G264&lt;=CP$6),IF($M264&gt;0,4,3),0)),IF(AND($D264&lt;=CP$6,$E264&gt;=CP$5),60,0)))</f>
        <v/>
      </c>
      <c r="CQ264" s="80" t="str">
        <f>IF(OR($A264="",NOT(ISNUMBER($G264))),"",IF(AND($F264&lt;=CQ$6,$G264&gt;=CQ$5),IF(CQ$5&gt;$N264,5,$K264)*10+IF(AND($F264&gt;=CQ$5,$F264&lt;=CQ$6),IF(AND($G264&gt;=CQ$5,$G264&lt;=CQ$6),5,IF($L264=1,2,1)),IF(AND($G264&gt;=CQ$5,$G264&lt;=CQ$6),IF($M264&gt;0,4,3),0)),IF(AND($D264&lt;=CQ$6,$E264&gt;=CQ$5),60,0)))</f>
        <v/>
      </c>
      <c r="CR264" s="80" t="str">
        <f>IF(OR($A264="",NOT(ISNUMBER($G264))),"",IF(AND($F264&lt;=CR$6,$G264&gt;=CR$5),IF(CR$5&gt;$N264,5,$K264)*10+IF(AND($F264&gt;=CR$5,$F264&lt;=CR$6),IF(AND($G264&gt;=CR$5,$G264&lt;=CR$6),5,IF($L264=1,2,1)),IF(AND($G264&gt;=CR$5,$G264&lt;=CR$6),IF($M264&gt;0,4,3),0)),IF(AND($D264&lt;=CR$6,$E264&gt;=CR$5),60,0)))</f>
        <v/>
      </c>
      <c r="CS264" s="80" t="str">
        <f>IF(OR($A264="",NOT(ISNUMBER($G264))),"",IF(AND($F264&lt;=CS$6,$G264&gt;=CS$5),IF(CS$5&gt;$N264,5,$K264)*10+IF(AND($F264&gt;=CS$5,$F264&lt;=CS$6),IF(AND($G264&gt;=CS$5,$G264&lt;=CS$6),5,IF($L264=1,2,1)),IF(AND($G264&gt;=CS$5,$G264&lt;=CS$6),IF($M264&gt;0,4,3),0)),IF(AND($D264&lt;=CS$6,$E264&gt;=CS$5),60,0)))</f>
        <v/>
      </c>
      <c r="CT264" s="80" t="str">
        <f>IF(OR($A264="",NOT(ISNUMBER($G264))),"",IF(AND($F264&lt;=CT$6,$G264&gt;=CT$5),IF(CT$5&gt;$N264,5,$K264)*10+IF(AND($F264&gt;=CT$5,$F264&lt;=CT$6),IF(AND($G264&gt;=CT$5,$G264&lt;=CT$6),5,IF($L264=1,2,1)),IF(AND($G264&gt;=CT$5,$G264&lt;=CT$6),IF($M264&gt;0,4,3),0)),IF(AND($D264&lt;=CT$6,$E264&gt;=CT$5),60,0)))</f>
        <v/>
      </c>
      <c r="CU264" s="80" t="str">
        <f>IF(OR($A264="",NOT(ISNUMBER($G264))),"",IF(AND($F264&lt;=CU$6,$G264&gt;=CU$5),IF(CU$5&gt;$N264,5,$K264)*10+IF(AND($F264&gt;=CU$5,$F264&lt;=CU$6),IF(AND($G264&gt;=CU$5,$G264&lt;=CU$6),5,IF($L264=1,2,1)),IF(AND($G264&gt;=CU$5,$G264&lt;=CU$6),IF($M264&gt;0,4,3),0)),IF(AND($D264&lt;=CU$6,$E264&gt;=CU$5),60,0)))</f>
        <v/>
      </c>
      <c r="CV264" s="80" t="str">
        <f>IF(OR($A264="",NOT(ISNUMBER($G264))),"",IF(AND($F264&lt;=CV$6,$G264&gt;=CV$5),IF(CV$5&gt;$N264,5,$K264)*10+IF(AND($F264&gt;=CV$5,$F264&lt;=CV$6),IF(AND($G264&gt;=CV$5,$G264&lt;=CV$6),5,IF($L264=1,2,1)),IF(AND($G264&gt;=CV$5,$G264&lt;=CV$6),IF($M264&gt;0,4,3),0)),IF(AND($D264&lt;=CV$6,$E264&gt;=CV$5),60,0)))</f>
        <v/>
      </c>
      <c r="CW264" s="80" t="str">
        <f>IF(OR($A264="",NOT(ISNUMBER($G264))),"",IF(AND($F264&lt;=CW$6,$G264&gt;=CW$5),IF(CW$5&gt;$N264,5,$K264)*10+IF(AND($F264&gt;=CW$5,$F264&lt;=CW$6),IF(AND($G264&gt;=CW$5,$G264&lt;=CW$6),5,IF($L264=1,2,1)),IF(AND($G264&gt;=CW$5,$G264&lt;=CW$6),IF($M264&gt;0,4,3),0)),IF(AND($D264&lt;=CW$6,$E264&gt;=CW$5),60,0)))</f>
        <v/>
      </c>
      <c r="CX264" s="80" t="str">
        <f>IF(OR($A264="",NOT(ISNUMBER($G264))),"",IF(AND($F264&lt;=CX$6,$G264&gt;=CX$5),IF(CX$5&gt;$N264,5,$K264)*10+IF(AND($F264&gt;=CX$5,$F264&lt;=CX$6),IF(AND($G264&gt;=CX$5,$G264&lt;=CX$6),5,IF($L264=1,2,1)),IF(AND($G264&gt;=CX$5,$G264&lt;=CX$6),IF($M264&gt;0,4,3),0)),IF(AND($D264&lt;=CX$6,$E264&gt;=CX$5),60,0)))</f>
        <v/>
      </c>
      <c r="CY264" s="80" t="str">
        <f>IF(OR($A264="",NOT(ISNUMBER($G264))),"",IF(AND($F264&lt;=CY$6,$G264&gt;=CY$5),IF(CY$5&gt;$N264,5,$K264)*10+IF(AND($F264&gt;=CY$5,$F264&lt;=CY$6),IF(AND($G264&gt;=CY$5,$G264&lt;=CY$6),5,IF($L264=1,2,1)),IF(AND($G264&gt;=CY$5,$G264&lt;=CY$6),IF($M264&gt;0,4,3),0)),IF(AND($D264&lt;=CY$6,$E264&gt;=CY$5),60,0)))</f>
        <v/>
      </c>
      <c r="CZ264" s="80" t="str">
        <f>IF(OR($A264="",NOT(ISNUMBER($G264))),"",IF(AND($F264&lt;=CZ$6,$G264&gt;=CZ$5),IF(CZ$5&gt;$N264,5,$K264)*10+IF(AND($F264&gt;=CZ$5,$F264&lt;=CZ$6),IF(AND($G264&gt;=CZ$5,$G264&lt;=CZ$6),5,IF($L264=1,2,1)),IF(AND($G264&gt;=CZ$5,$G264&lt;=CZ$6),IF($M264&gt;0,4,3),0)),IF(AND($D264&lt;=CZ$6,$E264&gt;=CZ$5),60,0)))</f>
        <v/>
      </c>
      <c r="DA264" s="80" t="str">
        <f>IF(OR($A264="",NOT(ISNUMBER($G264))),"",IF(AND($F264&lt;=DA$6,$G264&gt;=DA$5),IF(DA$5&gt;$N264,5,$K264)*10+IF(AND($F264&gt;=DA$5,$F264&lt;=DA$6),IF(AND($G264&gt;=DA$5,$G264&lt;=DA$6),5,IF($L264=1,2,1)),IF(AND($G264&gt;=DA$5,$G264&lt;=DA$6),IF($M264&gt;0,4,3),0)),IF(AND($D264&lt;=DA$6,$E264&gt;=DA$5),60,0)))</f>
        <v/>
      </c>
      <c r="DB264" s="80" t="str">
        <f>IF(OR($A264="",NOT(ISNUMBER($G264))),"",IF(AND($F264&lt;=DB$6,$G264&gt;=DB$5),IF(DB$5&gt;$N264,5,$K264)*10+IF(AND($F264&gt;=DB$5,$F264&lt;=DB$6),IF(AND($G264&gt;=DB$5,$G264&lt;=DB$6),5,IF($L264=1,2,1)),IF(AND($G264&gt;=DB$5,$G264&lt;=DB$6),IF($M264&gt;0,4,3),0)),IF(AND($D264&lt;=DB$6,$E264&gt;=DB$5),60,0)))</f>
        <v/>
      </c>
      <c r="DC264" s="80" t="str">
        <f>IF(OR($A264="",NOT(ISNUMBER($G264))),"",IF(AND($F264&lt;=DC$6,$G264&gt;=DC$5),IF(DC$5&gt;$N264,5,$K264)*10+IF(AND($F264&gt;=DC$5,$F264&lt;=DC$6),IF(AND($G264&gt;=DC$5,$G264&lt;=DC$6),5,IF($L264=1,2,1)),IF(AND($G264&gt;=DC$5,$G264&lt;=DC$6),IF($M264&gt;0,4,3),0)),IF(AND($D264&lt;=DC$6,$E264&gt;=DC$5),60,0)))</f>
        <v/>
      </c>
      <c r="DD264" s="80" t="str">
        <f>IF(OR($A264="",NOT(ISNUMBER($G264))),"",IF(AND($F264&lt;=DD$6,$G264&gt;=DD$5),IF(DD$5&gt;$N264,5,$K264)*10+IF(AND($F264&gt;=DD$5,$F264&lt;=DD$6),IF(AND($G264&gt;=DD$5,$G264&lt;=DD$6),5,IF($L264=1,2,1)),IF(AND($G264&gt;=DD$5,$G264&lt;=DD$6),IF($M264&gt;0,4,3),0)),IF(AND($D264&lt;=DD$6,$E264&gt;=DD$5),60,0)))</f>
        <v/>
      </c>
      <c r="DE264" s="80" t="str">
        <f>IF(OR($A264="",NOT(ISNUMBER($G264))),"",IF(AND($F264&lt;=DE$6,$G264&gt;=DE$5),IF(DE$5&gt;$N264,5,$K264)*10+IF(AND($F264&gt;=DE$5,$F264&lt;=DE$6),IF(AND($G264&gt;=DE$5,$G264&lt;=DE$6),5,IF($L264=1,2,1)),IF(AND($G264&gt;=DE$5,$G264&lt;=DE$6),IF($M264&gt;0,4,3),0)),IF(AND($D264&lt;=DE$6,$E264&gt;=DE$5),60,0)))</f>
        <v/>
      </c>
      <c r="DF264" s="80" t="str">
        <f>IF(OR($A264="",NOT(ISNUMBER($G264))),"",IF(AND($F264&lt;=DF$6,$G264&gt;=DF$5),IF(DF$5&gt;$N264,5,$K264)*10+IF(AND($F264&gt;=DF$5,$F264&lt;=DF$6),IF(AND($G264&gt;=DF$5,$G264&lt;=DF$6),5,IF($L264=1,2,1)),IF(AND($G264&gt;=DF$5,$G264&lt;=DF$6),IF($M264&gt;0,4,3),0)),IF(AND($D264&lt;=DF$6,$E264&gt;=DF$5),60,0)))</f>
        <v/>
      </c>
      <c r="DG264" s="80" t="str">
        <f>IF(OR($A264="",NOT(ISNUMBER($G264))),"",IF(AND($F264&lt;=DG$6,$G264&gt;=DG$5),IF(DG$5&gt;$N264,5,$K264)*10+IF(AND($F264&gt;=DG$5,$F264&lt;=DG$6),IF(AND($G264&gt;=DG$5,$G264&lt;=DG$6),5,IF($L264=1,2,1)),IF(AND($G264&gt;=DG$5,$G264&lt;=DG$6),IF($M264&gt;0,4,3),0)),IF(AND($D264&lt;=DG$6,$E264&gt;=DG$5),60,0)))</f>
        <v/>
      </c>
      <c r="DH264" s="80" t="str">
        <f>IF(OR($A264="",NOT(ISNUMBER($G264))),"",IF(AND($F264&lt;=DH$6,$G264&gt;=DH$5),IF(DH$5&gt;$N264,5,$K264)*10+IF(AND($F264&gt;=DH$5,$F264&lt;=DH$6),IF(AND($G264&gt;=DH$5,$G264&lt;=DH$6),5,IF($L264=1,2,1)),IF(AND($G264&gt;=DH$5,$G264&lt;=DH$6),IF($M264&gt;0,4,3),0)),IF(AND($D264&lt;=DH$6,$E264&gt;=DH$5),60,0)))</f>
        <v/>
      </c>
      <c r="DI264" s="80" t="str">
        <f>IF(OR($A264="",NOT(ISNUMBER($G264))),"",IF(AND($F264&lt;=DI$6,$G264&gt;=DI$5),IF(DI$5&gt;$N264,5,$K264)*10+IF(AND($F264&gt;=DI$5,$F264&lt;=DI$6),IF(AND($G264&gt;=DI$5,$G264&lt;=DI$6),5,IF($L264=1,2,1)),IF(AND($G264&gt;=DI$5,$G264&lt;=DI$6),IF($M264&gt;0,4,3),0)),IF(AND($D264&lt;=DI$6,$E264&gt;=DI$5),60,0)))</f>
        <v/>
      </c>
      <c r="DJ264" s="80" t="str">
        <f>IF(OR($A264="",NOT(ISNUMBER($G264))),"",IF(AND($F264&lt;=DJ$6,$G264&gt;=DJ$5),IF(DJ$5&gt;$N264,5,$K264)*10+IF(AND($F264&gt;=DJ$5,$F264&lt;=DJ$6),IF(AND($G264&gt;=DJ$5,$G264&lt;=DJ$6),5,IF($L264=1,2,1)),IF(AND($G264&gt;=DJ$5,$G264&lt;=DJ$6),IF($M264&gt;0,4,3),0)),IF(AND($D264&lt;=DJ$6,$E264&gt;=DJ$5),60,0)))</f>
        <v/>
      </c>
      <c r="DK264" s="80" t="str">
        <f>IF(OR($A264="",NOT(ISNUMBER($G264))),"",IF(AND($F264&lt;=DK$6,$G264&gt;=DK$5),IF(DK$5&gt;$N264,5,$K264)*10+IF(AND($F264&gt;=DK$5,$F264&lt;=DK$6),IF(AND($G264&gt;=DK$5,$G264&lt;=DK$6),5,IF($L264=1,2,1)),IF(AND($G264&gt;=DK$5,$G264&lt;=DK$6),IF($M264&gt;0,4,3),0)),IF(AND($D264&lt;=DK$6,$E264&gt;=DK$5),60,0)))</f>
        <v/>
      </c>
      <c r="DL264" s="80" t="str">
        <f>IF(OR($A264="",NOT(ISNUMBER($G264))),"",IF(AND($F264&lt;=DL$6,$G264&gt;=DL$5),IF(DL$5&gt;$N264,5,$K264)*10+IF(AND($F264&gt;=DL$5,$F264&lt;=DL$6),IF(AND($G264&gt;=DL$5,$G264&lt;=DL$6),5,IF($L264=1,2,1)),IF(AND($G264&gt;=DL$5,$G264&lt;=DL$6),IF($M264&gt;0,4,3),0)),IF(AND($D264&lt;=DL$6,$E264&gt;=DL$5),60,0)))</f>
        <v/>
      </c>
      <c r="DM264" s="80" t="str">
        <f>IF(OR($A264="",NOT(ISNUMBER($G264))),"",IF(AND($F264&lt;=DM$6,$G264&gt;=DM$5),IF(DM$5&gt;$N264,5,$K264)*10+IF(AND($F264&gt;=DM$5,$F264&lt;=DM$6),IF(AND($G264&gt;=DM$5,$G264&lt;=DM$6),5,IF($L264=1,2,1)),IF(AND($G264&gt;=DM$5,$G264&lt;=DM$6),IF($M264&gt;0,4,3),0)),IF(AND($D264&lt;=DM$6,$E264&gt;=DM$5),60,0)))</f>
        <v/>
      </c>
      <c r="DN264" s="80" t="str">
        <f>IF(OR($A264="",NOT(ISNUMBER($G264))),"",IF(AND($F264&lt;=DN$6,$G264&gt;=DN$5),IF(DN$5&gt;$N264,5,$K264)*10+IF(AND($F264&gt;=DN$5,$F264&lt;=DN$6),IF(AND($G264&gt;=DN$5,$G264&lt;=DN$6),5,IF($L264=1,2,1)),IF(AND($G264&gt;=DN$5,$G264&lt;=DN$6),IF($M264&gt;0,4,3),0)),IF(AND($D264&lt;=DN$6,$E264&gt;=DN$5),60,0)))</f>
        <v/>
      </c>
      <c r="DO264" s="80" t="str">
        <f>IF(OR($A264="",NOT(ISNUMBER($G264))),"",IF(AND($F264&lt;=DO$6,$G264&gt;=DO$5),IF(DO$5&gt;$N264,5,$K264)*10+IF(AND($F264&gt;=DO$5,$F264&lt;=DO$6),IF(AND($G264&gt;=DO$5,$G264&lt;=DO$6),5,IF($L264=1,2,1)),IF(AND($G264&gt;=DO$5,$G264&lt;=DO$6),IF($M264&gt;0,4,3),0)),IF(AND($D264&lt;=DO$6,$E264&gt;=DO$5),60,0)))</f>
        <v/>
      </c>
      <c r="DP264" s="80" t="str">
        <f>IF(OR($A264="",NOT(ISNUMBER($G264))),"",IF(AND($F264&lt;=DP$6,$G264&gt;=DP$5),IF(DP$5&gt;$N264,5,$K264)*10+IF(AND($F264&gt;=DP$5,$F264&lt;=DP$6),IF(AND($G264&gt;=DP$5,$G264&lt;=DP$6),5,IF($L264=1,2,1)),IF(AND($G264&gt;=DP$5,$G264&lt;=DP$6),IF($M264&gt;0,4,3),0)),IF(AND($D264&lt;=DP$6,$E264&gt;=DP$5),60,0)))</f>
        <v/>
      </c>
      <c r="DQ264" s="80" t="str">
        <f>IF(OR($A264="",NOT(ISNUMBER($G264))),"",IF(AND($F264&lt;=DQ$6,$G264&gt;=DQ$5),IF(DQ$5&gt;$N264,5,$K264)*10+IF(AND($F264&gt;=DQ$5,$F264&lt;=DQ$6),IF(AND($G264&gt;=DQ$5,$G264&lt;=DQ$6),5,IF($L264=1,2,1)),IF(AND($G264&gt;=DQ$5,$G264&lt;=DQ$6),IF($M264&gt;0,4,3),0)),IF(AND($D264&lt;=DQ$6,$E264&gt;=DQ$5),60,0)))</f>
        <v/>
      </c>
      <c r="DR264" s="80" t="str">
        <f>IF(OR($A264="",NOT(ISNUMBER($G264))),"",IF(AND($F264&lt;=DR$6,$G264&gt;=DR$5),IF(DR$5&gt;$N264,5,$K264)*10+IF(AND($F264&gt;=DR$5,$F264&lt;=DR$6),IF(AND($G264&gt;=DR$5,$G264&lt;=DR$6),5,IF($L264=1,2,1)),IF(AND($G264&gt;=DR$5,$G264&lt;=DR$6),IF($M264&gt;0,4,3),0)),IF(AND($D264&lt;=DR$6,$E264&gt;=DR$5),60,0)))</f>
        <v/>
      </c>
      <c r="DS264" s="80" t="str">
        <f>IF(OR($A264="",NOT(ISNUMBER($G264))),"",IF(AND($F264&lt;=DS$6,$G264&gt;=DS$5),IF(DS$5&gt;$N264,5,$K264)*10+IF(AND($F264&gt;=DS$5,$F264&lt;=DS$6),IF(AND($G264&gt;=DS$5,$G264&lt;=DS$6),5,IF($L264=1,2,1)),IF(AND($G264&gt;=DS$5,$G264&lt;=DS$6),IF($M264&gt;0,4,3),0)),IF(AND($D264&lt;=DS$6,$E264&gt;=DS$5),60,0)))</f>
        <v/>
      </c>
      <c r="DT264" s="80" t="str">
        <f>IF(OR($A264="",NOT(ISNUMBER($G264))),"",IF(AND($F264&lt;=DT$6,$G264&gt;=DT$5),IF(DT$5&gt;$N264,5,$K264)*10+IF(AND($F264&gt;=DT$5,$F264&lt;=DT$6),IF(AND($G264&gt;=DT$5,$G264&lt;=DT$6),5,IF($L264=1,2,1)),IF(AND($G264&gt;=DT$5,$G264&lt;=DT$6),IF($M264&gt;0,4,3),0)),IF(AND($D264&lt;=DT$6,$E264&gt;=DT$5),60,0)))</f>
        <v/>
      </c>
      <c r="DU264" s="80" t="str">
        <f>IF(OR($A264="",NOT(ISNUMBER($G264))),"",IF(AND($F264&lt;=DU$6,$G264&gt;=DU$5),IF(DU$5&gt;$N264,5,$K264)*10+IF(AND($F264&gt;=DU$5,$F264&lt;=DU$6),IF(AND($G264&gt;=DU$5,$G264&lt;=DU$6),5,IF($L264=1,2,1)),IF(AND($G264&gt;=DU$5,$G264&lt;=DU$6),IF($M264&gt;0,4,3),0)),IF(AND($D264&lt;=DU$6,$E264&gt;=DU$5),60,0)))</f>
        <v/>
      </c>
      <c r="DV264" s="80" t="str">
        <f>IF(OR($A264="",NOT(ISNUMBER($G264))),"",IF(AND($F264&lt;=DV$6,$G264&gt;=DV$5),IF(DV$5&gt;$N264,5,$K264)*10+IF(AND($F264&gt;=DV$5,$F264&lt;=DV$6),IF(AND($G264&gt;=DV$5,$G264&lt;=DV$6),5,IF($L264=1,2,1)),IF(AND($G264&gt;=DV$5,$G264&lt;=DV$6),IF($M264&gt;0,4,3),0)),IF(AND($D264&lt;=DV$6,$E264&gt;=DV$5),60,0)))</f>
        <v/>
      </c>
      <c r="DW264" s="80" t="str">
        <f>IF(OR($A264="",NOT(ISNUMBER($G264))),"",IF(AND($F264&lt;=DW$6,$G264&gt;=DW$5),IF(DW$5&gt;$N264,5,$K264)*10+IF(AND($F264&gt;=DW$5,$F264&lt;=DW$6),IF(AND($G264&gt;=DW$5,$G264&lt;=DW$6),5,IF($L264=1,2,1)),IF(AND($G264&gt;=DW$5,$G264&lt;=DW$6),IF($M264&gt;0,4,3),0)),IF(AND($D264&lt;=DW$6,$E264&gt;=DW$5),60,0)))</f>
        <v/>
      </c>
      <c r="DX264" s="80" t="str">
        <f>IF(OR($A264="",NOT(ISNUMBER($G264))),"",IF(AND($F264&lt;=DX$6,$G264&gt;=DX$5),IF(DX$5&gt;$N264,5,$K264)*10+IF(AND($F264&gt;=DX$5,$F264&lt;=DX$6),IF(AND($G264&gt;=DX$5,$G264&lt;=DX$6),5,IF($L264=1,2,1)),IF(AND($G264&gt;=DX$5,$G264&lt;=DX$6),IF($M264&gt;0,4,3),0)),IF(AND($D264&lt;=DX$6,$E264&gt;=DX$5),60,0)))</f>
        <v/>
      </c>
      <c r="DY264" s="80" t="str">
        <f>IF(OR($A264="",NOT(ISNUMBER($G264))),"",IF(AND($F264&lt;=DY$6,$G264&gt;=DY$5),IF(DY$5&gt;$N264,5,$K264)*10+IF(AND($F264&gt;=DY$5,$F264&lt;=DY$6),IF(AND($G264&gt;=DY$5,$G264&lt;=DY$6),5,IF($L264=1,2,1)),IF(AND($G264&gt;=DY$5,$G264&lt;=DY$6),IF($M264&gt;0,4,3),0)),IF(AND($D264&lt;=DY$6,$E264&gt;=DY$5),60,0)))</f>
        <v/>
      </c>
      <c r="DZ264" s="80" t="str">
        <f>IF(OR($A264="",NOT(ISNUMBER($G264))),"",IF(AND($F264&lt;=DZ$6,$G264&gt;=DZ$5),IF(DZ$5&gt;$N264,5,$K264)*10+IF(AND($F264&gt;=DZ$5,$F264&lt;=DZ$6),IF(AND($G264&gt;=DZ$5,$G264&lt;=DZ$6),5,IF($L264=1,2,1)),IF(AND($G264&gt;=DZ$5,$G264&lt;=DZ$6),IF($M264&gt;0,4,3),0)),IF(AND($D264&lt;=DZ$6,$E264&gt;=DZ$5),60,0)))</f>
        <v/>
      </c>
      <c r="EA264" s="80" t="str">
        <f>IF(OR($A264="",NOT(ISNUMBER($G264))),"",IF(AND($F264&lt;=EA$6,$G264&gt;=EA$5),IF(EA$5&gt;$N264,5,$K264)*10+IF(AND($F264&gt;=EA$5,$F264&lt;=EA$6),IF(AND($G264&gt;=EA$5,$G264&lt;=EA$6),5,IF($L264=1,2,1)),IF(AND($G264&gt;=EA$5,$G264&lt;=EA$6),IF($M264&gt;0,4,3),0)),IF(AND($D264&lt;=EA$6,$E264&gt;=EA$5),60,0)))</f>
        <v/>
      </c>
      <c r="EB264" s="80" t="str">
        <f>IF(OR($A264="",NOT(ISNUMBER($G264))),"",IF(AND($F264&lt;=EB$6,$G264&gt;=EB$5),IF(EB$5&gt;$N264,5,$K264)*10+IF(AND($F264&gt;=EB$5,$F264&lt;=EB$6),IF(AND($G264&gt;=EB$5,$G264&lt;=EB$6),5,IF($L264=1,2,1)),IF(AND($G264&gt;=EB$5,$G264&lt;=EB$6),IF($M264&gt;0,4,3),0)),IF(AND($D264&lt;=EB$6,$E264&gt;=EB$5),60,0)))</f>
        <v/>
      </c>
      <c r="EC264" s="80" t="str">
        <f>IF(OR($A264="",NOT(ISNUMBER($G264))),"",IF(AND($F264&lt;=EC$6,$G264&gt;=EC$5),IF(EC$5&gt;$N264,5,$K264)*10+IF(AND($F264&gt;=EC$5,$F264&lt;=EC$6),IF(AND($G264&gt;=EC$5,$G264&lt;=EC$6),5,IF($L264=1,2,1)),IF(AND($G264&gt;=EC$5,$G264&lt;=EC$6),IF($M264&gt;0,4,3),0)),IF(AND($D264&lt;=EC$6,$E264&gt;=EC$5),60,0)))</f>
        <v/>
      </c>
      <c r="ED264" s="80" t="str">
        <f>IF(OR($A264="",NOT(ISNUMBER($G264))),"",IF(AND($F264&lt;=ED$6,$G264&gt;=ED$5),IF(ED$5&gt;$N264,5,$K264)*10+IF(AND($F264&gt;=ED$5,$F264&lt;=ED$6),IF(AND($G264&gt;=ED$5,$G264&lt;=ED$6),5,IF($L264=1,2,1)),IF(AND($G264&gt;=ED$5,$G264&lt;=ED$6),IF($M264&gt;0,4,3),0)),IF(AND($D264&lt;=ED$6,$E264&gt;=ED$5),60,0)))</f>
        <v/>
      </c>
    </row>
    <row r="265" ht="18" customHeight="1">
      <c r="A265" s="52" t="str">
        <f>IF(Tasks!$B265="","",Tasks!$A265)</f>
        <v/>
      </c>
      <c r="B265" s="78" t="str">
        <f>IF(Tasks!$B265="","",Tasks!$B265)</f>
        <v/>
      </c>
      <c r="C265" s="25" t="str">
        <f>IF($B265="","",IF(AND(Tasks!$D265="",Tasks!$G265=""),"-",IF(Tasks!$D265="","",Tasks!$D265&amp;IF(OR(Tasks!$E265="",Tasks!$E265="FS"),IF(N(Tasks!$F265)=0,"","FS"),Tasks!$E265)&amp;IF(N(Tasks!$F265)=0,"",IF(Tasks!$F265&gt;0,"+","")&amp;Tasks!$F265))&amp;IF(AND(Tasks!$D265&lt;&gt;"",Tasks!$G265&lt;&gt;""),", ","")&amp;IF(Tasks!$G265="","",Tasks!$G265&amp;IF(OR(Tasks!$H265="",Tasks!$H265="FS"),IF(N(Tasks!$I265)=0,"","FS"),Tasks!$H265)&amp;IF(N(Tasks!$I265)=0,"",IF(Tasks!$I265&gt;0,"+","")&amp;Tasks!$I265))))</f>
        <v/>
      </c>
      <c r="D265" s="51" t="str">
        <f>IF(OR($B265="",Tasks!$Q265=""),"",Tasks!$Q265)</f>
        <v/>
      </c>
      <c r="E265" s="51" t="str">
        <f>IF(OR($B265="",Tasks!$R265=""),"",Tasks!$R265)</f>
        <v/>
      </c>
      <c r="F265" s="51" t="str">
        <f>IF(OR($B265="",Tasks!$S265=""),"",Tasks!$S265)</f>
        <v/>
      </c>
      <c r="G265" s="51" t="str">
        <f>IF(OR($B265="",Tasks!$T265=""),"",Tasks!$T265)</f>
        <v/>
      </c>
      <c r="H265" s="52" t="str">
        <f>IF($B265="","",Tasks!$AE265)</f>
        <v/>
      </c>
      <c r="I265" s="79" t="str">
        <f>IF($B265="","",Tasks!$AF265)</f>
        <v/>
      </c>
      <c r="J265" s="53" t="str">
        <f>IF(OR($B265="",Tasks!$V265=""),"",Tasks!$V265)</f>
        <v/>
      </c>
      <c r="K265" s="52" t="str">
        <f>IF($B265="","",Tasks!$AA265)</f>
        <v/>
      </c>
      <c r="L265" s="52" t="str">
        <f>IF($B265="","",Tasks!$AB265)</f>
        <v/>
      </c>
      <c r="M265" s="52" t="str">
        <f>IF($B265="","",Tasks!$Z265)</f>
        <v/>
      </c>
      <c r="N265" s="52" t="str">
        <f>IF(OR($B265="",Tasks!$AG265=""),"",Tasks!$AG265)</f>
        <v/>
      </c>
      <c r="O265" s="80" t="str">
        <f>IF(OR($A265="",NOT(ISNUMBER($G265))),"",IF(AND($F265&lt;=O$6,$G265&gt;=O$5),IF(O$5&gt;$N265,5,$K265)*10+IF(AND($F265&gt;=O$5,$F265&lt;=O$6),IF(AND($G265&gt;=O$5,$G265&lt;=O$6),5,IF($L265=1,2,1)),IF(AND($G265&gt;=O$5,$G265&lt;=O$6),IF($M265&gt;0,4,3),0)),IF(AND($D265&lt;=O$6,$E265&gt;=O$5),60,0)))</f>
        <v/>
      </c>
      <c r="P265" s="80" t="str">
        <f>IF(OR($A265="",NOT(ISNUMBER($G265))),"",IF(AND($F265&lt;=P$6,$G265&gt;=P$5),IF(P$5&gt;$N265,5,$K265)*10+IF(AND($F265&gt;=P$5,$F265&lt;=P$6),IF(AND($G265&gt;=P$5,$G265&lt;=P$6),5,IF($L265=1,2,1)),IF(AND($G265&gt;=P$5,$G265&lt;=P$6),IF($M265&gt;0,4,3),0)),IF(AND($D265&lt;=P$6,$E265&gt;=P$5),60,0)))</f>
        <v/>
      </c>
      <c r="Q265" s="80" t="str">
        <f>IF(OR($A265="",NOT(ISNUMBER($G265))),"",IF(AND($F265&lt;=Q$6,$G265&gt;=Q$5),IF(Q$5&gt;$N265,5,$K265)*10+IF(AND($F265&gt;=Q$5,$F265&lt;=Q$6),IF(AND($G265&gt;=Q$5,$G265&lt;=Q$6),5,IF($L265=1,2,1)),IF(AND($G265&gt;=Q$5,$G265&lt;=Q$6),IF($M265&gt;0,4,3),0)),IF(AND($D265&lt;=Q$6,$E265&gt;=Q$5),60,0)))</f>
        <v/>
      </c>
      <c r="R265" s="80" t="str">
        <f>IF(OR($A265="",NOT(ISNUMBER($G265))),"",IF(AND($F265&lt;=R$6,$G265&gt;=R$5),IF(R$5&gt;$N265,5,$K265)*10+IF(AND($F265&gt;=R$5,$F265&lt;=R$6),IF(AND($G265&gt;=R$5,$G265&lt;=R$6),5,IF($L265=1,2,1)),IF(AND($G265&gt;=R$5,$G265&lt;=R$6),IF($M265&gt;0,4,3),0)),IF(AND($D265&lt;=R$6,$E265&gt;=R$5),60,0)))</f>
        <v/>
      </c>
      <c r="S265" s="80" t="str">
        <f>IF(OR($A265="",NOT(ISNUMBER($G265))),"",IF(AND($F265&lt;=S$6,$G265&gt;=S$5),IF(S$5&gt;$N265,5,$K265)*10+IF(AND($F265&gt;=S$5,$F265&lt;=S$6),IF(AND($G265&gt;=S$5,$G265&lt;=S$6),5,IF($L265=1,2,1)),IF(AND($G265&gt;=S$5,$G265&lt;=S$6),IF($M265&gt;0,4,3),0)),IF(AND($D265&lt;=S$6,$E265&gt;=S$5),60,0)))</f>
        <v/>
      </c>
      <c r="T265" s="80" t="str">
        <f>IF(OR($A265="",NOT(ISNUMBER($G265))),"",IF(AND($F265&lt;=T$6,$G265&gt;=T$5),IF(T$5&gt;$N265,5,$K265)*10+IF(AND($F265&gt;=T$5,$F265&lt;=T$6),IF(AND($G265&gt;=T$5,$G265&lt;=T$6),5,IF($L265=1,2,1)),IF(AND($G265&gt;=T$5,$G265&lt;=T$6),IF($M265&gt;0,4,3),0)),IF(AND($D265&lt;=T$6,$E265&gt;=T$5),60,0)))</f>
        <v/>
      </c>
      <c r="U265" s="80" t="str">
        <f>IF(OR($A265="",NOT(ISNUMBER($G265))),"",IF(AND($F265&lt;=U$6,$G265&gt;=U$5),IF(U$5&gt;$N265,5,$K265)*10+IF(AND($F265&gt;=U$5,$F265&lt;=U$6),IF(AND($G265&gt;=U$5,$G265&lt;=U$6),5,IF($L265=1,2,1)),IF(AND($G265&gt;=U$5,$G265&lt;=U$6),IF($M265&gt;0,4,3),0)),IF(AND($D265&lt;=U$6,$E265&gt;=U$5),60,0)))</f>
        <v/>
      </c>
      <c r="V265" s="80" t="str">
        <f>IF(OR($A265="",NOT(ISNUMBER($G265))),"",IF(AND($F265&lt;=V$6,$G265&gt;=V$5),IF(V$5&gt;$N265,5,$K265)*10+IF(AND($F265&gt;=V$5,$F265&lt;=V$6),IF(AND($G265&gt;=V$5,$G265&lt;=V$6),5,IF($L265=1,2,1)),IF(AND($G265&gt;=V$5,$G265&lt;=V$6),IF($M265&gt;0,4,3),0)),IF(AND($D265&lt;=V$6,$E265&gt;=V$5),60,0)))</f>
        <v/>
      </c>
      <c r="W265" s="80" t="str">
        <f>IF(OR($A265="",NOT(ISNUMBER($G265))),"",IF(AND($F265&lt;=W$6,$G265&gt;=W$5),IF(W$5&gt;$N265,5,$K265)*10+IF(AND($F265&gt;=W$5,$F265&lt;=W$6),IF(AND($G265&gt;=W$5,$G265&lt;=W$6),5,IF($L265=1,2,1)),IF(AND($G265&gt;=W$5,$G265&lt;=W$6),IF($M265&gt;0,4,3),0)),IF(AND($D265&lt;=W$6,$E265&gt;=W$5),60,0)))</f>
        <v/>
      </c>
      <c r="X265" s="80" t="str">
        <f>IF(OR($A265="",NOT(ISNUMBER($G265))),"",IF(AND($F265&lt;=X$6,$G265&gt;=X$5),IF(X$5&gt;$N265,5,$K265)*10+IF(AND($F265&gt;=X$5,$F265&lt;=X$6),IF(AND($G265&gt;=X$5,$G265&lt;=X$6),5,IF($L265=1,2,1)),IF(AND($G265&gt;=X$5,$G265&lt;=X$6),IF($M265&gt;0,4,3),0)),IF(AND($D265&lt;=X$6,$E265&gt;=X$5),60,0)))</f>
        <v/>
      </c>
      <c r="Y265" s="80" t="str">
        <f>IF(OR($A265="",NOT(ISNUMBER($G265))),"",IF(AND($F265&lt;=Y$6,$G265&gt;=Y$5),IF(Y$5&gt;$N265,5,$K265)*10+IF(AND($F265&gt;=Y$5,$F265&lt;=Y$6),IF(AND($G265&gt;=Y$5,$G265&lt;=Y$6),5,IF($L265=1,2,1)),IF(AND($G265&gt;=Y$5,$G265&lt;=Y$6),IF($M265&gt;0,4,3),0)),IF(AND($D265&lt;=Y$6,$E265&gt;=Y$5),60,0)))</f>
        <v/>
      </c>
      <c r="Z265" s="80" t="str">
        <f>IF(OR($A265="",NOT(ISNUMBER($G265))),"",IF(AND($F265&lt;=Z$6,$G265&gt;=Z$5),IF(Z$5&gt;$N265,5,$K265)*10+IF(AND($F265&gt;=Z$5,$F265&lt;=Z$6),IF(AND($G265&gt;=Z$5,$G265&lt;=Z$6),5,IF($L265=1,2,1)),IF(AND($G265&gt;=Z$5,$G265&lt;=Z$6),IF($M265&gt;0,4,3),0)),IF(AND($D265&lt;=Z$6,$E265&gt;=Z$5),60,0)))</f>
        <v/>
      </c>
      <c r="AA265" s="80" t="str">
        <f>IF(OR($A265="",NOT(ISNUMBER($G265))),"",IF(AND($F265&lt;=AA$6,$G265&gt;=AA$5),IF(AA$5&gt;$N265,5,$K265)*10+IF(AND($F265&gt;=AA$5,$F265&lt;=AA$6),IF(AND($G265&gt;=AA$5,$G265&lt;=AA$6),5,IF($L265=1,2,1)),IF(AND($G265&gt;=AA$5,$G265&lt;=AA$6),IF($M265&gt;0,4,3),0)),IF(AND($D265&lt;=AA$6,$E265&gt;=AA$5),60,0)))</f>
        <v/>
      </c>
      <c r="AB265" s="80" t="str">
        <f>IF(OR($A265="",NOT(ISNUMBER($G265))),"",IF(AND($F265&lt;=AB$6,$G265&gt;=AB$5),IF(AB$5&gt;$N265,5,$K265)*10+IF(AND($F265&gt;=AB$5,$F265&lt;=AB$6),IF(AND($G265&gt;=AB$5,$G265&lt;=AB$6),5,IF($L265=1,2,1)),IF(AND($G265&gt;=AB$5,$G265&lt;=AB$6),IF($M265&gt;0,4,3),0)),IF(AND($D265&lt;=AB$6,$E265&gt;=AB$5),60,0)))</f>
        <v/>
      </c>
      <c r="AC265" s="80" t="str">
        <f>IF(OR($A265="",NOT(ISNUMBER($G265))),"",IF(AND($F265&lt;=AC$6,$G265&gt;=AC$5),IF(AC$5&gt;$N265,5,$K265)*10+IF(AND($F265&gt;=AC$5,$F265&lt;=AC$6),IF(AND($G265&gt;=AC$5,$G265&lt;=AC$6),5,IF($L265=1,2,1)),IF(AND($G265&gt;=AC$5,$G265&lt;=AC$6),IF($M265&gt;0,4,3),0)),IF(AND($D265&lt;=AC$6,$E265&gt;=AC$5),60,0)))</f>
        <v/>
      </c>
      <c r="AD265" s="80" t="str">
        <f>IF(OR($A265="",NOT(ISNUMBER($G265))),"",IF(AND($F265&lt;=AD$6,$G265&gt;=AD$5),IF(AD$5&gt;$N265,5,$K265)*10+IF(AND($F265&gt;=AD$5,$F265&lt;=AD$6),IF(AND($G265&gt;=AD$5,$G265&lt;=AD$6),5,IF($L265=1,2,1)),IF(AND($G265&gt;=AD$5,$G265&lt;=AD$6),IF($M265&gt;0,4,3),0)),IF(AND($D265&lt;=AD$6,$E265&gt;=AD$5),60,0)))</f>
        <v/>
      </c>
      <c r="AE265" s="80" t="str">
        <f>IF(OR($A265="",NOT(ISNUMBER($G265))),"",IF(AND($F265&lt;=AE$6,$G265&gt;=AE$5),IF(AE$5&gt;$N265,5,$K265)*10+IF(AND($F265&gt;=AE$5,$F265&lt;=AE$6),IF(AND($G265&gt;=AE$5,$G265&lt;=AE$6),5,IF($L265=1,2,1)),IF(AND($G265&gt;=AE$5,$G265&lt;=AE$6),IF($M265&gt;0,4,3),0)),IF(AND($D265&lt;=AE$6,$E265&gt;=AE$5),60,0)))</f>
        <v/>
      </c>
      <c r="AF265" s="80" t="str">
        <f>IF(OR($A265="",NOT(ISNUMBER($G265))),"",IF(AND($F265&lt;=AF$6,$G265&gt;=AF$5),IF(AF$5&gt;$N265,5,$K265)*10+IF(AND($F265&gt;=AF$5,$F265&lt;=AF$6),IF(AND($G265&gt;=AF$5,$G265&lt;=AF$6),5,IF($L265=1,2,1)),IF(AND($G265&gt;=AF$5,$G265&lt;=AF$6),IF($M265&gt;0,4,3),0)),IF(AND($D265&lt;=AF$6,$E265&gt;=AF$5),60,0)))</f>
        <v/>
      </c>
      <c r="AG265" s="80" t="str">
        <f>IF(OR($A265="",NOT(ISNUMBER($G265))),"",IF(AND($F265&lt;=AG$6,$G265&gt;=AG$5),IF(AG$5&gt;$N265,5,$K265)*10+IF(AND($F265&gt;=AG$5,$F265&lt;=AG$6),IF(AND($G265&gt;=AG$5,$G265&lt;=AG$6),5,IF($L265=1,2,1)),IF(AND($G265&gt;=AG$5,$G265&lt;=AG$6),IF($M265&gt;0,4,3),0)),IF(AND($D265&lt;=AG$6,$E265&gt;=AG$5),60,0)))</f>
        <v/>
      </c>
      <c r="AH265" s="80" t="str">
        <f>IF(OR($A265="",NOT(ISNUMBER($G265))),"",IF(AND($F265&lt;=AH$6,$G265&gt;=AH$5),IF(AH$5&gt;$N265,5,$K265)*10+IF(AND($F265&gt;=AH$5,$F265&lt;=AH$6),IF(AND($G265&gt;=AH$5,$G265&lt;=AH$6),5,IF($L265=1,2,1)),IF(AND($G265&gt;=AH$5,$G265&lt;=AH$6),IF($M265&gt;0,4,3),0)),IF(AND($D265&lt;=AH$6,$E265&gt;=AH$5),60,0)))</f>
        <v/>
      </c>
      <c r="AI265" s="80" t="str">
        <f>IF(OR($A265="",NOT(ISNUMBER($G265))),"",IF(AND($F265&lt;=AI$6,$G265&gt;=AI$5),IF(AI$5&gt;$N265,5,$K265)*10+IF(AND($F265&gt;=AI$5,$F265&lt;=AI$6),IF(AND($G265&gt;=AI$5,$G265&lt;=AI$6),5,IF($L265=1,2,1)),IF(AND($G265&gt;=AI$5,$G265&lt;=AI$6),IF($M265&gt;0,4,3),0)),IF(AND($D265&lt;=AI$6,$E265&gt;=AI$5),60,0)))</f>
        <v/>
      </c>
      <c r="AJ265" s="80" t="str">
        <f>IF(OR($A265="",NOT(ISNUMBER($G265))),"",IF(AND($F265&lt;=AJ$6,$G265&gt;=AJ$5),IF(AJ$5&gt;$N265,5,$K265)*10+IF(AND($F265&gt;=AJ$5,$F265&lt;=AJ$6),IF(AND($G265&gt;=AJ$5,$G265&lt;=AJ$6),5,IF($L265=1,2,1)),IF(AND($G265&gt;=AJ$5,$G265&lt;=AJ$6),IF($M265&gt;0,4,3),0)),IF(AND($D265&lt;=AJ$6,$E265&gt;=AJ$5),60,0)))</f>
        <v/>
      </c>
      <c r="AK265" s="80" t="str">
        <f>IF(OR($A265="",NOT(ISNUMBER($G265))),"",IF(AND($F265&lt;=AK$6,$G265&gt;=AK$5),IF(AK$5&gt;$N265,5,$K265)*10+IF(AND($F265&gt;=AK$5,$F265&lt;=AK$6),IF(AND($G265&gt;=AK$5,$G265&lt;=AK$6),5,IF($L265=1,2,1)),IF(AND($G265&gt;=AK$5,$G265&lt;=AK$6),IF($M265&gt;0,4,3),0)),IF(AND($D265&lt;=AK$6,$E265&gt;=AK$5),60,0)))</f>
        <v/>
      </c>
      <c r="AL265" s="80" t="str">
        <f>IF(OR($A265="",NOT(ISNUMBER($G265))),"",IF(AND($F265&lt;=AL$6,$G265&gt;=AL$5),IF(AL$5&gt;$N265,5,$K265)*10+IF(AND($F265&gt;=AL$5,$F265&lt;=AL$6),IF(AND($G265&gt;=AL$5,$G265&lt;=AL$6),5,IF($L265=1,2,1)),IF(AND($G265&gt;=AL$5,$G265&lt;=AL$6),IF($M265&gt;0,4,3),0)),IF(AND($D265&lt;=AL$6,$E265&gt;=AL$5),60,0)))</f>
        <v/>
      </c>
      <c r="AM265" s="80" t="str">
        <f>IF(OR($A265="",NOT(ISNUMBER($G265))),"",IF(AND($F265&lt;=AM$6,$G265&gt;=AM$5),IF(AM$5&gt;$N265,5,$K265)*10+IF(AND($F265&gt;=AM$5,$F265&lt;=AM$6),IF(AND($G265&gt;=AM$5,$G265&lt;=AM$6),5,IF($L265=1,2,1)),IF(AND($G265&gt;=AM$5,$G265&lt;=AM$6),IF($M265&gt;0,4,3),0)),IF(AND($D265&lt;=AM$6,$E265&gt;=AM$5),60,0)))</f>
        <v/>
      </c>
      <c r="AN265" s="80" t="str">
        <f>IF(OR($A265="",NOT(ISNUMBER($G265))),"",IF(AND($F265&lt;=AN$6,$G265&gt;=AN$5),IF(AN$5&gt;$N265,5,$K265)*10+IF(AND($F265&gt;=AN$5,$F265&lt;=AN$6),IF(AND($G265&gt;=AN$5,$G265&lt;=AN$6),5,IF($L265=1,2,1)),IF(AND($G265&gt;=AN$5,$G265&lt;=AN$6),IF($M265&gt;0,4,3),0)),IF(AND($D265&lt;=AN$6,$E265&gt;=AN$5),60,0)))</f>
        <v/>
      </c>
      <c r="AO265" s="80" t="str">
        <f>IF(OR($A265="",NOT(ISNUMBER($G265))),"",IF(AND($F265&lt;=AO$6,$G265&gt;=AO$5),IF(AO$5&gt;$N265,5,$K265)*10+IF(AND($F265&gt;=AO$5,$F265&lt;=AO$6),IF(AND($G265&gt;=AO$5,$G265&lt;=AO$6),5,IF($L265=1,2,1)),IF(AND($G265&gt;=AO$5,$G265&lt;=AO$6),IF($M265&gt;0,4,3),0)),IF(AND($D265&lt;=AO$6,$E265&gt;=AO$5),60,0)))</f>
        <v/>
      </c>
      <c r="AP265" s="80" t="str">
        <f>IF(OR($A265="",NOT(ISNUMBER($G265))),"",IF(AND($F265&lt;=AP$6,$G265&gt;=AP$5),IF(AP$5&gt;$N265,5,$K265)*10+IF(AND($F265&gt;=AP$5,$F265&lt;=AP$6),IF(AND($G265&gt;=AP$5,$G265&lt;=AP$6),5,IF($L265=1,2,1)),IF(AND($G265&gt;=AP$5,$G265&lt;=AP$6),IF($M265&gt;0,4,3),0)),IF(AND($D265&lt;=AP$6,$E265&gt;=AP$5),60,0)))</f>
        <v/>
      </c>
      <c r="AQ265" s="80" t="str">
        <f>IF(OR($A265="",NOT(ISNUMBER($G265))),"",IF(AND($F265&lt;=AQ$6,$G265&gt;=AQ$5),IF(AQ$5&gt;$N265,5,$K265)*10+IF(AND($F265&gt;=AQ$5,$F265&lt;=AQ$6),IF(AND($G265&gt;=AQ$5,$G265&lt;=AQ$6),5,IF($L265=1,2,1)),IF(AND($G265&gt;=AQ$5,$G265&lt;=AQ$6),IF($M265&gt;0,4,3),0)),IF(AND($D265&lt;=AQ$6,$E265&gt;=AQ$5),60,0)))</f>
        <v/>
      </c>
      <c r="AR265" s="80" t="str">
        <f>IF(OR($A265="",NOT(ISNUMBER($G265))),"",IF(AND($F265&lt;=AR$6,$G265&gt;=AR$5),IF(AR$5&gt;$N265,5,$K265)*10+IF(AND($F265&gt;=AR$5,$F265&lt;=AR$6),IF(AND($G265&gt;=AR$5,$G265&lt;=AR$6),5,IF($L265=1,2,1)),IF(AND($G265&gt;=AR$5,$G265&lt;=AR$6),IF($M265&gt;0,4,3),0)),IF(AND($D265&lt;=AR$6,$E265&gt;=AR$5),60,0)))</f>
        <v/>
      </c>
      <c r="AS265" s="80" t="str">
        <f>IF(OR($A265="",NOT(ISNUMBER($G265))),"",IF(AND($F265&lt;=AS$6,$G265&gt;=AS$5),IF(AS$5&gt;$N265,5,$K265)*10+IF(AND($F265&gt;=AS$5,$F265&lt;=AS$6),IF(AND($G265&gt;=AS$5,$G265&lt;=AS$6),5,IF($L265=1,2,1)),IF(AND($G265&gt;=AS$5,$G265&lt;=AS$6),IF($M265&gt;0,4,3),0)),IF(AND($D265&lt;=AS$6,$E265&gt;=AS$5),60,0)))</f>
        <v/>
      </c>
      <c r="AT265" s="80" t="str">
        <f>IF(OR($A265="",NOT(ISNUMBER($G265))),"",IF(AND($F265&lt;=AT$6,$G265&gt;=AT$5),IF(AT$5&gt;$N265,5,$K265)*10+IF(AND($F265&gt;=AT$5,$F265&lt;=AT$6),IF(AND($G265&gt;=AT$5,$G265&lt;=AT$6),5,IF($L265=1,2,1)),IF(AND($G265&gt;=AT$5,$G265&lt;=AT$6),IF($M265&gt;0,4,3),0)),IF(AND($D265&lt;=AT$6,$E265&gt;=AT$5),60,0)))</f>
        <v/>
      </c>
      <c r="AU265" s="80" t="str">
        <f>IF(OR($A265="",NOT(ISNUMBER($G265))),"",IF(AND($F265&lt;=AU$6,$G265&gt;=AU$5),IF(AU$5&gt;$N265,5,$K265)*10+IF(AND($F265&gt;=AU$5,$F265&lt;=AU$6),IF(AND($G265&gt;=AU$5,$G265&lt;=AU$6),5,IF($L265=1,2,1)),IF(AND($G265&gt;=AU$5,$G265&lt;=AU$6),IF($M265&gt;0,4,3),0)),IF(AND($D265&lt;=AU$6,$E265&gt;=AU$5),60,0)))</f>
        <v/>
      </c>
      <c r="AV265" s="80" t="str">
        <f>IF(OR($A265="",NOT(ISNUMBER($G265))),"",IF(AND($F265&lt;=AV$6,$G265&gt;=AV$5),IF(AV$5&gt;$N265,5,$K265)*10+IF(AND($F265&gt;=AV$5,$F265&lt;=AV$6),IF(AND($G265&gt;=AV$5,$G265&lt;=AV$6),5,IF($L265=1,2,1)),IF(AND($G265&gt;=AV$5,$G265&lt;=AV$6),IF($M265&gt;0,4,3),0)),IF(AND($D265&lt;=AV$6,$E265&gt;=AV$5),60,0)))</f>
        <v/>
      </c>
      <c r="AW265" s="80" t="str">
        <f>IF(OR($A265="",NOT(ISNUMBER($G265))),"",IF(AND($F265&lt;=AW$6,$G265&gt;=AW$5),IF(AW$5&gt;$N265,5,$K265)*10+IF(AND($F265&gt;=AW$5,$F265&lt;=AW$6),IF(AND($G265&gt;=AW$5,$G265&lt;=AW$6),5,IF($L265=1,2,1)),IF(AND($G265&gt;=AW$5,$G265&lt;=AW$6),IF($M265&gt;0,4,3),0)),IF(AND($D265&lt;=AW$6,$E265&gt;=AW$5),60,0)))</f>
        <v/>
      </c>
      <c r="AX265" s="80" t="str">
        <f>IF(OR($A265="",NOT(ISNUMBER($G265))),"",IF(AND($F265&lt;=AX$6,$G265&gt;=AX$5),IF(AX$5&gt;$N265,5,$K265)*10+IF(AND($F265&gt;=AX$5,$F265&lt;=AX$6),IF(AND($G265&gt;=AX$5,$G265&lt;=AX$6),5,IF($L265=1,2,1)),IF(AND($G265&gt;=AX$5,$G265&lt;=AX$6),IF($M265&gt;0,4,3),0)),IF(AND($D265&lt;=AX$6,$E265&gt;=AX$5),60,0)))</f>
        <v/>
      </c>
      <c r="AY265" s="80" t="str">
        <f>IF(OR($A265="",NOT(ISNUMBER($G265))),"",IF(AND($F265&lt;=AY$6,$G265&gt;=AY$5),IF(AY$5&gt;$N265,5,$K265)*10+IF(AND($F265&gt;=AY$5,$F265&lt;=AY$6),IF(AND($G265&gt;=AY$5,$G265&lt;=AY$6),5,IF($L265=1,2,1)),IF(AND($G265&gt;=AY$5,$G265&lt;=AY$6),IF($M265&gt;0,4,3),0)),IF(AND($D265&lt;=AY$6,$E265&gt;=AY$5),60,0)))</f>
        <v/>
      </c>
      <c r="AZ265" s="80" t="str">
        <f>IF(OR($A265="",NOT(ISNUMBER($G265))),"",IF(AND($F265&lt;=AZ$6,$G265&gt;=AZ$5),IF(AZ$5&gt;$N265,5,$K265)*10+IF(AND($F265&gt;=AZ$5,$F265&lt;=AZ$6),IF(AND($G265&gt;=AZ$5,$G265&lt;=AZ$6),5,IF($L265=1,2,1)),IF(AND($G265&gt;=AZ$5,$G265&lt;=AZ$6),IF($M265&gt;0,4,3),0)),IF(AND($D265&lt;=AZ$6,$E265&gt;=AZ$5),60,0)))</f>
        <v/>
      </c>
      <c r="BA265" s="80" t="str">
        <f>IF(OR($A265="",NOT(ISNUMBER($G265))),"",IF(AND($F265&lt;=BA$6,$G265&gt;=BA$5),IF(BA$5&gt;$N265,5,$K265)*10+IF(AND($F265&gt;=BA$5,$F265&lt;=BA$6),IF(AND($G265&gt;=BA$5,$G265&lt;=BA$6),5,IF($L265=1,2,1)),IF(AND($G265&gt;=BA$5,$G265&lt;=BA$6),IF($M265&gt;0,4,3),0)),IF(AND($D265&lt;=BA$6,$E265&gt;=BA$5),60,0)))</f>
        <v/>
      </c>
      <c r="BB265" s="80" t="str">
        <f>IF(OR($A265="",NOT(ISNUMBER($G265))),"",IF(AND($F265&lt;=BB$6,$G265&gt;=BB$5),IF(BB$5&gt;$N265,5,$K265)*10+IF(AND($F265&gt;=BB$5,$F265&lt;=BB$6),IF(AND($G265&gt;=BB$5,$G265&lt;=BB$6),5,IF($L265=1,2,1)),IF(AND($G265&gt;=BB$5,$G265&lt;=BB$6),IF($M265&gt;0,4,3),0)),IF(AND($D265&lt;=BB$6,$E265&gt;=BB$5),60,0)))</f>
        <v/>
      </c>
      <c r="BC265" s="80" t="str">
        <f>IF(OR($A265="",NOT(ISNUMBER($G265))),"",IF(AND($F265&lt;=BC$6,$G265&gt;=BC$5),IF(BC$5&gt;$N265,5,$K265)*10+IF(AND($F265&gt;=BC$5,$F265&lt;=BC$6),IF(AND($G265&gt;=BC$5,$G265&lt;=BC$6),5,IF($L265=1,2,1)),IF(AND($G265&gt;=BC$5,$G265&lt;=BC$6),IF($M265&gt;0,4,3),0)),IF(AND($D265&lt;=BC$6,$E265&gt;=BC$5),60,0)))</f>
        <v/>
      </c>
      <c r="BD265" s="80" t="str">
        <f>IF(OR($A265="",NOT(ISNUMBER($G265))),"",IF(AND($F265&lt;=BD$6,$G265&gt;=BD$5),IF(BD$5&gt;$N265,5,$K265)*10+IF(AND($F265&gt;=BD$5,$F265&lt;=BD$6),IF(AND($G265&gt;=BD$5,$G265&lt;=BD$6),5,IF($L265=1,2,1)),IF(AND($G265&gt;=BD$5,$G265&lt;=BD$6),IF($M265&gt;0,4,3),0)),IF(AND($D265&lt;=BD$6,$E265&gt;=BD$5),60,0)))</f>
        <v/>
      </c>
      <c r="BE265" s="80" t="str">
        <f>IF(OR($A265="",NOT(ISNUMBER($G265))),"",IF(AND($F265&lt;=BE$6,$G265&gt;=BE$5),IF(BE$5&gt;$N265,5,$K265)*10+IF(AND($F265&gt;=BE$5,$F265&lt;=BE$6),IF(AND($G265&gt;=BE$5,$G265&lt;=BE$6),5,IF($L265=1,2,1)),IF(AND($G265&gt;=BE$5,$G265&lt;=BE$6),IF($M265&gt;0,4,3),0)),IF(AND($D265&lt;=BE$6,$E265&gt;=BE$5),60,0)))</f>
        <v/>
      </c>
      <c r="BF265" s="80" t="str">
        <f>IF(OR($A265="",NOT(ISNUMBER($G265))),"",IF(AND($F265&lt;=BF$6,$G265&gt;=BF$5),IF(BF$5&gt;$N265,5,$K265)*10+IF(AND($F265&gt;=BF$5,$F265&lt;=BF$6),IF(AND($G265&gt;=BF$5,$G265&lt;=BF$6),5,IF($L265=1,2,1)),IF(AND($G265&gt;=BF$5,$G265&lt;=BF$6),IF($M265&gt;0,4,3),0)),IF(AND($D265&lt;=BF$6,$E265&gt;=BF$5),60,0)))</f>
        <v/>
      </c>
      <c r="BG265" s="80" t="str">
        <f>IF(OR($A265="",NOT(ISNUMBER($G265))),"",IF(AND($F265&lt;=BG$6,$G265&gt;=BG$5),IF(BG$5&gt;$N265,5,$K265)*10+IF(AND($F265&gt;=BG$5,$F265&lt;=BG$6),IF(AND($G265&gt;=BG$5,$G265&lt;=BG$6),5,IF($L265=1,2,1)),IF(AND($G265&gt;=BG$5,$G265&lt;=BG$6),IF($M265&gt;0,4,3),0)),IF(AND($D265&lt;=BG$6,$E265&gt;=BG$5),60,0)))</f>
        <v/>
      </c>
      <c r="BH265" s="80" t="str">
        <f>IF(OR($A265="",NOT(ISNUMBER($G265))),"",IF(AND($F265&lt;=BH$6,$G265&gt;=BH$5),IF(BH$5&gt;$N265,5,$K265)*10+IF(AND($F265&gt;=BH$5,$F265&lt;=BH$6),IF(AND($G265&gt;=BH$5,$G265&lt;=BH$6),5,IF($L265=1,2,1)),IF(AND($G265&gt;=BH$5,$G265&lt;=BH$6),IF($M265&gt;0,4,3),0)),IF(AND($D265&lt;=BH$6,$E265&gt;=BH$5),60,0)))</f>
        <v/>
      </c>
      <c r="BI265" s="80" t="str">
        <f>IF(OR($A265="",NOT(ISNUMBER($G265))),"",IF(AND($F265&lt;=BI$6,$G265&gt;=BI$5),IF(BI$5&gt;$N265,5,$K265)*10+IF(AND($F265&gt;=BI$5,$F265&lt;=BI$6),IF(AND($G265&gt;=BI$5,$G265&lt;=BI$6),5,IF($L265=1,2,1)),IF(AND($G265&gt;=BI$5,$G265&lt;=BI$6),IF($M265&gt;0,4,3),0)),IF(AND($D265&lt;=BI$6,$E265&gt;=BI$5),60,0)))</f>
        <v/>
      </c>
      <c r="BJ265" s="80" t="str">
        <f>IF(OR($A265="",NOT(ISNUMBER($G265))),"",IF(AND($F265&lt;=BJ$6,$G265&gt;=BJ$5),IF(BJ$5&gt;$N265,5,$K265)*10+IF(AND($F265&gt;=BJ$5,$F265&lt;=BJ$6),IF(AND($G265&gt;=BJ$5,$G265&lt;=BJ$6),5,IF($L265=1,2,1)),IF(AND($G265&gt;=BJ$5,$G265&lt;=BJ$6),IF($M265&gt;0,4,3),0)),IF(AND($D265&lt;=BJ$6,$E265&gt;=BJ$5),60,0)))</f>
        <v/>
      </c>
      <c r="BK265" s="80" t="str">
        <f>IF(OR($A265="",NOT(ISNUMBER($G265))),"",IF(AND($F265&lt;=BK$6,$G265&gt;=BK$5),IF(BK$5&gt;$N265,5,$K265)*10+IF(AND($F265&gt;=BK$5,$F265&lt;=BK$6),IF(AND($G265&gt;=BK$5,$G265&lt;=BK$6),5,IF($L265=1,2,1)),IF(AND($G265&gt;=BK$5,$G265&lt;=BK$6),IF($M265&gt;0,4,3),0)),IF(AND($D265&lt;=BK$6,$E265&gt;=BK$5),60,0)))</f>
        <v/>
      </c>
      <c r="BL265" s="80" t="str">
        <f>IF(OR($A265="",NOT(ISNUMBER($G265))),"",IF(AND($F265&lt;=BL$6,$G265&gt;=BL$5),IF(BL$5&gt;$N265,5,$K265)*10+IF(AND($F265&gt;=BL$5,$F265&lt;=BL$6),IF(AND($G265&gt;=BL$5,$G265&lt;=BL$6),5,IF($L265=1,2,1)),IF(AND($G265&gt;=BL$5,$G265&lt;=BL$6),IF($M265&gt;0,4,3),0)),IF(AND($D265&lt;=BL$6,$E265&gt;=BL$5),60,0)))</f>
        <v/>
      </c>
      <c r="BM265" s="80" t="str">
        <f>IF(OR($A265="",NOT(ISNUMBER($G265))),"",IF(AND($F265&lt;=BM$6,$G265&gt;=BM$5),IF(BM$5&gt;$N265,5,$K265)*10+IF(AND($F265&gt;=BM$5,$F265&lt;=BM$6),IF(AND($G265&gt;=BM$5,$G265&lt;=BM$6),5,IF($L265=1,2,1)),IF(AND($G265&gt;=BM$5,$G265&lt;=BM$6),IF($M265&gt;0,4,3),0)),IF(AND($D265&lt;=BM$6,$E265&gt;=BM$5),60,0)))</f>
        <v/>
      </c>
      <c r="BN265" s="80" t="str">
        <f>IF(OR($A265="",NOT(ISNUMBER($G265))),"",IF(AND($F265&lt;=BN$6,$G265&gt;=BN$5),IF(BN$5&gt;$N265,5,$K265)*10+IF(AND($F265&gt;=BN$5,$F265&lt;=BN$6),IF(AND($G265&gt;=BN$5,$G265&lt;=BN$6),5,IF($L265=1,2,1)),IF(AND($G265&gt;=BN$5,$G265&lt;=BN$6),IF($M265&gt;0,4,3),0)),IF(AND($D265&lt;=BN$6,$E265&gt;=BN$5),60,0)))</f>
        <v/>
      </c>
      <c r="BO265" s="80" t="str">
        <f>IF(OR($A265="",NOT(ISNUMBER($G265))),"",IF(AND($F265&lt;=BO$6,$G265&gt;=BO$5),IF(BO$5&gt;$N265,5,$K265)*10+IF(AND($F265&gt;=BO$5,$F265&lt;=BO$6),IF(AND($G265&gt;=BO$5,$G265&lt;=BO$6),5,IF($L265=1,2,1)),IF(AND($G265&gt;=BO$5,$G265&lt;=BO$6),IF($M265&gt;0,4,3),0)),IF(AND($D265&lt;=BO$6,$E265&gt;=BO$5),60,0)))</f>
        <v/>
      </c>
      <c r="BP265" s="80" t="str">
        <f>IF(OR($A265="",NOT(ISNUMBER($G265))),"",IF(AND($F265&lt;=BP$6,$G265&gt;=BP$5),IF(BP$5&gt;$N265,5,$K265)*10+IF(AND($F265&gt;=BP$5,$F265&lt;=BP$6),IF(AND($G265&gt;=BP$5,$G265&lt;=BP$6),5,IF($L265=1,2,1)),IF(AND($G265&gt;=BP$5,$G265&lt;=BP$6),IF($M265&gt;0,4,3),0)),IF(AND($D265&lt;=BP$6,$E265&gt;=BP$5),60,0)))</f>
        <v/>
      </c>
      <c r="BQ265" s="80" t="str">
        <f>IF(OR($A265="",NOT(ISNUMBER($G265))),"",IF(AND($F265&lt;=BQ$6,$G265&gt;=BQ$5),IF(BQ$5&gt;$N265,5,$K265)*10+IF(AND($F265&gt;=BQ$5,$F265&lt;=BQ$6),IF(AND($G265&gt;=BQ$5,$G265&lt;=BQ$6),5,IF($L265=1,2,1)),IF(AND($G265&gt;=BQ$5,$G265&lt;=BQ$6),IF($M265&gt;0,4,3),0)),IF(AND($D265&lt;=BQ$6,$E265&gt;=BQ$5),60,0)))</f>
        <v/>
      </c>
      <c r="BR265" s="80" t="str">
        <f>IF(OR($A265="",NOT(ISNUMBER($G265))),"",IF(AND($F265&lt;=BR$6,$G265&gt;=BR$5),IF(BR$5&gt;$N265,5,$K265)*10+IF(AND($F265&gt;=BR$5,$F265&lt;=BR$6),IF(AND($G265&gt;=BR$5,$G265&lt;=BR$6),5,IF($L265=1,2,1)),IF(AND($G265&gt;=BR$5,$G265&lt;=BR$6),IF($M265&gt;0,4,3),0)),IF(AND($D265&lt;=BR$6,$E265&gt;=BR$5),60,0)))</f>
        <v/>
      </c>
      <c r="BS265" s="80" t="str">
        <f>IF(OR($A265="",NOT(ISNUMBER($G265))),"",IF(AND($F265&lt;=BS$6,$G265&gt;=BS$5),IF(BS$5&gt;$N265,5,$K265)*10+IF(AND($F265&gt;=BS$5,$F265&lt;=BS$6),IF(AND($G265&gt;=BS$5,$G265&lt;=BS$6),5,IF($L265=1,2,1)),IF(AND($G265&gt;=BS$5,$G265&lt;=BS$6),IF($M265&gt;0,4,3),0)),IF(AND($D265&lt;=BS$6,$E265&gt;=BS$5),60,0)))</f>
        <v/>
      </c>
      <c r="BT265" s="80" t="str">
        <f>IF(OR($A265="",NOT(ISNUMBER($G265))),"",IF(AND($F265&lt;=BT$6,$G265&gt;=BT$5),IF(BT$5&gt;$N265,5,$K265)*10+IF(AND($F265&gt;=BT$5,$F265&lt;=BT$6),IF(AND($G265&gt;=BT$5,$G265&lt;=BT$6),5,IF($L265=1,2,1)),IF(AND($G265&gt;=BT$5,$G265&lt;=BT$6),IF($M265&gt;0,4,3),0)),IF(AND($D265&lt;=BT$6,$E265&gt;=BT$5),60,0)))</f>
        <v/>
      </c>
      <c r="BU265" s="80" t="str">
        <f>IF(OR($A265="",NOT(ISNUMBER($G265))),"",IF(AND($F265&lt;=BU$6,$G265&gt;=BU$5),IF(BU$5&gt;$N265,5,$K265)*10+IF(AND($F265&gt;=BU$5,$F265&lt;=BU$6),IF(AND($G265&gt;=BU$5,$G265&lt;=BU$6),5,IF($L265=1,2,1)),IF(AND($G265&gt;=BU$5,$G265&lt;=BU$6),IF($M265&gt;0,4,3),0)),IF(AND($D265&lt;=BU$6,$E265&gt;=BU$5),60,0)))</f>
        <v/>
      </c>
      <c r="BV265" s="80" t="str">
        <f>IF(OR($A265="",NOT(ISNUMBER($G265))),"",IF(AND($F265&lt;=BV$6,$G265&gt;=BV$5),IF(BV$5&gt;$N265,5,$K265)*10+IF(AND($F265&gt;=BV$5,$F265&lt;=BV$6),IF(AND($G265&gt;=BV$5,$G265&lt;=BV$6),5,IF($L265=1,2,1)),IF(AND($G265&gt;=BV$5,$G265&lt;=BV$6),IF($M265&gt;0,4,3),0)),IF(AND($D265&lt;=BV$6,$E265&gt;=BV$5),60,0)))</f>
        <v/>
      </c>
      <c r="BW265" s="80" t="str">
        <f>IF(OR($A265="",NOT(ISNUMBER($G265))),"",IF(AND($F265&lt;=BW$6,$G265&gt;=BW$5),IF(BW$5&gt;$N265,5,$K265)*10+IF(AND($F265&gt;=BW$5,$F265&lt;=BW$6),IF(AND($G265&gt;=BW$5,$G265&lt;=BW$6),5,IF($L265=1,2,1)),IF(AND($G265&gt;=BW$5,$G265&lt;=BW$6),IF($M265&gt;0,4,3),0)),IF(AND($D265&lt;=BW$6,$E265&gt;=BW$5),60,0)))</f>
        <v/>
      </c>
      <c r="BX265" s="80" t="str">
        <f>IF(OR($A265="",NOT(ISNUMBER($G265))),"",IF(AND($F265&lt;=BX$6,$G265&gt;=BX$5),IF(BX$5&gt;$N265,5,$K265)*10+IF(AND($F265&gt;=BX$5,$F265&lt;=BX$6),IF(AND($G265&gt;=BX$5,$G265&lt;=BX$6),5,IF($L265=1,2,1)),IF(AND($G265&gt;=BX$5,$G265&lt;=BX$6),IF($M265&gt;0,4,3),0)),IF(AND($D265&lt;=BX$6,$E265&gt;=BX$5),60,0)))</f>
        <v/>
      </c>
      <c r="BY265" s="80" t="str">
        <f>IF(OR($A265="",NOT(ISNUMBER($G265))),"",IF(AND($F265&lt;=BY$6,$G265&gt;=BY$5),IF(BY$5&gt;$N265,5,$K265)*10+IF(AND($F265&gt;=BY$5,$F265&lt;=BY$6),IF(AND($G265&gt;=BY$5,$G265&lt;=BY$6),5,IF($L265=1,2,1)),IF(AND($G265&gt;=BY$5,$G265&lt;=BY$6),IF($M265&gt;0,4,3),0)),IF(AND($D265&lt;=BY$6,$E265&gt;=BY$5),60,0)))</f>
        <v/>
      </c>
      <c r="BZ265" s="80" t="str">
        <f>IF(OR($A265="",NOT(ISNUMBER($G265))),"",IF(AND($F265&lt;=BZ$6,$G265&gt;=BZ$5),IF(BZ$5&gt;$N265,5,$K265)*10+IF(AND($F265&gt;=BZ$5,$F265&lt;=BZ$6),IF(AND($G265&gt;=BZ$5,$G265&lt;=BZ$6),5,IF($L265=1,2,1)),IF(AND($G265&gt;=BZ$5,$G265&lt;=BZ$6),IF($M265&gt;0,4,3),0)),IF(AND($D265&lt;=BZ$6,$E265&gt;=BZ$5),60,0)))</f>
        <v/>
      </c>
      <c r="CA265" s="80" t="str">
        <f>IF(OR($A265="",NOT(ISNUMBER($G265))),"",IF(AND($F265&lt;=CA$6,$G265&gt;=CA$5),IF(CA$5&gt;$N265,5,$K265)*10+IF(AND($F265&gt;=CA$5,$F265&lt;=CA$6),IF(AND($G265&gt;=CA$5,$G265&lt;=CA$6),5,IF($L265=1,2,1)),IF(AND($G265&gt;=CA$5,$G265&lt;=CA$6),IF($M265&gt;0,4,3),0)),IF(AND($D265&lt;=CA$6,$E265&gt;=CA$5),60,0)))</f>
        <v/>
      </c>
      <c r="CB265" s="80" t="str">
        <f>IF(OR($A265="",NOT(ISNUMBER($G265))),"",IF(AND($F265&lt;=CB$6,$G265&gt;=CB$5),IF(CB$5&gt;$N265,5,$K265)*10+IF(AND($F265&gt;=CB$5,$F265&lt;=CB$6),IF(AND($G265&gt;=CB$5,$G265&lt;=CB$6),5,IF($L265=1,2,1)),IF(AND($G265&gt;=CB$5,$G265&lt;=CB$6),IF($M265&gt;0,4,3),0)),IF(AND($D265&lt;=CB$6,$E265&gt;=CB$5),60,0)))</f>
        <v/>
      </c>
      <c r="CC265" s="80" t="str">
        <f>IF(OR($A265="",NOT(ISNUMBER($G265))),"",IF(AND($F265&lt;=CC$6,$G265&gt;=CC$5),IF(CC$5&gt;$N265,5,$K265)*10+IF(AND($F265&gt;=CC$5,$F265&lt;=CC$6),IF(AND($G265&gt;=CC$5,$G265&lt;=CC$6),5,IF($L265=1,2,1)),IF(AND($G265&gt;=CC$5,$G265&lt;=CC$6),IF($M265&gt;0,4,3),0)),IF(AND($D265&lt;=CC$6,$E265&gt;=CC$5),60,0)))</f>
        <v/>
      </c>
      <c r="CD265" s="80" t="str">
        <f>IF(OR($A265="",NOT(ISNUMBER($G265))),"",IF(AND($F265&lt;=CD$6,$G265&gt;=CD$5),IF(CD$5&gt;$N265,5,$K265)*10+IF(AND($F265&gt;=CD$5,$F265&lt;=CD$6),IF(AND($G265&gt;=CD$5,$G265&lt;=CD$6),5,IF($L265=1,2,1)),IF(AND($G265&gt;=CD$5,$G265&lt;=CD$6),IF($M265&gt;0,4,3),0)),IF(AND($D265&lt;=CD$6,$E265&gt;=CD$5),60,0)))</f>
        <v/>
      </c>
      <c r="CE265" s="80" t="str">
        <f>IF(OR($A265="",NOT(ISNUMBER($G265))),"",IF(AND($F265&lt;=CE$6,$G265&gt;=CE$5),IF(CE$5&gt;$N265,5,$K265)*10+IF(AND($F265&gt;=CE$5,$F265&lt;=CE$6),IF(AND($G265&gt;=CE$5,$G265&lt;=CE$6),5,IF($L265=1,2,1)),IF(AND($G265&gt;=CE$5,$G265&lt;=CE$6),IF($M265&gt;0,4,3),0)),IF(AND($D265&lt;=CE$6,$E265&gt;=CE$5),60,0)))</f>
        <v/>
      </c>
      <c r="CF265" s="80" t="str">
        <f>IF(OR($A265="",NOT(ISNUMBER($G265))),"",IF(AND($F265&lt;=CF$6,$G265&gt;=CF$5),IF(CF$5&gt;$N265,5,$K265)*10+IF(AND($F265&gt;=CF$5,$F265&lt;=CF$6),IF(AND($G265&gt;=CF$5,$G265&lt;=CF$6),5,IF($L265=1,2,1)),IF(AND($G265&gt;=CF$5,$G265&lt;=CF$6),IF($M265&gt;0,4,3),0)),IF(AND($D265&lt;=CF$6,$E265&gt;=CF$5),60,0)))</f>
        <v/>
      </c>
      <c r="CG265" s="80" t="str">
        <f>IF(OR($A265="",NOT(ISNUMBER($G265))),"",IF(AND($F265&lt;=CG$6,$G265&gt;=CG$5),IF(CG$5&gt;$N265,5,$K265)*10+IF(AND($F265&gt;=CG$5,$F265&lt;=CG$6),IF(AND($G265&gt;=CG$5,$G265&lt;=CG$6),5,IF($L265=1,2,1)),IF(AND($G265&gt;=CG$5,$G265&lt;=CG$6),IF($M265&gt;0,4,3),0)),IF(AND($D265&lt;=CG$6,$E265&gt;=CG$5),60,0)))</f>
        <v/>
      </c>
      <c r="CH265" s="80" t="str">
        <f>IF(OR($A265="",NOT(ISNUMBER($G265))),"",IF(AND($F265&lt;=CH$6,$G265&gt;=CH$5),IF(CH$5&gt;$N265,5,$K265)*10+IF(AND($F265&gt;=CH$5,$F265&lt;=CH$6),IF(AND($G265&gt;=CH$5,$G265&lt;=CH$6),5,IF($L265=1,2,1)),IF(AND($G265&gt;=CH$5,$G265&lt;=CH$6),IF($M265&gt;0,4,3),0)),IF(AND($D265&lt;=CH$6,$E265&gt;=CH$5),60,0)))</f>
        <v/>
      </c>
      <c r="CI265" s="80" t="str">
        <f>IF(OR($A265="",NOT(ISNUMBER($G265))),"",IF(AND($F265&lt;=CI$6,$G265&gt;=CI$5),IF(CI$5&gt;$N265,5,$K265)*10+IF(AND($F265&gt;=CI$5,$F265&lt;=CI$6),IF(AND($G265&gt;=CI$5,$G265&lt;=CI$6),5,IF($L265=1,2,1)),IF(AND($G265&gt;=CI$5,$G265&lt;=CI$6),IF($M265&gt;0,4,3),0)),IF(AND($D265&lt;=CI$6,$E265&gt;=CI$5),60,0)))</f>
        <v/>
      </c>
      <c r="CJ265" s="80" t="str">
        <f>IF(OR($A265="",NOT(ISNUMBER($G265))),"",IF(AND($F265&lt;=CJ$6,$G265&gt;=CJ$5),IF(CJ$5&gt;$N265,5,$K265)*10+IF(AND($F265&gt;=CJ$5,$F265&lt;=CJ$6),IF(AND($G265&gt;=CJ$5,$G265&lt;=CJ$6),5,IF($L265=1,2,1)),IF(AND($G265&gt;=CJ$5,$G265&lt;=CJ$6),IF($M265&gt;0,4,3),0)),IF(AND($D265&lt;=CJ$6,$E265&gt;=CJ$5),60,0)))</f>
        <v/>
      </c>
      <c r="CK265" s="80" t="str">
        <f>IF(OR($A265="",NOT(ISNUMBER($G265))),"",IF(AND($F265&lt;=CK$6,$G265&gt;=CK$5),IF(CK$5&gt;$N265,5,$K265)*10+IF(AND($F265&gt;=CK$5,$F265&lt;=CK$6),IF(AND($G265&gt;=CK$5,$G265&lt;=CK$6),5,IF($L265=1,2,1)),IF(AND($G265&gt;=CK$5,$G265&lt;=CK$6),IF($M265&gt;0,4,3),0)),IF(AND($D265&lt;=CK$6,$E265&gt;=CK$5),60,0)))</f>
        <v/>
      </c>
      <c r="CL265" s="80" t="str">
        <f>IF(OR($A265="",NOT(ISNUMBER($G265))),"",IF(AND($F265&lt;=CL$6,$G265&gt;=CL$5),IF(CL$5&gt;$N265,5,$K265)*10+IF(AND($F265&gt;=CL$5,$F265&lt;=CL$6),IF(AND($G265&gt;=CL$5,$G265&lt;=CL$6),5,IF($L265=1,2,1)),IF(AND($G265&gt;=CL$5,$G265&lt;=CL$6),IF($M265&gt;0,4,3),0)),IF(AND($D265&lt;=CL$6,$E265&gt;=CL$5),60,0)))</f>
        <v/>
      </c>
      <c r="CM265" s="80" t="str">
        <f>IF(OR($A265="",NOT(ISNUMBER($G265))),"",IF(AND($F265&lt;=CM$6,$G265&gt;=CM$5),IF(CM$5&gt;$N265,5,$K265)*10+IF(AND($F265&gt;=CM$5,$F265&lt;=CM$6),IF(AND($G265&gt;=CM$5,$G265&lt;=CM$6),5,IF($L265=1,2,1)),IF(AND($G265&gt;=CM$5,$G265&lt;=CM$6),IF($M265&gt;0,4,3),0)),IF(AND($D265&lt;=CM$6,$E265&gt;=CM$5),60,0)))</f>
        <v/>
      </c>
      <c r="CN265" s="80" t="str">
        <f>IF(OR($A265="",NOT(ISNUMBER($G265))),"",IF(AND($F265&lt;=CN$6,$G265&gt;=CN$5),IF(CN$5&gt;$N265,5,$K265)*10+IF(AND($F265&gt;=CN$5,$F265&lt;=CN$6),IF(AND($G265&gt;=CN$5,$G265&lt;=CN$6),5,IF($L265=1,2,1)),IF(AND($G265&gt;=CN$5,$G265&lt;=CN$6),IF($M265&gt;0,4,3),0)),IF(AND($D265&lt;=CN$6,$E265&gt;=CN$5),60,0)))</f>
        <v/>
      </c>
      <c r="CO265" s="80" t="str">
        <f>IF(OR($A265="",NOT(ISNUMBER($G265))),"",IF(AND($F265&lt;=CO$6,$G265&gt;=CO$5),IF(CO$5&gt;$N265,5,$K265)*10+IF(AND($F265&gt;=CO$5,$F265&lt;=CO$6),IF(AND($G265&gt;=CO$5,$G265&lt;=CO$6),5,IF($L265=1,2,1)),IF(AND($G265&gt;=CO$5,$G265&lt;=CO$6),IF($M265&gt;0,4,3),0)),IF(AND($D265&lt;=CO$6,$E265&gt;=CO$5),60,0)))</f>
        <v/>
      </c>
      <c r="CP265" s="80" t="str">
        <f>IF(OR($A265="",NOT(ISNUMBER($G265))),"",IF(AND($F265&lt;=CP$6,$G265&gt;=CP$5),IF(CP$5&gt;$N265,5,$K265)*10+IF(AND($F265&gt;=CP$5,$F265&lt;=CP$6),IF(AND($G265&gt;=CP$5,$G265&lt;=CP$6),5,IF($L265=1,2,1)),IF(AND($G265&gt;=CP$5,$G265&lt;=CP$6),IF($M265&gt;0,4,3),0)),IF(AND($D265&lt;=CP$6,$E265&gt;=CP$5),60,0)))</f>
        <v/>
      </c>
      <c r="CQ265" s="80" t="str">
        <f>IF(OR($A265="",NOT(ISNUMBER($G265))),"",IF(AND($F265&lt;=CQ$6,$G265&gt;=CQ$5),IF(CQ$5&gt;$N265,5,$K265)*10+IF(AND($F265&gt;=CQ$5,$F265&lt;=CQ$6),IF(AND($G265&gt;=CQ$5,$G265&lt;=CQ$6),5,IF($L265=1,2,1)),IF(AND($G265&gt;=CQ$5,$G265&lt;=CQ$6),IF($M265&gt;0,4,3),0)),IF(AND($D265&lt;=CQ$6,$E265&gt;=CQ$5),60,0)))</f>
        <v/>
      </c>
      <c r="CR265" s="80" t="str">
        <f>IF(OR($A265="",NOT(ISNUMBER($G265))),"",IF(AND($F265&lt;=CR$6,$G265&gt;=CR$5),IF(CR$5&gt;$N265,5,$K265)*10+IF(AND($F265&gt;=CR$5,$F265&lt;=CR$6),IF(AND($G265&gt;=CR$5,$G265&lt;=CR$6),5,IF($L265=1,2,1)),IF(AND($G265&gt;=CR$5,$G265&lt;=CR$6),IF($M265&gt;0,4,3),0)),IF(AND($D265&lt;=CR$6,$E265&gt;=CR$5),60,0)))</f>
        <v/>
      </c>
      <c r="CS265" s="80" t="str">
        <f>IF(OR($A265="",NOT(ISNUMBER($G265))),"",IF(AND($F265&lt;=CS$6,$G265&gt;=CS$5),IF(CS$5&gt;$N265,5,$K265)*10+IF(AND($F265&gt;=CS$5,$F265&lt;=CS$6),IF(AND($G265&gt;=CS$5,$G265&lt;=CS$6),5,IF($L265=1,2,1)),IF(AND($G265&gt;=CS$5,$G265&lt;=CS$6),IF($M265&gt;0,4,3),0)),IF(AND($D265&lt;=CS$6,$E265&gt;=CS$5),60,0)))</f>
        <v/>
      </c>
      <c r="CT265" s="80" t="str">
        <f>IF(OR($A265="",NOT(ISNUMBER($G265))),"",IF(AND($F265&lt;=CT$6,$G265&gt;=CT$5),IF(CT$5&gt;$N265,5,$K265)*10+IF(AND($F265&gt;=CT$5,$F265&lt;=CT$6),IF(AND($G265&gt;=CT$5,$G265&lt;=CT$6),5,IF($L265=1,2,1)),IF(AND($G265&gt;=CT$5,$G265&lt;=CT$6),IF($M265&gt;0,4,3),0)),IF(AND($D265&lt;=CT$6,$E265&gt;=CT$5),60,0)))</f>
        <v/>
      </c>
      <c r="CU265" s="80" t="str">
        <f>IF(OR($A265="",NOT(ISNUMBER($G265))),"",IF(AND($F265&lt;=CU$6,$G265&gt;=CU$5),IF(CU$5&gt;$N265,5,$K265)*10+IF(AND($F265&gt;=CU$5,$F265&lt;=CU$6),IF(AND($G265&gt;=CU$5,$G265&lt;=CU$6),5,IF($L265=1,2,1)),IF(AND($G265&gt;=CU$5,$G265&lt;=CU$6),IF($M265&gt;0,4,3),0)),IF(AND($D265&lt;=CU$6,$E265&gt;=CU$5),60,0)))</f>
        <v/>
      </c>
      <c r="CV265" s="80" t="str">
        <f>IF(OR($A265="",NOT(ISNUMBER($G265))),"",IF(AND($F265&lt;=CV$6,$G265&gt;=CV$5),IF(CV$5&gt;$N265,5,$K265)*10+IF(AND($F265&gt;=CV$5,$F265&lt;=CV$6),IF(AND($G265&gt;=CV$5,$G265&lt;=CV$6),5,IF($L265=1,2,1)),IF(AND($G265&gt;=CV$5,$G265&lt;=CV$6),IF($M265&gt;0,4,3),0)),IF(AND($D265&lt;=CV$6,$E265&gt;=CV$5),60,0)))</f>
        <v/>
      </c>
      <c r="CW265" s="80" t="str">
        <f>IF(OR($A265="",NOT(ISNUMBER($G265))),"",IF(AND($F265&lt;=CW$6,$G265&gt;=CW$5),IF(CW$5&gt;$N265,5,$K265)*10+IF(AND($F265&gt;=CW$5,$F265&lt;=CW$6),IF(AND($G265&gt;=CW$5,$G265&lt;=CW$6),5,IF($L265=1,2,1)),IF(AND($G265&gt;=CW$5,$G265&lt;=CW$6),IF($M265&gt;0,4,3),0)),IF(AND($D265&lt;=CW$6,$E265&gt;=CW$5),60,0)))</f>
        <v/>
      </c>
      <c r="CX265" s="80" t="str">
        <f>IF(OR($A265="",NOT(ISNUMBER($G265))),"",IF(AND($F265&lt;=CX$6,$G265&gt;=CX$5),IF(CX$5&gt;$N265,5,$K265)*10+IF(AND($F265&gt;=CX$5,$F265&lt;=CX$6),IF(AND($G265&gt;=CX$5,$G265&lt;=CX$6),5,IF($L265=1,2,1)),IF(AND($G265&gt;=CX$5,$G265&lt;=CX$6),IF($M265&gt;0,4,3),0)),IF(AND($D265&lt;=CX$6,$E265&gt;=CX$5),60,0)))</f>
        <v/>
      </c>
      <c r="CY265" s="80" t="str">
        <f>IF(OR($A265="",NOT(ISNUMBER($G265))),"",IF(AND($F265&lt;=CY$6,$G265&gt;=CY$5),IF(CY$5&gt;$N265,5,$K265)*10+IF(AND($F265&gt;=CY$5,$F265&lt;=CY$6),IF(AND($G265&gt;=CY$5,$G265&lt;=CY$6),5,IF($L265=1,2,1)),IF(AND($G265&gt;=CY$5,$G265&lt;=CY$6),IF($M265&gt;0,4,3),0)),IF(AND($D265&lt;=CY$6,$E265&gt;=CY$5),60,0)))</f>
        <v/>
      </c>
      <c r="CZ265" s="80" t="str">
        <f>IF(OR($A265="",NOT(ISNUMBER($G265))),"",IF(AND($F265&lt;=CZ$6,$G265&gt;=CZ$5),IF(CZ$5&gt;$N265,5,$K265)*10+IF(AND($F265&gt;=CZ$5,$F265&lt;=CZ$6),IF(AND($G265&gt;=CZ$5,$G265&lt;=CZ$6),5,IF($L265=1,2,1)),IF(AND($G265&gt;=CZ$5,$G265&lt;=CZ$6),IF($M265&gt;0,4,3),0)),IF(AND($D265&lt;=CZ$6,$E265&gt;=CZ$5),60,0)))</f>
        <v/>
      </c>
      <c r="DA265" s="80" t="str">
        <f>IF(OR($A265="",NOT(ISNUMBER($G265))),"",IF(AND($F265&lt;=DA$6,$G265&gt;=DA$5),IF(DA$5&gt;$N265,5,$K265)*10+IF(AND($F265&gt;=DA$5,$F265&lt;=DA$6),IF(AND($G265&gt;=DA$5,$G265&lt;=DA$6),5,IF($L265=1,2,1)),IF(AND($G265&gt;=DA$5,$G265&lt;=DA$6),IF($M265&gt;0,4,3),0)),IF(AND($D265&lt;=DA$6,$E265&gt;=DA$5),60,0)))</f>
        <v/>
      </c>
      <c r="DB265" s="80" t="str">
        <f>IF(OR($A265="",NOT(ISNUMBER($G265))),"",IF(AND($F265&lt;=DB$6,$G265&gt;=DB$5),IF(DB$5&gt;$N265,5,$K265)*10+IF(AND($F265&gt;=DB$5,$F265&lt;=DB$6),IF(AND($G265&gt;=DB$5,$G265&lt;=DB$6),5,IF($L265=1,2,1)),IF(AND($G265&gt;=DB$5,$G265&lt;=DB$6),IF($M265&gt;0,4,3),0)),IF(AND($D265&lt;=DB$6,$E265&gt;=DB$5),60,0)))</f>
        <v/>
      </c>
      <c r="DC265" s="80" t="str">
        <f>IF(OR($A265="",NOT(ISNUMBER($G265))),"",IF(AND($F265&lt;=DC$6,$G265&gt;=DC$5),IF(DC$5&gt;$N265,5,$K265)*10+IF(AND($F265&gt;=DC$5,$F265&lt;=DC$6),IF(AND($G265&gt;=DC$5,$G265&lt;=DC$6),5,IF($L265=1,2,1)),IF(AND($G265&gt;=DC$5,$G265&lt;=DC$6),IF($M265&gt;0,4,3),0)),IF(AND($D265&lt;=DC$6,$E265&gt;=DC$5),60,0)))</f>
        <v/>
      </c>
      <c r="DD265" s="80" t="str">
        <f>IF(OR($A265="",NOT(ISNUMBER($G265))),"",IF(AND($F265&lt;=DD$6,$G265&gt;=DD$5),IF(DD$5&gt;$N265,5,$K265)*10+IF(AND($F265&gt;=DD$5,$F265&lt;=DD$6),IF(AND($G265&gt;=DD$5,$G265&lt;=DD$6),5,IF($L265=1,2,1)),IF(AND($G265&gt;=DD$5,$G265&lt;=DD$6),IF($M265&gt;0,4,3),0)),IF(AND($D265&lt;=DD$6,$E265&gt;=DD$5),60,0)))</f>
        <v/>
      </c>
      <c r="DE265" s="80" t="str">
        <f>IF(OR($A265="",NOT(ISNUMBER($G265))),"",IF(AND($F265&lt;=DE$6,$G265&gt;=DE$5),IF(DE$5&gt;$N265,5,$K265)*10+IF(AND($F265&gt;=DE$5,$F265&lt;=DE$6),IF(AND($G265&gt;=DE$5,$G265&lt;=DE$6),5,IF($L265=1,2,1)),IF(AND($G265&gt;=DE$5,$G265&lt;=DE$6),IF($M265&gt;0,4,3),0)),IF(AND($D265&lt;=DE$6,$E265&gt;=DE$5),60,0)))</f>
        <v/>
      </c>
      <c r="DF265" s="80" t="str">
        <f>IF(OR($A265="",NOT(ISNUMBER($G265))),"",IF(AND($F265&lt;=DF$6,$G265&gt;=DF$5),IF(DF$5&gt;$N265,5,$K265)*10+IF(AND($F265&gt;=DF$5,$F265&lt;=DF$6),IF(AND($G265&gt;=DF$5,$G265&lt;=DF$6),5,IF($L265=1,2,1)),IF(AND($G265&gt;=DF$5,$G265&lt;=DF$6),IF($M265&gt;0,4,3),0)),IF(AND($D265&lt;=DF$6,$E265&gt;=DF$5),60,0)))</f>
        <v/>
      </c>
      <c r="DG265" s="80" t="str">
        <f>IF(OR($A265="",NOT(ISNUMBER($G265))),"",IF(AND($F265&lt;=DG$6,$G265&gt;=DG$5),IF(DG$5&gt;$N265,5,$K265)*10+IF(AND($F265&gt;=DG$5,$F265&lt;=DG$6),IF(AND($G265&gt;=DG$5,$G265&lt;=DG$6),5,IF($L265=1,2,1)),IF(AND($G265&gt;=DG$5,$G265&lt;=DG$6),IF($M265&gt;0,4,3),0)),IF(AND($D265&lt;=DG$6,$E265&gt;=DG$5),60,0)))</f>
        <v/>
      </c>
      <c r="DH265" s="80" t="str">
        <f>IF(OR($A265="",NOT(ISNUMBER($G265))),"",IF(AND($F265&lt;=DH$6,$G265&gt;=DH$5),IF(DH$5&gt;$N265,5,$K265)*10+IF(AND($F265&gt;=DH$5,$F265&lt;=DH$6),IF(AND($G265&gt;=DH$5,$G265&lt;=DH$6),5,IF($L265=1,2,1)),IF(AND($G265&gt;=DH$5,$G265&lt;=DH$6),IF($M265&gt;0,4,3),0)),IF(AND($D265&lt;=DH$6,$E265&gt;=DH$5),60,0)))</f>
        <v/>
      </c>
      <c r="DI265" s="80" t="str">
        <f>IF(OR($A265="",NOT(ISNUMBER($G265))),"",IF(AND($F265&lt;=DI$6,$G265&gt;=DI$5),IF(DI$5&gt;$N265,5,$K265)*10+IF(AND($F265&gt;=DI$5,$F265&lt;=DI$6),IF(AND($G265&gt;=DI$5,$G265&lt;=DI$6),5,IF($L265=1,2,1)),IF(AND($G265&gt;=DI$5,$G265&lt;=DI$6),IF($M265&gt;0,4,3),0)),IF(AND($D265&lt;=DI$6,$E265&gt;=DI$5),60,0)))</f>
        <v/>
      </c>
      <c r="DJ265" s="80" t="str">
        <f>IF(OR($A265="",NOT(ISNUMBER($G265))),"",IF(AND($F265&lt;=DJ$6,$G265&gt;=DJ$5),IF(DJ$5&gt;$N265,5,$K265)*10+IF(AND($F265&gt;=DJ$5,$F265&lt;=DJ$6),IF(AND($G265&gt;=DJ$5,$G265&lt;=DJ$6),5,IF($L265=1,2,1)),IF(AND($G265&gt;=DJ$5,$G265&lt;=DJ$6),IF($M265&gt;0,4,3),0)),IF(AND($D265&lt;=DJ$6,$E265&gt;=DJ$5),60,0)))</f>
        <v/>
      </c>
      <c r="DK265" s="80" t="str">
        <f>IF(OR($A265="",NOT(ISNUMBER($G265))),"",IF(AND($F265&lt;=DK$6,$G265&gt;=DK$5),IF(DK$5&gt;$N265,5,$K265)*10+IF(AND($F265&gt;=DK$5,$F265&lt;=DK$6),IF(AND($G265&gt;=DK$5,$G265&lt;=DK$6),5,IF($L265=1,2,1)),IF(AND($G265&gt;=DK$5,$G265&lt;=DK$6),IF($M265&gt;0,4,3),0)),IF(AND($D265&lt;=DK$6,$E265&gt;=DK$5),60,0)))</f>
        <v/>
      </c>
      <c r="DL265" s="80" t="str">
        <f>IF(OR($A265="",NOT(ISNUMBER($G265))),"",IF(AND($F265&lt;=DL$6,$G265&gt;=DL$5),IF(DL$5&gt;$N265,5,$K265)*10+IF(AND($F265&gt;=DL$5,$F265&lt;=DL$6),IF(AND($G265&gt;=DL$5,$G265&lt;=DL$6),5,IF($L265=1,2,1)),IF(AND($G265&gt;=DL$5,$G265&lt;=DL$6),IF($M265&gt;0,4,3),0)),IF(AND($D265&lt;=DL$6,$E265&gt;=DL$5),60,0)))</f>
        <v/>
      </c>
      <c r="DM265" s="80" t="str">
        <f>IF(OR($A265="",NOT(ISNUMBER($G265))),"",IF(AND($F265&lt;=DM$6,$G265&gt;=DM$5),IF(DM$5&gt;$N265,5,$K265)*10+IF(AND($F265&gt;=DM$5,$F265&lt;=DM$6),IF(AND($G265&gt;=DM$5,$G265&lt;=DM$6),5,IF($L265=1,2,1)),IF(AND($G265&gt;=DM$5,$G265&lt;=DM$6),IF($M265&gt;0,4,3),0)),IF(AND($D265&lt;=DM$6,$E265&gt;=DM$5),60,0)))</f>
        <v/>
      </c>
      <c r="DN265" s="80" t="str">
        <f>IF(OR($A265="",NOT(ISNUMBER($G265))),"",IF(AND($F265&lt;=DN$6,$G265&gt;=DN$5),IF(DN$5&gt;$N265,5,$K265)*10+IF(AND($F265&gt;=DN$5,$F265&lt;=DN$6),IF(AND($G265&gt;=DN$5,$G265&lt;=DN$6),5,IF($L265=1,2,1)),IF(AND($G265&gt;=DN$5,$G265&lt;=DN$6),IF($M265&gt;0,4,3),0)),IF(AND($D265&lt;=DN$6,$E265&gt;=DN$5),60,0)))</f>
        <v/>
      </c>
      <c r="DO265" s="80" t="str">
        <f>IF(OR($A265="",NOT(ISNUMBER($G265))),"",IF(AND($F265&lt;=DO$6,$G265&gt;=DO$5),IF(DO$5&gt;$N265,5,$K265)*10+IF(AND($F265&gt;=DO$5,$F265&lt;=DO$6),IF(AND($G265&gt;=DO$5,$G265&lt;=DO$6),5,IF($L265=1,2,1)),IF(AND($G265&gt;=DO$5,$G265&lt;=DO$6),IF($M265&gt;0,4,3),0)),IF(AND($D265&lt;=DO$6,$E265&gt;=DO$5),60,0)))</f>
        <v/>
      </c>
      <c r="DP265" s="80" t="str">
        <f>IF(OR($A265="",NOT(ISNUMBER($G265))),"",IF(AND($F265&lt;=DP$6,$G265&gt;=DP$5),IF(DP$5&gt;$N265,5,$K265)*10+IF(AND($F265&gt;=DP$5,$F265&lt;=DP$6),IF(AND($G265&gt;=DP$5,$G265&lt;=DP$6),5,IF($L265=1,2,1)),IF(AND($G265&gt;=DP$5,$G265&lt;=DP$6),IF($M265&gt;0,4,3),0)),IF(AND($D265&lt;=DP$6,$E265&gt;=DP$5),60,0)))</f>
        <v/>
      </c>
      <c r="DQ265" s="80" t="str">
        <f>IF(OR($A265="",NOT(ISNUMBER($G265))),"",IF(AND($F265&lt;=DQ$6,$G265&gt;=DQ$5),IF(DQ$5&gt;$N265,5,$K265)*10+IF(AND($F265&gt;=DQ$5,$F265&lt;=DQ$6),IF(AND($G265&gt;=DQ$5,$G265&lt;=DQ$6),5,IF($L265=1,2,1)),IF(AND($G265&gt;=DQ$5,$G265&lt;=DQ$6),IF($M265&gt;0,4,3),0)),IF(AND($D265&lt;=DQ$6,$E265&gt;=DQ$5),60,0)))</f>
        <v/>
      </c>
      <c r="DR265" s="80" t="str">
        <f>IF(OR($A265="",NOT(ISNUMBER($G265))),"",IF(AND($F265&lt;=DR$6,$G265&gt;=DR$5),IF(DR$5&gt;$N265,5,$K265)*10+IF(AND($F265&gt;=DR$5,$F265&lt;=DR$6),IF(AND($G265&gt;=DR$5,$G265&lt;=DR$6),5,IF($L265=1,2,1)),IF(AND($G265&gt;=DR$5,$G265&lt;=DR$6),IF($M265&gt;0,4,3),0)),IF(AND($D265&lt;=DR$6,$E265&gt;=DR$5),60,0)))</f>
        <v/>
      </c>
      <c r="DS265" s="80" t="str">
        <f>IF(OR($A265="",NOT(ISNUMBER($G265))),"",IF(AND($F265&lt;=DS$6,$G265&gt;=DS$5),IF(DS$5&gt;$N265,5,$K265)*10+IF(AND($F265&gt;=DS$5,$F265&lt;=DS$6),IF(AND($G265&gt;=DS$5,$G265&lt;=DS$6),5,IF($L265=1,2,1)),IF(AND($G265&gt;=DS$5,$G265&lt;=DS$6),IF($M265&gt;0,4,3),0)),IF(AND($D265&lt;=DS$6,$E265&gt;=DS$5),60,0)))</f>
        <v/>
      </c>
      <c r="DT265" s="80" t="str">
        <f>IF(OR($A265="",NOT(ISNUMBER($G265))),"",IF(AND($F265&lt;=DT$6,$G265&gt;=DT$5),IF(DT$5&gt;$N265,5,$K265)*10+IF(AND($F265&gt;=DT$5,$F265&lt;=DT$6),IF(AND($G265&gt;=DT$5,$G265&lt;=DT$6),5,IF($L265=1,2,1)),IF(AND($G265&gt;=DT$5,$G265&lt;=DT$6),IF($M265&gt;0,4,3),0)),IF(AND($D265&lt;=DT$6,$E265&gt;=DT$5),60,0)))</f>
        <v/>
      </c>
      <c r="DU265" s="80" t="str">
        <f>IF(OR($A265="",NOT(ISNUMBER($G265))),"",IF(AND($F265&lt;=DU$6,$G265&gt;=DU$5),IF(DU$5&gt;$N265,5,$K265)*10+IF(AND($F265&gt;=DU$5,$F265&lt;=DU$6),IF(AND($G265&gt;=DU$5,$G265&lt;=DU$6),5,IF($L265=1,2,1)),IF(AND($G265&gt;=DU$5,$G265&lt;=DU$6),IF($M265&gt;0,4,3),0)),IF(AND($D265&lt;=DU$6,$E265&gt;=DU$5),60,0)))</f>
        <v/>
      </c>
      <c r="DV265" s="80" t="str">
        <f>IF(OR($A265="",NOT(ISNUMBER($G265))),"",IF(AND($F265&lt;=DV$6,$G265&gt;=DV$5),IF(DV$5&gt;$N265,5,$K265)*10+IF(AND($F265&gt;=DV$5,$F265&lt;=DV$6),IF(AND($G265&gt;=DV$5,$G265&lt;=DV$6),5,IF($L265=1,2,1)),IF(AND($G265&gt;=DV$5,$G265&lt;=DV$6),IF($M265&gt;0,4,3),0)),IF(AND($D265&lt;=DV$6,$E265&gt;=DV$5),60,0)))</f>
        <v/>
      </c>
      <c r="DW265" s="80" t="str">
        <f>IF(OR($A265="",NOT(ISNUMBER($G265))),"",IF(AND($F265&lt;=DW$6,$G265&gt;=DW$5),IF(DW$5&gt;$N265,5,$K265)*10+IF(AND($F265&gt;=DW$5,$F265&lt;=DW$6),IF(AND($G265&gt;=DW$5,$G265&lt;=DW$6),5,IF($L265=1,2,1)),IF(AND($G265&gt;=DW$5,$G265&lt;=DW$6),IF($M265&gt;0,4,3),0)),IF(AND($D265&lt;=DW$6,$E265&gt;=DW$5),60,0)))</f>
        <v/>
      </c>
      <c r="DX265" s="80" t="str">
        <f>IF(OR($A265="",NOT(ISNUMBER($G265))),"",IF(AND($F265&lt;=DX$6,$G265&gt;=DX$5),IF(DX$5&gt;$N265,5,$K265)*10+IF(AND($F265&gt;=DX$5,$F265&lt;=DX$6),IF(AND($G265&gt;=DX$5,$G265&lt;=DX$6),5,IF($L265=1,2,1)),IF(AND($G265&gt;=DX$5,$G265&lt;=DX$6),IF($M265&gt;0,4,3),0)),IF(AND($D265&lt;=DX$6,$E265&gt;=DX$5),60,0)))</f>
        <v/>
      </c>
      <c r="DY265" s="80" t="str">
        <f>IF(OR($A265="",NOT(ISNUMBER($G265))),"",IF(AND($F265&lt;=DY$6,$G265&gt;=DY$5),IF(DY$5&gt;$N265,5,$K265)*10+IF(AND($F265&gt;=DY$5,$F265&lt;=DY$6),IF(AND($G265&gt;=DY$5,$G265&lt;=DY$6),5,IF($L265=1,2,1)),IF(AND($G265&gt;=DY$5,$G265&lt;=DY$6),IF($M265&gt;0,4,3),0)),IF(AND($D265&lt;=DY$6,$E265&gt;=DY$5),60,0)))</f>
        <v/>
      </c>
      <c r="DZ265" s="80" t="str">
        <f>IF(OR($A265="",NOT(ISNUMBER($G265))),"",IF(AND($F265&lt;=DZ$6,$G265&gt;=DZ$5),IF(DZ$5&gt;$N265,5,$K265)*10+IF(AND($F265&gt;=DZ$5,$F265&lt;=DZ$6),IF(AND($G265&gt;=DZ$5,$G265&lt;=DZ$6),5,IF($L265=1,2,1)),IF(AND($G265&gt;=DZ$5,$G265&lt;=DZ$6),IF($M265&gt;0,4,3),0)),IF(AND($D265&lt;=DZ$6,$E265&gt;=DZ$5),60,0)))</f>
        <v/>
      </c>
      <c r="EA265" s="80" t="str">
        <f>IF(OR($A265="",NOT(ISNUMBER($G265))),"",IF(AND($F265&lt;=EA$6,$G265&gt;=EA$5),IF(EA$5&gt;$N265,5,$K265)*10+IF(AND($F265&gt;=EA$5,$F265&lt;=EA$6),IF(AND($G265&gt;=EA$5,$G265&lt;=EA$6),5,IF($L265=1,2,1)),IF(AND($G265&gt;=EA$5,$G265&lt;=EA$6),IF($M265&gt;0,4,3),0)),IF(AND($D265&lt;=EA$6,$E265&gt;=EA$5),60,0)))</f>
        <v/>
      </c>
      <c r="EB265" s="80" t="str">
        <f>IF(OR($A265="",NOT(ISNUMBER($G265))),"",IF(AND($F265&lt;=EB$6,$G265&gt;=EB$5),IF(EB$5&gt;$N265,5,$K265)*10+IF(AND($F265&gt;=EB$5,$F265&lt;=EB$6),IF(AND($G265&gt;=EB$5,$G265&lt;=EB$6),5,IF($L265=1,2,1)),IF(AND($G265&gt;=EB$5,$G265&lt;=EB$6),IF($M265&gt;0,4,3),0)),IF(AND($D265&lt;=EB$6,$E265&gt;=EB$5),60,0)))</f>
        <v/>
      </c>
      <c r="EC265" s="80" t="str">
        <f>IF(OR($A265="",NOT(ISNUMBER($G265))),"",IF(AND($F265&lt;=EC$6,$G265&gt;=EC$5),IF(EC$5&gt;$N265,5,$K265)*10+IF(AND($F265&gt;=EC$5,$F265&lt;=EC$6),IF(AND($G265&gt;=EC$5,$G265&lt;=EC$6),5,IF($L265=1,2,1)),IF(AND($G265&gt;=EC$5,$G265&lt;=EC$6),IF($M265&gt;0,4,3),0)),IF(AND($D265&lt;=EC$6,$E265&gt;=EC$5),60,0)))</f>
        <v/>
      </c>
      <c r="ED265" s="80" t="str">
        <f>IF(OR($A265="",NOT(ISNUMBER($G265))),"",IF(AND($F265&lt;=ED$6,$G265&gt;=ED$5),IF(ED$5&gt;$N265,5,$K265)*10+IF(AND($F265&gt;=ED$5,$F265&lt;=ED$6),IF(AND($G265&gt;=ED$5,$G265&lt;=ED$6),5,IF($L265=1,2,1)),IF(AND($G265&gt;=ED$5,$G265&lt;=ED$6),IF($M265&gt;0,4,3),0)),IF(AND($D265&lt;=ED$6,$E265&gt;=ED$5),60,0)))</f>
        <v/>
      </c>
    </row>
    <row r="266" ht="18" customHeight="1">
      <c r="A266" s="52" t="str">
        <f>IF(Tasks!$B266="","",Tasks!$A266)</f>
        <v/>
      </c>
      <c r="B266" s="78" t="str">
        <f>IF(Tasks!$B266="","",Tasks!$B266)</f>
        <v/>
      </c>
      <c r="C266" s="25" t="str">
        <f>IF($B266="","",IF(AND(Tasks!$D266="",Tasks!$G266=""),"-",IF(Tasks!$D266="","",Tasks!$D266&amp;IF(OR(Tasks!$E266="",Tasks!$E266="FS"),IF(N(Tasks!$F266)=0,"","FS"),Tasks!$E266)&amp;IF(N(Tasks!$F266)=0,"",IF(Tasks!$F266&gt;0,"+","")&amp;Tasks!$F266))&amp;IF(AND(Tasks!$D266&lt;&gt;"",Tasks!$G266&lt;&gt;""),", ","")&amp;IF(Tasks!$G266="","",Tasks!$G266&amp;IF(OR(Tasks!$H266="",Tasks!$H266="FS"),IF(N(Tasks!$I266)=0,"","FS"),Tasks!$H266)&amp;IF(N(Tasks!$I266)=0,"",IF(Tasks!$I266&gt;0,"+","")&amp;Tasks!$I266))))</f>
        <v/>
      </c>
      <c r="D266" s="51" t="str">
        <f>IF(OR($B266="",Tasks!$Q266=""),"",Tasks!$Q266)</f>
        <v/>
      </c>
      <c r="E266" s="51" t="str">
        <f>IF(OR($B266="",Tasks!$R266=""),"",Tasks!$R266)</f>
        <v/>
      </c>
      <c r="F266" s="51" t="str">
        <f>IF(OR($B266="",Tasks!$S266=""),"",Tasks!$S266)</f>
        <v/>
      </c>
      <c r="G266" s="51" t="str">
        <f>IF(OR($B266="",Tasks!$T266=""),"",Tasks!$T266)</f>
        <v/>
      </c>
      <c r="H266" s="52" t="str">
        <f>IF($B266="","",Tasks!$AE266)</f>
        <v/>
      </c>
      <c r="I266" s="79" t="str">
        <f>IF($B266="","",Tasks!$AF266)</f>
        <v/>
      </c>
      <c r="J266" s="53" t="str">
        <f>IF(OR($B266="",Tasks!$V266=""),"",Tasks!$V266)</f>
        <v/>
      </c>
      <c r="K266" s="52" t="str">
        <f>IF($B266="","",Tasks!$AA266)</f>
        <v/>
      </c>
      <c r="L266" s="52" t="str">
        <f>IF($B266="","",Tasks!$AB266)</f>
        <v/>
      </c>
      <c r="M266" s="52" t="str">
        <f>IF($B266="","",Tasks!$Z266)</f>
        <v/>
      </c>
      <c r="N266" s="52" t="str">
        <f>IF(OR($B266="",Tasks!$AG266=""),"",Tasks!$AG266)</f>
        <v/>
      </c>
      <c r="O266" s="80" t="str">
        <f>IF(OR($A266="",NOT(ISNUMBER($G266))),"",IF(AND($F266&lt;=O$6,$G266&gt;=O$5),IF(O$5&gt;$N266,5,$K266)*10+IF(AND($F266&gt;=O$5,$F266&lt;=O$6),IF(AND($G266&gt;=O$5,$G266&lt;=O$6),5,IF($L266=1,2,1)),IF(AND($G266&gt;=O$5,$G266&lt;=O$6),IF($M266&gt;0,4,3),0)),IF(AND($D266&lt;=O$6,$E266&gt;=O$5),60,0)))</f>
        <v/>
      </c>
      <c r="P266" s="80" t="str">
        <f>IF(OR($A266="",NOT(ISNUMBER($G266))),"",IF(AND($F266&lt;=P$6,$G266&gt;=P$5),IF(P$5&gt;$N266,5,$K266)*10+IF(AND($F266&gt;=P$5,$F266&lt;=P$6),IF(AND($G266&gt;=P$5,$G266&lt;=P$6),5,IF($L266=1,2,1)),IF(AND($G266&gt;=P$5,$G266&lt;=P$6),IF($M266&gt;0,4,3),0)),IF(AND($D266&lt;=P$6,$E266&gt;=P$5),60,0)))</f>
        <v/>
      </c>
      <c r="Q266" s="80" t="str">
        <f>IF(OR($A266="",NOT(ISNUMBER($G266))),"",IF(AND($F266&lt;=Q$6,$G266&gt;=Q$5),IF(Q$5&gt;$N266,5,$K266)*10+IF(AND($F266&gt;=Q$5,$F266&lt;=Q$6),IF(AND($G266&gt;=Q$5,$G266&lt;=Q$6),5,IF($L266=1,2,1)),IF(AND($G266&gt;=Q$5,$G266&lt;=Q$6),IF($M266&gt;0,4,3),0)),IF(AND($D266&lt;=Q$6,$E266&gt;=Q$5),60,0)))</f>
        <v/>
      </c>
      <c r="R266" s="80" t="str">
        <f>IF(OR($A266="",NOT(ISNUMBER($G266))),"",IF(AND($F266&lt;=R$6,$G266&gt;=R$5),IF(R$5&gt;$N266,5,$K266)*10+IF(AND($F266&gt;=R$5,$F266&lt;=R$6),IF(AND($G266&gt;=R$5,$G266&lt;=R$6),5,IF($L266=1,2,1)),IF(AND($G266&gt;=R$5,$G266&lt;=R$6),IF($M266&gt;0,4,3),0)),IF(AND($D266&lt;=R$6,$E266&gt;=R$5),60,0)))</f>
        <v/>
      </c>
      <c r="S266" s="80" t="str">
        <f>IF(OR($A266="",NOT(ISNUMBER($G266))),"",IF(AND($F266&lt;=S$6,$G266&gt;=S$5),IF(S$5&gt;$N266,5,$K266)*10+IF(AND($F266&gt;=S$5,$F266&lt;=S$6),IF(AND($G266&gt;=S$5,$G266&lt;=S$6),5,IF($L266=1,2,1)),IF(AND($G266&gt;=S$5,$G266&lt;=S$6),IF($M266&gt;0,4,3),0)),IF(AND($D266&lt;=S$6,$E266&gt;=S$5),60,0)))</f>
        <v/>
      </c>
      <c r="T266" s="80" t="str">
        <f>IF(OR($A266="",NOT(ISNUMBER($G266))),"",IF(AND($F266&lt;=T$6,$G266&gt;=T$5),IF(T$5&gt;$N266,5,$K266)*10+IF(AND($F266&gt;=T$5,$F266&lt;=T$6),IF(AND($G266&gt;=T$5,$G266&lt;=T$6),5,IF($L266=1,2,1)),IF(AND($G266&gt;=T$5,$G266&lt;=T$6),IF($M266&gt;0,4,3),0)),IF(AND($D266&lt;=T$6,$E266&gt;=T$5),60,0)))</f>
        <v/>
      </c>
      <c r="U266" s="80" t="str">
        <f>IF(OR($A266="",NOT(ISNUMBER($G266))),"",IF(AND($F266&lt;=U$6,$G266&gt;=U$5),IF(U$5&gt;$N266,5,$K266)*10+IF(AND($F266&gt;=U$5,$F266&lt;=U$6),IF(AND($G266&gt;=U$5,$G266&lt;=U$6),5,IF($L266=1,2,1)),IF(AND($G266&gt;=U$5,$G266&lt;=U$6),IF($M266&gt;0,4,3),0)),IF(AND($D266&lt;=U$6,$E266&gt;=U$5),60,0)))</f>
        <v/>
      </c>
      <c r="V266" s="80" t="str">
        <f>IF(OR($A266="",NOT(ISNUMBER($G266))),"",IF(AND($F266&lt;=V$6,$G266&gt;=V$5),IF(V$5&gt;$N266,5,$K266)*10+IF(AND($F266&gt;=V$5,$F266&lt;=V$6),IF(AND($G266&gt;=V$5,$G266&lt;=V$6),5,IF($L266=1,2,1)),IF(AND($G266&gt;=V$5,$G266&lt;=V$6),IF($M266&gt;0,4,3),0)),IF(AND($D266&lt;=V$6,$E266&gt;=V$5),60,0)))</f>
        <v/>
      </c>
      <c r="W266" s="80" t="str">
        <f>IF(OR($A266="",NOT(ISNUMBER($G266))),"",IF(AND($F266&lt;=W$6,$G266&gt;=W$5),IF(W$5&gt;$N266,5,$K266)*10+IF(AND($F266&gt;=W$5,$F266&lt;=W$6),IF(AND($G266&gt;=W$5,$G266&lt;=W$6),5,IF($L266=1,2,1)),IF(AND($G266&gt;=W$5,$G266&lt;=W$6),IF($M266&gt;0,4,3),0)),IF(AND($D266&lt;=W$6,$E266&gt;=W$5),60,0)))</f>
        <v/>
      </c>
      <c r="X266" s="80" t="str">
        <f>IF(OR($A266="",NOT(ISNUMBER($G266))),"",IF(AND($F266&lt;=X$6,$G266&gt;=X$5),IF(X$5&gt;$N266,5,$K266)*10+IF(AND($F266&gt;=X$5,$F266&lt;=X$6),IF(AND($G266&gt;=X$5,$G266&lt;=X$6),5,IF($L266=1,2,1)),IF(AND($G266&gt;=X$5,$G266&lt;=X$6),IF($M266&gt;0,4,3),0)),IF(AND($D266&lt;=X$6,$E266&gt;=X$5),60,0)))</f>
        <v/>
      </c>
      <c r="Y266" s="80" t="str">
        <f>IF(OR($A266="",NOT(ISNUMBER($G266))),"",IF(AND($F266&lt;=Y$6,$G266&gt;=Y$5),IF(Y$5&gt;$N266,5,$K266)*10+IF(AND($F266&gt;=Y$5,$F266&lt;=Y$6),IF(AND($G266&gt;=Y$5,$G266&lt;=Y$6),5,IF($L266=1,2,1)),IF(AND($G266&gt;=Y$5,$G266&lt;=Y$6),IF($M266&gt;0,4,3),0)),IF(AND($D266&lt;=Y$6,$E266&gt;=Y$5),60,0)))</f>
        <v/>
      </c>
      <c r="Z266" s="80" t="str">
        <f>IF(OR($A266="",NOT(ISNUMBER($G266))),"",IF(AND($F266&lt;=Z$6,$G266&gt;=Z$5),IF(Z$5&gt;$N266,5,$K266)*10+IF(AND($F266&gt;=Z$5,$F266&lt;=Z$6),IF(AND($G266&gt;=Z$5,$G266&lt;=Z$6),5,IF($L266=1,2,1)),IF(AND($G266&gt;=Z$5,$G266&lt;=Z$6),IF($M266&gt;0,4,3),0)),IF(AND($D266&lt;=Z$6,$E266&gt;=Z$5),60,0)))</f>
        <v/>
      </c>
      <c r="AA266" s="80" t="str">
        <f>IF(OR($A266="",NOT(ISNUMBER($G266))),"",IF(AND($F266&lt;=AA$6,$G266&gt;=AA$5),IF(AA$5&gt;$N266,5,$K266)*10+IF(AND($F266&gt;=AA$5,$F266&lt;=AA$6),IF(AND($G266&gt;=AA$5,$G266&lt;=AA$6),5,IF($L266=1,2,1)),IF(AND($G266&gt;=AA$5,$G266&lt;=AA$6),IF($M266&gt;0,4,3),0)),IF(AND($D266&lt;=AA$6,$E266&gt;=AA$5),60,0)))</f>
        <v/>
      </c>
      <c r="AB266" s="80" t="str">
        <f>IF(OR($A266="",NOT(ISNUMBER($G266))),"",IF(AND($F266&lt;=AB$6,$G266&gt;=AB$5),IF(AB$5&gt;$N266,5,$K266)*10+IF(AND($F266&gt;=AB$5,$F266&lt;=AB$6),IF(AND($G266&gt;=AB$5,$G266&lt;=AB$6),5,IF($L266=1,2,1)),IF(AND($G266&gt;=AB$5,$G266&lt;=AB$6),IF($M266&gt;0,4,3),0)),IF(AND($D266&lt;=AB$6,$E266&gt;=AB$5),60,0)))</f>
        <v/>
      </c>
      <c r="AC266" s="80" t="str">
        <f>IF(OR($A266="",NOT(ISNUMBER($G266))),"",IF(AND($F266&lt;=AC$6,$G266&gt;=AC$5),IF(AC$5&gt;$N266,5,$K266)*10+IF(AND($F266&gt;=AC$5,$F266&lt;=AC$6),IF(AND($G266&gt;=AC$5,$G266&lt;=AC$6),5,IF($L266=1,2,1)),IF(AND($G266&gt;=AC$5,$G266&lt;=AC$6),IF($M266&gt;0,4,3),0)),IF(AND($D266&lt;=AC$6,$E266&gt;=AC$5),60,0)))</f>
        <v/>
      </c>
      <c r="AD266" s="80" t="str">
        <f>IF(OR($A266="",NOT(ISNUMBER($G266))),"",IF(AND($F266&lt;=AD$6,$G266&gt;=AD$5),IF(AD$5&gt;$N266,5,$K266)*10+IF(AND($F266&gt;=AD$5,$F266&lt;=AD$6),IF(AND($G266&gt;=AD$5,$G266&lt;=AD$6),5,IF($L266=1,2,1)),IF(AND($G266&gt;=AD$5,$G266&lt;=AD$6),IF($M266&gt;0,4,3),0)),IF(AND($D266&lt;=AD$6,$E266&gt;=AD$5),60,0)))</f>
        <v/>
      </c>
      <c r="AE266" s="80" t="str">
        <f>IF(OR($A266="",NOT(ISNUMBER($G266))),"",IF(AND($F266&lt;=AE$6,$G266&gt;=AE$5),IF(AE$5&gt;$N266,5,$K266)*10+IF(AND($F266&gt;=AE$5,$F266&lt;=AE$6),IF(AND($G266&gt;=AE$5,$G266&lt;=AE$6),5,IF($L266=1,2,1)),IF(AND($G266&gt;=AE$5,$G266&lt;=AE$6),IF($M266&gt;0,4,3),0)),IF(AND($D266&lt;=AE$6,$E266&gt;=AE$5),60,0)))</f>
        <v/>
      </c>
      <c r="AF266" s="80" t="str">
        <f>IF(OR($A266="",NOT(ISNUMBER($G266))),"",IF(AND($F266&lt;=AF$6,$G266&gt;=AF$5),IF(AF$5&gt;$N266,5,$K266)*10+IF(AND($F266&gt;=AF$5,$F266&lt;=AF$6),IF(AND($G266&gt;=AF$5,$G266&lt;=AF$6),5,IF($L266=1,2,1)),IF(AND($G266&gt;=AF$5,$G266&lt;=AF$6),IF($M266&gt;0,4,3),0)),IF(AND($D266&lt;=AF$6,$E266&gt;=AF$5),60,0)))</f>
        <v/>
      </c>
      <c r="AG266" s="80" t="str">
        <f>IF(OR($A266="",NOT(ISNUMBER($G266))),"",IF(AND($F266&lt;=AG$6,$G266&gt;=AG$5),IF(AG$5&gt;$N266,5,$K266)*10+IF(AND($F266&gt;=AG$5,$F266&lt;=AG$6),IF(AND($G266&gt;=AG$5,$G266&lt;=AG$6),5,IF($L266=1,2,1)),IF(AND($G266&gt;=AG$5,$G266&lt;=AG$6),IF($M266&gt;0,4,3),0)),IF(AND($D266&lt;=AG$6,$E266&gt;=AG$5),60,0)))</f>
        <v/>
      </c>
      <c r="AH266" s="80" t="str">
        <f>IF(OR($A266="",NOT(ISNUMBER($G266))),"",IF(AND($F266&lt;=AH$6,$G266&gt;=AH$5),IF(AH$5&gt;$N266,5,$K266)*10+IF(AND($F266&gt;=AH$5,$F266&lt;=AH$6),IF(AND($G266&gt;=AH$5,$G266&lt;=AH$6),5,IF($L266=1,2,1)),IF(AND($G266&gt;=AH$5,$G266&lt;=AH$6),IF($M266&gt;0,4,3),0)),IF(AND($D266&lt;=AH$6,$E266&gt;=AH$5),60,0)))</f>
        <v/>
      </c>
      <c r="AI266" s="80" t="str">
        <f>IF(OR($A266="",NOT(ISNUMBER($G266))),"",IF(AND($F266&lt;=AI$6,$G266&gt;=AI$5),IF(AI$5&gt;$N266,5,$K266)*10+IF(AND($F266&gt;=AI$5,$F266&lt;=AI$6),IF(AND($G266&gt;=AI$5,$G266&lt;=AI$6),5,IF($L266=1,2,1)),IF(AND($G266&gt;=AI$5,$G266&lt;=AI$6),IF($M266&gt;0,4,3),0)),IF(AND($D266&lt;=AI$6,$E266&gt;=AI$5),60,0)))</f>
        <v/>
      </c>
      <c r="AJ266" s="80" t="str">
        <f>IF(OR($A266="",NOT(ISNUMBER($G266))),"",IF(AND($F266&lt;=AJ$6,$G266&gt;=AJ$5),IF(AJ$5&gt;$N266,5,$K266)*10+IF(AND($F266&gt;=AJ$5,$F266&lt;=AJ$6),IF(AND($G266&gt;=AJ$5,$G266&lt;=AJ$6),5,IF($L266=1,2,1)),IF(AND($G266&gt;=AJ$5,$G266&lt;=AJ$6),IF($M266&gt;0,4,3),0)),IF(AND($D266&lt;=AJ$6,$E266&gt;=AJ$5),60,0)))</f>
        <v/>
      </c>
      <c r="AK266" s="80" t="str">
        <f>IF(OR($A266="",NOT(ISNUMBER($G266))),"",IF(AND($F266&lt;=AK$6,$G266&gt;=AK$5),IF(AK$5&gt;$N266,5,$K266)*10+IF(AND($F266&gt;=AK$5,$F266&lt;=AK$6),IF(AND($G266&gt;=AK$5,$G266&lt;=AK$6),5,IF($L266=1,2,1)),IF(AND($G266&gt;=AK$5,$G266&lt;=AK$6),IF($M266&gt;0,4,3),0)),IF(AND($D266&lt;=AK$6,$E266&gt;=AK$5),60,0)))</f>
        <v/>
      </c>
      <c r="AL266" s="80" t="str">
        <f>IF(OR($A266="",NOT(ISNUMBER($G266))),"",IF(AND($F266&lt;=AL$6,$G266&gt;=AL$5),IF(AL$5&gt;$N266,5,$K266)*10+IF(AND($F266&gt;=AL$5,$F266&lt;=AL$6),IF(AND($G266&gt;=AL$5,$G266&lt;=AL$6),5,IF($L266=1,2,1)),IF(AND($G266&gt;=AL$5,$G266&lt;=AL$6),IF($M266&gt;0,4,3),0)),IF(AND($D266&lt;=AL$6,$E266&gt;=AL$5),60,0)))</f>
        <v/>
      </c>
      <c r="AM266" s="80" t="str">
        <f>IF(OR($A266="",NOT(ISNUMBER($G266))),"",IF(AND($F266&lt;=AM$6,$G266&gt;=AM$5),IF(AM$5&gt;$N266,5,$K266)*10+IF(AND($F266&gt;=AM$5,$F266&lt;=AM$6),IF(AND($G266&gt;=AM$5,$G266&lt;=AM$6),5,IF($L266=1,2,1)),IF(AND($G266&gt;=AM$5,$G266&lt;=AM$6),IF($M266&gt;0,4,3),0)),IF(AND($D266&lt;=AM$6,$E266&gt;=AM$5),60,0)))</f>
        <v/>
      </c>
      <c r="AN266" s="80" t="str">
        <f>IF(OR($A266="",NOT(ISNUMBER($G266))),"",IF(AND($F266&lt;=AN$6,$G266&gt;=AN$5),IF(AN$5&gt;$N266,5,$K266)*10+IF(AND($F266&gt;=AN$5,$F266&lt;=AN$6),IF(AND($G266&gt;=AN$5,$G266&lt;=AN$6),5,IF($L266=1,2,1)),IF(AND($G266&gt;=AN$5,$G266&lt;=AN$6),IF($M266&gt;0,4,3),0)),IF(AND($D266&lt;=AN$6,$E266&gt;=AN$5),60,0)))</f>
        <v/>
      </c>
      <c r="AO266" s="80" t="str">
        <f>IF(OR($A266="",NOT(ISNUMBER($G266))),"",IF(AND($F266&lt;=AO$6,$G266&gt;=AO$5),IF(AO$5&gt;$N266,5,$K266)*10+IF(AND($F266&gt;=AO$5,$F266&lt;=AO$6),IF(AND($G266&gt;=AO$5,$G266&lt;=AO$6),5,IF($L266=1,2,1)),IF(AND($G266&gt;=AO$5,$G266&lt;=AO$6),IF($M266&gt;0,4,3),0)),IF(AND($D266&lt;=AO$6,$E266&gt;=AO$5),60,0)))</f>
        <v/>
      </c>
      <c r="AP266" s="80" t="str">
        <f>IF(OR($A266="",NOT(ISNUMBER($G266))),"",IF(AND($F266&lt;=AP$6,$G266&gt;=AP$5),IF(AP$5&gt;$N266,5,$K266)*10+IF(AND($F266&gt;=AP$5,$F266&lt;=AP$6),IF(AND($G266&gt;=AP$5,$G266&lt;=AP$6),5,IF($L266=1,2,1)),IF(AND($G266&gt;=AP$5,$G266&lt;=AP$6),IF($M266&gt;0,4,3),0)),IF(AND($D266&lt;=AP$6,$E266&gt;=AP$5),60,0)))</f>
        <v/>
      </c>
      <c r="AQ266" s="80" t="str">
        <f>IF(OR($A266="",NOT(ISNUMBER($G266))),"",IF(AND($F266&lt;=AQ$6,$G266&gt;=AQ$5),IF(AQ$5&gt;$N266,5,$K266)*10+IF(AND($F266&gt;=AQ$5,$F266&lt;=AQ$6),IF(AND($G266&gt;=AQ$5,$G266&lt;=AQ$6),5,IF($L266=1,2,1)),IF(AND($G266&gt;=AQ$5,$G266&lt;=AQ$6),IF($M266&gt;0,4,3),0)),IF(AND($D266&lt;=AQ$6,$E266&gt;=AQ$5),60,0)))</f>
        <v/>
      </c>
      <c r="AR266" s="80" t="str">
        <f>IF(OR($A266="",NOT(ISNUMBER($G266))),"",IF(AND($F266&lt;=AR$6,$G266&gt;=AR$5),IF(AR$5&gt;$N266,5,$K266)*10+IF(AND($F266&gt;=AR$5,$F266&lt;=AR$6),IF(AND($G266&gt;=AR$5,$G266&lt;=AR$6),5,IF($L266=1,2,1)),IF(AND($G266&gt;=AR$5,$G266&lt;=AR$6),IF($M266&gt;0,4,3),0)),IF(AND($D266&lt;=AR$6,$E266&gt;=AR$5),60,0)))</f>
        <v/>
      </c>
      <c r="AS266" s="80" t="str">
        <f>IF(OR($A266="",NOT(ISNUMBER($G266))),"",IF(AND($F266&lt;=AS$6,$G266&gt;=AS$5),IF(AS$5&gt;$N266,5,$K266)*10+IF(AND($F266&gt;=AS$5,$F266&lt;=AS$6),IF(AND($G266&gt;=AS$5,$G266&lt;=AS$6),5,IF($L266=1,2,1)),IF(AND($G266&gt;=AS$5,$G266&lt;=AS$6),IF($M266&gt;0,4,3),0)),IF(AND($D266&lt;=AS$6,$E266&gt;=AS$5),60,0)))</f>
        <v/>
      </c>
      <c r="AT266" s="80" t="str">
        <f>IF(OR($A266="",NOT(ISNUMBER($G266))),"",IF(AND($F266&lt;=AT$6,$G266&gt;=AT$5),IF(AT$5&gt;$N266,5,$K266)*10+IF(AND($F266&gt;=AT$5,$F266&lt;=AT$6),IF(AND($G266&gt;=AT$5,$G266&lt;=AT$6),5,IF($L266=1,2,1)),IF(AND($G266&gt;=AT$5,$G266&lt;=AT$6),IF($M266&gt;0,4,3),0)),IF(AND($D266&lt;=AT$6,$E266&gt;=AT$5),60,0)))</f>
        <v/>
      </c>
      <c r="AU266" s="80" t="str">
        <f>IF(OR($A266="",NOT(ISNUMBER($G266))),"",IF(AND($F266&lt;=AU$6,$G266&gt;=AU$5),IF(AU$5&gt;$N266,5,$K266)*10+IF(AND($F266&gt;=AU$5,$F266&lt;=AU$6),IF(AND($G266&gt;=AU$5,$G266&lt;=AU$6),5,IF($L266=1,2,1)),IF(AND($G266&gt;=AU$5,$G266&lt;=AU$6),IF($M266&gt;0,4,3),0)),IF(AND($D266&lt;=AU$6,$E266&gt;=AU$5),60,0)))</f>
        <v/>
      </c>
      <c r="AV266" s="80" t="str">
        <f>IF(OR($A266="",NOT(ISNUMBER($G266))),"",IF(AND($F266&lt;=AV$6,$G266&gt;=AV$5),IF(AV$5&gt;$N266,5,$K266)*10+IF(AND($F266&gt;=AV$5,$F266&lt;=AV$6),IF(AND($G266&gt;=AV$5,$G266&lt;=AV$6),5,IF($L266=1,2,1)),IF(AND($G266&gt;=AV$5,$G266&lt;=AV$6),IF($M266&gt;0,4,3),0)),IF(AND($D266&lt;=AV$6,$E266&gt;=AV$5),60,0)))</f>
        <v/>
      </c>
      <c r="AW266" s="80" t="str">
        <f>IF(OR($A266="",NOT(ISNUMBER($G266))),"",IF(AND($F266&lt;=AW$6,$G266&gt;=AW$5),IF(AW$5&gt;$N266,5,$K266)*10+IF(AND($F266&gt;=AW$5,$F266&lt;=AW$6),IF(AND($G266&gt;=AW$5,$G266&lt;=AW$6),5,IF($L266=1,2,1)),IF(AND($G266&gt;=AW$5,$G266&lt;=AW$6),IF($M266&gt;0,4,3),0)),IF(AND($D266&lt;=AW$6,$E266&gt;=AW$5),60,0)))</f>
        <v/>
      </c>
      <c r="AX266" s="80" t="str">
        <f>IF(OR($A266="",NOT(ISNUMBER($G266))),"",IF(AND($F266&lt;=AX$6,$G266&gt;=AX$5),IF(AX$5&gt;$N266,5,$K266)*10+IF(AND($F266&gt;=AX$5,$F266&lt;=AX$6),IF(AND($G266&gt;=AX$5,$G266&lt;=AX$6),5,IF($L266=1,2,1)),IF(AND($G266&gt;=AX$5,$G266&lt;=AX$6),IF($M266&gt;0,4,3),0)),IF(AND($D266&lt;=AX$6,$E266&gt;=AX$5),60,0)))</f>
        <v/>
      </c>
      <c r="AY266" s="80" t="str">
        <f>IF(OR($A266="",NOT(ISNUMBER($G266))),"",IF(AND($F266&lt;=AY$6,$G266&gt;=AY$5),IF(AY$5&gt;$N266,5,$K266)*10+IF(AND($F266&gt;=AY$5,$F266&lt;=AY$6),IF(AND($G266&gt;=AY$5,$G266&lt;=AY$6),5,IF($L266=1,2,1)),IF(AND($G266&gt;=AY$5,$G266&lt;=AY$6),IF($M266&gt;0,4,3),0)),IF(AND($D266&lt;=AY$6,$E266&gt;=AY$5),60,0)))</f>
        <v/>
      </c>
      <c r="AZ266" s="80" t="str">
        <f>IF(OR($A266="",NOT(ISNUMBER($G266))),"",IF(AND($F266&lt;=AZ$6,$G266&gt;=AZ$5),IF(AZ$5&gt;$N266,5,$K266)*10+IF(AND($F266&gt;=AZ$5,$F266&lt;=AZ$6),IF(AND($G266&gt;=AZ$5,$G266&lt;=AZ$6),5,IF($L266=1,2,1)),IF(AND($G266&gt;=AZ$5,$G266&lt;=AZ$6),IF($M266&gt;0,4,3),0)),IF(AND($D266&lt;=AZ$6,$E266&gt;=AZ$5),60,0)))</f>
        <v/>
      </c>
      <c r="BA266" s="80" t="str">
        <f>IF(OR($A266="",NOT(ISNUMBER($G266))),"",IF(AND($F266&lt;=BA$6,$G266&gt;=BA$5),IF(BA$5&gt;$N266,5,$K266)*10+IF(AND($F266&gt;=BA$5,$F266&lt;=BA$6),IF(AND($G266&gt;=BA$5,$G266&lt;=BA$6),5,IF($L266=1,2,1)),IF(AND($G266&gt;=BA$5,$G266&lt;=BA$6),IF($M266&gt;0,4,3),0)),IF(AND($D266&lt;=BA$6,$E266&gt;=BA$5),60,0)))</f>
        <v/>
      </c>
      <c r="BB266" s="80" t="str">
        <f>IF(OR($A266="",NOT(ISNUMBER($G266))),"",IF(AND($F266&lt;=BB$6,$G266&gt;=BB$5),IF(BB$5&gt;$N266,5,$K266)*10+IF(AND($F266&gt;=BB$5,$F266&lt;=BB$6),IF(AND($G266&gt;=BB$5,$G266&lt;=BB$6),5,IF($L266=1,2,1)),IF(AND($G266&gt;=BB$5,$G266&lt;=BB$6),IF($M266&gt;0,4,3),0)),IF(AND($D266&lt;=BB$6,$E266&gt;=BB$5),60,0)))</f>
        <v/>
      </c>
      <c r="BC266" s="80" t="str">
        <f>IF(OR($A266="",NOT(ISNUMBER($G266))),"",IF(AND($F266&lt;=BC$6,$G266&gt;=BC$5),IF(BC$5&gt;$N266,5,$K266)*10+IF(AND($F266&gt;=BC$5,$F266&lt;=BC$6),IF(AND($G266&gt;=BC$5,$G266&lt;=BC$6),5,IF($L266=1,2,1)),IF(AND($G266&gt;=BC$5,$G266&lt;=BC$6),IF($M266&gt;0,4,3),0)),IF(AND($D266&lt;=BC$6,$E266&gt;=BC$5),60,0)))</f>
        <v/>
      </c>
      <c r="BD266" s="80" t="str">
        <f>IF(OR($A266="",NOT(ISNUMBER($G266))),"",IF(AND($F266&lt;=BD$6,$G266&gt;=BD$5),IF(BD$5&gt;$N266,5,$K266)*10+IF(AND($F266&gt;=BD$5,$F266&lt;=BD$6),IF(AND($G266&gt;=BD$5,$G266&lt;=BD$6),5,IF($L266=1,2,1)),IF(AND($G266&gt;=BD$5,$G266&lt;=BD$6),IF($M266&gt;0,4,3),0)),IF(AND($D266&lt;=BD$6,$E266&gt;=BD$5),60,0)))</f>
        <v/>
      </c>
      <c r="BE266" s="80" t="str">
        <f>IF(OR($A266="",NOT(ISNUMBER($G266))),"",IF(AND($F266&lt;=BE$6,$G266&gt;=BE$5),IF(BE$5&gt;$N266,5,$K266)*10+IF(AND($F266&gt;=BE$5,$F266&lt;=BE$6),IF(AND($G266&gt;=BE$5,$G266&lt;=BE$6),5,IF($L266=1,2,1)),IF(AND($G266&gt;=BE$5,$G266&lt;=BE$6),IF($M266&gt;0,4,3),0)),IF(AND($D266&lt;=BE$6,$E266&gt;=BE$5),60,0)))</f>
        <v/>
      </c>
      <c r="BF266" s="80" t="str">
        <f>IF(OR($A266="",NOT(ISNUMBER($G266))),"",IF(AND($F266&lt;=BF$6,$G266&gt;=BF$5),IF(BF$5&gt;$N266,5,$K266)*10+IF(AND($F266&gt;=BF$5,$F266&lt;=BF$6),IF(AND($G266&gt;=BF$5,$G266&lt;=BF$6),5,IF($L266=1,2,1)),IF(AND($G266&gt;=BF$5,$G266&lt;=BF$6),IF($M266&gt;0,4,3),0)),IF(AND($D266&lt;=BF$6,$E266&gt;=BF$5),60,0)))</f>
        <v/>
      </c>
      <c r="BG266" s="80" t="str">
        <f>IF(OR($A266="",NOT(ISNUMBER($G266))),"",IF(AND($F266&lt;=BG$6,$G266&gt;=BG$5),IF(BG$5&gt;$N266,5,$K266)*10+IF(AND($F266&gt;=BG$5,$F266&lt;=BG$6),IF(AND($G266&gt;=BG$5,$G266&lt;=BG$6),5,IF($L266=1,2,1)),IF(AND($G266&gt;=BG$5,$G266&lt;=BG$6),IF($M266&gt;0,4,3),0)),IF(AND($D266&lt;=BG$6,$E266&gt;=BG$5),60,0)))</f>
        <v/>
      </c>
      <c r="BH266" s="80" t="str">
        <f>IF(OR($A266="",NOT(ISNUMBER($G266))),"",IF(AND($F266&lt;=BH$6,$G266&gt;=BH$5),IF(BH$5&gt;$N266,5,$K266)*10+IF(AND($F266&gt;=BH$5,$F266&lt;=BH$6),IF(AND($G266&gt;=BH$5,$G266&lt;=BH$6),5,IF($L266=1,2,1)),IF(AND($G266&gt;=BH$5,$G266&lt;=BH$6),IF($M266&gt;0,4,3),0)),IF(AND($D266&lt;=BH$6,$E266&gt;=BH$5),60,0)))</f>
        <v/>
      </c>
      <c r="BI266" s="80" t="str">
        <f>IF(OR($A266="",NOT(ISNUMBER($G266))),"",IF(AND($F266&lt;=BI$6,$G266&gt;=BI$5),IF(BI$5&gt;$N266,5,$K266)*10+IF(AND($F266&gt;=BI$5,$F266&lt;=BI$6),IF(AND($G266&gt;=BI$5,$G266&lt;=BI$6),5,IF($L266=1,2,1)),IF(AND($G266&gt;=BI$5,$G266&lt;=BI$6),IF($M266&gt;0,4,3),0)),IF(AND($D266&lt;=BI$6,$E266&gt;=BI$5),60,0)))</f>
        <v/>
      </c>
      <c r="BJ266" s="80" t="str">
        <f>IF(OR($A266="",NOT(ISNUMBER($G266))),"",IF(AND($F266&lt;=BJ$6,$G266&gt;=BJ$5),IF(BJ$5&gt;$N266,5,$K266)*10+IF(AND($F266&gt;=BJ$5,$F266&lt;=BJ$6),IF(AND($G266&gt;=BJ$5,$G266&lt;=BJ$6),5,IF($L266=1,2,1)),IF(AND($G266&gt;=BJ$5,$G266&lt;=BJ$6),IF($M266&gt;0,4,3),0)),IF(AND($D266&lt;=BJ$6,$E266&gt;=BJ$5),60,0)))</f>
        <v/>
      </c>
      <c r="BK266" s="80" t="str">
        <f>IF(OR($A266="",NOT(ISNUMBER($G266))),"",IF(AND($F266&lt;=BK$6,$G266&gt;=BK$5),IF(BK$5&gt;$N266,5,$K266)*10+IF(AND($F266&gt;=BK$5,$F266&lt;=BK$6),IF(AND($G266&gt;=BK$5,$G266&lt;=BK$6),5,IF($L266=1,2,1)),IF(AND($G266&gt;=BK$5,$G266&lt;=BK$6),IF($M266&gt;0,4,3),0)),IF(AND($D266&lt;=BK$6,$E266&gt;=BK$5),60,0)))</f>
        <v/>
      </c>
      <c r="BL266" s="80" t="str">
        <f>IF(OR($A266="",NOT(ISNUMBER($G266))),"",IF(AND($F266&lt;=BL$6,$G266&gt;=BL$5),IF(BL$5&gt;$N266,5,$K266)*10+IF(AND($F266&gt;=BL$5,$F266&lt;=BL$6),IF(AND($G266&gt;=BL$5,$G266&lt;=BL$6),5,IF($L266=1,2,1)),IF(AND($G266&gt;=BL$5,$G266&lt;=BL$6),IF($M266&gt;0,4,3),0)),IF(AND($D266&lt;=BL$6,$E266&gt;=BL$5),60,0)))</f>
        <v/>
      </c>
      <c r="BM266" s="80" t="str">
        <f>IF(OR($A266="",NOT(ISNUMBER($G266))),"",IF(AND($F266&lt;=BM$6,$G266&gt;=BM$5),IF(BM$5&gt;$N266,5,$K266)*10+IF(AND($F266&gt;=BM$5,$F266&lt;=BM$6),IF(AND($G266&gt;=BM$5,$G266&lt;=BM$6),5,IF($L266=1,2,1)),IF(AND($G266&gt;=BM$5,$G266&lt;=BM$6),IF($M266&gt;0,4,3),0)),IF(AND($D266&lt;=BM$6,$E266&gt;=BM$5),60,0)))</f>
        <v/>
      </c>
      <c r="BN266" s="80" t="str">
        <f>IF(OR($A266="",NOT(ISNUMBER($G266))),"",IF(AND($F266&lt;=BN$6,$G266&gt;=BN$5),IF(BN$5&gt;$N266,5,$K266)*10+IF(AND($F266&gt;=BN$5,$F266&lt;=BN$6),IF(AND($G266&gt;=BN$5,$G266&lt;=BN$6),5,IF($L266=1,2,1)),IF(AND($G266&gt;=BN$5,$G266&lt;=BN$6),IF($M266&gt;0,4,3),0)),IF(AND($D266&lt;=BN$6,$E266&gt;=BN$5),60,0)))</f>
        <v/>
      </c>
      <c r="BO266" s="80" t="str">
        <f>IF(OR($A266="",NOT(ISNUMBER($G266))),"",IF(AND($F266&lt;=BO$6,$G266&gt;=BO$5),IF(BO$5&gt;$N266,5,$K266)*10+IF(AND($F266&gt;=BO$5,$F266&lt;=BO$6),IF(AND($G266&gt;=BO$5,$G266&lt;=BO$6),5,IF($L266=1,2,1)),IF(AND($G266&gt;=BO$5,$G266&lt;=BO$6),IF($M266&gt;0,4,3),0)),IF(AND($D266&lt;=BO$6,$E266&gt;=BO$5),60,0)))</f>
        <v/>
      </c>
      <c r="BP266" s="80" t="str">
        <f>IF(OR($A266="",NOT(ISNUMBER($G266))),"",IF(AND($F266&lt;=BP$6,$G266&gt;=BP$5),IF(BP$5&gt;$N266,5,$K266)*10+IF(AND($F266&gt;=BP$5,$F266&lt;=BP$6),IF(AND($G266&gt;=BP$5,$G266&lt;=BP$6),5,IF($L266=1,2,1)),IF(AND($G266&gt;=BP$5,$G266&lt;=BP$6),IF($M266&gt;0,4,3),0)),IF(AND($D266&lt;=BP$6,$E266&gt;=BP$5),60,0)))</f>
        <v/>
      </c>
      <c r="BQ266" s="80" t="str">
        <f>IF(OR($A266="",NOT(ISNUMBER($G266))),"",IF(AND($F266&lt;=BQ$6,$G266&gt;=BQ$5),IF(BQ$5&gt;$N266,5,$K266)*10+IF(AND($F266&gt;=BQ$5,$F266&lt;=BQ$6),IF(AND($G266&gt;=BQ$5,$G266&lt;=BQ$6),5,IF($L266=1,2,1)),IF(AND($G266&gt;=BQ$5,$G266&lt;=BQ$6),IF($M266&gt;0,4,3),0)),IF(AND($D266&lt;=BQ$6,$E266&gt;=BQ$5),60,0)))</f>
        <v/>
      </c>
      <c r="BR266" s="80" t="str">
        <f>IF(OR($A266="",NOT(ISNUMBER($G266))),"",IF(AND($F266&lt;=BR$6,$G266&gt;=BR$5),IF(BR$5&gt;$N266,5,$K266)*10+IF(AND($F266&gt;=BR$5,$F266&lt;=BR$6),IF(AND($G266&gt;=BR$5,$G266&lt;=BR$6),5,IF($L266=1,2,1)),IF(AND($G266&gt;=BR$5,$G266&lt;=BR$6),IF($M266&gt;0,4,3),0)),IF(AND($D266&lt;=BR$6,$E266&gt;=BR$5),60,0)))</f>
        <v/>
      </c>
      <c r="BS266" s="80" t="str">
        <f>IF(OR($A266="",NOT(ISNUMBER($G266))),"",IF(AND($F266&lt;=BS$6,$G266&gt;=BS$5),IF(BS$5&gt;$N266,5,$K266)*10+IF(AND($F266&gt;=BS$5,$F266&lt;=BS$6),IF(AND($G266&gt;=BS$5,$G266&lt;=BS$6),5,IF($L266=1,2,1)),IF(AND($G266&gt;=BS$5,$G266&lt;=BS$6),IF($M266&gt;0,4,3),0)),IF(AND($D266&lt;=BS$6,$E266&gt;=BS$5),60,0)))</f>
        <v/>
      </c>
      <c r="BT266" s="80" t="str">
        <f>IF(OR($A266="",NOT(ISNUMBER($G266))),"",IF(AND($F266&lt;=BT$6,$G266&gt;=BT$5),IF(BT$5&gt;$N266,5,$K266)*10+IF(AND($F266&gt;=BT$5,$F266&lt;=BT$6),IF(AND($G266&gt;=BT$5,$G266&lt;=BT$6),5,IF($L266=1,2,1)),IF(AND($G266&gt;=BT$5,$G266&lt;=BT$6),IF($M266&gt;0,4,3),0)),IF(AND($D266&lt;=BT$6,$E266&gt;=BT$5),60,0)))</f>
        <v/>
      </c>
      <c r="BU266" s="80" t="str">
        <f>IF(OR($A266="",NOT(ISNUMBER($G266))),"",IF(AND($F266&lt;=BU$6,$G266&gt;=BU$5),IF(BU$5&gt;$N266,5,$K266)*10+IF(AND($F266&gt;=BU$5,$F266&lt;=BU$6),IF(AND($G266&gt;=BU$5,$G266&lt;=BU$6),5,IF($L266=1,2,1)),IF(AND($G266&gt;=BU$5,$G266&lt;=BU$6),IF($M266&gt;0,4,3),0)),IF(AND($D266&lt;=BU$6,$E266&gt;=BU$5),60,0)))</f>
        <v/>
      </c>
      <c r="BV266" s="80" t="str">
        <f>IF(OR($A266="",NOT(ISNUMBER($G266))),"",IF(AND($F266&lt;=BV$6,$G266&gt;=BV$5),IF(BV$5&gt;$N266,5,$K266)*10+IF(AND($F266&gt;=BV$5,$F266&lt;=BV$6),IF(AND($G266&gt;=BV$5,$G266&lt;=BV$6),5,IF($L266=1,2,1)),IF(AND($G266&gt;=BV$5,$G266&lt;=BV$6),IF($M266&gt;0,4,3),0)),IF(AND($D266&lt;=BV$6,$E266&gt;=BV$5),60,0)))</f>
        <v/>
      </c>
      <c r="BW266" s="80" t="str">
        <f>IF(OR($A266="",NOT(ISNUMBER($G266))),"",IF(AND($F266&lt;=BW$6,$G266&gt;=BW$5),IF(BW$5&gt;$N266,5,$K266)*10+IF(AND($F266&gt;=BW$5,$F266&lt;=BW$6),IF(AND($G266&gt;=BW$5,$G266&lt;=BW$6),5,IF($L266=1,2,1)),IF(AND($G266&gt;=BW$5,$G266&lt;=BW$6),IF($M266&gt;0,4,3),0)),IF(AND($D266&lt;=BW$6,$E266&gt;=BW$5),60,0)))</f>
        <v/>
      </c>
      <c r="BX266" s="80" t="str">
        <f>IF(OR($A266="",NOT(ISNUMBER($G266))),"",IF(AND($F266&lt;=BX$6,$G266&gt;=BX$5),IF(BX$5&gt;$N266,5,$K266)*10+IF(AND($F266&gt;=BX$5,$F266&lt;=BX$6),IF(AND($G266&gt;=BX$5,$G266&lt;=BX$6),5,IF($L266=1,2,1)),IF(AND($G266&gt;=BX$5,$G266&lt;=BX$6),IF($M266&gt;0,4,3),0)),IF(AND($D266&lt;=BX$6,$E266&gt;=BX$5),60,0)))</f>
        <v/>
      </c>
      <c r="BY266" s="80" t="str">
        <f>IF(OR($A266="",NOT(ISNUMBER($G266))),"",IF(AND($F266&lt;=BY$6,$G266&gt;=BY$5),IF(BY$5&gt;$N266,5,$K266)*10+IF(AND($F266&gt;=BY$5,$F266&lt;=BY$6),IF(AND($G266&gt;=BY$5,$G266&lt;=BY$6),5,IF($L266=1,2,1)),IF(AND($G266&gt;=BY$5,$G266&lt;=BY$6),IF($M266&gt;0,4,3),0)),IF(AND($D266&lt;=BY$6,$E266&gt;=BY$5),60,0)))</f>
        <v/>
      </c>
      <c r="BZ266" s="80" t="str">
        <f>IF(OR($A266="",NOT(ISNUMBER($G266))),"",IF(AND($F266&lt;=BZ$6,$G266&gt;=BZ$5),IF(BZ$5&gt;$N266,5,$K266)*10+IF(AND($F266&gt;=BZ$5,$F266&lt;=BZ$6),IF(AND($G266&gt;=BZ$5,$G266&lt;=BZ$6),5,IF($L266=1,2,1)),IF(AND($G266&gt;=BZ$5,$G266&lt;=BZ$6),IF($M266&gt;0,4,3),0)),IF(AND($D266&lt;=BZ$6,$E266&gt;=BZ$5),60,0)))</f>
        <v/>
      </c>
      <c r="CA266" s="80" t="str">
        <f>IF(OR($A266="",NOT(ISNUMBER($G266))),"",IF(AND($F266&lt;=CA$6,$G266&gt;=CA$5),IF(CA$5&gt;$N266,5,$K266)*10+IF(AND($F266&gt;=CA$5,$F266&lt;=CA$6),IF(AND($G266&gt;=CA$5,$G266&lt;=CA$6),5,IF($L266=1,2,1)),IF(AND($G266&gt;=CA$5,$G266&lt;=CA$6),IF($M266&gt;0,4,3),0)),IF(AND($D266&lt;=CA$6,$E266&gt;=CA$5),60,0)))</f>
        <v/>
      </c>
      <c r="CB266" s="80" t="str">
        <f>IF(OR($A266="",NOT(ISNUMBER($G266))),"",IF(AND($F266&lt;=CB$6,$G266&gt;=CB$5),IF(CB$5&gt;$N266,5,$K266)*10+IF(AND($F266&gt;=CB$5,$F266&lt;=CB$6),IF(AND($G266&gt;=CB$5,$G266&lt;=CB$6),5,IF($L266=1,2,1)),IF(AND($G266&gt;=CB$5,$G266&lt;=CB$6),IF($M266&gt;0,4,3),0)),IF(AND($D266&lt;=CB$6,$E266&gt;=CB$5),60,0)))</f>
        <v/>
      </c>
      <c r="CC266" s="80" t="str">
        <f>IF(OR($A266="",NOT(ISNUMBER($G266))),"",IF(AND($F266&lt;=CC$6,$G266&gt;=CC$5),IF(CC$5&gt;$N266,5,$K266)*10+IF(AND($F266&gt;=CC$5,$F266&lt;=CC$6),IF(AND($G266&gt;=CC$5,$G266&lt;=CC$6),5,IF($L266=1,2,1)),IF(AND($G266&gt;=CC$5,$G266&lt;=CC$6),IF($M266&gt;0,4,3),0)),IF(AND($D266&lt;=CC$6,$E266&gt;=CC$5),60,0)))</f>
        <v/>
      </c>
      <c r="CD266" s="80" t="str">
        <f>IF(OR($A266="",NOT(ISNUMBER($G266))),"",IF(AND($F266&lt;=CD$6,$G266&gt;=CD$5),IF(CD$5&gt;$N266,5,$K266)*10+IF(AND($F266&gt;=CD$5,$F266&lt;=CD$6),IF(AND($G266&gt;=CD$5,$G266&lt;=CD$6),5,IF($L266=1,2,1)),IF(AND($G266&gt;=CD$5,$G266&lt;=CD$6),IF($M266&gt;0,4,3),0)),IF(AND($D266&lt;=CD$6,$E266&gt;=CD$5),60,0)))</f>
        <v/>
      </c>
      <c r="CE266" s="80" t="str">
        <f>IF(OR($A266="",NOT(ISNUMBER($G266))),"",IF(AND($F266&lt;=CE$6,$G266&gt;=CE$5),IF(CE$5&gt;$N266,5,$K266)*10+IF(AND($F266&gt;=CE$5,$F266&lt;=CE$6),IF(AND($G266&gt;=CE$5,$G266&lt;=CE$6),5,IF($L266=1,2,1)),IF(AND($G266&gt;=CE$5,$G266&lt;=CE$6),IF($M266&gt;0,4,3),0)),IF(AND($D266&lt;=CE$6,$E266&gt;=CE$5),60,0)))</f>
        <v/>
      </c>
      <c r="CF266" s="80" t="str">
        <f>IF(OR($A266="",NOT(ISNUMBER($G266))),"",IF(AND($F266&lt;=CF$6,$G266&gt;=CF$5),IF(CF$5&gt;$N266,5,$K266)*10+IF(AND($F266&gt;=CF$5,$F266&lt;=CF$6),IF(AND($G266&gt;=CF$5,$G266&lt;=CF$6),5,IF($L266=1,2,1)),IF(AND($G266&gt;=CF$5,$G266&lt;=CF$6),IF($M266&gt;0,4,3),0)),IF(AND($D266&lt;=CF$6,$E266&gt;=CF$5),60,0)))</f>
        <v/>
      </c>
      <c r="CG266" s="80" t="str">
        <f>IF(OR($A266="",NOT(ISNUMBER($G266))),"",IF(AND($F266&lt;=CG$6,$G266&gt;=CG$5),IF(CG$5&gt;$N266,5,$K266)*10+IF(AND($F266&gt;=CG$5,$F266&lt;=CG$6),IF(AND($G266&gt;=CG$5,$G266&lt;=CG$6),5,IF($L266=1,2,1)),IF(AND($G266&gt;=CG$5,$G266&lt;=CG$6),IF($M266&gt;0,4,3),0)),IF(AND($D266&lt;=CG$6,$E266&gt;=CG$5),60,0)))</f>
        <v/>
      </c>
      <c r="CH266" s="80" t="str">
        <f>IF(OR($A266="",NOT(ISNUMBER($G266))),"",IF(AND($F266&lt;=CH$6,$G266&gt;=CH$5),IF(CH$5&gt;$N266,5,$K266)*10+IF(AND($F266&gt;=CH$5,$F266&lt;=CH$6),IF(AND($G266&gt;=CH$5,$G266&lt;=CH$6),5,IF($L266=1,2,1)),IF(AND($G266&gt;=CH$5,$G266&lt;=CH$6),IF($M266&gt;0,4,3),0)),IF(AND($D266&lt;=CH$6,$E266&gt;=CH$5),60,0)))</f>
        <v/>
      </c>
      <c r="CI266" s="80" t="str">
        <f>IF(OR($A266="",NOT(ISNUMBER($G266))),"",IF(AND($F266&lt;=CI$6,$G266&gt;=CI$5),IF(CI$5&gt;$N266,5,$K266)*10+IF(AND($F266&gt;=CI$5,$F266&lt;=CI$6),IF(AND($G266&gt;=CI$5,$G266&lt;=CI$6),5,IF($L266=1,2,1)),IF(AND($G266&gt;=CI$5,$G266&lt;=CI$6),IF($M266&gt;0,4,3),0)),IF(AND($D266&lt;=CI$6,$E266&gt;=CI$5),60,0)))</f>
        <v/>
      </c>
      <c r="CJ266" s="80" t="str">
        <f>IF(OR($A266="",NOT(ISNUMBER($G266))),"",IF(AND($F266&lt;=CJ$6,$G266&gt;=CJ$5),IF(CJ$5&gt;$N266,5,$K266)*10+IF(AND($F266&gt;=CJ$5,$F266&lt;=CJ$6),IF(AND($G266&gt;=CJ$5,$G266&lt;=CJ$6),5,IF($L266=1,2,1)),IF(AND($G266&gt;=CJ$5,$G266&lt;=CJ$6),IF($M266&gt;0,4,3),0)),IF(AND($D266&lt;=CJ$6,$E266&gt;=CJ$5),60,0)))</f>
        <v/>
      </c>
      <c r="CK266" s="80" t="str">
        <f>IF(OR($A266="",NOT(ISNUMBER($G266))),"",IF(AND($F266&lt;=CK$6,$G266&gt;=CK$5),IF(CK$5&gt;$N266,5,$K266)*10+IF(AND($F266&gt;=CK$5,$F266&lt;=CK$6),IF(AND($G266&gt;=CK$5,$G266&lt;=CK$6),5,IF($L266=1,2,1)),IF(AND($G266&gt;=CK$5,$G266&lt;=CK$6),IF($M266&gt;0,4,3),0)),IF(AND($D266&lt;=CK$6,$E266&gt;=CK$5),60,0)))</f>
        <v/>
      </c>
      <c r="CL266" s="80" t="str">
        <f>IF(OR($A266="",NOT(ISNUMBER($G266))),"",IF(AND($F266&lt;=CL$6,$G266&gt;=CL$5),IF(CL$5&gt;$N266,5,$K266)*10+IF(AND($F266&gt;=CL$5,$F266&lt;=CL$6),IF(AND($G266&gt;=CL$5,$G266&lt;=CL$6),5,IF($L266=1,2,1)),IF(AND($G266&gt;=CL$5,$G266&lt;=CL$6),IF($M266&gt;0,4,3),0)),IF(AND($D266&lt;=CL$6,$E266&gt;=CL$5),60,0)))</f>
        <v/>
      </c>
      <c r="CM266" s="80" t="str">
        <f>IF(OR($A266="",NOT(ISNUMBER($G266))),"",IF(AND($F266&lt;=CM$6,$G266&gt;=CM$5),IF(CM$5&gt;$N266,5,$K266)*10+IF(AND($F266&gt;=CM$5,$F266&lt;=CM$6),IF(AND($G266&gt;=CM$5,$G266&lt;=CM$6),5,IF($L266=1,2,1)),IF(AND($G266&gt;=CM$5,$G266&lt;=CM$6),IF($M266&gt;0,4,3),0)),IF(AND($D266&lt;=CM$6,$E266&gt;=CM$5),60,0)))</f>
        <v/>
      </c>
      <c r="CN266" s="80" t="str">
        <f>IF(OR($A266="",NOT(ISNUMBER($G266))),"",IF(AND($F266&lt;=CN$6,$G266&gt;=CN$5),IF(CN$5&gt;$N266,5,$K266)*10+IF(AND($F266&gt;=CN$5,$F266&lt;=CN$6),IF(AND($G266&gt;=CN$5,$G266&lt;=CN$6),5,IF($L266=1,2,1)),IF(AND($G266&gt;=CN$5,$G266&lt;=CN$6),IF($M266&gt;0,4,3),0)),IF(AND($D266&lt;=CN$6,$E266&gt;=CN$5),60,0)))</f>
        <v/>
      </c>
      <c r="CO266" s="80" t="str">
        <f>IF(OR($A266="",NOT(ISNUMBER($G266))),"",IF(AND($F266&lt;=CO$6,$G266&gt;=CO$5),IF(CO$5&gt;$N266,5,$K266)*10+IF(AND($F266&gt;=CO$5,$F266&lt;=CO$6),IF(AND($G266&gt;=CO$5,$G266&lt;=CO$6),5,IF($L266=1,2,1)),IF(AND($G266&gt;=CO$5,$G266&lt;=CO$6),IF($M266&gt;0,4,3),0)),IF(AND($D266&lt;=CO$6,$E266&gt;=CO$5),60,0)))</f>
        <v/>
      </c>
      <c r="CP266" s="80" t="str">
        <f>IF(OR($A266="",NOT(ISNUMBER($G266))),"",IF(AND($F266&lt;=CP$6,$G266&gt;=CP$5),IF(CP$5&gt;$N266,5,$K266)*10+IF(AND($F266&gt;=CP$5,$F266&lt;=CP$6),IF(AND($G266&gt;=CP$5,$G266&lt;=CP$6),5,IF($L266=1,2,1)),IF(AND($G266&gt;=CP$5,$G266&lt;=CP$6),IF($M266&gt;0,4,3),0)),IF(AND($D266&lt;=CP$6,$E266&gt;=CP$5),60,0)))</f>
        <v/>
      </c>
      <c r="CQ266" s="80" t="str">
        <f>IF(OR($A266="",NOT(ISNUMBER($G266))),"",IF(AND($F266&lt;=CQ$6,$G266&gt;=CQ$5),IF(CQ$5&gt;$N266,5,$K266)*10+IF(AND($F266&gt;=CQ$5,$F266&lt;=CQ$6),IF(AND($G266&gt;=CQ$5,$G266&lt;=CQ$6),5,IF($L266=1,2,1)),IF(AND($G266&gt;=CQ$5,$G266&lt;=CQ$6),IF($M266&gt;0,4,3),0)),IF(AND($D266&lt;=CQ$6,$E266&gt;=CQ$5),60,0)))</f>
        <v/>
      </c>
      <c r="CR266" s="80" t="str">
        <f>IF(OR($A266="",NOT(ISNUMBER($G266))),"",IF(AND($F266&lt;=CR$6,$G266&gt;=CR$5),IF(CR$5&gt;$N266,5,$K266)*10+IF(AND($F266&gt;=CR$5,$F266&lt;=CR$6),IF(AND($G266&gt;=CR$5,$G266&lt;=CR$6),5,IF($L266=1,2,1)),IF(AND($G266&gt;=CR$5,$G266&lt;=CR$6),IF($M266&gt;0,4,3),0)),IF(AND($D266&lt;=CR$6,$E266&gt;=CR$5),60,0)))</f>
        <v/>
      </c>
      <c r="CS266" s="80" t="str">
        <f>IF(OR($A266="",NOT(ISNUMBER($G266))),"",IF(AND($F266&lt;=CS$6,$G266&gt;=CS$5),IF(CS$5&gt;$N266,5,$K266)*10+IF(AND($F266&gt;=CS$5,$F266&lt;=CS$6),IF(AND($G266&gt;=CS$5,$G266&lt;=CS$6),5,IF($L266=1,2,1)),IF(AND($G266&gt;=CS$5,$G266&lt;=CS$6),IF($M266&gt;0,4,3),0)),IF(AND($D266&lt;=CS$6,$E266&gt;=CS$5),60,0)))</f>
        <v/>
      </c>
      <c r="CT266" s="80" t="str">
        <f>IF(OR($A266="",NOT(ISNUMBER($G266))),"",IF(AND($F266&lt;=CT$6,$G266&gt;=CT$5),IF(CT$5&gt;$N266,5,$K266)*10+IF(AND($F266&gt;=CT$5,$F266&lt;=CT$6),IF(AND($G266&gt;=CT$5,$G266&lt;=CT$6),5,IF($L266=1,2,1)),IF(AND($G266&gt;=CT$5,$G266&lt;=CT$6),IF($M266&gt;0,4,3),0)),IF(AND($D266&lt;=CT$6,$E266&gt;=CT$5),60,0)))</f>
        <v/>
      </c>
      <c r="CU266" s="80" t="str">
        <f>IF(OR($A266="",NOT(ISNUMBER($G266))),"",IF(AND($F266&lt;=CU$6,$G266&gt;=CU$5),IF(CU$5&gt;$N266,5,$K266)*10+IF(AND($F266&gt;=CU$5,$F266&lt;=CU$6),IF(AND($G266&gt;=CU$5,$G266&lt;=CU$6),5,IF($L266=1,2,1)),IF(AND($G266&gt;=CU$5,$G266&lt;=CU$6),IF($M266&gt;0,4,3),0)),IF(AND($D266&lt;=CU$6,$E266&gt;=CU$5),60,0)))</f>
        <v/>
      </c>
      <c r="CV266" s="80" t="str">
        <f>IF(OR($A266="",NOT(ISNUMBER($G266))),"",IF(AND($F266&lt;=CV$6,$G266&gt;=CV$5),IF(CV$5&gt;$N266,5,$K266)*10+IF(AND($F266&gt;=CV$5,$F266&lt;=CV$6),IF(AND($G266&gt;=CV$5,$G266&lt;=CV$6),5,IF($L266=1,2,1)),IF(AND($G266&gt;=CV$5,$G266&lt;=CV$6),IF($M266&gt;0,4,3),0)),IF(AND($D266&lt;=CV$6,$E266&gt;=CV$5),60,0)))</f>
        <v/>
      </c>
      <c r="CW266" s="80" t="str">
        <f>IF(OR($A266="",NOT(ISNUMBER($G266))),"",IF(AND($F266&lt;=CW$6,$G266&gt;=CW$5),IF(CW$5&gt;$N266,5,$K266)*10+IF(AND($F266&gt;=CW$5,$F266&lt;=CW$6),IF(AND($G266&gt;=CW$5,$G266&lt;=CW$6),5,IF($L266=1,2,1)),IF(AND($G266&gt;=CW$5,$G266&lt;=CW$6),IF($M266&gt;0,4,3),0)),IF(AND($D266&lt;=CW$6,$E266&gt;=CW$5),60,0)))</f>
        <v/>
      </c>
      <c r="CX266" s="80" t="str">
        <f>IF(OR($A266="",NOT(ISNUMBER($G266))),"",IF(AND($F266&lt;=CX$6,$G266&gt;=CX$5),IF(CX$5&gt;$N266,5,$K266)*10+IF(AND($F266&gt;=CX$5,$F266&lt;=CX$6),IF(AND($G266&gt;=CX$5,$G266&lt;=CX$6),5,IF($L266=1,2,1)),IF(AND($G266&gt;=CX$5,$G266&lt;=CX$6),IF($M266&gt;0,4,3),0)),IF(AND($D266&lt;=CX$6,$E266&gt;=CX$5),60,0)))</f>
        <v/>
      </c>
      <c r="CY266" s="80" t="str">
        <f>IF(OR($A266="",NOT(ISNUMBER($G266))),"",IF(AND($F266&lt;=CY$6,$G266&gt;=CY$5),IF(CY$5&gt;$N266,5,$K266)*10+IF(AND($F266&gt;=CY$5,$F266&lt;=CY$6),IF(AND($G266&gt;=CY$5,$G266&lt;=CY$6),5,IF($L266=1,2,1)),IF(AND($G266&gt;=CY$5,$G266&lt;=CY$6),IF($M266&gt;0,4,3),0)),IF(AND($D266&lt;=CY$6,$E266&gt;=CY$5),60,0)))</f>
        <v/>
      </c>
      <c r="CZ266" s="80" t="str">
        <f>IF(OR($A266="",NOT(ISNUMBER($G266))),"",IF(AND($F266&lt;=CZ$6,$G266&gt;=CZ$5),IF(CZ$5&gt;$N266,5,$K266)*10+IF(AND($F266&gt;=CZ$5,$F266&lt;=CZ$6),IF(AND($G266&gt;=CZ$5,$G266&lt;=CZ$6),5,IF($L266=1,2,1)),IF(AND($G266&gt;=CZ$5,$G266&lt;=CZ$6),IF($M266&gt;0,4,3),0)),IF(AND($D266&lt;=CZ$6,$E266&gt;=CZ$5),60,0)))</f>
        <v/>
      </c>
      <c r="DA266" s="80" t="str">
        <f>IF(OR($A266="",NOT(ISNUMBER($G266))),"",IF(AND($F266&lt;=DA$6,$G266&gt;=DA$5),IF(DA$5&gt;$N266,5,$K266)*10+IF(AND($F266&gt;=DA$5,$F266&lt;=DA$6),IF(AND($G266&gt;=DA$5,$G266&lt;=DA$6),5,IF($L266=1,2,1)),IF(AND($G266&gt;=DA$5,$G266&lt;=DA$6),IF($M266&gt;0,4,3),0)),IF(AND($D266&lt;=DA$6,$E266&gt;=DA$5),60,0)))</f>
        <v/>
      </c>
      <c r="DB266" s="80" t="str">
        <f>IF(OR($A266="",NOT(ISNUMBER($G266))),"",IF(AND($F266&lt;=DB$6,$G266&gt;=DB$5),IF(DB$5&gt;$N266,5,$K266)*10+IF(AND($F266&gt;=DB$5,$F266&lt;=DB$6),IF(AND($G266&gt;=DB$5,$G266&lt;=DB$6),5,IF($L266=1,2,1)),IF(AND($G266&gt;=DB$5,$G266&lt;=DB$6),IF($M266&gt;0,4,3),0)),IF(AND($D266&lt;=DB$6,$E266&gt;=DB$5),60,0)))</f>
        <v/>
      </c>
      <c r="DC266" s="80" t="str">
        <f>IF(OR($A266="",NOT(ISNUMBER($G266))),"",IF(AND($F266&lt;=DC$6,$G266&gt;=DC$5),IF(DC$5&gt;$N266,5,$K266)*10+IF(AND($F266&gt;=DC$5,$F266&lt;=DC$6),IF(AND($G266&gt;=DC$5,$G266&lt;=DC$6),5,IF($L266=1,2,1)),IF(AND($G266&gt;=DC$5,$G266&lt;=DC$6),IF($M266&gt;0,4,3),0)),IF(AND($D266&lt;=DC$6,$E266&gt;=DC$5),60,0)))</f>
        <v/>
      </c>
      <c r="DD266" s="80" t="str">
        <f>IF(OR($A266="",NOT(ISNUMBER($G266))),"",IF(AND($F266&lt;=DD$6,$G266&gt;=DD$5),IF(DD$5&gt;$N266,5,$K266)*10+IF(AND($F266&gt;=DD$5,$F266&lt;=DD$6),IF(AND($G266&gt;=DD$5,$G266&lt;=DD$6),5,IF($L266=1,2,1)),IF(AND($G266&gt;=DD$5,$G266&lt;=DD$6),IF($M266&gt;0,4,3),0)),IF(AND($D266&lt;=DD$6,$E266&gt;=DD$5),60,0)))</f>
        <v/>
      </c>
      <c r="DE266" s="80" t="str">
        <f>IF(OR($A266="",NOT(ISNUMBER($G266))),"",IF(AND($F266&lt;=DE$6,$G266&gt;=DE$5),IF(DE$5&gt;$N266,5,$K266)*10+IF(AND($F266&gt;=DE$5,$F266&lt;=DE$6),IF(AND($G266&gt;=DE$5,$G266&lt;=DE$6),5,IF($L266=1,2,1)),IF(AND($G266&gt;=DE$5,$G266&lt;=DE$6),IF($M266&gt;0,4,3),0)),IF(AND($D266&lt;=DE$6,$E266&gt;=DE$5),60,0)))</f>
        <v/>
      </c>
      <c r="DF266" s="80" t="str">
        <f>IF(OR($A266="",NOT(ISNUMBER($G266))),"",IF(AND($F266&lt;=DF$6,$G266&gt;=DF$5),IF(DF$5&gt;$N266,5,$K266)*10+IF(AND($F266&gt;=DF$5,$F266&lt;=DF$6),IF(AND($G266&gt;=DF$5,$G266&lt;=DF$6),5,IF($L266=1,2,1)),IF(AND($G266&gt;=DF$5,$G266&lt;=DF$6),IF($M266&gt;0,4,3),0)),IF(AND($D266&lt;=DF$6,$E266&gt;=DF$5),60,0)))</f>
        <v/>
      </c>
      <c r="DG266" s="80" t="str">
        <f>IF(OR($A266="",NOT(ISNUMBER($G266))),"",IF(AND($F266&lt;=DG$6,$G266&gt;=DG$5),IF(DG$5&gt;$N266,5,$K266)*10+IF(AND($F266&gt;=DG$5,$F266&lt;=DG$6),IF(AND($G266&gt;=DG$5,$G266&lt;=DG$6),5,IF($L266=1,2,1)),IF(AND($G266&gt;=DG$5,$G266&lt;=DG$6),IF($M266&gt;0,4,3),0)),IF(AND($D266&lt;=DG$6,$E266&gt;=DG$5),60,0)))</f>
        <v/>
      </c>
      <c r="DH266" s="80" t="str">
        <f>IF(OR($A266="",NOT(ISNUMBER($G266))),"",IF(AND($F266&lt;=DH$6,$G266&gt;=DH$5),IF(DH$5&gt;$N266,5,$K266)*10+IF(AND($F266&gt;=DH$5,$F266&lt;=DH$6),IF(AND($G266&gt;=DH$5,$G266&lt;=DH$6),5,IF($L266=1,2,1)),IF(AND($G266&gt;=DH$5,$G266&lt;=DH$6),IF($M266&gt;0,4,3),0)),IF(AND($D266&lt;=DH$6,$E266&gt;=DH$5),60,0)))</f>
        <v/>
      </c>
      <c r="DI266" s="80" t="str">
        <f>IF(OR($A266="",NOT(ISNUMBER($G266))),"",IF(AND($F266&lt;=DI$6,$G266&gt;=DI$5),IF(DI$5&gt;$N266,5,$K266)*10+IF(AND($F266&gt;=DI$5,$F266&lt;=DI$6),IF(AND($G266&gt;=DI$5,$G266&lt;=DI$6),5,IF($L266=1,2,1)),IF(AND($G266&gt;=DI$5,$G266&lt;=DI$6),IF($M266&gt;0,4,3),0)),IF(AND($D266&lt;=DI$6,$E266&gt;=DI$5),60,0)))</f>
        <v/>
      </c>
      <c r="DJ266" s="80" t="str">
        <f>IF(OR($A266="",NOT(ISNUMBER($G266))),"",IF(AND($F266&lt;=DJ$6,$G266&gt;=DJ$5),IF(DJ$5&gt;$N266,5,$K266)*10+IF(AND($F266&gt;=DJ$5,$F266&lt;=DJ$6),IF(AND($G266&gt;=DJ$5,$G266&lt;=DJ$6),5,IF($L266=1,2,1)),IF(AND($G266&gt;=DJ$5,$G266&lt;=DJ$6),IF($M266&gt;0,4,3),0)),IF(AND($D266&lt;=DJ$6,$E266&gt;=DJ$5),60,0)))</f>
        <v/>
      </c>
      <c r="DK266" s="80" t="str">
        <f>IF(OR($A266="",NOT(ISNUMBER($G266))),"",IF(AND($F266&lt;=DK$6,$G266&gt;=DK$5),IF(DK$5&gt;$N266,5,$K266)*10+IF(AND($F266&gt;=DK$5,$F266&lt;=DK$6),IF(AND($G266&gt;=DK$5,$G266&lt;=DK$6),5,IF($L266=1,2,1)),IF(AND($G266&gt;=DK$5,$G266&lt;=DK$6),IF($M266&gt;0,4,3),0)),IF(AND($D266&lt;=DK$6,$E266&gt;=DK$5),60,0)))</f>
        <v/>
      </c>
      <c r="DL266" s="80" t="str">
        <f>IF(OR($A266="",NOT(ISNUMBER($G266))),"",IF(AND($F266&lt;=DL$6,$G266&gt;=DL$5),IF(DL$5&gt;$N266,5,$K266)*10+IF(AND($F266&gt;=DL$5,$F266&lt;=DL$6),IF(AND($G266&gt;=DL$5,$G266&lt;=DL$6),5,IF($L266=1,2,1)),IF(AND($G266&gt;=DL$5,$G266&lt;=DL$6),IF($M266&gt;0,4,3),0)),IF(AND($D266&lt;=DL$6,$E266&gt;=DL$5),60,0)))</f>
        <v/>
      </c>
      <c r="DM266" s="80" t="str">
        <f>IF(OR($A266="",NOT(ISNUMBER($G266))),"",IF(AND($F266&lt;=DM$6,$G266&gt;=DM$5),IF(DM$5&gt;$N266,5,$K266)*10+IF(AND($F266&gt;=DM$5,$F266&lt;=DM$6),IF(AND($G266&gt;=DM$5,$G266&lt;=DM$6),5,IF($L266=1,2,1)),IF(AND($G266&gt;=DM$5,$G266&lt;=DM$6),IF($M266&gt;0,4,3),0)),IF(AND($D266&lt;=DM$6,$E266&gt;=DM$5),60,0)))</f>
        <v/>
      </c>
      <c r="DN266" s="80" t="str">
        <f>IF(OR($A266="",NOT(ISNUMBER($G266))),"",IF(AND($F266&lt;=DN$6,$G266&gt;=DN$5),IF(DN$5&gt;$N266,5,$K266)*10+IF(AND($F266&gt;=DN$5,$F266&lt;=DN$6),IF(AND($G266&gt;=DN$5,$G266&lt;=DN$6),5,IF($L266=1,2,1)),IF(AND($G266&gt;=DN$5,$G266&lt;=DN$6),IF($M266&gt;0,4,3),0)),IF(AND($D266&lt;=DN$6,$E266&gt;=DN$5),60,0)))</f>
        <v/>
      </c>
      <c r="DO266" s="80" t="str">
        <f>IF(OR($A266="",NOT(ISNUMBER($G266))),"",IF(AND($F266&lt;=DO$6,$G266&gt;=DO$5),IF(DO$5&gt;$N266,5,$K266)*10+IF(AND($F266&gt;=DO$5,$F266&lt;=DO$6),IF(AND($G266&gt;=DO$5,$G266&lt;=DO$6),5,IF($L266=1,2,1)),IF(AND($G266&gt;=DO$5,$G266&lt;=DO$6),IF($M266&gt;0,4,3),0)),IF(AND($D266&lt;=DO$6,$E266&gt;=DO$5),60,0)))</f>
        <v/>
      </c>
      <c r="DP266" s="80" t="str">
        <f>IF(OR($A266="",NOT(ISNUMBER($G266))),"",IF(AND($F266&lt;=DP$6,$G266&gt;=DP$5),IF(DP$5&gt;$N266,5,$K266)*10+IF(AND($F266&gt;=DP$5,$F266&lt;=DP$6),IF(AND($G266&gt;=DP$5,$G266&lt;=DP$6),5,IF($L266=1,2,1)),IF(AND($G266&gt;=DP$5,$G266&lt;=DP$6),IF($M266&gt;0,4,3),0)),IF(AND($D266&lt;=DP$6,$E266&gt;=DP$5),60,0)))</f>
        <v/>
      </c>
      <c r="DQ266" s="80" t="str">
        <f>IF(OR($A266="",NOT(ISNUMBER($G266))),"",IF(AND($F266&lt;=DQ$6,$G266&gt;=DQ$5),IF(DQ$5&gt;$N266,5,$K266)*10+IF(AND($F266&gt;=DQ$5,$F266&lt;=DQ$6),IF(AND($G266&gt;=DQ$5,$G266&lt;=DQ$6),5,IF($L266=1,2,1)),IF(AND($G266&gt;=DQ$5,$G266&lt;=DQ$6),IF($M266&gt;0,4,3),0)),IF(AND($D266&lt;=DQ$6,$E266&gt;=DQ$5),60,0)))</f>
        <v/>
      </c>
      <c r="DR266" s="80" t="str">
        <f>IF(OR($A266="",NOT(ISNUMBER($G266))),"",IF(AND($F266&lt;=DR$6,$G266&gt;=DR$5),IF(DR$5&gt;$N266,5,$K266)*10+IF(AND($F266&gt;=DR$5,$F266&lt;=DR$6),IF(AND($G266&gt;=DR$5,$G266&lt;=DR$6),5,IF($L266=1,2,1)),IF(AND($G266&gt;=DR$5,$G266&lt;=DR$6),IF($M266&gt;0,4,3),0)),IF(AND($D266&lt;=DR$6,$E266&gt;=DR$5),60,0)))</f>
        <v/>
      </c>
      <c r="DS266" s="80" t="str">
        <f>IF(OR($A266="",NOT(ISNUMBER($G266))),"",IF(AND($F266&lt;=DS$6,$G266&gt;=DS$5),IF(DS$5&gt;$N266,5,$K266)*10+IF(AND($F266&gt;=DS$5,$F266&lt;=DS$6),IF(AND($G266&gt;=DS$5,$G266&lt;=DS$6),5,IF($L266=1,2,1)),IF(AND($G266&gt;=DS$5,$G266&lt;=DS$6),IF($M266&gt;0,4,3),0)),IF(AND($D266&lt;=DS$6,$E266&gt;=DS$5),60,0)))</f>
        <v/>
      </c>
      <c r="DT266" s="80" t="str">
        <f>IF(OR($A266="",NOT(ISNUMBER($G266))),"",IF(AND($F266&lt;=DT$6,$G266&gt;=DT$5),IF(DT$5&gt;$N266,5,$K266)*10+IF(AND($F266&gt;=DT$5,$F266&lt;=DT$6),IF(AND($G266&gt;=DT$5,$G266&lt;=DT$6),5,IF($L266=1,2,1)),IF(AND($G266&gt;=DT$5,$G266&lt;=DT$6),IF($M266&gt;0,4,3),0)),IF(AND($D266&lt;=DT$6,$E266&gt;=DT$5),60,0)))</f>
        <v/>
      </c>
      <c r="DU266" s="80" t="str">
        <f>IF(OR($A266="",NOT(ISNUMBER($G266))),"",IF(AND($F266&lt;=DU$6,$G266&gt;=DU$5),IF(DU$5&gt;$N266,5,$K266)*10+IF(AND($F266&gt;=DU$5,$F266&lt;=DU$6),IF(AND($G266&gt;=DU$5,$G266&lt;=DU$6),5,IF($L266=1,2,1)),IF(AND($G266&gt;=DU$5,$G266&lt;=DU$6),IF($M266&gt;0,4,3),0)),IF(AND($D266&lt;=DU$6,$E266&gt;=DU$5),60,0)))</f>
        <v/>
      </c>
      <c r="DV266" s="80" t="str">
        <f>IF(OR($A266="",NOT(ISNUMBER($G266))),"",IF(AND($F266&lt;=DV$6,$G266&gt;=DV$5),IF(DV$5&gt;$N266,5,$K266)*10+IF(AND($F266&gt;=DV$5,$F266&lt;=DV$6),IF(AND($G266&gt;=DV$5,$G266&lt;=DV$6),5,IF($L266=1,2,1)),IF(AND($G266&gt;=DV$5,$G266&lt;=DV$6),IF($M266&gt;0,4,3),0)),IF(AND($D266&lt;=DV$6,$E266&gt;=DV$5),60,0)))</f>
        <v/>
      </c>
      <c r="DW266" s="80" t="str">
        <f>IF(OR($A266="",NOT(ISNUMBER($G266))),"",IF(AND($F266&lt;=DW$6,$G266&gt;=DW$5),IF(DW$5&gt;$N266,5,$K266)*10+IF(AND($F266&gt;=DW$5,$F266&lt;=DW$6),IF(AND($G266&gt;=DW$5,$G266&lt;=DW$6),5,IF($L266=1,2,1)),IF(AND($G266&gt;=DW$5,$G266&lt;=DW$6),IF($M266&gt;0,4,3),0)),IF(AND($D266&lt;=DW$6,$E266&gt;=DW$5),60,0)))</f>
        <v/>
      </c>
      <c r="DX266" s="80" t="str">
        <f>IF(OR($A266="",NOT(ISNUMBER($G266))),"",IF(AND($F266&lt;=DX$6,$G266&gt;=DX$5),IF(DX$5&gt;$N266,5,$K266)*10+IF(AND($F266&gt;=DX$5,$F266&lt;=DX$6),IF(AND($G266&gt;=DX$5,$G266&lt;=DX$6),5,IF($L266=1,2,1)),IF(AND($G266&gt;=DX$5,$G266&lt;=DX$6),IF($M266&gt;0,4,3),0)),IF(AND($D266&lt;=DX$6,$E266&gt;=DX$5),60,0)))</f>
        <v/>
      </c>
      <c r="DY266" s="80" t="str">
        <f>IF(OR($A266="",NOT(ISNUMBER($G266))),"",IF(AND($F266&lt;=DY$6,$G266&gt;=DY$5),IF(DY$5&gt;$N266,5,$K266)*10+IF(AND($F266&gt;=DY$5,$F266&lt;=DY$6),IF(AND($G266&gt;=DY$5,$G266&lt;=DY$6),5,IF($L266=1,2,1)),IF(AND($G266&gt;=DY$5,$G266&lt;=DY$6),IF($M266&gt;0,4,3),0)),IF(AND($D266&lt;=DY$6,$E266&gt;=DY$5),60,0)))</f>
        <v/>
      </c>
      <c r="DZ266" s="80" t="str">
        <f>IF(OR($A266="",NOT(ISNUMBER($G266))),"",IF(AND($F266&lt;=DZ$6,$G266&gt;=DZ$5),IF(DZ$5&gt;$N266,5,$K266)*10+IF(AND($F266&gt;=DZ$5,$F266&lt;=DZ$6),IF(AND($G266&gt;=DZ$5,$G266&lt;=DZ$6),5,IF($L266=1,2,1)),IF(AND($G266&gt;=DZ$5,$G266&lt;=DZ$6),IF($M266&gt;0,4,3),0)),IF(AND($D266&lt;=DZ$6,$E266&gt;=DZ$5),60,0)))</f>
        <v/>
      </c>
      <c r="EA266" s="80" t="str">
        <f>IF(OR($A266="",NOT(ISNUMBER($G266))),"",IF(AND($F266&lt;=EA$6,$G266&gt;=EA$5),IF(EA$5&gt;$N266,5,$K266)*10+IF(AND($F266&gt;=EA$5,$F266&lt;=EA$6),IF(AND($G266&gt;=EA$5,$G266&lt;=EA$6),5,IF($L266=1,2,1)),IF(AND($G266&gt;=EA$5,$G266&lt;=EA$6),IF($M266&gt;0,4,3),0)),IF(AND($D266&lt;=EA$6,$E266&gt;=EA$5),60,0)))</f>
        <v/>
      </c>
      <c r="EB266" s="80" t="str">
        <f>IF(OR($A266="",NOT(ISNUMBER($G266))),"",IF(AND($F266&lt;=EB$6,$G266&gt;=EB$5),IF(EB$5&gt;$N266,5,$K266)*10+IF(AND($F266&gt;=EB$5,$F266&lt;=EB$6),IF(AND($G266&gt;=EB$5,$G266&lt;=EB$6),5,IF($L266=1,2,1)),IF(AND($G266&gt;=EB$5,$G266&lt;=EB$6),IF($M266&gt;0,4,3),0)),IF(AND($D266&lt;=EB$6,$E266&gt;=EB$5),60,0)))</f>
        <v/>
      </c>
      <c r="EC266" s="80" t="str">
        <f>IF(OR($A266="",NOT(ISNUMBER($G266))),"",IF(AND($F266&lt;=EC$6,$G266&gt;=EC$5),IF(EC$5&gt;$N266,5,$K266)*10+IF(AND($F266&gt;=EC$5,$F266&lt;=EC$6),IF(AND($G266&gt;=EC$5,$G266&lt;=EC$6),5,IF($L266=1,2,1)),IF(AND($G266&gt;=EC$5,$G266&lt;=EC$6),IF($M266&gt;0,4,3),0)),IF(AND($D266&lt;=EC$6,$E266&gt;=EC$5),60,0)))</f>
        <v/>
      </c>
      <c r="ED266" s="80" t="str">
        <f>IF(OR($A266="",NOT(ISNUMBER($G266))),"",IF(AND($F266&lt;=ED$6,$G266&gt;=ED$5),IF(ED$5&gt;$N266,5,$K266)*10+IF(AND($F266&gt;=ED$5,$F266&lt;=ED$6),IF(AND($G266&gt;=ED$5,$G266&lt;=ED$6),5,IF($L266=1,2,1)),IF(AND($G266&gt;=ED$5,$G266&lt;=ED$6),IF($M266&gt;0,4,3),0)),IF(AND($D266&lt;=ED$6,$E266&gt;=ED$5),60,0)))</f>
        <v/>
      </c>
    </row>
    <row r="267" ht="18" customHeight="1">
      <c r="A267" s="52" t="str">
        <f>IF(Tasks!$B267="","",Tasks!$A267)</f>
        <v/>
      </c>
      <c r="B267" s="78" t="str">
        <f>IF(Tasks!$B267="","",Tasks!$B267)</f>
        <v/>
      </c>
      <c r="C267" s="25" t="str">
        <f>IF($B267="","",IF(AND(Tasks!$D267="",Tasks!$G267=""),"-",IF(Tasks!$D267="","",Tasks!$D267&amp;IF(OR(Tasks!$E267="",Tasks!$E267="FS"),IF(N(Tasks!$F267)=0,"","FS"),Tasks!$E267)&amp;IF(N(Tasks!$F267)=0,"",IF(Tasks!$F267&gt;0,"+","")&amp;Tasks!$F267))&amp;IF(AND(Tasks!$D267&lt;&gt;"",Tasks!$G267&lt;&gt;""),", ","")&amp;IF(Tasks!$G267="","",Tasks!$G267&amp;IF(OR(Tasks!$H267="",Tasks!$H267="FS"),IF(N(Tasks!$I267)=0,"","FS"),Tasks!$H267)&amp;IF(N(Tasks!$I267)=0,"",IF(Tasks!$I267&gt;0,"+","")&amp;Tasks!$I267))))</f>
        <v/>
      </c>
      <c r="D267" s="51" t="str">
        <f>IF(OR($B267="",Tasks!$Q267=""),"",Tasks!$Q267)</f>
        <v/>
      </c>
      <c r="E267" s="51" t="str">
        <f>IF(OR($B267="",Tasks!$R267=""),"",Tasks!$R267)</f>
        <v/>
      </c>
      <c r="F267" s="51" t="str">
        <f>IF(OR($B267="",Tasks!$S267=""),"",Tasks!$S267)</f>
        <v/>
      </c>
      <c r="G267" s="51" t="str">
        <f>IF(OR($B267="",Tasks!$T267=""),"",Tasks!$T267)</f>
        <v/>
      </c>
      <c r="H267" s="52" t="str">
        <f>IF($B267="","",Tasks!$AE267)</f>
        <v/>
      </c>
      <c r="I267" s="79" t="str">
        <f>IF($B267="","",Tasks!$AF267)</f>
        <v/>
      </c>
      <c r="J267" s="53" t="str">
        <f>IF(OR($B267="",Tasks!$V267=""),"",Tasks!$V267)</f>
        <v/>
      </c>
      <c r="K267" s="52" t="str">
        <f>IF($B267="","",Tasks!$AA267)</f>
        <v/>
      </c>
      <c r="L267" s="52" t="str">
        <f>IF($B267="","",Tasks!$AB267)</f>
        <v/>
      </c>
      <c r="M267" s="52" t="str">
        <f>IF($B267="","",Tasks!$Z267)</f>
        <v/>
      </c>
      <c r="N267" s="52" t="str">
        <f>IF(OR($B267="",Tasks!$AG267=""),"",Tasks!$AG267)</f>
        <v/>
      </c>
      <c r="O267" s="80" t="str">
        <f>IF(OR($A267="",NOT(ISNUMBER($G267))),"",IF(AND($F267&lt;=O$6,$G267&gt;=O$5),IF(O$5&gt;$N267,5,$K267)*10+IF(AND($F267&gt;=O$5,$F267&lt;=O$6),IF(AND($G267&gt;=O$5,$G267&lt;=O$6),5,IF($L267=1,2,1)),IF(AND($G267&gt;=O$5,$G267&lt;=O$6),IF($M267&gt;0,4,3),0)),IF(AND($D267&lt;=O$6,$E267&gt;=O$5),60,0)))</f>
        <v/>
      </c>
      <c r="P267" s="80" t="str">
        <f>IF(OR($A267="",NOT(ISNUMBER($G267))),"",IF(AND($F267&lt;=P$6,$G267&gt;=P$5),IF(P$5&gt;$N267,5,$K267)*10+IF(AND($F267&gt;=P$5,$F267&lt;=P$6),IF(AND($G267&gt;=P$5,$G267&lt;=P$6),5,IF($L267=1,2,1)),IF(AND($G267&gt;=P$5,$G267&lt;=P$6),IF($M267&gt;0,4,3),0)),IF(AND($D267&lt;=P$6,$E267&gt;=P$5),60,0)))</f>
        <v/>
      </c>
      <c r="Q267" s="80" t="str">
        <f>IF(OR($A267="",NOT(ISNUMBER($G267))),"",IF(AND($F267&lt;=Q$6,$G267&gt;=Q$5),IF(Q$5&gt;$N267,5,$K267)*10+IF(AND($F267&gt;=Q$5,$F267&lt;=Q$6),IF(AND($G267&gt;=Q$5,$G267&lt;=Q$6),5,IF($L267=1,2,1)),IF(AND($G267&gt;=Q$5,$G267&lt;=Q$6),IF($M267&gt;0,4,3),0)),IF(AND($D267&lt;=Q$6,$E267&gt;=Q$5),60,0)))</f>
        <v/>
      </c>
      <c r="R267" s="80" t="str">
        <f>IF(OR($A267="",NOT(ISNUMBER($G267))),"",IF(AND($F267&lt;=R$6,$G267&gt;=R$5),IF(R$5&gt;$N267,5,$K267)*10+IF(AND($F267&gt;=R$5,$F267&lt;=R$6),IF(AND($G267&gt;=R$5,$G267&lt;=R$6),5,IF($L267=1,2,1)),IF(AND($G267&gt;=R$5,$G267&lt;=R$6),IF($M267&gt;0,4,3),0)),IF(AND($D267&lt;=R$6,$E267&gt;=R$5),60,0)))</f>
        <v/>
      </c>
      <c r="S267" s="80" t="str">
        <f>IF(OR($A267="",NOT(ISNUMBER($G267))),"",IF(AND($F267&lt;=S$6,$G267&gt;=S$5),IF(S$5&gt;$N267,5,$K267)*10+IF(AND($F267&gt;=S$5,$F267&lt;=S$6),IF(AND($G267&gt;=S$5,$G267&lt;=S$6),5,IF($L267=1,2,1)),IF(AND($G267&gt;=S$5,$G267&lt;=S$6),IF($M267&gt;0,4,3),0)),IF(AND($D267&lt;=S$6,$E267&gt;=S$5),60,0)))</f>
        <v/>
      </c>
      <c r="T267" s="80" t="str">
        <f>IF(OR($A267="",NOT(ISNUMBER($G267))),"",IF(AND($F267&lt;=T$6,$G267&gt;=T$5),IF(T$5&gt;$N267,5,$K267)*10+IF(AND($F267&gt;=T$5,$F267&lt;=T$6),IF(AND($G267&gt;=T$5,$G267&lt;=T$6),5,IF($L267=1,2,1)),IF(AND($G267&gt;=T$5,$G267&lt;=T$6),IF($M267&gt;0,4,3),0)),IF(AND($D267&lt;=T$6,$E267&gt;=T$5),60,0)))</f>
        <v/>
      </c>
      <c r="U267" s="80" t="str">
        <f>IF(OR($A267="",NOT(ISNUMBER($G267))),"",IF(AND($F267&lt;=U$6,$G267&gt;=U$5),IF(U$5&gt;$N267,5,$K267)*10+IF(AND($F267&gt;=U$5,$F267&lt;=U$6),IF(AND($G267&gt;=U$5,$G267&lt;=U$6),5,IF($L267=1,2,1)),IF(AND($G267&gt;=U$5,$G267&lt;=U$6),IF($M267&gt;0,4,3),0)),IF(AND($D267&lt;=U$6,$E267&gt;=U$5),60,0)))</f>
        <v/>
      </c>
      <c r="V267" s="80" t="str">
        <f>IF(OR($A267="",NOT(ISNUMBER($G267))),"",IF(AND($F267&lt;=V$6,$G267&gt;=V$5),IF(V$5&gt;$N267,5,$K267)*10+IF(AND($F267&gt;=V$5,$F267&lt;=V$6),IF(AND($G267&gt;=V$5,$G267&lt;=V$6),5,IF($L267=1,2,1)),IF(AND($G267&gt;=V$5,$G267&lt;=V$6),IF($M267&gt;0,4,3),0)),IF(AND($D267&lt;=V$6,$E267&gt;=V$5),60,0)))</f>
        <v/>
      </c>
      <c r="W267" s="80" t="str">
        <f>IF(OR($A267="",NOT(ISNUMBER($G267))),"",IF(AND($F267&lt;=W$6,$G267&gt;=W$5),IF(W$5&gt;$N267,5,$K267)*10+IF(AND($F267&gt;=W$5,$F267&lt;=W$6),IF(AND($G267&gt;=W$5,$G267&lt;=W$6),5,IF($L267=1,2,1)),IF(AND($G267&gt;=W$5,$G267&lt;=W$6),IF($M267&gt;0,4,3),0)),IF(AND($D267&lt;=W$6,$E267&gt;=W$5),60,0)))</f>
        <v/>
      </c>
      <c r="X267" s="80" t="str">
        <f>IF(OR($A267="",NOT(ISNUMBER($G267))),"",IF(AND($F267&lt;=X$6,$G267&gt;=X$5),IF(X$5&gt;$N267,5,$K267)*10+IF(AND($F267&gt;=X$5,$F267&lt;=X$6),IF(AND($G267&gt;=X$5,$G267&lt;=X$6),5,IF($L267=1,2,1)),IF(AND($G267&gt;=X$5,$G267&lt;=X$6),IF($M267&gt;0,4,3),0)),IF(AND($D267&lt;=X$6,$E267&gt;=X$5),60,0)))</f>
        <v/>
      </c>
      <c r="Y267" s="80" t="str">
        <f>IF(OR($A267="",NOT(ISNUMBER($G267))),"",IF(AND($F267&lt;=Y$6,$G267&gt;=Y$5),IF(Y$5&gt;$N267,5,$K267)*10+IF(AND($F267&gt;=Y$5,$F267&lt;=Y$6),IF(AND($G267&gt;=Y$5,$G267&lt;=Y$6),5,IF($L267=1,2,1)),IF(AND($G267&gt;=Y$5,$G267&lt;=Y$6),IF($M267&gt;0,4,3),0)),IF(AND($D267&lt;=Y$6,$E267&gt;=Y$5),60,0)))</f>
        <v/>
      </c>
      <c r="Z267" s="80" t="str">
        <f>IF(OR($A267="",NOT(ISNUMBER($G267))),"",IF(AND($F267&lt;=Z$6,$G267&gt;=Z$5),IF(Z$5&gt;$N267,5,$K267)*10+IF(AND($F267&gt;=Z$5,$F267&lt;=Z$6),IF(AND($G267&gt;=Z$5,$G267&lt;=Z$6),5,IF($L267=1,2,1)),IF(AND($G267&gt;=Z$5,$G267&lt;=Z$6),IF($M267&gt;0,4,3),0)),IF(AND($D267&lt;=Z$6,$E267&gt;=Z$5),60,0)))</f>
        <v/>
      </c>
      <c r="AA267" s="80" t="str">
        <f>IF(OR($A267="",NOT(ISNUMBER($G267))),"",IF(AND($F267&lt;=AA$6,$G267&gt;=AA$5),IF(AA$5&gt;$N267,5,$K267)*10+IF(AND($F267&gt;=AA$5,$F267&lt;=AA$6),IF(AND($G267&gt;=AA$5,$G267&lt;=AA$6),5,IF($L267=1,2,1)),IF(AND($G267&gt;=AA$5,$G267&lt;=AA$6),IF($M267&gt;0,4,3),0)),IF(AND($D267&lt;=AA$6,$E267&gt;=AA$5),60,0)))</f>
        <v/>
      </c>
      <c r="AB267" s="80" t="str">
        <f>IF(OR($A267="",NOT(ISNUMBER($G267))),"",IF(AND($F267&lt;=AB$6,$G267&gt;=AB$5),IF(AB$5&gt;$N267,5,$K267)*10+IF(AND($F267&gt;=AB$5,$F267&lt;=AB$6),IF(AND($G267&gt;=AB$5,$G267&lt;=AB$6),5,IF($L267=1,2,1)),IF(AND($G267&gt;=AB$5,$G267&lt;=AB$6),IF($M267&gt;0,4,3),0)),IF(AND($D267&lt;=AB$6,$E267&gt;=AB$5),60,0)))</f>
        <v/>
      </c>
      <c r="AC267" s="80" t="str">
        <f>IF(OR($A267="",NOT(ISNUMBER($G267))),"",IF(AND($F267&lt;=AC$6,$G267&gt;=AC$5),IF(AC$5&gt;$N267,5,$K267)*10+IF(AND($F267&gt;=AC$5,$F267&lt;=AC$6),IF(AND($G267&gt;=AC$5,$G267&lt;=AC$6),5,IF($L267=1,2,1)),IF(AND($G267&gt;=AC$5,$G267&lt;=AC$6),IF($M267&gt;0,4,3),0)),IF(AND($D267&lt;=AC$6,$E267&gt;=AC$5),60,0)))</f>
        <v/>
      </c>
      <c r="AD267" s="80" t="str">
        <f>IF(OR($A267="",NOT(ISNUMBER($G267))),"",IF(AND($F267&lt;=AD$6,$G267&gt;=AD$5),IF(AD$5&gt;$N267,5,$K267)*10+IF(AND($F267&gt;=AD$5,$F267&lt;=AD$6),IF(AND($G267&gt;=AD$5,$G267&lt;=AD$6),5,IF($L267=1,2,1)),IF(AND($G267&gt;=AD$5,$G267&lt;=AD$6),IF($M267&gt;0,4,3),0)),IF(AND($D267&lt;=AD$6,$E267&gt;=AD$5),60,0)))</f>
        <v/>
      </c>
      <c r="AE267" s="80" t="str">
        <f>IF(OR($A267="",NOT(ISNUMBER($G267))),"",IF(AND($F267&lt;=AE$6,$G267&gt;=AE$5),IF(AE$5&gt;$N267,5,$K267)*10+IF(AND($F267&gt;=AE$5,$F267&lt;=AE$6),IF(AND($G267&gt;=AE$5,$G267&lt;=AE$6),5,IF($L267=1,2,1)),IF(AND($G267&gt;=AE$5,$G267&lt;=AE$6),IF($M267&gt;0,4,3),0)),IF(AND($D267&lt;=AE$6,$E267&gt;=AE$5),60,0)))</f>
        <v/>
      </c>
      <c r="AF267" s="80" t="str">
        <f>IF(OR($A267="",NOT(ISNUMBER($G267))),"",IF(AND($F267&lt;=AF$6,$G267&gt;=AF$5),IF(AF$5&gt;$N267,5,$K267)*10+IF(AND($F267&gt;=AF$5,$F267&lt;=AF$6),IF(AND($G267&gt;=AF$5,$G267&lt;=AF$6),5,IF($L267=1,2,1)),IF(AND($G267&gt;=AF$5,$G267&lt;=AF$6),IF($M267&gt;0,4,3),0)),IF(AND($D267&lt;=AF$6,$E267&gt;=AF$5),60,0)))</f>
        <v/>
      </c>
      <c r="AG267" s="80" t="str">
        <f>IF(OR($A267="",NOT(ISNUMBER($G267))),"",IF(AND($F267&lt;=AG$6,$G267&gt;=AG$5),IF(AG$5&gt;$N267,5,$K267)*10+IF(AND($F267&gt;=AG$5,$F267&lt;=AG$6),IF(AND($G267&gt;=AG$5,$G267&lt;=AG$6),5,IF($L267=1,2,1)),IF(AND($G267&gt;=AG$5,$G267&lt;=AG$6),IF($M267&gt;0,4,3),0)),IF(AND($D267&lt;=AG$6,$E267&gt;=AG$5),60,0)))</f>
        <v/>
      </c>
      <c r="AH267" s="80" t="str">
        <f>IF(OR($A267="",NOT(ISNUMBER($G267))),"",IF(AND($F267&lt;=AH$6,$G267&gt;=AH$5),IF(AH$5&gt;$N267,5,$K267)*10+IF(AND($F267&gt;=AH$5,$F267&lt;=AH$6),IF(AND($G267&gt;=AH$5,$G267&lt;=AH$6),5,IF($L267=1,2,1)),IF(AND($G267&gt;=AH$5,$G267&lt;=AH$6),IF($M267&gt;0,4,3),0)),IF(AND($D267&lt;=AH$6,$E267&gt;=AH$5),60,0)))</f>
        <v/>
      </c>
      <c r="AI267" s="80" t="str">
        <f>IF(OR($A267="",NOT(ISNUMBER($G267))),"",IF(AND($F267&lt;=AI$6,$G267&gt;=AI$5),IF(AI$5&gt;$N267,5,$K267)*10+IF(AND($F267&gt;=AI$5,$F267&lt;=AI$6),IF(AND($G267&gt;=AI$5,$G267&lt;=AI$6),5,IF($L267=1,2,1)),IF(AND($G267&gt;=AI$5,$G267&lt;=AI$6),IF($M267&gt;0,4,3),0)),IF(AND($D267&lt;=AI$6,$E267&gt;=AI$5),60,0)))</f>
        <v/>
      </c>
      <c r="AJ267" s="80" t="str">
        <f>IF(OR($A267="",NOT(ISNUMBER($G267))),"",IF(AND($F267&lt;=AJ$6,$G267&gt;=AJ$5),IF(AJ$5&gt;$N267,5,$K267)*10+IF(AND($F267&gt;=AJ$5,$F267&lt;=AJ$6),IF(AND($G267&gt;=AJ$5,$G267&lt;=AJ$6),5,IF($L267=1,2,1)),IF(AND($G267&gt;=AJ$5,$G267&lt;=AJ$6),IF($M267&gt;0,4,3),0)),IF(AND($D267&lt;=AJ$6,$E267&gt;=AJ$5),60,0)))</f>
        <v/>
      </c>
      <c r="AK267" s="80" t="str">
        <f>IF(OR($A267="",NOT(ISNUMBER($G267))),"",IF(AND($F267&lt;=AK$6,$G267&gt;=AK$5),IF(AK$5&gt;$N267,5,$K267)*10+IF(AND($F267&gt;=AK$5,$F267&lt;=AK$6),IF(AND($G267&gt;=AK$5,$G267&lt;=AK$6),5,IF($L267=1,2,1)),IF(AND($G267&gt;=AK$5,$G267&lt;=AK$6),IF($M267&gt;0,4,3),0)),IF(AND($D267&lt;=AK$6,$E267&gt;=AK$5),60,0)))</f>
        <v/>
      </c>
      <c r="AL267" s="80" t="str">
        <f>IF(OR($A267="",NOT(ISNUMBER($G267))),"",IF(AND($F267&lt;=AL$6,$G267&gt;=AL$5),IF(AL$5&gt;$N267,5,$K267)*10+IF(AND($F267&gt;=AL$5,$F267&lt;=AL$6),IF(AND($G267&gt;=AL$5,$G267&lt;=AL$6),5,IF($L267=1,2,1)),IF(AND($G267&gt;=AL$5,$G267&lt;=AL$6),IF($M267&gt;0,4,3),0)),IF(AND($D267&lt;=AL$6,$E267&gt;=AL$5),60,0)))</f>
        <v/>
      </c>
      <c r="AM267" s="80" t="str">
        <f>IF(OR($A267="",NOT(ISNUMBER($G267))),"",IF(AND($F267&lt;=AM$6,$G267&gt;=AM$5),IF(AM$5&gt;$N267,5,$K267)*10+IF(AND($F267&gt;=AM$5,$F267&lt;=AM$6),IF(AND($G267&gt;=AM$5,$G267&lt;=AM$6),5,IF($L267=1,2,1)),IF(AND($G267&gt;=AM$5,$G267&lt;=AM$6),IF($M267&gt;0,4,3),0)),IF(AND($D267&lt;=AM$6,$E267&gt;=AM$5),60,0)))</f>
        <v/>
      </c>
      <c r="AN267" s="80" t="str">
        <f>IF(OR($A267="",NOT(ISNUMBER($G267))),"",IF(AND($F267&lt;=AN$6,$G267&gt;=AN$5),IF(AN$5&gt;$N267,5,$K267)*10+IF(AND($F267&gt;=AN$5,$F267&lt;=AN$6),IF(AND($G267&gt;=AN$5,$G267&lt;=AN$6),5,IF($L267=1,2,1)),IF(AND($G267&gt;=AN$5,$G267&lt;=AN$6),IF($M267&gt;0,4,3),0)),IF(AND($D267&lt;=AN$6,$E267&gt;=AN$5),60,0)))</f>
        <v/>
      </c>
      <c r="AO267" s="80" t="str">
        <f>IF(OR($A267="",NOT(ISNUMBER($G267))),"",IF(AND($F267&lt;=AO$6,$G267&gt;=AO$5),IF(AO$5&gt;$N267,5,$K267)*10+IF(AND($F267&gt;=AO$5,$F267&lt;=AO$6),IF(AND($G267&gt;=AO$5,$G267&lt;=AO$6),5,IF($L267=1,2,1)),IF(AND($G267&gt;=AO$5,$G267&lt;=AO$6),IF($M267&gt;0,4,3),0)),IF(AND($D267&lt;=AO$6,$E267&gt;=AO$5),60,0)))</f>
        <v/>
      </c>
      <c r="AP267" s="80" t="str">
        <f>IF(OR($A267="",NOT(ISNUMBER($G267))),"",IF(AND($F267&lt;=AP$6,$G267&gt;=AP$5),IF(AP$5&gt;$N267,5,$K267)*10+IF(AND($F267&gt;=AP$5,$F267&lt;=AP$6),IF(AND($G267&gt;=AP$5,$G267&lt;=AP$6),5,IF($L267=1,2,1)),IF(AND($G267&gt;=AP$5,$G267&lt;=AP$6),IF($M267&gt;0,4,3),0)),IF(AND($D267&lt;=AP$6,$E267&gt;=AP$5),60,0)))</f>
        <v/>
      </c>
      <c r="AQ267" s="80" t="str">
        <f>IF(OR($A267="",NOT(ISNUMBER($G267))),"",IF(AND($F267&lt;=AQ$6,$G267&gt;=AQ$5),IF(AQ$5&gt;$N267,5,$K267)*10+IF(AND($F267&gt;=AQ$5,$F267&lt;=AQ$6),IF(AND($G267&gt;=AQ$5,$G267&lt;=AQ$6),5,IF($L267=1,2,1)),IF(AND($G267&gt;=AQ$5,$G267&lt;=AQ$6),IF($M267&gt;0,4,3),0)),IF(AND($D267&lt;=AQ$6,$E267&gt;=AQ$5),60,0)))</f>
        <v/>
      </c>
      <c r="AR267" s="80" t="str">
        <f>IF(OR($A267="",NOT(ISNUMBER($G267))),"",IF(AND($F267&lt;=AR$6,$G267&gt;=AR$5),IF(AR$5&gt;$N267,5,$K267)*10+IF(AND($F267&gt;=AR$5,$F267&lt;=AR$6),IF(AND($G267&gt;=AR$5,$G267&lt;=AR$6),5,IF($L267=1,2,1)),IF(AND($G267&gt;=AR$5,$G267&lt;=AR$6),IF($M267&gt;0,4,3),0)),IF(AND($D267&lt;=AR$6,$E267&gt;=AR$5),60,0)))</f>
        <v/>
      </c>
      <c r="AS267" s="80" t="str">
        <f>IF(OR($A267="",NOT(ISNUMBER($G267))),"",IF(AND($F267&lt;=AS$6,$G267&gt;=AS$5),IF(AS$5&gt;$N267,5,$K267)*10+IF(AND($F267&gt;=AS$5,$F267&lt;=AS$6),IF(AND($G267&gt;=AS$5,$G267&lt;=AS$6),5,IF($L267=1,2,1)),IF(AND($G267&gt;=AS$5,$G267&lt;=AS$6),IF($M267&gt;0,4,3),0)),IF(AND($D267&lt;=AS$6,$E267&gt;=AS$5),60,0)))</f>
        <v/>
      </c>
      <c r="AT267" s="80" t="str">
        <f>IF(OR($A267="",NOT(ISNUMBER($G267))),"",IF(AND($F267&lt;=AT$6,$G267&gt;=AT$5),IF(AT$5&gt;$N267,5,$K267)*10+IF(AND($F267&gt;=AT$5,$F267&lt;=AT$6),IF(AND($G267&gt;=AT$5,$G267&lt;=AT$6),5,IF($L267=1,2,1)),IF(AND($G267&gt;=AT$5,$G267&lt;=AT$6),IF($M267&gt;0,4,3),0)),IF(AND($D267&lt;=AT$6,$E267&gt;=AT$5),60,0)))</f>
        <v/>
      </c>
      <c r="AU267" s="80" t="str">
        <f>IF(OR($A267="",NOT(ISNUMBER($G267))),"",IF(AND($F267&lt;=AU$6,$G267&gt;=AU$5),IF(AU$5&gt;$N267,5,$K267)*10+IF(AND($F267&gt;=AU$5,$F267&lt;=AU$6),IF(AND($G267&gt;=AU$5,$G267&lt;=AU$6),5,IF($L267=1,2,1)),IF(AND($G267&gt;=AU$5,$G267&lt;=AU$6),IF($M267&gt;0,4,3),0)),IF(AND($D267&lt;=AU$6,$E267&gt;=AU$5),60,0)))</f>
        <v/>
      </c>
      <c r="AV267" s="80" t="str">
        <f>IF(OR($A267="",NOT(ISNUMBER($G267))),"",IF(AND($F267&lt;=AV$6,$G267&gt;=AV$5),IF(AV$5&gt;$N267,5,$K267)*10+IF(AND($F267&gt;=AV$5,$F267&lt;=AV$6),IF(AND($G267&gt;=AV$5,$G267&lt;=AV$6),5,IF($L267=1,2,1)),IF(AND($G267&gt;=AV$5,$G267&lt;=AV$6),IF($M267&gt;0,4,3),0)),IF(AND($D267&lt;=AV$6,$E267&gt;=AV$5),60,0)))</f>
        <v/>
      </c>
      <c r="AW267" s="80" t="str">
        <f>IF(OR($A267="",NOT(ISNUMBER($G267))),"",IF(AND($F267&lt;=AW$6,$G267&gt;=AW$5),IF(AW$5&gt;$N267,5,$K267)*10+IF(AND($F267&gt;=AW$5,$F267&lt;=AW$6),IF(AND($G267&gt;=AW$5,$G267&lt;=AW$6),5,IF($L267=1,2,1)),IF(AND($G267&gt;=AW$5,$G267&lt;=AW$6),IF($M267&gt;0,4,3),0)),IF(AND($D267&lt;=AW$6,$E267&gt;=AW$5),60,0)))</f>
        <v/>
      </c>
      <c r="AX267" s="80" t="str">
        <f>IF(OR($A267="",NOT(ISNUMBER($G267))),"",IF(AND($F267&lt;=AX$6,$G267&gt;=AX$5),IF(AX$5&gt;$N267,5,$K267)*10+IF(AND($F267&gt;=AX$5,$F267&lt;=AX$6),IF(AND($G267&gt;=AX$5,$G267&lt;=AX$6),5,IF($L267=1,2,1)),IF(AND($G267&gt;=AX$5,$G267&lt;=AX$6),IF($M267&gt;0,4,3),0)),IF(AND($D267&lt;=AX$6,$E267&gt;=AX$5),60,0)))</f>
        <v/>
      </c>
      <c r="AY267" s="80" t="str">
        <f>IF(OR($A267="",NOT(ISNUMBER($G267))),"",IF(AND($F267&lt;=AY$6,$G267&gt;=AY$5),IF(AY$5&gt;$N267,5,$K267)*10+IF(AND($F267&gt;=AY$5,$F267&lt;=AY$6),IF(AND($G267&gt;=AY$5,$G267&lt;=AY$6),5,IF($L267=1,2,1)),IF(AND($G267&gt;=AY$5,$G267&lt;=AY$6),IF($M267&gt;0,4,3),0)),IF(AND($D267&lt;=AY$6,$E267&gt;=AY$5),60,0)))</f>
        <v/>
      </c>
      <c r="AZ267" s="80" t="str">
        <f>IF(OR($A267="",NOT(ISNUMBER($G267))),"",IF(AND($F267&lt;=AZ$6,$G267&gt;=AZ$5),IF(AZ$5&gt;$N267,5,$K267)*10+IF(AND($F267&gt;=AZ$5,$F267&lt;=AZ$6),IF(AND($G267&gt;=AZ$5,$G267&lt;=AZ$6),5,IF($L267=1,2,1)),IF(AND($G267&gt;=AZ$5,$G267&lt;=AZ$6),IF($M267&gt;0,4,3),0)),IF(AND($D267&lt;=AZ$6,$E267&gt;=AZ$5),60,0)))</f>
        <v/>
      </c>
      <c r="BA267" s="80" t="str">
        <f>IF(OR($A267="",NOT(ISNUMBER($G267))),"",IF(AND($F267&lt;=BA$6,$G267&gt;=BA$5),IF(BA$5&gt;$N267,5,$K267)*10+IF(AND($F267&gt;=BA$5,$F267&lt;=BA$6),IF(AND($G267&gt;=BA$5,$G267&lt;=BA$6),5,IF($L267=1,2,1)),IF(AND($G267&gt;=BA$5,$G267&lt;=BA$6),IF($M267&gt;0,4,3),0)),IF(AND($D267&lt;=BA$6,$E267&gt;=BA$5),60,0)))</f>
        <v/>
      </c>
      <c r="BB267" s="80" t="str">
        <f>IF(OR($A267="",NOT(ISNUMBER($G267))),"",IF(AND($F267&lt;=BB$6,$G267&gt;=BB$5),IF(BB$5&gt;$N267,5,$K267)*10+IF(AND($F267&gt;=BB$5,$F267&lt;=BB$6),IF(AND($G267&gt;=BB$5,$G267&lt;=BB$6),5,IF($L267=1,2,1)),IF(AND($G267&gt;=BB$5,$G267&lt;=BB$6),IF($M267&gt;0,4,3),0)),IF(AND($D267&lt;=BB$6,$E267&gt;=BB$5),60,0)))</f>
        <v/>
      </c>
      <c r="BC267" s="80" t="str">
        <f>IF(OR($A267="",NOT(ISNUMBER($G267))),"",IF(AND($F267&lt;=BC$6,$G267&gt;=BC$5),IF(BC$5&gt;$N267,5,$K267)*10+IF(AND($F267&gt;=BC$5,$F267&lt;=BC$6),IF(AND($G267&gt;=BC$5,$G267&lt;=BC$6),5,IF($L267=1,2,1)),IF(AND($G267&gt;=BC$5,$G267&lt;=BC$6),IF($M267&gt;0,4,3),0)),IF(AND($D267&lt;=BC$6,$E267&gt;=BC$5),60,0)))</f>
        <v/>
      </c>
      <c r="BD267" s="80" t="str">
        <f>IF(OR($A267="",NOT(ISNUMBER($G267))),"",IF(AND($F267&lt;=BD$6,$G267&gt;=BD$5),IF(BD$5&gt;$N267,5,$K267)*10+IF(AND($F267&gt;=BD$5,$F267&lt;=BD$6),IF(AND($G267&gt;=BD$5,$G267&lt;=BD$6),5,IF($L267=1,2,1)),IF(AND($G267&gt;=BD$5,$G267&lt;=BD$6),IF($M267&gt;0,4,3),0)),IF(AND($D267&lt;=BD$6,$E267&gt;=BD$5),60,0)))</f>
        <v/>
      </c>
      <c r="BE267" s="80" t="str">
        <f>IF(OR($A267="",NOT(ISNUMBER($G267))),"",IF(AND($F267&lt;=BE$6,$G267&gt;=BE$5),IF(BE$5&gt;$N267,5,$K267)*10+IF(AND($F267&gt;=BE$5,$F267&lt;=BE$6),IF(AND($G267&gt;=BE$5,$G267&lt;=BE$6),5,IF($L267=1,2,1)),IF(AND($G267&gt;=BE$5,$G267&lt;=BE$6),IF($M267&gt;0,4,3),0)),IF(AND($D267&lt;=BE$6,$E267&gt;=BE$5),60,0)))</f>
        <v/>
      </c>
      <c r="BF267" s="80" t="str">
        <f>IF(OR($A267="",NOT(ISNUMBER($G267))),"",IF(AND($F267&lt;=BF$6,$G267&gt;=BF$5),IF(BF$5&gt;$N267,5,$K267)*10+IF(AND($F267&gt;=BF$5,$F267&lt;=BF$6),IF(AND($G267&gt;=BF$5,$G267&lt;=BF$6),5,IF($L267=1,2,1)),IF(AND($G267&gt;=BF$5,$G267&lt;=BF$6),IF($M267&gt;0,4,3),0)),IF(AND($D267&lt;=BF$6,$E267&gt;=BF$5),60,0)))</f>
        <v/>
      </c>
      <c r="BG267" s="80" t="str">
        <f>IF(OR($A267="",NOT(ISNUMBER($G267))),"",IF(AND($F267&lt;=BG$6,$G267&gt;=BG$5),IF(BG$5&gt;$N267,5,$K267)*10+IF(AND($F267&gt;=BG$5,$F267&lt;=BG$6),IF(AND($G267&gt;=BG$5,$G267&lt;=BG$6),5,IF($L267=1,2,1)),IF(AND($G267&gt;=BG$5,$G267&lt;=BG$6),IF($M267&gt;0,4,3),0)),IF(AND($D267&lt;=BG$6,$E267&gt;=BG$5),60,0)))</f>
        <v/>
      </c>
      <c r="BH267" s="80" t="str">
        <f>IF(OR($A267="",NOT(ISNUMBER($G267))),"",IF(AND($F267&lt;=BH$6,$G267&gt;=BH$5),IF(BH$5&gt;$N267,5,$K267)*10+IF(AND($F267&gt;=BH$5,$F267&lt;=BH$6),IF(AND($G267&gt;=BH$5,$G267&lt;=BH$6),5,IF($L267=1,2,1)),IF(AND($G267&gt;=BH$5,$G267&lt;=BH$6),IF($M267&gt;0,4,3),0)),IF(AND($D267&lt;=BH$6,$E267&gt;=BH$5),60,0)))</f>
        <v/>
      </c>
      <c r="BI267" s="80" t="str">
        <f>IF(OR($A267="",NOT(ISNUMBER($G267))),"",IF(AND($F267&lt;=BI$6,$G267&gt;=BI$5),IF(BI$5&gt;$N267,5,$K267)*10+IF(AND($F267&gt;=BI$5,$F267&lt;=BI$6),IF(AND($G267&gt;=BI$5,$G267&lt;=BI$6),5,IF($L267=1,2,1)),IF(AND($G267&gt;=BI$5,$G267&lt;=BI$6),IF($M267&gt;0,4,3),0)),IF(AND($D267&lt;=BI$6,$E267&gt;=BI$5),60,0)))</f>
        <v/>
      </c>
      <c r="BJ267" s="80" t="str">
        <f>IF(OR($A267="",NOT(ISNUMBER($G267))),"",IF(AND($F267&lt;=BJ$6,$G267&gt;=BJ$5),IF(BJ$5&gt;$N267,5,$K267)*10+IF(AND($F267&gt;=BJ$5,$F267&lt;=BJ$6),IF(AND($G267&gt;=BJ$5,$G267&lt;=BJ$6),5,IF($L267=1,2,1)),IF(AND($G267&gt;=BJ$5,$G267&lt;=BJ$6),IF($M267&gt;0,4,3),0)),IF(AND($D267&lt;=BJ$6,$E267&gt;=BJ$5),60,0)))</f>
        <v/>
      </c>
      <c r="BK267" s="80" t="str">
        <f>IF(OR($A267="",NOT(ISNUMBER($G267))),"",IF(AND($F267&lt;=BK$6,$G267&gt;=BK$5),IF(BK$5&gt;$N267,5,$K267)*10+IF(AND($F267&gt;=BK$5,$F267&lt;=BK$6),IF(AND($G267&gt;=BK$5,$G267&lt;=BK$6),5,IF($L267=1,2,1)),IF(AND($G267&gt;=BK$5,$G267&lt;=BK$6),IF($M267&gt;0,4,3),0)),IF(AND($D267&lt;=BK$6,$E267&gt;=BK$5),60,0)))</f>
        <v/>
      </c>
      <c r="BL267" s="80" t="str">
        <f>IF(OR($A267="",NOT(ISNUMBER($G267))),"",IF(AND($F267&lt;=BL$6,$G267&gt;=BL$5),IF(BL$5&gt;$N267,5,$K267)*10+IF(AND($F267&gt;=BL$5,$F267&lt;=BL$6),IF(AND($G267&gt;=BL$5,$G267&lt;=BL$6),5,IF($L267=1,2,1)),IF(AND($G267&gt;=BL$5,$G267&lt;=BL$6),IF($M267&gt;0,4,3),0)),IF(AND($D267&lt;=BL$6,$E267&gt;=BL$5),60,0)))</f>
        <v/>
      </c>
      <c r="BM267" s="80" t="str">
        <f>IF(OR($A267="",NOT(ISNUMBER($G267))),"",IF(AND($F267&lt;=BM$6,$G267&gt;=BM$5),IF(BM$5&gt;$N267,5,$K267)*10+IF(AND($F267&gt;=BM$5,$F267&lt;=BM$6),IF(AND($G267&gt;=BM$5,$G267&lt;=BM$6),5,IF($L267=1,2,1)),IF(AND($G267&gt;=BM$5,$G267&lt;=BM$6),IF($M267&gt;0,4,3),0)),IF(AND($D267&lt;=BM$6,$E267&gt;=BM$5),60,0)))</f>
        <v/>
      </c>
      <c r="BN267" s="80" t="str">
        <f>IF(OR($A267="",NOT(ISNUMBER($G267))),"",IF(AND($F267&lt;=BN$6,$G267&gt;=BN$5),IF(BN$5&gt;$N267,5,$K267)*10+IF(AND($F267&gt;=BN$5,$F267&lt;=BN$6),IF(AND($G267&gt;=BN$5,$G267&lt;=BN$6),5,IF($L267=1,2,1)),IF(AND($G267&gt;=BN$5,$G267&lt;=BN$6),IF($M267&gt;0,4,3),0)),IF(AND($D267&lt;=BN$6,$E267&gt;=BN$5),60,0)))</f>
        <v/>
      </c>
      <c r="BO267" s="80" t="str">
        <f>IF(OR($A267="",NOT(ISNUMBER($G267))),"",IF(AND($F267&lt;=BO$6,$G267&gt;=BO$5),IF(BO$5&gt;$N267,5,$K267)*10+IF(AND($F267&gt;=BO$5,$F267&lt;=BO$6),IF(AND($G267&gt;=BO$5,$G267&lt;=BO$6),5,IF($L267=1,2,1)),IF(AND($G267&gt;=BO$5,$G267&lt;=BO$6),IF($M267&gt;0,4,3),0)),IF(AND($D267&lt;=BO$6,$E267&gt;=BO$5),60,0)))</f>
        <v/>
      </c>
      <c r="BP267" s="80" t="str">
        <f>IF(OR($A267="",NOT(ISNUMBER($G267))),"",IF(AND($F267&lt;=BP$6,$G267&gt;=BP$5),IF(BP$5&gt;$N267,5,$K267)*10+IF(AND($F267&gt;=BP$5,$F267&lt;=BP$6),IF(AND($G267&gt;=BP$5,$G267&lt;=BP$6),5,IF($L267=1,2,1)),IF(AND($G267&gt;=BP$5,$G267&lt;=BP$6),IF($M267&gt;0,4,3),0)),IF(AND($D267&lt;=BP$6,$E267&gt;=BP$5),60,0)))</f>
        <v/>
      </c>
      <c r="BQ267" s="80" t="str">
        <f>IF(OR($A267="",NOT(ISNUMBER($G267))),"",IF(AND($F267&lt;=BQ$6,$G267&gt;=BQ$5),IF(BQ$5&gt;$N267,5,$K267)*10+IF(AND($F267&gt;=BQ$5,$F267&lt;=BQ$6),IF(AND($G267&gt;=BQ$5,$G267&lt;=BQ$6),5,IF($L267=1,2,1)),IF(AND($G267&gt;=BQ$5,$G267&lt;=BQ$6),IF($M267&gt;0,4,3),0)),IF(AND($D267&lt;=BQ$6,$E267&gt;=BQ$5),60,0)))</f>
        <v/>
      </c>
      <c r="BR267" s="80" t="str">
        <f>IF(OR($A267="",NOT(ISNUMBER($G267))),"",IF(AND($F267&lt;=BR$6,$G267&gt;=BR$5),IF(BR$5&gt;$N267,5,$K267)*10+IF(AND($F267&gt;=BR$5,$F267&lt;=BR$6),IF(AND($G267&gt;=BR$5,$G267&lt;=BR$6),5,IF($L267=1,2,1)),IF(AND($G267&gt;=BR$5,$G267&lt;=BR$6),IF($M267&gt;0,4,3),0)),IF(AND($D267&lt;=BR$6,$E267&gt;=BR$5),60,0)))</f>
        <v/>
      </c>
      <c r="BS267" s="80" t="str">
        <f>IF(OR($A267="",NOT(ISNUMBER($G267))),"",IF(AND($F267&lt;=BS$6,$G267&gt;=BS$5),IF(BS$5&gt;$N267,5,$K267)*10+IF(AND($F267&gt;=BS$5,$F267&lt;=BS$6),IF(AND($G267&gt;=BS$5,$G267&lt;=BS$6),5,IF($L267=1,2,1)),IF(AND($G267&gt;=BS$5,$G267&lt;=BS$6),IF($M267&gt;0,4,3),0)),IF(AND($D267&lt;=BS$6,$E267&gt;=BS$5),60,0)))</f>
        <v/>
      </c>
      <c r="BT267" s="80" t="str">
        <f>IF(OR($A267="",NOT(ISNUMBER($G267))),"",IF(AND($F267&lt;=BT$6,$G267&gt;=BT$5),IF(BT$5&gt;$N267,5,$K267)*10+IF(AND($F267&gt;=BT$5,$F267&lt;=BT$6),IF(AND($G267&gt;=BT$5,$G267&lt;=BT$6),5,IF($L267=1,2,1)),IF(AND($G267&gt;=BT$5,$G267&lt;=BT$6),IF($M267&gt;0,4,3),0)),IF(AND($D267&lt;=BT$6,$E267&gt;=BT$5),60,0)))</f>
        <v/>
      </c>
      <c r="BU267" s="80" t="str">
        <f>IF(OR($A267="",NOT(ISNUMBER($G267))),"",IF(AND($F267&lt;=BU$6,$G267&gt;=BU$5),IF(BU$5&gt;$N267,5,$K267)*10+IF(AND($F267&gt;=BU$5,$F267&lt;=BU$6),IF(AND($G267&gt;=BU$5,$G267&lt;=BU$6),5,IF($L267=1,2,1)),IF(AND($G267&gt;=BU$5,$G267&lt;=BU$6),IF($M267&gt;0,4,3),0)),IF(AND($D267&lt;=BU$6,$E267&gt;=BU$5),60,0)))</f>
        <v/>
      </c>
      <c r="BV267" s="80" t="str">
        <f>IF(OR($A267="",NOT(ISNUMBER($G267))),"",IF(AND($F267&lt;=BV$6,$G267&gt;=BV$5),IF(BV$5&gt;$N267,5,$K267)*10+IF(AND($F267&gt;=BV$5,$F267&lt;=BV$6),IF(AND($G267&gt;=BV$5,$G267&lt;=BV$6),5,IF($L267=1,2,1)),IF(AND($G267&gt;=BV$5,$G267&lt;=BV$6),IF($M267&gt;0,4,3),0)),IF(AND($D267&lt;=BV$6,$E267&gt;=BV$5),60,0)))</f>
        <v/>
      </c>
      <c r="BW267" s="80" t="str">
        <f>IF(OR($A267="",NOT(ISNUMBER($G267))),"",IF(AND($F267&lt;=BW$6,$G267&gt;=BW$5),IF(BW$5&gt;$N267,5,$K267)*10+IF(AND($F267&gt;=BW$5,$F267&lt;=BW$6),IF(AND($G267&gt;=BW$5,$G267&lt;=BW$6),5,IF($L267=1,2,1)),IF(AND($G267&gt;=BW$5,$G267&lt;=BW$6),IF($M267&gt;0,4,3),0)),IF(AND($D267&lt;=BW$6,$E267&gt;=BW$5),60,0)))</f>
        <v/>
      </c>
      <c r="BX267" s="80" t="str">
        <f>IF(OR($A267="",NOT(ISNUMBER($G267))),"",IF(AND($F267&lt;=BX$6,$G267&gt;=BX$5),IF(BX$5&gt;$N267,5,$K267)*10+IF(AND($F267&gt;=BX$5,$F267&lt;=BX$6),IF(AND($G267&gt;=BX$5,$G267&lt;=BX$6),5,IF($L267=1,2,1)),IF(AND($G267&gt;=BX$5,$G267&lt;=BX$6),IF($M267&gt;0,4,3),0)),IF(AND($D267&lt;=BX$6,$E267&gt;=BX$5),60,0)))</f>
        <v/>
      </c>
      <c r="BY267" s="80" t="str">
        <f>IF(OR($A267="",NOT(ISNUMBER($G267))),"",IF(AND($F267&lt;=BY$6,$G267&gt;=BY$5),IF(BY$5&gt;$N267,5,$K267)*10+IF(AND($F267&gt;=BY$5,$F267&lt;=BY$6),IF(AND($G267&gt;=BY$5,$G267&lt;=BY$6),5,IF($L267=1,2,1)),IF(AND($G267&gt;=BY$5,$G267&lt;=BY$6),IF($M267&gt;0,4,3),0)),IF(AND($D267&lt;=BY$6,$E267&gt;=BY$5),60,0)))</f>
        <v/>
      </c>
      <c r="BZ267" s="80" t="str">
        <f>IF(OR($A267="",NOT(ISNUMBER($G267))),"",IF(AND($F267&lt;=BZ$6,$G267&gt;=BZ$5),IF(BZ$5&gt;$N267,5,$K267)*10+IF(AND($F267&gt;=BZ$5,$F267&lt;=BZ$6),IF(AND($G267&gt;=BZ$5,$G267&lt;=BZ$6),5,IF($L267=1,2,1)),IF(AND($G267&gt;=BZ$5,$G267&lt;=BZ$6),IF($M267&gt;0,4,3),0)),IF(AND($D267&lt;=BZ$6,$E267&gt;=BZ$5),60,0)))</f>
        <v/>
      </c>
      <c r="CA267" s="80" t="str">
        <f>IF(OR($A267="",NOT(ISNUMBER($G267))),"",IF(AND($F267&lt;=CA$6,$G267&gt;=CA$5),IF(CA$5&gt;$N267,5,$K267)*10+IF(AND($F267&gt;=CA$5,$F267&lt;=CA$6),IF(AND($G267&gt;=CA$5,$G267&lt;=CA$6),5,IF($L267=1,2,1)),IF(AND($G267&gt;=CA$5,$G267&lt;=CA$6),IF($M267&gt;0,4,3),0)),IF(AND($D267&lt;=CA$6,$E267&gt;=CA$5),60,0)))</f>
        <v/>
      </c>
      <c r="CB267" s="80" t="str">
        <f>IF(OR($A267="",NOT(ISNUMBER($G267))),"",IF(AND($F267&lt;=CB$6,$G267&gt;=CB$5),IF(CB$5&gt;$N267,5,$K267)*10+IF(AND($F267&gt;=CB$5,$F267&lt;=CB$6),IF(AND($G267&gt;=CB$5,$G267&lt;=CB$6),5,IF($L267=1,2,1)),IF(AND($G267&gt;=CB$5,$G267&lt;=CB$6),IF($M267&gt;0,4,3),0)),IF(AND($D267&lt;=CB$6,$E267&gt;=CB$5),60,0)))</f>
        <v/>
      </c>
      <c r="CC267" s="80" t="str">
        <f>IF(OR($A267="",NOT(ISNUMBER($G267))),"",IF(AND($F267&lt;=CC$6,$G267&gt;=CC$5),IF(CC$5&gt;$N267,5,$K267)*10+IF(AND($F267&gt;=CC$5,$F267&lt;=CC$6),IF(AND($G267&gt;=CC$5,$G267&lt;=CC$6),5,IF($L267=1,2,1)),IF(AND($G267&gt;=CC$5,$G267&lt;=CC$6),IF($M267&gt;0,4,3),0)),IF(AND($D267&lt;=CC$6,$E267&gt;=CC$5),60,0)))</f>
        <v/>
      </c>
      <c r="CD267" s="80" t="str">
        <f>IF(OR($A267="",NOT(ISNUMBER($G267))),"",IF(AND($F267&lt;=CD$6,$G267&gt;=CD$5),IF(CD$5&gt;$N267,5,$K267)*10+IF(AND($F267&gt;=CD$5,$F267&lt;=CD$6),IF(AND($G267&gt;=CD$5,$G267&lt;=CD$6),5,IF($L267=1,2,1)),IF(AND($G267&gt;=CD$5,$G267&lt;=CD$6),IF($M267&gt;0,4,3),0)),IF(AND($D267&lt;=CD$6,$E267&gt;=CD$5),60,0)))</f>
        <v/>
      </c>
      <c r="CE267" s="80" t="str">
        <f>IF(OR($A267="",NOT(ISNUMBER($G267))),"",IF(AND($F267&lt;=CE$6,$G267&gt;=CE$5),IF(CE$5&gt;$N267,5,$K267)*10+IF(AND($F267&gt;=CE$5,$F267&lt;=CE$6),IF(AND($G267&gt;=CE$5,$G267&lt;=CE$6),5,IF($L267=1,2,1)),IF(AND($G267&gt;=CE$5,$G267&lt;=CE$6),IF($M267&gt;0,4,3),0)),IF(AND($D267&lt;=CE$6,$E267&gt;=CE$5),60,0)))</f>
        <v/>
      </c>
      <c r="CF267" s="80" t="str">
        <f>IF(OR($A267="",NOT(ISNUMBER($G267))),"",IF(AND($F267&lt;=CF$6,$G267&gt;=CF$5),IF(CF$5&gt;$N267,5,$K267)*10+IF(AND($F267&gt;=CF$5,$F267&lt;=CF$6),IF(AND($G267&gt;=CF$5,$G267&lt;=CF$6),5,IF($L267=1,2,1)),IF(AND($G267&gt;=CF$5,$G267&lt;=CF$6),IF($M267&gt;0,4,3),0)),IF(AND($D267&lt;=CF$6,$E267&gt;=CF$5),60,0)))</f>
        <v/>
      </c>
      <c r="CG267" s="80" t="str">
        <f>IF(OR($A267="",NOT(ISNUMBER($G267))),"",IF(AND($F267&lt;=CG$6,$G267&gt;=CG$5),IF(CG$5&gt;$N267,5,$K267)*10+IF(AND($F267&gt;=CG$5,$F267&lt;=CG$6),IF(AND($G267&gt;=CG$5,$G267&lt;=CG$6),5,IF($L267=1,2,1)),IF(AND($G267&gt;=CG$5,$G267&lt;=CG$6),IF($M267&gt;0,4,3),0)),IF(AND($D267&lt;=CG$6,$E267&gt;=CG$5),60,0)))</f>
        <v/>
      </c>
      <c r="CH267" s="80" t="str">
        <f>IF(OR($A267="",NOT(ISNUMBER($G267))),"",IF(AND($F267&lt;=CH$6,$G267&gt;=CH$5),IF(CH$5&gt;$N267,5,$K267)*10+IF(AND($F267&gt;=CH$5,$F267&lt;=CH$6),IF(AND($G267&gt;=CH$5,$G267&lt;=CH$6),5,IF($L267=1,2,1)),IF(AND($G267&gt;=CH$5,$G267&lt;=CH$6),IF($M267&gt;0,4,3),0)),IF(AND($D267&lt;=CH$6,$E267&gt;=CH$5),60,0)))</f>
        <v/>
      </c>
      <c r="CI267" s="80" t="str">
        <f>IF(OR($A267="",NOT(ISNUMBER($G267))),"",IF(AND($F267&lt;=CI$6,$G267&gt;=CI$5),IF(CI$5&gt;$N267,5,$K267)*10+IF(AND($F267&gt;=CI$5,$F267&lt;=CI$6),IF(AND($G267&gt;=CI$5,$G267&lt;=CI$6),5,IF($L267=1,2,1)),IF(AND($G267&gt;=CI$5,$G267&lt;=CI$6),IF($M267&gt;0,4,3),0)),IF(AND($D267&lt;=CI$6,$E267&gt;=CI$5),60,0)))</f>
        <v/>
      </c>
      <c r="CJ267" s="80" t="str">
        <f>IF(OR($A267="",NOT(ISNUMBER($G267))),"",IF(AND($F267&lt;=CJ$6,$G267&gt;=CJ$5),IF(CJ$5&gt;$N267,5,$K267)*10+IF(AND($F267&gt;=CJ$5,$F267&lt;=CJ$6),IF(AND($G267&gt;=CJ$5,$G267&lt;=CJ$6),5,IF($L267=1,2,1)),IF(AND($G267&gt;=CJ$5,$G267&lt;=CJ$6),IF($M267&gt;0,4,3),0)),IF(AND($D267&lt;=CJ$6,$E267&gt;=CJ$5),60,0)))</f>
        <v/>
      </c>
      <c r="CK267" s="80" t="str">
        <f>IF(OR($A267="",NOT(ISNUMBER($G267))),"",IF(AND($F267&lt;=CK$6,$G267&gt;=CK$5),IF(CK$5&gt;$N267,5,$K267)*10+IF(AND($F267&gt;=CK$5,$F267&lt;=CK$6),IF(AND($G267&gt;=CK$5,$G267&lt;=CK$6),5,IF($L267=1,2,1)),IF(AND($G267&gt;=CK$5,$G267&lt;=CK$6),IF($M267&gt;0,4,3),0)),IF(AND($D267&lt;=CK$6,$E267&gt;=CK$5),60,0)))</f>
        <v/>
      </c>
      <c r="CL267" s="80" t="str">
        <f>IF(OR($A267="",NOT(ISNUMBER($G267))),"",IF(AND($F267&lt;=CL$6,$G267&gt;=CL$5),IF(CL$5&gt;$N267,5,$K267)*10+IF(AND($F267&gt;=CL$5,$F267&lt;=CL$6),IF(AND($G267&gt;=CL$5,$G267&lt;=CL$6),5,IF($L267=1,2,1)),IF(AND($G267&gt;=CL$5,$G267&lt;=CL$6),IF($M267&gt;0,4,3),0)),IF(AND($D267&lt;=CL$6,$E267&gt;=CL$5),60,0)))</f>
        <v/>
      </c>
      <c r="CM267" s="80" t="str">
        <f>IF(OR($A267="",NOT(ISNUMBER($G267))),"",IF(AND($F267&lt;=CM$6,$G267&gt;=CM$5),IF(CM$5&gt;$N267,5,$K267)*10+IF(AND($F267&gt;=CM$5,$F267&lt;=CM$6),IF(AND($G267&gt;=CM$5,$G267&lt;=CM$6),5,IF($L267=1,2,1)),IF(AND($G267&gt;=CM$5,$G267&lt;=CM$6),IF($M267&gt;0,4,3),0)),IF(AND($D267&lt;=CM$6,$E267&gt;=CM$5),60,0)))</f>
        <v/>
      </c>
      <c r="CN267" s="80" t="str">
        <f>IF(OR($A267="",NOT(ISNUMBER($G267))),"",IF(AND($F267&lt;=CN$6,$G267&gt;=CN$5),IF(CN$5&gt;$N267,5,$K267)*10+IF(AND($F267&gt;=CN$5,$F267&lt;=CN$6),IF(AND($G267&gt;=CN$5,$G267&lt;=CN$6),5,IF($L267=1,2,1)),IF(AND($G267&gt;=CN$5,$G267&lt;=CN$6),IF($M267&gt;0,4,3),0)),IF(AND($D267&lt;=CN$6,$E267&gt;=CN$5),60,0)))</f>
        <v/>
      </c>
      <c r="CO267" s="80" t="str">
        <f>IF(OR($A267="",NOT(ISNUMBER($G267))),"",IF(AND($F267&lt;=CO$6,$G267&gt;=CO$5),IF(CO$5&gt;$N267,5,$K267)*10+IF(AND($F267&gt;=CO$5,$F267&lt;=CO$6),IF(AND($G267&gt;=CO$5,$G267&lt;=CO$6),5,IF($L267=1,2,1)),IF(AND($G267&gt;=CO$5,$G267&lt;=CO$6),IF($M267&gt;0,4,3),0)),IF(AND($D267&lt;=CO$6,$E267&gt;=CO$5),60,0)))</f>
        <v/>
      </c>
      <c r="CP267" s="80" t="str">
        <f>IF(OR($A267="",NOT(ISNUMBER($G267))),"",IF(AND($F267&lt;=CP$6,$G267&gt;=CP$5),IF(CP$5&gt;$N267,5,$K267)*10+IF(AND($F267&gt;=CP$5,$F267&lt;=CP$6),IF(AND($G267&gt;=CP$5,$G267&lt;=CP$6),5,IF($L267=1,2,1)),IF(AND($G267&gt;=CP$5,$G267&lt;=CP$6),IF($M267&gt;0,4,3),0)),IF(AND($D267&lt;=CP$6,$E267&gt;=CP$5),60,0)))</f>
        <v/>
      </c>
      <c r="CQ267" s="80" t="str">
        <f>IF(OR($A267="",NOT(ISNUMBER($G267))),"",IF(AND($F267&lt;=CQ$6,$G267&gt;=CQ$5),IF(CQ$5&gt;$N267,5,$K267)*10+IF(AND($F267&gt;=CQ$5,$F267&lt;=CQ$6),IF(AND($G267&gt;=CQ$5,$G267&lt;=CQ$6),5,IF($L267=1,2,1)),IF(AND($G267&gt;=CQ$5,$G267&lt;=CQ$6),IF($M267&gt;0,4,3),0)),IF(AND($D267&lt;=CQ$6,$E267&gt;=CQ$5),60,0)))</f>
        <v/>
      </c>
      <c r="CR267" s="80" t="str">
        <f>IF(OR($A267="",NOT(ISNUMBER($G267))),"",IF(AND($F267&lt;=CR$6,$G267&gt;=CR$5),IF(CR$5&gt;$N267,5,$K267)*10+IF(AND($F267&gt;=CR$5,$F267&lt;=CR$6),IF(AND($G267&gt;=CR$5,$G267&lt;=CR$6),5,IF($L267=1,2,1)),IF(AND($G267&gt;=CR$5,$G267&lt;=CR$6),IF($M267&gt;0,4,3),0)),IF(AND($D267&lt;=CR$6,$E267&gt;=CR$5),60,0)))</f>
        <v/>
      </c>
      <c r="CS267" s="80" t="str">
        <f>IF(OR($A267="",NOT(ISNUMBER($G267))),"",IF(AND($F267&lt;=CS$6,$G267&gt;=CS$5),IF(CS$5&gt;$N267,5,$K267)*10+IF(AND($F267&gt;=CS$5,$F267&lt;=CS$6),IF(AND($G267&gt;=CS$5,$G267&lt;=CS$6),5,IF($L267=1,2,1)),IF(AND($G267&gt;=CS$5,$G267&lt;=CS$6),IF($M267&gt;0,4,3),0)),IF(AND($D267&lt;=CS$6,$E267&gt;=CS$5),60,0)))</f>
        <v/>
      </c>
      <c r="CT267" s="80" t="str">
        <f>IF(OR($A267="",NOT(ISNUMBER($G267))),"",IF(AND($F267&lt;=CT$6,$G267&gt;=CT$5),IF(CT$5&gt;$N267,5,$K267)*10+IF(AND($F267&gt;=CT$5,$F267&lt;=CT$6),IF(AND($G267&gt;=CT$5,$G267&lt;=CT$6),5,IF($L267=1,2,1)),IF(AND($G267&gt;=CT$5,$G267&lt;=CT$6),IF($M267&gt;0,4,3),0)),IF(AND($D267&lt;=CT$6,$E267&gt;=CT$5),60,0)))</f>
        <v/>
      </c>
      <c r="CU267" s="80" t="str">
        <f>IF(OR($A267="",NOT(ISNUMBER($G267))),"",IF(AND($F267&lt;=CU$6,$G267&gt;=CU$5),IF(CU$5&gt;$N267,5,$K267)*10+IF(AND($F267&gt;=CU$5,$F267&lt;=CU$6),IF(AND($G267&gt;=CU$5,$G267&lt;=CU$6),5,IF($L267=1,2,1)),IF(AND($G267&gt;=CU$5,$G267&lt;=CU$6),IF($M267&gt;0,4,3),0)),IF(AND($D267&lt;=CU$6,$E267&gt;=CU$5),60,0)))</f>
        <v/>
      </c>
      <c r="CV267" s="80" t="str">
        <f>IF(OR($A267="",NOT(ISNUMBER($G267))),"",IF(AND($F267&lt;=CV$6,$G267&gt;=CV$5),IF(CV$5&gt;$N267,5,$K267)*10+IF(AND($F267&gt;=CV$5,$F267&lt;=CV$6),IF(AND($G267&gt;=CV$5,$G267&lt;=CV$6),5,IF($L267=1,2,1)),IF(AND($G267&gt;=CV$5,$G267&lt;=CV$6),IF($M267&gt;0,4,3),0)),IF(AND($D267&lt;=CV$6,$E267&gt;=CV$5),60,0)))</f>
        <v/>
      </c>
      <c r="CW267" s="80" t="str">
        <f>IF(OR($A267="",NOT(ISNUMBER($G267))),"",IF(AND($F267&lt;=CW$6,$G267&gt;=CW$5),IF(CW$5&gt;$N267,5,$K267)*10+IF(AND($F267&gt;=CW$5,$F267&lt;=CW$6),IF(AND($G267&gt;=CW$5,$G267&lt;=CW$6),5,IF($L267=1,2,1)),IF(AND($G267&gt;=CW$5,$G267&lt;=CW$6),IF($M267&gt;0,4,3),0)),IF(AND($D267&lt;=CW$6,$E267&gt;=CW$5),60,0)))</f>
        <v/>
      </c>
      <c r="CX267" s="80" t="str">
        <f>IF(OR($A267="",NOT(ISNUMBER($G267))),"",IF(AND($F267&lt;=CX$6,$G267&gt;=CX$5),IF(CX$5&gt;$N267,5,$K267)*10+IF(AND($F267&gt;=CX$5,$F267&lt;=CX$6),IF(AND($G267&gt;=CX$5,$G267&lt;=CX$6),5,IF($L267=1,2,1)),IF(AND($G267&gt;=CX$5,$G267&lt;=CX$6),IF($M267&gt;0,4,3),0)),IF(AND($D267&lt;=CX$6,$E267&gt;=CX$5),60,0)))</f>
        <v/>
      </c>
      <c r="CY267" s="80" t="str">
        <f>IF(OR($A267="",NOT(ISNUMBER($G267))),"",IF(AND($F267&lt;=CY$6,$G267&gt;=CY$5),IF(CY$5&gt;$N267,5,$K267)*10+IF(AND($F267&gt;=CY$5,$F267&lt;=CY$6),IF(AND($G267&gt;=CY$5,$G267&lt;=CY$6),5,IF($L267=1,2,1)),IF(AND($G267&gt;=CY$5,$G267&lt;=CY$6),IF($M267&gt;0,4,3),0)),IF(AND($D267&lt;=CY$6,$E267&gt;=CY$5),60,0)))</f>
        <v/>
      </c>
      <c r="CZ267" s="80" t="str">
        <f>IF(OR($A267="",NOT(ISNUMBER($G267))),"",IF(AND($F267&lt;=CZ$6,$G267&gt;=CZ$5),IF(CZ$5&gt;$N267,5,$K267)*10+IF(AND($F267&gt;=CZ$5,$F267&lt;=CZ$6),IF(AND($G267&gt;=CZ$5,$G267&lt;=CZ$6),5,IF($L267=1,2,1)),IF(AND($G267&gt;=CZ$5,$G267&lt;=CZ$6),IF($M267&gt;0,4,3),0)),IF(AND($D267&lt;=CZ$6,$E267&gt;=CZ$5),60,0)))</f>
        <v/>
      </c>
      <c r="DA267" s="80" t="str">
        <f>IF(OR($A267="",NOT(ISNUMBER($G267))),"",IF(AND($F267&lt;=DA$6,$G267&gt;=DA$5),IF(DA$5&gt;$N267,5,$K267)*10+IF(AND($F267&gt;=DA$5,$F267&lt;=DA$6),IF(AND($G267&gt;=DA$5,$G267&lt;=DA$6),5,IF($L267=1,2,1)),IF(AND($G267&gt;=DA$5,$G267&lt;=DA$6),IF($M267&gt;0,4,3),0)),IF(AND($D267&lt;=DA$6,$E267&gt;=DA$5),60,0)))</f>
        <v/>
      </c>
      <c r="DB267" s="80" t="str">
        <f>IF(OR($A267="",NOT(ISNUMBER($G267))),"",IF(AND($F267&lt;=DB$6,$G267&gt;=DB$5),IF(DB$5&gt;$N267,5,$K267)*10+IF(AND($F267&gt;=DB$5,$F267&lt;=DB$6),IF(AND($G267&gt;=DB$5,$G267&lt;=DB$6),5,IF($L267=1,2,1)),IF(AND($G267&gt;=DB$5,$G267&lt;=DB$6),IF($M267&gt;0,4,3),0)),IF(AND($D267&lt;=DB$6,$E267&gt;=DB$5),60,0)))</f>
        <v/>
      </c>
      <c r="DC267" s="80" t="str">
        <f>IF(OR($A267="",NOT(ISNUMBER($G267))),"",IF(AND($F267&lt;=DC$6,$G267&gt;=DC$5),IF(DC$5&gt;$N267,5,$K267)*10+IF(AND($F267&gt;=DC$5,$F267&lt;=DC$6),IF(AND($G267&gt;=DC$5,$G267&lt;=DC$6),5,IF($L267=1,2,1)),IF(AND($G267&gt;=DC$5,$G267&lt;=DC$6),IF($M267&gt;0,4,3),0)),IF(AND($D267&lt;=DC$6,$E267&gt;=DC$5),60,0)))</f>
        <v/>
      </c>
      <c r="DD267" s="80" t="str">
        <f>IF(OR($A267="",NOT(ISNUMBER($G267))),"",IF(AND($F267&lt;=DD$6,$G267&gt;=DD$5),IF(DD$5&gt;$N267,5,$K267)*10+IF(AND($F267&gt;=DD$5,$F267&lt;=DD$6),IF(AND($G267&gt;=DD$5,$G267&lt;=DD$6),5,IF($L267=1,2,1)),IF(AND($G267&gt;=DD$5,$G267&lt;=DD$6),IF($M267&gt;0,4,3),0)),IF(AND($D267&lt;=DD$6,$E267&gt;=DD$5),60,0)))</f>
        <v/>
      </c>
      <c r="DE267" s="80" t="str">
        <f>IF(OR($A267="",NOT(ISNUMBER($G267))),"",IF(AND($F267&lt;=DE$6,$G267&gt;=DE$5),IF(DE$5&gt;$N267,5,$K267)*10+IF(AND($F267&gt;=DE$5,$F267&lt;=DE$6),IF(AND($G267&gt;=DE$5,$G267&lt;=DE$6),5,IF($L267=1,2,1)),IF(AND($G267&gt;=DE$5,$G267&lt;=DE$6),IF($M267&gt;0,4,3),0)),IF(AND($D267&lt;=DE$6,$E267&gt;=DE$5),60,0)))</f>
        <v/>
      </c>
      <c r="DF267" s="80" t="str">
        <f>IF(OR($A267="",NOT(ISNUMBER($G267))),"",IF(AND($F267&lt;=DF$6,$G267&gt;=DF$5),IF(DF$5&gt;$N267,5,$K267)*10+IF(AND($F267&gt;=DF$5,$F267&lt;=DF$6),IF(AND($G267&gt;=DF$5,$G267&lt;=DF$6),5,IF($L267=1,2,1)),IF(AND($G267&gt;=DF$5,$G267&lt;=DF$6),IF($M267&gt;0,4,3),0)),IF(AND($D267&lt;=DF$6,$E267&gt;=DF$5),60,0)))</f>
        <v/>
      </c>
      <c r="DG267" s="80" t="str">
        <f>IF(OR($A267="",NOT(ISNUMBER($G267))),"",IF(AND($F267&lt;=DG$6,$G267&gt;=DG$5),IF(DG$5&gt;$N267,5,$K267)*10+IF(AND($F267&gt;=DG$5,$F267&lt;=DG$6),IF(AND($G267&gt;=DG$5,$G267&lt;=DG$6),5,IF($L267=1,2,1)),IF(AND($G267&gt;=DG$5,$G267&lt;=DG$6),IF($M267&gt;0,4,3),0)),IF(AND($D267&lt;=DG$6,$E267&gt;=DG$5),60,0)))</f>
        <v/>
      </c>
      <c r="DH267" s="80" t="str">
        <f>IF(OR($A267="",NOT(ISNUMBER($G267))),"",IF(AND($F267&lt;=DH$6,$G267&gt;=DH$5),IF(DH$5&gt;$N267,5,$K267)*10+IF(AND($F267&gt;=DH$5,$F267&lt;=DH$6),IF(AND($G267&gt;=DH$5,$G267&lt;=DH$6),5,IF($L267=1,2,1)),IF(AND($G267&gt;=DH$5,$G267&lt;=DH$6),IF($M267&gt;0,4,3),0)),IF(AND($D267&lt;=DH$6,$E267&gt;=DH$5),60,0)))</f>
        <v/>
      </c>
      <c r="DI267" s="80" t="str">
        <f>IF(OR($A267="",NOT(ISNUMBER($G267))),"",IF(AND($F267&lt;=DI$6,$G267&gt;=DI$5),IF(DI$5&gt;$N267,5,$K267)*10+IF(AND($F267&gt;=DI$5,$F267&lt;=DI$6),IF(AND($G267&gt;=DI$5,$G267&lt;=DI$6),5,IF($L267=1,2,1)),IF(AND($G267&gt;=DI$5,$G267&lt;=DI$6),IF($M267&gt;0,4,3),0)),IF(AND($D267&lt;=DI$6,$E267&gt;=DI$5),60,0)))</f>
        <v/>
      </c>
      <c r="DJ267" s="80" t="str">
        <f>IF(OR($A267="",NOT(ISNUMBER($G267))),"",IF(AND($F267&lt;=DJ$6,$G267&gt;=DJ$5),IF(DJ$5&gt;$N267,5,$K267)*10+IF(AND($F267&gt;=DJ$5,$F267&lt;=DJ$6),IF(AND($G267&gt;=DJ$5,$G267&lt;=DJ$6),5,IF($L267=1,2,1)),IF(AND($G267&gt;=DJ$5,$G267&lt;=DJ$6),IF($M267&gt;0,4,3),0)),IF(AND($D267&lt;=DJ$6,$E267&gt;=DJ$5),60,0)))</f>
        <v/>
      </c>
      <c r="DK267" s="80" t="str">
        <f>IF(OR($A267="",NOT(ISNUMBER($G267))),"",IF(AND($F267&lt;=DK$6,$G267&gt;=DK$5),IF(DK$5&gt;$N267,5,$K267)*10+IF(AND($F267&gt;=DK$5,$F267&lt;=DK$6),IF(AND($G267&gt;=DK$5,$G267&lt;=DK$6),5,IF($L267=1,2,1)),IF(AND($G267&gt;=DK$5,$G267&lt;=DK$6),IF($M267&gt;0,4,3),0)),IF(AND($D267&lt;=DK$6,$E267&gt;=DK$5),60,0)))</f>
        <v/>
      </c>
      <c r="DL267" s="80" t="str">
        <f>IF(OR($A267="",NOT(ISNUMBER($G267))),"",IF(AND($F267&lt;=DL$6,$G267&gt;=DL$5),IF(DL$5&gt;$N267,5,$K267)*10+IF(AND($F267&gt;=DL$5,$F267&lt;=DL$6),IF(AND($G267&gt;=DL$5,$G267&lt;=DL$6),5,IF($L267=1,2,1)),IF(AND($G267&gt;=DL$5,$G267&lt;=DL$6),IF($M267&gt;0,4,3),0)),IF(AND($D267&lt;=DL$6,$E267&gt;=DL$5),60,0)))</f>
        <v/>
      </c>
      <c r="DM267" s="80" t="str">
        <f>IF(OR($A267="",NOT(ISNUMBER($G267))),"",IF(AND($F267&lt;=DM$6,$G267&gt;=DM$5),IF(DM$5&gt;$N267,5,$K267)*10+IF(AND($F267&gt;=DM$5,$F267&lt;=DM$6),IF(AND($G267&gt;=DM$5,$G267&lt;=DM$6),5,IF($L267=1,2,1)),IF(AND($G267&gt;=DM$5,$G267&lt;=DM$6),IF($M267&gt;0,4,3),0)),IF(AND($D267&lt;=DM$6,$E267&gt;=DM$5),60,0)))</f>
        <v/>
      </c>
      <c r="DN267" s="80" t="str">
        <f>IF(OR($A267="",NOT(ISNUMBER($G267))),"",IF(AND($F267&lt;=DN$6,$G267&gt;=DN$5),IF(DN$5&gt;$N267,5,$K267)*10+IF(AND($F267&gt;=DN$5,$F267&lt;=DN$6),IF(AND($G267&gt;=DN$5,$G267&lt;=DN$6),5,IF($L267=1,2,1)),IF(AND($G267&gt;=DN$5,$G267&lt;=DN$6),IF($M267&gt;0,4,3),0)),IF(AND($D267&lt;=DN$6,$E267&gt;=DN$5),60,0)))</f>
        <v/>
      </c>
      <c r="DO267" s="80" t="str">
        <f>IF(OR($A267="",NOT(ISNUMBER($G267))),"",IF(AND($F267&lt;=DO$6,$G267&gt;=DO$5),IF(DO$5&gt;$N267,5,$K267)*10+IF(AND($F267&gt;=DO$5,$F267&lt;=DO$6),IF(AND($G267&gt;=DO$5,$G267&lt;=DO$6),5,IF($L267=1,2,1)),IF(AND($G267&gt;=DO$5,$G267&lt;=DO$6),IF($M267&gt;0,4,3),0)),IF(AND($D267&lt;=DO$6,$E267&gt;=DO$5),60,0)))</f>
        <v/>
      </c>
      <c r="DP267" s="80" t="str">
        <f>IF(OR($A267="",NOT(ISNUMBER($G267))),"",IF(AND($F267&lt;=DP$6,$G267&gt;=DP$5),IF(DP$5&gt;$N267,5,$K267)*10+IF(AND($F267&gt;=DP$5,$F267&lt;=DP$6),IF(AND($G267&gt;=DP$5,$G267&lt;=DP$6),5,IF($L267=1,2,1)),IF(AND($G267&gt;=DP$5,$G267&lt;=DP$6),IF($M267&gt;0,4,3),0)),IF(AND($D267&lt;=DP$6,$E267&gt;=DP$5),60,0)))</f>
        <v/>
      </c>
      <c r="DQ267" s="80" t="str">
        <f>IF(OR($A267="",NOT(ISNUMBER($G267))),"",IF(AND($F267&lt;=DQ$6,$G267&gt;=DQ$5),IF(DQ$5&gt;$N267,5,$K267)*10+IF(AND($F267&gt;=DQ$5,$F267&lt;=DQ$6),IF(AND($G267&gt;=DQ$5,$G267&lt;=DQ$6),5,IF($L267=1,2,1)),IF(AND($G267&gt;=DQ$5,$G267&lt;=DQ$6),IF($M267&gt;0,4,3),0)),IF(AND($D267&lt;=DQ$6,$E267&gt;=DQ$5),60,0)))</f>
        <v/>
      </c>
      <c r="DR267" s="80" t="str">
        <f>IF(OR($A267="",NOT(ISNUMBER($G267))),"",IF(AND($F267&lt;=DR$6,$G267&gt;=DR$5),IF(DR$5&gt;$N267,5,$K267)*10+IF(AND($F267&gt;=DR$5,$F267&lt;=DR$6),IF(AND($G267&gt;=DR$5,$G267&lt;=DR$6),5,IF($L267=1,2,1)),IF(AND($G267&gt;=DR$5,$G267&lt;=DR$6),IF($M267&gt;0,4,3),0)),IF(AND($D267&lt;=DR$6,$E267&gt;=DR$5),60,0)))</f>
        <v/>
      </c>
      <c r="DS267" s="80" t="str">
        <f>IF(OR($A267="",NOT(ISNUMBER($G267))),"",IF(AND($F267&lt;=DS$6,$G267&gt;=DS$5),IF(DS$5&gt;$N267,5,$K267)*10+IF(AND($F267&gt;=DS$5,$F267&lt;=DS$6),IF(AND($G267&gt;=DS$5,$G267&lt;=DS$6),5,IF($L267=1,2,1)),IF(AND($G267&gt;=DS$5,$G267&lt;=DS$6),IF($M267&gt;0,4,3),0)),IF(AND($D267&lt;=DS$6,$E267&gt;=DS$5),60,0)))</f>
        <v/>
      </c>
      <c r="DT267" s="80" t="str">
        <f>IF(OR($A267="",NOT(ISNUMBER($G267))),"",IF(AND($F267&lt;=DT$6,$G267&gt;=DT$5),IF(DT$5&gt;$N267,5,$K267)*10+IF(AND($F267&gt;=DT$5,$F267&lt;=DT$6),IF(AND($G267&gt;=DT$5,$G267&lt;=DT$6),5,IF($L267=1,2,1)),IF(AND($G267&gt;=DT$5,$G267&lt;=DT$6),IF($M267&gt;0,4,3),0)),IF(AND($D267&lt;=DT$6,$E267&gt;=DT$5),60,0)))</f>
        <v/>
      </c>
      <c r="DU267" s="80" t="str">
        <f>IF(OR($A267="",NOT(ISNUMBER($G267))),"",IF(AND($F267&lt;=DU$6,$G267&gt;=DU$5),IF(DU$5&gt;$N267,5,$K267)*10+IF(AND($F267&gt;=DU$5,$F267&lt;=DU$6),IF(AND($G267&gt;=DU$5,$G267&lt;=DU$6),5,IF($L267=1,2,1)),IF(AND($G267&gt;=DU$5,$G267&lt;=DU$6),IF($M267&gt;0,4,3),0)),IF(AND($D267&lt;=DU$6,$E267&gt;=DU$5),60,0)))</f>
        <v/>
      </c>
      <c r="DV267" s="80" t="str">
        <f>IF(OR($A267="",NOT(ISNUMBER($G267))),"",IF(AND($F267&lt;=DV$6,$G267&gt;=DV$5),IF(DV$5&gt;$N267,5,$K267)*10+IF(AND($F267&gt;=DV$5,$F267&lt;=DV$6),IF(AND($G267&gt;=DV$5,$G267&lt;=DV$6),5,IF($L267=1,2,1)),IF(AND($G267&gt;=DV$5,$G267&lt;=DV$6),IF($M267&gt;0,4,3),0)),IF(AND($D267&lt;=DV$6,$E267&gt;=DV$5),60,0)))</f>
        <v/>
      </c>
      <c r="DW267" s="80" t="str">
        <f>IF(OR($A267="",NOT(ISNUMBER($G267))),"",IF(AND($F267&lt;=DW$6,$G267&gt;=DW$5),IF(DW$5&gt;$N267,5,$K267)*10+IF(AND($F267&gt;=DW$5,$F267&lt;=DW$6),IF(AND($G267&gt;=DW$5,$G267&lt;=DW$6),5,IF($L267=1,2,1)),IF(AND($G267&gt;=DW$5,$G267&lt;=DW$6),IF($M267&gt;0,4,3),0)),IF(AND($D267&lt;=DW$6,$E267&gt;=DW$5),60,0)))</f>
        <v/>
      </c>
      <c r="DX267" s="80" t="str">
        <f>IF(OR($A267="",NOT(ISNUMBER($G267))),"",IF(AND($F267&lt;=DX$6,$G267&gt;=DX$5),IF(DX$5&gt;$N267,5,$K267)*10+IF(AND($F267&gt;=DX$5,$F267&lt;=DX$6),IF(AND($G267&gt;=DX$5,$G267&lt;=DX$6),5,IF($L267=1,2,1)),IF(AND($G267&gt;=DX$5,$G267&lt;=DX$6),IF($M267&gt;0,4,3),0)),IF(AND($D267&lt;=DX$6,$E267&gt;=DX$5),60,0)))</f>
        <v/>
      </c>
      <c r="DY267" s="80" t="str">
        <f>IF(OR($A267="",NOT(ISNUMBER($G267))),"",IF(AND($F267&lt;=DY$6,$G267&gt;=DY$5),IF(DY$5&gt;$N267,5,$K267)*10+IF(AND($F267&gt;=DY$5,$F267&lt;=DY$6),IF(AND($G267&gt;=DY$5,$G267&lt;=DY$6),5,IF($L267=1,2,1)),IF(AND($G267&gt;=DY$5,$G267&lt;=DY$6),IF($M267&gt;0,4,3),0)),IF(AND($D267&lt;=DY$6,$E267&gt;=DY$5),60,0)))</f>
        <v/>
      </c>
      <c r="DZ267" s="80" t="str">
        <f>IF(OR($A267="",NOT(ISNUMBER($G267))),"",IF(AND($F267&lt;=DZ$6,$G267&gt;=DZ$5),IF(DZ$5&gt;$N267,5,$K267)*10+IF(AND($F267&gt;=DZ$5,$F267&lt;=DZ$6),IF(AND($G267&gt;=DZ$5,$G267&lt;=DZ$6),5,IF($L267=1,2,1)),IF(AND($G267&gt;=DZ$5,$G267&lt;=DZ$6),IF($M267&gt;0,4,3),0)),IF(AND($D267&lt;=DZ$6,$E267&gt;=DZ$5),60,0)))</f>
        <v/>
      </c>
      <c r="EA267" s="80" t="str">
        <f>IF(OR($A267="",NOT(ISNUMBER($G267))),"",IF(AND($F267&lt;=EA$6,$G267&gt;=EA$5),IF(EA$5&gt;$N267,5,$K267)*10+IF(AND($F267&gt;=EA$5,$F267&lt;=EA$6),IF(AND($G267&gt;=EA$5,$G267&lt;=EA$6),5,IF($L267=1,2,1)),IF(AND($G267&gt;=EA$5,$G267&lt;=EA$6),IF($M267&gt;0,4,3),0)),IF(AND($D267&lt;=EA$6,$E267&gt;=EA$5),60,0)))</f>
        <v/>
      </c>
      <c r="EB267" s="80" t="str">
        <f>IF(OR($A267="",NOT(ISNUMBER($G267))),"",IF(AND($F267&lt;=EB$6,$G267&gt;=EB$5),IF(EB$5&gt;$N267,5,$K267)*10+IF(AND($F267&gt;=EB$5,$F267&lt;=EB$6),IF(AND($G267&gt;=EB$5,$G267&lt;=EB$6),5,IF($L267=1,2,1)),IF(AND($G267&gt;=EB$5,$G267&lt;=EB$6),IF($M267&gt;0,4,3),0)),IF(AND($D267&lt;=EB$6,$E267&gt;=EB$5),60,0)))</f>
        <v/>
      </c>
      <c r="EC267" s="80" t="str">
        <f>IF(OR($A267="",NOT(ISNUMBER($G267))),"",IF(AND($F267&lt;=EC$6,$G267&gt;=EC$5),IF(EC$5&gt;$N267,5,$K267)*10+IF(AND($F267&gt;=EC$5,$F267&lt;=EC$6),IF(AND($G267&gt;=EC$5,$G267&lt;=EC$6),5,IF($L267=1,2,1)),IF(AND($G267&gt;=EC$5,$G267&lt;=EC$6),IF($M267&gt;0,4,3),0)),IF(AND($D267&lt;=EC$6,$E267&gt;=EC$5),60,0)))</f>
        <v/>
      </c>
      <c r="ED267" s="80" t="str">
        <f>IF(OR($A267="",NOT(ISNUMBER($G267))),"",IF(AND($F267&lt;=ED$6,$G267&gt;=ED$5),IF(ED$5&gt;$N267,5,$K267)*10+IF(AND($F267&gt;=ED$5,$F267&lt;=ED$6),IF(AND($G267&gt;=ED$5,$G267&lt;=ED$6),5,IF($L267=1,2,1)),IF(AND($G267&gt;=ED$5,$G267&lt;=ED$6),IF($M267&gt;0,4,3),0)),IF(AND($D267&lt;=ED$6,$E267&gt;=ED$5),60,0)))</f>
        <v/>
      </c>
    </row>
    <row r="268" ht="18" customHeight="1">
      <c r="A268" s="52" t="str">
        <f>IF(Tasks!$B268="","",Tasks!$A268)</f>
        <v/>
      </c>
      <c r="B268" s="78" t="str">
        <f>IF(Tasks!$B268="","",Tasks!$B268)</f>
        <v/>
      </c>
      <c r="C268" s="25" t="str">
        <f>IF($B268="","",IF(AND(Tasks!$D268="",Tasks!$G268=""),"-",IF(Tasks!$D268="","",Tasks!$D268&amp;IF(OR(Tasks!$E268="",Tasks!$E268="FS"),IF(N(Tasks!$F268)=0,"","FS"),Tasks!$E268)&amp;IF(N(Tasks!$F268)=0,"",IF(Tasks!$F268&gt;0,"+","")&amp;Tasks!$F268))&amp;IF(AND(Tasks!$D268&lt;&gt;"",Tasks!$G268&lt;&gt;""),", ","")&amp;IF(Tasks!$G268="","",Tasks!$G268&amp;IF(OR(Tasks!$H268="",Tasks!$H268="FS"),IF(N(Tasks!$I268)=0,"","FS"),Tasks!$H268)&amp;IF(N(Tasks!$I268)=0,"",IF(Tasks!$I268&gt;0,"+","")&amp;Tasks!$I268))))</f>
        <v/>
      </c>
      <c r="D268" s="51" t="str">
        <f>IF(OR($B268="",Tasks!$Q268=""),"",Tasks!$Q268)</f>
        <v/>
      </c>
      <c r="E268" s="51" t="str">
        <f>IF(OR($B268="",Tasks!$R268=""),"",Tasks!$R268)</f>
        <v/>
      </c>
      <c r="F268" s="51" t="str">
        <f>IF(OR($B268="",Tasks!$S268=""),"",Tasks!$S268)</f>
        <v/>
      </c>
      <c r="G268" s="51" t="str">
        <f>IF(OR($B268="",Tasks!$T268=""),"",Tasks!$T268)</f>
        <v/>
      </c>
      <c r="H268" s="52" t="str">
        <f>IF($B268="","",Tasks!$AE268)</f>
        <v/>
      </c>
      <c r="I268" s="79" t="str">
        <f>IF($B268="","",Tasks!$AF268)</f>
        <v/>
      </c>
      <c r="J268" s="53" t="str">
        <f>IF(OR($B268="",Tasks!$V268=""),"",Tasks!$V268)</f>
        <v/>
      </c>
      <c r="K268" s="52" t="str">
        <f>IF($B268="","",Tasks!$AA268)</f>
        <v/>
      </c>
      <c r="L268" s="52" t="str">
        <f>IF($B268="","",Tasks!$AB268)</f>
        <v/>
      </c>
      <c r="M268" s="52" t="str">
        <f>IF($B268="","",Tasks!$Z268)</f>
        <v/>
      </c>
      <c r="N268" s="52" t="str">
        <f>IF(OR($B268="",Tasks!$AG268=""),"",Tasks!$AG268)</f>
        <v/>
      </c>
      <c r="O268" s="80" t="str">
        <f>IF(OR($A268="",NOT(ISNUMBER($G268))),"",IF(AND($F268&lt;=O$6,$G268&gt;=O$5),IF(O$5&gt;$N268,5,$K268)*10+IF(AND($F268&gt;=O$5,$F268&lt;=O$6),IF(AND($G268&gt;=O$5,$G268&lt;=O$6),5,IF($L268=1,2,1)),IF(AND($G268&gt;=O$5,$G268&lt;=O$6),IF($M268&gt;0,4,3),0)),IF(AND($D268&lt;=O$6,$E268&gt;=O$5),60,0)))</f>
        <v/>
      </c>
      <c r="P268" s="80" t="str">
        <f>IF(OR($A268="",NOT(ISNUMBER($G268))),"",IF(AND($F268&lt;=P$6,$G268&gt;=P$5),IF(P$5&gt;$N268,5,$K268)*10+IF(AND($F268&gt;=P$5,$F268&lt;=P$6),IF(AND($G268&gt;=P$5,$G268&lt;=P$6),5,IF($L268=1,2,1)),IF(AND($G268&gt;=P$5,$G268&lt;=P$6),IF($M268&gt;0,4,3),0)),IF(AND($D268&lt;=P$6,$E268&gt;=P$5),60,0)))</f>
        <v/>
      </c>
      <c r="Q268" s="80" t="str">
        <f>IF(OR($A268="",NOT(ISNUMBER($G268))),"",IF(AND($F268&lt;=Q$6,$G268&gt;=Q$5),IF(Q$5&gt;$N268,5,$K268)*10+IF(AND($F268&gt;=Q$5,$F268&lt;=Q$6),IF(AND($G268&gt;=Q$5,$G268&lt;=Q$6),5,IF($L268=1,2,1)),IF(AND($G268&gt;=Q$5,$G268&lt;=Q$6),IF($M268&gt;0,4,3),0)),IF(AND($D268&lt;=Q$6,$E268&gt;=Q$5),60,0)))</f>
        <v/>
      </c>
      <c r="R268" s="80" t="str">
        <f>IF(OR($A268="",NOT(ISNUMBER($G268))),"",IF(AND($F268&lt;=R$6,$G268&gt;=R$5),IF(R$5&gt;$N268,5,$K268)*10+IF(AND($F268&gt;=R$5,$F268&lt;=R$6),IF(AND($G268&gt;=R$5,$G268&lt;=R$6),5,IF($L268=1,2,1)),IF(AND($G268&gt;=R$5,$G268&lt;=R$6),IF($M268&gt;0,4,3),0)),IF(AND($D268&lt;=R$6,$E268&gt;=R$5),60,0)))</f>
        <v/>
      </c>
      <c r="S268" s="80" t="str">
        <f>IF(OR($A268="",NOT(ISNUMBER($G268))),"",IF(AND($F268&lt;=S$6,$G268&gt;=S$5),IF(S$5&gt;$N268,5,$K268)*10+IF(AND($F268&gt;=S$5,$F268&lt;=S$6),IF(AND($G268&gt;=S$5,$G268&lt;=S$6),5,IF($L268=1,2,1)),IF(AND($G268&gt;=S$5,$G268&lt;=S$6),IF($M268&gt;0,4,3),0)),IF(AND($D268&lt;=S$6,$E268&gt;=S$5),60,0)))</f>
        <v/>
      </c>
      <c r="T268" s="80" t="str">
        <f>IF(OR($A268="",NOT(ISNUMBER($G268))),"",IF(AND($F268&lt;=T$6,$G268&gt;=T$5),IF(T$5&gt;$N268,5,$K268)*10+IF(AND($F268&gt;=T$5,$F268&lt;=T$6),IF(AND($G268&gt;=T$5,$G268&lt;=T$6),5,IF($L268=1,2,1)),IF(AND($G268&gt;=T$5,$G268&lt;=T$6),IF($M268&gt;0,4,3),0)),IF(AND($D268&lt;=T$6,$E268&gt;=T$5),60,0)))</f>
        <v/>
      </c>
      <c r="U268" s="80" t="str">
        <f>IF(OR($A268="",NOT(ISNUMBER($G268))),"",IF(AND($F268&lt;=U$6,$G268&gt;=U$5),IF(U$5&gt;$N268,5,$K268)*10+IF(AND($F268&gt;=U$5,$F268&lt;=U$6),IF(AND($G268&gt;=U$5,$G268&lt;=U$6),5,IF($L268=1,2,1)),IF(AND($G268&gt;=U$5,$G268&lt;=U$6),IF($M268&gt;0,4,3),0)),IF(AND($D268&lt;=U$6,$E268&gt;=U$5),60,0)))</f>
        <v/>
      </c>
      <c r="V268" s="80" t="str">
        <f>IF(OR($A268="",NOT(ISNUMBER($G268))),"",IF(AND($F268&lt;=V$6,$G268&gt;=V$5),IF(V$5&gt;$N268,5,$K268)*10+IF(AND($F268&gt;=V$5,$F268&lt;=V$6),IF(AND($G268&gt;=V$5,$G268&lt;=V$6),5,IF($L268=1,2,1)),IF(AND($G268&gt;=V$5,$G268&lt;=V$6),IF($M268&gt;0,4,3),0)),IF(AND($D268&lt;=V$6,$E268&gt;=V$5),60,0)))</f>
        <v/>
      </c>
      <c r="W268" s="80" t="str">
        <f>IF(OR($A268="",NOT(ISNUMBER($G268))),"",IF(AND($F268&lt;=W$6,$G268&gt;=W$5),IF(W$5&gt;$N268,5,$K268)*10+IF(AND($F268&gt;=W$5,$F268&lt;=W$6),IF(AND($G268&gt;=W$5,$G268&lt;=W$6),5,IF($L268=1,2,1)),IF(AND($G268&gt;=W$5,$G268&lt;=W$6),IF($M268&gt;0,4,3),0)),IF(AND($D268&lt;=W$6,$E268&gt;=W$5),60,0)))</f>
        <v/>
      </c>
      <c r="X268" s="80" t="str">
        <f>IF(OR($A268="",NOT(ISNUMBER($G268))),"",IF(AND($F268&lt;=X$6,$G268&gt;=X$5),IF(X$5&gt;$N268,5,$K268)*10+IF(AND($F268&gt;=X$5,$F268&lt;=X$6),IF(AND($G268&gt;=X$5,$G268&lt;=X$6),5,IF($L268=1,2,1)),IF(AND($G268&gt;=X$5,$G268&lt;=X$6),IF($M268&gt;0,4,3),0)),IF(AND($D268&lt;=X$6,$E268&gt;=X$5),60,0)))</f>
        <v/>
      </c>
      <c r="Y268" s="80" t="str">
        <f>IF(OR($A268="",NOT(ISNUMBER($G268))),"",IF(AND($F268&lt;=Y$6,$G268&gt;=Y$5),IF(Y$5&gt;$N268,5,$K268)*10+IF(AND($F268&gt;=Y$5,$F268&lt;=Y$6),IF(AND($G268&gt;=Y$5,$G268&lt;=Y$6),5,IF($L268=1,2,1)),IF(AND($G268&gt;=Y$5,$G268&lt;=Y$6),IF($M268&gt;0,4,3),0)),IF(AND($D268&lt;=Y$6,$E268&gt;=Y$5),60,0)))</f>
        <v/>
      </c>
      <c r="Z268" s="80" t="str">
        <f>IF(OR($A268="",NOT(ISNUMBER($G268))),"",IF(AND($F268&lt;=Z$6,$G268&gt;=Z$5),IF(Z$5&gt;$N268,5,$K268)*10+IF(AND($F268&gt;=Z$5,$F268&lt;=Z$6),IF(AND($G268&gt;=Z$5,$G268&lt;=Z$6),5,IF($L268=1,2,1)),IF(AND($G268&gt;=Z$5,$G268&lt;=Z$6),IF($M268&gt;0,4,3),0)),IF(AND($D268&lt;=Z$6,$E268&gt;=Z$5),60,0)))</f>
        <v/>
      </c>
      <c r="AA268" s="80" t="str">
        <f>IF(OR($A268="",NOT(ISNUMBER($G268))),"",IF(AND($F268&lt;=AA$6,$G268&gt;=AA$5),IF(AA$5&gt;$N268,5,$K268)*10+IF(AND($F268&gt;=AA$5,$F268&lt;=AA$6),IF(AND($G268&gt;=AA$5,$G268&lt;=AA$6),5,IF($L268=1,2,1)),IF(AND($G268&gt;=AA$5,$G268&lt;=AA$6),IF($M268&gt;0,4,3),0)),IF(AND($D268&lt;=AA$6,$E268&gt;=AA$5),60,0)))</f>
        <v/>
      </c>
      <c r="AB268" s="80" t="str">
        <f>IF(OR($A268="",NOT(ISNUMBER($G268))),"",IF(AND($F268&lt;=AB$6,$G268&gt;=AB$5),IF(AB$5&gt;$N268,5,$K268)*10+IF(AND($F268&gt;=AB$5,$F268&lt;=AB$6),IF(AND($G268&gt;=AB$5,$G268&lt;=AB$6),5,IF($L268=1,2,1)),IF(AND($G268&gt;=AB$5,$G268&lt;=AB$6),IF($M268&gt;0,4,3),0)),IF(AND($D268&lt;=AB$6,$E268&gt;=AB$5),60,0)))</f>
        <v/>
      </c>
      <c r="AC268" s="80" t="str">
        <f>IF(OR($A268="",NOT(ISNUMBER($G268))),"",IF(AND($F268&lt;=AC$6,$G268&gt;=AC$5),IF(AC$5&gt;$N268,5,$K268)*10+IF(AND($F268&gt;=AC$5,$F268&lt;=AC$6),IF(AND($G268&gt;=AC$5,$G268&lt;=AC$6),5,IF($L268=1,2,1)),IF(AND($G268&gt;=AC$5,$G268&lt;=AC$6),IF($M268&gt;0,4,3),0)),IF(AND($D268&lt;=AC$6,$E268&gt;=AC$5),60,0)))</f>
        <v/>
      </c>
      <c r="AD268" s="80" t="str">
        <f>IF(OR($A268="",NOT(ISNUMBER($G268))),"",IF(AND($F268&lt;=AD$6,$G268&gt;=AD$5),IF(AD$5&gt;$N268,5,$K268)*10+IF(AND($F268&gt;=AD$5,$F268&lt;=AD$6),IF(AND($G268&gt;=AD$5,$G268&lt;=AD$6),5,IF($L268=1,2,1)),IF(AND($G268&gt;=AD$5,$G268&lt;=AD$6),IF($M268&gt;0,4,3),0)),IF(AND($D268&lt;=AD$6,$E268&gt;=AD$5),60,0)))</f>
        <v/>
      </c>
      <c r="AE268" s="80" t="str">
        <f>IF(OR($A268="",NOT(ISNUMBER($G268))),"",IF(AND($F268&lt;=AE$6,$G268&gt;=AE$5),IF(AE$5&gt;$N268,5,$K268)*10+IF(AND($F268&gt;=AE$5,$F268&lt;=AE$6),IF(AND($G268&gt;=AE$5,$G268&lt;=AE$6),5,IF($L268=1,2,1)),IF(AND($G268&gt;=AE$5,$G268&lt;=AE$6),IF($M268&gt;0,4,3),0)),IF(AND($D268&lt;=AE$6,$E268&gt;=AE$5),60,0)))</f>
        <v/>
      </c>
      <c r="AF268" s="80" t="str">
        <f>IF(OR($A268="",NOT(ISNUMBER($G268))),"",IF(AND($F268&lt;=AF$6,$G268&gt;=AF$5),IF(AF$5&gt;$N268,5,$K268)*10+IF(AND($F268&gt;=AF$5,$F268&lt;=AF$6),IF(AND($G268&gt;=AF$5,$G268&lt;=AF$6),5,IF($L268=1,2,1)),IF(AND($G268&gt;=AF$5,$G268&lt;=AF$6),IF($M268&gt;0,4,3),0)),IF(AND($D268&lt;=AF$6,$E268&gt;=AF$5),60,0)))</f>
        <v/>
      </c>
      <c r="AG268" s="80" t="str">
        <f>IF(OR($A268="",NOT(ISNUMBER($G268))),"",IF(AND($F268&lt;=AG$6,$G268&gt;=AG$5),IF(AG$5&gt;$N268,5,$K268)*10+IF(AND($F268&gt;=AG$5,$F268&lt;=AG$6),IF(AND($G268&gt;=AG$5,$G268&lt;=AG$6),5,IF($L268=1,2,1)),IF(AND($G268&gt;=AG$5,$G268&lt;=AG$6),IF($M268&gt;0,4,3),0)),IF(AND($D268&lt;=AG$6,$E268&gt;=AG$5),60,0)))</f>
        <v/>
      </c>
      <c r="AH268" s="80" t="str">
        <f>IF(OR($A268="",NOT(ISNUMBER($G268))),"",IF(AND($F268&lt;=AH$6,$G268&gt;=AH$5),IF(AH$5&gt;$N268,5,$K268)*10+IF(AND($F268&gt;=AH$5,$F268&lt;=AH$6),IF(AND($G268&gt;=AH$5,$G268&lt;=AH$6),5,IF($L268=1,2,1)),IF(AND($G268&gt;=AH$5,$G268&lt;=AH$6),IF($M268&gt;0,4,3),0)),IF(AND($D268&lt;=AH$6,$E268&gt;=AH$5),60,0)))</f>
        <v/>
      </c>
      <c r="AI268" s="80" t="str">
        <f>IF(OR($A268="",NOT(ISNUMBER($G268))),"",IF(AND($F268&lt;=AI$6,$G268&gt;=AI$5),IF(AI$5&gt;$N268,5,$K268)*10+IF(AND($F268&gt;=AI$5,$F268&lt;=AI$6),IF(AND($G268&gt;=AI$5,$G268&lt;=AI$6),5,IF($L268=1,2,1)),IF(AND($G268&gt;=AI$5,$G268&lt;=AI$6),IF($M268&gt;0,4,3),0)),IF(AND($D268&lt;=AI$6,$E268&gt;=AI$5),60,0)))</f>
        <v/>
      </c>
      <c r="AJ268" s="80" t="str">
        <f>IF(OR($A268="",NOT(ISNUMBER($G268))),"",IF(AND($F268&lt;=AJ$6,$G268&gt;=AJ$5),IF(AJ$5&gt;$N268,5,$K268)*10+IF(AND($F268&gt;=AJ$5,$F268&lt;=AJ$6),IF(AND($G268&gt;=AJ$5,$G268&lt;=AJ$6),5,IF($L268=1,2,1)),IF(AND($G268&gt;=AJ$5,$G268&lt;=AJ$6),IF($M268&gt;0,4,3),0)),IF(AND($D268&lt;=AJ$6,$E268&gt;=AJ$5),60,0)))</f>
        <v/>
      </c>
      <c r="AK268" s="80" t="str">
        <f>IF(OR($A268="",NOT(ISNUMBER($G268))),"",IF(AND($F268&lt;=AK$6,$G268&gt;=AK$5),IF(AK$5&gt;$N268,5,$K268)*10+IF(AND($F268&gt;=AK$5,$F268&lt;=AK$6),IF(AND($G268&gt;=AK$5,$G268&lt;=AK$6),5,IF($L268=1,2,1)),IF(AND($G268&gt;=AK$5,$G268&lt;=AK$6),IF($M268&gt;0,4,3),0)),IF(AND($D268&lt;=AK$6,$E268&gt;=AK$5),60,0)))</f>
        <v/>
      </c>
      <c r="AL268" s="80" t="str">
        <f>IF(OR($A268="",NOT(ISNUMBER($G268))),"",IF(AND($F268&lt;=AL$6,$G268&gt;=AL$5),IF(AL$5&gt;$N268,5,$K268)*10+IF(AND($F268&gt;=AL$5,$F268&lt;=AL$6),IF(AND($G268&gt;=AL$5,$G268&lt;=AL$6),5,IF($L268=1,2,1)),IF(AND($G268&gt;=AL$5,$G268&lt;=AL$6),IF($M268&gt;0,4,3),0)),IF(AND($D268&lt;=AL$6,$E268&gt;=AL$5),60,0)))</f>
        <v/>
      </c>
      <c r="AM268" s="80" t="str">
        <f>IF(OR($A268="",NOT(ISNUMBER($G268))),"",IF(AND($F268&lt;=AM$6,$G268&gt;=AM$5),IF(AM$5&gt;$N268,5,$K268)*10+IF(AND($F268&gt;=AM$5,$F268&lt;=AM$6),IF(AND($G268&gt;=AM$5,$G268&lt;=AM$6),5,IF($L268=1,2,1)),IF(AND($G268&gt;=AM$5,$G268&lt;=AM$6),IF($M268&gt;0,4,3),0)),IF(AND($D268&lt;=AM$6,$E268&gt;=AM$5),60,0)))</f>
        <v/>
      </c>
      <c r="AN268" s="80" t="str">
        <f>IF(OR($A268="",NOT(ISNUMBER($G268))),"",IF(AND($F268&lt;=AN$6,$G268&gt;=AN$5),IF(AN$5&gt;$N268,5,$K268)*10+IF(AND($F268&gt;=AN$5,$F268&lt;=AN$6),IF(AND($G268&gt;=AN$5,$G268&lt;=AN$6),5,IF($L268=1,2,1)),IF(AND($G268&gt;=AN$5,$G268&lt;=AN$6),IF($M268&gt;0,4,3),0)),IF(AND($D268&lt;=AN$6,$E268&gt;=AN$5),60,0)))</f>
        <v/>
      </c>
      <c r="AO268" s="80" t="str">
        <f>IF(OR($A268="",NOT(ISNUMBER($G268))),"",IF(AND($F268&lt;=AO$6,$G268&gt;=AO$5),IF(AO$5&gt;$N268,5,$K268)*10+IF(AND($F268&gt;=AO$5,$F268&lt;=AO$6),IF(AND($G268&gt;=AO$5,$G268&lt;=AO$6),5,IF($L268=1,2,1)),IF(AND($G268&gt;=AO$5,$G268&lt;=AO$6),IF($M268&gt;0,4,3),0)),IF(AND($D268&lt;=AO$6,$E268&gt;=AO$5),60,0)))</f>
        <v/>
      </c>
      <c r="AP268" s="80" t="str">
        <f>IF(OR($A268="",NOT(ISNUMBER($G268))),"",IF(AND($F268&lt;=AP$6,$G268&gt;=AP$5),IF(AP$5&gt;$N268,5,$K268)*10+IF(AND($F268&gt;=AP$5,$F268&lt;=AP$6),IF(AND($G268&gt;=AP$5,$G268&lt;=AP$6),5,IF($L268=1,2,1)),IF(AND($G268&gt;=AP$5,$G268&lt;=AP$6),IF($M268&gt;0,4,3),0)),IF(AND($D268&lt;=AP$6,$E268&gt;=AP$5),60,0)))</f>
        <v/>
      </c>
      <c r="AQ268" s="80" t="str">
        <f>IF(OR($A268="",NOT(ISNUMBER($G268))),"",IF(AND($F268&lt;=AQ$6,$G268&gt;=AQ$5),IF(AQ$5&gt;$N268,5,$K268)*10+IF(AND($F268&gt;=AQ$5,$F268&lt;=AQ$6),IF(AND($G268&gt;=AQ$5,$G268&lt;=AQ$6),5,IF($L268=1,2,1)),IF(AND($G268&gt;=AQ$5,$G268&lt;=AQ$6),IF($M268&gt;0,4,3),0)),IF(AND($D268&lt;=AQ$6,$E268&gt;=AQ$5),60,0)))</f>
        <v/>
      </c>
      <c r="AR268" s="80" t="str">
        <f>IF(OR($A268="",NOT(ISNUMBER($G268))),"",IF(AND($F268&lt;=AR$6,$G268&gt;=AR$5),IF(AR$5&gt;$N268,5,$K268)*10+IF(AND($F268&gt;=AR$5,$F268&lt;=AR$6),IF(AND($G268&gt;=AR$5,$G268&lt;=AR$6),5,IF($L268=1,2,1)),IF(AND($G268&gt;=AR$5,$G268&lt;=AR$6),IF($M268&gt;0,4,3),0)),IF(AND($D268&lt;=AR$6,$E268&gt;=AR$5),60,0)))</f>
        <v/>
      </c>
      <c r="AS268" s="80" t="str">
        <f>IF(OR($A268="",NOT(ISNUMBER($G268))),"",IF(AND($F268&lt;=AS$6,$G268&gt;=AS$5),IF(AS$5&gt;$N268,5,$K268)*10+IF(AND($F268&gt;=AS$5,$F268&lt;=AS$6),IF(AND($G268&gt;=AS$5,$G268&lt;=AS$6),5,IF($L268=1,2,1)),IF(AND($G268&gt;=AS$5,$G268&lt;=AS$6),IF($M268&gt;0,4,3),0)),IF(AND($D268&lt;=AS$6,$E268&gt;=AS$5),60,0)))</f>
        <v/>
      </c>
      <c r="AT268" s="80" t="str">
        <f>IF(OR($A268="",NOT(ISNUMBER($G268))),"",IF(AND($F268&lt;=AT$6,$G268&gt;=AT$5),IF(AT$5&gt;$N268,5,$K268)*10+IF(AND($F268&gt;=AT$5,$F268&lt;=AT$6),IF(AND($G268&gt;=AT$5,$G268&lt;=AT$6),5,IF($L268=1,2,1)),IF(AND($G268&gt;=AT$5,$G268&lt;=AT$6),IF($M268&gt;0,4,3),0)),IF(AND($D268&lt;=AT$6,$E268&gt;=AT$5),60,0)))</f>
        <v/>
      </c>
      <c r="AU268" s="80" t="str">
        <f>IF(OR($A268="",NOT(ISNUMBER($G268))),"",IF(AND($F268&lt;=AU$6,$G268&gt;=AU$5),IF(AU$5&gt;$N268,5,$K268)*10+IF(AND($F268&gt;=AU$5,$F268&lt;=AU$6),IF(AND($G268&gt;=AU$5,$G268&lt;=AU$6),5,IF($L268=1,2,1)),IF(AND($G268&gt;=AU$5,$G268&lt;=AU$6),IF($M268&gt;0,4,3),0)),IF(AND($D268&lt;=AU$6,$E268&gt;=AU$5),60,0)))</f>
        <v/>
      </c>
      <c r="AV268" s="80" t="str">
        <f>IF(OR($A268="",NOT(ISNUMBER($G268))),"",IF(AND($F268&lt;=AV$6,$G268&gt;=AV$5),IF(AV$5&gt;$N268,5,$K268)*10+IF(AND($F268&gt;=AV$5,$F268&lt;=AV$6),IF(AND($G268&gt;=AV$5,$G268&lt;=AV$6),5,IF($L268=1,2,1)),IF(AND($G268&gt;=AV$5,$G268&lt;=AV$6),IF($M268&gt;0,4,3),0)),IF(AND($D268&lt;=AV$6,$E268&gt;=AV$5),60,0)))</f>
        <v/>
      </c>
      <c r="AW268" s="80" t="str">
        <f>IF(OR($A268="",NOT(ISNUMBER($G268))),"",IF(AND($F268&lt;=AW$6,$G268&gt;=AW$5),IF(AW$5&gt;$N268,5,$K268)*10+IF(AND($F268&gt;=AW$5,$F268&lt;=AW$6),IF(AND($G268&gt;=AW$5,$G268&lt;=AW$6),5,IF($L268=1,2,1)),IF(AND($G268&gt;=AW$5,$G268&lt;=AW$6),IF($M268&gt;0,4,3),0)),IF(AND($D268&lt;=AW$6,$E268&gt;=AW$5),60,0)))</f>
        <v/>
      </c>
      <c r="AX268" s="80" t="str">
        <f>IF(OR($A268="",NOT(ISNUMBER($G268))),"",IF(AND($F268&lt;=AX$6,$G268&gt;=AX$5),IF(AX$5&gt;$N268,5,$K268)*10+IF(AND($F268&gt;=AX$5,$F268&lt;=AX$6),IF(AND($G268&gt;=AX$5,$G268&lt;=AX$6),5,IF($L268=1,2,1)),IF(AND($G268&gt;=AX$5,$G268&lt;=AX$6),IF($M268&gt;0,4,3),0)),IF(AND($D268&lt;=AX$6,$E268&gt;=AX$5),60,0)))</f>
        <v/>
      </c>
      <c r="AY268" s="80" t="str">
        <f>IF(OR($A268="",NOT(ISNUMBER($G268))),"",IF(AND($F268&lt;=AY$6,$G268&gt;=AY$5),IF(AY$5&gt;$N268,5,$K268)*10+IF(AND($F268&gt;=AY$5,$F268&lt;=AY$6),IF(AND($G268&gt;=AY$5,$G268&lt;=AY$6),5,IF($L268=1,2,1)),IF(AND($G268&gt;=AY$5,$G268&lt;=AY$6),IF($M268&gt;0,4,3),0)),IF(AND($D268&lt;=AY$6,$E268&gt;=AY$5),60,0)))</f>
        <v/>
      </c>
      <c r="AZ268" s="80" t="str">
        <f>IF(OR($A268="",NOT(ISNUMBER($G268))),"",IF(AND($F268&lt;=AZ$6,$G268&gt;=AZ$5),IF(AZ$5&gt;$N268,5,$K268)*10+IF(AND($F268&gt;=AZ$5,$F268&lt;=AZ$6),IF(AND($G268&gt;=AZ$5,$G268&lt;=AZ$6),5,IF($L268=1,2,1)),IF(AND($G268&gt;=AZ$5,$G268&lt;=AZ$6),IF($M268&gt;0,4,3),0)),IF(AND($D268&lt;=AZ$6,$E268&gt;=AZ$5),60,0)))</f>
        <v/>
      </c>
      <c r="BA268" s="80" t="str">
        <f>IF(OR($A268="",NOT(ISNUMBER($G268))),"",IF(AND($F268&lt;=BA$6,$G268&gt;=BA$5),IF(BA$5&gt;$N268,5,$K268)*10+IF(AND($F268&gt;=BA$5,$F268&lt;=BA$6),IF(AND($G268&gt;=BA$5,$G268&lt;=BA$6),5,IF($L268=1,2,1)),IF(AND($G268&gt;=BA$5,$G268&lt;=BA$6),IF($M268&gt;0,4,3),0)),IF(AND($D268&lt;=BA$6,$E268&gt;=BA$5),60,0)))</f>
        <v/>
      </c>
      <c r="BB268" s="80" t="str">
        <f>IF(OR($A268="",NOT(ISNUMBER($G268))),"",IF(AND($F268&lt;=BB$6,$G268&gt;=BB$5),IF(BB$5&gt;$N268,5,$K268)*10+IF(AND($F268&gt;=BB$5,$F268&lt;=BB$6),IF(AND($G268&gt;=BB$5,$G268&lt;=BB$6),5,IF($L268=1,2,1)),IF(AND($G268&gt;=BB$5,$G268&lt;=BB$6),IF($M268&gt;0,4,3),0)),IF(AND($D268&lt;=BB$6,$E268&gt;=BB$5),60,0)))</f>
        <v/>
      </c>
      <c r="BC268" s="80" t="str">
        <f>IF(OR($A268="",NOT(ISNUMBER($G268))),"",IF(AND($F268&lt;=BC$6,$G268&gt;=BC$5),IF(BC$5&gt;$N268,5,$K268)*10+IF(AND($F268&gt;=BC$5,$F268&lt;=BC$6),IF(AND($G268&gt;=BC$5,$G268&lt;=BC$6),5,IF($L268=1,2,1)),IF(AND($G268&gt;=BC$5,$G268&lt;=BC$6),IF($M268&gt;0,4,3),0)),IF(AND($D268&lt;=BC$6,$E268&gt;=BC$5),60,0)))</f>
        <v/>
      </c>
      <c r="BD268" s="80" t="str">
        <f>IF(OR($A268="",NOT(ISNUMBER($G268))),"",IF(AND($F268&lt;=BD$6,$G268&gt;=BD$5),IF(BD$5&gt;$N268,5,$K268)*10+IF(AND($F268&gt;=BD$5,$F268&lt;=BD$6),IF(AND($G268&gt;=BD$5,$G268&lt;=BD$6),5,IF($L268=1,2,1)),IF(AND($G268&gt;=BD$5,$G268&lt;=BD$6),IF($M268&gt;0,4,3),0)),IF(AND($D268&lt;=BD$6,$E268&gt;=BD$5),60,0)))</f>
        <v/>
      </c>
      <c r="BE268" s="80" t="str">
        <f>IF(OR($A268="",NOT(ISNUMBER($G268))),"",IF(AND($F268&lt;=BE$6,$G268&gt;=BE$5),IF(BE$5&gt;$N268,5,$K268)*10+IF(AND($F268&gt;=BE$5,$F268&lt;=BE$6),IF(AND($G268&gt;=BE$5,$G268&lt;=BE$6),5,IF($L268=1,2,1)),IF(AND($G268&gt;=BE$5,$G268&lt;=BE$6),IF($M268&gt;0,4,3),0)),IF(AND($D268&lt;=BE$6,$E268&gt;=BE$5),60,0)))</f>
        <v/>
      </c>
      <c r="BF268" s="80" t="str">
        <f>IF(OR($A268="",NOT(ISNUMBER($G268))),"",IF(AND($F268&lt;=BF$6,$G268&gt;=BF$5),IF(BF$5&gt;$N268,5,$K268)*10+IF(AND($F268&gt;=BF$5,$F268&lt;=BF$6),IF(AND($G268&gt;=BF$5,$G268&lt;=BF$6),5,IF($L268=1,2,1)),IF(AND($G268&gt;=BF$5,$G268&lt;=BF$6),IF($M268&gt;0,4,3),0)),IF(AND($D268&lt;=BF$6,$E268&gt;=BF$5),60,0)))</f>
        <v/>
      </c>
      <c r="BG268" s="80" t="str">
        <f>IF(OR($A268="",NOT(ISNUMBER($G268))),"",IF(AND($F268&lt;=BG$6,$G268&gt;=BG$5),IF(BG$5&gt;$N268,5,$K268)*10+IF(AND($F268&gt;=BG$5,$F268&lt;=BG$6),IF(AND($G268&gt;=BG$5,$G268&lt;=BG$6),5,IF($L268=1,2,1)),IF(AND($G268&gt;=BG$5,$G268&lt;=BG$6),IF($M268&gt;0,4,3),0)),IF(AND($D268&lt;=BG$6,$E268&gt;=BG$5),60,0)))</f>
        <v/>
      </c>
      <c r="BH268" s="80" t="str">
        <f>IF(OR($A268="",NOT(ISNUMBER($G268))),"",IF(AND($F268&lt;=BH$6,$G268&gt;=BH$5),IF(BH$5&gt;$N268,5,$K268)*10+IF(AND($F268&gt;=BH$5,$F268&lt;=BH$6),IF(AND($G268&gt;=BH$5,$G268&lt;=BH$6),5,IF($L268=1,2,1)),IF(AND($G268&gt;=BH$5,$G268&lt;=BH$6),IF($M268&gt;0,4,3),0)),IF(AND($D268&lt;=BH$6,$E268&gt;=BH$5),60,0)))</f>
        <v/>
      </c>
      <c r="BI268" s="80" t="str">
        <f>IF(OR($A268="",NOT(ISNUMBER($G268))),"",IF(AND($F268&lt;=BI$6,$G268&gt;=BI$5),IF(BI$5&gt;$N268,5,$K268)*10+IF(AND($F268&gt;=BI$5,$F268&lt;=BI$6),IF(AND($G268&gt;=BI$5,$G268&lt;=BI$6),5,IF($L268=1,2,1)),IF(AND($G268&gt;=BI$5,$G268&lt;=BI$6),IF($M268&gt;0,4,3),0)),IF(AND($D268&lt;=BI$6,$E268&gt;=BI$5),60,0)))</f>
        <v/>
      </c>
      <c r="BJ268" s="80" t="str">
        <f>IF(OR($A268="",NOT(ISNUMBER($G268))),"",IF(AND($F268&lt;=BJ$6,$G268&gt;=BJ$5),IF(BJ$5&gt;$N268,5,$K268)*10+IF(AND($F268&gt;=BJ$5,$F268&lt;=BJ$6),IF(AND($G268&gt;=BJ$5,$G268&lt;=BJ$6),5,IF($L268=1,2,1)),IF(AND($G268&gt;=BJ$5,$G268&lt;=BJ$6),IF($M268&gt;0,4,3),0)),IF(AND($D268&lt;=BJ$6,$E268&gt;=BJ$5),60,0)))</f>
        <v/>
      </c>
      <c r="BK268" s="80" t="str">
        <f>IF(OR($A268="",NOT(ISNUMBER($G268))),"",IF(AND($F268&lt;=BK$6,$G268&gt;=BK$5),IF(BK$5&gt;$N268,5,$K268)*10+IF(AND($F268&gt;=BK$5,$F268&lt;=BK$6),IF(AND($G268&gt;=BK$5,$G268&lt;=BK$6),5,IF($L268=1,2,1)),IF(AND($G268&gt;=BK$5,$G268&lt;=BK$6),IF($M268&gt;0,4,3),0)),IF(AND($D268&lt;=BK$6,$E268&gt;=BK$5),60,0)))</f>
        <v/>
      </c>
      <c r="BL268" s="80" t="str">
        <f>IF(OR($A268="",NOT(ISNUMBER($G268))),"",IF(AND($F268&lt;=BL$6,$G268&gt;=BL$5),IF(BL$5&gt;$N268,5,$K268)*10+IF(AND($F268&gt;=BL$5,$F268&lt;=BL$6),IF(AND($G268&gt;=BL$5,$G268&lt;=BL$6),5,IF($L268=1,2,1)),IF(AND($G268&gt;=BL$5,$G268&lt;=BL$6),IF($M268&gt;0,4,3),0)),IF(AND($D268&lt;=BL$6,$E268&gt;=BL$5),60,0)))</f>
        <v/>
      </c>
      <c r="BM268" s="80" t="str">
        <f>IF(OR($A268="",NOT(ISNUMBER($G268))),"",IF(AND($F268&lt;=BM$6,$G268&gt;=BM$5),IF(BM$5&gt;$N268,5,$K268)*10+IF(AND($F268&gt;=BM$5,$F268&lt;=BM$6),IF(AND($G268&gt;=BM$5,$G268&lt;=BM$6),5,IF($L268=1,2,1)),IF(AND($G268&gt;=BM$5,$G268&lt;=BM$6),IF($M268&gt;0,4,3),0)),IF(AND($D268&lt;=BM$6,$E268&gt;=BM$5),60,0)))</f>
        <v/>
      </c>
      <c r="BN268" s="80" t="str">
        <f>IF(OR($A268="",NOT(ISNUMBER($G268))),"",IF(AND($F268&lt;=BN$6,$G268&gt;=BN$5),IF(BN$5&gt;$N268,5,$K268)*10+IF(AND($F268&gt;=BN$5,$F268&lt;=BN$6),IF(AND($G268&gt;=BN$5,$G268&lt;=BN$6),5,IF($L268=1,2,1)),IF(AND($G268&gt;=BN$5,$G268&lt;=BN$6),IF($M268&gt;0,4,3),0)),IF(AND($D268&lt;=BN$6,$E268&gt;=BN$5),60,0)))</f>
        <v/>
      </c>
      <c r="BO268" s="80" t="str">
        <f>IF(OR($A268="",NOT(ISNUMBER($G268))),"",IF(AND($F268&lt;=BO$6,$G268&gt;=BO$5),IF(BO$5&gt;$N268,5,$K268)*10+IF(AND($F268&gt;=BO$5,$F268&lt;=BO$6),IF(AND($G268&gt;=BO$5,$G268&lt;=BO$6),5,IF($L268=1,2,1)),IF(AND($G268&gt;=BO$5,$G268&lt;=BO$6),IF($M268&gt;0,4,3),0)),IF(AND($D268&lt;=BO$6,$E268&gt;=BO$5),60,0)))</f>
        <v/>
      </c>
      <c r="BP268" s="80" t="str">
        <f>IF(OR($A268="",NOT(ISNUMBER($G268))),"",IF(AND($F268&lt;=BP$6,$G268&gt;=BP$5),IF(BP$5&gt;$N268,5,$K268)*10+IF(AND($F268&gt;=BP$5,$F268&lt;=BP$6),IF(AND($G268&gt;=BP$5,$G268&lt;=BP$6),5,IF($L268=1,2,1)),IF(AND($G268&gt;=BP$5,$G268&lt;=BP$6),IF($M268&gt;0,4,3),0)),IF(AND($D268&lt;=BP$6,$E268&gt;=BP$5),60,0)))</f>
        <v/>
      </c>
      <c r="BQ268" s="80" t="str">
        <f>IF(OR($A268="",NOT(ISNUMBER($G268))),"",IF(AND($F268&lt;=BQ$6,$G268&gt;=BQ$5),IF(BQ$5&gt;$N268,5,$K268)*10+IF(AND($F268&gt;=BQ$5,$F268&lt;=BQ$6),IF(AND($G268&gt;=BQ$5,$G268&lt;=BQ$6),5,IF($L268=1,2,1)),IF(AND($G268&gt;=BQ$5,$G268&lt;=BQ$6),IF($M268&gt;0,4,3),0)),IF(AND($D268&lt;=BQ$6,$E268&gt;=BQ$5),60,0)))</f>
        <v/>
      </c>
      <c r="BR268" s="80" t="str">
        <f>IF(OR($A268="",NOT(ISNUMBER($G268))),"",IF(AND($F268&lt;=BR$6,$G268&gt;=BR$5),IF(BR$5&gt;$N268,5,$K268)*10+IF(AND($F268&gt;=BR$5,$F268&lt;=BR$6),IF(AND($G268&gt;=BR$5,$G268&lt;=BR$6),5,IF($L268=1,2,1)),IF(AND($G268&gt;=BR$5,$G268&lt;=BR$6),IF($M268&gt;0,4,3),0)),IF(AND($D268&lt;=BR$6,$E268&gt;=BR$5),60,0)))</f>
        <v/>
      </c>
      <c r="BS268" s="80" t="str">
        <f>IF(OR($A268="",NOT(ISNUMBER($G268))),"",IF(AND($F268&lt;=BS$6,$G268&gt;=BS$5),IF(BS$5&gt;$N268,5,$K268)*10+IF(AND($F268&gt;=BS$5,$F268&lt;=BS$6),IF(AND($G268&gt;=BS$5,$G268&lt;=BS$6),5,IF($L268=1,2,1)),IF(AND($G268&gt;=BS$5,$G268&lt;=BS$6),IF($M268&gt;0,4,3),0)),IF(AND($D268&lt;=BS$6,$E268&gt;=BS$5),60,0)))</f>
        <v/>
      </c>
      <c r="BT268" s="80" t="str">
        <f>IF(OR($A268="",NOT(ISNUMBER($G268))),"",IF(AND($F268&lt;=BT$6,$G268&gt;=BT$5),IF(BT$5&gt;$N268,5,$K268)*10+IF(AND($F268&gt;=BT$5,$F268&lt;=BT$6),IF(AND($G268&gt;=BT$5,$G268&lt;=BT$6),5,IF($L268=1,2,1)),IF(AND($G268&gt;=BT$5,$G268&lt;=BT$6),IF($M268&gt;0,4,3),0)),IF(AND($D268&lt;=BT$6,$E268&gt;=BT$5),60,0)))</f>
        <v/>
      </c>
      <c r="BU268" s="80" t="str">
        <f>IF(OR($A268="",NOT(ISNUMBER($G268))),"",IF(AND($F268&lt;=BU$6,$G268&gt;=BU$5),IF(BU$5&gt;$N268,5,$K268)*10+IF(AND($F268&gt;=BU$5,$F268&lt;=BU$6),IF(AND($G268&gt;=BU$5,$G268&lt;=BU$6),5,IF($L268=1,2,1)),IF(AND($G268&gt;=BU$5,$G268&lt;=BU$6),IF($M268&gt;0,4,3),0)),IF(AND($D268&lt;=BU$6,$E268&gt;=BU$5),60,0)))</f>
        <v/>
      </c>
      <c r="BV268" s="80" t="str">
        <f>IF(OR($A268="",NOT(ISNUMBER($G268))),"",IF(AND($F268&lt;=BV$6,$G268&gt;=BV$5),IF(BV$5&gt;$N268,5,$K268)*10+IF(AND($F268&gt;=BV$5,$F268&lt;=BV$6),IF(AND($G268&gt;=BV$5,$G268&lt;=BV$6),5,IF($L268=1,2,1)),IF(AND($G268&gt;=BV$5,$G268&lt;=BV$6),IF($M268&gt;0,4,3),0)),IF(AND($D268&lt;=BV$6,$E268&gt;=BV$5),60,0)))</f>
        <v/>
      </c>
      <c r="BW268" s="80" t="str">
        <f>IF(OR($A268="",NOT(ISNUMBER($G268))),"",IF(AND($F268&lt;=BW$6,$G268&gt;=BW$5),IF(BW$5&gt;$N268,5,$K268)*10+IF(AND($F268&gt;=BW$5,$F268&lt;=BW$6),IF(AND($G268&gt;=BW$5,$G268&lt;=BW$6),5,IF($L268=1,2,1)),IF(AND($G268&gt;=BW$5,$G268&lt;=BW$6),IF($M268&gt;0,4,3),0)),IF(AND($D268&lt;=BW$6,$E268&gt;=BW$5),60,0)))</f>
        <v/>
      </c>
      <c r="BX268" s="80" t="str">
        <f>IF(OR($A268="",NOT(ISNUMBER($G268))),"",IF(AND($F268&lt;=BX$6,$G268&gt;=BX$5),IF(BX$5&gt;$N268,5,$K268)*10+IF(AND($F268&gt;=BX$5,$F268&lt;=BX$6),IF(AND($G268&gt;=BX$5,$G268&lt;=BX$6),5,IF($L268=1,2,1)),IF(AND($G268&gt;=BX$5,$G268&lt;=BX$6),IF($M268&gt;0,4,3),0)),IF(AND($D268&lt;=BX$6,$E268&gt;=BX$5),60,0)))</f>
        <v/>
      </c>
      <c r="BY268" s="80" t="str">
        <f>IF(OR($A268="",NOT(ISNUMBER($G268))),"",IF(AND($F268&lt;=BY$6,$G268&gt;=BY$5),IF(BY$5&gt;$N268,5,$K268)*10+IF(AND($F268&gt;=BY$5,$F268&lt;=BY$6),IF(AND($G268&gt;=BY$5,$G268&lt;=BY$6),5,IF($L268=1,2,1)),IF(AND($G268&gt;=BY$5,$G268&lt;=BY$6),IF($M268&gt;0,4,3),0)),IF(AND($D268&lt;=BY$6,$E268&gt;=BY$5),60,0)))</f>
        <v/>
      </c>
      <c r="BZ268" s="80" t="str">
        <f>IF(OR($A268="",NOT(ISNUMBER($G268))),"",IF(AND($F268&lt;=BZ$6,$G268&gt;=BZ$5),IF(BZ$5&gt;$N268,5,$K268)*10+IF(AND($F268&gt;=BZ$5,$F268&lt;=BZ$6),IF(AND($G268&gt;=BZ$5,$G268&lt;=BZ$6),5,IF($L268=1,2,1)),IF(AND($G268&gt;=BZ$5,$G268&lt;=BZ$6),IF($M268&gt;0,4,3),0)),IF(AND($D268&lt;=BZ$6,$E268&gt;=BZ$5),60,0)))</f>
        <v/>
      </c>
      <c r="CA268" s="80" t="str">
        <f>IF(OR($A268="",NOT(ISNUMBER($G268))),"",IF(AND($F268&lt;=CA$6,$G268&gt;=CA$5),IF(CA$5&gt;$N268,5,$K268)*10+IF(AND($F268&gt;=CA$5,$F268&lt;=CA$6),IF(AND($G268&gt;=CA$5,$G268&lt;=CA$6),5,IF($L268=1,2,1)),IF(AND($G268&gt;=CA$5,$G268&lt;=CA$6),IF($M268&gt;0,4,3),0)),IF(AND($D268&lt;=CA$6,$E268&gt;=CA$5),60,0)))</f>
        <v/>
      </c>
      <c r="CB268" s="80" t="str">
        <f>IF(OR($A268="",NOT(ISNUMBER($G268))),"",IF(AND($F268&lt;=CB$6,$G268&gt;=CB$5),IF(CB$5&gt;$N268,5,$K268)*10+IF(AND($F268&gt;=CB$5,$F268&lt;=CB$6),IF(AND($G268&gt;=CB$5,$G268&lt;=CB$6),5,IF($L268=1,2,1)),IF(AND($G268&gt;=CB$5,$G268&lt;=CB$6),IF($M268&gt;0,4,3),0)),IF(AND($D268&lt;=CB$6,$E268&gt;=CB$5),60,0)))</f>
        <v/>
      </c>
      <c r="CC268" s="80" t="str">
        <f>IF(OR($A268="",NOT(ISNUMBER($G268))),"",IF(AND($F268&lt;=CC$6,$G268&gt;=CC$5),IF(CC$5&gt;$N268,5,$K268)*10+IF(AND($F268&gt;=CC$5,$F268&lt;=CC$6),IF(AND($G268&gt;=CC$5,$G268&lt;=CC$6),5,IF($L268=1,2,1)),IF(AND($G268&gt;=CC$5,$G268&lt;=CC$6),IF($M268&gt;0,4,3),0)),IF(AND($D268&lt;=CC$6,$E268&gt;=CC$5),60,0)))</f>
        <v/>
      </c>
      <c r="CD268" s="80" t="str">
        <f>IF(OR($A268="",NOT(ISNUMBER($G268))),"",IF(AND($F268&lt;=CD$6,$G268&gt;=CD$5),IF(CD$5&gt;$N268,5,$K268)*10+IF(AND($F268&gt;=CD$5,$F268&lt;=CD$6),IF(AND($G268&gt;=CD$5,$G268&lt;=CD$6),5,IF($L268=1,2,1)),IF(AND($G268&gt;=CD$5,$G268&lt;=CD$6),IF($M268&gt;0,4,3),0)),IF(AND($D268&lt;=CD$6,$E268&gt;=CD$5),60,0)))</f>
        <v/>
      </c>
      <c r="CE268" s="80" t="str">
        <f>IF(OR($A268="",NOT(ISNUMBER($G268))),"",IF(AND($F268&lt;=CE$6,$G268&gt;=CE$5),IF(CE$5&gt;$N268,5,$K268)*10+IF(AND($F268&gt;=CE$5,$F268&lt;=CE$6),IF(AND($G268&gt;=CE$5,$G268&lt;=CE$6),5,IF($L268=1,2,1)),IF(AND($G268&gt;=CE$5,$G268&lt;=CE$6),IF($M268&gt;0,4,3),0)),IF(AND($D268&lt;=CE$6,$E268&gt;=CE$5),60,0)))</f>
        <v/>
      </c>
      <c r="CF268" s="80" t="str">
        <f>IF(OR($A268="",NOT(ISNUMBER($G268))),"",IF(AND($F268&lt;=CF$6,$G268&gt;=CF$5),IF(CF$5&gt;$N268,5,$K268)*10+IF(AND($F268&gt;=CF$5,$F268&lt;=CF$6),IF(AND($G268&gt;=CF$5,$G268&lt;=CF$6),5,IF($L268=1,2,1)),IF(AND($G268&gt;=CF$5,$G268&lt;=CF$6),IF($M268&gt;0,4,3),0)),IF(AND($D268&lt;=CF$6,$E268&gt;=CF$5),60,0)))</f>
        <v/>
      </c>
      <c r="CG268" s="80" t="str">
        <f>IF(OR($A268="",NOT(ISNUMBER($G268))),"",IF(AND($F268&lt;=CG$6,$G268&gt;=CG$5),IF(CG$5&gt;$N268,5,$K268)*10+IF(AND($F268&gt;=CG$5,$F268&lt;=CG$6),IF(AND($G268&gt;=CG$5,$G268&lt;=CG$6),5,IF($L268=1,2,1)),IF(AND($G268&gt;=CG$5,$G268&lt;=CG$6),IF($M268&gt;0,4,3),0)),IF(AND($D268&lt;=CG$6,$E268&gt;=CG$5),60,0)))</f>
        <v/>
      </c>
      <c r="CH268" s="80" t="str">
        <f>IF(OR($A268="",NOT(ISNUMBER($G268))),"",IF(AND($F268&lt;=CH$6,$G268&gt;=CH$5),IF(CH$5&gt;$N268,5,$K268)*10+IF(AND($F268&gt;=CH$5,$F268&lt;=CH$6),IF(AND($G268&gt;=CH$5,$G268&lt;=CH$6),5,IF($L268=1,2,1)),IF(AND($G268&gt;=CH$5,$G268&lt;=CH$6),IF($M268&gt;0,4,3),0)),IF(AND($D268&lt;=CH$6,$E268&gt;=CH$5),60,0)))</f>
        <v/>
      </c>
      <c r="CI268" s="80" t="str">
        <f>IF(OR($A268="",NOT(ISNUMBER($G268))),"",IF(AND($F268&lt;=CI$6,$G268&gt;=CI$5),IF(CI$5&gt;$N268,5,$K268)*10+IF(AND($F268&gt;=CI$5,$F268&lt;=CI$6),IF(AND($G268&gt;=CI$5,$G268&lt;=CI$6),5,IF($L268=1,2,1)),IF(AND($G268&gt;=CI$5,$G268&lt;=CI$6),IF($M268&gt;0,4,3),0)),IF(AND($D268&lt;=CI$6,$E268&gt;=CI$5),60,0)))</f>
        <v/>
      </c>
      <c r="CJ268" s="80" t="str">
        <f>IF(OR($A268="",NOT(ISNUMBER($G268))),"",IF(AND($F268&lt;=CJ$6,$G268&gt;=CJ$5),IF(CJ$5&gt;$N268,5,$K268)*10+IF(AND($F268&gt;=CJ$5,$F268&lt;=CJ$6),IF(AND($G268&gt;=CJ$5,$G268&lt;=CJ$6),5,IF($L268=1,2,1)),IF(AND($G268&gt;=CJ$5,$G268&lt;=CJ$6),IF($M268&gt;0,4,3),0)),IF(AND($D268&lt;=CJ$6,$E268&gt;=CJ$5),60,0)))</f>
        <v/>
      </c>
      <c r="CK268" s="80" t="str">
        <f>IF(OR($A268="",NOT(ISNUMBER($G268))),"",IF(AND($F268&lt;=CK$6,$G268&gt;=CK$5),IF(CK$5&gt;$N268,5,$K268)*10+IF(AND($F268&gt;=CK$5,$F268&lt;=CK$6),IF(AND($G268&gt;=CK$5,$G268&lt;=CK$6),5,IF($L268=1,2,1)),IF(AND($G268&gt;=CK$5,$G268&lt;=CK$6),IF($M268&gt;0,4,3),0)),IF(AND($D268&lt;=CK$6,$E268&gt;=CK$5),60,0)))</f>
        <v/>
      </c>
      <c r="CL268" s="80" t="str">
        <f>IF(OR($A268="",NOT(ISNUMBER($G268))),"",IF(AND($F268&lt;=CL$6,$G268&gt;=CL$5),IF(CL$5&gt;$N268,5,$K268)*10+IF(AND($F268&gt;=CL$5,$F268&lt;=CL$6),IF(AND($G268&gt;=CL$5,$G268&lt;=CL$6),5,IF($L268=1,2,1)),IF(AND($G268&gt;=CL$5,$G268&lt;=CL$6),IF($M268&gt;0,4,3),0)),IF(AND($D268&lt;=CL$6,$E268&gt;=CL$5),60,0)))</f>
        <v/>
      </c>
      <c r="CM268" s="80" t="str">
        <f>IF(OR($A268="",NOT(ISNUMBER($G268))),"",IF(AND($F268&lt;=CM$6,$G268&gt;=CM$5),IF(CM$5&gt;$N268,5,$K268)*10+IF(AND($F268&gt;=CM$5,$F268&lt;=CM$6),IF(AND($G268&gt;=CM$5,$G268&lt;=CM$6),5,IF($L268=1,2,1)),IF(AND($G268&gt;=CM$5,$G268&lt;=CM$6),IF($M268&gt;0,4,3),0)),IF(AND($D268&lt;=CM$6,$E268&gt;=CM$5),60,0)))</f>
        <v/>
      </c>
      <c r="CN268" s="80" t="str">
        <f>IF(OR($A268="",NOT(ISNUMBER($G268))),"",IF(AND($F268&lt;=CN$6,$G268&gt;=CN$5),IF(CN$5&gt;$N268,5,$K268)*10+IF(AND($F268&gt;=CN$5,$F268&lt;=CN$6),IF(AND($G268&gt;=CN$5,$G268&lt;=CN$6),5,IF($L268=1,2,1)),IF(AND($G268&gt;=CN$5,$G268&lt;=CN$6),IF($M268&gt;0,4,3),0)),IF(AND($D268&lt;=CN$6,$E268&gt;=CN$5),60,0)))</f>
        <v/>
      </c>
      <c r="CO268" s="80" t="str">
        <f>IF(OR($A268="",NOT(ISNUMBER($G268))),"",IF(AND($F268&lt;=CO$6,$G268&gt;=CO$5),IF(CO$5&gt;$N268,5,$K268)*10+IF(AND($F268&gt;=CO$5,$F268&lt;=CO$6),IF(AND($G268&gt;=CO$5,$G268&lt;=CO$6),5,IF($L268=1,2,1)),IF(AND($G268&gt;=CO$5,$G268&lt;=CO$6),IF($M268&gt;0,4,3),0)),IF(AND($D268&lt;=CO$6,$E268&gt;=CO$5),60,0)))</f>
        <v/>
      </c>
      <c r="CP268" s="80" t="str">
        <f>IF(OR($A268="",NOT(ISNUMBER($G268))),"",IF(AND($F268&lt;=CP$6,$G268&gt;=CP$5),IF(CP$5&gt;$N268,5,$K268)*10+IF(AND($F268&gt;=CP$5,$F268&lt;=CP$6),IF(AND($G268&gt;=CP$5,$G268&lt;=CP$6),5,IF($L268=1,2,1)),IF(AND($G268&gt;=CP$5,$G268&lt;=CP$6),IF($M268&gt;0,4,3),0)),IF(AND($D268&lt;=CP$6,$E268&gt;=CP$5),60,0)))</f>
        <v/>
      </c>
      <c r="CQ268" s="80" t="str">
        <f>IF(OR($A268="",NOT(ISNUMBER($G268))),"",IF(AND($F268&lt;=CQ$6,$G268&gt;=CQ$5),IF(CQ$5&gt;$N268,5,$K268)*10+IF(AND($F268&gt;=CQ$5,$F268&lt;=CQ$6),IF(AND($G268&gt;=CQ$5,$G268&lt;=CQ$6),5,IF($L268=1,2,1)),IF(AND($G268&gt;=CQ$5,$G268&lt;=CQ$6),IF($M268&gt;0,4,3),0)),IF(AND($D268&lt;=CQ$6,$E268&gt;=CQ$5),60,0)))</f>
        <v/>
      </c>
      <c r="CR268" s="80" t="str">
        <f>IF(OR($A268="",NOT(ISNUMBER($G268))),"",IF(AND($F268&lt;=CR$6,$G268&gt;=CR$5),IF(CR$5&gt;$N268,5,$K268)*10+IF(AND($F268&gt;=CR$5,$F268&lt;=CR$6),IF(AND($G268&gt;=CR$5,$G268&lt;=CR$6),5,IF($L268=1,2,1)),IF(AND($G268&gt;=CR$5,$G268&lt;=CR$6),IF($M268&gt;0,4,3),0)),IF(AND($D268&lt;=CR$6,$E268&gt;=CR$5),60,0)))</f>
        <v/>
      </c>
      <c r="CS268" s="80" t="str">
        <f>IF(OR($A268="",NOT(ISNUMBER($G268))),"",IF(AND($F268&lt;=CS$6,$G268&gt;=CS$5),IF(CS$5&gt;$N268,5,$K268)*10+IF(AND($F268&gt;=CS$5,$F268&lt;=CS$6),IF(AND($G268&gt;=CS$5,$G268&lt;=CS$6),5,IF($L268=1,2,1)),IF(AND($G268&gt;=CS$5,$G268&lt;=CS$6),IF($M268&gt;0,4,3),0)),IF(AND($D268&lt;=CS$6,$E268&gt;=CS$5),60,0)))</f>
        <v/>
      </c>
      <c r="CT268" s="80" t="str">
        <f>IF(OR($A268="",NOT(ISNUMBER($G268))),"",IF(AND($F268&lt;=CT$6,$G268&gt;=CT$5),IF(CT$5&gt;$N268,5,$K268)*10+IF(AND($F268&gt;=CT$5,$F268&lt;=CT$6),IF(AND($G268&gt;=CT$5,$G268&lt;=CT$6),5,IF($L268=1,2,1)),IF(AND($G268&gt;=CT$5,$G268&lt;=CT$6),IF($M268&gt;0,4,3),0)),IF(AND($D268&lt;=CT$6,$E268&gt;=CT$5),60,0)))</f>
        <v/>
      </c>
      <c r="CU268" s="80" t="str">
        <f>IF(OR($A268="",NOT(ISNUMBER($G268))),"",IF(AND($F268&lt;=CU$6,$G268&gt;=CU$5),IF(CU$5&gt;$N268,5,$K268)*10+IF(AND($F268&gt;=CU$5,$F268&lt;=CU$6),IF(AND($G268&gt;=CU$5,$G268&lt;=CU$6),5,IF($L268=1,2,1)),IF(AND($G268&gt;=CU$5,$G268&lt;=CU$6),IF($M268&gt;0,4,3),0)),IF(AND($D268&lt;=CU$6,$E268&gt;=CU$5),60,0)))</f>
        <v/>
      </c>
      <c r="CV268" s="80" t="str">
        <f>IF(OR($A268="",NOT(ISNUMBER($G268))),"",IF(AND($F268&lt;=CV$6,$G268&gt;=CV$5),IF(CV$5&gt;$N268,5,$K268)*10+IF(AND($F268&gt;=CV$5,$F268&lt;=CV$6),IF(AND($G268&gt;=CV$5,$G268&lt;=CV$6),5,IF($L268=1,2,1)),IF(AND($G268&gt;=CV$5,$G268&lt;=CV$6),IF($M268&gt;0,4,3),0)),IF(AND($D268&lt;=CV$6,$E268&gt;=CV$5),60,0)))</f>
        <v/>
      </c>
      <c r="CW268" s="80" t="str">
        <f>IF(OR($A268="",NOT(ISNUMBER($G268))),"",IF(AND($F268&lt;=CW$6,$G268&gt;=CW$5),IF(CW$5&gt;$N268,5,$K268)*10+IF(AND($F268&gt;=CW$5,$F268&lt;=CW$6),IF(AND($G268&gt;=CW$5,$G268&lt;=CW$6),5,IF($L268=1,2,1)),IF(AND($G268&gt;=CW$5,$G268&lt;=CW$6),IF($M268&gt;0,4,3),0)),IF(AND($D268&lt;=CW$6,$E268&gt;=CW$5),60,0)))</f>
        <v/>
      </c>
      <c r="CX268" s="80" t="str">
        <f>IF(OR($A268="",NOT(ISNUMBER($G268))),"",IF(AND($F268&lt;=CX$6,$G268&gt;=CX$5),IF(CX$5&gt;$N268,5,$K268)*10+IF(AND($F268&gt;=CX$5,$F268&lt;=CX$6),IF(AND($G268&gt;=CX$5,$G268&lt;=CX$6),5,IF($L268=1,2,1)),IF(AND($G268&gt;=CX$5,$G268&lt;=CX$6),IF($M268&gt;0,4,3),0)),IF(AND($D268&lt;=CX$6,$E268&gt;=CX$5),60,0)))</f>
        <v/>
      </c>
      <c r="CY268" s="80" t="str">
        <f>IF(OR($A268="",NOT(ISNUMBER($G268))),"",IF(AND($F268&lt;=CY$6,$G268&gt;=CY$5),IF(CY$5&gt;$N268,5,$K268)*10+IF(AND($F268&gt;=CY$5,$F268&lt;=CY$6),IF(AND($G268&gt;=CY$5,$G268&lt;=CY$6),5,IF($L268=1,2,1)),IF(AND($G268&gt;=CY$5,$G268&lt;=CY$6),IF($M268&gt;0,4,3),0)),IF(AND($D268&lt;=CY$6,$E268&gt;=CY$5),60,0)))</f>
        <v/>
      </c>
      <c r="CZ268" s="80" t="str">
        <f>IF(OR($A268="",NOT(ISNUMBER($G268))),"",IF(AND($F268&lt;=CZ$6,$G268&gt;=CZ$5),IF(CZ$5&gt;$N268,5,$K268)*10+IF(AND($F268&gt;=CZ$5,$F268&lt;=CZ$6),IF(AND($G268&gt;=CZ$5,$G268&lt;=CZ$6),5,IF($L268=1,2,1)),IF(AND($G268&gt;=CZ$5,$G268&lt;=CZ$6),IF($M268&gt;0,4,3),0)),IF(AND($D268&lt;=CZ$6,$E268&gt;=CZ$5),60,0)))</f>
        <v/>
      </c>
      <c r="DA268" s="80" t="str">
        <f>IF(OR($A268="",NOT(ISNUMBER($G268))),"",IF(AND($F268&lt;=DA$6,$G268&gt;=DA$5),IF(DA$5&gt;$N268,5,$K268)*10+IF(AND($F268&gt;=DA$5,$F268&lt;=DA$6),IF(AND($G268&gt;=DA$5,$G268&lt;=DA$6),5,IF($L268=1,2,1)),IF(AND($G268&gt;=DA$5,$G268&lt;=DA$6),IF($M268&gt;0,4,3),0)),IF(AND($D268&lt;=DA$6,$E268&gt;=DA$5),60,0)))</f>
        <v/>
      </c>
      <c r="DB268" s="80" t="str">
        <f>IF(OR($A268="",NOT(ISNUMBER($G268))),"",IF(AND($F268&lt;=DB$6,$G268&gt;=DB$5),IF(DB$5&gt;$N268,5,$K268)*10+IF(AND($F268&gt;=DB$5,$F268&lt;=DB$6),IF(AND($G268&gt;=DB$5,$G268&lt;=DB$6),5,IF($L268=1,2,1)),IF(AND($G268&gt;=DB$5,$G268&lt;=DB$6),IF($M268&gt;0,4,3),0)),IF(AND($D268&lt;=DB$6,$E268&gt;=DB$5),60,0)))</f>
        <v/>
      </c>
      <c r="DC268" s="80" t="str">
        <f>IF(OR($A268="",NOT(ISNUMBER($G268))),"",IF(AND($F268&lt;=DC$6,$G268&gt;=DC$5),IF(DC$5&gt;$N268,5,$K268)*10+IF(AND($F268&gt;=DC$5,$F268&lt;=DC$6),IF(AND($G268&gt;=DC$5,$G268&lt;=DC$6),5,IF($L268=1,2,1)),IF(AND($G268&gt;=DC$5,$G268&lt;=DC$6),IF($M268&gt;0,4,3),0)),IF(AND($D268&lt;=DC$6,$E268&gt;=DC$5),60,0)))</f>
        <v/>
      </c>
      <c r="DD268" s="80" t="str">
        <f>IF(OR($A268="",NOT(ISNUMBER($G268))),"",IF(AND($F268&lt;=DD$6,$G268&gt;=DD$5),IF(DD$5&gt;$N268,5,$K268)*10+IF(AND($F268&gt;=DD$5,$F268&lt;=DD$6),IF(AND($G268&gt;=DD$5,$G268&lt;=DD$6),5,IF($L268=1,2,1)),IF(AND($G268&gt;=DD$5,$G268&lt;=DD$6),IF($M268&gt;0,4,3),0)),IF(AND($D268&lt;=DD$6,$E268&gt;=DD$5),60,0)))</f>
        <v/>
      </c>
      <c r="DE268" s="80" t="str">
        <f>IF(OR($A268="",NOT(ISNUMBER($G268))),"",IF(AND($F268&lt;=DE$6,$G268&gt;=DE$5),IF(DE$5&gt;$N268,5,$K268)*10+IF(AND($F268&gt;=DE$5,$F268&lt;=DE$6),IF(AND($G268&gt;=DE$5,$G268&lt;=DE$6),5,IF($L268=1,2,1)),IF(AND($G268&gt;=DE$5,$G268&lt;=DE$6),IF($M268&gt;0,4,3),0)),IF(AND($D268&lt;=DE$6,$E268&gt;=DE$5),60,0)))</f>
        <v/>
      </c>
      <c r="DF268" s="80" t="str">
        <f>IF(OR($A268="",NOT(ISNUMBER($G268))),"",IF(AND($F268&lt;=DF$6,$G268&gt;=DF$5),IF(DF$5&gt;$N268,5,$K268)*10+IF(AND($F268&gt;=DF$5,$F268&lt;=DF$6),IF(AND($G268&gt;=DF$5,$G268&lt;=DF$6),5,IF($L268=1,2,1)),IF(AND($G268&gt;=DF$5,$G268&lt;=DF$6),IF($M268&gt;0,4,3),0)),IF(AND($D268&lt;=DF$6,$E268&gt;=DF$5),60,0)))</f>
        <v/>
      </c>
      <c r="DG268" s="80" t="str">
        <f>IF(OR($A268="",NOT(ISNUMBER($G268))),"",IF(AND($F268&lt;=DG$6,$G268&gt;=DG$5),IF(DG$5&gt;$N268,5,$K268)*10+IF(AND($F268&gt;=DG$5,$F268&lt;=DG$6),IF(AND($G268&gt;=DG$5,$G268&lt;=DG$6),5,IF($L268=1,2,1)),IF(AND($G268&gt;=DG$5,$G268&lt;=DG$6),IF($M268&gt;0,4,3),0)),IF(AND($D268&lt;=DG$6,$E268&gt;=DG$5),60,0)))</f>
        <v/>
      </c>
      <c r="DH268" s="80" t="str">
        <f>IF(OR($A268="",NOT(ISNUMBER($G268))),"",IF(AND($F268&lt;=DH$6,$G268&gt;=DH$5),IF(DH$5&gt;$N268,5,$K268)*10+IF(AND($F268&gt;=DH$5,$F268&lt;=DH$6),IF(AND($G268&gt;=DH$5,$G268&lt;=DH$6),5,IF($L268=1,2,1)),IF(AND($G268&gt;=DH$5,$G268&lt;=DH$6),IF($M268&gt;0,4,3),0)),IF(AND($D268&lt;=DH$6,$E268&gt;=DH$5),60,0)))</f>
        <v/>
      </c>
      <c r="DI268" s="80" t="str">
        <f>IF(OR($A268="",NOT(ISNUMBER($G268))),"",IF(AND($F268&lt;=DI$6,$G268&gt;=DI$5),IF(DI$5&gt;$N268,5,$K268)*10+IF(AND($F268&gt;=DI$5,$F268&lt;=DI$6),IF(AND($G268&gt;=DI$5,$G268&lt;=DI$6),5,IF($L268=1,2,1)),IF(AND($G268&gt;=DI$5,$G268&lt;=DI$6),IF($M268&gt;0,4,3),0)),IF(AND($D268&lt;=DI$6,$E268&gt;=DI$5),60,0)))</f>
        <v/>
      </c>
      <c r="DJ268" s="80" t="str">
        <f>IF(OR($A268="",NOT(ISNUMBER($G268))),"",IF(AND($F268&lt;=DJ$6,$G268&gt;=DJ$5),IF(DJ$5&gt;$N268,5,$K268)*10+IF(AND($F268&gt;=DJ$5,$F268&lt;=DJ$6),IF(AND($G268&gt;=DJ$5,$G268&lt;=DJ$6),5,IF($L268=1,2,1)),IF(AND($G268&gt;=DJ$5,$G268&lt;=DJ$6),IF($M268&gt;0,4,3),0)),IF(AND($D268&lt;=DJ$6,$E268&gt;=DJ$5),60,0)))</f>
        <v/>
      </c>
      <c r="DK268" s="80" t="str">
        <f>IF(OR($A268="",NOT(ISNUMBER($G268))),"",IF(AND($F268&lt;=DK$6,$G268&gt;=DK$5),IF(DK$5&gt;$N268,5,$K268)*10+IF(AND($F268&gt;=DK$5,$F268&lt;=DK$6),IF(AND($G268&gt;=DK$5,$G268&lt;=DK$6),5,IF($L268=1,2,1)),IF(AND($G268&gt;=DK$5,$G268&lt;=DK$6),IF($M268&gt;0,4,3),0)),IF(AND($D268&lt;=DK$6,$E268&gt;=DK$5),60,0)))</f>
        <v/>
      </c>
      <c r="DL268" s="80" t="str">
        <f>IF(OR($A268="",NOT(ISNUMBER($G268))),"",IF(AND($F268&lt;=DL$6,$G268&gt;=DL$5),IF(DL$5&gt;$N268,5,$K268)*10+IF(AND($F268&gt;=DL$5,$F268&lt;=DL$6),IF(AND($G268&gt;=DL$5,$G268&lt;=DL$6),5,IF($L268=1,2,1)),IF(AND($G268&gt;=DL$5,$G268&lt;=DL$6),IF($M268&gt;0,4,3),0)),IF(AND($D268&lt;=DL$6,$E268&gt;=DL$5),60,0)))</f>
        <v/>
      </c>
      <c r="DM268" s="80" t="str">
        <f>IF(OR($A268="",NOT(ISNUMBER($G268))),"",IF(AND($F268&lt;=DM$6,$G268&gt;=DM$5),IF(DM$5&gt;$N268,5,$K268)*10+IF(AND($F268&gt;=DM$5,$F268&lt;=DM$6),IF(AND($G268&gt;=DM$5,$G268&lt;=DM$6),5,IF($L268=1,2,1)),IF(AND($G268&gt;=DM$5,$G268&lt;=DM$6),IF($M268&gt;0,4,3),0)),IF(AND($D268&lt;=DM$6,$E268&gt;=DM$5),60,0)))</f>
        <v/>
      </c>
      <c r="DN268" s="80" t="str">
        <f>IF(OR($A268="",NOT(ISNUMBER($G268))),"",IF(AND($F268&lt;=DN$6,$G268&gt;=DN$5),IF(DN$5&gt;$N268,5,$K268)*10+IF(AND($F268&gt;=DN$5,$F268&lt;=DN$6),IF(AND($G268&gt;=DN$5,$G268&lt;=DN$6),5,IF($L268=1,2,1)),IF(AND($G268&gt;=DN$5,$G268&lt;=DN$6),IF($M268&gt;0,4,3),0)),IF(AND($D268&lt;=DN$6,$E268&gt;=DN$5),60,0)))</f>
        <v/>
      </c>
      <c r="DO268" s="80" t="str">
        <f>IF(OR($A268="",NOT(ISNUMBER($G268))),"",IF(AND($F268&lt;=DO$6,$G268&gt;=DO$5),IF(DO$5&gt;$N268,5,$K268)*10+IF(AND($F268&gt;=DO$5,$F268&lt;=DO$6),IF(AND($G268&gt;=DO$5,$G268&lt;=DO$6),5,IF($L268=1,2,1)),IF(AND($G268&gt;=DO$5,$G268&lt;=DO$6),IF($M268&gt;0,4,3),0)),IF(AND($D268&lt;=DO$6,$E268&gt;=DO$5),60,0)))</f>
        <v/>
      </c>
      <c r="DP268" s="80" t="str">
        <f>IF(OR($A268="",NOT(ISNUMBER($G268))),"",IF(AND($F268&lt;=DP$6,$G268&gt;=DP$5),IF(DP$5&gt;$N268,5,$K268)*10+IF(AND($F268&gt;=DP$5,$F268&lt;=DP$6),IF(AND($G268&gt;=DP$5,$G268&lt;=DP$6),5,IF($L268=1,2,1)),IF(AND($G268&gt;=DP$5,$G268&lt;=DP$6),IF($M268&gt;0,4,3),0)),IF(AND($D268&lt;=DP$6,$E268&gt;=DP$5),60,0)))</f>
        <v/>
      </c>
      <c r="DQ268" s="80" t="str">
        <f>IF(OR($A268="",NOT(ISNUMBER($G268))),"",IF(AND($F268&lt;=DQ$6,$G268&gt;=DQ$5),IF(DQ$5&gt;$N268,5,$K268)*10+IF(AND($F268&gt;=DQ$5,$F268&lt;=DQ$6),IF(AND($G268&gt;=DQ$5,$G268&lt;=DQ$6),5,IF($L268=1,2,1)),IF(AND($G268&gt;=DQ$5,$G268&lt;=DQ$6),IF($M268&gt;0,4,3),0)),IF(AND($D268&lt;=DQ$6,$E268&gt;=DQ$5),60,0)))</f>
        <v/>
      </c>
      <c r="DR268" s="80" t="str">
        <f>IF(OR($A268="",NOT(ISNUMBER($G268))),"",IF(AND($F268&lt;=DR$6,$G268&gt;=DR$5),IF(DR$5&gt;$N268,5,$K268)*10+IF(AND($F268&gt;=DR$5,$F268&lt;=DR$6),IF(AND($G268&gt;=DR$5,$G268&lt;=DR$6),5,IF($L268=1,2,1)),IF(AND($G268&gt;=DR$5,$G268&lt;=DR$6),IF($M268&gt;0,4,3),0)),IF(AND($D268&lt;=DR$6,$E268&gt;=DR$5),60,0)))</f>
        <v/>
      </c>
      <c r="DS268" s="80" t="str">
        <f>IF(OR($A268="",NOT(ISNUMBER($G268))),"",IF(AND($F268&lt;=DS$6,$G268&gt;=DS$5),IF(DS$5&gt;$N268,5,$K268)*10+IF(AND($F268&gt;=DS$5,$F268&lt;=DS$6),IF(AND($G268&gt;=DS$5,$G268&lt;=DS$6),5,IF($L268=1,2,1)),IF(AND($G268&gt;=DS$5,$G268&lt;=DS$6),IF($M268&gt;0,4,3),0)),IF(AND($D268&lt;=DS$6,$E268&gt;=DS$5),60,0)))</f>
        <v/>
      </c>
      <c r="DT268" s="80" t="str">
        <f>IF(OR($A268="",NOT(ISNUMBER($G268))),"",IF(AND($F268&lt;=DT$6,$G268&gt;=DT$5),IF(DT$5&gt;$N268,5,$K268)*10+IF(AND($F268&gt;=DT$5,$F268&lt;=DT$6),IF(AND($G268&gt;=DT$5,$G268&lt;=DT$6),5,IF($L268=1,2,1)),IF(AND($G268&gt;=DT$5,$G268&lt;=DT$6),IF($M268&gt;0,4,3),0)),IF(AND($D268&lt;=DT$6,$E268&gt;=DT$5),60,0)))</f>
        <v/>
      </c>
      <c r="DU268" s="80" t="str">
        <f>IF(OR($A268="",NOT(ISNUMBER($G268))),"",IF(AND($F268&lt;=DU$6,$G268&gt;=DU$5),IF(DU$5&gt;$N268,5,$K268)*10+IF(AND($F268&gt;=DU$5,$F268&lt;=DU$6),IF(AND($G268&gt;=DU$5,$G268&lt;=DU$6),5,IF($L268=1,2,1)),IF(AND($G268&gt;=DU$5,$G268&lt;=DU$6),IF($M268&gt;0,4,3),0)),IF(AND($D268&lt;=DU$6,$E268&gt;=DU$5),60,0)))</f>
        <v/>
      </c>
      <c r="DV268" s="80" t="str">
        <f>IF(OR($A268="",NOT(ISNUMBER($G268))),"",IF(AND($F268&lt;=DV$6,$G268&gt;=DV$5),IF(DV$5&gt;$N268,5,$K268)*10+IF(AND($F268&gt;=DV$5,$F268&lt;=DV$6),IF(AND($G268&gt;=DV$5,$G268&lt;=DV$6),5,IF($L268=1,2,1)),IF(AND($G268&gt;=DV$5,$G268&lt;=DV$6),IF($M268&gt;0,4,3),0)),IF(AND($D268&lt;=DV$6,$E268&gt;=DV$5),60,0)))</f>
        <v/>
      </c>
      <c r="DW268" s="80" t="str">
        <f>IF(OR($A268="",NOT(ISNUMBER($G268))),"",IF(AND($F268&lt;=DW$6,$G268&gt;=DW$5),IF(DW$5&gt;$N268,5,$K268)*10+IF(AND($F268&gt;=DW$5,$F268&lt;=DW$6),IF(AND($G268&gt;=DW$5,$G268&lt;=DW$6),5,IF($L268=1,2,1)),IF(AND($G268&gt;=DW$5,$G268&lt;=DW$6),IF($M268&gt;0,4,3),0)),IF(AND($D268&lt;=DW$6,$E268&gt;=DW$5),60,0)))</f>
        <v/>
      </c>
      <c r="DX268" s="80" t="str">
        <f>IF(OR($A268="",NOT(ISNUMBER($G268))),"",IF(AND($F268&lt;=DX$6,$G268&gt;=DX$5),IF(DX$5&gt;$N268,5,$K268)*10+IF(AND($F268&gt;=DX$5,$F268&lt;=DX$6),IF(AND($G268&gt;=DX$5,$G268&lt;=DX$6),5,IF($L268=1,2,1)),IF(AND($G268&gt;=DX$5,$G268&lt;=DX$6),IF($M268&gt;0,4,3),0)),IF(AND($D268&lt;=DX$6,$E268&gt;=DX$5),60,0)))</f>
        <v/>
      </c>
      <c r="DY268" s="80" t="str">
        <f>IF(OR($A268="",NOT(ISNUMBER($G268))),"",IF(AND($F268&lt;=DY$6,$G268&gt;=DY$5),IF(DY$5&gt;$N268,5,$K268)*10+IF(AND($F268&gt;=DY$5,$F268&lt;=DY$6),IF(AND($G268&gt;=DY$5,$G268&lt;=DY$6),5,IF($L268=1,2,1)),IF(AND($G268&gt;=DY$5,$G268&lt;=DY$6),IF($M268&gt;0,4,3),0)),IF(AND($D268&lt;=DY$6,$E268&gt;=DY$5),60,0)))</f>
        <v/>
      </c>
      <c r="DZ268" s="80" t="str">
        <f>IF(OR($A268="",NOT(ISNUMBER($G268))),"",IF(AND($F268&lt;=DZ$6,$G268&gt;=DZ$5),IF(DZ$5&gt;$N268,5,$K268)*10+IF(AND($F268&gt;=DZ$5,$F268&lt;=DZ$6),IF(AND($G268&gt;=DZ$5,$G268&lt;=DZ$6),5,IF($L268=1,2,1)),IF(AND($G268&gt;=DZ$5,$G268&lt;=DZ$6),IF($M268&gt;0,4,3),0)),IF(AND($D268&lt;=DZ$6,$E268&gt;=DZ$5),60,0)))</f>
        <v/>
      </c>
      <c r="EA268" s="80" t="str">
        <f>IF(OR($A268="",NOT(ISNUMBER($G268))),"",IF(AND($F268&lt;=EA$6,$G268&gt;=EA$5),IF(EA$5&gt;$N268,5,$K268)*10+IF(AND($F268&gt;=EA$5,$F268&lt;=EA$6),IF(AND($G268&gt;=EA$5,$G268&lt;=EA$6),5,IF($L268=1,2,1)),IF(AND($G268&gt;=EA$5,$G268&lt;=EA$6),IF($M268&gt;0,4,3),0)),IF(AND($D268&lt;=EA$6,$E268&gt;=EA$5),60,0)))</f>
        <v/>
      </c>
      <c r="EB268" s="80" t="str">
        <f>IF(OR($A268="",NOT(ISNUMBER($G268))),"",IF(AND($F268&lt;=EB$6,$G268&gt;=EB$5),IF(EB$5&gt;$N268,5,$K268)*10+IF(AND($F268&gt;=EB$5,$F268&lt;=EB$6),IF(AND($G268&gt;=EB$5,$G268&lt;=EB$6),5,IF($L268=1,2,1)),IF(AND($G268&gt;=EB$5,$G268&lt;=EB$6),IF($M268&gt;0,4,3),0)),IF(AND($D268&lt;=EB$6,$E268&gt;=EB$5),60,0)))</f>
        <v/>
      </c>
      <c r="EC268" s="80" t="str">
        <f>IF(OR($A268="",NOT(ISNUMBER($G268))),"",IF(AND($F268&lt;=EC$6,$G268&gt;=EC$5),IF(EC$5&gt;$N268,5,$K268)*10+IF(AND($F268&gt;=EC$5,$F268&lt;=EC$6),IF(AND($G268&gt;=EC$5,$G268&lt;=EC$6),5,IF($L268=1,2,1)),IF(AND($G268&gt;=EC$5,$G268&lt;=EC$6),IF($M268&gt;0,4,3),0)),IF(AND($D268&lt;=EC$6,$E268&gt;=EC$5),60,0)))</f>
        <v/>
      </c>
      <c r="ED268" s="80" t="str">
        <f>IF(OR($A268="",NOT(ISNUMBER($G268))),"",IF(AND($F268&lt;=ED$6,$G268&gt;=ED$5),IF(ED$5&gt;$N268,5,$K268)*10+IF(AND($F268&gt;=ED$5,$F268&lt;=ED$6),IF(AND($G268&gt;=ED$5,$G268&lt;=ED$6),5,IF($L268=1,2,1)),IF(AND($G268&gt;=ED$5,$G268&lt;=ED$6),IF($M268&gt;0,4,3),0)),IF(AND($D268&lt;=ED$6,$E268&gt;=ED$5),60,0)))</f>
        <v/>
      </c>
    </row>
    <row r="269" ht="18" customHeight="1">
      <c r="A269" s="52" t="str">
        <f>IF(Tasks!$B269="","",Tasks!$A269)</f>
        <v/>
      </c>
      <c r="B269" s="78" t="str">
        <f>IF(Tasks!$B269="","",Tasks!$B269)</f>
        <v/>
      </c>
      <c r="C269" s="25" t="str">
        <f>IF($B269="","",IF(AND(Tasks!$D269="",Tasks!$G269=""),"-",IF(Tasks!$D269="","",Tasks!$D269&amp;IF(OR(Tasks!$E269="",Tasks!$E269="FS"),IF(N(Tasks!$F269)=0,"","FS"),Tasks!$E269)&amp;IF(N(Tasks!$F269)=0,"",IF(Tasks!$F269&gt;0,"+","")&amp;Tasks!$F269))&amp;IF(AND(Tasks!$D269&lt;&gt;"",Tasks!$G269&lt;&gt;""),", ","")&amp;IF(Tasks!$G269="","",Tasks!$G269&amp;IF(OR(Tasks!$H269="",Tasks!$H269="FS"),IF(N(Tasks!$I269)=0,"","FS"),Tasks!$H269)&amp;IF(N(Tasks!$I269)=0,"",IF(Tasks!$I269&gt;0,"+","")&amp;Tasks!$I269))))</f>
        <v/>
      </c>
      <c r="D269" s="51" t="str">
        <f>IF(OR($B269="",Tasks!$Q269=""),"",Tasks!$Q269)</f>
        <v/>
      </c>
      <c r="E269" s="51" t="str">
        <f>IF(OR($B269="",Tasks!$R269=""),"",Tasks!$R269)</f>
        <v/>
      </c>
      <c r="F269" s="51" t="str">
        <f>IF(OR($B269="",Tasks!$S269=""),"",Tasks!$S269)</f>
        <v/>
      </c>
      <c r="G269" s="51" t="str">
        <f>IF(OR($B269="",Tasks!$T269=""),"",Tasks!$T269)</f>
        <v/>
      </c>
      <c r="H269" s="52" t="str">
        <f>IF($B269="","",Tasks!$AE269)</f>
        <v/>
      </c>
      <c r="I269" s="79" t="str">
        <f>IF($B269="","",Tasks!$AF269)</f>
        <v/>
      </c>
      <c r="J269" s="53" t="str">
        <f>IF(OR($B269="",Tasks!$V269=""),"",Tasks!$V269)</f>
        <v/>
      </c>
      <c r="K269" s="52" t="str">
        <f>IF($B269="","",Tasks!$AA269)</f>
        <v/>
      </c>
      <c r="L269" s="52" t="str">
        <f>IF($B269="","",Tasks!$AB269)</f>
        <v/>
      </c>
      <c r="M269" s="52" t="str">
        <f>IF($B269="","",Tasks!$Z269)</f>
        <v/>
      </c>
      <c r="N269" s="52" t="str">
        <f>IF(OR($B269="",Tasks!$AG269=""),"",Tasks!$AG269)</f>
        <v/>
      </c>
      <c r="O269" s="80" t="str">
        <f>IF(OR($A269="",NOT(ISNUMBER($G269))),"",IF(AND($F269&lt;=O$6,$G269&gt;=O$5),IF(O$5&gt;$N269,5,$K269)*10+IF(AND($F269&gt;=O$5,$F269&lt;=O$6),IF(AND($G269&gt;=O$5,$G269&lt;=O$6),5,IF($L269=1,2,1)),IF(AND($G269&gt;=O$5,$G269&lt;=O$6),IF($M269&gt;0,4,3),0)),IF(AND($D269&lt;=O$6,$E269&gt;=O$5),60,0)))</f>
        <v/>
      </c>
      <c r="P269" s="80" t="str">
        <f>IF(OR($A269="",NOT(ISNUMBER($G269))),"",IF(AND($F269&lt;=P$6,$G269&gt;=P$5),IF(P$5&gt;$N269,5,$K269)*10+IF(AND($F269&gt;=P$5,$F269&lt;=P$6),IF(AND($G269&gt;=P$5,$G269&lt;=P$6),5,IF($L269=1,2,1)),IF(AND($G269&gt;=P$5,$G269&lt;=P$6),IF($M269&gt;0,4,3),0)),IF(AND($D269&lt;=P$6,$E269&gt;=P$5),60,0)))</f>
        <v/>
      </c>
      <c r="Q269" s="80" t="str">
        <f>IF(OR($A269="",NOT(ISNUMBER($G269))),"",IF(AND($F269&lt;=Q$6,$G269&gt;=Q$5),IF(Q$5&gt;$N269,5,$K269)*10+IF(AND($F269&gt;=Q$5,$F269&lt;=Q$6),IF(AND($G269&gt;=Q$5,$G269&lt;=Q$6),5,IF($L269=1,2,1)),IF(AND($G269&gt;=Q$5,$G269&lt;=Q$6),IF($M269&gt;0,4,3),0)),IF(AND($D269&lt;=Q$6,$E269&gt;=Q$5),60,0)))</f>
        <v/>
      </c>
      <c r="R269" s="80" t="str">
        <f>IF(OR($A269="",NOT(ISNUMBER($G269))),"",IF(AND($F269&lt;=R$6,$G269&gt;=R$5),IF(R$5&gt;$N269,5,$K269)*10+IF(AND($F269&gt;=R$5,$F269&lt;=R$6),IF(AND($G269&gt;=R$5,$G269&lt;=R$6),5,IF($L269=1,2,1)),IF(AND($G269&gt;=R$5,$G269&lt;=R$6),IF($M269&gt;0,4,3),0)),IF(AND($D269&lt;=R$6,$E269&gt;=R$5),60,0)))</f>
        <v/>
      </c>
      <c r="S269" s="80" t="str">
        <f>IF(OR($A269="",NOT(ISNUMBER($G269))),"",IF(AND($F269&lt;=S$6,$G269&gt;=S$5),IF(S$5&gt;$N269,5,$K269)*10+IF(AND($F269&gt;=S$5,$F269&lt;=S$6),IF(AND($G269&gt;=S$5,$G269&lt;=S$6),5,IF($L269=1,2,1)),IF(AND($G269&gt;=S$5,$G269&lt;=S$6),IF($M269&gt;0,4,3),0)),IF(AND($D269&lt;=S$6,$E269&gt;=S$5),60,0)))</f>
        <v/>
      </c>
      <c r="T269" s="80" t="str">
        <f>IF(OR($A269="",NOT(ISNUMBER($G269))),"",IF(AND($F269&lt;=T$6,$G269&gt;=T$5),IF(T$5&gt;$N269,5,$K269)*10+IF(AND($F269&gt;=T$5,$F269&lt;=T$6),IF(AND($G269&gt;=T$5,$G269&lt;=T$6),5,IF($L269=1,2,1)),IF(AND($G269&gt;=T$5,$G269&lt;=T$6),IF($M269&gt;0,4,3),0)),IF(AND($D269&lt;=T$6,$E269&gt;=T$5),60,0)))</f>
        <v/>
      </c>
      <c r="U269" s="80" t="str">
        <f>IF(OR($A269="",NOT(ISNUMBER($G269))),"",IF(AND($F269&lt;=U$6,$G269&gt;=U$5),IF(U$5&gt;$N269,5,$K269)*10+IF(AND($F269&gt;=U$5,$F269&lt;=U$6),IF(AND($G269&gt;=U$5,$G269&lt;=U$6),5,IF($L269=1,2,1)),IF(AND($G269&gt;=U$5,$G269&lt;=U$6),IF($M269&gt;0,4,3),0)),IF(AND($D269&lt;=U$6,$E269&gt;=U$5),60,0)))</f>
        <v/>
      </c>
      <c r="V269" s="80" t="str">
        <f>IF(OR($A269="",NOT(ISNUMBER($G269))),"",IF(AND($F269&lt;=V$6,$G269&gt;=V$5),IF(V$5&gt;$N269,5,$K269)*10+IF(AND($F269&gt;=V$5,$F269&lt;=V$6),IF(AND($G269&gt;=V$5,$G269&lt;=V$6),5,IF($L269=1,2,1)),IF(AND($G269&gt;=V$5,$G269&lt;=V$6),IF($M269&gt;0,4,3),0)),IF(AND($D269&lt;=V$6,$E269&gt;=V$5),60,0)))</f>
        <v/>
      </c>
      <c r="W269" s="80" t="str">
        <f>IF(OR($A269="",NOT(ISNUMBER($G269))),"",IF(AND($F269&lt;=W$6,$G269&gt;=W$5),IF(W$5&gt;$N269,5,$K269)*10+IF(AND($F269&gt;=W$5,$F269&lt;=W$6),IF(AND($G269&gt;=W$5,$G269&lt;=W$6),5,IF($L269=1,2,1)),IF(AND($G269&gt;=W$5,$G269&lt;=W$6),IF($M269&gt;0,4,3),0)),IF(AND($D269&lt;=W$6,$E269&gt;=W$5),60,0)))</f>
        <v/>
      </c>
      <c r="X269" s="80" t="str">
        <f>IF(OR($A269="",NOT(ISNUMBER($G269))),"",IF(AND($F269&lt;=X$6,$G269&gt;=X$5),IF(X$5&gt;$N269,5,$K269)*10+IF(AND($F269&gt;=X$5,$F269&lt;=X$6),IF(AND($G269&gt;=X$5,$G269&lt;=X$6),5,IF($L269=1,2,1)),IF(AND($G269&gt;=X$5,$G269&lt;=X$6),IF($M269&gt;0,4,3),0)),IF(AND($D269&lt;=X$6,$E269&gt;=X$5),60,0)))</f>
        <v/>
      </c>
      <c r="Y269" s="80" t="str">
        <f>IF(OR($A269="",NOT(ISNUMBER($G269))),"",IF(AND($F269&lt;=Y$6,$G269&gt;=Y$5),IF(Y$5&gt;$N269,5,$K269)*10+IF(AND($F269&gt;=Y$5,$F269&lt;=Y$6),IF(AND($G269&gt;=Y$5,$G269&lt;=Y$6),5,IF($L269=1,2,1)),IF(AND($G269&gt;=Y$5,$G269&lt;=Y$6),IF($M269&gt;0,4,3),0)),IF(AND($D269&lt;=Y$6,$E269&gt;=Y$5),60,0)))</f>
        <v/>
      </c>
      <c r="Z269" s="80" t="str">
        <f>IF(OR($A269="",NOT(ISNUMBER($G269))),"",IF(AND($F269&lt;=Z$6,$G269&gt;=Z$5),IF(Z$5&gt;$N269,5,$K269)*10+IF(AND($F269&gt;=Z$5,$F269&lt;=Z$6),IF(AND($G269&gt;=Z$5,$G269&lt;=Z$6),5,IF($L269=1,2,1)),IF(AND($G269&gt;=Z$5,$G269&lt;=Z$6),IF($M269&gt;0,4,3),0)),IF(AND($D269&lt;=Z$6,$E269&gt;=Z$5),60,0)))</f>
        <v/>
      </c>
      <c r="AA269" s="80" t="str">
        <f>IF(OR($A269="",NOT(ISNUMBER($G269))),"",IF(AND($F269&lt;=AA$6,$G269&gt;=AA$5),IF(AA$5&gt;$N269,5,$K269)*10+IF(AND($F269&gt;=AA$5,$F269&lt;=AA$6),IF(AND($G269&gt;=AA$5,$G269&lt;=AA$6),5,IF($L269=1,2,1)),IF(AND($G269&gt;=AA$5,$G269&lt;=AA$6),IF($M269&gt;0,4,3),0)),IF(AND($D269&lt;=AA$6,$E269&gt;=AA$5),60,0)))</f>
        <v/>
      </c>
      <c r="AB269" s="80" t="str">
        <f>IF(OR($A269="",NOT(ISNUMBER($G269))),"",IF(AND($F269&lt;=AB$6,$G269&gt;=AB$5),IF(AB$5&gt;$N269,5,$K269)*10+IF(AND($F269&gt;=AB$5,$F269&lt;=AB$6),IF(AND($G269&gt;=AB$5,$G269&lt;=AB$6),5,IF($L269=1,2,1)),IF(AND($G269&gt;=AB$5,$G269&lt;=AB$6),IF($M269&gt;0,4,3),0)),IF(AND($D269&lt;=AB$6,$E269&gt;=AB$5),60,0)))</f>
        <v/>
      </c>
      <c r="AC269" s="80" t="str">
        <f>IF(OR($A269="",NOT(ISNUMBER($G269))),"",IF(AND($F269&lt;=AC$6,$G269&gt;=AC$5),IF(AC$5&gt;$N269,5,$K269)*10+IF(AND($F269&gt;=AC$5,$F269&lt;=AC$6),IF(AND($G269&gt;=AC$5,$G269&lt;=AC$6),5,IF($L269=1,2,1)),IF(AND($G269&gt;=AC$5,$G269&lt;=AC$6),IF($M269&gt;0,4,3),0)),IF(AND($D269&lt;=AC$6,$E269&gt;=AC$5),60,0)))</f>
        <v/>
      </c>
      <c r="AD269" s="80" t="str">
        <f>IF(OR($A269="",NOT(ISNUMBER($G269))),"",IF(AND($F269&lt;=AD$6,$G269&gt;=AD$5),IF(AD$5&gt;$N269,5,$K269)*10+IF(AND($F269&gt;=AD$5,$F269&lt;=AD$6),IF(AND($G269&gt;=AD$5,$G269&lt;=AD$6),5,IF($L269=1,2,1)),IF(AND($G269&gt;=AD$5,$G269&lt;=AD$6),IF($M269&gt;0,4,3),0)),IF(AND($D269&lt;=AD$6,$E269&gt;=AD$5),60,0)))</f>
        <v/>
      </c>
      <c r="AE269" s="80" t="str">
        <f>IF(OR($A269="",NOT(ISNUMBER($G269))),"",IF(AND($F269&lt;=AE$6,$G269&gt;=AE$5),IF(AE$5&gt;$N269,5,$K269)*10+IF(AND($F269&gt;=AE$5,$F269&lt;=AE$6),IF(AND($G269&gt;=AE$5,$G269&lt;=AE$6),5,IF($L269=1,2,1)),IF(AND($G269&gt;=AE$5,$G269&lt;=AE$6),IF($M269&gt;0,4,3),0)),IF(AND($D269&lt;=AE$6,$E269&gt;=AE$5),60,0)))</f>
        <v/>
      </c>
      <c r="AF269" s="80" t="str">
        <f>IF(OR($A269="",NOT(ISNUMBER($G269))),"",IF(AND($F269&lt;=AF$6,$G269&gt;=AF$5),IF(AF$5&gt;$N269,5,$K269)*10+IF(AND($F269&gt;=AF$5,$F269&lt;=AF$6),IF(AND($G269&gt;=AF$5,$G269&lt;=AF$6),5,IF($L269=1,2,1)),IF(AND($G269&gt;=AF$5,$G269&lt;=AF$6),IF($M269&gt;0,4,3),0)),IF(AND($D269&lt;=AF$6,$E269&gt;=AF$5),60,0)))</f>
        <v/>
      </c>
      <c r="AG269" s="80" t="str">
        <f>IF(OR($A269="",NOT(ISNUMBER($G269))),"",IF(AND($F269&lt;=AG$6,$G269&gt;=AG$5),IF(AG$5&gt;$N269,5,$K269)*10+IF(AND($F269&gt;=AG$5,$F269&lt;=AG$6),IF(AND($G269&gt;=AG$5,$G269&lt;=AG$6),5,IF($L269=1,2,1)),IF(AND($G269&gt;=AG$5,$G269&lt;=AG$6),IF($M269&gt;0,4,3),0)),IF(AND($D269&lt;=AG$6,$E269&gt;=AG$5),60,0)))</f>
        <v/>
      </c>
      <c r="AH269" s="80" t="str">
        <f>IF(OR($A269="",NOT(ISNUMBER($G269))),"",IF(AND($F269&lt;=AH$6,$G269&gt;=AH$5),IF(AH$5&gt;$N269,5,$K269)*10+IF(AND($F269&gt;=AH$5,$F269&lt;=AH$6),IF(AND($G269&gt;=AH$5,$G269&lt;=AH$6),5,IF($L269=1,2,1)),IF(AND($G269&gt;=AH$5,$G269&lt;=AH$6),IF($M269&gt;0,4,3),0)),IF(AND($D269&lt;=AH$6,$E269&gt;=AH$5),60,0)))</f>
        <v/>
      </c>
      <c r="AI269" s="80" t="str">
        <f>IF(OR($A269="",NOT(ISNUMBER($G269))),"",IF(AND($F269&lt;=AI$6,$G269&gt;=AI$5),IF(AI$5&gt;$N269,5,$K269)*10+IF(AND($F269&gt;=AI$5,$F269&lt;=AI$6),IF(AND($G269&gt;=AI$5,$G269&lt;=AI$6),5,IF($L269=1,2,1)),IF(AND($G269&gt;=AI$5,$G269&lt;=AI$6),IF($M269&gt;0,4,3),0)),IF(AND($D269&lt;=AI$6,$E269&gt;=AI$5),60,0)))</f>
        <v/>
      </c>
      <c r="AJ269" s="80" t="str">
        <f>IF(OR($A269="",NOT(ISNUMBER($G269))),"",IF(AND($F269&lt;=AJ$6,$G269&gt;=AJ$5),IF(AJ$5&gt;$N269,5,$K269)*10+IF(AND($F269&gt;=AJ$5,$F269&lt;=AJ$6),IF(AND($G269&gt;=AJ$5,$G269&lt;=AJ$6),5,IF($L269=1,2,1)),IF(AND($G269&gt;=AJ$5,$G269&lt;=AJ$6),IF($M269&gt;0,4,3),0)),IF(AND($D269&lt;=AJ$6,$E269&gt;=AJ$5),60,0)))</f>
        <v/>
      </c>
      <c r="AK269" s="80" t="str">
        <f>IF(OR($A269="",NOT(ISNUMBER($G269))),"",IF(AND($F269&lt;=AK$6,$G269&gt;=AK$5),IF(AK$5&gt;$N269,5,$K269)*10+IF(AND($F269&gt;=AK$5,$F269&lt;=AK$6),IF(AND($G269&gt;=AK$5,$G269&lt;=AK$6),5,IF($L269=1,2,1)),IF(AND($G269&gt;=AK$5,$G269&lt;=AK$6),IF($M269&gt;0,4,3),0)),IF(AND($D269&lt;=AK$6,$E269&gt;=AK$5),60,0)))</f>
        <v/>
      </c>
      <c r="AL269" s="80" t="str">
        <f>IF(OR($A269="",NOT(ISNUMBER($G269))),"",IF(AND($F269&lt;=AL$6,$G269&gt;=AL$5),IF(AL$5&gt;$N269,5,$K269)*10+IF(AND($F269&gt;=AL$5,$F269&lt;=AL$6),IF(AND($G269&gt;=AL$5,$G269&lt;=AL$6),5,IF($L269=1,2,1)),IF(AND($G269&gt;=AL$5,$G269&lt;=AL$6),IF($M269&gt;0,4,3),0)),IF(AND($D269&lt;=AL$6,$E269&gt;=AL$5),60,0)))</f>
        <v/>
      </c>
      <c r="AM269" s="80" t="str">
        <f>IF(OR($A269="",NOT(ISNUMBER($G269))),"",IF(AND($F269&lt;=AM$6,$G269&gt;=AM$5),IF(AM$5&gt;$N269,5,$K269)*10+IF(AND($F269&gt;=AM$5,$F269&lt;=AM$6),IF(AND($G269&gt;=AM$5,$G269&lt;=AM$6),5,IF($L269=1,2,1)),IF(AND($G269&gt;=AM$5,$G269&lt;=AM$6),IF($M269&gt;0,4,3),0)),IF(AND($D269&lt;=AM$6,$E269&gt;=AM$5),60,0)))</f>
        <v/>
      </c>
      <c r="AN269" s="80" t="str">
        <f>IF(OR($A269="",NOT(ISNUMBER($G269))),"",IF(AND($F269&lt;=AN$6,$G269&gt;=AN$5),IF(AN$5&gt;$N269,5,$K269)*10+IF(AND($F269&gt;=AN$5,$F269&lt;=AN$6),IF(AND($G269&gt;=AN$5,$G269&lt;=AN$6),5,IF($L269=1,2,1)),IF(AND($G269&gt;=AN$5,$G269&lt;=AN$6),IF($M269&gt;0,4,3),0)),IF(AND($D269&lt;=AN$6,$E269&gt;=AN$5),60,0)))</f>
        <v/>
      </c>
      <c r="AO269" s="80" t="str">
        <f>IF(OR($A269="",NOT(ISNUMBER($G269))),"",IF(AND($F269&lt;=AO$6,$G269&gt;=AO$5),IF(AO$5&gt;$N269,5,$K269)*10+IF(AND($F269&gt;=AO$5,$F269&lt;=AO$6),IF(AND($G269&gt;=AO$5,$G269&lt;=AO$6),5,IF($L269=1,2,1)),IF(AND($G269&gt;=AO$5,$G269&lt;=AO$6),IF($M269&gt;0,4,3),0)),IF(AND($D269&lt;=AO$6,$E269&gt;=AO$5),60,0)))</f>
        <v/>
      </c>
      <c r="AP269" s="80" t="str">
        <f>IF(OR($A269="",NOT(ISNUMBER($G269))),"",IF(AND($F269&lt;=AP$6,$G269&gt;=AP$5),IF(AP$5&gt;$N269,5,$K269)*10+IF(AND($F269&gt;=AP$5,$F269&lt;=AP$6),IF(AND($G269&gt;=AP$5,$G269&lt;=AP$6),5,IF($L269=1,2,1)),IF(AND($G269&gt;=AP$5,$G269&lt;=AP$6),IF($M269&gt;0,4,3),0)),IF(AND($D269&lt;=AP$6,$E269&gt;=AP$5),60,0)))</f>
        <v/>
      </c>
      <c r="AQ269" s="80" t="str">
        <f>IF(OR($A269="",NOT(ISNUMBER($G269))),"",IF(AND($F269&lt;=AQ$6,$G269&gt;=AQ$5),IF(AQ$5&gt;$N269,5,$K269)*10+IF(AND($F269&gt;=AQ$5,$F269&lt;=AQ$6),IF(AND($G269&gt;=AQ$5,$G269&lt;=AQ$6),5,IF($L269=1,2,1)),IF(AND($G269&gt;=AQ$5,$G269&lt;=AQ$6),IF($M269&gt;0,4,3),0)),IF(AND($D269&lt;=AQ$6,$E269&gt;=AQ$5),60,0)))</f>
        <v/>
      </c>
      <c r="AR269" s="80" t="str">
        <f>IF(OR($A269="",NOT(ISNUMBER($G269))),"",IF(AND($F269&lt;=AR$6,$G269&gt;=AR$5),IF(AR$5&gt;$N269,5,$K269)*10+IF(AND($F269&gt;=AR$5,$F269&lt;=AR$6),IF(AND($G269&gt;=AR$5,$G269&lt;=AR$6),5,IF($L269=1,2,1)),IF(AND($G269&gt;=AR$5,$G269&lt;=AR$6),IF($M269&gt;0,4,3),0)),IF(AND($D269&lt;=AR$6,$E269&gt;=AR$5),60,0)))</f>
        <v/>
      </c>
      <c r="AS269" s="80" t="str">
        <f>IF(OR($A269="",NOT(ISNUMBER($G269))),"",IF(AND($F269&lt;=AS$6,$G269&gt;=AS$5),IF(AS$5&gt;$N269,5,$K269)*10+IF(AND($F269&gt;=AS$5,$F269&lt;=AS$6),IF(AND($G269&gt;=AS$5,$G269&lt;=AS$6),5,IF($L269=1,2,1)),IF(AND($G269&gt;=AS$5,$G269&lt;=AS$6),IF($M269&gt;0,4,3),0)),IF(AND($D269&lt;=AS$6,$E269&gt;=AS$5),60,0)))</f>
        <v/>
      </c>
      <c r="AT269" s="80" t="str">
        <f>IF(OR($A269="",NOT(ISNUMBER($G269))),"",IF(AND($F269&lt;=AT$6,$G269&gt;=AT$5),IF(AT$5&gt;$N269,5,$K269)*10+IF(AND($F269&gt;=AT$5,$F269&lt;=AT$6),IF(AND($G269&gt;=AT$5,$G269&lt;=AT$6),5,IF($L269=1,2,1)),IF(AND($G269&gt;=AT$5,$G269&lt;=AT$6),IF($M269&gt;0,4,3),0)),IF(AND($D269&lt;=AT$6,$E269&gt;=AT$5),60,0)))</f>
        <v/>
      </c>
      <c r="AU269" s="80" t="str">
        <f>IF(OR($A269="",NOT(ISNUMBER($G269))),"",IF(AND($F269&lt;=AU$6,$G269&gt;=AU$5),IF(AU$5&gt;$N269,5,$K269)*10+IF(AND($F269&gt;=AU$5,$F269&lt;=AU$6),IF(AND($G269&gt;=AU$5,$G269&lt;=AU$6),5,IF($L269=1,2,1)),IF(AND($G269&gt;=AU$5,$G269&lt;=AU$6),IF($M269&gt;0,4,3),0)),IF(AND($D269&lt;=AU$6,$E269&gt;=AU$5),60,0)))</f>
        <v/>
      </c>
      <c r="AV269" s="80" t="str">
        <f>IF(OR($A269="",NOT(ISNUMBER($G269))),"",IF(AND($F269&lt;=AV$6,$G269&gt;=AV$5),IF(AV$5&gt;$N269,5,$K269)*10+IF(AND($F269&gt;=AV$5,$F269&lt;=AV$6),IF(AND($G269&gt;=AV$5,$G269&lt;=AV$6),5,IF($L269=1,2,1)),IF(AND($G269&gt;=AV$5,$G269&lt;=AV$6),IF($M269&gt;0,4,3),0)),IF(AND($D269&lt;=AV$6,$E269&gt;=AV$5),60,0)))</f>
        <v/>
      </c>
      <c r="AW269" s="80" t="str">
        <f>IF(OR($A269="",NOT(ISNUMBER($G269))),"",IF(AND($F269&lt;=AW$6,$G269&gt;=AW$5),IF(AW$5&gt;$N269,5,$K269)*10+IF(AND($F269&gt;=AW$5,$F269&lt;=AW$6),IF(AND($G269&gt;=AW$5,$G269&lt;=AW$6),5,IF($L269=1,2,1)),IF(AND($G269&gt;=AW$5,$G269&lt;=AW$6),IF($M269&gt;0,4,3),0)),IF(AND($D269&lt;=AW$6,$E269&gt;=AW$5),60,0)))</f>
        <v/>
      </c>
      <c r="AX269" s="80" t="str">
        <f>IF(OR($A269="",NOT(ISNUMBER($G269))),"",IF(AND($F269&lt;=AX$6,$G269&gt;=AX$5),IF(AX$5&gt;$N269,5,$K269)*10+IF(AND($F269&gt;=AX$5,$F269&lt;=AX$6),IF(AND($G269&gt;=AX$5,$G269&lt;=AX$6),5,IF($L269=1,2,1)),IF(AND($G269&gt;=AX$5,$G269&lt;=AX$6),IF($M269&gt;0,4,3),0)),IF(AND($D269&lt;=AX$6,$E269&gt;=AX$5),60,0)))</f>
        <v/>
      </c>
      <c r="AY269" s="80" t="str">
        <f>IF(OR($A269="",NOT(ISNUMBER($G269))),"",IF(AND($F269&lt;=AY$6,$G269&gt;=AY$5),IF(AY$5&gt;$N269,5,$K269)*10+IF(AND($F269&gt;=AY$5,$F269&lt;=AY$6),IF(AND($G269&gt;=AY$5,$G269&lt;=AY$6),5,IF($L269=1,2,1)),IF(AND($G269&gt;=AY$5,$G269&lt;=AY$6),IF($M269&gt;0,4,3),0)),IF(AND($D269&lt;=AY$6,$E269&gt;=AY$5),60,0)))</f>
        <v/>
      </c>
      <c r="AZ269" s="80" t="str">
        <f>IF(OR($A269="",NOT(ISNUMBER($G269))),"",IF(AND($F269&lt;=AZ$6,$G269&gt;=AZ$5),IF(AZ$5&gt;$N269,5,$K269)*10+IF(AND($F269&gt;=AZ$5,$F269&lt;=AZ$6),IF(AND($G269&gt;=AZ$5,$G269&lt;=AZ$6),5,IF($L269=1,2,1)),IF(AND($G269&gt;=AZ$5,$G269&lt;=AZ$6),IF($M269&gt;0,4,3),0)),IF(AND($D269&lt;=AZ$6,$E269&gt;=AZ$5),60,0)))</f>
        <v/>
      </c>
      <c r="BA269" s="80" t="str">
        <f>IF(OR($A269="",NOT(ISNUMBER($G269))),"",IF(AND($F269&lt;=BA$6,$G269&gt;=BA$5),IF(BA$5&gt;$N269,5,$K269)*10+IF(AND($F269&gt;=BA$5,$F269&lt;=BA$6),IF(AND($G269&gt;=BA$5,$G269&lt;=BA$6),5,IF($L269=1,2,1)),IF(AND($G269&gt;=BA$5,$G269&lt;=BA$6),IF($M269&gt;0,4,3),0)),IF(AND($D269&lt;=BA$6,$E269&gt;=BA$5),60,0)))</f>
        <v/>
      </c>
      <c r="BB269" s="80" t="str">
        <f>IF(OR($A269="",NOT(ISNUMBER($G269))),"",IF(AND($F269&lt;=BB$6,$G269&gt;=BB$5),IF(BB$5&gt;$N269,5,$K269)*10+IF(AND($F269&gt;=BB$5,$F269&lt;=BB$6),IF(AND($G269&gt;=BB$5,$G269&lt;=BB$6),5,IF($L269=1,2,1)),IF(AND($G269&gt;=BB$5,$G269&lt;=BB$6),IF($M269&gt;0,4,3),0)),IF(AND($D269&lt;=BB$6,$E269&gt;=BB$5),60,0)))</f>
        <v/>
      </c>
      <c r="BC269" s="80" t="str">
        <f>IF(OR($A269="",NOT(ISNUMBER($G269))),"",IF(AND($F269&lt;=BC$6,$G269&gt;=BC$5),IF(BC$5&gt;$N269,5,$K269)*10+IF(AND($F269&gt;=BC$5,$F269&lt;=BC$6),IF(AND($G269&gt;=BC$5,$G269&lt;=BC$6),5,IF($L269=1,2,1)),IF(AND($G269&gt;=BC$5,$G269&lt;=BC$6),IF($M269&gt;0,4,3),0)),IF(AND($D269&lt;=BC$6,$E269&gt;=BC$5),60,0)))</f>
        <v/>
      </c>
      <c r="BD269" s="80" t="str">
        <f>IF(OR($A269="",NOT(ISNUMBER($G269))),"",IF(AND($F269&lt;=BD$6,$G269&gt;=BD$5),IF(BD$5&gt;$N269,5,$K269)*10+IF(AND($F269&gt;=BD$5,$F269&lt;=BD$6),IF(AND($G269&gt;=BD$5,$G269&lt;=BD$6),5,IF($L269=1,2,1)),IF(AND($G269&gt;=BD$5,$G269&lt;=BD$6),IF($M269&gt;0,4,3),0)),IF(AND($D269&lt;=BD$6,$E269&gt;=BD$5),60,0)))</f>
        <v/>
      </c>
      <c r="BE269" s="80" t="str">
        <f>IF(OR($A269="",NOT(ISNUMBER($G269))),"",IF(AND($F269&lt;=BE$6,$G269&gt;=BE$5),IF(BE$5&gt;$N269,5,$K269)*10+IF(AND($F269&gt;=BE$5,$F269&lt;=BE$6),IF(AND($G269&gt;=BE$5,$G269&lt;=BE$6),5,IF($L269=1,2,1)),IF(AND($G269&gt;=BE$5,$G269&lt;=BE$6),IF($M269&gt;0,4,3),0)),IF(AND($D269&lt;=BE$6,$E269&gt;=BE$5),60,0)))</f>
        <v/>
      </c>
      <c r="BF269" s="80" t="str">
        <f>IF(OR($A269="",NOT(ISNUMBER($G269))),"",IF(AND($F269&lt;=BF$6,$G269&gt;=BF$5),IF(BF$5&gt;$N269,5,$K269)*10+IF(AND($F269&gt;=BF$5,$F269&lt;=BF$6),IF(AND($G269&gt;=BF$5,$G269&lt;=BF$6),5,IF($L269=1,2,1)),IF(AND($G269&gt;=BF$5,$G269&lt;=BF$6),IF($M269&gt;0,4,3),0)),IF(AND($D269&lt;=BF$6,$E269&gt;=BF$5),60,0)))</f>
        <v/>
      </c>
      <c r="BG269" s="80" t="str">
        <f>IF(OR($A269="",NOT(ISNUMBER($G269))),"",IF(AND($F269&lt;=BG$6,$G269&gt;=BG$5),IF(BG$5&gt;$N269,5,$K269)*10+IF(AND($F269&gt;=BG$5,$F269&lt;=BG$6),IF(AND($G269&gt;=BG$5,$G269&lt;=BG$6),5,IF($L269=1,2,1)),IF(AND($G269&gt;=BG$5,$G269&lt;=BG$6),IF($M269&gt;0,4,3),0)),IF(AND($D269&lt;=BG$6,$E269&gt;=BG$5),60,0)))</f>
        <v/>
      </c>
      <c r="BH269" s="80" t="str">
        <f>IF(OR($A269="",NOT(ISNUMBER($G269))),"",IF(AND($F269&lt;=BH$6,$G269&gt;=BH$5),IF(BH$5&gt;$N269,5,$K269)*10+IF(AND($F269&gt;=BH$5,$F269&lt;=BH$6),IF(AND($G269&gt;=BH$5,$G269&lt;=BH$6),5,IF($L269=1,2,1)),IF(AND($G269&gt;=BH$5,$G269&lt;=BH$6),IF($M269&gt;0,4,3),0)),IF(AND($D269&lt;=BH$6,$E269&gt;=BH$5),60,0)))</f>
        <v/>
      </c>
      <c r="BI269" s="80" t="str">
        <f>IF(OR($A269="",NOT(ISNUMBER($G269))),"",IF(AND($F269&lt;=BI$6,$G269&gt;=BI$5),IF(BI$5&gt;$N269,5,$K269)*10+IF(AND($F269&gt;=BI$5,$F269&lt;=BI$6),IF(AND($G269&gt;=BI$5,$G269&lt;=BI$6),5,IF($L269=1,2,1)),IF(AND($G269&gt;=BI$5,$G269&lt;=BI$6),IF($M269&gt;0,4,3),0)),IF(AND($D269&lt;=BI$6,$E269&gt;=BI$5),60,0)))</f>
        <v/>
      </c>
      <c r="BJ269" s="80" t="str">
        <f>IF(OR($A269="",NOT(ISNUMBER($G269))),"",IF(AND($F269&lt;=BJ$6,$G269&gt;=BJ$5),IF(BJ$5&gt;$N269,5,$K269)*10+IF(AND($F269&gt;=BJ$5,$F269&lt;=BJ$6),IF(AND($G269&gt;=BJ$5,$G269&lt;=BJ$6),5,IF($L269=1,2,1)),IF(AND($G269&gt;=BJ$5,$G269&lt;=BJ$6),IF($M269&gt;0,4,3),0)),IF(AND($D269&lt;=BJ$6,$E269&gt;=BJ$5),60,0)))</f>
        <v/>
      </c>
      <c r="BK269" s="80" t="str">
        <f>IF(OR($A269="",NOT(ISNUMBER($G269))),"",IF(AND($F269&lt;=BK$6,$G269&gt;=BK$5),IF(BK$5&gt;$N269,5,$K269)*10+IF(AND($F269&gt;=BK$5,$F269&lt;=BK$6),IF(AND($G269&gt;=BK$5,$G269&lt;=BK$6),5,IF($L269=1,2,1)),IF(AND($G269&gt;=BK$5,$G269&lt;=BK$6),IF($M269&gt;0,4,3),0)),IF(AND($D269&lt;=BK$6,$E269&gt;=BK$5),60,0)))</f>
        <v/>
      </c>
      <c r="BL269" s="80" t="str">
        <f>IF(OR($A269="",NOT(ISNUMBER($G269))),"",IF(AND($F269&lt;=BL$6,$G269&gt;=BL$5),IF(BL$5&gt;$N269,5,$K269)*10+IF(AND($F269&gt;=BL$5,$F269&lt;=BL$6),IF(AND($G269&gt;=BL$5,$G269&lt;=BL$6),5,IF($L269=1,2,1)),IF(AND($G269&gt;=BL$5,$G269&lt;=BL$6),IF($M269&gt;0,4,3),0)),IF(AND($D269&lt;=BL$6,$E269&gt;=BL$5),60,0)))</f>
        <v/>
      </c>
      <c r="BM269" s="80" t="str">
        <f>IF(OR($A269="",NOT(ISNUMBER($G269))),"",IF(AND($F269&lt;=BM$6,$G269&gt;=BM$5),IF(BM$5&gt;$N269,5,$K269)*10+IF(AND($F269&gt;=BM$5,$F269&lt;=BM$6),IF(AND($G269&gt;=BM$5,$G269&lt;=BM$6),5,IF($L269=1,2,1)),IF(AND($G269&gt;=BM$5,$G269&lt;=BM$6),IF($M269&gt;0,4,3),0)),IF(AND($D269&lt;=BM$6,$E269&gt;=BM$5),60,0)))</f>
        <v/>
      </c>
      <c r="BN269" s="80" t="str">
        <f>IF(OR($A269="",NOT(ISNUMBER($G269))),"",IF(AND($F269&lt;=BN$6,$G269&gt;=BN$5),IF(BN$5&gt;$N269,5,$K269)*10+IF(AND($F269&gt;=BN$5,$F269&lt;=BN$6),IF(AND($G269&gt;=BN$5,$G269&lt;=BN$6),5,IF($L269=1,2,1)),IF(AND($G269&gt;=BN$5,$G269&lt;=BN$6),IF($M269&gt;0,4,3),0)),IF(AND($D269&lt;=BN$6,$E269&gt;=BN$5),60,0)))</f>
        <v/>
      </c>
      <c r="BO269" s="80" t="str">
        <f>IF(OR($A269="",NOT(ISNUMBER($G269))),"",IF(AND($F269&lt;=BO$6,$G269&gt;=BO$5),IF(BO$5&gt;$N269,5,$K269)*10+IF(AND($F269&gt;=BO$5,$F269&lt;=BO$6),IF(AND($G269&gt;=BO$5,$G269&lt;=BO$6),5,IF($L269=1,2,1)),IF(AND($G269&gt;=BO$5,$G269&lt;=BO$6),IF($M269&gt;0,4,3),0)),IF(AND($D269&lt;=BO$6,$E269&gt;=BO$5),60,0)))</f>
        <v/>
      </c>
      <c r="BP269" s="80" t="str">
        <f>IF(OR($A269="",NOT(ISNUMBER($G269))),"",IF(AND($F269&lt;=BP$6,$G269&gt;=BP$5),IF(BP$5&gt;$N269,5,$K269)*10+IF(AND($F269&gt;=BP$5,$F269&lt;=BP$6),IF(AND($G269&gt;=BP$5,$G269&lt;=BP$6),5,IF($L269=1,2,1)),IF(AND($G269&gt;=BP$5,$G269&lt;=BP$6),IF($M269&gt;0,4,3),0)),IF(AND($D269&lt;=BP$6,$E269&gt;=BP$5),60,0)))</f>
        <v/>
      </c>
      <c r="BQ269" s="80" t="str">
        <f>IF(OR($A269="",NOT(ISNUMBER($G269))),"",IF(AND($F269&lt;=BQ$6,$G269&gt;=BQ$5),IF(BQ$5&gt;$N269,5,$K269)*10+IF(AND($F269&gt;=BQ$5,$F269&lt;=BQ$6),IF(AND($G269&gt;=BQ$5,$G269&lt;=BQ$6),5,IF($L269=1,2,1)),IF(AND($G269&gt;=BQ$5,$G269&lt;=BQ$6),IF($M269&gt;0,4,3),0)),IF(AND($D269&lt;=BQ$6,$E269&gt;=BQ$5),60,0)))</f>
        <v/>
      </c>
      <c r="BR269" s="80" t="str">
        <f>IF(OR($A269="",NOT(ISNUMBER($G269))),"",IF(AND($F269&lt;=BR$6,$G269&gt;=BR$5),IF(BR$5&gt;$N269,5,$K269)*10+IF(AND($F269&gt;=BR$5,$F269&lt;=BR$6),IF(AND($G269&gt;=BR$5,$G269&lt;=BR$6),5,IF($L269=1,2,1)),IF(AND($G269&gt;=BR$5,$G269&lt;=BR$6),IF($M269&gt;0,4,3),0)),IF(AND($D269&lt;=BR$6,$E269&gt;=BR$5),60,0)))</f>
        <v/>
      </c>
      <c r="BS269" s="80" t="str">
        <f>IF(OR($A269="",NOT(ISNUMBER($G269))),"",IF(AND($F269&lt;=BS$6,$G269&gt;=BS$5),IF(BS$5&gt;$N269,5,$K269)*10+IF(AND($F269&gt;=BS$5,$F269&lt;=BS$6),IF(AND($G269&gt;=BS$5,$G269&lt;=BS$6),5,IF($L269=1,2,1)),IF(AND($G269&gt;=BS$5,$G269&lt;=BS$6),IF($M269&gt;0,4,3),0)),IF(AND($D269&lt;=BS$6,$E269&gt;=BS$5),60,0)))</f>
        <v/>
      </c>
      <c r="BT269" s="80" t="str">
        <f>IF(OR($A269="",NOT(ISNUMBER($G269))),"",IF(AND($F269&lt;=BT$6,$G269&gt;=BT$5),IF(BT$5&gt;$N269,5,$K269)*10+IF(AND($F269&gt;=BT$5,$F269&lt;=BT$6),IF(AND($G269&gt;=BT$5,$G269&lt;=BT$6),5,IF($L269=1,2,1)),IF(AND($G269&gt;=BT$5,$G269&lt;=BT$6),IF($M269&gt;0,4,3),0)),IF(AND($D269&lt;=BT$6,$E269&gt;=BT$5),60,0)))</f>
        <v/>
      </c>
      <c r="BU269" s="80" t="str">
        <f>IF(OR($A269="",NOT(ISNUMBER($G269))),"",IF(AND($F269&lt;=BU$6,$G269&gt;=BU$5),IF(BU$5&gt;$N269,5,$K269)*10+IF(AND($F269&gt;=BU$5,$F269&lt;=BU$6),IF(AND($G269&gt;=BU$5,$G269&lt;=BU$6),5,IF($L269=1,2,1)),IF(AND($G269&gt;=BU$5,$G269&lt;=BU$6),IF($M269&gt;0,4,3),0)),IF(AND($D269&lt;=BU$6,$E269&gt;=BU$5),60,0)))</f>
        <v/>
      </c>
      <c r="BV269" s="80" t="str">
        <f>IF(OR($A269="",NOT(ISNUMBER($G269))),"",IF(AND($F269&lt;=BV$6,$G269&gt;=BV$5),IF(BV$5&gt;$N269,5,$K269)*10+IF(AND($F269&gt;=BV$5,$F269&lt;=BV$6),IF(AND($G269&gt;=BV$5,$G269&lt;=BV$6),5,IF($L269=1,2,1)),IF(AND($G269&gt;=BV$5,$G269&lt;=BV$6),IF($M269&gt;0,4,3),0)),IF(AND($D269&lt;=BV$6,$E269&gt;=BV$5),60,0)))</f>
        <v/>
      </c>
      <c r="BW269" s="80" t="str">
        <f>IF(OR($A269="",NOT(ISNUMBER($G269))),"",IF(AND($F269&lt;=BW$6,$G269&gt;=BW$5),IF(BW$5&gt;$N269,5,$K269)*10+IF(AND($F269&gt;=BW$5,$F269&lt;=BW$6),IF(AND($G269&gt;=BW$5,$G269&lt;=BW$6),5,IF($L269=1,2,1)),IF(AND($G269&gt;=BW$5,$G269&lt;=BW$6),IF($M269&gt;0,4,3),0)),IF(AND($D269&lt;=BW$6,$E269&gt;=BW$5),60,0)))</f>
        <v/>
      </c>
      <c r="BX269" s="80" t="str">
        <f>IF(OR($A269="",NOT(ISNUMBER($G269))),"",IF(AND($F269&lt;=BX$6,$G269&gt;=BX$5),IF(BX$5&gt;$N269,5,$K269)*10+IF(AND($F269&gt;=BX$5,$F269&lt;=BX$6),IF(AND($G269&gt;=BX$5,$G269&lt;=BX$6),5,IF($L269=1,2,1)),IF(AND($G269&gt;=BX$5,$G269&lt;=BX$6),IF($M269&gt;0,4,3),0)),IF(AND($D269&lt;=BX$6,$E269&gt;=BX$5),60,0)))</f>
        <v/>
      </c>
      <c r="BY269" s="80" t="str">
        <f>IF(OR($A269="",NOT(ISNUMBER($G269))),"",IF(AND($F269&lt;=BY$6,$G269&gt;=BY$5),IF(BY$5&gt;$N269,5,$K269)*10+IF(AND($F269&gt;=BY$5,$F269&lt;=BY$6),IF(AND($G269&gt;=BY$5,$G269&lt;=BY$6),5,IF($L269=1,2,1)),IF(AND($G269&gt;=BY$5,$G269&lt;=BY$6),IF($M269&gt;0,4,3),0)),IF(AND($D269&lt;=BY$6,$E269&gt;=BY$5),60,0)))</f>
        <v/>
      </c>
      <c r="BZ269" s="80" t="str">
        <f>IF(OR($A269="",NOT(ISNUMBER($G269))),"",IF(AND($F269&lt;=BZ$6,$G269&gt;=BZ$5),IF(BZ$5&gt;$N269,5,$K269)*10+IF(AND($F269&gt;=BZ$5,$F269&lt;=BZ$6),IF(AND($G269&gt;=BZ$5,$G269&lt;=BZ$6),5,IF($L269=1,2,1)),IF(AND($G269&gt;=BZ$5,$G269&lt;=BZ$6),IF($M269&gt;0,4,3),0)),IF(AND($D269&lt;=BZ$6,$E269&gt;=BZ$5),60,0)))</f>
        <v/>
      </c>
      <c r="CA269" s="80" t="str">
        <f>IF(OR($A269="",NOT(ISNUMBER($G269))),"",IF(AND($F269&lt;=CA$6,$G269&gt;=CA$5),IF(CA$5&gt;$N269,5,$K269)*10+IF(AND($F269&gt;=CA$5,$F269&lt;=CA$6),IF(AND($G269&gt;=CA$5,$G269&lt;=CA$6),5,IF($L269=1,2,1)),IF(AND($G269&gt;=CA$5,$G269&lt;=CA$6),IF($M269&gt;0,4,3),0)),IF(AND($D269&lt;=CA$6,$E269&gt;=CA$5),60,0)))</f>
        <v/>
      </c>
      <c r="CB269" s="80" t="str">
        <f>IF(OR($A269="",NOT(ISNUMBER($G269))),"",IF(AND($F269&lt;=CB$6,$G269&gt;=CB$5),IF(CB$5&gt;$N269,5,$K269)*10+IF(AND($F269&gt;=CB$5,$F269&lt;=CB$6),IF(AND($G269&gt;=CB$5,$G269&lt;=CB$6),5,IF($L269=1,2,1)),IF(AND($G269&gt;=CB$5,$G269&lt;=CB$6),IF($M269&gt;0,4,3),0)),IF(AND($D269&lt;=CB$6,$E269&gt;=CB$5),60,0)))</f>
        <v/>
      </c>
      <c r="CC269" s="80" t="str">
        <f>IF(OR($A269="",NOT(ISNUMBER($G269))),"",IF(AND($F269&lt;=CC$6,$G269&gt;=CC$5),IF(CC$5&gt;$N269,5,$K269)*10+IF(AND($F269&gt;=CC$5,$F269&lt;=CC$6),IF(AND($G269&gt;=CC$5,$G269&lt;=CC$6),5,IF($L269=1,2,1)),IF(AND($G269&gt;=CC$5,$G269&lt;=CC$6),IF($M269&gt;0,4,3),0)),IF(AND($D269&lt;=CC$6,$E269&gt;=CC$5),60,0)))</f>
        <v/>
      </c>
      <c r="CD269" s="80" t="str">
        <f>IF(OR($A269="",NOT(ISNUMBER($G269))),"",IF(AND($F269&lt;=CD$6,$G269&gt;=CD$5),IF(CD$5&gt;$N269,5,$K269)*10+IF(AND($F269&gt;=CD$5,$F269&lt;=CD$6),IF(AND($G269&gt;=CD$5,$G269&lt;=CD$6),5,IF($L269=1,2,1)),IF(AND($G269&gt;=CD$5,$G269&lt;=CD$6),IF($M269&gt;0,4,3),0)),IF(AND($D269&lt;=CD$6,$E269&gt;=CD$5),60,0)))</f>
        <v/>
      </c>
      <c r="CE269" s="80" t="str">
        <f>IF(OR($A269="",NOT(ISNUMBER($G269))),"",IF(AND($F269&lt;=CE$6,$G269&gt;=CE$5),IF(CE$5&gt;$N269,5,$K269)*10+IF(AND($F269&gt;=CE$5,$F269&lt;=CE$6),IF(AND($G269&gt;=CE$5,$G269&lt;=CE$6),5,IF($L269=1,2,1)),IF(AND($G269&gt;=CE$5,$G269&lt;=CE$6),IF($M269&gt;0,4,3),0)),IF(AND($D269&lt;=CE$6,$E269&gt;=CE$5),60,0)))</f>
        <v/>
      </c>
      <c r="CF269" s="80" t="str">
        <f>IF(OR($A269="",NOT(ISNUMBER($G269))),"",IF(AND($F269&lt;=CF$6,$G269&gt;=CF$5),IF(CF$5&gt;$N269,5,$K269)*10+IF(AND($F269&gt;=CF$5,$F269&lt;=CF$6),IF(AND($G269&gt;=CF$5,$G269&lt;=CF$6),5,IF($L269=1,2,1)),IF(AND($G269&gt;=CF$5,$G269&lt;=CF$6),IF($M269&gt;0,4,3),0)),IF(AND($D269&lt;=CF$6,$E269&gt;=CF$5),60,0)))</f>
        <v/>
      </c>
      <c r="CG269" s="80" t="str">
        <f>IF(OR($A269="",NOT(ISNUMBER($G269))),"",IF(AND($F269&lt;=CG$6,$G269&gt;=CG$5),IF(CG$5&gt;$N269,5,$K269)*10+IF(AND($F269&gt;=CG$5,$F269&lt;=CG$6),IF(AND($G269&gt;=CG$5,$G269&lt;=CG$6),5,IF($L269=1,2,1)),IF(AND($G269&gt;=CG$5,$G269&lt;=CG$6),IF($M269&gt;0,4,3),0)),IF(AND($D269&lt;=CG$6,$E269&gt;=CG$5),60,0)))</f>
        <v/>
      </c>
      <c r="CH269" s="80" t="str">
        <f>IF(OR($A269="",NOT(ISNUMBER($G269))),"",IF(AND($F269&lt;=CH$6,$G269&gt;=CH$5),IF(CH$5&gt;$N269,5,$K269)*10+IF(AND($F269&gt;=CH$5,$F269&lt;=CH$6),IF(AND($G269&gt;=CH$5,$G269&lt;=CH$6),5,IF($L269=1,2,1)),IF(AND($G269&gt;=CH$5,$G269&lt;=CH$6),IF($M269&gt;0,4,3),0)),IF(AND($D269&lt;=CH$6,$E269&gt;=CH$5),60,0)))</f>
        <v/>
      </c>
      <c r="CI269" s="80" t="str">
        <f>IF(OR($A269="",NOT(ISNUMBER($G269))),"",IF(AND($F269&lt;=CI$6,$G269&gt;=CI$5),IF(CI$5&gt;$N269,5,$K269)*10+IF(AND($F269&gt;=CI$5,$F269&lt;=CI$6),IF(AND($G269&gt;=CI$5,$G269&lt;=CI$6),5,IF($L269=1,2,1)),IF(AND($G269&gt;=CI$5,$G269&lt;=CI$6),IF($M269&gt;0,4,3),0)),IF(AND($D269&lt;=CI$6,$E269&gt;=CI$5),60,0)))</f>
        <v/>
      </c>
      <c r="CJ269" s="80" t="str">
        <f>IF(OR($A269="",NOT(ISNUMBER($G269))),"",IF(AND($F269&lt;=CJ$6,$G269&gt;=CJ$5),IF(CJ$5&gt;$N269,5,$K269)*10+IF(AND($F269&gt;=CJ$5,$F269&lt;=CJ$6),IF(AND($G269&gt;=CJ$5,$G269&lt;=CJ$6),5,IF($L269=1,2,1)),IF(AND($G269&gt;=CJ$5,$G269&lt;=CJ$6),IF($M269&gt;0,4,3),0)),IF(AND($D269&lt;=CJ$6,$E269&gt;=CJ$5),60,0)))</f>
        <v/>
      </c>
      <c r="CK269" s="80" t="str">
        <f>IF(OR($A269="",NOT(ISNUMBER($G269))),"",IF(AND($F269&lt;=CK$6,$G269&gt;=CK$5),IF(CK$5&gt;$N269,5,$K269)*10+IF(AND($F269&gt;=CK$5,$F269&lt;=CK$6),IF(AND($G269&gt;=CK$5,$G269&lt;=CK$6),5,IF($L269=1,2,1)),IF(AND($G269&gt;=CK$5,$G269&lt;=CK$6),IF($M269&gt;0,4,3),0)),IF(AND($D269&lt;=CK$6,$E269&gt;=CK$5),60,0)))</f>
        <v/>
      </c>
      <c r="CL269" s="80" t="str">
        <f>IF(OR($A269="",NOT(ISNUMBER($G269))),"",IF(AND($F269&lt;=CL$6,$G269&gt;=CL$5),IF(CL$5&gt;$N269,5,$K269)*10+IF(AND($F269&gt;=CL$5,$F269&lt;=CL$6),IF(AND($G269&gt;=CL$5,$G269&lt;=CL$6),5,IF($L269=1,2,1)),IF(AND($G269&gt;=CL$5,$G269&lt;=CL$6),IF($M269&gt;0,4,3),0)),IF(AND($D269&lt;=CL$6,$E269&gt;=CL$5),60,0)))</f>
        <v/>
      </c>
      <c r="CM269" s="80" t="str">
        <f>IF(OR($A269="",NOT(ISNUMBER($G269))),"",IF(AND($F269&lt;=CM$6,$G269&gt;=CM$5),IF(CM$5&gt;$N269,5,$K269)*10+IF(AND($F269&gt;=CM$5,$F269&lt;=CM$6),IF(AND($G269&gt;=CM$5,$G269&lt;=CM$6),5,IF($L269=1,2,1)),IF(AND($G269&gt;=CM$5,$G269&lt;=CM$6),IF($M269&gt;0,4,3),0)),IF(AND($D269&lt;=CM$6,$E269&gt;=CM$5),60,0)))</f>
        <v/>
      </c>
      <c r="CN269" s="80" t="str">
        <f>IF(OR($A269="",NOT(ISNUMBER($G269))),"",IF(AND($F269&lt;=CN$6,$G269&gt;=CN$5),IF(CN$5&gt;$N269,5,$K269)*10+IF(AND($F269&gt;=CN$5,$F269&lt;=CN$6),IF(AND($G269&gt;=CN$5,$G269&lt;=CN$6),5,IF($L269=1,2,1)),IF(AND($G269&gt;=CN$5,$G269&lt;=CN$6),IF($M269&gt;0,4,3),0)),IF(AND($D269&lt;=CN$6,$E269&gt;=CN$5),60,0)))</f>
        <v/>
      </c>
      <c r="CO269" s="80" t="str">
        <f>IF(OR($A269="",NOT(ISNUMBER($G269))),"",IF(AND($F269&lt;=CO$6,$G269&gt;=CO$5),IF(CO$5&gt;$N269,5,$K269)*10+IF(AND($F269&gt;=CO$5,$F269&lt;=CO$6),IF(AND($G269&gt;=CO$5,$G269&lt;=CO$6),5,IF($L269=1,2,1)),IF(AND($G269&gt;=CO$5,$G269&lt;=CO$6),IF($M269&gt;0,4,3),0)),IF(AND($D269&lt;=CO$6,$E269&gt;=CO$5),60,0)))</f>
        <v/>
      </c>
      <c r="CP269" s="80" t="str">
        <f>IF(OR($A269="",NOT(ISNUMBER($G269))),"",IF(AND($F269&lt;=CP$6,$G269&gt;=CP$5),IF(CP$5&gt;$N269,5,$K269)*10+IF(AND($F269&gt;=CP$5,$F269&lt;=CP$6),IF(AND($G269&gt;=CP$5,$G269&lt;=CP$6),5,IF($L269=1,2,1)),IF(AND($G269&gt;=CP$5,$G269&lt;=CP$6),IF($M269&gt;0,4,3),0)),IF(AND($D269&lt;=CP$6,$E269&gt;=CP$5),60,0)))</f>
        <v/>
      </c>
      <c r="CQ269" s="80" t="str">
        <f>IF(OR($A269="",NOT(ISNUMBER($G269))),"",IF(AND($F269&lt;=CQ$6,$G269&gt;=CQ$5),IF(CQ$5&gt;$N269,5,$K269)*10+IF(AND($F269&gt;=CQ$5,$F269&lt;=CQ$6),IF(AND($G269&gt;=CQ$5,$G269&lt;=CQ$6),5,IF($L269=1,2,1)),IF(AND($G269&gt;=CQ$5,$G269&lt;=CQ$6),IF($M269&gt;0,4,3),0)),IF(AND($D269&lt;=CQ$6,$E269&gt;=CQ$5),60,0)))</f>
        <v/>
      </c>
      <c r="CR269" s="80" t="str">
        <f>IF(OR($A269="",NOT(ISNUMBER($G269))),"",IF(AND($F269&lt;=CR$6,$G269&gt;=CR$5),IF(CR$5&gt;$N269,5,$K269)*10+IF(AND($F269&gt;=CR$5,$F269&lt;=CR$6),IF(AND($G269&gt;=CR$5,$G269&lt;=CR$6),5,IF($L269=1,2,1)),IF(AND($G269&gt;=CR$5,$G269&lt;=CR$6),IF($M269&gt;0,4,3),0)),IF(AND($D269&lt;=CR$6,$E269&gt;=CR$5),60,0)))</f>
        <v/>
      </c>
      <c r="CS269" s="80" t="str">
        <f>IF(OR($A269="",NOT(ISNUMBER($G269))),"",IF(AND($F269&lt;=CS$6,$G269&gt;=CS$5),IF(CS$5&gt;$N269,5,$K269)*10+IF(AND($F269&gt;=CS$5,$F269&lt;=CS$6),IF(AND($G269&gt;=CS$5,$G269&lt;=CS$6),5,IF($L269=1,2,1)),IF(AND($G269&gt;=CS$5,$G269&lt;=CS$6),IF($M269&gt;0,4,3),0)),IF(AND($D269&lt;=CS$6,$E269&gt;=CS$5),60,0)))</f>
        <v/>
      </c>
      <c r="CT269" s="80" t="str">
        <f>IF(OR($A269="",NOT(ISNUMBER($G269))),"",IF(AND($F269&lt;=CT$6,$G269&gt;=CT$5),IF(CT$5&gt;$N269,5,$K269)*10+IF(AND($F269&gt;=CT$5,$F269&lt;=CT$6),IF(AND($G269&gt;=CT$5,$G269&lt;=CT$6),5,IF($L269=1,2,1)),IF(AND($G269&gt;=CT$5,$G269&lt;=CT$6),IF($M269&gt;0,4,3),0)),IF(AND($D269&lt;=CT$6,$E269&gt;=CT$5),60,0)))</f>
        <v/>
      </c>
      <c r="CU269" s="80" t="str">
        <f>IF(OR($A269="",NOT(ISNUMBER($G269))),"",IF(AND($F269&lt;=CU$6,$G269&gt;=CU$5),IF(CU$5&gt;$N269,5,$K269)*10+IF(AND($F269&gt;=CU$5,$F269&lt;=CU$6),IF(AND($G269&gt;=CU$5,$G269&lt;=CU$6),5,IF($L269=1,2,1)),IF(AND($G269&gt;=CU$5,$G269&lt;=CU$6),IF($M269&gt;0,4,3),0)),IF(AND($D269&lt;=CU$6,$E269&gt;=CU$5),60,0)))</f>
        <v/>
      </c>
      <c r="CV269" s="80" t="str">
        <f>IF(OR($A269="",NOT(ISNUMBER($G269))),"",IF(AND($F269&lt;=CV$6,$G269&gt;=CV$5),IF(CV$5&gt;$N269,5,$K269)*10+IF(AND($F269&gt;=CV$5,$F269&lt;=CV$6),IF(AND($G269&gt;=CV$5,$G269&lt;=CV$6),5,IF($L269=1,2,1)),IF(AND($G269&gt;=CV$5,$G269&lt;=CV$6),IF($M269&gt;0,4,3),0)),IF(AND($D269&lt;=CV$6,$E269&gt;=CV$5),60,0)))</f>
        <v/>
      </c>
      <c r="CW269" s="80" t="str">
        <f>IF(OR($A269="",NOT(ISNUMBER($G269))),"",IF(AND($F269&lt;=CW$6,$G269&gt;=CW$5),IF(CW$5&gt;$N269,5,$K269)*10+IF(AND($F269&gt;=CW$5,$F269&lt;=CW$6),IF(AND($G269&gt;=CW$5,$G269&lt;=CW$6),5,IF($L269=1,2,1)),IF(AND($G269&gt;=CW$5,$G269&lt;=CW$6),IF($M269&gt;0,4,3),0)),IF(AND($D269&lt;=CW$6,$E269&gt;=CW$5),60,0)))</f>
        <v/>
      </c>
      <c r="CX269" s="80" t="str">
        <f>IF(OR($A269="",NOT(ISNUMBER($G269))),"",IF(AND($F269&lt;=CX$6,$G269&gt;=CX$5),IF(CX$5&gt;$N269,5,$K269)*10+IF(AND($F269&gt;=CX$5,$F269&lt;=CX$6),IF(AND($G269&gt;=CX$5,$G269&lt;=CX$6),5,IF($L269=1,2,1)),IF(AND($G269&gt;=CX$5,$G269&lt;=CX$6),IF($M269&gt;0,4,3),0)),IF(AND($D269&lt;=CX$6,$E269&gt;=CX$5),60,0)))</f>
        <v/>
      </c>
      <c r="CY269" s="80" t="str">
        <f>IF(OR($A269="",NOT(ISNUMBER($G269))),"",IF(AND($F269&lt;=CY$6,$G269&gt;=CY$5),IF(CY$5&gt;$N269,5,$K269)*10+IF(AND($F269&gt;=CY$5,$F269&lt;=CY$6),IF(AND($G269&gt;=CY$5,$G269&lt;=CY$6),5,IF($L269=1,2,1)),IF(AND($G269&gt;=CY$5,$G269&lt;=CY$6),IF($M269&gt;0,4,3),0)),IF(AND($D269&lt;=CY$6,$E269&gt;=CY$5),60,0)))</f>
        <v/>
      </c>
      <c r="CZ269" s="80" t="str">
        <f>IF(OR($A269="",NOT(ISNUMBER($G269))),"",IF(AND($F269&lt;=CZ$6,$G269&gt;=CZ$5),IF(CZ$5&gt;$N269,5,$K269)*10+IF(AND($F269&gt;=CZ$5,$F269&lt;=CZ$6),IF(AND($G269&gt;=CZ$5,$G269&lt;=CZ$6),5,IF($L269=1,2,1)),IF(AND($G269&gt;=CZ$5,$G269&lt;=CZ$6),IF($M269&gt;0,4,3),0)),IF(AND($D269&lt;=CZ$6,$E269&gt;=CZ$5),60,0)))</f>
        <v/>
      </c>
      <c r="DA269" s="80" t="str">
        <f>IF(OR($A269="",NOT(ISNUMBER($G269))),"",IF(AND($F269&lt;=DA$6,$G269&gt;=DA$5),IF(DA$5&gt;$N269,5,$K269)*10+IF(AND($F269&gt;=DA$5,$F269&lt;=DA$6),IF(AND($G269&gt;=DA$5,$G269&lt;=DA$6),5,IF($L269=1,2,1)),IF(AND($G269&gt;=DA$5,$G269&lt;=DA$6),IF($M269&gt;0,4,3),0)),IF(AND($D269&lt;=DA$6,$E269&gt;=DA$5),60,0)))</f>
        <v/>
      </c>
      <c r="DB269" s="80" t="str">
        <f>IF(OR($A269="",NOT(ISNUMBER($G269))),"",IF(AND($F269&lt;=DB$6,$G269&gt;=DB$5),IF(DB$5&gt;$N269,5,$K269)*10+IF(AND($F269&gt;=DB$5,$F269&lt;=DB$6),IF(AND($G269&gt;=DB$5,$G269&lt;=DB$6),5,IF($L269=1,2,1)),IF(AND($G269&gt;=DB$5,$G269&lt;=DB$6),IF($M269&gt;0,4,3),0)),IF(AND($D269&lt;=DB$6,$E269&gt;=DB$5),60,0)))</f>
        <v/>
      </c>
      <c r="DC269" s="80" t="str">
        <f>IF(OR($A269="",NOT(ISNUMBER($G269))),"",IF(AND($F269&lt;=DC$6,$G269&gt;=DC$5),IF(DC$5&gt;$N269,5,$K269)*10+IF(AND($F269&gt;=DC$5,$F269&lt;=DC$6),IF(AND($G269&gt;=DC$5,$G269&lt;=DC$6),5,IF($L269=1,2,1)),IF(AND($G269&gt;=DC$5,$G269&lt;=DC$6),IF($M269&gt;0,4,3),0)),IF(AND($D269&lt;=DC$6,$E269&gt;=DC$5),60,0)))</f>
        <v/>
      </c>
      <c r="DD269" s="80" t="str">
        <f>IF(OR($A269="",NOT(ISNUMBER($G269))),"",IF(AND($F269&lt;=DD$6,$G269&gt;=DD$5),IF(DD$5&gt;$N269,5,$K269)*10+IF(AND($F269&gt;=DD$5,$F269&lt;=DD$6),IF(AND($G269&gt;=DD$5,$G269&lt;=DD$6),5,IF($L269=1,2,1)),IF(AND($G269&gt;=DD$5,$G269&lt;=DD$6),IF($M269&gt;0,4,3),0)),IF(AND($D269&lt;=DD$6,$E269&gt;=DD$5),60,0)))</f>
        <v/>
      </c>
      <c r="DE269" s="80" t="str">
        <f>IF(OR($A269="",NOT(ISNUMBER($G269))),"",IF(AND($F269&lt;=DE$6,$G269&gt;=DE$5),IF(DE$5&gt;$N269,5,$K269)*10+IF(AND($F269&gt;=DE$5,$F269&lt;=DE$6),IF(AND($G269&gt;=DE$5,$G269&lt;=DE$6),5,IF($L269=1,2,1)),IF(AND($G269&gt;=DE$5,$G269&lt;=DE$6),IF($M269&gt;0,4,3),0)),IF(AND($D269&lt;=DE$6,$E269&gt;=DE$5),60,0)))</f>
        <v/>
      </c>
      <c r="DF269" s="80" t="str">
        <f>IF(OR($A269="",NOT(ISNUMBER($G269))),"",IF(AND($F269&lt;=DF$6,$G269&gt;=DF$5),IF(DF$5&gt;$N269,5,$K269)*10+IF(AND($F269&gt;=DF$5,$F269&lt;=DF$6),IF(AND($G269&gt;=DF$5,$G269&lt;=DF$6),5,IF($L269=1,2,1)),IF(AND($G269&gt;=DF$5,$G269&lt;=DF$6),IF($M269&gt;0,4,3),0)),IF(AND($D269&lt;=DF$6,$E269&gt;=DF$5),60,0)))</f>
        <v/>
      </c>
      <c r="DG269" s="80" t="str">
        <f>IF(OR($A269="",NOT(ISNUMBER($G269))),"",IF(AND($F269&lt;=DG$6,$G269&gt;=DG$5),IF(DG$5&gt;$N269,5,$K269)*10+IF(AND($F269&gt;=DG$5,$F269&lt;=DG$6),IF(AND($G269&gt;=DG$5,$G269&lt;=DG$6),5,IF($L269=1,2,1)),IF(AND($G269&gt;=DG$5,$G269&lt;=DG$6),IF($M269&gt;0,4,3),0)),IF(AND($D269&lt;=DG$6,$E269&gt;=DG$5),60,0)))</f>
        <v/>
      </c>
      <c r="DH269" s="80" t="str">
        <f>IF(OR($A269="",NOT(ISNUMBER($G269))),"",IF(AND($F269&lt;=DH$6,$G269&gt;=DH$5),IF(DH$5&gt;$N269,5,$K269)*10+IF(AND($F269&gt;=DH$5,$F269&lt;=DH$6),IF(AND($G269&gt;=DH$5,$G269&lt;=DH$6),5,IF($L269=1,2,1)),IF(AND($G269&gt;=DH$5,$G269&lt;=DH$6),IF($M269&gt;0,4,3),0)),IF(AND($D269&lt;=DH$6,$E269&gt;=DH$5),60,0)))</f>
        <v/>
      </c>
      <c r="DI269" s="80" t="str">
        <f>IF(OR($A269="",NOT(ISNUMBER($G269))),"",IF(AND($F269&lt;=DI$6,$G269&gt;=DI$5),IF(DI$5&gt;$N269,5,$K269)*10+IF(AND($F269&gt;=DI$5,$F269&lt;=DI$6),IF(AND($G269&gt;=DI$5,$G269&lt;=DI$6),5,IF($L269=1,2,1)),IF(AND($G269&gt;=DI$5,$G269&lt;=DI$6),IF($M269&gt;0,4,3),0)),IF(AND($D269&lt;=DI$6,$E269&gt;=DI$5),60,0)))</f>
        <v/>
      </c>
      <c r="DJ269" s="80" t="str">
        <f>IF(OR($A269="",NOT(ISNUMBER($G269))),"",IF(AND($F269&lt;=DJ$6,$G269&gt;=DJ$5),IF(DJ$5&gt;$N269,5,$K269)*10+IF(AND($F269&gt;=DJ$5,$F269&lt;=DJ$6),IF(AND($G269&gt;=DJ$5,$G269&lt;=DJ$6),5,IF($L269=1,2,1)),IF(AND($G269&gt;=DJ$5,$G269&lt;=DJ$6),IF($M269&gt;0,4,3),0)),IF(AND($D269&lt;=DJ$6,$E269&gt;=DJ$5),60,0)))</f>
        <v/>
      </c>
      <c r="DK269" s="80" t="str">
        <f>IF(OR($A269="",NOT(ISNUMBER($G269))),"",IF(AND($F269&lt;=DK$6,$G269&gt;=DK$5),IF(DK$5&gt;$N269,5,$K269)*10+IF(AND($F269&gt;=DK$5,$F269&lt;=DK$6),IF(AND($G269&gt;=DK$5,$G269&lt;=DK$6),5,IF($L269=1,2,1)),IF(AND($G269&gt;=DK$5,$G269&lt;=DK$6),IF($M269&gt;0,4,3),0)),IF(AND($D269&lt;=DK$6,$E269&gt;=DK$5),60,0)))</f>
        <v/>
      </c>
      <c r="DL269" s="80" t="str">
        <f>IF(OR($A269="",NOT(ISNUMBER($G269))),"",IF(AND($F269&lt;=DL$6,$G269&gt;=DL$5),IF(DL$5&gt;$N269,5,$K269)*10+IF(AND($F269&gt;=DL$5,$F269&lt;=DL$6),IF(AND($G269&gt;=DL$5,$G269&lt;=DL$6),5,IF($L269=1,2,1)),IF(AND($G269&gt;=DL$5,$G269&lt;=DL$6),IF($M269&gt;0,4,3),0)),IF(AND($D269&lt;=DL$6,$E269&gt;=DL$5),60,0)))</f>
        <v/>
      </c>
      <c r="DM269" s="80" t="str">
        <f>IF(OR($A269="",NOT(ISNUMBER($G269))),"",IF(AND($F269&lt;=DM$6,$G269&gt;=DM$5),IF(DM$5&gt;$N269,5,$K269)*10+IF(AND($F269&gt;=DM$5,$F269&lt;=DM$6),IF(AND($G269&gt;=DM$5,$G269&lt;=DM$6),5,IF($L269=1,2,1)),IF(AND($G269&gt;=DM$5,$G269&lt;=DM$6),IF($M269&gt;0,4,3),0)),IF(AND($D269&lt;=DM$6,$E269&gt;=DM$5),60,0)))</f>
        <v/>
      </c>
      <c r="DN269" s="80" t="str">
        <f>IF(OR($A269="",NOT(ISNUMBER($G269))),"",IF(AND($F269&lt;=DN$6,$G269&gt;=DN$5),IF(DN$5&gt;$N269,5,$K269)*10+IF(AND($F269&gt;=DN$5,$F269&lt;=DN$6),IF(AND($G269&gt;=DN$5,$G269&lt;=DN$6),5,IF($L269=1,2,1)),IF(AND($G269&gt;=DN$5,$G269&lt;=DN$6),IF($M269&gt;0,4,3),0)),IF(AND($D269&lt;=DN$6,$E269&gt;=DN$5),60,0)))</f>
        <v/>
      </c>
      <c r="DO269" s="80" t="str">
        <f>IF(OR($A269="",NOT(ISNUMBER($G269))),"",IF(AND($F269&lt;=DO$6,$G269&gt;=DO$5),IF(DO$5&gt;$N269,5,$K269)*10+IF(AND($F269&gt;=DO$5,$F269&lt;=DO$6),IF(AND($G269&gt;=DO$5,$G269&lt;=DO$6),5,IF($L269=1,2,1)),IF(AND($G269&gt;=DO$5,$G269&lt;=DO$6),IF($M269&gt;0,4,3),0)),IF(AND($D269&lt;=DO$6,$E269&gt;=DO$5),60,0)))</f>
        <v/>
      </c>
      <c r="DP269" s="80" t="str">
        <f>IF(OR($A269="",NOT(ISNUMBER($G269))),"",IF(AND($F269&lt;=DP$6,$G269&gt;=DP$5),IF(DP$5&gt;$N269,5,$K269)*10+IF(AND($F269&gt;=DP$5,$F269&lt;=DP$6),IF(AND($G269&gt;=DP$5,$G269&lt;=DP$6),5,IF($L269=1,2,1)),IF(AND($G269&gt;=DP$5,$G269&lt;=DP$6),IF($M269&gt;0,4,3),0)),IF(AND($D269&lt;=DP$6,$E269&gt;=DP$5),60,0)))</f>
        <v/>
      </c>
      <c r="DQ269" s="80" t="str">
        <f>IF(OR($A269="",NOT(ISNUMBER($G269))),"",IF(AND($F269&lt;=DQ$6,$G269&gt;=DQ$5),IF(DQ$5&gt;$N269,5,$K269)*10+IF(AND($F269&gt;=DQ$5,$F269&lt;=DQ$6),IF(AND($G269&gt;=DQ$5,$G269&lt;=DQ$6),5,IF($L269=1,2,1)),IF(AND($G269&gt;=DQ$5,$G269&lt;=DQ$6),IF($M269&gt;0,4,3),0)),IF(AND($D269&lt;=DQ$6,$E269&gt;=DQ$5),60,0)))</f>
        <v/>
      </c>
      <c r="DR269" s="80" t="str">
        <f>IF(OR($A269="",NOT(ISNUMBER($G269))),"",IF(AND($F269&lt;=DR$6,$G269&gt;=DR$5),IF(DR$5&gt;$N269,5,$K269)*10+IF(AND($F269&gt;=DR$5,$F269&lt;=DR$6),IF(AND($G269&gt;=DR$5,$G269&lt;=DR$6),5,IF($L269=1,2,1)),IF(AND($G269&gt;=DR$5,$G269&lt;=DR$6),IF($M269&gt;0,4,3),0)),IF(AND($D269&lt;=DR$6,$E269&gt;=DR$5),60,0)))</f>
        <v/>
      </c>
      <c r="DS269" s="80" t="str">
        <f>IF(OR($A269="",NOT(ISNUMBER($G269))),"",IF(AND($F269&lt;=DS$6,$G269&gt;=DS$5),IF(DS$5&gt;$N269,5,$K269)*10+IF(AND($F269&gt;=DS$5,$F269&lt;=DS$6),IF(AND($G269&gt;=DS$5,$G269&lt;=DS$6),5,IF($L269=1,2,1)),IF(AND($G269&gt;=DS$5,$G269&lt;=DS$6),IF($M269&gt;0,4,3),0)),IF(AND($D269&lt;=DS$6,$E269&gt;=DS$5),60,0)))</f>
        <v/>
      </c>
      <c r="DT269" s="80" t="str">
        <f>IF(OR($A269="",NOT(ISNUMBER($G269))),"",IF(AND($F269&lt;=DT$6,$G269&gt;=DT$5),IF(DT$5&gt;$N269,5,$K269)*10+IF(AND($F269&gt;=DT$5,$F269&lt;=DT$6),IF(AND($G269&gt;=DT$5,$G269&lt;=DT$6),5,IF($L269=1,2,1)),IF(AND($G269&gt;=DT$5,$G269&lt;=DT$6),IF($M269&gt;0,4,3),0)),IF(AND($D269&lt;=DT$6,$E269&gt;=DT$5),60,0)))</f>
        <v/>
      </c>
      <c r="DU269" s="80" t="str">
        <f>IF(OR($A269="",NOT(ISNUMBER($G269))),"",IF(AND($F269&lt;=DU$6,$G269&gt;=DU$5),IF(DU$5&gt;$N269,5,$K269)*10+IF(AND($F269&gt;=DU$5,$F269&lt;=DU$6),IF(AND($G269&gt;=DU$5,$G269&lt;=DU$6),5,IF($L269=1,2,1)),IF(AND($G269&gt;=DU$5,$G269&lt;=DU$6),IF($M269&gt;0,4,3),0)),IF(AND($D269&lt;=DU$6,$E269&gt;=DU$5),60,0)))</f>
        <v/>
      </c>
      <c r="DV269" s="80" t="str">
        <f>IF(OR($A269="",NOT(ISNUMBER($G269))),"",IF(AND($F269&lt;=DV$6,$G269&gt;=DV$5),IF(DV$5&gt;$N269,5,$K269)*10+IF(AND($F269&gt;=DV$5,$F269&lt;=DV$6),IF(AND($G269&gt;=DV$5,$G269&lt;=DV$6),5,IF($L269=1,2,1)),IF(AND($G269&gt;=DV$5,$G269&lt;=DV$6),IF($M269&gt;0,4,3),0)),IF(AND($D269&lt;=DV$6,$E269&gt;=DV$5),60,0)))</f>
        <v/>
      </c>
      <c r="DW269" s="80" t="str">
        <f>IF(OR($A269="",NOT(ISNUMBER($G269))),"",IF(AND($F269&lt;=DW$6,$G269&gt;=DW$5),IF(DW$5&gt;$N269,5,$K269)*10+IF(AND($F269&gt;=DW$5,$F269&lt;=DW$6),IF(AND($G269&gt;=DW$5,$G269&lt;=DW$6),5,IF($L269=1,2,1)),IF(AND($G269&gt;=DW$5,$G269&lt;=DW$6),IF($M269&gt;0,4,3),0)),IF(AND($D269&lt;=DW$6,$E269&gt;=DW$5),60,0)))</f>
        <v/>
      </c>
      <c r="DX269" s="80" t="str">
        <f>IF(OR($A269="",NOT(ISNUMBER($G269))),"",IF(AND($F269&lt;=DX$6,$G269&gt;=DX$5),IF(DX$5&gt;$N269,5,$K269)*10+IF(AND($F269&gt;=DX$5,$F269&lt;=DX$6),IF(AND($G269&gt;=DX$5,$G269&lt;=DX$6),5,IF($L269=1,2,1)),IF(AND($G269&gt;=DX$5,$G269&lt;=DX$6),IF($M269&gt;0,4,3),0)),IF(AND($D269&lt;=DX$6,$E269&gt;=DX$5),60,0)))</f>
        <v/>
      </c>
      <c r="DY269" s="80" t="str">
        <f>IF(OR($A269="",NOT(ISNUMBER($G269))),"",IF(AND($F269&lt;=DY$6,$G269&gt;=DY$5),IF(DY$5&gt;$N269,5,$K269)*10+IF(AND($F269&gt;=DY$5,$F269&lt;=DY$6),IF(AND($G269&gt;=DY$5,$G269&lt;=DY$6),5,IF($L269=1,2,1)),IF(AND($G269&gt;=DY$5,$G269&lt;=DY$6),IF($M269&gt;0,4,3),0)),IF(AND($D269&lt;=DY$6,$E269&gt;=DY$5),60,0)))</f>
        <v/>
      </c>
      <c r="DZ269" s="80" t="str">
        <f>IF(OR($A269="",NOT(ISNUMBER($G269))),"",IF(AND($F269&lt;=DZ$6,$G269&gt;=DZ$5),IF(DZ$5&gt;$N269,5,$K269)*10+IF(AND($F269&gt;=DZ$5,$F269&lt;=DZ$6),IF(AND($G269&gt;=DZ$5,$G269&lt;=DZ$6),5,IF($L269=1,2,1)),IF(AND($G269&gt;=DZ$5,$G269&lt;=DZ$6),IF($M269&gt;0,4,3),0)),IF(AND($D269&lt;=DZ$6,$E269&gt;=DZ$5),60,0)))</f>
        <v/>
      </c>
      <c r="EA269" s="80" t="str">
        <f>IF(OR($A269="",NOT(ISNUMBER($G269))),"",IF(AND($F269&lt;=EA$6,$G269&gt;=EA$5),IF(EA$5&gt;$N269,5,$K269)*10+IF(AND($F269&gt;=EA$5,$F269&lt;=EA$6),IF(AND($G269&gt;=EA$5,$G269&lt;=EA$6),5,IF($L269=1,2,1)),IF(AND($G269&gt;=EA$5,$G269&lt;=EA$6),IF($M269&gt;0,4,3),0)),IF(AND($D269&lt;=EA$6,$E269&gt;=EA$5),60,0)))</f>
        <v/>
      </c>
      <c r="EB269" s="80" t="str">
        <f>IF(OR($A269="",NOT(ISNUMBER($G269))),"",IF(AND($F269&lt;=EB$6,$G269&gt;=EB$5),IF(EB$5&gt;$N269,5,$K269)*10+IF(AND($F269&gt;=EB$5,$F269&lt;=EB$6),IF(AND($G269&gt;=EB$5,$G269&lt;=EB$6),5,IF($L269=1,2,1)),IF(AND($G269&gt;=EB$5,$G269&lt;=EB$6),IF($M269&gt;0,4,3),0)),IF(AND($D269&lt;=EB$6,$E269&gt;=EB$5),60,0)))</f>
        <v/>
      </c>
      <c r="EC269" s="80" t="str">
        <f>IF(OR($A269="",NOT(ISNUMBER($G269))),"",IF(AND($F269&lt;=EC$6,$G269&gt;=EC$5),IF(EC$5&gt;$N269,5,$K269)*10+IF(AND($F269&gt;=EC$5,$F269&lt;=EC$6),IF(AND($G269&gt;=EC$5,$G269&lt;=EC$6),5,IF($L269=1,2,1)),IF(AND($G269&gt;=EC$5,$G269&lt;=EC$6),IF($M269&gt;0,4,3),0)),IF(AND($D269&lt;=EC$6,$E269&gt;=EC$5),60,0)))</f>
        <v/>
      </c>
      <c r="ED269" s="80" t="str">
        <f>IF(OR($A269="",NOT(ISNUMBER($G269))),"",IF(AND($F269&lt;=ED$6,$G269&gt;=ED$5),IF(ED$5&gt;$N269,5,$K269)*10+IF(AND($F269&gt;=ED$5,$F269&lt;=ED$6),IF(AND($G269&gt;=ED$5,$G269&lt;=ED$6),5,IF($L269=1,2,1)),IF(AND($G269&gt;=ED$5,$G269&lt;=ED$6),IF($M269&gt;0,4,3),0)),IF(AND($D269&lt;=ED$6,$E269&gt;=ED$5),60,0)))</f>
        <v/>
      </c>
    </row>
    <row r="270" ht="18" customHeight="1">
      <c r="A270" s="52" t="str">
        <f>IF(Tasks!$B270="","",Tasks!$A270)</f>
        <v/>
      </c>
      <c r="B270" s="78" t="str">
        <f>IF(Tasks!$B270="","",Tasks!$B270)</f>
        <v/>
      </c>
      <c r="C270" s="25" t="str">
        <f>IF($B270="","",IF(AND(Tasks!$D270="",Tasks!$G270=""),"-",IF(Tasks!$D270="","",Tasks!$D270&amp;IF(OR(Tasks!$E270="",Tasks!$E270="FS"),IF(N(Tasks!$F270)=0,"","FS"),Tasks!$E270)&amp;IF(N(Tasks!$F270)=0,"",IF(Tasks!$F270&gt;0,"+","")&amp;Tasks!$F270))&amp;IF(AND(Tasks!$D270&lt;&gt;"",Tasks!$G270&lt;&gt;""),", ","")&amp;IF(Tasks!$G270="","",Tasks!$G270&amp;IF(OR(Tasks!$H270="",Tasks!$H270="FS"),IF(N(Tasks!$I270)=0,"","FS"),Tasks!$H270)&amp;IF(N(Tasks!$I270)=0,"",IF(Tasks!$I270&gt;0,"+","")&amp;Tasks!$I270))))</f>
        <v/>
      </c>
      <c r="D270" s="51" t="str">
        <f>IF(OR($B270="",Tasks!$Q270=""),"",Tasks!$Q270)</f>
        <v/>
      </c>
      <c r="E270" s="51" t="str">
        <f>IF(OR($B270="",Tasks!$R270=""),"",Tasks!$R270)</f>
        <v/>
      </c>
      <c r="F270" s="51" t="str">
        <f>IF(OR($B270="",Tasks!$S270=""),"",Tasks!$S270)</f>
        <v/>
      </c>
      <c r="G270" s="51" t="str">
        <f>IF(OR($B270="",Tasks!$T270=""),"",Tasks!$T270)</f>
        <v/>
      </c>
      <c r="H270" s="52" t="str">
        <f>IF($B270="","",Tasks!$AE270)</f>
        <v/>
      </c>
      <c r="I270" s="79" t="str">
        <f>IF($B270="","",Tasks!$AF270)</f>
        <v/>
      </c>
      <c r="J270" s="53" t="str">
        <f>IF(OR($B270="",Tasks!$V270=""),"",Tasks!$V270)</f>
        <v/>
      </c>
      <c r="K270" s="52" t="str">
        <f>IF($B270="","",Tasks!$AA270)</f>
        <v/>
      </c>
      <c r="L270" s="52" t="str">
        <f>IF($B270="","",Tasks!$AB270)</f>
        <v/>
      </c>
      <c r="M270" s="52" t="str">
        <f>IF($B270="","",Tasks!$Z270)</f>
        <v/>
      </c>
      <c r="N270" s="52" t="str">
        <f>IF(OR($B270="",Tasks!$AG270=""),"",Tasks!$AG270)</f>
        <v/>
      </c>
      <c r="O270" s="80" t="str">
        <f>IF(OR($A270="",NOT(ISNUMBER($G270))),"",IF(AND($F270&lt;=O$6,$G270&gt;=O$5),IF(O$5&gt;$N270,5,$K270)*10+IF(AND($F270&gt;=O$5,$F270&lt;=O$6),IF(AND($G270&gt;=O$5,$G270&lt;=O$6),5,IF($L270=1,2,1)),IF(AND($G270&gt;=O$5,$G270&lt;=O$6),IF($M270&gt;0,4,3),0)),IF(AND($D270&lt;=O$6,$E270&gt;=O$5),60,0)))</f>
        <v/>
      </c>
      <c r="P270" s="80" t="str">
        <f>IF(OR($A270="",NOT(ISNUMBER($G270))),"",IF(AND($F270&lt;=P$6,$G270&gt;=P$5),IF(P$5&gt;$N270,5,$K270)*10+IF(AND($F270&gt;=P$5,$F270&lt;=P$6),IF(AND($G270&gt;=P$5,$G270&lt;=P$6),5,IF($L270=1,2,1)),IF(AND($G270&gt;=P$5,$G270&lt;=P$6),IF($M270&gt;0,4,3),0)),IF(AND($D270&lt;=P$6,$E270&gt;=P$5),60,0)))</f>
        <v/>
      </c>
      <c r="Q270" s="80" t="str">
        <f>IF(OR($A270="",NOT(ISNUMBER($G270))),"",IF(AND($F270&lt;=Q$6,$G270&gt;=Q$5),IF(Q$5&gt;$N270,5,$K270)*10+IF(AND($F270&gt;=Q$5,$F270&lt;=Q$6),IF(AND($G270&gt;=Q$5,$G270&lt;=Q$6),5,IF($L270=1,2,1)),IF(AND($G270&gt;=Q$5,$G270&lt;=Q$6),IF($M270&gt;0,4,3),0)),IF(AND($D270&lt;=Q$6,$E270&gt;=Q$5),60,0)))</f>
        <v/>
      </c>
      <c r="R270" s="80" t="str">
        <f>IF(OR($A270="",NOT(ISNUMBER($G270))),"",IF(AND($F270&lt;=R$6,$G270&gt;=R$5),IF(R$5&gt;$N270,5,$K270)*10+IF(AND($F270&gt;=R$5,$F270&lt;=R$6),IF(AND($G270&gt;=R$5,$G270&lt;=R$6),5,IF($L270=1,2,1)),IF(AND($G270&gt;=R$5,$G270&lt;=R$6),IF($M270&gt;0,4,3),0)),IF(AND($D270&lt;=R$6,$E270&gt;=R$5),60,0)))</f>
        <v/>
      </c>
      <c r="S270" s="80" t="str">
        <f>IF(OR($A270="",NOT(ISNUMBER($G270))),"",IF(AND($F270&lt;=S$6,$G270&gt;=S$5),IF(S$5&gt;$N270,5,$K270)*10+IF(AND($F270&gt;=S$5,$F270&lt;=S$6),IF(AND($G270&gt;=S$5,$G270&lt;=S$6),5,IF($L270=1,2,1)),IF(AND($G270&gt;=S$5,$G270&lt;=S$6),IF($M270&gt;0,4,3),0)),IF(AND($D270&lt;=S$6,$E270&gt;=S$5),60,0)))</f>
        <v/>
      </c>
      <c r="T270" s="80" t="str">
        <f>IF(OR($A270="",NOT(ISNUMBER($G270))),"",IF(AND($F270&lt;=T$6,$G270&gt;=T$5),IF(T$5&gt;$N270,5,$K270)*10+IF(AND($F270&gt;=T$5,$F270&lt;=T$6),IF(AND($G270&gt;=T$5,$G270&lt;=T$6),5,IF($L270=1,2,1)),IF(AND($G270&gt;=T$5,$G270&lt;=T$6),IF($M270&gt;0,4,3),0)),IF(AND($D270&lt;=T$6,$E270&gt;=T$5),60,0)))</f>
        <v/>
      </c>
      <c r="U270" s="80" t="str">
        <f>IF(OR($A270="",NOT(ISNUMBER($G270))),"",IF(AND($F270&lt;=U$6,$G270&gt;=U$5),IF(U$5&gt;$N270,5,$K270)*10+IF(AND($F270&gt;=U$5,$F270&lt;=U$6),IF(AND($G270&gt;=U$5,$G270&lt;=U$6),5,IF($L270=1,2,1)),IF(AND($G270&gt;=U$5,$G270&lt;=U$6),IF($M270&gt;0,4,3),0)),IF(AND($D270&lt;=U$6,$E270&gt;=U$5),60,0)))</f>
        <v/>
      </c>
      <c r="V270" s="80" t="str">
        <f>IF(OR($A270="",NOT(ISNUMBER($G270))),"",IF(AND($F270&lt;=V$6,$G270&gt;=V$5),IF(V$5&gt;$N270,5,$K270)*10+IF(AND($F270&gt;=V$5,$F270&lt;=V$6),IF(AND($G270&gt;=V$5,$G270&lt;=V$6),5,IF($L270=1,2,1)),IF(AND($G270&gt;=V$5,$G270&lt;=V$6),IF($M270&gt;0,4,3),0)),IF(AND($D270&lt;=V$6,$E270&gt;=V$5),60,0)))</f>
        <v/>
      </c>
      <c r="W270" s="80" t="str">
        <f>IF(OR($A270="",NOT(ISNUMBER($G270))),"",IF(AND($F270&lt;=W$6,$G270&gt;=W$5),IF(W$5&gt;$N270,5,$K270)*10+IF(AND($F270&gt;=W$5,$F270&lt;=W$6),IF(AND($G270&gt;=W$5,$G270&lt;=W$6),5,IF($L270=1,2,1)),IF(AND($G270&gt;=W$5,$G270&lt;=W$6),IF($M270&gt;0,4,3),0)),IF(AND($D270&lt;=W$6,$E270&gt;=W$5),60,0)))</f>
        <v/>
      </c>
      <c r="X270" s="80" t="str">
        <f>IF(OR($A270="",NOT(ISNUMBER($G270))),"",IF(AND($F270&lt;=X$6,$G270&gt;=X$5),IF(X$5&gt;$N270,5,$K270)*10+IF(AND($F270&gt;=X$5,$F270&lt;=X$6),IF(AND($G270&gt;=X$5,$G270&lt;=X$6),5,IF($L270=1,2,1)),IF(AND($G270&gt;=X$5,$G270&lt;=X$6),IF($M270&gt;0,4,3),0)),IF(AND($D270&lt;=X$6,$E270&gt;=X$5),60,0)))</f>
        <v/>
      </c>
      <c r="Y270" s="80" t="str">
        <f>IF(OR($A270="",NOT(ISNUMBER($G270))),"",IF(AND($F270&lt;=Y$6,$G270&gt;=Y$5),IF(Y$5&gt;$N270,5,$K270)*10+IF(AND($F270&gt;=Y$5,$F270&lt;=Y$6),IF(AND($G270&gt;=Y$5,$G270&lt;=Y$6),5,IF($L270=1,2,1)),IF(AND($G270&gt;=Y$5,$G270&lt;=Y$6),IF($M270&gt;0,4,3),0)),IF(AND($D270&lt;=Y$6,$E270&gt;=Y$5),60,0)))</f>
        <v/>
      </c>
      <c r="Z270" s="80" t="str">
        <f>IF(OR($A270="",NOT(ISNUMBER($G270))),"",IF(AND($F270&lt;=Z$6,$G270&gt;=Z$5),IF(Z$5&gt;$N270,5,$K270)*10+IF(AND($F270&gt;=Z$5,$F270&lt;=Z$6),IF(AND($G270&gt;=Z$5,$G270&lt;=Z$6),5,IF($L270=1,2,1)),IF(AND($G270&gt;=Z$5,$G270&lt;=Z$6),IF($M270&gt;0,4,3),0)),IF(AND($D270&lt;=Z$6,$E270&gt;=Z$5),60,0)))</f>
        <v/>
      </c>
      <c r="AA270" s="80" t="str">
        <f>IF(OR($A270="",NOT(ISNUMBER($G270))),"",IF(AND($F270&lt;=AA$6,$G270&gt;=AA$5),IF(AA$5&gt;$N270,5,$K270)*10+IF(AND($F270&gt;=AA$5,$F270&lt;=AA$6),IF(AND($G270&gt;=AA$5,$G270&lt;=AA$6),5,IF($L270=1,2,1)),IF(AND($G270&gt;=AA$5,$G270&lt;=AA$6),IF($M270&gt;0,4,3),0)),IF(AND($D270&lt;=AA$6,$E270&gt;=AA$5),60,0)))</f>
        <v/>
      </c>
      <c r="AB270" s="80" t="str">
        <f>IF(OR($A270="",NOT(ISNUMBER($G270))),"",IF(AND($F270&lt;=AB$6,$G270&gt;=AB$5),IF(AB$5&gt;$N270,5,$K270)*10+IF(AND($F270&gt;=AB$5,$F270&lt;=AB$6),IF(AND($G270&gt;=AB$5,$G270&lt;=AB$6),5,IF($L270=1,2,1)),IF(AND($G270&gt;=AB$5,$G270&lt;=AB$6),IF($M270&gt;0,4,3),0)),IF(AND($D270&lt;=AB$6,$E270&gt;=AB$5),60,0)))</f>
        <v/>
      </c>
      <c r="AC270" s="80" t="str">
        <f>IF(OR($A270="",NOT(ISNUMBER($G270))),"",IF(AND($F270&lt;=AC$6,$G270&gt;=AC$5),IF(AC$5&gt;$N270,5,$K270)*10+IF(AND($F270&gt;=AC$5,$F270&lt;=AC$6),IF(AND($G270&gt;=AC$5,$G270&lt;=AC$6),5,IF($L270=1,2,1)),IF(AND($G270&gt;=AC$5,$G270&lt;=AC$6),IF($M270&gt;0,4,3),0)),IF(AND($D270&lt;=AC$6,$E270&gt;=AC$5),60,0)))</f>
        <v/>
      </c>
      <c r="AD270" s="80" t="str">
        <f>IF(OR($A270="",NOT(ISNUMBER($G270))),"",IF(AND($F270&lt;=AD$6,$G270&gt;=AD$5),IF(AD$5&gt;$N270,5,$K270)*10+IF(AND($F270&gt;=AD$5,$F270&lt;=AD$6),IF(AND($G270&gt;=AD$5,$G270&lt;=AD$6),5,IF($L270=1,2,1)),IF(AND($G270&gt;=AD$5,$G270&lt;=AD$6),IF($M270&gt;0,4,3),0)),IF(AND($D270&lt;=AD$6,$E270&gt;=AD$5),60,0)))</f>
        <v/>
      </c>
      <c r="AE270" s="80" t="str">
        <f>IF(OR($A270="",NOT(ISNUMBER($G270))),"",IF(AND($F270&lt;=AE$6,$G270&gt;=AE$5),IF(AE$5&gt;$N270,5,$K270)*10+IF(AND($F270&gt;=AE$5,$F270&lt;=AE$6),IF(AND($G270&gt;=AE$5,$G270&lt;=AE$6),5,IF($L270=1,2,1)),IF(AND($G270&gt;=AE$5,$G270&lt;=AE$6),IF($M270&gt;0,4,3),0)),IF(AND($D270&lt;=AE$6,$E270&gt;=AE$5),60,0)))</f>
        <v/>
      </c>
      <c r="AF270" s="80" t="str">
        <f>IF(OR($A270="",NOT(ISNUMBER($G270))),"",IF(AND($F270&lt;=AF$6,$G270&gt;=AF$5),IF(AF$5&gt;$N270,5,$K270)*10+IF(AND($F270&gt;=AF$5,$F270&lt;=AF$6),IF(AND($G270&gt;=AF$5,$G270&lt;=AF$6),5,IF($L270=1,2,1)),IF(AND($G270&gt;=AF$5,$G270&lt;=AF$6),IF($M270&gt;0,4,3),0)),IF(AND($D270&lt;=AF$6,$E270&gt;=AF$5),60,0)))</f>
        <v/>
      </c>
      <c r="AG270" s="80" t="str">
        <f>IF(OR($A270="",NOT(ISNUMBER($G270))),"",IF(AND($F270&lt;=AG$6,$G270&gt;=AG$5),IF(AG$5&gt;$N270,5,$K270)*10+IF(AND($F270&gt;=AG$5,$F270&lt;=AG$6),IF(AND($G270&gt;=AG$5,$G270&lt;=AG$6),5,IF($L270=1,2,1)),IF(AND($G270&gt;=AG$5,$G270&lt;=AG$6),IF($M270&gt;0,4,3),0)),IF(AND($D270&lt;=AG$6,$E270&gt;=AG$5),60,0)))</f>
        <v/>
      </c>
      <c r="AH270" s="80" t="str">
        <f>IF(OR($A270="",NOT(ISNUMBER($G270))),"",IF(AND($F270&lt;=AH$6,$G270&gt;=AH$5),IF(AH$5&gt;$N270,5,$K270)*10+IF(AND($F270&gt;=AH$5,$F270&lt;=AH$6),IF(AND($G270&gt;=AH$5,$G270&lt;=AH$6),5,IF($L270=1,2,1)),IF(AND($G270&gt;=AH$5,$G270&lt;=AH$6),IF($M270&gt;0,4,3),0)),IF(AND($D270&lt;=AH$6,$E270&gt;=AH$5),60,0)))</f>
        <v/>
      </c>
      <c r="AI270" s="80" t="str">
        <f>IF(OR($A270="",NOT(ISNUMBER($G270))),"",IF(AND($F270&lt;=AI$6,$G270&gt;=AI$5),IF(AI$5&gt;$N270,5,$K270)*10+IF(AND($F270&gt;=AI$5,$F270&lt;=AI$6),IF(AND($G270&gt;=AI$5,$G270&lt;=AI$6),5,IF($L270=1,2,1)),IF(AND($G270&gt;=AI$5,$G270&lt;=AI$6),IF($M270&gt;0,4,3),0)),IF(AND($D270&lt;=AI$6,$E270&gt;=AI$5),60,0)))</f>
        <v/>
      </c>
      <c r="AJ270" s="80" t="str">
        <f>IF(OR($A270="",NOT(ISNUMBER($G270))),"",IF(AND($F270&lt;=AJ$6,$G270&gt;=AJ$5),IF(AJ$5&gt;$N270,5,$K270)*10+IF(AND($F270&gt;=AJ$5,$F270&lt;=AJ$6),IF(AND($G270&gt;=AJ$5,$G270&lt;=AJ$6),5,IF($L270=1,2,1)),IF(AND($G270&gt;=AJ$5,$G270&lt;=AJ$6),IF($M270&gt;0,4,3),0)),IF(AND($D270&lt;=AJ$6,$E270&gt;=AJ$5),60,0)))</f>
        <v/>
      </c>
      <c r="AK270" s="80" t="str">
        <f>IF(OR($A270="",NOT(ISNUMBER($G270))),"",IF(AND($F270&lt;=AK$6,$G270&gt;=AK$5),IF(AK$5&gt;$N270,5,$K270)*10+IF(AND($F270&gt;=AK$5,$F270&lt;=AK$6),IF(AND($G270&gt;=AK$5,$G270&lt;=AK$6),5,IF($L270=1,2,1)),IF(AND($G270&gt;=AK$5,$G270&lt;=AK$6),IF($M270&gt;0,4,3),0)),IF(AND($D270&lt;=AK$6,$E270&gt;=AK$5),60,0)))</f>
        <v/>
      </c>
      <c r="AL270" s="80" t="str">
        <f>IF(OR($A270="",NOT(ISNUMBER($G270))),"",IF(AND($F270&lt;=AL$6,$G270&gt;=AL$5),IF(AL$5&gt;$N270,5,$K270)*10+IF(AND($F270&gt;=AL$5,$F270&lt;=AL$6),IF(AND($G270&gt;=AL$5,$G270&lt;=AL$6),5,IF($L270=1,2,1)),IF(AND($G270&gt;=AL$5,$G270&lt;=AL$6),IF($M270&gt;0,4,3),0)),IF(AND($D270&lt;=AL$6,$E270&gt;=AL$5),60,0)))</f>
        <v/>
      </c>
      <c r="AM270" s="80" t="str">
        <f>IF(OR($A270="",NOT(ISNUMBER($G270))),"",IF(AND($F270&lt;=AM$6,$G270&gt;=AM$5),IF(AM$5&gt;$N270,5,$K270)*10+IF(AND($F270&gt;=AM$5,$F270&lt;=AM$6),IF(AND($G270&gt;=AM$5,$G270&lt;=AM$6),5,IF($L270=1,2,1)),IF(AND($G270&gt;=AM$5,$G270&lt;=AM$6),IF($M270&gt;0,4,3),0)),IF(AND($D270&lt;=AM$6,$E270&gt;=AM$5),60,0)))</f>
        <v/>
      </c>
      <c r="AN270" s="80" t="str">
        <f>IF(OR($A270="",NOT(ISNUMBER($G270))),"",IF(AND($F270&lt;=AN$6,$G270&gt;=AN$5),IF(AN$5&gt;$N270,5,$K270)*10+IF(AND($F270&gt;=AN$5,$F270&lt;=AN$6),IF(AND($G270&gt;=AN$5,$G270&lt;=AN$6),5,IF($L270=1,2,1)),IF(AND($G270&gt;=AN$5,$G270&lt;=AN$6),IF($M270&gt;0,4,3),0)),IF(AND($D270&lt;=AN$6,$E270&gt;=AN$5),60,0)))</f>
        <v/>
      </c>
      <c r="AO270" s="80" t="str">
        <f>IF(OR($A270="",NOT(ISNUMBER($G270))),"",IF(AND($F270&lt;=AO$6,$G270&gt;=AO$5),IF(AO$5&gt;$N270,5,$K270)*10+IF(AND($F270&gt;=AO$5,$F270&lt;=AO$6),IF(AND($G270&gt;=AO$5,$G270&lt;=AO$6),5,IF($L270=1,2,1)),IF(AND($G270&gt;=AO$5,$G270&lt;=AO$6),IF($M270&gt;0,4,3),0)),IF(AND($D270&lt;=AO$6,$E270&gt;=AO$5),60,0)))</f>
        <v/>
      </c>
      <c r="AP270" s="80" t="str">
        <f>IF(OR($A270="",NOT(ISNUMBER($G270))),"",IF(AND($F270&lt;=AP$6,$G270&gt;=AP$5),IF(AP$5&gt;$N270,5,$K270)*10+IF(AND($F270&gt;=AP$5,$F270&lt;=AP$6),IF(AND($G270&gt;=AP$5,$G270&lt;=AP$6),5,IF($L270=1,2,1)),IF(AND($G270&gt;=AP$5,$G270&lt;=AP$6),IF($M270&gt;0,4,3),0)),IF(AND($D270&lt;=AP$6,$E270&gt;=AP$5),60,0)))</f>
        <v/>
      </c>
      <c r="AQ270" s="80" t="str">
        <f>IF(OR($A270="",NOT(ISNUMBER($G270))),"",IF(AND($F270&lt;=AQ$6,$G270&gt;=AQ$5),IF(AQ$5&gt;$N270,5,$K270)*10+IF(AND($F270&gt;=AQ$5,$F270&lt;=AQ$6),IF(AND($G270&gt;=AQ$5,$G270&lt;=AQ$6),5,IF($L270=1,2,1)),IF(AND($G270&gt;=AQ$5,$G270&lt;=AQ$6),IF($M270&gt;0,4,3),0)),IF(AND($D270&lt;=AQ$6,$E270&gt;=AQ$5),60,0)))</f>
        <v/>
      </c>
      <c r="AR270" s="80" t="str">
        <f>IF(OR($A270="",NOT(ISNUMBER($G270))),"",IF(AND($F270&lt;=AR$6,$G270&gt;=AR$5),IF(AR$5&gt;$N270,5,$K270)*10+IF(AND($F270&gt;=AR$5,$F270&lt;=AR$6),IF(AND($G270&gt;=AR$5,$G270&lt;=AR$6),5,IF($L270=1,2,1)),IF(AND($G270&gt;=AR$5,$G270&lt;=AR$6),IF($M270&gt;0,4,3),0)),IF(AND($D270&lt;=AR$6,$E270&gt;=AR$5),60,0)))</f>
        <v/>
      </c>
      <c r="AS270" s="80" t="str">
        <f>IF(OR($A270="",NOT(ISNUMBER($G270))),"",IF(AND($F270&lt;=AS$6,$G270&gt;=AS$5),IF(AS$5&gt;$N270,5,$K270)*10+IF(AND($F270&gt;=AS$5,$F270&lt;=AS$6),IF(AND($G270&gt;=AS$5,$G270&lt;=AS$6),5,IF($L270=1,2,1)),IF(AND($G270&gt;=AS$5,$G270&lt;=AS$6),IF($M270&gt;0,4,3),0)),IF(AND($D270&lt;=AS$6,$E270&gt;=AS$5),60,0)))</f>
        <v/>
      </c>
      <c r="AT270" s="80" t="str">
        <f>IF(OR($A270="",NOT(ISNUMBER($G270))),"",IF(AND($F270&lt;=AT$6,$G270&gt;=AT$5),IF(AT$5&gt;$N270,5,$K270)*10+IF(AND($F270&gt;=AT$5,$F270&lt;=AT$6),IF(AND($G270&gt;=AT$5,$G270&lt;=AT$6),5,IF($L270=1,2,1)),IF(AND($G270&gt;=AT$5,$G270&lt;=AT$6),IF($M270&gt;0,4,3),0)),IF(AND($D270&lt;=AT$6,$E270&gt;=AT$5),60,0)))</f>
        <v/>
      </c>
      <c r="AU270" s="80" t="str">
        <f>IF(OR($A270="",NOT(ISNUMBER($G270))),"",IF(AND($F270&lt;=AU$6,$G270&gt;=AU$5),IF(AU$5&gt;$N270,5,$K270)*10+IF(AND($F270&gt;=AU$5,$F270&lt;=AU$6),IF(AND($G270&gt;=AU$5,$G270&lt;=AU$6),5,IF($L270=1,2,1)),IF(AND($G270&gt;=AU$5,$G270&lt;=AU$6),IF($M270&gt;0,4,3),0)),IF(AND($D270&lt;=AU$6,$E270&gt;=AU$5),60,0)))</f>
        <v/>
      </c>
      <c r="AV270" s="80" t="str">
        <f>IF(OR($A270="",NOT(ISNUMBER($G270))),"",IF(AND($F270&lt;=AV$6,$G270&gt;=AV$5),IF(AV$5&gt;$N270,5,$K270)*10+IF(AND($F270&gt;=AV$5,$F270&lt;=AV$6),IF(AND($G270&gt;=AV$5,$G270&lt;=AV$6),5,IF($L270=1,2,1)),IF(AND($G270&gt;=AV$5,$G270&lt;=AV$6),IF($M270&gt;0,4,3),0)),IF(AND($D270&lt;=AV$6,$E270&gt;=AV$5),60,0)))</f>
        <v/>
      </c>
      <c r="AW270" s="80" t="str">
        <f>IF(OR($A270="",NOT(ISNUMBER($G270))),"",IF(AND($F270&lt;=AW$6,$G270&gt;=AW$5),IF(AW$5&gt;$N270,5,$K270)*10+IF(AND($F270&gt;=AW$5,$F270&lt;=AW$6),IF(AND($G270&gt;=AW$5,$G270&lt;=AW$6),5,IF($L270=1,2,1)),IF(AND($G270&gt;=AW$5,$G270&lt;=AW$6),IF($M270&gt;0,4,3),0)),IF(AND($D270&lt;=AW$6,$E270&gt;=AW$5),60,0)))</f>
        <v/>
      </c>
      <c r="AX270" s="80" t="str">
        <f>IF(OR($A270="",NOT(ISNUMBER($G270))),"",IF(AND($F270&lt;=AX$6,$G270&gt;=AX$5),IF(AX$5&gt;$N270,5,$K270)*10+IF(AND($F270&gt;=AX$5,$F270&lt;=AX$6),IF(AND($G270&gt;=AX$5,$G270&lt;=AX$6),5,IF($L270=1,2,1)),IF(AND($G270&gt;=AX$5,$G270&lt;=AX$6),IF($M270&gt;0,4,3),0)),IF(AND($D270&lt;=AX$6,$E270&gt;=AX$5),60,0)))</f>
        <v/>
      </c>
      <c r="AY270" s="80" t="str">
        <f>IF(OR($A270="",NOT(ISNUMBER($G270))),"",IF(AND($F270&lt;=AY$6,$G270&gt;=AY$5),IF(AY$5&gt;$N270,5,$K270)*10+IF(AND($F270&gt;=AY$5,$F270&lt;=AY$6),IF(AND($G270&gt;=AY$5,$G270&lt;=AY$6),5,IF($L270=1,2,1)),IF(AND($G270&gt;=AY$5,$G270&lt;=AY$6),IF($M270&gt;0,4,3),0)),IF(AND($D270&lt;=AY$6,$E270&gt;=AY$5),60,0)))</f>
        <v/>
      </c>
      <c r="AZ270" s="80" t="str">
        <f>IF(OR($A270="",NOT(ISNUMBER($G270))),"",IF(AND($F270&lt;=AZ$6,$G270&gt;=AZ$5),IF(AZ$5&gt;$N270,5,$K270)*10+IF(AND($F270&gt;=AZ$5,$F270&lt;=AZ$6),IF(AND($G270&gt;=AZ$5,$G270&lt;=AZ$6),5,IF($L270=1,2,1)),IF(AND($G270&gt;=AZ$5,$G270&lt;=AZ$6),IF($M270&gt;0,4,3),0)),IF(AND($D270&lt;=AZ$6,$E270&gt;=AZ$5),60,0)))</f>
        <v/>
      </c>
      <c r="BA270" s="80" t="str">
        <f>IF(OR($A270="",NOT(ISNUMBER($G270))),"",IF(AND($F270&lt;=BA$6,$G270&gt;=BA$5),IF(BA$5&gt;$N270,5,$K270)*10+IF(AND($F270&gt;=BA$5,$F270&lt;=BA$6),IF(AND($G270&gt;=BA$5,$G270&lt;=BA$6),5,IF($L270=1,2,1)),IF(AND($G270&gt;=BA$5,$G270&lt;=BA$6),IF($M270&gt;0,4,3),0)),IF(AND($D270&lt;=BA$6,$E270&gt;=BA$5),60,0)))</f>
        <v/>
      </c>
      <c r="BB270" s="80" t="str">
        <f>IF(OR($A270="",NOT(ISNUMBER($G270))),"",IF(AND($F270&lt;=BB$6,$G270&gt;=BB$5),IF(BB$5&gt;$N270,5,$K270)*10+IF(AND($F270&gt;=BB$5,$F270&lt;=BB$6),IF(AND($G270&gt;=BB$5,$G270&lt;=BB$6),5,IF($L270=1,2,1)),IF(AND($G270&gt;=BB$5,$G270&lt;=BB$6),IF($M270&gt;0,4,3),0)),IF(AND($D270&lt;=BB$6,$E270&gt;=BB$5),60,0)))</f>
        <v/>
      </c>
      <c r="BC270" s="80" t="str">
        <f>IF(OR($A270="",NOT(ISNUMBER($G270))),"",IF(AND($F270&lt;=BC$6,$G270&gt;=BC$5),IF(BC$5&gt;$N270,5,$K270)*10+IF(AND($F270&gt;=BC$5,$F270&lt;=BC$6),IF(AND($G270&gt;=BC$5,$G270&lt;=BC$6),5,IF($L270=1,2,1)),IF(AND($G270&gt;=BC$5,$G270&lt;=BC$6),IF($M270&gt;0,4,3),0)),IF(AND($D270&lt;=BC$6,$E270&gt;=BC$5),60,0)))</f>
        <v/>
      </c>
      <c r="BD270" s="80" t="str">
        <f>IF(OR($A270="",NOT(ISNUMBER($G270))),"",IF(AND($F270&lt;=BD$6,$G270&gt;=BD$5),IF(BD$5&gt;$N270,5,$K270)*10+IF(AND($F270&gt;=BD$5,$F270&lt;=BD$6),IF(AND($G270&gt;=BD$5,$G270&lt;=BD$6),5,IF($L270=1,2,1)),IF(AND($G270&gt;=BD$5,$G270&lt;=BD$6),IF($M270&gt;0,4,3),0)),IF(AND($D270&lt;=BD$6,$E270&gt;=BD$5),60,0)))</f>
        <v/>
      </c>
      <c r="BE270" s="80" t="str">
        <f>IF(OR($A270="",NOT(ISNUMBER($G270))),"",IF(AND($F270&lt;=BE$6,$G270&gt;=BE$5),IF(BE$5&gt;$N270,5,$K270)*10+IF(AND($F270&gt;=BE$5,$F270&lt;=BE$6),IF(AND($G270&gt;=BE$5,$G270&lt;=BE$6),5,IF($L270=1,2,1)),IF(AND($G270&gt;=BE$5,$G270&lt;=BE$6),IF($M270&gt;0,4,3),0)),IF(AND($D270&lt;=BE$6,$E270&gt;=BE$5),60,0)))</f>
        <v/>
      </c>
      <c r="BF270" s="80" t="str">
        <f>IF(OR($A270="",NOT(ISNUMBER($G270))),"",IF(AND($F270&lt;=BF$6,$G270&gt;=BF$5),IF(BF$5&gt;$N270,5,$K270)*10+IF(AND($F270&gt;=BF$5,$F270&lt;=BF$6),IF(AND($G270&gt;=BF$5,$G270&lt;=BF$6),5,IF($L270=1,2,1)),IF(AND($G270&gt;=BF$5,$G270&lt;=BF$6),IF($M270&gt;0,4,3),0)),IF(AND($D270&lt;=BF$6,$E270&gt;=BF$5),60,0)))</f>
        <v/>
      </c>
      <c r="BG270" s="80" t="str">
        <f>IF(OR($A270="",NOT(ISNUMBER($G270))),"",IF(AND($F270&lt;=BG$6,$G270&gt;=BG$5),IF(BG$5&gt;$N270,5,$K270)*10+IF(AND($F270&gt;=BG$5,$F270&lt;=BG$6),IF(AND($G270&gt;=BG$5,$G270&lt;=BG$6),5,IF($L270=1,2,1)),IF(AND($G270&gt;=BG$5,$G270&lt;=BG$6),IF($M270&gt;0,4,3),0)),IF(AND($D270&lt;=BG$6,$E270&gt;=BG$5),60,0)))</f>
        <v/>
      </c>
      <c r="BH270" s="80" t="str">
        <f>IF(OR($A270="",NOT(ISNUMBER($G270))),"",IF(AND($F270&lt;=BH$6,$G270&gt;=BH$5),IF(BH$5&gt;$N270,5,$K270)*10+IF(AND($F270&gt;=BH$5,$F270&lt;=BH$6),IF(AND($G270&gt;=BH$5,$G270&lt;=BH$6),5,IF($L270=1,2,1)),IF(AND($G270&gt;=BH$5,$G270&lt;=BH$6),IF($M270&gt;0,4,3),0)),IF(AND($D270&lt;=BH$6,$E270&gt;=BH$5),60,0)))</f>
        <v/>
      </c>
      <c r="BI270" s="80" t="str">
        <f>IF(OR($A270="",NOT(ISNUMBER($G270))),"",IF(AND($F270&lt;=BI$6,$G270&gt;=BI$5),IF(BI$5&gt;$N270,5,$K270)*10+IF(AND($F270&gt;=BI$5,$F270&lt;=BI$6),IF(AND($G270&gt;=BI$5,$G270&lt;=BI$6),5,IF($L270=1,2,1)),IF(AND($G270&gt;=BI$5,$G270&lt;=BI$6),IF($M270&gt;0,4,3),0)),IF(AND($D270&lt;=BI$6,$E270&gt;=BI$5),60,0)))</f>
        <v/>
      </c>
      <c r="BJ270" s="80" t="str">
        <f>IF(OR($A270="",NOT(ISNUMBER($G270))),"",IF(AND($F270&lt;=BJ$6,$G270&gt;=BJ$5),IF(BJ$5&gt;$N270,5,$K270)*10+IF(AND($F270&gt;=BJ$5,$F270&lt;=BJ$6),IF(AND($G270&gt;=BJ$5,$G270&lt;=BJ$6),5,IF($L270=1,2,1)),IF(AND($G270&gt;=BJ$5,$G270&lt;=BJ$6),IF($M270&gt;0,4,3),0)),IF(AND($D270&lt;=BJ$6,$E270&gt;=BJ$5),60,0)))</f>
        <v/>
      </c>
      <c r="BK270" s="80" t="str">
        <f>IF(OR($A270="",NOT(ISNUMBER($G270))),"",IF(AND($F270&lt;=BK$6,$G270&gt;=BK$5),IF(BK$5&gt;$N270,5,$K270)*10+IF(AND($F270&gt;=BK$5,$F270&lt;=BK$6),IF(AND($G270&gt;=BK$5,$G270&lt;=BK$6),5,IF($L270=1,2,1)),IF(AND($G270&gt;=BK$5,$G270&lt;=BK$6),IF($M270&gt;0,4,3),0)),IF(AND($D270&lt;=BK$6,$E270&gt;=BK$5),60,0)))</f>
        <v/>
      </c>
      <c r="BL270" s="80" t="str">
        <f>IF(OR($A270="",NOT(ISNUMBER($G270))),"",IF(AND($F270&lt;=BL$6,$G270&gt;=BL$5),IF(BL$5&gt;$N270,5,$K270)*10+IF(AND($F270&gt;=BL$5,$F270&lt;=BL$6),IF(AND($G270&gt;=BL$5,$G270&lt;=BL$6),5,IF($L270=1,2,1)),IF(AND($G270&gt;=BL$5,$G270&lt;=BL$6),IF($M270&gt;0,4,3),0)),IF(AND($D270&lt;=BL$6,$E270&gt;=BL$5),60,0)))</f>
        <v/>
      </c>
      <c r="BM270" s="80" t="str">
        <f>IF(OR($A270="",NOT(ISNUMBER($G270))),"",IF(AND($F270&lt;=BM$6,$G270&gt;=BM$5),IF(BM$5&gt;$N270,5,$K270)*10+IF(AND($F270&gt;=BM$5,$F270&lt;=BM$6),IF(AND($G270&gt;=BM$5,$G270&lt;=BM$6),5,IF($L270=1,2,1)),IF(AND($G270&gt;=BM$5,$G270&lt;=BM$6),IF($M270&gt;0,4,3),0)),IF(AND($D270&lt;=BM$6,$E270&gt;=BM$5),60,0)))</f>
        <v/>
      </c>
      <c r="BN270" s="80" t="str">
        <f>IF(OR($A270="",NOT(ISNUMBER($G270))),"",IF(AND($F270&lt;=BN$6,$G270&gt;=BN$5),IF(BN$5&gt;$N270,5,$K270)*10+IF(AND($F270&gt;=BN$5,$F270&lt;=BN$6),IF(AND($G270&gt;=BN$5,$G270&lt;=BN$6),5,IF($L270=1,2,1)),IF(AND($G270&gt;=BN$5,$G270&lt;=BN$6),IF($M270&gt;0,4,3),0)),IF(AND($D270&lt;=BN$6,$E270&gt;=BN$5),60,0)))</f>
        <v/>
      </c>
      <c r="BO270" s="80" t="str">
        <f>IF(OR($A270="",NOT(ISNUMBER($G270))),"",IF(AND($F270&lt;=BO$6,$G270&gt;=BO$5),IF(BO$5&gt;$N270,5,$K270)*10+IF(AND($F270&gt;=BO$5,$F270&lt;=BO$6),IF(AND($G270&gt;=BO$5,$G270&lt;=BO$6),5,IF($L270=1,2,1)),IF(AND($G270&gt;=BO$5,$G270&lt;=BO$6),IF($M270&gt;0,4,3),0)),IF(AND($D270&lt;=BO$6,$E270&gt;=BO$5),60,0)))</f>
        <v/>
      </c>
      <c r="BP270" s="80" t="str">
        <f>IF(OR($A270="",NOT(ISNUMBER($G270))),"",IF(AND($F270&lt;=BP$6,$G270&gt;=BP$5),IF(BP$5&gt;$N270,5,$K270)*10+IF(AND($F270&gt;=BP$5,$F270&lt;=BP$6),IF(AND($G270&gt;=BP$5,$G270&lt;=BP$6),5,IF($L270=1,2,1)),IF(AND($G270&gt;=BP$5,$G270&lt;=BP$6),IF($M270&gt;0,4,3),0)),IF(AND($D270&lt;=BP$6,$E270&gt;=BP$5),60,0)))</f>
        <v/>
      </c>
      <c r="BQ270" s="80" t="str">
        <f>IF(OR($A270="",NOT(ISNUMBER($G270))),"",IF(AND($F270&lt;=BQ$6,$G270&gt;=BQ$5),IF(BQ$5&gt;$N270,5,$K270)*10+IF(AND($F270&gt;=BQ$5,$F270&lt;=BQ$6),IF(AND($G270&gt;=BQ$5,$G270&lt;=BQ$6),5,IF($L270=1,2,1)),IF(AND($G270&gt;=BQ$5,$G270&lt;=BQ$6),IF($M270&gt;0,4,3),0)),IF(AND($D270&lt;=BQ$6,$E270&gt;=BQ$5),60,0)))</f>
        <v/>
      </c>
      <c r="BR270" s="80" t="str">
        <f>IF(OR($A270="",NOT(ISNUMBER($G270))),"",IF(AND($F270&lt;=BR$6,$G270&gt;=BR$5),IF(BR$5&gt;$N270,5,$K270)*10+IF(AND($F270&gt;=BR$5,$F270&lt;=BR$6),IF(AND($G270&gt;=BR$5,$G270&lt;=BR$6),5,IF($L270=1,2,1)),IF(AND($G270&gt;=BR$5,$G270&lt;=BR$6),IF($M270&gt;0,4,3),0)),IF(AND($D270&lt;=BR$6,$E270&gt;=BR$5),60,0)))</f>
        <v/>
      </c>
      <c r="BS270" s="80" t="str">
        <f>IF(OR($A270="",NOT(ISNUMBER($G270))),"",IF(AND($F270&lt;=BS$6,$G270&gt;=BS$5),IF(BS$5&gt;$N270,5,$K270)*10+IF(AND($F270&gt;=BS$5,$F270&lt;=BS$6),IF(AND($G270&gt;=BS$5,$G270&lt;=BS$6),5,IF($L270=1,2,1)),IF(AND($G270&gt;=BS$5,$G270&lt;=BS$6),IF($M270&gt;0,4,3),0)),IF(AND($D270&lt;=BS$6,$E270&gt;=BS$5),60,0)))</f>
        <v/>
      </c>
      <c r="BT270" s="80" t="str">
        <f>IF(OR($A270="",NOT(ISNUMBER($G270))),"",IF(AND($F270&lt;=BT$6,$G270&gt;=BT$5),IF(BT$5&gt;$N270,5,$K270)*10+IF(AND($F270&gt;=BT$5,$F270&lt;=BT$6),IF(AND($G270&gt;=BT$5,$G270&lt;=BT$6),5,IF($L270=1,2,1)),IF(AND($G270&gt;=BT$5,$G270&lt;=BT$6),IF($M270&gt;0,4,3),0)),IF(AND($D270&lt;=BT$6,$E270&gt;=BT$5),60,0)))</f>
        <v/>
      </c>
      <c r="BU270" s="80" t="str">
        <f>IF(OR($A270="",NOT(ISNUMBER($G270))),"",IF(AND($F270&lt;=BU$6,$G270&gt;=BU$5),IF(BU$5&gt;$N270,5,$K270)*10+IF(AND($F270&gt;=BU$5,$F270&lt;=BU$6),IF(AND($G270&gt;=BU$5,$G270&lt;=BU$6),5,IF($L270=1,2,1)),IF(AND($G270&gt;=BU$5,$G270&lt;=BU$6),IF($M270&gt;0,4,3),0)),IF(AND($D270&lt;=BU$6,$E270&gt;=BU$5),60,0)))</f>
        <v/>
      </c>
      <c r="BV270" s="80" t="str">
        <f>IF(OR($A270="",NOT(ISNUMBER($G270))),"",IF(AND($F270&lt;=BV$6,$G270&gt;=BV$5),IF(BV$5&gt;$N270,5,$K270)*10+IF(AND($F270&gt;=BV$5,$F270&lt;=BV$6),IF(AND($G270&gt;=BV$5,$G270&lt;=BV$6),5,IF($L270=1,2,1)),IF(AND($G270&gt;=BV$5,$G270&lt;=BV$6),IF($M270&gt;0,4,3),0)),IF(AND($D270&lt;=BV$6,$E270&gt;=BV$5),60,0)))</f>
        <v/>
      </c>
      <c r="BW270" s="80" t="str">
        <f>IF(OR($A270="",NOT(ISNUMBER($G270))),"",IF(AND($F270&lt;=BW$6,$G270&gt;=BW$5),IF(BW$5&gt;$N270,5,$K270)*10+IF(AND($F270&gt;=BW$5,$F270&lt;=BW$6),IF(AND($G270&gt;=BW$5,$G270&lt;=BW$6),5,IF($L270=1,2,1)),IF(AND($G270&gt;=BW$5,$G270&lt;=BW$6),IF($M270&gt;0,4,3),0)),IF(AND($D270&lt;=BW$6,$E270&gt;=BW$5),60,0)))</f>
        <v/>
      </c>
      <c r="BX270" s="80" t="str">
        <f>IF(OR($A270="",NOT(ISNUMBER($G270))),"",IF(AND($F270&lt;=BX$6,$G270&gt;=BX$5),IF(BX$5&gt;$N270,5,$K270)*10+IF(AND($F270&gt;=BX$5,$F270&lt;=BX$6),IF(AND($G270&gt;=BX$5,$G270&lt;=BX$6),5,IF($L270=1,2,1)),IF(AND($G270&gt;=BX$5,$G270&lt;=BX$6),IF($M270&gt;0,4,3),0)),IF(AND($D270&lt;=BX$6,$E270&gt;=BX$5),60,0)))</f>
        <v/>
      </c>
      <c r="BY270" s="80" t="str">
        <f>IF(OR($A270="",NOT(ISNUMBER($G270))),"",IF(AND($F270&lt;=BY$6,$G270&gt;=BY$5),IF(BY$5&gt;$N270,5,$K270)*10+IF(AND($F270&gt;=BY$5,$F270&lt;=BY$6),IF(AND($G270&gt;=BY$5,$G270&lt;=BY$6),5,IF($L270=1,2,1)),IF(AND($G270&gt;=BY$5,$G270&lt;=BY$6),IF($M270&gt;0,4,3),0)),IF(AND($D270&lt;=BY$6,$E270&gt;=BY$5),60,0)))</f>
        <v/>
      </c>
      <c r="BZ270" s="80" t="str">
        <f>IF(OR($A270="",NOT(ISNUMBER($G270))),"",IF(AND($F270&lt;=BZ$6,$G270&gt;=BZ$5),IF(BZ$5&gt;$N270,5,$K270)*10+IF(AND($F270&gt;=BZ$5,$F270&lt;=BZ$6),IF(AND($G270&gt;=BZ$5,$G270&lt;=BZ$6),5,IF($L270=1,2,1)),IF(AND($G270&gt;=BZ$5,$G270&lt;=BZ$6),IF($M270&gt;0,4,3),0)),IF(AND($D270&lt;=BZ$6,$E270&gt;=BZ$5),60,0)))</f>
        <v/>
      </c>
      <c r="CA270" s="80" t="str">
        <f>IF(OR($A270="",NOT(ISNUMBER($G270))),"",IF(AND($F270&lt;=CA$6,$G270&gt;=CA$5),IF(CA$5&gt;$N270,5,$K270)*10+IF(AND($F270&gt;=CA$5,$F270&lt;=CA$6),IF(AND($G270&gt;=CA$5,$G270&lt;=CA$6),5,IF($L270=1,2,1)),IF(AND($G270&gt;=CA$5,$G270&lt;=CA$6),IF($M270&gt;0,4,3),0)),IF(AND($D270&lt;=CA$6,$E270&gt;=CA$5),60,0)))</f>
        <v/>
      </c>
      <c r="CB270" s="80" t="str">
        <f>IF(OR($A270="",NOT(ISNUMBER($G270))),"",IF(AND($F270&lt;=CB$6,$G270&gt;=CB$5),IF(CB$5&gt;$N270,5,$K270)*10+IF(AND($F270&gt;=CB$5,$F270&lt;=CB$6),IF(AND($G270&gt;=CB$5,$G270&lt;=CB$6),5,IF($L270=1,2,1)),IF(AND($G270&gt;=CB$5,$G270&lt;=CB$6),IF($M270&gt;0,4,3),0)),IF(AND($D270&lt;=CB$6,$E270&gt;=CB$5),60,0)))</f>
        <v/>
      </c>
      <c r="CC270" s="80" t="str">
        <f>IF(OR($A270="",NOT(ISNUMBER($G270))),"",IF(AND($F270&lt;=CC$6,$G270&gt;=CC$5),IF(CC$5&gt;$N270,5,$K270)*10+IF(AND($F270&gt;=CC$5,$F270&lt;=CC$6),IF(AND($G270&gt;=CC$5,$G270&lt;=CC$6),5,IF($L270=1,2,1)),IF(AND($G270&gt;=CC$5,$G270&lt;=CC$6),IF($M270&gt;0,4,3),0)),IF(AND($D270&lt;=CC$6,$E270&gt;=CC$5),60,0)))</f>
        <v/>
      </c>
      <c r="CD270" s="80" t="str">
        <f>IF(OR($A270="",NOT(ISNUMBER($G270))),"",IF(AND($F270&lt;=CD$6,$G270&gt;=CD$5),IF(CD$5&gt;$N270,5,$K270)*10+IF(AND($F270&gt;=CD$5,$F270&lt;=CD$6),IF(AND($G270&gt;=CD$5,$G270&lt;=CD$6),5,IF($L270=1,2,1)),IF(AND($G270&gt;=CD$5,$G270&lt;=CD$6),IF($M270&gt;0,4,3),0)),IF(AND($D270&lt;=CD$6,$E270&gt;=CD$5),60,0)))</f>
        <v/>
      </c>
      <c r="CE270" s="80" t="str">
        <f>IF(OR($A270="",NOT(ISNUMBER($G270))),"",IF(AND($F270&lt;=CE$6,$G270&gt;=CE$5),IF(CE$5&gt;$N270,5,$K270)*10+IF(AND($F270&gt;=CE$5,$F270&lt;=CE$6),IF(AND($G270&gt;=CE$5,$G270&lt;=CE$6),5,IF($L270=1,2,1)),IF(AND($G270&gt;=CE$5,$G270&lt;=CE$6),IF($M270&gt;0,4,3),0)),IF(AND($D270&lt;=CE$6,$E270&gt;=CE$5),60,0)))</f>
        <v/>
      </c>
      <c r="CF270" s="80" t="str">
        <f>IF(OR($A270="",NOT(ISNUMBER($G270))),"",IF(AND($F270&lt;=CF$6,$G270&gt;=CF$5),IF(CF$5&gt;$N270,5,$K270)*10+IF(AND($F270&gt;=CF$5,$F270&lt;=CF$6),IF(AND($G270&gt;=CF$5,$G270&lt;=CF$6),5,IF($L270=1,2,1)),IF(AND($G270&gt;=CF$5,$G270&lt;=CF$6),IF($M270&gt;0,4,3),0)),IF(AND($D270&lt;=CF$6,$E270&gt;=CF$5),60,0)))</f>
        <v/>
      </c>
      <c r="CG270" s="80" t="str">
        <f>IF(OR($A270="",NOT(ISNUMBER($G270))),"",IF(AND($F270&lt;=CG$6,$G270&gt;=CG$5),IF(CG$5&gt;$N270,5,$K270)*10+IF(AND($F270&gt;=CG$5,$F270&lt;=CG$6),IF(AND($G270&gt;=CG$5,$G270&lt;=CG$6),5,IF($L270=1,2,1)),IF(AND($G270&gt;=CG$5,$G270&lt;=CG$6),IF($M270&gt;0,4,3),0)),IF(AND($D270&lt;=CG$6,$E270&gt;=CG$5),60,0)))</f>
        <v/>
      </c>
      <c r="CH270" s="80" t="str">
        <f>IF(OR($A270="",NOT(ISNUMBER($G270))),"",IF(AND($F270&lt;=CH$6,$G270&gt;=CH$5),IF(CH$5&gt;$N270,5,$K270)*10+IF(AND($F270&gt;=CH$5,$F270&lt;=CH$6),IF(AND($G270&gt;=CH$5,$G270&lt;=CH$6),5,IF($L270=1,2,1)),IF(AND($G270&gt;=CH$5,$G270&lt;=CH$6),IF($M270&gt;0,4,3),0)),IF(AND($D270&lt;=CH$6,$E270&gt;=CH$5),60,0)))</f>
        <v/>
      </c>
      <c r="CI270" s="80" t="str">
        <f>IF(OR($A270="",NOT(ISNUMBER($G270))),"",IF(AND($F270&lt;=CI$6,$G270&gt;=CI$5),IF(CI$5&gt;$N270,5,$K270)*10+IF(AND($F270&gt;=CI$5,$F270&lt;=CI$6),IF(AND($G270&gt;=CI$5,$G270&lt;=CI$6),5,IF($L270=1,2,1)),IF(AND($G270&gt;=CI$5,$G270&lt;=CI$6),IF($M270&gt;0,4,3),0)),IF(AND($D270&lt;=CI$6,$E270&gt;=CI$5),60,0)))</f>
        <v/>
      </c>
      <c r="CJ270" s="80" t="str">
        <f>IF(OR($A270="",NOT(ISNUMBER($G270))),"",IF(AND($F270&lt;=CJ$6,$G270&gt;=CJ$5),IF(CJ$5&gt;$N270,5,$K270)*10+IF(AND($F270&gt;=CJ$5,$F270&lt;=CJ$6),IF(AND($G270&gt;=CJ$5,$G270&lt;=CJ$6),5,IF($L270=1,2,1)),IF(AND($G270&gt;=CJ$5,$G270&lt;=CJ$6),IF($M270&gt;0,4,3),0)),IF(AND($D270&lt;=CJ$6,$E270&gt;=CJ$5),60,0)))</f>
        <v/>
      </c>
      <c r="CK270" s="80" t="str">
        <f>IF(OR($A270="",NOT(ISNUMBER($G270))),"",IF(AND($F270&lt;=CK$6,$G270&gt;=CK$5),IF(CK$5&gt;$N270,5,$K270)*10+IF(AND($F270&gt;=CK$5,$F270&lt;=CK$6),IF(AND($G270&gt;=CK$5,$G270&lt;=CK$6),5,IF($L270=1,2,1)),IF(AND($G270&gt;=CK$5,$G270&lt;=CK$6),IF($M270&gt;0,4,3),0)),IF(AND($D270&lt;=CK$6,$E270&gt;=CK$5),60,0)))</f>
        <v/>
      </c>
      <c r="CL270" s="80" t="str">
        <f>IF(OR($A270="",NOT(ISNUMBER($G270))),"",IF(AND($F270&lt;=CL$6,$G270&gt;=CL$5),IF(CL$5&gt;$N270,5,$K270)*10+IF(AND($F270&gt;=CL$5,$F270&lt;=CL$6),IF(AND($G270&gt;=CL$5,$G270&lt;=CL$6),5,IF($L270=1,2,1)),IF(AND($G270&gt;=CL$5,$G270&lt;=CL$6),IF($M270&gt;0,4,3),0)),IF(AND($D270&lt;=CL$6,$E270&gt;=CL$5),60,0)))</f>
        <v/>
      </c>
      <c r="CM270" s="80" t="str">
        <f>IF(OR($A270="",NOT(ISNUMBER($G270))),"",IF(AND($F270&lt;=CM$6,$G270&gt;=CM$5),IF(CM$5&gt;$N270,5,$K270)*10+IF(AND($F270&gt;=CM$5,$F270&lt;=CM$6),IF(AND($G270&gt;=CM$5,$G270&lt;=CM$6),5,IF($L270=1,2,1)),IF(AND($G270&gt;=CM$5,$G270&lt;=CM$6),IF($M270&gt;0,4,3),0)),IF(AND($D270&lt;=CM$6,$E270&gt;=CM$5),60,0)))</f>
        <v/>
      </c>
      <c r="CN270" s="80" t="str">
        <f>IF(OR($A270="",NOT(ISNUMBER($G270))),"",IF(AND($F270&lt;=CN$6,$G270&gt;=CN$5),IF(CN$5&gt;$N270,5,$K270)*10+IF(AND($F270&gt;=CN$5,$F270&lt;=CN$6),IF(AND($G270&gt;=CN$5,$G270&lt;=CN$6),5,IF($L270=1,2,1)),IF(AND($G270&gt;=CN$5,$G270&lt;=CN$6),IF($M270&gt;0,4,3),0)),IF(AND($D270&lt;=CN$6,$E270&gt;=CN$5),60,0)))</f>
        <v/>
      </c>
      <c r="CO270" s="80" t="str">
        <f>IF(OR($A270="",NOT(ISNUMBER($G270))),"",IF(AND($F270&lt;=CO$6,$G270&gt;=CO$5),IF(CO$5&gt;$N270,5,$K270)*10+IF(AND($F270&gt;=CO$5,$F270&lt;=CO$6),IF(AND($G270&gt;=CO$5,$G270&lt;=CO$6),5,IF($L270=1,2,1)),IF(AND($G270&gt;=CO$5,$G270&lt;=CO$6),IF($M270&gt;0,4,3),0)),IF(AND($D270&lt;=CO$6,$E270&gt;=CO$5),60,0)))</f>
        <v/>
      </c>
      <c r="CP270" s="80" t="str">
        <f>IF(OR($A270="",NOT(ISNUMBER($G270))),"",IF(AND($F270&lt;=CP$6,$G270&gt;=CP$5),IF(CP$5&gt;$N270,5,$K270)*10+IF(AND($F270&gt;=CP$5,$F270&lt;=CP$6),IF(AND($G270&gt;=CP$5,$G270&lt;=CP$6),5,IF($L270=1,2,1)),IF(AND($G270&gt;=CP$5,$G270&lt;=CP$6),IF($M270&gt;0,4,3),0)),IF(AND($D270&lt;=CP$6,$E270&gt;=CP$5),60,0)))</f>
        <v/>
      </c>
      <c r="CQ270" s="80" t="str">
        <f>IF(OR($A270="",NOT(ISNUMBER($G270))),"",IF(AND($F270&lt;=CQ$6,$G270&gt;=CQ$5),IF(CQ$5&gt;$N270,5,$K270)*10+IF(AND($F270&gt;=CQ$5,$F270&lt;=CQ$6),IF(AND($G270&gt;=CQ$5,$G270&lt;=CQ$6),5,IF($L270=1,2,1)),IF(AND($G270&gt;=CQ$5,$G270&lt;=CQ$6),IF($M270&gt;0,4,3),0)),IF(AND($D270&lt;=CQ$6,$E270&gt;=CQ$5),60,0)))</f>
        <v/>
      </c>
      <c r="CR270" s="80" t="str">
        <f>IF(OR($A270="",NOT(ISNUMBER($G270))),"",IF(AND($F270&lt;=CR$6,$G270&gt;=CR$5),IF(CR$5&gt;$N270,5,$K270)*10+IF(AND($F270&gt;=CR$5,$F270&lt;=CR$6),IF(AND($G270&gt;=CR$5,$G270&lt;=CR$6),5,IF($L270=1,2,1)),IF(AND($G270&gt;=CR$5,$G270&lt;=CR$6),IF($M270&gt;0,4,3),0)),IF(AND($D270&lt;=CR$6,$E270&gt;=CR$5),60,0)))</f>
        <v/>
      </c>
      <c r="CS270" s="80" t="str">
        <f>IF(OR($A270="",NOT(ISNUMBER($G270))),"",IF(AND($F270&lt;=CS$6,$G270&gt;=CS$5),IF(CS$5&gt;$N270,5,$K270)*10+IF(AND($F270&gt;=CS$5,$F270&lt;=CS$6),IF(AND($G270&gt;=CS$5,$G270&lt;=CS$6),5,IF($L270=1,2,1)),IF(AND($G270&gt;=CS$5,$G270&lt;=CS$6),IF($M270&gt;0,4,3),0)),IF(AND($D270&lt;=CS$6,$E270&gt;=CS$5),60,0)))</f>
        <v/>
      </c>
      <c r="CT270" s="80" t="str">
        <f>IF(OR($A270="",NOT(ISNUMBER($G270))),"",IF(AND($F270&lt;=CT$6,$G270&gt;=CT$5),IF(CT$5&gt;$N270,5,$K270)*10+IF(AND($F270&gt;=CT$5,$F270&lt;=CT$6),IF(AND($G270&gt;=CT$5,$G270&lt;=CT$6),5,IF($L270=1,2,1)),IF(AND($G270&gt;=CT$5,$G270&lt;=CT$6),IF($M270&gt;0,4,3),0)),IF(AND($D270&lt;=CT$6,$E270&gt;=CT$5),60,0)))</f>
        <v/>
      </c>
      <c r="CU270" s="80" t="str">
        <f>IF(OR($A270="",NOT(ISNUMBER($G270))),"",IF(AND($F270&lt;=CU$6,$G270&gt;=CU$5),IF(CU$5&gt;$N270,5,$K270)*10+IF(AND($F270&gt;=CU$5,$F270&lt;=CU$6),IF(AND($G270&gt;=CU$5,$G270&lt;=CU$6),5,IF($L270=1,2,1)),IF(AND($G270&gt;=CU$5,$G270&lt;=CU$6),IF($M270&gt;0,4,3),0)),IF(AND($D270&lt;=CU$6,$E270&gt;=CU$5),60,0)))</f>
        <v/>
      </c>
      <c r="CV270" s="80" t="str">
        <f>IF(OR($A270="",NOT(ISNUMBER($G270))),"",IF(AND($F270&lt;=CV$6,$G270&gt;=CV$5),IF(CV$5&gt;$N270,5,$K270)*10+IF(AND($F270&gt;=CV$5,$F270&lt;=CV$6),IF(AND($G270&gt;=CV$5,$G270&lt;=CV$6),5,IF($L270=1,2,1)),IF(AND($G270&gt;=CV$5,$G270&lt;=CV$6),IF($M270&gt;0,4,3),0)),IF(AND($D270&lt;=CV$6,$E270&gt;=CV$5),60,0)))</f>
        <v/>
      </c>
      <c r="CW270" s="80" t="str">
        <f>IF(OR($A270="",NOT(ISNUMBER($G270))),"",IF(AND($F270&lt;=CW$6,$G270&gt;=CW$5),IF(CW$5&gt;$N270,5,$K270)*10+IF(AND($F270&gt;=CW$5,$F270&lt;=CW$6),IF(AND($G270&gt;=CW$5,$G270&lt;=CW$6),5,IF($L270=1,2,1)),IF(AND($G270&gt;=CW$5,$G270&lt;=CW$6),IF($M270&gt;0,4,3),0)),IF(AND($D270&lt;=CW$6,$E270&gt;=CW$5),60,0)))</f>
        <v/>
      </c>
      <c r="CX270" s="80" t="str">
        <f>IF(OR($A270="",NOT(ISNUMBER($G270))),"",IF(AND($F270&lt;=CX$6,$G270&gt;=CX$5),IF(CX$5&gt;$N270,5,$K270)*10+IF(AND($F270&gt;=CX$5,$F270&lt;=CX$6),IF(AND($G270&gt;=CX$5,$G270&lt;=CX$6),5,IF($L270=1,2,1)),IF(AND($G270&gt;=CX$5,$G270&lt;=CX$6),IF($M270&gt;0,4,3),0)),IF(AND($D270&lt;=CX$6,$E270&gt;=CX$5),60,0)))</f>
        <v/>
      </c>
      <c r="CY270" s="80" t="str">
        <f>IF(OR($A270="",NOT(ISNUMBER($G270))),"",IF(AND($F270&lt;=CY$6,$G270&gt;=CY$5),IF(CY$5&gt;$N270,5,$K270)*10+IF(AND($F270&gt;=CY$5,$F270&lt;=CY$6),IF(AND($G270&gt;=CY$5,$G270&lt;=CY$6),5,IF($L270=1,2,1)),IF(AND($G270&gt;=CY$5,$G270&lt;=CY$6),IF($M270&gt;0,4,3),0)),IF(AND($D270&lt;=CY$6,$E270&gt;=CY$5),60,0)))</f>
        <v/>
      </c>
      <c r="CZ270" s="80" t="str">
        <f>IF(OR($A270="",NOT(ISNUMBER($G270))),"",IF(AND($F270&lt;=CZ$6,$G270&gt;=CZ$5),IF(CZ$5&gt;$N270,5,$K270)*10+IF(AND($F270&gt;=CZ$5,$F270&lt;=CZ$6),IF(AND($G270&gt;=CZ$5,$G270&lt;=CZ$6),5,IF($L270=1,2,1)),IF(AND($G270&gt;=CZ$5,$G270&lt;=CZ$6),IF($M270&gt;0,4,3),0)),IF(AND($D270&lt;=CZ$6,$E270&gt;=CZ$5),60,0)))</f>
        <v/>
      </c>
      <c r="DA270" s="80" t="str">
        <f>IF(OR($A270="",NOT(ISNUMBER($G270))),"",IF(AND($F270&lt;=DA$6,$G270&gt;=DA$5),IF(DA$5&gt;$N270,5,$K270)*10+IF(AND($F270&gt;=DA$5,$F270&lt;=DA$6),IF(AND($G270&gt;=DA$5,$G270&lt;=DA$6),5,IF($L270=1,2,1)),IF(AND($G270&gt;=DA$5,$G270&lt;=DA$6),IF($M270&gt;0,4,3),0)),IF(AND($D270&lt;=DA$6,$E270&gt;=DA$5),60,0)))</f>
        <v/>
      </c>
      <c r="DB270" s="80" t="str">
        <f>IF(OR($A270="",NOT(ISNUMBER($G270))),"",IF(AND($F270&lt;=DB$6,$G270&gt;=DB$5),IF(DB$5&gt;$N270,5,$K270)*10+IF(AND($F270&gt;=DB$5,$F270&lt;=DB$6),IF(AND($G270&gt;=DB$5,$G270&lt;=DB$6),5,IF($L270=1,2,1)),IF(AND($G270&gt;=DB$5,$G270&lt;=DB$6),IF($M270&gt;0,4,3),0)),IF(AND($D270&lt;=DB$6,$E270&gt;=DB$5),60,0)))</f>
        <v/>
      </c>
      <c r="DC270" s="80" t="str">
        <f>IF(OR($A270="",NOT(ISNUMBER($G270))),"",IF(AND($F270&lt;=DC$6,$G270&gt;=DC$5),IF(DC$5&gt;$N270,5,$K270)*10+IF(AND($F270&gt;=DC$5,$F270&lt;=DC$6),IF(AND($G270&gt;=DC$5,$G270&lt;=DC$6),5,IF($L270=1,2,1)),IF(AND($G270&gt;=DC$5,$G270&lt;=DC$6),IF($M270&gt;0,4,3),0)),IF(AND($D270&lt;=DC$6,$E270&gt;=DC$5),60,0)))</f>
        <v/>
      </c>
      <c r="DD270" s="80" t="str">
        <f>IF(OR($A270="",NOT(ISNUMBER($G270))),"",IF(AND($F270&lt;=DD$6,$G270&gt;=DD$5),IF(DD$5&gt;$N270,5,$K270)*10+IF(AND($F270&gt;=DD$5,$F270&lt;=DD$6),IF(AND($G270&gt;=DD$5,$G270&lt;=DD$6),5,IF($L270=1,2,1)),IF(AND($G270&gt;=DD$5,$G270&lt;=DD$6),IF($M270&gt;0,4,3),0)),IF(AND($D270&lt;=DD$6,$E270&gt;=DD$5),60,0)))</f>
        <v/>
      </c>
      <c r="DE270" s="80" t="str">
        <f>IF(OR($A270="",NOT(ISNUMBER($G270))),"",IF(AND($F270&lt;=DE$6,$G270&gt;=DE$5),IF(DE$5&gt;$N270,5,$K270)*10+IF(AND($F270&gt;=DE$5,$F270&lt;=DE$6),IF(AND($G270&gt;=DE$5,$G270&lt;=DE$6),5,IF($L270=1,2,1)),IF(AND($G270&gt;=DE$5,$G270&lt;=DE$6),IF($M270&gt;0,4,3),0)),IF(AND($D270&lt;=DE$6,$E270&gt;=DE$5),60,0)))</f>
        <v/>
      </c>
      <c r="DF270" s="80" t="str">
        <f>IF(OR($A270="",NOT(ISNUMBER($G270))),"",IF(AND($F270&lt;=DF$6,$G270&gt;=DF$5),IF(DF$5&gt;$N270,5,$K270)*10+IF(AND($F270&gt;=DF$5,$F270&lt;=DF$6),IF(AND($G270&gt;=DF$5,$G270&lt;=DF$6),5,IF($L270=1,2,1)),IF(AND($G270&gt;=DF$5,$G270&lt;=DF$6),IF($M270&gt;0,4,3),0)),IF(AND($D270&lt;=DF$6,$E270&gt;=DF$5),60,0)))</f>
        <v/>
      </c>
      <c r="DG270" s="80" t="str">
        <f>IF(OR($A270="",NOT(ISNUMBER($G270))),"",IF(AND($F270&lt;=DG$6,$G270&gt;=DG$5),IF(DG$5&gt;$N270,5,$K270)*10+IF(AND($F270&gt;=DG$5,$F270&lt;=DG$6),IF(AND($G270&gt;=DG$5,$G270&lt;=DG$6),5,IF($L270=1,2,1)),IF(AND($G270&gt;=DG$5,$G270&lt;=DG$6),IF($M270&gt;0,4,3),0)),IF(AND($D270&lt;=DG$6,$E270&gt;=DG$5),60,0)))</f>
        <v/>
      </c>
      <c r="DH270" s="80" t="str">
        <f>IF(OR($A270="",NOT(ISNUMBER($G270))),"",IF(AND($F270&lt;=DH$6,$G270&gt;=DH$5),IF(DH$5&gt;$N270,5,$K270)*10+IF(AND($F270&gt;=DH$5,$F270&lt;=DH$6),IF(AND($G270&gt;=DH$5,$G270&lt;=DH$6),5,IF($L270=1,2,1)),IF(AND($G270&gt;=DH$5,$G270&lt;=DH$6),IF($M270&gt;0,4,3),0)),IF(AND($D270&lt;=DH$6,$E270&gt;=DH$5),60,0)))</f>
        <v/>
      </c>
      <c r="DI270" s="80" t="str">
        <f>IF(OR($A270="",NOT(ISNUMBER($G270))),"",IF(AND($F270&lt;=DI$6,$G270&gt;=DI$5),IF(DI$5&gt;$N270,5,$K270)*10+IF(AND($F270&gt;=DI$5,$F270&lt;=DI$6),IF(AND($G270&gt;=DI$5,$G270&lt;=DI$6),5,IF($L270=1,2,1)),IF(AND($G270&gt;=DI$5,$G270&lt;=DI$6),IF($M270&gt;0,4,3),0)),IF(AND($D270&lt;=DI$6,$E270&gt;=DI$5),60,0)))</f>
        <v/>
      </c>
      <c r="DJ270" s="80" t="str">
        <f>IF(OR($A270="",NOT(ISNUMBER($G270))),"",IF(AND($F270&lt;=DJ$6,$G270&gt;=DJ$5),IF(DJ$5&gt;$N270,5,$K270)*10+IF(AND($F270&gt;=DJ$5,$F270&lt;=DJ$6),IF(AND($G270&gt;=DJ$5,$G270&lt;=DJ$6),5,IF($L270=1,2,1)),IF(AND($G270&gt;=DJ$5,$G270&lt;=DJ$6),IF($M270&gt;0,4,3),0)),IF(AND($D270&lt;=DJ$6,$E270&gt;=DJ$5),60,0)))</f>
        <v/>
      </c>
      <c r="DK270" s="80" t="str">
        <f>IF(OR($A270="",NOT(ISNUMBER($G270))),"",IF(AND($F270&lt;=DK$6,$G270&gt;=DK$5),IF(DK$5&gt;$N270,5,$K270)*10+IF(AND($F270&gt;=DK$5,$F270&lt;=DK$6),IF(AND($G270&gt;=DK$5,$G270&lt;=DK$6),5,IF($L270=1,2,1)),IF(AND($G270&gt;=DK$5,$G270&lt;=DK$6),IF($M270&gt;0,4,3),0)),IF(AND($D270&lt;=DK$6,$E270&gt;=DK$5),60,0)))</f>
        <v/>
      </c>
      <c r="DL270" s="80" t="str">
        <f>IF(OR($A270="",NOT(ISNUMBER($G270))),"",IF(AND($F270&lt;=DL$6,$G270&gt;=DL$5),IF(DL$5&gt;$N270,5,$K270)*10+IF(AND($F270&gt;=DL$5,$F270&lt;=DL$6),IF(AND($G270&gt;=DL$5,$G270&lt;=DL$6),5,IF($L270=1,2,1)),IF(AND($G270&gt;=DL$5,$G270&lt;=DL$6),IF($M270&gt;0,4,3),0)),IF(AND($D270&lt;=DL$6,$E270&gt;=DL$5),60,0)))</f>
        <v/>
      </c>
      <c r="DM270" s="80" t="str">
        <f>IF(OR($A270="",NOT(ISNUMBER($G270))),"",IF(AND($F270&lt;=DM$6,$G270&gt;=DM$5),IF(DM$5&gt;$N270,5,$K270)*10+IF(AND($F270&gt;=DM$5,$F270&lt;=DM$6),IF(AND($G270&gt;=DM$5,$G270&lt;=DM$6),5,IF($L270=1,2,1)),IF(AND($G270&gt;=DM$5,$G270&lt;=DM$6),IF($M270&gt;0,4,3),0)),IF(AND($D270&lt;=DM$6,$E270&gt;=DM$5),60,0)))</f>
        <v/>
      </c>
      <c r="DN270" s="80" t="str">
        <f>IF(OR($A270="",NOT(ISNUMBER($G270))),"",IF(AND($F270&lt;=DN$6,$G270&gt;=DN$5),IF(DN$5&gt;$N270,5,$K270)*10+IF(AND($F270&gt;=DN$5,$F270&lt;=DN$6),IF(AND($G270&gt;=DN$5,$G270&lt;=DN$6),5,IF($L270=1,2,1)),IF(AND($G270&gt;=DN$5,$G270&lt;=DN$6),IF($M270&gt;0,4,3),0)),IF(AND($D270&lt;=DN$6,$E270&gt;=DN$5),60,0)))</f>
        <v/>
      </c>
      <c r="DO270" s="80" t="str">
        <f>IF(OR($A270="",NOT(ISNUMBER($G270))),"",IF(AND($F270&lt;=DO$6,$G270&gt;=DO$5),IF(DO$5&gt;$N270,5,$K270)*10+IF(AND($F270&gt;=DO$5,$F270&lt;=DO$6),IF(AND($G270&gt;=DO$5,$G270&lt;=DO$6),5,IF($L270=1,2,1)),IF(AND($G270&gt;=DO$5,$G270&lt;=DO$6),IF($M270&gt;0,4,3),0)),IF(AND($D270&lt;=DO$6,$E270&gt;=DO$5),60,0)))</f>
        <v/>
      </c>
      <c r="DP270" s="80" t="str">
        <f>IF(OR($A270="",NOT(ISNUMBER($G270))),"",IF(AND($F270&lt;=DP$6,$G270&gt;=DP$5),IF(DP$5&gt;$N270,5,$K270)*10+IF(AND($F270&gt;=DP$5,$F270&lt;=DP$6),IF(AND($G270&gt;=DP$5,$G270&lt;=DP$6),5,IF($L270=1,2,1)),IF(AND($G270&gt;=DP$5,$G270&lt;=DP$6),IF($M270&gt;0,4,3),0)),IF(AND($D270&lt;=DP$6,$E270&gt;=DP$5),60,0)))</f>
        <v/>
      </c>
      <c r="DQ270" s="80" t="str">
        <f>IF(OR($A270="",NOT(ISNUMBER($G270))),"",IF(AND($F270&lt;=DQ$6,$G270&gt;=DQ$5),IF(DQ$5&gt;$N270,5,$K270)*10+IF(AND($F270&gt;=DQ$5,$F270&lt;=DQ$6),IF(AND($G270&gt;=DQ$5,$G270&lt;=DQ$6),5,IF($L270=1,2,1)),IF(AND($G270&gt;=DQ$5,$G270&lt;=DQ$6),IF($M270&gt;0,4,3),0)),IF(AND($D270&lt;=DQ$6,$E270&gt;=DQ$5),60,0)))</f>
        <v/>
      </c>
      <c r="DR270" s="80" t="str">
        <f>IF(OR($A270="",NOT(ISNUMBER($G270))),"",IF(AND($F270&lt;=DR$6,$G270&gt;=DR$5),IF(DR$5&gt;$N270,5,$K270)*10+IF(AND($F270&gt;=DR$5,$F270&lt;=DR$6),IF(AND($G270&gt;=DR$5,$G270&lt;=DR$6),5,IF($L270=1,2,1)),IF(AND($G270&gt;=DR$5,$G270&lt;=DR$6),IF($M270&gt;0,4,3),0)),IF(AND($D270&lt;=DR$6,$E270&gt;=DR$5),60,0)))</f>
        <v/>
      </c>
      <c r="DS270" s="80" t="str">
        <f>IF(OR($A270="",NOT(ISNUMBER($G270))),"",IF(AND($F270&lt;=DS$6,$G270&gt;=DS$5),IF(DS$5&gt;$N270,5,$K270)*10+IF(AND($F270&gt;=DS$5,$F270&lt;=DS$6),IF(AND($G270&gt;=DS$5,$G270&lt;=DS$6),5,IF($L270=1,2,1)),IF(AND($G270&gt;=DS$5,$G270&lt;=DS$6),IF($M270&gt;0,4,3),0)),IF(AND($D270&lt;=DS$6,$E270&gt;=DS$5),60,0)))</f>
        <v/>
      </c>
      <c r="DT270" s="80" t="str">
        <f>IF(OR($A270="",NOT(ISNUMBER($G270))),"",IF(AND($F270&lt;=DT$6,$G270&gt;=DT$5),IF(DT$5&gt;$N270,5,$K270)*10+IF(AND($F270&gt;=DT$5,$F270&lt;=DT$6),IF(AND($G270&gt;=DT$5,$G270&lt;=DT$6),5,IF($L270=1,2,1)),IF(AND($G270&gt;=DT$5,$G270&lt;=DT$6),IF($M270&gt;0,4,3),0)),IF(AND($D270&lt;=DT$6,$E270&gt;=DT$5),60,0)))</f>
        <v/>
      </c>
      <c r="DU270" s="80" t="str">
        <f>IF(OR($A270="",NOT(ISNUMBER($G270))),"",IF(AND($F270&lt;=DU$6,$G270&gt;=DU$5),IF(DU$5&gt;$N270,5,$K270)*10+IF(AND($F270&gt;=DU$5,$F270&lt;=DU$6),IF(AND($G270&gt;=DU$5,$G270&lt;=DU$6),5,IF($L270=1,2,1)),IF(AND($G270&gt;=DU$5,$G270&lt;=DU$6),IF($M270&gt;0,4,3),0)),IF(AND($D270&lt;=DU$6,$E270&gt;=DU$5),60,0)))</f>
        <v/>
      </c>
      <c r="DV270" s="80" t="str">
        <f>IF(OR($A270="",NOT(ISNUMBER($G270))),"",IF(AND($F270&lt;=DV$6,$G270&gt;=DV$5),IF(DV$5&gt;$N270,5,$K270)*10+IF(AND($F270&gt;=DV$5,$F270&lt;=DV$6),IF(AND($G270&gt;=DV$5,$G270&lt;=DV$6),5,IF($L270=1,2,1)),IF(AND($G270&gt;=DV$5,$G270&lt;=DV$6),IF($M270&gt;0,4,3),0)),IF(AND($D270&lt;=DV$6,$E270&gt;=DV$5),60,0)))</f>
        <v/>
      </c>
      <c r="DW270" s="80" t="str">
        <f>IF(OR($A270="",NOT(ISNUMBER($G270))),"",IF(AND($F270&lt;=DW$6,$G270&gt;=DW$5),IF(DW$5&gt;$N270,5,$K270)*10+IF(AND($F270&gt;=DW$5,$F270&lt;=DW$6),IF(AND($G270&gt;=DW$5,$G270&lt;=DW$6),5,IF($L270=1,2,1)),IF(AND($G270&gt;=DW$5,$G270&lt;=DW$6),IF($M270&gt;0,4,3),0)),IF(AND($D270&lt;=DW$6,$E270&gt;=DW$5),60,0)))</f>
        <v/>
      </c>
      <c r="DX270" s="80" t="str">
        <f>IF(OR($A270="",NOT(ISNUMBER($G270))),"",IF(AND($F270&lt;=DX$6,$G270&gt;=DX$5),IF(DX$5&gt;$N270,5,$K270)*10+IF(AND($F270&gt;=DX$5,$F270&lt;=DX$6),IF(AND($G270&gt;=DX$5,$G270&lt;=DX$6),5,IF($L270=1,2,1)),IF(AND($G270&gt;=DX$5,$G270&lt;=DX$6),IF($M270&gt;0,4,3),0)),IF(AND($D270&lt;=DX$6,$E270&gt;=DX$5),60,0)))</f>
        <v/>
      </c>
      <c r="DY270" s="80" t="str">
        <f>IF(OR($A270="",NOT(ISNUMBER($G270))),"",IF(AND($F270&lt;=DY$6,$G270&gt;=DY$5),IF(DY$5&gt;$N270,5,$K270)*10+IF(AND($F270&gt;=DY$5,$F270&lt;=DY$6),IF(AND($G270&gt;=DY$5,$G270&lt;=DY$6),5,IF($L270=1,2,1)),IF(AND($G270&gt;=DY$5,$G270&lt;=DY$6),IF($M270&gt;0,4,3),0)),IF(AND($D270&lt;=DY$6,$E270&gt;=DY$5),60,0)))</f>
        <v/>
      </c>
      <c r="DZ270" s="80" t="str">
        <f>IF(OR($A270="",NOT(ISNUMBER($G270))),"",IF(AND($F270&lt;=DZ$6,$G270&gt;=DZ$5),IF(DZ$5&gt;$N270,5,$K270)*10+IF(AND($F270&gt;=DZ$5,$F270&lt;=DZ$6),IF(AND($G270&gt;=DZ$5,$G270&lt;=DZ$6),5,IF($L270=1,2,1)),IF(AND($G270&gt;=DZ$5,$G270&lt;=DZ$6),IF($M270&gt;0,4,3),0)),IF(AND($D270&lt;=DZ$6,$E270&gt;=DZ$5),60,0)))</f>
        <v/>
      </c>
      <c r="EA270" s="80" t="str">
        <f>IF(OR($A270="",NOT(ISNUMBER($G270))),"",IF(AND($F270&lt;=EA$6,$G270&gt;=EA$5),IF(EA$5&gt;$N270,5,$K270)*10+IF(AND($F270&gt;=EA$5,$F270&lt;=EA$6),IF(AND($G270&gt;=EA$5,$G270&lt;=EA$6),5,IF($L270=1,2,1)),IF(AND($G270&gt;=EA$5,$G270&lt;=EA$6),IF($M270&gt;0,4,3),0)),IF(AND($D270&lt;=EA$6,$E270&gt;=EA$5),60,0)))</f>
        <v/>
      </c>
      <c r="EB270" s="80" t="str">
        <f>IF(OR($A270="",NOT(ISNUMBER($G270))),"",IF(AND($F270&lt;=EB$6,$G270&gt;=EB$5),IF(EB$5&gt;$N270,5,$K270)*10+IF(AND($F270&gt;=EB$5,$F270&lt;=EB$6),IF(AND($G270&gt;=EB$5,$G270&lt;=EB$6),5,IF($L270=1,2,1)),IF(AND($G270&gt;=EB$5,$G270&lt;=EB$6),IF($M270&gt;0,4,3),0)),IF(AND($D270&lt;=EB$6,$E270&gt;=EB$5),60,0)))</f>
        <v/>
      </c>
      <c r="EC270" s="80" t="str">
        <f>IF(OR($A270="",NOT(ISNUMBER($G270))),"",IF(AND($F270&lt;=EC$6,$G270&gt;=EC$5),IF(EC$5&gt;$N270,5,$K270)*10+IF(AND($F270&gt;=EC$5,$F270&lt;=EC$6),IF(AND($G270&gt;=EC$5,$G270&lt;=EC$6),5,IF($L270=1,2,1)),IF(AND($G270&gt;=EC$5,$G270&lt;=EC$6),IF($M270&gt;0,4,3),0)),IF(AND($D270&lt;=EC$6,$E270&gt;=EC$5),60,0)))</f>
        <v/>
      </c>
      <c r="ED270" s="80" t="str">
        <f>IF(OR($A270="",NOT(ISNUMBER($G270))),"",IF(AND($F270&lt;=ED$6,$G270&gt;=ED$5),IF(ED$5&gt;$N270,5,$K270)*10+IF(AND($F270&gt;=ED$5,$F270&lt;=ED$6),IF(AND($G270&gt;=ED$5,$G270&lt;=ED$6),5,IF($L270=1,2,1)),IF(AND($G270&gt;=ED$5,$G270&lt;=ED$6),IF($M270&gt;0,4,3),0)),IF(AND($D270&lt;=ED$6,$E270&gt;=ED$5),60,0)))</f>
        <v/>
      </c>
    </row>
    <row r="271" ht="18" customHeight="1">
      <c r="A271" s="52" t="str">
        <f>IF(Tasks!$B271="","",Tasks!$A271)</f>
        <v/>
      </c>
      <c r="B271" s="78" t="str">
        <f>IF(Tasks!$B271="","",Tasks!$B271)</f>
        <v/>
      </c>
      <c r="C271" s="25" t="str">
        <f>IF($B271="","",IF(AND(Tasks!$D271="",Tasks!$G271=""),"-",IF(Tasks!$D271="","",Tasks!$D271&amp;IF(OR(Tasks!$E271="",Tasks!$E271="FS"),IF(N(Tasks!$F271)=0,"","FS"),Tasks!$E271)&amp;IF(N(Tasks!$F271)=0,"",IF(Tasks!$F271&gt;0,"+","")&amp;Tasks!$F271))&amp;IF(AND(Tasks!$D271&lt;&gt;"",Tasks!$G271&lt;&gt;""),", ","")&amp;IF(Tasks!$G271="","",Tasks!$G271&amp;IF(OR(Tasks!$H271="",Tasks!$H271="FS"),IF(N(Tasks!$I271)=0,"","FS"),Tasks!$H271)&amp;IF(N(Tasks!$I271)=0,"",IF(Tasks!$I271&gt;0,"+","")&amp;Tasks!$I271))))</f>
        <v/>
      </c>
      <c r="D271" s="51" t="str">
        <f>IF(OR($B271="",Tasks!$Q271=""),"",Tasks!$Q271)</f>
        <v/>
      </c>
      <c r="E271" s="51" t="str">
        <f>IF(OR($B271="",Tasks!$R271=""),"",Tasks!$R271)</f>
        <v/>
      </c>
      <c r="F271" s="51" t="str">
        <f>IF(OR($B271="",Tasks!$S271=""),"",Tasks!$S271)</f>
        <v/>
      </c>
      <c r="G271" s="51" t="str">
        <f>IF(OR($B271="",Tasks!$T271=""),"",Tasks!$T271)</f>
        <v/>
      </c>
      <c r="H271" s="52" t="str">
        <f>IF($B271="","",Tasks!$AE271)</f>
        <v/>
      </c>
      <c r="I271" s="79" t="str">
        <f>IF($B271="","",Tasks!$AF271)</f>
        <v/>
      </c>
      <c r="J271" s="53" t="str">
        <f>IF(OR($B271="",Tasks!$V271=""),"",Tasks!$V271)</f>
        <v/>
      </c>
      <c r="K271" s="52" t="str">
        <f>IF($B271="","",Tasks!$AA271)</f>
        <v/>
      </c>
      <c r="L271" s="52" t="str">
        <f>IF($B271="","",Tasks!$AB271)</f>
        <v/>
      </c>
      <c r="M271" s="52" t="str">
        <f>IF($B271="","",Tasks!$Z271)</f>
        <v/>
      </c>
      <c r="N271" s="52" t="str">
        <f>IF(OR($B271="",Tasks!$AG271=""),"",Tasks!$AG271)</f>
        <v/>
      </c>
      <c r="O271" s="80" t="str">
        <f>IF(OR($A271="",NOT(ISNUMBER($G271))),"",IF(AND($F271&lt;=O$6,$G271&gt;=O$5),IF(O$5&gt;$N271,5,$K271)*10+IF(AND($F271&gt;=O$5,$F271&lt;=O$6),IF(AND($G271&gt;=O$5,$G271&lt;=O$6),5,IF($L271=1,2,1)),IF(AND($G271&gt;=O$5,$G271&lt;=O$6),IF($M271&gt;0,4,3),0)),IF(AND($D271&lt;=O$6,$E271&gt;=O$5),60,0)))</f>
        <v/>
      </c>
      <c r="P271" s="80" t="str">
        <f>IF(OR($A271="",NOT(ISNUMBER($G271))),"",IF(AND($F271&lt;=P$6,$G271&gt;=P$5),IF(P$5&gt;$N271,5,$K271)*10+IF(AND($F271&gt;=P$5,$F271&lt;=P$6),IF(AND($G271&gt;=P$5,$G271&lt;=P$6),5,IF($L271=1,2,1)),IF(AND($G271&gt;=P$5,$G271&lt;=P$6),IF($M271&gt;0,4,3),0)),IF(AND($D271&lt;=P$6,$E271&gt;=P$5),60,0)))</f>
        <v/>
      </c>
      <c r="Q271" s="80" t="str">
        <f>IF(OR($A271="",NOT(ISNUMBER($G271))),"",IF(AND($F271&lt;=Q$6,$G271&gt;=Q$5),IF(Q$5&gt;$N271,5,$K271)*10+IF(AND($F271&gt;=Q$5,$F271&lt;=Q$6),IF(AND($G271&gt;=Q$5,$G271&lt;=Q$6),5,IF($L271=1,2,1)),IF(AND($G271&gt;=Q$5,$G271&lt;=Q$6),IF($M271&gt;0,4,3),0)),IF(AND($D271&lt;=Q$6,$E271&gt;=Q$5),60,0)))</f>
        <v/>
      </c>
      <c r="R271" s="80" t="str">
        <f>IF(OR($A271="",NOT(ISNUMBER($G271))),"",IF(AND($F271&lt;=R$6,$G271&gt;=R$5),IF(R$5&gt;$N271,5,$K271)*10+IF(AND($F271&gt;=R$5,$F271&lt;=R$6),IF(AND($G271&gt;=R$5,$G271&lt;=R$6),5,IF($L271=1,2,1)),IF(AND($G271&gt;=R$5,$G271&lt;=R$6),IF($M271&gt;0,4,3),0)),IF(AND($D271&lt;=R$6,$E271&gt;=R$5),60,0)))</f>
        <v/>
      </c>
      <c r="S271" s="80" t="str">
        <f>IF(OR($A271="",NOT(ISNUMBER($G271))),"",IF(AND($F271&lt;=S$6,$G271&gt;=S$5),IF(S$5&gt;$N271,5,$K271)*10+IF(AND($F271&gt;=S$5,$F271&lt;=S$6),IF(AND($G271&gt;=S$5,$G271&lt;=S$6),5,IF($L271=1,2,1)),IF(AND($G271&gt;=S$5,$G271&lt;=S$6),IF($M271&gt;0,4,3),0)),IF(AND($D271&lt;=S$6,$E271&gt;=S$5),60,0)))</f>
        <v/>
      </c>
      <c r="T271" s="80" t="str">
        <f>IF(OR($A271="",NOT(ISNUMBER($G271))),"",IF(AND($F271&lt;=T$6,$G271&gt;=T$5),IF(T$5&gt;$N271,5,$K271)*10+IF(AND($F271&gt;=T$5,$F271&lt;=T$6),IF(AND($G271&gt;=T$5,$G271&lt;=T$6),5,IF($L271=1,2,1)),IF(AND($G271&gt;=T$5,$G271&lt;=T$6),IF($M271&gt;0,4,3),0)),IF(AND($D271&lt;=T$6,$E271&gt;=T$5),60,0)))</f>
        <v/>
      </c>
      <c r="U271" s="80" t="str">
        <f>IF(OR($A271="",NOT(ISNUMBER($G271))),"",IF(AND($F271&lt;=U$6,$G271&gt;=U$5),IF(U$5&gt;$N271,5,$K271)*10+IF(AND($F271&gt;=U$5,$F271&lt;=U$6),IF(AND($G271&gt;=U$5,$G271&lt;=U$6),5,IF($L271=1,2,1)),IF(AND($G271&gt;=U$5,$G271&lt;=U$6),IF($M271&gt;0,4,3),0)),IF(AND($D271&lt;=U$6,$E271&gt;=U$5),60,0)))</f>
        <v/>
      </c>
      <c r="V271" s="80" t="str">
        <f>IF(OR($A271="",NOT(ISNUMBER($G271))),"",IF(AND($F271&lt;=V$6,$G271&gt;=V$5),IF(V$5&gt;$N271,5,$K271)*10+IF(AND($F271&gt;=V$5,$F271&lt;=V$6),IF(AND($G271&gt;=V$5,$G271&lt;=V$6),5,IF($L271=1,2,1)),IF(AND($G271&gt;=V$5,$G271&lt;=V$6),IF($M271&gt;0,4,3),0)),IF(AND($D271&lt;=V$6,$E271&gt;=V$5),60,0)))</f>
        <v/>
      </c>
      <c r="W271" s="80" t="str">
        <f>IF(OR($A271="",NOT(ISNUMBER($G271))),"",IF(AND($F271&lt;=W$6,$G271&gt;=W$5),IF(W$5&gt;$N271,5,$K271)*10+IF(AND($F271&gt;=W$5,$F271&lt;=W$6),IF(AND($G271&gt;=W$5,$G271&lt;=W$6),5,IF($L271=1,2,1)),IF(AND($G271&gt;=W$5,$G271&lt;=W$6),IF($M271&gt;0,4,3),0)),IF(AND($D271&lt;=W$6,$E271&gt;=W$5),60,0)))</f>
        <v/>
      </c>
      <c r="X271" s="80" t="str">
        <f>IF(OR($A271="",NOT(ISNUMBER($G271))),"",IF(AND($F271&lt;=X$6,$G271&gt;=X$5),IF(X$5&gt;$N271,5,$K271)*10+IF(AND($F271&gt;=X$5,$F271&lt;=X$6),IF(AND($G271&gt;=X$5,$G271&lt;=X$6),5,IF($L271=1,2,1)),IF(AND($G271&gt;=X$5,$G271&lt;=X$6),IF($M271&gt;0,4,3),0)),IF(AND($D271&lt;=X$6,$E271&gt;=X$5),60,0)))</f>
        <v/>
      </c>
      <c r="Y271" s="80" t="str">
        <f>IF(OR($A271="",NOT(ISNUMBER($G271))),"",IF(AND($F271&lt;=Y$6,$G271&gt;=Y$5),IF(Y$5&gt;$N271,5,$K271)*10+IF(AND($F271&gt;=Y$5,$F271&lt;=Y$6),IF(AND($G271&gt;=Y$5,$G271&lt;=Y$6),5,IF($L271=1,2,1)),IF(AND($G271&gt;=Y$5,$G271&lt;=Y$6),IF($M271&gt;0,4,3),0)),IF(AND($D271&lt;=Y$6,$E271&gt;=Y$5),60,0)))</f>
        <v/>
      </c>
      <c r="Z271" s="80" t="str">
        <f>IF(OR($A271="",NOT(ISNUMBER($G271))),"",IF(AND($F271&lt;=Z$6,$G271&gt;=Z$5),IF(Z$5&gt;$N271,5,$K271)*10+IF(AND($F271&gt;=Z$5,$F271&lt;=Z$6),IF(AND($G271&gt;=Z$5,$G271&lt;=Z$6),5,IF($L271=1,2,1)),IF(AND($G271&gt;=Z$5,$G271&lt;=Z$6),IF($M271&gt;0,4,3),0)),IF(AND($D271&lt;=Z$6,$E271&gt;=Z$5),60,0)))</f>
        <v/>
      </c>
      <c r="AA271" s="80" t="str">
        <f>IF(OR($A271="",NOT(ISNUMBER($G271))),"",IF(AND($F271&lt;=AA$6,$G271&gt;=AA$5),IF(AA$5&gt;$N271,5,$K271)*10+IF(AND($F271&gt;=AA$5,$F271&lt;=AA$6),IF(AND($G271&gt;=AA$5,$G271&lt;=AA$6),5,IF($L271=1,2,1)),IF(AND($G271&gt;=AA$5,$G271&lt;=AA$6),IF($M271&gt;0,4,3),0)),IF(AND($D271&lt;=AA$6,$E271&gt;=AA$5),60,0)))</f>
        <v/>
      </c>
      <c r="AB271" s="80" t="str">
        <f>IF(OR($A271="",NOT(ISNUMBER($G271))),"",IF(AND($F271&lt;=AB$6,$G271&gt;=AB$5),IF(AB$5&gt;$N271,5,$K271)*10+IF(AND($F271&gt;=AB$5,$F271&lt;=AB$6),IF(AND($G271&gt;=AB$5,$G271&lt;=AB$6),5,IF($L271=1,2,1)),IF(AND($G271&gt;=AB$5,$G271&lt;=AB$6),IF($M271&gt;0,4,3),0)),IF(AND($D271&lt;=AB$6,$E271&gt;=AB$5),60,0)))</f>
        <v/>
      </c>
      <c r="AC271" s="80" t="str">
        <f>IF(OR($A271="",NOT(ISNUMBER($G271))),"",IF(AND($F271&lt;=AC$6,$G271&gt;=AC$5),IF(AC$5&gt;$N271,5,$K271)*10+IF(AND($F271&gt;=AC$5,$F271&lt;=AC$6),IF(AND($G271&gt;=AC$5,$G271&lt;=AC$6),5,IF($L271=1,2,1)),IF(AND($G271&gt;=AC$5,$G271&lt;=AC$6),IF($M271&gt;0,4,3),0)),IF(AND($D271&lt;=AC$6,$E271&gt;=AC$5),60,0)))</f>
        <v/>
      </c>
      <c r="AD271" s="80" t="str">
        <f>IF(OR($A271="",NOT(ISNUMBER($G271))),"",IF(AND($F271&lt;=AD$6,$G271&gt;=AD$5),IF(AD$5&gt;$N271,5,$K271)*10+IF(AND($F271&gt;=AD$5,$F271&lt;=AD$6),IF(AND($G271&gt;=AD$5,$G271&lt;=AD$6),5,IF($L271=1,2,1)),IF(AND($G271&gt;=AD$5,$G271&lt;=AD$6),IF($M271&gt;0,4,3),0)),IF(AND($D271&lt;=AD$6,$E271&gt;=AD$5),60,0)))</f>
        <v/>
      </c>
      <c r="AE271" s="80" t="str">
        <f>IF(OR($A271="",NOT(ISNUMBER($G271))),"",IF(AND($F271&lt;=AE$6,$G271&gt;=AE$5),IF(AE$5&gt;$N271,5,$K271)*10+IF(AND($F271&gt;=AE$5,$F271&lt;=AE$6),IF(AND($G271&gt;=AE$5,$G271&lt;=AE$6),5,IF($L271=1,2,1)),IF(AND($G271&gt;=AE$5,$G271&lt;=AE$6),IF($M271&gt;0,4,3),0)),IF(AND($D271&lt;=AE$6,$E271&gt;=AE$5),60,0)))</f>
        <v/>
      </c>
      <c r="AF271" s="80" t="str">
        <f>IF(OR($A271="",NOT(ISNUMBER($G271))),"",IF(AND($F271&lt;=AF$6,$G271&gt;=AF$5),IF(AF$5&gt;$N271,5,$K271)*10+IF(AND($F271&gt;=AF$5,$F271&lt;=AF$6),IF(AND($G271&gt;=AF$5,$G271&lt;=AF$6),5,IF($L271=1,2,1)),IF(AND($G271&gt;=AF$5,$G271&lt;=AF$6),IF($M271&gt;0,4,3),0)),IF(AND($D271&lt;=AF$6,$E271&gt;=AF$5),60,0)))</f>
        <v/>
      </c>
      <c r="AG271" s="80" t="str">
        <f>IF(OR($A271="",NOT(ISNUMBER($G271))),"",IF(AND($F271&lt;=AG$6,$G271&gt;=AG$5),IF(AG$5&gt;$N271,5,$K271)*10+IF(AND($F271&gt;=AG$5,$F271&lt;=AG$6),IF(AND($G271&gt;=AG$5,$G271&lt;=AG$6),5,IF($L271=1,2,1)),IF(AND($G271&gt;=AG$5,$G271&lt;=AG$6),IF($M271&gt;0,4,3),0)),IF(AND($D271&lt;=AG$6,$E271&gt;=AG$5),60,0)))</f>
        <v/>
      </c>
      <c r="AH271" s="80" t="str">
        <f>IF(OR($A271="",NOT(ISNUMBER($G271))),"",IF(AND($F271&lt;=AH$6,$G271&gt;=AH$5),IF(AH$5&gt;$N271,5,$K271)*10+IF(AND($F271&gt;=AH$5,$F271&lt;=AH$6),IF(AND($G271&gt;=AH$5,$G271&lt;=AH$6),5,IF($L271=1,2,1)),IF(AND($G271&gt;=AH$5,$G271&lt;=AH$6),IF($M271&gt;0,4,3),0)),IF(AND($D271&lt;=AH$6,$E271&gt;=AH$5),60,0)))</f>
        <v/>
      </c>
      <c r="AI271" s="80" t="str">
        <f>IF(OR($A271="",NOT(ISNUMBER($G271))),"",IF(AND($F271&lt;=AI$6,$G271&gt;=AI$5),IF(AI$5&gt;$N271,5,$K271)*10+IF(AND($F271&gt;=AI$5,$F271&lt;=AI$6),IF(AND($G271&gt;=AI$5,$G271&lt;=AI$6),5,IF($L271=1,2,1)),IF(AND($G271&gt;=AI$5,$G271&lt;=AI$6),IF($M271&gt;0,4,3),0)),IF(AND($D271&lt;=AI$6,$E271&gt;=AI$5),60,0)))</f>
        <v/>
      </c>
      <c r="AJ271" s="80" t="str">
        <f>IF(OR($A271="",NOT(ISNUMBER($G271))),"",IF(AND($F271&lt;=AJ$6,$G271&gt;=AJ$5),IF(AJ$5&gt;$N271,5,$K271)*10+IF(AND($F271&gt;=AJ$5,$F271&lt;=AJ$6),IF(AND($G271&gt;=AJ$5,$G271&lt;=AJ$6),5,IF($L271=1,2,1)),IF(AND($G271&gt;=AJ$5,$G271&lt;=AJ$6),IF($M271&gt;0,4,3),0)),IF(AND($D271&lt;=AJ$6,$E271&gt;=AJ$5),60,0)))</f>
        <v/>
      </c>
      <c r="AK271" s="80" t="str">
        <f>IF(OR($A271="",NOT(ISNUMBER($G271))),"",IF(AND($F271&lt;=AK$6,$G271&gt;=AK$5),IF(AK$5&gt;$N271,5,$K271)*10+IF(AND($F271&gt;=AK$5,$F271&lt;=AK$6),IF(AND($G271&gt;=AK$5,$G271&lt;=AK$6),5,IF($L271=1,2,1)),IF(AND($G271&gt;=AK$5,$G271&lt;=AK$6),IF($M271&gt;0,4,3),0)),IF(AND($D271&lt;=AK$6,$E271&gt;=AK$5),60,0)))</f>
        <v/>
      </c>
      <c r="AL271" s="80" t="str">
        <f>IF(OR($A271="",NOT(ISNUMBER($G271))),"",IF(AND($F271&lt;=AL$6,$G271&gt;=AL$5),IF(AL$5&gt;$N271,5,$K271)*10+IF(AND($F271&gt;=AL$5,$F271&lt;=AL$6),IF(AND($G271&gt;=AL$5,$G271&lt;=AL$6),5,IF($L271=1,2,1)),IF(AND($G271&gt;=AL$5,$G271&lt;=AL$6),IF($M271&gt;0,4,3),0)),IF(AND($D271&lt;=AL$6,$E271&gt;=AL$5),60,0)))</f>
        <v/>
      </c>
      <c r="AM271" s="80" t="str">
        <f>IF(OR($A271="",NOT(ISNUMBER($G271))),"",IF(AND($F271&lt;=AM$6,$G271&gt;=AM$5),IF(AM$5&gt;$N271,5,$K271)*10+IF(AND($F271&gt;=AM$5,$F271&lt;=AM$6),IF(AND($G271&gt;=AM$5,$G271&lt;=AM$6),5,IF($L271=1,2,1)),IF(AND($G271&gt;=AM$5,$G271&lt;=AM$6),IF($M271&gt;0,4,3),0)),IF(AND($D271&lt;=AM$6,$E271&gt;=AM$5),60,0)))</f>
        <v/>
      </c>
      <c r="AN271" s="80" t="str">
        <f>IF(OR($A271="",NOT(ISNUMBER($G271))),"",IF(AND($F271&lt;=AN$6,$G271&gt;=AN$5),IF(AN$5&gt;$N271,5,$K271)*10+IF(AND($F271&gt;=AN$5,$F271&lt;=AN$6),IF(AND($G271&gt;=AN$5,$G271&lt;=AN$6),5,IF($L271=1,2,1)),IF(AND($G271&gt;=AN$5,$G271&lt;=AN$6),IF($M271&gt;0,4,3),0)),IF(AND($D271&lt;=AN$6,$E271&gt;=AN$5),60,0)))</f>
        <v/>
      </c>
      <c r="AO271" s="80" t="str">
        <f>IF(OR($A271="",NOT(ISNUMBER($G271))),"",IF(AND($F271&lt;=AO$6,$G271&gt;=AO$5),IF(AO$5&gt;$N271,5,$K271)*10+IF(AND($F271&gt;=AO$5,$F271&lt;=AO$6),IF(AND($G271&gt;=AO$5,$G271&lt;=AO$6),5,IF($L271=1,2,1)),IF(AND($G271&gt;=AO$5,$G271&lt;=AO$6),IF($M271&gt;0,4,3),0)),IF(AND($D271&lt;=AO$6,$E271&gt;=AO$5),60,0)))</f>
        <v/>
      </c>
      <c r="AP271" s="80" t="str">
        <f>IF(OR($A271="",NOT(ISNUMBER($G271))),"",IF(AND($F271&lt;=AP$6,$G271&gt;=AP$5),IF(AP$5&gt;$N271,5,$K271)*10+IF(AND($F271&gt;=AP$5,$F271&lt;=AP$6),IF(AND($G271&gt;=AP$5,$G271&lt;=AP$6),5,IF($L271=1,2,1)),IF(AND($G271&gt;=AP$5,$G271&lt;=AP$6),IF($M271&gt;0,4,3),0)),IF(AND($D271&lt;=AP$6,$E271&gt;=AP$5),60,0)))</f>
        <v/>
      </c>
      <c r="AQ271" s="80" t="str">
        <f>IF(OR($A271="",NOT(ISNUMBER($G271))),"",IF(AND($F271&lt;=AQ$6,$G271&gt;=AQ$5),IF(AQ$5&gt;$N271,5,$K271)*10+IF(AND($F271&gt;=AQ$5,$F271&lt;=AQ$6),IF(AND($G271&gt;=AQ$5,$G271&lt;=AQ$6),5,IF($L271=1,2,1)),IF(AND($G271&gt;=AQ$5,$G271&lt;=AQ$6),IF($M271&gt;0,4,3),0)),IF(AND($D271&lt;=AQ$6,$E271&gt;=AQ$5),60,0)))</f>
        <v/>
      </c>
      <c r="AR271" s="80" t="str">
        <f>IF(OR($A271="",NOT(ISNUMBER($G271))),"",IF(AND($F271&lt;=AR$6,$G271&gt;=AR$5),IF(AR$5&gt;$N271,5,$K271)*10+IF(AND($F271&gt;=AR$5,$F271&lt;=AR$6),IF(AND($G271&gt;=AR$5,$G271&lt;=AR$6),5,IF($L271=1,2,1)),IF(AND($G271&gt;=AR$5,$G271&lt;=AR$6),IF($M271&gt;0,4,3),0)),IF(AND($D271&lt;=AR$6,$E271&gt;=AR$5),60,0)))</f>
        <v/>
      </c>
      <c r="AS271" s="80" t="str">
        <f>IF(OR($A271="",NOT(ISNUMBER($G271))),"",IF(AND($F271&lt;=AS$6,$G271&gt;=AS$5),IF(AS$5&gt;$N271,5,$K271)*10+IF(AND($F271&gt;=AS$5,$F271&lt;=AS$6),IF(AND($G271&gt;=AS$5,$G271&lt;=AS$6),5,IF($L271=1,2,1)),IF(AND($G271&gt;=AS$5,$G271&lt;=AS$6),IF($M271&gt;0,4,3),0)),IF(AND($D271&lt;=AS$6,$E271&gt;=AS$5),60,0)))</f>
        <v/>
      </c>
      <c r="AT271" s="80" t="str">
        <f>IF(OR($A271="",NOT(ISNUMBER($G271))),"",IF(AND($F271&lt;=AT$6,$G271&gt;=AT$5),IF(AT$5&gt;$N271,5,$K271)*10+IF(AND($F271&gt;=AT$5,$F271&lt;=AT$6),IF(AND($G271&gt;=AT$5,$G271&lt;=AT$6),5,IF($L271=1,2,1)),IF(AND($G271&gt;=AT$5,$G271&lt;=AT$6),IF($M271&gt;0,4,3),0)),IF(AND($D271&lt;=AT$6,$E271&gt;=AT$5),60,0)))</f>
        <v/>
      </c>
      <c r="AU271" s="80" t="str">
        <f>IF(OR($A271="",NOT(ISNUMBER($G271))),"",IF(AND($F271&lt;=AU$6,$G271&gt;=AU$5),IF(AU$5&gt;$N271,5,$K271)*10+IF(AND($F271&gt;=AU$5,$F271&lt;=AU$6),IF(AND($G271&gt;=AU$5,$G271&lt;=AU$6),5,IF($L271=1,2,1)),IF(AND($G271&gt;=AU$5,$G271&lt;=AU$6),IF($M271&gt;0,4,3),0)),IF(AND($D271&lt;=AU$6,$E271&gt;=AU$5),60,0)))</f>
        <v/>
      </c>
      <c r="AV271" s="80" t="str">
        <f>IF(OR($A271="",NOT(ISNUMBER($G271))),"",IF(AND($F271&lt;=AV$6,$G271&gt;=AV$5),IF(AV$5&gt;$N271,5,$K271)*10+IF(AND($F271&gt;=AV$5,$F271&lt;=AV$6),IF(AND($G271&gt;=AV$5,$G271&lt;=AV$6),5,IF($L271=1,2,1)),IF(AND($G271&gt;=AV$5,$G271&lt;=AV$6),IF($M271&gt;0,4,3),0)),IF(AND($D271&lt;=AV$6,$E271&gt;=AV$5),60,0)))</f>
        <v/>
      </c>
      <c r="AW271" s="80" t="str">
        <f>IF(OR($A271="",NOT(ISNUMBER($G271))),"",IF(AND($F271&lt;=AW$6,$G271&gt;=AW$5),IF(AW$5&gt;$N271,5,$K271)*10+IF(AND($F271&gt;=AW$5,$F271&lt;=AW$6),IF(AND($G271&gt;=AW$5,$G271&lt;=AW$6),5,IF($L271=1,2,1)),IF(AND($G271&gt;=AW$5,$G271&lt;=AW$6),IF($M271&gt;0,4,3),0)),IF(AND($D271&lt;=AW$6,$E271&gt;=AW$5),60,0)))</f>
        <v/>
      </c>
      <c r="AX271" s="80" t="str">
        <f>IF(OR($A271="",NOT(ISNUMBER($G271))),"",IF(AND($F271&lt;=AX$6,$G271&gt;=AX$5),IF(AX$5&gt;$N271,5,$K271)*10+IF(AND($F271&gt;=AX$5,$F271&lt;=AX$6),IF(AND($G271&gt;=AX$5,$G271&lt;=AX$6),5,IF($L271=1,2,1)),IF(AND($G271&gt;=AX$5,$G271&lt;=AX$6),IF($M271&gt;0,4,3),0)),IF(AND($D271&lt;=AX$6,$E271&gt;=AX$5),60,0)))</f>
        <v/>
      </c>
      <c r="AY271" s="80" t="str">
        <f>IF(OR($A271="",NOT(ISNUMBER($G271))),"",IF(AND($F271&lt;=AY$6,$G271&gt;=AY$5),IF(AY$5&gt;$N271,5,$K271)*10+IF(AND($F271&gt;=AY$5,$F271&lt;=AY$6),IF(AND($G271&gt;=AY$5,$G271&lt;=AY$6),5,IF($L271=1,2,1)),IF(AND($G271&gt;=AY$5,$G271&lt;=AY$6),IF($M271&gt;0,4,3),0)),IF(AND($D271&lt;=AY$6,$E271&gt;=AY$5),60,0)))</f>
        <v/>
      </c>
      <c r="AZ271" s="80" t="str">
        <f>IF(OR($A271="",NOT(ISNUMBER($G271))),"",IF(AND($F271&lt;=AZ$6,$G271&gt;=AZ$5),IF(AZ$5&gt;$N271,5,$K271)*10+IF(AND($F271&gt;=AZ$5,$F271&lt;=AZ$6),IF(AND($G271&gt;=AZ$5,$G271&lt;=AZ$6),5,IF($L271=1,2,1)),IF(AND($G271&gt;=AZ$5,$G271&lt;=AZ$6),IF($M271&gt;0,4,3),0)),IF(AND($D271&lt;=AZ$6,$E271&gt;=AZ$5),60,0)))</f>
        <v/>
      </c>
      <c r="BA271" s="80" t="str">
        <f>IF(OR($A271="",NOT(ISNUMBER($G271))),"",IF(AND($F271&lt;=BA$6,$G271&gt;=BA$5),IF(BA$5&gt;$N271,5,$K271)*10+IF(AND($F271&gt;=BA$5,$F271&lt;=BA$6),IF(AND($G271&gt;=BA$5,$G271&lt;=BA$6),5,IF($L271=1,2,1)),IF(AND($G271&gt;=BA$5,$G271&lt;=BA$6),IF($M271&gt;0,4,3),0)),IF(AND($D271&lt;=BA$6,$E271&gt;=BA$5),60,0)))</f>
        <v/>
      </c>
      <c r="BB271" s="80" t="str">
        <f>IF(OR($A271="",NOT(ISNUMBER($G271))),"",IF(AND($F271&lt;=BB$6,$G271&gt;=BB$5),IF(BB$5&gt;$N271,5,$K271)*10+IF(AND($F271&gt;=BB$5,$F271&lt;=BB$6),IF(AND($G271&gt;=BB$5,$G271&lt;=BB$6),5,IF($L271=1,2,1)),IF(AND($G271&gt;=BB$5,$G271&lt;=BB$6),IF($M271&gt;0,4,3),0)),IF(AND($D271&lt;=BB$6,$E271&gt;=BB$5),60,0)))</f>
        <v/>
      </c>
      <c r="BC271" s="80" t="str">
        <f>IF(OR($A271="",NOT(ISNUMBER($G271))),"",IF(AND($F271&lt;=BC$6,$G271&gt;=BC$5),IF(BC$5&gt;$N271,5,$K271)*10+IF(AND($F271&gt;=BC$5,$F271&lt;=BC$6),IF(AND($G271&gt;=BC$5,$G271&lt;=BC$6),5,IF($L271=1,2,1)),IF(AND($G271&gt;=BC$5,$G271&lt;=BC$6),IF($M271&gt;0,4,3),0)),IF(AND($D271&lt;=BC$6,$E271&gt;=BC$5),60,0)))</f>
        <v/>
      </c>
      <c r="BD271" s="80" t="str">
        <f>IF(OR($A271="",NOT(ISNUMBER($G271))),"",IF(AND($F271&lt;=BD$6,$G271&gt;=BD$5),IF(BD$5&gt;$N271,5,$K271)*10+IF(AND($F271&gt;=BD$5,$F271&lt;=BD$6),IF(AND($G271&gt;=BD$5,$G271&lt;=BD$6),5,IF($L271=1,2,1)),IF(AND($G271&gt;=BD$5,$G271&lt;=BD$6),IF($M271&gt;0,4,3),0)),IF(AND($D271&lt;=BD$6,$E271&gt;=BD$5),60,0)))</f>
        <v/>
      </c>
      <c r="BE271" s="80" t="str">
        <f>IF(OR($A271="",NOT(ISNUMBER($G271))),"",IF(AND($F271&lt;=BE$6,$G271&gt;=BE$5),IF(BE$5&gt;$N271,5,$K271)*10+IF(AND($F271&gt;=BE$5,$F271&lt;=BE$6),IF(AND($G271&gt;=BE$5,$G271&lt;=BE$6),5,IF($L271=1,2,1)),IF(AND($G271&gt;=BE$5,$G271&lt;=BE$6),IF($M271&gt;0,4,3),0)),IF(AND($D271&lt;=BE$6,$E271&gt;=BE$5),60,0)))</f>
        <v/>
      </c>
      <c r="BF271" s="80" t="str">
        <f>IF(OR($A271="",NOT(ISNUMBER($G271))),"",IF(AND($F271&lt;=BF$6,$G271&gt;=BF$5),IF(BF$5&gt;$N271,5,$K271)*10+IF(AND($F271&gt;=BF$5,$F271&lt;=BF$6),IF(AND($G271&gt;=BF$5,$G271&lt;=BF$6),5,IF($L271=1,2,1)),IF(AND($G271&gt;=BF$5,$G271&lt;=BF$6),IF($M271&gt;0,4,3),0)),IF(AND($D271&lt;=BF$6,$E271&gt;=BF$5),60,0)))</f>
        <v/>
      </c>
      <c r="BG271" s="80" t="str">
        <f>IF(OR($A271="",NOT(ISNUMBER($G271))),"",IF(AND($F271&lt;=BG$6,$G271&gt;=BG$5),IF(BG$5&gt;$N271,5,$K271)*10+IF(AND($F271&gt;=BG$5,$F271&lt;=BG$6),IF(AND($G271&gt;=BG$5,$G271&lt;=BG$6),5,IF($L271=1,2,1)),IF(AND($G271&gt;=BG$5,$G271&lt;=BG$6),IF($M271&gt;0,4,3),0)),IF(AND($D271&lt;=BG$6,$E271&gt;=BG$5),60,0)))</f>
        <v/>
      </c>
      <c r="BH271" s="80" t="str">
        <f>IF(OR($A271="",NOT(ISNUMBER($G271))),"",IF(AND($F271&lt;=BH$6,$G271&gt;=BH$5),IF(BH$5&gt;$N271,5,$K271)*10+IF(AND($F271&gt;=BH$5,$F271&lt;=BH$6),IF(AND($G271&gt;=BH$5,$G271&lt;=BH$6),5,IF($L271=1,2,1)),IF(AND($G271&gt;=BH$5,$G271&lt;=BH$6),IF($M271&gt;0,4,3),0)),IF(AND($D271&lt;=BH$6,$E271&gt;=BH$5),60,0)))</f>
        <v/>
      </c>
      <c r="BI271" s="80" t="str">
        <f>IF(OR($A271="",NOT(ISNUMBER($G271))),"",IF(AND($F271&lt;=BI$6,$G271&gt;=BI$5),IF(BI$5&gt;$N271,5,$K271)*10+IF(AND($F271&gt;=BI$5,$F271&lt;=BI$6),IF(AND($G271&gt;=BI$5,$G271&lt;=BI$6),5,IF($L271=1,2,1)),IF(AND($G271&gt;=BI$5,$G271&lt;=BI$6),IF($M271&gt;0,4,3),0)),IF(AND($D271&lt;=BI$6,$E271&gt;=BI$5),60,0)))</f>
        <v/>
      </c>
      <c r="BJ271" s="80" t="str">
        <f>IF(OR($A271="",NOT(ISNUMBER($G271))),"",IF(AND($F271&lt;=BJ$6,$G271&gt;=BJ$5),IF(BJ$5&gt;$N271,5,$K271)*10+IF(AND($F271&gt;=BJ$5,$F271&lt;=BJ$6),IF(AND($G271&gt;=BJ$5,$G271&lt;=BJ$6),5,IF($L271=1,2,1)),IF(AND($G271&gt;=BJ$5,$G271&lt;=BJ$6),IF($M271&gt;0,4,3),0)),IF(AND($D271&lt;=BJ$6,$E271&gt;=BJ$5),60,0)))</f>
        <v/>
      </c>
      <c r="BK271" s="80" t="str">
        <f>IF(OR($A271="",NOT(ISNUMBER($G271))),"",IF(AND($F271&lt;=BK$6,$G271&gt;=BK$5),IF(BK$5&gt;$N271,5,$K271)*10+IF(AND($F271&gt;=BK$5,$F271&lt;=BK$6),IF(AND($G271&gt;=BK$5,$G271&lt;=BK$6),5,IF($L271=1,2,1)),IF(AND($G271&gt;=BK$5,$G271&lt;=BK$6),IF($M271&gt;0,4,3),0)),IF(AND($D271&lt;=BK$6,$E271&gt;=BK$5),60,0)))</f>
        <v/>
      </c>
      <c r="BL271" s="80" t="str">
        <f>IF(OR($A271="",NOT(ISNUMBER($G271))),"",IF(AND($F271&lt;=BL$6,$G271&gt;=BL$5),IF(BL$5&gt;$N271,5,$K271)*10+IF(AND($F271&gt;=BL$5,$F271&lt;=BL$6),IF(AND($G271&gt;=BL$5,$G271&lt;=BL$6),5,IF($L271=1,2,1)),IF(AND($G271&gt;=BL$5,$G271&lt;=BL$6),IF($M271&gt;0,4,3),0)),IF(AND($D271&lt;=BL$6,$E271&gt;=BL$5),60,0)))</f>
        <v/>
      </c>
      <c r="BM271" s="80" t="str">
        <f>IF(OR($A271="",NOT(ISNUMBER($G271))),"",IF(AND($F271&lt;=BM$6,$G271&gt;=BM$5),IF(BM$5&gt;$N271,5,$K271)*10+IF(AND($F271&gt;=BM$5,$F271&lt;=BM$6),IF(AND($G271&gt;=BM$5,$G271&lt;=BM$6),5,IF($L271=1,2,1)),IF(AND($G271&gt;=BM$5,$G271&lt;=BM$6),IF($M271&gt;0,4,3),0)),IF(AND($D271&lt;=BM$6,$E271&gt;=BM$5),60,0)))</f>
        <v/>
      </c>
      <c r="BN271" s="80" t="str">
        <f>IF(OR($A271="",NOT(ISNUMBER($G271))),"",IF(AND($F271&lt;=BN$6,$G271&gt;=BN$5),IF(BN$5&gt;$N271,5,$K271)*10+IF(AND($F271&gt;=BN$5,$F271&lt;=BN$6),IF(AND($G271&gt;=BN$5,$G271&lt;=BN$6),5,IF($L271=1,2,1)),IF(AND($G271&gt;=BN$5,$G271&lt;=BN$6),IF($M271&gt;0,4,3),0)),IF(AND($D271&lt;=BN$6,$E271&gt;=BN$5),60,0)))</f>
        <v/>
      </c>
      <c r="BO271" s="80" t="str">
        <f>IF(OR($A271="",NOT(ISNUMBER($G271))),"",IF(AND($F271&lt;=BO$6,$G271&gt;=BO$5),IF(BO$5&gt;$N271,5,$K271)*10+IF(AND($F271&gt;=BO$5,$F271&lt;=BO$6),IF(AND($G271&gt;=BO$5,$G271&lt;=BO$6),5,IF($L271=1,2,1)),IF(AND($G271&gt;=BO$5,$G271&lt;=BO$6),IF($M271&gt;0,4,3),0)),IF(AND($D271&lt;=BO$6,$E271&gt;=BO$5),60,0)))</f>
        <v/>
      </c>
      <c r="BP271" s="80" t="str">
        <f>IF(OR($A271="",NOT(ISNUMBER($G271))),"",IF(AND($F271&lt;=BP$6,$G271&gt;=BP$5),IF(BP$5&gt;$N271,5,$K271)*10+IF(AND($F271&gt;=BP$5,$F271&lt;=BP$6),IF(AND($G271&gt;=BP$5,$G271&lt;=BP$6),5,IF($L271=1,2,1)),IF(AND($G271&gt;=BP$5,$G271&lt;=BP$6),IF($M271&gt;0,4,3),0)),IF(AND($D271&lt;=BP$6,$E271&gt;=BP$5),60,0)))</f>
        <v/>
      </c>
      <c r="BQ271" s="80" t="str">
        <f>IF(OR($A271="",NOT(ISNUMBER($G271))),"",IF(AND($F271&lt;=BQ$6,$G271&gt;=BQ$5),IF(BQ$5&gt;$N271,5,$K271)*10+IF(AND($F271&gt;=BQ$5,$F271&lt;=BQ$6),IF(AND($G271&gt;=BQ$5,$G271&lt;=BQ$6),5,IF($L271=1,2,1)),IF(AND($G271&gt;=BQ$5,$G271&lt;=BQ$6),IF($M271&gt;0,4,3),0)),IF(AND($D271&lt;=BQ$6,$E271&gt;=BQ$5),60,0)))</f>
        <v/>
      </c>
      <c r="BR271" s="80" t="str">
        <f>IF(OR($A271="",NOT(ISNUMBER($G271))),"",IF(AND($F271&lt;=BR$6,$G271&gt;=BR$5),IF(BR$5&gt;$N271,5,$K271)*10+IF(AND($F271&gt;=BR$5,$F271&lt;=BR$6),IF(AND($G271&gt;=BR$5,$G271&lt;=BR$6),5,IF($L271=1,2,1)),IF(AND($G271&gt;=BR$5,$G271&lt;=BR$6),IF($M271&gt;0,4,3),0)),IF(AND($D271&lt;=BR$6,$E271&gt;=BR$5),60,0)))</f>
        <v/>
      </c>
      <c r="BS271" s="80" t="str">
        <f>IF(OR($A271="",NOT(ISNUMBER($G271))),"",IF(AND($F271&lt;=BS$6,$G271&gt;=BS$5),IF(BS$5&gt;$N271,5,$K271)*10+IF(AND($F271&gt;=BS$5,$F271&lt;=BS$6),IF(AND($G271&gt;=BS$5,$G271&lt;=BS$6),5,IF($L271=1,2,1)),IF(AND($G271&gt;=BS$5,$G271&lt;=BS$6),IF($M271&gt;0,4,3),0)),IF(AND($D271&lt;=BS$6,$E271&gt;=BS$5),60,0)))</f>
        <v/>
      </c>
      <c r="BT271" s="80" t="str">
        <f>IF(OR($A271="",NOT(ISNUMBER($G271))),"",IF(AND($F271&lt;=BT$6,$G271&gt;=BT$5),IF(BT$5&gt;$N271,5,$K271)*10+IF(AND($F271&gt;=BT$5,$F271&lt;=BT$6),IF(AND($G271&gt;=BT$5,$G271&lt;=BT$6),5,IF($L271=1,2,1)),IF(AND($G271&gt;=BT$5,$G271&lt;=BT$6),IF($M271&gt;0,4,3),0)),IF(AND($D271&lt;=BT$6,$E271&gt;=BT$5),60,0)))</f>
        <v/>
      </c>
      <c r="BU271" s="80" t="str">
        <f>IF(OR($A271="",NOT(ISNUMBER($G271))),"",IF(AND($F271&lt;=BU$6,$G271&gt;=BU$5),IF(BU$5&gt;$N271,5,$K271)*10+IF(AND($F271&gt;=BU$5,$F271&lt;=BU$6),IF(AND($G271&gt;=BU$5,$G271&lt;=BU$6),5,IF($L271=1,2,1)),IF(AND($G271&gt;=BU$5,$G271&lt;=BU$6),IF($M271&gt;0,4,3),0)),IF(AND($D271&lt;=BU$6,$E271&gt;=BU$5),60,0)))</f>
        <v/>
      </c>
      <c r="BV271" s="80" t="str">
        <f>IF(OR($A271="",NOT(ISNUMBER($G271))),"",IF(AND($F271&lt;=BV$6,$G271&gt;=BV$5),IF(BV$5&gt;$N271,5,$K271)*10+IF(AND($F271&gt;=BV$5,$F271&lt;=BV$6),IF(AND($G271&gt;=BV$5,$G271&lt;=BV$6),5,IF($L271=1,2,1)),IF(AND($G271&gt;=BV$5,$G271&lt;=BV$6),IF($M271&gt;0,4,3),0)),IF(AND($D271&lt;=BV$6,$E271&gt;=BV$5),60,0)))</f>
        <v/>
      </c>
      <c r="BW271" s="80" t="str">
        <f>IF(OR($A271="",NOT(ISNUMBER($G271))),"",IF(AND($F271&lt;=BW$6,$G271&gt;=BW$5),IF(BW$5&gt;$N271,5,$K271)*10+IF(AND($F271&gt;=BW$5,$F271&lt;=BW$6),IF(AND($G271&gt;=BW$5,$G271&lt;=BW$6),5,IF($L271=1,2,1)),IF(AND($G271&gt;=BW$5,$G271&lt;=BW$6),IF($M271&gt;0,4,3),0)),IF(AND($D271&lt;=BW$6,$E271&gt;=BW$5),60,0)))</f>
        <v/>
      </c>
      <c r="BX271" s="80" t="str">
        <f>IF(OR($A271="",NOT(ISNUMBER($G271))),"",IF(AND($F271&lt;=BX$6,$G271&gt;=BX$5),IF(BX$5&gt;$N271,5,$K271)*10+IF(AND($F271&gt;=BX$5,$F271&lt;=BX$6),IF(AND($G271&gt;=BX$5,$G271&lt;=BX$6),5,IF($L271=1,2,1)),IF(AND($G271&gt;=BX$5,$G271&lt;=BX$6),IF($M271&gt;0,4,3),0)),IF(AND($D271&lt;=BX$6,$E271&gt;=BX$5),60,0)))</f>
        <v/>
      </c>
      <c r="BY271" s="80" t="str">
        <f>IF(OR($A271="",NOT(ISNUMBER($G271))),"",IF(AND($F271&lt;=BY$6,$G271&gt;=BY$5),IF(BY$5&gt;$N271,5,$K271)*10+IF(AND($F271&gt;=BY$5,$F271&lt;=BY$6),IF(AND($G271&gt;=BY$5,$G271&lt;=BY$6),5,IF($L271=1,2,1)),IF(AND($G271&gt;=BY$5,$G271&lt;=BY$6),IF($M271&gt;0,4,3),0)),IF(AND($D271&lt;=BY$6,$E271&gt;=BY$5),60,0)))</f>
        <v/>
      </c>
      <c r="BZ271" s="80" t="str">
        <f>IF(OR($A271="",NOT(ISNUMBER($G271))),"",IF(AND($F271&lt;=BZ$6,$G271&gt;=BZ$5),IF(BZ$5&gt;$N271,5,$K271)*10+IF(AND($F271&gt;=BZ$5,$F271&lt;=BZ$6),IF(AND($G271&gt;=BZ$5,$G271&lt;=BZ$6),5,IF($L271=1,2,1)),IF(AND($G271&gt;=BZ$5,$G271&lt;=BZ$6),IF($M271&gt;0,4,3),0)),IF(AND($D271&lt;=BZ$6,$E271&gt;=BZ$5),60,0)))</f>
        <v/>
      </c>
      <c r="CA271" s="80" t="str">
        <f>IF(OR($A271="",NOT(ISNUMBER($G271))),"",IF(AND($F271&lt;=CA$6,$G271&gt;=CA$5),IF(CA$5&gt;$N271,5,$K271)*10+IF(AND($F271&gt;=CA$5,$F271&lt;=CA$6),IF(AND($G271&gt;=CA$5,$G271&lt;=CA$6),5,IF($L271=1,2,1)),IF(AND($G271&gt;=CA$5,$G271&lt;=CA$6),IF($M271&gt;0,4,3),0)),IF(AND($D271&lt;=CA$6,$E271&gt;=CA$5),60,0)))</f>
        <v/>
      </c>
      <c r="CB271" s="80" t="str">
        <f>IF(OR($A271="",NOT(ISNUMBER($G271))),"",IF(AND($F271&lt;=CB$6,$G271&gt;=CB$5),IF(CB$5&gt;$N271,5,$K271)*10+IF(AND($F271&gt;=CB$5,$F271&lt;=CB$6),IF(AND($G271&gt;=CB$5,$G271&lt;=CB$6),5,IF($L271=1,2,1)),IF(AND($G271&gt;=CB$5,$G271&lt;=CB$6),IF($M271&gt;0,4,3),0)),IF(AND($D271&lt;=CB$6,$E271&gt;=CB$5),60,0)))</f>
        <v/>
      </c>
      <c r="CC271" s="80" t="str">
        <f>IF(OR($A271="",NOT(ISNUMBER($G271))),"",IF(AND($F271&lt;=CC$6,$G271&gt;=CC$5),IF(CC$5&gt;$N271,5,$K271)*10+IF(AND($F271&gt;=CC$5,$F271&lt;=CC$6),IF(AND($G271&gt;=CC$5,$G271&lt;=CC$6),5,IF($L271=1,2,1)),IF(AND($G271&gt;=CC$5,$G271&lt;=CC$6),IF($M271&gt;0,4,3),0)),IF(AND($D271&lt;=CC$6,$E271&gt;=CC$5),60,0)))</f>
        <v/>
      </c>
      <c r="CD271" s="80" t="str">
        <f>IF(OR($A271="",NOT(ISNUMBER($G271))),"",IF(AND($F271&lt;=CD$6,$G271&gt;=CD$5),IF(CD$5&gt;$N271,5,$K271)*10+IF(AND($F271&gt;=CD$5,$F271&lt;=CD$6),IF(AND($G271&gt;=CD$5,$G271&lt;=CD$6),5,IF($L271=1,2,1)),IF(AND($G271&gt;=CD$5,$G271&lt;=CD$6),IF($M271&gt;0,4,3),0)),IF(AND($D271&lt;=CD$6,$E271&gt;=CD$5),60,0)))</f>
        <v/>
      </c>
      <c r="CE271" s="80" t="str">
        <f>IF(OR($A271="",NOT(ISNUMBER($G271))),"",IF(AND($F271&lt;=CE$6,$G271&gt;=CE$5),IF(CE$5&gt;$N271,5,$K271)*10+IF(AND($F271&gt;=CE$5,$F271&lt;=CE$6),IF(AND($G271&gt;=CE$5,$G271&lt;=CE$6),5,IF($L271=1,2,1)),IF(AND($G271&gt;=CE$5,$G271&lt;=CE$6),IF($M271&gt;0,4,3),0)),IF(AND($D271&lt;=CE$6,$E271&gt;=CE$5),60,0)))</f>
        <v/>
      </c>
      <c r="CF271" s="80" t="str">
        <f>IF(OR($A271="",NOT(ISNUMBER($G271))),"",IF(AND($F271&lt;=CF$6,$G271&gt;=CF$5),IF(CF$5&gt;$N271,5,$K271)*10+IF(AND($F271&gt;=CF$5,$F271&lt;=CF$6),IF(AND($G271&gt;=CF$5,$G271&lt;=CF$6),5,IF($L271=1,2,1)),IF(AND($G271&gt;=CF$5,$G271&lt;=CF$6),IF($M271&gt;0,4,3),0)),IF(AND($D271&lt;=CF$6,$E271&gt;=CF$5),60,0)))</f>
        <v/>
      </c>
      <c r="CG271" s="80" t="str">
        <f>IF(OR($A271="",NOT(ISNUMBER($G271))),"",IF(AND($F271&lt;=CG$6,$G271&gt;=CG$5),IF(CG$5&gt;$N271,5,$K271)*10+IF(AND($F271&gt;=CG$5,$F271&lt;=CG$6),IF(AND($G271&gt;=CG$5,$G271&lt;=CG$6),5,IF($L271=1,2,1)),IF(AND($G271&gt;=CG$5,$G271&lt;=CG$6),IF($M271&gt;0,4,3),0)),IF(AND($D271&lt;=CG$6,$E271&gt;=CG$5),60,0)))</f>
        <v/>
      </c>
      <c r="CH271" s="80" t="str">
        <f>IF(OR($A271="",NOT(ISNUMBER($G271))),"",IF(AND($F271&lt;=CH$6,$G271&gt;=CH$5),IF(CH$5&gt;$N271,5,$K271)*10+IF(AND($F271&gt;=CH$5,$F271&lt;=CH$6),IF(AND($G271&gt;=CH$5,$G271&lt;=CH$6),5,IF($L271=1,2,1)),IF(AND($G271&gt;=CH$5,$G271&lt;=CH$6),IF($M271&gt;0,4,3),0)),IF(AND($D271&lt;=CH$6,$E271&gt;=CH$5),60,0)))</f>
        <v/>
      </c>
      <c r="CI271" s="80" t="str">
        <f>IF(OR($A271="",NOT(ISNUMBER($G271))),"",IF(AND($F271&lt;=CI$6,$G271&gt;=CI$5),IF(CI$5&gt;$N271,5,$K271)*10+IF(AND($F271&gt;=CI$5,$F271&lt;=CI$6),IF(AND($G271&gt;=CI$5,$G271&lt;=CI$6),5,IF($L271=1,2,1)),IF(AND($G271&gt;=CI$5,$G271&lt;=CI$6),IF($M271&gt;0,4,3),0)),IF(AND($D271&lt;=CI$6,$E271&gt;=CI$5),60,0)))</f>
        <v/>
      </c>
      <c r="CJ271" s="80" t="str">
        <f>IF(OR($A271="",NOT(ISNUMBER($G271))),"",IF(AND($F271&lt;=CJ$6,$G271&gt;=CJ$5),IF(CJ$5&gt;$N271,5,$K271)*10+IF(AND($F271&gt;=CJ$5,$F271&lt;=CJ$6),IF(AND($G271&gt;=CJ$5,$G271&lt;=CJ$6),5,IF($L271=1,2,1)),IF(AND($G271&gt;=CJ$5,$G271&lt;=CJ$6),IF($M271&gt;0,4,3),0)),IF(AND($D271&lt;=CJ$6,$E271&gt;=CJ$5),60,0)))</f>
        <v/>
      </c>
      <c r="CK271" s="80" t="str">
        <f>IF(OR($A271="",NOT(ISNUMBER($G271))),"",IF(AND($F271&lt;=CK$6,$G271&gt;=CK$5),IF(CK$5&gt;$N271,5,$K271)*10+IF(AND($F271&gt;=CK$5,$F271&lt;=CK$6),IF(AND($G271&gt;=CK$5,$G271&lt;=CK$6),5,IF($L271=1,2,1)),IF(AND($G271&gt;=CK$5,$G271&lt;=CK$6),IF($M271&gt;0,4,3),0)),IF(AND($D271&lt;=CK$6,$E271&gt;=CK$5),60,0)))</f>
        <v/>
      </c>
      <c r="CL271" s="80" t="str">
        <f>IF(OR($A271="",NOT(ISNUMBER($G271))),"",IF(AND($F271&lt;=CL$6,$G271&gt;=CL$5),IF(CL$5&gt;$N271,5,$K271)*10+IF(AND($F271&gt;=CL$5,$F271&lt;=CL$6),IF(AND($G271&gt;=CL$5,$G271&lt;=CL$6),5,IF($L271=1,2,1)),IF(AND($G271&gt;=CL$5,$G271&lt;=CL$6),IF($M271&gt;0,4,3),0)),IF(AND($D271&lt;=CL$6,$E271&gt;=CL$5),60,0)))</f>
        <v/>
      </c>
      <c r="CM271" s="80" t="str">
        <f>IF(OR($A271="",NOT(ISNUMBER($G271))),"",IF(AND($F271&lt;=CM$6,$G271&gt;=CM$5),IF(CM$5&gt;$N271,5,$K271)*10+IF(AND($F271&gt;=CM$5,$F271&lt;=CM$6),IF(AND($G271&gt;=CM$5,$G271&lt;=CM$6),5,IF($L271=1,2,1)),IF(AND($G271&gt;=CM$5,$G271&lt;=CM$6),IF($M271&gt;0,4,3),0)),IF(AND($D271&lt;=CM$6,$E271&gt;=CM$5),60,0)))</f>
        <v/>
      </c>
      <c r="CN271" s="80" t="str">
        <f>IF(OR($A271="",NOT(ISNUMBER($G271))),"",IF(AND($F271&lt;=CN$6,$G271&gt;=CN$5),IF(CN$5&gt;$N271,5,$K271)*10+IF(AND($F271&gt;=CN$5,$F271&lt;=CN$6),IF(AND($G271&gt;=CN$5,$G271&lt;=CN$6),5,IF($L271=1,2,1)),IF(AND($G271&gt;=CN$5,$G271&lt;=CN$6),IF($M271&gt;0,4,3),0)),IF(AND($D271&lt;=CN$6,$E271&gt;=CN$5),60,0)))</f>
        <v/>
      </c>
      <c r="CO271" s="80" t="str">
        <f>IF(OR($A271="",NOT(ISNUMBER($G271))),"",IF(AND($F271&lt;=CO$6,$G271&gt;=CO$5),IF(CO$5&gt;$N271,5,$K271)*10+IF(AND($F271&gt;=CO$5,$F271&lt;=CO$6),IF(AND($G271&gt;=CO$5,$G271&lt;=CO$6),5,IF($L271=1,2,1)),IF(AND($G271&gt;=CO$5,$G271&lt;=CO$6),IF($M271&gt;0,4,3),0)),IF(AND($D271&lt;=CO$6,$E271&gt;=CO$5),60,0)))</f>
        <v/>
      </c>
      <c r="CP271" s="80" t="str">
        <f>IF(OR($A271="",NOT(ISNUMBER($G271))),"",IF(AND($F271&lt;=CP$6,$G271&gt;=CP$5),IF(CP$5&gt;$N271,5,$K271)*10+IF(AND($F271&gt;=CP$5,$F271&lt;=CP$6),IF(AND($G271&gt;=CP$5,$G271&lt;=CP$6),5,IF($L271=1,2,1)),IF(AND($G271&gt;=CP$5,$G271&lt;=CP$6),IF($M271&gt;0,4,3),0)),IF(AND($D271&lt;=CP$6,$E271&gt;=CP$5),60,0)))</f>
        <v/>
      </c>
      <c r="CQ271" s="80" t="str">
        <f>IF(OR($A271="",NOT(ISNUMBER($G271))),"",IF(AND($F271&lt;=CQ$6,$G271&gt;=CQ$5),IF(CQ$5&gt;$N271,5,$K271)*10+IF(AND($F271&gt;=CQ$5,$F271&lt;=CQ$6),IF(AND($G271&gt;=CQ$5,$G271&lt;=CQ$6),5,IF($L271=1,2,1)),IF(AND($G271&gt;=CQ$5,$G271&lt;=CQ$6),IF($M271&gt;0,4,3),0)),IF(AND($D271&lt;=CQ$6,$E271&gt;=CQ$5),60,0)))</f>
        <v/>
      </c>
      <c r="CR271" s="80" t="str">
        <f>IF(OR($A271="",NOT(ISNUMBER($G271))),"",IF(AND($F271&lt;=CR$6,$G271&gt;=CR$5),IF(CR$5&gt;$N271,5,$K271)*10+IF(AND($F271&gt;=CR$5,$F271&lt;=CR$6),IF(AND($G271&gt;=CR$5,$G271&lt;=CR$6),5,IF($L271=1,2,1)),IF(AND($G271&gt;=CR$5,$G271&lt;=CR$6),IF($M271&gt;0,4,3),0)),IF(AND($D271&lt;=CR$6,$E271&gt;=CR$5),60,0)))</f>
        <v/>
      </c>
      <c r="CS271" s="80" t="str">
        <f>IF(OR($A271="",NOT(ISNUMBER($G271))),"",IF(AND($F271&lt;=CS$6,$G271&gt;=CS$5),IF(CS$5&gt;$N271,5,$K271)*10+IF(AND($F271&gt;=CS$5,$F271&lt;=CS$6),IF(AND($G271&gt;=CS$5,$G271&lt;=CS$6),5,IF($L271=1,2,1)),IF(AND($G271&gt;=CS$5,$G271&lt;=CS$6),IF($M271&gt;0,4,3),0)),IF(AND($D271&lt;=CS$6,$E271&gt;=CS$5),60,0)))</f>
        <v/>
      </c>
      <c r="CT271" s="80" t="str">
        <f>IF(OR($A271="",NOT(ISNUMBER($G271))),"",IF(AND($F271&lt;=CT$6,$G271&gt;=CT$5),IF(CT$5&gt;$N271,5,$K271)*10+IF(AND($F271&gt;=CT$5,$F271&lt;=CT$6),IF(AND($G271&gt;=CT$5,$G271&lt;=CT$6),5,IF($L271=1,2,1)),IF(AND($G271&gt;=CT$5,$G271&lt;=CT$6),IF($M271&gt;0,4,3),0)),IF(AND($D271&lt;=CT$6,$E271&gt;=CT$5),60,0)))</f>
        <v/>
      </c>
      <c r="CU271" s="80" t="str">
        <f>IF(OR($A271="",NOT(ISNUMBER($G271))),"",IF(AND($F271&lt;=CU$6,$G271&gt;=CU$5),IF(CU$5&gt;$N271,5,$K271)*10+IF(AND($F271&gt;=CU$5,$F271&lt;=CU$6),IF(AND($G271&gt;=CU$5,$G271&lt;=CU$6),5,IF($L271=1,2,1)),IF(AND($G271&gt;=CU$5,$G271&lt;=CU$6),IF($M271&gt;0,4,3),0)),IF(AND($D271&lt;=CU$6,$E271&gt;=CU$5),60,0)))</f>
        <v/>
      </c>
      <c r="CV271" s="80" t="str">
        <f>IF(OR($A271="",NOT(ISNUMBER($G271))),"",IF(AND($F271&lt;=CV$6,$G271&gt;=CV$5),IF(CV$5&gt;$N271,5,$K271)*10+IF(AND($F271&gt;=CV$5,$F271&lt;=CV$6),IF(AND($G271&gt;=CV$5,$G271&lt;=CV$6),5,IF($L271=1,2,1)),IF(AND($G271&gt;=CV$5,$G271&lt;=CV$6),IF($M271&gt;0,4,3),0)),IF(AND($D271&lt;=CV$6,$E271&gt;=CV$5),60,0)))</f>
        <v/>
      </c>
      <c r="CW271" s="80" t="str">
        <f>IF(OR($A271="",NOT(ISNUMBER($G271))),"",IF(AND($F271&lt;=CW$6,$G271&gt;=CW$5),IF(CW$5&gt;$N271,5,$K271)*10+IF(AND($F271&gt;=CW$5,$F271&lt;=CW$6),IF(AND($G271&gt;=CW$5,$G271&lt;=CW$6),5,IF($L271=1,2,1)),IF(AND($G271&gt;=CW$5,$G271&lt;=CW$6),IF($M271&gt;0,4,3),0)),IF(AND($D271&lt;=CW$6,$E271&gt;=CW$5),60,0)))</f>
        <v/>
      </c>
      <c r="CX271" s="80" t="str">
        <f>IF(OR($A271="",NOT(ISNUMBER($G271))),"",IF(AND($F271&lt;=CX$6,$G271&gt;=CX$5),IF(CX$5&gt;$N271,5,$K271)*10+IF(AND($F271&gt;=CX$5,$F271&lt;=CX$6),IF(AND($G271&gt;=CX$5,$G271&lt;=CX$6),5,IF($L271=1,2,1)),IF(AND($G271&gt;=CX$5,$G271&lt;=CX$6),IF($M271&gt;0,4,3),0)),IF(AND($D271&lt;=CX$6,$E271&gt;=CX$5),60,0)))</f>
        <v/>
      </c>
      <c r="CY271" s="80" t="str">
        <f>IF(OR($A271="",NOT(ISNUMBER($G271))),"",IF(AND($F271&lt;=CY$6,$G271&gt;=CY$5),IF(CY$5&gt;$N271,5,$K271)*10+IF(AND($F271&gt;=CY$5,$F271&lt;=CY$6),IF(AND($G271&gt;=CY$5,$G271&lt;=CY$6),5,IF($L271=1,2,1)),IF(AND($G271&gt;=CY$5,$G271&lt;=CY$6),IF($M271&gt;0,4,3),0)),IF(AND($D271&lt;=CY$6,$E271&gt;=CY$5),60,0)))</f>
        <v/>
      </c>
      <c r="CZ271" s="80" t="str">
        <f>IF(OR($A271="",NOT(ISNUMBER($G271))),"",IF(AND($F271&lt;=CZ$6,$G271&gt;=CZ$5),IF(CZ$5&gt;$N271,5,$K271)*10+IF(AND($F271&gt;=CZ$5,$F271&lt;=CZ$6),IF(AND($G271&gt;=CZ$5,$G271&lt;=CZ$6),5,IF($L271=1,2,1)),IF(AND($G271&gt;=CZ$5,$G271&lt;=CZ$6),IF($M271&gt;0,4,3),0)),IF(AND($D271&lt;=CZ$6,$E271&gt;=CZ$5),60,0)))</f>
        <v/>
      </c>
      <c r="DA271" s="80" t="str">
        <f>IF(OR($A271="",NOT(ISNUMBER($G271))),"",IF(AND($F271&lt;=DA$6,$G271&gt;=DA$5),IF(DA$5&gt;$N271,5,$K271)*10+IF(AND($F271&gt;=DA$5,$F271&lt;=DA$6),IF(AND($G271&gt;=DA$5,$G271&lt;=DA$6),5,IF($L271=1,2,1)),IF(AND($G271&gt;=DA$5,$G271&lt;=DA$6),IF($M271&gt;0,4,3),0)),IF(AND($D271&lt;=DA$6,$E271&gt;=DA$5),60,0)))</f>
        <v/>
      </c>
      <c r="DB271" s="80" t="str">
        <f>IF(OR($A271="",NOT(ISNUMBER($G271))),"",IF(AND($F271&lt;=DB$6,$G271&gt;=DB$5),IF(DB$5&gt;$N271,5,$K271)*10+IF(AND($F271&gt;=DB$5,$F271&lt;=DB$6),IF(AND($G271&gt;=DB$5,$G271&lt;=DB$6),5,IF($L271=1,2,1)),IF(AND($G271&gt;=DB$5,$G271&lt;=DB$6),IF($M271&gt;0,4,3),0)),IF(AND($D271&lt;=DB$6,$E271&gt;=DB$5),60,0)))</f>
        <v/>
      </c>
      <c r="DC271" s="80" t="str">
        <f>IF(OR($A271="",NOT(ISNUMBER($G271))),"",IF(AND($F271&lt;=DC$6,$G271&gt;=DC$5),IF(DC$5&gt;$N271,5,$K271)*10+IF(AND($F271&gt;=DC$5,$F271&lt;=DC$6),IF(AND($G271&gt;=DC$5,$G271&lt;=DC$6),5,IF($L271=1,2,1)),IF(AND($G271&gt;=DC$5,$G271&lt;=DC$6),IF($M271&gt;0,4,3),0)),IF(AND($D271&lt;=DC$6,$E271&gt;=DC$5),60,0)))</f>
        <v/>
      </c>
      <c r="DD271" s="80" t="str">
        <f>IF(OR($A271="",NOT(ISNUMBER($G271))),"",IF(AND($F271&lt;=DD$6,$G271&gt;=DD$5),IF(DD$5&gt;$N271,5,$K271)*10+IF(AND($F271&gt;=DD$5,$F271&lt;=DD$6),IF(AND($G271&gt;=DD$5,$G271&lt;=DD$6),5,IF($L271=1,2,1)),IF(AND($G271&gt;=DD$5,$G271&lt;=DD$6),IF($M271&gt;0,4,3),0)),IF(AND($D271&lt;=DD$6,$E271&gt;=DD$5),60,0)))</f>
        <v/>
      </c>
      <c r="DE271" s="80" t="str">
        <f>IF(OR($A271="",NOT(ISNUMBER($G271))),"",IF(AND($F271&lt;=DE$6,$G271&gt;=DE$5),IF(DE$5&gt;$N271,5,$K271)*10+IF(AND($F271&gt;=DE$5,$F271&lt;=DE$6),IF(AND($G271&gt;=DE$5,$G271&lt;=DE$6),5,IF($L271=1,2,1)),IF(AND($G271&gt;=DE$5,$G271&lt;=DE$6),IF($M271&gt;0,4,3),0)),IF(AND($D271&lt;=DE$6,$E271&gt;=DE$5),60,0)))</f>
        <v/>
      </c>
      <c r="DF271" s="80" t="str">
        <f>IF(OR($A271="",NOT(ISNUMBER($G271))),"",IF(AND($F271&lt;=DF$6,$G271&gt;=DF$5),IF(DF$5&gt;$N271,5,$K271)*10+IF(AND($F271&gt;=DF$5,$F271&lt;=DF$6),IF(AND($G271&gt;=DF$5,$G271&lt;=DF$6),5,IF($L271=1,2,1)),IF(AND($G271&gt;=DF$5,$G271&lt;=DF$6),IF($M271&gt;0,4,3),0)),IF(AND($D271&lt;=DF$6,$E271&gt;=DF$5),60,0)))</f>
        <v/>
      </c>
      <c r="DG271" s="80" t="str">
        <f>IF(OR($A271="",NOT(ISNUMBER($G271))),"",IF(AND($F271&lt;=DG$6,$G271&gt;=DG$5),IF(DG$5&gt;$N271,5,$K271)*10+IF(AND($F271&gt;=DG$5,$F271&lt;=DG$6),IF(AND($G271&gt;=DG$5,$G271&lt;=DG$6),5,IF($L271=1,2,1)),IF(AND($G271&gt;=DG$5,$G271&lt;=DG$6),IF($M271&gt;0,4,3),0)),IF(AND($D271&lt;=DG$6,$E271&gt;=DG$5),60,0)))</f>
        <v/>
      </c>
      <c r="DH271" s="80" t="str">
        <f>IF(OR($A271="",NOT(ISNUMBER($G271))),"",IF(AND($F271&lt;=DH$6,$G271&gt;=DH$5),IF(DH$5&gt;$N271,5,$K271)*10+IF(AND($F271&gt;=DH$5,$F271&lt;=DH$6),IF(AND($G271&gt;=DH$5,$G271&lt;=DH$6),5,IF($L271=1,2,1)),IF(AND($G271&gt;=DH$5,$G271&lt;=DH$6),IF($M271&gt;0,4,3),0)),IF(AND($D271&lt;=DH$6,$E271&gt;=DH$5),60,0)))</f>
        <v/>
      </c>
      <c r="DI271" s="80" t="str">
        <f>IF(OR($A271="",NOT(ISNUMBER($G271))),"",IF(AND($F271&lt;=DI$6,$G271&gt;=DI$5),IF(DI$5&gt;$N271,5,$K271)*10+IF(AND($F271&gt;=DI$5,$F271&lt;=DI$6),IF(AND($G271&gt;=DI$5,$G271&lt;=DI$6),5,IF($L271=1,2,1)),IF(AND($G271&gt;=DI$5,$G271&lt;=DI$6),IF($M271&gt;0,4,3),0)),IF(AND($D271&lt;=DI$6,$E271&gt;=DI$5),60,0)))</f>
        <v/>
      </c>
      <c r="DJ271" s="80" t="str">
        <f>IF(OR($A271="",NOT(ISNUMBER($G271))),"",IF(AND($F271&lt;=DJ$6,$G271&gt;=DJ$5),IF(DJ$5&gt;$N271,5,$K271)*10+IF(AND($F271&gt;=DJ$5,$F271&lt;=DJ$6),IF(AND($G271&gt;=DJ$5,$G271&lt;=DJ$6),5,IF($L271=1,2,1)),IF(AND($G271&gt;=DJ$5,$G271&lt;=DJ$6),IF($M271&gt;0,4,3),0)),IF(AND($D271&lt;=DJ$6,$E271&gt;=DJ$5),60,0)))</f>
        <v/>
      </c>
      <c r="DK271" s="80" t="str">
        <f>IF(OR($A271="",NOT(ISNUMBER($G271))),"",IF(AND($F271&lt;=DK$6,$G271&gt;=DK$5),IF(DK$5&gt;$N271,5,$K271)*10+IF(AND($F271&gt;=DK$5,$F271&lt;=DK$6),IF(AND($G271&gt;=DK$5,$G271&lt;=DK$6),5,IF($L271=1,2,1)),IF(AND($G271&gt;=DK$5,$G271&lt;=DK$6),IF($M271&gt;0,4,3),0)),IF(AND($D271&lt;=DK$6,$E271&gt;=DK$5),60,0)))</f>
        <v/>
      </c>
      <c r="DL271" s="80" t="str">
        <f>IF(OR($A271="",NOT(ISNUMBER($G271))),"",IF(AND($F271&lt;=DL$6,$G271&gt;=DL$5),IF(DL$5&gt;$N271,5,$K271)*10+IF(AND($F271&gt;=DL$5,$F271&lt;=DL$6),IF(AND($G271&gt;=DL$5,$G271&lt;=DL$6),5,IF($L271=1,2,1)),IF(AND($G271&gt;=DL$5,$G271&lt;=DL$6),IF($M271&gt;0,4,3),0)),IF(AND($D271&lt;=DL$6,$E271&gt;=DL$5),60,0)))</f>
        <v/>
      </c>
      <c r="DM271" s="80" t="str">
        <f>IF(OR($A271="",NOT(ISNUMBER($G271))),"",IF(AND($F271&lt;=DM$6,$G271&gt;=DM$5),IF(DM$5&gt;$N271,5,$K271)*10+IF(AND($F271&gt;=DM$5,$F271&lt;=DM$6),IF(AND($G271&gt;=DM$5,$G271&lt;=DM$6),5,IF($L271=1,2,1)),IF(AND($G271&gt;=DM$5,$G271&lt;=DM$6),IF($M271&gt;0,4,3),0)),IF(AND($D271&lt;=DM$6,$E271&gt;=DM$5),60,0)))</f>
        <v/>
      </c>
      <c r="DN271" s="80" t="str">
        <f>IF(OR($A271="",NOT(ISNUMBER($G271))),"",IF(AND($F271&lt;=DN$6,$G271&gt;=DN$5),IF(DN$5&gt;$N271,5,$K271)*10+IF(AND($F271&gt;=DN$5,$F271&lt;=DN$6),IF(AND($G271&gt;=DN$5,$G271&lt;=DN$6),5,IF($L271=1,2,1)),IF(AND($G271&gt;=DN$5,$G271&lt;=DN$6),IF($M271&gt;0,4,3),0)),IF(AND($D271&lt;=DN$6,$E271&gt;=DN$5),60,0)))</f>
        <v/>
      </c>
      <c r="DO271" s="80" t="str">
        <f>IF(OR($A271="",NOT(ISNUMBER($G271))),"",IF(AND($F271&lt;=DO$6,$G271&gt;=DO$5),IF(DO$5&gt;$N271,5,$K271)*10+IF(AND($F271&gt;=DO$5,$F271&lt;=DO$6),IF(AND($G271&gt;=DO$5,$G271&lt;=DO$6),5,IF($L271=1,2,1)),IF(AND($G271&gt;=DO$5,$G271&lt;=DO$6),IF($M271&gt;0,4,3),0)),IF(AND($D271&lt;=DO$6,$E271&gt;=DO$5),60,0)))</f>
        <v/>
      </c>
      <c r="DP271" s="80" t="str">
        <f>IF(OR($A271="",NOT(ISNUMBER($G271))),"",IF(AND($F271&lt;=DP$6,$G271&gt;=DP$5),IF(DP$5&gt;$N271,5,$K271)*10+IF(AND($F271&gt;=DP$5,$F271&lt;=DP$6),IF(AND($G271&gt;=DP$5,$G271&lt;=DP$6),5,IF($L271=1,2,1)),IF(AND($G271&gt;=DP$5,$G271&lt;=DP$6),IF($M271&gt;0,4,3),0)),IF(AND($D271&lt;=DP$6,$E271&gt;=DP$5),60,0)))</f>
        <v/>
      </c>
      <c r="DQ271" s="80" t="str">
        <f>IF(OR($A271="",NOT(ISNUMBER($G271))),"",IF(AND($F271&lt;=DQ$6,$G271&gt;=DQ$5),IF(DQ$5&gt;$N271,5,$K271)*10+IF(AND($F271&gt;=DQ$5,$F271&lt;=DQ$6),IF(AND($G271&gt;=DQ$5,$G271&lt;=DQ$6),5,IF($L271=1,2,1)),IF(AND($G271&gt;=DQ$5,$G271&lt;=DQ$6),IF($M271&gt;0,4,3),0)),IF(AND($D271&lt;=DQ$6,$E271&gt;=DQ$5),60,0)))</f>
        <v/>
      </c>
      <c r="DR271" s="80" t="str">
        <f>IF(OR($A271="",NOT(ISNUMBER($G271))),"",IF(AND($F271&lt;=DR$6,$G271&gt;=DR$5),IF(DR$5&gt;$N271,5,$K271)*10+IF(AND($F271&gt;=DR$5,$F271&lt;=DR$6),IF(AND($G271&gt;=DR$5,$G271&lt;=DR$6),5,IF($L271=1,2,1)),IF(AND($G271&gt;=DR$5,$G271&lt;=DR$6),IF($M271&gt;0,4,3),0)),IF(AND($D271&lt;=DR$6,$E271&gt;=DR$5),60,0)))</f>
        <v/>
      </c>
      <c r="DS271" s="80" t="str">
        <f>IF(OR($A271="",NOT(ISNUMBER($G271))),"",IF(AND($F271&lt;=DS$6,$G271&gt;=DS$5),IF(DS$5&gt;$N271,5,$K271)*10+IF(AND($F271&gt;=DS$5,$F271&lt;=DS$6),IF(AND($G271&gt;=DS$5,$G271&lt;=DS$6),5,IF($L271=1,2,1)),IF(AND($G271&gt;=DS$5,$G271&lt;=DS$6),IF($M271&gt;0,4,3),0)),IF(AND($D271&lt;=DS$6,$E271&gt;=DS$5),60,0)))</f>
        <v/>
      </c>
      <c r="DT271" s="80" t="str">
        <f>IF(OR($A271="",NOT(ISNUMBER($G271))),"",IF(AND($F271&lt;=DT$6,$G271&gt;=DT$5),IF(DT$5&gt;$N271,5,$K271)*10+IF(AND($F271&gt;=DT$5,$F271&lt;=DT$6),IF(AND($G271&gt;=DT$5,$G271&lt;=DT$6),5,IF($L271=1,2,1)),IF(AND($G271&gt;=DT$5,$G271&lt;=DT$6),IF($M271&gt;0,4,3),0)),IF(AND($D271&lt;=DT$6,$E271&gt;=DT$5),60,0)))</f>
        <v/>
      </c>
      <c r="DU271" s="80" t="str">
        <f>IF(OR($A271="",NOT(ISNUMBER($G271))),"",IF(AND($F271&lt;=DU$6,$G271&gt;=DU$5),IF(DU$5&gt;$N271,5,$K271)*10+IF(AND($F271&gt;=DU$5,$F271&lt;=DU$6),IF(AND($G271&gt;=DU$5,$G271&lt;=DU$6),5,IF($L271=1,2,1)),IF(AND($G271&gt;=DU$5,$G271&lt;=DU$6),IF($M271&gt;0,4,3),0)),IF(AND($D271&lt;=DU$6,$E271&gt;=DU$5),60,0)))</f>
        <v/>
      </c>
      <c r="DV271" s="80" t="str">
        <f>IF(OR($A271="",NOT(ISNUMBER($G271))),"",IF(AND($F271&lt;=DV$6,$G271&gt;=DV$5),IF(DV$5&gt;$N271,5,$K271)*10+IF(AND($F271&gt;=DV$5,$F271&lt;=DV$6),IF(AND($G271&gt;=DV$5,$G271&lt;=DV$6),5,IF($L271=1,2,1)),IF(AND($G271&gt;=DV$5,$G271&lt;=DV$6),IF($M271&gt;0,4,3),0)),IF(AND($D271&lt;=DV$6,$E271&gt;=DV$5),60,0)))</f>
        <v/>
      </c>
      <c r="DW271" s="80" t="str">
        <f>IF(OR($A271="",NOT(ISNUMBER($G271))),"",IF(AND($F271&lt;=DW$6,$G271&gt;=DW$5),IF(DW$5&gt;$N271,5,$K271)*10+IF(AND($F271&gt;=DW$5,$F271&lt;=DW$6),IF(AND($G271&gt;=DW$5,$G271&lt;=DW$6),5,IF($L271=1,2,1)),IF(AND($G271&gt;=DW$5,$G271&lt;=DW$6),IF($M271&gt;0,4,3),0)),IF(AND($D271&lt;=DW$6,$E271&gt;=DW$5),60,0)))</f>
        <v/>
      </c>
      <c r="DX271" s="80" t="str">
        <f>IF(OR($A271="",NOT(ISNUMBER($G271))),"",IF(AND($F271&lt;=DX$6,$G271&gt;=DX$5),IF(DX$5&gt;$N271,5,$K271)*10+IF(AND($F271&gt;=DX$5,$F271&lt;=DX$6),IF(AND($G271&gt;=DX$5,$G271&lt;=DX$6),5,IF($L271=1,2,1)),IF(AND($G271&gt;=DX$5,$G271&lt;=DX$6),IF($M271&gt;0,4,3),0)),IF(AND($D271&lt;=DX$6,$E271&gt;=DX$5),60,0)))</f>
        <v/>
      </c>
      <c r="DY271" s="80" t="str">
        <f>IF(OR($A271="",NOT(ISNUMBER($G271))),"",IF(AND($F271&lt;=DY$6,$G271&gt;=DY$5),IF(DY$5&gt;$N271,5,$K271)*10+IF(AND($F271&gt;=DY$5,$F271&lt;=DY$6),IF(AND($G271&gt;=DY$5,$G271&lt;=DY$6),5,IF($L271=1,2,1)),IF(AND($G271&gt;=DY$5,$G271&lt;=DY$6),IF($M271&gt;0,4,3),0)),IF(AND($D271&lt;=DY$6,$E271&gt;=DY$5),60,0)))</f>
        <v/>
      </c>
      <c r="DZ271" s="80" t="str">
        <f>IF(OR($A271="",NOT(ISNUMBER($G271))),"",IF(AND($F271&lt;=DZ$6,$G271&gt;=DZ$5),IF(DZ$5&gt;$N271,5,$K271)*10+IF(AND($F271&gt;=DZ$5,$F271&lt;=DZ$6),IF(AND($G271&gt;=DZ$5,$G271&lt;=DZ$6),5,IF($L271=1,2,1)),IF(AND($G271&gt;=DZ$5,$G271&lt;=DZ$6),IF($M271&gt;0,4,3),0)),IF(AND($D271&lt;=DZ$6,$E271&gt;=DZ$5),60,0)))</f>
        <v/>
      </c>
      <c r="EA271" s="80" t="str">
        <f>IF(OR($A271="",NOT(ISNUMBER($G271))),"",IF(AND($F271&lt;=EA$6,$G271&gt;=EA$5),IF(EA$5&gt;$N271,5,$K271)*10+IF(AND($F271&gt;=EA$5,$F271&lt;=EA$6),IF(AND($G271&gt;=EA$5,$G271&lt;=EA$6),5,IF($L271=1,2,1)),IF(AND($G271&gt;=EA$5,$G271&lt;=EA$6),IF($M271&gt;0,4,3),0)),IF(AND($D271&lt;=EA$6,$E271&gt;=EA$5),60,0)))</f>
        <v/>
      </c>
      <c r="EB271" s="80" t="str">
        <f>IF(OR($A271="",NOT(ISNUMBER($G271))),"",IF(AND($F271&lt;=EB$6,$G271&gt;=EB$5),IF(EB$5&gt;$N271,5,$K271)*10+IF(AND($F271&gt;=EB$5,$F271&lt;=EB$6),IF(AND($G271&gt;=EB$5,$G271&lt;=EB$6),5,IF($L271=1,2,1)),IF(AND($G271&gt;=EB$5,$G271&lt;=EB$6),IF($M271&gt;0,4,3),0)),IF(AND($D271&lt;=EB$6,$E271&gt;=EB$5),60,0)))</f>
        <v/>
      </c>
      <c r="EC271" s="80" t="str">
        <f>IF(OR($A271="",NOT(ISNUMBER($G271))),"",IF(AND($F271&lt;=EC$6,$G271&gt;=EC$5),IF(EC$5&gt;$N271,5,$K271)*10+IF(AND($F271&gt;=EC$5,$F271&lt;=EC$6),IF(AND($G271&gt;=EC$5,$G271&lt;=EC$6),5,IF($L271=1,2,1)),IF(AND($G271&gt;=EC$5,$G271&lt;=EC$6),IF($M271&gt;0,4,3),0)),IF(AND($D271&lt;=EC$6,$E271&gt;=EC$5),60,0)))</f>
        <v/>
      </c>
      <c r="ED271" s="80" t="str">
        <f>IF(OR($A271="",NOT(ISNUMBER($G271))),"",IF(AND($F271&lt;=ED$6,$G271&gt;=ED$5),IF(ED$5&gt;$N271,5,$K271)*10+IF(AND($F271&gt;=ED$5,$F271&lt;=ED$6),IF(AND($G271&gt;=ED$5,$G271&lt;=ED$6),5,IF($L271=1,2,1)),IF(AND($G271&gt;=ED$5,$G271&lt;=ED$6),IF($M271&gt;0,4,3),0)),IF(AND($D271&lt;=ED$6,$E271&gt;=ED$5),60,0)))</f>
        <v/>
      </c>
    </row>
    <row r="272" ht="18" customHeight="1">
      <c r="A272" s="52" t="str">
        <f>IF(Tasks!$B272="","",Tasks!$A272)</f>
        <v/>
      </c>
      <c r="B272" s="78" t="str">
        <f>IF(Tasks!$B272="","",Tasks!$B272)</f>
        <v/>
      </c>
      <c r="C272" s="25" t="str">
        <f>IF($B272="","",IF(AND(Tasks!$D272="",Tasks!$G272=""),"-",IF(Tasks!$D272="","",Tasks!$D272&amp;IF(OR(Tasks!$E272="",Tasks!$E272="FS"),IF(N(Tasks!$F272)=0,"","FS"),Tasks!$E272)&amp;IF(N(Tasks!$F272)=0,"",IF(Tasks!$F272&gt;0,"+","")&amp;Tasks!$F272))&amp;IF(AND(Tasks!$D272&lt;&gt;"",Tasks!$G272&lt;&gt;""),", ","")&amp;IF(Tasks!$G272="","",Tasks!$G272&amp;IF(OR(Tasks!$H272="",Tasks!$H272="FS"),IF(N(Tasks!$I272)=0,"","FS"),Tasks!$H272)&amp;IF(N(Tasks!$I272)=0,"",IF(Tasks!$I272&gt;0,"+","")&amp;Tasks!$I272))))</f>
        <v/>
      </c>
      <c r="D272" s="51" t="str">
        <f>IF(OR($B272="",Tasks!$Q272=""),"",Tasks!$Q272)</f>
        <v/>
      </c>
      <c r="E272" s="51" t="str">
        <f>IF(OR($B272="",Tasks!$R272=""),"",Tasks!$R272)</f>
        <v/>
      </c>
      <c r="F272" s="51" t="str">
        <f>IF(OR($B272="",Tasks!$S272=""),"",Tasks!$S272)</f>
        <v/>
      </c>
      <c r="G272" s="51" t="str">
        <f>IF(OR($B272="",Tasks!$T272=""),"",Tasks!$T272)</f>
        <v/>
      </c>
      <c r="H272" s="52" t="str">
        <f>IF($B272="","",Tasks!$AE272)</f>
        <v/>
      </c>
      <c r="I272" s="79" t="str">
        <f>IF($B272="","",Tasks!$AF272)</f>
        <v/>
      </c>
      <c r="J272" s="53" t="str">
        <f>IF(OR($B272="",Tasks!$V272=""),"",Tasks!$V272)</f>
        <v/>
      </c>
      <c r="K272" s="52" t="str">
        <f>IF($B272="","",Tasks!$AA272)</f>
        <v/>
      </c>
      <c r="L272" s="52" t="str">
        <f>IF($B272="","",Tasks!$AB272)</f>
        <v/>
      </c>
      <c r="M272" s="52" t="str">
        <f>IF($B272="","",Tasks!$Z272)</f>
        <v/>
      </c>
      <c r="N272" s="52" t="str">
        <f>IF(OR($B272="",Tasks!$AG272=""),"",Tasks!$AG272)</f>
        <v/>
      </c>
      <c r="O272" s="80" t="str">
        <f>IF(OR($A272="",NOT(ISNUMBER($G272))),"",IF(AND($F272&lt;=O$6,$G272&gt;=O$5),IF(O$5&gt;$N272,5,$K272)*10+IF(AND($F272&gt;=O$5,$F272&lt;=O$6),IF(AND($G272&gt;=O$5,$G272&lt;=O$6),5,IF($L272=1,2,1)),IF(AND($G272&gt;=O$5,$G272&lt;=O$6),IF($M272&gt;0,4,3),0)),IF(AND($D272&lt;=O$6,$E272&gt;=O$5),60,0)))</f>
        <v/>
      </c>
      <c r="P272" s="80" t="str">
        <f>IF(OR($A272="",NOT(ISNUMBER($G272))),"",IF(AND($F272&lt;=P$6,$G272&gt;=P$5),IF(P$5&gt;$N272,5,$K272)*10+IF(AND($F272&gt;=P$5,$F272&lt;=P$6),IF(AND($G272&gt;=P$5,$G272&lt;=P$6),5,IF($L272=1,2,1)),IF(AND($G272&gt;=P$5,$G272&lt;=P$6),IF($M272&gt;0,4,3),0)),IF(AND($D272&lt;=P$6,$E272&gt;=P$5),60,0)))</f>
        <v/>
      </c>
      <c r="Q272" s="80" t="str">
        <f>IF(OR($A272="",NOT(ISNUMBER($G272))),"",IF(AND($F272&lt;=Q$6,$G272&gt;=Q$5),IF(Q$5&gt;$N272,5,$K272)*10+IF(AND($F272&gt;=Q$5,$F272&lt;=Q$6),IF(AND($G272&gt;=Q$5,$G272&lt;=Q$6),5,IF($L272=1,2,1)),IF(AND($G272&gt;=Q$5,$G272&lt;=Q$6),IF($M272&gt;0,4,3),0)),IF(AND($D272&lt;=Q$6,$E272&gt;=Q$5),60,0)))</f>
        <v/>
      </c>
      <c r="R272" s="80" t="str">
        <f>IF(OR($A272="",NOT(ISNUMBER($G272))),"",IF(AND($F272&lt;=R$6,$G272&gt;=R$5),IF(R$5&gt;$N272,5,$K272)*10+IF(AND($F272&gt;=R$5,$F272&lt;=R$6),IF(AND($G272&gt;=R$5,$G272&lt;=R$6),5,IF($L272=1,2,1)),IF(AND($G272&gt;=R$5,$G272&lt;=R$6),IF($M272&gt;0,4,3),0)),IF(AND($D272&lt;=R$6,$E272&gt;=R$5),60,0)))</f>
        <v/>
      </c>
      <c r="S272" s="80" t="str">
        <f>IF(OR($A272="",NOT(ISNUMBER($G272))),"",IF(AND($F272&lt;=S$6,$G272&gt;=S$5),IF(S$5&gt;$N272,5,$K272)*10+IF(AND($F272&gt;=S$5,$F272&lt;=S$6),IF(AND($G272&gt;=S$5,$G272&lt;=S$6),5,IF($L272=1,2,1)),IF(AND($G272&gt;=S$5,$G272&lt;=S$6),IF($M272&gt;0,4,3),0)),IF(AND($D272&lt;=S$6,$E272&gt;=S$5),60,0)))</f>
        <v/>
      </c>
      <c r="T272" s="80" t="str">
        <f>IF(OR($A272="",NOT(ISNUMBER($G272))),"",IF(AND($F272&lt;=T$6,$G272&gt;=T$5),IF(T$5&gt;$N272,5,$K272)*10+IF(AND($F272&gt;=T$5,$F272&lt;=T$6),IF(AND($G272&gt;=T$5,$G272&lt;=T$6),5,IF($L272=1,2,1)),IF(AND($G272&gt;=T$5,$G272&lt;=T$6),IF($M272&gt;0,4,3),0)),IF(AND($D272&lt;=T$6,$E272&gt;=T$5),60,0)))</f>
        <v/>
      </c>
      <c r="U272" s="80" t="str">
        <f>IF(OR($A272="",NOT(ISNUMBER($G272))),"",IF(AND($F272&lt;=U$6,$G272&gt;=U$5),IF(U$5&gt;$N272,5,$K272)*10+IF(AND($F272&gt;=U$5,$F272&lt;=U$6),IF(AND($G272&gt;=U$5,$G272&lt;=U$6),5,IF($L272=1,2,1)),IF(AND($G272&gt;=U$5,$G272&lt;=U$6),IF($M272&gt;0,4,3),0)),IF(AND($D272&lt;=U$6,$E272&gt;=U$5),60,0)))</f>
        <v/>
      </c>
      <c r="V272" s="80" t="str">
        <f>IF(OR($A272="",NOT(ISNUMBER($G272))),"",IF(AND($F272&lt;=V$6,$G272&gt;=V$5),IF(V$5&gt;$N272,5,$K272)*10+IF(AND($F272&gt;=V$5,$F272&lt;=V$6),IF(AND($G272&gt;=V$5,$G272&lt;=V$6),5,IF($L272=1,2,1)),IF(AND($G272&gt;=V$5,$G272&lt;=V$6),IF($M272&gt;0,4,3),0)),IF(AND($D272&lt;=V$6,$E272&gt;=V$5),60,0)))</f>
        <v/>
      </c>
      <c r="W272" s="80" t="str">
        <f>IF(OR($A272="",NOT(ISNUMBER($G272))),"",IF(AND($F272&lt;=W$6,$G272&gt;=W$5),IF(W$5&gt;$N272,5,$K272)*10+IF(AND($F272&gt;=W$5,$F272&lt;=W$6),IF(AND($G272&gt;=W$5,$G272&lt;=W$6),5,IF($L272=1,2,1)),IF(AND($G272&gt;=W$5,$G272&lt;=W$6),IF($M272&gt;0,4,3),0)),IF(AND($D272&lt;=W$6,$E272&gt;=W$5),60,0)))</f>
        <v/>
      </c>
      <c r="X272" s="80" t="str">
        <f>IF(OR($A272="",NOT(ISNUMBER($G272))),"",IF(AND($F272&lt;=X$6,$G272&gt;=X$5),IF(X$5&gt;$N272,5,$K272)*10+IF(AND($F272&gt;=X$5,$F272&lt;=X$6),IF(AND($G272&gt;=X$5,$G272&lt;=X$6),5,IF($L272=1,2,1)),IF(AND($G272&gt;=X$5,$G272&lt;=X$6),IF($M272&gt;0,4,3),0)),IF(AND($D272&lt;=X$6,$E272&gt;=X$5),60,0)))</f>
        <v/>
      </c>
      <c r="Y272" s="80" t="str">
        <f>IF(OR($A272="",NOT(ISNUMBER($G272))),"",IF(AND($F272&lt;=Y$6,$G272&gt;=Y$5),IF(Y$5&gt;$N272,5,$K272)*10+IF(AND($F272&gt;=Y$5,$F272&lt;=Y$6),IF(AND($G272&gt;=Y$5,$G272&lt;=Y$6),5,IF($L272=1,2,1)),IF(AND($G272&gt;=Y$5,$G272&lt;=Y$6),IF($M272&gt;0,4,3),0)),IF(AND($D272&lt;=Y$6,$E272&gt;=Y$5),60,0)))</f>
        <v/>
      </c>
      <c r="Z272" s="80" t="str">
        <f>IF(OR($A272="",NOT(ISNUMBER($G272))),"",IF(AND($F272&lt;=Z$6,$G272&gt;=Z$5),IF(Z$5&gt;$N272,5,$K272)*10+IF(AND($F272&gt;=Z$5,$F272&lt;=Z$6),IF(AND($G272&gt;=Z$5,$G272&lt;=Z$6),5,IF($L272=1,2,1)),IF(AND($G272&gt;=Z$5,$G272&lt;=Z$6),IF($M272&gt;0,4,3),0)),IF(AND($D272&lt;=Z$6,$E272&gt;=Z$5),60,0)))</f>
        <v/>
      </c>
      <c r="AA272" s="80" t="str">
        <f>IF(OR($A272="",NOT(ISNUMBER($G272))),"",IF(AND($F272&lt;=AA$6,$G272&gt;=AA$5),IF(AA$5&gt;$N272,5,$K272)*10+IF(AND($F272&gt;=AA$5,$F272&lt;=AA$6),IF(AND($G272&gt;=AA$5,$G272&lt;=AA$6),5,IF($L272=1,2,1)),IF(AND($G272&gt;=AA$5,$G272&lt;=AA$6),IF($M272&gt;0,4,3),0)),IF(AND($D272&lt;=AA$6,$E272&gt;=AA$5),60,0)))</f>
        <v/>
      </c>
      <c r="AB272" s="80" t="str">
        <f>IF(OR($A272="",NOT(ISNUMBER($G272))),"",IF(AND($F272&lt;=AB$6,$G272&gt;=AB$5),IF(AB$5&gt;$N272,5,$K272)*10+IF(AND($F272&gt;=AB$5,$F272&lt;=AB$6),IF(AND($G272&gt;=AB$5,$G272&lt;=AB$6),5,IF($L272=1,2,1)),IF(AND($G272&gt;=AB$5,$G272&lt;=AB$6),IF($M272&gt;0,4,3),0)),IF(AND($D272&lt;=AB$6,$E272&gt;=AB$5),60,0)))</f>
        <v/>
      </c>
      <c r="AC272" s="80" t="str">
        <f>IF(OR($A272="",NOT(ISNUMBER($G272))),"",IF(AND($F272&lt;=AC$6,$G272&gt;=AC$5),IF(AC$5&gt;$N272,5,$K272)*10+IF(AND($F272&gt;=AC$5,$F272&lt;=AC$6),IF(AND($G272&gt;=AC$5,$G272&lt;=AC$6),5,IF($L272=1,2,1)),IF(AND($G272&gt;=AC$5,$G272&lt;=AC$6),IF($M272&gt;0,4,3),0)),IF(AND($D272&lt;=AC$6,$E272&gt;=AC$5),60,0)))</f>
        <v/>
      </c>
      <c r="AD272" s="80" t="str">
        <f>IF(OR($A272="",NOT(ISNUMBER($G272))),"",IF(AND($F272&lt;=AD$6,$G272&gt;=AD$5),IF(AD$5&gt;$N272,5,$K272)*10+IF(AND($F272&gt;=AD$5,$F272&lt;=AD$6),IF(AND($G272&gt;=AD$5,$G272&lt;=AD$6),5,IF($L272=1,2,1)),IF(AND($G272&gt;=AD$5,$G272&lt;=AD$6),IF($M272&gt;0,4,3),0)),IF(AND($D272&lt;=AD$6,$E272&gt;=AD$5),60,0)))</f>
        <v/>
      </c>
      <c r="AE272" s="80" t="str">
        <f>IF(OR($A272="",NOT(ISNUMBER($G272))),"",IF(AND($F272&lt;=AE$6,$G272&gt;=AE$5),IF(AE$5&gt;$N272,5,$K272)*10+IF(AND($F272&gt;=AE$5,$F272&lt;=AE$6),IF(AND($G272&gt;=AE$5,$G272&lt;=AE$6),5,IF($L272=1,2,1)),IF(AND($G272&gt;=AE$5,$G272&lt;=AE$6),IF($M272&gt;0,4,3),0)),IF(AND($D272&lt;=AE$6,$E272&gt;=AE$5),60,0)))</f>
        <v/>
      </c>
      <c r="AF272" s="80" t="str">
        <f>IF(OR($A272="",NOT(ISNUMBER($G272))),"",IF(AND($F272&lt;=AF$6,$G272&gt;=AF$5),IF(AF$5&gt;$N272,5,$K272)*10+IF(AND($F272&gt;=AF$5,$F272&lt;=AF$6),IF(AND($G272&gt;=AF$5,$G272&lt;=AF$6),5,IF($L272=1,2,1)),IF(AND($G272&gt;=AF$5,$G272&lt;=AF$6),IF($M272&gt;0,4,3),0)),IF(AND($D272&lt;=AF$6,$E272&gt;=AF$5),60,0)))</f>
        <v/>
      </c>
      <c r="AG272" s="80" t="str">
        <f>IF(OR($A272="",NOT(ISNUMBER($G272))),"",IF(AND($F272&lt;=AG$6,$G272&gt;=AG$5),IF(AG$5&gt;$N272,5,$K272)*10+IF(AND($F272&gt;=AG$5,$F272&lt;=AG$6),IF(AND($G272&gt;=AG$5,$G272&lt;=AG$6),5,IF($L272=1,2,1)),IF(AND($G272&gt;=AG$5,$G272&lt;=AG$6),IF($M272&gt;0,4,3),0)),IF(AND($D272&lt;=AG$6,$E272&gt;=AG$5),60,0)))</f>
        <v/>
      </c>
      <c r="AH272" s="80" t="str">
        <f>IF(OR($A272="",NOT(ISNUMBER($G272))),"",IF(AND($F272&lt;=AH$6,$G272&gt;=AH$5),IF(AH$5&gt;$N272,5,$K272)*10+IF(AND($F272&gt;=AH$5,$F272&lt;=AH$6),IF(AND($G272&gt;=AH$5,$G272&lt;=AH$6),5,IF($L272=1,2,1)),IF(AND($G272&gt;=AH$5,$G272&lt;=AH$6),IF($M272&gt;0,4,3),0)),IF(AND($D272&lt;=AH$6,$E272&gt;=AH$5),60,0)))</f>
        <v/>
      </c>
      <c r="AI272" s="80" t="str">
        <f>IF(OR($A272="",NOT(ISNUMBER($G272))),"",IF(AND($F272&lt;=AI$6,$G272&gt;=AI$5),IF(AI$5&gt;$N272,5,$K272)*10+IF(AND($F272&gt;=AI$5,$F272&lt;=AI$6),IF(AND($G272&gt;=AI$5,$G272&lt;=AI$6),5,IF($L272=1,2,1)),IF(AND($G272&gt;=AI$5,$G272&lt;=AI$6),IF($M272&gt;0,4,3),0)),IF(AND($D272&lt;=AI$6,$E272&gt;=AI$5),60,0)))</f>
        <v/>
      </c>
      <c r="AJ272" s="80" t="str">
        <f>IF(OR($A272="",NOT(ISNUMBER($G272))),"",IF(AND($F272&lt;=AJ$6,$G272&gt;=AJ$5),IF(AJ$5&gt;$N272,5,$K272)*10+IF(AND($F272&gt;=AJ$5,$F272&lt;=AJ$6),IF(AND($G272&gt;=AJ$5,$G272&lt;=AJ$6),5,IF($L272=1,2,1)),IF(AND($G272&gt;=AJ$5,$G272&lt;=AJ$6),IF($M272&gt;0,4,3),0)),IF(AND($D272&lt;=AJ$6,$E272&gt;=AJ$5),60,0)))</f>
        <v/>
      </c>
      <c r="AK272" s="80" t="str">
        <f>IF(OR($A272="",NOT(ISNUMBER($G272))),"",IF(AND($F272&lt;=AK$6,$G272&gt;=AK$5),IF(AK$5&gt;$N272,5,$K272)*10+IF(AND($F272&gt;=AK$5,$F272&lt;=AK$6),IF(AND($G272&gt;=AK$5,$G272&lt;=AK$6),5,IF($L272=1,2,1)),IF(AND($G272&gt;=AK$5,$G272&lt;=AK$6),IF($M272&gt;0,4,3),0)),IF(AND($D272&lt;=AK$6,$E272&gt;=AK$5),60,0)))</f>
        <v/>
      </c>
      <c r="AL272" s="80" t="str">
        <f>IF(OR($A272="",NOT(ISNUMBER($G272))),"",IF(AND($F272&lt;=AL$6,$G272&gt;=AL$5),IF(AL$5&gt;$N272,5,$K272)*10+IF(AND($F272&gt;=AL$5,$F272&lt;=AL$6),IF(AND($G272&gt;=AL$5,$G272&lt;=AL$6),5,IF($L272=1,2,1)),IF(AND($G272&gt;=AL$5,$G272&lt;=AL$6),IF($M272&gt;0,4,3),0)),IF(AND($D272&lt;=AL$6,$E272&gt;=AL$5),60,0)))</f>
        <v/>
      </c>
      <c r="AM272" s="80" t="str">
        <f>IF(OR($A272="",NOT(ISNUMBER($G272))),"",IF(AND($F272&lt;=AM$6,$G272&gt;=AM$5),IF(AM$5&gt;$N272,5,$K272)*10+IF(AND($F272&gt;=AM$5,$F272&lt;=AM$6),IF(AND($G272&gt;=AM$5,$G272&lt;=AM$6),5,IF($L272=1,2,1)),IF(AND($G272&gt;=AM$5,$G272&lt;=AM$6),IF($M272&gt;0,4,3),0)),IF(AND($D272&lt;=AM$6,$E272&gt;=AM$5),60,0)))</f>
        <v/>
      </c>
      <c r="AN272" s="80" t="str">
        <f>IF(OR($A272="",NOT(ISNUMBER($G272))),"",IF(AND($F272&lt;=AN$6,$G272&gt;=AN$5),IF(AN$5&gt;$N272,5,$K272)*10+IF(AND($F272&gt;=AN$5,$F272&lt;=AN$6),IF(AND($G272&gt;=AN$5,$G272&lt;=AN$6),5,IF($L272=1,2,1)),IF(AND($G272&gt;=AN$5,$G272&lt;=AN$6),IF($M272&gt;0,4,3),0)),IF(AND($D272&lt;=AN$6,$E272&gt;=AN$5),60,0)))</f>
        <v/>
      </c>
      <c r="AO272" s="80" t="str">
        <f>IF(OR($A272="",NOT(ISNUMBER($G272))),"",IF(AND($F272&lt;=AO$6,$G272&gt;=AO$5),IF(AO$5&gt;$N272,5,$K272)*10+IF(AND($F272&gt;=AO$5,$F272&lt;=AO$6),IF(AND($G272&gt;=AO$5,$G272&lt;=AO$6),5,IF($L272=1,2,1)),IF(AND($G272&gt;=AO$5,$G272&lt;=AO$6),IF($M272&gt;0,4,3),0)),IF(AND($D272&lt;=AO$6,$E272&gt;=AO$5),60,0)))</f>
        <v/>
      </c>
      <c r="AP272" s="80" t="str">
        <f>IF(OR($A272="",NOT(ISNUMBER($G272))),"",IF(AND($F272&lt;=AP$6,$G272&gt;=AP$5),IF(AP$5&gt;$N272,5,$K272)*10+IF(AND($F272&gt;=AP$5,$F272&lt;=AP$6),IF(AND($G272&gt;=AP$5,$G272&lt;=AP$6),5,IF($L272=1,2,1)),IF(AND($G272&gt;=AP$5,$G272&lt;=AP$6),IF($M272&gt;0,4,3),0)),IF(AND($D272&lt;=AP$6,$E272&gt;=AP$5),60,0)))</f>
        <v/>
      </c>
      <c r="AQ272" s="80" t="str">
        <f>IF(OR($A272="",NOT(ISNUMBER($G272))),"",IF(AND($F272&lt;=AQ$6,$G272&gt;=AQ$5),IF(AQ$5&gt;$N272,5,$K272)*10+IF(AND($F272&gt;=AQ$5,$F272&lt;=AQ$6),IF(AND($G272&gt;=AQ$5,$G272&lt;=AQ$6),5,IF($L272=1,2,1)),IF(AND($G272&gt;=AQ$5,$G272&lt;=AQ$6),IF($M272&gt;0,4,3),0)),IF(AND($D272&lt;=AQ$6,$E272&gt;=AQ$5),60,0)))</f>
        <v/>
      </c>
      <c r="AR272" s="80" t="str">
        <f>IF(OR($A272="",NOT(ISNUMBER($G272))),"",IF(AND($F272&lt;=AR$6,$G272&gt;=AR$5),IF(AR$5&gt;$N272,5,$K272)*10+IF(AND($F272&gt;=AR$5,$F272&lt;=AR$6),IF(AND($G272&gt;=AR$5,$G272&lt;=AR$6),5,IF($L272=1,2,1)),IF(AND($G272&gt;=AR$5,$G272&lt;=AR$6),IF($M272&gt;0,4,3),0)),IF(AND($D272&lt;=AR$6,$E272&gt;=AR$5),60,0)))</f>
        <v/>
      </c>
      <c r="AS272" s="80" t="str">
        <f>IF(OR($A272="",NOT(ISNUMBER($G272))),"",IF(AND($F272&lt;=AS$6,$G272&gt;=AS$5),IF(AS$5&gt;$N272,5,$K272)*10+IF(AND($F272&gt;=AS$5,$F272&lt;=AS$6),IF(AND($G272&gt;=AS$5,$G272&lt;=AS$6),5,IF($L272=1,2,1)),IF(AND($G272&gt;=AS$5,$G272&lt;=AS$6),IF($M272&gt;0,4,3),0)),IF(AND($D272&lt;=AS$6,$E272&gt;=AS$5),60,0)))</f>
        <v/>
      </c>
      <c r="AT272" s="80" t="str">
        <f>IF(OR($A272="",NOT(ISNUMBER($G272))),"",IF(AND($F272&lt;=AT$6,$G272&gt;=AT$5),IF(AT$5&gt;$N272,5,$K272)*10+IF(AND($F272&gt;=AT$5,$F272&lt;=AT$6),IF(AND($G272&gt;=AT$5,$G272&lt;=AT$6),5,IF($L272=1,2,1)),IF(AND($G272&gt;=AT$5,$G272&lt;=AT$6),IF($M272&gt;0,4,3),0)),IF(AND($D272&lt;=AT$6,$E272&gt;=AT$5),60,0)))</f>
        <v/>
      </c>
      <c r="AU272" s="80" t="str">
        <f>IF(OR($A272="",NOT(ISNUMBER($G272))),"",IF(AND($F272&lt;=AU$6,$G272&gt;=AU$5),IF(AU$5&gt;$N272,5,$K272)*10+IF(AND($F272&gt;=AU$5,$F272&lt;=AU$6),IF(AND($G272&gt;=AU$5,$G272&lt;=AU$6),5,IF($L272=1,2,1)),IF(AND($G272&gt;=AU$5,$G272&lt;=AU$6),IF($M272&gt;0,4,3),0)),IF(AND($D272&lt;=AU$6,$E272&gt;=AU$5),60,0)))</f>
        <v/>
      </c>
      <c r="AV272" s="80" t="str">
        <f>IF(OR($A272="",NOT(ISNUMBER($G272))),"",IF(AND($F272&lt;=AV$6,$G272&gt;=AV$5),IF(AV$5&gt;$N272,5,$K272)*10+IF(AND($F272&gt;=AV$5,$F272&lt;=AV$6),IF(AND($G272&gt;=AV$5,$G272&lt;=AV$6),5,IF($L272=1,2,1)),IF(AND($G272&gt;=AV$5,$G272&lt;=AV$6),IF($M272&gt;0,4,3),0)),IF(AND($D272&lt;=AV$6,$E272&gt;=AV$5),60,0)))</f>
        <v/>
      </c>
      <c r="AW272" s="80" t="str">
        <f>IF(OR($A272="",NOT(ISNUMBER($G272))),"",IF(AND($F272&lt;=AW$6,$G272&gt;=AW$5),IF(AW$5&gt;$N272,5,$K272)*10+IF(AND($F272&gt;=AW$5,$F272&lt;=AW$6),IF(AND($G272&gt;=AW$5,$G272&lt;=AW$6),5,IF($L272=1,2,1)),IF(AND($G272&gt;=AW$5,$G272&lt;=AW$6),IF($M272&gt;0,4,3),0)),IF(AND($D272&lt;=AW$6,$E272&gt;=AW$5),60,0)))</f>
        <v/>
      </c>
      <c r="AX272" s="80" t="str">
        <f>IF(OR($A272="",NOT(ISNUMBER($G272))),"",IF(AND($F272&lt;=AX$6,$G272&gt;=AX$5),IF(AX$5&gt;$N272,5,$K272)*10+IF(AND($F272&gt;=AX$5,$F272&lt;=AX$6),IF(AND($G272&gt;=AX$5,$G272&lt;=AX$6),5,IF($L272=1,2,1)),IF(AND($G272&gt;=AX$5,$G272&lt;=AX$6),IF($M272&gt;0,4,3),0)),IF(AND($D272&lt;=AX$6,$E272&gt;=AX$5),60,0)))</f>
        <v/>
      </c>
      <c r="AY272" s="80" t="str">
        <f>IF(OR($A272="",NOT(ISNUMBER($G272))),"",IF(AND($F272&lt;=AY$6,$G272&gt;=AY$5),IF(AY$5&gt;$N272,5,$K272)*10+IF(AND($F272&gt;=AY$5,$F272&lt;=AY$6),IF(AND($G272&gt;=AY$5,$G272&lt;=AY$6),5,IF($L272=1,2,1)),IF(AND($G272&gt;=AY$5,$G272&lt;=AY$6),IF($M272&gt;0,4,3),0)),IF(AND($D272&lt;=AY$6,$E272&gt;=AY$5),60,0)))</f>
        <v/>
      </c>
      <c r="AZ272" s="80" t="str">
        <f>IF(OR($A272="",NOT(ISNUMBER($G272))),"",IF(AND($F272&lt;=AZ$6,$G272&gt;=AZ$5),IF(AZ$5&gt;$N272,5,$K272)*10+IF(AND($F272&gt;=AZ$5,$F272&lt;=AZ$6),IF(AND($G272&gt;=AZ$5,$G272&lt;=AZ$6),5,IF($L272=1,2,1)),IF(AND($G272&gt;=AZ$5,$G272&lt;=AZ$6),IF($M272&gt;0,4,3),0)),IF(AND($D272&lt;=AZ$6,$E272&gt;=AZ$5),60,0)))</f>
        <v/>
      </c>
      <c r="BA272" s="80" t="str">
        <f>IF(OR($A272="",NOT(ISNUMBER($G272))),"",IF(AND($F272&lt;=BA$6,$G272&gt;=BA$5),IF(BA$5&gt;$N272,5,$K272)*10+IF(AND($F272&gt;=BA$5,$F272&lt;=BA$6),IF(AND($G272&gt;=BA$5,$G272&lt;=BA$6),5,IF($L272=1,2,1)),IF(AND($G272&gt;=BA$5,$G272&lt;=BA$6),IF($M272&gt;0,4,3),0)),IF(AND($D272&lt;=BA$6,$E272&gt;=BA$5),60,0)))</f>
        <v/>
      </c>
      <c r="BB272" s="80" t="str">
        <f>IF(OR($A272="",NOT(ISNUMBER($G272))),"",IF(AND($F272&lt;=BB$6,$G272&gt;=BB$5),IF(BB$5&gt;$N272,5,$K272)*10+IF(AND($F272&gt;=BB$5,$F272&lt;=BB$6),IF(AND($G272&gt;=BB$5,$G272&lt;=BB$6),5,IF($L272=1,2,1)),IF(AND($G272&gt;=BB$5,$G272&lt;=BB$6),IF($M272&gt;0,4,3),0)),IF(AND($D272&lt;=BB$6,$E272&gt;=BB$5),60,0)))</f>
        <v/>
      </c>
      <c r="BC272" s="80" t="str">
        <f>IF(OR($A272="",NOT(ISNUMBER($G272))),"",IF(AND($F272&lt;=BC$6,$G272&gt;=BC$5),IF(BC$5&gt;$N272,5,$K272)*10+IF(AND($F272&gt;=BC$5,$F272&lt;=BC$6),IF(AND($G272&gt;=BC$5,$G272&lt;=BC$6),5,IF($L272=1,2,1)),IF(AND($G272&gt;=BC$5,$G272&lt;=BC$6),IF($M272&gt;0,4,3),0)),IF(AND($D272&lt;=BC$6,$E272&gt;=BC$5),60,0)))</f>
        <v/>
      </c>
      <c r="BD272" s="80" t="str">
        <f>IF(OR($A272="",NOT(ISNUMBER($G272))),"",IF(AND($F272&lt;=BD$6,$G272&gt;=BD$5),IF(BD$5&gt;$N272,5,$K272)*10+IF(AND($F272&gt;=BD$5,$F272&lt;=BD$6),IF(AND($G272&gt;=BD$5,$G272&lt;=BD$6),5,IF($L272=1,2,1)),IF(AND($G272&gt;=BD$5,$G272&lt;=BD$6),IF($M272&gt;0,4,3),0)),IF(AND($D272&lt;=BD$6,$E272&gt;=BD$5),60,0)))</f>
        <v/>
      </c>
      <c r="BE272" s="80" t="str">
        <f>IF(OR($A272="",NOT(ISNUMBER($G272))),"",IF(AND($F272&lt;=BE$6,$G272&gt;=BE$5),IF(BE$5&gt;$N272,5,$K272)*10+IF(AND($F272&gt;=BE$5,$F272&lt;=BE$6),IF(AND($G272&gt;=BE$5,$G272&lt;=BE$6),5,IF($L272=1,2,1)),IF(AND($G272&gt;=BE$5,$G272&lt;=BE$6),IF($M272&gt;0,4,3),0)),IF(AND($D272&lt;=BE$6,$E272&gt;=BE$5),60,0)))</f>
        <v/>
      </c>
      <c r="BF272" s="80" t="str">
        <f>IF(OR($A272="",NOT(ISNUMBER($G272))),"",IF(AND($F272&lt;=BF$6,$G272&gt;=BF$5),IF(BF$5&gt;$N272,5,$K272)*10+IF(AND($F272&gt;=BF$5,$F272&lt;=BF$6),IF(AND($G272&gt;=BF$5,$G272&lt;=BF$6),5,IF($L272=1,2,1)),IF(AND($G272&gt;=BF$5,$G272&lt;=BF$6),IF($M272&gt;0,4,3),0)),IF(AND($D272&lt;=BF$6,$E272&gt;=BF$5),60,0)))</f>
        <v/>
      </c>
      <c r="BG272" s="80" t="str">
        <f>IF(OR($A272="",NOT(ISNUMBER($G272))),"",IF(AND($F272&lt;=BG$6,$G272&gt;=BG$5),IF(BG$5&gt;$N272,5,$K272)*10+IF(AND($F272&gt;=BG$5,$F272&lt;=BG$6),IF(AND($G272&gt;=BG$5,$G272&lt;=BG$6),5,IF($L272=1,2,1)),IF(AND($G272&gt;=BG$5,$G272&lt;=BG$6),IF($M272&gt;0,4,3),0)),IF(AND($D272&lt;=BG$6,$E272&gt;=BG$5),60,0)))</f>
        <v/>
      </c>
      <c r="BH272" s="80" t="str">
        <f>IF(OR($A272="",NOT(ISNUMBER($G272))),"",IF(AND($F272&lt;=BH$6,$G272&gt;=BH$5),IF(BH$5&gt;$N272,5,$K272)*10+IF(AND($F272&gt;=BH$5,$F272&lt;=BH$6),IF(AND($G272&gt;=BH$5,$G272&lt;=BH$6),5,IF($L272=1,2,1)),IF(AND($G272&gt;=BH$5,$G272&lt;=BH$6),IF($M272&gt;0,4,3),0)),IF(AND($D272&lt;=BH$6,$E272&gt;=BH$5),60,0)))</f>
        <v/>
      </c>
      <c r="BI272" s="80" t="str">
        <f>IF(OR($A272="",NOT(ISNUMBER($G272))),"",IF(AND($F272&lt;=BI$6,$G272&gt;=BI$5),IF(BI$5&gt;$N272,5,$K272)*10+IF(AND($F272&gt;=BI$5,$F272&lt;=BI$6),IF(AND($G272&gt;=BI$5,$G272&lt;=BI$6),5,IF($L272=1,2,1)),IF(AND($G272&gt;=BI$5,$G272&lt;=BI$6),IF($M272&gt;0,4,3),0)),IF(AND($D272&lt;=BI$6,$E272&gt;=BI$5),60,0)))</f>
        <v/>
      </c>
      <c r="BJ272" s="80" t="str">
        <f>IF(OR($A272="",NOT(ISNUMBER($G272))),"",IF(AND($F272&lt;=BJ$6,$G272&gt;=BJ$5),IF(BJ$5&gt;$N272,5,$K272)*10+IF(AND($F272&gt;=BJ$5,$F272&lt;=BJ$6),IF(AND($G272&gt;=BJ$5,$G272&lt;=BJ$6),5,IF($L272=1,2,1)),IF(AND($G272&gt;=BJ$5,$G272&lt;=BJ$6),IF($M272&gt;0,4,3),0)),IF(AND($D272&lt;=BJ$6,$E272&gt;=BJ$5),60,0)))</f>
        <v/>
      </c>
      <c r="BK272" s="80" t="str">
        <f>IF(OR($A272="",NOT(ISNUMBER($G272))),"",IF(AND($F272&lt;=BK$6,$G272&gt;=BK$5),IF(BK$5&gt;$N272,5,$K272)*10+IF(AND($F272&gt;=BK$5,$F272&lt;=BK$6),IF(AND($G272&gt;=BK$5,$G272&lt;=BK$6),5,IF($L272=1,2,1)),IF(AND($G272&gt;=BK$5,$G272&lt;=BK$6),IF($M272&gt;0,4,3),0)),IF(AND($D272&lt;=BK$6,$E272&gt;=BK$5),60,0)))</f>
        <v/>
      </c>
      <c r="BL272" s="80" t="str">
        <f>IF(OR($A272="",NOT(ISNUMBER($G272))),"",IF(AND($F272&lt;=BL$6,$G272&gt;=BL$5),IF(BL$5&gt;$N272,5,$K272)*10+IF(AND($F272&gt;=BL$5,$F272&lt;=BL$6),IF(AND($G272&gt;=BL$5,$G272&lt;=BL$6),5,IF($L272=1,2,1)),IF(AND($G272&gt;=BL$5,$G272&lt;=BL$6),IF($M272&gt;0,4,3),0)),IF(AND($D272&lt;=BL$6,$E272&gt;=BL$5),60,0)))</f>
        <v/>
      </c>
      <c r="BM272" s="80" t="str">
        <f>IF(OR($A272="",NOT(ISNUMBER($G272))),"",IF(AND($F272&lt;=BM$6,$G272&gt;=BM$5),IF(BM$5&gt;$N272,5,$K272)*10+IF(AND($F272&gt;=BM$5,$F272&lt;=BM$6),IF(AND($G272&gt;=BM$5,$G272&lt;=BM$6),5,IF($L272=1,2,1)),IF(AND($G272&gt;=BM$5,$G272&lt;=BM$6),IF($M272&gt;0,4,3),0)),IF(AND($D272&lt;=BM$6,$E272&gt;=BM$5),60,0)))</f>
        <v/>
      </c>
      <c r="BN272" s="80" t="str">
        <f>IF(OR($A272="",NOT(ISNUMBER($G272))),"",IF(AND($F272&lt;=BN$6,$G272&gt;=BN$5),IF(BN$5&gt;$N272,5,$K272)*10+IF(AND($F272&gt;=BN$5,$F272&lt;=BN$6),IF(AND($G272&gt;=BN$5,$G272&lt;=BN$6),5,IF($L272=1,2,1)),IF(AND($G272&gt;=BN$5,$G272&lt;=BN$6),IF($M272&gt;0,4,3),0)),IF(AND($D272&lt;=BN$6,$E272&gt;=BN$5),60,0)))</f>
        <v/>
      </c>
      <c r="BO272" s="80" t="str">
        <f>IF(OR($A272="",NOT(ISNUMBER($G272))),"",IF(AND($F272&lt;=BO$6,$G272&gt;=BO$5),IF(BO$5&gt;$N272,5,$K272)*10+IF(AND($F272&gt;=BO$5,$F272&lt;=BO$6),IF(AND($G272&gt;=BO$5,$G272&lt;=BO$6),5,IF($L272=1,2,1)),IF(AND($G272&gt;=BO$5,$G272&lt;=BO$6),IF($M272&gt;0,4,3),0)),IF(AND($D272&lt;=BO$6,$E272&gt;=BO$5),60,0)))</f>
        <v/>
      </c>
      <c r="BP272" s="80" t="str">
        <f>IF(OR($A272="",NOT(ISNUMBER($G272))),"",IF(AND($F272&lt;=BP$6,$G272&gt;=BP$5),IF(BP$5&gt;$N272,5,$K272)*10+IF(AND($F272&gt;=BP$5,$F272&lt;=BP$6),IF(AND($G272&gt;=BP$5,$G272&lt;=BP$6),5,IF($L272=1,2,1)),IF(AND($G272&gt;=BP$5,$G272&lt;=BP$6),IF($M272&gt;0,4,3),0)),IF(AND($D272&lt;=BP$6,$E272&gt;=BP$5),60,0)))</f>
        <v/>
      </c>
      <c r="BQ272" s="80" t="str">
        <f>IF(OR($A272="",NOT(ISNUMBER($G272))),"",IF(AND($F272&lt;=BQ$6,$G272&gt;=BQ$5),IF(BQ$5&gt;$N272,5,$K272)*10+IF(AND($F272&gt;=BQ$5,$F272&lt;=BQ$6),IF(AND($G272&gt;=BQ$5,$G272&lt;=BQ$6),5,IF($L272=1,2,1)),IF(AND($G272&gt;=BQ$5,$G272&lt;=BQ$6),IF($M272&gt;0,4,3),0)),IF(AND($D272&lt;=BQ$6,$E272&gt;=BQ$5),60,0)))</f>
        <v/>
      </c>
      <c r="BR272" s="80" t="str">
        <f>IF(OR($A272="",NOT(ISNUMBER($G272))),"",IF(AND($F272&lt;=BR$6,$G272&gt;=BR$5),IF(BR$5&gt;$N272,5,$K272)*10+IF(AND($F272&gt;=BR$5,$F272&lt;=BR$6),IF(AND($G272&gt;=BR$5,$G272&lt;=BR$6),5,IF($L272=1,2,1)),IF(AND($G272&gt;=BR$5,$G272&lt;=BR$6),IF($M272&gt;0,4,3),0)),IF(AND($D272&lt;=BR$6,$E272&gt;=BR$5),60,0)))</f>
        <v/>
      </c>
      <c r="BS272" s="80" t="str">
        <f>IF(OR($A272="",NOT(ISNUMBER($G272))),"",IF(AND($F272&lt;=BS$6,$G272&gt;=BS$5),IF(BS$5&gt;$N272,5,$K272)*10+IF(AND($F272&gt;=BS$5,$F272&lt;=BS$6),IF(AND($G272&gt;=BS$5,$G272&lt;=BS$6),5,IF($L272=1,2,1)),IF(AND($G272&gt;=BS$5,$G272&lt;=BS$6),IF($M272&gt;0,4,3),0)),IF(AND($D272&lt;=BS$6,$E272&gt;=BS$5),60,0)))</f>
        <v/>
      </c>
      <c r="BT272" s="80" t="str">
        <f>IF(OR($A272="",NOT(ISNUMBER($G272))),"",IF(AND($F272&lt;=BT$6,$G272&gt;=BT$5),IF(BT$5&gt;$N272,5,$K272)*10+IF(AND($F272&gt;=BT$5,$F272&lt;=BT$6),IF(AND($G272&gt;=BT$5,$G272&lt;=BT$6),5,IF($L272=1,2,1)),IF(AND($G272&gt;=BT$5,$G272&lt;=BT$6),IF($M272&gt;0,4,3),0)),IF(AND($D272&lt;=BT$6,$E272&gt;=BT$5),60,0)))</f>
        <v/>
      </c>
      <c r="BU272" s="80" t="str">
        <f>IF(OR($A272="",NOT(ISNUMBER($G272))),"",IF(AND($F272&lt;=BU$6,$G272&gt;=BU$5),IF(BU$5&gt;$N272,5,$K272)*10+IF(AND($F272&gt;=BU$5,$F272&lt;=BU$6),IF(AND($G272&gt;=BU$5,$G272&lt;=BU$6),5,IF($L272=1,2,1)),IF(AND($G272&gt;=BU$5,$G272&lt;=BU$6),IF($M272&gt;0,4,3),0)),IF(AND($D272&lt;=BU$6,$E272&gt;=BU$5),60,0)))</f>
        <v/>
      </c>
      <c r="BV272" s="80" t="str">
        <f>IF(OR($A272="",NOT(ISNUMBER($G272))),"",IF(AND($F272&lt;=BV$6,$G272&gt;=BV$5),IF(BV$5&gt;$N272,5,$K272)*10+IF(AND($F272&gt;=BV$5,$F272&lt;=BV$6),IF(AND($G272&gt;=BV$5,$G272&lt;=BV$6),5,IF($L272=1,2,1)),IF(AND($G272&gt;=BV$5,$G272&lt;=BV$6),IF($M272&gt;0,4,3),0)),IF(AND($D272&lt;=BV$6,$E272&gt;=BV$5),60,0)))</f>
        <v/>
      </c>
      <c r="BW272" s="80" t="str">
        <f>IF(OR($A272="",NOT(ISNUMBER($G272))),"",IF(AND($F272&lt;=BW$6,$G272&gt;=BW$5),IF(BW$5&gt;$N272,5,$K272)*10+IF(AND($F272&gt;=BW$5,$F272&lt;=BW$6),IF(AND($G272&gt;=BW$5,$G272&lt;=BW$6),5,IF($L272=1,2,1)),IF(AND($G272&gt;=BW$5,$G272&lt;=BW$6),IF($M272&gt;0,4,3),0)),IF(AND($D272&lt;=BW$6,$E272&gt;=BW$5),60,0)))</f>
        <v/>
      </c>
      <c r="BX272" s="80" t="str">
        <f>IF(OR($A272="",NOT(ISNUMBER($G272))),"",IF(AND($F272&lt;=BX$6,$G272&gt;=BX$5),IF(BX$5&gt;$N272,5,$K272)*10+IF(AND($F272&gt;=BX$5,$F272&lt;=BX$6),IF(AND($G272&gt;=BX$5,$G272&lt;=BX$6),5,IF($L272=1,2,1)),IF(AND($G272&gt;=BX$5,$G272&lt;=BX$6),IF($M272&gt;0,4,3),0)),IF(AND($D272&lt;=BX$6,$E272&gt;=BX$5),60,0)))</f>
        <v/>
      </c>
      <c r="BY272" s="80" t="str">
        <f>IF(OR($A272="",NOT(ISNUMBER($G272))),"",IF(AND($F272&lt;=BY$6,$G272&gt;=BY$5),IF(BY$5&gt;$N272,5,$K272)*10+IF(AND($F272&gt;=BY$5,$F272&lt;=BY$6),IF(AND($G272&gt;=BY$5,$G272&lt;=BY$6),5,IF($L272=1,2,1)),IF(AND($G272&gt;=BY$5,$G272&lt;=BY$6),IF($M272&gt;0,4,3),0)),IF(AND($D272&lt;=BY$6,$E272&gt;=BY$5),60,0)))</f>
        <v/>
      </c>
      <c r="BZ272" s="80" t="str">
        <f>IF(OR($A272="",NOT(ISNUMBER($G272))),"",IF(AND($F272&lt;=BZ$6,$G272&gt;=BZ$5),IF(BZ$5&gt;$N272,5,$K272)*10+IF(AND($F272&gt;=BZ$5,$F272&lt;=BZ$6),IF(AND($G272&gt;=BZ$5,$G272&lt;=BZ$6),5,IF($L272=1,2,1)),IF(AND($G272&gt;=BZ$5,$G272&lt;=BZ$6),IF($M272&gt;0,4,3),0)),IF(AND($D272&lt;=BZ$6,$E272&gt;=BZ$5),60,0)))</f>
        <v/>
      </c>
      <c r="CA272" s="80" t="str">
        <f>IF(OR($A272="",NOT(ISNUMBER($G272))),"",IF(AND($F272&lt;=CA$6,$G272&gt;=CA$5),IF(CA$5&gt;$N272,5,$K272)*10+IF(AND($F272&gt;=CA$5,$F272&lt;=CA$6),IF(AND($G272&gt;=CA$5,$G272&lt;=CA$6),5,IF($L272=1,2,1)),IF(AND($G272&gt;=CA$5,$G272&lt;=CA$6),IF($M272&gt;0,4,3),0)),IF(AND($D272&lt;=CA$6,$E272&gt;=CA$5),60,0)))</f>
        <v/>
      </c>
      <c r="CB272" s="80" t="str">
        <f>IF(OR($A272="",NOT(ISNUMBER($G272))),"",IF(AND($F272&lt;=CB$6,$G272&gt;=CB$5),IF(CB$5&gt;$N272,5,$K272)*10+IF(AND($F272&gt;=CB$5,$F272&lt;=CB$6),IF(AND($G272&gt;=CB$5,$G272&lt;=CB$6),5,IF($L272=1,2,1)),IF(AND($G272&gt;=CB$5,$G272&lt;=CB$6),IF($M272&gt;0,4,3),0)),IF(AND($D272&lt;=CB$6,$E272&gt;=CB$5),60,0)))</f>
        <v/>
      </c>
      <c r="CC272" s="80" t="str">
        <f>IF(OR($A272="",NOT(ISNUMBER($G272))),"",IF(AND($F272&lt;=CC$6,$G272&gt;=CC$5),IF(CC$5&gt;$N272,5,$K272)*10+IF(AND($F272&gt;=CC$5,$F272&lt;=CC$6),IF(AND($G272&gt;=CC$5,$G272&lt;=CC$6),5,IF($L272=1,2,1)),IF(AND($G272&gt;=CC$5,$G272&lt;=CC$6),IF($M272&gt;0,4,3),0)),IF(AND($D272&lt;=CC$6,$E272&gt;=CC$5),60,0)))</f>
        <v/>
      </c>
      <c r="CD272" s="80" t="str">
        <f>IF(OR($A272="",NOT(ISNUMBER($G272))),"",IF(AND($F272&lt;=CD$6,$G272&gt;=CD$5),IF(CD$5&gt;$N272,5,$K272)*10+IF(AND($F272&gt;=CD$5,$F272&lt;=CD$6),IF(AND($G272&gt;=CD$5,$G272&lt;=CD$6),5,IF($L272=1,2,1)),IF(AND($G272&gt;=CD$5,$G272&lt;=CD$6),IF($M272&gt;0,4,3),0)),IF(AND($D272&lt;=CD$6,$E272&gt;=CD$5),60,0)))</f>
        <v/>
      </c>
      <c r="CE272" s="80" t="str">
        <f>IF(OR($A272="",NOT(ISNUMBER($G272))),"",IF(AND($F272&lt;=CE$6,$G272&gt;=CE$5),IF(CE$5&gt;$N272,5,$K272)*10+IF(AND($F272&gt;=CE$5,$F272&lt;=CE$6),IF(AND($G272&gt;=CE$5,$G272&lt;=CE$6),5,IF($L272=1,2,1)),IF(AND($G272&gt;=CE$5,$G272&lt;=CE$6),IF($M272&gt;0,4,3),0)),IF(AND($D272&lt;=CE$6,$E272&gt;=CE$5),60,0)))</f>
        <v/>
      </c>
      <c r="CF272" s="80" t="str">
        <f>IF(OR($A272="",NOT(ISNUMBER($G272))),"",IF(AND($F272&lt;=CF$6,$G272&gt;=CF$5),IF(CF$5&gt;$N272,5,$K272)*10+IF(AND($F272&gt;=CF$5,$F272&lt;=CF$6),IF(AND($G272&gt;=CF$5,$G272&lt;=CF$6),5,IF($L272=1,2,1)),IF(AND($G272&gt;=CF$5,$G272&lt;=CF$6),IF($M272&gt;0,4,3),0)),IF(AND($D272&lt;=CF$6,$E272&gt;=CF$5),60,0)))</f>
        <v/>
      </c>
      <c r="CG272" s="80" t="str">
        <f>IF(OR($A272="",NOT(ISNUMBER($G272))),"",IF(AND($F272&lt;=CG$6,$G272&gt;=CG$5),IF(CG$5&gt;$N272,5,$K272)*10+IF(AND($F272&gt;=CG$5,$F272&lt;=CG$6),IF(AND($G272&gt;=CG$5,$G272&lt;=CG$6),5,IF($L272=1,2,1)),IF(AND($G272&gt;=CG$5,$G272&lt;=CG$6),IF($M272&gt;0,4,3),0)),IF(AND($D272&lt;=CG$6,$E272&gt;=CG$5),60,0)))</f>
        <v/>
      </c>
      <c r="CH272" s="80" t="str">
        <f>IF(OR($A272="",NOT(ISNUMBER($G272))),"",IF(AND($F272&lt;=CH$6,$G272&gt;=CH$5),IF(CH$5&gt;$N272,5,$K272)*10+IF(AND($F272&gt;=CH$5,$F272&lt;=CH$6),IF(AND($G272&gt;=CH$5,$G272&lt;=CH$6),5,IF($L272=1,2,1)),IF(AND($G272&gt;=CH$5,$G272&lt;=CH$6),IF($M272&gt;0,4,3),0)),IF(AND($D272&lt;=CH$6,$E272&gt;=CH$5),60,0)))</f>
        <v/>
      </c>
      <c r="CI272" s="80" t="str">
        <f>IF(OR($A272="",NOT(ISNUMBER($G272))),"",IF(AND($F272&lt;=CI$6,$G272&gt;=CI$5),IF(CI$5&gt;$N272,5,$K272)*10+IF(AND($F272&gt;=CI$5,$F272&lt;=CI$6),IF(AND($G272&gt;=CI$5,$G272&lt;=CI$6),5,IF($L272=1,2,1)),IF(AND($G272&gt;=CI$5,$G272&lt;=CI$6),IF($M272&gt;0,4,3),0)),IF(AND($D272&lt;=CI$6,$E272&gt;=CI$5),60,0)))</f>
        <v/>
      </c>
      <c r="CJ272" s="80" t="str">
        <f>IF(OR($A272="",NOT(ISNUMBER($G272))),"",IF(AND($F272&lt;=CJ$6,$G272&gt;=CJ$5),IF(CJ$5&gt;$N272,5,$K272)*10+IF(AND($F272&gt;=CJ$5,$F272&lt;=CJ$6),IF(AND($G272&gt;=CJ$5,$G272&lt;=CJ$6),5,IF($L272=1,2,1)),IF(AND($G272&gt;=CJ$5,$G272&lt;=CJ$6),IF($M272&gt;0,4,3),0)),IF(AND($D272&lt;=CJ$6,$E272&gt;=CJ$5),60,0)))</f>
        <v/>
      </c>
      <c r="CK272" s="80" t="str">
        <f>IF(OR($A272="",NOT(ISNUMBER($G272))),"",IF(AND($F272&lt;=CK$6,$G272&gt;=CK$5),IF(CK$5&gt;$N272,5,$K272)*10+IF(AND($F272&gt;=CK$5,$F272&lt;=CK$6),IF(AND($G272&gt;=CK$5,$G272&lt;=CK$6),5,IF($L272=1,2,1)),IF(AND($G272&gt;=CK$5,$G272&lt;=CK$6),IF($M272&gt;0,4,3),0)),IF(AND($D272&lt;=CK$6,$E272&gt;=CK$5),60,0)))</f>
        <v/>
      </c>
      <c r="CL272" s="80" t="str">
        <f>IF(OR($A272="",NOT(ISNUMBER($G272))),"",IF(AND($F272&lt;=CL$6,$G272&gt;=CL$5),IF(CL$5&gt;$N272,5,$K272)*10+IF(AND($F272&gt;=CL$5,$F272&lt;=CL$6),IF(AND($G272&gt;=CL$5,$G272&lt;=CL$6),5,IF($L272=1,2,1)),IF(AND($G272&gt;=CL$5,$G272&lt;=CL$6),IF($M272&gt;0,4,3),0)),IF(AND($D272&lt;=CL$6,$E272&gt;=CL$5),60,0)))</f>
        <v/>
      </c>
      <c r="CM272" s="80" t="str">
        <f>IF(OR($A272="",NOT(ISNUMBER($G272))),"",IF(AND($F272&lt;=CM$6,$G272&gt;=CM$5),IF(CM$5&gt;$N272,5,$K272)*10+IF(AND($F272&gt;=CM$5,$F272&lt;=CM$6),IF(AND($G272&gt;=CM$5,$G272&lt;=CM$6),5,IF($L272=1,2,1)),IF(AND($G272&gt;=CM$5,$G272&lt;=CM$6),IF($M272&gt;0,4,3),0)),IF(AND($D272&lt;=CM$6,$E272&gt;=CM$5),60,0)))</f>
        <v/>
      </c>
      <c r="CN272" s="80" t="str">
        <f>IF(OR($A272="",NOT(ISNUMBER($G272))),"",IF(AND($F272&lt;=CN$6,$G272&gt;=CN$5),IF(CN$5&gt;$N272,5,$K272)*10+IF(AND($F272&gt;=CN$5,$F272&lt;=CN$6),IF(AND($G272&gt;=CN$5,$G272&lt;=CN$6),5,IF($L272=1,2,1)),IF(AND($G272&gt;=CN$5,$G272&lt;=CN$6),IF($M272&gt;0,4,3),0)),IF(AND($D272&lt;=CN$6,$E272&gt;=CN$5),60,0)))</f>
        <v/>
      </c>
      <c r="CO272" s="80" t="str">
        <f>IF(OR($A272="",NOT(ISNUMBER($G272))),"",IF(AND($F272&lt;=CO$6,$G272&gt;=CO$5),IF(CO$5&gt;$N272,5,$K272)*10+IF(AND($F272&gt;=CO$5,$F272&lt;=CO$6),IF(AND($G272&gt;=CO$5,$G272&lt;=CO$6),5,IF($L272=1,2,1)),IF(AND($G272&gt;=CO$5,$G272&lt;=CO$6),IF($M272&gt;0,4,3),0)),IF(AND($D272&lt;=CO$6,$E272&gt;=CO$5),60,0)))</f>
        <v/>
      </c>
      <c r="CP272" s="80" t="str">
        <f>IF(OR($A272="",NOT(ISNUMBER($G272))),"",IF(AND($F272&lt;=CP$6,$G272&gt;=CP$5),IF(CP$5&gt;$N272,5,$K272)*10+IF(AND($F272&gt;=CP$5,$F272&lt;=CP$6),IF(AND($G272&gt;=CP$5,$G272&lt;=CP$6),5,IF($L272=1,2,1)),IF(AND($G272&gt;=CP$5,$G272&lt;=CP$6),IF($M272&gt;0,4,3),0)),IF(AND($D272&lt;=CP$6,$E272&gt;=CP$5),60,0)))</f>
        <v/>
      </c>
      <c r="CQ272" s="80" t="str">
        <f>IF(OR($A272="",NOT(ISNUMBER($G272))),"",IF(AND($F272&lt;=CQ$6,$G272&gt;=CQ$5),IF(CQ$5&gt;$N272,5,$K272)*10+IF(AND($F272&gt;=CQ$5,$F272&lt;=CQ$6),IF(AND($G272&gt;=CQ$5,$G272&lt;=CQ$6),5,IF($L272=1,2,1)),IF(AND($G272&gt;=CQ$5,$G272&lt;=CQ$6),IF($M272&gt;0,4,3),0)),IF(AND($D272&lt;=CQ$6,$E272&gt;=CQ$5),60,0)))</f>
        <v/>
      </c>
      <c r="CR272" s="80" t="str">
        <f>IF(OR($A272="",NOT(ISNUMBER($G272))),"",IF(AND($F272&lt;=CR$6,$G272&gt;=CR$5),IF(CR$5&gt;$N272,5,$K272)*10+IF(AND($F272&gt;=CR$5,$F272&lt;=CR$6),IF(AND($G272&gt;=CR$5,$G272&lt;=CR$6),5,IF($L272=1,2,1)),IF(AND($G272&gt;=CR$5,$G272&lt;=CR$6),IF($M272&gt;0,4,3),0)),IF(AND($D272&lt;=CR$6,$E272&gt;=CR$5),60,0)))</f>
        <v/>
      </c>
      <c r="CS272" s="80" t="str">
        <f>IF(OR($A272="",NOT(ISNUMBER($G272))),"",IF(AND($F272&lt;=CS$6,$G272&gt;=CS$5),IF(CS$5&gt;$N272,5,$K272)*10+IF(AND($F272&gt;=CS$5,$F272&lt;=CS$6),IF(AND($G272&gt;=CS$5,$G272&lt;=CS$6),5,IF($L272=1,2,1)),IF(AND($G272&gt;=CS$5,$G272&lt;=CS$6),IF($M272&gt;0,4,3),0)),IF(AND($D272&lt;=CS$6,$E272&gt;=CS$5),60,0)))</f>
        <v/>
      </c>
      <c r="CT272" s="80" t="str">
        <f>IF(OR($A272="",NOT(ISNUMBER($G272))),"",IF(AND($F272&lt;=CT$6,$G272&gt;=CT$5),IF(CT$5&gt;$N272,5,$K272)*10+IF(AND($F272&gt;=CT$5,$F272&lt;=CT$6),IF(AND($G272&gt;=CT$5,$G272&lt;=CT$6),5,IF($L272=1,2,1)),IF(AND($G272&gt;=CT$5,$G272&lt;=CT$6),IF($M272&gt;0,4,3),0)),IF(AND($D272&lt;=CT$6,$E272&gt;=CT$5),60,0)))</f>
        <v/>
      </c>
      <c r="CU272" s="80" t="str">
        <f>IF(OR($A272="",NOT(ISNUMBER($G272))),"",IF(AND($F272&lt;=CU$6,$G272&gt;=CU$5),IF(CU$5&gt;$N272,5,$K272)*10+IF(AND($F272&gt;=CU$5,$F272&lt;=CU$6),IF(AND($G272&gt;=CU$5,$G272&lt;=CU$6),5,IF($L272=1,2,1)),IF(AND($G272&gt;=CU$5,$G272&lt;=CU$6),IF($M272&gt;0,4,3),0)),IF(AND($D272&lt;=CU$6,$E272&gt;=CU$5),60,0)))</f>
        <v/>
      </c>
      <c r="CV272" s="80" t="str">
        <f>IF(OR($A272="",NOT(ISNUMBER($G272))),"",IF(AND($F272&lt;=CV$6,$G272&gt;=CV$5),IF(CV$5&gt;$N272,5,$K272)*10+IF(AND($F272&gt;=CV$5,$F272&lt;=CV$6),IF(AND($G272&gt;=CV$5,$G272&lt;=CV$6),5,IF($L272=1,2,1)),IF(AND($G272&gt;=CV$5,$G272&lt;=CV$6),IF($M272&gt;0,4,3),0)),IF(AND($D272&lt;=CV$6,$E272&gt;=CV$5),60,0)))</f>
        <v/>
      </c>
      <c r="CW272" s="80" t="str">
        <f>IF(OR($A272="",NOT(ISNUMBER($G272))),"",IF(AND($F272&lt;=CW$6,$G272&gt;=CW$5),IF(CW$5&gt;$N272,5,$K272)*10+IF(AND($F272&gt;=CW$5,$F272&lt;=CW$6),IF(AND($G272&gt;=CW$5,$G272&lt;=CW$6),5,IF($L272=1,2,1)),IF(AND($G272&gt;=CW$5,$G272&lt;=CW$6),IF($M272&gt;0,4,3),0)),IF(AND($D272&lt;=CW$6,$E272&gt;=CW$5),60,0)))</f>
        <v/>
      </c>
      <c r="CX272" s="80" t="str">
        <f>IF(OR($A272="",NOT(ISNUMBER($G272))),"",IF(AND($F272&lt;=CX$6,$G272&gt;=CX$5),IF(CX$5&gt;$N272,5,$K272)*10+IF(AND($F272&gt;=CX$5,$F272&lt;=CX$6),IF(AND($G272&gt;=CX$5,$G272&lt;=CX$6),5,IF($L272=1,2,1)),IF(AND($G272&gt;=CX$5,$G272&lt;=CX$6),IF($M272&gt;0,4,3),0)),IF(AND($D272&lt;=CX$6,$E272&gt;=CX$5),60,0)))</f>
        <v/>
      </c>
      <c r="CY272" s="80" t="str">
        <f>IF(OR($A272="",NOT(ISNUMBER($G272))),"",IF(AND($F272&lt;=CY$6,$G272&gt;=CY$5),IF(CY$5&gt;$N272,5,$K272)*10+IF(AND($F272&gt;=CY$5,$F272&lt;=CY$6),IF(AND($G272&gt;=CY$5,$G272&lt;=CY$6),5,IF($L272=1,2,1)),IF(AND($G272&gt;=CY$5,$G272&lt;=CY$6),IF($M272&gt;0,4,3),0)),IF(AND($D272&lt;=CY$6,$E272&gt;=CY$5),60,0)))</f>
        <v/>
      </c>
      <c r="CZ272" s="80" t="str">
        <f>IF(OR($A272="",NOT(ISNUMBER($G272))),"",IF(AND($F272&lt;=CZ$6,$G272&gt;=CZ$5),IF(CZ$5&gt;$N272,5,$K272)*10+IF(AND($F272&gt;=CZ$5,$F272&lt;=CZ$6),IF(AND($G272&gt;=CZ$5,$G272&lt;=CZ$6),5,IF($L272=1,2,1)),IF(AND($G272&gt;=CZ$5,$G272&lt;=CZ$6),IF($M272&gt;0,4,3),0)),IF(AND($D272&lt;=CZ$6,$E272&gt;=CZ$5),60,0)))</f>
        <v/>
      </c>
      <c r="DA272" s="80" t="str">
        <f>IF(OR($A272="",NOT(ISNUMBER($G272))),"",IF(AND($F272&lt;=DA$6,$G272&gt;=DA$5),IF(DA$5&gt;$N272,5,$K272)*10+IF(AND($F272&gt;=DA$5,$F272&lt;=DA$6),IF(AND($G272&gt;=DA$5,$G272&lt;=DA$6),5,IF($L272=1,2,1)),IF(AND($G272&gt;=DA$5,$G272&lt;=DA$6),IF($M272&gt;0,4,3),0)),IF(AND($D272&lt;=DA$6,$E272&gt;=DA$5),60,0)))</f>
        <v/>
      </c>
      <c r="DB272" s="80" t="str">
        <f>IF(OR($A272="",NOT(ISNUMBER($G272))),"",IF(AND($F272&lt;=DB$6,$G272&gt;=DB$5),IF(DB$5&gt;$N272,5,$K272)*10+IF(AND($F272&gt;=DB$5,$F272&lt;=DB$6),IF(AND($G272&gt;=DB$5,$G272&lt;=DB$6),5,IF($L272=1,2,1)),IF(AND($G272&gt;=DB$5,$G272&lt;=DB$6),IF($M272&gt;0,4,3),0)),IF(AND($D272&lt;=DB$6,$E272&gt;=DB$5),60,0)))</f>
        <v/>
      </c>
      <c r="DC272" s="80" t="str">
        <f>IF(OR($A272="",NOT(ISNUMBER($G272))),"",IF(AND($F272&lt;=DC$6,$G272&gt;=DC$5),IF(DC$5&gt;$N272,5,$K272)*10+IF(AND($F272&gt;=DC$5,$F272&lt;=DC$6),IF(AND($G272&gt;=DC$5,$G272&lt;=DC$6),5,IF($L272=1,2,1)),IF(AND($G272&gt;=DC$5,$G272&lt;=DC$6),IF($M272&gt;0,4,3),0)),IF(AND($D272&lt;=DC$6,$E272&gt;=DC$5),60,0)))</f>
        <v/>
      </c>
      <c r="DD272" s="80" t="str">
        <f>IF(OR($A272="",NOT(ISNUMBER($G272))),"",IF(AND($F272&lt;=DD$6,$G272&gt;=DD$5),IF(DD$5&gt;$N272,5,$K272)*10+IF(AND($F272&gt;=DD$5,$F272&lt;=DD$6),IF(AND($G272&gt;=DD$5,$G272&lt;=DD$6),5,IF($L272=1,2,1)),IF(AND($G272&gt;=DD$5,$G272&lt;=DD$6),IF($M272&gt;0,4,3),0)),IF(AND($D272&lt;=DD$6,$E272&gt;=DD$5),60,0)))</f>
        <v/>
      </c>
      <c r="DE272" s="80" t="str">
        <f>IF(OR($A272="",NOT(ISNUMBER($G272))),"",IF(AND($F272&lt;=DE$6,$G272&gt;=DE$5),IF(DE$5&gt;$N272,5,$K272)*10+IF(AND($F272&gt;=DE$5,$F272&lt;=DE$6),IF(AND($G272&gt;=DE$5,$G272&lt;=DE$6),5,IF($L272=1,2,1)),IF(AND($G272&gt;=DE$5,$G272&lt;=DE$6),IF($M272&gt;0,4,3),0)),IF(AND($D272&lt;=DE$6,$E272&gt;=DE$5),60,0)))</f>
        <v/>
      </c>
      <c r="DF272" s="80" t="str">
        <f>IF(OR($A272="",NOT(ISNUMBER($G272))),"",IF(AND($F272&lt;=DF$6,$G272&gt;=DF$5),IF(DF$5&gt;$N272,5,$K272)*10+IF(AND($F272&gt;=DF$5,$F272&lt;=DF$6),IF(AND($G272&gt;=DF$5,$G272&lt;=DF$6),5,IF($L272=1,2,1)),IF(AND($G272&gt;=DF$5,$G272&lt;=DF$6),IF($M272&gt;0,4,3),0)),IF(AND($D272&lt;=DF$6,$E272&gt;=DF$5),60,0)))</f>
        <v/>
      </c>
      <c r="DG272" s="80" t="str">
        <f>IF(OR($A272="",NOT(ISNUMBER($G272))),"",IF(AND($F272&lt;=DG$6,$G272&gt;=DG$5),IF(DG$5&gt;$N272,5,$K272)*10+IF(AND($F272&gt;=DG$5,$F272&lt;=DG$6),IF(AND($G272&gt;=DG$5,$G272&lt;=DG$6),5,IF($L272=1,2,1)),IF(AND($G272&gt;=DG$5,$G272&lt;=DG$6),IF($M272&gt;0,4,3),0)),IF(AND($D272&lt;=DG$6,$E272&gt;=DG$5),60,0)))</f>
        <v/>
      </c>
      <c r="DH272" s="80" t="str">
        <f>IF(OR($A272="",NOT(ISNUMBER($G272))),"",IF(AND($F272&lt;=DH$6,$G272&gt;=DH$5),IF(DH$5&gt;$N272,5,$K272)*10+IF(AND($F272&gt;=DH$5,$F272&lt;=DH$6),IF(AND($G272&gt;=DH$5,$G272&lt;=DH$6),5,IF($L272=1,2,1)),IF(AND($G272&gt;=DH$5,$G272&lt;=DH$6),IF($M272&gt;0,4,3),0)),IF(AND($D272&lt;=DH$6,$E272&gt;=DH$5),60,0)))</f>
        <v/>
      </c>
      <c r="DI272" s="80" t="str">
        <f>IF(OR($A272="",NOT(ISNUMBER($G272))),"",IF(AND($F272&lt;=DI$6,$G272&gt;=DI$5),IF(DI$5&gt;$N272,5,$K272)*10+IF(AND($F272&gt;=DI$5,$F272&lt;=DI$6),IF(AND($G272&gt;=DI$5,$G272&lt;=DI$6),5,IF($L272=1,2,1)),IF(AND($G272&gt;=DI$5,$G272&lt;=DI$6),IF($M272&gt;0,4,3),0)),IF(AND($D272&lt;=DI$6,$E272&gt;=DI$5),60,0)))</f>
        <v/>
      </c>
      <c r="DJ272" s="80" t="str">
        <f>IF(OR($A272="",NOT(ISNUMBER($G272))),"",IF(AND($F272&lt;=DJ$6,$G272&gt;=DJ$5),IF(DJ$5&gt;$N272,5,$K272)*10+IF(AND($F272&gt;=DJ$5,$F272&lt;=DJ$6),IF(AND($G272&gt;=DJ$5,$G272&lt;=DJ$6),5,IF($L272=1,2,1)),IF(AND($G272&gt;=DJ$5,$G272&lt;=DJ$6),IF($M272&gt;0,4,3),0)),IF(AND($D272&lt;=DJ$6,$E272&gt;=DJ$5),60,0)))</f>
        <v/>
      </c>
      <c r="DK272" s="80" t="str">
        <f>IF(OR($A272="",NOT(ISNUMBER($G272))),"",IF(AND($F272&lt;=DK$6,$G272&gt;=DK$5),IF(DK$5&gt;$N272,5,$K272)*10+IF(AND($F272&gt;=DK$5,$F272&lt;=DK$6),IF(AND($G272&gt;=DK$5,$G272&lt;=DK$6),5,IF($L272=1,2,1)),IF(AND($G272&gt;=DK$5,$G272&lt;=DK$6),IF($M272&gt;0,4,3),0)),IF(AND($D272&lt;=DK$6,$E272&gt;=DK$5),60,0)))</f>
        <v/>
      </c>
      <c r="DL272" s="80" t="str">
        <f>IF(OR($A272="",NOT(ISNUMBER($G272))),"",IF(AND($F272&lt;=DL$6,$G272&gt;=DL$5),IF(DL$5&gt;$N272,5,$K272)*10+IF(AND($F272&gt;=DL$5,$F272&lt;=DL$6),IF(AND($G272&gt;=DL$5,$G272&lt;=DL$6),5,IF($L272=1,2,1)),IF(AND($G272&gt;=DL$5,$G272&lt;=DL$6),IF($M272&gt;0,4,3),0)),IF(AND($D272&lt;=DL$6,$E272&gt;=DL$5),60,0)))</f>
        <v/>
      </c>
      <c r="DM272" s="80" t="str">
        <f>IF(OR($A272="",NOT(ISNUMBER($G272))),"",IF(AND($F272&lt;=DM$6,$G272&gt;=DM$5),IF(DM$5&gt;$N272,5,$K272)*10+IF(AND($F272&gt;=DM$5,$F272&lt;=DM$6),IF(AND($G272&gt;=DM$5,$G272&lt;=DM$6),5,IF($L272=1,2,1)),IF(AND($G272&gt;=DM$5,$G272&lt;=DM$6),IF($M272&gt;0,4,3),0)),IF(AND($D272&lt;=DM$6,$E272&gt;=DM$5),60,0)))</f>
        <v/>
      </c>
      <c r="DN272" s="80" t="str">
        <f>IF(OR($A272="",NOT(ISNUMBER($G272))),"",IF(AND($F272&lt;=DN$6,$G272&gt;=DN$5),IF(DN$5&gt;$N272,5,$K272)*10+IF(AND($F272&gt;=DN$5,$F272&lt;=DN$6),IF(AND($G272&gt;=DN$5,$G272&lt;=DN$6),5,IF($L272=1,2,1)),IF(AND($G272&gt;=DN$5,$G272&lt;=DN$6),IF($M272&gt;0,4,3),0)),IF(AND($D272&lt;=DN$6,$E272&gt;=DN$5),60,0)))</f>
        <v/>
      </c>
      <c r="DO272" s="80" t="str">
        <f>IF(OR($A272="",NOT(ISNUMBER($G272))),"",IF(AND($F272&lt;=DO$6,$G272&gt;=DO$5),IF(DO$5&gt;$N272,5,$K272)*10+IF(AND($F272&gt;=DO$5,$F272&lt;=DO$6),IF(AND($G272&gt;=DO$5,$G272&lt;=DO$6),5,IF($L272=1,2,1)),IF(AND($G272&gt;=DO$5,$G272&lt;=DO$6),IF($M272&gt;0,4,3),0)),IF(AND($D272&lt;=DO$6,$E272&gt;=DO$5),60,0)))</f>
        <v/>
      </c>
      <c r="DP272" s="80" t="str">
        <f>IF(OR($A272="",NOT(ISNUMBER($G272))),"",IF(AND($F272&lt;=DP$6,$G272&gt;=DP$5),IF(DP$5&gt;$N272,5,$K272)*10+IF(AND($F272&gt;=DP$5,$F272&lt;=DP$6),IF(AND($G272&gt;=DP$5,$G272&lt;=DP$6),5,IF($L272=1,2,1)),IF(AND($G272&gt;=DP$5,$G272&lt;=DP$6),IF($M272&gt;0,4,3),0)),IF(AND($D272&lt;=DP$6,$E272&gt;=DP$5),60,0)))</f>
        <v/>
      </c>
      <c r="DQ272" s="80" t="str">
        <f>IF(OR($A272="",NOT(ISNUMBER($G272))),"",IF(AND($F272&lt;=DQ$6,$G272&gt;=DQ$5),IF(DQ$5&gt;$N272,5,$K272)*10+IF(AND($F272&gt;=DQ$5,$F272&lt;=DQ$6),IF(AND($G272&gt;=DQ$5,$G272&lt;=DQ$6),5,IF($L272=1,2,1)),IF(AND($G272&gt;=DQ$5,$G272&lt;=DQ$6),IF($M272&gt;0,4,3),0)),IF(AND($D272&lt;=DQ$6,$E272&gt;=DQ$5),60,0)))</f>
        <v/>
      </c>
      <c r="DR272" s="80" t="str">
        <f>IF(OR($A272="",NOT(ISNUMBER($G272))),"",IF(AND($F272&lt;=DR$6,$G272&gt;=DR$5),IF(DR$5&gt;$N272,5,$K272)*10+IF(AND($F272&gt;=DR$5,$F272&lt;=DR$6),IF(AND($G272&gt;=DR$5,$G272&lt;=DR$6),5,IF($L272=1,2,1)),IF(AND($G272&gt;=DR$5,$G272&lt;=DR$6),IF($M272&gt;0,4,3),0)),IF(AND($D272&lt;=DR$6,$E272&gt;=DR$5),60,0)))</f>
        <v/>
      </c>
      <c r="DS272" s="80" t="str">
        <f>IF(OR($A272="",NOT(ISNUMBER($G272))),"",IF(AND($F272&lt;=DS$6,$G272&gt;=DS$5),IF(DS$5&gt;$N272,5,$K272)*10+IF(AND($F272&gt;=DS$5,$F272&lt;=DS$6),IF(AND($G272&gt;=DS$5,$G272&lt;=DS$6),5,IF($L272=1,2,1)),IF(AND($G272&gt;=DS$5,$G272&lt;=DS$6),IF($M272&gt;0,4,3),0)),IF(AND($D272&lt;=DS$6,$E272&gt;=DS$5),60,0)))</f>
        <v/>
      </c>
      <c r="DT272" s="80" t="str">
        <f>IF(OR($A272="",NOT(ISNUMBER($G272))),"",IF(AND($F272&lt;=DT$6,$G272&gt;=DT$5),IF(DT$5&gt;$N272,5,$K272)*10+IF(AND($F272&gt;=DT$5,$F272&lt;=DT$6),IF(AND($G272&gt;=DT$5,$G272&lt;=DT$6),5,IF($L272=1,2,1)),IF(AND($G272&gt;=DT$5,$G272&lt;=DT$6),IF($M272&gt;0,4,3),0)),IF(AND($D272&lt;=DT$6,$E272&gt;=DT$5),60,0)))</f>
        <v/>
      </c>
      <c r="DU272" s="80" t="str">
        <f>IF(OR($A272="",NOT(ISNUMBER($G272))),"",IF(AND($F272&lt;=DU$6,$G272&gt;=DU$5),IF(DU$5&gt;$N272,5,$K272)*10+IF(AND($F272&gt;=DU$5,$F272&lt;=DU$6),IF(AND($G272&gt;=DU$5,$G272&lt;=DU$6),5,IF($L272=1,2,1)),IF(AND($G272&gt;=DU$5,$G272&lt;=DU$6),IF($M272&gt;0,4,3),0)),IF(AND($D272&lt;=DU$6,$E272&gt;=DU$5),60,0)))</f>
        <v/>
      </c>
      <c r="DV272" s="80" t="str">
        <f>IF(OR($A272="",NOT(ISNUMBER($G272))),"",IF(AND($F272&lt;=DV$6,$G272&gt;=DV$5),IF(DV$5&gt;$N272,5,$K272)*10+IF(AND($F272&gt;=DV$5,$F272&lt;=DV$6),IF(AND($G272&gt;=DV$5,$G272&lt;=DV$6),5,IF($L272=1,2,1)),IF(AND($G272&gt;=DV$5,$G272&lt;=DV$6),IF($M272&gt;0,4,3),0)),IF(AND($D272&lt;=DV$6,$E272&gt;=DV$5),60,0)))</f>
        <v/>
      </c>
      <c r="DW272" s="80" t="str">
        <f>IF(OR($A272="",NOT(ISNUMBER($G272))),"",IF(AND($F272&lt;=DW$6,$G272&gt;=DW$5),IF(DW$5&gt;$N272,5,$K272)*10+IF(AND($F272&gt;=DW$5,$F272&lt;=DW$6),IF(AND($G272&gt;=DW$5,$G272&lt;=DW$6),5,IF($L272=1,2,1)),IF(AND($G272&gt;=DW$5,$G272&lt;=DW$6),IF($M272&gt;0,4,3),0)),IF(AND($D272&lt;=DW$6,$E272&gt;=DW$5),60,0)))</f>
        <v/>
      </c>
      <c r="DX272" s="80" t="str">
        <f>IF(OR($A272="",NOT(ISNUMBER($G272))),"",IF(AND($F272&lt;=DX$6,$G272&gt;=DX$5),IF(DX$5&gt;$N272,5,$K272)*10+IF(AND($F272&gt;=DX$5,$F272&lt;=DX$6),IF(AND($G272&gt;=DX$5,$G272&lt;=DX$6),5,IF($L272=1,2,1)),IF(AND($G272&gt;=DX$5,$G272&lt;=DX$6),IF($M272&gt;0,4,3),0)),IF(AND($D272&lt;=DX$6,$E272&gt;=DX$5),60,0)))</f>
        <v/>
      </c>
      <c r="DY272" s="80" t="str">
        <f>IF(OR($A272="",NOT(ISNUMBER($G272))),"",IF(AND($F272&lt;=DY$6,$G272&gt;=DY$5),IF(DY$5&gt;$N272,5,$K272)*10+IF(AND($F272&gt;=DY$5,$F272&lt;=DY$6),IF(AND($G272&gt;=DY$5,$G272&lt;=DY$6),5,IF($L272=1,2,1)),IF(AND($G272&gt;=DY$5,$G272&lt;=DY$6),IF($M272&gt;0,4,3),0)),IF(AND($D272&lt;=DY$6,$E272&gt;=DY$5),60,0)))</f>
        <v/>
      </c>
      <c r="DZ272" s="80" t="str">
        <f>IF(OR($A272="",NOT(ISNUMBER($G272))),"",IF(AND($F272&lt;=DZ$6,$G272&gt;=DZ$5),IF(DZ$5&gt;$N272,5,$K272)*10+IF(AND($F272&gt;=DZ$5,$F272&lt;=DZ$6),IF(AND($G272&gt;=DZ$5,$G272&lt;=DZ$6),5,IF($L272=1,2,1)),IF(AND($G272&gt;=DZ$5,$G272&lt;=DZ$6),IF($M272&gt;0,4,3),0)),IF(AND($D272&lt;=DZ$6,$E272&gt;=DZ$5),60,0)))</f>
        <v/>
      </c>
      <c r="EA272" s="80" t="str">
        <f>IF(OR($A272="",NOT(ISNUMBER($G272))),"",IF(AND($F272&lt;=EA$6,$G272&gt;=EA$5),IF(EA$5&gt;$N272,5,$K272)*10+IF(AND($F272&gt;=EA$5,$F272&lt;=EA$6),IF(AND($G272&gt;=EA$5,$G272&lt;=EA$6),5,IF($L272=1,2,1)),IF(AND($G272&gt;=EA$5,$G272&lt;=EA$6),IF($M272&gt;0,4,3),0)),IF(AND($D272&lt;=EA$6,$E272&gt;=EA$5),60,0)))</f>
        <v/>
      </c>
      <c r="EB272" s="80" t="str">
        <f>IF(OR($A272="",NOT(ISNUMBER($G272))),"",IF(AND($F272&lt;=EB$6,$G272&gt;=EB$5),IF(EB$5&gt;$N272,5,$K272)*10+IF(AND($F272&gt;=EB$5,$F272&lt;=EB$6),IF(AND($G272&gt;=EB$5,$G272&lt;=EB$6),5,IF($L272=1,2,1)),IF(AND($G272&gt;=EB$5,$G272&lt;=EB$6),IF($M272&gt;0,4,3),0)),IF(AND($D272&lt;=EB$6,$E272&gt;=EB$5),60,0)))</f>
        <v/>
      </c>
      <c r="EC272" s="80" t="str">
        <f>IF(OR($A272="",NOT(ISNUMBER($G272))),"",IF(AND($F272&lt;=EC$6,$G272&gt;=EC$5),IF(EC$5&gt;$N272,5,$K272)*10+IF(AND($F272&gt;=EC$5,$F272&lt;=EC$6),IF(AND($G272&gt;=EC$5,$G272&lt;=EC$6),5,IF($L272=1,2,1)),IF(AND($G272&gt;=EC$5,$G272&lt;=EC$6),IF($M272&gt;0,4,3),0)),IF(AND($D272&lt;=EC$6,$E272&gt;=EC$5),60,0)))</f>
        <v/>
      </c>
      <c r="ED272" s="80" t="str">
        <f>IF(OR($A272="",NOT(ISNUMBER($G272))),"",IF(AND($F272&lt;=ED$6,$G272&gt;=ED$5),IF(ED$5&gt;$N272,5,$K272)*10+IF(AND($F272&gt;=ED$5,$F272&lt;=ED$6),IF(AND($G272&gt;=ED$5,$G272&lt;=ED$6),5,IF($L272=1,2,1)),IF(AND($G272&gt;=ED$5,$G272&lt;=ED$6),IF($M272&gt;0,4,3),0)),IF(AND($D272&lt;=ED$6,$E272&gt;=ED$5),60,0)))</f>
        <v/>
      </c>
    </row>
    <row r="273" ht="18" customHeight="1">
      <c r="A273" s="52" t="str">
        <f>IF(Tasks!$B273="","",Tasks!$A273)</f>
        <v/>
      </c>
      <c r="B273" s="78" t="str">
        <f>IF(Tasks!$B273="","",Tasks!$B273)</f>
        <v/>
      </c>
      <c r="C273" s="25" t="str">
        <f>IF($B273="","",IF(AND(Tasks!$D273="",Tasks!$G273=""),"-",IF(Tasks!$D273="","",Tasks!$D273&amp;IF(OR(Tasks!$E273="",Tasks!$E273="FS"),IF(N(Tasks!$F273)=0,"","FS"),Tasks!$E273)&amp;IF(N(Tasks!$F273)=0,"",IF(Tasks!$F273&gt;0,"+","")&amp;Tasks!$F273))&amp;IF(AND(Tasks!$D273&lt;&gt;"",Tasks!$G273&lt;&gt;""),", ","")&amp;IF(Tasks!$G273="","",Tasks!$G273&amp;IF(OR(Tasks!$H273="",Tasks!$H273="FS"),IF(N(Tasks!$I273)=0,"","FS"),Tasks!$H273)&amp;IF(N(Tasks!$I273)=0,"",IF(Tasks!$I273&gt;0,"+","")&amp;Tasks!$I273))))</f>
        <v/>
      </c>
      <c r="D273" s="51" t="str">
        <f>IF(OR($B273="",Tasks!$Q273=""),"",Tasks!$Q273)</f>
        <v/>
      </c>
      <c r="E273" s="51" t="str">
        <f>IF(OR($B273="",Tasks!$R273=""),"",Tasks!$R273)</f>
        <v/>
      </c>
      <c r="F273" s="51" t="str">
        <f>IF(OR($B273="",Tasks!$S273=""),"",Tasks!$S273)</f>
        <v/>
      </c>
      <c r="G273" s="51" t="str">
        <f>IF(OR($B273="",Tasks!$T273=""),"",Tasks!$T273)</f>
        <v/>
      </c>
      <c r="H273" s="52" t="str">
        <f>IF($B273="","",Tasks!$AE273)</f>
        <v/>
      </c>
      <c r="I273" s="79" t="str">
        <f>IF($B273="","",Tasks!$AF273)</f>
        <v/>
      </c>
      <c r="J273" s="53" t="str">
        <f>IF(OR($B273="",Tasks!$V273=""),"",Tasks!$V273)</f>
        <v/>
      </c>
      <c r="K273" s="52" t="str">
        <f>IF($B273="","",Tasks!$AA273)</f>
        <v/>
      </c>
      <c r="L273" s="52" t="str">
        <f>IF($B273="","",Tasks!$AB273)</f>
        <v/>
      </c>
      <c r="M273" s="52" t="str">
        <f>IF($B273="","",Tasks!$Z273)</f>
        <v/>
      </c>
      <c r="N273" s="52" t="str">
        <f>IF(OR($B273="",Tasks!$AG273=""),"",Tasks!$AG273)</f>
        <v/>
      </c>
      <c r="O273" s="80" t="str">
        <f>IF(OR($A273="",NOT(ISNUMBER($G273))),"",IF(AND($F273&lt;=O$6,$G273&gt;=O$5),IF(O$5&gt;$N273,5,$K273)*10+IF(AND($F273&gt;=O$5,$F273&lt;=O$6),IF(AND($G273&gt;=O$5,$G273&lt;=O$6),5,IF($L273=1,2,1)),IF(AND($G273&gt;=O$5,$G273&lt;=O$6),IF($M273&gt;0,4,3),0)),IF(AND($D273&lt;=O$6,$E273&gt;=O$5),60,0)))</f>
        <v/>
      </c>
      <c r="P273" s="80" t="str">
        <f>IF(OR($A273="",NOT(ISNUMBER($G273))),"",IF(AND($F273&lt;=P$6,$G273&gt;=P$5),IF(P$5&gt;$N273,5,$K273)*10+IF(AND($F273&gt;=P$5,$F273&lt;=P$6),IF(AND($G273&gt;=P$5,$G273&lt;=P$6),5,IF($L273=1,2,1)),IF(AND($G273&gt;=P$5,$G273&lt;=P$6),IF($M273&gt;0,4,3),0)),IF(AND($D273&lt;=P$6,$E273&gt;=P$5),60,0)))</f>
        <v/>
      </c>
      <c r="Q273" s="80" t="str">
        <f>IF(OR($A273="",NOT(ISNUMBER($G273))),"",IF(AND($F273&lt;=Q$6,$G273&gt;=Q$5),IF(Q$5&gt;$N273,5,$K273)*10+IF(AND($F273&gt;=Q$5,$F273&lt;=Q$6),IF(AND($G273&gt;=Q$5,$G273&lt;=Q$6),5,IF($L273=1,2,1)),IF(AND($G273&gt;=Q$5,$G273&lt;=Q$6),IF($M273&gt;0,4,3),0)),IF(AND($D273&lt;=Q$6,$E273&gt;=Q$5),60,0)))</f>
        <v/>
      </c>
      <c r="R273" s="80" t="str">
        <f>IF(OR($A273="",NOT(ISNUMBER($G273))),"",IF(AND($F273&lt;=R$6,$G273&gt;=R$5),IF(R$5&gt;$N273,5,$K273)*10+IF(AND($F273&gt;=R$5,$F273&lt;=R$6),IF(AND($G273&gt;=R$5,$G273&lt;=R$6),5,IF($L273=1,2,1)),IF(AND($G273&gt;=R$5,$G273&lt;=R$6),IF($M273&gt;0,4,3),0)),IF(AND($D273&lt;=R$6,$E273&gt;=R$5),60,0)))</f>
        <v/>
      </c>
      <c r="S273" s="80" t="str">
        <f>IF(OR($A273="",NOT(ISNUMBER($G273))),"",IF(AND($F273&lt;=S$6,$G273&gt;=S$5),IF(S$5&gt;$N273,5,$K273)*10+IF(AND($F273&gt;=S$5,$F273&lt;=S$6),IF(AND($G273&gt;=S$5,$G273&lt;=S$6),5,IF($L273=1,2,1)),IF(AND($G273&gt;=S$5,$G273&lt;=S$6),IF($M273&gt;0,4,3),0)),IF(AND($D273&lt;=S$6,$E273&gt;=S$5),60,0)))</f>
        <v/>
      </c>
      <c r="T273" s="80" t="str">
        <f>IF(OR($A273="",NOT(ISNUMBER($G273))),"",IF(AND($F273&lt;=T$6,$G273&gt;=T$5),IF(T$5&gt;$N273,5,$K273)*10+IF(AND($F273&gt;=T$5,$F273&lt;=T$6),IF(AND($G273&gt;=T$5,$G273&lt;=T$6),5,IF($L273=1,2,1)),IF(AND($G273&gt;=T$5,$G273&lt;=T$6),IF($M273&gt;0,4,3),0)),IF(AND($D273&lt;=T$6,$E273&gt;=T$5),60,0)))</f>
        <v/>
      </c>
      <c r="U273" s="80" t="str">
        <f>IF(OR($A273="",NOT(ISNUMBER($G273))),"",IF(AND($F273&lt;=U$6,$G273&gt;=U$5),IF(U$5&gt;$N273,5,$K273)*10+IF(AND($F273&gt;=U$5,$F273&lt;=U$6),IF(AND($G273&gt;=U$5,$G273&lt;=U$6),5,IF($L273=1,2,1)),IF(AND($G273&gt;=U$5,$G273&lt;=U$6),IF($M273&gt;0,4,3),0)),IF(AND($D273&lt;=U$6,$E273&gt;=U$5),60,0)))</f>
        <v/>
      </c>
      <c r="V273" s="80" t="str">
        <f>IF(OR($A273="",NOT(ISNUMBER($G273))),"",IF(AND($F273&lt;=V$6,$G273&gt;=V$5),IF(V$5&gt;$N273,5,$K273)*10+IF(AND($F273&gt;=V$5,$F273&lt;=V$6),IF(AND($G273&gt;=V$5,$G273&lt;=V$6),5,IF($L273=1,2,1)),IF(AND($G273&gt;=V$5,$G273&lt;=V$6),IF($M273&gt;0,4,3),0)),IF(AND($D273&lt;=V$6,$E273&gt;=V$5),60,0)))</f>
        <v/>
      </c>
      <c r="W273" s="80" t="str">
        <f>IF(OR($A273="",NOT(ISNUMBER($G273))),"",IF(AND($F273&lt;=W$6,$G273&gt;=W$5),IF(W$5&gt;$N273,5,$K273)*10+IF(AND($F273&gt;=W$5,$F273&lt;=W$6),IF(AND($G273&gt;=W$5,$G273&lt;=W$6),5,IF($L273=1,2,1)),IF(AND($G273&gt;=W$5,$G273&lt;=W$6),IF($M273&gt;0,4,3),0)),IF(AND($D273&lt;=W$6,$E273&gt;=W$5),60,0)))</f>
        <v/>
      </c>
      <c r="X273" s="80" t="str">
        <f>IF(OR($A273="",NOT(ISNUMBER($G273))),"",IF(AND($F273&lt;=X$6,$G273&gt;=X$5),IF(X$5&gt;$N273,5,$K273)*10+IF(AND($F273&gt;=X$5,$F273&lt;=X$6),IF(AND($G273&gt;=X$5,$G273&lt;=X$6),5,IF($L273=1,2,1)),IF(AND($G273&gt;=X$5,$G273&lt;=X$6),IF($M273&gt;0,4,3),0)),IF(AND($D273&lt;=X$6,$E273&gt;=X$5),60,0)))</f>
        <v/>
      </c>
      <c r="Y273" s="80" t="str">
        <f>IF(OR($A273="",NOT(ISNUMBER($G273))),"",IF(AND($F273&lt;=Y$6,$G273&gt;=Y$5),IF(Y$5&gt;$N273,5,$K273)*10+IF(AND($F273&gt;=Y$5,$F273&lt;=Y$6),IF(AND($G273&gt;=Y$5,$G273&lt;=Y$6),5,IF($L273=1,2,1)),IF(AND($G273&gt;=Y$5,$G273&lt;=Y$6),IF($M273&gt;0,4,3),0)),IF(AND($D273&lt;=Y$6,$E273&gt;=Y$5),60,0)))</f>
        <v/>
      </c>
      <c r="Z273" s="80" t="str">
        <f>IF(OR($A273="",NOT(ISNUMBER($G273))),"",IF(AND($F273&lt;=Z$6,$G273&gt;=Z$5),IF(Z$5&gt;$N273,5,$K273)*10+IF(AND($F273&gt;=Z$5,$F273&lt;=Z$6),IF(AND($G273&gt;=Z$5,$G273&lt;=Z$6),5,IF($L273=1,2,1)),IF(AND($G273&gt;=Z$5,$G273&lt;=Z$6),IF($M273&gt;0,4,3),0)),IF(AND($D273&lt;=Z$6,$E273&gt;=Z$5),60,0)))</f>
        <v/>
      </c>
      <c r="AA273" s="80" t="str">
        <f>IF(OR($A273="",NOT(ISNUMBER($G273))),"",IF(AND($F273&lt;=AA$6,$G273&gt;=AA$5),IF(AA$5&gt;$N273,5,$K273)*10+IF(AND($F273&gt;=AA$5,$F273&lt;=AA$6),IF(AND($G273&gt;=AA$5,$G273&lt;=AA$6),5,IF($L273=1,2,1)),IF(AND($G273&gt;=AA$5,$G273&lt;=AA$6),IF($M273&gt;0,4,3),0)),IF(AND($D273&lt;=AA$6,$E273&gt;=AA$5),60,0)))</f>
        <v/>
      </c>
      <c r="AB273" s="80" t="str">
        <f>IF(OR($A273="",NOT(ISNUMBER($G273))),"",IF(AND($F273&lt;=AB$6,$G273&gt;=AB$5),IF(AB$5&gt;$N273,5,$K273)*10+IF(AND($F273&gt;=AB$5,$F273&lt;=AB$6),IF(AND($G273&gt;=AB$5,$G273&lt;=AB$6),5,IF($L273=1,2,1)),IF(AND($G273&gt;=AB$5,$G273&lt;=AB$6),IF($M273&gt;0,4,3),0)),IF(AND($D273&lt;=AB$6,$E273&gt;=AB$5),60,0)))</f>
        <v/>
      </c>
      <c r="AC273" s="80" t="str">
        <f>IF(OR($A273="",NOT(ISNUMBER($G273))),"",IF(AND($F273&lt;=AC$6,$G273&gt;=AC$5),IF(AC$5&gt;$N273,5,$K273)*10+IF(AND($F273&gt;=AC$5,$F273&lt;=AC$6),IF(AND($G273&gt;=AC$5,$G273&lt;=AC$6),5,IF($L273=1,2,1)),IF(AND($G273&gt;=AC$5,$G273&lt;=AC$6),IF($M273&gt;0,4,3),0)),IF(AND($D273&lt;=AC$6,$E273&gt;=AC$5),60,0)))</f>
        <v/>
      </c>
      <c r="AD273" s="80" t="str">
        <f>IF(OR($A273="",NOT(ISNUMBER($G273))),"",IF(AND($F273&lt;=AD$6,$G273&gt;=AD$5),IF(AD$5&gt;$N273,5,$K273)*10+IF(AND($F273&gt;=AD$5,$F273&lt;=AD$6),IF(AND($G273&gt;=AD$5,$G273&lt;=AD$6),5,IF($L273=1,2,1)),IF(AND($G273&gt;=AD$5,$G273&lt;=AD$6),IF($M273&gt;0,4,3),0)),IF(AND($D273&lt;=AD$6,$E273&gt;=AD$5),60,0)))</f>
        <v/>
      </c>
      <c r="AE273" s="80" t="str">
        <f>IF(OR($A273="",NOT(ISNUMBER($G273))),"",IF(AND($F273&lt;=AE$6,$G273&gt;=AE$5),IF(AE$5&gt;$N273,5,$K273)*10+IF(AND($F273&gt;=AE$5,$F273&lt;=AE$6),IF(AND($G273&gt;=AE$5,$G273&lt;=AE$6),5,IF($L273=1,2,1)),IF(AND($G273&gt;=AE$5,$G273&lt;=AE$6),IF($M273&gt;0,4,3),0)),IF(AND($D273&lt;=AE$6,$E273&gt;=AE$5),60,0)))</f>
        <v/>
      </c>
      <c r="AF273" s="80" t="str">
        <f>IF(OR($A273="",NOT(ISNUMBER($G273))),"",IF(AND($F273&lt;=AF$6,$G273&gt;=AF$5),IF(AF$5&gt;$N273,5,$K273)*10+IF(AND($F273&gt;=AF$5,$F273&lt;=AF$6),IF(AND($G273&gt;=AF$5,$G273&lt;=AF$6),5,IF($L273=1,2,1)),IF(AND($G273&gt;=AF$5,$G273&lt;=AF$6),IF($M273&gt;0,4,3),0)),IF(AND($D273&lt;=AF$6,$E273&gt;=AF$5),60,0)))</f>
        <v/>
      </c>
      <c r="AG273" s="80" t="str">
        <f>IF(OR($A273="",NOT(ISNUMBER($G273))),"",IF(AND($F273&lt;=AG$6,$G273&gt;=AG$5),IF(AG$5&gt;$N273,5,$K273)*10+IF(AND($F273&gt;=AG$5,$F273&lt;=AG$6),IF(AND($G273&gt;=AG$5,$G273&lt;=AG$6),5,IF($L273=1,2,1)),IF(AND($G273&gt;=AG$5,$G273&lt;=AG$6),IF($M273&gt;0,4,3),0)),IF(AND($D273&lt;=AG$6,$E273&gt;=AG$5),60,0)))</f>
        <v/>
      </c>
      <c r="AH273" s="80" t="str">
        <f>IF(OR($A273="",NOT(ISNUMBER($G273))),"",IF(AND($F273&lt;=AH$6,$G273&gt;=AH$5),IF(AH$5&gt;$N273,5,$K273)*10+IF(AND($F273&gt;=AH$5,$F273&lt;=AH$6),IF(AND($G273&gt;=AH$5,$G273&lt;=AH$6),5,IF($L273=1,2,1)),IF(AND($G273&gt;=AH$5,$G273&lt;=AH$6),IF($M273&gt;0,4,3),0)),IF(AND($D273&lt;=AH$6,$E273&gt;=AH$5),60,0)))</f>
        <v/>
      </c>
      <c r="AI273" s="80" t="str">
        <f>IF(OR($A273="",NOT(ISNUMBER($G273))),"",IF(AND($F273&lt;=AI$6,$G273&gt;=AI$5),IF(AI$5&gt;$N273,5,$K273)*10+IF(AND($F273&gt;=AI$5,$F273&lt;=AI$6),IF(AND($G273&gt;=AI$5,$G273&lt;=AI$6),5,IF($L273=1,2,1)),IF(AND($G273&gt;=AI$5,$G273&lt;=AI$6),IF($M273&gt;0,4,3),0)),IF(AND($D273&lt;=AI$6,$E273&gt;=AI$5),60,0)))</f>
        <v/>
      </c>
      <c r="AJ273" s="80" t="str">
        <f>IF(OR($A273="",NOT(ISNUMBER($G273))),"",IF(AND($F273&lt;=AJ$6,$G273&gt;=AJ$5),IF(AJ$5&gt;$N273,5,$K273)*10+IF(AND($F273&gt;=AJ$5,$F273&lt;=AJ$6),IF(AND($G273&gt;=AJ$5,$G273&lt;=AJ$6),5,IF($L273=1,2,1)),IF(AND($G273&gt;=AJ$5,$G273&lt;=AJ$6),IF($M273&gt;0,4,3),0)),IF(AND($D273&lt;=AJ$6,$E273&gt;=AJ$5),60,0)))</f>
        <v/>
      </c>
      <c r="AK273" s="80" t="str">
        <f>IF(OR($A273="",NOT(ISNUMBER($G273))),"",IF(AND($F273&lt;=AK$6,$G273&gt;=AK$5),IF(AK$5&gt;$N273,5,$K273)*10+IF(AND($F273&gt;=AK$5,$F273&lt;=AK$6),IF(AND($G273&gt;=AK$5,$G273&lt;=AK$6),5,IF($L273=1,2,1)),IF(AND($G273&gt;=AK$5,$G273&lt;=AK$6),IF($M273&gt;0,4,3),0)),IF(AND($D273&lt;=AK$6,$E273&gt;=AK$5),60,0)))</f>
        <v/>
      </c>
      <c r="AL273" s="80" t="str">
        <f>IF(OR($A273="",NOT(ISNUMBER($G273))),"",IF(AND($F273&lt;=AL$6,$G273&gt;=AL$5),IF(AL$5&gt;$N273,5,$K273)*10+IF(AND($F273&gt;=AL$5,$F273&lt;=AL$6),IF(AND($G273&gt;=AL$5,$G273&lt;=AL$6),5,IF($L273=1,2,1)),IF(AND($G273&gt;=AL$5,$G273&lt;=AL$6),IF($M273&gt;0,4,3),0)),IF(AND($D273&lt;=AL$6,$E273&gt;=AL$5),60,0)))</f>
        <v/>
      </c>
      <c r="AM273" s="80" t="str">
        <f>IF(OR($A273="",NOT(ISNUMBER($G273))),"",IF(AND($F273&lt;=AM$6,$G273&gt;=AM$5),IF(AM$5&gt;$N273,5,$K273)*10+IF(AND($F273&gt;=AM$5,$F273&lt;=AM$6),IF(AND($G273&gt;=AM$5,$G273&lt;=AM$6),5,IF($L273=1,2,1)),IF(AND($G273&gt;=AM$5,$G273&lt;=AM$6),IF($M273&gt;0,4,3),0)),IF(AND($D273&lt;=AM$6,$E273&gt;=AM$5),60,0)))</f>
        <v/>
      </c>
      <c r="AN273" s="80" t="str">
        <f>IF(OR($A273="",NOT(ISNUMBER($G273))),"",IF(AND($F273&lt;=AN$6,$G273&gt;=AN$5),IF(AN$5&gt;$N273,5,$K273)*10+IF(AND($F273&gt;=AN$5,$F273&lt;=AN$6),IF(AND($G273&gt;=AN$5,$G273&lt;=AN$6),5,IF($L273=1,2,1)),IF(AND($G273&gt;=AN$5,$G273&lt;=AN$6),IF($M273&gt;0,4,3),0)),IF(AND($D273&lt;=AN$6,$E273&gt;=AN$5),60,0)))</f>
        <v/>
      </c>
      <c r="AO273" s="80" t="str">
        <f>IF(OR($A273="",NOT(ISNUMBER($G273))),"",IF(AND($F273&lt;=AO$6,$G273&gt;=AO$5),IF(AO$5&gt;$N273,5,$K273)*10+IF(AND($F273&gt;=AO$5,$F273&lt;=AO$6),IF(AND($G273&gt;=AO$5,$G273&lt;=AO$6),5,IF($L273=1,2,1)),IF(AND($G273&gt;=AO$5,$G273&lt;=AO$6),IF($M273&gt;0,4,3),0)),IF(AND($D273&lt;=AO$6,$E273&gt;=AO$5),60,0)))</f>
        <v/>
      </c>
      <c r="AP273" s="80" t="str">
        <f>IF(OR($A273="",NOT(ISNUMBER($G273))),"",IF(AND($F273&lt;=AP$6,$G273&gt;=AP$5),IF(AP$5&gt;$N273,5,$K273)*10+IF(AND($F273&gt;=AP$5,$F273&lt;=AP$6),IF(AND($G273&gt;=AP$5,$G273&lt;=AP$6),5,IF($L273=1,2,1)),IF(AND($G273&gt;=AP$5,$G273&lt;=AP$6),IF($M273&gt;0,4,3),0)),IF(AND($D273&lt;=AP$6,$E273&gt;=AP$5),60,0)))</f>
        <v/>
      </c>
      <c r="AQ273" s="80" t="str">
        <f>IF(OR($A273="",NOT(ISNUMBER($G273))),"",IF(AND($F273&lt;=AQ$6,$G273&gt;=AQ$5),IF(AQ$5&gt;$N273,5,$K273)*10+IF(AND($F273&gt;=AQ$5,$F273&lt;=AQ$6),IF(AND($G273&gt;=AQ$5,$G273&lt;=AQ$6),5,IF($L273=1,2,1)),IF(AND($G273&gt;=AQ$5,$G273&lt;=AQ$6),IF($M273&gt;0,4,3),0)),IF(AND($D273&lt;=AQ$6,$E273&gt;=AQ$5),60,0)))</f>
        <v/>
      </c>
      <c r="AR273" s="80" t="str">
        <f>IF(OR($A273="",NOT(ISNUMBER($G273))),"",IF(AND($F273&lt;=AR$6,$G273&gt;=AR$5),IF(AR$5&gt;$N273,5,$K273)*10+IF(AND($F273&gt;=AR$5,$F273&lt;=AR$6),IF(AND($G273&gt;=AR$5,$G273&lt;=AR$6),5,IF($L273=1,2,1)),IF(AND($G273&gt;=AR$5,$G273&lt;=AR$6),IF($M273&gt;0,4,3),0)),IF(AND($D273&lt;=AR$6,$E273&gt;=AR$5),60,0)))</f>
        <v/>
      </c>
      <c r="AS273" s="80" t="str">
        <f>IF(OR($A273="",NOT(ISNUMBER($G273))),"",IF(AND($F273&lt;=AS$6,$G273&gt;=AS$5),IF(AS$5&gt;$N273,5,$K273)*10+IF(AND($F273&gt;=AS$5,$F273&lt;=AS$6),IF(AND($G273&gt;=AS$5,$G273&lt;=AS$6),5,IF($L273=1,2,1)),IF(AND($G273&gt;=AS$5,$G273&lt;=AS$6),IF($M273&gt;0,4,3),0)),IF(AND($D273&lt;=AS$6,$E273&gt;=AS$5),60,0)))</f>
        <v/>
      </c>
      <c r="AT273" s="80" t="str">
        <f>IF(OR($A273="",NOT(ISNUMBER($G273))),"",IF(AND($F273&lt;=AT$6,$G273&gt;=AT$5),IF(AT$5&gt;$N273,5,$K273)*10+IF(AND($F273&gt;=AT$5,$F273&lt;=AT$6),IF(AND($G273&gt;=AT$5,$G273&lt;=AT$6),5,IF($L273=1,2,1)),IF(AND($G273&gt;=AT$5,$G273&lt;=AT$6),IF($M273&gt;0,4,3),0)),IF(AND($D273&lt;=AT$6,$E273&gt;=AT$5),60,0)))</f>
        <v/>
      </c>
      <c r="AU273" s="80" t="str">
        <f>IF(OR($A273="",NOT(ISNUMBER($G273))),"",IF(AND($F273&lt;=AU$6,$G273&gt;=AU$5),IF(AU$5&gt;$N273,5,$K273)*10+IF(AND($F273&gt;=AU$5,$F273&lt;=AU$6),IF(AND($G273&gt;=AU$5,$G273&lt;=AU$6),5,IF($L273=1,2,1)),IF(AND($G273&gt;=AU$5,$G273&lt;=AU$6),IF($M273&gt;0,4,3),0)),IF(AND($D273&lt;=AU$6,$E273&gt;=AU$5),60,0)))</f>
        <v/>
      </c>
      <c r="AV273" s="80" t="str">
        <f>IF(OR($A273="",NOT(ISNUMBER($G273))),"",IF(AND($F273&lt;=AV$6,$G273&gt;=AV$5),IF(AV$5&gt;$N273,5,$K273)*10+IF(AND($F273&gt;=AV$5,$F273&lt;=AV$6),IF(AND($G273&gt;=AV$5,$G273&lt;=AV$6),5,IF($L273=1,2,1)),IF(AND($G273&gt;=AV$5,$G273&lt;=AV$6),IF($M273&gt;0,4,3),0)),IF(AND($D273&lt;=AV$6,$E273&gt;=AV$5),60,0)))</f>
        <v/>
      </c>
      <c r="AW273" s="80" t="str">
        <f>IF(OR($A273="",NOT(ISNUMBER($G273))),"",IF(AND($F273&lt;=AW$6,$G273&gt;=AW$5),IF(AW$5&gt;$N273,5,$K273)*10+IF(AND($F273&gt;=AW$5,$F273&lt;=AW$6),IF(AND($G273&gt;=AW$5,$G273&lt;=AW$6),5,IF($L273=1,2,1)),IF(AND($G273&gt;=AW$5,$G273&lt;=AW$6),IF($M273&gt;0,4,3),0)),IF(AND($D273&lt;=AW$6,$E273&gt;=AW$5),60,0)))</f>
        <v/>
      </c>
      <c r="AX273" s="80" t="str">
        <f>IF(OR($A273="",NOT(ISNUMBER($G273))),"",IF(AND($F273&lt;=AX$6,$G273&gt;=AX$5),IF(AX$5&gt;$N273,5,$K273)*10+IF(AND($F273&gt;=AX$5,$F273&lt;=AX$6),IF(AND($G273&gt;=AX$5,$G273&lt;=AX$6),5,IF($L273=1,2,1)),IF(AND($G273&gt;=AX$5,$G273&lt;=AX$6),IF($M273&gt;0,4,3),0)),IF(AND($D273&lt;=AX$6,$E273&gt;=AX$5),60,0)))</f>
        <v/>
      </c>
      <c r="AY273" s="80" t="str">
        <f>IF(OR($A273="",NOT(ISNUMBER($G273))),"",IF(AND($F273&lt;=AY$6,$G273&gt;=AY$5),IF(AY$5&gt;$N273,5,$K273)*10+IF(AND($F273&gt;=AY$5,$F273&lt;=AY$6),IF(AND($G273&gt;=AY$5,$G273&lt;=AY$6),5,IF($L273=1,2,1)),IF(AND($G273&gt;=AY$5,$G273&lt;=AY$6),IF($M273&gt;0,4,3),0)),IF(AND($D273&lt;=AY$6,$E273&gt;=AY$5),60,0)))</f>
        <v/>
      </c>
      <c r="AZ273" s="80" t="str">
        <f>IF(OR($A273="",NOT(ISNUMBER($G273))),"",IF(AND($F273&lt;=AZ$6,$G273&gt;=AZ$5),IF(AZ$5&gt;$N273,5,$K273)*10+IF(AND($F273&gt;=AZ$5,$F273&lt;=AZ$6),IF(AND($G273&gt;=AZ$5,$G273&lt;=AZ$6),5,IF($L273=1,2,1)),IF(AND($G273&gt;=AZ$5,$G273&lt;=AZ$6),IF($M273&gt;0,4,3),0)),IF(AND($D273&lt;=AZ$6,$E273&gt;=AZ$5),60,0)))</f>
        <v/>
      </c>
      <c r="BA273" s="80" t="str">
        <f>IF(OR($A273="",NOT(ISNUMBER($G273))),"",IF(AND($F273&lt;=BA$6,$G273&gt;=BA$5),IF(BA$5&gt;$N273,5,$K273)*10+IF(AND($F273&gt;=BA$5,$F273&lt;=BA$6),IF(AND($G273&gt;=BA$5,$G273&lt;=BA$6),5,IF($L273=1,2,1)),IF(AND($G273&gt;=BA$5,$G273&lt;=BA$6),IF($M273&gt;0,4,3),0)),IF(AND($D273&lt;=BA$6,$E273&gt;=BA$5),60,0)))</f>
        <v/>
      </c>
      <c r="BB273" s="80" t="str">
        <f>IF(OR($A273="",NOT(ISNUMBER($G273))),"",IF(AND($F273&lt;=BB$6,$G273&gt;=BB$5),IF(BB$5&gt;$N273,5,$K273)*10+IF(AND($F273&gt;=BB$5,$F273&lt;=BB$6),IF(AND($G273&gt;=BB$5,$G273&lt;=BB$6),5,IF($L273=1,2,1)),IF(AND($G273&gt;=BB$5,$G273&lt;=BB$6),IF($M273&gt;0,4,3),0)),IF(AND($D273&lt;=BB$6,$E273&gt;=BB$5),60,0)))</f>
        <v/>
      </c>
      <c r="BC273" s="80" t="str">
        <f>IF(OR($A273="",NOT(ISNUMBER($G273))),"",IF(AND($F273&lt;=BC$6,$G273&gt;=BC$5),IF(BC$5&gt;$N273,5,$K273)*10+IF(AND($F273&gt;=BC$5,$F273&lt;=BC$6),IF(AND($G273&gt;=BC$5,$G273&lt;=BC$6),5,IF($L273=1,2,1)),IF(AND($G273&gt;=BC$5,$G273&lt;=BC$6),IF($M273&gt;0,4,3),0)),IF(AND($D273&lt;=BC$6,$E273&gt;=BC$5),60,0)))</f>
        <v/>
      </c>
      <c r="BD273" s="80" t="str">
        <f>IF(OR($A273="",NOT(ISNUMBER($G273))),"",IF(AND($F273&lt;=BD$6,$G273&gt;=BD$5),IF(BD$5&gt;$N273,5,$K273)*10+IF(AND($F273&gt;=BD$5,$F273&lt;=BD$6),IF(AND($G273&gt;=BD$5,$G273&lt;=BD$6),5,IF($L273=1,2,1)),IF(AND($G273&gt;=BD$5,$G273&lt;=BD$6),IF($M273&gt;0,4,3),0)),IF(AND($D273&lt;=BD$6,$E273&gt;=BD$5),60,0)))</f>
        <v/>
      </c>
      <c r="BE273" s="80" t="str">
        <f>IF(OR($A273="",NOT(ISNUMBER($G273))),"",IF(AND($F273&lt;=BE$6,$G273&gt;=BE$5),IF(BE$5&gt;$N273,5,$K273)*10+IF(AND($F273&gt;=BE$5,$F273&lt;=BE$6),IF(AND($G273&gt;=BE$5,$G273&lt;=BE$6),5,IF($L273=1,2,1)),IF(AND($G273&gt;=BE$5,$G273&lt;=BE$6),IF($M273&gt;0,4,3),0)),IF(AND($D273&lt;=BE$6,$E273&gt;=BE$5),60,0)))</f>
        <v/>
      </c>
      <c r="BF273" s="80" t="str">
        <f>IF(OR($A273="",NOT(ISNUMBER($G273))),"",IF(AND($F273&lt;=BF$6,$G273&gt;=BF$5),IF(BF$5&gt;$N273,5,$K273)*10+IF(AND($F273&gt;=BF$5,$F273&lt;=BF$6),IF(AND($G273&gt;=BF$5,$G273&lt;=BF$6),5,IF($L273=1,2,1)),IF(AND($G273&gt;=BF$5,$G273&lt;=BF$6),IF($M273&gt;0,4,3),0)),IF(AND($D273&lt;=BF$6,$E273&gt;=BF$5),60,0)))</f>
        <v/>
      </c>
      <c r="BG273" s="80" t="str">
        <f>IF(OR($A273="",NOT(ISNUMBER($G273))),"",IF(AND($F273&lt;=BG$6,$G273&gt;=BG$5),IF(BG$5&gt;$N273,5,$K273)*10+IF(AND($F273&gt;=BG$5,$F273&lt;=BG$6),IF(AND($G273&gt;=BG$5,$G273&lt;=BG$6),5,IF($L273=1,2,1)),IF(AND($G273&gt;=BG$5,$G273&lt;=BG$6),IF($M273&gt;0,4,3),0)),IF(AND($D273&lt;=BG$6,$E273&gt;=BG$5),60,0)))</f>
        <v/>
      </c>
      <c r="BH273" s="80" t="str">
        <f>IF(OR($A273="",NOT(ISNUMBER($G273))),"",IF(AND($F273&lt;=BH$6,$G273&gt;=BH$5),IF(BH$5&gt;$N273,5,$K273)*10+IF(AND($F273&gt;=BH$5,$F273&lt;=BH$6),IF(AND($G273&gt;=BH$5,$G273&lt;=BH$6),5,IF($L273=1,2,1)),IF(AND($G273&gt;=BH$5,$G273&lt;=BH$6),IF($M273&gt;0,4,3),0)),IF(AND($D273&lt;=BH$6,$E273&gt;=BH$5),60,0)))</f>
        <v/>
      </c>
      <c r="BI273" s="80" t="str">
        <f>IF(OR($A273="",NOT(ISNUMBER($G273))),"",IF(AND($F273&lt;=BI$6,$G273&gt;=BI$5),IF(BI$5&gt;$N273,5,$K273)*10+IF(AND($F273&gt;=BI$5,$F273&lt;=BI$6),IF(AND($G273&gt;=BI$5,$G273&lt;=BI$6),5,IF($L273=1,2,1)),IF(AND($G273&gt;=BI$5,$G273&lt;=BI$6),IF($M273&gt;0,4,3),0)),IF(AND($D273&lt;=BI$6,$E273&gt;=BI$5),60,0)))</f>
        <v/>
      </c>
      <c r="BJ273" s="80" t="str">
        <f>IF(OR($A273="",NOT(ISNUMBER($G273))),"",IF(AND($F273&lt;=BJ$6,$G273&gt;=BJ$5),IF(BJ$5&gt;$N273,5,$K273)*10+IF(AND($F273&gt;=BJ$5,$F273&lt;=BJ$6),IF(AND($G273&gt;=BJ$5,$G273&lt;=BJ$6),5,IF($L273=1,2,1)),IF(AND($G273&gt;=BJ$5,$G273&lt;=BJ$6),IF($M273&gt;0,4,3),0)),IF(AND($D273&lt;=BJ$6,$E273&gt;=BJ$5),60,0)))</f>
        <v/>
      </c>
      <c r="BK273" s="80" t="str">
        <f>IF(OR($A273="",NOT(ISNUMBER($G273))),"",IF(AND($F273&lt;=BK$6,$G273&gt;=BK$5),IF(BK$5&gt;$N273,5,$K273)*10+IF(AND($F273&gt;=BK$5,$F273&lt;=BK$6),IF(AND($G273&gt;=BK$5,$G273&lt;=BK$6),5,IF($L273=1,2,1)),IF(AND($G273&gt;=BK$5,$G273&lt;=BK$6),IF($M273&gt;0,4,3),0)),IF(AND($D273&lt;=BK$6,$E273&gt;=BK$5),60,0)))</f>
        <v/>
      </c>
      <c r="BL273" s="80" t="str">
        <f>IF(OR($A273="",NOT(ISNUMBER($G273))),"",IF(AND($F273&lt;=BL$6,$G273&gt;=BL$5),IF(BL$5&gt;$N273,5,$K273)*10+IF(AND($F273&gt;=BL$5,$F273&lt;=BL$6),IF(AND($G273&gt;=BL$5,$G273&lt;=BL$6),5,IF($L273=1,2,1)),IF(AND($G273&gt;=BL$5,$G273&lt;=BL$6),IF($M273&gt;0,4,3),0)),IF(AND($D273&lt;=BL$6,$E273&gt;=BL$5),60,0)))</f>
        <v/>
      </c>
      <c r="BM273" s="80" t="str">
        <f>IF(OR($A273="",NOT(ISNUMBER($G273))),"",IF(AND($F273&lt;=BM$6,$G273&gt;=BM$5),IF(BM$5&gt;$N273,5,$K273)*10+IF(AND($F273&gt;=BM$5,$F273&lt;=BM$6),IF(AND($G273&gt;=BM$5,$G273&lt;=BM$6),5,IF($L273=1,2,1)),IF(AND($G273&gt;=BM$5,$G273&lt;=BM$6),IF($M273&gt;0,4,3),0)),IF(AND($D273&lt;=BM$6,$E273&gt;=BM$5),60,0)))</f>
        <v/>
      </c>
      <c r="BN273" s="80" t="str">
        <f>IF(OR($A273="",NOT(ISNUMBER($G273))),"",IF(AND($F273&lt;=BN$6,$G273&gt;=BN$5),IF(BN$5&gt;$N273,5,$K273)*10+IF(AND($F273&gt;=BN$5,$F273&lt;=BN$6),IF(AND($G273&gt;=BN$5,$G273&lt;=BN$6),5,IF($L273=1,2,1)),IF(AND($G273&gt;=BN$5,$G273&lt;=BN$6),IF($M273&gt;0,4,3),0)),IF(AND($D273&lt;=BN$6,$E273&gt;=BN$5),60,0)))</f>
        <v/>
      </c>
      <c r="BO273" s="80" t="str">
        <f>IF(OR($A273="",NOT(ISNUMBER($G273))),"",IF(AND($F273&lt;=BO$6,$G273&gt;=BO$5),IF(BO$5&gt;$N273,5,$K273)*10+IF(AND($F273&gt;=BO$5,$F273&lt;=BO$6),IF(AND($G273&gt;=BO$5,$G273&lt;=BO$6),5,IF($L273=1,2,1)),IF(AND($G273&gt;=BO$5,$G273&lt;=BO$6),IF($M273&gt;0,4,3),0)),IF(AND($D273&lt;=BO$6,$E273&gt;=BO$5),60,0)))</f>
        <v/>
      </c>
      <c r="BP273" s="80" t="str">
        <f>IF(OR($A273="",NOT(ISNUMBER($G273))),"",IF(AND($F273&lt;=BP$6,$G273&gt;=BP$5),IF(BP$5&gt;$N273,5,$K273)*10+IF(AND($F273&gt;=BP$5,$F273&lt;=BP$6),IF(AND($G273&gt;=BP$5,$G273&lt;=BP$6),5,IF($L273=1,2,1)),IF(AND($G273&gt;=BP$5,$G273&lt;=BP$6),IF($M273&gt;0,4,3),0)),IF(AND($D273&lt;=BP$6,$E273&gt;=BP$5),60,0)))</f>
        <v/>
      </c>
      <c r="BQ273" s="80" t="str">
        <f>IF(OR($A273="",NOT(ISNUMBER($G273))),"",IF(AND($F273&lt;=BQ$6,$G273&gt;=BQ$5),IF(BQ$5&gt;$N273,5,$K273)*10+IF(AND($F273&gt;=BQ$5,$F273&lt;=BQ$6),IF(AND($G273&gt;=BQ$5,$G273&lt;=BQ$6),5,IF($L273=1,2,1)),IF(AND($G273&gt;=BQ$5,$G273&lt;=BQ$6),IF($M273&gt;0,4,3),0)),IF(AND($D273&lt;=BQ$6,$E273&gt;=BQ$5),60,0)))</f>
        <v/>
      </c>
      <c r="BR273" s="80" t="str">
        <f>IF(OR($A273="",NOT(ISNUMBER($G273))),"",IF(AND($F273&lt;=BR$6,$G273&gt;=BR$5),IF(BR$5&gt;$N273,5,$K273)*10+IF(AND($F273&gt;=BR$5,$F273&lt;=BR$6),IF(AND($G273&gt;=BR$5,$G273&lt;=BR$6),5,IF($L273=1,2,1)),IF(AND($G273&gt;=BR$5,$G273&lt;=BR$6),IF($M273&gt;0,4,3),0)),IF(AND($D273&lt;=BR$6,$E273&gt;=BR$5),60,0)))</f>
        <v/>
      </c>
      <c r="BS273" s="80" t="str">
        <f>IF(OR($A273="",NOT(ISNUMBER($G273))),"",IF(AND($F273&lt;=BS$6,$G273&gt;=BS$5),IF(BS$5&gt;$N273,5,$K273)*10+IF(AND($F273&gt;=BS$5,$F273&lt;=BS$6),IF(AND($G273&gt;=BS$5,$G273&lt;=BS$6),5,IF($L273=1,2,1)),IF(AND($G273&gt;=BS$5,$G273&lt;=BS$6),IF($M273&gt;0,4,3),0)),IF(AND($D273&lt;=BS$6,$E273&gt;=BS$5),60,0)))</f>
        <v/>
      </c>
      <c r="BT273" s="80" t="str">
        <f>IF(OR($A273="",NOT(ISNUMBER($G273))),"",IF(AND($F273&lt;=BT$6,$G273&gt;=BT$5),IF(BT$5&gt;$N273,5,$K273)*10+IF(AND($F273&gt;=BT$5,$F273&lt;=BT$6),IF(AND($G273&gt;=BT$5,$G273&lt;=BT$6),5,IF($L273=1,2,1)),IF(AND($G273&gt;=BT$5,$G273&lt;=BT$6),IF($M273&gt;0,4,3),0)),IF(AND($D273&lt;=BT$6,$E273&gt;=BT$5),60,0)))</f>
        <v/>
      </c>
      <c r="BU273" s="80" t="str">
        <f>IF(OR($A273="",NOT(ISNUMBER($G273))),"",IF(AND($F273&lt;=BU$6,$G273&gt;=BU$5),IF(BU$5&gt;$N273,5,$K273)*10+IF(AND($F273&gt;=BU$5,$F273&lt;=BU$6),IF(AND($G273&gt;=BU$5,$G273&lt;=BU$6),5,IF($L273=1,2,1)),IF(AND($G273&gt;=BU$5,$G273&lt;=BU$6),IF($M273&gt;0,4,3),0)),IF(AND($D273&lt;=BU$6,$E273&gt;=BU$5),60,0)))</f>
        <v/>
      </c>
      <c r="BV273" s="80" t="str">
        <f>IF(OR($A273="",NOT(ISNUMBER($G273))),"",IF(AND($F273&lt;=BV$6,$G273&gt;=BV$5),IF(BV$5&gt;$N273,5,$K273)*10+IF(AND($F273&gt;=BV$5,$F273&lt;=BV$6),IF(AND($G273&gt;=BV$5,$G273&lt;=BV$6),5,IF($L273=1,2,1)),IF(AND($G273&gt;=BV$5,$G273&lt;=BV$6),IF($M273&gt;0,4,3),0)),IF(AND($D273&lt;=BV$6,$E273&gt;=BV$5),60,0)))</f>
        <v/>
      </c>
      <c r="BW273" s="80" t="str">
        <f>IF(OR($A273="",NOT(ISNUMBER($G273))),"",IF(AND($F273&lt;=BW$6,$G273&gt;=BW$5),IF(BW$5&gt;$N273,5,$K273)*10+IF(AND($F273&gt;=BW$5,$F273&lt;=BW$6),IF(AND($G273&gt;=BW$5,$G273&lt;=BW$6),5,IF($L273=1,2,1)),IF(AND($G273&gt;=BW$5,$G273&lt;=BW$6),IF($M273&gt;0,4,3),0)),IF(AND($D273&lt;=BW$6,$E273&gt;=BW$5),60,0)))</f>
        <v/>
      </c>
      <c r="BX273" s="80" t="str">
        <f>IF(OR($A273="",NOT(ISNUMBER($G273))),"",IF(AND($F273&lt;=BX$6,$G273&gt;=BX$5),IF(BX$5&gt;$N273,5,$K273)*10+IF(AND($F273&gt;=BX$5,$F273&lt;=BX$6),IF(AND($G273&gt;=BX$5,$G273&lt;=BX$6),5,IF($L273=1,2,1)),IF(AND($G273&gt;=BX$5,$G273&lt;=BX$6),IF($M273&gt;0,4,3),0)),IF(AND($D273&lt;=BX$6,$E273&gt;=BX$5),60,0)))</f>
        <v/>
      </c>
      <c r="BY273" s="80" t="str">
        <f>IF(OR($A273="",NOT(ISNUMBER($G273))),"",IF(AND($F273&lt;=BY$6,$G273&gt;=BY$5),IF(BY$5&gt;$N273,5,$K273)*10+IF(AND($F273&gt;=BY$5,$F273&lt;=BY$6),IF(AND($G273&gt;=BY$5,$G273&lt;=BY$6),5,IF($L273=1,2,1)),IF(AND($G273&gt;=BY$5,$G273&lt;=BY$6),IF($M273&gt;0,4,3),0)),IF(AND($D273&lt;=BY$6,$E273&gt;=BY$5),60,0)))</f>
        <v/>
      </c>
      <c r="BZ273" s="80" t="str">
        <f>IF(OR($A273="",NOT(ISNUMBER($G273))),"",IF(AND($F273&lt;=BZ$6,$G273&gt;=BZ$5),IF(BZ$5&gt;$N273,5,$K273)*10+IF(AND($F273&gt;=BZ$5,$F273&lt;=BZ$6),IF(AND($G273&gt;=BZ$5,$G273&lt;=BZ$6),5,IF($L273=1,2,1)),IF(AND($G273&gt;=BZ$5,$G273&lt;=BZ$6),IF($M273&gt;0,4,3),0)),IF(AND($D273&lt;=BZ$6,$E273&gt;=BZ$5),60,0)))</f>
        <v/>
      </c>
      <c r="CA273" s="80" t="str">
        <f>IF(OR($A273="",NOT(ISNUMBER($G273))),"",IF(AND($F273&lt;=CA$6,$G273&gt;=CA$5),IF(CA$5&gt;$N273,5,$K273)*10+IF(AND($F273&gt;=CA$5,$F273&lt;=CA$6),IF(AND($G273&gt;=CA$5,$G273&lt;=CA$6),5,IF($L273=1,2,1)),IF(AND($G273&gt;=CA$5,$G273&lt;=CA$6),IF($M273&gt;0,4,3),0)),IF(AND($D273&lt;=CA$6,$E273&gt;=CA$5),60,0)))</f>
        <v/>
      </c>
      <c r="CB273" s="80" t="str">
        <f>IF(OR($A273="",NOT(ISNUMBER($G273))),"",IF(AND($F273&lt;=CB$6,$G273&gt;=CB$5),IF(CB$5&gt;$N273,5,$K273)*10+IF(AND($F273&gt;=CB$5,$F273&lt;=CB$6),IF(AND($G273&gt;=CB$5,$G273&lt;=CB$6),5,IF($L273=1,2,1)),IF(AND($G273&gt;=CB$5,$G273&lt;=CB$6),IF($M273&gt;0,4,3),0)),IF(AND($D273&lt;=CB$6,$E273&gt;=CB$5),60,0)))</f>
        <v/>
      </c>
      <c r="CC273" s="80" t="str">
        <f>IF(OR($A273="",NOT(ISNUMBER($G273))),"",IF(AND($F273&lt;=CC$6,$G273&gt;=CC$5),IF(CC$5&gt;$N273,5,$K273)*10+IF(AND($F273&gt;=CC$5,$F273&lt;=CC$6),IF(AND($G273&gt;=CC$5,$G273&lt;=CC$6),5,IF($L273=1,2,1)),IF(AND($G273&gt;=CC$5,$G273&lt;=CC$6),IF($M273&gt;0,4,3),0)),IF(AND($D273&lt;=CC$6,$E273&gt;=CC$5),60,0)))</f>
        <v/>
      </c>
      <c r="CD273" s="80" t="str">
        <f>IF(OR($A273="",NOT(ISNUMBER($G273))),"",IF(AND($F273&lt;=CD$6,$G273&gt;=CD$5),IF(CD$5&gt;$N273,5,$K273)*10+IF(AND($F273&gt;=CD$5,$F273&lt;=CD$6),IF(AND($G273&gt;=CD$5,$G273&lt;=CD$6),5,IF($L273=1,2,1)),IF(AND($G273&gt;=CD$5,$G273&lt;=CD$6),IF($M273&gt;0,4,3),0)),IF(AND($D273&lt;=CD$6,$E273&gt;=CD$5),60,0)))</f>
        <v/>
      </c>
      <c r="CE273" s="80" t="str">
        <f>IF(OR($A273="",NOT(ISNUMBER($G273))),"",IF(AND($F273&lt;=CE$6,$G273&gt;=CE$5),IF(CE$5&gt;$N273,5,$K273)*10+IF(AND($F273&gt;=CE$5,$F273&lt;=CE$6),IF(AND($G273&gt;=CE$5,$G273&lt;=CE$6),5,IF($L273=1,2,1)),IF(AND($G273&gt;=CE$5,$G273&lt;=CE$6),IF($M273&gt;0,4,3),0)),IF(AND($D273&lt;=CE$6,$E273&gt;=CE$5),60,0)))</f>
        <v/>
      </c>
      <c r="CF273" s="80" t="str">
        <f>IF(OR($A273="",NOT(ISNUMBER($G273))),"",IF(AND($F273&lt;=CF$6,$G273&gt;=CF$5),IF(CF$5&gt;$N273,5,$K273)*10+IF(AND($F273&gt;=CF$5,$F273&lt;=CF$6),IF(AND($G273&gt;=CF$5,$G273&lt;=CF$6),5,IF($L273=1,2,1)),IF(AND($G273&gt;=CF$5,$G273&lt;=CF$6),IF($M273&gt;0,4,3),0)),IF(AND($D273&lt;=CF$6,$E273&gt;=CF$5),60,0)))</f>
        <v/>
      </c>
      <c r="CG273" s="80" t="str">
        <f>IF(OR($A273="",NOT(ISNUMBER($G273))),"",IF(AND($F273&lt;=CG$6,$G273&gt;=CG$5),IF(CG$5&gt;$N273,5,$K273)*10+IF(AND($F273&gt;=CG$5,$F273&lt;=CG$6),IF(AND($G273&gt;=CG$5,$G273&lt;=CG$6),5,IF($L273=1,2,1)),IF(AND($G273&gt;=CG$5,$G273&lt;=CG$6),IF($M273&gt;0,4,3),0)),IF(AND($D273&lt;=CG$6,$E273&gt;=CG$5),60,0)))</f>
        <v/>
      </c>
      <c r="CH273" s="80" t="str">
        <f>IF(OR($A273="",NOT(ISNUMBER($G273))),"",IF(AND($F273&lt;=CH$6,$G273&gt;=CH$5),IF(CH$5&gt;$N273,5,$K273)*10+IF(AND($F273&gt;=CH$5,$F273&lt;=CH$6),IF(AND($G273&gt;=CH$5,$G273&lt;=CH$6),5,IF($L273=1,2,1)),IF(AND($G273&gt;=CH$5,$G273&lt;=CH$6),IF($M273&gt;0,4,3),0)),IF(AND($D273&lt;=CH$6,$E273&gt;=CH$5),60,0)))</f>
        <v/>
      </c>
      <c r="CI273" s="80" t="str">
        <f>IF(OR($A273="",NOT(ISNUMBER($G273))),"",IF(AND($F273&lt;=CI$6,$G273&gt;=CI$5),IF(CI$5&gt;$N273,5,$K273)*10+IF(AND($F273&gt;=CI$5,$F273&lt;=CI$6),IF(AND($G273&gt;=CI$5,$G273&lt;=CI$6),5,IF($L273=1,2,1)),IF(AND($G273&gt;=CI$5,$G273&lt;=CI$6),IF($M273&gt;0,4,3),0)),IF(AND($D273&lt;=CI$6,$E273&gt;=CI$5),60,0)))</f>
        <v/>
      </c>
      <c r="CJ273" s="80" t="str">
        <f>IF(OR($A273="",NOT(ISNUMBER($G273))),"",IF(AND($F273&lt;=CJ$6,$G273&gt;=CJ$5),IF(CJ$5&gt;$N273,5,$K273)*10+IF(AND($F273&gt;=CJ$5,$F273&lt;=CJ$6),IF(AND($G273&gt;=CJ$5,$G273&lt;=CJ$6),5,IF($L273=1,2,1)),IF(AND($G273&gt;=CJ$5,$G273&lt;=CJ$6),IF($M273&gt;0,4,3),0)),IF(AND($D273&lt;=CJ$6,$E273&gt;=CJ$5),60,0)))</f>
        <v/>
      </c>
      <c r="CK273" s="80" t="str">
        <f>IF(OR($A273="",NOT(ISNUMBER($G273))),"",IF(AND($F273&lt;=CK$6,$G273&gt;=CK$5),IF(CK$5&gt;$N273,5,$K273)*10+IF(AND($F273&gt;=CK$5,$F273&lt;=CK$6),IF(AND($G273&gt;=CK$5,$G273&lt;=CK$6),5,IF($L273=1,2,1)),IF(AND($G273&gt;=CK$5,$G273&lt;=CK$6),IF($M273&gt;0,4,3),0)),IF(AND($D273&lt;=CK$6,$E273&gt;=CK$5),60,0)))</f>
        <v/>
      </c>
      <c r="CL273" s="80" t="str">
        <f>IF(OR($A273="",NOT(ISNUMBER($G273))),"",IF(AND($F273&lt;=CL$6,$G273&gt;=CL$5),IF(CL$5&gt;$N273,5,$K273)*10+IF(AND($F273&gt;=CL$5,$F273&lt;=CL$6),IF(AND($G273&gt;=CL$5,$G273&lt;=CL$6),5,IF($L273=1,2,1)),IF(AND($G273&gt;=CL$5,$G273&lt;=CL$6),IF($M273&gt;0,4,3),0)),IF(AND($D273&lt;=CL$6,$E273&gt;=CL$5),60,0)))</f>
        <v/>
      </c>
      <c r="CM273" s="80" t="str">
        <f>IF(OR($A273="",NOT(ISNUMBER($G273))),"",IF(AND($F273&lt;=CM$6,$G273&gt;=CM$5),IF(CM$5&gt;$N273,5,$K273)*10+IF(AND($F273&gt;=CM$5,$F273&lt;=CM$6),IF(AND($G273&gt;=CM$5,$G273&lt;=CM$6),5,IF($L273=1,2,1)),IF(AND($G273&gt;=CM$5,$G273&lt;=CM$6),IF($M273&gt;0,4,3),0)),IF(AND($D273&lt;=CM$6,$E273&gt;=CM$5),60,0)))</f>
        <v/>
      </c>
      <c r="CN273" s="80" t="str">
        <f>IF(OR($A273="",NOT(ISNUMBER($G273))),"",IF(AND($F273&lt;=CN$6,$G273&gt;=CN$5),IF(CN$5&gt;$N273,5,$K273)*10+IF(AND($F273&gt;=CN$5,$F273&lt;=CN$6),IF(AND($G273&gt;=CN$5,$G273&lt;=CN$6),5,IF($L273=1,2,1)),IF(AND($G273&gt;=CN$5,$G273&lt;=CN$6),IF($M273&gt;0,4,3),0)),IF(AND($D273&lt;=CN$6,$E273&gt;=CN$5),60,0)))</f>
        <v/>
      </c>
      <c r="CO273" s="80" t="str">
        <f>IF(OR($A273="",NOT(ISNUMBER($G273))),"",IF(AND($F273&lt;=CO$6,$G273&gt;=CO$5),IF(CO$5&gt;$N273,5,$K273)*10+IF(AND($F273&gt;=CO$5,$F273&lt;=CO$6),IF(AND($G273&gt;=CO$5,$G273&lt;=CO$6),5,IF($L273=1,2,1)),IF(AND($G273&gt;=CO$5,$G273&lt;=CO$6),IF($M273&gt;0,4,3),0)),IF(AND($D273&lt;=CO$6,$E273&gt;=CO$5),60,0)))</f>
        <v/>
      </c>
      <c r="CP273" s="80" t="str">
        <f>IF(OR($A273="",NOT(ISNUMBER($G273))),"",IF(AND($F273&lt;=CP$6,$G273&gt;=CP$5),IF(CP$5&gt;$N273,5,$K273)*10+IF(AND($F273&gt;=CP$5,$F273&lt;=CP$6),IF(AND($G273&gt;=CP$5,$G273&lt;=CP$6),5,IF($L273=1,2,1)),IF(AND($G273&gt;=CP$5,$G273&lt;=CP$6),IF($M273&gt;0,4,3),0)),IF(AND($D273&lt;=CP$6,$E273&gt;=CP$5),60,0)))</f>
        <v/>
      </c>
      <c r="CQ273" s="80" t="str">
        <f>IF(OR($A273="",NOT(ISNUMBER($G273))),"",IF(AND($F273&lt;=CQ$6,$G273&gt;=CQ$5),IF(CQ$5&gt;$N273,5,$K273)*10+IF(AND($F273&gt;=CQ$5,$F273&lt;=CQ$6),IF(AND($G273&gt;=CQ$5,$G273&lt;=CQ$6),5,IF($L273=1,2,1)),IF(AND($G273&gt;=CQ$5,$G273&lt;=CQ$6),IF($M273&gt;0,4,3),0)),IF(AND($D273&lt;=CQ$6,$E273&gt;=CQ$5),60,0)))</f>
        <v/>
      </c>
      <c r="CR273" s="80" t="str">
        <f>IF(OR($A273="",NOT(ISNUMBER($G273))),"",IF(AND($F273&lt;=CR$6,$G273&gt;=CR$5),IF(CR$5&gt;$N273,5,$K273)*10+IF(AND($F273&gt;=CR$5,$F273&lt;=CR$6),IF(AND($G273&gt;=CR$5,$G273&lt;=CR$6),5,IF($L273=1,2,1)),IF(AND($G273&gt;=CR$5,$G273&lt;=CR$6),IF($M273&gt;0,4,3),0)),IF(AND($D273&lt;=CR$6,$E273&gt;=CR$5),60,0)))</f>
        <v/>
      </c>
      <c r="CS273" s="80" t="str">
        <f>IF(OR($A273="",NOT(ISNUMBER($G273))),"",IF(AND($F273&lt;=CS$6,$G273&gt;=CS$5),IF(CS$5&gt;$N273,5,$K273)*10+IF(AND($F273&gt;=CS$5,$F273&lt;=CS$6),IF(AND($G273&gt;=CS$5,$G273&lt;=CS$6),5,IF($L273=1,2,1)),IF(AND($G273&gt;=CS$5,$G273&lt;=CS$6),IF($M273&gt;0,4,3),0)),IF(AND($D273&lt;=CS$6,$E273&gt;=CS$5),60,0)))</f>
        <v/>
      </c>
      <c r="CT273" s="80" t="str">
        <f>IF(OR($A273="",NOT(ISNUMBER($G273))),"",IF(AND($F273&lt;=CT$6,$G273&gt;=CT$5),IF(CT$5&gt;$N273,5,$K273)*10+IF(AND($F273&gt;=CT$5,$F273&lt;=CT$6),IF(AND($G273&gt;=CT$5,$G273&lt;=CT$6),5,IF($L273=1,2,1)),IF(AND($G273&gt;=CT$5,$G273&lt;=CT$6),IF($M273&gt;0,4,3),0)),IF(AND($D273&lt;=CT$6,$E273&gt;=CT$5),60,0)))</f>
        <v/>
      </c>
      <c r="CU273" s="80" t="str">
        <f>IF(OR($A273="",NOT(ISNUMBER($G273))),"",IF(AND($F273&lt;=CU$6,$G273&gt;=CU$5),IF(CU$5&gt;$N273,5,$K273)*10+IF(AND($F273&gt;=CU$5,$F273&lt;=CU$6),IF(AND($G273&gt;=CU$5,$G273&lt;=CU$6),5,IF($L273=1,2,1)),IF(AND($G273&gt;=CU$5,$G273&lt;=CU$6),IF($M273&gt;0,4,3),0)),IF(AND($D273&lt;=CU$6,$E273&gt;=CU$5),60,0)))</f>
        <v/>
      </c>
      <c r="CV273" s="80" t="str">
        <f>IF(OR($A273="",NOT(ISNUMBER($G273))),"",IF(AND($F273&lt;=CV$6,$G273&gt;=CV$5),IF(CV$5&gt;$N273,5,$K273)*10+IF(AND($F273&gt;=CV$5,$F273&lt;=CV$6),IF(AND($G273&gt;=CV$5,$G273&lt;=CV$6),5,IF($L273=1,2,1)),IF(AND($G273&gt;=CV$5,$G273&lt;=CV$6),IF($M273&gt;0,4,3),0)),IF(AND($D273&lt;=CV$6,$E273&gt;=CV$5),60,0)))</f>
        <v/>
      </c>
      <c r="CW273" s="80" t="str">
        <f>IF(OR($A273="",NOT(ISNUMBER($G273))),"",IF(AND($F273&lt;=CW$6,$G273&gt;=CW$5),IF(CW$5&gt;$N273,5,$K273)*10+IF(AND($F273&gt;=CW$5,$F273&lt;=CW$6),IF(AND($G273&gt;=CW$5,$G273&lt;=CW$6),5,IF($L273=1,2,1)),IF(AND($G273&gt;=CW$5,$G273&lt;=CW$6),IF($M273&gt;0,4,3),0)),IF(AND($D273&lt;=CW$6,$E273&gt;=CW$5),60,0)))</f>
        <v/>
      </c>
      <c r="CX273" s="80" t="str">
        <f>IF(OR($A273="",NOT(ISNUMBER($G273))),"",IF(AND($F273&lt;=CX$6,$G273&gt;=CX$5),IF(CX$5&gt;$N273,5,$K273)*10+IF(AND($F273&gt;=CX$5,$F273&lt;=CX$6),IF(AND($G273&gt;=CX$5,$G273&lt;=CX$6),5,IF($L273=1,2,1)),IF(AND($G273&gt;=CX$5,$G273&lt;=CX$6),IF($M273&gt;0,4,3),0)),IF(AND($D273&lt;=CX$6,$E273&gt;=CX$5),60,0)))</f>
        <v/>
      </c>
      <c r="CY273" s="80" t="str">
        <f>IF(OR($A273="",NOT(ISNUMBER($G273))),"",IF(AND($F273&lt;=CY$6,$G273&gt;=CY$5),IF(CY$5&gt;$N273,5,$K273)*10+IF(AND($F273&gt;=CY$5,$F273&lt;=CY$6),IF(AND($G273&gt;=CY$5,$G273&lt;=CY$6),5,IF($L273=1,2,1)),IF(AND($G273&gt;=CY$5,$G273&lt;=CY$6),IF($M273&gt;0,4,3),0)),IF(AND($D273&lt;=CY$6,$E273&gt;=CY$5),60,0)))</f>
        <v/>
      </c>
      <c r="CZ273" s="80" t="str">
        <f>IF(OR($A273="",NOT(ISNUMBER($G273))),"",IF(AND($F273&lt;=CZ$6,$G273&gt;=CZ$5),IF(CZ$5&gt;$N273,5,$K273)*10+IF(AND($F273&gt;=CZ$5,$F273&lt;=CZ$6),IF(AND($G273&gt;=CZ$5,$G273&lt;=CZ$6),5,IF($L273=1,2,1)),IF(AND($G273&gt;=CZ$5,$G273&lt;=CZ$6),IF($M273&gt;0,4,3),0)),IF(AND($D273&lt;=CZ$6,$E273&gt;=CZ$5),60,0)))</f>
        <v/>
      </c>
      <c r="DA273" s="80" t="str">
        <f>IF(OR($A273="",NOT(ISNUMBER($G273))),"",IF(AND($F273&lt;=DA$6,$G273&gt;=DA$5),IF(DA$5&gt;$N273,5,$K273)*10+IF(AND($F273&gt;=DA$5,$F273&lt;=DA$6),IF(AND($G273&gt;=DA$5,$G273&lt;=DA$6),5,IF($L273=1,2,1)),IF(AND($G273&gt;=DA$5,$G273&lt;=DA$6),IF($M273&gt;0,4,3),0)),IF(AND($D273&lt;=DA$6,$E273&gt;=DA$5),60,0)))</f>
        <v/>
      </c>
      <c r="DB273" s="80" t="str">
        <f>IF(OR($A273="",NOT(ISNUMBER($G273))),"",IF(AND($F273&lt;=DB$6,$G273&gt;=DB$5),IF(DB$5&gt;$N273,5,$K273)*10+IF(AND($F273&gt;=DB$5,$F273&lt;=DB$6),IF(AND($G273&gt;=DB$5,$G273&lt;=DB$6),5,IF($L273=1,2,1)),IF(AND($G273&gt;=DB$5,$G273&lt;=DB$6),IF($M273&gt;0,4,3),0)),IF(AND($D273&lt;=DB$6,$E273&gt;=DB$5),60,0)))</f>
        <v/>
      </c>
      <c r="DC273" s="80" t="str">
        <f>IF(OR($A273="",NOT(ISNUMBER($G273))),"",IF(AND($F273&lt;=DC$6,$G273&gt;=DC$5),IF(DC$5&gt;$N273,5,$K273)*10+IF(AND($F273&gt;=DC$5,$F273&lt;=DC$6),IF(AND($G273&gt;=DC$5,$G273&lt;=DC$6),5,IF($L273=1,2,1)),IF(AND($G273&gt;=DC$5,$G273&lt;=DC$6),IF($M273&gt;0,4,3),0)),IF(AND($D273&lt;=DC$6,$E273&gt;=DC$5),60,0)))</f>
        <v/>
      </c>
      <c r="DD273" s="80" t="str">
        <f>IF(OR($A273="",NOT(ISNUMBER($G273))),"",IF(AND($F273&lt;=DD$6,$G273&gt;=DD$5),IF(DD$5&gt;$N273,5,$K273)*10+IF(AND($F273&gt;=DD$5,$F273&lt;=DD$6),IF(AND($G273&gt;=DD$5,$G273&lt;=DD$6),5,IF($L273=1,2,1)),IF(AND($G273&gt;=DD$5,$G273&lt;=DD$6),IF($M273&gt;0,4,3),0)),IF(AND($D273&lt;=DD$6,$E273&gt;=DD$5),60,0)))</f>
        <v/>
      </c>
      <c r="DE273" s="80" t="str">
        <f>IF(OR($A273="",NOT(ISNUMBER($G273))),"",IF(AND($F273&lt;=DE$6,$G273&gt;=DE$5),IF(DE$5&gt;$N273,5,$K273)*10+IF(AND($F273&gt;=DE$5,$F273&lt;=DE$6),IF(AND($G273&gt;=DE$5,$G273&lt;=DE$6),5,IF($L273=1,2,1)),IF(AND($G273&gt;=DE$5,$G273&lt;=DE$6),IF($M273&gt;0,4,3),0)),IF(AND($D273&lt;=DE$6,$E273&gt;=DE$5),60,0)))</f>
        <v/>
      </c>
      <c r="DF273" s="80" t="str">
        <f>IF(OR($A273="",NOT(ISNUMBER($G273))),"",IF(AND($F273&lt;=DF$6,$G273&gt;=DF$5),IF(DF$5&gt;$N273,5,$K273)*10+IF(AND($F273&gt;=DF$5,$F273&lt;=DF$6),IF(AND($G273&gt;=DF$5,$G273&lt;=DF$6),5,IF($L273=1,2,1)),IF(AND($G273&gt;=DF$5,$G273&lt;=DF$6),IF($M273&gt;0,4,3),0)),IF(AND($D273&lt;=DF$6,$E273&gt;=DF$5),60,0)))</f>
        <v/>
      </c>
      <c r="DG273" s="80" t="str">
        <f>IF(OR($A273="",NOT(ISNUMBER($G273))),"",IF(AND($F273&lt;=DG$6,$G273&gt;=DG$5),IF(DG$5&gt;$N273,5,$K273)*10+IF(AND($F273&gt;=DG$5,$F273&lt;=DG$6),IF(AND($G273&gt;=DG$5,$G273&lt;=DG$6),5,IF($L273=1,2,1)),IF(AND($G273&gt;=DG$5,$G273&lt;=DG$6),IF($M273&gt;0,4,3),0)),IF(AND($D273&lt;=DG$6,$E273&gt;=DG$5),60,0)))</f>
        <v/>
      </c>
      <c r="DH273" s="80" t="str">
        <f>IF(OR($A273="",NOT(ISNUMBER($G273))),"",IF(AND($F273&lt;=DH$6,$G273&gt;=DH$5),IF(DH$5&gt;$N273,5,$K273)*10+IF(AND($F273&gt;=DH$5,$F273&lt;=DH$6),IF(AND($G273&gt;=DH$5,$G273&lt;=DH$6),5,IF($L273=1,2,1)),IF(AND($G273&gt;=DH$5,$G273&lt;=DH$6),IF($M273&gt;0,4,3),0)),IF(AND($D273&lt;=DH$6,$E273&gt;=DH$5),60,0)))</f>
        <v/>
      </c>
      <c r="DI273" s="80" t="str">
        <f>IF(OR($A273="",NOT(ISNUMBER($G273))),"",IF(AND($F273&lt;=DI$6,$G273&gt;=DI$5),IF(DI$5&gt;$N273,5,$K273)*10+IF(AND($F273&gt;=DI$5,$F273&lt;=DI$6),IF(AND($G273&gt;=DI$5,$G273&lt;=DI$6),5,IF($L273=1,2,1)),IF(AND($G273&gt;=DI$5,$G273&lt;=DI$6),IF($M273&gt;0,4,3),0)),IF(AND($D273&lt;=DI$6,$E273&gt;=DI$5),60,0)))</f>
        <v/>
      </c>
      <c r="DJ273" s="80" t="str">
        <f>IF(OR($A273="",NOT(ISNUMBER($G273))),"",IF(AND($F273&lt;=DJ$6,$G273&gt;=DJ$5),IF(DJ$5&gt;$N273,5,$K273)*10+IF(AND($F273&gt;=DJ$5,$F273&lt;=DJ$6),IF(AND($G273&gt;=DJ$5,$G273&lt;=DJ$6),5,IF($L273=1,2,1)),IF(AND($G273&gt;=DJ$5,$G273&lt;=DJ$6),IF($M273&gt;0,4,3),0)),IF(AND($D273&lt;=DJ$6,$E273&gt;=DJ$5),60,0)))</f>
        <v/>
      </c>
      <c r="DK273" s="80" t="str">
        <f>IF(OR($A273="",NOT(ISNUMBER($G273))),"",IF(AND($F273&lt;=DK$6,$G273&gt;=DK$5),IF(DK$5&gt;$N273,5,$K273)*10+IF(AND($F273&gt;=DK$5,$F273&lt;=DK$6),IF(AND($G273&gt;=DK$5,$G273&lt;=DK$6),5,IF($L273=1,2,1)),IF(AND($G273&gt;=DK$5,$G273&lt;=DK$6),IF($M273&gt;0,4,3),0)),IF(AND($D273&lt;=DK$6,$E273&gt;=DK$5),60,0)))</f>
        <v/>
      </c>
      <c r="DL273" s="80" t="str">
        <f>IF(OR($A273="",NOT(ISNUMBER($G273))),"",IF(AND($F273&lt;=DL$6,$G273&gt;=DL$5),IF(DL$5&gt;$N273,5,$K273)*10+IF(AND($F273&gt;=DL$5,$F273&lt;=DL$6),IF(AND($G273&gt;=DL$5,$G273&lt;=DL$6),5,IF($L273=1,2,1)),IF(AND($G273&gt;=DL$5,$G273&lt;=DL$6),IF($M273&gt;0,4,3),0)),IF(AND($D273&lt;=DL$6,$E273&gt;=DL$5),60,0)))</f>
        <v/>
      </c>
      <c r="DM273" s="80" t="str">
        <f>IF(OR($A273="",NOT(ISNUMBER($G273))),"",IF(AND($F273&lt;=DM$6,$G273&gt;=DM$5),IF(DM$5&gt;$N273,5,$K273)*10+IF(AND($F273&gt;=DM$5,$F273&lt;=DM$6),IF(AND($G273&gt;=DM$5,$G273&lt;=DM$6),5,IF($L273=1,2,1)),IF(AND($G273&gt;=DM$5,$G273&lt;=DM$6),IF($M273&gt;0,4,3),0)),IF(AND($D273&lt;=DM$6,$E273&gt;=DM$5),60,0)))</f>
        <v/>
      </c>
      <c r="DN273" s="80" t="str">
        <f>IF(OR($A273="",NOT(ISNUMBER($G273))),"",IF(AND($F273&lt;=DN$6,$G273&gt;=DN$5),IF(DN$5&gt;$N273,5,$K273)*10+IF(AND($F273&gt;=DN$5,$F273&lt;=DN$6),IF(AND($G273&gt;=DN$5,$G273&lt;=DN$6),5,IF($L273=1,2,1)),IF(AND($G273&gt;=DN$5,$G273&lt;=DN$6),IF($M273&gt;0,4,3),0)),IF(AND($D273&lt;=DN$6,$E273&gt;=DN$5),60,0)))</f>
        <v/>
      </c>
      <c r="DO273" s="80" t="str">
        <f>IF(OR($A273="",NOT(ISNUMBER($G273))),"",IF(AND($F273&lt;=DO$6,$G273&gt;=DO$5),IF(DO$5&gt;$N273,5,$K273)*10+IF(AND($F273&gt;=DO$5,$F273&lt;=DO$6),IF(AND($G273&gt;=DO$5,$G273&lt;=DO$6),5,IF($L273=1,2,1)),IF(AND($G273&gt;=DO$5,$G273&lt;=DO$6),IF($M273&gt;0,4,3),0)),IF(AND($D273&lt;=DO$6,$E273&gt;=DO$5),60,0)))</f>
        <v/>
      </c>
      <c r="DP273" s="80" t="str">
        <f>IF(OR($A273="",NOT(ISNUMBER($G273))),"",IF(AND($F273&lt;=DP$6,$G273&gt;=DP$5),IF(DP$5&gt;$N273,5,$K273)*10+IF(AND($F273&gt;=DP$5,$F273&lt;=DP$6),IF(AND($G273&gt;=DP$5,$G273&lt;=DP$6),5,IF($L273=1,2,1)),IF(AND($G273&gt;=DP$5,$G273&lt;=DP$6),IF($M273&gt;0,4,3),0)),IF(AND($D273&lt;=DP$6,$E273&gt;=DP$5),60,0)))</f>
        <v/>
      </c>
      <c r="DQ273" s="80" t="str">
        <f>IF(OR($A273="",NOT(ISNUMBER($G273))),"",IF(AND($F273&lt;=DQ$6,$G273&gt;=DQ$5),IF(DQ$5&gt;$N273,5,$K273)*10+IF(AND($F273&gt;=DQ$5,$F273&lt;=DQ$6),IF(AND($G273&gt;=DQ$5,$G273&lt;=DQ$6),5,IF($L273=1,2,1)),IF(AND($G273&gt;=DQ$5,$G273&lt;=DQ$6),IF($M273&gt;0,4,3),0)),IF(AND($D273&lt;=DQ$6,$E273&gt;=DQ$5),60,0)))</f>
        <v/>
      </c>
      <c r="DR273" s="80" t="str">
        <f>IF(OR($A273="",NOT(ISNUMBER($G273))),"",IF(AND($F273&lt;=DR$6,$G273&gt;=DR$5),IF(DR$5&gt;$N273,5,$K273)*10+IF(AND($F273&gt;=DR$5,$F273&lt;=DR$6),IF(AND($G273&gt;=DR$5,$G273&lt;=DR$6),5,IF($L273=1,2,1)),IF(AND($G273&gt;=DR$5,$G273&lt;=DR$6),IF($M273&gt;0,4,3),0)),IF(AND($D273&lt;=DR$6,$E273&gt;=DR$5),60,0)))</f>
        <v/>
      </c>
      <c r="DS273" s="80" t="str">
        <f>IF(OR($A273="",NOT(ISNUMBER($G273))),"",IF(AND($F273&lt;=DS$6,$G273&gt;=DS$5),IF(DS$5&gt;$N273,5,$K273)*10+IF(AND($F273&gt;=DS$5,$F273&lt;=DS$6),IF(AND($G273&gt;=DS$5,$G273&lt;=DS$6),5,IF($L273=1,2,1)),IF(AND($G273&gt;=DS$5,$G273&lt;=DS$6),IF($M273&gt;0,4,3),0)),IF(AND($D273&lt;=DS$6,$E273&gt;=DS$5),60,0)))</f>
        <v/>
      </c>
      <c r="DT273" s="80" t="str">
        <f>IF(OR($A273="",NOT(ISNUMBER($G273))),"",IF(AND($F273&lt;=DT$6,$G273&gt;=DT$5),IF(DT$5&gt;$N273,5,$K273)*10+IF(AND($F273&gt;=DT$5,$F273&lt;=DT$6),IF(AND($G273&gt;=DT$5,$G273&lt;=DT$6),5,IF($L273=1,2,1)),IF(AND($G273&gt;=DT$5,$G273&lt;=DT$6),IF($M273&gt;0,4,3),0)),IF(AND($D273&lt;=DT$6,$E273&gt;=DT$5),60,0)))</f>
        <v/>
      </c>
      <c r="DU273" s="80" t="str">
        <f>IF(OR($A273="",NOT(ISNUMBER($G273))),"",IF(AND($F273&lt;=DU$6,$G273&gt;=DU$5),IF(DU$5&gt;$N273,5,$K273)*10+IF(AND($F273&gt;=DU$5,$F273&lt;=DU$6),IF(AND($G273&gt;=DU$5,$G273&lt;=DU$6),5,IF($L273=1,2,1)),IF(AND($G273&gt;=DU$5,$G273&lt;=DU$6),IF($M273&gt;0,4,3),0)),IF(AND($D273&lt;=DU$6,$E273&gt;=DU$5),60,0)))</f>
        <v/>
      </c>
      <c r="DV273" s="80" t="str">
        <f>IF(OR($A273="",NOT(ISNUMBER($G273))),"",IF(AND($F273&lt;=DV$6,$G273&gt;=DV$5),IF(DV$5&gt;$N273,5,$K273)*10+IF(AND($F273&gt;=DV$5,$F273&lt;=DV$6),IF(AND($G273&gt;=DV$5,$G273&lt;=DV$6),5,IF($L273=1,2,1)),IF(AND($G273&gt;=DV$5,$G273&lt;=DV$6),IF($M273&gt;0,4,3),0)),IF(AND($D273&lt;=DV$6,$E273&gt;=DV$5),60,0)))</f>
        <v/>
      </c>
      <c r="DW273" s="80" t="str">
        <f>IF(OR($A273="",NOT(ISNUMBER($G273))),"",IF(AND($F273&lt;=DW$6,$G273&gt;=DW$5),IF(DW$5&gt;$N273,5,$K273)*10+IF(AND($F273&gt;=DW$5,$F273&lt;=DW$6),IF(AND($G273&gt;=DW$5,$G273&lt;=DW$6),5,IF($L273=1,2,1)),IF(AND($G273&gt;=DW$5,$G273&lt;=DW$6),IF($M273&gt;0,4,3),0)),IF(AND($D273&lt;=DW$6,$E273&gt;=DW$5),60,0)))</f>
        <v/>
      </c>
      <c r="DX273" s="80" t="str">
        <f>IF(OR($A273="",NOT(ISNUMBER($G273))),"",IF(AND($F273&lt;=DX$6,$G273&gt;=DX$5),IF(DX$5&gt;$N273,5,$K273)*10+IF(AND($F273&gt;=DX$5,$F273&lt;=DX$6),IF(AND($G273&gt;=DX$5,$G273&lt;=DX$6),5,IF($L273=1,2,1)),IF(AND($G273&gt;=DX$5,$G273&lt;=DX$6),IF($M273&gt;0,4,3),0)),IF(AND($D273&lt;=DX$6,$E273&gt;=DX$5),60,0)))</f>
        <v/>
      </c>
      <c r="DY273" s="80" t="str">
        <f>IF(OR($A273="",NOT(ISNUMBER($G273))),"",IF(AND($F273&lt;=DY$6,$G273&gt;=DY$5),IF(DY$5&gt;$N273,5,$K273)*10+IF(AND($F273&gt;=DY$5,$F273&lt;=DY$6),IF(AND($G273&gt;=DY$5,$G273&lt;=DY$6),5,IF($L273=1,2,1)),IF(AND($G273&gt;=DY$5,$G273&lt;=DY$6),IF($M273&gt;0,4,3),0)),IF(AND($D273&lt;=DY$6,$E273&gt;=DY$5),60,0)))</f>
        <v/>
      </c>
      <c r="DZ273" s="80" t="str">
        <f>IF(OR($A273="",NOT(ISNUMBER($G273))),"",IF(AND($F273&lt;=DZ$6,$G273&gt;=DZ$5),IF(DZ$5&gt;$N273,5,$K273)*10+IF(AND($F273&gt;=DZ$5,$F273&lt;=DZ$6),IF(AND($G273&gt;=DZ$5,$G273&lt;=DZ$6),5,IF($L273=1,2,1)),IF(AND($G273&gt;=DZ$5,$G273&lt;=DZ$6),IF($M273&gt;0,4,3),0)),IF(AND($D273&lt;=DZ$6,$E273&gt;=DZ$5),60,0)))</f>
        <v/>
      </c>
      <c r="EA273" s="80" t="str">
        <f>IF(OR($A273="",NOT(ISNUMBER($G273))),"",IF(AND($F273&lt;=EA$6,$G273&gt;=EA$5),IF(EA$5&gt;$N273,5,$K273)*10+IF(AND($F273&gt;=EA$5,$F273&lt;=EA$6),IF(AND($G273&gt;=EA$5,$G273&lt;=EA$6),5,IF($L273=1,2,1)),IF(AND($G273&gt;=EA$5,$G273&lt;=EA$6),IF($M273&gt;0,4,3),0)),IF(AND($D273&lt;=EA$6,$E273&gt;=EA$5),60,0)))</f>
        <v/>
      </c>
      <c r="EB273" s="80" t="str">
        <f>IF(OR($A273="",NOT(ISNUMBER($G273))),"",IF(AND($F273&lt;=EB$6,$G273&gt;=EB$5),IF(EB$5&gt;$N273,5,$K273)*10+IF(AND($F273&gt;=EB$5,$F273&lt;=EB$6),IF(AND($G273&gt;=EB$5,$G273&lt;=EB$6),5,IF($L273=1,2,1)),IF(AND($G273&gt;=EB$5,$G273&lt;=EB$6),IF($M273&gt;0,4,3),0)),IF(AND($D273&lt;=EB$6,$E273&gt;=EB$5),60,0)))</f>
        <v/>
      </c>
      <c r="EC273" s="80" t="str">
        <f>IF(OR($A273="",NOT(ISNUMBER($G273))),"",IF(AND($F273&lt;=EC$6,$G273&gt;=EC$5),IF(EC$5&gt;$N273,5,$K273)*10+IF(AND($F273&gt;=EC$5,$F273&lt;=EC$6),IF(AND($G273&gt;=EC$5,$G273&lt;=EC$6),5,IF($L273=1,2,1)),IF(AND($G273&gt;=EC$5,$G273&lt;=EC$6),IF($M273&gt;0,4,3),0)),IF(AND($D273&lt;=EC$6,$E273&gt;=EC$5),60,0)))</f>
        <v/>
      </c>
      <c r="ED273" s="80" t="str">
        <f>IF(OR($A273="",NOT(ISNUMBER($G273))),"",IF(AND($F273&lt;=ED$6,$G273&gt;=ED$5),IF(ED$5&gt;$N273,5,$K273)*10+IF(AND($F273&gt;=ED$5,$F273&lt;=ED$6),IF(AND($G273&gt;=ED$5,$G273&lt;=ED$6),5,IF($L273=1,2,1)),IF(AND($G273&gt;=ED$5,$G273&lt;=ED$6),IF($M273&gt;0,4,3),0)),IF(AND($D273&lt;=ED$6,$E273&gt;=ED$5),60,0)))</f>
        <v/>
      </c>
    </row>
    <row r="274" ht="18" customHeight="1">
      <c r="A274" s="52" t="str">
        <f>IF(Tasks!$B274="","",Tasks!$A274)</f>
        <v/>
      </c>
      <c r="B274" s="78" t="str">
        <f>IF(Tasks!$B274="","",Tasks!$B274)</f>
        <v/>
      </c>
      <c r="C274" s="25" t="str">
        <f>IF($B274="","",IF(AND(Tasks!$D274="",Tasks!$G274=""),"-",IF(Tasks!$D274="","",Tasks!$D274&amp;IF(OR(Tasks!$E274="",Tasks!$E274="FS"),IF(N(Tasks!$F274)=0,"","FS"),Tasks!$E274)&amp;IF(N(Tasks!$F274)=0,"",IF(Tasks!$F274&gt;0,"+","")&amp;Tasks!$F274))&amp;IF(AND(Tasks!$D274&lt;&gt;"",Tasks!$G274&lt;&gt;""),", ","")&amp;IF(Tasks!$G274="","",Tasks!$G274&amp;IF(OR(Tasks!$H274="",Tasks!$H274="FS"),IF(N(Tasks!$I274)=0,"","FS"),Tasks!$H274)&amp;IF(N(Tasks!$I274)=0,"",IF(Tasks!$I274&gt;0,"+","")&amp;Tasks!$I274))))</f>
        <v/>
      </c>
      <c r="D274" s="51" t="str">
        <f>IF(OR($B274="",Tasks!$Q274=""),"",Tasks!$Q274)</f>
        <v/>
      </c>
      <c r="E274" s="51" t="str">
        <f>IF(OR($B274="",Tasks!$R274=""),"",Tasks!$R274)</f>
        <v/>
      </c>
      <c r="F274" s="51" t="str">
        <f>IF(OR($B274="",Tasks!$S274=""),"",Tasks!$S274)</f>
        <v/>
      </c>
      <c r="G274" s="51" t="str">
        <f>IF(OR($B274="",Tasks!$T274=""),"",Tasks!$T274)</f>
        <v/>
      </c>
      <c r="H274" s="52" t="str">
        <f>IF($B274="","",Tasks!$AE274)</f>
        <v/>
      </c>
      <c r="I274" s="79" t="str">
        <f>IF($B274="","",Tasks!$AF274)</f>
        <v/>
      </c>
      <c r="J274" s="53" t="str">
        <f>IF(OR($B274="",Tasks!$V274=""),"",Tasks!$V274)</f>
        <v/>
      </c>
      <c r="K274" s="52" t="str">
        <f>IF($B274="","",Tasks!$AA274)</f>
        <v/>
      </c>
      <c r="L274" s="52" t="str">
        <f>IF($B274="","",Tasks!$AB274)</f>
        <v/>
      </c>
      <c r="M274" s="52" t="str">
        <f>IF($B274="","",Tasks!$Z274)</f>
        <v/>
      </c>
      <c r="N274" s="52" t="str">
        <f>IF(OR($B274="",Tasks!$AG274=""),"",Tasks!$AG274)</f>
        <v/>
      </c>
      <c r="O274" s="80" t="str">
        <f>IF(OR($A274="",NOT(ISNUMBER($G274))),"",IF(AND($F274&lt;=O$6,$G274&gt;=O$5),IF(O$5&gt;$N274,5,$K274)*10+IF(AND($F274&gt;=O$5,$F274&lt;=O$6),IF(AND($G274&gt;=O$5,$G274&lt;=O$6),5,IF($L274=1,2,1)),IF(AND($G274&gt;=O$5,$G274&lt;=O$6),IF($M274&gt;0,4,3),0)),IF(AND($D274&lt;=O$6,$E274&gt;=O$5),60,0)))</f>
        <v/>
      </c>
      <c r="P274" s="80" t="str">
        <f>IF(OR($A274="",NOT(ISNUMBER($G274))),"",IF(AND($F274&lt;=P$6,$G274&gt;=P$5),IF(P$5&gt;$N274,5,$K274)*10+IF(AND($F274&gt;=P$5,$F274&lt;=P$6),IF(AND($G274&gt;=P$5,$G274&lt;=P$6),5,IF($L274=1,2,1)),IF(AND($G274&gt;=P$5,$G274&lt;=P$6),IF($M274&gt;0,4,3),0)),IF(AND($D274&lt;=P$6,$E274&gt;=P$5),60,0)))</f>
        <v/>
      </c>
      <c r="Q274" s="80" t="str">
        <f>IF(OR($A274="",NOT(ISNUMBER($G274))),"",IF(AND($F274&lt;=Q$6,$G274&gt;=Q$5),IF(Q$5&gt;$N274,5,$K274)*10+IF(AND($F274&gt;=Q$5,$F274&lt;=Q$6),IF(AND($G274&gt;=Q$5,$G274&lt;=Q$6),5,IF($L274=1,2,1)),IF(AND($G274&gt;=Q$5,$G274&lt;=Q$6),IF($M274&gt;0,4,3),0)),IF(AND($D274&lt;=Q$6,$E274&gt;=Q$5),60,0)))</f>
        <v/>
      </c>
      <c r="R274" s="80" t="str">
        <f>IF(OR($A274="",NOT(ISNUMBER($G274))),"",IF(AND($F274&lt;=R$6,$G274&gt;=R$5),IF(R$5&gt;$N274,5,$K274)*10+IF(AND($F274&gt;=R$5,$F274&lt;=R$6),IF(AND($G274&gt;=R$5,$G274&lt;=R$6),5,IF($L274=1,2,1)),IF(AND($G274&gt;=R$5,$G274&lt;=R$6),IF($M274&gt;0,4,3),0)),IF(AND($D274&lt;=R$6,$E274&gt;=R$5),60,0)))</f>
        <v/>
      </c>
      <c r="S274" s="80" t="str">
        <f>IF(OR($A274="",NOT(ISNUMBER($G274))),"",IF(AND($F274&lt;=S$6,$G274&gt;=S$5),IF(S$5&gt;$N274,5,$K274)*10+IF(AND($F274&gt;=S$5,$F274&lt;=S$6),IF(AND($G274&gt;=S$5,$G274&lt;=S$6),5,IF($L274=1,2,1)),IF(AND($G274&gt;=S$5,$G274&lt;=S$6),IF($M274&gt;0,4,3),0)),IF(AND($D274&lt;=S$6,$E274&gt;=S$5),60,0)))</f>
        <v/>
      </c>
      <c r="T274" s="80" t="str">
        <f>IF(OR($A274="",NOT(ISNUMBER($G274))),"",IF(AND($F274&lt;=T$6,$G274&gt;=T$5),IF(T$5&gt;$N274,5,$K274)*10+IF(AND($F274&gt;=T$5,$F274&lt;=T$6),IF(AND($G274&gt;=T$5,$G274&lt;=T$6),5,IF($L274=1,2,1)),IF(AND($G274&gt;=T$5,$G274&lt;=T$6),IF($M274&gt;0,4,3),0)),IF(AND($D274&lt;=T$6,$E274&gt;=T$5),60,0)))</f>
        <v/>
      </c>
      <c r="U274" s="80" t="str">
        <f>IF(OR($A274="",NOT(ISNUMBER($G274))),"",IF(AND($F274&lt;=U$6,$G274&gt;=U$5),IF(U$5&gt;$N274,5,$K274)*10+IF(AND($F274&gt;=U$5,$F274&lt;=U$6),IF(AND($G274&gt;=U$5,$G274&lt;=U$6),5,IF($L274=1,2,1)),IF(AND($G274&gt;=U$5,$G274&lt;=U$6),IF($M274&gt;0,4,3),0)),IF(AND($D274&lt;=U$6,$E274&gt;=U$5),60,0)))</f>
        <v/>
      </c>
      <c r="V274" s="80" t="str">
        <f>IF(OR($A274="",NOT(ISNUMBER($G274))),"",IF(AND($F274&lt;=V$6,$G274&gt;=V$5),IF(V$5&gt;$N274,5,$K274)*10+IF(AND($F274&gt;=V$5,$F274&lt;=V$6),IF(AND($G274&gt;=V$5,$G274&lt;=V$6),5,IF($L274=1,2,1)),IF(AND($G274&gt;=V$5,$G274&lt;=V$6),IF($M274&gt;0,4,3),0)),IF(AND($D274&lt;=V$6,$E274&gt;=V$5),60,0)))</f>
        <v/>
      </c>
      <c r="W274" s="80" t="str">
        <f>IF(OR($A274="",NOT(ISNUMBER($G274))),"",IF(AND($F274&lt;=W$6,$G274&gt;=W$5),IF(W$5&gt;$N274,5,$K274)*10+IF(AND($F274&gt;=W$5,$F274&lt;=W$6),IF(AND($G274&gt;=W$5,$G274&lt;=W$6),5,IF($L274=1,2,1)),IF(AND($G274&gt;=W$5,$G274&lt;=W$6),IF($M274&gt;0,4,3),0)),IF(AND($D274&lt;=W$6,$E274&gt;=W$5),60,0)))</f>
        <v/>
      </c>
      <c r="X274" s="80" t="str">
        <f>IF(OR($A274="",NOT(ISNUMBER($G274))),"",IF(AND($F274&lt;=X$6,$G274&gt;=X$5),IF(X$5&gt;$N274,5,$K274)*10+IF(AND($F274&gt;=X$5,$F274&lt;=X$6),IF(AND($G274&gt;=X$5,$G274&lt;=X$6),5,IF($L274=1,2,1)),IF(AND($G274&gt;=X$5,$G274&lt;=X$6),IF($M274&gt;0,4,3),0)),IF(AND($D274&lt;=X$6,$E274&gt;=X$5),60,0)))</f>
        <v/>
      </c>
      <c r="Y274" s="80" t="str">
        <f>IF(OR($A274="",NOT(ISNUMBER($G274))),"",IF(AND($F274&lt;=Y$6,$G274&gt;=Y$5),IF(Y$5&gt;$N274,5,$K274)*10+IF(AND($F274&gt;=Y$5,$F274&lt;=Y$6),IF(AND($G274&gt;=Y$5,$G274&lt;=Y$6),5,IF($L274=1,2,1)),IF(AND($G274&gt;=Y$5,$G274&lt;=Y$6),IF($M274&gt;0,4,3),0)),IF(AND($D274&lt;=Y$6,$E274&gt;=Y$5),60,0)))</f>
        <v/>
      </c>
      <c r="Z274" s="80" t="str">
        <f>IF(OR($A274="",NOT(ISNUMBER($G274))),"",IF(AND($F274&lt;=Z$6,$G274&gt;=Z$5),IF(Z$5&gt;$N274,5,$K274)*10+IF(AND($F274&gt;=Z$5,$F274&lt;=Z$6),IF(AND($G274&gt;=Z$5,$G274&lt;=Z$6),5,IF($L274=1,2,1)),IF(AND($G274&gt;=Z$5,$G274&lt;=Z$6),IF($M274&gt;0,4,3),0)),IF(AND($D274&lt;=Z$6,$E274&gt;=Z$5),60,0)))</f>
        <v/>
      </c>
      <c r="AA274" s="80" t="str">
        <f>IF(OR($A274="",NOT(ISNUMBER($G274))),"",IF(AND($F274&lt;=AA$6,$G274&gt;=AA$5),IF(AA$5&gt;$N274,5,$K274)*10+IF(AND($F274&gt;=AA$5,$F274&lt;=AA$6),IF(AND($G274&gt;=AA$5,$G274&lt;=AA$6),5,IF($L274=1,2,1)),IF(AND($G274&gt;=AA$5,$G274&lt;=AA$6),IF($M274&gt;0,4,3),0)),IF(AND($D274&lt;=AA$6,$E274&gt;=AA$5),60,0)))</f>
        <v/>
      </c>
      <c r="AB274" s="80" t="str">
        <f>IF(OR($A274="",NOT(ISNUMBER($G274))),"",IF(AND($F274&lt;=AB$6,$G274&gt;=AB$5),IF(AB$5&gt;$N274,5,$K274)*10+IF(AND($F274&gt;=AB$5,$F274&lt;=AB$6),IF(AND($G274&gt;=AB$5,$G274&lt;=AB$6),5,IF($L274=1,2,1)),IF(AND($G274&gt;=AB$5,$G274&lt;=AB$6),IF($M274&gt;0,4,3),0)),IF(AND($D274&lt;=AB$6,$E274&gt;=AB$5),60,0)))</f>
        <v/>
      </c>
      <c r="AC274" s="80" t="str">
        <f>IF(OR($A274="",NOT(ISNUMBER($G274))),"",IF(AND($F274&lt;=AC$6,$G274&gt;=AC$5),IF(AC$5&gt;$N274,5,$K274)*10+IF(AND($F274&gt;=AC$5,$F274&lt;=AC$6),IF(AND($G274&gt;=AC$5,$G274&lt;=AC$6),5,IF($L274=1,2,1)),IF(AND($G274&gt;=AC$5,$G274&lt;=AC$6),IF($M274&gt;0,4,3),0)),IF(AND($D274&lt;=AC$6,$E274&gt;=AC$5),60,0)))</f>
        <v/>
      </c>
      <c r="AD274" s="80" t="str">
        <f>IF(OR($A274="",NOT(ISNUMBER($G274))),"",IF(AND($F274&lt;=AD$6,$G274&gt;=AD$5),IF(AD$5&gt;$N274,5,$K274)*10+IF(AND($F274&gt;=AD$5,$F274&lt;=AD$6),IF(AND($G274&gt;=AD$5,$G274&lt;=AD$6),5,IF($L274=1,2,1)),IF(AND($G274&gt;=AD$5,$G274&lt;=AD$6),IF($M274&gt;0,4,3),0)),IF(AND($D274&lt;=AD$6,$E274&gt;=AD$5),60,0)))</f>
        <v/>
      </c>
      <c r="AE274" s="80" t="str">
        <f>IF(OR($A274="",NOT(ISNUMBER($G274))),"",IF(AND($F274&lt;=AE$6,$G274&gt;=AE$5),IF(AE$5&gt;$N274,5,$K274)*10+IF(AND($F274&gt;=AE$5,$F274&lt;=AE$6),IF(AND($G274&gt;=AE$5,$G274&lt;=AE$6),5,IF($L274=1,2,1)),IF(AND($G274&gt;=AE$5,$G274&lt;=AE$6),IF($M274&gt;0,4,3),0)),IF(AND($D274&lt;=AE$6,$E274&gt;=AE$5),60,0)))</f>
        <v/>
      </c>
      <c r="AF274" s="80" t="str">
        <f>IF(OR($A274="",NOT(ISNUMBER($G274))),"",IF(AND($F274&lt;=AF$6,$G274&gt;=AF$5),IF(AF$5&gt;$N274,5,$K274)*10+IF(AND($F274&gt;=AF$5,$F274&lt;=AF$6),IF(AND($G274&gt;=AF$5,$G274&lt;=AF$6),5,IF($L274=1,2,1)),IF(AND($G274&gt;=AF$5,$G274&lt;=AF$6),IF($M274&gt;0,4,3),0)),IF(AND($D274&lt;=AF$6,$E274&gt;=AF$5),60,0)))</f>
        <v/>
      </c>
      <c r="AG274" s="80" t="str">
        <f>IF(OR($A274="",NOT(ISNUMBER($G274))),"",IF(AND($F274&lt;=AG$6,$G274&gt;=AG$5),IF(AG$5&gt;$N274,5,$K274)*10+IF(AND($F274&gt;=AG$5,$F274&lt;=AG$6),IF(AND($G274&gt;=AG$5,$G274&lt;=AG$6),5,IF($L274=1,2,1)),IF(AND($G274&gt;=AG$5,$G274&lt;=AG$6),IF($M274&gt;0,4,3),0)),IF(AND($D274&lt;=AG$6,$E274&gt;=AG$5),60,0)))</f>
        <v/>
      </c>
      <c r="AH274" s="80" t="str">
        <f>IF(OR($A274="",NOT(ISNUMBER($G274))),"",IF(AND($F274&lt;=AH$6,$G274&gt;=AH$5),IF(AH$5&gt;$N274,5,$K274)*10+IF(AND($F274&gt;=AH$5,$F274&lt;=AH$6),IF(AND($G274&gt;=AH$5,$G274&lt;=AH$6),5,IF($L274=1,2,1)),IF(AND($G274&gt;=AH$5,$G274&lt;=AH$6),IF($M274&gt;0,4,3),0)),IF(AND($D274&lt;=AH$6,$E274&gt;=AH$5),60,0)))</f>
        <v/>
      </c>
      <c r="AI274" s="80" t="str">
        <f>IF(OR($A274="",NOT(ISNUMBER($G274))),"",IF(AND($F274&lt;=AI$6,$G274&gt;=AI$5),IF(AI$5&gt;$N274,5,$K274)*10+IF(AND($F274&gt;=AI$5,$F274&lt;=AI$6),IF(AND($G274&gt;=AI$5,$G274&lt;=AI$6),5,IF($L274=1,2,1)),IF(AND($G274&gt;=AI$5,$G274&lt;=AI$6),IF($M274&gt;0,4,3),0)),IF(AND($D274&lt;=AI$6,$E274&gt;=AI$5),60,0)))</f>
        <v/>
      </c>
      <c r="AJ274" s="80" t="str">
        <f>IF(OR($A274="",NOT(ISNUMBER($G274))),"",IF(AND($F274&lt;=AJ$6,$G274&gt;=AJ$5),IF(AJ$5&gt;$N274,5,$K274)*10+IF(AND($F274&gt;=AJ$5,$F274&lt;=AJ$6),IF(AND($G274&gt;=AJ$5,$G274&lt;=AJ$6),5,IF($L274=1,2,1)),IF(AND($G274&gt;=AJ$5,$G274&lt;=AJ$6),IF($M274&gt;0,4,3),0)),IF(AND($D274&lt;=AJ$6,$E274&gt;=AJ$5),60,0)))</f>
        <v/>
      </c>
      <c r="AK274" s="80" t="str">
        <f>IF(OR($A274="",NOT(ISNUMBER($G274))),"",IF(AND($F274&lt;=AK$6,$G274&gt;=AK$5),IF(AK$5&gt;$N274,5,$K274)*10+IF(AND($F274&gt;=AK$5,$F274&lt;=AK$6),IF(AND($G274&gt;=AK$5,$G274&lt;=AK$6),5,IF($L274=1,2,1)),IF(AND($G274&gt;=AK$5,$G274&lt;=AK$6),IF($M274&gt;0,4,3),0)),IF(AND($D274&lt;=AK$6,$E274&gt;=AK$5),60,0)))</f>
        <v/>
      </c>
      <c r="AL274" s="80" t="str">
        <f>IF(OR($A274="",NOT(ISNUMBER($G274))),"",IF(AND($F274&lt;=AL$6,$G274&gt;=AL$5),IF(AL$5&gt;$N274,5,$K274)*10+IF(AND($F274&gt;=AL$5,$F274&lt;=AL$6),IF(AND($G274&gt;=AL$5,$G274&lt;=AL$6),5,IF($L274=1,2,1)),IF(AND($G274&gt;=AL$5,$G274&lt;=AL$6),IF($M274&gt;0,4,3),0)),IF(AND($D274&lt;=AL$6,$E274&gt;=AL$5),60,0)))</f>
        <v/>
      </c>
      <c r="AM274" s="80" t="str">
        <f>IF(OR($A274="",NOT(ISNUMBER($G274))),"",IF(AND($F274&lt;=AM$6,$G274&gt;=AM$5),IF(AM$5&gt;$N274,5,$K274)*10+IF(AND($F274&gt;=AM$5,$F274&lt;=AM$6),IF(AND($G274&gt;=AM$5,$G274&lt;=AM$6),5,IF($L274=1,2,1)),IF(AND($G274&gt;=AM$5,$G274&lt;=AM$6),IF($M274&gt;0,4,3),0)),IF(AND($D274&lt;=AM$6,$E274&gt;=AM$5),60,0)))</f>
        <v/>
      </c>
      <c r="AN274" s="80" t="str">
        <f>IF(OR($A274="",NOT(ISNUMBER($G274))),"",IF(AND($F274&lt;=AN$6,$G274&gt;=AN$5),IF(AN$5&gt;$N274,5,$K274)*10+IF(AND($F274&gt;=AN$5,$F274&lt;=AN$6),IF(AND($G274&gt;=AN$5,$G274&lt;=AN$6),5,IF($L274=1,2,1)),IF(AND($G274&gt;=AN$5,$G274&lt;=AN$6),IF($M274&gt;0,4,3),0)),IF(AND($D274&lt;=AN$6,$E274&gt;=AN$5),60,0)))</f>
        <v/>
      </c>
      <c r="AO274" s="80" t="str">
        <f>IF(OR($A274="",NOT(ISNUMBER($G274))),"",IF(AND($F274&lt;=AO$6,$G274&gt;=AO$5),IF(AO$5&gt;$N274,5,$K274)*10+IF(AND($F274&gt;=AO$5,$F274&lt;=AO$6),IF(AND($G274&gt;=AO$5,$G274&lt;=AO$6),5,IF($L274=1,2,1)),IF(AND($G274&gt;=AO$5,$G274&lt;=AO$6),IF($M274&gt;0,4,3),0)),IF(AND($D274&lt;=AO$6,$E274&gt;=AO$5),60,0)))</f>
        <v/>
      </c>
      <c r="AP274" s="80" t="str">
        <f>IF(OR($A274="",NOT(ISNUMBER($G274))),"",IF(AND($F274&lt;=AP$6,$G274&gt;=AP$5),IF(AP$5&gt;$N274,5,$K274)*10+IF(AND($F274&gt;=AP$5,$F274&lt;=AP$6),IF(AND($G274&gt;=AP$5,$G274&lt;=AP$6),5,IF($L274=1,2,1)),IF(AND($G274&gt;=AP$5,$G274&lt;=AP$6),IF($M274&gt;0,4,3),0)),IF(AND($D274&lt;=AP$6,$E274&gt;=AP$5),60,0)))</f>
        <v/>
      </c>
      <c r="AQ274" s="80" t="str">
        <f>IF(OR($A274="",NOT(ISNUMBER($G274))),"",IF(AND($F274&lt;=AQ$6,$G274&gt;=AQ$5),IF(AQ$5&gt;$N274,5,$K274)*10+IF(AND($F274&gt;=AQ$5,$F274&lt;=AQ$6),IF(AND($G274&gt;=AQ$5,$G274&lt;=AQ$6),5,IF($L274=1,2,1)),IF(AND($G274&gt;=AQ$5,$G274&lt;=AQ$6),IF($M274&gt;0,4,3),0)),IF(AND($D274&lt;=AQ$6,$E274&gt;=AQ$5),60,0)))</f>
        <v/>
      </c>
      <c r="AR274" s="80" t="str">
        <f>IF(OR($A274="",NOT(ISNUMBER($G274))),"",IF(AND($F274&lt;=AR$6,$G274&gt;=AR$5),IF(AR$5&gt;$N274,5,$K274)*10+IF(AND($F274&gt;=AR$5,$F274&lt;=AR$6),IF(AND($G274&gt;=AR$5,$G274&lt;=AR$6),5,IF($L274=1,2,1)),IF(AND($G274&gt;=AR$5,$G274&lt;=AR$6),IF($M274&gt;0,4,3),0)),IF(AND($D274&lt;=AR$6,$E274&gt;=AR$5),60,0)))</f>
        <v/>
      </c>
      <c r="AS274" s="80" t="str">
        <f>IF(OR($A274="",NOT(ISNUMBER($G274))),"",IF(AND($F274&lt;=AS$6,$G274&gt;=AS$5),IF(AS$5&gt;$N274,5,$K274)*10+IF(AND($F274&gt;=AS$5,$F274&lt;=AS$6),IF(AND($G274&gt;=AS$5,$G274&lt;=AS$6),5,IF($L274=1,2,1)),IF(AND($G274&gt;=AS$5,$G274&lt;=AS$6),IF($M274&gt;0,4,3),0)),IF(AND($D274&lt;=AS$6,$E274&gt;=AS$5),60,0)))</f>
        <v/>
      </c>
      <c r="AT274" s="80" t="str">
        <f>IF(OR($A274="",NOT(ISNUMBER($G274))),"",IF(AND($F274&lt;=AT$6,$G274&gt;=AT$5),IF(AT$5&gt;$N274,5,$K274)*10+IF(AND($F274&gt;=AT$5,$F274&lt;=AT$6),IF(AND($G274&gt;=AT$5,$G274&lt;=AT$6),5,IF($L274=1,2,1)),IF(AND($G274&gt;=AT$5,$G274&lt;=AT$6),IF($M274&gt;0,4,3),0)),IF(AND($D274&lt;=AT$6,$E274&gt;=AT$5),60,0)))</f>
        <v/>
      </c>
      <c r="AU274" s="80" t="str">
        <f>IF(OR($A274="",NOT(ISNUMBER($G274))),"",IF(AND($F274&lt;=AU$6,$G274&gt;=AU$5),IF(AU$5&gt;$N274,5,$K274)*10+IF(AND($F274&gt;=AU$5,$F274&lt;=AU$6),IF(AND($G274&gt;=AU$5,$G274&lt;=AU$6),5,IF($L274=1,2,1)),IF(AND($G274&gt;=AU$5,$G274&lt;=AU$6),IF($M274&gt;0,4,3),0)),IF(AND($D274&lt;=AU$6,$E274&gt;=AU$5),60,0)))</f>
        <v/>
      </c>
      <c r="AV274" s="80" t="str">
        <f>IF(OR($A274="",NOT(ISNUMBER($G274))),"",IF(AND($F274&lt;=AV$6,$G274&gt;=AV$5),IF(AV$5&gt;$N274,5,$K274)*10+IF(AND($F274&gt;=AV$5,$F274&lt;=AV$6),IF(AND($G274&gt;=AV$5,$G274&lt;=AV$6),5,IF($L274=1,2,1)),IF(AND($G274&gt;=AV$5,$G274&lt;=AV$6),IF($M274&gt;0,4,3),0)),IF(AND($D274&lt;=AV$6,$E274&gt;=AV$5),60,0)))</f>
        <v/>
      </c>
      <c r="AW274" s="80" t="str">
        <f>IF(OR($A274="",NOT(ISNUMBER($G274))),"",IF(AND($F274&lt;=AW$6,$G274&gt;=AW$5),IF(AW$5&gt;$N274,5,$K274)*10+IF(AND($F274&gt;=AW$5,$F274&lt;=AW$6),IF(AND($G274&gt;=AW$5,$G274&lt;=AW$6),5,IF($L274=1,2,1)),IF(AND($G274&gt;=AW$5,$G274&lt;=AW$6),IF($M274&gt;0,4,3),0)),IF(AND($D274&lt;=AW$6,$E274&gt;=AW$5),60,0)))</f>
        <v/>
      </c>
      <c r="AX274" s="80" t="str">
        <f>IF(OR($A274="",NOT(ISNUMBER($G274))),"",IF(AND($F274&lt;=AX$6,$G274&gt;=AX$5),IF(AX$5&gt;$N274,5,$K274)*10+IF(AND($F274&gt;=AX$5,$F274&lt;=AX$6),IF(AND($G274&gt;=AX$5,$G274&lt;=AX$6),5,IF($L274=1,2,1)),IF(AND($G274&gt;=AX$5,$G274&lt;=AX$6),IF($M274&gt;0,4,3),0)),IF(AND($D274&lt;=AX$6,$E274&gt;=AX$5),60,0)))</f>
        <v/>
      </c>
      <c r="AY274" s="80" t="str">
        <f>IF(OR($A274="",NOT(ISNUMBER($G274))),"",IF(AND($F274&lt;=AY$6,$G274&gt;=AY$5),IF(AY$5&gt;$N274,5,$K274)*10+IF(AND($F274&gt;=AY$5,$F274&lt;=AY$6),IF(AND($G274&gt;=AY$5,$G274&lt;=AY$6),5,IF($L274=1,2,1)),IF(AND($G274&gt;=AY$5,$G274&lt;=AY$6),IF($M274&gt;0,4,3),0)),IF(AND($D274&lt;=AY$6,$E274&gt;=AY$5),60,0)))</f>
        <v/>
      </c>
      <c r="AZ274" s="80" t="str">
        <f>IF(OR($A274="",NOT(ISNUMBER($G274))),"",IF(AND($F274&lt;=AZ$6,$G274&gt;=AZ$5),IF(AZ$5&gt;$N274,5,$K274)*10+IF(AND($F274&gt;=AZ$5,$F274&lt;=AZ$6),IF(AND($G274&gt;=AZ$5,$G274&lt;=AZ$6),5,IF($L274=1,2,1)),IF(AND($G274&gt;=AZ$5,$G274&lt;=AZ$6),IF($M274&gt;0,4,3),0)),IF(AND($D274&lt;=AZ$6,$E274&gt;=AZ$5),60,0)))</f>
        <v/>
      </c>
      <c r="BA274" s="80" t="str">
        <f>IF(OR($A274="",NOT(ISNUMBER($G274))),"",IF(AND($F274&lt;=BA$6,$G274&gt;=BA$5),IF(BA$5&gt;$N274,5,$K274)*10+IF(AND($F274&gt;=BA$5,$F274&lt;=BA$6),IF(AND($G274&gt;=BA$5,$G274&lt;=BA$6),5,IF($L274=1,2,1)),IF(AND($G274&gt;=BA$5,$G274&lt;=BA$6),IF($M274&gt;0,4,3),0)),IF(AND($D274&lt;=BA$6,$E274&gt;=BA$5),60,0)))</f>
        <v/>
      </c>
      <c r="BB274" s="80" t="str">
        <f>IF(OR($A274="",NOT(ISNUMBER($G274))),"",IF(AND($F274&lt;=BB$6,$G274&gt;=BB$5),IF(BB$5&gt;$N274,5,$K274)*10+IF(AND($F274&gt;=BB$5,$F274&lt;=BB$6),IF(AND($G274&gt;=BB$5,$G274&lt;=BB$6),5,IF($L274=1,2,1)),IF(AND($G274&gt;=BB$5,$G274&lt;=BB$6),IF($M274&gt;0,4,3),0)),IF(AND($D274&lt;=BB$6,$E274&gt;=BB$5),60,0)))</f>
        <v/>
      </c>
      <c r="BC274" s="80" t="str">
        <f>IF(OR($A274="",NOT(ISNUMBER($G274))),"",IF(AND($F274&lt;=BC$6,$G274&gt;=BC$5),IF(BC$5&gt;$N274,5,$K274)*10+IF(AND($F274&gt;=BC$5,$F274&lt;=BC$6),IF(AND($G274&gt;=BC$5,$G274&lt;=BC$6),5,IF($L274=1,2,1)),IF(AND($G274&gt;=BC$5,$G274&lt;=BC$6),IF($M274&gt;0,4,3),0)),IF(AND($D274&lt;=BC$6,$E274&gt;=BC$5),60,0)))</f>
        <v/>
      </c>
      <c r="BD274" s="80" t="str">
        <f>IF(OR($A274="",NOT(ISNUMBER($G274))),"",IF(AND($F274&lt;=BD$6,$G274&gt;=BD$5),IF(BD$5&gt;$N274,5,$K274)*10+IF(AND($F274&gt;=BD$5,$F274&lt;=BD$6),IF(AND($G274&gt;=BD$5,$G274&lt;=BD$6),5,IF($L274=1,2,1)),IF(AND($G274&gt;=BD$5,$G274&lt;=BD$6),IF($M274&gt;0,4,3),0)),IF(AND($D274&lt;=BD$6,$E274&gt;=BD$5),60,0)))</f>
        <v/>
      </c>
      <c r="BE274" s="80" t="str">
        <f>IF(OR($A274="",NOT(ISNUMBER($G274))),"",IF(AND($F274&lt;=BE$6,$G274&gt;=BE$5),IF(BE$5&gt;$N274,5,$K274)*10+IF(AND($F274&gt;=BE$5,$F274&lt;=BE$6),IF(AND($G274&gt;=BE$5,$G274&lt;=BE$6),5,IF($L274=1,2,1)),IF(AND($G274&gt;=BE$5,$G274&lt;=BE$6),IF($M274&gt;0,4,3),0)),IF(AND($D274&lt;=BE$6,$E274&gt;=BE$5),60,0)))</f>
        <v/>
      </c>
      <c r="BF274" s="80" t="str">
        <f>IF(OR($A274="",NOT(ISNUMBER($G274))),"",IF(AND($F274&lt;=BF$6,$G274&gt;=BF$5),IF(BF$5&gt;$N274,5,$K274)*10+IF(AND($F274&gt;=BF$5,$F274&lt;=BF$6),IF(AND($G274&gt;=BF$5,$G274&lt;=BF$6),5,IF($L274=1,2,1)),IF(AND($G274&gt;=BF$5,$G274&lt;=BF$6),IF($M274&gt;0,4,3),0)),IF(AND($D274&lt;=BF$6,$E274&gt;=BF$5),60,0)))</f>
        <v/>
      </c>
      <c r="BG274" s="80" t="str">
        <f>IF(OR($A274="",NOT(ISNUMBER($G274))),"",IF(AND($F274&lt;=BG$6,$G274&gt;=BG$5),IF(BG$5&gt;$N274,5,$K274)*10+IF(AND($F274&gt;=BG$5,$F274&lt;=BG$6),IF(AND($G274&gt;=BG$5,$G274&lt;=BG$6),5,IF($L274=1,2,1)),IF(AND($G274&gt;=BG$5,$G274&lt;=BG$6),IF($M274&gt;0,4,3),0)),IF(AND($D274&lt;=BG$6,$E274&gt;=BG$5),60,0)))</f>
        <v/>
      </c>
      <c r="BH274" s="80" t="str">
        <f>IF(OR($A274="",NOT(ISNUMBER($G274))),"",IF(AND($F274&lt;=BH$6,$G274&gt;=BH$5),IF(BH$5&gt;$N274,5,$K274)*10+IF(AND($F274&gt;=BH$5,$F274&lt;=BH$6),IF(AND($G274&gt;=BH$5,$G274&lt;=BH$6),5,IF($L274=1,2,1)),IF(AND($G274&gt;=BH$5,$G274&lt;=BH$6),IF($M274&gt;0,4,3),0)),IF(AND($D274&lt;=BH$6,$E274&gt;=BH$5),60,0)))</f>
        <v/>
      </c>
      <c r="BI274" s="80" t="str">
        <f>IF(OR($A274="",NOT(ISNUMBER($G274))),"",IF(AND($F274&lt;=BI$6,$G274&gt;=BI$5),IF(BI$5&gt;$N274,5,$K274)*10+IF(AND($F274&gt;=BI$5,$F274&lt;=BI$6),IF(AND($G274&gt;=BI$5,$G274&lt;=BI$6),5,IF($L274=1,2,1)),IF(AND($G274&gt;=BI$5,$G274&lt;=BI$6),IF($M274&gt;0,4,3),0)),IF(AND($D274&lt;=BI$6,$E274&gt;=BI$5),60,0)))</f>
        <v/>
      </c>
      <c r="BJ274" s="80" t="str">
        <f>IF(OR($A274="",NOT(ISNUMBER($G274))),"",IF(AND($F274&lt;=BJ$6,$G274&gt;=BJ$5),IF(BJ$5&gt;$N274,5,$K274)*10+IF(AND($F274&gt;=BJ$5,$F274&lt;=BJ$6),IF(AND($G274&gt;=BJ$5,$G274&lt;=BJ$6),5,IF($L274=1,2,1)),IF(AND($G274&gt;=BJ$5,$G274&lt;=BJ$6),IF($M274&gt;0,4,3),0)),IF(AND($D274&lt;=BJ$6,$E274&gt;=BJ$5),60,0)))</f>
        <v/>
      </c>
      <c r="BK274" s="80" t="str">
        <f>IF(OR($A274="",NOT(ISNUMBER($G274))),"",IF(AND($F274&lt;=BK$6,$G274&gt;=BK$5),IF(BK$5&gt;$N274,5,$K274)*10+IF(AND($F274&gt;=BK$5,$F274&lt;=BK$6),IF(AND($G274&gt;=BK$5,$G274&lt;=BK$6),5,IF($L274=1,2,1)),IF(AND($G274&gt;=BK$5,$G274&lt;=BK$6),IF($M274&gt;0,4,3),0)),IF(AND($D274&lt;=BK$6,$E274&gt;=BK$5),60,0)))</f>
        <v/>
      </c>
      <c r="BL274" s="80" t="str">
        <f>IF(OR($A274="",NOT(ISNUMBER($G274))),"",IF(AND($F274&lt;=BL$6,$G274&gt;=BL$5),IF(BL$5&gt;$N274,5,$K274)*10+IF(AND($F274&gt;=BL$5,$F274&lt;=BL$6),IF(AND($G274&gt;=BL$5,$G274&lt;=BL$6),5,IF($L274=1,2,1)),IF(AND($G274&gt;=BL$5,$G274&lt;=BL$6),IF($M274&gt;0,4,3),0)),IF(AND($D274&lt;=BL$6,$E274&gt;=BL$5),60,0)))</f>
        <v/>
      </c>
      <c r="BM274" s="80" t="str">
        <f>IF(OR($A274="",NOT(ISNUMBER($G274))),"",IF(AND($F274&lt;=BM$6,$G274&gt;=BM$5),IF(BM$5&gt;$N274,5,$K274)*10+IF(AND($F274&gt;=BM$5,$F274&lt;=BM$6),IF(AND($G274&gt;=BM$5,$G274&lt;=BM$6),5,IF($L274=1,2,1)),IF(AND($G274&gt;=BM$5,$G274&lt;=BM$6),IF($M274&gt;0,4,3),0)),IF(AND($D274&lt;=BM$6,$E274&gt;=BM$5),60,0)))</f>
        <v/>
      </c>
      <c r="BN274" s="80" t="str">
        <f>IF(OR($A274="",NOT(ISNUMBER($G274))),"",IF(AND($F274&lt;=BN$6,$G274&gt;=BN$5),IF(BN$5&gt;$N274,5,$K274)*10+IF(AND($F274&gt;=BN$5,$F274&lt;=BN$6),IF(AND($G274&gt;=BN$5,$G274&lt;=BN$6),5,IF($L274=1,2,1)),IF(AND($G274&gt;=BN$5,$G274&lt;=BN$6),IF($M274&gt;0,4,3),0)),IF(AND($D274&lt;=BN$6,$E274&gt;=BN$5),60,0)))</f>
        <v/>
      </c>
      <c r="BO274" s="80" t="str">
        <f>IF(OR($A274="",NOT(ISNUMBER($G274))),"",IF(AND($F274&lt;=BO$6,$G274&gt;=BO$5),IF(BO$5&gt;$N274,5,$K274)*10+IF(AND($F274&gt;=BO$5,$F274&lt;=BO$6),IF(AND($G274&gt;=BO$5,$G274&lt;=BO$6),5,IF($L274=1,2,1)),IF(AND($G274&gt;=BO$5,$G274&lt;=BO$6),IF($M274&gt;0,4,3),0)),IF(AND($D274&lt;=BO$6,$E274&gt;=BO$5),60,0)))</f>
        <v/>
      </c>
      <c r="BP274" s="80" t="str">
        <f>IF(OR($A274="",NOT(ISNUMBER($G274))),"",IF(AND($F274&lt;=BP$6,$G274&gt;=BP$5),IF(BP$5&gt;$N274,5,$K274)*10+IF(AND($F274&gt;=BP$5,$F274&lt;=BP$6),IF(AND($G274&gt;=BP$5,$G274&lt;=BP$6),5,IF($L274=1,2,1)),IF(AND($G274&gt;=BP$5,$G274&lt;=BP$6),IF($M274&gt;0,4,3),0)),IF(AND($D274&lt;=BP$6,$E274&gt;=BP$5),60,0)))</f>
        <v/>
      </c>
      <c r="BQ274" s="80" t="str">
        <f>IF(OR($A274="",NOT(ISNUMBER($G274))),"",IF(AND($F274&lt;=BQ$6,$G274&gt;=BQ$5),IF(BQ$5&gt;$N274,5,$K274)*10+IF(AND($F274&gt;=BQ$5,$F274&lt;=BQ$6),IF(AND($G274&gt;=BQ$5,$G274&lt;=BQ$6),5,IF($L274=1,2,1)),IF(AND($G274&gt;=BQ$5,$G274&lt;=BQ$6),IF($M274&gt;0,4,3),0)),IF(AND($D274&lt;=BQ$6,$E274&gt;=BQ$5),60,0)))</f>
        <v/>
      </c>
      <c r="BR274" s="80" t="str">
        <f>IF(OR($A274="",NOT(ISNUMBER($G274))),"",IF(AND($F274&lt;=BR$6,$G274&gt;=BR$5),IF(BR$5&gt;$N274,5,$K274)*10+IF(AND($F274&gt;=BR$5,$F274&lt;=BR$6),IF(AND($G274&gt;=BR$5,$G274&lt;=BR$6),5,IF($L274=1,2,1)),IF(AND($G274&gt;=BR$5,$G274&lt;=BR$6),IF($M274&gt;0,4,3),0)),IF(AND($D274&lt;=BR$6,$E274&gt;=BR$5),60,0)))</f>
        <v/>
      </c>
      <c r="BS274" s="80" t="str">
        <f>IF(OR($A274="",NOT(ISNUMBER($G274))),"",IF(AND($F274&lt;=BS$6,$G274&gt;=BS$5),IF(BS$5&gt;$N274,5,$K274)*10+IF(AND($F274&gt;=BS$5,$F274&lt;=BS$6),IF(AND($G274&gt;=BS$5,$G274&lt;=BS$6),5,IF($L274=1,2,1)),IF(AND($G274&gt;=BS$5,$G274&lt;=BS$6),IF($M274&gt;0,4,3),0)),IF(AND($D274&lt;=BS$6,$E274&gt;=BS$5),60,0)))</f>
        <v/>
      </c>
      <c r="BT274" s="80" t="str">
        <f>IF(OR($A274="",NOT(ISNUMBER($G274))),"",IF(AND($F274&lt;=BT$6,$G274&gt;=BT$5),IF(BT$5&gt;$N274,5,$K274)*10+IF(AND($F274&gt;=BT$5,$F274&lt;=BT$6),IF(AND($G274&gt;=BT$5,$G274&lt;=BT$6),5,IF($L274=1,2,1)),IF(AND($G274&gt;=BT$5,$G274&lt;=BT$6),IF($M274&gt;0,4,3),0)),IF(AND($D274&lt;=BT$6,$E274&gt;=BT$5),60,0)))</f>
        <v/>
      </c>
      <c r="BU274" s="80" t="str">
        <f>IF(OR($A274="",NOT(ISNUMBER($G274))),"",IF(AND($F274&lt;=BU$6,$G274&gt;=BU$5),IF(BU$5&gt;$N274,5,$K274)*10+IF(AND($F274&gt;=BU$5,$F274&lt;=BU$6),IF(AND($G274&gt;=BU$5,$G274&lt;=BU$6),5,IF($L274=1,2,1)),IF(AND($G274&gt;=BU$5,$G274&lt;=BU$6),IF($M274&gt;0,4,3),0)),IF(AND($D274&lt;=BU$6,$E274&gt;=BU$5),60,0)))</f>
        <v/>
      </c>
      <c r="BV274" s="80" t="str">
        <f>IF(OR($A274="",NOT(ISNUMBER($G274))),"",IF(AND($F274&lt;=BV$6,$G274&gt;=BV$5),IF(BV$5&gt;$N274,5,$K274)*10+IF(AND($F274&gt;=BV$5,$F274&lt;=BV$6),IF(AND($G274&gt;=BV$5,$G274&lt;=BV$6),5,IF($L274=1,2,1)),IF(AND($G274&gt;=BV$5,$G274&lt;=BV$6),IF($M274&gt;0,4,3),0)),IF(AND($D274&lt;=BV$6,$E274&gt;=BV$5),60,0)))</f>
        <v/>
      </c>
      <c r="BW274" s="80" t="str">
        <f>IF(OR($A274="",NOT(ISNUMBER($G274))),"",IF(AND($F274&lt;=BW$6,$G274&gt;=BW$5),IF(BW$5&gt;$N274,5,$K274)*10+IF(AND($F274&gt;=BW$5,$F274&lt;=BW$6),IF(AND($G274&gt;=BW$5,$G274&lt;=BW$6),5,IF($L274=1,2,1)),IF(AND($G274&gt;=BW$5,$G274&lt;=BW$6),IF($M274&gt;0,4,3),0)),IF(AND($D274&lt;=BW$6,$E274&gt;=BW$5),60,0)))</f>
        <v/>
      </c>
      <c r="BX274" s="80" t="str">
        <f>IF(OR($A274="",NOT(ISNUMBER($G274))),"",IF(AND($F274&lt;=BX$6,$G274&gt;=BX$5),IF(BX$5&gt;$N274,5,$K274)*10+IF(AND($F274&gt;=BX$5,$F274&lt;=BX$6),IF(AND($G274&gt;=BX$5,$G274&lt;=BX$6),5,IF($L274=1,2,1)),IF(AND($G274&gt;=BX$5,$G274&lt;=BX$6),IF($M274&gt;0,4,3),0)),IF(AND($D274&lt;=BX$6,$E274&gt;=BX$5),60,0)))</f>
        <v/>
      </c>
      <c r="BY274" s="80" t="str">
        <f>IF(OR($A274="",NOT(ISNUMBER($G274))),"",IF(AND($F274&lt;=BY$6,$G274&gt;=BY$5),IF(BY$5&gt;$N274,5,$K274)*10+IF(AND($F274&gt;=BY$5,$F274&lt;=BY$6),IF(AND($G274&gt;=BY$5,$G274&lt;=BY$6),5,IF($L274=1,2,1)),IF(AND($G274&gt;=BY$5,$G274&lt;=BY$6),IF($M274&gt;0,4,3),0)),IF(AND($D274&lt;=BY$6,$E274&gt;=BY$5),60,0)))</f>
        <v/>
      </c>
      <c r="BZ274" s="80" t="str">
        <f>IF(OR($A274="",NOT(ISNUMBER($G274))),"",IF(AND($F274&lt;=BZ$6,$G274&gt;=BZ$5),IF(BZ$5&gt;$N274,5,$K274)*10+IF(AND($F274&gt;=BZ$5,$F274&lt;=BZ$6),IF(AND($G274&gt;=BZ$5,$G274&lt;=BZ$6),5,IF($L274=1,2,1)),IF(AND($G274&gt;=BZ$5,$G274&lt;=BZ$6),IF($M274&gt;0,4,3),0)),IF(AND($D274&lt;=BZ$6,$E274&gt;=BZ$5),60,0)))</f>
        <v/>
      </c>
      <c r="CA274" s="80" t="str">
        <f>IF(OR($A274="",NOT(ISNUMBER($G274))),"",IF(AND($F274&lt;=CA$6,$G274&gt;=CA$5),IF(CA$5&gt;$N274,5,$K274)*10+IF(AND($F274&gt;=CA$5,$F274&lt;=CA$6),IF(AND($G274&gt;=CA$5,$G274&lt;=CA$6),5,IF($L274=1,2,1)),IF(AND($G274&gt;=CA$5,$G274&lt;=CA$6),IF($M274&gt;0,4,3),0)),IF(AND($D274&lt;=CA$6,$E274&gt;=CA$5),60,0)))</f>
        <v/>
      </c>
      <c r="CB274" s="80" t="str">
        <f>IF(OR($A274="",NOT(ISNUMBER($G274))),"",IF(AND($F274&lt;=CB$6,$G274&gt;=CB$5),IF(CB$5&gt;$N274,5,$K274)*10+IF(AND($F274&gt;=CB$5,$F274&lt;=CB$6),IF(AND($G274&gt;=CB$5,$G274&lt;=CB$6),5,IF($L274=1,2,1)),IF(AND($G274&gt;=CB$5,$G274&lt;=CB$6),IF($M274&gt;0,4,3),0)),IF(AND($D274&lt;=CB$6,$E274&gt;=CB$5),60,0)))</f>
        <v/>
      </c>
      <c r="CC274" s="80" t="str">
        <f>IF(OR($A274="",NOT(ISNUMBER($G274))),"",IF(AND($F274&lt;=CC$6,$G274&gt;=CC$5),IF(CC$5&gt;$N274,5,$K274)*10+IF(AND($F274&gt;=CC$5,$F274&lt;=CC$6),IF(AND($G274&gt;=CC$5,$G274&lt;=CC$6),5,IF($L274=1,2,1)),IF(AND($G274&gt;=CC$5,$G274&lt;=CC$6),IF($M274&gt;0,4,3),0)),IF(AND($D274&lt;=CC$6,$E274&gt;=CC$5),60,0)))</f>
        <v/>
      </c>
      <c r="CD274" s="80" t="str">
        <f>IF(OR($A274="",NOT(ISNUMBER($G274))),"",IF(AND($F274&lt;=CD$6,$G274&gt;=CD$5),IF(CD$5&gt;$N274,5,$K274)*10+IF(AND($F274&gt;=CD$5,$F274&lt;=CD$6),IF(AND($G274&gt;=CD$5,$G274&lt;=CD$6),5,IF($L274=1,2,1)),IF(AND($G274&gt;=CD$5,$G274&lt;=CD$6),IF($M274&gt;0,4,3),0)),IF(AND($D274&lt;=CD$6,$E274&gt;=CD$5),60,0)))</f>
        <v/>
      </c>
      <c r="CE274" s="80" t="str">
        <f>IF(OR($A274="",NOT(ISNUMBER($G274))),"",IF(AND($F274&lt;=CE$6,$G274&gt;=CE$5),IF(CE$5&gt;$N274,5,$K274)*10+IF(AND($F274&gt;=CE$5,$F274&lt;=CE$6),IF(AND($G274&gt;=CE$5,$G274&lt;=CE$6),5,IF($L274=1,2,1)),IF(AND($G274&gt;=CE$5,$G274&lt;=CE$6),IF($M274&gt;0,4,3),0)),IF(AND($D274&lt;=CE$6,$E274&gt;=CE$5),60,0)))</f>
        <v/>
      </c>
      <c r="CF274" s="80" t="str">
        <f>IF(OR($A274="",NOT(ISNUMBER($G274))),"",IF(AND($F274&lt;=CF$6,$G274&gt;=CF$5),IF(CF$5&gt;$N274,5,$K274)*10+IF(AND($F274&gt;=CF$5,$F274&lt;=CF$6),IF(AND($G274&gt;=CF$5,$G274&lt;=CF$6),5,IF($L274=1,2,1)),IF(AND($G274&gt;=CF$5,$G274&lt;=CF$6),IF($M274&gt;0,4,3),0)),IF(AND($D274&lt;=CF$6,$E274&gt;=CF$5),60,0)))</f>
        <v/>
      </c>
      <c r="CG274" s="80" t="str">
        <f>IF(OR($A274="",NOT(ISNUMBER($G274))),"",IF(AND($F274&lt;=CG$6,$G274&gt;=CG$5),IF(CG$5&gt;$N274,5,$K274)*10+IF(AND($F274&gt;=CG$5,$F274&lt;=CG$6),IF(AND($G274&gt;=CG$5,$G274&lt;=CG$6),5,IF($L274=1,2,1)),IF(AND($G274&gt;=CG$5,$G274&lt;=CG$6),IF($M274&gt;0,4,3),0)),IF(AND($D274&lt;=CG$6,$E274&gt;=CG$5),60,0)))</f>
        <v/>
      </c>
      <c r="CH274" s="80" t="str">
        <f>IF(OR($A274="",NOT(ISNUMBER($G274))),"",IF(AND($F274&lt;=CH$6,$G274&gt;=CH$5),IF(CH$5&gt;$N274,5,$K274)*10+IF(AND($F274&gt;=CH$5,$F274&lt;=CH$6),IF(AND($G274&gt;=CH$5,$G274&lt;=CH$6),5,IF($L274=1,2,1)),IF(AND($G274&gt;=CH$5,$G274&lt;=CH$6),IF($M274&gt;0,4,3),0)),IF(AND($D274&lt;=CH$6,$E274&gt;=CH$5),60,0)))</f>
        <v/>
      </c>
      <c r="CI274" s="80" t="str">
        <f>IF(OR($A274="",NOT(ISNUMBER($G274))),"",IF(AND($F274&lt;=CI$6,$G274&gt;=CI$5),IF(CI$5&gt;$N274,5,$K274)*10+IF(AND($F274&gt;=CI$5,$F274&lt;=CI$6),IF(AND($G274&gt;=CI$5,$G274&lt;=CI$6),5,IF($L274=1,2,1)),IF(AND($G274&gt;=CI$5,$G274&lt;=CI$6),IF($M274&gt;0,4,3),0)),IF(AND($D274&lt;=CI$6,$E274&gt;=CI$5),60,0)))</f>
        <v/>
      </c>
      <c r="CJ274" s="80" t="str">
        <f>IF(OR($A274="",NOT(ISNUMBER($G274))),"",IF(AND($F274&lt;=CJ$6,$G274&gt;=CJ$5),IF(CJ$5&gt;$N274,5,$K274)*10+IF(AND($F274&gt;=CJ$5,$F274&lt;=CJ$6),IF(AND($G274&gt;=CJ$5,$G274&lt;=CJ$6),5,IF($L274=1,2,1)),IF(AND($G274&gt;=CJ$5,$G274&lt;=CJ$6),IF($M274&gt;0,4,3),0)),IF(AND($D274&lt;=CJ$6,$E274&gt;=CJ$5),60,0)))</f>
        <v/>
      </c>
      <c r="CK274" s="80" t="str">
        <f>IF(OR($A274="",NOT(ISNUMBER($G274))),"",IF(AND($F274&lt;=CK$6,$G274&gt;=CK$5),IF(CK$5&gt;$N274,5,$K274)*10+IF(AND($F274&gt;=CK$5,$F274&lt;=CK$6),IF(AND($G274&gt;=CK$5,$G274&lt;=CK$6),5,IF($L274=1,2,1)),IF(AND($G274&gt;=CK$5,$G274&lt;=CK$6),IF($M274&gt;0,4,3),0)),IF(AND($D274&lt;=CK$6,$E274&gt;=CK$5),60,0)))</f>
        <v/>
      </c>
      <c r="CL274" s="80" t="str">
        <f>IF(OR($A274="",NOT(ISNUMBER($G274))),"",IF(AND($F274&lt;=CL$6,$G274&gt;=CL$5),IF(CL$5&gt;$N274,5,$K274)*10+IF(AND($F274&gt;=CL$5,$F274&lt;=CL$6),IF(AND($G274&gt;=CL$5,$G274&lt;=CL$6),5,IF($L274=1,2,1)),IF(AND($G274&gt;=CL$5,$G274&lt;=CL$6),IF($M274&gt;0,4,3),0)),IF(AND($D274&lt;=CL$6,$E274&gt;=CL$5),60,0)))</f>
        <v/>
      </c>
      <c r="CM274" s="80" t="str">
        <f>IF(OR($A274="",NOT(ISNUMBER($G274))),"",IF(AND($F274&lt;=CM$6,$G274&gt;=CM$5),IF(CM$5&gt;$N274,5,$K274)*10+IF(AND($F274&gt;=CM$5,$F274&lt;=CM$6),IF(AND($G274&gt;=CM$5,$G274&lt;=CM$6),5,IF($L274=1,2,1)),IF(AND($G274&gt;=CM$5,$G274&lt;=CM$6),IF($M274&gt;0,4,3),0)),IF(AND($D274&lt;=CM$6,$E274&gt;=CM$5),60,0)))</f>
        <v/>
      </c>
      <c r="CN274" s="80" t="str">
        <f>IF(OR($A274="",NOT(ISNUMBER($G274))),"",IF(AND($F274&lt;=CN$6,$G274&gt;=CN$5),IF(CN$5&gt;$N274,5,$K274)*10+IF(AND($F274&gt;=CN$5,$F274&lt;=CN$6),IF(AND($G274&gt;=CN$5,$G274&lt;=CN$6),5,IF($L274=1,2,1)),IF(AND($G274&gt;=CN$5,$G274&lt;=CN$6),IF($M274&gt;0,4,3),0)),IF(AND($D274&lt;=CN$6,$E274&gt;=CN$5),60,0)))</f>
        <v/>
      </c>
      <c r="CO274" s="80" t="str">
        <f>IF(OR($A274="",NOT(ISNUMBER($G274))),"",IF(AND($F274&lt;=CO$6,$G274&gt;=CO$5),IF(CO$5&gt;$N274,5,$K274)*10+IF(AND($F274&gt;=CO$5,$F274&lt;=CO$6),IF(AND($G274&gt;=CO$5,$G274&lt;=CO$6),5,IF($L274=1,2,1)),IF(AND($G274&gt;=CO$5,$G274&lt;=CO$6),IF($M274&gt;0,4,3),0)),IF(AND($D274&lt;=CO$6,$E274&gt;=CO$5),60,0)))</f>
        <v/>
      </c>
      <c r="CP274" s="80" t="str">
        <f>IF(OR($A274="",NOT(ISNUMBER($G274))),"",IF(AND($F274&lt;=CP$6,$G274&gt;=CP$5),IF(CP$5&gt;$N274,5,$K274)*10+IF(AND($F274&gt;=CP$5,$F274&lt;=CP$6),IF(AND($G274&gt;=CP$5,$G274&lt;=CP$6),5,IF($L274=1,2,1)),IF(AND($G274&gt;=CP$5,$G274&lt;=CP$6),IF($M274&gt;0,4,3),0)),IF(AND($D274&lt;=CP$6,$E274&gt;=CP$5),60,0)))</f>
        <v/>
      </c>
      <c r="CQ274" s="80" t="str">
        <f>IF(OR($A274="",NOT(ISNUMBER($G274))),"",IF(AND($F274&lt;=CQ$6,$G274&gt;=CQ$5),IF(CQ$5&gt;$N274,5,$K274)*10+IF(AND($F274&gt;=CQ$5,$F274&lt;=CQ$6),IF(AND($G274&gt;=CQ$5,$G274&lt;=CQ$6),5,IF($L274=1,2,1)),IF(AND($G274&gt;=CQ$5,$G274&lt;=CQ$6),IF($M274&gt;0,4,3),0)),IF(AND($D274&lt;=CQ$6,$E274&gt;=CQ$5),60,0)))</f>
        <v/>
      </c>
      <c r="CR274" s="80" t="str">
        <f>IF(OR($A274="",NOT(ISNUMBER($G274))),"",IF(AND($F274&lt;=CR$6,$G274&gt;=CR$5),IF(CR$5&gt;$N274,5,$K274)*10+IF(AND($F274&gt;=CR$5,$F274&lt;=CR$6),IF(AND($G274&gt;=CR$5,$G274&lt;=CR$6),5,IF($L274=1,2,1)),IF(AND($G274&gt;=CR$5,$G274&lt;=CR$6),IF($M274&gt;0,4,3),0)),IF(AND($D274&lt;=CR$6,$E274&gt;=CR$5),60,0)))</f>
        <v/>
      </c>
      <c r="CS274" s="80" t="str">
        <f>IF(OR($A274="",NOT(ISNUMBER($G274))),"",IF(AND($F274&lt;=CS$6,$G274&gt;=CS$5),IF(CS$5&gt;$N274,5,$K274)*10+IF(AND($F274&gt;=CS$5,$F274&lt;=CS$6),IF(AND($G274&gt;=CS$5,$G274&lt;=CS$6),5,IF($L274=1,2,1)),IF(AND($G274&gt;=CS$5,$G274&lt;=CS$6),IF($M274&gt;0,4,3),0)),IF(AND($D274&lt;=CS$6,$E274&gt;=CS$5),60,0)))</f>
        <v/>
      </c>
      <c r="CT274" s="80" t="str">
        <f>IF(OR($A274="",NOT(ISNUMBER($G274))),"",IF(AND($F274&lt;=CT$6,$G274&gt;=CT$5),IF(CT$5&gt;$N274,5,$K274)*10+IF(AND($F274&gt;=CT$5,$F274&lt;=CT$6),IF(AND($G274&gt;=CT$5,$G274&lt;=CT$6),5,IF($L274=1,2,1)),IF(AND($G274&gt;=CT$5,$G274&lt;=CT$6),IF($M274&gt;0,4,3),0)),IF(AND($D274&lt;=CT$6,$E274&gt;=CT$5),60,0)))</f>
        <v/>
      </c>
      <c r="CU274" s="80" t="str">
        <f>IF(OR($A274="",NOT(ISNUMBER($G274))),"",IF(AND($F274&lt;=CU$6,$G274&gt;=CU$5),IF(CU$5&gt;$N274,5,$K274)*10+IF(AND($F274&gt;=CU$5,$F274&lt;=CU$6),IF(AND($G274&gt;=CU$5,$G274&lt;=CU$6),5,IF($L274=1,2,1)),IF(AND($G274&gt;=CU$5,$G274&lt;=CU$6),IF($M274&gt;0,4,3),0)),IF(AND($D274&lt;=CU$6,$E274&gt;=CU$5),60,0)))</f>
        <v/>
      </c>
      <c r="CV274" s="80" t="str">
        <f>IF(OR($A274="",NOT(ISNUMBER($G274))),"",IF(AND($F274&lt;=CV$6,$G274&gt;=CV$5),IF(CV$5&gt;$N274,5,$K274)*10+IF(AND($F274&gt;=CV$5,$F274&lt;=CV$6),IF(AND($G274&gt;=CV$5,$G274&lt;=CV$6),5,IF($L274=1,2,1)),IF(AND($G274&gt;=CV$5,$G274&lt;=CV$6),IF($M274&gt;0,4,3),0)),IF(AND($D274&lt;=CV$6,$E274&gt;=CV$5),60,0)))</f>
        <v/>
      </c>
      <c r="CW274" s="80" t="str">
        <f>IF(OR($A274="",NOT(ISNUMBER($G274))),"",IF(AND($F274&lt;=CW$6,$G274&gt;=CW$5),IF(CW$5&gt;$N274,5,$K274)*10+IF(AND($F274&gt;=CW$5,$F274&lt;=CW$6),IF(AND($G274&gt;=CW$5,$G274&lt;=CW$6),5,IF($L274=1,2,1)),IF(AND($G274&gt;=CW$5,$G274&lt;=CW$6),IF($M274&gt;0,4,3),0)),IF(AND($D274&lt;=CW$6,$E274&gt;=CW$5),60,0)))</f>
        <v/>
      </c>
      <c r="CX274" s="80" t="str">
        <f>IF(OR($A274="",NOT(ISNUMBER($G274))),"",IF(AND($F274&lt;=CX$6,$G274&gt;=CX$5),IF(CX$5&gt;$N274,5,$K274)*10+IF(AND($F274&gt;=CX$5,$F274&lt;=CX$6),IF(AND($G274&gt;=CX$5,$G274&lt;=CX$6),5,IF($L274=1,2,1)),IF(AND($G274&gt;=CX$5,$G274&lt;=CX$6),IF($M274&gt;0,4,3),0)),IF(AND($D274&lt;=CX$6,$E274&gt;=CX$5),60,0)))</f>
        <v/>
      </c>
      <c r="CY274" s="80" t="str">
        <f>IF(OR($A274="",NOT(ISNUMBER($G274))),"",IF(AND($F274&lt;=CY$6,$G274&gt;=CY$5),IF(CY$5&gt;$N274,5,$K274)*10+IF(AND($F274&gt;=CY$5,$F274&lt;=CY$6),IF(AND($G274&gt;=CY$5,$G274&lt;=CY$6),5,IF($L274=1,2,1)),IF(AND($G274&gt;=CY$5,$G274&lt;=CY$6),IF($M274&gt;0,4,3),0)),IF(AND($D274&lt;=CY$6,$E274&gt;=CY$5),60,0)))</f>
        <v/>
      </c>
      <c r="CZ274" s="80" t="str">
        <f>IF(OR($A274="",NOT(ISNUMBER($G274))),"",IF(AND($F274&lt;=CZ$6,$G274&gt;=CZ$5),IF(CZ$5&gt;$N274,5,$K274)*10+IF(AND($F274&gt;=CZ$5,$F274&lt;=CZ$6),IF(AND($G274&gt;=CZ$5,$G274&lt;=CZ$6),5,IF($L274=1,2,1)),IF(AND($G274&gt;=CZ$5,$G274&lt;=CZ$6),IF($M274&gt;0,4,3),0)),IF(AND($D274&lt;=CZ$6,$E274&gt;=CZ$5),60,0)))</f>
        <v/>
      </c>
      <c r="DA274" s="80" t="str">
        <f>IF(OR($A274="",NOT(ISNUMBER($G274))),"",IF(AND($F274&lt;=DA$6,$G274&gt;=DA$5),IF(DA$5&gt;$N274,5,$K274)*10+IF(AND($F274&gt;=DA$5,$F274&lt;=DA$6),IF(AND($G274&gt;=DA$5,$G274&lt;=DA$6),5,IF($L274=1,2,1)),IF(AND($G274&gt;=DA$5,$G274&lt;=DA$6),IF($M274&gt;0,4,3),0)),IF(AND($D274&lt;=DA$6,$E274&gt;=DA$5),60,0)))</f>
        <v/>
      </c>
      <c r="DB274" s="80" t="str">
        <f>IF(OR($A274="",NOT(ISNUMBER($G274))),"",IF(AND($F274&lt;=DB$6,$G274&gt;=DB$5),IF(DB$5&gt;$N274,5,$K274)*10+IF(AND($F274&gt;=DB$5,$F274&lt;=DB$6),IF(AND($G274&gt;=DB$5,$G274&lt;=DB$6),5,IF($L274=1,2,1)),IF(AND($G274&gt;=DB$5,$G274&lt;=DB$6),IF($M274&gt;0,4,3),0)),IF(AND($D274&lt;=DB$6,$E274&gt;=DB$5),60,0)))</f>
        <v/>
      </c>
      <c r="DC274" s="80" t="str">
        <f>IF(OR($A274="",NOT(ISNUMBER($G274))),"",IF(AND($F274&lt;=DC$6,$G274&gt;=DC$5),IF(DC$5&gt;$N274,5,$K274)*10+IF(AND($F274&gt;=DC$5,$F274&lt;=DC$6),IF(AND($G274&gt;=DC$5,$G274&lt;=DC$6),5,IF($L274=1,2,1)),IF(AND($G274&gt;=DC$5,$G274&lt;=DC$6),IF($M274&gt;0,4,3),0)),IF(AND($D274&lt;=DC$6,$E274&gt;=DC$5),60,0)))</f>
        <v/>
      </c>
      <c r="DD274" s="80" t="str">
        <f>IF(OR($A274="",NOT(ISNUMBER($G274))),"",IF(AND($F274&lt;=DD$6,$G274&gt;=DD$5),IF(DD$5&gt;$N274,5,$K274)*10+IF(AND($F274&gt;=DD$5,$F274&lt;=DD$6),IF(AND($G274&gt;=DD$5,$G274&lt;=DD$6),5,IF($L274=1,2,1)),IF(AND($G274&gt;=DD$5,$G274&lt;=DD$6),IF($M274&gt;0,4,3),0)),IF(AND($D274&lt;=DD$6,$E274&gt;=DD$5),60,0)))</f>
        <v/>
      </c>
      <c r="DE274" s="80" t="str">
        <f>IF(OR($A274="",NOT(ISNUMBER($G274))),"",IF(AND($F274&lt;=DE$6,$G274&gt;=DE$5),IF(DE$5&gt;$N274,5,$K274)*10+IF(AND($F274&gt;=DE$5,$F274&lt;=DE$6),IF(AND($G274&gt;=DE$5,$G274&lt;=DE$6),5,IF($L274=1,2,1)),IF(AND($G274&gt;=DE$5,$G274&lt;=DE$6),IF($M274&gt;0,4,3),0)),IF(AND($D274&lt;=DE$6,$E274&gt;=DE$5),60,0)))</f>
        <v/>
      </c>
      <c r="DF274" s="80" t="str">
        <f>IF(OR($A274="",NOT(ISNUMBER($G274))),"",IF(AND($F274&lt;=DF$6,$G274&gt;=DF$5),IF(DF$5&gt;$N274,5,$K274)*10+IF(AND($F274&gt;=DF$5,$F274&lt;=DF$6),IF(AND($G274&gt;=DF$5,$G274&lt;=DF$6),5,IF($L274=1,2,1)),IF(AND($G274&gt;=DF$5,$G274&lt;=DF$6),IF($M274&gt;0,4,3),0)),IF(AND($D274&lt;=DF$6,$E274&gt;=DF$5),60,0)))</f>
        <v/>
      </c>
      <c r="DG274" s="80" t="str">
        <f>IF(OR($A274="",NOT(ISNUMBER($G274))),"",IF(AND($F274&lt;=DG$6,$G274&gt;=DG$5),IF(DG$5&gt;$N274,5,$K274)*10+IF(AND($F274&gt;=DG$5,$F274&lt;=DG$6),IF(AND($G274&gt;=DG$5,$G274&lt;=DG$6),5,IF($L274=1,2,1)),IF(AND($G274&gt;=DG$5,$G274&lt;=DG$6),IF($M274&gt;0,4,3),0)),IF(AND($D274&lt;=DG$6,$E274&gt;=DG$5),60,0)))</f>
        <v/>
      </c>
      <c r="DH274" s="80" t="str">
        <f>IF(OR($A274="",NOT(ISNUMBER($G274))),"",IF(AND($F274&lt;=DH$6,$G274&gt;=DH$5),IF(DH$5&gt;$N274,5,$K274)*10+IF(AND($F274&gt;=DH$5,$F274&lt;=DH$6),IF(AND($G274&gt;=DH$5,$G274&lt;=DH$6),5,IF($L274=1,2,1)),IF(AND($G274&gt;=DH$5,$G274&lt;=DH$6),IF($M274&gt;0,4,3),0)),IF(AND($D274&lt;=DH$6,$E274&gt;=DH$5),60,0)))</f>
        <v/>
      </c>
      <c r="DI274" s="80" t="str">
        <f>IF(OR($A274="",NOT(ISNUMBER($G274))),"",IF(AND($F274&lt;=DI$6,$G274&gt;=DI$5),IF(DI$5&gt;$N274,5,$K274)*10+IF(AND($F274&gt;=DI$5,$F274&lt;=DI$6),IF(AND($G274&gt;=DI$5,$G274&lt;=DI$6),5,IF($L274=1,2,1)),IF(AND($G274&gt;=DI$5,$G274&lt;=DI$6),IF($M274&gt;0,4,3),0)),IF(AND($D274&lt;=DI$6,$E274&gt;=DI$5),60,0)))</f>
        <v/>
      </c>
      <c r="DJ274" s="80" t="str">
        <f>IF(OR($A274="",NOT(ISNUMBER($G274))),"",IF(AND($F274&lt;=DJ$6,$G274&gt;=DJ$5),IF(DJ$5&gt;$N274,5,$K274)*10+IF(AND($F274&gt;=DJ$5,$F274&lt;=DJ$6),IF(AND($G274&gt;=DJ$5,$G274&lt;=DJ$6),5,IF($L274=1,2,1)),IF(AND($G274&gt;=DJ$5,$G274&lt;=DJ$6),IF($M274&gt;0,4,3),0)),IF(AND($D274&lt;=DJ$6,$E274&gt;=DJ$5),60,0)))</f>
        <v/>
      </c>
      <c r="DK274" s="80" t="str">
        <f>IF(OR($A274="",NOT(ISNUMBER($G274))),"",IF(AND($F274&lt;=DK$6,$G274&gt;=DK$5),IF(DK$5&gt;$N274,5,$K274)*10+IF(AND($F274&gt;=DK$5,$F274&lt;=DK$6),IF(AND($G274&gt;=DK$5,$G274&lt;=DK$6),5,IF($L274=1,2,1)),IF(AND($G274&gt;=DK$5,$G274&lt;=DK$6),IF($M274&gt;0,4,3),0)),IF(AND($D274&lt;=DK$6,$E274&gt;=DK$5),60,0)))</f>
        <v/>
      </c>
      <c r="DL274" s="80" t="str">
        <f>IF(OR($A274="",NOT(ISNUMBER($G274))),"",IF(AND($F274&lt;=DL$6,$G274&gt;=DL$5),IF(DL$5&gt;$N274,5,$K274)*10+IF(AND($F274&gt;=DL$5,$F274&lt;=DL$6),IF(AND($G274&gt;=DL$5,$G274&lt;=DL$6),5,IF($L274=1,2,1)),IF(AND($G274&gt;=DL$5,$G274&lt;=DL$6),IF($M274&gt;0,4,3),0)),IF(AND($D274&lt;=DL$6,$E274&gt;=DL$5),60,0)))</f>
        <v/>
      </c>
      <c r="DM274" s="80" t="str">
        <f>IF(OR($A274="",NOT(ISNUMBER($G274))),"",IF(AND($F274&lt;=DM$6,$G274&gt;=DM$5),IF(DM$5&gt;$N274,5,$K274)*10+IF(AND($F274&gt;=DM$5,$F274&lt;=DM$6),IF(AND($G274&gt;=DM$5,$G274&lt;=DM$6),5,IF($L274=1,2,1)),IF(AND($G274&gt;=DM$5,$G274&lt;=DM$6),IF($M274&gt;0,4,3),0)),IF(AND($D274&lt;=DM$6,$E274&gt;=DM$5),60,0)))</f>
        <v/>
      </c>
      <c r="DN274" s="80" t="str">
        <f>IF(OR($A274="",NOT(ISNUMBER($G274))),"",IF(AND($F274&lt;=DN$6,$G274&gt;=DN$5),IF(DN$5&gt;$N274,5,$K274)*10+IF(AND($F274&gt;=DN$5,$F274&lt;=DN$6),IF(AND($G274&gt;=DN$5,$G274&lt;=DN$6),5,IF($L274=1,2,1)),IF(AND($G274&gt;=DN$5,$G274&lt;=DN$6),IF($M274&gt;0,4,3),0)),IF(AND($D274&lt;=DN$6,$E274&gt;=DN$5),60,0)))</f>
        <v/>
      </c>
      <c r="DO274" s="80" t="str">
        <f>IF(OR($A274="",NOT(ISNUMBER($G274))),"",IF(AND($F274&lt;=DO$6,$G274&gt;=DO$5),IF(DO$5&gt;$N274,5,$K274)*10+IF(AND($F274&gt;=DO$5,$F274&lt;=DO$6),IF(AND($G274&gt;=DO$5,$G274&lt;=DO$6),5,IF($L274=1,2,1)),IF(AND($G274&gt;=DO$5,$G274&lt;=DO$6),IF($M274&gt;0,4,3),0)),IF(AND($D274&lt;=DO$6,$E274&gt;=DO$5),60,0)))</f>
        <v/>
      </c>
      <c r="DP274" s="80" t="str">
        <f>IF(OR($A274="",NOT(ISNUMBER($G274))),"",IF(AND($F274&lt;=DP$6,$G274&gt;=DP$5),IF(DP$5&gt;$N274,5,$K274)*10+IF(AND($F274&gt;=DP$5,$F274&lt;=DP$6),IF(AND($G274&gt;=DP$5,$G274&lt;=DP$6),5,IF($L274=1,2,1)),IF(AND($G274&gt;=DP$5,$G274&lt;=DP$6),IF($M274&gt;0,4,3),0)),IF(AND($D274&lt;=DP$6,$E274&gt;=DP$5),60,0)))</f>
        <v/>
      </c>
      <c r="DQ274" s="80" t="str">
        <f>IF(OR($A274="",NOT(ISNUMBER($G274))),"",IF(AND($F274&lt;=DQ$6,$G274&gt;=DQ$5),IF(DQ$5&gt;$N274,5,$K274)*10+IF(AND($F274&gt;=DQ$5,$F274&lt;=DQ$6),IF(AND($G274&gt;=DQ$5,$G274&lt;=DQ$6),5,IF($L274=1,2,1)),IF(AND($G274&gt;=DQ$5,$G274&lt;=DQ$6),IF($M274&gt;0,4,3),0)),IF(AND($D274&lt;=DQ$6,$E274&gt;=DQ$5),60,0)))</f>
        <v/>
      </c>
      <c r="DR274" s="80" t="str">
        <f>IF(OR($A274="",NOT(ISNUMBER($G274))),"",IF(AND($F274&lt;=DR$6,$G274&gt;=DR$5),IF(DR$5&gt;$N274,5,$K274)*10+IF(AND($F274&gt;=DR$5,$F274&lt;=DR$6),IF(AND($G274&gt;=DR$5,$G274&lt;=DR$6),5,IF($L274=1,2,1)),IF(AND($G274&gt;=DR$5,$G274&lt;=DR$6),IF($M274&gt;0,4,3),0)),IF(AND($D274&lt;=DR$6,$E274&gt;=DR$5),60,0)))</f>
        <v/>
      </c>
      <c r="DS274" s="80" t="str">
        <f>IF(OR($A274="",NOT(ISNUMBER($G274))),"",IF(AND($F274&lt;=DS$6,$G274&gt;=DS$5),IF(DS$5&gt;$N274,5,$K274)*10+IF(AND($F274&gt;=DS$5,$F274&lt;=DS$6),IF(AND($G274&gt;=DS$5,$G274&lt;=DS$6),5,IF($L274=1,2,1)),IF(AND($G274&gt;=DS$5,$G274&lt;=DS$6),IF($M274&gt;0,4,3),0)),IF(AND($D274&lt;=DS$6,$E274&gt;=DS$5),60,0)))</f>
        <v/>
      </c>
      <c r="DT274" s="80" t="str">
        <f>IF(OR($A274="",NOT(ISNUMBER($G274))),"",IF(AND($F274&lt;=DT$6,$G274&gt;=DT$5),IF(DT$5&gt;$N274,5,$K274)*10+IF(AND($F274&gt;=DT$5,$F274&lt;=DT$6),IF(AND($G274&gt;=DT$5,$G274&lt;=DT$6),5,IF($L274=1,2,1)),IF(AND($G274&gt;=DT$5,$G274&lt;=DT$6),IF($M274&gt;0,4,3),0)),IF(AND($D274&lt;=DT$6,$E274&gt;=DT$5),60,0)))</f>
        <v/>
      </c>
      <c r="DU274" s="80" t="str">
        <f>IF(OR($A274="",NOT(ISNUMBER($G274))),"",IF(AND($F274&lt;=DU$6,$G274&gt;=DU$5),IF(DU$5&gt;$N274,5,$K274)*10+IF(AND($F274&gt;=DU$5,$F274&lt;=DU$6),IF(AND($G274&gt;=DU$5,$G274&lt;=DU$6),5,IF($L274=1,2,1)),IF(AND($G274&gt;=DU$5,$G274&lt;=DU$6),IF($M274&gt;0,4,3),0)),IF(AND($D274&lt;=DU$6,$E274&gt;=DU$5),60,0)))</f>
        <v/>
      </c>
      <c r="DV274" s="80" t="str">
        <f>IF(OR($A274="",NOT(ISNUMBER($G274))),"",IF(AND($F274&lt;=DV$6,$G274&gt;=DV$5),IF(DV$5&gt;$N274,5,$K274)*10+IF(AND($F274&gt;=DV$5,$F274&lt;=DV$6),IF(AND($G274&gt;=DV$5,$G274&lt;=DV$6),5,IF($L274=1,2,1)),IF(AND($G274&gt;=DV$5,$G274&lt;=DV$6),IF($M274&gt;0,4,3),0)),IF(AND($D274&lt;=DV$6,$E274&gt;=DV$5),60,0)))</f>
        <v/>
      </c>
      <c r="DW274" s="80" t="str">
        <f>IF(OR($A274="",NOT(ISNUMBER($G274))),"",IF(AND($F274&lt;=DW$6,$G274&gt;=DW$5),IF(DW$5&gt;$N274,5,$K274)*10+IF(AND($F274&gt;=DW$5,$F274&lt;=DW$6),IF(AND($G274&gt;=DW$5,$G274&lt;=DW$6),5,IF($L274=1,2,1)),IF(AND($G274&gt;=DW$5,$G274&lt;=DW$6),IF($M274&gt;0,4,3),0)),IF(AND($D274&lt;=DW$6,$E274&gt;=DW$5),60,0)))</f>
        <v/>
      </c>
      <c r="DX274" s="80" t="str">
        <f>IF(OR($A274="",NOT(ISNUMBER($G274))),"",IF(AND($F274&lt;=DX$6,$G274&gt;=DX$5),IF(DX$5&gt;$N274,5,$K274)*10+IF(AND($F274&gt;=DX$5,$F274&lt;=DX$6),IF(AND($G274&gt;=DX$5,$G274&lt;=DX$6),5,IF($L274=1,2,1)),IF(AND($G274&gt;=DX$5,$G274&lt;=DX$6),IF($M274&gt;0,4,3),0)),IF(AND($D274&lt;=DX$6,$E274&gt;=DX$5),60,0)))</f>
        <v/>
      </c>
      <c r="DY274" s="80" t="str">
        <f>IF(OR($A274="",NOT(ISNUMBER($G274))),"",IF(AND($F274&lt;=DY$6,$G274&gt;=DY$5),IF(DY$5&gt;$N274,5,$K274)*10+IF(AND($F274&gt;=DY$5,$F274&lt;=DY$6),IF(AND($G274&gt;=DY$5,$G274&lt;=DY$6),5,IF($L274=1,2,1)),IF(AND($G274&gt;=DY$5,$G274&lt;=DY$6),IF($M274&gt;0,4,3),0)),IF(AND($D274&lt;=DY$6,$E274&gt;=DY$5),60,0)))</f>
        <v/>
      </c>
      <c r="DZ274" s="80" t="str">
        <f>IF(OR($A274="",NOT(ISNUMBER($G274))),"",IF(AND($F274&lt;=DZ$6,$G274&gt;=DZ$5),IF(DZ$5&gt;$N274,5,$K274)*10+IF(AND($F274&gt;=DZ$5,$F274&lt;=DZ$6),IF(AND($G274&gt;=DZ$5,$G274&lt;=DZ$6),5,IF($L274=1,2,1)),IF(AND($G274&gt;=DZ$5,$G274&lt;=DZ$6),IF($M274&gt;0,4,3),0)),IF(AND($D274&lt;=DZ$6,$E274&gt;=DZ$5),60,0)))</f>
        <v/>
      </c>
      <c r="EA274" s="80" t="str">
        <f>IF(OR($A274="",NOT(ISNUMBER($G274))),"",IF(AND($F274&lt;=EA$6,$G274&gt;=EA$5),IF(EA$5&gt;$N274,5,$K274)*10+IF(AND($F274&gt;=EA$5,$F274&lt;=EA$6),IF(AND($G274&gt;=EA$5,$G274&lt;=EA$6),5,IF($L274=1,2,1)),IF(AND($G274&gt;=EA$5,$G274&lt;=EA$6),IF($M274&gt;0,4,3),0)),IF(AND($D274&lt;=EA$6,$E274&gt;=EA$5),60,0)))</f>
        <v/>
      </c>
      <c r="EB274" s="80" t="str">
        <f>IF(OR($A274="",NOT(ISNUMBER($G274))),"",IF(AND($F274&lt;=EB$6,$G274&gt;=EB$5),IF(EB$5&gt;$N274,5,$K274)*10+IF(AND($F274&gt;=EB$5,$F274&lt;=EB$6),IF(AND($G274&gt;=EB$5,$G274&lt;=EB$6),5,IF($L274=1,2,1)),IF(AND($G274&gt;=EB$5,$G274&lt;=EB$6),IF($M274&gt;0,4,3),0)),IF(AND($D274&lt;=EB$6,$E274&gt;=EB$5),60,0)))</f>
        <v/>
      </c>
      <c r="EC274" s="80" t="str">
        <f>IF(OR($A274="",NOT(ISNUMBER($G274))),"",IF(AND($F274&lt;=EC$6,$G274&gt;=EC$5),IF(EC$5&gt;$N274,5,$K274)*10+IF(AND($F274&gt;=EC$5,$F274&lt;=EC$6),IF(AND($G274&gt;=EC$5,$G274&lt;=EC$6),5,IF($L274=1,2,1)),IF(AND($G274&gt;=EC$5,$G274&lt;=EC$6),IF($M274&gt;0,4,3),0)),IF(AND($D274&lt;=EC$6,$E274&gt;=EC$5),60,0)))</f>
        <v/>
      </c>
      <c r="ED274" s="80" t="str">
        <f>IF(OR($A274="",NOT(ISNUMBER($G274))),"",IF(AND($F274&lt;=ED$6,$G274&gt;=ED$5),IF(ED$5&gt;$N274,5,$K274)*10+IF(AND($F274&gt;=ED$5,$F274&lt;=ED$6),IF(AND($G274&gt;=ED$5,$G274&lt;=ED$6),5,IF($L274=1,2,1)),IF(AND($G274&gt;=ED$5,$G274&lt;=ED$6),IF($M274&gt;0,4,3),0)),IF(AND($D274&lt;=ED$6,$E274&gt;=ED$5),60,0)))</f>
        <v/>
      </c>
    </row>
    <row r="275" ht="18" customHeight="1">
      <c r="A275" s="52" t="str">
        <f>IF(Tasks!$B275="","",Tasks!$A275)</f>
        <v/>
      </c>
      <c r="B275" s="78" t="str">
        <f>IF(Tasks!$B275="","",Tasks!$B275)</f>
        <v/>
      </c>
      <c r="C275" s="25" t="str">
        <f>IF($B275="","",IF(AND(Tasks!$D275="",Tasks!$G275=""),"-",IF(Tasks!$D275="","",Tasks!$D275&amp;IF(OR(Tasks!$E275="",Tasks!$E275="FS"),IF(N(Tasks!$F275)=0,"","FS"),Tasks!$E275)&amp;IF(N(Tasks!$F275)=0,"",IF(Tasks!$F275&gt;0,"+","")&amp;Tasks!$F275))&amp;IF(AND(Tasks!$D275&lt;&gt;"",Tasks!$G275&lt;&gt;""),", ","")&amp;IF(Tasks!$G275="","",Tasks!$G275&amp;IF(OR(Tasks!$H275="",Tasks!$H275="FS"),IF(N(Tasks!$I275)=0,"","FS"),Tasks!$H275)&amp;IF(N(Tasks!$I275)=0,"",IF(Tasks!$I275&gt;0,"+","")&amp;Tasks!$I275))))</f>
        <v/>
      </c>
      <c r="D275" s="51" t="str">
        <f>IF(OR($B275="",Tasks!$Q275=""),"",Tasks!$Q275)</f>
        <v/>
      </c>
      <c r="E275" s="51" t="str">
        <f>IF(OR($B275="",Tasks!$R275=""),"",Tasks!$R275)</f>
        <v/>
      </c>
      <c r="F275" s="51" t="str">
        <f>IF(OR($B275="",Tasks!$S275=""),"",Tasks!$S275)</f>
        <v/>
      </c>
      <c r="G275" s="51" t="str">
        <f>IF(OR($B275="",Tasks!$T275=""),"",Tasks!$T275)</f>
        <v/>
      </c>
      <c r="H275" s="52" t="str">
        <f>IF($B275="","",Tasks!$AE275)</f>
        <v/>
      </c>
      <c r="I275" s="79" t="str">
        <f>IF($B275="","",Tasks!$AF275)</f>
        <v/>
      </c>
      <c r="J275" s="53" t="str">
        <f>IF(OR($B275="",Tasks!$V275=""),"",Tasks!$V275)</f>
        <v/>
      </c>
      <c r="K275" s="52" t="str">
        <f>IF($B275="","",Tasks!$AA275)</f>
        <v/>
      </c>
      <c r="L275" s="52" t="str">
        <f>IF($B275="","",Tasks!$AB275)</f>
        <v/>
      </c>
      <c r="M275" s="52" t="str">
        <f>IF($B275="","",Tasks!$Z275)</f>
        <v/>
      </c>
      <c r="N275" s="52" t="str">
        <f>IF(OR($B275="",Tasks!$AG275=""),"",Tasks!$AG275)</f>
        <v/>
      </c>
      <c r="O275" s="80" t="str">
        <f>IF(OR($A275="",NOT(ISNUMBER($G275))),"",IF(AND($F275&lt;=O$6,$G275&gt;=O$5),IF(O$5&gt;$N275,5,$K275)*10+IF(AND($F275&gt;=O$5,$F275&lt;=O$6),IF(AND($G275&gt;=O$5,$G275&lt;=O$6),5,IF($L275=1,2,1)),IF(AND($G275&gt;=O$5,$G275&lt;=O$6),IF($M275&gt;0,4,3),0)),IF(AND($D275&lt;=O$6,$E275&gt;=O$5),60,0)))</f>
        <v/>
      </c>
      <c r="P275" s="80" t="str">
        <f>IF(OR($A275="",NOT(ISNUMBER($G275))),"",IF(AND($F275&lt;=P$6,$G275&gt;=P$5),IF(P$5&gt;$N275,5,$K275)*10+IF(AND($F275&gt;=P$5,$F275&lt;=P$6),IF(AND($G275&gt;=P$5,$G275&lt;=P$6),5,IF($L275=1,2,1)),IF(AND($G275&gt;=P$5,$G275&lt;=P$6),IF($M275&gt;0,4,3),0)),IF(AND($D275&lt;=P$6,$E275&gt;=P$5),60,0)))</f>
        <v/>
      </c>
      <c r="Q275" s="80" t="str">
        <f>IF(OR($A275="",NOT(ISNUMBER($G275))),"",IF(AND($F275&lt;=Q$6,$G275&gt;=Q$5),IF(Q$5&gt;$N275,5,$K275)*10+IF(AND($F275&gt;=Q$5,$F275&lt;=Q$6),IF(AND($G275&gt;=Q$5,$G275&lt;=Q$6),5,IF($L275=1,2,1)),IF(AND($G275&gt;=Q$5,$G275&lt;=Q$6),IF($M275&gt;0,4,3),0)),IF(AND($D275&lt;=Q$6,$E275&gt;=Q$5),60,0)))</f>
        <v/>
      </c>
      <c r="R275" s="80" t="str">
        <f>IF(OR($A275="",NOT(ISNUMBER($G275))),"",IF(AND($F275&lt;=R$6,$G275&gt;=R$5),IF(R$5&gt;$N275,5,$K275)*10+IF(AND($F275&gt;=R$5,$F275&lt;=R$6),IF(AND($G275&gt;=R$5,$G275&lt;=R$6),5,IF($L275=1,2,1)),IF(AND($G275&gt;=R$5,$G275&lt;=R$6),IF($M275&gt;0,4,3),0)),IF(AND($D275&lt;=R$6,$E275&gt;=R$5),60,0)))</f>
        <v/>
      </c>
      <c r="S275" s="80" t="str">
        <f>IF(OR($A275="",NOT(ISNUMBER($G275))),"",IF(AND($F275&lt;=S$6,$G275&gt;=S$5),IF(S$5&gt;$N275,5,$K275)*10+IF(AND($F275&gt;=S$5,$F275&lt;=S$6),IF(AND($G275&gt;=S$5,$G275&lt;=S$6),5,IF($L275=1,2,1)),IF(AND($G275&gt;=S$5,$G275&lt;=S$6),IF($M275&gt;0,4,3),0)),IF(AND($D275&lt;=S$6,$E275&gt;=S$5),60,0)))</f>
        <v/>
      </c>
      <c r="T275" s="80" t="str">
        <f>IF(OR($A275="",NOT(ISNUMBER($G275))),"",IF(AND($F275&lt;=T$6,$G275&gt;=T$5),IF(T$5&gt;$N275,5,$K275)*10+IF(AND($F275&gt;=T$5,$F275&lt;=T$6),IF(AND($G275&gt;=T$5,$G275&lt;=T$6),5,IF($L275=1,2,1)),IF(AND($G275&gt;=T$5,$G275&lt;=T$6),IF($M275&gt;0,4,3),0)),IF(AND($D275&lt;=T$6,$E275&gt;=T$5),60,0)))</f>
        <v/>
      </c>
      <c r="U275" s="80" t="str">
        <f>IF(OR($A275="",NOT(ISNUMBER($G275))),"",IF(AND($F275&lt;=U$6,$G275&gt;=U$5),IF(U$5&gt;$N275,5,$K275)*10+IF(AND($F275&gt;=U$5,$F275&lt;=U$6),IF(AND($G275&gt;=U$5,$G275&lt;=U$6),5,IF($L275=1,2,1)),IF(AND($G275&gt;=U$5,$G275&lt;=U$6),IF($M275&gt;0,4,3),0)),IF(AND($D275&lt;=U$6,$E275&gt;=U$5),60,0)))</f>
        <v/>
      </c>
      <c r="V275" s="80" t="str">
        <f>IF(OR($A275="",NOT(ISNUMBER($G275))),"",IF(AND($F275&lt;=V$6,$G275&gt;=V$5),IF(V$5&gt;$N275,5,$K275)*10+IF(AND($F275&gt;=V$5,$F275&lt;=V$6),IF(AND($G275&gt;=V$5,$G275&lt;=V$6),5,IF($L275=1,2,1)),IF(AND($G275&gt;=V$5,$G275&lt;=V$6),IF($M275&gt;0,4,3),0)),IF(AND($D275&lt;=V$6,$E275&gt;=V$5),60,0)))</f>
        <v/>
      </c>
      <c r="W275" s="80" t="str">
        <f>IF(OR($A275="",NOT(ISNUMBER($G275))),"",IF(AND($F275&lt;=W$6,$G275&gt;=W$5),IF(W$5&gt;$N275,5,$K275)*10+IF(AND($F275&gt;=W$5,$F275&lt;=W$6),IF(AND($G275&gt;=W$5,$G275&lt;=W$6),5,IF($L275=1,2,1)),IF(AND($G275&gt;=W$5,$G275&lt;=W$6),IF($M275&gt;0,4,3),0)),IF(AND($D275&lt;=W$6,$E275&gt;=W$5),60,0)))</f>
        <v/>
      </c>
      <c r="X275" s="80" t="str">
        <f>IF(OR($A275="",NOT(ISNUMBER($G275))),"",IF(AND($F275&lt;=X$6,$G275&gt;=X$5),IF(X$5&gt;$N275,5,$K275)*10+IF(AND($F275&gt;=X$5,$F275&lt;=X$6),IF(AND($G275&gt;=X$5,$G275&lt;=X$6),5,IF($L275=1,2,1)),IF(AND($G275&gt;=X$5,$G275&lt;=X$6),IF($M275&gt;0,4,3),0)),IF(AND($D275&lt;=X$6,$E275&gt;=X$5),60,0)))</f>
        <v/>
      </c>
      <c r="Y275" s="80" t="str">
        <f>IF(OR($A275="",NOT(ISNUMBER($G275))),"",IF(AND($F275&lt;=Y$6,$G275&gt;=Y$5),IF(Y$5&gt;$N275,5,$K275)*10+IF(AND($F275&gt;=Y$5,$F275&lt;=Y$6),IF(AND($G275&gt;=Y$5,$G275&lt;=Y$6),5,IF($L275=1,2,1)),IF(AND($G275&gt;=Y$5,$G275&lt;=Y$6),IF($M275&gt;0,4,3),0)),IF(AND($D275&lt;=Y$6,$E275&gt;=Y$5),60,0)))</f>
        <v/>
      </c>
      <c r="Z275" s="80" t="str">
        <f>IF(OR($A275="",NOT(ISNUMBER($G275))),"",IF(AND($F275&lt;=Z$6,$G275&gt;=Z$5),IF(Z$5&gt;$N275,5,$K275)*10+IF(AND($F275&gt;=Z$5,$F275&lt;=Z$6),IF(AND($G275&gt;=Z$5,$G275&lt;=Z$6),5,IF($L275=1,2,1)),IF(AND($G275&gt;=Z$5,$G275&lt;=Z$6),IF($M275&gt;0,4,3),0)),IF(AND($D275&lt;=Z$6,$E275&gt;=Z$5),60,0)))</f>
        <v/>
      </c>
      <c r="AA275" s="80" t="str">
        <f>IF(OR($A275="",NOT(ISNUMBER($G275))),"",IF(AND($F275&lt;=AA$6,$G275&gt;=AA$5),IF(AA$5&gt;$N275,5,$K275)*10+IF(AND($F275&gt;=AA$5,$F275&lt;=AA$6),IF(AND($G275&gt;=AA$5,$G275&lt;=AA$6),5,IF($L275=1,2,1)),IF(AND($G275&gt;=AA$5,$G275&lt;=AA$6),IF($M275&gt;0,4,3),0)),IF(AND($D275&lt;=AA$6,$E275&gt;=AA$5),60,0)))</f>
        <v/>
      </c>
      <c r="AB275" s="80" t="str">
        <f>IF(OR($A275="",NOT(ISNUMBER($G275))),"",IF(AND($F275&lt;=AB$6,$G275&gt;=AB$5),IF(AB$5&gt;$N275,5,$K275)*10+IF(AND($F275&gt;=AB$5,$F275&lt;=AB$6),IF(AND($G275&gt;=AB$5,$G275&lt;=AB$6),5,IF($L275=1,2,1)),IF(AND($G275&gt;=AB$5,$G275&lt;=AB$6),IF($M275&gt;0,4,3),0)),IF(AND($D275&lt;=AB$6,$E275&gt;=AB$5),60,0)))</f>
        <v/>
      </c>
      <c r="AC275" s="80" t="str">
        <f>IF(OR($A275="",NOT(ISNUMBER($G275))),"",IF(AND($F275&lt;=AC$6,$G275&gt;=AC$5),IF(AC$5&gt;$N275,5,$K275)*10+IF(AND($F275&gt;=AC$5,$F275&lt;=AC$6),IF(AND($G275&gt;=AC$5,$G275&lt;=AC$6),5,IF($L275=1,2,1)),IF(AND($G275&gt;=AC$5,$G275&lt;=AC$6),IF($M275&gt;0,4,3),0)),IF(AND($D275&lt;=AC$6,$E275&gt;=AC$5),60,0)))</f>
        <v/>
      </c>
      <c r="AD275" s="80" t="str">
        <f>IF(OR($A275="",NOT(ISNUMBER($G275))),"",IF(AND($F275&lt;=AD$6,$G275&gt;=AD$5),IF(AD$5&gt;$N275,5,$K275)*10+IF(AND($F275&gt;=AD$5,$F275&lt;=AD$6),IF(AND($G275&gt;=AD$5,$G275&lt;=AD$6),5,IF($L275=1,2,1)),IF(AND($G275&gt;=AD$5,$G275&lt;=AD$6),IF($M275&gt;0,4,3),0)),IF(AND($D275&lt;=AD$6,$E275&gt;=AD$5),60,0)))</f>
        <v/>
      </c>
      <c r="AE275" s="80" t="str">
        <f>IF(OR($A275="",NOT(ISNUMBER($G275))),"",IF(AND($F275&lt;=AE$6,$G275&gt;=AE$5),IF(AE$5&gt;$N275,5,$K275)*10+IF(AND($F275&gt;=AE$5,$F275&lt;=AE$6),IF(AND($G275&gt;=AE$5,$G275&lt;=AE$6),5,IF($L275=1,2,1)),IF(AND($G275&gt;=AE$5,$G275&lt;=AE$6),IF($M275&gt;0,4,3),0)),IF(AND($D275&lt;=AE$6,$E275&gt;=AE$5),60,0)))</f>
        <v/>
      </c>
      <c r="AF275" s="80" t="str">
        <f>IF(OR($A275="",NOT(ISNUMBER($G275))),"",IF(AND($F275&lt;=AF$6,$G275&gt;=AF$5),IF(AF$5&gt;$N275,5,$K275)*10+IF(AND($F275&gt;=AF$5,$F275&lt;=AF$6),IF(AND($G275&gt;=AF$5,$G275&lt;=AF$6),5,IF($L275=1,2,1)),IF(AND($G275&gt;=AF$5,$G275&lt;=AF$6),IF($M275&gt;0,4,3),0)),IF(AND($D275&lt;=AF$6,$E275&gt;=AF$5),60,0)))</f>
        <v/>
      </c>
      <c r="AG275" s="80" t="str">
        <f>IF(OR($A275="",NOT(ISNUMBER($G275))),"",IF(AND($F275&lt;=AG$6,$G275&gt;=AG$5),IF(AG$5&gt;$N275,5,$K275)*10+IF(AND($F275&gt;=AG$5,$F275&lt;=AG$6),IF(AND($G275&gt;=AG$5,$G275&lt;=AG$6),5,IF($L275=1,2,1)),IF(AND($G275&gt;=AG$5,$G275&lt;=AG$6),IF($M275&gt;0,4,3),0)),IF(AND($D275&lt;=AG$6,$E275&gt;=AG$5),60,0)))</f>
        <v/>
      </c>
      <c r="AH275" s="80" t="str">
        <f>IF(OR($A275="",NOT(ISNUMBER($G275))),"",IF(AND($F275&lt;=AH$6,$G275&gt;=AH$5),IF(AH$5&gt;$N275,5,$K275)*10+IF(AND($F275&gt;=AH$5,$F275&lt;=AH$6),IF(AND($G275&gt;=AH$5,$G275&lt;=AH$6),5,IF($L275=1,2,1)),IF(AND($G275&gt;=AH$5,$G275&lt;=AH$6),IF($M275&gt;0,4,3),0)),IF(AND($D275&lt;=AH$6,$E275&gt;=AH$5),60,0)))</f>
        <v/>
      </c>
      <c r="AI275" s="80" t="str">
        <f>IF(OR($A275="",NOT(ISNUMBER($G275))),"",IF(AND($F275&lt;=AI$6,$G275&gt;=AI$5),IF(AI$5&gt;$N275,5,$K275)*10+IF(AND($F275&gt;=AI$5,$F275&lt;=AI$6),IF(AND($G275&gt;=AI$5,$G275&lt;=AI$6),5,IF($L275=1,2,1)),IF(AND($G275&gt;=AI$5,$G275&lt;=AI$6),IF($M275&gt;0,4,3),0)),IF(AND($D275&lt;=AI$6,$E275&gt;=AI$5),60,0)))</f>
        <v/>
      </c>
      <c r="AJ275" s="80" t="str">
        <f>IF(OR($A275="",NOT(ISNUMBER($G275))),"",IF(AND($F275&lt;=AJ$6,$G275&gt;=AJ$5),IF(AJ$5&gt;$N275,5,$K275)*10+IF(AND($F275&gt;=AJ$5,$F275&lt;=AJ$6),IF(AND($G275&gt;=AJ$5,$G275&lt;=AJ$6),5,IF($L275=1,2,1)),IF(AND($G275&gt;=AJ$5,$G275&lt;=AJ$6),IF($M275&gt;0,4,3),0)),IF(AND($D275&lt;=AJ$6,$E275&gt;=AJ$5),60,0)))</f>
        <v/>
      </c>
      <c r="AK275" s="80" t="str">
        <f>IF(OR($A275="",NOT(ISNUMBER($G275))),"",IF(AND($F275&lt;=AK$6,$G275&gt;=AK$5),IF(AK$5&gt;$N275,5,$K275)*10+IF(AND($F275&gt;=AK$5,$F275&lt;=AK$6),IF(AND($G275&gt;=AK$5,$G275&lt;=AK$6),5,IF($L275=1,2,1)),IF(AND($G275&gt;=AK$5,$G275&lt;=AK$6),IF($M275&gt;0,4,3),0)),IF(AND($D275&lt;=AK$6,$E275&gt;=AK$5),60,0)))</f>
        <v/>
      </c>
      <c r="AL275" s="80" t="str">
        <f>IF(OR($A275="",NOT(ISNUMBER($G275))),"",IF(AND($F275&lt;=AL$6,$G275&gt;=AL$5),IF(AL$5&gt;$N275,5,$K275)*10+IF(AND($F275&gt;=AL$5,$F275&lt;=AL$6),IF(AND($G275&gt;=AL$5,$G275&lt;=AL$6),5,IF($L275=1,2,1)),IF(AND($G275&gt;=AL$5,$G275&lt;=AL$6),IF($M275&gt;0,4,3),0)),IF(AND($D275&lt;=AL$6,$E275&gt;=AL$5),60,0)))</f>
        <v/>
      </c>
      <c r="AM275" s="80" t="str">
        <f>IF(OR($A275="",NOT(ISNUMBER($G275))),"",IF(AND($F275&lt;=AM$6,$G275&gt;=AM$5),IF(AM$5&gt;$N275,5,$K275)*10+IF(AND($F275&gt;=AM$5,$F275&lt;=AM$6),IF(AND($G275&gt;=AM$5,$G275&lt;=AM$6),5,IF($L275=1,2,1)),IF(AND($G275&gt;=AM$5,$G275&lt;=AM$6),IF($M275&gt;0,4,3),0)),IF(AND($D275&lt;=AM$6,$E275&gt;=AM$5),60,0)))</f>
        <v/>
      </c>
      <c r="AN275" s="80" t="str">
        <f>IF(OR($A275="",NOT(ISNUMBER($G275))),"",IF(AND($F275&lt;=AN$6,$G275&gt;=AN$5),IF(AN$5&gt;$N275,5,$K275)*10+IF(AND($F275&gt;=AN$5,$F275&lt;=AN$6),IF(AND($G275&gt;=AN$5,$G275&lt;=AN$6),5,IF($L275=1,2,1)),IF(AND($G275&gt;=AN$5,$G275&lt;=AN$6),IF($M275&gt;0,4,3),0)),IF(AND($D275&lt;=AN$6,$E275&gt;=AN$5),60,0)))</f>
        <v/>
      </c>
      <c r="AO275" s="80" t="str">
        <f>IF(OR($A275="",NOT(ISNUMBER($G275))),"",IF(AND($F275&lt;=AO$6,$G275&gt;=AO$5),IF(AO$5&gt;$N275,5,$K275)*10+IF(AND($F275&gt;=AO$5,$F275&lt;=AO$6),IF(AND($G275&gt;=AO$5,$G275&lt;=AO$6),5,IF($L275=1,2,1)),IF(AND($G275&gt;=AO$5,$G275&lt;=AO$6),IF($M275&gt;0,4,3),0)),IF(AND($D275&lt;=AO$6,$E275&gt;=AO$5),60,0)))</f>
        <v/>
      </c>
      <c r="AP275" s="80" t="str">
        <f>IF(OR($A275="",NOT(ISNUMBER($G275))),"",IF(AND($F275&lt;=AP$6,$G275&gt;=AP$5),IF(AP$5&gt;$N275,5,$K275)*10+IF(AND($F275&gt;=AP$5,$F275&lt;=AP$6),IF(AND($G275&gt;=AP$5,$G275&lt;=AP$6),5,IF($L275=1,2,1)),IF(AND($G275&gt;=AP$5,$G275&lt;=AP$6),IF($M275&gt;0,4,3),0)),IF(AND($D275&lt;=AP$6,$E275&gt;=AP$5),60,0)))</f>
        <v/>
      </c>
      <c r="AQ275" s="80" t="str">
        <f>IF(OR($A275="",NOT(ISNUMBER($G275))),"",IF(AND($F275&lt;=AQ$6,$G275&gt;=AQ$5),IF(AQ$5&gt;$N275,5,$K275)*10+IF(AND($F275&gt;=AQ$5,$F275&lt;=AQ$6),IF(AND($G275&gt;=AQ$5,$G275&lt;=AQ$6),5,IF($L275=1,2,1)),IF(AND($G275&gt;=AQ$5,$G275&lt;=AQ$6),IF($M275&gt;0,4,3),0)),IF(AND($D275&lt;=AQ$6,$E275&gt;=AQ$5),60,0)))</f>
        <v/>
      </c>
      <c r="AR275" s="80" t="str">
        <f>IF(OR($A275="",NOT(ISNUMBER($G275))),"",IF(AND($F275&lt;=AR$6,$G275&gt;=AR$5),IF(AR$5&gt;$N275,5,$K275)*10+IF(AND($F275&gt;=AR$5,$F275&lt;=AR$6),IF(AND($G275&gt;=AR$5,$G275&lt;=AR$6),5,IF($L275=1,2,1)),IF(AND($G275&gt;=AR$5,$G275&lt;=AR$6),IF($M275&gt;0,4,3),0)),IF(AND($D275&lt;=AR$6,$E275&gt;=AR$5),60,0)))</f>
        <v/>
      </c>
      <c r="AS275" s="80" t="str">
        <f>IF(OR($A275="",NOT(ISNUMBER($G275))),"",IF(AND($F275&lt;=AS$6,$G275&gt;=AS$5),IF(AS$5&gt;$N275,5,$K275)*10+IF(AND($F275&gt;=AS$5,$F275&lt;=AS$6),IF(AND($G275&gt;=AS$5,$G275&lt;=AS$6),5,IF($L275=1,2,1)),IF(AND($G275&gt;=AS$5,$G275&lt;=AS$6),IF($M275&gt;0,4,3),0)),IF(AND($D275&lt;=AS$6,$E275&gt;=AS$5),60,0)))</f>
        <v/>
      </c>
      <c r="AT275" s="80" t="str">
        <f>IF(OR($A275="",NOT(ISNUMBER($G275))),"",IF(AND($F275&lt;=AT$6,$G275&gt;=AT$5),IF(AT$5&gt;$N275,5,$K275)*10+IF(AND($F275&gt;=AT$5,$F275&lt;=AT$6),IF(AND($G275&gt;=AT$5,$G275&lt;=AT$6),5,IF($L275=1,2,1)),IF(AND($G275&gt;=AT$5,$G275&lt;=AT$6),IF($M275&gt;0,4,3),0)),IF(AND($D275&lt;=AT$6,$E275&gt;=AT$5),60,0)))</f>
        <v/>
      </c>
      <c r="AU275" s="80" t="str">
        <f>IF(OR($A275="",NOT(ISNUMBER($G275))),"",IF(AND($F275&lt;=AU$6,$G275&gt;=AU$5),IF(AU$5&gt;$N275,5,$K275)*10+IF(AND($F275&gt;=AU$5,$F275&lt;=AU$6),IF(AND($G275&gt;=AU$5,$G275&lt;=AU$6),5,IF($L275=1,2,1)),IF(AND($G275&gt;=AU$5,$G275&lt;=AU$6),IF($M275&gt;0,4,3),0)),IF(AND($D275&lt;=AU$6,$E275&gt;=AU$5),60,0)))</f>
        <v/>
      </c>
      <c r="AV275" s="80" t="str">
        <f>IF(OR($A275="",NOT(ISNUMBER($G275))),"",IF(AND($F275&lt;=AV$6,$G275&gt;=AV$5),IF(AV$5&gt;$N275,5,$K275)*10+IF(AND($F275&gt;=AV$5,$F275&lt;=AV$6),IF(AND($G275&gt;=AV$5,$G275&lt;=AV$6),5,IF($L275=1,2,1)),IF(AND($G275&gt;=AV$5,$G275&lt;=AV$6),IF($M275&gt;0,4,3),0)),IF(AND($D275&lt;=AV$6,$E275&gt;=AV$5),60,0)))</f>
        <v/>
      </c>
      <c r="AW275" s="80" t="str">
        <f>IF(OR($A275="",NOT(ISNUMBER($G275))),"",IF(AND($F275&lt;=AW$6,$G275&gt;=AW$5),IF(AW$5&gt;$N275,5,$K275)*10+IF(AND($F275&gt;=AW$5,$F275&lt;=AW$6),IF(AND($G275&gt;=AW$5,$G275&lt;=AW$6),5,IF($L275=1,2,1)),IF(AND($G275&gt;=AW$5,$G275&lt;=AW$6),IF($M275&gt;0,4,3),0)),IF(AND($D275&lt;=AW$6,$E275&gt;=AW$5),60,0)))</f>
        <v/>
      </c>
      <c r="AX275" s="80" t="str">
        <f>IF(OR($A275="",NOT(ISNUMBER($G275))),"",IF(AND($F275&lt;=AX$6,$G275&gt;=AX$5),IF(AX$5&gt;$N275,5,$K275)*10+IF(AND($F275&gt;=AX$5,$F275&lt;=AX$6),IF(AND($G275&gt;=AX$5,$G275&lt;=AX$6),5,IF($L275=1,2,1)),IF(AND($G275&gt;=AX$5,$G275&lt;=AX$6),IF($M275&gt;0,4,3),0)),IF(AND($D275&lt;=AX$6,$E275&gt;=AX$5),60,0)))</f>
        <v/>
      </c>
      <c r="AY275" s="80" t="str">
        <f>IF(OR($A275="",NOT(ISNUMBER($G275))),"",IF(AND($F275&lt;=AY$6,$G275&gt;=AY$5),IF(AY$5&gt;$N275,5,$K275)*10+IF(AND($F275&gt;=AY$5,$F275&lt;=AY$6),IF(AND($G275&gt;=AY$5,$G275&lt;=AY$6),5,IF($L275=1,2,1)),IF(AND($G275&gt;=AY$5,$G275&lt;=AY$6),IF($M275&gt;0,4,3),0)),IF(AND($D275&lt;=AY$6,$E275&gt;=AY$5),60,0)))</f>
        <v/>
      </c>
      <c r="AZ275" s="80" t="str">
        <f>IF(OR($A275="",NOT(ISNUMBER($G275))),"",IF(AND($F275&lt;=AZ$6,$G275&gt;=AZ$5),IF(AZ$5&gt;$N275,5,$K275)*10+IF(AND($F275&gt;=AZ$5,$F275&lt;=AZ$6),IF(AND($G275&gt;=AZ$5,$G275&lt;=AZ$6),5,IF($L275=1,2,1)),IF(AND($G275&gt;=AZ$5,$G275&lt;=AZ$6),IF($M275&gt;0,4,3),0)),IF(AND($D275&lt;=AZ$6,$E275&gt;=AZ$5),60,0)))</f>
        <v/>
      </c>
      <c r="BA275" s="80" t="str">
        <f>IF(OR($A275="",NOT(ISNUMBER($G275))),"",IF(AND($F275&lt;=BA$6,$G275&gt;=BA$5),IF(BA$5&gt;$N275,5,$K275)*10+IF(AND($F275&gt;=BA$5,$F275&lt;=BA$6),IF(AND($G275&gt;=BA$5,$G275&lt;=BA$6),5,IF($L275=1,2,1)),IF(AND($G275&gt;=BA$5,$G275&lt;=BA$6),IF($M275&gt;0,4,3),0)),IF(AND($D275&lt;=BA$6,$E275&gt;=BA$5),60,0)))</f>
        <v/>
      </c>
      <c r="BB275" s="80" t="str">
        <f>IF(OR($A275="",NOT(ISNUMBER($G275))),"",IF(AND($F275&lt;=BB$6,$G275&gt;=BB$5),IF(BB$5&gt;$N275,5,$K275)*10+IF(AND($F275&gt;=BB$5,$F275&lt;=BB$6),IF(AND($G275&gt;=BB$5,$G275&lt;=BB$6),5,IF($L275=1,2,1)),IF(AND($G275&gt;=BB$5,$G275&lt;=BB$6),IF($M275&gt;0,4,3),0)),IF(AND($D275&lt;=BB$6,$E275&gt;=BB$5),60,0)))</f>
        <v/>
      </c>
      <c r="BC275" s="80" t="str">
        <f>IF(OR($A275="",NOT(ISNUMBER($G275))),"",IF(AND($F275&lt;=BC$6,$G275&gt;=BC$5),IF(BC$5&gt;$N275,5,$K275)*10+IF(AND($F275&gt;=BC$5,$F275&lt;=BC$6),IF(AND($G275&gt;=BC$5,$G275&lt;=BC$6),5,IF($L275=1,2,1)),IF(AND($G275&gt;=BC$5,$G275&lt;=BC$6),IF($M275&gt;0,4,3),0)),IF(AND($D275&lt;=BC$6,$E275&gt;=BC$5),60,0)))</f>
        <v/>
      </c>
      <c r="BD275" s="80" t="str">
        <f>IF(OR($A275="",NOT(ISNUMBER($G275))),"",IF(AND($F275&lt;=BD$6,$G275&gt;=BD$5),IF(BD$5&gt;$N275,5,$K275)*10+IF(AND($F275&gt;=BD$5,$F275&lt;=BD$6),IF(AND($G275&gt;=BD$5,$G275&lt;=BD$6),5,IF($L275=1,2,1)),IF(AND($G275&gt;=BD$5,$G275&lt;=BD$6),IF($M275&gt;0,4,3),0)),IF(AND($D275&lt;=BD$6,$E275&gt;=BD$5),60,0)))</f>
        <v/>
      </c>
      <c r="BE275" s="80" t="str">
        <f>IF(OR($A275="",NOT(ISNUMBER($G275))),"",IF(AND($F275&lt;=BE$6,$G275&gt;=BE$5),IF(BE$5&gt;$N275,5,$K275)*10+IF(AND($F275&gt;=BE$5,$F275&lt;=BE$6),IF(AND($G275&gt;=BE$5,$G275&lt;=BE$6),5,IF($L275=1,2,1)),IF(AND($G275&gt;=BE$5,$G275&lt;=BE$6),IF($M275&gt;0,4,3),0)),IF(AND($D275&lt;=BE$6,$E275&gt;=BE$5),60,0)))</f>
        <v/>
      </c>
      <c r="BF275" s="80" t="str">
        <f>IF(OR($A275="",NOT(ISNUMBER($G275))),"",IF(AND($F275&lt;=BF$6,$G275&gt;=BF$5),IF(BF$5&gt;$N275,5,$K275)*10+IF(AND($F275&gt;=BF$5,$F275&lt;=BF$6),IF(AND($G275&gt;=BF$5,$G275&lt;=BF$6),5,IF($L275=1,2,1)),IF(AND($G275&gt;=BF$5,$G275&lt;=BF$6),IF($M275&gt;0,4,3),0)),IF(AND($D275&lt;=BF$6,$E275&gt;=BF$5),60,0)))</f>
        <v/>
      </c>
      <c r="BG275" s="80" t="str">
        <f>IF(OR($A275="",NOT(ISNUMBER($G275))),"",IF(AND($F275&lt;=BG$6,$G275&gt;=BG$5),IF(BG$5&gt;$N275,5,$K275)*10+IF(AND($F275&gt;=BG$5,$F275&lt;=BG$6),IF(AND($G275&gt;=BG$5,$G275&lt;=BG$6),5,IF($L275=1,2,1)),IF(AND($G275&gt;=BG$5,$G275&lt;=BG$6),IF($M275&gt;0,4,3),0)),IF(AND($D275&lt;=BG$6,$E275&gt;=BG$5),60,0)))</f>
        <v/>
      </c>
      <c r="BH275" s="80" t="str">
        <f>IF(OR($A275="",NOT(ISNUMBER($G275))),"",IF(AND($F275&lt;=BH$6,$G275&gt;=BH$5),IF(BH$5&gt;$N275,5,$K275)*10+IF(AND($F275&gt;=BH$5,$F275&lt;=BH$6),IF(AND($G275&gt;=BH$5,$G275&lt;=BH$6),5,IF($L275=1,2,1)),IF(AND($G275&gt;=BH$5,$G275&lt;=BH$6),IF($M275&gt;0,4,3),0)),IF(AND($D275&lt;=BH$6,$E275&gt;=BH$5),60,0)))</f>
        <v/>
      </c>
      <c r="BI275" s="80" t="str">
        <f>IF(OR($A275="",NOT(ISNUMBER($G275))),"",IF(AND($F275&lt;=BI$6,$G275&gt;=BI$5),IF(BI$5&gt;$N275,5,$K275)*10+IF(AND($F275&gt;=BI$5,$F275&lt;=BI$6),IF(AND($G275&gt;=BI$5,$G275&lt;=BI$6),5,IF($L275=1,2,1)),IF(AND($G275&gt;=BI$5,$G275&lt;=BI$6),IF($M275&gt;0,4,3),0)),IF(AND($D275&lt;=BI$6,$E275&gt;=BI$5),60,0)))</f>
        <v/>
      </c>
      <c r="BJ275" s="80" t="str">
        <f>IF(OR($A275="",NOT(ISNUMBER($G275))),"",IF(AND($F275&lt;=BJ$6,$G275&gt;=BJ$5),IF(BJ$5&gt;$N275,5,$K275)*10+IF(AND($F275&gt;=BJ$5,$F275&lt;=BJ$6),IF(AND($G275&gt;=BJ$5,$G275&lt;=BJ$6),5,IF($L275=1,2,1)),IF(AND($G275&gt;=BJ$5,$G275&lt;=BJ$6),IF($M275&gt;0,4,3),0)),IF(AND($D275&lt;=BJ$6,$E275&gt;=BJ$5),60,0)))</f>
        <v/>
      </c>
      <c r="BK275" s="80" t="str">
        <f>IF(OR($A275="",NOT(ISNUMBER($G275))),"",IF(AND($F275&lt;=BK$6,$G275&gt;=BK$5),IF(BK$5&gt;$N275,5,$K275)*10+IF(AND($F275&gt;=BK$5,$F275&lt;=BK$6),IF(AND($G275&gt;=BK$5,$G275&lt;=BK$6),5,IF($L275=1,2,1)),IF(AND($G275&gt;=BK$5,$G275&lt;=BK$6),IF($M275&gt;0,4,3),0)),IF(AND($D275&lt;=BK$6,$E275&gt;=BK$5),60,0)))</f>
        <v/>
      </c>
      <c r="BL275" s="80" t="str">
        <f>IF(OR($A275="",NOT(ISNUMBER($G275))),"",IF(AND($F275&lt;=BL$6,$G275&gt;=BL$5),IF(BL$5&gt;$N275,5,$K275)*10+IF(AND($F275&gt;=BL$5,$F275&lt;=BL$6),IF(AND($G275&gt;=BL$5,$G275&lt;=BL$6),5,IF($L275=1,2,1)),IF(AND($G275&gt;=BL$5,$G275&lt;=BL$6),IF($M275&gt;0,4,3),0)),IF(AND($D275&lt;=BL$6,$E275&gt;=BL$5),60,0)))</f>
        <v/>
      </c>
      <c r="BM275" s="80" t="str">
        <f>IF(OR($A275="",NOT(ISNUMBER($G275))),"",IF(AND($F275&lt;=BM$6,$G275&gt;=BM$5),IF(BM$5&gt;$N275,5,$K275)*10+IF(AND($F275&gt;=BM$5,$F275&lt;=BM$6),IF(AND($G275&gt;=BM$5,$G275&lt;=BM$6),5,IF($L275=1,2,1)),IF(AND($G275&gt;=BM$5,$G275&lt;=BM$6),IF($M275&gt;0,4,3),0)),IF(AND($D275&lt;=BM$6,$E275&gt;=BM$5),60,0)))</f>
        <v/>
      </c>
      <c r="BN275" s="80" t="str">
        <f>IF(OR($A275="",NOT(ISNUMBER($G275))),"",IF(AND($F275&lt;=BN$6,$G275&gt;=BN$5),IF(BN$5&gt;$N275,5,$K275)*10+IF(AND($F275&gt;=BN$5,$F275&lt;=BN$6),IF(AND($G275&gt;=BN$5,$G275&lt;=BN$6),5,IF($L275=1,2,1)),IF(AND($G275&gt;=BN$5,$G275&lt;=BN$6),IF($M275&gt;0,4,3),0)),IF(AND($D275&lt;=BN$6,$E275&gt;=BN$5),60,0)))</f>
        <v/>
      </c>
      <c r="BO275" s="80" t="str">
        <f>IF(OR($A275="",NOT(ISNUMBER($G275))),"",IF(AND($F275&lt;=BO$6,$G275&gt;=BO$5),IF(BO$5&gt;$N275,5,$K275)*10+IF(AND($F275&gt;=BO$5,$F275&lt;=BO$6),IF(AND($G275&gt;=BO$5,$G275&lt;=BO$6),5,IF($L275=1,2,1)),IF(AND($G275&gt;=BO$5,$G275&lt;=BO$6),IF($M275&gt;0,4,3),0)),IF(AND($D275&lt;=BO$6,$E275&gt;=BO$5),60,0)))</f>
        <v/>
      </c>
      <c r="BP275" s="80" t="str">
        <f>IF(OR($A275="",NOT(ISNUMBER($G275))),"",IF(AND($F275&lt;=BP$6,$G275&gt;=BP$5),IF(BP$5&gt;$N275,5,$K275)*10+IF(AND($F275&gt;=BP$5,$F275&lt;=BP$6),IF(AND($G275&gt;=BP$5,$G275&lt;=BP$6),5,IF($L275=1,2,1)),IF(AND($G275&gt;=BP$5,$G275&lt;=BP$6),IF($M275&gt;0,4,3),0)),IF(AND($D275&lt;=BP$6,$E275&gt;=BP$5),60,0)))</f>
        <v/>
      </c>
      <c r="BQ275" s="80" t="str">
        <f>IF(OR($A275="",NOT(ISNUMBER($G275))),"",IF(AND($F275&lt;=BQ$6,$G275&gt;=BQ$5),IF(BQ$5&gt;$N275,5,$K275)*10+IF(AND($F275&gt;=BQ$5,$F275&lt;=BQ$6),IF(AND($G275&gt;=BQ$5,$G275&lt;=BQ$6),5,IF($L275=1,2,1)),IF(AND($G275&gt;=BQ$5,$G275&lt;=BQ$6),IF($M275&gt;0,4,3),0)),IF(AND($D275&lt;=BQ$6,$E275&gt;=BQ$5),60,0)))</f>
        <v/>
      </c>
      <c r="BR275" s="80" t="str">
        <f>IF(OR($A275="",NOT(ISNUMBER($G275))),"",IF(AND($F275&lt;=BR$6,$G275&gt;=BR$5),IF(BR$5&gt;$N275,5,$K275)*10+IF(AND($F275&gt;=BR$5,$F275&lt;=BR$6),IF(AND($G275&gt;=BR$5,$G275&lt;=BR$6),5,IF($L275=1,2,1)),IF(AND($G275&gt;=BR$5,$G275&lt;=BR$6),IF($M275&gt;0,4,3),0)),IF(AND($D275&lt;=BR$6,$E275&gt;=BR$5),60,0)))</f>
        <v/>
      </c>
      <c r="BS275" s="80" t="str">
        <f>IF(OR($A275="",NOT(ISNUMBER($G275))),"",IF(AND($F275&lt;=BS$6,$G275&gt;=BS$5),IF(BS$5&gt;$N275,5,$K275)*10+IF(AND($F275&gt;=BS$5,$F275&lt;=BS$6),IF(AND($G275&gt;=BS$5,$G275&lt;=BS$6),5,IF($L275=1,2,1)),IF(AND($G275&gt;=BS$5,$G275&lt;=BS$6),IF($M275&gt;0,4,3),0)),IF(AND($D275&lt;=BS$6,$E275&gt;=BS$5),60,0)))</f>
        <v/>
      </c>
      <c r="BT275" s="80" t="str">
        <f>IF(OR($A275="",NOT(ISNUMBER($G275))),"",IF(AND($F275&lt;=BT$6,$G275&gt;=BT$5),IF(BT$5&gt;$N275,5,$K275)*10+IF(AND($F275&gt;=BT$5,$F275&lt;=BT$6),IF(AND($G275&gt;=BT$5,$G275&lt;=BT$6),5,IF($L275=1,2,1)),IF(AND($G275&gt;=BT$5,$G275&lt;=BT$6),IF($M275&gt;0,4,3),0)),IF(AND($D275&lt;=BT$6,$E275&gt;=BT$5),60,0)))</f>
        <v/>
      </c>
      <c r="BU275" s="80" t="str">
        <f>IF(OR($A275="",NOT(ISNUMBER($G275))),"",IF(AND($F275&lt;=BU$6,$G275&gt;=BU$5),IF(BU$5&gt;$N275,5,$K275)*10+IF(AND($F275&gt;=BU$5,$F275&lt;=BU$6),IF(AND($G275&gt;=BU$5,$G275&lt;=BU$6),5,IF($L275=1,2,1)),IF(AND($G275&gt;=BU$5,$G275&lt;=BU$6),IF($M275&gt;0,4,3),0)),IF(AND($D275&lt;=BU$6,$E275&gt;=BU$5),60,0)))</f>
        <v/>
      </c>
      <c r="BV275" s="80" t="str">
        <f>IF(OR($A275="",NOT(ISNUMBER($G275))),"",IF(AND($F275&lt;=BV$6,$G275&gt;=BV$5),IF(BV$5&gt;$N275,5,$K275)*10+IF(AND($F275&gt;=BV$5,$F275&lt;=BV$6),IF(AND($G275&gt;=BV$5,$G275&lt;=BV$6),5,IF($L275=1,2,1)),IF(AND($G275&gt;=BV$5,$G275&lt;=BV$6),IF($M275&gt;0,4,3),0)),IF(AND($D275&lt;=BV$6,$E275&gt;=BV$5),60,0)))</f>
        <v/>
      </c>
      <c r="BW275" s="80" t="str">
        <f>IF(OR($A275="",NOT(ISNUMBER($G275))),"",IF(AND($F275&lt;=BW$6,$G275&gt;=BW$5),IF(BW$5&gt;$N275,5,$K275)*10+IF(AND($F275&gt;=BW$5,$F275&lt;=BW$6),IF(AND($G275&gt;=BW$5,$G275&lt;=BW$6),5,IF($L275=1,2,1)),IF(AND($G275&gt;=BW$5,$G275&lt;=BW$6),IF($M275&gt;0,4,3),0)),IF(AND($D275&lt;=BW$6,$E275&gt;=BW$5),60,0)))</f>
        <v/>
      </c>
      <c r="BX275" s="80" t="str">
        <f>IF(OR($A275="",NOT(ISNUMBER($G275))),"",IF(AND($F275&lt;=BX$6,$G275&gt;=BX$5),IF(BX$5&gt;$N275,5,$K275)*10+IF(AND($F275&gt;=BX$5,$F275&lt;=BX$6),IF(AND($G275&gt;=BX$5,$G275&lt;=BX$6),5,IF($L275=1,2,1)),IF(AND($G275&gt;=BX$5,$G275&lt;=BX$6),IF($M275&gt;0,4,3),0)),IF(AND($D275&lt;=BX$6,$E275&gt;=BX$5),60,0)))</f>
        <v/>
      </c>
      <c r="BY275" s="80" t="str">
        <f>IF(OR($A275="",NOT(ISNUMBER($G275))),"",IF(AND($F275&lt;=BY$6,$G275&gt;=BY$5),IF(BY$5&gt;$N275,5,$K275)*10+IF(AND($F275&gt;=BY$5,$F275&lt;=BY$6),IF(AND($G275&gt;=BY$5,$G275&lt;=BY$6),5,IF($L275=1,2,1)),IF(AND($G275&gt;=BY$5,$G275&lt;=BY$6),IF($M275&gt;0,4,3),0)),IF(AND($D275&lt;=BY$6,$E275&gt;=BY$5),60,0)))</f>
        <v/>
      </c>
      <c r="BZ275" s="80" t="str">
        <f>IF(OR($A275="",NOT(ISNUMBER($G275))),"",IF(AND($F275&lt;=BZ$6,$G275&gt;=BZ$5),IF(BZ$5&gt;$N275,5,$K275)*10+IF(AND($F275&gt;=BZ$5,$F275&lt;=BZ$6),IF(AND($G275&gt;=BZ$5,$G275&lt;=BZ$6),5,IF($L275=1,2,1)),IF(AND($G275&gt;=BZ$5,$G275&lt;=BZ$6),IF($M275&gt;0,4,3),0)),IF(AND($D275&lt;=BZ$6,$E275&gt;=BZ$5),60,0)))</f>
        <v/>
      </c>
      <c r="CA275" s="80" t="str">
        <f>IF(OR($A275="",NOT(ISNUMBER($G275))),"",IF(AND($F275&lt;=CA$6,$G275&gt;=CA$5),IF(CA$5&gt;$N275,5,$K275)*10+IF(AND($F275&gt;=CA$5,$F275&lt;=CA$6),IF(AND($G275&gt;=CA$5,$G275&lt;=CA$6),5,IF($L275=1,2,1)),IF(AND($G275&gt;=CA$5,$G275&lt;=CA$6),IF($M275&gt;0,4,3),0)),IF(AND($D275&lt;=CA$6,$E275&gt;=CA$5),60,0)))</f>
        <v/>
      </c>
      <c r="CB275" s="80" t="str">
        <f>IF(OR($A275="",NOT(ISNUMBER($G275))),"",IF(AND($F275&lt;=CB$6,$G275&gt;=CB$5),IF(CB$5&gt;$N275,5,$K275)*10+IF(AND($F275&gt;=CB$5,$F275&lt;=CB$6),IF(AND($G275&gt;=CB$5,$G275&lt;=CB$6),5,IF($L275=1,2,1)),IF(AND($G275&gt;=CB$5,$G275&lt;=CB$6),IF($M275&gt;0,4,3),0)),IF(AND($D275&lt;=CB$6,$E275&gt;=CB$5),60,0)))</f>
        <v/>
      </c>
      <c r="CC275" s="80" t="str">
        <f>IF(OR($A275="",NOT(ISNUMBER($G275))),"",IF(AND($F275&lt;=CC$6,$G275&gt;=CC$5),IF(CC$5&gt;$N275,5,$K275)*10+IF(AND($F275&gt;=CC$5,$F275&lt;=CC$6),IF(AND($G275&gt;=CC$5,$G275&lt;=CC$6),5,IF($L275=1,2,1)),IF(AND($G275&gt;=CC$5,$G275&lt;=CC$6),IF($M275&gt;0,4,3),0)),IF(AND($D275&lt;=CC$6,$E275&gt;=CC$5),60,0)))</f>
        <v/>
      </c>
      <c r="CD275" s="80" t="str">
        <f>IF(OR($A275="",NOT(ISNUMBER($G275))),"",IF(AND($F275&lt;=CD$6,$G275&gt;=CD$5),IF(CD$5&gt;$N275,5,$K275)*10+IF(AND($F275&gt;=CD$5,$F275&lt;=CD$6),IF(AND($G275&gt;=CD$5,$G275&lt;=CD$6),5,IF($L275=1,2,1)),IF(AND($G275&gt;=CD$5,$G275&lt;=CD$6),IF($M275&gt;0,4,3),0)),IF(AND($D275&lt;=CD$6,$E275&gt;=CD$5),60,0)))</f>
        <v/>
      </c>
      <c r="CE275" s="80" t="str">
        <f>IF(OR($A275="",NOT(ISNUMBER($G275))),"",IF(AND($F275&lt;=CE$6,$G275&gt;=CE$5),IF(CE$5&gt;$N275,5,$K275)*10+IF(AND($F275&gt;=CE$5,$F275&lt;=CE$6),IF(AND($G275&gt;=CE$5,$G275&lt;=CE$6),5,IF($L275=1,2,1)),IF(AND($G275&gt;=CE$5,$G275&lt;=CE$6),IF($M275&gt;0,4,3),0)),IF(AND($D275&lt;=CE$6,$E275&gt;=CE$5),60,0)))</f>
        <v/>
      </c>
      <c r="CF275" s="80" t="str">
        <f>IF(OR($A275="",NOT(ISNUMBER($G275))),"",IF(AND($F275&lt;=CF$6,$G275&gt;=CF$5),IF(CF$5&gt;$N275,5,$K275)*10+IF(AND($F275&gt;=CF$5,$F275&lt;=CF$6),IF(AND($G275&gt;=CF$5,$G275&lt;=CF$6),5,IF($L275=1,2,1)),IF(AND($G275&gt;=CF$5,$G275&lt;=CF$6),IF($M275&gt;0,4,3),0)),IF(AND($D275&lt;=CF$6,$E275&gt;=CF$5),60,0)))</f>
        <v/>
      </c>
      <c r="CG275" s="80" t="str">
        <f>IF(OR($A275="",NOT(ISNUMBER($G275))),"",IF(AND($F275&lt;=CG$6,$G275&gt;=CG$5),IF(CG$5&gt;$N275,5,$K275)*10+IF(AND($F275&gt;=CG$5,$F275&lt;=CG$6),IF(AND($G275&gt;=CG$5,$G275&lt;=CG$6),5,IF($L275=1,2,1)),IF(AND($G275&gt;=CG$5,$G275&lt;=CG$6),IF($M275&gt;0,4,3),0)),IF(AND($D275&lt;=CG$6,$E275&gt;=CG$5),60,0)))</f>
        <v/>
      </c>
      <c r="CH275" s="80" t="str">
        <f>IF(OR($A275="",NOT(ISNUMBER($G275))),"",IF(AND($F275&lt;=CH$6,$G275&gt;=CH$5),IF(CH$5&gt;$N275,5,$K275)*10+IF(AND($F275&gt;=CH$5,$F275&lt;=CH$6),IF(AND($G275&gt;=CH$5,$G275&lt;=CH$6),5,IF($L275=1,2,1)),IF(AND($G275&gt;=CH$5,$G275&lt;=CH$6),IF($M275&gt;0,4,3),0)),IF(AND($D275&lt;=CH$6,$E275&gt;=CH$5),60,0)))</f>
        <v/>
      </c>
      <c r="CI275" s="80" t="str">
        <f>IF(OR($A275="",NOT(ISNUMBER($G275))),"",IF(AND($F275&lt;=CI$6,$G275&gt;=CI$5),IF(CI$5&gt;$N275,5,$K275)*10+IF(AND($F275&gt;=CI$5,$F275&lt;=CI$6),IF(AND($G275&gt;=CI$5,$G275&lt;=CI$6),5,IF($L275=1,2,1)),IF(AND($G275&gt;=CI$5,$G275&lt;=CI$6),IF($M275&gt;0,4,3),0)),IF(AND($D275&lt;=CI$6,$E275&gt;=CI$5),60,0)))</f>
        <v/>
      </c>
      <c r="CJ275" s="80" t="str">
        <f>IF(OR($A275="",NOT(ISNUMBER($G275))),"",IF(AND($F275&lt;=CJ$6,$G275&gt;=CJ$5),IF(CJ$5&gt;$N275,5,$K275)*10+IF(AND($F275&gt;=CJ$5,$F275&lt;=CJ$6),IF(AND($G275&gt;=CJ$5,$G275&lt;=CJ$6),5,IF($L275=1,2,1)),IF(AND($G275&gt;=CJ$5,$G275&lt;=CJ$6),IF($M275&gt;0,4,3),0)),IF(AND($D275&lt;=CJ$6,$E275&gt;=CJ$5),60,0)))</f>
        <v/>
      </c>
      <c r="CK275" s="80" t="str">
        <f>IF(OR($A275="",NOT(ISNUMBER($G275))),"",IF(AND($F275&lt;=CK$6,$G275&gt;=CK$5),IF(CK$5&gt;$N275,5,$K275)*10+IF(AND($F275&gt;=CK$5,$F275&lt;=CK$6),IF(AND($G275&gt;=CK$5,$G275&lt;=CK$6),5,IF($L275=1,2,1)),IF(AND($G275&gt;=CK$5,$G275&lt;=CK$6),IF($M275&gt;0,4,3),0)),IF(AND($D275&lt;=CK$6,$E275&gt;=CK$5),60,0)))</f>
        <v/>
      </c>
      <c r="CL275" s="80" t="str">
        <f>IF(OR($A275="",NOT(ISNUMBER($G275))),"",IF(AND($F275&lt;=CL$6,$G275&gt;=CL$5),IF(CL$5&gt;$N275,5,$K275)*10+IF(AND($F275&gt;=CL$5,$F275&lt;=CL$6),IF(AND($G275&gt;=CL$5,$G275&lt;=CL$6),5,IF($L275=1,2,1)),IF(AND($G275&gt;=CL$5,$G275&lt;=CL$6),IF($M275&gt;0,4,3),0)),IF(AND($D275&lt;=CL$6,$E275&gt;=CL$5),60,0)))</f>
        <v/>
      </c>
      <c r="CM275" s="80" t="str">
        <f>IF(OR($A275="",NOT(ISNUMBER($G275))),"",IF(AND($F275&lt;=CM$6,$G275&gt;=CM$5),IF(CM$5&gt;$N275,5,$K275)*10+IF(AND($F275&gt;=CM$5,$F275&lt;=CM$6),IF(AND($G275&gt;=CM$5,$G275&lt;=CM$6),5,IF($L275=1,2,1)),IF(AND($G275&gt;=CM$5,$G275&lt;=CM$6),IF($M275&gt;0,4,3),0)),IF(AND($D275&lt;=CM$6,$E275&gt;=CM$5),60,0)))</f>
        <v/>
      </c>
      <c r="CN275" s="80" t="str">
        <f>IF(OR($A275="",NOT(ISNUMBER($G275))),"",IF(AND($F275&lt;=CN$6,$G275&gt;=CN$5),IF(CN$5&gt;$N275,5,$K275)*10+IF(AND($F275&gt;=CN$5,$F275&lt;=CN$6),IF(AND($G275&gt;=CN$5,$G275&lt;=CN$6),5,IF($L275=1,2,1)),IF(AND($G275&gt;=CN$5,$G275&lt;=CN$6),IF($M275&gt;0,4,3),0)),IF(AND($D275&lt;=CN$6,$E275&gt;=CN$5),60,0)))</f>
        <v/>
      </c>
      <c r="CO275" s="80" t="str">
        <f>IF(OR($A275="",NOT(ISNUMBER($G275))),"",IF(AND($F275&lt;=CO$6,$G275&gt;=CO$5),IF(CO$5&gt;$N275,5,$K275)*10+IF(AND($F275&gt;=CO$5,$F275&lt;=CO$6),IF(AND($G275&gt;=CO$5,$G275&lt;=CO$6),5,IF($L275=1,2,1)),IF(AND($G275&gt;=CO$5,$G275&lt;=CO$6),IF($M275&gt;0,4,3),0)),IF(AND($D275&lt;=CO$6,$E275&gt;=CO$5),60,0)))</f>
        <v/>
      </c>
      <c r="CP275" s="80" t="str">
        <f>IF(OR($A275="",NOT(ISNUMBER($G275))),"",IF(AND($F275&lt;=CP$6,$G275&gt;=CP$5),IF(CP$5&gt;$N275,5,$K275)*10+IF(AND($F275&gt;=CP$5,$F275&lt;=CP$6),IF(AND($G275&gt;=CP$5,$G275&lt;=CP$6),5,IF($L275=1,2,1)),IF(AND($G275&gt;=CP$5,$G275&lt;=CP$6),IF($M275&gt;0,4,3),0)),IF(AND($D275&lt;=CP$6,$E275&gt;=CP$5),60,0)))</f>
        <v/>
      </c>
      <c r="CQ275" s="80" t="str">
        <f>IF(OR($A275="",NOT(ISNUMBER($G275))),"",IF(AND($F275&lt;=CQ$6,$G275&gt;=CQ$5),IF(CQ$5&gt;$N275,5,$K275)*10+IF(AND($F275&gt;=CQ$5,$F275&lt;=CQ$6),IF(AND($G275&gt;=CQ$5,$G275&lt;=CQ$6),5,IF($L275=1,2,1)),IF(AND($G275&gt;=CQ$5,$G275&lt;=CQ$6),IF($M275&gt;0,4,3),0)),IF(AND($D275&lt;=CQ$6,$E275&gt;=CQ$5),60,0)))</f>
        <v/>
      </c>
      <c r="CR275" s="80" t="str">
        <f>IF(OR($A275="",NOT(ISNUMBER($G275))),"",IF(AND($F275&lt;=CR$6,$G275&gt;=CR$5),IF(CR$5&gt;$N275,5,$K275)*10+IF(AND($F275&gt;=CR$5,$F275&lt;=CR$6),IF(AND($G275&gt;=CR$5,$G275&lt;=CR$6),5,IF($L275=1,2,1)),IF(AND($G275&gt;=CR$5,$G275&lt;=CR$6),IF($M275&gt;0,4,3),0)),IF(AND($D275&lt;=CR$6,$E275&gt;=CR$5),60,0)))</f>
        <v/>
      </c>
      <c r="CS275" s="80" t="str">
        <f>IF(OR($A275="",NOT(ISNUMBER($G275))),"",IF(AND($F275&lt;=CS$6,$G275&gt;=CS$5),IF(CS$5&gt;$N275,5,$K275)*10+IF(AND($F275&gt;=CS$5,$F275&lt;=CS$6),IF(AND($G275&gt;=CS$5,$G275&lt;=CS$6),5,IF($L275=1,2,1)),IF(AND($G275&gt;=CS$5,$G275&lt;=CS$6),IF($M275&gt;0,4,3),0)),IF(AND($D275&lt;=CS$6,$E275&gt;=CS$5),60,0)))</f>
        <v/>
      </c>
      <c r="CT275" s="80" t="str">
        <f>IF(OR($A275="",NOT(ISNUMBER($G275))),"",IF(AND($F275&lt;=CT$6,$G275&gt;=CT$5),IF(CT$5&gt;$N275,5,$K275)*10+IF(AND($F275&gt;=CT$5,$F275&lt;=CT$6),IF(AND($G275&gt;=CT$5,$G275&lt;=CT$6),5,IF($L275=1,2,1)),IF(AND($G275&gt;=CT$5,$G275&lt;=CT$6),IF($M275&gt;0,4,3),0)),IF(AND($D275&lt;=CT$6,$E275&gt;=CT$5),60,0)))</f>
        <v/>
      </c>
      <c r="CU275" s="80" t="str">
        <f>IF(OR($A275="",NOT(ISNUMBER($G275))),"",IF(AND($F275&lt;=CU$6,$G275&gt;=CU$5),IF(CU$5&gt;$N275,5,$K275)*10+IF(AND($F275&gt;=CU$5,$F275&lt;=CU$6),IF(AND($G275&gt;=CU$5,$G275&lt;=CU$6),5,IF($L275=1,2,1)),IF(AND($G275&gt;=CU$5,$G275&lt;=CU$6),IF($M275&gt;0,4,3),0)),IF(AND($D275&lt;=CU$6,$E275&gt;=CU$5),60,0)))</f>
        <v/>
      </c>
      <c r="CV275" s="80" t="str">
        <f>IF(OR($A275="",NOT(ISNUMBER($G275))),"",IF(AND($F275&lt;=CV$6,$G275&gt;=CV$5),IF(CV$5&gt;$N275,5,$K275)*10+IF(AND($F275&gt;=CV$5,$F275&lt;=CV$6),IF(AND($G275&gt;=CV$5,$G275&lt;=CV$6),5,IF($L275=1,2,1)),IF(AND($G275&gt;=CV$5,$G275&lt;=CV$6),IF($M275&gt;0,4,3),0)),IF(AND($D275&lt;=CV$6,$E275&gt;=CV$5),60,0)))</f>
        <v/>
      </c>
      <c r="CW275" s="80" t="str">
        <f>IF(OR($A275="",NOT(ISNUMBER($G275))),"",IF(AND($F275&lt;=CW$6,$G275&gt;=CW$5),IF(CW$5&gt;$N275,5,$K275)*10+IF(AND($F275&gt;=CW$5,$F275&lt;=CW$6),IF(AND($G275&gt;=CW$5,$G275&lt;=CW$6),5,IF($L275=1,2,1)),IF(AND($G275&gt;=CW$5,$G275&lt;=CW$6),IF($M275&gt;0,4,3),0)),IF(AND($D275&lt;=CW$6,$E275&gt;=CW$5),60,0)))</f>
        <v/>
      </c>
      <c r="CX275" s="80" t="str">
        <f>IF(OR($A275="",NOT(ISNUMBER($G275))),"",IF(AND($F275&lt;=CX$6,$G275&gt;=CX$5),IF(CX$5&gt;$N275,5,$K275)*10+IF(AND($F275&gt;=CX$5,$F275&lt;=CX$6),IF(AND($G275&gt;=CX$5,$G275&lt;=CX$6),5,IF($L275=1,2,1)),IF(AND($G275&gt;=CX$5,$G275&lt;=CX$6),IF($M275&gt;0,4,3),0)),IF(AND($D275&lt;=CX$6,$E275&gt;=CX$5),60,0)))</f>
        <v/>
      </c>
      <c r="CY275" s="80" t="str">
        <f>IF(OR($A275="",NOT(ISNUMBER($G275))),"",IF(AND($F275&lt;=CY$6,$G275&gt;=CY$5),IF(CY$5&gt;$N275,5,$K275)*10+IF(AND($F275&gt;=CY$5,$F275&lt;=CY$6),IF(AND($G275&gt;=CY$5,$G275&lt;=CY$6),5,IF($L275=1,2,1)),IF(AND($G275&gt;=CY$5,$G275&lt;=CY$6),IF($M275&gt;0,4,3),0)),IF(AND($D275&lt;=CY$6,$E275&gt;=CY$5),60,0)))</f>
        <v/>
      </c>
      <c r="CZ275" s="80" t="str">
        <f>IF(OR($A275="",NOT(ISNUMBER($G275))),"",IF(AND($F275&lt;=CZ$6,$G275&gt;=CZ$5),IF(CZ$5&gt;$N275,5,$K275)*10+IF(AND($F275&gt;=CZ$5,$F275&lt;=CZ$6),IF(AND($G275&gt;=CZ$5,$G275&lt;=CZ$6),5,IF($L275=1,2,1)),IF(AND($G275&gt;=CZ$5,$G275&lt;=CZ$6),IF($M275&gt;0,4,3),0)),IF(AND($D275&lt;=CZ$6,$E275&gt;=CZ$5),60,0)))</f>
        <v/>
      </c>
      <c r="DA275" s="80" t="str">
        <f>IF(OR($A275="",NOT(ISNUMBER($G275))),"",IF(AND($F275&lt;=DA$6,$G275&gt;=DA$5),IF(DA$5&gt;$N275,5,$K275)*10+IF(AND($F275&gt;=DA$5,$F275&lt;=DA$6),IF(AND($G275&gt;=DA$5,$G275&lt;=DA$6),5,IF($L275=1,2,1)),IF(AND($G275&gt;=DA$5,$G275&lt;=DA$6),IF($M275&gt;0,4,3),0)),IF(AND($D275&lt;=DA$6,$E275&gt;=DA$5),60,0)))</f>
        <v/>
      </c>
      <c r="DB275" s="80" t="str">
        <f>IF(OR($A275="",NOT(ISNUMBER($G275))),"",IF(AND($F275&lt;=DB$6,$G275&gt;=DB$5),IF(DB$5&gt;$N275,5,$K275)*10+IF(AND($F275&gt;=DB$5,$F275&lt;=DB$6),IF(AND($G275&gt;=DB$5,$G275&lt;=DB$6),5,IF($L275=1,2,1)),IF(AND($G275&gt;=DB$5,$G275&lt;=DB$6),IF($M275&gt;0,4,3),0)),IF(AND($D275&lt;=DB$6,$E275&gt;=DB$5),60,0)))</f>
        <v/>
      </c>
      <c r="DC275" s="80" t="str">
        <f>IF(OR($A275="",NOT(ISNUMBER($G275))),"",IF(AND($F275&lt;=DC$6,$G275&gt;=DC$5),IF(DC$5&gt;$N275,5,$K275)*10+IF(AND($F275&gt;=DC$5,$F275&lt;=DC$6),IF(AND($G275&gt;=DC$5,$G275&lt;=DC$6),5,IF($L275=1,2,1)),IF(AND($G275&gt;=DC$5,$G275&lt;=DC$6),IF($M275&gt;0,4,3),0)),IF(AND($D275&lt;=DC$6,$E275&gt;=DC$5),60,0)))</f>
        <v/>
      </c>
      <c r="DD275" s="80" t="str">
        <f>IF(OR($A275="",NOT(ISNUMBER($G275))),"",IF(AND($F275&lt;=DD$6,$G275&gt;=DD$5),IF(DD$5&gt;$N275,5,$K275)*10+IF(AND($F275&gt;=DD$5,$F275&lt;=DD$6),IF(AND($G275&gt;=DD$5,$G275&lt;=DD$6),5,IF($L275=1,2,1)),IF(AND($G275&gt;=DD$5,$G275&lt;=DD$6),IF($M275&gt;0,4,3),0)),IF(AND($D275&lt;=DD$6,$E275&gt;=DD$5),60,0)))</f>
        <v/>
      </c>
      <c r="DE275" s="80" t="str">
        <f>IF(OR($A275="",NOT(ISNUMBER($G275))),"",IF(AND($F275&lt;=DE$6,$G275&gt;=DE$5),IF(DE$5&gt;$N275,5,$K275)*10+IF(AND($F275&gt;=DE$5,$F275&lt;=DE$6),IF(AND($G275&gt;=DE$5,$G275&lt;=DE$6),5,IF($L275=1,2,1)),IF(AND($G275&gt;=DE$5,$G275&lt;=DE$6),IF($M275&gt;0,4,3),0)),IF(AND($D275&lt;=DE$6,$E275&gt;=DE$5),60,0)))</f>
        <v/>
      </c>
      <c r="DF275" s="80" t="str">
        <f>IF(OR($A275="",NOT(ISNUMBER($G275))),"",IF(AND($F275&lt;=DF$6,$G275&gt;=DF$5),IF(DF$5&gt;$N275,5,$K275)*10+IF(AND($F275&gt;=DF$5,$F275&lt;=DF$6),IF(AND($G275&gt;=DF$5,$G275&lt;=DF$6),5,IF($L275=1,2,1)),IF(AND($G275&gt;=DF$5,$G275&lt;=DF$6),IF($M275&gt;0,4,3),0)),IF(AND($D275&lt;=DF$6,$E275&gt;=DF$5),60,0)))</f>
        <v/>
      </c>
      <c r="DG275" s="80" t="str">
        <f>IF(OR($A275="",NOT(ISNUMBER($G275))),"",IF(AND($F275&lt;=DG$6,$G275&gt;=DG$5),IF(DG$5&gt;$N275,5,$K275)*10+IF(AND($F275&gt;=DG$5,$F275&lt;=DG$6),IF(AND($G275&gt;=DG$5,$G275&lt;=DG$6),5,IF($L275=1,2,1)),IF(AND($G275&gt;=DG$5,$G275&lt;=DG$6),IF($M275&gt;0,4,3),0)),IF(AND($D275&lt;=DG$6,$E275&gt;=DG$5),60,0)))</f>
        <v/>
      </c>
      <c r="DH275" s="80" t="str">
        <f>IF(OR($A275="",NOT(ISNUMBER($G275))),"",IF(AND($F275&lt;=DH$6,$G275&gt;=DH$5),IF(DH$5&gt;$N275,5,$K275)*10+IF(AND($F275&gt;=DH$5,$F275&lt;=DH$6),IF(AND($G275&gt;=DH$5,$G275&lt;=DH$6),5,IF($L275=1,2,1)),IF(AND($G275&gt;=DH$5,$G275&lt;=DH$6),IF($M275&gt;0,4,3),0)),IF(AND($D275&lt;=DH$6,$E275&gt;=DH$5),60,0)))</f>
        <v/>
      </c>
      <c r="DI275" s="80" t="str">
        <f>IF(OR($A275="",NOT(ISNUMBER($G275))),"",IF(AND($F275&lt;=DI$6,$G275&gt;=DI$5),IF(DI$5&gt;$N275,5,$K275)*10+IF(AND($F275&gt;=DI$5,$F275&lt;=DI$6),IF(AND($G275&gt;=DI$5,$G275&lt;=DI$6),5,IF($L275=1,2,1)),IF(AND($G275&gt;=DI$5,$G275&lt;=DI$6),IF($M275&gt;0,4,3),0)),IF(AND($D275&lt;=DI$6,$E275&gt;=DI$5),60,0)))</f>
        <v/>
      </c>
      <c r="DJ275" s="80" t="str">
        <f>IF(OR($A275="",NOT(ISNUMBER($G275))),"",IF(AND($F275&lt;=DJ$6,$G275&gt;=DJ$5),IF(DJ$5&gt;$N275,5,$K275)*10+IF(AND($F275&gt;=DJ$5,$F275&lt;=DJ$6),IF(AND($G275&gt;=DJ$5,$G275&lt;=DJ$6),5,IF($L275=1,2,1)),IF(AND($G275&gt;=DJ$5,$G275&lt;=DJ$6),IF($M275&gt;0,4,3),0)),IF(AND($D275&lt;=DJ$6,$E275&gt;=DJ$5),60,0)))</f>
        <v/>
      </c>
      <c r="DK275" s="80" t="str">
        <f>IF(OR($A275="",NOT(ISNUMBER($G275))),"",IF(AND($F275&lt;=DK$6,$G275&gt;=DK$5),IF(DK$5&gt;$N275,5,$K275)*10+IF(AND($F275&gt;=DK$5,$F275&lt;=DK$6),IF(AND($G275&gt;=DK$5,$G275&lt;=DK$6),5,IF($L275=1,2,1)),IF(AND($G275&gt;=DK$5,$G275&lt;=DK$6),IF($M275&gt;0,4,3),0)),IF(AND($D275&lt;=DK$6,$E275&gt;=DK$5),60,0)))</f>
        <v/>
      </c>
      <c r="DL275" s="80" t="str">
        <f>IF(OR($A275="",NOT(ISNUMBER($G275))),"",IF(AND($F275&lt;=DL$6,$G275&gt;=DL$5),IF(DL$5&gt;$N275,5,$K275)*10+IF(AND($F275&gt;=DL$5,$F275&lt;=DL$6),IF(AND($G275&gt;=DL$5,$G275&lt;=DL$6),5,IF($L275=1,2,1)),IF(AND($G275&gt;=DL$5,$G275&lt;=DL$6),IF($M275&gt;0,4,3),0)),IF(AND($D275&lt;=DL$6,$E275&gt;=DL$5),60,0)))</f>
        <v/>
      </c>
      <c r="DM275" s="80" t="str">
        <f>IF(OR($A275="",NOT(ISNUMBER($G275))),"",IF(AND($F275&lt;=DM$6,$G275&gt;=DM$5),IF(DM$5&gt;$N275,5,$K275)*10+IF(AND($F275&gt;=DM$5,$F275&lt;=DM$6),IF(AND($G275&gt;=DM$5,$G275&lt;=DM$6),5,IF($L275=1,2,1)),IF(AND($G275&gt;=DM$5,$G275&lt;=DM$6),IF($M275&gt;0,4,3),0)),IF(AND($D275&lt;=DM$6,$E275&gt;=DM$5),60,0)))</f>
        <v/>
      </c>
      <c r="DN275" s="80" t="str">
        <f>IF(OR($A275="",NOT(ISNUMBER($G275))),"",IF(AND($F275&lt;=DN$6,$G275&gt;=DN$5),IF(DN$5&gt;$N275,5,$K275)*10+IF(AND($F275&gt;=DN$5,$F275&lt;=DN$6),IF(AND($G275&gt;=DN$5,$G275&lt;=DN$6),5,IF($L275=1,2,1)),IF(AND($G275&gt;=DN$5,$G275&lt;=DN$6),IF($M275&gt;0,4,3),0)),IF(AND($D275&lt;=DN$6,$E275&gt;=DN$5),60,0)))</f>
        <v/>
      </c>
      <c r="DO275" s="80" t="str">
        <f>IF(OR($A275="",NOT(ISNUMBER($G275))),"",IF(AND($F275&lt;=DO$6,$G275&gt;=DO$5),IF(DO$5&gt;$N275,5,$K275)*10+IF(AND($F275&gt;=DO$5,$F275&lt;=DO$6),IF(AND($G275&gt;=DO$5,$G275&lt;=DO$6),5,IF($L275=1,2,1)),IF(AND($G275&gt;=DO$5,$G275&lt;=DO$6),IF($M275&gt;0,4,3),0)),IF(AND($D275&lt;=DO$6,$E275&gt;=DO$5),60,0)))</f>
        <v/>
      </c>
      <c r="DP275" s="80" t="str">
        <f>IF(OR($A275="",NOT(ISNUMBER($G275))),"",IF(AND($F275&lt;=DP$6,$G275&gt;=DP$5),IF(DP$5&gt;$N275,5,$K275)*10+IF(AND($F275&gt;=DP$5,$F275&lt;=DP$6),IF(AND($G275&gt;=DP$5,$G275&lt;=DP$6),5,IF($L275=1,2,1)),IF(AND($G275&gt;=DP$5,$G275&lt;=DP$6),IF($M275&gt;0,4,3),0)),IF(AND($D275&lt;=DP$6,$E275&gt;=DP$5),60,0)))</f>
        <v/>
      </c>
      <c r="DQ275" s="80" t="str">
        <f>IF(OR($A275="",NOT(ISNUMBER($G275))),"",IF(AND($F275&lt;=DQ$6,$G275&gt;=DQ$5),IF(DQ$5&gt;$N275,5,$K275)*10+IF(AND($F275&gt;=DQ$5,$F275&lt;=DQ$6),IF(AND($G275&gt;=DQ$5,$G275&lt;=DQ$6),5,IF($L275=1,2,1)),IF(AND($G275&gt;=DQ$5,$G275&lt;=DQ$6),IF($M275&gt;0,4,3),0)),IF(AND($D275&lt;=DQ$6,$E275&gt;=DQ$5),60,0)))</f>
        <v/>
      </c>
      <c r="DR275" s="80" t="str">
        <f>IF(OR($A275="",NOT(ISNUMBER($G275))),"",IF(AND($F275&lt;=DR$6,$G275&gt;=DR$5),IF(DR$5&gt;$N275,5,$K275)*10+IF(AND($F275&gt;=DR$5,$F275&lt;=DR$6),IF(AND($G275&gt;=DR$5,$G275&lt;=DR$6),5,IF($L275=1,2,1)),IF(AND($G275&gt;=DR$5,$G275&lt;=DR$6),IF($M275&gt;0,4,3),0)),IF(AND($D275&lt;=DR$6,$E275&gt;=DR$5),60,0)))</f>
        <v/>
      </c>
      <c r="DS275" s="80" t="str">
        <f>IF(OR($A275="",NOT(ISNUMBER($G275))),"",IF(AND($F275&lt;=DS$6,$G275&gt;=DS$5),IF(DS$5&gt;$N275,5,$K275)*10+IF(AND($F275&gt;=DS$5,$F275&lt;=DS$6),IF(AND($G275&gt;=DS$5,$G275&lt;=DS$6),5,IF($L275=1,2,1)),IF(AND($G275&gt;=DS$5,$G275&lt;=DS$6),IF($M275&gt;0,4,3),0)),IF(AND($D275&lt;=DS$6,$E275&gt;=DS$5),60,0)))</f>
        <v/>
      </c>
      <c r="DT275" s="80" t="str">
        <f>IF(OR($A275="",NOT(ISNUMBER($G275))),"",IF(AND($F275&lt;=DT$6,$G275&gt;=DT$5),IF(DT$5&gt;$N275,5,$K275)*10+IF(AND($F275&gt;=DT$5,$F275&lt;=DT$6),IF(AND($G275&gt;=DT$5,$G275&lt;=DT$6),5,IF($L275=1,2,1)),IF(AND($G275&gt;=DT$5,$G275&lt;=DT$6),IF($M275&gt;0,4,3),0)),IF(AND($D275&lt;=DT$6,$E275&gt;=DT$5),60,0)))</f>
        <v/>
      </c>
      <c r="DU275" s="80" t="str">
        <f>IF(OR($A275="",NOT(ISNUMBER($G275))),"",IF(AND($F275&lt;=DU$6,$G275&gt;=DU$5),IF(DU$5&gt;$N275,5,$K275)*10+IF(AND($F275&gt;=DU$5,$F275&lt;=DU$6),IF(AND($G275&gt;=DU$5,$G275&lt;=DU$6),5,IF($L275=1,2,1)),IF(AND($G275&gt;=DU$5,$G275&lt;=DU$6),IF($M275&gt;0,4,3),0)),IF(AND($D275&lt;=DU$6,$E275&gt;=DU$5),60,0)))</f>
        <v/>
      </c>
      <c r="DV275" s="80" t="str">
        <f>IF(OR($A275="",NOT(ISNUMBER($G275))),"",IF(AND($F275&lt;=DV$6,$G275&gt;=DV$5),IF(DV$5&gt;$N275,5,$K275)*10+IF(AND($F275&gt;=DV$5,$F275&lt;=DV$6),IF(AND($G275&gt;=DV$5,$G275&lt;=DV$6),5,IF($L275=1,2,1)),IF(AND($G275&gt;=DV$5,$G275&lt;=DV$6),IF($M275&gt;0,4,3),0)),IF(AND($D275&lt;=DV$6,$E275&gt;=DV$5),60,0)))</f>
        <v/>
      </c>
      <c r="DW275" s="80" t="str">
        <f>IF(OR($A275="",NOT(ISNUMBER($G275))),"",IF(AND($F275&lt;=DW$6,$G275&gt;=DW$5),IF(DW$5&gt;$N275,5,$K275)*10+IF(AND($F275&gt;=DW$5,$F275&lt;=DW$6),IF(AND($G275&gt;=DW$5,$G275&lt;=DW$6),5,IF($L275=1,2,1)),IF(AND($G275&gt;=DW$5,$G275&lt;=DW$6),IF($M275&gt;0,4,3),0)),IF(AND($D275&lt;=DW$6,$E275&gt;=DW$5),60,0)))</f>
        <v/>
      </c>
      <c r="DX275" s="80" t="str">
        <f>IF(OR($A275="",NOT(ISNUMBER($G275))),"",IF(AND($F275&lt;=DX$6,$G275&gt;=DX$5),IF(DX$5&gt;$N275,5,$K275)*10+IF(AND($F275&gt;=DX$5,$F275&lt;=DX$6),IF(AND($G275&gt;=DX$5,$G275&lt;=DX$6),5,IF($L275=1,2,1)),IF(AND($G275&gt;=DX$5,$G275&lt;=DX$6),IF($M275&gt;0,4,3),0)),IF(AND($D275&lt;=DX$6,$E275&gt;=DX$5),60,0)))</f>
        <v/>
      </c>
      <c r="DY275" s="80" t="str">
        <f>IF(OR($A275="",NOT(ISNUMBER($G275))),"",IF(AND($F275&lt;=DY$6,$G275&gt;=DY$5),IF(DY$5&gt;$N275,5,$K275)*10+IF(AND($F275&gt;=DY$5,$F275&lt;=DY$6),IF(AND($G275&gt;=DY$5,$G275&lt;=DY$6),5,IF($L275=1,2,1)),IF(AND($G275&gt;=DY$5,$G275&lt;=DY$6),IF($M275&gt;0,4,3),0)),IF(AND($D275&lt;=DY$6,$E275&gt;=DY$5),60,0)))</f>
        <v/>
      </c>
      <c r="DZ275" s="80" t="str">
        <f>IF(OR($A275="",NOT(ISNUMBER($G275))),"",IF(AND($F275&lt;=DZ$6,$G275&gt;=DZ$5),IF(DZ$5&gt;$N275,5,$K275)*10+IF(AND($F275&gt;=DZ$5,$F275&lt;=DZ$6),IF(AND($G275&gt;=DZ$5,$G275&lt;=DZ$6),5,IF($L275=1,2,1)),IF(AND($G275&gt;=DZ$5,$G275&lt;=DZ$6),IF($M275&gt;0,4,3),0)),IF(AND($D275&lt;=DZ$6,$E275&gt;=DZ$5),60,0)))</f>
        <v/>
      </c>
      <c r="EA275" s="80" t="str">
        <f>IF(OR($A275="",NOT(ISNUMBER($G275))),"",IF(AND($F275&lt;=EA$6,$G275&gt;=EA$5),IF(EA$5&gt;$N275,5,$K275)*10+IF(AND($F275&gt;=EA$5,$F275&lt;=EA$6),IF(AND($G275&gt;=EA$5,$G275&lt;=EA$6),5,IF($L275=1,2,1)),IF(AND($G275&gt;=EA$5,$G275&lt;=EA$6),IF($M275&gt;0,4,3),0)),IF(AND($D275&lt;=EA$6,$E275&gt;=EA$5),60,0)))</f>
        <v/>
      </c>
      <c r="EB275" s="80" t="str">
        <f>IF(OR($A275="",NOT(ISNUMBER($G275))),"",IF(AND($F275&lt;=EB$6,$G275&gt;=EB$5),IF(EB$5&gt;$N275,5,$K275)*10+IF(AND($F275&gt;=EB$5,$F275&lt;=EB$6),IF(AND($G275&gt;=EB$5,$G275&lt;=EB$6),5,IF($L275=1,2,1)),IF(AND($G275&gt;=EB$5,$G275&lt;=EB$6),IF($M275&gt;0,4,3),0)),IF(AND($D275&lt;=EB$6,$E275&gt;=EB$5),60,0)))</f>
        <v/>
      </c>
      <c r="EC275" s="80" t="str">
        <f>IF(OR($A275="",NOT(ISNUMBER($G275))),"",IF(AND($F275&lt;=EC$6,$G275&gt;=EC$5),IF(EC$5&gt;$N275,5,$K275)*10+IF(AND($F275&gt;=EC$5,$F275&lt;=EC$6),IF(AND($G275&gt;=EC$5,$G275&lt;=EC$6),5,IF($L275=1,2,1)),IF(AND($G275&gt;=EC$5,$G275&lt;=EC$6),IF($M275&gt;0,4,3),0)),IF(AND($D275&lt;=EC$6,$E275&gt;=EC$5),60,0)))</f>
        <v/>
      </c>
      <c r="ED275" s="80" t="str">
        <f>IF(OR($A275="",NOT(ISNUMBER($G275))),"",IF(AND($F275&lt;=ED$6,$G275&gt;=ED$5),IF(ED$5&gt;$N275,5,$K275)*10+IF(AND($F275&gt;=ED$5,$F275&lt;=ED$6),IF(AND($G275&gt;=ED$5,$G275&lt;=ED$6),5,IF($L275=1,2,1)),IF(AND($G275&gt;=ED$5,$G275&lt;=ED$6),IF($M275&gt;0,4,3),0)),IF(AND($D275&lt;=ED$6,$E275&gt;=ED$5),60,0)))</f>
        <v/>
      </c>
    </row>
    <row r="276" ht="18" customHeight="1">
      <c r="A276" s="52" t="str">
        <f>IF(Tasks!$B276="","",Tasks!$A276)</f>
        <v/>
      </c>
      <c r="B276" s="78" t="str">
        <f>IF(Tasks!$B276="","",Tasks!$B276)</f>
        <v/>
      </c>
      <c r="C276" s="25" t="str">
        <f>IF($B276="","",IF(AND(Tasks!$D276="",Tasks!$G276=""),"-",IF(Tasks!$D276="","",Tasks!$D276&amp;IF(OR(Tasks!$E276="",Tasks!$E276="FS"),IF(N(Tasks!$F276)=0,"","FS"),Tasks!$E276)&amp;IF(N(Tasks!$F276)=0,"",IF(Tasks!$F276&gt;0,"+","")&amp;Tasks!$F276))&amp;IF(AND(Tasks!$D276&lt;&gt;"",Tasks!$G276&lt;&gt;""),", ","")&amp;IF(Tasks!$G276="","",Tasks!$G276&amp;IF(OR(Tasks!$H276="",Tasks!$H276="FS"),IF(N(Tasks!$I276)=0,"","FS"),Tasks!$H276)&amp;IF(N(Tasks!$I276)=0,"",IF(Tasks!$I276&gt;0,"+","")&amp;Tasks!$I276))))</f>
        <v/>
      </c>
      <c r="D276" s="51" t="str">
        <f>IF(OR($B276="",Tasks!$Q276=""),"",Tasks!$Q276)</f>
        <v/>
      </c>
      <c r="E276" s="51" t="str">
        <f>IF(OR($B276="",Tasks!$R276=""),"",Tasks!$R276)</f>
        <v/>
      </c>
      <c r="F276" s="51" t="str">
        <f>IF(OR($B276="",Tasks!$S276=""),"",Tasks!$S276)</f>
        <v/>
      </c>
      <c r="G276" s="51" t="str">
        <f>IF(OR($B276="",Tasks!$T276=""),"",Tasks!$T276)</f>
        <v/>
      </c>
      <c r="H276" s="52" t="str">
        <f>IF($B276="","",Tasks!$AE276)</f>
        <v/>
      </c>
      <c r="I276" s="79" t="str">
        <f>IF($B276="","",Tasks!$AF276)</f>
        <v/>
      </c>
      <c r="J276" s="53" t="str">
        <f>IF(OR($B276="",Tasks!$V276=""),"",Tasks!$V276)</f>
        <v/>
      </c>
      <c r="K276" s="52" t="str">
        <f>IF($B276="","",Tasks!$AA276)</f>
        <v/>
      </c>
      <c r="L276" s="52" t="str">
        <f>IF($B276="","",Tasks!$AB276)</f>
        <v/>
      </c>
      <c r="M276" s="52" t="str">
        <f>IF($B276="","",Tasks!$Z276)</f>
        <v/>
      </c>
      <c r="N276" s="52" t="str">
        <f>IF(OR($B276="",Tasks!$AG276=""),"",Tasks!$AG276)</f>
        <v/>
      </c>
      <c r="O276" s="80" t="str">
        <f>IF(OR($A276="",NOT(ISNUMBER($G276))),"",IF(AND($F276&lt;=O$6,$G276&gt;=O$5),IF(O$5&gt;$N276,5,$K276)*10+IF(AND($F276&gt;=O$5,$F276&lt;=O$6),IF(AND($G276&gt;=O$5,$G276&lt;=O$6),5,IF($L276=1,2,1)),IF(AND($G276&gt;=O$5,$G276&lt;=O$6),IF($M276&gt;0,4,3),0)),IF(AND($D276&lt;=O$6,$E276&gt;=O$5),60,0)))</f>
        <v/>
      </c>
      <c r="P276" s="80" t="str">
        <f>IF(OR($A276="",NOT(ISNUMBER($G276))),"",IF(AND($F276&lt;=P$6,$G276&gt;=P$5),IF(P$5&gt;$N276,5,$K276)*10+IF(AND($F276&gt;=P$5,$F276&lt;=P$6),IF(AND($G276&gt;=P$5,$G276&lt;=P$6),5,IF($L276=1,2,1)),IF(AND($G276&gt;=P$5,$G276&lt;=P$6),IF($M276&gt;0,4,3),0)),IF(AND($D276&lt;=P$6,$E276&gt;=P$5),60,0)))</f>
        <v/>
      </c>
      <c r="Q276" s="80" t="str">
        <f>IF(OR($A276="",NOT(ISNUMBER($G276))),"",IF(AND($F276&lt;=Q$6,$G276&gt;=Q$5),IF(Q$5&gt;$N276,5,$K276)*10+IF(AND($F276&gt;=Q$5,$F276&lt;=Q$6),IF(AND($G276&gt;=Q$5,$G276&lt;=Q$6),5,IF($L276=1,2,1)),IF(AND($G276&gt;=Q$5,$G276&lt;=Q$6),IF($M276&gt;0,4,3),0)),IF(AND($D276&lt;=Q$6,$E276&gt;=Q$5),60,0)))</f>
        <v/>
      </c>
      <c r="R276" s="80" t="str">
        <f>IF(OR($A276="",NOT(ISNUMBER($G276))),"",IF(AND($F276&lt;=R$6,$G276&gt;=R$5),IF(R$5&gt;$N276,5,$K276)*10+IF(AND($F276&gt;=R$5,$F276&lt;=R$6),IF(AND($G276&gt;=R$5,$G276&lt;=R$6),5,IF($L276=1,2,1)),IF(AND($G276&gt;=R$5,$G276&lt;=R$6),IF($M276&gt;0,4,3),0)),IF(AND($D276&lt;=R$6,$E276&gt;=R$5),60,0)))</f>
        <v/>
      </c>
      <c r="S276" s="80" t="str">
        <f>IF(OR($A276="",NOT(ISNUMBER($G276))),"",IF(AND($F276&lt;=S$6,$G276&gt;=S$5),IF(S$5&gt;$N276,5,$K276)*10+IF(AND($F276&gt;=S$5,$F276&lt;=S$6),IF(AND($G276&gt;=S$5,$G276&lt;=S$6),5,IF($L276=1,2,1)),IF(AND($G276&gt;=S$5,$G276&lt;=S$6),IF($M276&gt;0,4,3),0)),IF(AND($D276&lt;=S$6,$E276&gt;=S$5),60,0)))</f>
        <v/>
      </c>
      <c r="T276" s="80" t="str">
        <f>IF(OR($A276="",NOT(ISNUMBER($G276))),"",IF(AND($F276&lt;=T$6,$G276&gt;=T$5),IF(T$5&gt;$N276,5,$K276)*10+IF(AND($F276&gt;=T$5,$F276&lt;=T$6),IF(AND($G276&gt;=T$5,$G276&lt;=T$6),5,IF($L276=1,2,1)),IF(AND($G276&gt;=T$5,$G276&lt;=T$6),IF($M276&gt;0,4,3),0)),IF(AND($D276&lt;=T$6,$E276&gt;=T$5),60,0)))</f>
        <v/>
      </c>
      <c r="U276" s="80" t="str">
        <f>IF(OR($A276="",NOT(ISNUMBER($G276))),"",IF(AND($F276&lt;=U$6,$G276&gt;=U$5),IF(U$5&gt;$N276,5,$K276)*10+IF(AND($F276&gt;=U$5,$F276&lt;=U$6),IF(AND($G276&gt;=U$5,$G276&lt;=U$6),5,IF($L276=1,2,1)),IF(AND($G276&gt;=U$5,$G276&lt;=U$6),IF($M276&gt;0,4,3),0)),IF(AND($D276&lt;=U$6,$E276&gt;=U$5),60,0)))</f>
        <v/>
      </c>
      <c r="V276" s="80" t="str">
        <f>IF(OR($A276="",NOT(ISNUMBER($G276))),"",IF(AND($F276&lt;=V$6,$G276&gt;=V$5),IF(V$5&gt;$N276,5,$K276)*10+IF(AND($F276&gt;=V$5,$F276&lt;=V$6),IF(AND($G276&gt;=V$5,$G276&lt;=V$6),5,IF($L276=1,2,1)),IF(AND($G276&gt;=V$5,$G276&lt;=V$6),IF($M276&gt;0,4,3),0)),IF(AND($D276&lt;=V$6,$E276&gt;=V$5),60,0)))</f>
        <v/>
      </c>
      <c r="W276" s="80" t="str">
        <f>IF(OR($A276="",NOT(ISNUMBER($G276))),"",IF(AND($F276&lt;=W$6,$G276&gt;=W$5),IF(W$5&gt;$N276,5,$K276)*10+IF(AND($F276&gt;=W$5,$F276&lt;=W$6),IF(AND($G276&gt;=W$5,$G276&lt;=W$6),5,IF($L276=1,2,1)),IF(AND($G276&gt;=W$5,$G276&lt;=W$6),IF($M276&gt;0,4,3),0)),IF(AND($D276&lt;=W$6,$E276&gt;=W$5),60,0)))</f>
        <v/>
      </c>
      <c r="X276" s="80" t="str">
        <f>IF(OR($A276="",NOT(ISNUMBER($G276))),"",IF(AND($F276&lt;=X$6,$G276&gt;=X$5),IF(X$5&gt;$N276,5,$K276)*10+IF(AND($F276&gt;=X$5,$F276&lt;=X$6),IF(AND($G276&gt;=X$5,$G276&lt;=X$6),5,IF($L276=1,2,1)),IF(AND($G276&gt;=X$5,$G276&lt;=X$6),IF($M276&gt;0,4,3),0)),IF(AND($D276&lt;=X$6,$E276&gt;=X$5),60,0)))</f>
        <v/>
      </c>
      <c r="Y276" s="80" t="str">
        <f>IF(OR($A276="",NOT(ISNUMBER($G276))),"",IF(AND($F276&lt;=Y$6,$G276&gt;=Y$5),IF(Y$5&gt;$N276,5,$K276)*10+IF(AND($F276&gt;=Y$5,$F276&lt;=Y$6),IF(AND($G276&gt;=Y$5,$G276&lt;=Y$6),5,IF($L276=1,2,1)),IF(AND($G276&gt;=Y$5,$G276&lt;=Y$6),IF($M276&gt;0,4,3),0)),IF(AND($D276&lt;=Y$6,$E276&gt;=Y$5),60,0)))</f>
        <v/>
      </c>
      <c r="Z276" s="80" t="str">
        <f>IF(OR($A276="",NOT(ISNUMBER($G276))),"",IF(AND($F276&lt;=Z$6,$G276&gt;=Z$5),IF(Z$5&gt;$N276,5,$K276)*10+IF(AND($F276&gt;=Z$5,$F276&lt;=Z$6),IF(AND($G276&gt;=Z$5,$G276&lt;=Z$6),5,IF($L276=1,2,1)),IF(AND($G276&gt;=Z$5,$G276&lt;=Z$6),IF($M276&gt;0,4,3),0)),IF(AND($D276&lt;=Z$6,$E276&gt;=Z$5),60,0)))</f>
        <v/>
      </c>
      <c r="AA276" s="80" t="str">
        <f>IF(OR($A276="",NOT(ISNUMBER($G276))),"",IF(AND($F276&lt;=AA$6,$G276&gt;=AA$5),IF(AA$5&gt;$N276,5,$K276)*10+IF(AND($F276&gt;=AA$5,$F276&lt;=AA$6),IF(AND($G276&gt;=AA$5,$G276&lt;=AA$6),5,IF($L276=1,2,1)),IF(AND($G276&gt;=AA$5,$G276&lt;=AA$6),IF($M276&gt;0,4,3),0)),IF(AND($D276&lt;=AA$6,$E276&gt;=AA$5),60,0)))</f>
        <v/>
      </c>
      <c r="AB276" s="80" t="str">
        <f>IF(OR($A276="",NOT(ISNUMBER($G276))),"",IF(AND($F276&lt;=AB$6,$G276&gt;=AB$5),IF(AB$5&gt;$N276,5,$K276)*10+IF(AND($F276&gt;=AB$5,$F276&lt;=AB$6),IF(AND($G276&gt;=AB$5,$G276&lt;=AB$6),5,IF($L276=1,2,1)),IF(AND($G276&gt;=AB$5,$G276&lt;=AB$6),IF($M276&gt;0,4,3),0)),IF(AND($D276&lt;=AB$6,$E276&gt;=AB$5),60,0)))</f>
        <v/>
      </c>
      <c r="AC276" s="80" t="str">
        <f>IF(OR($A276="",NOT(ISNUMBER($G276))),"",IF(AND($F276&lt;=AC$6,$G276&gt;=AC$5),IF(AC$5&gt;$N276,5,$K276)*10+IF(AND($F276&gt;=AC$5,$F276&lt;=AC$6),IF(AND($G276&gt;=AC$5,$G276&lt;=AC$6),5,IF($L276=1,2,1)),IF(AND($G276&gt;=AC$5,$G276&lt;=AC$6),IF($M276&gt;0,4,3),0)),IF(AND($D276&lt;=AC$6,$E276&gt;=AC$5),60,0)))</f>
        <v/>
      </c>
      <c r="AD276" s="80" t="str">
        <f>IF(OR($A276="",NOT(ISNUMBER($G276))),"",IF(AND($F276&lt;=AD$6,$G276&gt;=AD$5),IF(AD$5&gt;$N276,5,$K276)*10+IF(AND($F276&gt;=AD$5,$F276&lt;=AD$6),IF(AND($G276&gt;=AD$5,$G276&lt;=AD$6),5,IF($L276=1,2,1)),IF(AND($G276&gt;=AD$5,$G276&lt;=AD$6),IF($M276&gt;0,4,3),0)),IF(AND($D276&lt;=AD$6,$E276&gt;=AD$5),60,0)))</f>
        <v/>
      </c>
      <c r="AE276" s="80" t="str">
        <f>IF(OR($A276="",NOT(ISNUMBER($G276))),"",IF(AND($F276&lt;=AE$6,$G276&gt;=AE$5),IF(AE$5&gt;$N276,5,$K276)*10+IF(AND($F276&gt;=AE$5,$F276&lt;=AE$6),IF(AND($G276&gt;=AE$5,$G276&lt;=AE$6),5,IF($L276=1,2,1)),IF(AND($G276&gt;=AE$5,$G276&lt;=AE$6),IF($M276&gt;0,4,3),0)),IF(AND($D276&lt;=AE$6,$E276&gt;=AE$5),60,0)))</f>
        <v/>
      </c>
      <c r="AF276" s="80" t="str">
        <f>IF(OR($A276="",NOT(ISNUMBER($G276))),"",IF(AND($F276&lt;=AF$6,$G276&gt;=AF$5),IF(AF$5&gt;$N276,5,$K276)*10+IF(AND($F276&gt;=AF$5,$F276&lt;=AF$6),IF(AND($G276&gt;=AF$5,$G276&lt;=AF$6),5,IF($L276=1,2,1)),IF(AND($G276&gt;=AF$5,$G276&lt;=AF$6),IF($M276&gt;0,4,3),0)),IF(AND($D276&lt;=AF$6,$E276&gt;=AF$5),60,0)))</f>
        <v/>
      </c>
      <c r="AG276" s="80" t="str">
        <f>IF(OR($A276="",NOT(ISNUMBER($G276))),"",IF(AND($F276&lt;=AG$6,$G276&gt;=AG$5),IF(AG$5&gt;$N276,5,$K276)*10+IF(AND($F276&gt;=AG$5,$F276&lt;=AG$6),IF(AND($G276&gt;=AG$5,$G276&lt;=AG$6),5,IF($L276=1,2,1)),IF(AND($G276&gt;=AG$5,$G276&lt;=AG$6),IF($M276&gt;0,4,3),0)),IF(AND($D276&lt;=AG$6,$E276&gt;=AG$5),60,0)))</f>
        <v/>
      </c>
      <c r="AH276" s="80" t="str">
        <f>IF(OR($A276="",NOT(ISNUMBER($G276))),"",IF(AND($F276&lt;=AH$6,$G276&gt;=AH$5),IF(AH$5&gt;$N276,5,$K276)*10+IF(AND($F276&gt;=AH$5,$F276&lt;=AH$6),IF(AND($G276&gt;=AH$5,$G276&lt;=AH$6),5,IF($L276=1,2,1)),IF(AND($G276&gt;=AH$5,$G276&lt;=AH$6),IF($M276&gt;0,4,3),0)),IF(AND($D276&lt;=AH$6,$E276&gt;=AH$5),60,0)))</f>
        <v/>
      </c>
      <c r="AI276" s="80" t="str">
        <f>IF(OR($A276="",NOT(ISNUMBER($G276))),"",IF(AND($F276&lt;=AI$6,$G276&gt;=AI$5),IF(AI$5&gt;$N276,5,$K276)*10+IF(AND($F276&gt;=AI$5,$F276&lt;=AI$6),IF(AND($G276&gt;=AI$5,$G276&lt;=AI$6),5,IF($L276=1,2,1)),IF(AND($G276&gt;=AI$5,$G276&lt;=AI$6),IF($M276&gt;0,4,3),0)),IF(AND($D276&lt;=AI$6,$E276&gt;=AI$5),60,0)))</f>
        <v/>
      </c>
      <c r="AJ276" s="80" t="str">
        <f>IF(OR($A276="",NOT(ISNUMBER($G276))),"",IF(AND($F276&lt;=AJ$6,$G276&gt;=AJ$5),IF(AJ$5&gt;$N276,5,$K276)*10+IF(AND($F276&gt;=AJ$5,$F276&lt;=AJ$6),IF(AND($G276&gt;=AJ$5,$G276&lt;=AJ$6),5,IF($L276=1,2,1)),IF(AND($G276&gt;=AJ$5,$G276&lt;=AJ$6),IF($M276&gt;0,4,3),0)),IF(AND($D276&lt;=AJ$6,$E276&gt;=AJ$5),60,0)))</f>
        <v/>
      </c>
      <c r="AK276" s="80" t="str">
        <f>IF(OR($A276="",NOT(ISNUMBER($G276))),"",IF(AND($F276&lt;=AK$6,$G276&gt;=AK$5),IF(AK$5&gt;$N276,5,$K276)*10+IF(AND($F276&gt;=AK$5,$F276&lt;=AK$6),IF(AND($G276&gt;=AK$5,$G276&lt;=AK$6),5,IF($L276=1,2,1)),IF(AND($G276&gt;=AK$5,$G276&lt;=AK$6),IF($M276&gt;0,4,3),0)),IF(AND($D276&lt;=AK$6,$E276&gt;=AK$5),60,0)))</f>
        <v/>
      </c>
      <c r="AL276" s="80" t="str">
        <f>IF(OR($A276="",NOT(ISNUMBER($G276))),"",IF(AND($F276&lt;=AL$6,$G276&gt;=AL$5),IF(AL$5&gt;$N276,5,$K276)*10+IF(AND($F276&gt;=AL$5,$F276&lt;=AL$6),IF(AND($G276&gt;=AL$5,$G276&lt;=AL$6),5,IF($L276=1,2,1)),IF(AND($G276&gt;=AL$5,$G276&lt;=AL$6),IF($M276&gt;0,4,3),0)),IF(AND($D276&lt;=AL$6,$E276&gt;=AL$5),60,0)))</f>
        <v/>
      </c>
      <c r="AM276" s="80" t="str">
        <f>IF(OR($A276="",NOT(ISNUMBER($G276))),"",IF(AND($F276&lt;=AM$6,$G276&gt;=AM$5),IF(AM$5&gt;$N276,5,$K276)*10+IF(AND($F276&gt;=AM$5,$F276&lt;=AM$6),IF(AND($G276&gt;=AM$5,$G276&lt;=AM$6),5,IF($L276=1,2,1)),IF(AND($G276&gt;=AM$5,$G276&lt;=AM$6),IF($M276&gt;0,4,3),0)),IF(AND($D276&lt;=AM$6,$E276&gt;=AM$5),60,0)))</f>
        <v/>
      </c>
      <c r="AN276" s="80" t="str">
        <f>IF(OR($A276="",NOT(ISNUMBER($G276))),"",IF(AND($F276&lt;=AN$6,$G276&gt;=AN$5),IF(AN$5&gt;$N276,5,$K276)*10+IF(AND($F276&gt;=AN$5,$F276&lt;=AN$6),IF(AND($G276&gt;=AN$5,$G276&lt;=AN$6),5,IF($L276=1,2,1)),IF(AND($G276&gt;=AN$5,$G276&lt;=AN$6),IF($M276&gt;0,4,3),0)),IF(AND($D276&lt;=AN$6,$E276&gt;=AN$5),60,0)))</f>
        <v/>
      </c>
      <c r="AO276" s="80" t="str">
        <f>IF(OR($A276="",NOT(ISNUMBER($G276))),"",IF(AND($F276&lt;=AO$6,$G276&gt;=AO$5),IF(AO$5&gt;$N276,5,$K276)*10+IF(AND($F276&gt;=AO$5,$F276&lt;=AO$6),IF(AND($G276&gt;=AO$5,$G276&lt;=AO$6),5,IF($L276=1,2,1)),IF(AND($G276&gt;=AO$5,$G276&lt;=AO$6),IF($M276&gt;0,4,3),0)),IF(AND($D276&lt;=AO$6,$E276&gt;=AO$5),60,0)))</f>
        <v/>
      </c>
      <c r="AP276" s="80" t="str">
        <f>IF(OR($A276="",NOT(ISNUMBER($G276))),"",IF(AND($F276&lt;=AP$6,$G276&gt;=AP$5),IF(AP$5&gt;$N276,5,$K276)*10+IF(AND($F276&gt;=AP$5,$F276&lt;=AP$6),IF(AND($G276&gt;=AP$5,$G276&lt;=AP$6),5,IF($L276=1,2,1)),IF(AND($G276&gt;=AP$5,$G276&lt;=AP$6),IF($M276&gt;0,4,3),0)),IF(AND($D276&lt;=AP$6,$E276&gt;=AP$5),60,0)))</f>
        <v/>
      </c>
      <c r="AQ276" s="80" t="str">
        <f>IF(OR($A276="",NOT(ISNUMBER($G276))),"",IF(AND($F276&lt;=AQ$6,$G276&gt;=AQ$5),IF(AQ$5&gt;$N276,5,$K276)*10+IF(AND($F276&gt;=AQ$5,$F276&lt;=AQ$6),IF(AND($G276&gt;=AQ$5,$G276&lt;=AQ$6),5,IF($L276=1,2,1)),IF(AND($G276&gt;=AQ$5,$G276&lt;=AQ$6),IF($M276&gt;0,4,3),0)),IF(AND($D276&lt;=AQ$6,$E276&gt;=AQ$5),60,0)))</f>
        <v/>
      </c>
      <c r="AR276" s="80" t="str">
        <f>IF(OR($A276="",NOT(ISNUMBER($G276))),"",IF(AND($F276&lt;=AR$6,$G276&gt;=AR$5),IF(AR$5&gt;$N276,5,$K276)*10+IF(AND($F276&gt;=AR$5,$F276&lt;=AR$6),IF(AND($G276&gt;=AR$5,$G276&lt;=AR$6),5,IF($L276=1,2,1)),IF(AND($G276&gt;=AR$5,$G276&lt;=AR$6),IF($M276&gt;0,4,3),0)),IF(AND($D276&lt;=AR$6,$E276&gt;=AR$5),60,0)))</f>
        <v/>
      </c>
      <c r="AS276" s="80" t="str">
        <f>IF(OR($A276="",NOT(ISNUMBER($G276))),"",IF(AND($F276&lt;=AS$6,$G276&gt;=AS$5),IF(AS$5&gt;$N276,5,$K276)*10+IF(AND($F276&gt;=AS$5,$F276&lt;=AS$6),IF(AND($G276&gt;=AS$5,$G276&lt;=AS$6),5,IF($L276=1,2,1)),IF(AND($G276&gt;=AS$5,$G276&lt;=AS$6),IF($M276&gt;0,4,3),0)),IF(AND($D276&lt;=AS$6,$E276&gt;=AS$5),60,0)))</f>
        <v/>
      </c>
      <c r="AT276" s="80" t="str">
        <f>IF(OR($A276="",NOT(ISNUMBER($G276))),"",IF(AND($F276&lt;=AT$6,$G276&gt;=AT$5),IF(AT$5&gt;$N276,5,$K276)*10+IF(AND($F276&gt;=AT$5,$F276&lt;=AT$6),IF(AND($G276&gt;=AT$5,$G276&lt;=AT$6),5,IF($L276=1,2,1)),IF(AND($G276&gt;=AT$5,$G276&lt;=AT$6),IF($M276&gt;0,4,3),0)),IF(AND($D276&lt;=AT$6,$E276&gt;=AT$5),60,0)))</f>
        <v/>
      </c>
      <c r="AU276" s="80" t="str">
        <f>IF(OR($A276="",NOT(ISNUMBER($G276))),"",IF(AND($F276&lt;=AU$6,$G276&gt;=AU$5),IF(AU$5&gt;$N276,5,$K276)*10+IF(AND($F276&gt;=AU$5,$F276&lt;=AU$6),IF(AND($G276&gt;=AU$5,$G276&lt;=AU$6),5,IF($L276=1,2,1)),IF(AND($G276&gt;=AU$5,$G276&lt;=AU$6),IF($M276&gt;0,4,3),0)),IF(AND($D276&lt;=AU$6,$E276&gt;=AU$5),60,0)))</f>
        <v/>
      </c>
      <c r="AV276" s="80" t="str">
        <f>IF(OR($A276="",NOT(ISNUMBER($G276))),"",IF(AND($F276&lt;=AV$6,$G276&gt;=AV$5),IF(AV$5&gt;$N276,5,$K276)*10+IF(AND($F276&gt;=AV$5,$F276&lt;=AV$6),IF(AND($G276&gt;=AV$5,$G276&lt;=AV$6),5,IF($L276=1,2,1)),IF(AND($G276&gt;=AV$5,$G276&lt;=AV$6),IF($M276&gt;0,4,3),0)),IF(AND($D276&lt;=AV$6,$E276&gt;=AV$5),60,0)))</f>
        <v/>
      </c>
      <c r="AW276" s="80" t="str">
        <f>IF(OR($A276="",NOT(ISNUMBER($G276))),"",IF(AND($F276&lt;=AW$6,$G276&gt;=AW$5),IF(AW$5&gt;$N276,5,$K276)*10+IF(AND($F276&gt;=AW$5,$F276&lt;=AW$6),IF(AND($G276&gt;=AW$5,$G276&lt;=AW$6),5,IF($L276=1,2,1)),IF(AND($G276&gt;=AW$5,$G276&lt;=AW$6),IF($M276&gt;0,4,3),0)),IF(AND($D276&lt;=AW$6,$E276&gt;=AW$5),60,0)))</f>
        <v/>
      </c>
      <c r="AX276" s="80" t="str">
        <f>IF(OR($A276="",NOT(ISNUMBER($G276))),"",IF(AND($F276&lt;=AX$6,$G276&gt;=AX$5),IF(AX$5&gt;$N276,5,$K276)*10+IF(AND($F276&gt;=AX$5,$F276&lt;=AX$6),IF(AND($G276&gt;=AX$5,$G276&lt;=AX$6),5,IF($L276=1,2,1)),IF(AND($G276&gt;=AX$5,$G276&lt;=AX$6),IF($M276&gt;0,4,3),0)),IF(AND($D276&lt;=AX$6,$E276&gt;=AX$5),60,0)))</f>
        <v/>
      </c>
      <c r="AY276" s="80" t="str">
        <f>IF(OR($A276="",NOT(ISNUMBER($G276))),"",IF(AND($F276&lt;=AY$6,$G276&gt;=AY$5),IF(AY$5&gt;$N276,5,$K276)*10+IF(AND($F276&gt;=AY$5,$F276&lt;=AY$6),IF(AND($G276&gt;=AY$5,$G276&lt;=AY$6),5,IF($L276=1,2,1)),IF(AND($G276&gt;=AY$5,$G276&lt;=AY$6),IF($M276&gt;0,4,3),0)),IF(AND($D276&lt;=AY$6,$E276&gt;=AY$5),60,0)))</f>
        <v/>
      </c>
      <c r="AZ276" s="80" t="str">
        <f>IF(OR($A276="",NOT(ISNUMBER($G276))),"",IF(AND($F276&lt;=AZ$6,$G276&gt;=AZ$5),IF(AZ$5&gt;$N276,5,$K276)*10+IF(AND($F276&gt;=AZ$5,$F276&lt;=AZ$6),IF(AND($G276&gt;=AZ$5,$G276&lt;=AZ$6),5,IF($L276=1,2,1)),IF(AND($G276&gt;=AZ$5,$G276&lt;=AZ$6),IF($M276&gt;0,4,3),0)),IF(AND($D276&lt;=AZ$6,$E276&gt;=AZ$5),60,0)))</f>
        <v/>
      </c>
      <c r="BA276" s="80" t="str">
        <f>IF(OR($A276="",NOT(ISNUMBER($G276))),"",IF(AND($F276&lt;=BA$6,$G276&gt;=BA$5),IF(BA$5&gt;$N276,5,$K276)*10+IF(AND($F276&gt;=BA$5,$F276&lt;=BA$6),IF(AND($G276&gt;=BA$5,$G276&lt;=BA$6),5,IF($L276=1,2,1)),IF(AND($G276&gt;=BA$5,$G276&lt;=BA$6),IF($M276&gt;0,4,3),0)),IF(AND($D276&lt;=BA$6,$E276&gt;=BA$5),60,0)))</f>
        <v/>
      </c>
      <c r="BB276" s="80" t="str">
        <f>IF(OR($A276="",NOT(ISNUMBER($G276))),"",IF(AND($F276&lt;=BB$6,$G276&gt;=BB$5),IF(BB$5&gt;$N276,5,$K276)*10+IF(AND($F276&gt;=BB$5,$F276&lt;=BB$6),IF(AND($G276&gt;=BB$5,$G276&lt;=BB$6),5,IF($L276=1,2,1)),IF(AND($G276&gt;=BB$5,$G276&lt;=BB$6),IF($M276&gt;0,4,3),0)),IF(AND($D276&lt;=BB$6,$E276&gt;=BB$5),60,0)))</f>
        <v/>
      </c>
      <c r="BC276" s="80" t="str">
        <f>IF(OR($A276="",NOT(ISNUMBER($G276))),"",IF(AND($F276&lt;=BC$6,$G276&gt;=BC$5),IF(BC$5&gt;$N276,5,$K276)*10+IF(AND($F276&gt;=BC$5,$F276&lt;=BC$6),IF(AND($G276&gt;=BC$5,$G276&lt;=BC$6),5,IF($L276=1,2,1)),IF(AND($G276&gt;=BC$5,$G276&lt;=BC$6),IF($M276&gt;0,4,3),0)),IF(AND($D276&lt;=BC$6,$E276&gt;=BC$5),60,0)))</f>
        <v/>
      </c>
      <c r="BD276" s="80" t="str">
        <f>IF(OR($A276="",NOT(ISNUMBER($G276))),"",IF(AND($F276&lt;=BD$6,$G276&gt;=BD$5),IF(BD$5&gt;$N276,5,$K276)*10+IF(AND($F276&gt;=BD$5,$F276&lt;=BD$6),IF(AND($G276&gt;=BD$5,$G276&lt;=BD$6),5,IF($L276=1,2,1)),IF(AND($G276&gt;=BD$5,$G276&lt;=BD$6),IF($M276&gt;0,4,3),0)),IF(AND($D276&lt;=BD$6,$E276&gt;=BD$5),60,0)))</f>
        <v/>
      </c>
      <c r="BE276" s="80" t="str">
        <f>IF(OR($A276="",NOT(ISNUMBER($G276))),"",IF(AND($F276&lt;=BE$6,$G276&gt;=BE$5),IF(BE$5&gt;$N276,5,$K276)*10+IF(AND($F276&gt;=BE$5,$F276&lt;=BE$6),IF(AND($G276&gt;=BE$5,$G276&lt;=BE$6),5,IF($L276=1,2,1)),IF(AND($G276&gt;=BE$5,$G276&lt;=BE$6),IF($M276&gt;0,4,3),0)),IF(AND($D276&lt;=BE$6,$E276&gt;=BE$5),60,0)))</f>
        <v/>
      </c>
      <c r="BF276" s="80" t="str">
        <f>IF(OR($A276="",NOT(ISNUMBER($G276))),"",IF(AND($F276&lt;=BF$6,$G276&gt;=BF$5),IF(BF$5&gt;$N276,5,$K276)*10+IF(AND($F276&gt;=BF$5,$F276&lt;=BF$6),IF(AND($G276&gt;=BF$5,$G276&lt;=BF$6),5,IF($L276=1,2,1)),IF(AND($G276&gt;=BF$5,$G276&lt;=BF$6),IF($M276&gt;0,4,3),0)),IF(AND($D276&lt;=BF$6,$E276&gt;=BF$5),60,0)))</f>
        <v/>
      </c>
      <c r="BG276" s="80" t="str">
        <f>IF(OR($A276="",NOT(ISNUMBER($G276))),"",IF(AND($F276&lt;=BG$6,$G276&gt;=BG$5),IF(BG$5&gt;$N276,5,$K276)*10+IF(AND($F276&gt;=BG$5,$F276&lt;=BG$6),IF(AND($G276&gt;=BG$5,$G276&lt;=BG$6),5,IF($L276=1,2,1)),IF(AND($G276&gt;=BG$5,$G276&lt;=BG$6),IF($M276&gt;0,4,3),0)),IF(AND($D276&lt;=BG$6,$E276&gt;=BG$5),60,0)))</f>
        <v/>
      </c>
      <c r="BH276" s="80" t="str">
        <f>IF(OR($A276="",NOT(ISNUMBER($G276))),"",IF(AND($F276&lt;=BH$6,$G276&gt;=BH$5),IF(BH$5&gt;$N276,5,$K276)*10+IF(AND($F276&gt;=BH$5,$F276&lt;=BH$6),IF(AND($G276&gt;=BH$5,$G276&lt;=BH$6),5,IF($L276=1,2,1)),IF(AND($G276&gt;=BH$5,$G276&lt;=BH$6),IF($M276&gt;0,4,3),0)),IF(AND($D276&lt;=BH$6,$E276&gt;=BH$5),60,0)))</f>
        <v/>
      </c>
      <c r="BI276" s="80" t="str">
        <f>IF(OR($A276="",NOT(ISNUMBER($G276))),"",IF(AND($F276&lt;=BI$6,$G276&gt;=BI$5),IF(BI$5&gt;$N276,5,$K276)*10+IF(AND($F276&gt;=BI$5,$F276&lt;=BI$6),IF(AND($G276&gt;=BI$5,$G276&lt;=BI$6),5,IF($L276=1,2,1)),IF(AND($G276&gt;=BI$5,$G276&lt;=BI$6),IF($M276&gt;0,4,3),0)),IF(AND($D276&lt;=BI$6,$E276&gt;=BI$5),60,0)))</f>
        <v/>
      </c>
      <c r="BJ276" s="80" t="str">
        <f>IF(OR($A276="",NOT(ISNUMBER($G276))),"",IF(AND($F276&lt;=BJ$6,$G276&gt;=BJ$5),IF(BJ$5&gt;$N276,5,$K276)*10+IF(AND($F276&gt;=BJ$5,$F276&lt;=BJ$6),IF(AND($G276&gt;=BJ$5,$G276&lt;=BJ$6),5,IF($L276=1,2,1)),IF(AND($G276&gt;=BJ$5,$G276&lt;=BJ$6),IF($M276&gt;0,4,3),0)),IF(AND($D276&lt;=BJ$6,$E276&gt;=BJ$5),60,0)))</f>
        <v/>
      </c>
      <c r="BK276" s="80" t="str">
        <f>IF(OR($A276="",NOT(ISNUMBER($G276))),"",IF(AND($F276&lt;=BK$6,$G276&gt;=BK$5),IF(BK$5&gt;$N276,5,$K276)*10+IF(AND($F276&gt;=BK$5,$F276&lt;=BK$6),IF(AND($G276&gt;=BK$5,$G276&lt;=BK$6),5,IF($L276=1,2,1)),IF(AND($G276&gt;=BK$5,$G276&lt;=BK$6),IF($M276&gt;0,4,3),0)),IF(AND($D276&lt;=BK$6,$E276&gt;=BK$5),60,0)))</f>
        <v/>
      </c>
      <c r="BL276" s="80" t="str">
        <f>IF(OR($A276="",NOT(ISNUMBER($G276))),"",IF(AND($F276&lt;=BL$6,$G276&gt;=BL$5),IF(BL$5&gt;$N276,5,$K276)*10+IF(AND($F276&gt;=BL$5,$F276&lt;=BL$6),IF(AND($G276&gt;=BL$5,$G276&lt;=BL$6),5,IF($L276=1,2,1)),IF(AND($G276&gt;=BL$5,$G276&lt;=BL$6),IF($M276&gt;0,4,3),0)),IF(AND($D276&lt;=BL$6,$E276&gt;=BL$5),60,0)))</f>
        <v/>
      </c>
      <c r="BM276" s="80" t="str">
        <f>IF(OR($A276="",NOT(ISNUMBER($G276))),"",IF(AND($F276&lt;=BM$6,$G276&gt;=BM$5),IF(BM$5&gt;$N276,5,$K276)*10+IF(AND($F276&gt;=BM$5,$F276&lt;=BM$6),IF(AND($G276&gt;=BM$5,$G276&lt;=BM$6),5,IF($L276=1,2,1)),IF(AND($G276&gt;=BM$5,$G276&lt;=BM$6),IF($M276&gt;0,4,3),0)),IF(AND($D276&lt;=BM$6,$E276&gt;=BM$5),60,0)))</f>
        <v/>
      </c>
      <c r="BN276" s="80" t="str">
        <f>IF(OR($A276="",NOT(ISNUMBER($G276))),"",IF(AND($F276&lt;=BN$6,$G276&gt;=BN$5),IF(BN$5&gt;$N276,5,$K276)*10+IF(AND($F276&gt;=BN$5,$F276&lt;=BN$6),IF(AND($G276&gt;=BN$5,$G276&lt;=BN$6),5,IF($L276=1,2,1)),IF(AND($G276&gt;=BN$5,$G276&lt;=BN$6),IF($M276&gt;0,4,3),0)),IF(AND($D276&lt;=BN$6,$E276&gt;=BN$5),60,0)))</f>
        <v/>
      </c>
      <c r="BO276" s="80" t="str">
        <f>IF(OR($A276="",NOT(ISNUMBER($G276))),"",IF(AND($F276&lt;=BO$6,$G276&gt;=BO$5),IF(BO$5&gt;$N276,5,$K276)*10+IF(AND($F276&gt;=BO$5,$F276&lt;=BO$6),IF(AND($G276&gt;=BO$5,$G276&lt;=BO$6),5,IF($L276=1,2,1)),IF(AND($G276&gt;=BO$5,$G276&lt;=BO$6),IF($M276&gt;0,4,3),0)),IF(AND($D276&lt;=BO$6,$E276&gt;=BO$5),60,0)))</f>
        <v/>
      </c>
      <c r="BP276" s="80" t="str">
        <f>IF(OR($A276="",NOT(ISNUMBER($G276))),"",IF(AND($F276&lt;=BP$6,$G276&gt;=BP$5),IF(BP$5&gt;$N276,5,$K276)*10+IF(AND($F276&gt;=BP$5,$F276&lt;=BP$6),IF(AND($G276&gt;=BP$5,$G276&lt;=BP$6),5,IF($L276=1,2,1)),IF(AND($G276&gt;=BP$5,$G276&lt;=BP$6),IF($M276&gt;0,4,3),0)),IF(AND($D276&lt;=BP$6,$E276&gt;=BP$5),60,0)))</f>
        <v/>
      </c>
      <c r="BQ276" s="80" t="str">
        <f>IF(OR($A276="",NOT(ISNUMBER($G276))),"",IF(AND($F276&lt;=BQ$6,$G276&gt;=BQ$5),IF(BQ$5&gt;$N276,5,$K276)*10+IF(AND($F276&gt;=BQ$5,$F276&lt;=BQ$6),IF(AND($G276&gt;=BQ$5,$G276&lt;=BQ$6),5,IF($L276=1,2,1)),IF(AND($G276&gt;=BQ$5,$G276&lt;=BQ$6),IF($M276&gt;0,4,3),0)),IF(AND($D276&lt;=BQ$6,$E276&gt;=BQ$5),60,0)))</f>
        <v/>
      </c>
      <c r="BR276" s="80" t="str">
        <f>IF(OR($A276="",NOT(ISNUMBER($G276))),"",IF(AND($F276&lt;=BR$6,$G276&gt;=BR$5),IF(BR$5&gt;$N276,5,$K276)*10+IF(AND($F276&gt;=BR$5,$F276&lt;=BR$6),IF(AND($G276&gt;=BR$5,$G276&lt;=BR$6),5,IF($L276=1,2,1)),IF(AND($G276&gt;=BR$5,$G276&lt;=BR$6),IF($M276&gt;0,4,3),0)),IF(AND($D276&lt;=BR$6,$E276&gt;=BR$5),60,0)))</f>
        <v/>
      </c>
      <c r="BS276" s="80" t="str">
        <f>IF(OR($A276="",NOT(ISNUMBER($G276))),"",IF(AND($F276&lt;=BS$6,$G276&gt;=BS$5),IF(BS$5&gt;$N276,5,$K276)*10+IF(AND($F276&gt;=BS$5,$F276&lt;=BS$6),IF(AND($G276&gt;=BS$5,$G276&lt;=BS$6),5,IF($L276=1,2,1)),IF(AND($G276&gt;=BS$5,$G276&lt;=BS$6),IF($M276&gt;0,4,3),0)),IF(AND($D276&lt;=BS$6,$E276&gt;=BS$5),60,0)))</f>
        <v/>
      </c>
      <c r="BT276" s="80" t="str">
        <f>IF(OR($A276="",NOT(ISNUMBER($G276))),"",IF(AND($F276&lt;=BT$6,$G276&gt;=BT$5),IF(BT$5&gt;$N276,5,$K276)*10+IF(AND($F276&gt;=BT$5,$F276&lt;=BT$6),IF(AND($G276&gt;=BT$5,$G276&lt;=BT$6),5,IF($L276=1,2,1)),IF(AND($G276&gt;=BT$5,$G276&lt;=BT$6),IF($M276&gt;0,4,3),0)),IF(AND($D276&lt;=BT$6,$E276&gt;=BT$5),60,0)))</f>
        <v/>
      </c>
      <c r="BU276" s="80" t="str">
        <f>IF(OR($A276="",NOT(ISNUMBER($G276))),"",IF(AND($F276&lt;=BU$6,$G276&gt;=BU$5),IF(BU$5&gt;$N276,5,$K276)*10+IF(AND($F276&gt;=BU$5,$F276&lt;=BU$6),IF(AND($G276&gt;=BU$5,$G276&lt;=BU$6),5,IF($L276=1,2,1)),IF(AND($G276&gt;=BU$5,$G276&lt;=BU$6),IF($M276&gt;0,4,3),0)),IF(AND($D276&lt;=BU$6,$E276&gt;=BU$5),60,0)))</f>
        <v/>
      </c>
      <c r="BV276" s="80" t="str">
        <f>IF(OR($A276="",NOT(ISNUMBER($G276))),"",IF(AND($F276&lt;=BV$6,$G276&gt;=BV$5),IF(BV$5&gt;$N276,5,$K276)*10+IF(AND($F276&gt;=BV$5,$F276&lt;=BV$6),IF(AND($G276&gt;=BV$5,$G276&lt;=BV$6),5,IF($L276=1,2,1)),IF(AND($G276&gt;=BV$5,$G276&lt;=BV$6),IF($M276&gt;0,4,3),0)),IF(AND($D276&lt;=BV$6,$E276&gt;=BV$5),60,0)))</f>
        <v/>
      </c>
      <c r="BW276" s="80" t="str">
        <f>IF(OR($A276="",NOT(ISNUMBER($G276))),"",IF(AND($F276&lt;=BW$6,$G276&gt;=BW$5),IF(BW$5&gt;$N276,5,$K276)*10+IF(AND($F276&gt;=BW$5,$F276&lt;=BW$6),IF(AND($G276&gt;=BW$5,$G276&lt;=BW$6),5,IF($L276=1,2,1)),IF(AND($G276&gt;=BW$5,$G276&lt;=BW$6),IF($M276&gt;0,4,3),0)),IF(AND($D276&lt;=BW$6,$E276&gt;=BW$5),60,0)))</f>
        <v/>
      </c>
      <c r="BX276" s="80" t="str">
        <f>IF(OR($A276="",NOT(ISNUMBER($G276))),"",IF(AND($F276&lt;=BX$6,$G276&gt;=BX$5),IF(BX$5&gt;$N276,5,$K276)*10+IF(AND($F276&gt;=BX$5,$F276&lt;=BX$6),IF(AND($G276&gt;=BX$5,$G276&lt;=BX$6),5,IF($L276=1,2,1)),IF(AND($G276&gt;=BX$5,$G276&lt;=BX$6),IF($M276&gt;0,4,3),0)),IF(AND($D276&lt;=BX$6,$E276&gt;=BX$5),60,0)))</f>
        <v/>
      </c>
      <c r="BY276" s="80" t="str">
        <f>IF(OR($A276="",NOT(ISNUMBER($G276))),"",IF(AND($F276&lt;=BY$6,$G276&gt;=BY$5),IF(BY$5&gt;$N276,5,$K276)*10+IF(AND($F276&gt;=BY$5,$F276&lt;=BY$6),IF(AND($G276&gt;=BY$5,$G276&lt;=BY$6),5,IF($L276=1,2,1)),IF(AND($G276&gt;=BY$5,$G276&lt;=BY$6),IF($M276&gt;0,4,3),0)),IF(AND($D276&lt;=BY$6,$E276&gt;=BY$5),60,0)))</f>
        <v/>
      </c>
      <c r="BZ276" s="80" t="str">
        <f>IF(OR($A276="",NOT(ISNUMBER($G276))),"",IF(AND($F276&lt;=BZ$6,$G276&gt;=BZ$5),IF(BZ$5&gt;$N276,5,$K276)*10+IF(AND($F276&gt;=BZ$5,$F276&lt;=BZ$6),IF(AND($G276&gt;=BZ$5,$G276&lt;=BZ$6),5,IF($L276=1,2,1)),IF(AND($G276&gt;=BZ$5,$G276&lt;=BZ$6),IF($M276&gt;0,4,3),0)),IF(AND($D276&lt;=BZ$6,$E276&gt;=BZ$5),60,0)))</f>
        <v/>
      </c>
      <c r="CA276" s="80" t="str">
        <f>IF(OR($A276="",NOT(ISNUMBER($G276))),"",IF(AND($F276&lt;=CA$6,$G276&gt;=CA$5),IF(CA$5&gt;$N276,5,$K276)*10+IF(AND($F276&gt;=CA$5,$F276&lt;=CA$6),IF(AND($G276&gt;=CA$5,$G276&lt;=CA$6),5,IF($L276=1,2,1)),IF(AND($G276&gt;=CA$5,$G276&lt;=CA$6),IF($M276&gt;0,4,3),0)),IF(AND($D276&lt;=CA$6,$E276&gt;=CA$5),60,0)))</f>
        <v/>
      </c>
      <c r="CB276" s="80" t="str">
        <f>IF(OR($A276="",NOT(ISNUMBER($G276))),"",IF(AND($F276&lt;=CB$6,$G276&gt;=CB$5),IF(CB$5&gt;$N276,5,$K276)*10+IF(AND($F276&gt;=CB$5,$F276&lt;=CB$6),IF(AND($G276&gt;=CB$5,$G276&lt;=CB$6),5,IF($L276=1,2,1)),IF(AND($G276&gt;=CB$5,$G276&lt;=CB$6),IF($M276&gt;0,4,3),0)),IF(AND($D276&lt;=CB$6,$E276&gt;=CB$5),60,0)))</f>
        <v/>
      </c>
      <c r="CC276" s="80" t="str">
        <f>IF(OR($A276="",NOT(ISNUMBER($G276))),"",IF(AND($F276&lt;=CC$6,$G276&gt;=CC$5),IF(CC$5&gt;$N276,5,$K276)*10+IF(AND($F276&gt;=CC$5,$F276&lt;=CC$6),IF(AND($G276&gt;=CC$5,$G276&lt;=CC$6),5,IF($L276=1,2,1)),IF(AND($G276&gt;=CC$5,$G276&lt;=CC$6),IF($M276&gt;0,4,3),0)),IF(AND($D276&lt;=CC$6,$E276&gt;=CC$5),60,0)))</f>
        <v/>
      </c>
      <c r="CD276" s="80" t="str">
        <f>IF(OR($A276="",NOT(ISNUMBER($G276))),"",IF(AND($F276&lt;=CD$6,$G276&gt;=CD$5),IF(CD$5&gt;$N276,5,$K276)*10+IF(AND($F276&gt;=CD$5,$F276&lt;=CD$6),IF(AND($G276&gt;=CD$5,$G276&lt;=CD$6),5,IF($L276=1,2,1)),IF(AND($G276&gt;=CD$5,$G276&lt;=CD$6),IF($M276&gt;0,4,3),0)),IF(AND($D276&lt;=CD$6,$E276&gt;=CD$5),60,0)))</f>
        <v/>
      </c>
      <c r="CE276" s="80" t="str">
        <f>IF(OR($A276="",NOT(ISNUMBER($G276))),"",IF(AND($F276&lt;=CE$6,$G276&gt;=CE$5),IF(CE$5&gt;$N276,5,$K276)*10+IF(AND($F276&gt;=CE$5,$F276&lt;=CE$6),IF(AND($G276&gt;=CE$5,$G276&lt;=CE$6),5,IF($L276=1,2,1)),IF(AND($G276&gt;=CE$5,$G276&lt;=CE$6),IF($M276&gt;0,4,3),0)),IF(AND($D276&lt;=CE$6,$E276&gt;=CE$5),60,0)))</f>
        <v/>
      </c>
      <c r="CF276" s="80" t="str">
        <f>IF(OR($A276="",NOT(ISNUMBER($G276))),"",IF(AND($F276&lt;=CF$6,$G276&gt;=CF$5),IF(CF$5&gt;$N276,5,$K276)*10+IF(AND($F276&gt;=CF$5,$F276&lt;=CF$6),IF(AND($G276&gt;=CF$5,$G276&lt;=CF$6),5,IF($L276=1,2,1)),IF(AND($G276&gt;=CF$5,$G276&lt;=CF$6),IF($M276&gt;0,4,3),0)),IF(AND($D276&lt;=CF$6,$E276&gt;=CF$5),60,0)))</f>
        <v/>
      </c>
      <c r="CG276" s="80" t="str">
        <f>IF(OR($A276="",NOT(ISNUMBER($G276))),"",IF(AND($F276&lt;=CG$6,$G276&gt;=CG$5),IF(CG$5&gt;$N276,5,$K276)*10+IF(AND($F276&gt;=CG$5,$F276&lt;=CG$6),IF(AND($G276&gt;=CG$5,$G276&lt;=CG$6),5,IF($L276=1,2,1)),IF(AND($G276&gt;=CG$5,$G276&lt;=CG$6),IF($M276&gt;0,4,3),0)),IF(AND($D276&lt;=CG$6,$E276&gt;=CG$5),60,0)))</f>
        <v/>
      </c>
      <c r="CH276" s="80" t="str">
        <f>IF(OR($A276="",NOT(ISNUMBER($G276))),"",IF(AND($F276&lt;=CH$6,$G276&gt;=CH$5),IF(CH$5&gt;$N276,5,$K276)*10+IF(AND($F276&gt;=CH$5,$F276&lt;=CH$6),IF(AND($G276&gt;=CH$5,$G276&lt;=CH$6),5,IF($L276=1,2,1)),IF(AND($G276&gt;=CH$5,$G276&lt;=CH$6),IF($M276&gt;0,4,3),0)),IF(AND($D276&lt;=CH$6,$E276&gt;=CH$5),60,0)))</f>
        <v/>
      </c>
      <c r="CI276" s="80" t="str">
        <f>IF(OR($A276="",NOT(ISNUMBER($G276))),"",IF(AND($F276&lt;=CI$6,$G276&gt;=CI$5),IF(CI$5&gt;$N276,5,$K276)*10+IF(AND($F276&gt;=CI$5,$F276&lt;=CI$6),IF(AND($G276&gt;=CI$5,$G276&lt;=CI$6),5,IF($L276=1,2,1)),IF(AND($G276&gt;=CI$5,$G276&lt;=CI$6),IF($M276&gt;0,4,3),0)),IF(AND($D276&lt;=CI$6,$E276&gt;=CI$5),60,0)))</f>
        <v/>
      </c>
      <c r="CJ276" s="80" t="str">
        <f>IF(OR($A276="",NOT(ISNUMBER($G276))),"",IF(AND($F276&lt;=CJ$6,$G276&gt;=CJ$5),IF(CJ$5&gt;$N276,5,$K276)*10+IF(AND($F276&gt;=CJ$5,$F276&lt;=CJ$6),IF(AND($G276&gt;=CJ$5,$G276&lt;=CJ$6),5,IF($L276=1,2,1)),IF(AND($G276&gt;=CJ$5,$G276&lt;=CJ$6),IF($M276&gt;0,4,3),0)),IF(AND($D276&lt;=CJ$6,$E276&gt;=CJ$5),60,0)))</f>
        <v/>
      </c>
      <c r="CK276" s="80" t="str">
        <f>IF(OR($A276="",NOT(ISNUMBER($G276))),"",IF(AND($F276&lt;=CK$6,$G276&gt;=CK$5),IF(CK$5&gt;$N276,5,$K276)*10+IF(AND($F276&gt;=CK$5,$F276&lt;=CK$6),IF(AND($G276&gt;=CK$5,$G276&lt;=CK$6),5,IF($L276=1,2,1)),IF(AND($G276&gt;=CK$5,$G276&lt;=CK$6),IF($M276&gt;0,4,3),0)),IF(AND($D276&lt;=CK$6,$E276&gt;=CK$5),60,0)))</f>
        <v/>
      </c>
      <c r="CL276" s="80" t="str">
        <f>IF(OR($A276="",NOT(ISNUMBER($G276))),"",IF(AND($F276&lt;=CL$6,$G276&gt;=CL$5),IF(CL$5&gt;$N276,5,$K276)*10+IF(AND($F276&gt;=CL$5,$F276&lt;=CL$6),IF(AND($G276&gt;=CL$5,$G276&lt;=CL$6),5,IF($L276=1,2,1)),IF(AND($G276&gt;=CL$5,$G276&lt;=CL$6),IF($M276&gt;0,4,3),0)),IF(AND($D276&lt;=CL$6,$E276&gt;=CL$5),60,0)))</f>
        <v/>
      </c>
      <c r="CM276" s="80" t="str">
        <f>IF(OR($A276="",NOT(ISNUMBER($G276))),"",IF(AND($F276&lt;=CM$6,$G276&gt;=CM$5),IF(CM$5&gt;$N276,5,$K276)*10+IF(AND($F276&gt;=CM$5,$F276&lt;=CM$6),IF(AND($G276&gt;=CM$5,$G276&lt;=CM$6),5,IF($L276=1,2,1)),IF(AND($G276&gt;=CM$5,$G276&lt;=CM$6),IF($M276&gt;0,4,3),0)),IF(AND($D276&lt;=CM$6,$E276&gt;=CM$5),60,0)))</f>
        <v/>
      </c>
      <c r="CN276" s="80" t="str">
        <f>IF(OR($A276="",NOT(ISNUMBER($G276))),"",IF(AND($F276&lt;=CN$6,$G276&gt;=CN$5),IF(CN$5&gt;$N276,5,$K276)*10+IF(AND($F276&gt;=CN$5,$F276&lt;=CN$6),IF(AND($G276&gt;=CN$5,$G276&lt;=CN$6),5,IF($L276=1,2,1)),IF(AND($G276&gt;=CN$5,$G276&lt;=CN$6),IF($M276&gt;0,4,3),0)),IF(AND($D276&lt;=CN$6,$E276&gt;=CN$5),60,0)))</f>
        <v/>
      </c>
      <c r="CO276" s="80" t="str">
        <f>IF(OR($A276="",NOT(ISNUMBER($G276))),"",IF(AND($F276&lt;=CO$6,$G276&gt;=CO$5),IF(CO$5&gt;$N276,5,$K276)*10+IF(AND($F276&gt;=CO$5,$F276&lt;=CO$6),IF(AND($G276&gt;=CO$5,$G276&lt;=CO$6),5,IF($L276=1,2,1)),IF(AND($G276&gt;=CO$5,$G276&lt;=CO$6),IF($M276&gt;0,4,3),0)),IF(AND($D276&lt;=CO$6,$E276&gt;=CO$5),60,0)))</f>
        <v/>
      </c>
      <c r="CP276" s="80" t="str">
        <f>IF(OR($A276="",NOT(ISNUMBER($G276))),"",IF(AND($F276&lt;=CP$6,$G276&gt;=CP$5),IF(CP$5&gt;$N276,5,$K276)*10+IF(AND($F276&gt;=CP$5,$F276&lt;=CP$6),IF(AND($G276&gt;=CP$5,$G276&lt;=CP$6),5,IF($L276=1,2,1)),IF(AND($G276&gt;=CP$5,$G276&lt;=CP$6),IF($M276&gt;0,4,3),0)),IF(AND($D276&lt;=CP$6,$E276&gt;=CP$5),60,0)))</f>
        <v/>
      </c>
      <c r="CQ276" s="80" t="str">
        <f>IF(OR($A276="",NOT(ISNUMBER($G276))),"",IF(AND($F276&lt;=CQ$6,$G276&gt;=CQ$5),IF(CQ$5&gt;$N276,5,$K276)*10+IF(AND($F276&gt;=CQ$5,$F276&lt;=CQ$6),IF(AND($G276&gt;=CQ$5,$G276&lt;=CQ$6),5,IF($L276=1,2,1)),IF(AND($G276&gt;=CQ$5,$G276&lt;=CQ$6),IF($M276&gt;0,4,3),0)),IF(AND($D276&lt;=CQ$6,$E276&gt;=CQ$5),60,0)))</f>
        <v/>
      </c>
      <c r="CR276" s="80" t="str">
        <f>IF(OR($A276="",NOT(ISNUMBER($G276))),"",IF(AND($F276&lt;=CR$6,$G276&gt;=CR$5),IF(CR$5&gt;$N276,5,$K276)*10+IF(AND($F276&gt;=CR$5,$F276&lt;=CR$6),IF(AND($G276&gt;=CR$5,$G276&lt;=CR$6),5,IF($L276=1,2,1)),IF(AND($G276&gt;=CR$5,$G276&lt;=CR$6),IF($M276&gt;0,4,3),0)),IF(AND($D276&lt;=CR$6,$E276&gt;=CR$5),60,0)))</f>
        <v/>
      </c>
      <c r="CS276" s="80" t="str">
        <f>IF(OR($A276="",NOT(ISNUMBER($G276))),"",IF(AND($F276&lt;=CS$6,$G276&gt;=CS$5),IF(CS$5&gt;$N276,5,$K276)*10+IF(AND($F276&gt;=CS$5,$F276&lt;=CS$6),IF(AND($G276&gt;=CS$5,$G276&lt;=CS$6),5,IF($L276=1,2,1)),IF(AND($G276&gt;=CS$5,$G276&lt;=CS$6),IF($M276&gt;0,4,3),0)),IF(AND($D276&lt;=CS$6,$E276&gt;=CS$5),60,0)))</f>
        <v/>
      </c>
      <c r="CT276" s="80" t="str">
        <f>IF(OR($A276="",NOT(ISNUMBER($G276))),"",IF(AND($F276&lt;=CT$6,$G276&gt;=CT$5),IF(CT$5&gt;$N276,5,$K276)*10+IF(AND($F276&gt;=CT$5,$F276&lt;=CT$6),IF(AND($G276&gt;=CT$5,$G276&lt;=CT$6),5,IF($L276=1,2,1)),IF(AND($G276&gt;=CT$5,$G276&lt;=CT$6),IF($M276&gt;0,4,3),0)),IF(AND($D276&lt;=CT$6,$E276&gt;=CT$5),60,0)))</f>
        <v/>
      </c>
      <c r="CU276" s="80" t="str">
        <f>IF(OR($A276="",NOT(ISNUMBER($G276))),"",IF(AND($F276&lt;=CU$6,$G276&gt;=CU$5),IF(CU$5&gt;$N276,5,$K276)*10+IF(AND($F276&gt;=CU$5,$F276&lt;=CU$6),IF(AND($G276&gt;=CU$5,$G276&lt;=CU$6),5,IF($L276=1,2,1)),IF(AND($G276&gt;=CU$5,$G276&lt;=CU$6),IF($M276&gt;0,4,3),0)),IF(AND($D276&lt;=CU$6,$E276&gt;=CU$5),60,0)))</f>
        <v/>
      </c>
      <c r="CV276" s="80" t="str">
        <f>IF(OR($A276="",NOT(ISNUMBER($G276))),"",IF(AND($F276&lt;=CV$6,$G276&gt;=CV$5),IF(CV$5&gt;$N276,5,$K276)*10+IF(AND($F276&gt;=CV$5,$F276&lt;=CV$6),IF(AND($G276&gt;=CV$5,$G276&lt;=CV$6),5,IF($L276=1,2,1)),IF(AND($G276&gt;=CV$5,$G276&lt;=CV$6),IF($M276&gt;0,4,3),0)),IF(AND($D276&lt;=CV$6,$E276&gt;=CV$5),60,0)))</f>
        <v/>
      </c>
      <c r="CW276" s="80" t="str">
        <f>IF(OR($A276="",NOT(ISNUMBER($G276))),"",IF(AND($F276&lt;=CW$6,$G276&gt;=CW$5),IF(CW$5&gt;$N276,5,$K276)*10+IF(AND($F276&gt;=CW$5,$F276&lt;=CW$6),IF(AND($G276&gt;=CW$5,$G276&lt;=CW$6),5,IF($L276=1,2,1)),IF(AND($G276&gt;=CW$5,$G276&lt;=CW$6),IF($M276&gt;0,4,3),0)),IF(AND($D276&lt;=CW$6,$E276&gt;=CW$5),60,0)))</f>
        <v/>
      </c>
      <c r="CX276" s="80" t="str">
        <f>IF(OR($A276="",NOT(ISNUMBER($G276))),"",IF(AND($F276&lt;=CX$6,$G276&gt;=CX$5),IF(CX$5&gt;$N276,5,$K276)*10+IF(AND($F276&gt;=CX$5,$F276&lt;=CX$6),IF(AND($G276&gt;=CX$5,$G276&lt;=CX$6),5,IF($L276=1,2,1)),IF(AND($G276&gt;=CX$5,$G276&lt;=CX$6),IF($M276&gt;0,4,3),0)),IF(AND($D276&lt;=CX$6,$E276&gt;=CX$5),60,0)))</f>
        <v/>
      </c>
      <c r="CY276" s="80" t="str">
        <f>IF(OR($A276="",NOT(ISNUMBER($G276))),"",IF(AND($F276&lt;=CY$6,$G276&gt;=CY$5),IF(CY$5&gt;$N276,5,$K276)*10+IF(AND($F276&gt;=CY$5,$F276&lt;=CY$6),IF(AND($G276&gt;=CY$5,$G276&lt;=CY$6),5,IF($L276=1,2,1)),IF(AND($G276&gt;=CY$5,$G276&lt;=CY$6),IF($M276&gt;0,4,3),0)),IF(AND($D276&lt;=CY$6,$E276&gt;=CY$5),60,0)))</f>
        <v/>
      </c>
      <c r="CZ276" s="80" t="str">
        <f>IF(OR($A276="",NOT(ISNUMBER($G276))),"",IF(AND($F276&lt;=CZ$6,$G276&gt;=CZ$5),IF(CZ$5&gt;$N276,5,$K276)*10+IF(AND($F276&gt;=CZ$5,$F276&lt;=CZ$6),IF(AND($G276&gt;=CZ$5,$G276&lt;=CZ$6),5,IF($L276=1,2,1)),IF(AND($G276&gt;=CZ$5,$G276&lt;=CZ$6),IF($M276&gt;0,4,3),0)),IF(AND($D276&lt;=CZ$6,$E276&gt;=CZ$5),60,0)))</f>
        <v/>
      </c>
      <c r="DA276" s="80" t="str">
        <f>IF(OR($A276="",NOT(ISNUMBER($G276))),"",IF(AND($F276&lt;=DA$6,$G276&gt;=DA$5),IF(DA$5&gt;$N276,5,$K276)*10+IF(AND($F276&gt;=DA$5,$F276&lt;=DA$6),IF(AND($G276&gt;=DA$5,$G276&lt;=DA$6),5,IF($L276=1,2,1)),IF(AND($G276&gt;=DA$5,$G276&lt;=DA$6),IF($M276&gt;0,4,3),0)),IF(AND($D276&lt;=DA$6,$E276&gt;=DA$5),60,0)))</f>
        <v/>
      </c>
      <c r="DB276" s="80" t="str">
        <f>IF(OR($A276="",NOT(ISNUMBER($G276))),"",IF(AND($F276&lt;=DB$6,$G276&gt;=DB$5),IF(DB$5&gt;$N276,5,$K276)*10+IF(AND($F276&gt;=DB$5,$F276&lt;=DB$6),IF(AND($G276&gt;=DB$5,$G276&lt;=DB$6),5,IF($L276=1,2,1)),IF(AND($G276&gt;=DB$5,$G276&lt;=DB$6),IF($M276&gt;0,4,3),0)),IF(AND($D276&lt;=DB$6,$E276&gt;=DB$5),60,0)))</f>
        <v/>
      </c>
      <c r="DC276" s="80" t="str">
        <f>IF(OR($A276="",NOT(ISNUMBER($G276))),"",IF(AND($F276&lt;=DC$6,$G276&gt;=DC$5),IF(DC$5&gt;$N276,5,$K276)*10+IF(AND($F276&gt;=DC$5,$F276&lt;=DC$6),IF(AND($G276&gt;=DC$5,$G276&lt;=DC$6),5,IF($L276=1,2,1)),IF(AND($G276&gt;=DC$5,$G276&lt;=DC$6),IF($M276&gt;0,4,3),0)),IF(AND($D276&lt;=DC$6,$E276&gt;=DC$5),60,0)))</f>
        <v/>
      </c>
      <c r="DD276" s="80" t="str">
        <f>IF(OR($A276="",NOT(ISNUMBER($G276))),"",IF(AND($F276&lt;=DD$6,$G276&gt;=DD$5),IF(DD$5&gt;$N276,5,$K276)*10+IF(AND($F276&gt;=DD$5,$F276&lt;=DD$6),IF(AND($G276&gt;=DD$5,$G276&lt;=DD$6),5,IF($L276=1,2,1)),IF(AND($G276&gt;=DD$5,$G276&lt;=DD$6),IF($M276&gt;0,4,3),0)),IF(AND($D276&lt;=DD$6,$E276&gt;=DD$5),60,0)))</f>
        <v/>
      </c>
      <c r="DE276" s="80" t="str">
        <f>IF(OR($A276="",NOT(ISNUMBER($G276))),"",IF(AND($F276&lt;=DE$6,$G276&gt;=DE$5),IF(DE$5&gt;$N276,5,$K276)*10+IF(AND($F276&gt;=DE$5,$F276&lt;=DE$6),IF(AND($G276&gt;=DE$5,$G276&lt;=DE$6),5,IF($L276=1,2,1)),IF(AND($G276&gt;=DE$5,$G276&lt;=DE$6),IF($M276&gt;0,4,3),0)),IF(AND($D276&lt;=DE$6,$E276&gt;=DE$5),60,0)))</f>
        <v/>
      </c>
      <c r="DF276" s="80" t="str">
        <f>IF(OR($A276="",NOT(ISNUMBER($G276))),"",IF(AND($F276&lt;=DF$6,$G276&gt;=DF$5),IF(DF$5&gt;$N276,5,$K276)*10+IF(AND($F276&gt;=DF$5,$F276&lt;=DF$6),IF(AND($G276&gt;=DF$5,$G276&lt;=DF$6),5,IF($L276=1,2,1)),IF(AND($G276&gt;=DF$5,$G276&lt;=DF$6),IF($M276&gt;0,4,3),0)),IF(AND($D276&lt;=DF$6,$E276&gt;=DF$5),60,0)))</f>
        <v/>
      </c>
      <c r="DG276" s="80" t="str">
        <f>IF(OR($A276="",NOT(ISNUMBER($G276))),"",IF(AND($F276&lt;=DG$6,$G276&gt;=DG$5),IF(DG$5&gt;$N276,5,$K276)*10+IF(AND($F276&gt;=DG$5,$F276&lt;=DG$6),IF(AND($G276&gt;=DG$5,$G276&lt;=DG$6),5,IF($L276=1,2,1)),IF(AND($G276&gt;=DG$5,$G276&lt;=DG$6),IF($M276&gt;0,4,3),0)),IF(AND($D276&lt;=DG$6,$E276&gt;=DG$5),60,0)))</f>
        <v/>
      </c>
      <c r="DH276" s="80" t="str">
        <f>IF(OR($A276="",NOT(ISNUMBER($G276))),"",IF(AND($F276&lt;=DH$6,$G276&gt;=DH$5),IF(DH$5&gt;$N276,5,$K276)*10+IF(AND($F276&gt;=DH$5,$F276&lt;=DH$6),IF(AND($G276&gt;=DH$5,$G276&lt;=DH$6),5,IF($L276=1,2,1)),IF(AND($G276&gt;=DH$5,$G276&lt;=DH$6),IF($M276&gt;0,4,3),0)),IF(AND($D276&lt;=DH$6,$E276&gt;=DH$5),60,0)))</f>
        <v/>
      </c>
      <c r="DI276" s="80" t="str">
        <f>IF(OR($A276="",NOT(ISNUMBER($G276))),"",IF(AND($F276&lt;=DI$6,$G276&gt;=DI$5),IF(DI$5&gt;$N276,5,$K276)*10+IF(AND($F276&gt;=DI$5,$F276&lt;=DI$6),IF(AND($G276&gt;=DI$5,$G276&lt;=DI$6),5,IF($L276=1,2,1)),IF(AND($G276&gt;=DI$5,$G276&lt;=DI$6),IF($M276&gt;0,4,3),0)),IF(AND($D276&lt;=DI$6,$E276&gt;=DI$5),60,0)))</f>
        <v/>
      </c>
      <c r="DJ276" s="80" t="str">
        <f>IF(OR($A276="",NOT(ISNUMBER($G276))),"",IF(AND($F276&lt;=DJ$6,$G276&gt;=DJ$5),IF(DJ$5&gt;$N276,5,$K276)*10+IF(AND($F276&gt;=DJ$5,$F276&lt;=DJ$6),IF(AND($G276&gt;=DJ$5,$G276&lt;=DJ$6),5,IF($L276=1,2,1)),IF(AND($G276&gt;=DJ$5,$G276&lt;=DJ$6),IF($M276&gt;0,4,3),0)),IF(AND($D276&lt;=DJ$6,$E276&gt;=DJ$5),60,0)))</f>
        <v/>
      </c>
      <c r="DK276" s="80" t="str">
        <f>IF(OR($A276="",NOT(ISNUMBER($G276))),"",IF(AND($F276&lt;=DK$6,$G276&gt;=DK$5),IF(DK$5&gt;$N276,5,$K276)*10+IF(AND($F276&gt;=DK$5,$F276&lt;=DK$6),IF(AND($G276&gt;=DK$5,$G276&lt;=DK$6),5,IF($L276=1,2,1)),IF(AND($G276&gt;=DK$5,$G276&lt;=DK$6),IF($M276&gt;0,4,3),0)),IF(AND($D276&lt;=DK$6,$E276&gt;=DK$5),60,0)))</f>
        <v/>
      </c>
      <c r="DL276" s="80" t="str">
        <f>IF(OR($A276="",NOT(ISNUMBER($G276))),"",IF(AND($F276&lt;=DL$6,$G276&gt;=DL$5),IF(DL$5&gt;$N276,5,$K276)*10+IF(AND($F276&gt;=DL$5,$F276&lt;=DL$6),IF(AND($G276&gt;=DL$5,$G276&lt;=DL$6),5,IF($L276=1,2,1)),IF(AND($G276&gt;=DL$5,$G276&lt;=DL$6),IF($M276&gt;0,4,3),0)),IF(AND($D276&lt;=DL$6,$E276&gt;=DL$5),60,0)))</f>
        <v/>
      </c>
      <c r="DM276" s="80" t="str">
        <f>IF(OR($A276="",NOT(ISNUMBER($G276))),"",IF(AND($F276&lt;=DM$6,$G276&gt;=DM$5),IF(DM$5&gt;$N276,5,$K276)*10+IF(AND($F276&gt;=DM$5,$F276&lt;=DM$6),IF(AND($G276&gt;=DM$5,$G276&lt;=DM$6),5,IF($L276=1,2,1)),IF(AND($G276&gt;=DM$5,$G276&lt;=DM$6),IF($M276&gt;0,4,3),0)),IF(AND($D276&lt;=DM$6,$E276&gt;=DM$5),60,0)))</f>
        <v/>
      </c>
      <c r="DN276" s="80" t="str">
        <f>IF(OR($A276="",NOT(ISNUMBER($G276))),"",IF(AND($F276&lt;=DN$6,$G276&gt;=DN$5),IF(DN$5&gt;$N276,5,$K276)*10+IF(AND($F276&gt;=DN$5,$F276&lt;=DN$6),IF(AND($G276&gt;=DN$5,$G276&lt;=DN$6),5,IF($L276=1,2,1)),IF(AND($G276&gt;=DN$5,$G276&lt;=DN$6),IF($M276&gt;0,4,3),0)),IF(AND($D276&lt;=DN$6,$E276&gt;=DN$5),60,0)))</f>
        <v/>
      </c>
      <c r="DO276" s="80" t="str">
        <f>IF(OR($A276="",NOT(ISNUMBER($G276))),"",IF(AND($F276&lt;=DO$6,$G276&gt;=DO$5),IF(DO$5&gt;$N276,5,$K276)*10+IF(AND($F276&gt;=DO$5,$F276&lt;=DO$6),IF(AND($G276&gt;=DO$5,$G276&lt;=DO$6),5,IF($L276=1,2,1)),IF(AND($G276&gt;=DO$5,$G276&lt;=DO$6),IF($M276&gt;0,4,3),0)),IF(AND($D276&lt;=DO$6,$E276&gt;=DO$5),60,0)))</f>
        <v/>
      </c>
      <c r="DP276" s="80" t="str">
        <f>IF(OR($A276="",NOT(ISNUMBER($G276))),"",IF(AND($F276&lt;=DP$6,$G276&gt;=DP$5),IF(DP$5&gt;$N276,5,$K276)*10+IF(AND($F276&gt;=DP$5,$F276&lt;=DP$6),IF(AND($G276&gt;=DP$5,$G276&lt;=DP$6),5,IF($L276=1,2,1)),IF(AND($G276&gt;=DP$5,$G276&lt;=DP$6),IF($M276&gt;0,4,3),0)),IF(AND($D276&lt;=DP$6,$E276&gt;=DP$5),60,0)))</f>
        <v/>
      </c>
      <c r="DQ276" s="80" t="str">
        <f>IF(OR($A276="",NOT(ISNUMBER($G276))),"",IF(AND($F276&lt;=DQ$6,$G276&gt;=DQ$5),IF(DQ$5&gt;$N276,5,$K276)*10+IF(AND($F276&gt;=DQ$5,$F276&lt;=DQ$6),IF(AND($G276&gt;=DQ$5,$G276&lt;=DQ$6),5,IF($L276=1,2,1)),IF(AND($G276&gt;=DQ$5,$G276&lt;=DQ$6),IF($M276&gt;0,4,3),0)),IF(AND($D276&lt;=DQ$6,$E276&gt;=DQ$5),60,0)))</f>
        <v/>
      </c>
      <c r="DR276" s="80" t="str">
        <f>IF(OR($A276="",NOT(ISNUMBER($G276))),"",IF(AND($F276&lt;=DR$6,$G276&gt;=DR$5),IF(DR$5&gt;$N276,5,$K276)*10+IF(AND($F276&gt;=DR$5,$F276&lt;=DR$6),IF(AND($G276&gt;=DR$5,$G276&lt;=DR$6),5,IF($L276=1,2,1)),IF(AND($G276&gt;=DR$5,$G276&lt;=DR$6),IF($M276&gt;0,4,3),0)),IF(AND($D276&lt;=DR$6,$E276&gt;=DR$5),60,0)))</f>
        <v/>
      </c>
      <c r="DS276" s="80" t="str">
        <f>IF(OR($A276="",NOT(ISNUMBER($G276))),"",IF(AND($F276&lt;=DS$6,$G276&gt;=DS$5),IF(DS$5&gt;$N276,5,$K276)*10+IF(AND($F276&gt;=DS$5,$F276&lt;=DS$6),IF(AND($G276&gt;=DS$5,$G276&lt;=DS$6),5,IF($L276=1,2,1)),IF(AND($G276&gt;=DS$5,$G276&lt;=DS$6),IF($M276&gt;0,4,3),0)),IF(AND($D276&lt;=DS$6,$E276&gt;=DS$5),60,0)))</f>
        <v/>
      </c>
      <c r="DT276" s="80" t="str">
        <f>IF(OR($A276="",NOT(ISNUMBER($G276))),"",IF(AND($F276&lt;=DT$6,$G276&gt;=DT$5),IF(DT$5&gt;$N276,5,$K276)*10+IF(AND($F276&gt;=DT$5,$F276&lt;=DT$6),IF(AND($G276&gt;=DT$5,$G276&lt;=DT$6),5,IF($L276=1,2,1)),IF(AND($G276&gt;=DT$5,$G276&lt;=DT$6),IF($M276&gt;0,4,3),0)),IF(AND($D276&lt;=DT$6,$E276&gt;=DT$5),60,0)))</f>
        <v/>
      </c>
      <c r="DU276" s="80" t="str">
        <f>IF(OR($A276="",NOT(ISNUMBER($G276))),"",IF(AND($F276&lt;=DU$6,$G276&gt;=DU$5),IF(DU$5&gt;$N276,5,$K276)*10+IF(AND($F276&gt;=DU$5,$F276&lt;=DU$6),IF(AND($G276&gt;=DU$5,$G276&lt;=DU$6),5,IF($L276=1,2,1)),IF(AND($G276&gt;=DU$5,$G276&lt;=DU$6),IF($M276&gt;0,4,3),0)),IF(AND($D276&lt;=DU$6,$E276&gt;=DU$5),60,0)))</f>
        <v/>
      </c>
      <c r="DV276" s="80" t="str">
        <f>IF(OR($A276="",NOT(ISNUMBER($G276))),"",IF(AND($F276&lt;=DV$6,$G276&gt;=DV$5),IF(DV$5&gt;$N276,5,$K276)*10+IF(AND($F276&gt;=DV$5,$F276&lt;=DV$6),IF(AND($G276&gt;=DV$5,$G276&lt;=DV$6),5,IF($L276=1,2,1)),IF(AND($G276&gt;=DV$5,$G276&lt;=DV$6),IF($M276&gt;0,4,3),0)),IF(AND($D276&lt;=DV$6,$E276&gt;=DV$5),60,0)))</f>
        <v/>
      </c>
      <c r="DW276" s="80" t="str">
        <f>IF(OR($A276="",NOT(ISNUMBER($G276))),"",IF(AND($F276&lt;=DW$6,$G276&gt;=DW$5),IF(DW$5&gt;$N276,5,$K276)*10+IF(AND($F276&gt;=DW$5,$F276&lt;=DW$6),IF(AND($G276&gt;=DW$5,$G276&lt;=DW$6),5,IF($L276=1,2,1)),IF(AND($G276&gt;=DW$5,$G276&lt;=DW$6),IF($M276&gt;0,4,3),0)),IF(AND($D276&lt;=DW$6,$E276&gt;=DW$5),60,0)))</f>
        <v/>
      </c>
      <c r="DX276" s="80" t="str">
        <f>IF(OR($A276="",NOT(ISNUMBER($G276))),"",IF(AND($F276&lt;=DX$6,$G276&gt;=DX$5),IF(DX$5&gt;$N276,5,$K276)*10+IF(AND($F276&gt;=DX$5,$F276&lt;=DX$6),IF(AND($G276&gt;=DX$5,$G276&lt;=DX$6),5,IF($L276=1,2,1)),IF(AND($G276&gt;=DX$5,$G276&lt;=DX$6),IF($M276&gt;0,4,3),0)),IF(AND($D276&lt;=DX$6,$E276&gt;=DX$5),60,0)))</f>
        <v/>
      </c>
      <c r="DY276" s="80" t="str">
        <f>IF(OR($A276="",NOT(ISNUMBER($G276))),"",IF(AND($F276&lt;=DY$6,$G276&gt;=DY$5),IF(DY$5&gt;$N276,5,$K276)*10+IF(AND($F276&gt;=DY$5,$F276&lt;=DY$6),IF(AND($G276&gt;=DY$5,$G276&lt;=DY$6),5,IF($L276=1,2,1)),IF(AND($G276&gt;=DY$5,$G276&lt;=DY$6),IF($M276&gt;0,4,3),0)),IF(AND($D276&lt;=DY$6,$E276&gt;=DY$5),60,0)))</f>
        <v/>
      </c>
      <c r="DZ276" s="80" t="str">
        <f>IF(OR($A276="",NOT(ISNUMBER($G276))),"",IF(AND($F276&lt;=DZ$6,$G276&gt;=DZ$5),IF(DZ$5&gt;$N276,5,$K276)*10+IF(AND($F276&gt;=DZ$5,$F276&lt;=DZ$6),IF(AND($G276&gt;=DZ$5,$G276&lt;=DZ$6),5,IF($L276=1,2,1)),IF(AND($G276&gt;=DZ$5,$G276&lt;=DZ$6),IF($M276&gt;0,4,3),0)),IF(AND($D276&lt;=DZ$6,$E276&gt;=DZ$5),60,0)))</f>
        <v/>
      </c>
      <c r="EA276" s="80" t="str">
        <f>IF(OR($A276="",NOT(ISNUMBER($G276))),"",IF(AND($F276&lt;=EA$6,$G276&gt;=EA$5),IF(EA$5&gt;$N276,5,$K276)*10+IF(AND($F276&gt;=EA$5,$F276&lt;=EA$6),IF(AND($G276&gt;=EA$5,$G276&lt;=EA$6),5,IF($L276=1,2,1)),IF(AND($G276&gt;=EA$5,$G276&lt;=EA$6),IF($M276&gt;0,4,3),0)),IF(AND($D276&lt;=EA$6,$E276&gt;=EA$5),60,0)))</f>
        <v/>
      </c>
      <c r="EB276" s="80" t="str">
        <f>IF(OR($A276="",NOT(ISNUMBER($G276))),"",IF(AND($F276&lt;=EB$6,$G276&gt;=EB$5),IF(EB$5&gt;$N276,5,$K276)*10+IF(AND($F276&gt;=EB$5,$F276&lt;=EB$6),IF(AND($G276&gt;=EB$5,$G276&lt;=EB$6),5,IF($L276=1,2,1)),IF(AND($G276&gt;=EB$5,$G276&lt;=EB$6),IF($M276&gt;0,4,3),0)),IF(AND($D276&lt;=EB$6,$E276&gt;=EB$5),60,0)))</f>
        <v/>
      </c>
      <c r="EC276" s="80" t="str">
        <f>IF(OR($A276="",NOT(ISNUMBER($G276))),"",IF(AND($F276&lt;=EC$6,$G276&gt;=EC$5),IF(EC$5&gt;$N276,5,$K276)*10+IF(AND($F276&gt;=EC$5,$F276&lt;=EC$6),IF(AND($G276&gt;=EC$5,$G276&lt;=EC$6),5,IF($L276=1,2,1)),IF(AND($G276&gt;=EC$5,$G276&lt;=EC$6),IF($M276&gt;0,4,3),0)),IF(AND($D276&lt;=EC$6,$E276&gt;=EC$5),60,0)))</f>
        <v/>
      </c>
      <c r="ED276" s="80" t="str">
        <f>IF(OR($A276="",NOT(ISNUMBER($G276))),"",IF(AND($F276&lt;=ED$6,$G276&gt;=ED$5),IF(ED$5&gt;$N276,5,$K276)*10+IF(AND($F276&gt;=ED$5,$F276&lt;=ED$6),IF(AND($G276&gt;=ED$5,$G276&lt;=ED$6),5,IF($L276=1,2,1)),IF(AND($G276&gt;=ED$5,$G276&lt;=ED$6),IF($M276&gt;0,4,3),0)),IF(AND($D276&lt;=ED$6,$E276&gt;=ED$5),60,0)))</f>
        <v/>
      </c>
    </row>
    <row r="277" ht="18" customHeight="1">
      <c r="A277" s="52" t="str">
        <f>IF(Tasks!$B277="","",Tasks!$A277)</f>
        <v/>
      </c>
      <c r="B277" s="78" t="str">
        <f>IF(Tasks!$B277="","",Tasks!$B277)</f>
        <v/>
      </c>
      <c r="C277" s="25" t="str">
        <f>IF($B277="","",IF(AND(Tasks!$D277="",Tasks!$G277=""),"-",IF(Tasks!$D277="","",Tasks!$D277&amp;IF(OR(Tasks!$E277="",Tasks!$E277="FS"),IF(N(Tasks!$F277)=0,"","FS"),Tasks!$E277)&amp;IF(N(Tasks!$F277)=0,"",IF(Tasks!$F277&gt;0,"+","")&amp;Tasks!$F277))&amp;IF(AND(Tasks!$D277&lt;&gt;"",Tasks!$G277&lt;&gt;""),", ","")&amp;IF(Tasks!$G277="","",Tasks!$G277&amp;IF(OR(Tasks!$H277="",Tasks!$H277="FS"),IF(N(Tasks!$I277)=0,"","FS"),Tasks!$H277)&amp;IF(N(Tasks!$I277)=0,"",IF(Tasks!$I277&gt;0,"+","")&amp;Tasks!$I277))))</f>
        <v/>
      </c>
      <c r="D277" s="51" t="str">
        <f>IF(OR($B277="",Tasks!$Q277=""),"",Tasks!$Q277)</f>
        <v/>
      </c>
      <c r="E277" s="51" t="str">
        <f>IF(OR($B277="",Tasks!$R277=""),"",Tasks!$R277)</f>
        <v/>
      </c>
      <c r="F277" s="51" t="str">
        <f>IF(OR($B277="",Tasks!$S277=""),"",Tasks!$S277)</f>
        <v/>
      </c>
      <c r="G277" s="51" t="str">
        <f>IF(OR($B277="",Tasks!$T277=""),"",Tasks!$T277)</f>
        <v/>
      </c>
      <c r="H277" s="52" t="str">
        <f>IF($B277="","",Tasks!$AE277)</f>
        <v/>
      </c>
      <c r="I277" s="79" t="str">
        <f>IF($B277="","",Tasks!$AF277)</f>
        <v/>
      </c>
      <c r="J277" s="53" t="str">
        <f>IF(OR($B277="",Tasks!$V277=""),"",Tasks!$V277)</f>
        <v/>
      </c>
      <c r="K277" s="52" t="str">
        <f>IF($B277="","",Tasks!$AA277)</f>
        <v/>
      </c>
      <c r="L277" s="52" t="str">
        <f>IF($B277="","",Tasks!$AB277)</f>
        <v/>
      </c>
      <c r="M277" s="52" t="str">
        <f>IF($B277="","",Tasks!$Z277)</f>
        <v/>
      </c>
      <c r="N277" s="52" t="str">
        <f>IF(OR($B277="",Tasks!$AG277=""),"",Tasks!$AG277)</f>
        <v/>
      </c>
      <c r="O277" s="80" t="str">
        <f>IF(OR($A277="",NOT(ISNUMBER($G277))),"",IF(AND($F277&lt;=O$6,$G277&gt;=O$5),IF(O$5&gt;$N277,5,$K277)*10+IF(AND($F277&gt;=O$5,$F277&lt;=O$6),IF(AND($G277&gt;=O$5,$G277&lt;=O$6),5,IF($L277=1,2,1)),IF(AND($G277&gt;=O$5,$G277&lt;=O$6),IF($M277&gt;0,4,3),0)),IF(AND($D277&lt;=O$6,$E277&gt;=O$5),60,0)))</f>
        <v/>
      </c>
      <c r="P277" s="80" t="str">
        <f>IF(OR($A277="",NOT(ISNUMBER($G277))),"",IF(AND($F277&lt;=P$6,$G277&gt;=P$5),IF(P$5&gt;$N277,5,$K277)*10+IF(AND($F277&gt;=P$5,$F277&lt;=P$6),IF(AND($G277&gt;=P$5,$G277&lt;=P$6),5,IF($L277=1,2,1)),IF(AND($G277&gt;=P$5,$G277&lt;=P$6),IF($M277&gt;0,4,3),0)),IF(AND($D277&lt;=P$6,$E277&gt;=P$5),60,0)))</f>
        <v/>
      </c>
      <c r="Q277" s="80" t="str">
        <f>IF(OR($A277="",NOT(ISNUMBER($G277))),"",IF(AND($F277&lt;=Q$6,$G277&gt;=Q$5),IF(Q$5&gt;$N277,5,$K277)*10+IF(AND($F277&gt;=Q$5,$F277&lt;=Q$6),IF(AND($G277&gt;=Q$5,$G277&lt;=Q$6),5,IF($L277=1,2,1)),IF(AND($G277&gt;=Q$5,$G277&lt;=Q$6),IF($M277&gt;0,4,3),0)),IF(AND($D277&lt;=Q$6,$E277&gt;=Q$5),60,0)))</f>
        <v/>
      </c>
      <c r="R277" s="80" t="str">
        <f>IF(OR($A277="",NOT(ISNUMBER($G277))),"",IF(AND($F277&lt;=R$6,$G277&gt;=R$5),IF(R$5&gt;$N277,5,$K277)*10+IF(AND($F277&gt;=R$5,$F277&lt;=R$6),IF(AND($G277&gt;=R$5,$G277&lt;=R$6),5,IF($L277=1,2,1)),IF(AND($G277&gt;=R$5,$G277&lt;=R$6),IF($M277&gt;0,4,3),0)),IF(AND($D277&lt;=R$6,$E277&gt;=R$5),60,0)))</f>
        <v/>
      </c>
      <c r="S277" s="80" t="str">
        <f>IF(OR($A277="",NOT(ISNUMBER($G277))),"",IF(AND($F277&lt;=S$6,$G277&gt;=S$5),IF(S$5&gt;$N277,5,$K277)*10+IF(AND($F277&gt;=S$5,$F277&lt;=S$6),IF(AND($G277&gt;=S$5,$G277&lt;=S$6),5,IF($L277=1,2,1)),IF(AND($G277&gt;=S$5,$G277&lt;=S$6),IF($M277&gt;0,4,3),0)),IF(AND($D277&lt;=S$6,$E277&gt;=S$5),60,0)))</f>
        <v/>
      </c>
      <c r="T277" s="80" t="str">
        <f>IF(OR($A277="",NOT(ISNUMBER($G277))),"",IF(AND($F277&lt;=T$6,$G277&gt;=T$5),IF(T$5&gt;$N277,5,$K277)*10+IF(AND($F277&gt;=T$5,$F277&lt;=T$6),IF(AND($G277&gt;=T$5,$G277&lt;=T$6),5,IF($L277=1,2,1)),IF(AND($G277&gt;=T$5,$G277&lt;=T$6),IF($M277&gt;0,4,3),0)),IF(AND($D277&lt;=T$6,$E277&gt;=T$5),60,0)))</f>
        <v/>
      </c>
      <c r="U277" s="80" t="str">
        <f>IF(OR($A277="",NOT(ISNUMBER($G277))),"",IF(AND($F277&lt;=U$6,$G277&gt;=U$5),IF(U$5&gt;$N277,5,$K277)*10+IF(AND($F277&gt;=U$5,$F277&lt;=U$6),IF(AND($G277&gt;=U$5,$G277&lt;=U$6),5,IF($L277=1,2,1)),IF(AND($G277&gt;=U$5,$G277&lt;=U$6),IF($M277&gt;0,4,3),0)),IF(AND($D277&lt;=U$6,$E277&gt;=U$5),60,0)))</f>
        <v/>
      </c>
      <c r="V277" s="80" t="str">
        <f>IF(OR($A277="",NOT(ISNUMBER($G277))),"",IF(AND($F277&lt;=V$6,$G277&gt;=V$5),IF(V$5&gt;$N277,5,$K277)*10+IF(AND($F277&gt;=V$5,$F277&lt;=V$6),IF(AND($G277&gt;=V$5,$G277&lt;=V$6),5,IF($L277=1,2,1)),IF(AND($G277&gt;=V$5,$G277&lt;=V$6),IF($M277&gt;0,4,3),0)),IF(AND($D277&lt;=V$6,$E277&gt;=V$5),60,0)))</f>
        <v/>
      </c>
      <c r="W277" s="80" t="str">
        <f>IF(OR($A277="",NOT(ISNUMBER($G277))),"",IF(AND($F277&lt;=W$6,$G277&gt;=W$5),IF(W$5&gt;$N277,5,$K277)*10+IF(AND($F277&gt;=W$5,$F277&lt;=W$6),IF(AND($G277&gt;=W$5,$G277&lt;=W$6),5,IF($L277=1,2,1)),IF(AND($G277&gt;=W$5,$G277&lt;=W$6),IF($M277&gt;0,4,3),0)),IF(AND($D277&lt;=W$6,$E277&gt;=W$5),60,0)))</f>
        <v/>
      </c>
      <c r="X277" s="80" t="str">
        <f>IF(OR($A277="",NOT(ISNUMBER($G277))),"",IF(AND($F277&lt;=X$6,$G277&gt;=X$5),IF(X$5&gt;$N277,5,$K277)*10+IF(AND($F277&gt;=X$5,$F277&lt;=X$6),IF(AND($G277&gt;=X$5,$G277&lt;=X$6),5,IF($L277=1,2,1)),IF(AND($G277&gt;=X$5,$G277&lt;=X$6),IF($M277&gt;0,4,3),0)),IF(AND($D277&lt;=X$6,$E277&gt;=X$5),60,0)))</f>
        <v/>
      </c>
      <c r="Y277" s="80" t="str">
        <f>IF(OR($A277="",NOT(ISNUMBER($G277))),"",IF(AND($F277&lt;=Y$6,$G277&gt;=Y$5),IF(Y$5&gt;$N277,5,$K277)*10+IF(AND($F277&gt;=Y$5,$F277&lt;=Y$6),IF(AND($G277&gt;=Y$5,$G277&lt;=Y$6),5,IF($L277=1,2,1)),IF(AND($G277&gt;=Y$5,$G277&lt;=Y$6),IF($M277&gt;0,4,3),0)),IF(AND($D277&lt;=Y$6,$E277&gt;=Y$5),60,0)))</f>
        <v/>
      </c>
      <c r="Z277" s="80" t="str">
        <f>IF(OR($A277="",NOT(ISNUMBER($G277))),"",IF(AND($F277&lt;=Z$6,$G277&gt;=Z$5),IF(Z$5&gt;$N277,5,$K277)*10+IF(AND($F277&gt;=Z$5,$F277&lt;=Z$6),IF(AND($G277&gt;=Z$5,$G277&lt;=Z$6),5,IF($L277=1,2,1)),IF(AND($G277&gt;=Z$5,$G277&lt;=Z$6),IF($M277&gt;0,4,3),0)),IF(AND($D277&lt;=Z$6,$E277&gt;=Z$5),60,0)))</f>
        <v/>
      </c>
      <c r="AA277" s="80" t="str">
        <f>IF(OR($A277="",NOT(ISNUMBER($G277))),"",IF(AND($F277&lt;=AA$6,$G277&gt;=AA$5),IF(AA$5&gt;$N277,5,$K277)*10+IF(AND($F277&gt;=AA$5,$F277&lt;=AA$6),IF(AND($G277&gt;=AA$5,$G277&lt;=AA$6),5,IF($L277=1,2,1)),IF(AND($G277&gt;=AA$5,$G277&lt;=AA$6),IF($M277&gt;0,4,3),0)),IF(AND($D277&lt;=AA$6,$E277&gt;=AA$5),60,0)))</f>
        <v/>
      </c>
      <c r="AB277" s="80" t="str">
        <f>IF(OR($A277="",NOT(ISNUMBER($G277))),"",IF(AND($F277&lt;=AB$6,$G277&gt;=AB$5),IF(AB$5&gt;$N277,5,$K277)*10+IF(AND($F277&gt;=AB$5,$F277&lt;=AB$6),IF(AND($G277&gt;=AB$5,$G277&lt;=AB$6),5,IF($L277=1,2,1)),IF(AND($G277&gt;=AB$5,$G277&lt;=AB$6),IF($M277&gt;0,4,3),0)),IF(AND($D277&lt;=AB$6,$E277&gt;=AB$5),60,0)))</f>
        <v/>
      </c>
      <c r="AC277" s="80" t="str">
        <f>IF(OR($A277="",NOT(ISNUMBER($G277))),"",IF(AND($F277&lt;=AC$6,$G277&gt;=AC$5),IF(AC$5&gt;$N277,5,$K277)*10+IF(AND($F277&gt;=AC$5,$F277&lt;=AC$6),IF(AND($G277&gt;=AC$5,$G277&lt;=AC$6),5,IF($L277=1,2,1)),IF(AND($G277&gt;=AC$5,$G277&lt;=AC$6),IF($M277&gt;0,4,3),0)),IF(AND($D277&lt;=AC$6,$E277&gt;=AC$5),60,0)))</f>
        <v/>
      </c>
      <c r="AD277" s="80" t="str">
        <f>IF(OR($A277="",NOT(ISNUMBER($G277))),"",IF(AND($F277&lt;=AD$6,$G277&gt;=AD$5),IF(AD$5&gt;$N277,5,$K277)*10+IF(AND($F277&gt;=AD$5,$F277&lt;=AD$6),IF(AND($G277&gt;=AD$5,$G277&lt;=AD$6),5,IF($L277=1,2,1)),IF(AND($G277&gt;=AD$5,$G277&lt;=AD$6),IF($M277&gt;0,4,3),0)),IF(AND($D277&lt;=AD$6,$E277&gt;=AD$5),60,0)))</f>
        <v/>
      </c>
      <c r="AE277" s="80" t="str">
        <f>IF(OR($A277="",NOT(ISNUMBER($G277))),"",IF(AND($F277&lt;=AE$6,$G277&gt;=AE$5),IF(AE$5&gt;$N277,5,$K277)*10+IF(AND($F277&gt;=AE$5,$F277&lt;=AE$6),IF(AND($G277&gt;=AE$5,$G277&lt;=AE$6),5,IF($L277=1,2,1)),IF(AND($G277&gt;=AE$5,$G277&lt;=AE$6),IF($M277&gt;0,4,3),0)),IF(AND($D277&lt;=AE$6,$E277&gt;=AE$5),60,0)))</f>
        <v/>
      </c>
      <c r="AF277" s="80" t="str">
        <f>IF(OR($A277="",NOT(ISNUMBER($G277))),"",IF(AND($F277&lt;=AF$6,$G277&gt;=AF$5),IF(AF$5&gt;$N277,5,$K277)*10+IF(AND($F277&gt;=AF$5,$F277&lt;=AF$6),IF(AND($G277&gt;=AF$5,$G277&lt;=AF$6),5,IF($L277=1,2,1)),IF(AND($G277&gt;=AF$5,$G277&lt;=AF$6),IF($M277&gt;0,4,3),0)),IF(AND($D277&lt;=AF$6,$E277&gt;=AF$5),60,0)))</f>
        <v/>
      </c>
      <c r="AG277" s="80" t="str">
        <f>IF(OR($A277="",NOT(ISNUMBER($G277))),"",IF(AND($F277&lt;=AG$6,$G277&gt;=AG$5),IF(AG$5&gt;$N277,5,$K277)*10+IF(AND($F277&gt;=AG$5,$F277&lt;=AG$6),IF(AND($G277&gt;=AG$5,$G277&lt;=AG$6),5,IF($L277=1,2,1)),IF(AND($G277&gt;=AG$5,$G277&lt;=AG$6),IF($M277&gt;0,4,3),0)),IF(AND($D277&lt;=AG$6,$E277&gt;=AG$5),60,0)))</f>
        <v/>
      </c>
      <c r="AH277" s="80" t="str">
        <f>IF(OR($A277="",NOT(ISNUMBER($G277))),"",IF(AND($F277&lt;=AH$6,$G277&gt;=AH$5),IF(AH$5&gt;$N277,5,$K277)*10+IF(AND($F277&gt;=AH$5,$F277&lt;=AH$6),IF(AND($G277&gt;=AH$5,$G277&lt;=AH$6),5,IF($L277=1,2,1)),IF(AND($G277&gt;=AH$5,$G277&lt;=AH$6),IF($M277&gt;0,4,3),0)),IF(AND($D277&lt;=AH$6,$E277&gt;=AH$5),60,0)))</f>
        <v/>
      </c>
      <c r="AI277" s="80" t="str">
        <f>IF(OR($A277="",NOT(ISNUMBER($G277))),"",IF(AND($F277&lt;=AI$6,$G277&gt;=AI$5),IF(AI$5&gt;$N277,5,$K277)*10+IF(AND($F277&gt;=AI$5,$F277&lt;=AI$6),IF(AND($G277&gt;=AI$5,$G277&lt;=AI$6),5,IF($L277=1,2,1)),IF(AND($G277&gt;=AI$5,$G277&lt;=AI$6),IF($M277&gt;0,4,3),0)),IF(AND($D277&lt;=AI$6,$E277&gt;=AI$5),60,0)))</f>
        <v/>
      </c>
      <c r="AJ277" s="80" t="str">
        <f>IF(OR($A277="",NOT(ISNUMBER($G277))),"",IF(AND($F277&lt;=AJ$6,$G277&gt;=AJ$5),IF(AJ$5&gt;$N277,5,$K277)*10+IF(AND($F277&gt;=AJ$5,$F277&lt;=AJ$6),IF(AND($G277&gt;=AJ$5,$G277&lt;=AJ$6),5,IF($L277=1,2,1)),IF(AND($G277&gt;=AJ$5,$G277&lt;=AJ$6),IF($M277&gt;0,4,3),0)),IF(AND($D277&lt;=AJ$6,$E277&gt;=AJ$5),60,0)))</f>
        <v/>
      </c>
      <c r="AK277" s="80" t="str">
        <f>IF(OR($A277="",NOT(ISNUMBER($G277))),"",IF(AND($F277&lt;=AK$6,$G277&gt;=AK$5),IF(AK$5&gt;$N277,5,$K277)*10+IF(AND($F277&gt;=AK$5,$F277&lt;=AK$6),IF(AND($G277&gt;=AK$5,$G277&lt;=AK$6),5,IF($L277=1,2,1)),IF(AND($G277&gt;=AK$5,$G277&lt;=AK$6),IF($M277&gt;0,4,3),0)),IF(AND($D277&lt;=AK$6,$E277&gt;=AK$5),60,0)))</f>
        <v/>
      </c>
      <c r="AL277" s="80" t="str">
        <f>IF(OR($A277="",NOT(ISNUMBER($G277))),"",IF(AND($F277&lt;=AL$6,$G277&gt;=AL$5),IF(AL$5&gt;$N277,5,$K277)*10+IF(AND($F277&gt;=AL$5,$F277&lt;=AL$6),IF(AND($G277&gt;=AL$5,$G277&lt;=AL$6),5,IF($L277=1,2,1)),IF(AND($G277&gt;=AL$5,$G277&lt;=AL$6),IF($M277&gt;0,4,3),0)),IF(AND($D277&lt;=AL$6,$E277&gt;=AL$5),60,0)))</f>
        <v/>
      </c>
      <c r="AM277" s="80" t="str">
        <f>IF(OR($A277="",NOT(ISNUMBER($G277))),"",IF(AND($F277&lt;=AM$6,$G277&gt;=AM$5),IF(AM$5&gt;$N277,5,$K277)*10+IF(AND($F277&gt;=AM$5,$F277&lt;=AM$6),IF(AND($G277&gt;=AM$5,$G277&lt;=AM$6),5,IF($L277=1,2,1)),IF(AND($G277&gt;=AM$5,$G277&lt;=AM$6),IF($M277&gt;0,4,3),0)),IF(AND($D277&lt;=AM$6,$E277&gt;=AM$5),60,0)))</f>
        <v/>
      </c>
      <c r="AN277" s="80" t="str">
        <f>IF(OR($A277="",NOT(ISNUMBER($G277))),"",IF(AND($F277&lt;=AN$6,$G277&gt;=AN$5),IF(AN$5&gt;$N277,5,$K277)*10+IF(AND($F277&gt;=AN$5,$F277&lt;=AN$6),IF(AND($G277&gt;=AN$5,$G277&lt;=AN$6),5,IF($L277=1,2,1)),IF(AND($G277&gt;=AN$5,$G277&lt;=AN$6),IF($M277&gt;0,4,3),0)),IF(AND($D277&lt;=AN$6,$E277&gt;=AN$5),60,0)))</f>
        <v/>
      </c>
      <c r="AO277" s="80" t="str">
        <f>IF(OR($A277="",NOT(ISNUMBER($G277))),"",IF(AND($F277&lt;=AO$6,$G277&gt;=AO$5),IF(AO$5&gt;$N277,5,$K277)*10+IF(AND($F277&gt;=AO$5,$F277&lt;=AO$6),IF(AND($G277&gt;=AO$5,$G277&lt;=AO$6),5,IF($L277=1,2,1)),IF(AND($G277&gt;=AO$5,$G277&lt;=AO$6),IF($M277&gt;0,4,3),0)),IF(AND($D277&lt;=AO$6,$E277&gt;=AO$5),60,0)))</f>
        <v/>
      </c>
      <c r="AP277" s="80" t="str">
        <f>IF(OR($A277="",NOT(ISNUMBER($G277))),"",IF(AND($F277&lt;=AP$6,$G277&gt;=AP$5),IF(AP$5&gt;$N277,5,$K277)*10+IF(AND($F277&gt;=AP$5,$F277&lt;=AP$6),IF(AND($G277&gt;=AP$5,$G277&lt;=AP$6),5,IF($L277=1,2,1)),IF(AND($G277&gt;=AP$5,$G277&lt;=AP$6),IF($M277&gt;0,4,3),0)),IF(AND($D277&lt;=AP$6,$E277&gt;=AP$5),60,0)))</f>
        <v/>
      </c>
      <c r="AQ277" s="80" t="str">
        <f>IF(OR($A277="",NOT(ISNUMBER($G277))),"",IF(AND($F277&lt;=AQ$6,$G277&gt;=AQ$5),IF(AQ$5&gt;$N277,5,$K277)*10+IF(AND($F277&gt;=AQ$5,$F277&lt;=AQ$6),IF(AND($G277&gt;=AQ$5,$G277&lt;=AQ$6),5,IF($L277=1,2,1)),IF(AND($G277&gt;=AQ$5,$G277&lt;=AQ$6),IF($M277&gt;0,4,3),0)),IF(AND($D277&lt;=AQ$6,$E277&gt;=AQ$5),60,0)))</f>
        <v/>
      </c>
      <c r="AR277" s="80" t="str">
        <f>IF(OR($A277="",NOT(ISNUMBER($G277))),"",IF(AND($F277&lt;=AR$6,$G277&gt;=AR$5),IF(AR$5&gt;$N277,5,$K277)*10+IF(AND($F277&gt;=AR$5,$F277&lt;=AR$6),IF(AND($G277&gt;=AR$5,$G277&lt;=AR$6),5,IF($L277=1,2,1)),IF(AND($G277&gt;=AR$5,$G277&lt;=AR$6),IF($M277&gt;0,4,3),0)),IF(AND($D277&lt;=AR$6,$E277&gt;=AR$5),60,0)))</f>
        <v/>
      </c>
      <c r="AS277" s="80" t="str">
        <f>IF(OR($A277="",NOT(ISNUMBER($G277))),"",IF(AND($F277&lt;=AS$6,$G277&gt;=AS$5),IF(AS$5&gt;$N277,5,$K277)*10+IF(AND($F277&gt;=AS$5,$F277&lt;=AS$6),IF(AND($G277&gt;=AS$5,$G277&lt;=AS$6),5,IF($L277=1,2,1)),IF(AND($G277&gt;=AS$5,$G277&lt;=AS$6),IF($M277&gt;0,4,3),0)),IF(AND($D277&lt;=AS$6,$E277&gt;=AS$5),60,0)))</f>
        <v/>
      </c>
      <c r="AT277" s="80" t="str">
        <f>IF(OR($A277="",NOT(ISNUMBER($G277))),"",IF(AND($F277&lt;=AT$6,$G277&gt;=AT$5),IF(AT$5&gt;$N277,5,$K277)*10+IF(AND($F277&gt;=AT$5,$F277&lt;=AT$6),IF(AND($G277&gt;=AT$5,$G277&lt;=AT$6),5,IF($L277=1,2,1)),IF(AND($G277&gt;=AT$5,$G277&lt;=AT$6),IF($M277&gt;0,4,3),0)),IF(AND($D277&lt;=AT$6,$E277&gt;=AT$5),60,0)))</f>
        <v/>
      </c>
      <c r="AU277" s="80" t="str">
        <f>IF(OR($A277="",NOT(ISNUMBER($G277))),"",IF(AND($F277&lt;=AU$6,$G277&gt;=AU$5),IF(AU$5&gt;$N277,5,$K277)*10+IF(AND($F277&gt;=AU$5,$F277&lt;=AU$6),IF(AND($G277&gt;=AU$5,$G277&lt;=AU$6),5,IF($L277=1,2,1)),IF(AND($G277&gt;=AU$5,$G277&lt;=AU$6),IF($M277&gt;0,4,3),0)),IF(AND($D277&lt;=AU$6,$E277&gt;=AU$5),60,0)))</f>
        <v/>
      </c>
      <c r="AV277" s="80" t="str">
        <f>IF(OR($A277="",NOT(ISNUMBER($G277))),"",IF(AND($F277&lt;=AV$6,$G277&gt;=AV$5),IF(AV$5&gt;$N277,5,$K277)*10+IF(AND($F277&gt;=AV$5,$F277&lt;=AV$6),IF(AND($G277&gt;=AV$5,$G277&lt;=AV$6),5,IF($L277=1,2,1)),IF(AND($G277&gt;=AV$5,$G277&lt;=AV$6),IF($M277&gt;0,4,3),0)),IF(AND($D277&lt;=AV$6,$E277&gt;=AV$5),60,0)))</f>
        <v/>
      </c>
      <c r="AW277" s="80" t="str">
        <f>IF(OR($A277="",NOT(ISNUMBER($G277))),"",IF(AND($F277&lt;=AW$6,$G277&gt;=AW$5),IF(AW$5&gt;$N277,5,$K277)*10+IF(AND($F277&gt;=AW$5,$F277&lt;=AW$6),IF(AND($G277&gt;=AW$5,$G277&lt;=AW$6),5,IF($L277=1,2,1)),IF(AND($G277&gt;=AW$5,$G277&lt;=AW$6),IF($M277&gt;0,4,3),0)),IF(AND($D277&lt;=AW$6,$E277&gt;=AW$5),60,0)))</f>
        <v/>
      </c>
      <c r="AX277" s="80" t="str">
        <f>IF(OR($A277="",NOT(ISNUMBER($G277))),"",IF(AND($F277&lt;=AX$6,$G277&gt;=AX$5),IF(AX$5&gt;$N277,5,$K277)*10+IF(AND($F277&gt;=AX$5,$F277&lt;=AX$6),IF(AND($G277&gt;=AX$5,$G277&lt;=AX$6),5,IF($L277=1,2,1)),IF(AND($G277&gt;=AX$5,$G277&lt;=AX$6),IF($M277&gt;0,4,3),0)),IF(AND($D277&lt;=AX$6,$E277&gt;=AX$5),60,0)))</f>
        <v/>
      </c>
      <c r="AY277" s="80" t="str">
        <f>IF(OR($A277="",NOT(ISNUMBER($G277))),"",IF(AND($F277&lt;=AY$6,$G277&gt;=AY$5),IF(AY$5&gt;$N277,5,$K277)*10+IF(AND($F277&gt;=AY$5,$F277&lt;=AY$6),IF(AND($G277&gt;=AY$5,$G277&lt;=AY$6),5,IF($L277=1,2,1)),IF(AND($G277&gt;=AY$5,$G277&lt;=AY$6),IF($M277&gt;0,4,3),0)),IF(AND($D277&lt;=AY$6,$E277&gt;=AY$5),60,0)))</f>
        <v/>
      </c>
      <c r="AZ277" s="80" t="str">
        <f>IF(OR($A277="",NOT(ISNUMBER($G277))),"",IF(AND($F277&lt;=AZ$6,$G277&gt;=AZ$5),IF(AZ$5&gt;$N277,5,$K277)*10+IF(AND($F277&gt;=AZ$5,$F277&lt;=AZ$6),IF(AND($G277&gt;=AZ$5,$G277&lt;=AZ$6),5,IF($L277=1,2,1)),IF(AND($G277&gt;=AZ$5,$G277&lt;=AZ$6),IF($M277&gt;0,4,3),0)),IF(AND($D277&lt;=AZ$6,$E277&gt;=AZ$5),60,0)))</f>
        <v/>
      </c>
      <c r="BA277" s="80" t="str">
        <f>IF(OR($A277="",NOT(ISNUMBER($G277))),"",IF(AND($F277&lt;=BA$6,$G277&gt;=BA$5),IF(BA$5&gt;$N277,5,$K277)*10+IF(AND($F277&gt;=BA$5,$F277&lt;=BA$6),IF(AND($G277&gt;=BA$5,$G277&lt;=BA$6),5,IF($L277=1,2,1)),IF(AND($G277&gt;=BA$5,$G277&lt;=BA$6),IF($M277&gt;0,4,3),0)),IF(AND($D277&lt;=BA$6,$E277&gt;=BA$5),60,0)))</f>
        <v/>
      </c>
      <c r="BB277" s="80" t="str">
        <f>IF(OR($A277="",NOT(ISNUMBER($G277))),"",IF(AND($F277&lt;=BB$6,$G277&gt;=BB$5),IF(BB$5&gt;$N277,5,$K277)*10+IF(AND($F277&gt;=BB$5,$F277&lt;=BB$6),IF(AND($G277&gt;=BB$5,$G277&lt;=BB$6),5,IF($L277=1,2,1)),IF(AND($G277&gt;=BB$5,$G277&lt;=BB$6),IF($M277&gt;0,4,3),0)),IF(AND($D277&lt;=BB$6,$E277&gt;=BB$5),60,0)))</f>
        <v/>
      </c>
      <c r="BC277" s="80" t="str">
        <f>IF(OR($A277="",NOT(ISNUMBER($G277))),"",IF(AND($F277&lt;=BC$6,$G277&gt;=BC$5),IF(BC$5&gt;$N277,5,$K277)*10+IF(AND($F277&gt;=BC$5,$F277&lt;=BC$6),IF(AND($G277&gt;=BC$5,$G277&lt;=BC$6),5,IF($L277=1,2,1)),IF(AND($G277&gt;=BC$5,$G277&lt;=BC$6),IF($M277&gt;0,4,3),0)),IF(AND($D277&lt;=BC$6,$E277&gt;=BC$5),60,0)))</f>
        <v/>
      </c>
      <c r="BD277" s="80" t="str">
        <f>IF(OR($A277="",NOT(ISNUMBER($G277))),"",IF(AND($F277&lt;=BD$6,$G277&gt;=BD$5),IF(BD$5&gt;$N277,5,$K277)*10+IF(AND($F277&gt;=BD$5,$F277&lt;=BD$6),IF(AND($G277&gt;=BD$5,$G277&lt;=BD$6),5,IF($L277=1,2,1)),IF(AND($G277&gt;=BD$5,$G277&lt;=BD$6),IF($M277&gt;0,4,3),0)),IF(AND($D277&lt;=BD$6,$E277&gt;=BD$5),60,0)))</f>
        <v/>
      </c>
      <c r="BE277" s="80" t="str">
        <f>IF(OR($A277="",NOT(ISNUMBER($G277))),"",IF(AND($F277&lt;=BE$6,$G277&gt;=BE$5),IF(BE$5&gt;$N277,5,$K277)*10+IF(AND($F277&gt;=BE$5,$F277&lt;=BE$6),IF(AND($G277&gt;=BE$5,$G277&lt;=BE$6),5,IF($L277=1,2,1)),IF(AND($G277&gt;=BE$5,$G277&lt;=BE$6),IF($M277&gt;0,4,3),0)),IF(AND($D277&lt;=BE$6,$E277&gt;=BE$5),60,0)))</f>
        <v/>
      </c>
      <c r="BF277" s="80" t="str">
        <f>IF(OR($A277="",NOT(ISNUMBER($G277))),"",IF(AND($F277&lt;=BF$6,$G277&gt;=BF$5),IF(BF$5&gt;$N277,5,$K277)*10+IF(AND($F277&gt;=BF$5,$F277&lt;=BF$6),IF(AND($G277&gt;=BF$5,$G277&lt;=BF$6),5,IF($L277=1,2,1)),IF(AND($G277&gt;=BF$5,$G277&lt;=BF$6),IF($M277&gt;0,4,3),0)),IF(AND($D277&lt;=BF$6,$E277&gt;=BF$5),60,0)))</f>
        <v/>
      </c>
      <c r="BG277" s="80" t="str">
        <f>IF(OR($A277="",NOT(ISNUMBER($G277))),"",IF(AND($F277&lt;=BG$6,$G277&gt;=BG$5),IF(BG$5&gt;$N277,5,$K277)*10+IF(AND($F277&gt;=BG$5,$F277&lt;=BG$6),IF(AND($G277&gt;=BG$5,$G277&lt;=BG$6),5,IF($L277=1,2,1)),IF(AND($G277&gt;=BG$5,$G277&lt;=BG$6),IF($M277&gt;0,4,3),0)),IF(AND($D277&lt;=BG$6,$E277&gt;=BG$5),60,0)))</f>
        <v/>
      </c>
      <c r="BH277" s="80" t="str">
        <f>IF(OR($A277="",NOT(ISNUMBER($G277))),"",IF(AND($F277&lt;=BH$6,$G277&gt;=BH$5),IF(BH$5&gt;$N277,5,$K277)*10+IF(AND($F277&gt;=BH$5,$F277&lt;=BH$6),IF(AND($G277&gt;=BH$5,$G277&lt;=BH$6),5,IF($L277=1,2,1)),IF(AND($G277&gt;=BH$5,$G277&lt;=BH$6),IF($M277&gt;0,4,3),0)),IF(AND($D277&lt;=BH$6,$E277&gt;=BH$5),60,0)))</f>
        <v/>
      </c>
      <c r="BI277" s="80" t="str">
        <f>IF(OR($A277="",NOT(ISNUMBER($G277))),"",IF(AND($F277&lt;=BI$6,$G277&gt;=BI$5),IF(BI$5&gt;$N277,5,$K277)*10+IF(AND($F277&gt;=BI$5,$F277&lt;=BI$6),IF(AND($G277&gt;=BI$5,$G277&lt;=BI$6),5,IF($L277=1,2,1)),IF(AND($G277&gt;=BI$5,$G277&lt;=BI$6),IF($M277&gt;0,4,3),0)),IF(AND($D277&lt;=BI$6,$E277&gt;=BI$5),60,0)))</f>
        <v/>
      </c>
      <c r="BJ277" s="80" t="str">
        <f>IF(OR($A277="",NOT(ISNUMBER($G277))),"",IF(AND($F277&lt;=BJ$6,$G277&gt;=BJ$5),IF(BJ$5&gt;$N277,5,$K277)*10+IF(AND($F277&gt;=BJ$5,$F277&lt;=BJ$6),IF(AND($G277&gt;=BJ$5,$G277&lt;=BJ$6),5,IF($L277=1,2,1)),IF(AND($G277&gt;=BJ$5,$G277&lt;=BJ$6),IF($M277&gt;0,4,3),0)),IF(AND($D277&lt;=BJ$6,$E277&gt;=BJ$5),60,0)))</f>
        <v/>
      </c>
      <c r="BK277" s="80" t="str">
        <f>IF(OR($A277="",NOT(ISNUMBER($G277))),"",IF(AND($F277&lt;=BK$6,$G277&gt;=BK$5),IF(BK$5&gt;$N277,5,$K277)*10+IF(AND($F277&gt;=BK$5,$F277&lt;=BK$6),IF(AND($G277&gt;=BK$5,$G277&lt;=BK$6),5,IF($L277=1,2,1)),IF(AND($G277&gt;=BK$5,$G277&lt;=BK$6),IF($M277&gt;0,4,3),0)),IF(AND($D277&lt;=BK$6,$E277&gt;=BK$5),60,0)))</f>
        <v/>
      </c>
      <c r="BL277" s="80" t="str">
        <f>IF(OR($A277="",NOT(ISNUMBER($G277))),"",IF(AND($F277&lt;=BL$6,$G277&gt;=BL$5),IF(BL$5&gt;$N277,5,$K277)*10+IF(AND($F277&gt;=BL$5,$F277&lt;=BL$6),IF(AND($G277&gt;=BL$5,$G277&lt;=BL$6),5,IF($L277=1,2,1)),IF(AND($G277&gt;=BL$5,$G277&lt;=BL$6),IF($M277&gt;0,4,3),0)),IF(AND($D277&lt;=BL$6,$E277&gt;=BL$5),60,0)))</f>
        <v/>
      </c>
      <c r="BM277" s="80" t="str">
        <f>IF(OR($A277="",NOT(ISNUMBER($G277))),"",IF(AND($F277&lt;=BM$6,$G277&gt;=BM$5),IF(BM$5&gt;$N277,5,$K277)*10+IF(AND($F277&gt;=BM$5,$F277&lt;=BM$6),IF(AND($G277&gt;=BM$5,$G277&lt;=BM$6),5,IF($L277=1,2,1)),IF(AND($G277&gt;=BM$5,$G277&lt;=BM$6),IF($M277&gt;0,4,3),0)),IF(AND($D277&lt;=BM$6,$E277&gt;=BM$5),60,0)))</f>
        <v/>
      </c>
      <c r="BN277" s="80" t="str">
        <f>IF(OR($A277="",NOT(ISNUMBER($G277))),"",IF(AND($F277&lt;=BN$6,$G277&gt;=BN$5),IF(BN$5&gt;$N277,5,$K277)*10+IF(AND($F277&gt;=BN$5,$F277&lt;=BN$6),IF(AND($G277&gt;=BN$5,$G277&lt;=BN$6),5,IF($L277=1,2,1)),IF(AND($G277&gt;=BN$5,$G277&lt;=BN$6),IF($M277&gt;0,4,3),0)),IF(AND($D277&lt;=BN$6,$E277&gt;=BN$5),60,0)))</f>
        <v/>
      </c>
      <c r="BO277" s="80" t="str">
        <f>IF(OR($A277="",NOT(ISNUMBER($G277))),"",IF(AND($F277&lt;=BO$6,$G277&gt;=BO$5),IF(BO$5&gt;$N277,5,$K277)*10+IF(AND($F277&gt;=BO$5,$F277&lt;=BO$6),IF(AND($G277&gt;=BO$5,$G277&lt;=BO$6),5,IF($L277=1,2,1)),IF(AND($G277&gt;=BO$5,$G277&lt;=BO$6),IF($M277&gt;0,4,3),0)),IF(AND($D277&lt;=BO$6,$E277&gt;=BO$5),60,0)))</f>
        <v/>
      </c>
      <c r="BP277" s="80" t="str">
        <f>IF(OR($A277="",NOT(ISNUMBER($G277))),"",IF(AND($F277&lt;=BP$6,$G277&gt;=BP$5),IF(BP$5&gt;$N277,5,$K277)*10+IF(AND($F277&gt;=BP$5,$F277&lt;=BP$6),IF(AND($G277&gt;=BP$5,$G277&lt;=BP$6),5,IF($L277=1,2,1)),IF(AND($G277&gt;=BP$5,$G277&lt;=BP$6),IF($M277&gt;0,4,3),0)),IF(AND($D277&lt;=BP$6,$E277&gt;=BP$5),60,0)))</f>
        <v/>
      </c>
      <c r="BQ277" s="80" t="str">
        <f>IF(OR($A277="",NOT(ISNUMBER($G277))),"",IF(AND($F277&lt;=BQ$6,$G277&gt;=BQ$5),IF(BQ$5&gt;$N277,5,$K277)*10+IF(AND($F277&gt;=BQ$5,$F277&lt;=BQ$6),IF(AND($G277&gt;=BQ$5,$G277&lt;=BQ$6),5,IF($L277=1,2,1)),IF(AND($G277&gt;=BQ$5,$G277&lt;=BQ$6),IF($M277&gt;0,4,3),0)),IF(AND($D277&lt;=BQ$6,$E277&gt;=BQ$5),60,0)))</f>
        <v/>
      </c>
      <c r="BR277" s="80" t="str">
        <f>IF(OR($A277="",NOT(ISNUMBER($G277))),"",IF(AND($F277&lt;=BR$6,$G277&gt;=BR$5),IF(BR$5&gt;$N277,5,$K277)*10+IF(AND($F277&gt;=BR$5,$F277&lt;=BR$6),IF(AND($G277&gt;=BR$5,$G277&lt;=BR$6),5,IF($L277=1,2,1)),IF(AND($G277&gt;=BR$5,$G277&lt;=BR$6),IF($M277&gt;0,4,3),0)),IF(AND($D277&lt;=BR$6,$E277&gt;=BR$5),60,0)))</f>
        <v/>
      </c>
      <c r="BS277" s="80" t="str">
        <f>IF(OR($A277="",NOT(ISNUMBER($G277))),"",IF(AND($F277&lt;=BS$6,$G277&gt;=BS$5),IF(BS$5&gt;$N277,5,$K277)*10+IF(AND($F277&gt;=BS$5,$F277&lt;=BS$6),IF(AND($G277&gt;=BS$5,$G277&lt;=BS$6),5,IF($L277=1,2,1)),IF(AND($G277&gt;=BS$5,$G277&lt;=BS$6),IF($M277&gt;0,4,3),0)),IF(AND($D277&lt;=BS$6,$E277&gt;=BS$5),60,0)))</f>
        <v/>
      </c>
      <c r="BT277" s="80" t="str">
        <f>IF(OR($A277="",NOT(ISNUMBER($G277))),"",IF(AND($F277&lt;=BT$6,$G277&gt;=BT$5),IF(BT$5&gt;$N277,5,$K277)*10+IF(AND($F277&gt;=BT$5,$F277&lt;=BT$6),IF(AND($G277&gt;=BT$5,$G277&lt;=BT$6),5,IF($L277=1,2,1)),IF(AND($G277&gt;=BT$5,$G277&lt;=BT$6),IF($M277&gt;0,4,3),0)),IF(AND($D277&lt;=BT$6,$E277&gt;=BT$5),60,0)))</f>
        <v/>
      </c>
      <c r="BU277" s="80" t="str">
        <f>IF(OR($A277="",NOT(ISNUMBER($G277))),"",IF(AND($F277&lt;=BU$6,$G277&gt;=BU$5),IF(BU$5&gt;$N277,5,$K277)*10+IF(AND($F277&gt;=BU$5,$F277&lt;=BU$6),IF(AND($G277&gt;=BU$5,$G277&lt;=BU$6),5,IF($L277=1,2,1)),IF(AND($G277&gt;=BU$5,$G277&lt;=BU$6),IF($M277&gt;0,4,3),0)),IF(AND($D277&lt;=BU$6,$E277&gt;=BU$5),60,0)))</f>
        <v/>
      </c>
      <c r="BV277" s="80" t="str">
        <f>IF(OR($A277="",NOT(ISNUMBER($G277))),"",IF(AND($F277&lt;=BV$6,$G277&gt;=BV$5),IF(BV$5&gt;$N277,5,$K277)*10+IF(AND($F277&gt;=BV$5,$F277&lt;=BV$6),IF(AND($G277&gt;=BV$5,$G277&lt;=BV$6),5,IF($L277=1,2,1)),IF(AND($G277&gt;=BV$5,$G277&lt;=BV$6),IF($M277&gt;0,4,3),0)),IF(AND($D277&lt;=BV$6,$E277&gt;=BV$5),60,0)))</f>
        <v/>
      </c>
      <c r="BW277" s="80" t="str">
        <f>IF(OR($A277="",NOT(ISNUMBER($G277))),"",IF(AND($F277&lt;=BW$6,$G277&gt;=BW$5),IF(BW$5&gt;$N277,5,$K277)*10+IF(AND($F277&gt;=BW$5,$F277&lt;=BW$6),IF(AND($G277&gt;=BW$5,$G277&lt;=BW$6),5,IF($L277=1,2,1)),IF(AND($G277&gt;=BW$5,$G277&lt;=BW$6),IF($M277&gt;0,4,3),0)),IF(AND($D277&lt;=BW$6,$E277&gt;=BW$5),60,0)))</f>
        <v/>
      </c>
      <c r="BX277" s="80" t="str">
        <f>IF(OR($A277="",NOT(ISNUMBER($G277))),"",IF(AND($F277&lt;=BX$6,$G277&gt;=BX$5),IF(BX$5&gt;$N277,5,$K277)*10+IF(AND($F277&gt;=BX$5,$F277&lt;=BX$6),IF(AND($G277&gt;=BX$5,$G277&lt;=BX$6),5,IF($L277=1,2,1)),IF(AND($G277&gt;=BX$5,$G277&lt;=BX$6),IF($M277&gt;0,4,3),0)),IF(AND($D277&lt;=BX$6,$E277&gt;=BX$5),60,0)))</f>
        <v/>
      </c>
      <c r="BY277" s="80" t="str">
        <f>IF(OR($A277="",NOT(ISNUMBER($G277))),"",IF(AND($F277&lt;=BY$6,$G277&gt;=BY$5),IF(BY$5&gt;$N277,5,$K277)*10+IF(AND($F277&gt;=BY$5,$F277&lt;=BY$6),IF(AND($G277&gt;=BY$5,$G277&lt;=BY$6),5,IF($L277=1,2,1)),IF(AND($G277&gt;=BY$5,$G277&lt;=BY$6),IF($M277&gt;0,4,3),0)),IF(AND($D277&lt;=BY$6,$E277&gt;=BY$5),60,0)))</f>
        <v/>
      </c>
      <c r="BZ277" s="80" t="str">
        <f>IF(OR($A277="",NOT(ISNUMBER($G277))),"",IF(AND($F277&lt;=BZ$6,$G277&gt;=BZ$5),IF(BZ$5&gt;$N277,5,$K277)*10+IF(AND($F277&gt;=BZ$5,$F277&lt;=BZ$6),IF(AND($G277&gt;=BZ$5,$G277&lt;=BZ$6),5,IF($L277=1,2,1)),IF(AND($G277&gt;=BZ$5,$G277&lt;=BZ$6),IF($M277&gt;0,4,3),0)),IF(AND($D277&lt;=BZ$6,$E277&gt;=BZ$5),60,0)))</f>
        <v/>
      </c>
      <c r="CA277" s="80" t="str">
        <f>IF(OR($A277="",NOT(ISNUMBER($G277))),"",IF(AND($F277&lt;=CA$6,$G277&gt;=CA$5),IF(CA$5&gt;$N277,5,$K277)*10+IF(AND($F277&gt;=CA$5,$F277&lt;=CA$6),IF(AND($G277&gt;=CA$5,$G277&lt;=CA$6),5,IF($L277=1,2,1)),IF(AND($G277&gt;=CA$5,$G277&lt;=CA$6),IF($M277&gt;0,4,3),0)),IF(AND($D277&lt;=CA$6,$E277&gt;=CA$5),60,0)))</f>
        <v/>
      </c>
      <c r="CB277" s="80" t="str">
        <f>IF(OR($A277="",NOT(ISNUMBER($G277))),"",IF(AND($F277&lt;=CB$6,$G277&gt;=CB$5),IF(CB$5&gt;$N277,5,$K277)*10+IF(AND($F277&gt;=CB$5,$F277&lt;=CB$6),IF(AND($G277&gt;=CB$5,$G277&lt;=CB$6),5,IF($L277=1,2,1)),IF(AND($G277&gt;=CB$5,$G277&lt;=CB$6),IF($M277&gt;0,4,3),0)),IF(AND($D277&lt;=CB$6,$E277&gt;=CB$5),60,0)))</f>
        <v/>
      </c>
      <c r="CC277" s="80" t="str">
        <f>IF(OR($A277="",NOT(ISNUMBER($G277))),"",IF(AND($F277&lt;=CC$6,$G277&gt;=CC$5),IF(CC$5&gt;$N277,5,$K277)*10+IF(AND($F277&gt;=CC$5,$F277&lt;=CC$6),IF(AND($G277&gt;=CC$5,$G277&lt;=CC$6),5,IF($L277=1,2,1)),IF(AND($G277&gt;=CC$5,$G277&lt;=CC$6),IF($M277&gt;0,4,3),0)),IF(AND($D277&lt;=CC$6,$E277&gt;=CC$5),60,0)))</f>
        <v/>
      </c>
      <c r="CD277" s="80" t="str">
        <f>IF(OR($A277="",NOT(ISNUMBER($G277))),"",IF(AND($F277&lt;=CD$6,$G277&gt;=CD$5),IF(CD$5&gt;$N277,5,$K277)*10+IF(AND($F277&gt;=CD$5,$F277&lt;=CD$6),IF(AND($G277&gt;=CD$5,$G277&lt;=CD$6),5,IF($L277=1,2,1)),IF(AND($G277&gt;=CD$5,$G277&lt;=CD$6),IF($M277&gt;0,4,3),0)),IF(AND($D277&lt;=CD$6,$E277&gt;=CD$5),60,0)))</f>
        <v/>
      </c>
      <c r="CE277" s="80" t="str">
        <f>IF(OR($A277="",NOT(ISNUMBER($G277))),"",IF(AND($F277&lt;=CE$6,$G277&gt;=CE$5),IF(CE$5&gt;$N277,5,$K277)*10+IF(AND($F277&gt;=CE$5,$F277&lt;=CE$6),IF(AND($G277&gt;=CE$5,$G277&lt;=CE$6),5,IF($L277=1,2,1)),IF(AND($G277&gt;=CE$5,$G277&lt;=CE$6),IF($M277&gt;0,4,3),0)),IF(AND($D277&lt;=CE$6,$E277&gt;=CE$5),60,0)))</f>
        <v/>
      </c>
      <c r="CF277" s="80" t="str">
        <f>IF(OR($A277="",NOT(ISNUMBER($G277))),"",IF(AND($F277&lt;=CF$6,$G277&gt;=CF$5),IF(CF$5&gt;$N277,5,$K277)*10+IF(AND($F277&gt;=CF$5,$F277&lt;=CF$6),IF(AND($G277&gt;=CF$5,$G277&lt;=CF$6),5,IF($L277=1,2,1)),IF(AND($G277&gt;=CF$5,$G277&lt;=CF$6),IF($M277&gt;0,4,3),0)),IF(AND($D277&lt;=CF$6,$E277&gt;=CF$5),60,0)))</f>
        <v/>
      </c>
      <c r="CG277" s="80" t="str">
        <f>IF(OR($A277="",NOT(ISNUMBER($G277))),"",IF(AND($F277&lt;=CG$6,$G277&gt;=CG$5),IF(CG$5&gt;$N277,5,$K277)*10+IF(AND($F277&gt;=CG$5,$F277&lt;=CG$6),IF(AND($G277&gt;=CG$5,$G277&lt;=CG$6),5,IF($L277=1,2,1)),IF(AND($G277&gt;=CG$5,$G277&lt;=CG$6),IF($M277&gt;0,4,3),0)),IF(AND($D277&lt;=CG$6,$E277&gt;=CG$5),60,0)))</f>
        <v/>
      </c>
      <c r="CH277" s="80" t="str">
        <f>IF(OR($A277="",NOT(ISNUMBER($G277))),"",IF(AND($F277&lt;=CH$6,$G277&gt;=CH$5),IF(CH$5&gt;$N277,5,$K277)*10+IF(AND($F277&gt;=CH$5,$F277&lt;=CH$6),IF(AND($G277&gt;=CH$5,$G277&lt;=CH$6),5,IF($L277=1,2,1)),IF(AND($G277&gt;=CH$5,$G277&lt;=CH$6),IF($M277&gt;0,4,3),0)),IF(AND($D277&lt;=CH$6,$E277&gt;=CH$5),60,0)))</f>
        <v/>
      </c>
      <c r="CI277" s="80" t="str">
        <f>IF(OR($A277="",NOT(ISNUMBER($G277))),"",IF(AND($F277&lt;=CI$6,$G277&gt;=CI$5),IF(CI$5&gt;$N277,5,$K277)*10+IF(AND($F277&gt;=CI$5,$F277&lt;=CI$6),IF(AND($G277&gt;=CI$5,$G277&lt;=CI$6),5,IF($L277=1,2,1)),IF(AND($G277&gt;=CI$5,$G277&lt;=CI$6),IF($M277&gt;0,4,3),0)),IF(AND($D277&lt;=CI$6,$E277&gt;=CI$5),60,0)))</f>
        <v/>
      </c>
      <c r="CJ277" s="80" t="str">
        <f>IF(OR($A277="",NOT(ISNUMBER($G277))),"",IF(AND($F277&lt;=CJ$6,$G277&gt;=CJ$5),IF(CJ$5&gt;$N277,5,$K277)*10+IF(AND($F277&gt;=CJ$5,$F277&lt;=CJ$6),IF(AND($G277&gt;=CJ$5,$G277&lt;=CJ$6),5,IF($L277=1,2,1)),IF(AND($G277&gt;=CJ$5,$G277&lt;=CJ$6),IF($M277&gt;0,4,3),0)),IF(AND($D277&lt;=CJ$6,$E277&gt;=CJ$5),60,0)))</f>
        <v/>
      </c>
      <c r="CK277" s="80" t="str">
        <f>IF(OR($A277="",NOT(ISNUMBER($G277))),"",IF(AND($F277&lt;=CK$6,$G277&gt;=CK$5),IF(CK$5&gt;$N277,5,$K277)*10+IF(AND($F277&gt;=CK$5,$F277&lt;=CK$6),IF(AND($G277&gt;=CK$5,$G277&lt;=CK$6),5,IF($L277=1,2,1)),IF(AND($G277&gt;=CK$5,$G277&lt;=CK$6),IF($M277&gt;0,4,3),0)),IF(AND($D277&lt;=CK$6,$E277&gt;=CK$5),60,0)))</f>
        <v/>
      </c>
      <c r="CL277" s="80" t="str">
        <f>IF(OR($A277="",NOT(ISNUMBER($G277))),"",IF(AND($F277&lt;=CL$6,$G277&gt;=CL$5),IF(CL$5&gt;$N277,5,$K277)*10+IF(AND($F277&gt;=CL$5,$F277&lt;=CL$6),IF(AND($G277&gt;=CL$5,$G277&lt;=CL$6),5,IF($L277=1,2,1)),IF(AND($G277&gt;=CL$5,$G277&lt;=CL$6),IF($M277&gt;0,4,3),0)),IF(AND($D277&lt;=CL$6,$E277&gt;=CL$5),60,0)))</f>
        <v/>
      </c>
      <c r="CM277" s="80" t="str">
        <f>IF(OR($A277="",NOT(ISNUMBER($G277))),"",IF(AND($F277&lt;=CM$6,$G277&gt;=CM$5),IF(CM$5&gt;$N277,5,$K277)*10+IF(AND($F277&gt;=CM$5,$F277&lt;=CM$6),IF(AND($G277&gt;=CM$5,$G277&lt;=CM$6),5,IF($L277=1,2,1)),IF(AND($G277&gt;=CM$5,$G277&lt;=CM$6),IF($M277&gt;0,4,3),0)),IF(AND($D277&lt;=CM$6,$E277&gt;=CM$5),60,0)))</f>
        <v/>
      </c>
      <c r="CN277" s="80" t="str">
        <f>IF(OR($A277="",NOT(ISNUMBER($G277))),"",IF(AND($F277&lt;=CN$6,$G277&gt;=CN$5),IF(CN$5&gt;$N277,5,$K277)*10+IF(AND($F277&gt;=CN$5,$F277&lt;=CN$6),IF(AND($G277&gt;=CN$5,$G277&lt;=CN$6),5,IF($L277=1,2,1)),IF(AND($G277&gt;=CN$5,$G277&lt;=CN$6),IF($M277&gt;0,4,3),0)),IF(AND($D277&lt;=CN$6,$E277&gt;=CN$5),60,0)))</f>
        <v/>
      </c>
      <c r="CO277" s="80" t="str">
        <f>IF(OR($A277="",NOT(ISNUMBER($G277))),"",IF(AND($F277&lt;=CO$6,$G277&gt;=CO$5),IF(CO$5&gt;$N277,5,$K277)*10+IF(AND($F277&gt;=CO$5,$F277&lt;=CO$6),IF(AND($G277&gt;=CO$5,$G277&lt;=CO$6),5,IF($L277=1,2,1)),IF(AND($G277&gt;=CO$5,$G277&lt;=CO$6),IF($M277&gt;0,4,3),0)),IF(AND($D277&lt;=CO$6,$E277&gt;=CO$5),60,0)))</f>
        <v/>
      </c>
      <c r="CP277" s="80" t="str">
        <f>IF(OR($A277="",NOT(ISNUMBER($G277))),"",IF(AND($F277&lt;=CP$6,$G277&gt;=CP$5),IF(CP$5&gt;$N277,5,$K277)*10+IF(AND($F277&gt;=CP$5,$F277&lt;=CP$6),IF(AND($G277&gt;=CP$5,$G277&lt;=CP$6),5,IF($L277=1,2,1)),IF(AND($G277&gt;=CP$5,$G277&lt;=CP$6),IF($M277&gt;0,4,3),0)),IF(AND($D277&lt;=CP$6,$E277&gt;=CP$5),60,0)))</f>
        <v/>
      </c>
      <c r="CQ277" s="80" t="str">
        <f>IF(OR($A277="",NOT(ISNUMBER($G277))),"",IF(AND($F277&lt;=CQ$6,$G277&gt;=CQ$5),IF(CQ$5&gt;$N277,5,$K277)*10+IF(AND($F277&gt;=CQ$5,$F277&lt;=CQ$6),IF(AND($G277&gt;=CQ$5,$G277&lt;=CQ$6),5,IF($L277=1,2,1)),IF(AND($G277&gt;=CQ$5,$G277&lt;=CQ$6),IF($M277&gt;0,4,3),0)),IF(AND($D277&lt;=CQ$6,$E277&gt;=CQ$5),60,0)))</f>
        <v/>
      </c>
      <c r="CR277" s="80" t="str">
        <f>IF(OR($A277="",NOT(ISNUMBER($G277))),"",IF(AND($F277&lt;=CR$6,$G277&gt;=CR$5),IF(CR$5&gt;$N277,5,$K277)*10+IF(AND($F277&gt;=CR$5,$F277&lt;=CR$6),IF(AND($G277&gt;=CR$5,$G277&lt;=CR$6),5,IF($L277=1,2,1)),IF(AND($G277&gt;=CR$5,$G277&lt;=CR$6),IF($M277&gt;0,4,3),0)),IF(AND($D277&lt;=CR$6,$E277&gt;=CR$5),60,0)))</f>
        <v/>
      </c>
      <c r="CS277" s="80" t="str">
        <f>IF(OR($A277="",NOT(ISNUMBER($G277))),"",IF(AND($F277&lt;=CS$6,$G277&gt;=CS$5),IF(CS$5&gt;$N277,5,$K277)*10+IF(AND($F277&gt;=CS$5,$F277&lt;=CS$6),IF(AND($G277&gt;=CS$5,$G277&lt;=CS$6),5,IF($L277=1,2,1)),IF(AND($G277&gt;=CS$5,$G277&lt;=CS$6),IF($M277&gt;0,4,3),0)),IF(AND($D277&lt;=CS$6,$E277&gt;=CS$5),60,0)))</f>
        <v/>
      </c>
      <c r="CT277" s="80" t="str">
        <f>IF(OR($A277="",NOT(ISNUMBER($G277))),"",IF(AND($F277&lt;=CT$6,$G277&gt;=CT$5),IF(CT$5&gt;$N277,5,$K277)*10+IF(AND($F277&gt;=CT$5,$F277&lt;=CT$6),IF(AND($G277&gt;=CT$5,$G277&lt;=CT$6),5,IF($L277=1,2,1)),IF(AND($G277&gt;=CT$5,$G277&lt;=CT$6),IF($M277&gt;0,4,3),0)),IF(AND($D277&lt;=CT$6,$E277&gt;=CT$5),60,0)))</f>
        <v/>
      </c>
      <c r="CU277" s="80" t="str">
        <f>IF(OR($A277="",NOT(ISNUMBER($G277))),"",IF(AND($F277&lt;=CU$6,$G277&gt;=CU$5),IF(CU$5&gt;$N277,5,$K277)*10+IF(AND($F277&gt;=CU$5,$F277&lt;=CU$6),IF(AND($G277&gt;=CU$5,$G277&lt;=CU$6),5,IF($L277=1,2,1)),IF(AND($G277&gt;=CU$5,$G277&lt;=CU$6),IF($M277&gt;0,4,3),0)),IF(AND($D277&lt;=CU$6,$E277&gt;=CU$5),60,0)))</f>
        <v/>
      </c>
      <c r="CV277" s="80" t="str">
        <f>IF(OR($A277="",NOT(ISNUMBER($G277))),"",IF(AND($F277&lt;=CV$6,$G277&gt;=CV$5),IF(CV$5&gt;$N277,5,$K277)*10+IF(AND($F277&gt;=CV$5,$F277&lt;=CV$6),IF(AND($G277&gt;=CV$5,$G277&lt;=CV$6),5,IF($L277=1,2,1)),IF(AND($G277&gt;=CV$5,$G277&lt;=CV$6),IF($M277&gt;0,4,3),0)),IF(AND($D277&lt;=CV$6,$E277&gt;=CV$5),60,0)))</f>
        <v/>
      </c>
      <c r="CW277" s="80" t="str">
        <f>IF(OR($A277="",NOT(ISNUMBER($G277))),"",IF(AND($F277&lt;=CW$6,$G277&gt;=CW$5),IF(CW$5&gt;$N277,5,$K277)*10+IF(AND($F277&gt;=CW$5,$F277&lt;=CW$6),IF(AND($G277&gt;=CW$5,$G277&lt;=CW$6),5,IF($L277=1,2,1)),IF(AND($G277&gt;=CW$5,$G277&lt;=CW$6),IF($M277&gt;0,4,3),0)),IF(AND($D277&lt;=CW$6,$E277&gt;=CW$5),60,0)))</f>
        <v/>
      </c>
      <c r="CX277" s="80" t="str">
        <f>IF(OR($A277="",NOT(ISNUMBER($G277))),"",IF(AND($F277&lt;=CX$6,$G277&gt;=CX$5),IF(CX$5&gt;$N277,5,$K277)*10+IF(AND($F277&gt;=CX$5,$F277&lt;=CX$6),IF(AND($G277&gt;=CX$5,$G277&lt;=CX$6),5,IF($L277=1,2,1)),IF(AND($G277&gt;=CX$5,$G277&lt;=CX$6),IF($M277&gt;0,4,3),0)),IF(AND($D277&lt;=CX$6,$E277&gt;=CX$5),60,0)))</f>
        <v/>
      </c>
      <c r="CY277" s="80" t="str">
        <f>IF(OR($A277="",NOT(ISNUMBER($G277))),"",IF(AND($F277&lt;=CY$6,$G277&gt;=CY$5),IF(CY$5&gt;$N277,5,$K277)*10+IF(AND($F277&gt;=CY$5,$F277&lt;=CY$6),IF(AND($G277&gt;=CY$5,$G277&lt;=CY$6),5,IF($L277=1,2,1)),IF(AND($G277&gt;=CY$5,$G277&lt;=CY$6),IF($M277&gt;0,4,3),0)),IF(AND($D277&lt;=CY$6,$E277&gt;=CY$5),60,0)))</f>
        <v/>
      </c>
      <c r="CZ277" s="80" t="str">
        <f>IF(OR($A277="",NOT(ISNUMBER($G277))),"",IF(AND($F277&lt;=CZ$6,$G277&gt;=CZ$5),IF(CZ$5&gt;$N277,5,$K277)*10+IF(AND($F277&gt;=CZ$5,$F277&lt;=CZ$6),IF(AND($G277&gt;=CZ$5,$G277&lt;=CZ$6),5,IF($L277=1,2,1)),IF(AND($G277&gt;=CZ$5,$G277&lt;=CZ$6),IF($M277&gt;0,4,3),0)),IF(AND($D277&lt;=CZ$6,$E277&gt;=CZ$5),60,0)))</f>
        <v/>
      </c>
      <c r="DA277" s="80" t="str">
        <f>IF(OR($A277="",NOT(ISNUMBER($G277))),"",IF(AND($F277&lt;=DA$6,$G277&gt;=DA$5),IF(DA$5&gt;$N277,5,$K277)*10+IF(AND($F277&gt;=DA$5,$F277&lt;=DA$6),IF(AND($G277&gt;=DA$5,$G277&lt;=DA$6),5,IF($L277=1,2,1)),IF(AND($G277&gt;=DA$5,$G277&lt;=DA$6),IF($M277&gt;0,4,3),0)),IF(AND($D277&lt;=DA$6,$E277&gt;=DA$5),60,0)))</f>
        <v/>
      </c>
      <c r="DB277" s="80" t="str">
        <f>IF(OR($A277="",NOT(ISNUMBER($G277))),"",IF(AND($F277&lt;=DB$6,$G277&gt;=DB$5),IF(DB$5&gt;$N277,5,$K277)*10+IF(AND($F277&gt;=DB$5,$F277&lt;=DB$6),IF(AND($G277&gt;=DB$5,$G277&lt;=DB$6),5,IF($L277=1,2,1)),IF(AND($G277&gt;=DB$5,$G277&lt;=DB$6),IF($M277&gt;0,4,3),0)),IF(AND($D277&lt;=DB$6,$E277&gt;=DB$5),60,0)))</f>
        <v/>
      </c>
      <c r="DC277" s="80" t="str">
        <f>IF(OR($A277="",NOT(ISNUMBER($G277))),"",IF(AND($F277&lt;=DC$6,$G277&gt;=DC$5),IF(DC$5&gt;$N277,5,$K277)*10+IF(AND($F277&gt;=DC$5,$F277&lt;=DC$6),IF(AND($G277&gt;=DC$5,$G277&lt;=DC$6),5,IF($L277=1,2,1)),IF(AND($G277&gt;=DC$5,$G277&lt;=DC$6),IF($M277&gt;0,4,3),0)),IF(AND($D277&lt;=DC$6,$E277&gt;=DC$5),60,0)))</f>
        <v/>
      </c>
      <c r="DD277" s="80" t="str">
        <f>IF(OR($A277="",NOT(ISNUMBER($G277))),"",IF(AND($F277&lt;=DD$6,$G277&gt;=DD$5),IF(DD$5&gt;$N277,5,$K277)*10+IF(AND($F277&gt;=DD$5,$F277&lt;=DD$6),IF(AND($G277&gt;=DD$5,$G277&lt;=DD$6),5,IF($L277=1,2,1)),IF(AND($G277&gt;=DD$5,$G277&lt;=DD$6),IF($M277&gt;0,4,3),0)),IF(AND($D277&lt;=DD$6,$E277&gt;=DD$5),60,0)))</f>
        <v/>
      </c>
      <c r="DE277" s="80" t="str">
        <f>IF(OR($A277="",NOT(ISNUMBER($G277))),"",IF(AND($F277&lt;=DE$6,$G277&gt;=DE$5),IF(DE$5&gt;$N277,5,$K277)*10+IF(AND($F277&gt;=DE$5,$F277&lt;=DE$6),IF(AND($G277&gt;=DE$5,$G277&lt;=DE$6),5,IF($L277=1,2,1)),IF(AND($G277&gt;=DE$5,$G277&lt;=DE$6),IF($M277&gt;0,4,3),0)),IF(AND($D277&lt;=DE$6,$E277&gt;=DE$5),60,0)))</f>
        <v/>
      </c>
      <c r="DF277" s="80" t="str">
        <f>IF(OR($A277="",NOT(ISNUMBER($G277))),"",IF(AND($F277&lt;=DF$6,$G277&gt;=DF$5),IF(DF$5&gt;$N277,5,$K277)*10+IF(AND($F277&gt;=DF$5,$F277&lt;=DF$6),IF(AND($G277&gt;=DF$5,$G277&lt;=DF$6),5,IF($L277=1,2,1)),IF(AND($G277&gt;=DF$5,$G277&lt;=DF$6),IF($M277&gt;0,4,3),0)),IF(AND($D277&lt;=DF$6,$E277&gt;=DF$5),60,0)))</f>
        <v/>
      </c>
      <c r="DG277" s="80" t="str">
        <f>IF(OR($A277="",NOT(ISNUMBER($G277))),"",IF(AND($F277&lt;=DG$6,$G277&gt;=DG$5),IF(DG$5&gt;$N277,5,$K277)*10+IF(AND($F277&gt;=DG$5,$F277&lt;=DG$6),IF(AND($G277&gt;=DG$5,$G277&lt;=DG$6),5,IF($L277=1,2,1)),IF(AND($G277&gt;=DG$5,$G277&lt;=DG$6),IF($M277&gt;0,4,3),0)),IF(AND($D277&lt;=DG$6,$E277&gt;=DG$5),60,0)))</f>
        <v/>
      </c>
      <c r="DH277" s="80" t="str">
        <f>IF(OR($A277="",NOT(ISNUMBER($G277))),"",IF(AND($F277&lt;=DH$6,$G277&gt;=DH$5),IF(DH$5&gt;$N277,5,$K277)*10+IF(AND($F277&gt;=DH$5,$F277&lt;=DH$6),IF(AND($G277&gt;=DH$5,$G277&lt;=DH$6),5,IF($L277=1,2,1)),IF(AND($G277&gt;=DH$5,$G277&lt;=DH$6),IF($M277&gt;0,4,3),0)),IF(AND($D277&lt;=DH$6,$E277&gt;=DH$5),60,0)))</f>
        <v/>
      </c>
      <c r="DI277" s="80" t="str">
        <f>IF(OR($A277="",NOT(ISNUMBER($G277))),"",IF(AND($F277&lt;=DI$6,$G277&gt;=DI$5),IF(DI$5&gt;$N277,5,$K277)*10+IF(AND($F277&gt;=DI$5,$F277&lt;=DI$6),IF(AND($G277&gt;=DI$5,$G277&lt;=DI$6),5,IF($L277=1,2,1)),IF(AND($G277&gt;=DI$5,$G277&lt;=DI$6),IF($M277&gt;0,4,3),0)),IF(AND($D277&lt;=DI$6,$E277&gt;=DI$5),60,0)))</f>
        <v/>
      </c>
      <c r="DJ277" s="80" t="str">
        <f>IF(OR($A277="",NOT(ISNUMBER($G277))),"",IF(AND($F277&lt;=DJ$6,$G277&gt;=DJ$5),IF(DJ$5&gt;$N277,5,$K277)*10+IF(AND($F277&gt;=DJ$5,$F277&lt;=DJ$6),IF(AND($G277&gt;=DJ$5,$G277&lt;=DJ$6),5,IF($L277=1,2,1)),IF(AND($G277&gt;=DJ$5,$G277&lt;=DJ$6),IF($M277&gt;0,4,3),0)),IF(AND($D277&lt;=DJ$6,$E277&gt;=DJ$5),60,0)))</f>
        <v/>
      </c>
      <c r="DK277" s="80" t="str">
        <f>IF(OR($A277="",NOT(ISNUMBER($G277))),"",IF(AND($F277&lt;=DK$6,$G277&gt;=DK$5),IF(DK$5&gt;$N277,5,$K277)*10+IF(AND($F277&gt;=DK$5,$F277&lt;=DK$6),IF(AND($G277&gt;=DK$5,$G277&lt;=DK$6),5,IF($L277=1,2,1)),IF(AND($G277&gt;=DK$5,$G277&lt;=DK$6),IF($M277&gt;0,4,3),0)),IF(AND($D277&lt;=DK$6,$E277&gt;=DK$5),60,0)))</f>
        <v/>
      </c>
      <c r="DL277" s="80" t="str">
        <f>IF(OR($A277="",NOT(ISNUMBER($G277))),"",IF(AND($F277&lt;=DL$6,$G277&gt;=DL$5),IF(DL$5&gt;$N277,5,$K277)*10+IF(AND($F277&gt;=DL$5,$F277&lt;=DL$6),IF(AND($G277&gt;=DL$5,$G277&lt;=DL$6),5,IF($L277=1,2,1)),IF(AND($G277&gt;=DL$5,$G277&lt;=DL$6),IF($M277&gt;0,4,3),0)),IF(AND($D277&lt;=DL$6,$E277&gt;=DL$5),60,0)))</f>
        <v/>
      </c>
      <c r="DM277" s="80" t="str">
        <f>IF(OR($A277="",NOT(ISNUMBER($G277))),"",IF(AND($F277&lt;=DM$6,$G277&gt;=DM$5),IF(DM$5&gt;$N277,5,$K277)*10+IF(AND($F277&gt;=DM$5,$F277&lt;=DM$6),IF(AND($G277&gt;=DM$5,$G277&lt;=DM$6),5,IF($L277=1,2,1)),IF(AND($G277&gt;=DM$5,$G277&lt;=DM$6),IF($M277&gt;0,4,3),0)),IF(AND($D277&lt;=DM$6,$E277&gt;=DM$5),60,0)))</f>
        <v/>
      </c>
      <c r="DN277" s="80" t="str">
        <f>IF(OR($A277="",NOT(ISNUMBER($G277))),"",IF(AND($F277&lt;=DN$6,$G277&gt;=DN$5),IF(DN$5&gt;$N277,5,$K277)*10+IF(AND($F277&gt;=DN$5,$F277&lt;=DN$6),IF(AND($G277&gt;=DN$5,$G277&lt;=DN$6),5,IF($L277=1,2,1)),IF(AND($G277&gt;=DN$5,$G277&lt;=DN$6),IF($M277&gt;0,4,3),0)),IF(AND($D277&lt;=DN$6,$E277&gt;=DN$5),60,0)))</f>
        <v/>
      </c>
      <c r="DO277" s="80" t="str">
        <f>IF(OR($A277="",NOT(ISNUMBER($G277))),"",IF(AND($F277&lt;=DO$6,$G277&gt;=DO$5),IF(DO$5&gt;$N277,5,$K277)*10+IF(AND($F277&gt;=DO$5,$F277&lt;=DO$6),IF(AND($G277&gt;=DO$5,$G277&lt;=DO$6),5,IF($L277=1,2,1)),IF(AND($G277&gt;=DO$5,$G277&lt;=DO$6),IF($M277&gt;0,4,3),0)),IF(AND($D277&lt;=DO$6,$E277&gt;=DO$5),60,0)))</f>
        <v/>
      </c>
      <c r="DP277" s="80" t="str">
        <f>IF(OR($A277="",NOT(ISNUMBER($G277))),"",IF(AND($F277&lt;=DP$6,$G277&gt;=DP$5),IF(DP$5&gt;$N277,5,$K277)*10+IF(AND($F277&gt;=DP$5,$F277&lt;=DP$6),IF(AND($G277&gt;=DP$5,$G277&lt;=DP$6),5,IF($L277=1,2,1)),IF(AND($G277&gt;=DP$5,$G277&lt;=DP$6),IF($M277&gt;0,4,3),0)),IF(AND($D277&lt;=DP$6,$E277&gt;=DP$5),60,0)))</f>
        <v/>
      </c>
      <c r="DQ277" s="80" t="str">
        <f>IF(OR($A277="",NOT(ISNUMBER($G277))),"",IF(AND($F277&lt;=DQ$6,$G277&gt;=DQ$5),IF(DQ$5&gt;$N277,5,$K277)*10+IF(AND($F277&gt;=DQ$5,$F277&lt;=DQ$6),IF(AND($G277&gt;=DQ$5,$G277&lt;=DQ$6),5,IF($L277=1,2,1)),IF(AND($G277&gt;=DQ$5,$G277&lt;=DQ$6),IF($M277&gt;0,4,3),0)),IF(AND($D277&lt;=DQ$6,$E277&gt;=DQ$5),60,0)))</f>
        <v/>
      </c>
      <c r="DR277" s="80" t="str">
        <f>IF(OR($A277="",NOT(ISNUMBER($G277))),"",IF(AND($F277&lt;=DR$6,$G277&gt;=DR$5),IF(DR$5&gt;$N277,5,$K277)*10+IF(AND($F277&gt;=DR$5,$F277&lt;=DR$6),IF(AND($G277&gt;=DR$5,$G277&lt;=DR$6),5,IF($L277=1,2,1)),IF(AND($G277&gt;=DR$5,$G277&lt;=DR$6),IF($M277&gt;0,4,3),0)),IF(AND($D277&lt;=DR$6,$E277&gt;=DR$5),60,0)))</f>
        <v/>
      </c>
      <c r="DS277" s="80" t="str">
        <f>IF(OR($A277="",NOT(ISNUMBER($G277))),"",IF(AND($F277&lt;=DS$6,$G277&gt;=DS$5),IF(DS$5&gt;$N277,5,$K277)*10+IF(AND($F277&gt;=DS$5,$F277&lt;=DS$6),IF(AND($G277&gt;=DS$5,$G277&lt;=DS$6),5,IF($L277=1,2,1)),IF(AND($G277&gt;=DS$5,$G277&lt;=DS$6),IF($M277&gt;0,4,3),0)),IF(AND($D277&lt;=DS$6,$E277&gt;=DS$5),60,0)))</f>
        <v/>
      </c>
      <c r="DT277" s="80" t="str">
        <f>IF(OR($A277="",NOT(ISNUMBER($G277))),"",IF(AND($F277&lt;=DT$6,$G277&gt;=DT$5),IF(DT$5&gt;$N277,5,$K277)*10+IF(AND($F277&gt;=DT$5,$F277&lt;=DT$6),IF(AND($G277&gt;=DT$5,$G277&lt;=DT$6),5,IF($L277=1,2,1)),IF(AND($G277&gt;=DT$5,$G277&lt;=DT$6),IF($M277&gt;0,4,3),0)),IF(AND($D277&lt;=DT$6,$E277&gt;=DT$5),60,0)))</f>
        <v/>
      </c>
      <c r="DU277" s="80" t="str">
        <f>IF(OR($A277="",NOT(ISNUMBER($G277))),"",IF(AND($F277&lt;=DU$6,$G277&gt;=DU$5),IF(DU$5&gt;$N277,5,$K277)*10+IF(AND($F277&gt;=DU$5,$F277&lt;=DU$6),IF(AND($G277&gt;=DU$5,$G277&lt;=DU$6),5,IF($L277=1,2,1)),IF(AND($G277&gt;=DU$5,$G277&lt;=DU$6),IF($M277&gt;0,4,3),0)),IF(AND($D277&lt;=DU$6,$E277&gt;=DU$5),60,0)))</f>
        <v/>
      </c>
      <c r="DV277" s="80" t="str">
        <f>IF(OR($A277="",NOT(ISNUMBER($G277))),"",IF(AND($F277&lt;=DV$6,$G277&gt;=DV$5),IF(DV$5&gt;$N277,5,$K277)*10+IF(AND($F277&gt;=DV$5,$F277&lt;=DV$6),IF(AND($G277&gt;=DV$5,$G277&lt;=DV$6),5,IF($L277=1,2,1)),IF(AND($G277&gt;=DV$5,$G277&lt;=DV$6),IF($M277&gt;0,4,3),0)),IF(AND($D277&lt;=DV$6,$E277&gt;=DV$5),60,0)))</f>
        <v/>
      </c>
      <c r="DW277" s="80" t="str">
        <f>IF(OR($A277="",NOT(ISNUMBER($G277))),"",IF(AND($F277&lt;=DW$6,$G277&gt;=DW$5),IF(DW$5&gt;$N277,5,$K277)*10+IF(AND($F277&gt;=DW$5,$F277&lt;=DW$6),IF(AND($G277&gt;=DW$5,$G277&lt;=DW$6),5,IF($L277=1,2,1)),IF(AND($G277&gt;=DW$5,$G277&lt;=DW$6),IF($M277&gt;0,4,3),0)),IF(AND($D277&lt;=DW$6,$E277&gt;=DW$5),60,0)))</f>
        <v/>
      </c>
      <c r="DX277" s="80" t="str">
        <f>IF(OR($A277="",NOT(ISNUMBER($G277))),"",IF(AND($F277&lt;=DX$6,$G277&gt;=DX$5),IF(DX$5&gt;$N277,5,$K277)*10+IF(AND($F277&gt;=DX$5,$F277&lt;=DX$6),IF(AND($G277&gt;=DX$5,$G277&lt;=DX$6),5,IF($L277=1,2,1)),IF(AND($G277&gt;=DX$5,$G277&lt;=DX$6),IF($M277&gt;0,4,3),0)),IF(AND($D277&lt;=DX$6,$E277&gt;=DX$5),60,0)))</f>
        <v/>
      </c>
      <c r="DY277" s="80" t="str">
        <f>IF(OR($A277="",NOT(ISNUMBER($G277))),"",IF(AND($F277&lt;=DY$6,$G277&gt;=DY$5),IF(DY$5&gt;$N277,5,$K277)*10+IF(AND($F277&gt;=DY$5,$F277&lt;=DY$6),IF(AND($G277&gt;=DY$5,$G277&lt;=DY$6),5,IF($L277=1,2,1)),IF(AND($G277&gt;=DY$5,$G277&lt;=DY$6),IF($M277&gt;0,4,3),0)),IF(AND($D277&lt;=DY$6,$E277&gt;=DY$5),60,0)))</f>
        <v/>
      </c>
      <c r="DZ277" s="80" t="str">
        <f>IF(OR($A277="",NOT(ISNUMBER($G277))),"",IF(AND($F277&lt;=DZ$6,$G277&gt;=DZ$5),IF(DZ$5&gt;$N277,5,$K277)*10+IF(AND($F277&gt;=DZ$5,$F277&lt;=DZ$6),IF(AND($G277&gt;=DZ$5,$G277&lt;=DZ$6),5,IF($L277=1,2,1)),IF(AND($G277&gt;=DZ$5,$G277&lt;=DZ$6),IF($M277&gt;0,4,3),0)),IF(AND($D277&lt;=DZ$6,$E277&gt;=DZ$5),60,0)))</f>
        <v/>
      </c>
      <c r="EA277" s="80" t="str">
        <f>IF(OR($A277="",NOT(ISNUMBER($G277))),"",IF(AND($F277&lt;=EA$6,$G277&gt;=EA$5),IF(EA$5&gt;$N277,5,$K277)*10+IF(AND($F277&gt;=EA$5,$F277&lt;=EA$6),IF(AND($G277&gt;=EA$5,$G277&lt;=EA$6),5,IF($L277=1,2,1)),IF(AND($G277&gt;=EA$5,$G277&lt;=EA$6),IF($M277&gt;0,4,3),0)),IF(AND($D277&lt;=EA$6,$E277&gt;=EA$5),60,0)))</f>
        <v/>
      </c>
      <c r="EB277" s="80" t="str">
        <f>IF(OR($A277="",NOT(ISNUMBER($G277))),"",IF(AND($F277&lt;=EB$6,$G277&gt;=EB$5),IF(EB$5&gt;$N277,5,$K277)*10+IF(AND($F277&gt;=EB$5,$F277&lt;=EB$6),IF(AND($G277&gt;=EB$5,$G277&lt;=EB$6),5,IF($L277=1,2,1)),IF(AND($G277&gt;=EB$5,$G277&lt;=EB$6),IF($M277&gt;0,4,3),0)),IF(AND($D277&lt;=EB$6,$E277&gt;=EB$5),60,0)))</f>
        <v/>
      </c>
      <c r="EC277" s="80" t="str">
        <f>IF(OR($A277="",NOT(ISNUMBER($G277))),"",IF(AND($F277&lt;=EC$6,$G277&gt;=EC$5),IF(EC$5&gt;$N277,5,$K277)*10+IF(AND($F277&gt;=EC$5,$F277&lt;=EC$6),IF(AND($G277&gt;=EC$5,$G277&lt;=EC$6),5,IF($L277=1,2,1)),IF(AND($G277&gt;=EC$5,$G277&lt;=EC$6),IF($M277&gt;0,4,3),0)),IF(AND($D277&lt;=EC$6,$E277&gt;=EC$5),60,0)))</f>
        <v/>
      </c>
      <c r="ED277" s="80" t="str">
        <f>IF(OR($A277="",NOT(ISNUMBER($G277))),"",IF(AND($F277&lt;=ED$6,$G277&gt;=ED$5),IF(ED$5&gt;$N277,5,$K277)*10+IF(AND($F277&gt;=ED$5,$F277&lt;=ED$6),IF(AND($G277&gt;=ED$5,$G277&lt;=ED$6),5,IF($L277=1,2,1)),IF(AND($G277&gt;=ED$5,$G277&lt;=ED$6),IF($M277&gt;0,4,3),0)),IF(AND($D277&lt;=ED$6,$E277&gt;=ED$5),60,0)))</f>
        <v/>
      </c>
    </row>
    <row r="278" ht="18" customHeight="1">
      <c r="A278" s="52" t="str">
        <f>IF(Tasks!$B278="","",Tasks!$A278)</f>
        <v/>
      </c>
      <c r="B278" s="78" t="str">
        <f>IF(Tasks!$B278="","",Tasks!$B278)</f>
        <v/>
      </c>
      <c r="C278" s="25" t="str">
        <f>IF($B278="","",IF(AND(Tasks!$D278="",Tasks!$G278=""),"-",IF(Tasks!$D278="","",Tasks!$D278&amp;IF(OR(Tasks!$E278="",Tasks!$E278="FS"),IF(N(Tasks!$F278)=0,"","FS"),Tasks!$E278)&amp;IF(N(Tasks!$F278)=0,"",IF(Tasks!$F278&gt;0,"+","")&amp;Tasks!$F278))&amp;IF(AND(Tasks!$D278&lt;&gt;"",Tasks!$G278&lt;&gt;""),", ","")&amp;IF(Tasks!$G278="","",Tasks!$G278&amp;IF(OR(Tasks!$H278="",Tasks!$H278="FS"),IF(N(Tasks!$I278)=0,"","FS"),Tasks!$H278)&amp;IF(N(Tasks!$I278)=0,"",IF(Tasks!$I278&gt;0,"+","")&amp;Tasks!$I278))))</f>
        <v/>
      </c>
      <c r="D278" s="51" t="str">
        <f>IF(OR($B278="",Tasks!$Q278=""),"",Tasks!$Q278)</f>
        <v/>
      </c>
      <c r="E278" s="51" t="str">
        <f>IF(OR($B278="",Tasks!$R278=""),"",Tasks!$R278)</f>
        <v/>
      </c>
      <c r="F278" s="51" t="str">
        <f>IF(OR($B278="",Tasks!$S278=""),"",Tasks!$S278)</f>
        <v/>
      </c>
      <c r="G278" s="51" t="str">
        <f>IF(OR($B278="",Tasks!$T278=""),"",Tasks!$T278)</f>
        <v/>
      </c>
      <c r="H278" s="52" t="str">
        <f>IF($B278="","",Tasks!$AE278)</f>
        <v/>
      </c>
      <c r="I278" s="79" t="str">
        <f>IF($B278="","",Tasks!$AF278)</f>
        <v/>
      </c>
      <c r="J278" s="53" t="str">
        <f>IF(OR($B278="",Tasks!$V278=""),"",Tasks!$V278)</f>
        <v/>
      </c>
      <c r="K278" s="52" t="str">
        <f>IF($B278="","",Tasks!$AA278)</f>
        <v/>
      </c>
      <c r="L278" s="52" t="str">
        <f>IF($B278="","",Tasks!$AB278)</f>
        <v/>
      </c>
      <c r="M278" s="52" t="str">
        <f>IF($B278="","",Tasks!$Z278)</f>
        <v/>
      </c>
      <c r="N278" s="52" t="str">
        <f>IF(OR($B278="",Tasks!$AG278=""),"",Tasks!$AG278)</f>
        <v/>
      </c>
      <c r="O278" s="80" t="str">
        <f>IF(OR($A278="",NOT(ISNUMBER($G278))),"",IF(AND($F278&lt;=O$6,$G278&gt;=O$5),IF(O$5&gt;$N278,5,$K278)*10+IF(AND($F278&gt;=O$5,$F278&lt;=O$6),IF(AND($G278&gt;=O$5,$G278&lt;=O$6),5,IF($L278=1,2,1)),IF(AND($G278&gt;=O$5,$G278&lt;=O$6),IF($M278&gt;0,4,3),0)),IF(AND($D278&lt;=O$6,$E278&gt;=O$5),60,0)))</f>
        <v/>
      </c>
      <c r="P278" s="80" t="str">
        <f>IF(OR($A278="",NOT(ISNUMBER($G278))),"",IF(AND($F278&lt;=P$6,$G278&gt;=P$5),IF(P$5&gt;$N278,5,$K278)*10+IF(AND($F278&gt;=P$5,$F278&lt;=P$6),IF(AND($G278&gt;=P$5,$G278&lt;=P$6),5,IF($L278=1,2,1)),IF(AND($G278&gt;=P$5,$G278&lt;=P$6),IF($M278&gt;0,4,3),0)),IF(AND($D278&lt;=P$6,$E278&gt;=P$5),60,0)))</f>
        <v/>
      </c>
      <c r="Q278" s="80" t="str">
        <f>IF(OR($A278="",NOT(ISNUMBER($G278))),"",IF(AND($F278&lt;=Q$6,$G278&gt;=Q$5),IF(Q$5&gt;$N278,5,$K278)*10+IF(AND($F278&gt;=Q$5,$F278&lt;=Q$6),IF(AND($G278&gt;=Q$5,$G278&lt;=Q$6),5,IF($L278=1,2,1)),IF(AND($G278&gt;=Q$5,$G278&lt;=Q$6),IF($M278&gt;0,4,3),0)),IF(AND($D278&lt;=Q$6,$E278&gt;=Q$5),60,0)))</f>
        <v/>
      </c>
      <c r="R278" s="80" t="str">
        <f>IF(OR($A278="",NOT(ISNUMBER($G278))),"",IF(AND($F278&lt;=R$6,$G278&gt;=R$5),IF(R$5&gt;$N278,5,$K278)*10+IF(AND($F278&gt;=R$5,$F278&lt;=R$6),IF(AND($G278&gt;=R$5,$G278&lt;=R$6),5,IF($L278=1,2,1)),IF(AND($G278&gt;=R$5,$G278&lt;=R$6),IF($M278&gt;0,4,3),0)),IF(AND($D278&lt;=R$6,$E278&gt;=R$5),60,0)))</f>
        <v/>
      </c>
      <c r="S278" s="80" t="str">
        <f>IF(OR($A278="",NOT(ISNUMBER($G278))),"",IF(AND($F278&lt;=S$6,$G278&gt;=S$5),IF(S$5&gt;$N278,5,$K278)*10+IF(AND($F278&gt;=S$5,$F278&lt;=S$6),IF(AND($G278&gt;=S$5,$G278&lt;=S$6),5,IF($L278=1,2,1)),IF(AND($G278&gt;=S$5,$G278&lt;=S$6),IF($M278&gt;0,4,3),0)),IF(AND($D278&lt;=S$6,$E278&gt;=S$5),60,0)))</f>
        <v/>
      </c>
      <c r="T278" s="80" t="str">
        <f>IF(OR($A278="",NOT(ISNUMBER($G278))),"",IF(AND($F278&lt;=T$6,$G278&gt;=T$5),IF(T$5&gt;$N278,5,$K278)*10+IF(AND($F278&gt;=T$5,$F278&lt;=T$6),IF(AND($G278&gt;=T$5,$G278&lt;=T$6),5,IF($L278=1,2,1)),IF(AND($G278&gt;=T$5,$G278&lt;=T$6),IF($M278&gt;0,4,3),0)),IF(AND($D278&lt;=T$6,$E278&gt;=T$5),60,0)))</f>
        <v/>
      </c>
      <c r="U278" s="80" t="str">
        <f>IF(OR($A278="",NOT(ISNUMBER($G278))),"",IF(AND($F278&lt;=U$6,$G278&gt;=U$5),IF(U$5&gt;$N278,5,$K278)*10+IF(AND($F278&gt;=U$5,$F278&lt;=U$6),IF(AND($G278&gt;=U$5,$G278&lt;=U$6),5,IF($L278=1,2,1)),IF(AND($G278&gt;=U$5,$G278&lt;=U$6),IF($M278&gt;0,4,3),0)),IF(AND($D278&lt;=U$6,$E278&gt;=U$5),60,0)))</f>
        <v/>
      </c>
      <c r="V278" s="80" t="str">
        <f>IF(OR($A278="",NOT(ISNUMBER($G278))),"",IF(AND($F278&lt;=V$6,$G278&gt;=V$5),IF(V$5&gt;$N278,5,$K278)*10+IF(AND($F278&gt;=V$5,$F278&lt;=V$6),IF(AND($G278&gt;=V$5,$G278&lt;=V$6),5,IF($L278=1,2,1)),IF(AND($G278&gt;=V$5,$G278&lt;=V$6),IF($M278&gt;0,4,3),0)),IF(AND($D278&lt;=V$6,$E278&gt;=V$5),60,0)))</f>
        <v/>
      </c>
      <c r="W278" s="80" t="str">
        <f>IF(OR($A278="",NOT(ISNUMBER($G278))),"",IF(AND($F278&lt;=W$6,$G278&gt;=W$5),IF(W$5&gt;$N278,5,$K278)*10+IF(AND($F278&gt;=W$5,$F278&lt;=W$6),IF(AND($G278&gt;=W$5,$G278&lt;=W$6),5,IF($L278=1,2,1)),IF(AND($G278&gt;=W$5,$G278&lt;=W$6),IF($M278&gt;0,4,3),0)),IF(AND($D278&lt;=W$6,$E278&gt;=W$5),60,0)))</f>
        <v/>
      </c>
      <c r="X278" s="80" t="str">
        <f>IF(OR($A278="",NOT(ISNUMBER($G278))),"",IF(AND($F278&lt;=X$6,$G278&gt;=X$5),IF(X$5&gt;$N278,5,$K278)*10+IF(AND($F278&gt;=X$5,$F278&lt;=X$6),IF(AND($G278&gt;=X$5,$G278&lt;=X$6),5,IF($L278=1,2,1)),IF(AND($G278&gt;=X$5,$G278&lt;=X$6),IF($M278&gt;0,4,3),0)),IF(AND($D278&lt;=X$6,$E278&gt;=X$5),60,0)))</f>
        <v/>
      </c>
      <c r="Y278" s="80" t="str">
        <f>IF(OR($A278="",NOT(ISNUMBER($G278))),"",IF(AND($F278&lt;=Y$6,$G278&gt;=Y$5),IF(Y$5&gt;$N278,5,$K278)*10+IF(AND($F278&gt;=Y$5,$F278&lt;=Y$6),IF(AND($G278&gt;=Y$5,$G278&lt;=Y$6),5,IF($L278=1,2,1)),IF(AND($G278&gt;=Y$5,$G278&lt;=Y$6),IF($M278&gt;0,4,3),0)),IF(AND($D278&lt;=Y$6,$E278&gt;=Y$5),60,0)))</f>
        <v/>
      </c>
      <c r="Z278" s="80" t="str">
        <f>IF(OR($A278="",NOT(ISNUMBER($G278))),"",IF(AND($F278&lt;=Z$6,$G278&gt;=Z$5),IF(Z$5&gt;$N278,5,$K278)*10+IF(AND($F278&gt;=Z$5,$F278&lt;=Z$6),IF(AND($G278&gt;=Z$5,$G278&lt;=Z$6),5,IF($L278=1,2,1)),IF(AND($G278&gt;=Z$5,$G278&lt;=Z$6),IF($M278&gt;0,4,3),0)),IF(AND($D278&lt;=Z$6,$E278&gt;=Z$5),60,0)))</f>
        <v/>
      </c>
      <c r="AA278" s="80" t="str">
        <f>IF(OR($A278="",NOT(ISNUMBER($G278))),"",IF(AND($F278&lt;=AA$6,$G278&gt;=AA$5),IF(AA$5&gt;$N278,5,$K278)*10+IF(AND($F278&gt;=AA$5,$F278&lt;=AA$6),IF(AND($G278&gt;=AA$5,$G278&lt;=AA$6),5,IF($L278=1,2,1)),IF(AND($G278&gt;=AA$5,$G278&lt;=AA$6),IF($M278&gt;0,4,3),0)),IF(AND($D278&lt;=AA$6,$E278&gt;=AA$5),60,0)))</f>
        <v/>
      </c>
      <c r="AB278" s="80" t="str">
        <f>IF(OR($A278="",NOT(ISNUMBER($G278))),"",IF(AND($F278&lt;=AB$6,$G278&gt;=AB$5),IF(AB$5&gt;$N278,5,$K278)*10+IF(AND($F278&gt;=AB$5,$F278&lt;=AB$6),IF(AND($G278&gt;=AB$5,$G278&lt;=AB$6),5,IF($L278=1,2,1)),IF(AND($G278&gt;=AB$5,$G278&lt;=AB$6),IF($M278&gt;0,4,3),0)),IF(AND($D278&lt;=AB$6,$E278&gt;=AB$5),60,0)))</f>
        <v/>
      </c>
      <c r="AC278" s="80" t="str">
        <f>IF(OR($A278="",NOT(ISNUMBER($G278))),"",IF(AND($F278&lt;=AC$6,$G278&gt;=AC$5),IF(AC$5&gt;$N278,5,$K278)*10+IF(AND($F278&gt;=AC$5,$F278&lt;=AC$6),IF(AND($G278&gt;=AC$5,$G278&lt;=AC$6),5,IF($L278=1,2,1)),IF(AND($G278&gt;=AC$5,$G278&lt;=AC$6),IF($M278&gt;0,4,3),0)),IF(AND($D278&lt;=AC$6,$E278&gt;=AC$5),60,0)))</f>
        <v/>
      </c>
      <c r="AD278" s="80" t="str">
        <f>IF(OR($A278="",NOT(ISNUMBER($G278))),"",IF(AND($F278&lt;=AD$6,$G278&gt;=AD$5),IF(AD$5&gt;$N278,5,$K278)*10+IF(AND($F278&gt;=AD$5,$F278&lt;=AD$6),IF(AND($G278&gt;=AD$5,$G278&lt;=AD$6),5,IF($L278=1,2,1)),IF(AND($G278&gt;=AD$5,$G278&lt;=AD$6),IF($M278&gt;0,4,3),0)),IF(AND($D278&lt;=AD$6,$E278&gt;=AD$5),60,0)))</f>
        <v/>
      </c>
      <c r="AE278" s="80" t="str">
        <f>IF(OR($A278="",NOT(ISNUMBER($G278))),"",IF(AND($F278&lt;=AE$6,$G278&gt;=AE$5),IF(AE$5&gt;$N278,5,$K278)*10+IF(AND($F278&gt;=AE$5,$F278&lt;=AE$6),IF(AND($G278&gt;=AE$5,$G278&lt;=AE$6),5,IF($L278=1,2,1)),IF(AND($G278&gt;=AE$5,$G278&lt;=AE$6),IF($M278&gt;0,4,3),0)),IF(AND($D278&lt;=AE$6,$E278&gt;=AE$5),60,0)))</f>
        <v/>
      </c>
      <c r="AF278" s="80" t="str">
        <f>IF(OR($A278="",NOT(ISNUMBER($G278))),"",IF(AND($F278&lt;=AF$6,$G278&gt;=AF$5),IF(AF$5&gt;$N278,5,$K278)*10+IF(AND($F278&gt;=AF$5,$F278&lt;=AF$6),IF(AND($G278&gt;=AF$5,$G278&lt;=AF$6),5,IF($L278=1,2,1)),IF(AND($G278&gt;=AF$5,$G278&lt;=AF$6),IF($M278&gt;0,4,3),0)),IF(AND($D278&lt;=AF$6,$E278&gt;=AF$5),60,0)))</f>
        <v/>
      </c>
      <c r="AG278" s="80" t="str">
        <f>IF(OR($A278="",NOT(ISNUMBER($G278))),"",IF(AND($F278&lt;=AG$6,$G278&gt;=AG$5),IF(AG$5&gt;$N278,5,$K278)*10+IF(AND($F278&gt;=AG$5,$F278&lt;=AG$6),IF(AND($G278&gt;=AG$5,$G278&lt;=AG$6),5,IF($L278=1,2,1)),IF(AND($G278&gt;=AG$5,$G278&lt;=AG$6),IF($M278&gt;0,4,3),0)),IF(AND($D278&lt;=AG$6,$E278&gt;=AG$5),60,0)))</f>
        <v/>
      </c>
      <c r="AH278" s="80" t="str">
        <f>IF(OR($A278="",NOT(ISNUMBER($G278))),"",IF(AND($F278&lt;=AH$6,$G278&gt;=AH$5),IF(AH$5&gt;$N278,5,$K278)*10+IF(AND($F278&gt;=AH$5,$F278&lt;=AH$6),IF(AND($G278&gt;=AH$5,$G278&lt;=AH$6),5,IF($L278=1,2,1)),IF(AND($G278&gt;=AH$5,$G278&lt;=AH$6),IF($M278&gt;0,4,3),0)),IF(AND($D278&lt;=AH$6,$E278&gt;=AH$5),60,0)))</f>
        <v/>
      </c>
      <c r="AI278" s="80" t="str">
        <f>IF(OR($A278="",NOT(ISNUMBER($G278))),"",IF(AND($F278&lt;=AI$6,$G278&gt;=AI$5),IF(AI$5&gt;$N278,5,$K278)*10+IF(AND($F278&gt;=AI$5,$F278&lt;=AI$6),IF(AND($G278&gt;=AI$5,$G278&lt;=AI$6),5,IF($L278=1,2,1)),IF(AND($G278&gt;=AI$5,$G278&lt;=AI$6),IF($M278&gt;0,4,3),0)),IF(AND($D278&lt;=AI$6,$E278&gt;=AI$5),60,0)))</f>
        <v/>
      </c>
      <c r="AJ278" s="80" t="str">
        <f>IF(OR($A278="",NOT(ISNUMBER($G278))),"",IF(AND($F278&lt;=AJ$6,$G278&gt;=AJ$5),IF(AJ$5&gt;$N278,5,$K278)*10+IF(AND($F278&gt;=AJ$5,$F278&lt;=AJ$6),IF(AND($G278&gt;=AJ$5,$G278&lt;=AJ$6),5,IF($L278=1,2,1)),IF(AND($G278&gt;=AJ$5,$G278&lt;=AJ$6),IF($M278&gt;0,4,3),0)),IF(AND($D278&lt;=AJ$6,$E278&gt;=AJ$5),60,0)))</f>
        <v/>
      </c>
      <c r="AK278" s="80" t="str">
        <f>IF(OR($A278="",NOT(ISNUMBER($G278))),"",IF(AND($F278&lt;=AK$6,$G278&gt;=AK$5),IF(AK$5&gt;$N278,5,$K278)*10+IF(AND($F278&gt;=AK$5,$F278&lt;=AK$6),IF(AND($G278&gt;=AK$5,$G278&lt;=AK$6),5,IF($L278=1,2,1)),IF(AND($G278&gt;=AK$5,$G278&lt;=AK$6),IF($M278&gt;0,4,3),0)),IF(AND($D278&lt;=AK$6,$E278&gt;=AK$5),60,0)))</f>
        <v/>
      </c>
      <c r="AL278" s="80" t="str">
        <f>IF(OR($A278="",NOT(ISNUMBER($G278))),"",IF(AND($F278&lt;=AL$6,$G278&gt;=AL$5),IF(AL$5&gt;$N278,5,$K278)*10+IF(AND($F278&gt;=AL$5,$F278&lt;=AL$6),IF(AND($G278&gt;=AL$5,$G278&lt;=AL$6),5,IF($L278=1,2,1)),IF(AND($G278&gt;=AL$5,$G278&lt;=AL$6),IF($M278&gt;0,4,3),0)),IF(AND($D278&lt;=AL$6,$E278&gt;=AL$5),60,0)))</f>
        <v/>
      </c>
      <c r="AM278" s="80" t="str">
        <f>IF(OR($A278="",NOT(ISNUMBER($G278))),"",IF(AND($F278&lt;=AM$6,$G278&gt;=AM$5),IF(AM$5&gt;$N278,5,$K278)*10+IF(AND($F278&gt;=AM$5,$F278&lt;=AM$6),IF(AND($G278&gt;=AM$5,$G278&lt;=AM$6),5,IF($L278=1,2,1)),IF(AND($G278&gt;=AM$5,$G278&lt;=AM$6),IF($M278&gt;0,4,3),0)),IF(AND($D278&lt;=AM$6,$E278&gt;=AM$5),60,0)))</f>
        <v/>
      </c>
      <c r="AN278" s="80" t="str">
        <f>IF(OR($A278="",NOT(ISNUMBER($G278))),"",IF(AND($F278&lt;=AN$6,$G278&gt;=AN$5),IF(AN$5&gt;$N278,5,$K278)*10+IF(AND($F278&gt;=AN$5,$F278&lt;=AN$6),IF(AND($G278&gt;=AN$5,$G278&lt;=AN$6),5,IF($L278=1,2,1)),IF(AND($G278&gt;=AN$5,$G278&lt;=AN$6),IF($M278&gt;0,4,3),0)),IF(AND($D278&lt;=AN$6,$E278&gt;=AN$5),60,0)))</f>
        <v/>
      </c>
      <c r="AO278" s="80" t="str">
        <f>IF(OR($A278="",NOT(ISNUMBER($G278))),"",IF(AND($F278&lt;=AO$6,$G278&gt;=AO$5),IF(AO$5&gt;$N278,5,$K278)*10+IF(AND($F278&gt;=AO$5,$F278&lt;=AO$6),IF(AND($G278&gt;=AO$5,$G278&lt;=AO$6),5,IF($L278=1,2,1)),IF(AND($G278&gt;=AO$5,$G278&lt;=AO$6),IF($M278&gt;0,4,3),0)),IF(AND($D278&lt;=AO$6,$E278&gt;=AO$5),60,0)))</f>
        <v/>
      </c>
      <c r="AP278" s="80" t="str">
        <f>IF(OR($A278="",NOT(ISNUMBER($G278))),"",IF(AND($F278&lt;=AP$6,$G278&gt;=AP$5),IF(AP$5&gt;$N278,5,$K278)*10+IF(AND($F278&gt;=AP$5,$F278&lt;=AP$6),IF(AND($G278&gt;=AP$5,$G278&lt;=AP$6),5,IF($L278=1,2,1)),IF(AND($G278&gt;=AP$5,$G278&lt;=AP$6),IF($M278&gt;0,4,3),0)),IF(AND($D278&lt;=AP$6,$E278&gt;=AP$5),60,0)))</f>
        <v/>
      </c>
      <c r="AQ278" s="80" t="str">
        <f>IF(OR($A278="",NOT(ISNUMBER($G278))),"",IF(AND($F278&lt;=AQ$6,$G278&gt;=AQ$5),IF(AQ$5&gt;$N278,5,$K278)*10+IF(AND($F278&gt;=AQ$5,$F278&lt;=AQ$6),IF(AND($G278&gt;=AQ$5,$G278&lt;=AQ$6),5,IF($L278=1,2,1)),IF(AND($G278&gt;=AQ$5,$G278&lt;=AQ$6),IF($M278&gt;0,4,3),0)),IF(AND($D278&lt;=AQ$6,$E278&gt;=AQ$5),60,0)))</f>
        <v/>
      </c>
      <c r="AR278" s="80" t="str">
        <f>IF(OR($A278="",NOT(ISNUMBER($G278))),"",IF(AND($F278&lt;=AR$6,$G278&gt;=AR$5),IF(AR$5&gt;$N278,5,$K278)*10+IF(AND($F278&gt;=AR$5,$F278&lt;=AR$6),IF(AND($G278&gt;=AR$5,$G278&lt;=AR$6),5,IF($L278=1,2,1)),IF(AND($G278&gt;=AR$5,$G278&lt;=AR$6),IF($M278&gt;0,4,3),0)),IF(AND($D278&lt;=AR$6,$E278&gt;=AR$5),60,0)))</f>
        <v/>
      </c>
      <c r="AS278" s="80" t="str">
        <f>IF(OR($A278="",NOT(ISNUMBER($G278))),"",IF(AND($F278&lt;=AS$6,$G278&gt;=AS$5),IF(AS$5&gt;$N278,5,$K278)*10+IF(AND($F278&gt;=AS$5,$F278&lt;=AS$6),IF(AND($G278&gt;=AS$5,$G278&lt;=AS$6),5,IF($L278=1,2,1)),IF(AND($G278&gt;=AS$5,$G278&lt;=AS$6),IF($M278&gt;0,4,3),0)),IF(AND($D278&lt;=AS$6,$E278&gt;=AS$5),60,0)))</f>
        <v/>
      </c>
      <c r="AT278" s="80" t="str">
        <f>IF(OR($A278="",NOT(ISNUMBER($G278))),"",IF(AND($F278&lt;=AT$6,$G278&gt;=AT$5),IF(AT$5&gt;$N278,5,$K278)*10+IF(AND($F278&gt;=AT$5,$F278&lt;=AT$6),IF(AND($G278&gt;=AT$5,$G278&lt;=AT$6),5,IF($L278=1,2,1)),IF(AND($G278&gt;=AT$5,$G278&lt;=AT$6),IF($M278&gt;0,4,3),0)),IF(AND($D278&lt;=AT$6,$E278&gt;=AT$5),60,0)))</f>
        <v/>
      </c>
      <c r="AU278" s="80" t="str">
        <f>IF(OR($A278="",NOT(ISNUMBER($G278))),"",IF(AND($F278&lt;=AU$6,$G278&gt;=AU$5),IF(AU$5&gt;$N278,5,$K278)*10+IF(AND($F278&gt;=AU$5,$F278&lt;=AU$6),IF(AND($G278&gt;=AU$5,$G278&lt;=AU$6),5,IF($L278=1,2,1)),IF(AND($G278&gt;=AU$5,$G278&lt;=AU$6),IF($M278&gt;0,4,3),0)),IF(AND($D278&lt;=AU$6,$E278&gt;=AU$5),60,0)))</f>
        <v/>
      </c>
      <c r="AV278" s="80" t="str">
        <f>IF(OR($A278="",NOT(ISNUMBER($G278))),"",IF(AND($F278&lt;=AV$6,$G278&gt;=AV$5),IF(AV$5&gt;$N278,5,$K278)*10+IF(AND($F278&gt;=AV$5,$F278&lt;=AV$6),IF(AND($G278&gt;=AV$5,$G278&lt;=AV$6),5,IF($L278=1,2,1)),IF(AND($G278&gt;=AV$5,$G278&lt;=AV$6),IF($M278&gt;0,4,3),0)),IF(AND($D278&lt;=AV$6,$E278&gt;=AV$5),60,0)))</f>
        <v/>
      </c>
      <c r="AW278" s="80" t="str">
        <f>IF(OR($A278="",NOT(ISNUMBER($G278))),"",IF(AND($F278&lt;=AW$6,$G278&gt;=AW$5),IF(AW$5&gt;$N278,5,$K278)*10+IF(AND($F278&gt;=AW$5,$F278&lt;=AW$6),IF(AND($G278&gt;=AW$5,$G278&lt;=AW$6),5,IF($L278=1,2,1)),IF(AND($G278&gt;=AW$5,$G278&lt;=AW$6),IF($M278&gt;0,4,3),0)),IF(AND($D278&lt;=AW$6,$E278&gt;=AW$5),60,0)))</f>
        <v/>
      </c>
      <c r="AX278" s="80" t="str">
        <f>IF(OR($A278="",NOT(ISNUMBER($G278))),"",IF(AND($F278&lt;=AX$6,$G278&gt;=AX$5),IF(AX$5&gt;$N278,5,$K278)*10+IF(AND($F278&gt;=AX$5,$F278&lt;=AX$6),IF(AND($G278&gt;=AX$5,$G278&lt;=AX$6),5,IF($L278=1,2,1)),IF(AND($G278&gt;=AX$5,$G278&lt;=AX$6),IF($M278&gt;0,4,3),0)),IF(AND($D278&lt;=AX$6,$E278&gt;=AX$5),60,0)))</f>
        <v/>
      </c>
      <c r="AY278" s="80" t="str">
        <f>IF(OR($A278="",NOT(ISNUMBER($G278))),"",IF(AND($F278&lt;=AY$6,$G278&gt;=AY$5),IF(AY$5&gt;$N278,5,$K278)*10+IF(AND($F278&gt;=AY$5,$F278&lt;=AY$6),IF(AND($G278&gt;=AY$5,$G278&lt;=AY$6),5,IF($L278=1,2,1)),IF(AND($G278&gt;=AY$5,$G278&lt;=AY$6),IF($M278&gt;0,4,3),0)),IF(AND($D278&lt;=AY$6,$E278&gt;=AY$5),60,0)))</f>
        <v/>
      </c>
      <c r="AZ278" s="80" t="str">
        <f>IF(OR($A278="",NOT(ISNUMBER($G278))),"",IF(AND($F278&lt;=AZ$6,$G278&gt;=AZ$5),IF(AZ$5&gt;$N278,5,$K278)*10+IF(AND($F278&gt;=AZ$5,$F278&lt;=AZ$6),IF(AND($G278&gt;=AZ$5,$G278&lt;=AZ$6),5,IF($L278=1,2,1)),IF(AND($G278&gt;=AZ$5,$G278&lt;=AZ$6),IF($M278&gt;0,4,3),0)),IF(AND($D278&lt;=AZ$6,$E278&gt;=AZ$5),60,0)))</f>
        <v/>
      </c>
      <c r="BA278" s="80" t="str">
        <f>IF(OR($A278="",NOT(ISNUMBER($G278))),"",IF(AND($F278&lt;=BA$6,$G278&gt;=BA$5),IF(BA$5&gt;$N278,5,$K278)*10+IF(AND($F278&gt;=BA$5,$F278&lt;=BA$6),IF(AND($G278&gt;=BA$5,$G278&lt;=BA$6),5,IF($L278=1,2,1)),IF(AND($G278&gt;=BA$5,$G278&lt;=BA$6),IF($M278&gt;0,4,3),0)),IF(AND($D278&lt;=BA$6,$E278&gt;=BA$5),60,0)))</f>
        <v/>
      </c>
      <c r="BB278" s="80" t="str">
        <f>IF(OR($A278="",NOT(ISNUMBER($G278))),"",IF(AND($F278&lt;=BB$6,$G278&gt;=BB$5),IF(BB$5&gt;$N278,5,$K278)*10+IF(AND($F278&gt;=BB$5,$F278&lt;=BB$6),IF(AND($G278&gt;=BB$5,$G278&lt;=BB$6),5,IF($L278=1,2,1)),IF(AND($G278&gt;=BB$5,$G278&lt;=BB$6),IF($M278&gt;0,4,3),0)),IF(AND($D278&lt;=BB$6,$E278&gt;=BB$5),60,0)))</f>
        <v/>
      </c>
      <c r="BC278" s="80" t="str">
        <f>IF(OR($A278="",NOT(ISNUMBER($G278))),"",IF(AND($F278&lt;=BC$6,$G278&gt;=BC$5),IF(BC$5&gt;$N278,5,$K278)*10+IF(AND($F278&gt;=BC$5,$F278&lt;=BC$6),IF(AND($G278&gt;=BC$5,$G278&lt;=BC$6),5,IF($L278=1,2,1)),IF(AND($G278&gt;=BC$5,$G278&lt;=BC$6),IF($M278&gt;0,4,3),0)),IF(AND($D278&lt;=BC$6,$E278&gt;=BC$5),60,0)))</f>
        <v/>
      </c>
      <c r="BD278" s="80" t="str">
        <f>IF(OR($A278="",NOT(ISNUMBER($G278))),"",IF(AND($F278&lt;=BD$6,$G278&gt;=BD$5),IF(BD$5&gt;$N278,5,$K278)*10+IF(AND($F278&gt;=BD$5,$F278&lt;=BD$6),IF(AND($G278&gt;=BD$5,$G278&lt;=BD$6),5,IF($L278=1,2,1)),IF(AND($G278&gt;=BD$5,$G278&lt;=BD$6),IF($M278&gt;0,4,3),0)),IF(AND($D278&lt;=BD$6,$E278&gt;=BD$5),60,0)))</f>
        <v/>
      </c>
      <c r="BE278" s="80" t="str">
        <f>IF(OR($A278="",NOT(ISNUMBER($G278))),"",IF(AND($F278&lt;=BE$6,$G278&gt;=BE$5),IF(BE$5&gt;$N278,5,$K278)*10+IF(AND($F278&gt;=BE$5,$F278&lt;=BE$6),IF(AND($G278&gt;=BE$5,$G278&lt;=BE$6),5,IF($L278=1,2,1)),IF(AND($G278&gt;=BE$5,$G278&lt;=BE$6),IF($M278&gt;0,4,3),0)),IF(AND($D278&lt;=BE$6,$E278&gt;=BE$5),60,0)))</f>
        <v/>
      </c>
      <c r="BF278" s="80" t="str">
        <f>IF(OR($A278="",NOT(ISNUMBER($G278))),"",IF(AND($F278&lt;=BF$6,$G278&gt;=BF$5),IF(BF$5&gt;$N278,5,$K278)*10+IF(AND($F278&gt;=BF$5,$F278&lt;=BF$6),IF(AND($G278&gt;=BF$5,$G278&lt;=BF$6),5,IF($L278=1,2,1)),IF(AND($G278&gt;=BF$5,$G278&lt;=BF$6),IF($M278&gt;0,4,3),0)),IF(AND($D278&lt;=BF$6,$E278&gt;=BF$5),60,0)))</f>
        <v/>
      </c>
      <c r="BG278" s="80" t="str">
        <f>IF(OR($A278="",NOT(ISNUMBER($G278))),"",IF(AND($F278&lt;=BG$6,$G278&gt;=BG$5),IF(BG$5&gt;$N278,5,$K278)*10+IF(AND($F278&gt;=BG$5,$F278&lt;=BG$6),IF(AND($G278&gt;=BG$5,$G278&lt;=BG$6),5,IF($L278=1,2,1)),IF(AND($G278&gt;=BG$5,$G278&lt;=BG$6),IF($M278&gt;0,4,3),0)),IF(AND($D278&lt;=BG$6,$E278&gt;=BG$5),60,0)))</f>
        <v/>
      </c>
      <c r="BH278" s="80" t="str">
        <f>IF(OR($A278="",NOT(ISNUMBER($G278))),"",IF(AND($F278&lt;=BH$6,$G278&gt;=BH$5),IF(BH$5&gt;$N278,5,$K278)*10+IF(AND($F278&gt;=BH$5,$F278&lt;=BH$6),IF(AND($G278&gt;=BH$5,$G278&lt;=BH$6),5,IF($L278=1,2,1)),IF(AND($G278&gt;=BH$5,$G278&lt;=BH$6),IF($M278&gt;0,4,3),0)),IF(AND($D278&lt;=BH$6,$E278&gt;=BH$5),60,0)))</f>
        <v/>
      </c>
      <c r="BI278" s="80" t="str">
        <f>IF(OR($A278="",NOT(ISNUMBER($G278))),"",IF(AND($F278&lt;=BI$6,$G278&gt;=BI$5),IF(BI$5&gt;$N278,5,$K278)*10+IF(AND($F278&gt;=BI$5,$F278&lt;=BI$6),IF(AND($G278&gt;=BI$5,$G278&lt;=BI$6),5,IF($L278=1,2,1)),IF(AND($G278&gt;=BI$5,$G278&lt;=BI$6),IF($M278&gt;0,4,3),0)),IF(AND($D278&lt;=BI$6,$E278&gt;=BI$5),60,0)))</f>
        <v/>
      </c>
      <c r="BJ278" s="80" t="str">
        <f>IF(OR($A278="",NOT(ISNUMBER($G278))),"",IF(AND($F278&lt;=BJ$6,$G278&gt;=BJ$5),IF(BJ$5&gt;$N278,5,$K278)*10+IF(AND($F278&gt;=BJ$5,$F278&lt;=BJ$6),IF(AND($G278&gt;=BJ$5,$G278&lt;=BJ$6),5,IF($L278=1,2,1)),IF(AND($G278&gt;=BJ$5,$G278&lt;=BJ$6),IF($M278&gt;0,4,3),0)),IF(AND($D278&lt;=BJ$6,$E278&gt;=BJ$5),60,0)))</f>
        <v/>
      </c>
      <c r="BK278" s="80" t="str">
        <f>IF(OR($A278="",NOT(ISNUMBER($G278))),"",IF(AND($F278&lt;=BK$6,$G278&gt;=BK$5),IF(BK$5&gt;$N278,5,$K278)*10+IF(AND($F278&gt;=BK$5,$F278&lt;=BK$6),IF(AND($G278&gt;=BK$5,$G278&lt;=BK$6),5,IF($L278=1,2,1)),IF(AND($G278&gt;=BK$5,$G278&lt;=BK$6),IF($M278&gt;0,4,3),0)),IF(AND($D278&lt;=BK$6,$E278&gt;=BK$5),60,0)))</f>
        <v/>
      </c>
      <c r="BL278" s="80" t="str">
        <f>IF(OR($A278="",NOT(ISNUMBER($G278))),"",IF(AND($F278&lt;=BL$6,$G278&gt;=BL$5),IF(BL$5&gt;$N278,5,$K278)*10+IF(AND($F278&gt;=BL$5,$F278&lt;=BL$6),IF(AND($G278&gt;=BL$5,$G278&lt;=BL$6),5,IF($L278=1,2,1)),IF(AND($G278&gt;=BL$5,$G278&lt;=BL$6),IF($M278&gt;0,4,3),0)),IF(AND($D278&lt;=BL$6,$E278&gt;=BL$5),60,0)))</f>
        <v/>
      </c>
      <c r="BM278" s="80" t="str">
        <f>IF(OR($A278="",NOT(ISNUMBER($G278))),"",IF(AND($F278&lt;=BM$6,$G278&gt;=BM$5),IF(BM$5&gt;$N278,5,$K278)*10+IF(AND($F278&gt;=BM$5,$F278&lt;=BM$6),IF(AND($G278&gt;=BM$5,$G278&lt;=BM$6),5,IF($L278=1,2,1)),IF(AND($G278&gt;=BM$5,$G278&lt;=BM$6),IF($M278&gt;0,4,3),0)),IF(AND($D278&lt;=BM$6,$E278&gt;=BM$5),60,0)))</f>
        <v/>
      </c>
      <c r="BN278" s="80" t="str">
        <f>IF(OR($A278="",NOT(ISNUMBER($G278))),"",IF(AND($F278&lt;=BN$6,$G278&gt;=BN$5),IF(BN$5&gt;$N278,5,$K278)*10+IF(AND($F278&gt;=BN$5,$F278&lt;=BN$6),IF(AND($G278&gt;=BN$5,$G278&lt;=BN$6),5,IF($L278=1,2,1)),IF(AND($G278&gt;=BN$5,$G278&lt;=BN$6),IF($M278&gt;0,4,3),0)),IF(AND($D278&lt;=BN$6,$E278&gt;=BN$5),60,0)))</f>
        <v/>
      </c>
      <c r="BO278" s="80" t="str">
        <f>IF(OR($A278="",NOT(ISNUMBER($G278))),"",IF(AND($F278&lt;=BO$6,$G278&gt;=BO$5),IF(BO$5&gt;$N278,5,$K278)*10+IF(AND($F278&gt;=BO$5,$F278&lt;=BO$6),IF(AND($G278&gt;=BO$5,$G278&lt;=BO$6),5,IF($L278=1,2,1)),IF(AND($G278&gt;=BO$5,$G278&lt;=BO$6),IF($M278&gt;0,4,3),0)),IF(AND($D278&lt;=BO$6,$E278&gt;=BO$5),60,0)))</f>
        <v/>
      </c>
      <c r="BP278" s="80" t="str">
        <f>IF(OR($A278="",NOT(ISNUMBER($G278))),"",IF(AND($F278&lt;=BP$6,$G278&gt;=BP$5),IF(BP$5&gt;$N278,5,$K278)*10+IF(AND($F278&gt;=BP$5,$F278&lt;=BP$6),IF(AND($G278&gt;=BP$5,$G278&lt;=BP$6),5,IF($L278=1,2,1)),IF(AND($G278&gt;=BP$5,$G278&lt;=BP$6),IF($M278&gt;0,4,3),0)),IF(AND($D278&lt;=BP$6,$E278&gt;=BP$5),60,0)))</f>
        <v/>
      </c>
      <c r="BQ278" s="80" t="str">
        <f>IF(OR($A278="",NOT(ISNUMBER($G278))),"",IF(AND($F278&lt;=BQ$6,$G278&gt;=BQ$5),IF(BQ$5&gt;$N278,5,$K278)*10+IF(AND($F278&gt;=BQ$5,$F278&lt;=BQ$6),IF(AND($G278&gt;=BQ$5,$G278&lt;=BQ$6),5,IF($L278=1,2,1)),IF(AND($G278&gt;=BQ$5,$G278&lt;=BQ$6),IF($M278&gt;0,4,3),0)),IF(AND($D278&lt;=BQ$6,$E278&gt;=BQ$5),60,0)))</f>
        <v/>
      </c>
      <c r="BR278" s="80" t="str">
        <f>IF(OR($A278="",NOT(ISNUMBER($G278))),"",IF(AND($F278&lt;=BR$6,$G278&gt;=BR$5),IF(BR$5&gt;$N278,5,$K278)*10+IF(AND($F278&gt;=BR$5,$F278&lt;=BR$6),IF(AND($G278&gt;=BR$5,$G278&lt;=BR$6),5,IF($L278=1,2,1)),IF(AND($G278&gt;=BR$5,$G278&lt;=BR$6),IF($M278&gt;0,4,3),0)),IF(AND($D278&lt;=BR$6,$E278&gt;=BR$5),60,0)))</f>
        <v/>
      </c>
      <c r="BS278" s="80" t="str">
        <f>IF(OR($A278="",NOT(ISNUMBER($G278))),"",IF(AND($F278&lt;=BS$6,$G278&gt;=BS$5),IF(BS$5&gt;$N278,5,$K278)*10+IF(AND($F278&gt;=BS$5,$F278&lt;=BS$6),IF(AND($G278&gt;=BS$5,$G278&lt;=BS$6),5,IF($L278=1,2,1)),IF(AND($G278&gt;=BS$5,$G278&lt;=BS$6),IF($M278&gt;0,4,3),0)),IF(AND($D278&lt;=BS$6,$E278&gt;=BS$5),60,0)))</f>
        <v/>
      </c>
      <c r="BT278" s="80" t="str">
        <f>IF(OR($A278="",NOT(ISNUMBER($G278))),"",IF(AND($F278&lt;=BT$6,$G278&gt;=BT$5),IF(BT$5&gt;$N278,5,$K278)*10+IF(AND($F278&gt;=BT$5,$F278&lt;=BT$6),IF(AND($G278&gt;=BT$5,$G278&lt;=BT$6),5,IF($L278=1,2,1)),IF(AND($G278&gt;=BT$5,$G278&lt;=BT$6),IF($M278&gt;0,4,3),0)),IF(AND($D278&lt;=BT$6,$E278&gt;=BT$5),60,0)))</f>
        <v/>
      </c>
      <c r="BU278" s="80" t="str">
        <f>IF(OR($A278="",NOT(ISNUMBER($G278))),"",IF(AND($F278&lt;=BU$6,$G278&gt;=BU$5),IF(BU$5&gt;$N278,5,$K278)*10+IF(AND($F278&gt;=BU$5,$F278&lt;=BU$6),IF(AND($G278&gt;=BU$5,$G278&lt;=BU$6),5,IF($L278=1,2,1)),IF(AND($G278&gt;=BU$5,$G278&lt;=BU$6),IF($M278&gt;0,4,3),0)),IF(AND($D278&lt;=BU$6,$E278&gt;=BU$5),60,0)))</f>
        <v/>
      </c>
      <c r="BV278" s="80" t="str">
        <f>IF(OR($A278="",NOT(ISNUMBER($G278))),"",IF(AND($F278&lt;=BV$6,$G278&gt;=BV$5),IF(BV$5&gt;$N278,5,$K278)*10+IF(AND($F278&gt;=BV$5,$F278&lt;=BV$6),IF(AND($G278&gt;=BV$5,$G278&lt;=BV$6),5,IF($L278=1,2,1)),IF(AND($G278&gt;=BV$5,$G278&lt;=BV$6),IF($M278&gt;0,4,3),0)),IF(AND($D278&lt;=BV$6,$E278&gt;=BV$5),60,0)))</f>
        <v/>
      </c>
      <c r="BW278" s="80" t="str">
        <f>IF(OR($A278="",NOT(ISNUMBER($G278))),"",IF(AND($F278&lt;=BW$6,$G278&gt;=BW$5),IF(BW$5&gt;$N278,5,$K278)*10+IF(AND($F278&gt;=BW$5,$F278&lt;=BW$6),IF(AND($G278&gt;=BW$5,$G278&lt;=BW$6),5,IF($L278=1,2,1)),IF(AND($G278&gt;=BW$5,$G278&lt;=BW$6),IF($M278&gt;0,4,3),0)),IF(AND($D278&lt;=BW$6,$E278&gt;=BW$5),60,0)))</f>
        <v/>
      </c>
      <c r="BX278" s="80" t="str">
        <f>IF(OR($A278="",NOT(ISNUMBER($G278))),"",IF(AND($F278&lt;=BX$6,$G278&gt;=BX$5),IF(BX$5&gt;$N278,5,$K278)*10+IF(AND($F278&gt;=BX$5,$F278&lt;=BX$6),IF(AND($G278&gt;=BX$5,$G278&lt;=BX$6),5,IF($L278=1,2,1)),IF(AND($G278&gt;=BX$5,$G278&lt;=BX$6),IF($M278&gt;0,4,3),0)),IF(AND($D278&lt;=BX$6,$E278&gt;=BX$5),60,0)))</f>
        <v/>
      </c>
      <c r="BY278" s="80" t="str">
        <f>IF(OR($A278="",NOT(ISNUMBER($G278))),"",IF(AND($F278&lt;=BY$6,$G278&gt;=BY$5),IF(BY$5&gt;$N278,5,$K278)*10+IF(AND($F278&gt;=BY$5,$F278&lt;=BY$6),IF(AND($G278&gt;=BY$5,$G278&lt;=BY$6),5,IF($L278=1,2,1)),IF(AND($G278&gt;=BY$5,$G278&lt;=BY$6),IF($M278&gt;0,4,3),0)),IF(AND($D278&lt;=BY$6,$E278&gt;=BY$5),60,0)))</f>
        <v/>
      </c>
      <c r="BZ278" s="80" t="str">
        <f>IF(OR($A278="",NOT(ISNUMBER($G278))),"",IF(AND($F278&lt;=BZ$6,$G278&gt;=BZ$5),IF(BZ$5&gt;$N278,5,$K278)*10+IF(AND($F278&gt;=BZ$5,$F278&lt;=BZ$6),IF(AND($G278&gt;=BZ$5,$G278&lt;=BZ$6),5,IF($L278=1,2,1)),IF(AND($G278&gt;=BZ$5,$G278&lt;=BZ$6),IF($M278&gt;0,4,3),0)),IF(AND($D278&lt;=BZ$6,$E278&gt;=BZ$5),60,0)))</f>
        <v/>
      </c>
      <c r="CA278" s="80" t="str">
        <f>IF(OR($A278="",NOT(ISNUMBER($G278))),"",IF(AND($F278&lt;=CA$6,$G278&gt;=CA$5),IF(CA$5&gt;$N278,5,$K278)*10+IF(AND($F278&gt;=CA$5,$F278&lt;=CA$6),IF(AND($G278&gt;=CA$5,$G278&lt;=CA$6),5,IF($L278=1,2,1)),IF(AND($G278&gt;=CA$5,$G278&lt;=CA$6),IF($M278&gt;0,4,3),0)),IF(AND($D278&lt;=CA$6,$E278&gt;=CA$5),60,0)))</f>
        <v/>
      </c>
      <c r="CB278" s="80" t="str">
        <f>IF(OR($A278="",NOT(ISNUMBER($G278))),"",IF(AND($F278&lt;=CB$6,$G278&gt;=CB$5),IF(CB$5&gt;$N278,5,$K278)*10+IF(AND($F278&gt;=CB$5,$F278&lt;=CB$6),IF(AND($G278&gt;=CB$5,$G278&lt;=CB$6),5,IF($L278=1,2,1)),IF(AND($G278&gt;=CB$5,$G278&lt;=CB$6),IF($M278&gt;0,4,3),0)),IF(AND($D278&lt;=CB$6,$E278&gt;=CB$5),60,0)))</f>
        <v/>
      </c>
      <c r="CC278" s="80" t="str">
        <f>IF(OR($A278="",NOT(ISNUMBER($G278))),"",IF(AND($F278&lt;=CC$6,$G278&gt;=CC$5),IF(CC$5&gt;$N278,5,$K278)*10+IF(AND($F278&gt;=CC$5,$F278&lt;=CC$6),IF(AND($G278&gt;=CC$5,$G278&lt;=CC$6),5,IF($L278=1,2,1)),IF(AND($G278&gt;=CC$5,$G278&lt;=CC$6),IF($M278&gt;0,4,3),0)),IF(AND($D278&lt;=CC$6,$E278&gt;=CC$5),60,0)))</f>
        <v/>
      </c>
      <c r="CD278" s="80" t="str">
        <f>IF(OR($A278="",NOT(ISNUMBER($G278))),"",IF(AND($F278&lt;=CD$6,$G278&gt;=CD$5),IF(CD$5&gt;$N278,5,$K278)*10+IF(AND($F278&gt;=CD$5,$F278&lt;=CD$6),IF(AND($G278&gt;=CD$5,$G278&lt;=CD$6),5,IF($L278=1,2,1)),IF(AND($G278&gt;=CD$5,$G278&lt;=CD$6),IF($M278&gt;0,4,3),0)),IF(AND($D278&lt;=CD$6,$E278&gt;=CD$5),60,0)))</f>
        <v/>
      </c>
      <c r="CE278" s="80" t="str">
        <f>IF(OR($A278="",NOT(ISNUMBER($G278))),"",IF(AND($F278&lt;=CE$6,$G278&gt;=CE$5),IF(CE$5&gt;$N278,5,$K278)*10+IF(AND($F278&gt;=CE$5,$F278&lt;=CE$6),IF(AND($G278&gt;=CE$5,$G278&lt;=CE$6),5,IF($L278=1,2,1)),IF(AND($G278&gt;=CE$5,$G278&lt;=CE$6),IF($M278&gt;0,4,3),0)),IF(AND($D278&lt;=CE$6,$E278&gt;=CE$5),60,0)))</f>
        <v/>
      </c>
      <c r="CF278" s="80" t="str">
        <f>IF(OR($A278="",NOT(ISNUMBER($G278))),"",IF(AND($F278&lt;=CF$6,$G278&gt;=CF$5),IF(CF$5&gt;$N278,5,$K278)*10+IF(AND($F278&gt;=CF$5,$F278&lt;=CF$6),IF(AND($G278&gt;=CF$5,$G278&lt;=CF$6),5,IF($L278=1,2,1)),IF(AND($G278&gt;=CF$5,$G278&lt;=CF$6),IF($M278&gt;0,4,3),0)),IF(AND($D278&lt;=CF$6,$E278&gt;=CF$5),60,0)))</f>
        <v/>
      </c>
      <c r="CG278" s="80" t="str">
        <f>IF(OR($A278="",NOT(ISNUMBER($G278))),"",IF(AND($F278&lt;=CG$6,$G278&gt;=CG$5),IF(CG$5&gt;$N278,5,$K278)*10+IF(AND($F278&gt;=CG$5,$F278&lt;=CG$6),IF(AND($G278&gt;=CG$5,$G278&lt;=CG$6),5,IF($L278=1,2,1)),IF(AND($G278&gt;=CG$5,$G278&lt;=CG$6),IF($M278&gt;0,4,3),0)),IF(AND($D278&lt;=CG$6,$E278&gt;=CG$5),60,0)))</f>
        <v/>
      </c>
      <c r="CH278" s="80" t="str">
        <f>IF(OR($A278="",NOT(ISNUMBER($G278))),"",IF(AND($F278&lt;=CH$6,$G278&gt;=CH$5),IF(CH$5&gt;$N278,5,$K278)*10+IF(AND($F278&gt;=CH$5,$F278&lt;=CH$6),IF(AND($G278&gt;=CH$5,$G278&lt;=CH$6),5,IF($L278=1,2,1)),IF(AND($G278&gt;=CH$5,$G278&lt;=CH$6),IF($M278&gt;0,4,3),0)),IF(AND($D278&lt;=CH$6,$E278&gt;=CH$5),60,0)))</f>
        <v/>
      </c>
      <c r="CI278" s="80" t="str">
        <f>IF(OR($A278="",NOT(ISNUMBER($G278))),"",IF(AND($F278&lt;=CI$6,$G278&gt;=CI$5),IF(CI$5&gt;$N278,5,$K278)*10+IF(AND($F278&gt;=CI$5,$F278&lt;=CI$6),IF(AND($G278&gt;=CI$5,$G278&lt;=CI$6),5,IF($L278=1,2,1)),IF(AND($G278&gt;=CI$5,$G278&lt;=CI$6),IF($M278&gt;0,4,3),0)),IF(AND($D278&lt;=CI$6,$E278&gt;=CI$5),60,0)))</f>
        <v/>
      </c>
      <c r="CJ278" s="80" t="str">
        <f>IF(OR($A278="",NOT(ISNUMBER($G278))),"",IF(AND($F278&lt;=CJ$6,$G278&gt;=CJ$5),IF(CJ$5&gt;$N278,5,$K278)*10+IF(AND($F278&gt;=CJ$5,$F278&lt;=CJ$6),IF(AND($G278&gt;=CJ$5,$G278&lt;=CJ$6),5,IF($L278=1,2,1)),IF(AND($G278&gt;=CJ$5,$G278&lt;=CJ$6),IF($M278&gt;0,4,3),0)),IF(AND($D278&lt;=CJ$6,$E278&gt;=CJ$5),60,0)))</f>
        <v/>
      </c>
      <c r="CK278" s="80" t="str">
        <f>IF(OR($A278="",NOT(ISNUMBER($G278))),"",IF(AND($F278&lt;=CK$6,$G278&gt;=CK$5),IF(CK$5&gt;$N278,5,$K278)*10+IF(AND($F278&gt;=CK$5,$F278&lt;=CK$6),IF(AND($G278&gt;=CK$5,$G278&lt;=CK$6),5,IF($L278=1,2,1)),IF(AND($G278&gt;=CK$5,$G278&lt;=CK$6),IF($M278&gt;0,4,3),0)),IF(AND($D278&lt;=CK$6,$E278&gt;=CK$5),60,0)))</f>
        <v/>
      </c>
      <c r="CL278" s="80" t="str">
        <f>IF(OR($A278="",NOT(ISNUMBER($G278))),"",IF(AND($F278&lt;=CL$6,$G278&gt;=CL$5),IF(CL$5&gt;$N278,5,$K278)*10+IF(AND($F278&gt;=CL$5,$F278&lt;=CL$6),IF(AND($G278&gt;=CL$5,$G278&lt;=CL$6),5,IF($L278=1,2,1)),IF(AND($G278&gt;=CL$5,$G278&lt;=CL$6),IF($M278&gt;0,4,3),0)),IF(AND($D278&lt;=CL$6,$E278&gt;=CL$5),60,0)))</f>
        <v/>
      </c>
      <c r="CM278" s="80" t="str">
        <f>IF(OR($A278="",NOT(ISNUMBER($G278))),"",IF(AND($F278&lt;=CM$6,$G278&gt;=CM$5),IF(CM$5&gt;$N278,5,$K278)*10+IF(AND($F278&gt;=CM$5,$F278&lt;=CM$6),IF(AND($G278&gt;=CM$5,$G278&lt;=CM$6),5,IF($L278=1,2,1)),IF(AND($G278&gt;=CM$5,$G278&lt;=CM$6),IF($M278&gt;0,4,3),0)),IF(AND($D278&lt;=CM$6,$E278&gt;=CM$5),60,0)))</f>
        <v/>
      </c>
      <c r="CN278" s="80" t="str">
        <f>IF(OR($A278="",NOT(ISNUMBER($G278))),"",IF(AND($F278&lt;=CN$6,$G278&gt;=CN$5),IF(CN$5&gt;$N278,5,$K278)*10+IF(AND($F278&gt;=CN$5,$F278&lt;=CN$6),IF(AND($G278&gt;=CN$5,$G278&lt;=CN$6),5,IF($L278=1,2,1)),IF(AND($G278&gt;=CN$5,$G278&lt;=CN$6),IF($M278&gt;0,4,3),0)),IF(AND($D278&lt;=CN$6,$E278&gt;=CN$5),60,0)))</f>
        <v/>
      </c>
      <c r="CO278" s="80" t="str">
        <f>IF(OR($A278="",NOT(ISNUMBER($G278))),"",IF(AND($F278&lt;=CO$6,$G278&gt;=CO$5),IF(CO$5&gt;$N278,5,$K278)*10+IF(AND($F278&gt;=CO$5,$F278&lt;=CO$6),IF(AND($G278&gt;=CO$5,$G278&lt;=CO$6),5,IF($L278=1,2,1)),IF(AND($G278&gt;=CO$5,$G278&lt;=CO$6),IF($M278&gt;0,4,3),0)),IF(AND($D278&lt;=CO$6,$E278&gt;=CO$5),60,0)))</f>
        <v/>
      </c>
      <c r="CP278" s="80" t="str">
        <f>IF(OR($A278="",NOT(ISNUMBER($G278))),"",IF(AND($F278&lt;=CP$6,$G278&gt;=CP$5),IF(CP$5&gt;$N278,5,$K278)*10+IF(AND($F278&gt;=CP$5,$F278&lt;=CP$6),IF(AND($G278&gt;=CP$5,$G278&lt;=CP$6),5,IF($L278=1,2,1)),IF(AND($G278&gt;=CP$5,$G278&lt;=CP$6),IF($M278&gt;0,4,3),0)),IF(AND($D278&lt;=CP$6,$E278&gt;=CP$5),60,0)))</f>
        <v/>
      </c>
      <c r="CQ278" s="80" t="str">
        <f>IF(OR($A278="",NOT(ISNUMBER($G278))),"",IF(AND($F278&lt;=CQ$6,$G278&gt;=CQ$5),IF(CQ$5&gt;$N278,5,$K278)*10+IF(AND($F278&gt;=CQ$5,$F278&lt;=CQ$6),IF(AND($G278&gt;=CQ$5,$G278&lt;=CQ$6),5,IF($L278=1,2,1)),IF(AND($G278&gt;=CQ$5,$G278&lt;=CQ$6),IF($M278&gt;0,4,3),0)),IF(AND($D278&lt;=CQ$6,$E278&gt;=CQ$5),60,0)))</f>
        <v/>
      </c>
      <c r="CR278" s="80" t="str">
        <f>IF(OR($A278="",NOT(ISNUMBER($G278))),"",IF(AND($F278&lt;=CR$6,$G278&gt;=CR$5),IF(CR$5&gt;$N278,5,$K278)*10+IF(AND($F278&gt;=CR$5,$F278&lt;=CR$6),IF(AND($G278&gt;=CR$5,$G278&lt;=CR$6),5,IF($L278=1,2,1)),IF(AND($G278&gt;=CR$5,$G278&lt;=CR$6),IF($M278&gt;0,4,3),0)),IF(AND($D278&lt;=CR$6,$E278&gt;=CR$5),60,0)))</f>
        <v/>
      </c>
      <c r="CS278" s="80" t="str">
        <f>IF(OR($A278="",NOT(ISNUMBER($G278))),"",IF(AND($F278&lt;=CS$6,$G278&gt;=CS$5),IF(CS$5&gt;$N278,5,$K278)*10+IF(AND($F278&gt;=CS$5,$F278&lt;=CS$6),IF(AND($G278&gt;=CS$5,$G278&lt;=CS$6),5,IF($L278=1,2,1)),IF(AND($G278&gt;=CS$5,$G278&lt;=CS$6),IF($M278&gt;0,4,3),0)),IF(AND($D278&lt;=CS$6,$E278&gt;=CS$5),60,0)))</f>
        <v/>
      </c>
      <c r="CT278" s="80" t="str">
        <f>IF(OR($A278="",NOT(ISNUMBER($G278))),"",IF(AND($F278&lt;=CT$6,$G278&gt;=CT$5),IF(CT$5&gt;$N278,5,$K278)*10+IF(AND($F278&gt;=CT$5,$F278&lt;=CT$6),IF(AND($G278&gt;=CT$5,$G278&lt;=CT$6),5,IF($L278=1,2,1)),IF(AND($G278&gt;=CT$5,$G278&lt;=CT$6),IF($M278&gt;0,4,3),0)),IF(AND($D278&lt;=CT$6,$E278&gt;=CT$5),60,0)))</f>
        <v/>
      </c>
      <c r="CU278" s="80" t="str">
        <f>IF(OR($A278="",NOT(ISNUMBER($G278))),"",IF(AND($F278&lt;=CU$6,$G278&gt;=CU$5),IF(CU$5&gt;$N278,5,$K278)*10+IF(AND($F278&gt;=CU$5,$F278&lt;=CU$6),IF(AND($G278&gt;=CU$5,$G278&lt;=CU$6),5,IF($L278=1,2,1)),IF(AND($G278&gt;=CU$5,$G278&lt;=CU$6),IF($M278&gt;0,4,3),0)),IF(AND($D278&lt;=CU$6,$E278&gt;=CU$5),60,0)))</f>
        <v/>
      </c>
      <c r="CV278" s="80" t="str">
        <f>IF(OR($A278="",NOT(ISNUMBER($G278))),"",IF(AND($F278&lt;=CV$6,$G278&gt;=CV$5),IF(CV$5&gt;$N278,5,$K278)*10+IF(AND($F278&gt;=CV$5,$F278&lt;=CV$6),IF(AND($G278&gt;=CV$5,$G278&lt;=CV$6),5,IF($L278=1,2,1)),IF(AND($G278&gt;=CV$5,$G278&lt;=CV$6),IF($M278&gt;0,4,3),0)),IF(AND($D278&lt;=CV$6,$E278&gt;=CV$5),60,0)))</f>
        <v/>
      </c>
      <c r="CW278" s="80" t="str">
        <f>IF(OR($A278="",NOT(ISNUMBER($G278))),"",IF(AND($F278&lt;=CW$6,$G278&gt;=CW$5),IF(CW$5&gt;$N278,5,$K278)*10+IF(AND($F278&gt;=CW$5,$F278&lt;=CW$6),IF(AND($G278&gt;=CW$5,$G278&lt;=CW$6),5,IF($L278=1,2,1)),IF(AND($G278&gt;=CW$5,$G278&lt;=CW$6),IF($M278&gt;0,4,3),0)),IF(AND($D278&lt;=CW$6,$E278&gt;=CW$5),60,0)))</f>
        <v/>
      </c>
      <c r="CX278" s="80" t="str">
        <f>IF(OR($A278="",NOT(ISNUMBER($G278))),"",IF(AND($F278&lt;=CX$6,$G278&gt;=CX$5),IF(CX$5&gt;$N278,5,$K278)*10+IF(AND($F278&gt;=CX$5,$F278&lt;=CX$6),IF(AND($G278&gt;=CX$5,$G278&lt;=CX$6),5,IF($L278=1,2,1)),IF(AND($G278&gt;=CX$5,$G278&lt;=CX$6),IF($M278&gt;0,4,3),0)),IF(AND($D278&lt;=CX$6,$E278&gt;=CX$5),60,0)))</f>
        <v/>
      </c>
      <c r="CY278" s="80" t="str">
        <f>IF(OR($A278="",NOT(ISNUMBER($G278))),"",IF(AND($F278&lt;=CY$6,$G278&gt;=CY$5),IF(CY$5&gt;$N278,5,$K278)*10+IF(AND($F278&gt;=CY$5,$F278&lt;=CY$6),IF(AND($G278&gt;=CY$5,$G278&lt;=CY$6),5,IF($L278=1,2,1)),IF(AND($G278&gt;=CY$5,$G278&lt;=CY$6),IF($M278&gt;0,4,3),0)),IF(AND($D278&lt;=CY$6,$E278&gt;=CY$5),60,0)))</f>
        <v/>
      </c>
      <c r="CZ278" s="80" t="str">
        <f>IF(OR($A278="",NOT(ISNUMBER($G278))),"",IF(AND($F278&lt;=CZ$6,$G278&gt;=CZ$5),IF(CZ$5&gt;$N278,5,$K278)*10+IF(AND($F278&gt;=CZ$5,$F278&lt;=CZ$6),IF(AND($G278&gt;=CZ$5,$G278&lt;=CZ$6),5,IF($L278=1,2,1)),IF(AND($G278&gt;=CZ$5,$G278&lt;=CZ$6),IF($M278&gt;0,4,3),0)),IF(AND($D278&lt;=CZ$6,$E278&gt;=CZ$5),60,0)))</f>
        <v/>
      </c>
      <c r="DA278" s="80" t="str">
        <f>IF(OR($A278="",NOT(ISNUMBER($G278))),"",IF(AND($F278&lt;=DA$6,$G278&gt;=DA$5),IF(DA$5&gt;$N278,5,$K278)*10+IF(AND($F278&gt;=DA$5,$F278&lt;=DA$6),IF(AND($G278&gt;=DA$5,$G278&lt;=DA$6),5,IF($L278=1,2,1)),IF(AND($G278&gt;=DA$5,$G278&lt;=DA$6),IF($M278&gt;0,4,3),0)),IF(AND($D278&lt;=DA$6,$E278&gt;=DA$5),60,0)))</f>
        <v/>
      </c>
      <c r="DB278" s="80" t="str">
        <f>IF(OR($A278="",NOT(ISNUMBER($G278))),"",IF(AND($F278&lt;=DB$6,$G278&gt;=DB$5),IF(DB$5&gt;$N278,5,$K278)*10+IF(AND($F278&gt;=DB$5,$F278&lt;=DB$6),IF(AND($G278&gt;=DB$5,$G278&lt;=DB$6),5,IF($L278=1,2,1)),IF(AND($G278&gt;=DB$5,$G278&lt;=DB$6),IF($M278&gt;0,4,3),0)),IF(AND($D278&lt;=DB$6,$E278&gt;=DB$5),60,0)))</f>
        <v/>
      </c>
      <c r="DC278" s="80" t="str">
        <f>IF(OR($A278="",NOT(ISNUMBER($G278))),"",IF(AND($F278&lt;=DC$6,$G278&gt;=DC$5),IF(DC$5&gt;$N278,5,$K278)*10+IF(AND($F278&gt;=DC$5,$F278&lt;=DC$6),IF(AND($G278&gt;=DC$5,$G278&lt;=DC$6),5,IF($L278=1,2,1)),IF(AND($G278&gt;=DC$5,$G278&lt;=DC$6),IF($M278&gt;0,4,3),0)),IF(AND($D278&lt;=DC$6,$E278&gt;=DC$5),60,0)))</f>
        <v/>
      </c>
      <c r="DD278" s="80" t="str">
        <f>IF(OR($A278="",NOT(ISNUMBER($G278))),"",IF(AND($F278&lt;=DD$6,$G278&gt;=DD$5),IF(DD$5&gt;$N278,5,$K278)*10+IF(AND($F278&gt;=DD$5,$F278&lt;=DD$6),IF(AND($G278&gt;=DD$5,$G278&lt;=DD$6),5,IF($L278=1,2,1)),IF(AND($G278&gt;=DD$5,$G278&lt;=DD$6),IF($M278&gt;0,4,3),0)),IF(AND($D278&lt;=DD$6,$E278&gt;=DD$5),60,0)))</f>
        <v/>
      </c>
      <c r="DE278" s="80" t="str">
        <f>IF(OR($A278="",NOT(ISNUMBER($G278))),"",IF(AND($F278&lt;=DE$6,$G278&gt;=DE$5),IF(DE$5&gt;$N278,5,$K278)*10+IF(AND($F278&gt;=DE$5,$F278&lt;=DE$6),IF(AND($G278&gt;=DE$5,$G278&lt;=DE$6),5,IF($L278=1,2,1)),IF(AND($G278&gt;=DE$5,$G278&lt;=DE$6),IF($M278&gt;0,4,3),0)),IF(AND($D278&lt;=DE$6,$E278&gt;=DE$5),60,0)))</f>
        <v/>
      </c>
      <c r="DF278" s="80" t="str">
        <f>IF(OR($A278="",NOT(ISNUMBER($G278))),"",IF(AND($F278&lt;=DF$6,$G278&gt;=DF$5),IF(DF$5&gt;$N278,5,$K278)*10+IF(AND($F278&gt;=DF$5,$F278&lt;=DF$6),IF(AND($G278&gt;=DF$5,$G278&lt;=DF$6),5,IF($L278=1,2,1)),IF(AND($G278&gt;=DF$5,$G278&lt;=DF$6),IF($M278&gt;0,4,3),0)),IF(AND($D278&lt;=DF$6,$E278&gt;=DF$5),60,0)))</f>
        <v/>
      </c>
      <c r="DG278" s="80" t="str">
        <f>IF(OR($A278="",NOT(ISNUMBER($G278))),"",IF(AND($F278&lt;=DG$6,$G278&gt;=DG$5),IF(DG$5&gt;$N278,5,$K278)*10+IF(AND($F278&gt;=DG$5,$F278&lt;=DG$6),IF(AND($G278&gt;=DG$5,$G278&lt;=DG$6),5,IF($L278=1,2,1)),IF(AND($G278&gt;=DG$5,$G278&lt;=DG$6),IF($M278&gt;0,4,3),0)),IF(AND($D278&lt;=DG$6,$E278&gt;=DG$5),60,0)))</f>
        <v/>
      </c>
      <c r="DH278" s="80" t="str">
        <f>IF(OR($A278="",NOT(ISNUMBER($G278))),"",IF(AND($F278&lt;=DH$6,$G278&gt;=DH$5),IF(DH$5&gt;$N278,5,$K278)*10+IF(AND($F278&gt;=DH$5,$F278&lt;=DH$6),IF(AND($G278&gt;=DH$5,$G278&lt;=DH$6),5,IF($L278=1,2,1)),IF(AND($G278&gt;=DH$5,$G278&lt;=DH$6),IF($M278&gt;0,4,3),0)),IF(AND($D278&lt;=DH$6,$E278&gt;=DH$5),60,0)))</f>
        <v/>
      </c>
      <c r="DI278" s="80" t="str">
        <f>IF(OR($A278="",NOT(ISNUMBER($G278))),"",IF(AND($F278&lt;=DI$6,$G278&gt;=DI$5),IF(DI$5&gt;$N278,5,$K278)*10+IF(AND($F278&gt;=DI$5,$F278&lt;=DI$6),IF(AND($G278&gt;=DI$5,$G278&lt;=DI$6),5,IF($L278=1,2,1)),IF(AND($G278&gt;=DI$5,$G278&lt;=DI$6),IF($M278&gt;0,4,3),0)),IF(AND($D278&lt;=DI$6,$E278&gt;=DI$5),60,0)))</f>
        <v/>
      </c>
      <c r="DJ278" s="80" t="str">
        <f>IF(OR($A278="",NOT(ISNUMBER($G278))),"",IF(AND($F278&lt;=DJ$6,$G278&gt;=DJ$5),IF(DJ$5&gt;$N278,5,$K278)*10+IF(AND($F278&gt;=DJ$5,$F278&lt;=DJ$6),IF(AND($G278&gt;=DJ$5,$G278&lt;=DJ$6),5,IF($L278=1,2,1)),IF(AND($G278&gt;=DJ$5,$G278&lt;=DJ$6),IF($M278&gt;0,4,3),0)),IF(AND($D278&lt;=DJ$6,$E278&gt;=DJ$5),60,0)))</f>
        <v/>
      </c>
      <c r="DK278" s="80" t="str">
        <f>IF(OR($A278="",NOT(ISNUMBER($G278))),"",IF(AND($F278&lt;=DK$6,$G278&gt;=DK$5),IF(DK$5&gt;$N278,5,$K278)*10+IF(AND($F278&gt;=DK$5,$F278&lt;=DK$6),IF(AND($G278&gt;=DK$5,$G278&lt;=DK$6),5,IF($L278=1,2,1)),IF(AND($G278&gt;=DK$5,$G278&lt;=DK$6),IF($M278&gt;0,4,3),0)),IF(AND($D278&lt;=DK$6,$E278&gt;=DK$5),60,0)))</f>
        <v/>
      </c>
      <c r="DL278" s="80" t="str">
        <f>IF(OR($A278="",NOT(ISNUMBER($G278))),"",IF(AND($F278&lt;=DL$6,$G278&gt;=DL$5),IF(DL$5&gt;$N278,5,$K278)*10+IF(AND($F278&gt;=DL$5,$F278&lt;=DL$6),IF(AND($G278&gt;=DL$5,$G278&lt;=DL$6),5,IF($L278=1,2,1)),IF(AND($G278&gt;=DL$5,$G278&lt;=DL$6),IF($M278&gt;0,4,3),0)),IF(AND($D278&lt;=DL$6,$E278&gt;=DL$5),60,0)))</f>
        <v/>
      </c>
      <c r="DM278" s="80" t="str">
        <f>IF(OR($A278="",NOT(ISNUMBER($G278))),"",IF(AND($F278&lt;=DM$6,$G278&gt;=DM$5),IF(DM$5&gt;$N278,5,$K278)*10+IF(AND($F278&gt;=DM$5,$F278&lt;=DM$6),IF(AND($G278&gt;=DM$5,$G278&lt;=DM$6),5,IF($L278=1,2,1)),IF(AND($G278&gt;=DM$5,$G278&lt;=DM$6),IF($M278&gt;0,4,3),0)),IF(AND($D278&lt;=DM$6,$E278&gt;=DM$5),60,0)))</f>
        <v/>
      </c>
      <c r="DN278" s="80" t="str">
        <f>IF(OR($A278="",NOT(ISNUMBER($G278))),"",IF(AND($F278&lt;=DN$6,$G278&gt;=DN$5),IF(DN$5&gt;$N278,5,$K278)*10+IF(AND($F278&gt;=DN$5,$F278&lt;=DN$6),IF(AND($G278&gt;=DN$5,$G278&lt;=DN$6),5,IF($L278=1,2,1)),IF(AND($G278&gt;=DN$5,$G278&lt;=DN$6),IF($M278&gt;0,4,3),0)),IF(AND($D278&lt;=DN$6,$E278&gt;=DN$5),60,0)))</f>
        <v/>
      </c>
      <c r="DO278" s="80" t="str">
        <f>IF(OR($A278="",NOT(ISNUMBER($G278))),"",IF(AND($F278&lt;=DO$6,$G278&gt;=DO$5),IF(DO$5&gt;$N278,5,$K278)*10+IF(AND($F278&gt;=DO$5,$F278&lt;=DO$6),IF(AND($G278&gt;=DO$5,$G278&lt;=DO$6),5,IF($L278=1,2,1)),IF(AND($G278&gt;=DO$5,$G278&lt;=DO$6),IF($M278&gt;0,4,3),0)),IF(AND($D278&lt;=DO$6,$E278&gt;=DO$5),60,0)))</f>
        <v/>
      </c>
      <c r="DP278" s="80" t="str">
        <f>IF(OR($A278="",NOT(ISNUMBER($G278))),"",IF(AND($F278&lt;=DP$6,$G278&gt;=DP$5),IF(DP$5&gt;$N278,5,$K278)*10+IF(AND($F278&gt;=DP$5,$F278&lt;=DP$6),IF(AND($G278&gt;=DP$5,$G278&lt;=DP$6),5,IF($L278=1,2,1)),IF(AND($G278&gt;=DP$5,$G278&lt;=DP$6),IF($M278&gt;0,4,3),0)),IF(AND($D278&lt;=DP$6,$E278&gt;=DP$5),60,0)))</f>
        <v/>
      </c>
      <c r="DQ278" s="80" t="str">
        <f>IF(OR($A278="",NOT(ISNUMBER($G278))),"",IF(AND($F278&lt;=DQ$6,$G278&gt;=DQ$5),IF(DQ$5&gt;$N278,5,$K278)*10+IF(AND($F278&gt;=DQ$5,$F278&lt;=DQ$6),IF(AND($G278&gt;=DQ$5,$G278&lt;=DQ$6),5,IF($L278=1,2,1)),IF(AND($G278&gt;=DQ$5,$G278&lt;=DQ$6),IF($M278&gt;0,4,3),0)),IF(AND($D278&lt;=DQ$6,$E278&gt;=DQ$5),60,0)))</f>
        <v/>
      </c>
      <c r="DR278" s="80" t="str">
        <f>IF(OR($A278="",NOT(ISNUMBER($G278))),"",IF(AND($F278&lt;=DR$6,$G278&gt;=DR$5),IF(DR$5&gt;$N278,5,$K278)*10+IF(AND($F278&gt;=DR$5,$F278&lt;=DR$6),IF(AND($G278&gt;=DR$5,$G278&lt;=DR$6),5,IF($L278=1,2,1)),IF(AND($G278&gt;=DR$5,$G278&lt;=DR$6),IF($M278&gt;0,4,3),0)),IF(AND($D278&lt;=DR$6,$E278&gt;=DR$5),60,0)))</f>
        <v/>
      </c>
      <c r="DS278" s="80" t="str">
        <f>IF(OR($A278="",NOT(ISNUMBER($G278))),"",IF(AND($F278&lt;=DS$6,$G278&gt;=DS$5),IF(DS$5&gt;$N278,5,$K278)*10+IF(AND($F278&gt;=DS$5,$F278&lt;=DS$6),IF(AND($G278&gt;=DS$5,$G278&lt;=DS$6),5,IF($L278=1,2,1)),IF(AND($G278&gt;=DS$5,$G278&lt;=DS$6),IF($M278&gt;0,4,3),0)),IF(AND($D278&lt;=DS$6,$E278&gt;=DS$5),60,0)))</f>
        <v/>
      </c>
      <c r="DT278" s="80" t="str">
        <f>IF(OR($A278="",NOT(ISNUMBER($G278))),"",IF(AND($F278&lt;=DT$6,$G278&gt;=DT$5),IF(DT$5&gt;$N278,5,$K278)*10+IF(AND($F278&gt;=DT$5,$F278&lt;=DT$6),IF(AND($G278&gt;=DT$5,$G278&lt;=DT$6),5,IF($L278=1,2,1)),IF(AND($G278&gt;=DT$5,$G278&lt;=DT$6),IF($M278&gt;0,4,3),0)),IF(AND($D278&lt;=DT$6,$E278&gt;=DT$5),60,0)))</f>
        <v/>
      </c>
      <c r="DU278" s="80" t="str">
        <f>IF(OR($A278="",NOT(ISNUMBER($G278))),"",IF(AND($F278&lt;=DU$6,$G278&gt;=DU$5),IF(DU$5&gt;$N278,5,$K278)*10+IF(AND($F278&gt;=DU$5,$F278&lt;=DU$6),IF(AND($G278&gt;=DU$5,$G278&lt;=DU$6),5,IF($L278=1,2,1)),IF(AND($G278&gt;=DU$5,$G278&lt;=DU$6),IF($M278&gt;0,4,3),0)),IF(AND($D278&lt;=DU$6,$E278&gt;=DU$5),60,0)))</f>
        <v/>
      </c>
      <c r="DV278" s="80" t="str">
        <f>IF(OR($A278="",NOT(ISNUMBER($G278))),"",IF(AND($F278&lt;=DV$6,$G278&gt;=DV$5),IF(DV$5&gt;$N278,5,$K278)*10+IF(AND($F278&gt;=DV$5,$F278&lt;=DV$6),IF(AND($G278&gt;=DV$5,$G278&lt;=DV$6),5,IF($L278=1,2,1)),IF(AND($G278&gt;=DV$5,$G278&lt;=DV$6),IF($M278&gt;0,4,3),0)),IF(AND($D278&lt;=DV$6,$E278&gt;=DV$5),60,0)))</f>
        <v/>
      </c>
      <c r="DW278" s="80" t="str">
        <f>IF(OR($A278="",NOT(ISNUMBER($G278))),"",IF(AND($F278&lt;=DW$6,$G278&gt;=DW$5),IF(DW$5&gt;$N278,5,$K278)*10+IF(AND($F278&gt;=DW$5,$F278&lt;=DW$6),IF(AND($G278&gt;=DW$5,$G278&lt;=DW$6),5,IF($L278=1,2,1)),IF(AND($G278&gt;=DW$5,$G278&lt;=DW$6),IF($M278&gt;0,4,3),0)),IF(AND($D278&lt;=DW$6,$E278&gt;=DW$5),60,0)))</f>
        <v/>
      </c>
      <c r="DX278" s="80" t="str">
        <f>IF(OR($A278="",NOT(ISNUMBER($G278))),"",IF(AND($F278&lt;=DX$6,$G278&gt;=DX$5),IF(DX$5&gt;$N278,5,$K278)*10+IF(AND($F278&gt;=DX$5,$F278&lt;=DX$6),IF(AND($G278&gt;=DX$5,$G278&lt;=DX$6),5,IF($L278=1,2,1)),IF(AND($G278&gt;=DX$5,$G278&lt;=DX$6),IF($M278&gt;0,4,3),0)),IF(AND($D278&lt;=DX$6,$E278&gt;=DX$5),60,0)))</f>
        <v/>
      </c>
      <c r="DY278" s="80" t="str">
        <f>IF(OR($A278="",NOT(ISNUMBER($G278))),"",IF(AND($F278&lt;=DY$6,$G278&gt;=DY$5),IF(DY$5&gt;$N278,5,$K278)*10+IF(AND($F278&gt;=DY$5,$F278&lt;=DY$6),IF(AND($G278&gt;=DY$5,$G278&lt;=DY$6),5,IF($L278=1,2,1)),IF(AND($G278&gt;=DY$5,$G278&lt;=DY$6),IF($M278&gt;0,4,3),0)),IF(AND($D278&lt;=DY$6,$E278&gt;=DY$5),60,0)))</f>
        <v/>
      </c>
      <c r="DZ278" s="80" t="str">
        <f>IF(OR($A278="",NOT(ISNUMBER($G278))),"",IF(AND($F278&lt;=DZ$6,$G278&gt;=DZ$5),IF(DZ$5&gt;$N278,5,$K278)*10+IF(AND($F278&gt;=DZ$5,$F278&lt;=DZ$6),IF(AND($G278&gt;=DZ$5,$G278&lt;=DZ$6),5,IF($L278=1,2,1)),IF(AND($G278&gt;=DZ$5,$G278&lt;=DZ$6),IF($M278&gt;0,4,3),0)),IF(AND($D278&lt;=DZ$6,$E278&gt;=DZ$5),60,0)))</f>
        <v/>
      </c>
      <c r="EA278" s="80" t="str">
        <f>IF(OR($A278="",NOT(ISNUMBER($G278))),"",IF(AND($F278&lt;=EA$6,$G278&gt;=EA$5),IF(EA$5&gt;$N278,5,$K278)*10+IF(AND($F278&gt;=EA$5,$F278&lt;=EA$6),IF(AND($G278&gt;=EA$5,$G278&lt;=EA$6),5,IF($L278=1,2,1)),IF(AND($G278&gt;=EA$5,$G278&lt;=EA$6),IF($M278&gt;0,4,3),0)),IF(AND($D278&lt;=EA$6,$E278&gt;=EA$5),60,0)))</f>
        <v/>
      </c>
      <c r="EB278" s="80" t="str">
        <f>IF(OR($A278="",NOT(ISNUMBER($G278))),"",IF(AND($F278&lt;=EB$6,$G278&gt;=EB$5),IF(EB$5&gt;$N278,5,$K278)*10+IF(AND($F278&gt;=EB$5,$F278&lt;=EB$6),IF(AND($G278&gt;=EB$5,$G278&lt;=EB$6),5,IF($L278=1,2,1)),IF(AND($G278&gt;=EB$5,$G278&lt;=EB$6),IF($M278&gt;0,4,3),0)),IF(AND($D278&lt;=EB$6,$E278&gt;=EB$5),60,0)))</f>
        <v/>
      </c>
      <c r="EC278" s="80" t="str">
        <f>IF(OR($A278="",NOT(ISNUMBER($G278))),"",IF(AND($F278&lt;=EC$6,$G278&gt;=EC$5),IF(EC$5&gt;$N278,5,$K278)*10+IF(AND($F278&gt;=EC$5,$F278&lt;=EC$6),IF(AND($G278&gt;=EC$5,$G278&lt;=EC$6),5,IF($L278=1,2,1)),IF(AND($G278&gt;=EC$5,$G278&lt;=EC$6),IF($M278&gt;0,4,3),0)),IF(AND($D278&lt;=EC$6,$E278&gt;=EC$5),60,0)))</f>
        <v/>
      </c>
      <c r="ED278" s="80" t="str">
        <f>IF(OR($A278="",NOT(ISNUMBER($G278))),"",IF(AND($F278&lt;=ED$6,$G278&gt;=ED$5),IF(ED$5&gt;$N278,5,$K278)*10+IF(AND($F278&gt;=ED$5,$F278&lt;=ED$6),IF(AND($G278&gt;=ED$5,$G278&lt;=ED$6),5,IF($L278=1,2,1)),IF(AND($G278&gt;=ED$5,$G278&lt;=ED$6),IF($M278&gt;0,4,3),0)),IF(AND($D278&lt;=ED$6,$E278&gt;=ED$5),60,0)))</f>
        <v/>
      </c>
    </row>
    <row r="279" ht="18" customHeight="1">
      <c r="A279" s="52" t="str">
        <f>IF(Tasks!$B279="","",Tasks!$A279)</f>
        <v/>
      </c>
      <c r="B279" s="78" t="str">
        <f>IF(Tasks!$B279="","",Tasks!$B279)</f>
        <v/>
      </c>
      <c r="C279" s="25" t="str">
        <f>IF($B279="","",IF(AND(Tasks!$D279="",Tasks!$G279=""),"-",IF(Tasks!$D279="","",Tasks!$D279&amp;IF(OR(Tasks!$E279="",Tasks!$E279="FS"),IF(N(Tasks!$F279)=0,"","FS"),Tasks!$E279)&amp;IF(N(Tasks!$F279)=0,"",IF(Tasks!$F279&gt;0,"+","")&amp;Tasks!$F279))&amp;IF(AND(Tasks!$D279&lt;&gt;"",Tasks!$G279&lt;&gt;""),", ","")&amp;IF(Tasks!$G279="","",Tasks!$G279&amp;IF(OR(Tasks!$H279="",Tasks!$H279="FS"),IF(N(Tasks!$I279)=0,"","FS"),Tasks!$H279)&amp;IF(N(Tasks!$I279)=0,"",IF(Tasks!$I279&gt;0,"+","")&amp;Tasks!$I279))))</f>
        <v/>
      </c>
      <c r="D279" s="51" t="str">
        <f>IF(OR($B279="",Tasks!$Q279=""),"",Tasks!$Q279)</f>
        <v/>
      </c>
      <c r="E279" s="51" t="str">
        <f>IF(OR($B279="",Tasks!$R279=""),"",Tasks!$R279)</f>
        <v/>
      </c>
      <c r="F279" s="51" t="str">
        <f>IF(OR($B279="",Tasks!$S279=""),"",Tasks!$S279)</f>
        <v/>
      </c>
      <c r="G279" s="51" t="str">
        <f>IF(OR($B279="",Tasks!$T279=""),"",Tasks!$T279)</f>
        <v/>
      </c>
      <c r="H279" s="52" t="str">
        <f>IF($B279="","",Tasks!$AE279)</f>
        <v/>
      </c>
      <c r="I279" s="79" t="str">
        <f>IF($B279="","",Tasks!$AF279)</f>
        <v/>
      </c>
      <c r="J279" s="53" t="str">
        <f>IF(OR($B279="",Tasks!$V279=""),"",Tasks!$V279)</f>
        <v/>
      </c>
      <c r="K279" s="52" t="str">
        <f>IF($B279="","",Tasks!$AA279)</f>
        <v/>
      </c>
      <c r="L279" s="52" t="str">
        <f>IF($B279="","",Tasks!$AB279)</f>
        <v/>
      </c>
      <c r="M279" s="52" t="str">
        <f>IF($B279="","",Tasks!$Z279)</f>
        <v/>
      </c>
      <c r="N279" s="52" t="str">
        <f>IF(OR($B279="",Tasks!$AG279=""),"",Tasks!$AG279)</f>
        <v/>
      </c>
      <c r="O279" s="80" t="str">
        <f>IF(OR($A279="",NOT(ISNUMBER($G279))),"",IF(AND($F279&lt;=O$6,$G279&gt;=O$5),IF(O$5&gt;$N279,5,$K279)*10+IF(AND($F279&gt;=O$5,$F279&lt;=O$6),IF(AND($G279&gt;=O$5,$G279&lt;=O$6),5,IF($L279=1,2,1)),IF(AND($G279&gt;=O$5,$G279&lt;=O$6),IF($M279&gt;0,4,3),0)),IF(AND($D279&lt;=O$6,$E279&gt;=O$5),60,0)))</f>
        <v/>
      </c>
      <c r="P279" s="80" t="str">
        <f>IF(OR($A279="",NOT(ISNUMBER($G279))),"",IF(AND($F279&lt;=P$6,$G279&gt;=P$5),IF(P$5&gt;$N279,5,$K279)*10+IF(AND($F279&gt;=P$5,$F279&lt;=P$6),IF(AND($G279&gt;=P$5,$G279&lt;=P$6),5,IF($L279=1,2,1)),IF(AND($G279&gt;=P$5,$G279&lt;=P$6),IF($M279&gt;0,4,3),0)),IF(AND($D279&lt;=P$6,$E279&gt;=P$5),60,0)))</f>
        <v/>
      </c>
      <c r="Q279" s="80" t="str">
        <f>IF(OR($A279="",NOT(ISNUMBER($G279))),"",IF(AND($F279&lt;=Q$6,$G279&gt;=Q$5),IF(Q$5&gt;$N279,5,$K279)*10+IF(AND($F279&gt;=Q$5,$F279&lt;=Q$6),IF(AND($G279&gt;=Q$5,$G279&lt;=Q$6),5,IF($L279=1,2,1)),IF(AND($G279&gt;=Q$5,$G279&lt;=Q$6),IF($M279&gt;0,4,3),0)),IF(AND($D279&lt;=Q$6,$E279&gt;=Q$5),60,0)))</f>
        <v/>
      </c>
      <c r="R279" s="80" t="str">
        <f>IF(OR($A279="",NOT(ISNUMBER($G279))),"",IF(AND($F279&lt;=R$6,$G279&gt;=R$5),IF(R$5&gt;$N279,5,$K279)*10+IF(AND($F279&gt;=R$5,$F279&lt;=R$6),IF(AND($G279&gt;=R$5,$G279&lt;=R$6),5,IF($L279=1,2,1)),IF(AND($G279&gt;=R$5,$G279&lt;=R$6),IF($M279&gt;0,4,3),0)),IF(AND($D279&lt;=R$6,$E279&gt;=R$5),60,0)))</f>
        <v/>
      </c>
      <c r="S279" s="80" t="str">
        <f>IF(OR($A279="",NOT(ISNUMBER($G279))),"",IF(AND($F279&lt;=S$6,$G279&gt;=S$5),IF(S$5&gt;$N279,5,$K279)*10+IF(AND($F279&gt;=S$5,$F279&lt;=S$6),IF(AND($G279&gt;=S$5,$G279&lt;=S$6),5,IF($L279=1,2,1)),IF(AND($G279&gt;=S$5,$G279&lt;=S$6),IF($M279&gt;0,4,3),0)),IF(AND($D279&lt;=S$6,$E279&gt;=S$5),60,0)))</f>
        <v/>
      </c>
      <c r="T279" s="80" t="str">
        <f>IF(OR($A279="",NOT(ISNUMBER($G279))),"",IF(AND($F279&lt;=T$6,$G279&gt;=T$5),IF(T$5&gt;$N279,5,$K279)*10+IF(AND($F279&gt;=T$5,$F279&lt;=T$6),IF(AND($G279&gt;=T$5,$G279&lt;=T$6),5,IF($L279=1,2,1)),IF(AND($G279&gt;=T$5,$G279&lt;=T$6),IF($M279&gt;0,4,3),0)),IF(AND($D279&lt;=T$6,$E279&gt;=T$5),60,0)))</f>
        <v/>
      </c>
      <c r="U279" s="80" t="str">
        <f>IF(OR($A279="",NOT(ISNUMBER($G279))),"",IF(AND($F279&lt;=U$6,$G279&gt;=U$5),IF(U$5&gt;$N279,5,$K279)*10+IF(AND($F279&gt;=U$5,$F279&lt;=U$6),IF(AND($G279&gt;=U$5,$G279&lt;=U$6),5,IF($L279=1,2,1)),IF(AND($G279&gt;=U$5,$G279&lt;=U$6),IF($M279&gt;0,4,3),0)),IF(AND($D279&lt;=U$6,$E279&gt;=U$5),60,0)))</f>
        <v/>
      </c>
      <c r="V279" s="80" t="str">
        <f>IF(OR($A279="",NOT(ISNUMBER($G279))),"",IF(AND($F279&lt;=V$6,$G279&gt;=V$5),IF(V$5&gt;$N279,5,$K279)*10+IF(AND($F279&gt;=V$5,$F279&lt;=V$6),IF(AND($G279&gt;=V$5,$G279&lt;=V$6),5,IF($L279=1,2,1)),IF(AND($G279&gt;=V$5,$G279&lt;=V$6),IF($M279&gt;0,4,3),0)),IF(AND($D279&lt;=V$6,$E279&gt;=V$5),60,0)))</f>
        <v/>
      </c>
      <c r="W279" s="80" t="str">
        <f>IF(OR($A279="",NOT(ISNUMBER($G279))),"",IF(AND($F279&lt;=W$6,$G279&gt;=W$5),IF(W$5&gt;$N279,5,$K279)*10+IF(AND($F279&gt;=W$5,$F279&lt;=W$6),IF(AND($G279&gt;=W$5,$G279&lt;=W$6),5,IF($L279=1,2,1)),IF(AND($G279&gt;=W$5,$G279&lt;=W$6),IF($M279&gt;0,4,3),0)),IF(AND($D279&lt;=W$6,$E279&gt;=W$5),60,0)))</f>
        <v/>
      </c>
      <c r="X279" s="80" t="str">
        <f>IF(OR($A279="",NOT(ISNUMBER($G279))),"",IF(AND($F279&lt;=X$6,$G279&gt;=X$5),IF(X$5&gt;$N279,5,$K279)*10+IF(AND($F279&gt;=X$5,$F279&lt;=X$6),IF(AND($G279&gt;=X$5,$G279&lt;=X$6),5,IF($L279=1,2,1)),IF(AND($G279&gt;=X$5,$G279&lt;=X$6),IF($M279&gt;0,4,3),0)),IF(AND($D279&lt;=X$6,$E279&gt;=X$5),60,0)))</f>
        <v/>
      </c>
      <c r="Y279" s="80" t="str">
        <f>IF(OR($A279="",NOT(ISNUMBER($G279))),"",IF(AND($F279&lt;=Y$6,$G279&gt;=Y$5),IF(Y$5&gt;$N279,5,$K279)*10+IF(AND($F279&gt;=Y$5,$F279&lt;=Y$6),IF(AND($G279&gt;=Y$5,$G279&lt;=Y$6),5,IF($L279=1,2,1)),IF(AND($G279&gt;=Y$5,$G279&lt;=Y$6),IF($M279&gt;0,4,3),0)),IF(AND($D279&lt;=Y$6,$E279&gt;=Y$5),60,0)))</f>
        <v/>
      </c>
      <c r="Z279" s="80" t="str">
        <f>IF(OR($A279="",NOT(ISNUMBER($G279))),"",IF(AND($F279&lt;=Z$6,$G279&gt;=Z$5),IF(Z$5&gt;$N279,5,$K279)*10+IF(AND($F279&gt;=Z$5,$F279&lt;=Z$6),IF(AND($G279&gt;=Z$5,$G279&lt;=Z$6),5,IF($L279=1,2,1)),IF(AND($G279&gt;=Z$5,$G279&lt;=Z$6),IF($M279&gt;0,4,3),0)),IF(AND($D279&lt;=Z$6,$E279&gt;=Z$5),60,0)))</f>
        <v/>
      </c>
      <c r="AA279" s="80" t="str">
        <f>IF(OR($A279="",NOT(ISNUMBER($G279))),"",IF(AND($F279&lt;=AA$6,$G279&gt;=AA$5),IF(AA$5&gt;$N279,5,$K279)*10+IF(AND($F279&gt;=AA$5,$F279&lt;=AA$6),IF(AND($G279&gt;=AA$5,$G279&lt;=AA$6),5,IF($L279=1,2,1)),IF(AND($G279&gt;=AA$5,$G279&lt;=AA$6),IF($M279&gt;0,4,3),0)),IF(AND($D279&lt;=AA$6,$E279&gt;=AA$5),60,0)))</f>
        <v/>
      </c>
      <c r="AB279" s="80" t="str">
        <f>IF(OR($A279="",NOT(ISNUMBER($G279))),"",IF(AND($F279&lt;=AB$6,$G279&gt;=AB$5),IF(AB$5&gt;$N279,5,$K279)*10+IF(AND($F279&gt;=AB$5,$F279&lt;=AB$6),IF(AND($G279&gt;=AB$5,$G279&lt;=AB$6),5,IF($L279=1,2,1)),IF(AND($G279&gt;=AB$5,$G279&lt;=AB$6),IF($M279&gt;0,4,3),0)),IF(AND($D279&lt;=AB$6,$E279&gt;=AB$5),60,0)))</f>
        <v/>
      </c>
      <c r="AC279" s="80" t="str">
        <f>IF(OR($A279="",NOT(ISNUMBER($G279))),"",IF(AND($F279&lt;=AC$6,$G279&gt;=AC$5),IF(AC$5&gt;$N279,5,$K279)*10+IF(AND($F279&gt;=AC$5,$F279&lt;=AC$6),IF(AND($G279&gt;=AC$5,$G279&lt;=AC$6),5,IF($L279=1,2,1)),IF(AND($G279&gt;=AC$5,$G279&lt;=AC$6),IF($M279&gt;0,4,3),0)),IF(AND($D279&lt;=AC$6,$E279&gt;=AC$5),60,0)))</f>
        <v/>
      </c>
      <c r="AD279" s="80" t="str">
        <f>IF(OR($A279="",NOT(ISNUMBER($G279))),"",IF(AND($F279&lt;=AD$6,$G279&gt;=AD$5),IF(AD$5&gt;$N279,5,$K279)*10+IF(AND($F279&gt;=AD$5,$F279&lt;=AD$6),IF(AND($G279&gt;=AD$5,$G279&lt;=AD$6),5,IF($L279=1,2,1)),IF(AND($G279&gt;=AD$5,$G279&lt;=AD$6),IF($M279&gt;0,4,3),0)),IF(AND($D279&lt;=AD$6,$E279&gt;=AD$5),60,0)))</f>
        <v/>
      </c>
      <c r="AE279" s="80" t="str">
        <f>IF(OR($A279="",NOT(ISNUMBER($G279))),"",IF(AND($F279&lt;=AE$6,$G279&gt;=AE$5),IF(AE$5&gt;$N279,5,$K279)*10+IF(AND($F279&gt;=AE$5,$F279&lt;=AE$6),IF(AND($G279&gt;=AE$5,$G279&lt;=AE$6),5,IF($L279=1,2,1)),IF(AND($G279&gt;=AE$5,$G279&lt;=AE$6),IF($M279&gt;0,4,3),0)),IF(AND($D279&lt;=AE$6,$E279&gt;=AE$5),60,0)))</f>
        <v/>
      </c>
      <c r="AF279" s="80" t="str">
        <f>IF(OR($A279="",NOT(ISNUMBER($G279))),"",IF(AND($F279&lt;=AF$6,$G279&gt;=AF$5),IF(AF$5&gt;$N279,5,$K279)*10+IF(AND($F279&gt;=AF$5,$F279&lt;=AF$6),IF(AND($G279&gt;=AF$5,$G279&lt;=AF$6),5,IF($L279=1,2,1)),IF(AND($G279&gt;=AF$5,$G279&lt;=AF$6),IF($M279&gt;0,4,3),0)),IF(AND($D279&lt;=AF$6,$E279&gt;=AF$5),60,0)))</f>
        <v/>
      </c>
      <c r="AG279" s="80" t="str">
        <f>IF(OR($A279="",NOT(ISNUMBER($G279))),"",IF(AND($F279&lt;=AG$6,$G279&gt;=AG$5),IF(AG$5&gt;$N279,5,$K279)*10+IF(AND($F279&gt;=AG$5,$F279&lt;=AG$6),IF(AND($G279&gt;=AG$5,$G279&lt;=AG$6),5,IF($L279=1,2,1)),IF(AND($G279&gt;=AG$5,$G279&lt;=AG$6),IF($M279&gt;0,4,3),0)),IF(AND($D279&lt;=AG$6,$E279&gt;=AG$5),60,0)))</f>
        <v/>
      </c>
      <c r="AH279" s="80" t="str">
        <f>IF(OR($A279="",NOT(ISNUMBER($G279))),"",IF(AND($F279&lt;=AH$6,$G279&gt;=AH$5),IF(AH$5&gt;$N279,5,$K279)*10+IF(AND($F279&gt;=AH$5,$F279&lt;=AH$6),IF(AND($G279&gt;=AH$5,$G279&lt;=AH$6),5,IF($L279=1,2,1)),IF(AND($G279&gt;=AH$5,$G279&lt;=AH$6),IF($M279&gt;0,4,3),0)),IF(AND($D279&lt;=AH$6,$E279&gt;=AH$5),60,0)))</f>
        <v/>
      </c>
      <c r="AI279" s="80" t="str">
        <f>IF(OR($A279="",NOT(ISNUMBER($G279))),"",IF(AND($F279&lt;=AI$6,$G279&gt;=AI$5),IF(AI$5&gt;$N279,5,$K279)*10+IF(AND($F279&gt;=AI$5,$F279&lt;=AI$6),IF(AND($G279&gt;=AI$5,$G279&lt;=AI$6),5,IF($L279=1,2,1)),IF(AND($G279&gt;=AI$5,$G279&lt;=AI$6),IF($M279&gt;0,4,3),0)),IF(AND($D279&lt;=AI$6,$E279&gt;=AI$5),60,0)))</f>
        <v/>
      </c>
      <c r="AJ279" s="80" t="str">
        <f>IF(OR($A279="",NOT(ISNUMBER($G279))),"",IF(AND($F279&lt;=AJ$6,$G279&gt;=AJ$5),IF(AJ$5&gt;$N279,5,$K279)*10+IF(AND($F279&gt;=AJ$5,$F279&lt;=AJ$6),IF(AND($G279&gt;=AJ$5,$G279&lt;=AJ$6),5,IF($L279=1,2,1)),IF(AND($G279&gt;=AJ$5,$G279&lt;=AJ$6),IF($M279&gt;0,4,3),0)),IF(AND($D279&lt;=AJ$6,$E279&gt;=AJ$5),60,0)))</f>
        <v/>
      </c>
      <c r="AK279" s="80" t="str">
        <f>IF(OR($A279="",NOT(ISNUMBER($G279))),"",IF(AND($F279&lt;=AK$6,$G279&gt;=AK$5),IF(AK$5&gt;$N279,5,$K279)*10+IF(AND($F279&gt;=AK$5,$F279&lt;=AK$6),IF(AND($G279&gt;=AK$5,$G279&lt;=AK$6),5,IF($L279=1,2,1)),IF(AND($G279&gt;=AK$5,$G279&lt;=AK$6),IF($M279&gt;0,4,3),0)),IF(AND($D279&lt;=AK$6,$E279&gt;=AK$5),60,0)))</f>
        <v/>
      </c>
      <c r="AL279" s="80" t="str">
        <f>IF(OR($A279="",NOT(ISNUMBER($G279))),"",IF(AND($F279&lt;=AL$6,$G279&gt;=AL$5),IF(AL$5&gt;$N279,5,$K279)*10+IF(AND($F279&gt;=AL$5,$F279&lt;=AL$6),IF(AND($G279&gt;=AL$5,$G279&lt;=AL$6),5,IF($L279=1,2,1)),IF(AND($G279&gt;=AL$5,$G279&lt;=AL$6),IF($M279&gt;0,4,3),0)),IF(AND($D279&lt;=AL$6,$E279&gt;=AL$5),60,0)))</f>
        <v/>
      </c>
      <c r="AM279" s="80" t="str">
        <f>IF(OR($A279="",NOT(ISNUMBER($G279))),"",IF(AND($F279&lt;=AM$6,$G279&gt;=AM$5),IF(AM$5&gt;$N279,5,$K279)*10+IF(AND($F279&gt;=AM$5,$F279&lt;=AM$6),IF(AND($G279&gt;=AM$5,$G279&lt;=AM$6),5,IF($L279=1,2,1)),IF(AND($G279&gt;=AM$5,$G279&lt;=AM$6),IF($M279&gt;0,4,3),0)),IF(AND($D279&lt;=AM$6,$E279&gt;=AM$5),60,0)))</f>
        <v/>
      </c>
      <c r="AN279" s="80" t="str">
        <f>IF(OR($A279="",NOT(ISNUMBER($G279))),"",IF(AND($F279&lt;=AN$6,$G279&gt;=AN$5),IF(AN$5&gt;$N279,5,$K279)*10+IF(AND($F279&gt;=AN$5,$F279&lt;=AN$6),IF(AND($G279&gt;=AN$5,$G279&lt;=AN$6),5,IF($L279=1,2,1)),IF(AND($G279&gt;=AN$5,$G279&lt;=AN$6),IF($M279&gt;0,4,3),0)),IF(AND($D279&lt;=AN$6,$E279&gt;=AN$5),60,0)))</f>
        <v/>
      </c>
      <c r="AO279" s="80" t="str">
        <f>IF(OR($A279="",NOT(ISNUMBER($G279))),"",IF(AND($F279&lt;=AO$6,$G279&gt;=AO$5),IF(AO$5&gt;$N279,5,$K279)*10+IF(AND($F279&gt;=AO$5,$F279&lt;=AO$6),IF(AND($G279&gt;=AO$5,$G279&lt;=AO$6),5,IF($L279=1,2,1)),IF(AND($G279&gt;=AO$5,$G279&lt;=AO$6),IF($M279&gt;0,4,3),0)),IF(AND($D279&lt;=AO$6,$E279&gt;=AO$5),60,0)))</f>
        <v/>
      </c>
      <c r="AP279" s="80" t="str">
        <f>IF(OR($A279="",NOT(ISNUMBER($G279))),"",IF(AND($F279&lt;=AP$6,$G279&gt;=AP$5),IF(AP$5&gt;$N279,5,$K279)*10+IF(AND($F279&gt;=AP$5,$F279&lt;=AP$6),IF(AND($G279&gt;=AP$5,$G279&lt;=AP$6),5,IF($L279=1,2,1)),IF(AND($G279&gt;=AP$5,$G279&lt;=AP$6),IF($M279&gt;0,4,3),0)),IF(AND($D279&lt;=AP$6,$E279&gt;=AP$5),60,0)))</f>
        <v/>
      </c>
      <c r="AQ279" s="80" t="str">
        <f>IF(OR($A279="",NOT(ISNUMBER($G279))),"",IF(AND($F279&lt;=AQ$6,$G279&gt;=AQ$5),IF(AQ$5&gt;$N279,5,$K279)*10+IF(AND($F279&gt;=AQ$5,$F279&lt;=AQ$6),IF(AND($G279&gt;=AQ$5,$G279&lt;=AQ$6),5,IF($L279=1,2,1)),IF(AND($G279&gt;=AQ$5,$G279&lt;=AQ$6),IF($M279&gt;0,4,3),0)),IF(AND($D279&lt;=AQ$6,$E279&gt;=AQ$5),60,0)))</f>
        <v/>
      </c>
      <c r="AR279" s="80" t="str">
        <f>IF(OR($A279="",NOT(ISNUMBER($G279))),"",IF(AND($F279&lt;=AR$6,$G279&gt;=AR$5),IF(AR$5&gt;$N279,5,$K279)*10+IF(AND($F279&gt;=AR$5,$F279&lt;=AR$6),IF(AND($G279&gt;=AR$5,$G279&lt;=AR$6),5,IF($L279=1,2,1)),IF(AND($G279&gt;=AR$5,$G279&lt;=AR$6),IF($M279&gt;0,4,3),0)),IF(AND($D279&lt;=AR$6,$E279&gt;=AR$5),60,0)))</f>
        <v/>
      </c>
      <c r="AS279" s="80" t="str">
        <f>IF(OR($A279="",NOT(ISNUMBER($G279))),"",IF(AND($F279&lt;=AS$6,$G279&gt;=AS$5),IF(AS$5&gt;$N279,5,$K279)*10+IF(AND($F279&gt;=AS$5,$F279&lt;=AS$6),IF(AND($G279&gt;=AS$5,$G279&lt;=AS$6),5,IF($L279=1,2,1)),IF(AND($G279&gt;=AS$5,$G279&lt;=AS$6),IF($M279&gt;0,4,3),0)),IF(AND($D279&lt;=AS$6,$E279&gt;=AS$5),60,0)))</f>
        <v/>
      </c>
      <c r="AT279" s="80" t="str">
        <f>IF(OR($A279="",NOT(ISNUMBER($G279))),"",IF(AND($F279&lt;=AT$6,$G279&gt;=AT$5),IF(AT$5&gt;$N279,5,$K279)*10+IF(AND($F279&gt;=AT$5,$F279&lt;=AT$6),IF(AND($G279&gt;=AT$5,$G279&lt;=AT$6),5,IF($L279=1,2,1)),IF(AND($G279&gt;=AT$5,$G279&lt;=AT$6),IF($M279&gt;0,4,3),0)),IF(AND($D279&lt;=AT$6,$E279&gt;=AT$5),60,0)))</f>
        <v/>
      </c>
      <c r="AU279" s="80" t="str">
        <f>IF(OR($A279="",NOT(ISNUMBER($G279))),"",IF(AND($F279&lt;=AU$6,$G279&gt;=AU$5),IF(AU$5&gt;$N279,5,$K279)*10+IF(AND($F279&gt;=AU$5,$F279&lt;=AU$6),IF(AND($G279&gt;=AU$5,$G279&lt;=AU$6),5,IF($L279=1,2,1)),IF(AND($G279&gt;=AU$5,$G279&lt;=AU$6),IF($M279&gt;0,4,3),0)),IF(AND($D279&lt;=AU$6,$E279&gt;=AU$5),60,0)))</f>
        <v/>
      </c>
      <c r="AV279" s="80" t="str">
        <f>IF(OR($A279="",NOT(ISNUMBER($G279))),"",IF(AND($F279&lt;=AV$6,$G279&gt;=AV$5),IF(AV$5&gt;$N279,5,$K279)*10+IF(AND($F279&gt;=AV$5,$F279&lt;=AV$6),IF(AND($G279&gt;=AV$5,$G279&lt;=AV$6),5,IF($L279=1,2,1)),IF(AND($G279&gt;=AV$5,$G279&lt;=AV$6),IF($M279&gt;0,4,3),0)),IF(AND($D279&lt;=AV$6,$E279&gt;=AV$5),60,0)))</f>
        <v/>
      </c>
      <c r="AW279" s="80" t="str">
        <f>IF(OR($A279="",NOT(ISNUMBER($G279))),"",IF(AND($F279&lt;=AW$6,$G279&gt;=AW$5),IF(AW$5&gt;$N279,5,$K279)*10+IF(AND($F279&gt;=AW$5,$F279&lt;=AW$6),IF(AND($G279&gt;=AW$5,$G279&lt;=AW$6),5,IF($L279=1,2,1)),IF(AND($G279&gt;=AW$5,$G279&lt;=AW$6),IF($M279&gt;0,4,3),0)),IF(AND($D279&lt;=AW$6,$E279&gt;=AW$5),60,0)))</f>
        <v/>
      </c>
      <c r="AX279" s="80" t="str">
        <f>IF(OR($A279="",NOT(ISNUMBER($G279))),"",IF(AND($F279&lt;=AX$6,$G279&gt;=AX$5),IF(AX$5&gt;$N279,5,$K279)*10+IF(AND($F279&gt;=AX$5,$F279&lt;=AX$6),IF(AND($G279&gt;=AX$5,$G279&lt;=AX$6),5,IF($L279=1,2,1)),IF(AND($G279&gt;=AX$5,$G279&lt;=AX$6),IF($M279&gt;0,4,3),0)),IF(AND($D279&lt;=AX$6,$E279&gt;=AX$5),60,0)))</f>
        <v/>
      </c>
      <c r="AY279" s="80" t="str">
        <f>IF(OR($A279="",NOT(ISNUMBER($G279))),"",IF(AND($F279&lt;=AY$6,$G279&gt;=AY$5),IF(AY$5&gt;$N279,5,$K279)*10+IF(AND($F279&gt;=AY$5,$F279&lt;=AY$6),IF(AND($G279&gt;=AY$5,$G279&lt;=AY$6),5,IF($L279=1,2,1)),IF(AND($G279&gt;=AY$5,$G279&lt;=AY$6),IF($M279&gt;0,4,3),0)),IF(AND($D279&lt;=AY$6,$E279&gt;=AY$5),60,0)))</f>
        <v/>
      </c>
      <c r="AZ279" s="80" t="str">
        <f>IF(OR($A279="",NOT(ISNUMBER($G279))),"",IF(AND($F279&lt;=AZ$6,$G279&gt;=AZ$5),IF(AZ$5&gt;$N279,5,$K279)*10+IF(AND($F279&gt;=AZ$5,$F279&lt;=AZ$6),IF(AND($G279&gt;=AZ$5,$G279&lt;=AZ$6),5,IF($L279=1,2,1)),IF(AND($G279&gt;=AZ$5,$G279&lt;=AZ$6),IF($M279&gt;0,4,3),0)),IF(AND($D279&lt;=AZ$6,$E279&gt;=AZ$5),60,0)))</f>
        <v/>
      </c>
      <c r="BA279" s="80" t="str">
        <f>IF(OR($A279="",NOT(ISNUMBER($G279))),"",IF(AND($F279&lt;=BA$6,$G279&gt;=BA$5),IF(BA$5&gt;$N279,5,$K279)*10+IF(AND($F279&gt;=BA$5,$F279&lt;=BA$6),IF(AND($G279&gt;=BA$5,$G279&lt;=BA$6),5,IF($L279=1,2,1)),IF(AND($G279&gt;=BA$5,$G279&lt;=BA$6),IF($M279&gt;0,4,3),0)),IF(AND($D279&lt;=BA$6,$E279&gt;=BA$5),60,0)))</f>
        <v/>
      </c>
      <c r="BB279" s="80" t="str">
        <f>IF(OR($A279="",NOT(ISNUMBER($G279))),"",IF(AND($F279&lt;=BB$6,$G279&gt;=BB$5),IF(BB$5&gt;$N279,5,$K279)*10+IF(AND($F279&gt;=BB$5,$F279&lt;=BB$6),IF(AND($G279&gt;=BB$5,$G279&lt;=BB$6),5,IF($L279=1,2,1)),IF(AND($G279&gt;=BB$5,$G279&lt;=BB$6),IF($M279&gt;0,4,3),0)),IF(AND($D279&lt;=BB$6,$E279&gt;=BB$5),60,0)))</f>
        <v/>
      </c>
      <c r="BC279" s="80" t="str">
        <f>IF(OR($A279="",NOT(ISNUMBER($G279))),"",IF(AND($F279&lt;=BC$6,$G279&gt;=BC$5),IF(BC$5&gt;$N279,5,$K279)*10+IF(AND($F279&gt;=BC$5,$F279&lt;=BC$6),IF(AND($G279&gt;=BC$5,$G279&lt;=BC$6),5,IF($L279=1,2,1)),IF(AND($G279&gt;=BC$5,$G279&lt;=BC$6),IF($M279&gt;0,4,3),0)),IF(AND($D279&lt;=BC$6,$E279&gt;=BC$5),60,0)))</f>
        <v/>
      </c>
      <c r="BD279" s="80" t="str">
        <f>IF(OR($A279="",NOT(ISNUMBER($G279))),"",IF(AND($F279&lt;=BD$6,$G279&gt;=BD$5),IF(BD$5&gt;$N279,5,$K279)*10+IF(AND($F279&gt;=BD$5,$F279&lt;=BD$6),IF(AND($G279&gt;=BD$5,$G279&lt;=BD$6),5,IF($L279=1,2,1)),IF(AND($G279&gt;=BD$5,$G279&lt;=BD$6),IF($M279&gt;0,4,3),0)),IF(AND($D279&lt;=BD$6,$E279&gt;=BD$5),60,0)))</f>
        <v/>
      </c>
      <c r="BE279" s="80" t="str">
        <f>IF(OR($A279="",NOT(ISNUMBER($G279))),"",IF(AND($F279&lt;=BE$6,$G279&gt;=BE$5),IF(BE$5&gt;$N279,5,$K279)*10+IF(AND($F279&gt;=BE$5,$F279&lt;=BE$6),IF(AND($G279&gt;=BE$5,$G279&lt;=BE$6),5,IF($L279=1,2,1)),IF(AND($G279&gt;=BE$5,$G279&lt;=BE$6),IF($M279&gt;0,4,3),0)),IF(AND($D279&lt;=BE$6,$E279&gt;=BE$5),60,0)))</f>
        <v/>
      </c>
      <c r="BF279" s="80" t="str">
        <f>IF(OR($A279="",NOT(ISNUMBER($G279))),"",IF(AND($F279&lt;=BF$6,$G279&gt;=BF$5),IF(BF$5&gt;$N279,5,$K279)*10+IF(AND($F279&gt;=BF$5,$F279&lt;=BF$6),IF(AND($G279&gt;=BF$5,$G279&lt;=BF$6),5,IF($L279=1,2,1)),IF(AND($G279&gt;=BF$5,$G279&lt;=BF$6),IF($M279&gt;0,4,3),0)),IF(AND($D279&lt;=BF$6,$E279&gt;=BF$5),60,0)))</f>
        <v/>
      </c>
      <c r="BG279" s="80" t="str">
        <f>IF(OR($A279="",NOT(ISNUMBER($G279))),"",IF(AND($F279&lt;=BG$6,$G279&gt;=BG$5),IF(BG$5&gt;$N279,5,$K279)*10+IF(AND($F279&gt;=BG$5,$F279&lt;=BG$6),IF(AND($G279&gt;=BG$5,$G279&lt;=BG$6),5,IF($L279=1,2,1)),IF(AND($G279&gt;=BG$5,$G279&lt;=BG$6),IF($M279&gt;0,4,3),0)),IF(AND($D279&lt;=BG$6,$E279&gt;=BG$5),60,0)))</f>
        <v/>
      </c>
      <c r="BH279" s="80" t="str">
        <f>IF(OR($A279="",NOT(ISNUMBER($G279))),"",IF(AND($F279&lt;=BH$6,$G279&gt;=BH$5),IF(BH$5&gt;$N279,5,$K279)*10+IF(AND($F279&gt;=BH$5,$F279&lt;=BH$6),IF(AND($G279&gt;=BH$5,$G279&lt;=BH$6),5,IF($L279=1,2,1)),IF(AND($G279&gt;=BH$5,$G279&lt;=BH$6),IF($M279&gt;0,4,3),0)),IF(AND($D279&lt;=BH$6,$E279&gt;=BH$5),60,0)))</f>
        <v/>
      </c>
      <c r="BI279" s="80" t="str">
        <f>IF(OR($A279="",NOT(ISNUMBER($G279))),"",IF(AND($F279&lt;=BI$6,$G279&gt;=BI$5),IF(BI$5&gt;$N279,5,$K279)*10+IF(AND($F279&gt;=BI$5,$F279&lt;=BI$6),IF(AND($G279&gt;=BI$5,$G279&lt;=BI$6),5,IF($L279=1,2,1)),IF(AND($G279&gt;=BI$5,$G279&lt;=BI$6),IF($M279&gt;0,4,3),0)),IF(AND($D279&lt;=BI$6,$E279&gt;=BI$5),60,0)))</f>
        <v/>
      </c>
      <c r="BJ279" s="80" t="str">
        <f>IF(OR($A279="",NOT(ISNUMBER($G279))),"",IF(AND($F279&lt;=BJ$6,$G279&gt;=BJ$5),IF(BJ$5&gt;$N279,5,$K279)*10+IF(AND($F279&gt;=BJ$5,$F279&lt;=BJ$6),IF(AND($G279&gt;=BJ$5,$G279&lt;=BJ$6),5,IF($L279=1,2,1)),IF(AND($G279&gt;=BJ$5,$G279&lt;=BJ$6),IF($M279&gt;0,4,3),0)),IF(AND($D279&lt;=BJ$6,$E279&gt;=BJ$5),60,0)))</f>
        <v/>
      </c>
      <c r="BK279" s="80" t="str">
        <f>IF(OR($A279="",NOT(ISNUMBER($G279))),"",IF(AND($F279&lt;=BK$6,$G279&gt;=BK$5),IF(BK$5&gt;$N279,5,$K279)*10+IF(AND($F279&gt;=BK$5,$F279&lt;=BK$6),IF(AND($G279&gt;=BK$5,$G279&lt;=BK$6),5,IF($L279=1,2,1)),IF(AND($G279&gt;=BK$5,$G279&lt;=BK$6),IF($M279&gt;0,4,3),0)),IF(AND($D279&lt;=BK$6,$E279&gt;=BK$5),60,0)))</f>
        <v/>
      </c>
      <c r="BL279" s="80" t="str">
        <f>IF(OR($A279="",NOT(ISNUMBER($G279))),"",IF(AND($F279&lt;=BL$6,$G279&gt;=BL$5),IF(BL$5&gt;$N279,5,$K279)*10+IF(AND($F279&gt;=BL$5,$F279&lt;=BL$6),IF(AND($G279&gt;=BL$5,$G279&lt;=BL$6),5,IF($L279=1,2,1)),IF(AND($G279&gt;=BL$5,$G279&lt;=BL$6),IF($M279&gt;0,4,3),0)),IF(AND($D279&lt;=BL$6,$E279&gt;=BL$5),60,0)))</f>
        <v/>
      </c>
      <c r="BM279" s="80" t="str">
        <f>IF(OR($A279="",NOT(ISNUMBER($G279))),"",IF(AND($F279&lt;=BM$6,$G279&gt;=BM$5),IF(BM$5&gt;$N279,5,$K279)*10+IF(AND($F279&gt;=BM$5,$F279&lt;=BM$6),IF(AND($G279&gt;=BM$5,$G279&lt;=BM$6),5,IF($L279=1,2,1)),IF(AND($G279&gt;=BM$5,$G279&lt;=BM$6),IF($M279&gt;0,4,3),0)),IF(AND($D279&lt;=BM$6,$E279&gt;=BM$5),60,0)))</f>
        <v/>
      </c>
      <c r="BN279" s="80" t="str">
        <f>IF(OR($A279="",NOT(ISNUMBER($G279))),"",IF(AND($F279&lt;=BN$6,$G279&gt;=BN$5),IF(BN$5&gt;$N279,5,$K279)*10+IF(AND($F279&gt;=BN$5,$F279&lt;=BN$6),IF(AND($G279&gt;=BN$5,$G279&lt;=BN$6),5,IF($L279=1,2,1)),IF(AND($G279&gt;=BN$5,$G279&lt;=BN$6),IF($M279&gt;0,4,3),0)),IF(AND($D279&lt;=BN$6,$E279&gt;=BN$5),60,0)))</f>
        <v/>
      </c>
      <c r="BO279" s="80" t="str">
        <f>IF(OR($A279="",NOT(ISNUMBER($G279))),"",IF(AND($F279&lt;=BO$6,$G279&gt;=BO$5),IF(BO$5&gt;$N279,5,$K279)*10+IF(AND($F279&gt;=BO$5,$F279&lt;=BO$6),IF(AND($G279&gt;=BO$5,$G279&lt;=BO$6),5,IF($L279=1,2,1)),IF(AND($G279&gt;=BO$5,$G279&lt;=BO$6),IF($M279&gt;0,4,3),0)),IF(AND($D279&lt;=BO$6,$E279&gt;=BO$5),60,0)))</f>
        <v/>
      </c>
      <c r="BP279" s="80" t="str">
        <f>IF(OR($A279="",NOT(ISNUMBER($G279))),"",IF(AND($F279&lt;=BP$6,$G279&gt;=BP$5),IF(BP$5&gt;$N279,5,$K279)*10+IF(AND($F279&gt;=BP$5,$F279&lt;=BP$6),IF(AND($G279&gt;=BP$5,$G279&lt;=BP$6),5,IF($L279=1,2,1)),IF(AND($G279&gt;=BP$5,$G279&lt;=BP$6),IF($M279&gt;0,4,3),0)),IF(AND($D279&lt;=BP$6,$E279&gt;=BP$5),60,0)))</f>
        <v/>
      </c>
      <c r="BQ279" s="80" t="str">
        <f>IF(OR($A279="",NOT(ISNUMBER($G279))),"",IF(AND($F279&lt;=BQ$6,$G279&gt;=BQ$5),IF(BQ$5&gt;$N279,5,$K279)*10+IF(AND($F279&gt;=BQ$5,$F279&lt;=BQ$6),IF(AND($G279&gt;=BQ$5,$G279&lt;=BQ$6),5,IF($L279=1,2,1)),IF(AND($G279&gt;=BQ$5,$G279&lt;=BQ$6),IF($M279&gt;0,4,3),0)),IF(AND($D279&lt;=BQ$6,$E279&gt;=BQ$5),60,0)))</f>
        <v/>
      </c>
      <c r="BR279" s="80" t="str">
        <f>IF(OR($A279="",NOT(ISNUMBER($G279))),"",IF(AND($F279&lt;=BR$6,$G279&gt;=BR$5),IF(BR$5&gt;$N279,5,$K279)*10+IF(AND($F279&gt;=BR$5,$F279&lt;=BR$6),IF(AND($G279&gt;=BR$5,$G279&lt;=BR$6),5,IF($L279=1,2,1)),IF(AND($G279&gt;=BR$5,$G279&lt;=BR$6),IF($M279&gt;0,4,3),0)),IF(AND($D279&lt;=BR$6,$E279&gt;=BR$5),60,0)))</f>
        <v/>
      </c>
      <c r="BS279" s="80" t="str">
        <f>IF(OR($A279="",NOT(ISNUMBER($G279))),"",IF(AND($F279&lt;=BS$6,$G279&gt;=BS$5),IF(BS$5&gt;$N279,5,$K279)*10+IF(AND($F279&gt;=BS$5,$F279&lt;=BS$6),IF(AND($G279&gt;=BS$5,$G279&lt;=BS$6),5,IF($L279=1,2,1)),IF(AND($G279&gt;=BS$5,$G279&lt;=BS$6),IF($M279&gt;0,4,3),0)),IF(AND($D279&lt;=BS$6,$E279&gt;=BS$5),60,0)))</f>
        <v/>
      </c>
      <c r="BT279" s="80" t="str">
        <f>IF(OR($A279="",NOT(ISNUMBER($G279))),"",IF(AND($F279&lt;=BT$6,$G279&gt;=BT$5),IF(BT$5&gt;$N279,5,$K279)*10+IF(AND($F279&gt;=BT$5,$F279&lt;=BT$6),IF(AND($G279&gt;=BT$5,$G279&lt;=BT$6),5,IF($L279=1,2,1)),IF(AND($G279&gt;=BT$5,$G279&lt;=BT$6),IF($M279&gt;0,4,3),0)),IF(AND($D279&lt;=BT$6,$E279&gt;=BT$5),60,0)))</f>
        <v/>
      </c>
      <c r="BU279" s="80" t="str">
        <f>IF(OR($A279="",NOT(ISNUMBER($G279))),"",IF(AND($F279&lt;=BU$6,$G279&gt;=BU$5),IF(BU$5&gt;$N279,5,$K279)*10+IF(AND($F279&gt;=BU$5,$F279&lt;=BU$6),IF(AND($G279&gt;=BU$5,$G279&lt;=BU$6),5,IF($L279=1,2,1)),IF(AND($G279&gt;=BU$5,$G279&lt;=BU$6),IF($M279&gt;0,4,3),0)),IF(AND($D279&lt;=BU$6,$E279&gt;=BU$5),60,0)))</f>
        <v/>
      </c>
      <c r="BV279" s="80" t="str">
        <f>IF(OR($A279="",NOT(ISNUMBER($G279))),"",IF(AND($F279&lt;=BV$6,$G279&gt;=BV$5),IF(BV$5&gt;$N279,5,$K279)*10+IF(AND($F279&gt;=BV$5,$F279&lt;=BV$6),IF(AND($G279&gt;=BV$5,$G279&lt;=BV$6),5,IF($L279=1,2,1)),IF(AND($G279&gt;=BV$5,$G279&lt;=BV$6),IF($M279&gt;0,4,3),0)),IF(AND($D279&lt;=BV$6,$E279&gt;=BV$5),60,0)))</f>
        <v/>
      </c>
      <c r="BW279" s="80" t="str">
        <f>IF(OR($A279="",NOT(ISNUMBER($G279))),"",IF(AND($F279&lt;=BW$6,$G279&gt;=BW$5),IF(BW$5&gt;$N279,5,$K279)*10+IF(AND($F279&gt;=BW$5,$F279&lt;=BW$6),IF(AND($G279&gt;=BW$5,$G279&lt;=BW$6),5,IF($L279=1,2,1)),IF(AND($G279&gt;=BW$5,$G279&lt;=BW$6),IF($M279&gt;0,4,3),0)),IF(AND($D279&lt;=BW$6,$E279&gt;=BW$5),60,0)))</f>
        <v/>
      </c>
      <c r="BX279" s="80" t="str">
        <f>IF(OR($A279="",NOT(ISNUMBER($G279))),"",IF(AND($F279&lt;=BX$6,$G279&gt;=BX$5),IF(BX$5&gt;$N279,5,$K279)*10+IF(AND($F279&gt;=BX$5,$F279&lt;=BX$6),IF(AND($G279&gt;=BX$5,$G279&lt;=BX$6),5,IF($L279=1,2,1)),IF(AND($G279&gt;=BX$5,$G279&lt;=BX$6),IF($M279&gt;0,4,3),0)),IF(AND($D279&lt;=BX$6,$E279&gt;=BX$5),60,0)))</f>
        <v/>
      </c>
      <c r="BY279" s="80" t="str">
        <f>IF(OR($A279="",NOT(ISNUMBER($G279))),"",IF(AND($F279&lt;=BY$6,$G279&gt;=BY$5),IF(BY$5&gt;$N279,5,$K279)*10+IF(AND($F279&gt;=BY$5,$F279&lt;=BY$6),IF(AND($G279&gt;=BY$5,$G279&lt;=BY$6),5,IF($L279=1,2,1)),IF(AND($G279&gt;=BY$5,$G279&lt;=BY$6),IF($M279&gt;0,4,3),0)),IF(AND($D279&lt;=BY$6,$E279&gt;=BY$5),60,0)))</f>
        <v/>
      </c>
      <c r="BZ279" s="80" t="str">
        <f>IF(OR($A279="",NOT(ISNUMBER($G279))),"",IF(AND($F279&lt;=BZ$6,$G279&gt;=BZ$5),IF(BZ$5&gt;$N279,5,$K279)*10+IF(AND($F279&gt;=BZ$5,$F279&lt;=BZ$6),IF(AND($G279&gt;=BZ$5,$G279&lt;=BZ$6),5,IF($L279=1,2,1)),IF(AND($G279&gt;=BZ$5,$G279&lt;=BZ$6),IF($M279&gt;0,4,3),0)),IF(AND($D279&lt;=BZ$6,$E279&gt;=BZ$5),60,0)))</f>
        <v/>
      </c>
      <c r="CA279" s="80" t="str">
        <f>IF(OR($A279="",NOT(ISNUMBER($G279))),"",IF(AND($F279&lt;=CA$6,$G279&gt;=CA$5),IF(CA$5&gt;$N279,5,$K279)*10+IF(AND($F279&gt;=CA$5,$F279&lt;=CA$6),IF(AND($G279&gt;=CA$5,$G279&lt;=CA$6),5,IF($L279=1,2,1)),IF(AND($G279&gt;=CA$5,$G279&lt;=CA$6),IF($M279&gt;0,4,3),0)),IF(AND($D279&lt;=CA$6,$E279&gt;=CA$5),60,0)))</f>
        <v/>
      </c>
      <c r="CB279" s="80" t="str">
        <f>IF(OR($A279="",NOT(ISNUMBER($G279))),"",IF(AND($F279&lt;=CB$6,$G279&gt;=CB$5),IF(CB$5&gt;$N279,5,$K279)*10+IF(AND($F279&gt;=CB$5,$F279&lt;=CB$6),IF(AND($G279&gt;=CB$5,$G279&lt;=CB$6),5,IF($L279=1,2,1)),IF(AND($G279&gt;=CB$5,$G279&lt;=CB$6),IF($M279&gt;0,4,3),0)),IF(AND($D279&lt;=CB$6,$E279&gt;=CB$5),60,0)))</f>
        <v/>
      </c>
      <c r="CC279" s="80" t="str">
        <f>IF(OR($A279="",NOT(ISNUMBER($G279))),"",IF(AND($F279&lt;=CC$6,$G279&gt;=CC$5),IF(CC$5&gt;$N279,5,$K279)*10+IF(AND($F279&gt;=CC$5,$F279&lt;=CC$6),IF(AND($G279&gt;=CC$5,$G279&lt;=CC$6),5,IF($L279=1,2,1)),IF(AND($G279&gt;=CC$5,$G279&lt;=CC$6),IF($M279&gt;0,4,3),0)),IF(AND($D279&lt;=CC$6,$E279&gt;=CC$5),60,0)))</f>
        <v/>
      </c>
      <c r="CD279" s="80" t="str">
        <f>IF(OR($A279="",NOT(ISNUMBER($G279))),"",IF(AND($F279&lt;=CD$6,$G279&gt;=CD$5),IF(CD$5&gt;$N279,5,$K279)*10+IF(AND($F279&gt;=CD$5,$F279&lt;=CD$6),IF(AND($G279&gt;=CD$5,$G279&lt;=CD$6),5,IF($L279=1,2,1)),IF(AND($G279&gt;=CD$5,$G279&lt;=CD$6),IF($M279&gt;0,4,3),0)),IF(AND($D279&lt;=CD$6,$E279&gt;=CD$5),60,0)))</f>
        <v/>
      </c>
      <c r="CE279" s="80" t="str">
        <f>IF(OR($A279="",NOT(ISNUMBER($G279))),"",IF(AND($F279&lt;=CE$6,$G279&gt;=CE$5),IF(CE$5&gt;$N279,5,$K279)*10+IF(AND($F279&gt;=CE$5,$F279&lt;=CE$6),IF(AND($G279&gt;=CE$5,$G279&lt;=CE$6),5,IF($L279=1,2,1)),IF(AND($G279&gt;=CE$5,$G279&lt;=CE$6),IF($M279&gt;0,4,3),0)),IF(AND($D279&lt;=CE$6,$E279&gt;=CE$5),60,0)))</f>
        <v/>
      </c>
      <c r="CF279" s="80" t="str">
        <f>IF(OR($A279="",NOT(ISNUMBER($G279))),"",IF(AND($F279&lt;=CF$6,$G279&gt;=CF$5),IF(CF$5&gt;$N279,5,$K279)*10+IF(AND($F279&gt;=CF$5,$F279&lt;=CF$6),IF(AND($G279&gt;=CF$5,$G279&lt;=CF$6),5,IF($L279=1,2,1)),IF(AND($G279&gt;=CF$5,$G279&lt;=CF$6),IF($M279&gt;0,4,3),0)),IF(AND($D279&lt;=CF$6,$E279&gt;=CF$5),60,0)))</f>
        <v/>
      </c>
      <c r="CG279" s="80" t="str">
        <f>IF(OR($A279="",NOT(ISNUMBER($G279))),"",IF(AND($F279&lt;=CG$6,$G279&gt;=CG$5),IF(CG$5&gt;$N279,5,$K279)*10+IF(AND($F279&gt;=CG$5,$F279&lt;=CG$6),IF(AND($G279&gt;=CG$5,$G279&lt;=CG$6),5,IF($L279=1,2,1)),IF(AND($G279&gt;=CG$5,$G279&lt;=CG$6),IF($M279&gt;0,4,3),0)),IF(AND($D279&lt;=CG$6,$E279&gt;=CG$5),60,0)))</f>
        <v/>
      </c>
      <c r="CH279" s="80" t="str">
        <f>IF(OR($A279="",NOT(ISNUMBER($G279))),"",IF(AND($F279&lt;=CH$6,$G279&gt;=CH$5),IF(CH$5&gt;$N279,5,$K279)*10+IF(AND($F279&gt;=CH$5,$F279&lt;=CH$6),IF(AND($G279&gt;=CH$5,$G279&lt;=CH$6),5,IF($L279=1,2,1)),IF(AND($G279&gt;=CH$5,$G279&lt;=CH$6),IF($M279&gt;0,4,3),0)),IF(AND($D279&lt;=CH$6,$E279&gt;=CH$5),60,0)))</f>
        <v/>
      </c>
      <c r="CI279" s="80" t="str">
        <f>IF(OR($A279="",NOT(ISNUMBER($G279))),"",IF(AND($F279&lt;=CI$6,$G279&gt;=CI$5),IF(CI$5&gt;$N279,5,$K279)*10+IF(AND($F279&gt;=CI$5,$F279&lt;=CI$6),IF(AND($G279&gt;=CI$5,$G279&lt;=CI$6),5,IF($L279=1,2,1)),IF(AND($G279&gt;=CI$5,$G279&lt;=CI$6),IF($M279&gt;0,4,3),0)),IF(AND($D279&lt;=CI$6,$E279&gt;=CI$5),60,0)))</f>
        <v/>
      </c>
      <c r="CJ279" s="80" t="str">
        <f>IF(OR($A279="",NOT(ISNUMBER($G279))),"",IF(AND($F279&lt;=CJ$6,$G279&gt;=CJ$5),IF(CJ$5&gt;$N279,5,$K279)*10+IF(AND($F279&gt;=CJ$5,$F279&lt;=CJ$6),IF(AND($G279&gt;=CJ$5,$G279&lt;=CJ$6),5,IF($L279=1,2,1)),IF(AND($G279&gt;=CJ$5,$G279&lt;=CJ$6),IF($M279&gt;0,4,3),0)),IF(AND($D279&lt;=CJ$6,$E279&gt;=CJ$5),60,0)))</f>
        <v/>
      </c>
      <c r="CK279" s="80" t="str">
        <f>IF(OR($A279="",NOT(ISNUMBER($G279))),"",IF(AND($F279&lt;=CK$6,$G279&gt;=CK$5),IF(CK$5&gt;$N279,5,$K279)*10+IF(AND($F279&gt;=CK$5,$F279&lt;=CK$6),IF(AND($G279&gt;=CK$5,$G279&lt;=CK$6),5,IF($L279=1,2,1)),IF(AND($G279&gt;=CK$5,$G279&lt;=CK$6),IF($M279&gt;0,4,3),0)),IF(AND($D279&lt;=CK$6,$E279&gt;=CK$5),60,0)))</f>
        <v/>
      </c>
      <c r="CL279" s="80" t="str">
        <f>IF(OR($A279="",NOT(ISNUMBER($G279))),"",IF(AND($F279&lt;=CL$6,$G279&gt;=CL$5),IF(CL$5&gt;$N279,5,$K279)*10+IF(AND($F279&gt;=CL$5,$F279&lt;=CL$6),IF(AND($G279&gt;=CL$5,$G279&lt;=CL$6),5,IF($L279=1,2,1)),IF(AND($G279&gt;=CL$5,$G279&lt;=CL$6),IF($M279&gt;0,4,3),0)),IF(AND($D279&lt;=CL$6,$E279&gt;=CL$5),60,0)))</f>
        <v/>
      </c>
      <c r="CM279" s="80" t="str">
        <f>IF(OR($A279="",NOT(ISNUMBER($G279))),"",IF(AND($F279&lt;=CM$6,$G279&gt;=CM$5),IF(CM$5&gt;$N279,5,$K279)*10+IF(AND($F279&gt;=CM$5,$F279&lt;=CM$6),IF(AND($G279&gt;=CM$5,$G279&lt;=CM$6),5,IF($L279=1,2,1)),IF(AND($G279&gt;=CM$5,$G279&lt;=CM$6),IF($M279&gt;0,4,3),0)),IF(AND($D279&lt;=CM$6,$E279&gt;=CM$5),60,0)))</f>
        <v/>
      </c>
      <c r="CN279" s="80" t="str">
        <f>IF(OR($A279="",NOT(ISNUMBER($G279))),"",IF(AND($F279&lt;=CN$6,$G279&gt;=CN$5),IF(CN$5&gt;$N279,5,$K279)*10+IF(AND($F279&gt;=CN$5,$F279&lt;=CN$6),IF(AND($G279&gt;=CN$5,$G279&lt;=CN$6),5,IF($L279=1,2,1)),IF(AND($G279&gt;=CN$5,$G279&lt;=CN$6),IF($M279&gt;0,4,3),0)),IF(AND($D279&lt;=CN$6,$E279&gt;=CN$5),60,0)))</f>
        <v/>
      </c>
      <c r="CO279" s="80" t="str">
        <f>IF(OR($A279="",NOT(ISNUMBER($G279))),"",IF(AND($F279&lt;=CO$6,$G279&gt;=CO$5),IF(CO$5&gt;$N279,5,$K279)*10+IF(AND($F279&gt;=CO$5,$F279&lt;=CO$6),IF(AND($G279&gt;=CO$5,$G279&lt;=CO$6),5,IF($L279=1,2,1)),IF(AND($G279&gt;=CO$5,$G279&lt;=CO$6),IF($M279&gt;0,4,3),0)),IF(AND($D279&lt;=CO$6,$E279&gt;=CO$5),60,0)))</f>
        <v/>
      </c>
      <c r="CP279" s="80" t="str">
        <f>IF(OR($A279="",NOT(ISNUMBER($G279))),"",IF(AND($F279&lt;=CP$6,$G279&gt;=CP$5),IF(CP$5&gt;$N279,5,$K279)*10+IF(AND($F279&gt;=CP$5,$F279&lt;=CP$6),IF(AND($G279&gt;=CP$5,$G279&lt;=CP$6),5,IF($L279=1,2,1)),IF(AND($G279&gt;=CP$5,$G279&lt;=CP$6),IF($M279&gt;0,4,3),0)),IF(AND($D279&lt;=CP$6,$E279&gt;=CP$5),60,0)))</f>
        <v/>
      </c>
      <c r="CQ279" s="80" t="str">
        <f>IF(OR($A279="",NOT(ISNUMBER($G279))),"",IF(AND($F279&lt;=CQ$6,$G279&gt;=CQ$5),IF(CQ$5&gt;$N279,5,$K279)*10+IF(AND($F279&gt;=CQ$5,$F279&lt;=CQ$6),IF(AND($G279&gt;=CQ$5,$G279&lt;=CQ$6),5,IF($L279=1,2,1)),IF(AND($G279&gt;=CQ$5,$G279&lt;=CQ$6),IF($M279&gt;0,4,3),0)),IF(AND($D279&lt;=CQ$6,$E279&gt;=CQ$5),60,0)))</f>
        <v/>
      </c>
      <c r="CR279" s="80" t="str">
        <f>IF(OR($A279="",NOT(ISNUMBER($G279))),"",IF(AND($F279&lt;=CR$6,$G279&gt;=CR$5),IF(CR$5&gt;$N279,5,$K279)*10+IF(AND($F279&gt;=CR$5,$F279&lt;=CR$6),IF(AND($G279&gt;=CR$5,$G279&lt;=CR$6),5,IF($L279=1,2,1)),IF(AND($G279&gt;=CR$5,$G279&lt;=CR$6),IF($M279&gt;0,4,3),0)),IF(AND($D279&lt;=CR$6,$E279&gt;=CR$5),60,0)))</f>
        <v/>
      </c>
      <c r="CS279" s="80" t="str">
        <f>IF(OR($A279="",NOT(ISNUMBER($G279))),"",IF(AND($F279&lt;=CS$6,$G279&gt;=CS$5),IF(CS$5&gt;$N279,5,$K279)*10+IF(AND($F279&gt;=CS$5,$F279&lt;=CS$6),IF(AND($G279&gt;=CS$5,$G279&lt;=CS$6),5,IF($L279=1,2,1)),IF(AND($G279&gt;=CS$5,$G279&lt;=CS$6),IF($M279&gt;0,4,3),0)),IF(AND($D279&lt;=CS$6,$E279&gt;=CS$5),60,0)))</f>
        <v/>
      </c>
      <c r="CT279" s="80" t="str">
        <f>IF(OR($A279="",NOT(ISNUMBER($G279))),"",IF(AND($F279&lt;=CT$6,$G279&gt;=CT$5),IF(CT$5&gt;$N279,5,$K279)*10+IF(AND($F279&gt;=CT$5,$F279&lt;=CT$6),IF(AND($G279&gt;=CT$5,$G279&lt;=CT$6),5,IF($L279=1,2,1)),IF(AND($G279&gt;=CT$5,$G279&lt;=CT$6),IF($M279&gt;0,4,3),0)),IF(AND($D279&lt;=CT$6,$E279&gt;=CT$5),60,0)))</f>
        <v/>
      </c>
      <c r="CU279" s="80" t="str">
        <f>IF(OR($A279="",NOT(ISNUMBER($G279))),"",IF(AND($F279&lt;=CU$6,$G279&gt;=CU$5),IF(CU$5&gt;$N279,5,$K279)*10+IF(AND($F279&gt;=CU$5,$F279&lt;=CU$6),IF(AND($G279&gt;=CU$5,$G279&lt;=CU$6),5,IF($L279=1,2,1)),IF(AND($G279&gt;=CU$5,$G279&lt;=CU$6),IF($M279&gt;0,4,3),0)),IF(AND($D279&lt;=CU$6,$E279&gt;=CU$5),60,0)))</f>
        <v/>
      </c>
      <c r="CV279" s="80" t="str">
        <f>IF(OR($A279="",NOT(ISNUMBER($G279))),"",IF(AND($F279&lt;=CV$6,$G279&gt;=CV$5),IF(CV$5&gt;$N279,5,$K279)*10+IF(AND($F279&gt;=CV$5,$F279&lt;=CV$6),IF(AND($G279&gt;=CV$5,$G279&lt;=CV$6),5,IF($L279=1,2,1)),IF(AND($G279&gt;=CV$5,$G279&lt;=CV$6),IF($M279&gt;0,4,3),0)),IF(AND($D279&lt;=CV$6,$E279&gt;=CV$5),60,0)))</f>
        <v/>
      </c>
      <c r="CW279" s="80" t="str">
        <f>IF(OR($A279="",NOT(ISNUMBER($G279))),"",IF(AND($F279&lt;=CW$6,$G279&gt;=CW$5),IF(CW$5&gt;$N279,5,$K279)*10+IF(AND($F279&gt;=CW$5,$F279&lt;=CW$6),IF(AND($G279&gt;=CW$5,$G279&lt;=CW$6),5,IF($L279=1,2,1)),IF(AND($G279&gt;=CW$5,$G279&lt;=CW$6),IF($M279&gt;0,4,3),0)),IF(AND($D279&lt;=CW$6,$E279&gt;=CW$5),60,0)))</f>
        <v/>
      </c>
      <c r="CX279" s="80" t="str">
        <f>IF(OR($A279="",NOT(ISNUMBER($G279))),"",IF(AND($F279&lt;=CX$6,$G279&gt;=CX$5),IF(CX$5&gt;$N279,5,$K279)*10+IF(AND($F279&gt;=CX$5,$F279&lt;=CX$6),IF(AND($G279&gt;=CX$5,$G279&lt;=CX$6),5,IF($L279=1,2,1)),IF(AND($G279&gt;=CX$5,$G279&lt;=CX$6),IF($M279&gt;0,4,3),0)),IF(AND($D279&lt;=CX$6,$E279&gt;=CX$5),60,0)))</f>
        <v/>
      </c>
      <c r="CY279" s="80" t="str">
        <f>IF(OR($A279="",NOT(ISNUMBER($G279))),"",IF(AND($F279&lt;=CY$6,$G279&gt;=CY$5),IF(CY$5&gt;$N279,5,$K279)*10+IF(AND($F279&gt;=CY$5,$F279&lt;=CY$6),IF(AND($G279&gt;=CY$5,$G279&lt;=CY$6),5,IF($L279=1,2,1)),IF(AND($G279&gt;=CY$5,$G279&lt;=CY$6),IF($M279&gt;0,4,3),0)),IF(AND($D279&lt;=CY$6,$E279&gt;=CY$5),60,0)))</f>
        <v/>
      </c>
      <c r="CZ279" s="80" t="str">
        <f>IF(OR($A279="",NOT(ISNUMBER($G279))),"",IF(AND($F279&lt;=CZ$6,$G279&gt;=CZ$5),IF(CZ$5&gt;$N279,5,$K279)*10+IF(AND($F279&gt;=CZ$5,$F279&lt;=CZ$6),IF(AND($G279&gt;=CZ$5,$G279&lt;=CZ$6),5,IF($L279=1,2,1)),IF(AND($G279&gt;=CZ$5,$G279&lt;=CZ$6),IF($M279&gt;0,4,3),0)),IF(AND($D279&lt;=CZ$6,$E279&gt;=CZ$5),60,0)))</f>
        <v/>
      </c>
      <c r="DA279" s="80" t="str">
        <f>IF(OR($A279="",NOT(ISNUMBER($G279))),"",IF(AND($F279&lt;=DA$6,$G279&gt;=DA$5),IF(DA$5&gt;$N279,5,$K279)*10+IF(AND($F279&gt;=DA$5,$F279&lt;=DA$6),IF(AND($G279&gt;=DA$5,$G279&lt;=DA$6),5,IF($L279=1,2,1)),IF(AND($G279&gt;=DA$5,$G279&lt;=DA$6),IF($M279&gt;0,4,3),0)),IF(AND($D279&lt;=DA$6,$E279&gt;=DA$5),60,0)))</f>
        <v/>
      </c>
      <c r="DB279" s="80" t="str">
        <f>IF(OR($A279="",NOT(ISNUMBER($G279))),"",IF(AND($F279&lt;=DB$6,$G279&gt;=DB$5),IF(DB$5&gt;$N279,5,$K279)*10+IF(AND($F279&gt;=DB$5,$F279&lt;=DB$6),IF(AND($G279&gt;=DB$5,$G279&lt;=DB$6),5,IF($L279=1,2,1)),IF(AND($G279&gt;=DB$5,$G279&lt;=DB$6),IF($M279&gt;0,4,3),0)),IF(AND($D279&lt;=DB$6,$E279&gt;=DB$5),60,0)))</f>
        <v/>
      </c>
      <c r="DC279" s="80" t="str">
        <f>IF(OR($A279="",NOT(ISNUMBER($G279))),"",IF(AND($F279&lt;=DC$6,$G279&gt;=DC$5),IF(DC$5&gt;$N279,5,$K279)*10+IF(AND($F279&gt;=DC$5,$F279&lt;=DC$6),IF(AND($G279&gt;=DC$5,$G279&lt;=DC$6),5,IF($L279=1,2,1)),IF(AND($G279&gt;=DC$5,$G279&lt;=DC$6),IF($M279&gt;0,4,3),0)),IF(AND($D279&lt;=DC$6,$E279&gt;=DC$5),60,0)))</f>
        <v/>
      </c>
      <c r="DD279" s="80" t="str">
        <f>IF(OR($A279="",NOT(ISNUMBER($G279))),"",IF(AND($F279&lt;=DD$6,$G279&gt;=DD$5),IF(DD$5&gt;$N279,5,$K279)*10+IF(AND($F279&gt;=DD$5,$F279&lt;=DD$6),IF(AND($G279&gt;=DD$5,$G279&lt;=DD$6),5,IF($L279=1,2,1)),IF(AND($G279&gt;=DD$5,$G279&lt;=DD$6),IF($M279&gt;0,4,3),0)),IF(AND($D279&lt;=DD$6,$E279&gt;=DD$5),60,0)))</f>
        <v/>
      </c>
      <c r="DE279" s="80" t="str">
        <f>IF(OR($A279="",NOT(ISNUMBER($G279))),"",IF(AND($F279&lt;=DE$6,$G279&gt;=DE$5),IF(DE$5&gt;$N279,5,$K279)*10+IF(AND($F279&gt;=DE$5,$F279&lt;=DE$6),IF(AND($G279&gt;=DE$5,$G279&lt;=DE$6),5,IF($L279=1,2,1)),IF(AND($G279&gt;=DE$5,$G279&lt;=DE$6),IF($M279&gt;0,4,3),0)),IF(AND($D279&lt;=DE$6,$E279&gt;=DE$5),60,0)))</f>
        <v/>
      </c>
      <c r="DF279" s="80" t="str">
        <f>IF(OR($A279="",NOT(ISNUMBER($G279))),"",IF(AND($F279&lt;=DF$6,$G279&gt;=DF$5),IF(DF$5&gt;$N279,5,$K279)*10+IF(AND($F279&gt;=DF$5,$F279&lt;=DF$6),IF(AND($G279&gt;=DF$5,$G279&lt;=DF$6),5,IF($L279=1,2,1)),IF(AND($G279&gt;=DF$5,$G279&lt;=DF$6),IF($M279&gt;0,4,3),0)),IF(AND($D279&lt;=DF$6,$E279&gt;=DF$5),60,0)))</f>
        <v/>
      </c>
      <c r="DG279" s="80" t="str">
        <f>IF(OR($A279="",NOT(ISNUMBER($G279))),"",IF(AND($F279&lt;=DG$6,$G279&gt;=DG$5),IF(DG$5&gt;$N279,5,$K279)*10+IF(AND($F279&gt;=DG$5,$F279&lt;=DG$6),IF(AND($G279&gt;=DG$5,$G279&lt;=DG$6),5,IF($L279=1,2,1)),IF(AND($G279&gt;=DG$5,$G279&lt;=DG$6),IF($M279&gt;0,4,3),0)),IF(AND($D279&lt;=DG$6,$E279&gt;=DG$5),60,0)))</f>
        <v/>
      </c>
      <c r="DH279" s="80" t="str">
        <f>IF(OR($A279="",NOT(ISNUMBER($G279))),"",IF(AND($F279&lt;=DH$6,$G279&gt;=DH$5),IF(DH$5&gt;$N279,5,$K279)*10+IF(AND($F279&gt;=DH$5,$F279&lt;=DH$6),IF(AND($G279&gt;=DH$5,$G279&lt;=DH$6),5,IF($L279=1,2,1)),IF(AND($G279&gt;=DH$5,$G279&lt;=DH$6),IF($M279&gt;0,4,3),0)),IF(AND($D279&lt;=DH$6,$E279&gt;=DH$5),60,0)))</f>
        <v/>
      </c>
      <c r="DI279" s="80" t="str">
        <f>IF(OR($A279="",NOT(ISNUMBER($G279))),"",IF(AND($F279&lt;=DI$6,$G279&gt;=DI$5),IF(DI$5&gt;$N279,5,$K279)*10+IF(AND($F279&gt;=DI$5,$F279&lt;=DI$6),IF(AND($G279&gt;=DI$5,$G279&lt;=DI$6),5,IF($L279=1,2,1)),IF(AND($G279&gt;=DI$5,$G279&lt;=DI$6),IF($M279&gt;0,4,3),0)),IF(AND($D279&lt;=DI$6,$E279&gt;=DI$5),60,0)))</f>
        <v/>
      </c>
      <c r="DJ279" s="80" t="str">
        <f>IF(OR($A279="",NOT(ISNUMBER($G279))),"",IF(AND($F279&lt;=DJ$6,$G279&gt;=DJ$5),IF(DJ$5&gt;$N279,5,$K279)*10+IF(AND($F279&gt;=DJ$5,$F279&lt;=DJ$6),IF(AND($G279&gt;=DJ$5,$G279&lt;=DJ$6),5,IF($L279=1,2,1)),IF(AND($G279&gt;=DJ$5,$G279&lt;=DJ$6),IF($M279&gt;0,4,3),0)),IF(AND($D279&lt;=DJ$6,$E279&gt;=DJ$5),60,0)))</f>
        <v/>
      </c>
      <c r="DK279" s="80" t="str">
        <f>IF(OR($A279="",NOT(ISNUMBER($G279))),"",IF(AND($F279&lt;=DK$6,$G279&gt;=DK$5),IF(DK$5&gt;$N279,5,$K279)*10+IF(AND($F279&gt;=DK$5,$F279&lt;=DK$6),IF(AND($G279&gt;=DK$5,$G279&lt;=DK$6),5,IF($L279=1,2,1)),IF(AND($G279&gt;=DK$5,$G279&lt;=DK$6),IF($M279&gt;0,4,3),0)),IF(AND($D279&lt;=DK$6,$E279&gt;=DK$5),60,0)))</f>
        <v/>
      </c>
      <c r="DL279" s="80" t="str">
        <f>IF(OR($A279="",NOT(ISNUMBER($G279))),"",IF(AND($F279&lt;=DL$6,$G279&gt;=DL$5),IF(DL$5&gt;$N279,5,$K279)*10+IF(AND($F279&gt;=DL$5,$F279&lt;=DL$6),IF(AND($G279&gt;=DL$5,$G279&lt;=DL$6),5,IF($L279=1,2,1)),IF(AND($G279&gt;=DL$5,$G279&lt;=DL$6),IF($M279&gt;0,4,3),0)),IF(AND($D279&lt;=DL$6,$E279&gt;=DL$5),60,0)))</f>
        <v/>
      </c>
      <c r="DM279" s="80" t="str">
        <f>IF(OR($A279="",NOT(ISNUMBER($G279))),"",IF(AND($F279&lt;=DM$6,$G279&gt;=DM$5),IF(DM$5&gt;$N279,5,$K279)*10+IF(AND($F279&gt;=DM$5,$F279&lt;=DM$6),IF(AND($G279&gt;=DM$5,$G279&lt;=DM$6),5,IF($L279=1,2,1)),IF(AND($G279&gt;=DM$5,$G279&lt;=DM$6),IF($M279&gt;0,4,3),0)),IF(AND($D279&lt;=DM$6,$E279&gt;=DM$5),60,0)))</f>
        <v/>
      </c>
      <c r="DN279" s="80" t="str">
        <f>IF(OR($A279="",NOT(ISNUMBER($G279))),"",IF(AND($F279&lt;=DN$6,$G279&gt;=DN$5),IF(DN$5&gt;$N279,5,$K279)*10+IF(AND($F279&gt;=DN$5,$F279&lt;=DN$6),IF(AND($G279&gt;=DN$5,$G279&lt;=DN$6),5,IF($L279=1,2,1)),IF(AND($G279&gt;=DN$5,$G279&lt;=DN$6),IF($M279&gt;0,4,3),0)),IF(AND($D279&lt;=DN$6,$E279&gt;=DN$5),60,0)))</f>
        <v/>
      </c>
      <c r="DO279" s="80" t="str">
        <f>IF(OR($A279="",NOT(ISNUMBER($G279))),"",IF(AND($F279&lt;=DO$6,$G279&gt;=DO$5),IF(DO$5&gt;$N279,5,$K279)*10+IF(AND($F279&gt;=DO$5,$F279&lt;=DO$6),IF(AND($G279&gt;=DO$5,$G279&lt;=DO$6),5,IF($L279=1,2,1)),IF(AND($G279&gt;=DO$5,$G279&lt;=DO$6),IF($M279&gt;0,4,3),0)),IF(AND($D279&lt;=DO$6,$E279&gt;=DO$5),60,0)))</f>
        <v/>
      </c>
      <c r="DP279" s="80" t="str">
        <f>IF(OR($A279="",NOT(ISNUMBER($G279))),"",IF(AND($F279&lt;=DP$6,$G279&gt;=DP$5),IF(DP$5&gt;$N279,5,$K279)*10+IF(AND($F279&gt;=DP$5,$F279&lt;=DP$6),IF(AND($G279&gt;=DP$5,$G279&lt;=DP$6),5,IF($L279=1,2,1)),IF(AND($G279&gt;=DP$5,$G279&lt;=DP$6),IF($M279&gt;0,4,3),0)),IF(AND($D279&lt;=DP$6,$E279&gt;=DP$5),60,0)))</f>
        <v/>
      </c>
      <c r="DQ279" s="80" t="str">
        <f>IF(OR($A279="",NOT(ISNUMBER($G279))),"",IF(AND($F279&lt;=DQ$6,$G279&gt;=DQ$5),IF(DQ$5&gt;$N279,5,$K279)*10+IF(AND($F279&gt;=DQ$5,$F279&lt;=DQ$6),IF(AND($G279&gt;=DQ$5,$G279&lt;=DQ$6),5,IF($L279=1,2,1)),IF(AND($G279&gt;=DQ$5,$G279&lt;=DQ$6),IF($M279&gt;0,4,3),0)),IF(AND($D279&lt;=DQ$6,$E279&gt;=DQ$5),60,0)))</f>
        <v/>
      </c>
      <c r="DR279" s="80" t="str">
        <f>IF(OR($A279="",NOT(ISNUMBER($G279))),"",IF(AND($F279&lt;=DR$6,$G279&gt;=DR$5),IF(DR$5&gt;$N279,5,$K279)*10+IF(AND($F279&gt;=DR$5,$F279&lt;=DR$6),IF(AND($G279&gt;=DR$5,$G279&lt;=DR$6),5,IF($L279=1,2,1)),IF(AND($G279&gt;=DR$5,$G279&lt;=DR$6),IF($M279&gt;0,4,3),0)),IF(AND($D279&lt;=DR$6,$E279&gt;=DR$5),60,0)))</f>
        <v/>
      </c>
      <c r="DS279" s="80" t="str">
        <f>IF(OR($A279="",NOT(ISNUMBER($G279))),"",IF(AND($F279&lt;=DS$6,$G279&gt;=DS$5),IF(DS$5&gt;$N279,5,$K279)*10+IF(AND($F279&gt;=DS$5,$F279&lt;=DS$6),IF(AND($G279&gt;=DS$5,$G279&lt;=DS$6),5,IF($L279=1,2,1)),IF(AND($G279&gt;=DS$5,$G279&lt;=DS$6),IF($M279&gt;0,4,3),0)),IF(AND($D279&lt;=DS$6,$E279&gt;=DS$5),60,0)))</f>
        <v/>
      </c>
      <c r="DT279" s="80" t="str">
        <f>IF(OR($A279="",NOT(ISNUMBER($G279))),"",IF(AND($F279&lt;=DT$6,$G279&gt;=DT$5),IF(DT$5&gt;$N279,5,$K279)*10+IF(AND($F279&gt;=DT$5,$F279&lt;=DT$6),IF(AND($G279&gt;=DT$5,$G279&lt;=DT$6),5,IF($L279=1,2,1)),IF(AND($G279&gt;=DT$5,$G279&lt;=DT$6),IF($M279&gt;0,4,3),0)),IF(AND($D279&lt;=DT$6,$E279&gt;=DT$5),60,0)))</f>
        <v/>
      </c>
      <c r="DU279" s="80" t="str">
        <f>IF(OR($A279="",NOT(ISNUMBER($G279))),"",IF(AND($F279&lt;=DU$6,$G279&gt;=DU$5),IF(DU$5&gt;$N279,5,$K279)*10+IF(AND($F279&gt;=DU$5,$F279&lt;=DU$6),IF(AND($G279&gt;=DU$5,$G279&lt;=DU$6),5,IF($L279=1,2,1)),IF(AND($G279&gt;=DU$5,$G279&lt;=DU$6),IF($M279&gt;0,4,3),0)),IF(AND($D279&lt;=DU$6,$E279&gt;=DU$5),60,0)))</f>
        <v/>
      </c>
      <c r="DV279" s="80" t="str">
        <f>IF(OR($A279="",NOT(ISNUMBER($G279))),"",IF(AND($F279&lt;=DV$6,$G279&gt;=DV$5),IF(DV$5&gt;$N279,5,$K279)*10+IF(AND($F279&gt;=DV$5,$F279&lt;=DV$6),IF(AND($G279&gt;=DV$5,$G279&lt;=DV$6),5,IF($L279=1,2,1)),IF(AND($G279&gt;=DV$5,$G279&lt;=DV$6),IF($M279&gt;0,4,3),0)),IF(AND($D279&lt;=DV$6,$E279&gt;=DV$5),60,0)))</f>
        <v/>
      </c>
      <c r="DW279" s="80" t="str">
        <f>IF(OR($A279="",NOT(ISNUMBER($G279))),"",IF(AND($F279&lt;=DW$6,$G279&gt;=DW$5),IF(DW$5&gt;$N279,5,$K279)*10+IF(AND($F279&gt;=DW$5,$F279&lt;=DW$6),IF(AND($G279&gt;=DW$5,$G279&lt;=DW$6),5,IF($L279=1,2,1)),IF(AND($G279&gt;=DW$5,$G279&lt;=DW$6),IF($M279&gt;0,4,3),0)),IF(AND($D279&lt;=DW$6,$E279&gt;=DW$5),60,0)))</f>
        <v/>
      </c>
      <c r="DX279" s="80" t="str">
        <f>IF(OR($A279="",NOT(ISNUMBER($G279))),"",IF(AND($F279&lt;=DX$6,$G279&gt;=DX$5),IF(DX$5&gt;$N279,5,$K279)*10+IF(AND($F279&gt;=DX$5,$F279&lt;=DX$6),IF(AND($G279&gt;=DX$5,$G279&lt;=DX$6),5,IF($L279=1,2,1)),IF(AND($G279&gt;=DX$5,$G279&lt;=DX$6),IF($M279&gt;0,4,3),0)),IF(AND($D279&lt;=DX$6,$E279&gt;=DX$5),60,0)))</f>
        <v/>
      </c>
      <c r="DY279" s="80" t="str">
        <f>IF(OR($A279="",NOT(ISNUMBER($G279))),"",IF(AND($F279&lt;=DY$6,$G279&gt;=DY$5),IF(DY$5&gt;$N279,5,$K279)*10+IF(AND($F279&gt;=DY$5,$F279&lt;=DY$6),IF(AND($G279&gt;=DY$5,$G279&lt;=DY$6),5,IF($L279=1,2,1)),IF(AND($G279&gt;=DY$5,$G279&lt;=DY$6),IF($M279&gt;0,4,3),0)),IF(AND($D279&lt;=DY$6,$E279&gt;=DY$5),60,0)))</f>
        <v/>
      </c>
      <c r="DZ279" s="80" t="str">
        <f>IF(OR($A279="",NOT(ISNUMBER($G279))),"",IF(AND($F279&lt;=DZ$6,$G279&gt;=DZ$5),IF(DZ$5&gt;$N279,5,$K279)*10+IF(AND($F279&gt;=DZ$5,$F279&lt;=DZ$6),IF(AND($G279&gt;=DZ$5,$G279&lt;=DZ$6),5,IF($L279=1,2,1)),IF(AND($G279&gt;=DZ$5,$G279&lt;=DZ$6),IF($M279&gt;0,4,3),0)),IF(AND($D279&lt;=DZ$6,$E279&gt;=DZ$5),60,0)))</f>
        <v/>
      </c>
      <c r="EA279" s="80" t="str">
        <f>IF(OR($A279="",NOT(ISNUMBER($G279))),"",IF(AND($F279&lt;=EA$6,$G279&gt;=EA$5),IF(EA$5&gt;$N279,5,$K279)*10+IF(AND($F279&gt;=EA$5,$F279&lt;=EA$6),IF(AND($G279&gt;=EA$5,$G279&lt;=EA$6),5,IF($L279=1,2,1)),IF(AND($G279&gt;=EA$5,$G279&lt;=EA$6),IF($M279&gt;0,4,3),0)),IF(AND($D279&lt;=EA$6,$E279&gt;=EA$5),60,0)))</f>
        <v/>
      </c>
      <c r="EB279" s="80" t="str">
        <f>IF(OR($A279="",NOT(ISNUMBER($G279))),"",IF(AND($F279&lt;=EB$6,$G279&gt;=EB$5),IF(EB$5&gt;$N279,5,$K279)*10+IF(AND($F279&gt;=EB$5,$F279&lt;=EB$6),IF(AND($G279&gt;=EB$5,$G279&lt;=EB$6),5,IF($L279=1,2,1)),IF(AND($G279&gt;=EB$5,$G279&lt;=EB$6),IF($M279&gt;0,4,3),0)),IF(AND($D279&lt;=EB$6,$E279&gt;=EB$5),60,0)))</f>
        <v/>
      </c>
      <c r="EC279" s="80" t="str">
        <f>IF(OR($A279="",NOT(ISNUMBER($G279))),"",IF(AND($F279&lt;=EC$6,$G279&gt;=EC$5),IF(EC$5&gt;$N279,5,$K279)*10+IF(AND($F279&gt;=EC$5,$F279&lt;=EC$6),IF(AND($G279&gt;=EC$5,$G279&lt;=EC$6),5,IF($L279=1,2,1)),IF(AND($G279&gt;=EC$5,$G279&lt;=EC$6),IF($M279&gt;0,4,3),0)),IF(AND($D279&lt;=EC$6,$E279&gt;=EC$5),60,0)))</f>
        <v/>
      </c>
      <c r="ED279" s="80" t="str">
        <f>IF(OR($A279="",NOT(ISNUMBER($G279))),"",IF(AND($F279&lt;=ED$6,$G279&gt;=ED$5),IF(ED$5&gt;$N279,5,$K279)*10+IF(AND($F279&gt;=ED$5,$F279&lt;=ED$6),IF(AND($G279&gt;=ED$5,$G279&lt;=ED$6),5,IF($L279=1,2,1)),IF(AND($G279&gt;=ED$5,$G279&lt;=ED$6),IF($M279&gt;0,4,3),0)),IF(AND($D279&lt;=ED$6,$E279&gt;=ED$5),60,0)))</f>
        <v/>
      </c>
    </row>
    <row r="280" ht="18" customHeight="1">
      <c r="A280" s="52" t="str">
        <f>IF(Tasks!$B280="","",Tasks!$A280)</f>
        <v/>
      </c>
      <c r="B280" s="78" t="str">
        <f>IF(Tasks!$B280="","",Tasks!$B280)</f>
        <v/>
      </c>
      <c r="C280" s="25" t="str">
        <f>IF($B280="","",IF(AND(Tasks!$D280="",Tasks!$G280=""),"-",IF(Tasks!$D280="","",Tasks!$D280&amp;IF(OR(Tasks!$E280="",Tasks!$E280="FS"),IF(N(Tasks!$F280)=0,"","FS"),Tasks!$E280)&amp;IF(N(Tasks!$F280)=0,"",IF(Tasks!$F280&gt;0,"+","")&amp;Tasks!$F280))&amp;IF(AND(Tasks!$D280&lt;&gt;"",Tasks!$G280&lt;&gt;""),", ","")&amp;IF(Tasks!$G280="","",Tasks!$G280&amp;IF(OR(Tasks!$H280="",Tasks!$H280="FS"),IF(N(Tasks!$I280)=0,"","FS"),Tasks!$H280)&amp;IF(N(Tasks!$I280)=0,"",IF(Tasks!$I280&gt;0,"+","")&amp;Tasks!$I280))))</f>
        <v/>
      </c>
      <c r="D280" s="51" t="str">
        <f>IF(OR($B280="",Tasks!$Q280=""),"",Tasks!$Q280)</f>
        <v/>
      </c>
      <c r="E280" s="51" t="str">
        <f>IF(OR($B280="",Tasks!$R280=""),"",Tasks!$R280)</f>
        <v/>
      </c>
      <c r="F280" s="51" t="str">
        <f>IF(OR($B280="",Tasks!$S280=""),"",Tasks!$S280)</f>
        <v/>
      </c>
      <c r="G280" s="51" t="str">
        <f>IF(OR($B280="",Tasks!$T280=""),"",Tasks!$T280)</f>
        <v/>
      </c>
      <c r="H280" s="52" t="str">
        <f>IF($B280="","",Tasks!$AE280)</f>
        <v/>
      </c>
      <c r="I280" s="79" t="str">
        <f>IF($B280="","",Tasks!$AF280)</f>
        <v/>
      </c>
      <c r="J280" s="53" t="str">
        <f>IF(OR($B280="",Tasks!$V280=""),"",Tasks!$V280)</f>
        <v/>
      </c>
      <c r="K280" s="52" t="str">
        <f>IF($B280="","",Tasks!$AA280)</f>
        <v/>
      </c>
      <c r="L280" s="52" t="str">
        <f>IF($B280="","",Tasks!$AB280)</f>
        <v/>
      </c>
      <c r="M280" s="52" t="str">
        <f>IF($B280="","",Tasks!$Z280)</f>
        <v/>
      </c>
      <c r="N280" s="52" t="str">
        <f>IF(OR($B280="",Tasks!$AG280=""),"",Tasks!$AG280)</f>
        <v/>
      </c>
      <c r="O280" s="80" t="str">
        <f>IF(OR($A280="",NOT(ISNUMBER($G280))),"",IF(AND($F280&lt;=O$6,$G280&gt;=O$5),IF(O$5&gt;$N280,5,$K280)*10+IF(AND($F280&gt;=O$5,$F280&lt;=O$6),IF(AND($G280&gt;=O$5,$G280&lt;=O$6),5,IF($L280=1,2,1)),IF(AND($G280&gt;=O$5,$G280&lt;=O$6),IF($M280&gt;0,4,3),0)),IF(AND($D280&lt;=O$6,$E280&gt;=O$5),60,0)))</f>
        <v/>
      </c>
      <c r="P280" s="80" t="str">
        <f>IF(OR($A280="",NOT(ISNUMBER($G280))),"",IF(AND($F280&lt;=P$6,$G280&gt;=P$5),IF(P$5&gt;$N280,5,$K280)*10+IF(AND($F280&gt;=P$5,$F280&lt;=P$6),IF(AND($G280&gt;=P$5,$G280&lt;=P$6),5,IF($L280=1,2,1)),IF(AND($G280&gt;=P$5,$G280&lt;=P$6),IF($M280&gt;0,4,3),0)),IF(AND($D280&lt;=P$6,$E280&gt;=P$5),60,0)))</f>
        <v/>
      </c>
      <c r="Q280" s="80" t="str">
        <f>IF(OR($A280="",NOT(ISNUMBER($G280))),"",IF(AND($F280&lt;=Q$6,$G280&gt;=Q$5),IF(Q$5&gt;$N280,5,$K280)*10+IF(AND($F280&gt;=Q$5,$F280&lt;=Q$6),IF(AND($G280&gt;=Q$5,$G280&lt;=Q$6),5,IF($L280=1,2,1)),IF(AND($G280&gt;=Q$5,$G280&lt;=Q$6),IF($M280&gt;0,4,3),0)),IF(AND($D280&lt;=Q$6,$E280&gt;=Q$5),60,0)))</f>
        <v/>
      </c>
      <c r="R280" s="80" t="str">
        <f>IF(OR($A280="",NOT(ISNUMBER($G280))),"",IF(AND($F280&lt;=R$6,$G280&gt;=R$5),IF(R$5&gt;$N280,5,$K280)*10+IF(AND($F280&gt;=R$5,$F280&lt;=R$6),IF(AND($G280&gt;=R$5,$G280&lt;=R$6),5,IF($L280=1,2,1)),IF(AND($G280&gt;=R$5,$G280&lt;=R$6),IF($M280&gt;0,4,3),0)),IF(AND($D280&lt;=R$6,$E280&gt;=R$5),60,0)))</f>
        <v/>
      </c>
      <c r="S280" s="80" t="str">
        <f>IF(OR($A280="",NOT(ISNUMBER($G280))),"",IF(AND($F280&lt;=S$6,$G280&gt;=S$5),IF(S$5&gt;$N280,5,$K280)*10+IF(AND($F280&gt;=S$5,$F280&lt;=S$6),IF(AND($G280&gt;=S$5,$G280&lt;=S$6),5,IF($L280=1,2,1)),IF(AND($G280&gt;=S$5,$G280&lt;=S$6),IF($M280&gt;0,4,3),0)),IF(AND($D280&lt;=S$6,$E280&gt;=S$5),60,0)))</f>
        <v/>
      </c>
      <c r="T280" s="80" t="str">
        <f>IF(OR($A280="",NOT(ISNUMBER($G280))),"",IF(AND($F280&lt;=T$6,$G280&gt;=T$5),IF(T$5&gt;$N280,5,$K280)*10+IF(AND($F280&gt;=T$5,$F280&lt;=T$6),IF(AND($G280&gt;=T$5,$G280&lt;=T$6),5,IF($L280=1,2,1)),IF(AND($G280&gt;=T$5,$G280&lt;=T$6),IF($M280&gt;0,4,3),0)),IF(AND($D280&lt;=T$6,$E280&gt;=T$5),60,0)))</f>
        <v/>
      </c>
      <c r="U280" s="80" t="str">
        <f>IF(OR($A280="",NOT(ISNUMBER($G280))),"",IF(AND($F280&lt;=U$6,$G280&gt;=U$5),IF(U$5&gt;$N280,5,$K280)*10+IF(AND($F280&gt;=U$5,$F280&lt;=U$6),IF(AND($G280&gt;=U$5,$G280&lt;=U$6),5,IF($L280=1,2,1)),IF(AND($G280&gt;=U$5,$G280&lt;=U$6),IF($M280&gt;0,4,3),0)),IF(AND($D280&lt;=U$6,$E280&gt;=U$5),60,0)))</f>
        <v/>
      </c>
      <c r="V280" s="80" t="str">
        <f>IF(OR($A280="",NOT(ISNUMBER($G280))),"",IF(AND($F280&lt;=V$6,$G280&gt;=V$5),IF(V$5&gt;$N280,5,$K280)*10+IF(AND($F280&gt;=V$5,$F280&lt;=V$6),IF(AND($G280&gt;=V$5,$G280&lt;=V$6),5,IF($L280=1,2,1)),IF(AND($G280&gt;=V$5,$G280&lt;=V$6),IF($M280&gt;0,4,3),0)),IF(AND($D280&lt;=V$6,$E280&gt;=V$5),60,0)))</f>
        <v/>
      </c>
      <c r="W280" s="80" t="str">
        <f>IF(OR($A280="",NOT(ISNUMBER($G280))),"",IF(AND($F280&lt;=W$6,$G280&gt;=W$5),IF(W$5&gt;$N280,5,$K280)*10+IF(AND($F280&gt;=W$5,$F280&lt;=W$6),IF(AND($G280&gt;=W$5,$G280&lt;=W$6),5,IF($L280=1,2,1)),IF(AND($G280&gt;=W$5,$G280&lt;=W$6),IF($M280&gt;0,4,3),0)),IF(AND($D280&lt;=W$6,$E280&gt;=W$5),60,0)))</f>
        <v/>
      </c>
      <c r="X280" s="80" t="str">
        <f>IF(OR($A280="",NOT(ISNUMBER($G280))),"",IF(AND($F280&lt;=X$6,$G280&gt;=X$5),IF(X$5&gt;$N280,5,$K280)*10+IF(AND($F280&gt;=X$5,$F280&lt;=X$6),IF(AND($G280&gt;=X$5,$G280&lt;=X$6),5,IF($L280=1,2,1)),IF(AND($G280&gt;=X$5,$G280&lt;=X$6),IF($M280&gt;0,4,3),0)),IF(AND($D280&lt;=X$6,$E280&gt;=X$5),60,0)))</f>
        <v/>
      </c>
      <c r="Y280" s="80" t="str">
        <f>IF(OR($A280="",NOT(ISNUMBER($G280))),"",IF(AND($F280&lt;=Y$6,$G280&gt;=Y$5),IF(Y$5&gt;$N280,5,$K280)*10+IF(AND($F280&gt;=Y$5,$F280&lt;=Y$6),IF(AND($G280&gt;=Y$5,$G280&lt;=Y$6),5,IF($L280=1,2,1)),IF(AND($G280&gt;=Y$5,$G280&lt;=Y$6),IF($M280&gt;0,4,3),0)),IF(AND($D280&lt;=Y$6,$E280&gt;=Y$5),60,0)))</f>
        <v/>
      </c>
      <c r="Z280" s="80" t="str">
        <f>IF(OR($A280="",NOT(ISNUMBER($G280))),"",IF(AND($F280&lt;=Z$6,$G280&gt;=Z$5),IF(Z$5&gt;$N280,5,$K280)*10+IF(AND($F280&gt;=Z$5,$F280&lt;=Z$6),IF(AND($G280&gt;=Z$5,$G280&lt;=Z$6),5,IF($L280=1,2,1)),IF(AND($G280&gt;=Z$5,$G280&lt;=Z$6),IF($M280&gt;0,4,3),0)),IF(AND($D280&lt;=Z$6,$E280&gt;=Z$5),60,0)))</f>
        <v/>
      </c>
      <c r="AA280" s="80" t="str">
        <f>IF(OR($A280="",NOT(ISNUMBER($G280))),"",IF(AND($F280&lt;=AA$6,$G280&gt;=AA$5),IF(AA$5&gt;$N280,5,$K280)*10+IF(AND($F280&gt;=AA$5,$F280&lt;=AA$6),IF(AND($G280&gt;=AA$5,$G280&lt;=AA$6),5,IF($L280=1,2,1)),IF(AND($G280&gt;=AA$5,$G280&lt;=AA$6),IF($M280&gt;0,4,3),0)),IF(AND($D280&lt;=AA$6,$E280&gt;=AA$5),60,0)))</f>
        <v/>
      </c>
      <c r="AB280" s="80" t="str">
        <f>IF(OR($A280="",NOT(ISNUMBER($G280))),"",IF(AND($F280&lt;=AB$6,$G280&gt;=AB$5),IF(AB$5&gt;$N280,5,$K280)*10+IF(AND($F280&gt;=AB$5,$F280&lt;=AB$6),IF(AND($G280&gt;=AB$5,$G280&lt;=AB$6),5,IF($L280=1,2,1)),IF(AND($G280&gt;=AB$5,$G280&lt;=AB$6),IF($M280&gt;0,4,3),0)),IF(AND($D280&lt;=AB$6,$E280&gt;=AB$5),60,0)))</f>
        <v/>
      </c>
      <c r="AC280" s="80" t="str">
        <f>IF(OR($A280="",NOT(ISNUMBER($G280))),"",IF(AND($F280&lt;=AC$6,$G280&gt;=AC$5),IF(AC$5&gt;$N280,5,$K280)*10+IF(AND($F280&gt;=AC$5,$F280&lt;=AC$6),IF(AND($G280&gt;=AC$5,$G280&lt;=AC$6),5,IF($L280=1,2,1)),IF(AND($G280&gt;=AC$5,$G280&lt;=AC$6),IF($M280&gt;0,4,3),0)),IF(AND($D280&lt;=AC$6,$E280&gt;=AC$5),60,0)))</f>
        <v/>
      </c>
      <c r="AD280" s="80" t="str">
        <f>IF(OR($A280="",NOT(ISNUMBER($G280))),"",IF(AND($F280&lt;=AD$6,$G280&gt;=AD$5),IF(AD$5&gt;$N280,5,$K280)*10+IF(AND($F280&gt;=AD$5,$F280&lt;=AD$6),IF(AND($G280&gt;=AD$5,$G280&lt;=AD$6),5,IF($L280=1,2,1)),IF(AND($G280&gt;=AD$5,$G280&lt;=AD$6),IF($M280&gt;0,4,3),0)),IF(AND($D280&lt;=AD$6,$E280&gt;=AD$5),60,0)))</f>
        <v/>
      </c>
      <c r="AE280" s="80" t="str">
        <f>IF(OR($A280="",NOT(ISNUMBER($G280))),"",IF(AND($F280&lt;=AE$6,$G280&gt;=AE$5),IF(AE$5&gt;$N280,5,$K280)*10+IF(AND($F280&gt;=AE$5,$F280&lt;=AE$6),IF(AND($G280&gt;=AE$5,$G280&lt;=AE$6),5,IF($L280=1,2,1)),IF(AND($G280&gt;=AE$5,$G280&lt;=AE$6),IF($M280&gt;0,4,3),0)),IF(AND($D280&lt;=AE$6,$E280&gt;=AE$5),60,0)))</f>
        <v/>
      </c>
      <c r="AF280" s="80" t="str">
        <f>IF(OR($A280="",NOT(ISNUMBER($G280))),"",IF(AND($F280&lt;=AF$6,$G280&gt;=AF$5),IF(AF$5&gt;$N280,5,$K280)*10+IF(AND($F280&gt;=AF$5,$F280&lt;=AF$6),IF(AND($G280&gt;=AF$5,$G280&lt;=AF$6),5,IF($L280=1,2,1)),IF(AND($G280&gt;=AF$5,$G280&lt;=AF$6),IF($M280&gt;0,4,3),0)),IF(AND($D280&lt;=AF$6,$E280&gt;=AF$5),60,0)))</f>
        <v/>
      </c>
      <c r="AG280" s="80" t="str">
        <f>IF(OR($A280="",NOT(ISNUMBER($G280))),"",IF(AND($F280&lt;=AG$6,$G280&gt;=AG$5),IF(AG$5&gt;$N280,5,$K280)*10+IF(AND($F280&gt;=AG$5,$F280&lt;=AG$6),IF(AND($G280&gt;=AG$5,$G280&lt;=AG$6),5,IF($L280=1,2,1)),IF(AND($G280&gt;=AG$5,$G280&lt;=AG$6),IF($M280&gt;0,4,3),0)),IF(AND($D280&lt;=AG$6,$E280&gt;=AG$5),60,0)))</f>
        <v/>
      </c>
      <c r="AH280" s="80" t="str">
        <f>IF(OR($A280="",NOT(ISNUMBER($G280))),"",IF(AND($F280&lt;=AH$6,$G280&gt;=AH$5),IF(AH$5&gt;$N280,5,$K280)*10+IF(AND($F280&gt;=AH$5,$F280&lt;=AH$6),IF(AND($G280&gt;=AH$5,$G280&lt;=AH$6),5,IF($L280=1,2,1)),IF(AND($G280&gt;=AH$5,$G280&lt;=AH$6),IF($M280&gt;0,4,3),0)),IF(AND($D280&lt;=AH$6,$E280&gt;=AH$5),60,0)))</f>
        <v/>
      </c>
      <c r="AI280" s="80" t="str">
        <f>IF(OR($A280="",NOT(ISNUMBER($G280))),"",IF(AND($F280&lt;=AI$6,$G280&gt;=AI$5),IF(AI$5&gt;$N280,5,$K280)*10+IF(AND($F280&gt;=AI$5,$F280&lt;=AI$6),IF(AND($G280&gt;=AI$5,$G280&lt;=AI$6),5,IF($L280=1,2,1)),IF(AND($G280&gt;=AI$5,$G280&lt;=AI$6),IF($M280&gt;0,4,3),0)),IF(AND($D280&lt;=AI$6,$E280&gt;=AI$5),60,0)))</f>
        <v/>
      </c>
      <c r="AJ280" s="80" t="str">
        <f>IF(OR($A280="",NOT(ISNUMBER($G280))),"",IF(AND($F280&lt;=AJ$6,$G280&gt;=AJ$5),IF(AJ$5&gt;$N280,5,$K280)*10+IF(AND($F280&gt;=AJ$5,$F280&lt;=AJ$6),IF(AND($G280&gt;=AJ$5,$G280&lt;=AJ$6),5,IF($L280=1,2,1)),IF(AND($G280&gt;=AJ$5,$G280&lt;=AJ$6),IF($M280&gt;0,4,3),0)),IF(AND($D280&lt;=AJ$6,$E280&gt;=AJ$5),60,0)))</f>
        <v/>
      </c>
      <c r="AK280" s="80" t="str">
        <f>IF(OR($A280="",NOT(ISNUMBER($G280))),"",IF(AND($F280&lt;=AK$6,$G280&gt;=AK$5),IF(AK$5&gt;$N280,5,$K280)*10+IF(AND($F280&gt;=AK$5,$F280&lt;=AK$6),IF(AND($G280&gt;=AK$5,$G280&lt;=AK$6),5,IF($L280=1,2,1)),IF(AND($G280&gt;=AK$5,$G280&lt;=AK$6),IF($M280&gt;0,4,3),0)),IF(AND($D280&lt;=AK$6,$E280&gt;=AK$5),60,0)))</f>
        <v/>
      </c>
      <c r="AL280" s="80" t="str">
        <f>IF(OR($A280="",NOT(ISNUMBER($G280))),"",IF(AND($F280&lt;=AL$6,$G280&gt;=AL$5),IF(AL$5&gt;$N280,5,$K280)*10+IF(AND($F280&gt;=AL$5,$F280&lt;=AL$6),IF(AND($G280&gt;=AL$5,$G280&lt;=AL$6),5,IF($L280=1,2,1)),IF(AND($G280&gt;=AL$5,$G280&lt;=AL$6),IF($M280&gt;0,4,3),0)),IF(AND($D280&lt;=AL$6,$E280&gt;=AL$5),60,0)))</f>
        <v/>
      </c>
      <c r="AM280" s="80" t="str">
        <f>IF(OR($A280="",NOT(ISNUMBER($G280))),"",IF(AND($F280&lt;=AM$6,$G280&gt;=AM$5),IF(AM$5&gt;$N280,5,$K280)*10+IF(AND($F280&gt;=AM$5,$F280&lt;=AM$6),IF(AND($G280&gt;=AM$5,$G280&lt;=AM$6),5,IF($L280=1,2,1)),IF(AND($G280&gt;=AM$5,$G280&lt;=AM$6),IF($M280&gt;0,4,3),0)),IF(AND($D280&lt;=AM$6,$E280&gt;=AM$5),60,0)))</f>
        <v/>
      </c>
      <c r="AN280" s="80" t="str">
        <f>IF(OR($A280="",NOT(ISNUMBER($G280))),"",IF(AND($F280&lt;=AN$6,$G280&gt;=AN$5),IF(AN$5&gt;$N280,5,$K280)*10+IF(AND($F280&gt;=AN$5,$F280&lt;=AN$6),IF(AND($G280&gt;=AN$5,$G280&lt;=AN$6),5,IF($L280=1,2,1)),IF(AND($G280&gt;=AN$5,$G280&lt;=AN$6),IF($M280&gt;0,4,3),0)),IF(AND($D280&lt;=AN$6,$E280&gt;=AN$5),60,0)))</f>
        <v/>
      </c>
      <c r="AO280" s="80" t="str">
        <f>IF(OR($A280="",NOT(ISNUMBER($G280))),"",IF(AND($F280&lt;=AO$6,$G280&gt;=AO$5),IF(AO$5&gt;$N280,5,$K280)*10+IF(AND($F280&gt;=AO$5,$F280&lt;=AO$6),IF(AND($G280&gt;=AO$5,$G280&lt;=AO$6),5,IF($L280=1,2,1)),IF(AND($G280&gt;=AO$5,$G280&lt;=AO$6),IF($M280&gt;0,4,3),0)),IF(AND($D280&lt;=AO$6,$E280&gt;=AO$5),60,0)))</f>
        <v/>
      </c>
      <c r="AP280" s="80" t="str">
        <f>IF(OR($A280="",NOT(ISNUMBER($G280))),"",IF(AND($F280&lt;=AP$6,$G280&gt;=AP$5),IF(AP$5&gt;$N280,5,$K280)*10+IF(AND($F280&gt;=AP$5,$F280&lt;=AP$6),IF(AND($G280&gt;=AP$5,$G280&lt;=AP$6),5,IF($L280=1,2,1)),IF(AND($G280&gt;=AP$5,$G280&lt;=AP$6),IF($M280&gt;0,4,3),0)),IF(AND($D280&lt;=AP$6,$E280&gt;=AP$5),60,0)))</f>
        <v/>
      </c>
      <c r="AQ280" s="80" t="str">
        <f>IF(OR($A280="",NOT(ISNUMBER($G280))),"",IF(AND($F280&lt;=AQ$6,$G280&gt;=AQ$5),IF(AQ$5&gt;$N280,5,$K280)*10+IF(AND($F280&gt;=AQ$5,$F280&lt;=AQ$6),IF(AND($G280&gt;=AQ$5,$G280&lt;=AQ$6),5,IF($L280=1,2,1)),IF(AND($G280&gt;=AQ$5,$G280&lt;=AQ$6),IF($M280&gt;0,4,3),0)),IF(AND($D280&lt;=AQ$6,$E280&gt;=AQ$5),60,0)))</f>
        <v/>
      </c>
      <c r="AR280" s="80" t="str">
        <f>IF(OR($A280="",NOT(ISNUMBER($G280))),"",IF(AND($F280&lt;=AR$6,$G280&gt;=AR$5),IF(AR$5&gt;$N280,5,$K280)*10+IF(AND($F280&gt;=AR$5,$F280&lt;=AR$6),IF(AND($G280&gt;=AR$5,$G280&lt;=AR$6),5,IF($L280=1,2,1)),IF(AND($G280&gt;=AR$5,$G280&lt;=AR$6),IF($M280&gt;0,4,3),0)),IF(AND($D280&lt;=AR$6,$E280&gt;=AR$5),60,0)))</f>
        <v/>
      </c>
      <c r="AS280" s="80" t="str">
        <f>IF(OR($A280="",NOT(ISNUMBER($G280))),"",IF(AND($F280&lt;=AS$6,$G280&gt;=AS$5),IF(AS$5&gt;$N280,5,$K280)*10+IF(AND($F280&gt;=AS$5,$F280&lt;=AS$6),IF(AND($G280&gt;=AS$5,$G280&lt;=AS$6),5,IF($L280=1,2,1)),IF(AND($G280&gt;=AS$5,$G280&lt;=AS$6),IF($M280&gt;0,4,3),0)),IF(AND($D280&lt;=AS$6,$E280&gt;=AS$5),60,0)))</f>
        <v/>
      </c>
      <c r="AT280" s="80" t="str">
        <f>IF(OR($A280="",NOT(ISNUMBER($G280))),"",IF(AND($F280&lt;=AT$6,$G280&gt;=AT$5),IF(AT$5&gt;$N280,5,$K280)*10+IF(AND($F280&gt;=AT$5,$F280&lt;=AT$6),IF(AND($G280&gt;=AT$5,$G280&lt;=AT$6),5,IF($L280=1,2,1)),IF(AND($G280&gt;=AT$5,$G280&lt;=AT$6),IF($M280&gt;0,4,3),0)),IF(AND($D280&lt;=AT$6,$E280&gt;=AT$5),60,0)))</f>
        <v/>
      </c>
      <c r="AU280" s="80" t="str">
        <f>IF(OR($A280="",NOT(ISNUMBER($G280))),"",IF(AND($F280&lt;=AU$6,$G280&gt;=AU$5),IF(AU$5&gt;$N280,5,$K280)*10+IF(AND($F280&gt;=AU$5,$F280&lt;=AU$6),IF(AND($G280&gt;=AU$5,$G280&lt;=AU$6),5,IF($L280=1,2,1)),IF(AND($G280&gt;=AU$5,$G280&lt;=AU$6),IF($M280&gt;0,4,3),0)),IF(AND($D280&lt;=AU$6,$E280&gt;=AU$5),60,0)))</f>
        <v/>
      </c>
      <c r="AV280" s="80" t="str">
        <f>IF(OR($A280="",NOT(ISNUMBER($G280))),"",IF(AND($F280&lt;=AV$6,$G280&gt;=AV$5),IF(AV$5&gt;$N280,5,$K280)*10+IF(AND($F280&gt;=AV$5,$F280&lt;=AV$6),IF(AND($G280&gt;=AV$5,$G280&lt;=AV$6),5,IF($L280=1,2,1)),IF(AND($G280&gt;=AV$5,$G280&lt;=AV$6),IF($M280&gt;0,4,3),0)),IF(AND($D280&lt;=AV$6,$E280&gt;=AV$5),60,0)))</f>
        <v/>
      </c>
      <c r="AW280" s="80" t="str">
        <f>IF(OR($A280="",NOT(ISNUMBER($G280))),"",IF(AND($F280&lt;=AW$6,$G280&gt;=AW$5),IF(AW$5&gt;$N280,5,$K280)*10+IF(AND($F280&gt;=AW$5,$F280&lt;=AW$6),IF(AND($G280&gt;=AW$5,$G280&lt;=AW$6),5,IF($L280=1,2,1)),IF(AND($G280&gt;=AW$5,$G280&lt;=AW$6),IF($M280&gt;0,4,3),0)),IF(AND($D280&lt;=AW$6,$E280&gt;=AW$5),60,0)))</f>
        <v/>
      </c>
      <c r="AX280" s="80" t="str">
        <f>IF(OR($A280="",NOT(ISNUMBER($G280))),"",IF(AND($F280&lt;=AX$6,$G280&gt;=AX$5),IF(AX$5&gt;$N280,5,$K280)*10+IF(AND($F280&gt;=AX$5,$F280&lt;=AX$6),IF(AND($G280&gt;=AX$5,$G280&lt;=AX$6),5,IF($L280=1,2,1)),IF(AND($G280&gt;=AX$5,$G280&lt;=AX$6),IF($M280&gt;0,4,3),0)),IF(AND($D280&lt;=AX$6,$E280&gt;=AX$5),60,0)))</f>
        <v/>
      </c>
      <c r="AY280" s="80" t="str">
        <f>IF(OR($A280="",NOT(ISNUMBER($G280))),"",IF(AND($F280&lt;=AY$6,$G280&gt;=AY$5),IF(AY$5&gt;$N280,5,$K280)*10+IF(AND($F280&gt;=AY$5,$F280&lt;=AY$6),IF(AND($G280&gt;=AY$5,$G280&lt;=AY$6),5,IF($L280=1,2,1)),IF(AND($G280&gt;=AY$5,$G280&lt;=AY$6),IF($M280&gt;0,4,3),0)),IF(AND($D280&lt;=AY$6,$E280&gt;=AY$5),60,0)))</f>
        <v/>
      </c>
      <c r="AZ280" s="80" t="str">
        <f>IF(OR($A280="",NOT(ISNUMBER($G280))),"",IF(AND($F280&lt;=AZ$6,$G280&gt;=AZ$5),IF(AZ$5&gt;$N280,5,$K280)*10+IF(AND($F280&gt;=AZ$5,$F280&lt;=AZ$6),IF(AND($G280&gt;=AZ$5,$G280&lt;=AZ$6),5,IF($L280=1,2,1)),IF(AND($G280&gt;=AZ$5,$G280&lt;=AZ$6),IF($M280&gt;0,4,3),0)),IF(AND($D280&lt;=AZ$6,$E280&gt;=AZ$5),60,0)))</f>
        <v/>
      </c>
      <c r="BA280" s="80" t="str">
        <f>IF(OR($A280="",NOT(ISNUMBER($G280))),"",IF(AND($F280&lt;=BA$6,$G280&gt;=BA$5),IF(BA$5&gt;$N280,5,$K280)*10+IF(AND($F280&gt;=BA$5,$F280&lt;=BA$6),IF(AND($G280&gt;=BA$5,$G280&lt;=BA$6),5,IF($L280=1,2,1)),IF(AND($G280&gt;=BA$5,$G280&lt;=BA$6),IF($M280&gt;0,4,3),0)),IF(AND($D280&lt;=BA$6,$E280&gt;=BA$5),60,0)))</f>
        <v/>
      </c>
      <c r="BB280" s="80" t="str">
        <f>IF(OR($A280="",NOT(ISNUMBER($G280))),"",IF(AND($F280&lt;=BB$6,$G280&gt;=BB$5),IF(BB$5&gt;$N280,5,$K280)*10+IF(AND($F280&gt;=BB$5,$F280&lt;=BB$6),IF(AND($G280&gt;=BB$5,$G280&lt;=BB$6),5,IF($L280=1,2,1)),IF(AND($G280&gt;=BB$5,$G280&lt;=BB$6),IF($M280&gt;0,4,3),0)),IF(AND($D280&lt;=BB$6,$E280&gt;=BB$5),60,0)))</f>
        <v/>
      </c>
      <c r="BC280" s="80" t="str">
        <f>IF(OR($A280="",NOT(ISNUMBER($G280))),"",IF(AND($F280&lt;=BC$6,$G280&gt;=BC$5),IF(BC$5&gt;$N280,5,$K280)*10+IF(AND($F280&gt;=BC$5,$F280&lt;=BC$6),IF(AND($G280&gt;=BC$5,$G280&lt;=BC$6),5,IF($L280=1,2,1)),IF(AND($G280&gt;=BC$5,$G280&lt;=BC$6),IF($M280&gt;0,4,3),0)),IF(AND($D280&lt;=BC$6,$E280&gt;=BC$5),60,0)))</f>
        <v/>
      </c>
      <c r="BD280" s="80" t="str">
        <f>IF(OR($A280="",NOT(ISNUMBER($G280))),"",IF(AND($F280&lt;=BD$6,$G280&gt;=BD$5),IF(BD$5&gt;$N280,5,$K280)*10+IF(AND($F280&gt;=BD$5,$F280&lt;=BD$6),IF(AND($G280&gt;=BD$5,$G280&lt;=BD$6),5,IF($L280=1,2,1)),IF(AND($G280&gt;=BD$5,$G280&lt;=BD$6),IF($M280&gt;0,4,3),0)),IF(AND($D280&lt;=BD$6,$E280&gt;=BD$5),60,0)))</f>
        <v/>
      </c>
      <c r="BE280" s="80" t="str">
        <f>IF(OR($A280="",NOT(ISNUMBER($G280))),"",IF(AND($F280&lt;=BE$6,$G280&gt;=BE$5),IF(BE$5&gt;$N280,5,$K280)*10+IF(AND($F280&gt;=BE$5,$F280&lt;=BE$6),IF(AND($G280&gt;=BE$5,$G280&lt;=BE$6),5,IF($L280=1,2,1)),IF(AND($G280&gt;=BE$5,$G280&lt;=BE$6),IF($M280&gt;0,4,3),0)),IF(AND($D280&lt;=BE$6,$E280&gt;=BE$5),60,0)))</f>
        <v/>
      </c>
      <c r="BF280" s="80" t="str">
        <f>IF(OR($A280="",NOT(ISNUMBER($G280))),"",IF(AND($F280&lt;=BF$6,$G280&gt;=BF$5),IF(BF$5&gt;$N280,5,$K280)*10+IF(AND($F280&gt;=BF$5,$F280&lt;=BF$6),IF(AND($G280&gt;=BF$5,$G280&lt;=BF$6),5,IF($L280=1,2,1)),IF(AND($G280&gt;=BF$5,$G280&lt;=BF$6),IF($M280&gt;0,4,3),0)),IF(AND($D280&lt;=BF$6,$E280&gt;=BF$5),60,0)))</f>
        <v/>
      </c>
      <c r="BG280" s="80" t="str">
        <f>IF(OR($A280="",NOT(ISNUMBER($G280))),"",IF(AND($F280&lt;=BG$6,$G280&gt;=BG$5),IF(BG$5&gt;$N280,5,$K280)*10+IF(AND($F280&gt;=BG$5,$F280&lt;=BG$6),IF(AND($G280&gt;=BG$5,$G280&lt;=BG$6),5,IF($L280=1,2,1)),IF(AND($G280&gt;=BG$5,$G280&lt;=BG$6),IF($M280&gt;0,4,3),0)),IF(AND($D280&lt;=BG$6,$E280&gt;=BG$5),60,0)))</f>
        <v/>
      </c>
      <c r="BH280" s="80" t="str">
        <f>IF(OR($A280="",NOT(ISNUMBER($G280))),"",IF(AND($F280&lt;=BH$6,$G280&gt;=BH$5),IF(BH$5&gt;$N280,5,$K280)*10+IF(AND($F280&gt;=BH$5,$F280&lt;=BH$6),IF(AND($G280&gt;=BH$5,$G280&lt;=BH$6),5,IF($L280=1,2,1)),IF(AND($G280&gt;=BH$5,$G280&lt;=BH$6),IF($M280&gt;0,4,3),0)),IF(AND($D280&lt;=BH$6,$E280&gt;=BH$5),60,0)))</f>
        <v/>
      </c>
      <c r="BI280" s="80" t="str">
        <f>IF(OR($A280="",NOT(ISNUMBER($G280))),"",IF(AND($F280&lt;=BI$6,$G280&gt;=BI$5),IF(BI$5&gt;$N280,5,$K280)*10+IF(AND($F280&gt;=BI$5,$F280&lt;=BI$6),IF(AND($G280&gt;=BI$5,$G280&lt;=BI$6),5,IF($L280=1,2,1)),IF(AND($G280&gt;=BI$5,$G280&lt;=BI$6),IF($M280&gt;0,4,3),0)),IF(AND($D280&lt;=BI$6,$E280&gt;=BI$5),60,0)))</f>
        <v/>
      </c>
      <c r="BJ280" s="80" t="str">
        <f>IF(OR($A280="",NOT(ISNUMBER($G280))),"",IF(AND($F280&lt;=BJ$6,$G280&gt;=BJ$5),IF(BJ$5&gt;$N280,5,$K280)*10+IF(AND($F280&gt;=BJ$5,$F280&lt;=BJ$6),IF(AND($G280&gt;=BJ$5,$G280&lt;=BJ$6),5,IF($L280=1,2,1)),IF(AND($G280&gt;=BJ$5,$G280&lt;=BJ$6),IF($M280&gt;0,4,3),0)),IF(AND($D280&lt;=BJ$6,$E280&gt;=BJ$5),60,0)))</f>
        <v/>
      </c>
      <c r="BK280" s="80" t="str">
        <f>IF(OR($A280="",NOT(ISNUMBER($G280))),"",IF(AND($F280&lt;=BK$6,$G280&gt;=BK$5),IF(BK$5&gt;$N280,5,$K280)*10+IF(AND($F280&gt;=BK$5,$F280&lt;=BK$6),IF(AND($G280&gt;=BK$5,$G280&lt;=BK$6),5,IF($L280=1,2,1)),IF(AND($G280&gt;=BK$5,$G280&lt;=BK$6),IF($M280&gt;0,4,3),0)),IF(AND($D280&lt;=BK$6,$E280&gt;=BK$5),60,0)))</f>
        <v/>
      </c>
      <c r="BL280" s="80" t="str">
        <f>IF(OR($A280="",NOT(ISNUMBER($G280))),"",IF(AND($F280&lt;=BL$6,$G280&gt;=BL$5),IF(BL$5&gt;$N280,5,$K280)*10+IF(AND($F280&gt;=BL$5,$F280&lt;=BL$6),IF(AND($G280&gt;=BL$5,$G280&lt;=BL$6),5,IF($L280=1,2,1)),IF(AND($G280&gt;=BL$5,$G280&lt;=BL$6),IF($M280&gt;0,4,3),0)),IF(AND($D280&lt;=BL$6,$E280&gt;=BL$5),60,0)))</f>
        <v/>
      </c>
      <c r="BM280" s="80" t="str">
        <f>IF(OR($A280="",NOT(ISNUMBER($G280))),"",IF(AND($F280&lt;=BM$6,$G280&gt;=BM$5),IF(BM$5&gt;$N280,5,$K280)*10+IF(AND($F280&gt;=BM$5,$F280&lt;=BM$6),IF(AND($G280&gt;=BM$5,$G280&lt;=BM$6),5,IF($L280=1,2,1)),IF(AND($G280&gt;=BM$5,$G280&lt;=BM$6),IF($M280&gt;0,4,3),0)),IF(AND($D280&lt;=BM$6,$E280&gt;=BM$5),60,0)))</f>
        <v/>
      </c>
      <c r="BN280" s="80" t="str">
        <f>IF(OR($A280="",NOT(ISNUMBER($G280))),"",IF(AND($F280&lt;=BN$6,$G280&gt;=BN$5),IF(BN$5&gt;$N280,5,$K280)*10+IF(AND($F280&gt;=BN$5,$F280&lt;=BN$6),IF(AND($G280&gt;=BN$5,$G280&lt;=BN$6),5,IF($L280=1,2,1)),IF(AND($G280&gt;=BN$5,$G280&lt;=BN$6),IF($M280&gt;0,4,3),0)),IF(AND($D280&lt;=BN$6,$E280&gt;=BN$5),60,0)))</f>
        <v/>
      </c>
      <c r="BO280" s="80" t="str">
        <f>IF(OR($A280="",NOT(ISNUMBER($G280))),"",IF(AND($F280&lt;=BO$6,$G280&gt;=BO$5),IF(BO$5&gt;$N280,5,$K280)*10+IF(AND($F280&gt;=BO$5,$F280&lt;=BO$6),IF(AND($G280&gt;=BO$5,$G280&lt;=BO$6),5,IF($L280=1,2,1)),IF(AND($G280&gt;=BO$5,$G280&lt;=BO$6),IF($M280&gt;0,4,3),0)),IF(AND($D280&lt;=BO$6,$E280&gt;=BO$5),60,0)))</f>
        <v/>
      </c>
      <c r="BP280" s="80" t="str">
        <f>IF(OR($A280="",NOT(ISNUMBER($G280))),"",IF(AND($F280&lt;=BP$6,$G280&gt;=BP$5),IF(BP$5&gt;$N280,5,$K280)*10+IF(AND($F280&gt;=BP$5,$F280&lt;=BP$6),IF(AND($G280&gt;=BP$5,$G280&lt;=BP$6),5,IF($L280=1,2,1)),IF(AND($G280&gt;=BP$5,$G280&lt;=BP$6),IF($M280&gt;0,4,3),0)),IF(AND($D280&lt;=BP$6,$E280&gt;=BP$5),60,0)))</f>
        <v/>
      </c>
      <c r="BQ280" s="80" t="str">
        <f>IF(OR($A280="",NOT(ISNUMBER($G280))),"",IF(AND($F280&lt;=BQ$6,$G280&gt;=BQ$5),IF(BQ$5&gt;$N280,5,$K280)*10+IF(AND($F280&gt;=BQ$5,$F280&lt;=BQ$6),IF(AND($G280&gt;=BQ$5,$G280&lt;=BQ$6),5,IF($L280=1,2,1)),IF(AND($G280&gt;=BQ$5,$G280&lt;=BQ$6),IF($M280&gt;0,4,3),0)),IF(AND($D280&lt;=BQ$6,$E280&gt;=BQ$5),60,0)))</f>
        <v/>
      </c>
      <c r="BR280" s="80" t="str">
        <f>IF(OR($A280="",NOT(ISNUMBER($G280))),"",IF(AND($F280&lt;=BR$6,$G280&gt;=BR$5),IF(BR$5&gt;$N280,5,$K280)*10+IF(AND($F280&gt;=BR$5,$F280&lt;=BR$6),IF(AND($G280&gt;=BR$5,$G280&lt;=BR$6),5,IF($L280=1,2,1)),IF(AND($G280&gt;=BR$5,$G280&lt;=BR$6),IF($M280&gt;0,4,3),0)),IF(AND($D280&lt;=BR$6,$E280&gt;=BR$5),60,0)))</f>
        <v/>
      </c>
      <c r="BS280" s="80" t="str">
        <f>IF(OR($A280="",NOT(ISNUMBER($G280))),"",IF(AND($F280&lt;=BS$6,$G280&gt;=BS$5),IF(BS$5&gt;$N280,5,$K280)*10+IF(AND($F280&gt;=BS$5,$F280&lt;=BS$6),IF(AND($G280&gt;=BS$5,$G280&lt;=BS$6),5,IF($L280=1,2,1)),IF(AND($G280&gt;=BS$5,$G280&lt;=BS$6),IF($M280&gt;0,4,3),0)),IF(AND($D280&lt;=BS$6,$E280&gt;=BS$5),60,0)))</f>
        <v/>
      </c>
      <c r="BT280" s="80" t="str">
        <f>IF(OR($A280="",NOT(ISNUMBER($G280))),"",IF(AND($F280&lt;=BT$6,$G280&gt;=BT$5),IF(BT$5&gt;$N280,5,$K280)*10+IF(AND($F280&gt;=BT$5,$F280&lt;=BT$6),IF(AND($G280&gt;=BT$5,$G280&lt;=BT$6),5,IF($L280=1,2,1)),IF(AND($G280&gt;=BT$5,$G280&lt;=BT$6),IF($M280&gt;0,4,3),0)),IF(AND($D280&lt;=BT$6,$E280&gt;=BT$5),60,0)))</f>
        <v/>
      </c>
      <c r="BU280" s="80" t="str">
        <f>IF(OR($A280="",NOT(ISNUMBER($G280))),"",IF(AND($F280&lt;=BU$6,$G280&gt;=BU$5),IF(BU$5&gt;$N280,5,$K280)*10+IF(AND($F280&gt;=BU$5,$F280&lt;=BU$6),IF(AND($G280&gt;=BU$5,$G280&lt;=BU$6),5,IF($L280=1,2,1)),IF(AND($G280&gt;=BU$5,$G280&lt;=BU$6),IF($M280&gt;0,4,3),0)),IF(AND($D280&lt;=BU$6,$E280&gt;=BU$5),60,0)))</f>
        <v/>
      </c>
      <c r="BV280" s="80" t="str">
        <f>IF(OR($A280="",NOT(ISNUMBER($G280))),"",IF(AND($F280&lt;=BV$6,$G280&gt;=BV$5),IF(BV$5&gt;$N280,5,$K280)*10+IF(AND($F280&gt;=BV$5,$F280&lt;=BV$6),IF(AND($G280&gt;=BV$5,$G280&lt;=BV$6),5,IF($L280=1,2,1)),IF(AND($G280&gt;=BV$5,$G280&lt;=BV$6),IF($M280&gt;0,4,3),0)),IF(AND($D280&lt;=BV$6,$E280&gt;=BV$5),60,0)))</f>
        <v/>
      </c>
      <c r="BW280" s="80" t="str">
        <f>IF(OR($A280="",NOT(ISNUMBER($G280))),"",IF(AND($F280&lt;=BW$6,$G280&gt;=BW$5),IF(BW$5&gt;$N280,5,$K280)*10+IF(AND($F280&gt;=BW$5,$F280&lt;=BW$6),IF(AND($G280&gt;=BW$5,$G280&lt;=BW$6),5,IF($L280=1,2,1)),IF(AND($G280&gt;=BW$5,$G280&lt;=BW$6),IF($M280&gt;0,4,3),0)),IF(AND($D280&lt;=BW$6,$E280&gt;=BW$5),60,0)))</f>
        <v/>
      </c>
      <c r="BX280" s="80" t="str">
        <f>IF(OR($A280="",NOT(ISNUMBER($G280))),"",IF(AND($F280&lt;=BX$6,$G280&gt;=BX$5),IF(BX$5&gt;$N280,5,$K280)*10+IF(AND($F280&gt;=BX$5,$F280&lt;=BX$6),IF(AND($G280&gt;=BX$5,$G280&lt;=BX$6),5,IF($L280=1,2,1)),IF(AND($G280&gt;=BX$5,$G280&lt;=BX$6),IF($M280&gt;0,4,3),0)),IF(AND($D280&lt;=BX$6,$E280&gt;=BX$5),60,0)))</f>
        <v/>
      </c>
      <c r="BY280" s="80" t="str">
        <f>IF(OR($A280="",NOT(ISNUMBER($G280))),"",IF(AND($F280&lt;=BY$6,$G280&gt;=BY$5),IF(BY$5&gt;$N280,5,$K280)*10+IF(AND($F280&gt;=BY$5,$F280&lt;=BY$6),IF(AND($G280&gt;=BY$5,$G280&lt;=BY$6),5,IF($L280=1,2,1)),IF(AND($G280&gt;=BY$5,$G280&lt;=BY$6),IF($M280&gt;0,4,3),0)),IF(AND($D280&lt;=BY$6,$E280&gt;=BY$5),60,0)))</f>
        <v/>
      </c>
      <c r="BZ280" s="80" t="str">
        <f>IF(OR($A280="",NOT(ISNUMBER($G280))),"",IF(AND($F280&lt;=BZ$6,$G280&gt;=BZ$5),IF(BZ$5&gt;$N280,5,$K280)*10+IF(AND($F280&gt;=BZ$5,$F280&lt;=BZ$6),IF(AND($G280&gt;=BZ$5,$G280&lt;=BZ$6),5,IF($L280=1,2,1)),IF(AND($G280&gt;=BZ$5,$G280&lt;=BZ$6),IF($M280&gt;0,4,3),0)),IF(AND($D280&lt;=BZ$6,$E280&gt;=BZ$5),60,0)))</f>
        <v/>
      </c>
      <c r="CA280" s="80" t="str">
        <f>IF(OR($A280="",NOT(ISNUMBER($G280))),"",IF(AND($F280&lt;=CA$6,$G280&gt;=CA$5),IF(CA$5&gt;$N280,5,$K280)*10+IF(AND($F280&gt;=CA$5,$F280&lt;=CA$6),IF(AND($G280&gt;=CA$5,$G280&lt;=CA$6),5,IF($L280=1,2,1)),IF(AND($G280&gt;=CA$5,$G280&lt;=CA$6),IF($M280&gt;0,4,3),0)),IF(AND($D280&lt;=CA$6,$E280&gt;=CA$5),60,0)))</f>
        <v/>
      </c>
      <c r="CB280" s="80" t="str">
        <f>IF(OR($A280="",NOT(ISNUMBER($G280))),"",IF(AND($F280&lt;=CB$6,$G280&gt;=CB$5),IF(CB$5&gt;$N280,5,$K280)*10+IF(AND($F280&gt;=CB$5,$F280&lt;=CB$6),IF(AND($G280&gt;=CB$5,$G280&lt;=CB$6),5,IF($L280=1,2,1)),IF(AND($G280&gt;=CB$5,$G280&lt;=CB$6),IF($M280&gt;0,4,3),0)),IF(AND($D280&lt;=CB$6,$E280&gt;=CB$5),60,0)))</f>
        <v/>
      </c>
      <c r="CC280" s="80" t="str">
        <f>IF(OR($A280="",NOT(ISNUMBER($G280))),"",IF(AND($F280&lt;=CC$6,$G280&gt;=CC$5),IF(CC$5&gt;$N280,5,$K280)*10+IF(AND($F280&gt;=CC$5,$F280&lt;=CC$6),IF(AND($G280&gt;=CC$5,$G280&lt;=CC$6),5,IF($L280=1,2,1)),IF(AND($G280&gt;=CC$5,$G280&lt;=CC$6),IF($M280&gt;0,4,3),0)),IF(AND($D280&lt;=CC$6,$E280&gt;=CC$5),60,0)))</f>
        <v/>
      </c>
      <c r="CD280" s="80" t="str">
        <f>IF(OR($A280="",NOT(ISNUMBER($G280))),"",IF(AND($F280&lt;=CD$6,$G280&gt;=CD$5),IF(CD$5&gt;$N280,5,$K280)*10+IF(AND($F280&gt;=CD$5,$F280&lt;=CD$6),IF(AND($G280&gt;=CD$5,$G280&lt;=CD$6),5,IF($L280=1,2,1)),IF(AND($G280&gt;=CD$5,$G280&lt;=CD$6),IF($M280&gt;0,4,3),0)),IF(AND($D280&lt;=CD$6,$E280&gt;=CD$5),60,0)))</f>
        <v/>
      </c>
      <c r="CE280" s="80" t="str">
        <f>IF(OR($A280="",NOT(ISNUMBER($G280))),"",IF(AND($F280&lt;=CE$6,$G280&gt;=CE$5),IF(CE$5&gt;$N280,5,$K280)*10+IF(AND($F280&gt;=CE$5,$F280&lt;=CE$6),IF(AND($G280&gt;=CE$5,$G280&lt;=CE$6),5,IF($L280=1,2,1)),IF(AND($G280&gt;=CE$5,$G280&lt;=CE$6),IF($M280&gt;0,4,3),0)),IF(AND($D280&lt;=CE$6,$E280&gt;=CE$5),60,0)))</f>
        <v/>
      </c>
      <c r="CF280" s="80" t="str">
        <f>IF(OR($A280="",NOT(ISNUMBER($G280))),"",IF(AND($F280&lt;=CF$6,$G280&gt;=CF$5),IF(CF$5&gt;$N280,5,$K280)*10+IF(AND($F280&gt;=CF$5,$F280&lt;=CF$6),IF(AND($G280&gt;=CF$5,$G280&lt;=CF$6),5,IF($L280=1,2,1)),IF(AND($G280&gt;=CF$5,$G280&lt;=CF$6),IF($M280&gt;0,4,3),0)),IF(AND($D280&lt;=CF$6,$E280&gt;=CF$5),60,0)))</f>
        <v/>
      </c>
      <c r="CG280" s="80" t="str">
        <f>IF(OR($A280="",NOT(ISNUMBER($G280))),"",IF(AND($F280&lt;=CG$6,$G280&gt;=CG$5),IF(CG$5&gt;$N280,5,$K280)*10+IF(AND($F280&gt;=CG$5,$F280&lt;=CG$6),IF(AND($G280&gt;=CG$5,$G280&lt;=CG$6),5,IF($L280=1,2,1)),IF(AND($G280&gt;=CG$5,$G280&lt;=CG$6),IF($M280&gt;0,4,3),0)),IF(AND($D280&lt;=CG$6,$E280&gt;=CG$5),60,0)))</f>
        <v/>
      </c>
      <c r="CH280" s="80" t="str">
        <f>IF(OR($A280="",NOT(ISNUMBER($G280))),"",IF(AND($F280&lt;=CH$6,$G280&gt;=CH$5),IF(CH$5&gt;$N280,5,$K280)*10+IF(AND($F280&gt;=CH$5,$F280&lt;=CH$6),IF(AND($G280&gt;=CH$5,$G280&lt;=CH$6),5,IF($L280=1,2,1)),IF(AND($G280&gt;=CH$5,$G280&lt;=CH$6),IF($M280&gt;0,4,3),0)),IF(AND($D280&lt;=CH$6,$E280&gt;=CH$5),60,0)))</f>
        <v/>
      </c>
      <c r="CI280" s="80" t="str">
        <f>IF(OR($A280="",NOT(ISNUMBER($G280))),"",IF(AND($F280&lt;=CI$6,$G280&gt;=CI$5),IF(CI$5&gt;$N280,5,$K280)*10+IF(AND($F280&gt;=CI$5,$F280&lt;=CI$6),IF(AND($G280&gt;=CI$5,$G280&lt;=CI$6),5,IF($L280=1,2,1)),IF(AND($G280&gt;=CI$5,$G280&lt;=CI$6),IF($M280&gt;0,4,3),0)),IF(AND($D280&lt;=CI$6,$E280&gt;=CI$5),60,0)))</f>
        <v/>
      </c>
      <c r="CJ280" s="80" t="str">
        <f>IF(OR($A280="",NOT(ISNUMBER($G280))),"",IF(AND($F280&lt;=CJ$6,$G280&gt;=CJ$5),IF(CJ$5&gt;$N280,5,$K280)*10+IF(AND($F280&gt;=CJ$5,$F280&lt;=CJ$6),IF(AND($G280&gt;=CJ$5,$G280&lt;=CJ$6),5,IF($L280=1,2,1)),IF(AND($G280&gt;=CJ$5,$G280&lt;=CJ$6),IF($M280&gt;0,4,3),0)),IF(AND($D280&lt;=CJ$6,$E280&gt;=CJ$5),60,0)))</f>
        <v/>
      </c>
      <c r="CK280" s="80" t="str">
        <f>IF(OR($A280="",NOT(ISNUMBER($G280))),"",IF(AND($F280&lt;=CK$6,$G280&gt;=CK$5),IF(CK$5&gt;$N280,5,$K280)*10+IF(AND($F280&gt;=CK$5,$F280&lt;=CK$6),IF(AND($G280&gt;=CK$5,$G280&lt;=CK$6),5,IF($L280=1,2,1)),IF(AND($G280&gt;=CK$5,$G280&lt;=CK$6),IF($M280&gt;0,4,3),0)),IF(AND($D280&lt;=CK$6,$E280&gt;=CK$5),60,0)))</f>
        <v/>
      </c>
      <c r="CL280" s="80" t="str">
        <f>IF(OR($A280="",NOT(ISNUMBER($G280))),"",IF(AND($F280&lt;=CL$6,$G280&gt;=CL$5),IF(CL$5&gt;$N280,5,$K280)*10+IF(AND($F280&gt;=CL$5,$F280&lt;=CL$6),IF(AND($G280&gt;=CL$5,$G280&lt;=CL$6),5,IF($L280=1,2,1)),IF(AND($G280&gt;=CL$5,$G280&lt;=CL$6),IF($M280&gt;0,4,3),0)),IF(AND($D280&lt;=CL$6,$E280&gt;=CL$5),60,0)))</f>
        <v/>
      </c>
      <c r="CM280" s="80" t="str">
        <f>IF(OR($A280="",NOT(ISNUMBER($G280))),"",IF(AND($F280&lt;=CM$6,$G280&gt;=CM$5),IF(CM$5&gt;$N280,5,$K280)*10+IF(AND($F280&gt;=CM$5,$F280&lt;=CM$6),IF(AND($G280&gt;=CM$5,$G280&lt;=CM$6),5,IF($L280=1,2,1)),IF(AND($G280&gt;=CM$5,$G280&lt;=CM$6),IF($M280&gt;0,4,3),0)),IF(AND($D280&lt;=CM$6,$E280&gt;=CM$5),60,0)))</f>
        <v/>
      </c>
      <c r="CN280" s="80" t="str">
        <f>IF(OR($A280="",NOT(ISNUMBER($G280))),"",IF(AND($F280&lt;=CN$6,$G280&gt;=CN$5),IF(CN$5&gt;$N280,5,$K280)*10+IF(AND($F280&gt;=CN$5,$F280&lt;=CN$6),IF(AND($G280&gt;=CN$5,$G280&lt;=CN$6),5,IF($L280=1,2,1)),IF(AND($G280&gt;=CN$5,$G280&lt;=CN$6),IF($M280&gt;0,4,3),0)),IF(AND($D280&lt;=CN$6,$E280&gt;=CN$5),60,0)))</f>
        <v/>
      </c>
      <c r="CO280" s="80" t="str">
        <f>IF(OR($A280="",NOT(ISNUMBER($G280))),"",IF(AND($F280&lt;=CO$6,$G280&gt;=CO$5),IF(CO$5&gt;$N280,5,$K280)*10+IF(AND($F280&gt;=CO$5,$F280&lt;=CO$6),IF(AND($G280&gt;=CO$5,$G280&lt;=CO$6),5,IF($L280=1,2,1)),IF(AND($G280&gt;=CO$5,$G280&lt;=CO$6),IF($M280&gt;0,4,3),0)),IF(AND($D280&lt;=CO$6,$E280&gt;=CO$5),60,0)))</f>
        <v/>
      </c>
      <c r="CP280" s="80" t="str">
        <f>IF(OR($A280="",NOT(ISNUMBER($G280))),"",IF(AND($F280&lt;=CP$6,$G280&gt;=CP$5),IF(CP$5&gt;$N280,5,$K280)*10+IF(AND($F280&gt;=CP$5,$F280&lt;=CP$6),IF(AND($G280&gt;=CP$5,$G280&lt;=CP$6),5,IF($L280=1,2,1)),IF(AND($G280&gt;=CP$5,$G280&lt;=CP$6),IF($M280&gt;0,4,3),0)),IF(AND($D280&lt;=CP$6,$E280&gt;=CP$5),60,0)))</f>
        <v/>
      </c>
      <c r="CQ280" s="80" t="str">
        <f>IF(OR($A280="",NOT(ISNUMBER($G280))),"",IF(AND($F280&lt;=CQ$6,$G280&gt;=CQ$5),IF(CQ$5&gt;$N280,5,$K280)*10+IF(AND($F280&gt;=CQ$5,$F280&lt;=CQ$6),IF(AND($G280&gt;=CQ$5,$G280&lt;=CQ$6),5,IF($L280=1,2,1)),IF(AND($G280&gt;=CQ$5,$G280&lt;=CQ$6),IF($M280&gt;0,4,3),0)),IF(AND($D280&lt;=CQ$6,$E280&gt;=CQ$5),60,0)))</f>
        <v/>
      </c>
      <c r="CR280" s="80" t="str">
        <f>IF(OR($A280="",NOT(ISNUMBER($G280))),"",IF(AND($F280&lt;=CR$6,$G280&gt;=CR$5),IF(CR$5&gt;$N280,5,$K280)*10+IF(AND($F280&gt;=CR$5,$F280&lt;=CR$6),IF(AND($G280&gt;=CR$5,$G280&lt;=CR$6),5,IF($L280=1,2,1)),IF(AND($G280&gt;=CR$5,$G280&lt;=CR$6),IF($M280&gt;0,4,3),0)),IF(AND($D280&lt;=CR$6,$E280&gt;=CR$5),60,0)))</f>
        <v/>
      </c>
      <c r="CS280" s="80" t="str">
        <f>IF(OR($A280="",NOT(ISNUMBER($G280))),"",IF(AND($F280&lt;=CS$6,$G280&gt;=CS$5),IF(CS$5&gt;$N280,5,$K280)*10+IF(AND($F280&gt;=CS$5,$F280&lt;=CS$6),IF(AND($G280&gt;=CS$5,$G280&lt;=CS$6),5,IF($L280=1,2,1)),IF(AND($G280&gt;=CS$5,$G280&lt;=CS$6),IF($M280&gt;0,4,3),0)),IF(AND($D280&lt;=CS$6,$E280&gt;=CS$5),60,0)))</f>
        <v/>
      </c>
      <c r="CT280" s="80" t="str">
        <f>IF(OR($A280="",NOT(ISNUMBER($G280))),"",IF(AND($F280&lt;=CT$6,$G280&gt;=CT$5),IF(CT$5&gt;$N280,5,$K280)*10+IF(AND($F280&gt;=CT$5,$F280&lt;=CT$6),IF(AND($G280&gt;=CT$5,$G280&lt;=CT$6),5,IF($L280=1,2,1)),IF(AND($G280&gt;=CT$5,$G280&lt;=CT$6),IF($M280&gt;0,4,3),0)),IF(AND($D280&lt;=CT$6,$E280&gt;=CT$5),60,0)))</f>
        <v/>
      </c>
      <c r="CU280" s="80" t="str">
        <f>IF(OR($A280="",NOT(ISNUMBER($G280))),"",IF(AND($F280&lt;=CU$6,$G280&gt;=CU$5),IF(CU$5&gt;$N280,5,$K280)*10+IF(AND($F280&gt;=CU$5,$F280&lt;=CU$6),IF(AND($G280&gt;=CU$5,$G280&lt;=CU$6),5,IF($L280=1,2,1)),IF(AND($G280&gt;=CU$5,$G280&lt;=CU$6),IF($M280&gt;0,4,3),0)),IF(AND($D280&lt;=CU$6,$E280&gt;=CU$5),60,0)))</f>
        <v/>
      </c>
      <c r="CV280" s="80" t="str">
        <f>IF(OR($A280="",NOT(ISNUMBER($G280))),"",IF(AND($F280&lt;=CV$6,$G280&gt;=CV$5),IF(CV$5&gt;$N280,5,$K280)*10+IF(AND($F280&gt;=CV$5,$F280&lt;=CV$6),IF(AND($G280&gt;=CV$5,$G280&lt;=CV$6),5,IF($L280=1,2,1)),IF(AND($G280&gt;=CV$5,$G280&lt;=CV$6),IF($M280&gt;0,4,3),0)),IF(AND($D280&lt;=CV$6,$E280&gt;=CV$5),60,0)))</f>
        <v/>
      </c>
      <c r="CW280" s="80" t="str">
        <f>IF(OR($A280="",NOT(ISNUMBER($G280))),"",IF(AND($F280&lt;=CW$6,$G280&gt;=CW$5),IF(CW$5&gt;$N280,5,$K280)*10+IF(AND($F280&gt;=CW$5,$F280&lt;=CW$6),IF(AND($G280&gt;=CW$5,$G280&lt;=CW$6),5,IF($L280=1,2,1)),IF(AND($G280&gt;=CW$5,$G280&lt;=CW$6),IF($M280&gt;0,4,3),0)),IF(AND($D280&lt;=CW$6,$E280&gt;=CW$5),60,0)))</f>
        <v/>
      </c>
      <c r="CX280" s="80" t="str">
        <f>IF(OR($A280="",NOT(ISNUMBER($G280))),"",IF(AND($F280&lt;=CX$6,$G280&gt;=CX$5),IF(CX$5&gt;$N280,5,$K280)*10+IF(AND($F280&gt;=CX$5,$F280&lt;=CX$6),IF(AND($G280&gt;=CX$5,$G280&lt;=CX$6),5,IF($L280=1,2,1)),IF(AND($G280&gt;=CX$5,$G280&lt;=CX$6),IF($M280&gt;0,4,3),0)),IF(AND($D280&lt;=CX$6,$E280&gt;=CX$5),60,0)))</f>
        <v/>
      </c>
      <c r="CY280" s="80" t="str">
        <f>IF(OR($A280="",NOT(ISNUMBER($G280))),"",IF(AND($F280&lt;=CY$6,$G280&gt;=CY$5),IF(CY$5&gt;$N280,5,$K280)*10+IF(AND($F280&gt;=CY$5,$F280&lt;=CY$6),IF(AND($G280&gt;=CY$5,$G280&lt;=CY$6),5,IF($L280=1,2,1)),IF(AND($G280&gt;=CY$5,$G280&lt;=CY$6),IF($M280&gt;0,4,3),0)),IF(AND($D280&lt;=CY$6,$E280&gt;=CY$5),60,0)))</f>
        <v/>
      </c>
      <c r="CZ280" s="80" t="str">
        <f>IF(OR($A280="",NOT(ISNUMBER($G280))),"",IF(AND($F280&lt;=CZ$6,$G280&gt;=CZ$5),IF(CZ$5&gt;$N280,5,$K280)*10+IF(AND($F280&gt;=CZ$5,$F280&lt;=CZ$6),IF(AND($G280&gt;=CZ$5,$G280&lt;=CZ$6),5,IF($L280=1,2,1)),IF(AND($G280&gt;=CZ$5,$G280&lt;=CZ$6),IF($M280&gt;0,4,3),0)),IF(AND($D280&lt;=CZ$6,$E280&gt;=CZ$5),60,0)))</f>
        <v/>
      </c>
      <c r="DA280" s="80" t="str">
        <f>IF(OR($A280="",NOT(ISNUMBER($G280))),"",IF(AND($F280&lt;=DA$6,$G280&gt;=DA$5),IF(DA$5&gt;$N280,5,$K280)*10+IF(AND($F280&gt;=DA$5,$F280&lt;=DA$6),IF(AND($G280&gt;=DA$5,$G280&lt;=DA$6),5,IF($L280=1,2,1)),IF(AND($G280&gt;=DA$5,$G280&lt;=DA$6),IF($M280&gt;0,4,3),0)),IF(AND($D280&lt;=DA$6,$E280&gt;=DA$5),60,0)))</f>
        <v/>
      </c>
      <c r="DB280" s="80" t="str">
        <f>IF(OR($A280="",NOT(ISNUMBER($G280))),"",IF(AND($F280&lt;=DB$6,$G280&gt;=DB$5),IF(DB$5&gt;$N280,5,$K280)*10+IF(AND($F280&gt;=DB$5,$F280&lt;=DB$6),IF(AND($G280&gt;=DB$5,$G280&lt;=DB$6),5,IF($L280=1,2,1)),IF(AND($G280&gt;=DB$5,$G280&lt;=DB$6),IF($M280&gt;0,4,3),0)),IF(AND($D280&lt;=DB$6,$E280&gt;=DB$5),60,0)))</f>
        <v/>
      </c>
      <c r="DC280" s="80" t="str">
        <f>IF(OR($A280="",NOT(ISNUMBER($G280))),"",IF(AND($F280&lt;=DC$6,$G280&gt;=DC$5),IF(DC$5&gt;$N280,5,$K280)*10+IF(AND($F280&gt;=DC$5,$F280&lt;=DC$6),IF(AND($G280&gt;=DC$5,$G280&lt;=DC$6),5,IF($L280=1,2,1)),IF(AND($G280&gt;=DC$5,$G280&lt;=DC$6),IF($M280&gt;0,4,3),0)),IF(AND($D280&lt;=DC$6,$E280&gt;=DC$5),60,0)))</f>
        <v/>
      </c>
      <c r="DD280" s="80" t="str">
        <f>IF(OR($A280="",NOT(ISNUMBER($G280))),"",IF(AND($F280&lt;=DD$6,$G280&gt;=DD$5),IF(DD$5&gt;$N280,5,$K280)*10+IF(AND($F280&gt;=DD$5,$F280&lt;=DD$6),IF(AND($G280&gt;=DD$5,$G280&lt;=DD$6),5,IF($L280=1,2,1)),IF(AND($G280&gt;=DD$5,$G280&lt;=DD$6),IF($M280&gt;0,4,3),0)),IF(AND($D280&lt;=DD$6,$E280&gt;=DD$5),60,0)))</f>
        <v/>
      </c>
      <c r="DE280" s="80" t="str">
        <f>IF(OR($A280="",NOT(ISNUMBER($G280))),"",IF(AND($F280&lt;=DE$6,$G280&gt;=DE$5),IF(DE$5&gt;$N280,5,$K280)*10+IF(AND($F280&gt;=DE$5,$F280&lt;=DE$6),IF(AND($G280&gt;=DE$5,$G280&lt;=DE$6),5,IF($L280=1,2,1)),IF(AND($G280&gt;=DE$5,$G280&lt;=DE$6),IF($M280&gt;0,4,3),0)),IF(AND($D280&lt;=DE$6,$E280&gt;=DE$5),60,0)))</f>
        <v/>
      </c>
      <c r="DF280" s="80" t="str">
        <f>IF(OR($A280="",NOT(ISNUMBER($G280))),"",IF(AND($F280&lt;=DF$6,$G280&gt;=DF$5),IF(DF$5&gt;$N280,5,$K280)*10+IF(AND($F280&gt;=DF$5,$F280&lt;=DF$6),IF(AND($G280&gt;=DF$5,$G280&lt;=DF$6),5,IF($L280=1,2,1)),IF(AND($G280&gt;=DF$5,$G280&lt;=DF$6),IF($M280&gt;0,4,3),0)),IF(AND($D280&lt;=DF$6,$E280&gt;=DF$5),60,0)))</f>
        <v/>
      </c>
      <c r="DG280" s="80" t="str">
        <f>IF(OR($A280="",NOT(ISNUMBER($G280))),"",IF(AND($F280&lt;=DG$6,$G280&gt;=DG$5),IF(DG$5&gt;$N280,5,$K280)*10+IF(AND($F280&gt;=DG$5,$F280&lt;=DG$6),IF(AND($G280&gt;=DG$5,$G280&lt;=DG$6),5,IF($L280=1,2,1)),IF(AND($G280&gt;=DG$5,$G280&lt;=DG$6),IF($M280&gt;0,4,3),0)),IF(AND($D280&lt;=DG$6,$E280&gt;=DG$5),60,0)))</f>
        <v/>
      </c>
      <c r="DH280" s="80" t="str">
        <f>IF(OR($A280="",NOT(ISNUMBER($G280))),"",IF(AND($F280&lt;=DH$6,$G280&gt;=DH$5),IF(DH$5&gt;$N280,5,$K280)*10+IF(AND($F280&gt;=DH$5,$F280&lt;=DH$6),IF(AND($G280&gt;=DH$5,$G280&lt;=DH$6),5,IF($L280=1,2,1)),IF(AND($G280&gt;=DH$5,$G280&lt;=DH$6),IF($M280&gt;0,4,3),0)),IF(AND($D280&lt;=DH$6,$E280&gt;=DH$5),60,0)))</f>
        <v/>
      </c>
      <c r="DI280" s="80" t="str">
        <f>IF(OR($A280="",NOT(ISNUMBER($G280))),"",IF(AND($F280&lt;=DI$6,$G280&gt;=DI$5),IF(DI$5&gt;$N280,5,$K280)*10+IF(AND($F280&gt;=DI$5,$F280&lt;=DI$6),IF(AND($G280&gt;=DI$5,$G280&lt;=DI$6),5,IF($L280=1,2,1)),IF(AND($G280&gt;=DI$5,$G280&lt;=DI$6),IF($M280&gt;0,4,3),0)),IF(AND($D280&lt;=DI$6,$E280&gt;=DI$5),60,0)))</f>
        <v/>
      </c>
      <c r="DJ280" s="80" t="str">
        <f>IF(OR($A280="",NOT(ISNUMBER($G280))),"",IF(AND($F280&lt;=DJ$6,$G280&gt;=DJ$5),IF(DJ$5&gt;$N280,5,$K280)*10+IF(AND($F280&gt;=DJ$5,$F280&lt;=DJ$6),IF(AND($G280&gt;=DJ$5,$G280&lt;=DJ$6),5,IF($L280=1,2,1)),IF(AND($G280&gt;=DJ$5,$G280&lt;=DJ$6),IF($M280&gt;0,4,3),0)),IF(AND($D280&lt;=DJ$6,$E280&gt;=DJ$5),60,0)))</f>
        <v/>
      </c>
      <c r="DK280" s="80" t="str">
        <f>IF(OR($A280="",NOT(ISNUMBER($G280))),"",IF(AND($F280&lt;=DK$6,$G280&gt;=DK$5),IF(DK$5&gt;$N280,5,$K280)*10+IF(AND($F280&gt;=DK$5,$F280&lt;=DK$6),IF(AND($G280&gt;=DK$5,$G280&lt;=DK$6),5,IF($L280=1,2,1)),IF(AND($G280&gt;=DK$5,$G280&lt;=DK$6),IF($M280&gt;0,4,3),0)),IF(AND($D280&lt;=DK$6,$E280&gt;=DK$5),60,0)))</f>
        <v/>
      </c>
      <c r="DL280" s="80" t="str">
        <f>IF(OR($A280="",NOT(ISNUMBER($G280))),"",IF(AND($F280&lt;=DL$6,$G280&gt;=DL$5),IF(DL$5&gt;$N280,5,$K280)*10+IF(AND($F280&gt;=DL$5,$F280&lt;=DL$6),IF(AND($G280&gt;=DL$5,$G280&lt;=DL$6),5,IF($L280=1,2,1)),IF(AND($G280&gt;=DL$5,$G280&lt;=DL$6),IF($M280&gt;0,4,3),0)),IF(AND($D280&lt;=DL$6,$E280&gt;=DL$5),60,0)))</f>
        <v/>
      </c>
      <c r="DM280" s="80" t="str">
        <f>IF(OR($A280="",NOT(ISNUMBER($G280))),"",IF(AND($F280&lt;=DM$6,$G280&gt;=DM$5),IF(DM$5&gt;$N280,5,$K280)*10+IF(AND($F280&gt;=DM$5,$F280&lt;=DM$6),IF(AND($G280&gt;=DM$5,$G280&lt;=DM$6),5,IF($L280=1,2,1)),IF(AND($G280&gt;=DM$5,$G280&lt;=DM$6),IF($M280&gt;0,4,3),0)),IF(AND($D280&lt;=DM$6,$E280&gt;=DM$5),60,0)))</f>
        <v/>
      </c>
      <c r="DN280" s="80" t="str">
        <f>IF(OR($A280="",NOT(ISNUMBER($G280))),"",IF(AND($F280&lt;=DN$6,$G280&gt;=DN$5),IF(DN$5&gt;$N280,5,$K280)*10+IF(AND($F280&gt;=DN$5,$F280&lt;=DN$6),IF(AND($G280&gt;=DN$5,$G280&lt;=DN$6),5,IF($L280=1,2,1)),IF(AND($G280&gt;=DN$5,$G280&lt;=DN$6),IF($M280&gt;0,4,3),0)),IF(AND($D280&lt;=DN$6,$E280&gt;=DN$5),60,0)))</f>
        <v/>
      </c>
      <c r="DO280" s="80" t="str">
        <f>IF(OR($A280="",NOT(ISNUMBER($G280))),"",IF(AND($F280&lt;=DO$6,$G280&gt;=DO$5),IF(DO$5&gt;$N280,5,$K280)*10+IF(AND($F280&gt;=DO$5,$F280&lt;=DO$6),IF(AND($G280&gt;=DO$5,$G280&lt;=DO$6),5,IF($L280=1,2,1)),IF(AND($G280&gt;=DO$5,$G280&lt;=DO$6),IF($M280&gt;0,4,3),0)),IF(AND($D280&lt;=DO$6,$E280&gt;=DO$5),60,0)))</f>
        <v/>
      </c>
      <c r="DP280" s="80" t="str">
        <f>IF(OR($A280="",NOT(ISNUMBER($G280))),"",IF(AND($F280&lt;=DP$6,$G280&gt;=DP$5),IF(DP$5&gt;$N280,5,$K280)*10+IF(AND($F280&gt;=DP$5,$F280&lt;=DP$6),IF(AND($G280&gt;=DP$5,$G280&lt;=DP$6),5,IF($L280=1,2,1)),IF(AND($G280&gt;=DP$5,$G280&lt;=DP$6),IF($M280&gt;0,4,3),0)),IF(AND($D280&lt;=DP$6,$E280&gt;=DP$5),60,0)))</f>
        <v/>
      </c>
      <c r="DQ280" s="80" t="str">
        <f>IF(OR($A280="",NOT(ISNUMBER($G280))),"",IF(AND($F280&lt;=DQ$6,$G280&gt;=DQ$5),IF(DQ$5&gt;$N280,5,$K280)*10+IF(AND($F280&gt;=DQ$5,$F280&lt;=DQ$6),IF(AND($G280&gt;=DQ$5,$G280&lt;=DQ$6),5,IF($L280=1,2,1)),IF(AND($G280&gt;=DQ$5,$G280&lt;=DQ$6),IF($M280&gt;0,4,3),0)),IF(AND($D280&lt;=DQ$6,$E280&gt;=DQ$5),60,0)))</f>
        <v/>
      </c>
      <c r="DR280" s="80" t="str">
        <f>IF(OR($A280="",NOT(ISNUMBER($G280))),"",IF(AND($F280&lt;=DR$6,$G280&gt;=DR$5),IF(DR$5&gt;$N280,5,$K280)*10+IF(AND($F280&gt;=DR$5,$F280&lt;=DR$6),IF(AND($G280&gt;=DR$5,$G280&lt;=DR$6),5,IF($L280=1,2,1)),IF(AND($G280&gt;=DR$5,$G280&lt;=DR$6),IF($M280&gt;0,4,3),0)),IF(AND($D280&lt;=DR$6,$E280&gt;=DR$5),60,0)))</f>
        <v/>
      </c>
      <c r="DS280" s="80" t="str">
        <f>IF(OR($A280="",NOT(ISNUMBER($G280))),"",IF(AND($F280&lt;=DS$6,$G280&gt;=DS$5),IF(DS$5&gt;$N280,5,$K280)*10+IF(AND($F280&gt;=DS$5,$F280&lt;=DS$6),IF(AND($G280&gt;=DS$5,$G280&lt;=DS$6),5,IF($L280=1,2,1)),IF(AND($G280&gt;=DS$5,$G280&lt;=DS$6),IF($M280&gt;0,4,3),0)),IF(AND($D280&lt;=DS$6,$E280&gt;=DS$5),60,0)))</f>
        <v/>
      </c>
      <c r="DT280" s="80" t="str">
        <f>IF(OR($A280="",NOT(ISNUMBER($G280))),"",IF(AND($F280&lt;=DT$6,$G280&gt;=DT$5),IF(DT$5&gt;$N280,5,$K280)*10+IF(AND($F280&gt;=DT$5,$F280&lt;=DT$6),IF(AND($G280&gt;=DT$5,$G280&lt;=DT$6),5,IF($L280=1,2,1)),IF(AND($G280&gt;=DT$5,$G280&lt;=DT$6),IF($M280&gt;0,4,3),0)),IF(AND($D280&lt;=DT$6,$E280&gt;=DT$5),60,0)))</f>
        <v/>
      </c>
      <c r="DU280" s="80" t="str">
        <f>IF(OR($A280="",NOT(ISNUMBER($G280))),"",IF(AND($F280&lt;=DU$6,$G280&gt;=DU$5),IF(DU$5&gt;$N280,5,$K280)*10+IF(AND($F280&gt;=DU$5,$F280&lt;=DU$6),IF(AND($G280&gt;=DU$5,$G280&lt;=DU$6),5,IF($L280=1,2,1)),IF(AND($G280&gt;=DU$5,$G280&lt;=DU$6),IF($M280&gt;0,4,3),0)),IF(AND($D280&lt;=DU$6,$E280&gt;=DU$5),60,0)))</f>
        <v/>
      </c>
      <c r="DV280" s="80" t="str">
        <f>IF(OR($A280="",NOT(ISNUMBER($G280))),"",IF(AND($F280&lt;=DV$6,$G280&gt;=DV$5),IF(DV$5&gt;$N280,5,$K280)*10+IF(AND($F280&gt;=DV$5,$F280&lt;=DV$6),IF(AND($G280&gt;=DV$5,$G280&lt;=DV$6),5,IF($L280=1,2,1)),IF(AND($G280&gt;=DV$5,$G280&lt;=DV$6),IF($M280&gt;0,4,3),0)),IF(AND($D280&lt;=DV$6,$E280&gt;=DV$5),60,0)))</f>
        <v/>
      </c>
      <c r="DW280" s="80" t="str">
        <f>IF(OR($A280="",NOT(ISNUMBER($G280))),"",IF(AND($F280&lt;=DW$6,$G280&gt;=DW$5),IF(DW$5&gt;$N280,5,$K280)*10+IF(AND($F280&gt;=DW$5,$F280&lt;=DW$6),IF(AND($G280&gt;=DW$5,$G280&lt;=DW$6),5,IF($L280=1,2,1)),IF(AND($G280&gt;=DW$5,$G280&lt;=DW$6),IF($M280&gt;0,4,3),0)),IF(AND($D280&lt;=DW$6,$E280&gt;=DW$5),60,0)))</f>
        <v/>
      </c>
      <c r="DX280" s="80" t="str">
        <f>IF(OR($A280="",NOT(ISNUMBER($G280))),"",IF(AND($F280&lt;=DX$6,$G280&gt;=DX$5),IF(DX$5&gt;$N280,5,$K280)*10+IF(AND($F280&gt;=DX$5,$F280&lt;=DX$6),IF(AND($G280&gt;=DX$5,$G280&lt;=DX$6),5,IF($L280=1,2,1)),IF(AND($G280&gt;=DX$5,$G280&lt;=DX$6),IF($M280&gt;0,4,3),0)),IF(AND($D280&lt;=DX$6,$E280&gt;=DX$5),60,0)))</f>
        <v/>
      </c>
      <c r="DY280" s="80" t="str">
        <f>IF(OR($A280="",NOT(ISNUMBER($G280))),"",IF(AND($F280&lt;=DY$6,$G280&gt;=DY$5),IF(DY$5&gt;$N280,5,$K280)*10+IF(AND($F280&gt;=DY$5,$F280&lt;=DY$6),IF(AND($G280&gt;=DY$5,$G280&lt;=DY$6),5,IF($L280=1,2,1)),IF(AND($G280&gt;=DY$5,$G280&lt;=DY$6),IF($M280&gt;0,4,3),0)),IF(AND($D280&lt;=DY$6,$E280&gt;=DY$5),60,0)))</f>
        <v/>
      </c>
      <c r="DZ280" s="80" t="str">
        <f>IF(OR($A280="",NOT(ISNUMBER($G280))),"",IF(AND($F280&lt;=DZ$6,$G280&gt;=DZ$5),IF(DZ$5&gt;$N280,5,$K280)*10+IF(AND($F280&gt;=DZ$5,$F280&lt;=DZ$6),IF(AND($G280&gt;=DZ$5,$G280&lt;=DZ$6),5,IF($L280=1,2,1)),IF(AND($G280&gt;=DZ$5,$G280&lt;=DZ$6),IF($M280&gt;0,4,3),0)),IF(AND($D280&lt;=DZ$6,$E280&gt;=DZ$5),60,0)))</f>
        <v/>
      </c>
      <c r="EA280" s="80" t="str">
        <f>IF(OR($A280="",NOT(ISNUMBER($G280))),"",IF(AND($F280&lt;=EA$6,$G280&gt;=EA$5),IF(EA$5&gt;$N280,5,$K280)*10+IF(AND($F280&gt;=EA$5,$F280&lt;=EA$6),IF(AND($G280&gt;=EA$5,$G280&lt;=EA$6),5,IF($L280=1,2,1)),IF(AND($G280&gt;=EA$5,$G280&lt;=EA$6),IF($M280&gt;0,4,3),0)),IF(AND($D280&lt;=EA$6,$E280&gt;=EA$5),60,0)))</f>
        <v/>
      </c>
      <c r="EB280" s="80" t="str">
        <f>IF(OR($A280="",NOT(ISNUMBER($G280))),"",IF(AND($F280&lt;=EB$6,$G280&gt;=EB$5),IF(EB$5&gt;$N280,5,$K280)*10+IF(AND($F280&gt;=EB$5,$F280&lt;=EB$6),IF(AND($G280&gt;=EB$5,$G280&lt;=EB$6),5,IF($L280=1,2,1)),IF(AND($G280&gt;=EB$5,$G280&lt;=EB$6),IF($M280&gt;0,4,3),0)),IF(AND($D280&lt;=EB$6,$E280&gt;=EB$5),60,0)))</f>
        <v/>
      </c>
      <c r="EC280" s="80" t="str">
        <f>IF(OR($A280="",NOT(ISNUMBER($G280))),"",IF(AND($F280&lt;=EC$6,$G280&gt;=EC$5),IF(EC$5&gt;$N280,5,$K280)*10+IF(AND($F280&gt;=EC$5,$F280&lt;=EC$6),IF(AND($G280&gt;=EC$5,$G280&lt;=EC$6),5,IF($L280=1,2,1)),IF(AND($G280&gt;=EC$5,$G280&lt;=EC$6),IF($M280&gt;0,4,3),0)),IF(AND($D280&lt;=EC$6,$E280&gt;=EC$5),60,0)))</f>
        <v/>
      </c>
      <c r="ED280" s="80" t="str">
        <f>IF(OR($A280="",NOT(ISNUMBER($G280))),"",IF(AND($F280&lt;=ED$6,$G280&gt;=ED$5),IF(ED$5&gt;$N280,5,$K280)*10+IF(AND($F280&gt;=ED$5,$F280&lt;=ED$6),IF(AND($G280&gt;=ED$5,$G280&lt;=ED$6),5,IF($L280=1,2,1)),IF(AND($G280&gt;=ED$5,$G280&lt;=ED$6),IF($M280&gt;0,4,3),0)),IF(AND($D280&lt;=ED$6,$E280&gt;=ED$5),60,0)))</f>
        <v/>
      </c>
    </row>
    <row r="281" ht="18" customHeight="1">
      <c r="A281" s="52" t="str">
        <f>IF(Tasks!$B281="","",Tasks!$A281)</f>
        <v/>
      </c>
      <c r="B281" s="78" t="str">
        <f>IF(Tasks!$B281="","",Tasks!$B281)</f>
        <v/>
      </c>
      <c r="C281" s="25" t="str">
        <f>IF($B281="","",IF(AND(Tasks!$D281="",Tasks!$G281=""),"-",IF(Tasks!$D281="","",Tasks!$D281&amp;IF(OR(Tasks!$E281="",Tasks!$E281="FS"),IF(N(Tasks!$F281)=0,"","FS"),Tasks!$E281)&amp;IF(N(Tasks!$F281)=0,"",IF(Tasks!$F281&gt;0,"+","")&amp;Tasks!$F281))&amp;IF(AND(Tasks!$D281&lt;&gt;"",Tasks!$G281&lt;&gt;""),", ","")&amp;IF(Tasks!$G281="","",Tasks!$G281&amp;IF(OR(Tasks!$H281="",Tasks!$H281="FS"),IF(N(Tasks!$I281)=0,"","FS"),Tasks!$H281)&amp;IF(N(Tasks!$I281)=0,"",IF(Tasks!$I281&gt;0,"+","")&amp;Tasks!$I281))))</f>
        <v/>
      </c>
      <c r="D281" s="51" t="str">
        <f>IF(OR($B281="",Tasks!$Q281=""),"",Tasks!$Q281)</f>
        <v/>
      </c>
      <c r="E281" s="51" t="str">
        <f>IF(OR($B281="",Tasks!$R281=""),"",Tasks!$R281)</f>
        <v/>
      </c>
      <c r="F281" s="51" t="str">
        <f>IF(OR($B281="",Tasks!$S281=""),"",Tasks!$S281)</f>
        <v/>
      </c>
      <c r="G281" s="51" t="str">
        <f>IF(OR($B281="",Tasks!$T281=""),"",Tasks!$T281)</f>
        <v/>
      </c>
      <c r="H281" s="52" t="str">
        <f>IF($B281="","",Tasks!$AE281)</f>
        <v/>
      </c>
      <c r="I281" s="79" t="str">
        <f>IF($B281="","",Tasks!$AF281)</f>
        <v/>
      </c>
      <c r="J281" s="53" t="str">
        <f>IF(OR($B281="",Tasks!$V281=""),"",Tasks!$V281)</f>
        <v/>
      </c>
      <c r="K281" s="52" t="str">
        <f>IF($B281="","",Tasks!$AA281)</f>
        <v/>
      </c>
      <c r="L281" s="52" t="str">
        <f>IF($B281="","",Tasks!$AB281)</f>
        <v/>
      </c>
      <c r="M281" s="52" t="str">
        <f>IF($B281="","",Tasks!$Z281)</f>
        <v/>
      </c>
      <c r="N281" s="52" t="str">
        <f>IF(OR($B281="",Tasks!$AG281=""),"",Tasks!$AG281)</f>
        <v/>
      </c>
      <c r="O281" s="80" t="str">
        <f>IF(OR($A281="",NOT(ISNUMBER($G281))),"",IF(AND($F281&lt;=O$6,$G281&gt;=O$5),IF(O$5&gt;$N281,5,$K281)*10+IF(AND($F281&gt;=O$5,$F281&lt;=O$6),IF(AND($G281&gt;=O$5,$G281&lt;=O$6),5,IF($L281=1,2,1)),IF(AND($G281&gt;=O$5,$G281&lt;=O$6),IF($M281&gt;0,4,3),0)),IF(AND($D281&lt;=O$6,$E281&gt;=O$5),60,0)))</f>
        <v/>
      </c>
      <c r="P281" s="80" t="str">
        <f>IF(OR($A281="",NOT(ISNUMBER($G281))),"",IF(AND($F281&lt;=P$6,$G281&gt;=P$5),IF(P$5&gt;$N281,5,$K281)*10+IF(AND($F281&gt;=P$5,$F281&lt;=P$6),IF(AND($G281&gt;=P$5,$G281&lt;=P$6),5,IF($L281=1,2,1)),IF(AND($G281&gt;=P$5,$G281&lt;=P$6),IF($M281&gt;0,4,3),0)),IF(AND($D281&lt;=P$6,$E281&gt;=P$5),60,0)))</f>
        <v/>
      </c>
      <c r="Q281" s="80" t="str">
        <f>IF(OR($A281="",NOT(ISNUMBER($G281))),"",IF(AND($F281&lt;=Q$6,$G281&gt;=Q$5),IF(Q$5&gt;$N281,5,$K281)*10+IF(AND($F281&gt;=Q$5,$F281&lt;=Q$6),IF(AND($G281&gt;=Q$5,$G281&lt;=Q$6),5,IF($L281=1,2,1)),IF(AND($G281&gt;=Q$5,$G281&lt;=Q$6),IF($M281&gt;0,4,3),0)),IF(AND($D281&lt;=Q$6,$E281&gt;=Q$5),60,0)))</f>
        <v/>
      </c>
      <c r="R281" s="80" t="str">
        <f>IF(OR($A281="",NOT(ISNUMBER($G281))),"",IF(AND($F281&lt;=R$6,$G281&gt;=R$5),IF(R$5&gt;$N281,5,$K281)*10+IF(AND($F281&gt;=R$5,$F281&lt;=R$6),IF(AND($G281&gt;=R$5,$G281&lt;=R$6),5,IF($L281=1,2,1)),IF(AND($G281&gt;=R$5,$G281&lt;=R$6),IF($M281&gt;0,4,3),0)),IF(AND($D281&lt;=R$6,$E281&gt;=R$5),60,0)))</f>
        <v/>
      </c>
      <c r="S281" s="80" t="str">
        <f>IF(OR($A281="",NOT(ISNUMBER($G281))),"",IF(AND($F281&lt;=S$6,$G281&gt;=S$5),IF(S$5&gt;$N281,5,$K281)*10+IF(AND($F281&gt;=S$5,$F281&lt;=S$6),IF(AND($G281&gt;=S$5,$G281&lt;=S$6),5,IF($L281=1,2,1)),IF(AND($G281&gt;=S$5,$G281&lt;=S$6),IF($M281&gt;0,4,3),0)),IF(AND($D281&lt;=S$6,$E281&gt;=S$5),60,0)))</f>
        <v/>
      </c>
      <c r="T281" s="80" t="str">
        <f>IF(OR($A281="",NOT(ISNUMBER($G281))),"",IF(AND($F281&lt;=T$6,$G281&gt;=T$5),IF(T$5&gt;$N281,5,$K281)*10+IF(AND($F281&gt;=T$5,$F281&lt;=T$6),IF(AND($G281&gt;=T$5,$G281&lt;=T$6),5,IF($L281=1,2,1)),IF(AND($G281&gt;=T$5,$G281&lt;=T$6),IF($M281&gt;0,4,3),0)),IF(AND($D281&lt;=T$6,$E281&gt;=T$5),60,0)))</f>
        <v/>
      </c>
      <c r="U281" s="80" t="str">
        <f>IF(OR($A281="",NOT(ISNUMBER($G281))),"",IF(AND($F281&lt;=U$6,$G281&gt;=U$5),IF(U$5&gt;$N281,5,$K281)*10+IF(AND($F281&gt;=U$5,$F281&lt;=U$6),IF(AND($G281&gt;=U$5,$G281&lt;=U$6),5,IF($L281=1,2,1)),IF(AND($G281&gt;=U$5,$G281&lt;=U$6),IF($M281&gt;0,4,3),0)),IF(AND($D281&lt;=U$6,$E281&gt;=U$5),60,0)))</f>
        <v/>
      </c>
      <c r="V281" s="80" t="str">
        <f>IF(OR($A281="",NOT(ISNUMBER($G281))),"",IF(AND($F281&lt;=V$6,$G281&gt;=V$5),IF(V$5&gt;$N281,5,$K281)*10+IF(AND($F281&gt;=V$5,$F281&lt;=V$6),IF(AND($G281&gt;=V$5,$G281&lt;=V$6),5,IF($L281=1,2,1)),IF(AND($G281&gt;=V$5,$G281&lt;=V$6),IF($M281&gt;0,4,3),0)),IF(AND($D281&lt;=V$6,$E281&gt;=V$5),60,0)))</f>
        <v/>
      </c>
      <c r="W281" s="80" t="str">
        <f>IF(OR($A281="",NOT(ISNUMBER($G281))),"",IF(AND($F281&lt;=W$6,$G281&gt;=W$5),IF(W$5&gt;$N281,5,$K281)*10+IF(AND($F281&gt;=W$5,$F281&lt;=W$6),IF(AND($G281&gt;=W$5,$G281&lt;=W$6),5,IF($L281=1,2,1)),IF(AND($G281&gt;=W$5,$G281&lt;=W$6),IF($M281&gt;0,4,3),0)),IF(AND($D281&lt;=W$6,$E281&gt;=W$5),60,0)))</f>
        <v/>
      </c>
      <c r="X281" s="80" t="str">
        <f>IF(OR($A281="",NOT(ISNUMBER($G281))),"",IF(AND($F281&lt;=X$6,$G281&gt;=X$5),IF(X$5&gt;$N281,5,$K281)*10+IF(AND($F281&gt;=X$5,$F281&lt;=X$6),IF(AND($G281&gt;=X$5,$G281&lt;=X$6),5,IF($L281=1,2,1)),IF(AND($G281&gt;=X$5,$G281&lt;=X$6),IF($M281&gt;0,4,3),0)),IF(AND($D281&lt;=X$6,$E281&gt;=X$5),60,0)))</f>
        <v/>
      </c>
      <c r="Y281" s="80" t="str">
        <f>IF(OR($A281="",NOT(ISNUMBER($G281))),"",IF(AND($F281&lt;=Y$6,$G281&gt;=Y$5),IF(Y$5&gt;$N281,5,$K281)*10+IF(AND($F281&gt;=Y$5,$F281&lt;=Y$6),IF(AND($G281&gt;=Y$5,$G281&lt;=Y$6),5,IF($L281=1,2,1)),IF(AND($G281&gt;=Y$5,$G281&lt;=Y$6),IF($M281&gt;0,4,3),0)),IF(AND($D281&lt;=Y$6,$E281&gt;=Y$5),60,0)))</f>
        <v/>
      </c>
      <c r="Z281" s="80" t="str">
        <f>IF(OR($A281="",NOT(ISNUMBER($G281))),"",IF(AND($F281&lt;=Z$6,$G281&gt;=Z$5),IF(Z$5&gt;$N281,5,$K281)*10+IF(AND($F281&gt;=Z$5,$F281&lt;=Z$6),IF(AND($G281&gt;=Z$5,$G281&lt;=Z$6),5,IF($L281=1,2,1)),IF(AND($G281&gt;=Z$5,$G281&lt;=Z$6),IF($M281&gt;0,4,3),0)),IF(AND($D281&lt;=Z$6,$E281&gt;=Z$5),60,0)))</f>
        <v/>
      </c>
      <c r="AA281" s="80" t="str">
        <f>IF(OR($A281="",NOT(ISNUMBER($G281))),"",IF(AND($F281&lt;=AA$6,$G281&gt;=AA$5),IF(AA$5&gt;$N281,5,$K281)*10+IF(AND($F281&gt;=AA$5,$F281&lt;=AA$6),IF(AND($G281&gt;=AA$5,$G281&lt;=AA$6),5,IF($L281=1,2,1)),IF(AND($G281&gt;=AA$5,$G281&lt;=AA$6),IF($M281&gt;0,4,3),0)),IF(AND($D281&lt;=AA$6,$E281&gt;=AA$5),60,0)))</f>
        <v/>
      </c>
      <c r="AB281" s="80" t="str">
        <f>IF(OR($A281="",NOT(ISNUMBER($G281))),"",IF(AND($F281&lt;=AB$6,$G281&gt;=AB$5),IF(AB$5&gt;$N281,5,$K281)*10+IF(AND($F281&gt;=AB$5,$F281&lt;=AB$6),IF(AND($G281&gt;=AB$5,$G281&lt;=AB$6),5,IF($L281=1,2,1)),IF(AND($G281&gt;=AB$5,$G281&lt;=AB$6),IF($M281&gt;0,4,3),0)),IF(AND($D281&lt;=AB$6,$E281&gt;=AB$5),60,0)))</f>
        <v/>
      </c>
      <c r="AC281" s="80" t="str">
        <f>IF(OR($A281="",NOT(ISNUMBER($G281))),"",IF(AND($F281&lt;=AC$6,$G281&gt;=AC$5),IF(AC$5&gt;$N281,5,$K281)*10+IF(AND($F281&gt;=AC$5,$F281&lt;=AC$6),IF(AND($G281&gt;=AC$5,$G281&lt;=AC$6),5,IF($L281=1,2,1)),IF(AND($G281&gt;=AC$5,$G281&lt;=AC$6),IF($M281&gt;0,4,3),0)),IF(AND($D281&lt;=AC$6,$E281&gt;=AC$5),60,0)))</f>
        <v/>
      </c>
      <c r="AD281" s="80" t="str">
        <f>IF(OR($A281="",NOT(ISNUMBER($G281))),"",IF(AND($F281&lt;=AD$6,$G281&gt;=AD$5),IF(AD$5&gt;$N281,5,$K281)*10+IF(AND($F281&gt;=AD$5,$F281&lt;=AD$6),IF(AND($G281&gt;=AD$5,$G281&lt;=AD$6),5,IF($L281=1,2,1)),IF(AND($G281&gt;=AD$5,$G281&lt;=AD$6),IF($M281&gt;0,4,3),0)),IF(AND($D281&lt;=AD$6,$E281&gt;=AD$5),60,0)))</f>
        <v/>
      </c>
      <c r="AE281" s="80" t="str">
        <f>IF(OR($A281="",NOT(ISNUMBER($G281))),"",IF(AND($F281&lt;=AE$6,$G281&gt;=AE$5),IF(AE$5&gt;$N281,5,$K281)*10+IF(AND($F281&gt;=AE$5,$F281&lt;=AE$6),IF(AND($G281&gt;=AE$5,$G281&lt;=AE$6),5,IF($L281=1,2,1)),IF(AND($G281&gt;=AE$5,$G281&lt;=AE$6),IF($M281&gt;0,4,3),0)),IF(AND($D281&lt;=AE$6,$E281&gt;=AE$5),60,0)))</f>
        <v/>
      </c>
      <c r="AF281" s="80" t="str">
        <f>IF(OR($A281="",NOT(ISNUMBER($G281))),"",IF(AND($F281&lt;=AF$6,$G281&gt;=AF$5),IF(AF$5&gt;$N281,5,$K281)*10+IF(AND($F281&gt;=AF$5,$F281&lt;=AF$6),IF(AND($G281&gt;=AF$5,$G281&lt;=AF$6),5,IF($L281=1,2,1)),IF(AND($G281&gt;=AF$5,$G281&lt;=AF$6),IF($M281&gt;0,4,3),0)),IF(AND($D281&lt;=AF$6,$E281&gt;=AF$5),60,0)))</f>
        <v/>
      </c>
      <c r="AG281" s="80" t="str">
        <f>IF(OR($A281="",NOT(ISNUMBER($G281))),"",IF(AND($F281&lt;=AG$6,$G281&gt;=AG$5),IF(AG$5&gt;$N281,5,$K281)*10+IF(AND($F281&gt;=AG$5,$F281&lt;=AG$6),IF(AND($G281&gt;=AG$5,$G281&lt;=AG$6),5,IF($L281=1,2,1)),IF(AND($G281&gt;=AG$5,$G281&lt;=AG$6),IF($M281&gt;0,4,3),0)),IF(AND($D281&lt;=AG$6,$E281&gt;=AG$5),60,0)))</f>
        <v/>
      </c>
      <c r="AH281" s="80" t="str">
        <f>IF(OR($A281="",NOT(ISNUMBER($G281))),"",IF(AND($F281&lt;=AH$6,$G281&gt;=AH$5),IF(AH$5&gt;$N281,5,$K281)*10+IF(AND($F281&gt;=AH$5,$F281&lt;=AH$6),IF(AND($G281&gt;=AH$5,$G281&lt;=AH$6),5,IF($L281=1,2,1)),IF(AND($G281&gt;=AH$5,$G281&lt;=AH$6),IF($M281&gt;0,4,3),0)),IF(AND($D281&lt;=AH$6,$E281&gt;=AH$5),60,0)))</f>
        <v/>
      </c>
      <c r="AI281" s="80" t="str">
        <f>IF(OR($A281="",NOT(ISNUMBER($G281))),"",IF(AND($F281&lt;=AI$6,$G281&gt;=AI$5),IF(AI$5&gt;$N281,5,$K281)*10+IF(AND($F281&gt;=AI$5,$F281&lt;=AI$6),IF(AND($G281&gt;=AI$5,$G281&lt;=AI$6),5,IF($L281=1,2,1)),IF(AND($G281&gt;=AI$5,$G281&lt;=AI$6),IF($M281&gt;0,4,3),0)),IF(AND($D281&lt;=AI$6,$E281&gt;=AI$5),60,0)))</f>
        <v/>
      </c>
      <c r="AJ281" s="80" t="str">
        <f>IF(OR($A281="",NOT(ISNUMBER($G281))),"",IF(AND($F281&lt;=AJ$6,$G281&gt;=AJ$5),IF(AJ$5&gt;$N281,5,$K281)*10+IF(AND($F281&gt;=AJ$5,$F281&lt;=AJ$6),IF(AND($G281&gt;=AJ$5,$G281&lt;=AJ$6),5,IF($L281=1,2,1)),IF(AND($G281&gt;=AJ$5,$G281&lt;=AJ$6),IF($M281&gt;0,4,3),0)),IF(AND($D281&lt;=AJ$6,$E281&gt;=AJ$5),60,0)))</f>
        <v/>
      </c>
      <c r="AK281" s="80" t="str">
        <f>IF(OR($A281="",NOT(ISNUMBER($G281))),"",IF(AND($F281&lt;=AK$6,$G281&gt;=AK$5),IF(AK$5&gt;$N281,5,$K281)*10+IF(AND($F281&gt;=AK$5,$F281&lt;=AK$6),IF(AND($G281&gt;=AK$5,$G281&lt;=AK$6),5,IF($L281=1,2,1)),IF(AND($G281&gt;=AK$5,$G281&lt;=AK$6),IF($M281&gt;0,4,3),0)),IF(AND($D281&lt;=AK$6,$E281&gt;=AK$5),60,0)))</f>
        <v/>
      </c>
      <c r="AL281" s="80" t="str">
        <f>IF(OR($A281="",NOT(ISNUMBER($G281))),"",IF(AND($F281&lt;=AL$6,$G281&gt;=AL$5),IF(AL$5&gt;$N281,5,$K281)*10+IF(AND($F281&gt;=AL$5,$F281&lt;=AL$6),IF(AND($G281&gt;=AL$5,$G281&lt;=AL$6),5,IF($L281=1,2,1)),IF(AND($G281&gt;=AL$5,$G281&lt;=AL$6),IF($M281&gt;0,4,3),0)),IF(AND($D281&lt;=AL$6,$E281&gt;=AL$5),60,0)))</f>
        <v/>
      </c>
      <c r="AM281" s="80" t="str">
        <f>IF(OR($A281="",NOT(ISNUMBER($G281))),"",IF(AND($F281&lt;=AM$6,$G281&gt;=AM$5),IF(AM$5&gt;$N281,5,$K281)*10+IF(AND($F281&gt;=AM$5,$F281&lt;=AM$6),IF(AND($G281&gt;=AM$5,$G281&lt;=AM$6),5,IF($L281=1,2,1)),IF(AND($G281&gt;=AM$5,$G281&lt;=AM$6),IF($M281&gt;0,4,3),0)),IF(AND($D281&lt;=AM$6,$E281&gt;=AM$5),60,0)))</f>
        <v/>
      </c>
      <c r="AN281" s="80" t="str">
        <f>IF(OR($A281="",NOT(ISNUMBER($G281))),"",IF(AND($F281&lt;=AN$6,$G281&gt;=AN$5),IF(AN$5&gt;$N281,5,$K281)*10+IF(AND($F281&gt;=AN$5,$F281&lt;=AN$6),IF(AND($G281&gt;=AN$5,$G281&lt;=AN$6),5,IF($L281=1,2,1)),IF(AND($G281&gt;=AN$5,$G281&lt;=AN$6),IF($M281&gt;0,4,3),0)),IF(AND($D281&lt;=AN$6,$E281&gt;=AN$5),60,0)))</f>
        <v/>
      </c>
      <c r="AO281" s="80" t="str">
        <f>IF(OR($A281="",NOT(ISNUMBER($G281))),"",IF(AND($F281&lt;=AO$6,$G281&gt;=AO$5),IF(AO$5&gt;$N281,5,$K281)*10+IF(AND($F281&gt;=AO$5,$F281&lt;=AO$6),IF(AND($G281&gt;=AO$5,$G281&lt;=AO$6),5,IF($L281=1,2,1)),IF(AND($G281&gt;=AO$5,$G281&lt;=AO$6),IF($M281&gt;0,4,3),0)),IF(AND($D281&lt;=AO$6,$E281&gt;=AO$5),60,0)))</f>
        <v/>
      </c>
      <c r="AP281" s="80" t="str">
        <f>IF(OR($A281="",NOT(ISNUMBER($G281))),"",IF(AND($F281&lt;=AP$6,$G281&gt;=AP$5),IF(AP$5&gt;$N281,5,$K281)*10+IF(AND($F281&gt;=AP$5,$F281&lt;=AP$6),IF(AND($G281&gt;=AP$5,$G281&lt;=AP$6),5,IF($L281=1,2,1)),IF(AND($G281&gt;=AP$5,$G281&lt;=AP$6),IF($M281&gt;0,4,3),0)),IF(AND($D281&lt;=AP$6,$E281&gt;=AP$5),60,0)))</f>
        <v/>
      </c>
      <c r="AQ281" s="80" t="str">
        <f>IF(OR($A281="",NOT(ISNUMBER($G281))),"",IF(AND($F281&lt;=AQ$6,$G281&gt;=AQ$5),IF(AQ$5&gt;$N281,5,$K281)*10+IF(AND($F281&gt;=AQ$5,$F281&lt;=AQ$6),IF(AND($G281&gt;=AQ$5,$G281&lt;=AQ$6),5,IF($L281=1,2,1)),IF(AND($G281&gt;=AQ$5,$G281&lt;=AQ$6),IF($M281&gt;0,4,3),0)),IF(AND($D281&lt;=AQ$6,$E281&gt;=AQ$5),60,0)))</f>
        <v/>
      </c>
      <c r="AR281" s="80" t="str">
        <f>IF(OR($A281="",NOT(ISNUMBER($G281))),"",IF(AND($F281&lt;=AR$6,$G281&gt;=AR$5),IF(AR$5&gt;$N281,5,$K281)*10+IF(AND($F281&gt;=AR$5,$F281&lt;=AR$6),IF(AND($G281&gt;=AR$5,$G281&lt;=AR$6),5,IF($L281=1,2,1)),IF(AND($G281&gt;=AR$5,$G281&lt;=AR$6),IF($M281&gt;0,4,3),0)),IF(AND($D281&lt;=AR$6,$E281&gt;=AR$5),60,0)))</f>
        <v/>
      </c>
      <c r="AS281" s="80" t="str">
        <f>IF(OR($A281="",NOT(ISNUMBER($G281))),"",IF(AND($F281&lt;=AS$6,$G281&gt;=AS$5),IF(AS$5&gt;$N281,5,$K281)*10+IF(AND($F281&gt;=AS$5,$F281&lt;=AS$6),IF(AND($G281&gt;=AS$5,$G281&lt;=AS$6),5,IF($L281=1,2,1)),IF(AND($G281&gt;=AS$5,$G281&lt;=AS$6),IF($M281&gt;0,4,3),0)),IF(AND($D281&lt;=AS$6,$E281&gt;=AS$5),60,0)))</f>
        <v/>
      </c>
      <c r="AT281" s="80" t="str">
        <f>IF(OR($A281="",NOT(ISNUMBER($G281))),"",IF(AND($F281&lt;=AT$6,$G281&gt;=AT$5),IF(AT$5&gt;$N281,5,$K281)*10+IF(AND($F281&gt;=AT$5,$F281&lt;=AT$6),IF(AND($G281&gt;=AT$5,$G281&lt;=AT$6),5,IF($L281=1,2,1)),IF(AND($G281&gt;=AT$5,$G281&lt;=AT$6),IF($M281&gt;0,4,3),0)),IF(AND($D281&lt;=AT$6,$E281&gt;=AT$5),60,0)))</f>
        <v/>
      </c>
      <c r="AU281" s="80" t="str">
        <f>IF(OR($A281="",NOT(ISNUMBER($G281))),"",IF(AND($F281&lt;=AU$6,$G281&gt;=AU$5),IF(AU$5&gt;$N281,5,$K281)*10+IF(AND($F281&gt;=AU$5,$F281&lt;=AU$6),IF(AND($G281&gt;=AU$5,$G281&lt;=AU$6),5,IF($L281=1,2,1)),IF(AND($G281&gt;=AU$5,$G281&lt;=AU$6),IF($M281&gt;0,4,3),0)),IF(AND($D281&lt;=AU$6,$E281&gt;=AU$5),60,0)))</f>
        <v/>
      </c>
      <c r="AV281" s="80" t="str">
        <f>IF(OR($A281="",NOT(ISNUMBER($G281))),"",IF(AND($F281&lt;=AV$6,$G281&gt;=AV$5),IF(AV$5&gt;$N281,5,$K281)*10+IF(AND($F281&gt;=AV$5,$F281&lt;=AV$6),IF(AND($G281&gt;=AV$5,$G281&lt;=AV$6),5,IF($L281=1,2,1)),IF(AND($G281&gt;=AV$5,$G281&lt;=AV$6),IF($M281&gt;0,4,3),0)),IF(AND($D281&lt;=AV$6,$E281&gt;=AV$5),60,0)))</f>
        <v/>
      </c>
      <c r="AW281" s="80" t="str">
        <f>IF(OR($A281="",NOT(ISNUMBER($G281))),"",IF(AND($F281&lt;=AW$6,$G281&gt;=AW$5),IF(AW$5&gt;$N281,5,$K281)*10+IF(AND($F281&gt;=AW$5,$F281&lt;=AW$6),IF(AND($G281&gt;=AW$5,$G281&lt;=AW$6),5,IF($L281=1,2,1)),IF(AND($G281&gt;=AW$5,$G281&lt;=AW$6),IF($M281&gt;0,4,3),0)),IF(AND($D281&lt;=AW$6,$E281&gt;=AW$5),60,0)))</f>
        <v/>
      </c>
      <c r="AX281" s="80" t="str">
        <f>IF(OR($A281="",NOT(ISNUMBER($G281))),"",IF(AND($F281&lt;=AX$6,$G281&gt;=AX$5),IF(AX$5&gt;$N281,5,$K281)*10+IF(AND($F281&gt;=AX$5,$F281&lt;=AX$6),IF(AND($G281&gt;=AX$5,$G281&lt;=AX$6),5,IF($L281=1,2,1)),IF(AND($G281&gt;=AX$5,$G281&lt;=AX$6),IF($M281&gt;0,4,3),0)),IF(AND($D281&lt;=AX$6,$E281&gt;=AX$5),60,0)))</f>
        <v/>
      </c>
      <c r="AY281" s="80" t="str">
        <f>IF(OR($A281="",NOT(ISNUMBER($G281))),"",IF(AND($F281&lt;=AY$6,$G281&gt;=AY$5),IF(AY$5&gt;$N281,5,$K281)*10+IF(AND($F281&gt;=AY$5,$F281&lt;=AY$6),IF(AND($G281&gt;=AY$5,$G281&lt;=AY$6),5,IF($L281=1,2,1)),IF(AND($G281&gt;=AY$5,$G281&lt;=AY$6),IF($M281&gt;0,4,3),0)),IF(AND($D281&lt;=AY$6,$E281&gt;=AY$5),60,0)))</f>
        <v/>
      </c>
      <c r="AZ281" s="80" t="str">
        <f>IF(OR($A281="",NOT(ISNUMBER($G281))),"",IF(AND($F281&lt;=AZ$6,$G281&gt;=AZ$5),IF(AZ$5&gt;$N281,5,$K281)*10+IF(AND($F281&gt;=AZ$5,$F281&lt;=AZ$6),IF(AND($G281&gt;=AZ$5,$G281&lt;=AZ$6),5,IF($L281=1,2,1)),IF(AND($G281&gt;=AZ$5,$G281&lt;=AZ$6),IF($M281&gt;0,4,3),0)),IF(AND($D281&lt;=AZ$6,$E281&gt;=AZ$5),60,0)))</f>
        <v/>
      </c>
      <c r="BA281" s="80" t="str">
        <f>IF(OR($A281="",NOT(ISNUMBER($G281))),"",IF(AND($F281&lt;=BA$6,$G281&gt;=BA$5),IF(BA$5&gt;$N281,5,$K281)*10+IF(AND($F281&gt;=BA$5,$F281&lt;=BA$6),IF(AND($G281&gt;=BA$5,$G281&lt;=BA$6),5,IF($L281=1,2,1)),IF(AND($G281&gt;=BA$5,$G281&lt;=BA$6),IF($M281&gt;0,4,3),0)),IF(AND($D281&lt;=BA$6,$E281&gt;=BA$5),60,0)))</f>
        <v/>
      </c>
      <c r="BB281" s="80" t="str">
        <f>IF(OR($A281="",NOT(ISNUMBER($G281))),"",IF(AND($F281&lt;=BB$6,$G281&gt;=BB$5),IF(BB$5&gt;$N281,5,$K281)*10+IF(AND($F281&gt;=BB$5,$F281&lt;=BB$6),IF(AND($G281&gt;=BB$5,$G281&lt;=BB$6),5,IF($L281=1,2,1)),IF(AND($G281&gt;=BB$5,$G281&lt;=BB$6),IF($M281&gt;0,4,3),0)),IF(AND($D281&lt;=BB$6,$E281&gt;=BB$5),60,0)))</f>
        <v/>
      </c>
      <c r="BC281" s="80" t="str">
        <f>IF(OR($A281="",NOT(ISNUMBER($G281))),"",IF(AND($F281&lt;=BC$6,$G281&gt;=BC$5),IF(BC$5&gt;$N281,5,$K281)*10+IF(AND($F281&gt;=BC$5,$F281&lt;=BC$6),IF(AND($G281&gt;=BC$5,$G281&lt;=BC$6),5,IF($L281=1,2,1)),IF(AND($G281&gt;=BC$5,$G281&lt;=BC$6),IF($M281&gt;0,4,3),0)),IF(AND($D281&lt;=BC$6,$E281&gt;=BC$5),60,0)))</f>
        <v/>
      </c>
      <c r="BD281" s="80" t="str">
        <f>IF(OR($A281="",NOT(ISNUMBER($G281))),"",IF(AND($F281&lt;=BD$6,$G281&gt;=BD$5),IF(BD$5&gt;$N281,5,$K281)*10+IF(AND($F281&gt;=BD$5,$F281&lt;=BD$6),IF(AND($G281&gt;=BD$5,$G281&lt;=BD$6),5,IF($L281=1,2,1)),IF(AND($G281&gt;=BD$5,$G281&lt;=BD$6),IF($M281&gt;0,4,3),0)),IF(AND($D281&lt;=BD$6,$E281&gt;=BD$5),60,0)))</f>
        <v/>
      </c>
      <c r="BE281" s="80" t="str">
        <f>IF(OR($A281="",NOT(ISNUMBER($G281))),"",IF(AND($F281&lt;=BE$6,$G281&gt;=BE$5),IF(BE$5&gt;$N281,5,$K281)*10+IF(AND($F281&gt;=BE$5,$F281&lt;=BE$6),IF(AND($G281&gt;=BE$5,$G281&lt;=BE$6),5,IF($L281=1,2,1)),IF(AND($G281&gt;=BE$5,$G281&lt;=BE$6),IF($M281&gt;0,4,3),0)),IF(AND($D281&lt;=BE$6,$E281&gt;=BE$5),60,0)))</f>
        <v/>
      </c>
      <c r="BF281" s="80" t="str">
        <f>IF(OR($A281="",NOT(ISNUMBER($G281))),"",IF(AND($F281&lt;=BF$6,$G281&gt;=BF$5),IF(BF$5&gt;$N281,5,$K281)*10+IF(AND($F281&gt;=BF$5,$F281&lt;=BF$6),IF(AND($G281&gt;=BF$5,$G281&lt;=BF$6),5,IF($L281=1,2,1)),IF(AND($G281&gt;=BF$5,$G281&lt;=BF$6),IF($M281&gt;0,4,3),0)),IF(AND($D281&lt;=BF$6,$E281&gt;=BF$5),60,0)))</f>
        <v/>
      </c>
      <c r="BG281" s="80" t="str">
        <f>IF(OR($A281="",NOT(ISNUMBER($G281))),"",IF(AND($F281&lt;=BG$6,$G281&gt;=BG$5),IF(BG$5&gt;$N281,5,$K281)*10+IF(AND($F281&gt;=BG$5,$F281&lt;=BG$6),IF(AND($G281&gt;=BG$5,$G281&lt;=BG$6),5,IF($L281=1,2,1)),IF(AND($G281&gt;=BG$5,$G281&lt;=BG$6),IF($M281&gt;0,4,3),0)),IF(AND($D281&lt;=BG$6,$E281&gt;=BG$5),60,0)))</f>
        <v/>
      </c>
      <c r="BH281" s="80" t="str">
        <f>IF(OR($A281="",NOT(ISNUMBER($G281))),"",IF(AND($F281&lt;=BH$6,$G281&gt;=BH$5),IF(BH$5&gt;$N281,5,$K281)*10+IF(AND($F281&gt;=BH$5,$F281&lt;=BH$6),IF(AND($G281&gt;=BH$5,$G281&lt;=BH$6),5,IF($L281=1,2,1)),IF(AND($G281&gt;=BH$5,$G281&lt;=BH$6),IF($M281&gt;0,4,3),0)),IF(AND($D281&lt;=BH$6,$E281&gt;=BH$5),60,0)))</f>
        <v/>
      </c>
      <c r="BI281" s="80" t="str">
        <f>IF(OR($A281="",NOT(ISNUMBER($G281))),"",IF(AND($F281&lt;=BI$6,$G281&gt;=BI$5),IF(BI$5&gt;$N281,5,$K281)*10+IF(AND($F281&gt;=BI$5,$F281&lt;=BI$6),IF(AND($G281&gt;=BI$5,$G281&lt;=BI$6),5,IF($L281=1,2,1)),IF(AND($G281&gt;=BI$5,$G281&lt;=BI$6),IF($M281&gt;0,4,3),0)),IF(AND($D281&lt;=BI$6,$E281&gt;=BI$5),60,0)))</f>
        <v/>
      </c>
      <c r="BJ281" s="80" t="str">
        <f>IF(OR($A281="",NOT(ISNUMBER($G281))),"",IF(AND($F281&lt;=BJ$6,$G281&gt;=BJ$5),IF(BJ$5&gt;$N281,5,$K281)*10+IF(AND($F281&gt;=BJ$5,$F281&lt;=BJ$6),IF(AND($G281&gt;=BJ$5,$G281&lt;=BJ$6),5,IF($L281=1,2,1)),IF(AND($G281&gt;=BJ$5,$G281&lt;=BJ$6),IF($M281&gt;0,4,3),0)),IF(AND($D281&lt;=BJ$6,$E281&gt;=BJ$5),60,0)))</f>
        <v/>
      </c>
      <c r="BK281" s="80" t="str">
        <f>IF(OR($A281="",NOT(ISNUMBER($G281))),"",IF(AND($F281&lt;=BK$6,$G281&gt;=BK$5),IF(BK$5&gt;$N281,5,$K281)*10+IF(AND($F281&gt;=BK$5,$F281&lt;=BK$6),IF(AND($G281&gt;=BK$5,$G281&lt;=BK$6),5,IF($L281=1,2,1)),IF(AND($G281&gt;=BK$5,$G281&lt;=BK$6),IF($M281&gt;0,4,3),0)),IF(AND($D281&lt;=BK$6,$E281&gt;=BK$5),60,0)))</f>
        <v/>
      </c>
      <c r="BL281" s="80" t="str">
        <f>IF(OR($A281="",NOT(ISNUMBER($G281))),"",IF(AND($F281&lt;=BL$6,$G281&gt;=BL$5),IF(BL$5&gt;$N281,5,$K281)*10+IF(AND($F281&gt;=BL$5,$F281&lt;=BL$6),IF(AND($G281&gt;=BL$5,$G281&lt;=BL$6),5,IF($L281=1,2,1)),IF(AND($G281&gt;=BL$5,$G281&lt;=BL$6),IF($M281&gt;0,4,3),0)),IF(AND($D281&lt;=BL$6,$E281&gt;=BL$5),60,0)))</f>
        <v/>
      </c>
      <c r="BM281" s="80" t="str">
        <f>IF(OR($A281="",NOT(ISNUMBER($G281))),"",IF(AND($F281&lt;=BM$6,$G281&gt;=BM$5),IF(BM$5&gt;$N281,5,$K281)*10+IF(AND($F281&gt;=BM$5,$F281&lt;=BM$6),IF(AND($G281&gt;=BM$5,$G281&lt;=BM$6),5,IF($L281=1,2,1)),IF(AND($G281&gt;=BM$5,$G281&lt;=BM$6),IF($M281&gt;0,4,3),0)),IF(AND($D281&lt;=BM$6,$E281&gt;=BM$5),60,0)))</f>
        <v/>
      </c>
      <c r="BN281" s="80" t="str">
        <f>IF(OR($A281="",NOT(ISNUMBER($G281))),"",IF(AND($F281&lt;=BN$6,$G281&gt;=BN$5),IF(BN$5&gt;$N281,5,$K281)*10+IF(AND($F281&gt;=BN$5,$F281&lt;=BN$6),IF(AND($G281&gt;=BN$5,$G281&lt;=BN$6),5,IF($L281=1,2,1)),IF(AND($G281&gt;=BN$5,$G281&lt;=BN$6),IF($M281&gt;0,4,3),0)),IF(AND($D281&lt;=BN$6,$E281&gt;=BN$5),60,0)))</f>
        <v/>
      </c>
      <c r="BO281" s="80" t="str">
        <f>IF(OR($A281="",NOT(ISNUMBER($G281))),"",IF(AND($F281&lt;=BO$6,$G281&gt;=BO$5),IF(BO$5&gt;$N281,5,$K281)*10+IF(AND($F281&gt;=BO$5,$F281&lt;=BO$6),IF(AND($G281&gt;=BO$5,$G281&lt;=BO$6),5,IF($L281=1,2,1)),IF(AND($G281&gt;=BO$5,$G281&lt;=BO$6),IF($M281&gt;0,4,3),0)),IF(AND($D281&lt;=BO$6,$E281&gt;=BO$5),60,0)))</f>
        <v/>
      </c>
      <c r="BP281" s="80" t="str">
        <f>IF(OR($A281="",NOT(ISNUMBER($G281))),"",IF(AND($F281&lt;=BP$6,$G281&gt;=BP$5),IF(BP$5&gt;$N281,5,$K281)*10+IF(AND($F281&gt;=BP$5,$F281&lt;=BP$6),IF(AND($G281&gt;=BP$5,$G281&lt;=BP$6),5,IF($L281=1,2,1)),IF(AND($G281&gt;=BP$5,$G281&lt;=BP$6),IF($M281&gt;0,4,3),0)),IF(AND($D281&lt;=BP$6,$E281&gt;=BP$5),60,0)))</f>
        <v/>
      </c>
      <c r="BQ281" s="80" t="str">
        <f>IF(OR($A281="",NOT(ISNUMBER($G281))),"",IF(AND($F281&lt;=BQ$6,$G281&gt;=BQ$5),IF(BQ$5&gt;$N281,5,$K281)*10+IF(AND($F281&gt;=BQ$5,$F281&lt;=BQ$6),IF(AND($G281&gt;=BQ$5,$G281&lt;=BQ$6),5,IF($L281=1,2,1)),IF(AND($G281&gt;=BQ$5,$G281&lt;=BQ$6),IF($M281&gt;0,4,3),0)),IF(AND($D281&lt;=BQ$6,$E281&gt;=BQ$5),60,0)))</f>
        <v/>
      </c>
      <c r="BR281" s="80" t="str">
        <f>IF(OR($A281="",NOT(ISNUMBER($G281))),"",IF(AND($F281&lt;=BR$6,$G281&gt;=BR$5),IF(BR$5&gt;$N281,5,$K281)*10+IF(AND($F281&gt;=BR$5,$F281&lt;=BR$6),IF(AND($G281&gt;=BR$5,$G281&lt;=BR$6),5,IF($L281=1,2,1)),IF(AND($G281&gt;=BR$5,$G281&lt;=BR$6),IF($M281&gt;0,4,3),0)),IF(AND($D281&lt;=BR$6,$E281&gt;=BR$5),60,0)))</f>
        <v/>
      </c>
      <c r="BS281" s="80" t="str">
        <f>IF(OR($A281="",NOT(ISNUMBER($G281))),"",IF(AND($F281&lt;=BS$6,$G281&gt;=BS$5),IF(BS$5&gt;$N281,5,$K281)*10+IF(AND($F281&gt;=BS$5,$F281&lt;=BS$6),IF(AND($G281&gt;=BS$5,$G281&lt;=BS$6),5,IF($L281=1,2,1)),IF(AND($G281&gt;=BS$5,$G281&lt;=BS$6),IF($M281&gt;0,4,3),0)),IF(AND($D281&lt;=BS$6,$E281&gt;=BS$5),60,0)))</f>
        <v/>
      </c>
      <c r="BT281" s="80" t="str">
        <f>IF(OR($A281="",NOT(ISNUMBER($G281))),"",IF(AND($F281&lt;=BT$6,$G281&gt;=BT$5),IF(BT$5&gt;$N281,5,$K281)*10+IF(AND($F281&gt;=BT$5,$F281&lt;=BT$6),IF(AND($G281&gt;=BT$5,$G281&lt;=BT$6),5,IF($L281=1,2,1)),IF(AND($G281&gt;=BT$5,$G281&lt;=BT$6),IF($M281&gt;0,4,3),0)),IF(AND($D281&lt;=BT$6,$E281&gt;=BT$5),60,0)))</f>
        <v/>
      </c>
      <c r="BU281" s="80" t="str">
        <f>IF(OR($A281="",NOT(ISNUMBER($G281))),"",IF(AND($F281&lt;=BU$6,$G281&gt;=BU$5),IF(BU$5&gt;$N281,5,$K281)*10+IF(AND($F281&gt;=BU$5,$F281&lt;=BU$6),IF(AND($G281&gt;=BU$5,$G281&lt;=BU$6),5,IF($L281=1,2,1)),IF(AND($G281&gt;=BU$5,$G281&lt;=BU$6),IF($M281&gt;0,4,3),0)),IF(AND($D281&lt;=BU$6,$E281&gt;=BU$5),60,0)))</f>
        <v/>
      </c>
      <c r="BV281" s="80" t="str">
        <f>IF(OR($A281="",NOT(ISNUMBER($G281))),"",IF(AND($F281&lt;=BV$6,$G281&gt;=BV$5),IF(BV$5&gt;$N281,5,$K281)*10+IF(AND($F281&gt;=BV$5,$F281&lt;=BV$6),IF(AND($G281&gt;=BV$5,$G281&lt;=BV$6),5,IF($L281=1,2,1)),IF(AND($G281&gt;=BV$5,$G281&lt;=BV$6),IF($M281&gt;0,4,3),0)),IF(AND($D281&lt;=BV$6,$E281&gt;=BV$5),60,0)))</f>
        <v/>
      </c>
      <c r="BW281" s="80" t="str">
        <f>IF(OR($A281="",NOT(ISNUMBER($G281))),"",IF(AND($F281&lt;=BW$6,$G281&gt;=BW$5),IF(BW$5&gt;$N281,5,$K281)*10+IF(AND($F281&gt;=BW$5,$F281&lt;=BW$6),IF(AND($G281&gt;=BW$5,$G281&lt;=BW$6),5,IF($L281=1,2,1)),IF(AND($G281&gt;=BW$5,$G281&lt;=BW$6),IF($M281&gt;0,4,3),0)),IF(AND($D281&lt;=BW$6,$E281&gt;=BW$5),60,0)))</f>
        <v/>
      </c>
      <c r="BX281" s="80" t="str">
        <f>IF(OR($A281="",NOT(ISNUMBER($G281))),"",IF(AND($F281&lt;=BX$6,$G281&gt;=BX$5),IF(BX$5&gt;$N281,5,$K281)*10+IF(AND($F281&gt;=BX$5,$F281&lt;=BX$6),IF(AND($G281&gt;=BX$5,$G281&lt;=BX$6),5,IF($L281=1,2,1)),IF(AND($G281&gt;=BX$5,$G281&lt;=BX$6),IF($M281&gt;0,4,3),0)),IF(AND($D281&lt;=BX$6,$E281&gt;=BX$5),60,0)))</f>
        <v/>
      </c>
      <c r="BY281" s="80" t="str">
        <f>IF(OR($A281="",NOT(ISNUMBER($G281))),"",IF(AND($F281&lt;=BY$6,$G281&gt;=BY$5),IF(BY$5&gt;$N281,5,$K281)*10+IF(AND($F281&gt;=BY$5,$F281&lt;=BY$6),IF(AND($G281&gt;=BY$5,$G281&lt;=BY$6),5,IF($L281=1,2,1)),IF(AND($G281&gt;=BY$5,$G281&lt;=BY$6),IF($M281&gt;0,4,3),0)),IF(AND($D281&lt;=BY$6,$E281&gt;=BY$5),60,0)))</f>
        <v/>
      </c>
      <c r="BZ281" s="80" t="str">
        <f>IF(OR($A281="",NOT(ISNUMBER($G281))),"",IF(AND($F281&lt;=BZ$6,$G281&gt;=BZ$5),IF(BZ$5&gt;$N281,5,$K281)*10+IF(AND($F281&gt;=BZ$5,$F281&lt;=BZ$6),IF(AND($G281&gt;=BZ$5,$G281&lt;=BZ$6),5,IF($L281=1,2,1)),IF(AND($G281&gt;=BZ$5,$G281&lt;=BZ$6),IF($M281&gt;0,4,3),0)),IF(AND($D281&lt;=BZ$6,$E281&gt;=BZ$5),60,0)))</f>
        <v/>
      </c>
      <c r="CA281" s="80" t="str">
        <f>IF(OR($A281="",NOT(ISNUMBER($G281))),"",IF(AND($F281&lt;=CA$6,$G281&gt;=CA$5),IF(CA$5&gt;$N281,5,$K281)*10+IF(AND($F281&gt;=CA$5,$F281&lt;=CA$6),IF(AND($G281&gt;=CA$5,$G281&lt;=CA$6),5,IF($L281=1,2,1)),IF(AND($G281&gt;=CA$5,$G281&lt;=CA$6),IF($M281&gt;0,4,3),0)),IF(AND($D281&lt;=CA$6,$E281&gt;=CA$5),60,0)))</f>
        <v/>
      </c>
      <c r="CB281" s="80" t="str">
        <f>IF(OR($A281="",NOT(ISNUMBER($G281))),"",IF(AND($F281&lt;=CB$6,$G281&gt;=CB$5),IF(CB$5&gt;$N281,5,$K281)*10+IF(AND($F281&gt;=CB$5,$F281&lt;=CB$6),IF(AND($G281&gt;=CB$5,$G281&lt;=CB$6),5,IF($L281=1,2,1)),IF(AND($G281&gt;=CB$5,$G281&lt;=CB$6),IF($M281&gt;0,4,3),0)),IF(AND($D281&lt;=CB$6,$E281&gt;=CB$5),60,0)))</f>
        <v/>
      </c>
      <c r="CC281" s="80" t="str">
        <f>IF(OR($A281="",NOT(ISNUMBER($G281))),"",IF(AND($F281&lt;=CC$6,$G281&gt;=CC$5),IF(CC$5&gt;$N281,5,$K281)*10+IF(AND($F281&gt;=CC$5,$F281&lt;=CC$6),IF(AND($G281&gt;=CC$5,$G281&lt;=CC$6),5,IF($L281=1,2,1)),IF(AND($G281&gt;=CC$5,$G281&lt;=CC$6),IF($M281&gt;0,4,3),0)),IF(AND($D281&lt;=CC$6,$E281&gt;=CC$5),60,0)))</f>
        <v/>
      </c>
      <c r="CD281" s="80" t="str">
        <f>IF(OR($A281="",NOT(ISNUMBER($G281))),"",IF(AND($F281&lt;=CD$6,$G281&gt;=CD$5),IF(CD$5&gt;$N281,5,$K281)*10+IF(AND($F281&gt;=CD$5,$F281&lt;=CD$6),IF(AND($G281&gt;=CD$5,$G281&lt;=CD$6),5,IF($L281=1,2,1)),IF(AND($G281&gt;=CD$5,$G281&lt;=CD$6),IF($M281&gt;0,4,3),0)),IF(AND($D281&lt;=CD$6,$E281&gt;=CD$5),60,0)))</f>
        <v/>
      </c>
      <c r="CE281" s="80" t="str">
        <f>IF(OR($A281="",NOT(ISNUMBER($G281))),"",IF(AND($F281&lt;=CE$6,$G281&gt;=CE$5),IF(CE$5&gt;$N281,5,$K281)*10+IF(AND($F281&gt;=CE$5,$F281&lt;=CE$6),IF(AND($G281&gt;=CE$5,$G281&lt;=CE$6),5,IF($L281=1,2,1)),IF(AND($G281&gt;=CE$5,$G281&lt;=CE$6),IF($M281&gt;0,4,3),0)),IF(AND($D281&lt;=CE$6,$E281&gt;=CE$5),60,0)))</f>
        <v/>
      </c>
      <c r="CF281" s="80" t="str">
        <f>IF(OR($A281="",NOT(ISNUMBER($G281))),"",IF(AND($F281&lt;=CF$6,$G281&gt;=CF$5),IF(CF$5&gt;$N281,5,$K281)*10+IF(AND($F281&gt;=CF$5,$F281&lt;=CF$6),IF(AND($G281&gt;=CF$5,$G281&lt;=CF$6),5,IF($L281=1,2,1)),IF(AND($G281&gt;=CF$5,$G281&lt;=CF$6),IF($M281&gt;0,4,3),0)),IF(AND($D281&lt;=CF$6,$E281&gt;=CF$5),60,0)))</f>
        <v/>
      </c>
      <c r="CG281" s="80" t="str">
        <f>IF(OR($A281="",NOT(ISNUMBER($G281))),"",IF(AND($F281&lt;=CG$6,$G281&gt;=CG$5),IF(CG$5&gt;$N281,5,$K281)*10+IF(AND($F281&gt;=CG$5,$F281&lt;=CG$6),IF(AND($G281&gt;=CG$5,$G281&lt;=CG$6),5,IF($L281=1,2,1)),IF(AND($G281&gt;=CG$5,$G281&lt;=CG$6),IF($M281&gt;0,4,3),0)),IF(AND($D281&lt;=CG$6,$E281&gt;=CG$5),60,0)))</f>
        <v/>
      </c>
      <c r="CH281" s="80" t="str">
        <f>IF(OR($A281="",NOT(ISNUMBER($G281))),"",IF(AND($F281&lt;=CH$6,$G281&gt;=CH$5),IF(CH$5&gt;$N281,5,$K281)*10+IF(AND($F281&gt;=CH$5,$F281&lt;=CH$6),IF(AND($G281&gt;=CH$5,$G281&lt;=CH$6),5,IF($L281=1,2,1)),IF(AND($G281&gt;=CH$5,$G281&lt;=CH$6),IF($M281&gt;0,4,3),0)),IF(AND($D281&lt;=CH$6,$E281&gt;=CH$5),60,0)))</f>
        <v/>
      </c>
      <c r="CI281" s="80" t="str">
        <f>IF(OR($A281="",NOT(ISNUMBER($G281))),"",IF(AND($F281&lt;=CI$6,$G281&gt;=CI$5),IF(CI$5&gt;$N281,5,$K281)*10+IF(AND($F281&gt;=CI$5,$F281&lt;=CI$6),IF(AND($G281&gt;=CI$5,$G281&lt;=CI$6),5,IF($L281=1,2,1)),IF(AND($G281&gt;=CI$5,$G281&lt;=CI$6),IF($M281&gt;0,4,3),0)),IF(AND($D281&lt;=CI$6,$E281&gt;=CI$5),60,0)))</f>
        <v/>
      </c>
      <c r="CJ281" s="80" t="str">
        <f>IF(OR($A281="",NOT(ISNUMBER($G281))),"",IF(AND($F281&lt;=CJ$6,$G281&gt;=CJ$5),IF(CJ$5&gt;$N281,5,$K281)*10+IF(AND($F281&gt;=CJ$5,$F281&lt;=CJ$6),IF(AND($G281&gt;=CJ$5,$G281&lt;=CJ$6),5,IF($L281=1,2,1)),IF(AND($G281&gt;=CJ$5,$G281&lt;=CJ$6),IF($M281&gt;0,4,3),0)),IF(AND($D281&lt;=CJ$6,$E281&gt;=CJ$5),60,0)))</f>
        <v/>
      </c>
      <c r="CK281" s="80" t="str">
        <f>IF(OR($A281="",NOT(ISNUMBER($G281))),"",IF(AND($F281&lt;=CK$6,$G281&gt;=CK$5),IF(CK$5&gt;$N281,5,$K281)*10+IF(AND($F281&gt;=CK$5,$F281&lt;=CK$6),IF(AND($G281&gt;=CK$5,$G281&lt;=CK$6),5,IF($L281=1,2,1)),IF(AND($G281&gt;=CK$5,$G281&lt;=CK$6),IF($M281&gt;0,4,3),0)),IF(AND($D281&lt;=CK$6,$E281&gt;=CK$5),60,0)))</f>
        <v/>
      </c>
      <c r="CL281" s="80" t="str">
        <f>IF(OR($A281="",NOT(ISNUMBER($G281))),"",IF(AND($F281&lt;=CL$6,$G281&gt;=CL$5),IF(CL$5&gt;$N281,5,$K281)*10+IF(AND($F281&gt;=CL$5,$F281&lt;=CL$6),IF(AND($G281&gt;=CL$5,$G281&lt;=CL$6),5,IF($L281=1,2,1)),IF(AND($G281&gt;=CL$5,$G281&lt;=CL$6),IF($M281&gt;0,4,3),0)),IF(AND($D281&lt;=CL$6,$E281&gt;=CL$5),60,0)))</f>
        <v/>
      </c>
      <c r="CM281" s="80" t="str">
        <f>IF(OR($A281="",NOT(ISNUMBER($G281))),"",IF(AND($F281&lt;=CM$6,$G281&gt;=CM$5),IF(CM$5&gt;$N281,5,$K281)*10+IF(AND($F281&gt;=CM$5,$F281&lt;=CM$6),IF(AND($G281&gt;=CM$5,$G281&lt;=CM$6),5,IF($L281=1,2,1)),IF(AND($G281&gt;=CM$5,$G281&lt;=CM$6),IF($M281&gt;0,4,3),0)),IF(AND($D281&lt;=CM$6,$E281&gt;=CM$5),60,0)))</f>
        <v/>
      </c>
      <c r="CN281" s="80" t="str">
        <f>IF(OR($A281="",NOT(ISNUMBER($G281))),"",IF(AND($F281&lt;=CN$6,$G281&gt;=CN$5),IF(CN$5&gt;$N281,5,$K281)*10+IF(AND($F281&gt;=CN$5,$F281&lt;=CN$6),IF(AND($G281&gt;=CN$5,$G281&lt;=CN$6),5,IF($L281=1,2,1)),IF(AND($G281&gt;=CN$5,$G281&lt;=CN$6),IF($M281&gt;0,4,3),0)),IF(AND($D281&lt;=CN$6,$E281&gt;=CN$5),60,0)))</f>
        <v/>
      </c>
      <c r="CO281" s="80" t="str">
        <f>IF(OR($A281="",NOT(ISNUMBER($G281))),"",IF(AND($F281&lt;=CO$6,$G281&gt;=CO$5),IF(CO$5&gt;$N281,5,$K281)*10+IF(AND($F281&gt;=CO$5,$F281&lt;=CO$6),IF(AND($G281&gt;=CO$5,$G281&lt;=CO$6),5,IF($L281=1,2,1)),IF(AND($G281&gt;=CO$5,$G281&lt;=CO$6),IF($M281&gt;0,4,3),0)),IF(AND($D281&lt;=CO$6,$E281&gt;=CO$5),60,0)))</f>
        <v/>
      </c>
      <c r="CP281" s="80" t="str">
        <f>IF(OR($A281="",NOT(ISNUMBER($G281))),"",IF(AND($F281&lt;=CP$6,$G281&gt;=CP$5),IF(CP$5&gt;$N281,5,$K281)*10+IF(AND($F281&gt;=CP$5,$F281&lt;=CP$6),IF(AND($G281&gt;=CP$5,$G281&lt;=CP$6),5,IF($L281=1,2,1)),IF(AND($G281&gt;=CP$5,$G281&lt;=CP$6),IF($M281&gt;0,4,3),0)),IF(AND($D281&lt;=CP$6,$E281&gt;=CP$5),60,0)))</f>
        <v/>
      </c>
      <c r="CQ281" s="80" t="str">
        <f>IF(OR($A281="",NOT(ISNUMBER($G281))),"",IF(AND($F281&lt;=CQ$6,$G281&gt;=CQ$5),IF(CQ$5&gt;$N281,5,$K281)*10+IF(AND($F281&gt;=CQ$5,$F281&lt;=CQ$6),IF(AND($G281&gt;=CQ$5,$G281&lt;=CQ$6),5,IF($L281=1,2,1)),IF(AND($G281&gt;=CQ$5,$G281&lt;=CQ$6),IF($M281&gt;0,4,3),0)),IF(AND($D281&lt;=CQ$6,$E281&gt;=CQ$5),60,0)))</f>
        <v/>
      </c>
      <c r="CR281" s="80" t="str">
        <f>IF(OR($A281="",NOT(ISNUMBER($G281))),"",IF(AND($F281&lt;=CR$6,$G281&gt;=CR$5),IF(CR$5&gt;$N281,5,$K281)*10+IF(AND($F281&gt;=CR$5,$F281&lt;=CR$6),IF(AND($G281&gt;=CR$5,$G281&lt;=CR$6),5,IF($L281=1,2,1)),IF(AND($G281&gt;=CR$5,$G281&lt;=CR$6),IF($M281&gt;0,4,3),0)),IF(AND($D281&lt;=CR$6,$E281&gt;=CR$5),60,0)))</f>
        <v/>
      </c>
      <c r="CS281" s="80" t="str">
        <f>IF(OR($A281="",NOT(ISNUMBER($G281))),"",IF(AND($F281&lt;=CS$6,$G281&gt;=CS$5),IF(CS$5&gt;$N281,5,$K281)*10+IF(AND($F281&gt;=CS$5,$F281&lt;=CS$6),IF(AND($G281&gt;=CS$5,$G281&lt;=CS$6),5,IF($L281=1,2,1)),IF(AND($G281&gt;=CS$5,$G281&lt;=CS$6),IF($M281&gt;0,4,3),0)),IF(AND($D281&lt;=CS$6,$E281&gt;=CS$5),60,0)))</f>
        <v/>
      </c>
      <c r="CT281" s="80" t="str">
        <f>IF(OR($A281="",NOT(ISNUMBER($G281))),"",IF(AND($F281&lt;=CT$6,$G281&gt;=CT$5),IF(CT$5&gt;$N281,5,$K281)*10+IF(AND($F281&gt;=CT$5,$F281&lt;=CT$6),IF(AND($G281&gt;=CT$5,$G281&lt;=CT$6),5,IF($L281=1,2,1)),IF(AND($G281&gt;=CT$5,$G281&lt;=CT$6),IF($M281&gt;0,4,3),0)),IF(AND($D281&lt;=CT$6,$E281&gt;=CT$5),60,0)))</f>
        <v/>
      </c>
      <c r="CU281" s="80" t="str">
        <f>IF(OR($A281="",NOT(ISNUMBER($G281))),"",IF(AND($F281&lt;=CU$6,$G281&gt;=CU$5),IF(CU$5&gt;$N281,5,$K281)*10+IF(AND($F281&gt;=CU$5,$F281&lt;=CU$6),IF(AND($G281&gt;=CU$5,$G281&lt;=CU$6),5,IF($L281=1,2,1)),IF(AND($G281&gt;=CU$5,$G281&lt;=CU$6),IF($M281&gt;0,4,3),0)),IF(AND($D281&lt;=CU$6,$E281&gt;=CU$5),60,0)))</f>
        <v/>
      </c>
      <c r="CV281" s="80" t="str">
        <f>IF(OR($A281="",NOT(ISNUMBER($G281))),"",IF(AND($F281&lt;=CV$6,$G281&gt;=CV$5),IF(CV$5&gt;$N281,5,$K281)*10+IF(AND($F281&gt;=CV$5,$F281&lt;=CV$6),IF(AND($G281&gt;=CV$5,$G281&lt;=CV$6),5,IF($L281=1,2,1)),IF(AND($G281&gt;=CV$5,$G281&lt;=CV$6),IF($M281&gt;0,4,3),0)),IF(AND($D281&lt;=CV$6,$E281&gt;=CV$5),60,0)))</f>
        <v/>
      </c>
      <c r="CW281" s="80" t="str">
        <f>IF(OR($A281="",NOT(ISNUMBER($G281))),"",IF(AND($F281&lt;=CW$6,$G281&gt;=CW$5),IF(CW$5&gt;$N281,5,$K281)*10+IF(AND($F281&gt;=CW$5,$F281&lt;=CW$6),IF(AND($G281&gt;=CW$5,$G281&lt;=CW$6),5,IF($L281=1,2,1)),IF(AND($G281&gt;=CW$5,$G281&lt;=CW$6),IF($M281&gt;0,4,3),0)),IF(AND($D281&lt;=CW$6,$E281&gt;=CW$5),60,0)))</f>
        <v/>
      </c>
      <c r="CX281" s="80" t="str">
        <f>IF(OR($A281="",NOT(ISNUMBER($G281))),"",IF(AND($F281&lt;=CX$6,$G281&gt;=CX$5),IF(CX$5&gt;$N281,5,$K281)*10+IF(AND($F281&gt;=CX$5,$F281&lt;=CX$6),IF(AND($G281&gt;=CX$5,$G281&lt;=CX$6),5,IF($L281=1,2,1)),IF(AND($G281&gt;=CX$5,$G281&lt;=CX$6),IF($M281&gt;0,4,3),0)),IF(AND($D281&lt;=CX$6,$E281&gt;=CX$5),60,0)))</f>
        <v/>
      </c>
      <c r="CY281" s="80" t="str">
        <f>IF(OR($A281="",NOT(ISNUMBER($G281))),"",IF(AND($F281&lt;=CY$6,$G281&gt;=CY$5),IF(CY$5&gt;$N281,5,$K281)*10+IF(AND($F281&gt;=CY$5,$F281&lt;=CY$6),IF(AND($G281&gt;=CY$5,$G281&lt;=CY$6),5,IF($L281=1,2,1)),IF(AND($G281&gt;=CY$5,$G281&lt;=CY$6),IF($M281&gt;0,4,3),0)),IF(AND($D281&lt;=CY$6,$E281&gt;=CY$5),60,0)))</f>
        <v/>
      </c>
      <c r="CZ281" s="80" t="str">
        <f>IF(OR($A281="",NOT(ISNUMBER($G281))),"",IF(AND($F281&lt;=CZ$6,$G281&gt;=CZ$5),IF(CZ$5&gt;$N281,5,$K281)*10+IF(AND($F281&gt;=CZ$5,$F281&lt;=CZ$6),IF(AND($G281&gt;=CZ$5,$G281&lt;=CZ$6),5,IF($L281=1,2,1)),IF(AND($G281&gt;=CZ$5,$G281&lt;=CZ$6),IF($M281&gt;0,4,3),0)),IF(AND($D281&lt;=CZ$6,$E281&gt;=CZ$5),60,0)))</f>
        <v/>
      </c>
      <c r="DA281" s="80" t="str">
        <f>IF(OR($A281="",NOT(ISNUMBER($G281))),"",IF(AND($F281&lt;=DA$6,$G281&gt;=DA$5),IF(DA$5&gt;$N281,5,$K281)*10+IF(AND($F281&gt;=DA$5,$F281&lt;=DA$6),IF(AND($G281&gt;=DA$5,$G281&lt;=DA$6),5,IF($L281=1,2,1)),IF(AND($G281&gt;=DA$5,$G281&lt;=DA$6),IF($M281&gt;0,4,3),0)),IF(AND($D281&lt;=DA$6,$E281&gt;=DA$5),60,0)))</f>
        <v/>
      </c>
      <c r="DB281" s="80" t="str">
        <f>IF(OR($A281="",NOT(ISNUMBER($G281))),"",IF(AND($F281&lt;=DB$6,$G281&gt;=DB$5),IF(DB$5&gt;$N281,5,$K281)*10+IF(AND($F281&gt;=DB$5,$F281&lt;=DB$6),IF(AND($G281&gt;=DB$5,$G281&lt;=DB$6),5,IF($L281=1,2,1)),IF(AND($G281&gt;=DB$5,$G281&lt;=DB$6),IF($M281&gt;0,4,3),0)),IF(AND($D281&lt;=DB$6,$E281&gt;=DB$5),60,0)))</f>
        <v/>
      </c>
      <c r="DC281" s="80" t="str">
        <f>IF(OR($A281="",NOT(ISNUMBER($G281))),"",IF(AND($F281&lt;=DC$6,$G281&gt;=DC$5),IF(DC$5&gt;$N281,5,$K281)*10+IF(AND($F281&gt;=DC$5,$F281&lt;=DC$6),IF(AND($G281&gt;=DC$5,$G281&lt;=DC$6),5,IF($L281=1,2,1)),IF(AND($G281&gt;=DC$5,$G281&lt;=DC$6),IF($M281&gt;0,4,3),0)),IF(AND($D281&lt;=DC$6,$E281&gt;=DC$5),60,0)))</f>
        <v/>
      </c>
      <c r="DD281" s="80" t="str">
        <f>IF(OR($A281="",NOT(ISNUMBER($G281))),"",IF(AND($F281&lt;=DD$6,$G281&gt;=DD$5),IF(DD$5&gt;$N281,5,$K281)*10+IF(AND($F281&gt;=DD$5,$F281&lt;=DD$6),IF(AND($G281&gt;=DD$5,$G281&lt;=DD$6),5,IF($L281=1,2,1)),IF(AND($G281&gt;=DD$5,$G281&lt;=DD$6),IF($M281&gt;0,4,3),0)),IF(AND($D281&lt;=DD$6,$E281&gt;=DD$5),60,0)))</f>
        <v/>
      </c>
      <c r="DE281" s="80" t="str">
        <f>IF(OR($A281="",NOT(ISNUMBER($G281))),"",IF(AND($F281&lt;=DE$6,$G281&gt;=DE$5),IF(DE$5&gt;$N281,5,$K281)*10+IF(AND($F281&gt;=DE$5,$F281&lt;=DE$6),IF(AND($G281&gt;=DE$5,$G281&lt;=DE$6),5,IF($L281=1,2,1)),IF(AND($G281&gt;=DE$5,$G281&lt;=DE$6),IF($M281&gt;0,4,3),0)),IF(AND($D281&lt;=DE$6,$E281&gt;=DE$5),60,0)))</f>
        <v/>
      </c>
      <c r="DF281" s="80" t="str">
        <f>IF(OR($A281="",NOT(ISNUMBER($G281))),"",IF(AND($F281&lt;=DF$6,$G281&gt;=DF$5),IF(DF$5&gt;$N281,5,$K281)*10+IF(AND($F281&gt;=DF$5,$F281&lt;=DF$6),IF(AND($G281&gt;=DF$5,$G281&lt;=DF$6),5,IF($L281=1,2,1)),IF(AND($G281&gt;=DF$5,$G281&lt;=DF$6),IF($M281&gt;0,4,3),0)),IF(AND($D281&lt;=DF$6,$E281&gt;=DF$5),60,0)))</f>
        <v/>
      </c>
      <c r="DG281" s="80" t="str">
        <f>IF(OR($A281="",NOT(ISNUMBER($G281))),"",IF(AND($F281&lt;=DG$6,$G281&gt;=DG$5),IF(DG$5&gt;$N281,5,$K281)*10+IF(AND($F281&gt;=DG$5,$F281&lt;=DG$6),IF(AND($G281&gt;=DG$5,$G281&lt;=DG$6),5,IF($L281=1,2,1)),IF(AND($G281&gt;=DG$5,$G281&lt;=DG$6),IF($M281&gt;0,4,3),0)),IF(AND($D281&lt;=DG$6,$E281&gt;=DG$5),60,0)))</f>
        <v/>
      </c>
      <c r="DH281" s="80" t="str">
        <f>IF(OR($A281="",NOT(ISNUMBER($G281))),"",IF(AND($F281&lt;=DH$6,$G281&gt;=DH$5),IF(DH$5&gt;$N281,5,$K281)*10+IF(AND($F281&gt;=DH$5,$F281&lt;=DH$6),IF(AND($G281&gt;=DH$5,$G281&lt;=DH$6),5,IF($L281=1,2,1)),IF(AND($G281&gt;=DH$5,$G281&lt;=DH$6),IF($M281&gt;0,4,3),0)),IF(AND($D281&lt;=DH$6,$E281&gt;=DH$5),60,0)))</f>
        <v/>
      </c>
      <c r="DI281" s="80" t="str">
        <f>IF(OR($A281="",NOT(ISNUMBER($G281))),"",IF(AND($F281&lt;=DI$6,$G281&gt;=DI$5),IF(DI$5&gt;$N281,5,$K281)*10+IF(AND($F281&gt;=DI$5,$F281&lt;=DI$6),IF(AND($G281&gt;=DI$5,$G281&lt;=DI$6),5,IF($L281=1,2,1)),IF(AND($G281&gt;=DI$5,$G281&lt;=DI$6),IF($M281&gt;0,4,3),0)),IF(AND($D281&lt;=DI$6,$E281&gt;=DI$5),60,0)))</f>
        <v/>
      </c>
      <c r="DJ281" s="80" t="str">
        <f>IF(OR($A281="",NOT(ISNUMBER($G281))),"",IF(AND($F281&lt;=DJ$6,$G281&gt;=DJ$5),IF(DJ$5&gt;$N281,5,$K281)*10+IF(AND($F281&gt;=DJ$5,$F281&lt;=DJ$6),IF(AND($G281&gt;=DJ$5,$G281&lt;=DJ$6),5,IF($L281=1,2,1)),IF(AND($G281&gt;=DJ$5,$G281&lt;=DJ$6),IF($M281&gt;0,4,3),0)),IF(AND($D281&lt;=DJ$6,$E281&gt;=DJ$5),60,0)))</f>
        <v/>
      </c>
      <c r="DK281" s="80" t="str">
        <f>IF(OR($A281="",NOT(ISNUMBER($G281))),"",IF(AND($F281&lt;=DK$6,$G281&gt;=DK$5),IF(DK$5&gt;$N281,5,$K281)*10+IF(AND($F281&gt;=DK$5,$F281&lt;=DK$6),IF(AND($G281&gt;=DK$5,$G281&lt;=DK$6),5,IF($L281=1,2,1)),IF(AND($G281&gt;=DK$5,$G281&lt;=DK$6),IF($M281&gt;0,4,3),0)),IF(AND($D281&lt;=DK$6,$E281&gt;=DK$5),60,0)))</f>
        <v/>
      </c>
      <c r="DL281" s="80" t="str">
        <f>IF(OR($A281="",NOT(ISNUMBER($G281))),"",IF(AND($F281&lt;=DL$6,$G281&gt;=DL$5),IF(DL$5&gt;$N281,5,$K281)*10+IF(AND($F281&gt;=DL$5,$F281&lt;=DL$6),IF(AND($G281&gt;=DL$5,$G281&lt;=DL$6),5,IF($L281=1,2,1)),IF(AND($G281&gt;=DL$5,$G281&lt;=DL$6),IF($M281&gt;0,4,3),0)),IF(AND($D281&lt;=DL$6,$E281&gt;=DL$5),60,0)))</f>
        <v/>
      </c>
      <c r="DM281" s="80" t="str">
        <f>IF(OR($A281="",NOT(ISNUMBER($G281))),"",IF(AND($F281&lt;=DM$6,$G281&gt;=DM$5),IF(DM$5&gt;$N281,5,$K281)*10+IF(AND($F281&gt;=DM$5,$F281&lt;=DM$6),IF(AND($G281&gt;=DM$5,$G281&lt;=DM$6),5,IF($L281=1,2,1)),IF(AND($G281&gt;=DM$5,$G281&lt;=DM$6),IF($M281&gt;0,4,3),0)),IF(AND($D281&lt;=DM$6,$E281&gt;=DM$5),60,0)))</f>
        <v/>
      </c>
      <c r="DN281" s="80" t="str">
        <f>IF(OR($A281="",NOT(ISNUMBER($G281))),"",IF(AND($F281&lt;=DN$6,$G281&gt;=DN$5),IF(DN$5&gt;$N281,5,$K281)*10+IF(AND($F281&gt;=DN$5,$F281&lt;=DN$6),IF(AND($G281&gt;=DN$5,$G281&lt;=DN$6),5,IF($L281=1,2,1)),IF(AND($G281&gt;=DN$5,$G281&lt;=DN$6),IF($M281&gt;0,4,3),0)),IF(AND($D281&lt;=DN$6,$E281&gt;=DN$5),60,0)))</f>
        <v/>
      </c>
      <c r="DO281" s="80" t="str">
        <f>IF(OR($A281="",NOT(ISNUMBER($G281))),"",IF(AND($F281&lt;=DO$6,$G281&gt;=DO$5),IF(DO$5&gt;$N281,5,$K281)*10+IF(AND($F281&gt;=DO$5,$F281&lt;=DO$6),IF(AND($G281&gt;=DO$5,$G281&lt;=DO$6),5,IF($L281=1,2,1)),IF(AND($G281&gt;=DO$5,$G281&lt;=DO$6),IF($M281&gt;0,4,3),0)),IF(AND($D281&lt;=DO$6,$E281&gt;=DO$5),60,0)))</f>
        <v/>
      </c>
      <c r="DP281" s="80" t="str">
        <f>IF(OR($A281="",NOT(ISNUMBER($G281))),"",IF(AND($F281&lt;=DP$6,$G281&gt;=DP$5),IF(DP$5&gt;$N281,5,$K281)*10+IF(AND($F281&gt;=DP$5,$F281&lt;=DP$6),IF(AND($G281&gt;=DP$5,$G281&lt;=DP$6),5,IF($L281=1,2,1)),IF(AND($G281&gt;=DP$5,$G281&lt;=DP$6),IF($M281&gt;0,4,3),0)),IF(AND($D281&lt;=DP$6,$E281&gt;=DP$5),60,0)))</f>
        <v/>
      </c>
      <c r="DQ281" s="80" t="str">
        <f>IF(OR($A281="",NOT(ISNUMBER($G281))),"",IF(AND($F281&lt;=DQ$6,$G281&gt;=DQ$5),IF(DQ$5&gt;$N281,5,$K281)*10+IF(AND($F281&gt;=DQ$5,$F281&lt;=DQ$6),IF(AND($G281&gt;=DQ$5,$G281&lt;=DQ$6),5,IF($L281=1,2,1)),IF(AND($G281&gt;=DQ$5,$G281&lt;=DQ$6),IF($M281&gt;0,4,3),0)),IF(AND($D281&lt;=DQ$6,$E281&gt;=DQ$5),60,0)))</f>
        <v/>
      </c>
      <c r="DR281" s="80" t="str">
        <f>IF(OR($A281="",NOT(ISNUMBER($G281))),"",IF(AND($F281&lt;=DR$6,$G281&gt;=DR$5),IF(DR$5&gt;$N281,5,$K281)*10+IF(AND($F281&gt;=DR$5,$F281&lt;=DR$6),IF(AND($G281&gt;=DR$5,$G281&lt;=DR$6),5,IF($L281=1,2,1)),IF(AND($G281&gt;=DR$5,$G281&lt;=DR$6),IF($M281&gt;0,4,3),0)),IF(AND($D281&lt;=DR$6,$E281&gt;=DR$5),60,0)))</f>
        <v/>
      </c>
      <c r="DS281" s="80" t="str">
        <f>IF(OR($A281="",NOT(ISNUMBER($G281))),"",IF(AND($F281&lt;=DS$6,$G281&gt;=DS$5),IF(DS$5&gt;$N281,5,$K281)*10+IF(AND($F281&gt;=DS$5,$F281&lt;=DS$6),IF(AND($G281&gt;=DS$5,$G281&lt;=DS$6),5,IF($L281=1,2,1)),IF(AND($G281&gt;=DS$5,$G281&lt;=DS$6),IF($M281&gt;0,4,3),0)),IF(AND($D281&lt;=DS$6,$E281&gt;=DS$5),60,0)))</f>
        <v/>
      </c>
      <c r="DT281" s="80" t="str">
        <f>IF(OR($A281="",NOT(ISNUMBER($G281))),"",IF(AND($F281&lt;=DT$6,$G281&gt;=DT$5),IF(DT$5&gt;$N281,5,$K281)*10+IF(AND($F281&gt;=DT$5,$F281&lt;=DT$6),IF(AND($G281&gt;=DT$5,$G281&lt;=DT$6),5,IF($L281=1,2,1)),IF(AND($G281&gt;=DT$5,$G281&lt;=DT$6),IF($M281&gt;0,4,3),0)),IF(AND($D281&lt;=DT$6,$E281&gt;=DT$5),60,0)))</f>
        <v/>
      </c>
      <c r="DU281" s="80" t="str">
        <f>IF(OR($A281="",NOT(ISNUMBER($G281))),"",IF(AND($F281&lt;=DU$6,$G281&gt;=DU$5),IF(DU$5&gt;$N281,5,$K281)*10+IF(AND($F281&gt;=DU$5,$F281&lt;=DU$6),IF(AND($G281&gt;=DU$5,$G281&lt;=DU$6),5,IF($L281=1,2,1)),IF(AND($G281&gt;=DU$5,$G281&lt;=DU$6),IF($M281&gt;0,4,3),0)),IF(AND($D281&lt;=DU$6,$E281&gt;=DU$5),60,0)))</f>
        <v/>
      </c>
      <c r="DV281" s="80" t="str">
        <f>IF(OR($A281="",NOT(ISNUMBER($G281))),"",IF(AND($F281&lt;=DV$6,$G281&gt;=DV$5),IF(DV$5&gt;$N281,5,$K281)*10+IF(AND($F281&gt;=DV$5,$F281&lt;=DV$6),IF(AND($G281&gt;=DV$5,$G281&lt;=DV$6),5,IF($L281=1,2,1)),IF(AND($G281&gt;=DV$5,$G281&lt;=DV$6),IF($M281&gt;0,4,3),0)),IF(AND($D281&lt;=DV$6,$E281&gt;=DV$5),60,0)))</f>
        <v/>
      </c>
      <c r="DW281" s="80" t="str">
        <f>IF(OR($A281="",NOT(ISNUMBER($G281))),"",IF(AND($F281&lt;=DW$6,$G281&gt;=DW$5),IF(DW$5&gt;$N281,5,$K281)*10+IF(AND($F281&gt;=DW$5,$F281&lt;=DW$6),IF(AND($G281&gt;=DW$5,$G281&lt;=DW$6),5,IF($L281=1,2,1)),IF(AND($G281&gt;=DW$5,$G281&lt;=DW$6),IF($M281&gt;0,4,3),0)),IF(AND($D281&lt;=DW$6,$E281&gt;=DW$5),60,0)))</f>
        <v/>
      </c>
      <c r="DX281" s="80" t="str">
        <f>IF(OR($A281="",NOT(ISNUMBER($G281))),"",IF(AND($F281&lt;=DX$6,$G281&gt;=DX$5),IF(DX$5&gt;$N281,5,$K281)*10+IF(AND($F281&gt;=DX$5,$F281&lt;=DX$6),IF(AND($G281&gt;=DX$5,$G281&lt;=DX$6),5,IF($L281=1,2,1)),IF(AND($G281&gt;=DX$5,$G281&lt;=DX$6),IF($M281&gt;0,4,3),0)),IF(AND($D281&lt;=DX$6,$E281&gt;=DX$5),60,0)))</f>
        <v/>
      </c>
      <c r="DY281" s="80" t="str">
        <f>IF(OR($A281="",NOT(ISNUMBER($G281))),"",IF(AND($F281&lt;=DY$6,$G281&gt;=DY$5),IF(DY$5&gt;$N281,5,$K281)*10+IF(AND($F281&gt;=DY$5,$F281&lt;=DY$6),IF(AND($G281&gt;=DY$5,$G281&lt;=DY$6),5,IF($L281=1,2,1)),IF(AND($G281&gt;=DY$5,$G281&lt;=DY$6),IF($M281&gt;0,4,3),0)),IF(AND($D281&lt;=DY$6,$E281&gt;=DY$5),60,0)))</f>
        <v/>
      </c>
      <c r="DZ281" s="80" t="str">
        <f>IF(OR($A281="",NOT(ISNUMBER($G281))),"",IF(AND($F281&lt;=DZ$6,$G281&gt;=DZ$5),IF(DZ$5&gt;$N281,5,$K281)*10+IF(AND($F281&gt;=DZ$5,$F281&lt;=DZ$6),IF(AND($G281&gt;=DZ$5,$G281&lt;=DZ$6),5,IF($L281=1,2,1)),IF(AND($G281&gt;=DZ$5,$G281&lt;=DZ$6),IF($M281&gt;0,4,3),0)),IF(AND($D281&lt;=DZ$6,$E281&gt;=DZ$5),60,0)))</f>
        <v/>
      </c>
      <c r="EA281" s="80" t="str">
        <f>IF(OR($A281="",NOT(ISNUMBER($G281))),"",IF(AND($F281&lt;=EA$6,$G281&gt;=EA$5),IF(EA$5&gt;$N281,5,$K281)*10+IF(AND($F281&gt;=EA$5,$F281&lt;=EA$6),IF(AND($G281&gt;=EA$5,$G281&lt;=EA$6),5,IF($L281=1,2,1)),IF(AND($G281&gt;=EA$5,$G281&lt;=EA$6),IF($M281&gt;0,4,3),0)),IF(AND($D281&lt;=EA$6,$E281&gt;=EA$5),60,0)))</f>
        <v/>
      </c>
      <c r="EB281" s="80" t="str">
        <f>IF(OR($A281="",NOT(ISNUMBER($G281))),"",IF(AND($F281&lt;=EB$6,$G281&gt;=EB$5),IF(EB$5&gt;$N281,5,$K281)*10+IF(AND($F281&gt;=EB$5,$F281&lt;=EB$6),IF(AND($G281&gt;=EB$5,$G281&lt;=EB$6),5,IF($L281=1,2,1)),IF(AND($G281&gt;=EB$5,$G281&lt;=EB$6),IF($M281&gt;0,4,3),0)),IF(AND($D281&lt;=EB$6,$E281&gt;=EB$5),60,0)))</f>
        <v/>
      </c>
      <c r="EC281" s="80" t="str">
        <f>IF(OR($A281="",NOT(ISNUMBER($G281))),"",IF(AND($F281&lt;=EC$6,$G281&gt;=EC$5),IF(EC$5&gt;$N281,5,$K281)*10+IF(AND($F281&gt;=EC$5,$F281&lt;=EC$6),IF(AND($G281&gt;=EC$5,$G281&lt;=EC$6),5,IF($L281=1,2,1)),IF(AND($G281&gt;=EC$5,$G281&lt;=EC$6),IF($M281&gt;0,4,3),0)),IF(AND($D281&lt;=EC$6,$E281&gt;=EC$5),60,0)))</f>
        <v/>
      </c>
      <c r="ED281" s="80" t="str">
        <f>IF(OR($A281="",NOT(ISNUMBER($G281))),"",IF(AND($F281&lt;=ED$6,$G281&gt;=ED$5),IF(ED$5&gt;$N281,5,$K281)*10+IF(AND($F281&gt;=ED$5,$F281&lt;=ED$6),IF(AND($G281&gt;=ED$5,$G281&lt;=ED$6),5,IF($L281=1,2,1)),IF(AND($G281&gt;=ED$5,$G281&lt;=ED$6),IF($M281&gt;0,4,3),0)),IF(AND($D281&lt;=ED$6,$E281&gt;=ED$5),60,0)))</f>
        <v/>
      </c>
    </row>
    <row r="282" ht="18" customHeight="1">
      <c r="A282" s="52" t="str">
        <f>IF(Tasks!$B282="","",Tasks!$A282)</f>
        <v/>
      </c>
      <c r="B282" s="78" t="str">
        <f>IF(Tasks!$B282="","",Tasks!$B282)</f>
        <v/>
      </c>
      <c r="C282" s="25" t="str">
        <f>IF($B282="","",IF(AND(Tasks!$D282="",Tasks!$G282=""),"-",IF(Tasks!$D282="","",Tasks!$D282&amp;IF(OR(Tasks!$E282="",Tasks!$E282="FS"),IF(N(Tasks!$F282)=0,"","FS"),Tasks!$E282)&amp;IF(N(Tasks!$F282)=0,"",IF(Tasks!$F282&gt;0,"+","")&amp;Tasks!$F282))&amp;IF(AND(Tasks!$D282&lt;&gt;"",Tasks!$G282&lt;&gt;""),", ","")&amp;IF(Tasks!$G282="","",Tasks!$G282&amp;IF(OR(Tasks!$H282="",Tasks!$H282="FS"),IF(N(Tasks!$I282)=0,"","FS"),Tasks!$H282)&amp;IF(N(Tasks!$I282)=0,"",IF(Tasks!$I282&gt;0,"+","")&amp;Tasks!$I282))))</f>
        <v/>
      </c>
      <c r="D282" s="51" t="str">
        <f>IF(OR($B282="",Tasks!$Q282=""),"",Tasks!$Q282)</f>
        <v/>
      </c>
      <c r="E282" s="51" t="str">
        <f>IF(OR($B282="",Tasks!$R282=""),"",Tasks!$R282)</f>
        <v/>
      </c>
      <c r="F282" s="51" t="str">
        <f>IF(OR($B282="",Tasks!$S282=""),"",Tasks!$S282)</f>
        <v/>
      </c>
      <c r="G282" s="51" t="str">
        <f>IF(OR($B282="",Tasks!$T282=""),"",Tasks!$T282)</f>
        <v/>
      </c>
      <c r="H282" s="52" t="str">
        <f>IF($B282="","",Tasks!$AE282)</f>
        <v/>
      </c>
      <c r="I282" s="79" t="str">
        <f>IF($B282="","",Tasks!$AF282)</f>
        <v/>
      </c>
      <c r="J282" s="53" t="str">
        <f>IF(OR($B282="",Tasks!$V282=""),"",Tasks!$V282)</f>
        <v/>
      </c>
      <c r="K282" s="52" t="str">
        <f>IF($B282="","",Tasks!$AA282)</f>
        <v/>
      </c>
      <c r="L282" s="52" t="str">
        <f>IF($B282="","",Tasks!$AB282)</f>
        <v/>
      </c>
      <c r="M282" s="52" t="str">
        <f>IF($B282="","",Tasks!$Z282)</f>
        <v/>
      </c>
      <c r="N282" s="52" t="str">
        <f>IF(OR($B282="",Tasks!$AG282=""),"",Tasks!$AG282)</f>
        <v/>
      </c>
      <c r="O282" s="80" t="str">
        <f>IF(OR($A282="",NOT(ISNUMBER($G282))),"",IF(AND($F282&lt;=O$6,$G282&gt;=O$5),IF(O$5&gt;$N282,5,$K282)*10+IF(AND($F282&gt;=O$5,$F282&lt;=O$6),IF(AND($G282&gt;=O$5,$G282&lt;=O$6),5,IF($L282=1,2,1)),IF(AND($G282&gt;=O$5,$G282&lt;=O$6),IF($M282&gt;0,4,3),0)),IF(AND($D282&lt;=O$6,$E282&gt;=O$5),60,0)))</f>
        <v/>
      </c>
      <c r="P282" s="80" t="str">
        <f>IF(OR($A282="",NOT(ISNUMBER($G282))),"",IF(AND($F282&lt;=P$6,$G282&gt;=P$5),IF(P$5&gt;$N282,5,$K282)*10+IF(AND($F282&gt;=P$5,$F282&lt;=P$6),IF(AND($G282&gt;=P$5,$G282&lt;=P$6),5,IF($L282=1,2,1)),IF(AND($G282&gt;=P$5,$G282&lt;=P$6),IF($M282&gt;0,4,3),0)),IF(AND($D282&lt;=P$6,$E282&gt;=P$5),60,0)))</f>
        <v/>
      </c>
      <c r="Q282" s="80" t="str">
        <f>IF(OR($A282="",NOT(ISNUMBER($G282))),"",IF(AND($F282&lt;=Q$6,$G282&gt;=Q$5),IF(Q$5&gt;$N282,5,$K282)*10+IF(AND($F282&gt;=Q$5,$F282&lt;=Q$6),IF(AND($G282&gt;=Q$5,$G282&lt;=Q$6),5,IF($L282=1,2,1)),IF(AND($G282&gt;=Q$5,$G282&lt;=Q$6),IF($M282&gt;0,4,3),0)),IF(AND($D282&lt;=Q$6,$E282&gt;=Q$5),60,0)))</f>
        <v/>
      </c>
      <c r="R282" s="80" t="str">
        <f>IF(OR($A282="",NOT(ISNUMBER($G282))),"",IF(AND($F282&lt;=R$6,$G282&gt;=R$5),IF(R$5&gt;$N282,5,$K282)*10+IF(AND($F282&gt;=R$5,$F282&lt;=R$6),IF(AND($G282&gt;=R$5,$G282&lt;=R$6),5,IF($L282=1,2,1)),IF(AND($G282&gt;=R$5,$G282&lt;=R$6),IF($M282&gt;0,4,3),0)),IF(AND($D282&lt;=R$6,$E282&gt;=R$5),60,0)))</f>
        <v/>
      </c>
      <c r="S282" s="80" t="str">
        <f>IF(OR($A282="",NOT(ISNUMBER($G282))),"",IF(AND($F282&lt;=S$6,$G282&gt;=S$5),IF(S$5&gt;$N282,5,$K282)*10+IF(AND($F282&gt;=S$5,$F282&lt;=S$6),IF(AND($G282&gt;=S$5,$G282&lt;=S$6),5,IF($L282=1,2,1)),IF(AND($G282&gt;=S$5,$G282&lt;=S$6),IF($M282&gt;0,4,3),0)),IF(AND($D282&lt;=S$6,$E282&gt;=S$5),60,0)))</f>
        <v/>
      </c>
      <c r="T282" s="80" t="str">
        <f>IF(OR($A282="",NOT(ISNUMBER($G282))),"",IF(AND($F282&lt;=T$6,$G282&gt;=T$5),IF(T$5&gt;$N282,5,$K282)*10+IF(AND($F282&gt;=T$5,$F282&lt;=T$6),IF(AND($G282&gt;=T$5,$G282&lt;=T$6),5,IF($L282=1,2,1)),IF(AND($G282&gt;=T$5,$G282&lt;=T$6),IF($M282&gt;0,4,3),0)),IF(AND($D282&lt;=T$6,$E282&gt;=T$5),60,0)))</f>
        <v/>
      </c>
      <c r="U282" s="80" t="str">
        <f>IF(OR($A282="",NOT(ISNUMBER($G282))),"",IF(AND($F282&lt;=U$6,$G282&gt;=U$5),IF(U$5&gt;$N282,5,$K282)*10+IF(AND($F282&gt;=U$5,$F282&lt;=U$6),IF(AND($G282&gt;=U$5,$G282&lt;=U$6),5,IF($L282=1,2,1)),IF(AND($G282&gt;=U$5,$G282&lt;=U$6),IF($M282&gt;0,4,3),0)),IF(AND($D282&lt;=U$6,$E282&gt;=U$5),60,0)))</f>
        <v/>
      </c>
      <c r="V282" s="80" t="str">
        <f>IF(OR($A282="",NOT(ISNUMBER($G282))),"",IF(AND($F282&lt;=V$6,$G282&gt;=V$5),IF(V$5&gt;$N282,5,$K282)*10+IF(AND($F282&gt;=V$5,$F282&lt;=V$6),IF(AND($G282&gt;=V$5,$G282&lt;=V$6),5,IF($L282=1,2,1)),IF(AND($G282&gt;=V$5,$G282&lt;=V$6),IF($M282&gt;0,4,3),0)),IF(AND($D282&lt;=V$6,$E282&gt;=V$5),60,0)))</f>
        <v/>
      </c>
      <c r="W282" s="80" t="str">
        <f>IF(OR($A282="",NOT(ISNUMBER($G282))),"",IF(AND($F282&lt;=W$6,$G282&gt;=W$5),IF(W$5&gt;$N282,5,$K282)*10+IF(AND($F282&gt;=W$5,$F282&lt;=W$6),IF(AND($G282&gt;=W$5,$G282&lt;=W$6),5,IF($L282=1,2,1)),IF(AND($G282&gt;=W$5,$G282&lt;=W$6),IF($M282&gt;0,4,3),0)),IF(AND($D282&lt;=W$6,$E282&gt;=W$5),60,0)))</f>
        <v/>
      </c>
      <c r="X282" s="80" t="str">
        <f>IF(OR($A282="",NOT(ISNUMBER($G282))),"",IF(AND($F282&lt;=X$6,$G282&gt;=X$5),IF(X$5&gt;$N282,5,$K282)*10+IF(AND($F282&gt;=X$5,$F282&lt;=X$6),IF(AND($G282&gt;=X$5,$G282&lt;=X$6),5,IF($L282=1,2,1)),IF(AND($G282&gt;=X$5,$G282&lt;=X$6),IF($M282&gt;0,4,3),0)),IF(AND($D282&lt;=X$6,$E282&gt;=X$5),60,0)))</f>
        <v/>
      </c>
      <c r="Y282" s="80" t="str">
        <f>IF(OR($A282="",NOT(ISNUMBER($G282))),"",IF(AND($F282&lt;=Y$6,$G282&gt;=Y$5),IF(Y$5&gt;$N282,5,$K282)*10+IF(AND($F282&gt;=Y$5,$F282&lt;=Y$6),IF(AND($G282&gt;=Y$5,$G282&lt;=Y$6),5,IF($L282=1,2,1)),IF(AND($G282&gt;=Y$5,$G282&lt;=Y$6),IF($M282&gt;0,4,3),0)),IF(AND($D282&lt;=Y$6,$E282&gt;=Y$5),60,0)))</f>
        <v/>
      </c>
      <c r="Z282" s="80" t="str">
        <f>IF(OR($A282="",NOT(ISNUMBER($G282))),"",IF(AND($F282&lt;=Z$6,$G282&gt;=Z$5),IF(Z$5&gt;$N282,5,$K282)*10+IF(AND($F282&gt;=Z$5,$F282&lt;=Z$6),IF(AND($G282&gt;=Z$5,$G282&lt;=Z$6),5,IF($L282=1,2,1)),IF(AND($G282&gt;=Z$5,$G282&lt;=Z$6),IF($M282&gt;0,4,3),0)),IF(AND($D282&lt;=Z$6,$E282&gt;=Z$5),60,0)))</f>
        <v/>
      </c>
      <c r="AA282" s="80" t="str">
        <f>IF(OR($A282="",NOT(ISNUMBER($G282))),"",IF(AND($F282&lt;=AA$6,$G282&gt;=AA$5),IF(AA$5&gt;$N282,5,$K282)*10+IF(AND($F282&gt;=AA$5,$F282&lt;=AA$6),IF(AND($G282&gt;=AA$5,$G282&lt;=AA$6),5,IF($L282=1,2,1)),IF(AND($G282&gt;=AA$5,$G282&lt;=AA$6),IF($M282&gt;0,4,3),0)),IF(AND($D282&lt;=AA$6,$E282&gt;=AA$5),60,0)))</f>
        <v/>
      </c>
      <c r="AB282" s="80" t="str">
        <f>IF(OR($A282="",NOT(ISNUMBER($G282))),"",IF(AND($F282&lt;=AB$6,$G282&gt;=AB$5),IF(AB$5&gt;$N282,5,$K282)*10+IF(AND($F282&gt;=AB$5,$F282&lt;=AB$6),IF(AND($G282&gt;=AB$5,$G282&lt;=AB$6),5,IF($L282=1,2,1)),IF(AND($G282&gt;=AB$5,$G282&lt;=AB$6),IF($M282&gt;0,4,3),0)),IF(AND($D282&lt;=AB$6,$E282&gt;=AB$5),60,0)))</f>
        <v/>
      </c>
      <c r="AC282" s="80" t="str">
        <f>IF(OR($A282="",NOT(ISNUMBER($G282))),"",IF(AND($F282&lt;=AC$6,$G282&gt;=AC$5),IF(AC$5&gt;$N282,5,$K282)*10+IF(AND($F282&gt;=AC$5,$F282&lt;=AC$6),IF(AND($G282&gt;=AC$5,$G282&lt;=AC$6),5,IF($L282=1,2,1)),IF(AND($G282&gt;=AC$5,$G282&lt;=AC$6),IF($M282&gt;0,4,3),0)),IF(AND($D282&lt;=AC$6,$E282&gt;=AC$5),60,0)))</f>
        <v/>
      </c>
      <c r="AD282" s="80" t="str">
        <f>IF(OR($A282="",NOT(ISNUMBER($G282))),"",IF(AND($F282&lt;=AD$6,$G282&gt;=AD$5),IF(AD$5&gt;$N282,5,$K282)*10+IF(AND($F282&gt;=AD$5,$F282&lt;=AD$6),IF(AND($G282&gt;=AD$5,$G282&lt;=AD$6),5,IF($L282=1,2,1)),IF(AND($G282&gt;=AD$5,$G282&lt;=AD$6),IF($M282&gt;0,4,3),0)),IF(AND($D282&lt;=AD$6,$E282&gt;=AD$5),60,0)))</f>
        <v/>
      </c>
      <c r="AE282" s="80" t="str">
        <f>IF(OR($A282="",NOT(ISNUMBER($G282))),"",IF(AND($F282&lt;=AE$6,$G282&gt;=AE$5),IF(AE$5&gt;$N282,5,$K282)*10+IF(AND($F282&gt;=AE$5,$F282&lt;=AE$6),IF(AND($G282&gt;=AE$5,$G282&lt;=AE$6),5,IF($L282=1,2,1)),IF(AND($G282&gt;=AE$5,$G282&lt;=AE$6),IF($M282&gt;0,4,3),0)),IF(AND($D282&lt;=AE$6,$E282&gt;=AE$5),60,0)))</f>
        <v/>
      </c>
      <c r="AF282" s="80" t="str">
        <f>IF(OR($A282="",NOT(ISNUMBER($G282))),"",IF(AND($F282&lt;=AF$6,$G282&gt;=AF$5),IF(AF$5&gt;$N282,5,$K282)*10+IF(AND($F282&gt;=AF$5,$F282&lt;=AF$6),IF(AND($G282&gt;=AF$5,$G282&lt;=AF$6),5,IF($L282=1,2,1)),IF(AND($G282&gt;=AF$5,$G282&lt;=AF$6),IF($M282&gt;0,4,3),0)),IF(AND($D282&lt;=AF$6,$E282&gt;=AF$5),60,0)))</f>
        <v/>
      </c>
      <c r="AG282" s="80" t="str">
        <f>IF(OR($A282="",NOT(ISNUMBER($G282))),"",IF(AND($F282&lt;=AG$6,$G282&gt;=AG$5),IF(AG$5&gt;$N282,5,$K282)*10+IF(AND($F282&gt;=AG$5,$F282&lt;=AG$6),IF(AND($G282&gt;=AG$5,$G282&lt;=AG$6),5,IF($L282=1,2,1)),IF(AND($G282&gt;=AG$5,$G282&lt;=AG$6),IF($M282&gt;0,4,3),0)),IF(AND($D282&lt;=AG$6,$E282&gt;=AG$5),60,0)))</f>
        <v/>
      </c>
      <c r="AH282" s="80" t="str">
        <f>IF(OR($A282="",NOT(ISNUMBER($G282))),"",IF(AND($F282&lt;=AH$6,$G282&gt;=AH$5),IF(AH$5&gt;$N282,5,$K282)*10+IF(AND($F282&gt;=AH$5,$F282&lt;=AH$6),IF(AND($G282&gt;=AH$5,$G282&lt;=AH$6),5,IF($L282=1,2,1)),IF(AND($G282&gt;=AH$5,$G282&lt;=AH$6),IF($M282&gt;0,4,3),0)),IF(AND($D282&lt;=AH$6,$E282&gt;=AH$5),60,0)))</f>
        <v/>
      </c>
      <c r="AI282" s="80" t="str">
        <f>IF(OR($A282="",NOT(ISNUMBER($G282))),"",IF(AND($F282&lt;=AI$6,$G282&gt;=AI$5),IF(AI$5&gt;$N282,5,$K282)*10+IF(AND($F282&gt;=AI$5,$F282&lt;=AI$6),IF(AND($G282&gt;=AI$5,$G282&lt;=AI$6),5,IF($L282=1,2,1)),IF(AND($G282&gt;=AI$5,$G282&lt;=AI$6),IF($M282&gt;0,4,3),0)),IF(AND($D282&lt;=AI$6,$E282&gt;=AI$5),60,0)))</f>
        <v/>
      </c>
      <c r="AJ282" s="80" t="str">
        <f>IF(OR($A282="",NOT(ISNUMBER($G282))),"",IF(AND($F282&lt;=AJ$6,$G282&gt;=AJ$5),IF(AJ$5&gt;$N282,5,$K282)*10+IF(AND($F282&gt;=AJ$5,$F282&lt;=AJ$6),IF(AND($G282&gt;=AJ$5,$G282&lt;=AJ$6),5,IF($L282=1,2,1)),IF(AND($G282&gt;=AJ$5,$G282&lt;=AJ$6),IF($M282&gt;0,4,3),0)),IF(AND($D282&lt;=AJ$6,$E282&gt;=AJ$5),60,0)))</f>
        <v/>
      </c>
      <c r="AK282" s="80" t="str">
        <f>IF(OR($A282="",NOT(ISNUMBER($G282))),"",IF(AND($F282&lt;=AK$6,$G282&gt;=AK$5),IF(AK$5&gt;$N282,5,$K282)*10+IF(AND($F282&gt;=AK$5,$F282&lt;=AK$6),IF(AND($G282&gt;=AK$5,$G282&lt;=AK$6),5,IF($L282=1,2,1)),IF(AND($G282&gt;=AK$5,$G282&lt;=AK$6),IF($M282&gt;0,4,3),0)),IF(AND($D282&lt;=AK$6,$E282&gt;=AK$5),60,0)))</f>
        <v/>
      </c>
      <c r="AL282" s="80" t="str">
        <f>IF(OR($A282="",NOT(ISNUMBER($G282))),"",IF(AND($F282&lt;=AL$6,$G282&gt;=AL$5),IF(AL$5&gt;$N282,5,$K282)*10+IF(AND($F282&gt;=AL$5,$F282&lt;=AL$6),IF(AND($G282&gt;=AL$5,$G282&lt;=AL$6),5,IF($L282=1,2,1)),IF(AND($G282&gt;=AL$5,$G282&lt;=AL$6),IF($M282&gt;0,4,3),0)),IF(AND($D282&lt;=AL$6,$E282&gt;=AL$5),60,0)))</f>
        <v/>
      </c>
      <c r="AM282" s="80" t="str">
        <f>IF(OR($A282="",NOT(ISNUMBER($G282))),"",IF(AND($F282&lt;=AM$6,$G282&gt;=AM$5),IF(AM$5&gt;$N282,5,$K282)*10+IF(AND($F282&gt;=AM$5,$F282&lt;=AM$6),IF(AND($G282&gt;=AM$5,$G282&lt;=AM$6),5,IF($L282=1,2,1)),IF(AND($G282&gt;=AM$5,$G282&lt;=AM$6),IF($M282&gt;0,4,3),0)),IF(AND($D282&lt;=AM$6,$E282&gt;=AM$5),60,0)))</f>
        <v/>
      </c>
      <c r="AN282" s="80" t="str">
        <f>IF(OR($A282="",NOT(ISNUMBER($G282))),"",IF(AND($F282&lt;=AN$6,$G282&gt;=AN$5),IF(AN$5&gt;$N282,5,$K282)*10+IF(AND($F282&gt;=AN$5,$F282&lt;=AN$6),IF(AND($G282&gt;=AN$5,$G282&lt;=AN$6),5,IF($L282=1,2,1)),IF(AND($G282&gt;=AN$5,$G282&lt;=AN$6),IF($M282&gt;0,4,3),0)),IF(AND($D282&lt;=AN$6,$E282&gt;=AN$5),60,0)))</f>
        <v/>
      </c>
      <c r="AO282" s="80" t="str">
        <f>IF(OR($A282="",NOT(ISNUMBER($G282))),"",IF(AND($F282&lt;=AO$6,$G282&gt;=AO$5),IF(AO$5&gt;$N282,5,$K282)*10+IF(AND($F282&gt;=AO$5,$F282&lt;=AO$6),IF(AND($G282&gt;=AO$5,$G282&lt;=AO$6),5,IF($L282=1,2,1)),IF(AND($G282&gt;=AO$5,$G282&lt;=AO$6),IF($M282&gt;0,4,3),0)),IF(AND($D282&lt;=AO$6,$E282&gt;=AO$5),60,0)))</f>
        <v/>
      </c>
      <c r="AP282" s="80" t="str">
        <f>IF(OR($A282="",NOT(ISNUMBER($G282))),"",IF(AND($F282&lt;=AP$6,$G282&gt;=AP$5),IF(AP$5&gt;$N282,5,$K282)*10+IF(AND($F282&gt;=AP$5,$F282&lt;=AP$6),IF(AND($G282&gt;=AP$5,$G282&lt;=AP$6),5,IF($L282=1,2,1)),IF(AND($G282&gt;=AP$5,$G282&lt;=AP$6),IF($M282&gt;0,4,3),0)),IF(AND($D282&lt;=AP$6,$E282&gt;=AP$5),60,0)))</f>
        <v/>
      </c>
      <c r="AQ282" s="80" t="str">
        <f>IF(OR($A282="",NOT(ISNUMBER($G282))),"",IF(AND($F282&lt;=AQ$6,$G282&gt;=AQ$5),IF(AQ$5&gt;$N282,5,$K282)*10+IF(AND($F282&gt;=AQ$5,$F282&lt;=AQ$6),IF(AND($G282&gt;=AQ$5,$G282&lt;=AQ$6),5,IF($L282=1,2,1)),IF(AND($G282&gt;=AQ$5,$G282&lt;=AQ$6),IF($M282&gt;0,4,3),0)),IF(AND($D282&lt;=AQ$6,$E282&gt;=AQ$5),60,0)))</f>
        <v/>
      </c>
      <c r="AR282" s="80" t="str">
        <f>IF(OR($A282="",NOT(ISNUMBER($G282))),"",IF(AND($F282&lt;=AR$6,$G282&gt;=AR$5),IF(AR$5&gt;$N282,5,$K282)*10+IF(AND($F282&gt;=AR$5,$F282&lt;=AR$6),IF(AND($G282&gt;=AR$5,$G282&lt;=AR$6),5,IF($L282=1,2,1)),IF(AND($G282&gt;=AR$5,$G282&lt;=AR$6),IF($M282&gt;0,4,3),0)),IF(AND($D282&lt;=AR$6,$E282&gt;=AR$5),60,0)))</f>
        <v/>
      </c>
      <c r="AS282" s="80" t="str">
        <f>IF(OR($A282="",NOT(ISNUMBER($G282))),"",IF(AND($F282&lt;=AS$6,$G282&gt;=AS$5),IF(AS$5&gt;$N282,5,$K282)*10+IF(AND($F282&gt;=AS$5,$F282&lt;=AS$6),IF(AND($G282&gt;=AS$5,$G282&lt;=AS$6),5,IF($L282=1,2,1)),IF(AND($G282&gt;=AS$5,$G282&lt;=AS$6),IF($M282&gt;0,4,3),0)),IF(AND($D282&lt;=AS$6,$E282&gt;=AS$5),60,0)))</f>
        <v/>
      </c>
      <c r="AT282" s="80" t="str">
        <f>IF(OR($A282="",NOT(ISNUMBER($G282))),"",IF(AND($F282&lt;=AT$6,$G282&gt;=AT$5),IF(AT$5&gt;$N282,5,$K282)*10+IF(AND($F282&gt;=AT$5,$F282&lt;=AT$6),IF(AND($G282&gt;=AT$5,$G282&lt;=AT$6),5,IF($L282=1,2,1)),IF(AND($G282&gt;=AT$5,$G282&lt;=AT$6),IF($M282&gt;0,4,3),0)),IF(AND($D282&lt;=AT$6,$E282&gt;=AT$5),60,0)))</f>
        <v/>
      </c>
      <c r="AU282" s="80" t="str">
        <f>IF(OR($A282="",NOT(ISNUMBER($G282))),"",IF(AND($F282&lt;=AU$6,$G282&gt;=AU$5),IF(AU$5&gt;$N282,5,$K282)*10+IF(AND($F282&gt;=AU$5,$F282&lt;=AU$6),IF(AND($G282&gt;=AU$5,$G282&lt;=AU$6),5,IF($L282=1,2,1)),IF(AND($G282&gt;=AU$5,$G282&lt;=AU$6),IF($M282&gt;0,4,3),0)),IF(AND($D282&lt;=AU$6,$E282&gt;=AU$5),60,0)))</f>
        <v/>
      </c>
      <c r="AV282" s="80" t="str">
        <f>IF(OR($A282="",NOT(ISNUMBER($G282))),"",IF(AND($F282&lt;=AV$6,$G282&gt;=AV$5),IF(AV$5&gt;$N282,5,$K282)*10+IF(AND($F282&gt;=AV$5,$F282&lt;=AV$6),IF(AND($G282&gt;=AV$5,$G282&lt;=AV$6),5,IF($L282=1,2,1)),IF(AND($G282&gt;=AV$5,$G282&lt;=AV$6),IF($M282&gt;0,4,3),0)),IF(AND($D282&lt;=AV$6,$E282&gt;=AV$5),60,0)))</f>
        <v/>
      </c>
      <c r="AW282" s="80" t="str">
        <f>IF(OR($A282="",NOT(ISNUMBER($G282))),"",IF(AND($F282&lt;=AW$6,$G282&gt;=AW$5),IF(AW$5&gt;$N282,5,$K282)*10+IF(AND($F282&gt;=AW$5,$F282&lt;=AW$6),IF(AND($G282&gt;=AW$5,$G282&lt;=AW$6),5,IF($L282=1,2,1)),IF(AND($G282&gt;=AW$5,$G282&lt;=AW$6),IF($M282&gt;0,4,3),0)),IF(AND($D282&lt;=AW$6,$E282&gt;=AW$5),60,0)))</f>
        <v/>
      </c>
      <c r="AX282" s="80" t="str">
        <f>IF(OR($A282="",NOT(ISNUMBER($G282))),"",IF(AND($F282&lt;=AX$6,$G282&gt;=AX$5),IF(AX$5&gt;$N282,5,$K282)*10+IF(AND($F282&gt;=AX$5,$F282&lt;=AX$6),IF(AND($G282&gt;=AX$5,$G282&lt;=AX$6),5,IF($L282=1,2,1)),IF(AND($G282&gt;=AX$5,$G282&lt;=AX$6),IF($M282&gt;0,4,3),0)),IF(AND($D282&lt;=AX$6,$E282&gt;=AX$5),60,0)))</f>
        <v/>
      </c>
      <c r="AY282" s="80" t="str">
        <f>IF(OR($A282="",NOT(ISNUMBER($G282))),"",IF(AND($F282&lt;=AY$6,$G282&gt;=AY$5),IF(AY$5&gt;$N282,5,$K282)*10+IF(AND($F282&gt;=AY$5,$F282&lt;=AY$6),IF(AND($G282&gt;=AY$5,$G282&lt;=AY$6),5,IF($L282=1,2,1)),IF(AND($G282&gt;=AY$5,$G282&lt;=AY$6),IF($M282&gt;0,4,3),0)),IF(AND($D282&lt;=AY$6,$E282&gt;=AY$5),60,0)))</f>
        <v/>
      </c>
      <c r="AZ282" s="80" t="str">
        <f>IF(OR($A282="",NOT(ISNUMBER($G282))),"",IF(AND($F282&lt;=AZ$6,$G282&gt;=AZ$5),IF(AZ$5&gt;$N282,5,$K282)*10+IF(AND($F282&gt;=AZ$5,$F282&lt;=AZ$6),IF(AND($G282&gt;=AZ$5,$G282&lt;=AZ$6),5,IF($L282=1,2,1)),IF(AND($G282&gt;=AZ$5,$G282&lt;=AZ$6),IF($M282&gt;0,4,3),0)),IF(AND($D282&lt;=AZ$6,$E282&gt;=AZ$5),60,0)))</f>
        <v/>
      </c>
      <c r="BA282" s="80" t="str">
        <f>IF(OR($A282="",NOT(ISNUMBER($G282))),"",IF(AND($F282&lt;=BA$6,$G282&gt;=BA$5),IF(BA$5&gt;$N282,5,$K282)*10+IF(AND($F282&gt;=BA$5,$F282&lt;=BA$6),IF(AND($G282&gt;=BA$5,$G282&lt;=BA$6),5,IF($L282=1,2,1)),IF(AND($G282&gt;=BA$5,$G282&lt;=BA$6),IF($M282&gt;0,4,3),0)),IF(AND($D282&lt;=BA$6,$E282&gt;=BA$5),60,0)))</f>
        <v/>
      </c>
      <c r="BB282" s="80" t="str">
        <f>IF(OR($A282="",NOT(ISNUMBER($G282))),"",IF(AND($F282&lt;=BB$6,$G282&gt;=BB$5),IF(BB$5&gt;$N282,5,$K282)*10+IF(AND($F282&gt;=BB$5,$F282&lt;=BB$6),IF(AND($G282&gt;=BB$5,$G282&lt;=BB$6),5,IF($L282=1,2,1)),IF(AND($G282&gt;=BB$5,$G282&lt;=BB$6),IF($M282&gt;0,4,3),0)),IF(AND($D282&lt;=BB$6,$E282&gt;=BB$5),60,0)))</f>
        <v/>
      </c>
      <c r="BC282" s="80" t="str">
        <f>IF(OR($A282="",NOT(ISNUMBER($G282))),"",IF(AND($F282&lt;=BC$6,$G282&gt;=BC$5),IF(BC$5&gt;$N282,5,$K282)*10+IF(AND($F282&gt;=BC$5,$F282&lt;=BC$6),IF(AND($G282&gt;=BC$5,$G282&lt;=BC$6),5,IF($L282=1,2,1)),IF(AND($G282&gt;=BC$5,$G282&lt;=BC$6),IF($M282&gt;0,4,3),0)),IF(AND($D282&lt;=BC$6,$E282&gt;=BC$5),60,0)))</f>
        <v/>
      </c>
      <c r="BD282" s="80" t="str">
        <f>IF(OR($A282="",NOT(ISNUMBER($G282))),"",IF(AND($F282&lt;=BD$6,$G282&gt;=BD$5),IF(BD$5&gt;$N282,5,$K282)*10+IF(AND($F282&gt;=BD$5,$F282&lt;=BD$6),IF(AND($G282&gt;=BD$5,$G282&lt;=BD$6),5,IF($L282=1,2,1)),IF(AND($G282&gt;=BD$5,$G282&lt;=BD$6),IF($M282&gt;0,4,3),0)),IF(AND($D282&lt;=BD$6,$E282&gt;=BD$5),60,0)))</f>
        <v/>
      </c>
      <c r="BE282" s="80" t="str">
        <f>IF(OR($A282="",NOT(ISNUMBER($G282))),"",IF(AND($F282&lt;=BE$6,$G282&gt;=BE$5),IF(BE$5&gt;$N282,5,$K282)*10+IF(AND($F282&gt;=BE$5,$F282&lt;=BE$6),IF(AND($G282&gt;=BE$5,$G282&lt;=BE$6),5,IF($L282=1,2,1)),IF(AND($G282&gt;=BE$5,$G282&lt;=BE$6),IF($M282&gt;0,4,3),0)),IF(AND($D282&lt;=BE$6,$E282&gt;=BE$5),60,0)))</f>
        <v/>
      </c>
      <c r="BF282" s="80" t="str">
        <f>IF(OR($A282="",NOT(ISNUMBER($G282))),"",IF(AND($F282&lt;=BF$6,$G282&gt;=BF$5),IF(BF$5&gt;$N282,5,$K282)*10+IF(AND($F282&gt;=BF$5,$F282&lt;=BF$6),IF(AND($G282&gt;=BF$5,$G282&lt;=BF$6),5,IF($L282=1,2,1)),IF(AND($G282&gt;=BF$5,$G282&lt;=BF$6),IF($M282&gt;0,4,3),0)),IF(AND($D282&lt;=BF$6,$E282&gt;=BF$5),60,0)))</f>
        <v/>
      </c>
      <c r="BG282" s="80" t="str">
        <f>IF(OR($A282="",NOT(ISNUMBER($G282))),"",IF(AND($F282&lt;=BG$6,$G282&gt;=BG$5),IF(BG$5&gt;$N282,5,$K282)*10+IF(AND($F282&gt;=BG$5,$F282&lt;=BG$6),IF(AND($G282&gt;=BG$5,$G282&lt;=BG$6),5,IF($L282=1,2,1)),IF(AND($G282&gt;=BG$5,$G282&lt;=BG$6),IF($M282&gt;0,4,3),0)),IF(AND($D282&lt;=BG$6,$E282&gt;=BG$5),60,0)))</f>
        <v/>
      </c>
      <c r="BH282" s="80" t="str">
        <f>IF(OR($A282="",NOT(ISNUMBER($G282))),"",IF(AND($F282&lt;=BH$6,$G282&gt;=BH$5),IF(BH$5&gt;$N282,5,$K282)*10+IF(AND($F282&gt;=BH$5,$F282&lt;=BH$6),IF(AND($G282&gt;=BH$5,$G282&lt;=BH$6),5,IF($L282=1,2,1)),IF(AND($G282&gt;=BH$5,$G282&lt;=BH$6),IF($M282&gt;0,4,3),0)),IF(AND($D282&lt;=BH$6,$E282&gt;=BH$5),60,0)))</f>
        <v/>
      </c>
      <c r="BI282" s="80" t="str">
        <f>IF(OR($A282="",NOT(ISNUMBER($G282))),"",IF(AND($F282&lt;=BI$6,$G282&gt;=BI$5),IF(BI$5&gt;$N282,5,$K282)*10+IF(AND($F282&gt;=BI$5,$F282&lt;=BI$6),IF(AND($G282&gt;=BI$5,$G282&lt;=BI$6),5,IF($L282=1,2,1)),IF(AND($G282&gt;=BI$5,$G282&lt;=BI$6),IF($M282&gt;0,4,3),0)),IF(AND($D282&lt;=BI$6,$E282&gt;=BI$5),60,0)))</f>
        <v/>
      </c>
      <c r="BJ282" s="80" t="str">
        <f>IF(OR($A282="",NOT(ISNUMBER($G282))),"",IF(AND($F282&lt;=BJ$6,$G282&gt;=BJ$5),IF(BJ$5&gt;$N282,5,$K282)*10+IF(AND($F282&gt;=BJ$5,$F282&lt;=BJ$6),IF(AND($G282&gt;=BJ$5,$G282&lt;=BJ$6),5,IF($L282=1,2,1)),IF(AND($G282&gt;=BJ$5,$G282&lt;=BJ$6),IF($M282&gt;0,4,3),0)),IF(AND($D282&lt;=BJ$6,$E282&gt;=BJ$5),60,0)))</f>
        <v/>
      </c>
      <c r="BK282" s="80" t="str">
        <f>IF(OR($A282="",NOT(ISNUMBER($G282))),"",IF(AND($F282&lt;=BK$6,$G282&gt;=BK$5),IF(BK$5&gt;$N282,5,$K282)*10+IF(AND($F282&gt;=BK$5,$F282&lt;=BK$6),IF(AND($G282&gt;=BK$5,$G282&lt;=BK$6),5,IF($L282=1,2,1)),IF(AND($G282&gt;=BK$5,$G282&lt;=BK$6),IF($M282&gt;0,4,3),0)),IF(AND($D282&lt;=BK$6,$E282&gt;=BK$5),60,0)))</f>
        <v/>
      </c>
      <c r="BL282" s="80" t="str">
        <f>IF(OR($A282="",NOT(ISNUMBER($G282))),"",IF(AND($F282&lt;=BL$6,$G282&gt;=BL$5),IF(BL$5&gt;$N282,5,$K282)*10+IF(AND($F282&gt;=BL$5,$F282&lt;=BL$6),IF(AND($G282&gt;=BL$5,$G282&lt;=BL$6),5,IF($L282=1,2,1)),IF(AND($G282&gt;=BL$5,$G282&lt;=BL$6),IF($M282&gt;0,4,3),0)),IF(AND($D282&lt;=BL$6,$E282&gt;=BL$5),60,0)))</f>
        <v/>
      </c>
      <c r="BM282" s="80" t="str">
        <f>IF(OR($A282="",NOT(ISNUMBER($G282))),"",IF(AND($F282&lt;=BM$6,$G282&gt;=BM$5),IF(BM$5&gt;$N282,5,$K282)*10+IF(AND($F282&gt;=BM$5,$F282&lt;=BM$6),IF(AND($G282&gt;=BM$5,$G282&lt;=BM$6),5,IF($L282=1,2,1)),IF(AND($G282&gt;=BM$5,$G282&lt;=BM$6),IF($M282&gt;0,4,3),0)),IF(AND($D282&lt;=BM$6,$E282&gt;=BM$5),60,0)))</f>
        <v/>
      </c>
      <c r="BN282" s="80" t="str">
        <f>IF(OR($A282="",NOT(ISNUMBER($G282))),"",IF(AND($F282&lt;=BN$6,$G282&gt;=BN$5),IF(BN$5&gt;$N282,5,$K282)*10+IF(AND($F282&gt;=BN$5,$F282&lt;=BN$6),IF(AND($G282&gt;=BN$5,$G282&lt;=BN$6),5,IF($L282=1,2,1)),IF(AND($G282&gt;=BN$5,$G282&lt;=BN$6),IF($M282&gt;0,4,3),0)),IF(AND($D282&lt;=BN$6,$E282&gt;=BN$5),60,0)))</f>
        <v/>
      </c>
      <c r="BO282" s="80" t="str">
        <f>IF(OR($A282="",NOT(ISNUMBER($G282))),"",IF(AND($F282&lt;=BO$6,$G282&gt;=BO$5),IF(BO$5&gt;$N282,5,$K282)*10+IF(AND($F282&gt;=BO$5,$F282&lt;=BO$6),IF(AND($G282&gt;=BO$5,$G282&lt;=BO$6),5,IF($L282=1,2,1)),IF(AND($G282&gt;=BO$5,$G282&lt;=BO$6),IF($M282&gt;0,4,3),0)),IF(AND($D282&lt;=BO$6,$E282&gt;=BO$5),60,0)))</f>
        <v/>
      </c>
      <c r="BP282" s="80" t="str">
        <f>IF(OR($A282="",NOT(ISNUMBER($G282))),"",IF(AND($F282&lt;=BP$6,$G282&gt;=BP$5),IF(BP$5&gt;$N282,5,$K282)*10+IF(AND($F282&gt;=BP$5,$F282&lt;=BP$6),IF(AND($G282&gt;=BP$5,$G282&lt;=BP$6),5,IF($L282=1,2,1)),IF(AND($G282&gt;=BP$5,$G282&lt;=BP$6),IF($M282&gt;0,4,3),0)),IF(AND($D282&lt;=BP$6,$E282&gt;=BP$5),60,0)))</f>
        <v/>
      </c>
      <c r="BQ282" s="80" t="str">
        <f>IF(OR($A282="",NOT(ISNUMBER($G282))),"",IF(AND($F282&lt;=BQ$6,$G282&gt;=BQ$5),IF(BQ$5&gt;$N282,5,$K282)*10+IF(AND($F282&gt;=BQ$5,$F282&lt;=BQ$6),IF(AND($G282&gt;=BQ$5,$G282&lt;=BQ$6),5,IF($L282=1,2,1)),IF(AND($G282&gt;=BQ$5,$G282&lt;=BQ$6),IF($M282&gt;0,4,3),0)),IF(AND($D282&lt;=BQ$6,$E282&gt;=BQ$5),60,0)))</f>
        <v/>
      </c>
      <c r="BR282" s="80" t="str">
        <f>IF(OR($A282="",NOT(ISNUMBER($G282))),"",IF(AND($F282&lt;=BR$6,$G282&gt;=BR$5),IF(BR$5&gt;$N282,5,$K282)*10+IF(AND($F282&gt;=BR$5,$F282&lt;=BR$6),IF(AND($G282&gt;=BR$5,$G282&lt;=BR$6),5,IF($L282=1,2,1)),IF(AND($G282&gt;=BR$5,$G282&lt;=BR$6),IF($M282&gt;0,4,3),0)),IF(AND($D282&lt;=BR$6,$E282&gt;=BR$5),60,0)))</f>
        <v/>
      </c>
      <c r="BS282" s="80" t="str">
        <f>IF(OR($A282="",NOT(ISNUMBER($G282))),"",IF(AND($F282&lt;=BS$6,$G282&gt;=BS$5),IF(BS$5&gt;$N282,5,$K282)*10+IF(AND($F282&gt;=BS$5,$F282&lt;=BS$6),IF(AND($G282&gt;=BS$5,$G282&lt;=BS$6),5,IF($L282=1,2,1)),IF(AND($G282&gt;=BS$5,$G282&lt;=BS$6),IF($M282&gt;0,4,3),0)),IF(AND($D282&lt;=BS$6,$E282&gt;=BS$5),60,0)))</f>
        <v/>
      </c>
      <c r="BT282" s="80" t="str">
        <f>IF(OR($A282="",NOT(ISNUMBER($G282))),"",IF(AND($F282&lt;=BT$6,$G282&gt;=BT$5),IF(BT$5&gt;$N282,5,$K282)*10+IF(AND($F282&gt;=BT$5,$F282&lt;=BT$6),IF(AND($G282&gt;=BT$5,$G282&lt;=BT$6),5,IF($L282=1,2,1)),IF(AND($G282&gt;=BT$5,$G282&lt;=BT$6),IF($M282&gt;0,4,3),0)),IF(AND($D282&lt;=BT$6,$E282&gt;=BT$5),60,0)))</f>
        <v/>
      </c>
      <c r="BU282" s="80" t="str">
        <f>IF(OR($A282="",NOT(ISNUMBER($G282))),"",IF(AND($F282&lt;=BU$6,$G282&gt;=BU$5),IF(BU$5&gt;$N282,5,$K282)*10+IF(AND($F282&gt;=BU$5,$F282&lt;=BU$6),IF(AND($G282&gt;=BU$5,$G282&lt;=BU$6),5,IF($L282=1,2,1)),IF(AND($G282&gt;=BU$5,$G282&lt;=BU$6),IF($M282&gt;0,4,3),0)),IF(AND($D282&lt;=BU$6,$E282&gt;=BU$5),60,0)))</f>
        <v/>
      </c>
      <c r="BV282" s="80" t="str">
        <f>IF(OR($A282="",NOT(ISNUMBER($G282))),"",IF(AND($F282&lt;=BV$6,$G282&gt;=BV$5),IF(BV$5&gt;$N282,5,$K282)*10+IF(AND($F282&gt;=BV$5,$F282&lt;=BV$6),IF(AND($G282&gt;=BV$5,$G282&lt;=BV$6),5,IF($L282=1,2,1)),IF(AND($G282&gt;=BV$5,$G282&lt;=BV$6),IF($M282&gt;0,4,3),0)),IF(AND($D282&lt;=BV$6,$E282&gt;=BV$5),60,0)))</f>
        <v/>
      </c>
      <c r="BW282" s="80" t="str">
        <f>IF(OR($A282="",NOT(ISNUMBER($G282))),"",IF(AND($F282&lt;=BW$6,$G282&gt;=BW$5),IF(BW$5&gt;$N282,5,$K282)*10+IF(AND($F282&gt;=BW$5,$F282&lt;=BW$6),IF(AND($G282&gt;=BW$5,$G282&lt;=BW$6),5,IF($L282=1,2,1)),IF(AND($G282&gt;=BW$5,$G282&lt;=BW$6),IF($M282&gt;0,4,3),0)),IF(AND($D282&lt;=BW$6,$E282&gt;=BW$5),60,0)))</f>
        <v/>
      </c>
      <c r="BX282" s="80" t="str">
        <f>IF(OR($A282="",NOT(ISNUMBER($G282))),"",IF(AND($F282&lt;=BX$6,$G282&gt;=BX$5),IF(BX$5&gt;$N282,5,$K282)*10+IF(AND($F282&gt;=BX$5,$F282&lt;=BX$6),IF(AND($G282&gt;=BX$5,$G282&lt;=BX$6),5,IF($L282=1,2,1)),IF(AND($G282&gt;=BX$5,$G282&lt;=BX$6),IF($M282&gt;0,4,3),0)),IF(AND($D282&lt;=BX$6,$E282&gt;=BX$5),60,0)))</f>
        <v/>
      </c>
      <c r="BY282" s="80" t="str">
        <f>IF(OR($A282="",NOT(ISNUMBER($G282))),"",IF(AND($F282&lt;=BY$6,$G282&gt;=BY$5),IF(BY$5&gt;$N282,5,$K282)*10+IF(AND($F282&gt;=BY$5,$F282&lt;=BY$6),IF(AND($G282&gt;=BY$5,$G282&lt;=BY$6),5,IF($L282=1,2,1)),IF(AND($G282&gt;=BY$5,$G282&lt;=BY$6),IF($M282&gt;0,4,3),0)),IF(AND($D282&lt;=BY$6,$E282&gt;=BY$5),60,0)))</f>
        <v/>
      </c>
      <c r="BZ282" s="80" t="str">
        <f>IF(OR($A282="",NOT(ISNUMBER($G282))),"",IF(AND($F282&lt;=BZ$6,$G282&gt;=BZ$5),IF(BZ$5&gt;$N282,5,$K282)*10+IF(AND($F282&gt;=BZ$5,$F282&lt;=BZ$6),IF(AND($G282&gt;=BZ$5,$G282&lt;=BZ$6),5,IF($L282=1,2,1)),IF(AND($G282&gt;=BZ$5,$G282&lt;=BZ$6),IF($M282&gt;0,4,3),0)),IF(AND($D282&lt;=BZ$6,$E282&gt;=BZ$5),60,0)))</f>
        <v/>
      </c>
      <c r="CA282" s="80" t="str">
        <f>IF(OR($A282="",NOT(ISNUMBER($G282))),"",IF(AND($F282&lt;=CA$6,$G282&gt;=CA$5),IF(CA$5&gt;$N282,5,$K282)*10+IF(AND($F282&gt;=CA$5,$F282&lt;=CA$6),IF(AND($G282&gt;=CA$5,$G282&lt;=CA$6),5,IF($L282=1,2,1)),IF(AND($G282&gt;=CA$5,$G282&lt;=CA$6),IF($M282&gt;0,4,3),0)),IF(AND($D282&lt;=CA$6,$E282&gt;=CA$5),60,0)))</f>
        <v/>
      </c>
      <c r="CB282" s="80" t="str">
        <f>IF(OR($A282="",NOT(ISNUMBER($G282))),"",IF(AND($F282&lt;=CB$6,$G282&gt;=CB$5),IF(CB$5&gt;$N282,5,$K282)*10+IF(AND($F282&gt;=CB$5,$F282&lt;=CB$6),IF(AND($G282&gt;=CB$5,$G282&lt;=CB$6),5,IF($L282=1,2,1)),IF(AND($G282&gt;=CB$5,$G282&lt;=CB$6),IF($M282&gt;0,4,3),0)),IF(AND($D282&lt;=CB$6,$E282&gt;=CB$5),60,0)))</f>
        <v/>
      </c>
      <c r="CC282" s="80" t="str">
        <f>IF(OR($A282="",NOT(ISNUMBER($G282))),"",IF(AND($F282&lt;=CC$6,$G282&gt;=CC$5),IF(CC$5&gt;$N282,5,$K282)*10+IF(AND($F282&gt;=CC$5,$F282&lt;=CC$6),IF(AND($G282&gt;=CC$5,$G282&lt;=CC$6),5,IF($L282=1,2,1)),IF(AND($G282&gt;=CC$5,$G282&lt;=CC$6),IF($M282&gt;0,4,3),0)),IF(AND($D282&lt;=CC$6,$E282&gt;=CC$5),60,0)))</f>
        <v/>
      </c>
      <c r="CD282" s="80" t="str">
        <f>IF(OR($A282="",NOT(ISNUMBER($G282))),"",IF(AND($F282&lt;=CD$6,$G282&gt;=CD$5),IF(CD$5&gt;$N282,5,$K282)*10+IF(AND($F282&gt;=CD$5,$F282&lt;=CD$6),IF(AND($G282&gt;=CD$5,$G282&lt;=CD$6),5,IF($L282=1,2,1)),IF(AND($G282&gt;=CD$5,$G282&lt;=CD$6),IF($M282&gt;0,4,3),0)),IF(AND($D282&lt;=CD$6,$E282&gt;=CD$5),60,0)))</f>
        <v/>
      </c>
      <c r="CE282" s="80" t="str">
        <f>IF(OR($A282="",NOT(ISNUMBER($G282))),"",IF(AND($F282&lt;=CE$6,$G282&gt;=CE$5),IF(CE$5&gt;$N282,5,$K282)*10+IF(AND($F282&gt;=CE$5,$F282&lt;=CE$6),IF(AND($G282&gt;=CE$5,$G282&lt;=CE$6),5,IF($L282=1,2,1)),IF(AND($G282&gt;=CE$5,$G282&lt;=CE$6),IF($M282&gt;0,4,3),0)),IF(AND($D282&lt;=CE$6,$E282&gt;=CE$5),60,0)))</f>
        <v/>
      </c>
      <c r="CF282" s="80" t="str">
        <f>IF(OR($A282="",NOT(ISNUMBER($G282))),"",IF(AND($F282&lt;=CF$6,$G282&gt;=CF$5),IF(CF$5&gt;$N282,5,$K282)*10+IF(AND($F282&gt;=CF$5,$F282&lt;=CF$6),IF(AND($G282&gt;=CF$5,$G282&lt;=CF$6),5,IF($L282=1,2,1)),IF(AND($G282&gt;=CF$5,$G282&lt;=CF$6),IF($M282&gt;0,4,3),0)),IF(AND($D282&lt;=CF$6,$E282&gt;=CF$5),60,0)))</f>
        <v/>
      </c>
      <c r="CG282" s="80" t="str">
        <f>IF(OR($A282="",NOT(ISNUMBER($G282))),"",IF(AND($F282&lt;=CG$6,$G282&gt;=CG$5),IF(CG$5&gt;$N282,5,$K282)*10+IF(AND($F282&gt;=CG$5,$F282&lt;=CG$6),IF(AND($G282&gt;=CG$5,$G282&lt;=CG$6),5,IF($L282=1,2,1)),IF(AND($G282&gt;=CG$5,$G282&lt;=CG$6),IF($M282&gt;0,4,3),0)),IF(AND($D282&lt;=CG$6,$E282&gt;=CG$5),60,0)))</f>
        <v/>
      </c>
      <c r="CH282" s="80" t="str">
        <f>IF(OR($A282="",NOT(ISNUMBER($G282))),"",IF(AND($F282&lt;=CH$6,$G282&gt;=CH$5),IF(CH$5&gt;$N282,5,$K282)*10+IF(AND($F282&gt;=CH$5,$F282&lt;=CH$6),IF(AND($G282&gt;=CH$5,$G282&lt;=CH$6),5,IF($L282=1,2,1)),IF(AND($G282&gt;=CH$5,$G282&lt;=CH$6),IF($M282&gt;0,4,3),0)),IF(AND($D282&lt;=CH$6,$E282&gt;=CH$5),60,0)))</f>
        <v/>
      </c>
      <c r="CI282" s="80" t="str">
        <f>IF(OR($A282="",NOT(ISNUMBER($G282))),"",IF(AND($F282&lt;=CI$6,$G282&gt;=CI$5),IF(CI$5&gt;$N282,5,$K282)*10+IF(AND($F282&gt;=CI$5,$F282&lt;=CI$6),IF(AND($G282&gt;=CI$5,$G282&lt;=CI$6),5,IF($L282=1,2,1)),IF(AND($G282&gt;=CI$5,$G282&lt;=CI$6),IF($M282&gt;0,4,3),0)),IF(AND($D282&lt;=CI$6,$E282&gt;=CI$5),60,0)))</f>
        <v/>
      </c>
      <c r="CJ282" s="80" t="str">
        <f>IF(OR($A282="",NOT(ISNUMBER($G282))),"",IF(AND($F282&lt;=CJ$6,$G282&gt;=CJ$5),IF(CJ$5&gt;$N282,5,$K282)*10+IF(AND($F282&gt;=CJ$5,$F282&lt;=CJ$6),IF(AND($G282&gt;=CJ$5,$G282&lt;=CJ$6),5,IF($L282=1,2,1)),IF(AND($G282&gt;=CJ$5,$G282&lt;=CJ$6),IF($M282&gt;0,4,3),0)),IF(AND($D282&lt;=CJ$6,$E282&gt;=CJ$5),60,0)))</f>
        <v/>
      </c>
      <c r="CK282" s="80" t="str">
        <f>IF(OR($A282="",NOT(ISNUMBER($G282))),"",IF(AND($F282&lt;=CK$6,$G282&gt;=CK$5),IF(CK$5&gt;$N282,5,$K282)*10+IF(AND($F282&gt;=CK$5,$F282&lt;=CK$6),IF(AND($G282&gt;=CK$5,$G282&lt;=CK$6),5,IF($L282=1,2,1)),IF(AND($G282&gt;=CK$5,$G282&lt;=CK$6),IF($M282&gt;0,4,3),0)),IF(AND($D282&lt;=CK$6,$E282&gt;=CK$5),60,0)))</f>
        <v/>
      </c>
      <c r="CL282" s="80" t="str">
        <f>IF(OR($A282="",NOT(ISNUMBER($G282))),"",IF(AND($F282&lt;=CL$6,$G282&gt;=CL$5),IF(CL$5&gt;$N282,5,$K282)*10+IF(AND($F282&gt;=CL$5,$F282&lt;=CL$6),IF(AND($G282&gt;=CL$5,$G282&lt;=CL$6),5,IF($L282=1,2,1)),IF(AND($G282&gt;=CL$5,$G282&lt;=CL$6),IF($M282&gt;0,4,3),0)),IF(AND($D282&lt;=CL$6,$E282&gt;=CL$5),60,0)))</f>
        <v/>
      </c>
      <c r="CM282" s="80" t="str">
        <f>IF(OR($A282="",NOT(ISNUMBER($G282))),"",IF(AND($F282&lt;=CM$6,$G282&gt;=CM$5),IF(CM$5&gt;$N282,5,$K282)*10+IF(AND($F282&gt;=CM$5,$F282&lt;=CM$6),IF(AND($G282&gt;=CM$5,$G282&lt;=CM$6),5,IF($L282=1,2,1)),IF(AND($G282&gt;=CM$5,$G282&lt;=CM$6),IF($M282&gt;0,4,3),0)),IF(AND($D282&lt;=CM$6,$E282&gt;=CM$5),60,0)))</f>
        <v/>
      </c>
      <c r="CN282" s="80" t="str">
        <f>IF(OR($A282="",NOT(ISNUMBER($G282))),"",IF(AND($F282&lt;=CN$6,$G282&gt;=CN$5),IF(CN$5&gt;$N282,5,$K282)*10+IF(AND($F282&gt;=CN$5,$F282&lt;=CN$6),IF(AND($G282&gt;=CN$5,$G282&lt;=CN$6),5,IF($L282=1,2,1)),IF(AND($G282&gt;=CN$5,$G282&lt;=CN$6),IF($M282&gt;0,4,3),0)),IF(AND($D282&lt;=CN$6,$E282&gt;=CN$5),60,0)))</f>
        <v/>
      </c>
      <c r="CO282" s="80" t="str">
        <f>IF(OR($A282="",NOT(ISNUMBER($G282))),"",IF(AND($F282&lt;=CO$6,$G282&gt;=CO$5),IF(CO$5&gt;$N282,5,$K282)*10+IF(AND($F282&gt;=CO$5,$F282&lt;=CO$6),IF(AND($G282&gt;=CO$5,$G282&lt;=CO$6),5,IF($L282=1,2,1)),IF(AND($G282&gt;=CO$5,$G282&lt;=CO$6),IF($M282&gt;0,4,3),0)),IF(AND($D282&lt;=CO$6,$E282&gt;=CO$5),60,0)))</f>
        <v/>
      </c>
      <c r="CP282" s="80" t="str">
        <f>IF(OR($A282="",NOT(ISNUMBER($G282))),"",IF(AND($F282&lt;=CP$6,$G282&gt;=CP$5),IF(CP$5&gt;$N282,5,$K282)*10+IF(AND($F282&gt;=CP$5,$F282&lt;=CP$6),IF(AND($G282&gt;=CP$5,$G282&lt;=CP$6),5,IF($L282=1,2,1)),IF(AND($G282&gt;=CP$5,$G282&lt;=CP$6),IF($M282&gt;0,4,3),0)),IF(AND($D282&lt;=CP$6,$E282&gt;=CP$5),60,0)))</f>
        <v/>
      </c>
      <c r="CQ282" s="80" t="str">
        <f>IF(OR($A282="",NOT(ISNUMBER($G282))),"",IF(AND($F282&lt;=CQ$6,$G282&gt;=CQ$5),IF(CQ$5&gt;$N282,5,$K282)*10+IF(AND($F282&gt;=CQ$5,$F282&lt;=CQ$6),IF(AND($G282&gt;=CQ$5,$G282&lt;=CQ$6),5,IF($L282=1,2,1)),IF(AND($G282&gt;=CQ$5,$G282&lt;=CQ$6),IF($M282&gt;0,4,3),0)),IF(AND($D282&lt;=CQ$6,$E282&gt;=CQ$5),60,0)))</f>
        <v/>
      </c>
      <c r="CR282" s="80" t="str">
        <f>IF(OR($A282="",NOT(ISNUMBER($G282))),"",IF(AND($F282&lt;=CR$6,$G282&gt;=CR$5),IF(CR$5&gt;$N282,5,$K282)*10+IF(AND($F282&gt;=CR$5,$F282&lt;=CR$6),IF(AND($G282&gt;=CR$5,$G282&lt;=CR$6),5,IF($L282=1,2,1)),IF(AND($G282&gt;=CR$5,$G282&lt;=CR$6),IF($M282&gt;0,4,3),0)),IF(AND($D282&lt;=CR$6,$E282&gt;=CR$5),60,0)))</f>
        <v/>
      </c>
      <c r="CS282" s="80" t="str">
        <f>IF(OR($A282="",NOT(ISNUMBER($G282))),"",IF(AND($F282&lt;=CS$6,$G282&gt;=CS$5),IF(CS$5&gt;$N282,5,$K282)*10+IF(AND($F282&gt;=CS$5,$F282&lt;=CS$6),IF(AND($G282&gt;=CS$5,$G282&lt;=CS$6),5,IF($L282=1,2,1)),IF(AND($G282&gt;=CS$5,$G282&lt;=CS$6),IF($M282&gt;0,4,3),0)),IF(AND($D282&lt;=CS$6,$E282&gt;=CS$5),60,0)))</f>
        <v/>
      </c>
      <c r="CT282" s="80" t="str">
        <f>IF(OR($A282="",NOT(ISNUMBER($G282))),"",IF(AND($F282&lt;=CT$6,$G282&gt;=CT$5),IF(CT$5&gt;$N282,5,$K282)*10+IF(AND($F282&gt;=CT$5,$F282&lt;=CT$6),IF(AND($G282&gt;=CT$5,$G282&lt;=CT$6),5,IF($L282=1,2,1)),IF(AND($G282&gt;=CT$5,$G282&lt;=CT$6),IF($M282&gt;0,4,3),0)),IF(AND($D282&lt;=CT$6,$E282&gt;=CT$5),60,0)))</f>
        <v/>
      </c>
      <c r="CU282" s="80" t="str">
        <f>IF(OR($A282="",NOT(ISNUMBER($G282))),"",IF(AND($F282&lt;=CU$6,$G282&gt;=CU$5),IF(CU$5&gt;$N282,5,$K282)*10+IF(AND($F282&gt;=CU$5,$F282&lt;=CU$6),IF(AND($G282&gt;=CU$5,$G282&lt;=CU$6),5,IF($L282=1,2,1)),IF(AND($G282&gt;=CU$5,$G282&lt;=CU$6),IF($M282&gt;0,4,3),0)),IF(AND($D282&lt;=CU$6,$E282&gt;=CU$5),60,0)))</f>
        <v/>
      </c>
      <c r="CV282" s="80" t="str">
        <f>IF(OR($A282="",NOT(ISNUMBER($G282))),"",IF(AND($F282&lt;=CV$6,$G282&gt;=CV$5),IF(CV$5&gt;$N282,5,$K282)*10+IF(AND($F282&gt;=CV$5,$F282&lt;=CV$6),IF(AND($G282&gt;=CV$5,$G282&lt;=CV$6),5,IF($L282=1,2,1)),IF(AND($G282&gt;=CV$5,$G282&lt;=CV$6),IF($M282&gt;0,4,3),0)),IF(AND($D282&lt;=CV$6,$E282&gt;=CV$5),60,0)))</f>
        <v/>
      </c>
      <c r="CW282" s="80" t="str">
        <f>IF(OR($A282="",NOT(ISNUMBER($G282))),"",IF(AND($F282&lt;=CW$6,$G282&gt;=CW$5),IF(CW$5&gt;$N282,5,$K282)*10+IF(AND($F282&gt;=CW$5,$F282&lt;=CW$6),IF(AND($G282&gt;=CW$5,$G282&lt;=CW$6),5,IF($L282=1,2,1)),IF(AND($G282&gt;=CW$5,$G282&lt;=CW$6),IF($M282&gt;0,4,3),0)),IF(AND($D282&lt;=CW$6,$E282&gt;=CW$5),60,0)))</f>
        <v/>
      </c>
      <c r="CX282" s="80" t="str">
        <f>IF(OR($A282="",NOT(ISNUMBER($G282))),"",IF(AND($F282&lt;=CX$6,$G282&gt;=CX$5),IF(CX$5&gt;$N282,5,$K282)*10+IF(AND($F282&gt;=CX$5,$F282&lt;=CX$6),IF(AND($G282&gt;=CX$5,$G282&lt;=CX$6),5,IF($L282=1,2,1)),IF(AND($G282&gt;=CX$5,$G282&lt;=CX$6),IF($M282&gt;0,4,3),0)),IF(AND($D282&lt;=CX$6,$E282&gt;=CX$5),60,0)))</f>
        <v/>
      </c>
      <c r="CY282" s="80" t="str">
        <f>IF(OR($A282="",NOT(ISNUMBER($G282))),"",IF(AND($F282&lt;=CY$6,$G282&gt;=CY$5),IF(CY$5&gt;$N282,5,$K282)*10+IF(AND($F282&gt;=CY$5,$F282&lt;=CY$6),IF(AND($G282&gt;=CY$5,$G282&lt;=CY$6),5,IF($L282=1,2,1)),IF(AND($G282&gt;=CY$5,$G282&lt;=CY$6),IF($M282&gt;0,4,3),0)),IF(AND($D282&lt;=CY$6,$E282&gt;=CY$5),60,0)))</f>
        <v/>
      </c>
      <c r="CZ282" s="80" t="str">
        <f>IF(OR($A282="",NOT(ISNUMBER($G282))),"",IF(AND($F282&lt;=CZ$6,$G282&gt;=CZ$5),IF(CZ$5&gt;$N282,5,$K282)*10+IF(AND($F282&gt;=CZ$5,$F282&lt;=CZ$6),IF(AND($G282&gt;=CZ$5,$G282&lt;=CZ$6),5,IF($L282=1,2,1)),IF(AND($G282&gt;=CZ$5,$G282&lt;=CZ$6),IF($M282&gt;0,4,3),0)),IF(AND($D282&lt;=CZ$6,$E282&gt;=CZ$5),60,0)))</f>
        <v/>
      </c>
      <c r="DA282" s="80" t="str">
        <f>IF(OR($A282="",NOT(ISNUMBER($G282))),"",IF(AND($F282&lt;=DA$6,$G282&gt;=DA$5),IF(DA$5&gt;$N282,5,$K282)*10+IF(AND($F282&gt;=DA$5,$F282&lt;=DA$6),IF(AND($G282&gt;=DA$5,$G282&lt;=DA$6),5,IF($L282=1,2,1)),IF(AND($G282&gt;=DA$5,$G282&lt;=DA$6),IF($M282&gt;0,4,3),0)),IF(AND($D282&lt;=DA$6,$E282&gt;=DA$5),60,0)))</f>
        <v/>
      </c>
      <c r="DB282" s="80" t="str">
        <f>IF(OR($A282="",NOT(ISNUMBER($G282))),"",IF(AND($F282&lt;=DB$6,$G282&gt;=DB$5),IF(DB$5&gt;$N282,5,$K282)*10+IF(AND($F282&gt;=DB$5,$F282&lt;=DB$6),IF(AND($G282&gt;=DB$5,$G282&lt;=DB$6),5,IF($L282=1,2,1)),IF(AND($G282&gt;=DB$5,$G282&lt;=DB$6),IF($M282&gt;0,4,3),0)),IF(AND($D282&lt;=DB$6,$E282&gt;=DB$5),60,0)))</f>
        <v/>
      </c>
      <c r="DC282" s="80" t="str">
        <f>IF(OR($A282="",NOT(ISNUMBER($G282))),"",IF(AND($F282&lt;=DC$6,$G282&gt;=DC$5),IF(DC$5&gt;$N282,5,$K282)*10+IF(AND($F282&gt;=DC$5,$F282&lt;=DC$6),IF(AND($G282&gt;=DC$5,$G282&lt;=DC$6),5,IF($L282=1,2,1)),IF(AND($G282&gt;=DC$5,$G282&lt;=DC$6),IF($M282&gt;0,4,3),0)),IF(AND($D282&lt;=DC$6,$E282&gt;=DC$5),60,0)))</f>
        <v/>
      </c>
      <c r="DD282" s="80" t="str">
        <f>IF(OR($A282="",NOT(ISNUMBER($G282))),"",IF(AND($F282&lt;=DD$6,$G282&gt;=DD$5),IF(DD$5&gt;$N282,5,$K282)*10+IF(AND($F282&gt;=DD$5,$F282&lt;=DD$6),IF(AND($G282&gt;=DD$5,$G282&lt;=DD$6),5,IF($L282=1,2,1)),IF(AND($G282&gt;=DD$5,$G282&lt;=DD$6),IF($M282&gt;0,4,3),0)),IF(AND($D282&lt;=DD$6,$E282&gt;=DD$5),60,0)))</f>
        <v/>
      </c>
      <c r="DE282" s="80" t="str">
        <f>IF(OR($A282="",NOT(ISNUMBER($G282))),"",IF(AND($F282&lt;=DE$6,$G282&gt;=DE$5),IF(DE$5&gt;$N282,5,$K282)*10+IF(AND($F282&gt;=DE$5,$F282&lt;=DE$6),IF(AND($G282&gt;=DE$5,$G282&lt;=DE$6),5,IF($L282=1,2,1)),IF(AND($G282&gt;=DE$5,$G282&lt;=DE$6),IF($M282&gt;0,4,3),0)),IF(AND($D282&lt;=DE$6,$E282&gt;=DE$5),60,0)))</f>
        <v/>
      </c>
      <c r="DF282" s="80" t="str">
        <f>IF(OR($A282="",NOT(ISNUMBER($G282))),"",IF(AND($F282&lt;=DF$6,$G282&gt;=DF$5),IF(DF$5&gt;$N282,5,$K282)*10+IF(AND($F282&gt;=DF$5,$F282&lt;=DF$6),IF(AND($G282&gt;=DF$5,$G282&lt;=DF$6),5,IF($L282=1,2,1)),IF(AND($G282&gt;=DF$5,$G282&lt;=DF$6),IF($M282&gt;0,4,3),0)),IF(AND($D282&lt;=DF$6,$E282&gt;=DF$5),60,0)))</f>
        <v/>
      </c>
      <c r="DG282" s="80" t="str">
        <f>IF(OR($A282="",NOT(ISNUMBER($G282))),"",IF(AND($F282&lt;=DG$6,$G282&gt;=DG$5),IF(DG$5&gt;$N282,5,$K282)*10+IF(AND($F282&gt;=DG$5,$F282&lt;=DG$6),IF(AND($G282&gt;=DG$5,$G282&lt;=DG$6),5,IF($L282=1,2,1)),IF(AND($G282&gt;=DG$5,$G282&lt;=DG$6),IF($M282&gt;0,4,3),0)),IF(AND($D282&lt;=DG$6,$E282&gt;=DG$5),60,0)))</f>
        <v/>
      </c>
      <c r="DH282" s="80" t="str">
        <f>IF(OR($A282="",NOT(ISNUMBER($G282))),"",IF(AND($F282&lt;=DH$6,$G282&gt;=DH$5),IF(DH$5&gt;$N282,5,$K282)*10+IF(AND($F282&gt;=DH$5,$F282&lt;=DH$6),IF(AND($G282&gt;=DH$5,$G282&lt;=DH$6),5,IF($L282=1,2,1)),IF(AND($G282&gt;=DH$5,$G282&lt;=DH$6),IF($M282&gt;0,4,3),0)),IF(AND($D282&lt;=DH$6,$E282&gt;=DH$5),60,0)))</f>
        <v/>
      </c>
      <c r="DI282" s="80" t="str">
        <f>IF(OR($A282="",NOT(ISNUMBER($G282))),"",IF(AND($F282&lt;=DI$6,$G282&gt;=DI$5),IF(DI$5&gt;$N282,5,$K282)*10+IF(AND($F282&gt;=DI$5,$F282&lt;=DI$6),IF(AND($G282&gt;=DI$5,$G282&lt;=DI$6),5,IF($L282=1,2,1)),IF(AND($G282&gt;=DI$5,$G282&lt;=DI$6),IF($M282&gt;0,4,3),0)),IF(AND($D282&lt;=DI$6,$E282&gt;=DI$5),60,0)))</f>
        <v/>
      </c>
      <c r="DJ282" s="80" t="str">
        <f>IF(OR($A282="",NOT(ISNUMBER($G282))),"",IF(AND($F282&lt;=DJ$6,$G282&gt;=DJ$5),IF(DJ$5&gt;$N282,5,$K282)*10+IF(AND($F282&gt;=DJ$5,$F282&lt;=DJ$6),IF(AND($G282&gt;=DJ$5,$G282&lt;=DJ$6),5,IF($L282=1,2,1)),IF(AND($G282&gt;=DJ$5,$G282&lt;=DJ$6),IF($M282&gt;0,4,3),0)),IF(AND($D282&lt;=DJ$6,$E282&gt;=DJ$5),60,0)))</f>
        <v/>
      </c>
      <c r="DK282" s="80" t="str">
        <f>IF(OR($A282="",NOT(ISNUMBER($G282))),"",IF(AND($F282&lt;=DK$6,$G282&gt;=DK$5),IF(DK$5&gt;$N282,5,$K282)*10+IF(AND($F282&gt;=DK$5,$F282&lt;=DK$6),IF(AND($G282&gt;=DK$5,$G282&lt;=DK$6),5,IF($L282=1,2,1)),IF(AND($G282&gt;=DK$5,$G282&lt;=DK$6),IF($M282&gt;0,4,3),0)),IF(AND($D282&lt;=DK$6,$E282&gt;=DK$5),60,0)))</f>
        <v/>
      </c>
      <c r="DL282" s="80" t="str">
        <f>IF(OR($A282="",NOT(ISNUMBER($G282))),"",IF(AND($F282&lt;=DL$6,$G282&gt;=DL$5),IF(DL$5&gt;$N282,5,$K282)*10+IF(AND($F282&gt;=DL$5,$F282&lt;=DL$6),IF(AND($G282&gt;=DL$5,$G282&lt;=DL$6),5,IF($L282=1,2,1)),IF(AND($G282&gt;=DL$5,$G282&lt;=DL$6),IF($M282&gt;0,4,3),0)),IF(AND($D282&lt;=DL$6,$E282&gt;=DL$5),60,0)))</f>
        <v/>
      </c>
      <c r="DM282" s="80" t="str">
        <f>IF(OR($A282="",NOT(ISNUMBER($G282))),"",IF(AND($F282&lt;=DM$6,$G282&gt;=DM$5),IF(DM$5&gt;$N282,5,$K282)*10+IF(AND($F282&gt;=DM$5,$F282&lt;=DM$6),IF(AND($G282&gt;=DM$5,$G282&lt;=DM$6),5,IF($L282=1,2,1)),IF(AND($G282&gt;=DM$5,$G282&lt;=DM$6),IF($M282&gt;0,4,3),0)),IF(AND($D282&lt;=DM$6,$E282&gt;=DM$5),60,0)))</f>
        <v/>
      </c>
      <c r="DN282" s="80" t="str">
        <f>IF(OR($A282="",NOT(ISNUMBER($G282))),"",IF(AND($F282&lt;=DN$6,$G282&gt;=DN$5),IF(DN$5&gt;$N282,5,$K282)*10+IF(AND($F282&gt;=DN$5,$F282&lt;=DN$6),IF(AND($G282&gt;=DN$5,$G282&lt;=DN$6),5,IF($L282=1,2,1)),IF(AND($G282&gt;=DN$5,$G282&lt;=DN$6),IF($M282&gt;0,4,3),0)),IF(AND($D282&lt;=DN$6,$E282&gt;=DN$5),60,0)))</f>
        <v/>
      </c>
      <c r="DO282" s="80" t="str">
        <f>IF(OR($A282="",NOT(ISNUMBER($G282))),"",IF(AND($F282&lt;=DO$6,$G282&gt;=DO$5),IF(DO$5&gt;$N282,5,$K282)*10+IF(AND($F282&gt;=DO$5,$F282&lt;=DO$6),IF(AND($G282&gt;=DO$5,$G282&lt;=DO$6),5,IF($L282=1,2,1)),IF(AND($G282&gt;=DO$5,$G282&lt;=DO$6),IF($M282&gt;0,4,3),0)),IF(AND($D282&lt;=DO$6,$E282&gt;=DO$5),60,0)))</f>
        <v/>
      </c>
      <c r="DP282" s="80" t="str">
        <f>IF(OR($A282="",NOT(ISNUMBER($G282))),"",IF(AND($F282&lt;=DP$6,$G282&gt;=DP$5),IF(DP$5&gt;$N282,5,$K282)*10+IF(AND($F282&gt;=DP$5,$F282&lt;=DP$6),IF(AND($G282&gt;=DP$5,$G282&lt;=DP$6),5,IF($L282=1,2,1)),IF(AND($G282&gt;=DP$5,$G282&lt;=DP$6),IF($M282&gt;0,4,3),0)),IF(AND($D282&lt;=DP$6,$E282&gt;=DP$5),60,0)))</f>
        <v/>
      </c>
      <c r="DQ282" s="80" t="str">
        <f>IF(OR($A282="",NOT(ISNUMBER($G282))),"",IF(AND($F282&lt;=DQ$6,$G282&gt;=DQ$5),IF(DQ$5&gt;$N282,5,$K282)*10+IF(AND($F282&gt;=DQ$5,$F282&lt;=DQ$6),IF(AND($G282&gt;=DQ$5,$G282&lt;=DQ$6),5,IF($L282=1,2,1)),IF(AND($G282&gt;=DQ$5,$G282&lt;=DQ$6),IF($M282&gt;0,4,3),0)),IF(AND($D282&lt;=DQ$6,$E282&gt;=DQ$5),60,0)))</f>
        <v/>
      </c>
      <c r="DR282" s="80" t="str">
        <f>IF(OR($A282="",NOT(ISNUMBER($G282))),"",IF(AND($F282&lt;=DR$6,$G282&gt;=DR$5),IF(DR$5&gt;$N282,5,$K282)*10+IF(AND($F282&gt;=DR$5,$F282&lt;=DR$6),IF(AND($G282&gt;=DR$5,$G282&lt;=DR$6),5,IF($L282=1,2,1)),IF(AND($G282&gt;=DR$5,$G282&lt;=DR$6),IF($M282&gt;0,4,3),0)),IF(AND($D282&lt;=DR$6,$E282&gt;=DR$5),60,0)))</f>
        <v/>
      </c>
      <c r="DS282" s="80" t="str">
        <f>IF(OR($A282="",NOT(ISNUMBER($G282))),"",IF(AND($F282&lt;=DS$6,$G282&gt;=DS$5),IF(DS$5&gt;$N282,5,$K282)*10+IF(AND($F282&gt;=DS$5,$F282&lt;=DS$6),IF(AND($G282&gt;=DS$5,$G282&lt;=DS$6),5,IF($L282=1,2,1)),IF(AND($G282&gt;=DS$5,$G282&lt;=DS$6),IF($M282&gt;0,4,3),0)),IF(AND($D282&lt;=DS$6,$E282&gt;=DS$5),60,0)))</f>
        <v/>
      </c>
      <c r="DT282" s="80" t="str">
        <f>IF(OR($A282="",NOT(ISNUMBER($G282))),"",IF(AND($F282&lt;=DT$6,$G282&gt;=DT$5),IF(DT$5&gt;$N282,5,$K282)*10+IF(AND($F282&gt;=DT$5,$F282&lt;=DT$6),IF(AND($G282&gt;=DT$5,$G282&lt;=DT$6),5,IF($L282=1,2,1)),IF(AND($G282&gt;=DT$5,$G282&lt;=DT$6),IF($M282&gt;0,4,3),0)),IF(AND($D282&lt;=DT$6,$E282&gt;=DT$5),60,0)))</f>
        <v/>
      </c>
      <c r="DU282" s="80" t="str">
        <f>IF(OR($A282="",NOT(ISNUMBER($G282))),"",IF(AND($F282&lt;=DU$6,$G282&gt;=DU$5),IF(DU$5&gt;$N282,5,$K282)*10+IF(AND($F282&gt;=DU$5,$F282&lt;=DU$6),IF(AND($G282&gt;=DU$5,$G282&lt;=DU$6),5,IF($L282=1,2,1)),IF(AND($G282&gt;=DU$5,$G282&lt;=DU$6),IF($M282&gt;0,4,3),0)),IF(AND($D282&lt;=DU$6,$E282&gt;=DU$5),60,0)))</f>
        <v/>
      </c>
      <c r="DV282" s="80" t="str">
        <f>IF(OR($A282="",NOT(ISNUMBER($G282))),"",IF(AND($F282&lt;=DV$6,$G282&gt;=DV$5),IF(DV$5&gt;$N282,5,$K282)*10+IF(AND($F282&gt;=DV$5,$F282&lt;=DV$6),IF(AND($G282&gt;=DV$5,$G282&lt;=DV$6),5,IF($L282=1,2,1)),IF(AND($G282&gt;=DV$5,$G282&lt;=DV$6),IF($M282&gt;0,4,3),0)),IF(AND($D282&lt;=DV$6,$E282&gt;=DV$5),60,0)))</f>
        <v/>
      </c>
      <c r="DW282" s="80" t="str">
        <f>IF(OR($A282="",NOT(ISNUMBER($G282))),"",IF(AND($F282&lt;=DW$6,$G282&gt;=DW$5),IF(DW$5&gt;$N282,5,$K282)*10+IF(AND($F282&gt;=DW$5,$F282&lt;=DW$6),IF(AND($G282&gt;=DW$5,$G282&lt;=DW$6),5,IF($L282=1,2,1)),IF(AND($G282&gt;=DW$5,$G282&lt;=DW$6),IF($M282&gt;0,4,3),0)),IF(AND($D282&lt;=DW$6,$E282&gt;=DW$5),60,0)))</f>
        <v/>
      </c>
      <c r="DX282" s="80" t="str">
        <f>IF(OR($A282="",NOT(ISNUMBER($G282))),"",IF(AND($F282&lt;=DX$6,$G282&gt;=DX$5),IF(DX$5&gt;$N282,5,$K282)*10+IF(AND($F282&gt;=DX$5,$F282&lt;=DX$6),IF(AND($G282&gt;=DX$5,$G282&lt;=DX$6),5,IF($L282=1,2,1)),IF(AND($G282&gt;=DX$5,$G282&lt;=DX$6),IF($M282&gt;0,4,3),0)),IF(AND($D282&lt;=DX$6,$E282&gt;=DX$5),60,0)))</f>
        <v/>
      </c>
      <c r="DY282" s="80" t="str">
        <f>IF(OR($A282="",NOT(ISNUMBER($G282))),"",IF(AND($F282&lt;=DY$6,$G282&gt;=DY$5),IF(DY$5&gt;$N282,5,$K282)*10+IF(AND($F282&gt;=DY$5,$F282&lt;=DY$6),IF(AND($G282&gt;=DY$5,$G282&lt;=DY$6),5,IF($L282=1,2,1)),IF(AND($G282&gt;=DY$5,$G282&lt;=DY$6),IF($M282&gt;0,4,3),0)),IF(AND($D282&lt;=DY$6,$E282&gt;=DY$5),60,0)))</f>
        <v/>
      </c>
      <c r="DZ282" s="80" t="str">
        <f>IF(OR($A282="",NOT(ISNUMBER($G282))),"",IF(AND($F282&lt;=DZ$6,$G282&gt;=DZ$5),IF(DZ$5&gt;$N282,5,$K282)*10+IF(AND($F282&gt;=DZ$5,$F282&lt;=DZ$6),IF(AND($G282&gt;=DZ$5,$G282&lt;=DZ$6),5,IF($L282=1,2,1)),IF(AND($G282&gt;=DZ$5,$G282&lt;=DZ$6),IF($M282&gt;0,4,3),0)),IF(AND($D282&lt;=DZ$6,$E282&gt;=DZ$5),60,0)))</f>
        <v/>
      </c>
      <c r="EA282" s="80" t="str">
        <f>IF(OR($A282="",NOT(ISNUMBER($G282))),"",IF(AND($F282&lt;=EA$6,$G282&gt;=EA$5),IF(EA$5&gt;$N282,5,$K282)*10+IF(AND($F282&gt;=EA$5,$F282&lt;=EA$6),IF(AND($G282&gt;=EA$5,$G282&lt;=EA$6),5,IF($L282=1,2,1)),IF(AND($G282&gt;=EA$5,$G282&lt;=EA$6),IF($M282&gt;0,4,3),0)),IF(AND($D282&lt;=EA$6,$E282&gt;=EA$5),60,0)))</f>
        <v/>
      </c>
      <c r="EB282" s="80" t="str">
        <f>IF(OR($A282="",NOT(ISNUMBER($G282))),"",IF(AND($F282&lt;=EB$6,$G282&gt;=EB$5),IF(EB$5&gt;$N282,5,$K282)*10+IF(AND($F282&gt;=EB$5,$F282&lt;=EB$6),IF(AND($G282&gt;=EB$5,$G282&lt;=EB$6),5,IF($L282=1,2,1)),IF(AND($G282&gt;=EB$5,$G282&lt;=EB$6),IF($M282&gt;0,4,3),0)),IF(AND($D282&lt;=EB$6,$E282&gt;=EB$5),60,0)))</f>
        <v/>
      </c>
      <c r="EC282" s="80" t="str">
        <f>IF(OR($A282="",NOT(ISNUMBER($G282))),"",IF(AND($F282&lt;=EC$6,$G282&gt;=EC$5),IF(EC$5&gt;$N282,5,$K282)*10+IF(AND($F282&gt;=EC$5,$F282&lt;=EC$6),IF(AND($G282&gt;=EC$5,$G282&lt;=EC$6),5,IF($L282=1,2,1)),IF(AND($G282&gt;=EC$5,$G282&lt;=EC$6),IF($M282&gt;0,4,3),0)),IF(AND($D282&lt;=EC$6,$E282&gt;=EC$5),60,0)))</f>
        <v/>
      </c>
      <c r="ED282" s="80" t="str">
        <f>IF(OR($A282="",NOT(ISNUMBER($G282))),"",IF(AND($F282&lt;=ED$6,$G282&gt;=ED$5),IF(ED$5&gt;$N282,5,$K282)*10+IF(AND($F282&gt;=ED$5,$F282&lt;=ED$6),IF(AND($G282&gt;=ED$5,$G282&lt;=ED$6),5,IF($L282=1,2,1)),IF(AND($G282&gt;=ED$5,$G282&lt;=ED$6),IF($M282&gt;0,4,3),0)),IF(AND($D282&lt;=ED$6,$E282&gt;=ED$5),60,0)))</f>
        <v/>
      </c>
    </row>
    <row r="283" ht="18" customHeight="1">
      <c r="A283" s="52" t="str">
        <f>IF(Tasks!$B283="","",Tasks!$A283)</f>
        <v/>
      </c>
      <c r="B283" s="78" t="str">
        <f>IF(Tasks!$B283="","",Tasks!$B283)</f>
        <v/>
      </c>
      <c r="C283" s="25" t="str">
        <f>IF($B283="","",IF(AND(Tasks!$D283="",Tasks!$G283=""),"-",IF(Tasks!$D283="","",Tasks!$D283&amp;IF(OR(Tasks!$E283="",Tasks!$E283="FS"),IF(N(Tasks!$F283)=0,"","FS"),Tasks!$E283)&amp;IF(N(Tasks!$F283)=0,"",IF(Tasks!$F283&gt;0,"+","")&amp;Tasks!$F283))&amp;IF(AND(Tasks!$D283&lt;&gt;"",Tasks!$G283&lt;&gt;""),", ","")&amp;IF(Tasks!$G283="","",Tasks!$G283&amp;IF(OR(Tasks!$H283="",Tasks!$H283="FS"),IF(N(Tasks!$I283)=0,"","FS"),Tasks!$H283)&amp;IF(N(Tasks!$I283)=0,"",IF(Tasks!$I283&gt;0,"+","")&amp;Tasks!$I283))))</f>
        <v/>
      </c>
      <c r="D283" s="51" t="str">
        <f>IF(OR($B283="",Tasks!$Q283=""),"",Tasks!$Q283)</f>
        <v/>
      </c>
      <c r="E283" s="51" t="str">
        <f>IF(OR($B283="",Tasks!$R283=""),"",Tasks!$R283)</f>
        <v/>
      </c>
      <c r="F283" s="51" t="str">
        <f>IF(OR($B283="",Tasks!$S283=""),"",Tasks!$S283)</f>
        <v/>
      </c>
      <c r="G283" s="51" t="str">
        <f>IF(OR($B283="",Tasks!$T283=""),"",Tasks!$T283)</f>
        <v/>
      </c>
      <c r="H283" s="52" t="str">
        <f>IF($B283="","",Tasks!$AE283)</f>
        <v/>
      </c>
      <c r="I283" s="79" t="str">
        <f>IF($B283="","",Tasks!$AF283)</f>
        <v/>
      </c>
      <c r="J283" s="53" t="str">
        <f>IF(OR($B283="",Tasks!$V283=""),"",Tasks!$V283)</f>
        <v/>
      </c>
      <c r="K283" s="52" t="str">
        <f>IF($B283="","",Tasks!$AA283)</f>
        <v/>
      </c>
      <c r="L283" s="52" t="str">
        <f>IF($B283="","",Tasks!$AB283)</f>
        <v/>
      </c>
      <c r="M283" s="52" t="str">
        <f>IF($B283="","",Tasks!$Z283)</f>
        <v/>
      </c>
      <c r="N283" s="52" t="str">
        <f>IF(OR($B283="",Tasks!$AG283=""),"",Tasks!$AG283)</f>
        <v/>
      </c>
      <c r="O283" s="80" t="str">
        <f>IF(OR($A283="",NOT(ISNUMBER($G283))),"",IF(AND($F283&lt;=O$6,$G283&gt;=O$5),IF(O$5&gt;$N283,5,$K283)*10+IF(AND($F283&gt;=O$5,$F283&lt;=O$6),IF(AND($G283&gt;=O$5,$G283&lt;=O$6),5,IF($L283=1,2,1)),IF(AND($G283&gt;=O$5,$G283&lt;=O$6),IF($M283&gt;0,4,3),0)),IF(AND($D283&lt;=O$6,$E283&gt;=O$5),60,0)))</f>
        <v/>
      </c>
      <c r="P283" s="80" t="str">
        <f>IF(OR($A283="",NOT(ISNUMBER($G283))),"",IF(AND($F283&lt;=P$6,$G283&gt;=P$5),IF(P$5&gt;$N283,5,$K283)*10+IF(AND($F283&gt;=P$5,$F283&lt;=P$6),IF(AND($G283&gt;=P$5,$G283&lt;=P$6),5,IF($L283=1,2,1)),IF(AND($G283&gt;=P$5,$G283&lt;=P$6),IF($M283&gt;0,4,3),0)),IF(AND($D283&lt;=P$6,$E283&gt;=P$5),60,0)))</f>
        <v/>
      </c>
      <c r="Q283" s="80" t="str">
        <f>IF(OR($A283="",NOT(ISNUMBER($G283))),"",IF(AND($F283&lt;=Q$6,$G283&gt;=Q$5),IF(Q$5&gt;$N283,5,$K283)*10+IF(AND($F283&gt;=Q$5,$F283&lt;=Q$6),IF(AND($G283&gt;=Q$5,$G283&lt;=Q$6),5,IF($L283=1,2,1)),IF(AND($G283&gt;=Q$5,$G283&lt;=Q$6),IF($M283&gt;0,4,3),0)),IF(AND($D283&lt;=Q$6,$E283&gt;=Q$5),60,0)))</f>
        <v/>
      </c>
      <c r="R283" s="80" t="str">
        <f>IF(OR($A283="",NOT(ISNUMBER($G283))),"",IF(AND($F283&lt;=R$6,$G283&gt;=R$5),IF(R$5&gt;$N283,5,$K283)*10+IF(AND($F283&gt;=R$5,$F283&lt;=R$6),IF(AND($G283&gt;=R$5,$G283&lt;=R$6),5,IF($L283=1,2,1)),IF(AND($G283&gt;=R$5,$G283&lt;=R$6),IF($M283&gt;0,4,3),0)),IF(AND($D283&lt;=R$6,$E283&gt;=R$5),60,0)))</f>
        <v/>
      </c>
      <c r="S283" s="80" t="str">
        <f>IF(OR($A283="",NOT(ISNUMBER($G283))),"",IF(AND($F283&lt;=S$6,$G283&gt;=S$5),IF(S$5&gt;$N283,5,$K283)*10+IF(AND($F283&gt;=S$5,$F283&lt;=S$6),IF(AND($G283&gt;=S$5,$G283&lt;=S$6),5,IF($L283=1,2,1)),IF(AND($G283&gt;=S$5,$G283&lt;=S$6),IF($M283&gt;0,4,3),0)),IF(AND($D283&lt;=S$6,$E283&gt;=S$5),60,0)))</f>
        <v/>
      </c>
      <c r="T283" s="80" t="str">
        <f>IF(OR($A283="",NOT(ISNUMBER($G283))),"",IF(AND($F283&lt;=T$6,$G283&gt;=T$5),IF(T$5&gt;$N283,5,$K283)*10+IF(AND($F283&gt;=T$5,$F283&lt;=T$6),IF(AND($G283&gt;=T$5,$G283&lt;=T$6),5,IF($L283=1,2,1)),IF(AND($G283&gt;=T$5,$G283&lt;=T$6),IF($M283&gt;0,4,3),0)),IF(AND($D283&lt;=T$6,$E283&gt;=T$5),60,0)))</f>
        <v/>
      </c>
      <c r="U283" s="80" t="str">
        <f>IF(OR($A283="",NOT(ISNUMBER($G283))),"",IF(AND($F283&lt;=U$6,$G283&gt;=U$5),IF(U$5&gt;$N283,5,$K283)*10+IF(AND($F283&gt;=U$5,$F283&lt;=U$6),IF(AND($G283&gt;=U$5,$G283&lt;=U$6),5,IF($L283=1,2,1)),IF(AND($G283&gt;=U$5,$G283&lt;=U$6),IF($M283&gt;0,4,3),0)),IF(AND($D283&lt;=U$6,$E283&gt;=U$5),60,0)))</f>
        <v/>
      </c>
      <c r="V283" s="80" t="str">
        <f>IF(OR($A283="",NOT(ISNUMBER($G283))),"",IF(AND($F283&lt;=V$6,$G283&gt;=V$5),IF(V$5&gt;$N283,5,$K283)*10+IF(AND($F283&gt;=V$5,$F283&lt;=V$6),IF(AND($G283&gt;=V$5,$G283&lt;=V$6),5,IF($L283=1,2,1)),IF(AND($G283&gt;=V$5,$G283&lt;=V$6),IF($M283&gt;0,4,3),0)),IF(AND($D283&lt;=V$6,$E283&gt;=V$5),60,0)))</f>
        <v/>
      </c>
      <c r="W283" s="80" t="str">
        <f>IF(OR($A283="",NOT(ISNUMBER($G283))),"",IF(AND($F283&lt;=W$6,$G283&gt;=W$5),IF(W$5&gt;$N283,5,$K283)*10+IF(AND($F283&gt;=W$5,$F283&lt;=W$6),IF(AND($G283&gt;=W$5,$G283&lt;=W$6),5,IF($L283=1,2,1)),IF(AND($G283&gt;=W$5,$G283&lt;=W$6),IF($M283&gt;0,4,3),0)),IF(AND($D283&lt;=W$6,$E283&gt;=W$5),60,0)))</f>
        <v/>
      </c>
      <c r="X283" s="80" t="str">
        <f>IF(OR($A283="",NOT(ISNUMBER($G283))),"",IF(AND($F283&lt;=X$6,$G283&gt;=X$5),IF(X$5&gt;$N283,5,$K283)*10+IF(AND($F283&gt;=X$5,$F283&lt;=X$6),IF(AND($G283&gt;=X$5,$G283&lt;=X$6),5,IF($L283=1,2,1)),IF(AND($G283&gt;=X$5,$G283&lt;=X$6),IF($M283&gt;0,4,3),0)),IF(AND($D283&lt;=X$6,$E283&gt;=X$5),60,0)))</f>
        <v/>
      </c>
      <c r="Y283" s="80" t="str">
        <f>IF(OR($A283="",NOT(ISNUMBER($G283))),"",IF(AND($F283&lt;=Y$6,$G283&gt;=Y$5),IF(Y$5&gt;$N283,5,$K283)*10+IF(AND($F283&gt;=Y$5,$F283&lt;=Y$6),IF(AND($G283&gt;=Y$5,$G283&lt;=Y$6),5,IF($L283=1,2,1)),IF(AND($G283&gt;=Y$5,$G283&lt;=Y$6),IF($M283&gt;0,4,3),0)),IF(AND($D283&lt;=Y$6,$E283&gt;=Y$5),60,0)))</f>
        <v/>
      </c>
      <c r="Z283" s="80" t="str">
        <f>IF(OR($A283="",NOT(ISNUMBER($G283))),"",IF(AND($F283&lt;=Z$6,$G283&gt;=Z$5),IF(Z$5&gt;$N283,5,$K283)*10+IF(AND($F283&gt;=Z$5,$F283&lt;=Z$6),IF(AND($G283&gt;=Z$5,$G283&lt;=Z$6),5,IF($L283=1,2,1)),IF(AND($G283&gt;=Z$5,$G283&lt;=Z$6),IF($M283&gt;0,4,3),0)),IF(AND($D283&lt;=Z$6,$E283&gt;=Z$5),60,0)))</f>
        <v/>
      </c>
      <c r="AA283" s="80" t="str">
        <f>IF(OR($A283="",NOT(ISNUMBER($G283))),"",IF(AND($F283&lt;=AA$6,$G283&gt;=AA$5),IF(AA$5&gt;$N283,5,$K283)*10+IF(AND($F283&gt;=AA$5,$F283&lt;=AA$6),IF(AND($G283&gt;=AA$5,$G283&lt;=AA$6),5,IF($L283=1,2,1)),IF(AND($G283&gt;=AA$5,$G283&lt;=AA$6),IF($M283&gt;0,4,3),0)),IF(AND($D283&lt;=AA$6,$E283&gt;=AA$5),60,0)))</f>
        <v/>
      </c>
      <c r="AB283" s="80" t="str">
        <f>IF(OR($A283="",NOT(ISNUMBER($G283))),"",IF(AND($F283&lt;=AB$6,$G283&gt;=AB$5),IF(AB$5&gt;$N283,5,$K283)*10+IF(AND($F283&gt;=AB$5,$F283&lt;=AB$6),IF(AND($G283&gt;=AB$5,$G283&lt;=AB$6),5,IF($L283=1,2,1)),IF(AND($G283&gt;=AB$5,$G283&lt;=AB$6),IF($M283&gt;0,4,3),0)),IF(AND($D283&lt;=AB$6,$E283&gt;=AB$5),60,0)))</f>
        <v/>
      </c>
      <c r="AC283" s="80" t="str">
        <f>IF(OR($A283="",NOT(ISNUMBER($G283))),"",IF(AND($F283&lt;=AC$6,$G283&gt;=AC$5),IF(AC$5&gt;$N283,5,$K283)*10+IF(AND($F283&gt;=AC$5,$F283&lt;=AC$6),IF(AND($G283&gt;=AC$5,$G283&lt;=AC$6),5,IF($L283=1,2,1)),IF(AND($G283&gt;=AC$5,$G283&lt;=AC$6),IF($M283&gt;0,4,3),0)),IF(AND($D283&lt;=AC$6,$E283&gt;=AC$5),60,0)))</f>
        <v/>
      </c>
      <c r="AD283" s="80" t="str">
        <f>IF(OR($A283="",NOT(ISNUMBER($G283))),"",IF(AND($F283&lt;=AD$6,$G283&gt;=AD$5),IF(AD$5&gt;$N283,5,$K283)*10+IF(AND($F283&gt;=AD$5,$F283&lt;=AD$6),IF(AND($G283&gt;=AD$5,$G283&lt;=AD$6),5,IF($L283=1,2,1)),IF(AND($G283&gt;=AD$5,$G283&lt;=AD$6),IF($M283&gt;0,4,3),0)),IF(AND($D283&lt;=AD$6,$E283&gt;=AD$5),60,0)))</f>
        <v/>
      </c>
      <c r="AE283" s="80" t="str">
        <f>IF(OR($A283="",NOT(ISNUMBER($G283))),"",IF(AND($F283&lt;=AE$6,$G283&gt;=AE$5),IF(AE$5&gt;$N283,5,$K283)*10+IF(AND($F283&gt;=AE$5,$F283&lt;=AE$6),IF(AND($G283&gt;=AE$5,$G283&lt;=AE$6),5,IF($L283=1,2,1)),IF(AND($G283&gt;=AE$5,$G283&lt;=AE$6),IF($M283&gt;0,4,3),0)),IF(AND($D283&lt;=AE$6,$E283&gt;=AE$5),60,0)))</f>
        <v/>
      </c>
      <c r="AF283" s="80" t="str">
        <f>IF(OR($A283="",NOT(ISNUMBER($G283))),"",IF(AND($F283&lt;=AF$6,$G283&gt;=AF$5),IF(AF$5&gt;$N283,5,$K283)*10+IF(AND($F283&gt;=AF$5,$F283&lt;=AF$6),IF(AND($G283&gt;=AF$5,$G283&lt;=AF$6),5,IF($L283=1,2,1)),IF(AND($G283&gt;=AF$5,$G283&lt;=AF$6),IF($M283&gt;0,4,3),0)),IF(AND($D283&lt;=AF$6,$E283&gt;=AF$5),60,0)))</f>
        <v/>
      </c>
      <c r="AG283" s="80" t="str">
        <f>IF(OR($A283="",NOT(ISNUMBER($G283))),"",IF(AND($F283&lt;=AG$6,$G283&gt;=AG$5),IF(AG$5&gt;$N283,5,$K283)*10+IF(AND($F283&gt;=AG$5,$F283&lt;=AG$6),IF(AND($G283&gt;=AG$5,$G283&lt;=AG$6),5,IF($L283=1,2,1)),IF(AND($G283&gt;=AG$5,$G283&lt;=AG$6),IF($M283&gt;0,4,3),0)),IF(AND($D283&lt;=AG$6,$E283&gt;=AG$5),60,0)))</f>
        <v/>
      </c>
      <c r="AH283" s="80" t="str">
        <f>IF(OR($A283="",NOT(ISNUMBER($G283))),"",IF(AND($F283&lt;=AH$6,$G283&gt;=AH$5),IF(AH$5&gt;$N283,5,$K283)*10+IF(AND($F283&gt;=AH$5,$F283&lt;=AH$6),IF(AND($G283&gt;=AH$5,$G283&lt;=AH$6),5,IF($L283=1,2,1)),IF(AND($G283&gt;=AH$5,$G283&lt;=AH$6),IF($M283&gt;0,4,3),0)),IF(AND($D283&lt;=AH$6,$E283&gt;=AH$5),60,0)))</f>
        <v/>
      </c>
      <c r="AI283" s="80" t="str">
        <f>IF(OR($A283="",NOT(ISNUMBER($G283))),"",IF(AND($F283&lt;=AI$6,$G283&gt;=AI$5),IF(AI$5&gt;$N283,5,$K283)*10+IF(AND($F283&gt;=AI$5,$F283&lt;=AI$6),IF(AND($G283&gt;=AI$5,$G283&lt;=AI$6),5,IF($L283=1,2,1)),IF(AND($G283&gt;=AI$5,$G283&lt;=AI$6),IF($M283&gt;0,4,3),0)),IF(AND($D283&lt;=AI$6,$E283&gt;=AI$5),60,0)))</f>
        <v/>
      </c>
      <c r="AJ283" s="80" t="str">
        <f>IF(OR($A283="",NOT(ISNUMBER($G283))),"",IF(AND($F283&lt;=AJ$6,$G283&gt;=AJ$5),IF(AJ$5&gt;$N283,5,$K283)*10+IF(AND($F283&gt;=AJ$5,$F283&lt;=AJ$6),IF(AND($G283&gt;=AJ$5,$G283&lt;=AJ$6),5,IF($L283=1,2,1)),IF(AND($G283&gt;=AJ$5,$G283&lt;=AJ$6),IF($M283&gt;0,4,3),0)),IF(AND($D283&lt;=AJ$6,$E283&gt;=AJ$5),60,0)))</f>
        <v/>
      </c>
      <c r="AK283" s="80" t="str">
        <f>IF(OR($A283="",NOT(ISNUMBER($G283))),"",IF(AND($F283&lt;=AK$6,$G283&gt;=AK$5),IF(AK$5&gt;$N283,5,$K283)*10+IF(AND($F283&gt;=AK$5,$F283&lt;=AK$6),IF(AND($G283&gt;=AK$5,$G283&lt;=AK$6),5,IF($L283=1,2,1)),IF(AND($G283&gt;=AK$5,$G283&lt;=AK$6),IF($M283&gt;0,4,3),0)),IF(AND($D283&lt;=AK$6,$E283&gt;=AK$5),60,0)))</f>
        <v/>
      </c>
      <c r="AL283" s="80" t="str">
        <f>IF(OR($A283="",NOT(ISNUMBER($G283))),"",IF(AND($F283&lt;=AL$6,$G283&gt;=AL$5),IF(AL$5&gt;$N283,5,$K283)*10+IF(AND($F283&gt;=AL$5,$F283&lt;=AL$6),IF(AND($G283&gt;=AL$5,$G283&lt;=AL$6),5,IF($L283=1,2,1)),IF(AND($G283&gt;=AL$5,$G283&lt;=AL$6),IF($M283&gt;0,4,3),0)),IF(AND($D283&lt;=AL$6,$E283&gt;=AL$5),60,0)))</f>
        <v/>
      </c>
      <c r="AM283" s="80" t="str">
        <f>IF(OR($A283="",NOT(ISNUMBER($G283))),"",IF(AND($F283&lt;=AM$6,$G283&gt;=AM$5),IF(AM$5&gt;$N283,5,$K283)*10+IF(AND($F283&gt;=AM$5,$F283&lt;=AM$6),IF(AND($G283&gt;=AM$5,$G283&lt;=AM$6),5,IF($L283=1,2,1)),IF(AND($G283&gt;=AM$5,$G283&lt;=AM$6),IF($M283&gt;0,4,3),0)),IF(AND($D283&lt;=AM$6,$E283&gt;=AM$5),60,0)))</f>
        <v/>
      </c>
      <c r="AN283" s="80" t="str">
        <f>IF(OR($A283="",NOT(ISNUMBER($G283))),"",IF(AND($F283&lt;=AN$6,$G283&gt;=AN$5),IF(AN$5&gt;$N283,5,$K283)*10+IF(AND($F283&gt;=AN$5,$F283&lt;=AN$6),IF(AND($G283&gt;=AN$5,$G283&lt;=AN$6),5,IF($L283=1,2,1)),IF(AND($G283&gt;=AN$5,$G283&lt;=AN$6),IF($M283&gt;0,4,3),0)),IF(AND($D283&lt;=AN$6,$E283&gt;=AN$5),60,0)))</f>
        <v/>
      </c>
      <c r="AO283" s="80" t="str">
        <f>IF(OR($A283="",NOT(ISNUMBER($G283))),"",IF(AND($F283&lt;=AO$6,$G283&gt;=AO$5),IF(AO$5&gt;$N283,5,$K283)*10+IF(AND($F283&gt;=AO$5,$F283&lt;=AO$6),IF(AND($G283&gt;=AO$5,$G283&lt;=AO$6),5,IF($L283=1,2,1)),IF(AND($G283&gt;=AO$5,$G283&lt;=AO$6),IF($M283&gt;0,4,3),0)),IF(AND($D283&lt;=AO$6,$E283&gt;=AO$5),60,0)))</f>
        <v/>
      </c>
      <c r="AP283" s="80" t="str">
        <f>IF(OR($A283="",NOT(ISNUMBER($G283))),"",IF(AND($F283&lt;=AP$6,$G283&gt;=AP$5),IF(AP$5&gt;$N283,5,$K283)*10+IF(AND($F283&gt;=AP$5,$F283&lt;=AP$6),IF(AND($G283&gt;=AP$5,$G283&lt;=AP$6),5,IF($L283=1,2,1)),IF(AND($G283&gt;=AP$5,$G283&lt;=AP$6),IF($M283&gt;0,4,3),0)),IF(AND($D283&lt;=AP$6,$E283&gt;=AP$5),60,0)))</f>
        <v/>
      </c>
      <c r="AQ283" s="80" t="str">
        <f>IF(OR($A283="",NOT(ISNUMBER($G283))),"",IF(AND($F283&lt;=AQ$6,$G283&gt;=AQ$5),IF(AQ$5&gt;$N283,5,$K283)*10+IF(AND($F283&gt;=AQ$5,$F283&lt;=AQ$6),IF(AND($G283&gt;=AQ$5,$G283&lt;=AQ$6),5,IF($L283=1,2,1)),IF(AND($G283&gt;=AQ$5,$G283&lt;=AQ$6),IF($M283&gt;0,4,3),0)),IF(AND($D283&lt;=AQ$6,$E283&gt;=AQ$5),60,0)))</f>
        <v/>
      </c>
      <c r="AR283" s="80" t="str">
        <f>IF(OR($A283="",NOT(ISNUMBER($G283))),"",IF(AND($F283&lt;=AR$6,$G283&gt;=AR$5),IF(AR$5&gt;$N283,5,$K283)*10+IF(AND($F283&gt;=AR$5,$F283&lt;=AR$6),IF(AND($G283&gt;=AR$5,$G283&lt;=AR$6),5,IF($L283=1,2,1)),IF(AND($G283&gt;=AR$5,$G283&lt;=AR$6),IF($M283&gt;0,4,3),0)),IF(AND($D283&lt;=AR$6,$E283&gt;=AR$5),60,0)))</f>
        <v/>
      </c>
      <c r="AS283" s="80" t="str">
        <f>IF(OR($A283="",NOT(ISNUMBER($G283))),"",IF(AND($F283&lt;=AS$6,$G283&gt;=AS$5),IF(AS$5&gt;$N283,5,$K283)*10+IF(AND($F283&gt;=AS$5,$F283&lt;=AS$6),IF(AND($G283&gt;=AS$5,$G283&lt;=AS$6),5,IF($L283=1,2,1)),IF(AND($G283&gt;=AS$5,$G283&lt;=AS$6),IF($M283&gt;0,4,3),0)),IF(AND($D283&lt;=AS$6,$E283&gt;=AS$5),60,0)))</f>
        <v/>
      </c>
      <c r="AT283" s="80" t="str">
        <f>IF(OR($A283="",NOT(ISNUMBER($G283))),"",IF(AND($F283&lt;=AT$6,$G283&gt;=AT$5),IF(AT$5&gt;$N283,5,$K283)*10+IF(AND($F283&gt;=AT$5,$F283&lt;=AT$6),IF(AND($G283&gt;=AT$5,$G283&lt;=AT$6),5,IF($L283=1,2,1)),IF(AND($G283&gt;=AT$5,$G283&lt;=AT$6),IF($M283&gt;0,4,3),0)),IF(AND($D283&lt;=AT$6,$E283&gt;=AT$5),60,0)))</f>
        <v/>
      </c>
      <c r="AU283" s="80" t="str">
        <f>IF(OR($A283="",NOT(ISNUMBER($G283))),"",IF(AND($F283&lt;=AU$6,$G283&gt;=AU$5),IF(AU$5&gt;$N283,5,$K283)*10+IF(AND($F283&gt;=AU$5,$F283&lt;=AU$6),IF(AND($G283&gt;=AU$5,$G283&lt;=AU$6),5,IF($L283=1,2,1)),IF(AND($G283&gt;=AU$5,$G283&lt;=AU$6),IF($M283&gt;0,4,3),0)),IF(AND($D283&lt;=AU$6,$E283&gt;=AU$5),60,0)))</f>
        <v/>
      </c>
      <c r="AV283" s="80" t="str">
        <f>IF(OR($A283="",NOT(ISNUMBER($G283))),"",IF(AND($F283&lt;=AV$6,$G283&gt;=AV$5),IF(AV$5&gt;$N283,5,$K283)*10+IF(AND($F283&gt;=AV$5,$F283&lt;=AV$6),IF(AND($G283&gt;=AV$5,$G283&lt;=AV$6),5,IF($L283=1,2,1)),IF(AND($G283&gt;=AV$5,$G283&lt;=AV$6),IF($M283&gt;0,4,3),0)),IF(AND($D283&lt;=AV$6,$E283&gt;=AV$5),60,0)))</f>
        <v/>
      </c>
      <c r="AW283" s="80" t="str">
        <f>IF(OR($A283="",NOT(ISNUMBER($G283))),"",IF(AND($F283&lt;=AW$6,$G283&gt;=AW$5),IF(AW$5&gt;$N283,5,$K283)*10+IF(AND($F283&gt;=AW$5,$F283&lt;=AW$6),IF(AND($G283&gt;=AW$5,$G283&lt;=AW$6),5,IF($L283=1,2,1)),IF(AND($G283&gt;=AW$5,$G283&lt;=AW$6),IF($M283&gt;0,4,3),0)),IF(AND($D283&lt;=AW$6,$E283&gt;=AW$5),60,0)))</f>
        <v/>
      </c>
      <c r="AX283" s="80" t="str">
        <f>IF(OR($A283="",NOT(ISNUMBER($G283))),"",IF(AND($F283&lt;=AX$6,$G283&gt;=AX$5),IF(AX$5&gt;$N283,5,$K283)*10+IF(AND($F283&gt;=AX$5,$F283&lt;=AX$6),IF(AND($G283&gt;=AX$5,$G283&lt;=AX$6),5,IF($L283=1,2,1)),IF(AND($G283&gt;=AX$5,$G283&lt;=AX$6),IF($M283&gt;0,4,3),0)),IF(AND($D283&lt;=AX$6,$E283&gt;=AX$5),60,0)))</f>
        <v/>
      </c>
      <c r="AY283" s="80" t="str">
        <f>IF(OR($A283="",NOT(ISNUMBER($G283))),"",IF(AND($F283&lt;=AY$6,$G283&gt;=AY$5),IF(AY$5&gt;$N283,5,$K283)*10+IF(AND($F283&gt;=AY$5,$F283&lt;=AY$6),IF(AND($G283&gt;=AY$5,$G283&lt;=AY$6),5,IF($L283=1,2,1)),IF(AND($G283&gt;=AY$5,$G283&lt;=AY$6),IF($M283&gt;0,4,3),0)),IF(AND($D283&lt;=AY$6,$E283&gt;=AY$5),60,0)))</f>
        <v/>
      </c>
      <c r="AZ283" s="80" t="str">
        <f>IF(OR($A283="",NOT(ISNUMBER($G283))),"",IF(AND($F283&lt;=AZ$6,$G283&gt;=AZ$5),IF(AZ$5&gt;$N283,5,$K283)*10+IF(AND($F283&gt;=AZ$5,$F283&lt;=AZ$6),IF(AND($G283&gt;=AZ$5,$G283&lt;=AZ$6),5,IF($L283=1,2,1)),IF(AND($G283&gt;=AZ$5,$G283&lt;=AZ$6),IF($M283&gt;0,4,3),0)),IF(AND($D283&lt;=AZ$6,$E283&gt;=AZ$5),60,0)))</f>
        <v/>
      </c>
      <c r="BA283" s="80" t="str">
        <f>IF(OR($A283="",NOT(ISNUMBER($G283))),"",IF(AND($F283&lt;=BA$6,$G283&gt;=BA$5),IF(BA$5&gt;$N283,5,$K283)*10+IF(AND($F283&gt;=BA$5,$F283&lt;=BA$6),IF(AND($G283&gt;=BA$5,$G283&lt;=BA$6),5,IF($L283=1,2,1)),IF(AND($G283&gt;=BA$5,$G283&lt;=BA$6),IF($M283&gt;0,4,3),0)),IF(AND($D283&lt;=BA$6,$E283&gt;=BA$5),60,0)))</f>
        <v/>
      </c>
      <c r="BB283" s="80" t="str">
        <f>IF(OR($A283="",NOT(ISNUMBER($G283))),"",IF(AND($F283&lt;=BB$6,$G283&gt;=BB$5),IF(BB$5&gt;$N283,5,$K283)*10+IF(AND($F283&gt;=BB$5,$F283&lt;=BB$6),IF(AND($G283&gt;=BB$5,$G283&lt;=BB$6),5,IF($L283=1,2,1)),IF(AND($G283&gt;=BB$5,$G283&lt;=BB$6),IF($M283&gt;0,4,3),0)),IF(AND($D283&lt;=BB$6,$E283&gt;=BB$5),60,0)))</f>
        <v/>
      </c>
      <c r="BC283" s="80" t="str">
        <f>IF(OR($A283="",NOT(ISNUMBER($G283))),"",IF(AND($F283&lt;=BC$6,$G283&gt;=BC$5),IF(BC$5&gt;$N283,5,$K283)*10+IF(AND($F283&gt;=BC$5,$F283&lt;=BC$6),IF(AND($G283&gt;=BC$5,$G283&lt;=BC$6),5,IF($L283=1,2,1)),IF(AND($G283&gt;=BC$5,$G283&lt;=BC$6),IF($M283&gt;0,4,3),0)),IF(AND($D283&lt;=BC$6,$E283&gt;=BC$5),60,0)))</f>
        <v/>
      </c>
      <c r="BD283" s="80" t="str">
        <f>IF(OR($A283="",NOT(ISNUMBER($G283))),"",IF(AND($F283&lt;=BD$6,$G283&gt;=BD$5),IF(BD$5&gt;$N283,5,$K283)*10+IF(AND($F283&gt;=BD$5,$F283&lt;=BD$6),IF(AND($G283&gt;=BD$5,$G283&lt;=BD$6),5,IF($L283=1,2,1)),IF(AND($G283&gt;=BD$5,$G283&lt;=BD$6),IF($M283&gt;0,4,3),0)),IF(AND($D283&lt;=BD$6,$E283&gt;=BD$5),60,0)))</f>
        <v/>
      </c>
      <c r="BE283" s="80" t="str">
        <f>IF(OR($A283="",NOT(ISNUMBER($G283))),"",IF(AND($F283&lt;=BE$6,$G283&gt;=BE$5),IF(BE$5&gt;$N283,5,$K283)*10+IF(AND($F283&gt;=BE$5,$F283&lt;=BE$6),IF(AND($G283&gt;=BE$5,$G283&lt;=BE$6),5,IF($L283=1,2,1)),IF(AND($G283&gt;=BE$5,$G283&lt;=BE$6),IF($M283&gt;0,4,3),0)),IF(AND($D283&lt;=BE$6,$E283&gt;=BE$5),60,0)))</f>
        <v/>
      </c>
      <c r="BF283" s="80" t="str">
        <f>IF(OR($A283="",NOT(ISNUMBER($G283))),"",IF(AND($F283&lt;=BF$6,$G283&gt;=BF$5),IF(BF$5&gt;$N283,5,$K283)*10+IF(AND($F283&gt;=BF$5,$F283&lt;=BF$6),IF(AND($G283&gt;=BF$5,$G283&lt;=BF$6),5,IF($L283=1,2,1)),IF(AND($G283&gt;=BF$5,$G283&lt;=BF$6),IF($M283&gt;0,4,3),0)),IF(AND($D283&lt;=BF$6,$E283&gt;=BF$5),60,0)))</f>
        <v/>
      </c>
      <c r="BG283" s="80" t="str">
        <f>IF(OR($A283="",NOT(ISNUMBER($G283))),"",IF(AND($F283&lt;=BG$6,$G283&gt;=BG$5),IF(BG$5&gt;$N283,5,$K283)*10+IF(AND($F283&gt;=BG$5,$F283&lt;=BG$6),IF(AND($G283&gt;=BG$5,$G283&lt;=BG$6),5,IF($L283=1,2,1)),IF(AND($G283&gt;=BG$5,$G283&lt;=BG$6),IF($M283&gt;0,4,3),0)),IF(AND($D283&lt;=BG$6,$E283&gt;=BG$5),60,0)))</f>
        <v/>
      </c>
      <c r="BH283" s="80" t="str">
        <f>IF(OR($A283="",NOT(ISNUMBER($G283))),"",IF(AND($F283&lt;=BH$6,$G283&gt;=BH$5),IF(BH$5&gt;$N283,5,$K283)*10+IF(AND($F283&gt;=BH$5,$F283&lt;=BH$6),IF(AND($G283&gt;=BH$5,$G283&lt;=BH$6),5,IF($L283=1,2,1)),IF(AND($G283&gt;=BH$5,$G283&lt;=BH$6),IF($M283&gt;0,4,3),0)),IF(AND($D283&lt;=BH$6,$E283&gt;=BH$5),60,0)))</f>
        <v/>
      </c>
      <c r="BI283" s="80" t="str">
        <f>IF(OR($A283="",NOT(ISNUMBER($G283))),"",IF(AND($F283&lt;=BI$6,$G283&gt;=BI$5),IF(BI$5&gt;$N283,5,$K283)*10+IF(AND($F283&gt;=BI$5,$F283&lt;=BI$6),IF(AND($G283&gt;=BI$5,$G283&lt;=BI$6),5,IF($L283=1,2,1)),IF(AND($G283&gt;=BI$5,$G283&lt;=BI$6),IF($M283&gt;0,4,3),0)),IF(AND($D283&lt;=BI$6,$E283&gt;=BI$5),60,0)))</f>
        <v/>
      </c>
      <c r="BJ283" s="80" t="str">
        <f>IF(OR($A283="",NOT(ISNUMBER($G283))),"",IF(AND($F283&lt;=BJ$6,$G283&gt;=BJ$5),IF(BJ$5&gt;$N283,5,$K283)*10+IF(AND($F283&gt;=BJ$5,$F283&lt;=BJ$6),IF(AND($G283&gt;=BJ$5,$G283&lt;=BJ$6),5,IF($L283=1,2,1)),IF(AND($G283&gt;=BJ$5,$G283&lt;=BJ$6),IF($M283&gt;0,4,3),0)),IF(AND($D283&lt;=BJ$6,$E283&gt;=BJ$5),60,0)))</f>
        <v/>
      </c>
      <c r="BK283" s="80" t="str">
        <f>IF(OR($A283="",NOT(ISNUMBER($G283))),"",IF(AND($F283&lt;=BK$6,$G283&gt;=BK$5),IF(BK$5&gt;$N283,5,$K283)*10+IF(AND($F283&gt;=BK$5,$F283&lt;=BK$6),IF(AND($G283&gt;=BK$5,$G283&lt;=BK$6),5,IF($L283=1,2,1)),IF(AND($G283&gt;=BK$5,$G283&lt;=BK$6),IF($M283&gt;0,4,3),0)),IF(AND($D283&lt;=BK$6,$E283&gt;=BK$5),60,0)))</f>
        <v/>
      </c>
      <c r="BL283" s="80" t="str">
        <f>IF(OR($A283="",NOT(ISNUMBER($G283))),"",IF(AND($F283&lt;=BL$6,$G283&gt;=BL$5),IF(BL$5&gt;$N283,5,$K283)*10+IF(AND($F283&gt;=BL$5,$F283&lt;=BL$6),IF(AND($G283&gt;=BL$5,$G283&lt;=BL$6),5,IF($L283=1,2,1)),IF(AND($G283&gt;=BL$5,$G283&lt;=BL$6),IF($M283&gt;0,4,3),0)),IF(AND($D283&lt;=BL$6,$E283&gt;=BL$5),60,0)))</f>
        <v/>
      </c>
      <c r="BM283" s="80" t="str">
        <f>IF(OR($A283="",NOT(ISNUMBER($G283))),"",IF(AND($F283&lt;=BM$6,$G283&gt;=BM$5),IF(BM$5&gt;$N283,5,$K283)*10+IF(AND($F283&gt;=BM$5,$F283&lt;=BM$6),IF(AND($G283&gt;=BM$5,$G283&lt;=BM$6),5,IF($L283=1,2,1)),IF(AND($G283&gt;=BM$5,$G283&lt;=BM$6),IF($M283&gt;0,4,3),0)),IF(AND($D283&lt;=BM$6,$E283&gt;=BM$5),60,0)))</f>
        <v/>
      </c>
      <c r="BN283" s="80" t="str">
        <f>IF(OR($A283="",NOT(ISNUMBER($G283))),"",IF(AND($F283&lt;=BN$6,$G283&gt;=BN$5),IF(BN$5&gt;$N283,5,$K283)*10+IF(AND($F283&gt;=BN$5,$F283&lt;=BN$6),IF(AND($G283&gt;=BN$5,$G283&lt;=BN$6),5,IF($L283=1,2,1)),IF(AND($G283&gt;=BN$5,$G283&lt;=BN$6),IF($M283&gt;0,4,3),0)),IF(AND($D283&lt;=BN$6,$E283&gt;=BN$5),60,0)))</f>
        <v/>
      </c>
      <c r="BO283" s="80" t="str">
        <f>IF(OR($A283="",NOT(ISNUMBER($G283))),"",IF(AND($F283&lt;=BO$6,$G283&gt;=BO$5),IF(BO$5&gt;$N283,5,$K283)*10+IF(AND($F283&gt;=BO$5,$F283&lt;=BO$6),IF(AND($G283&gt;=BO$5,$G283&lt;=BO$6),5,IF($L283=1,2,1)),IF(AND($G283&gt;=BO$5,$G283&lt;=BO$6),IF($M283&gt;0,4,3),0)),IF(AND($D283&lt;=BO$6,$E283&gt;=BO$5),60,0)))</f>
        <v/>
      </c>
      <c r="BP283" s="80" t="str">
        <f>IF(OR($A283="",NOT(ISNUMBER($G283))),"",IF(AND($F283&lt;=BP$6,$G283&gt;=BP$5),IF(BP$5&gt;$N283,5,$K283)*10+IF(AND($F283&gt;=BP$5,$F283&lt;=BP$6),IF(AND($G283&gt;=BP$5,$G283&lt;=BP$6),5,IF($L283=1,2,1)),IF(AND($G283&gt;=BP$5,$G283&lt;=BP$6),IF($M283&gt;0,4,3),0)),IF(AND($D283&lt;=BP$6,$E283&gt;=BP$5),60,0)))</f>
        <v/>
      </c>
      <c r="BQ283" s="80" t="str">
        <f>IF(OR($A283="",NOT(ISNUMBER($G283))),"",IF(AND($F283&lt;=BQ$6,$G283&gt;=BQ$5),IF(BQ$5&gt;$N283,5,$K283)*10+IF(AND($F283&gt;=BQ$5,$F283&lt;=BQ$6),IF(AND($G283&gt;=BQ$5,$G283&lt;=BQ$6),5,IF($L283=1,2,1)),IF(AND($G283&gt;=BQ$5,$G283&lt;=BQ$6),IF($M283&gt;0,4,3),0)),IF(AND($D283&lt;=BQ$6,$E283&gt;=BQ$5),60,0)))</f>
        <v/>
      </c>
      <c r="BR283" s="80" t="str">
        <f>IF(OR($A283="",NOT(ISNUMBER($G283))),"",IF(AND($F283&lt;=BR$6,$G283&gt;=BR$5),IF(BR$5&gt;$N283,5,$K283)*10+IF(AND($F283&gt;=BR$5,$F283&lt;=BR$6),IF(AND($G283&gt;=BR$5,$G283&lt;=BR$6),5,IF($L283=1,2,1)),IF(AND($G283&gt;=BR$5,$G283&lt;=BR$6),IF($M283&gt;0,4,3),0)),IF(AND($D283&lt;=BR$6,$E283&gt;=BR$5),60,0)))</f>
        <v/>
      </c>
      <c r="BS283" s="80" t="str">
        <f>IF(OR($A283="",NOT(ISNUMBER($G283))),"",IF(AND($F283&lt;=BS$6,$G283&gt;=BS$5),IF(BS$5&gt;$N283,5,$K283)*10+IF(AND($F283&gt;=BS$5,$F283&lt;=BS$6),IF(AND($G283&gt;=BS$5,$G283&lt;=BS$6),5,IF($L283=1,2,1)),IF(AND($G283&gt;=BS$5,$G283&lt;=BS$6),IF($M283&gt;0,4,3),0)),IF(AND($D283&lt;=BS$6,$E283&gt;=BS$5),60,0)))</f>
        <v/>
      </c>
      <c r="BT283" s="80" t="str">
        <f>IF(OR($A283="",NOT(ISNUMBER($G283))),"",IF(AND($F283&lt;=BT$6,$G283&gt;=BT$5),IF(BT$5&gt;$N283,5,$K283)*10+IF(AND($F283&gt;=BT$5,$F283&lt;=BT$6),IF(AND($G283&gt;=BT$5,$G283&lt;=BT$6),5,IF($L283=1,2,1)),IF(AND($G283&gt;=BT$5,$G283&lt;=BT$6),IF($M283&gt;0,4,3),0)),IF(AND($D283&lt;=BT$6,$E283&gt;=BT$5),60,0)))</f>
        <v/>
      </c>
      <c r="BU283" s="80" t="str">
        <f>IF(OR($A283="",NOT(ISNUMBER($G283))),"",IF(AND($F283&lt;=BU$6,$G283&gt;=BU$5),IF(BU$5&gt;$N283,5,$K283)*10+IF(AND($F283&gt;=BU$5,$F283&lt;=BU$6),IF(AND($G283&gt;=BU$5,$G283&lt;=BU$6),5,IF($L283=1,2,1)),IF(AND($G283&gt;=BU$5,$G283&lt;=BU$6),IF($M283&gt;0,4,3),0)),IF(AND($D283&lt;=BU$6,$E283&gt;=BU$5),60,0)))</f>
        <v/>
      </c>
      <c r="BV283" s="80" t="str">
        <f>IF(OR($A283="",NOT(ISNUMBER($G283))),"",IF(AND($F283&lt;=BV$6,$G283&gt;=BV$5),IF(BV$5&gt;$N283,5,$K283)*10+IF(AND($F283&gt;=BV$5,$F283&lt;=BV$6),IF(AND($G283&gt;=BV$5,$G283&lt;=BV$6),5,IF($L283=1,2,1)),IF(AND($G283&gt;=BV$5,$G283&lt;=BV$6),IF($M283&gt;0,4,3),0)),IF(AND($D283&lt;=BV$6,$E283&gt;=BV$5),60,0)))</f>
        <v/>
      </c>
      <c r="BW283" s="80" t="str">
        <f>IF(OR($A283="",NOT(ISNUMBER($G283))),"",IF(AND($F283&lt;=BW$6,$G283&gt;=BW$5),IF(BW$5&gt;$N283,5,$K283)*10+IF(AND($F283&gt;=BW$5,$F283&lt;=BW$6),IF(AND($G283&gt;=BW$5,$G283&lt;=BW$6),5,IF($L283=1,2,1)),IF(AND($G283&gt;=BW$5,$G283&lt;=BW$6),IF($M283&gt;0,4,3),0)),IF(AND($D283&lt;=BW$6,$E283&gt;=BW$5),60,0)))</f>
        <v/>
      </c>
      <c r="BX283" s="80" t="str">
        <f>IF(OR($A283="",NOT(ISNUMBER($G283))),"",IF(AND($F283&lt;=BX$6,$G283&gt;=BX$5),IF(BX$5&gt;$N283,5,$K283)*10+IF(AND($F283&gt;=BX$5,$F283&lt;=BX$6),IF(AND($G283&gt;=BX$5,$G283&lt;=BX$6),5,IF($L283=1,2,1)),IF(AND($G283&gt;=BX$5,$G283&lt;=BX$6),IF($M283&gt;0,4,3),0)),IF(AND($D283&lt;=BX$6,$E283&gt;=BX$5),60,0)))</f>
        <v/>
      </c>
      <c r="BY283" s="80" t="str">
        <f>IF(OR($A283="",NOT(ISNUMBER($G283))),"",IF(AND($F283&lt;=BY$6,$G283&gt;=BY$5),IF(BY$5&gt;$N283,5,$K283)*10+IF(AND($F283&gt;=BY$5,$F283&lt;=BY$6),IF(AND($G283&gt;=BY$5,$G283&lt;=BY$6),5,IF($L283=1,2,1)),IF(AND($G283&gt;=BY$5,$G283&lt;=BY$6),IF($M283&gt;0,4,3),0)),IF(AND($D283&lt;=BY$6,$E283&gt;=BY$5),60,0)))</f>
        <v/>
      </c>
      <c r="BZ283" s="80" t="str">
        <f>IF(OR($A283="",NOT(ISNUMBER($G283))),"",IF(AND($F283&lt;=BZ$6,$G283&gt;=BZ$5),IF(BZ$5&gt;$N283,5,$K283)*10+IF(AND($F283&gt;=BZ$5,$F283&lt;=BZ$6),IF(AND($G283&gt;=BZ$5,$G283&lt;=BZ$6),5,IF($L283=1,2,1)),IF(AND($G283&gt;=BZ$5,$G283&lt;=BZ$6),IF($M283&gt;0,4,3),0)),IF(AND($D283&lt;=BZ$6,$E283&gt;=BZ$5),60,0)))</f>
        <v/>
      </c>
      <c r="CA283" s="80" t="str">
        <f>IF(OR($A283="",NOT(ISNUMBER($G283))),"",IF(AND($F283&lt;=CA$6,$G283&gt;=CA$5),IF(CA$5&gt;$N283,5,$K283)*10+IF(AND($F283&gt;=CA$5,$F283&lt;=CA$6),IF(AND($G283&gt;=CA$5,$G283&lt;=CA$6),5,IF($L283=1,2,1)),IF(AND($G283&gt;=CA$5,$G283&lt;=CA$6),IF($M283&gt;0,4,3),0)),IF(AND($D283&lt;=CA$6,$E283&gt;=CA$5),60,0)))</f>
        <v/>
      </c>
      <c r="CB283" s="80" t="str">
        <f>IF(OR($A283="",NOT(ISNUMBER($G283))),"",IF(AND($F283&lt;=CB$6,$G283&gt;=CB$5),IF(CB$5&gt;$N283,5,$K283)*10+IF(AND($F283&gt;=CB$5,$F283&lt;=CB$6),IF(AND($G283&gt;=CB$5,$G283&lt;=CB$6),5,IF($L283=1,2,1)),IF(AND($G283&gt;=CB$5,$G283&lt;=CB$6),IF($M283&gt;0,4,3),0)),IF(AND($D283&lt;=CB$6,$E283&gt;=CB$5),60,0)))</f>
        <v/>
      </c>
      <c r="CC283" s="80" t="str">
        <f>IF(OR($A283="",NOT(ISNUMBER($G283))),"",IF(AND($F283&lt;=CC$6,$G283&gt;=CC$5),IF(CC$5&gt;$N283,5,$K283)*10+IF(AND($F283&gt;=CC$5,$F283&lt;=CC$6),IF(AND($G283&gt;=CC$5,$G283&lt;=CC$6),5,IF($L283=1,2,1)),IF(AND($G283&gt;=CC$5,$G283&lt;=CC$6),IF($M283&gt;0,4,3),0)),IF(AND($D283&lt;=CC$6,$E283&gt;=CC$5),60,0)))</f>
        <v/>
      </c>
      <c r="CD283" s="80" t="str">
        <f>IF(OR($A283="",NOT(ISNUMBER($G283))),"",IF(AND($F283&lt;=CD$6,$G283&gt;=CD$5),IF(CD$5&gt;$N283,5,$K283)*10+IF(AND($F283&gt;=CD$5,$F283&lt;=CD$6),IF(AND($G283&gt;=CD$5,$G283&lt;=CD$6),5,IF($L283=1,2,1)),IF(AND($G283&gt;=CD$5,$G283&lt;=CD$6),IF($M283&gt;0,4,3),0)),IF(AND($D283&lt;=CD$6,$E283&gt;=CD$5),60,0)))</f>
        <v/>
      </c>
      <c r="CE283" s="80" t="str">
        <f>IF(OR($A283="",NOT(ISNUMBER($G283))),"",IF(AND($F283&lt;=CE$6,$G283&gt;=CE$5),IF(CE$5&gt;$N283,5,$K283)*10+IF(AND($F283&gt;=CE$5,$F283&lt;=CE$6),IF(AND($G283&gt;=CE$5,$G283&lt;=CE$6),5,IF($L283=1,2,1)),IF(AND($G283&gt;=CE$5,$G283&lt;=CE$6),IF($M283&gt;0,4,3),0)),IF(AND($D283&lt;=CE$6,$E283&gt;=CE$5),60,0)))</f>
        <v/>
      </c>
      <c r="CF283" s="80" t="str">
        <f>IF(OR($A283="",NOT(ISNUMBER($G283))),"",IF(AND($F283&lt;=CF$6,$G283&gt;=CF$5),IF(CF$5&gt;$N283,5,$K283)*10+IF(AND($F283&gt;=CF$5,$F283&lt;=CF$6),IF(AND($G283&gt;=CF$5,$G283&lt;=CF$6),5,IF($L283=1,2,1)),IF(AND($G283&gt;=CF$5,$G283&lt;=CF$6),IF($M283&gt;0,4,3),0)),IF(AND($D283&lt;=CF$6,$E283&gt;=CF$5),60,0)))</f>
        <v/>
      </c>
      <c r="CG283" s="80" t="str">
        <f>IF(OR($A283="",NOT(ISNUMBER($G283))),"",IF(AND($F283&lt;=CG$6,$G283&gt;=CG$5),IF(CG$5&gt;$N283,5,$K283)*10+IF(AND($F283&gt;=CG$5,$F283&lt;=CG$6),IF(AND($G283&gt;=CG$5,$G283&lt;=CG$6),5,IF($L283=1,2,1)),IF(AND($G283&gt;=CG$5,$G283&lt;=CG$6),IF($M283&gt;0,4,3),0)),IF(AND($D283&lt;=CG$6,$E283&gt;=CG$5),60,0)))</f>
        <v/>
      </c>
      <c r="CH283" s="80" t="str">
        <f>IF(OR($A283="",NOT(ISNUMBER($G283))),"",IF(AND($F283&lt;=CH$6,$G283&gt;=CH$5),IF(CH$5&gt;$N283,5,$K283)*10+IF(AND($F283&gt;=CH$5,$F283&lt;=CH$6),IF(AND($G283&gt;=CH$5,$G283&lt;=CH$6),5,IF($L283=1,2,1)),IF(AND($G283&gt;=CH$5,$G283&lt;=CH$6),IF($M283&gt;0,4,3),0)),IF(AND($D283&lt;=CH$6,$E283&gt;=CH$5),60,0)))</f>
        <v/>
      </c>
      <c r="CI283" s="80" t="str">
        <f>IF(OR($A283="",NOT(ISNUMBER($G283))),"",IF(AND($F283&lt;=CI$6,$G283&gt;=CI$5),IF(CI$5&gt;$N283,5,$K283)*10+IF(AND($F283&gt;=CI$5,$F283&lt;=CI$6),IF(AND($G283&gt;=CI$5,$G283&lt;=CI$6),5,IF($L283=1,2,1)),IF(AND($G283&gt;=CI$5,$G283&lt;=CI$6),IF($M283&gt;0,4,3),0)),IF(AND($D283&lt;=CI$6,$E283&gt;=CI$5),60,0)))</f>
        <v/>
      </c>
      <c r="CJ283" s="80" t="str">
        <f>IF(OR($A283="",NOT(ISNUMBER($G283))),"",IF(AND($F283&lt;=CJ$6,$G283&gt;=CJ$5),IF(CJ$5&gt;$N283,5,$K283)*10+IF(AND($F283&gt;=CJ$5,$F283&lt;=CJ$6),IF(AND($G283&gt;=CJ$5,$G283&lt;=CJ$6),5,IF($L283=1,2,1)),IF(AND($G283&gt;=CJ$5,$G283&lt;=CJ$6),IF($M283&gt;0,4,3),0)),IF(AND($D283&lt;=CJ$6,$E283&gt;=CJ$5),60,0)))</f>
        <v/>
      </c>
      <c r="CK283" s="80" t="str">
        <f>IF(OR($A283="",NOT(ISNUMBER($G283))),"",IF(AND($F283&lt;=CK$6,$G283&gt;=CK$5),IF(CK$5&gt;$N283,5,$K283)*10+IF(AND($F283&gt;=CK$5,$F283&lt;=CK$6),IF(AND($G283&gt;=CK$5,$G283&lt;=CK$6),5,IF($L283=1,2,1)),IF(AND($G283&gt;=CK$5,$G283&lt;=CK$6),IF($M283&gt;0,4,3),0)),IF(AND($D283&lt;=CK$6,$E283&gt;=CK$5),60,0)))</f>
        <v/>
      </c>
      <c r="CL283" s="80" t="str">
        <f>IF(OR($A283="",NOT(ISNUMBER($G283))),"",IF(AND($F283&lt;=CL$6,$G283&gt;=CL$5),IF(CL$5&gt;$N283,5,$K283)*10+IF(AND($F283&gt;=CL$5,$F283&lt;=CL$6),IF(AND($G283&gt;=CL$5,$G283&lt;=CL$6),5,IF($L283=1,2,1)),IF(AND($G283&gt;=CL$5,$G283&lt;=CL$6),IF($M283&gt;0,4,3),0)),IF(AND($D283&lt;=CL$6,$E283&gt;=CL$5),60,0)))</f>
        <v/>
      </c>
      <c r="CM283" s="80" t="str">
        <f>IF(OR($A283="",NOT(ISNUMBER($G283))),"",IF(AND($F283&lt;=CM$6,$G283&gt;=CM$5),IF(CM$5&gt;$N283,5,$K283)*10+IF(AND($F283&gt;=CM$5,$F283&lt;=CM$6),IF(AND($G283&gt;=CM$5,$G283&lt;=CM$6),5,IF($L283=1,2,1)),IF(AND($G283&gt;=CM$5,$G283&lt;=CM$6),IF($M283&gt;0,4,3),0)),IF(AND($D283&lt;=CM$6,$E283&gt;=CM$5),60,0)))</f>
        <v/>
      </c>
      <c r="CN283" s="80" t="str">
        <f>IF(OR($A283="",NOT(ISNUMBER($G283))),"",IF(AND($F283&lt;=CN$6,$G283&gt;=CN$5),IF(CN$5&gt;$N283,5,$K283)*10+IF(AND($F283&gt;=CN$5,$F283&lt;=CN$6),IF(AND($G283&gt;=CN$5,$G283&lt;=CN$6),5,IF($L283=1,2,1)),IF(AND($G283&gt;=CN$5,$G283&lt;=CN$6),IF($M283&gt;0,4,3),0)),IF(AND($D283&lt;=CN$6,$E283&gt;=CN$5),60,0)))</f>
        <v/>
      </c>
      <c r="CO283" s="80" t="str">
        <f>IF(OR($A283="",NOT(ISNUMBER($G283))),"",IF(AND($F283&lt;=CO$6,$G283&gt;=CO$5),IF(CO$5&gt;$N283,5,$K283)*10+IF(AND($F283&gt;=CO$5,$F283&lt;=CO$6),IF(AND($G283&gt;=CO$5,$G283&lt;=CO$6),5,IF($L283=1,2,1)),IF(AND($G283&gt;=CO$5,$G283&lt;=CO$6),IF($M283&gt;0,4,3),0)),IF(AND($D283&lt;=CO$6,$E283&gt;=CO$5),60,0)))</f>
        <v/>
      </c>
      <c r="CP283" s="80" t="str">
        <f>IF(OR($A283="",NOT(ISNUMBER($G283))),"",IF(AND($F283&lt;=CP$6,$G283&gt;=CP$5),IF(CP$5&gt;$N283,5,$K283)*10+IF(AND($F283&gt;=CP$5,$F283&lt;=CP$6),IF(AND($G283&gt;=CP$5,$G283&lt;=CP$6),5,IF($L283=1,2,1)),IF(AND($G283&gt;=CP$5,$G283&lt;=CP$6),IF($M283&gt;0,4,3),0)),IF(AND($D283&lt;=CP$6,$E283&gt;=CP$5),60,0)))</f>
        <v/>
      </c>
      <c r="CQ283" s="80" t="str">
        <f>IF(OR($A283="",NOT(ISNUMBER($G283))),"",IF(AND($F283&lt;=CQ$6,$G283&gt;=CQ$5),IF(CQ$5&gt;$N283,5,$K283)*10+IF(AND($F283&gt;=CQ$5,$F283&lt;=CQ$6),IF(AND($G283&gt;=CQ$5,$G283&lt;=CQ$6),5,IF($L283=1,2,1)),IF(AND($G283&gt;=CQ$5,$G283&lt;=CQ$6),IF($M283&gt;0,4,3),0)),IF(AND($D283&lt;=CQ$6,$E283&gt;=CQ$5),60,0)))</f>
        <v/>
      </c>
      <c r="CR283" s="80" t="str">
        <f>IF(OR($A283="",NOT(ISNUMBER($G283))),"",IF(AND($F283&lt;=CR$6,$G283&gt;=CR$5),IF(CR$5&gt;$N283,5,$K283)*10+IF(AND($F283&gt;=CR$5,$F283&lt;=CR$6),IF(AND($G283&gt;=CR$5,$G283&lt;=CR$6),5,IF($L283=1,2,1)),IF(AND($G283&gt;=CR$5,$G283&lt;=CR$6),IF($M283&gt;0,4,3),0)),IF(AND($D283&lt;=CR$6,$E283&gt;=CR$5),60,0)))</f>
        <v/>
      </c>
      <c r="CS283" s="80" t="str">
        <f>IF(OR($A283="",NOT(ISNUMBER($G283))),"",IF(AND($F283&lt;=CS$6,$G283&gt;=CS$5),IF(CS$5&gt;$N283,5,$K283)*10+IF(AND($F283&gt;=CS$5,$F283&lt;=CS$6),IF(AND($G283&gt;=CS$5,$G283&lt;=CS$6),5,IF($L283=1,2,1)),IF(AND($G283&gt;=CS$5,$G283&lt;=CS$6),IF($M283&gt;0,4,3),0)),IF(AND($D283&lt;=CS$6,$E283&gt;=CS$5),60,0)))</f>
        <v/>
      </c>
      <c r="CT283" s="80" t="str">
        <f>IF(OR($A283="",NOT(ISNUMBER($G283))),"",IF(AND($F283&lt;=CT$6,$G283&gt;=CT$5),IF(CT$5&gt;$N283,5,$K283)*10+IF(AND($F283&gt;=CT$5,$F283&lt;=CT$6),IF(AND($G283&gt;=CT$5,$G283&lt;=CT$6),5,IF($L283=1,2,1)),IF(AND($G283&gt;=CT$5,$G283&lt;=CT$6),IF($M283&gt;0,4,3),0)),IF(AND($D283&lt;=CT$6,$E283&gt;=CT$5),60,0)))</f>
        <v/>
      </c>
      <c r="CU283" s="80" t="str">
        <f>IF(OR($A283="",NOT(ISNUMBER($G283))),"",IF(AND($F283&lt;=CU$6,$G283&gt;=CU$5),IF(CU$5&gt;$N283,5,$K283)*10+IF(AND($F283&gt;=CU$5,$F283&lt;=CU$6),IF(AND($G283&gt;=CU$5,$G283&lt;=CU$6),5,IF($L283=1,2,1)),IF(AND($G283&gt;=CU$5,$G283&lt;=CU$6),IF($M283&gt;0,4,3),0)),IF(AND($D283&lt;=CU$6,$E283&gt;=CU$5),60,0)))</f>
        <v/>
      </c>
      <c r="CV283" s="80" t="str">
        <f>IF(OR($A283="",NOT(ISNUMBER($G283))),"",IF(AND($F283&lt;=CV$6,$G283&gt;=CV$5),IF(CV$5&gt;$N283,5,$K283)*10+IF(AND($F283&gt;=CV$5,$F283&lt;=CV$6),IF(AND($G283&gt;=CV$5,$G283&lt;=CV$6),5,IF($L283=1,2,1)),IF(AND($G283&gt;=CV$5,$G283&lt;=CV$6),IF($M283&gt;0,4,3),0)),IF(AND($D283&lt;=CV$6,$E283&gt;=CV$5),60,0)))</f>
        <v/>
      </c>
      <c r="CW283" s="80" t="str">
        <f>IF(OR($A283="",NOT(ISNUMBER($G283))),"",IF(AND($F283&lt;=CW$6,$G283&gt;=CW$5),IF(CW$5&gt;$N283,5,$K283)*10+IF(AND($F283&gt;=CW$5,$F283&lt;=CW$6),IF(AND($G283&gt;=CW$5,$G283&lt;=CW$6),5,IF($L283=1,2,1)),IF(AND($G283&gt;=CW$5,$G283&lt;=CW$6),IF($M283&gt;0,4,3),0)),IF(AND($D283&lt;=CW$6,$E283&gt;=CW$5),60,0)))</f>
        <v/>
      </c>
      <c r="CX283" s="80" t="str">
        <f>IF(OR($A283="",NOT(ISNUMBER($G283))),"",IF(AND($F283&lt;=CX$6,$G283&gt;=CX$5),IF(CX$5&gt;$N283,5,$K283)*10+IF(AND($F283&gt;=CX$5,$F283&lt;=CX$6),IF(AND($G283&gt;=CX$5,$G283&lt;=CX$6),5,IF($L283=1,2,1)),IF(AND($G283&gt;=CX$5,$G283&lt;=CX$6),IF($M283&gt;0,4,3),0)),IF(AND($D283&lt;=CX$6,$E283&gt;=CX$5),60,0)))</f>
        <v/>
      </c>
      <c r="CY283" s="80" t="str">
        <f>IF(OR($A283="",NOT(ISNUMBER($G283))),"",IF(AND($F283&lt;=CY$6,$G283&gt;=CY$5),IF(CY$5&gt;$N283,5,$K283)*10+IF(AND($F283&gt;=CY$5,$F283&lt;=CY$6),IF(AND($G283&gt;=CY$5,$G283&lt;=CY$6),5,IF($L283=1,2,1)),IF(AND($G283&gt;=CY$5,$G283&lt;=CY$6),IF($M283&gt;0,4,3),0)),IF(AND($D283&lt;=CY$6,$E283&gt;=CY$5),60,0)))</f>
        <v/>
      </c>
      <c r="CZ283" s="80" t="str">
        <f>IF(OR($A283="",NOT(ISNUMBER($G283))),"",IF(AND($F283&lt;=CZ$6,$G283&gt;=CZ$5),IF(CZ$5&gt;$N283,5,$K283)*10+IF(AND($F283&gt;=CZ$5,$F283&lt;=CZ$6),IF(AND($G283&gt;=CZ$5,$G283&lt;=CZ$6),5,IF($L283=1,2,1)),IF(AND($G283&gt;=CZ$5,$G283&lt;=CZ$6),IF($M283&gt;0,4,3),0)),IF(AND($D283&lt;=CZ$6,$E283&gt;=CZ$5),60,0)))</f>
        <v/>
      </c>
      <c r="DA283" s="80" t="str">
        <f>IF(OR($A283="",NOT(ISNUMBER($G283))),"",IF(AND($F283&lt;=DA$6,$G283&gt;=DA$5),IF(DA$5&gt;$N283,5,$K283)*10+IF(AND($F283&gt;=DA$5,$F283&lt;=DA$6),IF(AND($G283&gt;=DA$5,$G283&lt;=DA$6),5,IF($L283=1,2,1)),IF(AND($G283&gt;=DA$5,$G283&lt;=DA$6),IF($M283&gt;0,4,3),0)),IF(AND($D283&lt;=DA$6,$E283&gt;=DA$5),60,0)))</f>
        <v/>
      </c>
      <c r="DB283" s="80" t="str">
        <f>IF(OR($A283="",NOT(ISNUMBER($G283))),"",IF(AND($F283&lt;=DB$6,$G283&gt;=DB$5),IF(DB$5&gt;$N283,5,$K283)*10+IF(AND($F283&gt;=DB$5,$F283&lt;=DB$6),IF(AND($G283&gt;=DB$5,$G283&lt;=DB$6),5,IF($L283=1,2,1)),IF(AND($G283&gt;=DB$5,$G283&lt;=DB$6),IF($M283&gt;0,4,3),0)),IF(AND($D283&lt;=DB$6,$E283&gt;=DB$5),60,0)))</f>
        <v/>
      </c>
      <c r="DC283" s="80" t="str">
        <f>IF(OR($A283="",NOT(ISNUMBER($G283))),"",IF(AND($F283&lt;=DC$6,$G283&gt;=DC$5),IF(DC$5&gt;$N283,5,$K283)*10+IF(AND($F283&gt;=DC$5,$F283&lt;=DC$6),IF(AND($G283&gt;=DC$5,$G283&lt;=DC$6),5,IF($L283=1,2,1)),IF(AND($G283&gt;=DC$5,$G283&lt;=DC$6),IF($M283&gt;0,4,3),0)),IF(AND($D283&lt;=DC$6,$E283&gt;=DC$5),60,0)))</f>
        <v/>
      </c>
      <c r="DD283" s="80" t="str">
        <f>IF(OR($A283="",NOT(ISNUMBER($G283))),"",IF(AND($F283&lt;=DD$6,$G283&gt;=DD$5),IF(DD$5&gt;$N283,5,$K283)*10+IF(AND($F283&gt;=DD$5,$F283&lt;=DD$6),IF(AND($G283&gt;=DD$5,$G283&lt;=DD$6),5,IF($L283=1,2,1)),IF(AND($G283&gt;=DD$5,$G283&lt;=DD$6),IF($M283&gt;0,4,3),0)),IF(AND($D283&lt;=DD$6,$E283&gt;=DD$5),60,0)))</f>
        <v/>
      </c>
      <c r="DE283" s="80" t="str">
        <f>IF(OR($A283="",NOT(ISNUMBER($G283))),"",IF(AND($F283&lt;=DE$6,$G283&gt;=DE$5),IF(DE$5&gt;$N283,5,$K283)*10+IF(AND($F283&gt;=DE$5,$F283&lt;=DE$6),IF(AND($G283&gt;=DE$5,$G283&lt;=DE$6),5,IF($L283=1,2,1)),IF(AND($G283&gt;=DE$5,$G283&lt;=DE$6),IF($M283&gt;0,4,3),0)),IF(AND($D283&lt;=DE$6,$E283&gt;=DE$5),60,0)))</f>
        <v/>
      </c>
      <c r="DF283" s="80" t="str">
        <f>IF(OR($A283="",NOT(ISNUMBER($G283))),"",IF(AND($F283&lt;=DF$6,$G283&gt;=DF$5),IF(DF$5&gt;$N283,5,$K283)*10+IF(AND($F283&gt;=DF$5,$F283&lt;=DF$6),IF(AND($G283&gt;=DF$5,$G283&lt;=DF$6),5,IF($L283=1,2,1)),IF(AND($G283&gt;=DF$5,$G283&lt;=DF$6),IF($M283&gt;0,4,3),0)),IF(AND($D283&lt;=DF$6,$E283&gt;=DF$5),60,0)))</f>
        <v/>
      </c>
      <c r="DG283" s="80" t="str">
        <f>IF(OR($A283="",NOT(ISNUMBER($G283))),"",IF(AND($F283&lt;=DG$6,$G283&gt;=DG$5),IF(DG$5&gt;$N283,5,$K283)*10+IF(AND($F283&gt;=DG$5,$F283&lt;=DG$6),IF(AND($G283&gt;=DG$5,$G283&lt;=DG$6),5,IF($L283=1,2,1)),IF(AND($G283&gt;=DG$5,$G283&lt;=DG$6),IF($M283&gt;0,4,3),0)),IF(AND($D283&lt;=DG$6,$E283&gt;=DG$5),60,0)))</f>
        <v/>
      </c>
      <c r="DH283" s="80" t="str">
        <f>IF(OR($A283="",NOT(ISNUMBER($G283))),"",IF(AND($F283&lt;=DH$6,$G283&gt;=DH$5),IF(DH$5&gt;$N283,5,$K283)*10+IF(AND($F283&gt;=DH$5,$F283&lt;=DH$6),IF(AND($G283&gt;=DH$5,$G283&lt;=DH$6),5,IF($L283=1,2,1)),IF(AND($G283&gt;=DH$5,$G283&lt;=DH$6),IF($M283&gt;0,4,3),0)),IF(AND($D283&lt;=DH$6,$E283&gt;=DH$5),60,0)))</f>
        <v/>
      </c>
      <c r="DI283" s="80" t="str">
        <f>IF(OR($A283="",NOT(ISNUMBER($G283))),"",IF(AND($F283&lt;=DI$6,$G283&gt;=DI$5),IF(DI$5&gt;$N283,5,$K283)*10+IF(AND($F283&gt;=DI$5,$F283&lt;=DI$6),IF(AND($G283&gt;=DI$5,$G283&lt;=DI$6),5,IF($L283=1,2,1)),IF(AND($G283&gt;=DI$5,$G283&lt;=DI$6),IF($M283&gt;0,4,3),0)),IF(AND($D283&lt;=DI$6,$E283&gt;=DI$5),60,0)))</f>
        <v/>
      </c>
      <c r="DJ283" s="80" t="str">
        <f>IF(OR($A283="",NOT(ISNUMBER($G283))),"",IF(AND($F283&lt;=DJ$6,$G283&gt;=DJ$5),IF(DJ$5&gt;$N283,5,$K283)*10+IF(AND($F283&gt;=DJ$5,$F283&lt;=DJ$6),IF(AND($G283&gt;=DJ$5,$G283&lt;=DJ$6),5,IF($L283=1,2,1)),IF(AND($G283&gt;=DJ$5,$G283&lt;=DJ$6),IF($M283&gt;0,4,3),0)),IF(AND($D283&lt;=DJ$6,$E283&gt;=DJ$5),60,0)))</f>
        <v/>
      </c>
      <c r="DK283" s="80" t="str">
        <f>IF(OR($A283="",NOT(ISNUMBER($G283))),"",IF(AND($F283&lt;=DK$6,$G283&gt;=DK$5),IF(DK$5&gt;$N283,5,$K283)*10+IF(AND($F283&gt;=DK$5,$F283&lt;=DK$6),IF(AND($G283&gt;=DK$5,$G283&lt;=DK$6),5,IF($L283=1,2,1)),IF(AND($G283&gt;=DK$5,$G283&lt;=DK$6),IF($M283&gt;0,4,3),0)),IF(AND($D283&lt;=DK$6,$E283&gt;=DK$5),60,0)))</f>
        <v/>
      </c>
      <c r="DL283" s="80" t="str">
        <f>IF(OR($A283="",NOT(ISNUMBER($G283))),"",IF(AND($F283&lt;=DL$6,$G283&gt;=DL$5),IF(DL$5&gt;$N283,5,$K283)*10+IF(AND($F283&gt;=DL$5,$F283&lt;=DL$6),IF(AND($G283&gt;=DL$5,$G283&lt;=DL$6),5,IF($L283=1,2,1)),IF(AND($G283&gt;=DL$5,$G283&lt;=DL$6),IF($M283&gt;0,4,3),0)),IF(AND($D283&lt;=DL$6,$E283&gt;=DL$5),60,0)))</f>
        <v/>
      </c>
      <c r="DM283" s="80" t="str">
        <f>IF(OR($A283="",NOT(ISNUMBER($G283))),"",IF(AND($F283&lt;=DM$6,$G283&gt;=DM$5),IF(DM$5&gt;$N283,5,$K283)*10+IF(AND($F283&gt;=DM$5,$F283&lt;=DM$6),IF(AND($G283&gt;=DM$5,$G283&lt;=DM$6),5,IF($L283=1,2,1)),IF(AND($G283&gt;=DM$5,$G283&lt;=DM$6),IF($M283&gt;0,4,3),0)),IF(AND($D283&lt;=DM$6,$E283&gt;=DM$5),60,0)))</f>
        <v/>
      </c>
      <c r="DN283" s="80" t="str">
        <f>IF(OR($A283="",NOT(ISNUMBER($G283))),"",IF(AND($F283&lt;=DN$6,$G283&gt;=DN$5),IF(DN$5&gt;$N283,5,$K283)*10+IF(AND($F283&gt;=DN$5,$F283&lt;=DN$6),IF(AND($G283&gt;=DN$5,$G283&lt;=DN$6),5,IF($L283=1,2,1)),IF(AND($G283&gt;=DN$5,$G283&lt;=DN$6),IF($M283&gt;0,4,3),0)),IF(AND($D283&lt;=DN$6,$E283&gt;=DN$5),60,0)))</f>
        <v/>
      </c>
      <c r="DO283" s="80" t="str">
        <f>IF(OR($A283="",NOT(ISNUMBER($G283))),"",IF(AND($F283&lt;=DO$6,$G283&gt;=DO$5),IF(DO$5&gt;$N283,5,$K283)*10+IF(AND($F283&gt;=DO$5,$F283&lt;=DO$6),IF(AND($G283&gt;=DO$5,$G283&lt;=DO$6),5,IF($L283=1,2,1)),IF(AND($G283&gt;=DO$5,$G283&lt;=DO$6),IF($M283&gt;0,4,3),0)),IF(AND($D283&lt;=DO$6,$E283&gt;=DO$5),60,0)))</f>
        <v/>
      </c>
      <c r="DP283" s="80" t="str">
        <f>IF(OR($A283="",NOT(ISNUMBER($G283))),"",IF(AND($F283&lt;=DP$6,$G283&gt;=DP$5),IF(DP$5&gt;$N283,5,$K283)*10+IF(AND($F283&gt;=DP$5,$F283&lt;=DP$6),IF(AND($G283&gt;=DP$5,$G283&lt;=DP$6),5,IF($L283=1,2,1)),IF(AND($G283&gt;=DP$5,$G283&lt;=DP$6),IF($M283&gt;0,4,3),0)),IF(AND($D283&lt;=DP$6,$E283&gt;=DP$5),60,0)))</f>
        <v/>
      </c>
      <c r="DQ283" s="80" t="str">
        <f>IF(OR($A283="",NOT(ISNUMBER($G283))),"",IF(AND($F283&lt;=DQ$6,$G283&gt;=DQ$5),IF(DQ$5&gt;$N283,5,$K283)*10+IF(AND($F283&gt;=DQ$5,$F283&lt;=DQ$6),IF(AND($G283&gt;=DQ$5,$G283&lt;=DQ$6),5,IF($L283=1,2,1)),IF(AND($G283&gt;=DQ$5,$G283&lt;=DQ$6),IF($M283&gt;0,4,3),0)),IF(AND($D283&lt;=DQ$6,$E283&gt;=DQ$5),60,0)))</f>
        <v/>
      </c>
      <c r="DR283" s="80" t="str">
        <f>IF(OR($A283="",NOT(ISNUMBER($G283))),"",IF(AND($F283&lt;=DR$6,$G283&gt;=DR$5),IF(DR$5&gt;$N283,5,$K283)*10+IF(AND($F283&gt;=DR$5,$F283&lt;=DR$6),IF(AND($G283&gt;=DR$5,$G283&lt;=DR$6),5,IF($L283=1,2,1)),IF(AND($G283&gt;=DR$5,$G283&lt;=DR$6),IF($M283&gt;0,4,3),0)),IF(AND($D283&lt;=DR$6,$E283&gt;=DR$5),60,0)))</f>
        <v/>
      </c>
      <c r="DS283" s="80" t="str">
        <f>IF(OR($A283="",NOT(ISNUMBER($G283))),"",IF(AND($F283&lt;=DS$6,$G283&gt;=DS$5),IF(DS$5&gt;$N283,5,$K283)*10+IF(AND($F283&gt;=DS$5,$F283&lt;=DS$6),IF(AND($G283&gt;=DS$5,$G283&lt;=DS$6),5,IF($L283=1,2,1)),IF(AND($G283&gt;=DS$5,$G283&lt;=DS$6),IF($M283&gt;0,4,3),0)),IF(AND($D283&lt;=DS$6,$E283&gt;=DS$5),60,0)))</f>
        <v/>
      </c>
      <c r="DT283" s="80" t="str">
        <f>IF(OR($A283="",NOT(ISNUMBER($G283))),"",IF(AND($F283&lt;=DT$6,$G283&gt;=DT$5),IF(DT$5&gt;$N283,5,$K283)*10+IF(AND($F283&gt;=DT$5,$F283&lt;=DT$6),IF(AND($G283&gt;=DT$5,$G283&lt;=DT$6),5,IF($L283=1,2,1)),IF(AND($G283&gt;=DT$5,$G283&lt;=DT$6),IF($M283&gt;0,4,3),0)),IF(AND($D283&lt;=DT$6,$E283&gt;=DT$5),60,0)))</f>
        <v/>
      </c>
      <c r="DU283" s="80" t="str">
        <f>IF(OR($A283="",NOT(ISNUMBER($G283))),"",IF(AND($F283&lt;=DU$6,$G283&gt;=DU$5),IF(DU$5&gt;$N283,5,$K283)*10+IF(AND($F283&gt;=DU$5,$F283&lt;=DU$6),IF(AND($G283&gt;=DU$5,$G283&lt;=DU$6),5,IF($L283=1,2,1)),IF(AND($G283&gt;=DU$5,$G283&lt;=DU$6),IF($M283&gt;0,4,3),0)),IF(AND($D283&lt;=DU$6,$E283&gt;=DU$5),60,0)))</f>
        <v/>
      </c>
      <c r="DV283" s="80" t="str">
        <f>IF(OR($A283="",NOT(ISNUMBER($G283))),"",IF(AND($F283&lt;=DV$6,$G283&gt;=DV$5),IF(DV$5&gt;$N283,5,$K283)*10+IF(AND($F283&gt;=DV$5,$F283&lt;=DV$6),IF(AND($G283&gt;=DV$5,$G283&lt;=DV$6),5,IF($L283=1,2,1)),IF(AND($G283&gt;=DV$5,$G283&lt;=DV$6),IF($M283&gt;0,4,3),0)),IF(AND($D283&lt;=DV$6,$E283&gt;=DV$5),60,0)))</f>
        <v/>
      </c>
      <c r="DW283" s="80" t="str">
        <f>IF(OR($A283="",NOT(ISNUMBER($G283))),"",IF(AND($F283&lt;=DW$6,$G283&gt;=DW$5),IF(DW$5&gt;$N283,5,$K283)*10+IF(AND($F283&gt;=DW$5,$F283&lt;=DW$6),IF(AND($G283&gt;=DW$5,$G283&lt;=DW$6),5,IF($L283=1,2,1)),IF(AND($G283&gt;=DW$5,$G283&lt;=DW$6),IF($M283&gt;0,4,3),0)),IF(AND($D283&lt;=DW$6,$E283&gt;=DW$5),60,0)))</f>
        <v/>
      </c>
      <c r="DX283" s="80" t="str">
        <f>IF(OR($A283="",NOT(ISNUMBER($G283))),"",IF(AND($F283&lt;=DX$6,$G283&gt;=DX$5),IF(DX$5&gt;$N283,5,$K283)*10+IF(AND($F283&gt;=DX$5,$F283&lt;=DX$6),IF(AND($G283&gt;=DX$5,$G283&lt;=DX$6),5,IF($L283=1,2,1)),IF(AND($G283&gt;=DX$5,$G283&lt;=DX$6),IF($M283&gt;0,4,3),0)),IF(AND($D283&lt;=DX$6,$E283&gt;=DX$5),60,0)))</f>
        <v/>
      </c>
      <c r="DY283" s="80" t="str">
        <f>IF(OR($A283="",NOT(ISNUMBER($G283))),"",IF(AND($F283&lt;=DY$6,$G283&gt;=DY$5),IF(DY$5&gt;$N283,5,$K283)*10+IF(AND($F283&gt;=DY$5,$F283&lt;=DY$6),IF(AND($G283&gt;=DY$5,$G283&lt;=DY$6),5,IF($L283=1,2,1)),IF(AND($G283&gt;=DY$5,$G283&lt;=DY$6),IF($M283&gt;0,4,3),0)),IF(AND($D283&lt;=DY$6,$E283&gt;=DY$5),60,0)))</f>
        <v/>
      </c>
      <c r="DZ283" s="80" t="str">
        <f>IF(OR($A283="",NOT(ISNUMBER($G283))),"",IF(AND($F283&lt;=DZ$6,$G283&gt;=DZ$5),IF(DZ$5&gt;$N283,5,$K283)*10+IF(AND($F283&gt;=DZ$5,$F283&lt;=DZ$6),IF(AND($G283&gt;=DZ$5,$G283&lt;=DZ$6),5,IF($L283=1,2,1)),IF(AND($G283&gt;=DZ$5,$G283&lt;=DZ$6),IF($M283&gt;0,4,3),0)),IF(AND($D283&lt;=DZ$6,$E283&gt;=DZ$5),60,0)))</f>
        <v/>
      </c>
      <c r="EA283" s="80" t="str">
        <f>IF(OR($A283="",NOT(ISNUMBER($G283))),"",IF(AND($F283&lt;=EA$6,$G283&gt;=EA$5),IF(EA$5&gt;$N283,5,$K283)*10+IF(AND($F283&gt;=EA$5,$F283&lt;=EA$6),IF(AND($G283&gt;=EA$5,$G283&lt;=EA$6),5,IF($L283=1,2,1)),IF(AND($G283&gt;=EA$5,$G283&lt;=EA$6),IF($M283&gt;0,4,3),0)),IF(AND($D283&lt;=EA$6,$E283&gt;=EA$5),60,0)))</f>
        <v/>
      </c>
      <c r="EB283" s="80" t="str">
        <f>IF(OR($A283="",NOT(ISNUMBER($G283))),"",IF(AND($F283&lt;=EB$6,$G283&gt;=EB$5),IF(EB$5&gt;$N283,5,$K283)*10+IF(AND($F283&gt;=EB$5,$F283&lt;=EB$6),IF(AND($G283&gt;=EB$5,$G283&lt;=EB$6),5,IF($L283=1,2,1)),IF(AND($G283&gt;=EB$5,$G283&lt;=EB$6),IF($M283&gt;0,4,3),0)),IF(AND($D283&lt;=EB$6,$E283&gt;=EB$5),60,0)))</f>
        <v/>
      </c>
      <c r="EC283" s="80" t="str">
        <f>IF(OR($A283="",NOT(ISNUMBER($G283))),"",IF(AND($F283&lt;=EC$6,$G283&gt;=EC$5),IF(EC$5&gt;$N283,5,$K283)*10+IF(AND($F283&gt;=EC$5,$F283&lt;=EC$6),IF(AND($G283&gt;=EC$5,$G283&lt;=EC$6),5,IF($L283=1,2,1)),IF(AND($G283&gt;=EC$5,$G283&lt;=EC$6),IF($M283&gt;0,4,3),0)),IF(AND($D283&lt;=EC$6,$E283&gt;=EC$5),60,0)))</f>
        <v/>
      </c>
      <c r="ED283" s="80" t="str">
        <f>IF(OR($A283="",NOT(ISNUMBER($G283))),"",IF(AND($F283&lt;=ED$6,$G283&gt;=ED$5),IF(ED$5&gt;$N283,5,$K283)*10+IF(AND($F283&gt;=ED$5,$F283&lt;=ED$6),IF(AND($G283&gt;=ED$5,$G283&lt;=ED$6),5,IF($L283=1,2,1)),IF(AND($G283&gt;=ED$5,$G283&lt;=ED$6),IF($M283&gt;0,4,3),0)),IF(AND($D283&lt;=ED$6,$E283&gt;=ED$5),60,0)))</f>
        <v/>
      </c>
    </row>
    <row r="284" ht="18" customHeight="1">
      <c r="A284" s="52" t="str">
        <f>IF(Tasks!$B284="","",Tasks!$A284)</f>
        <v/>
      </c>
      <c r="B284" s="78" t="str">
        <f>IF(Tasks!$B284="","",Tasks!$B284)</f>
        <v/>
      </c>
      <c r="C284" s="25" t="str">
        <f>IF($B284="","",IF(AND(Tasks!$D284="",Tasks!$G284=""),"-",IF(Tasks!$D284="","",Tasks!$D284&amp;IF(OR(Tasks!$E284="",Tasks!$E284="FS"),IF(N(Tasks!$F284)=0,"","FS"),Tasks!$E284)&amp;IF(N(Tasks!$F284)=0,"",IF(Tasks!$F284&gt;0,"+","")&amp;Tasks!$F284))&amp;IF(AND(Tasks!$D284&lt;&gt;"",Tasks!$G284&lt;&gt;""),", ","")&amp;IF(Tasks!$G284="","",Tasks!$G284&amp;IF(OR(Tasks!$H284="",Tasks!$H284="FS"),IF(N(Tasks!$I284)=0,"","FS"),Tasks!$H284)&amp;IF(N(Tasks!$I284)=0,"",IF(Tasks!$I284&gt;0,"+","")&amp;Tasks!$I284))))</f>
        <v/>
      </c>
      <c r="D284" s="51" t="str">
        <f>IF(OR($B284="",Tasks!$Q284=""),"",Tasks!$Q284)</f>
        <v/>
      </c>
      <c r="E284" s="51" t="str">
        <f>IF(OR($B284="",Tasks!$R284=""),"",Tasks!$R284)</f>
        <v/>
      </c>
      <c r="F284" s="51" t="str">
        <f>IF(OR($B284="",Tasks!$S284=""),"",Tasks!$S284)</f>
        <v/>
      </c>
      <c r="G284" s="51" t="str">
        <f>IF(OR($B284="",Tasks!$T284=""),"",Tasks!$T284)</f>
        <v/>
      </c>
      <c r="H284" s="52" t="str">
        <f>IF($B284="","",Tasks!$AE284)</f>
        <v/>
      </c>
      <c r="I284" s="79" t="str">
        <f>IF($B284="","",Tasks!$AF284)</f>
        <v/>
      </c>
      <c r="J284" s="53" t="str">
        <f>IF(OR($B284="",Tasks!$V284=""),"",Tasks!$V284)</f>
        <v/>
      </c>
      <c r="K284" s="52" t="str">
        <f>IF($B284="","",Tasks!$AA284)</f>
        <v/>
      </c>
      <c r="L284" s="52" t="str">
        <f>IF($B284="","",Tasks!$AB284)</f>
        <v/>
      </c>
      <c r="M284" s="52" t="str">
        <f>IF($B284="","",Tasks!$Z284)</f>
        <v/>
      </c>
      <c r="N284" s="52" t="str">
        <f>IF(OR($B284="",Tasks!$AG284=""),"",Tasks!$AG284)</f>
        <v/>
      </c>
      <c r="O284" s="80" t="str">
        <f>IF(OR($A284="",NOT(ISNUMBER($G284))),"",IF(AND($F284&lt;=O$6,$G284&gt;=O$5),IF(O$5&gt;$N284,5,$K284)*10+IF(AND($F284&gt;=O$5,$F284&lt;=O$6),IF(AND($G284&gt;=O$5,$G284&lt;=O$6),5,IF($L284=1,2,1)),IF(AND($G284&gt;=O$5,$G284&lt;=O$6),IF($M284&gt;0,4,3),0)),IF(AND($D284&lt;=O$6,$E284&gt;=O$5),60,0)))</f>
        <v/>
      </c>
      <c r="P284" s="80" t="str">
        <f>IF(OR($A284="",NOT(ISNUMBER($G284))),"",IF(AND($F284&lt;=P$6,$G284&gt;=P$5),IF(P$5&gt;$N284,5,$K284)*10+IF(AND($F284&gt;=P$5,$F284&lt;=P$6),IF(AND($G284&gt;=P$5,$G284&lt;=P$6),5,IF($L284=1,2,1)),IF(AND($G284&gt;=P$5,$G284&lt;=P$6),IF($M284&gt;0,4,3),0)),IF(AND($D284&lt;=P$6,$E284&gt;=P$5),60,0)))</f>
        <v/>
      </c>
      <c r="Q284" s="80" t="str">
        <f>IF(OR($A284="",NOT(ISNUMBER($G284))),"",IF(AND($F284&lt;=Q$6,$G284&gt;=Q$5),IF(Q$5&gt;$N284,5,$K284)*10+IF(AND($F284&gt;=Q$5,$F284&lt;=Q$6),IF(AND($G284&gt;=Q$5,$G284&lt;=Q$6),5,IF($L284=1,2,1)),IF(AND($G284&gt;=Q$5,$G284&lt;=Q$6),IF($M284&gt;0,4,3),0)),IF(AND($D284&lt;=Q$6,$E284&gt;=Q$5),60,0)))</f>
        <v/>
      </c>
      <c r="R284" s="80" t="str">
        <f>IF(OR($A284="",NOT(ISNUMBER($G284))),"",IF(AND($F284&lt;=R$6,$G284&gt;=R$5),IF(R$5&gt;$N284,5,$K284)*10+IF(AND($F284&gt;=R$5,$F284&lt;=R$6),IF(AND($G284&gt;=R$5,$G284&lt;=R$6),5,IF($L284=1,2,1)),IF(AND($G284&gt;=R$5,$G284&lt;=R$6),IF($M284&gt;0,4,3),0)),IF(AND($D284&lt;=R$6,$E284&gt;=R$5),60,0)))</f>
        <v/>
      </c>
      <c r="S284" s="80" t="str">
        <f>IF(OR($A284="",NOT(ISNUMBER($G284))),"",IF(AND($F284&lt;=S$6,$G284&gt;=S$5),IF(S$5&gt;$N284,5,$K284)*10+IF(AND($F284&gt;=S$5,$F284&lt;=S$6),IF(AND($G284&gt;=S$5,$G284&lt;=S$6),5,IF($L284=1,2,1)),IF(AND($G284&gt;=S$5,$G284&lt;=S$6),IF($M284&gt;0,4,3),0)),IF(AND($D284&lt;=S$6,$E284&gt;=S$5),60,0)))</f>
        <v/>
      </c>
      <c r="T284" s="80" t="str">
        <f>IF(OR($A284="",NOT(ISNUMBER($G284))),"",IF(AND($F284&lt;=T$6,$G284&gt;=T$5),IF(T$5&gt;$N284,5,$K284)*10+IF(AND($F284&gt;=T$5,$F284&lt;=T$6),IF(AND($G284&gt;=T$5,$G284&lt;=T$6),5,IF($L284=1,2,1)),IF(AND($G284&gt;=T$5,$G284&lt;=T$6),IF($M284&gt;0,4,3),0)),IF(AND($D284&lt;=T$6,$E284&gt;=T$5),60,0)))</f>
        <v/>
      </c>
      <c r="U284" s="80" t="str">
        <f>IF(OR($A284="",NOT(ISNUMBER($G284))),"",IF(AND($F284&lt;=U$6,$G284&gt;=U$5),IF(U$5&gt;$N284,5,$K284)*10+IF(AND($F284&gt;=U$5,$F284&lt;=U$6),IF(AND($G284&gt;=U$5,$G284&lt;=U$6),5,IF($L284=1,2,1)),IF(AND($G284&gt;=U$5,$G284&lt;=U$6),IF($M284&gt;0,4,3),0)),IF(AND($D284&lt;=U$6,$E284&gt;=U$5),60,0)))</f>
        <v/>
      </c>
      <c r="V284" s="80" t="str">
        <f>IF(OR($A284="",NOT(ISNUMBER($G284))),"",IF(AND($F284&lt;=V$6,$G284&gt;=V$5),IF(V$5&gt;$N284,5,$K284)*10+IF(AND($F284&gt;=V$5,$F284&lt;=V$6),IF(AND($G284&gt;=V$5,$G284&lt;=V$6),5,IF($L284=1,2,1)),IF(AND($G284&gt;=V$5,$G284&lt;=V$6),IF($M284&gt;0,4,3),0)),IF(AND($D284&lt;=V$6,$E284&gt;=V$5),60,0)))</f>
        <v/>
      </c>
      <c r="W284" s="80" t="str">
        <f>IF(OR($A284="",NOT(ISNUMBER($G284))),"",IF(AND($F284&lt;=W$6,$G284&gt;=W$5),IF(W$5&gt;$N284,5,$K284)*10+IF(AND($F284&gt;=W$5,$F284&lt;=W$6),IF(AND($G284&gt;=W$5,$G284&lt;=W$6),5,IF($L284=1,2,1)),IF(AND($G284&gt;=W$5,$G284&lt;=W$6),IF($M284&gt;0,4,3),0)),IF(AND($D284&lt;=W$6,$E284&gt;=W$5),60,0)))</f>
        <v/>
      </c>
      <c r="X284" s="80" t="str">
        <f>IF(OR($A284="",NOT(ISNUMBER($G284))),"",IF(AND($F284&lt;=X$6,$G284&gt;=X$5),IF(X$5&gt;$N284,5,$K284)*10+IF(AND($F284&gt;=X$5,$F284&lt;=X$6),IF(AND($G284&gt;=X$5,$G284&lt;=X$6),5,IF($L284=1,2,1)),IF(AND($G284&gt;=X$5,$G284&lt;=X$6),IF($M284&gt;0,4,3),0)),IF(AND($D284&lt;=X$6,$E284&gt;=X$5),60,0)))</f>
        <v/>
      </c>
      <c r="Y284" s="80" t="str">
        <f>IF(OR($A284="",NOT(ISNUMBER($G284))),"",IF(AND($F284&lt;=Y$6,$G284&gt;=Y$5),IF(Y$5&gt;$N284,5,$K284)*10+IF(AND($F284&gt;=Y$5,$F284&lt;=Y$6),IF(AND($G284&gt;=Y$5,$G284&lt;=Y$6),5,IF($L284=1,2,1)),IF(AND($G284&gt;=Y$5,$G284&lt;=Y$6),IF($M284&gt;0,4,3),0)),IF(AND($D284&lt;=Y$6,$E284&gt;=Y$5),60,0)))</f>
        <v/>
      </c>
      <c r="Z284" s="80" t="str">
        <f>IF(OR($A284="",NOT(ISNUMBER($G284))),"",IF(AND($F284&lt;=Z$6,$G284&gt;=Z$5),IF(Z$5&gt;$N284,5,$K284)*10+IF(AND($F284&gt;=Z$5,$F284&lt;=Z$6),IF(AND($G284&gt;=Z$5,$G284&lt;=Z$6),5,IF($L284=1,2,1)),IF(AND($G284&gt;=Z$5,$G284&lt;=Z$6),IF($M284&gt;0,4,3),0)),IF(AND($D284&lt;=Z$6,$E284&gt;=Z$5),60,0)))</f>
        <v/>
      </c>
      <c r="AA284" s="80" t="str">
        <f>IF(OR($A284="",NOT(ISNUMBER($G284))),"",IF(AND($F284&lt;=AA$6,$G284&gt;=AA$5),IF(AA$5&gt;$N284,5,$K284)*10+IF(AND($F284&gt;=AA$5,$F284&lt;=AA$6),IF(AND($G284&gt;=AA$5,$G284&lt;=AA$6),5,IF($L284=1,2,1)),IF(AND($G284&gt;=AA$5,$G284&lt;=AA$6),IF($M284&gt;0,4,3),0)),IF(AND($D284&lt;=AA$6,$E284&gt;=AA$5),60,0)))</f>
        <v/>
      </c>
      <c r="AB284" s="80" t="str">
        <f>IF(OR($A284="",NOT(ISNUMBER($G284))),"",IF(AND($F284&lt;=AB$6,$G284&gt;=AB$5),IF(AB$5&gt;$N284,5,$K284)*10+IF(AND($F284&gt;=AB$5,$F284&lt;=AB$6),IF(AND($G284&gt;=AB$5,$G284&lt;=AB$6),5,IF($L284=1,2,1)),IF(AND($G284&gt;=AB$5,$G284&lt;=AB$6),IF($M284&gt;0,4,3),0)),IF(AND($D284&lt;=AB$6,$E284&gt;=AB$5),60,0)))</f>
        <v/>
      </c>
      <c r="AC284" s="80" t="str">
        <f>IF(OR($A284="",NOT(ISNUMBER($G284))),"",IF(AND($F284&lt;=AC$6,$G284&gt;=AC$5),IF(AC$5&gt;$N284,5,$K284)*10+IF(AND($F284&gt;=AC$5,$F284&lt;=AC$6),IF(AND($G284&gt;=AC$5,$G284&lt;=AC$6),5,IF($L284=1,2,1)),IF(AND($G284&gt;=AC$5,$G284&lt;=AC$6),IF($M284&gt;0,4,3),0)),IF(AND($D284&lt;=AC$6,$E284&gt;=AC$5),60,0)))</f>
        <v/>
      </c>
      <c r="AD284" s="80" t="str">
        <f>IF(OR($A284="",NOT(ISNUMBER($G284))),"",IF(AND($F284&lt;=AD$6,$G284&gt;=AD$5),IF(AD$5&gt;$N284,5,$K284)*10+IF(AND($F284&gt;=AD$5,$F284&lt;=AD$6),IF(AND($G284&gt;=AD$5,$G284&lt;=AD$6),5,IF($L284=1,2,1)),IF(AND($G284&gt;=AD$5,$G284&lt;=AD$6),IF($M284&gt;0,4,3),0)),IF(AND($D284&lt;=AD$6,$E284&gt;=AD$5),60,0)))</f>
        <v/>
      </c>
      <c r="AE284" s="80" t="str">
        <f>IF(OR($A284="",NOT(ISNUMBER($G284))),"",IF(AND($F284&lt;=AE$6,$G284&gt;=AE$5),IF(AE$5&gt;$N284,5,$K284)*10+IF(AND($F284&gt;=AE$5,$F284&lt;=AE$6),IF(AND($G284&gt;=AE$5,$G284&lt;=AE$6),5,IF($L284=1,2,1)),IF(AND($G284&gt;=AE$5,$G284&lt;=AE$6),IF($M284&gt;0,4,3),0)),IF(AND($D284&lt;=AE$6,$E284&gt;=AE$5),60,0)))</f>
        <v/>
      </c>
      <c r="AF284" s="80" t="str">
        <f>IF(OR($A284="",NOT(ISNUMBER($G284))),"",IF(AND($F284&lt;=AF$6,$G284&gt;=AF$5),IF(AF$5&gt;$N284,5,$K284)*10+IF(AND($F284&gt;=AF$5,$F284&lt;=AF$6),IF(AND($G284&gt;=AF$5,$G284&lt;=AF$6),5,IF($L284=1,2,1)),IF(AND($G284&gt;=AF$5,$G284&lt;=AF$6),IF($M284&gt;0,4,3),0)),IF(AND($D284&lt;=AF$6,$E284&gt;=AF$5),60,0)))</f>
        <v/>
      </c>
      <c r="AG284" s="80" t="str">
        <f>IF(OR($A284="",NOT(ISNUMBER($G284))),"",IF(AND($F284&lt;=AG$6,$G284&gt;=AG$5),IF(AG$5&gt;$N284,5,$K284)*10+IF(AND($F284&gt;=AG$5,$F284&lt;=AG$6),IF(AND($G284&gt;=AG$5,$G284&lt;=AG$6),5,IF($L284=1,2,1)),IF(AND($G284&gt;=AG$5,$G284&lt;=AG$6),IF($M284&gt;0,4,3),0)),IF(AND($D284&lt;=AG$6,$E284&gt;=AG$5),60,0)))</f>
        <v/>
      </c>
      <c r="AH284" s="80" t="str">
        <f>IF(OR($A284="",NOT(ISNUMBER($G284))),"",IF(AND($F284&lt;=AH$6,$G284&gt;=AH$5),IF(AH$5&gt;$N284,5,$K284)*10+IF(AND($F284&gt;=AH$5,$F284&lt;=AH$6),IF(AND($G284&gt;=AH$5,$G284&lt;=AH$6),5,IF($L284=1,2,1)),IF(AND($G284&gt;=AH$5,$G284&lt;=AH$6),IF($M284&gt;0,4,3),0)),IF(AND($D284&lt;=AH$6,$E284&gt;=AH$5),60,0)))</f>
        <v/>
      </c>
      <c r="AI284" s="80" t="str">
        <f>IF(OR($A284="",NOT(ISNUMBER($G284))),"",IF(AND($F284&lt;=AI$6,$G284&gt;=AI$5),IF(AI$5&gt;$N284,5,$K284)*10+IF(AND($F284&gt;=AI$5,$F284&lt;=AI$6),IF(AND($G284&gt;=AI$5,$G284&lt;=AI$6),5,IF($L284=1,2,1)),IF(AND($G284&gt;=AI$5,$G284&lt;=AI$6),IF($M284&gt;0,4,3),0)),IF(AND($D284&lt;=AI$6,$E284&gt;=AI$5),60,0)))</f>
        <v/>
      </c>
      <c r="AJ284" s="80" t="str">
        <f>IF(OR($A284="",NOT(ISNUMBER($G284))),"",IF(AND($F284&lt;=AJ$6,$G284&gt;=AJ$5),IF(AJ$5&gt;$N284,5,$K284)*10+IF(AND($F284&gt;=AJ$5,$F284&lt;=AJ$6),IF(AND($G284&gt;=AJ$5,$G284&lt;=AJ$6),5,IF($L284=1,2,1)),IF(AND($G284&gt;=AJ$5,$G284&lt;=AJ$6),IF($M284&gt;0,4,3),0)),IF(AND($D284&lt;=AJ$6,$E284&gt;=AJ$5),60,0)))</f>
        <v/>
      </c>
      <c r="AK284" s="80" t="str">
        <f>IF(OR($A284="",NOT(ISNUMBER($G284))),"",IF(AND($F284&lt;=AK$6,$G284&gt;=AK$5),IF(AK$5&gt;$N284,5,$K284)*10+IF(AND($F284&gt;=AK$5,$F284&lt;=AK$6),IF(AND($G284&gt;=AK$5,$G284&lt;=AK$6),5,IF($L284=1,2,1)),IF(AND($G284&gt;=AK$5,$G284&lt;=AK$6),IF($M284&gt;0,4,3),0)),IF(AND($D284&lt;=AK$6,$E284&gt;=AK$5),60,0)))</f>
        <v/>
      </c>
      <c r="AL284" s="80" t="str">
        <f>IF(OR($A284="",NOT(ISNUMBER($G284))),"",IF(AND($F284&lt;=AL$6,$G284&gt;=AL$5),IF(AL$5&gt;$N284,5,$K284)*10+IF(AND($F284&gt;=AL$5,$F284&lt;=AL$6),IF(AND($G284&gt;=AL$5,$G284&lt;=AL$6),5,IF($L284=1,2,1)),IF(AND($G284&gt;=AL$5,$G284&lt;=AL$6),IF($M284&gt;0,4,3),0)),IF(AND($D284&lt;=AL$6,$E284&gt;=AL$5),60,0)))</f>
        <v/>
      </c>
      <c r="AM284" s="80" t="str">
        <f>IF(OR($A284="",NOT(ISNUMBER($G284))),"",IF(AND($F284&lt;=AM$6,$G284&gt;=AM$5),IF(AM$5&gt;$N284,5,$K284)*10+IF(AND($F284&gt;=AM$5,$F284&lt;=AM$6),IF(AND($G284&gt;=AM$5,$G284&lt;=AM$6),5,IF($L284=1,2,1)),IF(AND($G284&gt;=AM$5,$G284&lt;=AM$6),IF($M284&gt;0,4,3),0)),IF(AND($D284&lt;=AM$6,$E284&gt;=AM$5),60,0)))</f>
        <v/>
      </c>
      <c r="AN284" s="80" t="str">
        <f>IF(OR($A284="",NOT(ISNUMBER($G284))),"",IF(AND($F284&lt;=AN$6,$G284&gt;=AN$5),IF(AN$5&gt;$N284,5,$K284)*10+IF(AND($F284&gt;=AN$5,$F284&lt;=AN$6),IF(AND($G284&gt;=AN$5,$G284&lt;=AN$6),5,IF($L284=1,2,1)),IF(AND($G284&gt;=AN$5,$G284&lt;=AN$6),IF($M284&gt;0,4,3),0)),IF(AND($D284&lt;=AN$6,$E284&gt;=AN$5),60,0)))</f>
        <v/>
      </c>
      <c r="AO284" s="80" t="str">
        <f>IF(OR($A284="",NOT(ISNUMBER($G284))),"",IF(AND($F284&lt;=AO$6,$G284&gt;=AO$5),IF(AO$5&gt;$N284,5,$K284)*10+IF(AND($F284&gt;=AO$5,$F284&lt;=AO$6),IF(AND($G284&gt;=AO$5,$G284&lt;=AO$6),5,IF($L284=1,2,1)),IF(AND($G284&gt;=AO$5,$G284&lt;=AO$6),IF($M284&gt;0,4,3),0)),IF(AND($D284&lt;=AO$6,$E284&gt;=AO$5),60,0)))</f>
        <v/>
      </c>
      <c r="AP284" s="80" t="str">
        <f>IF(OR($A284="",NOT(ISNUMBER($G284))),"",IF(AND($F284&lt;=AP$6,$G284&gt;=AP$5),IF(AP$5&gt;$N284,5,$K284)*10+IF(AND($F284&gt;=AP$5,$F284&lt;=AP$6),IF(AND($G284&gt;=AP$5,$G284&lt;=AP$6),5,IF($L284=1,2,1)),IF(AND($G284&gt;=AP$5,$G284&lt;=AP$6),IF($M284&gt;0,4,3),0)),IF(AND($D284&lt;=AP$6,$E284&gt;=AP$5),60,0)))</f>
        <v/>
      </c>
      <c r="AQ284" s="80" t="str">
        <f>IF(OR($A284="",NOT(ISNUMBER($G284))),"",IF(AND($F284&lt;=AQ$6,$G284&gt;=AQ$5),IF(AQ$5&gt;$N284,5,$K284)*10+IF(AND($F284&gt;=AQ$5,$F284&lt;=AQ$6),IF(AND($G284&gt;=AQ$5,$G284&lt;=AQ$6),5,IF($L284=1,2,1)),IF(AND($G284&gt;=AQ$5,$G284&lt;=AQ$6),IF($M284&gt;0,4,3),0)),IF(AND($D284&lt;=AQ$6,$E284&gt;=AQ$5),60,0)))</f>
        <v/>
      </c>
      <c r="AR284" s="80" t="str">
        <f>IF(OR($A284="",NOT(ISNUMBER($G284))),"",IF(AND($F284&lt;=AR$6,$G284&gt;=AR$5),IF(AR$5&gt;$N284,5,$K284)*10+IF(AND($F284&gt;=AR$5,$F284&lt;=AR$6),IF(AND($G284&gt;=AR$5,$G284&lt;=AR$6),5,IF($L284=1,2,1)),IF(AND($G284&gt;=AR$5,$G284&lt;=AR$6),IF($M284&gt;0,4,3),0)),IF(AND($D284&lt;=AR$6,$E284&gt;=AR$5),60,0)))</f>
        <v/>
      </c>
      <c r="AS284" s="80" t="str">
        <f>IF(OR($A284="",NOT(ISNUMBER($G284))),"",IF(AND($F284&lt;=AS$6,$G284&gt;=AS$5),IF(AS$5&gt;$N284,5,$K284)*10+IF(AND($F284&gt;=AS$5,$F284&lt;=AS$6),IF(AND($G284&gt;=AS$5,$G284&lt;=AS$6),5,IF($L284=1,2,1)),IF(AND($G284&gt;=AS$5,$G284&lt;=AS$6),IF($M284&gt;0,4,3),0)),IF(AND($D284&lt;=AS$6,$E284&gt;=AS$5),60,0)))</f>
        <v/>
      </c>
      <c r="AT284" s="80" t="str">
        <f>IF(OR($A284="",NOT(ISNUMBER($G284))),"",IF(AND($F284&lt;=AT$6,$G284&gt;=AT$5),IF(AT$5&gt;$N284,5,$K284)*10+IF(AND($F284&gt;=AT$5,$F284&lt;=AT$6),IF(AND($G284&gt;=AT$5,$G284&lt;=AT$6),5,IF($L284=1,2,1)),IF(AND($G284&gt;=AT$5,$G284&lt;=AT$6),IF($M284&gt;0,4,3),0)),IF(AND($D284&lt;=AT$6,$E284&gt;=AT$5),60,0)))</f>
        <v/>
      </c>
      <c r="AU284" s="80" t="str">
        <f>IF(OR($A284="",NOT(ISNUMBER($G284))),"",IF(AND($F284&lt;=AU$6,$G284&gt;=AU$5),IF(AU$5&gt;$N284,5,$K284)*10+IF(AND($F284&gt;=AU$5,$F284&lt;=AU$6),IF(AND($G284&gt;=AU$5,$G284&lt;=AU$6),5,IF($L284=1,2,1)),IF(AND($G284&gt;=AU$5,$G284&lt;=AU$6),IF($M284&gt;0,4,3),0)),IF(AND($D284&lt;=AU$6,$E284&gt;=AU$5),60,0)))</f>
        <v/>
      </c>
      <c r="AV284" s="80" t="str">
        <f>IF(OR($A284="",NOT(ISNUMBER($G284))),"",IF(AND($F284&lt;=AV$6,$G284&gt;=AV$5),IF(AV$5&gt;$N284,5,$K284)*10+IF(AND($F284&gt;=AV$5,$F284&lt;=AV$6),IF(AND($G284&gt;=AV$5,$G284&lt;=AV$6),5,IF($L284=1,2,1)),IF(AND($G284&gt;=AV$5,$G284&lt;=AV$6),IF($M284&gt;0,4,3),0)),IF(AND($D284&lt;=AV$6,$E284&gt;=AV$5),60,0)))</f>
        <v/>
      </c>
      <c r="AW284" s="80" t="str">
        <f>IF(OR($A284="",NOT(ISNUMBER($G284))),"",IF(AND($F284&lt;=AW$6,$G284&gt;=AW$5),IF(AW$5&gt;$N284,5,$K284)*10+IF(AND($F284&gt;=AW$5,$F284&lt;=AW$6),IF(AND($G284&gt;=AW$5,$G284&lt;=AW$6),5,IF($L284=1,2,1)),IF(AND($G284&gt;=AW$5,$G284&lt;=AW$6),IF($M284&gt;0,4,3),0)),IF(AND($D284&lt;=AW$6,$E284&gt;=AW$5),60,0)))</f>
        <v/>
      </c>
      <c r="AX284" s="80" t="str">
        <f>IF(OR($A284="",NOT(ISNUMBER($G284))),"",IF(AND($F284&lt;=AX$6,$G284&gt;=AX$5),IF(AX$5&gt;$N284,5,$K284)*10+IF(AND($F284&gt;=AX$5,$F284&lt;=AX$6),IF(AND($G284&gt;=AX$5,$G284&lt;=AX$6),5,IF($L284=1,2,1)),IF(AND($G284&gt;=AX$5,$G284&lt;=AX$6),IF($M284&gt;0,4,3),0)),IF(AND($D284&lt;=AX$6,$E284&gt;=AX$5),60,0)))</f>
        <v/>
      </c>
      <c r="AY284" s="80" t="str">
        <f>IF(OR($A284="",NOT(ISNUMBER($G284))),"",IF(AND($F284&lt;=AY$6,$G284&gt;=AY$5),IF(AY$5&gt;$N284,5,$K284)*10+IF(AND($F284&gt;=AY$5,$F284&lt;=AY$6),IF(AND($G284&gt;=AY$5,$G284&lt;=AY$6),5,IF($L284=1,2,1)),IF(AND($G284&gt;=AY$5,$G284&lt;=AY$6),IF($M284&gt;0,4,3),0)),IF(AND($D284&lt;=AY$6,$E284&gt;=AY$5),60,0)))</f>
        <v/>
      </c>
      <c r="AZ284" s="80" t="str">
        <f>IF(OR($A284="",NOT(ISNUMBER($G284))),"",IF(AND($F284&lt;=AZ$6,$G284&gt;=AZ$5),IF(AZ$5&gt;$N284,5,$K284)*10+IF(AND($F284&gt;=AZ$5,$F284&lt;=AZ$6),IF(AND($G284&gt;=AZ$5,$G284&lt;=AZ$6),5,IF($L284=1,2,1)),IF(AND($G284&gt;=AZ$5,$G284&lt;=AZ$6),IF($M284&gt;0,4,3),0)),IF(AND($D284&lt;=AZ$6,$E284&gt;=AZ$5),60,0)))</f>
        <v/>
      </c>
      <c r="BA284" s="80" t="str">
        <f>IF(OR($A284="",NOT(ISNUMBER($G284))),"",IF(AND($F284&lt;=BA$6,$G284&gt;=BA$5),IF(BA$5&gt;$N284,5,$K284)*10+IF(AND($F284&gt;=BA$5,$F284&lt;=BA$6),IF(AND($G284&gt;=BA$5,$G284&lt;=BA$6),5,IF($L284=1,2,1)),IF(AND($G284&gt;=BA$5,$G284&lt;=BA$6),IF($M284&gt;0,4,3),0)),IF(AND($D284&lt;=BA$6,$E284&gt;=BA$5),60,0)))</f>
        <v/>
      </c>
      <c r="BB284" s="80" t="str">
        <f>IF(OR($A284="",NOT(ISNUMBER($G284))),"",IF(AND($F284&lt;=BB$6,$G284&gt;=BB$5),IF(BB$5&gt;$N284,5,$K284)*10+IF(AND($F284&gt;=BB$5,$F284&lt;=BB$6),IF(AND($G284&gt;=BB$5,$G284&lt;=BB$6),5,IF($L284=1,2,1)),IF(AND($G284&gt;=BB$5,$G284&lt;=BB$6),IF($M284&gt;0,4,3),0)),IF(AND($D284&lt;=BB$6,$E284&gt;=BB$5),60,0)))</f>
        <v/>
      </c>
      <c r="BC284" s="80" t="str">
        <f>IF(OR($A284="",NOT(ISNUMBER($G284))),"",IF(AND($F284&lt;=BC$6,$G284&gt;=BC$5),IF(BC$5&gt;$N284,5,$K284)*10+IF(AND($F284&gt;=BC$5,$F284&lt;=BC$6),IF(AND($G284&gt;=BC$5,$G284&lt;=BC$6),5,IF($L284=1,2,1)),IF(AND($G284&gt;=BC$5,$G284&lt;=BC$6),IF($M284&gt;0,4,3),0)),IF(AND($D284&lt;=BC$6,$E284&gt;=BC$5),60,0)))</f>
        <v/>
      </c>
      <c r="BD284" s="80" t="str">
        <f>IF(OR($A284="",NOT(ISNUMBER($G284))),"",IF(AND($F284&lt;=BD$6,$G284&gt;=BD$5),IF(BD$5&gt;$N284,5,$K284)*10+IF(AND($F284&gt;=BD$5,$F284&lt;=BD$6),IF(AND($G284&gt;=BD$5,$G284&lt;=BD$6),5,IF($L284=1,2,1)),IF(AND($G284&gt;=BD$5,$G284&lt;=BD$6),IF($M284&gt;0,4,3),0)),IF(AND($D284&lt;=BD$6,$E284&gt;=BD$5),60,0)))</f>
        <v/>
      </c>
      <c r="BE284" s="80" t="str">
        <f>IF(OR($A284="",NOT(ISNUMBER($G284))),"",IF(AND($F284&lt;=BE$6,$G284&gt;=BE$5),IF(BE$5&gt;$N284,5,$K284)*10+IF(AND($F284&gt;=BE$5,$F284&lt;=BE$6),IF(AND($G284&gt;=BE$5,$G284&lt;=BE$6),5,IF($L284=1,2,1)),IF(AND($G284&gt;=BE$5,$G284&lt;=BE$6),IF($M284&gt;0,4,3),0)),IF(AND($D284&lt;=BE$6,$E284&gt;=BE$5),60,0)))</f>
        <v/>
      </c>
      <c r="BF284" s="80" t="str">
        <f>IF(OR($A284="",NOT(ISNUMBER($G284))),"",IF(AND($F284&lt;=BF$6,$G284&gt;=BF$5),IF(BF$5&gt;$N284,5,$K284)*10+IF(AND($F284&gt;=BF$5,$F284&lt;=BF$6),IF(AND($G284&gt;=BF$5,$G284&lt;=BF$6),5,IF($L284=1,2,1)),IF(AND($G284&gt;=BF$5,$G284&lt;=BF$6),IF($M284&gt;0,4,3),0)),IF(AND($D284&lt;=BF$6,$E284&gt;=BF$5),60,0)))</f>
        <v/>
      </c>
      <c r="BG284" s="80" t="str">
        <f>IF(OR($A284="",NOT(ISNUMBER($G284))),"",IF(AND($F284&lt;=BG$6,$G284&gt;=BG$5),IF(BG$5&gt;$N284,5,$K284)*10+IF(AND($F284&gt;=BG$5,$F284&lt;=BG$6),IF(AND($G284&gt;=BG$5,$G284&lt;=BG$6),5,IF($L284=1,2,1)),IF(AND($G284&gt;=BG$5,$G284&lt;=BG$6),IF($M284&gt;0,4,3),0)),IF(AND($D284&lt;=BG$6,$E284&gt;=BG$5),60,0)))</f>
        <v/>
      </c>
      <c r="BH284" s="80" t="str">
        <f>IF(OR($A284="",NOT(ISNUMBER($G284))),"",IF(AND($F284&lt;=BH$6,$G284&gt;=BH$5),IF(BH$5&gt;$N284,5,$K284)*10+IF(AND($F284&gt;=BH$5,$F284&lt;=BH$6),IF(AND($G284&gt;=BH$5,$G284&lt;=BH$6),5,IF($L284=1,2,1)),IF(AND($G284&gt;=BH$5,$G284&lt;=BH$6),IF($M284&gt;0,4,3),0)),IF(AND($D284&lt;=BH$6,$E284&gt;=BH$5),60,0)))</f>
        <v/>
      </c>
      <c r="BI284" s="80" t="str">
        <f>IF(OR($A284="",NOT(ISNUMBER($G284))),"",IF(AND($F284&lt;=BI$6,$G284&gt;=BI$5),IF(BI$5&gt;$N284,5,$K284)*10+IF(AND($F284&gt;=BI$5,$F284&lt;=BI$6),IF(AND($G284&gt;=BI$5,$G284&lt;=BI$6),5,IF($L284=1,2,1)),IF(AND($G284&gt;=BI$5,$G284&lt;=BI$6),IF($M284&gt;0,4,3),0)),IF(AND($D284&lt;=BI$6,$E284&gt;=BI$5),60,0)))</f>
        <v/>
      </c>
      <c r="BJ284" s="80" t="str">
        <f>IF(OR($A284="",NOT(ISNUMBER($G284))),"",IF(AND($F284&lt;=BJ$6,$G284&gt;=BJ$5),IF(BJ$5&gt;$N284,5,$K284)*10+IF(AND($F284&gt;=BJ$5,$F284&lt;=BJ$6),IF(AND($G284&gt;=BJ$5,$G284&lt;=BJ$6),5,IF($L284=1,2,1)),IF(AND($G284&gt;=BJ$5,$G284&lt;=BJ$6),IF($M284&gt;0,4,3),0)),IF(AND($D284&lt;=BJ$6,$E284&gt;=BJ$5),60,0)))</f>
        <v/>
      </c>
      <c r="BK284" s="80" t="str">
        <f>IF(OR($A284="",NOT(ISNUMBER($G284))),"",IF(AND($F284&lt;=BK$6,$G284&gt;=BK$5),IF(BK$5&gt;$N284,5,$K284)*10+IF(AND($F284&gt;=BK$5,$F284&lt;=BK$6),IF(AND($G284&gt;=BK$5,$G284&lt;=BK$6),5,IF($L284=1,2,1)),IF(AND($G284&gt;=BK$5,$G284&lt;=BK$6),IF($M284&gt;0,4,3),0)),IF(AND($D284&lt;=BK$6,$E284&gt;=BK$5),60,0)))</f>
        <v/>
      </c>
      <c r="BL284" s="80" t="str">
        <f>IF(OR($A284="",NOT(ISNUMBER($G284))),"",IF(AND($F284&lt;=BL$6,$G284&gt;=BL$5),IF(BL$5&gt;$N284,5,$K284)*10+IF(AND($F284&gt;=BL$5,$F284&lt;=BL$6),IF(AND($G284&gt;=BL$5,$G284&lt;=BL$6),5,IF($L284=1,2,1)),IF(AND($G284&gt;=BL$5,$G284&lt;=BL$6),IF($M284&gt;0,4,3),0)),IF(AND($D284&lt;=BL$6,$E284&gt;=BL$5),60,0)))</f>
        <v/>
      </c>
      <c r="BM284" s="80" t="str">
        <f>IF(OR($A284="",NOT(ISNUMBER($G284))),"",IF(AND($F284&lt;=BM$6,$G284&gt;=BM$5),IF(BM$5&gt;$N284,5,$K284)*10+IF(AND($F284&gt;=BM$5,$F284&lt;=BM$6),IF(AND($G284&gt;=BM$5,$G284&lt;=BM$6),5,IF($L284=1,2,1)),IF(AND($G284&gt;=BM$5,$G284&lt;=BM$6),IF($M284&gt;0,4,3),0)),IF(AND($D284&lt;=BM$6,$E284&gt;=BM$5),60,0)))</f>
        <v/>
      </c>
      <c r="BN284" s="80" t="str">
        <f>IF(OR($A284="",NOT(ISNUMBER($G284))),"",IF(AND($F284&lt;=BN$6,$G284&gt;=BN$5),IF(BN$5&gt;$N284,5,$K284)*10+IF(AND($F284&gt;=BN$5,$F284&lt;=BN$6),IF(AND($G284&gt;=BN$5,$G284&lt;=BN$6),5,IF($L284=1,2,1)),IF(AND($G284&gt;=BN$5,$G284&lt;=BN$6),IF($M284&gt;0,4,3),0)),IF(AND($D284&lt;=BN$6,$E284&gt;=BN$5),60,0)))</f>
        <v/>
      </c>
      <c r="BO284" s="80" t="str">
        <f>IF(OR($A284="",NOT(ISNUMBER($G284))),"",IF(AND($F284&lt;=BO$6,$G284&gt;=BO$5),IF(BO$5&gt;$N284,5,$K284)*10+IF(AND($F284&gt;=BO$5,$F284&lt;=BO$6),IF(AND($G284&gt;=BO$5,$G284&lt;=BO$6),5,IF($L284=1,2,1)),IF(AND($G284&gt;=BO$5,$G284&lt;=BO$6),IF($M284&gt;0,4,3),0)),IF(AND($D284&lt;=BO$6,$E284&gt;=BO$5),60,0)))</f>
        <v/>
      </c>
      <c r="BP284" s="80" t="str">
        <f>IF(OR($A284="",NOT(ISNUMBER($G284))),"",IF(AND($F284&lt;=BP$6,$G284&gt;=BP$5),IF(BP$5&gt;$N284,5,$K284)*10+IF(AND($F284&gt;=BP$5,$F284&lt;=BP$6),IF(AND($G284&gt;=BP$5,$G284&lt;=BP$6),5,IF($L284=1,2,1)),IF(AND($G284&gt;=BP$5,$G284&lt;=BP$6),IF($M284&gt;0,4,3),0)),IF(AND($D284&lt;=BP$6,$E284&gt;=BP$5),60,0)))</f>
        <v/>
      </c>
      <c r="BQ284" s="80" t="str">
        <f>IF(OR($A284="",NOT(ISNUMBER($G284))),"",IF(AND($F284&lt;=BQ$6,$G284&gt;=BQ$5),IF(BQ$5&gt;$N284,5,$K284)*10+IF(AND($F284&gt;=BQ$5,$F284&lt;=BQ$6),IF(AND($G284&gt;=BQ$5,$G284&lt;=BQ$6),5,IF($L284=1,2,1)),IF(AND($G284&gt;=BQ$5,$G284&lt;=BQ$6),IF($M284&gt;0,4,3),0)),IF(AND($D284&lt;=BQ$6,$E284&gt;=BQ$5),60,0)))</f>
        <v/>
      </c>
      <c r="BR284" s="80" t="str">
        <f>IF(OR($A284="",NOT(ISNUMBER($G284))),"",IF(AND($F284&lt;=BR$6,$G284&gt;=BR$5),IF(BR$5&gt;$N284,5,$K284)*10+IF(AND($F284&gt;=BR$5,$F284&lt;=BR$6),IF(AND($G284&gt;=BR$5,$G284&lt;=BR$6),5,IF($L284=1,2,1)),IF(AND($G284&gt;=BR$5,$G284&lt;=BR$6),IF($M284&gt;0,4,3),0)),IF(AND($D284&lt;=BR$6,$E284&gt;=BR$5),60,0)))</f>
        <v/>
      </c>
      <c r="BS284" s="80" t="str">
        <f>IF(OR($A284="",NOT(ISNUMBER($G284))),"",IF(AND($F284&lt;=BS$6,$G284&gt;=BS$5),IF(BS$5&gt;$N284,5,$K284)*10+IF(AND($F284&gt;=BS$5,$F284&lt;=BS$6),IF(AND($G284&gt;=BS$5,$G284&lt;=BS$6),5,IF($L284=1,2,1)),IF(AND($G284&gt;=BS$5,$G284&lt;=BS$6),IF($M284&gt;0,4,3),0)),IF(AND($D284&lt;=BS$6,$E284&gt;=BS$5),60,0)))</f>
        <v/>
      </c>
      <c r="BT284" s="80" t="str">
        <f>IF(OR($A284="",NOT(ISNUMBER($G284))),"",IF(AND($F284&lt;=BT$6,$G284&gt;=BT$5),IF(BT$5&gt;$N284,5,$K284)*10+IF(AND($F284&gt;=BT$5,$F284&lt;=BT$6),IF(AND($G284&gt;=BT$5,$G284&lt;=BT$6),5,IF($L284=1,2,1)),IF(AND($G284&gt;=BT$5,$G284&lt;=BT$6),IF($M284&gt;0,4,3),0)),IF(AND($D284&lt;=BT$6,$E284&gt;=BT$5),60,0)))</f>
        <v/>
      </c>
      <c r="BU284" s="80" t="str">
        <f>IF(OR($A284="",NOT(ISNUMBER($G284))),"",IF(AND($F284&lt;=BU$6,$G284&gt;=BU$5),IF(BU$5&gt;$N284,5,$K284)*10+IF(AND($F284&gt;=BU$5,$F284&lt;=BU$6),IF(AND($G284&gt;=BU$5,$G284&lt;=BU$6),5,IF($L284=1,2,1)),IF(AND($G284&gt;=BU$5,$G284&lt;=BU$6),IF($M284&gt;0,4,3),0)),IF(AND($D284&lt;=BU$6,$E284&gt;=BU$5),60,0)))</f>
        <v/>
      </c>
      <c r="BV284" s="80" t="str">
        <f>IF(OR($A284="",NOT(ISNUMBER($G284))),"",IF(AND($F284&lt;=BV$6,$G284&gt;=BV$5),IF(BV$5&gt;$N284,5,$K284)*10+IF(AND($F284&gt;=BV$5,$F284&lt;=BV$6),IF(AND($G284&gt;=BV$5,$G284&lt;=BV$6),5,IF($L284=1,2,1)),IF(AND($G284&gt;=BV$5,$G284&lt;=BV$6),IF($M284&gt;0,4,3),0)),IF(AND($D284&lt;=BV$6,$E284&gt;=BV$5),60,0)))</f>
        <v/>
      </c>
      <c r="BW284" s="80" t="str">
        <f>IF(OR($A284="",NOT(ISNUMBER($G284))),"",IF(AND($F284&lt;=BW$6,$G284&gt;=BW$5),IF(BW$5&gt;$N284,5,$K284)*10+IF(AND($F284&gt;=BW$5,$F284&lt;=BW$6),IF(AND($G284&gt;=BW$5,$G284&lt;=BW$6),5,IF($L284=1,2,1)),IF(AND($G284&gt;=BW$5,$G284&lt;=BW$6),IF($M284&gt;0,4,3),0)),IF(AND($D284&lt;=BW$6,$E284&gt;=BW$5),60,0)))</f>
        <v/>
      </c>
      <c r="BX284" s="80" t="str">
        <f>IF(OR($A284="",NOT(ISNUMBER($G284))),"",IF(AND($F284&lt;=BX$6,$G284&gt;=BX$5),IF(BX$5&gt;$N284,5,$K284)*10+IF(AND($F284&gt;=BX$5,$F284&lt;=BX$6),IF(AND($G284&gt;=BX$5,$G284&lt;=BX$6),5,IF($L284=1,2,1)),IF(AND($G284&gt;=BX$5,$G284&lt;=BX$6),IF($M284&gt;0,4,3),0)),IF(AND($D284&lt;=BX$6,$E284&gt;=BX$5),60,0)))</f>
        <v/>
      </c>
      <c r="BY284" s="80" t="str">
        <f>IF(OR($A284="",NOT(ISNUMBER($G284))),"",IF(AND($F284&lt;=BY$6,$G284&gt;=BY$5),IF(BY$5&gt;$N284,5,$K284)*10+IF(AND($F284&gt;=BY$5,$F284&lt;=BY$6),IF(AND($G284&gt;=BY$5,$G284&lt;=BY$6),5,IF($L284=1,2,1)),IF(AND($G284&gt;=BY$5,$G284&lt;=BY$6),IF($M284&gt;0,4,3),0)),IF(AND($D284&lt;=BY$6,$E284&gt;=BY$5),60,0)))</f>
        <v/>
      </c>
      <c r="BZ284" s="80" t="str">
        <f>IF(OR($A284="",NOT(ISNUMBER($G284))),"",IF(AND($F284&lt;=BZ$6,$G284&gt;=BZ$5),IF(BZ$5&gt;$N284,5,$K284)*10+IF(AND($F284&gt;=BZ$5,$F284&lt;=BZ$6),IF(AND($G284&gt;=BZ$5,$G284&lt;=BZ$6),5,IF($L284=1,2,1)),IF(AND($G284&gt;=BZ$5,$G284&lt;=BZ$6),IF($M284&gt;0,4,3),0)),IF(AND($D284&lt;=BZ$6,$E284&gt;=BZ$5),60,0)))</f>
        <v/>
      </c>
      <c r="CA284" s="80" t="str">
        <f>IF(OR($A284="",NOT(ISNUMBER($G284))),"",IF(AND($F284&lt;=CA$6,$G284&gt;=CA$5),IF(CA$5&gt;$N284,5,$K284)*10+IF(AND($F284&gt;=CA$5,$F284&lt;=CA$6),IF(AND($G284&gt;=CA$5,$G284&lt;=CA$6),5,IF($L284=1,2,1)),IF(AND($G284&gt;=CA$5,$G284&lt;=CA$6),IF($M284&gt;0,4,3),0)),IF(AND($D284&lt;=CA$6,$E284&gt;=CA$5),60,0)))</f>
        <v/>
      </c>
      <c r="CB284" s="80" t="str">
        <f>IF(OR($A284="",NOT(ISNUMBER($G284))),"",IF(AND($F284&lt;=CB$6,$G284&gt;=CB$5),IF(CB$5&gt;$N284,5,$K284)*10+IF(AND($F284&gt;=CB$5,$F284&lt;=CB$6),IF(AND($G284&gt;=CB$5,$G284&lt;=CB$6),5,IF($L284=1,2,1)),IF(AND($G284&gt;=CB$5,$G284&lt;=CB$6),IF($M284&gt;0,4,3),0)),IF(AND($D284&lt;=CB$6,$E284&gt;=CB$5),60,0)))</f>
        <v/>
      </c>
      <c r="CC284" s="80" t="str">
        <f>IF(OR($A284="",NOT(ISNUMBER($G284))),"",IF(AND($F284&lt;=CC$6,$G284&gt;=CC$5),IF(CC$5&gt;$N284,5,$K284)*10+IF(AND($F284&gt;=CC$5,$F284&lt;=CC$6),IF(AND($G284&gt;=CC$5,$G284&lt;=CC$6),5,IF($L284=1,2,1)),IF(AND($G284&gt;=CC$5,$G284&lt;=CC$6),IF($M284&gt;0,4,3),0)),IF(AND($D284&lt;=CC$6,$E284&gt;=CC$5),60,0)))</f>
        <v/>
      </c>
      <c r="CD284" s="80" t="str">
        <f>IF(OR($A284="",NOT(ISNUMBER($G284))),"",IF(AND($F284&lt;=CD$6,$G284&gt;=CD$5),IF(CD$5&gt;$N284,5,$K284)*10+IF(AND($F284&gt;=CD$5,$F284&lt;=CD$6),IF(AND($G284&gt;=CD$5,$G284&lt;=CD$6),5,IF($L284=1,2,1)),IF(AND($G284&gt;=CD$5,$G284&lt;=CD$6),IF($M284&gt;0,4,3),0)),IF(AND($D284&lt;=CD$6,$E284&gt;=CD$5),60,0)))</f>
        <v/>
      </c>
      <c r="CE284" s="80" t="str">
        <f>IF(OR($A284="",NOT(ISNUMBER($G284))),"",IF(AND($F284&lt;=CE$6,$G284&gt;=CE$5),IF(CE$5&gt;$N284,5,$K284)*10+IF(AND($F284&gt;=CE$5,$F284&lt;=CE$6),IF(AND($G284&gt;=CE$5,$G284&lt;=CE$6),5,IF($L284=1,2,1)),IF(AND($G284&gt;=CE$5,$G284&lt;=CE$6),IF($M284&gt;0,4,3),0)),IF(AND($D284&lt;=CE$6,$E284&gt;=CE$5),60,0)))</f>
        <v/>
      </c>
      <c r="CF284" s="80" t="str">
        <f>IF(OR($A284="",NOT(ISNUMBER($G284))),"",IF(AND($F284&lt;=CF$6,$G284&gt;=CF$5),IF(CF$5&gt;$N284,5,$K284)*10+IF(AND($F284&gt;=CF$5,$F284&lt;=CF$6),IF(AND($G284&gt;=CF$5,$G284&lt;=CF$6),5,IF($L284=1,2,1)),IF(AND($G284&gt;=CF$5,$G284&lt;=CF$6),IF($M284&gt;0,4,3),0)),IF(AND($D284&lt;=CF$6,$E284&gt;=CF$5),60,0)))</f>
        <v/>
      </c>
      <c r="CG284" s="80" t="str">
        <f>IF(OR($A284="",NOT(ISNUMBER($G284))),"",IF(AND($F284&lt;=CG$6,$G284&gt;=CG$5),IF(CG$5&gt;$N284,5,$K284)*10+IF(AND($F284&gt;=CG$5,$F284&lt;=CG$6),IF(AND($G284&gt;=CG$5,$G284&lt;=CG$6),5,IF($L284=1,2,1)),IF(AND($G284&gt;=CG$5,$G284&lt;=CG$6),IF($M284&gt;0,4,3),0)),IF(AND($D284&lt;=CG$6,$E284&gt;=CG$5),60,0)))</f>
        <v/>
      </c>
      <c r="CH284" s="80" t="str">
        <f>IF(OR($A284="",NOT(ISNUMBER($G284))),"",IF(AND($F284&lt;=CH$6,$G284&gt;=CH$5),IF(CH$5&gt;$N284,5,$K284)*10+IF(AND($F284&gt;=CH$5,$F284&lt;=CH$6),IF(AND($G284&gt;=CH$5,$G284&lt;=CH$6),5,IF($L284=1,2,1)),IF(AND($G284&gt;=CH$5,$G284&lt;=CH$6),IF($M284&gt;0,4,3),0)),IF(AND($D284&lt;=CH$6,$E284&gt;=CH$5),60,0)))</f>
        <v/>
      </c>
      <c r="CI284" s="80" t="str">
        <f>IF(OR($A284="",NOT(ISNUMBER($G284))),"",IF(AND($F284&lt;=CI$6,$G284&gt;=CI$5),IF(CI$5&gt;$N284,5,$K284)*10+IF(AND($F284&gt;=CI$5,$F284&lt;=CI$6),IF(AND($G284&gt;=CI$5,$G284&lt;=CI$6),5,IF($L284=1,2,1)),IF(AND($G284&gt;=CI$5,$G284&lt;=CI$6),IF($M284&gt;0,4,3),0)),IF(AND($D284&lt;=CI$6,$E284&gt;=CI$5),60,0)))</f>
        <v/>
      </c>
      <c r="CJ284" s="80" t="str">
        <f>IF(OR($A284="",NOT(ISNUMBER($G284))),"",IF(AND($F284&lt;=CJ$6,$G284&gt;=CJ$5),IF(CJ$5&gt;$N284,5,$K284)*10+IF(AND($F284&gt;=CJ$5,$F284&lt;=CJ$6),IF(AND($G284&gt;=CJ$5,$G284&lt;=CJ$6),5,IF($L284=1,2,1)),IF(AND($G284&gt;=CJ$5,$G284&lt;=CJ$6),IF($M284&gt;0,4,3),0)),IF(AND($D284&lt;=CJ$6,$E284&gt;=CJ$5),60,0)))</f>
        <v/>
      </c>
      <c r="CK284" s="80" t="str">
        <f>IF(OR($A284="",NOT(ISNUMBER($G284))),"",IF(AND($F284&lt;=CK$6,$G284&gt;=CK$5),IF(CK$5&gt;$N284,5,$K284)*10+IF(AND($F284&gt;=CK$5,$F284&lt;=CK$6),IF(AND($G284&gt;=CK$5,$G284&lt;=CK$6),5,IF($L284=1,2,1)),IF(AND($G284&gt;=CK$5,$G284&lt;=CK$6),IF($M284&gt;0,4,3),0)),IF(AND($D284&lt;=CK$6,$E284&gt;=CK$5),60,0)))</f>
        <v/>
      </c>
      <c r="CL284" s="80" t="str">
        <f>IF(OR($A284="",NOT(ISNUMBER($G284))),"",IF(AND($F284&lt;=CL$6,$G284&gt;=CL$5),IF(CL$5&gt;$N284,5,$K284)*10+IF(AND($F284&gt;=CL$5,$F284&lt;=CL$6),IF(AND($G284&gt;=CL$5,$G284&lt;=CL$6),5,IF($L284=1,2,1)),IF(AND($G284&gt;=CL$5,$G284&lt;=CL$6),IF($M284&gt;0,4,3),0)),IF(AND($D284&lt;=CL$6,$E284&gt;=CL$5),60,0)))</f>
        <v/>
      </c>
      <c r="CM284" s="80" t="str">
        <f>IF(OR($A284="",NOT(ISNUMBER($G284))),"",IF(AND($F284&lt;=CM$6,$G284&gt;=CM$5),IF(CM$5&gt;$N284,5,$K284)*10+IF(AND($F284&gt;=CM$5,$F284&lt;=CM$6),IF(AND($G284&gt;=CM$5,$G284&lt;=CM$6),5,IF($L284=1,2,1)),IF(AND($G284&gt;=CM$5,$G284&lt;=CM$6),IF($M284&gt;0,4,3),0)),IF(AND($D284&lt;=CM$6,$E284&gt;=CM$5),60,0)))</f>
        <v/>
      </c>
      <c r="CN284" s="80" t="str">
        <f>IF(OR($A284="",NOT(ISNUMBER($G284))),"",IF(AND($F284&lt;=CN$6,$G284&gt;=CN$5),IF(CN$5&gt;$N284,5,$K284)*10+IF(AND($F284&gt;=CN$5,$F284&lt;=CN$6),IF(AND($G284&gt;=CN$5,$G284&lt;=CN$6),5,IF($L284=1,2,1)),IF(AND($G284&gt;=CN$5,$G284&lt;=CN$6),IF($M284&gt;0,4,3),0)),IF(AND($D284&lt;=CN$6,$E284&gt;=CN$5),60,0)))</f>
        <v/>
      </c>
      <c r="CO284" s="80" t="str">
        <f>IF(OR($A284="",NOT(ISNUMBER($G284))),"",IF(AND($F284&lt;=CO$6,$G284&gt;=CO$5),IF(CO$5&gt;$N284,5,$K284)*10+IF(AND($F284&gt;=CO$5,$F284&lt;=CO$6),IF(AND($G284&gt;=CO$5,$G284&lt;=CO$6),5,IF($L284=1,2,1)),IF(AND($G284&gt;=CO$5,$G284&lt;=CO$6),IF($M284&gt;0,4,3),0)),IF(AND($D284&lt;=CO$6,$E284&gt;=CO$5),60,0)))</f>
        <v/>
      </c>
      <c r="CP284" s="80" t="str">
        <f>IF(OR($A284="",NOT(ISNUMBER($G284))),"",IF(AND($F284&lt;=CP$6,$G284&gt;=CP$5),IF(CP$5&gt;$N284,5,$K284)*10+IF(AND($F284&gt;=CP$5,$F284&lt;=CP$6),IF(AND($G284&gt;=CP$5,$G284&lt;=CP$6),5,IF($L284=1,2,1)),IF(AND($G284&gt;=CP$5,$G284&lt;=CP$6),IF($M284&gt;0,4,3),0)),IF(AND($D284&lt;=CP$6,$E284&gt;=CP$5),60,0)))</f>
        <v/>
      </c>
      <c r="CQ284" s="80" t="str">
        <f>IF(OR($A284="",NOT(ISNUMBER($G284))),"",IF(AND($F284&lt;=CQ$6,$G284&gt;=CQ$5),IF(CQ$5&gt;$N284,5,$K284)*10+IF(AND($F284&gt;=CQ$5,$F284&lt;=CQ$6),IF(AND($G284&gt;=CQ$5,$G284&lt;=CQ$6),5,IF($L284=1,2,1)),IF(AND($G284&gt;=CQ$5,$G284&lt;=CQ$6),IF($M284&gt;0,4,3),0)),IF(AND($D284&lt;=CQ$6,$E284&gt;=CQ$5),60,0)))</f>
        <v/>
      </c>
      <c r="CR284" s="80" t="str">
        <f>IF(OR($A284="",NOT(ISNUMBER($G284))),"",IF(AND($F284&lt;=CR$6,$G284&gt;=CR$5),IF(CR$5&gt;$N284,5,$K284)*10+IF(AND($F284&gt;=CR$5,$F284&lt;=CR$6),IF(AND($G284&gt;=CR$5,$G284&lt;=CR$6),5,IF($L284=1,2,1)),IF(AND($G284&gt;=CR$5,$G284&lt;=CR$6),IF($M284&gt;0,4,3),0)),IF(AND($D284&lt;=CR$6,$E284&gt;=CR$5),60,0)))</f>
        <v/>
      </c>
      <c r="CS284" s="80" t="str">
        <f>IF(OR($A284="",NOT(ISNUMBER($G284))),"",IF(AND($F284&lt;=CS$6,$G284&gt;=CS$5),IF(CS$5&gt;$N284,5,$K284)*10+IF(AND($F284&gt;=CS$5,$F284&lt;=CS$6),IF(AND($G284&gt;=CS$5,$G284&lt;=CS$6),5,IF($L284=1,2,1)),IF(AND($G284&gt;=CS$5,$G284&lt;=CS$6),IF($M284&gt;0,4,3),0)),IF(AND($D284&lt;=CS$6,$E284&gt;=CS$5),60,0)))</f>
        <v/>
      </c>
      <c r="CT284" s="80" t="str">
        <f>IF(OR($A284="",NOT(ISNUMBER($G284))),"",IF(AND($F284&lt;=CT$6,$G284&gt;=CT$5),IF(CT$5&gt;$N284,5,$K284)*10+IF(AND($F284&gt;=CT$5,$F284&lt;=CT$6),IF(AND($G284&gt;=CT$5,$G284&lt;=CT$6),5,IF($L284=1,2,1)),IF(AND($G284&gt;=CT$5,$G284&lt;=CT$6),IF($M284&gt;0,4,3),0)),IF(AND($D284&lt;=CT$6,$E284&gt;=CT$5),60,0)))</f>
        <v/>
      </c>
      <c r="CU284" s="80" t="str">
        <f>IF(OR($A284="",NOT(ISNUMBER($G284))),"",IF(AND($F284&lt;=CU$6,$G284&gt;=CU$5),IF(CU$5&gt;$N284,5,$K284)*10+IF(AND($F284&gt;=CU$5,$F284&lt;=CU$6),IF(AND($G284&gt;=CU$5,$G284&lt;=CU$6),5,IF($L284=1,2,1)),IF(AND($G284&gt;=CU$5,$G284&lt;=CU$6),IF($M284&gt;0,4,3),0)),IF(AND($D284&lt;=CU$6,$E284&gt;=CU$5),60,0)))</f>
        <v/>
      </c>
      <c r="CV284" s="80" t="str">
        <f>IF(OR($A284="",NOT(ISNUMBER($G284))),"",IF(AND($F284&lt;=CV$6,$G284&gt;=CV$5),IF(CV$5&gt;$N284,5,$K284)*10+IF(AND($F284&gt;=CV$5,$F284&lt;=CV$6),IF(AND($G284&gt;=CV$5,$G284&lt;=CV$6),5,IF($L284=1,2,1)),IF(AND($G284&gt;=CV$5,$G284&lt;=CV$6),IF($M284&gt;0,4,3),0)),IF(AND($D284&lt;=CV$6,$E284&gt;=CV$5),60,0)))</f>
        <v/>
      </c>
      <c r="CW284" s="80" t="str">
        <f>IF(OR($A284="",NOT(ISNUMBER($G284))),"",IF(AND($F284&lt;=CW$6,$G284&gt;=CW$5),IF(CW$5&gt;$N284,5,$K284)*10+IF(AND($F284&gt;=CW$5,$F284&lt;=CW$6),IF(AND($G284&gt;=CW$5,$G284&lt;=CW$6),5,IF($L284=1,2,1)),IF(AND($G284&gt;=CW$5,$G284&lt;=CW$6),IF($M284&gt;0,4,3),0)),IF(AND($D284&lt;=CW$6,$E284&gt;=CW$5),60,0)))</f>
        <v/>
      </c>
      <c r="CX284" s="80" t="str">
        <f>IF(OR($A284="",NOT(ISNUMBER($G284))),"",IF(AND($F284&lt;=CX$6,$G284&gt;=CX$5),IF(CX$5&gt;$N284,5,$K284)*10+IF(AND($F284&gt;=CX$5,$F284&lt;=CX$6),IF(AND($G284&gt;=CX$5,$G284&lt;=CX$6),5,IF($L284=1,2,1)),IF(AND($G284&gt;=CX$5,$G284&lt;=CX$6),IF($M284&gt;0,4,3),0)),IF(AND($D284&lt;=CX$6,$E284&gt;=CX$5),60,0)))</f>
        <v/>
      </c>
      <c r="CY284" s="80" t="str">
        <f>IF(OR($A284="",NOT(ISNUMBER($G284))),"",IF(AND($F284&lt;=CY$6,$G284&gt;=CY$5),IF(CY$5&gt;$N284,5,$K284)*10+IF(AND($F284&gt;=CY$5,$F284&lt;=CY$6),IF(AND($G284&gt;=CY$5,$G284&lt;=CY$6),5,IF($L284=1,2,1)),IF(AND($G284&gt;=CY$5,$G284&lt;=CY$6),IF($M284&gt;0,4,3),0)),IF(AND($D284&lt;=CY$6,$E284&gt;=CY$5),60,0)))</f>
        <v/>
      </c>
      <c r="CZ284" s="80" t="str">
        <f>IF(OR($A284="",NOT(ISNUMBER($G284))),"",IF(AND($F284&lt;=CZ$6,$G284&gt;=CZ$5),IF(CZ$5&gt;$N284,5,$K284)*10+IF(AND($F284&gt;=CZ$5,$F284&lt;=CZ$6),IF(AND($G284&gt;=CZ$5,$G284&lt;=CZ$6),5,IF($L284=1,2,1)),IF(AND($G284&gt;=CZ$5,$G284&lt;=CZ$6),IF($M284&gt;0,4,3),0)),IF(AND($D284&lt;=CZ$6,$E284&gt;=CZ$5),60,0)))</f>
        <v/>
      </c>
      <c r="DA284" s="80" t="str">
        <f>IF(OR($A284="",NOT(ISNUMBER($G284))),"",IF(AND($F284&lt;=DA$6,$G284&gt;=DA$5),IF(DA$5&gt;$N284,5,$K284)*10+IF(AND($F284&gt;=DA$5,$F284&lt;=DA$6),IF(AND($G284&gt;=DA$5,$G284&lt;=DA$6),5,IF($L284=1,2,1)),IF(AND($G284&gt;=DA$5,$G284&lt;=DA$6),IF($M284&gt;0,4,3),0)),IF(AND($D284&lt;=DA$6,$E284&gt;=DA$5),60,0)))</f>
        <v/>
      </c>
      <c r="DB284" s="80" t="str">
        <f>IF(OR($A284="",NOT(ISNUMBER($G284))),"",IF(AND($F284&lt;=DB$6,$G284&gt;=DB$5),IF(DB$5&gt;$N284,5,$K284)*10+IF(AND($F284&gt;=DB$5,$F284&lt;=DB$6),IF(AND($G284&gt;=DB$5,$G284&lt;=DB$6),5,IF($L284=1,2,1)),IF(AND($G284&gt;=DB$5,$G284&lt;=DB$6),IF($M284&gt;0,4,3),0)),IF(AND($D284&lt;=DB$6,$E284&gt;=DB$5),60,0)))</f>
        <v/>
      </c>
      <c r="DC284" s="80" t="str">
        <f>IF(OR($A284="",NOT(ISNUMBER($G284))),"",IF(AND($F284&lt;=DC$6,$G284&gt;=DC$5),IF(DC$5&gt;$N284,5,$K284)*10+IF(AND($F284&gt;=DC$5,$F284&lt;=DC$6),IF(AND($G284&gt;=DC$5,$G284&lt;=DC$6),5,IF($L284=1,2,1)),IF(AND($G284&gt;=DC$5,$G284&lt;=DC$6),IF($M284&gt;0,4,3),0)),IF(AND($D284&lt;=DC$6,$E284&gt;=DC$5),60,0)))</f>
        <v/>
      </c>
      <c r="DD284" s="80" t="str">
        <f>IF(OR($A284="",NOT(ISNUMBER($G284))),"",IF(AND($F284&lt;=DD$6,$G284&gt;=DD$5),IF(DD$5&gt;$N284,5,$K284)*10+IF(AND($F284&gt;=DD$5,$F284&lt;=DD$6),IF(AND($G284&gt;=DD$5,$G284&lt;=DD$6),5,IF($L284=1,2,1)),IF(AND($G284&gt;=DD$5,$G284&lt;=DD$6),IF($M284&gt;0,4,3),0)),IF(AND($D284&lt;=DD$6,$E284&gt;=DD$5),60,0)))</f>
        <v/>
      </c>
      <c r="DE284" s="80" t="str">
        <f>IF(OR($A284="",NOT(ISNUMBER($G284))),"",IF(AND($F284&lt;=DE$6,$G284&gt;=DE$5),IF(DE$5&gt;$N284,5,$K284)*10+IF(AND($F284&gt;=DE$5,$F284&lt;=DE$6),IF(AND($G284&gt;=DE$5,$G284&lt;=DE$6),5,IF($L284=1,2,1)),IF(AND($G284&gt;=DE$5,$G284&lt;=DE$6),IF($M284&gt;0,4,3),0)),IF(AND($D284&lt;=DE$6,$E284&gt;=DE$5),60,0)))</f>
        <v/>
      </c>
      <c r="DF284" s="80" t="str">
        <f>IF(OR($A284="",NOT(ISNUMBER($G284))),"",IF(AND($F284&lt;=DF$6,$G284&gt;=DF$5),IF(DF$5&gt;$N284,5,$K284)*10+IF(AND($F284&gt;=DF$5,$F284&lt;=DF$6),IF(AND($G284&gt;=DF$5,$G284&lt;=DF$6),5,IF($L284=1,2,1)),IF(AND($G284&gt;=DF$5,$G284&lt;=DF$6),IF($M284&gt;0,4,3),0)),IF(AND($D284&lt;=DF$6,$E284&gt;=DF$5),60,0)))</f>
        <v/>
      </c>
      <c r="DG284" s="80" t="str">
        <f>IF(OR($A284="",NOT(ISNUMBER($G284))),"",IF(AND($F284&lt;=DG$6,$G284&gt;=DG$5),IF(DG$5&gt;$N284,5,$K284)*10+IF(AND($F284&gt;=DG$5,$F284&lt;=DG$6),IF(AND($G284&gt;=DG$5,$G284&lt;=DG$6),5,IF($L284=1,2,1)),IF(AND($G284&gt;=DG$5,$G284&lt;=DG$6),IF($M284&gt;0,4,3),0)),IF(AND($D284&lt;=DG$6,$E284&gt;=DG$5),60,0)))</f>
        <v/>
      </c>
      <c r="DH284" s="80" t="str">
        <f>IF(OR($A284="",NOT(ISNUMBER($G284))),"",IF(AND($F284&lt;=DH$6,$G284&gt;=DH$5),IF(DH$5&gt;$N284,5,$K284)*10+IF(AND($F284&gt;=DH$5,$F284&lt;=DH$6),IF(AND($G284&gt;=DH$5,$G284&lt;=DH$6),5,IF($L284=1,2,1)),IF(AND($G284&gt;=DH$5,$G284&lt;=DH$6),IF($M284&gt;0,4,3),0)),IF(AND($D284&lt;=DH$6,$E284&gt;=DH$5),60,0)))</f>
        <v/>
      </c>
      <c r="DI284" s="80" t="str">
        <f>IF(OR($A284="",NOT(ISNUMBER($G284))),"",IF(AND($F284&lt;=DI$6,$G284&gt;=DI$5),IF(DI$5&gt;$N284,5,$K284)*10+IF(AND($F284&gt;=DI$5,$F284&lt;=DI$6),IF(AND($G284&gt;=DI$5,$G284&lt;=DI$6),5,IF($L284=1,2,1)),IF(AND($G284&gt;=DI$5,$G284&lt;=DI$6),IF($M284&gt;0,4,3),0)),IF(AND($D284&lt;=DI$6,$E284&gt;=DI$5),60,0)))</f>
        <v/>
      </c>
      <c r="DJ284" s="80" t="str">
        <f>IF(OR($A284="",NOT(ISNUMBER($G284))),"",IF(AND($F284&lt;=DJ$6,$G284&gt;=DJ$5),IF(DJ$5&gt;$N284,5,$K284)*10+IF(AND($F284&gt;=DJ$5,$F284&lt;=DJ$6),IF(AND($G284&gt;=DJ$5,$G284&lt;=DJ$6),5,IF($L284=1,2,1)),IF(AND($G284&gt;=DJ$5,$G284&lt;=DJ$6),IF($M284&gt;0,4,3),0)),IF(AND($D284&lt;=DJ$6,$E284&gt;=DJ$5),60,0)))</f>
        <v/>
      </c>
      <c r="DK284" s="80" t="str">
        <f>IF(OR($A284="",NOT(ISNUMBER($G284))),"",IF(AND($F284&lt;=DK$6,$G284&gt;=DK$5),IF(DK$5&gt;$N284,5,$K284)*10+IF(AND($F284&gt;=DK$5,$F284&lt;=DK$6),IF(AND($G284&gt;=DK$5,$G284&lt;=DK$6),5,IF($L284=1,2,1)),IF(AND($G284&gt;=DK$5,$G284&lt;=DK$6),IF($M284&gt;0,4,3),0)),IF(AND($D284&lt;=DK$6,$E284&gt;=DK$5),60,0)))</f>
        <v/>
      </c>
      <c r="DL284" s="80" t="str">
        <f>IF(OR($A284="",NOT(ISNUMBER($G284))),"",IF(AND($F284&lt;=DL$6,$G284&gt;=DL$5),IF(DL$5&gt;$N284,5,$K284)*10+IF(AND($F284&gt;=DL$5,$F284&lt;=DL$6),IF(AND($G284&gt;=DL$5,$G284&lt;=DL$6),5,IF($L284=1,2,1)),IF(AND($G284&gt;=DL$5,$G284&lt;=DL$6),IF($M284&gt;0,4,3),0)),IF(AND($D284&lt;=DL$6,$E284&gt;=DL$5),60,0)))</f>
        <v/>
      </c>
      <c r="DM284" s="80" t="str">
        <f>IF(OR($A284="",NOT(ISNUMBER($G284))),"",IF(AND($F284&lt;=DM$6,$G284&gt;=DM$5),IF(DM$5&gt;$N284,5,$K284)*10+IF(AND($F284&gt;=DM$5,$F284&lt;=DM$6),IF(AND($G284&gt;=DM$5,$G284&lt;=DM$6),5,IF($L284=1,2,1)),IF(AND($G284&gt;=DM$5,$G284&lt;=DM$6),IF($M284&gt;0,4,3),0)),IF(AND($D284&lt;=DM$6,$E284&gt;=DM$5),60,0)))</f>
        <v/>
      </c>
      <c r="DN284" s="80" t="str">
        <f>IF(OR($A284="",NOT(ISNUMBER($G284))),"",IF(AND($F284&lt;=DN$6,$G284&gt;=DN$5),IF(DN$5&gt;$N284,5,$K284)*10+IF(AND($F284&gt;=DN$5,$F284&lt;=DN$6),IF(AND($G284&gt;=DN$5,$G284&lt;=DN$6),5,IF($L284=1,2,1)),IF(AND($G284&gt;=DN$5,$G284&lt;=DN$6),IF($M284&gt;0,4,3),0)),IF(AND($D284&lt;=DN$6,$E284&gt;=DN$5),60,0)))</f>
        <v/>
      </c>
      <c r="DO284" s="80" t="str">
        <f>IF(OR($A284="",NOT(ISNUMBER($G284))),"",IF(AND($F284&lt;=DO$6,$G284&gt;=DO$5),IF(DO$5&gt;$N284,5,$K284)*10+IF(AND($F284&gt;=DO$5,$F284&lt;=DO$6),IF(AND($G284&gt;=DO$5,$G284&lt;=DO$6),5,IF($L284=1,2,1)),IF(AND($G284&gt;=DO$5,$G284&lt;=DO$6),IF($M284&gt;0,4,3),0)),IF(AND($D284&lt;=DO$6,$E284&gt;=DO$5),60,0)))</f>
        <v/>
      </c>
      <c r="DP284" s="80" t="str">
        <f>IF(OR($A284="",NOT(ISNUMBER($G284))),"",IF(AND($F284&lt;=DP$6,$G284&gt;=DP$5),IF(DP$5&gt;$N284,5,$K284)*10+IF(AND($F284&gt;=DP$5,$F284&lt;=DP$6),IF(AND($G284&gt;=DP$5,$G284&lt;=DP$6),5,IF($L284=1,2,1)),IF(AND($G284&gt;=DP$5,$G284&lt;=DP$6),IF($M284&gt;0,4,3),0)),IF(AND($D284&lt;=DP$6,$E284&gt;=DP$5),60,0)))</f>
        <v/>
      </c>
      <c r="DQ284" s="80" t="str">
        <f>IF(OR($A284="",NOT(ISNUMBER($G284))),"",IF(AND($F284&lt;=DQ$6,$G284&gt;=DQ$5),IF(DQ$5&gt;$N284,5,$K284)*10+IF(AND($F284&gt;=DQ$5,$F284&lt;=DQ$6),IF(AND($G284&gt;=DQ$5,$G284&lt;=DQ$6),5,IF($L284=1,2,1)),IF(AND($G284&gt;=DQ$5,$G284&lt;=DQ$6),IF($M284&gt;0,4,3),0)),IF(AND($D284&lt;=DQ$6,$E284&gt;=DQ$5),60,0)))</f>
        <v/>
      </c>
      <c r="DR284" s="80" t="str">
        <f>IF(OR($A284="",NOT(ISNUMBER($G284))),"",IF(AND($F284&lt;=DR$6,$G284&gt;=DR$5),IF(DR$5&gt;$N284,5,$K284)*10+IF(AND($F284&gt;=DR$5,$F284&lt;=DR$6),IF(AND($G284&gt;=DR$5,$G284&lt;=DR$6),5,IF($L284=1,2,1)),IF(AND($G284&gt;=DR$5,$G284&lt;=DR$6),IF($M284&gt;0,4,3),0)),IF(AND($D284&lt;=DR$6,$E284&gt;=DR$5),60,0)))</f>
        <v/>
      </c>
      <c r="DS284" s="80" t="str">
        <f>IF(OR($A284="",NOT(ISNUMBER($G284))),"",IF(AND($F284&lt;=DS$6,$G284&gt;=DS$5),IF(DS$5&gt;$N284,5,$K284)*10+IF(AND($F284&gt;=DS$5,$F284&lt;=DS$6),IF(AND($G284&gt;=DS$5,$G284&lt;=DS$6),5,IF($L284=1,2,1)),IF(AND($G284&gt;=DS$5,$G284&lt;=DS$6),IF($M284&gt;0,4,3),0)),IF(AND($D284&lt;=DS$6,$E284&gt;=DS$5),60,0)))</f>
        <v/>
      </c>
      <c r="DT284" s="80" t="str">
        <f>IF(OR($A284="",NOT(ISNUMBER($G284))),"",IF(AND($F284&lt;=DT$6,$G284&gt;=DT$5),IF(DT$5&gt;$N284,5,$K284)*10+IF(AND($F284&gt;=DT$5,$F284&lt;=DT$6),IF(AND($G284&gt;=DT$5,$G284&lt;=DT$6),5,IF($L284=1,2,1)),IF(AND($G284&gt;=DT$5,$G284&lt;=DT$6),IF($M284&gt;0,4,3),0)),IF(AND($D284&lt;=DT$6,$E284&gt;=DT$5),60,0)))</f>
        <v/>
      </c>
      <c r="DU284" s="80" t="str">
        <f>IF(OR($A284="",NOT(ISNUMBER($G284))),"",IF(AND($F284&lt;=DU$6,$G284&gt;=DU$5),IF(DU$5&gt;$N284,5,$K284)*10+IF(AND($F284&gt;=DU$5,$F284&lt;=DU$6),IF(AND($G284&gt;=DU$5,$G284&lt;=DU$6),5,IF($L284=1,2,1)),IF(AND($G284&gt;=DU$5,$G284&lt;=DU$6),IF($M284&gt;0,4,3),0)),IF(AND($D284&lt;=DU$6,$E284&gt;=DU$5),60,0)))</f>
        <v/>
      </c>
      <c r="DV284" s="80" t="str">
        <f>IF(OR($A284="",NOT(ISNUMBER($G284))),"",IF(AND($F284&lt;=DV$6,$G284&gt;=DV$5),IF(DV$5&gt;$N284,5,$K284)*10+IF(AND($F284&gt;=DV$5,$F284&lt;=DV$6),IF(AND($G284&gt;=DV$5,$G284&lt;=DV$6),5,IF($L284=1,2,1)),IF(AND($G284&gt;=DV$5,$G284&lt;=DV$6),IF($M284&gt;0,4,3),0)),IF(AND($D284&lt;=DV$6,$E284&gt;=DV$5),60,0)))</f>
        <v/>
      </c>
      <c r="DW284" s="80" t="str">
        <f>IF(OR($A284="",NOT(ISNUMBER($G284))),"",IF(AND($F284&lt;=DW$6,$G284&gt;=DW$5),IF(DW$5&gt;$N284,5,$K284)*10+IF(AND($F284&gt;=DW$5,$F284&lt;=DW$6),IF(AND($G284&gt;=DW$5,$G284&lt;=DW$6),5,IF($L284=1,2,1)),IF(AND($G284&gt;=DW$5,$G284&lt;=DW$6),IF($M284&gt;0,4,3),0)),IF(AND($D284&lt;=DW$6,$E284&gt;=DW$5),60,0)))</f>
        <v/>
      </c>
      <c r="DX284" s="80" t="str">
        <f>IF(OR($A284="",NOT(ISNUMBER($G284))),"",IF(AND($F284&lt;=DX$6,$G284&gt;=DX$5),IF(DX$5&gt;$N284,5,$K284)*10+IF(AND($F284&gt;=DX$5,$F284&lt;=DX$6),IF(AND($G284&gt;=DX$5,$G284&lt;=DX$6),5,IF($L284=1,2,1)),IF(AND($G284&gt;=DX$5,$G284&lt;=DX$6),IF($M284&gt;0,4,3),0)),IF(AND($D284&lt;=DX$6,$E284&gt;=DX$5),60,0)))</f>
        <v/>
      </c>
      <c r="DY284" s="80" t="str">
        <f>IF(OR($A284="",NOT(ISNUMBER($G284))),"",IF(AND($F284&lt;=DY$6,$G284&gt;=DY$5),IF(DY$5&gt;$N284,5,$K284)*10+IF(AND($F284&gt;=DY$5,$F284&lt;=DY$6),IF(AND($G284&gt;=DY$5,$G284&lt;=DY$6),5,IF($L284=1,2,1)),IF(AND($G284&gt;=DY$5,$G284&lt;=DY$6),IF($M284&gt;0,4,3),0)),IF(AND($D284&lt;=DY$6,$E284&gt;=DY$5),60,0)))</f>
        <v/>
      </c>
      <c r="DZ284" s="80" t="str">
        <f>IF(OR($A284="",NOT(ISNUMBER($G284))),"",IF(AND($F284&lt;=DZ$6,$G284&gt;=DZ$5),IF(DZ$5&gt;$N284,5,$K284)*10+IF(AND($F284&gt;=DZ$5,$F284&lt;=DZ$6),IF(AND($G284&gt;=DZ$5,$G284&lt;=DZ$6),5,IF($L284=1,2,1)),IF(AND($G284&gt;=DZ$5,$G284&lt;=DZ$6),IF($M284&gt;0,4,3),0)),IF(AND($D284&lt;=DZ$6,$E284&gt;=DZ$5),60,0)))</f>
        <v/>
      </c>
      <c r="EA284" s="80" t="str">
        <f>IF(OR($A284="",NOT(ISNUMBER($G284))),"",IF(AND($F284&lt;=EA$6,$G284&gt;=EA$5),IF(EA$5&gt;$N284,5,$K284)*10+IF(AND($F284&gt;=EA$5,$F284&lt;=EA$6),IF(AND($G284&gt;=EA$5,$G284&lt;=EA$6),5,IF($L284=1,2,1)),IF(AND($G284&gt;=EA$5,$G284&lt;=EA$6),IF($M284&gt;0,4,3),0)),IF(AND($D284&lt;=EA$6,$E284&gt;=EA$5),60,0)))</f>
        <v/>
      </c>
      <c r="EB284" s="80" t="str">
        <f>IF(OR($A284="",NOT(ISNUMBER($G284))),"",IF(AND($F284&lt;=EB$6,$G284&gt;=EB$5),IF(EB$5&gt;$N284,5,$K284)*10+IF(AND($F284&gt;=EB$5,$F284&lt;=EB$6),IF(AND($G284&gt;=EB$5,$G284&lt;=EB$6),5,IF($L284=1,2,1)),IF(AND($G284&gt;=EB$5,$G284&lt;=EB$6),IF($M284&gt;0,4,3),0)),IF(AND($D284&lt;=EB$6,$E284&gt;=EB$5),60,0)))</f>
        <v/>
      </c>
      <c r="EC284" s="80" t="str">
        <f>IF(OR($A284="",NOT(ISNUMBER($G284))),"",IF(AND($F284&lt;=EC$6,$G284&gt;=EC$5),IF(EC$5&gt;$N284,5,$K284)*10+IF(AND($F284&gt;=EC$5,$F284&lt;=EC$6),IF(AND($G284&gt;=EC$5,$G284&lt;=EC$6),5,IF($L284=1,2,1)),IF(AND($G284&gt;=EC$5,$G284&lt;=EC$6),IF($M284&gt;0,4,3),0)),IF(AND($D284&lt;=EC$6,$E284&gt;=EC$5),60,0)))</f>
        <v/>
      </c>
      <c r="ED284" s="80" t="str">
        <f>IF(OR($A284="",NOT(ISNUMBER($G284))),"",IF(AND($F284&lt;=ED$6,$G284&gt;=ED$5),IF(ED$5&gt;$N284,5,$K284)*10+IF(AND($F284&gt;=ED$5,$F284&lt;=ED$6),IF(AND($G284&gt;=ED$5,$G284&lt;=ED$6),5,IF($L284=1,2,1)),IF(AND($G284&gt;=ED$5,$G284&lt;=ED$6),IF($M284&gt;0,4,3),0)),IF(AND($D284&lt;=ED$6,$E284&gt;=ED$5),60,0)))</f>
        <v/>
      </c>
    </row>
    <row r="285" ht="18" customHeight="1">
      <c r="A285" s="52" t="str">
        <f>IF(Tasks!$B285="","",Tasks!$A285)</f>
        <v/>
      </c>
      <c r="B285" s="78" t="str">
        <f>IF(Tasks!$B285="","",Tasks!$B285)</f>
        <v/>
      </c>
      <c r="C285" s="25" t="str">
        <f>IF($B285="","",IF(AND(Tasks!$D285="",Tasks!$G285=""),"-",IF(Tasks!$D285="","",Tasks!$D285&amp;IF(OR(Tasks!$E285="",Tasks!$E285="FS"),IF(N(Tasks!$F285)=0,"","FS"),Tasks!$E285)&amp;IF(N(Tasks!$F285)=0,"",IF(Tasks!$F285&gt;0,"+","")&amp;Tasks!$F285))&amp;IF(AND(Tasks!$D285&lt;&gt;"",Tasks!$G285&lt;&gt;""),", ","")&amp;IF(Tasks!$G285="","",Tasks!$G285&amp;IF(OR(Tasks!$H285="",Tasks!$H285="FS"),IF(N(Tasks!$I285)=0,"","FS"),Tasks!$H285)&amp;IF(N(Tasks!$I285)=0,"",IF(Tasks!$I285&gt;0,"+","")&amp;Tasks!$I285))))</f>
        <v/>
      </c>
      <c r="D285" s="51" t="str">
        <f>IF(OR($B285="",Tasks!$Q285=""),"",Tasks!$Q285)</f>
        <v/>
      </c>
      <c r="E285" s="51" t="str">
        <f>IF(OR($B285="",Tasks!$R285=""),"",Tasks!$R285)</f>
        <v/>
      </c>
      <c r="F285" s="51" t="str">
        <f>IF(OR($B285="",Tasks!$S285=""),"",Tasks!$S285)</f>
        <v/>
      </c>
      <c r="G285" s="51" t="str">
        <f>IF(OR($B285="",Tasks!$T285=""),"",Tasks!$T285)</f>
        <v/>
      </c>
      <c r="H285" s="52" t="str">
        <f>IF($B285="","",Tasks!$AE285)</f>
        <v/>
      </c>
      <c r="I285" s="79" t="str">
        <f>IF($B285="","",Tasks!$AF285)</f>
        <v/>
      </c>
      <c r="J285" s="53" t="str">
        <f>IF(OR($B285="",Tasks!$V285=""),"",Tasks!$V285)</f>
        <v/>
      </c>
      <c r="K285" s="52" t="str">
        <f>IF($B285="","",Tasks!$AA285)</f>
        <v/>
      </c>
      <c r="L285" s="52" t="str">
        <f>IF($B285="","",Tasks!$AB285)</f>
        <v/>
      </c>
      <c r="M285" s="52" t="str">
        <f>IF($B285="","",Tasks!$Z285)</f>
        <v/>
      </c>
      <c r="N285" s="52" t="str">
        <f>IF(OR($B285="",Tasks!$AG285=""),"",Tasks!$AG285)</f>
        <v/>
      </c>
      <c r="O285" s="80" t="str">
        <f>IF(OR($A285="",NOT(ISNUMBER($G285))),"",IF(AND($F285&lt;=O$6,$G285&gt;=O$5),IF(O$5&gt;$N285,5,$K285)*10+IF(AND($F285&gt;=O$5,$F285&lt;=O$6),IF(AND($G285&gt;=O$5,$G285&lt;=O$6),5,IF($L285=1,2,1)),IF(AND($G285&gt;=O$5,$G285&lt;=O$6),IF($M285&gt;0,4,3),0)),IF(AND($D285&lt;=O$6,$E285&gt;=O$5),60,0)))</f>
        <v/>
      </c>
      <c r="P285" s="80" t="str">
        <f>IF(OR($A285="",NOT(ISNUMBER($G285))),"",IF(AND($F285&lt;=P$6,$G285&gt;=P$5),IF(P$5&gt;$N285,5,$K285)*10+IF(AND($F285&gt;=P$5,$F285&lt;=P$6),IF(AND($G285&gt;=P$5,$G285&lt;=P$6),5,IF($L285=1,2,1)),IF(AND($G285&gt;=P$5,$G285&lt;=P$6),IF($M285&gt;0,4,3),0)),IF(AND($D285&lt;=P$6,$E285&gt;=P$5),60,0)))</f>
        <v/>
      </c>
      <c r="Q285" s="80" t="str">
        <f>IF(OR($A285="",NOT(ISNUMBER($G285))),"",IF(AND($F285&lt;=Q$6,$G285&gt;=Q$5),IF(Q$5&gt;$N285,5,$K285)*10+IF(AND($F285&gt;=Q$5,$F285&lt;=Q$6),IF(AND($G285&gt;=Q$5,$G285&lt;=Q$6),5,IF($L285=1,2,1)),IF(AND($G285&gt;=Q$5,$G285&lt;=Q$6),IF($M285&gt;0,4,3),0)),IF(AND($D285&lt;=Q$6,$E285&gt;=Q$5),60,0)))</f>
        <v/>
      </c>
      <c r="R285" s="80" t="str">
        <f>IF(OR($A285="",NOT(ISNUMBER($G285))),"",IF(AND($F285&lt;=R$6,$G285&gt;=R$5),IF(R$5&gt;$N285,5,$K285)*10+IF(AND($F285&gt;=R$5,$F285&lt;=R$6),IF(AND($G285&gt;=R$5,$G285&lt;=R$6),5,IF($L285=1,2,1)),IF(AND($G285&gt;=R$5,$G285&lt;=R$6),IF($M285&gt;0,4,3),0)),IF(AND($D285&lt;=R$6,$E285&gt;=R$5),60,0)))</f>
        <v/>
      </c>
      <c r="S285" s="80" t="str">
        <f>IF(OR($A285="",NOT(ISNUMBER($G285))),"",IF(AND($F285&lt;=S$6,$G285&gt;=S$5),IF(S$5&gt;$N285,5,$K285)*10+IF(AND($F285&gt;=S$5,$F285&lt;=S$6),IF(AND($G285&gt;=S$5,$G285&lt;=S$6),5,IF($L285=1,2,1)),IF(AND($G285&gt;=S$5,$G285&lt;=S$6),IF($M285&gt;0,4,3),0)),IF(AND($D285&lt;=S$6,$E285&gt;=S$5),60,0)))</f>
        <v/>
      </c>
      <c r="T285" s="80" t="str">
        <f>IF(OR($A285="",NOT(ISNUMBER($G285))),"",IF(AND($F285&lt;=T$6,$G285&gt;=T$5),IF(T$5&gt;$N285,5,$K285)*10+IF(AND($F285&gt;=T$5,$F285&lt;=T$6),IF(AND($G285&gt;=T$5,$G285&lt;=T$6),5,IF($L285=1,2,1)),IF(AND($G285&gt;=T$5,$G285&lt;=T$6),IF($M285&gt;0,4,3),0)),IF(AND($D285&lt;=T$6,$E285&gt;=T$5),60,0)))</f>
        <v/>
      </c>
      <c r="U285" s="80" t="str">
        <f>IF(OR($A285="",NOT(ISNUMBER($G285))),"",IF(AND($F285&lt;=U$6,$G285&gt;=U$5),IF(U$5&gt;$N285,5,$K285)*10+IF(AND($F285&gt;=U$5,$F285&lt;=U$6),IF(AND($G285&gt;=U$5,$G285&lt;=U$6),5,IF($L285=1,2,1)),IF(AND($G285&gt;=U$5,$G285&lt;=U$6),IF($M285&gt;0,4,3),0)),IF(AND($D285&lt;=U$6,$E285&gt;=U$5),60,0)))</f>
        <v/>
      </c>
      <c r="V285" s="80" t="str">
        <f>IF(OR($A285="",NOT(ISNUMBER($G285))),"",IF(AND($F285&lt;=V$6,$G285&gt;=V$5),IF(V$5&gt;$N285,5,$K285)*10+IF(AND($F285&gt;=V$5,$F285&lt;=V$6),IF(AND($G285&gt;=V$5,$G285&lt;=V$6),5,IF($L285=1,2,1)),IF(AND($G285&gt;=V$5,$G285&lt;=V$6),IF($M285&gt;0,4,3),0)),IF(AND($D285&lt;=V$6,$E285&gt;=V$5),60,0)))</f>
        <v/>
      </c>
      <c r="W285" s="80" t="str">
        <f>IF(OR($A285="",NOT(ISNUMBER($G285))),"",IF(AND($F285&lt;=W$6,$G285&gt;=W$5),IF(W$5&gt;$N285,5,$K285)*10+IF(AND($F285&gt;=W$5,$F285&lt;=W$6),IF(AND($G285&gt;=W$5,$G285&lt;=W$6),5,IF($L285=1,2,1)),IF(AND($G285&gt;=W$5,$G285&lt;=W$6),IF($M285&gt;0,4,3),0)),IF(AND($D285&lt;=W$6,$E285&gt;=W$5),60,0)))</f>
        <v/>
      </c>
      <c r="X285" s="80" t="str">
        <f>IF(OR($A285="",NOT(ISNUMBER($G285))),"",IF(AND($F285&lt;=X$6,$G285&gt;=X$5),IF(X$5&gt;$N285,5,$K285)*10+IF(AND($F285&gt;=X$5,$F285&lt;=X$6),IF(AND($G285&gt;=X$5,$G285&lt;=X$6),5,IF($L285=1,2,1)),IF(AND($G285&gt;=X$5,$G285&lt;=X$6),IF($M285&gt;0,4,3),0)),IF(AND($D285&lt;=X$6,$E285&gt;=X$5),60,0)))</f>
        <v/>
      </c>
      <c r="Y285" s="80" t="str">
        <f>IF(OR($A285="",NOT(ISNUMBER($G285))),"",IF(AND($F285&lt;=Y$6,$G285&gt;=Y$5),IF(Y$5&gt;$N285,5,$K285)*10+IF(AND($F285&gt;=Y$5,$F285&lt;=Y$6),IF(AND($G285&gt;=Y$5,$G285&lt;=Y$6),5,IF($L285=1,2,1)),IF(AND($G285&gt;=Y$5,$G285&lt;=Y$6),IF($M285&gt;0,4,3),0)),IF(AND($D285&lt;=Y$6,$E285&gt;=Y$5),60,0)))</f>
        <v/>
      </c>
      <c r="Z285" s="80" t="str">
        <f>IF(OR($A285="",NOT(ISNUMBER($G285))),"",IF(AND($F285&lt;=Z$6,$G285&gt;=Z$5),IF(Z$5&gt;$N285,5,$K285)*10+IF(AND($F285&gt;=Z$5,$F285&lt;=Z$6),IF(AND($G285&gt;=Z$5,$G285&lt;=Z$6),5,IF($L285=1,2,1)),IF(AND($G285&gt;=Z$5,$G285&lt;=Z$6),IF($M285&gt;0,4,3),0)),IF(AND($D285&lt;=Z$6,$E285&gt;=Z$5),60,0)))</f>
        <v/>
      </c>
      <c r="AA285" s="80" t="str">
        <f>IF(OR($A285="",NOT(ISNUMBER($G285))),"",IF(AND($F285&lt;=AA$6,$G285&gt;=AA$5),IF(AA$5&gt;$N285,5,$K285)*10+IF(AND($F285&gt;=AA$5,$F285&lt;=AA$6),IF(AND($G285&gt;=AA$5,$G285&lt;=AA$6),5,IF($L285=1,2,1)),IF(AND($G285&gt;=AA$5,$G285&lt;=AA$6),IF($M285&gt;0,4,3),0)),IF(AND($D285&lt;=AA$6,$E285&gt;=AA$5),60,0)))</f>
        <v/>
      </c>
      <c r="AB285" s="80" t="str">
        <f>IF(OR($A285="",NOT(ISNUMBER($G285))),"",IF(AND($F285&lt;=AB$6,$G285&gt;=AB$5),IF(AB$5&gt;$N285,5,$K285)*10+IF(AND($F285&gt;=AB$5,$F285&lt;=AB$6),IF(AND($G285&gt;=AB$5,$G285&lt;=AB$6),5,IF($L285=1,2,1)),IF(AND($G285&gt;=AB$5,$G285&lt;=AB$6),IF($M285&gt;0,4,3),0)),IF(AND($D285&lt;=AB$6,$E285&gt;=AB$5),60,0)))</f>
        <v/>
      </c>
      <c r="AC285" s="80" t="str">
        <f>IF(OR($A285="",NOT(ISNUMBER($G285))),"",IF(AND($F285&lt;=AC$6,$G285&gt;=AC$5),IF(AC$5&gt;$N285,5,$K285)*10+IF(AND($F285&gt;=AC$5,$F285&lt;=AC$6),IF(AND($G285&gt;=AC$5,$G285&lt;=AC$6),5,IF($L285=1,2,1)),IF(AND($G285&gt;=AC$5,$G285&lt;=AC$6),IF($M285&gt;0,4,3),0)),IF(AND($D285&lt;=AC$6,$E285&gt;=AC$5),60,0)))</f>
        <v/>
      </c>
      <c r="AD285" s="80" t="str">
        <f>IF(OR($A285="",NOT(ISNUMBER($G285))),"",IF(AND($F285&lt;=AD$6,$G285&gt;=AD$5),IF(AD$5&gt;$N285,5,$K285)*10+IF(AND($F285&gt;=AD$5,$F285&lt;=AD$6),IF(AND($G285&gt;=AD$5,$G285&lt;=AD$6),5,IF($L285=1,2,1)),IF(AND($G285&gt;=AD$5,$G285&lt;=AD$6),IF($M285&gt;0,4,3),0)),IF(AND($D285&lt;=AD$6,$E285&gt;=AD$5),60,0)))</f>
        <v/>
      </c>
      <c r="AE285" s="80" t="str">
        <f>IF(OR($A285="",NOT(ISNUMBER($G285))),"",IF(AND($F285&lt;=AE$6,$G285&gt;=AE$5),IF(AE$5&gt;$N285,5,$K285)*10+IF(AND($F285&gt;=AE$5,$F285&lt;=AE$6),IF(AND($G285&gt;=AE$5,$G285&lt;=AE$6),5,IF($L285=1,2,1)),IF(AND($G285&gt;=AE$5,$G285&lt;=AE$6),IF($M285&gt;0,4,3),0)),IF(AND($D285&lt;=AE$6,$E285&gt;=AE$5),60,0)))</f>
        <v/>
      </c>
      <c r="AF285" s="80" t="str">
        <f>IF(OR($A285="",NOT(ISNUMBER($G285))),"",IF(AND($F285&lt;=AF$6,$G285&gt;=AF$5),IF(AF$5&gt;$N285,5,$K285)*10+IF(AND($F285&gt;=AF$5,$F285&lt;=AF$6),IF(AND($G285&gt;=AF$5,$G285&lt;=AF$6),5,IF($L285=1,2,1)),IF(AND($G285&gt;=AF$5,$G285&lt;=AF$6),IF($M285&gt;0,4,3),0)),IF(AND($D285&lt;=AF$6,$E285&gt;=AF$5),60,0)))</f>
        <v/>
      </c>
      <c r="AG285" s="80" t="str">
        <f>IF(OR($A285="",NOT(ISNUMBER($G285))),"",IF(AND($F285&lt;=AG$6,$G285&gt;=AG$5),IF(AG$5&gt;$N285,5,$K285)*10+IF(AND($F285&gt;=AG$5,$F285&lt;=AG$6),IF(AND($G285&gt;=AG$5,$G285&lt;=AG$6),5,IF($L285=1,2,1)),IF(AND($G285&gt;=AG$5,$G285&lt;=AG$6),IF($M285&gt;0,4,3),0)),IF(AND($D285&lt;=AG$6,$E285&gt;=AG$5),60,0)))</f>
        <v/>
      </c>
      <c r="AH285" s="80" t="str">
        <f>IF(OR($A285="",NOT(ISNUMBER($G285))),"",IF(AND($F285&lt;=AH$6,$G285&gt;=AH$5),IF(AH$5&gt;$N285,5,$K285)*10+IF(AND($F285&gt;=AH$5,$F285&lt;=AH$6),IF(AND($G285&gt;=AH$5,$G285&lt;=AH$6),5,IF($L285=1,2,1)),IF(AND($G285&gt;=AH$5,$G285&lt;=AH$6),IF($M285&gt;0,4,3),0)),IF(AND($D285&lt;=AH$6,$E285&gt;=AH$5),60,0)))</f>
        <v/>
      </c>
      <c r="AI285" s="80" t="str">
        <f>IF(OR($A285="",NOT(ISNUMBER($G285))),"",IF(AND($F285&lt;=AI$6,$G285&gt;=AI$5),IF(AI$5&gt;$N285,5,$K285)*10+IF(AND($F285&gt;=AI$5,$F285&lt;=AI$6),IF(AND($G285&gt;=AI$5,$G285&lt;=AI$6),5,IF($L285=1,2,1)),IF(AND($G285&gt;=AI$5,$G285&lt;=AI$6),IF($M285&gt;0,4,3),0)),IF(AND($D285&lt;=AI$6,$E285&gt;=AI$5),60,0)))</f>
        <v/>
      </c>
      <c r="AJ285" s="80" t="str">
        <f>IF(OR($A285="",NOT(ISNUMBER($G285))),"",IF(AND($F285&lt;=AJ$6,$G285&gt;=AJ$5),IF(AJ$5&gt;$N285,5,$K285)*10+IF(AND($F285&gt;=AJ$5,$F285&lt;=AJ$6),IF(AND($G285&gt;=AJ$5,$G285&lt;=AJ$6),5,IF($L285=1,2,1)),IF(AND($G285&gt;=AJ$5,$G285&lt;=AJ$6),IF($M285&gt;0,4,3),0)),IF(AND($D285&lt;=AJ$6,$E285&gt;=AJ$5),60,0)))</f>
        <v/>
      </c>
      <c r="AK285" s="80" t="str">
        <f>IF(OR($A285="",NOT(ISNUMBER($G285))),"",IF(AND($F285&lt;=AK$6,$G285&gt;=AK$5),IF(AK$5&gt;$N285,5,$K285)*10+IF(AND($F285&gt;=AK$5,$F285&lt;=AK$6),IF(AND($G285&gt;=AK$5,$G285&lt;=AK$6),5,IF($L285=1,2,1)),IF(AND($G285&gt;=AK$5,$G285&lt;=AK$6),IF($M285&gt;0,4,3),0)),IF(AND($D285&lt;=AK$6,$E285&gt;=AK$5),60,0)))</f>
        <v/>
      </c>
      <c r="AL285" s="80" t="str">
        <f>IF(OR($A285="",NOT(ISNUMBER($G285))),"",IF(AND($F285&lt;=AL$6,$G285&gt;=AL$5),IF(AL$5&gt;$N285,5,$K285)*10+IF(AND($F285&gt;=AL$5,$F285&lt;=AL$6),IF(AND($G285&gt;=AL$5,$G285&lt;=AL$6),5,IF($L285=1,2,1)),IF(AND($G285&gt;=AL$5,$G285&lt;=AL$6),IF($M285&gt;0,4,3),0)),IF(AND($D285&lt;=AL$6,$E285&gt;=AL$5),60,0)))</f>
        <v/>
      </c>
      <c r="AM285" s="80" t="str">
        <f>IF(OR($A285="",NOT(ISNUMBER($G285))),"",IF(AND($F285&lt;=AM$6,$G285&gt;=AM$5),IF(AM$5&gt;$N285,5,$K285)*10+IF(AND($F285&gt;=AM$5,$F285&lt;=AM$6),IF(AND($G285&gt;=AM$5,$G285&lt;=AM$6),5,IF($L285=1,2,1)),IF(AND($G285&gt;=AM$5,$G285&lt;=AM$6),IF($M285&gt;0,4,3),0)),IF(AND($D285&lt;=AM$6,$E285&gt;=AM$5),60,0)))</f>
        <v/>
      </c>
      <c r="AN285" s="80" t="str">
        <f>IF(OR($A285="",NOT(ISNUMBER($G285))),"",IF(AND($F285&lt;=AN$6,$G285&gt;=AN$5),IF(AN$5&gt;$N285,5,$K285)*10+IF(AND($F285&gt;=AN$5,$F285&lt;=AN$6),IF(AND($G285&gt;=AN$5,$G285&lt;=AN$6),5,IF($L285=1,2,1)),IF(AND($G285&gt;=AN$5,$G285&lt;=AN$6),IF($M285&gt;0,4,3),0)),IF(AND($D285&lt;=AN$6,$E285&gt;=AN$5),60,0)))</f>
        <v/>
      </c>
      <c r="AO285" s="80" t="str">
        <f>IF(OR($A285="",NOT(ISNUMBER($G285))),"",IF(AND($F285&lt;=AO$6,$G285&gt;=AO$5),IF(AO$5&gt;$N285,5,$K285)*10+IF(AND($F285&gt;=AO$5,$F285&lt;=AO$6),IF(AND($G285&gt;=AO$5,$G285&lt;=AO$6),5,IF($L285=1,2,1)),IF(AND($G285&gt;=AO$5,$G285&lt;=AO$6),IF($M285&gt;0,4,3),0)),IF(AND($D285&lt;=AO$6,$E285&gt;=AO$5),60,0)))</f>
        <v/>
      </c>
      <c r="AP285" s="80" t="str">
        <f>IF(OR($A285="",NOT(ISNUMBER($G285))),"",IF(AND($F285&lt;=AP$6,$G285&gt;=AP$5),IF(AP$5&gt;$N285,5,$K285)*10+IF(AND($F285&gt;=AP$5,$F285&lt;=AP$6),IF(AND($G285&gt;=AP$5,$G285&lt;=AP$6),5,IF($L285=1,2,1)),IF(AND($G285&gt;=AP$5,$G285&lt;=AP$6),IF($M285&gt;0,4,3),0)),IF(AND($D285&lt;=AP$6,$E285&gt;=AP$5),60,0)))</f>
        <v/>
      </c>
      <c r="AQ285" s="80" t="str">
        <f>IF(OR($A285="",NOT(ISNUMBER($G285))),"",IF(AND($F285&lt;=AQ$6,$G285&gt;=AQ$5),IF(AQ$5&gt;$N285,5,$K285)*10+IF(AND($F285&gt;=AQ$5,$F285&lt;=AQ$6),IF(AND($G285&gt;=AQ$5,$G285&lt;=AQ$6),5,IF($L285=1,2,1)),IF(AND($G285&gt;=AQ$5,$G285&lt;=AQ$6),IF($M285&gt;0,4,3),0)),IF(AND($D285&lt;=AQ$6,$E285&gt;=AQ$5),60,0)))</f>
        <v/>
      </c>
      <c r="AR285" s="80" t="str">
        <f>IF(OR($A285="",NOT(ISNUMBER($G285))),"",IF(AND($F285&lt;=AR$6,$G285&gt;=AR$5),IF(AR$5&gt;$N285,5,$K285)*10+IF(AND($F285&gt;=AR$5,$F285&lt;=AR$6),IF(AND($G285&gt;=AR$5,$G285&lt;=AR$6),5,IF($L285=1,2,1)),IF(AND($G285&gt;=AR$5,$G285&lt;=AR$6),IF($M285&gt;0,4,3),0)),IF(AND($D285&lt;=AR$6,$E285&gt;=AR$5),60,0)))</f>
        <v/>
      </c>
      <c r="AS285" s="80" t="str">
        <f>IF(OR($A285="",NOT(ISNUMBER($G285))),"",IF(AND($F285&lt;=AS$6,$G285&gt;=AS$5),IF(AS$5&gt;$N285,5,$K285)*10+IF(AND($F285&gt;=AS$5,$F285&lt;=AS$6),IF(AND($G285&gt;=AS$5,$G285&lt;=AS$6),5,IF($L285=1,2,1)),IF(AND($G285&gt;=AS$5,$G285&lt;=AS$6),IF($M285&gt;0,4,3),0)),IF(AND($D285&lt;=AS$6,$E285&gt;=AS$5),60,0)))</f>
        <v/>
      </c>
      <c r="AT285" s="80" t="str">
        <f>IF(OR($A285="",NOT(ISNUMBER($G285))),"",IF(AND($F285&lt;=AT$6,$G285&gt;=AT$5),IF(AT$5&gt;$N285,5,$K285)*10+IF(AND($F285&gt;=AT$5,$F285&lt;=AT$6),IF(AND($G285&gt;=AT$5,$G285&lt;=AT$6),5,IF($L285=1,2,1)),IF(AND($G285&gt;=AT$5,$G285&lt;=AT$6),IF($M285&gt;0,4,3),0)),IF(AND($D285&lt;=AT$6,$E285&gt;=AT$5),60,0)))</f>
        <v/>
      </c>
      <c r="AU285" s="80" t="str">
        <f>IF(OR($A285="",NOT(ISNUMBER($G285))),"",IF(AND($F285&lt;=AU$6,$G285&gt;=AU$5),IF(AU$5&gt;$N285,5,$K285)*10+IF(AND($F285&gt;=AU$5,$F285&lt;=AU$6),IF(AND($G285&gt;=AU$5,$G285&lt;=AU$6),5,IF($L285=1,2,1)),IF(AND($G285&gt;=AU$5,$G285&lt;=AU$6),IF($M285&gt;0,4,3),0)),IF(AND($D285&lt;=AU$6,$E285&gt;=AU$5),60,0)))</f>
        <v/>
      </c>
      <c r="AV285" s="80" t="str">
        <f>IF(OR($A285="",NOT(ISNUMBER($G285))),"",IF(AND($F285&lt;=AV$6,$G285&gt;=AV$5),IF(AV$5&gt;$N285,5,$K285)*10+IF(AND($F285&gt;=AV$5,$F285&lt;=AV$6),IF(AND($G285&gt;=AV$5,$G285&lt;=AV$6),5,IF($L285=1,2,1)),IF(AND($G285&gt;=AV$5,$G285&lt;=AV$6),IF($M285&gt;0,4,3),0)),IF(AND($D285&lt;=AV$6,$E285&gt;=AV$5),60,0)))</f>
        <v/>
      </c>
      <c r="AW285" s="80" t="str">
        <f>IF(OR($A285="",NOT(ISNUMBER($G285))),"",IF(AND($F285&lt;=AW$6,$G285&gt;=AW$5),IF(AW$5&gt;$N285,5,$K285)*10+IF(AND($F285&gt;=AW$5,$F285&lt;=AW$6),IF(AND($G285&gt;=AW$5,$G285&lt;=AW$6),5,IF($L285=1,2,1)),IF(AND($G285&gt;=AW$5,$G285&lt;=AW$6),IF($M285&gt;0,4,3),0)),IF(AND($D285&lt;=AW$6,$E285&gt;=AW$5),60,0)))</f>
        <v/>
      </c>
      <c r="AX285" s="80" t="str">
        <f>IF(OR($A285="",NOT(ISNUMBER($G285))),"",IF(AND($F285&lt;=AX$6,$G285&gt;=AX$5),IF(AX$5&gt;$N285,5,$K285)*10+IF(AND($F285&gt;=AX$5,$F285&lt;=AX$6),IF(AND($G285&gt;=AX$5,$G285&lt;=AX$6),5,IF($L285=1,2,1)),IF(AND($G285&gt;=AX$5,$G285&lt;=AX$6),IF($M285&gt;0,4,3),0)),IF(AND($D285&lt;=AX$6,$E285&gt;=AX$5),60,0)))</f>
        <v/>
      </c>
      <c r="AY285" s="80" t="str">
        <f>IF(OR($A285="",NOT(ISNUMBER($G285))),"",IF(AND($F285&lt;=AY$6,$G285&gt;=AY$5),IF(AY$5&gt;$N285,5,$K285)*10+IF(AND($F285&gt;=AY$5,$F285&lt;=AY$6),IF(AND($G285&gt;=AY$5,$G285&lt;=AY$6),5,IF($L285=1,2,1)),IF(AND($G285&gt;=AY$5,$G285&lt;=AY$6),IF($M285&gt;0,4,3),0)),IF(AND($D285&lt;=AY$6,$E285&gt;=AY$5),60,0)))</f>
        <v/>
      </c>
      <c r="AZ285" s="80" t="str">
        <f>IF(OR($A285="",NOT(ISNUMBER($G285))),"",IF(AND($F285&lt;=AZ$6,$G285&gt;=AZ$5),IF(AZ$5&gt;$N285,5,$K285)*10+IF(AND($F285&gt;=AZ$5,$F285&lt;=AZ$6),IF(AND($G285&gt;=AZ$5,$G285&lt;=AZ$6),5,IF($L285=1,2,1)),IF(AND($G285&gt;=AZ$5,$G285&lt;=AZ$6),IF($M285&gt;0,4,3),0)),IF(AND($D285&lt;=AZ$6,$E285&gt;=AZ$5),60,0)))</f>
        <v/>
      </c>
      <c r="BA285" s="80" t="str">
        <f>IF(OR($A285="",NOT(ISNUMBER($G285))),"",IF(AND($F285&lt;=BA$6,$G285&gt;=BA$5),IF(BA$5&gt;$N285,5,$K285)*10+IF(AND($F285&gt;=BA$5,$F285&lt;=BA$6),IF(AND($G285&gt;=BA$5,$G285&lt;=BA$6),5,IF($L285=1,2,1)),IF(AND($G285&gt;=BA$5,$G285&lt;=BA$6),IF($M285&gt;0,4,3),0)),IF(AND($D285&lt;=BA$6,$E285&gt;=BA$5),60,0)))</f>
        <v/>
      </c>
      <c r="BB285" s="80" t="str">
        <f>IF(OR($A285="",NOT(ISNUMBER($G285))),"",IF(AND($F285&lt;=BB$6,$G285&gt;=BB$5),IF(BB$5&gt;$N285,5,$K285)*10+IF(AND($F285&gt;=BB$5,$F285&lt;=BB$6),IF(AND($G285&gt;=BB$5,$G285&lt;=BB$6),5,IF($L285=1,2,1)),IF(AND($G285&gt;=BB$5,$G285&lt;=BB$6),IF($M285&gt;0,4,3),0)),IF(AND($D285&lt;=BB$6,$E285&gt;=BB$5),60,0)))</f>
        <v/>
      </c>
      <c r="BC285" s="80" t="str">
        <f>IF(OR($A285="",NOT(ISNUMBER($G285))),"",IF(AND($F285&lt;=BC$6,$G285&gt;=BC$5),IF(BC$5&gt;$N285,5,$K285)*10+IF(AND($F285&gt;=BC$5,$F285&lt;=BC$6),IF(AND($G285&gt;=BC$5,$G285&lt;=BC$6),5,IF($L285=1,2,1)),IF(AND($G285&gt;=BC$5,$G285&lt;=BC$6),IF($M285&gt;0,4,3),0)),IF(AND($D285&lt;=BC$6,$E285&gt;=BC$5),60,0)))</f>
        <v/>
      </c>
      <c r="BD285" s="80" t="str">
        <f>IF(OR($A285="",NOT(ISNUMBER($G285))),"",IF(AND($F285&lt;=BD$6,$G285&gt;=BD$5),IF(BD$5&gt;$N285,5,$K285)*10+IF(AND($F285&gt;=BD$5,$F285&lt;=BD$6),IF(AND($G285&gt;=BD$5,$G285&lt;=BD$6),5,IF($L285=1,2,1)),IF(AND($G285&gt;=BD$5,$G285&lt;=BD$6),IF($M285&gt;0,4,3),0)),IF(AND($D285&lt;=BD$6,$E285&gt;=BD$5),60,0)))</f>
        <v/>
      </c>
      <c r="BE285" s="80" t="str">
        <f>IF(OR($A285="",NOT(ISNUMBER($G285))),"",IF(AND($F285&lt;=BE$6,$G285&gt;=BE$5),IF(BE$5&gt;$N285,5,$K285)*10+IF(AND($F285&gt;=BE$5,$F285&lt;=BE$6),IF(AND($G285&gt;=BE$5,$G285&lt;=BE$6),5,IF($L285=1,2,1)),IF(AND($G285&gt;=BE$5,$G285&lt;=BE$6),IF($M285&gt;0,4,3),0)),IF(AND($D285&lt;=BE$6,$E285&gt;=BE$5),60,0)))</f>
        <v/>
      </c>
      <c r="BF285" s="80" t="str">
        <f>IF(OR($A285="",NOT(ISNUMBER($G285))),"",IF(AND($F285&lt;=BF$6,$G285&gt;=BF$5),IF(BF$5&gt;$N285,5,$K285)*10+IF(AND($F285&gt;=BF$5,$F285&lt;=BF$6),IF(AND($G285&gt;=BF$5,$G285&lt;=BF$6),5,IF($L285=1,2,1)),IF(AND($G285&gt;=BF$5,$G285&lt;=BF$6),IF($M285&gt;0,4,3),0)),IF(AND($D285&lt;=BF$6,$E285&gt;=BF$5),60,0)))</f>
        <v/>
      </c>
      <c r="BG285" s="80" t="str">
        <f>IF(OR($A285="",NOT(ISNUMBER($G285))),"",IF(AND($F285&lt;=BG$6,$G285&gt;=BG$5),IF(BG$5&gt;$N285,5,$K285)*10+IF(AND($F285&gt;=BG$5,$F285&lt;=BG$6),IF(AND($G285&gt;=BG$5,$G285&lt;=BG$6),5,IF($L285=1,2,1)),IF(AND($G285&gt;=BG$5,$G285&lt;=BG$6),IF($M285&gt;0,4,3),0)),IF(AND($D285&lt;=BG$6,$E285&gt;=BG$5),60,0)))</f>
        <v/>
      </c>
      <c r="BH285" s="80" t="str">
        <f>IF(OR($A285="",NOT(ISNUMBER($G285))),"",IF(AND($F285&lt;=BH$6,$G285&gt;=BH$5),IF(BH$5&gt;$N285,5,$K285)*10+IF(AND($F285&gt;=BH$5,$F285&lt;=BH$6),IF(AND($G285&gt;=BH$5,$G285&lt;=BH$6),5,IF($L285=1,2,1)),IF(AND($G285&gt;=BH$5,$G285&lt;=BH$6),IF($M285&gt;0,4,3),0)),IF(AND($D285&lt;=BH$6,$E285&gt;=BH$5),60,0)))</f>
        <v/>
      </c>
      <c r="BI285" s="80" t="str">
        <f>IF(OR($A285="",NOT(ISNUMBER($G285))),"",IF(AND($F285&lt;=BI$6,$G285&gt;=BI$5),IF(BI$5&gt;$N285,5,$K285)*10+IF(AND($F285&gt;=BI$5,$F285&lt;=BI$6),IF(AND($G285&gt;=BI$5,$G285&lt;=BI$6),5,IF($L285=1,2,1)),IF(AND($G285&gt;=BI$5,$G285&lt;=BI$6),IF($M285&gt;0,4,3),0)),IF(AND($D285&lt;=BI$6,$E285&gt;=BI$5),60,0)))</f>
        <v/>
      </c>
      <c r="BJ285" s="80" t="str">
        <f>IF(OR($A285="",NOT(ISNUMBER($G285))),"",IF(AND($F285&lt;=BJ$6,$G285&gt;=BJ$5),IF(BJ$5&gt;$N285,5,$K285)*10+IF(AND($F285&gt;=BJ$5,$F285&lt;=BJ$6),IF(AND($G285&gt;=BJ$5,$G285&lt;=BJ$6),5,IF($L285=1,2,1)),IF(AND($G285&gt;=BJ$5,$G285&lt;=BJ$6),IF($M285&gt;0,4,3),0)),IF(AND($D285&lt;=BJ$6,$E285&gt;=BJ$5),60,0)))</f>
        <v/>
      </c>
      <c r="BK285" s="80" t="str">
        <f>IF(OR($A285="",NOT(ISNUMBER($G285))),"",IF(AND($F285&lt;=BK$6,$G285&gt;=BK$5),IF(BK$5&gt;$N285,5,$K285)*10+IF(AND($F285&gt;=BK$5,$F285&lt;=BK$6),IF(AND($G285&gt;=BK$5,$G285&lt;=BK$6),5,IF($L285=1,2,1)),IF(AND($G285&gt;=BK$5,$G285&lt;=BK$6),IF($M285&gt;0,4,3),0)),IF(AND($D285&lt;=BK$6,$E285&gt;=BK$5),60,0)))</f>
        <v/>
      </c>
      <c r="BL285" s="80" t="str">
        <f>IF(OR($A285="",NOT(ISNUMBER($G285))),"",IF(AND($F285&lt;=BL$6,$G285&gt;=BL$5),IF(BL$5&gt;$N285,5,$K285)*10+IF(AND($F285&gt;=BL$5,$F285&lt;=BL$6),IF(AND($G285&gt;=BL$5,$G285&lt;=BL$6),5,IF($L285=1,2,1)),IF(AND($G285&gt;=BL$5,$G285&lt;=BL$6),IF($M285&gt;0,4,3),0)),IF(AND($D285&lt;=BL$6,$E285&gt;=BL$5),60,0)))</f>
        <v/>
      </c>
      <c r="BM285" s="80" t="str">
        <f>IF(OR($A285="",NOT(ISNUMBER($G285))),"",IF(AND($F285&lt;=BM$6,$G285&gt;=BM$5),IF(BM$5&gt;$N285,5,$K285)*10+IF(AND($F285&gt;=BM$5,$F285&lt;=BM$6),IF(AND($G285&gt;=BM$5,$G285&lt;=BM$6),5,IF($L285=1,2,1)),IF(AND($G285&gt;=BM$5,$G285&lt;=BM$6),IF($M285&gt;0,4,3),0)),IF(AND($D285&lt;=BM$6,$E285&gt;=BM$5),60,0)))</f>
        <v/>
      </c>
      <c r="BN285" s="80" t="str">
        <f>IF(OR($A285="",NOT(ISNUMBER($G285))),"",IF(AND($F285&lt;=BN$6,$G285&gt;=BN$5),IF(BN$5&gt;$N285,5,$K285)*10+IF(AND($F285&gt;=BN$5,$F285&lt;=BN$6),IF(AND($G285&gt;=BN$5,$G285&lt;=BN$6),5,IF($L285=1,2,1)),IF(AND($G285&gt;=BN$5,$G285&lt;=BN$6),IF($M285&gt;0,4,3),0)),IF(AND($D285&lt;=BN$6,$E285&gt;=BN$5),60,0)))</f>
        <v/>
      </c>
      <c r="BO285" s="80" t="str">
        <f>IF(OR($A285="",NOT(ISNUMBER($G285))),"",IF(AND($F285&lt;=BO$6,$G285&gt;=BO$5),IF(BO$5&gt;$N285,5,$K285)*10+IF(AND($F285&gt;=BO$5,$F285&lt;=BO$6),IF(AND($G285&gt;=BO$5,$G285&lt;=BO$6),5,IF($L285=1,2,1)),IF(AND($G285&gt;=BO$5,$G285&lt;=BO$6),IF($M285&gt;0,4,3),0)),IF(AND($D285&lt;=BO$6,$E285&gt;=BO$5),60,0)))</f>
        <v/>
      </c>
      <c r="BP285" s="80" t="str">
        <f>IF(OR($A285="",NOT(ISNUMBER($G285))),"",IF(AND($F285&lt;=BP$6,$G285&gt;=BP$5),IF(BP$5&gt;$N285,5,$K285)*10+IF(AND($F285&gt;=BP$5,$F285&lt;=BP$6),IF(AND($G285&gt;=BP$5,$G285&lt;=BP$6),5,IF($L285=1,2,1)),IF(AND($G285&gt;=BP$5,$G285&lt;=BP$6),IF($M285&gt;0,4,3),0)),IF(AND($D285&lt;=BP$6,$E285&gt;=BP$5),60,0)))</f>
        <v/>
      </c>
      <c r="BQ285" s="80" t="str">
        <f>IF(OR($A285="",NOT(ISNUMBER($G285))),"",IF(AND($F285&lt;=BQ$6,$G285&gt;=BQ$5),IF(BQ$5&gt;$N285,5,$K285)*10+IF(AND($F285&gt;=BQ$5,$F285&lt;=BQ$6),IF(AND($G285&gt;=BQ$5,$G285&lt;=BQ$6),5,IF($L285=1,2,1)),IF(AND($G285&gt;=BQ$5,$G285&lt;=BQ$6),IF($M285&gt;0,4,3),0)),IF(AND($D285&lt;=BQ$6,$E285&gt;=BQ$5),60,0)))</f>
        <v/>
      </c>
      <c r="BR285" s="80" t="str">
        <f>IF(OR($A285="",NOT(ISNUMBER($G285))),"",IF(AND($F285&lt;=BR$6,$G285&gt;=BR$5),IF(BR$5&gt;$N285,5,$K285)*10+IF(AND($F285&gt;=BR$5,$F285&lt;=BR$6),IF(AND($G285&gt;=BR$5,$G285&lt;=BR$6),5,IF($L285=1,2,1)),IF(AND($G285&gt;=BR$5,$G285&lt;=BR$6),IF($M285&gt;0,4,3),0)),IF(AND($D285&lt;=BR$6,$E285&gt;=BR$5),60,0)))</f>
        <v/>
      </c>
      <c r="BS285" s="80" t="str">
        <f>IF(OR($A285="",NOT(ISNUMBER($G285))),"",IF(AND($F285&lt;=BS$6,$G285&gt;=BS$5),IF(BS$5&gt;$N285,5,$K285)*10+IF(AND($F285&gt;=BS$5,$F285&lt;=BS$6),IF(AND($G285&gt;=BS$5,$G285&lt;=BS$6),5,IF($L285=1,2,1)),IF(AND($G285&gt;=BS$5,$G285&lt;=BS$6),IF($M285&gt;0,4,3),0)),IF(AND($D285&lt;=BS$6,$E285&gt;=BS$5),60,0)))</f>
        <v/>
      </c>
      <c r="BT285" s="80" t="str">
        <f>IF(OR($A285="",NOT(ISNUMBER($G285))),"",IF(AND($F285&lt;=BT$6,$G285&gt;=BT$5),IF(BT$5&gt;$N285,5,$K285)*10+IF(AND($F285&gt;=BT$5,$F285&lt;=BT$6),IF(AND($G285&gt;=BT$5,$G285&lt;=BT$6),5,IF($L285=1,2,1)),IF(AND($G285&gt;=BT$5,$G285&lt;=BT$6),IF($M285&gt;0,4,3),0)),IF(AND($D285&lt;=BT$6,$E285&gt;=BT$5),60,0)))</f>
        <v/>
      </c>
      <c r="BU285" s="80" t="str">
        <f>IF(OR($A285="",NOT(ISNUMBER($G285))),"",IF(AND($F285&lt;=BU$6,$G285&gt;=BU$5),IF(BU$5&gt;$N285,5,$K285)*10+IF(AND($F285&gt;=BU$5,$F285&lt;=BU$6),IF(AND($G285&gt;=BU$5,$G285&lt;=BU$6),5,IF($L285=1,2,1)),IF(AND($G285&gt;=BU$5,$G285&lt;=BU$6),IF($M285&gt;0,4,3),0)),IF(AND($D285&lt;=BU$6,$E285&gt;=BU$5),60,0)))</f>
        <v/>
      </c>
      <c r="BV285" s="80" t="str">
        <f>IF(OR($A285="",NOT(ISNUMBER($G285))),"",IF(AND($F285&lt;=BV$6,$G285&gt;=BV$5),IF(BV$5&gt;$N285,5,$K285)*10+IF(AND($F285&gt;=BV$5,$F285&lt;=BV$6),IF(AND($G285&gt;=BV$5,$G285&lt;=BV$6),5,IF($L285=1,2,1)),IF(AND($G285&gt;=BV$5,$G285&lt;=BV$6),IF($M285&gt;0,4,3),0)),IF(AND($D285&lt;=BV$6,$E285&gt;=BV$5),60,0)))</f>
        <v/>
      </c>
      <c r="BW285" s="80" t="str">
        <f>IF(OR($A285="",NOT(ISNUMBER($G285))),"",IF(AND($F285&lt;=BW$6,$G285&gt;=BW$5),IF(BW$5&gt;$N285,5,$K285)*10+IF(AND($F285&gt;=BW$5,$F285&lt;=BW$6),IF(AND($G285&gt;=BW$5,$G285&lt;=BW$6),5,IF($L285=1,2,1)),IF(AND($G285&gt;=BW$5,$G285&lt;=BW$6),IF($M285&gt;0,4,3),0)),IF(AND($D285&lt;=BW$6,$E285&gt;=BW$5),60,0)))</f>
        <v/>
      </c>
      <c r="BX285" s="80" t="str">
        <f>IF(OR($A285="",NOT(ISNUMBER($G285))),"",IF(AND($F285&lt;=BX$6,$G285&gt;=BX$5),IF(BX$5&gt;$N285,5,$K285)*10+IF(AND($F285&gt;=BX$5,$F285&lt;=BX$6),IF(AND($G285&gt;=BX$5,$G285&lt;=BX$6),5,IF($L285=1,2,1)),IF(AND($G285&gt;=BX$5,$G285&lt;=BX$6),IF($M285&gt;0,4,3),0)),IF(AND($D285&lt;=BX$6,$E285&gt;=BX$5),60,0)))</f>
        <v/>
      </c>
      <c r="BY285" s="80" t="str">
        <f>IF(OR($A285="",NOT(ISNUMBER($G285))),"",IF(AND($F285&lt;=BY$6,$G285&gt;=BY$5),IF(BY$5&gt;$N285,5,$K285)*10+IF(AND($F285&gt;=BY$5,$F285&lt;=BY$6),IF(AND($G285&gt;=BY$5,$G285&lt;=BY$6),5,IF($L285=1,2,1)),IF(AND($G285&gt;=BY$5,$G285&lt;=BY$6),IF($M285&gt;0,4,3),0)),IF(AND($D285&lt;=BY$6,$E285&gt;=BY$5),60,0)))</f>
        <v/>
      </c>
      <c r="BZ285" s="80" t="str">
        <f>IF(OR($A285="",NOT(ISNUMBER($G285))),"",IF(AND($F285&lt;=BZ$6,$G285&gt;=BZ$5),IF(BZ$5&gt;$N285,5,$K285)*10+IF(AND($F285&gt;=BZ$5,$F285&lt;=BZ$6),IF(AND($G285&gt;=BZ$5,$G285&lt;=BZ$6),5,IF($L285=1,2,1)),IF(AND($G285&gt;=BZ$5,$G285&lt;=BZ$6),IF($M285&gt;0,4,3),0)),IF(AND($D285&lt;=BZ$6,$E285&gt;=BZ$5),60,0)))</f>
        <v/>
      </c>
      <c r="CA285" s="80" t="str">
        <f>IF(OR($A285="",NOT(ISNUMBER($G285))),"",IF(AND($F285&lt;=CA$6,$G285&gt;=CA$5),IF(CA$5&gt;$N285,5,$K285)*10+IF(AND($F285&gt;=CA$5,$F285&lt;=CA$6),IF(AND($G285&gt;=CA$5,$G285&lt;=CA$6),5,IF($L285=1,2,1)),IF(AND($G285&gt;=CA$5,$G285&lt;=CA$6),IF($M285&gt;0,4,3),0)),IF(AND($D285&lt;=CA$6,$E285&gt;=CA$5),60,0)))</f>
        <v/>
      </c>
      <c r="CB285" s="80" t="str">
        <f>IF(OR($A285="",NOT(ISNUMBER($G285))),"",IF(AND($F285&lt;=CB$6,$G285&gt;=CB$5),IF(CB$5&gt;$N285,5,$K285)*10+IF(AND($F285&gt;=CB$5,$F285&lt;=CB$6),IF(AND($G285&gt;=CB$5,$G285&lt;=CB$6),5,IF($L285=1,2,1)),IF(AND($G285&gt;=CB$5,$G285&lt;=CB$6),IF($M285&gt;0,4,3),0)),IF(AND($D285&lt;=CB$6,$E285&gt;=CB$5),60,0)))</f>
        <v/>
      </c>
      <c r="CC285" s="80" t="str">
        <f>IF(OR($A285="",NOT(ISNUMBER($G285))),"",IF(AND($F285&lt;=CC$6,$G285&gt;=CC$5),IF(CC$5&gt;$N285,5,$K285)*10+IF(AND($F285&gt;=CC$5,$F285&lt;=CC$6),IF(AND($G285&gt;=CC$5,$G285&lt;=CC$6),5,IF($L285=1,2,1)),IF(AND($G285&gt;=CC$5,$G285&lt;=CC$6),IF($M285&gt;0,4,3),0)),IF(AND($D285&lt;=CC$6,$E285&gt;=CC$5),60,0)))</f>
        <v/>
      </c>
      <c r="CD285" s="80" t="str">
        <f>IF(OR($A285="",NOT(ISNUMBER($G285))),"",IF(AND($F285&lt;=CD$6,$G285&gt;=CD$5),IF(CD$5&gt;$N285,5,$K285)*10+IF(AND($F285&gt;=CD$5,$F285&lt;=CD$6),IF(AND($G285&gt;=CD$5,$G285&lt;=CD$6),5,IF($L285=1,2,1)),IF(AND($G285&gt;=CD$5,$G285&lt;=CD$6),IF($M285&gt;0,4,3),0)),IF(AND($D285&lt;=CD$6,$E285&gt;=CD$5),60,0)))</f>
        <v/>
      </c>
      <c r="CE285" s="80" t="str">
        <f>IF(OR($A285="",NOT(ISNUMBER($G285))),"",IF(AND($F285&lt;=CE$6,$G285&gt;=CE$5),IF(CE$5&gt;$N285,5,$K285)*10+IF(AND($F285&gt;=CE$5,$F285&lt;=CE$6),IF(AND($G285&gt;=CE$5,$G285&lt;=CE$6),5,IF($L285=1,2,1)),IF(AND($G285&gt;=CE$5,$G285&lt;=CE$6),IF($M285&gt;0,4,3),0)),IF(AND($D285&lt;=CE$6,$E285&gt;=CE$5),60,0)))</f>
        <v/>
      </c>
      <c r="CF285" s="80" t="str">
        <f>IF(OR($A285="",NOT(ISNUMBER($G285))),"",IF(AND($F285&lt;=CF$6,$G285&gt;=CF$5),IF(CF$5&gt;$N285,5,$K285)*10+IF(AND($F285&gt;=CF$5,$F285&lt;=CF$6),IF(AND($G285&gt;=CF$5,$G285&lt;=CF$6),5,IF($L285=1,2,1)),IF(AND($G285&gt;=CF$5,$G285&lt;=CF$6),IF($M285&gt;0,4,3),0)),IF(AND($D285&lt;=CF$6,$E285&gt;=CF$5),60,0)))</f>
        <v/>
      </c>
      <c r="CG285" s="80" t="str">
        <f>IF(OR($A285="",NOT(ISNUMBER($G285))),"",IF(AND($F285&lt;=CG$6,$G285&gt;=CG$5),IF(CG$5&gt;$N285,5,$K285)*10+IF(AND($F285&gt;=CG$5,$F285&lt;=CG$6),IF(AND($G285&gt;=CG$5,$G285&lt;=CG$6),5,IF($L285=1,2,1)),IF(AND($G285&gt;=CG$5,$G285&lt;=CG$6),IF($M285&gt;0,4,3),0)),IF(AND($D285&lt;=CG$6,$E285&gt;=CG$5),60,0)))</f>
        <v/>
      </c>
      <c r="CH285" s="80" t="str">
        <f>IF(OR($A285="",NOT(ISNUMBER($G285))),"",IF(AND($F285&lt;=CH$6,$G285&gt;=CH$5),IF(CH$5&gt;$N285,5,$K285)*10+IF(AND($F285&gt;=CH$5,$F285&lt;=CH$6),IF(AND($G285&gt;=CH$5,$G285&lt;=CH$6),5,IF($L285=1,2,1)),IF(AND($G285&gt;=CH$5,$G285&lt;=CH$6),IF($M285&gt;0,4,3),0)),IF(AND($D285&lt;=CH$6,$E285&gt;=CH$5),60,0)))</f>
        <v/>
      </c>
      <c r="CI285" s="80" t="str">
        <f>IF(OR($A285="",NOT(ISNUMBER($G285))),"",IF(AND($F285&lt;=CI$6,$G285&gt;=CI$5),IF(CI$5&gt;$N285,5,$K285)*10+IF(AND($F285&gt;=CI$5,$F285&lt;=CI$6),IF(AND($G285&gt;=CI$5,$G285&lt;=CI$6),5,IF($L285=1,2,1)),IF(AND($G285&gt;=CI$5,$G285&lt;=CI$6),IF($M285&gt;0,4,3),0)),IF(AND($D285&lt;=CI$6,$E285&gt;=CI$5),60,0)))</f>
        <v/>
      </c>
      <c r="CJ285" s="80" t="str">
        <f>IF(OR($A285="",NOT(ISNUMBER($G285))),"",IF(AND($F285&lt;=CJ$6,$G285&gt;=CJ$5),IF(CJ$5&gt;$N285,5,$K285)*10+IF(AND($F285&gt;=CJ$5,$F285&lt;=CJ$6),IF(AND($G285&gt;=CJ$5,$G285&lt;=CJ$6),5,IF($L285=1,2,1)),IF(AND($G285&gt;=CJ$5,$G285&lt;=CJ$6),IF($M285&gt;0,4,3),0)),IF(AND($D285&lt;=CJ$6,$E285&gt;=CJ$5),60,0)))</f>
        <v/>
      </c>
      <c r="CK285" s="80" t="str">
        <f>IF(OR($A285="",NOT(ISNUMBER($G285))),"",IF(AND($F285&lt;=CK$6,$G285&gt;=CK$5),IF(CK$5&gt;$N285,5,$K285)*10+IF(AND($F285&gt;=CK$5,$F285&lt;=CK$6),IF(AND($G285&gt;=CK$5,$G285&lt;=CK$6),5,IF($L285=1,2,1)),IF(AND($G285&gt;=CK$5,$G285&lt;=CK$6),IF($M285&gt;0,4,3),0)),IF(AND($D285&lt;=CK$6,$E285&gt;=CK$5),60,0)))</f>
        <v/>
      </c>
      <c r="CL285" s="80" t="str">
        <f>IF(OR($A285="",NOT(ISNUMBER($G285))),"",IF(AND($F285&lt;=CL$6,$G285&gt;=CL$5),IF(CL$5&gt;$N285,5,$K285)*10+IF(AND($F285&gt;=CL$5,$F285&lt;=CL$6),IF(AND($G285&gt;=CL$5,$G285&lt;=CL$6),5,IF($L285=1,2,1)),IF(AND($G285&gt;=CL$5,$G285&lt;=CL$6),IF($M285&gt;0,4,3),0)),IF(AND($D285&lt;=CL$6,$E285&gt;=CL$5),60,0)))</f>
        <v/>
      </c>
      <c r="CM285" s="80" t="str">
        <f>IF(OR($A285="",NOT(ISNUMBER($G285))),"",IF(AND($F285&lt;=CM$6,$G285&gt;=CM$5),IF(CM$5&gt;$N285,5,$K285)*10+IF(AND($F285&gt;=CM$5,$F285&lt;=CM$6),IF(AND($G285&gt;=CM$5,$G285&lt;=CM$6),5,IF($L285=1,2,1)),IF(AND($G285&gt;=CM$5,$G285&lt;=CM$6),IF($M285&gt;0,4,3),0)),IF(AND($D285&lt;=CM$6,$E285&gt;=CM$5),60,0)))</f>
        <v/>
      </c>
      <c r="CN285" s="80" t="str">
        <f>IF(OR($A285="",NOT(ISNUMBER($G285))),"",IF(AND($F285&lt;=CN$6,$G285&gt;=CN$5),IF(CN$5&gt;$N285,5,$K285)*10+IF(AND($F285&gt;=CN$5,$F285&lt;=CN$6),IF(AND($G285&gt;=CN$5,$G285&lt;=CN$6),5,IF($L285=1,2,1)),IF(AND($G285&gt;=CN$5,$G285&lt;=CN$6),IF($M285&gt;0,4,3),0)),IF(AND($D285&lt;=CN$6,$E285&gt;=CN$5),60,0)))</f>
        <v/>
      </c>
      <c r="CO285" s="80" t="str">
        <f>IF(OR($A285="",NOT(ISNUMBER($G285))),"",IF(AND($F285&lt;=CO$6,$G285&gt;=CO$5),IF(CO$5&gt;$N285,5,$K285)*10+IF(AND($F285&gt;=CO$5,$F285&lt;=CO$6),IF(AND($G285&gt;=CO$5,$G285&lt;=CO$6),5,IF($L285=1,2,1)),IF(AND($G285&gt;=CO$5,$G285&lt;=CO$6),IF($M285&gt;0,4,3),0)),IF(AND($D285&lt;=CO$6,$E285&gt;=CO$5),60,0)))</f>
        <v/>
      </c>
      <c r="CP285" s="80" t="str">
        <f>IF(OR($A285="",NOT(ISNUMBER($G285))),"",IF(AND($F285&lt;=CP$6,$G285&gt;=CP$5),IF(CP$5&gt;$N285,5,$K285)*10+IF(AND($F285&gt;=CP$5,$F285&lt;=CP$6),IF(AND($G285&gt;=CP$5,$G285&lt;=CP$6),5,IF($L285=1,2,1)),IF(AND($G285&gt;=CP$5,$G285&lt;=CP$6),IF($M285&gt;0,4,3),0)),IF(AND($D285&lt;=CP$6,$E285&gt;=CP$5),60,0)))</f>
        <v/>
      </c>
      <c r="CQ285" s="80" t="str">
        <f>IF(OR($A285="",NOT(ISNUMBER($G285))),"",IF(AND($F285&lt;=CQ$6,$G285&gt;=CQ$5),IF(CQ$5&gt;$N285,5,$K285)*10+IF(AND($F285&gt;=CQ$5,$F285&lt;=CQ$6),IF(AND($G285&gt;=CQ$5,$G285&lt;=CQ$6),5,IF($L285=1,2,1)),IF(AND($G285&gt;=CQ$5,$G285&lt;=CQ$6),IF($M285&gt;0,4,3),0)),IF(AND($D285&lt;=CQ$6,$E285&gt;=CQ$5),60,0)))</f>
        <v/>
      </c>
      <c r="CR285" s="80" t="str">
        <f>IF(OR($A285="",NOT(ISNUMBER($G285))),"",IF(AND($F285&lt;=CR$6,$G285&gt;=CR$5),IF(CR$5&gt;$N285,5,$K285)*10+IF(AND($F285&gt;=CR$5,$F285&lt;=CR$6),IF(AND($G285&gt;=CR$5,$G285&lt;=CR$6),5,IF($L285=1,2,1)),IF(AND($G285&gt;=CR$5,$G285&lt;=CR$6),IF($M285&gt;0,4,3),0)),IF(AND($D285&lt;=CR$6,$E285&gt;=CR$5),60,0)))</f>
        <v/>
      </c>
      <c r="CS285" s="80" t="str">
        <f>IF(OR($A285="",NOT(ISNUMBER($G285))),"",IF(AND($F285&lt;=CS$6,$G285&gt;=CS$5),IF(CS$5&gt;$N285,5,$K285)*10+IF(AND($F285&gt;=CS$5,$F285&lt;=CS$6),IF(AND($G285&gt;=CS$5,$G285&lt;=CS$6),5,IF($L285=1,2,1)),IF(AND($G285&gt;=CS$5,$G285&lt;=CS$6),IF($M285&gt;0,4,3),0)),IF(AND($D285&lt;=CS$6,$E285&gt;=CS$5),60,0)))</f>
        <v/>
      </c>
      <c r="CT285" s="80" t="str">
        <f>IF(OR($A285="",NOT(ISNUMBER($G285))),"",IF(AND($F285&lt;=CT$6,$G285&gt;=CT$5),IF(CT$5&gt;$N285,5,$K285)*10+IF(AND($F285&gt;=CT$5,$F285&lt;=CT$6),IF(AND($G285&gt;=CT$5,$G285&lt;=CT$6),5,IF($L285=1,2,1)),IF(AND($G285&gt;=CT$5,$G285&lt;=CT$6),IF($M285&gt;0,4,3),0)),IF(AND($D285&lt;=CT$6,$E285&gt;=CT$5),60,0)))</f>
        <v/>
      </c>
      <c r="CU285" s="80" t="str">
        <f>IF(OR($A285="",NOT(ISNUMBER($G285))),"",IF(AND($F285&lt;=CU$6,$G285&gt;=CU$5),IF(CU$5&gt;$N285,5,$K285)*10+IF(AND($F285&gt;=CU$5,$F285&lt;=CU$6),IF(AND($G285&gt;=CU$5,$G285&lt;=CU$6),5,IF($L285=1,2,1)),IF(AND($G285&gt;=CU$5,$G285&lt;=CU$6),IF($M285&gt;0,4,3),0)),IF(AND($D285&lt;=CU$6,$E285&gt;=CU$5),60,0)))</f>
        <v/>
      </c>
      <c r="CV285" s="80" t="str">
        <f>IF(OR($A285="",NOT(ISNUMBER($G285))),"",IF(AND($F285&lt;=CV$6,$G285&gt;=CV$5),IF(CV$5&gt;$N285,5,$K285)*10+IF(AND($F285&gt;=CV$5,$F285&lt;=CV$6),IF(AND($G285&gt;=CV$5,$G285&lt;=CV$6),5,IF($L285=1,2,1)),IF(AND($G285&gt;=CV$5,$G285&lt;=CV$6),IF($M285&gt;0,4,3),0)),IF(AND($D285&lt;=CV$6,$E285&gt;=CV$5),60,0)))</f>
        <v/>
      </c>
      <c r="CW285" s="80" t="str">
        <f>IF(OR($A285="",NOT(ISNUMBER($G285))),"",IF(AND($F285&lt;=CW$6,$G285&gt;=CW$5),IF(CW$5&gt;$N285,5,$K285)*10+IF(AND($F285&gt;=CW$5,$F285&lt;=CW$6),IF(AND($G285&gt;=CW$5,$G285&lt;=CW$6),5,IF($L285=1,2,1)),IF(AND($G285&gt;=CW$5,$G285&lt;=CW$6),IF($M285&gt;0,4,3),0)),IF(AND($D285&lt;=CW$6,$E285&gt;=CW$5),60,0)))</f>
        <v/>
      </c>
      <c r="CX285" s="80" t="str">
        <f>IF(OR($A285="",NOT(ISNUMBER($G285))),"",IF(AND($F285&lt;=CX$6,$G285&gt;=CX$5),IF(CX$5&gt;$N285,5,$K285)*10+IF(AND($F285&gt;=CX$5,$F285&lt;=CX$6),IF(AND($G285&gt;=CX$5,$G285&lt;=CX$6),5,IF($L285=1,2,1)),IF(AND($G285&gt;=CX$5,$G285&lt;=CX$6),IF($M285&gt;0,4,3),0)),IF(AND($D285&lt;=CX$6,$E285&gt;=CX$5),60,0)))</f>
        <v/>
      </c>
      <c r="CY285" s="80" t="str">
        <f>IF(OR($A285="",NOT(ISNUMBER($G285))),"",IF(AND($F285&lt;=CY$6,$G285&gt;=CY$5),IF(CY$5&gt;$N285,5,$K285)*10+IF(AND($F285&gt;=CY$5,$F285&lt;=CY$6),IF(AND($G285&gt;=CY$5,$G285&lt;=CY$6),5,IF($L285=1,2,1)),IF(AND($G285&gt;=CY$5,$G285&lt;=CY$6),IF($M285&gt;0,4,3),0)),IF(AND($D285&lt;=CY$6,$E285&gt;=CY$5),60,0)))</f>
        <v/>
      </c>
      <c r="CZ285" s="80" t="str">
        <f>IF(OR($A285="",NOT(ISNUMBER($G285))),"",IF(AND($F285&lt;=CZ$6,$G285&gt;=CZ$5),IF(CZ$5&gt;$N285,5,$K285)*10+IF(AND($F285&gt;=CZ$5,$F285&lt;=CZ$6),IF(AND($G285&gt;=CZ$5,$G285&lt;=CZ$6),5,IF($L285=1,2,1)),IF(AND($G285&gt;=CZ$5,$G285&lt;=CZ$6),IF($M285&gt;0,4,3),0)),IF(AND($D285&lt;=CZ$6,$E285&gt;=CZ$5),60,0)))</f>
        <v/>
      </c>
      <c r="DA285" s="80" t="str">
        <f>IF(OR($A285="",NOT(ISNUMBER($G285))),"",IF(AND($F285&lt;=DA$6,$G285&gt;=DA$5),IF(DA$5&gt;$N285,5,$K285)*10+IF(AND($F285&gt;=DA$5,$F285&lt;=DA$6),IF(AND($G285&gt;=DA$5,$G285&lt;=DA$6),5,IF($L285=1,2,1)),IF(AND($G285&gt;=DA$5,$G285&lt;=DA$6),IF($M285&gt;0,4,3),0)),IF(AND($D285&lt;=DA$6,$E285&gt;=DA$5),60,0)))</f>
        <v/>
      </c>
      <c r="DB285" s="80" t="str">
        <f>IF(OR($A285="",NOT(ISNUMBER($G285))),"",IF(AND($F285&lt;=DB$6,$G285&gt;=DB$5),IF(DB$5&gt;$N285,5,$K285)*10+IF(AND($F285&gt;=DB$5,$F285&lt;=DB$6),IF(AND($G285&gt;=DB$5,$G285&lt;=DB$6),5,IF($L285=1,2,1)),IF(AND($G285&gt;=DB$5,$G285&lt;=DB$6),IF($M285&gt;0,4,3),0)),IF(AND($D285&lt;=DB$6,$E285&gt;=DB$5),60,0)))</f>
        <v/>
      </c>
      <c r="DC285" s="80" t="str">
        <f>IF(OR($A285="",NOT(ISNUMBER($G285))),"",IF(AND($F285&lt;=DC$6,$G285&gt;=DC$5),IF(DC$5&gt;$N285,5,$K285)*10+IF(AND($F285&gt;=DC$5,$F285&lt;=DC$6),IF(AND($G285&gt;=DC$5,$G285&lt;=DC$6),5,IF($L285=1,2,1)),IF(AND($G285&gt;=DC$5,$G285&lt;=DC$6),IF($M285&gt;0,4,3),0)),IF(AND($D285&lt;=DC$6,$E285&gt;=DC$5),60,0)))</f>
        <v/>
      </c>
      <c r="DD285" s="80" t="str">
        <f>IF(OR($A285="",NOT(ISNUMBER($G285))),"",IF(AND($F285&lt;=DD$6,$G285&gt;=DD$5),IF(DD$5&gt;$N285,5,$K285)*10+IF(AND($F285&gt;=DD$5,$F285&lt;=DD$6),IF(AND($G285&gt;=DD$5,$G285&lt;=DD$6),5,IF($L285=1,2,1)),IF(AND($G285&gt;=DD$5,$G285&lt;=DD$6),IF($M285&gt;0,4,3),0)),IF(AND($D285&lt;=DD$6,$E285&gt;=DD$5),60,0)))</f>
        <v/>
      </c>
      <c r="DE285" s="80" t="str">
        <f>IF(OR($A285="",NOT(ISNUMBER($G285))),"",IF(AND($F285&lt;=DE$6,$G285&gt;=DE$5),IF(DE$5&gt;$N285,5,$K285)*10+IF(AND($F285&gt;=DE$5,$F285&lt;=DE$6),IF(AND($G285&gt;=DE$5,$G285&lt;=DE$6),5,IF($L285=1,2,1)),IF(AND($G285&gt;=DE$5,$G285&lt;=DE$6),IF($M285&gt;0,4,3),0)),IF(AND($D285&lt;=DE$6,$E285&gt;=DE$5),60,0)))</f>
        <v/>
      </c>
      <c r="DF285" s="80" t="str">
        <f>IF(OR($A285="",NOT(ISNUMBER($G285))),"",IF(AND($F285&lt;=DF$6,$G285&gt;=DF$5),IF(DF$5&gt;$N285,5,$K285)*10+IF(AND($F285&gt;=DF$5,$F285&lt;=DF$6),IF(AND($G285&gt;=DF$5,$G285&lt;=DF$6),5,IF($L285=1,2,1)),IF(AND($G285&gt;=DF$5,$G285&lt;=DF$6),IF($M285&gt;0,4,3),0)),IF(AND($D285&lt;=DF$6,$E285&gt;=DF$5),60,0)))</f>
        <v/>
      </c>
      <c r="DG285" s="80" t="str">
        <f>IF(OR($A285="",NOT(ISNUMBER($G285))),"",IF(AND($F285&lt;=DG$6,$G285&gt;=DG$5),IF(DG$5&gt;$N285,5,$K285)*10+IF(AND($F285&gt;=DG$5,$F285&lt;=DG$6),IF(AND($G285&gt;=DG$5,$G285&lt;=DG$6),5,IF($L285=1,2,1)),IF(AND($G285&gt;=DG$5,$G285&lt;=DG$6),IF($M285&gt;0,4,3),0)),IF(AND($D285&lt;=DG$6,$E285&gt;=DG$5),60,0)))</f>
        <v/>
      </c>
      <c r="DH285" s="80" t="str">
        <f>IF(OR($A285="",NOT(ISNUMBER($G285))),"",IF(AND($F285&lt;=DH$6,$G285&gt;=DH$5),IF(DH$5&gt;$N285,5,$K285)*10+IF(AND($F285&gt;=DH$5,$F285&lt;=DH$6),IF(AND($G285&gt;=DH$5,$G285&lt;=DH$6),5,IF($L285=1,2,1)),IF(AND($G285&gt;=DH$5,$G285&lt;=DH$6),IF($M285&gt;0,4,3),0)),IF(AND($D285&lt;=DH$6,$E285&gt;=DH$5),60,0)))</f>
        <v/>
      </c>
      <c r="DI285" s="80" t="str">
        <f>IF(OR($A285="",NOT(ISNUMBER($G285))),"",IF(AND($F285&lt;=DI$6,$G285&gt;=DI$5),IF(DI$5&gt;$N285,5,$K285)*10+IF(AND($F285&gt;=DI$5,$F285&lt;=DI$6),IF(AND($G285&gt;=DI$5,$G285&lt;=DI$6),5,IF($L285=1,2,1)),IF(AND($G285&gt;=DI$5,$G285&lt;=DI$6),IF($M285&gt;0,4,3),0)),IF(AND($D285&lt;=DI$6,$E285&gt;=DI$5),60,0)))</f>
        <v/>
      </c>
      <c r="DJ285" s="80" t="str">
        <f>IF(OR($A285="",NOT(ISNUMBER($G285))),"",IF(AND($F285&lt;=DJ$6,$G285&gt;=DJ$5),IF(DJ$5&gt;$N285,5,$K285)*10+IF(AND($F285&gt;=DJ$5,$F285&lt;=DJ$6),IF(AND($G285&gt;=DJ$5,$G285&lt;=DJ$6),5,IF($L285=1,2,1)),IF(AND($G285&gt;=DJ$5,$G285&lt;=DJ$6),IF($M285&gt;0,4,3),0)),IF(AND($D285&lt;=DJ$6,$E285&gt;=DJ$5),60,0)))</f>
        <v/>
      </c>
      <c r="DK285" s="80" t="str">
        <f>IF(OR($A285="",NOT(ISNUMBER($G285))),"",IF(AND($F285&lt;=DK$6,$G285&gt;=DK$5),IF(DK$5&gt;$N285,5,$K285)*10+IF(AND($F285&gt;=DK$5,$F285&lt;=DK$6),IF(AND($G285&gt;=DK$5,$G285&lt;=DK$6),5,IF($L285=1,2,1)),IF(AND($G285&gt;=DK$5,$G285&lt;=DK$6),IF($M285&gt;0,4,3),0)),IF(AND($D285&lt;=DK$6,$E285&gt;=DK$5),60,0)))</f>
        <v/>
      </c>
      <c r="DL285" s="80" t="str">
        <f>IF(OR($A285="",NOT(ISNUMBER($G285))),"",IF(AND($F285&lt;=DL$6,$G285&gt;=DL$5),IF(DL$5&gt;$N285,5,$K285)*10+IF(AND($F285&gt;=DL$5,$F285&lt;=DL$6),IF(AND($G285&gt;=DL$5,$G285&lt;=DL$6),5,IF($L285=1,2,1)),IF(AND($G285&gt;=DL$5,$G285&lt;=DL$6),IF($M285&gt;0,4,3),0)),IF(AND($D285&lt;=DL$6,$E285&gt;=DL$5),60,0)))</f>
        <v/>
      </c>
      <c r="DM285" s="80" t="str">
        <f>IF(OR($A285="",NOT(ISNUMBER($G285))),"",IF(AND($F285&lt;=DM$6,$G285&gt;=DM$5),IF(DM$5&gt;$N285,5,$K285)*10+IF(AND($F285&gt;=DM$5,$F285&lt;=DM$6),IF(AND($G285&gt;=DM$5,$G285&lt;=DM$6),5,IF($L285=1,2,1)),IF(AND($G285&gt;=DM$5,$G285&lt;=DM$6),IF($M285&gt;0,4,3),0)),IF(AND($D285&lt;=DM$6,$E285&gt;=DM$5),60,0)))</f>
        <v/>
      </c>
      <c r="DN285" s="80" t="str">
        <f>IF(OR($A285="",NOT(ISNUMBER($G285))),"",IF(AND($F285&lt;=DN$6,$G285&gt;=DN$5),IF(DN$5&gt;$N285,5,$K285)*10+IF(AND($F285&gt;=DN$5,$F285&lt;=DN$6),IF(AND($G285&gt;=DN$5,$G285&lt;=DN$6),5,IF($L285=1,2,1)),IF(AND($G285&gt;=DN$5,$G285&lt;=DN$6),IF($M285&gt;0,4,3),0)),IF(AND($D285&lt;=DN$6,$E285&gt;=DN$5),60,0)))</f>
        <v/>
      </c>
      <c r="DO285" s="80" t="str">
        <f>IF(OR($A285="",NOT(ISNUMBER($G285))),"",IF(AND($F285&lt;=DO$6,$G285&gt;=DO$5),IF(DO$5&gt;$N285,5,$K285)*10+IF(AND($F285&gt;=DO$5,$F285&lt;=DO$6),IF(AND($G285&gt;=DO$5,$G285&lt;=DO$6),5,IF($L285=1,2,1)),IF(AND($G285&gt;=DO$5,$G285&lt;=DO$6),IF($M285&gt;0,4,3),0)),IF(AND($D285&lt;=DO$6,$E285&gt;=DO$5),60,0)))</f>
        <v/>
      </c>
      <c r="DP285" s="80" t="str">
        <f>IF(OR($A285="",NOT(ISNUMBER($G285))),"",IF(AND($F285&lt;=DP$6,$G285&gt;=DP$5),IF(DP$5&gt;$N285,5,$K285)*10+IF(AND($F285&gt;=DP$5,$F285&lt;=DP$6),IF(AND($G285&gt;=DP$5,$G285&lt;=DP$6),5,IF($L285=1,2,1)),IF(AND($G285&gt;=DP$5,$G285&lt;=DP$6),IF($M285&gt;0,4,3),0)),IF(AND($D285&lt;=DP$6,$E285&gt;=DP$5),60,0)))</f>
        <v/>
      </c>
      <c r="DQ285" s="80" t="str">
        <f>IF(OR($A285="",NOT(ISNUMBER($G285))),"",IF(AND($F285&lt;=DQ$6,$G285&gt;=DQ$5),IF(DQ$5&gt;$N285,5,$K285)*10+IF(AND($F285&gt;=DQ$5,$F285&lt;=DQ$6),IF(AND($G285&gt;=DQ$5,$G285&lt;=DQ$6),5,IF($L285=1,2,1)),IF(AND($G285&gt;=DQ$5,$G285&lt;=DQ$6),IF($M285&gt;0,4,3),0)),IF(AND($D285&lt;=DQ$6,$E285&gt;=DQ$5),60,0)))</f>
        <v/>
      </c>
      <c r="DR285" s="80" t="str">
        <f>IF(OR($A285="",NOT(ISNUMBER($G285))),"",IF(AND($F285&lt;=DR$6,$G285&gt;=DR$5),IF(DR$5&gt;$N285,5,$K285)*10+IF(AND($F285&gt;=DR$5,$F285&lt;=DR$6),IF(AND($G285&gt;=DR$5,$G285&lt;=DR$6),5,IF($L285=1,2,1)),IF(AND($G285&gt;=DR$5,$G285&lt;=DR$6),IF($M285&gt;0,4,3),0)),IF(AND($D285&lt;=DR$6,$E285&gt;=DR$5),60,0)))</f>
        <v/>
      </c>
      <c r="DS285" s="80" t="str">
        <f>IF(OR($A285="",NOT(ISNUMBER($G285))),"",IF(AND($F285&lt;=DS$6,$G285&gt;=DS$5),IF(DS$5&gt;$N285,5,$K285)*10+IF(AND($F285&gt;=DS$5,$F285&lt;=DS$6),IF(AND($G285&gt;=DS$5,$G285&lt;=DS$6),5,IF($L285=1,2,1)),IF(AND($G285&gt;=DS$5,$G285&lt;=DS$6),IF($M285&gt;0,4,3),0)),IF(AND($D285&lt;=DS$6,$E285&gt;=DS$5),60,0)))</f>
        <v/>
      </c>
      <c r="DT285" s="80" t="str">
        <f>IF(OR($A285="",NOT(ISNUMBER($G285))),"",IF(AND($F285&lt;=DT$6,$G285&gt;=DT$5),IF(DT$5&gt;$N285,5,$K285)*10+IF(AND($F285&gt;=DT$5,$F285&lt;=DT$6),IF(AND($G285&gt;=DT$5,$G285&lt;=DT$6),5,IF($L285=1,2,1)),IF(AND($G285&gt;=DT$5,$G285&lt;=DT$6),IF($M285&gt;0,4,3),0)),IF(AND($D285&lt;=DT$6,$E285&gt;=DT$5),60,0)))</f>
        <v/>
      </c>
      <c r="DU285" s="80" t="str">
        <f>IF(OR($A285="",NOT(ISNUMBER($G285))),"",IF(AND($F285&lt;=DU$6,$G285&gt;=DU$5),IF(DU$5&gt;$N285,5,$K285)*10+IF(AND($F285&gt;=DU$5,$F285&lt;=DU$6),IF(AND($G285&gt;=DU$5,$G285&lt;=DU$6),5,IF($L285=1,2,1)),IF(AND($G285&gt;=DU$5,$G285&lt;=DU$6),IF($M285&gt;0,4,3),0)),IF(AND($D285&lt;=DU$6,$E285&gt;=DU$5),60,0)))</f>
        <v/>
      </c>
      <c r="DV285" s="80" t="str">
        <f>IF(OR($A285="",NOT(ISNUMBER($G285))),"",IF(AND($F285&lt;=DV$6,$G285&gt;=DV$5),IF(DV$5&gt;$N285,5,$K285)*10+IF(AND($F285&gt;=DV$5,$F285&lt;=DV$6),IF(AND($G285&gt;=DV$5,$G285&lt;=DV$6),5,IF($L285=1,2,1)),IF(AND($G285&gt;=DV$5,$G285&lt;=DV$6),IF($M285&gt;0,4,3),0)),IF(AND($D285&lt;=DV$6,$E285&gt;=DV$5),60,0)))</f>
        <v/>
      </c>
      <c r="DW285" s="80" t="str">
        <f>IF(OR($A285="",NOT(ISNUMBER($G285))),"",IF(AND($F285&lt;=DW$6,$G285&gt;=DW$5),IF(DW$5&gt;$N285,5,$K285)*10+IF(AND($F285&gt;=DW$5,$F285&lt;=DW$6),IF(AND($G285&gt;=DW$5,$G285&lt;=DW$6),5,IF($L285=1,2,1)),IF(AND($G285&gt;=DW$5,$G285&lt;=DW$6),IF($M285&gt;0,4,3),0)),IF(AND($D285&lt;=DW$6,$E285&gt;=DW$5),60,0)))</f>
        <v/>
      </c>
      <c r="DX285" s="80" t="str">
        <f>IF(OR($A285="",NOT(ISNUMBER($G285))),"",IF(AND($F285&lt;=DX$6,$G285&gt;=DX$5),IF(DX$5&gt;$N285,5,$K285)*10+IF(AND($F285&gt;=DX$5,$F285&lt;=DX$6),IF(AND($G285&gt;=DX$5,$G285&lt;=DX$6),5,IF($L285=1,2,1)),IF(AND($G285&gt;=DX$5,$G285&lt;=DX$6),IF($M285&gt;0,4,3),0)),IF(AND($D285&lt;=DX$6,$E285&gt;=DX$5),60,0)))</f>
        <v/>
      </c>
      <c r="DY285" s="80" t="str">
        <f>IF(OR($A285="",NOT(ISNUMBER($G285))),"",IF(AND($F285&lt;=DY$6,$G285&gt;=DY$5),IF(DY$5&gt;$N285,5,$K285)*10+IF(AND($F285&gt;=DY$5,$F285&lt;=DY$6),IF(AND($G285&gt;=DY$5,$G285&lt;=DY$6),5,IF($L285=1,2,1)),IF(AND($G285&gt;=DY$5,$G285&lt;=DY$6),IF($M285&gt;0,4,3),0)),IF(AND($D285&lt;=DY$6,$E285&gt;=DY$5),60,0)))</f>
        <v/>
      </c>
      <c r="DZ285" s="80" t="str">
        <f>IF(OR($A285="",NOT(ISNUMBER($G285))),"",IF(AND($F285&lt;=DZ$6,$G285&gt;=DZ$5),IF(DZ$5&gt;$N285,5,$K285)*10+IF(AND($F285&gt;=DZ$5,$F285&lt;=DZ$6),IF(AND($G285&gt;=DZ$5,$G285&lt;=DZ$6),5,IF($L285=1,2,1)),IF(AND($G285&gt;=DZ$5,$G285&lt;=DZ$6),IF($M285&gt;0,4,3),0)),IF(AND($D285&lt;=DZ$6,$E285&gt;=DZ$5),60,0)))</f>
        <v/>
      </c>
      <c r="EA285" s="80" t="str">
        <f>IF(OR($A285="",NOT(ISNUMBER($G285))),"",IF(AND($F285&lt;=EA$6,$G285&gt;=EA$5),IF(EA$5&gt;$N285,5,$K285)*10+IF(AND($F285&gt;=EA$5,$F285&lt;=EA$6),IF(AND($G285&gt;=EA$5,$G285&lt;=EA$6),5,IF($L285=1,2,1)),IF(AND($G285&gt;=EA$5,$G285&lt;=EA$6),IF($M285&gt;0,4,3),0)),IF(AND($D285&lt;=EA$6,$E285&gt;=EA$5),60,0)))</f>
        <v/>
      </c>
      <c r="EB285" s="80" t="str">
        <f>IF(OR($A285="",NOT(ISNUMBER($G285))),"",IF(AND($F285&lt;=EB$6,$G285&gt;=EB$5),IF(EB$5&gt;$N285,5,$K285)*10+IF(AND($F285&gt;=EB$5,$F285&lt;=EB$6),IF(AND($G285&gt;=EB$5,$G285&lt;=EB$6),5,IF($L285=1,2,1)),IF(AND($G285&gt;=EB$5,$G285&lt;=EB$6),IF($M285&gt;0,4,3),0)),IF(AND($D285&lt;=EB$6,$E285&gt;=EB$5),60,0)))</f>
        <v/>
      </c>
      <c r="EC285" s="80" t="str">
        <f>IF(OR($A285="",NOT(ISNUMBER($G285))),"",IF(AND($F285&lt;=EC$6,$G285&gt;=EC$5),IF(EC$5&gt;$N285,5,$K285)*10+IF(AND($F285&gt;=EC$5,$F285&lt;=EC$6),IF(AND($G285&gt;=EC$5,$G285&lt;=EC$6),5,IF($L285=1,2,1)),IF(AND($G285&gt;=EC$5,$G285&lt;=EC$6),IF($M285&gt;0,4,3),0)),IF(AND($D285&lt;=EC$6,$E285&gt;=EC$5),60,0)))</f>
        <v/>
      </c>
      <c r="ED285" s="80" t="str">
        <f>IF(OR($A285="",NOT(ISNUMBER($G285))),"",IF(AND($F285&lt;=ED$6,$G285&gt;=ED$5),IF(ED$5&gt;$N285,5,$K285)*10+IF(AND($F285&gt;=ED$5,$F285&lt;=ED$6),IF(AND($G285&gt;=ED$5,$G285&lt;=ED$6),5,IF($L285=1,2,1)),IF(AND($G285&gt;=ED$5,$G285&lt;=ED$6),IF($M285&gt;0,4,3),0)),IF(AND($D285&lt;=ED$6,$E285&gt;=ED$5),60,0)))</f>
        <v/>
      </c>
    </row>
    <row r="286" ht="18" customHeight="1">
      <c r="A286" s="52" t="str">
        <f>IF(Tasks!$B286="","",Tasks!$A286)</f>
        <v/>
      </c>
      <c r="B286" s="78" t="str">
        <f>IF(Tasks!$B286="","",Tasks!$B286)</f>
        <v/>
      </c>
      <c r="C286" s="25" t="str">
        <f>IF($B286="","",IF(AND(Tasks!$D286="",Tasks!$G286=""),"-",IF(Tasks!$D286="","",Tasks!$D286&amp;IF(OR(Tasks!$E286="",Tasks!$E286="FS"),IF(N(Tasks!$F286)=0,"","FS"),Tasks!$E286)&amp;IF(N(Tasks!$F286)=0,"",IF(Tasks!$F286&gt;0,"+","")&amp;Tasks!$F286))&amp;IF(AND(Tasks!$D286&lt;&gt;"",Tasks!$G286&lt;&gt;""),", ","")&amp;IF(Tasks!$G286="","",Tasks!$G286&amp;IF(OR(Tasks!$H286="",Tasks!$H286="FS"),IF(N(Tasks!$I286)=0,"","FS"),Tasks!$H286)&amp;IF(N(Tasks!$I286)=0,"",IF(Tasks!$I286&gt;0,"+","")&amp;Tasks!$I286))))</f>
        <v/>
      </c>
      <c r="D286" s="51" t="str">
        <f>IF(OR($B286="",Tasks!$Q286=""),"",Tasks!$Q286)</f>
        <v/>
      </c>
      <c r="E286" s="51" t="str">
        <f>IF(OR($B286="",Tasks!$R286=""),"",Tasks!$R286)</f>
        <v/>
      </c>
      <c r="F286" s="51" t="str">
        <f>IF(OR($B286="",Tasks!$S286=""),"",Tasks!$S286)</f>
        <v/>
      </c>
      <c r="G286" s="51" t="str">
        <f>IF(OR($B286="",Tasks!$T286=""),"",Tasks!$T286)</f>
        <v/>
      </c>
      <c r="H286" s="52" t="str">
        <f>IF($B286="","",Tasks!$AE286)</f>
        <v/>
      </c>
      <c r="I286" s="79" t="str">
        <f>IF($B286="","",Tasks!$AF286)</f>
        <v/>
      </c>
      <c r="J286" s="53" t="str">
        <f>IF(OR($B286="",Tasks!$V286=""),"",Tasks!$V286)</f>
        <v/>
      </c>
      <c r="K286" s="52" t="str">
        <f>IF($B286="","",Tasks!$AA286)</f>
        <v/>
      </c>
      <c r="L286" s="52" t="str">
        <f>IF($B286="","",Tasks!$AB286)</f>
        <v/>
      </c>
      <c r="M286" s="52" t="str">
        <f>IF($B286="","",Tasks!$Z286)</f>
        <v/>
      </c>
      <c r="N286" s="52" t="str">
        <f>IF(OR($B286="",Tasks!$AG286=""),"",Tasks!$AG286)</f>
        <v/>
      </c>
      <c r="O286" s="80" t="str">
        <f>IF(OR($A286="",NOT(ISNUMBER($G286))),"",IF(AND($F286&lt;=O$6,$G286&gt;=O$5),IF(O$5&gt;$N286,5,$K286)*10+IF(AND($F286&gt;=O$5,$F286&lt;=O$6),IF(AND($G286&gt;=O$5,$G286&lt;=O$6),5,IF($L286=1,2,1)),IF(AND($G286&gt;=O$5,$G286&lt;=O$6),IF($M286&gt;0,4,3),0)),IF(AND($D286&lt;=O$6,$E286&gt;=O$5),60,0)))</f>
        <v/>
      </c>
      <c r="P286" s="80" t="str">
        <f>IF(OR($A286="",NOT(ISNUMBER($G286))),"",IF(AND($F286&lt;=P$6,$G286&gt;=P$5),IF(P$5&gt;$N286,5,$K286)*10+IF(AND($F286&gt;=P$5,$F286&lt;=P$6),IF(AND($G286&gt;=P$5,$G286&lt;=P$6),5,IF($L286=1,2,1)),IF(AND($G286&gt;=P$5,$G286&lt;=P$6),IF($M286&gt;0,4,3),0)),IF(AND($D286&lt;=P$6,$E286&gt;=P$5),60,0)))</f>
        <v/>
      </c>
      <c r="Q286" s="80" t="str">
        <f>IF(OR($A286="",NOT(ISNUMBER($G286))),"",IF(AND($F286&lt;=Q$6,$G286&gt;=Q$5),IF(Q$5&gt;$N286,5,$K286)*10+IF(AND($F286&gt;=Q$5,$F286&lt;=Q$6),IF(AND($G286&gt;=Q$5,$G286&lt;=Q$6),5,IF($L286=1,2,1)),IF(AND($G286&gt;=Q$5,$G286&lt;=Q$6),IF($M286&gt;0,4,3),0)),IF(AND($D286&lt;=Q$6,$E286&gt;=Q$5),60,0)))</f>
        <v/>
      </c>
      <c r="R286" s="80" t="str">
        <f>IF(OR($A286="",NOT(ISNUMBER($G286))),"",IF(AND($F286&lt;=R$6,$G286&gt;=R$5),IF(R$5&gt;$N286,5,$K286)*10+IF(AND($F286&gt;=R$5,$F286&lt;=R$6),IF(AND($G286&gt;=R$5,$G286&lt;=R$6),5,IF($L286=1,2,1)),IF(AND($G286&gt;=R$5,$G286&lt;=R$6),IF($M286&gt;0,4,3),0)),IF(AND($D286&lt;=R$6,$E286&gt;=R$5),60,0)))</f>
        <v/>
      </c>
      <c r="S286" s="80" t="str">
        <f>IF(OR($A286="",NOT(ISNUMBER($G286))),"",IF(AND($F286&lt;=S$6,$G286&gt;=S$5),IF(S$5&gt;$N286,5,$K286)*10+IF(AND($F286&gt;=S$5,$F286&lt;=S$6),IF(AND($G286&gt;=S$5,$G286&lt;=S$6),5,IF($L286=1,2,1)),IF(AND($G286&gt;=S$5,$G286&lt;=S$6),IF($M286&gt;0,4,3),0)),IF(AND($D286&lt;=S$6,$E286&gt;=S$5),60,0)))</f>
        <v/>
      </c>
      <c r="T286" s="80" t="str">
        <f>IF(OR($A286="",NOT(ISNUMBER($G286))),"",IF(AND($F286&lt;=T$6,$G286&gt;=T$5),IF(T$5&gt;$N286,5,$K286)*10+IF(AND($F286&gt;=T$5,$F286&lt;=T$6),IF(AND($G286&gt;=T$5,$G286&lt;=T$6),5,IF($L286=1,2,1)),IF(AND($G286&gt;=T$5,$G286&lt;=T$6),IF($M286&gt;0,4,3),0)),IF(AND($D286&lt;=T$6,$E286&gt;=T$5),60,0)))</f>
        <v/>
      </c>
      <c r="U286" s="80" t="str">
        <f>IF(OR($A286="",NOT(ISNUMBER($G286))),"",IF(AND($F286&lt;=U$6,$G286&gt;=U$5),IF(U$5&gt;$N286,5,$K286)*10+IF(AND($F286&gt;=U$5,$F286&lt;=U$6),IF(AND($G286&gt;=U$5,$G286&lt;=U$6),5,IF($L286=1,2,1)),IF(AND($G286&gt;=U$5,$G286&lt;=U$6),IF($M286&gt;0,4,3),0)),IF(AND($D286&lt;=U$6,$E286&gt;=U$5),60,0)))</f>
        <v/>
      </c>
      <c r="V286" s="80" t="str">
        <f>IF(OR($A286="",NOT(ISNUMBER($G286))),"",IF(AND($F286&lt;=V$6,$G286&gt;=V$5),IF(V$5&gt;$N286,5,$K286)*10+IF(AND($F286&gt;=V$5,$F286&lt;=V$6),IF(AND($G286&gt;=V$5,$G286&lt;=V$6),5,IF($L286=1,2,1)),IF(AND($G286&gt;=V$5,$G286&lt;=V$6),IF($M286&gt;0,4,3),0)),IF(AND($D286&lt;=V$6,$E286&gt;=V$5),60,0)))</f>
        <v/>
      </c>
      <c r="W286" s="80" t="str">
        <f>IF(OR($A286="",NOT(ISNUMBER($G286))),"",IF(AND($F286&lt;=W$6,$G286&gt;=W$5),IF(W$5&gt;$N286,5,$K286)*10+IF(AND($F286&gt;=W$5,$F286&lt;=W$6),IF(AND($G286&gt;=W$5,$G286&lt;=W$6),5,IF($L286=1,2,1)),IF(AND($G286&gt;=W$5,$G286&lt;=W$6),IF($M286&gt;0,4,3),0)),IF(AND($D286&lt;=W$6,$E286&gt;=W$5),60,0)))</f>
        <v/>
      </c>
      <c r="X286" s="80" t="str">
        <f>IF(OR($A286="",NOT(ISNUMBER($G286))),"",IF(AND($F286&lt;=X$6,$G286&gt;=X$5),IF(X$5&gt;$N286,5,$K286)*10+IF(AND($F286&gt;=X$5,$F286&lt;=X$6),IF(AND($G286&gt;=X$5,$G286&lt;=X$6),5,IF($L286=1,2,1)),IF(AND($G286&gt;=X$5,$G286&lt;=X$6),IF($M286&gt;0,4,3),0)),IF(AND($D286&lt;=X$6,$E286&gt;=X$5),60,0)))</f>
        <v/>
      </c>
      <c r="Y286" s="80" t="str">
        <f>IF(OR($A286="",NOT(ISNUMBER($G286))),"",IF(AND($F286&lt;=Y$6,$G286&gt;=Y$5),IF(Y$5&gt;$N286,5,$K286)*10+IF(AND($F286&gt;=Y$5,$F286&lt;=Y$6),IF(AND($G286&gt;=Y$5,$G286&lt;=Y$6),5,IF($L286=1,2,1)),IF(AND($G286&gt;=Y$5,$G286&lt;=Y$6),IF($M286&gt;0,4,3),0)),IF(AND($D286&lt;=Y$6,$E286&gt;=Y$5),60,0)))</f>
        <v/>
      </c>
      <c r="Z286" s="80" t="str">
        <f>IF(OR($A286="",NOT(ISNUMBER($G286))),"",IF(AND($F286&lt;=Z$6,$G286&gt;=Z$5),IF(Z$5&gt;$N286,5,$K286)*10+IF(AND($F286&gt;=Z$5,$F286&lt;=Z$6),IF(AND($G286&gt;=Z$5,$G286&lt;=Z$6),5,IF($L286=1,2,1)),IF(AND($G286&gt;=Z$5,$G286&lt;=Z$6),IF($M286&gt;0,4,3),0)),IF(AND($D286&lt;=Z$6,$E286&gt;=Z$5),60,0)))</f>
        <v/>
      </c>
      <c r="AA286" s="80" t="str">
        <f>IF(OR($A286="",NOT(ISNUMBER($G286))),"",IF(AND($F286&lt;=AA$6,$G286&gt;=AA$5),IF(AA$5&gt;$N286,5,$K286)*10+IF(AND($F286&gt;=AA$5,$F286&lt;=AA$6),IF(AND($G286&gt;=AA$5,$G286&lt;=AA$6),5,IF($L286=1,2,1)),IF(AND($G286&gt;=AA$5,$G286&lt;=AA$6),IF($M286&gt;0,4,3),0)),IF(AND($D286&lt;=AA$6,$E286&gt;=AA$5),60,0)))</f>
        <v/>
      </c>
      <c r="AB286" s="80" t="str">
        <f>IF(OR($A286="",NOT(ISNUMBER($G286))),"",IF(AND($F286&lt;=AB$6,$G286&gt;=AB$5),IF(AB$5&gt;$N286,5,$K286)*10+IF(AND($F286&gt;=AB$5,$F286&lt;=AB$6),IF(AND($G286&gt;=AB$5,$G286&lt;=AB$6),5,IF($L286=1,2,1)),IF(AND($G286&gt;=AB$5,$G286&lt;=AB$6),IF($M286&gt;0,4,3),0)),IF(AND($D286&lt;=AB$6,$E286&gt;=AB$5),60,0)))</f>
        <v/>
      </c>
      <c r="AC286" s="80" t="str">
        <f>IF(OR($A286="",NOT(ISNUMBER($G286))),"",IF(AND($F286&lt;=AC$6,$G286&gt;=AC$5),IF(AC$5&gt;$N286,5,$K286)*10+IF(AND($F286&gt;=AC$5,$F286&lt;=AC$6),IF(AND($G286&gt;=AC$5,$G286&lt;=AC$6),5,IF($L286=1,2,1)),IF(AND($G286&gt;=AC$5,$G286&lt;=AC$6),IF($M286&gt;0,4,3),0)),IF(AND($D286&lt;=AC$6,$E286&gt;=AC$5),60,0)))</f>
        <v/>
      </c>
      <c r="AD286" s="80" t="str">
        <f>IF(OR($A286="",NOT(ISNUMBER($G286))),"",IF(AND($F286&lt;=AD$6,$G286&gt;=AD$5),IF(AD$5&gt;$N286,5,$K286)*10+IF(AND($F286&gt;=AD$5,$F286&lt;=AD$6),IF(AND($G286&gt;=AD$5,$G286&lt;=AD$6),5,IF($L286=1,2,1)),IF(AND($G286&gt;=AD$5,$G286&lt;=AD$6),IF($M286&gt;0,4,3),0)),IF(AND($D286&lt;=AD$6,$E286&gt;=AD$5),60,0)))</f>
        <v/>
      </c>
      <c r="AE286" s="80" t="str">
        <f>IF(OR($A286="",NOT(ISNUMBER($G286))),"",IF(AND($F286&lt;=AE$6,$G286&gt;=AE$5),IF(AE$5&gt;$N286,5,$K286)*10+IF(AND($F286&gt;=AE$5,$F286&lt;=AE$6),IF(AND($G286&gt;=AE$5,$G286&lt;=AE$6),5,IF($L286=1,2,1)),IF(AND($G286&gt;=AE$5,$G286&lt;=AE$6),IF($M286&gt;0,4,3),0)),IF(AND($D286&lt;=AE$6,$E286&gt;=AE$5),60,0)))</f>
        <v/>
      </c>
      <c r="AF286" s="80" t="str">
        <f>IF(OR($A286="",NOT(ISNUMBER($G286))),"",IF(AND($F286&lt;=AF$6,$G286&gt;=AF$5),IF(AF$5&gt;$N286,5,$K286)*10+IF(AND($F286&gt;=AF$5,$F286&lt;=AF$6),IF(AND($G286&gt;=AF$5,$G286&lt;=AF$6),5,IF($L286=1,2,1)),IF(AND($G286&gt;=AF$5,$G286&lt;=AF$6),IF($M286&gt;0,4,3),0)),IF(AND($D286&lt;=AF$6,$E286&gt;=AF$5),60,0)))</f>
        <v/>
      </c>
      <c r="AG286" s="80" t="str">
        <f>IF(OR($A286="",NOT(ISNUMBER($G286))),"",IF(AND($F286&lt;=AG$6,$G286&gt;=AG$5),IF(AG$5&gt;$N286,5,$K286)*10+IF(AND($F286&gt;=AG$5,$F286&lt;=AG$6),IF(AND($G286&gt;=AG$5,$G286&lt;=AG$6),5,IF($L286=1,2,1)),IF(AND($G286&gt;=AG$5,$G286&lt;=AG$6),IF($M286&gt;0,4,3),0)),IF(AND($D286&lt;=AG$6,$E286&gt;=AG$5),60,0)))</f>
        <v/>
      </c>
      <c r="AH286" s="80" t="str">
        <f>IF(OR($A286="",NOT(ISNUMBER($G286))),"",IF(AND($F286&lt;=AH$6,$G286&gt;=AH$5),IF(AH$5&gt;$N286,5,$K286)*10+IF(AND($F286&gt;=AH$5,$F286&lt;=AH$6),IF(AND($G286&gt;=AH$5,$G286&lt;=AH$6),5,IF($L286=1,2,1)),IF(AND($G286&gt;=AH$5,$G286&lt;=AH$6),IF($M286&gt;0,4,3),0)),IF(AND($D286&lt;=AH$6,$E286&gt;=AH$5),60,0)))</f>
        <v/>
      </c>
      <c r="AI286" s="80" t="str">
        <f>IF(OR($A286="",NOT(ISNUMBER($G286))),"",IF(AND($F286&lt;=AI$6,$G286&gt;=AI$5),IF(AI$5&gt;$N286,5,$K286)*10+IF(AND($F286&gt;=AI$5,$F286&lt;=AI$6),IF(AND($G286&gt;=AI$5,$G286&lt;=AI$6),5,IF($L286=1,2,1)),IF(AND($G286&gt;=AI$5,$G286&lt;=AI$6),IF($M286&gt;0,4,3),0)),IF(AND($D286&lt;=AI$6,$E286&gt;=AI$5),60,0)))</f>
        <v/>
      </c>
      <c r="AJ286" s="80" t="str">
        <f>IF(OR($A286="",NOT(ISNUMBER($G286))),"",IF(AND($F286&lt;=AJ$6,$G286&gt;=AJ$5),IF(AJ$5&gt;$N286,5,$K286)*10+IF(AND($F286&gt;=AJ$5,$F286&lt;=AJ$6),IF(AND($G286&gt;=AJ$5,$G286&lt;=AJ$6),5,IF($L286=1,2,1)),IF(AND($G286&gt;=AJ$5,$G286&lt;=AJ$6),IF($M286&gt;0,4,3),0)),IF(AND($D286&lt;=AJ$6,$E286&gt;=AJ$5),60,0)))</f>
        <v/>
      </c>
      <c r="AK286" s="80" t="str">
        <f>IF(OR($A286="",NOT(ISNUMBER($G286))),"",IF(AND($F286&lt;=AK$6,$G286&gt;=AK$5),IF(AK$5&gt;$N286,5,$K286)*10+IF(AND($F286&gt;=AK$5,$F286&lt;=AK$6),IF(AND($G286&gt;=AK$5,$G286&lt;=AK$6),5,IF($L286=1,2,1)),IF(AND($G286&gt;=AK$5,$G286&lt;=AK$6),IF($M286&gt;0,4,3),0)),IF(AND($D286&lt;=AK$6,$E286&gt;=AK$5),60,0)))</f>
        <v/>
      </c>
      <c r="AL286" s="80" t="str">
        <f>IF(OR($A286="",NOT(ISNUMBER($G286))),"",IF(AND($F286&lt;=AL$6,$G286&gt;=AL$5),IF(AL$5&gt;$N286,5,$K286)*10+IF(AND($F286&gt;=AL$5,$F286&lt;=AL$6),IF(AND($G286&gt;=AL$5,$G286&lt;=AL$6),5,IF($L286=1,2,1)),IF(AND($G286&gt;=AL$5,$G286&lt;=AL$6),IF($M286&gt;0,4,3),0)),IF(AND($D286&lt;=AL$6,$E286&gt;=AL$5),60,0)))</f>
        <v/>
      </c>
      <c r="AM286" s="80" t="str">
        <f>IF(OR($A286="",NOT(ISNUMBER($G286))),"",IF(AND($F286&lt;=AM$6,$G286&gt;=AM$5),IF(AM$5&gt;$N286,5,$K286)*10+IF(AND($F286&gt;=AM$5,$F286&lt;=AM$6),IF(AND($G286&gt;=AM$5,$G286&lt;=AM$6),5,IF($L286=1,2,1)),IF(AND($G286&gt;=AM$5,$G286&lt;=AM$6),IF($M286&gt;0,4,3),0)),IF(AND($D286&lt;=AM$6,$E286&gt;=AM$5),60,0)))</f>
        <v/>
      </c>
      <c r="AN286" s="80" t="str">
        <f>IF(OR($A286="",NOT(ISNUMBER($G286))),"",IF(AND($F286&lt;=AN$6,$G286&gt;=AN$5),IF(AN$5&gt;$N286,5,$K286)*10+IF(AND($F286&gt;=AN$5,$F286&lt;=AN$6),IF(AND($G286&gt;=AN$5,$G286&lt;=AN$6),5,IF($L286=1,2,1)),IF(AND($G286&gt;=AN$5,$G286&lt;=AN$6),IF($M286&gt;0,4,3),0)),IF(AND($D286&lt;=AN$6,$E286&gt;=AN$5),60,0)))</f>
        <v/>
      </c>
      <c r="AO286" s="80" t="str">
        <f>IF(OR($A286="",NOT(ISNUMBER($G286))),"",IF(AND($F286&lt;=AO$6,$G286&gt;=AO$5),IF(AO$5&gt;$N286,5,$K286)*10+IF(AND($F286&gt;=AO$5,$F286&lt;=AO$6),IF(AND($G286&gt;=AO$5,$G286&lt;=AO$6),5,IF($L286=1,2,1)),IF(AND($G286&gt;=AO$5,$G286&lt;=AO$6),IF($M286&gt;0,4,3),0)),IF(AND($D286&lt;=AO$6,$E286&gt;=AO$5),60,0)))</f>
        <v/>
      </c>
      <c r="AP286" s="80" t="str">
        <f>IF(OR($A286="",NOT(ISNUMBER($G286))),"",IF(AND($F286&lt;=AP$6,$G286&gt;=AP$5),IF(AP$5&gt;$N286,5,$K286)*10+IF(AND($F286&gt;=AP$5,$F286&lt;=AP$6),IF(AND($G286&gt;=AP$5,$G286&lt;=AP$6),5,IF($L286=1,2,1)),IF(AND($G286&gt;=AP$5,$G286&lt;=AP$6),IF($M286&gt;0,4,3),0)),IF(AND($D286&lt;=AP$6,$E286&gt;=AP$5),60,0)))</f>
        <v/>
      </c>
      <c r="AQ286" s="80" t="str">
        <f>IF(OR($A286="",NOT(ISNUMBER($G286))),"",IF(AND($F286&lt;=AQ$6,$G286&gt;=AQ$5),IF(AQ$5&gt;$N286,5,$K286)*10+IF(AND($F286&gt;=AQ$5,$F286&lt;=AQ$6),IF(AND($G286&gt;=AQ$5,$G286&lt;=AQ$6),5,IF($L286=1,2,1)),IF(AND($G286&gt;=AQ$5,$G286&lt;=AQ$6),IF($M286&gt;0,4,3),0)),IF(AND($D286&lt;=AQ$6,$E286&gt;=AQ$5),60,0)))</f>
        <v/>
      </c>
      <c r="AR286" s="80" t="str">
        <f>IF(OR($A286="",NOT(ISNUMBER($G286))),"",IF(AND($F286&lt;=AR$6,$G286&gt;=AR$5),IF(AR$5&gt;$N286,5,$K286)*10+IF(AND($F286&gt;=AR$5,$F286&lt;=AR$6),IF(AND($G286&gt;=AR$5,$G286&lt;=AR$6),5,IF($L286=1,2,1)),IF(AND($G286&gt;=AR$5,$G286&lt;=AR$6),IF($M286&gt;0,4,3),0)),IF(AND($D286&lt;=AR$6,$E286&gt;=AR$5),60,0)))</f>
        <v/>
      </c>
      <c r="AS286" s="80" t="str">
        <f>IF(OR($A286="",NOT(ISNUMBER($G286))),"",IF(AND($F286&lt;=AS$6,$G286&gt;=AS$5),IF(AS$5&gt;$N286,5,$K286)*10+IF(AND($F286&gt;=AS$5,$F286&lt;=AS$6),IF(AND($G286&gt;=AS$5,$G286&lt;=AS$6),5,IF($L286=1,2,1)),IF(AND($G286&gt;=AS$5,$G286&lt;=AS$6),IF($M286&gt;0,4,3),0)),IF(AND($D286&lt;=AS$6,$E286&gt;=AS$5),60,0)))</f>
        <v/>
      </c>
      <c r="AT286" s="80" t="str">
        <f>IF(OR($A286="",NOT(ISNUMBER($G286))),"",IF(AND($F286&lt;=AT$6,$G286&gt;=AT$5),IF(AT$5&gt;$N286,5,$K286)*10+IF(AND($F286&gt;=AT$5,$F286&lt;=AT$6),IF(AND($G286&gt;=AT$5,$G286&lt;=AT$6),5,IF($L286=1,2,1)),IF(AND($G286&gt;=AT$5,$G286&lt;=AT$6),IF($M286&gt;0,4,3),0)),IF(AND($D286&lt;=AT$6,$E286&gt;=AT$5),60,0)))</f>
        <v/>
      </c>
      <c r="AU286" s="80" t="str">
        <f>IF(OR($A286="",NOT(ISNUMBER($G286))),"",IF(AND($F286&lt;=AU$6,$G286&gt;=AU$5),IF(AU$5&gt;$N286,5,$K286)*10+IF(AND($F286&gt;=AU$5,$F286&lt;=AU$6),IF(AND($G286&gt;=AU$5,$G286&lt;=AU$6),5,IF($L286=1,2,1)),IF(AND($G286&gt;=AU$5,$G286&lt;=AU$6),IF($M286&gt;0,4,3),0)),IF(AND($D286&lt;=AU$6,$E286&gt;=AU$5),60,0)))</f>
        <v/>
      </c>
      <c r="AV286" s="80" t="str">
        <f>IF(OR($A286="",NOT(ISNUMBER($G286))),"",IF(AND($F286&lt;=AV$6,$G286&gt;=AV$5),IF(AV$5&gt;$N286,5,$K286)*10+IF(AND($F286&gt;=AV$5,$F286&lt;=AV$6),IF(AND($G286&gt;=AV$5,$G286&lt;=AV$6),5,IF($L286=1,2,1)),IF(AND($G286&gt;=AV$5,$G286&lt;=AV$6),IF($M286&gt;0,4,3),0)),IF(AND($D286&lt;=AV$6,$E286&gt;=AV$5),60,0)))</f>
        <v/>
      </c>
      <c r="AW286" s="80" t="str">
        <f>IF(OR($A286="",NOT(ISNUMBER($G286))),"",IF(AND($F286&lt;=AW$6,$G286&gt;=AW$5),IF(AW$5&gt;$N286,5,$K286)*10+IF(AND($F286&gt;=AW$5,$F286&lt;=AW$6),IF(AND($G286&gt;=AW$5,$G286&lt;=AW$6),5,IF($L286=1,2,1)),IF(AND($G286&gt;=AW$5,$G286&lt;=AW$6),IF($M286&gt;0,4,3),0)),IF(AND($D286&lt;=AW$6,$E286&gt;=AW$5),60,0)))</f>
        <v/>
      </c>
      <c r="AX286" s="80" t="str">
        <f>IF(OR($A286="",NOT(ISNUMBER($G286))),"",IF(AND($F286&lt;=AX$6,$G286&gt;=AX$5),IF(AX$5&gt;$N286,5,$K286)*10+IF(AND($F286&gt;=AX$5,$F286&lt;=AX$6),IF(AND($G286&gt;=AX$5,$G286&lt;=AX$6),5,IF($L286=1,2,1)),IF(AND($G286&gt;=AX$5,$G286&lt;=AX$6),IF($M286&gt;0,4,3),0)),IF(AND($D286&lt;=AX$6,$E286&gt;=AX$5),60,0)))</f>
        <v/>
      </c>
      <c r="AY286" s="80" t="str">
        <f>IF(OR($A286="",NOT(ISNUMBER($G286))),"",IF(AND($F286&lt;=AY$6,$G286&gt;=AY$5),IF(AY$5&gt;$N286,5,$K286)*10+IF(AND($F286&gt;=AY$5,$F286&lt;=AY$6),IF(AND($G286&gt;=AY$5,$G286&lt;=AY$6),5,IF($L286=1,2,1)),IF(AND($G286&gt;=AY$5,$G286&lt;=AY$6),IF($M286&gt;0,4,3),0)),IF(AND($D286&lt;=AY$6,$E286&gt;=AY$5),60,0)))</f>
        <v/>
      </c>
      <c r="AZ286" s="80" t="str">
        <f>IF(OR($A286="",NOT(ISNUMBER($G286))),"",IF(AND($F286&lt;=AZ$6,$G286&gt;=AZ$5),IF(AZ$5&gt;$N286,5,$K286)*10+IF(AND($F286&gt;=AZ$5,$F286&lt;=AZ$6),IF(AND($G286&gt;=AZ$5,$G286&lt;=AZ$6),5,IF($L286=1,2,1)),IF(AND($G286&gt;=AZ$5,$G286&lt;=AZ$6),IF($M286&gt;0,4,3),0)),IF(AND($D286&lt;=AZ$6,$E286&gt;=AZ$5),60,0)))</f>
        <v/>
      </c>
      <c r="BA286" s="80" t="str">
        <f>IF(OR($A286="",NOT(ISNUMBER($G286))),"",IF(AND($F286&lt;=BA$6,$G286&gt;=BA$5),IF(BA$5&gt;$N286,5,$K286)*10+IF(AND($F286&gt;=BA$5,$F286&lt;=BA$6),IF(AND($G286&gt;=BA$5,$G286&lt;=BA$6),5,IF($L286=1,2,1)),IF(AND($G286&gt;=BA$5,$G286&lt;=BA$6),IF($M286&gt;0,4,3),0)),IF(AND($D286&lt;=BA$6,$E286&gt;=BA$5),60,0)))</f>
        <v/>
      </c>
      <c r="BB286" s="80" t="str">
        <f>IF(OR($A286="",NOT(ISNUMBER($G286))),"",IF(AND($F286&lt;=BB$6,$G286&gt;=BB$5),IF(BB$5&gt;$N286,5,$K286)*10+IF(AND($F286&gt;=BB$5,$F286&lt;=BB$6),IF(AND($G286&gt;=BB$5,$G286&lt;=BB$6),5,IF($L286=1,2,1)),IF(AND($G286&gt;=BB$5,$G286&lt;=BB$6),IF($M286&gt;0,4,3),0)),IF(AND($D286&lt;=BB$6,$E286&gt;=BB$5),60,0)))</f>
        <v/>
      </c>
      <c r="BC286" s="80" t="str">
        <f>IF(OR($A286="",NOT(ISNUMBER($G286))),"",IF(AND($F286&lt;=BC$6,$G286&gt;=BC$5),IF(BC$5&gt;$N286,5,$K286)*10+IF(AND($F286&gt;=BC$5,$F286&lt;=BC$6),IF(AND($G286&gt;=BC$5,$G286&lt;=BC$6),5,IF($L286=1,2,1)),IF(AND($G286&gt;=BC$5,$G286&lt;=BC$6),IF($M286&gt;0,4,3),0)),IF(AND($D286&lt;=BC$6,$E286&gt;=BC$5),60,0)))</f>
        <v/>
      </c>
      <c r="BD286" s="80" t="str">
        <f>IF(OR($A286="",NOT(ISNUMBER($G286))),"",IF(AND($F286&lt;=BD$6,$G286&gt;=BD$5),IF(BD$5&gt;$N286,5,$K286)*10+IF(AND($F286&gt;=BD$5,$F286&lt;=BD$6),IF(AND($G286&gt;=BD$5,$G286&lt;=BD$6),5,IF($L286=1,2,1)),IF(AND($G286&gt;=BD$5,$G286&lt;=BD$6),IF($M286&gt;0,4,3),0)),IF(AND($D286&lt;=BD$6,$E286&gt;=BD$5),60,0)))</f>
        <v/>
      </c>
      <c r="BE286" s="80" t="str">
        <f>IF(OR($A286="",NOT(ISNUMBER($G286))),"",IF(AND($F286&lt;=BE$6,$G286&gt;=BE$5),IF(BE$5&gt;$N286,5,$K286)*10+IF(AND($F286&gt;=BE$5,$F286&lt;=BE$6),IF(AND($G286&gt;=BE$5,$G286&lt;=BE$6),5,IF($L286=1,2,1)),IF(AND($G286&gt;=BE$5,$G286&lt;=BE$6),IF($M286&gt;0,4,3),0)),IF(AND($D286&lt;=BE$6,$E286&gt;=BE$5),60,0)))</f>
        <v/>
      </c>
      <c r="BF286" s="80" t="str">
        <f>IF(OR($A286="",NOT(ISNUMBER($G286))),"",IF(AND($F286&lt;=BF$6,$G286&gt;=BF$5),IF(BF$5&gt;$N286,5,$K286)*10+IF(AND($F286&gt;=BF$5,$F286&lt;=BF$6),IF(AND($G286&gt;=BF$5,$G286&lt;=BF$6),5,IF($L286=1,2,1)),IF(AND($G286&gt;=BF$5,$G286&lt;=BF$6),IF($M286&gt;0,4,3),0)),IF(AND($D286&lt;=BF$6,$E286&gt;=BF$5),60,0)))</f>
        <v/>
      </c>
      <c r="BG286" s="80" t="str">
        <f>IF(OR($A286="",NOT(ISNUMBER($G286))),"",IF(AND($F286&lt;=BG$6,$G286&gt;=BG$5),IF(BG$5&gt;$N286,5,$K286)*10+IF(AND($F286&gt;=BG$5,$F286&lt;=BG$6),IF(AND($G286&gt;=BG$5,$G286&lt;=BG$6),5,IF($L286=1,2,1)),IF(AND($G286&gt;=BG$5,$G286&lt;=BG$6),IF($M286&gt;0,4,3),0)),IF(AND($D286&lt;=BG$6,$E286&gt;=BG$5),60,0)))</f>
        <v/>
      </c>
      <c r="BH286" s="80" t="str">
        <f>IF(OR($A286="",NOT(ISNUMBER($G286))),"",IF(AND($F286&lt;=BH$6,$G286&gt;=BH$5),IF(BH$5&gt;$N286,5,$K286)*10+IF(AND($F286&gt;=BH$5,$F286&lt;=BH$6),IF(AND($G286&gt;=BH$5,$G286&lt;=BH$6),5,IF($L286=1,2,1)),IF(AND($G286&gt;=BH$5,$G286&lt;=BH$6),IF($M286&gt;0,4,3),0)),IF(AND($D286&lt;=BH$6,$E286&gt;=BH$5),60,0)))</f>
        <v/>
      </c>
      <c r="BI286" s="80" t="str">
        <f>IF(OR($A286="",NOT(ISNUMBER($G286))),"",IF(AND($F286&lt;=BI$6,$G286&gt;=BI$5),IF(BI$5&gt;$N286,5,$K286)*10+IF(AND($F286&gt;=BI$5,$F286&lt;=BI$6),IF(AND($G286&gt;=BI$5,$G286&lt;=BI$6),5,IF($L286=1,2,1)),IF(AND($G286&gt;=BI$5,$G286&lt;=BI$6),IF($M286&gt;0,4,3),0)),IF(AND($D286&lt;=BI$6,$E286&gt;=BI$5),60,0)))</f>
        <v/>
      </c>
      <c r="BJ286" s="80" t="str">
        <f>IF(OR($A286="",NOT(ISNUMBER($G286))),"",IF(AND($F286&lt;=BJ$6,$G286&gt;=BJ$5),IF(BJ$5&gt;$N286,5,$K286)*10+IF(AND($F286&gt;=BJ$5,$F286&lt;=BJ$6),IF(AND($G286&gt;=BJ$5,$G286&lt;=BJ$6),5,IF($L286=1,2,1)),IF(AND($G286&gt;=BJ$5,$G286&lt;=BJ$6),IF($M286&gt;0,4,3),0)),IF(AND($D286&lt;=BJ$6,$E286&gt;=BJ$5),60,0)))</f>
        <v/>
      </c>
      <c r="BK286" s="80" t="str">
        <f>IF(OR($A286="",NOT(ISNUMBER($G286))),"",IF(AND($F286&lt;=BK$6,$G286&gt;=BK$5),IF(BK$5&gt;$N286,5,$K286)*10+IF(AND($F286&gt;=BK$5,$F286&lt;=BK$6),IF(AND($G286&gt;=BK$5,$G286&lt;=BK$6),5,IF($L286=1,2,1)),IF(AND($G286&gt;=BK$5,$G286&lt;=BK$6),IF($M286&gt;0,4,3),0)),IF(AND($D286&lt;=BK$6,$E286&gt;=BK$5),60,0)))</f>
        <v/>
      </c>
      <c r="BL286" s="80" t="str">
        <f>IF(OR($A286="",NOT(ISNUMBER($G286))),"",IF(AND($F286&lt;=BL$6,$G286&gt;=BL$5),IF(BL$5&gt;$N286,5,$K286)*10+IF(AND($F286&gt;=BL$5,$F286&lt;=BL$6),IF(AND($G286&gt;=BL$5,$G286&lt;=BL$6),5,IF($L286=1,2,1)),IF(AND($G286&gt;=BL$5,$G286&lt;=BL$6),IF($M286&gt;0,4,3),0)),IF(AND($D286&lt;=BL$6,$E286&gt;=BL$5),60,0)))</f>
        <v/>
      </c>
      <c r="BM286" s="80" t="str">
        <f>IF(OR($A286="",NOT(ISNUMBER($G286))),"",IF(AND($F286&lt;=BM$6,$G286&gt;=BM$5),IF(BM$5&gt;$N286,5,$K286)*10+IF(AND($F286&gt;=BM$5,$F286&lt;=BM$6),IF(AND($G286&gt;=BM$5,$G286&lt;=BM$6),5,IF($L286=1,2,1)),IF(AND($G286&gt;=BM$5,$G286&lt;=BM$6),IF($M286&gt;0,4,3),0)),IF(AND($D286&lt;=BM$6,$E286&gt;=BM$5),60,0)))</f>
        <v/>
      </c>
      <c r="BN286" s="80" t="str">
        <f>IF(OR($A286="",NOT(ISNUMBER($G286))),"",IF(AND($F286&lt;=BN$6,$G286&gt;=BN$5),IF(BN$5&gt;$N286,5,$K286)*10+IF(AND($F286&gt;=BN$5,$F286&lt;=BN$6),IF(AND($G286&gt;=BN$5,$G286&lt;=BN$6),5,IF($L286=1,2,1)),IF(AND($G286&gt;=BN$5,$G286&lt;=BN$6),IF($M286&gt;0,4,3),0)),IF(AND($D286&lt;=BN$6,$E286&gt;=BN$5),60,0)))</f>
        <v/>
      </c>
      <c r="BO286" s="80" t="str">
        <f>IF(OR($A286="",NOT(ISNUMBER($G286))),"",IF(AND($F286&lt;=BO$6,$G286&gt;=BO$5),IF(BO$5&gt;$N286,5,$K286)*10+IF(AND($F286&gt;=BO$5,$F286&lt;=BO$6),IF(AND($G286&gt;=BO$5,$G286&lt;=BO$6),5,IF($L286=1,2,1)),IF(AND($G286&gt;=BO$5,$G286&lt;=BO$6),IF($M286&gt;0,4,3),0)),IF(AND($D286&lt;=BO$6,$E286&gt;=BO$5),60,0)))</f>
        <v/>
      </c>
      <c r="BP286" s="80" t="str">
        <f>IF(OR($A286="",NOT(ISNUMBER($G286))),"",IF(AND($F286&lt;=BP$6,$G286&gt;=BP$5),IF(BP$5&gt;$N286,5,$K286)*10+IF(AND($F286&gt;=BP$5,$F286&lt;=BP$6),IF(AND($G286&gt;=BP$5,$G286&lt;=BP$6),5,IF($L286=1,2,1)),IF(AND($G286&gt;=BP$5,$G286&lt;=BP$6),IF($M286&gt;0,4,3),0)),IF(AND($D286&lt;=BP$6,$E286&gt;=BP$5),60,0)))</f>
        <v/>
      </c>
      <c r="BQ286" s="80" t="str">
        <f>IF(OR($A286="",NOT(ISNUMBER($G286))),"",IF(AND($F286&lt;=BQ$6,$G286&gt;=BQ$5),IF(BQ$5&gt;$N286,5,$K286)*10+IF(AND($F286&gt;=BQ$5,$F286&lt;=BQ$6),IF(AND($G286&gt;=BQ$5,$G286&lt;=BQ$6),5,IF($L286=1,2,1)),IF(AND($G286&gt;=BQ$5,$G286&lt;=BQ$6),IF($M286&gt;0,4,3),0)),IF(AND($D286&lt;=BQ$6,$E286&gt;=BQ$5),60,0)))</f>
        <v/>
      </c>
      <c r="BR286" s="80" t="str">
        <f>IF(OR($A286="",NOT(ISNUMBER($G286))),"",IF(AND($F286&lt;=BR$6,$G286&gt;=BR$5),IF(BR$5&gt;$N286,5,$K286)*10+IF(AND($F286&gt;=BR$5,$F286&lt;=BR$6),IF(AND($G286&gt;=BR$5,$G286&lt;=BR$6),5,IF($L286=1,2,1)),IF(AND($G286&gt;=BR$5,$G286&lt;=BR$6),IF($M286&gt;0,4,3),0)),IF(AND($D286&lt;=BR$6,$E286&gt;=BR$5),60,0)))</f>
        <v/>
      </c>
      <c r="BS286" s="80" t="str">
        <f>IF(OR($A286="",NOT(ISNUMBER($G286))),"",IF(AND($F286&lt;=BS$6,$G286&gt;=BS$5),IF(BS$5&gt;$N286,5,$K286)*10+IF(AND($F286&gt;=BS$5,$F286&lt;=BS$6),IF(AND($G286&gt;=BS$5,$G286&lt;=BS$6),5,IF($L286=1,2,1)),IF(AND($G286&gt;=BS$5,$G286&lt;=BS$6),IF($M286&gt;0,4,3),0)),IF(AND($D286&lt;=BS$6,$E286&gt;=BS$5),60,0)))</f>
        <v/>
      </c>
      <c r="BT286" s="80" t="str">
        <f>IF(OR($A286="",NOT(ISNUMBER($G286))),"",IF(AND($F286&lt;=BT$6,$G286&gt;=BT$5),IF(BT$5&gt;$N286,5,$K286)*10+IF(AND($F286&gt;=BT$5,$F286&lt;=BT$6),IF(AND($G286&gt;=BT$5,$G286&lt;=BT$6),5,IF($L286=1,2,1)),IF(AND($G286&gt;=BT$5,$G286&lt;=BT$6),IF($M286&gt;0,4,3),0)),IF(AND($D286&lt;=BT$6,$E286&gt;=BT$5),60,0)))</f>
        <v/>
      </c>
      <c r="BU286" s="80" t="str">
        <f>IF(OR($A286="",NOT(ISNUMBER($G286))),"",IF(AND($F286&lt;=BU$6,$G286&gt;=BU$5),IF(BU$5&gt;$N286,5,$K286)*10+IF(AND($F286&gt;=BU$5,$F286&lt;=BU$6),IF(AND($G286&gt;=BU$5,$G286&lt;=BU$6),5,IF($L286=1,2,1)),IF(AND($G286&gt;=BU$5,$G286&lt;=BU$6),IF($M286&gt;0,4,3),0)),IF(AND($D286&lt;=BU$6,$E286&gt;=BU$5),60,0)))</f>
        <v/>
      </c>
      <c r="BV286" s="80" t="str">
        <f>IF(OR($A286="",NOT(ISNUMBER($G286))),"",IF(AND($F286&lt;=BV$6,$G286&gt;=BV$5),IF(BV$5&gt;$N286,5,$K286)*10+IF(AND($F286&gt;=BV$5,$F286&lt;=BV$6),IF(AND($G286&gt;=BV$5,$G286&lt;=BV$6),5,IF($L286=1,2,1)),IF(AND($G286&gt;=BV$5,$G286&lt;=BV$6),IF($M286&gt;0,4,3),0)),IF(AND($D286&lt;=BV$6,$E286&gt;=BV$5),60,0)))</f>
        <v/>
      </c>
      <c r="BW286" s="80" t="str">
        <f>IF(OR($A286="",NOT(ISNUMBER($G286))),"",IF(AND($F286&lt;=BW$6,$G286&gt;=BW$5),IF(BW$5&gt;$N286,5,$K286)*10+IF(AND($F286&gt;=BW$5,$F286&lt;=BW$6),IF(AND($G286&gt;=BW$5,$G286&lt;=BW$6),5,IF($L286=1,2,1)),IF(AND($G286&gt;=BW$5,$G286&lt;=BW$6),IF($M286&gt;0,4,3),0)),IF(AND($D286&lt;=BW$6,$E286&gt;=BW$5),60,0)))</f>
        <v/>
      </c>
      <c r="BX286" s="80" t="str">
        <f>IF(OR($A286="",NOT(ISNUMBER($G286))),"",IF(AND($F286&lt;=BX$6,$G286&gt;=BX$5),IF(BX$5&gt;$N286,5,$K286)*10+IF(AND($F286&gt;=BX$5,$F286&lt;=BX$6),IF(AND($G286&gt;=BX$5,$G286&lt;=BX$6),5,IF($L286=1,2,1)),IF(AND($G286&gt;=BX$5,$G286&lt;=BX$6),IF($M286&gt;0,4,3),0)),IF(AND($D286&lt;=BX$6,$E286&gt;=BX$5),60,0)))</f>
        <v/>
      </c>
      <c r="BY286" s="80" t="str">
        <f>IF(OR($A286="",NOT(ISNUMBER($G286))),"",IF(AND($F286&lt;=BY$6,$G286&gt;=BY$5),IF(BY$5&gt;$N286,5,$K286)*10+IF(AND($F286&gt;=BY$5,$F286&lt;=BY$6),IF(AND($G286&gt;=BY$5,$G286&lt;=BY$6),5,IF($L286=1,2,1)),IF(AND($G286&gt;=BY$5,$G286&lt;=BY$6),IF($M286&gt;0,4,3),0)),IF(AND($D286&lt;=BY$6,$E286&gt;=BY$5),60,0)))</f>
        <v/>
      </c>
      <c r="BZ286" s="80" t="str">
        <f>IF(OR($A286="",NOT(ISNUMBER($G286))),"",IF(AND($F286&lt;=BZ$6,$G286&gt;=BZ$5),IF(BZ$5&gt;$N286,5,$K286)*10+IF(AND($F286&gt;=BZ$5,$F286&lt;=BZ$6),IF(AND($G286&gt;=BZ$5,$G286&lt;=BZ$6),5,IF($L286=1,2,1)),IF(AND($G286&gt;=BZ$5,$G286&lt;=BZ$6),IF($M286&gt;0,4,3),0)),IF(AND($D286&lt;=BZ$6,$E286&gt;=BZ$5),60,0)))</f>
        <v/>
      </c>
      <c r="CA286" s="80" t="str">
        <f>IF(OR($A286="",NOT(ISNUMBER($G286))),"",IF(AND($F286&lt;=CA$6,$G286&gt;=CA$5),IF(CA$5&gt;$N286,5,$K286)*10+IF(AND($F286&gt;=CA$5,$F286&lt;=CA$6),IF(AND($G286&gt;=CA$5,$G286&lt;=CA$6),5,IF($L286=1,2,1)),IF(AND($G286&gt;=CA$5,$G286&lt;=CA$6),IF($M286&gt;0,4,3),0)),IF(AND($D286&lt;=CA$6,$E286&gt;=CA$5),60,0)))</f>
        <v/>
      </c>
      <c r="CB286" s="80" t="str">
        <f>IF(OR($A286="",NOT(ISNUMBER($G286))),"",IF(AND($F286&lt;=CB$6,$G286&gt;=CB$5),IF(CB$5&gt;$N286,5,$K286)*10+IF(AND($F286&gt;=CB$5,$F286&lt;=CB$6),IF(AND($G286&gt;=CB$5,$G286&lt;=CB$6),5,IF($L286=1,2,1)),IF(AND($G286&gt;=CB$5,$G286&lt;=CB$6),IF($M286&gt;0,4,3),0)),IF(AND($D286&lt;=CB$6,$E286&gt;=CB$5),60,0)))</f>
        <v/>
      </c>
      <c r="CC286" s="80" t="str">
        <f>IF(OR($A286="",NOT(ISNUMBER($G286))),"",IF(AND($F286&lt;=CC$6,$G286&gt;=CC$5),IF(CC$5&gt;$N286,5,$K286)*10+IF(AND($F286&gt;=CC$5,$F286&lt;=CC$6),IF(AND($G286&gt;=CC$5,$G286&lt;=CC$6),5,IF($L286=1,2,1)),IF(AND($G286&gt;=CC$5,$G286&lt;=CC$6),IF($M286&gt;0,4,3),0)),IF(AND($D286&lt;=CC$6,$E286&gt;=CC$5),60,0)))</f>
        <v/>
      </c>
      <c r="CD286" s="80" t="str">
        <f>IF(OR($A286="",NOT(ISNUMBER($G286))),"",IF(AND($F286&lt;=CD$6,$G286&gt;=CD$5),IF(CD$5&gt;$N286,5,$K286)*10+IF(AND($F286&gt;=CD$5,$F286&lt;=CD$6),IF(AND($G286&gt;=CD$5,$G286&lt;=CD$6),5,IF($L286=1,2,1)),IF(AND($G286&gt;=CD$5,$G286&lt;=CD$6),IF($M286&gt;0,4,3),0)),IF(AND($D286&lt;=CD$6,$E286&gt;=CD$5),60,0)))</f>
        <v/>
      </c>
      <c r="CE286" s="80" t="str">
        <f>IF(OR($A286="",NOT(ISNUMBER($G286))),"",IF(AND($F286&lt;=CE$6,$G286&gt;=CE$5),IF(CE$5&gt;$N286,5,$K286)*10+IF(AND($F286&gt;=CE$5,$F286&lt;=CE$6),IF(AND($G286&gt;=CE$5,$G286&lt;=CE$6),5,IF($L286=1,2,1)),IF(AND($G286&gt;=CE$5,$G286&lt;=CE$6),IF($M286&gt;0,4,3),0)),IF(AND($D286&lt;=CE$6,$E286&gt;=CE$5),60,0)))</f>
        <v/>
      </c>
      <c r="CF286" s="80" t="str">
        <f>IF(OR($A286="",NOT(ISNUMBER($G286))),"",IF(AND($F286&lt;=CF$6,$G286&gt;=CF$5),IF(CF$5&gt;$N286,5,$K286)*10+IF(AND($F286&gt;=CF$5,$F286&lt;=CF$6),IF(AND($G286&gt;=CF$5,$G286&lt;=CF$6),5,IF($L286=1,2,1)),IF(AND($G286&gt;=CF$5,$G286&lt;=CF$6),IF($M286&gt;0,4,3),0)),IF(AND($D286&lt;=CF$6,$E286&gt;=CF$5),60,0)))</f>
        <v/>
      </c>
      <c r="CG286" s="80" t="str">
        <f>IF(OR($A286="",NOT(ISNUMBER($G286))),"",IF(AND($F286&lt;=CG$6,$G286&gt;=CG$5),IF(CG$5&gt;$N286,5,$K286)*10+IF(AND($F286&gt;=CG$5,$F286&lt;=CG$6),IF(AND($G286&gt;=CG$5,$G286&lt;=CG$6),5,IF($L286=1,2,1)),IF(AND($G286&gt;=CG$5,$G286&lt;=CG$6),IF($M286&gt;0,4,3),0)),IF(AND($D286&lt;=CG$6,$E286&gt;=CG$5),60,0)))</f>
        <v/>
      </c>
      <c r="CH286" s="80" t="str">
        <f>IF(OR($A286="",NOT(ISNUMBER($G286))),"",IF(AND($F286&lt;=CH$6,$G286&gt;=CH$5),IF(CH$5&gt;$N286,5,$K286)*10+IF(AND($F286&gt;=CH$5,$F286&lt;=CH$6),IF(AND($G286&gt;=CH$5,$G286&lt;=CH$6),5,IF($L286=1,2,1)),IF(AND($G286&gt;=CH$5,$G286&lt;=CH$6),IF($M286&gt;0,4,3),0)),IF(AND($D286&lt;=CH$6,$E286&gt;=CH$5),60,0)))</f>
        <v/>
      </c>
      <c r="CI286" s="80" t="str">
        <f>IF(OR($A286="",NOT(ISNUMBER($G286))),"",IF(AND($F286&lt;=CI$6,$G286&gt;=CI$5),IF(CI$5&gt;$N286,5,$K286)*10+IF(AND($F286&gt;=CI$5,$F286&lt;=CI$6),IF(AND($G286&gt;=CI$5,$G286&lt;=CI$6),5,IF($L286=1,2,1)),IF(AND($G286&gt;=CI$5,$G286&lt;=CI$6),IF($M286&gt;0,4,3),0)),IF(AND($D286&lt;=CI$6,$E286&gt;=CI$5),60,0)))</f>
        <v/>
      </c>
      <c r="CJ286" s="80" t="str">
        <f>IF(OR($A286="",NOT(ISNUMBER($G286))),"",IF(AND($F286&lt;=CJ$6,$G286&gt;=CJ$5),IF(CJ$5&gt;$N286,5,$K286)*10+IF(AND($F286&gt;=CJ$5,$F286&lt;=CJ$6),IF(AND($G286&gt;=CJ$5,$G286&lt;=CJ$6),5,IF($L286=1,2,1)),IF(AND($G286&gt;=CJ$5,$G286&lt;=CJ$6),IF($M286&gt;0,4,3),0)),IF(AND($D286&lt;=CJ$6,$E286&gt;=CJ$5),60,0)))</f>
        <v/>
      </c>
      <c r="CK286" s="80" t="str">
        <f>IF(OR($A286="",NOT(ISNUMBER($G286))),"",IF(AND($F286&lt;=CK$6,$G286&gt;=CK$5),IF(CK$5&gt;$N286,5,$K286)*10+IF(AND($F286&gt;=CK$5,$F286&lt;=CK$6),IF(AND($G286&gt;=CK$5,$G286&lt;=CK$6),5,IF($L286=1,2,1)),IF(AND($G286&gt;=CK$5,$G286&lt;=CK$6),IF($M286&gt;0,4,3),0)),IF(AND($D286&lt;=CK$6,$E286&gt;=CK$5),60,0)))</f>
        <v/>
      </c>
      <c r="CL286" s="80" t="str">
        <f>IF(OR($A286="",NOT(ISNUMBER($G286))),"",IF(AND($F286&lt;=CL$6,$G286&gt;=CL$5),IF(CL$5&gt;$N286,5,$K286)*10+IF(AND($F286&gt;=CL$5,$F286&lt;=CL$6),IF(AND($G286&gt;=CL$5,$G286&lt;=CL$6),5,IF($L286=1,2,1)),IF(AND($G286&gt;=CL$5,$G286&lt;=CL$6),IF($M286&gt;0,4,3),0)),IF(AND($D286&lt;=CL$6,$E286&gt;=CL$5),60,0)))</f>
        <v/>
      </c>
      <c r="CM286" s="80" t="str">
        <f>IF(OR($A286="",NOT(ISNUMBER($G286))),"",IF(AND($F286&lt;=CM$6,$G286&gt;=CM$5),IF(CM$5&gt;$N286,5,$K286)*10+IF(AND($F286&gt;=CM$5,$F286&lt;=CM$6),IF(AND($G286&gt;=CM$5,$G286&lt;=CM$6),5,IF($L286=1,2,1)),IF(AND($G286&gt;=CM$5,$G286&lt;=CM$6),IF($M286&gt;0,4,3),0)),IF(AND($D286&lt;=CM$6,$E286&gt;=CM$5),60,0)))</f>
        <v/>
      </c>
      <c r="CN286" s="80" t="str">
        <f>IF(OR($A286="",NOT(ISNUMBER($G286))),"",IF(AND($F286&lt;=CN$6,$G286&gt;=CN$5),IF(CN$5&gt;$N286,5,$K286)*10+IF(AND($F286&gt;=CN$5,$F286&lt;=CN$6),IF(AND($G286&gt;=CN$5,$G286&lt;=CN$6),5,IF($L286=1,2,1)),IF(AND($G286&gt;=CN$5,$G286&lt;=CN$6),IF($M286&gt;0,4,3),0)),IF(AND($D286&lt;=CN$6,$E286&gt;=CN$5),60,0)))</f>
        <v/>
      </c>
      <c r="CO286" s="80" t="str">
        <f>IF(OR($A286="",NOT(ISNUMBER($G286))),"",IF(AND($F286&lt;=CO$6,$G286&gt;=CO$5),IF(CO$5&gt;$N286,5,$K286)*10+IF(AND($F286&gt;=CO$5,$F286&lt;=CO$6),IF(AND($G286&gt;=CO$5,$G286&lt;=CO$6),5,IF($L286=1,2,1)),IF(AND($G286&gt;=CO$5,$G286&lt;=CO$6),IF($M286&gt;0,4,3),0)),IF(AND($D286&lt;=CO$6,$E286&gt;=CO$5),60,0)))</f>
        <v/>
      </c>
      <c r="CP286" s="80" t="str">
        <f>IF(OR($A286="",NOT(ISNUMBER($G286))),"",IF(AND($F286&lt;=CP$6,$G286&gt;=CP$5),IF(CP$5&gt;$N286,5,$K286)*10+IF(AND($F286&gt;=CP$5,$F286&lt;=CP$6),IF(AND($G286&gt;=CP$5,$G286&lt;=CP$6),5,IF($L286=1,2,1)),IF(AND($G286&gt;=CP$5,$G286&lt;=CP$6),IF($M286&gt;0,4,3),0)),IF(AND($D286&lt;=CP$6,$E286&gt;=CP$5),60,0)))</f>
        <v/>
      </c>
      <c r="CQ286" s="80" t="str">
        <f>IF(OR($A286="",NOT(ISNUMBER($G286))),"",IF(AND($F286&lt;=CQ$6,$G286&gt;=CQ$5),IF(CQ$5&gt;$N286,5,$K286)*10+IF(AND($F286&gt;=CQ$5,$F286&lt;=CQ$6),IF(AND($G286&gt;=CQ$5,$G286&lt;=CQ$6),5,IF($L286=1,2,1)),IF(AND($G286&gt;=CQ$5,$G286&lt;=CQ$6),IF($M286&gt;0,4,3),0)),IF(AND($D286&lt;=CQ$6,$E286&gt;=CQ$5),60,0)))</f>
        <v/>
      </c>
      <c r="CR286" s="80" t="str">
        <f>IF(OR($A286="",NOT(ISNUMBER($G286))),"",IF(AND($F286&lt;=CR$6,$G286&gt;=CR$5),IF(CR$5&gt;$N286,5,$K286)*10+IF(AND($F286&gt;=CR$5,$F286&lt;=CR$6),IF(AND($G286&gt;=CR$5,$G286&lt;=CR$6),5,IF($L286=1,2,1)),IF(AND($G286&gt;=CR$5,$G286&lt;=CR$6),IF($M286&gt;0,4,3),0)),IF(AND($D286&lt;=CR$6,$E286&gt;=CR$5),60,0)))</f>
        <v/>
      </c>
      <c r="CS286" s="80" t="str">
        <f>IF(OR($A286="",NOT(ISNUMBER($G286))),"",IF(AND($F286&lt;=CS$6,$G286&gt;=CS$5),IF(CS$5&gt;$N286,5,$K286)*10+IF(AND($F286&gt;=CS$5,$F286&lt;=CS$6),IF(AND($G286&gt;=CS$5,$G286&lt;=CS$6),5,IF($L286=1,2,1)),IF(AND($G286&gt;=CS$5,$G286&lt;=CS$6),IF($M286&gt;0,4,3),0)),IF(AND($D286&lt;=CS$6,$E286&gt;=CS$5),60,0)))</f>
        <v/>
      </c>
      <c r="CT286" s="80" t="str">
        <f>IF(OR($A286="",NOT(ISNUMBER($G286))),"",IF(AND($F286&lt;=CT$6,$G286&gt;=CT$5),IF(CT$5&gt;$N286,5,$K286)*10+IF(AND($F286&gt;=CT$5,$F286&lt;=CT$6),IF(AND($G286&gt;=CT$5,$G286&lt;=CT$6),5,IF($L286=1,2,1)),IF(AND($G286&gt;=CT$5,$G286&lt;=CT$6),IF($M286&gt;0,4,3),0)),IF(AND($D286&lt;=CT$6,$E286&gt;=CT$5),60,0)))</f>
        <v/>
      </c>
      <c r="CU286" s="80" t="str">
        <f>IF(OR($A286="",NOT(ISNUMBER($G286))),"",IF(AND($F286&lt;=CU$6,$G286&gt;=CU$5),IF(CU$5&gt;$N286,5,$K286)*10+IF(AND($F286&gt;=CU$5,$F286&lt;=CU$6),IF(AND($G286&gt;=CU$5,$G286&lt;=CU$6),5,IF($L286=1,2,1)),IF(AND($G286&gt;=CU$5,$G286&lt;=CU$6),IF($M286&gt;0,4,3),0)),IF(AND($D286&lt;=CU$6,$E286&gt;=CU$5),60,0)))</f>
        <v/>
      </c>
      <c r="CV286" s="80" t="str">
        <f>IF(OR($A286="",NOT(ISNUMBER($G286))),"",IF(AND($F286&lt;=CV$6,$G286&gt;=CV$5),IF(CV$5&gt;$N286,5,$K286)*10+IF(AND($F286&gt;=CV$5,$F286&lt;=CV$6),IF(AND($G286&gt;=CV$5,$G286&lt;=CV$6),5,IF($L286=1,2,1)),IF(AND($G286&gt;=CV$5,$G286&lt;=CV$6),IF($M286&gt;0,4,3),0)),IF(AND($D286&lt;=CV$6,$E286&gt;=CV$5),60,0)))</f>
        <v/>
      </c>
      <c r="CW286" s="80" t="str">
        <f>IF(OR($A286="",NOT(ISNUMBER($G286))),"",IF(AND($F286&lt;=CW$6,$G286&gt;=CW$5),IF(CW$5&gt;$N286,5,$K286)*10+IF(AND($F286&gt;=CW$5,$F286&lt;=CW$6),IF(AND($G286&gt;=CW$5,$G286&lt;=CW$6),5,IF($L286=1,2,1)),IF(AND($G286&gt;=CW$5,$G286&lt;=CW$6),IF($M286&gt;0,4,3),0)),IF(AND($D286&lt;=CW$6,$E286&gt;=CW$5),60,0)))</f>
        <v/>
      </c>
      <c r="CX286" s="80" t="str">
        <f>IF(OR($A286="",NOT(ISNUMBER($G286))),"",IF(AND($F286&lt;=CX$6,$G286&gt;=CX$5),IF(CX$5&gt;$N286,5,$K286)*10+IF(AND($F286&gt;=CX$5,$F286&lt;=CX$6),IF(AND($G286&gt;=CX$5,$G286&lt;=CX$6),5,IF($L286=1,2,1)),IF(AND($G286&gt;=CX$5,$G286&lt;=CX$6),IF($M286&gt;0,4,3),0)),IF(AND($D286&lt;=CX$6,$E286&gt;=CX$5),60,0)))</f>
        <v/>
      </c>
      <c r="CY286" s="80" t="str">
        <f>IF(OR($A286="",NOT(ISNUMBER($G286))),"",IF(AND($F286&lt;=CY$6,$G286&gt;=CY$5),IF(CY$5&gt;$N286,5,$K286)*10+IF(AND($F286&gt;=CY$5,$F286&lt;=CY$6),IF(AND($G286&gt;=CY$5,$G286&lt;=CY$6),5,IF($L286=1,2,1)),IF(AND($G286&gt;=CY$5,$G286&lt;=CY$6),IF($M286&gt;0,4,3),0)),IF(AND($D286&lt;=CY$6,$E286&gt;=CY$5),60,0)))</f>
        <v/>
      </c>
      <c r="CZ286" s="80" t="str">
        <f>IF(OR($A286="",NOT(ISNUMBER($G286))),"",IF(AND($F286&lt;=CZ$6,$G286&gt;=CZ$5),IF(CZ$5&gt;$N286,5,$K286)*10+IF(AND($F286&gt;=CZ$5,$F286&lt;=CZ$6),IF(AND($G286&gt;=CZ$5,$G286&lt;=CZ$6),5,IF($L286=1,2,1)),IF(AND($G286&gt;=CZ$5,$G286&lt;=CZ$6),IF($M286&gt;0,4,3),0)),IF(AND($D286&lt;=CZ$6,$E286&gt;=CZ$5),60,0)))</f>
        <v/>
      </c>
      <c r="DA286" s="80" t="str">
        <f>IF(OR($A286="",NOT(ISNUMBER($G286))),"",IF(AND($F286&lt;=DA$6,$G286&gt;=DA$5),IF(DA$5&gt;$N286,5,$K286)*10+IF(AND($F286&gt;=DA$5,$F286&lt;=DA$6),IF(AND($G286&gt;=DA$5,$G286&lt;=DA$6),5,IF($L286=1,2,1)),IF(AND($G286&gt;=DA$5,$G286&lt;=DA$6),IF($M286&gt;0,4,3),0)),IF(AND($D286&lt;=DA$6,$E286&gt;=DA$5),60,0)))</f>
        <v/>
      </c>
      <c r="DB286" s="80" t="str">
        <f>IF(OR($A286="",NOT(ISNUMBER($G286))),"",IF(AND($F286&lt;=DB$6,$G286&gt;=DB$5),IF(DB$5&gt;$N286,5,$K286)*10+IF(AND($F286&gt;=DB$5,$F286&lt;=DB$6),IF(AND($G286&gt;=DB$5,$G286&lt;=DB$6),5,IF($L286=1,2,1)),IF(AND($G286&gt;=DB$5,$G286&lt;=DB$6),IF($M286&gt;0,4,3),0)),IF(AND($D286&lt;=DB$6,$E286&gt;=DB$5),60,0)))</f>
        <v/>
      </c>
      <c r="DC286" s="80" t="str">
        <f>IF(OR($A286="",NOT(ISNUMBER($G286))),"",IF(AND($F286&lt;=DC$6,$G286&gt;=DC$5),IF(DC$5&gt;$N286,5,$K286)*10+IF(AND($F286&gt;=DC$5,$F286&lt;=DC$6),IF(AND($G286&gt;=DC$5,$G286&lt;=DC$6),5,IF($L286=1,2,1)),IF(AND($G286&gt;=DC$5,$G286&lt;=DC$6),IF($M286&gt;0,4,3),0)),IF(AND($D286&lt;=DC$6,$E286&gt;=DC$5),60,0)))</f>
        <v/>
      </c>
      <c r="DD286" s="80" t="str">
        <f>IF(OR($A286="",NOT(ISNUMBER($G286))),"",IF(AND($F286&lt;=DD$6,$G286&gt;=DD$5),IF(DD$5&gt;$N286,5,$K286)*10+IF(AND($F286&gt;=DD$5,$F286&lt;=DD$6),IF(AND($G286&gt;=DD$5,$G286&lt;=DD$6),5,IF($L286=1,2,1)),IF(AND($G286&gt;=DD$5,$G286&lt;=DD$6),IF($M286&gt;0,4,3),0)),IF(AND($D286&lt;=DD$6,$E286&gt;=DD$5),60,0)))</f>
        <v/>
      </c>
      <c r="DE286" s="80" t="str">
        <f>IF(OR($A286="",NOT(ISNUMBER($G286))),"",IF(AND($F286&lt;=DE$6,$G286&gt;=DE$5),IF(DE$5&gt;$N286,5,$K286)*10+IF(AND($F286&gt;=DE$5,$F286&lt;=DE$6),IF(AND($G286&gt;=DE$5,$G286&lt;=DE$6),5,IF($L286=1,2,1)),IF(AND($G286&gt;=DE$5,$G286&lt;=DE$6),IF($M286&gt;0,4,3),0)),IF(AND($D286&lt;=DE$6,$E286&gt;=DE$5),60,0)))</f>
        <v/>
      </c>
      <c r="DF286" s="80" t="str">
        <f>IF(OR($A286="",NOT(ISNUMBER($G286))),"",IF(AND($F286&lt;=DF$6,$G286&gt;=DF$5),IF(DF$5&gt;$N286,5,$K286)*10+IF(AND($F286&gt;=DF$5,$F286&lt;=DF$6),IF(AND($G286&gt;=DF$5,$G286&lt;=DF$6),5,IF($L286=1,2,1)),IF(AND($G286&gt;=DF$5,$G286&lt;=DF$6),IF($M286&gt;0,4,3),0)),IF(AND($D286&lt;=DF$6,$E286&gt;=DF$5),60,0)))</f>
        <v/>
      </c>
      <c r="DG286" s="80" t="str">
        <f>IF(OR($A286="",NOT(ISNUMBER($G286))),"",IF(AND($F286&lt;=DG$6,$G286&gt;=DG$5),IF(DG$5&gt;$N286,5,$K286)*10+IF(AND($F286&gt;=DG$5,$F286&lt;=DG$6),IF(AND($G286&gt;=DG$5,$G286&lt;=DG$6),5,IF($L286=1,2,1)),IF(AND($G286&gt;=DG$5,$G286&lt;=DG$6),IF($M286&gt;0,4,3),0)),IF(AND($D286&lt;=DG$6,$E286&gt;=DG$5),60,0)))</f>
        <v/>
      </c>
      <c r="DH286" s="80" t="str">
        <f>IF(OR($A286="",NOT(ISNUMBER($G286))),"",IF(AND($F286&lt;=DH$6,$G286&gt;=DH$5),IF(DH$5&gt;$N286,5,$K286)*10+IF(AND($F286&gt;=DH$5,$F286&lt;=DH$6),IF(AND($G286&gt;=DH$5,$G286&lt;=DH$6),5,IF($L286=1,2,1)),IF(AND($G286&gt;=DH$5,$G286&lt;=DH$6),IF($M286&gt;0,4,3),0)),IF(AND($D286&lt;=DH$6,$E286&gt;=DH$5),60,0)))</f>
        <v/>
      </c>
      <c r="DI286" s="80" t="str">
        <f>IF(OR($A286="",NOT(ISNUMBER($G286))),"",IF(AND($F286&lt;=DI$6,$G286&gt;=DI$5),IF(DI$5&gt;$N286,5,$K286)*10+IF(AND($F286&gt;=DI$5,$F286&lt;=DI$6),IF(AND($G286&gt;=DI$5,$G286&lt;=DI$6),5,IF($L286=1,2,1)),IF(AND($G286&gt;=DI$5,$G286&lt;=DI$6),IF($M286&gt;0,4,3),0)),IF(AND($D286&lt;=DI$6,$E286&gt;=DI$5),60,0)))</f>
        <v/>
      </c>
      <c r="DJ286" s="80" t="str">
        <f>IF(OR($A286="",NOT(ISNUMBER($G286))),"",IF(AND($F286&lt;=DJ$6,$G286&gt;=DJ$5),IF(DJ$5&gt;$N286,5,$K286)*10+IF(AND($F286&gt;=DJ$5,$F286&lt;=DJ$6),IF(AND($G286&gt;=DJ$5,$G286&lt;=DJ$6),5,IF($L286=1,2,1)),IF(AND($G286&gt;=DJ$5,$G286&lt;=DJ$6),IF($M286&gt;0,4,3),0)),IF(AND($D286&lt;=DJ$6,$E286&gt;=DJ$5),60,0)))</f>
        <v/>
      </c>
      <c r="DK286" s="80" t="str">
        <f>IF(OR($A286="",NOT(ISNUMBER($G286))),"",IF(AND($F286&lt;=DK$6,$G286&gt;=DK$5),IF(DK$5&gt;$N286,5,$K286)*10+IF(AND($F286&gt;=DK$5,$F286&lt;=DK$6),IF(AND($G286&gt;=DK$5,$G286&lt;=DK$6),5,IF($L286=1,2,1)),IF(AND($G286&gt;=DK$5,$G286&lt;=DK$6),IF($M286&gt;0,4,3),0)),IF(AND($D286&lt;=DK$6,$E286&gt;=DK$5),60,0)))</f>
        <v/>
      </c>
      <c r="DL286" s="80" t="str">
        <f>IF(OR($A286="",NOT(ISNUMBER($G286))),"",IF(AND($F286&lt;=DL$6,$G286&gt;=DL$5),IF(DL$5&gt;$N286,5,$K286)*10+IF(AND($F286&gt;=DL$5,$F286&lt;=DL$6),IF(AND($G286&gt;=DL$5,$G286&lt;=DL$6),5,IF($L286=1,2,1)),IF(AND($G286&gt;=DL$5,$G286&lt;=DL$6),IF($M286&gt;0,4,3),0)),IF(AND($D286&lt;=DL$6,$E286&gt;=DL$5),60,0)))</f>
        <v/>
      </c>
      <c r="DM286" s="80" t="str">
        <f>IF(OR($A286="",NOT(ISNUMBER($G286))),"",IF(AND($F286&lt;=DM$6,$G286&gt;=DM$5),IF(DM$5&gt;$N286,5,$K286)*10+IF(AND($F286&gt;=DM$5,$F286&lt;=DM$6),IF(AND($G286&gt;=DM$5,$G286&lt;=DM$6),5,IF($L286=1,2,1)),IF(AND($G286&gt;=DM$5,$G286&lt;=DM$6),IF($M286&gt;0,4,3),0)),IF(AND($D286&lt;=DM$6,$E286&gt;=DM$5),60,0)))</f>
        <v/>
      </c>
      <c r="DN286" s="80" t="str">
        <f>IF(OR($A286="",NOT(ISNUMBER($G286))),"",IF(AND($F286&lt;=DN$6,$G286&gt;=DN$5),IF(DN$5&gt;$N286,5,$K286)*10+IF(AND($F286&gt;=DN$5,$F286&lt;=DN$6),IF(AND($G286&gt;=DN$5,$G286&lt;=DN$6),5,IF($L286=1,2,1)),IF(AND($G286&gt;=DN$5,$G286&lt;=DN$6),IF($M286&gt;0,4,3),0)),IF(AND($D286&lt;=DN$6,$E286&gt;=DN$5),60,0)))</f>
        <v/>
      </c>
      <c r="DO286" s="80" t="str">
        <f>IF(OR($A286="",NOT(ISNUMBER($G286))),"",IF(AND($F286&lt;=DO$6,$G286&gt;=DO$5),IF(DO$5&gt;$N286,5,$K286)*10+IF(AND($F286&gt;=DO$5,$F286&lt;=DO$6),IF(AND($G286&gt;=DO$5,$G286&lt;=DO$6),5,IF($L286=1,2,1)),IF(AND($G286&gt;=DO$5,$G286&lt;=DO$6),IF($M286&gt;0,4,3),0)),IF(AND($D286&lt;=DO$6,$E286&gt;=DO$5),60,0)))</f>
        <v/>
      </c>
      <c r="DP286" s="80" t="str">
        <f>IF(OR($A286="",NOT(ISNUMBER($G286))),"",IF(AND($F286&lt;=DP$6,$G286&gt;=DP$5),IF(DP$5&gt;$N286,5,$K286)*10+IF(AND($F286&gt;=DP$5,$F286&lt;=DP$6),IF(AND($G286&gt;=DP$5,$G286&lt;=DP$6),5,IF($L286=1,2,1)),IF(AND($G286&gt;=DP$5,$G286&lt;=DP$6),IF($M286&gt;0,4,3),0)),IF(AND($D286&lt;=DP$6,$E286&gt;=DP$5),60,0)))</f>
        <v/>
      </c>
      <c r="DQ286" s="80" t="str">
        <f>IF(OR($A286="",NOT(ISNUMBER($G286))),"",IF(AND($F286&lt;=DQ$6,$G286&gt;=DQ$5),IF(DQ$5&gt;$N286,5,$K286)*10+IF(AND($F286&gt;=DQ$5,$F286&lt;=DQ$6),IF(AND($G286&gt;=DQ$5,$G286&lt;=DQ$6),5,IF($L286=1,2,1)),IF(AND($G286&gt;=DQ$5,$G286&lt;=DQ$6),IF($M286&gt;0,4,3),0)),IF(AND($D286&lt;=DQ$6,$E286&gt;=DQ$5),60,0)))</f>
        <v/>
      </c>
      <c r="DR286" s="80" t="str">
        <f>IF(OR($A286="",NOT(ISNUMBER($G286))),"",IF(AND($F286&lt;=DR$6,$G286&gt;=DR$5),IF(DR$5&gt;$N286,5,$K286)*10+IF(AND($F286&gt;=DR$5,$F286&lt;=DR$6),IF(AND($G286&gt;=DR$5,$G286&lt;=DR$6),5,IF($L286=1,2,1)),IF(AND($G286&gt;=DR$5,$G286&lt;=DR$6),IF($M286&gt;0,4,3),0)),IF(AND($D286&lt;=DR$6,$E286&gt;=DR$5),60,0)))</f>
        <v/>
      </c>
      <c r="DS286" s="80" t="str">
        <f>IF(OR($A286="",NOT(ISNUMBER($G286))),"",IF(AND($F286&lt;=DS$6,$G286&gt;=DS$5),IF(DS$5&gt;$N286,5,$K286)*10+IF(AND($F286&gt;=DS$5,$F286&lt;=DS$6),IF(AND($G286&gt;=DS$5,$G286&lt;=DS$6),5,IF($L286=1,2,1)),IF(AND($G286&gt;=DS$5,$G286&lt;=DS$6),IF($M286&gt;0,4,3),0)),IF(AND($D286&lt;=DS$6,$E286&gt;=DS$5),60,0)))</f>
        <v/>
      </c>
      <c r="DT286" s="80" t="str">
        <f>IF(OR($A286="",NOT(ISNUMBER($G286))),"",IF(AND($F286&lt;=DT$6,$G286&gt;=DT$5),IF(DT$5&gt;$N286,5,$K286)*10+IF(AND($F286&gt;=DT$5,$F286&lt;=DT$6),IF(AND($G286&gt;=DT$5,$G286&lt;=DT$6),5,IF($L286=1,2,1)),IF(AND($G286&gt;=DT$5,$G286&lt;=DT$6),IF($M286&gt;0,4,3),0)),IF(AND($D286&lt;=DT$6,$E286&gt;=DT$5),60,0)))</f>
        <v/>
      </c>
      <c r="DU286" s="80" t="str">
        <f>IF(OR($A286="",NOT(ISNUMBER($G286))),"",IF(AND($F286&lt;=DU$6,$G286&gt;=DU$5),IF(DU$5&gt;$N286,5,$K286)*10+IF(AND($F286&gt;=DU$5,$F286&lt;=DU$6),IF(AND($G286&gt;=DU$5,$G286&lt;=DU$6),5,IF($L286=1,2,1)),IF(AND($G286&gt;=DU$5,$G286&lt;=DU$6),IF($M286&gt;0,4,3),0)),IF(AND($D286&lt;=DU$6,$E286&gt;=DU$5),60,0)))</f>
        <v/>
      </c>
      <c r="DV286" s="80" t="str">
        <f>IF(OR($A286="",NOT(ISNUMBER($G286))),"",IF(AND($F286&lt;=DV$6,$G286&gt;=DV$5),IF(DV$5&gt;$N286,5,$K286)*10+IF(AND($F286&gt;=DV$5,$F286&lt;=DV$6),IF(AND($G286&gt;=DV$5,$G286&lt;=DV$6),5,IF($L286=1,2,1)),IF(AND($G286&gt;=DV$5,$G286&lt;=DV$6),IF($M286&gt;0,4,3),0)),IF(AND($D286&lt;=DV$6,$E286&gt;=DV$5),60,0)))</f>
        <v/>
      </c>
      <c r="DW286" s="80" t="str">
        <f>IF(OR($A286="",NOT(ISNUMBER($G286))),"",IF(AND($F286&lt;=DW$6,$G286&gt;=DW$5),IF(DW$5&gt;$N286,5,$K286)*10+IF(AND($F286&gt;=DW$5,$F286&lt;=DW$6),IF(AND($G286&gt;=DW$5,$G286&lt;=DW$6),5,IF($L286=1,2,1)),IF(AND($G286&gt;=DW$5,$G286&lt;=DW$6),IF($M286&gt;0,4,3),0)),IF(AND($D286&lt;=DW$6,$E286&gt;=DW$5),60,0)))</f>
        <v/>
      </c>
      <c r="DX286" s="80" t="str">
        <f>IF(OR($A286="",NOT(ISNUMBER($G286))),"",IF(AND($F286&lt;=DX$6,$G286&gt;=DX$5),IF(DX$5&gt;$N286,5,$K286)*10+IF(AND($F286&gt;=DX$5,$F286&lt;=DX$6),IF(AND($G286&gt;=DX$5,$G286&lt;=DX$6),5,IF($L286=1,2,1)),IF(AND($G286&gt;=DX$5,$G286&lt;=DX$6),IF($M286&gt;0,4,3),0)),IF(AND($D286&lt;=DX$6,$E286&gt;=DX$5),60,0)))</f>
        <v/>
      </c>
      <c r="DY286" s="80" t="str">
        <f>IF(OR($A286="",NOT(ISNUMBER($G286))),"",IF(AND($F286&lt;=DY$6,$G286&gt;=DY$5),IF(DY$5&gt;$N286,5,$K286)*10+IF(AND($F286&gt;=DY$5,$F286&lt;=DY$6),IF(AND($G286&gt;=DY$5,$G286&lt;=DY$6),5,IF($L286=1,2,1)),IF(AND($G286&gt;=DY$5,$G286&lt;=DY$6),IF($M286&gt;0,4,3),0)),IF(AND($D286&lt;=DY$6,$E286&gt;=DY$5),60,0)))</f>
        <v/>
      </c>
      <c r="DZ286" s="80" t="str">
        <f>IF(OR($A286="",NOT(ISNUMBER($G286))),"",IF(AND($F286&lt;=DZ$6,$G286&gt;=DZ$5),IF(DZ$5&gt;$N286,5,$K286)*10+IF(AND($F286&gt;=DZ$5,$F286&lt;=DZ$6),IF(AND($G286&gt;=DZ$5,$G286&lt;=DZ$6),5,IF($L286=1,2,1)),IF(AND($G286&gt;=DZ$5,$G286&lt;=DZ$6),IF($M286&gt;0,4,3),0)),IF(AND($D286&lt;=DZ$6,$E286&gt;=DZ$5),60,0)))</f>
        <v/>
      </c>
      <c r="EA286" s="80" t="str">
        <f>IF(OR($A286="",NOT(ISNUMBER($G286))),"",IF(AND($F286&lt;=EA$6,$G286&gt;=EA$5),IF(EA$5&gt;$N286,5,$K286)*10+IF(AND($F286&gt;=EA$5,$F286&lt;=EA$6),IF(AND($G286&gt;=EA$5,$G286&lt;=EA$6),5,IF($L286=1,2,1)),IF(AND($G286&gt;=EA$5,$G286&lt;=EA$6),IF($M286&gt;0,4,3),0)),IF(AND($D286&lt;=EA$6,$E286&gt;=EA$5),60,0)))</f>
        <v/>
      </c>
      <c r="EB286" s="80" t="str">
        <f>IF(OR($A286="",NOT(ISNUMBER($G286))),"",IF(AND($F286&lt;=EB$6,$G286&gt;=EB$5),IF(EB$5&gt;$N286,5,$K286)*10+IF(AND($F286&gt;=EB$5,$F286&lt;=EB$6),IF(AND($G286&gt;=EB$5,$G286&lt;=EB$6),5,IF($L286=1,2,1)),IF(AND($G286&gt;=EB$5,$G286&lt;=EB$6),IF($M286&gt;0,4,3),0)),IF(AND($D286&lt;=EB$6,$E286&gt;=EB$5),60,0)))</f>
        <v/>
      </c>
      <c r="EC286" s="80" t="str">
        <f>IF(OR($A286="",NOT(ISNUMBER($G286))),"",IF(AND($F286&lt;=EC$6,$G286&gt;=EC$5),IF(EC$5&gt;$N286,5,$K286)*10+IF(AND($F286&gt;=EC$5,$F286&lt;=EC$6),IF(AND($G286&gt;=EC$5,$G286&lt;=EC$6),5,IF($L286=1,2,1)),IF(AND($G286&gt;=EC$5,$G286&lt;=EC$6),IF($M286&gt;0,4,3),0)),IF(AND($D286&lt;=EC$6,$E286&gt;=EC$5),60,0)))</f>
        <v/>
      </c>
      <c r="ED286" s="80" t="str">
        <f>IF(OR($A286="",NOT(ISNUMBER($G286))),"",IF(AND($F286&lt;=ED$6,$G286&gt;=ED$5),IF(ED$5&gt;$N286,5,$K286)*10+IF(AND($F286&gt;=ED$5,$F286&lt;=ED$6),IF(AND($G286&gt;=ED$5,$G286&lt;=ED$6),5,IF($L286=1,2,1)),IF(AND($G286&gt;=ED$5,$G286&lt;=ED$6),IF($M286&gt;0,4,3),0)),IF(AND($D286&lt;=ED$6,$E286&gt;=ED$5),60,0)))</f>
        <v/>
      </c>
    </row>
    <row r="287" ht="18" customHeight="1">
      <c r="A287" s="52" t="str">
        <f>IF(Tasks!$B287="","",Tasks!$A287)</f>
        <v/>
      </c>
      <c r="B287" s="78" t="str">
        <f>IF(Tasks!$B287="","",Tasks!$B287)</f>
        <v/>
      </c>
      <c r="C287" s="25" t="str">
        <f>IF($B287="","",IF(AND(Tasks!$D287="",Tasks!$G287=""),"-",IF(Tasks!$D287="","",Tasks!$D287&amp;IF(OR(Tasks!$E287="",Tasks!$E287="FS"),IF(N(Tasks!$F287)=0,"","FS"),Tasks!$E287)&amp;IF(N(Tasks!$F287)=0,"",IF(Tasks!$F287&gt;0,"+","")&amp;Tasks!$F287))&amp;IF(AND(Tasks!$D287&lt;&gt;"",Tasks!$G287&lt;&gt;""),", ","")&amp;IF(Tasks!$G287="","",Tasks!$G287&amp;IF(OR(Tasks!$H287="",Tasks!$H287="FS"),IF(N(Tasks!$I287)=0,"","FS"),Tasks!$H287)&amp;IF(N(Tasks!$I287)=0,"",IF(Tasks!$I287&gt;0,"+","")&amp;Tasks!$I287))))</f>
        <v/>
      </c>
      <c r="D287" s="51" t="str">
        <f>IF(OR($B287="",Tasks!$Q287=""),"",Tasks!$Q287)</f>
        <v/>
      </c>
      <c r="E287" s="51" t="str">
        <f>IF(OR($B287="",Tasks!$R287=""),"",Tasks!$R287)</f>
        <v/>
      </c>
      <c r="F287" s="51" t="str">
        <f>IF(OR($B287="",Tasks!$S287=""),"",Tasks!$S287)</f>
        <v/>
      </c>
      <c r="G287" s="51" t="str">
        <f>IF(OR($B287="",Tasks!$T287=""),"",Tasks!$T287)</f>
        <v/>
      </c>
      <c r="H287" s="52" t="str">
        <f>IF($B287="","",Tasks!$AE287)</f>
        <v/>
      </c>
      <c r="I287" s="79" t="str">
        <f>IF($B287="","",Tasks!$AF287)</f>
        <v/>
      </c>
      <c r="J287" s="53" t="str">
        <f>IF(OR($B287="",Tasks!$V287=""),"",Tasks!$V287)</f>
        <v/>
      </c>
      <c r="K287" s="52" t="str">
        <f>IF($B287="","",Tasks!$AA287)</f>
        <v/>
      </c>
      <c r="L287" s="52" t="str">
        <f>IF($B287="","",Tasks!$AB287)</f>
        <v/>
      </c>
      <c r="M287" s="52" t="str">
        <f>IF($B287="","",Tasks!$Z287)</f>
        <v/>
      </c>
      <c r="N287" s="52" t="str">
        <f>IF(OR($B287="",Tasks!$AG287=""),"",Tasks!$AG287)</f>
        <v/>
      </c>
      <c r="O287" s="80" t="str">
        <f>IF(OR($A287="",NOT(ISNUMBER($G287))),"",IF(AND($F287&lt;=O$6,$G287&gt;=O$5),IF(O$5&gt;$N287,5,$K287)*10+IF(AND($F287&gt;=O$5,$F287&lt;=O$6),IF(AND($G287&gt;=O$5,$G287&lt;=O$6),5,IF($L287=1,2,1)),IF(AND($G287&gt;=O$5,$G287&lt;=O$6),IF($M287&gt;0,4,3),0)),IF(AND($D287&lt;=O$6,$E287&gt;=O$5),60,0)))</f>
        <v/>
      </c>
      <c r="P287" s="80" t="str">
        <f>IF(OR($A287="",NOT(ISNUMBER($G287))),"",IF(AND($F287&lt;=P$6,$G287&gt;=P$5),IF(P$5&gt;$N287,5,$K287)*10+IF(AND($F287&gt;=P$5,$F287&lt;=P$6),IF(AND($G287&gt;=P$5,$G287&lt;=P$6),5,IF($L287=1,2,1)),IF(AND($G287&gt;=P$5,$G287&lt;=P$6),IF($M287&gt;0,4,3),0)),IF(AND($D287&lt;=P$6,$E287&gt;=P$5),60,0)))</f>
        <v/>
      </c>
      <c r="Q287" s="80" t="str">
        <f>IF(OR($A287="",NOT(ISNUMBER($G287))),"",IF(AND($F287&lt;=Q$6,$G287&gt;=Q$5),IF(Q$5&gt;$N287,5,$K287)*10+IF(AND($F287&gt;=Q$5,$F287&lt;=Q$6),IF(AND($G287&gt;=Q$5,$G287&lt;=Q$6),5,IF($L287=1,2,1)),IF(AND($G287&gt;=Q$5,$G287&lt;=Q$6),IF($M287&gt;0,4,3),0)),IF(AND($D287&lt;=Q$6,$E287&gt;=Q$5),60,0)))</f>
        <v/>
      </c>
      <c r="R287" s="80" t="str">
        <f>IF(OR($A287="",NOT(ISNUMBER($G287))),"",IF(AND($F287&lt;=R$6,$G287&gt;=R$5),IF(R$5&gt;$N287,5,$K287)*10+IF(AND($F287&gt;=R$5,$F287&lt;=R$6),IF(AND($G287&gt;=R$5,$G287&lt;=R$6),5,IF($L287=1,2,1)),IF(AND($G287&gt;=R$5,$G287&lt;=R$6),IF($M287&gt;0,4,3),0)),IF(AND($D287&lt;=R$6,$E287&gt;=R$5),60,0)))</f>
        <v/>
      </c>
      <c r="S287" s="80" t="str">
        <f>IF(OR($A287="",NOT(ISNUMBER($G287))),"",IF(AND($F287&lt;=S$6,$G287&gt;=S$5),IF(S$5&gt;$N287,5,$K287)*10+IF(AND($F287&gt;=S$5,$F287&lt;=S$6),IF(AND($G287&gt;=S$5,$G287&lt;=S$6),5,IF($L287=1,2,1)),IF(AND($G287&gt;=S$5,$G287&lt;=S$6),IF($M287&gt;0,4,3),0)),IF(AND($D287&lt;=S$6,$E287&gt;=S$5),60,0)))</f>
        <v/>
      </c>
      <c r="T287" s="80" t="str">
        <f>IF(OR($A287="",NOT(ISNUMBER($G287))),"",IF(AND($F287&lt;=T$6,$G287&gt;=T$5),IF(T$5&gt;$N287,5,$K287)*10+IF(AND($F287&gt;=T$5,$F287&lt;=T$6),IF(AND($G287&gt;=T$5,$G287&lt;=T$6),5,IF($L287=1,2,1)),IF(AND($G287&gt;=T$5,$G287&lt;=T$6),IF($M287&gt;0,4,3),0)),IF(AND($D287&lt;=T$6,$E287&gt;=T$5),60,0)))</f>
        <v/>
      </c>
      <c r="U287" s="80" t="str">
        <f>IF(OR($A287="",NOT(ISNUMBER($G287))),"",IF(AND($F287&lt;=U$6,$G287&gt;=U$5),IF(U$5&gt;$N287,5,$K287)*10+IF(AND($F287&gt;=U$5,$F287&lt;=U$6),IF(AND($G287&gt;=U$5,$G287&lt;=U$6),5,IF($L287=1,2,1)),IF(AND($G287&gt;=U$5,$G287&lt;=U$6),IF($M287&gt;0,4,3),0)),IF(AND($D287&lt;=U$6,$E287&gt;=U$5),60,0)))</f>
        <v/>
      </c>
      <c r="V287" s="80" t="str">
        <f>IF(OR($A287="",NOT(ISNUMBER($G287))),"",IF(AND($F287&lt;=V$6,$G287&gt;=V$5),IF(V$5&gt;$N287,5,$K287)*10+IF(AND($F287&gt;=V$5,$F287&lt;=V$6),IF(AND($G287&gt;=V$5,$G287&lt;=V$6),5,IF($L287=1,2,1)),IF(AND($G287&gt;=V$5,$G287&lt;=V$6),IF($M287&gt;0,4,3),0)),IF(AND($D287&lt;=V$6,$E287&gt;=V$5),60,0)))</f>
        <v/>
      </c>
      <c r="W287" s="80" t="str">
        <f>IF(OR($A287="",NOT(ISNUMBER($G287))),"",IF(AND($F287&lt;=W$6,$G287&gt;=W$5),IF(W$5&gt;$N287,5,$K287)*10+IF(AND($F287&gt;=W$5,$F287&lt;=W$6),IF(AND($G287&gt;=W$5,$G287&lt;=W$6),5,IF($L287=1,2,1)),IF(AND($G287&gt;=W$5,$G287&lt;=W$6),IF($M287&gt;0,4,3),0)),IF(AND($D287&lt;=W$6,$E287&gt;=W$5),60,0)))</f>
        <v/>
      </c>
      <c r="X287" s="80" t="str">
        <f>IF(OR($A287="",NOT(ISNUMBER($G287))),"",IF(AND($F287&lt;=X$6,$G287&gt;=X$5),IF(X$5&gt;$N287,5,$K287)*10+IF(AND($F287&gt;=X$5,$F287&lt;=X$6),IF(AND($G287&gt;=X$5,$G287&lt;=X$6),5,IF($L287=1,2,1)),IF(AND($G287&gt;=X$5,$G287&lt;=X$6),IF($M287&gt;0,4,3),0)),IF(AND($D287&lt;=X$6,$E287&gt;=X$5),60,0)))</f>
        <v/>
      </c>
      <c r="Y287" s="80" t="str">
        <f>IF(OR($A287="",NOT(ISNUMBER($G287))),"",IF(AND($F287&lt;=Y$6,$G287&gt;=Y$5),IF(Y$5&gt;$N287,5,$K287)*10+IF(AND($F287&gt;=Y$5,$F287&lt;=Y$6),IF(AND($G287&gt;=Y$5,$G287&lt;=Y$6),5,IF($L287=1,2,1)),IF(AND($G287&gt;=Y$5,$G287&lt;=Y$6),IF($M287&gt;0,4,3),0)),IF(AND($D287&lt;=Y$6,$E287&gt;=Y$5),60,0)))</f>
        <v/>
      </c>
      <c r="Z287" s="80" t="str">
        <f>IF(OR($A287="",NOT(ISNUMBER($G287))),"",IF(AND($F287&lt;=Z$6,$G287&gt;=Z$5),IF(Z$5&gt;$N287,5,$K287)*10+IF(AND($F287&gt;=Z$5,$F287&lt;=Z$6),IF(AND($G287&gt;=Z$5,$G287&lt;=Z$6),5,IF($L287=1,2,1)),IF(AND($G287&gt;=Z$5,$G287&lt;=Z$6),IF($M287&gt;0,4,3),0)),IF(AND($D287&lt;=Z$6,$E287&gt;=Z$5),60,0)))</f>
        <v/>
      </c>
      <c r="AA287" s="80" t="str">
        <f>IF(OR($A287="",NOT(ISNUMBER($G287))),"",IF(AND($F287&lt;=AA$6,$G287&gt;=AA$5),IF(AA$5&gt;$N287,5,$K287)*10+IF(AND($F287&gt;=AA$5,$F287&lt;=AA$6),IF(AND($G287&gt;=AA$5,$G287&lt;=AA$6),5,IF($L287=1,2,1)),IF(AND($G287&gt;=AA$5,$G287&lt;=AA$6),IF($M287&gt;0,4,3),0)),IF(AND($D287&lt;=AA$6,$E287&gt;=AA$5),60,0)))</f>
        <v/>
      </c>
      <c r="AB287" s="80" t="str">
        <f>IF(OR($A287="",NOT(ISNUMBER($G287))),"",IF(AND($F287&lt;=AB$6,$G287&gt;=AB$5),IF(AB$5&gt;$N287,5,$K287)*10+IF(AND($F287&gt;=AB$5,$F287&lt;=AB$6),IF(AND($G287&gt;=AB$5,$G287&lt;=AB$6),5,IF($L287=1,2,1)),IF(AND($G287&gt;=AB$5,$G287&lt;=AB$6),IF($M287&gt;0,4,3),0)),IF(AND($D287&lt;=AB$6,$E287&gt;=AB$5),60,0)))</f>
        <v/>
      </c>
      <c r="AC287" s="80" t="str">
        <f>IF(OR($A287="",NOT(ISNUMBER($G287))),"",IF(AND($F287&lt;=AC$6,$G287&gt;=AC$5),IF(AC$5&gt;$N287,5,$K287)*10+IF(AND($F287&gt;=AC$5,$F287&lt;=AC$6),IF(AND($G287&gt;=AC$5,$G287&lt;=AC$6),5,IF($L287=1,2,1)),IF(AND($G287&gt;=AC$5,$G287&lt;=AC$6),IF($M287&gt;0,4,3),0)),IF(AND($D287&lt;=AC$6,$E287&gt;=AC$5),60,0)))</f>
        <v/>
      </c>
      <c r="AD287" s="80" t="str">
        <f>IF(OR($A287="",NOT(ISNUMBER($G287))),"",IF(AND($F287&lt;=AD$6,$G287&gt;=AD$5),IF(AD$5&gt;$N287,5,$K287)*10+IF(AND($F287&gt;=AD$5,$F287&lt;=AD$6),IF(AND($G287&gt;=AD$5,$G287&lt;=AD$6),5,IF($L287=1,2,1)),IF(AND($G287&gt;=AD$5,$G287&lt;=AD$6),IF($M287&gt;0,4,3),0)),IF(AND($D287&lt;=AD$6,$E287&gt;=AD$5),60,0)))</f>
        <v/>
      </c>
      <c r="AE287" s="80" t="str">
        <f>IF(OR($A287="",NOT(ISNUMBER($G287))),"",IF(AND($F287&lt;=AE$6,$G287&gt;=AE$5),IF(AE$5&gt;$N287,5,$K287)*10+IF(AND($F287&gt;=AE$5,$F287&lt;=AE$6),IF(AND($G287&gt;=AE$5,$G287&lt;=AE$6),5,IF($L287=1,2,1)),IF(AND($G287&gt;=AE$5,$G287&lt;=AE$6),IF($M287&gt;0,4,3),0)),IF(AND($D287&lt;=AE$6,$E287&gt;=AE$5),60,0)))</f>
        <v/>
      </c>
      <c r="AF287" s="80" t="str">
        <f>IF(OR($A287="",NOT(ISNUMBER($G287))),"",IF(AND($F287&lt;=AF$6,$G287&gt;=AF$5),IF(AF$5&gt;$N287,5,$K287)*10+IF(AND($F287&gt;=AF$5,$F287&lt;=AF$6),IF(AND($G287&gt;=AF$5,$G287&lt;=AF$6),5,IF($L287=1,2,1)),IF(AND($G287&gt;=AF$5,$G287&lt;=AF$6),IF($M287&gt;0,4,3),0)),IF(AND($D287&lt;=AF$6,$E287&gt;=AF$5),60,0)))</f>
        <v/>
      </c>
      <c r="AG287" s="80" t="str">
        <f>IF(OR($A287="",NOT(ISNUMBER($G287))),"",IF(AND($F287&lt;=AG$6,$G287&gt;=AG$5),IF(AG$5&gt;$N287,5,$K287)*10+IF(AND($F287&gt;=AG$5,$F287&lt;=AG$6),IF(AND($G287&gt;=AG$5,$G287&lt;=AG$6),5,IF($L287=1,2,1)),IF(AND($G287&gt;=AG$5,$G287&lt;=AG$6),IF($M287&gt;0,4,3),0)),IF(AND($D287&lt;=AG$6,$E287&gt;=AG$5),60,0)))</f>
        <v/>
      </c>
      <c r="AH287" s="80" t="str">
        <f>IF(OR($A287="",NOT(ISNUMBER($G287))),"",IF(AND($F287&lt;=AH$6,$G287&gt;=AH$5),IF(AH$5&gt;$N287,5,$K287)*10+IF(AND($F287&gt;=AH$5,$F287&lt;=AH$6),IF(AND($G287&gt;=AH$5,$G287&lt;=AH$6),5,IF($L287=1,2,1)),IF(AND($G287&gt;=AH$5,$G287&lt;=AH$6),IF($M287&gt;0,4,3),0)),IF(AND($D287&lt;=AH$6,$E287&gt;=AH$5),60,0)))</f>
        <v/>
      </c>
      <c r="AI287" s="80" t="str">
        <f>IF(OR($A287="",NOT(ISNUMBER($G287))),"",IF(AND($F287&lt;=AI$6,$G287&gt;=AI$5),IF(AI$5&gt;$N287,5,$K287)*10+IF(AND($F287&gt;=AI$5,$F287&lt;=AI$6),IF(AND($G287&gt;=AI$5,$G287&lt;=AI$6),5,IF($L287=1,2,1)),IF(AND($G287&gt;=AI$5,$G287&lt;=AI$6),IF($M287&gt;0,4,3),0)),IF(AND($D287&lt;=AI$6,$E287&gt;=AI$5),60,0)))</f>
        <v/>
      </c>
      <c r="AJ287" s="80" t="str">
        <f>IF(OR($A287="",NOT(ISNUMBER($G287))),"",IF(AND($F287&lt;=AJ$6,$G287&gt;=AJ$5),IF(AJ$5&gt;$N287,5,$K287)*10+IF(AND($F287&gt;=AJ$5,$F287&lt;=AJ$6),IF(AND($G287&gt;=AJ$5,$G287&lt;=AJ$6),5,IF($L287=1,2,1)),IF(AND($G287&gt;=AJ$5,$G287&lt;=AJ$6),IF($M287&gt;0,4,3),0)),IF(AND($D287&lt;=AJ$6,$E287&gt;=AJ$5),60,0)))</f>
        <v/>
      </c>
      <c r="AK287" s="80" t="str">
        <f>IF(OR($A287="",NOT(ISNUMBER($G287))),"",IF(AND($F287&lt;=AK$6,$G287&gt;=AK$5),IF(AK$5&gt;$N287,5,$K287)*10+IF(AND($F287&gt;=AK$5,$F287&lt;=AK$6),IF(AND($G287&gt;=AK$5,$G287&lt;=AK$6),5,IF($L287=1,2,1)),IF(AND($G287&gt;=AK$5,$G287&lt;=AK$6),IF($M287&gt;0,4,3),0)),IF(AND($D287&lt;=AK$6,$E287&gt;=AK$5),60,0)))</f>
        <v/>
      </c>
      <c r="AL287" s="80" t="str">
        <f>IF(OR($A287="",NOT(ISNUMBER($G287))),"",IF(AND($F287&lt;=AL$6,$G287&gt;=AL$5),IF(AL$5&gt;$N287,5,$K287)*10+IF(AND($F287&gt;=AL$5,$F287&lt;=AL$6),IF(AND($G287&gt;=AL$5,$G287&lt;=AL$6),5,IF($L287=1,2,1)),IF(AND($G287&gt;=AL$5,$G287&lt;=AL$6),IF($M287&gt;0,4,3),0)),IF(AND($D287&lt;=AL$6,$E287&gt;=AL$5),60,0)))</f>
        <v/>
      </c>
      <c r="AM287" s="80" t="str">
        <f>IF(OR($A287="",NOT(ISNUMBER($G287))),"",IF(AND($F287&lt;=AM$6,$G287&gt;=AM$5),IF(AM$5&gt;$N287,5,$K287)*10+IF(AND($F287&gt;=AM$5,$F287&lt;=AM$6),IF(AND($G287&gt;=AM$5,$G287&lt;=AM$6),5,IF($L287=1,2,1)),IF(AND($G287&gt;=AM$5,$G287&lt;=AM$6),IF($M287&gt;0,4,3),0)),IF(AND($D287&lt;=AM$6,$E287&gt;=AM$5),60,0)))</f>
        <v/>
      </c>
      <c r="AN287" s="80" t="str">
        <f>IF(OR($A287="",NOT(ISNUMBER($G287))),"",IF(AND($F287&lt;=AN$6,$G287&gt;=AN$5),IF(AN$5&gt;$N287,5,$K287)*10+IF(AND($F287&gt;=AN$5,$F287&lt;=AN$6),IF(AND($G287&gt;=AN$5,$G287&lt;=AN$6),5,IF($L287=1,2,1)),IF(AND($G287&gt;=AN$5,$G287&lt;=AN$6),IF($M287&gt;0,4,3),0)),IF(AND($D287&lt;=AN$6,$E287&gt;=AN$5),60,0)))</f>
        <v/>
      </c>
      <c r="AO287" s="80" t="str">
        <f>IF(OR($A287="",NOT(ISNUMBER($G287))),"",IF(AND($F287&lt;=AO$6,$G287&gt;=AO$5),IF(AO$5&gt;$N287,5,$K287)*10+IF(AND($F287&gt;=AO$5,$F287&lt;=AO$6),IF(AND($G287&gt;=AO$5,$G287&lt;=AO$6),5,IF($L287=1,2,1)),IF(AND($G287&gt;=AO$5,$G287&lt;=AO$6),IF($M287&gt;0,4,3),0)),IF(AND($D287&lt;=AO$6,$E287&gt;=AO$5),60,0)))</f>
        <v/>
      </c>
      <c r="AP287" s="80" t="str">
        <f>IF(OR($A287="",NOT(ISNUMBER($G287))),"",IF(AND($F287&lt;=AP$6,$G287&gt;=AP$5),IF(AP$5&gt;$N287,5,$K287)*10+IF(AND($F287&gt;=AP$5,$F287&lt;=AP$6),IF(AND($G287&gt;=AP$5,$G287&lt;=AP$6),5,IF($L287=1,2,1)),IF(AND($G287&gt;=AP$5,$G287&lt;=AP$6),IF($M287&gt;0,4,3),0)),IF(AND($D287&lt;=AP$6,$E287&gt;=AP$5),60,0)))</f>
        <v/>
      </c>
      <c r="AQ287" s="80" t="str">
        <f>IF(OR($A287="",NOT(ISNUMBER($G287))),"",IF(AND($F287&lt;=AQ$6,$G287&gt;=AQ$5),IF(AQ$5&gt;$N287,5,$K287)*10+IF(AND($F287&gt;=AQ$5,$F287&lt;=AQ$6),IF(AND($G287&gt;=AQ$5,$G287&lt;=AQ$6),5,IF($L287=1,2,1)),IF(AND($G287&gt;=AQ$5,$G287&lt;=AQ$6),IF($M287&gt;0,4,3),0)),IF(AND($D287&lt;=AQ$6,$E287&gt;=AQ$5),60,0)))</f>
        <v/>
      </c>
      <c r="AR287" s="80" t="str">
        <f>IF(OR($A287="",NOT(ISNUMBER($G287))),"",IF(AND($F287&lt;=AR$6,$G287&gt;=AR$5),IF(AR$5&gt;$N287,5,$K287)*10+IF(AND($F287&gt;=AR$5,$F287&lt;=AR$6),IF(AND($G287&gt;=AR$5,$G287&lt;=AR$6),5,IF($L287=1,2,1)),IF(AND($G287&gt;=AR$5,$G287&lt;=AR$6),IF($M287&gt;0,4,3),0)),IF(AND($D287&lt;=AR$6,$E287&gt;=AR$5),60,0)))</f>
        <v/>
      </c>
      <c r="AS287" s="80" t="str">
        <f>IF(OR($A287="",NOT(ISNUMBER($G287))),"",IF(AND($F287&lt;=AS$6,$G287&gt;=AS$5),IF(AS$5&gt;$N287,5,$K287)*10+IF(AND($F287&gt;=AS$5,$F287&lt;=AS$6),IF(AND($G287&gt;=AS$5,$G287&lt;=AS$6),5,IF($L287=1,2,1)),IF(AND($G287&gt;=AS$5,$G287&lt;=AS$6),IF($M287&gt;0,4,3),0)),IF(AND($D287&lt;=AS$6,$E287&gt;=AS$5),60,0)))</f>
        <v/>
      </c>
      <c r="AT287" s="80" t="str">
        <f>IF(OR($A287="",NOT(ISNUMBER($G287))),"",IF(AND($F287&lt;=AT$6,$G287&gt;=AT$5),IF(AT$5&gt;$N287,5,$K287)*10+IF(AND($F287&gt;=AT$5,$F287&lt;=AT$6),IF(AND($G287&gt;=AT$5,$G287&lt;=AT$6),5,IF($L287=1,2,1)),IF(AND($G287&gt;=AT$5,$G287&lt;=AT$6),IF($M287&gt;0,4,3),0)),IF(AND($D287&lt;=AT$6,$E287&gt;=AT$5),60,0)))</f>
        <v/>
      </c>
      <c r="AU287" s="80" t="str">
        <f>IF(OR($A287="",NOT(ISNUMBER($G287))),"",IF(AND($F287&lt;=AU$6,$G287&gt;=AU$5),IF(AU$5&gt;$N287,5,$K287)*10+IF(AND($F287&gt;=AU$5,$F287&lt;=AU$6),IF(AND($G287&gt;=AU$5,$G287&lt;=AU$6),5,IF($L287=1,2,1)),IF(AND($G287&gt;=AU$5,$G287&lt;=AU$6),IF($M287&gt;0,4,3),0)),IF(AND($D287&lt;=AU$6,$E287&gt;=AU$5),60,0)))</f>
        <v/>
      </c>
      <c r="AV287" s="80" t="str">
        <f>IF(OR($A287="",NOT(ISNUMBER($G287))),"",IF(AND($F287&lt;=AV$6,$G287&gt;=AV$5),IF(AV$5&gt;$N287,5,$K287)*10+IF(AND($F287&gt;=AV$5,$F287&lt;=AV$6),IF(AND($G287&gt;=AV$5,$G287&lt;=AV$6),5,IF($L287=1,2,1)),IF(AND($G287&gt;=AV$5,$G287&lt;=AV$6),IF($M287&gt;0,4,3),0)),IF(AND($D287&lt;=AV$6,$E287&gt;=AV$5),60,0)))</f>
        <v/>
      </c>
      <c r="AW287" s="80" t="str">
        <f>IF(OR($A287="",NOT(ISNUMBER($G287))),"",IF(AND($F287&lt;=AW$6,$G287&gt;=AW$5),IF(AW$5&gt;$N287,5,$K287)*10+IF(AND($F287&gt;=AW$5,$F287&lt;=AW$6),IF(AND($G287&gt;=AW$5,$G287&lt;=AW$6),5,IF($L287=1,2,1)),IF(AND($G287&gt;=AW$5,$G287&lt;=AW$6),IF($M287&gt;0,4,3),0)),IF(AND($D287&lt;=AW$6,$E287&gt;=AW$5),60,0)))</f>
        <v/>
      </c>
      <c r="AX287" s="80" t="str">
        <f>IF(OR($A287="",NOT(ISNUMBER($G287))),"",IF(AND($F287&lt;=AX$6,$G287&gt;=AX$5),IF(AX$5&gt;$N287,5,$K287)*10+IF(AND($F287&gt;=AX$5,$F287&lt;=AX$6),IF(AND($G287&gt;=AX$5,$G287&lt;=AX$6),5,IF($L287=1,2,1)),IF(AND($G287&gt;=AX$5,$G287&lt;=AX$6),IF($M287&gt;0,4,3),0)),IF(AND($D287&lt;=AX$6,$E287&gt;=AX$5),60,0)))</f>
        <v/>
      </c>
      <c r="AY287" s="80" t="str">
        <f>IF(OR($A287="",NOT(ISNUMBER($G287))),"",IF(AND($F287&lt;=AY$6,$G287&gt;=AY$5),IF(AY$5&gt;$N287,5,$K287)*10+IF(AND($F287&gt;=AY$5,$F287&lt;=AY$6),IF(AND($G287&gt;=AY$5,$G287&lt;=AY$6),5,IF($L287=1,2,1)),IF(AND($G287&gt;=AY$5,$G287&lt;=AY$6),IF($M287&gt;0,4,3),0)),IF(AND($D287&lt;=AY$6,$E287&gt;=AY$5),60,0)))</f>
        <v/>
      </c>
      <c r="AZ287" s="80" t="str">
        <f>IF(OR($A287="",NOT(ISNUMBER($G287))),"",IF(AND($F287&lt;=AZ$6,$G287&gt;=AZ$5),IF(AZ$5&gt;$N287,5,$K287)*10+IF(AND($F287&gt;=AZ$5,$F287&lt;=AZ$6),IF(AND($G287&gt;=AZ$5,$G287&lt;=AZ$6),5,IF($L287=1,2,1)),IF(AND($G287&gt;=AZ$5,$G287&lt;=AZ$6),IF($M287&gt;0,4,3),0)),IF(AND($D287&lt;=AZ$6,$E287&gt;=AZ$5),60,0)))</f>
        <v/>
      </c>
      <c r="BA287" s="80" t="str">
        <f>IF(OR($A287="",NOT(ISNUMBER($G287))),"",IF(AND($F287&lt;=BA$6,$G287&gt;=BA$5),IF(BA$5&gt;$N287,5,$K287)*10+IF(AND($F287&gt;=BA$5,$F287&lt;=BA$6),IF(AND($G287&gt;=BA$5,$G287&lt;=BA$6),5,IF($L287=1,2,1)),IF(AND($G287&gt;=BA$5,$G287&lt;=BA$6),IF($M287&gt;0,4,3),0)),IF(AND($D287&lt;=BA$6,$E287&gt;=BA$5),60,0)))</f>
        <v/>
      </c>
      <c r="BB287" s="80" t="str">
        <f>IF(OR($A287="",NOT(ISNUMBER($G287))),"",IF(AND($F287&lt;=BB$6,$G287&gt;=BB$5),IF(BB$5&gt;$N287,5,$K287)*10+IF(AND($F287&gt;=BB$5,$F287&lt;=BB$6),IF(AND($G287&gt;=BB$5,$G287&lt;=BB$6),5,IF($L287=1,2,1)),IF(AND($G287&gt;=BB$5,$G287&lt;=BB$6),IF($M287&gt;0,4,3),0)),IF(AND($D287&lt;=BB$6,$E287&gt;=BB$5),60,0)))</f>
        <v/>
      </c>
      <c r="BC287" s="80" t="str">
        <f>IF(OR($A287="",NOT(ISNUMBER($G287))),"",IF(AND($F287&lt;=BC$6,$G287&gt;=BC$5),IF(BC$5&gt;$N287,5,$K287)*10+IF(AND($F287&gt;=BC$5,$F287&lt;=BC$6),IF(AND($G287&gt;=BC$5,$G287&lt;=BC$6),5,IF($L287=1,2,1)),IF(AND($G287&gt;=BC$5,$G287&lt;=BC$6),IF($M287&gt;0,4,3),0)),IF(AND($D287&lt;=BC$6,$E287&gt;=BC$5),60,0)))</f>
        <v/>
      </c>
      <c r="BD287" s="80" t="str">
        <f>IF(OR($A287="",NOT(ISNUMBER($G287))),"",IF(AND($F287&lt;=BD$6,$G287&gt;=BD$5),IF(BD$5&gt;$N287,5,$K287)*10+IF(AND($F287&gt;=BD$5,$F287&lt;=BD$6),IF(AND($G287&gt;=BD$5,$G287&lt;=BD$6),5,IF($L287=1,2,1)),IF(AND($G287&gt;=BD$5,$G287&lt;=BD$6),IF($M287&gt;0,4,3),0)),IF(AND($D287&lt;=BD$6,$E287&gt;=BD$5),60,0)))</f>
        <v/>
      </c>
      <c r="BE287" s="80" t="str">
        <f>IF(OR($A287="",NOT(ISNUMBER($G287))),"",IF(AND($F287&lt;=BE$6,$G287&gt;=BE$5),IF(BE$5&gt;$N287,5,$K287)*10+IF(AND($F287&gt;=BE$5,$F287&lt;=BE$6),IF(AND($G287&gt;=BE$5,$G287&lt;=BE$6),5,IF($L287=1,2,1)),IF(AND($G287&gt;=BE$5,$G287&lt;=BE$6),IF($M287&gt;0,4,3),0)),IF(AND($D287&lt;=BE$6,$E287&gt;=BE$5),60,0)))</f>
        <v/>
      </c>
      <c r="BF287" s="80" t="str">
        <f>IF(OR($A287="",NOT(ISNUMBER($G287))),"",IF(AND($F287&lt;=BF$6,$G287&gt;=BF$5),IF(BF$5&gt;$N287,5,$K287)*10+IF(AND($F287&gt;=BF$5,$F287&lt;=BF$6),IF(AND($G287&gt;=BF$5,$G287&lt;=BF$6),5,IF($L287=1,2,1)),IF(AND($G287&gt;=BF$5,$G287&lt;=BF$6),IF($M287&gt;0,4,3),0)),IF(AND($D287&lt;=BF$6,$E287&gt;=BF$5),60,0)))</f>
        <v/>
      </c>
      <c r="BG287" s="80" t="str">
        <f>IF(OR($A287="",NOT(ISNUMBER($G287))),"",IF(AND($F287&lt;=BG$6,$G287&gt;=BG$5),IF(BG$5&gt;$N287,5,$K287)*10+IF(AND($F287&gt;=BG$5,$F287&lt;=BG$6),IF(AND($G287&gt;=BG$5,$G287&lt;=BG$6),5,IF($L287=1,2,1)),IF(AND($G287&gt;=BG$5,$G287&lt;=BG$6),IF($M287&gt;0,4,3),0)),IF(AND($D287&lt;=BG$6,$E287&gt;=BG$5),60,0)))</f>
        <v/>
      </c>
      <c r="BH287" s="80" t="str">
        <f>IF(OR($A287="",NOT(ISNUMBER($G287))),"",IF(AND($F287&lt;=BH$6,$G287&gt;=BH$5),IF(BH$5&gt;$N287,5,$K287)*10+IF(AND($F287&gt;=BH$5,$F287&lt;=BH$6),IF(AND($G287&gt;=BH$5,$G287&lt;=BH$6),5,IF($L287=1,2,1)),IF(AND($G287&gt;=BH$5,$G287&lt;=BH$6),IF($M287&gt;0,4,3),0)),IF(AND($D287&lt;=BH$6,$E287&gt;=BH$5),60,0)))</f>
        <v/>
      </c>
      <c r="BI287" s="80" t="str">
        <f>IF(OR($A287="",NOT(ISNUMBER($G287))),"",IF(AND($F287&lt;=BI$6,$G287&gt;=BI$5),IF(BI$5&gt;$N287,5,$K287)*10+IF(AND($F287&gt;=BI$5,$F287&lt;=BI$6),IF(AND($G287&gt;=BI$5,$G287&lt;=BI$6),5,IF($L287=1,2,1)),IF(AND($G287&gt;=BI$5,$G287&lt;=BI$6),IF($M287&gt;0,4,3),0)),IF(AND($D287&lt;=BI$6,$E287&gt;=BI$5),60,0)))</f>
        <v/>
      </c>
      <c r="BJ287" s="80" t="str">
        <f>IF(OR($A287="",NOT(ISNUMBER($G287))),"",IF(AND($F287&lt;=BJ$6,$G287&gt;=BJ$5),IF(BJ$5&gt;$N287,5,$K287)*10+IF(AND($F287&gt;=BJ$5,$F287&lt;=BJ$6),IF(AND($G287&gt;=BJ$5,$G287&lt;=BJ$6),5,IF($L287=1,2,1)),IF(AND($G287&gt;=BJ$5,$G287&lt;=BJ$6),IF($M287&gt;0,4,3),0)),IF(AND($D287&lt;=BJ$6,$E287&gt;=BJ$5),60,0)))</f>
        <v/>
      </c>
      <c r="BK287" s="80" t="str">
        <f>IF(OR($A287="",NOT(ISNUMBER($G287))),"",IF(AND($F287&lt;=BK$6,$G287&gt;=BK$5),IF(BK$5&gt;$N287,5,$K287)*10+IF(AND($F287&gt;=BK$5,$F287&lt;=BK$6),IF(AND($G287&gt;=BK$5,$G287&lt;=BK$6),5,IF($L287=1,2,1)),IF(AND($G287&gt;=BK$5,$G287&lt;=BK$6),IF($M287&gt;0,4,3),0)),IF(AND($D287&lt;=BK$6,$E287&gt;=BK$5),60,0)))</f>
        <v/>
      </c>
      <c r="BL287" s="80" t="str">
        <f>IF(OR($A287="",NOT(ISNUMBER($G287))),"",IF(AND($F287&lt;=BL$6,$G287&gt;=BL$5),IF(BL$5&gt;$N287,5,$K287)*10+IF(AND($F287&gt;=BL$5,$F287&lt;=BL$6),IF(AND($G287&gt;=BL$5,$G287&lt;=BL$6),5,IF($L287=1,2,1)),IF(AND($G287&gt;=BL$5,$G287&lt;=BL$6),IF($M287&gt;0,4,3),0)),IF(AND($D287&lt;=BL$6,$E287&gt;=BL$5),60,0)))</f>
        <v/>
      </c>
      <c r="BM287" s="80" t="str">
        <f>IF(OR($A287="",NOT(ISNUMBER($G287))),"",IF(AND($F287&lt;=BM$6,$G287&gt;=BM$5),IF(BM$5&gt;$N287,5,$K287)*10+IF(AND($F287&gt;=BM$5,$F287&lt;=BM$6),IF(AND($G287&gt;=BM$5,$G287&lt;=BM$6),5,IF($L287=1,2,1)),IF(AND($G287&gt;=BM$5,$G287&lt;=BM$6),IF($M287&gt;0,4,3),0)),IF(AND($D287&lt;=BM$6,$E287&gt;=BM$5),60,0)))</f>
        <v/>
      </c>
      <c r="BN287" s="80" t="str">
        <f>IF(OR($A287="",NOT(ISNUMBER($G287))),"",IF(AND($F287&lt;=BN$6,$G287&gt;=BN$5),IF(BN$5&gt;$N287,5,$K287)*10+IF(AND($F287&gt;=BN$5,$F287&lt;=BN$6),IF(AND($G287&gt;=BN$5,$G287&lt;=BN$6),5,IF($L287=1,2,1)),IF(AND($G287&gt;=BN$5,$G287&lt;=BN$6),IF($M287&gt;0,4,3),0)),IF(AND($D287&lt;=BN$6,$E287&gt;=BN$5),60,0)))</f>
        <v/>
      </c>
      <c r="BO287" s="80" t="str">
        <f>IF(OR($A287="",NOT(ISNUMBER($G287))),"",IF(AND($F287&lt;=BO$6,$G287&gt;=BO$5),IF(BO$5&gt;$N287,5,$K287)*10+IF(AND($F287&gt;=BO$5,$F287&lt;=BO$6),IF(AND($G287&gt;=BO$5,$G287&lt;=BO$6),5,IF($L287=1,2,1)),IF(AND($G287&gt;=BO$5,$G287&lt;=BO$6),IF($M287&gt;0,4,3),0)),IF(AND($D287&lt;=BO$6,$E287&gt;=BO$5),60,0)))</f>
        <v/>
      </c>
      <c r="BP287" s="80" t="str">
        <f>IF(OR($A287="",NOT(ISNUMBER($G287))),"",IF(AND($F287&lt;=BP$6,$G287&gt;=BP$5),IF(BP$5&gt;$N287,5,$K287)*10+IF(AND($F287&gt;=BP$5,$F287&lt;=BP$6),IF(AND($G287&gt;=BP$5,$G287&lt;=BP$6),5,IF($L287=1,2,1)),IF(AND($G287&gt;=BP$5,$G287&lt;=BP$6),IF($M287&gt;0,4,3),0)),IF(AND($D287&lt;=BP$6,$E287&gt;=BP$5),60,0)))</f>
        <v/>
      </c>
      <c r="BQ287" s="80" t="str">
        <f>IF(OR($A287="",NOT(ISNUMBER($G287))),"",IF(AND($F287&lt;=BQ$6,$G287&gt;=BQ$5),IF(BQ$5&gt;$N287,5,$K287)*10+IF(AND($F287&gt;=BQ$5,$F287&lt;=BQ$6),IF(AND($G287&gt;=BQ$5,$G287&lt;=BQ$6),5,IF($L287=1,2,1)),IF(AND($G287&gt;=BQ$5,$G287&lt;=BQ$6),IF($M287&gt;0,4,3),0)),IF(AND($D287&lt;=BQ$6,$E287&gt;=BQ$5),60,0)))</f>
        <v/>
      </c>
      <c r="BR287" s="80" t="str">
        <f>IF(OR($A287="",NOT(ISNUMBER($G287))),"",IF(AND($F287&lt;=BR$6,$G287&gt;=BR$5),IF(BR$5&gt;$N287,5,$K287)*10+IF(AND($F287&gt;=BR$5,$F287&lt;=BR$6),IF(AND($G287&gt;=BR$5,$G287&lt;=BR$6),5,IF($L287=1,2,1)),IF(AND($G287&gt;=BR$5,$G287&lt;=BR$6),IF($M287&gt;0,4,3),0)),IF(AND($D287&lt;=BR$6,$E287&gt;=BR$5),60,0)))</f>
        <v/>
      </c>
      <c r="BS287" s="80" t="str">
        <f>IF(OR($A287="",NOT(ISNUMBER($G287))),"",IF(AND($F287&lt;=BS$6,$G287&gt;=BS$5),IF(BS$5&gt;$N287,5,$K287)*10+IF(AND($F287&gt;=BS$5,$F287&lt;=BS$6),IF(AND($G287&gt;=BS$5,$G287&lt;=BS$6),5,IF($L287=1,2,1)),IF(AND($G287&gt;=BS$5,$G287&lt;=BS$6),IF($M287&gt;0,4,3),0)),IF(AND($D287&lt;=BS$6,$E287&gt;=BS$5),60,0)))</f>
        <v/>
      </c>
      <c r="BT287" s="80" t="str">
        <f>IF(OR($A287="",NOT(ISNUMBER($G287))),"",IF(AND($F287&lt;=BT$6,$G287&gt;=BT$5),IF(BT$5&gt;$N287,5,$K287)*10+IF(AND($F287&gt;=BT$5,$F287&lt;=BT$6),IF(AND($G287&gt;=BT$5,$G287&lt;=BT$6),5,IF($L287=1,2,1)),IF(AND($G287&gt;=BT$5,$G287&lt;=BT$6),IF($M287&gt;0,4,3),0)),IF(AND($D287&lt;=BT$6,$E287&gt;=BT$5),60,0)))</f>
        <v/>
      </c>
      <c r="BU287" s="80" t="str">
        <f>IF(OR($A287="",NOT(ISNUMBER($G287))),"",IF(AND($F287&lt;=BU$6,$G287&gt;=BU$5),IF(BU$5&gt;$N287,5,$K287)*10+IF(AND($F287&gt;=BU$5,$F287&lt;=BU$6),IF(AND($G287&gt;=BU$5,$G287&lt;=BU$6),5,IF($L287=1,2,1)),IF(AND($G287&gt;=BU$5,$G287&lt;=BU$6),IF($M287&gt;0,4,3),0)),IF(AND($D287&lt;=BU$6,$E287&gt;=BU$5),60,0)))</f>
        <v/>
      </c>
      <c r="BV287" s="80" t="str">
        <f>IF(OR($A287="",NOT(ISNUMBER($G287))),"",IF(AND($F287&lt;=BV$6,$G287&gt;=BV$5),IF(BV$5&gt;$N287,5,$K287)*10+IF(AND($F287&gt;=BV$5,$F287&lt;=BV$6),IF(AND($G287&gt;=BV$5,$G287&lt;=BV$6),5,IF($L287=1,2,1)),IF(AND($G287&gt;=BV$5,$G287&lt;=BV$6),IF($M287&gt;0,4,3),0)),IF(AND($D287&lt;=BV$6,$E287&gt;=BV$5),60,0)))</f>
        <v/>
      </c>
      <c r="BW287" s="80" t="str">
        <f>IF(OR($A287="",NOT(ISNUMBER($G287))),"",IF(AND($F287&lt;=BW$6,$G287&gt;=BW$5),IF(BW$5&gt;$N287,5,$K287)*10+IF(AND($F287&gt;=BW$5,$F287&lt;=BW$6),IF(AND($G287&gt;=BW$5,$G287&lt;=BW$6),5,IF($L287=1,2,1)),IF(AND($G287&gt;=BW$5,$G287&lt;=BW$6),IF($M287&gt;0,4,3),0)),IF(AND($D287&lt;=BW$6,$E287&gt;=BW$5),60,0)))</f>
        <v/>
      </c>
      <c r="BX287" s="80" t="str">
        <f>IF(OR($A287="",NOT(ISNUMBER($G287))),"",IF(AND($F287&lt;=BX$6,$G287&gt;=BX$5),IF(BX$5&gt;$N287,5,$K287)*10+IF(AND($F287&gt;=BX$5,$F287&lt;=BX$6),IF(AND($G287&gt;=BX$5,$G287&lt;=BX$6),5,IF($L287=1,2,1)),IF(AND($G287&gt;=BX$5,$G287&lt;=BX$6),IF($M287&gt;0,4,3),0)),IF(AND($D287&lt;=BX$6,$E287&gt;=BX$5),60,0)))</f>
        <v/>
      </c>
      <c r="BY287" s="80" t="str">
        <f>IF(OR($A287="",NOT(ISNUMBER($G287))),"",IF(AND($F287&lt;=BY$6,$G287&gt;=BY$5),IF(BY$5&gt;$N287,5,$K287)*10+IF(AND($F287&gt;=BY$5,$F287&lt;=BY$6),IF(AND($G287&gt;=BY$5,$G287&lt;=BY$6),5,IF($L287=1,2,1)),IF(AND($G287&gt;=BY$5,$G287&lt;=BY$6),IF($M287&gt;0,4,3),0)),IF(AND($D287&lt;=BY$6,$E287&gt;=BY$5),60,0)))</f>
        <v/>
      </c>
      <c r="BZ287" s="80" t="str">
        <f>IF(OR($A287="",NOT(ISNUMBER($G287))),"",IF(AND($F287&lt;=BZ$6,$G287&gt;=BZ$5),IF(BZ$5&gt;$N287,5,$K287)*10+IF(AND($F287&gt;=BZ$5,$F287&lt;=BZ$6),IF(AND($G287&gt;=BZ$5,$G287&lt;=BZ$6),5,IF($L287=1,2,1)),IF(AND($G287&gt;=BZ$5,$G287&lt;=BZ$6),IF($M287&gt;0,4,3),0)),IF(AND($D287&lt;=BZ$6,$E287&gt;=BZ$5),60,0)))</f>
        <v/>
      </c>
      <c r="CA287" s="80" t="str">
        <f>IF(OR($A287="",NOT(ISNUMBER($G287))),"",IF(AND($F287&lt;=CA$6,$G287&gt;=CA$5),IF(CA$5&gt;$N287,5,$K287)*10+IF(AND($F287&gt;=CA$5,$F287&lt;=CA$6),IF(AND($G287&gt;=CA$5,$G287&lt;=CA$6),5,IF($L287=1,2,1)),IF(AND($G287&gt;=CA$5,$G287&lt;=CA$6),IF($M287&gt;0,4,3),0)),IF(AND($D287&lt;=CA$6,$E287&gt;=CA$5),60,0)))</f>
        <v/>
      </c>
      <c r="CB287" s="80" t="str">
        <f>IF(OR($A287="",NOT(ISNUMBER($G287))),"",IF(AND($F287&lt;=CB$6,$G287&gt;=CB$5),IF(CB$5&gt;$N287,5,$K287)*10+IF(AND($F287&gt;=CB$5,$F287&lt;=CB$6),IF(AND($G287&gt;=CB$5,$G287&lt;=CB$6),5,IF($L287=1,2,1)),IF(AND($G287&gt;=CB$5,$G287&lt;=CB$6),IF($M287&gt;0,4,3),0)),IF(AND($D287&lt;=CB$6,$E287&gt;=CB$5),60,0)))</f>
        <v/>
      </c>
      <c r="CC287" s="80" t="str">
        <f>IF(OR($A287="",NOT(ISNUMBER($G287))),"",IF(AND($F287&lt;=CC$6,$G287&gt;=CC$5),IF(CC$5&gt;$N287,5,$K287)*10+IF(AND($F287&gt;=CC$5,$F287&lt;=CC$6),IF(AND($G287&gt;=CC$5,$G287&lt;=CC$6),5,IF($L287=1,2,1)),IF(AND($G287&gt;=CC$5,$G287&lt;=CC$6),IF($M287&gt;0,4,3),0)),IF(AND($D287&lt;=CC$6,$E287&gt;=CC$5),60,0)))</f>
        <v/>
      </c>
      <c r="CD287" s="80" t="str">
        <f>IF(OR($A287="",NOT(ISNUMBER($G287))),"",IF(AND($F287&lt;=CD$6,$G287&gt;=CD$5),IF(CD$5&gt;$N287,5,$K287)*10+IF(AND($F287&gt;=CD$5,$F287&lt;=CD$6),IF(AND($G287&gt;=CD$5,$G287&lt;=CD$6),5,IF($L287=1,2,1)),IF(AND($G287&gt;=CD$5,$G287&lt;=CD$6),IF($M287&gt;0,4,3),0)),IF(AND($D287&lt;=CD$6,$E287&gt;=CD$5),60,0)))</f>
        <v/>
      </c>
      <c r="CE287" s="80" t="str">
        <f>IF(OR($A287="",NOT(ISNUMBER($G287))),"",IF(AND($F287&lt;=CE$6,$G287&gt;=CE$5),IF(CE$5&gt;$N287,5,$K287)*10+IF(AND($F287&gt;=CE$5,$F287&lt;=CE$6),IF(AND($G287&gt;=CE$5,$G287&lt;=CE$6),5,IF($L287=1,2,1)),IF(AND($G287&gt;=CE$5,$G287&lt;=CE$6),IF($M287&gt;0,4,3),0)),IF(AND($D287&lt;=CE$6,$E287&gt;=CE$5),60,0)))</f>
        <v/>
      </c>
      <c r="CF287" s="80" t="str">
        <f>IF(OR($A287="",NOT(ISNUMBER($G287))),"",IF(AND($F287&lt;=CF$6,$G287&gt;=CF$5),IF(CF$5&gt;$N287,5,$K287)*10+IF(AND($F287&gt;=CF$5,$F287&lt;=CF$6),IF(AND($G287&gt;=CF$5,$G287&lt;=CF$6),5,IF($L287=1,2,1)),IF(AND($G287&gt;=CF$5,$G287&lt;=CF$6),IF($M287&gt;0,4,3),0)),IF(AND($D287&lt;=CF$6,$E287&gt;=CF$5),60,0)))</f>
        <v/>
      </c>
      <c r="CG287" s="80" t="str">
        <f>IF(OR($A287="",NOT(ISNUMBER($G287))),"",IF(AND($F287&lt;=CG$6,$G287&gt;=CG$5),IF(CG$5&gt;$N287,5,$K287)*10+IF(AND($F287&gt;=CG$5,$F287&lt;=CG$6),IF(AND($G287&gt;=CG$5,$G287&lt;=CG$6),5,IF($L287=1,2,1)),IF(AND($G287&gt;=CG$5,$G287&lt;=CG$6),IF($M287&gt;0,4,3),0)),IF(AND($D287&lt;=CG$6,$E287&gt;=CG$5),60,0)))</f>
        <v/>
      </c>
      <c r="CH287" s="80" t="str">
        <f>IF(OR($A287="",NOT(ISNUMBER($G287))),"",IF(AND($F287&lt;=CH$6,$G287&gt;=CH$5),IF(CH$5&gt;$N287,5,$K287)*10+IF(AND($F287&gt;=CH$5,$F287&lt;=CH$6),IF(AND($G287&gt;=CH$5,$G287&lt;=CH$6),5,IF($L287=1,2,1)),IF(AND($G287&gt;=CH$5,$G287&lt;=CH$6),IF($M287&gt;0,4,3),0)),IF(AND($D287&lt;=CH$6,$E287&gt;=CH$5),60,0)))</f>
        <v/>
      </c>
      <c r="CI287" s="80" t="str">
        <f>IF(OR($A287="",NOT(ISNUMBER($G287))),"",IF(AND($F287&lt;=CI$6,$G287&gt;=CI$5),IF(CI$5&gt;$N287,5,$K287)*10+IF(AND($F287&gt;=CI$5,$F287&lt;=CI$6),IF(AND($G287&gt;=CI$5,$G287&lt;=CI$6),5,IF($L287=1,2,1)),IF(AND($G287&gt;=CI$5,$G287&lt;=CI$6),IF($M287&gt;0,4,3),0)),IF(AND($D287&lt;=CI$6,$E287&gt;=CI$5),60,0)))</f>
        <v/>
      </c>
      <c r="CJ287" s="80" t="str">
        <f>IF(OR($A287="",NOT(ISNUMBER($G287))),"",IF(AND($F287&lt;=CJ$6,$G287&gt;=CJ$5),IF(CJ$5&gt;$N287,5,$K287)*10+IF(AND($F287&gt;=CJ$5,$F287&lt;=CJ$6),IF(AND($G287&gt;=CJ$5,$G287&lt;=CJ$6),5,IF($L287=1,2,1)),IF(AND($G287&gt;=CJ$5,$G287&lt;=CJ$6),IF($M287&gt;0,4,3),0)),IF(AND($D287&lt;=CJ$6,$E287&gt;=CJ$5),60,0)))</f>
        <v/>
      </c>
      <c r="CK287" s="80" t="str">
        <f>IF(OR($A287="",NOT(ISNUMBER($G287))),"",IF(AND($F287&lt;=CK$6,$G287&gt;=CK$5),IF(CK$5&gt;$N287,5,$K287)*10+IF(AND($F287&gt;=CK$5,$F287&lt;=CK$6),IF(AND($G287&gt;=CK$5,$G287&lt;=CK$6),5,IF($L287=1,2,1)),IF(AND($G287&gt;=CK$5,$G287&lt;=CK$6),IF($M287&gt;0,4,3),0)),IF(AND($D287&lt;=CK$6,$E287&gt;=CK$5),60,0)))</f>
        <v/>
      </c>
      <c r="CL287" s="80" t="str">
        <f>IF(OR($A287="",NOT(ISNUMBER($G287))),"",IF(AND($F287&lt;=CL$6,$G287&gt;=CL$5),IF(CL$5&gt;$N287,5,$K287)*10+IF(AND($F287&gt;=CL$5,$F287&lt;=CL$6),IF(AND($G287&gt;=CL$5,$G287&lt;=CL$6),5,IF($L287=1,2,1)),IF(AND($G287&gt;=CL$5,$G287&lt;=CL$6),IF($M287&gt;0,4,3),0)),IF(AND($D287&lt;=CL$6,$E287&gt;=CL$5),60,0)))</f>
        <v/>
      </c>
      <c r="CM287" s="80" t="str">
        <f>IF(OR($A287="",NOT(ISNUMBER($G287))),"",IF(AND($F287&lt;=CM$6,$G287&gt;=CM$5),IF(CM$5&gt;$N287,5,$K287)*10+IF(AND($F287&gt;=CM$5,$F287&lt;=CM$6),IF(AND($G287&gt;=CM$5,$G287&lt;=CM$6),5,IF($L287=1,2,1)),IF(AND($G287&gt;=CM$5,$G287&lt;=CM$6),IF($M287&gt;0,4,3),0)),IF(AND($D287&lt;=CM$6,$E287&gt;=CM$5),60,0)))</f>
        <v/>
      </c>
      <c r="CN287" s="80" t="str">
        <f>IF(OR($A287="",NOT(ISNUMBER($G287))),"",IF(AND($F287&lt;=CN$6,$G287&gt;=CN$5),IF(CN$5&gt;$N287,5,$K287)*10+IF(AND($F287&gt;=CN$5,$F287&lt;=CN$6),IF(AND($G287&gt;=CN$5,$G287&lt;=CN$6),5,IF($L287=1,2,1)),IF(AND($G287&gt;=CN$5,$G287&lt;=CN$6),IF($M287&gt;0,4,3),0)),IF(AND($D287&lt;=CN$6,$E287&gt;=CN$5),60,0)))</f>
        <v/>
      </c>
      <c r="CO287" s="80" t="str">
        <f>IF(OR($A287="",NOT(ISNUMBER($G287))),"",IF(AND($F287&lt;=CO$6,$G287&gt;=CO$5),IF(CO$5&gt;$N287,5,$K287)*10+IF(AND($F287&gt;=CO$5,$F287&lt;=CO$6),IF(AND($G287&gt;=CO$5,$G287&lt;=CO$6),5,IF($L287=1,2,1)),IF(AND($G287&gt;=CO$5,$G287&lt;=CO$6),IF($M287&gt;0,4,3),0)),IF(AND($D287&lt;=CO$6,$E287&gt;=CO$5),60,0)))</f>
        <v/>
      </c>
      <c r="CP287" s="80" t="str">
        <f>IF(OR($A287="",NOT(ISNUMBER($G287))),"",IF(AND($F287&lt;=CP$6,$G287&gt;=CP$5),IF(CP$5&gt;$N287,5,$K287)*10+IF(AND($F287&gt;=CP$5,$F287&lt;=CP$6),IF(AND($G287&gt;=CP$5,$G287&lt;=CP$6),5,IF($L287=1,2,1)),IF(AND($G287&gt;=CP$5,$G287&lt;=CP$6),IF($M287&gt;0,4,3),0)),IF(AND($D287&lt;=CP$6,$E287&gt;=CP$5),60,0)))</f>
        <v/>
      </c>
      <c r="CQ287" s="80" t="str">
        <f>IF(OR($A287="",NOT(ISNUMBER($G287))),"",IF(AND($F287&lt;=CQ$6,$G287&gt;=CQ$5),IF(CQ$5&gt;$N287,5,$K287)*10+IF(AND($F287&gt;=CQ$5,$F287&lt;=CQ$6),IF(AND($G287&gt;=CQ$5,$G287&lt;=CQ$6),5,IF($L287=1,2,1)),IF(AND($G287&gt;=CQ$5,$G287&lt;=CQ$6),IF($M287&gt;0,4,3),0)),IF(AND($D287&lt;=CQ$6,$E287&gt;=CQ$5),60,0)))</f>
        <v/>
      </c>
      <c r="CR287" s="80" t="str">
        <f>IF(OR($A287="",NOT(ISNUMBER($G287))),"",IF(AND($F287&lt;=CR$6,$G287&gt;=CR$5),IF(CR$5&gt;$N287,5,$K287)*10+IF(AND($F287&gt;=CR$5,$F287&lt;=CR$6),IF(AND($G287&gt;=CR$5,$G287&lt;=CR$6),5,IF($L287=1,2,1)),IF(AND($G287&gt;=CR$5,$G287&lt;=CR$6),IF($M287&gt;0,4,3),0)),IF(AND($D287&lt;=CR$6,$E287&gt;=CR$5),60,0)))</f>
        <v/>
      </c>
      <c r="CS287" s="80" t="str">
        <f>IF(OR($A287="",NOT(ISNUMBER($G287))),"",IF(AND($F287&lt;=CS$6,$G287&gt;=CS$5),IF(CS$5&gt;$N287,5,$K287)*10+IF(AND($F287&gt;=CS$5,$F287&lt;=CS$6),IF(AND($G287&gt;=CS$5,$G287&lt;=CS$6),5,IF($L287=1,2,1)),IF(AND($G287&gt;=CS$5,$G287&lt;=CS$6),IF($M287&gt;0,4,3),0)),IF(AND($D287&lt;=CS$6,$E287&gt;=CS$5),60,0)))</f>
        <v/>
      </c>
      <c r="CT287" s="80" t="str">
        <f>IF(OR($A287="",NOT(ISNUMBER($G287))),"",IF(AND($F287&lt;=CT$6,$G287&gt;=CT$5),IF(CT$5&gt;$N287,5,$K287)*10+IF(AND($F287&gt;=CT$5,$F287&lt;=CT$6),IF(AND($G287&gt;=CT$5,$G287&lt;=CT$6),5,IF($L287=1,2,1)),IF(AND($G287&gt;=CT$5,$G287&lt;=CT$6),IF($M287&gt;0,4,3),0)),IF(AND($D287&lt;=CT$6,$E287&gt;=CT$5),60,0)))</f>
        <v/>
      </c>
      <c r="CU287" s="80" t="str">
        <f>IF(OR($A287="",NOT(ISNUMBER($G287))),"",IF(AND($F287&lt;=CU$6,$G287&gt;=CU$5),IF(CU$5&gt;$N287,5,$K287)*10+IF(AND($F287&gt;=CU$5,$F287&lt;=CU$6),IF(AND($G287&gt;=CU$5,$G287&lt;=CU$6),5,IF($L287=1,2,1)),IF(AND($G287&gt;=CU$5,$G287&lt;=CU$6),IF($M287&gt;0,4,3),0)),IF(AND($D287&lt;=CU$6,$E287&gt;=CU$5),60,0)))</f>
        <v/>
      </c>
      <c r="CV287" s="80" t="str">
        <f>IF(OR($A287="",NOT(ISNUMBER($G287))),"",IF(AND($F287&lt;=CV$6,$G287&gt;=CV$5),IF(CV$5&gt;$N287,5,$K287)*10+IF(AND($F287&gt;=CV$5,$F287&lt;=CV$6),IF(AND($G287&gt;=CV$5,$G287&lt;=CV$6),5,IF($L287=1,2,1)),IF(AND($G287&gt;=CV$5,$G287&lt;=CV$6),IF($M287&gt;0,4,3),0)),IF(AND($D287&lt;=CV$6,$E287&gt;=CV$5),60,0)))</f>
        <v/>
      </c>
      <c r="CW287" s="80" t="str">
        <f>IF(OR($A287="",NOT(ISNUMBER($G287))),"",IF(AND($F287&lt;=CW$6,$G287&gt;=CW$5),IF(CW$5&gt;$N287,5,$K287)*10+IF(AND($F287&gt;=CW$5,$F287&lt;=CW$6),IF(AND($G287&gt;=CW$5,$G287&lt;=CW$6),5,IF($L287=1,2,1)),IF(AND($G287&gt;=CW$5,$G287&lt;=CW$6),IF($M287&gt;0,4,3),0)),IF(AND($D287&lt;=CW$6,$E287&gt;=CW$5),60,0)))</f>
        <v/>
      </c>
      <c r="CX287" s="80" t="str">
        <f>IF(OR($A287="",NOT(ISNUMBER($G287))),"",IF(AND($F287&lt;=CX$6,$G287&gt;=CX$5),IF(CX$5&gt;$N287,5,$K287)*10+IF(AND($F287&gt;=CX$5,$F287&lt;=CX$6),IF(AND($G287&gt;=CX$5,$G287&lt;=CX$6),5,IF($L287=1,2,1)),IF(AND($G287&gt;=CX$5,$G287&lt;=CX$6),IF($M287&gt;0,4,3),0)),IF(AND($D287&lt;=CX$6,$E287&gt;=CX$5),60,0)))</f>
        <v/>
      </c>
      <c r="CY287" s="80" t="str">
        <f>IF(OR($A287="",NOT(ISNUMBER($G287))),"",IF(AND($F287&lt;=CY$6,$G287&gt;=CY$5),IF(CY$5&gt;$N287,5,$K287)*10+IF(AND($F287&gt;=CY$5,$F287&lt;=CY$6),IF(AND($G287&gt;=CY$5,$G287&lt;=CY$6),5,IF($L287=1,2,1)),IF(AND($G287&gt;=CY$5,$G287&lt;=CY$6),IF($M287&gt;0,4,3),0)),IF(AND($D287&lt;=CY$6,$E287&gt;=CY$5),60,0)))</f>
        <v/>
      </c>
      <c r="CZ287" s="80" t="str">
        <f>IF(OR($A287="",NOT(ISNUMBER($G287))),"",IF(AND($F287&lt;=CZ$6,$G287&gt;=CZ$5),IF(CZ$5&gt;$N287,5,$K287)*10+IF(AND($F287&gt;=CZ$5,$F287&lt;=CZ$6),IF(AND($G287&gt;=CZ$5,$G287&lt;=CZ$6),5,IF($L287=1,2,1)),IF(AND($G287&gt;=CZ$5,$G287&lt;=CZ$6),IF($M287&gt;0,4,3),0)),IF(AND($D287&lt;=CZ$6,$E287&gt;=CZ$5),60,0)))</f>
        <v/>
      </c>
      <c r="DA287" s="80" t="str">
        <f>IF(OR($A287="",NOT(ISNUMBER($G287))),"",IF(AND($F287&lt;=DA$6,$G287&gt;=DA$5),IF(DA$5&gt;$N287,5,$K287)*10+IF(AND($F287&gt;=DA$5,$F287&lt;=DA$6),IF(AND($G287&gt;=DA$5,$G287&lt;=DA$6),5,IF($L287=1,2,1)),IF(AND($G287&gt;=DA$5,$G287&lt;=DA$6),IF($M287&gt;0,4,3),0)),IF(AND($D287&lt;=DA$6,$E287&gt;=DA$5),60,0)))</f>
        <v/>
      </c>
      <c r="DB287" s="80" t="str">
        <f>IF(OR($A287="",NOT(ISNUMBER($G287))),"",IF(AND($F287&lt;=DB$6,$G287&gt;=DB$5),IF(DB$5&gt;$N287,5,$K287)*10+IF(AND($F287&gt;=DB$5,$F287&lt;=DB$6),IF(AND($G287&gt;=DB$5,$G287&lt;=DB$6),5,IF($L287=1,2,1)),IF(AND($G287&gt;=DB$5,$G287&lt;=DB$6),IF($M287&gt;0,4,3),0)),IF(AND($D287&lt;=DB$6,$E287&gt;=DB$5),60,0)))</f>
        <v/>
      </c>
      <c r="DC287" s="80" t="str">
        <f>IF(OR($A287="",NOT(ISNUMBER($G287))),"",IF(AND($F287&lt;=DC$6,$G287&gt;=DC$5),IF(DC$5&gt;$N287,5,$K287)*10+IF(AND($F287&gt;=DC$5,$F287&lt;=DC$6),IF(AND($G287&gt;=DC$5,$G287&lt;=DC$6),5,IF($L287=1,2,1)),IF(AND($G287&gt;=DC$5,$G287&lt;=DC$6),IF($M287&gt;0,4,3),0)),IF(AND($D287&lt;=DC$6,$E287&gt;=DC$5),60,0)))</f>
        <v/>
      </c>
      <c r="DD287" s="80" t="str">
        <f>IF(OR($A287="",NOT(ISNUMBER($G287))),"",IF(AND($F287&lt;=DD$6,$G287&gt;=DD$5),IF(DD$5&gt;$N287,5,$K287)*10+IF(AND($F287&gt;=DD$5,$F287&lt;=DD$6),IF(AND($G287&gt;=DD$5,$G287&lt;=DD$6),5,IF($L287=1,2,1)),IF(AND($G287&gt;=DD$5,$G287&lt;=DD$6),IF($M287&gt;0,4,3),0)),IF(AND($D287&lt;=DD$6,$E287&gt;=DD$5),60,0)))</f>
        <v/>
      </c>
      <c r="DE287" s="80" t="str">
        <f>IF(OR($A287="",NOT(ISNUMBER($G287))),"",IF(AND($F287&lt;=DE$6,$G287&gt;=DE$5),IF(DE$5&gt;$N287,5,$K287)*10+IF(AND($F287&gt;=DE$5,$F287&lt;=DE$6),IF(AND($G287&gt;=DE$5,$G287&lt;=DE$6),5,IF($L287=1,2,1)),IF(AND($G287&gt;=DE$5,$G287&lt;=DE$6),IF($M287&gt;0,4,3),0)),IF(AND($D287&lt;=DE$6,$E287&gt;=DE$5),60,0)))</f>
        <v/>
      </c>
      <c r="DF287" s="80" t="str">
        <f>IF(OR($A287="",NOT(ISNUMBER($G287))),"",IF(AND($F287&lt;=DF$6,$G287&gt;=DF$5),IF(DF$5&gt;$N287,5,$K287)*10+IF(AND($F287&gt;=DF$5,$F287&lt;=DF$6),IF(AND($G287&gt;=DF$5,$G287&lt;=DF$6),5,IF($L287=1,2,1)),IF(AND($G287&gt;=DF$5,$G287&lt;=DF$6),IF($M287&gt;0,4,3),0)),IF(AND($D287&lt;=DF$6,$E287&gt;=DF$5),60,0)))</f>
        <v/>
      </c>
      <c r="DG287" s="80" t="str">
        <f>IF(OR($A287="",NOT(ISNUMBER($G287))),"",IF(AND($F287&lt;=DG$6,$G287&gt;=DG$5),IF(DG$5&gt;$N287,5,$K287)*10+IF(AND($F287&gt;=DG$5,$F287&lt;=DG$6),IF(AND($G287&gt;=DG$5,$G287&lt;=DG$6),5,IF($L287=1,2,1)),IF(AND($G287&gt;=DG$5,$G287&lt;=DG$6),IF($M287&gt;0,4,3),0)),IF(AND($D287&lt;=DG$6,$E287&gt;=DG$5),60,0)))</f>
        <v/>
      </c>
      <c r="DH287" s="80" t="str">
        <f>IF(OR($A287="",NOT(ISNUMBER($G287))),"",IF(AND($F287&lt;=DH$6,$G287&gt;=DH$5),IF(DH$5&gt;$N287,5,$K287)*10+IF(AND($F287&gt;=DH$5,$F287&lt;=DH$6),IF(AND($G287&gt;=DH$5,$G287&lt;=DH$6),5,IF($L287=1,2,1)),IF(AND($G287&gt;=DH$5,$G287&lt;=DH$6),IF($M287&gt;0,4,3),0)),IF(AND($D287&lt;=DH$6,$E287&gt;=DH$5),60,0)))</f>
        <v/>
      </c>
      <c r="DI287" s="80" t="str">
        <f>IF(OR($A287="",NOT(ISNUMBER($G287))),"",IF(AND($F287&lt;=DI$6,$G287&gt;=DI$5),IF(DI$5&gt;$N287,5,$K287)*10+IF(AND($F287&gt;=DI$5,$F287&lt;=DI$6),IF(AND($G287&gt;=DI$5,$G287&lt;=DI$6),5,IF($L287=1,2,1)),IF(AND($G287&gt;=DI$5,$G287&lt;=DI$6),IF($M287&gt;0,4,3),0)),IF(AND($D287&lt;=DI$6,$E287&gt;=DI$5),60,0)))</f>
        <v/>
      </c>
      <c r="DJ287" s="80" t="str">
        <f>IF(OR($A287="",NOT(ISNUMBER($G287))),"",IF(AND($F287&lt;=DJ$6,$G287&gt;=DJ$5),IF(DJ$5&gt;$N287,5,$K287)*10+IF(AND($F287&gt;=DJ$5,$F287&lt;=DJ$6),IF(AND($G287&gt;=DJ$5,$G287&lt;=DJ$6),5,IF($L287=1,2,1)),IF(AND($G287&gt;=DJ$5,$G287&lt;=DJ$6),IF($M287&gt;0,4,3),0)),IF(AND($D287&lt;=DJ$6,$E287&gt;=DJ$5),60,0)))</f>
        <v/>
      </c>
      <c r="DK287" s="80" t="str">
        <f>IF(OR($A287="",NOT(ISNUMBER($G287))),"",IF(AND($F287&lt;=DK$6,$G287&gt;=DK$5),IF(DK$5&gt;$N287,5,$K287)*10+IF(AND($F287&gt;=DK$5,$F287&lt;=DK$6),IF(AND($G287&gt;=DK$5,$G287&lt;=DK$6),5,IF($L287=1,2,1)),IF(AND($G287&gt;=DK$5,$G287&lt;=DK$6),IF($M287&gt;0,4,3),0)),IF(AND($D287&lt;=DK$6,$E287&gt;=DK$5),60,0)))</f>
        <v/>
      </c>
      <c r="DL287" s="80" t="str">
        <f>IF(OR($A287="",NOT(ISNUMBER($G287))),"",IF(AND($F287&lt;=DL$6,$G287&gt;=DL$5),IF(DL$5&gt;$N287,5,$K287)*10+IF(AND($F287&gt;=DL$5,$F287&lt;=DL$6),IF(AND($G287&gt;=DL$5,$G287&lt;=DL$6),5,IF($L287=1,2,1)),IF(AND($G287&gt;=DL$5,$G287&lt;=DL$6),IF($M287&gt;0,4,3),0)),IF(AND($D287&lt;=DL$6,$E287&gt;=DL$5),60,0)))</f>
        <v/>
      </c>
      <c r="DM287" s="80" t="str">
        <f>IF(OR($A287="",NOT(ISNUMBER($G287))),"",IF(AND($F287&lt;=DM$6,$G287&gt;=DM$5),IF(DM$5&gt;$N287,5,$K287)*10+IF(AND($F287&gt;=DM$5,$F287&lt;=DM$6),IF(AND($G287&gt;=DM$5,$G287&lt;=DM$6),5,IF($L287=1,2,1)),IF(AND($G287&gt;=DM$5,$G287&lt;=DM$6),IF($M287&gt;0,4,3),0)),IF(AND($D287&lt;=DM$6,$E287&gt;=DM$5),60,0)))</f>
        <v/>
      </c>
      <c r="DN287" s="80" t="str">
        <f>IF(OR($A287="",NOT(ISNUMBER($G287))),"",IF(AND($F287&lt;=DN$6,$G287&gt;=DN$5),IF(DN$5&gt;$N287,5,$K287)*10+IF(AND($F287&gt;=DN$5,$F287&lt;=DN$6),IF(AND($G287&gt;=DN$5,$G287&lt;=DN$6),5,IF($L287=1,2,1)),IF(AND($G287&gt;=DN$5,$G287&lt;=DN$6),IF($M287&gt;0,4,3),0)),IF(AND($D287&lt;=DN$6,$E287&gt;=DN$5),60,0)))</f>
        <v/>
      </c>
      <c r="DO287" s="80" t="str">
        <f>IF(OR($A287="",NOT(ISNUMBER($G287))),"",IF(AND($F287&lt;=DO$6,$G287&gt;=DO$5),IF(DO$5&gt;$N287,5,$K287)*10+IF(AND($F287&gt;=DO$5,$F287&lt;=DO$6),IF(AND($G287&gt;=DO$5,$G287&lt;=DO$6),5,IF($L287=1,2,1)),IF(AND($G287&gt;=DO$5,$G287&lt;=DO$6),IF($M287&gt;0,4,3),0)),IF(AND($D287&lt;=DO$6,$E287&gt;=DO$5),60,0)))</f>
        <v/>
      </c>
      <c r="DP287" s="80" t="str">
        <f>IF(OR($A287="",NOT(ISNUMBER($G287))),"",IF(AND($F287&lt;=DP$6,$G287&gt;=DP$5),IF(DP$5&gt;$N287,5,$K287)*10+IF(AND($F287&gt;=DP$5,$F287&lt;=DP$6),IF(AND($G287&gt;=DP$5,$G287&lt;=DP$6),5,IF($L287=1,2,1)),IF(AND($G287&gt;=DP$5,$G287&lt;=DP$6),IF($M287&gt;0,4,3),0)),IF(AND($D287&lt;=DP$6,$E287&gt;=DP$5),60,0)))</f>
        <v/>
      </c>
      <c r="DQ287" s="80" t="str">
        <f>IF(OR($A287="",NOT(ISNUMBER($G287))),"",IF(AND($F287&lt;=DQ$6,$G287&gt;=DQ$5),IF(DQ$5&gt;$N287,5,$K287)*10+IF(AND($F287&gt;=DQ$5,$F287&lt;=DQ$6),IF(AND($G287&gt;=DQ$5,$G287&lt;=DQ$6),5,IF($L287=1,2,1)),IF(AND($G287&gt;=DQ$5,$G287&lt;=DQ$6),IF($M287&gt;0,4,3),0)),IF(AND($D287&lt;=DQ$6,$E287&gt;=DQ$5),60,0)))</f>
        <v/>
      </c>
      <c r="DR287" s="80" t="str">
        <f>IF(OR($A287="",NOT(ISNUMBER($G287))),"",IF(AND($F287&lt;=DR$6,$G287&gt;=DR$5),IF(DR$5&gt;$N287,5,$K287)*10+IF(AND($F287&gt;=DR$5,$F287&lt;=DR$6),IF(AND($G287&gt;=DR$5,$G287&lt;=DR$6),5,IF($L287=1,2,1)),IF(AND($G287&gt;=DR$5,$G287&lt;=DR$6),IF($M287&gt;0,4,3),0)),IF(AND($D287&lt;=DR$6,$E287&gt;=DR$5),60,0)))</f>
        <v/>
      </c>
      <c r="DS287" s="80" t="str">
        <f>IF(OR($A287="",NOT(ISNUMBER($G287))),"",IF(AND($F287&lt;=DS$6,$G287&gt;=DS$5),IF(DS$5&gt;$N287,5,$K287)*10+IF(AND($F287&gt;=DS$5,$F287&lt;=DS$6),IF(AND($G287&gt;=DS$5,$G287&lt;=DS$6),5,IF($L287=1,2,1)),IF(AND($G287&gt;=DS$5,$G287&lt;=DS$6),IF($M287&gt;0,4,3),0)),IF(AND($D287&lt;=DS$6,$E287&gt;=DS$5),60,0)))</f>
        <v/>
      </c>
      <c r="DT287" s="80" t="str">
        <f>IF(OR($A287="",NOT(ISNUMBER($G287))),"",IF(AND($F287&lt;=DT$6,$G287&gt;=DT$5),IF(DT$5&gt;$N287,5,$K287)*10+IF(AND($F287&gt;=DT$5,$F287&lt;=DT$6),IF(AND($G287&gt;=DT$5,$G287&lt;=DT$6),5,IF($L287=1,2,1)),IF(AND($G287&gt;=DT$5,$G287&lt;=DT$6),IF($M287&gt;0,4,3),0)),IF(AND($D287&lt;=DT$6,$E287&gt;=DT$5),60,0)))</f>
        <v/>
      </c>
      <c r="DU287" s="80" t="str">
        <f>IF(OR($A287="",NOT(ISNUMBER($G287))),"",IF(AND($F287&lt;=DU$6,$G287&gt;=DU$5),IF(DU$5&gt;$N287,5,$K287)*10+IF(AND($F287&gt;=DU$5,$F287&lt;=DU$6),IF(AND($G287&gt;=DU$5,$G287&lt;=DU$6),5,IF($L287=1,2,1)),IF(AND($G287&gt;=DU$5,$G287&lt;=DU$6),IF($M287&gt;0,4,3),0)),IF(AND($D287&lt;=DU$6,$E287&gt;=DU$5),60,0)))</f>
        <v/>
      </c>
      <c r="DV287" s="80" t="str">
        <f>IF(OR($A287="",NOT(ISNUMBER($G287))),"",IF(AND($F287&lt;=DV$6,$G287&gt;=DV$5),IF(DV$5&gt;$N287,5,$K287)*10+IF(AND($F287&gt;=DV$5,$F287&lt;=DV$6),IF(AND($G287&gt;=DV$5,$G287&lt;=DV$6),5,IF($L287=1,2,1)),IF(AND($G287&gt;=DV$5,$G287&lt;=DV$6),IF($M287&gt;0,4,3),0)),IF(AND($D287&lt;=DV$6,$E287&gt;=DV$5),60,0)))</f>
        <v/>
      </c>
      <c r="DW287" s="80" t="str">
        <f>IF(OR($A287="",NOT(ISNUMBER($G287))),"",IF(AND($F287&lt;=DW$6,$G287&gt;=DW$5),IF(DW$5&gt;$N287,5,$K287)*10+IF(AND($F287&gt;=DW$5,$F287&lt;=DW$6),IF(AND($G287&gt;=DW$5,$G287&lt;=DW$6),5,IF($L287=1,2,1)),IF(AND($G287&gt;=DW$5,$G287&lt;=DW$6),IF($M287&gt;0,4,3),0)),IF(AND($D287&lt;=DW$6,$E287&gt;=DW$5),60,0)))</f>
        <v/>
      </c>
      <c r="DX287" s="80" t="str">
        <f>IF(OR($A287="",NOT(ISNUMBER($G287))),"",IF(AND($F287&lt;=DX$6,$G287&gt;=DX$5),IF(DX$5&gt;$N287,5,$K287)*10+IF(AND($F287&gt;=DX$5,$F287&lt;=DX$6),IF(AND($G287&gt;=DX$5,$G287&lt;=DX$6),5,IF($L287=1,2,1)),IF(AND($G287&gt;=DX$5,$G287&lt;=DX$6),IF($M287&gt;0,4,3),0)),IF(AND($D287&lt;=DX$6,$E287&gt;=DX$5),60,0)))</f>
        <v/>
      </c>
      <c r="DY287" s="80" t="str">
        <f>IF(OR($A287="",NOT(ISNUMBER($G287))),"",IF(AND($F287&lt;=DY$6,$G287&gt;=DY$5),IF(DY$5&gt;$N287,5,$K287)*10+IF(AND($F287&gt;=DY$5,$F287&lt;=DY$6),IF(AND($G287&gt;=DY$5,$G287&lt;=DY$6),5,IF($L287=1,2,1)),IF(AND($G287&gt;=DY$5,$G287&lt;=DY$6),IF($M287&gt;0,4,3),0)),IF(AND($D287&lt;=DY$6,$E287&gt;=DY$5),60,0)))</f>
        <v/>
      </c>
      <c r="DZ287" s="80" t="str">
        <f>IF(OR($A287="",NOT(ISNUMBER($G287))),"",IF(AND($F287&lt;=DZ$6,$G287&gt;=DZ$5),IF(DZ$5&gt;$N287,5,$K287)*10+IF(AND($F287&gt;=DZ$5,$F287&lt;=DZ$6),IF(AND($G287&gt;=DZ$5,$G287&lt;=DZ$6),5,IF($L287=1,2,1)),IF(AND($G287&gt;=DZ$5,$G287&lt;=DZ$6),IF($M287&gt;0,4,3),0)),IF(AND($D287&lt;=DZ$6,$E287&gt;=DZ$5),60,0)))</f>
        <v/>
      </c>
      <c r="EA287" s="80" t="str">
        <f>IF(OR($A287="",NOT(ISNUMBER($G287))),"",IF(AND($F287&lt;=EA$6,$G287&gt;=EA$5),IF(EA$5&gt;$N287,5,$K287)*10+IF(AND($F287&gt;=EA$5,$F287&lt;=EA$6),IF(AND($G287&gt;=EA$5,$G287&lt;=EA$6),5,IF($L287=1,2,1)),IF(AND($G287&gt;=EA$5,$G287&lt;=EA$6),IF($M287&gt;0,4,3),0)),IF(AND($D287&lt;=EA$6,$E287&gt;=EA$5),60,0)))</f>
        <v/>
      </c>
      <c r="EB287" s="80" t="str">
        <f>IF(OR($A287="",NOT(ISNUMBER($G287))),"",IF(AND($F287&lt;=EB$6,$G287&gt;=EB$5),IF(EB$5&gt;$N287,5,$K287)*10+IF(AND($F287&gt;=EB$5,$F287&lt;=EB$6),IF(AND($G287&gt;=EB$5,$G287&lt;=EB$6),5,IF($L287=1,2,1)),IF(AND($G287&gt;=EB$5,$G287&lt;=EB$6),IF($M287&gt;0,4,3),0)),IF(AND($D287&lt;=EB$6,$E287&gt;=EB$5),60,0)))</f>
        <v/>
      </c>
      <c r="EC287" s="80" t="str">
        <f>IF(OR($A287="",NOT(ISNUMBER($G287))),"",IF(AND($F287&lt;=EC$6,$G287&gt;=EC$5),IF(EC$5&gt;$N287,5,$K287)*10+IF(AND($F287&gt;=EC$5,$F287&lt;=EC$6),IF(AND($G287&gt;=EC$5,$G287&lt;=EC$6),5,IF($L287=1,2,1)),IF(AND($G287&gt;=EC$5,$G287&lt;=EC$6),IF($M287&gt;0,4,3),0)),IF(AND($D287&lt;=EC$6,$E287&gt;=EC$5),60,0)))</f>
        <v/>
      </c>
      <c r="ED287" s="80" t="str">
        <f>IF(OR($A287="",NOT(ISNUMBER($G287))),"",IF(AND($F287&lt;=ED$6,$G287&gt;=ED$5),IF(ED$5&gt;$N287,5,$K287)*10+IF(AND($F287&gt;=ED$5,$F287&lt;=ED$6),IF(AND($G287&gt;=ED$5,$G287&lt;=ED$6),5,IF($L287=1,2,1)),IF(AND($G287&gt;=ED$5,$G287&lt;=ED$6),IF($M287&gt;0,4,3),0)),IF(AND($D287&lt;=ED$6,$E287&gt;=ED$5),60,0)))</f>
        <v/>
      </c>
    </row>
    <row r="288" ht="18" customHeight="1">
      <c r="A288" s="52" t="str">
        <f>IF(Tasks!$B288="","",Tasks!$A288)</f>
        <v/>
      </c>
      <c r="B288" s="78" t="str">
        <f>IF(Tasks!$B288="","",Tasks!$B288)</f>
        <v/>
      </c>
      <c r="C288" s="25" t="str">
        <f>IF($B288="","",IF(AND(Tasks!$D288="",Tasks!$G288=""),"-",IF(Tasks!$D288="","",Tasks!$D288&amp;IF(OR(Tasks!$E288="",Tasks!$E288="FS"),IF(N(Tasks!$F288)=0,"","FS"),Tasks!$E288)&amp;IF(N(Tasks!$F288)=0,"",IF(Tasks!$F288&gt;0,"+","")&amp;Tasks!$F288))&amp;IF(AND(Tasks!$D288&lt;&gt;"",Tasks!$G288&lt;&gt;""),", ","")&amp;IF(Tasks!$G288="","",Tasks!$G288&amp;IF(OR(Tasks!$H288="",Tasks!$H288="FS"),IF(N(Tasks!$I288)=0,"","FS"),Tasks!$H288)&amp;IF(N(Tasks!$I288)=0,"",IF(Tasks!$I288&gt;0,"+","")&amp;Tasks!$I288))))</f>
        <v/>
      </c>
      <c r="D288" s="51" t="str">
        <f>IF(OR($B288="",Tasks!$Q288=""),"",Tasks!$Q288)</f>
        <v/>
      </c>
      <c r="E288" s="51" t="str">
        <f>IF(OR($B288="",Tasks!$R288=""),"",Tasks!$R288)</f>
        <v/>
      </c>
      <c r="F288" s="51" t="str">
        <f>IF(OR($B288="",Tasks!$S288=""),"",Tasks!$S288)</f>
        <v/>
      </c>
      <c r="G288" s="51" t="str">
        <f>IF(OR($B288="",Tasks!$T288=""),"",Tasks!$T288)</f>
        <v/>
      </c>
      <c r="H288" s="52" t="str">
        <f>IF($B288="","",Tasks!$AE288)</f>
        <v/>
      </c>
      <c r="I288" s="79" t="str">
        <f>IF($B288="","",Tasks!$AF288)</f>
        <v/>
      </c>
      <c r="J288" s="53" t="str">
        <f>IF(OR($B288="",Tasks!$V288=""),"",Tasks!$V288)</f>
        <v/>
      </c>
      <c r="K288" s="52" t="str">
        <f>IF($B288="","",Tasks!$AA288)</f>
        <v/>
      </c>
      <c r="L288" s="52" t="str">
        <f>IF($B288="","",Tasks!$AB288)</f>
        <v/>
      </c>
      <c r="M288" s="52" t="str">
        <f>IF($B288="","",Tasks!$Z288)</f>
        <v/>
      </c>
      <c r="N288" s="52" t="str">
        <f>IF(OR($B288="",Tasks!$AG288=""),"",Tasks!$AG288)</f>
        <v/>
      </c>
      <c r="O288" s="80" t="str">
        <f>IF(OR($A288="",NOT(ISNUMBER($G288))),"",IF(AND($F288&lt;=O$6,$G288&gt;=O$5),IF(O$5&gt;$N288,5,$K288)*10+IF(AND($F288&gt;=O$5,$F288&lt;=O$6),IF(AND($G288&gt;=O$5,$G288&lt;=O$6),5,IF($L288=1,2,1)),IF(AND($G288&gt;=O$5,$G288&lt;=O$6),IF($M288&gt;0,4,3),0)),IF(AND($D288&lt;=O$6,$E288&gt;=O$5),60,0)))</f>
        <v/>
      </c>
      <c r="P288" s="80" t="str">
        <f>IF(OR($A288="",NOT(ISNUMBER($G288))),"",IF(AND($F288&lt;=P$6,$G288&gt;=P$5),IF(P$5&gt;$N288,5,$K288)*10+IF(AND($F288&gt;=P$5,$F288&lt;=P$6),IF(AND($G288&gt;=P$5,$G288&lt;=P$6),5,IF($L288=1,2,1)),IF(AND($G288&gt;=P$5,$G288&lt;=P$6),IF($M288&gt;0,4,3),0)),IF(AND($D288&lt;=P$6,$E288&gt;=P$5),60,0)))</f>
        <v/>
      </c>
      <c r="Q288" s="80" t="str">
        <f>IF(OR($A288="",NOT(ISNUMBER($G288))),"",IF(AND($F288&lt;=Q$6,$G288&gt;=Q$5),IF(Q$5&gt;$N288,5,$K288)*10+IF(AND($F288&gt;=Q$5,$F288&lt;=Q$6),IF(AND($G288&gt;=Q$5,$G288&lt;=Q$6),5,IF($L288=1,2,1)),IF(AND($G288&gt;=Q$5,$G288&lt;=Q$6),IF($M288&gt;0,4,3),0)),IF(AND($D288&lt;=Q$6,$E288&gt;=Q$5),60,0)))</f>
        <v/>
      </c>
      <c r="R288" s="80" t="str">
        <f>IF(OR($A288="",NOT(ISNUMBER($G288))),"",IF(AND($F288&lt;=R$6,$G288&gt;=R$5),IF(R$5&gt;$N288,5,$K288)*10+IF(AND($F288&gt;=R$5,$F288&lt;=R$6),IF(AND($G288&gt;=R$5,$G288&lt;=R$6),5,IF($L288=1,2,1)),IF(AND($G288&gt;=R$5,$G288&lt;=R$6),IF($M288&gt;0,4,3),0)),IF(AND($D288&lt;=R$6,$E288&gt;=R$5),60,0)))</f>
        <v/>
      </c>
      <c r="S288" s="80" t="str">
        <f>IF(OR($A288="",NOT(ISNUMBER($G288))),"",IF(AND($F288&lt;=S$6,$G288&gt;=S$5),IF(S$5&gt;$N288,5,$K288)*10+IF(AND($F288&gt;=S$5,$F288&lt;=S$6),IF(AND($G288&gt;=S$5,$G288&lt;=S$6),5,IF($L288=1,2,1)),IF(AND($G288&gt;=S$5,$G288&lt;=S$6),IF($M288&gt;0,4,3),0)),IF(AND($D288&lt;=S$6,$E288&gt;=S$5),60,0)))</f>
        <v/>
      </c>
      <c r="T288" s="80" t="str">
        <f>IF(OR($A288="",NOT(ISNUMBER($G288))),"",IF(AND($F288&lt;=T$6,$G288&gt;=T$5),IF(T$5&gt;$N288,5,$K288)*10+IF(AND($F288&gt;=T$5,$F288&lt;=T$6),IF(AND($G288&gt;=T$5,$G288&lt;=T$6),5,IF($L288=1,2,1)),IF(AND($G288&gt;=T$5,$G288&lt;=T$6),IF($M288&gt;0,4,3),0)),IF(AND($D288&lt;=T$6,$E288&gt;=T$5),60,0)))</f>
        <v/>
      </c>
      <c r="U288" s="80" t="str">
        <f>IF(OR($A288="",NOT(ISNUMBER($G288))),"",IF(AND($F288&lt;=U$6,$G288&gt;=U$5),IF(U$5&gt;$N288,5,$K288)*10+IF(AND($F288&gt;=U$5,$F288&lt;=U$6),IF(AND($G288&gt;=U$5,$G288&lt;=U$6),5,IF($L288=1,2,1)),IF(AND($G288&gt;=U$5,$G288&lt;=U$6),IF($M288&gt;0,4,3),0)),IF(AND($D288&lt;=U$6,$E288&gt;=U$5),60,0)))</f>
        <v/>
      </c>
      <c r="V288" s="80" t="str">
        <f>IF(OR($A288="",NOT(ISNUMBER($G288))),"",IF(AND($F288&lt;=V$6,$G288&gt;=V$5),IF(V$5&gt;$N288,5,$K288)*10+IF(AND($F288&gt;=V$5,$F288&lt;=V$6),IF(AND($G288&gt;=V$5,$G288&lt;=V$6),5,IF($L288=1,2,1)),IF(AND($G288&gt;=V$5,$G288&lt;=V$6),IF($M288&gt;0,4,3),0)),IF(AND($D288&lt;=V$6,$E288&gt;=V$5),60,0)))</f>
        <v/>
      </c>
      <c r="W288" s="80" t="str">
        <f>IF(OR($A288="",NOT(ISNUMBER($G288))),"",IF(AND($F288&lt;=W$6,$G288&gt;=W$5),IF(W$5&gt;$N288,5,$K288)*10+IF(AND($F288&gt;=W$5,$F288&lt;=W$6),IF(AND($G288&gt;=W$5,$G288&lt;=W$6),5,IF($L288=1,2,1)),IF(AND($G288&gt;=W$5,$G288&lt;=W$6),IF($M288&gt;0,4,3),0)),IF(AND($D288&lt;=W$6,$E288&gt;=W$5),60,0)))</f>
        <v/>
      </c>
      <c r="X288" s="80" t="str">
        <f>IF(OR($A288="",NOT(ISNUMBER($G288))),"",IF(AND($F288&lt;=X$6,$G288&gt;=X$5),IF(X$5&gt;$N288,5,$K288)*10+IF(AND($F288&gt;=X$5,$F288&lt;=X$6),IF(AND($G288&gt;=X$5,$G288&lt;=X$6),5,IF($L288=1,2,1)),IF(AND($G288&gt;=X$5,$G288&lt;=X$6),IF($M288&gt;0,4,3),0)),IF(AND($D288&lt;=X$6,$E288&gt;=X$5),60,0)))</f>
        <v/>
      </c>
      <c r="Y288" s="80" t="str">
        <f>IF(OR($A288="",NOT(ISNUMBER($G288))),"",IF(AND($F288&lt;=Y$6,$G288&gt;=Y$5),IF(Y$5&gt;$N288,5,$K288)*10+IF(AND($F288&gt;=Y$5,$F288&lt;=Y$6),IF(AND($G288&gt;=Y$5,$G288&lt;=Y$6),5,IF($L288=1,2,1)),IF(AND($G288&gt;=Y$5,$G288&lt;=Y$6),IF($M288&gt;0,4,3),0)),IF(AND($D288&lt;=Y$6,$E288&gt;=Y$5),60,0)))</f>
        <v/>
      </c>
      <c r="Z288" s="80" t="str">
        <f>IF(OR($A288="",NOT(ISNUMBER($G288))),"",IF(AND($F288&lt;=Z$6,$G288&gt;=Z$5),IF(Z$5&gt;$N288,5,$K288)*10+IF(AND($F288&gt;=Z$5,$F288&lt;=Z$6),IF(AND($G288&gt;=Z$5,$G288&lt;=Z$6),5,IF($L288=1,2,1)),IF(AND($G288&gt;=Z$5,$G288&lt;=Z$6),IF($M288&gt;0,4,3),0)),IF(AND($D288&lt;=Z$6,$E288&gt;=Z$5),60,0)))</f>
        <v/>
      </c>
      <c r="AA288" s="80" t="str">
        <f>IF(OR($A288="",NOT(ISNUMBER($G288))),"",IF(AND($F288&lt;=AA$6,$G288&gt;=AA$5),IF(AA$5&gt;$N288,5,$K288)*10+IF(AND($F288&gt;=AA$5,$F288&lt;=AA$6),IF(AND($G288&gt;=AA$5,$G288&lt;=AA$6),5,IF($L288=1,2,1)),IF(AND($G288&gt;=AA$5,$G288&lt;=AA$6),IF($M288&gt;0,4,3),0)),IF(AND($D288&lt;=AA$6,$E288&gt;=AA$5),60,0)))</f>
        <v/>
      </c>
      <c r="AB288" s="80" t="str">
        <f>IF(OR($A288="",NOT(ISNUMBER($G288))),"",IF(AND($F288&lt;=AB$6,$G288&gt;=AB$5),IF(AB$5&gt;$N288,5,$K288)*10+IF(AND($F288&gt;=AB$5,$F288&lt;=AB$6),IF(AND($G288&gt;=AB$5,$G288&lt;=AB$6),5,IF($L288=1,2,1)),IF(AND($G288&gt;=AB$5,$G288&lt;=AB$6),IF($M288&gt;0,4,3),0)),IF(AND($D288&lt;=AB$6,$E288&gt;=AB$5),60,0)))</f>
        <v/>
      </c>
      <c r="AC288" s="80" t="str">
        <f>IF(OR($A288="",NOT(ISNUMBER($G288))),"",IF(AND($F288&lt;=AC$6,$G288&gt;=AC$5),IF(AC$5&gt;$N288,5,$K288)*10+IF(AND($F288&gt;=AC$5,$F288&lt;=AC$6),IF(AND($G288&gt;=AC$5,$G288&lt;=AC$6),5,IF($L288=1,2,1)),IF(AND($G288&gt;=AC$5,$G288&lt;=AC$6),IF($M288&gt;0,4,3),0)),IF(AND($D288&lt;=AC$6,$E288&gt;=AC$5),60,0)))</f>
        <v/>
      </c>
      <c r="AD288" s="80" t="str">
        <f>IF(OR($A288="",NOT(ISNUMBER($G288))),"",IF(AND($F288&lt;=AD$6,$G288&gt;=AD$5),IF(AD$5&gt;$N288,5,$K288)*10+IF(AND($F288&gt;=AD$5,$F288&lt;=AD$6),IF(AND($G288&gt;=AD$5,$G288&lt;=AD$6),5,IF($L288=1,2,1)),IF(AND($G288&gt;=AD$5,$G288&lt;=AD$6),IF($M288&gt;0,4,3),0)),IF(AND($D288&lt;=AD$6,$E288&gt;=AD$5),60,0)))</f>
        <v/>
      </c>
      <c r="AE288" s="80" t="str">
        <f>IF(OR($A288="",NOT(ISNUMBER($G288))),"",IF(AND($F288&lt;=AE$6,$G288&gt;=AE$5),IF(AE$5&gt;$N288,5,$K288)*10+IF(AND($F288&gt;=AE$5,$F288&lt;=AE$6),IF(AND($G288&gt;=AE$5,$G288&lt;=AE$6),5,IF($L288=1,2,1)),IF(AND($G288&gt;=AE$5,$G288&lt;=AE$6),IF($M288&gt;0,4,3),0)),IF(AND($D288&lt;=AE$6,$E288&gt;=AE$5),60,0)))</f>
        <v/>
      </c>
      <c r="AF288" s="80" t="str">
        <f>IF(OR($A288="",NOT(ISNUMBER($G288))),"",IF(AND($F288&lt;=AF$6,$G288&gt;=AF$5),IF(AF$5&gt;$N288,5,$K288)*10+IF(AND($F288&gt;=AF$5,$F288&lt;=AF$6),IF(AND($G288&gt;=AF$5,$G288&lt;=AF$6),5,IF($L288=1,2,1)),IF(AND($G288&gt;=AF$5,$G288&lt;=AF$6),IF($M288&gt;0,4,3),0)),IF(AND($D288&lt;=AF$6,$E288&gt;=AF$5),60,0)))</f>
        <v/>
      </c>
      <c r="AG288" s="80" t="str">
        <f>IF(OR($A288="",NOT(ISNUMBER($G288))),"",IF(AND($F288&lt;=AG$6,$G288&gt;=AG$5),IF(AG$5&gt;$N288,5,$K288)*10+IF(AND($F288&gt;=AG$5,$F288&lt;=AG$6),IF(AND($G288&gt;=AG$5,$G288&lt;=AG$6),5,IF($L288=1,2,1)),IF(AND($G288&gt;=AG$5,$G288&lt;=AG$6),IF($M288&gt;0,4,3),0)),IF(AND($D288&lt;=AG$6,$E288&gt;=AG$5),60,0)))</f>
        <v/>
      </c>
      <c r="AH288" s="80" t="str">
        <f>IF(OR($A288="",NOT(ISNUMBER($G288))),"",IF(AND($F288&lt;=AH$6,$G288&gt;=AH$5),IF(AH$5&gt;$N288,5,$K288)*10+IF(AND($F288&gt;=AH$5,$F288&lt;=AH$6),IF(AND($G288&gt;=AH$5,$G288&lt;=AH$6),5,IF($L288=1,2,1)),IF(AND($G288&gt;=AH$5,$G288&lt;=AH$6),IF($M288&gt;0,4,3),0)),IF(AND($D288&lt;=AH$6,$E288&gt;=AH$5),60,0)))</f>
        <v/>
      </c>
      <c r="AI288" s="80" t="str">
        <f>IF(OR($A288="",NOT(ISNUMBER($G288))),"",IF(AND($F288&lt;=AI$6,$G288&gt;=AI$5),IF(AI$5&gt;$N288,5,$K288)*10+IF(AND($F288&gt;=AI$5,$F288&lt;=AI$6),IF(AND($G288&gt;=AI$5,$G288&lt;=AI$6),5,IF($L288=1,2,1)),IF(AND($G288&gt;=AI$5,$G288&lt;=AI$6),IF($M288&gt;0,4,3),0)),IF(AND($D288&lt;=AI$6,$E288&gt;=AI$5),60,0)))</f>
        <v/>
      </c>
      <c r="AJ288" s="80" t="str">
        <f>IF(OR($A288="",NOT(ISNUMBER($G288))),"",IF(AND($F288&lt;=AJ$6,$G288&gt;=AJ$5),IF(AJ$5&gt;$N288,5,$K288)*10+IF(AND($F288&gt;=AJ$5,$F288&lt;=AJ$6),IF(AND($G288&gt;=AJ$5,$G288&lt;=AJ$6),5,IF($L288=1,2,1)),IF(AND($G288&gt;=AJ$5,$G288&lt;=AJ$6),IF($M288&gt;0,4,3),0)),IF(AND($D288&lt;=AJ$6,$E288&gt;=AJ$5),60,0)))</f>
        <v/>
      </c>
      <c r="AK288" s="80" t="str">
        <f>IF(OR($A288="",NOT(ISNUMBER($G288))),"",IF(AND($F288&lt;=AK$6,$G288&gt;=AK$5),IF(AK$5&gt;$N288,5,$K288)*10+IF(AND($F288&gt;=AK$5,$F288&lt;=AK$6),IF(AND($G288&gt;=AK$5,$G288&lt;=AK$6),5,IF($L288=1,2,1)),IF(AND($G288&gt;=AK$5,$G288&lt;=AK$6),IF($M288&gt;0,4,3),0)),IF(AND($D288&lt;=AK$6,$E288&gt;=AK$5),60,0)))</f>
        <v/>
      </c>
      <c r="AL288" s="80" t="str">
        <f>IF(OR($A288="",NOT(ISNUMBER($G288))),"",IF(AND($F288&lt;=AL$6,$G288&gt;=AL$5),IF(AL$5&gt;$N288,5,$K288)*10+IF(AND($F288&gt;=AL$5,$F288&lt;=AL$6),IF(AND($G288&gt;=AL$5,$G288&lt;=AL$6),5,IF($L288=1,2,1)),IF(AND($G288&gt;=AL$5,$G288&lt;=AL$6),IF($M288&gt;0,4,3),0)),IF(AND($D288&lt;=AL$6,$E288&gt;=AL$5),60,0)))</f>
        <v/>
      </c>
      <c r="AM288" s="80" t="str">
        <f>IF(OR($A288="",NOT(ISNUMBER($G288))),"",IF(AND($F288&lt;=AM$6,$G288&gt;=AM$5),IF(AM$5&gt;$N288,5,$K288)*10+IF(AND($F288&gt;=AM$5,$F288&lt;=AM$6),IF(AND($G288&gt;=AM$5,$G288&lt;=AM$6),5,IF($L288=1,2,1)),IF(AND($G288&gt;=AM$5,$G288&lt;=AM$6),IF($M288&gt;0,4,3),0)),IF(AND($D288&lt;=AM$6,$E288&gt;=AM$5),60,0)))</f>
        <v/>
      </c>
      <c r="AN288" s="80" t="str">
        <f>IF(OR($A288="",NOT(ISNUMBER($G288))),"",IF(AND($F288&lt;=AN$6,$G288&gt;=AN$5),IF(AN$5&gt;$N288,5,$K288)*10+IF(AND($F288&gt;=AN$5,$F288&lt;=AN$6),IF(AND($G288&gt;=AN$5,$G288&lt;=AN$6),5,IF($L288=1,2,1)),IF(AND($G288&gt;=AN$5,$G288&lt;=AN$6),IF($M288&gt;0,4,3),0)),IF(AND($D288&lt;=AN$6,$E288&gt;=AN$5),60,0)))</f>
        <v/>
      </c>
      <c r="AO288" s="80" t="str">
        <f>IF(OR($A288="",NOT(ISNUMBER($G288))),"",IF(AND($F288&lt;=AO$6,$G288&gt;=AO$5),IF(AO$5&gt;$N288,5,$K288)*10+IF(AND($F288&gt;=AO$5,$F288&lt;=AO$6),IF(AND($G288&gt;=AO$5,$G288&lt;=AO$6),5,IF($L288=1,2,1)),IF(AND($G288&gt;=AO$5,$G288&lt;=AO$6),IF($M288&gt;0,4,3),0)),IF(AND($D288&lt;=AO$6,$E288&gt;=AO$5),60,0)))</f>
        <v/>
      </c>
      <c r="AP288" s="80" t="str">
        <f>IF(OR($A288="",NOT(ISNUMBER($G288))),"",IF(AND($F288&lt;=AP$6,$G288&gt;=AP$5),IF(AP$5&gt;$N288,5,$K288)*10+IF(AND($F288&gt;=AP$5,$F288&lt;=AP$6),IF(AND($G288&gt;=AP$5,$G288&lt;=AP$6),5,IF($L288=1,2,1)),IF(AND($G288&gt;=AP$5,$G288&lt;=AP$6),IF($M288&gt;0,4,3),0)),IF(AND($D288&lt;=AP$6,$E288&gt;=AP$5),60,0)))</f>
        <v/>
      </c>
      <c r="AQ288" s="80" t="str">
        <f>IF(OR($A288="",NOT(ISNUMBER($G288))),"",IF(AND($F288&lt;=AQ$6,$G288&gt;=AQ$5),IF(AQ$5&gt;$N288,5,$K288)*10+IF(AND($F288&gt;=AQ$5,$F288&lt;=AQ$6),IF(AND($G288&gt;=AQ$5,$G288&lt;=AQ$6),5,IF($L288=1,2,1)),IF(AND($G288&gt;=AQ$5,$G288&lt;=AQ$6),IF($M288&gt;0,4,3),0)),IF(AND($D288&lt;=AQ$6,$E288&gt;=AQ$5),60,0)))</f>
        <v/>
      </c>
      <c r="AR288" s="80" t="str">
        <f>IF(OR($A288="",NOT(ISNUMBER($G288))),"",IF(AND($F288&lt;=AR$6,$G288&gt;=AR$5),IF(AR$5&gt;$N288,5,$K288)*10+IF(AND($F288&gt;=AR$5,$F288&lt;=AR$6),IF(AND($G288&gt;=AR$5,$G288&lt;=AR$6),5,IF($L288=1,2,1)),IF(AND($G288&gt;=AR$5,$G288&lt;=AR$6),IF($M288&gt;0,4,3),0)),IF(AND($D288&lt;=AR$6,$E288&gt;=AR$5),60,0)))</f>
        <v/>
      </c>
      <c r="AS288" s="80" t="str">
        <f>IF(OR($A288="",NOT(ISNUMBER($G288))),"",IF(AND($F288&lt;=AS$6,$G288&gt;=AS$5),IF(AS$5&gt;$N288,5,$K288)*10+IF(AND($F288&gt;=AS$5,$F288&lt;=AS$6),IF(AND($G288&gt;=AS$5,$G288&lt;=AS$6),5,IF($L288=1,2,1)),IF(AND($G288&gt;=AS$5,$G288&lt;=AS$6),IF($M288&gt;0,4,3),0)),IF(AND($D288&lt;=AS$6,$E288&gt;=AS$5),60,0)))</f>
        <v/>
      </c>
      <c r="AT288" s="80" t="str">
        <f>IF(OR($A288="",NOT(ISNUMBER($G288))),"",IF(AND($F288&lt;=AT$6,$G288&gt;=AT$5),IF(AT$5&gt;$N288,5,$K288)*10+IF(AND($F288&gt;=AT$5,$F288&lt;=AT$6),IF(AND($G288&gt;=AT$5,$G288&lt;=AT$6),5,IF($L288=1,2,1)),IF(AND($G288&gt;=AT$5,$G288&lt;=AT$6),IF($M288&gt;0,4,3),0)),IF(AND($D288&lt;=AT$6,$E288&gt;=AT$5),60,0)))</f>
        <v/>
      </c>
      <c r="AU288" s="80" t="str">
        <f>IF(OR($A288="",NOT(ISNUMBER($G288))),"",IF(AND($F288&lt;=AU$6,$G288&gt;=AU$5),IF(AU$5&gt;$N288,5,$K288)*10+IF(AND($F288&gt;=AU$5,$F288&lt;=AU$6),IF(AND($G288&gt;=AU$5,$G288&lt;=AU$6),5,IF($L288=1,2,1)),IF(AND($G288&gt;=AU$5,$G288&lt;=AU$6),IF($M288&gt;0,4,3),0)),IF(AND($D288&lt;=AU$6,$E288&gt;=AU$5),60,0)))</f>
        <v/>
      </c>
      <c r="AV288" s="80" t="str">
        <f>IF(OR($A288="",NOT(ISNUMBER($G288))),"",IF(AND($F288&lt;=AV$6,$G288&gt;=AV$5),IF(AV$5&gt;$N288,5,$K288)*10+IF(AND($F288&gt;=AV$5,$F288&lt;=AV$6),IF(AND($G288&gt;=AV$5,$G288&lt;=AV$6),5,IF($L288=1,2,1)),IF(AND($G288&gt;=AV$5,$G288&lt;=AV$6),IF($M288&gt;0,4,3),0)),IF(AND($D288&lt;=AV$6,$E288&gt;=AV$5),60,0)))</f>
        <v/>
      </c>
      <c r="AW288" s="80" t="str">
        <f>IF(OR($A288="",NOT(ISNUMBER($G288))),"",IF(AND($F288&lt;=AW$6,$G288&gt;=AW$5),IF(AW$5&gt;$N288,5,$K288)*10+IF(AND($F288&gt;=AW$5,$F288&lt;=AW$6),IF(AND($G288&gt;=AW$5,$G288&lt;=AW$6),5,IF($L288=1,2,1)),IF(AND($G288&gt;=AW$5,$G288&lt;=AW$6),IF($M288&gt;0,4,3),0)),IF(AND($D288&lt;=AW$6,$E288&gt;=AW$5),60,0)))</f>
        <v/>
      </c>
      <c r="AX288" s="80" t="str">
        <f>IF(OR($A288="",NOT(ISNUMBER($G288))),"",IF(AND($F288&lt;=AX$6,$G288&gt;=AX$5),IF(AX$5&gt;$N288,5,$K288)*10+IF(AND($F288&gt;=AX$5,$F288&lt;=AX$6),IF(AND($G288&gt;=AX$5,$G288&lt;=AX$6),5,IF($L288=1,2,1)),IF(AND($G288&gt;=AX$5,$G288&lt;=AX$6),IF($M288&gt;0,4,3),0)),IF(AND($D288&lt;=AX$6,$E288&gt;=AX$5),60,0)))</f>
        <v/>
      </c>
      <c r="AY288" s="80" t="str">
        <f>IF(OR($A288="",NOT(ISNUMBER($G288))),"",IF(AND($F288&lt;=AY$6,$G288&gt;=AY$5),IF(AY$5&gt;$N288,5,$K288)*10+IF(AND($F288&gt;=AY$5,$F288&lt;=AY$6),IF(AND($G288&gt;=AY$5,$G288&lt;=AY$6),5,IF($L288=1,2,1)),IF(AND($G288&gt;=AY$5,$G288&lt;=AY$6),IF($M288&gt;0,4,3),0)),IF(AND($D288&lt;=AY$6,$E288&gt;=AY$5),60,0)))</f>
        <v/>
      </c>
      <c r="AZ288" s="80" t="str">
        <f>IF(OR($A288="",NOT(ISNUMBER($G288))),"",IF(AND($F288&lt;=AZ$6,$G288&gt;=AZ$5),IF(AZ$5&gt;$N288,5,$K288)*10+IF(AND($F288&gt;=AZ$5,$F288&lt;=AZ$6),IF(AND($G288&gt;=AZ$5,$G288&lt;=AZ$6),5,IF($L288=1,2,1)),IF(AND($G288&gt;=AZ$5,$G288&lt;=AZ$6),IF($M288&gt;0,4,3),0)),IF(AND($D288&lt;=AZ$6,$E288&gt;=AZ$5),60,0)))</f>
        <v/>
      </c>
      <c r="BA288" s="80" t="str">
        <f>IF(OR($A288="",NOT(ISNUMBER($G288))),"",IF(AND($F288&lt;=BA$6,$G288&gt;=BA$5),IF(BA$5&gt;$N288,5,$K288)*10+IF(AND($F288&gt;=BA$5,$F288&lt;=BA$6),IF(AND($G288&gt;=BA$5,$G288&lt;=BA$6),5,IF($L288=1,2,1)),IF(AND($G288&gt;=BA$5,$G288&lt;=BA$6),IF($M288&gt;0,4,3),0)),IF(AND($D288&lt;=BA$6,$E288&gt;=BA$5),60,0)))</f>
        <v/>
      </c>
      <c r="BB288" s="80" t="str">
        <f>IF(OR($A288="",NOT(ISNUMBER($G288))),"",IF(AND($F288&lt;=BB$6,$G288&gt;=BB$5),IF(BB$5&gt;$N288,5,$K288)*10+IF(AND($F288&gt;=BB$5,$F288&lt;=BB$6),IF(AND($G288&gt;=BB$5,$G288&lt;=BB$6),5,IF($L288=1,2,1)),IF(AND($G288&gt;=BB$5,$G288&lt;=BB$6),IF($M288&gt;0,4,3),0)),IF(AND($D288&lt;=BB$6,$E288&gt;=BB$5),60,0)))</f>
        <v/>
      </c>
      <c r="BC288" s="80" t="str">
        <f>IF(OR($A288="",NOT(ISNUMBER($G288))),"",IF(AND($F288&lt;=BC$6,$G288&gt;=BC$5),IF(BC$5&gt;$N288,5,$K288)*10+IF(AND($F288&gt;=BC$5,$F288&lt;=BC$6),IF(AND($G288&gt;=BC$5,$G288&lt;=BC$6),5,IF($L288=1,2,1)),IF(AND($G288&gt;=BC$5,$G288&lt;=BC$6),IF($M288&gt;0,4,3),0)),IF(AND($D288&lt;=BC$6,$E288&gt;=BC$5),60,0)))</f>
        <v/>
      </c>
      <c r="BD288" s="80" t="str">
        <f>IF(OR($A288="",NOT(ISNUMBER($G288))),"",IF(AND($F288&lt;=BD$6,$G288&gt;=BD$5),IF(BD$5&gt;$N288,5,$K288)*10+IF(AND($F288&gt;=BD$5,$F288&lt;=BD$6),IF(AND($G288&gt;=BD$5,$G288&lt;=BD$6),5,IF($L288=1,2,1)),IF(AND($G288&gt;=BD$5,$G288&lt;=BD$6),IF($M288&gt;0,4,3),0)),IF(AND($D288&lt;=BD$6,$E288&gt;=BD$5),60,0)))</f>
        <v/>
      </c>
      <c r="BE288" s="80" t="str">
        <f>IF(OR($A288="",NOT(ISNUMBER($G288))),"",IF(AND($F288&lt;=BE$6,$G288&gt;=BE$5),IF(BE$5&gt;$N288,5,$K288)*10+IF(AND($F288&gt;=BE$5,$F288&lt;=BE$6),IF(AND($G288&gt;=BE$5,$G288&lt;=BE$6),5,IF($L288=1,2,1)),IF(AND($G288&gt;=BE$5,$G288&lt;=BE$6),IF($M288&gt;0,4,3),0)),IF(AND($D288&lt;=BE$6,$E288&gt;=BE$5),60,0)))</f>
        <v/>
      </c>
      <c r="BF288" s="80" t="str">
        <f>IF(OR($A288="",NOT(ISNUMBER($G288))),"",IF(AND($F288&lt;=BF$6,$G288&gt;=BF$5),IF(BF$5&gt;$N288,5,$K288)*10+IF(AND($F288&gt;=BF$5,$F288&lt;=BF$6),IF(AND($G288&gt;=BF$5,$G288&lt;=BF$6),5,IF($L288=1,2,1)),IF(AND($G288&gt;=BF$5,$G288&lt;=BF$6),IF($M288&gt;0,4,3),0)),IF(AND($D288&lt;=BF$6,$E288&gt;=BF$5),60,0)))</f>
        <v/>
      </c>
      <c r="BG288" s="80" t="str">
        <f>IF(OR($A288="",NOT(ISNUMBER($G288))),"",IF(AND($F288&lt;=BG$6,$G288&gt;=BG$5),IF(BG$5&gt;$N288,5,$K288)*10+IF(AND($F288&gt;=BG$5,$F288&lt;=BG$6),IF(AND($G288&gt;=BG$5,$G288&lt;=BG$6),5,IF($L288=1,2,1)),IF(AND($G288&gt;=BG$5,$G288&lt;=BG$6),IF($M288&gt;0,4,3),0)),IF(AND($D288&lt;=BG$6,$E288&gt;=BG$5),60,0)))</f>
        <v/>
      </c>
      <c r="BH288" s="80" t="str">
        <f>IF(OR($A288="",NOT(ISNUMBER($G288))),"",IF(AND($F288&lt;=BH$6,$G288&gt;=BH$5),IF(BH$5&gt;$N288,5,$K288)*10+IF(AND($F288&gt;=BH$5,$F288&lt;=BH$6),IF(AND($G288&gt;=BH$5,$G288&lt;=BH$6),5,IF($L288=1,2,1)),IF(AND($G288&gt;=BH$5,$G288&lt;=BH$6),IF($M288&gt;0,4,3),0)),IF(AND($D288&lt;=BH$6,$E288&gt;=BH$5),60,0)))</f>
        <v/>
      </c>
      <c r="BI288" s="80" t="str">
        <f>IF(OR($A288="",NOT(ISNUMBER($G288))),"",IF(AND($F288&lt;=BI$6,$G288&gt;=BI$5),IF(BI$5&gt;$N288,5,$K288)*10+IF(AND($F288&gt;=BI$5,$F288&lt;=BI$6),IF(AND($G288&gt;=BI$5,$G288&lt;=BI$6),5,IF($L288=1,2,1)),IF(AND($G288&gt;=BI$5,$G288&lt;=BI$6),IF($M288&gt;0,4,3),0)),IF(AND($D288&lt;=BI$6,$E288&gt;=BI$5),60,0)))</f>
        <v/>
      </c>
      <c r="BJ288" s="80" t="str">
        <f>IF(OR($A288="",NOT(ISNUMBER($G288))),"",IF(AND($F288&lt;=BJ$6,$G288&gt;=BJ$5),IF(BJ$5&gt;$N288,5,$K288)*10+IF(AND($F288&gt;=BJ$5,$F288&lt;=BJ$6),IF(AND($G288&gt;=BJ$5,$G288&lt;=BJ$6),5,IF($L288=1,2,1)),IF(AND($G288&gt;=BJ$5,$G288&lt;=BJ$6),IF($M288&gt;0,4,3),0)),IF(AND($D288&lt;=BJ$6,$E288&gt;=BJ$5),60,0)))</f>
        <v/>
      </c>
      <c r="BK288" s="80" t="str">
        <f>IF(OR($A288="",NOT(ISNUMBER($G288))),"",IF(AND($F288&lt;=BK$6,$G288&gt;=BK$5),IF(BK$5&gt;$N288,5,$K288)*10+IF(AND($F288&gt;=BK$5,$F288&lt;=BK$6),IF(AND($G288&gt;=BK$5,$G288&lt;=BK$6),5,IF($L288=1,2,1)),IF(AND($G288&gt;=BK$5,$G288&lt;=BK$6),IF($M288&gt;0,4,3),0)),IF(AND($D288&lt;=BK$6,$E288&gt;=BK$5),60,0)))</f>
        <v/>
      </c>
      <c r="BL288" s="80" t="str">
        <f>IF(OR($A288="",NOT(ISNUMBER($G288))),"",IF(AND($F288&lt;=BL$6,$G288&gt;=BL$5),IF(BL$5&gt;$N288,5,$K288)*10+IF(AND($F288&gt;=BL$5,$F288&lt;=BL$6),IF(AND($G288&gt;=BL$5,$G288&lt;=BL$6),5,IF($L288=1,2,1)),IF(AND($G288&gt;=BL$5,$G288&lt;=BL$6),IF($M288&gt;0,4,3),0)),IF(AND($D288&lt;=BL$6,$E288&gt;=BL$5),60,0)))</f>
        <v/>
      </c>
      <c r="BM288" s="80" t="str">
        <f>IF(OR($A288="",NOT(ISNUMBER($G288))),"",IF(AND($F288&lt;=BM$6,$G288&gt;=BM$5),IF(BM$5&gt;$N288,5,$K288)*10+IF(AND($F288&gt;=BM$5,$F288&lt;=BM$6),IF(AND($G288&gt;=BM$5,$G288&lt;=BM$6),5,IF($L288=1,2,1)),IF(AND($G288&gt;=BM$5,$G288&lt;=BM$6),IF($M288&gt;0,4,3),0)),IF(AND($D288&lt;=BM$6,$E288&gt;=BM$5),60,0)))</f>
        <v/>
      </c>
      <c r="BN288" s="80" t="str">
        <f>IF(OR($A288="",NOT(ISNUMBER($G288))),"",IF(AND($F288&lt;=BN$6,$G288&gt;=BN$5),IF(BN$5&gt;$N288,5,$K288)*10+IF(AND($F288&gt;=BN$5,$F288&lt;=BN$6),IF(AND($G288&gt;=BN$5,$G288&lt;=BN$6),5,IF($L288=1,2,1)),IF(AND($G288&gt;=BN$5,$G288&lt;=BN$6),IF($M288&gt;0,4,3),0)),IF(AND($D288&lt;=BN$6,$E288&gt;=BN$5),60,0)))</f>
        <v/>
      </c>
      <c r="BO288" s="80" t="str">
        <f>IF(OR($A288="",NOT(ISNUMBER($G288))),"",IF(AND($F288&lt;=BO$6,$G288&gt;=BO$5),IF(BO$5&gt;$N288,5,$K288)*10+IF(AND($F288&gt;=BO$5,$F288&lt;=BO$6),IF(AND($G288&gt;=BO$5,$G288&lt;=BO$6),5,IF($L288=1,2,1)),IF(AND($G288&gt;=BO$5,$G288&lt;=BO$6),IF($M288&gt;0,4,3),0)),IF(AND($D288&lt;=BO$6,$E288&gt;=BO$5),60,0)))</f>
        <v/>
      </c>
      <c r="BP288" s="80" t="str">
        <f>IF(OR($A288="",NOT(ISNUMBER($G288))),"",IF(AND($F288&lt;=BP$6,$G288&gt;=BP$5),IF(BP$5&gt;$N288,5,$K288)*10+IF(AND($F288&gt;=BP$5,$F288&lt;=BP$6),IF(AND($G288&gt;=BP$5,$G288&lt;=BP$6),5,IF($L288=1,2,1)),IF(AND($G288&gt;=BP$5,$G288&lt;=BP$6),IF($M288&gt;0,4,3),0)),IF(AND($D288&lt;=BP$6,$E288&gt;=BP$5),60,0)))</f>
        <v/>
      </c>
      <c r="BQ288" s="80" t="str">
        <f>IF(OR($A288="",NOT(ISNUMBER($G288))),"",IF(AND($F288&lt;=BQ$6,$G288&gt;=BQ$5),IF(BQ$5&gt;$N288,5,$K288)*10+IF(AND($F288&gt;=BQ$5,$F288&lt;=BQ$6),IF(AND($G288&gt;=BQ$5,$G288&lt;=BQ$6),5,IF($L288=1,2,1)),IF(AND($G288&gt;=BQ$5,$G288&lt;=BQ$6),IF($M288&gt;0,4,3),0)),IF(AND($D288&lt;=BQ$6,$E288&gt;=BQ$5),60,0)))</f>
        <v/>
      </c>
      <c r="BR288" s="80" t="str">
        <f>IF(OR($A288="",NOT(ISNUMBER($G288))),"",IF(AND($F288&lt;=BR$6,$G288&gt;=BR$5),IF(BR$5&gt;$N288,5,$K288)*10+IF(AND($F288&gt;=BR$5,$F288&lt;=BR$6),IF(AND($G288&gt;=BR$5,$G288&lt;=BR$6),5,IF($L288=1,2,1)),IF(AND($G288&gt;=BR$5,$G288&lt;=BR$6),IF($M288&gt;0,4,3),0)),IF(AND($D288&lt;=BR$6,$E288&gt;=BR$5),60,0)))</f>
        <v/>
      </c>
      <c r="BS288" s="80" t="str">
        <f>IF(OR($A288="",NOT(ISNUMBER($G288))),"",IF(AND($F288&lt;=BS$6,$G288&gt;=BS$5),IF(BS$5&gt;$N288,5,$K288)*10+IF(AND($F288&gt;=BS$5,$F288&lt;=BS$6),IF(AND($G288&gt;=BS$5,$G288&lt;=BS$6),5,IF($L288=1,2,1)),IF(AND($G288&gt;=BS$5,$G288&lt;=BS$6),IF($M288&gt;0,4,3),0)),IF(AND($D288&lt;=BS$6,$E288&gt;=BS$5),60,0)))</f>
        <v/>
      </c>
      <c r="BT288" s="80" t="str">
        <f>IF(OR($A288="",NOT(ISNUMBER($G288))),"",IF(AND($F288&lt;=BT$6,$G288&gt;=BT$5),IF(BT$5&gt;$N288,5,$K288)*10+IF(AND($F288&gt;=BT$5,$F288&lt;=BT$6),IF(AND($G288&gt;=BT$5,$G288&lt;=BT$6),5,IF($L288=1,2,1)),IF(AND($G288&gt;=BT$5,$G288&lt;=BT$6),IF($M288&gt;0,4,3),0)),IF(AND($D288&lt;=BT$6,$E288&gt;=BT$5),60,0)))</f>
        <v/>
      </c>
      <c r="BU288" s="80" t="str">
        <f>IF(OR($A288="",NOT(ISNUMBER($G288))),"",IF(AND($F288&lt;=BU$6,$G288&gt;=BU$5),IF(BU$5&gt;$N288,5,$K288)*10+IF(AND($F288&gt;=BU$5,$F288&lt;=BU$6),IF(AND($G288&gt;=BU$5,$G288&lt;=BU$6),5,IF($L288=1,2,1)),IF(AND($G288&gt;=BU$5,$G288&lt;=BU$6),IF($M288&gt;0,4,3),0)),IF(AND($D288&lt;=BU$6,$E288&gt;=BU$5),60,0)))</f>
        <v/>
      </c>
      <c r="BV288" s="80" t="str">
        <f>IF(OR($A288="",NOT(ISNUMBER($G288))),"",IF(AND($F288&lt;=BV$6,$G288&gt;=BV$5),IF(BV$5&gt;$N288,5,$K288)*10+IF(AND($F288&gt;=BV$5,$F288&lt;=BV$6),IF(AND($G288&gt;=BV$5,$G288&lt;=BV$6),5,IF($L288=1,2,1)),IF(AND($G288&gt;=BV$5,$G288&lt;=BV$6),IF($M288&gt;0,4,3),0)),IF(AND($D288&lt;=BV$6,$E288&gt;=BV$5),60,0)))</f>
        <v/>
      </c>
      <c r="BW288" s="80" t="str">
        <f>IF(OR($A288="",NOT(ISNUMBER($G288))),"",IF(AND($F288&lt;=BW$6,$G288&gt;=BW$5),IF(BW$5&gt;$N288,5,$K288)*10+IF(AND($F288&gt;=BW$5,$F288&lt;=BW$6),IF(AND($G288&gt;=BW$5,$G288&lt;=BW$6),5,IF($L288=1,2,1)),IF(AND($G288&gt;=BW$5,$G288&lt;=BW$6),IF($M288&gt;0,4,3),0)),IF(AND($D288&lt;=BW$6,$E288&gt;=BW$5),60,0)))</f>
        <v/>
      </c>
      <c r="BX288" s="80" t="str">
        <f>IF(OR($A288="",NOT(ISNUMBER($G288))),"",IF(AND($F288&lt;=BX$6,$G288&gt;=BX$5),IF(BX$5&gt;$N288,5,$K288)*10+IF(AND($F288&gt;=BX$5,$F288&lt;=BX$6),IF(AND($G288&gt;=BX$5,$G288&lt;=BX$6),5,IF($L288=1,2,1)),IF(AND($G288&gt;=BX$5,$G288&lt;=BX$6),IF($M288&gt;0,4,3),0)),IF(AND($D288&lt;=BX$6,$E288&gt;=BX$5),60,0)))</f>
        <v/>
      </c>
      <c r="BY288" s="80" t="str">
        <f>IF(OR($A288="",NOT(ISNUMBER($G288))),"",IF(AND($F288&lt;=BY$6,$G288&gt;=BY$5),IF(BY$5&gt;$N288,5,$K288)*10+IF(AND($F288&gt;=BY$5,$F288&lt;=BY$6),IF(AND($G288&gt;=BY$5,$G288&lt;=BY$6),5,IF($L288=1,2,1)),IF(AND($G288&gt;=BY$5,$G288&lt;=BY$6),IF($M288&gt;0,4,3),0)),IF(AND($D288&lt;=BY$6,$E288&gt;=BY$5),60,0)))</f>
        <v/>
      </c>
      <c r="BZ288" s="80" t="str">
        <f>IF(OR($A288="",NOT(ISNUMBER($G288))),"",IF(AND($F288&lt;=BZ$6,$G288&gt;=BZ$5),IF(BZ$5&gt;$N288,5,$K288)*10+IF(AND($F288&gt;=BZ$5,$F288&lt;=BZ$6),IF(AND($G288&gt;=BZ$5,$G288&lt;=BZ$6),5,IF($L288=1,2,1)),IF(AND($G288&gt;=BZ$5,$G288&lt;=BZ$6),IF($M288&gt;0,4,3),0)),IF(AND($D288&lt;=BZ$6,$E288&gt;=BZ$5),60,0)))</f>
        <v/>
      </c>
      <c r="CA288" s="80" t="str">
        <f>IF(OR($A288="",NOT(ISNUMBER($G288))),"",IF(AND($F288&lt;=CA$6,$G288&gt;=CA$5),IF(CA$5&gt;$N288,5,$K288)*10+IF(AND($F288&gt;=CA$5,$F288&lt;=CA$6),IF(AND($G288&gt;=CA$5,$G288&lt;=CA$6),5,IF($L288=1,2,1)),IF(AND($G288&gt;=CA$5,$G288&lt;=CA$6),IF($M288&gt;0,4,3),0)),IF(AND($D288&lt;=CA$6,$E288&gt;=CA$5),60,0)))</f>
        <v/>
      </c>
      <c r="CB288" s="80" t="str">
        <f>IF(OR($A288="",NOT(ISNUMBER($G288))),"",IF(AND($F288&lt;=CB$6,$G288&gt;=CB$5),IF(CB$5&gt;$N288,5,$K288)*10+IF(AND($F288&gt;=CB$5,$F288&lt;=CB$6),IF(AND($G288&gt;=CB$5,$G288&lt;=CB$6),5,IF($L288=1,2,1)),IF(AND($G288&gt;=CB$5,$G288&lt;=CB$6),IF($M288&gt;0,4,3),0)),IF(AND($D288&lt;=CB$6,$E288&gt;=CB$5),60,0)))</f>
        <v/>
      </c>
      <c r="CC288" s="80" t="str">
        <f>IF(OR($A288="",NOT(ISNUMBER($G288))),"",IF(AND($F288&lt;=CC$6,$G288&gt;=CC$5),IF(CC$5&gt;$N288,5,$K288)*10+IF(AND($F288&gt;=CC$5,$F288&lt;=CC$6),IF(AND($G288&gt;=CC$5,$G288&lt;=CC$6),5,IF($L288=1,2,1)),IF(AND($G288&gt;=CC$5,$G288&lt;=CC$6),IF($M288&gt;0,4,3),0)),IF(AND($D288&lt;=CC$6,$E288&gt;=CC$5),60,0)))</f>
        <v/>
      </c>
      <c r="CD288" s="80" t="str">
        <f>IF(OR($A288="",NOT(ISNUMBER($G288))),"",IF(AND($F288&lt;=CD$6,$G288&gt;=CD$5),IF(CD$5&gt;$N288,5,$K288)*10+IF(AND($F288&gt;=CD$5,$F288&lt;=CD$6),IF(AND($G288&gt;=CD$5,$G288&lt;=CD$6),5,IF($L288=1,2,1)),IF(AND($G288&gt;=CD$5,$G288&lt;=CD$6),IF($M288&gt;0,4,3),0)),IF(AND($D288&lt;=CD$6,$E288&gt;=CD$5),60,0)))</f>
        <v/>
      </c>
      <c r="CE288" s="80" t="str">
        <f>IF(OR($A288="",NOT(ISNUMBER($G288))),"",IF(AND($F288&lt;=CE$6,$G288&gt;=CE$5),IF(CE$5&gt;$N288,5,$K288)*10+IF(AND($F288&gt;=CE$5,$F288&lt;=CE$6),IF(AND($G288&gt;=CE$5,$G288&lt;=CE$6),5,IF($L288=1,2,1)),IF(AND($G288&gt;=CE$5,$G288&lt;=CE$6),IF($M288&gt;0,4,3),0)),IF(AND($D288&lt;=CE$6,$E288&gt;=CE$5),60,0)))</f>
        <v/>
      </c>
      <c r="CF288" s="80" t="str">
        <f>IF(OR($A288="",NOT(ISNUMBER($G288))),"",IF(AND($F288&lt;=CF$6,$G288&gt;=CF$5),IF(CF$5&gt;$N288,5,$K288)*10+IF(AND($F288&gt;=CF$5,$F288&lt;=CF$6),IF(AND($G288&gt;=CF$5,$G288&lt;=CF$6),5,IF($L288=1,2,1)),IF(AND($G288&gt;=CF$5,$G288&lt;=CF$6),IF($M288&gt;0,4,3),0)),IF(AND($D288&lt;=CF$6,$E288&gt;=CF$5),60,0)))</f>
        <v/>
      </c>
      <c r="CG288" s="80" t="str">
        <f>IF(OR($A288="",NOT(ISNUMBER($G288))),"",IF(AND($F288&lt;=CG$6,$G288&gt;=CG$5),IF(CG$5&gt;$N288,5,$K288)*10+IF(AND($F288&gt;=CG$5,$F288&lt;=CG$6),IF(AND($G288&gt;=CG$5,$G288&lt;=CG$6),5,IF($L288=1,2,1)),IF(AND($G288&gt;=CG$5,$G288&lt;=CG$6),IF($M288&gt;0,4,3),0)),IF(AND($D288&lt;=CG$6,$E288&gt;=CG$5),60,0)))</f>
        <v/>
      </c>
      <c r="CH288" s="80" t="str">
        <f>IF(OR($A288="",NOT(ISNUMBER($G288))),"",IF(AND($F288&lt;=CH$6,$G288&gt;=CH$5),IF(CH$5&gt;$N288,5,$K288)*10+IF(AND($F288&gt;=CH$5,$F288&lt;=CH$6),IF(AND($G288&gt;=CH$5,$G288&lt;=CH$6),5,IF($L288=1,2,1)),IF(AND($G288&gt;=CH$5,$G288&lt;=CH$6),IF($M288&gt;0,4,3),0)),IF(AND($D288&lt;=CH$6,$E288&gt;=CH$5),60,0)))</f>
        <v/>
      </c>
      <c r="CI288" s="80" t="str">
        <f>IF(OR($A288="",NOT(ISNUMBER($G288))),"",IF(AND($F288&lt;=CI$6,$G288&gt;=CI$5),IF(CI$5&gt;$N288,5,$K288)*10+IF(AND($F288&gt;=CI$5,$F288&lt;=CI$6),IF(AND($G288&gt;=CI$5,$G288&lt;=CI$6),5,IF($L288=1,2,1)),IF(AND($G288&gt;=CI$5,$G288&lt;=CI$6),IF($M288&gt;0,4,3),0)),IF(AND($D288&lt;=CI$6,$E288&gt;=CI$5),60,0)))</f>
        <v/>
      </c>
      <c r="CJ288" s="80" t="str">
        <f>IF(OR($A288="",NOT(ISNUMBER($G288))),"",IF(AND($F288&lt;=CJ$6,$G288&gt;=CJ$5),IF(CJ$5&gt;$N288,5,$K288)*10+IF(AND($F288&gt;=CJ$5,$F288&lt;=CJ$6),IF(AND($G288&gt;=CJ$5,$G288&lt;=CJ$6),5,IF($L288=1,2,1)),IF(AND($G288&gt;=CJ$5,$G288&lt;=CJ$6),IF($M288&gt;0,4,3),0)),IF(AND($D288&lt;=CJ$6,$E288&gt;=CJ$5),60,0)))</f>
        <v/>
      </c>
      <c r="CK288" s="80" t="str">
        <f>IF(OR($A288="",NOT(ISNUMBER($G288))),"",IF(AND($F288&lt;=CK$6,$G288&gt;=CK$5),IF(CK$5&gt;$N288,5,$K288)*10+IF(AND($F288&gt;=CK$5,$F288&lt;=CK$6),IF(AND($G288&gt;=CK$5,$G288&lt;=CK$6),5,IF($L288=1,2,1)),IF(AND($G288&gt;=CK$5,$G288&lt;=CK$6),IF($M288&gt;0,4,3),0)),IF(AND($D288&lt;=CK$6,$E288&gt;=CK$5),60,0)))</f>
        <v/>
      </c>
      <c r="CL288" s="80" t="str">
        <f>IF(OR($A288="",NOT(ISNUMBER($G288))),"",IF(AND($F288&lt;=CL$6,$G288&gt;=CL$5),IF(CL$5&gt;$N288,5,$K288)*10+IF(AND($F288&gt;=CL$5,$F288&lt;=CL$6),IF(AND($G288&gt;=CL$5,$G288&lt;=CL$6),5,IF($L288=1,2,1)),IF(AND($G288&gt;=CL$5,$G288&lt;=CL$6),IF($M288&gt;0,4,3),0)),IF(AND($D288&lt;=CL$6,$E288&gt;=CL$5),60,0)))</f>
        <v/>
      </c>
      <c r="CM288" s="80" t="str">
        <f>IF(OR($A288="",NOT(ISNUMBER($G288))),"",IF(AND($F288&lt;=CM$6,$G288&gt;=CM$5),IF(CM$5&gt;$N288,5,$K288)*10+IF(AND($F288&gt;=CM$5,$F288&lt;=CM$6),IF(AND($G288&gt;=CM$5,$G288&lt;=CM$6),5,IF($L288=1,2,1)),IF(AND($G288&gt;=CM$5,$G288&lt;=CM$6),IF($M288&gt;0,4,3),0)),IF(AND($D288&lt;=CM$6,$E288&gt;=CM$5),60,0)))</f>
        <v/>
      </c>
      <c r="CN288" s="80" t="str">
        <f>IF(OR($A288="",NOT(ISNUMBER($G288))),"",IF(AND($F288&lt;=CN$6,$G288&gt;=CN$5),IF(CN$5&gt;$N288,5,$K288)*10+IF(AND($F288&gt;=CN$5,$F288&lt;=CN$6),IF(AND($G288&gt;=CN$5,$G288&lt;=CN$6),5,IF($L288=1,2,1)),IF(AND($G288&gt;=CN$5,$G288&lt;=CN$6),IF($M288&gt;0,4,3),0)),IF(AND($D288&lt;=CN$6,$E288&gt;=CN$5),60,0)))</f>
        <v/>
      </c>
      <c r="CO288" s="80" t="str">
        <f>IF(OR($A288="",NOT(ISNUMBER($G288))),"",IF(AND($F288&lt;=CO$6,$G288&gt;=CO$5),IF(CO$5&gt;$N288,5,$K288)*10+IF(AND($F288&gt;=CO$5,$F288&lt;=CO$6),IF(AND($G288&gt;=CO$5,$G288&lt;=CO$6),5,IF($L288=1,2,1)),IF(AND($G288&gt;=CO$5,$G288&lt;=CO$6),IF($M288&gt;0,4,3),0)),IF(AND($D288&lt;=CO$6,$E288&gt;=CO$5),60,0)))</f>
        <v/>
      </c>
      <c r="CP288" s="80" t="str">
        <f>IF(OR($A288="",NOT(ISNUMBER($G288))),"",IF(AND($F288&lt;=CP$6,$G288&gt;=CP$5),IF(CP$5&gt;$N288,5,$K288)*10+IF(AND($F288&gt;=CP$5,$F288&lt;=CP$6),IF(AND($G288&gt;=CP$5,$G288&lt;=CP$6),5,IF($L288=1,2,1)),IF(AND($G288&gt;=CP$5,$G288&lt;=CP$6),IF($M288&gt;0,4,3),0)),IF(AND($D288&lt;=CP$6,$E288&gt;=CP$5),60,0)))</f>
        <v/>
      </c>
      <c r="CQ288" s="80" t="str">
        <f>IF(OR($A288="",NOT(ISNUMBER($G288))),"",IF(AND($F288&lt;=CQ$6,$G288&gt;=CQ$5),IF(CQ$5&gt;$N288,5,$K288)*10+IF(AND($F288&gt;=CQ$5,$F288&lt;=CQ$6),IF(AND($G288&gt;=CQ$5,$G288&lt;=CQ$6),5,IF($L288=1,2,1)),IF(AND($G288&gt;=CQ$5,$G288&lt;=CQ$6),IF($M288&gt;0,4,3),0)),IF(AND($D288&lt;=CQ$6,$E288&gt;=CQ$5),60,0)))</f>
        <v/>
      </c>
      <c r="CR288" s="80" t="str">
        <f>IF(OR($A288="",NOT(ISNUMBER($G288))),"",IF(AND($F288&lt;=CR$6,$G288&gt;=CR$5),IF(CR$5&gt;$N288,5,$K288)*10+IF(AND($F288&gt;=CR$5,$F288&lt;=CR$6),IF(AND($G288&gt;=CR$5,$G288&lt;=CR$6),5,IF($L288=1,2,1)),IF(AND($G288&gt;=CR$5,$G288&lt;=CR$6),IF($M288&gt;0,4,3),0)),IF(AND($D288&lt;=CR$6,$E288&gt;=CR$5),60,0)))</f>
        <v/>
      </c>
      <c r="CS288" s="80" t="str">
        <f>IF(OR($A288="",NOT(ISNUMBER($G288))),"",IF(AND($F288&lt;=CS$6,$G288&gt;=CS$5),IF(CS$5&gt;$N288,5,$K288)*10+IF(AND($F288&gt;=CS$5,$F288&lt;=CS$6),IF(AND($G288&gt;=CS$5,$G288&lt;=CS$6),5,IF($L288=1,2,1)),IF(AND($G288&gt;=CS$5,$G288&lt;=CS$6),IF($M288&gt;0,4,3),0)),IF(AND($D288&lt;=CS$6,$E288&gt;=CS$5),60,0)))</f>
        <v/>
      </c>
      <c r="CT288" s="80" t="str">
        <f>IF(OR($A288="",NOT(ISNUMBER($G288))),"",IF(AND($F288&lt;=CT$6,$G288&gt;=CT$5),IF(CT$5&gt;$N288,5,$K288)*10+IF(AND($F288&gt;=CT$5,$F288&lt;=CT$6),IF(AND($G288&gt;=CT$5,$G288&lt;=CT$6),5,IF($L288=1,2,1)),IF(AND($G288&gt;=CT$5,$G288&lt;=CT$6),IF($M288&gt;0,4,3),0)),IF(AND($D288&lt;=CT$6,$E288&gt;=CT$5),60,0)))</f>
        <v/>
      </c>
      <c r="CU288" s="80" t="str">
        <f>IF(OR($A288="",NOT(ISNUMBER($G288))),"",IF(AND($F288&lt;=CU$6,$G288&gt;=CU$5),IF(CU$5&gt;$N288,5,$K288)*10+IF(AND($F288&gt;=CU$5,$F288&lt;=CU$6),IF(AND($G288&gt;=CU$5,$G288&lt;=CU$6),5,IF($L288=1,2,1)),IF(AND($G288&gt;=CU$5,$G288&lt;=CU$6),IF($M288&gt;0,4,3),0)),IF(AND($D288&lt;=CU$6,$E288&gt;=CU$5),60,0)))</f>
        <v/>
      </c>
      <c r="CV288" s="80" t="str">
        <f>IF(OR($A288="",NOT(ISNUMBER($G288))),"",IF(AND($F288&lt;=CV$6,$G288&gt;=CV$5),IF(CV$5&gt;$N288,5,$K288)*10+IF(AND($F288&gt;=CV$5,$F288&lt;=CV$6),IF(AND($G288&gt;=CV$5,$G288&lt;=CV$6),5,IF($L288=1,2,1)),IF(AND($G288&gt;=CV$5,$G288&lt;=CV$6),IF($M288&gt;0,4,3),0)),IF(AND($D288&lt;=CV$6,$E288&gt;=CV$5),60,0)))</f>
        <v/>
      </c>
      <c r="CW288" s="80" t="str">
        <f>IF(OR($A288="",NOT(ISNUMBER($G288))),"",IF(AND($F288&lt;=CW$6,$G288&gt;=CW$5),IF(CW$5&gt;$N288,5,$K288)*10+IF(AND($F288&gt;=CW$5,$F288&lt;=CW$6),IF(AND($G288&gt;=CW$5,$G288&lt;=CW$6),5,IF($L288=1,2,1)),IF(AND($G288&gt;=CW$5,$G288&lt;=CW$6),IF($M288&gt;0,4,3),0)),IF(AND($D288&lt;=CW$6,$E288&gt;=CW$5),60,0)))</f>
        <v/>
      </c>
      <c r="CX288" s="80" t="str">
        <f>IF(OR($A288="",NOT(ISNUMBER($G288))),"",IF(AND($F288&lt;=CX$6,$G288&gt;=CX$5),IF(CX$5&gt;$N288,5,$K288)*10+IF(AND($F288&gt;=CX$5,$F288&lt;=CX$6),IF(AND($G288&gt;=CX$5,$G288&lt;=CX$6),5,IF($L288=1,2,1)),IF(AND($G288&gt;=CX$5,$G288&lt;=CX$6),IF($M288&gt;0,4,3),0)),IF(AND($D288&lt;=CX$6,$E288&gt;=CX$5),60,0)))</f>
        <v/>
      </c>
      <c r="CY288" s="80" t="str">
        <f>IF(OR($A288="",NOT(ISNUMBER($G288))),"",IF(AND($F288&lt;=CY$6,$G288&gt;=CY$5),IF(CY$5&gt;$N288,5,$K288)*10+IF(AND($F288&gt;=CY$5,$F288&lt;=CY$6),IF(AND($G288&gt;=CY$5,$G288&lt;=CY$6),5,IF($L288=1,2,1)),IF(AND($G288&gt;=CY$5,$G288&lt;=CY$6),IF($M288&gt;0,4,3),0)),IF(AND($D288&lt;=CY$6,$E288&gt;=CY$5),60,0)))</f>
        <v/>
      </c>
      <c r="CZ288" s="80" t="str">
        <f>IF(OR($A288="",NOT(ISNUMBER($G288))),"",IF(AND($F288&lt;=CZ$6,$G288&gt;=CZ$5),IF(CZ$5&gt;$N288,5,$K288)*10+IF(AND($F288&gt;=CZ$5,$F288&lt;=CZ$6),IF(AND($G288&gt;=CZ$5,$G288&lt;=CZ$6),5,IF($L288=1,2,1)),IF(AND($G288&gt;=CZ$5,$G288&lt;=CZ$6),IF($M288&gt;0,4,3),0)),IF(AND($D288&lt;=CZ$6,$E288&gt;=CZ$5),60,0)))</f>
        <v/>
      </c>
      <c r="DA288" s="80" t="str">
        <f>IF(OR($A288="",NOT(ISNUMBER($G288))),"",IF(AND($F288&lt;=DA$6,$G288&gt;=DA$5),IF(DA$5&gt;$N288,5,$K288)*10+IF(AND($F288&gt;=DA$5,$F288&lt;=DA$6),IF(AND($G288&gt;=DA$5,$G288&lt;=DA$6),5,IF($L288=1,2,1)),IF(AND($G288&gt;=DA$5,$G288&lt;=DA$6),IF($M288&gt;0,4,3),0)),IF(AND($D288&lt;=DA$6,$E288&gt;=DA$5),60,0)))</f>
        <v/>
      </c>
      <c r="DB288" s="80" t="str">
        <f>IF(OR($A288="",NOT(ISNUMBER($G288))),"",IF(AND($F288&lt;=DB$6,$G288&gt;=DB$5),IF(DB$5&gt;$N288,5,$K288)*10+IF(AND($F288&gt;=DB$5,$F288&lt;=DB$6),IF(AND($G288&gt;=DB$5,$G288&lt;=DB$6),5,IF($L288=1,2,1)),IF(AND($G288&gt;=DB$5,$G288&lt;=DB$6),IF($M288&gt;0,4,3),0)),IF(AND($D288&lt;=DB$6,$E288&gt;=DB$5),60,0)))</f>
        <v/>
      </c>
      <c r="DC288" s="80" t="str">
        <f>IF(OR($A288="",NOT(ISNUMBER($G288))),"",IF(AND($F288&lt;=DC$6,$G288&gt;=DC$5),IF(DC$5&gt;$N288,5,$K288)*10+IF(AND($F288&gt;=DC$5,$F288&lt;=DC$6),IF(AND($G288&gt;=DC$5,$G288&lt;=DC$6),5,IF($L288=1,2,1)),IF(AND($G288&gt;=DC$5,$G288&lt;=DC$6),IF($M288&gt;0,4,3),0)),IF(AND($D288&lt;=DC$6,$E288&gt;=DC$5),60,0)))</f>
        <v/>
      </c>
      <c r="DD288" s="80" t="str">
        <f>IF(OR($A288="",NOT(ISNUMBER($G288))),"",IF(AND($F288&lt;=DD$6,$G288&gt;=DD$5),IF(DD$5&gt;$N288,5,$K288)*10+IF(AND($F288&gt;=DD$5,$F288&lt;=DD$6),IF(AND($G288&gt;=DD$5,$G288&lt;=DD$6),5,IF($L288=1,2,1)),IF(AND($G288&gt;=DD$5,$G288&lt;=DD$6),IF($M288&gt;0,4,3),0)),IF(AND($D288&lt;=DD$6,$E288&gt;=DD$5),60,0)))</f>
        <v/>
      </c>
      <c r="DE288" s="80" t="str">
        <f>IF(OR($A288="",NOT(ISNUMBER($G288))),"",IF(AND($F288&lt;=DE$6,$G288&gt;=DE$5),IF(DE$5&gt;$N288,5,$K288)*10+IF(AND($F288&gt;=DE$5,$F288&lt;=DE$6),IF(AND($G288&gt;=DE$5,$G288&lt;=DE$6),5,IF($L288=1,2,1)),IF(AND($G288&gt;=DE$5,$G288&lt;=DE$6),IF($M288&gt;0,4,3),0)),IF(AND($D288&lt;=DE$6,$E288&gt;=DE$5),60,0)))</f>
        <v/>
      </c>
      <c r="DF288" s="80" t="str">
        <f>IF(OR($A288="",NOT(ISNUMBER($G288))),"",IF(AND($F288&lt;=DF$6,$G288&gt;=DF$5),IF(DF$5&gt;$N288,5,$K288)*10+IF(AND($F288&gt;=DF$5,$F288&lt;=DF$6),IF(AND($G288&gt;=DF$5,$G288&lt;=DF$6),5,IF($L288=1,2,1)),IF(AND($G288&gt;=DF$5,$G288&lt;=DF$6),IF($M288&gt;0,4,3),0)),IF(AND($D288&lt;=DF$6,$E288&gt;=DF$5),60,0)))</f>
        <v/>
      </c>
      <c r="DG288" s="80" t="str">
        <f>IF(OR($A288="",NOT(ISNUMBER($G288))),"",IF(AND($F288&lt;=DG$6,$G288&gt;=DG$5),IF(DG$5&gt;$N288,5,$K288)*10+IF(AND($F288&gt;=DG$5,$F288&lt;=DG$6),IF(AND($G288&gt;=DG$5,$G288&lt;=DG$6),5,IF($L288=1,2,1)),IF(AND($G288&gt;=DG$5,$G288&lt;=DG$6),IF($M288&gt;0,4,3),0)),IF(AND($D288&lt;=DG$6,$E288&gt;=DG$5),60,0)))</f>
        <v/>
      </c>
      <c r="DH288" s="80" t="str">
        <f>IF(OR($A288="",NOT(ISNUMBER($G288))),"",IF(AND($F288&lt;=DH$6,$G288&gt;=DH$5),IF(DH$5&gt;$N288,5,$K288)*10+IF(AND($F288&gt;=DH$5,$F288&lt;=DH$6),IF(AND($G288&gt;=DH$5,$G288&lt;=DH$6),5,IF($L288=1,2,1)),IF(AND($G288&gt;=DH$5,$G288&lt;=DH$6),IF($M288&gt;0,4,3),0)),IF(AND($D288&lt;=DH$6,$E288&gt;=DH$5),60,0)))</f>
        <v/>
      </c>
      <c r="DI288" s="80" t="str">
        <f>IF(OR($A288="",NOT(ISNUMBER($G288))),"",IF(AND($F288&lt;=DI$6,$G288&gt;=DI$5),IF(DI$5&gt;$N288,5,$K288)*10+IF(AND($F288&gt;=DI$5,$F288&lt;=DI$6),IF(AND($G288&gt;=DI$5,$G288&lt;=DI$6),5,IF($L288=1,2,1)),IF(AND($G288&gt;=DI$5,$G288&lt;=DI$6),IF($M288&gt;0,4,3),0)),IF(AND($D288&lt;=DI$6,$E288&gt;=DI$5),60,0)))</f>
        <v/>
      </c>
      <c r="DJ288" s="80" t="str">
        <f>IF(OR($A288="",NOT(ISNUMBER($G288))),"",IF(AND($F288&lt;=DJ$6,$G288&gt;=DJ$5),IF(DJ$5&gt;$N288,5,$K288)*10+IF(AND($F288&gt;=DJ$5,$F288&lt;=DJ$6),IF(AND($G288&gt;=DJ$5,$G288&lt;=DJ$6),5,IF($L288=1,2,1)),IF(AND($G288&gt;=DJ$5,$G288&lt;=DJ$6),IF($M288&gt;0,4,3),0)),IF(AND($D288&lt;=DJ$6,$E288&gt;=DJ$5),60,0)))</f>
        <v/>
      </c>
      <c r="DK288" s="80" t="str">
        <f>IF(OR($A288="",NOT(ISNUMBER($G288))),"",IF(AND($F288&lt;=DK$6,$G288&gt;=DK$5),IF(DK$5&gt;$N288,5,$K288)*10+IF(AND($F288&gt;=DK$5,$F288&lt;=DK$6),IF(AND($G288&gt;=DK$5,$G288&lt;=DK$6),5,IF($L288=1,2,1)),IF(AND($G288&gt;=DK$5,$G288&lt;=DK$6),IF($M288&gt;0,4,3),0)),IF(AND($D288&lt;=DK$6,$E288&gt;=DK$5),60,0)))</f>
        <v/>
      </c>
      <c r="DL288" s="80" t="str">
        <f>IF(OR($A288="",NOT(ISNUMBER($G288))),"",IF(AND($F288&lt;=DL$6,$G288&gt;=DL$5),IF(DL$5&gt;$N288,5,$K288)*10+IF(AND($F288&gt;=DL$5,$F288&lt;=DL$6),IF(AND($G288&gt;=DL$5,$G288&lt;=DL$6),5,IF($L288=1,2,1)),IF(AND($G288&gt;=DL$5,$G288&lt;=DL$6),IF($M288&gt;0,4,3),0)),IF(AND($D288&lt;=DL$6,$E288&gt;=DL$5),60,0)))</f>
        <v/>
      </c>
      <c r="DM288" s="80" t="str">
        <f>IF(OR($A288="",NOT(ISNUMBER($G288))),"",IF(AND($F288&lt;=DM$6,$G288&gt;=DM$5),IF(DM$5&gt;$N288,5,$K288)*10+IF(AND($F288&gt;=DM$5,$F288&lt;=DM$6),IF(AND($G288&gt;=DM$5,$G288&lt;=DM$6),5,IF($L288=1,2,1)),IF(AND($G288&gt;=DM$5,$G288&lt;=DM$6),IF($M288&gt;0,4,3),0)),IF(AND($D288&lt;=DM$6,$E288&gt;=DM$5),60,0)))</f>
        <v/>
      </c>
      <c r="DN288" s="80" t="str">
        <f>IF(OR($A288="",NOT(ISNUMBER($G288))),"",IF(AND($F288&lt;=DN$6,$G288&gt;=DN$5),IF(DN$5&gt;$N288,5,$K288)*10+IF(AND($F288&gt;=DN$5,$F288&lt;=DN$6),IF(AND($G288&gt;=DN$5,$G288&lt;=DN$6),5,IF($L288=1,2,1)),IF(AND($G288&gt;=DN$5,$G288&lt;=DN$6),IF($M288&gt;0,4,3),0)),IF(AND($D288&lt;=DN$6,$E288&gt;=DN$5),60,0)))</f>
        <v/>
      </c>
      <c r="DO288" s="80" t="str">
        <f>IF(OR($A288="",NOT(ISNUMBER($G288))),"",IF(AND($F288&lt;=DO$6,$G288&gt;=DO$5),IF(DO$5&gt;$N288,5,$K288)*10+IF(AND($F288&gt;=DO$5,$F288&lt;=DO$6),IF(AND($G288&gt;=DO$5,$G288&lt;=DO$6),5,IF($L288=1,2,1)),IF(AND($G288&gt;=DO$5,$G288&lt;=DO$6),IF($M288&gt;0,4,3),0)),IF(AND($D288&lt;=DO$6,$E288&gt;=DO$5),60,0)))</f>
        <v/>
      </c>
      <c r="DP288" s="80" t="str">
        <f>IF(OR($A288="",NOT(ISNUMBER($G288))),"",IF(AND($F288&lt;=DP$6,$G288&gt;=DP$5),IF(DP$5&gt;$N288,5,$K288)*10+IF(AND($F288&gt;=DP$5,$F288&lt;=DP$6),IF(AND($G288&gt;=DP$5,$G288&lt;=DP$6),5,IF($L288=1,2,1)),IF(AND($G288&gt;=DP$5,$G288&lt;=DP$6),IF($M288&gt;0,4,3),0)),IF(AND($D288&lt;=DP$6,$E288&gt;=DP$5),60,0)))</f>
        <v/>
      </c>
      <c r="DQ288" s="80" t="str">
        <f>IF(OR($A288="",NOT(ISNUMBER($G288))),"",IF(AND($F288&lt;=DQ$6,$G288&gt;=DQ$5),IF(DQ$5&gt;$N288,5,$K288)*10+IF(AND($F288&gt;=DQ$5,$F288&lt;=DQ$6),IF(AND($G288&gt;=DQ$5,$G288&lt;=DQ$6),5,IF($L288=1,2,1)),IF(AND($G288&gt;=DQ$5,$G288&lt;=DQ$6),IF($M288&gt;0,4,3),0)),IF(AND($D288&lt;=DQ$6,$E288&gt;=DQ$5),60,0)))</f>
        <v/>
      </c>
      <c r="DR288" s="80" t="str">
        <f>IF(OR($A288="",NOT(ISNUMBER($G288))),"",IF(AND($F288&lt;=DR$6,$G288&gt;=DR$5),IF(DR$5&gt;$N288,5,$K288)*10+IF(AND($F288&gt;=DR$5,$F288&lt;=DR$6),IF(AND($G288&gt;=DR$5,$G288&lt;=DR$6),5,IF($L288=1,2,1)),IF(AND($G288&gt;=DR$5,$G288&lt;=DR$6),IF($M288&gt;0,4,3),0)),IF(AND($D288&lt;=DR$6,$E288&gt;=DR$5),60,0)))</f>
        <v/>
      </c>
      <c r="DS288" s="80" t="str">
        <f>IF(OR($A288="",NOT(ISNUMBER($G288))),"",IF(AND($F288&lt;=DS$6,$G288&gt;=DS$5),IF(DS$5&gt;$N288,5,$K288)*10+IF(AND($F288&gt;=DS$5,$F288&lt;=DS$6),IF(AND($G288&gt;=DS$5,$G288&lt;=DS$6),5,IF($L288=1,2,1)),IF(AND($G288&gt;=DS$5,$G288&lt;=DS$6),IF($M288&gt;0,4,3),0)),IF(AND($D288&lt;=DS$6,$E288&gt;=DS$5),60,0)))</f>
        <v/>
      </c>
      <c r="DT288" s="80" t="str">
        <f>IF(OR($A288="",NOT(ISNUMBER($G288))),"",IF(AND($F288&lt;=DT$6,$G288&gt;=DT$5),IF(DT$5&gt;$N288,5,$K288)*10+IF(AND($F288&gt;=DT$5,$F288&lt;=DT$6),IF(AND($G288&gt;=DT$5,$G288&lt;=DT$6),5,IF($L288=1,2,1)),IF(AND($G288&gt;=DT$5,$G288&lt;=DT$6),IF($M288&gt;0,4,3),0)),IF(AND($D288&lt;=DT$6,$E288&gt;=DT$5),60,0)))</f>
        <v/>
      </c>
      <c r="DU288" s="80" t="str">
        <f>IF(OR($A288="",NOT(ISNUMBER($G288))),"",IF(AND($F288&lt;=DU$6,$G288&gt;=DU$5),IF(DU$5&gt;$N288,5,$K288)*10+IF(AND($F288&gt;=DU$5,$F288&lt;=DU$6),IF(AND($G288&gt;=DU$5,$G288&lt;=DU$6),5,IF($L288=1,2,1)),IF(AND($G288&gt;=DU$5,$G288&lt;=DU$6),IF($M288&gt;0,4,3),0)),IF(AND($D288&lt;=DU$6,$E288&gt;=DU$5),60,0)))</f>
        <v/>
      </c>
      <c r="DV288" s="80" t="str">
        <f>IF(OR($A288="",NOT(ISNUMBER($G288))),"",IF(AND($F288&lt;=DV$6,$G288&gt;=DV$5),IF(DV$5&gt;$N288,5,$K288)*10+IF(AND($F288&gt;=DV$5,$F288&lt;=DV$6),IF(AND($G288&gt;=DV$5,$G288&lt;=DV$6),5,IF($L288=1,2,1)),IF(AND($G288&gt;=DV$5,$G288&lt;=DV$6),IF($M288&gt;0,4,3),0)),IF(AND($D288&lt;=DV$6,$E288&gt;=DV$5),60,0)))</f>
        <v/>
      </c>
      <c r="DW288" s="80" t="str">
        <f>IF(OR($A288="",NOT(ISNUMBER($G288))),"",IF(AND($F288&lt;=DW$6,$G288&gt;=DW$5),IF(DW$5&gt;$N288,5,$K288)*10+IF(AND($F288&gt;=DW$5,$F288&lt;=DW$6),IF(AND($G288&gt;=DW$5,$G288&lt;=DW$6),5,IF($L288=1,2,1)),IF(AND($G288&gt;=DW$5,$G288&lt;=DW$6),IF($M288&gt;0,4,3),0)),IF(AND($D288&lt;=DW$6,$E288&gt;=DW$5),60,0)))</f>
        <v/>
      </c>
      <c r="DX288" s="80" t="str">
        <f>IF(OR($A288="",NOT(ISNUMBER($G288))),"",IF(AND($F288&lt;=DX$6,$G288&gt;=DX$5),IF(DX$5&gt;$N288,5,$K288)*10+IF(AND($F288&gt;=DX$5,$F288&lt;=DX$6),IF(AND($G288&gt;=DX$5,$G288&lt;=DX$6),5,IF($L288=1,2,1)),IF(AND($G288&gt;=DX$5,$G288&lt;=DX$6),IF($M288&gt;0,4,3),0)),IF(AND($D288&lt;=DX$6,$E288&gt;=DX$5),60,0)))</f>
        <v/>
      </c>
      <c r="DY288" s="80" t="str">
        <f>IF(OR($A288="",NOT(ISNUMBER($G288))),"",IF(AND($F288&lt;=DY$6,$G288&gt;=DY$5),IF(DY$5&gt;$N288,5,$K288)*10+IF(AND($F288&gt;=DY$5,$F288&lt;=DY$6),IF(AND($G288&gt;=DY$5,$G288&lt;=DY$6),5,IF($L288=1,2,1)),IF(AND($G288&gt;=DY$5,$G288&lt;=DY$6),IF($M288&gt;0,4,3),0)),IF(AND($D288&lt;=DY$6,$E288&gt;=DY$5),60,0)))</f>
        <v/>
      </c>
      <c r="DZ288" s="80" t="str">
        <f>IF(OR($A288="",NOT(ISNUMBER($G288))),"",IF(AND($F288&lt;=DZ$6,$G288&gt;=DZ$5),IF(DZ$5&gt;$N288,5,$K288)*10+IF(AND($F288&gt;=DZ$5,$F288&lt;=DZ$6),IF(AND($G288&gt;=DZ$5,$G288&lt;=DZ$6),5,IF($L288=1,2,1)),IF(AND($G288&gt;=DZ$5,$G288&lt;=DZ$6),IF($M288&gt;0,4,3),0)),IF(AND($D288&lt;=DZ$6,$E288&gt;=DZ$5),60,0)))</f>
        <v/>
      </c>
      <c r="EA288" s="80" t="str">
        <f>IF(OR($A288="",NOT(ISNUMBER($G288))),"",IF(AND($F288&lt;=EA$6,$G288&gt;=EA$5),IF(EA$5&gt;$N288,5,$K288)*10+IF(AND($F288&gt;=EA$5,$F288&lt;=EA$6),IF(AND($G288&gt;=EA$5,$G288&lt;=EA$6),5,IF($L288=1,2,1)),IF(AND($G288&gt;=EA$5,$G288&lt;=EA$6),IF($M288&gt;0,4,3),0)),IF(AND($D288&lt;=EA$6,$E288&gt;=EA$5),60,0)))</f>
        <v/>
      </c>
      <c r="EB288" s="80" t="str">
        <f>IF(OR($A288="",NOT(ISNUMBER($G288))),"",IF(AND($F288&lt;=EB$6,$G288&gt;=EB$5),IF(EB$5&gt;$N288,5,$K288)*10+IF(AND($F288&gt;=EB$5,$F288&lt;=EB$6),IF(AND($G288&gt;=EB$5,$G288&lt;=EB$6),5,IF($L288=1,2,1)),IF(AND($G288&gt;=EB$5,$G288&lt;=EB$6),IF($M288&gt;0,4,3),0)),IF(AND($D288&lt;=EB$6,$E288&gt;=EB$5),60,0)))</f>
        <v/>
      </c>
      <c r="EC288" s="80" t="str">
        <f>IF(OR($A288="",NOT(ISNUMBER($G288))),"",IF(AND($F288&lt;=EC$6,$G288&gt;=EC$5),IF(EC$5&gt;$N288,5,$K288)*10+IF(AND($F288&gt;=EC$5,$F288&lt;=EC$6),IF(AND($G288&gt;=EC$5,$G288&lt;=EC$6),5,IF($L288=1,2,1)),IF(AND($G288&gt;=EC$5,$G288&lt;=EC$6),IF($M288&gt;0,4,3),0)),IF(AND($D288&lt;=EC$6,$E288&gt;=EC$5),60,0)))</f>
        <v/>
      </c>
      <c r="ED288" s="80" t="str">
        <f>IF(OR($A288="",NOT(ISNUMBER($G288))),"",IF(AND($F288&lt;=ED$6,$G288&gt;=ED$5),IF(ED$5&gt;$N288,5,$K288)*10+IF(AND($F288&gt;=ED$5,$F288&lt;=ED$6),IF(AND($G288&gt;=ED$5,$G288&lt;=ED$6),5,IF($L288=1,2,1)),IF(AND($G288&gt;=ED$5,$G288&lt;=ED$6),IF($M288&gt;0,4,3),0)),IF(AND($D288&lt;=ED$6,$E288&gt;=ED$5),60,0)))</f>
        <v/>
      </c>
    </row>
    <row r="289" ht="18" customHeight="1">
      <c r="A289" s="52" t="str">
        <f>IF(Tasks!$B289="","",Tasks!$A289)</f>
        <v/>
      </c>
      <c r="B289" s="78" t="str">
        <f>IF(Tasks!$B289="","",Tasks!$B289)</f>
        <v/>
      </c>
      <c r="C289" s="25" t="str">
        <f>IF($B289="","",IF(AND(Tasks!$D289="",Tasks!$G289=""),"-",IF(Tasks!$D289="","",Tasks!$D289&amp;IF(OR(Tasks!$E289="",Tasks!$E289="FS"),IF(N(Tasks!$F289)=0,"","FS"),Tasks!$E289)&amp;IF(N(Tasks!$F289)=0,"",IF(Tasks!$F289&gt;0,"+","")&amp;Tasks!$F289))&amp;IF(AND(Tasks!$D289&lt;&gt;"",Tasks!$G289&lt;&gt;""),", ","")&amp;IF(Tasks!$G289="","",Tasks!$G289&amp;IF(OR(Tasks!$H289="",Tasks!$H289="FS"),IF(N(Tasks!$I289)=0,"","FS"),Tasks!$H289)&amp;IF(N(Tasks!$I289)=0,"",IF(Tasks!$I289&gt;0,"+","")&amp;Tasks!$I289))))</f>
        <v/>
      </c>
      <c r="D289" s="51" t="str">
        <f>IF(OR($B289="",Tasks!$Q289=""),"",Tasks!$Q289)</f>
        <v/>
      </c>
      <c r="E289" s="51" t="str">
        <f>IF(OR($B289="",Tasks!$R289=""),"",Tasks!$R289)</f>
        <v/>
      </c>
      <c r="F289" s="51" t="str">
        <f>IF(OR($B289="",Tasks!$S289=""),"",Tasks!$S289)</f>
        <v/>
      </c>
      <c r="G289" s="51" t="str">
        <f>IF(OR($B289="",Tasks!$T289=""),"",Tasks!$T289)</f>
        <v/>
      </c>
      <c r="H289" s="52" t="str">
        <f>IF($B289="","",Tasks!$AE289)</f>
        <v/>
      </c>
      <c r="I289" s="79" t="str">
        <f>IF($B289="","",Tasks!$AF289)</f>
        <v/>
      </c>
      <c r="J289" s="53" t="str">
        <f>IF(OR($B289="",Tasks!$V289=""),"",Tasks!$V289)</f>
        <v/>
      </c>
      <c r="K289" s="52" t="str">
        <f>IF($B289="","",Tasks!$AA289)</f>
        <v/>
      </c>
      <c r="L289" s="52" t="str">
        <f>IF($B289="","",Tasks!$AB289)</f>
        <v/>
      </c>
      <c r="M289" s="52" t="str">
        <f>IF($B289="","",Tasks!$Z289)</f>
        <v/>
      </c>
      <c r="N289" s="52" t="str">
        <f>IF(OR($B289="",Tasks!$AG289=""),"",Tasks!$AG289)</f>
        <v/>
      </c>
      <c r="O289" s="80" t="str">
        <f>IF(OR($A289="",NOT(ISNUMBER($G289))),"",IF(AND($F289&lt;=O$6,$G289&gt;=O$5),IF(O$5&gt;$N289,5,$K289)*10+IF(AND($F289&gt;=O$5,$F289&lt;=O$6),IF(AND($G289&gt;=O$5,$G289&lt;=O$6),5,IF($L289=1,2,1)),IF(AND($G289&gt;=O$5,$G289&lt;=O$6),IF($M289&gt;0,4,3),0)),IF(AND($D289&lt;=O$6,$E289&gt;=O$5),60,0)))</f>
        <v/>
      </c>
      <c r="P289" s="80" t="str">
        <f>IF(OR($A289="",NOT(ISNUMBER($G289))),"",IF(AND($F289&lt;=P$6,$G289&gt;=P$5),IF(P$5&gt;$N289,5,$K289)*10+IF(AND($F289&gt;=P$5,$F289&lt;=P$6),IF(AND($G289&gt;=P$5,$G289&lt;=P$6),5,IF($L289=1,2,1)),IF(AND($G289&gt;=P$5,$G289&lt;=P$6),IF($M289&gt;0,4,3),0)),IF(AND($D289&lt;=P$6,$E289&gt;=P$5),60,0)))</f>
        <v/>
      </c>
      <c r="Q289" s="80" t="str">
        <f>IF(OR($A289="",NOT(ISNUMBER($G289))),"",IF(AND($F289&lt;=Q$6,$G289&gt;=Q$5),IF(Q$5&gt;$N289,5,$K289)*10+IF(AND($F289&gt;=Q$5,$F289&lt;=Q$6),IF(AND($G289&gt;=Q$5,$G289&lt;=Q$6),5,IF($L289=1,2,1)),IF(AND($G289&gt;=Q$5,$G289&lt;=Q$6),IF($M289&gt;0,4,3),0)),IF(AND($D289&lt;=Q$6,$E289&gt;=Q$5),60,0)))</f>
        <v/>
      </c>
      <c r="R289" s="80" t="str">
        <f>IF(OR($A289="",NOT(ISNUMBER($G289))),"",IF(AND($F289&lt;=R$6,$G289&gt;=R$5),IF(R$5&gt;$N289,5,$K289)*10+IF(AND($F289&gt;=R$5,$F289&lt;=R$6),IF(AND($G289&gt;=R$5,$G289&lt;=R$6),5,IF($L289=1,2,1)),IF(AND($G289&gt;=R$5,$G289&lt;=R$6),IF($M289&gt;0,4,3),0)),IF(AND($D289&lt;=R$6,$E289&gt;=R$5),60,0)))</f>
        <v/>
      </c>
      <c r="S289" s="80" t="str">
        <f>IF(OR($A289="",NOT(ISNUMBER($G289))),"",IF(AND($F289&lt;=S$6,$G289&gt;=S$5),IF(S$5&gt;$N289,5,$K289)*10+IF(AND($F289&gt;=S$5,$F289&lt;=S$6),IF(AND($G289&gt;=S$5,$G289&lt;=S$6),5,IF($L289=1,2,1)),IF(AND($G289&gt;=S$5,$G289&lt;=S$6),IF($M289&gt;0,4,3),0)),IF(AND($D289&lt;=S$6,$E289&gt;=S$5),60,0)))</f>
        <v/>
      </c>
      <c r="T289" s="80" t="str">
        <f>IF(OR($A289="",NOT(ISNUMBER($G289))),"",IF(AND($F289&lt;=T$6,$G289&gt;=T$5),IF(T$5&gt;$N289,5,$K289)*10+IF(AND($F289&gt;=T$5,$F289&lt;=T$6),IF(AND($G289&gt;=T$5,$G289&lt;=T$6),5,IF($L289=1,2,1)),IF(AND($G289&gt;=T$5,$G289&lt;=T$6),IF($M289&gt;0,4,3),0)),IF(AND($D289&lt;=T$6,$E289&gt;=T$5),60,0)))</f>
        <v/>
      </c>
      <c r="U289" s="80" t="str">
        <f>IF(OR($A289="",NOT(ISNUMBER($G289))),"",IF(AND($F289&lt;=U$6,$G289&gt;=U$5),IF(U$5&gt;$N289,5,$K289)*10+IF(AND($F289&gt;=U$5,$F289&lt;=U$6),IF(AND($G289&gt;=U$5,$G289&lt;=U$6),5,IF($L289=1,2,1)),IF(AND($G289&gt;=U$5,$G289&lt;=U$6),IF($M289&gt;0,4,3),0)),IF(AND($D289&lt;=U$6,$E289&gt;=U$5),60,0)))</f>
        <v/>
      </c>
      <c r="V289" s="80" t="str">
        <f>IF(OR($A289="",NOT(ISNUMBER($G289))),"",IF(AND($F289&lt;=V$6,$G289&gt;=V$5),IF(V$5&gt;$N289,5,$K289)*10+IF(AND($F289&gt;=V$5,$F289&lt;=V$6),IF(AND($G289&gt;=V$5,$G289&lt;=V$6),5,IF($L289=1,2,1)),IF(AND($G289&gt;=V$5,$G289&lt;=V$6),IF($M289&gt;0,4,3),0)),IF(AND($D289&lt;=V$6,$E289&gt;=V$5),60,0)))</f>
        <v/>
      </c>
      <c r="W289" s="80" t="str">
        <f>IF(OR($A289="",NOT(ISNUMBER($G289))),"",IF(AND($F289&lt;=W$6,$G289&gt;=W$5),IF(W$5&gt;$N289,5,$K289)*10+IF(AND($F289&gt;=W$5,$F289&lt;=W$6),IF(AND($G289&gt;=W$5,$G289&lt;=W$6),5,IF($L289=1,2,1)),IF(AND($G289&gt;=W$5,$G289&lt;=W$6),IF($M289&gt;0,4,3),0)),IF(AND($D289&lt;=W$6,$E289&gt;=W$5),60,0)))</f>
        <v/>
      </c>
      <c r="X289" s="80" t="str">
        <f>IF(OR($A289="",NOT(ISNUMBER($G289))),"",IF(AND($F289&lt;=X$6,$G289&gt;=X$5),IF(X$5&gt;$N289,5,$K289)*10+IF(AND($F289&gt;=X$5,$F289&lt;=X$6),IF(AND($G289&gt;=X$5,$G289&lt;=X$6),5,IF($L289=1,2,1)),IF(AND($G289&gt;=X$5,$G289&lt;=X$6),IF($M289&gt;0,4,3),0)),IF(AND($D289&lt;=X$6,$E289&gt;=X$5),60,0)))</f>
        <v/>
      </c>
      <c r="Y289" s="80" t="str">
        <f>IF(OR($A289="",NOT(ISNUMBER($G289))),"",IF(AND($F289&lt;=Y$6,$G289&gt;=Y$5),IF(Y$5&gt;$N289,5,$K289)*10+IF(AND($F289&gt;=Y$5,$F289&lt;=Y$6),IF(AND($G289&gt;=Y$5,$G289&lt;=Y$6),5,IF($L289=1,2,1)),IF(AND($G289&gt;=Y$5,$G289&lt;=Y$6),IF($M289&gt;0,4,3),0)),IF(AND($D289&lt;=Y$6,$E289&gt;=Y$5),60,0)))</f>
        <v/>
      </c>
      <c r="Z289" s="80" t="str">
        <f>IF(OR($A289="",NOT(ISNUMBER($G289))),"",IF(AND($F289&lt;=Z$6,$G289&gt;=Z$5),IF(Z$5&gt;$N289,5,$K289)*10+IF(AND($F289&gt;=Z$5,$F289&lt;=Z$6),IF(AND($G289&gt;=Z$5,$G289&lt;=Z$6),5,IF($L289=1,2,1)),IF(AND($G289&gt;=Z$5,$G289&lt;=Z$6),IF($M289&gt;0,4,3),0)),IF(AND($D289&lt;=Z$6,$E289&gt;=Z$5),60,0)))</f>
        <v/>
      </c>
      <c r="AA289" s="80" t="str">
        <f>IF(OR($A289="",NOT(ISNUMBER($G289))),"",IF(AND($F289&lt;=AA$6,$G289&gt;=AA$5),IF(AA$5&gt;$N289,5,$K289)*10+IF(AND($F289&gt;=AA$5,$F289&lt;=AA$6),IF(AND($G289&gt;=AA$5,$G289&lt;=AA$6),5,IF($L289=1,2,1)),IF(AND($G289&gt;=AA$5,$G289&lt;=AA$6),IF($M289&gt;0,4,3),0)),IF(AND($D289&lt;=AA$6,$E289&gt;=AA$5),60,0)))</f>
        <v/>
      </c>
      <c r="AB289" s="80" t="str">
        <f>IF(OR($A289="",NOT(ISNUMBER($G289))),"",IF(AND($F289&lt;=AB$6,$G289&gt;=AB$5),IF(AB$5&gt;$N289,5,$K289)*10+IF(AND($F289&gt;=AB$5,$F289&lt;=AB$6),IF(AND($G289&gt;=AB$5,$G289&lt;=AB$6),5,IF($L289=1,2,1)),IF(AND($G289&gt;=AB$5,$G289&lt;=AB$6),IF($M289&gt;0,4,3),0)),IF(AND($D289&lt;=AB$6,$E289&gt;=AB$5),60,0)))</f>
        <v/>
      </c>
      <c r="AC289" s="80" t="str">
        <f>IF(OR($A289="",NOT(ISNUMBER($G289))),"",IF(AND($F289&lt;=AC$6,$G289&gt;=AC$5),IF(AC$5&gt;$N289,5,$K289)*10+IF(AND($F289&gt;=AC$5,$F289&lt;=AC$6),IF(AND($G289&gt;=AC$5,$G289&lt;=AC$6),5,IF($L289=1,2,1)),IF(AND($G289&gt;=AC$5,$G289&lt;=AC$6),IF($M289&gt;0,4,3),0)),IF(AND($D289&lt;=AC$6,$E289&gt;=AC$5),60,0)))</f>
        <v/>
      </c>
      <c r="AD289" s="80" t="str">
        <f>IF(OR($A289="",NOT(ISNUMBER($G289))),"",IF(AND($F289&lt;=AD$6,$G289&gt;=AD$5),IF(AD$5&gt;$N289,5,$K289)*10+IF(AND($F289&gt;=AD$5,$F289&lt;=AD$6),IF(AND($G289&gt;=AD$5,$G289&lt;=AD$6),5,IF($L289=1,2,1)),IF(AND($G289&gt;=AD$5,$G289&lt;=AD$6),IF($M289&gt;0,4,3),0)),IF(AND($D289&lt;=AD$6,$E289&gt;=AD$5),60,0)))</f>
        <v/>
      </c>
      <c r="AE289" s="80" t="str">
        <f>IF(OR($A289="",NOT(ISNUMBER($G289))),"",IF(AND($F289&lt;=AE$6,$G289&gt;=AE$5),IF(AE$5&gt;$N289,5,$K289)*10+IF(AND($F289&gt;=AE$5,$F289&lt;=AE$6),IF(AND($G289&gt;=AE$5,$G289&lt;=AE$6),5,IF($L289=1,2,1)),IF(AND($G289&gt;=AE$5,$G289&lt;=AE$6),IF($M289&gt;0,4,3),0)),IF(AND($D289&lt;=AE$6,$E289&gt;=AE$5),60,0)))</f>
        <v/>
      </c>
      <c r="AF289" s="80" t="str">
        <f>IF(OR($A289="",NOT(ISNUMBER($G289))),"",IF(AND($F289&lt;=AF$6,$G289&gt;=AF$5),IF(AF$5&gt;$N289,5,$K289)*10+IF(AND($F289&gt;=AF$5,$F289&lt;=AF$6),IF(AND($G289&gt;=AF$5,$G289&lt;=AF$6),5,IF($L289=1,2,1)),IF(AND($G289&gt;=AF$5,$G289&lt;=AF$6),IF($M289&gt;0,4,3),0)),IF(AND($D289&lt;=AF$6,$E289&gt;=AF$5),60,0)))</f>
        <v/>
      </c>
      <c r="AG289" s="80" t="str">
        <f>IF(OR($A289="",NOT(ISNUMBER($G289))),"",IF(AND($F289&lt;=AG$6,$G289&gt;=AG$5),IF(AG$5&gt;$N289,5,$K289)*10+IF(AND($F289&gt;=AG$5,$F289&lt;=AG$6),IF(AND($G289&gt;=AG$5,$G289&lt;=AG$6),5,IF($L289=1,2,1)),IF(AND($G289&gt;=AG$5,$G289&lt;=AG$6),IF($M289&gt;0,4,3),0)),IF(AND($D289&lt;=AG$6,$E289&gt;=AG$5),60,0)))</f>
        <v/>
      </c>
      <c r="AH289" s="80" t="str">
        <f>IF(OR($A289="",NOT(ISNUMBER($G289))),"",IF(AND($F289&lt;=AH$6,$G289&gt;=AH$5),IF(AH$5&gt;$N289,5,$K289)*10+IF(AND($F289&gt;=AH$5,$F289&lt;=AH$6),IF(AND($G289&gt;=AH$5,$G289&lt;=AH$6),5,IF($L289=1,2,1)),IF(AND($G289&gt;=AH$5,$G289&lt;=AH$6),IF($M289&gt;0,4,3),0)),IF(AND($D289&lt;=AH$6,$E289&gt;=AH$5),60,0)))</f>
        <v/>
      </c>
      <c r="AI289" s="80" t="str">
        <f>IF(OR($A289="",NOT(ISNUMBER($G289))),"",IF(AND($F289&lt;=AI$6,$G289&gt;=AI$5),IF(AI$5&gt;$N289,5,$K289)*10+IF(AND($F289&gt;=AI$5,$F289&lt;=AI$6),IF(AND($G289&gt;=AI$5,$G289&lt;=AI$6),5,IF($L289=1,2,1)),IF(AND($G289&gt;=AI$5,$G289&lt;=AI$6),IF($M289&gt;0,4,3),0)),IF(AND($D289&lt;=AI$6,$E289&gt;=AI$5),60,0)))</f>
        <v/>
      </c>
      <c r="AJ289" s="80" t="str">
        <f>IF(OR($A289="",NOT(ISNUMBER($G289))),"",IF(AND($F289&lt;=AJ$6,$G289&gt;=AJ$5),IF(AJ$5&gt;$N289,5,$K289)*10+IF(AND($F289&gt;=AJ$5,$F289&lt;=AJ$6),IF(AND($G289&gt;=AJ$5,$G289&lt;=AJ$6),5,IF($L289=1,2,1)),IF(AND($G289&gt;=AJ$5,$G289&lt;=AJ$6),IF($M289&gt;0,4,3),0)),IF(AND($D289&lt;=AJ$6,$E289&gt;=AJ$5),60,0)))</f>
        <v/>
      </c>
      <c r="AK289" s="80" t="str">
        <f>IF(OR($A289="",NOT(ISNUMBER($G289))),"",IF(AND($F289&lt;=AK$6,$G289&gt;=AK$5),IF(AK$5&gt;$N289,5,$K289)*10+IF(AND($F289&gt;=AK$5,$F289&lt;=AK$6),IF(AND($G289&gt;=AK$5,$G289&lt;=AK$6),5,IF($L289=1,2,1)),IF(AND($G289&gt;=AK$5,$G289&lt;=AK$6),IF($M289&gt;0,4,3),0)),IF(AND($D289&lt;=AK$6,$E289&gt;=AK$5),60,0)))</f>
        <v/>
      </c>
      <c r="AL289" s="80" t="str">
        <f>IF(OR($A289="",NOT(ISNUMBER($G289))),"",IF(AND($F289&lt;=AL$6,$G289&gt;=AL$5),IF(AL$5&gt;$N289,5,$K289)*10+IF(AND($F289&gt;=AL$5,$F289&lt;=AL$6),IF(AND($G289&gt;=AL$5,$G289&lt;=AL$6),5,IF($L289=1,2,1)),IF(AND($G289&gt;=AL$5,$G289&lt;=AL$6),IF($M289&gt;0,4,3),0)),IF(AND($D289&lt;=AL$6,$E289&gt;=AL$5),60,0)))</f>
        <v/>
      </c>
      <c r="AM289" s="80" t="str">
        <f>IF(OR($A289="",NOT(ISNUMBER($G289))),"",IF(AND($F289&lt;=AM$6,$G289&gt;=AM$5),IF(AM$5&gt;$N289,5,$K289)*10+IF(AND($F289&gt;=AM$5,$F289&lt;=AM$6),IF(AND($G289&gt;=AM$5,$G289&lt;=AM$6),5,IF($L289=1,2,1)),IF(AND($G289&gt;=AM$5,$G289&lt;=AM$6),IF($M289&gt;0,4,3),0)),IF(AND($D289&lt;=AM$6,$E289&gt;=AM$5),60,0)))</f>
        <v/>
      </c>
      <c r="AN289" s="80" t="str">
        <f>IF(OR($A289="",NOT(ISNUMBER($G289))),"",IF(AND($F289&lt;=AN$6,$G289&gt;=AN$5),IF(AN$5&gt;$N289,5,$K289)*10+IF(AND($F289&gt;=AN$5,$F289&lt;=AN$6),IF(AND($G289&gt;=AN$5,$G289&lt;=AN$6),5,IF($L289=1,2,1)),IF(AND($G289&gt;=AN$5,$G289&lt;=AN$6),IF($M289&gt;0,4,3),0)),IF(AND($D289&lt;=AN$6,$E289&gt;=AN$5),60,0)))</f>
        <v/>
      </c>
      <c r="AO289" s="80" t="str">
        <f>IF(OR($A289="",NOT(ISNUMBER($G289))),"",IF(AND($F289&lt;=AO$6,$G289&gt;=AO$5),IF(AO$5&gt;$N289,5,$K289)*10+IF(AND($F289&gt;=AO$5,$F289&lt;=AO$6),IF(AND($G289&gt;=AO$5,$G289&lt;=AO$6),5,IF($L289=1,2,1)),IF(AND($G289&gt;=AO$5,$G289&lt;=AO$6),IF($M289&gt;0,4,3),0)),IF(AND($D289&lt;=AO$6,$E289&gt;=AO$5),60,0)))</f>
        <v/>
      </c>
      <c r="AP289" s="80" t="str">
        <f>IF(OR($A289="",NOT(ISNUMBER($G289))),"",IF(AND($F289&lt;=AP$6,$G289&gt;=AP$5),IF(AP$5&gt;$N289,5,$K289)*10+IF(AND($F289&gt;=AP$5,$F289&lt;=AP$6),IF(AND($G289&gt;=AP$5,$G289&lt;=AP$6),5,IF($L289=1,2,1)),IF(AND($G289&gt;=AP$5,$G289&lt;=AP$6),IF($M289&gt;0,4,3),0)),IF(AND($D289&lt;=AP$6,$E289&gt;=AP$5),60,0)))</f>
        <v/>
      </c>
      <c r="AQ289" s="80" t="str">
        <f>IF(OR($A289="",NOT(ISNUMBER($G289))),"",IF(AND($F289&lt;=AQ$6,$G289&gt;=AQ$5),IF(AQ$5&gt;$N289,5,$K289)*10+IF(AND($F289&gt;=AQ$5,$F289&lt;=AQ$6),IF(AND($G289&gt;=AQ$5,$G289&lt;=AQ$6),5,IF($L289=1,2,1)),IF(AND($G289&gt;=AQ$5,$G289&lt;=AQ$6),IF($M289&gt;0,4,3),0)),IF(AND($D289&lt;=AQ$6,$E289&gt;=AQ$5),60,0)))</f>
        <v/>
      </c>
      <c r="AR289" s="80" t="str">
        <f>IF(OR($A289="",NOT(ISNUMBER($G289))),"",IF(AND($F289&lt;=AR$6,$G289&gt;=AR$5),IF(AR$5&gt;$N289,5,$K289)*10+IF(AND($F289&gt;=AR$5,$F289&lt;=AR$6),IF(AND($G289&gt;=AR$5,$G289&lt;=AR$6),5,IF($L289=1,2,1)),IF(AND($G289&gt;=AR$5,$G289&lt;=AR$6),IF($M289&gt;0,4,3),0)),IF(AND($D289&lt;=AR$6,$E289&gt;=AR$5),60,0)))</f>
        <v/>
      </c>
      <c r="AS289" s="80" t="str">
        <f>IF(OR($A289="",NOT(ISNUMBER($G289))),"",IF(AND($F289&lt;=AS$6,$G289&gt;=AS$5),IF(AS$5&gt;$N289,5,$K289)*10+IF(AND($F289&gt;=AS$5,$F289&lt;=AS$6),IF(AND($G289&gt;=AS$5,$G289&lt;=AS$6),5,IF($L289=1,2,1)),IF(AND($G289&gt;=AS$5,$G289&lt;=AS$6),IF($M289&gt;0,4,3),0)),IF(AND($D289&lt;=AS$6,$E289&gt;=AS$5),60,0)))</f>
        <v/>
      </c>
      <c r="AT289" s="80" t="str">
        <f>IF(OR($A289="",NOT(ISNUMBER($G289))),"",IF(AND($F289&lt;=AT$6,$G289&gt;=AT$5),IF(AT$5&gt;$N289,5,$K289)*10+IF(AND($F289&gt;=AT$5,$F289&lt;=AT$6),IF(AND($G289&gt;=AT$5,$G289&lt;=AT$6),5,IF($L289=1,2,1)),IF(AND($G289&gt;=AT$5,$G289&lt;=AT$6),IF($M289&gt;0,4,3),0)),IF(AND($D289&lt;=AT$6,$E289&gt;=AT$5),60,0)))</f>
        <v/>
      </c>
      <c r="AU289" s="80" t="str">
        <f>IF(OR($A289="",NOT(ISNUMBER($G289))),"",IF(AND($F289&lt;=AU$6,$G289&gt;=AU$5),IF(AU$5&gt;$N289,5,$K289)*10+IF(AND($F289&gt;=AU$5,$F289&lt;=AU$6),IF(AND($G289&gt;=AU$5,$G289&lt;=AU$6),5,IF($L289=1,2,1)),IF(AND($G289&gt;=AU$5,$G289&lt;=AU$6),IF($M289&gt;0,4,3),0)),IF(AND($D289&lt;=AU$6,$E289&gt;=AU$5),60,0)))</f>
        <v/>
      </c>
      <c r="AV289" s="80" t="str">
        <f>IF(OR($A289="",NOT(ISNUMBER($G289))),"",IF(AND($F289&lt;=AV$6,$G289&gt;=AV$5),IF(AV$5&gt;$N289,5,$K289)*10+IF(AND($F289&gt;=AV$5,$F289&lt;=AV$6),IF(AND($G289&gt;=AV$5,$G289&lt;=AV$6),5,IF($L289=1,2,1)),IF(AND($G289&gt;=AV$5,$G289&lt;=AV$6),IF($M289&gt;0,4,3),0)),IF(AND($D289&lt;=AV$6,$E289&gt;=AV$5),60,0)))</f>
        <v/>
      </c>
      <c r="AW289" s="80" t="str">
        <f>IF(OR($A289="",NOT(ISNUMBER($G289))),"",IF(AND($F289&lt;=AW$6,$G289&gt;=AW$5),IF(AW$5&gt;$N289,5,$K289)*10+IF(AND($F289&gt;=AW$5,$F289&lt;=AW$6),IF(AND($G289&gt;=AW$5,$G289&lt;=AW$6),5,IF($L289=1,2,1)),IF(AND($G289&gt;=AW$5,$G289&lt;=AW$6),IF($M289&gt;0,4,3),0)),IF(AND($D289&lt;=AW$6,$E289&gt;=AW$5),60,0)))</f>
        <v/>
      </c>
      <c r="AX289" s="80" t="str">
        <f>IF(OR($A289="",NOT(ISNUMBER($G289))),"",IF(AND($F289&lt;=AX$6,$G289&gt;=AX$5),IF(AX$5&gt;$N289,5,$K289)*10+IF(AND($F289&gt;=AX$5,$F289&lt;=AX$6),IF(AND($G289&gt;=AX$5,$G289&lt;=AX$6),5,IF($L289=1,2,1)),IF(AND($G289&gt;=AX$5,$G289&lt;=AX$6),IF($M289&gt;0,4,3),0)),IF(AND($D289&lt;=AX$6,$E289&gt;=AX$5),60,0)))</f>
        <v/>
      </c>
      <c r="AY289" s="80" t="str">
        <f>IF(OR($A289="",NOT(ISNUMBER($G289))),"",IF(AND($F289&lt;=AY$6,$G289&gt;=AY$5),IF(AY$5&gt;$N289,5,$K289)*10+IF(AND($F289&gt;=AY$5,$F289&lt;=AY$6),IF(AND($G289&gt;=AY$5,$G289&lt;=AY$6),5,IF($L289=1,2,1)),IF(AND($G289&gt;=AY$5,$G289&lt;=AY$6),IF($M289&gt;0,4,3),0)),IF(AND($D289&lt;=AY$6,$E289&gt;=AY$5),60,0)))</f>
        <v/>
      </c>
      <c r="AZ289" s="80" t="str">
        <f>IF(OR($A289="",NOT(ISNUMBER($G289))),"",IF(AND($F289&lt;=AZ$6,$G289&gt;=AZ$5),IF(AZ$5&gt;$N289,5,$K289)*10+IF(AND($F289&gt;=AZ$5,$F289&lt;=AZ$6),IF(AND($G289&gt;=AZ$5,$G289&lt;=AZ$6),5,IF($L289=1,2,1)),IF(AND($G289&gt;=AZ$5,$G289&lt;=AZ$6),IF($M289&gt;0,4,3),0)),IF(AND($D289&lt;=AZ$6,$E289&gt;=AZ$5),60,0)))</f>
        <v/>
      </c>
      <c r="BA289" s="80" t="str">
        <f>IF(OR($A289="",NOT(ISNUMBER($G289))),"",IF(AND($F289&lt;=BA$6,$G289&gt;=BA$5),IF(BA$5&gt;$N289,5,$K289)*10+IF(AND($F289&gt;=BA$5,$F289&lt;=BA$6),IF(AND($G289&gt;=BA$5,$G289&lt;=BA$6),5,IF($L289=1,2,1)),IF(AND($G289&gt;=BA$5,$G289&lt;=BA$6),IF($M289&gt;0,4,3),0)),IF(AND($D289&lt;=BA$6,$E289&gt;=BA$5),60,0)))</f>
        <v/>
      </c>
      <c r="BB289" s="80" t="str">
        <f>IF(OR($A289="",NOT(ISNUMBER($G289))),"",IF(AND($F289&lt;=BB$6,$G289&gt;=BB$5),IF(BB$5&gt;$N289,5,$K289)*10+IF(AND($F289&gt;=BB$5,$F289&lt;=BB$6),IF(AND($G289&gt;=BB$5,$G289&lt;=BB$6),5,IF($L289=1,2,1)),IF(AND($G289&gt;=BB$5,$G289&lt;=BB$6),IF($M289&gt;0,4,3),0)),IF(AND($D289&lt;=BB$6,$E289&gt;=BB$5),60,0)))</f>
        <v/>
      </c>
      <c r="BC289" s="80" t="str">
        <f>IF(OR($A289="",NOT(ISNUMBER($G289))),"",IF(AND($F289&lt;=BC$6,$G289&gt;=BC$5),IF(BC$5&gt;$N289,5,$K289)*10+IF(AND($F289&gt;=BC$5,$F289&lt;=BC$6),IF(AND($G289&gt;=BC$5,$G289&lt;=BC$6),5,IF($L289=1,2,1)),IF(AND($G289&gt;=BC$5,$G289&lt;=BC$6),IF($M289&gt;0,4,3),0)),IF(AND($D289&lt;=BC$6,$E289&gt;=BC$5),60,0)))</f>
        <v/>
      </c>
      <c r="BD289" s="80" t="str">
        <f>IF(OR($A289="",NOT(ISNUMBER($G289))),"",IF(AND($F289&lt;=BD$6,$G289&gt;=BD$5),IF(BD$5&gt;$N289,5,$K289)*10+IF(AND($F289&gt;=BD$5,$F289&lt;=BD$6),IF(AND($G289&gt;=BD$5,$G289&lt;=BD$6),5,IF($L289=1,2,1)),IF(AND($G289&gt;=BD$5,$G289&lt;=BD$6),IF($M289&gt;0,4,3),0)),IF(AND($D289&lt;=BD$6,$E289&gt;=BD$5),60,0)))</f>
        <v/>
      </c>
      <c r="BE289" s="80" t="str">
        <f>IF(OR($A289="",NOT(ISNUMBER($G289))),"",IF(AND($F289&lt;=BE$6,$G289&gt;=BE$5),IF(BE$5&gt;$N289,5,$K289)*10+IF(AND($F289&gt;=BE$5,$F289&lt;=BE$6),IF(AND($G289&gt;=BE$5,$G289&lt;=BE$6),5,IF($L289=1,2,1)),IF(AND($G289&gt;=BE$5,$G289&lt;=BE$6),IF($M289&gt;0,4,3),0)),IF(AND($D289&lt;=BE$6,$E289&gt;=BE$5),60,0)))</f>
        <v/>
      </c>
      <c r="BF289" s="80" t="str">
        <f>IF(OR($A289="",NOT(ISNUMBER($G289))),"",IF(AND($F289&lt;=BF$6,$G289&gt;=BF$5),IF(BF$5&gt;$N289,5,$K289)*10+IF(AND($F289&gt;=BF$5,$F289&lt;=BF$6),IF(AND($G289&gt;=BF$5,$G289&lt;=BF$6),5,IF($L289=1,2,1)),IF(AND($G289&gt;=BF$5,$G289&lt;=BF$6),IF($M289&gt;0,4,3),0)),IF(AND($D289&lt;=BF$6,$E289&gt;=BF$5),60,0)))</f>
        <v/>
      </c>
      <c r="BG289" s="80" t="str">
        <f>IF(OR($A289="",NOT(ISNUMBER($G289))),"",IF(AND($F289&lt;=BG$6,$G289&gt;=BG$5),IF(BG$5&gt;$N289,5,$K289)*10+IF(AND($F289&gt;=BG$5,$F289&lt;=BG$6),IF(AND($G289&gt;=BG$5,$G289&lt;=BG$6),5,IF($L289=1,2,1)),IF(AND($G289&gt;=BG$5,$G289&lt;=BG$6),IF($M289&gt;0,4,3),0)),IF(AND($D289&lt;=BG$6,$E289&gt;=BG$5),60,0)))</f>
        <v/>
      </c>
      <c r="BH289" s="80" t="str">
        <f>IF(OR($A289="",NOT(ISNUMBER($G289))),"",IF(AND($F289&lt;=BH$6,$G289&gt;=BH$5),IF(BH$5&gt;$N289,5,$K289)*10+IF(AND($F289&gt;=BH$5,$F289&lt;=BH$6),IF(AND($G289&gt;=BH$5,$G289&lt;=BH$6),5,IF($L289=1,2,1)),IF(AND($G289&gt;=BH$5,$G289&lt;=BH$6),IF($M289&gt;0,4,3),0)),IF(AND($D289&lt;=BH$6,$E289&gt;=BH$5),60,0)))</f>
        <v/>
      </c>
      <c r="BI289" s="80" t="str">
        <f>IF(OR($A289="",NOT(ISNUMBER($G289))),"",IF(AND($F289&lt;=BI$6,$G289&gt;=BI$5),IF(BI$5&gt;$N289,5,$K289)*10+IF(AND($F289&gt;=BI$5,$F289&lt;=BI$6),IF(AND($G289&gt;=BI$5,$G289&lt;=BI$6),5,IF($L289=1,2,1)),IF(AND($G289&gt;=BI$5,$G289&lt;=BI$6),IF($M289&gt;0,4,3),0)),IF(AND($D289&lt;=BI$6,$E289&gt;=BI$5),60,0)))</f>
        <v/>
      </c>
      <c r="BJ289" s="80" t="str">
        <f>IF(OR($A289="",NOT(ISNUMBER($G289))),"",IF(AND($F289&lt;=BJ$6,$G289&gt;=BJ$5),IF(BJ$5&gt;$N289,5,$K289)*10+IF(AND($F289&gt;=BJ$5,$F289&lt;=BJ$6),IF(AND($G289&gt;=BJ$5,$G289&lt;=BJ$6),5,IF($L289=1,2,1)),IF(AND($G289&gt;=BJ$5,$G289&lt;=BJ$6),IF($M289&gt;0,4,3),0)),IF(AND($D289&lt;=BJ$6,$E289&gt;=BJ$5),60,0)))</f>
        <v/>
      </c>
      <c r="BK289" s="80" t="str">
        <f>IF(OR($A289="",NOT(ISNUMBER($G289))),"",IF(AND($F289&lt;=BK$6,$G289&gt;=BK$5),IF(BK$5&gt;$N289,5,$K289)*10+IF(AND($F289&gt;=BK$5,$F289&lt;=BK$6),IF(AND($G289&gt;=BK$5,$G289&lt;=BK$6),5,IF($L289=1,2,1)),IF(AND($G289&gt;=BK$5,$G289&lt;=BK$6),IF($M289&gt;0,4,3),0)),IF(AND($D289&lt;=BK$6,$E289&gt;=BK$5),60,0)))</f>
        <v/>
      </c>
      <c r="BL289" s="80" t="str">
        <f>IF(OR($A289="",NOT(ISNUMBER($G289))),"",IF(AND($F289&lt;=BL$6,$G289&gt;=BL$5),IF(BL$5&gt;$N289,5,$K289)*10+IF(AND($F289&gt;=BL$5,$F289&lt;=BL$6),IF(AND($G289&gt;=BL$5,$G289&lt;=BL$6),5,IF($L289=1,2,1)),IF(AND($G289&gt;=BL$5,$G289&lt;=BL$6),IF($M289&gt;0,4,3),0)),IF(AND($D289&lt;=BL$6,$E289&gt;=BL$5),60,0)))</f>
        <v/>
      </c>
      <c r="BM289" s="80" t="str">
        <f>IF(OR($A289="",NOT(ISNUMBER($G289))),"",IF(AND($F289&lt;=BM$6,$G289&gt;=BM$5),IF(BM$5&gt;$N289,5,$K289)*10+IF(AND($F289&gt;=BM$5,$F289&lt;=BM$6),IF(AND($G289&gt;=BM$5,$G289&lt;=BM$6),5,IF($L289=1,2,1)),IF(AND($G289&gt;=BM$5,$G289&lt;=BM$6),IF($M289&gt;0,4,3),0)),IF(AND($D289&lt;=BM$6,$E289&gt;=BM$5),60,0)))</f>
        <v/>
      </c>
      <c r="BN289" s="80" t="str">
        <f>IF(OR($A289="",NOT(ISNUMBER($G289))),"",IF(AND($F289&lt;=BN$6,$G289&gt;=BN$5),IF(BN$5&gt;$N289,5,$K289)*10+IF(AND($F289&gt;=BN$5,$F289&lt;=BN$6),IF(AND($G289&gt;=BN$5,$G289&lt;=BN$6),5,IF($L289=1,2,1)),IF(AND($G289&gt;=BN$5,$G289&lt;=BN$6),IF($M289&gt;0,4,3),0)),IF(AND($D289&lt;=BN$6,$E289&gt;=BN$5),60,0)))</f>
        <v/>
      </c>
      <c r="BO289" s="80" t="str">
        <f>IF(OR($A289="",NOT(ISNUMBER($G289))),"",IF(AND($F289&lt;=BO$6,$G289&gt;=BO$5),IF(BO$5&gt;$N289,5,$K289)*10+IF(AND($F289&gt;=BO$5,$F289&lt;=BO$6),IF(AND($G289&gt;=BO$5,$G289&lt;=BO$6),5,IF($L289=1,2,1)),IF(AND($G289&gt;=BO$5,$G289&lt;=BO$6),IF($M289&gt;0,4,3),0)),IF(AND($D289&lt;=BO$6,$E289&gt;=BO$5),60,0)))</f>
        <v/>
      </c>
      <c r="BP289" s="80" t="str">
        <f>IF(OR($A289="",NOT(ISNUMBER($G289))),"",IF(AND($F289&lt;=BP$6,$G289&gt;=BP$5),IF(BP$5&gt;$N289,5,$K289)*10+IF(AND($F289&gt;=BP$5,$F289&lt;=BP$6),IF(AND($G289&gt;=BP$5,$G289&lt;=BP$6),5,IF($L289=1,2,1)),IF(AND($G289&gt;=BP$5,$G289&lt;=BP$6),IF($M289&gt;0,4,3),0)),IF(AND($D289&lt;=BP$6,$E289&gt;=BP$5),60,0)))</f>
        <v/>
      </c>
      <c r="BQ289" s="80" t="str">
        <f>IF(OR($A289="",NOT(ISNUMBER($G289))),"",IF(AND($F289&lt;=BQ$6,$G289&gt;=BQ$5),IF(BQ$5&gt;$N289,5,$K289)*10+IF(AND($F289&gt;=BQ$5,$F289&lt;=BQ$6),IF(AND($G289&gt;=BQ$5,$G289&lt;=BQ$6),5,IF($L289=1,2,1)),IF(AND($G289&gt;=BQ$5,$G289&lt;=BQ$6),IF($M289&gt;0,4,3),0)),IF(AND($D289&lt;=BQ$6,$E289&gt;=BQ$5),60,0)))</f>
        <v/>
      </c>
      <c r="BR289" s="80" t="str">
        <f>IF(OR($A289="",NOT(ISNUMBER($G289))),"",IF(AND($F289&lt;=BR$6,$G289&gt;=BR$5),IF(BR$5&gt;$N289,5,$K289)*10+IF(AND($F289&gt;=BR$5,$F289&lt;=BR$6),IF(AND($G289&gt;=BR$5,$G289&lt;=BR$6),5,IF($L289=1,2,1)),IF(AND($G289&gt;=BR$5,$G289&lt;=BR$6),IF($M289&gt;0,4,3),0)),IF(AND($D289&lt;=BR$6,$E289&gt;=BR$5),60,0)))</f>
        <v/>
      </c>
      <c r="BS289" s="80" t="str">
        <f>IF(OR($A289="",NOT(ISNUMBER($G289))),"",IF(AND($F289&lt;=BS$6,$G289&gt;=BS$5),IF(BS$5&gt;$N289,5,$K289)*10+IF(AND($F289&gt;=BS$5,$F289&lt;=BS$6),IF(AND($G289&gt;=BS$5,$G289&lt;=BS$6),5,IF($L289=1,2,1)),IF(AND($G289&gt;=BS$5,$G289&lt;=BS$6),IF($M289&gt;0,4,3),0)),IF(AND($D289&lt;=BS$6,$E289&gt;=BS$5),60,0)))</f>
        <v/>
      </c>
      <c r="BT289" s="80" t="str">
        <f>IF(OR($A289="",NOT(ISNUMBER($G289))),"",IF(AND($F289&lt;=BT$6,$G289&gt;=BT$5),IF(BT$5&gt;$N289,5,$K289)*10+IF(AND($F289&gt;=BT$5,$F289&lt;=BT$6),IF(AND($G289&gt;=BT$5,$G289&lt;=BT$6),5,IF($L289=1,2,1)),IF(AND($G289&gt;=BT$5,$G289&lt;=BT$6),IF($M289&gt;0,4,3),0)),IF(AND($D289&lt;=BT$6,$E289&gt;=BT$5),60,0)))</f>
        <v/>
      </c>
      <c r="BU289" s="80" t="str">
        <f>IF(OR($A289="",NOT(ISNUMBER($G289))),"",IF(AND($F289&lt;=BU$6,$G289&gt;=BU$5),IF(BU$5&gt;$N289,5,$K289)*10+IF(AND($F289&gt;=BU$5,$F289&lt;=BU$6),IF(AND($G289&gt;=BU$5,$G289&lt;=BU$6),5,IF($L289=1,2,1)),IF(AND($G289&gt;=BU$5,$G289&lt;=BU$6),IF($M289&gt;0,4,3),0)),IF(AND($D289&lt;=BU$6,$E289&gt;=BU$5),60,0)))</f>
        <v/>
      </c>
      <c r="BV289" s="80" t="str">
        <f>IF(OR($A289="",NOT(ISNUMBER($G289))),"",IF(AND($F289&lt;=BV$6,$G289&gt;=BV$5),IF(BV$5&gt;$N289,5,$K289)*10+IF(AND($F289&gt;=BV$5,$F289&lt;=BV$6),IF(AND($G289&gt;=BV$5,$G289&lt;=BV$6),5,IF($L289=1,2,1)),IF(AND($G289&gt;=BV$5,$G289&lt;=BV$6),IF($M289&gt;0,4,3),0)),IF(AND($D289&lt;=BV$6,$E289&gt;=BV$5),60,0)))</f>
        <v/>
      </c>
      <c r="BW289" s="80" t="str">
        <f>IF(OR($A289="",NOT(ISNUMBER($G289))),"",IF(AND($F289&lt;=BW$6,$G289&gt;=BW$5),IF(BW$5&gt;$N289,5,$K289)*10+IF(AND($F289&gt;=BW$5,$F289&lt;=BW$6),IF(AND($G289&gt;=BW$5,$G289&lt;=BW$6),5,IF($L289=1,2,1)),IF(AND($G289&gt;=BW$5,$G289&lt;=BW$6),IF($M289&gt;0,4,3),0)),IF(AND($D289&lt;=BW$6,$E289&gt;=BW$5),60,0)))</f>
        <v/>
      </c>
      <c r="BX289" s="80" t="str">
        <f>IF(OR($A289="",NOT(ISNUMBER($G289))),"",IF(AND($F289&lt;=BX$6,$G289&gt;=BX$5),IF(BX$5&gt;$N289,5,$K289)*10+IF(AND($F289&gt;=BX$5,$F289&lt;=BX$6),IF(AND($G289&gt;=BX$5,$G289&lt;=BX$6),5,IF($L289=1,2,1)),IF(AND($G289&gt;=BX$5,$G289&lt;=BX$6),IF($M289&gt;0,4,3),0)),IF(AND($D289&lt;=BX$6,$E289&gt;=BX$5),60,0)))</f>
        <v/>
      </c>
      <c r="BY289" s="80" t="str">
        <f>IF(OR($A289="",NOT(ISNUMBER($G289))),"",IF(AND($F289&lt;=BY$6,$G289&gt;=BY$5),IF(BY$5&gt;$N289,5,$K289)*10+IF(AND($F289&gt;=BY$5,$F289&lt;=BY$6),IF(AND($G289&gt;=BY$5,$G289&lt;=BY$6),5,IF($L289=1,2,1)),IF(AND($G289&gt;=BY$5,$G289&lt;=BY$6),IF($M289&gt;0,4,3),0)),IF(AND($D289&lt;=BY$6,$E289&gt;=BY$5),60,0)))</f>
        <v/>
      </c>
      <c r="BZ289" s="80" t="str">
        <f>IF(OR($A289="",NOT(ISNUMBER($G289))),"",IF(AND($F289&lt;=BZ$6,$G289&gt;=BZ$5),IF(BZ$5&gt;$N289,5,$K289)*10+IF(AND($F289&gt;=BZ$5,$F289&lt;=BZ$6),IF(AND($G289&gt;=BZ$5,$G289&lt;=BZ$6),5,IF($L289=1,2,1)),IF(AND($G289&gt;=BZ$5,$G289&lt;=BZ$6),IF($M289&gt;0,4,3),0)),IF(AND($D289&lt;=BZ$6,$E289&gt;=BZ$5),60,0)))</f>
        <v/>
      </c>
      <c r="CA289" s="80" t="str">
        <f>IF(OR($A289="",NOT(ISNUMBER($G289))),"",IF(AND($F289&lt;=CA$6,$G289&gt;=CA$5),IF(CA$5&gt;$N289,5,$K289)*10+IF(AND($F289&gt;=CA$5,$F289&lt;=CA$6),IF(AND($G289&gt;=CA$5,$G289&lt;=CA$6),5,IF($L289=1,2,1)),IF(AND($G289&gt;=CA$5,$G289&lt;=CA$6),IF($M289&gt;0,4,3),0)),IF(AND($D289&lt;=CA$6,$E289&gt;=CA$5),60,0)))</f>
        <v/>
      </c>
      <c r="CB289" s="80" t="str">
        <f>IF(OR($A289="",NOT(ISNUMBER($G289))),"",IF(AND($F289&lt;=CB$6,$G289&gt;=CB$5),IF(CB$5&gt;$N289,5,$K289)*10+IF(AND($F289&gt;=CB$5,$F289&lt;=CB$6),IF(AND($G289&gt;=CB$5,$G289&lt;=CB$6),5,IF($L289=1,2,1)),IF(AND($G289&gt;=CB$5,$G289&lt;=CB$6),IF($M289&gt;0,4,3),0)),IF(AND($D289&lt;=CB$6,$E289&gt;=CB$5),60,0)))</f>
        <v/>
      </c>
      <c r="CC289" s="80" t="str">
        <f>IF(OR($A289="",NOT(ISNUMBER($G289))),"",IF(AND($F289&lt;=CC$6,$G289&gt;=CC$5),IF(CC$5&gt;$N289,5,$K289)*10+IF(AND($F289&gt;=CC$5,$F289&lt;=CC$6),IF(AND($G289&gt;=CC$5,$G289&lt;=CC$6),5,IF($L289=1,2,1)),IF(AND($G289&gt;=CC$5,$G289&lt;=CC$6),IF($M289&gt;0,4,3),0)),IF(AND($D289&lt;=CC$6,$E289&gt;=CC$5),60,0)))</f>
        <v/>
      </c>
      <c r="CD289" s="80" t="str">
        <f>IF(OR($A289="",NOT(ISNUMBER($G289))),"",IF(AND($F289&lt;=CD$6,$G289&gt;=CD$5),IF(CD$5&gt;$N289,5,$K289)*10+IF(AND($F289&gt;=CD$5,$F289&lt;=CD$6),IF(AND($G289&gt;=CD$5,$G289&lt;=CD$6),5,IF($L289=1,2,1)),IF(AND($G289&gt;=CD$5,$G289&lt;=CD$6),IF($M289&gt;0,4,3),0)),IF(AND($D289&lt;=CD$6,$E289&gt;=CD$5),60,0)))</f>
        <v/>
      </c>
      <c r="CE289" s="80" t="str">
        <f>IF(OR($A289="",NOT(ISNUMBER($G289))),"",IF(AND($F289&lt;=CE$6,$G289&gt;=CE$5),IF(CE$5&gt;$N289,5,$K289)*10+IF(AND($F289&gt;=CE$5,$F289&lt;=CE$6),IF(AND($G289&gt;=CE$5,$G289&lt;=CE$6),5,IF($L289=1,2,1)),IF(AND($G289&gt;=CE$5,$G289&lt;=CE$6),IF($M289&gt;0,4,3),0)),IF(AND($D289&lt;=CE$6,$E289&gt;=CE$5),60,0)))</f>
        <v/>
      </c>
      <c r="CF289" s="80" t="str">
        <f>IF(OR($A289="",NOT(ISNUMBER($G289))),"",IF(AND($F289&lt;=CF$6,$G289&gt;=CF$5),IF(CF$5&gt;$N289,5,$K289)*10+IF(AND($F289&gt;=CF$5,$F289&lt;=CF$6),IF(AND($G289&gt;=CF$5,$G289&lt;=CF$6),5,IF($L289=1,2,1)),IF(AND($G289&gt;=CF$5,$G289&lt;=CF$6),IF($M289&gt;0,4,3),0)),IF(AND($D289&lt;=CF$6,$E289&gt;=CF$5),60,0)))</f>
        <v/>
      </c>
      <c r="CG289" s="80" t="str">
        <f>IF(OR($A289="",NOT(ISNUMBER($G289))),"",IF(AND($F289&lt;=CG$6,$G289&gt;=CG$5),IF(CG$5&gt;$N289,5,$K289)*10+IF(AND($F289&gt;=CG$5,$F289&lt;=CG$6),IF(AND($G289&gt;=CG$5,$G289&lt;=CG$6),5,IF($L289=1,2,1)),IF(AND($G289&gt;=CG$5,$G289&lt;=CG$6),IF($M289&gt;0,4,3),0)),IF(AND($D289&lt;=CG$6,$E289&gt;=CG$5),60,0)))</f>
        <v/>
      </c>
      <c r="CH289" s="80" t="str">
        <f>IF(OR($A289="",NOT(ISNUMBER($G289))),"",IF(AND($F289&lt;=CH$6,$G289&gt;=CH$5),IF(CH$5&gt;$N289,5,$K289)*10+IF(AND($F289&gt;=CH$5,$F289&lt;=CH$6),IF(AND($G289&gt;=CH$5,$G289&lt;=CH$6),5,IF($L289=1,2,1)),IF(AND($G289&gt;=CH$5,$G289&lt;=CH$6),IF($M289&gt;0,4,3),0)),IF(AND($D289&lt;=CH$6,$E289&gt;=CH$5),60,0)))</f>
        <v/>
      </c>
      <c r="CI289" s="80" t="str">
        <f>IF(OR($A289="",NOT(ISNUMBER($G289))),"",IF(AND($F289&lt;=CI$6,$G289&gt;=CI$5),IF(CI$5&gt;$N289,5,$K289)*10+IF(AND($F289&gt;=CI$5,$F289&lt;=CI$6),IF(AND($G289&gt;=CI$5,$G289&lt;=CI$6),5,IF($L289=1,2,1)),IF(AND($G289&gt;=CI$5,$G289&lt;=CI$6),IF($M289&gt;0,4,3),0)),IF(AND($D289&lt;=CI$6,$E289&gt;=CI$5),60,0)))</f>
        <v/>
      </c>
      <c r="CJ289" s="80" t="str">
        <f>IF(OR($A289="",NOT(ISNUMBER($G289))),"",IF(AND($F289&lt;=CJ$6,$G289&gt;=CJ$5),IF(CJ$5&gt;$N289,5,$K289)*10+IF(AND($F289&gt;=CJ$5,$F289&lt;=CJ$6),IF(AND($G289&gt;=CJ$5,$G289&lt;=CJ$6),5,IF($L289=1,2,1)),IF(AND($G289&gt;=CJ$5,$G289&lt;=CJ$6),IF($M289&gt;0,4,3),0)),IF(AND($D289&lt;=CJ$6,$E289&gt;=CJ$5),60,0)))</f>
        <v/>
      </c>
      <c r="CK289" s="80" t="str">
        <f>IF(OR($A289="",NOT(ISNUMBER($G289))),"",IF(AND($F289&lt;=CK$6,$G289&gt;=CK$5),IF(CK$5&gt;$N289,5,$K289)*10+IF(AND($F289&gt;=CK$5,$F289&lt;=CK$6),IF(AND($G289&gt;=CK$5,$G289&lt;=CK$6),5,IF($L289=1,2,1)),IF(AND($G289&gt;=CK$5,$G289&lt;=CK$6),IF($M289&gt;0,4,3),0)),IF(AND($D289&lt;=CK$6,$E289&gt;=CK$5),60,0)))</f>
        <v/>
      </c>
      <c r="CL289" s="80" t="str">
        <f>IF(OR($A289="",NOT(ISNUMBER($G289))),"",IF(AND($F289&lt;=CL$6,$G289&gt;=CL$5),IF(CL$5&gt;$N289,5,$K289)*10+IF(AND($F289&gt;=CL$5,$F289&lt;=CL$6),IF(AND($G289&gt;=CL$5,$G289&lt;=CL$6),5,IF($L289=1,2,1)),IF(AND($G289&gt;=CL$5,$G289&lt;=CL$6),IF($M289&gt;0,4,3),0)),IF(AND($D289&lt;=CL$6,$E289&gt;=CL$5),60,0)))</f>
        <v/>
      </c>
      <c r="CM289" s="80" t="str">
        <f>IF(OR($A289="",NOT(ISNUMBER($G289))),"",IF(AND($F289&lt;=CM$6,$G289&gt;=CM$5),IF(CM$5&gt;$N289,5,$K289)*10+IF(AND($F289&gt;=CM$5,$F289&lt;=CM$6),IF(AND($G289&gt;=CM$5,$G289&lt;=CM$6),5,IF($L289=1,2,1)),IF(AND($G289&gt;=CM$5,$G289&lt;=CM$6),IF($M289&gt;0,4,3),0)),IF(AND($D289&lt;=CM$6,$E289&gt;=CM$5),60,0)))</f>
        <v/>
      </c>
      <c r="CN289" s="80" t="str">
        <f>IF(OR($A289="",NOT(ISNUMBER($G289))),"",IF(AND($F289&lt;=CN$6,$G289&gt;=CN$5),IF(CN$5&gt;$N289,5,$K289)*10+IF(AND($F289&gt;=CN$5,$F289&lt;=CN$6),IF(AND($G289&gt;=CN$5,$G289&lt;=CN$6),5,IF($L289=1,2,1)),IF(AND($G289&gt;=CN$5,$G289&lt;=CN$6),IF($M289&gt;0,4,3),0)),IF(AND($D289&lt;=CN$6,$E289&gt;=CN$5),60,0)))</f>
        <v/>
      </c>
      <c r="CO289" s="80" t="str">
        <f>IF(OR($A289="",NOT(ISNUMBER($G289))),"",IF(AND($F289&lt;=CO$6,$G289&gt;=CO$5),IF(CO$5&gt;$N289,5,$K289)*10+IF(AND($F289&gt;=CO$5,$F289&lt;=CO$6),IF(AND($G289&gt;=CO$5,$G289&lt;=CO$6),5,IF($L289=1,2,1)),IF(AND($G289&gt;=CO$5,$G289&lt;=CO$6),IF($M289&gt;0,4,3),0)),IF(AND($D289&lt;=CO$6,$E289&gt;=CO$5),60,0)))</f>
        <v/>
      </c>
      <c r="CP289" s="80" t="str">
        <f>IF(OR($A289="",NOT(ISNUMBER($G289))),"",IF(AND($F289&lt;=CP$6,$G289&gt;=CP$5),IF(CP$5&gt;$N289,5,$K289)*10+IF(AND($F289&gt;=CP$5,$F289&lt;=CP$6),IF(AND($G289&gt;=CP$5,$G289&lt;=CP$6),5,IF($L289=1,2,1)),IF(AND($G289&gt;=CP$5,$G289&lt;=CP$6),IF($M289&gt;0,4,3),0)),IF(AND($D289&lt;=CP$6,$E289&gt;=CP$5),60,0)))</f>
        <v/>
      </c>
      <c r="CQ289" s="80" t="str">
        <f>IF(OR($A289="",NOT(ISNUMBER($G289))),"",IF(AND($F289&lt;=CQ$6,$G289&gt;=CQ$5),IF(CQ$5&gt;$N289,5,$K289)*10+IF(AND($F289&gt;=CQ$5,$F289&lt;=CQ$6),IF(AND($G289&gt;=CQ$5,$G289&lt;=CQ$6),5,IF($L289=1,2,1)),IF(AND($G289&gt;=CQ$5,$G289&lt;=CQ$6),IF($M289&gt;0,4,3),0)),IF(AND($D289&lt;=CQ$6,$E289&gt;=CQ$5),60,0)))</f>
        <v/>
      </c>
      <c r="CR289" s="80" t="str">
        <f>IF(OR($A289="",NOT(ISNUMBER($G289))),"",IF(AND($F289&lt;=CR$6,$G289&gt;=CR$5),IF(CR$5&gt;$N289,5,$K289)*10+IF(AND($F289&gt;=CR$5,$F289&lt;=CR$6),IF(AND($G289&gt;=CR$5,$G289&lt;=CR$6),5,IF($L289=1,2,1)),IF(AND($G289&gt;=CR$5,$G289&lt;=CR$6),IF($M289&gt;0,4,3),0)),IF(AND($D289&lt;=CR$6,$E289&gt;=CR$5),60,0)))</f>
        <v/>
      </c>
      <c r="CS289" s="80" t="str">
        <f>IF(OR($A289="",NOT(ISNUMBER($G289))),"",IF(AND($F289&lt;=CS$6,$G289&gt;=CS$5),IF(CS$5&gt;$N289,5,$K289)*10+IF(AND($F289&gt;=CS$5,$F289&lt;=CS$6),IF(AND($G289&gt;=CS$5,$G289&lt;=CS$6),5,IF($L289=1,2,1)),IF(AND($G289&gt;=CS$5,$G289&lt;=CS$6),IF($M289&gt;0,4,3),0)),IF(AND($D289&lt;=CS$6,$E289&gt;=CS$5),60,0)))</f>
        <v/>
      </c>
      <c r="CT289" s="80" t="str">
        <f>IF(OR($A289="",NOT(ISNUMBER($G289))),"",IF(AND($F289&lt;=CT$6,$G289&gt;=CT$5),IF(CT$5&gt;$N289,5,$K289)*10+IF(AND($F289&gt;=CT$5,$F289&lt;=CT$6),IF(AND($G289&gt;=CT$5,$G289&lt;=CT$6),5,IF($L289=1,2,1)),IF(AND($G289&gt;=CT$5,$G289&lt;=CT$6),IF($M289&gt;0,4,3),0)),IF(AND($D289&lt;=CT$6,$E289&gt;=CT$5),60,0)))</f>
        <v/>
      </c>
      <c r="CU289" s="80" t="str">
        <f>IF(OR($A289="",NOT(ISNUMBER($G289))),"",IF(AND($F289&lt;=CU$6,$G289&gt;=CU$5),IF(CU$5&gt;$N289,5,$K289)*10+IF(AND($F289&gt;=CU$5,$F289&lt;=CU$6),IF(AND($G289&gt;=CU$5,$G289&lt;=CU$6),5,IF($L289=1,2,1)),IF(AND($G289&gt;=CU$5,$G289&lt;=CU$6),IF($M289&gt;0,4,3),0)),IF(AND($D289&lt;=CU$6,$E289&gt;=CU$5),60,0)))</f>
        <v/>
      </c>
      <c r="CV289" s="80" t="str">
        <f>IF(OR($A289="",NOT(ISNUMBER($G289))),"",IF(AND($F289&lt;=CV$6,$G289&gt;=CV$5),IF(CV$5&gt;$N289,5,$K289)*10+IF(AND($F289&gt;=CV$5,$F289&lt;=CV$6),IF(AND($G289&gt;=CV$5,$G289&lt;=CV$6),5,IF($L289=1,2,1)),IF(AND($G289&gt;=CV$5,$G289&lt;=CV$6),IF($M289&gt;0,4,3),0)),IF(AND($D289&lt;=CV$6,$E289&gt;=CV$5),60,0)))</f>
        <v/>
      </c>
      <c r="CW289" s="80" t="str">
        <f>IF(OR($A289="",NOT(ISNUMBER($G289))),"",IF(AND($F289&lt;=CW$6,$G289&gt;=CW$5),IF(CW$5&gt;$N289,5,$K289)*10+IF(AND($F289&gt;=CW$5,$F289&lt;=CW$6),IF(AND($G289&gt;=CW$5,$G289&lt;=CW$6),5,IF($L289=1,2,1)),IF(AND($G289&gt;=CW$5,$G289&lt;=CW$6),IF($M289&gt;0,4,3),0)),IF(AND($D289&lt;=CW$6,$E289&gt;=CW$5),60,0)))</f>
        <v/>
      </c>
      <c r="CX289" s="80" t="str">
        <f>IF(OR($A289="",NOT(ISNUMBER($G289))),"",IF(AND($F289&lt;=CX$6,$G289&gt;=CX$5),IF(CX$5&gt;$N289,5,$K289)*10+IF(AND($F289&gt;=CX$5,$F289&lt;=CX$6),IF(AND($G289&gt;=CX$5,$G289&lt;=CX$6),5,IF($L289=1,2,1)),IF(AND($G289&gt;=CX$5,$G289&lt;=CX$6),IF($M289&gt;0,4,3),0)),IF(AND($D289&lt;=CX$6,$E289&gt;=CX$5),60,0)))</f>
        <v/>
      </c>
      <c r="CY289" s="80" t="str">
        <f>IF(OR($A289="",NOT(ISNUMBER($G289))),"",IF(AND($F289&lt;=CY$6,$G289&gt;=CY$5),IF(CY$5&gt;$N289,5,$K289)*10+IF(AND($F289&gt;=CY$5,$F289&lt;=CY$6),IF(AND($G289&gt;=CY$5,$G289&lt;=CY$6),5,IF($L289=1,2,1)),IF(AND($G289&gt;=CY$5,$G289&lt;=CY$6),IF($M289&gt;0,4,3),0)),IF(AND($D289&lt;=CY$6,$E289&gt;=CY$5),60,0)))</f>
        <v/>
      </c>
      <c r="CZ289" s="80" t="str">
        <f>IF(OR($A289="",NOT(ISNUMBER($G289))),"",IF(AND($F289&lt;=CZ$6,$G289&gt;=CZ$5),IF(CZ$5&gt;$N289,5,$K289)*10+IF(AND($F289&gt;=CZ$5,$F289&lt;=CZ$6),IF(AND($G289&gt;=CZ$5,$G289&lt;=CZ$6),5,IF($L289=1,2,1)),IF(AND($G289&gt;=CZ$5,$G289&lt;=CZ$6),IF($M289&gt;0,4,3),0)),IF(AND($D289&lt;=CZ$6,$E289&gt;=CZ$5),60,0)))</f>
        <v/>
      </c>
      <c r="DA289" s="80" t="str">
        <f>IF(OR($A289="",NOT(ISNUMBER($G289))),"",IF(AND($F289&lt;=DA$6,$G289&gt;=DA$5),IF(DA$5&gt;$N289,5,$K289)*10+IF(AND($F289&gt;=DA$5,$F289&lt;=DA$6),IF(AND($G289&gt;=DA$5,$G289&lt;=DA$6),5,IF($L289=1,2,1)),IF(AND($G289&gt;=DA$5,$G289&lt;=DA$6),IF($M289&gt;0,4,3),0)),IF(AND($D289&lt;=DA$6,$E289&gt;=DA$5),60,0)))</f>
        <v/>
      </c>
      <c r="DB289" s="80" t="str">
        <f>IF(OR($A289="",NOT(ISNUMBER($G289))),"",IF(AND($F289&lt;=DB$6,$G289&gt;=DB$5),IF(DB$5&gt;$N289,5,$K289)*10+IF(AND($F289&gt;=DB$5,$F289&lt;=DB$6),IF(AND($G289&gt;=DB$5,$G289&lt;=DB$6),5,IF($L289=1,2,1)),IF(AND($G289&gt;=DB$5,$G289&lt;=DB$6),IF($M289&gt;0,4,3),0)),IF(AND($D289&lt;=DB$6,$E289&gt;=DB$5),60,0)))</f>
        <v/>
      </c>
      <c r="DC289" s="80" t="str">
        <f>IF(OR($A289="",NOT(ISNUMBER($G289))),"",IF(AND($F289&lt;=DC$6,$G289&gt;=DC$5),IF(DC$5&gt;$N289,5,$K289)*10+IF(AND($F289&gt;=DC$5,$F289&lt;=DC$6),IF(AND($G289&gt;=DC$5,$G289&lt;=DC$6),5,IF($L289=1,2,1)),IF(AND($G289&gt;=DC$5,$G289&lt;=DC$6),IF($M289&gt;0,4,3),0)),IF(AND($D289&lt;=DC$6,$E289&gt;=DC$5),60,0)))</f>
        <v/>
      </c>
      <c r="DD289" s="80" t="str">
        <f>IF(OR($A289="",NOT(ISNUMBER($G289))),"",IF(AND($F289&lt;=DD$6,$G289&gt;=DD$5),IF(DD$5&gt;$N289,5,$K289)*10+IF(AND($F289&gt;=DD$5,$F289&lt;=DD$6),IF(AND($G289&gt;=DD$5,$G289&lt;=DD$6),5,IF($L289=1,2,1)),IF(AND($G289&gt;=DD$5,$G289&lt;=DD$6),IF($M289&gt;0,4,3),0)),IF(AND($D289&lt;=DD$6,$E289&gt;=DD$5),60,0)))</f>
        <v/>
      </c>
      <c r="DE289" s="80" t="str">
        <f>IF(OR($A289="",NOT(ISNUMBER($G289))),"",IF(AND($F289&lt;=DE$6,$G289&gt;=DE$5),IF(DE$5&gt;$N289,5,$K289)*10+IF(AND($F289&gt;=DE$5,$F289&lt;=DE$6),IF(AND($G289&gt;=DE$5,$G289&lt;=DE$6),5,IF($L289=1,2,1)),IF(AND($G289&gt;=DE$5,$G289&lt;=DE$6),IF($M289&gt;0,4,3),0)),IF(AND($D289&lt;=DE$6,$E289&gt;=DE$5),60,0)))</f>
        <v/>
      </c>
      <c r="DF289" s="80" t="str">
        <f>IF(OR($A289="",NOT(ISNUMBER($G289))),"",IF(AND($F289&lt;=DF$6,$G289&gt;=DF$5),IF(DF$5&gt;$N289,5,$K289)*10+IF(AND($F289&gt;=DF$5,$F289&lt;=DF$6),IF(AND($G289&gt;=DF$5,$G289&lt;=DF$6),5,IF($L289=1,2,1)),IF(AND($G289&gt;=DF$5,$G289&lt;=DF$6),IF($M289&gt;0,4,3),0)),IF(AND($D289&lt;=DF$6,$E289&gt;=DF$5),60,0)))</f>
        <v/>
      </c>
      <c r="DG289" s="80" t="str">
        <f>IF(OR($A289="",NOT(ISNUMBER($G289))),"",IF(AND($F289&lt;=DG$6,$G289&gt;=DG$5),IF(DG$5&gt;$N289,5,$K289)*10+IF(AND($F289&gt;=DG$5,$F289&lt;=DG$6),IF(AND($G289&gt;=DG$5,$G289&lt;=DG$6),5,IF($L289=1,2,1)),IF(AND($G289&gt;=DG$5,$G289&lt;=DG$6),IF($M289&gt;0,4,3),0)),IF(AND($D289&lt;=DG$6,$E289&gt;=DG$5),60,0)))</f>
        <v/>
      </c>
      <c r="DH289" s="80" t="str">
        <f>IF(OR($A289="",NOT(ISNUMBER($G289))),"",IF(AND($F289&lt;=DH$6,$G289&gt;=DH$5),IF(DH$5&gt;$N289,5,$K289)*10+IF(AND($F289&gt;=DH$5,$F289&lt;=DH$6),IF(AND($G289&gt;=DH$5,$G289&lt;=DH$6),5,IF($L289=1,2,1)),IF(AND($G289&gt;=DH$5,$G289&lt;=DH$6),IF($M289&gt;0,4,3),0)),IF(AND($D289&lt;=DH$6,$E289&gt;=DH$5),60,0)))</f>
        <v/>
      </c>
      <c r="DI289" s="80" t="str">
        <f>IF(OR($A289="",NOT(ISNUMBER($G289))),"",IF(AND($F289&lt;=DI$6,$G289&gt;=DI$5),IF(DI$5&gt;$N289,5,$K289)*10+IF(AND($F289&gt;=DI$5,$F289&lt;=DI$6),IF(AND($G289&gt;=DI$5,$G289&lt;=DI$6),5,IF($L289=1,2,1)),IF(AND($G289&gt;=DI$5,$G289&lt;=DI$6),IF($M289&gt;0,4,3),0)),IF(AND($D289&lt;=DI$6,$E289&gt;=DI$5),60,0)))</f>
        <v/>
      </c>
      <c r="DJ289" s="80" t="str">
        <f>IF(OR($A289="",NOT(ISNUMBER($G289))),"",IF(AND($F289&lt;=DJ$6,$G289&gt;=DJ$5),IF(DJ$5&gt;$N289,5,$K289)*10+IF(AND($F289&gt;=DJ$5,$F289&lt;=DJ$6),IF(AND($G289&gt;=DJ$5,$G289&lt;=DJ$6),5,IF($L289=1,2,1)),IF(AND($G289&gt;=DJ$5,$G289&lt;=DJ$6),IF($M289&gt;0,4,3),0)),IF(AND($D289&lt;=DJ$6,$E289&gt;=DJ$5),60,0)))</f>
        <v/>
      </c>
      <c r="DK289" s="80" t="str">
        <f>IF(OR($A289="",NOT(ISNUMBER($G289))),"",IF(AND($F289&lt;=DK$6,$G289&gt;=DK$5),IF(DK$5&gt;$N289,5,$K289)*10+IF(AND($F289&gt;=DK$5,$F289&lt;=DK$6),IF(AND($G289&gt;=DK$5,$G289&lt;=DK$6),5,IF($L289=1,2,1)),IF(AND($G289&gt;=DK$5,$G289&lt;=DK$6),IF($M289&gt;0,4,3),0)),IF(AND($D289&lt;=DK$6,$E289&gt;=DK$5),60,0)))</f>
        <v/>
      </c>
      <c r="DL289" s="80" t="str">
        <f>IF(OR($A289="",NOT(ISNUMBER($G289))),"",IF(AND($F289&lt;=DL$6,$G289&gt;=DL$5),IF(DL$5&gt;$N289,5,$K289)*10+IF(AND($F289&gt;=DL$5,$F289&lt;=DL$6),IF(AND($G289&gt;=DL$5,$G289&lt;=DL$6),5,IF($L289=1,2,1)),IF(AND($G289&gt;=DL$5,$G289&lt;=DL$6),IF($M289&gt;0,4,3),0)),IF(AND($D289&lt;=DL$6,$E289&gt;=DL$5),60,0)))</f>
        <v/>
      </c>
      <c r="DM289" s="80" t="str">
        <f>IF(OR($A289="",NOT(ISNUMBER($G289))),"",IF(AND($F289&lt;=DM$6,$G289&gt;=DM$5),IF(DM$5&gt;$N289,5,$K289)*10+IF(AND($F289&gt;=DM$5,$F289&lt;=DM$6),IF(AND($G289&gt;=DM$5,$G289&lt;=DM$6),5,IF($L289=1,2,1)),IF(AND($G289&gt;=DM$5,$G289&lt;=DM$6),IF($M289&gt;0,4,3),0)),IF(AND($D289&lt;=DM$6,$E289&gt;=DM$5),60,0)))</f>
        <v/>
      </c>
      <c r="DN289" s="80" t="str">
        <f>IF(OR($A289="",NOT(ISNUMBER($G289))),"",IF(AND($F289&lt;=DN$6,$G289&gt;=DN$5),IF(DN$5&gt;$N289,5,$K289)*10+IF(AND($F289&gt;=DN$5,$F289&lt;=DN$6),IF(AND($G289&gt;=DN$5,$G289&lt;=DN$6),5,IF($L289=1,2,1)),IF(AND($G289&gt;=DN$5,$G289&lt;=DN$6),IF($M289&gt;0,4,3),0)),IF(AND($D289&lt;=DN$6,$E289&gt;=DN$5),60,0)))</f>
        <v/>
      </c>
      <c r="DO289" s="80" t="str">
        <f>IF(OR($A289="",NOT(ISNUMBER($G289))),"",IF(AND($F289&lt;=DO$6,$G289&gt;=DO$5),IF(DO$5&gt;$N289,5,$K289)*10+IF(AND($F289&gt;=DO$5,$F289&lt;=DO$6),IF(AND($G289&gt;=DO$5,$G289&lt;=DO$6),5,IF($L289=1,2,1)),IF(AND($G289&gt;=DO$5,$G289&lt;=DO$6),IF($M289&gt;0,4,3),0)),IF(AND($D289&lt;=DO$6,$E289&gt;=DO$5),60,0)))</f>
        <v/>
      </c>
      <c r="DP289" s="80" t="str">
        <f>IF(OR($A289="",NOT(ISNUMBER($G289))),"",IF(AND($F289&lt;=DP$6,$G289&gt;=DP$5),IF(DP$5&gt;$N289,5,$K289)*10+IF(AND($F289&gt;=DP$5,$F289&lt;=DP$6),IF(AND($G289&gt;=DP$5,$G289&lt;=DP$6),5,IF($L289=1,2,1)),IF(AND($G289&gt;=DP$5,$G289&lt;=DP$6),IF($M289&gt;0,4,3),0)),IF(AND($D289&lt;=DP$6,$E289&gt;=DP$5),60,0)))</f>
        <v/>
      </c>
      <c r="DQ289" s="80" t="str">
        <f>IF(OR($A289="",NOT(ISNUMBER($G289))),"",IF(AND($F289&lt;=DQ$6,$G289&gt;=DQ$5),IF(DQ$5&gt;$N289,5,$K289)*10+IF(AND($F289&gt;=DQ$5,$F289&lt;=DQ$6),IF(AND($G289&gt;=DQ$5,$G289&lt;=DQ$6),5,IF($L289=1,2,1)),IF(AND($G289&gt;=DQ$5,$G289&lt;=DQ$6),IF($M289&gt;0,4,3),0)),IF(AND($D289&lt;=DQ$6,$E289&gt;=DQ$5),60,0)))</f>
        <v/>
      </c>
      <c r="DR289" s="80" t="str">
        <f>IF(OR($A289="",NOT(ISNUMBER($G289))),"",IF(AND($F289&lt;=DR$6,$G289&gt;=DR$5),IF(DR$5&gt;$N289,5,$K289)*10+IF(AND($F289&gt;=DR$5,$F289&lt;=DR$6),IF(AND($G289&gt;=DR$5,$G289&lt;=DR$6),5,IF($L289=1,2,1)),IF(AND($G289&gt;=DR$5,$G289&lt;=DR$6),IF($M289&gt;0,4,3),0)),IF(AND($D289&lt;=DR$6,$E289&gt;=DR$5),60,0)))</f>
        <v/>
      </c>
      <c r="DS289" s="80" t="str">
        <f>IF(OR($A289="",NOT(ISNUMBER($G289))),"",IF(AND($F289&lt;=DS$6,$G289&gt;=DS$5),IF(DS$5&gt;$N289,5,$K289)*10+IF(AND($F289&gt;=DS$5,$F289&lt;=DS$6),IF(AND($G289&gt;=DS$5,$G289&lt;=DS$6),5,IF($L289=1,2,1)),IF(AND($G289&gt;=DS$5,$G289&lt;=DS$6),IF($M289&gt;0,4,3),0)),IF(AND($D289&lt;=DS$6,$E289&gt;=DS$5),60,0)))</f>
        <v/>
      </c>
      <c r="DT289" s="80" t="str">
        <f>IF(OR($A289="",NOT(ISNUMBER($G289))),"",IF(AND($F289&lt;=DT$6,$G289&gt;=DT$5),IF(DT$5&gt;$N289,5,$K289)*10+IF(AND($F289&gt;=DT$5,$F289&lt;=DT$6),IF(AND($G289&gt;=DT$5,$G289&lt;=DT$6),5,IF($L289=1,2,1)),IF(AND($G289&gt;=DT$5,$G289&lt;=DT$6),IF($M289&gt;0,4,3),0)),IF(AND($D289&lt;=DT$6,$E289&gt;=DT$5),60,0)))</f>
        <v/>
      </c>
      <c r="DU289" s="80" t="str">
        <f>IF(OR($A289="",NOT(ISNUMBER($G289))),"",IF(AND($F289&lt;=DU$6,$G289&gt;=DU$5),IF(DU$5&gt;$N289,5,$K289)*10+IF(AND($F289&gt;=DU$5,$F289&lt;=DU$6),IF(AND($G289&gt;=DU$5,$G289&lt;=DU$6),5,IF($L289=1,2,1)),IF(AND($G289&gt;=DU$5,$G289&lt;=DU$6),IF($M289&gt;0,4,3),0)),IF(AND($D289&lt;=DU$6,$E289&gt;=DU$5),60,0)))</f>
        <v/>
      </c>
      <c r="DV289" s="80" t="str">
        <f>IF(OR($A289="",NOT(ISNUMBER($G289))),"",IF(AND($F289&lt;=DV$6,$G289&gt;=DV$5),IF(DV$5&gt;$N289,5,$K289)*10+IF(AND($F289&gt;=DV$5,$F289&lt;=DV$6),IF(AND($G289&gt;=DV$5,$G289&lt;=DV$6),5,IF($L289=1,2,1)),IF(AND($G289&gt;=DV$5,$G289&lt;=DV$6),IF($M289&gt;0,4,3),0)),IF(AND($D289&lt;=DV$6,$E289&gt;=DV$5),60,0)))</f>
        <v/>
      </c>
      <c r="DW289" s="80" t="str">
        <f>IF(OR($A289="",NOT(ISNUMBER($G289))),"",IF(AND($F289&lt;=DW$6,$G289&gt;=DW$5),IF(DW$5&gt;$N289,5,$K289)*10+IF(AND($F289&gt;=DW$5,$F289&lt;=DW$6),IF(AND($G289&gt;=DW$5,$G289&lt;=DW$6),5,IF($L289=1,2,1)),IF(AND($G289&gt;=DW$5,$G289&lt;=DW$6),IF($M289&gt;0,4,3),0)),IF(AND($D289&lt;=DW$6,$E289&gt;=DW$5),60,0)))</f>
        <v/>
      </c>
      <c r="DX289" s="80" t="str">
        <f>IF(OR($A289="",NOT(ISNUMBER($G289))),"",IF(AND($F289&lt;=DX$6,$G289&gt;=DX$5),IF(DX$5&gt;$N289,5,$K289)*10+IF(AND($F289&gt;=DX$5,$F289&lt;=DX$6),IF(AND($G289&gt;=DX$5,$G289&lt;=DX$6),5,IF($L289=1,2,1)),IF(AND($G289&gt;=DX$5,$G289&lt;=DX$6),IF($M289&gt;0,4,3),0)),IF(AND($D289&lt;=DX$6,$E289&gt;=DX$5),60,0)))</f>
        <v/>
      </c>
      <c r="DY289" s="80" t="str">
        <f>IF(OR($A289="",NOT(ISNUMBER($G289))),"",IF(AND($F289&lt;=DY$6,$G289&gt;=DY$5),IF(DY$5&gt;$N289,5,$K289)*10+IF(AND($F289&gt;=DY$5,$F289&lt;=DY$6),IF(AND($G289&gt;=DY$5,$G289&lt;=DY$6),5,IF($L289=1,2,1)),IF(AND($G289&gt;=DY$5,$G289&lt;=DY$6),IF($M289&gt;0,4,3),0)),IF(AND($D289&lt;=DY$6,$E289&gt;=DY$5),60,0)))</f>
        <v/>
      </c>
      <c r="DZ289" s="80" t="str">
        <f>IF(OR($A289="",NOT(ISNUMBER($G289))),"",IF(AND($F289&lt;=DZ$6,$G289&gt;=DZ$5),IF(DZ$5&gt;$N289,5,$K289)*10+IF(AND($F289&gt;=DZ$5,$F289&lt;=DZ$6),IF(AND($G289&gt;=DZ$5,$G289&lt;=DZ$6),5,IF($L289=1,2,1)),IF(AND($G289&gt;=DZ$5,$G289&lt;=DZ$6),IF($M289&gt;0,4,3),0)),IF(AND($D289&lt;=DZ$6,$E289&gt;=DZ$5),60,0)))</f>
        <v/>
      </c>
      <c r="EA289" s="80" t="str">
        <f>IF(OR($A289="",NOT(ISNUMBER($G289))),"",IF(AND($F289&lt;=EA$6,$G289&gt;=EA$5),IF(EA$5&gt;$N289,5,$K289)*10+IF(AND($F289&gt;=EA$5,$F289&lt;=EA$6),IF(AND($G289&gt;=EA$5,$G289&lt;=EA$6),5,IF($L289=1,2,1)),IF(AND($G289&gt;=EA$5,$G289&lt;=EA$6),IF($M289&gt;0,4,3),0)),IF(AND($D289&lt;=EA$6,$E289&gt;=EA$5),60,0)))</f>
        <v/>
      </c>
      <c r="EB289" s="80" t="str">
        <f>IF(OR($A289="",NOT(ISNUMBER($G289))),"",IF(AND($F289&lt;=EB$6,$G289&gt;=EB$5),IF(EB$5&gt;$N289,5,$K289)*10+IF(AND($F289&gt;=EB$5,$F289&lt;=EB$6),IF(AND($G289&gt;=EB$5,$G289&lt;=EB$6),5,IF($L289=1,2,1)),IF(AND($G289&gt;=EB$5,$G289&lt;=EB$6),IF($M289&gt;0,4,3),0)),IF(AND($D289&lt;=EB$6,$E289&gt;=EB$5),60,0)))</f>
        <v/>
      </c>
      <c r="EC289" s="80" t="str">
        <f>IF(OR($A289="",NOT(ISNUMBER($G289))),"",IF(AND($F289&lt;=EC$6,$G289&gt;=EC$5),IF(EC$5&gt;$N289,5,$K289)*10+IF(AND($F289&gt;=EC$5,$F289&lt;=EC$6),IF(AND($G289&gt;=EC$5,$G289&lt;=EC$6),5,IF($L289=1,2,1)),IF(AND($G289&gt;=EC$5,$G289&lt;=EC$6),IF($M289&gt;0,4,3),0)),IF(AND($D289&lt;=EC$6,$E289&gt;=EC$5),60,0)))</f>
        <v/>
      </c>
      <c r="ED289" s="80" t="str">
        <f>IF(OR($A289="",NOT(ISNUMBER($G289))),"",IF(AND($F289&lt;=ED$6,$G289&gt;=ED$5),IF(ED$5&gt;$N289,5,$K289)*10+IF(AND($F289&gt;=ED$5,$F289&lt;=ED$6),IF(AND($G289&gt;=ED$5,$G289&lt;=ED$6),5,IF($L289=1,2,1)),IF(AND($G289&gt;=ED$5,$G289&lt;=ED$6),IF($M289&gt;0,4,3),0)),IF(AND($D289&lt;=ED$6,$E289&gt;=ED$5),60,0)))</f>
        <v/>
      </c>
    </row>
    <row r="290" ht="18" customHeight="1">
      <c r="A290" s="52" t="str">
        <f>IF(Tasks!$B290="","",Tasks!$A290)</f>
        <v/>
      </c>
      <c r="B290" s="78" t="str">
        <f>IF(Tasks!$B290="","",Tasks!$B290)</f>
        <v/>
      </c>
      <c r="C290" s="25" t="str">
        <f>IF($B290="","",IF(AND(Tasks!$D290="",Tasks!$G290=""),"-",IF(Tasks!$D290="","",Tasks!$D290&amp;IF(OR(Tasks!$E290="",Tasks!$E290="FS"),IF(N(Tasks!$F290)=0,"","FS"),Tasks!$E290)&amp;IF(N(Tasks!$F290)=0,"",IF(Tasks!$F290&gt;0,"+","")&amp;Tasks!$F290))&amp;IF(AND(Tasks!$D290&lt;&gt;"",Tasks!$G290&lt;&gt;""),", ","")&amp;IF(Tasks!$G290="","",Tasks!$G290&amp;IF(OR(Tasks!$H290="",Tasks!$H290="FS"),IF(N(Tasks!$I290)=0,"","FS"),Tasks!$H290)&amp;IF(N(Tasks!$I290)=0,"",IF(Tasks!$I290&gt;0,"+","")&amp;Tasks!$I290))))</f>
        <v/>
      </c>
      <c r="D290" s="51" t="str">
        <f>IF(OR($B290="",Tasks!$Q290=""),"",Tasks!$Q290)</f>
        <v/>
      </c>
      <c r="E290" s="51" t="str">
        <f>IF(OR($B290="",Tasks!$R290=""),"",Tasks!$R290)</f>
        <v/>
      </c>
      <c r="F290" s="51" t="str">
        <f>IF(OR($B290="",Tasks!$S290=""),"",Tasks!$S290)</f>
        <v/>
      </c>
      <c r="G290" s="51" t="str">
        <f>IF(OR($B290="",Tasks!$T290=""),"",Tasks!$T290)</f>
        <v/>
      </c>
      <c r="H290" s="52" t="str">
        <f>IF($B290="","",Tasks!$AE290)</f>
        <v/>
      </c>
      <c r="I290" s="79" t="str">
        <f>IF($B290="","",Tasks!$AF290)</f>
        <v/>
      </c>
      <c r="J290" s="53" t="str">
        <f>IF(OR($B290="",Tasks!$V290=""),"",Tasks!$V290)</f>
        <v/>
      </c>
      <c r="K290" s="52" t="str">
        <f>IF($B290="","",Tasks!$AA290)</f>
        <v/>
      </c>
      <c r="L290" s="52" t="str">
        <f>IF($B290="","",Tasks!$AB290)</f>
        <v/>
      </c>
      <c r="M290" s="52" t="str">
        <f>IF($B290="","",Tasks!$Z290)</f>
        <v/>
      </c>
      <c r="N290" s="52" t="str">
        <f>IF(OR($B290="",Tasks!$AG290=""),"",Tasks!$AG290)</f>
        <v/>
      </c>
      <c r="O290" s="80" t="str">
        <f>IF(OR($A290="",NOT(ISNUMBER($G290))),"",IF(AND($F290&lt;=O$6,$G290&gt;=O$5),IF(O$5&gt;$N290,5,$K290)*10+IF(AND($F290&gt;=O$5,$F290&lt;=O$6),IF(AND($G290&gt;=O$5,$G290&lt;=O$6),5,IF($L290=1,2,1)),IF(AND($G290&gt;=O$5,$G290&lt;=O$6),IF($M290&gt;0,4,3),0)),IF(AND($D290&lt;=O$6,$E290&gt;=O$5),60,0)))</f>
        <v/>
      </c>
      <c r="P290" s="80" t="str">
        <f>IF(OR($A290="",NOT(ISNUMBER($G290))),"",IF(AND($F290&lt;=P$6,$G290&gt;=P$5),IF(P$5&gt;$N290,5,$K290)*10+IF(AND($F290&gt;=P$5,$F290&lt;=P$6),IF(AND($G290&gt;=P$5,$G290&lt;=P$6),5,IF($L290=1,2,1)),IF(AND($G290&gt;=P$5,$G290&lt;=P$6),IF($M290&gt;0,4,3),0)),IF(AND($D290&lt;=P$6,$E290&gt;=P$5),60,0)))</f>
        <v/>
      </c>
      <c r="Q290" s="80" t="str">
        <f>IF(OR($A290="",NOT(ISNUMBER($G290))),"",IF(AND($F290&lt;=Q$6,$G290&gt;=Q$5),IF(Q$5&gt;$N290,5,$K290)*10+IF(AND($F290&gt;=Q$5,$F290&lt;=Q$6),IF(AND($G290&gt;=Q$5,$G290&lt;=Q$6),5,IF($L290=1,2,1)),IF(AND($G290&gt;=Q$5,$G290&lt;=Q$6),IF($M290&gt;0,4,3),0)),IF(AND($D290&lt;=Q$6,$E290&gt;=Q$5),60,0)))</f>
        <v/>
      </c>
      <c r="R290" s="80" t="str">
        <f>IF(OR($A290="",NOT(ISNUMBER($G290))),"",IF(AND($F290&lt;=R$6,$G290&gt;=R$5),IF(R$5&gt;$N290,5,$K290)*10+IF(AND($F290&gt;=R$5,$F290&lt;=R$6),IF(AND($G290&gt;=R$5,$G290&lt;=R$6),5,IF($L290=1,2,1)),IF(AND($G290&gt;=R$5,$G290&lt;=R$6),IF($M290&gt;0,4,3),0)),IF(AND($D290&lt;=R$6,$E290&gt;=R$5),60,0)))</f>
        <v/>
      </c>
      <c r="S290" s="80" t="str">
        <f>IF(OR($A290="",NOT(ISNUMBER($G290))),"",IF(AND($F290&lt;=S$6,$G290&gt;=S$5),IF(S$5&gt;$N290,5,$K290)*10+IF(AND($F290&gt;=S$5,$F290&lt;=S$6),IF(AND($G290&gt;=S$5,$G290&lt;=S$6),5,IF($L290=1,2,1)),IF(AND($G290&gt;=S$5,$G290&lt;=S$6),IF($M290&gt;0,4,3),0)),IF(AND($D290&lt;=S$6,$E290&gt;=S$5),60,0)))</f>
        <v/>
      </c>
      <c r="T290" s="80" t="str">
        <f>IF(OR($A290="",NOT(ISNUMBER($G290))),"",IF(AND($F290&lt;=T$6,$G290&gt;=T$5),IF(T$5&gt;$N290,5,$K290)*10+IF(AND($F290&gt;=T$5,$F290&lt;=T$6),IF(AND($G290&gt;=T$5,$G290&lt;=T$6),5,IF($L290=1,2,1)),IF(AND($G290&gt;=T$5,$G290&lt;=T$6),IF($M290&gt;0,4,3),0)),IF(AND($D290&lt;=T$6,$E290&gt;=T$5),60,0)))</f>
        <v/>
      </c>
      <c r="U290" s="80" t="str">
        <f>IF(OR($A290="",NOT(ISNUMBER($G290))),"",IF(AND($F290&lt;=U$6,$G290&gt;=U$5),IF(U$5&gt;$N290,5,$K290)*10+IF(AND($F290&gt;=U$5,$F290&lt;=U$6),IF(AND($G290&gt;=U$5,$G290&lt;=U$6),5,IF($L290=1,2,1)),IF(AND($G290&gt;=U$5,$G290&lt;=U$6),IF($M290&gt;0,4,3),0)),IF(AND($D290&lt;=U$6,$E290&gt;=U$5),60,0)))</f>
        <v/>
      </c>
      <c r="V290" s="80" t="str">
        <f>IF(OR($A290="",NOT(ISNUMBER($G290))),"",IF(AND($F290&lt;=V$6,$G290&gt;=V$5),IF(V$5&gt;$N290,5,$K290)*10+IF(AND($F290&gt;=V$5,$F290&lt;=V$6),IF(AND($G290&gt;=V$5,$G290&lt;=V$6),5,IF($L290=1,2,1)),IF(AND($G290&gt;=V$5,$G290&lt;=V$6),IF($M290&gt;0,4,3),0)),IF(AND($D290&lt;=V$6,$E290&gt;=V$5),60,0)))</f>
        <v/>
      </c>
      <c r="W290" s="80" t="str">
        <f>IF(OR($A290="",NOT(ISNUMBER($G290))),"",IF(AND($F290&lt;=W$6,$G290&gt;=W$5),IF(W$5&gt;$N290,5,$K290)*10+IF(AND($F290&gt;=W$5,$F290&lt;=W$6),IF(AND($G290&gt;=W$5,$G290&lt;=W$6),5,IF($L290=1,2,1)),IF(AND($G290&gt;=W$5,$G290&lt;=W$6),IF($M290&gt;0,4,3),0)),IF(AND($D290&lt;=W$6,$E290&gt;=W$5),60,0)))</f>
        <v/>
      </c>
      <c r="X290" s="80" t="str">
        <f>IF(OR($A290="",NOT(ISNUMBER($G290))),"",IF(AND($F290&lt;=X$6,$G290&gt;=X$5),IF(X$5&gt;$N290,5,$K290)*10+IF(AND($F290&gt;=X$5,$F290&lt;=X$6),IF(AND($G290&gt;=X$5,$G290&lt;=X$6),5,IF($L290=1,2,1)),IF(AND($G290&gt;=X$5,$G290&lt;=X$6),IF($M290&gt;0,4,3),0)),IF(AND($D290&lt;=X$6,$E290&gt;=X$5),60,0)))</f>
        <v/>
      </c>
      <c r="Y290" s="80" t="str">
        <f>IF(OR($A290="",NOT(ISNUMBER($G290))),"",IF(AND($F290&lt;=Y$6,$G290&gt;=Y$5),IF(Y$5&gt;$N290,5,$K290)*10+IF(AND($F290&gt;=Y$5,$F290&lt;=Y$6),IF(AND($G290&gt;=Y$5,$G290&lt;=Y$6),5,IF($L290=1,2,1)),IF(AND($G290&gt;=Y$5,$G290&lt;=Y$6),IF($M290&gt;0,4,3),0)),IF(AND($D290&lt;=Y$6,$E290&gt;=Y$5),60,0)))</f>
        <v/>
      </c>
      <c r="Z290" s="80" t="str">
        <f>IF(OR($A290="",NOT(ISNUMBER($G290))),"",IF(AND($F290&lt;=Z$6,$G290&gt;=Z$5),IF(Z$5&gt;$N290,5,$K290)*10+IF(AND($F290&gt;=Z$5,$F290&lt;=Z$6),IF(AND($G290&gt;=Z$5,$G290&lt;=Z$6),5,IF($L290=1,2,1)),IF(AND($G290&gt;=Z$5,$G290&lt;=Z$6),IF($M290&gt;0,4,3),0)),IF(AND($D290&lt;=Z$6,$E290&gt;=Z$5),60,0)))</f>
        <v/>
      </c>
      <c r="AA290" s="80" t="str">
        <f>IF(OR($A290="",NOT(ISNUMBER($G290))),"",IF(AND($F290&lt;=AA$6,$G290&gt;=AA$5),IF(AA$5&gt;$N290,5,$K290)*10+IF(AND($F290&gt;=AA$5,$F290&lt;=AA$6),IF(AND($G290&gt;=AA$5,$G290&lt;=AA$6),5,IF($L290=1,2,1)),IF(AND($G290&gt;=AA$5,$G290&lt;=AA$6),IF($M290&gt;0,4,3),0)),IF(AND($D290&lt;=AA$6,$E290&gt;=AA$5),60,0)))</f>
        <v/>
      </c>
      <c r="AB290" s="80" t="str">
        <f>IF(OR($A290="",NOT(ISNUMBER($G290))),"",IF(AND($F290&lt;=AB$6,$G290&gt;=AB$5),IF(AB$5&gt;$N290,5,$K290)*10+IF(AND($F290&gt;=AB$5,$F290&lt;=AB$6),IF(AND($G290&gt;=AB$5,$G290&lt;=AB$6),5,IF($L290=1,2,1)),IF(AND($G290&gt;=AB$5,$G290&lt;=AB$6),IF($M290&gt;0,4,3),0)),IF(AND($D290&lt;=AB$6,$E290&gt;=AB$5),60,0)))</f>
        <v/>
      </c>
      <c r="AC290" s="80" t="str">
        <f>IF(OR($A290="",NOT(ISNUMBER($G290))),"",IF(AND($F290&lt;=AC$6,$G290&gt;=AC$5),IF(AC$5&gt;$N290,5,$K290)*10+IF(AND($F290&gt;=AC$5,$F290&lt;=AC$6),IF(AND($G290&gt;=AC$5,$G290&lt;=AC$6),5,IF($L290=1,2,1)),IF(AND($G290&gt;=AC$5,$G290&lt;=AC$6),IF($M290&gt;0,4,3),0)),IF(AND($D290&lt;=AC$6,$E290&gt;=AC$5),60,0)))</f>
        <v/>
      </c>
      <c r="AD290" s="80" t="str">
        <f>IF(OR($A290="",NOT(ISNUMBER($G290))),"",IF(AND($F290&lt;=AD$6,$G290&gt;=AD$5),IF(AD$5&gt;$N290,5,$K290)*10+IF(AND($F290&gt;=AD$5,$F290&lt;=AD$6),IF(AND($G290&gt;=AD$5,$G290&lt;=AD$6),5,IF($L290=1,2,1)),IF(AND($G290&gt;=AD$5,$G290&lt;=AD$6),IF($M290&gt;0,4,3),0)),IF(AND($D290&lt;=AD$6,$E290&gt;=AD$5),60,0)))</f>
        <v/>
      </c>
      <c r="AE290" s="80" t="str">
        <f>IF(OR($A290="",NOT(ISNUMBER($G290))),"",IF(AND($F290&lt;=AE$6,$G290&gt;=AE$5),IF(AE$5&gt;$N290,5,$K290)*10+IF(AND($F290&gt;=AE$5,$F290&lt;=AE$6),IF(AND($G290&gt;=AE$5,$G290&lt;=AE$6),5,IF($L290=1,2,1)),IF(AND($G290&gt;=AE$5,$G290&lt;=AE$6),IF($M290&gt;0,4,3),0)),IF(AND($D290&lt;=AE$6,$E290&gt;=AE$5),60,0)))</f>
        <v/>
      </c>
      <c r="AF290" s="80" t="str">
        <f>IF(OR($A290="",NOT(ISNUMBER($G290))),"",IF(AND($F290&lt;=AF$6,$G290&gt;=AF$5),IF(AF$5&gt;$N290,5,$K290)*10+IF(AND($F290&gt;=AF$5,$F290&lt;=AF$6),IF(AND($G290&gt;=AF$5,$G290&lt;=AF$6),5,IF($L290=1,2,1)),IF(AND($G290&gt;=AF$5,$G290&lt;=AF$6),IF($M290&gt;0,4,3),0)),IF(AND($D290&lt;=AF$6,$E290&gt;=AF$5),60,0)))</f>
        <v/>
      </c>
      <c r="AG290" s="80" t="str">
        <f>IF(OR($A290="",NOT(ISNUMBER($G290))),"",IF(AND($F290&lt;=AG$6,$G290&gt;=AG$5),IF(AG$5&gt;$N290,5,$K290)*10+IF(AND($F290&gt;=AG$5,$F290&lt;=AG$6),IF(AND($G290&gt;=AG$5,$G290&lt;=AG$6),5,IF($L290=1,2,1)),IF(AND($G290&gt;=AG$5,$G290&lt;=AG$6),IF($M290&gt;0,4,3),0)),IF(AND($D290&lt;=AG$6,$E290&gt;=AG$5),60,0)))</f>
        <v/>
      </c>
      <c r="AH290" s="80" t="str">
        <f>IF(OR($A290="",NOT(ISNUMBER($G290))),"",IF(AND($F290&lt;=AH$6,$G290&gt;=AH$5),IF(AH$5&gt;$N290,5,$K290)*10+IF(AND($F290&gt;=AH$5,$F290&lt;=AH$6),IF(AND($G290&gt;=AH$5,$G290&lt;=AH$6),5,IF($L290=1,2,1)),IF(AND($G290&gt;=AH$5,$G290&lt;=AH$6),IF($M290&gt;0,4,3),0)),IF(AND($D290&lt;=AH$6,$E290&gt;=AH$5),60,0)))</f>
        <v/>
      </c>
      <c r="AI290" s="80" t="str">
        <f>IF(OR($A290="",NOT(ISNUMBER($G290))),"",IF(AND($F290&lt;=AI$6,$G290&gt;=AI$5),IF(AI$5&gt;$N290,5,$K290)*10+IF(AND($F290&gt;=AI$5,$F290&lt;=AI$6),IF(AND($G290&gt;=AI$5,$G290&lt;=AI$6),5,IF($L290=1,2,1)),IF(AND($G290&gt;=AI$5,$G290&lt;=AI$6),IF($M290&gt;0,4,3),0)),IF(AND($D290&lt;=AI$6,$E290&gt;=AI$5),60,0)))</f>
        <v/>
      </c>
      <c r="AJ290" s="80" t="str">
        <f>IF(OR($A290="",NOT(ISNUMBER($G290))),"",IF(AND($F290&lt;=AJ$6,$G290&gt;=AJ$5),IF(AJ$5&gt;$N290,5,$K290)*10+IF(AND($F290&gt;=AJ$5,$F290&lt;=AJ$6),IF(AND($G290&gt;=AJ$5,$G290&lt;=AJ$6),5,IF($L290=1,2,1)),IF(AND($G290&gt;=AJ$5,$G290&lt;=AJ$6),IF($M290&gt;0,4,3),0)),IF(AND($D290&lt;=AJ$6,$E290&gt;=AJ$5),60,0)))</f>
        <v/>
      </c>
      <c r="AK290" s="80" t="str">
        <f>IF(OR($A290="",NOT(ISNUMBER($G290))),"",IF(AND($F290&lt;=AK$6,$G290&gt;=AK$5),IF(AK$5&gt;$N290,5,$K290)*10+IF(AND($F290&gt;=AK$5,$F290&lt;=AK$6),IF(AND($G290&gt;=AK$5,$G290&lt;=AK$6),5,IF($L290=1,2,1)),IF(AND($G290&gt;=AK$5,$G290&lt;=AK$6),IF($M290&gt;0,4,3),0)),IF(AND($D290&lt;=AK$6,$E290&gt;=AK$5),60,0)))</f>
        <v/>
      </c>
      <c r="AL290" s="80" t="str">
        <f>IF(OR($A290="",NOT(ISNUMBER($G290))),"",IF(AND($F290&lt;=AL$6,$G290&gt;=AL$5),IF(AL$5&gt;$N290,5,$K290)*10+IF(AND($F290&gt;=AL$5,$F290&lt;=AL$6),IF(AND($G290&gt;=AL$5,$G290&lt;=AL$6),5,IF($L290=1,2,1)),IF(AND($G290&gt;=AL$5,$G290&lt;=AL$6),IF($M290&gt;0,4,3),0)),IF(AND($D290&lt;=AL$6,$E290&gt;=AL$5),60,0)))</f>
        <v/>
      </c>
      <c r="AM290" s="80" t="str">
        <f>IF(OR($A290="",NOT(ISNUMBER($G290))),"",IF(AND($F290&lt;=AM$6,$G290&gt;=AM$5),IF(AM$5&gt;$N290,5,$K290)*10+IF(AND($F290&gt;=AM$5,$F290&lt;=AM$6),IF(AND($G290&gt;=AM$5,$G290&lt;=AM$6),5,IF($L290=1,2,1)),IF(AND($G290&gt;=AM$5,$G290&lt;=AM$6),IF($M290&gt;0,4,3),0)),IF(AND($D290&lt;=AM$6,$E290&gt;=AM$5),60,0)))</f>
        <v/>
      </c>
      <c r="AN290" s="80" t="str">
        <f>IF(OR($A290="",NOT(ISNUMBER($G290))),"",IF(AND($F290&lt;=AN$6,$G290&gt;=AN$5),IF(AN$5&gt;$N290,5,$K290)*10+IF(AND($F290&gt;=AN$5,$F290&lt;=AN$6),IF(AND($G290&gt;=AN$5,$G290&lt;=AN$6),5,IF($L290=1,2,1)),IF(AND($G290&gt;=AN$5,$G290&lt;=AN$6),IF($M290&gt;0,4,3),0)),IF(AND($D290&lt;=AN$6,$E290&gt;=AN$5),60,0)))</f>
        <v/>
      </c>
      <c r="AO290" s="80" t="str">
        <f>IF(OR($A290="",NOT(ISNUMBER($G290))),"",IF(AND($F290&lt;=AO$6,$G290&gt;=AO$5),IF(AO$5&gt;$N290,5,$K290)*10+IF(AND($F290&gt;=AO$5,$F290&lt;=AO$6),IF(AND($G290&gt;=AO$5,$G290&lt;=AO$6),5,IF($L290=1,2,1)),IF(AND($G290&gt;=AO$5,$G290&lt;=AO$6),IF($M290&gt;0,4,3),0)),IF(AND($D290&lt;=AO$6,$E290&gt;=AO$5),60,0)))</f>
        <v/>
      </c>
      <c r="AP290" s="80" t="str">
        <f>IF(OR($A290="",NOT(ISNUMBER($G290))),"",IF(AND($F290&lt;=AP$6,$G290&gt;=AP$5),IF(AP$5&gt;$N290,5,$K290)*10+IF(AND($F290&gt;=AP$5,$F290&lt;=AP$6),IF(AND($G290&gt;=AP$5,$G290&lt;=AP$6),5,IF($L290=1,2,1)),IF(AND($G290&gt;=AP$5,$G290&lt;=AP$6),IF($M290&gt;0,4,3),0)),IF(AND($D290&lt;=AP$6,$E290&gt;=AP$5),60,0)))</f>
        <v/>
      </c>
      <c r="AQ290" s="80" t="str">
        <f>IF(OR($A290="",NOT(ISNUMBER($G290))),"",IF(AND($F290&lt;=AQ$6,$G290&gt;=AQ$5),IF(AQ$5&gt;$N290,5,$K290)*10+IF(AND($F290&gt;=AQ$5,$F290&lt;=AQ$6),IF(AND($G290&gt;=AQ$5,$G290&lt;=AQ$6),5,IF($L290=1,2,1)),IF(AND($G290&gt;=AQ$5,$G290&lt;=AQ$6),IF($M290&gt;0,4,3),0)),IF(AND($D290&lt;=AQ$6,$E290&gt;=AQ$5),60,0)))</f>
        <v/>
      </c>
      <c r="AR290" s="80" t="str">
        <f>IF(OR($A290="",NOT(ISNUMBER($G290))),"",IF(AND($F290&lt;=AR$6,$G290&gt;=AR$5),IF(AR$5&gt;$N290,5,$K290)*10+IF(AND($F290&gt;=AR$5,$F290&lt;=AR$6),IF(AND($G290&gt;=AR$5,$G290&lt;=AR$6),5,IF($L290=1,2,1)),IF(AND($G290&gt;=AR$5,$G290&lt;=AR$6),IF($M290&gt;0,4,3),0)),IF(AND($D290&lt;=AR$6,$E290&gt;=AR$5),60,0)))</f>
        <v/>
      </c>
      <c r="AS290" s="80" t="str">
        <f>IF(OR($A290="",NOT(ISNUMBER($G290))),"",IF(AND($F290&lt;=AS$6,$G290&gt;=AS$5),IF(AS$5&gt;$N290,5,$K290)*10+IF(AND($F290&gt;=AS$5,$F290&lt;=AS$6),IF(AND($G290&gt;=AS$5,$G290&lt;=AS$6),5,IF($L290=1,2,1)),IF(AND($G290&gt;=AS$5,$G290&lt;=AS$6),IF($M290&gt;0,4,3),0)),IF(AND($D290&lt;=AS$6,$E290&gt;=AS$5),60,0)))</f>
        <v/>
      </c>
      <c r="AT290" s="80" t="str">
        <f>IF(OR($A290="",NOT(ISNUMBER($G290))),"",IF(AND($F290&lt;=AT$6,$G290&gt;=AT$5),IF(AT$5&gt;$N290,5,$K290)*10+IF(AND($F290&gt;=AT$5,$F290&lt;=AT$6),IF(AND($G290&gt;=AT$5,$G290&lt;=AT$6),5,IF($L290=1,2,1)),IF(AND($G290&gt;=AT$5,$G290&lt;=AT$6),IF($M290&gt;0,4,3),0)),IF(AND($D290&lt;=AT$6,$E290&gt;=AT$5),60,0)))</f>
        <v/>
      </c>
      <c r="AU290" s="80" t="str">
        <f>IF(OR($A290="",NOT(ISNUMBER($G290))),"",IF(AND($F290&lt;=AU$6,$G290&gt;=AU$5),IF(AU$5&gt;$N290,5,$K290)*10+IF(AND($F290&gt;=AU$5,$F290&lt;=AU$6),IF(AND($G290&gt;=AU$5,$G290&lt;=AU$6),5,IF($L290=1,2,1)),IF(AND($G290&gt;=AU$5,$G290&lt;=AU$6),IF($M290&gt;0,4,3),0)),IF(AND($D290&lt;=AU$6,$E290&gt;=AU$5),60,0)))</f>
        <v/>
      </c>
      <c r="AV290" s="80" t="str">
        <f>IF(OR($A290="",NOT(ISNUMBER($G290))),"",IF(AND($F290&lt;=AV$6,$G290&gt;=AV$5),IF(AV$5&gt;$N290,5,$K290)*10+IF(AND($F290&gt;=AV$5,$F290&lt;=AV$6),IF(AND($G290&gt;=AV$5,$G290&lt;=AV$6),5,IF($L290=1,2,1)),IF(AND($G290&gt;=AV$5,$G290&lt;=AV$6),IF($M290&gt;0,4,3),0)),IF(AND($D290&lt;=AV$6,$E290&gt;=AV$5),60,0)))</f>
        <v/>
      </c>
      <c r="AW290" s="80" t="str">
        <f>IF(OR($A290="",NOT(ISNUMBER($G290))),"",IF(AND($F290&lt;=AW$6,$G290&gt;=AW$5),IF(AW$5&gt;$N290,5,$K290)*10+IF(AND($F290&gt;=AW$5,$F290&lt;=AW$6),IF(AND($G290&gt;=AW$5,$G290&lt;=AW$6),5,IF($L290=1,2,1)),IF(AND($G290&gt;=AW$5,$G290&lt;=AW$6),IF($M290&gt;0,4,3),0)),IF(AND($D290&lt;=AW$6,$E290&gt;=AW$5),60,0)))</f>
        <v/>
      </c>
      <c r="AX290" s="80" t="str">
        <f>IF(OR($A290="",NOT(ISNUMBER($G290))),"",IF(AND($F290&lt;=AX$6,$G290&gt;=AX$5),IF(AX$5&gt;$N290,5,$K290)*10+IF(AND($F290&gt;=AX$5,$F290&lt;=AX$6),IF(AND($G290&gt;=AX$5,$G290&lt;=AX$6),5,IF($L290=1,2,1)),IF(AND($G290&gt;=AX$5,$G290&lt;=AX$6),IF($M290&gt;0,4,3),0)),IF(AND($D290&lt;=AX$6,$E290&gt;=AX$5),60,0)))</f>
        <v/>
      </c>
      <c r="AY290" s="80" t="str">
        <f>IF(OR($A290="",NOT(ISNUMBER($G290))),"",IF(AND($F290&lt;=AY$6,$G290&gt;=AY$5),IF(AY$5&gt;$N290,5,$K290)*10+IF(AND($F290&gt;=AY$5,$F290&lt;=AY$6),IF(AND($G290&gt;=AY$5,$G290&lt;=AY$6),5,IF($L290=1,2,1)),IF(AND($G290&gt;=AY$5,$G290&lt;=AY$6),IF($M290&gt;0,4,3),0)),IF(AND($D290&lt;=AY$6,$E290&gt;=AY$5),60,0)))</f>
        <v/>
      </c>
      <c r="AZ290" s="80" t="str">
        <f>IF(OR($A290="",NOT(ISNUMBER($G290))),"",IF(AND($F290&lt;=AZ$6,$G290&gt;=AZ$5),IF(AZ$5&gt;$N290,5,$K290)*10+IF(AND($F290&gt;=AZ$5,$F290&lt;=AZ$6),IF(AND($G290&gt;=AZ$5,$G290&lt;=AZ$6),5,IF($L290=1,2,1)),IF(AND($G290&gt;=AZ$5,$G290&lt;=AZ$6),IF($M290&gt;0,4,3),0)),IF(AND($D290&lt;=AZ$6,$E290&gt;=AZ$5),60,0)))</f>
        <v/>
      </c>
      <c r="BA290" s="80" t="str">
        <f>IF(OR($A290="",NOT(ISNUMBER($G290))),"",IF(AND($F290&lt;=BA$6,$G290&gt;=BA$5),IF(BA$5&gt;$N290,5,$K290)*10+IF(AND($F290&gt;=BA$5,$F290&lt;=BA$6),IF(AND($G290&gt;=BA$5,$G290&lt;=BA$6),5,IF($L290=1,2,1)),IF(AND($G290&gt;=BA$5,$G290&lt;=BA$6),IF($M290&gt;0,4,3),0)),IF(AND($D290&lt;=BA$6,$E290&gt;=BA$5),60,0)))</f>
        <v/>
      </c>
      <c r="BB290" s="80" t="str">
        <f>IF(OR($A290="",NOT(ISNUMBER($G290))),"",IF(AND($F290&lt;=BB$6,$G290&gt;=BB$5),IF(BB$5&gt;$N290,5,$K290)*10+IF(AND($F290&gt;=BB$5,$F290&lt;=BB$6),IF(AND($G290&gt;=BB$5,$G290&lt;=BB$6),5,IF($L290=1,2,1)),IF(AND($G290&gt;=BB$5,$G290&lt;=BB$6),IF($M290&gt;0,4,3),0)),IF(AND($D290&lt;=BB$6,$E290&gt;=BB$5),60,0)))</f>
        <v/>
      </c>
      <c r="BC290" s="80" t="str">
        <f>IF(OR($A290="",NOT(ISNUMBER($G290))),"",IF(AND($F290&lt;=BC$6,$G290&gt;=BC$5),IF(BC$5&gt;$N290,5,$K290)*10+IF(AND($F290&gt;=BC$5,$F290&lt;=BC$6),IF(AND($G290&gt;=BC$5,$G290&lt;=BC$6),5,IF($L290=1,2,1)),IF(AND($G290&gt;=BC$5,$G290&lt;=BC$6),IF($M290&gt;0,4,3),0)),IF(AND($D290&lt;=BC$6,$E290&gt;=BC$5),60,0)))</f>
        <v/>
      </c>
      <c r="BD290" s="80" t="str">
        <f>IF(OR($A290="",NOT(ISNUMBER($G290))),"",IF(AND($F290&lt;=BD$6,$G290&gt;=BD$5),IF(BD$5&gt;$N290,5,$K290)*10+IF(AND($F290&gt;=BD$5,$F290&lt;=BD$6),IF(AND($G290&gt;=BD$5,$G290&lt;=BD$6),5,IF($L290=1,2,1)),IF(AND($G290&gt;=BD$5,$G290&lt;=BD$6),IF($M290&gt;0,4,3),0)),IF(AND($D290&lt;=BD$6,$E290&gt;=BD$5),60,0)))</f>
        <v/>
      </c>
      <c r="BE290" s="80" t="str">
        <f>IF(OR($A290="",NOT(ISNUMBER($G290))),"",IF(AND($F290&lt;=BE$6,$G290&gt;=BE$5),IF(BE$5&gt;$N290,5,$K290)*10+IF(AND($F290&gt;=BE$5,$F290&lt;=BE$6),IF(AND($G290&gt;=BE$5,$G290&lt;=BE$6),5,IF($L290=1,2,1)),IF(AND($G290&gt;=BE$5,$G290&lt;=BE$6),IF($M290&gt;0,4,3),0)),IF(AND($D290&lt;=BE$6,$E290&gt;=BE$5),60,0)))</f>
        <v/>
      </c>
      <c r="BF290" s="80" t="str">
        <f>IF(OR($A290="",NOT(ISNUMBER($G290))),"",IF(AND($F290&lt;=BF$6,$G290&gt;=BF$5),IF(BF$5&gt;$N290,5,$K290)*10+IF(AND($F290&gt;=BF$5,$F290&lt;=BF$6),IF(AND($G290&gt;=BF$5,$G290&lt;=BF$6),5,IF($L290=1,2,1)),IF(AND($G290&gt;=BF$5,$G290&lt;=BF$6),IF($M290&gt;0,4,3),0)),IF(AND($D290&lt;=BF$6,$E290&gt;=BF$5),60,0)))</f>
        <v/>
      </c>
      <c r="BG290" s="80" t="str">
        <f>IF(OR($A290="",NOT(ISNUMBER($G290))),"",IF(AND($F290&lt;=BG$6,$G290&gt;=BG$5),IF(BG$5&gt;$N290,5,$K290)*10+IF(AND($F290&gt;=BG$5,$F290&lt;=BG$6),IF(AND($G290&gt;=BG$5,$G290&lt;=BG$6),5,IF($L290=1,2,1)),IF(AND($G290&gt;=BG$5,$G290&lt;=BG$6),IF($M290&gt;0,4,3),0)),IF(AND($D290&lt;=BG$6,$E290&gt;=BG$5),60,0)))</f>
        <v/>
      </c>
      <c r="BH290" s="80" t="str">
        <f>IF(OR($A290="",NOT(ISNUMBER($G290))),"",IF(AND($F290&lt;=BH$6,$G290&gt;=BH$5),IF(BH$5&gt;$N290,5,$K290)*10+IF(AND($F290&gt;=BH$5,$F290&lt;=BH$6),IF(AND($G290&gt;=BH$5,$G290&lt;=BH$6),5,IF($L290=1,2,1)),IF(AND($G290&gt;=BH$5,$G290&lt;=BH$6),IF($M290&gt;0,4,3),0)),IF(AND($D290&lt;=BH$6,$E290&gt;=BH$5),60,0)))</f>
        <v/>
      </c>
      <c r="BI290" s="80" t="str">
        <f>IF(OR($A290="",NOT(ISNUMBER($G290))),"",IF(AND($F290&lt;=BI$6,$G290&gt;=BI$5),IF(BI$5&gt;$N290,5,$K290)*10+IF(AND($F290&gt;=BI$5,$F290&lt;=BI$6),IF(AND($G290&gt;=BI$5,$G290&lt;=BI$6),5,IF($L290=1,2,1)),IF(AND($G290&gt;=BI$5,$G290&lt;=BI$6),IF($M290&gt;0,4,3),0)),IF(AND($D290&lt;=BI$6,$E290&gt;=BI$5),60,0)))</f>
        <v/>
      </c>
      <c r="BJ290" s="80" t="str">
        <f>IF(OR($A290="",NOT(ISNUMBER($G290))),"",IF(AND($F290&lt;=BJ$6,$G290&gt;=BJ$5),IF(BJ$5&gt;$N290,5,$K290)*10+IF(AND($F290&gt;=BJ$5,$F290&lt;=BJ$6),IF(AND($G290&gt;=BJ$5,$G290&lt;=BJ$6),5,IF($L290=1,2,1)),IF(AND($G290&gt;=BJ$5,$G290&lt;=BJ$6),IF($M290&gt;0,4,3),0)),IF(AND($D290&lt;=BJ$6,$E290&gt;=BJ$5),60,0)))</f>
        <v/>
      </c>
      <c r="BK290" s="80" t="str">
        <f>IF(OR($A290="",NOT(ISNUMBER($G290))),"",IF(AND($F290&lt;=BK$6,$G290&gt;=BK$5),IF(BK$5&gt;$N290,5,$K290)*10+IF(AND($F290&gt;=BK$5,$F290&lt;=BK$6),IF(AND($G290&gt;=BK$5,$G290&lt;=BK$6),5,IF($L290=1,2,1)),IF(AND($G290&gt;=BK$5,$G290&lt;=BK$6),IF($M290&gt;0,4,3),0)),IF(AND($D290&lt;=BK$6,$E290&gt;=BK$5),60,0)))</f>
        <v/>
      </c>
      <c r="BL290" s="80" t="str">
        <f>IF(OR($A290="",NOT(ISNUMBER($G290))),"",IF(AND($F290&lt;=BL$6,$G290&gt;=BL$5),IF(BL$5&gt;$N290,5,$K290)*10+IF(AND($F290&gt;=BL$5,$F290&lt;=BL$6),IF(AND($G290&gt;=BL$5,$G290&lt;=BL$6),5,IF($L290=1,2,1)),IF(AND($G290&gt;=BL$5,$G290&lt;=BL$6),IF($M290&gt;0,4,3),0)),IF(AND($D290&lt;=BL$6,$E290&gt;=BL$5),60,0)))</f>
        <v/>
      </c>
      <c r="BM290" s="80" t="str">
        <f>IF(OR($A290="",NOT(ISNUMBER($G290))),"",IF(AND($F290&lt;=BM$6,$G290&gt;=BM$5),IF(BM$5&gt;$N290,5,$K290)*10+IF(AND($F290&gt;=BM$5,$F290&lt;=BM$6),IF(AND($G290&gt;=BM$5,$G290&lt;=BM$6),5,IF($L290=1,2,1)),IF(AND($G290&gt;=BM$5,$G290&lt;=BM$6),IF($M290&gt;0,4,3),0)),IF(AND($D290&lt;=BM$6,$E290&gt;=BM$5),60,0)))</f>
        <v/>
      </c>
      <c r="BN290" s="80" t="str">
        <f>IF(OR($A290="",NOT(ISNUMBER($G290))),"",IF(AND($F290&lt;=BN$6,$G290&gt;=BN$5),IF(BN$5&gt;$N290,5,$K290)*10+IF(AND($F290&gt;=BN$5,$F290&lt;=BN$6),IF(AND($G290&gt;=BN$5,$G290&lt;=BN$6),5,IF($L290=1,2,1)),IF(AND($G290&gt;=BN$5,$G290&lt;=BN$6),IF($M290&gt;0,4,3),0)),IF(AND($D290&lt;=BN$6,$E290&gt;=BN$5),60,0)))</f>
        <v/>
      </c>
      <c r="BO290" s="80" t="str">
        <f>IF(OR($A290="",NOT(ISNUMBER($G290))),"",IF(AND($F290&lt;=BO$6,$G290&gt;=BO$5),IF(BO$5&gt;$N290,5,$K290)*10+IF(AND($F290&gt;=BO$5,$F290&lt;=BO$6),IF(AND($G290&gt;=BO$5,$G290&lt;=BO$6),5,IF($L290=1,2,1)),IF(AND($G290&gt;=BO$5,$G290&lt;=BO$6),IF($M290&gt;0,4,3),0)),IF(AND($D290&lt;=BO$6,$E290&gt;=BO$5),60,0)))</f>
        <v/>
      </c>
      <c r="BP290" s="80" t="str">
        <f>IF(OR($A290="",NOT(ISNUMBER($G290))),"",IF(AND($F290&lt;=BP$6,$G290&gt;=BP$5),IF(BP$5&gt;$N290,5,$K290)*10+IF(AND($F290&gt;=BP$5,$F290&lt;=BP$6),IF(AND($G290&gt;=BP$5,$G290&lt;=BP$6),5,IF($L290=1,2,1)),IF(AND($G290&gt;=BP$5,$G290&lt;=BP$6),IF($M290&gt;0,4,3),0)),IF(AND($D290&lt;=BP$6,$E290&gt;=BP$5),60,0)))</f>
        <v/>
      </c>
      <c r="BQ290" s="80" t="str">
        <f>IF(OR($A290="",NOT(ISNUMBER($G290))),"",IF(AND($F290&lt;=BQ$6,$G290&gt;=BQ$5),IF(BQ$5&gt;$N290,5,$K290)*10+IF(AND($F290&gt;=BQ$5,$F290&lt;=BQ$6),IF(AND($G290&gt;=BQ$5,$G290&lt;=BQ$6),5,IF($L290=1,2,1)),IF(AND($G290&gt;=BQ$5,$G290&lt;=BQ$6),IF($M290&gt;0,4,3),0)),IF(AND($D290&lt;=BQ$6,$E290&gt;=BQ$5),60,0)))</f>
        <v/>
      </c>
      <c r="BR290" s="80" t="str">
        <f>IF(OR($A290="",NOT(ISNUMBER($G290))),"",IF(AND($F290&lt;=BR$6,$G290&gt;=BR$5),IF(BR$5&gt;$N290,5,$K290)*10+IF(AND($F290&gt;=BR$5,$F290&lt;=BR$6),IF(AND($G290&gt;=BR$5,$G290&lt;=BR$6),5,IF($L290=1,2,1)),IF(AND($G290&gt;=BR$5,$G290&lt;=BR$6),IF($M290&gt;0,4,3),0)),IF(AND($D290&lt;=BR$6,$E290&gt;=BR$5),60,0)))</f>
        <v/>
      </c>
      <c r="BS290" s="80" t="str">
        <f>IF(OR($A290="",NOT(ISNUMBER($G290))),"",IF(AND($F290&lt;=BS$6,$G290&gt;=BS$5),IF(BS$5&gt;$N290,5,$K290)*10+IF(AND($F290&gt;=BS$5,$F290&lt;=BS$6),IF(AND($G290&gt;=BS$5,$G290&lt;=BS$6),5,IF($L290=1,2,1)),IF(AND($G290&gt;=BS$5,$G290&lt;=BS$6),IF($M290&gt;0,4,3),0)),IF(AND($D290&lt;=BS$6,$E290&gt;=BS$5),60,0)))</f>
        <v/>
      </c>
      <c r="BT290" s="80" t="str">
        <f>IF(OR($A290="",NOT(ISNUMBER($G290))),"",IF(AND($F290&lt;=BT$6,$G290&gt;=BT$5),IF(BT$5&gt;$N290,5,$K290)*10+IF(AND($F290&gt;=BT$5,$F290&lt;=BT$6),IF(AND($G290&gt;=BT$5,$G290&lt;=BT$6),5,IF($L290=1,2,1)),IF(AND($G290&gt;=BT$5,$G290&lt;=BT$6),IF($M290&gt;0,4,3),0)),IF(AND($D290&lt;=BT$6,$E290&gt;=BT$5),60,0)))</f>
        <v/>
      </c>
      <c r="BU290" s="80" t="str">
        <f>IF(OR($A290="",NOT(ISNUMBER($G290))),"",IF(AND($F290&lt;=BU$6,$G290&gt;=BU$5),IF(BU$5&gt;$N290,5,$K290)*10+IF(AND($F290&gt;=BU$5,$F290&lt;=BU$6),IF(AND($G290&gt;=BU$5,$G290&lt;=BU$6),5,IF($L290=1,2,1)),IF(AND($G290&gt;=BU$5,$G290&lt;=BU$6),IF($M290&gt;0,4,3),0)),IF(AND($D290&lt;=BU$6,$E290&gt;=BU$5),60,0)))</f>
        <v/>
      </c>
      <c r="BV290" s="80" t="str">
        <f>IF(OR($A290="",NOT(ISNUMBER($G290))),"",IF(AND($F290&lt;=BV$6,$G290&gt;=BV$5),IF(BV$5&gt;$N290,5,$K290)*10+IF(AND($F290&gt;=BV$5,$F290&lt;=BV$6),IF(AND($G290&gt;=BV$5,$G290&lt;=BV$6),5,IF($L290=1,2,1)),IF(AND($G290&gt;=BV$5,$G290&lt;=BV$6),IF($M290&gt;0,4,3),0)),IF(AND($D290&lt;=BV$6,$E290&gt;=BV$5),60,0)))</f>
        <v/>
      </c>
      <c r="BW290" s="80" t="str">
        <f>IF(OR($A290="",NOT(ISNUMBER($G290))),"",IF(AND($F290&lt;=BW$6,$G290&gt;=BW$5),IF(BW$5&gt;$N290,5,$K290)*10+IF(AND($F290&gt;=BW$5,$F290&lt;=BW$6),IF(AND($G290&gt;=BW$5,$G290&lt;=BW$6),5,IF($L290=1,2,1)),IF(AND($G290&gt;=BW$5,$G290&lt;=BW$6),IF($M290&gt;0,4,3),0)),IF(AND($D290&lt;=BW$6,$E290&gt;=BW$5),60,0)))</f>
        <v/>
      </c>
      <c r="BX290" s="80" t="str">
        <f>IF(OR($A290="",NOT(ISNUMBER($G290))),"",IF(AND($F290&lt;=BX$6,$G290&gt;=BX$5),IF(BX$5&gt;$N290,5,$K290)*10+IF(AND($F290&gt;=BX$5,$F290&lt;=BX$6),IF(AND($G290&gt;=BX$5,$G290&lt;=BX$6),5,IF($L290=1,2,1)),IF(AND($G290&gt;=BX$5,$G290&lt;=BX$6),IF($M290&gt;0,4,3),0)),IF(AND($D290&lt;=BX$6,$E290&gt;=BX$5),60,0)))</f>
        <v/>
      </c>
      <c r="BY290" s="80" t="str">
        <f>IF(OR($A290="",NOT(ISNUMBER($G290))),"",IF(AND($F290&lt;=BY$6,$G290&gt;=BY$5),IF(BY$5&gt;$N290,5,$K290)*10+IF(AND($F290&gt;=BY$5,$F290&lt;=BY$6),IF(AND($G290&gt;=BY$5,$G290&lt;=BY$6),5,IF($L290=1,2,1)),IF(AND($G290&gt;=BY$5,$G290&lt;=BY$6),IF($M290&gt;0,4,3),0)),IF(AND($D290&lt;=BY$6,$E290&gt;=BY$5),60,0)))</f>
        <v/>
      </c>
      <c r="BZ290" s="80" t="str">
        <f>IF(OR($A290="",NOT(ISNUMBER($G290))),"",IF(AND($F290&lt;=BZ$6,$G290&gt;=BZ$5),IF(BZ$5&gt;$N290,5,$K290)*10+IF(AND($F290&gt;=BZ$5,$F290&lt;=BZ$6),IF(AND($G290&gt;=BZ$5,$G290&lt;=BZ$6),5,IF($L290=1,2,1)),IF(AND($G290&gt;=BZ$5,$G290&lt;=BZ$6),IF($M290&gt;0,4,3),0)),IF(AND($D290&lt;=BZ$6,$E290&gt;=BZ$5),60,0)))</f>
        <v/>
      </c>
      <c r="CA290" s="80" t="str">
        <f>IF(OR($A290="",NOT(ISNUMBER($G290))),"",IF(AND($F290&lt;=CA$6,$G290&gt;=CA$5),IF(CA$5&gt;$N290,5,$K290)*10+IF(AND($F290&gt;=CA$5,$F290&lt;=CA$6),IF(AND($G290&gt;=CA$5,$G290&lt;=CA$6),5,IF($L290=1,2,1)),IF(AND($G290&gt;=CA$5,$G290&lt;=CA$6),IF($M290&gt;0,4,3),0)),IF(AND($D290&lt;=CA$6,$E290&gt;=CA$5),60,0)))</f>
        <v/>
      </c>
      <c r="CB290" s="80" t="str">
        <f>IF(OR($A290="",NOT(ISNUMBER($G290))),"",IF(AND($F290&lt;=CB$6,$G290&gt;=CB$5),IF(CB$5&gt;$N290,5,$K290)*10+IF(AND($F290&gt;=CB$5,$F290&lt;=CB$6),IF(AND($G290&gt;=CB$5,$G290&lt;=CB$6),5,IF($L290=1,2,1)),IF(AND($G290&gt;=CB$5,$G290&lt;=CB$6),IF($M290&gt;0,4,3),0)),IF(AND($D290&lt;=CB$6,$E290&gt;=CB$5),60,0)))</f>
        <v/>
      </c>
      <c r="CC290" s="80" t="str">
        <f>IF(OR($A290="",NOT(ISNUMBER($G290))),"",IF(AND($F290&lt;=CC$6,$G290&gt;=CC$5),IF(CC$5&gt;$N290,5,$K290)*10+IF(AND($F290&gt;=CC$5,$F290&lt;=CC$6),IF(AND($G290&gt;=CC$5,$G290&lt;=CC$6),5,IF($L290=1,2,1)),IF(AND($G290&gt;=CC$5,$G290&lt;=CC$6),IF($M290&gt;0,4,3),0)),IF(AND($D290&lt;=CC$6,$E290&gt;=CC$5),60,0)))</f>
        <v/>
      </c>
      <c r="CD290" s="80" t="str">
        <f>IF(OR($A290="",NOT(ISNUMBER($G290))),"",IF(AND($F290&lt;=CD$6,$G290&gt;=CD$5),IF(CD$5&gt;$N290,5,$K290)*10+IF(AND($F290&gt;=CD$5,$F290&lt;=CD$6),IF(AND($G290&gt;=CD$5,$G290&lt;=CD$6),5,IF($L290=1,2,1)),IF(AND($G290&gt;=CD$5,$G290&lt;=CD$6),IF($M290&gt;0,4,3),0)),IF(AND($D290&lt;=CD$6,$E290&gt;=CD$5),60,0)))</f>
        <v/>
      </c>
      <c r="CE290" s="80" t="str">
        <f>IF(OR($A290="",NOT(ISNUMBER($G290))),"",IF(AND($F290&lt;=CE$6,$G290&gt;=CE$5),IF(CE$5&gt;$N290,5,$K290)*10+IF(AND($F290&gt;=CE$5,$F290&lt;=CE$6),IF(AND($G290&gt;=CE$5,$G290&lt;=CE$6),5,IF($L290=1,2,1)),IF(AND($G290&gt;=CE$5,$G290&lt;=CE$6),IF($M290&gt;0,4,3),0)),IF(AND($D290&lt;=CE$6,$E290&gt;=CE$5),60,0)))</f>
        <v/>
      </c>
      <c r="CF290" s="80" t="str">
        <f>IF(OR($A290="",NOT(ISNUMBER($G290))),"",IF(AND($F290&lt;=CF$6,$G290&gt;=CF$5),IF(CF$5&gt;$N290,5,$K290)*10+IF(AND($F290&gt;=CF$5,$F290&lt;=CF$6),IF(AND($G290&gt;=CF$5,$G290&lt;=CF$6),5,IF($L290=1,2,1)),IF(AND($G290&gt;=CF$5,$G290&lt;=CF$6),IF($M290&gt;0,4,3),0)),IF(AND($D290&lt;=CF$6,$E290&gt;=CF$5),60,0)))</f>
        <v/>
      </c>
      <c r="CG290" s="80" t="str">
        <f>IF(OR($A290="",NOT(ISNUMBER($G290))),"",IF(AND($F290&lt;=CG$6,$G290&gt;=CG$5),IF(CG$5&gt;$N290,5,$K290)*10+IF(AND($F290&gt;=CG$5,$F290&lt;=CG$6),IF(AND($G290&gt;=CG$5,$G290&lt;=CG$6),5,IF($L290=1,2,1)),IF(AND($G290&gt;=CG$5,$G290&lt;=CG$6),IF($M290&gt;0,4,3),0)),IF(AND($D290&lt;=CG$6,$E290&gt;=CG$5),60,0)))</f>
        <v/>
      </c>
      <c r="CH290" s="80" t="str">
        <f>IF(OR($A290="",NOT(ISNUMBER($G290))),"",IF(AND($F290&lt;=CH$6,$G290&gt;=CH$5),IF(CH$5&gt;$N290,5,$K290)*10+IF(AND($F290&gt;=CH$5,$F290&lt;=CH$6),IF(AND($G290&gt;=CH$5,$G290&lt;=CH$6),5,IF($L290=1,2,1)),IF(AND($G290&gt;=CH$5,$G290&lt;=CH$6),IF($M290&gt;0,4,3),0)),IF(AND($D290&lt;=CH$6,$E290&gt;=CH$5),60,0)))</f>
        <v/>
      </c>
      <c r="CI290" s="80" t="str">
        <f>IF(OR($A290="",NOT(ISNUMBER($G290))),"",IF(AND($F290&lt;=CI$6,$G290&gt;=CI$5),IF(CI$5&gt;$N290,5,$K290)*10+IF(AND($F290&gt;=CI$5,$F290&lt;=CI$6),IF(AND($G290&gt;=CI$5,$G290&lt;=CI$6),5,IF($L290=1,2,1)),IF(AND($G290&gt;=CI$5,$G290&lt;=CI$6),IF($M290&gt;0,4,3),0)),IF(AND($D290&lt;=CI$6,$E290&gt;=CI$5),60,0)))</f>
        <v/>
      </c>
      <c r="CJ290" s="80" t="str">
        <f>IF(OR($A290="",NOT(ISNUMBER($G290))),"",IF(AND($F290&lt;=CJ$6,$G290&gt;=CJ$5),IF(CJ$5&gt;$N290,5,$K290)*10+IF(AND($F290&gt;=CJ$5,$F290&lt;=CJ$6),IF(AND($G290&gt;=CJ$5,$G290&lt;=CJ$6),5,IF($L290=1,2,1)),IF(AND($G290&gt;=CJ$5,$G290&lt;=CJ$6),IF($M290&gt;0,4,3),0)),IF(AND($D290&lt;=CJ$6,$E290&gt;=CJ$5),60,0)))</f>
        <v/>
      </c>
      <c r="CK290" s="80" t="str">
        <f>IF(OR($A290="",NOT(ISNUMBER($G290))),"",IF(AND($F290&lt;=CK$6,$G290&gt;=CK$5),IF(CK$5&gt;$N290,5,$K290)*10+IF(AND($F290&gt;=CK$5,$F290&lt;=CK$6),IF(AND($G290&gt;=CK$5,$G290&lt;=CK$6),5,IF($L290=1,2,1)),IF(AND($G290&gt;=CK$5,$G290&lt;=CK$6),IF($M290&gt;0,4,3),0)),IF(AND($D290&lt;=CK$6,$E290&gt;=CK$5),60,0)))</f>
        <v/>
      </c>
      <c r="CL290" s="80" t="str">
        <f>IF(OR($A290="",NOT(ISNUMBER($G290))),"",IF(AND($F290&lt;=CL$6,$G290&gt;=CL$5),IF(CL$5&gt;$N290,5,$K290)*10+IF(AND($F290&gt;=CL$5,$F290&lt;=CL$6),IF(AND($G290&gt;=CL$5,$G290&lt;=CL$6),5,IF($L290=1,2,1)),IF(AND($G290&gt;=CL$5,$G290&lt;=CL$6),IF($M290&gt;0,4,3),0)),IF(AND($D290&lt;=CL$6,$E290&gt;=CL$5),60,0)))</f>
        <v/>
      </c>
      <c r="CM290" s="80" t="str">
        <f>IF(OR($A290="",NOT(ISNUMBER($G290))),"",IF(AND($F290&lt;=CM$6,$G290&gt;=CM$5),IF(CM$5&gt;$N290,5,$K290)*10+IF(AND($F290&gt;=CM$5,$F290&lt;=CM$6),IF(AND($G290&gt;=CM$5,$G290&lt;=CM$6),5,IF($L290=1,2,1)),IF(AND($G290&gt;=CM$5,$G290&lt;=CM$6),IF($M290&gt;0,4,3),0)),IF(AND($D290&lt;=CM$6,$E290&gt;=CM$5),60,0)))</f>
        <v/>
      </c>
      <c r="CN290" s="80" t="str">
        <f>IF(OR($A290="",NOT(ISNUMBER($G290))),"",IF(AND($F290&lt;=CN$6,$G290&gt;=CN$5),IF(CN$5&gt;$N290,5,$K290)*10+IF(AND($F290&gt;=CN$5,$F290&lt;=CN$6),IF(AND($G290&gt;=CN$5,$G290&lt;=CN$6),5,IF($L290=1,2,1)),IF(AND($G290&gt;=CN$5,$G290&lt;=CN$6),IF($M290&gt;0,4,3),0)),IF(AND($D290&lt;=CN$6,$E290&gt;=CN$5),60,0)))</f>
        <v/>
      </c>
      <c r="CO290" s="80" t="str">
        <f>IF(OR($A290="",NOT(ISNUMBER($G290))),"",IF(AND($F290&lt;=CO$6,$G290&gt;=CO$5),IF(CO$5&gt;$N290,5,$K290)*10+IF(AND($F290&gt;=CO$5,$F290&lt;=CO$6),IF(AND($G290&gt;=CO$5,$G290&lt;=CO$6),5,IF($L290=1,2,1)),IF(AND($G290&gt;=CO$5,$G290&lt;=CO$6),IF($M290&gt;0,4,3),0)),IF(AND($D290&lt;=CO$6,$E290&gt;=CO$5),60,0)))</f>
        <v/>
      </c>
      <c r="CP290" s="80" t="str">
        <f>IF(OR($A290="",NOT(ISNUMBER($G290))),"",IF(AND($F290&lt;=CP$6,$G290&gt;=CP$5),IF(CP$5&gt;$N290,5,$K290)*10+IF(AND($F290&gt;=CP$5,$F290&lt;=CP$6),IF(AND($G290&gt;=CP$5,$G290&lt;=CP$6),5,IF($L290=1,2,1)),IF(AND($G290&gt;=CP$5,$G290&lt;=CP$6),IF($M290&gt;0,4,3),0)),IF(AND($D290&lt;=CP$6,$E290&gt;=CP$5),60,0)))</f>
        <v/>
      </c>
      <c r="CQ290" s="80" t="str">
        <f>IF(OR($A290="",NOT(ISNUMBER($G290))),"",IF(AND($F290&lt;=CQ$6,$G290&gt;=CQ$5),IF(CQ$5&gt;$N290,5,$K290)*10+IF(AND($F290&gt;=CQ$5,$F290&lt;=CQ$6),IF(AND($G290&gt;=CQ$5,$G290&lt;=CQ$6),5,IF($L290=1,2,1)),IF(AND($G290&gt;=CQ$5,$G290&lt;=CQ$6),IF($M290&gt;0,4,3),0)),IF(AND($D290&lt;=CQ$6,$E290&gt;=CQ$5),60,0)))</f>
        <v/>
      </c>
      <c r="CR290" s="80" t="str">
        <f>IF(OR($A290="",NOT(ISNUMBER($G290))),"",IF(AND($F290&lt;=CR$6,$G290&gt;=CR$5),IF(CR$5&gt;$N290,5,$K290)*10+IF(AND($F290&gt;=CR$5,$F290&lt;=CR$6),IF(AND($G290&gt;=CR$5,$G290&lt;=CR$6),5,IF($L290=1,2,1)),IF(AND($G290&gt;=CR$5,$G290&lt;=CR$6),IF($M290&gt;0,4,3),0)),IF(AND($D290&lt;=CR$6,$E290&gt;=CR$5),60,0)))</f>
        <v/>
      </c>
      <c r="CS290" s="80" t="str">
        <f>IF(OR($A290="",NOT(ISNUMBER($G290))),"",IF(AND($F290&lt;=CS$6,$G290&gt;=CS$5),IF(CS$5&gt;$N290,5,$K290)*10+IF(AND($F290&gt;=CS$5,$F290&lt;=CS$6),IF(AND($G290&gt;=CS$5,$G290&lt;=CS$6),5,IF($L290=1,2,1)),IF(AND($G290&gt;=CS$5,$G290&lt;=CS$6),IF($M290&gt;0,4,3),0)),IF(AND($D290&lt;=CS$6,$E290&gt;=CS$5),60,0)))</f>
        <v/>
      </c>
      <c r="CT290" s="80" t="str">
        <f>IF(OR($A290="",NOT(ISNUMBER($G290))),"",IF(AND($F290&lt;=CT$6,$G290&gt;=CT$5),IF(CT$5&gt;$N290,5,$K290)*10+IF(AND($F290&gt;=CT$5,$F290&lt;=CT$6),IF(AND($G290&gt;=CT$5,$G290&lt;=CT$6),5,IF($L290=1,2,1)),IF(AND($G290&gt;=CT$5,$G290&lt;=CT$6),IF($M290&gt;0,4,3),0)),IF(AND($D290&lt;=CT$6,$E290&gt;=CT$5),60,0)))</f>
        <v/>
      </c>
      <c r="CU290" s="80" t="str">
        <f>IF(OR($A290="",NOT(ISNUMBER($G290))),"",IF(AND($F290&lt;=CU$6,$G290&gt;=CU$5),IF(CU$5&gt;$N290,5,$K290)*10+IF(AND($F290&gt;=CU$5,$F290&lt;=CU$6),IF(AND($G290&gt;=CU$5,$G290&lt;=CU$6),5,IF($L290=1,2,1)),IF(AND($G290&gt;=CU$5,$G290&lt;=CU$6),IF($M290&gt;0,4,3),0)),IF(AND($D290&lt;=CU$6,$E290&gt;=CU$5),60,0)))</f>
        <v/>
      </c>
      <c r="CV290" s="80" t="str">
        <f>IF(OR($A290="",NOT(ISNUMBER($G290))),"",IF(AND($F290&lt;=CV$6,$G290&gt;=CV$5),IF(CV$5&gt;$N290,5,$K290)*10+IF(AND($F290&gt;=CV$5,$F290&lt;=CV$6),IF(AND($G290&gt;=CV$5,$G290&lt;=CV$6),5,IF($L290=1,2,1)),IF(AND($G290&gt;=CV$5,$G290&lt;=CV$6),IF($M290&gt;0,4,3),0)),IF(AND($D290&lt;=CV$6,$E290&gt;=CV$5),60,0)))</f>
        <v/>
      </c>
      <c r="CW290" s="80" t="str">
        <f>IF(OR($A290="",NOT(ISNUMBER($G290))),"",IF(AND($F290&lt;=CW$6,$G290&gt;=CW$5),IF(CW$5&gt;$N290,5,$K290)*10+IF(AND($F290&gt;=CW$5,$F290&lt;=CW$6),IF(AND($G290&gt;=CW$5,$G290&lt;=CW$6),5,IF($L290=1,2,1)),IF(AND($G290&gt;=CW$5,$G290&lt;=CW$6),IF($M290&gt;0,4,3),0)),IF(AND($D290&lt;=CW$6,$E290&gt;=CW$5),60,0)))</f>
        <v/>
      </c>
      <c r="CX290" s="80" t="str">
        <f>IF(OR($A290="",NOT(ISNUMBER($G290))),"",IF(AND($F290&lt;=CX$6,$G290&gt;=CX$5),IF(CX$5&gt;$N290,5,$K290)*10+IF(AND($F290&gt;=CX$5,$F290&lt;=CX$6),IF(AND($G290&gt;=CX$5,$G290&lt;=CX$6),5,IF($L290=1,2,1)),IF(AND($G290&gt;=CX$5,$G290&lt;=CX$6),IF($M290&gt;0,4,3),0)),IF(AND($D290&lt;=CX$6,$E290&gt;=CX$5),60,0)))</f>
        <v/>
      </c>
      <c r="CY290" s="80" t="str">
        <f>IF(OR($A290="",NOT(ISNUMBER($G290))),"",IF(AND($F290&lt;=CY$6,$G290&gt;=CY$5),IF(CY$5&gt;$N290,5,$K290)*10+IF(AND($F290&gt;=CY$5,$F290&lt;=CY$6),IF(AND($G290&gt;=CY$5,$G290&lt;=CY$6),5,IF($L290=1,2,1)),IF(AND($G290&gt;=CY$5,$G290&lt;=CY$6),IF($M290&gt;0,4,3),0)),IF(AND($D290&lt;=CY$6,$E290&gt;=CY$5),60,0)))</f>
        <v/>
      </c>
      <c r="CZ290" s="80" t="str">
        <f>IF(OR($A290="",NOT(ISNUMBER($G290))),"",IF(AND($F290&lt;=CZ$6,$G290&gt;=CZ$5),IF(CZ$5&gt;$N290,5,$K290)*10+IF(AND($F290&gt;=CZ$5,$F290&lt;=CZ$6),IF(AND($G290&gt;=CZ$5,$G290&lt;=CZ$6),5,IF($L290=1,2,1)),IF(AND($G290&gt;=CZ$5,$G290&lt;=CZ$6),IF($M290&gt;0,4,3),0)),IF(AND($D290&lt;=CZ$6,$E290&gt;=CZ$5),60,0)))</f>
        <v/>
      </c>
      <c r="DA290" s="80" t="str">
        <f>IF(OR($A290="",NOT(ISNUMBER($G290))),"",IF(AND($F290&lt;=DA$6,$G290&gt;=DA$5),IF(DA$5&gt;$N290,5,$K290)*10+IF(AND($F290&gt;=DA$5,$F290&lt;=DA$6),IF(AND($G290&gt;=DA$5,$G290&lt;=DA$6),5,IF($L290=1,2,1)),IF(AND($G290&gt;=DA$5,$G290&lt;=DA$6),IF($M290&gt;0,4,3),0)),IF(AND($D290&lt;=DA$6,$E290&gt;=DA$5),60,0)))</f>
        <v/>
      </c>
      <c r="DB290" s="80" t="str">
        <f>IF(OR($A290="",NOT(ISNUMBER($G290))),"",IF(AND($F290&lt;=DB$6,$G290&gt;=DB$5),IF(DB$5&gt;$N290,5,$K290)*10+IF(AND($F290&gt;=DB$5,$F290&lt;=DB$6),IF(AND($G290&gt;=DB$5,$G290&lt;=DB$6),5,IF($L290=1,2,1)),IF(AND($G290&gt;=DB$5,$G290&lt;=DB$6),IF($M290&gt;0,4,3),0)),IF(AND($D290&lt;=DB$6,$E290&gt;=DB$5),60,0)))</f>
        <v/>
      </c>
      <c r="DC290" s="80" t="str">
        <f>IF(OR($A290="",NOT(ISNUMBER($G290))),"",IF(AND($F290&lt;=DC$6,$G290&gt;=DC$5),IF(DC$5&gt;$N290,5,$K290)*10+IF(AND($F290&gt;=DC$5,$F290&lt;=DC$6),IF(AND($G290&gt;=DC$5,$G290&lt;=DC$6),5,IF($L290=1,2,1)),IF(AND($G290&gt;=DC$5,$G290&lt;=DC$6),IF($M290&gt;0,4,3),0)),IF(AND($D290&lt;=DC$6,$E290&gt;=DC$5),60,0)))</f>
        <v/>
      </c>
      <c r="DD290" s="80" t="str">
        <f>IF(OR($A290="",NOT(ISNUMBER($G290))),"",IF(AND($F290&lt;=DD$6,$G290&gt;=DD$5),IF(DD$5&gt;$N290,5,$K290)*10+IF(AND($F290&gt;=DD$5,$F290&lt;=DD$6),IF(AND($G290&gt;=DD$5,$G290&lt;=DD$6),5,IF($L290=1,2,1)),IF(AND($G290&gt;=DD$5,$G290&lt;=DD$6),IF($M290&gt;0,4,3),0)),IF(AND($D290&lt;=DD$6,$E290&gt;=DD$5),60,0)))</f>
        <v/>
      </c>
      <c r="DE290" s="80" t="str">
        <f>IF(OR($A290="",NOT(ISNUMBER($G290))),"",IF(AND($F290&lt;=DE$6,$G290&gt;=DE$5),IF(DE$5&gt;$N290,5,$K290)*10+IF(AND($F290&gt;=DE$5,$F290&lt;=DE$6),IF(AND($G290&gt;=DE$5,$G290&lt;=DE$6),5,IF($L290=1,2,1)),IF(AND($G290&gt;=DE$5,$G290&lt;=DE$6),IF($M290&gt;0,4,3),0)),IF(AND($D290&lt;=DE$6,$E290&gt;=DE$5),60,0)))</f>
        <v/>
      </c>
      <c r="DF290" s="80" t="str">
        <f>IF(OR($A290="",NOT(ISNUMBER($G290))),"",IF(AND($F290&lt;=DF$6,$G290&gt;=DF$5),IF(DF$5&gt;$N290,5,$K290)*10+IF(AND($F290&gt;=DF$5,$F290&lt;=DF$6),IF(AND($G290&gt;=DF$5,$G290&lt;=DF$6),5,IF($L290=1,2,1)),IF(AND($G290&gt;=DF$5,$G290&lt;=DF$6),IF($M290&gt;0,4,3),0)),IF(AND($D290&lt;=DF$6,$E290&gt;=DF$5),60,0)))</f>
        <v/>
      </c>
      <c r="DG290" s="80" t="str">
        <f>IF(OR($A290="",NOT(ISNUMBER($G290))),"",IF(AND($F290&lt;=DG$6,$G290&gt;=DG$5),IF(DG$5&gt;$N290,5,$K290)*10+IF(AND($F290&gt;=DG$5,$F290&lt;=DG$6),IF(AND($G290&gt;=DG$5,$G290&lt;=DG$6),5,IF($L290=1,2,1)),IF(AND($G290&gt;=DG$5,$G290&lt;=DG$6),IF($M290&gt;0,4,3),0)),IF(AND($D290&lt;=DG$6,$E290&gt;=DG$5),60,0)))</f>
        <v/>
      </c>
      <c r="DH290" s="80" t="str">
        <f>IF(OR($A290="",NOT(ISNUMBER($G290))),"",IF(AND($F290&lt;=DH$6,$G290&gt;=DH$5),IF(DH$5&gt;$N290,5,$K290)*10+IF(AND($F290&gt;=DH$5,$F290&lt;=DH$6),IF(AND($G290&gt;=DH$5,$G290&lt;=DH$6),5,IF($L290=1,2,1)),IF(AND($G290&gt;=DH$5,$G290&lt;=DH$6),IF($M290&gt;0,4,3),0)),IF(AND($D290&lt;=DH$6,$E290&gt;=DH$5),60,0)))</f>
        <v/>
      </c>
      <c r="DI290" s="80" t="str">
        <f>IF(OR($A290="",NOT(ISNUMBER($G290))),"",IF(AND($F290&lt;=DI$6,$G290&gt;=DI$5),IF(DI$5&gt;$N290,5,$K290)*10+IF(AND($F290&gt;=DI$5,$F290&lt;=DI$6),IF(AND($G290&gt;=DI$5,$G290&lt;=DI$6),5,IF($L290=1,2,1)),IF(AND($G290&gt;=DI$5,$G290&lt;=DI$6),IF($M290&gt;0,4,3),0)),IF(AND($D290&lt;=DI$6,$E290&gt;=DI$5),60,0)))</f>
        <v/>
      </c>
      <c r="DJ290" s="80" t="str">
        <f>IF(OR($A290="",NOT(ISNUMBER($G290))),"",IF(AND($F290&lt;=DJ$6,$G290&gt;=DJ$5),IF(DJ$5&gt;$N290,5,$K290)*10+IF(AND($F290&gt;=DJ$5,$F290&lt;=DJ$6),IF(AND($G290&gt;=DJ$5,$G290&lt;=DJ$6),5,IF($L290=1,2,1)),IF(AND($G290&gt;=DJ$5,$G290&lt;=DJ$6),IF($M290&gt;0,4,3),0)),IF(AND($D290&lt;=DJ$6,$E290&gt;=DJ$5),60,0)))</f>
        <v/>
      </c>
      <c r="DK290" s="80" t="str">
        <f>IF(OR($A290="",NOT(ISNUMBER($G290))),"",IF(AND($F290&lt;=DK$6,$G290&gt;=DK$5),IF(DK$5&gt;$N290,5,$K290)*10+IF(AND($F290&gt;=DK$5,$F290&lt;=DK$6),IF(AND($G290&gt;=DK$5,$G290&lt;=DK$6),5,IF($L290=1,2,1)),IF(AND($G290&gt;=DK$5,$G290&lt;=DK$6),IF($M290&gt;0,4,3),0)),IF(AND($D290&lt;=DK$6,$E290&gt;=DK$5),60,0)))</f>
        <v/>
      </c>
      <c r="DL290" s="80" t="str">
        <f>IF(OR($A290="",NOT(ISNUMBER($G290))),"",IF(AND($F290&lt;=DL$6,$G290&gt;=DL$5),IF(DL$5&gt;$N290,5,$K290)*10+IF(AND($F290&gt;=DL$5,$F290&lt;=DL$6),IF(AND($G290&gt;=DL$5,$G290&lt;=DL$6),5,IF($L290=1,2,1)),IF(AND($G290&gt;=DL$5,$G290&lt;=DL$6),IF($M290&gt;0,4,3),0)),IF(AND($D290&lt;=DL$6,$E290&gt;=DL$5),60,0)))</f>
        <v/>
      </c>
      <c r="DM290" s="80" t="str">
        <f>IF(OR($A290="",NOT(ISNUMBER($G290))),"",IF(AND($F290&lt;=DM$6,$G290&gt;=DM$5),IF(DM$5&gt;$N290,5,$K290)*10+IF(AND($F290&gt;=DM$5,$F290&lt;=DM$6),IF(AND($G290&gt;=DM$5,$G290&lt;=DM$6),5,IF($L290=1,2,1)),IF(AND($G290&gt;=DM$5,$G290&lt;=DM$6),IF($M290&gt;0,4,3),0)),IF(AND($D290&lt;=DM$6,$E290&gt;=DM$5),60,0)))</f>
        <v/>
      </c>
      <c r="DN290" s="80" t="str">
        <f>IF(OR($A290="",NOT(ISNUMBER($G290))),"",IF(AND($F290&lt;=DN$6,$G290&gt;=DN$5),IF(DN$5&gt;$N290,5,$K290)*10+IF(AND($F290&gt;=DN$5,$F290&lt;=DN$6),IF(AND($G290&gt;=DN$5,$G290&lt;=DN$6),5,IF($L290=1,2,1)),IF(AND($G290&gt;=DN$5,$G290&lt;=DN$6),IF($M290&gt;0,4,3),0)),IF(AND($D290&lt;=DN$6,$E290&gt;=DN$5),60,0)))</f>
        <v/>
      </c>
      <c r="DO290" s="80" t="str">
        <f>IF(OR($A290="",NOT(ISNUMBER($G290))),"",IF(AND($F290&lt;=DO$6,$G290&gt;=DO$5),IF(DO$5&gt;$N290,5,$K290)*10+IF(AND($F290&gt;=DO$5,$F290&lt;=DO$6),IF(AND($G290&gt;=DO$5,$G290&lt;=DO$6),5,IF($L290=1,2,1)),IF(AND($G290&gt;=DO$5,$G290&lt;=DO$6),IF($M290&gt;0,4,3),0)),IF(AND($D290&lt;=DO$6,$E290&gt;=DO$5),60,0)))</f>
        <v/>
      </c>
      <c r="DP290" s="80" t="str">
        <f>IF(OR($A290="",NOT(ISNUMBER($G290))),"",IF(AND($F290&lt;=DP$6,$G290&gt;=DP$5),IF(DP$5&gt;$N290,5,$K290)*10+IF(AND($F290&gt;=DP$5,$F290&lt;=DP$6),IF(AND($G290&gt;=DP$5,$G290&lt;=DP$6),5,IF($L290=1,2,1)),IF(AND($G290&gt;=DP$5,$G290&lt;=DP$6),IF($M290&gt;0,4,3),0)),IF(AND($D290&lt;=DP$6,$E290&gt;=DP$5),60,0)))</f>
        <v/>
      </c>
      <c r="DQ290" s="80" t="str">
        <f>IF(OR($A290="",NOT(ISNUMBER($G290))),"",IF(AND($F290&lt;=DQ$6,$G290&gt;=DQ$5),IF(DQ$5&gt;$N290,5,$K290)*10+IF(AND($F290&gt;=DQ$5,$F290&lt;=DQ$6),IF(AND($G290&gt;=DQ$5,$G290&lt;=DQ$6),5,IF($L290=1,2,1)),IF(AND($G290&gt;=DQ$5,$G290&lt;=DQ$6),IF($M290&gt;0,4,3),0)),IF(AND($D290&lt;=DQ$6,$E290&gt;=DQ$5),60,0)))</f>
        <v/>
      </c>
      <c r="DR290" s="80" t="str">
        <f>IF(OR($A290="",NOT(ISNUMBER($G290))),"",IF(AND($F290&lt;=DR$6,$G290&gt;=DR$5),IF(DR$5&gt;$N290,5,$K290)*10+IF(AND($F290&gt;=DR$5,$F290&lt;=DR$6),IF(AND($G290&gt;=DR$5,$G290&lt;=DR$6),5,IF($L290=1,2,1)),IF(AND($G290&gt;=DR$5,$G290&lt;=DR$6),IF($M290&gt;0,4,3),0)),IF(AND($D290&lt;=DR$6,$E290&gt;=DR$5),60,0)))</f>
        <v/>
      </c>
      <c r="DS290" s="80" t="str">
        <f>IF(OR($A290="",NOT(ISNUMBER($G290))),"",IF(AND($F290&lt;=DS$6,$G290&gt;=DS$5),IF(DS$5&gt;$N290,5,$K290)*10+IF(AND($F290&gt;=DS$5,$F290&lt;=DS$6),IF(AND($G290&gt;=DS$5,$G290&lt;=DS$6),5,IF($L290=1,2,1)),IF(AND($G290&gt;=DS$5,$G290&lt;=DS$6),IF($M290&gt;0,4,3),0)),IF(AND($D290&lt;=DS$6,$E290&gt;=DS$5),60,0)))</f>
        <v/>
      </c>
      <c r="DT290" s="80" t="str">
        <f>IF(OR($A290="",NOT(ISNUMBER($G290))),"",IF(AND($F290&lt;=DT$6,$G290&gt;=DT$5),IF(DT$5&gt;$N290,5,$K290)*10+IF(AND($F290&gt;=DT$5,$F290&lt;=DT$6),IF(AND($G290&gt;=DT$5,$G290&lt;=DT$6),5,IF($L290=1,2,1)),IF(AND($G290&gt;=DT$5,$G290&lt;=DT$6),IF($M290&gt;0,4,3),0)),IF(AND($D290&lt;=DT$6,$E290&gt;=DT$5),60,0)))</f>
        <v/>
      </c>
      <c r="DU290" s="80" t="str">
        <f>IF(OR($A290="",NOT(ISNUMBER($G290))),"",IF(AND($F290&lt;=DU$6,$G290&gt;=DU$5),IF(DU$5&gt;$N290,5,$K290)*10+IF(AND($F290&gt;=DU$5,$F290&lt;=DU$6),IF(AND($G290&gt;=DU$5,$G290&lt;=DU$6),5,IF($L290=1,2,1)),IF(AND($G290&gt;=DU$5,$G290&lt;=DU$6),IF($M290&gt;0,4,3),0)),IF(AND($D290&lt;=DU$6,$E290&gt;=DU$5),60,0)))</f>
        <v/>
      </c>
      <c r="DV290" s="80" t="str">
        <f>IF(OR($A290="",NOT(ISNUMBER($G290))),"",IF(AND($F290&lt;=DV$6,$G290&gt;=DV$5),IF(DV$5&gt;$N290,5,$K290)*10+IF(AND($F290&gt;=DV$5,$F290&lt;=DV$6),IF(AND($G290&gt;=DV$5,$G290&lt;=DV$6),5,IF($L290=1,2,1)),IF(AND($G290&gt;=DV$5,$G290&lt;=DV$6),IF($M290&gt;0,4,3),0)),IF(AND($D290&lt;=DV$6,$E290&gt;=DV$5),60,0)))</f>
        <v/>
      </c>
      <c r="DW290" s="80" t="str">
        <f>IF(OR($A290="",NOT(ISNUMBER($G290))),"",IF(AND($F290&lt;=DW$6,$G290&gt;=DW$5),IF(DW$5&gt;$N290,5,$K290)*10+IF(AND($F290&gt;=DW$5,$F290&lt;=DW$6),IF(AND($G290&gt;=DW$5,$G290&lt;=DW$6),5,IF($L290=1,2,1)),IF(AND($G290&gt;=DW$5,$G290&lt;=DW$6),IF($M290&gt;0,4,3),0)),IF(AND($D290&lt;=DW$6,$E290&gt;=DW$5),60,0)))</f>
        <v/>
      </c>
      <c r="DX290" s="80" t="str">
        <f>IF(OR($A290="",NOT(ISNUMBER($G290))),"",IF(AND($F290&lt;=DX$6,$G290&gt;=DX$5),IF(DX$5&gt;$N290,5,$K290)*10+IF(AND($F290&gt;=DX$5,$F290&lt;=DX$6),IF(AND($G290&gt;=DX$5,$G290&lt;=DX$6),5,IF($L290=1,2,1)),IF(AND($G290&gt;=DX$5,$G290&lt;=DX$6),IF($M290&gt;0,4,3),0)),IF(AND($D290&lt;=DX$6,$E290&gt;=DX$5),60,0)))</f>
        <v/>
      </c>
      <c r="DY290" s="80" t="str">
        <f>IF(OR($A290="",NOT(ISNUMBER($G290))),"",IF(AND($F290&lt;=DY$6,$G290&gt;=DY$5),IF(DY$5&gt;$N290,5,$K290)*10+IF(AND($F290&gt;=DY$5,$F290&lt;=DY$6),IF(AND($G290&gt;=DY$5,$G290&lt;=DY$6),5,IF($L290=1,2,1)),IF(AND($G290&gt;=DY$5,$G290&lt;=DY$6),IF($M290&gt;0,4,3),0)),IF(AND($D290&lt;=DY$6,$E290&gt;=DY$5),60,0)))</f>
        <v/>
      </c>
      <c r="DZ290" s="80" t="str">
        <f>IF(OR($A290="",NOT(ISNUMBER($G290))),"",IF(AND($F290&lt;=DZ$6,$G290&gt;=DZ$5),IF(DZ$5&gt;$N290,5,$K290)*10+IF(AND($F290&gt;=DZ$5,$F290&lt;=DZ$6),IF(AND($G290&gt;=DZ$5,$G290&lt;=DZ$6),5,IF($L290=1,2,1)),IF(AND($G290&gt;=DZ$5,$G290&lt;=DZ$6),IF($M290&gt;0,4,3),0)),IF(AND($D290&lt;=DZ$6,$E290&gt;=DZ$5),60,0)))</f>
        <v/>
      </c>
      <c r="EA290" s="80" t="str">
        <f>IF(OR($A290="",NOT(ISNUMBER($G290))),"",IF(AND($F290&lt;=EA$6,$G290&gt;=EA$5),IF(EA$5&gt;$N290,5,$K290)*10+IF(AND($F290&gt;=EA$5,$F290&lt;=EA$6),IF(AND($G290&gt;=EA$5,$G290&lt;=EA$6),5,IF($L290=1,2,1)),IF(AND($G290&gt;=EA$5,$G290&lt;=EA$6),IF($M290&gt;0,4,3),0)),IF(AND($D290&lt;=EA$6,$E290&gt;=EA$5),60,0)))</f>
        <v/>
      </c>
      <c r="EB290" s="80" t="str">
        <f>IF(OR($A290="",NOT(ISNUMBER($G290))),"",IF(AND($F290&lt;=EB$6,$G290&gt;=EB$5),IF(EB$5&gt;$N290,5,$K290)*10+IF(AND($F290&gt;=EB$5,$F290&lt;=EB$6),IF(AND($G290&gt;=EB$5,$G290&lt;=EB$6),5,IF($L290=1,2,1)),IF(AND($G290&gt;=EB$5,$G290&lt;=EB$6),IF($M290&gt;0,4,3),0)),IF(AND($D290&lt;=EB$6,$E290&gt;=EB$5),60,0)))</f>
        <v/>
      </c>
      <c r="EC290" s="80" t="str">
        <f>IF(OR($A290="",NOT(ISNUMBER($G290))),"",IF(AND($F290&lt;=EC$6,$G290&gt;=EC$5),IF(EC$5&gt;$N290,5,$K290)*10+IF(AND($F290&gt;=EC$5,$F290&lt;=EC$6),IF(AND($G290&gt;=EC$5,$G290&lt;=EC$6),5,IF($L290=1,2,1)),IF(AND($G290&gt;=EC$5,$G290&lt;=EC$6),IF($M290&gt;0,4,3),0)),IF(AND($D290&lt;=EC$6,$E290&gt;=EC$5),60,0)))</f>
        <v/>
      </c>
      <c r="ED290" s="80" t="str">
        <f>IF(OR($A290="",NOT(ISNUMBER($G290))),"",IF(AND($F290&lt;=ED$6,$G290&gt;=ED$5),IF(ED$5&gt;$N290,5,$K290)*10+IF(AND($F290&gt;=ED$5,$F290&lt;=ED$6),IF(AND($G290&gt;=ED$5,$G290&lt;=ED$6),5,IF($L290=1,2,1)),IF(AND($G290&gt;=ED$5,$G290&lt;=ED$6),IF($M290&gt;0,4,3),0)),IF(AND($D290&lt;=ED$6,$E290&gt;=ED$5),60,0)))</f>
        <v/>
      </c>
    </row>
    <row r="291" ht="18" customHeight="1">
      <c r="A291" s="52" t="str">
        <f>IF(Tasks!$B291="","",Tasks!$A291)</f>
        <v/>
      </c>
      <c r="B291" s="78" t="str">
        <f>IF(Tasks!$B291="","",Tasks!$B291)</f>
        <v/>
      </c>
      <c r="C291" s="25" t="str">
        <f>IF($B291="","",IF(AND(Tasks!$D291="",Tasks!$G291=""),"-",IF(Tasks!$D291="","",Tasks!$D291&amp;IF(OR(Tasks!$E291="",Tasks!$E291="FS"),IF(N(Tasks!$F291)=0,"","FS"),Tasks!$E291)&amp;IF(N(Tasks!$F291)=0,"",IF(Tasks!$F291&gt;0,"+","")&amp;Tasks!$F291))&amp;IF(AND(Tasks!$D291&lt;&gt;"",Tasks!$G291&lt;&gt;""),", ","")&amp;IF(Tasks!$G291="","",Tasks!$G291&amp;IF(OR(Tasks!$H291="",Tasks!$H291="FS"),IF(N(Tasks!$I291)=0,"","FS"),Tasks!$H291)&amp;IF(N(Tasks!$I291)=0,"",IF(Tasks!$I291&gt;0,"+","")&amp;Tasks!$I291))))</f>
        <v/>
      </c>
      <c r="D291" s="51" t="str">
        <f>IF(OR($B291="",Tasks!$Q291=""),"",Tasks!$Q291)</f>
        <v/>
      </c>
      <c r="E291" s="51" t="str">
        <f>IF(OR($B291="",Tasks!$R291=""),"",Tasks!$R291)</f>
        <v/>
      </c>
      <c r="F291" s="51" t="str">
        <f>IF(OR($B291="",Tasks!$S291=""),"",Tasks!$S291)</f>
        <v/>
      </c>
      <c r="G291" s="51" t="str">
        <f>IF(OR($B291="",Tasks!$T291=""),"",Tasks!$T291)</f>
        <v/>
      </c>
      <c r="H291" s="52" t="str">
        <f>IF($B291="","",Tasks!$AE291)</f>
        <v/>
      </c>
      <c r="I291" s="79" t="str">
        <f>IF($B291="","",Tasks!$AF291)</f>
        <v/>
      </c>
      <c r="J291" s="53" t="str">
        <f>IF(OR($B291="",Tasks!$V291=""),"",Tasks!$V291)</f>
        <v/>
      </c>
      <c r="K291" s="52" t="str">
        <f>IF($B291="","",Tasks!$AA291)</f>
        <v/>
      </c>
      <c r="L291" s="52" t="str">
        <f>IF($B291="","",Tasks!$AB291)</f>
        <v/>
      </c>
      <c r="M291" s="52" t="str">
        <f>IF($B291="","",Tasks!$Z291)</f>
        <v/>
      </c>
      <c r="N291" s="52" t="str">
        <f>IF(OR($B291="",Tasks!$AG291=""),"",Tasks!$AG291)</f>
        <v/>
      </c>
      <c r="O291" s="80" t="str">
        <f>IF(OR($A291="",NOT(ISNUMBER($G291))),"",IF(AND($F291&lt;=O$6,$G291&gt;=O$5),IF(O$5&gt;$N291,5,$K291)*10+IF(AND($F291&gt;=O$5,$F291&lt;=O$6),IF(AND($G291&gt;=O$5,$G291&lt;=O$6),5,IF($L291=1,2,1)),IF(AND($G291&gt;=O$5,$G291&lt;=O$6),IF($M291&gt;0,4,3),0)),IF(AND($D291&lt;=O$6,$E291&gt;=O$5),60,0)))</f>
        <v/>
      </c>
      <c r="P291" s="80" t="str">
        <f>IF(OR($A291="",NOT(ISNUMBER($G291))),"",IF(AND($F291&lt;=P$6,$G291&gt;=P$5),IF(P$5&gt;$N291,5,$K291)*10+IF(AND($F291&gt;=P$5,$F291&lt;=P$6),IF(AND($G291&gt;=P$5,$G291&lt;=P$6),5,IF($L291=1,2,1)),IF(AND($G291&gt;=P$5,$G291&lt;=P$6),IF($M291&gt;0,4,3),0)),IF(AND($D291&lt;=P$6,$E291&gt;=P$5),60,0)))</f>
        <v/>
      </c>
      <c r="Q291" s="80" t="str">
        <f>IF(OR($A291="",NOT(ISNUMBER($G291))),"",IF(AND($F291&lt;=Q$6,$G291&gt;=Q$5),IF(Q$5&gt;$N291,5,$K291)*10+IF(AND($F291&gt;=Q$5,$F291&lt;=Q$6),IF(AND($G291&gt;=Q$5,$G291&lt;=Q$6),5,IF($L291=1,2,1)),IF(AND($G291&gt;=Q$5,$G291&lt;=Q$6),IF($M291&gt;0,4,3),0)),IF(AND($D291&lt;=Q$6,$E291&gt;=Q$5),60,0)))</f>
        <v/>
      </c>
      <c r="R291" s="80" t="str">
        <f>IF(OR($A291="",NOT(ISNUMBER($G291))),"",IF(AND($F291&lt;=R$6,$G291&gt;=R$5),IF(R$5&gt;$N291,5,$K291)*10+IF(AND($F291&gt;=R$5,$F291&lt;=R$6),IF(AND($G291&gt;=R$5,$G291&lt;=R$6),5,IF($L291=1,2,1)),IF(AND($G291&gt;=R$5,$G291&lt;=R$6),IF($M291&gt;0,4,3),0)),IF(AND($D291&lt;=R$6,$E291&gt;=R$5),60,0)))</f>
        <v/>
      </c>
      <c r="S291" s="80" t="str">
        <f>IF(OR($A291="",NOT(ISNUMBER($G291))),"",IF(AND($F291&lt;=S$6,$G291&gt;=S$5),IF(S$5&gt;$N291,5,$K291)*10+IF(AND($F291&gt;=S$5,$F291&lt;=S$6),IF(AND($G291&gt;=S$5,$G291&lt;=S$6),5,IF($L291=1,2,1)),IF(AND($G291&gt;=S$5,$G291&lt;=S$6),IF($M291&gt;0,4,3),0)),IF(AND($D291&lt;=S$6,$E291&gt;=S$5),60,0)))</f>
        <v/>
      </c>
      <c r="T291" s="80" t="str">
        <f>IF(OR($A291="",NOT(ISNUMBER($G291))),"",IF(AND($F291&lt;=T$6,$G291&gt;=T$5),IF(T$5&gt;$N291,5,$K291)*10+IF(AND($F291&gt;=T$5,$F291&lt;=T$6),IF(AND($G291&gt;=T$5,$G291&lt;=T$6),5,IF($L291=1,2,1)),IF(AND($G291&gt;=T$5,$G291&lt;=T$6),IF($M291&gt;0,4,3),0)),IF(AND($D291&lt;=T$6,$E291&gt;=T$5),60,0)))</f>
        <v/>
      </c>
      <c r="U291" s="80" t="str">
        <f>IF(OR($A291="",NOT(ISNUMBER($G291))),"",IF(AND($F291&lt;=U$6,$G291&gt;=U$5),IF(U$5&gt;$N291,5,$K291)*10+IF(AND($F291&gt;=U$5,$F291&lt;=U$6),IF(AND($G291&gt;=U$5,$G291&lt;=U$6),5,IF($L291=1,2,1)),IF(AND($G291&gt;=U$5,$G291&lt;=U$6),IF($M291&gt;0,4,3),0)),IF(AND($D291&lt;=U$6,$E291&gt;=U$5),60,0)))</f>
        <v/>
      </c>
      <c r="V291" s="80" t="str">
        <f>IF(OR($A291="",NOT(ISNUMBER($G291))),"",IF(AND($F291&lt;=V$6,$G291&gt;=V$5),IF(V$5&gt;$N291,5,$K291)*10+IF(AND($F291&gt;=V$5,$F291&lt;=V$6),IF(AND($G291&gt;=V$5,$G291&lt;=V$6),5,IF($L291=1,2,1)),IF(AND($G291&gt;=V$5,$G291&lt;=V$6),IF($M291&gt;0,4,3),0)),IF(AND($D291&lt;=V$6,$E291&gt;=V$5),60,0)))</f>
        <v/>
      </c>
      <c r="W291" s="80" t="str">
        <f>IF(OR($A291="",NOT(ISNUMBER($G291))),"",IF(AND($F291&lt;=W$6,$G291&gt;=W$5),IF(W$5&gt;$N291,5,$K291)*10+IF(AND($F291&gt;=W$5,$F291&lt;=W$6),IF(AND($G291&gt;=W$5,$G291&lt;=W$6),5,IF($L291=1,2,1)),IF(AND($G291&gt;=W$5,$G291&lt;=W$6),IF($M291&gt;0,4,3),0)),IF(AND($D291&lt;=W$6,$E291&gt;=W$5),60,0)))</f>
        <v/>
      </c>
      <c r="X291" s="80" t="str">
        <f>IF(OR($A291="",NOT(ISNUMBER($G291))),"",IF(AND($F291&lt;=X$6,$G291&gt;=X$5),IF(X$5&gt;$N291,5,$K291)*10+IF(AND($F291&gt;=X$5,$F291&lt;=X$6),IF(AND($G291&gt;=X$5,$G291&lt;=X$6),5,IF($L291=1,2,1)),IF(AND($G291&gt;=X$5,$G291&lt;=X$6),IF($M291&gt;0,4,3),0)),IF(AND($D291&lt;=X$6,$E291&gt;=X$5),60,0)))</f>
        <v/>
      </c>
      <c r="Y291" s="80" t="str">
        <f>IF(OR($A291="",NOT(ISNUMBER($G291))),"",IF(AND($F291&lt;=Y$6,$G291&gt;=Y$5),IF(Y$5&gt;$N291,5,$K291)*10+IF(AND($F291&gt;=Y$5,$F291&lt;=Y$6),IF(AND($G291&gt;=Y$5,$G291&lt;=Y$6),5,IF($L291=1,2,1)),IF(AND($G291&gt;=Y$5,$G291&lt;=Y$6),IF($M291&gt;0,4,3),0)),IF(AND($D291&lt;=Y$6,$E291&gt;=Y$5),60,0)))</f>
        <v/>
      </c>
      <c r="Z291" s="80" t="str">
        <f>IF(OR($A291="",NOT(ISNUMBER($G291))),"",IF(AND($F291&lt;=Z$6,$G291&gt;=Z$5),IF(Z$5&gt;$N291,5,$K291)*10+IF(AND($F291&gt;=Z$5,$F291&lt;=Z$6),IF(AND($G291&gt;=Z$5,$G291&lt;=Z$6),5,IF($L291=1,2,1)),IF(AND($G291&gt;=Z$5,$G291&lt;=Z$6),IF($M291&gt;0,4,3),0)),IF(AND($D291&lt;=Z$6,$E291&gt;=Z$5),60,0)))</f>
        <v/>
      </c>
      <c r="AA291" s="80" t="str">
        <f>IF(OR($A291="",NOT(ISNUMBER($G291))),"",IF(AND($F291&lt;=AA$6,$G291&gt;=AA$5),IF(AA$5&gt;$N291,5,$K291)*10+IF(AND($F291&gt;=AA$5,$F291&lt;=AA$6),IF(AND($G291&gt;=AA$5,$G291&lt;=AA$6),5,IF($L291=1,2,1)),IF(AND($G291&gt;=AA$5,$G291&lt;=AA$6),IF($M291&gt;0,4,3),0)),IF(AND($D291&lt;=AA$6,$E291&gt;=AA$5),60,0)))</f>
        <v/>
      </c>
      <c r="AB291" s="80" t="str">
        <f>IF(OR($A291="",NOT(ISNUMBER($G291))),"",IF(AND($F291&lt;=AB$6,$G291&gt;=AB$5),IF(AB$5&gt;$N291,5,$K291)*10+IF(AND($F291&gt;=AB$5,$F291&lt;=AB$6),IF(AND($G291&gt;=AB$5,$G291&lt;=AB$6),5,IF($L291=1,2,1)),IF(AND($G291&gt;=AB$5,$G291&lt;=AB$6),IF($M291&gt;0,4,3),0)),IF(AND($D291&lt;=AB$6,$E291&gt;=AB$5),60,0)))</f>
        <v/>
      </c>
      <c r="AC291" s="80" t="str">
        <f>IF(OR($A291="",NOT(ISNUMBER($G291))),"",IF(AND($F291&lt;=AC$6,$G291&gt;=AC$5),IF(AC$5&gt;$N291,5,$K291)*10+IF(AND($F291&gt;=AC$5,$F291&lt;=AC$6),IF(AND($G291&gt;=AC$5,$G291&lt;=AC$6),5,IF($L291=1,2,1)),IF(AND($G291&gt;=AC$5,$G291&lt;=AC$6),IF($M291&gt;0,4,3),0)),IF(AND($D291&lt;=AC$6,$E291&gt;=AC$5),60,0)))</f>
        <v/>
      </c>
      <c r="AD291" s="80" t="str">
        <f>IF(OR($A291="",NOT(ISNUMBER($G291))),"",IF(AND($F291&lt;=AD$6,$G291&gt;=AD$5),IF(AD$5&gt;$N291,5,$K291)*10+IF(AND($F291&gt;=AD$5,$F291&lt;=AD$6),IF(AND($G291&gt;=AD$5,$G291&lt;=AD$6),5,IF($L291=1,2,1)),IF(AND($G291&gt;=AD$5,$G291&lt;=AD$6),IF($M291&gt;0,4,3),0)),IF(AND($D291&lt;=AD$6,$E291&gt;=AD$5),60,0)))</f>
        <v/>
      </c>
      <c r="AE291" s="80" t="str">
        <f>IF(OR($A291="",NOT(ISNUMBER($G291))),"",IF(AND($F291&lt;=AE$6,$G291&gt;=AE$5),IF(AE$5&gt;$N291,5,$K291)*10+IF(AND($F291&gt;=AE$5,$F291&lt;=AE$6),IF(AND($G291&gt;=AE$5,$G291&lt;=AE$6),5,IF($L291=1,2,1)),IF(AND($G291&gt;=AE$5,$G291&lt;=AE$6),IF($M291&gt;0,4,3),0)),IF(AND($D291&lt;=AE$6,$E291&gt;=AE$5),60,0)))</f>
        <v/>
      </c>
      <c r="AF291" s="80" t="str">
        <f>IF(OR($A291="",NOT(ISNUMBER($G291))),"",IF(AND($F291&lt;=AF$6,$G291&gt;=AF$5),IF(AF$5&gt;$N291,5,$K291)*10+IF(AND($F291&gt;=AF$5,$F291&lt;=AF$6),IF(AND($G291&gt;=AF$5,$G291&lt;=AF$6),5,IF($L291=1,2,1)),IF(AND($G291&gt;=AF$5,$G291&lt;=AF$6),IF($M291&gt;0,4,3),0)),IF(AND($D291&lt;=AF$6,$E291&gt;=AF$5),60,0)))</f>
        <v/>
      </c>
      <c r="AG291" s="80" t="str">
        <f>IF(OR($A291="",NOT(ISNUMBER($G291))),"",IF(AND($F291&lt;=AG$6,$G291&gt;=AG$5),IF(AG$5&gt;$N291,5,$K291)*10+IF(AND($F291&gt;=AG$5,$F291&lt;=AG$6),IF(AND($G291&gt;=AG$5,$G291&lt;=AG$6),5,IF($L291=1,2,1)),IF(AND($G291&gt;=AG$5,$G291&lt;=AG$6),IF($M291&gt;0,4,3),0)),IF(AND($D291&lt;=AG$6,$E291&gt;=AG$5),60,0)))</f>
        <v/>
      </c>
      <c r="AH291" s="80" t="str">
        <f>IF(OR($A291="",NOT(ISNUMBER($G291))),"",IF(AND($F291&lt;=AH$6,$G291&gt;=AH$5),IF(AH$5&gt;$N291,5,$K291)*10+IF(AND($F291&gt;=AH$5,$F291&lt;=AH$6),IF(AND($G291&gt;=AH$5,$G291&lt;=AH$6),5,IF($L291=1,2,1)),IF(AND($G291&gt;=AH$5,$G291&lt;=AH$6),IF($M291&gt;0,4,3),0)),IF(AND($D291&lt;=AH$6,$E291&gt;=AH$5),60,0)))</f>
        <v/>
      </c>
      <c r="AI291" s="80" t="str">
        <f>IF(OR($A291="",NOT(ISNUMBER($G291))),"",IF(AND($F291&lt;=AI$6,$G291&gt;=AI$5),IF(AI$5&gt;$N291,5,$K291)*10+IF(AND($F291&gt;=AI$5,$F291&lt;=AI$6),IF(AND($G291&gt;=AI$5,$G291&lt;=AI$6),5,IF($L291=1,2,1)),IF(AND($G291&gt;=AI$5,$G291&lt;=AI$6),IF($M291&gt;0,4,3),0)),IF(AND($D291&lt;=AI$6,$E291&gt;=AI$5),60,0)))</f>
        <v/>
      </c>
      <c r="AJ291" s="80" t="str">
        <f>IF(OR($A291="",NOT(ISNUMBER($G291))),"",IF(AND($F291&lt;=AJ$6,$G291&gt;=AJ$5),IF(AJ$5&gt;$N291,5,$K291)*10+IF(AND($F291&gt;=AJ$5,$F291&lt;=AJ$6),IF(AND($G291&gt;=AJ$5,$G291&lt;=AJ$6),5,IF($L291=1,2,1)),IF(AND($G291&gt;=AJ$5,$G291&lt;=AJ$6),IF($M291&gt;0,4,3),0)),IF(AND($D291&lt;=AJ$6,$E291&gt;=AJ$5),60,0)))</f>
        <v/>
      </c>
      <c r="AK291" s="80" t="str">
        <f>IF(OR($A291="",NOT(ISNUMBER($G291))),"",IF(AND($F291&lt;=AK$6,$G291&gt;=AK$5),IF(AK$5&gt;$N291,5,$K291)*10+IF(AND($F291&gt;=AK$5,$F291&lt;=AK$6),IF(AND($G291&gt;=AK$5,$G291&lt;=AK$6),5,IF($L291=1,2,1)),IF(AND($G291&gt;=AK$5,$G291&lt;=AK$6),IF($M291&gt;0,4,3),0)),IF(AND($D291&lt;=AK$6,$E291&gt;=AK$5),60,0)))</f>
        <v/>
      </c>
      <c r="AL291" s="80" t="str">
        <f>IF(OR($A291="",NOT(ISNUMBER($G291))),"",IF(AND($F291&lt;=AL$6,$G291&gt;=AL$5),IF(AL$5&gt;$N291,5,$K291)*10+IF(AND($F291&gt;=AL$5,$F291&lt;=AL$6),IF(AND($G291&gt;=AL$5,$G291&lt;=AL$6),5,IF($L291=1,2,1)),IF(AND($G291&gt;=AL$5,$G291&lt;=AL$6),IF($M291&gt;0,4,3),0)),IF(AND($D291&lt;=AL$6,$E291&gt;=AL$5),60,0)))</f>
        <v/>
      </c>
      <c r="AM291" s="80" t="str">
        <f>IF(OR($A291="",NOT(ISNUMBER($G291))),"",IF(AND($F291&lt;=AM$6,$G291&gt;=AM$5),IF(AM$5&gt;$N291,5,$K291)*10+IF(AND($F291&gt;=AM$5,$F291&lt;=AM$6),IF(AND($G291&gt;=AM$5,$G291&lt;=AM$6),5,IF($L291=1,2,1)),IF(AND($G291&gt;=AM$5,$G291&lt;=AM$6),IF($M291&gt;0,4,3),0)),IF(AND($D291&lt;=AM$6,$E291&gt;=AM$5),60,0)))</f>
        <v/>
      </c>
      <c r="AN291" s="80" t="str">
        <f>IF(OR($A291="",NOT(ISNUMBER($G291))),"",IF(AND($F291&lt;=AN$6,$G291&gt;=AN$5),IF(AN$5&gt;$N291,5,$K291)*10+IF(AND($F291&gt;=AN$5,$F291&lt;=AN$6),IF(AND($G291&gt;=AN$5,$G291&lt;=AN$6),5,IF($L291=1,2,1)),IF(AND($G291&gt;=AN$5,$G291&lt;=AN$6),IF($M291&gt;0,4,3),0)),IF(AND($D291&lt;=AN$6,$E291&gt;=AN$5),60,0)))</f>
        <v/>
      </c>
      <c r="AO291" s="80" t="str">
        <f>IF(OR($A291="",NOT(ISNUMBER($G291))),"",IF(AND($F291&lt;=AO$6,$G291&gt;=AO$5),IF(AO$5&gt;$N291,5,$K291)*10+IF(AND($F291&gt;=AO$5,$F291&lt;=AO$6),IF(AND($G291&gt;=AO$5,$G291&lt;=AO$6),5,IF($L291=1,2,1)),IF(AND($G291&gt;=AO$5,$G291&lt;=AO$6),IF($M291&gt;0,4,3),0)),IF(AND($D291&lt;=AO$6,$E291&gt;=AO$5),60,0)))</f>
        <v/>
      </c>
      <c r="AP291" s="80" t="str">
        <f>IF(OR($A291="",NOT(ISNUMBER($G291))),"",IF(AND($F291&lt;=AP$6,$G291&gt;=AP$5),IF(AP$5&gt;$N291,5,$K291)*10+IF(AND($F291&gt;=AP$5,$F291&lt;=AP$6),IF(AND($G291&gt;=AP$5,$G291&lt;=AP$6),5,IF($L291=1,2,1)),IF(AND($G291&gt;=AP$5,$G291&lt;=AP$6),IF($M291&gt;0,4,3),0)),IF(AND($D291&lt;=AP$6,$E291&gt;=AP$5),60,0)))</f>
        <v/>
      </c>
      <c r="AQ291" s="80" t="str">
        <f>IF(OR($A291="",NOT(ISNUMBER($G291))),"",IF(AND($F291&lt;=AQ$6,$G291&gt;=AQ$5),IF(AQ$5&gt;$N291,5,$K291)*10+IF(AND($F291&gt;=AQ$5,$F291&lt;=AQ$6),IF(AND($G291&gt;=AQ$5,$G291&lt;=AQ$6),5,IF($L291=1,2,1)),IF(AND($G291&gt;=AQ$5,$G291&lt;=AQ$6),IF($M291&gt;0,4,3),0)),IF(AND($D291&lt;=AQ$6,$E291&gt;=AQ$5),60,0)))</f>
        <v/>
      </c>
      <c r="AR291" s="80" t="str">
        <f>IF(OR($A291="",NOT(ISNUMBER($G291))),"",IF(AND($F291&lt;=AR$6,$G291&gt;=AR$5),IF(AR$5&gt;$N291,5,$K291)*10+IF(AND($F291&gt;=AR$5,$F291&lt;=AR$6),IF(AND($G291&gt;=AR$5,$G291&lt;=AR$6),5,IF($L291=1,2,1)),IF(AND($G291&gt;=AR$5,$G291&lt;=AR$6),IF($M291&gt;0,4,3),0)),IF(AND($D291&lt;=AR$6,$E291&gt;=AR$5),60,0)))</f>
        <v/>
      </c>
      <c r="AS291" s="80" t="str">
        <f>IF(OR($A291="",NOT(ISNUMBER($G291))),"",IF(AND($F291&lt;=AS$6,$G291&gt;=AS$5),IF(AS$5&gt;$N291,5,$K291)*10+IF(AND($F291&gt;=AS$5,$F291&lt;=AS$6),IF(AND($G291&gt;=AS$5,$G291&lt;=AS$6),5,IF($L291=1,2,1)),IF(AND($G291&gt;=AS$5,$G291&lt;=AS$6),IF($M291&gt;0,4,3),0)),IF(AND($D291&lt;=AS$6,$E291&gt;=AS$5),60,0)))</f>
        <v/>
      </c>
      <c r="AT291" s="80" t="str">
        <f>IF(OR($A291="",NOT(ISNUMBER($G291))),"",IF(AND($F291&lt;=AT$6,$G291&gt;=AT$5),IF(AT$5&gt;$N291,5,$K291)*10+IF(AND($F291&gt;=AT$5,$F291&lt;=AT$6),IF(AND($G291&gt;=AT$5,$G291&lt;=AT$6),5,IF($L291=1,2,1)),IF(AND($G291&gt;=AT$5,$G291&lt;=AT$6),IF($M291&gt;0,4,3),0)),IF(AND($D291&lt;=AT$6,$E291&gt;=AT$5),60,0)))</f>
        <v/>
      </c>
      <c r="AU291" s="80" t="str">
        <f>IF(OR($A291="",NOT(ISNUMBER($G291))),"",IF(AND($F291&lt;=AU$6,$G291&gt;=AU$5),IF(AU$5&gt;$N291,5,$K291)*10+IF(AND($F291&gt;=AU$5,$F291&lt;=AU$6),IF(AND($G291&gt;=AU$5,$G291&lt;=AU$6),5,IF($L291=1,2,1)),IF(AND($G291&gt;=AU$5,$G291&lt;=AU$6),IF($M291&gt;0,4,3),0)),IF(AND($D291&lt;=AU$6,$E291&gt;=AU$5),60,0)))</f>
        <v/>
      </c>
      <c r="AV291" s="80" t="str">
        <f>IF(OR($A291="",NOT(ISNUMBER($G291))),"",IF(AND($F291&lt;=AV$6,$G291&gt;=AV$5),IF(AV$5&gt;$N291,5,$K291)*10+IF(AND($F291&gt;=AV$5,$F291&lt;=AV$6),IF(AND($G291&gt;=AV$5,$G291&lt;=AV$6),5,IF($L291=1,2,1)),IF(AND($G291&gt;=AV$5,$G291&lt;=AV$6),IF($M291&gt;0,4,3),0)),IF(AND($D291&lt;=AV$6,$E291&gt;=AV$5),60,0)))</f>
        <v/>
      </c>
      <c r="AW291" s="80" t="str">
        <f>IF(OR($A291="",NOT(ISNUMBER($G291))),"",IF(AND($F291&lt;=AW$6,$G291&gt;=AW$5),IF(AW$5&gt;$N291,5,$K291)*10+IF(AND($F291&gt;=AW$5,$F291&lt;=AW$6),IF(AND($G291&gt;=AW$5,$G291&lt;=AW$6),5,IF($L291=1,2,1)),IF(AND($G291&gt;=AW$5,$G291&lt;=AW$6),IF($M291&gt;0,4,3),0)),IF(AND($D291&lt;=AW$6,$E291&gt;=AW$5),60,0)))</f>
        <v/>
      </c>
      <c r="AX291" s="80" t="str">
        <f>IF(OR($A291="",NOT(ISNUMBER($G291))),"",IF(AND($F291&lt;=AX$6,$G291&gt;=AX$5),IF(AX$5&gt;$N291,5,$K291)*10+IF(AND($F291&gt;=AX$5,$F291&lt;=AX$6),IF(AND($G291&gt;=AX$5,$G291&lt;=AX$6),5,IF($L291=1,2,1)),IF(AND($G291&gt;=AX$5,$G291&lt;=AX$6),IF($M291&gt;0,4,3),0)),IF(AND($D291&lt;=AX$6,$E291&gt;=AX$5),60,0)))</f>
        <v/>
      </c>
      <c r="AY291" s="80" t="str">
        <f>IF(OR($A291="",NOT(ISNUMBER($G291))),"",IF(AND($F291&lt;=AY$6,$G291&gt;=AY$5),IF(AY$5&gt;$N291,5,$K291)*10+IF(AND($F291&gt;=AY$5,$F291&lt;=AY$6),IF(AND($G291&gt;=AY$5,$G291&lt;=AY$6),5,IF($L291=1,2,1)),IF(AND($G291&gt;=AY$5,$G291&lt;=AY$6),IF($M291&gt;0,4,3),0)),IF(AND($D291&lt;=AY$6,$E291&gt;=AY$5),60,0)))</f>
        <v/>
      </c>
      <c r="AZ291" s="80" t="str">
        <f>IF(OR($A291="",NOT(ISNUMBER($G291))),"",IF(AND($F291&lt;=AZ$6,$G291&gt;=AZ$5),IF(AZ$5&gt;$N291,5,$K291)*10+IF(AND($F291&gt;=AZ$5,$F291&lt;=AZ$6),IF(AND($G291&gt;=AZ$5,$G291&lt;=AZ$6),5,IF($L291=1,2,1)),IF(AND($G291&gt;=AZ$5,$G291&lt;=AZ$6),IF($M291&gt;0,4,3),0)),IF(AND($D291&lt;=AZ$6,$E291&gt;=AZ$5),60,0)))</f>
        <v/>
      </c>
      <c r="BA291" s="80" t="str">
        <f>IF(OR($A291="",NOT(ISNUMBER($G291))),"",IF(AND($F291&lt;=BA$6,$G291&gt;=BA$5),IF(BA$5&gt;$N291,5,$K291)*10+IF(AND($F291&gt;=BA$5,$F291&lt;=BA$6),IF(AND($G291&gt;=BA$5,$G291&lt;=BA$6),5,IF($L291=1,2,1)),IF(AND($G291&gt;=BA$5,$G291&lt;=BA$6),IF($M291&gt;0,4,3),0)),IF(AND($D291&lt;=BA$6,$E291&gt;=BA$5),60,0)))</f>
        <v/>
      </c>
      <c r="BB291" s="80" t="str">
        <f>IF(OR($A291="",NOT(ISNUMBER($G291))),"",IF(AND($F291&lt;=BB$6,$G291&gt;=BB$5),IF(BB$5&gt;$N291,5,$K291)*10+IF(AND($F291&gt;=BB$5,$F291&lt;=BB$6),IF(AND($G291&gt;=BB$5,$G291&lt;=BB$6),5,IF($L291=1,2,1)),IF(AND($G291&gt;=BB$5,$G291&lt;=BB$6),IF($M291&gt;0,4,3),0)),IF(AND($D291&lt;=BB$6,$E291&gt;=BB$5),60,0)))</f>
        <v/>
      </c>
      <c r="BC291" s="80" t="str">
        <f>IF(OR($A291="",NOT(ISNUMBER($G291))),"",IF(AND($F291&lt;=BC$6,$G291&gt;=BC$5),IF(BC$5&gt;$N291,5,$K291)*10+IF(AND($F291&gt;=BC$5,$F291&lt;=BC$6),IF(AND($G291&gt;=BC$5,$G291&lt;=BC$6),5,IF($L291=1,2,1)),IF(AND($G291&gt;=BC$5,$G291&lt;=BC$6),IF($M291&gt;0,4,3),0)),IF(AND($D291&lt;=BC$6,$E291&gt;=BC$5),60,0)))</f>
        <v/>
      </c>
      <c r="BD291" s="80" t="str">
        <f>IF(OR($A291="",NOT(ISNUMBER($G291))),"",IF(AND($F291&lt;=BD$6,$G291&gt;=BD$5),IF(BD$5&gt;$N291,5,$K291)*10+IF(AND($F291&gt;=BD$5,$F291&lt;=BD$6),IF(AND($G291&gt;=BD$5,$G291&lt;=BD$6),5,IF($L291=1,2,1)),IF(AND($G291&gt;=BD$5,$G291&lt;=BD$6),IF($M291&gt;0,4,3),0)),IF(AND($D291&lt;=BD$6,$E291&gt;=BD$5),60,0)))</f>
        <v/>
      </c>
      <c r="BE291" s="80" t="str">
        <f>IF(OR($A291="",NOT(ISNUMBER($G291))),"",IF(AND($F291&lt;=BE$6,$G291&gt;=BE$5),IF(BE$5&gt;$N291,5,$K291)*10+IF(AND($F291&gt;=BE$5,$F291&lt;=BE$6),IF(AND($G291&gt;=BE$5,$G291&lt;=BE$6),5,IF($L291=1,2,1)),IF(AND($G291&gt;=BE$5,$G291&lt;=BE$6),IF($M291&gt;0,4,3),0)),IF(AND($D291&lt;=BE$6,$E291&gt;=BE$5),60,0)))</f>
        <v/>
      </c>
      <c r="BF291" s="80" t="str">
        <f>IF(OR($A291="",NOT(ISNUMBER($G291))),"",IF(AND($F291&lt;=BF$6,$G291&gt;=BF$5),IF(BF$5&gt;$N291,5,$K291)*10+IF(AND($F291&gt;=BF$5,$F291&lt;=BF$6),IF(AND($G291&gt;=BF$5,$G291&lt;=BF$6),5,IF($L291=1,2,1)),IF(AND($G291&gt;=BF$5,$G291&lt;=BF$6),IF($M291&gt;0,4,3),0)),IF(AND($D291&lt;=BF$6,$E291&gt;=BF$5),60,0)))</f>
        <v/>
      </c>
      <c r="BG291" s="80" t="str">
        <f>IF(OR($A291="",NOT(ISNUMBER($G291))),"",IF(AND($F291&lt;=BG$6,$G291&gt;=BG$5),IF(BG$5&gt;$N291,5,$K291)*10+IF(AND($F291&gt;=BG$5,$F291&lt;=BG$6),IF(AND($G291&gt;=BG$5,$G291&lt;=BG$6),5,IF($L291=1,2,1)),IF(AND($G291&gt;=BG$5,$G291&lt;=BG$6),IF($M291&gt;0,4,3),0)),IF(AND($D291&lt;=BG$6,$E291&gt;=BG$5),60,0)))</f>
        <v/>
      </c>
      <c r="BH291" s="80" t="str">
        <f>IF(OR($A291="",NOT(ISNUMBER($G291))),"",IF(AND($F291&lt;=BH$6,$G291&gt;=BH$5),IF(BH$5&gt;$N291,5,$K291)*10+IF(AND($F291&gt;=BH$5,$F291&lt;=BH$6),IF(AND($G291&gt;=BH$5,$G291&lt;=BH$6),5,IF($L291=1,2,1)),IF(AND($G291&gt;=BH$5,$G291&lt;=BH$6),IF($M291&gt;0,4,3),0)),IF(AND($D291&lt;=BH$6,$E291&gt;=BH$5),60,0)))</f>
        <v/>
      </c>
      <c r="BI291" s="80" t="str">
        <f>IF(OR($A291="",NOT(ISNUMBER($G291))),"",IF(AND($F291&lt;=BI$6,$G291&gt;=BI$5),IF(BI$5&gt;$N291,5,$K291)*10+IF(AND($F291&gt;=BI$5,$F291&lt;=BI$6),IF(AND($G291&gt;=BI$5,$G291&lt;=BI$6),5,IF($L291=1,2,1)),IF(AND($G291&gt;=BI$5,$G291&lt;=BI$6),IF($M291&gt;0,4,3),0)),IF(AND($D291&lt;=BI$6,$E291&gt;=BI$5),60,0)))</f>
        <v/>
      </c>
      <c r="BJ291" s="80" t="str">
        <f>IF(OR($A291="",NOT(ISNUMBER($G291))),"",IF(AND($F291&lt;=BJ$6,$G291&gt;=BJ$5),IF(BJ$5&gt;$N291,5,$K291)*10+IF(AND($F291&gt;=BJ$5,$F291&lt;=BJ$6),IF(AND($G291&gt;=BJ$5,$G291&lt;=BJ$6),5,IF($L291=1,2,1)),IF(AND($G291&gt;=BJ$5,$G291&lt;=BJ$6),IF($M291&gt;0,4,3),0)),IF(AND($D291&lt;=BJ$6,$E291&gt;=BJ$5),60,0)))</f>
        <v/>
      </c>
      <c r="BK291" s="80" t="str">
        <f>IF(OR($A291="",NOT(ISNUMBER($G291))),"",IF(AND($F291&lt;=BK$6,$G291&gt;=BK$5),IF(BK$5&gt;$N291,5,$K291)*10+IF(AND($F291&gt;=BK$5,$F291&lt;=BK$6),IF(AND($G291&gt;=BK$5,$G291&lt;=BK$6),5,IF($L291=1,2,1)),IF(AND($G291&gt;=BK$5,$G291&lt;=BK$6),IF($M291&gt;0,4,3),0)),IF(AND($D291&lt;=BK$6,$E291&gt;=BK$5),60,0)))</f>
        <v/>
      </c>
      <c r="BL291" s="80" t="str">
        <f>IF(OR($A291="",NOT(ISNUMBER($G291))),"",IF(AND($F291&lt;=BL$6,$G291&gt;=BL$5),IF(BL$5&gt;$N291,5,$K291)*10+IF(AND($F291&gt;=BL$5,$F291&lt;=BL$6),IF(AND($G291&gt;=BL$5,$G291&lt;=BL$6),5,IF($L291=1,2,1)),IF(AND($G291&gt;=BL$5,$G291&lt;=BL$6),IF($M291&gt;0,4,3),0)),IF(AND($D291&lt;=BL$6,$E291&gt;=BL$5),60,0)))</f>
        <v/>
      </c>
      <c r="BM291" s="80" t="str">
        <f>IF(OR($A291="",NOT(ISNUMBER($G291))),"",IF(AND($F291&lt;=BM$6,$G291&gt;=BM$5),IF(BM$5&gt;$N291,5,$K291)*10+IF(AND($F291&gt;=BM$5,$F291&lt;=BM$6),IF(AND($G291&gt;=BM$5,$G291&lt;=BM$6),5,IF($L291=1,2,1)),IF(AND($G291&gt;=BM$5,$G291&lt;=BM$6),IF($M291&gt;0,4,3),0)),IF(AND($D291&lt;=BM$6,$E291&gt;=BM$5),60,0)))</f>
        <v/>
      </c>
      <c r="BN291" s="80" t="str">
        <f>IF(OR($A291="",NOT(ISNUMBER($G291))),"",IF(AND($F291&lt;=BN$6,$G291&gt;=BN$5),IF(BN$5&gt;$N291,5,$K291)*10+IF(AND($F291&gt;=BN$5,$F291&lt;=BN$6),IF(AND($G291&gt;=BN$5,$G291&lt;=BN$6),5,IF($L291=1,2,1)),IF(AND($G291&gt;=BN$5,$G291&lt;=BN$6),IF($M291&gt;0,4,3),0)),IF(AND($D291&lt;=BN$6,$E291&gt;=BN$5),60,0)))</f>
        <v/>
      </c>
      <c r="BO291" s="80" t="str">
        <f>IF(OR($A291="",NOT(ISNUMBER($G291))),"",IF(AND($F291&lt;=BO$6,$G291&gt;=BO$5),IF(BO$5&gt;$N291,5,$K291)*10+IF(AND($F291&gt;=BO$5,$F291&lt;=BO$6),IF(AND($G291&gt;=BO$5,$G291&lt;=BO$6),5,IF($L291=1,2,1)),IF(AND($G291&gt;=BO$5,$G291&lt;=BO$6),IF($M291&gt;0,4,3),0)),IF(AND($D291&lt;=BO$6,$E291&gt;=BO$5),60,0)))</f>
        <v/>
      </c>
      <c r="BP291" s="80" t="str">
        <f>IF(OR($A291="",NOT(ISNUMBER($G291))),"",IF(AND($F291&lt;=BP$6,$G291&gt;=BP$5),IF(BP$5&gt;$N291,5,$K291)*10+IF(AND($F291&gt;=BP$5,$F291&lt;=BP$6),IF(AND($G291&gt;=BP$5,$G291&lt;=BP$6),5,IF($L291=1,2,1)),IF(AND($G291&gt;=BP$5,$G291&lt;=BP$6),IF($M291&gt;0,4,3),0)),IF(AND($D291&lt;=BP$6,$E291&gt;=BP$5),60,0)))</f>
        <v/>
      </c>
      <c r="BQ291" s="80" t="str">
        <f>IF(OR($A291="",NOT(ISNUMBER($G291))),"",IF(AND($F291&lt;=BQ$6,$G291&gt;=BQ$5),IF(BQ$5&gt;$N291,5,$K291)*10+IF(AND($F291&gt;=BQ$5,$F291&lt;=BQ$6),IF(AND($G291&gt;=BQ$5,$G291&lt;=BQ$6),5,IF($L291=1,2,1)),IF(AND($G291&gt;=BQ$5,$G291&lt;=BQ$6),IF($M291&gt;0,4,3),0)),IF(AND($D291&lt;=BQ$6,$E291&gt;=BQ$5),60,0)))</f>
        <v/>
      </c>
      <c r="BR291" s="80" t="str">
        <f>IF(OR($A291="",NOT(ISNUMBER($G291))),"",IF(AND($F291&lt;=BR$6,$G291&gt;=BR$5),IF(BR$5&gt;$N291,5,$K291)*10+IF(AND($F291&gt;=BR$5,$F291&lt;=BR$6),IF(AND($G291&gt;=BR$5,$G291&lt;=BR$6),5,IF($L291=1,2,1)),IF(AND($G291&gt;=BR$5,$G291&lt;=BR$6),IF($M291&gt;0,4,3),0)),IF(AND($D291&lt;=BR$6,$E291&gt;=BR$5),60,0)))</f>
        <v/>
      </c>
      <c r="BS291" s="80" t="str">
        <f>IF(OR($A291="",NOT(ISNUMBER($G291))),"",IF(AND($F291&lt;=BS$6,$G291&gt;=BS$5),IF(BS$5&gt;$N291,5,$K291)*10+IF(AND($F291&gt;=BS$5,$F291&lt;=BS$6),IF(AND($G291&gt;=BS$5,$G291&lt;=BS$6),5,IF($L291=1,2,1)),IF(AND($G291&gt;=BS$5,$G291&lt;=BS$6),IF($M291&gt;0,4,3),0)),IF(AND($D291&lt;=BS$6,$E291&gt;=BS$5),60,0)))</f>
        <v/>
      </c>
      <c r="BT291" s="80" t="str">
        <f>IF(OR($A291="",NOT(ISNUMBER($G291))),"",IF(AND($F291&lt;=BT$6,$G291&gt;=BT$5),IF(BT$5&gt;$N291,5,$K291)*10+IF(AND($F291&gt;=BT$5,$F291&lt;=BT$6),IF(AND($G291&gt;=BT$5,$G291&lt;=BT$6),5,IF($L291=1,2,1)),IF(AND($G291&gt;=BT$5,$G291&lt;=BT$6),IF($M291&gt;0,4,3),0)),IF(AND($D291&lt;=BT$6,$E291&gt;=BT$5),60,0)))</f>
        <v/>
      </c>
      <c r="BU291" s="80" t="str">
        <f>IF(OR($A291="",NOT(ISNUMBER($G291))),"",IF(AND($F291&lt;=BU$6,$G291&gt;=BU$5),IF(BU$5&gt;$N291,5,$K291)*10+IF(AND($F291&gt;=BU$5,$F291&lt;=BU$6),IF(AND($G291&gt;=BU$5,$G291&lt;=BU$6),5,IF($L291=1,2,1)),IF(AND($G291&gt;=BU$5,$G291&lt;=BU$6),IF($M291&gt;0,4,3),0)),IF(AND($D291&lt;=BU$6,$E291&gt;=BU$5),60,0)))</f>
        <v/>
      </c>
      <c r="BV291" s="80" t="str">
        <f>IF(OR($A291="",NOT(ISNUMBER($G291))),"",IF(AND($F291&lt;=BV$6,$G291&gt;=BV$5),IF(BV$5&gt;$N291,5,$K291)*10+IF(AND($F291&gt;=BV$5,$F291&lt;=BV$6),IF(AND($G291&gt;=BV$5,$G291&lt;=BV$6),5,IF($L291=1,2,1)),IF(AND($G291&gt;=BV$5,$G291&lt;=BV$6),IF($M291&gt;0,4,3),0)),IF(AND($D291&lt;=BV$6,$E291&gt;=BV$5),60,0)))</f>
        <v/>
      </c>
      <c r="BW291" s="80" t="str">
        <f>IF(OR($A291="",NOT(ISNUMBER($G291))),"",IF(AND($F291&lt;=BW$6,$G291&gt;=BW$5),IF(BW$5&gt;$N291,5,$K291)*10+IF(AND($F291&gt;=BW$5,$F291&lt;=BW$6),IF(AND($G291&gt;=BW$5,$G291&lt;=BW$6),5,IF($L291=1,2,1)),IF(AND($G291&gt;=BW$5,$G291&lt;=BW$6),IF($M291&gt;0,4,3),0)),IF(AND($D291&lt;=BW$6,$E291&gt;=BW$5),60,0)))</f>
        <v/>
      </c>
      <c r="BX291" s="80" t="str">
        <f>IF(OR($A291="",NOT(ISNUMBER($G291))),"",IF(AND($F291&lt;=BX$6,$G291&gt;=BX$5),IF(BX$5&gt;$N291,5,$K291)*10+IF(AND($F291&gt;=BX$5,$F291&lt;=BX$6),IF(AND($G291&gt;=BX$5,$G291&lt;=BX$6),5,IF($L291=1,2,1)),IF(AND($G291&gt;=BX$5,$G291&lt;=BX$6),IF($M291&gt;0,4,3),0)),IF(AND($D291&lt;=BX$6,$E291&gt;=BX$5),60,0)))</f>
        <v/>
      </c>
      <c r="BY291" s="80" t="str">
        <f>IF(OR($A291="",NOT(ISNUMBER($G291))),"",IF(AND($F291&lt;=BY$6,$G291&gt;=BY$5),IF(BY$5&gt;$N291,5,$K291)*10+IF(AND($F291&gt;=BY$5,$F291&lt;=BY$6),IF(AND($G291&gt;=BY$5,$G291&lt;=BY$6),5,IF($L291=1,2,1)),IF(AND($G291&gt;=BY$5,$G291&lt;=BY$6),IF($M291&gt;0,4,3),0)),IF(AND($D291&lt;=BY$6,$E291&gt;=BY$5),60,0)))</f>
        <v/>
      </c>
      <c r="BZ291" s="80" t="str">
        <f>IF(OR($A291="",NOT(ISNUMBER($G291))),"",IF(AND($F291&lt;=BZ$6,$G291&gt;=BZ$5),IF(BZ$5&gt;$N291,5,$K291)*10+IF(AND($F291&gt;=BZ$5,$F291&lt;=BZ$6),IF(AND($G291&gt;=BZ$5,$G291&lt;=BZ$6),5,IF($L291=1,2,1)),IF(AND($G291&gt;=BZ$5,$G291&lt;=BZ$6),IF($M291&gt;0,4,3),0)),IF(AND($D291&lt;=BZ$6,$E291&gt;=BZ$5),60,0)))</f>
        <v/>
      </c>
      <c r="CA291" s="80" t="str">
        <f>IF(OR($A291="",NOT(ISNUMBER($G291))),"",IF(AND($F291&lt;=CA$6,$G291&gt;=CA$5),IF(CA$5&gt;$N291,5,$K291)*10+IF(AND($F291&gt;=CA$5,$F291&lt;=CA$6),IF(AND($G291&gt;=CA$5,$G291&lt;=CA$6),5,IF($L291=1,2,1)),IF(AND($G291&gt;=CA$5,$G291&lt;=CA$6),IF($M291&gt;0,4,3),0)),IF(AND($D291&lt;=CA$6,$E291&gt;=CA$5),60,0)))</f>
        <v/>
      </c>
      <c r="CB291" s="80" t="str">
        <f>IF(OR($A291="",NOT(ISNUMBER($G291))),"",IF(AND($F291&lt;=CB$6,$G291&gt;=CB$5),IF(CB$5&gt;$N291,5,$K291)*10+IF(AND($F291&gt;=CB$5,$F291&lt;=CB$6),IF(AND($G291&gt;=CB$5,$G291&lt;=CB$6),5,IF($L291=1,2,1)),IF(AND($G291&gt;=CB$5,$G291&lt;=CB$6),IF($M291&gt;0,4,3),0)),IF(AND($D291&lt;=CB$6,$E291&gt;=CB$5),60,0)))</f>
        <v/>
      </c>
      <c r="CC291" s="80" t="str">
        <f>IF(OR($A291="",NOT(ISNUMBER($G291))),"",IF(AND($F291&lt;=CC$6,$G291&gt;=CC$5),IF(CC$5&gt;$N291,5,$K291)*10+IF(AND($F291&gt;=CC$5,$F291&lt;=CC$6),IF(AND($G291&gt;=CC$5,$G291&lt;=CC$6),5,IF($L291=1,2,1)),IF(AND($G291&gt;=CC$5,$G291&lt;=CC$6),IF($M291&gt;0,4,3),0)),IF(AND($D291&lt;=CC$6,$E291&gt;=CC$5),60,0)))</f>
        <v/>
      </c>
      <c r="CD291" s="80" t="str">
        <f>IF(OR($A291="",NOT(ISNUMBER($G291))),"",IF(AND($F291&lt;=CD$6,$G291&gt;=CD$5),IF(CD$5&gt;$N291,5,$K291)*10+IF(AND($F291&gt;=CD$5,$F291&lt;=CD$6),IF(AND($G291&gt;=CD$5,$G291&lt;=CD$6),5,IF($L291=1,2,1)),IF(AND($G291&gt;=CD$5,$G291&lt;=CD$6),IF($M291&gt;0,4,3),0)),IF(AND($D291&lt;=CD$6,$E291&gt;=CD$5),60,0)))</f>
        <v/>
      </c>
      <c r="CE291" s="80" t="str">
        <f>IF(OR($A291="",NOT(ISNUMBER($G291))),"",IF(AND($F291&lt;=CE$6,$G291&gt;=CE$5),IF(CE$5&gt;$N291,5,$K291)*10+IF(AND($F291&gt;=CE$5,$F291&lt;=CE$6),IF(AND($G291&gt;=CE$5,$G291&lt;=CE$6),5,IF($L291=1,2,1)),IF(AND($G291&gt;=CE$5,$G291&lt;=CE$6),IF($M291&gt;0,4,3),0)),IF(AND($D291&lt;=CE$6,$E291&gt;=CE$5),60,0)))</f>
        <v/>
      </c>
      <c r="CF291" s="80" t="str">
        <f>IF(OR($A291="",NOT(ISNUMBER($G291))),"",IF(AND($F291&lt;=CF$6,$G291&gt;=CF$5),IF(CF$5&gt;$N291,5,$K291)*10+IF(AND($F291&gt;=CF$5,$F291&lt;=CF$6),IF(AND($G291&gt;=CF$5,$G291&lt;=CF$6),5,IF($L291=1,2,1)),IF(AND($G291&gt;=CF$5,$G291&lt;=CF$6),IF($M291&gt;0,4,3),0)),IF(AND($D291&lt;=CF$6,$E291&gt;=CF$5),60,0)))</f>
        <v/>
      </c>
      <c r="CG291" s="80" t="str">
        <f>IF(OR($A291="",NOT(ISNUMBER($G291))),"",IF(AND($F291&lt;=CG$6,$G291&gt;=CG$5),IF(CG$5&gt;$N291,5,$K291)*10+IF(AND($F291&gt;=CG$5,$F291&lt;=CG$6),IF(AND($G291&gt;=CG$5,$G291&lt;=CG$6),5,IF($L291=1,2,1)),IF(AND($G291&gt;=CG$5,$G291&lt;=CG$6),IF($M291&gt;0,4,3),0)),IF(AND($D291&lt;=CG$6,$E291&gt;=CG$5),60,0)))</f>
        <v/>
      </c>
      <c r="CH291" s="80" t="str">
        <f>IF(OR($A291="",NOT(ISNUMBER($G291))),"",IF(AND($F291&lt;=CH$6,$G291&gt;=CH$5),IF(CH$5&gt;$N291,5,$K291)*10+IF(AND($F291&gt;=CH$5,$F291&lt;=CH$6),IF(AND($G291&gt;=CH$5,$G291&lt;=CH$6),5,IF($L291=1,2,1)),IF(AND($G291&gt;=CH$5,$G291&lt;=CH$6),IF($M291&gt;0,4,3),0)),IF(AND($D291&lt;=CH$6,$E291&gt;=CH$5),60,0)))</f>
        <v/>
      </c>
      <c r="CI291" s="80" t="str">
        <f>IF(OR($A291="",NOT(ISNUMBER($G291))),"",IF(AND($F291&lt;=CI$6,$G291&gt;=CI$5),IF(CI$5&gt;$N291,5,$K291)*10+IF(AND($F291&gt;=CI$5,$F291&lt;=CI$6),IF(AND($G291&gt;=CI$5,$G291&lt;=CI$6),5,IF($L291=1,2,1)),IF(AND($G291&gt;=CI$5,$G291&lt;=CI$6),IF($M291&gt;0,4,3),0)),IF(AND($D291&lt;=CI$6,$E291&gt;=CI$5),60,0)))</f>
        <v/>
      </c>
      <c r="CJ291" s="80" t="str">
        <f>IF(OR($A291="",NOT(ISNUMBER($G291))),"",IF(AND($F291&lt;=CJ$6,$G291&gt;=CJ$5),IF(CJ$5&gt;$N291,5,$K291)*10+IF(AND($F291&gt;=CJ$5,$F291&lt;=CJ$6),IF(AND($G291&gt;=CJ$5,$G291&lt;=CJ$6),5,IF($L291=1,2,1)),IF(AND($G291&gt;=CJ$5,$G291&lt;=CJ$6),IF($M291&gt;0,4,3),0)),IF(AND($D291&lt;=CJ$6,$E291&gt;=CJ$5),60,0)))</f>
        <v/>
      </c>
      <c r="CK291" s="80" t="str">
        <f>IF(OR($A291="",NOT(ISNUMBER($G291))),"",IF(AND($F291&lt;=CK$6,$G291&gt;=CK$5),IF(CK$5&gt;$N291,5,$K291)*10+IF(AND($F291&gt;=CK$5,$F291&lt;=CK$6),IF(AND($G291&gt;=CK$5,$G291&lt;=CK$6),5,IF($L291=1,2,1)),IF(AND($G291&gt;=CK$5,$G291&lt;=CK$6),IF($M291&gt;0,4,3),0)),IF(AND($D291&lt;=CK$6,$E291&gt;=CK$5),60,0)))</f>
        <v/>
      </c>
      <c r="CL291" s="80" t="str">
        <f>IF(OR($A291="",NOT(ISNUMBER($G291))),"",IF(AND($F291&lt;=CL$6,$G291&gt;=CL$5),IF(CL$5&gt;$N291,5,$K291)*10+IF(AND($F291&gt;=CL$5,$F291&lt;=CL$6),IF(AND($G291&gt;=CL$5,$G291&lt;=CL$6),5,IF($L291=1,2,1)),IF(AND($G291&gt;=CL$5,$G291&lt;=CL$6),IF($M291&gt;0,4,3),0)),IF(AND($D291&lt;=CL$6,$E291&gt;=CL$5),60,0)))</f>
        <v/>
      </c>
      <c r="CM291" s="80" t="str">
        <f>IF(OR($A291="",NOT(ISNUMBER($G291))),"",IF(AND($F291&lt;=CM$6,$G291&gt;=CM$5),IF(CM$5&gt;$N291,5,$K291)*10+IF(AND($F291&gt;=CM$5,$F291&lt;=CM$6),IF(AND($G291&gt;=CM$5,$G291&lt;=CM$6),5,IF($L291=1,2,1)),IF(AND($G291&gt;=CM$5,$G291&lt;=CM$6),IF($M291&gt;0,4,3),0)),IF(AND($D291&lt;=CM$6,$E291&gt;=CM$5),60,0)))</f>
        <v/>
      </c>
      <c r="CN291" s="80" t="str">
        <f>IF(OR($A291="",NOT(ISNUMBER($G291))),"",IF(AND($F291&lt;=CN$6,$G291&gt;=CN$5),IF(CN$5&gt;$N291,5,$K291)*10+IF(AND($F291&gt;=CN$5,$F291&lt;=CN$6),IF(AND($G291&gt;=CN$5,$G291&lt;=CN$6),5,IF($L291=1,2,1)),IF(AND($G291&gt;=CN$5,$G291&lt;=CN$6),IF($M291&gt;0,4,3),0)),IF(AND($D291&lt;=CN$6,$E291&gt;=CN$5),60,0)))</f>
        <v/>
      </c>
      <c r="CO291" s="80" t="str">
        <f>IF(OR($A291="",NOT(ISNUMBER($G291))),"",IF(AND($F291&lt;=CO$6,$G291&gt;=CO$5),IF(CO$5&gt;$N291,5,$K291)*10+IF(AND($F291&gt;=CO$5,$F291&lt;=CO$6),IF(AND($G291&gt;=CO$5,$G291&lt;=CO$6),5,IF($L291=1,2,1)),IF(AND($G291&gt;=CO$5,$G291&lt;=CO$6),IF($M291&gt;0,4,3),0)),IF(AND($D291&lt;=CO$6,$E291&gt;=CO$5),60,0)))</f>
        <v/>
      </c>
      <c r="CP291" s="80" t="str">
        <f>IF(OR($A291="",NOT(ISNUMBER($G291))),"",IF(AND($F291&lt;=CP$6,$G291&gt;=CP$5),IF(CP$5&gt;$N291,5,$K291)*10+IF(AND($F291&gt;=CP$5,$F291&lt;=CP$6),IF(AND($G291&gt;=CP$5,$G291&lt;=CP$6),5,IF($L291=1,2,1)),IF(AND($G291&gt;=CP$5,$G291&lt;=CP$6),IF($M291&gt;0,4,3),0)),IF(AND($D291&lt;=CP$6,$E291&gt;=CP$5),60,0)))</f>
        <v/>
      </c>
      <c r="CQ291" s="80" t="str">
        <f>IF(OR($A291="",NOT(ISNUMBER($G291))),"",IF(AND($F291&lt;=CQ$6,$G291&gt;=CQ$5),IF(CQ$5&gt;$N291,5,$K291)*10+IF(AND($F291&gt;=CQ$5,$F291&lt;=CQ$6),IF(AND($G291&gt;=CQ$5,$G291&lt;=CQ$6),5,IF($L291=1,2,1)),IF(AND($G291&gt;=CQ$5,$G291&lt;=CQ$6),IF($M291&gt;0,4,3),0)),IF(AND($D291&lt;=CQ$6,$E291&gt;=CQ$5),60,0)))</f>
        <v/>
      </c>
      <c r="CR291" s="80" t="str">
        <f>IF(OR($A291="",NOT(ISNUMBER($G291))),"",IF(AND($F291&lt;=CR$6,$G291&gt;=CR$5),IF(CR$5&gt;$N291,5,$K291)*10+IF(AND($F291&gt;=CR$5,$F291&lt;=CR$6),IF(AND($G291&gt;=CR$5,$G291&lt;=CR$6),5,IF($L291=1,2,1)),IF(AND($G291&gt;=CR$5,$G291&lt;=CR$6),IF($M291&gt;0,4,3),0)),IF(AND($D291&lt;=CR$6,$E291&gt;=CR$5),60,0)))</f>
        <v/>
      </c>
      <c r="CS291" s="80" t="str">
        <f>IF(OR($A291="",NOT(ISNUMBER($G291))),"",IF(AND($F291&lt;=CS$6,$G291&gt;=CS$5),IF(CS$5&gt;$N291,5,$K291)*10+IF(AND($F291&gt;=CS$5,$F291&lt;=CS$6),IF(AND($G291&gt;=CS$5,$G291&lt;=CS$6),5,IF($L291=1,2,1)),IF(AND($G291&gt;=CS$5,$G291&lt;=CS$6),IF($M291&gt;0,4,3),0)),IF(AND($D291&lt;=CS$6,$E291&gt;=CS$5),60,0)))</f>
        <v/>
      </c>
      <c r="CT291" s="80" t="str">
        <f>IF(OR($A291="",NOT(ISNUMBER($G291))),"",IF(AND($F291&lt;=CT$6,$G291&gt;=CT$5),IF(CT$5&gt;$N291,5,$K291)*10+IF(AND($F291&gt;=CT$5,$F291&lt;=CT$6),IF(AND($G291&gt;=CT$5,$G291&lt;=CT$6),5,IF($L291=1,2,1)),IF(AND($G291&gt;=CT$5,$G291&lt;=CT$6),IF($M291&gt;0,4,3),0)),IF(AND($D291&lt;=CT$6,$E291&gt;=CT$5),60,0)))</f>
        <v/>
      </c>
      <c r="CU291" s="80" t="str">
        <f>IF(OR($A291="",NOT(ISNUMBER($G291))),"",IF(AND($F291&lt;=CU$6,$G291&gt;=CU$5),IF(CU$5&gt;$N291,5,$K291)*10+IF(AND($F291&gt;=CU$5,$F291&lt;=CU$6),IF(AND($G291&gt;=CU$5,$G291&lt;=CU$6),5,IF($L291=1,2,1)),IF(AND($G291&gt;=CU$5,$G291&lt;=CU$6),IF($M291&gt;0,4,3),0)),IF(AND($D291&lt;=CU$6,$E291&gt;=CU$5),60,0)))</f>
        <v/>
      </c>
      <c r="CV291" s="80" t="str">
        <f>IF(OR($A291="",NOT(ISNUMBER($G291))),"",IF(AND($F291&lt;=CV$6,$G291&gt;=CV$5),IF(CV$5&gt;$N291,5,$K291)*10+IF(AND($F291&gt;=CV$5,$F291&lt;=CV$6),IF(AND($G291&gt;=CV$5,$G291&lt;=CV$6),5,IF($L291=1,2,1)),IF(AND($G291&gt;=CV$5,$G291&lt;=CV$6),IF($M291&gt;0,4,3),0)),IF(AND($D291&lt;=CV$6,$E291&gt;=CV$5),60,0)))</f>
        <v/>
      </c>
      <c r="CW291" s="80" t="str">
        <f>IF(OR($A291="",NOT(ISNUMBER($G291))),"",IF(AND($F291&lt;=CW$6,$G291&gt;=CW$5),IF(CW$5&gt;$N291,5,$K291)*10+IF(AND($F291&gt;=CW$5,$F291&lt;=CW$6),IF(AND($G291&gt;=CW$5,$G291&lt;=CW$6),5,IF($L291=1,2,1)),IF(AND($G291&gt;=CW$5,$G291&lt;=CW$6),IF($M291&gt;0,4,3),0)),IF(AND($D291&lt;=CW$6,$E291&gt;=CW$5),60,0)))</f>
        <v/>
      </c>
      <c r="CX291" s="80" t="str">
        <f>IF(OR($A291="",NOT(ISNUMBER($G291))),"",IF(AND($F291&lt;=CX$6,$G291&gt;=CX$5),IF(CX$5&gt;$N291,5,$K291)*10+IF(AND($F291&gt;=CX$5,$F291&lt;=CX$6),IF(AND($G291&gt;=CX$5,$G291&lt;=CX$6),5,IF($L291=1,2,1)),IF(AND($G291&gt;=CX$5,$G291&lt;=CX$6),IF($M291&gt;0,4,3),0)),IF(AND($D291&lt;=CX$6,$E291&gt;=CX$5),60,0)))</f>
        <v/>
      </c>
      <c r="CY291" s="80" t="str">
        <f>IF(OR($A291="",NOT(ISNUMBER($G291))),"",IF(AND($F291&lt;=CY$6,$G291&gt;=CY$5),IF(CY$5&gt;$N291,5,$K291)*10+IF(AND($F291&gt;=CY$5,$F291&lt;=CY$6),IF(AND($G291&gt;=CY$5,$G291&lt;=CY$6),5,IF($L291=1,2,1)),IF(AND($G291&gt;=CY$5,$G291&lt;=CY$6),IF($M291&gt;0,4,3),0)),IF(AND($D291&lt;=CY$6,$E291&gt;=CY$5),60,0)))</f>
        <v/>
      </c>
      <c r="CZ291" s="80" t="str">
        <f>IF(OR($A291="",NOT(ISNUMBER($G291))),"",IF(AND($F291&lt;=CZ$6,$G291&gt;=CZ$5),IF(CZ$5&gt;$N291,5,$K291)*10+IF(AND($F291&gt;=CZ$5,$F291&lt;=CZ$6),IF(AND($G291&gt;=CZ$5,$G291&lt;=CZ$6),5,IF($L291=1,2,1)),IF(AND($G291&gt;=CZ$5,$G291&lt;=CZ$6),IF($M291&gt;0,4,3),0)),IF(AND($D291&lt;=CZ$6,$E291&gt;=CZ$5),60,0)))</f>
        <v/>
      </c>
      <c r="DA291" s="80" t="str">
        <f>IF(OR($A291="",NOT(ISNUMBER($G291))),"",IF(AND($F291&lt;=DA$6,$G291&gt;=DA$5),IF(DA$5&gt;$N291,5,$K291)*10+IF(AND($F291&gt;=DA$5,$F291&lt;=DA$6),IF(AND($G291&gt;=DA$5,$G291&lt;=DA$6),5,IF($L291=1,2,1)),IF(AND($G291&gt;=DA$5,$G291&lt;=DA$6),IF($M291&gt;0,4,3),0)),IF(AND($D291&lt;=DA$6,$E291&gt;=DA$5),60,0)))</f>
        <v/>
      </c>
      <c r="DB291" s="80" t="str">
        <f>IF(OR($A291="",NOT(ISNUMBER($G291))),"",IF(AND($F291&lt;=DB$6,$G291&gt;=DB$5),IF(DB$5&gt;$N291,5,$K291)*10+IF(AND($F291&gt;=DB$5,$F291&lt;=DB$6),IF(AND($G291&gt;=DB$5,$G291&lt;=DB$6),5,IF($L291=1,2,1)),IF(AND($G291&gt;=DB$5,$G291&lt;=DB$6),IF($M291&gt;0,4,3),0)),IF(AND($D291&lt;=DB$6,$E291&gt;=DB$5),60,0)))</f>
        <v/>
      </c>
      <c r="DC291" s="80" t="str">
        <f>IF(OR($A291="",NOT(ISNUMBER($G291))),"",IF(AND($F291&lt;=DC$6,$G291&gt;=DC$5),IF(DC$5&gt;$N291,5,$K291)*10+IF(AND($F291&gt;=DC$5,$F291&lt;=DC$6),IF(AND($G291&gt;=DC$5,$G291&lt;=DC$6),5,IF($L291=1,2,1)),IF(AND($G291&gt;=DC$5,$G291&lt;=DC$6),IF($M291&gt;0,4,3),0)),IF(AND($D291&lt;=DC$6,$E291&gt;=DC$5),60,0)))</f>
        <v/>
      </c>
      <c r="DD291" s="80" t="str">
        <f>IF(OR($A291="",NOT(ISNUMBER($G291))),"",IF(AND($F291&lt;=DD$6,$G291&gt;=DD$5),IF(DD$5&gt;$N291,5,$K291)*10+IF(AND($F291&gt;=DD$5,$F291&lt;=DD$6),IF(AND($G291&gt;=DD$5,$G291&lt;=DD$6),5,IF($L291=1,2,1)),IF(AND($G291&gt;=DD$5,$G291&lt;=DD$6),IF($M291&gt;0,4,3),0)),IF(AND($D291&lt;=DD$6,$E291&gt;=DD$5),60,0)))</f>
        <v/>
      </c>
      <c r="DE291" s="80" t="str">
        <f>IF(OR($A291="",NOT(ISNUMBER($G291))),"",IF(AND($F291&lt;=DE$6,$G291&gt;=DE$5),IF(DE$5&gt;$N291,5,$K291)*10+IF(AND($F291&gt;=DE$5,$F291&lt;=DE$6),IF(AND($G291&gt;=DE$5,$G291&lt;=DE$6),5,IF($L291=1,2,1)),IF(AND($G291&gt;=DE$5,$G291&lt;=DE$6),IF($M291&gt;0,4,3),0)),IF(AND($D291&lt;=DE$6,$E291&gt;=DE$5),60,0)))</f>
        <v/>
      </c>
      <c r="DF291" s="80" t="str">
        <f>IF(OR($A291="",NOT(ISNUMBER($G291))),"",IF(AND($F291&lt;=DF$6,$G291&gt;=DF$5),IF(DF$5&gt;$N291,5,$K291)*10+IF(AND($F291&gt;=DF$5,$F291&lt;=DF$6),IF(AND($G291&gt;=DF$5,$G291&lt;=DF$6),5,IF($L291=1,2,1)),IF(AND($G291&gt;=DF$5,$G291&lt;=DF$6),IF($M291&gt;0,4,3),0)),IF(AND($D291&lt;=DF$6,$E291&gt;=DF$5),60,0)))</f>
        <v/>
      </c>
      <c r="DG291" s="80" t="str">
        <f>IF(OR($A291="",NOT(ISNUMBER($G291))),"",IF(AND($F291&lt;=DG$6,$G291&gt;=DG$5),IF(DG$5&gt;$N291,5,$K291)*10+IF(AND($F291&gt;=DG$5,$F291&lt;=DG$6),IF(AND($G291&gt;=DG$5,$G291&lt;=DG$6),5,IF($L291=1,2,1)),IF(AND($G291&gt;=DG$5,$G291&lt;=DG$6),IF($M291&gt;0,4,3),0)),IF(AND($D291&lt;=DG$6,$E291&gt;=DG$5),60,0)))</f>
        <v/>
      </c>
      <c r="DH291" s="80" t="str">
        <f>IF(OR($A291="",NOT(ISNUMBER($G291))),"",IF(AND($F291&lt;=DH$6,$G291&gt;=DH$5),IF(DH$5&gt;$N291,5,$K291)*10+IF(AND($F291&gt;=DH$5,$F291&lt;=DH$6),IF(AND($G291&gt;=DH$5,$G291&lt;=DH$6),5,IF($L291=1,2,1)),IF(AND($G291&gt;=DH$5,$G291&lt;=DH$6),IF($M291&gt;0,4,3),0)),IF(AND($D291&lt;=DH$6,$E291&gt;=DH$5),60,0)))</f>
        <v/>
      </c>
      <c r="DI291" s="80" t="str">
        <f>IF(OR($A291="",NOT(ISNUMBER($G291))),"",IF(AND($F291&lt;=DI$6,$G291&gt;=DI$5),IF(DI$5&gt;$N291,5,$K291)*10+IF(AND($F291&gt;=DI$5,$F291&lt;=DI$6),IF(AND($G291&gt;=DI$5,$G291&lt;=DI$6),5,IF($L291=1,2,1)),IF(AND($G291&gt;=DI$5,$G291&lt;=DI$6),IF($M291&gt;0,4,3),0)),IF(AND($D291&lt;=DI$6,$E291&gt;=DI$5),60,0)))</f>
        <v/>
      </c>
      <c r="DJ291" s="80" t="str">
        <f>IF(OR($A291="",NOT(ISNUMBER($G291))),"",IF(AND($F291&lt;=DJ$6,$G291&gt;=DJ$5),IF(DJ$5&gt;$N291,5,$K291)*10+IF(AND($F291&gt;=DJ$5,$F291&lt;=DJ$6),IF(AND($G291&gt;=DJ$5,$G291&lt;=DJ$6),5,IF($L291=1,2,1)),IF(AND($G291&gt;=DJ$5,$G291&lt;=DJ$6),IF($M291&gt;0,4,3),0)),IF(AND($D291&lt;=DJ$6,$E291&gt;=DJ$5),60,0)))</f>
        <v/>
      </c>
      <c r="DK291" s="80" t="str">
        <f>IF(OR($A291="",NOT(ISNUMBER($G291))),"",IF(AND($F291&lt;=DK$6,$G291&gt;=DK$5),IF(DK$5&gt;$N291,5,$K291)*10+IF(AND($F291&gt;=DK$5,$F291&lt;=DK$6),IF(AND($G291&gt;=DK$5,$G291&lt;=DK$6),5,IF($L291=1,2,1)),IF(AND($G291&gt;=DK$5,$G291&lt;=DK$6),IF($M291&gt;0,4,3),0)),IF(AND($D291&lt;=DK$6,$E291&gt;=DK$5),60,0)))</f>
        <v/>
      </c>
      <c r="DL291" s="80" t="str">
        <f>IF(OR($A291="",NOT(ISNUMBER($G291))),"",IF(AND($F291&lt;=DL$6,$G291&gt;=DL$5),IF(DL$5&gt;$N291,5,$K291)*10+IF(AND($F291&gt;=DL$5,$F291&lt;=DL$6),IF(AND($G291&gt;=DL$5,$G291&lt;=DL$6),5,IF($L291=1,2,1)),IF(AND($G291&gt;=DL$5,$G291&lt;=DL$6),IF($M291&gt;0,4,3),0)),IF(AND($D291&lt;=DL$6,$E291&gt;=DL$5),60,0)))</f>
        <v/>
      </c>
      <c r="DM291" s="80" t="str">
        <f>IF(OR($A291="",NOT(ISNUMBER($G291))),"",IF(AND($F291&lt;=DM$6,$G291&gt;=DM$5),IF(DM$5&gt;$N291,5,$K291)*10+IF(AND($F291&gt;=DM$5,$F291&lt;=DM$6),IF(AND($G291&gt;=DM$5,$G291&lt;=DM$6),5,IF($L291=1,2,1)),IF(AND($G291&gt;=DM$5,$G291&lt;=DM$6),IF($M291&gt;0,4,3),0)),IF(AND($D291&lt;=DM$6,$E291&gt;=DM$5),60,0)))</f>
        <v/>
      </c>
      <c r="DN291" s="80" t="str">
        <f>IF(OR($A291="",NOT(ISNUMBER($G291))),"",IF(AND($F291&lt;=DN$6,$G291&gt;=DN$5),IF(DN$5&gt;$N291,5,$K291)*10+IF(AND($F291&gt;=DN$5,$F291&lt;=DN$6),IF(AND($G291&gt;=DN$5,$G291&lt;=DN$6),5,IF($L291=1,2,1)),IF(AND($G291&gt;=DN$5,$G291&lt;=DN$6),IF($M291&gt;0,4,3),0)),IF(AND($D291&lt;=DN$6,$E291&gt;=DN$5),60,0)))</f>
        <v/>
      </c>
      <c r="DO291" s="80" t="str">
        <f>IF(OR($A291="",NOT(ISNUMBER($G291))),"",IF(AND($F291&lt;=DO$6,$G291&gt;=DO$5),IF(DO$5&gt;$N291,5,$K291)*10+IF(AND($F291&gt;=DO$5,$F291&lt;=DO$6),IF(AND($G291&gt;=DO$5,$G291&lt;=DO$6),5,IF($L291=1,2,1)),IF(AND($G291&gt;=DO$5,$G291&lt;=DO$6),IF($M291&gt;0,4,3),0)),IF(AND($D291&lt;=DO$6,$E291&gt;=DO$5),60,0)))</f>
        <v/>
      </c>
      <c r="DP291" s="80" t="str">
        <f>IF(OR($A291="",NOT(ISNUMBER($G291))),"",IF(AND($F291&lt;=DP$6,$G291&gt;=DP$5),IF(DP$5&gt;$N291,5,$K291)*10+IF(AND($F291&gt;=DP$5,$F291&lt;=DP$6),IF(AND($G291&gt;=DP$5,$G291&lt;=DP$6),5,IF($L291=1,2,1)),IF(AND($G291&gt;=DP$5,$G291&lt;=DP$6),IF($M291&gt;0,4,3),0)),IF(AND($D291&lt;=DP$6,$E291&gt;=DP$5),60,0)))</f>
        <v/>
      </c>
      <c r="DQ291" s="80" t="str">
        <f>IF(OR($A291="",NOT(ISNUMBER($G291))),"",IF(AND($F291&lt;=DQ$6,$G291&gt;=DQ$5),IF(DQ$5&gt;$N291,5,$K291)*10+IF(AND($F291&gt;=DQ$5,$F291&lt;=DQ$6),IF(AND($G291&gt;=DQ$5,$G291&lt;=DQ$6),5,IF($L291=1,2,1)),IF(AND($G291&gt;=DQ$5,$G291&lt;=DQ$6),IF($M291&gt;0,4,3),0)),IF(AND($D291&lt;=DQ$6,$E291&gt;=DQ$5),60,0)))</f>
        <v/>
      </c>
      <c r="DR291" s="80" t="str">
        <f>IF(OR($A291="",NOT(ISNUMBER($G291))),"",IF(AND($F291&lt;=DR$6,$G291&gt;=DR$5),IF(DR$5&gt;$N291,5,$K291)*10+IF(AND($F291&gt;=DR$5,$F291&lt;=DR$6),IF(AND($G291&gt;=DR$5,$G291&lt;=DR$6),5,IF($L291=1,2,1)),IF(AND($G291&gt;=DR$5,$G291&lt;=DR$6),IF($M291&gt;0,4,3),0)),IF(AND($D291&lt;=DR$6,$E291&gt;=DR$5),60,0)))</f>
        <v/>
      </c>
      <c r="DS291" s="80" t="str">
        <f>IF(OR($A291="",NOT(ISNUMBER($G291))),"",IF(AND($F291&lt;=DS$6,$G291&gt;=DS$5),IF(DS$5&gt;$N291,5,$K291)*10+IF(AND($F291&gt;=DS$5,$F291&lt;=DS$6),IF(AND($G291&gt;=DS$5,$G291&lt;=DS$6),5,IF($L291=1,2,1)),IF(AND($G291&gt;=DS$5,$G291&lt;=DS$6),IF($M291&gt;0,4,3),0)),IF(AND($D291&lt;=DS$6,$E291&gt;=DS$5),60,0)))</f>
        <v/>
      </c>
      <c r="DT291" s="80" t="str">
        <f>IF(OR($A291="",NOT(ISNUMBER($G291))),"",IF(AND($F291&lt;=DT$6,$G291&gt;=DT$5),IF(DT$5&gt;$N291,5,$K291)*10+IF(AND($F291&gt;=DT$5,$F291&lt;=DT$6),IF(AND($G291&gt;=DT$5,$G291&lt;=DT$6),5,IF($L291=1,2,1)),IF(AND($G291&gt;=DT$5,$G291&lt;=DT$6),IF($M291&gt;0,4,3),0)),IF(AND($D291&lt;=DT$6,$E291&gt;=DT$5),60,0)))</f>
        <v/>
      </c>
      <c r="DU291" s="80" t="str">
        <f>IF(OR($A291="",NOT(ISNUMBER($G291))),"",IF(AND($F291&lt;=DU$6,$G291&gt;=DU$5),IF(DU$5&gt;$N291,5,$K291)*10+IF(AND($F291&gt;=DU$5,$F291&lt;=DU$6),IF(AND($G291&gt;=DU$5,$G291&lt;=DU$6),5,IF($L291=1,2,1)),IF(AND($G291&gt;=DU$5,$G291&lt;=DU$6),IF($M291&gt;0,4,3),0)),IF(AND($D291&lt;=DU$6,$E291&gt;=DU$5),60,0)))</f>
        <v/>
      </c>
      <c r="DV291" s="80" t="str">
        <f>IF(OR($A291="",NOT(ISNUMBER($G291))),"",IF(AND($F291&lt;=DV$6,$G291&gt;=DV$5),IF(DV$5&gt;$N291,5,$K291)*10+IF(AND($F291&gt;=DV$5,$F291&lt;=DV$6),IF(AND($G291&gt;=DV$5,$G291&lt;=DV$6),5,IF($L291=1,2,1)),IF(AND($G291&gt;=DV$5,$G291&lt;=DV$6),IF($M291&gt;0,4,3),0)),IF(AND($D291&lt;=DV$6,$E291&gt;=DV$5),60,0)))</f>
        <v/>
      </c>
      <c r="DW291" s="80" t="str">
        <f>IF(OR($A291="",NOT(ISNUMBER($G291))),"",IF(AND($F291&lt;=DW$6,$G291&gt;=DW$5),IF(DW$5&gt;$N291,5,$K291)*10+IF(AND($F291&gt;=DW$5,$F291&lt;=DW$6),IF(AND($G291&gt;=DW$5,$G291&lt;=DW$6),5,IF($L291=1,2,1)),IF(AND($G291&gt;=DW$5,$G291&lt;=DW$6),IF($M291&gt;0,4,3),0)),IF(AND($D291&lt;=DW$6,$E291&gt;=DW$5),60,0)))</f>
        <v/>
      </c>
      <c r="DX291" s="80" t="str">
        <f>IF(OR($A291="",NOT(ISNUMBER($G291))),"",IF(AND($F291&lt;=DX$6,$G291&gt;=DX$5),IF(DX$5&gt;$N291,5,$K291)*10+IF(AND($F291&gt;=DX$5,$F291&lt;=DX$6),IF(AND($G291&gt;=DX$5,$G291&lt;=DX$6),5,IF($L291=1,2,1)),IF(AND($G291&gt;=DX$5,$G291&lt;=DX$6),IF($M291&gt;0,4,3),0)),IF(AND($D291&lt;=DX$6,$E291&gt;=DX$5),60,0)))</f>
        <v/>
      </c>
      <c r="DY291" s="80" t="str">
        <f>IF(OR($A291="",NOT(ISNUMBER($G291))),"",IF(AND($F291&lt;=DY$6,$G291&gt;=DY$5),IF(DY$5&gt;$N291,5,$K291)*10+IF(AND($F291&gt;=DY$5,$F291&lt;=DY$6),IF(AND($G291&gt;=DY$5,$G291&lt;=DY$6),5,IF($L291=1,2,1)),IF(AND($G291&gt;=DY$5,$G291&lt;=DY$6),IF($M291&gt;0,4,3),0)),IF(AND($D291&lt;=DY$6,$E291&gt;=DY$5),60,0)))</f>
        <v/>
      </c>
      <c r="DZ291" s="80" t="str">
        <f>IF(OR($A291="",NOT(ISNUMBER($G291))),"",IF(AND($F291&lt;=DZ$6,$G291&gt;=DZ$5),IF(DZ$5&gt;$N291,5,$K291)*10+IF(AND($F291&gt;=DZ$5,$F291&lt;=DZ$6),IF(AND($G291&gt;=DZ$5,$G291&lt;=DZ$6),5,IF($L291=1,2,1)),IF(AND($G291&gt;=DZ$5,$G291&lt;=DZ$6),IF($M291&gt;0,4,3),0)),IF(AND($D291&lt;=DZ$6,$E291&gt;=DZ$5),60,0)))</f>
        <v/>
      </c>
      <c r="EA291" s="80" t="str">
        <f>IF(OR($A291="",NOT(ISNUMBER($G291))),"",IF(AND($F291&lt;=EA$6,$G291&gt;=EA$5),IF(EA$5&gt;$N291,5,$K291)*10+IF(AND($F291&gt;=EA$5,$F291&lt;=EA$6),IF(AND($G291&gt;=EA$5,$G291&lt;=EA$6),5,IF($L291=1,2,1)),IF(AND($G291&gt;=EA$5,$G291&lt;=EA$6),IF($M291&gt;0,4,3),0)),IF(AND($D291&lt;=EA$6,$E291&gt;=EA$5),60,0)))</f>
        <v/>
      </c>
      <c r="EB291" s="80" t="str">
        <f>IF(OR($A291="",NOT(ISNUMBER($G291))),"",IF(AND($F291&lt;=EB$6,$G291&gt;=EB$5),IF(EB$5&gt;$N291,5,$K291)*10+IF(AND($F291&gt;=EB$5,$F291&lt;=EB$6),IF(AND($G291&gt;=EB$5,$G291&lt;=EB$6),5,IF($L291=1,2,1)),IF(AND($G291&gt;=EB$5,$G291&lt;=EB$6),IF($M291&gt;0,4,3),0)),IF(AND($D291&lt;=EB$6,$E291&gt;=EB$5),60,0)))</f>
        <v/>
      </c>
      <c r="EC291" s="80" t="str">
        <f>IF(OR($A291="",NOT(ISNUMBER($G291))),"",IF(AND($F291&lt;=EC$6,$G291&gt;=EC$5),IF(EC$5&gt;$N291,5,$K291)*10+IF(AND($F291&gt;=EC$5,$F291&lt;=EC$6),IF(AND($G291&gt;=EC$5,$G291&lt;=EC$6),5,IF($L291=1,2,1)),IF(AND($G291&gt;=EC$5,$G291&lt;=EC$6),IF($M291&gt;0,4,3),0)),IF(AND($D291&lt;=EC$6,$E291&gt;=EC$5),60,0)))</f>
        <v/>
      </c>
      <c r="ED291" s="80" t="str">
        <f>IF(OR($A291="",NOT(ISNUMBER($G291))),"",IF(AND($F291&lt;=ED$6,$G291&gt;=ED$5),IF(ED$5&gt;$N291,5,$K291)*10+IF(AND($F291&gt;=ED$5,$F291&lt;=ED$6),IF(AND($G291&gt;=ED$5,$G291&lt;=ED$6),5,IF($L291=1,2,1)),IF(AND($G291&gt;=ED$5,$G291&lt;=ED$6),IF($M291&gt;0,4,3),0)),IF(AND($D291&lt;=ED$6,$E291&gt;=ED$5),60,0)))</f>
        <v/>
      </c>
    </row>
    <row r="292" ht="18" customHeight="1">
      <c r="A292" s="52" t="str">
        <f>IF(Tasks!$B292="","",Tasks!$A292)</f>
        <v/>
      </c>
      <c r="B292" s="78" t="str">
        <f>IF(Tasks!$B292="","",Tasks!$B292)</f>
        <v/>
      </c>
      <c r="C292" s="25" t="str">
        <f>IF($B292="","",IF(AND(Tasks!$D292="",Tasks!$G292=""),"-",IF(Tasks!$D292="","",Tasks!$D292&amp;IF(OR(Tasks!$E292="",Tasks!$E292="FS"),IF(N(Tasks!$F292)=0,"","FS"),Tasks!$E292)&amp;IF(N(Tasks!$F292)=0,"",IF(Tasks!$F292&gt;0,"+","")&amp;Tasks!$F292))&amp;IF(AND(Tasks!$D292&lt;&gt;"",Tasks!$G292&lt;&gt;""),", ","")&amp;IF(Tasks!$G292="","",Tasks!$G292&amp;IF(OR(Tasks!$H292="",Tasks!$H292="FS"),IF(N(Tasks!$I292)=0,"","FS"),Tasks!$H292)&amp;IF(N(Tasks!$I292)=0,"",IF(Tasks!$I292&gt;0,"+","")&amp;Tasks!$I292))))</f>
        <v/>
      </c>
      <c r="D292" s="51" t="str">
        <f>IF(OR($B292="",Tasks!$Q292=""),"",Tasks!$Q292)</f>
        <v/>
      </c>
      <c r="E292" s="51" t="str">
        <f>IF(OR($B292="",Tasks!$R292=""),"",Tasks!$R292)</f>
        <v/>
      </c>
      <c r="F292" s="51" t="str">
        <f>IF(OR($B292="",Tasks!$S292=""),"",Tasks!$S292)</f>
        <v/>
      </c>
      <c r="G292" s="51" t="str">
        <f>IF(OR($B292="",Tasks!$T292=""),"",Tasks!$T292)</f>
        <v/>
      </c>
      <c r="H292" s="52" t="str">
        <f>IF($B292="","",Tasks!$AE292)</f>
        <v/>
      </c>
      <c r="I292" s="79" t="str">
        <f>IF($B292="","",Tasks!$AF292)</f>
        <v/>
      </c>
      <c r="J292" s="53" t="str">
        <f>IF(OR($B292="",Tasks!$V292=""),"",Tasks!$V292)</f>
        <v/>
      </c>
      <c r="K292" s="52" t="str">
        <f>IF($B292="","",Tasks!$AA292)</f>
        <v/>
      </c>
      <c r="L292" s="52" t="str">
        <f>IF($B292="","",Tasks!$AB292)</f>
        <v/>
      </c>
      <c r="M292" s="52" t="str">
        <f>IF($B292="","",Tasks!$Z292)</f>
        <v/>
      </c>
      <c r="N292" s="52" t="str">
        <f>IF(OR($B292="",Tasks!$AG292=""),"",Tasks!$AG292)</f>
        <v/>
      </c>
      <c r="O292" s="80" t="str">
        <f>IF(OR($A292="",NOT(ISNUMBER($G292))),"",IF(AND($F292&lt;=O$6,$G292&gt;=O$5),IF(O$5&gt;$N292,5,$K292)*10+IF(AND($F292&gt;=O$5,$F292&lt;=O$6),IF(AND($G292&gt;=O$5,$G292&lt;=O$6),5,IF($L292=1,2,1)),IF(AND($G292&gt;=O$5,$G292&lt;=O$6),IF($M292&gt;0,4,3),0)),IF(AND($D292&lt;=O$6,$E292&gt;=O$5),60,0)))</f>
        <v/>
      </c>
      <c r="P292" s="80" t="str">
        <f>IF(OR($A292="",NOT(ISNUMBER($G292))),"",IF(AND($F292&lt;=P$6,$G292&gt;=P$5),IF(P$5&gt;$N292,5,$K292)*10+IF(AND($F292&gt;=P$5,$F292&lt;=P$6),IF(AND($G292&gt;=P$5,$G292&lt;=P$6),5,IF($L292=1,2,1)),IF(AND($G292&gt;=P$5,$G292&lt;=P$6),IF($M292&gt;0,4,3),0)),IF(AND($D292&lt;=P$6,$E292&gt;=P$5),60,0)))</f>
        <v/>
      </c>
      <c r="Q292" s="80" t="str">
        <f>IF(OR($A292="",NOT(ISNUMBER($G292))),"",IF(AND($F292&lt;=Q$6,$G292&gt;=Q$5),IF(Q$5&gt;$N292,5,$K292)*10+IF(AND($F292&gt;=Q$5,$F292&lt;=Q$6),IF(AND($G292&gt;=Q$5,$G292&lt;=Q$6),5,IF($L292=1,2,1)),IF(AND($G292&gt;=Q$5,$G292&lt;=Q$6),IF($M292&gt;0,4,3),0)),IF(AND($D292&lt;=Q$6,$E292&gt;=Q$5),60,0)))</f>
        <v/>
      </c>
      <c r="R292" s="80" t="str">
        <f>IF(OR($A292="",NOT(ISNUMBER($G292))),"",IF(AND($F292&lt;=R$6,$G292&gt;=R$5),IF(R$5&gt;$N292,5,$K292)*10+IF(AND($F292&gt;=R$5,$F292&lt;=R$6),IF(AND($G292&gt;=R$5,$G292&lt;=R$6),5,IF($L292=1,2,1)),IF(AND($G292&gt;=R$5,$G292&lt;=R$6),IF($M292&gt;0,4,3),0)),IF(AND($D292&lt;=R$6,$E292&gt;=R$5),60,0)))</f>
        <v/>
      </c>
      <c r="S292" s="80" t="str">
        <f>IF(OR($A292="",NOT(ISNUMBER($G292))),"",IF(AND($F292&lt;=S$6,$G292&gt;=S$5),IF(S$5&gt;$N292,5,$K292)*10+IF(AND($F292&gt;=S$5,$F292&lt;=S$6),IF(AND($G292&gt;=S$5,$G292&lt;=S$6),5,IF($L292=1,2,1)),IF(AND($G292&gt;=S$5,$G292&lt;=S$6),IF($M292&gt;0,4,3),0)),IF(AND($D292&lt;=S$6,$E292&gt;=S$5),60,0)))</f>
        <v/>
      </c>
      <c r="T292" s="80" t="str">
        <f>IF(OR($A292="",NOT(ISNUMBER($G292))),"",IF(AND($F292&lt;=T$6,$G292&gt;=T$5),IF(T$5&gt;$N292,5,$K292)*10+IF(AND($F292&gt;=T$5,$F292&lt;=T$6),IF(AND($G292&gt;=T$5,$G292&lt;=T$6),5,IF($L292=1,2,1)),IF(AND($G292&gt;=T$5,$G292&lt;=T$6),IF($M292&gt;0,4,3),0)),IF(AND($D292&lt;=T$6,$E292&gt;=T$5),60,0)))</f>
        <v/>
      </c>
      <c r="U292" s="80" t="str">
        <f>IF(OR($A292="",NOT(ISNUMBER($G292))),"",IF(AND($F292&lt;=U$6,$G292&gt;=U$5),IF(U$5&gt;$N292,5,$K292)*10+IF(AND($F292&gt;=U$5,$F292&lt;=U$6),IF(AND($G292&gt;=U$5,$G292&lt;=U$6),5,IF($L292=1,2,1)),IF(AND($G292&gt;=U$5,$G292&lt;=U$6),IF($M292&gt;0,4,3),0)),IF(AND($D292&lt;=U$6,$E292&gt;=U$5),60,0)))</f>
        <v/>
      </c>
      <c r="V292" s="80" t="str">
        <f>IF(OR($A292="",NOT(ISNUMBER($G292))),"",IF(AND($F292&lt;=V$6,$G292&gt;=V$5),IF(V$5&gt;$N292,5,$K292)*10+IF(AND($F292&gt;=V$5,$F292&lt;=V$6),IF(AND($G292&gt;=V$5,$G292&lt;=V$6),5,IF($L292=1,2,1)),IF(AND($G292&gt;=V$5,$G292&lt;=V$6),IF($M292&gt;0,4,3),0)),IF(AND($D292&lt;=V$6,$E292&gt;=V$5),60,0)))</f>
        <v/>
      </c>
      <c r="W292" s="80" t="str">
        <f>IF(OR($A292="",NOT(ISNUMBER($G292))),"",IF(AND($F292&lt;=W$6,$G292&gt;=W$5),IF(W$5&gt;$N292,5,$K292)*10+IF(AND($F292&gt;=W$5,$F292&lt;=W$6),IF(AND($G292&gt;=W$5,$G292&lt;=W$6),5,IF($L292=1,2,1)),IF(AND($G292&gt;=W$5,$G292&lt;=W$6),IF($M292&gt;0,4,3),0)),IF(AND($D292&lt;=W$6,$E292&gt;=W$5),60,0)))</f>
        <v/>
      </c>
      <c r="X292" s="80" t="str">
        <f>IF(OR($A292="",NOT(ISNUMBER($G292))),"",IF(AND($F292&lt;=X$6,$G292&gt;=X$5),IF(X$5&gt;$N292,5,$K292)*10+IF(AND($F292&gt;=X$5,$F292&lt;=X$6),IF(AND($G292&gt;=X$5,$G292&lt;=X$6),5,IF($L292=1,2,1)),IF(AND($G292&gt;=X$5,$G292&lt;=X$6),IF($M292&gt;0,4,3),0)),IF(AND($D292&lt;=X$6,$E292&gt;=X$5),60,0)))</f>
        <v/>
      </c>
      <c r="Y292" s="80" t="str">
        <f>IF(OR($A292="",NOT(ISNUMBER($G292))),"",IF(AND($F292&lt;=Y$6,$G292&gt;=Y$5),IF(Y$5&gt;$N292,5,$K292)*10+IF(AND($F292&gt;=Y$5,$F292&lt;=Y$6),IF(AND($G292&gt;=Y$5,$G292&lt;=Y$6),5,IF($L292=1,2,1)),IF(AND($G292&gt;=Y$5,$G292&lt;=Y$6),IF($M292&gt;0,4,3),0)),IF(AND($D292&lt;=Y$6,$E292&gt;=Y$5),60,0)))</f>
        <v/>
      </c>
      <c r="Z292" s="80" t="str">
        <f>IF(OR($A292="",NOT(ISNUMBER($G292))),"",IF(AND($F292&lt;=Z$6,$G292&gt;=Z$5),IF(Z$5&gt;$N292,5,$K292)*10+IF(AND($F292&gt;=Z$5,$F292&lt;=Z$6),IF(AND($G292&gt;=Z$5,$G292&lt;=Z$6),5,IF($L292=1,2,1)),IF(AND($G292&gt;=Z$5,$G292&lt;=Z$6),IF($M292&gt;0,4,3),0)),IF(AND($D292&lt;=Z$6,$E292&gt;=Z$5),60,0)))</f>
        <v/>
      </c>
      <c r="AA292" s="80" t="str">
        <f>IF(OR($A292="",NOT(ISNUMBER($G292))),"",IF(AND($F292&lt;=AA$6,$G292&gt;=AA$5),IF(AA$5&gt;$N292,5,$K292)*10+IF(AND($F292&gt;=AA$5,$F292&lt;=AA$6),IF(AND($G292&gt;=AA$5,$G292&lt;=AA$6),5,IF($L292=1,2,1)),IF(AND($G292&gt;=AA$5,$G292&lt;=AA$6),IF($M292&gt;0,4,3),0)),IF(AND($D292&lt;=AA$6,$E292&gt;=AA$5),60,0)))</f>
        <v/>
      </c>
      <c r="AB292" s="80" t="str">
        <f>IF(OR($A292="",NOT(ISNUMBER($G292))),"",IF(AND($F292&lt;=AB$6,$G292&gt;=AB$5),IF(AB$5&gt;$N292,5,$K292)*10+IF(AND($F292&gt;=AB$5,$F292&lt;=AB$6),IF(AND($G292&gt;=AB$5,$G292&lt;=AB$6),5,IF($L292=1,2,1)),IF(AND($G292&gt;=AB$5,$G292&lt;=AB$6),IF($M292&gt;0,4,3),0)),IF(AND($D292&lt;=AB$6,$E292&gt;=AB$5),60,0)))</f>
        <v/>
      </c>
      <c r="AC292" s="80" t="str">
        <f>IF(OR($A292="",NOT(ISNUMBER($G292))),"",IF(AND($F292&lt;=AC$6,$G292&gt;=AC$5),IF(AC$5&gt;$N292,5,$K292)*10+IF(AND($F292&gt;=AC$5,$F292&lt;=AC$6),IF(AND($G292&gt;=AC$5,$G292&lt;=AC$6),5,IF($L292=1,2,1)),IF(AND($G292&gt;=AC$5,$G292&lt;=AC$6),IF($M292&gt;0,4,3),0)),IF(AND($D292&lt;=AC$6,$E292&gt;=AC$5),60,0)))</f>
        <v/>
      </c>
      <c r="AD292" s="80" t="str">
        <f>IF(OR($A292="",NOT(ISNUMBER($G292))),"",IF(AND($F292&lt;=AD$6,$G292&gt;=AD$5),IF(AD$5&gt;$N292,5,$K292)*10+IF(AND($F292&gt;=AD$5,$F292&lt;=AD$6),IF(AND($G292&gt;=AD$5,$G292&lt;=AD$6),5,IF($L292=1,2,1)),IF(AND($G292&gt;=AD$5,$G292&lt;=AD$6),IF($M292&gt;0,4,3),0)),IF(AND($D292&lt;=AD$6,$E292&gt;=AD$5),60,0)))</f>
        <v/>
      </c>
      <c r="AE292" s="80" t="str">
        <f>IF(OR($A292="",NOT(ISNUMBER($G292))),"",IF(AND($F292&lt;=AE$6,$G292&gt;=AE$5),IF(AE$5&gt;$N292,5,$K292)*10+IF(AND($F292&gt;=AE$5,$F292&lt;=AE$6),IF(AND($G292&gt;=AE$5,$G292&lt;=AE$6),5,IF($L292=1,2,1)),IF(AND($G292&gt;=AE$5,$G292&lt;=AE$6),IF($M292&gt;0,4,3),0)),IF(AND($D292&lt;=AE$6,$E292&gt;=AE$5),60,0)))</f>
        <v/>
      </c>
      <c r="AF292" s="80" t="str">
        <f>IF(OR($A292="",NOT(ISNUMBER($G292))),"",IF(AND($F292&lt;=AF$6,$G292&gt;=AF$5),IF(AF$5&gt;$N292,5,$K292)*10+IF(AND($F292&gt;=AF$5,$F292&lt;=AF$6),IF(AND($G292&gt;=AF$5,$G292&lt;=AF$6),5,IF($L292=1,2,1)),IF(AND($G292&gt;=AF$5,$G292&lt;=AF$6),IF($M292&gt;0,4,3),0)),IF(AND($D292&lt;=AF$6,$E292&gt;=AF$5),60,0)))</f>
        <v/>
      </c>
      <c r="AG292" s="80" t="str">
        <f>IF(OR($A292="",NOT(ISNUMBER($G292))),"",IF(AND($F292&lt;=AG$6,$G292&gt;=AG$5),IF(AG$5&gt;$N292,5,$K292)*10+IF(AND($F292&gt;=AG$5,$F292&lt;=AG$6),IF(AND($G292&gt;=AG$5,$G292&lt;=AG$6),5,IF($L292=1,2,1)),IF(AND($G292&gt;=AG$5,$G292&lt;=AG$6),IF($M292&gt;0,4,3),0)),IF(AND($D292&lt;=AG$6,$E292&gt;=AG$5),60,0)))</f>
        <v/>
      </c>
      <c r="AH292" s="80" t="str">
        <f>IF(OR($A292="",NOT(ISNUMBER($G292))),"",IF(AND($F292&lt;=AH$6,$G292&gt;=AH$5),IF(AH$5&gt;$N292,5,$K292)*10+IF(AND($F292&gt;=AH$5,$F292&lt;=AH$6),IF(AND($G292&gt;=AH$5,$G292&lt;=AH$6),5,IF($L292=1,2,1)),IF(AND($G292&gt;=AH$5,$G292&lt;=AH$6),IF($M292&gt;0,4,3),0)),IF(AND($D292&lt;=AH$6,$E292&gt;=AH$5),60,0)))</f>
        <v/>
      </c>
      <c r="AI292" s="80" t="str">
        <f>IF(OR($A292="",NOT(ISNUMBER($G292))),"",IF(AND($F292&lt;=AI$6,$G292&gt;=AI$5),IF(AI$5&gt;$N292,5,$K292)*10+IF(AND($F292&gt;=AI$5,$F292&lt;=AI$6),IF(AND($G292&gt;=AI$5,$G292&lt;=AI$6),5,IF($L292=1,2,1)),IF(AND($G292&gt;=AI$5,$G292&lt;=AI$6),IF($M292&gt;0,4,3),0)),IF(AND($D292&lt;=AI$6,$E292&gt;=AI$5),60,0)))</f>
        <v/>
      </c>
      <c r="AJ292" s="80" t="str">
        <f>IF(OR($A292="",NOT(ISNUMBER($G292))),"",IF(AND($F292&lt;=AJ$6,$G292&gt;=AJ$5),IF(AJ$5&gt;$N292,5,$K292)*10+IF(AND($F292&gt;=AJ$5,$F292&lt;=AJ$6),IF(AND($G292&gt;=AJ$5,$G292&lt;=AJ$6),5,IF($L292=1,2,1)),IF(AND($G292&gt;=AJ$5,$G292&lt;=AJ$6),IF($M292&gt;0,4,3),0)),IF(AND($D292&lt;=AJ$6,$E292&gt;=AJ$5),60,0)))</f>
        <v/>
      </c>
      <c r="AK292" s="80" t="str">
        <f>IF(OR($A292="",NOT(ISNUMBER($G292))),"",IF(AND($F292&lt;=AK$6,$G292&gt;=AK$5),IF(AK$5&gt;$N292,5,$K292)*10+IF(AND($F292&gt;=AK$5,$F292&lt;=AK$6),IF(AND($G292&gt;=AK$5,$G292&lt;=AK$6),5,IF($L292=1,2,1)),IF(AND($G292&gt;=AK$5,$G292&lt;=AK$6),IF($M292&gt;0,4,3),0)),IF(AND($D292&lt;=AK$6,$E292&gt;=AK$5),60,0)))</f>
        <v/>
      </c>
      <c r="AL292" s="80" t="str">
        <f>IF(OR($A292="",NOT(ISNUMBER($G292))),"",IF(AND($F292&lt;=AL$6,$G292&gt;=AL$5),IF(AL$5&gt;$N292,5,$K292)*10+IF(AND($F292&gt;=AL$5,$F292&lt;=AL$6),IF(AND($G292&gt;=AL$5,$G292&lt;=AL$6),5,IF($L292=1,2,1)),IF(AND($G292&gt;=AL$5,$G292&lt;=AL$6),IF($M292&gt;0,4,3),0)),IF(AND($D292&lt;=AL$6,$E292&gt;=AL$5),60,0)))</f>
        <v/>
      </c>
      <c r="AM292" s="80" t="str">
        <f>IF(OR($A292="",NOT(ISNUMBER($G292))),"",IF(AND($F292&lt;=AM$6,$G292&gt;=AM$5),IF(AM$5&gt;$N292,5,$K292)*10+IF(AND($F292&gt;=AM$5,$F292&lt;=AM$6),IF(AND($G292&gt;=AM$5,$G292&lt;=AM$6),5,IF($L292=1,2,1)),IF(AND($G292&gt;=AM$5,$G292&lt;=AM$6),IF($M292&gt;0,4,3),0)),IF(AND($D292&lt;=AM$6,$E292&gt;=AM$5),60,0)))</f>
        <v/>
      </c>
      <c r="AN292" s="80" t="str">
        <f>IF(OR($A292="",NOT(ISNUMBER($G292))),"",IF(AND($F292&lt;=AN$6,$G292&gt;=AN$5),IF(AN$5&gt;$N292,5,$K292)*10+IF(AND($F292&gt;=AN$5,$F292&lt;=AN$6),IF(AND($G292&gt;=AN$5,$G292&lt;=AN$6),5,IF($L292=1,2,1)),IF(AND($G292&gt;=AN$5,$G292&lt;=AN$6),IF($M292&gt;0,4,3),0)),IF(AND($D292&lt;=AN$6,$E292&gt;=AN$5),60,0)))</f>
        <v/>
      </c>
      <c r="AO292" s="80" t="str">
        <f>IF(OR($A292="",NOT(ISNUMBER($G292))),"",IF(AND($F292&lt;=AO$6,$G292&gt;=AO$5),IF(AO$5&gt;$N292,5,$K292)*10+IF(AND($F292&gt;=AO$5,$F292&lt;=AO$6),IF(AND($G292&gt;=AO$5,$G292&lt;=AO$6),5,IF($L292=1,2,1)),IF(AND($G292&gt;=AO$5,$G292&lt;=AO$6),IF($M292&gt;0,4,3),0)),IF(AND($D292&lt;=AO$6,$E292&gt;=AO$5),60,0)))</f>
        <v/>
      </c>
      <c r="AP292" s="80" t="str">
        <f>IF(OR($A292="",NOT(ISNUMBER($G292))),"",IF(AND($F292&lt;=AP$6,$G292&gt;=AP$5),IF(AP$5&gt;$N292,5,$K292)*10+IF(AND($F292&gt;=AP$5,$F292&lt;=AP$6),IF(AND($G292&gt;=AP$5,$G292&lt;=AP$6),5,IF($L292=1,2,1)),IF(AND($G292&gt;=AP$5,$G292&lt;=AP$6),IF($M292&gt;0,4,3),0)),IF(AND($D292&lt;=AP$6,$E292&gt;=AP$5),60,0)))</f>
        <v/>
      </c>
      <c r="AQ292" s="80" t="str">
        <f>IF(OR($A292="",NOT(ISNUMBER($G292))),"",IF(AND($F292&lt;=AQ$6,$G292&gt;=AQ$5),IF(AQ$5&gt;$N292,5,$K292)*10+IF(AND($F292&gt;=AQ$5,$F292&lt;=AQ$6),IF(AND($G292&gt;=AQ$5,$G292&lt;=AQ$6),5,IF($L292=1,2,1)),IF(AND($G292&gt;=AQ$5,$G292&lt;=AQ$6),IF($M292&gt;0,4,3),0)),IF(AND($D292&lt;=AQ$6,$E292&gt;=AQ$5),60,0)))</f>
        <v/>
      </c>
      <c r="AR292" s="80" t="str">
        <f>IF(OR($A292="",NOT(ISNUMBER($G292))),"",IF(AND($F292&lt;=AR$6,$G292&gt;=AR$5),IF(AR$5&gt;$N292,5,$K292)*10+IF(AND($F292&gt;=AR$5,$F292&lt;=AR$6),IF(AND($G292&gt;=AR$5,$G292&lt;=AR$6),5,IF($L292=1,2,1)),IF(AND($G292&gt;=AR$5,$G292&lt;=AR$6),IF($M292&gt;0,4,3),0)),IF(AND($D292&lt;=AR$6,$E292&gt;=AR$5),60,0)))</f>
        <v/>
      </c>
      <c r="AS292" s="80" t="str">
        <f>IF(OR($A292="",NOT(ISNUMBER($G292))),"",IF(AND($F292&lt;=AS$6,$G292&gt;=AS$5),IF(AS$5&gt;$N292,5,$K292)*10+IF(AND($F292&gt;=AS$5,$F292&lt;=AS$6),IF(AND($G292&gt;=AS$5,$G292&lt;=AS$6),5,IF($L292=1,2,1)),IF(AND($G292&gt;=AS$5,$G292&lt;=AS$6),IF($M292&gt;0,4,3),0)),IF(AND($D292&lt;=AS$6,$E292&gt;=AS$5),60,0)))</f>
        <v/>
      </c>
      <c r="AT292" s="80" t="str">
        <f>IF(OR($A292="",NOT(ISNUMBER($G292))),"",IF(AND($F292&lt;=AT$6,$G292&gt;=AT$5),IF(AT$5&gt;$N292,5,$K292)*10+IF(AND($F292&gt;=AT$5,$F292&lt;=AT$6),IF(AND($G292&gt;=AT$5,$G292&lt;=AT$6),5,IF($L292=1,2,1)),IF(AND($G292&gt;=AT$5,$G292&lt;=AT$6),IF($M292&gt;0,4,3),0)),IF(AND($D292&lt;=AT$6,$E292&gt;=AT$5),60,0)))</f>
        <v/>
      </c>
      <c r="AU292" s="80" t="str">
        <f>IF(OR($A292="",NOT(ISNUMBER($G292))),"",IF(AND($F292&lt;=AU$6,$G292&gt;=AU$5),IF(AU$5&gt;$N292,5,$K292)*10+IF(AND($F292&gt;=AU$5,$F292&lt;=AU$6),IF(AND($G292&gt;=AU$5,$G292&lt;=AU$6),5,IF($L292=1,2,1)),IF(AND($G292&gt;=AU$5,$G292&lt;=AU$6),IF($M292&gt;0,4,3),0)),IF(AND($D292&lt;=AU$6,$E292&gt;=AU$5),60,0)))</f>
        <v/>
      </c>
      <c r="AV292" s="80" t="str">
        <f>IF(OR($A292="",NOT(ISNUMBER($G292))),"",IF(AND($F292&lt;=AV$6,$G292&gt;=AV$5),IF(AV$5&gt;$N292,5,$K292)*10+IF(AND($F292&gt;=AV$5,$F292&lt;=AV$6),IF(AND($G292&gt;=AV$5,$G292&lt;=AV$6),5,IF($L292=1,2,1)),IF(AND($G292&gt;=AV$5,$G292&lt;=AV$6),IF($M292&gt;0,4,3),0)),IF(AND($D292&lt;=AV$6,$E292&gt;=AV$5),60,0)))</f>
        <v/>
      </c>
      <c r="AW292" s="80" t="str">
        <f>IF(OR($A292="",NOT(ISNUMBER($G292))),"",IF(AND($F292&lt;=AW$6,$G292&gt;=AW$5),IF(AW$5&gt;$N292,5,$K292)*10+IF(AND($F292&gt;=AW$5,$F292&lt;=AW$6),IF(AND($G292&gt;=AW$5,$G292&lt;=AW$6),5,IF($L292=1,2,1)),IF(AND($G292&gt;=AW$5,$G292&lt;=AW$6),IF($M292&gt;0,4,3),0)),IF(AND($D292&lt;=AW$6,$E292&gt;=AW$5),60,0)))</f>
        <v/>
      </c>
      <c r="AX292" s="80" t="str">
        <f>IF(OR($A292="",NOT(ISNUMBER($G292))),"",IF(AND($F292&lt;=AX$6,$G292&gt;=AX$5),IF(AX$5&gt;$N292,5,$K292)*10+IF(AND($F292&gt;=AX$5,$F292&lt;=AX$6),IF(AND($G292&gt;=AX$5,$G292&lt;=AX$6),5,IF($L292=1,2,1)),IF(AND($G292&gt;=AX$5,$G292&lt;=AX$6),IF($M292&gt;0,4,3),0)),IF(AND($D292&lt;=AX$6,$E292&gt;=AX$5),60,0)))</f>
        <v/>
      </c>
      <c r="AY292" s="80" t="str">
        <f>IF(OR($A292="",NOT(ISNUMBER($G292))),"",IF(AND($F292&lt;=AY$6,$G292&gt;=AY$5),IF(AY$5&gt;$N292,5,$K292)*10+IF(AND($F292&gt;=AY$5,$F292&lt;=AY$6),IF(AND($G292&gt;=AY$5,$G292&lt;=AY$6),5,IF($L292=1,2,1)),IF(AND($G292&gt;=AY$5,$G292&lt;=AY$6),IF($M292&gt;0,4,3),0)),IF(AND($D292&lt;=AY$6,$E292&gt;=AY$5),60,0)))</f>
        <v/>
      </c>
      <c r="AZ292" s="80" t="str">
        <f>IF(OR($A292="",NOT(ISNUMBER($G292))),"",IF(AND($F292&lt;=AZ$6,$G292&gt;=AZ$5),IF(AZ$5&gt;$N292,5,$K292)*10+IF(AND($F292&gt;=AZ$5,$F292&lt;=AZ$6),IF(AND($G292&gt;=AZ$5,$G292&lt;=AZ$6),5,IF($L292=1,2,1)),IF(AND($G292&gt;=AZ$5,$G292&lt;=AZ$6),IF($M292&gt;0,4,3),0)),IF(AND($D292&lt;=AZ$6,$E292&gt;=AZ$5),60,0)))</f>
        <v/>
      </c>
      <c r="BA292" s="80" t="str">
        <f>IF(OR($A292="",NOT(ISNUMBER($G292))),"",IF(AND($F292&lt;=BA$6,$G292&gt;=BA$5),IF(BA$5&gt;$N292,5,$K292)*10+IF(AND($F292&gt;=BA$5,$F292&lt;=BA$6),IF(AND($G292&gt;=BA$5,$G292&lt;=BA$6),5,IF($L292=1,2,1)),IF(AND($G292&gt;=BA$5,$G292&lt;=BA$6),IF($M292&gt;0,4,3),0)),IF(AND($D292&lt;=BA$6,$E292&gt;=BA$5),60,0)))</f>
        <v/>
      </c>
      <c r="BB292" s="80" t="str">
        <f>IF(OR($A292="",NOT(ISNUMBER($G292))),"",IF(AND($F292&lt;=BB$6,$G292&gt;=BB$5),IF(BB$5&gt;$N292,5,$K292)*10+IF(AND($F292&gt;=BB$5,$F292&lt;=BB$6),IF(AND($G292&gt;=BB$5,$G292&lt;=BB$6),5,IF($L292=1,2,1)),IF(AND($G292&gt;=BB$5,$G292&lt;=BB$6),IF($M292&gt;0,4,3),0)),IF(AND($D292&lt;=BB$6,$E292&gt;=BB$5),60,0)))</f>
        <v/>
      </c>
      <c r="BC292" s="80" t="str">
        <f>IF(OR($A292="",NOT(ISNUMBER($G292))),"",IF(AND($F292&lt;=BC$6,$G292&gt;=BC$5),IF(BC$5&gt;$N292,5,$K292)*10+IF(AND($F292&gt;=BC$5,$F292&lt;=BC$6),IF(AND($G292&gt;=BC$5,$G292&lt;=BC$6),5,IF($L292=1,2,1)),IF(AND($G292&gt;=BC$5,$G292&lt;=BC$6),IF($M292&gt;0,4,3),0)),IF(AND($D292&lt;=BC$6,$E292&gt;=BC$5),60,0)))</f>
        <v/>
      </c>
      <c r="BD292" s="80" t="str">
        <f>IF(OR($A292="",NOT(ISNUMBER($G292))),"",IF(AND($F292&lt;=BD$6,$G292&gt;=BD$5),IF(BD$5&gt;$N292,5,$K292)*10+IF(AND($F292&gt;=BD$5,$F292&lt;=BD$6),IF(AND($G292&gt;=BD$5,$G292&lt;=BD$6),5,IF($L292=1,2,1)),IF(AND($G292&gt;=BD$5,$G292&lt;=BD$6),IF($M292&gt;0,4,3),0)),IF(AND($D292&lt;=BD$6,$E292&gt;=BD$5),60,0)))</f>
        <v/>
      </c>
      <c r="BE292" s="80" t="str">
        <f>IF(OR($A292="",NOT(ISNUMBER($G292))),"",IF(AND($F292&lt;=BE$6,$G292&gt;=BE$5),IF(BE$5&gt;$N292,5,$K292)*10+IF(AND($F292&gt;=BE$5,$F292&lt;=BE$6),IF(AND($G292&gt;=BE$5,$G292&lt;=BE$6),5,IF($L292=1,2,1)),IF(AND($G292&gt;=BE$5,$G292&lt;=BE$6),IF($M292&gt;0,4,3),0)),IF(AND($D292&lt;=BE$6,$E292&gt;=BE$5),60,0)))</f>
        <v/>
      </c>
      <c r="BF292" s="80" t="str">
        <f>IF(OR($A292="",NOT(ISNUMBER($G292))),"",IF(AND($F292&lt;=BF$6,$G292&gt;=BF$5),IF(BF$5&gt;$N292,5,$K292)*10+IF(AND($F292&gt;=BF$5,$F292&lt;=BF$6),IF(AND($G292&gt;=BF$5,$G292&lt;=BF$6),5,IF($L292=1,2,1)),IF(AND($G292&gt;=BF$5,$G292&lt;=BF$6),IF($M292&gt;0,4,3),0)),IF(AND($D292&lt;=BF$6,$E292&gt;=BF$5),60,0)))</f>
        <v/>
      </c>
      <c r="BG292" s="80" t="str">
        <f>IF(OR($A292="",NOT(ISNUMBER($G292))),"",IF(AND($F292&lt;=BG$6,$G292&gt;=BG$5),IF(BG$5&gt;$N292,5,$K292)*10+IF(AND($F292&gt;=BG$5,$F292&lt;=BG$6),IF(AND($G292&gt;=BG$5,$G292&lt;=BG$6),5,IF($L292=1,2,1)),IF(AND($G292&gt;=BG$5,$G292&lt;=BG$6),IF($M292&gt;0,4,3),0)),IF(AND($D292&lt;=BG$6,$E292&gt;=BG$5),60,0)))</f>
        <v/>
      </c>
      <c r="BH292" s="80" t="str">
        <f>IF(OR($A292="",NOT(ISNUMBER($G292))),"",IF(AND($F292&lt;=BH$6,$G292&gt;=BH$5),IF(BH$5&gt;$N292,5,$K292)*10+IF(AND($F292&gt;=BH$5,$F292&lt;=BH$6),IF(AND($G292&gt;=BH$5,$G292&lt;=BH$6),5,IF($L292=1,2,1)),IF(AND($G292&gt;=BH$5,$G292&lt;=BH$6),IF($M292&gt;0,4,3),0)),IF(AND($D292&lt;=BH$6,$E292&gt;=BH$5),60,0)))</f>
        <v/>
      </c>
      <c r="BI292" s="80" t="str">
        <f>IF(OR($A292="",NOT(ISNUMBER($G292))),"",IF(AND($F292&lt;=BI$6,$G292&gt;=BI$5),IF(BI$5&gt;$N292,5,$K292)*10+IF(AND($F292&gt;=BI$5,$F292&lt;=BI$6),IF(AND($G292&gt;=BI$5,$G292&lt;=BI$6),5,IF($L292=1,2,1)),IF(AND($G292&gt;=BI$5,$G292&lt;=BI$6),IF($M292&gt;0,4,3),0)),IF(AND($D292&lt;=BI$6,$E292&gt;=BI$5),60,0)))</f>
        <v/>
      </c>
      <c r="BJ292" s="80" t="str">
        <f>IF(OR($A292="",NOT(ISNUMBER($G292))),"",IF(AND($F292&lt;=BJ$6,$G292&gt;=BJ$5),IF(BJ$5&gt;$N292,5,$K292)*10+IF(AND($F292&gt;=BJ$5,$F292&lt;=BJ$6),IF(AND($G292&gt;=BJ$5,$G292&lt;=BJ$6),5,IF($L292=1,2,1)),IF(AND($G292&gt;=BJ$5,$G292&lt;=BJ$6),IF($M292&gt;0,4,3),0)),IF(AND($D292&lt;=BJ$6,$E292&gt;=BJ$5),60,0)))</f>
        <v/>
      </c>
      <c r="BK292" s="80" t="str">
        <f>IF(OR($A292="",NOT(ISNUMBER($G292))),"",IF(AND($F292&lt;=BK$6,$G292&gt;=BK$5),IF(BK$5&gt;$N292,5,$K292)*10+IF(AND($F292&gt;=BK$5,$F292&lt;=BK$6),IF(AND($G292&gt;=BK$5,$G292&lt;=BK$6),5,IF($L292=1,2,1)),IF(AND($G292&gt;=BK$5,$G292&lt;=BK$6),IF($M292&gt;0,4,3),0)),IF(AND($D292&lt;=BK$6,$E292&gt;=BK$5),60,0)))</f>
        <v/>
      </c>
      <c r="BL292" s="80" t="str">
        <f>IF(OR($A292="",NOT(ISNUMBER($G292))),"",IF(AND($F292&lt;=BL$6,$G292&gt;=BL$5),IF(BL$5&gt;$N292,5,$K292)*10+IF(AND($F292&gt;=BL$5,$F292&lt;=BL$6),IF(AND($G292&gt;=BL$5,$G292&lt;=BL$6),5,IF($L292=1,2,1)),IF(AND($G292&gt;=BL$5,$G292&lt;=BL$6),IF($M292&gt;0,4,3),0)),IF(AND($D292&lt;=BL$6,$E292&gt;=BL$5),60,0)))</f>
        <v/>
      </c>
      <c r="BM292" s="80" t="str">
        <f>IF(OR($A292="",NOT(ISNUMBER($G292))),"",IF(AND($F292&lt;=BM$6,$G292&gt;=BM$5),IF(BM$5&gt;$N292,5,$K292)*10+IF(AND($F292&gt;=BM$5,$F292&lt;=BM$6),IF(AND($G292&gt;=BM$5,$G292&lt;=BM$6),5,IF($L292=1,2,1)),IF(AND($G292&gt;=BM$5,$G292&lt;=BM$6),IF($M292&gt;0,4,3),0)),IF(AND($D292&lt;=BM$6,$E292&gt;=BM$5),60,0)))</f>
        <v/>
      </c>
      <c r="BN292" s="80" t="str">
        <f>IF(OR($A292="",NOT(ISNUMBER($G292))),"",IF(AND($F292&lt;=BN$6,$G292&gt;=BN$5),IF(BN$5&gt;$N292,5,$K292)*10+IF(AND($F292&gt;=BN$5,$F292&lt;=BN$6),IF(AND($G292&gt;=BN$5,$G292&lt;=BN$6),5,IF($L292=1,2,1)),IF(AND($G292&gt;=BN$5,$G292&lt;=BN$6),IF($M292&gt;0,4,3),0)),IF(AND($D292&lt;=BN$6,$E292&gt;=BN$5),60,0)))</f>
        <v/>
      </c>
      <c r="BO292" s="80" t="str">
        <f>IF(OR($A292="",NOT(ISNUMBER($G292))),"",IF(AND($F292&lt;=BO$6,$G292&gt;=BO$5),IF(BO$5&gt;$N292,5,$K292)*10+IF(AND($F292&gt;=BO$5,$F292&lt;=BO$6),IF(AND($G292&gt;=BO$5,$G292&lt;=BO$6),5,IF($L292=1,2,1)),IF(AND($G292&gt;=BO$5,$G292&lt;=BO$6),IF($M292&gt;0,4,3),0)),IF(AND($D292&lt;=BO$6,$E292&gt;=BO$5),60,0)))</f>
        <v/>
      </c>
      <c r="BP292" s="80" t="str">
        <f>IF(OR($A292="",NOT(ISNUMBER($G292))),"",IF(AND($F292&lt;=BP$6,$G292&gt;=BP$5),IF(BP$5&gt;$N292,5,$K292)*10+IF(AND($F292&gt;=BP$5,$F292&lt;=BP$6),IF(AND($G292&gt;=BP$5,$G292&lt;=BP$6),5,IF($L292=1,2,1)),IF(AND($G292&gt;=BP$5,$G292&lt;=BP$6),IF($M292&gt;0,4,3),0)),IF(AND($D292&lt;=BP$6,$E292&gt;=BP$5),60,0)))</f>
        <v/>
      </c>
      <c r="BQ292" s="80" t="str">
        <f>IF(OR($A292="",NOT(ISNUMBER($G292))),"",IF(AND($F292&lt;=BQ$6,$G292&gt;=BQ$5),IF(BQ$5&gt;$N292,5,$K292)*10+IF(AND($F292&gt;=BQ$5,$F292&lt;=BQ$6),IF(AND($G292&gt;=BQ$5,$G292&lt;=BQ$6),5,IF($L292=1,2,1)),IF(AND($G292&gt;=BQ$5,$G292&lt;=BQ$6),IF($M292&gt;0,4,3),0)),IF(AND($D292&lt;=BQ$6,$E292&gt;=BQ$5),60,0)))</f>
        <v/>
      </c>
      <c r="BR292" s="80" t="str">
        <f>IF(OR($A292="",NOT(ISNUMBER($G292))),"",IF(AND($F292&lt;=BR$6,$G292&gt;=BR$5),IF(BR$5&gt;$N292,5,$K292)*10+IF(AND($F292&gt;=BR$5,$F292&lt;=BR$6),IF(AND($G292&gt;=BR$5,$G292&lt;=BR$6),5,IF($L292=1,2,1)),IF(AND($G292&gt;=BR$5,$G292&lt;=BR$6),IF($M292&gt;0,4,3),0)),IF(AND($D292&lt;=BR$6,$E292&gt;=BR$5),60,0)))</f>
        <v/>
      </c>
      <c r="BS292" s="80" t="str">
        <f>IF(OR($A292="",NOT(ISNUMBER($G292))),"",IF(AND($F292&lt;=BS$6,$G292&gt;=BS$5),IF(BS$5&gt;$N292,5,$K292)*10+IF(AND($F292&gt;=BS$5,$F292&lt;=BS$6),IF(AND($G292&gt;=BS$5,$G292&lt;=BS$6),5,IF($L292=1,2,1)),IF(AND($G292&gt;=BS$5,$G292&lt;=BS$6),IF($M292&gt;0,4,3),0)),IF(AND($D292&lt;=BS$6,$E292&gt;=BS$5),60,0)))</f>
        <v/>
      </c>
      <c r="BT292" s="80" t="str">
        <f>IF(OR($A292="",NOT(ISNUMBER($G292))),"",IF(AND($F292&lt;=BT$6,$G292&gt;=BT$5),IF(BT$5&gt;$N292,5,$K292)*10+IF(AND($F292&gt;=BT$5,$F292&lt;=BT$6),IF(AND($G292&gt;=BT$5,$G292&lt;=BT$6),5,IF($L292=1,2,1)),IF(AND($G292&gt;=BT$5,$G292&lt;=BT$6),IF($M292&gt;0,4,3),0)),IF(AND($D292&lt;=BT$6,$E292&gt;=BT$5),60,0)))</f>
        <v/>
      </c>
      <c r="BU292" s="80" t="str">
        <f>IF(OR($A292="",NOT(ISNUMBER($G292))),"",IF(AND($F292&lt;=BU$6,$G292&gt;=BU$5),IF(BU$5&gt;$N292,5,$K292)*10+IF(AND($F292&gt;=BU$5,$F292&lt;=BU$6),IF(AND($G292&gt;=BU$5,$G292&lt;=BU$6),5,IF($L292=1,2,1)),IF(AND($G292&gt;=BU$5,$G292&lt;=BU$6),IF($M292&gt;0,4,3),0)),IF(AND($D292&lt;=BU$6,$E292&gt;=BU$5),60,0)))</f>
        <v/>
      </c>
      <c r="BV292" s="80" t="str">
        <f>IF(OR($A292="",NOT(ISNUMBER($G292))),"",IF(AND($F292&lt;=BV$6,$G292&gt;=BV$5),IF(BV$5&gt;$N292,5,$K292)*10+IF(AND($F292&gt;=BV$5,$F292&lt;=BV$6),IF(AND($G292&gt;=BV$5,$G292&lt;=BV$6),5,IF($L292=1,2,1)),IF(AND($G292&gt;=BV$5,$G292&lt;=BV$6),IF($M292&gt;0,4,3),0)),IF(AND($D292&lt;=BV$6,$E292&gt;=BV$5),60,0)))</f>
        <v/>
      </c>
      <c r="BW292" s="80" t="str">
        <f>IF(OR($A292="",NOT(ISNUMBER($G292))),"",IF(AND($F292&lt;=BW$6,$G292&gt;=BW$5),IF(BW$5&gt;$N292,5,$K292)*10+IF(AND($F292&gt;=BW$5,$F292&lt;=BW$6),IF(AND($G292&gt;=BW$5,$G292&lt;=BW$6),5,IF($L292=1,2,1)),IF(AND($G292&gt;=BW$5,$G292&lt;=BW$6),IF($M292&gt;0,4,3),0)),IF(AND($D292&lt;=BW$6,$E292&gt;=BW$5),60,0)))</f>
        <v/>
      </c>
      <c r="BX292" s="80" t="str">
        <f>IF(OR($A292="",NOT(ISNUMBER($G292))),"",IF(AND($F292&lt;=BX$6,$G292&gt;=BX$5),IF(BX$5&gt;$N292,5,$K292)*10+IF(AND($F292&gt;=BX$5,$F292&lt;=BX$6),IF(AND($G292&gt;=BX$5,$G292&lt;=BX$6),5,IF($L292=1,2,1)),IF(AND($G292&gt;=BX$5,$G292&lt;=BX$6),IF($M292&gt;0,4,3),0)),IF(AND($D292&lt;=BX$6,$E292&gt;=BX$5),60,0)))</f>
        <v/>
      </c>
      <c r="BY292" s="80" t="str">
        <f>IF(OR($A292="",NOT(ISNUMBER($G292))),"",IF(AND($F292&lt;=BY$6,$G292&gt;=BY$5),IF(BY$5&gt;$N292,5,$K292)*10+IF(AND($F292&gt;=BY$5,$F292&lt;=BY$6),IF(AND($G292&gt;=BY$5,$G292&lt;=BY$6),5,IF($L292=1,2,1)),IF(AND($G292&gt;=BY$5,$G292&lt;=BY$6),IF($M292&gt;0,4,3),0)),IF(AND($D292&lt;=BY$6,$E292&gt;=BY$5),60,0)))</f>
        <v/>
      </c>
      <c r="BZ292" s="80" t="str">
        <f>IF(OR($A292="",NOT(ISNUMBER($G292))),"",IF(AND($F292&lt;=BZ$6,$G292&gt;=BZ$5),IF(BZ$5&gt;$N292,5,$K292)*10+IF(AND($F292&gt;=BZ$5,$F292&lt;=BZ$6),IF(AND($G292&gt;=BZ$5,$G292&lt;=BZ$6),5,IF($L292=1,2,1)),IF(AND($G292&gt;=BZ$5,$G292&lt;=BZ$6),IF($M292&gt;0,4,3),0)),IF(AND($D292&lt;=BZ$6,$E292&gt;=BZ$5),60,0)))</f>
        <v/>
      </c>
      <c r="CA292" s="80" t="str">
        <f>IF(OR($A292="",NOT(ISNUMBER($G292))),"",IF(AND($F292&lt;=CA$6,$G292&gt;=CA$5),IF(CA$5&gt;$N292,5,$K292)*10+IF(AND($F292&gt;=CA$5,$F292&lt;=CA$6),IF(AND($G292&gt;=CA$5,$G292&lt;=CA$6),5,IF($L292=1,2,1)),IF(AND($G292&gt;=CA$5,$G292&lt;=CA$6),IF($M292&gt;0,4,3),0)),IF(AND($D292&lt;=CA$6,$E292&gt;=CA$5),60,0)))</f>
        <v/>
      </c>
      <c r="CB292" s="80" t="str">
        <f>IF(OR($A292="",NOT(ISNUMBER($G292))),"",IF(AND($F292&lt;=CB$6,$G292&gt;=CB$5),IF(CB$5&gt;$N292,5,$K292)*10+IF(AND($F292&gt;=CB$5,$F292&lt;=CB$6),IF(AND($G292&gt;=CB$5,$G292&lt;=CB$6),5,IF($L292=1,2,1)),IF(AND($G292&gt;=CB$5,$G292&lt;=CB$6),IF($M292&gt;0,4,3),0)),IF(AND($D292&lt;=CB$6,$E292&gt;=CB$5),60,0)))</f>
        <v/>
      </c>
      <c r="CC292" s="80" t="str">
        <f>IF(OR($A292="",NOT(ISNUMBER($G292))),"",IF(AND($F292&lt;=CC$6,$G292&gt;=CC$5),IF(CC$5&gt;$N292,5,$K292)*10+IF(AND($F292&gt;=CC$5,$F292&lt;=CC$6),IF(AND($G292&gt;=CC$5,$G292&lt;=CC$6),5,IF($L292=1,2,1)),IF(AND($G292&gt;=CC$5,$G292&lt;=CC$6),IF($M292&gt;0,4,3),0)),IF(AND($D292&lt;=CC$6,$E292&gt;=CC$5),60,0)))</f>
        <v/>
      </c>
      <c r="CD292" s="80" t="str">
        <f>IF(OR($A292="",NOT(ISNUMBER($G292))),"",IF(AND($F292&lt;=CD$6,$G292&gt;=CD$5),IF(CD$5&gt;$N292,5,$K292)*10+IF(AND($F292&gt;=CD$5,$F292&lt;=CD$6),IF(AND($G292&gt;=CD$5,$G292&lt;=CD$6),5,IF($L292=1,2,1)),IF(AND($G292&gt;=CD$5,$G292&lt;=CD$6),IF($M292&gt;0,4,3),0)),IF(AND($D292&lt;=CD$6,$E292&gt;=CD$5),60,0)))</f>
        <v/>
      </c>
      <c r="CE292" s="80" t="str">
        <f>IF(OR($A292="",NOT(ISNUMBER($G292))),"",IF(AND($F292&lt;=CE$6,$G292&gt;=CE$5),IF(CE$5&gt;$N292,5,$K292)*10+IF(AND($F292&gt;=CE$5,$F292&lt;=CE$6),IF(AND($G292&gt;=CE$5,$G292&lt;=CE$6),5,IF($L292=1,2,1)),IF(AND($G292&gt;=CE$5,$G292&lt;=CE$6),IF($M292&gt;0,4,3),0)),IF(AND($D292&lt;=CE$6,$E292&gt;=CE$5),60,0)))</f>
        <v/>
      </c>
      <c r="CF292" s="80" t="str">
        <f>IF(OR($A292="",NOT(ISNUMBER($G292))),"",IF(AND($F292&lt;=CF$6,$G292&gt;=CF$5),IF(CF$5&gt;$N292,5,$K292)*10+IF(AND($F292&gt;=CF$5,$F292&lt;=CF$6),IF(AND($G292&gt;=CF$5,$G292&lt;=CF$6),5,IF($L292=1,2,1)),IF(AND($G292&gt;=CF$5,$G292&lt;=CF$6),IF($M292&gt;0,4,3),0)),IF(AND($D292&lt;=CF$6,$E292&gt;=CF$5),60,0)))</f>
        <v/>
      </c>
      <c r="CG292" s="80" t="str">
        <f>IF(OR($A292="",NOT(ISNUMBER($G292))),"",IF(AND($F292&lt;=CG$6,$G292&gt;=CG$5),IF(CG$5&gt;$N292,5,$K292)*10+IF(AND($F292&gt;=CG$5,$F292&lt;=CG$6),IF(AND($G292&gt;=CG$5,$G292&lt;=CG$6),5,IF($L292=1,2,1)),IF(AND($G292&gt;=CG$5,$G292&lt;=CG$6),IF($M292&gt;0,4,3),0)),IF(AND($D292&lt;=CG$6,$E292&gt;=CG$5),60,0)))</f>
        <v/>
      </c>
      <c r="CH292" s="80" t="str">
        <f>IF(OR($A292="",NOT(ISNUMBER($G292))),"",IF(AND($F292&lt;=CH$6,$G292&gt;=CH$5),IF(CH$5&gt;$N292,5,$K292)*10+IF(AND($F292&gt;=CH$5,$F292&lt;=CH$6),IF(AND($G292&gt;=CH$5,$G292&lt;=CH$6),5,IF($L292=1,2,1)),IF(AND($G292&gt;=CH$5,$G292&lt;=CH$6),IF($M292&gt;0,4,3),0)),IF(AND($D292&lt;=CH$6,$E292&gt;=CH$5),60,0)))</f>
        <v/>
      </c>
      <c r="CI292" s="80" t="str">
        <f>IF(OR($A292="",NOT(ISNUMBER($G292))),"",IF(AND($F292&lt;=CI$6,$G292&gt;=CI$5),IF(CI$5&gt;$N292,5,$K292)*10+IF(AND($F292&gt;=CI$5,$F292&lt;=CI$6),IF(AND($G292&gt;=CI$5,$G292&lt;=CI$6),5,IF($L292=1,2,1)),IF(AND($G292&gt;=CI$5,$G292&lt;=CI$6),IF($M292&gt;0,4,3),0)),IF(AND($D292&lt;=CI$6,$E292&gt;=CI$5),60,0)))</f>
        <v/>
      </c>
      <c r="CJ292" s="80" t="str">
        <f>IF(OR($A292="",NOT(ISNUMBER($G292))),"",IF(AND($F292&lt;=CJ$6,$G292&gt;=CJ$5),IF(CJ$5&gt;$N292,5,$K292)*10+IF(AND($F292&gt;=CJ$5,$F292&lt;=CJ$6),IF(AND($G292&gt;=CJ$5,$G292&lt;=CJ$6),5,IF($L292=1,2,1)),IF(AND($G292&gt;=CJ$5,$G292&lt;=CJ$6),IF($M292&gt;0,4,3),0)),IF(AND($D292&lt;=CJ$6,$E292&gt;=CJ$5),60,0)))</f>
        <v/>
      </c>
      <c r="CK292" s="80" t="str">
        <f>IF(OR($A292="",NOT(ISNUMBER($G292))),"",IF(AND($F292&lt;=CK$6,$G292&gt;=CK$5),IF(CK$5&gt;$N292,5,$K292)*10+IF(AND($F292&gt;=CK$5,$F292&lt;=CK$6),IF(AND($G292&gt;=CK$5,$G292&lt;=CK$6),5,IF($L292=1,2,1)),IF(AND($G292&gt;=CK$5,$G292&lt;=CK$6),IF($M292&gt;0,4,3),0)),IF(AND($D292&lt;=CK$6,$E292&gt;=CK$5),60,0)))</f>
        <v/>
      </c>
      <c r="CL292" s="80" t="str">
        <f>IF(OR($A292="",NOT(ISNUMBER($G292))),"",IF(AND($F292&lt;=CL$6,$G292&gt;=CL$5),IF(CL$5&gt;$N292,5,$K292)*10+IF(AND($F292&gt;=CL$5,$F292&lt;=CL$6),IF(AND($G292&gt;=CL$5,$G292&lt;=CL$6),5,IF($L292=1,2,1)),IF(AND($G292&gt;=CL$5,$G292&lt;=CL$6),IF($M292&gt;0,4,3),0)),IF(AND($D292&lt;=CL$6,$E292&gt;=CL$5),60,0)))</f>
        <v/>
      </c>
      <c r="CM292" s="80" t="str">
        <f>IF(OR($A292="",NOT(ISNUMBER($G292))),"",IF(AND($F292&lt;=CM$6,$G292&gt;=CM$5),IF(CM$5&gt;$N292,5,$K292)*10+IF(AND($F292&gt;=CM$5,$F292&lt;=CM$6),IF(AND($G292&gt;=CM$5,$G292&lt;=CM$6),5,IF($L292=1,2,1)),IF(AND($G292&gt;=CM$5,$G292&lt;=CM$6),IF($M292&gt;0,4,3),0)),IF(AND($D292&lt;=CM$6,$E292&gt;=CM$5),60,0)))</f>
        <v/>
      </c>
      <c r="CN292" s="80" t="str">
        <f>IF(OR($A292="",NOT(ISNUMBER($G292))),"",IF(AND($F292&lt;=CN$6,$G292&gt;=CN$5),IF(CN$5&gt;$N292,5,$K292)*10+IF(AND($F292&gt;=CN$5,$F292&lt;=CN$6),IF(AND($G292&gt;=CN$5,$G292&lt;=CN$6),5,IF($L292=1,2,1)),IF(AND($G292&gt;=CN$5,$G292&lt;=CN$6),IF($M292&gt;0,4,3),0)),IF(AND($D292&lt;=CN$6,$E292&gt;=CN$5),60,0)))</f>
        <v/>
      </c>
      <c r="CO292" s="80" t="str">
        <f>IF(OR($A292="",NOT(ISNUMBER($G292))),"",IF(AND($F292&lt;=CO$6,$G292&gt;=CO$5),IF(CO$5&gt;$N292,5,$K292)*10+IF(AND($F292&gt;=CO$5,$F292&lt;=CO$6),IF(AND($G292&gt;=CO$5,$G292&lt;=CO$6),5,IF($L292=1,2,1)),IF(AND($G292&gt;=CO$5,$G292&lt;=CO$6),IF($M292&gt;0,4,3),0)),IF(AND($D292&lt;=CO$6,$E292&gt;=CO$5),60,0)))</f>
        <v/>
      </c>
      <c r="CP292" s="80" t="str">
        <f>IF(OR($A292="",NOT(ISNUMBER($G292))),"",IF(AND($F292&lt;=CP$6,$G292&gt;=CP$5),IF(CP$5&gt;$N292,5,$K292)*10+IF(AND($F292&gt;=CP$5,$F292&lt;=CP$6),IF(AND($G292&gt;=CP$5,$G292&lt;=CP$6),5,IF($L292=1,2,1)),IF(AND($G292&gt;=CP$5,$G292&lt;=CP$6),IF($M292&gt;0,4,3),0)),IF(AND($D292&lt;=CP$6,$E292&gt;=CP$5),60,0)))</f>
        <v/>
      </c>
      <c r="CQ292" s="80" t="str">
        <f>IF(OR($A292="",NOT(ISNUMBER($G292))),"",IF(AND($F292&lt;=CQ$6,$G292&gt;=CQ$5),IF(CQ$5&gt;$N292,5,$K292)*10+IF(AND($F292&gt;=CQ$5,$F292&lt;=CQ$6),IF(AND($G292&gt;=CQ$5,$G292&lt;=CQ$6),5,IF($L292=1,2,1)),IF(AND($G292&gt;=CQ$5,$G292&lt;=CQ$6),IF($M292&gt;0,4,3),0)),IF(AND($D292&lt;=CQ$6,$E292&gt;=CQ$5),60,0)))</f>
        <v/>
      </c>
      <c r="CR292" s="80" t="str">
        <f>IF(OR($A292="",NOT(ISNUMBER($G292))),"",IF(AND($F292&lt;=CR$6,$G292&gt;=CR$5),IF(CR$5&gt;$N292,5,$K292)*10+IF(AND($F292&gt;=CR$5,$F292&lt;=CR$6),IF(AND($G292&gt;=CR$5,$G292&lt;=CR$6),5,IF($L292=1,2,1)),IF(AND($G292&gt;=CR$5,$G292&lt;=CR$6),IF($M292&gt;0,4,3),0)),IF(AND($D292&lt;=CR$6,$E292&gt;=CR$5),60,0)))</f>
        <v/>
      </c>
      <c r="CS292" s="80" t="str">
        <f>IF(OR($A292="",NOT(ISNUMBER($G292))),"",IF(AND($F292&lt;=CS$6,$G292&gt;=CS$5),IF(CS$5&gt;$N292,5,$K292)*10+IF(AND($F292&gt;=CS$5,$F292&lt;=CS$6),IF(AND($G292&gt;=CS$5,$G292&lt;=CS$6),5,IF($L292=1,2,1)),IF(AND($G292&gt;=CS$5,$G292&lt;=CS$6),IF($M292&gt;0,4,3),0)),IF(AND($D292&lt;=CS$6,$E292&gt;=CS$5),60,0)))</f>
        <v/>
      </c>
      <c r="CT292" s="80" t="str">
        <f>IF(OR($A292="",NOT(ISNUMBER($G292))),"",IF(AND($F292&lt;=CT$6,$G292&gt;=CT$5),IF(CT$5&gt;$N292,5,$K292)*10+IF(AND($F292&gt;=CT$5,$F292&lt;=CT$6),IF(AND($G292&gt;=CT$5,$G292&lt;=CT$6),5,IF($L292=1,2,1)),IF(AND($G292&gt;=CT$5,$G292&lt;=CT$6),IF($M292&gt;0,4,3),0)),IF(AND($D292&lt;=CT$6,$E292&gt;=CT$5),60,0)))</f>
        <v/>
      </c>
      <c r="CU292" s="80" t="str">
        <f>IF(OR($A292="",NOT(ISNUMBER($G292))),"",IF(AND($F292&lt;=CU$6,$G292&gt;=CU$5),IF(CU$5&gt;$N292,5,$K292)*10+IF(AND($F292&gt;=CU$5,$F292&lt;=CU$6),IF(AND($G292&gt;=CU$5,$G292&lt;=CU$6),5,IF($L292=1,2,1)),IF(AND($G292&gt;=CU$5,$G292&lt;=CU$6),IF($M292&gt;0,4,3),0)),IF(AND($D292&lt;=CU$6,$E292&gt;=CU$5),60,0)))</f>
        <v/>
      </c>
      <c r="CV292" s="80" t="str">
        <f>IF(OR($A292="",NOT(ISNUMBER($G292))),"",IF(AND($F292&lt;=CV$6,$G292&gt;=CV$5),IF(CV$5&gt;$N292,5,$K292)*10+IF(AND($F292&gt;=CV$5,$F292&lt;=CV$6),IF(AND($G292&gt;=CV$5,$G292&lt;=CV$6),5,IF($L292=1,2,1)),IF(AND($G292&gt;=CV$5,$G292&lt;=CV$6),IF($M292&gt;0,4,3),0)),IF(AND($D292&lt;=CV$6,$E292&gt;=CV$5),60,0)))</f>
        <v/>
      </c>
      <c r="CW292" s="80" t="str">
        <f>IF(OR($A292="",NOT(ISNUMBER($G292))),"",IF(AND($F292&lt;=CW$6,$G292&gt;=CW$5),IF(CW$5&gt;$N292,5,$K292)*10+IF(AND($F292&gt;=CW$5,$F292&lt;=CW$6),IF(AND($G292&gt;=CW$5,$G292&lt;=CW$6),5,IF($L292=1,2,1)),IF(AND($G292&gt;=CW$5,$G292&lt;=CW$6),IF($M292&gt;0,4,3),0)),IF(AND($D292&lt;=CW$6,$E292&gt;=CW$5),60,0)))</f>
        <v/>
      </c>
      <c r="CX292" s="80" t="str">
        <f>IF(OR($A292="",NOT(ISNUMBER($G292))),"",IF(AND($F292&lt;=CX$6,$G292&gt;=CX$5),IF(CX$5&gt;$N292,5,$K292)*10+IF(AND($F292&gt;=CX$5,$F292&lt;=CX$6),IF(AND($G292&gt;=CX$5,$G292&lt;=CX$6),5,IF($L292=1,2,1)),IF(AND($G292&gt;=CX$5,$G292&lt;=CX$6),IF($M292&gt;0,4,3),0)),IF(AND($D292&lt;=CX$6,$E292&gt;=CX$5),60,0)))</f>
        <v/>
      </c>
      <c r="CY292" s="80" t="str">
        <f>IF(OR($A292="",NOT(ISNUMBER($G292))),"",IF(AND($F292&lt;=CY$6,$G292&gt;=CY$5),IF(CY$5&gt;$N292,5,$K292)*10+IF(AND($F292&gt;=CY$5,$F292&lt;=CY$6),IF(AND($G292&gt;=CY$5,$G292&lt;=CY$6),5,IF($L292=1,2,1)),IF(AND($G292&gt;=CY$5,$G292&lt;=CY$6),IF($M292&gt;0,4,3),0)),IF(AND($D292&lt;=CY$6,$E292&gt;=CY$5),60,0)))</f>
        <v/>
      </c>
      <c r="CZ292" s="80" t="str">
        <f>IF(OR($A292="",NOT(ISNUMBER($G292))),"",IF(AND($F292&lt;=CZ$6,$G292&gt;=CZ$5),IF(CZ$5&gt;$N292,5,$K292)*10+IF(AND($F292&gt;=CZ$5,$F292&lt;=CZ$6),IF(AND($G292&gt;=CZ$5,$G292&lt;=CZ$6),5,IF($L292=1,2,1)),IF(AND($G292&gt;=CZ$5,$G292&lt;=CZ$6),IF($M292&gt;0,4,3),0)),IF(AND($D292&lt;=CZ$6,$E292&gt;=CZ$5),60,0)))</f>
        <v/>
      </c>
      <c r="DA292" s="80" t="str">
        <f>IF(OR($A292="",NOT(ISNUMBER($G292))),"",IF(AND($F292&lt;=DA$6,$G292&gt;=DA$5),IF(DA$5&gt;$N292,5,$K292)*10+IF(AND($F292&gt;=DA$5,$F292&lt;=DA$6),IF(AND($G292&gt;=DA$5,$G292&lt;=DA$6),5,IF($L292=1,2,1)),IF(AND($G292&gt;=DA$5,$G292&lt;=DA$6),IF($M292&gt;0,4,3),0)),IF(AND($D292&lt;=DA$6,$E292&gt;=DA$5),60,0)))</f>
        <v/>
      </c>
      <c r="DB292" s="80" t="str">
        <f>IF(OR($A292="",NOT(ISNUMBER($G292))),"",IF(AND($F292&lt;=DB$6,$G292&gt;=DB$5),IF(DB$5&gt;$N292,5,$K292)*10+IF(AND($F292&gt;=DB$5,$F292&lt;=DB$6),IF(AND($G292&gt;=DB$5,$G292&lt;=DB$6),5,IF($L292=1,2,1)),IF(AND($G292&gt;=DB$5,$G292&lt;=DB$6),IF($M292&gt;0,4,3),0)),IF(AND($D292&lt;=DB$6,$E292&gt;=DB$5),60,0)))</f>
        <v/>
      </c>
      <c r="DC292" s="80" t="str">
        <f>IF(OR($A292="",NOT(ISNUMBER($G292))),"",IF(AND($F292&lt;=DC$6,$G292&gt;=DC$5),IF(DC$5&gt;$N292,5,$K292)*10+IF(AND($F292&gt;=DC$5,$F292&lt;=DC$6),IF(AND($G292&gt;=DC$5,$G292&lt;=DC$6),5,IF($L292=1,2,1)),IF(AND($G292&gt;=DC$5,$G292&lt;=DC$6),IF($M292&gt;0,4,3),0)),IF(AND($D292&lt;=DC$6,$E292&gt;=DC$5),60,0)))</f>
        <v/>
      </c>
      <c r="DD292" s="80" t="str">
        <f>IF(OR($A292="",NOT(ISNUMBER($G292))),"",IF(AND($F292&lt;=DD$6,$G292&gt;=DD$5),IF(DD$5&gt;$N292,5,$K292)*10+IF(AND($F292&gt;=DD$5,$F292&lt;=DD$6),IF(AND($G292&gt;=DD$5,$G292&lt;=DD$6),5,IF($L292=1,2,1)),IF(AND($G292&gt;=DD$5,$G292&lt;=DD$6),IF($M292&gt;0,4,3),0)),IF(AND($D292&lt;=DD$6,$E292&gt;=DD$5),60,0)))</f>
        <v/>
      </c>
      <c r="DE292" s="80" t="str">
        <f>IF(OR($A292="",NOT(ISNUMBER($G292))),"",IF(AND($F292&lt;=DE$6,$G292&gt;=DE$5),IF(DE$5&gt;$N292,5,$K292)*10+IF(AND($F292&gt;=DE$5,$F292&lt;=DE$6),IF(AND($G292&gt;=DE$5,$G292&lt;=DE$6),5,IF($L292=1,2,1)),IF(AND($G292&gt;=DE$5,$G292&lt;=DE$6),IF($M292&gt;0,4,3),0)),IF(AND($D292&lt;=DE$6,$E292&gt;=DE$5),60,0)))</f>
        <v/>
      </c>
      <c r="DF292" s="80" t="str">
        <f>IF(OR($A292="",NOT(ISNUMBER($G292))),"",IF(AND($F292&lt;=DF$6,$G292&gt;=DF$5),IF(DF$5&gt;$N292,5,$K292)*10+IF(AND($F292&gt;=DF$5,$F292&lt;=DF$6),IF(AND($G292&gt;=DF$5,$G292&lt;=DF$6),5,IF($L292=1,2,1)),IF(AND($G292&gt;=DF$5,$G292&lt;=DF$6),IF($M292&gt;0,4,3),0)),IF(AND($D292&lt;=DF$6,$E292&gt;=DF$5),60,0)))</f>
        <v/>
      </c>
      <c r="DG292" s="80" t="str">
        <f>IF(OR($A292="",NOT(ISNUMBER($G292))),"",IF(AND($F292&lt;=DG$6,$G292&gt;=DG$5),IF(DG$5&gt;$N292,5,$K292)*10+IF(AND($F292&gt;=DG$5,$F292&lt;=DG$6),IF(AND($G292&gt;=DG$5,$G292&lt;=DG$6),5,IF($L292=1,2,1)),IF(AND($G292&gt;=DG$5,$G292&lt;=DG$6),IF($M292&gt;0,4,3),0)),IF(AND($D292&lt;=DG$6,$E292&gt;=DG$5),60,0)))</f>
        <v/>
      </c>
      <c r="DH292" s="80" t="str">
        <f>IF(OR($A292="",NOT(ISNUMBER($G292))),"",IF(AND($F292&lt;=DH$6,$G292&gt;=DH$5),IF(DH$5&gt;$N292,5,$K292)*10+IF(AND($F292&gt;=DH$5,$F292&lt;=DH$6),IF(AND($G292&gt;=DH$5,$G292&lt;=DH$6),5,IF($L292=1,2,1)),IF(AND($G292&gt;=DH$5,$G292&lt;=DH$6),IF($M292&gt;0,4,3),0)),IF(AND($D292&lt;=DH$6,$E292&gt;=DH$5),60,0)))</f>
        <v/>
      </c>
      <c r="DI292" s="80" t="str">
        <f>IF(OR($A292="",NOT(ISNUMBER($G292))),"",IF(AND($F292&lt;=DI$6,$G292&gt;=DI$5),IF(DI$5&gt;$N292,5,$K292)*10+IF(AND($F292&gt;=DI$5,$F292&lt;=DI$6),IF(AND($G292&gt;=DI$5,$G292&lt;=DI$6),5,IF($L292=1,2,1)),IF(AND($G292&gt;=DI$5,$G292&lt;=DI$6),IF($M292&gt;0,4,3),0)),IF(AND($D292&lt;=DI$6,$E292&gt;=DI$5),60,0)))</f>
        <v/>
      </c>
      <c r="DJ292" s="80" t="str">
        <f>IF(OR($A292="",NOT(ISNUMBER($G292))),"",IF(AND($F292&lt;=DJ$6,$G292&gt;=DJ$5),IF(DJ$5&gt;$N292,5,$K292)*10+IF(AND($F292&gt;=DJ$5,$F292&lt;=DJ$6),IF(AND($G292&gt;=DJ$5,$G292&lt;=DJ$6),5,IF($L292=1,2,1)),IF(AND($G292&gt;=DJ$5,$G292&lt;=DJ$6),IF($M292&gt;0,4,3),0)),IF(AND($D292&lt;=DJ$6,$E292&gt;=DJ$5),60,0)))</f>
        <v/>
      </c>
      <c r="DK292" s="80" t="str">
        <f>IF(OR($A292="",NOT(ISNUMBER($G292))),"",IF(AND($F292&lt;=DK$6,$G292&gt;=DK$5),IF(DK$5&gt;$N292,5,$K292)*10+IF(AND($F292&gt;=DK$5,$F292&lt;=DK$6),IF(AND($G292&gt;=DK$5,$G292&lt;=DK$6),5,IF($L292=1,2,1)),IF(AND($G292&gt;=DK$5,$G292&lt;=DK$6),IF($M292&gt;0,4,3),0)),IF(AND($D292&lt;=DK$6,$E292&gt;=DK$5),60,0)))</f>
        <v/>
      </c>
      <c r="DL292" s="80" t="str">
        <f>IF(OR($A292="",NOT(ISNUMBER($G292))),"",IF(AND($F292&lt;=DL$6,$G292&gt;=DL$5),IF(DL$5&gt;$N292,5,$K292)*10+IF(AND($F292&gt;=DL$5,$F292&lt;=DL$6),IF(AND($G292&gt;=DL$5,$G292&lt;=DL$6),5,IF($L292=1,2,1)),IF(AND($G292&gt;=DL$5,$G292&lt;=DL$6),IF($M292&gt;0,4,3),0)),IF(AND($D292&lt;=DL$6,$E292&gt;=DL$5),60,0)))</f>
        <v/>
      </c>
      <c r="DM292" s="80" t="str">
        <f>IF(OR($A292="",NOT(ISNUMBER($G292))),"",IF(AND($F292&lt;=DM$6,$G292&gt;=DM$5),IF(DM$5&gt;$N292,5,$K292)*10+IF(AND($F292&gt;=DM$5,$F292&lt;=DM$6),IF(AND($G292&gt;=DM$5,$G292&lt;=DM$6),5,IF($L292=1,2,1)),IF(AND($G292&gt;=DM$5,$G292&lt;=DM$6),IF($M292&gt;0,4,3),0)),IF(AND($D292&lt;=DM$6,$E292&gt;=DM$5),60,0)))</f>
        <v/>
      </c>
      <c r="DN292" s="80" t="str">
        <f>IF(OR($A292="",NOT(ISNUMBER($G292))),"",IF(AND($F292&lt;=DN$6,$G292&gt;=DN$5),IF(DN$5&gt;$N292,5,$K292)*10+IF(AND($F292&gt;=DN$5,$F292&lt;=DN$6),IF(AND($G292&gt;=DN$5,$G292&lt;=DN$6),5,IF($L292=1,2,1)),IF(AND($G292&gt;=DN$5,$G292&lt;=DN$6),IF($M292&gt;0,4,3),0)),IF(AND($D292&lt;=DN$6,$E292&gt;=DN$5),60,0)))</f>
        <v/>
      </c>
      <c r="DO292" s="80" t="str">
        <f>IF(OR($A292="",NOT(ISNUMBER($G292))),"",IF(AND($F292&lt;=DO$6,$G292&gt;=DO$5),IF(DO$5&gt;$N292,5,$K292)*10+IF(AND($F292&gt;=DO$5,$F292&lt;=DO$6),IF(AND($G292&gt;=DO$5,$G292&lt;=DO$6),5,IF($L292=1,2,1)),IF(AND($G292&gt;=DO$5,$G292&lt;=DO$6),IF($M292&gt;0,4,3),0)),IF(AND($D292&lt;=DO$6,$E292&gt;=DO$5),60,0)))</f>
        <v/>
      </c>
      <c r="DP292" s="80" t="str">
        <f>IF(OR($A292="",NOT(ISNUMBER($G292))),"",IF(AND($F292&lt;=DP$6,$G292&gt;=DP$5),IF(DP$5&gt;$N292,5,$K292)*10+IF(AND($F292&gt;=DP$5,$F292&lt;=DP$6),IF(AND($G292&gt;=DP$5,$G292&lt;=DP$6),5,IF($L292=1,2,1)),IF(AND($G292&gt;=DP$5,$G292&lt;=DP$6),IF($M292&gt;0,4,3),0)),IF(AND($D292&lt;=DP$6,$E292&gt;=DP$5),60,0)))</f>
        <v/>
      </c>
      <c r="DQ292" s="80" t="str">
        <f>IF(OR($A292="",NOT(ISNUMBER($G292))),"",IF(AND($F292&lt;=DQ$6,$G292&gt;=DQ$5),IF(DQ$5&gt;$N292,5,$K292)*10+IF(AND($F292&gt;=DQ$5,$F292&lt;=DQ$6),IF(AND($G292&gt;=DQ$5,$G292&lt;=DQ$6),5,IF($L292=1,2,1)),IF(AND($G292&gt;=DQ$5,$G292&lt;=DQ$6),IF($M292&gt;0,4,3),0)),IF(AND($D292&lt;=DQ$6,$E292&gt;=DQ$5),60,0)))</f>
        <v/>
      </c>
      <c r="DR292" s="80" t="str">
        <f>IF(OR($A292="",NOT(ISNUMBER($G292))),"",IF(AND($F292&lt;=DR$6,$G292&gt;=DR$5),IF(DR$5&gt;$N292,5,$K292)*10+IF(AND($F292&gt;=DR$5,$F292&lt;=DR$6),IF(AND($G292&gt;=DR$5,$G292&lt;=DR$6),5,IF($L292=1,2,1)),IF(AND($G292&gt;=DR$5,$G292&lt;=DR$6),IF($M292&gt;0,4,3),0)),IF(AND($D292&lt;=DR$6,$E292&gt;=DR$5),60,0)))</f>
        <v/>
      </c>
      <c r="DS292" s="80" t="str">
        <f>IF(OR($A292="",NOT(ISNUMBER($G292))),"",IF(AND($F292&lt;=DS$6,$G292&gt;=DS$5),IF(DS$5&gt;$N292,5,$K292)*10+IF(AND($F292&gt;=DS$5,$F292&lt;=DS$6),IF(AND($G292&gt;=DS$5,$G292&lt;=DS$6),5,IF($L292=1,2,1)),IF(AND($G292&gt;=DS$5,$G292&lt;=DS$6),IF($M292&gt;0,4,3),0)),IF(AND($D292&lt;=DS$6,$E292&gt;=DS$5),60,0)))</f>
        <v/>
      </c>
      <c r="DT292" s="80" t="str">
        <f>IF(OR($A292="",NOT(ISNUMBER($G292))),"",IF(AND($F292&lt;=DT$6,$G292&gt;=DT$5),IF(DT$5&gt;$N292,5,$K292)*10+IF(AND($F292&gt;=DT$5,$F292&lt;=DT$6),IF(AND($G292&gt;=DT$5,$G292&lt;=DT$6),5,IF($L292=1,2,1)),IF(AND($G292&gt;=DT$5,$G292&lt;=DT$6),IF($M292&gt;0,4,3),0)),IF(AND($D292&lt;=DT$6,$E292&gt;=DT$5),60,0)))</f>
        <v/>
      </c>
      <c r="DU292" s="80" t="str">
        <f>IF(OR($A292="",NOT(ISNUMBER($G292))),"",IF(AND($F292&lt;=DU$6,$G292&gt;=DU$5),IF(DU$5&gt;$N292,5,$K292)*10+IF(AND($F292&gt;=DU$5,$F292&lt;=DU$6),IF(AND($G292&gt;=DU$5,$G292&lt;=DU$6),5,IF($L292=1,2,1)),IF(AND($G292&gt;=DU$5,$G292&lt;=DU$6),IF($M292&gt;0,4,3),0)),IF(AND($D292&lt;=DU$6,$E292&gt;=DU$5),60,0)))</f>
        <v/>
      </c>
      <c r="DV292" s="80" t="str">
        <f>IF(OR($A292="",NOT(ISNUMBER($G292))),"",IF(AND($F292&lt;=DV$6,$G292&gt;=DV$5),IF(DV$5&gt;$N292,5,$K292)*10+IF(AND($F292&gt;=DV$5,$F292&lt;=DV$6),IF(AND($G292&gt;=DV$5,$G292&lt;=DV$6),5,IF($L292=1,2,1)),IF(AND($G292&gt;=DV$5,$G292&lt;=DV$6),IF($M292&gt;0,4,3),0)),IF(AND($D292&lt;=DV$6,$E292&gt;=DV$5),60,0)))</f>
        <v/>
      </c>
      <c r="DW292" s="80" t="str">
        <f>IF(OR($A292="",NOT(ISNUMBER($G292))),"",IF(AND($F292&lt;=DW$6,$G292&gt;=DW$5),IF(DW$5&gt;$N292,5,$K292)*10+IF(AND($F292&gt;=DW$5,$F292&lt;=DW$6),IF(AND($G292&gt;=DW$5,$G292&lt;=DW$6),5,IF($L292=1,2,1)),IF(AND($G292&gt;=DW$5,$G292&lt;=DW$6),IF($M292&gt;0,4,3),0)),IF(AND($D292&lt;=DW$6,$E292&gt;=DW$5),60,0)))</f>
        <v/>
      </c>
      <c r="DX292" s="80" t="str">
        <f>IF(OR($A292="",NOT(ISNUMBER($G292))),"",IF(AND($F292&lt;=DX$6,$G292&gt;=DX$5),IF(DX$5&gt;$N292,5,$K292)*10+IF(AND($F292&gt;=DX$5,$F292&lt;=DX$6),IF(AND($G292&gt;=DX$5,$G292&lt;=DX$6),5,IF($L292=1,2,1)),IF(AND($G292&gt;=DX$5,$G292&lt;=DX$6),IF($M292&gt;0,4,3),0)),IF(AND($D292&lt;=DX$6,$E292&gt;=DX$5),60,0)))</f>
        <v/>
      </c>
      <c r="DY292" s="80" t="str">
        <f>IF(OR($A292="",NOT(ISNUMBER($G292))),"",IF(AND($F292&lt;=DY$6,$G292&gt;=DY$5),IF(DY$5&gt;$N292,5,$K292)*10+IF(AND($F292&gt;=DY$5,$F292&lt;=DY$6),IF(AND($G292&gt;=DY$5,$G292&lt;=DY$6),5,IF($L292=1,2,1)),IF(AND($G292&gt;=DY$5,$G292&lt;=DY$6),IF($M292&gt;0,4,3),0)),IF(AND($D292&lt;=DY$6,$E292&gt;=DY$5),60,0)))</f>
        <v/>
      </c>
      <c r="DZ292" s="80" t="str">
        <f>IF(OR($A292="",NOT(ISNUMBER($G292))),"",IF(AND($F292&lt;=DZ$6,$G292&gt;=DZ$5),IF(DZ$5&gt;$N292,5,$K292)*10+IF(AND($F292&gt;=DZ$5,$F292&lt;=DZ$6),IF(AND($G292&gt;=DZ$5,$G292&lt;=DZ$6),5,IF($L292=1,2,1)),IF(AND($G292&gt;=DZ$5,$G292&lt;=DZ$6),IF($M292&gt;0,4,3),0)),IF(AND($D292&lt;=DZ$6,$E292&gt;=DZ$5),60,0)))</f>
        <v/>
      </c>
      <c r="EA292" s="80" t="str">
        <f>IF(OR($A292="",NOT(ISNUMBER($G292))),"",IF(AND($F292&lt;=EA$6,$G292&gt;=EA$5),IF(EA$5&gt;$N292,5,$K292)*10+IF(AND($F292&gt;=EA$5,$F292&lt;=EA$6),IF(AND($G292&gt;=EA$5,$G292&lt;=EA$6),5,IF($L292=1,2,1)),IF(AND($G292&gt;=EA$5,$G292&lt;=EA$6),IF($M292&gt;0,4,3),0)),IF(AND($D292&lt;=EA$6,$E292&gt;=EA$5),60,0)))</f>
        <v/>
      </c>
      <c r="EB292" s="80" t="str">
        <f>IF(OR($A292="",NOT(ISNUMBER($G292))),"",IF(AND($F292&lt;=EB$6,$G292&gt;=EB$5),IF(EB$5&gt;$N292,5,$K292)*10+IF(AND($F292&gt;=EB$5,$F292&lt;=EB$6),IF(AND($G292&gt;=EB$5,$G292&lt;=EB$6),5,IF($L292=1,2,1)),IF(AND($G292&gt;=EB$5,$G292&lt;=EB$6),IF($M292&gt;0,4,3),0)),IF(AND($D292&lt;=EB$6,$E292&gt;=EB$5),60,0)))</f>
        <v/>
      </c>
      <c r="EC292" s="80" t="str">
        <f>IF(OR($A292="",NOT(ISNUMBER($G292))),"",IF(AND($F292&lt;=EC$6,$G292&gt;=EC$5),IF(EC$5&gt;$N292,5,$K292)*10+IF(AND($F292&gt;=EC$5,$F292&lt;=EC$6),IF(AND($G292&gt;=EC$5,$G292&lt;=EC$6),5,IF($L292=1,2,1)),IF(AND($G292&gt;=EC$5,$G292&lt;=EC$6),IF($M292&gt;0,4,3),0)),IF(AND($D292&lt;=EC$6,$E292&gt;=EC$5),60,0)))</f>
        <v/>
      </c>
      <c r="ED292" s="80" t="str">
        <f>IF(OR($A292="",NOT(ISNUMBER($G292))),"",IF(AND($F292&lt;=ED$6,$G292&gt;=ED$5),IF(ED$5&gt;$N292,5,$K292)*10+IF(AND($F292&gt;=ED$5,$F292&lt;=ED$6),IF(AND($G292&gt;=ED$5,$G292&lt;=ED$6),5,IF($L292=1,2,1)),IF(AND($G292&gt;=ED$5,$G292&lt;=ED$6),IF($M292&gt;0,4,3),0)),IF(AND($D292&lt;=ED$6,$E292&gt;=ED$5),60,0)))</f>
        <v/>
      </c>
    </row>
    <row r="293" ht="18" customHeight="1">
      <c r="A293" s="52" t="str">
        <f>IF(Tasks!$B293="","",Tasks!$A293)</f>
        <v/>
      </c>
      <c r="B293" s="78" t="str">
        <f>IF(Tasks!$B293="","",Tasks!$B293)</f>
        <v/>
      </c>
      <c r="C293" s="25" t="str">
        <f>IF($B293="","",IF(AND(Tasks!$D293="",Tasks!$G293=""),"-",IF(Tasks!$D293="","",Tasks!$D293&amp;IF(OR(Tasks!$E293="",Tasks!$E293="FS"),IF(N(Tasks!$F293)=0,"","FS"),Tasks!$E293)&amp;IF(N(Tasks!$F293)=0,"",IF(Tasks!$F293&gt;0,"+","")&amp;Tasks!$F293))&amp;IF(AND(Tasks!$D293&lt;&gt;"",Tasks!$G293&lt;&gt;""),", ","")&amp;IF(Tasks!$G293="","",Tasks!$G293&amp;IF(OR(Tasks!$H293="",Tasks!$H293="FS"),IF(N(Tasks!$I293)=0,"","FS"),Tasks!$H293)&amp;IF(N(Tasks!$I293)=0,"",IF(Tasks!$I293&gt;0,"+","")&amp;Tasks!$I293))))</f>
        <v/>
      </c>
      <c r="D293" s="51" t="str">
        <f>IF(OR($B293="",Tasks!$Q293=""),"",Tasks!$Q293)</f>
        <v/>
      </c>
      <c r="E293" s="51" t="str">
        <f>IF(OR($B293="",Tasks!$R293=""),"",Tasks!$R293)</f>
        <v/>
      </c>
      <c r="F293" s="51" t="str">
        <f>IF(OR($B293="",Tasks!$S293=""),"",Tasks!$S293)</f>
        <v/>
      </c>
      <c r="G293" s="51" t="str">
        <f>IF(OR($B293="",Tasks!$T293=""),"",Tasks!$T293)</f>
        <v/>
      </c>
      <c r="H293" s="52" t="str">
        <f>IF($B293="","",Tasks!$AE293)</f>
        <v/>
      </c>
      <c r="I293" s="79" t="str">
        <f>IF($B293="","",Tasks!$AF293)</f>
        <v/>
      </c>
      <c r="J293" s="53" t="str">
        <f>IF(OR($B293="",Tasks!$V293=""),"",Tasks!$V293)</f>
        <v/>
      </c>
      <c r="K293" s="52" t="str">
        <f>IF($B293="","",Tasks!$AA293)</f>
        <v/>
      </c>
      <c r="L293" s="52" t="str">
        <f>IF($B293="","",Tasks!$AB293)</f>
        <v/>
      </c>
      <c r="M293" s="52" t="str">
        <f>IF($B293="","",Tasks!$Z293)</f>
        <v/>
      </c>
      <c r="N293" s="52" t="str">
        <f>IF(OR($B293="",Tasks!$AG293=""),"",Tasks!$AG293)</f>
        <v/>
      </c>
      <c r="O293" s="80" t="str">
        <f>IF(OR($A293="",NOT(ISNUMBER($G293))),"",IF(AND($F293&lt;=O$6,$G293&gt;=O$5),IF(O$5&gt;$N293,5,$K293)*10+IF(AND($F293&gt;=O$5,$F293&lt;=O$6),IF(AND($G293&gt;=O$5,$G293&lt;=O$6),5,IF($L293=1,2,1)),IF(AND($G293&gt;=O$5,$G293&lt;=O$6),IF($M293&gt;0,4,3),0)),IF(AND($D293&lt;=O$6,$E293&gt;=O$5),60,0)))</f>
        <v/>
      </c>
      <c r="P293" s="80" t="str">
        <f>IF(OR($A293="",NOT(ISNUMBER($G293))),"",IF(AND($F293&lt;=P$6,$G293&gt;=P$5),IF(P$5&gt;$N293,5,$K293)*10+IF(AND($F293&gt;=P$5,$F293&lt;=P$6),IF(AND($G293&gt;=P$5,$G293&lt;=P$6),5,IF($L293=1,2,1)),IF(AND($G293&gt;=P$5,$G293&lt;=P$6),IF($M293&gt;0,4,3),0)),IF(AND($D293&lt;=P$6,$E293&gt;=P$5),60,0)))</f>
        <v/>
      </c>
      <c r="Q293" s="80" t="str">
        <f>IF(OR($A293="",NOT(ISNUMBER($G293))),"",IF(AND($F293&lt;=Q$6,$G293&gt;=Q$5),IF(Q$5&gt;$N293,5,$K293)*10+IF(AND($F293&gt;=Q$5,$F293&lt;=Q$6),IF(AND($G293&gt;=Q$5,$G293&lt;=Q$6),5,IF($L293=1,2,1)),IF(AND($G293&gt;=Q$5,$G293&lt;=Q$6),IF($M293&gt;0,4,3),0)),IF(AND($D293&lt;=Q$6,$E293&gt;=Q$5),60,0)))</f>
        <v/>
      </c>
      <c r="R293" s="80" t="str">
        <f>IF(OR($A293="",NOT(ISNUMBER($G293))),"",IF(AND($F293&lt;=R$6,$G293&gt;=R$5),IF(R$5&gt;$N293,5,$K293)*10+IF(AND($F293&gt;=R$5,$F293&lt;=R$6),IF(AND($G293&gt;=R$5,$G293&lt;=R$6),5,IF($L293=1,2,1)),IF(AND($G293&gt;=R$5,$G293&lt;=R$6),IF($M293&gt;0,4,3),0)),IF(AND($D293&lt;=R$6,$E293&gt;=R$5),60,0)))</f>
        <v/>
      </c>
      <c r="S293" s="80" t="str">
        <f>IF(OR($A293="",NOT(ISNUMBER($G293))),"",IF(AND($F293&lt;=S$6,$G293&gt;=S$5),IF(S$5&gt;$N293,5,$K293)*10+IF(AND($F293&gt;=S$5,$F293&lt;=S$6),IF(AND($G293&gt;=S$5,$G293&lt;=S$6),5,IF($L293=1,2,1)),IF(AND($G293&gt;=S$5,$G293&lt;=S$6),IF($M293&gt;0,4,3),0)),IF(AND($D293&lt;=S$6,$E293&gt;=S$5),60,0)))</f>
        <v/>
      </c>
      <c r="T293" s="80" t="str">
        <f>IF(OR($A293="",NOT(ISNUMBER($G293))),"",IF(AND($F293&lt;=T$6,$G293&gt;=T$5),IF(T$5&gt;$N293,5,$K293)*10+IF(AND($F293&gt;=T$5,$F293&lt;=T$6),IF(AND($G293&gt;=T$5,$G293&lt;=T$6),5,IF($L293=1,2,1)),IF(AND($G293&gt;=T$5,$G293&lt;=T$6),IF($M293&gt;0,4,3),0)),IF(AND($D293&lt;=T$6,$E293&gt;=T$5),60,0)))</f>
        <v/>
      </c>
      <c r="U293" s="80" t="str">
        <f>IF(OR($A293="",NOT(ISNUMBER($G293))),"",IF(AND($F293&lt;=U$6,$G293&gt;=U$5),IF(U$5&gt;$N293,5,$K293)*10+IF(AND($F293&gt;=U$5,$F293&lt;=U$6),IF(AND($G293&gt;=U$5,$G293&lt;=U$6),5,IF($L293=1,2,1)),IF(AND($G293&gt;=U$5,$G293&lt;=U$6),IF($M293&gt;0,4,3),0)),IF(AND($D293&lt;=U$6,$E293&gt;=U$5),60,0)))</f>
        <v/>
      </c>
      <c r="V293" s="80" t="str">
        <f>IF(OR($A293="",NOT(ISNUMBER($G293))),"",IF(AND($F293&lt;=V$6,$G293&gt;=V$5),IF(V$5&gt;$N293,5,$K293)*10+IF(AND($F293&gt;=V$5,$F293&lt;=V$6),IF(AND($G293&gt;=V$5,$G293&lt;=V$6),5,IF($L293=1,2,1)),IF(AND($G293&gt;=V$5,$G293&lt;=V$6),IF($M293&gt;0,4,3),0)),IF(AND($D293&lt;=V$6,$E293&gt;=V$5),60,0)))</f>
        <v/>
      </c>
      <c r="W293" s="80" t="str">
        <f>IF(OR($A293="",NOT(ISNUMBER($G293))),"",IF(AND($F293&lt;=W$6,$G293&gt;=W$5),IF(W$5&gt;$N293,5,$K293)*10+IF(AND($F293&gt;=W$5,$F293&lt;=W$6),IF(AND($G293&gt;=W$5,$G293&lt;=W$6),5,IF($L293=1,2,1)),IF(AND($G293&gt;=W$5,$G293&lt;=W$6),IF($M293&gt;0,4,3),0)),IF(AND($D293&lt;=W$6,$E293&gt;=W$5),60,0)))</f>
        <v/>
      </c>
      <c r="X293" s="80" t="str">
        <f>IF(OR($A293="",NOT(ISNUMBER($G293))),"",IF(AND($F293&lt;=X$6,$G293&gt;=X$5),IF(X$5&gt;$N293,5,$K293)*10+IF(AND($F293&gt;=X$5,$F293&lt;=X$6),IF(AND($G293&gt;=X$5,$G293&lt;=X$6),5,IF($L293=1,2,1)),IF(AND($G293&gt;=X$5,$G293&lt;=X$6),IF($M293&gt;0,4,3),0)),IF(AND($D293&lt;=X$6,$E293&gt;=X$5),60,0)))</f>
        <v/>
      </c>
      <c r="Y293" s="80" t="str">
        <f>IF(OR($A293="",NOT(ISNUMBER($G293))),"",IF(AND($F293&lt;=Y$6,$G293&gt;=Y$5),IF(Y$5&gt;$N293,5,$K293)*10+IF(AND($F293&gt;=Y$5,$F293&lt;=Y$6),IF(AND($G293&gt;=Y$5,$G293&lt;=Y$6),5,IF($L293=1,2,1)),IF(AND($G293&gt;=Y$5,$G293&lt;=Y$6),IF($M293&gt;0,4,3),0)),IF(AND($D293&lt;=Y$6,$E293&gt;=Y$5),60,0)))</f>
        <v/>
      </c>
      <c r="Z293" s="80" t="str">
        <f>IF(OR($A293="",NOT(ISNUMBER($G293))),"",IF(AND($F293&lt;=Z$6,$G293&gt;=Z$5),IF(Z$5&gt;$N293,5,$K293)*10+IF(AND($F293&gt;=Z$5,$F293&lt;=Z$6),IF(AND($G293&gt;=Z$5,$G293&lt;=Z$6),5,IF($L293=1,2,1)),IF(AND($G293&gt;=Z$5,$G293&lt;=Z$6),IF($M293&gt;0,4,3),0)),IF(AND($D293&lt;=Z$6,$E293&gt;=Z$5),60,0)))</f>
        <v/>
      </c>
      <c r="AA293" s="80" t="str">
        <f>IF(OR($A293="",NOT(ISNUMBER($G293))),"",IF(AND($F293&lt;=AA$6,$G293&gt;=AA$5),IF(AA$5&gt;$N293,5,$K293)*10+IF(AND($F293&gt;=AA$5,$F293&lt;=AA$6),IF(AND($G293&gt;=AA$5,$G293&lt;=AA$6),5,IF($L293=1,2,1)),IF(AND($G293&gt;=AA$5,$G293&lt;=AA$6),IF($M293&gt;0,4,3),0)),IF(AND($D293&lt;=AA$6,$E293&gt;=AA$5),60,0)))</f>
        <v/>
      </c>
      <c r="AB293" s="80" t="str">
        <f>IF(OR($A293="",NOT(ISNUMBER($G293))),"",IF(AND($F293&lt;=AB$6,$G293&gt;=AB$5),IF(AB$5&gt;$N293,5,$K293)*10+IF(AND($F293&gt;=AB$5,$F293&lt;=AB$6),IF(AND($G293&gt;=AB$5,$G293&lt;=AB$6),5,IF($L293=1,2,1)),IF(AND($G293&gt;=AB$5,$G293&lt;=AB$6),IF($M293&gt;0,4,3),0)),IF(AND($D293&lt;=AB$6,$E293&gt;=AB$5),60,0)))</f>
        <v/>
      </c>
      <c r="AC293" s="80" t="str">
        <f>IF(OR($A293="",NOT(ISNUMBER($G293))),"",IF(AND($F293&lt;=AC$6,$G293&gt;=AC$5),IF(AC$5&gt;$N293,5,$K293)*10+IF(AND($F293&gt;=AC$5,$F293&lt;=AC$6),IF(AND($G293&gt;=AC$5,$G293&lt;=AC$6),5,IF($L293=1,2,1)),IF(AND($G293&gt;=AC$5,$G293&lt;=AC$6),IF($M293&gt;0,4,3),0)),IF(AND($D293&lt;=AC$6,$E293&gt;=AC$5),60,0)))</f>
        <v/>
      </c>
      <c r="AD293" s="80" t="str">
        <f>IF(OR($A293="",NOT(ISNUMBER($G293))),"",IF(AND($F293&lt;=AD$6,$G293&gt;=AD$5),IF(AD$5&gt;$N293,5,$K293)*10+IF(AND($F293&gt;=AD$5,$F293&lt;=AD$6),IF(AND($G293&gt;=AD$5,$G293&lt;=AD$6),5,IF($L293=1,2,1)),IF(AND($G293&gt;=AD$5,$G293&lt;=AD$6),IF($M293&gt;0,4,3),0)),IF(AND($D293&lt;=AD$6,$E293&gt;=AD$5),60,0)))</f>
        <v/>
      </c>
      <c r="AE293" s="80" t="str">
        <f>IF(OR($A293="",NOT(ISNUMBER($G293))),"",IF(AND($F293&lt;=AE$6,$G293&gt;=AE$5),IF(AE$5&gt;$N293,5,$K293)*10+IF(AND($F293&gt;=AE$5,$F293&lt;=AE$6),IF(AND($G293&gt;=AE$5,$G293&lt;=AE$6),5,IF($L293=1,2,1)),IF(AND($G293&gt;=AE$5,$G293&lt;=AE$6),IF($M293&gt;0,4,3),0)),IF(AND($D293&lt;=AE$6,$E293&gt;=AE$5),60,0)))</f>
        <v/>
      </c>
      <c r="AF293" s="80" t="str">
        <f>IF(OR($A293="",NOT(ISNUMBER($G293))),"",IF(AND($F293&lt;=AF$6,$G293&gt;=AF$5),IF(AF$5&gt;$N293,5,$K293)*10+IF(AND($F293&gt;=AF$5,$F293&lt;=AF$6),IF(AND($G293&gt;=AF$5,$G293&lt;=AF$6),5,IF($L293=1,2,1)),IF(AND($G293&gt;=AF$5,$G293&lt;=AF$6),IF($M293&gt;0,4,3),0)),IF(AND($D293&lt;=AF$6,$E293&gt;=AF$5),60,0)))</f>
        <v/>
      </c>
      <c r="AG293" s="80" t="str">
        <f>IF(OR($A293="",NOT(ISNUMBER($G293))),"",IF(AND($F293&lt;=AG$6,$G293&gt;=AG$5),IF(AG$5&gt;$N293,5,$K293)*10+IF(AND($F293&gt;=AG$5,$F293&lt;=AG$6),IF(AND($G293&gt;=AG$5,$G293&lt;=AG$6),5,IF($L293=1,2,1)),IF(AND($G293&gt;=AG$5,$G293&lt;=AG$6),IF($M293&gt;0,4,3),0)),IF(AND($D293&lt;=AG$6,$E293&gt;=AG$5),60,0)))</f>
        <v/>
      </c>
      <c r="AH293" s="80" t="str">
        <f>IF(OR($A293="",NOT(ISNUMBER($G293))),"",IF(AND($F293&lt;=AH$6,$G293&gt;=AH$5),IF(AH$5&gt;$N293,5,$K293)*10+IF(AND($F293&gt;=AH$5,$F293&lt;=AH$6),IF(AND($G293&gt;=AH$5,$G293&lt;=AH$6),5,IF($L293=1,2,1)),IF(AND($G293&gt;=AH$5,$G293&lt;=AH$6),IF($M293&gt;0,4,3),0)),IF(AND($D293&lt;=AH$6,$E293&gt;=AH$5),60,0)))</f>
        <v/>
      </c>
      <c r="AI293" s="80" t="str">
        <f>IF(OR($A293="",NOT(ISNUMBER($G293))),"",IF(AND($F293&lt;=AI$6,$G293&gt;=AI$5),IF(AI$5&gt;$N293,5,$K293)*10+IF(AND($F293&gt;=AI$5,$F293&lt;=AI$6),IF(AND($G293&gt;=AI$5,$G293&lt;=AI$6),5,IF($L293=1,2,1)),IF(AND($G293&gt;=AI$5,$G293&lt;=AI$6),IF($M293&gt;0,4,3),0)),IF(AND($D293&lt;=AI$6,$E293&gt;=AI$5),60,0)))</f>
        <v/>
      </c>
      <c r="AJ293" s="80" t="str">
        <f>IF(OR($A293="",NOT(ISNUMBER($G293))),"",IF(AND($F293&lt;=AJ$6,$G293&gt;=AJ$5),IF(AJ$5&gt;$N293,5,$K293)*10+IF(AND($F293&gt;=AJ$5,$F293&lt;=AJ$6),IF(AND($G293&gt;=AJ$5,$G293&lt;=AJ$6),5,IF($L293=1,2,1)),IF(AND($G293&gt;=AJ$5,$G293&lt;=AJ$6),IF($M293&gt;0,4,3),0)),IF(AND($D293&lt;=AJ$6,$E293&gt;=AJ$5),60,0)))</f>
        <v/>
      </c>
      <c r="AK293" s="80" t="str">
        <f>IF(OR($A293="",NOT(ISNUMBER($G293))),"",IF(AND($F293&lt;=AK$6,$G293&gt;=AK$5),IF(AK$5&gt;$N293,5,$K293)*10+IF(AND($F293&gt;=AK$5,$F293&lt;=AK$6),IF(AND($G293&gt;=AK$5,$G293&lt;=AK$6),5,IF($L293=1,2,1)),IF(AND($G293&gt;=AK$5,$G293&lt;=AK$6),IF($M293&gt;0,4,3),0)),IF(AND($D293&lt;=AK$6,$E293&gt;=AK$5),60,0)))</f>
        <v/>
      </c>
      <c r="AL293" s="80" t="str">
        <f>IF(OR($A293="",NOT(ISNUMBER($G293))),"",IF(AND($F293&lt;=AL$6,$G293&gt;=AL$5),IF(AL$5&gt;$N293,5,$K293)*10+IF(AND($F293&gt;=AL$5,$F293&lt;=AL$6),IF(AND($G293&gt;=AL$5,$G293&lt;=AL$6),5,IF($L293=1,2,1)),IF(AND($G293&gt;=AL$5,$G293&lt;=AL$6),IF($M293&gt;0,4,3),0)),IF(AND($D293&lt;=AL$6,$E293&gt;=AL$5),60,0)))</f>
        <v/>
      </c>
      <c r="AM293" s="80" t="str">
        <f>IF(OR($A293="",NOT(ISNUMBER($G293))),"",IF(AND($F293&lt;=AM$6,$G293&gt;=AM$5),IF(AM$5&gt;$N293,5,$K293)*10+IF(AND($F293&gt;=AM$5,$F293&lt;=AM$6),IF(AND($G293&gt;=AM$5,$G293&lt;=AM$6),5,IF($L293=1,2,1)),IF(AND($G293&gt;=AM$5,$G293&lt;=AM$6),IF($M293&gt;0,4,3),0)),IF(AND($D293&lt;=AM$6,$E293&gt;=AM$5),60,0)))</f>
        <v/>
      </c>
      <c r="AN293" s="80" t="str">
        <f>IF(OR($A293="",NOT(ISNUMBER($G293))),"",IF(AND($F293&lt;=AN$6,$G293&gt;=AN$5),IF(AN$5&gt;$N293,5,$K293)*10+IF(AND($F293&gt;=AN$5,$F293&lt;=AN$6),IF(AND($G293&gt;=AN$5,$G293&lt;=AN$6),5,IF($L293=1,2,1)),IF(AND($G293&gt;=AN$5,$G293&lt;=AN$6),IF($M293&gt;0,4,3),0)),IF(AND($D293&lt;=AN$6,$E293&gt;=AN$5),60,0)))</f>
        <v/>
      </c>
      <c r="AO293" s="80" t="str">
        <f>IF(OR($A293="",NOT(ISNUMBER($G293))),"",IF(AND($F293&lt;=AO$6,$G293&gt;=AO$5),IF(AO$5&gt;$N293,5,$K293)*10+IF(AND($F293&gt;=AO$5,$F293&lt;=AO$6),IF(AND($G293&gt;=AO$5,$G293&lt;=AO$6),5,IF($L293=1,2,1)),IF(AND($G293&gt;=AO$5,$G293&lt;=AO$6),IF($M293&gt;0,4,3),0)),IF(AND($D293&lt;=AO$6,$E293&gt;=AO$5),60,0)))</f>
        <v/>
      </c>
      <c r="AP293" s="80" t="str">
        <f>IF(OR($A293="",NOT(ISNUMBER($G293))),"",IF(AND($F293&lt;=AP$6,$G293&gt;=AP$5),IF(AP$5&gt;$N293,5,$K293)*10+IF(AND($F293&gt;=AP$5,$F293&lt;=AP$6),IF(AND($G293&gt;=AP$5,$G293&lt;=AP$6),5,IF($L293=1,2,1)),IF(AND($G293&gt;=AP$5,$G293&lt;=AP$6),IF($M293&gt;0,4,3),0)),IF(AND($D293&lt;=AP$6,$E293&gt;=AP$5),60,0)))</f>
        <v/>
      </c>
      <c r="AQ293" s="80" t="str">
        <f>IF(OR($A293="",NOT(ISNUMBER($G293))),"",IF(AND($F293&lt;=AQ$6,$G293&gt;=AQ$5),IF(AQ$5&gt;$N293,5,$K293)*10+IF(AND($F293&gt;=AQ$5,$F293&lt;=AQ$6),IF(AND($G293&gt;=AQ$5,$G293&lt;=AQ$6),5,IF($L293=1,2,1)),IF(AND($G293&gt;=AQ$5,$G293&lt;=AQ$6),IF($M293&gt;0,4,3),0)),IF(AND($D293&lt;=AQ$6,$E293&gt;=AQ$5),60,0)))</f>
        <v/>
      </c>
      <c r="AR293" s="80" t="str">
        <f>IF(OR($A293="",NOT(ISNUMBER($G293))),"",IF(AND($F293&lt;=AR$6,$G293&gt;=AR$5),IF(AR$5&gt;$N293,5,$K293)*10+IF(AND($F293&gt;=AR$5,$F293&lt;=AR$6),IF(AND($G293&gt;=AR$5,$G293&lt;=AR$6),5,IF($L293=1,2,1)),IF(AND($G293&gt;=AR$5,$G293&lt;=AR$6),IF($M293&gt;0,4,3),0)),IF(AND($D293&lt;=AR$6,$E293&gt;=AR$5),60,0)))</f>
        <v/>
      </c>
      <c r="AS293" s="80" t="str">
        <f>IF(OR($A293="",NOT(ISNUMBER($G293))),"",IF(AND($F293&lt;=AS$6,$G293&gt;=AS$5),IF(AS$5&gt;$N293,5,$K293)*10+IF(AND($F293&gt;=AS$5,$F293&lt;=AS$6),IF(AND($G293&gt;=AS$5,$G293&lt;=AS$6),5,IF($L293=1,2,1)),IF(AND($G293&gt;=AS$5,$G293&lt;=AS$6),IF($M293&gt;0,4,3),0)),IF(AND($D293&lt;=AS$6,$E293&gt;=AS$5),60,0)))</f>
        <v/>
      </c>
      <c r="AT293" s="80" t="str">
        <f>IF(OR($A293="",NOT(ISNUMBER($G293))),"",IF(AND($F293&lt;=AT$6,$G293&gt;=AT$5),IF(AT$5&gt;$N293,5,$K293)*10+IF(AND($F293&gt;=AT$5,$F293&lt;=AT$6),IF(AND($G293&gt;=AT$5,$G293&lt;=AT$6),5,IF($L293=1,2,1)),IF(AND($G293&gt;=AT$5,$G293&lt;=AT$6),IF($M293&gt;0,4,3),0)),IF(AND($D293&lt;=AT$6,$E293&gt;=AT$5),60,0)))</f>
        <v/>
      </c>
      <c r="AU293" s="80" t="str">
        <f>IF(OR($A293="",NOT(ISNUMBER($G293))),"",IF(AND($F293&lt;=AU$6,$G293&gt;=AU$5),IF(AU$5&gt;$N293,5,$K293)*10+IF(AND($F293&gt;=AU$5,$F293&lt;=AU$6),IF(AND($G293&gt;=AU$5,$G293&lt;=AU$6),5,IF($L293=1,2,1)),IF(AND($G293&gt;=AU$5,$G293&lt;=AU$6),IF($M293&gt;0,4,3),0)),IF(AND($D293&lt;=AU$6,$E293&gt;=AU$5),60,0)))</f>
        <v/>
      </c>
      <c r="AV293" s="80" t="str">
        <f>IF(OR($A293="",NOT(ISNUMBER($G293))),"",IF(AND($F293&lt;=AV$6,$G293&gt;=AV$5),IF(AV$5&gt;$N293,5,$K293)*10+IF(AND($F293&gt;=AV$5,$F293&lt;=AV$6),IF(AND($G293&gt;=AV$5,$G293&lt;=AV$6),5,IF($L293=1,2,1)),IF(AND($G293&gt;=AV$5,$G293&lt;=AV$6),IF($M293&gt;0,4,3),0)),IF(AND($D293&lt;=AV$6,$E293&gt;=AV$5),60,0)))</f>
        <v/>
      </c>
      <c r="AW293" s="80" t="str">
        <f>IF(OR($A293="",NOT(ISNUMBER($G293))),"",IF(AND($F293&lt;=AW$6,$G293&gt;=AW$5),IF(AW$5&gt;$N293,5,$K293)*10+IF(AND($F293&gt;=AW$5,$F293&lt;=AW$6),IF(AND($G293&gt;=AW$5,$G293&lt;=AW$6),5,IF($L293=1,2,1)),IF(AND($G293&gt;=AW$5,$G293&lt;=AW$6),IF($M293&gt;0,4,3),0)),IF(AND($D293&lt;=AW$6,$E293&gt;=AW$5),60,0)))</f>
        <v/>
      </c>
      <c r="AX293" s="80" t="str">
        <f>IF(OR($A293="",NOT(ISNUMBER($G293))),"",IF(AND($F293&lt;=AX$6,$G293&gt;=AX$5),IF(AX$5&gt;$N293,5,$K293)*10+IF(AND($F293&gt;=AX$5,$F293&lt;=AX$6),IF(AND($G293&gt;=AX$5,$G293&lt;=AX$6),5,IF($L293=1,2,1)),IF(AND($G293&gt;=AX$5,$G293&lt;=AX$6),IF($M293&gt;0,4,3),0)),IF(AND($D293&lt;=AX$6,$E293&gt;=AX$5),60,0)))</f>
        <v/>
      </c>
      <c r="AY293" s="80" t="str">
        <f>IF(OR($A293="",NOT(ISNUMBER($G293))),"",IF(AND($F293&lt;=AY$6,$G293&gt;=AY$5),IF(AY$5&gt;$N293,5,$K293)*10+IF(AND($F293&gt;=AY$5,$F293&lt;=AY$6),IF(AND($G293&gt;=AY$5,$G293&lt;=AY$6),5,IF($L293=1,2,1)),IF(AND($G293&gt;=AY$5,$G293&lt;=AY$6),IF($M293&gt;0,4,3),0)),IF(AND($D293&lt;=AY$6,$E293&gt;=AY$5),60,0)))</f>
        <v/>
      </c>
      <c r="AZ293" s="80" t="str">
        <f>IF(OR($A293="",NOT(ISNUMBER($G293))),"",IF(AND($F293&lt;=AZ$6,$G293&gt;=AZ$5),IF(AZ$5&gt;$N293,5,$K293)*10+IF(AND($F293&gt;=AZ$5,$F293&lt;=AZ$6),IF(AND($G293&gt;=AZ$5,$G293&lt;=AZ$6),5,IF($L293=1,2,1)),IF(AND($G293&gt;=AZ$5,$G293&lt;=AZ$6),IF($M293&gt;0,4,3),0)),IF(AND($D293&lt;=AZ$6,$E293&gt;=AZ$5),60,0)))</f>
        <v/>
      </c>
      <c r="BA293" s="80" t="str">
        <f>IF(OR($A293="",NOT(ISNUMBER($G293))),"",IF(AND($F293&lt;=BA$6,$G293&gt;=BA$5),IF(BA$5&gt;$N293,5,$K293)*10+IF(AND($F293&gt;=BA$5,$F293&lt;=BA$6),IF(AND($G293&gt;=BA$5,$G293&lt;=BA$6),5,IF($L293=1,2,1)),IF(AND($G293&gt;=BA$5,$G293&lt;=BA$6),IF($M293&gt;0,4,3),0)),IF(AND($D293&lt;=BA$6,$E293&gt;=BA$5),60,0)))</f>
        <v/>
      </c>
      <c r="BB293" s="80" t="str">
        <f>IF(OR($A293="",NOT(ISNUMBER($G293))),"",IF(AND($F293&lt;=BB$6,$G293&gt;=BB$5),IF(BB$5&gt;$N293,5,$K293)*10+IF(AND($F293&gt;=BB$5,$F293&lt;=BB$6),IF(AND($G293&gt;=BB$5,$G293&lt;=BB$6),5,IF($L293=1,2,1)),IF(AND($G293&gt;=BB$5,$G293&lt;=BB$6),IF($M293&gt;0,4,3),0)),IF(AND($D293&lt;=BB$6,$E293&gt;=BB$5),60,0)))</f>
        <v/>
      </c>
      <c r="BC293" s="80" t="str">
        <f>IF(OR($A293="",NOT(ISNUMBER($G293))),"",IF(AND($F293&lt;=BC$6,$G293&gt;=BC$5),IF(BC$5&gt;$N293,5,$K293)*10+IF(AND($F293&gt;=BC$5,$F293&lt;=BC$6),IF(AND($G293&gt;=BC$5,$G293&lt;=BC$6),5,IF($L293=1,2,1)),IF(AND($G293&gt;=BC$5,$G293&lt;=BC$6),IF($M293&gt;0,4,3),0)),IF(AND($D293&lt;=BC$6,$E293&gt;=BC$5),60,0)))</f>
        <v/>
      </c>
      <c r="BD293" s="80" t="str">
        <f>IF(OR($A293="",NOT(ISNUMBER($G293))),"",IF(AND($F293&lt;=BD$6,$G293&gt;=BD$5),IF(BD$5&gt;$N293,5,$K293)*10+IF(AND($F293&gt;=BD$5,$F293&lt;=BD$6),IF(AND($G293&gt;=BD$5,$G293&lt;=BD$6),5,IF($L293=1,2,1)),IF(AND($G293&gt;=BD$5,$G293&lt;=BD$6),IF($M293&gt;0,4,3),0)),IF(AND($D293&lt;=BD$6,$E293&gt;=BD$5),60,0)))</f>
        <v/>
      </c>
      <c r="BE293" s="80" t="str">
        <f>IF(OR($A293="",NOT(ISNUMBER($G293))),"",IF(AND($F293&lt;=BE$6,$G293&gt;=BE$5),IF(BE$5&gt;$N293,5,$K293)*10+IF(AND($F293&gt;=BE$5,$F293&lt;=BE$6),IF(AND($G293&gt;=BE$5,$G293&lt;=BE$6),5,IF($L293=1,2,1)),IF(AND($G293&gt;=BE$5,$G293&lt;=BE$6),IF($M293&gt;0,4,3),0)),IF(AND($D293&lt;=BE$6,$E293&gt;=BE$5),60,0)))</f>
        <v/>
      </c>
      <c r="BF293" s="80" t="str">
        <f>IF(OR($A293="",NOT(ISNUMBER($G293))),"",IF(AND($F293&lt;=BF$6,$G293&gt;=BF$5),IF(BF$5&gt;$N293,5,$K293)*10+IF(AND($F293&gt;=BF$5,$F293&lt;=BF$6),IF(AND($G293&gt;=BF$5,$G293&lt;=BF$6),5,IF($L293=1,2,1)),IF(AND($G293&gt;=BF$5,$G293&lt;=BF$6),IF($M293&gt;0,4,3),0)),IF(AND($D293&lt;=BF$6,$E293&gt;=BF$5),60,0)))</f>
        <v/>
      </c>
      <c r="BG293" s="80" t="str">
        <f>IF(OR($A293="",NOT(ISNUMBER($G293))),"",IF(AND($F293&lt;=BG$6,$G293&gt;=BG$5),IF(BG$5&gt;$N293,5,$K293)*10+IF(AND($F293&gt;=BG$5,$F293&lt;=BG$6),IF(AND($G293&gt;=BG$5,$G293&lt;=BG$6),5,IF($L293=1,2,1)),IF(AND($G293&gt;=BG$5,$G293&lt;=BG$6),IF($M293&gt;0,4,3),0)),IF(AND($D293&lt;=BG$6,$E293&gt;=BG$5),60,0)))</f>
        <v/>
      </c>
      <c r="BH293" s="80" t="str">
        <f>IF(OR($A293="",NOT(ISNUMBER($G293))),"",IF(AND($F293&lt;=BH$6,$G293&gt;=BH$5),IF(BH$5&gt;$N293,5,$K293)*10+IF(AND($F293&gt;=BH$5,$F293&lt;=BH$6),IF(AND($G293&gt;=BH$5,$G293&lt;=BH$6),5,IF($L293=1,2,1)),IF(AND($G293&gt;=BH$5,$G293&lt;=BH$6),IF($M293&gt;0,4,3),0)),IF(AND($D293&lt;=BH$6,$E293&gt;=BH$5),60,0)))</f>
        <v/>
      </c>
      <c r="BI293" s="80" t="str">
        <f>IF(OR($A293="",NOT(ISNUMBER($G293))),"",IF(AND($F293&lt;=BI$6,$G293&gt;=BI$5),IF(BI$5&gt;$N293,5,$K293)*10+IF(AND($F293&gt;=BI$5,$F293&lt;=BI$6),IF(AND($G293&gt;=BI$5,$G293&lt;=BI$6),5,IF($L293=1,2,1)),IF(AND($G293&gt;=BI$5,$G293&lt;=BI$6),IF($M293&gt;0,4,3),0)),IF(AND($D293&lt;=BI$6,$E293&gt;=BI$5),60,0)))</f>
        <v/>
      </c>
      <c r="BJ293" s="80" t="str">
        <f>IF(OR($A293="",NOT(ISNUMBER($G293))),"",IF(AND($F293&lt;=BJ$6,$G293&gt;=BJ$5),IF(BJ$5&gt;$N293,5,$K293)*10+IF(AND($F293&gt;=BJ$5,$F293&lt;=BJ$6),IF(AND($G293&gt;=BJ$5,$G293&lt;=BJ$6),5,IF($L293=1,2,1)),IF(AND($G293&gt;=BJ$5,$G293&lt;=BJ$6),IF($M293&gt;0,4,3),0)),IF(AND($D293&lt;=BJ$6,$E293&gt;=BJ$5),60,0)))</f>
        <v/>
      </c>
      <c r="BK293" s="80" t="str">
        <f>IF(OR($A293="",NOT(ISNUMBER($G293))),"",IF(AND($F293&lt;=BK$6,$G293&gt;=BK$5),IF(BK$5&gt;$N293,5,$K293)*10+IF(AND($F293&gt;=BK$5,$F293&lt;=BK$6),IF(AND($G293&gt;=BK$5,$G293&lt;=BK$6),5,IF($L293=1,2,1)),IF(AND($G293&gt;=BK$5,$G293&lt;=BK$6),IF($M293&gt;0,4,3),0)),IF(AND($D293&lt;=BK$6,$E293&gt;=BK$5),60,0)))</f>
        <v/>
      </c>
      <c r="BL293" s="80" t="str">
        <f>IF(OR($A293="",NOT(ISNUMBER($G293))),"",IF(AND($F293&lt;=BL$6,$G293&gt;=BL$5),IF(BL$5&gt;$N293,5,$K293)*10+IF(AND($F293&gt;=BL$5,$F293&lt;=BL$6),IF(AND($G293&gt;=BL$5,$G293&lt;=BL$6),5,IF($L293=1,2,1)),IF(AND($G293&gt;=BL$5,$G293&lt;=BL$6),IF($M293&gt;0,4,3),0)),IF(AND($D293&lt;=BL$6,$E293&gt;=BL$5),60,0)))</f>
        <v/>
      </c>
      <c r="BM293" s="80" t="str">
        <f>IF(OR($A293="",NOT(ISNUMBER($G293))),"",IF(AND($F293&lt;=BM$6,$G293&gt;=BM$5),IF(BM$5&gt;$N293,5,$K293)*10+IF(AND($F293&gt;=BM$5,$F293&lt;=BM$6),IF(AND($G293&gt;=BM$5,$G293&lt;=BM$6),5,IF($L293=1,2,1)),IF(AND($G293&gt;=BM$5,$G293&lt;=BM$6),IF($M293&gt;0,4,3),0)),IF(AND($D293&lt;=BM$6,$E293&gt;=BM$5),60,0)))</f>
        <v/>
      </c>
      <c r="BN293" s="80" t="str">
        <f>IF(OR($A293="",NOT(ISNUMBER($G293))),"",IF(AND($F293&lt;=BN$6,$G293&gt;=BN$5),IF(BN$5&gt;$N293,5,$K293)*10+IF(AND($F293&gt;=BN$5,$F293&lt;=BN$6),IF(AND($G293&gt;=BN$5,$G293&lt;=BN$6),5,IF($L293=1,2,1)),IF(AND($G293&gt;=BN$5,$G293&lt;=BN$6),IF($M293&gt;0,4,3),0)),IF(AND($D293&lt;=BN$6,$E293&gt;=BN$5),60,0)))</f>
        <v/>
      </c>
      <c r="BO293" s="80" t="str">
        <f>IF(OR($A293="",NOT(ISNUMBER($G293))),"",IF(AND($F293&lt;=BO$6,$G293&gt;=BO$5),IF(BO$5&gt;$N293,5,$K293)*10+IF(AND($F293&gt;=BO$5,$F293&lt;=BO$6),IF(AND($G293&gt;=BO$5,$G293&lt;=BO$6),5,IF($L293=1,2,1)),IF(AND($G293&gt;=BO$5,$G293&lt;=BO$6),IF($M293&gt;0,4,3),0)),IF(AND($D293&lt;=BO$6,$E293&gt;=BO$5),60,0)))</f>
        <v/>
      </c>
      <c r="BP293" s="80" t="str">
        <f>IF(OR($A293="",NOT(ISNUMBER($G293))),"",IF(AND($F293&lt;=BP$6,$G293&gt;=BP$5),IF(BP$5&gt;$N293,5,$K293)*10+IF(AND($F293&gt;=BP$5,$F293&lt;=BP$6),IF(AND($G293&gt;=BP$5,$G293&lt;=BP$6),5,IF($L293=1,2,1)),IF(AND($G293&gt;=BP$5,$G293&lt;=BP$6),IF($M293&gt;0,4,3),0)),IF(AND($D293&lt;=BP$6,$E293&gt;=BP$5),60,0)))</f>
        <v/>
      </c>
      <c r="BQ293" s="80" t="str">
        <f>IF(OR($A293="",NOT(ISNUMBER($G293))),"",IF(AND($F293&lt;=BQ$6,$G293&gt;=BQ$5),IF(BQ$5&gt;$N293,5,$K293)*10+IF(AND($F293&gt;=BQ$5,$F293&lt;=BQ$6),IF(AND($G293&gt;=BQ$5,$G293&lt;=BQ$6),5,IF($L293=1,2,1)),IF(AND($G293&gt;=BQ$5,$G293&lt;=BQ$6),IF($M293&gt;0,4,3),0)),IF(AND($D293&lt;=BQ$6,$E293&gt;=BQ$5),60,0)))</f>
        <v/>
      </c>
      <c r="BR293" s="80" t="str">
        <f>IF(OR($A293="",NOT(ISNUMBER($G293))),"",IF(AND($F293&lt;=BR$6,$G293&gt;=BR$5),IF(BR$5&gt;$N293,5,$K293)*10+IF(AND($F293&gt;=BR$5,$F293&lt;=BR$6),IF(AND($G293&gt;=BR$5,$G293&lt;=BR$6),5,IF($L293=1,2,1)),IF(AND($G293&gt;=BR$5,$G293&lt;=BR$6),IF($M293&gt;0,4,3),0)),IF(AND($D293&lt;=BR$6,$E293&gt;=BR$5),60,0)))</f>
        <v/>
      </c>
      <c r="BS293" s="80" t="str">
        <f>IF(OR($A293="",NOT(ISNUMBER($G293))),"",IF(AND($F293&lt;=BS$6,$G293&gt;=BS$5),IF(BS$5&gt;$N293,5,$K293)*10+IF(AND($F293&gt;=BS$5,$F293&lt;=BS$6),IF(AND($G293&gt;=BS$5,$G293&lt;=BS$6),5,IF($L293=1,2,1)),IF(AND($G293&gt;=BS$5,$G293&lt;=BS$6),IF($M293&gt;0,4,3),0)),IF(AND($D293&lt;=BS$6,$E293&gt;=BS$5),60,0)))</f>
        <v/>
      </c>
      <c r="BT293" s="80" t="str">
        <f>IF(OR($A293="",NOT(ISNUMBER($G293))),"",IF(AND($F293&lt;=BT$6,$G293&gt;=BT$5),IF(BT$5&gt;$N293,5,$K293)*10+IF(AND($F293&gt;=BT$5,$F293&lt;=BT$6),IF(AND($G293&gt;=BT$5,$G293&lt;=BT$6),5,IF($L293=1,2,1)),IF(AND($G293&gt;=BT$5,$G293&lt;=BT$6),IF($M293&gt;0,4,3),0)),IF(AND($D293&lt;=BT$6,$E293&gt;=BT$5),60,0)))</f>
        <v/>
      </c>
      <c r="BU293" s="80" t="str">
        <f>IF(OR($A293="",NOT(ISNUMBER($G293))),"",IF(AND($F293&lt;=BU$6,$G293&gt;=BU$5),IF(BU$5&gt;$N293,5,$K293)*10+IF(AND($F293&gt;=BU$5,$F293&lt;=BU$6),IF(AND($G293&gt;=BU$5,$G293&lt;=BU$6),5,IF($L293=1,2,1)),IF(AND($G293&gt;=BU$5,$G293&lt;=BU$6),IF($M293&gt;0,4,3),0)),IF(AND($D293&lt;=BU$6,$E293&gt;=BU$5),60,0)))</f>
        <v/>
      </c>
      <c r="BV293" s="80" t="str">
        <f>IF(OR($A293="",NOT(ISNUMBER($G293))),"",IF(AND($F293&lt;=BV$6,$G293&gt;=BV$5),IF(BV$5&gt;$N293,5,$K293)*10+IF(AND($F293&gt;=BV$5,$F293&lt;=BV$6),IF(AND($G293&gt;=BV$5,$G293&lt;=BV$6),5,IF($L293=1,2,1)),IF(AND($G293&gt;=BV$5,$G293&lt;=BV$6),IF($M293&gt;0,4,3),0)),IF(AND($D293&lt;=BV$6,$E293&gt;=BV$5),60,0)))</f>
        <v/>
      </c>
      <c r="BW293" s="80" t="str">
        <f>IF(OR($A293="",NOT(ISNUMBER($G293))),"",IF(AND($F293&lt;=BW$6,$G293&gt;=BW$5),IF(BW$5&gt;$N293,5,$K293)*10+IF(AND($F293&gt;=BW$5,$F293&lt;=BW$6),IF(AND($G293&gt;=BW$5,$G293&lt;=BW$6),5,IF($L293=1,2,1)),IF(AND($G293&gt;=BW$5,$G293&lt;=BW$6),IF($M293&gt;0,4,3),0)),IF(AND($D293&lt;=BW$6,$E293&gt;=BW$5),60,0)))</f>
        <v/>
      </c>
      <c r="BX293" s="80" t="str">
        <f>IF(OR($A293="",NOT(ISNUMBER($G293))),"",IF(AND($F293&lt;=BX$6,$G293&gt;=BX$5),IF(BX$5&gt;$N293,5,$K293)*10+IF(AND($F293&gt;=BX$5,$F293&lt;=BX$6),IF(AND($G293&gt;=BX$5,$G293&lt;=BX$6),5,IF($L293=1,2,1)),IF(AND($G293&gt;=BX$5,$G293&lt;=BX$6),IF($M293&gt;0,4,3),0)),IF(AND($D293&lt;=BX$6,$E293&gt;=BX$5),60,0)))</f>
        <v/>
      </c>
      <c r="BY293" s="80" t="str">
        <f>IF(OR($A293="",NOT(ISNUMBER($G293))),"",IF(AND($F293&lt;=BY$6,$G293&gt;=BY$5),IF(BY$5&gt;$N293,5,$K293)*10+IF(AND($F293&gt;=BY$5,$F293&lt;=BY$6),IF(AND($G293&gt;=BY$5,$G293&lt;=BY$6),5,IF($L293=1,2,1)),IF(AND($G293&gt;=BY$5,$G293&lt;=BY$6),IF($M293&gt;0,4,3),0)),IF(AND($D293&lt;=BY$6,$E293&gt;=BY$5),60,0)))</f>
        <v/>
      </c>
      <c r="BZ293" s="80" t="str">
        <f>IF(OR($A293="",NOT(ISNUMBER($G293))),"",IF(AND($F293&lt;=BZ$6,$G293&gt;=BZ$5),IF(BZ$5&gt;$N293,5,$K293)*10+IF(AND($F293&gt;=BZ$5,$F293&lt;=BZ$6),IF(AND($G293&gt;=BZ$5,$G293&lt;=BZ$6),5,IF($L293=1,2,1)),IF(AND($G293&gt;=BZ$5,$G293&lt;=BZ$6),IF($M293&gt;0,4,3),0)),IF(AND($D293&lt;=BZ$6,$E293&gt;=BZ$5),60,0)))</f>
        <v/>
      </c>
      <c r="CA293" s="80" t="str">
        <f>IF(OR($A293="",NOT(ISNUMBER($G293))),"",IF(AND($F293&lt;=CA$6,$G293&gt;=CA$5),IF(CA$5&gt;$N293,5,$K293)*10+IF(AND($F293&gt;=CA$5,$F293&lt;=CA$6),IF(AND($G293&gt;=CA$5,$G293&lt;=CA$6),5,IF($L293=1,2,1)),IF(AND($G293&gt;=CA$5,$G293&lt;=CA$6),IF($M293&gt;0,4,3),0)),IF(AND($D293&lt;=CA$6,$E293&gt;=CA$5),60,0)))</f>
        <v/>
      </c>
      <c r="CB293" s="80" t="str">
        <f>IF(OR($A293="",NOT(ISNUMBER($G293))),"",IF(AND($F293&lt;=CB$6,$G293&gt;=CB$5),IF(CB$5&gt;$N293,5,$K293)*10+IF(AND($F293&gt;=CB$5,$F293&lt;=CB$6),IF(AND($G293&gt;=CB$5,$G293&lt;=CB$6),5,IF($L293=1,2,1)),IF(AND($G293&gt;=CB$5,$G293&lt;=CB$6),IF($M293&gt;0,4,3),0)),IF(AND($D293&lt;=CB$6,$E293&gt;=CB$5),60,0)))</f>
        <v/>
      </c>
      <c r="CC293" s="80" t="str">
        <f>IF(OR($A293="",NOT(ISNUMBER($G293))),"",IF(AND($F293&lt;=CC$6,$G293&gt;=CC$5),IF(CC$5&gt;$N293,5,$K293)*10+IF(AND($F293&gt;=CC$5,$F293&lt;=CC$6),IF(AND($G293&gt;=CC$5,$G293&lt;=CC$6),5,IF($L293=1,2,1)),IF(AND($G293&gt;=CC$5,$G293&lt;=CC$6),IF($M293&gt;0,4,3),0)),IF(AND($D293&lt;=CC$6,$E293&gt;=CC$5),60,0)))</f>
        <v/>
      </c>
      <c r="CD293" s="80" t="str">
        <f>IF(OR($A293="",NOT(ISNUMBER($G293))),"",IF(AND($F293&lt;=CD$6,$G293&gt;=CD$5),IF(CD$5&gt;$N293,5,$K293)*10+IF(AND($F293&gt;=CD$5,$F293&lt;=CD$6),IF(AND($G293&gt;=CD$5,$G293&lt;=CD$6),5,IF($L293=1,2,1)),IF(AND($G293&gt;=CD$5,$G293&lt;=CD$6),IF($M293&gt;0,4,3),0)),IF(AND($D293&lt;=CD$6,$E293&gt;=CD$5),60,0)))</f>
        <v/>
      </c>
      <c r="CE293" s="80" t="str">
        <f>IF(OR($A293="",NOT(ISNUMBER($G293))),"",IF(AND($F293&lt;=CE$6,$G293&gt;=CE$5),IF(CE$5&gt;$N293,5,$K293)*10+IF(AND($F293&gt;=CE$5,$F293&lt;=CE$6),IF(AND($G293&gt;=CE$5,$G293&lt;=CE$6),5,IF($L293=1,2,1)),IF(AND($G293&gt;=CE$5,$G293&lt;=CE$6),IF($M293&gt;0,4,3),0)),IF(AND($D293&lt;=CE$6,$E293&gt;=CE$5),60,0)))</f>
        <v/>
      </c>
      <c r="CF293" s="80" t="str">
        <f>IF(OR($A293="",NOT(ISNUMBER($G293))),"",IF(AND($F293&lt;=CF$6,$G293&gt;=CF$5),IF(CF$5&gt;$N293,5,$K293)*10+IF(AND($F293&gt;=CF$5,$F293&lt;=CF$6),IF(AND($G293&gt;=CF$5,$G293&lt;=CF$6),5,IF($L293=1,2,1)),IF(AND($G293&gt;=CF$5,$G293&lt;=CF$6),IF($M293&gt;0,4,3),0)),IF(AND($D293&lt;=CF$6,$E293&gt;=CF$5),60,0)))</f>
        <v/>
      </c>
      <c r="CG293" s="80" t="str">
        <f>IF(OR($A293="",NOT(ISNUMBER($G293))),"",IF(AND($F293&lt;=CG$6,$G293&gt;=CG$5),IF(CG$5&gt;$N293,5,$K293)*10+IF(AND($F293&gt;=CG$5,$F293&lt;=CG$6),IF(AND($G293&gt;=CG$5,$G293&lt;=CG$6),5,IF($L293=1,2,1)),IF(AND($G293&gt;=CG$5,$G293&lt;=CG$6),IF($M293&gt;0,4,3),0)),IF(AND($D293&lt;=CG$6,$E293&gt;=CG$5),60,0)))</f>
        <v/>
      </c>
      <c r="CH293" s="80" t="str">
        <f>IF(OR($A293="",NOT(ISNUMBER($G293))),"",IF(AND($F293&lt;=CH$6,$G293&gt;=CH$5),IF(CH$5&gt;$N293,5,$K293)*10+IF(AND($F293&gt;=CH$5,$F293&lt;=CH$6),IF(AND($G293&gt;=CH$5,$G293&lt;=CH$6),5,IF($L293=1,2,1)),IF(AND($G293&gt;=CH$5,$G293&lt;=CH$6),IF($M293&gt;0,4,3),0)),IF(AND($D293&lt;=CH$6,$E293&gt;=CH$5),60,0)))</f>
        <v/>
      </c>
      <c r="CI293" s="80" t="str">
        <f>IF(OR($A293="",NOT(ISNUMBER($G293))),"",IF(AND($F293&lt;=CI$6,$G293&gt;=CI$5),IF(CI$5&gt;$N293,5,$K293)*10+IF(AND($F293&gt;=CI$5,$F293&lt;=CI$6),IF(AND($G293&gt;=CI$5,$G293&lt;=CI$6),5,IF($L293=1,2,1)),IF(AND($G293&gt;=CI$5,$G293&lt;=CI$6),IF($M293&gt;0,4,3),0)),IF(AND($D293&lt;=CI$6,$E293&gt;=CI$5),60,0)))</f>
        <v/>
      </c>
      <c r="CJ293" s="80" t="str">
        <f>IF(OR($A293="",NOT(ISNUMBER($G293))),"",IF(AND($F293&lt;=CJ$6,$G293&gt;=CJ$5),IF(CJ$5&gt;$N293,5,$K293)*10+IF(AND($F293&gt;=CJ$5,$F293&lt;=CJ$6),IF(AND($G293&gt;=CJ$5,$G293&lt;=CJ$6),5,IF($L293=1,2,1)),IF(AND($G293&gt;=CJ$5,$G293&lt;=CJ$6),IF($M293&gt;0,4,3),0)),IF(AND($D293&lt;=CJ$6,$E293&gt;=CJ$5),60,0)))</f>
        <v/>
      </c>
      <c r="CK293" s="80" t="str">
        <f>IF(OR($A293="",NOT(ISNUMBER($G293))),"",IF(AND($F293&lt;=CK$6,$G293&gt;=CK$5),IF(CK$5&gt;$N293,5,$K293)*10+IF(AND($F293&gt;=CK$5,$F293&lt;=CK$6),IF(AND($G293&gt;=CK$5,$G293&lt;=CK$6),5,IF($L293=1,2,1)),IF(AND($G293&gt;=CK$5,$G293&lt;=CK$6),IF($M293&gt;0,4,3),0)),IF(AND($D293&lt;=CK$6,$E293&gt;=CK$5),60,0)))</f>
        <v/>
      </c>
      <c r="CL293" s="80" t="str">
        <f>IF(OR($A293="",NOT(ISNUMBER($G293))),"",IF(AND($F293&lt;=CL$6,$G293&gt;=CL$5),IF(CL$5&gt;$N293,5,$K293)*10+IF(AND($F293&gt;=CL$5,$F293&lt;=CL$6),IF(AND($G293&gt;=CL$5,$G293&lt;=CL$6),5,IF($L293=1,2,1)),IF(AND($G293&gt;=CL$5,$G293&lt;=CL$6),IF($M293&gt;0,4,3),0)),IF(AND($D293&lt;=CL$6,$E293&gt;=CL$5),60,0)))</f>
        <v/>
      </c>
      <c r="CM293" s="80" t="str">
        <f>IF(OR($A293="",NOT(ISNUMBER($G293))),"",IF(AND($F293&lt;=CM$6,$G293&gt;=CM$5),IF(CM$5&gt;$N293,5,$K293)*10+IF(AND($F293&gt;=CM$5,$F293&lt;=CM$6),IF(AND($G293&gt;=CM$5,$G293&lt;=CM$6),5,IF($L293=1,2,1)),IF(AND($G293&gt;=CM$5,$G293&lt;=CM$6),IF($M293&gt;0,4,3),0)),IF(AND($D293&lt;=CM$6,$E293&gt;=CM$5),60,0)))</f>
        <v/>
      </c>
      <c r="CN293" s="80" t="str">
        <f>IF(OR($A293="",NOT(ISNUMBER($G293))),"",IF(AND($F293&lt;=CN$6,$G293&gt;=CN$5),IF(CN$5&gt;$N293,5,$K293)*10+IF(AND($F293&gt;=CN$5,$F293&lt;=CN$6),IF(AND($G293&gt;=CN$5,$G293&lt;=CN$6),5,IF($L293=1,2,1)),IF(AND($G293&gt;=CN$5,$G293&lt;=CN$6),IF($M293&gt;0,4,3),0)),IF(AND($D293&lt;=CN$6,$E293&gt;=CN$5),60,0)))</f>
        <v/>
      </c>
      <c r="CO293" s="80" t="str">
        <f>IF(OR($A293="",NOT(ISNUMBER($G293))),"",IF(AND($F293&lt;=CO$6,$G293&gt;=CO$5),IF(CO$5&gt;$N293,5,$K293)*10+IF(AND($F293&gt;=CO$5,$F293&lt;=CO$6),IF(AND($G293&gt;=CO$5,$G293&lt;=CO$6),5,IF($L293=1,2,1)),IF(AND($G293&gt;=CO$5,$G293&lt;=CO$6),IF($M293&gt;0,4,3),0)),IF(AND($D293&lt;=CO$6,$E293&gt;=CO$5),60,0)))</f>
        <v/>
      </c>
      <c r="CP293" s="80" t="str">
        <f>IF(OR($A293="",NOT(ISNUMBER($G293))),"",IF(AND($F293&lt;=CP$6,$G293&gt;=CP$5),IF(CP$5&gt;$N293,5,$K293)*10+IF(AND($F293&gt;=CP$5,$F293&lt;=CP$6),IF(AND($G293&gt;=CP$5,$G293&lt;=CP$6),5,IF($L293=1,2,1)),IF(AND($G293&gt;=CP$5,$G293&lt;=CP$6),IF($M293&gt;0,4,3),0)),IF(AND($D293&lt;=CP$6,$E293&gt;=CP$5),60,0)))</f>
        <v/>
      </c>
      <c r="CQ293" s="80" t="str">
        <f>IF(OR($A293="",NOT(ISNUMBER($G293))),"",IF(AND($F293&lt;=CQ$6,$G293&gt;=CQ$5),IF(CQ$5&gt;$N293,5,$K293)*10+IF(AND($F293&gt;=CQ$5,$F293&lt;=CQ$6),IF(AND($G293&gt;=CQ$5,$G293&lt;=CQ$6),5,IF($L293=1,2,1)),IF(AND($G293&gt;=CQ$5,$G293&lt;=CQ$6),IF($M293&gt;0,4,3),0)),IF(AND($D293&lt;=CQ$6,$E293&gt;=CQ$5),60,0)))</f>
        <v/>
      </c>
      <c r="CR293" s="80" t="str">
        <f>IF(OR($A293="",NOT(ISNUMBER($G293))),"",IF(AND($F293&lt;=CR$6,$G293&gt;=CR$5),IF(CR$5&gt;$N293,5,$K293)*10+IF(AND($F293&gt;=CR$5,$F293&lt;=CR$6),IF(AND($G293&gt;=CR$5,$G293&lt;=CR$6),5,IF($L293=1,2,1)),IF(AND($G293&gt;=CR$5,$G293&lt;=CR$6),IF($M293&gt;0,4,3),0)),IF(AND($D293&lt;=CR$6,$E293&gt;=CR$5),60,0)))</f>
        <v/>
      </c>
      <c r="CS293" s="80" t="str">
        <f>IF(OR($A293="",NOT(ISNUMBER($G293))),"",IF(AND($F293&lt;=CS$6,$G293&gt;=CS$5),IF(CS$5&gt;$N293,5,$K293)*10+IF(AND($F293&gt;=CS$5,$F293&lt;=CS$6),IF(AND($G293&gt;=CS$5,$G293&lt;=CS$6),5,IF($L293=1,2,1)),IF(AND($G293&gt;=CS$5,$G293&lt;=CS$6),IF($M293&gt;0,4,3),0)),IF(AND($D293&lt;=CS$6,$E293&gt;=CS$5),60,0)))</f>
        <v/>
      </c>
      <c r="CT293" s="80" t="str">
        <f>IF(OR($A293="",NOT(ISNUMBER($G293))),"",IF(AND($F293&lt;=CT$6,$G293&gt;=CT$5),IF(CT$5&gt;$N293,5,$K293)*10+IF(AND($F293&gt;=CT$5,$F293&lt;=CT$6),IF(AND($G293&gt;=CT$5,$G293&lt;=CT$6),5,IF($L293=1,2,1)),IF(AND($G293&gt;=CT$5,$G293&lt;=CT$6),IF($M293&gt;0,4,3),0)),IF(AND($D293&lt;=CT$6,$E293&gt;=CT$5),60,0)))</f>
        <v/>
      </c>
      <c r="CU293" s="80" t="str">
        <f>IF(OR($A293="",NOT(ISNUMBER($G293))),"",IF(AND($F293&lt;=CU$6,$G293&gt;=CU$5),IF(CU$5&gt;$N293,5,$K293)*10+IF(AND($F293&gt;=CU$5,$F293&lt;=CU$6),IF(AND($G293&gt;=CU$5,$G293&lt;=CU$6),5,IF($L293=1,2,1)),IF(AND($G293&gt;=CU$5,$G293&lt;=CU$6),IF($M293&gt;0,4,3),0)),IF(AND($D293&lt;=CU$6,$E293&gt;=CU$5),60,0)))</f>
        <v/>
      </c>
      <c r="CV293" s="80" t="str">
        <f>IF(OR($A293="",NOT(ISNUMBER($G293))),"",IF(AND($F293&lt;=CV$6,$G293&gt;=CV$5),IF(CV$5&gt;$N293,5,$K293)*10+IF(AND($F293&gt;=CV$5,$F293&lt;=CV$6),IF(AND($G293&gt;=CV$5,$G293&lt;=CV$6),5,IF($L293=1,2,1)),IF(AND($G293&gt;=CV$5,$G293&lt;=CV$6),IF($M293&gt;0,4,3),0)),IF(AND($D293&lt;=CV$6,$E293&gt;=CV$5),60,0)))</f>
        <v/>
      </c>
      <c r="CW293" s="80" t="str">
        <f>IF(OR($A293="",NOT(ISNUMBER($G293))),"",IF(AND($F293&lt;=CW$6,$G293&gt;=CW$5),IF(CW$5&gt;$N293,5,$K293)*10+IF(AND($F293&gt;=CW$5,$F293&lt;=CW$6),IF(AND($G293&gt;=CW$5,$G293&lt;=CW$6),5,IF($L293=1,2,1)),IF(AND($G293&gt;=CW$5,$G293&lt;=CW$6),IF($M293&gt;0,4,3),0)),IF(AND($D293&lt;=CW$6,$E293&gt;=CW$5),60,0)))</f>
        <v/>
      </c>
      <c r="CX293" s="80" t="str">
        <f>IF(OR($A293="",NOT(ISNUMBER($G293))),"",IF(AND($F293&lt;=CX$6,$G293&gt;=CX$5),IF(CX$5&gt;$N293,5,$K293)*10+IF(AND($F293&gt;=CX$5,$F293&lt;=CX$6),IF(AND($G293&gt;=CX$5,$G293&lt;=CX$6),5,IF($L293=1,2,1)),IF(AND($G293&gt;=CX$5,$G293&lt;=CX$6),IF($M293&gt;0,4,3),0)),IF(AND($D293&lt;=CX$6,$E293&gt;=CX$5),60,0)))</f>
        <v/>
      </c>
      <c r="CY293" s="80" t="str">
        <f>IF(OR($A293="",NOT(ISNUMBER($G293))),"",IF(AND($F293&lt;=CY$6,$G293&gt;=CY$5),IF(CY$5&gt;$N293,5,$K293)*10+IF(AND($F293&gt;=CY$5,$F293&lt;=CY$6),IF(AND($G293&gt;=CY$5,$G293&lt;=CY$6),5,IF($L293=1,2,1)),IF(AND($G293&gt;=CY$5,$G293&lt;=CY$6),IF($M293&gt;0,4,3),0)),IF(AND($D293&lt;=CY$6,$E293&gt;=CY$5),60,0)))</f>
        <v/>
      </c>
      <c r="CZ293" s="80" t="str">
        <f>IF(OR($A293="",NOT(ISNUMBER($G293))),"",IF(AND($F293&lt;=CZ$6,$G293&gt;=CZ$5),IF(CZ$5&gt;$N293,5,$K293)*10+IF(AND($F293&gt;=CZ$5,$F293&lt;=CZ$6),IF(AND($G293&gt;=CZ$5,$G293&lt;=CZ$6),5,IF($L293=1,2,1)),IF(AND($G293&gt;=CZ$5,$G293&lt;=CZ$6),IF($M293&gt;0,4,3),0)),IF(AND($D293&lt;=CZ$6,$E293&gt;=CZ$5),60,0)))</f>
        <v/>
      </c>
      <c r="DA293" s="80" t="str">
        <f>IF(OR($A293="",NOT(ISNUMBER($G293))),"",IF(AND($F293&lt;=DA$6,$G293&gt;=DA$5),IF(DA$5&gt;$N293,5,$K293)*10+IF(AND($F293&gt;=DA$5,$F293&lt;=DA$6),IF(AND($G293&gt;=DA$5,$G293&lt;=DA$6),5,IF($L293=1,2,1)),IF(AND($G293&gt;=DA$5,$G293&lt;=DA$6),IF($M293&gt;0,4,3),0)),IF(AND($D293&lt;=DA$6,$E293&gt;=DA$5),60,0)))</f>
        <v/>
      </c>
      <c r="DB293" s="80" t="str">
        <f>IF(OR($A293="",NOT(ISNUMBER($G293))),"",IF(AND($F293&lt;=DB$6,$G293&gt;=DB$5),IF(DB$5&gt;$N293,5,$K293)*10+IF(AND($F293&gt;=DB$5,$F293&lt;=DB$6),IF(AND($G293&gt;=DB$5,$G293&lt;=DB$6),5,IF($L293=1,2,1)),IF(AND($G293&gt;=DB$5,$G293&lt;=DB$6),IF($M293&gt;0,4,3),0)),IF(AND($D293&lt;=DB$6,$E293&gt;=DB$5),60,0)))</f>
        <v/>
      </c>
      <c r="DC293" s="80" t="str">
        <f>IF(OR($A293="",NOT(ISNUMBER($G293))),"",IF(AND($F293&lt;=DC$6,$G293&gt;=DC$5),IF(DC$5&gt;$N293,5,$K293)*10+IF(AND($F293&gt;=DC$5,$F293&lt;=DC$6),IF(AND($G293&gt;=DC$5,$G293&lt;=DC$6),5,IF($L293=1,2,1)),IF(AND($G293&gt;=DC$5,$G293&lt;=DC$6),IF($M293&gt;0,4,3),0)),IF(AND($D293&lt;=DC$6,$E293&gt;=DC$5),60,0)))</f>
        <v/>
      </c>
      <c r="DD293" s="80" t="str">
        <f>IF(OR($A293="",NOT(ISNUMBER($G293))),"",IF(AND($F293&lt;=DD$6,$G293&gt;=DD$5),IF(DD$5&gt;$N293,5,$K293)*10+IF(AND($F293&gt;=DD$5,$F293&lt;=DD$6),IF(AND($G293&gt;=DD$5,$G293&lt;=DD$6),5,IF($L293=1,2,1)),IF(AND($G293&gt;=DD$5,$G293&lt;=DD$6),IF($M293&gt;0,4,3),0)),IF(AND($D293&lt;=DD$6,$E293&gt;=DD$5),60,0)))</f>
        <v/>
      </c>
      <c r="DE293" s="80" t="str">
        <f>IF(OR($A293="",NOT(ISNUMBER($G293))),"",IF(AND($F293&lt;=DE$6,$G293&gt;=DE$5),IF(DE$5&gt;$N293,5,$K293)*10+IF(AND($F293&gt;=DE$5,$F293&lt;=DE$6),IF(AND($G293&gt;=DE$5,$G293&lt;=DE$6),5,IF($L293=1,2,1)),IF(AND($G293&gt;=DE$5,$G293&lt;=DE$6),IF($M293&gt;0,4,3),0)),IF(AND($D293&lt;=DE$6,$E293&gt;=DE$5),60,0)))</f>
        <v/>
      </c>
      <c r="DF293" s="80" t="str">
        <f>IF(OR($A293="",NOT(ISNUMBER($G293))),"",IF(AND($F293&lt;=DF$6,$G293&gt;=DF$5),IF(DF$5&gt;$N293,5,$K293)*10+IF(AND($F293&gt;=DF$5,$F293&lt;=DF$6),IF(AND($G293&gt;=DF$5,$G293&lt;=DF$6),5,IF($L293=1,2,1)),IF(AND($G293&gt;=DF$5,$G293&lt;=DF$6),IF($M293&gt;0,4,3),0)),IF(AND($D293&lt;=DF$6,$E293&gt;=DF$5),60,0)))</f>
        <v/>
      </c>
      <c r="DG293" s="80" t="str">
        <f>IF(OR($A293="",NOT(ISNUMBER($G293))),"",IF(AND($F293&lt;=DG$6,$G293&gt;=DG$5),IF(DG$5&gt;$N293,5,$K293)*10+IF(AND($F293&gt;=DG$5,$F293&lt;=DG$6),IF(AND($G293&gt;=DG$5,$G293&lt;=DG$6),5,IF($L293=1,2,1)),IF(AND($G293&gt;=DG$5,$G293&lt;=DG$6),IF($M293&gt;0,4,3),0)),IF(AND($D293&lt;=DG$6,$E293&gt;=DG$5),60,0)))</f>
        <v/>
      </c>
      <c r="DH293" s="80" t="str">
        <f>IF(OR($A293="",NOT(ISNUMBER($G293))),"",IF(AND($F293&lt;=DH$6,$G293&gt;=DH$5),IF(DH$5&gt;$N293,5,$K293)*10+IF(AND($F293&gt;=DH$5,$F293&lt;=DH$6),IF(AND($G293&gt;=DH$5,$G293&lt;=DH$6),5,IF($L293=1,2,1)),IF(AND($G293&gt;=DH$5,$G293&lt;=DH$6),IF($M293&gt;0,4,3),0)),IF(AND($D293&lt;=DH$6,$E293&gt;=DH$5),60,0)))</f>
        <v/>
      </c>
      <c r="DI293" s="80" t="str">
        <f>IF(OR($A293="",NOT(ISNUMBER($G293))),"",IF(AND($F293&lt;=DI$6,$G293&gt;=DI$5),IF(DI$5&gt;$N293,5,$K293)*10+IF(AND($F293&gt;=DI$5,$F293&lt;=DI$6),IF(AND($G293&gt;=DI$5,$G293&lt;=DI$6),5,IF($L293=1,2,1)),IF(AND($G293&gt;=DI$5,$G293&lt;=DI$6),IF($M293&gt;0,4,3),0)),IF(AND($D293&lt;=DI$6,$E293&gt;=DI$5),60,0)))</f>
        <v/>
      </c>
      <c r="DJ293" s="80" t="str">
        <f>IF(OR($A293="",NOT(ISNUMBER($G293))),"",IF(AND($F293&lt;=DJ$6,$G293&gt;=DJ$5),IF(DJ$5&gt;$N293,5,$K293)*10+IF(AND($F293&gt;=DJ$5,$F293&lt;=DJ$6),IF(AND($G293&gt;=DJ$5,$G293&lt;=DJ$6),5,IF($L293=1,2,1)),IF(AND($G293&gt;=DJ$5,$G293&lt;=DJ$6),IF($M293&gt;0,4,3),0)),IF(AND($D293&lt;=DJ$6,$E293&gt;=DJ$5),60,0)))</f>
        <v/>
      </c>
      <c r="DK293" s="80" t="str">
        <f>IF(OR($A293="",NOT(ISNUMBER($G293))),"",IF(AND($F293&lt;=DK$6,$G293&gt;=DK$5),IF(DK$5&gt;$N293,5,$K293)*10+IF(AND($F293&gt;=DK$5,$F293&lt;=DK$6),IF(AND($G293&gt;=DK$5,$G293&lt;=DK$6),5,IF($L293=1,2,1)),IF(AND($G293&gt;=DK$5,$G293&lt;=DK$6),IF($M293&gt;0,4,3),0)),IF(AND($D293&lt;=DK$6,$E293&gt;=DK$5),60,0)))</f>
        <v/>
      </c>
      <c r="DL293" s="80" t="str">
        <f>IF(OR($A293="",NOT(ISNUMBER($G293))),"",IF(AND($F293&lt;=DL$6,$G293&gt;=DL$5),IF(DL$5&gt;$N293,5,$K293)*10+IF(AND($F293&gt;=DL$5,$F293&lt;=DL$6),IF(AND($G293&gt;=DL$5,$G293&lt;=DL$6),5,IF($L293=1,2,1)),IF(AND($G293&gt;=DL$5,$G293&lt;=DL$6),IF($M293&gt;0,4,3),0)),IF(AND($D293&lt;=DL$6,$E293&gt;=DL$5),60,0)))</f>
        <v/>
      </c>
      <c r="DM293" s="80" t="str">
        <f>IF(OR($A293="",NOT(ISNUMBER($G293))),"",IF(AND($F293&lt;=DM$6,$G293&gt;=DM$5),IF(DM$5&gt;$N293,5,$K293)*10+IF(AND($F293&gt;=DM$5,$F293&lt;=DM$6),IF(AND($G293&gt;=DM$5,$G293&lt;=DM$6),5,IF($L293=1,2,1)),IF(AND($G293&gt;=DM$5,$G293&lt;=DM$6),IF($M293&gt;0,4,3),0)),IF(AND($D293&lt;=DM$6,$E293&gt;=DM$5),60,0)))</f>
        <v/>
      </c>
      <c r="DN293" s="80" t="str">
        <f>IF(OR($A293="",NOT(ISNUMBER($G293))),"",IF(AND($F293&lt;=DN$6,$G293&gt;=DN$5),IF(DN$5&gt;$N293,5,$K293)*10+IF(AND($F293&gt;=DN$5,$F293&lt;=DN$6),IF(AND($G293&gt;=DN$5,$G293&lt;=DN$6),5,IF($L293=1,2,1)),IF(AND($G293&gt;=DN$5,$G293&lt;=DN$6),IF($M293&gt;0,4,3),0)),IF(AND($D293&lt;=DN$6,$E293&gt;=DN$5),60,0)))</f>
        <v/>
      </c>
      <c r="DO293" s="80" t="str">
        <f>IF(OR($A293="",NOT(ISNUMBER($G293))),"",IF(AND($F293&lt;=DO$6,$G293&gt;=DO$5),IF(DO$5&gt;$N293,5,$K293)*10+IF(AND($F293&gt;=DO$5,$F293&lt;=DO$6),IF(AND($G293&gt;=DO$5,$G293&lt;=DO$6),5,IF($L293=1,2,1)),IF(AND($G293&gt;=DO$5,$G293&lt;=DO$6),IF($M293&gt;0,4,3),0)),IF(AND($D293&lt;=DO$6,$E293&gt;=DO$5),60,0)))</f>
        <v/>
      </c>
      <c r="DP293" s="80" t="str">
        <f>IF(OR($A293="",NOT(ISNUMBER($G293))),"",IF(AND($F293&lt;=DP$6,$G293&gt;=DP$5),IF(DP$5&gt;$N293,5,$K293)*10+IF(AND($F293&gt;=DP$5,$F293&lt;=DP$6),IF(AND($G293&gt;=DP$5,$G293&lt;=DP$6),5,IF($L293=1,2,1)),IF(AND($G293&gt;=DP$5,$G293&lt;=DP$6),IF($M293&gt;0,4,3),0)),IF(AND($D293&lt;=DP$6,$E293&gt;=DP$5),60,0)))</f>
        <v/>
      </c>
      <c r="DQ293" s="80" t="str">
        <f>IF(OR($A293="",NOT(ISNUMBER($G293))),"",IF(AND($F293&lt;=DQ$6,$G293&gt;=DQ$5),IF(DQ$5&gt;$N293,5,$K293)*10+IF(AND($F293&gt;=DQ$5,$F293&lt;=DQ$6),IF(AND($G293&gt;=DQ$5,$G293&lt;=DQ$6),5,IF($L293=1,2,1)),IF(AND($G293&gt;=DQ$5,$G293&lt;=DQ$6),IF($M293&gt;0,4,3),0)),IF(AND($D293&lt;=DQ$6,$E293&gt;=DQ$5),60,0)))</f>
        <v/>
      </c>
      <c r="DR293" s="80" t="str">
        <f>IF(OR($A293="",NOT(ISNUMBER($G293))),"",IF(AND($F293&lt;=DR$6,$G293&gt;=DR$5),IF(DR$5&gt;$N293,5,$K293)*10+IF(AND($F293&gt;=DR$5,$F293&lt;=DR$6),IF(AND($G293&gt;=DR$5,$G293&lt;=DR$6),5,IF($L293=1,2,1)),IF(AND($G293&gt;=DR$5,$G293&lt;=DR$6),IF($M293&gt;0,4,3),0)),IF(AND($D293&lt;=DR$6,$E293&gt;=DR$5),60,0)))</f>
        <v/>
      </c>
      <c r="DS293" s="80" t="str">
        <f>IF(OR($A293="",NOT(ISNUMBER($G293))),"",IF(AND($F293&lt;=DS$6,$G293&gt;=DS$5),IF(DS$5&gt;$N293,5,$K293)*10+IF(AND($F293&gt;=DS$5,$F293&lt;=DS$6),IF(AND($G293&gt;=DS$5,$G293&lt;=DS$6),5,IF($L293=1,2,1)),IF(AND($G293&gt;=DS$5,$G293&lt;=DS$6),IF($M293&gt;0,4,3),0)),IF(AND($D293&lt;=DS$6,$E293&gt;=DS$5),60,0)))</f>
        <v/>
      </c>
      <c r="DT293" s="80" t="str">
        <f>IF(OR($A293="",NOT(ISNUMBER($G293))),"",IF(AND($F293&lt;=DT$6,$G293&gt;=DT$5),IF(DT$5&gt;$N293,5,$K293)*10+IF(AND($F293&gt;=DT$5,$F293&lt;=DT$6),IF(AND($G293&gt;=DT$5,$G293&lt;=DT$6),5,IF($L293=1,2,1)),IF(AND($G293&gt;=DT$5,$G293&lt;=DT$6),IF($M293&gt;0,4,3),0)),IF(AND($D293&lt;=DT$6,$E293&gt;=DT$5),60,0)))</f>
        <v/>
      </c>
      <c r="DU293" s="80" t="str">
        <f>IF(OR($A293="",NOT(ISNUMBER($G293))),"",IF(AND($F293&lt;=DU$6,$G293&gt;=DU$5),IF(DU$5&gt;$N293,5,$K293)*10+IF(AND($F293&gt;=DU$5,$F293&lt;=DU$6),IF(AND($G293&gt;=DU$5,$G293&lt;=DU$6),5,IF($L293=1,2,1)),IF(AND($G293&gt;=DU$5,$G293&lt;=DU$6),IF($M293&gt;0,4,3),0)),IF(AND($D293&lt;=DU$6,$E293&gt;=DU$5),60,0)))</f>
        <v/>
      </c>
      <c r="DV293" s="80" t="str">
        <f>IF(OR($A293="",NOT(ISNUMBER($G293))),"",IF(AND($F293&lt;=DV$6,$G293&gt;=DV$5),IF(DV$5&gt;$N293,5,$K293)*10+IF(AND($F293&gt;=DV$5,$F293&lt;=DV$6),IF(AND($G293&gt;=DV$5,$G293&lt;=DV$6),5,IF($L293=1,2,1)),IF(AND($G293&gt;=DV$5,$G293&lt;=DV$6),IF($M293&gt;0,4,3),0)),IF(AND($D293&lt;=DV$6,$E293&gt;=DV$5),60,0)))</f>
        <v/>
      </c>
      <c r="DW293" s="80" t="str">
        <f>IF(OR($A293="",NOT(ISNUMBER($G293))),"",IF(AND($F293&lt;=DW$6,$G293&gt;=DW$5),IF(DW$5&gt;$N293,5,$K293)*10+IF(AND($F293&gt;=DW$5,$F293&lt;=DW$6),IF(AND($G293&gt;=DW$5,$G293&lt;=DW$6),5,IF($L293=1,2,1)),IF(AND($G293&gt;=DW$5,$G293&lt;=DW$6),IF($M293&gt;0,4,3),0)),IF(AND($D293&lt;=DW$6,$E293&gt;=DW$5),60,0)))</f>
        <v/>
      </c>
      <c r="DX293" s="80" t="str">
        <f>IF(OR($A293="",NOT(ISNUMBER($G293))),"",IF(AND($F293&lt;=DX$6,$G293&gt;=DX$5),IF(DX$5&gt;$N293,5,$K293)*10+IF(AND($F293&gt;=DX$5,$F293&lt;=DX$6),IF(AND($G293&gt;=DX$5,$G293&lt;=DX$6),5,IF($L293=1,2,1)),IF(AND($G293&gt;=DX$5,$G293&lt;=DX$6),IF($M293&gt;0,4,3),0)),IF(AND($D293&lt;=DX$6,$E293&gt;=DX$5),60,0)))</f>
        <v/>
      </c>
      <c r="DY293" s="80" t="str">
        <f>IF(OR($A293="",NOT(ISNUMBER($G293))),"",IF(AND($F293&lt;=DY$6,$G293&gt;=DY$5),IF(DY$5&gt;$N293,5,$K293)*10+IF(AND($F293&gt;=DY$5,$F293&lt;=DY$6),IF(AND($G293&gt;=DY$5,$G293&lt;=DY$6),5,IF($L293=1,2,1)),IF(AND($G293&gt;=DY$5,$G293&lt;=DY$6),IF($M293&gt;0,4,3),0)),IF(AND($D293&lt;=DY$6,$E293&gt;=DY$5),60,0)))</f>
        <v/>
      </c>
      <c r="DZ293" s="80" t="str">
        <f>IF(OR($A293="",NOT(ISNUMBER($G293))),"",IF(AND($F293&lt;=DZ$6,$G293&gt;=DZ$5),IF(DZ$5&gt;$N293,5,$K293)*10+IF(AND($F293&gt;=DZ$5,$F293&lt;=DZ$6),IF(AND($G293&gt;=DZ$5,$G293&lt;=DZ$6),5,IF($L293=1,2,1)),IF(AND($G293&gt;=DZ$5,$G293&lt;=DZ$6),IF($M293&gt;0,4,3),0)),IF(AND($D293&lt;=DZ$6,$E293&gt;=DZ$5),60,0)))</f>
        <v/>
      </c>
      <c r="EA293" s="80" t="str">
        <f>IF(OR($A293="",NOT(ISNUMBER($G293))),"",IF(AND($F293&lt;=EA$6,$G293&gt;=EA$5),IF(EA$5&gt;$N293,5,$K293)*10+IF(AND($F293&gt;=EA$5,$F293&lt;=EA$6),IF(AND($G293&gt;=EA$5,$G293&lt;=EA$6),5,IF($L293=1,2,1)),IF(AND($G293&gt;=EA$5,$G293&lt;=EA$6),IF($M293&gt;0,4,3),0)),IF(AND($D293&lt;=EA$6,$E293&gt;=EA$5),60,0)))</f>
        <v/>
      </c>
      <c r="EB293" s="80" t="str">
        <f>IF(OR($A293="",NOT(ISNUMBER($G293))),"",IF(AND($F293&lt;=EB$6,$G293&gt;=EB$5),IF(EB$5&gt;$N293,5,$K293)*10+IF(AND($F293&gt;=EB$5,$F293&lt;=EB$6),IF(AND($G293&gt;=EB$5,$G293&lt;=EB$6),5,IF($L293=1,2,1)),IF(AND($G293&gt;=EB$5,$G293&lt;=EB$6),IF($M293&gt;0,4,3),0)),IF(AND($D293&lt;=EB$6,$E293&gt;=EB$5),60,0)))</f>
        <v/>
      </c>
      <c r="EC293" s="80" t="str">
        <f>IF(OR($A293="",NOT(ISNUMBER($G293))),"",IF(AND($F293&lt;=EC$6,$G293&gt;=EC$5),IF(EC$5&gt;$N293,5,$K293)*10+IF(AND($F293&gt;=EC$5,$F293&lt;=EC$6),IF(AND($G293&gt;=EC$5,$G293&lt;=EC$6),5,IF($L293=1,2,1)),IF(AND($G293&gt;=EC$5,$G293&lt;=EC$6),IF($M293&gt;0,4,3),0)),IF(AND($D293&lt;=EC$6,$E293&gt;=EC$5),60,0)))</f>
        <v/>
      </c>
      <c r="ED293" s="80" t="str">
        <f>IF(OR($A293="",NOT(ISNUMBER($G293))),"",IF(AND($F293&lt;=ED$6,$G293&gt;=ED$5),IF(ED$5&gt;$N293,5,$K293)*10+IF(AND($F293&gt;=ED$5,$F293&lt;=ED$6),IF(AND($G293&gt;=ED$5,$G293&lt;=ED$6),5,IF($L293=1,2,1)),IF(AND($G293&gt;=ED$5,$G293&lt;=ED$6),IF($M293&gt;0,4,3),0)),IF(AND($D293&lt;=ED$6,$E293&gt;=ED$5),60,0)))</f>
        <v/>
      </c>
    </row>
    <row r="294" ht="18" customHeight="1">
      <c r="A294" s="52" t="str">
        <f>IF(Tasks!$B294="","",Tasks!$A294)</f>
        <v/>
      </c>
      <c r="B294" s="78" t="str">
        <f>IF(Tasks!$B294="","",Tasks!$B294)</f>
        <v/>
      </c>
      <c r="C294" s="25" t="str">
        <f>IF($B294="","",IF(AND(Tasks!$D294="",Tasks!$G294=""),"-",IF(Tasks!$D294="","",Tasks!$D294&amp;IF(OR(Tasks!$E294="",Tasks!$E294="FS"),IF(N(Tasks!$F294)=0,"","FS"),Tasks!$E294)&amp;IF(N(Tasks!$F294)=0,"",IF(Tasks!$F294&gt;0,"+","")&amp;Tasks!$F294))&amp;IF(AND(Tasks!$D294&lt;&gt;"",Tasks!$G294&lt;&gt;""),", ","")&amp;IF(Tasks!$G294="","",Tasks!$G294&amp;IF(OR(Tasks!$H294="",Tasks!$H294="FS"),IF(N(Tasks!$I294)=0,"","FS"),Tasks!$H294)&amp;IF(N(Tasks!$I294)=0,"",IF(Tasks!$I294&gt;0,"+","")&amp;Tasks!$I294))))</f>
        <v/>
      </c>
      <c r="D294" s="51" t="str">
        <f>IF(OR($B294="",Tasks!$Q294=""),"",Tasks!$Q294)</f>
        <v/>
      </c>
      <c r="E294" s="51" t="str">
        <f>IF(OR($B294="",Tasks!$R294=""),"",Tasks!$R294)</f>
        <v/>
      </c>
      <c r="F294" s="51" t="str">
        <f>IF(OR($B294="",Tasks!$S294=""),"",Tasks!$S294)</f>
        <v/>
      </c>
      <c r="G294" s="51" t="str">
        <f>IF(OR($B294="",Tasks!$T294=""),"",Tasks!$T294)</f>
        <v/>
      </c>
      <c r="H294" s="52" t="str">
        <f>IF($B294="","",Tasks!$AE294)</f>
        <v/>
      </c>
      <c r="I294" s="79" t="str">
        <f>IF($B294="","",Tasks!$AF294)</f>
        <v/>
      </c>
      <c r="J294" s="53" t="str">
        <f>IF(OR($B294="",Tasks!$V294=""),"",Tasks!$V294)</f>
        <v/>
      </c>
      <c r="K294" s="52" t="str">
        <f>IF($B294="","",Tasks!$AA294)</f>
        <v/>
      </c>
      <c r="L294" s="52" t="str">
        <f>IF($B294="","",Tasks!$AB294)</f>
        <v/>
      </c>
      <c r="M294" s="52" t="str">
        <f>IF($B294="","",Tasks!$Z294)</f>
        <v/>
      </c>
      <c r="N294" s="52" t="str">
        <f>IF(OR($B294="",Tasks!$AG294=""),"",Tasks!$AG294)</f>
        <v/>
      </c>
      <c r="O294" s="80" t="str">
        <f>IF(OR($A294="",NOT(ISNUMBER($G294))),"",IF(AND($F294&lt;=O$6,$G294&gt;=O$5),IF(O$5&gt;$N294,5,$K294)*10+IF(AND($F294&gt;=O$5,$F294&lt;=O$6),IF(AND($G294&gt;=O$5,$G294&lt;=O$6),5,IF($L294=1,2,1)),IF(AND($G294&gt;=O$5,$G294&lt;=O$6),IF($M294&gt;0,4,3),0)),IF(AND($D294&lt;=O$6,$E294&gt;=O$5),60,0)))</f>
        <v/>
      </c>
      <c r="P294" s="80" t="str">
        <f>IF(OR($A294="",NOT(ISNUMBER($G294))),"",IF(AND($F294&lt;=P$6,$G294&gt;=P$5),IF(P$5&gt;$N294,5,$K294)*10+IF(AND($F294&gt;=P$5,$F294&lt;=P$6),IF(AND($G294&gt;=P$5,$G294&lt;=P$6),5,IF($L294=1,2,1)),IF(AND($G294&gt;=P$5,$G294&lt;=P$6),IF($M294&gt;0,4,3),0)),IF(AND($D294&lt;=P$6,$E294&gt;=P$5),60,0)))</f>
        <v/>
      </c>
      <c r="Q294" s="80" t="str">
        <f>IF(OR($A294="",NOT(ISNUMBER($G294))),"",IF(AND($F294&lt;=Q$6,$G294&gt;=Q$5),IF(Q$5&gt;$N294,5,$K294)*10+IF(AND($F294&gt;=Q$5,$F294&lt;=Q$6),IF(AND($G294&gt;=Q$5,$G294&lt;=Q$6),5,IF($L294=1,2,1)),IF(AND($G294&gt;=Q$5,$G294&lt;=Q$6),IF($M294&gt;0,4,3),0)),IF(AND($D294&lt;=Q$6,$E294&gt;=Q$5),60,0)))</f>
        <v/>
      </c>
      <c r="R294" s="80" t="str">
        <f>IF(OR($A294="",NOT(ISNUMBER($G294))),"",IF(AND($F294&lt;=R$6,$G294&gt;=R$5),IF(R$5&gt;$N294,5,$K294)*10+IF(AND($F294&gt;=R$5,$F294&lt;=R$6),IF(AND($G294&gt;=R$5,$G294&lt;=R$6),5,IF($L294=1,2,1)),IF(AND($G294&gt;=R$5,$G294&lt;=R$6),IF($M294&gt;0,4,3),0)),IF(AND($D294&lt;=R$6,$E294&gt;=R$5),60,0)))</f>
        <v/>
      </c>
      <c r="S294" s="80" t="str">
        <f>IF(OR($A294="",NOT(ISNUMBER($G294))),"",IF(AND($F294&lt;=S$6,$G294&gt;=S$5),IF(S$5&gt;$N294,5,$K294)*10+IF(AND($F294&gt;=S$5,$F294&lt;=S$6),IF(AND($G294&gt;=S$5,$G294&lt;=S$6),5,IF($L294=1,2,1)),IF(AND($G294&gt;=S$5,$G294&lt;=S$6),IF($M294&gt;0,4,3),0)),IF(AND($D294&lt;=S$6,$E294&gt;=S$5),60,0)))</f>
        <v/>
      </c>
      <c r="T294" s="80" t="str">
        <f>IF(OR($A294="",NOT(ISNUMBER($G294))),"",IF(AND($F294&lt;=T$6,$G294&gt;=T$5),IF(T$5&gt;$N294,5,$K294)*10+IF(AND($F294&gt;=T$5,$F294&lt;=T$6),IF(AND($G294&gt;=T$5,$G294&lt;=T$6),5,IF($L294=1,2,1)),IF(AND($G294&gt;=T$5,$G294&lt;=T$6),IF($M294&gt;0,4,3),0)),IF(AND($D294&lt;=T$6,$E294&gt;=T$5),60,0)))</f>
        <v/>
      </c>
      <c r="U294" s="80" t="str">
        <f>IF(OR($A294="",NOT(ISNUMBER($G294))),"",IF(AND($F294&lt;=U$6,$G294&gt;=U$5),IF(U$5&gt;$N294,5,$K294)*10+IF(AND($F294&gt;=U$5,$F294&lt;=U$6),IF(AND($G294&gt;=U$5,$G294&lt;=U$6),5,IF($L294=1,2,1)),IF(AND($G294&gt;=U$5,$G294&lt;=U$6),IF($M294&gt;0,4,3),0)),IF(AND($D294&lt;=U$6,$E294&gt;=U$5),60,0)))</f>
        <v/>
      </c>
      <c r="V294" s="80" t="str">
        <f>IF(OR($A294="",NOT(ISNUMBER($G294))),"",IF(AND($F294&lt;=V$6,$G294&gt;=V$5),IF(V$5&gt;$N294,5,$K294)*10+IF(AND($F294&gt;=V$5,$F294&lt;=V$6),IF(AND($G294&gt;=V$5,$G294&lt;=V$6),5,IF($L294=1,2,1)),IF(AND($G294&gt;=V$5,$G294&lt;=V$6),IF($M294&gt;0,4,3),0)),IF(AND($D294&lt;=V$6,$E294&gt;=V$5),60,0)))</f>
        <v/>
      </c>
      <c r="W294" s="80" t="str">
        <f>IF(OR($A294="",NOT(ISNUMBER($G294))),"",IF(AND($F294&lt;=W$6,$G294&gt;=W$5),IF(W$5&gt;$N294,5,$K294)*10+IF(AND($F294&gt;=W$5,$F294&lt;=W$6),IF(AND($G294&gt;=W$5,$G294&lt;=W$6),5,IF($L294=1,2,1)),IF(AND($G294&gt;=W$5,$G294&lt;=W$6),IF($M294&gt;0,4,3),0)),IF(AND($D294&lt;=W$6,$E294&gt;=W$5),60,0)))</f>
        <v/>
      </c>
      <c r="X294" s="80" t="str">
        <f>IF(OR($A294="",NOT(ISNUMBER($G294))),"",IF(AND($F294&lt;=X$6,$G294&gt;=X$5),IF(X$5&gt;$N294,5,$K294)*10+IF(AND($F294&gt;=X$5,$F294&lt;=X$6),IF(AND($G294&gt;=X$5,$G294&lt;=X$6),5,IF($L294=1,2,1)),IF(AND($G294&gt;=X$5,$G294&lt;=X$6),IF($M294&gt;0,4,3),0)),IF(AND($D294&lt;=X$6,$E294&gt;=X$5),60,0)))</f>
        <v/>
      </c>
      <c r="Y294" s="80" t="str">
        <f>IF(OR($A294="",NOT(ISNUMBER($G294))),"",IF(AND($F294&lt;=Y$6,$G294&gt;=Y$5),IF(Y$5&gt;$N294,5,$K294)*10+IF(AND($F294&gt;=Y$5,$F294&lt;=Y$6),IF(AND($G294&gt;=Y$5,$G294&lt;=Y$6),5,IF($L294=1,2,1)),IF(AND($G294&gt;=Y$5,$G294&lt;=Y$6),IF($M294&gt;0,4,3),0)),IF(AND($D294&lt;=Y$6,$E294&gt;=Y$5),60,0)))</f>
        <v/>
      </c>
      <c r="Z294" s="80" t="str">
        <f>IF(OR($A294="",NOT(ISNUMBER($G294))),"",IF(AND($F294&lt;=Z$6,$G294&gt;=Z$5),IF(Z$5&gt;$N294,5,$K294)*10+IF(AND($F294&gt;=Z$5,$F294&lt;=Z$6),IF(AND($G294&gt;=Z$5,$G294&lt;=Z$6),5,IF($L294=1,2,1)),IF(AND($G294&gt;=Z$5,$G294&lt;=Z$6),IF($M294&gt;0,4,3),0)),IF(AND($D294&lt;=Z$6,$E294&gt;=Z$5),60,0)))</f>
        <v/>
      </c>
      <c r="AA294" s="80" t="str">
        <f>IF(OR($A294="",NOT(ISNUMBER($G294))),"",IF(AND($F294&lt;=AA$6,$G294&gt;=AA$5),IF(AA$5&gt;$N294,5,$K294)*10+IF(AND($F294&gt;=AA$5,$F294&lt;=AA$6),IF(AND($G294&gt;=AA$5,$G294&lt;=AA$6),5,IF($L294=1,2,1)),IF(AND($G294&gt;=AA$5,$G294&lt;=AA$6),IF($M294&gt;0,4,3),0)),IF(AND($D294&lt;=AA$6,$E294&gt;=AA$5),60,0)))</f>
        <v/>
      </c>
      <c r="AB294" s="80" t="str">
        <f>IF(OR($A294="",NOT(ISNUMBER($G294))),"",IF(AND($F294&lt;=AB$6,$G294&gt;=AB$5),IF(AB$5&gt;$N294,5,$K294)*10+IF(AND($F294&gt;=AB$5,$F294&lt;=AB$6),IF(AND($G294&gt;=AB$5,$G294&lt;=AB$6),5,IF($L294=1,2,1)),IF(AND($G294&gt;=AB$5,$G294&lt;=AB$6),IF($M294&gt;0,4,3),0)),IF(AND($D294&lt;=AB$6,$E294&gt;=AB$5),60,0)))</f>
        <v/>
      </c>
      <c r="AC294" s="80" t="str">
        <f>IF(OR($A294="",NOT(ISNUMBER($G294))),"",IF(AND($F294&lt;=AC$6,$G294&gt;=AC$5),IF(AC$5&gt;$N294,5,$K294)*10+IF(AND($F294&gt;=AC$5,$F294&lt;=AC$6),IF(AND($G294&gt;=AC$5,$G294&lt;=AC$6),5,IF($L294=1,2,1)),IF(AND($G294&gt;=AC$5,$G294&lt;=AC$6),IF($M294&gt;0,4,3),0)),IF(AND($D294&lt;=AC$6,$E294&gt;=AC$5),60,0)))</f>
        <v/>
      </c>
      <c r="AD294" s="80" t="str">
        <f>IF(OR($A294="",NOT(ISNUMBER($G294))),"",IF(AND($F294&lt;=AD$6,$G294&gt;=AD$5),IF(AD$5&gt;$N294,5,$K294)*10+IF(AND($F294&gt;=AD$5,$F294&lt;=AD$6),IF(AND($G294&gt;=AD$5,$G294&lt;=AD$6),5,IF($L294=1,2,1)),IF(AND($G294&gt;=AD$5,$G294&lt;=AD$6),IF($M294&gt;0,4,3),0)),IF(AND($D294&lt;=AD$6,$E294&gt;=AD$5),60,0)))</f>
        <v/>
      </c>
      <c r="AE294" s="80" t="str">
        <f>IF(OR($A294="",NOT(ISNUMBER($G294))),"",IF(AND($F294&lt;=AE$6,$G294&gt;=AE$5),IF(AE$5&gt;$N294,5,$K294)*10+IF(AND($F294&gt;=AE$5,$F294&lt;=AE$6),IF(AND($G294&gt;=AE$5,$G294&lt;=AE$6),5,IF($L294=1,2,1)),IF(AND($G294&gt;=AE$5,$G294&lt;=AE$6),IF($M294&gt;0,4,3),0)),IF(AND($D294&lt;=AE$6,$E294&gt;=AE$5),60,0)))</f>
        <v/>
      </c>
      <c r="AF294" s="80" t="str">
        <f>IF(OR($A294="",NOT(ISNUMBER($G294))),"",IF(AND($F294&lt;=AF$6,$G294&gt;=AF$5),IF(AF$5&gt;$N294,5,$K294)*10+IF(AND($F294&gt;=AF$5,$F294&lt;=AF$6),IF(AND($G294&gt;=AF$5,$G294&lt;=AF$6),5,IF($L294=1,2,1)),IF(AND($G294&gt;=AF$5,$G294&lt;=AF$6),IF($M294&gt;0,4,3),0)),IF(AND($D294&lt;=AF$6,$E294&gt;=AF$5),60,0)))</f>
        <v/>
      </c>
      <c r="AG294" s="80" t="str">
        <f>IF(OR($A294="",NOT(ISNUMBER($G294))),"",IF(AND($F294&lt;=AG$6,$G294&gt;=AG$5),IF(AG$5&gt;$N294,5,$K294)*10+IF(AND($F294&gt;=AG$5,$F294&lt;=AG$6),IF(AND($G294&gt;=AG$5,$G294&lt;=AG$6),5,IF($L294=1,2,1)),IF(AND($G294&gt;=AG$5,$G294&lt;=AG$6),IF($M294&gt;0,4,3),0)),IF(AND($D294&lt;=AG$6,$E294&gt;=AG$5),60,0)))</f>
        <v/>
      </c>
      <c r="AH294" s="80" t="str">
        <f>IF(OR($A294="",NOT(ISNUMBER($G294))),"",IF(AND($F294&lt;=AH$6,$G294&gt;=AH$5),IF(AH$5&gt;$N294,5,$K294)*10+IF(AND($F294&gt;=AH$5,$F294&lt;=AH$6),IF(AND($G294&gt;=AH$5,$G294&lt;=AH$6),5,IF($L294=1,2,1)),IF(AND($G294&gt;=AH$5,$G294&lt;=AH$6),IF($M294&gt;0,4,3),0)),IF(AND($D294&lt;=AH$6,$E294&gt;=AH$5),60,0)))</f>
        <v/>
      </c>
      <c r="AI294" s="80" t="str">
        <f>IF(OR($A294="",NOT(ISNUMBER($G294))),"",IF(AND($F294&lt;=AI$6,$G294&gt;=AI$5),IF(AI$5&gt;$N294,5,$K294)*10+IF(AND($F294&gt;=AI$5,$F294&lt;=AI$6),IF(AND($G294&gt;=AI$5,$G294&lt;=AI$6),5,IF($L294=1,2,1)),IF(AND($G294&gt;=AI$5,$G294&lt;=AI$6),IF($M294&gt;0,4,3),0)),IF(AND($D294&lt;=AI$6,$E294&gt;=AI$5),60,0)))</f>
        <v/>
      </c>
      <c r="AJ294" s="80" t="str">
        <f>IF(OR($A294="",NOT(ISNUMBER($G294))),"",IF(AND($F294&lt;=AJ$6,$G294&gt;=AJ$5),IF(AJ$5&gt;$N294,5,$K294)*10+IF(AND($F294&gt;=AJ$5,$F294&lt;=AJ$6),IF(AND($G294&gt;=AJ$5,$G294&lt;=AJ$6),5,IF($L294=1,2,1)),IF(AND($G294&gt;=AJ$5,$G294&lt;=AJ$6),IF($M294&gt;0,4,3),0)),IF(AND($D294&lt;=AJ$6,$E294&gt;=AJ$5),60,0)))</f>
        <v/>
      </c>
      <c r="AK294" s="80" t="str">
        <f>IF(OR($A294="",NOT(ISNUMBER($G294))),"",IF(AND($F294&lt;=AK$6,$G294&gt;=AK$5),IF(AK$5&gt;$N294,5,$K294)*10+IF(AND($F294&gt;=AK$5,$F294&lt;=AK$6),IF(AND($G294&gt;=AK$5,$G294&lt;=AK$6),5,IF($L294=1,2,1)),IF(AND($G294&gt;=AK$5,$G294&lt;=AK$6),IF($M294&gt;0,4,3),0)),IF(AND($D294&lt;=AK$6,$E294&gt;=AK$5),60,0)))</f>
        <v/>
      </c>
      <c r="AL294" s="80" t="str">
        <f>IF(OR($A294="",NOT(ISNUMBER($G294))),"",IF(AND($F294&lt;=AL$6,$G294&gt;=AL$5),IF(AL$5&gt;$N294,5,$K294)*10+IF(AND($F294&gt;=AL$5,$F294&lt;=AL$6),IF(AND($G294&gt;=AL$5,$G294&lt;=AL$6),5,IF($L294=1,2,1)),IF(AND($G294&gt;=AL$5,$G294&lt;=AL$6),IF($M294&gt;0,4,3),0)),IF(AND($D294&lt;=AL$6,$E294&gt;=AL$5),60,0)))</f>
        <v/>
      </c>
      <c r="AM294" s="80" t="str">
        <f>IF(OR($A294="",NOT(ISNUMBER($G294))),"",IF(AND($F294&lt;=AM$6,$G294&gt;=AM$5),IF(AM$5&gt;$N294,5,$K294)*10+IF(AND($F294&gt;=AM$5,$F294&lt;=AM$6),IF(AND($G294&gt;=AM$5,$G294&lt;=AM$6),5,IF($L294=1,2,1)),IF(AND($G294&gt;=AM$5,$G294&lt;=AM$6),IF($M294&gt;0,4,3),0)),IF(AND($D294&lt;=AM$6,$E294&gt;=AM$5),60,0)))</f>
        <v/>
      </c>
      <c r="AN294" s="80" t="str">
        <f>IF(OR($A294="",NOT(ISNUMBER($G294))),"",IF(AND($F294&lt;=AN$6,$G294&gt;=AN$5),IF(AN$5&gt;$N294,5,$K294)*10+IF(AND($F294&gt;=AN$5,$F294&lt;=AN$6),IF(AND($G294&gt;=AN$5,$G294&lt;=AN$6),5,IF($L294=1,2,1)),IF(AND($G294&gt;=AN$5,$G294&lt;=AN$6),IF($M294&gt;0,4,3),0)),IF(AND($D294&lt;=AN$6,$E294&gt;=AN$5),60,0)))</f>
        <v/>
      </c>
      <c r="AO294" s="80" t="str">
        <f>IF(OR($A294="",NOT(ISNUMBER($G294))),"",IF(AND($F294&lt;=AO$6,$G294&gt;=AO$5),IF(AO$5&gt;$N294,5,$K294)*10+IF(AND($F294&gt;=AO$5,$F294&lt;=AO$6),IF(AND($G294&gt;=AO$5,$G294&lt;=AO$6),5,IF($L294=1,2,1)),IF(AND($G294&gt;=AO$5,$G294&lt;=AO$6),IF($M294&gt;0,4,3),0)),IF(AND($D294&lt;=AO$6,$E294&gt;=AO$5),60,0)))</f>
        <v/>
      </c>
      <c r="AP294" s="80" t="str">
        <f>IF(OR($A294="",NOT(ISNUMBER($G294))),"",IF(AND($F294&lt;=AP$6,$G294&gt;=AP$5),IF(AP$5&gt;$N294,5,$K294)*10+IF(AND($F294&gt;=AP$5,$F294&lt;=AP$6),IF(AND($G294&gt;=AP$5,$G294&lt;=AP$6),5,IF($L294=1,2,1)),IF(AND($G294&gt;=AP$5,$G294&lt;=AP$6),IF($M294&gt;0,4,3),0)),IF(AND($D294&lt;=AP$6,$E294&gt;=AP$5),60,0)))</f>
        <v/>
      </c>
      <c r="AQ294" s="80" t="str">
        <f>IF(OR($A294="",NOT(ISNUMBER($G294))),"",IF(AND($F294&lt;=AQ$6,$G294&gt;=AQ$5),IF(AQ$5&gt;$N294,5,$K294)*10+IF(AND($F294&gt;=AQ$5,$F294&lt;=AQ$6),IF(AND($G294&gt;=AQ$5,$G294&lt;=AQ$6),5,IF($L294=1,2,1)),IF(AND($G294&gt;=AQ$5,$G294&lt;=AQ$6),IF($M294&gt;0,4,3),0)),IF(AND($D294&lt;=AQ$6,$E294&gt;=AQ$5),60,0)))</f>
        <v/>
      </c>
      <c r="AR294" s="80" t="str">
        <f>IF(OR($A294="",NOT(ISNUMBER($G294))),"",IF(AND($F294&lt;=AR$6,$G294&gt;=AR$5),IF(AR$5&gt;$N294,5,$K294)*10+IF(AND($F294&gt;=AR$5,$F294&lt;=AR$6),IF(AND($G294&gt;=AR$5,$G294&lt;=AR$6),5,IF($L294=1,2,1)),IF(AND($G294&gt;=AR$5,$G294&lt;=AR$6),IF($M294&gt;0,4,3),0)),IF(AND($D294&lt;=AR$6,$E294&gt;=AR$5),60,0)))</f>
        <v/>
      </c>
      <c r="AS294" s="80" t="str">
        <f>IF(OR($A294="",NOT(ISNUMBER($G294))),"",IF(AND($F294&lt;=AS$6,$G294&gt;=AS$5),IF(AS$5&gt;$N294,5,$K294)*10+IF(AND($F294&gt;=AS$5,$F294&lt;=AS$6),IF(AND($G294&gt;=AS$5,$G294&lt;=AS$6),5,IF($L294=1,2,1)),IF(AND($G294&gt;=AS$5,$G294&lt;=AS$6),IF($M294&gt;0,4,3),0)),IF(AND($D294&lt;=AS$6,$E294&gt;=AS$5),60,0)))</f>
        <v/>
      </c>
      <c r="AT294" s="80" t="str">
        <f>IF(OR($A294="",NOT(ISNUMBER($G294))),"",IF(AND($F294&lt;=AT$6,$G294&gt;=AT$5),IF(AT$5&gt;$N294,5,$K294)*10+IF(AND($F294&gt;=AT$5,$F294&lt;=AT$6),IF(AND($G294&gt;=AT$5,$G294&lt;=AT$6),5,IF($L294=1,2,1)),IF(AND($G294&gt;=AT$5,$G294&lt;=AT$6),IF($M294&gt;0,4,3),0)),IF(AND($D294&lt;=AT$6,$E294&gt;=AT$5),60,0)))</f>
        <v/>
      </c>
      <c r="AU294" s="80" t="str">
        <f>IF(OR($A294="",NOT(ISNUMBER($G294))),"",IF(AND($F294&lt;=AU$6,$G294&gt;=AU$5),IF(AU$5&gt;$N294,5,$K294)*10+IF(AND($F294&gt;=AU$5,$F294&lt;=AU$6),IF(AND($G294&gt;=AU$5,$G294&lt;=AU$6),5,IF($L294=1,2,1)),IF(AND($G294&gt;=AU$5,$G294&lt;=AU$6),IF($M294&gt;0,4,3),0)),IF(AND($D294&lt;=AU$6,$E294&gt;=AU$5),60,0)))</f>
        <v/>
      </c>
      <c r="AV294" s="80" t="str">
        <f>IF(OR($A294="",NOT(ISNUMBER($G294))),"",IF(AND($F294&lt;=AV$6,$G294&gt;=AV$5),IF(AV$5&gt;$N294,5,$K294)*10+IF(AND($F294&gt;=AV$5,$F294&lt;=AV$6),IF(AND($G294&gt;=AV$5,$G294&lt;=AV$6),5,IF($L294=1,2,1)),IF(AND($G294&gt;=AV$5,$G294&lt;=AV$6),IF($M294&gt;0,4,3),0)),IF(AND($D294&lt;=AV$6,$E294&gt;=AV$5),60,0)))</f>
        <v/>
      </c>
      <c r="AW294" s="80" t="str">
        <f>IF(OR($A294="",NOT(ISNUMBER($G294))),"",IF(AND($F294&lt;=AW$6,$G294&gt;=AW$5),IF(AW$5&gt;$N294,5,$K294)*10+IF(AND($F294&gt;=AW$5,$F294&lt;=AW$6),IF(AND($G294&gt;=AW$5,$G294&lt;=AW$6),5,IF($L294=1,2,1)),IF(AND($G294&gt;=AW$5,$G294&lt;=AW$6),IF($M294&gt;0,4,3),0)),IF(AND($D294&lt;=AW$6,$E294&gt;=AW$5),60,0)))</f>
        <v/>
      </c>
      <c r="AX294" s="80" t="str">
        <f>IF(OR($A294="",NOT(ISNUMBER($G294))),"",IF(AND($F294&lt;=AX$6,$G294&gt;=AX$5),IF(AX$5&gt;$N294,5,$K294)*10+IF(AND($F294&gt;=AX$5,$F294&lt;=AX$6),IF(AND($G294&gt;=AX$5,$G294&lt;=AX$6),5,IF($L294=1,2,1)),IF(AND($G294&gt;=AX$5,$G294&lt;=AX$6),IF($M294&gt;0,4,3),0)),IF(AND($D294&lt;=AX$6,$E294&gt;=AX$5),60,0)))</f>
        <v/>
      </c>
      <c r="AY294" s="80" t="str">
        <f>IF(OR($A294="",NOT(ISNUMBER($G294))),"",IF(AND($F294&lt;=AY$6,$G294&gt;=AY$5),IF(AY$5&gt;$N294,5,$K294)*10+IF(AND($F294&gt;=AY$5,$F294&lt;=AY$6),IF(AND($G294&gt;=AY$5,$G294&lt;=AY$6),5,IF($L294=1,2,1)),IF(AND($G294&gt;=AY$5,$G294&lt;=AY$6),IF($M294&gt;0,4,3),0)),IF(AND($D294&lt;=AY$6,$E294&gt;=AY$5),60,0)))</f>
        <v/>
      </c>
      <c r="AZ294" s="80" t="str">
        <f>IF(OR($A294="",NOT(ISNUMBER($G294))),"",IF(AND($F294&lt;=AZ$6,$G294&gt;=AZ$5),IF(AZ$5&gt;$N294,5,$K294)*10+IF(AND($F294&gt;=AZ$5,$F294&lt;=AZ$6),IF(AND($G294&gt;=AZ$5,$G294&lt;=AZ$6),5,IF($L294=1,2,1)),IF(AND($G294&gt;=AZ$5,$G294&lt;=AZ$6),IF($M294&gt;0,4,3),0)),IF(AND($D294&lt;=AZ$6,$E294&gt;=AZ$5),60,0)))</f>
        <v/>
      </c>
      <c r="BA294" s="80" t="str">
        <f>IF(OR($A294="",NOT(ISNUMBER($G294))),"",IF(AND($F294&lt;=BA$6,$G294&gt;=BA$5),IF(BA$5&gt;$N294,5,$K294)*10+IF(AND($F294&gt;=BA$5,$F294&lt;=BA$6),IF(AND($G294&gt;=BA$5,$G294&lt;=BA$6),5,IF($L294=1,2,1)),IF(AND($G294&gt;=BA$5,$G294&lt;=BA$6),IF($M294&gt;0,4,3),0)),IF(AND($D294&lt;=BA$6,$E294&gt;=BA$5),60,0)))</f>
        <v/>
      </c>
      <c r="BB294" s="80" t="str">
        <f>IF(OR($A294="",NOT(ISNUMBER($G294))),"",IF(AND($F294&lt;=BB$6,$G294&gt;=BB$5),IF(BB$5&gt;$N294,5,$K294)*10+IF(AND($F294&gt;=BB$5,$F294&lt;=BB$6),IF(AND($G294&gt;=BB$5,$G294&lt;=BB$6),5,IF($L294=1,2,1)),IF(AND($G294&gt;=BB$5,$G294&lt;=BB$6),IF($M294&gt;0,4,3),0)),IF(AND($D294&lt;=BB$6,$E294&gt;=BB$5),60,0)))</f>
        <v/>
      </c>
      <c r="BC294" s="80" t="str">
        <f>IF(OR($A294="",NOT(ISNUMBER($G294))),"",IF(AND($F294&lt;=BC$6,$G294&gt;=BC$5),IF(BC$5&gt;$N294,5,$K294)*10+IF(AND($F294&gt;=BC$5,$F294&lt;=BC$6),IF(AND($G294&gt;=BC$5,$G294&lt;=BC$6),5,IF($L294=1,2,1)),IF(AND($G294&gt;=BC$5,$G294&lt;=BC$6),IF($M294&gt;0,4,3),0)),IF(AND($D294&lt;=BC$6,$E294&gt;=BC$5),60,0)))</f>
        <v/>
      </c>
      <c r="BD294" s="80" t="str">
        <f>IF(OR($A294="",NOT(ISNUMBER($G294))),"",IF(AND($F294&lt;=BD$6,$G294&gt;=BD$5),IF(BD$5&gt;$N294,5,$K294)*10+IF(AND($F294&gt;=BD$5,$F294&lt;=BD$6),IF(AND($G294&gt;=BD$5,$G294&lt;=BD$6),5,IF($L294=1,2,1)),IF(AND($G294&gt;=BD$5,$G294&lt;=BD$6),IF($M294&gt;0,4,3),0)),IF(AND($D294&lt;=BD$6,$E294&gt;=BD$5),60,0)))</f>
        <v/>
      </c>
      <c r="BE294" s="80" t="str">
        <f>IF(OR($A294="",NOT(ISNUMBER($G294))),"",IF(AND($F294&lt;=BE$6,$G294&gt;=BE$5),IF(BE$5&gt;$N294,5,$K294)*10+IF(AND($F294&gt;=BE$5,$F294&lt;=BE$6),IF(AND($G294&gt;=BE$5,$G294&lt;=BE$6),5,IF($L294=1,2,1)),IF(AND($G294&gt;=BE$5,$G294&lt;=BE$6),IF($M294&gt;0,4,3),0)),IF(AND($D294&lt;=BE$6,$E294&gt;=BE$5),60,0)))</f>
        <v/>
      </c>
      <c r="BF294" s="80" t="str">
        <f>IF(OR($A294="",NOT(ISNUMBER($G294))),"",IF(AND($F294&lt;=BF$6,$G294&gt;=BF$5),IF(BF$5&gt;$N294,5,$K294)*10+IF(AND($F294&gt;=BF$5,$F294&lt;=BF$6),IF(AND($G294&gt;=BF$5,$G294&lt;=BF$6),5,IF($L294=1,2,1)),IF(AND($G294&gt;=BF$5,$G294&lt;=BF$6),IF($M294&gt;0,4,3),0)),IF(AND($D294&lt;=BF$6,$E294&gt;=BF$5),60,0)))</f>
        <v/>
      </c>
      <c r="BG294" s="80" t="str">
        <f>IF(OR($A294="",NOT(ISNUMBER($G294))),"",IF(AND($F294&lt;=BG$6,$G294&gt;=BG$5),IF(BG$5&gt;$N294,5,$K294)*10+IF(AND($F294&gt;=BG$5,$F294&lt;=BG$6),IF(AND($G294&gt;=BG$5,$G294&lt;=BG$6),5,IF($L294=1,2,1)),IF(AND($G294&gt;=BG$5,$G294&lt;=BG$6),IF($M294&gt;0,4,3),0)),IF(AND($D294&lt;=BG$6,$E294&gt;=BG$5),60,0)))</f>
        <v/>
      </c>
      <c r="BH294" s="80" t="str">
        <f>IF(OR($A294="",NOT(ISNUMBER($G294))),"",IF(AND($F294&lt;=BH$6,$G294&gt;=BH$5),IF(BH$5&gt;$N294,5,$K294)*10+IF(AND($F294&gt;=BH$5,$F294&lt;=BH$6),IF(AND($G294&gt;=BH$5,$G294&lt;=BH$6),5,IF($L294=1,2,1)),IF(AND($G294&gt;=BH$5,$G294&lt;=BH$6),IF($M294&gt;0,4,3),0)),IF(AND($D294&lt;=BH$6,$E294&gt;=BH$5),60,0)))</f>
        <v/>
      </c>
      <c r="BI294" s="80" t="str">
        <f>IF(OR($A294="",NOT(ISNUMBER($G294))),"",IF(AND($F294&lt;=BI$6,$G294&gt;=BI$5),IF(BI$5&gt;$N294,5,$K294)*10+IF(AND($F294&gt;=BI$5,$F294&lt;=BI$6),IF(AND($G294&gt;=BI$5,$G294&lt;=BI$6),5,IF($L294=1,2,1)),IF(AND($G294&gt;=BI$5,$G294&lt;=BI$6),IF($M294&gt;0,4,3),0)),IF(AND($D294&lt;=BI$6,$E294&gt;=BI$5),60,0)))</f>
        <v/>
      </c>
      <c r="BJ294" s="80" t="str">
        <f>IF(OR($A294="",NOT(ISNUMBER($G294))),"",IF(AND($F294&lt;=BJ$6,$G294&gt;=BJ$5),IF(BJ$5&gt;$N294,5,$K294)*10+IF(AND($F294&gt;=BJ$5,$F294&lt;=BJ$6),IF(AND($G294&gt;=BJ$5,$G294&lt;=BJ$6),5,IF($L294=1,2,1)),IF(AND($G294&gt;=BJ$5,$G294&lt;=BJ$6),IF($M294&gt;0,4,3),0)),IF(AND($D294&lt;=BJ$6,$E294&gt;=BJ$5),60,0)))</f>
        <v/>
      </c>
      <c r="BK294" s="80" t="str">
        <f>IF(OR($A294="",NOT(ISNUMBER($G294))),"",IF(AND($F294&lt;=BK$6,$G294&gt;=BK$5),IF(BK$5&gt;$N294,5,$K294)*10+IF(AND($F294&gt;=BK$5,$F294&lt;=BK$6),IF(AND($G294&gt;=BK$5,$G294&lt;=BK$6),5,IF($L294=1,2,1)),IF(AND($G294&gt;=BK$5,$G294&lt;=BK$6),IF($M294&gt;0,4,3),0)),IF(AND($D294&lt;=BK$6,$E294&gt;=BK$5),60,0)))</f>
        <v/>
      </c>
      <c r="BL294" s="80" t="str">
        <f>IF(OR($A294="",NOT(ISNUMBER($G294))),"",IF(AND($F294&lt;=BL$6,$G294&gt;=BL$5),IF(BL$5&gt;$N294,5,$K294)*10+IF(AND($F294&gt;=BL$5,$F294&lt;=BL$6),IF(AND($G294&gt;=BL$5,$G294&lt;=BL$6),5,IF($L294=1,2,1)),IF(AND($G294&gt;=BL$5,$G294&lt;=BL$6),IF($M294&gt;0,4,3),0)),IF(AND($D294&lt;=BL$6,$E294&gt;=BL$5),60,0)))</f>
        <v/>
      </c>
      <c r="BM294" s="80" t="str">
        <f>IF(OR($A294="",NOT(ISNUMBER($G294))),"",IF(AND($F294&lt;=BM$6,$G294&gt;=BM$5),IF(BM$5&gt;$N294,5,$K294)*10+IF(AND($F294&gt;=BM$5,$F294&lt;=BM$6),IF(AND($G294&gt;=BM$5,$G294&lt;=BM$6),5,IF($L294=1,2,1)),IF(AND($G294&gt;=BM$5,$G294&lt;=BM$6),IF($M294&gt;0,4,3),0)),IF(AND($D294&lt;=BM$6,$E294&gt;=BM$5),60,0)))</f>
        <v/>
      </c>
      <c r="BN294" s="80" t="str">
        <f>IF(OR($A294="",NOT(ISNUMBER($G294))),"",IF(AND($F294&lt;=BN$6,$G294&gt;=BN$5),IF(BN$5&gt;$N294,5,$K294)*10+IF(AND($F294&gt;=BN$5,$F294&lt;=BN$6),IF(AND($G294&gt;=BN$5,$G294&lt;=BN$6),5,IF($L294=1,2,1)),IF(AND($G294&gt;=BN$5,$G294&lt;=BN$6),IF($M294&gt;0,4,3),0)),IF(AND($D294&lt;=BN$6,$E294&gt;=BN$5),60,0)))</f>
        <v/>
      </c>
      <c r="BO294" s="80" t="str">
        <f>IF(OR($A294="",NOT(ISNUMBER($G294))),"",IF(AND($F294&lt;=BO$6,$G294&gt;=BO$5),IF(BO$5&gt;$N294,5,$K294)*10+IF(AND($F294&gt;=BO$5,$F294&lt;=BO$6),IF(AND($G294&gt;=BO$5,$G294&lt;=BO$6),5,IF($L294=1,2,1)),IF(AND($G294&gt;=BO$5,$G294&lt;=BO$6),IF($M294&gt;0,4,3),0)),IF(AND($D294&lt;=BO$6,$E294&gt;=BO$5),60,0)))</f>
        <v/>
      </c>
      <c r="BP294" s="80" t="str">
        <f>IF(OR($A294="",NOT(ISNUMBER($G294))),"",IF(AND($F294&lt;=BP$6,$G294&gt;=BP$5),IF(BP$5&gt;$N294,5,$K294)*10+IF(AND($F294&gt;=BP$5,$F294&lt;=BP$6),IF(AND($G294&gt;=BP$5,$G294&lt;=BP$6),5,IF($L294=1,2,1)),IF(AND($G294&gt;=BP$5,$G294&lt;=BP$6),IF($M294&gt;0,4,3),0)),IF(AND($D294&lt;=BP$6,$E294&gt;=BP$5),60,0)))</f>
        <v/>
      </c>
      <c r="BQ294" s="80" t="str">
        <f>IF(OR($A294="",NOT(ISNUMBER($G294))),"",IF(AND($F294&lt;=BQ$6,$G294&gt;=BQ$5),IF(BQ$5&gt;$N294,5,$K294)*10+IF(AND($F294&gt;=BQ$5,$F294&lt;=BQ$6),IF(AND($G294&gt;=BQ$5,$G294&lt;=BQ$6),5,IF($L294=1,2,1)),IF(AND($G294&gt;=BQ$5,$G294&lt;=BQ$6),IF($M294&gt;0,4,3),0)),IF(AND($D294&lt;=BQ$6,$E294&gt;=BQ$5),60,0)))</f>
        <v/>
      </c>
      <c r="BR294" s="80" t="str">
        <f>IF(OR($A294="",NOT(ISNUMBER($G294))),"",IF(AND($F294&lt;=BR$6,$G294&gt;=BR$5),IF(BR$5&gt;$N294,5,$K294)*10+IF(AND($F294&gt;=BR$5,$F294&lt;=BR$6),IF(AND($G294&gt;=BR$5,$G294&lt;=BR$6),5,IF($L294=1,2,1)),IF(AND($G294&gt;=BR$5,$G294&lt;=BR$6),IF($M294&gt;0,4,3),0)),IF(AND($D294&lt;=BR$6,$E294&gt;=BR$5),60,0)))</f>
        <v/>
      </c>
      <c r="BS294" s="80" t="str">
        <f>IF(OR($A294="",NOT(ISNUMBER($G294))),"",IF(AND($F294&lt;=BS$6,$G294&gt;=BS$5),IF(BS$5&gt;$N294,5,$K294)*10+IF(AND($F294&gt;=BS$5,$F294&lt;=BS$6),IF(AND($G294&gt;=BS$5,$G294&lt;=BS$6),5,IF($L294=1,2,1)),IF(AND($G294&gt;=BS$5,$G294&lt;=BS$6),IF($M294&gt;0,4,3),0)),IF(AND($D294&lt;=BS$6,$E294&gt;=BS$5),60,0)))</f>
        <v/>
      </c>
      <c r="BT294" s="80" t="str">
        <f>IF(OR($A294="",NOT(ISNUMBER($G294))),"",IF(AND($F294&lt;=BT$6,$G294&gt;=BT$5),IF(BT$5&gt;$N294,5,$K294)*10+IF(AND($F294&gt;=BT$5,$F294&lt;=BT$6),IF(AND($G294&gt;=BT$5,$G294&lt;=BT$6),5,IF($L294=1,2,1)),IF(AND($G294&gt;=BT$5,$G294&lt;=BT$6),IF($M294&gt;0,4,3),0)),IF(AND($D294&lt;=BT$6,$E294&gt;=BT$5),60,0)))</f>
        <v/>
      </c>
      <c r="BU294" s="80" t="str">
        <f>IF(OR($A294="",NOT(ISNUMBER($G294))),"",IF(AND($F294&lt;=BU$6,$G294&gt;=BU$5),IF(BU$5&gt;$N294,5,$K294)*10+IF(AND($F294&gt;=BU$5,$F294&lt;=BU$6),IF(AND($G294&gt;=BU$5,$G294&lt;=BU$6),5,IF($L294=1,2,1)),IF(AND($G294&gt;=BU$5,$G294&lt;=BU$6),IF($M294&gt;0,4,3),0)),IF(AND($D294&lt;=BU$6,$E294&gt;=BU$5),60,0)))</f>
        <v/>
      </c>
      <c r="BV294" s="80" t="str">
        <f>IF(OR($A294="",NOT(ISNUMBER($G294))),"",IF(AND($F294&lt;=BV$6,$G294&gt;=BV$5),IF(BV$5&gt;$N294,5,$K294)*10+IF(AND($F294&gt;=BV$5,$F294&lt;=BV$6),IF(AND($G294&gt;=BV$5,$G294&lt;=BV$6),5,IF($L294=1,2,1)),IF(AND($G294&gt;=BV$5,$G294&lt;=BV$6),IF($M294&gt;0,4,3),0)),IF(AND($D294&lt;=BV$6,$E294&gt;=BV$5),60,0)))</f>
        <v/>
      </c>
      <c r="BW294" s="80" t="str">
        <f>IF(OR($A294="",NOT(ISNUMBER($G294))),"",IF(AND($F294&lt;=BW$6,$G294&gt;=BW$5),IF(BW$5&gt;$N294,5,$K294)*10+IF(AND($F294&gt;=BW$5,$F294&lt;=BW$6),IF(AND($G294&gt;=BW$5,$G294&lt;=BW$6),5,IF($L294=1,2,1)),IF(AND($G294&gt;=BW$5,$G294&lt;=BW$6),IF($M294&gt;0,4,3),0)),IF(AND($D294&lt;=BW$6,$E294&gt;=BW$5),60,0)))</f>
        <v/>
      </c>
      <c r="BX294" s="80" t="str">
        <f>IF(OR($A294="",NOT(ISNUMBER($G294))),"",IF(AND($F294&lt;=BX$6,$G294&gt;=BX$5),IF(BX$5&gt;$N294,5,$K294)*10+IF(AND($F294&gt;=BX$5,$F294&lt;=BX$6),IF(AND($G294&gt;=BX$5,$G294&lt;=BX$6),5,IF($L294=1,2,1)),IF(AND($G294&gt;=BX$5,$G294&lt;=BX$6),IF($M294&gt;0,4,3),0)),IF(AND($D294&lt;=BX$6,$E294&gt;=BX$5),60,0)))</f>
        <v/>
      </c>
      <c r="BY294" s="80" t="str">
        <f>IF(OR($A294="",NOT(ISNUMBER($G294))),"",IF(AND($F294&lt;=BY$6,$G294&gt;=BY$5),IF(BY$5&gt;$N294,5,$K294)*10+IF(AND($F294&gt;=BY$5,$F294&lt;=BY$6),IF(AND($G294&gt;=BY$5,$G294&lt;=BY$6),5,IF($L294=1,2,1)),IF(AND($G294&gt;=BY$5,$G294&lt;=BY$6),IF($M294&gt;0,4,3),0)),IF(AND($D294&lt;=BY$6,$E294&gt;=BY$5),60,0)))</f>
        <v/>
      </c>
      <c r="BZ294" s="80" t="str">
        <f>IF(OR($A294="",NOT(ISNUMBER($G294))),"",IF(AND($F294&lt;=BZ$6,$G294&gt;=BZ$5),IF(BZ$5&gt;$N294,5,$K294)*10+IF(AND($F294&gt;=BZ$5,$F294&lt;=BZ$6),IF(AND($G294&gt;=BZ$5,$G294&lt;=BZ$6),5,IF($L294=1,2,1)),IF(AND($G294&gt;=BZ$5,$G294&lt;=BZ$6),IF($M294&gt;0,4,3),0)),IF(AND($D294&lt;=BZ$6,$E294&gt;=BZ$5),60,0)))</f>
        <v/>
      </c>
      <c r="CA294" s="80" t="str">
        <f>IF(OR($A294="",NOT(ISNUMBER($G294))),"",IF(AND($F294&lt;=CA$6,$G294&gt;=CA$5),IF(CA$5&gt;$N294,5,$K294)*10+IF(AND($F294&gt;=CA$5,$F294&lt;=CA$6),IF(AND($G294&gt;=CA$5,$G294&lt;=CA$6),5,IF($L294=1,2,1)),IF(AND($G294&gt;=CA$5,$G294&lt;=CA$6),IF($M294&gt;0,4,3),0)),IF(AND($D294&lt;=CA$6,$E294&gt;=CA$5),60,0)))</f>
        <v/>
      </c>
      <c r="CB294" s="80" t="str">
        <f>IF(OR($A294="",NOT(ISNUMBER($G294))),"",IF(AND($F294&lt;=CB$6,$G294&gt;=CB$5),IF(CB$5&gt;$N294,5,$K294)*10+IF(AND($F294&gt;=CB$5,$F294&lt;=CB$6),IF(AND($G294&gt;=CB$5,$G294&lt;=CB$6),5,IF($L294=1,2,1)),IF(AND($G294&gt;=CB$5,$G294&lt;=CB$6),IF($M294&gt;0,4,3),0)),IF(AND($D294&lt;=CB$6,$E294&gt;=CB$5),60,0)))</f>
        <v/>
      </c>
      <c r="CC294" s="80" t="str">
        <f>IF(OR($A294="",NOT(ISNUMBER($G294))),"",IF(AND($F294&lt;=CC$6,$G294&gt;=CC$5),IF(CC$5&gt;$N294,5,$K294)*10+IF(AND($F294&gt;=CC$5,$F294&lt;=CC$6),IF(AND($G294&gt;=CC$5,$G294&lt;=CC$6),5,IF($L294=1,2,1)),IF(AND($G294&gt;=CC$5,$G294&lt;=CC$6),IF($M294&gt;0,4,3),0)),IF(AND($D294&lt;=CC$6,$E294&gt;=CC$5),60,0)))</f>
        <v/>
      </c>
      <c r="CD294" s="80" t="str">
        <f>IF(OR($A294="",NOT(ISNUMBER($G294))),"",IF(AND($F294&lt;=CD$6,$G294&gt;=CD$5),IF(CD$5&gt;$N294,5,$K294)*10+IF(AND($F294&gt;=CD$5,$F294&lt;=CD$6),IF(AND($G294&gt;=CD$5,$G294&lt;=CD$6),5,IF($L294=1,2,1)),IF(AND($G294&gt;=CD$5,$G294&lt;=CD$6),IF($M294&gt;0,4,3),0)),IF(AND($D294&lt;=CD$6,$E294&gt;=CD$5),60,0)))</f>
        <v/>
      </c>
      <c r="CE294" s="80" t="str">
        <f>IF(OR($A294="",NOT(ISNUMBER($G294))),"",IF(AND($F294&lt;=CE$6,$G294&gt;=CE$5),IF(CE$5&gt;$N294,5,$K294)*10+IF(AND($F294&gt;=CE$5,$F294&lt;=CE$6),IF(AND($G294&gt;=CE$5,$G294&lt;=CE$6),5,IF($L294=1,2,1)),IF(AND($G294&gt;=CE$5,$G294&lt;=CE$6),IF($M294&gt;0,4,3),0)),IF(AND($D294&lt;=CE$6,$E294&gt;=CE$5),60,0)))</f>
        <v/>
      </c>
      <c r="CF294" s="80" t="str">
        <f>IF(OR($A294="",NOT(ISNUMBER($G294))),"",IF(AND($F294&lt;=CF$6,$G294&gt;=CF$5),IF(CF$5&gt;$N294,5,$K294)*10+IF(AND($F294&gt;=CF$5,$F294&lt;=CF$6),IF(AND($G294&gt;=CF$5,$G294&lt;=CF$6),5,IF($L294=1,2,1)),IF(AND($G294&gt;=CF$5,$G294&lt;=CF$6),IF($M294&gt;0,4,3),0)),IF(AND($D294&lt;=CF$6,$E294&gt;=CF$5),60,0)))</f>
        <v/>
      </c>
      <c r="CG294" s="80" t="str">
        <f>IF(OR($A294="",NOT(ISNUMBER($G294))),"",IF(AND($F294&lt;=CG$6,$G294&gt;=CG$5),IF(CG$5&gt;$N294,5,$K294)*10+IF(AND($F294&gt;=CG$5,$F294&lt;=CG$6),IF(AND($G294&gt;=CG$5,$G294&lt;=CG$6),5,IF($L294=1,2,1)),IF(AND($G294&gt;=CG$5,$G294&lt;=CG$6),IF($M294&gt;0,4,3),0)),IF(AND($D294&lt;=CG$6,$E294&gt;=CG$5),60,0)))</f>
        <v/>
      </c>
      <c r="CH294" s="80" t="str">
        <f>IF(OR($A294="",NOT(ISNUMBER($G294))),"",IF(AND($F294&lt;=CH$6,$G294&gt;=CH$5),IF(CH$5&gt;$N294,5,$K294)*10+IF(AND($F294&gt;=CH$5,$F294&lt;=CH$6),IF(AND($G294&gt;=CH$5,$G294&lt;=CH$6),5,IF($L294=1,2,1)),IF(AND($G294&gt;=CH$5,$G294&lt;=CH$6),IF($M294&gt;0,4,3),0)),IF(AND($D294&lt;=CH$6,$E294&gt;=CH$5),60,0)))</f>
        <v/>
      </c>
      <c r="CI294" s="80" t="str">
        <f>IF(OR($A294="",NOT(ISNUMBER($G294))),"",IF(AND($F294&lt;=CI$6,$G294&gt;=CI$5),IF(CI$5&gt;$N294,5,$K294)*10+IF(AND($F294&gt;=CI$5,$F294&lt;=CI$6),IF(AND($G294&gt;=CI$5,$G294&lt;=CI$6),5,IF($L294=1,2,1)),IF(AND($G294&gt;=CI$5,$G294&lt;=CI$6),IF($M294&gt;0,4,3),0)),IF(AND($D294&lt;=CI$6,$E294&gt;=CI$5),60,0)))</f>
        <v/>
      </c>
      <c r="CJ294" s="80" t="str">
        <f>IF(OR($A294="",NOT(ISNUMBER($G294))),"",IF(AND($F294&lt;=CJ$6,$G294&gt;=CJ$5),IF(CJ$5&gt;$N294,5,$K294)*10+IF(AND($F294&gt;=CJ$5,$F294&lt;=CJ$6),IF(AND($G294&gt;=CJ$5,$G294&lt;=CJ$6),5,IF($L294=1,2,1)),IF(AND($G294&gt;=CJ$5,$G294&lt;=CJ$6),IF($M294&gt;0,4,3),0)),IF(AND($D294&lt;=CJ$6,$E294&gt;=CJ$5),60,0)))</f>
        <v/>
      </c>
      <c r="CK294" s="80" t="str">
        <f>IF(OR($A294="",NOT(ISNUMBER($G294))),"",IF(AND($F294&lt;=CK$6,$G294&gt;=CK$5),IF(CK$5&gt;$N294,5,$K294)*10+IF(AND($F294&gt;=CK$5,$F294&lt;=CK$6),IF(AND($G294&gt;=CK$5,$G294&lt;=CK$6),5,IF($L294=1,2,1)),IF(AND($G294&gt;=CK$5,$G294&lt;=CK$6),IF($M294&gt;0,4,3),0)),IF(AND($D294&lt;=CK$6,$E294&gt;=CK$5),60,0)))</f>
        <v/>
      </c>
      <c r="CL294" s="80" t="str">
        <f>IF(OR($A294="",NOT(ISNUMBER($G294))),"",IF(AND($F294&lt;=CL$6,$G294&gt;=CL$5),IF(CL$5&gt;$N294,5,$K294)*10+IF(AND($F294&gt;=CL$5,$F294&lt;=CL$6),IF(AND($G294&gt;=CL$5,$G294&lt;=CL$6),5,IF($L294=1,2,1)),IF(AND($G294&gt;=CL$5,$G294&lt;=CL$6),IF($M294&gt;0,4,3),0)),IF(AND($D294&lt;=CL$6,$E294&gt;=CL$5),60,0)))</f>
        <v/>
      </c>
      <c r="CM294" s="80" t="str">
        <f>IF(OR($A294="",NOT(ISNUMBER($G294))),"",IF(AND($F294&lt;=CM$6,$G294&gt;=CM$5),IF(CM$5&gt;$N294,5,$K294)*10+IF(AND($F294&gt;=CM$5,$F294&lt;=CM$6),IF(AND($G294&gt;=CM$5,$G294&lt;=CM$6),5,IF($L294=1,2,1)),IF(AND($G294&gt;=CM$5,$G294&lt;=CM$6),IF($M294&gt;0,4,3),0)),IF(AND($D294&lt;=CM$6,$E294&gt;=CM$5),60,0)))</f>
        <v/>
      </c>
      <c r="CN294" s="80" t="str">
        <f>IF(OR($A294="",NOT(ISNUMBER($G294))),"",IF(AND($F294&lt;=CN$6,$G294&gt;=CN$5),IF(CN$5&gt;$N294,5,$K294)*10+IF(AND($F294&gt;=CN$5,$F294&lt;=CN$6),IF(AND($G294&gt;=CN$5,$G294&lt;=CN$6),5,IF($L294=1,2,1)),IF(AND($G294&gt;=CN$5,$G294&lt;=CN$6),IF($M294&gt;0,4,3),0)),IF(AND($D294&lt;=CN$6,$E294&gt;=CN$5),60,0)))</f>
        <v/>
      </c>
      <c r="CO294" s="80" t="str">
        <f>IF(OR($A294="",NOT(ISNUMBER($G294))),"",IF(AND($F294&lt;=CO$6,$G294&gt;=CO$5),IF(CO$5&gt;$N294,5,$K294)*10+IF(AND($F294&gt;=CO$5,$F294&lt;=CO$6),IF(AND($G294&gt;=CO$5,$G294&lt;=CO$6),5,IF($L294=1,2,1)),IF(AND($G294&gt;=CO$5,$G294&lt;=CO$6),IF($M294&gt;0,4,3),0)),IF(AND($D294&lt;=CO$6,$E294&gt;=CO$5),60,0)))</f>
        <v/>
      </c>
      <c r="CP294" s="80" t="str">
        <f>IF(OR($A294="",NOT(ISNUMBER($G294))),"",IF(AND($F294&lt;=CP$6,$G294&gt;=CP$5),IF(CP$5&gt;$N294,5,$K294)*10+IF(AND($F294&gt;=CP$5,$F294&lt;=CP$6),IF(AND($G294&gt;=CP$5,$G294&lt;=CP$6),5,IF($L294=1,2,1)),IF(AND($G294&gt;=CP$5,$G294&lt;=CP$6),IF($M294&gt;0,4,3),0)),IF(AND($D294&lt;=CP$6,$E294&gt;=CP$5),60,0)))</f>
        <v/>
      </c>
      <c r="CQ294" s="80" t="str">
        <f>IF(OR($A294="",NOT(ISNUMBER($G294))),"",IF(AND($F294&lt;=CQ$6,$G294&gt;=CQ$5),IF(CQ$5&gt;$N294,5,$K294)*10+IF(AND($F294&gt;=CQ$5,$F294&lt;=CQ$6),IF(AND($G294&gt;=CQ$5,$G294&lt;=CQ$6),5,IF($L294=1,2,1)),IF(AND($G294&gt;=CQ$5,$G294&lt;=CQ$6),IF($M294&gt;0,4,3),0)),IF(AND($D294&lt;=CQ$6,$E294&gt;=CQ$5),60,0)))</f>
        <v/>
      </c>
      <c r="CR294" s="80" t="str">
        <f>IF(OR($A294="",NOT(ISNUMBER($G294))),"",IF(AND($F294&lt;=CR$6,$G294&gt;=CR$5),IF(CR$5&gt;$N294,5,$K294)*10+IF(AND($F294&gt;=CR$5,$F294&lt;=CR$6),IF(AND($G294&gt;=CR$5,$G294&lt;=CR$6),5,IF($L294=1,2,1)),IF(AND($G294&gt;=CR$5,$G294&lt;=CR$6),IF($M294&gt;0,4,3),0)),IF(AND($D294&lt;=CR$6,$E294&gt;=CR$5),60,0)))</f>
        <v/>
      </c>
      <c r="CS294" s="80" t="str">
        <f>IF(OR($A294="",NOT(ISNUMBER($G294))),"",IF(AND($F294&lt;=CS$6,$G294&gt;=CS$5),IF(CS$5&gt;$N294,5,$K294)*10+IF(AND($F294&gt;=CS$5,$F294&lt;=CS$6),IF(AND($G294&gt;=CS$5,$G294&lt;=CS$6),5,IF($L294=1,2,1)),IF(AND($G294&gt;=CS$5,$G294&lt;=CS$6),IF($M294&gt;0,4,3),0)),IF(AND($D294&lt;=CS$6,$E294&gt;=CS$5),60,0)))</f>
        <v/>
      </c>
      <c r="CT294" s="80" t="str">
        <f>IF(OR($A294="",NOT(ISNUMBER($G294))),"",IF(AND($F294&lt;=CT$6,$G294&gt;=CT$5),IF(CT$5&gt;$N294,5,$K294)*10+IF(AND($F294&gt;=CT$5,$F294&lt;=CT$6),IF(AND($G294&gt;=CT$5,$G294&lt;=CT$6),5,IF($L294=1,2,1)),IF(AND($G294&gt;=CT$5,$G294&lt;=CT$6),IF($M294&gt;0,4,3),0)),IF(AND($D294&lt;=CT$6,$E294&gt;=CT$5),60,0)))</f>
        <v/>
      </c>
      <c r="CU294" s="80" t="str">
        <f>IF(OR($A294="",NOT(ISNUMBER($G294))),"",IF(AND($F294&lt;=CU$6,$G294&gt;=CU$5),IF(CU$5&gt;$N294,5,$K294)*10+IF(AND($F294&gt;=CU$5,$F294&lt;=CU$6),IF(AND($G294&gt;=CU$5,$G294&lt;=CU$6),5,IF($L294=1,2,1)),IF(AND($G294&gt;=CU$5,$G294&lt;=CU$6),IF($M294&gt;0,4,3),0)),IF(AND($D294&lt;=CU$6,$E294&gt;=CU$5),60,0)))</f>
        <v/>
      </c>
      <c r="CV294" s="80" t="str">
        <f>IF(OR($A294="",NOT(ISNUMBER($G294))),"",IF(AND($F294&lt;=CV$6,$G294&gt;=CV$5),IF(CV$5&gt;$N294,5,$K294)*10+IF(AND($F294&gt;=CV$5,$F294&lt;=CV$6),IF(AND($G294&gt;=CV$5,$G294&lt;=CV$6),5,IF($L294=1,2,1)),IF(AND($G294&gt;=CV$5,$G294&lt;=CV$6),IF($M294&gt;0,4,3),0)),IF(AND($D294&lt;=CV$6,$E294&gt;=CV$5),60,0)))</f>
        <v/>
      </c>
      <c r="CW294" s="80" t="str">
        <f>IF(OR($A294="",NOT(ISNUMBER($G294))),"",IF(AND($F294&lt;=CW$6,$G294&gt;=CW$5),IF(CW$5&gt;$N294,5,$K294)*10+IF(AND($F294&gt;=CW$5,$F294&lt;=CW$6),IF(AND($G294&gt;=CW$5,$G294&lt;=CW$6),5,IF($L294=1,2,1)),IF(AND($G294&gt;=CW$5,$G294&lt;=CW$6),IF($M294&gt;0,4,3),0)),IF(AND($D294&lt;=CW$6,$E294&gt;=CW$5),60,0)))</f>
        <v/>
      </c>
      <c r="CX294" s="80" t="str">
        <f>IF(OR($A294="",NOT(ISNUMBER($G294))),"",IF(AND($F294&lt;=CX$6,$G294&gt;=CX$5),IF(CX$5&gt;$N294,5,$K294)*10+IF(AND($F294&gt;=CX$5,$F294&lt;=CX$6),IF(AND($G294&gt;=CX$5,$G294&lt;=CX$6),5,IF($L294=1,2,1)),IF(AND($G294&gt;=CX$5,$G294&lt;=CX$6),IF($M294&gt;0,4,3),0)),IF(AND($D294&lt;=CX$6,$E294&gt;=CX$5),60,0)))</f>
        <v/>
      </c>
      <c r="CY294" s="80" t="str">
        <f>IF(OR($A294="",NOT(ISNUMBER($G294))),"",IF(AND($F294&lt;=CY$6,$G294&gt;=CY$5),IF(CY$5&gt;$N294,5,$K294)*10+IF(AND($F294&gt;=CY$5,$F294&lt;=CY$6),IF(AND($G294&gt;=CY$5,$G294&lt;=CY$6),5,IF($L294=1,2,1)),IF(AND($G294&gt;=CY$5,$G294&lt;=CY$6),IF($M294&gt;0,4,3),0)),IF(AND($D294&lt;=CY$6,$E294&gt;=CY$5),60,0)))</f>
        <v/>
      </c>
      <c r="CZ294" s="80" t="str">
        <f>IF(OR($A294="",NOT(ISNUMBER($G294))),"",IF(AND($F294&lt;=CZ$6,$G294&gt;=CZ$5),IF(CZ$5&gt;$N294,5,$K294)*10+IF(AND($F294&gt;=CZ$5,$F294&lt;=CZ$6),IF(AND($G294&gt;=CZ$5,$G294&lt;=CZ$6),5,IF($L294=1,2,1)),IF(AND($G294&gt;=CZ$5,$G294&lt;=CZ$6),IF($M294&gt;0,4,3),0)),IF(AND($D294&lt;=CZ$6,$E294&gt;=CZ$5),60,0)))</f>
        <v/>
      </c>
      <c r="DA294" s="80" t="str">
        <f>IF(OR($A294="",NOT(ISNUMBER($G294))),"",IF(AND($F294&lt;=DA$6,$G294&gt;=DA$5),IF(DA$5&gt;$N294,5,$K294)*10+IF(AND($F294&gt;=DA$5,$F294&lt;=DA$6),IF(AND($G294&gt;=DA$5,$G294&lt;=DA$6),5,IF($L294=1,2,1)),IF(AND($G294&gt;=DA$5,$G294&lt;=DA$6),IF($M294&gt;0,4,3),0)),IF(AND($D294&lt;=DA$6,$E294&gt;=DA$5),60,0)))</f>
        <v/>
      </c>
      <c r="DB294" s="80" t="str">
        <f>IF(OR($A294="",NOT(ISNUMBER($G294))),"",IF(AND($F294&lt;=DB$6,$G294&gt;=DB$5),IF(DB$5&gt;$N294,5,$K294)*10+IF(AND($F294&gt;=DB$5,$F294&lt;=DB$6),IF(AND($G294&gt;=DB$5,$G294&lt;=DB$6),5,IF($L294=1,2,1)),IF(AND($G294&gt;=DB$5,$G294&lt;=DB$6),IF($M294&gt;0,4,3),0)),IF(AND($D294&lt;=DB$6,$E294&gt;=DB$5),60,0)))</f>
        <v/>
      </c>
      <c r="DC294" s="80" t="str">
        <f>IF(OR($A294="",NOT(ISNUMBER($G294))),"",IF(AND($F294&lt;=DC$6,$G294&gt;=DC$5),IF(DC$5&gt;$N294,5,$K294)*10+IF(AND($F294&gt;=DC$5,$F294&lt;=DC$6),IF(AND($G294&gt;=DC$5,$G294&lt;=DC$6),5,IF($L294=1,2,1)),IF(AND($G294&gt;=DC$5,$G294&lt;=DC$6),IF($M294&gt;0,4,3),0)),IF(AND($D294&lt;=DC$6,$E294&gt;=DC$5),60,0)))</f>
        <v/>
      </c>
      <c r="DD294" s="80" t="str">
        <f>IF(OR($A294="",NOT(ISNUMBER($G294))),"",IF(AND($F294&lt;=DD$6,$G294&gt;=DD$5),IF(DD$5&gt;$N294,5,$K294)*10+IF(AND($F294&gt;=DD$5,$F294&lt;=DD$6),IF(AND($G294&gt;=DD$5,$G294&lt;=DD$6),5,IF($L294=1,2,1)),IF(AND($G294&gt;=DD$5,$G294&lt;=DD$6),IF($M294&gt;0,4,3),0)),IF(AND($D294&lt;=DD$6,$E294&gt;=DD$5),60,0)))</f>
        <v/>
      </c>
      <c r="DE294" s="80" t="str">
        <f>IF(OR($A294="",NOT(ISNUMBER($G294))),"",IF(AND($F294&lt;=DE$6,$G294&gt;=DE$5),IF(DE$5&gt;$N294,5,$K294)*10+IF(AND($F294&gt;=DE$5,$F294&lt;=DE$6),IF(AND($G294&gt;=DE$5,$G294&lt;=DE$6),5,IF($L294=1,2,1)),IF(AND($G294&gt;=DE$5,$G294&lt;=DE$6),IF($M294&gt;0,4,3),0)),IF(AND($D294&lt;=DE$6,$E294&gt;=DE$5),60,0)))</f>
        <v/>
      </c>
      <c r="DF294" s="80" t="str">
        <f>IF(OR($A294="",NOT(ISNUMBER($G294))),"",IF(AND($F294&lt;=DF$6,$G294&gt;=DF$5),IF(DF$5&gt;$N294,5,$K294)*10+IF(AND($F294&gt;=DF$5,$F294&lt;=DF$6),IF(AND($G294&gt;=DF$5,$G294&lt;=DF$6),5,IF($L294=1,2,1)),IF(AND($G294&gt;=DF$5,$G294&lt;=DF$6),IF($M294&gt;0,4,3),0)),IF(AND($D294&lt;=DF$6,$E294&gt;=DF$5),60,0)))</f>
        <v/>
      </c>
      <c r="DG294" s="80" t="str">
        <f>IF(OR($A294="",NOT(ISNUMBER($G294))),"",IF(AND($F294&lt;=DG$6,$G294&gt;=DG$5),IF(DG$5&gt;$N294,5,$K294)*10+IF(AND($F294&gt;=DG$5,$F294&lt;=DG$6),IF(AND($G294&gt;=DG$5,$G294&lt;=DG$6),5,IF($L294=1,2,1)),IF(AND($G294&gt;=DG$5,$G294&lt;=DG$6),IF($M294&gt;0,4,3),0)),IF(AND($D294&lt;=DG$6,$E294&gt;=DG$5),60,0)))</f>
        <v/>
      </c>
      <c r="DH294" s="80" t="str">
        <f>IF(OR($A294="",NOT(ISNUMBER($G294))),"",IF(AND($F294&lt;=DH$6,$G294&gt;=DH$5),IF(DH$5&gt;$N294,5,$K294)*10+IF(AND($F294&gt;=DH$5,$F294&lt;=DH$6),IF(AND($G294&gt;=DH$5,$G294&lt;=DH$6),5,IF($L294=1,2,1)),IF(AND($G294&gt;=DH$5,$G294&lt;=DH$6),IF($M294&gt;0,4,3),0)),IF(AND($D294&lt;=DH$6,$E294&gt;=DH$5),60,0)))</f>
        <v/>
      </c>
      <c r="DI294" s="80" t="str">
        <f>IF(OR($A294="",NOT(ISNUMBER($G294))),"",IF(AND($F294&lt;=DI$6,$G294&gt;=DI$5),IF(DI$5&gt;$N294,5,$K294)*10+IF(AND($F294&gt;=DI$5,$F294&lt;=DI$6),IF(AND($G294&gt;=DI$5,$G294&lt;=DI$6),5,IF($L294=1,2,1)),IF(AND($G294&gt;=DI$5,$G294&lt;=DI$6),IF($M294&gt;0,4,3),0)),IF(AND($D294&lt;=DI$6,$E294&gt;=DI$5),60,0)))</f>
        <v/>
      </c>
      <c r="DJ294" s="80" t="str">
        <f>IF(OR($A294="",NOT(ISNUMBER($G294))),"",IF(AND($F294&lt;=DJ$6,$G294&gt;=DJ$5),IF(DJ$5&gt;$N294,5,$K294)*10+IF(AND($F294&gt;=DJ$5,$F294&lt;=DJ$6),IF(AND($G294&gt;=DJ$5,$G294&lt;=DJ$6),5,IF($L294=1,2,1)),IF(AND($G294&gt;=DJ$5,$G294&lt;=DJ$6),IF($M294&gt;0,4,3),0)),IF(AND($D294&lt;=DJ$6,$E294&gt;=DJ$5),60,0)))</f>
        <v/>
      </c>
      <c r="DK294" s="80" t="str">
        <f>IF(OR($A294="",NOT(ISNUMBER($G294))),"",IF(AND($F294&lt;=DK$6,$G294&gt;=DK$5),IF(DK$5&gt;$N294,5,$K294)*10+IF(AND($F294&gt;=DK$5,$F294&lt;=DK$6),IF(AND($G294&gt;=DK$5,$G294&lt;=DK$6),5,IF($L294=1,2,1)),IF(AND($G294&gt;=DK$5,$G294&lt;=DK$6),IF($M294&gt;0,4,3),0)),IF(AND($D294&lt;=DK$6,$E294&gt;=DK$5),60,0)))</f>
        <v/>
      </c>
      <c r="DL294" s="80" t="str">
        <f>IF(OR($A294="",NOT(ISNUMBER($G294))),"",IF(AND($F294&lt;=DL$6,$G294&gt;=DL$5),IF(DL$5&gt;$N294,5,$K294)*10+IF(AND($F294&gt;=DL$5,$F294&lt;=DL$6),IF(AND($G294&gt;=DL$5,$G294&lt;=DL$6),5,IF($L294=1,2,1)),IF(AND($G294&gt;=DL$5,$G294&lt;=DL$6),IF($M294&gt;0,4,3),0)),IF(AND($D294&lt;=DL$6,$E294&gt;=DL$5),60,0)))</f>
        <v/>
      </c>
      <c r="DM294" s="80" t="str">
        <f>IF(OR($A294="",NOT(ISNUMBER($G294))),"",IF(AND($F294&lt;=DM$6,$G294&gt;=DM$5),IF(DM$5&gt;$N294,5,$K294)*10+IF(AND($F294&gt;=DM$5,$F294&lt;=DM$6),IF(AND($G294&gt;=DM$5,$G294&lt;=DM$6),5,IF($L294=1,2,1)),IF(AND($G294&gt;=DM$5,$G294&lt;=DM$6),IF($M294&gt;0,4,3),0)),IF(AND($D294&lt;=DM$6,$E294&gt;=DM$5),60,0)))</f>
        <v/>
      </c>
      <c r="DN294" s="80" t="str">
        <f>IF(OR($A294="",NOT(ISNUMBER($G294))),"",IF(AND($F294&lt;=DN$6,$G294&gt;=DN$5),IF(DN$5&gt;$N294,5,$K294)*10+IF(AND($F294&gt;=DN$5,$F294&lt;=DN$6),IF(AND($G294&gt;=DN$5,$G294&lt;=DN$6),5,IF($L294=1,2,1)),IF(AND($G294&gt;=DN$5,$G294&lt;=DN$6),IF($M294&gt;0,4,3),0)),IF(AND($D294&lt;=DN$6,$E294&gt;=DN$5),60,0)))</f>
        <v/>
      </c>
      <c r="DO294" s="80" t="str">
        <f>IF(OR($A294="",NOT(ISNUMBER($G294))),"",IF(AND($F294&lt;=DO$6,$G294&gt;=DO$5),IF(DO$5&gt;$N294,5,$K294)*10+IF(AND($F294&gt;=DO$5,$F294&lt;=DO$6),IF(AND($G294&gt;=DO$5,$G294&lt;=DO$6),5,IF($L294=1,2,1)),IF(AND($G294&gt;=DO$5,$G294&lt;=DO$6),IF($M294&gt;0,4,3),0)),IF(AND($D294&lt;=DO$6,$E294&gt;=DO$5),60,0)))</f>
        <v/>
      </c>
      <c r="DP294" s="80" t="str">
        <f>IF(OR($A294="",NOT(ISNUMBER($G294))),"",IF(AND($F294&lt;=DP$6,$G294&gt;=DP$5),IF(DP$5&gt;$N294,5,$K294)*10+IF(AND($F294&gt;=DP$5,$F294&lt;=DP$6),IF(AND($G294&gt;=DP$5,$G294&lt;=DP$6),5,IF($L294=1,2,1)),IF(AND($G294&gt;=DP$5,$G294&lt;=DP$6),IF($M294&gt;0,4,3),0)),IF(AND($D294&lt;=DP$6,$E294&gt;=DP$5),60,0)))</f>
        <v/>
      </c>
      <c r="DQ294" s="80" t="str">
        <f>IF(OR($A294="",NOT(ISNUMBER($G294))),"",IF(AND($F294&lt;=DQ$6,$G294&gt;=DQ$5),IF(DQ$5&gt;$N294,5,$K294)*10+IF(AND($F294&gt;=DQ$5,$F294&lt;=DQ$6),IF(AND($G294&gt;=DQ$5,$G294&lt;=DQ$6),5,IF($L294=1,2,1)),IF(AND($G294&gt;=DQ$5,$G294&lt;=DQ$6),IF($M294&gt;0,4,3),0)),IF(AND($D294&lt;=DQ$6,$E294&gt;=DQ$5),60,0)))</f>
        <v/>
      </c>
      <c r="DR294" s="80" t="str">
        <f>IF(OR($A294="",NOT(ISNUMBER($G294))),"",IF(AND($F294&lt;=DR$6,$G294&gt;=DR$5),IF(DR$5&gt;$N294,5,$K294)*10+IF(AND($F294&gt;=DR$5,$F294&lt;=DR$6),IF(AND($G294&gt;=DR$5,$G294&lt;=DR$6),5,IF($L294=1,2,1)),IF(AND($G294&gt;=DR$5,$G294&lt;=DR$6),IF($M294&gt;0,4,3),0)),IF(AND($D294&lt;=DR$6,$E294&gt;=DR$5),60,0)))</f>
        <v/>
      </c>
      <c r="DS294" s="80" t="str">
        <f>IF(OR($A294="",NOT(ISNUMBER($G294))),"",IF(AND($F294&lt;=DS$6,$G294&gt;=DS$5),IF(DS$5&gt;$N294,5,$K294)*10+IF(AND($F294&gt;=DS$5,$F294&lt;=DS$6),IF(AND($G294&gt;=DS$5,$G294&lt;=DS$6),5,IF($L294=1,2,1)),IF(AND($G294&gt;=DS$5,$G294&lt;=DS$6),IF($M294&gt;0,4,3),0)),IF(AND($D294&lt;=DS$6,$E294&gt;=DS$5),60,0)))</f>
        <v/>
      </c>
      <c r="DT294" s="80" t="str">
        <f>IF(OR($A294="",NOT(ISNUMBER($G294))),"",IF(AND($F294&lt;=DT$6,$G294&gt;=DT$5),IF(DT$5&gt;$N294,5,$K294)*10+IF(AND($F294&gt;=DT$5,$F294&lt;=DT$6),IF(AND($G294&gt;=DT$5,$G294&lt;=DT$6),5,IF($L294=1,2,1)),IF(AND($G294&gt;=DT$5,$G294&lt;=DT$6),IF($M294&gt;0,4,3),0)),IF(AND($D294&lt;=DT$6,$E294&gt;=DT$5),60,0)))</f>
        <v/>
      </c>
      <c r="DU294" s="80" t="str">
        <f>IF(OR($A294="",NOT(ISNUMBER($G294))),"",IF(AND($F294&lt;=DU$6,$G294&gt;=DU$5),IF(DU$5&gt;$N294,5,$K294)*10+IF(AND($F294&gt;=DU$5,$F294&lt;=DU$6),IF(AND($G294&gt;=DU$5,$G294&lt;=DU$6),5,IF($L294=1,2,1)),IF(AND($G294&gt;=DU$5,$G294&lt;=DU$6),IF($M294&gt;0,4,3),0)),IF(AND($D294&lt;=DU$6,$E294&gt;=DU$5),60,0)))</f>
        <v/>
      </c>
      <c r="DV294" s="80" t="str">
        <f>IF(OR($A294="",NOT(ISNUMBER($G294))),"",IF(AND($F294&lt;=DV$6,$G294&gt;=DV$5),IF(DV$5&gt;$N294,5,$K294)*10+IF(AND($F294&gt;=DV$5,$F294&lt;=DV$6),IF(AND($G294&gt;=DV$5,$G294&lt;=DV$6),5,IF($L294=1,2,1)),IF(AND($G294&gt;=DV$5,$G294&lt;=DV$6),IF($M294&gt;0,4,3),0)),IF(AND($D294&lt;=DV$6,$E294&gt;=DV$5),60,0)))</f>
        <v/>
      </c>
      <c r="DW294" s="80" t="str">
        <f>IF(OR($A294="",NOT(ISNUMBER($G294))),"",IF(AND($F294&lt;=DW$6,$G294&gt;=DW$5),IF(DW$5&gt;$N294,5,$K294)*10+IF(AND($F294&gt;=DW$5,$F294&lt;=DW$6),IF(AND($G294&gt;=DW$5,$G294&lt;=DW$6),5,IF($L294=1,2,1)),IF(AND($G294&gt;=DW$5,$G294&lt;=DW$6),IF($M294&gt;0,4,3),0)),IF(AND($D294&lt;=DW$6,$E294&gt;=DW$5),60,0)))</f>
        <v/>
      </c>
      <c r="DX294" s="80" t="str">
        <f>IF(OR($A294="",NOT(ISNUMBER($G294))),"",IF(AND($F294&lt;=DX$6,$G294&gt;=DX$5),IF(DX$5&gt;$N294,5,$K294)*10+IF(AND($F294&gt;=DX$5,$F294&lt;=DX$6),IF(AND($G294&gt;=DX$5,$G294&lt;=DX$6),5,IF($L294=1,2,1)),IF(AND($G294&gt;=DX$5,$G294&lt;=DX$6),IF($M294&gt;0,4,3),0)),IF(AND($D294&lt;=DX$6,$E294&gt;=DX$5),60,0)))</f>
        <v/>
      </c>
      <c r="DY294" s="80" t="str">
        <f>IF(OR($A294="",NOT(ISNUMBER($G294))),"",IF(AND($F294&lt;=DY$6,$G294&gt;=DY$5),IF(DY$5&gt;$N294,5,$K294)*10+IF(AND($F294&gt;=DY$5,$F294&lt;=DY$6),IF(AND($G294&gt;=DY$5,$G294&lt;=DY$6),5,IF($L294=1,2,1)),IF(AND($G294&gt;=DY$5,$G294&lt;=DY$6),IF($M294&gt;0,4,3),0)),IF(AND($D294&lt;=DY$6,$E294&gt;=DY$5),60,0)))</f>
        <v/>
      </c>
      <c r="DZ294" s="80" t="str">
        <f>IF(OR($A294="",NOT(ISNUMBER($G294))),"",IF(AND($F294&lt;=DZ$6,$G294&gt;=DZ$5),IF(DZ$5&gt;$N294,5,$K294)*10+IF(AND($F294&gt;=DZ$5,$F294&lt;=DZ$6),IF(AND($G294&gt;=DZ$5,$G294&lt;=DZ$6),5,IF($L294=1,2,1)),IF(AND($G294&gt;=DZ$5,$G294&lt;=DZ$6),IF($M294&gt;0,4,3),0)),IF(AND($D294&lt;=DZ$6,$E294&gt;=DZ$5),60,0)))</f>
        <v/>
      </c>
      <c r="EA294" s="80" t="str">
        <f>IF(OR($A294="",NOT(ISNUMBER($G294))),"",IF(AND($F294&lt;=EA$6,$G294&gt;=EA$5),IF(EA$5&gt;$N294,5,$K294)*10+IF(AND($F294&gt;=EA$5,$F294&lt;=EA$6),IF(AND($G294&gt;=EA$5,$G294&lt;=EA$6),5,IF($L294=1,2,1)),IF(AND($G294&gt;=EA$5,$G294&lt;=EA$6),IF($M294&gt;0,4,3),0)),IF(AND($D294&lt;=EA$6,$E294&gt;=EA$5),60,0)))</f>
        <v/>
      </c>
      <c r="EB294" s="80" t="str">
        <f>IF(OR($A294="",NOT(ISNUMBER($G294))),"",IF(AND($F294&lt;=EB$6,$G294&gt;=EB$5),IF(EB$5&gt;$N294,5,$K294)*10+IF(AND($F294&gt;=EB$5,$F294&lt;=EB$6),IF(AND($G294&gt;=EB$5,$G294&lt;=EB$6),5,IF($L294=1,2,1)),IF(AND($G294&gt;=EB$5,$G294&lt;=EB$6),IF($M294&gt;0,4,3),0)),IF(AND($D294&lt;=EB$6,$E294&gt;=EB$5),60,0)))</f>
        <v/>
      </c>
      <c r="EC294" s="80" t="str">
        <f>IF(OR($A294="",NOT(ISNUMBER($G294))),"",IF(AND($F294&lt;=EC$6,$G294&gt;=EC$5),IF(EC$5&gt;$N294,5,$K294)*10+IF(AND($F294&gt;=EC$5,$F294&lt;=EC$6),IF(AND($G294&gt;=EC$5,$G294&lt;=EC$6),5,IF($L294=1,2,1)),IF(AND($G294&gt;=EC$5,$G294&lt;=EC$6),IF($M294&gt;0,4,3),0)),IF(AND($D294&lt;=EC$6,$E294&gt;=EC$5),60,0)))</f>
        <v/>
      </c>
      <c r="ED294" s="80" t="str">
        <f>IF(OR($A294="",NOT(ISNUMBER($G294))),"",IF(AND($F294&lt;=ED$6,$G294&gt;=ED$5),IF(ED$5&gt;$N294,5,$K294)*10+IF(AND($F294&gt;=ED$5,$F294&lt;=ED$6),IF(AND($G294&gt;=ED$5,$G294&lt;=ED$6),5,IF($L294=1,2,1)),IF(AND($G294&gt;=ED$5,$G294&lt;=ED$6),IF($M294&gt;0,4,3),0)),IF(AND($D294&lt;=ED$6,$E294&gt;=ED$5),60,0)))</f>
        <v/>
      </c>
    </row>
    <row r="295" ht="18" customHeight="1">
      <c r="A295" s="52" t="str">
        <f>IF(Tasks!$B295="","",Tasks!$A295)</f>
        <v/>
      </c>
      <c r="B295" s="78" t="str">
        <f>IF(Tasks!$B295="","",Tasks!$B295)</f>
        <v/>
      </c>
      <c r="C295" s="25" t="str">
        <f>IF($B295="","",IF(AND(Tasks!$D295="",Tasks!$G295=""),"-",IF(Tasks!$D295="","",Tasks!$D295&amp;IF(OR(Tasks!$E295="",Tasks!$E295="FS"),IF(N(Tasks!$F295)=0,"","FS"),Tasks!$E295)&amp;IF(N(Tasks!$F295)=0,"",IF(Tasks!$F295&gt;0,"+","")&amp;Tasks!$F295))&amp;IF(AND(Tasks!$D295&lt;&gt;"",Tasks!$G295&lt;&gt;""),", ","")&amp;IF(Tasks!$G295="","",Tasks!$G295&amp;IF(OR(Tasks!$H295="",Tasks!$H295="FS"),IF(N(Tasks!$I295)=0,"","FS"),Tasks!$H295)&amp;IF(N(Tasks!$I295)=0,"",IF(Tasks!$I295&gt;0,"+","")&amp;Tasks!$I295))))</f>
        <v/>
      </c>
      <c r="D295" s="51" t="str">
        <f>IF(OR($B295="",Tasks!$Q295=""),"",Tasks!$Q295)</f>
        <v/>
      </c>
      <c r="E295" s="51" t="str">
        <f>IF(OR($B295="",Tasks!$R295=""),"",Tasks!$R295)</f>
        <v/>
      </c>
      <c r="F295" s="51" t="str">
        <f>IF(OR($B295="",Tasks!$S295=""),"",Tasks!$S295)</f>
        <v/>
      </c>
      <c r="G295" s="51" t="str">
        <f>IF(OR($B295="",Tasks!$T295=""),"",Tasks!$T295)</f>
        <v/>
      </c>
      <c r="H295" s="52" t="str">
        <f>IF($B295="","",Tasks!$AE295)</f>
        <v/>
      </c>
      <c r="I295" s="79" t="str">
        <f>IF($B295="","",Tasks!$AF295)</f>
        <v/>
      </c>
      <c r="J295" s="53" t="str">
        <f>IF(OR($B295="",Tasks!$V295=""),"",Tasks!$V295)</f>
        <v/>
      </c>
      <c r="K295" s="52" t="str">
        <f>IF($B295="","",Tasks!$AA295)</f>
        <v/>
      </c>
      <c r="L295" s="52" t="str">
        <f>IF($B295="","",Tasks!$AB295)</f>
        <v/>
      </c>
      <c r="M295" s="52" t="str">
        <f>IF($B295="","",Tasks!$Z295)</f>
        <v/>
      </c>
      <c r="N295" s="52" t="str">
        <f>IF(OR($B295="",Tasks!$AG295=""),"",Tasks!$AG295)</f>
        <v/>
      </c>
      <c r="O295" s="80" t="str">
        <f>IF(OR($A295="",NOT(ISNUMBER($G295))),"",IF(AND($F295&lt;=O$6,$G295&gt;=O$5),IF(O$5&gt;$N295,5,$K295)*10+IF(AND($F295&gt;=O$5,$F295&lt;=O$6),IF(AND($G295&gt;=O$5,$G295&lt;=O$6),5,IF($L295=1,2,1)),IF(AND($G295&gt;=O$5,$G295&lt;=O$6),IF($M295&gt;0,4,3),0)),IF(AND($D295&lt;=O$6,$E295&gt;=O$5),60,0)))</f>
        <v/>
      </c>
      <c r="P295" s="80" t="str">
        <f>IF(OR($A295="",NOT(ISNUMBER($G295))),"",IF(AND($F295&lt;=P$6,$G295&gt;=P$5),IF(P$5&gt;$N295,5,$K295)*10+IF(AND($F295&gt;=P$5,$F295&lt;=P$6),IF(AND($G295&gt;=P$5,$G295&lt;=P$6),5,IF($L295=1,2,1)),IF(AND($G295&gt;=P$5,$G295&lt;=P$6),IF($M295&gt;0,4,3),0)),IF(AND($D295&lt;=P$6,$E295&gt;=P$5),60,0)))</f>
        <v/>
      </c>
      <c r="Q295" s="80" t="str">
        <f>IF(OR($A295="",NOT(ISNUMBER($G295))),"",IF(AND($F295&lt;=Q$6,$G295&gt;=Q$5),IF(Q$5&gt;$N295,5,$K295)*10+IF(AND($F295&gt;=Q$5,$F295&lt;=Q$6),IF(AND($G295&gt;=Q$5,$G295&lt;=Q$6),5,IF($L295=1,2,1)),IF(AND($G295&gt;=Q$5,$G295&lt;=Q$6),IF($M295&gt;0,4,3),0)),IF(AND($D295&lt;=Q$6,$E295&gt;=Q$5),60,0)))</f>
        <v/>
      </c>
      <c r="R295" s="80" t="str">
        <f>IF(OR($A295="",NOT(ISNUMBER($G295))),"",IF(AND($F295&lt;=R$6,$G295&gt;=R$5),IF(R$5&gt;$N295,5,$K295)*10+IF(AND($F295&gt;=R$5,$F295&lt;=R$6),IF(AND($G295&gt;=R$5,$G295&lt;=R$6),5,IF($L295=1,2,1)),IF(AND($G295&gt;=R$5,$G295&lt;=R$6),IF($M295&gt;0,4,3),0)),IF(AND($D295&lt;=R$6,$E295&gt;=R$5),60,0)))</f>
        <v/>
      </c>
      <c r="S295" s="80" t="str">
        <f>IF(OR($A295="",NOT(ISNUMBER($G295))),"",IF(AND($F295&lt;=S$6,$G295&gt;=S$5),IF(S$5&gt;$N295,5,$K295)*10+IF(AND($F295&gt;=S$5,$F295&lt;=S$6),IF(AND($G295&gt;=S$5,$G295&lt;=S$6),5,IF($L295=1,2,1)),IF(AND($G295&gt;=S$5,$G295&lt;=S$6),IF($M295&gt;0,4,3),0)),IF(AND($D295&lt;=S$6,$E295&gt;=S$5),60,0)))</f>
        <v/>
      </c>
      <c r="T295" s="80" t="str">
        <f>IF(OR($A295="",NOT(ISNUMBER($G295))),"",IF(AND($F295&lt;=T$6,$G295&gt;=T$5),IF(T$5&gt;$N295,5,$K295)*10+IF(AND($F295&gt;=T$5,$F295&lt;=T$6),IF(AND($G295&gt;=T$5,$G295&lt;=T$6),5,IF($L295=1,2,1)),IF(AND($G295&gt;=T$5,$G295&lt;=T$6),IF($M295&gt;0,4,3),0)),IF(AND($D295&lt;=T$6,$E295&gt;=T$5),60,0)))</f>
        <v/>
      </c>
      <c r="U295" s="80" t="str">
        <f>IF(OR($A295="",NOT(ISNUMBER($G295))),"",IF(AND($F295&lt;=U$6,$G295&gt;=U$5),IF(U$5&gt;$N295,5,$K295)*10+IF(AND($F295&gt;=U$5,$F295&lt;=U$6),IF(AND($G295&gt;=U$5,$G295&lt;=U$6),5,IF($L295=1,2,1)),IF(AND($G295&gt;=U$5,$G295&lt;=U$6),IF($M295&gt;0,4,3),0)),IF(AND($D295&lt;=U$6,$E295&gt;=U$5),60,0)))</f>
        <v/>
      </c>
      <c r="V295" s="80" t="str">
        <f>IF(OR($A295="",NOT(ISNUMBER($G295))),"",IF(AND($F295&lt;=V$6,$G295&gt;=V$5),IF(V$5&gt;$N295,5,$K295)*10+IF(AND($F295&gt;=V$5,$F295&lt;=V$6),IF(AND($G295&gt;=V$5,$G295&lt;=V$6),5,IF($L295=1,2,1)),IF(AND($G295&gt;=V$5,$G295&lt;=V$6),IF($M295&gt;0,4,3),0)),IF(AND($D295&lt;=V$6,$E295&gt;=V$5),60,0)))</f>
        <v/>
      </c>
      <c r="W295" s="80" t="str">
        <f>IF(OR($A295="",NOT(ISNUMBER($G295))),"",IF(AND($F295&lt;=W$6,$G295&gt;=W$5),IF(W$5&gt;$N295,5,$K295)*10+IF(AND($F295&gt;=W$5,$F295&lt;=W$6),IF(AND($G295&gt;=W$5,$G295&lt;=W$6),5,IF($L295=1,2,1)),IF(AND($G295&gt;=W$5,$G295&lt;=W$6),IF($M295&gt;0,4,3),0)),IF(AND($D295&lt;=W$6,$E295&gt;=W$5),60,0)))</f>
        <v/>
      </c>
      <c r="X295" s="80" t="str">
        <f>IF(OR($A295="",NOT(ISNUMBER($G295))),"",IF(AND($F295&lt;=X$6,$G295&gt;=X$5),IF(X$5&gt;$N295,5,$K295)*10+IF(AND($F295&gt;=X$5,$F295&lt;=X$6),IF(AND($G295&gt;=X$5,$G295&lt;=X$6),5,IF($L295=1,2,1)),IF(AND($G295&gt;=X$5,$G295&lt;=X$6),IF($M295&gt;0,4,3),0)),IF(AND($D295&lt;=X$6,$E295&gt;=X$5),60,0)))</f>
        <v/>
      </c>
      <c r="Y295" s="80" t="str">
        <f>IF(OR($A295="",NOT(ISNUMBER($G295))),"",IF(AND($F295&lt;=Y$6,$G295&gt;=Y$5),IF(Y$5&gt;$N295,5,$K295)*10+IF(AND($F295&gt;=Y$5,$F295&lt;=Y$6),IF(AND($G295&gt;=Y$5,$G295&lt;=Y$6),5,IF($L295=1,2,1)),IF(AND($G295&gt;=Y$5,$G295&lt;=Y$6),IF($M295&gt;0,4,3),0)),IF(AND($D295&lt;=Y$6,$E295&gt;=Y$5),60,0)))</f>
        <v/>
      </c>
      <c r="Z295" s="80" t="str">
        <f>IF(OR($A295="",NOT(ISNUMBER($G295))),"",IF(AND($F295&lt;=Z$6,$G295&gt;=Z$5),IF(Z$5&gt;$N295,5,$K295)*10+IF(AND($F295&gt;=Z$5,$F295&lt;=Z$6),IF(AND($G295&gt;=Z$5,$G295&lt;=Z$6),5,IF($L295=1,2,1)),IF(AND($G295&gt;=Z$5,$G295&lt;=Z$6),IF($M295&gt;0,4,3),0)),IF(AND($D295&lt;=Z$6,$E295&gt;=Z$5),60,0)))</f>
        <v/>
      </c>
      <c r="AA295" s="80" t="str">
        <f>IF(OR($A295="",NOT(ISNUMBER($G295))),"",IF(AND($F295&lt;=AA$6,$G295&gt;=AA$5),IF(AA$5&gt;$N295,5,$K295)*10+IF(AND($F295&gt;=AA$5,$F295&lt;=AA$6),IF(AND($G295&gt;=AA$5,$G295&lt;=AA$6),5,IF($L295=1,2,1)),IF(AND($G295&gt;=AA$5,$G295&lt;=AA$6),IF($M295&gt;0,4,3),0)),IF(AND($D295&lt;=AA$6,$E295&gt;=AA$5),60,0)))</f>
        <v/>
      </c>
      <c r="AB295" s="80" t="str">
        <f>IF(OR($A295="",NOT(ISNUMBER($G295))),"",IF(AND($F295&lt;=AB$6,$G295&gt;=AB$5),IF(AB$5&gt;$N295,5,$K295)*10+IF(AND($F295&gt;=AB$5,$F295&lt;=AB$6),IF(AND($G295&gt;=AB$5,$G295&lt;=AB$6),5,IF($L295=1,2,1)),IF(AND($G295&gt;=AB$5,$G295&lt;=AB$6),IF($M295&gt;0,4,3),0)),IF(AND($D295&lt;=AB$6,$E295&gt;=AB$5),60,0)))</f>
        <v/>
      </c>
      <c r="AC295" s="80" t="str">
        <f>IF(OR($A295="",NOT(ISNUMBER($G295))),"",IF(AND($F295&lt;=AC$6,$G295&gt;=AC$5),IF(AC$5&gt;$N295,5,$K295)*10+IF(AND($F295&gt;=AC$5,$F295&lt;=AC$6),IF(AND($G295&gt;=AC$5,$G295&lt;=AC$6),5,IF($L295=1,2,1)),IF(AND($G295&gt;=AC$5,$G295&lt;=AC$6),IF($M295&gt;0,4,3),0)),IF(AND($D295&lt;=AC$6,$E295&gt;=AC$5),60,0)))</f>
        <v/>
      </c>
      <c r="AD295" s="80" t="str">
        <f>IF(OR($A295="",NOT(ISNUMBER($G295))),"",IF(AND($F295&lt;=AD$6,$G295&gt;=AD$5),IF(AD$5&gt;$N295,5,$K295)*10+IF(AND($F295&gt;=AD$5,$F295&lt;=AD$6),IF(AND($G295&gt;=AD$5,$G295&lt;=AD$6),5,IF($L295=1,2,1)),IF(AND($G295&gt;=AD$5,$G295&lt;=AD$6),IF($M295&gt;0,4,3),0)),IF(AND($D295&lt;=AD$6,$E295&gt;=AD$5),60,0)))</f>
        <v/>
      </c>
      <c r="AE295" s="80" t="str">
        <f>IF(OR($A295="",NOT(ISNUMBER($G295))),"",IF(AND($F295&lt;=AE$6,$G295&gt;=AE$5),IF(AE$5&gt;$N295,5,$K295)*10+IF(AND($F295&gt;=AE$5,$F295&lt;=AE$6),IF(AND($G295&gt;=AE$5,$G295&lt;=AE$6),5,IF($L295=1,2,1)),IF(AND($G295&gt;=AE$5,$G295&lt;=AE$6),IF($M295&gt;0,4,3),0)),IF(AND($D295&lt;=AE$6,$E295&gt;=AE$5),60,0)))</f>
        <v/>
      </c>
      <c r="AF295" s="80" t="str">
        <f>IF(OR($A295="",NOT(ISNUMBER($G295))),"",IF(AND($F295&lt;=AF$6,$G295&gt;=AF$5),IF(AF$5&gt;$N295,5,$K295)*10+IF(AND($F295&gt;=AF$5,$F295&lt;=AF$6),IF(AND($G295&gt;=AF$5,$G295&lt;=AF$6),5,IF($L295=1,2,1)),IF(AND($G295&gt;=AF$5,$G295&lt;=AF$6),IF($M295&gt;0,4,3),0)),IF(AND($D295&lt;=AF$6,$E295&gt;=AF$5),60,0)))</f>
        <v/>
      </c>
      <c r="AG295" s="80" t="str">
        <f>IF(OR($A295="",NOT(ISNUMBER($G295))),"",IF(AND($F295&lt;=AG$6,$G295&gt;=AG$5),IF(AG$5&gt;$N295,5,$K295)*10+IF(AND($F295&gt;=AG$5,$F295&lt;=AG$6),IF(AND($G295&gt;=AG$5,$G295&lt;=AG$6),5,IF($L295=1,2,1)),IF(AND($G295&gt;=AG$5,$G295&lt;=AG$6),IF($M295&gt;0,4,3),0)),IF(AND($D295&lt;=AG$6,$E295&gt;=AG$5),60,0)))</f>
        <v/>
      </c>
      <c r="AH295" s="80" t="str">
        <f>IF(OR($A295="",NOT(ISNUMBER($G295))),"",IF(AND($F295&lt;=AH$6,$G295&gt;=AH$5),IF(AH$5&gt;$N295,5,$K295)*10+IF(AND($F295&gt;=AH$5,$F295&lt;=AH$6),IF(AND($G295&gt;=AH$5,$G295&lt;=AH$6),5,IF($L295=1,2,1)),IF(AND($G295&gt;=AH$5,$G295&lt;=AH$6),IF($M295&gt;0,4,3),0)),IF(AND($D295&lt;=AH$6,$E295&gt;=AH$5),60,0)))</f>
        <v/>
      </c>
      <c r="AI295" s="80" t="str">
        <f>IF(OR($A295="",NOT(ISNUMBER($G295))),"",IF(AND($F295&lt;=AI$6,$G295&gt;=AI$5),IF(AI$5&gt;$N295,5,$K295)*10+IF(AND($F295&gt;=AI$5,$F295&lt;=AI$6),IF(AND($G295&gt;=AI$5,$G295&lt;=AI$6),5,IF($L295=1,2,1)),IF(AND($G295&gt;=AI$5,$G295&lt;=AI$6),IF($M295&gt;0,4,3),0)),IF(AND($D295&lt;=AI$6,$E295&gt;=AI$5),60,0)))</f>
        <v/>
      </c>
      <c r="AJ295" s="80" t="str">
        <f>IF(OR($A295="",NOT(ISNUMBER($G295))),"",IF(AND($F295&lt;=AJ$6,$G295&gt;=AJ$5),IF(AJ$5&gt;$N295,5,$K295)*10+IF(AND($F295&gt;=AJ$5,$F295&lt;=AJ$6),IF(AND($G295&gt;=AJ$5,$G295&lt;=AJ$6),5,IF($L295=1,2,1)),IF(AND($G295&gt;=AJ$5,$G295&lt;=AJ$6),IF($M295&gt;0,4,3),0)),IF(AND($D295&lt;=AJ$6,$E295&gt;=AJ$5),60,0)))</f>
        <v/>
      </c>
      <c r="AK295" s="80" t="str">
        <f>IF(OR($A295="",NOT(ISNUMBER($G295))),"",IF(AND($F295&lt;=AK$6,$G295&gt;=AK$5),IF(AK$5&gt;$N295,5,$K295)*10+IF(AND($F295&gt;=AK$5,$F295&lt;=AK$6),IF(AND($G295&gt;=AK$5,$G295&lt;=AK$6),5,IF($L295=1,2,1)),IF(AND($G295&gt;=AK$5,$G295&lt;=AK$6),IF($M295&gt;0,4,3),0)),IF(AND($D295&lt;=AK$6,$E295&gt;=AK$5),60,0)))</f>
        <v/>
      </c>
      <c r="AL295" s="80" t="str">
        <f>IF(OR($A295="",NOT(ISNUMBER($G295))),"",IF(AND($F295&lt;=AL$6,$G295&gt;=AL$5),IF(AL$5&gt;$N295,5,$K295)*10+IF(AND($F295&gt;=AL$5,$F295&lt;=AL$6),IF(AND($G295&gt;=AL$5,$G295&lt;=AL$6),5,IF($L295=1,2,1)),IF(AND($G295&gt;=AL$5,$G295&lt;=AL$6),IF($M295&gt;0,4,3),0)),IF(AND($D295&lt;=AL$6,$E295&gt;=AL$5),60,0)))</f>
        <v/>
      </c>
      <c r="AM295" s="80" t="str">
        <f>IF(OR($A295="",NOT(ISNUMBER($G295))),"",IF(AND($F295&lt;=AM$6,$G295&gt;=AM$5),IF(AM$5&gt;$N295,5,$K295)*10+IF(AND($F295&gt;=AM$5,$F295&lt;=AM$6),IF(AND($G295&gt;=AM$5,$G295&lt;=AM$6),5,IF($L295=1,2,1)),IF(AND($G295&gt;=AM$5,$G295&lt;=AM$6),IF($M295&gt;0,4,3),0)),IF(AND($D295&lt;=AM$6,$E295&gt;=AM$5),60,0)))</f>
        <v/>
      </c>
      <c r="AN295" s="80" t="str">
        <f>IF(OR($A295="",NOT(ISNUMBER($G295))),"",IF(AND($F295&lt;=AN$6,$G295&gt;=AN$5),IF(AN$5&gt;$N295,5,$K295)*10+IF(AND($F295&gt;=AN$5,$F295&lt;=AN$6),IF(AND($G295&gt;=AN$5,$G295&lt;=AN$6),5,IF($L295=1,2,1)),IF(AND($G295&gt;=AN$5,$G295&lt;=AN$6),IF($M295&gt;0,4,3),0)),IF(AND($D295&lt;=AN$6,$E295&gt;=AN$5),60,0)))</f>
        <v/>
      </c>
      <c r="AO295" s="80" t="str">
        <f>IF(OR($A295="",NOT(ISNUMBER($G295))),"",IF(AND($F295&lt;=AO$6,$G295&gt;=AO$5),IF(AO$5&gt;$N295,5,$K295)*10+IF(AND($F295&gt;=AO$5,$F295&lt;=AO$6),IF(AND($G295&gt;=AO$5,$G295&lt;=AO$6),5,IF($L295=1,2,1)),IF(AND($G295&gt;=AO$5,$G295&lt;=AO$6),IF($M295&gt;0,4,3),0)),IF(AND($D295&lt;=AO$6,$E295&gt;=AO$5),60,0)))</f>
        <v/>
      </c>
      <c r="AP295" s="80" t="str">
        <f>IF(OR($A295="",NOT(ISNUMBER($G295))),"",IF(AND($F295&lt;=AP$6,$G295&gt;=AP$5),IF(AP$5&gt;$N295,5,$K295)*10+IF(AND($F295&gt;=AP$5,$F295&lt;=AP$6),IF(AND($G295&gt;=AP$5,$G295&lt;=AP$6),5,IF($L295=1,2,1)),IF(AND($G295&gt;=AP$5,$G295&lt;=AP$6),IF($M295&gt;0,4,3),0)),IF(AND($D295&lt;=AP$6,$E295&gt;=AP$5),60,0)))</f>
        <v/>
      </c>
      <c r="AQ295" s="80" t="str">
        <f>IF(OR($A295="",NOT(ISNUMBER($G295))),"",IF(AND($F295&lt;=AQ$6,$G295&gt;=AQ$5),IF(AQ$5&gt;$N295,5,$K295)*10+IF(AND($F295&gt;=AQ$5,$F295&lt;=AQ$6),IF(AND($G295&gt;=AQ$5,$G295&lt;=AQ$6),5,IF($L295=1,2,1)),IF(AND($G295&gt;=AQ$5,$G295&lt;=AQ$6),IF($M295&gt;0,4,3),0)),IF(AND($D295&lt;=AQ$6,$E295&gt;=AQ$5),60,0)))</f>
        <v/>
      </c>
      <c r="AR295" s="80" t="str">
        <f>IF(OR($A295="",NOT(ISNUMBER($G295))),"",IF(AND($F295&lt;=AR$6,$G295&gt;=AR$5),IF(AR$5&gt;$N295,5,$K295)*10+IF(AND($F295&gt;=AR$5,$F295&lt;=AR$6),IF(AND($G295&gt;=AR$5,$G295&lt;=AR$6),5,IF($L295=1,2,1)),IF(AND($G295&gt;=AR$5,$G295&lt;=AR$6),IF($M295&gt;0,4,3),0)),IF(AND($D295&lt;=AR$6,$E295&gt;=AR$5),60,0)))</f>
        <v/>
      </c>
      <c r="AS295" s="80" t="str">
        <f>IF(OR($A295="",NOT(ISNUMBER($G295))),"",IF(AND($F295&lt;=AS$6,$G295&gt;=AS$5),IF(AS$5&gt;$N295,5,$K295)*10+IF(AND($F295&gt;=AS$5,$F295&lt;=AS$6),IF(AND($G295&gt;=AS$5,$G295&lt;=AS$6),5,IF($L295=1,2,1)),IF(AND($G295&gt;=AS$5,$G295&lt;=AS$6),IF($M295&gt;0,4,3),0)),IF(AND($D295&lt;=AS$6,$E295&gt;=AS$5),60,0)))</f>
        <v/>
      </c>
      <c r="AT295" s="80" t="str">
        <f>IF(OR($A295="",NOT(ISNUMBER($G295))),"",IF(AND($F295&lt;=AT$6,$G295&gt;=AT$5),IF(AT$5&gt;$N295,5,$K295)*10+IF(AND($F295&gt;=AT$5,$F295&lt;=AT$6),IF(AND($G295&gt;=AT$5,$G295&lt;=AT$6),5,IF($L295=1,2,1)),IF(AND($G295&gt;=AT$5,$G295&lt;=AT$6),IF($M295&gt;0,4,3),0)),IF(AND($D295&lt;=AT$6,$E295&gt;=AT$5),60,0)))</f>
        <v/>
      </c>
      <c r="AU295" s="80" t="str">
        <f>IF(OR($A295="",NOT(ISNUMBER($G295))),"",IF(AND($F295&lt;=AU$6,$G295&gt;=AU$5),IF(AU$5&gt;$N295,5,$K295)*10+IF(AND($F295&gt;=AU$5,$F295&lt;=AU$6),IF(AND($G295&gt;=AU$5,$G295&lt;=AU$6),5,IF($L295=1,2,1)),IF(AND($G295&gt;=AU$5,$G295&lt;=AU$6),IF($M295&gt;0,4,3),0)),IF(AND($D295&lt;=AU$6,$E295&gt;=AU$5),60,0)))</f>
        <v/>
      </c>
      <c r="AV295" s="80" t="str">
        <f>IF(OR($A295="",NOT(ISNUMBER($G295))),"",IF(AND($F295&lt;=AV$6,$G295&gt;=AV$5),IF(AV$5&gt;$N295,5,$K295)*10+IF(AND($F295&gt;=AV$5,$F295&lt;=AV$6),IF(AND($G295&gt;=AV$5,$G295&lt;=AV$6),5,IF($L295=1,2,1)),IF(AND($G295&gt;=AV$5,$G295&lt;=AV$6),IF($M295&gt;0,4,3),0)),IF(AND($D295&lt;=AV$6,$E295&gt;=AV$5),60,0)))</f>
        <v/>
      </c>
      <c r="AW295" s="80" t="str">
        <f>IF(OR($A295="",NOT(ISNUMBER($G295))),"",IF(AND($F295&lt;=AW$6,$G295&gt;=AW$5),IF(AW$5&gt;$N295,5,$K295)*10+IF(AND($F295&gt;=AW$5,$F295&lt;=AW$6),IF(AND($G295&gt;=AW$5,$G295&lt;=AW$6),5,IF($L295=1,2,1)),IF(AND($G295&gt;=AW$5,$G295&lt;=AW$6),IF($M295&gt;0,4,3),0)),IF(AND($D295&lt;=AW$6,$E295&gt;=AW$5),60,0)))</f>
        <v/>
      </c>
      <c r="AX295" s="80" t="str">
        <f>IF(OR($A295="",NOT(ISNUMBER($G295))),"",IF(AND($F295&lt;=AX$6,$G295&gt;=AX$5),IF(AX$5&gt;$N295,5,$K295)*10+IF(AND($F295&gt;=AX$5,$F295&lt;=AX$6),IF(AND($G295&gt;=AX$5,$G295&lt;=AX$6),5,IF($L295=1,2,1)),IF(AND($G295&gt;=AX$5,$G295&lt;=AX$6),IF($M295&gt;0,4,3),0)),IF(AND($D295&lt;=AX$6,$E295&gt;=AX$5),60,0)))</f>
        <v/>
      </c>
      <c r="AY295" s="80" t="str">
        <f>IF(OR($A295="",NOT(ISNUMBER($G295))),"",IF(AND($F295&lt;=AY$6,$G295&gt;=AY$5),IF(AY$5&gt;$N295,5,$K295)*10+IF(AND($F295&gt;=AY$5,$F295&lt;=AY$6),IF(AND($G295&gt;=AY$5,$G295&lt;=AY$6),5,IF($L295=1,2,1)),IF(AND($G295&gt;=AY$5,$G295&lt;=AY$6),IF($M295&gt;0,4,3),0)),IF(AND($D295&lt;=AY$6,$E295&gt;=AY$5),60,0)))</f>
        <v/>
      </c>
      <c r="AZ295" s="80" t="str">
        <f>IF(OR($A295="",NOT(ISNUMBER($G295))),"",IF(AND($F295&lt;=AZ$6,$G295&gt;=AZ$5),IF(AZ$5&gt;$N295,5,$K295)*10+IF(AND($F295&gt;=AZ$5,$F295&lt;=AZ$6),IF(AND($G295&gt;=AZ$5,$G295&lt;=AZ$6),5,IF($L295=1,2,1)),IF(AND($G295&gt;=AZ$5,$G295&lt;=AZ$6),IF($M295&gt;0,4,3),0)),IF(AND($D295&lt;=AZ$6,$E295&gt;=AZ$5),60,0)))</f>
        <v/>
      </c>
      <c r="BA295" s="80" t="str">
        <f>IF(OR($A295="",NOT(ISNUMBER($G295))),"",IF(AND($F295&lt;=BA$6,$G295&gt;=BA$5),IF(BA$5&gt;$N295,5,$K295)*10+IF(AND($F295&gt;=BA$5,$F295&lt;=BA$6),IF(AND($G295&gt;=BA$5,$G295&lt;=BA$6),5,IF($L295=1,2,1)),IF(AND($G295&gt;=BA$5,$G295&lt;=BA$6),IF($M295&gt;0,4,3),0)),IF(AND($D295&lt;=BA$6,$E295&gt;=BA$5),60,0)))</f>
        <v/>
      </c>
      <c r="BB295" s="80" t="str">
        <f>IF(OR($A295="",NOT(ISNUMBER($G295))),"",IF(AND($F295&lt;=BB$6,$G295&gt;=BB$5),IF(BB$5&gt;$N295,5,$K295)*10+IF(AND($F295&gt;=BB$5,$F295&lt;=BB$6),IF(AND($G295&gt;=BB$5,$G295&lt;=BB$6),5,IF($L295=1,2,1)),IF(AND($G295&gt;=BB$5,$G295&lt;=BB$6),IF($M295&gt;0,4,3),0)),IF(AND($D295&lt;=BB$6,$E295&gt;=BB$5),60,0)))</f>
        <v/>
      </c>
      <c r="BC295" s="80" t="str">
        <f>IF(OR($A295="",NOT(ISNUMBER($G295))),"",IF(AND($F295&lt;=BC$6,$G295&gt;=BC$5),IF(BC$5&gt;$N295,5,$K295)*10+IF(AND($F295&gt;=BC$5,$F295&lt;=BC$6),IF(AND($G295&gt;=BC$5,$G295&lt;=BC$6),5,IF($L295=1,2,1)),IF(AND($G295&gt;=BC$5,$G295&lt;=BC$6),IF($M295&gt;0,4,3),0)),IF(AND($D295&lt;=BC$6,$E295&gt;=BC$5),60,0)))</f>
        <v/>
      </c>
      <c r="BD295" s="80" t="str">
        <f>IF(OR($A295="",NOT(ISNUMBER($G295))),"",IF(AND($F295&lt;=BD$6,$G295&gt;=BD$5),IF(BD$5&gt;$N295,5,$K295)*10+IF(AND($F295&gt;=BD$5,$F295&lt;=BD$6),IF(AND($G295&gt;=BD$5,$G295&lt;=BD$6),5,IF($L295=1,2,1)),IF(AND($G295&gt;=BD$5,$G295&lt;=BD$6),IF($M295&gt;0,4,3),0)),IF(AND($D295&lt;=BD$6,$E295&gt;=BD$5),60,0)))</f>
        <v/>
      </c>
      <c r="BE295" s="80" t="str">
        <f>IF(OR($A295="",NOT(ISNUMBER($G295))),"",IF(AND($F295&lt;=BE$6,$G295&gt;=BE$5),IF(BE$5&gt;$N295,5,$K295)*10+IF(AND($F295&gt;=BE$5,$F295&lt;=BE$6),IF(AND($G295&gt;=BE$5,$G295&lt;=BE$6),5,IF($L295=1,2,1)),IF(AND($G295&gt;=BE$5,$G295&lt;=BE$6),IF($M295&gt;0,4,3),0)),IF(AND($D295&lt;=BE$6,$E295&gt;=BE$5),60,0)))</f>
        <v/>
      </c>
      <c r="BF295" s="80" t="str">
        <f>IF(OR($A295="",NOT(ISNUMBER($G295))),"",IF(AND($F295&lt;=BF$6,$G295&gt;=BF$5),IF(BF$5&gt;$N295,5,$K295)*10+IF(AND($F295&gt;=BF$5,$F295&lt;=BF$6),IF(AND($G295&gt;=BF$5,$G295&lt;=BF$6),5,IF($L295=1,2,1)),IF(AND($G295&gt;=BF$5,$G295&lt;=BF$6),IF($M295&gt;0,4,3),0)),IF(AND($D295&lt;=BF$6,$E295&gt;=BF$5),60,0)))</f>
        <v/>
      </c>
      <c r="BG295" s="80" t="str">
        <f>IF(OR($A295="",NOT(ISNUMBER($G295))),"",IF(AND($F295&lt;=BG$6,$G295&gt;=BG$5),IF(BG$5&gt;$N295,5,$K295)*10+IF(AND($F295&gt;=BG$5,$F295&lt;=BG$6),IF(AND($G295&gt;=BG$5,$G295&lt;=BG$6),5,IF($L295=1,2,1)),IF(AND($G295&gt;=BG$5,$G295&lt;=BG$6),IF($M295&gt;0,4,3),0)),IF(AND($D295&lt;=BG$6,$E295&gt;=BG$5),60,0)))</f>
        <v/>
      </c>
      <c r="BH295" s="80" t="str">
        <f>IF(OR($A295="",NOT(ISNUMBER($G295))),"",IF(AND($F295&lt;=BH$6,$G295&gt;=BH$5),IF(BH$5&gt;$N295,5,$K295)*10+IF(AND($F295&gt;=BH$5,$F295&lt;=BH$6),IF(AND($G295&gt;=BH$5,$G295&lt;=BH$6),5,IF($L295=1,2,1)),IF(AND($G295&gt;=BH$5,$G295&lt;=BH$6),IF($M295&gt;0,4,3),0)),IF(AND($D295&lt;=BH$6,$E295&gt;=BH$5),60,0)))</f>
        <v/>
      </c>
      <c r="BI295" s="80" t="str">
        <f>IF(OR($A295="",NOT(ISNUMBER($G295))),"",IF(AND($F295&lt;=BI$6,$G295&gt;=BI$5),IF(BI$5&gt;$N295,5,$K295)*10+IF(AND($F295&gt;=BI$5,$F295&lt;=BI$6),IF(AND($G295&gt;=BI$5,$G295&lt;=BI$6),5,IF($L295=1,2,1)),IF(AND($G295&gt;=BI$5,$G295&lt;=BI$6),IF($M295&gt;0,4,3),0)),IF(AND($D295&lt;=BI$6,$E295&gt;=BI$5),60,0)))</f>
        <v/>
      </c>
      <c r="BJ295" s="80" t="str">
        <f>IF(OR($A295="",NOT(ISNUMBER($G295))),"",IF(AND($F295&lt;=BJ$6,$G295&gt;=BJ$5),IF(BJ$5&gt;$N295,5,$K295)*10+IF(AND($F295&gt;=BJ$5,$F295&lt;=BJ$6),IF(AND($G295&gt;=BJ$5,$G295&lt;=BJ$6),5,IF($L295=1,2,1)),IF(AND($G295&gt;=BJ$5,$G295&lt;=BJ$6),IF($M295&gt;0,4,3),0)),IF(AND($D295&lt;=BJ$6,$E295&gt;=BJ$5),60,0)))</f>
        <v/>
      </c>
      <c r="BK295" s="80" t="str">
        <f>IF(OR($A295="",NOT(ISNUMBER($G295))),"",IF(AND($F295&lt;=BK$6,$G295&gt;=BK$5),IF(BK$5&gt;$N295,5,$K295)*10+IF(AND($F295&gt;=BK$5,$F295&lt;=BK$6),IF(AND($G295&gt;=BK$5,$G295&lt;=BK$6),5,IF($L295=1,2,1)),IF(AND($G295&gt;=BK$5,$G295&lt;=BK$6),IF($M295&gt;0,4,3),0)),IF(AND($D295&lt;=BK$6,$E295&gt;=BK$5),60,0)))</f>
        <v/>
      </c>
      <c r="BL295" s="80" t="str">
        <f>IF(OR($A295="",NOT(ISNUMBER($G295))),"",IF(AND($F295&lt;=BL$6,$G295&gt;=BL$5),IF(BL$5&gt;$N295,5,$K295)*10+IF(AND($F295&gt;=BL$5,$F295&lt;=BL$6),IF(AND($G295&gt;=BL$5,$G295&lt;=BL$6),5,IF($L295=1,2,1)),IF(AND($G295&gt;=BL$5,$G295&lt;=BL$6),IF($M295&gt;0,4,3),0)),IF(AND($D295&lt;=BL$6,$E295&gt;=BL$5),60,0)))</f>
        <v/>
      </c>
      <c r="BM295" s="80" t="str">
        <f>IF(OR($A295="",NOT(ISNUMBER($G295))),"",IF(AND($F295&lt;=BM$6,$G295&gt;=BM$5),IF(BM$5&gt;$N295,5,$K295)*10+IF(AND($F295&gt;=BM$5,$F295&lt;=BM$6),IF(AND($G295&gt;=BM$5,$G295&lt;=BM$6),5,IF($L295=1,2,1)),IF(AND($G295&gt;=BM$5,$G295&lt;=BM$6),IF($M295&gt;0,4,3),0)),IF(AND($D295&lt;=BM$6,$E295&gt;=BM$5),60,0)))</f>
        <v/>
      </c>
      <c r="BN295" s="80" t="str">
        <f>IF(OR($A295="",NOT(ISNUMBER($G295))),"",IF(AND($F295&lt;=BN$6,$G295&gt;=BN$5),IF(BN$5&gt;$N295,5,$K295)*10+IF(AND($F295&gt;=BN$5,$F295&lt;=BN$6),IF(AND($G295&gt;=BN$5,$G295&lt;=BN$6),5,IF($L295=1,2,1)),IF(AND($G295&gt;=BN$5,$G295&lt;=BN$6),IF($M295&gt;0,4,3),0)),IF(AND($D295&lt;=BN$6,$E295&gt;=BN$5),60,0)))</f>
        <v/>
      </c>
      <c r="BO295" s="80" t="str">
        <f>IF(OR($A295="",NOT(ISNUMBER($G295))),"",IF(AND($F295&lt;=BO$6,$G295&gt;=BO$5),IF(BO$5&gt;$N295,5,$K295)*10+IF(AND($F295&gt;=BO$5,$F295&lt;=BO$6),IF(AND($G295&gt;=BO$5,$G295&lt;=BO$6),5,IF($L295=1,2,1)),IF(AND($G295&gt;=BO$5,$G295&lt;=BO$6),IF($M295&gt;0,4,3),0)),IF(AND($D295&lt;=BO$6,$E295&gt;=BO$5),60,0)))</f>
        <v/>
      </c>
      <c r="BP295" s="80" t="str">
        <f>IF(OR($A295="",NOT(ISNUMBER($G295))),"",IF(AND($F295&lt;=BP$6,$G295&gt;=BP$5),IF(BP$5&gt;$N295,5,$K295)*10+IF(AND($F295&gt;=BP$5,$F295&lt;=BP$6),IF(AND($G295&gt;=BP$5,$G295&lt;=BP$6),5,IF($L295=1,2,1)),IF(AND($G295&gt;=BP$5,$G295&lt;=BP$6),IF($M295&gt;0,4,3),0)),IF(AND($D295&lt;=BP$6,$E295&gt;=BP$5),60,0)))</f>
        <v/>
      </c>
      <c r="BQ295" s="80" t="str">
        <f>IF(OR($A295="",NOT(ISNUMBER($G295))),"",IF(AND($F295&lt;=BQ$6,$G295&gt;=BQ$5),IF(BQ$5&gt;$N295,5,$K295)*10+IF(AND($F295&gt;=BQ$5,$F295&lt;=BQ$6),IF(AND($G295&gt;=BQ$5,$G295&lt;=BQ$6),5,IF($L295=1,2,1)),IF(AND($G295&gt;=BQ$5,$G295&lt;=BQ$6),IF($M295&gt;0,4,3),0)),IF(AND($D295&lt;=BQ$6,$E295&gt;=BQ$5),60,0)))</f>
        <v/>
      </c>
      <c r="BR295" s="80" t="str">
        <f>IF(OR($A295="",NOT(ISNUMBER($G295))),"",IF(AND($F295&lt;=BR$6,$G295&gt;=BR$5),IF(BR$5&gt;$N295,5,$K295)*10+IF(AND($F295&gt;=BR$5,$F295&lt;=BR$6),IF(AND($G295&gt;=BR$5,$G295&lt;=BR$6),5,IF($L295=1,2,1)),IF(AND($G295&gt;=BR$5,$G295&lt;=BR$6),IF($M295&gt;0,4,3),0)),IF(AND($D295&lt;=BR$6,$E295&gt;=BR$5),60,0)))</f>
        <v/>
      </c>
      <c r="BS295" s="80" t="str">
        <f>IF(OR($A295="",NOT(ISNUMBER($G295))),"",IF(AND($F295&lt;=BS$6,$G295&gt;=BS$5),IF(BS$5&gt;$N295,5,$K295)*10+IF(AND($F295&gt;=BS$5,$F295&lt;=BS$6),IF(AND($G295&gt;=BS$5,$G295&lt;=BS$6),5,IF($L295=1,2,1)),IF(AND($G295&gt;=BS$5,$G295&lt;=BS$6),IF($M295&gt;0,4,3),0)),IF(AND($D295&lt;=BS$6,$E295&gt;=BS$5),60,0)))</f>
        <v/>
      </c>
      <c r="BT295" s="80" t="str">
        <f>IF(OR($A295="",NOT(ISNUMBER($G295))),"",IF(AND($F295&lt;=BT$6,$G295&gt;=BT$5),IF(BT$5&gt;$N295,5,$K295)*10+IF(AND($F295&gt;=BT$5,$F295&lt;=BT$6),IF(AND($G295&gt;=BT$5,$G295&lt;=BT$6),5,IF($L295=1,2,1)),IF(AND($G295&gt;=BT$5,$G295&lt;=BT$6),IF($M295&gt;0,4,3),0)),IF(AND($D295&lt;=BT$6,$E295&gt;=BT$5),60,0)))</f>
        <v/>
      </c>
      <c r="BU295" s="80" t="str">
        <f>IF(OR($A295="",NOT(ISNUMBER($G295))),"",IF(AND($F295&lt;=BU$6,$G295&gt;=BU$5),IF(BU$5&gt;$N295,5,$K295)*10+IF(AND($F295&gt;=BU$5,$F295&lt;=BU$6),IF(AND($G295&gt;=BU$5,$G295&lt;=BU$6),5,IF($L295=1,2,1)),IF(AND($G295&gt;=BU$5,$G295&lt;=BU$6),IF($M295&gt;0,4,3),0)),IF(AND($D295&lt;=BU$6,$E295&gt;=BU$5),60,0)))</f>
        <v/>
      </c>
      <c r="BV295" s="80" t="str">
        <f>IF(OR($A295="",NOT(ISNUMBER($G295))),"",IF(AND($F295&lt;=BV$6,$G295&gt;=BV$5),IF(BV$5&gt;$N295,5,$K295)*10+IF(AND($F295&gt;=BV$5,$F295&lt;=BV$6),IF(AND($G295&gt;=BV$5,$G295&lt;=BV$6),5,IF($L295=1,2,1)),IF(AND($G295&gt;=BV$5,$G295&lt;=BV$6),IF($M295&gt;0,4,3),0)),IF(AND($D295&lt;=BV$6,$E295&gt;=BV$5),60,0)))</f>
        <v/>
      </c>
      <c r="BW295" s="80" t="str">
        <f>IF(OR($A295="",NOT(ISNUMBER($G295))),"",IF(AND($F295&lt;=BW$6,$G295&gt;=BW$5),IF(BW$5&gt;$N295,5,$K295)*10+IF(AND($F295&gt;=BW$5,$F295&lt;=BW$6),IF(AND($G295&gt;=BW$5,$G295&lt;=BW$6),5,IF($L295=1,2,1)),IF(AND($G295&gt;=BW$5,$G295&lt;=BW$6),IF($M295&gt;0,4,3),0)),IF(AND($D295&lt;=BW$6,$E295&gt;=BW$5),60,0)))</f>
        <v/>
      </c>
      <c r="BX295" s="80" t="str">
        <f>IF(OR($A295="",NOT(ISNUMBER($G295))),"",IF(AND($F295&lt;=BX$6,$G295&gt;=BX$5),IF(BX$5&gt;$N295,5,$K295)*10+IF(AND($F295&gt;=BX$5,$F295&lt;=BX$6),IF(AND($G295&gt;=BX$5,$G295&lt;=BX$6),5,IF($L295=1,2,1)),IF(AND($G295&gt;=BX$5,$G295&lt;=BX$6),IF($M295&gt;0,4,3),0)),IF(AND($D295&lt;=BX$6,$E295&gt;=BX$5),60,0)))</f>
        <v/>
      </c>
      <c r="BY295" s="80" t="str">
        <f>IF(OR($A295="",NOT(ISNUMBER($G295))),"",IF(AND($F295&lt;=BY$6,$G295&gt;=BY$5),IF(BY$5&gt;$N295,5,$K295)*10+IF(AND($F295&gt;=BY$5,$F295&lt;=BY$6),IF(AND($G295&gt;=BY$5,$G295&lt;=BY$6),5,IF($L295=1,2,1)),IF(AND($G295&gt;=BY$5,$G295&lt;=BY$6),IF($M295&gt;0,4,3),0)),IF(AND($D295&lt;=BY$6,$E295&gt;=BY$5),60,0)))</f>
        <v/>
      </c>
      <c r="BZ295" s="80" t="str">
        <f>IF(OR($A295="",NOT(ISNUMBER($G295))),"",IF(AND($F295&lt;=BZ$6,$G295&gt;=BZ$5),IF(BZ$5&gt;$N295,5,$K295)*10+IF(AND($F295&gt;=BZ$5,$F295&lt;=BZ$6),IF(AND($G295&gt;=BZ$5,$G295&lt;=BZ$6),5,IF($L295=1,2,1)),IF(AND($G295&gt;=BZ$5,$G295&lt;=BZ$6),IF($M295&gt;0,4,3),0)),IF(AND($D295&lt;=BZ$6,$E295&gt;=BZ$5),60,0)))</f>
        <v/>
      </c>
      <c r="CA295" s="80" t="str">
        <f>IF(OR($A295="",NOT(ISNUMBER($G295))),"",IF(AND($F295&lt;=CA$6,$G295&gt;=CA$5),IF(CA$5&gt;$N295,5,$K295)*10+IF(AND($F295&gt;=CA$5,$F295&lt;=CA$6),IF(AND($G295&gt;=CA$5,$G295&lt;=CA$6),5,IF($L295=1,2,1)),IF(AND($G295&gt;=CA$5,$G295&lt;=CA$6),IF($M295&gt;0,4,3),0)),IF(AND($D295&lt;=CA$6,$E295&gt;=CA$5),60,0)))</f>
        <v/>
      </c>
      <c r="CB295" s="80" t="str">
        <f>IF(OR($A295="",NOT(ISNUMBER($G295))),"",IF(AND($F295&lt;=CB$6,$G295&gt;=CB$5),IF(CB$5&gt;$N295,5,$K295)*10+IF(AND($F295&gt;=CB$5,$F295&lt;=CB$6),IF(AND($G295&gt;=CB$5,$G295&lt;=CB$6),5,IF($L295=1,2,1)),IF(AND($G295&gt;=CB$5,$G295&lt;=CB$6),IF($M295&gt;0,4,3),0)),IF(AND($D295&lt;=CB$6,$E295&gt;=CB$5),60,0)))</f>
        <v/>
      </c>
      <c r="CC295" s="80" t="str">
        <f>IF(OR($A295="",NOT(ISNUMBER($G295))),"",IF(AND($F295&lt;=CC$6,$G295&gt;=CC$5),IF(CC$5&gt;$N295,5,$K295)*10+IF(AND($F295&gt;=CC$5,$F295&lt;=CC$6),IF(AND($G295&gt;=CC$5,$G295&lt;=CC$6),5,IF($L295=1,2,1)),IF(AND($G295&gt;=CC$5,$G295&lt;=CC$6),IF($M295&gt;0,4,3),0)),IF(AND($D295&lt;=CC$6,$E295&gt;=CC$5),60,0)))</f>
        <v/>
      </c>
      <c r="CD295" s="80" t="str">
        <f>IF(OR($A295="",NOT(ISNUMBER($G295))),"",IF(AND($F295&lt;=CD$6,$G295&gt;=CD$5),IF(CD$5&gt;$N295,5,$K295)*10+IF(AND($F295&gt;=CD$5,$F295&lt;=CD$6),IF(AND($G295&gt;=CD$5,$G295&lt;=CD$6),5,IF($L295=1,2,1)),IF(AND($G295&gt;=CD$5,$G295&lt;=CD$6),IF($M295&gt;0,4,3),0)),IF(AND($D295&lt;=CD$6,$E295&gt;=CD$5),60,0)))</f>
        <v/>
      </c>
      <c r="CE295" s="80" t="str">
        <f>IF(OR($A295="",NOT(ISNUMBER($G295))),"",IF(AND($F295&lt;=CE$6,$G295&gt;=CE$5),IF(CE$5&gt;$N295,5,$K295)*10+IF(AND($F295&gt;=CE$5,$F295&lt;=CE$6),IF(AND($G295&gt;=CE$5,$G295&lt;=CE$6),5,IF($L295=1,2,1)),IF(AND($G295&gt;=CE$5,$G295&lt;=CE$6),IF($M295&gt;0,4,3),0)),IF(AND($D295&lt;=CE$6,$E295&gt;=CE$5),60,0)))</f>
        <v/>
      </c>
      <c r="CF295" s="80" t="str">
        <f>IF(OR($A295="",NOT(ISNUMBER($G295))),"",IF(AND($F295&lt;=CF$6,$G295&gt;=CF$5),IF(CF$5&gt;$N295,5,$K295)*10+IF(AND($F295&gt;=CF$5,$F295&lt;=CF$6),IF(AND($G295&gt;=CF$5,$G295&lt;=CF$6),5,IF($L295=1,2,1)),IF(AND($G295&gt;=CF$5,$G295&lt;=CF$6),IF($M295&gt;0,4,3),0)),IF(AND($D295&lt;=CF$6,$E295&gt;=CF$5),60,0)))</f>
        <v/>
      </c>
      <c r="CG295" s="80" t="str">
        <f>IF(OR($A295="",NOT(ISNUMBER($G295))),"",IF(AND($F295&lt;=CG$6,$G295&gt;=CG$5),IF(CG$5&gt;$N295,5,$K295)*10+IF(AND($F295&gt;=CG$5,$F295&lt;=CG$6),IF(AND($G295&gt;=CG$5,$G295&lt;=CG$6),5,IF($L295=1,2,1)),IF(AND($G295&gt;=CG$5,$G295&lt;=CG$6),IF($M295&gt;0,4,3),0)),IF(AND($D295&lt;=CG$6,$E295&gt;=CG$5),60,0)))</f>
        <v/>
      </c>
      <c r="CH295" s="80" t="str">
        <f>IF(OR($A295="",NOT(ISNUMBER($G295))),"",IF(AND($F295&lt;=CH$6,$G295&gt;=CH$5),IF(CH$5&gt;$N295,5,$K295)*10+IF(AND($F295&gt;=CH$5,$F295&lt;=CH$6),IF(AND($G295&gt;=CH$5,$G295&lt;=CH$6),5,IF($L295=1,2,1)),IF(AND($G295&gt;=CH$5,$G295&lt;=CH$6),IF($M295&gt;0,4,3),0)),IF(AND($D295&lt;=CH$6,$E295&gt;=CH$5),60,0)))</f>
        <v/>
      </c>
      <c r="CI295" s="80" t="str">
        <f>IF(OR($A295="",NOT(ISNUMBER($G295))),"",IF(AND($F295&lt;=CI$6,$G295&gt;=CI$5),IF(CI$5&gt;$N295,5,$K295)*10+IF(AND($F295&gt;=CI$5,$F295&lt;=CI$6),IF(AND($G295&gt;=CI$5,$G295&lt;=CI$6),5,IF($L295=1,2,1)),IF(AND($G295&gt;=CI$5,$G295&lt;=CI$6),IF($M295&gt;0,4,3),0)),IF(AND($D295&lt;=CI$6,$E295&gt;=CI$5),60,0)))</f>
        <v/>
      </c>
      <c r="CJ295" s="80" t="str">
        <f>IF(OR($A295="",NOT(ISNUMBER($G295))),"",IF(AND($F295&lt;=CJ$6,$G295&gt;=CJ$5),IF(CJ$5&gt;$N295,5,$K295)*10+IF(AND($F295&gt;=CJ$5,$F295&lt;=CJ$6),IF(AND($G295&gt;=CJ$5,$G295&lt;=CJ$6),5,IF($L295=1,2,1)),IF(AND($G295&gt;=CJ$5,$G295&lt;=CJ$6),IF($M295&gt;0,4,3),0)),IF(AND($D295&lt;=CJ$6,$E295&gt;=CJ$5),60,0)))</f>
        <v/>
      </c>
      <c r="CK295" s="80" t="str">
        <f>IF(OR($A295="",NOT(ISNUMBER($G295))),"",IF(AND($F295&lt;=CK$6,$G295&gt;=CK$5),IF(CK$5&gt;$N295,5,$K295)*10+IF(AND($F295&gt;=CK$5,$F295&lt;=CK$6),IF(AND($G295&gt;=CK$5,$G295&lt;=CK$6),5,IF($L295=1,2,1)),IF(AND($G295&gt;=CK$5,$G295&lt;=CK$6),IF($M295&gt;0,4,3),0)),IF(AND($D295&lt;=CK$6,$E295&gt;=CK$5),60,0)))</f>
        <v/>
      </c>
      <c r="CL295" s="80" t="str">
        <f>IF(OR($A295="",NOT(ISNUMBER($G295))),"",IF(AND($F295&lt;=CL$6,$G295&gt;=CL$5),IF(CL$5&gt;$N295,5,$K295)*10+IF(AND($F295&gt;=CL$5,$F295&lt;=CL$6),IF(AND($G295&gt;=CL$5,$G295&lt;=CL$6),5,IF($L295=1,2,1)),IF(AND($G295&gt;=CL$5,$G295&lt;=CL$6),IF($M295&gt;0,4,3),0)),IF(AND($D295&lt;=CL$6,$E295&gt;=CL$5),60,0)))</f>
        <v/>
      </c>
      <c r="CM295" s="80" t="str">
        <f>IF(OR($A295="",NOT(ISNUMBER($G295))),"",IF(AND($F295&lt;=CM$6,$G295&gt;=CM$5),IF(CM$5&gt;$N295,5,$K295)*10+IF(AND($F295&gt;=CM$5,$F295&lt;=CM$6),IF(AND($G295&gt;=CM$5,$G295&lt;=CM$6),5,IF($L295=1,2,1)),IF(AND($G295&gt;=CM$5,$G295&lt;=CM$6),IF($M295&gt;0,4,3),0)),IF(AND($D295&lt;=CM$6,$E295&gt;=CM$5),60,0)))</f>
        <v/>
      </c>
      <c r="CN295" s="80" t="str">
        <f>IF(OR($A295="",NOT(ISNUMBER($G295))),"",IF(AND($F295&lt;=CN$6,$G295&gt;=CN$5),IF(CN$5&gt;$N295,5,$K295)*10+IF(AND($F295&gt;=CN$5,$F295&lt;=CN$6),IF(AND($G295&gt;=CN$5,$G295&lt;=CN$6),5,IF($L295=1,2,1)),IF(AND($G295&gt;=CN$5,$G295&lt;=CN$6),IF($M295&gt;0,4,3),0)),IF(AND($D295&lt;=CN$6,$E295&gt;=CN$5),60,0)))</f>
        <v/>
      </c>
      <c r="CO295" s="80" t="str">
        <f>IF(OR($A295="",NOT(ISNUMBER($G295))),"",IF(AND($F295&lt;=CO$6,$G295&gt;=CO$5),IF(CO$5&gt;$N295,5,$K295)*10+IF(AND($F295&gt;=CO$5,$F295&lt;=CO$6),IF(AND($G295&gt;=CO$5,$G295&lt;=CO$6),5,IF($L295=1,2,1)),IF(AND($G295&gt;=CO$5,$G295&lt;=CO$6),IF($M295&gt;0,4,3),0)),IF(AND($D295&lt;=CO$6,$E295&gt;=CO$5),60,0)))</f>
        <v/>
      </c>
      <c r="CP295" s="80" t="str">
        <f>IF(OR($A295="",NOT(ISNUMBER($G295))),"",IF(AND($F295&lt;=CP$6,$G295&gt;=CP$5),IF(CP$5&gt;$N295,5,$K295)*10+IF(AND($F295&gt;=CP$5,$F295&lt;=CP$6),IF(AND($G295&gt;=CP$5,$G295&lt;=CP$6),5,IF($L295=1,2,1)),IF(AND($G295&gt;=CP$5,$G295&lt;=CP$6),IF($M295&gt;0,4,3),0)),IF(AND($D295&lt;=CP$6,$E295&gt;=CP$5),60,0)))</f>
        <v/>
      </c>
      <c r="CQ295" s="80" t="str">
        <f>IF(OR($A295="",NOT(ISNUMBER($G295))),"",IF(AND($F295&lt;=CQ$6,$G295&gt;=CQ$5),IF(CQ$5&gt;$N295,5,$K295)*10+IF(AND($F295&gt;=CQ$5,$F295&lt;=CQ$6),IF(AND($G295&gt;=CQ$5,$G295&lt;=CQ$6),5,IF($L295=1,2,1)),IF(AND($G295&gt;=CQ$5,$G295&lt;=CQ$6),IF($M295&gt;0,4,3),0)),IF(AND($D295&lt;=CQ$6,$E295&gt;=CQ$5),60,0)))</f>
        <v/>
      </c>
      <c r="CR295" s="80" t="str">
        <f>IF(OR($A295="",NOT(ISNUMBER($G295))),"",IF(AND($F295&lt;=CR$6,$G295&gt;=CR$5),IF(CR$5&gt;$N295,5,$K295)*10+IF(AND($F295&gt;=CR$5,$F295&lt;=CR$6),IF(AND($G295&gt;=CR$5,$G295&lt;=CR$6),5,IF($L295=1,2,1)),IF(AND($G295&gt;=CR$5,$G295&lt;=CR$6),IF($M295&gt;0,4,3),0)),IF(AND($D295&lt;=CR$6,$E295&gt;=CR$5),60,0)))</f>
        <v/>
      </c>
      <c r="CS295" s="80" t="str">
        <f>IF(OR($A295="",NOT(ISNUMBER($G295))),"",IF(AND($F295&lt;=CS$6,$G295&gt;=CS$5),IF(CS$5&gt;$N295,5,$K295)*10+IF(AND($F295&gt;=CS$5,$F295&lt;=CS$6),IF(AND($G295&gt;=CS$5,$G295&lt;=CS$6),5,IF($L295=1,2,1)),IF(AND($G295&gt;=CS$5,$G295&lt;=CS$6),IF($M295&gt;0,4,3),0)),IF(AND($D295&lt;=CS$6,$E295&gt;=CS$5),60,0)))</f>
        <v/>
      </c>
      <c r="CT295" s="80" t="str">
        <f>IF(OR($A295="",NOT(ISNUMBER($G295))),"",IF(AND($F295&lt;=CT$6,$G295&gt;=CT$5),IF(CT$5&gt;$N295,5,$K295)*10+IF(AND($F295&gt;=CT$5,$F295&lt;=CT$6),IF(AND($G295&gt;=CT$5,$G295&lt;=CT$6),5,IF($L295=1,2,1)),IF(AND($G295&gt;=CT$5,$G295&lt;=CT$6),IF($M295&gt;0,4,3),0)),IF(AND($D295&lt;=CT$6,$E295&gt;=CT$5),60,0)))</f>
        <v/>
      </c>
      <c r="CU295" s="80" t="str">
        <f>IF(OR($A295="",NOT(ISNUMBER($G295))),"",IF(AND($F295&lt;=CU$6,$G295&gt;=CU$5),IF(CU$5&gt;$N295,5,$K295)*10+IF(AND($F295&gt;=CU$5,$F295&lt;=CU$6),IF(AND($G295&gt;=CU$5,$G295&lt;=CU$6),5,IF($L295=1,2,1)),IF(AND($G295&gt;=CU$5,$G295&lt;=CU$6),IF($M295&gt;0,4,3),0)),IF(AND($D295&lt;=CU$6,$E295&gt;=CU$5),60,0)))</f>
        <v/>
      </c>
      <c r="CV295" s="80" t="str">
        <f>IF(OR($A295="",NOT(ISNUMBER($G295))),"",IF(AND($F295&lt;=CV$6,$G295&gt;=CV$5),IF(CV$5&gt;$N295,5,$K295)*10+IF(AND($F295&gt;=CV$5,$F295&lt;=CV$6),IF(AND($G295&gt;=CV$5,$G295&lt;=CV$6),5,IF($L295=1,2,1)),IF(AND($G295&gt;=CV$5,$G295&lt;=CV$6),IF($M295&gt;0,4,3),0)),IF(AND($D295&lt;=CV$6,$E295&gt;=CV$5),60,0)))</f>
        <v/>
      </c>
      <c r="CW295" s="80" t="str">
        <f>IF(OR($A295="",NOT(ISNUMBER($G295))),"",IF(AND($F295&lt;=CW$6,$G295&gt;=CW$5),IF(CW$5&gt;$N295,5,$K295)*10+IF(AND($F295&gt;=CW$5,$F295&lt;=CW$6),IF(AND($G295&gt;=CW$5,$G295&lt;=CW$6),5,IF($L295=1,2,1)),IF(AND($G295&gt;=CW$5,$G295&lt;=CW$6),IF($M295&gt;0,4,3),0)),IF(AND($D295&lt;=CW$6,$E295&gt;=CW$5),60,0)))</f>
        <v/>
      </c>
      <c r="CX295" s="80" t="str">
        <f>IF(OR($A295="",NOT(ISNUMBER($G295))),"",IF(AND($F295&lt;=CX$6,$G295&gt;=CX$5),IF(CX$5&gt;$N295,5,$K295)*10+IF(AND($F295&gt;=CX$5,$F295&lt;=CX$6),IF(AND($G295&gt;=CX$5,$G295&lt;=CX$6),5,IF($L295=1,2,1)),IF(AND($G295&gt;=CX$5,$G295&lt;=CX$6),IF($M295&gt;0,4,3),0)),IF(AND($D295&lt;=CX$6,$E295&gt;=CX$5),60,0)))</f>
        <v/>
      </c>
      <c r="CY295" s="80" t="str">
        <f>IF(OR($A295="",NOT(ISNUMBER($G295))),"",IF(AND($F295&lt;=CY$6,$G295&gt;=CY$5),IF(CY$5&gt;$N295,5,$K295)*10+IF(AND($F295&gt;=CY$5,$F295&lt;=CY$6),IF(AND($G295&gt;=CY$5,$G295&lt;=CY$6),5,IF($L295=1,2,1)),IF(AND($G295&gt;=CY$5,$G295&lt;=CY$6),IF($M295&gt;0,4,3),0)),IF(AND($D295&lt;=CY$6,$E295&gt;=CY$5),60,0)))</f>
        <v/>
      </c>
      <c r="CZ295" s="80" t="str">
        <f>IF(OR($A295="",NOT(ISNUMBER($G295))),"",IF(AND($F295&lt;=CZ$6,$G295&gt;=CZ$5),IF(CZ$5&gt;$N295,5,$K295)*10+IF(AND($F295&gt;=CZ$5,$F295&lt;=CZ$6),IF(AND($G295&gt;=CZ$5,$G295&lt;=CZ$6),5,IF($L295=1,2,1)),IF(AND($G295&gt;=CZ$5,$G295&lt;=CZ$6),IF($M295&gt;0,4,3),0)),IF(AND($D295&lt;=CZ$6,$E295&gt;=CZ$5),60,0)))</f>
        <v/>
      </c>
      <c r="DA295" s="80" t="str">
        <f>IF(OR($A295="",NOT(ISNUMBER($G295))),"",IF(AND($F295&lt;=DA$6,$G295&gt;=DA$5),IF(DA$5&gt;$N295,5,$K295)*10+IF(AND($F295&gt;=DA$5,$F295&lt;=DA$6),IF(AND($G295&gt;=DA$5,$G295&lt;=DA$6),5,IF($L295=1,2,1)),IF(AND($G295&gt;=DA$5,$G295&lt;=DA$6),IF($M295&gt;0,4,3),0)),IF(AND($D295&lt;=DA$6,$E295&gt;=DA$5),60,0)))</f>
        <v/>
      </c>
      <c r="DB295" s="80" t="str">
        <f>IF(OR($A295="",NOT(ISNUMBER($G295))),"",IF(AND($F295&lt;=DB$6,$G295&gt;=DB$5),IF(DB$5&gt;$N295,5,$K295)*10+IF(AND($F295&gt;=DB$5,$F295&lt;=DB$6),IF(AND($G295&gt;=DB$5,$G295&lt;=DB$6),5,IF($L295=1,2,1)),IF(AND($G295&gt;=DB$5,$G295&lt;=DB$6),IF($M295&gt;0,4,3),0)),IF(AND($D295&lt;=DB$6,$E295&gt;=DB$5),60,0)))</f>
        <v/>
      </c>
      <c r="DC295" s="80" t="str">
        <f>IF(OR($A295="",NOT(ISNUMBER($G295))),"",IF(AND($F295&lt;=DC$6,$G295&gt;=DC$5),IF(DC$5&gt;$N295,5,$K295)*10+IF(AND($F295&gt;=DC$5,$F295&lt;=DC$6),IF(AND($G295&gt;=DC$5,$G295&lt;=DC$6),5,IF($L295=1,2,1)),IF(AND($G295&gt;=DC$5,$G295&lt;=DC$6),IF($M295&gt;0,4,3),0)),IF(AND($D295&lt;=DC$6,$E295&gt;=DC$5),60,0)))</f>
        <v/>
      </c>
      <c r="DD295" s="80" t="str">
        <f>IF(OR($A295="",NOT(ISNUMBER($G295))),"",IF(AND($F295&lt;=DD$6,$G295&gt;=DD$5),IF(DD$5&gt;$N295,5,$K295)*10+IF(AND($F295&gt;=DD$5,$F295&lt;=DD$6),IF(AND($G295&gt;=DD$5,$G295&lt;=DD$6),5,IF($L295=1,2,1)),IF(AND($G295&gt;=DD$5,$G295&lt;=DD$6),IF($M295&gt;0,4,3),0)),IF(AND($D295&lt;=DD$6,$E295&gt;=DD$5),60,0)))</f>
        <v/>
      </c>
      <c r="DE295" s="80" t="str">
        <f>IF(OR($A295="",NOT(ISNUMBER($G295))),"",IF(AND($F295&lt;=DE$6,$G295&gt;=DE$5),IF(DE$5&gt;$N295,5,$K295)*10+IF(AND($F295&gt;=DE$5,$F295&lt;=DE$6),IF(AND($G295&gt;=DE$5,$G295&lt;=DE$6),5,IF($L295=1,2,1)),IF(AND($G295&gt;=DE$5,$G295&lt;=DE$6),IF($M295&gt;0,4,3),0)),IF(AND($D295&lt;=DE$6,$E295&gt;=DE$5),60,0)))</f>
        <v/>
      </c>
      <c r="DF295" s="80" t="str">
        <f>IF(OR($A295="",NOT(ISNUMBER($G295))),"",IF(AND($F295&lt;=DF$6,$G295&gt;=DF$5),IF(DF$5&gt;$N295,5,$K295)*10+IF(AND($F295&gt;=DF$5,$F295&lt;=DF$6),IF(AND($G295&gt;=DF$5,$G295&lt;=DF$6),5,IF($L295=1,2,1)),IF(AND($G295&gt;=DF$5,$G295&lt;=DF$6),IF($M295&gt;0,4,3),0)),IF(AND($D295&lt;=DF$6,$E295&gt;=DF$5),60,0)))</f>
        <v/>
      </c>
      <c r="DG295" s="80" t="str">
        <f>IF(OR($A295="",NOT(ISNUMBER($G295))),"",IF(AND($F295&lt;=DG$6,$G295&gt;=DG$5),IF(DG$5&gt;$N295,5,$K295)*10+IF(AND($F295&gt;=DG$5,$F295&lt;=DG$6),IF(AND($G295&gt;=DG$5,$G295&lt;=DG$6),5,IF($L295=1,2,1)),IF(AND($G295&gt;=DG$5,$G295&lt;=DG$6),IF($M295&gt;0,4,3),0)),IF(AND($D295&lt;=DG$6,$E295&gt;=DG$5),60,0)))</f>
        <v/>
      </c>
      <c r="DH295" s="80" t="str">
        <f>IF(OR($A295="",NOT(ISNUMBER($G295))),"",IF(AND($F295&lt;=DH$6,$G295&gt;=DH$5),IF(DH$5&gt;$N295,5,$K295)*10+IF(AND($F295&gt;=DH$5,$F295&lt;=DH$6),IF(AND($G295&gt;=DH$5,$G295&lt;=DH$6),5,IF($L295=1,2,1)),IF(AND($G295&gt;=DH$5,$G295&lt;=DH$6),IF($M295&gt;0,4,3),0)),IF(AND($D295&lt;=DH$6,$E295&gt;=DH$5),60,0)))</f>
        <v/>
      </c>
      <c r="DI295" s="80" t="str">
        <f>IF(OR($A295="",NOT(ISNUMBER($G295))),"",IF(AND($F295&lt;=DI$6,$G295&gt;=DI$5),IF(DI$5&gt;$N295,5,$K295)*10+IF(AND($F295&gt;=DI$5,$F295&lt;=DI$6),IF(AND($G295&gt;=DI$5,$G295&lt;=DI$6),5,IF($L295=1,2,1)),IF(AND($G295&gt;=DI$5,$G295&lt;=DI$6),IF($M295&gt;0,4,3),0)),IF(AND($D295&lt;=DI$6,$E295&gt;=DI$5),60,0)))</f>
        <v/>
      </c>
      <c r="DJ295" s="80" t="str">
        <f>IF(OR($A295="",NOT(ISNUMBER($G295))),"",IF(AND($F295&lt;=DJ$6,$G295&gt;=DJ$5),IF(DJ$5&gt;$N295,5,$K295)*10+IF(AND($F295&gt;=DJ$5,$F295&lt;=DJ$6),IF(AND($G295&gt;=DJ$5,$G295&lt;=DJ$6),5,IF($L295=1,2,1)),IF(AND($G295&gt;=DJ$5,$G295&lt;=DJ$6),IF($M295&gt;0,4,3),0)),IF(AND($D295&lt;=DJ$6,$E295&gt;=DJ$5),60,0)))</f>
        <v/>
      </c>
      <c r="DK295" s="80" t="str">
        <f>IF(OR($A295="",NOT(ISNUMBER($G295))),"",IF(AND($F295&lt;=DK$6,$G295&gt;=DK$5),IF(DK$5&gt;$N295,5,$K295)*10+IF(AND($F295&gt;=DK$5,$F295&lt;=DK$6),IF(AND($G295&gt;=DK$5,$G295&lt;=DK$6),5,IF($L295=1,2,1)),IF(AND($G295&gt;=DK$5,$G295&lt;=DK$6),IF($M295&gt;0,4,3),0)),IF(AND($D295&lt;=DK$6,$E295&gt;=DK$5),60,0)))</f>
        <v/>
      </c>
      <c r="DL295" s="80" t="str">
        <f>IF(OR($A295="",NOT(ISNUMBER($G295))),"",IF(AND($F295&lt;=DL$6,$G295&gt;=DL$5),IF(DL$5&gt;$N295,5,$K295)*10+IF(AND($F295&gt;=DL$5,$F295&lt;=DL$6),IF(AND($G295&gt;=DL$5,$G295&lt;=DL$6),5,IF($L295=1,2,1)),IF(AND($G295&gt;=DL$5,$G295&lt;=DL$6),IF($M295&gt;0,4,3),0)),IF(AND($D295&lt;=DL$6,$E295&gt;=DL$5),60,0)))</f>
        <v/>
      </c>
      <c r="DM295" s="80" t="str">
        <f>IF(OR($A295="",NOT(ISNUMBER($G295))),"",IF(AND($F295&lt;=DM$6,$G295&gt;=DM$5),IF(DM$5&gt;$N295,5,$K295)*10+IF(AND($F295&gt;=DM$5,$F295&lt;=DM$6),IF(AND($G295&gt;=DM$5,$G295&lt;=DM$6),5,IF($L295=1,2,1)),IF(AND($G295&gt;=DM$5,$G295&lt;=DM$6),IF($M295&gt;0,4,3),0)),IF(AND($D295&lt;=DM$6,$E295&gt;=DM$5),60,0)))</f>
        <v/>
      </c>
      <c r="DN295" s="80" t="str">
        <f>IF(OR($A295="",NOT(ISNUMBER($G295))),"",IF(AND($F295&lt;=DN$6,$G295&gt;=DN$5),IF(DN$5&gt;$N295,5,$K295)*10+IF(AND($F295&gt;=DN$5,$F295&lt;=DN$6),IF(AND($G295&gt;=DN$5,$G295&lt;=DN$6),5,IF($L295=1,2,1)),IF(AND($G295&gt;=DN$5,$G295&lt;=DN$6),IF($M295&gt;0,4,3),0)),IF(AND($D295&lt;=DN$6,$E295&gt;=DN$5),60,0)))</f>
        <v/>
      </c>
      <c r="DO295" s="80" t="str">
        <f>IF(OR($A295="",NOT(ISNUMBER($G295))),"",IF(AND($F295&lt;=DO$6,$G295&gt;=DO$5),IF(DO$5&gt;$N295,5,$K295)*10+IF(AND($F295&gt;=DO$5,$F295&lt;=DO$6),IF(AND($G295&gt;=DO$5,$G295&lt;=DO$6),5,IF($L295=1,2,1)),IF(AND($G295&gt;=DO$5,$G295&lt;=DO$6),IF($M295&gt;0,4,3),0)),IF(AND($D295&lt;=DO$6,$E295&gt;=DO$5),60,0)))</f>
        <v/>
      </c>
      <c r="DP295" s="80" t="str">
        <f>IF(OR($A295="",NOT(ISNUMBER($G295))),"",IF(AND($F295&lt;=DP$6,$G295&gt;=DP$5),IF(DP$5&gt;$N295,5,$K295)*10+IF(AND($F295&gt;=DP$5,$F295&lt;=DP$6),IF(AND($G295&gt;=DP$5,$G295&lt;=DP$6),5,IF($L295=1,2,1)),IF(AND($G295&gt;=DP$5,$G295&lt;=DP$6),IF($M295&gt;0,4,3),0)),IF(AND($D295&lt;=DP$6,$E295&gt;=DP$5),60,0)))</f>
        <v/>
      </c>
      <c r="DQ295" s="80" t="str">
        <f>IF(OR($A295="",NOT(ISNUMBER($G295))),"",IF(AND($F295&lt;=DQ$6,$G295&gt;=DQ$5),IF(DQ$5&gt;$N295,5,$K295)*10+IF(AND($F295&gt;=DQ$5,$F295&lt;=DQ$6),IF(AND($G295&gt;=DQ$5,$G295&lt;=DQ$6),5,IF($L295=1,2,1)),IF(AND($G295&gt;=DQ$5,$G295&lt;=DQ$6),IF($M295&gt;0,4,3),0)),IF(AND($D295&lt;=DQ$6,$E295&gt;=DQ$5),60,0)))</f>
        <v/>
      </c>
      <c r="DR295" s="80" t="str">
        <f>IF(OR($A295="",NOT(ISNUMBER($G295))),"",IF(AND($F295&lt;=DR$6,$G295&gt;=DR$5),IF(DR$5&gt;$N295,5,$K295)*10+IF(AND($F295&gt;=DR$5,$F295&lt;=DR$6),IF(AND($G295&gt;=DR$5,$G295&lt;=DR$6),5,IF($L295=1,2,1)),IF(AND($G295&gt;=DR$5,$G295&lt;=DR$6),IF($M295&gt;0,4,3),0)),IF(AND($D295&lt;=DR$6,$E295&gt;=DR$5),60,0)))</f>
        <v/>
      </c>
      <c r="DS295" s="80" t="str">
        <f>IF(OR($A295="",NOT(ISNUMBER($G295))),"",IF(AND($F295&lt;=DS$6,$G295&gt;=DS$5),IF(DS$5&gt;$N295,5,$K295)*10+IF(AND($F295&gt;=DS$5,$F295&lt;=DS$6),IF(AND($G295&gt;=DS$5,$G295&lt;=DS$6),5,IF($L295=1,2,1)),IF(AND($G295&gt;=DS$5,$G295&lt;=DS$6),IF($M295&gt;0,4,3),0)),IF(AND($D295&lt;=DS$6,$E295&gt;=DS$5),60,0)))</f>
        <v/>
      </c>
      <c r="DT295" s="80" t="str">
        <f>IF(OR($A295="",NOT(ISNUMBER($G295))),"",IF(AND($F295&lt;=DT$6,$G295&gt;=DT$5),IF(DT$5&gt;$N295,5,$K295)*10+IF(AND($F295&gt;=DT$5,$F295&lt;=DT$6),IF(AND($G295&gt;=DT$5,$G295&lt;=DT$6),5,IF($L295=1,2,1)),IF(AND($G295&gt;=DT$5,$G295&lt;=DT$6),IF($M295&gt;0,4,3),0)),IF(AND($D295&lt;=DT$6,$E295&gt;=DT$5),60,0)))</f>
        <v/>
      </c>
      <c r="DU295" s="80" t="str">
        <f>IF(OR($A295="",NOT(ISNUMBER($G295))),"",IF(AND($F295&lt;=DU$6,$G295&gt;=DU$5),IF(DU$5&gt;$N295,5,$K295)*10+IF(AND($F295&gt;=DU$5,$F295&lt;=DU$6),IF(AND($G295&gt;=DU$5,$G295&lt;=DU$6),5,IF($L295=1,2,1)),IF(AND($G295&gt;=DU$5,$G295&lt;=DU$6),IF($M295&gt;0,4,3),0)),IF(AND($D295&lt;=DU$6,$E295&gt;=DU$5),60,0)))</f>
        <v/>
      </c>
      <c r="DV295" s="80" t="str">
        <f>IF(OR($A295="",NOT(ISNUMBER($G295))),"",IF(AND($F295&lt;=DV$6,$G295&gt;=DV$5),IF(DV$5&gt;$N295,5,$K295)*10+IF(AND($F295&gt;=DV$5,$F295&lt;=DV$6),IF(AND($G295&gt;=DV$5,$G295&lt;=DV$6),5,IF($L295=1,2,1)),IF(AND($G295&gt;=DV$5,$G295&lt;=DV$6),IF($M295&gt;0,4,3),0)),IF(AND($D295&lt;=DV$6,$E295&gt;=DV$5),60,0)))</f>
        <v/>
      </c>
      <c r="DW295" s="80" t="str">
        <f>IF(OR($A295="",NOT(ISNUMBER($G295))),"",IF(AND($F295&lt;=DW$6,$G295&gt;=DW$5),IF(DW$5&gt;$N295,5,$K295)*10+IF(AND($F295&gt;=DW$5,$F295&lt;=DW$6),IF(AND($G295&gt;=DW$5,$G295&lt;=DW$6),5,IF($L295=1,2,1)),IF(AND($G295&gt;=DW$5,$G295&lt;=DW$6),IF($M295&gt;0,4,3),0)),IF(AND($D295&lt;=DW$6,$E295&gt;=DW$5),60,0)))</f>
        <v/>
      </c>
      <c r="DX295" s="80" t="str">
        <f>IF(OR($A295="",NOT(ISNUMBER($G295))),"",IF(AND($F295&lt;=DX$6,$G295&gt;=DX$5),IF(DX$5&gt;$N295,5,$K295)*10+IF(AND($F295&gt;=DX$5,$F295&lt;=DX$6),IF(AND($G295&gt;=DX$5,$G295&lt;=DX$6),5,IF($L295=1,2,1)),IF(AND($G295&gt;=DX$5,$G295&lt;=DX$6),IF($M295&gt;0,4,3),0)),IF(AND($D295&lt;=DX$6,$E295&gt;=DX$5),60,0)))</f>
        <v/>
      </c>
      <c r="DY295" s="80" t="str">
        <f>IF(OR($A295="",NOT(ISNUMBER($G295))),"",IF(AND($F295&lt;=DY$6,$G295&gt;=DY$5),IF(DY$5&gt;$N295,5,$K295)*10+IF(AND($F295&gt;=DY$5,$F295&lt;=DY$6),IF(AND($G295&gt;=DY$5,$G295&lt;=DY$6),5,IF($L295=1,2,1)),IF(AND($G295&gt;=DY$5,$G295&lt;=DY$6),IF($M295&gt;0,4,3),0)),IF(AND($D295&lt;=DY$6,$E295&gt;=DY$5),60,0)))</f>
        <v/>
      </c>
      <c r="DZ295" s="80" t="str">
        <f>IF(OR($A295="",NOT(ISNUMBER($G295))),"",IF(AND($F295&lt;=DZ$6,$G295&gt;=DZ$5),IF(DZ$5&gt;$N295,5,$K295)*10+IF(AND($F295&gt;=DZ$5,$F295&lt;=DZ$6),IF(AND($G295&gt;=DZ$5,$G295&lt;=DZ$6),5,IF($L295=1,2,1)),IF(AND($G295&gt;=DZ$5,$G295&lt;=DZ$6),IF($M295&gt;0,4,3),0)),IF(AND($D295&lt;=DZ$6,$E295&gt;=DZ$5),60,0)))</f>
        <v/>
      </c>
      <c r="EA295" s="80" t="str">
        <f>IF(OR($A295="",NOT(ISNUMBER($G295))),"",IF(AND($F295&lt;=EA$6,$G295&gt;=EA$5),IF(EA$5&gt;$N295,5,$K295)*10+IF(AND($F295&gt;=EA$5,$F295&lt;=EA$6),IF(AND($G295&gt;=EA$5,$G295&lt;=EA$6),5,IF($L295=1,2,1)),IF(AND($G295&gt;=EA$5,$G295&lt;=EA$6),IF($M295&gt;0,4,3),0)),IF(AND($D295&lt;=EA$6,$E295&gt;=EA$5),60,0)))</f>
        <v/>
      </c>
      <c r="EB295" s="80" t="str">
        <f>IF(OR($A295="",NOT(ISNUMBER($G295))),"",IF(AND($F295&lt;=EB$6,$G295&gt;=EB$5),IF(EB$5&gt;$N295,5,$K295)*10+IF(AND($F295&gt;=EB$5,$F295&lt;=EB$6),IF(AND($G295&gt;=EB$5,$G295&lt;=EB$6),5,IF($L295=1,2,1)),IF(AND($G295&gt;=EB$5,$G295&lt;=EB$6),IF($M295&gt;0,4,3),0)),IF(AND($D295&lt;=EB$6,$E295&gt;=EB$5),60,0)))</f>
        <v/>
      </c>
      <c r="EC295" s="80" t="str">
        <f>IF(OR($A295="",NOT(ISNUMBER($G295))),"",IF(AND($F295&lt;=EC$6,$G295&gt;=EC$5),IF(EC$5&gt;$N295,5,$K295)*10+IF(AND($F295&gt;=EC$5,$F295&lt;=EC$6),IF(AND($G295&gt;=EC$5,$G295&lt;=EC$6),5,IF($L295=1,2,1)),IF(AND($G295&gt;=EC$5,$G295&lt;=EC$6),IF($M295&gt;0,4,3),0)),IF(AND($D295&lt;=EC$6,$E295&gt;=EC$5),60,0)))</f>
        <v/>
      </c>
      <c r="ED295" s="80" t="str">
        <f>IF(OR($A295="",NOT(ISNUMBER($G295))),"",IF(AND($F295&lt;=ED$6,$G295&gt;=ED$5),IF(ED$5&gt;$N295,5,$K295)*10+IF(AND($F295&gt;=ED$5,$F295&lt;=ED$6),IF(AND($G295&gt;=ED$5,$G295&lt;=ED$6),5,IF($L295=1,2,1)),IF(AND($G295&gt;=ED$5,$G295&lt;=ED$6),IF($M295&gt;0,4,3),0)),IF(AND($D295&lt;=ED$6,$E295&gt;=ED$5),60,0)))</f>
        <v/>
      </c>
    </row>
    <row r="296" ht="18" customHeight="1">
      <c r="A296" s="52" t="str">
        <f>IF(Tasks!$B296="","",Tasks!$A296)</f>
        <v/>
      </c>
      <c r="B296" s="78" t="str">
        <f>IF(Tasks!$B296="","",Tasks!$B296)</f>
        <v/>
      </c>
      <c r="C296" s="25" t="str">
        <f>IF($B296="","",IF(AND(Tasks!$D296="",Tasks!$G296=""),"-",IF(Tasks!$D296="","",Tasks!$D296&amp;IF(OR(Tasks!$E296="",Tasks!$E296="FS"),IF(N(Tasks!$F296)=0,"","FS"),Tasks!$E296)&amp;IF(N(Tasks!$F296)=0,"",IF(Tasks!$F296&gt;0,"+","")&amp;Tasks!$F296))&amp;IF(AND(Tasks!$D296&lt;&gt;"",Tasks!$G296&lt;&gt;""),", ","")&amp;IF(Tasks!$G296="","",Tasks!$G296&amp;IF(OR(Tasks!$H296="",Tasks!$H296="FS"),IF(N(Tasks!$I296)=0,"","FS"),Tasks!$H296)&amp;IF(N(Tasks!$I296)=0,"",IF(Tasks!$I296&gt;0,"+","")&amp;Tasks!$I296))))</f>
        <v/>
      </c>
      <c r="D296" s="51" t="str">
        <f>IF(OR($B296="",Tasks!$Q296=""),"",Tasks!$Q296)</f>
        <v/>
      </c>
      <c r="E296" s="51" t="str">
        <f>IF(OR($B296="",Tasks!$R296=""),"",Tasks!$R296)</f>
        <v/>
      </c>
      <c r="F296" s="51" t="str">
        <f>IF(OR($B296="",Tasks!$S296=""),"",Tasks!$S296)</f>
        <v/>
      </c>
      <c r="G296" s="51" t="str">
        <f>IF(OR($B296="",Tasks!$T296=""),"",Tasks!$T296)</f>
        <v/>
      </c>
      <c r="H296" s="52" t="str">
        <f>IF($B296="","",Tasks!$AE296)</f>
        <v/>
      </c>
      <c r="I296" s="79" t="str">
        <f>IF($B296="","",Tasks!$AF296)</f>
        <v/>
      </c>
      <c r="J296" s="53" t="str">
        <f>IF(OR($B296="",Tasks!$V296=""),"",Tasks!$V296)</f>
        <v/>
      </c>
      <c r="K296" s="52" t="str">
        <f>IF($B296="","",Tasks!$AA296)</f>
        <v/>
      </c>
      <c r="L296" s="52" t="str">
        <f>IF($B296="","",Tasks!$AB296)</f>
        <v/>
      </c>
      <c r="M296" s="52" t="str">
        <f>IF($B296="","",Tasks!$Z296)</f>
        <v/>
      </c>
      <c r="N296" s="52" t="str">
        <f>IF(OR($B296="",Tasks!$AG296=""),"",Tasks!$AG296)</f>
        <v/>
      </c>
      <c r="O296" s="80" t="str">
        <f>IF(OR($A296="",NOT(ISNUMBER($G296))),"",IF(AND($F296&lt;=O$6,$G296&gt;=O$5),IF(O$5&gt;$N296,5,$K296)*10+IF(AND($F296&gt;=O$5,$F296&lt;=O$6),IF(AND($G296&gt;=O$5,$G296&lt;=O$6),5,IF($L296=1,2,1)),IF(AND($G296&gt;=O$5,$G296&lt;=O$6),IF($M296&gt;0,4,3),0)),IF(AND($D296&lt;=O$6,$E296&gt;=O$5),60,0)))</f>
        <v/>
      </c>
      <c r="P296" s="80" t="str">
        <f>IF(OR($A296="",NOT(ISNUMBER($G296))),"",IF(AND($F296&lt;=P$6,$G296&gt;=P$5),IF(P$5&gt;$N296,5,$K296)*10+IF(AND($F296&gt;=P$5,$F296&lt;=P$6),IF(AND($G296&gt;=P$5,$G296&lt;=P$6),5,IF($L296=1,2,1)),IF(AND($G296&gt;=P$5,$G296&lt;=P$6),IF($M296&gt;0,4,3),0)),IF(AND($D296&lt;=P$6,$E296&gt;=P$5),60,0)))</f>
        <v/>
      </c>
      <c r="Q296" s="80" t="str">
        <f>IF(OR($A296="",NOT(ISNUMBER($G296))),"",IF(AND($F296&lt;=Q$6,$G296&gt;=Q$5),IF(Q$5&gt;$N296,5,$K296)*10+IF(AND($F296&gt;=Q$5,$F296&lt;=Q$6),IF(AND($G296&gt;=Q$5,$G296&lt;=Q$6),5,IF($L296=1,2,1)),IF(AND($G296&gt;=Q$5,$G296&lt;=Q$6),IF($M296&gt;0,4,3),0)),IF(AND($D296&lt;=Q$6,$E296&gt;=Q$5),60,0)))</f>
        <v/>
      </c>
      <c r="R296" s="80" t="str">
        <f>IF(OR($A296="",NOT(ISNUMBER($G296))),"",IF(AND($F296&lt;=R$6,$G296&gt;=R$5),IF(R$5&gt;$N296,5,$K296)*10+IF(AND($F296&gt;=R$5,$F296&lt;=R$6),IF(AND($G296&gt;=R$5,$G296&lt;=R$6),5,IF($L296=1,2,1)),IF(AND($G296&gt;=R$5,$G296&lt;=R$6),IF($M296&gt;0,4,3),0)),IF(AND($D296&lt;=R$6,$E296&gt;=R$5),60,0)))</f>
        <v/>
      </c>
      <c r="S296" s="80" t="str">
        <f>IF(OR($A296="",NOT(ISNUMBER($G296))),"",IF(AND($F296&lt;=S$6,$G296&gt;=S$5),IF(S$5&gt;$N296,5,$K296)*10+IF(AND($F296&gt;=S$5,$F296&lt;=S$6),IF(AND($G296&gt;=S$5,$G296&lt;=S$6),5,IF($L296=1,2,1)),IF(AND($G296&gt;=S$5,$G296&lt;=S$6),IF($M296&gt;0,4,3),0)),IF(AND($D296&lt;=S$6,$E296&gt;=S$5),60,0)))</f>
        <v/>
      </c>
      <c r="T296" s="80" t="str">
        <f>IF(OR($A296="",NOT(ISNUMBER($G296))),"",IF(AND($F296&lt;=T$6,$G296&gt;=T$5),IF(T$5&gt;$N296,5,$K296)*10+IF(AND($F296&gt;=T$5,$F296&lt;=T$6),IF(AND($G296&gt;=T$5,$G296&lt;=T$6),5,IF($L296=1,2,1)),IF(AND($G296&gt;=T$5,$G296&lt;=T$6),IF($M296&gt;0,4,3),0)),IF(AND($D296&lt;=T$6,$E296&gt;=T$5),60,0)))</f>
        <v/>
      </c>
      <c r="U296" s="80" t="str">
        <f>IF(OR($A296="",NOT(ISNUMBER($G296))),"",IF(AND($F296&lt;=U$6,$G296&gt;=U$5),IF(U$5&gt;$N296,5,$K296)*10+IF(AND($F296&gt;=U$5,$F296&lt;=U$6),IF(AND($G296&gt;=U$5,$G296&lt;=U$6),5,IF($L296=1,2,1)),IF(AND($G296&gt;=U$5,$G296&lt;=U$6),IF($M296&gt;0,4,3),0)),IF(AND($D296&lt;=U$6,$E296&gt;=U$5),60,0)))</f>
        <v/>
      </c>
      <c r="V296" s="80" t="str">
        <f>IF(OR($A296="",NOT(ISNUMBER($G296))),"",IF(AND($F296&lt;=V$6,$G296&gt;=V$5),IF(V$5&gt;$N296,5,$K296)*10+IF(AND($F296&gt;=V$5,$F296&lt;=V$6),IF(AND($G296&gt;=V$5,$G296&lt;=V$6),5,IF($L296=1,2,1)),IF(AND($G296&gt;=V$5,$G296&lt;=V$6),IF($M296&gt;0,4,3),0)),IF(AND($D296&lt;=V$6,$E296&gt;=V$5),60,0)))</f>
        <v/>
      </c>
      <c r="W296" s="80" t="str">
        <f>IF(OR($A296="",NOT(ISNUMBER($G296))),"",IF(AND($F296&lt;=W$6,$G296&gt;=W$5),IF(W$5&gt;$N296,5,$K296)*10+IF(AND($F296&gt;=W$5,$F296&lt;=W$6),IF(AND($G296&gt;=W$5,$G296&lt;=W$6),5,IF($L296=1,2,1)),IF(AND($G296&gt;=W$5,$G296&lt;=W$6),IF($M296&gt;0,4,3),0)),IF(AND($D296&lt;=W$6,$E296&gt;=W$5),60,0)))</f>
        <v/>
      </c>
      <c r="X296" s="80" t="str">
        <f>IF(OR($A296="",NOT(ISNUMBER($G296))),"",IF(AND($F296&lt;=X$6,$G296&gt;=X$5),IF(X$5&gt;$N296,5,$K296)*10+IF(AND($F296&gt;=X$5,$F296&lt;=X$6),IF(AND($G296&gt;=X$5,$G296&lt;=X$6),5,IF($L296=1,2,1)),IF(AND($G296&gt;=X$5,$G296&lt;=X$6),IF($M296&gt;0,4,3),0)),IF(AND($D296&lt;=X$6,$E296&gt;=X$5),60,0)))</f>
        <v/>
      </c>
      <c r="Y296" s="80" t="str">
        <f>IF(OR($A296="",NOT(ISNUMBER($G296))),"",IF(AND($F296&lt;=Y$6,$G296&gt;=Y$5),IF(Y$5&gt;$N296,5,$K296)*10+IF(AND($F296&gt;=Y$5,$F296&lt;=Y$6),IF(AND($G296&gt;=Y$5,$G296&lt;=Y$6),5,IF($L296=1,2,1)),IF(AND($G296&gt;=Y$5,$G296&lt;=Y$6),IF($M296&gt;0,4,3),0)),IF(AND($D296&lt;=Y$6,$E296&gt;=Y$5),60,0)))</f>
        <v/>
      </c>
      <c r="Z296" s="80" t="str">
        <f>IF(OR($A296="",NOT(ISNUMBER($G296))),"",IF(AND($F296&lt;=Z$6,$G296&gt;=Z$5),IF(Z$5&gt;$N296,5,$K296)*10+IF(AND($F296&gt;=Z$5,$F296&lt;=Z$6),IF(AND($G296&gt;=Z$5,$G296&lt;=Z$6),5,IF($L296=1,2,1)),IF(AND($G296&gt;=Z$5,$G296&lt;=Z$6),IF($M296&gt;0,4,3),0)),IF(AND($D296&lt;=Z$6,$E296&gt;=Z$5),60,0)))</f>
        <v/>
      </c>
      <c r="AA296" s="80" t="str">
        <f>IF(OR($A296="",NOT(ISNUMBER($G296))),"",IF(AND($F296&lt;=AA$6,$G296&gt;=AA$5),IF(AA$5&gt;$N296,5,$K296)*10+IF(AND($F296&gt;=AA$5,$F296&lt;=AA$6),IF(AND($G296&gt;=AA$5,$G296&lt;=AA$6),5,IF($L296=1,2,1)),IF(AND($G296&gt;=AA$5,$G296&lt;=AA$6),IF($M296&gt;0,4,3),0)),IF(AND($D296&lt;=AA$6,$E296&gt;=AA$5),60,0)))</f>
        <v/>
      </c>
      <c r="AB296" s="80" t="str">
        <f>IF(OR($A296="",NOT(ISNUMBER($G296))),"",IF(AND($F296&lt;=AB$6,$G296&gt;=AB$5),IF(AB$5&gt;$N296,5,$K296)*10+IF(AND($F296&gt;=AB$5,$F296&lt;=AB$6),IF(AND($G296&gt;=AB$5,$G296&lt;=AB$6),5,IF($L296=1,2,1)),IF(AND($G296&gt;=AB$5,$G296&lt;=AB$6),IF($M296&gt;0,4,3),0)),IF(AND($D296&lt;=AB$6,$E296&gt;=AB$5),60,0)))</f>
        <v/>
      </c>
      <c r="AC296" s="80" t="str">
        <f>IF(OR($A296="",NOT(ISNUMBER($G296))),"",IF(AND($F296&lt;=AC$6,$G296&gt;=AC$5),IF(AC$5&gt;$N296,5,$K296)*10+IF(AND($F296&gt;=AC$5,$F296&lt;=AC$6),IF(AND($G296&gt;=AC$5,$G296&lt;=AC$6),5,IF($L296=1,2,1)),IF(AND($G296&gt;=AC$5,$G296&lt;=AC$6),IF($M296&gt;0,4,3),0)),IF(AND($D296&lt;=AC$6,$E296&gt;=AC$5),60,0)))</f>
        <v/>
      </c>
      <c r="AD296" s="80" t="str">
        <f>IF(OR($A296="",NOT(ISNUMBER($G296))),"",IF(AND($F296&lt;=AD$6,$G296&gt;=AD$5),IF(AD$5&gt;$N296,5,$K296)*10+IF(AND($F296&gt;=AD$5,$F296&lt;=AD$6),IF(AND($G296&gt;=AD$5,$G296&lt;=AD$6),5,IF($L296=1,2,1)),IF(AND($G296&gt;=AD$5,$G296&lt;=AD$6),IF($M296&gt;0,4,3),0)),IF(AND($D296&lt;=AD$6,$E296&gt;=AD$5),60,0)))</f>
        <v/>
      </c>
      <c r="AE296" s="80" t="str">
        <f>IF(OR($A296="",NOT(ISNUMBER($G296))),"",IF(AND($F296&lt;=AE$6,$G296&gt;=AE$5),IF(AE$5&gt;$N296,5,$K296)*10+IF(AND($F296&gt;=AE$5,$F296&lt;=AE$6),IF(AND($G296&gt;=AE$5,$G296&lt;=AE$6),5,IF($L296=1,2,1)),IF(AND($G296&gt;=AE$5,$G296&lt;=AE$6),IF($M296&gt;0,4,3),0)),IF(AND($D296&lt;=AE$6,$E296&gt;=AE$5),60,0)))</f>
        <v/>
      </c>
      <c r="AF296" s="80" t="str">
        <f>IF(OR($A296="",NOT(ISNUMBER($G296))),"",IF(AND($F296&lt;=AF$6,$G296&gt;=AF$5),IF(AF$5&gt;$N296,5,$K296)*10+IF(AND($F296&gt;=AF$5,$F296&lt;=AF$6),IF(AND($G296&gt;=AF$5,$G296&lt;=AF$6),5,IF($L296=1,2,1)),IF(AND($G296&gt;=AF$5,$G296&lt;=AF$6),IF($M296&gt;0,4,3),0)),IF(AND($D296&lt;=AF$6,$E296&gt;=AF$5),60,0)))</f>
        <v/>
      </c>
      <c r="AG296" s="80" t="str">
        <f>IF(OR($A296="",NOT(ISNUMBER($G296))),"",IF(AND($F296&lt;=AG$6,$G296&gt;=AG$5),IF(AG$5&gt;$N296,5,$K296)*10+IF(AND($F296&gt;=AG$5,$F296&lt;=AG$6),IF(AND($G296&gt;=AG$5,$G296&lt;=AG$6),5,IF($L296=1,2,1)),IF(AND($G296&gt;=AG$5,$G296&lt;=AG$6),IF($M296&gt;0,4,3),0)),IF(AND($D296&lt;=AG$6,$E296&gt;=AG$5),60,0)))</f>
        <v/>
      </c>
      <c r="AH296" s="80" t="str">
        <f>IF(OR($A296="",NOT(ISNUMBER($G296))),"",IF(AND($F296&lt;=AH$6,$G296&gt;=AH$5),IF(AH$5&gt;$N296,5,$K296)*10+IF(AND($F296&gt;=AH$5,$F296&lt;=AH$6),IF(AND($G296&gt;=AH$5,$G296&lt;=AH$6),5,IF($L296=1,2,1)),IF(AND($G296&gt;=AH$5,$G296&lt;=AH$6),IF($M296&gt;0,4,3),0)),IF(AND($D296&lt;=AH$6,$E296&gt;=AH$5),60,0)))</f>
        <v/>
      </c>
      <c r="AI296" s="80" t="str">
        <f>IF(OR($A296="",NOT(ISNUMBER($G296))),"",IF(AND($F296&lt;=AI$6,$G296&gt;=AI$5),IF(AI$5&gt;$N296,5,$K296)*10+IF(AND($F296&gt;=AI$5,$F296&lt;=AI$6),IF(AND($G296&gt;=AI$5,$G296&lt;=AI$6),5,IF($L296=1,2,1)),IF(AND($G296&gt;=AI$5,$G296&lt;=AI$6),IF($M296&gt;0,4,3),0)),IF(AND($D296&lt;=AI$6,$E296&gt;=AI$5),60,0)))</f>
        <v/>
      </c>
      <c r="AJ296" s="80" t="str">
        <f>IF(OR($A296="",NOT(ISNUMBER($G296))),"",IF(AND($F296&lt;=AJ$6,$G296&gt;=AJ$5),IF(AJ$5&gt;$N296,5,$K296)*10+IF(AND($F296&gt;=AJ$5,$F296&lt;=AJ$6),IF(AND($G296&gt;=AJ$5,$G296&lt;=AJ$6),5,IF($L296=1,2,1)),IF(AND($G296&gt;=AJ$5,$G296&lt;=AJ$6),IF($M296&gt;0,4,3),0)),IF(AND($D296&lt;=AJ$6,$E296&gt;=AJ$5),60,0)))</f>
        <v/>
      </c>
      <c r="AK296" s="80" t="str">
        <f>IF(OR($A296="",NOT(ISNUMBER($G296))),"",IF(AND($F296&lt;=AK$6,$G296&gt;=AK$5),IF(AK$5&gt;$N296,5,$K296)*10+IF(AND($F296&gt;=AK$5,$F296&lt;=AK$6),IF(AND($G296&gt;=AK$5,$G296&lt;=AK$6),5,IF($L296=1,2,1)),IF(AND($G296&gt;=AK$5,$G296&lt;=AK$6),IF($M296&gt;0,4,3),0)),IF(AND($D296&lt;=AK$6,$E296&gt;=AK$5),60,0)))</f>
        <v/>
      </c>
      <c r="AL296" s="80" t="str">
        <f>IF(OR($A296="",NOT(ISNUMBER($G296))),"",IF(AND($F296&lt;=AL$6,$G296&gt;=AL$5),IF(AL$5&gt;$N296,5,$K296)*10+IF(AND($F296&gt;=AL$5,$F296&lt;=AL$6),IF(AND($G296&gt;=AL$5,$G296&lt;=AL$6),5,IF($L296=1,2,1)),IF(AND($G296&gt;=AL$5,$G296&lt;=AL$6),IF($M296&gt;0,4,3),0)),IF(AND($D296&lt;=AL$6,$E296&gt;=AL$5),60,0)))</f>
        <v/>
      </c>
      <c r="AM296" s="80" t="str">
        <f>IF(OR($A296="",NOT(ISNUMBER($G296))),"",IF(AND($F296&lt;=AM$6,$G296&gt;=AM$5),IF(AM$5&gt;$N296,5,$K296)*10+IF(AND($F296&gt;=AM$5,$F296&lt;=AM$6),IF(AND($G296&gt;=AM$5,$G296&lt;=AM$6),5,IF($L296=1,2,1)),IF(AND($G296&gt;=AM$5,$G296&lt;=AM$6),IF($M296&gt;0,4,3),0)),IF(AND($D296&lt;=AM$6,$E296&gt;=AM$5),60,0)))</f>
        <v/>
      </c>
      <c r="AN296" s="80" t="str">
        <f>IF(OR($A296="",NOT(ISNUMBER($G296))),"",IF(AND($F296&lt;=AN$6,$G296&gt;=AN$5),IF(AN$5&gt;$N296,5,$K296)*10+IF(AND($F296&gt;=AN$5,$F296&lt;=AN$6),IF(AND($G296&gt;=AN$5,$G296&lt;=AN$6),5,IF($L296=1,2,1)),IF(AND($G296&gt;=AN$5,$G296&lt;=AN$6),IF($M296&gt;0,4,3),0)),IF(AND($D296&lt;=AN$6,$E296&gt;=AN$5),60,0)))</f>
        <v/>
      </c>
      <c r="AO296" s="80" t="str">
        <f>IF(OR($A296="",NOT(ISNUMBER($G296))),"",IF(AND($F296&lt;=AO$6,$G296&gt;=AO$5),IF(AO$5&gt;$N296,5,$K296)*10+IF(AND($F296&gt;=AO$5,$F296&lt;=AO$6),IF(AND($G296&gt;=AO$5,$G296&lt;=AO$6),5,IF($L296=1,2,1)),IF(AND($G296&gt;=AO$5,$G296&lt;=AO$6),IF($M296&gt;0,4,3),0)),IF(AND($D296&lt;=AO$6,$E296&gt;=AO$5),60,0)))</f>
        <v/>
      </c>
      <c r="AP296" s="80" t="str">
        <f>IF(OR($A296="",NOT(ISNUMBER($G296))),"",IF(AND($F296&lt;=AP$6,$G296&gt;=AP$5),IF(AP$5&gt;$N296,5,$K296)*10+IF(AND($F296&gt;=AP$5,$F296&lt;=AP$6),IF(AND($G296&gt;=AP$5,$G296&lt;=AP$6),5,IF($L296=1,2,1)),IF(AND($G296&gt;=AP$5,$G296&lt;=AP$6),IF($M296&gt;0,4,3),0)),IF(AND($D296&lt;=AP$6,$E296&gt;=AP$5),60,0)))</f>
        <v/>
      </c>
      <c r="AQ296" s="80" t="str">
        <f>IF(OR($A296="",NOT(ISNUMBER($G296))),"",IF(AND($F296&lt;=AQ$6,$G296&gt;=AQ$5),IF(AQ$5&gt;$N296,5,$K296)*10+IF(AND($F296&gt;=AQ$5,$F296&lt;=AQ$6),IF(AND($G296&gt;=AQ$5,$G296&lt;=AQ$6),5,IF($L296=1,2,1)),IF(AND($G296&gt;=AQ$5,$G296&lt;=AQ$6),IF($M296&gt;0,4,3),0)),IF(AND($D296&lt;=AQ$6,$E296&gt;=AQ$5),60,0)))</f>
        <v/>
      </c>
      <c r="AR296" s="80" t="str">
        <f>IF(OR($A296="",NOT(ISNUMBER($G296))),"",IF(AND($F296&lt;=AR$6,$G296&gt;=AR$5),IF(AR$5&gt;$N296,5,$K296)*10+IF(AND($F296&gt;=AR$5,$F296&lt;=AR$6),IF(AND($G296&gt;=AR$5,$G296&lt;=AR$6),5,IF($L296=1,2,1)),IF(AND($G296&gt;=AR$5,$G296&lt;=AR$6),IF($M296&gt;0,4,3),0)),IF(AND($D296&lt;=AR$6,$E296&gt;=AR$5),60,0)))</f>
        <v/>
      </c>
      <c r="AS296" s="80" t="str">
        <f>IF(OR($A296="",NOT(ISNUMBER($G296))),"",IF(AND($F296&lt;=AS$6,$G296&gt;=AS$5),IF(AS$5&gt;$N296,5,$K296)*10+IF(AND($F296&gt;=AS$5,$F296&lt;=AS$6),IF(AND($G296&gt;=AS$5,$G296&lt;=AS$6),5,IF($L296=1,2,1)),IF(AND($G296&gt;=AS$5,$G296&lt;=AS$6),IF($M296&gt;0,4,3),0)),IF(AND($D296&lt;=AS$6,$E296&gt;=AS$5),60,0)))</f>
        <v/>
      </c>
      <c r="AT296" s="80" t="str">
        <f>IF(OR($A296="",NOT(ISNUMBER($G296))),"",IF(AND($F296&lt;=AT$6,$G296&gt;=AT$5),IF(AT$5&gt;$N296,5,$K296)*10+IF(AND($F296&gt;=AT$5,$F296&lt;=AT$6),IF(AND($G296&gt;=AT$5,$G296&lt;=AT$6),5,IF($L296=1,2,1)),IF(AND($G296&gt;=AT$5,$G296&lt;=AT$6),IF($M296&gt;0,4,3),0)),IF(AND($D296&lt;=AT$6,$E296&gt;=AT$5),60,0)))</f>
        <v/>
      </c>
      <c r="AU296" s="80" t="str">
        <f>IF(OR($A296="",NOT(ISNUMBER($G296))),"",IF(AND($F296&lt;=AU$6,$G296&gt;=AU$5),IF(AU$5&gt;$N296,5,$K296)*10+IF(AND($F296&gt;=AU$5,$F296&lt;=AU$6),IF(AND($G296&gt;=AU$5,$G296&lt;=AU$6),5,IF($L296=1,2,1)),IF(AND($G296&gt;=AU$5,$G296&lt;=AU$6),IF($M296&gt;0,4,3),0)),IF(AND($D296&lt;=AU$6,$E296&gt;=AU$5),60,0)))</f>
        <v/>
      </c>
      <c r="AV296" s="80" t="str">
        <f>IF(OR($A296="",NOT(ISNUMBER($G296))),"",IF(AND($F296&lt;=AV$6,$G296&gt;=AV$5),IF(AV$5&gt;$N296,5,$K296)*10+IF(AND($F296&gt;=AV$5,$F296&lt;=AV$6),IF(AND($G296&gt;=AV$5,$G296&lt;=AV$6),5,IF($L296=1,2,1)),IF(AND($G296&gt;=AV$5,$G296&lt;=AV$6),IF($M296&gt;0,4,3),0)),IF(AND($D296&lt;=AV$6,$E296&gt;=AV$5),60,0)))</f>
        <v/>
      </c>
      <c r="AW296" s="80" t="str">
        <f>IF(OR($A296="",NOT(ISNUMBER($G296))),"",IF(AND($F296&lt;=AW$6,$G296&gt;=AW$5),IF(AW$5&gt;$N296,5,$K296)*10+IF(AND($F296&gt;=AW$5,$F296&lt;=AW$6),IF(AND($G296&gt;=AW$5,$G296&lt;=AW$6),5,IF($L296=1,2,1)),IF(AND($G296&gt;=AW$5,$G296&lt;=AW$6),IF($M296&gt;0,4,3),0)),IF(AND($D296&lt;=AW$6,$E296&gt;=AW$5),60,0)))</f>
        <v/>
      </c>
      <c r="AX296" s="80" t="str">
        <f>IF(OR($A296="",NOT(ISNUMBER($G296))),"",IF(AND($F296&lt;=AX$6,$G296&gt;=AX$5),IF(AX$5&gt;$N296,5,$K296)*10+IF(AND($F296&gt;=AX$5,$F296&lt;=AX$6),IF(AND($G296&gt;=AX$5,$G296&lt;=AX$6),5,IF($L296=1,2,1)),IF(AND($G296&gt;=AX$5,$G296&lt;=AX$6),IF($M296&gt;0,4,3),0)),IF(AND($D296&lt;=AX$6,$E296&gt;=AX$5),60,0)))</f>
        <v/>
      </c>
      <c r="AY296" s="80" t="str">
        <f>IF(OR($A296="",NOT(ISNUMBER($G296))),"",IF(AND($F296&lt;=AY$6,$G296&gt;=AY$5),IF(AY$5&gt;$N296,5,$K296)*10+IF(AND($F296&gt;=AY$5,$F296&lt;=AY$6),IF(AND($G296&gt;=AY$5,$G296&lt;=AY$6),5,IF($L296=1,2,1)),IF(AND($G296&gt;=AY$5,$G296&lt;=AY$6),IF($M296&gt;0,4,3),0)),IF(AND($D296&lt;=AY$6,$E296&gt;=AY$5),60,0)))</f>
        <v/>
      </c>
      <c r="AZ296" s="80" t="str">
        <f>IF(OR($A296="",NOT(ISNUMBER($G296))),"",IF(AND($F296&lt;=AZ$6,$G296&gt;=AZ$5),IF(AZ$5&gt;$N296,5,$K296)*10+IF(AND($F296&gt;=AZ$5,$F296&lt;=AZ$6),IF(AND($G296&gt;=AZ$5,$G296&lt;=AZ$6),5,IF($L296=1,2,1)),IF(AND($G296&gt;=AZ$5,$G296&lt;=AZ$6),IF($M296&gt;0,4,3),0)),IF(AND($D296&lt;=AZ$6,$E296&gt;=AZ$5),60,0)))</f>
        <v/>
      </c>
      <c r="BA296" s="80" t="str">
        <f>IF(OR($A296="",NOT(ISNUMBER($G296))),"",IF(AND($F296&lt;=BA$6,$G296&gt;=BA$5),IF(BA$5&gt;$N296,5,$K296)*10+IF(AND($F296&gt;=BA$5,$F296&lt;=BA$6),IF(AND($G296&gt;=BA$5,$G296&lt;=BA$6),5,IF($L296=1,2,1)),IF(AND($G296&gt;=BA$5,$G296&lt;=BA$6),IF($M296&gt;0,4,3),0)),IF(AND($D296&lt;=BA$6,$E296&gt;=BA$5),60,0)))</f>
        <v/>
      </c>
      <c r="BB296" s="80" t="str">
        <f>IF(OR($A296="",NOT(ISNUMBER($G296))),"",IF(AND($F296&lt;=BB$6,$G296&gt;=BB$5),IF(BB$5&gt;$N296,5,$K296)*10+IF(AND($F296&gt;=BB$5,$F296&lt;=BB$6),IF(AND($G296&gt;=BB$5,$G296&lt;=BB$6),5,IF($L296=1,2,1)),IF(AND($G296&gt;=BB$5,$G296&lt;=BB$6),IF($M296&gt;0,4,3),0)),IF(AND($D296&lt;=BB$6,$E296&gt;=BB$5),60,0)))</f>
        <v/>
      </c>
      <c r="BC296" s="80" t="str">
        <f>IF(OR($A296="",NOT(ISNUMBER($G296))),"",IF(AND($F296&lt;=BC$6,$G296&gt;=BC$5),IF(BC$5&gt;$N296,5,$K296)*10+IF(AND($F296&gt;=BC$5,$F296&lt;=BC$6),IF(AND($G296&gt;=BC$5,$G296&lt;=BC$6),5,IF($L296=1,2,1)),IF(AND($G296&gt;=BC$5,$G296&lt;=BC$6),IF($M296&gt;0,4,3),0)),IF(AND($D296&lt;=BC$6,$E296&gt;=BC$5),60,0)))</f>
        <v/>
      </c>
      <c r="BD296" s="80" t="str">
        <f>IF(OR($A296="",NOT(ISNUMBER($G296))),"",IF(AND($F296&lt;=BD$6,$G296&gt;=BD$5),IF(BD$5&gt;$N296,5,$K296)*10+IF(AND($F296&gt;=BD$5,$F296&lt;=BD$6),IF(AND($G296&gt;=BD$5,$G296&lt;=BD$6),5,IF($L296=1,2,1)),IF(AND($G296&gt;=BD$5,$G296&lt;=BD$6),IF($M296&gt;0,4,3),0)),IF(AND($D296&lt;=BD$6,$E296&gt;=BD$5),60,0)))</f>
        <v/>
      </c>
      <c r="BE296" s="80" t="str">
        <f>IF(OR($A296="",NOT(ISNUMBER($G296))),"",IF(AND($F296&lt;=BE$6,$G296&gt;=BE$5),IF(BE$5&gt;$N296,5,$K296)*10+IF(AND($F296&gt;=BE$5,$F296&lt;=BE$6),IF(AND($G296&gt;=BE$5,$G296&lt;=BE$6),5,IF($L296=1,2,1)),IF(AND($G296&gt;=BE$5,$G296&lt;=BE$6),IF($M296&gt;0,4,3),0)),IF(AND($D296&lt;=BE$6,$E296&gt;=BE$5),60,0)))</f>
        <v/>
      </c>
      <c r="BF296" s="80" t="str">
        <f>IF(OR($A296="",NOT(ISNUMBER($G296))),"",IF(AND($F296&lt;=BF$6,$G296&gt;=BF$5),IF(BF$5&gt;$N296,5,$K296)*10+IF(AND($F296&gt;=BF$5,$F296&lt;=BF$6),IF(AND($G296&gt;=BF$5,$G296&lt;=BF$6),5,IF($L296=1,2,1)),IF(AND($G296&gt;=BF$5,$G296&lt;=BF$6),IF($M296&gt;0,4,3),0)),IF(AND($D296&lt;=BF$6,$E296&gt;=BF$5),60,0)))</f>
        <v/>
      </c>
      <c r="BG296" s="80" t="str">
        <f>IF(OR($A296="",NOT(ISNUMBER($G296))),"",IF(AND($F296&lt;=BG$6,$G296&gt;=BG$5),IF(BG$5&gt;$N296,5,$K296)*10+IF(AND($F296&gt;=BG$5,$F296&lt;=BG$6),IF(AND($G296&gt;=BG$5,$G296&lt;=BG$6),5,IF($L296=1,2,1)),IF(AND($G296&gt;=BG$5,$G296&lt;=BG$6),IF($M296&gt;0,4,3),0)),IF(AND($D296&lt;=BG$6,$E296&gt;=BG$5),60,0)))</f>
        <v/>
      </c>
      <c r="BH296" s="80" t="str">
        <f>IF(OR($A296="",NOT(ISNUMBER($G296))),"",IF(AND($F296&lt;=BH$6,$G296&gt;=BH$5),IF(BH$5&gt;$N296,5,$K296)*10+IF(AND($F296&gt;=BH$5,$F296&lt;=BH$6),IF(AND($G296&gt;=BH$5,$G296&lt;=BH$6),5,IF($L296=1,2,1)),IF(AND($G296&gt;=BH$5,$G296&lt;=BH$6),IF($M296&gt;0,4,3),0)),IF(AND($D296&lt;=BH$6,$E296&gt;=BH$5),60,0)))</f>
        <v/>
      </c>
      <c r="BI296" s="80" t="str">
        <f>IF(OR($A296="",NOT(ISNUMBER($G296))),"",IF(AND($F296&lt;=BI$6,$G296&gt;=BI$5),IF(BI$5&gt;$N296,5,$K296)*10+IF(AND($F296&gt;=BI$5,$F296&lt;=BI$6),IF(AND($G296&gt;=BI$5,$G296&lt;=BI$6),5,IF($L296=1,2,1)),IF(AND($G296&gt;=BI$5,$G296&lt;=BI$6),IF($M296&gt;0,4,3),0)),IF(AND($D296&lt;=BI$6,$E296&gt;=BI$5),60,0)))</f>
        <v/>
      </c>
      <c r="BJ296" s="80" t="str">
        <f>IF(OR($A296="",NOT(ISNUMBER($G296))),"",IF(AND($F296&lt;=BJ$6,$G296&gt;=BJ$5),IF(BJ$5&gt;$N296,5,$K296)*10+IF(AND($F296&gt;=BJ$5,$F296&lt;=BJ$6),IF(AND($G296&gt;=BJ$5,$G296&lt;=BJ$6),5,IF($L296=1,2,1)),IF(AND($G296&gt;=BJ$5,$G296&lt;=BJ$6),IF($M296&gt;0,4,3),0)),IF(AND($D296&lt;=BJ$6,$E296&gt;=BJ$5),60,0)))</f>
        <v/>
      </c>
      <c r="BK296" s="80" t="str">
        <f>IF(OR($A296="",NOT(ISNUMBER($G296))),"",IF(AND($F296&lt;=BK$6,$G296&gt;=BK$5),IF(BK$5&gt;$N296,5,$K296)*10+IF(AND($F296&gt;=BK$5,$F296&lt;=BK$6),IF(AND($G296&gt;=BK$5,$G296&lt;=BK$6),5,IF($L296=1,2,1)),IF(AND($G296&gt;=BK$5,$G296&lt;=BK$6),IF($M296&gt;0,4,3),0)),IF(AND($D296&lt;=BK$6,$E296&gt;=BK$5),60,0)))</f>
        <v/>
      </c>
      <c r="BL296" s="80" t="str">
        <f>IF(OR($A296="",NOT(ISNUMBER($G296))),"",IF(AND($F296&lt;=BL$6,$G296&gt;=BL$5),IF(BL$5&gt;$N296,5,$K296)*10+IF(AND($F296&gt;=BL$5,$F296&lt;=BL$6),IF(AND($G296&gt;=BL$5,$G296&lt;=BL$6),5,IF($L296=1,2,1)),IF(AND($G296&gt;=BL$5,$G296&lt;=BL$6),IF($M296&gt;0,4,3),0)),IF(AND($D296&lt;=BL$6,$E296&gt;=BL$5),60,0)))</f>
        <v/>
      </c>
      <c r="BM296" s="80" t="str">
        <f>IF(OR($A296="",NOT(ISNUMBER($G296))),"",IF(AND($F296&lt;=BM$6,$G296&gt;=BM$5),IF(BM$5&gt;$N296,5,$K296)*10+IF(AND($F296&gt;=BM$5,$F296&lt;=BM$6),IF(AND($G296&gt;=BM$5,$G296&lt;=BM$6),5,IF($L296=1,2,1)),IF(AND($G296&gt;=BM$5,$G296&lt;=BM$6),IF($M296&gt;0,4,3),0)),IF(AND($D296&lt;=BM$6,$E296&gt;=BM$5),60,0)))</f>
        <v/>
      </c>
      <c r="BN296" s="80" t="str">
        <f>IF(OR($A296="",NOT(ISNUMBER($G296))),"",IF(AND($F296&lt;=BN$6,$G296&gt;=BN$5),IF(BN$5&gt;$N296,5,$K296)*10+IF(AND($F296&gt;=BN$5,$F296&lt;=BN$6),IF(AND($G296&gt;=BN$5,$G296&lt;=BN$6),5,IF($L296=1,2,1)),IF(AND($G296&gt;=BN$5,$G296&lt;=BN$6),IF($M296&gt;0,4,3),0)),IF(AND($D296&lt;=BN$6,$E296&gt;=BN$5),60,0)))</f>
        <v/>
      </c>
      <c r="BO296" s="80" t="str">
        <f>IF(OR($A296="",NOT(ISNUMBER($G296))),"",IF(AND($F296&lt;=BO$6,$G296&gt;=BO$5),IF(BO$5&gt;$N296,5,$K296)*10+IF(AND($F296&gt;=BO$5,$F296&lt;=BO$6),IF(AND($G296&gt;=BO$5,$G296&lt;=BO$6),5,IF($L296=1,2,1)),IF(AND($G296&gt;=BO$5,$G296&lt;=BO$6),IF($M296&gt;0,4,3),0)),IF(AND($D296&lt;=BO$6,$E296&gt;=BO$5),60,0)))</f>
        <v/>
      </c>
      <c r="BP296" s="80" t="str">
        <f>IF(OR($A296="",NOT(ISNUMBER($G296))),"",IF(AND($F296&lt;=BP$6,$G296&gt;=BP$5),IF(BP$5&gt;$N296,5,$K296)*10+IF(AND($F296&gt;=BP$5,$F296&lt;=BP$6),IF(AND($G296&gt;=BP$5,$G296&lt;=BP$6),5,IF($L296=1,2,1)),IF(AND($G296&gt;=BP$5,$G296&lt;=BP$6),IF($M296&gt;0,4,3),0)),IF(AND($D296&lt;=BP$6,$E296&gt;=BP$5),60,0)))</f>
        <v/>
      </c>
      <c r="BQ296" s="80" t="str">
        <f>IF(OR($A296="",NOT(ISNUMBER($G296))),"",IF(AND($F296&lt;=BQ$6,$G296&gt;=BQ$5),IF(BQ$5&gt;$N296,5,$K296)*10+IF(AND($F296&gt;=BQ$5,$F296&lt;=BQ$6),IF(AND($G296&gt;=BQ$5,$G296&lt;=BQ$6),5,IF($L296=1,2,1)),IF(AND($G296&gt;=BQ$5,$G296&lt;=BQ$6),IF($M296&gt;0,4,3),0)),IF(AND($D296&lt;=BQ$6,$E296&gt;=BQ$5),60,0)))</f>
        <v/>
      </c>
      <c r="BR296" s="80" t="str">
        <f>IF(OR($A296="",NOT(ISNUMBER($G296))),"",IF(AND($F296&lt;=BR$6,$G296&gt;=BR$5),IF(BR$5&gt;$N296,5,$K296)*10+IF(AND($F296&gt;=BR$5,$F296&lt;=BR$6),IF(AND($G296&gt;=BR$5,$G296&lt;=BR$6),5,IF($L296=1,2,1)),IF(AND($G296&gt;=BR$5,$G296&lt;=BR$6),IF($M296&gt;0,4,3),0)),IF(AND($D296&lt;=BR$6,$E296&gt;=BR$5),60,0)))</f>
        <v/>
      </c>
      <c r="BS296" s="80" t="str">
        <f>IF(OR($A296="",NOT(ISNUMBER($G296))),"",IF(AND($F296&lt;=BS$6,$G296&gt;=BS$5),IF(BS$5&gt;$N296,5,$K296)*10+IF(AND($F296&gt;=BS$5,$F296&lt;=BS$6),IF(AND($G296&gt;=BS$5,$G296&lt;=BS$6),5,IF($L296=1,2,1)),IF(AND($G296&gt;=BS$5,$G296&lt;=BS$6),IF($M296&gt;0,4,3),0)),IF(AND($D296&lt;=BS$6,$E296&gt;=BS$5),60,0)))</f>
        <v/>
      </c>
      <c r="BT296" s="80" t="str">
        <f>IF(OR($A296="",NOT(ISNUMBER($G296))),"",IF(AND($F296&lt;=BT$6,$G296&gt;=BT$5),IF(BT$5&gt;$N296,5,$K296)*10+IF(AND($F296&gt;=BT$5,$F296&lt;=BT$6),IF(AND($G296&gt;=BT$5,$G296&lt;=BT$6),5,IF($L296=1,2,1)),IF(AND($G296&gt;=BT$5,$G296&lt;=BT$6),IF($M296&gt;0,4,3),0)),IF(AND($D296&lt;=BT$6,$E296&gt;=BT$5),60,0)))</f>
        <v/>
      </c>
      <c r="BU296" s="80" t="str">
        <f>IF(OR($A296="",NOT(ISNUMBER($G296))),"",IF(AND($F296&lt;=BU$6,$G296&gt;=BU$5),IF(BU$5&gt;$N296,5,$K296)*10+IF(AND($F296&gt;=BU$5,$F296&lt;=BU$6),IF(AND($G296&gt;=BU$5,$G296&lt;=BU$6),5,IF($L296=1,2,1)),IF(AND($G296&gt;=BU$5,$G296&lt;=BU$6),IF($M296&gt;0,4,3),0)),IF(AND($D296&lt;=BU$6,$E296&gt;=BU$5),60,0)))</f>
        <v/>
      </c>
      <c r="BV296" s="80" t="str">
        <f>IF(OR($A296="",NOT(ISNUMBER($G296))),"",IF(AND($F296&lt;=BV$6,$G296&gt;=BV$5),IF(BV$5&gt;$N296,5,$K296)*10+IF(AND($F296&gt;=BV$5,$F296&lt;=BV$6),IF(AND($G296&gt;=BV$5,$G296&lt;=BV$6),5,IF($L296=1,2,1)),IF(AND($G296&gt;=BV$5,$G296&lt;=BV$6),IF($M296&gt;0,4,3),0)),IF(AND($D296&lt;=BV$6,$E296&gt;=BV$5),60,0)))</f>
        <v/>
      </c>
      <c r="BW296" s="80" t="str">
        <f>IF(OR($A296="",NOT(ISNUMBER($G296))),"",IF(AND($F296&lt;=BW$6,$G296&gt;=BW$5),IF(BW$5&gt;$N296,5,$K296)*10+IF(AND($F296&gt;=BW$5,$F296&lt;=BW$6),IF(AND($G296&gt;=BW$5,$G296&lt;=BW$6),5,IF($L296=1,2,1)),IF(AND($G296&gt;=BW$5,$G296&lt;=BW$6),IF($M296&gt;0,4,3),0)),IF(AND($D296&lt;=BW$6,$E296&gt;=BW$5),60,0)))</f>
        <v/>
      </c>
      <c r="BX296" s="80" t="str">
        <f>IF(OR($A296="",NOT(ISNUMBER($G296))),"",IF(AND($F296&lt;=BX$6,$G296&gt;=BX$5),IF(BX$5&gt;$N296,5,$K296)*10+IF(AND($F296&gt;=BX$5,$F296&lt;=BX$6),IF(AND($G296&gt;=BX$5,$G296&lt;=BX$6),5,IF($L296=1,2,1)),IF(AND($G296&gt;=BX$5,$G296&lt;=BX$6),IF($M296&gt;0,4,3),0)),IF(AND($D296&lt;=BX$6,$E296&gt;=BX$5),60,0)))</f>
        <v/>
      </c>
      <c r="BY296" s="80" t="str">
        <f>IF(OR($A296="",NOT(ISNUMBER($G296))),"",IF(AND($F296&lt;=BY$6,$G296&gt;=BY$5),IF(BY$5&gt;$N296,5,$K296)*10+IF(AND($F296&gt;=BY$5,$F296&lt;=BY$6),IF(AND($G296&gt;=BY$5,$G296&lt;=BY$6),5,IF($L296=1,2,1)),IF(AND($G296&gt;=BY$5,$G296&lt;=BY$6),IF($M296&gt;0,4,3),0)),IF(AND($D296&lt;=BY$6,$E296&gt;=BY$5),60,0)))</f>
        <v/>
      </c>
      <c r="BZ296" s="80" t="str">
        <f>IF(OR($A296="",NOT(ISNUMBER($G296))),"",IF(AND($F296&lt;=BZ$6,$G296&gt;=BZ$5),IF(BZ$5&gt;$N296,5,$K296)*10+IF(AND($F296&gt;=BZ$5,$F296&lt;=BZ$6),IF(AND($G296&gt;=BZ$5,$G296&lt;=BZ$6),5,IF($L296=1,2,1)),IF(AND($G296&gt;=BZ$5,$G296&lt;=BZ$6),IF($M296&gt;0,4,3),0)),IF(AND($D296&lt;=BZ$6,$E296&gt;=BZ$5),60,0)))</f>
        <v/>
      </c>
      <c r="CA296" s="80" t="str">
        <f>IF(OR($A296="",NOT(ISNUMBER($G296))),"",IF(AND($F296&lt;=CA$6,$G296&gt;=CA$5),IF(CA$5&gt;$N296,5,$K296)*10+IF(AND($F296&gt;=CA$5,$F296&lt;=CA$6),IF(AND($G296&gt;=CA$5,$G296&lt;=CA$6),5,IF($L296=1,2,1)),IF(AND($G296&gt;=CA$5,$G296&lt;=CA$6),IF($M296&gt;0,4,3),0)),IF(AND($D296&lt;=CA$6,$E296&gt;=CA$5),60,0)))</f>
        <v/>
      </c>
      <c r="CB296" s="80" t="str">
        <f>IF(OR($A296="",NOT(ISNUMBER($G296))),"",IF(AND($F296&lt;=CB$6,$G296&gt;=CB$5),IF(CB$5&gt;$N296,5,$K296)*10+IF(AND($F296&gt;=CB$5,$F296&lt;=CB$6),IF(AND($G296&gt;=CB$5,$G296&lt;=CB$6),5,IF($L296=1,2,1)),IF(AND($G296&gt;=CB$5,$G296&lt;=CB$6),IF($M296&gt;0,4,3),0)),IF(AND($D296&lt;=CB$6,$E296&gt;=CB$5),60,0)))</f>
        <v/>
      </c>
      <c r="CC296" s="80" t="str">
        <f>IF(OR($A296="",NOT(ISNUMBER($G296))),"",IF(AND($F296&lt;=CC$6,$G296&gt;=CC$5),IF(CC$5&gt;$N296,5,$K296)*10+IF(AND($F296&gt;=CC$5,$F296&lt;=CC$6),IF(AND($G296&gt;=CC$5,$G296&lt;=CC$6),5,IF($L296=1,2,1)),IF(AND($G296&gt;=CC$5,$G296&lt;=CC$6),IF($M296&gt;0,4,3),0)),IF(AND($D296&lt;=CC$6,$E296&gt;=CC$5),60,0)))</f>
        <v/>
      </c>
      <c r="CD296" s="80" t="str">
        <f>IF(OR($A296="",NOT(ISNUMBER($G296))),"",IF(AND($F296&lt;=CD$6,$G296&gt;=CD$5),IF(CD$5&gt;$N296,5,$K296)*10+IF(AND($F296&gt;=CD$5,$F296&lt;=CD$6),IF(AND($G296&gt;=CD$5,$G296&lt;=CD$6),5,IF($L296=1,2,1)),IF(AND($G296&gt;=CD$5,$G296&lt;=CD$6),IF($M296&gt;0,4,3),0)),IF(AND($D296&lt;=CD$6,$E296&gt;=CD$5),60,0)))</f>
        <v/>
      </c>
      <c r="CE296" s="80" t="str">
        <f>IF(OR($A296="",NOT(ISNUMBER($G296))),"",IF(AND($F296&lt;=CE$6,$G296&gt;=CE$5),IF(CE$5&gt;$N296,5,$K296)*10+IF(AND($F296&gt;=CE$5,$F296&lt;=CE$6),IF(AND($G296&gt;=CE$5,$G296&lt;=CE$6),5,IF($L296=1,2,1)),IF(AND($G296&gt;=CE$5,$G296&lt;=CE$6),IF($M296&gt;0,4,3),0)),IF(AND($D296&lt;=CE$6,$E296&gt;=CE$5),60,0)))</f>
        <v/>
      </c>
      <c r="CF296" s="80" t="str">
        <f>IF(OR($A296="",NOT(ISNUMBER($G296))),"",IF(AND($F296&lt;=CF$6,$G296&gt;=CF$5),IF(CF$5&gt;$N296,5,$K296)*10+IF(AND($F296&gt;=CF$5,$F296&lt;=CF$6),IF(AND($G296&gt;=CF$5,$G296&lt;=CF$6),5,IF($L296=1,2,1)),IF(AND($G296&gt;=CF$5,$G296&lt;=CF$6),IF($M296&gt;0,4,3),0)),IF(AND($D296&lt;=CF$6,$E296&gt;=CF$5),60,0)))</f>
        <v/>
      </c>
      <c r="CG296" s="80" t="str">
        <f>IF(OR($A296="",NOT(ISNUMBER($G296))),"",IF(AND($F296&lt;=CG$6,$G296&gt;=CG$5),IF(CG$5&gt;$N296,5,$K296)*10+IF(AND($F296&gt;=CG$5,$F296&lt;=CG$6),IF(AND($G296&gt;=CG$5,$G296&lt;=CG$6),5,IF($L296=1,2,1)),IF(AND($G296&gt;=CG$5,$G296&lt;=CG$6),IF($M296&gt;0,4,3),0)),IF(AND($D296&lt;=CG$6,$E296&gt;=CG$5),60,0)))</f>
        <v/>
      </c>
      <c r="CH296" s="80" t="str">
        <f>IF(OR($A296="",NOT(ISNUMBER($G296))),"",IF(AND($F296&lt;=CH$6,$G296&gt;=CH$5),IF(CH$5&gt;$N296,5,$K296)*10+IF(AND($F296&gt;=CH$5,$F296&lt;=CH$6),IF(AND($G296&gt;=CH$5,$G296&lt;=CH$6),5,IF($L296=1,2,1)),IF(AND($G296&gt;=CH$5,$G296&lt;=CH$6),IF($M296&gt;0,4,3),0)),IF(AND($D296&lt;=CH$6,$E296&gt;=CH$5),60,0)))</f>
        <v/>
      </c>
      <c r="CI296" s="80" t="str">
        <f>IF(OR($A296="",NOT(ISNUMBER($G296))),"",IF(AND($F296&lt;=CI$6,$G296&gt;=CI$5),IF(CI$5&gt;$N296,5,$K296)*10+IF(AND($F296&gt;=CI$5,$F296&lt;=CI$6),IF(AND($G296&gt;=CI$5,$G296&lt;=CI$6),5,IF($L296=1,2,1)),IF(AND($G296&gt;=CI$5,$G296&lt;=CI$6),IF($M296&gt;0,4,3),0)),IF(AND($D296&lt;=CI$6,$E296&gt;=CI$5),60,0)))</f>
        <v/>
      </c>
      <c r="CJ296" s="80" t="str">
        <f>IF(OR($A296="",NOT(ISNUMBER($G296))),"",IF(AND($F296&lt;=CJ$6,$G296&gt;=CJ$5),IF(CJ$5&gt;$N296,5,$K296)*10+IF(AND($F296&gt;=CJ$5,$F296&lt;=CJ$6),IF(AND($G296&gt;=CJ$5,$G296&lt;=CJ$6),5,IF($L296=1,2,1)),IF(AND($G296&gt;=CJ$5,$G296&lt;=CJ$6),IF($M296&gt;0,4,3),0)),IF(AND($D296&lt;=CJ$6,$E296&gt;=CJ$5),60,0)))</f>
        <v/>
      </c>
      <c r="CK296" s="80" t="str">
        <f>IF(OR($A296="",NOT(ISNUMBER($G296))),"",IF(AND($F296&lt;=CK$6,$G296&gt;=CK$5),IF(CK$5&gt;$N296,5,$K296)*10+IF(AND($F296&gt;=CK$5,$F296&lt;=CK$6),IF(AND($G296&gt;=CK$5,$G296&lt;=CK$6),5,IF($L296=1,2,1)),IF(AND($G296&gt;=CK$5,$G296&lt;=CK$6),IF($M296&gt;0,4,3),0)),IF(AND($D296&lt;=CK$6,$E296&gt;=CK$5),60,0)))</f>
        <v/>
      </c>
      <c r="CL296" s="80" t="str">
        <f>IF(OR($A296="",NOT(ISNUMBER($G296))),"",IF(AND($F296&lt;=CL$6,$G296&gt;=CL$5),IF(CL$5&gt;$N296,5,$K296)*10+IF(AND($F296&gt;=CL$5,$F296&lt;=CL$6),IF(AND($G296&gt;=CL$5,$G296&lt;=CL$6),5,IF($L296=1,2,1)),IF(AND($G296&gt;=CL$5,$G296&lt;=CL$6),IF($M296&gt;0,4,3),0)),IF(AND($D296&lt;=CL$6,$E296&gt;=CL$5),60,0)))</f>
        <v/>
      </c>
      <c r="CM296" s="80" t="str">
        <f>IF(OR($A296="",NOT(ISNUMBER($G296))),"",IF(AND($F296&lt;=CM$6,$G296&gt;=CM$5),IF(CM$5&gt;$N296,5,$K296)*10+IF(AND($F296&gt;=CM$5,$F296&lt;=CM$6),IF(AND($G296&gt;=CM$5,$G296&lt;=CM$6),5,IF($L296=1,2,1)),IF(AND($G296&gt;=CM$5,$G296&lt;=CM$6),IF($M296&gt;0,4,3),0)),IF(AND($D296&lt;=CM$6,$E296&gt;=CM$5),60,0)))</f>
        <v/>
      </c>
      <c r="CN296" s="80" t="str">
        <f>IF(OR($A296="",NOT(ISNUMBER($G296))),"",IF(AND($F296&lt;=CN$6,$G296&gt;=CN$5),IF(CN$5&gt;$N296,5,$K296)*10+IF(AND($F296&gt;=CN$5,$F296&lt;=CN$6),IF(AND($G296&gt;=CN$5,$G296&lt;=CN$6),5,IF($L296=1,2,1)),IF(AND($G296&gt;=CN$5,$G296&lt;=CN$6),IF($M296&gt;0,4,3),0)),IF(AND($D296&lt;=CN$6,$E296&gt;=CN$5),60,0)))</f>
        <v/>
      </c>
      <c r="CO296" s="80" t="str">
        <f>IF(OR($A296="",NOT(ISNUMBER($G296))),"",IF(AND($F296&lt;=CO$6,$G296&gt;=CO$5),IF(CO$5&gt;$N296,5,$K296)*10+IF(AND($F296&gt;=CO$5,$F296&lt;=CO$6),IF(AND($G296&gt;=CO$5,$G296&lt;=CO$6),5,IF($L296=1,2,1)),IF(AND($G296&gt;=CO$5,$G296&lt;=CO$6),IF($M296&gt;0,4,3),0)),IF(AND($D296&lt;=CO$6,$E296&gt;=CO$5),60,0)))</f>
        <v/>
      </c>
      <c r="CP296" s="80" t="str">
        <f>IF(OR($A296="",NOT(ISNUMBER($G296))),"",IF(AND($F296&lt;=CP$6,$G296&gt;=CP$5),IF(CP$5&gt;$N296,5,$K296)*10+IF(AND($F296&gt;=CP$5,$F296&lt;=CP$6),IF(AND($G296&gt;=CP$5,$G296&lt;=CP$6),5,IF($L296=1,2,1)),IF(AND($G296&gt;=CP$5,$G296&lt;=CP$6),IF($M296&gt;0,4,3),0)),IF(AND($D296&lt;=CP$6,$E296&gt;=CP$5),60,0)))</f>
        <v/>
      </c>
      <c r="CQ296" s="80" t="str">
        <f>IF(OR($A296="",NOT(ISNUMBER($G296))),"",IF(AND($F296&lt;=CQ$6,$G296&gt;=CQ$5),IF(CQ$5&gt;$N296,5,$K296)*10+IF(AND($F296&gt;=CQ$5,$F296&lt;=CQ$6),IF(AND($G296&gt;=CQ$5,$G296&lt;=CQ$6),5,IF($L296=1,2,1)),IF(AND($G296&gt;=CQ$5,$G296&lt;=CQ$6),IF($M296&gt;0,4,3),0)),IF(AND($D296&lt;=CQ$6,$E296&gt;=CQ$5),60,0)))</f>
        <v/>
      </c>
      <c r="CR296" s="80" t="str">
        <f>IF(OR($A296="",NOT(ISNUMBER($G296))),"",IF(AND($F296&lt;=CR$6,$G296&gt;=CR$5),IF(CR$5&gt;$N296,5,$K296)*10+IF(AND($F296&gt;=CR$5,$F296&lt;=CR$6),IF(AND($G296&gt;=CR$5,$G296&lt;=CR$6),5,IF($L296=1,2,1)),IF(AND($G296&gt;=CR$5,$G296&lt;=CR$6),IF($M296&gt;0,4,3),0)),IF(AND($D296&lt;=CR$6,$E296&gt;=CR$5),60,0)))</f>
        <v/>
      </c>
      <c r="CS296" s="80" t="str">
        <f>IF(OR($A296="",NOT(ISNUMBER($G296))),"",IF(AND($F296&lt;=CS$6,$G296&gt;=CS$5),IF(CS$5&gt;$N296,5,$K296)*10+IF(AND($F296&gt;=CS$5,$F296&lt;=CS$6),IF(AND($G296&gt;=CS$5,$G296&lt;=CS$6),5,IF($L296=1,2,1)),IF(AND($G296&gt;=CS$5,$G296&lt;=CS$6),IF($M296&gt;0,4,3),0)),IF(AND($D296&lt;=CS$6,$E296&gt;=CS$5),60,0)))</f>
        <v/>
      </c>
      <c r="CT296" s="80" t="str">
        <f>IF(OR($A296="",NOT(ISNUMBER($G296))),"",IF(AND($F296&lt;=CT$6,$G296&gt;=CT$5),IF(CT$5&gt;$N296,5,$K296)*10+IF(AND($F296&gt;=CT$5,$F296&lt;=CT$6),IF(AND($G296&gt;=CT$5,$G296&lt;=CT$6),5,IF($L296=1,2,1)),IF(AND($G296&gt;=CT$5,$G296&lt;=CT$6),IF($M296&gt;0,4,3),0)),IF(AND($D296&lt;=CT$6,$E296&gt;=CT$5),60,0)))</f>
        <v/>
      </c>
      <c r="CU296" s="80" t="str">
        <f>IF(OR($A296="",NOT(ISNUMBER($G296))),"",IF(AND($F296&lt;=CU$6,$G296&gt;=CU$5),IF(CU$5&gt;$N296,5,$K296)*10+IF(AND($F296&gt;=CU$5,$F296&lt;=CU$6),IF(AND($G296&gt;=CU$5,$G296&lt;=CU$6),5,IF($L296=1,2,1)),IF(AND($G296&gt;=CU$5,$G296&lt;=CU$6),IF($M296&gt;0,4,3),0)),IF(AND($D296&lt;=CU$6,$E296&gt;=CU$5),60,0)))</f>
        <v/>
      </c>
      <c r="CV296" s="80" t="str">
        <f>IF(OR($A296="",NOT(ISNUMBER($G296))),"",IF(AND($F296&lt;=CV$6,$G296&gt;=CV$5),IF(CV$5&gt;$N296,5,$K296)*10+IF(AND($F296&gt;=CV$5,$F296&lt;=CV$6),IF(AND($G296&gt;=CV$5,$G296&lt;=CV$6),5,IF($L296=1,2,1)),IF(AND($G296&gt;=CV$5,$G296&lt;=CV$6),IF($M296&gt;0,4,3),0)),IF(AND($D296&lt;=CV$6,$E296&gt;=CV$5),60,0)))</f>
        <v/>
      </c>
      <c r="CW296" s="80" t="str">
        <f>IF(OR($A296="",NOT(ISNUMBER($G296))),"",IF(AND($F296&lt;=CW$6,$G296&gt;=CW$5),IF(CW$5&gt;$N296,5,$K296)*10+IF(AND($F296&gt;=CW$5,$F296&lt;=CW$6),IF(AND($G296&gt;=CW$5,$G296&lt;=CW$6),5,IF($L296=1,2,1)),IF(AND($G296&gt;=CW$5,$G296&lt;=CW$6),IF($M296&gt;0,4,3),0)),IF(AND($D296&lt;=CW$6,$E296&gt;=CW$5),60,0)))</f>
        <v/>
      </c>
      <c r="CX296" s="80" t="str">
        <f>IF(OR($A296="",NOT(ISNUMBER($G296))),"",IF(AND($F296&lt;=CX$6,$G296&gt;=CX$5),IF(CX$5&gt;$N296,5,$K296)*10+IF(AND($F296&gt;=CX$5,$F296&lt;=CX$6),IF(AND($G296&gt;=CX$5,$G296&lt;=CX$6),5,IF($L296=1,2,1)),IF(AND($G296&gt;=CX$5,$G296&lt;=CX$6),IF($M296&gt;0,4,3),0)),IF(AND($D296&lt;=CX$6,$E296&gt;=CX$5),60,0)))</f>
        <v/>
      </c>
      <c r="CY296" s="80" t="str">
        <f>IF(OR($A296="",NOT(ISNUMBER($G296))),"",IF(AND($F296&lt;=CY$6,$G296&gt;=CY$5),IF(CY$5&gt;$N296,5,$K296)*10+IF(AND($F296&gt;=CY$5,$F296&lt;=CY$6),IF(AND($G296&gt;=CY$5,$G296&lt;=CY$6),5,IF($L296=1,2,1)),IF(AND($G296&gt;=CY$5,$G296&lt;=CY$6),IF($M296&gt;0,4,3),0)),IF(AND($D296&lt;=CY$6,$E296&gt;=CY$5),60,0)))</f>
        <v/>
      </c>
      <c r="CZ296" s="80" t="str">
        <f>IF(OR($A296="",NOT(ISNUMBER($G296))),"",IF(AND($F296&lt;=CZ$6,$G296&gt;=CZ$5),IF(CZ$5&gt;$N296,5,$K296)*10+IF(AND($F296&gt;=CZ$5,$F296&lt;=CZ$6),IF(AND($G296&gt;=CZ$5,$G296&lt;=CZ$6),5,IF($L296=1,2,1)),IF(AND($G296&gt;=CZ$5,$G296&lt;=CZ$6),IF($M296&gt;0,4,3),0)),IF(AND($D296&lt;=CZ$6,$E296&gt;=CZ$5),60,0)))</f>
        <v/>
      </c>
      <c r="DA296" s="80" t="str">
        <f>IF(OR($A296="",NOT(ISNUMBER($G296))),"",IF(AND($F296&lt;=DA$6,$G296&gt;=DA$5),IF(DA$5&gt;$N296,5,$K296)*10+IF(AND($F296&gt;=DA$5,$F296&lt;=DA$6),IF(AND($G296&gt;=DA$5,$G296&lt;=DA$6),5,IF($L296=1,2,1)),IF(AND($G296&gt;=DA$5,$G296&lt;=DA$6),IF($M296&gt;0,4,3),0)),IF(AND($D296&lt;=DA$6,$E296&gt;=DA$5),60,0)))</f>
        <v/>
      </c>
      <c r="DB296" s="80" t="str">
        <f>IF(OR($A296="",NOT(ISNUMBER($G296))),"",IF(AND($F296&lt;=DB$6,$G296&gt;=DB$5),IF(DB$5&gt;$N296,5,$K296)*10+IF(AND($F296&gt;=DB$5,$F296&lt;=DB$6),IF(AND($G296&gt;=DB$5,$G296&lt;=DB$6),5,IF($L296=1,2,1)),IF(AND($G296&gt;=DB$5,$G296&lt;=DB$6),IF($M296&gt;0,4,3),0)),IF(AND($D296&lt;=DB$6,$E296&gt;=DB$5),60,0)))</f>
        <v/>
      </c>
      <c r="DC296" s="80" t="str">
        <f>IF(OR($A296="",NOT(ISNUMBER($G296))),"",IF(AND($F296&lt;=DC$6,$G296&gt;=DC$5),IF(DC$5&gt;$N296,5,$K296)*10+IF(AND($F296&gt;=DC$5,$F296&lt;=DC$6),IF(AND($G296&gt;=DC$5,$G296&lt;=DC$6),5,IF($L296=1,2,1)),IF(AND($G296&gt;=DC$5,$G296&lt;=DC$6),IF($M296&gt;0,4,3),0)),IF(AND($D296&lt;=DC$6,$E296&gt;=DC$5),60,0)))</f>
        <v/>
      </c>
      <c r="DD296" s="80" t="str">
        <f>IF(OR($A296="",NOT(ISNUMBER($G296))),"",IF(AND($F296&lt;=DD$6,$G296&gt;=DD$5),IF(DD$5&gt;$N296,5,$K296)*10+IF(AND($F296&gt;=DD$5,$F296&lt;=DD$6),IF(AND($G296&gt;=DD$5,$G296&lt;=DD$6),5,IF($L296=1,2,1)),IF(AND($G296&gt;=DD$5,$G296&lt;=DD$6),IF($M296&gt;0,4,3),0)),IF(AND($D296&lt;=DD$6,$E296&gt;=DD$5),60,0)))</f>
        <v/>
      </c>
      <c r="DE296" s="80" t="str">
        <f>IF(OR($A296="",NOT(ISNUMBER($G296))),"",IF(AND($F296&lt;=DE$6,$G296&gt;=DE$5),IF(DE$5&gt;$N296,5,$K296)*10+IF(AND($F296&gt;=DE$5,$F296&lt;=DE$6),IF(AND($G296&gt;=DE$5,$G296&lt;=DE$6),5,IF($L296=1,2,1)),IF(AND($G296&gt;=DE$5,$G296&lt;=DE$6),IF($M296&gt;0,4,3),0)),IF(AND($D296&lt;=DE$6,$E296&gt;=DE$5),60,0)))</f>
        <v/>
      </c>
      <c r="DF296" s="80" t="str">
        <f>IF(OR($A296="",NOT(ISNUMBER($G296))),"",IF(AND($F296&lt;=DF$6,$G296&gt;=DF$5),IF(DF$5&gt;$N296,5,$K296)*10+IF(AND($F296&gt;=DF$5,$F296&lt;=DF$6),IF(AND($G296&gt;=DF$5,$G296&lt;=DF$6),5,IF($L296=1,2,1)),IF(AND($G296&gt;=DF$5,$G296&lt;=DF$6),IF($M296&gt;0,4,3),0)),IF(AND($D296&lt;=DF$6,$E296&gt;=DF$5),60,0)))</f>
        <v/>
      </c>
      <c r="DG296" s="80" t="str">
        <f>IF(OR($A296="",NOT(ISNUMBER($G296))),"",IF(AND($F296&lt;=DG$6,$G296&gt;=DG$5),IF(DG$5&gt;$N296,5,$K296)*10+IF(AND($F296&gt;=DG$5,$F296&lt;=DG$6),IF(AND($G296&gt;=DG$5,$G296&lt;=DG$6),5,IF($L296=1,2,1)),IF(AND($G296&gt;=DG$5,$G296&lt;=DG$6),IF($M296&gt;0,4,3),0)),IF(AND($D296&lt;=DG$6,$E296&gt;=DG$5),60,0)))</f>
        <v/>
      </c>
      <c r="DH296" s="80" t="str">
        <f>IF(OR($A296="",NOT(ISNUMBER($G296))),"",IF(AND($F296&lt;=DH$6,$G296&gt;=DH$5),IF(DH$5&gt;$N296,5,$K296)*10+IF(AND($F296&gt;=DH$5,$F296&lt;=DH$6),IF(AND($G296&gt;=DH$5,$G296&lt;=DH$6),5,IF($L296=1,2,1)),IF(AND($G296&gt;=DH$5,$G296&lt;=DH$6),IF($M296&gt;0,4,3),0)),IF(AND($D296&lt;=DH$6,$E296&gt;=DH$5),60,0)))</f>
        <v/>
      </c>
      <c r="DI296" s="80" t="str">
        <f>IF(OR($A296="",NOT(ISNUMBER($G296))),"",IF(AND($F296&lt;=DI$6,$G296&gt;=DI$5),IF(DI$5&gt;$N296,5,$K296)*10+IF(AND($F296&gt;=DI$5,$F296&lt;=DI$6),IF(AND($G296&gt;=DI$5,$G296&lt;=DI$6),5,IF($L296=1,2,1)),IF(AND($G296&gt;=DI$5,$G296&lt;=DI$6),IF($M296&gt;0,4,3),0)),IF(AND($D296&lt;=DI$6,$E296&gt;=DI$5),60,0)))</f>
        <v/>
      </c>
      <c r="DJ296" s="80" t="str">
        <f>IF(OR($A296="",NOT(ISNUMBER($G296))),"",IF(AND($F296&lt;=DJ$6,$G296&gt;=DJ$5),IF(DJ$5&gt;$N296,5,$K296)*10+IF(AND($F296&gt;=DJ$5,$F296&lt;=DJ$6),IF(AND($G296&gt;=DJ$5,$G296&lt;=DJ$6),5,IF($L296=1,2,1)),IF(AND($G296&gt;=DJ$5,$G296&lt;=DJ$6),IF($M296&gt;0,4,3),0)),IF(AND($D296&lt;=DJ$6,$E296&gt;=DJ$5),60,0)))</f>
        <v/>
      </c>
      <c r="DK296" s="80" t="str">
        <f>IF(OR($A296="",NOT(ISNUMBER($G296))),"",IF(AND($F296&lt;=DK$6,$G296&gt;=DK$5),IF(DK$5&gt;$N296,5,$K296)*10+IF(AND($F296&gt;=DK$5,$F296&lt;=DK$6),IF(AND($G296&gt;=DK$5,$G296&lt;=DK$6),5,IF($L296=1,2,1)),IF(AND($G296&gt;=DK$5,$G296&lt;=DK$6),IF($M296&gt;0,4,3),0)),IF(AND($D296&lt;=DK$6,$E296&gt;=DK$5),60,0)))</f>
        <v/>
      </c>
      <c r="DL296" s="80" t="str">
        <f>IF(OR($A296="",NOT(ISNUMBER($G296))),"",IF(AND($F296&lt;=DL$6,$G296&gt;=DL$5),IF(DL$5&gt;$N296,5,$K296)*10+IF(AND($F296&gt;=DL$5,$F296&lt;=DL$6),IF(AND($G296&gt;=DL$5,$G296&lt;=DL$6),5,IF($L296=1,2,1)),IF(AND($G296&gt;=DL$5,$G296&lt;=DL$6),IF($M296&gt;0,4,3),0)),IF(AND($D296&lt;=DL$6,$E296&gt;=DL$5),60,0)))</f>
        <v/>
      </c>
      <c r="DM296" s="80" t="str">
        <f>IF(OR($A296="",NOT(ISNUMBER($G296))),"",IF(AND($F296&lt;=DM$6,$G296&gt;=DM$5),IF(DM$5&gt;$N296,5,$K296)*10+IF(AND($F296&gt;=DM$5,$F296&lt;=DM$6),IF(AND($G296&gt;=DM$5,$G296&lt;=DM$6),5,IF($L296=1,2,1)),IF(AND($G296&gt;=DM$5,$G296&lt;=DM$6),IF($M296&gt;0,4,3),0)),IF(AND($D296&lt;=DM$6,$E296&gt;=DM$5),60,0)))</f>
        <v/>
      </c>
      <c r="DN296" s="80" t="str">
        <f>IF(OR($A296="",NOT(ISNUMBER($G296))),"",IF(AND($F296&lt;=DN$6,$G296&gt;=DN$5),IF(DN$5&gt;$N296,5,$K296)*10+IF(AND($F296&gt;=DN$5,$F296&lt;=DN$6),IF(AND($G296&gt;=DN$5,$G296&lt;=DN$6),5,IF($L296=1,2,1)),IF(AND($G296&gt;=DN$5,$G296&lt;=DN$6),IF($M296&gt;0,4,3),0)),IF(AND($D296&lt;=DN$6,$E296&gt;=DN$5),60,0)))</f>
        <v/>
      </c>
      <c r="DO296" s="80" t="str">
        <f>IF(OR($A296="",NOT(ISNUMBER($G296))),"",IF(AND($F296&lt;=DO$6,$G296&gt;=DO$5),IF(DO$5&gt;$N296,5,$K296)*10+IF(AND($F296&gt;=DO$5,$F296&lt;=DO$6),IF(AND($G296&gt;=DO$5,$G296&lt;=DO$6),5,IF($L296=1,2,1)),IF(AND($G296&gt;=DO$5,$G296&lt;=DO$6),IF($M296&gt;0,4,3),0)),IF(AND($D296&lt;=DO$6,$E296&gt;=DO$5),60,0)))</f>
        <v/>
      </c>
      <c r="DP296" s="80" t="str">
        <f>IF(OR($A296="",NOT(ISNUMBER($G296))),"",IF(AND($F296&lt;=DP$6,$G296&gt;=DP$5),IF(DP$5&gt;$N296,5,$K296)*10+IF(AND($F296&gt;=DP$5,$F296&lt;=DP$6),IF(AND($G296&gt;=DP$5,$G296&lt;=DP$6),5,IF($L296=1,2,1)),IF(AND($G296&gt;=DP$5,$G296&lt;=DP$6),IF($M296&gt;0,4,3),0)),IF(AND($D296&lt;=DP$6,$E296&gt;=DP$5),60,0)))</f>
        <v/>
      </c>
      <c r="DQ296" s="80" t="str">
        <f>IF(OR($A296="",NOT(ISNUMBER($G296))),"",IF(AND($F296&lt;=DQ$6,$G296&gt;=DQ$5),IF(DQ$5&gt;$N296,5,$K296)*10+IF(AND($F296&gt;=DQ$5,$F296&lt;=DQ$6),IF(AND($G296&gt;=DQ$5,$G296&lt;=DQ$6),5,IF($L296=1,2,1)),IF(AND($G296&gt;=DQ$5,$G296&lt;=DQ$6),IF($M296&gt;0,4,3),0)),IF(AND($D296&lt;=DQ$6,$E296&gt;=DQ$5),60,0)))</f>
        <v/>
      </c>
      <c r="DR296" s="80" t="str">
        <f>IF(OR($A296="",NOT(ISNUMBER($G296))),"",IF(AND($F296&lt;=DR$6,$G296&gt;=DR$5),IF(DR$5&gt;$N296,5,$K296)*10+IF(AND($F296&gt;=DR$5,$F296&lt;=DR$6),IF(AND($G296&gt;=DR$5,$G296&lt;=DR$6),5,IF($L296=1,2,1)),IF(AND($G296&gt;=DR$5,$G296&lt;=DR$6),IF($M296&gt;0,4,3),0)),IF(AND($D296&lt;=DR$6,$E296&gt;=DR$5),60,0)))</f>
        <v/>
      </c>
      <c r="DS296" s="80" t="str">
        <f>IF(OR($A296="",NOT(ISNUMBER($G296))),"",IF(AND($F296&lt;=DS$6,$G296&gt;=DS$5),IF(DS$5&gt;$N296,5,$K296)*10+IF(AND($F296&gt;=DS$5,$F296&lt;=DS$6),IF(AND($G296&gt;=DS$5,$G296&lt;=DS$6),5,IF($L296=1,2,1)),IF(AND($G296&gt;=DS$5,$G296&lt;=DS$6),IF($M296&gt;0,4,3),0)),IF(AND($D296&lt;=DS$6,$E296&gt;=DS$5),60,0)))</f>
        <v/>
      </c>
      <c r="DT296" s="80" t="str">
        <f>IF(OR($A296="",NOT(ISNUMBER($G296))),"",IF(AND($F296&lt;=DT$6,$G296&gt;=DT$5),IF(DT$5&gt;$N296,5,$K296)*10+IF(AND($F296&gt;=DT$5,$F296&lt;=DT$6),IF(AND($G296&gt;=DT$5,$G296&lt;=DT$6),5,IF($L296=1,2,1)),IF(AND($G296&gt;=DT$5,$G296&lt;=DT$6),IF($M296&gt;0,4,3),0)),IF(AND($D296&lt;=DT$6,$E296&gt;=DT$5),60,0)))</f>
        <v/>
      </c>
      <c r="DU296" s="80" t="str">
        <f>IF(OR($A296="",NOT(ISNUMBER($G296))),"",IF(AND($F296&lt;=DU$6,$G296&gt;=DU$5),IF(DU$5&gt;$N296,5,$K296)*10+IF(AND($F296&gt;=DU$5,$F296&lt;=DU$6),IF(AND($G296&gt;=DU$5,$G296&lt;=DU$6),5,IF($L296=1,2,1)),IF(AND($G296&gt;=DU$5,$G296&lt;=DU$6),IF($M296&gt;0,4,3),0)),IF(AND($D296&lt;=DU$6,$E296&gt;=DU$5),60,0)))</f>
        <v/>
      </c>
      <c r="DV296" s="80" t="str">
        <f>IF(OR($A296="",NOT(ISNUMBER($G296))),"",IF(AND($F296&lt;=DV$6,$G296&gt;=DV$5),IF(DV$5&gt;$N296,5,$K296)*10+IF(AND($F296&gt;=DV$5,$F296&lt;=DV$6),IF(AND($G296&gt;=DV$5,$G296&lt;=DV$6),5,IF($L296=1,2,1)),IF(AND($G296&gt;=DV$5,$G296&lt;=DV$6),IF($M296&gt;0,4,3),0)),IF(AND($D296&lt;=DV$6,$E296&gt;=DV$5),60,0)))</f>
        <v/>
      </c>
      <c r="DW296" s="80" t="str">
        <f>IF(OR($A296="",NOT(ISNUMBER($G296))),"",IF(AND($F296&lt;=DW$6,$G296&gt;=DW$5),IF(DW$5&gt;$N296,5,$K296)*10+IF(AND($F296&gt;=DW$5,$F296&lt;=DW$6),IF(AND($G296&gt;=DW$5,$G296&lt;=DW$6),5,IF($L296=1,2,1)),IF(AND($G296&gt;=DW$5,$G296&lt;=DW$6),IF($M296&gt;0,4,3),0)),IF(AND($D296&lt;=DW$6,$E296&gt;=DW$5),60,0)))</f>
        <v/>
      </c>
      <c r="DX296" s="80" t="str">
        <f>IF(OR($A296="",NOT(ISNUMBER($G296))),"",IF(AND($F296&lt;=DX$6,$G296&gt;=DX$5),IF(DX$5&gt;$N296,5,$K296)*10+IF(AND($F296&gt;=DX$5,$F296&lt;=DX$6),IF(AND($G296&gt;=DX$5,$G296&lt;=DX$6),5,IF($L296=1,2,1)),IF(AND($G296&gt;=DX$5,$G296&lt;=DX$6),IF($M296&gt;0,4,3),0)),IF(AND($D296&lt;=DX$6,$E296&gt;=DX$5),60,0)))</f>
        <v/>
      </c>
      <c r="DY296" s="80" t="str">
        <f>IF(OR($A296="",NOT(ISNUMBER($G296))),"",IF(AND($F296&lt;=DY$6,$G296&gt;=DY$5),IF(DY$5&gt;$N296,5,$K296)*10+IF(AND($F296&gt;=DY$5,$F296&lt;=DY$6),IF(AND($G296&gt;=DY$5,$G296&lt;=DY$6),5,IF($L296=1,2,1)),IF(AND($G296&gt;=DY$5,$G296&lt;=DY$6),IF($M296&gt;0,4,3),0)),IF(AND($D296&lt;=DY$6,$E296&gt;=DY$5),60,0)))</f>
        <v/>
      </c>
      <c r="DZ296" s="80" t="str">
        <f>IF(OR($A296="",NOT(ISNUMBER($G296))),"",IF(AND($F296&lt;=DZ$6,$G296&gt;=DZ$5),IF(DZ$5&gt;$N296,5,$K296)*10+IF(AND($F296&gt;=DZ$5,$F296&lt;=DZ$6),IF(AND($G296&gt;=DZ$5,$G296&lt;=DZ$6),5,IF($L296=1,2,1)),IF(AND($G296&gt;=DZ$5,$G296&lt;=DZ$6),IF($M296&gt;0,4,3),0)),IF(AND($D296&lt;=DZ$6,$E296&gt;=DZ$5),60,0)))</f>
        <v/>
      </c>
      <c r="EA296" s="80" t="str">
        <f>IF(OR($A296="",NOT(ISNUMBER($G296))),"",IF(AND($F296&lt;=EA$6,$G296&gt;=EA$5),IF(EA$5&gt;$N296,5,$K296)*10+IF(AND($F296&gt;=EA$5,$F296&lt;=EA$6),IF(AND($G296&gt;=EA$5,$G296&lt;=EA$6),5,IF($L296=1,2,1)),IF(AND($G296&gt;=EA$5,$G296&lt;=EA$6),IF($M296&gt;0,4,3),0)),IF(AND($D296&lt;=EA$6,$E296&gt;=EA$5),60,0)))</f>
        <v/>
      </c>
      <c r="EB296" s="80" t="str">
        <f>IF(OR($A296="",NOT(ISNUMBER($G296))),"",IF(AND($F296&lt;=EB$6,$G296&gt;=EB$5),IF(EB$5&gt;$N296,5,$K296)*10+IF(AND($F296&gt;=EB$5,$F296&lt;=EB$6),IF(AND($G296&gt;=EB$5,$G296&lt;=EB$6),5,IF($L296=1,2,1)),IF(AND($G296&gt;=EB$5,$G296&lt;=EB$6),IF($M296&gt;0,4,3),0)),IF(AND($D296&lt;=EB$6,$E296&gt;=EB$5),60,0)))</f>
        <v/>
      </c>
      <c r="EC296" s="80" t="str">
        <f>IF(OR($A296="",NOT(ISNUMBER($G296))),"",IF(AND($F296&lt;=EC$6,$G296&gt;=EC$5),IF(EC$5&gt;$N296,5,$K296)*10+IF(AND($F296&gt;=EC$5,$F296&lt;=EC$6),IF(AND($G296&gt;=EC$5,$G296&lt;=EC$6),5,IF($L296=1,2,1)),IF(AND($G296&gt;=EC$5,$G296&lt;=EC$6),IF($M296&gt;0,4,3),0)),IF(AND($D296&lt;=EC$6,$E296&gt;=EC$5),60,0)))</f>
        <v/>
      </c>
      <c r="ED296" s="80" t="str">
        <f>IF(OR($A296="",NOT(ISNUMBER($G296))),"",IF(AND($F296&lt;=ED$6,$G296&gt;=ED$5),IF(ED$5&gt;$N296,5,$K296)*10+IF(AND($F296&gt;=ED$5,$F296&lt;=ED$6),IF(AND($G296&gt;=ED$5,$G296&lt;=ED$6),5,IF($L296=1,2,1)),IF(AND($G296&gt;=ED$5,$G296&lt;=ED$6),IF($M296&gt;0,4,3),0)),IF(AND($D296&lt;=ED$6,$E296&gt;=ED$5),60,0)))</f>
        <v/>
      </c>
    </row>
    <row r="297" ht="18" customHeight="1">
      <c r="A297" s="52" t="str">
        <f>IF(Tasks!$B297="","",Tasks!$A297)</f>
        <v/>
      </c>
      <c r="B297" s="78" t="str">
        <f>IF(Tasks!$B297="","",Tasks!$B297)</f>
        <v/>
      </c>
      <c r="C297" s="25" t="str">
        <f>IF($B297="","",IF(AND(Tasks!$D297="",Tasks!$G297=""),"-",IF(Tasks!$D297="","",Tasks!$D297&amp;IF(OR(Tasks!$E297="",Tasks!$E297="FS"),IF(N(Tasks!$F297)=0,"","FS"),Tasks!$E297)&amp;IF(N(Tasks!$F297)=0,"",IF(Tasks!$F297&gt;0,"+","")&amp;Tasks!$F297))&amp;IF(AND(Tasks!$D297&lt;&gt;"",Tasks!$G297&lt;&gt;""),", ","")&amp;IF(Tasks!$G297="","",Tasks!$G297&amp;IF(OR(Tasks!$H297="",Tasks!$H297="FS"),IF(N(Tasks!$I297)=0,"","FS"),Tasks!$H297)&amp;IF(N(Tasks!$I297)=0,"",IF(Tasks!$I297&gt;0,"+","")&amp;Tasks!$I297))))</f>
        <v/>
      </c>
      <c r="D297" s="51" t="str">
        <f>IF(OR($B297="",Tasks!$Q297=""),"",Tasks!$Q297)</f>
        <v/>
      </c>
      <c r="E297" s="51" t="str">
        <f>IF(OR($B297="",Tasks!$R297=""),"",Tasks!$R297)</f>
        <v/>
      </c>
      <c r="F297" s="51" t="str">
        <f>IF(OR($B297="",Tasks!$S297=""),"",Tasks!$S297)</f>
        <v/>
      </c>
      <c r="G297" s="51" t="str">
        <f>IF(OR($B297="",Tasks!$T297=""),"",Tasks!$T297)</f>
        <v/>
      </c>
      <c r="H297" s="52" t="str">
        <f>IF($B297="","",Tasks!$AE297)</f>
        <v/>
      </c>
      <c r="I297" s="79" t="str">
        <f>IF($B297="","",Tasks!$AF297)</f>
        <v/>
      </c>
      <c r="J297" s="53" t="str">
        <f>IF(OR($B297="",Tasks!$V297=""),"",Tasks!$V297)</f>
        <v/>
      </c>
      <c r="K297" s="52" t="str">
        <f>IF($B297="","",Tasks!$AA297)</f>
        <v/>
      </c>
      <c r="L297" s="52" t="str">
        <f>IF($B297="","",Tasks!$AB297)</f>
        <v/>
      </c>
      <c r="M297" s="52" t="str">
        <f>IF($B297="","",Tasks!$Z297)</f>
        <v/>
      </c>
      <c r="N297" s="52" t="str">
        <f>IF(OR($B297="",Tasks!$AG297=""),"",Tasks!$AG297)</f>
        <v/>
      </c>
      <c r="O297" s="80" t="str">
        <f>IF(OR($A297="",NOT(ISNUMBER($G297))),"",IF(AND($F297&lt;=O$6,$G297&gt;=O$5),IF(O$5&gt;$N297,5,$K297)*10+IF(AND($F297&gt;=O$5,$F297&lt;=O$6),IF(AND($G297&gt;=O$5,$G297&lt;=O$6),5,IF($L297=1,2,1)),IF(AND($G297&gt;=O$5,$G297&lt;=O$6),IF($M297&gt;0,4,3),0)),IF(AND($D297&lt;=O$6,$E297&gt;=O$5),60,0)))</f>
        <v/>
      </c>
      <c r="P297" s="80" t="str">
        <f>IF(OR($A297="",NOT(ISNUMBER($G297))),"",IF(AND($F297&lt;=P$6,$G297&gt;=P$5),IF(P$5&gt;$N297,5,$K297)*10+IF(AND($F297&gt;=P$5,$F297&lt;=P$6),IF(AND($G297&gt;=P$5,$G297&lt;=P$6),5,IF($L297=1,2,1)),IF(AND($G297&gt;=P$5,$G297&lt;=P$6),IF($M297&gt;0,4,3),0)),IF(AND($D297&lt;=P$6,$E297&gt;=P$5),60,0)))</f>
        <v/>
      </c>
      <c r="Q297" s="80" t="str">
        <f>IF(OR($A297="",NOT(ISNUMBER($G297))),"",IF(AND($F297&lt;=Q$6,$G297&gt;=Q$5),IF(Q$5&gt;$N297,5,$K297)*10+IF(AND($F297&gt;=Q$5,$F297&lt;=Q$6),IF(AND($G297&gt;=Q$5,$G297&lt;=Q$6),5,IF($L297=1,2,1)),IF(AND($G297&gt;=Q$5,$G297&lt;=Q$6),IF($M297&gt;0,4,3),0)),IF(AND($D297&lt;=Q$6,$E297&gt;=Q$5),60,0)))</f>
        <v/>
      </c>
      <c r="R297" s="80" t="str">
        <f>IF(OR($A297="",NOT(ISNUMBER($G297))),"",IF(AND($F297&lt;=R$6,$G297&gt;=R$5),IF(R$5&gt;$N297,5,$K297)*10+IF(AND($F297&gt;=R$5,$F297&lt;=R$6),IF(AND($G297&gt;=R$5,$G297&lt;=R$6),5,IF($L297=1,2,1)),IF(AND($G297&gt;=R$5,$G297&lt;=R$6),IF($M297&gt;0,4,3),0)),IF(AND($D297&lt;=R$6,$E297&gt;=R$5),60,0)))</f>
        <v/>
      </c>
      <c r="S297" s="80" t="str">
        <f>IF(OR($A297="",NOT(ISNUMBER($G297))),"",IF(AND($F297&lt;=S$6,$G297&gt;=S$5),IF(S$5&gt;$N297,5,$K297)*10+IF(AND($F297&gt;=S$5,$F297&lt;=S$6),IF(AND($G297&gt;=S$5,$G297&lt;=S$6),5,IF($L297=1,2,1)),IF(AND($G297&gt;=S$5,$G297&lt;=S$6),IF($M297&gt;0,4,3),0)),IF(AND($D297&lt;=S$6,$E297&gt;=S$5),60,0)))</f>
        <v/>
      </c>
      <c r="T297" s="80" t="str">
        <f>IF(OR($A297="",NOT(ISNUMBER($G297))),"",IF(AND($F297&lt;=T$6,$G297&gt;=T$5),IF(T$5&gt;$N297,5,$K297)*10+IF(AND($F297&gt;=T$5,$F297&lt;=T$6),IF(AND($G297&gt;=T$5,$G297&lt;=T$6),5,IF($L297=1,2,1)),IF(AND($G297&gt;=T$5,$G297&lt;=T$6),IF($M297&gt;0,4,3),0)),IF(AND($D297&lt;=T$6,$E297&gt;=T$5),60,0)))</f>
        <v/>
      </c>
      <c r="U297" s="80" t="str">
        <f>IF(OR($A297="",NOT(ISNUMBER($G297))),"",IF(AND($F297&lt;=U$6,$G297&gt;=U$5),IF(U$5&gt;$N297,5,$K297)*10+IF(AND($F297&gt;=U$5,$F297&lt;=U$6),IF(AND($G297&gt;=U$5,$G297&lt;=U$6),5,IF($L297=1,2,1)),IF(AND($G297&gt;=U$5,$G297&lt;=U$6),IF($M297&gt;0,4,3),0)),IF(AND($D297&lt;=U$6,$E297&gt;=U$5),60,0)))</f>
        <v/>
      </c>
      <c r="V297" s="80" t="str">
        <f>IF(OR($A297="",NOT(ISNUMBER($G297))),"",IF(AND($F297&lt;=V$6,$G297&gt;=V$5),IF(V$5&gt;$N297,5,$K297)*10+IF(AND($F297&gt;=V$5,$F297&lt;=V$6),IF(AND($G297&gt;=V$5,$G297&lt;=V$6),5,IF($L297=1,2,1)),IF(AND($G297&gt;=V$5,$G297&lt;=V$6),IF($M297&gt;0,4,3),0)),IF(AND($D297&lt;=V$6,$E297&gt;=V$5),60,0)))</f>
        <v/>
      </c>
      <c r="W297" s="80" t="str">
        <f>IF(OR($A297="",NOT(ISNUMBER($G297))),"",IF(AND($F297&lt;=W$6,$G297&gt;=W$5),IF(W$5&gt;$N297,5,$K297)*10+IF(AND($F297&gt;=W$5,$F297&lt;=W$6),IF(AND($G297&gt;=W$5,$G297&lt;=W$6),5,IF($L297=1,2,1)),IF(AND($G297&gt;=W$5,$G297&lt;=W$6),IF($M297&gt;0,4,3),0)),IF(AND($D297&lt;=W$6,$E297&gt;=W$5),60,0)))</f>
        <v/>
      </c>
      <c r="X297" s="80" t="str">
        <f>IF(OR($A297="",NOT(ISNUMBER($G297))),"",IF(AND($F297&lt;=X$6,$G297&gt;=X$5),IF(X$5&gt;$N297,5,$K297)*10+IF(AND($F297&gt;=X$5,$F297&lt;=X$6),IF(AND($G297&gt;=X$5,$G297&lt;=X$6),5,IF($L297=1,2,1)),IF(AND($G297&gt;=X$5,$G297&lt;=X$6),IF($M297&gt;0,4,3),0)),IF(AND($D297&lt;=X$6,$E297&gt;=X$5),60,0)))</f>
        <v/>
      </c>
      <c r="Y297" s="80" t="str">
        <f>IF(OR($A297="",NOT(ISNUMBER($G297))),"",IF(AND($F297&lt;=Y$6,$G297&gt;=Y$5),IF(Y$5&gt;$N297,5,$K297)*10+IF(AND($F297&gt;=Y$5,$F297&lt;=Y$6),IF(AND($G297&gt;=Y$5,$G297&lt;=Y$6),5,IF($L297=1,2,1)),IF(AND($G297&gt;=Y$5,$G297&lt;=Y$6),IF($M297&gt;0,4,3),0)),IF(AND($D297&lt;=Y$6,$E297&gt;=Y$5),60,0)))</f>
        <v/>
      </c>
      <c r="Z297" s="80" t="str">
        <f>IF(OR($A297="",NOT(ISNUMBER($G297))),"",IF(AND($F297&lt;=Z$6,$G297&gt;=Z$5),IF(Z$5&gt;$N297,5,$K297)*10+IF(AND($F297&gt;=Z$5,$F297&lt;=Z$6),IF(AND($G297&gt;=Z$5,$G297&lt;=Z$6),5,IF($L297=1,2,1)),IF(AND($G297&gt;=Z$5,$G297&lt;=Z$6),IF($M297&gt;0,4,3),0)),IF(AND($D297&lt;=Z$6,$E297&gt;=Z$5),60,0)))</f>
        <v/>
      </c>
      <c r="AA297" s="80" t="str">
        <f>IF(OR($A297="",NOT(ISNUMBER($G297))),"",IF(AND($F297&lt;=AA$6,$G297&gt;=AA$5),IF(AA$5&gt;$N297,5,$K297)*10+IF(AND($F297&gt;=AA$5,$F297&lt;=AA$6),IF(AND($G297&gt;=AA$5,$G297&lt;=AA$6),5,IF($L297=1,2,1)),IF(AND($G297&gt;=AA$5,$G297&lt;=AA$6),IF($M297&gt;0,4,3),0)),IF(AND($D297&lt;=AA$6,$E297&gt;=AA$5),60,0)))</f>
        <v/>
      </c>
      <c r="AB297" s="80" t="str">
        <f>IF(OR($A297="",NOT(ISNUMBER($G297))),"",IF(AND($F297&lt;=AB$6,$G297&gt;=AB$5),IF(AB$5&gt;$N297,5,$K297)*10+IF(AND($F297&gt;=AB$5,$F297&lt;=AB$6),IF(AND($G297&gt;=AB$5,$G297&lt;=AB$6),5,IF($L297=1,2,1)),IF(AND($G297&gt;=AB$5,$G297&lt;=AB$6),IF($M297&gt;0,4,3),0)),IF(AND($D297&lt;=AB$6,$E297&gt;=AB$5),60,0)))</f>
        <v/>
      </c>
      <c r="AC297" s="80" t="str">
        <f>IF(OR($A297="",NOT(ISNUMBER($G297))),"",IF(AND($F297&lt;=AC$6,$G297&gt;=AC$5),IF(AC$5&gt;$N297,5,$K297)*10+IF(AND($F297&gt;=AC$5,$F297&lt;=AC$6),IF(AND($G297&gt;=AC$5,$G297&lt;=AC$6),5,IF($L297=1,2,1)),IF(AND($G297&gt;=AC$5,$G297&lt;=AC$6),IF($M297&gt;0,4,3),0)),IF(AND($D297&lt;=AC$6,$E297&gt;=AC$5),60,0)))</f>
        <v/>
      </c>
      <c r="AD297" s="80" t="str">
        <f>IF(OR($A297="",NOT(ISNUMBER($G297))),"",IF(AND($F297&lt;=AD$6,$G297&gt;=AD$5),IF(AD$5&gt;$N297,5,$K297)*10+IF(AND($F297&gt;=AD$5,$F297&lt;=AD$6),IF(AND($G297&gt;=AD$5,$G297&lt;=AD$6),5,IF($L297=1,2,1)),IF(AND($G297&gt;=AD$5,$G297&lt;=AD$6),IF($M297&gt;0,4,3),0)),IF(AND($D297&lt;=AD$6,$E297&gt;=AD$5),60,0)))</f>
        <v/>
      </c>
      <c r="AE297" s="80" t="str">
        <f>IF(OR($A297="",NOT(ISNUMBER($G297))),"",IF(AND($F297&lt;=AE$6,$G297&gt;=AE$5),IF(AE$5&gt;$N297,5,$K297)*10+IF(AND($F297&gt;=AE$5,$F297&lt;=AE$6),IF(AND($G297&gt;=AE$5,$G297&lt;=AE$6),5,IF($L297=1,2,1)),IF(AND($G297&gt;=AE$5,$G297&lt;=AE$6),IF($M297&gt;0,4,3),0)),IF(AND($D297&lt;=AE$6,$E297&gt;=AE$5),60,0)))</f>
        <v/>
      </c>
      <c r="AF297" s="80" t="str">
        <f>IF(OR($A297="",NOT(ISNUMBER($G297))),"",IF(AND($F297&lt;=AF$6,$G297&gt;=AF$5),IF(AF$5&gt;$N297,5,$K297)*10+IF(AND($F297&gt;=AF$5,$F297&lt;=AF$6),IF(AND($G297&gt;=AF$5,$G297&lt;=AF$6),5,IF($L297=1,2,1)),IF(AND($G297&gt;=AF$5,$G297&lt;=AF$6),IF($M297&gt;0,4,3),0)),IF(AND($D297&lt;=AF$6,$E297&gt;=AF$5),60,0)))</f>
        <v/>
      </c>
      <c r="AG297" s="80" t="str">
        <f>IF(OR($A297="",NOT(ISNUMBER($G297))),"",IF(AND($F297&lt;=AG$6,$G297&gt;=AG$5),IF(AG$5&gt;$N297,5,$K297)*10+IF(AND($F297&gt;=AG$5,$F297&lt;=AG$6),IF(AND($G297&gt;=AG$5,$G297&lt;=AG$6),5,IF($L297=1,2,1)),IF(AND($G297&gt;=AG$5,$G297&lt;=AG$6),IF($M297&gt;0,4,3),0)),IF(AND($D297&lt;=AG$6,$E297&gt;=AG$5),60,0)))</f>
        <v/>
      </c>
      <c r="AH297" s="80" t="str">
        <f>IF(OR($A297="",NOT(ISNUMBER($G297))),"",IF(AND($F297&lt;=AH$6,$G297&gt;=AH$5),IF(AH$5&gt;$N297,5,$K297)*10+IF(AND($F297&gt;=AH$5,$F297&lt;=AH$6),IF(AND($G297&gt;=AH$5,$G297&lt;=AH$6),5,IF($L297=1,2,1)),IF(AND($G297&gt;=AH$5,$G297&lt;=AH$6),IF($M297&gt;0,4,3),0)),IF(AND($D297&lt;=AH$6,$E297&gt;=AH$5),60,0)))</f>
        <v/>
      </c>
      <c r="AI297" s="80" t="str">
        <f>IF(OR($A297="",NOT(ISNUMBER($G297))),"",IF(AND($F297&lt;=AI$6,$G297&gt;=AI$5),IF(AI$5&gt;$N297,5,$K297)*10+IF(AND($F297&gt;=AI$5,$F297&lt;=AI$6),IF(AND($G297&gt;=AI$5,$G297&lt;=AI$6),5,IF($L297=1,2,1)),IF(AND($G297&gt;=AI$5,$G297&lt;=AI$6),IF($M297&gt;0,4,3),0)),IF(AND($D297&lt;=AI$6,$E297&gt;=AI$5),60,0)))</f>
        <v/>
      </c>
      <c r="AJ297" s="80" t="str">
        <f>IF(OR($A297="",NOT(ISNUMBER($G297))),"",IF(AND($F297&lt;=AJ$6,$G297&gt;=AJ$5),IF(AJ$5&gt;$N297,5,$K297)*10+IF(AND($F297&gt;=AJ$5,$F297&lt;=AJ$6),IF(AND($G297&gt;=AJ$5,$G297&lt;=AJ$6),5,IF($L297=1,2,1)),IF(AND($G297&gt;=AJ$5,$G297&lt;=AJ$6),IF($M297&gt;0,4,3),0)),IF(AND($D297&lt;=AJ$6,$E297&gt;=AJ$5),60,0)))</f>
        <v/>
      </c>
      <c r="AK297" s="80" t="str">
        <f>IF(OR($A297="",NOT(ISNUMBER($G297))),"",IF(AND($F297&lt;=AK$6,$G297&gt;=AK$5),IF(AK$5&gt;$N297,5,$K297)*10+IF(AND($F297&gt;=AK$5,$F297&lt;=AK$6),IF(AND($G297&gt;=AK$5,$G297&lt;=AK$6),5,IF($L297=1,2,1)),IF(AND($G297&gt;=AK$5,$G297&lt;=AK$6),IF($M297&gt;0,4,3),0)),IF(AND($D297&lt;=AK$6,$E297&gt;=AK$5),60,0)))</f>
        <v/>
      </c>
      <c r="AL297" s="80" t="str">
        <f>IF(OR($A297="",NOT(ISNUMBER($G297))),"",IF(AND($F297&lt;=AL$6,$G297&gt;=AL$5),IF(AL$5&gt;$N297,5,$K297)*10+IF(AND($F297&gt;=AL$5,$F297&lt;=AL$6),IF(AND($G297&gt;=AL$5,$G297&lt;=AL$6),5,IF($L297=1,2,1)),IF(AND($G297&gt;=AL$5,$G297&lt;=AL$6),IF($M297&gt;0,4,3),0)),IF(AND($D297&lt;=AL$6,$E297&gt;=AL$5),60,0)))</f>
        <v/>
      </c>
      <c r="AM297" s="80" t="str">
        <f>IF(OR($A297="",NOT(ISNUMBER($G297))),"",IF(AND($F297&lt;=AM$6,$G297&gt;=AM$5),IF(AM$5&gt;$N297,5,$K297)*10+IF(AND($F297&gt;=AM$5,$F297&lt;=AM$6),IF(AND($G297&gt;=AM$5,$G297&lt;=AM$6),5,IF($L297=1,2,1)),IF(AND($G297&gt;=AM$5,$G297&lt;=AM$6),IF($M297&gt;0,4,3),0)),IF(AND($D297&lt;=AM$6,$E297&gt;=AM$5),60,0)))</f>
        <v/>
      </c>
      <c r="AN297" s="80" t="str">
        <f>IF(OR($A297="",NOT(ISNUMBER($G297))),"",IF(AND($F297&lt;=AN$6,$G297&gt;=AN$5),IF(AN$5&gt;$N297,5,$K297)*10+IF(AND($F297&gt;=AN$5,$F297&lt;=AN$6),IF(AND($G297&gt;=AN$5,$G297&lt;=AN$6),5,IF($L297=1,2,1)),IF(AND($G297&gt;=AN$5,$G297&lt;=AN$6),IF($M297&gt;0,4,3),0)),IF(AND($D297&lt;=AN$6,$E297&gt;=AN$5),60,0)))</f>
        <v/>
      </c>
      <c r="AO297" s="80" t="str">
        <f>IF(OR($A297="",NOT(ISNUMBER($G297))),"",IF(AND($F297&lt;=AO$6,$G297&gt;=AO$5),IF(AO$5&gt;$N297,5,$K297)*10+IF(AND($F297&gt;=AO$5,$F297&lt;=AO$6),IF(AND($G297&gt;=AO$5,$G297&lt;=AO$6),5,IF($L297=1,2,1)),IF(AND($G297&gt;=AO$5,$G297&lt;=AO$6),IF($M297&gt;0,4,3),0)),IF(AND($D297&lt;=AO$6,$E297&gt;=AO$5),60,0)))</f>
        <v/>
      </c>
      <c r="AP297" s="80" t="str">
        <f>IF(OR($A297="",NOT(ISNUMBER($G297))),"",IF(AND($F297&lt;=AP$6,$G297&gt;=AP$5),IF(AP$5&gt;$N297,5,$K297)*10+IF(AND($F297&gt;=AP$5,$F297&lt;=AP$6),IF(AND($G297&gt;=AP$5,$G297&lt;=AP$6),5,IF($L297=1,2,1)),IF(AND($G297&gt;=AP$5,$G297&lt;=AP$6),IF($M297&gt;0,4,3),0)),IF(AND($D297&lt;=AP$6,$E297&gt;=AP$5),60,0)))</f>
        <v/>
      </c>
      <c r="AQ297" s="80" t="str">
        <f>IF(OR($A297="",NOT(ISNUMBER($G297))),"",IF(AND($F297&lt;=AQ$6,$G297&gt;=AQ$5),IF(AQ$5&gt;$N297,5,$K297)*10+IF(AND($F297&gt;=AQ$5,$F297&lt;=AQ$6),IF(AND($G297&gt;=AQ$5,$G297&lt;=AQ$6),5,IF($L297=1,2,1)),IF(AND($G297&gt;=AQ$5,$G297&lt;=AQ$6),IF($M297&gt;0,4,3),0)),IF(AND($D297&lt;=AQ$6,$E297&gt;=AQ$5),60,0)))</f>
        <v/>
      </c>
      <c r="AR297" s="80" t="str">
        <f>IF(OR($A297="",NOT(ISNUMBER($G297))),"",IF(AND($F297&lt;=AR$6,$G297&gt;=AR$5),IF(AR$5&gt;$N297,5,$K297)*10+IF(AND($F297&gt;=AR$5,$F297&lt;=AR$6),IF(AND($G297&gt;=AR$5,$G297&lt;=AR$6),5,IF($L297=1,2,1)),IF(AND($G297&gt;=AR$5,$G297&lt;=AR$6),IF($M297&gt;0,4,3),0)),IF(AND($D297&lt;=AR$6,$E297&gt;=AR$5),60,0)))</f>
        <v/>
      </c>
      <c r="AS297" s="80" t="str">
        <f>IF(OR($A297="",NOT(ISNUMBER($G297))),"",IF(AND($F297&lt;=AS$6,$G297&gt;=AS$5),IF(AS$5&gt;$N297,5,$K297)*10+IF(AND($F297&gt;=AS$5,$F297&lt;=AS$6),IF(AND($G297&gt;=AS$5,$G297&lt;=AS$6),5,IF($L297=1,2,1)),IF(AND($G297&gt;=AS$5,$G297&lt;=AS$6),IF($M297&gt;0,4,3),0)),IF(AND($D297&lt;=AS$6,$E297&gt;=AS$5),60,0)))</f>
        <v/>
      </c>
      <c r="AT297" s="80" t="str">
        <f>IF(OR($A297="",NOT(ISNUMBER($G297))),"",IF(AND($F297&lt;=AT$6,$G297&gt;=AT$5),IF(AT$5&gt;$N297,5,$K297)*10+IF(AND($F297&gt;=AT$5,$F297&lt;=AT$6),IF(AND($G297&gt;=AT$5,$G297&lt;=AT$6),5,IF($L297=1,2,1)),IF(AND($G297&gt;=AT$5,$G297&lt;=AT$6),IF($M297&gt;0,4,3),0)),IF(AND($D297&lt;=AT$6,$E297&gt;=AT$5),60,0)))</f>
        <v/>
      </c>
      <c r="AU297" s="80" t="str">
        <f>IF(OR($A297="",NOT(ISNUMBER($G297))),"",IF(AND($F297&lt;=AU$6,$G297&gt;=AU$5),IF(AU$5&gt;$N297,5,$K297)*10+IF(AND($F297&gt;=AU$5,$F297&lt;=AU$6),IF(AND($G297&gt;=AU$5,$G297&lt;=AU$6),5,IF($L297=1,2,1)),IF(AND($G297&gt;=AU$5,$G297&lt;=AU$6),IF($M297&gt;0,4,3),0)),IF(AND($D297&lt;=AU$6,$E297&gt;=AU$5),60,0)))</f>
        <v/>
      </c>
      <c r="AV297" s="80" t="str">
        <f>IF(OR($A297="",NOT(ISNUMBER($G297))),"",IF(AND($F297&lt;=AV$6,$G297&gt;=AV$5),IF(AV$5&gt;$N297,5,$K297)*10+IF(AND($F297&gt;=AV$5,$F297&lt;=AV$6),IF(AND($G297&gt;=AV$5,$G297&lt;=AV$6),5,IF($L297=1,2,1)),IF(AND($G297&gt;=AV$5,$G297&lt;=AV$6),IF($M297&gt;0,4,3),0)),IF(AND($D297&lt;=AV$6,$E297&gt;=AV$5),60,0)))</f>
        <v/>
      </c>
      <c r="AW297" s="80" t="str">
        <f>IF(OR($A297="",NOT(ISNUMBER($G297))),"",IF(AND($F297&lt;=AW$6,$G297&gt;=AW$5),IF(AW$5&gt;$N297,5,$K297)*10+IF(AND($F297&gt;=AW$5,$F297&lt;=AW$6),IF(AND($G297&gt;=AW$5,$G297&lt;=AW$6),5,IF($L297=1,2,1)),IF(AND($G297&gt;=AW$5,$G297&lt;=AW$6),IF($M297&gt;0,4,3),0)),IF(AND($D297&lt;=AW$6,$E297&gt;=AW$5),60,0)))</f>
        <v/>
      </c>
      <c r="AX297" s="80" t="str">
        <f>IF(OR($A297="",NOT(ISNUMBER($G297))),"",IF(AND($F297&lt;=AX$6,$G297&gt;=AX$5),IF(AX$5&gt;$N297,5,$K297)*10+IF(AND($F297&gt;=AX$5,$F297&lt;=AX$6),IF(AND($G297&gt;=AX$5,$G297&lt;=AX$6),5,IF($L297=1,2,1)),IF(AND($G297&gt;=AX$5,$G297&lt;=AX$6),IF($M297&gt;0,4,3),0)),IF(AND($D297&lt;=AX$6,$E297&gt;=AX$5),60,0)))</f>
        <v/>
      </c>
      <c r="AY297" s="80" t="str">
        <f>IF(OR($A297="",NOT(ISNUMBER($G297))),"",IF(AND($F297&lt;=AY$6,$G297&gt;=AY$5),IF(AY$5&gt;$N297,5,$K297)*10+IF(AND($F297&gt;=AY$5,$F297&lt;=AY$6),IF(AND($G297&gt;=AY$5,$G297&lt;=AY$6),5,IF($L297=1,2,1)),IF(AND($G297&gt;=AY$5,$G297&lt;=AY$6),IF($M297&gt;0,4,3),0)),IF(AND($D297&lt;=AY$6,$E297&gt;=AY$5),60,0)))</f>
        <v/>
      </c>
      <c r="AZ297" s="80" t="str">
        <f>IF(OR($A297="",NOT(ISNUMBER($G297))),"",IF(AND($F297&lt;=AZ$6,$G297&gt;=AZ$5),IF(AZ$5&gt;$N297,5,$K297)*10+IF(AND($F297&gt;=AZ$5,$F297&lt;=AZ$6),IF(AND($G297&gt;=AZ$5,$G297&lt;=AZ$6),5,IF($L297=1,2,1)),IF(AND($G297&gt;=AZ$5,$G297&lt;=AZ$6),IF($M297&gt;0,4,3),0)),IF(AND($D297&lt;=AZ$6,$E297&gt;=AZ$5),60,0)))</f>
        <v/>
      </c>
      <c r="BA297" s="80" t="str">
        <f>IF(OR($A297="",NOT(ISNUMBER($G297))),"",IF(AND($F297&lt;=BA$6,$G297&gt;=BA$5),IF(BA$5&gt;$N297,5,$K297)*10+IF(AND($F297&gt;=BA$5,$F297&lt;=BA$6),IF(AND($G297&gt;=BA$5,$G297&lt;=BA$6),5,IF($L297=1,2,1)),IF(AND($G297&gt;=BA$5,$G297&lt;=BA$6),IF($M297&gt;0,4,3),0)),IF(AND($D297&lt;=BA$6,$E297&gt;=BA$5),60,0)))</f>
        <v/>
      </c>
      <c r="BB297" s="80" t="str">
        <f>IF(OR($A297="",NOT(ISNUMBER($G297))),"",IF(AND($F297&lt;=BB$6,$G297&gt;=BB$5),IF(BB$5&gt;$N297,5,$K297)*10+IF(AND($F297&gt;=BB$5,$F297&lt;=BB$6),IF(AND($G297&gt;=BB$5,$G297&lt;=BB$6),5,IF($L297=1,2,1)),IF(AND($G297&gt;=BB$5,$G297&lt;=BB$6),IF($M297&gt;0,4,3),0)),IF(AND($D297&lt;=BB$6,$E297&gt;=BB$5),60,0)))</f>
        <v/>
      </c>
      <c r="BC297" s="80" t="str">
        <f>IF(OR($A297="",NOT(ISNUMBER($G297))),"",IF(AND($F297&lt;=BC$6,$G297&gt;=BC$5),IF(BC$5&gt;$N297,5,$K297)*10+IF(AND($F297&gt;=BC$5,$F297&lt;=BC$6),IF(AND($G297&gt;=BC$5,$G297&lt;=BC$6),5,IF($L297=1,2,1)),IF(AND($G297&gt;=BC$5,$G297&lt;=BC$6),IF($M297&gt;0,4,3),0)),IF(AND($D297&lt;=BC$6,$E297&gt;=BC$5),60,0)))</f>
        <v/>
      </c>
      <c r="BD297" s="80" t="str">
        <f>IF(OR($A297="",NOT(ISNUMBER($G297))),"",IF(AND($F297&lt;=BD$6,$G297&gt;=BD$5),IF(BD$5&gt;$N297,5,$K297)*10+IF(AND($F297&gt;=BD$5,$F297&lt;=BD$6),IF(AND($G297&gt;=BD$5,$G297&lt;=BD$6),5,IF($L297=1,2,1)),IF(AND($G297&gt;=BD$5,$G297&lt;=BD$6),IF($M297&gt;0,4,3),0)),IF(AND($D297&lt;=BD$6,$E297&gt;=BD$5),60,0)))</f>
        <v/>
      </c>
      <c r="BE297" s="80" t="str">
        <f>IF(OR($A297="",NOT(ISNUMBER($G297))),"",IF(AND($F297&lt;=BE$6,$G297&gt;=BE$5),IF(BE$5&gt;$N297,5,$K297)*10+IF(AND($F297&gt;=BE$5,$F297&lt;=BE$6),IF(AND($G297&gt;=BE$5,$G297&lt;=BE$6),5,IF($L297=1,2,1)),IF(AND($G297&gt;=BE$5,$G297&lt;=BE$6),IF($M297&gt;0,4,3),0)),IF(AND($D297&lt;=BE$6,$E297&gt;=BE$5),60,0)))</f>
        <v/>
      </c>
      <c r="BF297" s="80" t="str">
        <f>IF(OR($A297="",NOT(ISNUMBER($G297))),"",IF(AND($F297&lt;=BF$6,$G297&gt;=BF$5),IF(BF$5&gt;$N297,5,$K297)*10+IF(AND($F297&gt;=BF$5,$F297&lt;=BF$6),IF(AND($G297&gt;=BF$5,$G297&lt;=BF$6),5,IF($L297=1,2,1)),IF(AND($G297&gt;=BF$5,$G297&lt;=BF$6),IF($M297&gt;0,4,3),0)),IF(AND($D297&lt;=BF$6,$E297&gt;=BF$5),60,0)))</f>
        <v/>
      </c>
      <c r="BG297" s="80" t="str">
        <f>IF(OR($A297="",NOT(ISNUMBER($G297))),"",IF(AND($F297&lt;=BG$6,$G297&gt;=BG$5),IF(BG$5&gt;$N297,5,$K297)*10+IF(AND($F297&gt;=BG$5,$F297&lt;=BG$6),IF(AND($G297&gt;=BG$5,$G297&lt;=BG$6),5,IF($L297=1,2,1)),IF(AND($G297&gt;=BG$5,$G297&lt;=BG$6),IF($M297&gt;0,4,3),0)),IF(AND($D297&lt;=BG$6,$E297&gt;=BG$5),60,0)))</f>
        <v/>
      </c>
      <c r="BH297" s="80" t="str">
        <f>IF(OR($A297="",NOT(ISNUMBER($G297))),"",IF(AND($F297&lt;=BH$6,$G297&gt;=BH$5),IF(BH$5&gt;$N297,5,$K297)*10+IF(AND($F297&gt;=BH$5,$F297&lt;=BH$6),IF(AND($G297&gt;=BH$5,$G297&lt;=BH$6),5,IF($L297=1,2,1)),IF(AND($G297&gt;=BH$5,$G297&lt;=BH$6),IF($M297&gt;0,4,3),0)),IF(AND($D297&lt;=BH$6,$E297&gt;=BH$5),60,0)))</f>
        <v/>
      </c>
      <c r="BI297" s="80" t="str">
        <f>IF(OR($A297="",NOT(ISNUMBER($G297))),"",IF(AND($F297&lt;=BI$6,$G297&gt;=BI$5),IF(BI$5&gt;$N297,5,$K297)*10+IF(AND($F297&gt;=BI$5,$F297&lt;=BI$6),IF(AND($G297&gt;=BI$5,$G297&lt;=BI$6),5,IF($L297=1,2,1)),IF(AND($G297&gt;=BI$5,$G297&lt;=BI$6),IF($M297&gt;0,4,3),0)),IF(AND($D297&lt;=BI$6,$E297&gt;=BI$5),60,0)))</f>
        <v/>
      </c>
      <c r="BJ297" s="80" t="str">
        <f>IF(OR($A297="",NOT(ISNUMBER($G297))),"",IF(AND($F297&lt;=BJ$6,$G297&gt;=BJ$5),IF(BJ$5&gt;$N297,5,$K297)*10+IF(AND($F297&gt;=BJ$5,$F297&lt;=BJ$6),IF(AND($G297&gt;=BJ$5,$G297&lt;=BJ$6),5,IF($L297=1,2,1)),IF(AND($G297&gt;=BJ$5,$G297&lt;=BJ$6),IF($M297&gt;0,4,3),0)),IF(AND($D297&lt;=BJ$6,$E297&gt;=BJ$5),60,0)))</f>
        <v/>
      </c>
      <c r="BK297" s="80" t="str">
        <f>IF(OR($A297="",NOT(ISNUMBER($G297))),"",IF(AND($F297&lt;=BK$6,$G297&gt;=BK$5),IF(BK$5&gt;$N297,5,$K297)*10+IF(AND($F297&gt;=BK$5,$F297&lt;=BK$6),IF(AND($G297&gt;=BK$5,$G297&lt;=BK$6),5,IF($L297=1,2,1)),IF(AND($G297&gt;=BK$5,$G297&lt;=BK$6),IF($M297&gt;0,4,3),0)),IF(AND($D297&lt;=BK$6,$E297&gt;=BK$5),60,0)))</f>
        <v/>
      </c>
      <c r="BL297" s="80" t="str">
        <f>IF(OR($A297="",NOT(ISNUMBER($G297))),"",IF(AND($F297&lt;=BL$6,$G297&gt;=BL$5),IF(BL$5&gt;$N297,5,$K297)*10+IF(AND($F297&gt;=BL$5,$F297&lt;=BL$6),IF(AND($G297&gt;=BL$5,$G297&lt;=BL$6),5,IF($L297=1,2,1)),IF(AND($G297&gt;=BL$5,$G297&lt;=BL$6),IF($M297&gt;0,4,3),0)),IF(AND($D297&lt;=BL$6,$E297&gt;=BL$5),60,0)))</f>
        <v/>
      </c>
      <c r="BM297" s="80" t="str">
        <f>IF(OR($A297="",NOT(ISNUMBER($G297))),"",IF(AND($F297&lt;=BM$6,$G297&gt;=BM$5),IF(BM$5&gt;$N297,5,$K297)*10+IF(AND($F297&gt;=BM$5,$F297&lt;=BM$6),IF(AND($G297&gt;=BM$5,$G297&lt;=BM$6),5,IF($L297=1,2,1)),IF(AND($G297&gt;=BM$5,$G297&lt;=BM$6),IF($M297&gt;0,4,3),0)),IF(AND($D297&lt;=BM$6,$E297&gt;=BM$5),60,0)))</f>
        <v/>
      </c>
      <c r="BN297" s="80" t="str">
        <f>IF(OR($A297="",NOT(ISNUMBER($G297))),"",IF(AND($F297&lt;=BN$6,$G297&gt;=BN$5),IF(BN$5&gt;$N297,5,$K297)*10+IF(AND($F297&gt;=BN$5,$F297&lt;=BN$6),IF(AND($G297&gt;=BN$5,$G297&lt;=BN$6),5,IF($L297=1,2,1)),IF(AND($G297&gt;=BN$5,$G297&lt;=BN$6),IF($M297&gt;0,4,3),0)),IF(AND($D297&lt;=BN$6,$E297&gt;=BN$5),60,0)))</f>
        <v/>
      </c>
      <c r="BO297" s="80" t="str">
        <f>IF(OR($A297="",NOT(ISNUMBER($G297))),"",IF(AND($F297&lt;=BO$6,$G297&gt;=BO$5),IF(BO$5&gt;$N297,5,$K297)*10+IF(AND($F297&gt;=BO$5,$F297&lt;=BO$6),IF(AND($G297&gt;=BO$5,$G297&lt;=BO$6),5,IF($L297=1,2,1)),IF(AND($G297&gt;=BO$5,$G297&lt;=BO$6),IF($M297&gt;0,4,3),0)),IF(AND($D297&lt;=BO$6,$E297&gt;=BO$5),60,0)))</f>
        <v/>
      </c>
      <c r="BP297" s="80" t="str">
        <f>IF(OR($A297="",NOT(ISNUMBER($G297))),"",IF(AND($F297&lt;=BP$6,$G297&gt;=BP$5),IF(BP$5&gt;$N297,5,$K297)*10+IF(AND($F297&gt;=BP$5,$F297&lt;=BP$6),IF(AND($G297&gt;=BP$5,$G297&lt;=BP$6),5,IF($L297=1,2,1)),IF(AND($G297&gt;=BP$5,$G297&lt;=BP$6),IF($M297&gt;0,4,3),0)),IF(AND($D297&lt;=BP$6,$E297&gt;=BP$5),60,0)))</f>
        <v/>
      </c>
      <c r="BQ297" s="80" t="str">
        <f>IF(OR($A297="",NOT(ISNUMBER($G297))),"",IF(AND($F297&lt;=BQ$6,$G297&gt;=BQ$5),IF(BQ$5&gt;$N297,5,$K297)*10+IF(AND($F297&gt;=BQ$5,$F297&lt;=BQ$6),IF(AND($G297&gt;=BQ$5,$G297&lt;=BQ$6),5,IF($L297=1,2,1)),IF(AND($G297&gt;=BQ$5,$G297&lt;=BQ$6),IF($M297&gt;0,4,3),0)),IF(AND($D297&lt;=BQ$6,$E297&gt;=BQ$5),60,0)))</f>
        <v/>
      </c>
      <c r="BR297" s="80" t="str">
        <f>IF(OR($A297="",NOT(ISNUMBER($G297))),"",IF(AND($F297&lt;=BR$6,$G297&gt;=BR$5),IF(BR$5&gt;$N297,5,$K297)*10+IF(AND($F297&gt;=BR$5,$F297&lt;=BR$6),IF(AND($G297&gt;=BR$5,$G297&lt;=BR$6),5,IF($L297=1,2,1)),IF(AND($G297&gt;=BR$5,$G297&lt;=BR$6),IF($M297&gt;0,4,3),0)),IF(AND($D297&lt;=BR$6,$E297&gt;=BR$5),60,0)))</f>
        <v/>
      </c>
      <c r="BS297" s="80" t="str">
        <f>IF(OR($A297="",NOT(ISNUMBER($G297))),"",IF(AND($F297&lt;=BS$6,$G297&gt;=BS$5),IF(BS$5&gt;$N297,5,$K297)*10+IF(AND($F297&gt;=BS$5,$F297&lt;=BS$6),IF(AND($G297&gt;=BS$5,$G297&lt;=BS$6),5,IF($L297=1,2,1)),IF(AND($G297&gt;=BS$5,$G297&lt;=BS$6),IF($M297&gt;0,4,3),0)),IF(AND($D297&lt;=BS$6,$E297&gt;=BS$5),60,0)))</f>
        <v/>
      </c>
      <c r="BT297" s="80" t="str">
        <f>IF(OR($A297="",NOT(ISNUMBER($G297))),"",IF(AND($F297&lt;=BT$6,$G297&gt;=BT$5),IF(BT$5&gt;$N297,5,$K297)*10+IF(AND($F297&gt;=BT$5,$F297&lt;=BT$6),IF(AND($G297&gt;=BT$5,$G297&lt;=BT$6),5,IF($L297=1,2,1)),IF(AND($G297&gt;=BT$5,$G297&lt;=BT$6),IF($M297&gt;0,4,3),0)),IF(AND($D297&lt;=BT$6,$E297&gt;=BT$5),60,0)))</f>
        <v/>
      </c>
      <c r="BU297" s="80" t="str">
        <f>IF(OR($A297="",NOT(ISNUMBER($G297))),"",IF(AND($F297&lt;=BU$6,$G297&gt;=BU$5),IF(BU$5&gt;$N297,5,$K297)*10+IF(AND($F297&gt;=BU$5,$F297&lt;=BU$6),IF(AND($G297&gt;=BU$5,$G297&lt;=BU$6),5,IF($L297=1,2,1)),IF(AND($G297&gt;=BU$5,$G297&lt;=BU$6),IF($M297&gt;0,4,3),0)),IF(AND($D297&lt;=BU$6,$E297&gt;=BU$5),60,0)))</f>
        <v/>
      </c>
      <c r="BV297" s="80" t="str">
        <f>IF(OR($A297="",NOT(ISNUMBER($G297))),"",IF(AND($F297&lt;=BV$6,$G297&gt;=BV$5),IF(BV$5&gt;$N297,5,$K297)*10+IF(AND($F297&gt;=BV$5,$F297&lt;=BV$6),IF(AND($G297&gt;=BV$5,$G297&lt;=BV$6),5,IF($L297=1,2,1)),IF(AND($G297&gt;=BV$5,$G297&lt;=BV$6),IF($M297&gt;0,4,3),0)),IF(AND($D297&lt;=BV$6,$E297&gt;=BV$5),60,0)))</f>
        <v/>
      </c>
      <c r="BW297" s="80" t="str">
        <f>IF(OR($A297="",NOT(ISNUMBER($G297))),"",IF(AND($F297&lt;=BW$6,$G297&gt;=BW$5),IF(BW$5&gt;$N297,5,$K297)*10+IF(AND($F297&gt;=BW$5,$F297&lt;=BW$6),IF(AND($G297&gt;=BW$5,$G297&lt;=BW$6),5,IF($L297=1,2,1)),IF(AND($G297&gt;=BW$5,$G297&lt;=BW$6),IF($M297&gt;0,4,3),0)),IF(AND($D297&lt;=BW$6,$E297&gt;=BW$5),60,0)))</f>
        <v/>
      </c>
      <c r="BX297" s="80" t="str">
        <f>IF(OR($A297="",NOT(ISNUMBER($G297))),"",IF(AND($F297&lt;=BX$6,$G297&gt;=BX$5),IF(BX$5&gt;$N297,5,$K297)*10+IF(AND($F297&gt;=BX$5,$F297&lt;=BX$6),IF(AND($G297&gt;=BX$5,$G297&lt;=BX$6),5,IF($L297=1,2,1)),IF(AND($G297&gt;=BX$5,$G297&lt;=BX$6),IF($M297&gt;0,4,3),0)),IF(AND($D297&lt;=BX$6,$E297&gt;=BX$5),60,0)))</f>
        <v/>
      </c>
      <c r="BY297" s="80" t="str">
        <f>IF(OR($A297="",NOT(ISNUMBER($G297))),"",IF(AND($F297&lt;=BY$6,$G297&gt;=BY$5),IF(BY$5&gt;$N297,5,$K297)*10+IF(AND($F297&gt;=BY$5,$F297&lt;=BY$6),IF(AND($G297&gt;=BY$5,$G297&lt;=BY$6),5,IF($L297=1,2,1)),IF(AND($G297&gt;=BY$5,$G297&lt;=BY$6),IF($M297&gt;0,4,3),0)),IF(AND($D297&lt;=BY$6,$E297&gt;=BY$5),60,0)))</f>
        <v/>
      </c>
      <c r="BZ297" s="80" t="str">
        <f>IF(OR($A297="",NOT(ISNUMBER($G297))),"",IF(AND($F297&lt;=BZ$6,$G297&gt;=BZ$5),IF(BZ$5&gt;$N297,5,$K297)*10+IF(AND($F297&gt;=BZ$5,$F297&lt;=BZ$6),IF(AND($G297&gt;=BZ$5,$G297&lt;=BZ$6),5,IF($L297=1,2,1)),IF(AND($G297&gt;=BZ$5,$G297&lt;=BZ$6),IF($M297&gt;0,4,3),0)),IF(AND($D297&lt;=BZ$6,$E297&gt;=BZ$5),60,0)))</f>
        <v/>
      </c>
      <c r="CA297" s="80" t="str">
        <f>IF(OR($A297="",NOT(ISNUMBER($G297))),"",IF(AND($F297&lt;=CA$6,$G297&gt;=CA$5),IF(CA$5&gt;$N297,5,$K297)*10+IF(AND($F297&gt;=CA$5,$F297&lt;=CA$6),IF(AND($G297&gt;=CA$5,$G297&lt;=CA$6),5,IF($L297=1,2,1)),IF(AND($G297&gt;=CA$5,$G297&lt;=CA$6),IF($M297&gt;0,4,3),0)),IF(AND($D297&lt;=CA$6,$E297&gt;=CA$5),60,0)))</f>
        <v/>
      </c>
      <c r="CB297" s="80" t="str">
        <f>IF(OR($A297="",NOT(ISNUMBER($G297))),"",IF(AND($F297&lt;=CB$6,$G297&gt;=CB$5),IF(CB$5&gt;$N297,5,$K297)*10+IF(AND($F297&gt;=CB$5,$F297&lt;=CB$6),IF(AND($G297&gt;=CB$5,$G297&lt;=CB$6),5,IF($L297=1,2,1)),IF(AND($G297&gt;=CB$5,$G297&lt;=CB$6),IF($M297&gt;0,4,3),0)),IF(AND($D297&lt;=CB$6,$E297&gt;=CB$5),60,0)))</f>
        <v/>
      </c>
      <c r="CC297" s="80" t="str">
        <f>IF(OR($A297="",NOT(ISNUMBER($G297))),"",IF(AND($F297&lt;=CC$6,$G297&gt;=CC$5),IF(CC$5&gt;$N297,5,$K297)*10+IF(AND($F297&gt;=CC$5,$F297&lt;=CC$6),IF(AND($G297&gt;=CC$5,$G297&lt;=CC$6),5,IF($L297=1,2,1)),IF(AND($G297&gt;=CC$5,$G297&lt;=CC$6),IF($M297&gt;0,4,3),0)),IF(AND($D297&lt;=CC$6,$E297&gt;=CC$5),60,0)))</f>
        <v/>
      </c>
      <c r="CD297" s="80" t="str">
        <f>IF(OR($A297="",NOT(ISNUMBER($G297))),"",IF(AND($F297&lt;=CD$6,$G297&gt;=CD$5),IF(CD$5&gt;$N297,5,$K297)*10+IF(AND($F297&gt;=CD$5,$F297&lt;=CD$6),IF(AND($G297&gt;=CD$5,$G297&lt;=CD$6),5,IF($L297=1,2,1)),IF(AND($G297&gt;=CD$5,$G297&lt;=CD$6),IF($M297&gt;0,4,3),0)),IF(AND($D297&lt;=CD$6,$E297&gt;=CD$5),60,0)))</f>
        <v/>
      </c>
      <c r="CE297" s="80" t="str">
        <f>IF(OR($A297="",NOT(ISNUMBER($G297))),"",IF(AND($F297&lt;=CE$6,$G297&gt;=CE$5),IF(CE$5&gt;$N297,5,$K297)*10+IF(AND($F297&gt;=CE$5,$F297&lt;=CE$6),IF(AND($G297&gt;=CE$5,$G297&lt;=CE$6),5,IF($L297=1,2,1)),IF(AND($G297&gt;=CE$5,$G297&lt;=CE$6),IF($M297&gt;0,4,3),0)),IF(AND($D297&lt;=CE$6,$E297&gt;=CE$5),60,0)))</f>
        <v/>
      </c>
      <c r="CF297" s="80" t="str">
        <f>IF(OR($A297="",NOT(ISNUMBER($G297))),"",IF(AND($F297&lt;=CF$6,$G297&gt;=CF$5),IF(CF$5&gt;$N297,5,$K297)*10+IF(AND($F297&gt;=CF$5,$F297&lt;=CF$6),IF(AND($G297&gt;=CF$5,$G297&lt;=CF$6),5,IF($L297=1,2,1)),IF(AND($G297&gt;=CF$5,$G297&lt;=CF$6),IF($M297&gt;0,4,3),0)),IF(AND($D297&lt;=CF$6,$E297&gt;=CF$5),60,0)))</f>
        <v/>
      </c>
      <c r="CG297" s="80" t="str">
        <f>IF(OR($A297="",NOT(ISNUMBER($G297))),"",IF(AND($F297&lt;=CG$6,$G297&gt;=CG$5),IF(CG$5&gt;$N297,5,$K297)*10+IF(AND($F297&gt;=CG$5,$F297&lt;=CG$6),IF(AND($G297&gt;=CG$5,$G297&lt;=CG$6),5,IF($L297=1,2,1)),IF(AND($G297&gt;=CG$5,$G297&lt;=CG$6),IF($M297&gt;0,4,3),0)),IF(AND($D297&lt;=CG$6,$E297&gt;=CG$5),60,0)))</f>
        <v/>
      </c>
      <c r="CH297" s="80" t="str">
        <f>IF(OR($A297="",NOT(ISNUMBER($G297))),"",IF(AND($F297&lt;=CH$6,$G297&gt;=CH$5),IF(CH$5&gt;$N297,5,$K297)*10+IF(AND($F297&gt;=CH$5,$F297&lt;=CH$6),IF(AND($G297&gt;=CH$5,$G297&lt;=CH$6),5,IF($L297=1,2,1)),IF(AND($G297&gt;=CH$5,$G297&lt;=CH$6),IF($M297&gt;0,4,3),0)),IF(AND($D297&lt;=CH$6,$E297&gt;=CH$5),60,0)))</f>
        <v/>
      </c>
      <c r="CI297" s="80" t="str">
        <f>IF(OR($A297="",NOT(ISNUMBER($G297))),"",IF(AND($F297&lt;=CI$6,$G297&gt;=CI$5),IF(CI$5&gt;$N297,5,$K297)*10+IF(AND($F297&gt;=CI$5,$F297&lt;=CI$6),IF(AND($G297&gt;=CI$5,$G297&lt;=CI$6),5,IF($L297=1,2,1)),IF(AND($G297&gt;=CI$5,$G297&lt;=CI$6),IF($M297&gt;0,4,3),0)),IF(AND($D297&lt;=CI$6,$E297&gt;=CI$5),60,0)))</f>
        <v/>
      </c>
      <c r="CJ297" s="80" t="str">
        <f>IF(OR($A297="",NOT(ISNUMBER($G297))),"",IF(AND($F297&lt;=CJ$6,$G297&gt;=CJ$5),IF(CJ$5&gt;$N297,5,$K297)*10+IF(AND($F297&gt;=CJ$5,$F297&lt;=CJ$6),IF(AND($G297&gt;=CJ$5,$G297&lt;=CJ$6),5,IF($L297=1,2,1)),IF(AND($G297&gt;=CJ$5,$G297&lt;=CJ$6),IF($M297&gt;0,4,3),0)),IF(AND($D297&lt;=CJ$6,$E297&gt;=CJ$5),60,0)))</f>
        <v/>
      </c>
      <c r="CK297" s="80" t="str">
        <f>IF(OR($A297="",NOT(ISNUMBER($G297))),"",IF(AND($F297&lt;=CK$6,$G297&gt;=CK$5),IF(CK$5&gt;$N297,5,$K297)*10+IF(AND($F297&gt;=CK$5,$F297&lt;=CK$6),IF(AND($G297&gt;=CK$5,$G297&lt;=CK$6),5,IF($L297=1,2,1)),IF(AND($G297&gt;=CK$5,$G297&lt;=CK$6),IF($M297&gt;0,4,3),0)),IF(AND($D297&lt;=CK$6,$E297&gt;=CK$5),60,0)))</f>
        <v/>
      </c>
      <c r="CL297" s="80" t="str">
        <f>IF(OR($A297="",NOT(ISNUMBER($G297))),"",IF(AND($F297&lt;=CL$6,$G297&gt;=CL$5),IF(CL$5&gt;$N297,5,$K297)*10+IF(AND($F297&gt;=CL$5,$F297&lt;=CL$6),IF(AND($G297&gt;=CL$5,$G297&lt;=CL$6),5,IF($L297=1,2,1)),IF(AND($G297&gt;=CL$5,$G297&lt;=CL$6),IF($M297&gt;0,4,3),0)),IF(AND($D297&lt;=CL$6,$E297&gt;=CL$5),60,0)))</f>
        <v/>
      </c>
      <c r="CM297" s="80" t="str">
        <f>IF(OR($A297="",NOT(ISNUMBER($G297))),"",IF(AND($F297&lt;=CM$6,$G297&gt;=CM$5),IF(CM$5&gt;$N297,5,$K297)*10+IF(AND($F297&gt;=CM$5,$F297&lt;=CM$6),IF(AND($G297&gt;=CM$5,$G297&lt;=CM$6),5,IF($L297=1,2,1)),IF(AND($G297&gt;=CM$5,$G297&lt;=CM$6),IF($M297&gt;0,4,3),0)),IF(AND($D297&lt;=CM$6,$E297&gt;=CM$5),60,0)))</f>
        <v/>
      </c>
      <c r="CN297" s="80" t="str">
        <f>IF(OR($A297="",NOT(ISNUMBER($G297))),"",IF(AND($F297&lt;=CN$6,$G297&gt;=CN$5),IF(CN$5&gt;$N297,5,$K297)*10+IF(AND($F297&gt;=CN$5,$F297&lt;=CN$6),IF(AND($G297&gt;=CN$5,$G297&lt;=CN$6),5,IF($L297=1,2,1)),IF(AND($G297&gt;=CN$5,$G297&lt;=CN$6),IF($M297&gt;0,4,3),0)),IF(AND($D297&lt;=CN$6,$E297&gt;=CN$5),60,0)))</f>
        <v/>
      </c>
      <c r="CO297" s="80" t="str">
        <f>IF(OR($A297="",NOT(ISNUMBER($G297))),"",IF(AND($F297&lt;=CO$6,$G297&gt;=CO$5),IF(CO$5&gt;$N297,5,$K297)*10+IF(AND($F297&gt;=CO$5,$F297&lt;=CO$6),IF(AND($G297&gt;=CO$5,$G297&lt;=CO$6),5,IF($L297=1,2,1)),IF(AND($G297&gt;=CO$5,$G297&lt;=CO$6),IF($M297&gt;0,4,3),0)),IF(AND($D297&lt;=CO$6,$E297&gt;=CO$5),60,0)))</f>
        <v/>
      </c>
      <c r="CP297" s="80" t="str">
        <f>IF(OR($A297="",NOT(ISNUMBER($G297))),"",IF(AND($F297&lt;=CP$6,$G297&gt;=CP$5),IF(CP$5&gt;$N297,5,$K297)*10+IF(AND($F297&gt;=CP$5,$F297&lt;=CP$6),IF(AND($G297&gt;=CP$5,$G297&lt;=CP$6),5,IF($L297=1,2,1)),IF(AND($G297&gt;=CP$5,$G297&lt;=CP$6),IF($M297&gt;0,4,3),0)),IF(AND($D297&lt;=CP$6,$E297&gt;=CP$5),60,0)))</f>
        <v/>
      </c>
      <c r="CQ297" s="80" t="str">
        <f>IF(OR($A297="",NOT(ISNUMBER($G297))),"",IF(AND($F297&lt;=CQ$6,$G297&gt;=CQ$5),IF(CQ$5&gt;$N297,5,$K297)*10+IF(AND($F297&gt;=CQ$5,$F297&lt;=CQ$6),IF(AND($G297&gt;=CQ$5,$G297&lt;=CQ$6),5,IF($L297=1,2,1)),IF(AND($G297&gt;=CQ$5,$G297&lt;=CQ$6),IF($M297&gt;0,4,3),0)),IF(AND($D297&lt;=CQ$6,$E297&gt;=CQ$5),60,0)))</f>
        <v/>
      </c>
      <c r="CR297" s="80" t="str">
        <f>IF(OR($A297="",NOT(ISNUMBER($G297))),"",IF(AND($F297&lt;=CR$6,$G297&gt;=CR$5),IF(CR$5&gt;$N297,5,$K297)*10+IF(AND($F297&gt;=CR$5,$F297&lt;=CR$6),IF(AND($G297&gt;=CR$5,$G297&lt;=CR$6),5,IF($L297=1,2,1)),IF(AND($G297&gt;=CR$5,$G297&lt;=CR$6),IF($M297&gt;0,4,3),0)),IF(AND($D297&lt;=CR$6,$E297&gt;=CR$5),60,0)))</f>
        <v/>
      </c>
      <c r="CS297" s="80" t="str">
        <f>IF(OR($A297="",NOT(ISNUMBER($G297))),"",IF(AND($F297&lt;=CS$6,$G297&gt;=CS$5),IF(CS$5&gt;$N297,5,$K297)*10+IF(AND($F297&gt;=CS$5,$F297&lt;=CS$6),IF(AND($G297&gt;=CS$5,$G297&lt;=CS$6),5,IF($L297=1,2,1)),IF(AND($G297&gt;=CS$5,$G297&lt;=CS$6),IF($M297&gt;0,4,3),0)),IF(AND($D297&lt;=CS$6,$E297&gt;=CS$5),60,0)))</f>
        <v/>
      </c>
      <c r="CT297" s="80" t="str">
        <f>IF(OR($A297="",NOT(ISNUMBER($G297))),"",IF(AND($F297&lt;=CT$6,$G297&gt;=CT$5),IF(CT$5&gt;$N297,5,$K297)*10+IF(AND($F297&gt;=CT$5,$F297&lt;=CT$6),IF(AND($G297&gt;=CT$5,$G297&lt;=CT$6),5,IF($L297=1,2,1)),IF(AND($G297&gt;=CT$5,$G297&lt;=CT$6),IF($M297&gt;0,4,3),0)),IF(AND($D297&lt;=CT$6,$E297&gt;=CT$5),60,0)))</f>
        <v/>
      </c>
      <c r="CU297" s="80" t="str">
        <f>IF(OR($A297="",NOT(ISNUMBER($G297))),"",IF(AND($F297&lt;=CU$6,$G297&gt;=CU$5),IF(CU$5&gt;$N297,5,$K297)*10+IF(AND($F297&gt;=CU$5,$F297&lt;=CU$6),IF(AND($G297&gt;=CU$5,$G297&lt;=CU$6),5,IF($L297=1,2,1)),IF(AND($G297&gt;=CU$5,$G297&lt;=CU$6),IF($M297&gt;0,4,3),0)),IF(AND($D297&lt;=CU$6,$E297&gt;=CU$5),60,0)))</f>
        <v/>
      </c>
      <c r="CV297" s="80" t="str">
        <f>IF(OR($A297="",NOT(ISNUMBER($G297))),"",IF(AND($F297&lt;=CV$6,$G297&gt;=CV$5),IF(CV$5&gt;$N297,5,$K297)*10+IF(AND($F297&gt;=CV$5,$F297&lt;=CV$6),IF(AND($G297&gt;=CV$5,$G297&lt;=CV$6),5,IF($L297=1,2,1)),IF(AND($G297&gt;=CV$5,$G297&lt;=CV$6),IF($M297&gt;0,4,3),0)),IF(AND($D297&lt;=CV$6,$E297&gt;=CV$5),60,0)))</f>
        <v/>
      </c>
      <c r="CW297" s="80" t="str">
        <f>IF(OR($A297="",NOT(ISNUMBER($G297))),"",IF(AND($F297&lt;=CW$6,$G297&gt;=CW$5),IF(CW$5&gt;$N297,5,$K297)*10+IF(AND($F297&gt;=CW$5,$F297&lt;=CW$6),IF(AND($G297&gt;=CW$5,$G297&lt;=CW$6),5,IF($L297=1,2,1)),IF(AND($G297&gt;=CW$5,$G297&lt;=CW$6),IF($M297&gt;0,4,3),0)),IF(AND($D297&lt;=CW$6,$E297&gt;=CW$5),60,0)))</f>
        <v/>
      </c>
      <c r="CX297" s="80" t="str">
        <f>IF(OR($A297="",NOT(ISNUMBER($G297))),"",IF(AND($F297&lt;=CX$6,$G297&gt;=CX$5),IF(CX$5&gt;$N297,5,$K297)*10+IF(AND($F297&gt;=CX$5,$F297&lt;=CX$6),IF(AND($G297&gt;=CX$5,$G297&lt;=CX$6),5,IF($L297=1,2,1)),IF(AND($G297&gt;=CX$5,$G297&lt;=CX$6),IF($M297&gt;0,4,3),0)),IF(AND($D297&lt;=CX$6,$E297&gt;=CX$5),60,0)))</f>
        <v/>
      </c>
      <c r="CY297" s="80" t="str">
        <f>IF(OR($A297="",NOT(ISNUMBER($G297))),"",IF(AND($F297&lt;=CY$6,$G297&gt;=CY$5),IF(CY$5&gt;$N297,5,$K297)*10+IF(AND($F297&gt;=CY$5,$F297&lt;=CY$6),IF(AND($G297&gt;=CY$5,$G297&lt;=CY$6),5,IF($L297=1,2,1)),IF(AND($G297&gt;=CY$5,$G297&lt;=CY$6),IF($M297&gt;0,4,3),0)),IF(AND($D297&lt;=CY$6,$E297&gt;=CY$5),60,0)))</f>
        <v/>
      </c>
      <c r="CZ297" s="80" t="str">
        <f>IF(OR($A297="",NOT(ISNUMBER($G297))),"",IF(AND($F297&lt;=CZ$6,$G297&gt;=CZ$5),IF(CZ$5&gt;$N297,5,$K297)*10+IF(AND($F297&gt;=CZ$5,$F297&lt;=CZ$6),IF(AND($G297&gt;=CZ$5,$G297&lt;=CZ$6),5,IF($L297=1,2,1)),IF(AND($G297&gt;=CZ$5,$G297&lt;=CZ$6),IF($M297&gt;0,4,3),0)),IF(AND($D297&lt;=CZ$6,$E297&gt;=CZ$5),60,0)))</f>
        <v/>
      </c>
      <c r="DA297" s="80" t="str">
        <f>IF(OR($A297="",NOT(ISNUMBER($G297))),"",IF(AND($F297&lt;=DA$6,$G297&gt;=DA$5),IF(DA$5&gt;$N297,5,$K297)*10+IF(AND($F297&gt;=DA$5,$F297&lt;=DA$6),IF(AND($G297&gt;=DA$5,$G297&lt;=DA$6),5,IF($L297=1,2,1)),IF(AND($G297&gt;=DA$5,$G297&lt;=DA$6),IF($M297&gt;0,4,3),0)),IF(AND($D297&lt;=DA$6,$E297&gt;=DA$5),60,0)))</f>
        <v/>
      </c>
      <c r="DB297" s="80" t="str">
        <f>IF(OR($A297="",NOT(ISNUMBER($G297))),"",IF(AND($F297&lt;=DB$6,$G297&gt;=DB$5),IF(DB$5&gt;$N297,5,$K297)*10+IF(AND($F297&gt;=DB$5,$F297&lt;=DB$6),IF(AND($G297&gt;=DB$5,$G297&lt;=DB$6),5,IF($L297=1,2,1)),IF(AND($G297&gt;=DB$5,$G297&lt;=DB$6),IF($M297&gt;0,4,3),0)),IF(AND($D297&lt;=DB$6,$E297&gt;=DB$5),60,0)))</f>
        <v/>
      </c>
      <c r="DC297" s="80" t="str">
        <f>IF(OR($A297="",NOT(ISNUMBER($G297))),"",IF(AND($F297&lt;=DC$6,$G297&gt;=DC$5),IF(DC$5&gt;$N297,5,$K297)*10+IF(AND($F297&gt;=DC$5,$F297&lt;=DC$6),IF(AND($G297&gt;=DC$5,$G297&lt;=DC$6),5,IF($L297=1,2,1)),IF(AND($G297&gt;=DC$5,$G297&lt;=DC$6),IF($M297&gt;0,4,3),0)),IF(AND($D297&lt;=DC$6,$E297&gt;=DC$5),60,0)))</f>
        <v/>
      </c>
      <c r="DD297" s="80" t="str">
        <f>IF(OR($A297="",NOT(ISNUMBER($G297))),"",IF(AND($F297&lt;=DD$6,$G297&gt;=DD$5),IF(DD$5&gt;$N297,5,$K297)*10+IF(AND($F297&gt;=DD$5,$F297&lt;=DD$6),IF(AND($G297&gt;=DD$5,$G297&lt;=DD$6),5,IF($L297=1,2,1)),IF(AND($G297&gt;=DD$5,$G297&lt;=DD$6),IF($M297&gt;0,4,3),0)),IF(AND($D297&lt;=DD$6,$E297&gt;=DD$5),60,0)))</f>
        <v/>
      </c>
      <c r="DE297" s="80" t="str">
        <f>IF(OR($A297="",NOT(ISNUMBER($G297))),"",IF(AND($F297&lt;=DE$6,$G297&gt;=DE$5),IF(DE$5&gt;$N297,5,$K297)*10+IF(AND($F297&gt;=DE$5,$F297&lt;=DE$6),IF(AND($G297&gt;=DE$5,$G297&lt;=DE$6),5,IF($L297=1,2,1)),IF(AND($G297&gt;=DE$5,$G297&lt;=DE$6),IF($M297&gt;0,4,3),0)),IF(AND($D297&lt;=DE$6,$E297&gt;=DE$5),60,0)))</f>
        <v/>
      </c>
      <c r="DF297" s="80" t="str">
        <f>IF(OR($A297="",NOT(ISNUMBER($G297))),"",IF(AND($F297&lt;=DF$6,$G297&gt;=DF$5),IF(DF$5&gt;$N297,5,$K297)*10+IF(AND($F297&gt;=DF$5,$F297&lt;=DF$6),IF(AND($G297&gt;=DF$5,$G297&lt;=DF$6),5,IF($L297=1,2,1)),IF(AND($G297&gt;=DF$5,$G297&lt;=DF$6),IF($M297&gt;0,4,3),0)),IF(AND($D297&lt;=DF$6,$E297&gt;=DF$5),60,0)))</f>
        <v/>
      </c>
      <c r="DG297" s="80" t="str">
        <f>IF(OR($A297="",NOT(ISNUMBER($G297))),"",IF(AND($F297&lt;=DG$6,$G297&gt;=DG$5),IF(DG$5&gt;$N297,5,$K297)*10+IF(AND($F297&gt;=DG$5,$F297&lt;=DG$6),IF(AND($G297&gt;=DG$5,$G297&lt;=DG$6),5,IF($L297=1,2,1)),IF(AND($G297&gt;=DG$5,$G297&lt;=DG$6),IF($M297&gt;0,4,3),0)),IF(AND($D297&lt;=DG$6,$E297&gt;=DG$5),60,0)))</f>
        <v/>
      </c>
      <c r="DH297" s="80" t="str">
        <f>IF(OR($A297="",NOT(ISNUMBER($G297))),"",IF(AND($F297&lt;=DH$6,$G297&gt;=DH$5),IF(DH$5&gt;$N297,5,$K297)*10+IF(AND($F297&gt;=DH$5,$F297&lt;=DH$6),IF(AND($G297&gt;=DH$5,$G297&lt;=DH$6),5,IF($L297=1,2,1)),IF(AND($G297&gt;=DH$5,$G297&lt;=DH$6),IF($M297&gt;0,4,3),0)),IF(AND($D297&lt;=DH$6,$E297&gt;=DH$5),60,0)))</f>
        <v/>
      </c>
      <c r="DI297" s="80" t="str">
        <f>IF(OR($A297="",NOT(ISNUMBER($G297))),"",IF(AND($F297&lt;=DI$6,$G297&gt;=DI$5),IF(DI$5&gt;$N297,5,$K297)*10+IF(AND($F297&gt;=DI$5,$F297&lt;=DI$6),IF(AND($G297&gt;=DI$5,$G297&lt;=DI$6),5,IF($L297=1,2,1)),IF(AND($G297&gt;=DI$5,$G297&lt;=DI$6),IF($M297&gt;0,4,3),0)),IF(AND($D297&lt;=DI$6,$E297&gt;=DI$5),60,0)))</f>
        <v/>
      </c>
      <c r="DJ297" s="80" t="str">
        <f>IF(OR($A297="",NOT(ISNUMBER($G297))),"",IF(AND($F297&lt;=DJ$6,$G297&gt;=DJ$5),IF(DJ$5&gt;$N297,5,$K297)*10+IF(AND($F297&gt;=DJ$5,$F297&lt;=DJ$6),IF(AND($G297&gt;=DJ$5,$G297&lt;=DJ$6),5,IF($L297=1,2,1)),IF(AND($G297&gt;=DJ$5,$G297&lt;=DJ$6),IF($M297&gt;0,4,3),0)),IF(AND($D297&lt;=DJ$6,$E297&gt;=DJ$5),60,0)))</f>
        <v/>
      </c>
      <c r="DK297" s="80" t="str">
        <f>IF(OR($A297="",NOT(ISNUMBER($G297))),"",IF(AND($F297&lt;=DK$6,$G297&gt;=DK$5),IF(DK$5&gt;$N297,5,$K297)*10+IF(AND($F297&gt;=DK$5,$F297&lt;=DK$6),IF(AND($G297&gt;=DK$5,$G297&lt;=DK$6),5,IF($L297=1,2,1)),IF(AND($G297&gt;=DK$5,$G297&lt;=DK$6),IF($M297&gt;0,4,3),0)),IF(AND($D297&lt;=DK$6,$E297&gt;=DK$5),60,0)))</f>
        <v/>
      </c>
      <c r="DL297" s="80" t="str">
        <f>IF(OR($A297="",NOT(ISNUMBER($G297))),"",IF(AND($F297&lt;=DL$6,$G297&gt;=DL$5),IF(DL$5&gt;$N297,5,$K297)*10+IF(AND($F297&gt;=DL$5,$F297&lt;=DL$6),IF(AND($G297&gt;=DL$5,$G297&lt;=DL$6),5,IF($L297=1,2,1)),IF(AND($G297&gt;=DL$5,$G297&lt;=DL$6),IF($M297&gt;0,4,3),0)),IF(AND($D297&lt;=DL$6,$E297&gt;=DL$5),60,0)))</f>
        <v/>
      </c>
      <c r="DM297" s="80" t="str">
        <f>IF(OR($A297="",NOT(ISNUMBER($G297))),"",IF(AND($F297&lt;=DM$6,$G297&gt;=DM$5),IF(DM$5&gt;$N297,5,$K297)*10+IF(AND($F297&gt;=DM$5,$F297&lt;=DM$6),IF(AND($G297&gt;=DM$5,$G297&lt;=DM$6),5,IF($L297=1,2,1)),IF(AND($G297&gt;=DM$5,$G297&lt;=DM$6),IF($M297&gt;0,4,3),0)),IF(AND($D297&lt;=DM$6,$E297&gt;=DM$5),60,0)))</f>
        <v/>
      </c>
      <c r="DN297" s="80" t="str">
        <f>IF(OR($A297="",NOT(ISNUMBER($G297))),"",IF(AND($F297&lt;=DN$6,$G297&gt;=DN$5),IF(DN$5&gt;$N297,5,$K297)*10+IF(AND($F297&gt;=DN$5,$F297&lt;=DN$6),IF(AND($G297&gt;=DN$5,$G297&lt;=DN$6),5,IF($L297=1,2,1)),IF(AND($G297&gt;=DN$5,$G297&lt;=DN$6),IF($M297&gt;0,4,3),0)),IF(AND($D297&lt;=DN$6,$E297&gt;=DN$5),60,0)))</f>
        <v/>
      </c>
      <c r="DO297" s="80" t="str">
        <f>IF(OR($A297="",NOT(ISNUMBER($G297))),"",IF(AND($F297&lt;=DO$6,$G297&gt;=DO$5),IF(DO$5&gt;$N297,5,$K297)*10+IF(AND($F297&gt;=DO$5,$F297&lt;=DO$6),IF(AND($G297&gt;=DO$5,$G297&lt;=DO$6),5,IF($L297=1,2,1)),IF(AND($G297&gt;=DO$5,$G297&lt;=DO$6),IF($M297&gt;0,4,3),0)),IF(AND($D297&lt;=DO$6,$E297&gt;=DO$5),60,0)))</f>
        <v/>
      </c>
      <c r="DP297" s="80" t="str">
        <f>IF(OR($A297="",NOT(ISNUMBER($G297))),"",IF(AND($F297&lt;=DP$6,$G297&gt;=DP$5),IF(DP$5&gt;$N297,5,$K297)*10+IF(AND($F297&gt;=DP$5,$F297&lt;=DP$6),IF(AND($G297&gt;=DP$5,$G297&lt;=DP$6),5,IF($L297=1,2,1)),IF(AND($G297&gt;=DP$5,$G297&lt;=DP$6),IF($M297&gt;0,4,3),0)),IF(AND($D297&lt;=DP$6,$E297&gt;=DP$5),60,0)))</f>
        <v/>
      </c>
      <c r="DQ297" s="80" t="str">
        <f>IF(OR($A297="",NOT(ISNUMBER($G297))),"",IF(AND($F297&lt;=DQ$6,$G297&gt;=DQ$5),IF(DQ$5&gt;$N297,5,$K297)*10+IF(AND($F297&gt;=DQ$5,$F297&lt;=DQ$6),IF(AND($G297&gt;=DQ$5,$G297&lt;=DQ$6),5,IF($L297=1,2,1)),IF(AND($G297&gt;=DQ$5,$G297&lt;=DQ$6),IF($M297&gt;0,4,3),0)),IF(AND($D297&lt;=DQ$6,$E297&gt;=DQ$5),60,0)))</f>
        <v/>
      </c>
      <c r="DR297" s="80" t="str">
        <f>IF(OR($A297="",NOT(ISNUMBER($G297))),"",IF(AND($F297&lt;=DR$6,$G297&gt;=DR$5),IF(DR$5&gt;$N297,5,$K297)*10+IF(AND($F297&gt;=DR$5,$F297&lt;=DR$6),IF(AND($G297&gt;=DR$5,$G297&lt;=DR$6),5,IF($L297=1,2,1)),IF(AND($G297&gt;=DR$5,$G297&lt;=DR$6),IF($M297&gt;0,4,3),0)),IF(AND($D297&lt;=DR$6,$E297&gt;=DR$5),60,0)))</f>
        <v/>
      </c>
      <c r="DS297" s="80" t="str">
        <f>IF(OR($A297="",NOT(ISNUMBER($G297))),"",IF(AND($F297&lt;=DS$6,$G297&gt;=DS$5),IF(DS$5&gt;$N297,5,$K297)*10+IF(AND($F297&gt;=DS$5,$F297&lt;=DS$6),IF(AND($G297&gt;=DS$5,$G297&lt;=DS$6),5,IF($L297=1,2,1)),IF(AND($G297&gt;=DS$5,$G297&lt;=DS$6),IF($M297&gt;0,4,3),0)),IF(AND($D297&lt;=DS$6,$E297&gt;=DS$5),60,0)))</f>
        <v/>
      </c>
      <c r="DT297" s="80" t="str">
        <f>IF(OR($A297="",NOT(ISNUMBER($G297))),"",IF(AND($F297&lt;=DT$6,$G297&gt;=DT$5),IF(DT$5&gt;$N297,5,$K297)*10+IF(AND($F297&gt;=DT$5,$F297&lt;=DT$6),IF(AND($G297&gt;=DT$5,$G297&lt;=DT$6),5,IF($L297=1,2,1)),IF(AND($G297&gt;=DT$5,$G297&lt;=DT$6),IF($M297&gt;0,4,3),0)),IF(AND($D297&lt;=DT$6,$E297&gt;=DT$5),60,0)))</f>
        <v/>
      </c>
      <c r="DU297" s="80" t="str">
        <f>IF(OR($A297="",NOT(ISNUMBER($G297))),"",IF(AND($F297&lt;=DU$6,$G297&gt;=DU$5),IF(DU$5&gt;$N297,5,$K297)*10+IF(AND($F297&gt;=DU$5,$F297&lt;=DU$6),IF(AND($G297&gt;=DU$5,$G297&lt;=DU$6),5,IF($L297=1,2,1)),IF(AND($G297&gt;=DU$5,$G297&lt;=DU$6),IF($M297&gt;0,4,3),0)),IF(AND($D297&lt;=DU$6,$E297&gt;=DU$5),60,0)))</f>
        <v/>
      </c>
      <c r="DV297" s="80" t="str">
        <f>IF(OR($A297="",NOT(ISNUMBER($G297))),"",IF(AND($F297&lt;=DV$6,$G297&gt;=DV$5),IF(DV$5&gt;$N297,5,$K297)*10+IF(AND($F297&gt;=DV$5,$F297&lt;=DV$6),IF(AND($G297&gt;=DV$5,$G297&lt;=DV$6),5,IF($L297=1,2,1)),IF(AND($G297&gt;=DV$5,$G297&lt;=DV$6),IF($M297&gt;0,4,3),0)),IF(AND($D297&lt;=DV$6,$E297&gt;=DV$5),60,0)))</f>
        <v/>
      </c>
      <c r="DW297" s="80" t="str">
        <f>IF(OR($A297="",NOT(ISNUMBER($G297))),"",IF(AND($F297&lt;=DW$6,$G297&gt;=DW$5),IF(DW$5&gt;$N297,5,$K297)*10+IF(AND($F297&gt;=DW$5,$F297&lt;=DW$6),IF(AND($G297&gt;=DW$5,$G297&lt;=DW$6),5,IF($L297=1,2,1)),IF(AND($G297&gt;=DW$5,$G297&lt;=DW$6),IF($M297&gt;0,4,3),0)),IF(AND($D297&lt;=DW$6,$E297&gt;=DW$5),60,0)))</f>
        <v/>
      </c>
      <c r="DX297" s="80" t="str">
        <f>IF(OR($A297="",NOT(ISNUMBER($G297))),"",IF(AND($F297&lt;=DX$6,$G297&gt;=DX$5),IF(DX$5&gt;$N297,5,$K297)*10+IF(AND($F297&gt;=DX$5,$F297&lt;=DX$6),IF(AND($G297&gt;=DX$5,$G297&lt;=DX$6),5,IF($L297=1,2,1)),IF(AND($G297&gt;=DX$5,$G297&lt;=DX$6),IF($M297&gt;0,4,3),0)),IF(AND($D297&lt;=DX$6,$E297&gt;=DX$5),60,0)))</f>
        <v/>
      </c>
      <c r="DY297" s="80" t="str">
        <f>IF(OR($A297="",NOT(ISNUMBER($G297))),"",IF(AND($F297&lt;=DY$6,$G297&gt;=DY$5),IF(DY$5&gt;$N297,5,$K297)*10+IF(AND($F297&gt;=DY$5,$F297&lt;=DY$6),IF(AND($G297&gt;=DY$5,$G297&lt;=DY$6),5,IF($L297=1,2,1)),IF(AND($G297&gt;=DY$5,$G297&lt;=DY$6),IF($M297&gt;0,4,3),0)),IF(AND($D297&lt;=DY$6,$E297&gt;=DY$5),60,0)))</f>
        <v/>
      </c>
      <c r="DZ297" s="80" t="str">
        <f>IF(OR($A297="",NOT(ISNUMBER($G297))),"",IF(AND($F297&lt;=DZ$6,$G297&gt;=DZ$5),IF(DZ$5&gt;$N297,5,$K297)*10+IF(AND($F297&gt;=DZ$5,$F297&lt;=DZ$6),IF(AND($G297&gt;=DZ$5,$G297&lt;=DZ$6),5,IF($L297=1,2,1)),IF(AND($G297&gt;=DZ$5,$G297&lt;=DZ$6),IF($M297&gt;0,4,3),0)),IF(AND($D297&lt;=DZ$6,$E297&gt;=DZ$5),60,0)))</f>
        <v/>
      </c>
      <c r="EA297" s="80" t="str">
        <f>IF(OR($A297="",NOT(ISNUMBER($G297))),"",IF(AND($F297&lt;=EA$6,$G297&gt;=EA$5),IF(EA$5&gt;$N297,5,$K297)*10+IF(AND($F297&gt;=EA$5,$F297&lt;=EA$6),IF(AND($G297&gt;=EA$5,$G297&lt;=EA$6),5,IF($L297=1,2,1)),IF(AND($G297&gt;=EA$5,$G297&lt;=EA$6),IF($M297&gt;0,4,3),0)),IF(AND($D297&lt;=EA$6,$E297&gt;=EA$5),60,0)))</f>
        <v/>
      </c>
      <c r="EB297" s="80" t="str">
        <f>IF(OR($A297="",NOT(ISNUMBER($G297))),"",IF(AND($F297&lt;=EB$6,$G297&gt;=EB$5),IF(EB$5&gt;$N297,5,$K297)*10+IF(AND($F297&gt;=EB$5,$F297&lt;=EB$6),IF(AND($G297&gt;=EB$5,$G297&lt;=EB$6),5,IF($L297=1,2,1)),IF(AND($G297&gt;=EB$5,$G297&lt;=EB$6),IF($M297&gt;0,4,3),0)),IF(AND($D297&lt;=EB$6,$E297&gt;=EB$5),60,0)))</f>
        <v/>
      </c>
      <c r="EC297" s="80" t="str">
        <f>IF(OR($A297="",NOT(ISNUMBER($G297))),"",IF(AND($F297&lt;=EC$6,$G297&gt;=EC$5),IF(EC$5&gt;$N297,5,$K297)*10+IF(AND($F297&gt;=EC$5,$F297&lt;=EC$6),IF(AND($G297&gt;=EC$5,$G297&lt;=EC$6),5,IF($L297=1,2,1)),IF(AND($G297&gt;=EC$5,$G297&lt;=EC$6),IF($M297&gt;0,4,3),0)),IF(AND($D297&lt;=EC$6,$E297&gt;=EC$5),60,0)))</f>
        <v/>
      </c>
      <c r="ED297" s="80" t="str">
        <f>IF(OR($A297="",NOT(ISNUMBER($G297))),"",IF(AND($F297&lt;=ED$6,$G297&gt;=ED$5),IF(ED$5&gt;$N297,5,$K297)*10+IF(AND($F297&gt;=ED$5,$F297&lt;=ED$6),IF(AND($G297&gt;=ED$5,$G297&lt;=ED$6),5,IF($L297=1,2,1)),IF(AND($G297&gt;=ED$5,$G297&lt;=ED$6),IF($M297&gt;0,4,3),0)),IF(AND($D297&lt;=ED$6,$E297&gt;=ED$5),60,0)))</f>
        <v/>
      </c>
    </row>
    <row r="298" ht="18" customHeight="1">
      <c r="A298" s="52" t="str">
        <f>IF(Tasks!$B298="","",Tasks!$A298)</f>
        <v/>
      </c>
      <c r="B298" s="78" t="str">
        <f>IF(Tasks!$B298="","",Tasks!$B298)</f>
        <v/>
      </c>
      <c r="C298" s="25" t="str">
        <f>IF($B298="","",IF(AND(Tasks!$D298="",Tasks!$G298=""),"-",IF(Tasks!$D298="","",Tasks!$D298&amp;IF(OR(Tasks!$E298="",Tasks!$E298="FS"),IF(N(Tasks!$F298)=0,"","FS"),Tasks!$E298)&amp;IF(N(Tasks!$F298)=0,"",IF(Tasks!$F298&gt;0,"+","")&amp;Tasks!$F298))&amp;IF(AND(Tasks!$D298&lt;&gt;"",Tasks!$G298&lt;&gt;""),", ","")&amp;IF(Tasks!$G298="","",Tasks!$G298&amp;IF(OR(Tasks!$H298="",Tasks!$H298="FS"),IF(N(Tasks!$I298)=0,"","FS"),Tasks!$H298)&amp;IF(N(Tasks!$I298)=0,"",IF(Tasks!$I298&gt;0,"+","")&amp;Tasks!$I298))))</f>
        <v/>
      </c>
      <c r="D298" s="51" t="str">
        <f>IF(OR($B298="",Tasks!$Q298=""),"",Tasks!$Q298)</f>
        <v/>
      </c>
      <c r="E298" s="51" t="str">
        <f>IF(OR($B298="",Tasks!$R298=""),"",Tasks!$R298)</f>
        <v/>
      </c>
      <c r="F298" s="51" t="str">
        <f>IF(OR($B298="",Tasks!$S298=""),"",Tasks!$S298)</f>
        <v/>
      </c>
      <c r="G298" s="51" t="str">
        <f>IF(OR($B298="",Tasks!$T298=""),"",Tasks!$T298)</f>
        <v/>
      </c>
      <c r="H298" s="52" t="str">
        <f>IF($B298="","",Tasks!$AE298)</f>
        <v/>
      </c>
      <c r="I298" s="79" t="str">
        <f>IF($B298="","",Tasks!$AF298)</f>
        <v/>
      </c>
      <c r="J298" s="53" t="str">
        <f>IF(OR($B298="",Tasks!$V298=""),"",Tasks!$V298)</f>
        <v/>
      </c>
      <c r="K298" s="52" t="str">
        <f>IF($B298="","",Tasks!$AA298)</f>
        <v/>
      </c>
      <c r="L298" s="52" t="str">
        <f>IF($B298="","",Tasks!$AB298)</f>
        <v/>
      </c>
      <c r="M298" s="52" t="str">
        <f>IF($B298="","",Tasks!$Z298)</f>
        <v/>
      </c>
      <c r="N298" s="52" t="str">
        <f>IF(OR($B298="",Tasks!$AG298=""),"",Tasks!$AG298)</f>
        <v/>
      </c>
      <c r="O298" s="80" t="str">
        <f>IF(OR($A298="",NOT(ISNUMBER($G298))),"",IF(AND($F298&lt;=O$6,$G298&gt;=O$5),IF(O$5&gt;$N298,5,$K298)*10+IF(AND($F298&gt;=O$5,$F298&lt;=O$6),IF(AND($G298&gt;=O$5,$G298&lt;=O$6),5,IF($L298=1,2,1)),IF(AND($G298&gt;=O$5,$G298&lt;=O$6),IF($M298&gt;0,4,3),0)),IF(AND($D298&lt;=O$6,$E298&gt;=O$5),60,0)))</f>
        <v/>
      </c>
      <c r="P298" s="80" t="str">
        <f>IF(OR($A298="",NOT(ISNUMBER($G298))),"",IF(AND($F298&lt;=P$6,$G298&gt;=P$5),IF(P$5&gt;$N298,5,$K298)*10+IF(AND($F298&gt;=P$5,$F298&lt;=P$6),IF(AND($G298&gt;=P$5,$G298&lt;=P$6),5,IF($L298=1,2,1)),IF(AND($G298&gt;=P$5,$G298&lt;=P$6),IF($M298&gt;0,4,3),0)),IF(AND($D298&lt;=P$6,$E298&gt;=P$5),60,0)))</f>
        <v/>
      </c>
      <c r="Q298" s="80" t="str">
        <f>IF(OR($A298="",NOT(ISNUMBER($G298))),"",IF(AND($F298&lt;=Q$6,$G298&gt;=Q$5),IF(Q$5&gt;$N298,5,$K298)*10+IF(AND($F298&gt;=Q$5,$F298&lt;=Q$6),IF(AND($G298&gt;=Q$5,$G298&lt;=Q$6),5,IF($L298=1,2,1)),IF(AND($G298&gt;=Q$5,$G298&lt;=Q$6),IF($M298&gt;0,4,3),0)),IF(AND($D298&lt;=Q$6,$E298&gt;=Q$5),60,0)))</f>
        <v/>
      </c>
      <c r="R298" s="80" t="str">
        <f>IF(OR($A298="",NOT(ISNUMBER($G298))),"",IF(AND($F298&lt;=R$6,$G298&gt;=R$5),IF(R$5&gt;$N298,5,$K298)*10+IF(AND($F298&gt;=R$5,$F298&lt;=R$6),IF(AND($G298&gt;=R$5,$G298&lt;=R$6),5,IF($L298=1,2,1)),IF(AND($G298&gt;=R$5,$G298&lt;=R$6),IF($M298&gt;0,4,3),0)),IF(AND($D298&lt;=R$6,$E298&gt;=R$5),60,0)))</f>
        <v/>
      </c>
      <c r="S298" s="80" t="str">
        <f>IF(OR($A298="",NOT(ISNUMBER($G298))),"",IF(AND($F298&lt;=S$6,$G298&gt;=S$5),IF(S$5&gt;$N298,5,$K298)*10+IF(AND($F298&gt;=S$5,$F298&lt;=S$6),IF(AND($G298&gt;=S$5,$G298&lt;=S$6),5,IF($L298=1,2,1)),IF(AND($G298&gt;=S$5,$G298&lt;=S$6),IF($M298&gt;0,4,3),0)),IF(AND($D298&lt;=S$6,$E298&gt;=S$5),60,0)))</f>
        <v/>
      </c>
      <c r="T298" s="80" t="str">
        <f>IF(OR($A298="",NOT(ISNUMBER($G298))),"",IF(AND($F298&lt;=T$6,$G298&gt;=T$5),IF(T$5&gt;$N298,5,$K298)*10+IF(AND($F298&gt;=T$5,$F298&lt;=T$6),IF(AND($G298&gt;=T$5,$G298&lt;=T$6),5,IF($L298=1,2,1)),IF(AND($G298&gt;=T$5,$G298&lt;=T$6),IF($M298&gt;0,4,3),0)),IF(AND($D298&lt;=T$6,$E298&gt;=T$5),60,0)))</f>
        <v/>
      </c>
      <c r="U298" s="80" t="str">
        <f>IF(OR($A298="",NOT(ISNUMBER($G298))),"",IF(AND($F298&lt;=U$6,$G298&gt;=U$5),IF(U$5&gt;$N298,5,$K298)*10+IF(AND($F298&gt;=U$5,$F298&lt;=U$6),IF(AND($G298&gt;=U$5,$G298&lt;=U$6),5,IF($L298=1,2,1)),IF(AND($G298&gt;=U$5,$G298&lt;=U$6),IF($M298&gt;0,4,3),0)),IF(AND($D298&lt;=U$6,$E298&gt;=U$5),60,0)))</f>
        <v/>
      </c>
      <c r="V298" s="80" t="str">
        <f>IF(OR($A298="",NOT(ISNUMBER($G298))),"",IF(AND($F298&lt;=V$6,$G298&gt;=V$5),IF(V$5&gt;$N298,5,$K298)*10+IF(AND($F298&gt;=V$5,$F298&lt;=V$6),IF(AND($G298&gt;=V$5,$G298&lt;=V$6),5,IF($L298=1,2,1)),IF(AND($G298&gt;=V$5,$G298&lt;=V$6),IF($M298&gt;0,4,3),0)),IF(AND($D298&lt;=V$6,$E298&gt;=V$5),60,0)))</f>
        <v/>
      </c>
      <c r="W298" s="80" t="str">
        <f>IF(OR($A298="",NOT(ISNUMBER($G298))),"",IF(AND($F298&lt;=W$6,$G298&gt;=W$5),IF(W$5&gt;$N298,5,$K298)*10+IF(AND($F298&gt;=W$5,$F298&lt;=W$6),IF(AND($G298&gt;=W$5,$G298&lt;=W$6),5,IF($L298=1,2,1)),IF(AND($G298&gt;=W$5,$G298&lt;=W$6),IF($M298&gt;0,4,3),0)),IF(AND($D298&lt;=W$6,$E298&gt;=W$5),60,0)))</f>
        <v/>
      </c>
      <c r="X298" s="80" t="str">
        <f>IF(OR($A298="",NOT(ISNUMBER($G298))),"",IF(AND($F298&lt;=X$6,$G298&gt;=X$5),IF(X$5&gt;$N298,5,$K298)*10+IF(AND($F298&gt;=X$5,$F298&lt;=X$6),IF(AND($G298&gt;=X$5,$G298&lt;=X$6),5,IF($L298=1,2,1)),IF(AND($G298&gt;=X$5,$G298&lt;=X$6),IF($M298&gt;0,4,3),0)),IF(AND($D298&lt;=X$6,$E298&gt;=X$5),60,0)))</f>
        <v/>
      </c>
      <c r="Y298" s="80" t="str">
        <f>IF(OR($A298="",NOT(ISNUMBER($G298))),"",IF(AND($F298&lt;=Y$6,$G298&gt;=Y$5),IF(Y$5&gt;$N298,5,$K298)*10+IF(AND($F298&gt;=Y$5,$F298&lt;=Y$6),IF(AND($G298&gt;=Y$5,$G298&lt;=Y$6),5,IF($L298=1,2,1)),IF(AND($G298&gt;=Y$5,$G298&lt;=Y$6),IF($M298&gt;0,4,3),0)),IF(AND($D298&lt;=Y$6,$E298&gt;=Y$5),60,0)))</f>
        <v/>
      </c>
      <c r="Z298" s="80" t="str">
        <f>IF(OR($A298="",NOT(ISNUMBER($G298))),"",IF(AND($F298&lt;=Z$6,$G298&gt;=Z$5),IF(Z$5&gt;$N298,5,$K298)*10+IF(AND($F298&gt;=Z$5,$F298&lt;=Z$6),IF(AND($G298&gt;=Z$5,$G298&lt;=Z$6),5,IF($L298=1,2,1)),IF(AND($G298&gt;=Z$5,$G298&lt;=Z$6),IF($M298&gt;0,4,3),0)),IF(AND($D298&lt;=Z$6,$E298&gt;=Z$5),60,0)))</f>
        <v/>
      </c>
      <c r="AA298" s="80" t="str">
        <f>IF(OR($A298="",NOT(ISNUMBER($G298))),"",IF(AND($F298&lt;=AA$6,$G298&gt;=AA$5),IF(AA$5&gt;$N298,5,$K298)*10+IF(AND($F298&gt;=AA$5,$F298&lt;=AA$6),IF(AND($G298&gt;=AA$5,$G298&lt;=AA$6),5,IF($L298=1,2,1)),IF(AND($G298&gt;=AA$5,$G298&lt;=AA$6),IF($M298&gt;0,4,3),0)),IF(AND($D298&lt;=AA$6,$E298&gt;=AA$5),60,0)))</f>
        <v/>
      </c>
      <c r="AB298" s="80" t="str">
        <f>IF(OR($A298="",NOT(ISNUMBER($G298))),"",IF(AND($F298&lt;=AB$6,$G298&gt;=AB$5),IF(AB$5&gt;$N298,5,$K298)*10+IF(AND($F298&gt;=AB$5,$F298&lt;=AB$6),IF(AND($G298&gt;=AB$5,$G298&lt;=AB$6),5,IF($L298=1,2,1)),IF(AND($G298&gt;=AB$5,$G298&lt;=AB$6),IF($M298&gt;0,4,3),0)),IF(AND($D298&lt;=AB$6,$E298&gt;=AB$5),60,0)))</f>
        <v/>
      </c>
      <c r="AC298" s="80" t="str">
        <f>IF(OR($A298="",NOT(ISNUMBER($G298))),"",IF(AND($F298&lt;=AC$6,$G298&gt;=AC$5),IF(AC$5&gt;$N298,5,$K298)*10+IF(AND($F298&gt;=AC$5,$F298&lt;=AC$6),IF(AND($G298&gt;=AC$5,$G298&lt;=AC$6),5,IF($L298=1,2,1)),IF(AND($G298&gt;=AC$5,$G298&lt;=AC$6),IF($M298&gt;0,4,3),0)),IF(AND($D298&lt;=AC$6,$E298&gt;=AC$5),60,0)))</f>
        <v/>
      </c>
      <c r="AD298" s="80" t="str">
        <f>IF(OR($A298="",NOT(ISNUMBER($G298))),"",IF(AND($F298&lt;=AD$6,$G298&gt;=AD$5),IF(AD$5&gt;$N298,5,$K298)*10+IF(AND($F298&gt;=AD$5,$F298&lt;=AD$6),IF(AND($G298&gt;=AD$5,$G298&lt;=AD$6),5,IF($L298=1,2,1)),IF(AND($G298&gt;=AD$5,$G298&lt;=AD$6),IF($M298&gt;0,4,3),0)),IF(AND($D298&lt;=AD$6,$E298&gt;=AD$5),60,0)))</f>
        <v/>
      </c>
      <c r="AE298" s="80" t="str">
        <f>IF(OR($A298="",NOT(ISNUMBER($G298))),"",IF(AND($F298&lt;=AE$6,$G298&gt;=AE$5),IF(AE$5&gt;$N298,5,$K298)*10+IF(AND($F298&gt;=AE$5,$F298&lt;=AE$6),IF(AND($G298&gt;=AE$5,$G298&lt;=AE$6),5,IF($L298=1,2,1)),IF(AND($G298&gt;=AE$5,$G298&lt;=AE$6),IF($M298&gt;0,4,3),0)),IF(AND($D298&lt;=AE$6,$E298&gt;=AE$5),60,0)))</f>
        <v/>
      </c>
      <c r="AF298" s="80" t="str">
        <f>IF(OR($A298="",NOT(ISNUMBER($G298))),"",IF(AND($F298&lt;=AF$6,$G298&gt;=AF$5),IF(AF$5&gt;$N298,5,$K298)*10+IF(AND($F298&gt;=AF$5,$F298&lt;=AF$6),IF(AND($G298&gt;=AF$5,$G298&lt;=AF$6),5,IF($L298=1,2,1)),IF(AND($G298&gt;=AF$5,$G298&lt;=AF$6),IF($M298&gt;0,4,3),0)),IF(AND($D298&lt;=AF$6,$E298&gt;=AF$5),60,0)))</f>
        <v/>
      </c>
      <c r="AG298" s="80" t="str">
        <f>IF(OR($A298="",NOT(ISNUMBER($G298))),"",IF(AND($F298&lt;=AG$6,$G298&gt;=AG$5),IF(AG$5&gt;$N298,5,$K298)*10+IF(AND($F298&gt;=AG$5,$F298&lt;=AG$6),IF(AND($G298&gt;=AG$5,$G298&lt;=AG$6),5,IF($L298=1,2,1)),IF(AND($G298&gt;=AG$5,$G298&lt;=AG$6),IF($M298&gt;0,4,3),0)),IF(AND($D298&lt;=AG$6,$E298&gt;=AG$5),60,0)))</f>
        <v/>
      </c>
      <c r="AH298" s="80" t="str">
        <f>IF(OR($A298="",NOT(ISNUMBER($G298))),"",IF(AND($F298&lt;=AH$6,$G298&gt;=AH$5),IF(AH$5&gt;$N298,5,$K298)*10+IF(AND($F298&gt;=AH$5,$F298&lt;=AH$6),IF(AND($G298&gt;=AH$5,$G298&lt;=AH$6),5,IF($L298=1,2,1)),IF(AND($G298&gt;=AH$5,$G298&lt;=AH$6),IF($M298&gt;0,4,3),0)),IF(AND($D298&lt;=AH$6,$E298&gt;=AH$5),60,0)))</f>
        <v/>
      </c>
      <c r="AI298" s="80" t="str">
        <f>IF(OR($A298="",NOT(ISNUMBER($G298))),"",IF(AND($F298&lt;=AI$6,$G298&gt;=AI$5),IF(AI$5&gt;$N298,5,$K298)*10+IF(AND($F298&gt;=AI$5,$F298&lt;=AI$6),IF(AND($G298&gt;=AI$5,$G298&lt;=AI$6),5,IF($L298=1,2,1)),IF(AND($G298&gt;=AI$5,$G298&lt;=AI$6),IF($M298&gt;0,4,3),0)),IF(AND($D298&lt;=AI$6,$E298&gt;=AI$5),60,0)))</f>
        <v/>
      </c>
      <c r="AJ298" s="80" t="str">
        <f>IF(OR($A298="",NOT(ISNUMBER($G298))),"",IF(AND($F298&lt;=AJ$6,$G298&gt;=AJ$5),IF(AJ$5&gt;$N298,5,$K298)*10+IF(AND($F298&gt;=AJ$5,$F298&lt;=AJ$6),IF(AND($G298&gt;=AJ$5,$G298&lt;=AJ$6),5,IF($L298=1,2,1)),IF(AND($G298&gt;=AJ$5,$G298&lt;=AJ$6),IF($M298&gt;0,4,3),0)),IF(AND($D298&lt;=AJ$6,$E298&gt;=AJ$5),60,0)))</f>
        <v/>
      </c>
      <c r="AK298" s="80" t="str">
        <f>IF(OR($A298="",NOT(ISNUMBER($G298))),"",IF(AND($F298&lt;=AK$6,$G298&gt;=AK$5),IF(AK$5&gt;$N298,5,$K298)*10+IF(AND($F298&gt;=AK$5,$F298&lt;=AK$6),IF(AND($G298&gt;=AK$5,$G298&lt;=AK$6),5,IF($L298=1,2,1)),IF(AND($G298&gt;=AK$5,$G298&lt;=AK$6),IF($M298&gt;0,4,3),0)),IF(AND($D298&lt;=AK$6,$E298&gt;=AK$5),60,0)))</f>
        <v/>
      </c>
      <c r="AL298" s="80" t="str">
        <f>IF(OR($A298="",NOT(ISNUMBER($G298))),"",IF(AND($F298&lt;=AL$6,$G298&gt;=AL$5),IF(AL$5&gt;$N298,5,$K298)*10+IF(AND($F298&gt;=AL$5,$F298&lt;=AL$6),IF(AND($G298&gt;=AL$5,$G298&lt;=AL$6),5,IF($L298=1,2,1)),IF(AND($G298&gt;=AL$5,$G298&lt;=AL$6),IF($M298&gt;0,4,3),0)),IF(AND($D298&lt;=AL$6,$E298&gt;=AL$5),60,0)))</f>
        <v/>
      </c>
      <c r="AM298" s="80" t="str">
        <f>IF(OR($A298="",NOT(ISNUMBER($G298))),"",IF(AND($F298&lt;=AM$6,$G298&gt;=AM$5),IF(AM$5&gt;$N298,5,$K298)*10+IF(AND($F298&gt;=AM$5,$F298&lt;=AM$6),IF(AND($G298&gt;=AM$5,$G298&lt;=AM$6),5,IF($L298=1,2,1)),IF(AND($G298&gt;=AM$5,$G298&lt;=AM$6),IF($M298&gt;0,4,3),0)),IF(AND($D298&lt;=AM$6,$E298&gt;=AM$5),60,0)))</f>
        <v/>
      </c>
      <c r="AN298" s="80" t="str">
        <f>IF(OR($A298="",NOT(ISNUMBER($G298))),"",IF(AND($F298&lt;=AN$6,$G298&gt;=AN$5),IF(AN$5&gt;$N298,5,$K298)*10+IF(AND($F298&gt;=AN$5,$F298&lt;=AN$6),IF(AND($G298&gt;=AN$5,$G298&lt;=AN$6),5,IF($L298=1,2,1)),IF(AND($G298&gt;=AN$5,$G298&lt;=AN$6),IF($M298&gt;0,4,3),0)),IF(AND($D298&lt;=AN$6,$E298&gt;=AN$5),60,0)))</f>
        <v/>
      </c>
      <c r="AO298" s="80" t="str">
        <f>IF(OR($A298="",NOT(ISNUMBER($G298))),"",IF(AND($F298&lt;=AO$6,$G298&gt;=AO$5),IF(AO$5&gt;$N298,5,$K298)*10+IF(AND($F298&gt;=AO$5,$F298&lt;=AO$6),IF(AND($G298&gt;=AO$5,$G298&lt;=AO$6),5,IF($L298=1,2,1)),IF(AND($G298&gt;=AO$5,$G298&lt;=AO$6),IF($M298&gt;0,4,3),0)),IF(AND($D298&lt;=AO$6,$E298&gt;=AO$5),60,0)))</f>
        <v/>
      </c>
      <c r="AP298" s="80" t="str">
        <f>IF(OR($A298="",NOT(ISNUMBER($G298))),"",IF(AND($F298&lt;=AP$6,$G298&gt;=AP$5),IF(AP$5&gt;$N298,5,$K298)*10+IF(AND($F298&gt;=AP$5,$F298&lt;=AP$6),IF(AND($G298&gt;=AP$5,$G298&lt;=AP$6),5,IF($L298=1,2,1)),IF(AND($G298&gt;=AP$5,$G298&lt;=AP$6),IF($M298&gt;0,4,3),0)),IF(AND($D298&lt;=AP$6,$E298&gt;=AP$5),60,0)))</f>
        <v/>
      </c>
      <c r="AQ298" s="80" t="str">
        <f>IF(OR($A298="",NOT(ISNUMBER($G298))),"",IF(AND($F298&lt;=AQ$6,$G298&gt;=AQ$5),IF(AQ$5&gt;$N298,5,$K298)*10+IF(AND($F298&gt;=AQ$5,$F298&lt;=AQ$6),IF(AND($G298&gt;=AQ$5,$G298&lt;=AQ$6),5,IF($L298=1,2,1)),IF(AND($G298&gt;=AQ$5,$G298&lt;=AQ$6),IF($M298&gt;0,4,3),0)),IF(AND($D298&lt;=AQ$6,$E298&gt;=AQ$5),60,0)))</f>
        <v/>
      </c>
      <c r="AR298" s="80" t="str">
        <f>IF(OR($A298="",NOT(ISNUMBER($G298))),"",IF(AND($F298&lt;=AR$6,$G298&gt;=AR$5),IF(AR$5&gt;$N298,5,$K298)*10+IF(AND($F298&gt;=AR$5,$F298&lt;=AR$6),IF(AND($G298&gt;=AR$5,$G298&lt;=AR$6),5,IF($L298=1,2,1)),IF(AND($G298&gt;=AR$5,$G298&lt;=AR$6),IF($M298&gt;0,4,3),0)),IF(AND($D298&lt;=AR$6,$E298&gt;=AR$5),60,0)))</f>
        <v/>
      </c>
      <c r="AS298" s="80" t="str">
        <f>IF(OR($A298="",NOT(ISNUMBER($G298))),"",IF(AND($F298&lt;=AS$6,$G298&gt;=AS$5),IF(AS$5&gt;$N298,5,$K298)*10+IF(AND($F298&gt;=AS$5,$F298&lt;=AS$6),IF(AND($G298&gt;=AS$5,$G298&lt;=AS$6),5,IF($L298=1,2,1)),IF(AND($G298&gt;=AS$5,$G298&lt;=AS$6),IF($M298&gt;0,4,3),0)),IF(AND($D298&lt;=AS$6,$E298&gt;=AS$5),60,0)))</f>
        <v/>
      </c>
      <c r="AT298" s="80" t="str">
        <f>IF(OR($A298="",NOT(ISNUMBER($G298))),"",IF(AND($F298&lt;=AT$6,$G298&gt;=AT$5),IF(AT$5&gt;$N298,5,$K298)*10+IF(AND($F298&gt;=AT$5,$F298&lt;=AT$6),IF(AND($G298&gt;=AT$5,$G298&lt;=AT$6),5,IF($L298=1,2,1)),IF(AND($G298&gt;=AT$5,$G298&lt;=AT$6),IF($M298&gt;0,4,3),0)),IF(AND($D298&lt;=AT$6,$E298&gt;=AT$5),60,0)))</f>
        <v/>
      </c>
      <c r="AU298" s="80" t="str">
        <f>IF(OR($A298="",NOT(ISNUMBER($G298))),"",IF(AND($F298&lt;=AU$6,$G298&gt;=AU$5),IF(AU$5&gt;$N298,5,$K298)*10+IF(AND($F298&gt;=AU$5,$F298&lt;=AU$6),IF(AND($G298&gt;=AU$5,$G298&lt;=AU$6),5,IF($L298=1,2,1)),IF(AND($G298&gt;=AU$5,$G298&lt;=AU$6),IF($M298&gt;0,4,3),0)),IF(AND($D298&lt;=AU$6,$E298&gt;=AU$5),60,0)))</f>
        <v/>
      </c>
      <c r="AV298" s="80" t="str">
        <f>IF(OR($A298="",NOT(ISNUMBER($G298))),"",IF(AND($F298&lt;=AV$6,$G298&gt;=AV$5),IF(AV$5&gt;$N298,5,$K298)*10+IF(AND($F298&gt;=AV$5,$F298&lt;=AV$6),IF(AND($G298&gt;=AV$5,$G298&lt;=AV$6),5,IF($L298=1,2,1)),IF(AND($G298&gt;=AV$5,$G298&lt;=AV$6),IF($M298&gt;0,4,3),0)),IF(AND($D298&lt;=AV$6,$E298&gt;=AV$5),60,0)))</f>
        <v/>
      </c>
      <c r="AW298" s="80" t="str">
        <f>IF(OR($A298="",NOT(ISNUMBER($G298))),"",IF(AND($F298&lt;=AW$6,$G298&gt;=AW$5),IF(AW$5&gt;$N298,5,$K298)*10+IF(AND($F298&gt;=AW$5,$F298&lt;=AW$6),IF(AND($G298&gt;=AW$5,$G298&lt;=AW$6),5,IF($L298=1,2,1)),IF(AND($G298&gt;=AW$5,$G298&lt;=AW$6),IF($M298&gt;0,4,3),0)),IF(AND($D298&lt;=AW$6,$E298&gt;=AW$5),60,0)))</f>
        <v/>
      </c>
      <c r="AX298" s="80" t="str">
        <f>IF(OR($A298="",NOT(ISNUMBER($G298))),"",IF(AND($F298&lt;=AX$6,$G298&gt;=AX$5),IF(AX$5&gt;$N298,5,$K298)*10+IF(AND($F298&gt;=AX$5,$F298&lt;=AX$6),IF(AND($G298&gt;=AX$5,$G298&lt;=AX$6),5,IF($L298=1,2,1)),IF(AND($G298&gt;=AX$5,$G298&lt;=AX$6),IF($M298&gt;0,4,3),0)),IF(AND($D298&lt;=AX$6,$E298&gt;=AX$5),60,0)))</f>
        <v/>
      </c>
      <c r="AY298" s="80" t="str">
        <f>IF(OR($A298="",NOT(ISNUMBER($G298))),"",IF(AND($F298&lt;=AY$6,$G298&gt;=AY$5),IF(AY$5&gt;$N298,5,$K298)*10+IF(AND($F298&gt;=AY$5,$F298&lt;=AY$6),IF(AND($G298&gt;=AY$5,$G298&lt;=AY$6),5,IF($L298=1,2,1)),IF(AND($G298&gt;=AY$5,$G298&lt;=AY$6),IF($M298&gt;0,4,3),0)),IF(AND($D298&lt;=AY$6,$E298&gt;=AY$5),60,0)))</f>
        <v/>
      </c>
      <c r="AZ298" s="80" t="str">
        <f>IF(OR($A298="",NOT(ISNUMBER($G298))),"",IF(AND($F298&lt;=AZ$6,$G298&gt;=AZ$5),IF(AZ$5&gt;$N298,5,$K298)*10+IF(AND($F298&gt;=AZ$5,$F298&lt;=AZ$6),IF(AND($G298&gt;=AZ$5,$G298&lt;=AZ$6),5,IF($L298=1,2,1)),IF(AND($G298&gt;=AZ$5,$G298&lt;=AZ$6),IF($M298&gt;0,4,3),0)),IF(AND($D298&lt;=AZ$6,$E298&gt;=AZ$5),60,0)))</f>
        <v/>
      </c>
      <c r="BA298" s="80" t="str">
        <f>IF(OR($A298="",NOT(ISNUMBER($G298))),"",IF(AND($F298&lt;=BA$6,$G298&gt;=BA$5),IF(BA$5&gt;$N298,5,$K298)*10+IF(AND($F298&gt;=BA$5,$F298&lt;=BA$6),IF(AND($G298&gt;=BA$5,$G298&lt;=BA$6),5,IF($L298=1,2,1)),IF(AND($G298&gt;=BA$5,$G298&lt;=BA$6),IF($M298&gt;0,4,3),0)),IF(AND($D298&lt;=BA$6,$E298&gt;=BA$5),60,0)))</f>
        <v/>
      </c>
      <c r="BB298" s="80" t="str">
        <f>IF(OR($A298="",NOT(ISNUMBER($G298))),"",IF(AND($F298&lt;=BB$6,$G298&gt;=BB$5),IF(BB$5&gt;$N298,5,$K298)*10+IF(AND($F298&gt;=BB$5,$F298&lt;=BB$6),IF(AND($G298&gt;=BB$5,$G298&lt;=BB$6),5,IF($L298=1,2,1)),IF(AND($G298&gt;=BB$5,$G298&lt;=BB$6),IF($M298&gt;0,4,3),0)),IF(AND($D298&lt;=BB$6,$E298&gt;=BB$5),60,0)))</f>
        <v/>
      </c>
      <c r="BC298" s="80" t="str">
        <f>IF(OR($A298="",NOT(ISNUMBER($G298))),"",IF(AND($F298&lt;=BC$6,$G298&gt;=BC$5),IF(BC$5&gt;$N298,5,$K298)*10+IF(AND($F298&gt;=BC$5,$F298&lt;=BC$6),IF(AND($G298&gt;=BC$5,$G298&lt;=BC$6),5,IF($L298=1,2,1)),IF(AND($G298&gt;=BC$5,$G298&lt;=BC$6),IF($M298&gt;0,4,3),0)),IF(AND($D298&lt;=BC$6,$E298&gt;=BC$5),60,0)))</f>
        <v/>
      </c>
      <c r="BD298" s="80" t="str">
        <f>IF(OR($A298="",NOT(ISNUMBER($G298))),"",IF(AND($F298&lt;=BD$6,$G298&gt;=BD$5),IF(BD$5&gt;$N298,5,$K298)*10+IF(AND($F298&gt;=BD$5,$F298&lt;=BD$6),IF(AND($G298&gt;=BD$5,$G298&lt;=BD$6),5,IF($L298=1,2,1)),IF(AND($G298&gt;=BD$5,$G298&lt;=BD$6),IF($M298&gt;0,4,3),0)),IF(AND($D298&lt;=BD$6,$E298&gt;=BD$5),60,0)))</f>
        <v/>
      </c>
      <c r="BE298" s="80" t="str">
        <f>IF(OR($A298="",NOT(ISNUMBER($G298))),"",IF(AND($F298&lt;=BE$6,$G298&gt;=BE$5),IF(BE$5&gt;$N298,5,$K298)*10+IF(AND($F298&gt;=BE$5,$F298&lt;=BE$6),IF(AND($G298&gt;=BE$5,$G298&lt;=BE$6),5,IF($L298=1,2,1)),IF(AND($G298&gt;=BE$5,$G298&lt;=BE$6),IF($M298&gt;0,4,3),0)),IF(AND($D298&lt;=BE$6,$E298&gt;=BE$5),60,0)))</f>
        <v/>
      </c>
      <c r="BF298" s="80" t="str">
        <f>IF(OR($A298="",NOT(ISNUMBER($G298))),"",IF(AND($F298&lt;=BF$6,$G298&gt;=BF$5),IF(BF$5&gt;$N298,5,$K298)*10+IF(AND($F298&gt;=BF$5,$F298&lt;=BF$6),IF(AND($G298&gt;=BF$5,$G298&lt;=BF$6),5,IF($L298=1,2,1)),IF(AND($G298&gt;=BF$5,$G298&lt;=BF$6),IF($M298&gt;0,4,3),0)),IF(AND($D298&lt;=BF$6,$E298&gt;=BF$5),60,0)))</f>
        <v/>
      </c>
      <c r="BG298" s="80" t="str">
        <f>IF(OR($A298="",NOT(ISNUMBER($G298))),"",IF(AND($F298&lt;=BG$6,$G298&gt;=BG$5),IF(BG$5&gt;$N298,5,$K298)*10+IF(AND($F298&gt;=BG$5,$F298&lt;=BG$6),IF(AND($G298&gt;=BG$5,$G298&lt;=BG$6),5,IF($L298=1,2,1)),IF(AND($G298&gt;=BG$5,$G298&lt;=BG$6),IF($M298&gt;0,4,3),0)),IF(AND($D298&lt;=BG$6,$E298&gt;=BG$5),60,0)))</f>
        <v/>
      </c>
      <c r="BH298" s="80" t="str">
        <f>IF(OR($A298="",NOT(ISNUMBER($G298))),"",IF(AND($F298&lt;=BH$6,$G298&gt;=BH$5),IF(BH$5&gt;$N298,5,$K298)*10+IF(AND($F298&gt;=BH$5,$F298&lt;=BH$6),IF(AND($G298&gt;=BH$5,$G298&lt;=BH$6),5,IF($L298=1,2,1)),IF(AND($G298&gt;=BH$5,$G298&lt;=BH$6),IF($M298&gt;0,4,3),0)),IF(AND($D298&lt;=BH$6,$E298&gt;=BH$5),60,0)))</f>
        <v/>
      </c>
      <c r="BI298" s="80" t="str">
        <f>IF(OR($A298="",NOT(ISNUMBER($G298))),"",IF(AND($F298&lt;=BI$6,$G298&gt;=BI$5),IF(BI$5&gt;$N298,5,$K298)*10+IF(AND($F298&gt;=BI$5,$F298&lt;=BI$6),IF(AND($G298&gt;=BI$5,$G298&lt;=BI$6),5,IF($L298=1,2,1)),IF(AND($G298&gt;=BI$5,$G298&lt;=BI$6),IF($M298&gt;0,4,3),0)),IF(AND($D298&lt;=BI$6,$E298&gt;=BI$5),60,0)))</f>
        <v/>
      </c>
      <c r="BJ298" s="80" t="str">
        <f>IF(OR($A298="",NOT(ISNUMBER($G298))),"",IF(AND($F298&lt;=BJ$6,$G298&gt;=BJ$5),IF(BJ$5&gt;$N298,5,$K298)*10+IF(AND($F298&gt;=BJ$5,$F298&lt;=BJ$6),IF(AND($G298&gt;=BJ$5,$G298&lt;=BJ$6),5,IF($L298=1,2,1)),IF(AND($G298&gt;=BJ$5,$G298&lt;=BJ$6),IF($M298&gt;0,4,3),0)),IF(AND($D298&lt;=BJ$6,$E298&gt;=BJ$5),60,0)))</f>
        <v/>
      </c>
      <c r="BK298" s="80" t="str">
        <f>IF(OR($A298="",NOT(ISNUMBER($G298))),"",IF(AND($F298&lt;=BK$6,$G298&gt;=BK$5),IF(BK$5&gt;$N298,5,$K298)*10+IF(AND($F298&gt;=BK$5,$F298&lt;=BK$6),IF(AND($G298&gt;=BK$5,$G298&lt;=BK$6),5,IF($L298=1,2,1)),IF(AND($G298&gt;=BK$5,$G298&lt;=BK$6),IF($M298&gt;0,4,3),0)),IF(AND($D298&lt;=BK$6,$E298&gt;=BK$5),60,0)))</f>
        <v/>
      </c>
      <c r="BL298" s="80" t="str">
        <f>IF(OR($A298="",NOT(ISNUMBER($G298))),"",IF(AND($F298&lt;=BL$6,$G298&gt;=BL$5),IF(BL$5&gt;$N298,5,$K298)*10+IF(AND($F298&gt;=BL$5,$F298&lt;=BL$6),IF(AND($G298&gt;=BL$5,$G298&lt;=BL$6),5,IF($L298=1,2,1)),IF(AND($G298&gt;=BL$5,$G298&lt;=BL$6),IF($M298&gt;0,4,3),0)),IF(AND($D298&lt;=BL$6,$E298&gt;=BL$5),60,0)))</f>
        <v/>
      </c>
      <c r="BM298" s="80" t="str">
        <f>IF(OR($A298="",NOT(ISNUMBER($G298))),"",IF(AND($F298&lt;=BM$6,$G298&gt;=BM$5),IF(BM$5&gt;$N298,5,$K298)*10+IF(AND($F298&gt;=BM$5,$F298&lt;=BM$6),IF(AND($G298&gt;=BM$5,$G298&lt;=BM$6),5,IF($L298=1,2,1)),IF(AND($G298&gt;=BM$5,$G298&lt;=BM$6),IF($M298&gt;0,4,3),0)),IF(AND($D298&lt;=BM$6,$E298&gt;=BM$5),60,0)))</f>
        <v/>
      </c>
      <c r="BN298" s="80" t="str">
        <f>IF(OR($A298="",NOT(ISNUMBER($G298))),"",IF(AND($F298&lt;=BN$6,$G298&gt;=BN$5),IF(BN$5&gt;$N298,5,$K298)*10+IF(AND($F298&gt;=BN$5,$F298&lt;=BN$6),IF(AND($G298&gt;=BN$5,$G298&lt;=BN$6),5,IF($L298=1,2,1)),IF(AND($G298&gt;=BN$5,$G298&lt;=BN$6),IF($M298&gt;0,4,3),0)),IF(AND($D298&lt;=BN$6,$E298&gt;=BN$5),60,0)))</f>
        <v/>
      </c>
      <c r="BO298" s="80" t="str">
        <f>IF(OR($A298="",NOT(ISNUMBER($G298))),"",IF(AND($F298&lt;=BO$6,$G298&gt;=BO$5),IF(BO$5&gt;$N298,5,$K298)*10+IF(AND($F298&gt;=BO$5,$F298&lt;=BO$6),IF(AND($G298&gt;=BO$5,$G298&lt;=BO$6),5,IF($L298=1,2,1)),IF(AND($G298&gt;=BO$5,$G298&lt;=BO$6),IF($M298&gt;0,4,3),0)),IF(AND($D298&lt;=BO$6,$E298&gt;=BO$5),60,0)))</f>
        <v/>
      </c>
      <c r="BP298" s="80" t="str">
        <f>IF(OR($A298="",NOT(ISNUMBER($G298))),"",IF(AND($F298&lt;=BP$6,$G298&gt;=BP$5),IF(BP$5&gt;$N298,5,$K298)*10+IF(AND($F298&gt;=BP$5,$F298&lt;=BP$6),IF(AND($G298&gt;=BP$5,$G298&lt;=BP$6),5,IF($L298=1,2,1)),IF(AND($G298&gt;=BP$5,$G298&lt;=BP$6),IF($M298&gt;0,4,3),0)),IF(AND($D298&lt;=BP$6,$E298&gt;=BP$5),60,0)))</f>
        <v/>
      </c>
      <c r="BQ298" s="80" t="str">
        <f>IF(OR($A298="",NOT(ISNUMBER($G298))),"",IF(AND($F298&lt;=BQ$6,$G298&gt;=BQ$5),IF(BQ$5&gt;$N298,5,$K298)*10+IF(AND($F298&gt;=BQ$5,$F298&lt;=BQ$6),IF(AND($G298&gt;=BQ$5,$G298&lt;=BQ$6),5,IF($L298=1,2,1)),IF(AND($G298&gt;=BQ$5,$G298&lt;=BQ$6),IF($M298&gt;0,4,3),0)),IF(AND($D298&lt;=BQ$6,$E298&gt;=BQ$5),60,0)))</f>
        <v/>
      </c>
      <c r="BR298" s="80" t="str">
        <f>IF(OR($A298="",NOT(ISNUMBER($G298))),"",IF(AND($F298&lt;=BR$6,$G298&gt;=BR$5),IF(BR$5&gt;$N298,5,$K298)*10+IF(AND($F298&gt;=BR$5,$F298&lt;=BR$6),IF(AND($G298&gt;=BR$5,$G298&lt;=BR$6),5,IF($L298=1,2,1)),IF(AND($G298&gt;=BR$5,$G298&lt;=BR$6),IF($M298&gt;0,4,3),0)),IF(AND($D298&lt;=BR$6,$E298&gt;=BR$5),60,0)))</f>
        <v/>
      </c>
      <c r="BS298" s="80" t="str">
        <f>IF(OR($A298="",NOT(ISNUMBER($G298))),"",IF(AND($F298&lt;=BS$6,$G298&gt;=BS$5),IF(BS$5&gt;$N298,5,$K298)*10+IF(AND($F298&gt;=BS$5,$F298&lt;=BS$6),IF(AND($G298&gt;=BS$5,$G298&lt;=BS$6),5,IF($L298=1,2,1)),IF(AND($G298&gt;=BS$5,$G298&lt;=BS$6),IF($M298&gt;0,4,3),0)),IF(AND($D298&lt;=BS$6,$E298&gt;=BS$5),60,0)))</f>
        <v/>
      </c>
      <c r="BT298" s="80" t="str">
        <f>IF(OR($A298="",NOT(ISNUMBER($G298))),"",IF(AND($F298&lt;=BT$6,$G298&gt;=BT$5),IF(BT$5&gt;$N298,5,$K298)*10+IF(AND($F298&gt;=BT$5,$F298&lt;=BT$6),IF(AND($G298&gt;=BT$5,$G298&lt;=BT$6),5,IF($L298=1,2,1)),IF(AND($G298&gt;=BT$5,$G298&lt;=BT$6),IF($M298&gt;0,4,3),0)),IF(AND($D298&lt;=BT$6,$E298&gt;=BT$5),60,0)))</f>
        <v/>
      </c>
      <c r="BU298" s="80" t="str">
        <f>IF(OR($A298="",NOT(ISNUMBER($G298))),"",IF(AND($F298&lt;=BU$6,$G298&gt;=BU$5),IF(BU$5&gt;$N298,5,$K298)*10+IF(AND($F298&gt;=BU$5,$F298&lt;=BU$6),IF(AND($G298&gt;=BU$5,$G298&lt;=BU$6),5,IF($L298=1,2,1)),IF(AND($G298&gt;=BU$5,$G298&lt;=BU$6),IF($M298&gt;0,4,3),0)),IF(AND($D298&lt;=BU$6,$E298&gt;=BU$5),60,0)))</f>
        <v/>
      </c>
      <c r="BV298" s="80" t="str">
        <f>IF(OR($A298="",NOT(ISNUMBER($G298))),"",IF(AND($F298&lt;=BV$6,$G298&gt;=BV$5),IF(BV$5&gt;$N298,5,$K298)*10+IF(AND($F298&gt;=BV$5,$F298&lt;=BV$6),IF(AND($G298&gt;=BV$5,$G298&lt;=BV$6),5,IF($L298=1,2,1)),IF(AND($G298&gt;=BV$5,$G298&lt;=BV$6),IF($M298&gt;0,4,3),0)),IF(AND($D298&lt;=BV$6,$E298&gt;=BV$5),60,0)))</f>
        <v/>
      </c>
      <c r="BW298" s="80" t="str">
        <f>IF(OR($A298="",NOT(ISNUMBER($G298))),"",IF(AND($F298&lt;=BW$6,$G298&gt;=BW$5),IF(BW$5&gt;$N298,5,$K298)*10+IF(AND($F298&gt;=BW$5,$F298&lt;=BW$6),IF(AND($G298&gt;=BW$5,$G298&lt;=BW$6),5,IF($L298=1,2,1)),IF(AND($G298&gt;=BW$5,$G298&lt;=BW$6),IF($M298&gt;0,4,3),0)),IF(AND($D298&lt;=BW$6,$E298&gt;=BW$5),60,0)))</f>
        <v/>
      </c>
      <c r="BX298" s="80" t="str">
        <f>IF(OR($A298="",NOT(ISNUMBER($G298))),"",IF(AND($F298&lt;=BX$6,$G298&gt;=BX$5),IF(BX$5&gt;$N298,5,$K298)*10+IF(AND($F298&gt;=BX$5,$F298&lt;=BX$6),IF(AND($G298&gt;=BX$5,$G298&lt;=BX$6),5,IF($L298=1,2,1)),IF(AND($G298&gt;=BX$5,$G298&lt;=BX$6),IF($M298&gt;0,4,3),0)),IF(AND($D298&lt;=BX$6,$E298&gt;=BX$5),60,0)))</f>
        <v/>
      </c>
      <c r="BY298" s="80" t="str">
        <f>IF(OR($A298="",NOT(ISNUMBER($G298))),"",IF(AND($F298&lt;=BY$6,$G298&gt;=BY$5),IF(BY$5&gt;$N298,5,$K298)*10+IF(AND($F298&gt;=BY$5,$F298&lt;=BY$6),IF(AND($G298&gt;=BY$5,$G298&lt;=BY$6),5,IF($L298=1,2,1)),IF(AND($G298&gt;=BY$5,$G298&lt;=BY$6),IF($M298&gt;0,4,3),0)),IF(AND($D298&lt;=BY$6,$E298&gt;=BY$5),60,0)))</f>
        <v/>
      </c>
      <c r="BZ298" s="80" t="str">
        <f>IF(OR($A298="",NOT(ISNUMBER($G298))),"",IF(AND($F298&lt;=BZ$6,$G298&gt;=BZ$5),IF(BZ$5&gt;$N298,5,$K298)*10+IF(AND($F298&gt;=BZ$5,$F298&lt;=BZ$6),IF(AND($G298&gt;=BZ$5,$G298&lt;=BZ$6),5,IF($L298=1,2,1)),IF(AND($G298&gt;=BZ$5,$G298&lt;=BZ$6),IF($M298&gt;0,4,3),0)),IF(AND($D298&lt;=BZ$6,$E298&gt;=BZ$5),60,0)))</f>
        <v/>
      </c>
      <c r="CA298" s="80" t="str">
        <f>IF(OR($A298="",NOT(ISNUMBER($G298))),"",IF(AND($F298&lt;=CA$6,$G298&gt;=CA$5),IF(CA$5&gt;$N298,5,$K298)*10+IF(AND($F298&gt;=CA$5,$F298&lt;=CA$6),IF(AND($G298&gt;=CA$5,$G298&lt;=CA$6),5,IF($L298=1,2,1)),IF(AND($G298&gt;=CA$5,$G298&lt;=CA$6),IF($M298&gt;0,4,3),0)),IF(AND($D298&lt;=CA$6,$E298&gt;=CA$5),60,0)))</f>
        <v/>
      </c>
      <c r="CB298" s="80" t="str">
        <f>IF(OR($A298="",NOT(ISNUMBER($G298))),"",IF(AND($F298&lt;=CB$6,$G298&gt;=CB$5),IF(CB$5&gt;$N298,5,$K298)*10+IF(AND($F298&gt;=CB$5,$F298&lt;=CB$6),IF(AND($G298&gt;=CB$5,$G298&lt;=CB$6),5,IF($L298=1,2,1)),IF(AND($G298&gt;=CB$5,$G298&lt;=CB$6),IF($M298&gt;0,4,3),0)),IF(AND($D298&lt;=CB$6,$E298&gt;=CB$5),60,0)))</f>
        <v/>
      </c>
      <c r="CC298" s="80" t="str">
        <f>IF(OR($A298="",NOT(ISNUMBER($G298))),"",IF(AND($F298&lt;=CC$6,$G298&gt;=CC$5),IF(CC$5&gt;$N298,5,$K298)*10+IF(AND($F298&gt;=CC$5,$F298&lt;=CC$6),IF(AND($G298&gt;=CC$5,$G298&lt;=CC$6),5,IF($L298=1,2,1)),IF(AND($G298&gt;=CC$5,$G298&lt;=CC$6),IF($M298&gt;0,4,3),0)),IF(AND($D298&lt;=CC$6,$E298&gt;=CC$5),60,0)))</f>
        <v/>
      </c>
      <c r="CD298" s="80" t="str">
        <f>IF(OR($A298="",NOT(ISNUMBER($G298))),"",IF(AND($F298&lt;=CD$6,$G298&gt;=CD$5),IF(CD$5&gt;$N298,5,$K298)*10+IF(AND($F298&gt;=CD$5,$F298&lt;=CD$6),IF(AND($G298&gt;=CD$5,$G298&lt;=CD$6),5,IF($L298=1,2,1)),IF(AND($G298&gt;=CD$5,$G298&lt;=CD$6),IF($M298&gt;0,4,3),0)),IF(AND($D298&lt;=CD$6,$E298&gt;=CD$5),60,0)))</f>
        <v/>
      </c>
      <c r="CE298" s="80" t="str">
        <f>IF(OR($A298="",NOT(ISNUMBER($G298))),"",IF(AND($F298&lt;=CE$6,$G298&gt;=CE$5),IF(CE$5&gt;$N298,5,$K298)*10+IF(AND($F298&gt;=CE$5,$F298&lt;=CE$6),IF(AND($G298&gt;=CE$5,$G298&lt;=CE$6),5,IF($L298=1,2,1)),IF(AND($G298&gt;=CE$5,$G298&lt;=CE$6),IF($M298&gt;0,4,3),0)),IF(AND($D298&lt;=CE$6,$E298&gt;=CE$5),60,0)))</f>
        <v/>
      </c>
      <c r="CF298" s="80" t="str">
        <f>IF(OR($A298="",NOT(ISNUMBER($G298))),"",IF(AND($F298&lt;=CF$6,$G298&gt;=CF$5),IF(CF$5&gt;$N298,5,$K298)*10+IF(AND($F298&gt;=CF$5,$F298&lt;=CF$6),IF(AND($G298&gt;=CF$5,$G298&lt;=CF$6),5,IF($L298=1,2,1)),IF(AND($G298&gt;=CF$5,$G298&lt;=CF$6),IF($M298&gt;0,4,3),0)),IF(AND($D298&lt;=CF$6,$E298&gt;=CF$5),60,0)))</f>
        <v/>
      </c>
      <c r="CG298" s="80" t="str">
        <f>IF(OR($A298="",NOT(ISNUMBER($G298))),"",IF(AND($F298&lt;=CG$6,$G298&gt;=CG$5),IF(CG$5&gt;$N298,5,$K298)*10+IF(AND($F298&gt;=CG$5,$F298&lt;=CG$6),IF(AND($G298&gt;=CG$5,$G298&lt;=CG$6),5,IF($L298=1,2,1)),IF(AND($G298&gt;=CG$5,$G298&lt;=CG$6),IF($M298&gt;0,4,3),0)),IF(AND($D298&lt;=CG$6,$E298&gt;=CG$5),60,0)))</f>
        <v/>
      </c>
      <c r="CH298" s="80" t="str">
        <f>IF(OR($A298="",NOT(ISNUMBER($G298))),"",IF(AND($F298&lt;=CH$6,$G298&gt;=CH$5),IF(CH$5&gt;$N298,5,$K298)*10+IF(AND($F298&gt;=CH$5,$F298&lt;=CH$6),IF(AND($G298&gt;=CH$5,$G298&lt;=CH$6),5,IF($L298=1,2,1)),IF(AND($G298&gt;=CH$5,$G298&lt;=CH$6),IF($M298&gt;0,4,3),0)),IF(AND($D298&lt;=CH$6,$E298&gt;=CH$5),60,0)))</f>
        <v/>
      </c>
      <c r="CI298" s="80" t="str">
        <f>IF(OR($A298="",NOT(ISNUMBER($G298))),"",IF(AND($F298&lt;=CI$6,$G298&gt;=CI$5),IF(CI$5&gt;$N298,5,$K298)*10+IF(AND($F298&gt;=CI$5,$F298&lt;=CI$6),IF(AND($G298&gt;=CI$5,$G298&lt;=CI$6),5,IF($L298=1,2,1)),IF(AND($G298&gt;=CI$5,$G298&lt;=CI$6),IF($M298&gt;0,4,3),0)),IF(AND($D298&lt;=CI$6,$E298&gt;=CI$5),60,0)))</f>
        <v/>
      </c>
      <c r="CJ298" s="80" t="str">
        <f>IF(OR($A298="",NOT(ISNUMBER($G298))),"",IF(AND($F298&lt;=CJ$6,$G298&gt;=CJ$5),IF(CJ$5&gt;$N298,5,$K298)*10+IF(AND($F298&gt;=CJ$5,$F298&lt;=CJ$6),IF(AND($G298&gt;=CJ$5,$G298&lt;=CJ$6),5,IF($L298=1,2,1)),IF(AND($G298&gt;=CJ$5,$G298&lt;=CJ$6),IF($M298&gt;0,4,3),0)),IF(AND($D298&lt;=CJ$6,$E298&gt;=CJ$5),60,0)))</f>
        <v/>
      </c>
      <c r="CK298" s="80" t="str">
        <f>IF(OR($A298="",NOT(ISNUMBER($G298))),"",IF(AND($F298&lt;=CK$6,$G298&gt;=CK$5),IF(CK$5&gt;$N298,5,$K298)*10+IF(AND($F298&gt;=CK$5,$F298&lt;=CK$6),IF(AND($G298&gt;=CK$5,$G298&lt;=CK$6),5,IF($L298=1,2,1)),IF(AND($G298&gt;=CK$5,$G298&lt;=CK$6),IF($M298&gt;0,4,3),0)),IF(AND($D298&lt;=CK$6,$E298&gt;=CK$5),60,0)))</f>
        <v/>
      </c>
      <c r="CL298" s="80" t="str">
        <f>IF(OR($A298="",NOT(ISNUMBER($G298))),"",IF(AND($F298&lt;=CL$6,$G298&gt;=CL$5),IF(CL$5&gt;$N298,5,$K298)*10+IF(AND($F298&gt;=CL$5,$F298&lt;=CL$6),IF(AND($G298&gt;=CL$5,$G298&lt;=CL$6),5,IF($L298=1,2,1)),IF(AND($G298&gt;=CL$5,$G298&lt;=CL$6),IF($M298&gt;0,4,3),0)),IF(AND($D298&lt;=CL$6,$E298&gt;=CL$5),60,0)))</f>
        <v/>
      </c>
      <c r="CM298" s="80" t="str">
        <f>IF(OR($A298="",NOT(ISNUMBER($G298))),"",IF(AND($F298&lt;=CM$6,$G298&gt;=CM$5),IF(CM$5&gt;$N298,5,$K298)*10+IF(AND($F298&gt;=CM$5,$F298&lt;=CM$6),IF(AND($G298&gt;=CM$5,$G298&lt;=CM$6),5,IF($L298=1,2,1)),IF(AND($G298&gt;=CM$5,$G298&lt;=CM$6),IF($M298&gt;0,4,3),0)),IF(AND($D298&lt;=CM$6,$E298&gt;=CM$5),60,0)))</f>
        <v/>
      </c>
      <c r="CN298" s="80" t="str">
        <f>IF(OR($A298="",NOT(ISNUMBER($G298))),"",IF(AND($F298&lt;=CN$6,$G298&gt;=CN$5),IF(CN$5&gt;$N298,5,$K298)*10+IF(AND($F298&gt;=CN$5,$F298&lt;=CN$6),IF(AND($G298&gt;=CN$5,$G298&lt;=CN$6),5,IF($L298=1,2,1)),IF(AND($G298&gt;=CN$5,$G298&lt;=CN$6),IF($M298&gt;0,4,3),0)),IF(AND($D298&lt;=CN$6,$E298&gt;=CN$5),60,0)))</f>
        <v/>
      </c>
      <c r="CO298" s="80" t="str">
        <f>IF(OR($A298="",NOT(ISNUMBER($G298))),"",IF(AND($F298&lt;=CO$6,$G298&gt;=CO$5),IF(CO$5&gt;$N298,5,$K298)*10+IF(AND($F298&gt;=CO$5,$F298&lt;=CO$6),IF(AND($G298&gt;=CO$5,$G298&lt;=CO$6),5,IF($L298=1,2,1)),IF(AND($G298&gt;=CO$5,$G298&lt;=CO$6),IF($M298&gt;0,4,3),0)),IF(AND($D298&lt;=CO$6,$E298&gt;=CO$5),60,0)))</f>
        <v/>
      </c>
      <c r="CP298" s="80" t="str">
        <f>IF(OR($A298="",NOT(ISNUMBER($G298))),"",IF(AND($F298&lt;=CP$6,$G298&gt;=CP$5),IF(CP$5&gt;$N298,5,$K298)*10+IF(AND($F298&gt;=CP$5,$F298&lt;=CP$6),IF(AND($G298&gt;=CP$5,$G298&lt;=CP$6),5,IF($L298=1,2,1)),IF(AND($G298&gt;=CP$5,$G298&lt;=CP$6),IF($M298&gt;0,4,3),0)),IF(AND($D298&lt;=CP$6,$E298&gt;=CP$5),60,0)))</f>
        <v/>
      </c>
      <c r="CQ298" s="80" t="str">
        <f>IF(OR($A298="",NOT(ISNUMBER($G298))),"",IF(AND($F298&lt;=CQ$6,$G298&gt;=CQ$5),IF(CQ$5&gt;$N298,5,$K298)*10+IF(AND($F298&gt;=CQ$5,$F298&lt;=CQ$6),IF(AND($G298&gt;=CQ$5,$G298&lt;=CQ$6),5,IF($L298=1,2,1)),IF(AND($G298&gt;=CQ$5,$G298&lt;=CQ$6),IF($M298&gt;0,4,3),0)),IF(AND($D298&lt;=CQ$6,$E298&gt;=CQ$5),60,0)))</f>
        <v/>
      </c>
      <c r="CR298" s="80" t="str">
        <f>IF(OR($A298="",NOT(ISNUMBER($G298))),"",IF(AND($F298&lt;=CR$6,$G298&gt;=CR$5),IF(CR$5&gt;$N298,5,$K298)*10+IF(AND($F298&gt;=CR$5,$F298&lt;=CR$6),IF(AND($G298&gt;=CR$5,$G298&lt;=CR$6),5,IF($L298=1,2,1)),IF(AND($G298&gt;=CR$5,$G298&lt;=CR$6),IF($M298&gt;0,4,3),0)),IF(AND($D298&lt;=CR$6,$E298&gt;=CR$5),60,0)))</f>
        <v/>
      </c>
      <c r="CS298" s="80" t="str">
        <f>IF(OR($A298="",NOT(ISNUMBER($G298))),"",IF(AND($F298&lt;=CS$6,$G298&gt;=CS$5),IF(CS$5&gt;$N298,5,$K298)*10+IF(AND($F298&gt;=CS$5,$F298&lt;=CS$6),IF(AND($G298&gt;=CS$5,$G298&lt;=CS$6),5,IF($L298=1,2,1)),IF(AND($G298&gt;=CS$5,$G298&lt;=CS$6),IF($M298&gt;0,4,3),0)),IF(AND($D298&lt;=CS$6,$E298&gt;=CS$5),60,0)))</f>
        <v/>
      </c>
      <c r="CT298" s="80" t="str">
        <f>IF(OR($A298="",NOT(ISNUMBER($G298))),"",IF(AND($F298&lt;=CT$6,$G298&gt;=CT$5),IF(CT$5&gt;$N298,5,$K298)*10+IF(AND($F298&gt;=CT$5,$F298&lt;=CT$6),IF(AND($G298&gt;=CT$5,$G298&lt;=CT$6),5,IF($L298=1,2,1)),IF(AND($G298&gt;=CT$5,$G298&lt;=CT$6),IF($M298&gt;0,4,3),0)),IF(AND($D298&lt;=CT$6,$E298&gt;=CT$5),60,0)))</f>
        <v/>
      </c>
      <c r="CU298" s="80" t="str">
        <f>IF(OR($A298="",NOT(ISNUMBER($G298))),"",IF(AND($F298&lt;=CU$6,$G298&gt;=CU$5),IF(CU$5&gt;$N298,5,$K298)*10+IF(AND($F298&gt;=CU$5,$F298&lt;=CU$6),IF(AND($G298&gt;=CU$5,$G298&lt;=CU$6),5,IF($L298=1,2,1)),IF(AND($G298&gt;=CU$5,$G298&lt;=CU$6),IF($M298&gt;0,4,3),0)),IF(AND($D298&lt;=CU$6,$E298&gt;=CU$5),60,0)))</f>
        <v/>
      </c>
      <c r="CV298" s="80" t="str">
        <f>IF(OR($A298="",NOT(ISNUMBER($G298))),"",IF(AND($F298&lt;=CV$6,$G298&gt;=CV$5),IF(CV$5&gt;$N298,5,$K298)*10+IF(AND($F298&gt;=CV$5,$F298&lt;=CV$6),IF(AND($G298&gt;=CV$5,$G298&lt;=CV$6),5,IF($L298=1,2,1)),IF(AND($G298&gt;=CV$5,$G298&lt;=CV$6),IF($M298&gt;0,4,3),0)),IF(AND($D298&lt;=CV$6,$E298&gt;=CV$5),60,0)))</f>
        <v/>
      </c>
      <c r="CW298" s="80" t="str">
        <f>IF(OR($A298="",NOT(ISNUMBER($G298))),"",IF(AND($F298&lt;=CW$6,$G298&gt;=CW$5),IF(CW$5&gt;$N298,5,$K298)*10+IF(AND($F298&gt;=CW$5,$F298&lt;=CW$6),IF(AND($G298&gt;=CW$5,$G298&lt;=CW$6),5,IF($L298=1,2,1)),IF(AND($G298&gt;=CW$5,$G298&lt;=CW$6),IF($M298&gt;0,4,3),0)),IF(AND($D298&lt;=CW$6,$E298&gt;=CW$5),60,0)))</f>
        <v/>
      </c>
      <c r="CX298" s="80" t="str">
        <f>IF(OR($A298="",NOT(ISNUMBER($G298))),"",IF(AND($F298&lt;=CX$6,$G298&gt;=CX$5),IF(CX$5&gt;$N298,5,$K298)*10+IF(AND($F298&gt;=CX$5,$F298&lt;=CX$6),IF(AND($G298&gt;=CX$5,$G298&lt;=CX$6),5,IF($L298=1,2,1)),IF(AND($G298&gt;=CX$5,$G298&lt;=CX$6),IF($M298&gt;0,4,3),0)),IF(AND($D298&lt;=CX$6,$E298&gt;=CX$5),60,0)))</f>
        <v/>
      </c>
      <c r="CY298" s="80" t="str">
        <f>IF(OR($A298="",NOT(ISNUMBER($G298))),"",IF(AND($F298&lt;=CY$6,$G298&gt;=CY$5),IF(CY$5&gt;$N298,5,$K298)*10+IF(AND($F298&gt;=CY$5,$F298&lt;=CY$6),IF(AND($G298&gt;=CY$5,$G298&lt;=CY$6),5,IF($L298=1,2,1)),IF(AND($G298&gt;=CY$5,$G298&lt;=CY$6),IF($M298&gt;0,4,3),0)),IF(AND($D298&lt;=CY$6,$E298&gt;=CY$5),60,0)))</f>
        <v/>
      </c>
      <c r="CZ298" s="80" t="str">
        <f>IF(OR($A298="",NOT(ISNUMBER($G298))),"",IF(AND($F298&lt;=CZ$6,$G298&gt;=CZ$5),IF(CZ$5&gt;$N298,5,$K298)*10+IF(AND($F298&gt;=CZ$5,$F298&lt;=CZ$6),IF(AND($G298&gt;=CZ$5,$G298&lt;=CZ$6),5,IF($L298=1,2,1)),IF(AND($G298&gt;=CZ$5,$G298&lt;=CZ$6),IF($M298&gt;0,4,3),0)),IF(AND($D298&lt;=CZ$6,$E298&gt;=CZ$5),60,0)))</f>
        <v/>
      </c>
      <c r="DA298" s="80" t="str">
        <f>IF(OR($A298="",NOT(ISNUMBER($G298))),"",IF(AND($F298&lt;=DA$6,$G298&gt;=DA$5),IF(DA$5&gt;$N298,5,$K298)*10+IF(AND($F298&gt;=DA$5,$F298&lt;=DA$6),IF(AND($G298&gt;=DA$5,$G298&lt;=DA$6),5,IF($L298=1,2,1)),IF(AND($G298&gt;=DA$5,$G298&lt;=DA$6),IF($M298&gt;0,4,3),0)),IF(AND($D298&lt;=DA$6,$E298&gt;=DA$5),60,0)))</f>
        <v/>
      </c>
      <c r="DB298" s="80" t="str">
        <f>IF(OR($A298="",NOT(ISNUMBER($G298))),"",IF(AND($F298&lt;=DB$6,$G298&gt;=DB$5),IF(DB$5&gt;$N298,5,$K298)*10+IF(AND($F298&gt;=DB$5,$F298&lt;=DB$6),IF(AND($G298&gt;=DB$5,$G298&lt;=DB$6),5,IF($L298=1,2,1)),IF(AND($G298&gt;=DB$5,$G298&lt;=DB$6),IF($M298&gt;0,4,3),0)),IF(AND($D298&lt;=DB$6,$E298&gt;=DB$5),60,0)))</f>
        <v/>
      </c>
      <c r="DC298" s="80" t="str">
        <f>IF(OR($A298="",NOT(ISNUMBER($G298))),"",IF(AND($F298&lt;=DC$6,$G298&gt;=DC$5),IF(DC$5&gt;$N298,5,$K298)*10+IF(AND($F298&gt;=DC$5,$F298&lt;=DC$6),IF(AND($G298&gt;=DC$5,$G298&lt;=DC$6),5,IF($L298=1,2,1)),IF(AND($G298&gt;=DC$5,$G298&lt;=DC$6),IF($M298&gt;0,4,3),0)),IF(AND($D298&lt;=DC$6,$E298&gt;=DC$5),60,0)))</f>
        <v/>
      </c>
      <c r="DD298" s="80" t="str">
        <f>IF(OR($A298="",NOT(ISNUMBER($G298))),"",IF(AND($F298&lt;=DD$6,$G298&gt;=DD$5),IF(DD$5&gt;$N298,5,$K298)*10+IF(AND($F298&gt;=DD$5,$F298&lt;=DD$6),IF(AND($G298&gt;=DD$5,$G298&lt;=DD$6),5,IF($L298=1,2,1)),IF(AND($G298&gt;=DD$5,$G298&lt;=DD$6),IF($M298&gt;0,4,3),0)),IF(AND($D298&lt;=DD$6,$E298&gt;=DD$5),60,0)))</f>
        <v/>
      </c>
      <c r="DE298" s="80" t="str">
        <f>IF(OR($A298="",NOT(ISNUMBER($G298))),"",IF(AND($F298&lt;=DE$6,$G298&gt;=DE$5),IF(DE$5&gt;$N298,5,$K298)*10+IF(AND($F298&gt;=DE$5,$F298&lt;=DE$6),IF(AND($G298&gt;=DE$5,$G298&lt;=DE$6),5,IF($L298=1,2,1)),IF(AND($G298&gt;=DE$5,$G298&lt;=DE$6),IF($M298&gt;0,4,3),0)),IF(AND($D298&lt;=DE$6,$E298&gt;=DE$5),60,0)))</f>
        <v/>
      </c>
      <c r="DF298" s="80" t="str">
        <f>IF(OR($A298="",NOT(ISNUMBER($G298))),"",IF(AND($F298&lt;=DF$6,$G298&gt;=DF$5),IF(DF$5&gt;$N298,5,$K298)*10+IF(AND($F298&gt;=DF$5,$F298&lt;=DF$6),IF(AND($G298&gt;=DF$5,$G298&lt;=DF$6),5,IF($L298=1,2,1)),IF(AND($G298&gt;=DF$5,$G298&lt;=DF$6),IF($M298&gt;0,4,3),0)),IF(AND($D298&lt;=DF$6,$E298&gt;=DF$5),60,0)))</f>
        <v/>
      </c>
      <c r="DG298" s="80" t="str">
        <f>IF(OR($A298="",NOT(ISNUMBER($G298))),"",IF(AND($F298&lt;=DG$6,$G298&gt;=DG$5),IF(DG$5&gt;$N298,5,$K298)*10+IF(AND($F298&gt;=DG$5,$F298&lt;=DG$6),IF(AND($G298&gt;=DG$5,$G298&lt;=DG$6),5,IF($L298=1,2,1)),IF(AND($G298&gt;=DG$5,$G298&lt;=DG$6),IF($M298&gt;0,4,3),0)),IF(AND($D298&lt;=DG$6,$E298&gt;=DG$5),60,0)))</f>
        <v/>
      </c>
      <c r="DH298" s="80" t="str">
        <f>IF(OR($A298="",NOT(ISNUMBER($G298))),"",IF(AND($F298&lt;=DH$6,$G298&gt;=DH$5),IF(DH$5&gt;$N298,5,$K298)*10+IF(AND($F298&gt;=DH$5,$F298&lt;=DH$6),IF(AND($G298&gt;=DH$5,$G298&lt;=DH$6),5,IF($L298=1,2,1)),IF(AND($G298&gt;=DH$5,$G298&lt;=DH$6),IF($M298&gt;0,4,3),0)),IF(AND($D298&lt;=DH$6,$E298&gt;=DH$5),60,0)))</f>
        <v/>
      </c>
      <c r="DI298" s="80" t="str">
        <f>IF(OR($A298="",NOT(ISNUMBER($G298))),"",IF(AND($F298&lt;=DI$6,$G298&gt;=DI$5),IF(DI$5&gt;$N298,5,$K298)*10+IF(AND($F298&gt;=DI$5,$F298&lt;=DI$6),IF(AND($G298&gt;=DI$5,$G298&lt;=DI$6),5,IF($L298=1,2,1)),IF(AND($G298&gt;=DI$5,$G298&lt;=DI$6),IF($M298&gt;0,4,3),0)),IF(AND($D298&lt;=DI$6,$E298&gt;=DI$5),60,0)))</f>
        <v/>
      </c>
      <c r="DJ298" s="80" t="str">
        <f>IF(OR($A298="",NOT(ISNUMBER($G298))),"",IF(AND($F298&lt;=DJ$6,$G298&gt;=DJ$5),IF(DJ$5&gt;$N298,5,$K298)*10+IF(AND($F298&gt;=DJ$5,$F298&lt;=DJ$6),IF(AND($G298&gt;=DJ$5,$G298&lt;=DJ$6),5,IF($L298=1,2,1)),IF(AND($G298&gt;=DJ$5,$G298&lt;=DJ$6),IF($M298&gt;0,4,3),0)),IF(AND($D298&lt;=DJ$6,$E298&gt;=DJ$5),60,0)))</f>
        <v/>
      </c>
      <c r="DK298" s="80" t="str">
        <f>IF(OR($A298="",NOT(ISNUMBER($G298))),"",IF(AND($F298&lt;=DK$6,$G298&gt;=DK$5),IF(DK$5&gt;$N298,5,$K298)*10+IF(AND($F298&gt;=DK$5,$F298&lt;=DK$6),IF(AND($G298&gt;=DK$5,$G298&lt;=DK$6),5,IF($L298=1,2,1)),IF(AND($G298&gt;=DK$5,$G298&lt;=DK$6),IF($M298&gt;0,4,3),0)),IF(AND($D298&lt;=DK$6,$E298&gt;=DK$5),60,0)))</f>
        <v/>
      </c>
      <c r="DL298" s="80" t="str">
        <f>IF(OR($A298="",NOT(ISNUMBER($G298))),"",IF(AND($F298&lt;=DL$6,$G298&gt;=DL$5),IF(DL$5&gt;$N298,5,$K298)*10+IF(AND($F298&gt;=DL$5,$F298&lt;=DL$6),IF(AND($G298&gt;=DL$5,$G298&lt;=DL$6),5,IF($L298=1,2,1)),IF(AND($G298&gt;=DL$5,$G298&lt;=DL$6),IF($M298&gt;0,4,3),0)),IF(AND($D298&lt;=DL$6,$E298&gt;=DL$5),60,0)))</f>
        <v/>
      </c>
      <c r="DM298" s="80" t="str">
        <f>IF(OR($A298="",NOT(ISNUMBER($G298))),"",IF(AND($F298&lt;=DM$6,$G298&gt;=DM$5),IF(DM$5&gt;$N298,5,$K298)*10+IF(AND($F298&gt;=DM$5,$F298&lt;=DM$6),IF(AND($G298&gt;=DM$5,$G298&lt;=DM$6),5,IF($L298=1,2,1)),IF(AND($G298&gt;=DM$5,$G298&lt;=DM$6),IF($M298&gt;0,4,3),0)),IF(AND($D298&lt;=DM$6,$E298&gt;=DM$5),60,0)))</f>
        <v/>
      </c>
      <c r="DN298" s="80" t="str">
        <f>IF(OR($A298="",NOT(ISNUMBER($G298))),"",IF(AND($F298&lt;=DN$6,$G298&gt;=DN$5),IF(DN$5&gt;$N298,5,$K298)*10+IF(AND($F298&gt;=DN$5,$F298&lt;=DN$6),IF(AND($G298&gt;=DN$5,$G298&lt;=DN$6),5,IF($L298=1,2,1)),IF(AND($G298&gt;=DN$5,$G298&lt;=DN$6),IF($M298&gt;0,4,3),0)),IF(AND($D298&lt;=DN$6,$E298&gt;=DN$5),60,0)))</f>
        <v/>
      </c>
      <c r="DO298" s="80" t="str">
        <f>IF(OR($A298="",NOT(ISNUMBER($G298))),"",IF(AND($F298&lt;=DO$6,$G298&gt;=DO$5),IF(DO$5&gt;$N298,5,$K298)*10+IF(AND($F298&gt;=DO$5,$F298&lt;=DO$6),IF(AND($G298&gt;=DO$5,$G298&lt;=DO$6),5,IF($L298=1,2,1)),IF(AND($G298&gt;=DO$5,$G298&lt;=DO$6),IF($M298&gt;0,4,3),0)),IF(AND($D298&lt;=DO$6,$E298&gt;=DO$5),60,0)))</f>
        <v/>
      </c>
      <c r="DP298" s="80" t="str">
        <f>IF(OR($A298="",NOT(ISNUMBER($G298))),"",IF(AND($F298&lt;=DP$6,$G298&gt;=DP$5),IF(DP$5&gt;$N298,5,$K298)*10+IF(AND($F298&gt;=DP$5,$F298&lt;=DP$6),IF(AND($G298&gt;=DP$5,$G298&lt;=DP$6),5,IF($L298=1,2,1)),IF(AND($G298&gt;=DP$5,$G298&lt;=DP$6),IF($M298&gt;0,4,3),0)),IF(AND($D298&lt;=DP$6,$E298&gt;=DP$5),60,0)))</f>
        <v/>
      </c>
      <c r="DQ298" s="80" t="str">
        <f>IF(OR($A298="",NOT(ISNUMBER($G298))),"",IF(AND($F298&lt;=DQ$6,$G298&gt;=DQ$5),IF(DQ$5&gt;$N298,5,$K298)*10+IF(AND($F298&gt;=DQ$5,$F298&lt;=DQ$6),IF(AND($G298&gt;=DQ$5,$G298&lt;=DQ$6),5,IF($L298=1,2,1)),IF(AND($G298&gt;=DQ$5,$G298&lt;=DQ$6),IF($M298&gt;0,4,3),0)),IF(AND($D298&lt;=DQ$6,$E298&gt;=DQ$5),60,0)))</f>
        <v/>
      </c>
      <c r="DR298" s="80" t="str">
        <f>IF(OR($A298="",NOT(ISNUMBER($G298))),"",IF(AND($F298&lt;=DR$6,$G298&gt;=DR$5),IF(DR$5&gt;$N298,5,$K298)*10+IF(AND($F298&gt;=DR$5,$F298&lt;=DR$6),IF(AND($G298&gt;=DR$5,$G298&lt;=DR$6),5,IF($L298=1,2,1)),IF(AND($G298&gt;=DR$5,$G298&lt;=DR$6),IF($M298&gt;0,4,3),0)),IF(AND($D298&lt;=DR$6,$E298&gt;=DR$5),60,0)))</f>
        <v/>
      </c>
      <c r="DS298" s="80" t="str">
        <f>IF(OR($A298="",NOT(ISNUMBER($G298))),"",IF(AND($F298&lt;=DS$6,$G298&gt;=DS$5),IF(DS$5&gt;$N298,5,$K298)*10+IF(AND($F298&gt;=DS$5,$F298&lt;=DS$6),IF(AND($G298&gt;=DS$5,$G298&lt;=DS$6),5,IF($L298=1,2,1)),IF(AND($G298&gt;=DS$5,$G298&lt;=DS$6),IF($M298&gt;0,4,3),0)),IF(AND($D298&lt;=DS$6,$E298&gt;=DS$5),60,0)))</f>
        <v/>
      </c>
      <c r="DT298" s="80" t="str">
        <f>IF(OR($A298="",NOT(ISNUMBER($G298))),"",IF(AND($F298&lt;=DT$6,$G298&gt;=DT$5),IF(DT$5&gt;$N298,5,$K298)*10+IF(AND($F298&gt;=DT$5,$F298&lt;=DT$6),IF(AND($G298&gt;=DT$5,$G298&lt;=DT$6),5,IF($L298=1,2,1)),IF(AND($G298&gt;=DT$5,$G298&lt;=DT$6),IF($M298&gt;0,4,3),0)),IF(AND($D298&lt;=DT$6,$E298&gt;=DT$5),60,0)))</f>
        <v/>
      </c>
      <c r="DU298" s="80" t="str">
        <f>IF(OR($A298="",NOT(ISNUMBER($G298))),"",IF(AND($F298&lt;=DU$6,$G298&gt;=DU$5),IF(DU$5&gt;$N298,5,$K298)*10+IF(AND($F298&gt;=DU$5,$F298&lt;=DU$6),IF(AND($G298&gt;=DU$5,$G298&lt;=DU$6),5,IF($L298=1,2,1)),IF(AND($G298&gt;=DU$5,$G298&lt;=DU$6),IF($M298&gt;0,4,3),0)),IF(AND($D298&lt;=DU$6,$E298&gt;=DU$5),60,0)))</f>
        <v/>
      </c>
      <c r="DV298" s="80" t="str">
        <f>IF(OR($A298="",NOT(ISNUMBER($G298))),"",IF(AND($F298&lt;=DV$6,$G298&gt;=DV$5),IF(DV$5&gt;$N298,5,$K298)*10+IF(AND($F298&gt;=DV$5,$F298&lt;=DV$6),IF(AND($G298&gt;=DV$5,$G298&lt;=DV$6),5,IF($L298=1,2,1)),IF(AND($G298&gt;=DV$5,$G298&lt;=DV$6),IF($M298&gt;0,4,3),0)),IF(AND($D298&lt;=DV$6,$E298&gt;=DV$5),60,0)))</f>
        <v/>
      </c>
      <c r="DW298" s="80" t="str">
        <f>IF(OR($A298="",NOT(ISNUMBER($G298))),"",IF(AND($F298&lt;=DW$6,$G298&gt;=DW$5),IF(DW$5&gt;$N298,5,$K298)*10+IF(AND($F298&gt;=DW$5,$F298&lt;=DW$6),IF(AND($G298&gt;=DW$5,$G298&lt;=DW$6),5,IF($L298=1,2,1)),IF(AND($G298&gt;=DW$5,$G298&lt;=DW$6),IF($M298&gt;0,4,3),0)),IF(AND($D298&lt;=DW$6,$E298&gt;=DW$5),60,0)))</f>
        <v/>
      </c>
      <c r="DX298" s="80" t="str">
        <f>IF(OR($A298="",NOT(ISNUMBER($G298))),"",IF(AND($F298&lt;=DX$6,$G298&gt;=DX$5),IF(DX$5&gt;$N298,5,$K298)*10+IF(AND($F298&gt;=DX$5,$F298&lt;=DX$6),IF(AND($G298&gt;=DX$5,$G298&lt;=DX$6),5,IF($L298=1,2,1)),IF(AND($G298&gt;=DX$5,$G298&lt;=DX$6),IF($M298&gt;0,4,3),0)),IF(AND($D298&lt;=DX$6,$E298&gt;=DX$5),60,0)))</f>
        <v/>
      </c>
      <c r="DY298" s="80" t="str">
        <f>IF(OR($A298="",NOT(ISNUMBER($G298))),"",IF(AND($F298&lt;=DY$6,$G298&gt;=DY$5),IF(DY$5&gt;$N298,5,$K298)*10+IF(AND($F298&gt;=DY$5,$F298&lt;=DY$6),IF(AND($G298&gt;=DY$5,$G298&lt;=DY$6),5,IF($L298=1,2,1)),IF(AND($G298&gt;=DY$5,$G298&lt;=DY$6),IF($M298&gt;0,4,3),0)),IF(AND($D298&lt;=DY$6,$E298&gt;=DY$5),60,0)))</f>
        <v/>
      </c>
      <c r="DZ298" s="80" t="str">
        <f>IF(OR($A298="",NOT(ISNUMBER($G298))),"",IF(AND($F298&lt;=DZ$6,$G298&gt;=DZ$5),IF(DZ$5&gt;$N298,5,$K298)*10+IF(AND($F298&gt;=DZ$5,$F298&lt;=DZ$6),IF(AND($G298&gt;=DZ$5,$G298&lt;=DZ$6),5,IF($L298=1,2,1)),IF(AND($G298&gt;=DZ$5,$G298&lt;=DZ$6),IF($M298&gt;0,4,3),0)),IF(AND($D298&lt;=DZ$6,$E298&gt;=DZ$5),60,0)))</f>
        <v/>
      </c>
      <c r="EA298" s="80" t="str">
        <f>IF(OR($A298="",NOT(ISNUMBER($G298))),"",IF(AND($F298&lt;=EA$6,$G298&gt;=EA$5),IF(EA$5&gt;$N298,5,$K298)*10+IF(AND($F298&gt;=EA$5,$F298&lt;=EA$6),IF(AND($G298&gt;=EA$5,$G298&lt;=EA$6),5,IF($L298=1,2,1)),IF(AND($G298&gt;=EA$5,$G298&lt;=EA$6),IF($M298&gt;0,4,3),0)),IF(AND($D298&lt;=EA$6,$E298&gt;=EA$5),60,0)))</f>
        <v/>
      </c>
      <c r="EB298" s="80" t="str">
        <f>IF(OR($A298="",NOT(ISNUMBER($G298))),"",IF(AND($F298&lt;=EB$6,$G298&gt;=EB$5),IF(EB$5&gt;$N298,5,$K298)*10+IF(AND($F298&gt;=EB$5,$F298&lt;=EB$6),IF(AND($G298&gt;=EB$5,$G298&lt;=EB$6),5,IF($L298=1,2,1)),IF(AND($G298&gt;=EB$5,$G298&lt;=EB$6),IF($M298&gt;0,4,3),0)),IF(AND($D298&lt;=EB$6,$E298&gt;=EB$5),60,0)))</f>
        <v/>
      </c>
      <c r="EC298" s="80" t="str">
        <f>IF(OR($A298="",NOT(ISNUMBER($G298))),"",IF(AND($F298&lt;=EC$6,$G298&gt;=EC$5),IF(EC$5&gt;$N298,5,$K298)*10+IF(AND($F298&gt;=EC$5,$F298&lt;=EC$6),IF(AND($G298&gt;=EC$5,$G298&lt;=EC$6),5,IF($L298=1,2,1)),IF(AND($G298&gt;=EC$5,$G298&lt;=EC$6),IF($M298&gt;0,4,3),0)),IF(AND($D298&lt;=EC$6,$E298&gt;=EC$5),60,0)))</f>
        <v/>
      </c>
      <c r="ED298" s="80" t="str">
        <f>IF(OR($A298="",NOT(ISNUMBER($G298))),"",IF(AND($F298&lt;=ED$6,$G298&gt;=ED$5),IF(ED$5&gt;$N298,5,$K298)*10+IF(AND($F298&gt;=ED$5,$F298&lt;=ED$6),IF(AND($G298&gt;=ED$5,$G298&lt;=ED$6),5,IF($L298=1,2,1)),IF(AND($G298&gt;=ED$5,$G298&lt;=ED$6),IF($M298&gt;0,4,3),0)),IF(AND($D298&lt;=ED$6,$E298&gt;=ED$5),60,0)))</f>
        <v/>
      </c>
    </row>
    <row r="299" ht="18" customHeight="1">
      <c r="A299" s="52" t="str">
        <f>IF(Tasks!$B299="","",Tasks!$A299)</f>
        <v/>
      </c>
      <c r="B299" s="78" t="str">
        <f>IF(Tasks!$B299="","",Tasks!$B299)</f>
        <v/>
      </c>
      <c r="C299" s="25" t="str">
        <f>IF($B299="","",IF(AND(Tasks!$D299="",Tasks!$G299=""),"-",IF(Tasks!$D299="","",Tasks!$D299&amp;IF(OR(Tasks!$E299="",Tasks!$E299="FS"),IF(N(Tasks!$F299)=0,"","FS"),Tasks!$E299)&amp;IF(N(Tasks!$F299)=0,"",IF(Tasks!$F299&gt;0,"+","")&amp;Tasks!$F299))&amp;IF(AND(Tasks!$D299&lt;&gt;"",Tasks!$G299&lt;&gt;""),", ","")&amp;IF(Tasks!$G299="","",Tasks!$G299&amp;IF(OR(Tasks!$H299="",Tasks!$H299="FS"),IF(N(Tasks!$I299)=0,"","FS"),Tasks!$H299)&amp;IF(N(Tasks!$I299)=0,"",IF(Tasks!$I299&gt;0,"+","")&amp;Tasks!$I299))))</f>
        <v/>
      </c>
      <c r="D299" s="51" t="str">
        <f>IF(OR($B299="",Tasks!$Q299=""),"",Tasks!$Q299)</f>
        <v/>
      </c>
      <c r="E299" s="51" t="str">
        <f>IF(OR($B299="",Tasks!$R299=""),"",Tasks!$R299)</f>
        <v/>
      </c>
      <c r="F299" s="51" t="str">
        <f>IF(OR($B299="",Tasks!$S299=""),"",Tasks!$S299)</f>
        <v/>
      </c>
      <c r="G299" s="51" t="str">
        <f>IF(OR($B299="",Tasks!$T299=""),"",Tasks!$T299)</f>
        <v/>
      </c>
      <c r="H299" s="52" t="str">
        <f>IF($B299="","",Tasks!$AE299)</f>
        <v/>
      </c>
      <c r="I299" s="79" t="str">
        <f>IF($B299="","",Tasks!$AF299)</f>
        <v/>
      </c>
      <c r="J299" s="53" t="str">
        <f>IF(OR($B299="",Tasks!$V299=""),"",Tasks!$V299)</f>
        <v/>
      </c>
      <c r="K299" s="52" t="str">
        <f>IF($B299="","",Tasks!$AA299)</f>
        <v/>
      </c>
      <c r="L299" s="52" t="str">
        <f>IF($B299="","",Tasks!$AB299)</f>
        <v/>
      </c>
      <c r="M299" s="52" t="str">
        <f>IF($B299="","",Tasks!$Z299)</f>
        <v/>
      </c>
      <c r="N299" s="52" t="str">
        <f>IF(OR($B299="",Tasks!$AG299=""),"",Tasks!$AG299)</f>
        <v/>
      </c>
      <c r="O299" s="80" t="str">
        <f>IF(OR($A299="",NOT(ISNUMBER($G299))),"",IF(AND($F299&lt;=O$6,$G299&gt;=O$5),IF(O$5&gt;$N299,5,$K299)*10+IF(AND($F299&gt;=O$5,$F299&lt;=O$6),IF(AND($G299&gt;=O$5,$G299&lt;=O$6),5,IF($L299=1,2,1)),IF(AND($G299&gt;=O$5,$G299&lt;=O$6),IF($M299&gt;0,4,3),0)),IF(AND($D299&lt;=O$6,$E299&gt;=O$5),60,0)))</f>
        <v/>
      </c>
      <c r="P299" s="80" t="str">
        <f>IF(OR($A299="",NOT(ISNUMBER($G299))),"",IF(AND($F299&lt;=P$6,$G299&gt;=P$5),IF(P$5&gt;$N299,5,$K299)*10+IF(AND($F299&gt;=P$5,$F299&lt;=P$6),IF(AND($G299&gt;=P$5,$G299&lt;=P$6),5,IF($L299=1,2,1)),IF(AND($G299&gt;=P$5,$G299&lt;=P$6),IF($M299&gt;0,4,3),0)),IF(AND($D299&lt;=P$6,$E299&gt;=P$5),60,0)))</f>
        <v/>
      </c>
      <c r="Q299" s="80" t="str">
        <f>IF(OR($A299="",NOT(ISNUMBER($G299))),"",IF(AND($F299&lt;=Q$6,$G299&gt;=Q$5),IF(Q$5&gt;$N299,5,$K299)*10+IF(AND($F299&gt;=Q$5,$F299&lt;=Q$6),IF(AND($G299&gt;=Q$5,$G299&lt;=Q$6),5,IF($L299=1,2,1)),IF(AND($G299&gt;=Q$5,$G299&lt;=Q$6),IF($M299&gt;0,4,3),0)),IF(AND($D299&lt;=Q$6,$E299&gt;=Q$5),60,0)))</f>
        <v/>
      </c>
      <c r="R299" s="80" t="str">
        <f>IF(OR($A299="",NOT(ISNUMBER($G299))),"",IF(AND($F299&lt;=R$6,$G299&gt;=R$5),IF(R$5&gt;$N299,5,$K299)*10+IF(AND($F299&gt;=R$5,$F299&lt;=R$6),IF(AND($G299&gt;=R$5,$G299&lt;=R$6),5,IF($L299=1,2,1)),IF(AND($G299&gt;=R$5,$G299&lt;=R$6),IF($M299&gt;0,4,3),0)),IF(AND($D299&lt;=R$6,$E299&gt;=R$5),60,0)))</f>
        <v/>
      </c>
      <c r="S299" s="80" t="str">
        <f>IF(OR($A299="",NOT(ISNUMBER($G299))),"",IF(AND($F299&lt;=S$6,$G299&gt;=S$5),IF(S$5&gt;$N299,5,$K299)*10+IF(AND($F299&gt;=S$5,$F299&lt;=S$6),IF(AND($G299&gt;=S$5,$G299&lt;=S$6),5,IF($L299=1,2,1)),IF(AND($G299&gt;=S$5,$G299&lt;=S$6),IF($M299&gt;0,4,3),0)),IF(AND($D299&lt;=S$6,$E299&gt;=S$5),60,0)))</f>
        <v/>
      </c>
      <c r="T299" s="80" t="str">
        <f>IF(OR($A299="",NOT(ISNUMBER($G299))),"",IF(AND($F299&lt;=T$6,$G299&gt;=T$5),IF(T$5&gt;$N299,5,$K299)*10+IF(AND($F299&gt;=T$5,$F299&lt;=T$6),IF(AND($G299&gt;=T$5,$G299&lt;=T$6),5,IF($L299=1,2,1)),IF(AND($G299&gt;=T$5,$G299&lt;=T$6),IF($M299&gt;0,4,3),0)),IF(AND($D299&lt;=T$6,$E299&gt;=T$5),60,0)))</f>
        <v/>
      </c>
      <c r="U299" s="80" t="str">
        <f>IF(OR($A299="",NOT(ISNUMBER($G299))),"",IF(AND($F299&lt;=U$6,$G299&gt;=U$5),IF(U$5&gt;$N299,5,$K299)*10+IF(AND($F299&gt;=U$5,$F299&lt;=U$6),IF(AND($G299&gt;=U$5,$G299&lt;=U$6),5,IF($L299=1,2,1)),IF(AND($G299&gt;=U$5,$G299&lt;=U$6),IF($M299&gt;0,4,3),0)),IF(AND($D299&lt;=U$6,$E299&gt;=U$5),60,0)))</f>
        <v/>
      </c>
      <c r="V299" s="80" t="str">
        <f>IF(OR($A299="",NOT(ISNUMBER($G299))),"",IF(AND($F299&lt;=V$6,$G299&gt;=V$5),IF(V$5&gt;$N299,5,$K299)*10+IF(AND($F299&gt;=V$5,$F299&lt;=V$6),IF(AND($G299&gt;=V$5,$G299&lt;=V$6),5,IF($L299=1,2,1)),IF(AND($G299&gt;=V$5,$G299&lt;=V$6),IF($M299&gt;0,4,3),0)),IF(AND($D299&lt;=V$6,$E299&gt;=V$5),60,0)))</f>
        <v/>
      </c>
      <c r="W299" s="80" t="str">
        <f>IF(OR($A299="",NOT(ISNUMBER($G299))),"",IF(AND($F299&lt;=W$6,$G299&gt;=W$5),IF(W$5&gt;$N299,5,$K299)*10+IF(AND($F299&gt;=W$5,$F299&lt;=W$6),IF(AND($G299&gt;=W$5,$G299&lt;=W$6),5,IF($L299=1,2,1)),IF(AND($G299&gt;=W$5,$G299&lt;=W$6),IF($M299&gt;0,4,3),0)),IF(AND($D299&lt;=W$6,$E299&gt;=W$5),60,0)))</f>
        <v/>
      </c>
      <c r="X299" s="80" t="str">
        <f>IF(OR($A299="",NOT(ISNUMBER($G299))),"",IF(AND($F299&lt;=X$6,$G299&gt;=X$5),IF(X$5&gt;$N299,5,$K299)*10+IF(AND($F299&gt;=X$5,$F299&lt;=X$6),IF(AND($G299&gt;=X$5,$G299&lt;=X$6),5,IF($L299=1,2,1)),IF(AND($G299&gt;=X$5,$G299&lt;=X$6),IF($M299&gt;0,4,3),0)),IF(AND($D299&lt;=X$6,$E299&gt;=X$5),60,0)))</f>
        <v/>
      </c>
      <c r="Y299" s="80" t="str">
        <f>IF(OR($A299="",NOT(ISNUMBER($G299))),"",IF(AND($F299&lt;=Y$6,$G299&gt;=Y$5),IF(Y$5&gt;$N299,5,$K299)*10+IF(AND($F299&gt;=Y$5,$F299&lt;=Y$6),IF(AND($G299&gt;=Y$5,$G299&lt;=Y$6),5,IF($L299=1,2,1)),IF(AND($G299&gt;=Y$5,$G299&lt;=Y$6),IF($M299&gt;0,4,3),0)),IF(AND($D299&lt;=Y$6,$E299&gt;=Y$5),60,0)))</f>
        <v/>
      </c>
      <c r="Z299" s="80" t="str">
        <f>IF(OR($A299="",NOT(ISNUMBER($G299))),"",IF(AND($F299&lt;=Z$6,$G299&gt;=Z$5),IF(Z$5&gt;$N299,5,$K299)*10+IF(AND($F299&gt;=Z$5,$F299&lt;=Z$6),IF(AND($G299&gt;=Z$5,$G299&lt;=Z$6),5,IF($L299=1,2,1)),IF(AND($G299&gt;=Z$5,$G299&lt;=Z$6),IF($M299&gt;0,4,3),0)),IF(AND($D299&lt;=Z$6,$E299&gt;=Z$5),60,0)))</f>
        <v/>
      </c>
      <c r="AA299" s="80" t="str">
        <f>IF(OR($A299="",NOT(ISNUMBER($G299))),"",IF(AND($F299&lt;=AA$6,$G299&gt;=AA$5),IF(AA$5&gt;$N299,5,$K299)*10+IF(AND($F299&gt;=AA$5,$F299&lt;=AA$6),IF(AND($G299&gt;=AA$5,$G299&lt;=AA$6),5,IF($L299=1,2,1)),IF(AND($G299&gt;=AA$5,$G299&lt;=AA$6),IF($M299&gt;0,4,3),0)),IF(AND($D299&lt;=AA$6,$E299&gt;=AA$5),60,0)))</f>
        <v/>
      </c>
      <c r="AB299" s="80" t="str">
        <f>IF(OR($A299="",NOT(ISNUMBER($G299))),"",IF(AND($F299&lt;=AB$6,$G299&gt;=AB$5),IF(AB$5&gt;$N299,5,$K299)*10+IF(AND($F299&gt;=AB$5,$F299&lt;=AB$6),IF(AND($G299&gt;=AB$5,$G299&lt;=AB$6),5,IF($L299=1,2,1)),IF(AND($G299&gt;=AB$5,$G299&lt;=AB$6),IF($M299&gt;0,4,3),0)),IF(AND($D299&lt;=AB$6,$E299&gt;=AB$5),60,0)))</f>
        <v/>
      </c>
      <c r="AC299" s="80" t="str">
        <f>IF(OR($A299="",NOT(ISNUMBER($G299))),"",IF(AND($F299&lt;=AC$6,$G299&gt;=AC$5),IF(AC$5&gt;$N299,5,$K299)*10+IF(AND($F299&gt;=AC$5,$F299&lt;=AC$6),IF(AND($G299&gt;=AC$5,$G299&lt;=AC$6),5,IF($L299=1,2,1)),IF(AND($G299&gt;=AC$5,$G299&lt;=AC$6),IF($M299&gt;0,4,3),0)),IF(AND($D299&lt;=AC$6,$E299&gt;=AC$5),60,0)))</f>
        <v/>
      </c>
      <c r="AD299" s="80" t="str">
        <f>IF(OR($A299="",NOT(ISNUMBER($G299))),"",IF(AND($F299&lt;=AD$6,$G299&gt;=AD$5),IF(AD$5&gt;$N299,5,$K299)*10+IF(AND($F299&gt;=AD$5,$F299&lt;=AD$6),IF(AND($G299&gt;=AD$5,$G299&lt;=AD$6),5,IF($L299=1,2,1)),IF(AND($G299&gt;=AD$5,$G299&lt;=AD$6),IF($M299&gt;0,4,3),0)),IF(AND($D299&lt;=AD$6,$E299&gt;=AD$5),60,0)))</f>
        <v/>
      </c>
      <c r="AE299" s="80" t="str">
        <f>IF(OR($A299="",NOT(ISNUMBER($G299))),"",IF(AND($F299&lt;=AE$6,$G299&gt;=AE$5),IF(AE$5&gt;$N299,5,$K299)*10+IF(AND($F299&gt;=AE$5,$F299&lt;=AE$6),IF(AND($G299&gt;=AE$5,$G299&lt;=AE$6),5,IF($L299=1,2,1)),IF(AND($G299&gt;=AE$5,$G299&lt;=AE$6),IF($M299&gt;0,4,3),0)),IF(AND($D299&lt;=AE$6,$E299&gt;=AE$5),60,0)))</f>
        <v/>
      </c>
      <c r="AF299" s="80" t="str">
        <f>IF(OR($A299="",NOT(ISNUMBER($G299))),"",IF(AND($F299&lt;=AF$6,$G299&gt;=AF$5),IF(AF$5&gt;$N299,5,$K299)*10+IF(AND($F299&gt;=AF$5,$F299&lt;=AF$6),IF(AND($G299&gt;=AF$5,$G299&lt;=AF$6),5,IF($L299=1,2,1)),IF(AND($G299&gt;=AF$5,$G299&lt;=AF$6),IF($M299&gt;0,4,3),0)),IF(AND($D299&lt;=AF$6,$E299&gt;=AF$5),60,0)))</f>
        <v/>
      </c>
      <c r="AG299" s="80" t="str">
        <f>IF(OR($A299="",NOT(ISNUMBER($G299))),"",IF(AND($F299&lt;=AG$6,$G299&gt;=AG$5),IF(AG$5&gt;$N299,5,$K299)*10+IF(AND($F299&gt;=AG$5,$F299&lt;=AG$6),IF(AND($G299&gt;=AG$5,$G299&lt;=AG$6),5,IF($L299=1,2,1)),IF(AND($G299&gt;=AG$5,$G299&lt;=AG$6),IF($M299&gt;0,4,3),0)),IF(AND($D299&lt;=AG$6,$E299&gt;=AG$5),60,0)))</f>
        <v/>
      </c>
      <c r="AH299" s="80" t="str">
        <f>IF(OR($A299="",NOT(ISNUMBER($G299))),"",IF(AND($F299&lt;=AH$6,$G299&gt;=AH$5),IF(AH$5&gt;$N299,5,$K299)*10+IF(AND($F299&gt;=AH$5,$F299&lt;=AH$6),IF(AND($G299&gt;=AH$5,$G299&lt;=AH$6),5,IF($L299=1,2,1)),IF(AND($G299&gt;=AH$5,$G299&lt;=AH$6),IF($M299&gt;0,4,3),0)),IF(AND($D299&lt;=AH$6,$E299&gt;=AH$5),60,0)))</f>
        <v/>
      </c>
      <c r="AI299" s="80" t="str">
        <f>IF(OR($A299="",NOT(ISNUMBER($G299))),"",IF(AND($F299&lt;=AI$6,$G299&gt;=AI$5),IF(AI$5&gt;$N299,5,$K299)*10+IF(AND($F299&gt;=AI$5,$F299&lt;=AI$6),IF(AND($G299&gt;=AI$5,$G299&lt;=AI$6),5,IF($L299=1,2,1)),IF(AND($G299&gt;=AI$5,$G299&lt;=AI$6),IF($M299&gt;0,4,3),0)),IF(AND($D299&lt;=AI$6,$E299&gt;=AI$5),60,0)))</f>
        <v/>
      </c>
      <c r="AJ299" s="80" t="str">
        <f>IF(OR($A299="",NOT(ISNUMBER($G299))),"",IF(AND($F299&lt;=AJ$6,$G299&gt;=AJ$5),IF(AJ$5&gt;$N299,5,$K299)*10+IF(AND($F299&gt;=AJ$5,$F299&lt;=AJ$6),IF(AND($G299&gt;=AJ$5,$G299&lt;=AJ$6),5,IF($L299=1,2,1)),IF(AND($G299&gt;=AJ$5,$G299&lt;=AJ$6),IF($M299&gt;0,4,3),0)),IF(AND($D299&lt;=AJ$6,$E299&gt;=AJ$5),60,0)))</f>
        <v/>
      </c>
      <c r="AK299" s="80" t="str">
        <f>IF(OR($A299="",NOT(ISNUMBER($G299))),"",IF(AND($F299&lt;=AK$6,$G299&gt;=AK$5),IF(AK$5&gt;$N299,5,$K299)*10+IF(AND($F299&gt;=AK$5,$F299&lt;=AK$6),IF(AND($G299&gt;=AK$5,$G299&lt;=AK$6),5,IF($L299=1,2,1)),IF(AND($G299&gt;=AK$5,$G299&lt;=AK$6),IF($M299&gt;0,4,3),0)),IF(AND($D299&lt;=AK$6,$E299&gt;=AK$5),60,0)))</f>
        <v/>
      </c>
      <c r="AL299" s="80" t="str">
        <f>IF(OR($A299="",NOT(ISNUMBER($G299))),"",IF(AND($F299&lt;=AL$6,$G299&gt;=AL$5),IF(AL$5&gt;$N299,5,$K299)*10+IF(AND($F299&gt;=AL$5,$F299&lt;=AL$6),IF(AND($G299&gt;=AL$5,$G299&lt;=AL$6),5,IF($L299=1,2,1)),IF(AND($G299&gt;=AL$5,$G299&lt;=AL$6),IF($M299&gt;0,4,3),0)),IF(AND($D299&lt;=AL$6,$E299&gt;=AL$5),60,0)))</f>
        <v/>
      </c>
      <c r="AM299" s="80" t="str">
        <f>IF(OR($A299="",NOT(ISNUMBER($G299))),"",IF(AND($F299&lt;=AM$6,$G299&gt;=AM$5),IF(AM$5&gt;$N299,5,$K299)*10+IF(AND($F299&gt;=AM$5,$F299&lt;=AM$6),IF(AND($G299&gt;=AM$5,$G299&lt;=AM$6),5,IF($L299=1,2,1)),IF(AND($G299&gt;=AM$5,$G299&lt;=AM$6),IF($M299&gt;0,4,3),0)),IF(AND($D299&lt;=AM$6,$E299&gt;=AM$5),60,0)))</f>
        <v/>
      </c>
      <c r="AN299" s="80" t="str">
        <f>IF(OR($A299="",NOT(ISNUMBER($G299))),"",IF(AND($F299&lt;=AN$6,$G299&gt;=AN$5),IF(AN$5&gt;$N299,5,$K299)*10+IF(AND($F299&gt;=AN$5,$F299&lt;=AN$6),IF(AND($G299&gt;=AN$5,$G299&lt;=AN$6),5,IF($L299=1,2,1)),IF(AND($G299&gt;=AN$5,$G299&lt;=AN$6),IF($M299&gt;0,4,3),0)),IF(AND($D299&lt;=AN$6,$E299&gt;=AN$5),60,0)))</f>
        <v/>
      </c>
      <c r="AO299" s="80" t="str">
        <f>IF(OR($A299="",NOT(ISNUMBER($G299))),"",IF(AND($F299&lt;=AO$6,$G299&gt;=AO$5),IF(AO$5&gt;$N299,5,$K299)*10+IF(AND($F299&gt;=AO$5,$F299&lt;=AO$6),IF(AND($G299&gt;=AO$5,$G299&lt;=AO$6),5,IF($L299=1,2,1)),IF(AND($G299&gt;=AO$5,$G299&lt;=AO$6),IF($M299&gt;0,4,3),0)),IF(AND($D299&lt;=AO$6,$E299&gt;=AO$5),60,0)))</f>
        <v/>
      </c>
      <c r="AP299" s="80" t="str">
        <f>IF(OR($A299="",NOT(ISNUMBER($G299))),"",IF(AND($F299&lt;=AP$6,$G299&gt;=AP$5),IF(AP$5&gt;$N299,5,$K299)*10+IF(AND($F299&gt;=AP$5,$F299&lt;=AP$6),IF(AND($G299&gt;=AP$5,$G299&lt;=AP$6),5,IF($L299=1,2,1)),IF(AND($G299&gt;=AP$5,$G299&lt;=AP$6),IF($M299&gt;0,4,3),0)),IF(AND($D299&lt;=AP$6,$E299&gt;=AP$5),60,0)))</f>
        <v/>
      </c>
      <c r="AQ299" s="80" t="str">
        <f>IF(OR($A299="",NOT(ISNUMBER($G299))),"",IF(AND($F299&lt;=AQ$6,$G299&gt;=AQ$5),IF(AQ$5&gt;$N299,5,$K299)*10+IF(AND($F299&gt;=AQ$5,$F299&lt;=AQ$6),IF(AND($G299&gt;=AQ$5,$G299&lt;=AQ$6),5,IF($L299=1,2,1)),IF(AND($G299&gt;=AQ$5,$G299&lt;=AQ$6),IF($M299&gt;0,4,3),0)),IF(AND($D299&lt;=AQ$6,$E299&gt;=AQ$5),60,0)))</f>
        <v/>
      </c>
      <c r="AR299" s="80" t="str">
        <f>IF(OR($A299="",NOT(ISNUMBER($G299))),"",IF(AND($F299&lt;=AR$6,$G299&gt;=AR$5),IF(AR$5&gt;$N299,5,$K299)*10+IF(AND($F299&gt;=AR$5,$F299&lt;=AR$6),IF(AND($G299&gt;=AR$5,$G299&lt;=AR$6),5,IF($L299=1,2,1)),IF(AND($G299&gt;=AR$5,$G299&lt;=AR$6),IF($M299&gt;0,4,3),0)),IF(AND($D299&lt;=AR$6,$E299&gt;=AR$5),60,0)))</f>
        <v/>
      </c>
      <c r="AS299" s="80" t="str">
        <f>IF(OR($A299="",NOT(ISNUMBER($G299))),"",IF(AND($F299&lt;=AS$6,$G299&gt;=AS$5),IF(AS$5&gt;$N299,5,$K299)*10+IF(AND($F299&gt;=AS$5,$F299&lt;=AS$6),IF(AND($G299&gt;=AS$5,$G299&lt;=AS$6),5,IF($L299=1,2,1)),IF(AND($G299&gt;=AS$5,$G299&lt;=AS$6),IF($M299&gt;0,4,3),0)),IF(AND($D299&lt;=AS$6,$E299&gt;=AS$5),60,0)))</f>
        <v/>
      </c>
      <c r="AT299" s="80" t="str">
        <f>IF(OR($A299="",NOT(ISNUMBER($G299))),"",IF(AND($F299&lt;=AT$6,$G299&gt;=AT$5),IF(AT$5&gt;$N299,5,$K299)*10+IF(AND($F299&gt;=AT$5,$F299&lt;=AT$6),IF(AND($G299&gt;=AT$5,$G299&lt;=AT$6),5,IF($L299=1,2,1)),IF(AND($G299&gt;=AT$5,$G299&lt;=AT$6),IF($M299&gt;0,4,3),0)),IF(AND($D299&lt;=AT$6,$E299&gt;=AT$5),60,0)))</f>
        <v/>
      </c>
      <c r="AU299" s="80" t="str">
        <f>IF(OR($A299="",NOT(ISNUMBER($G299))),"",IF(AND($F299&lt;=AU$6,$G299&gt;=AU$5),IF(AU$5&gt;$N299,5,$K299)*10+IF(AND($F299&gt;=AU$5,$F299&lt;=AU$6),IF(AND($G299&gt;=AU$5,$G299&lt;=AU$6),5,IF($L299=1,2,1)),IF(AND($G299&gt;=AU$5,$G299&lt;=AU$6),IF($M299&gt;0,4,3),0)),IF(AND($D299&lt;=AU$6,$E299&gt;=AU$5),60,0)))</f>
        <v/>
      </c>
      <c r="AV299" s="80" t="str">
        <f>IF(OR($A299="",NOT(ISNUMBER($G299))),"",IF(AND($F299&lt;=AV$6,$G299&gt;=AV$5),IF(AV$5&gt;$N299,5,$K299)*10+IF(AND($F299&gt;=AV$5,$F299&lt;=AV$6),IF(AND($G299&gt;=AV$5,$G299&lt;=AV$6),5,IF($L299=1,2,1)),IF(AND($G299&gt;=AV$5,$G299&lt;=AV$6),IF($M299&gt;0,4,3),0)),IF(AND($D299&lt;=AV$6,$E299&gt;=AV$5),60,0)))</f>
        <v/>
      </c>
      <c r="AW299" s="80" t="str">
        <f>IF(OR($A299="",NOT(ISNUMBER($G299))),"",IF(AND($F299&lt;=AW$6,$G299&gt;=AW$5),IF(AW$5&gt;$N299,5,$K299)*10+IF(AND($F299&gt;=AW$5,$F299&lt;=AW$6),IF(AND($G299&gt;=AW$5,$G299&lt;=AW$6),5,IF($L299=1,2,1)),IF(AND($G299&gt;=AW$5,$G299&lt;=AW$6),IF($M299&gt;0,4,3),0)),IF(AND($D299&lt;=AW$6,$E299&gt;=AW$5),60,0)))</f>
        <v/>
      </c>
      <c r="AX299" s="80" t="str">
        <f>IF(OR($A299="",NOT(ISNUMBER($G299))),"",IF(AND($F299&lt;=AX$6,$G299&gt;=AX$5),IF(AX$5&gt;$N299,5,$K299)*10+IF(AND($F299&gt;=AX$5,$F299&lt;=AX$6),IF(AND($G299&gt;=AX$5,$G299&lt;=AX$6),5,IF($L299=1,2,1)),IF(AND($G299&gt;=AX$5,$G299&lt;=AX$6),IF($M299&gt;0,4,3),0)),IF(AND($D299&lt;=AX$6,$E299&gt;=AX$5),60,0)))</f>
        <v/>
      </c>
      <c r="AY299" s="80" t="str">
        <f>IF(OR($A299="",NOT(ISNUMBER($G299))),"",IF(AND($F299&lt;=AY$6,$G299&gt;=AY$5),IF(AY$5&gt;$N299,5,$K299)*10+IF(AND($F299&gt;=AY$5,$F299&lt;=AY$6),IF(AND($G299&gt;=AY$5,$G299&lt;=AY$6),5,IF($L299=1,2,1)),IF(AND($G299&gt;=AY$5,$G299&lt;=AY$6),IF($M299&gt;0,4,3),0)),IF(AND($D299&lt;=AY$6,$E299&gt;=AY$5),60,0)))</f>
        <v/>
      </c>
      <c r="AZ299" s="80" t="str">
        <f>IF(OR($A299="",NOT(ISNUMBER($G299))),"",IF(AND($F299&lt;=AZ$6,$G299&gt;=AZ$5),IF(AZ$5&gt;$N299,5,$K299)*10+IF(AND($F299&gt;=AZ$5,$F299&lt;=AZ$6),IF(AND($G299&gt;=AZ$5,$G299&lt;=AZ$6),5,IF($L299=1,2,1)),IF(AND($G299&gt;=AZ$5,$G299&lt;=AZ$6),IF($M299&gt;0,4,3),0)),IF(AND($D299&lt;=AZ$6,$E299&gt;=AZ$5),60,0)))</f>
        <v/>
      </c>
      <c r="BA299" s="80" t="str">
        <f>IF(OR($A299="",NOT(ISNUMBER($G299))),"",IF(AND($F299&lt;=BA$6,$G299&gt;=BA$5),IF(BA$5&gt;$N299,5,$K299)*10+IF(AND($F299&gt;=BA$5,$F299&lt;=BA$6),IF(AND($G299&gt;=BA$5,$G299&lt;=BA$6),5,IF($L299=1,2,1)),IF(AND($G299&gt;=BA$5,$G299&lt;=BA$6),IF($M299&gt;0,4,3),0)),IF(AND($D299&lt;=BA$6,$E299&gt;=BA$5),60,0)))</f>
        <v/>
      </c>
      <c r="BB299" s="80" t="str">
        <f>IF(OR($A299="",NOT(ISNUMBER($G299))),"",IF(AND($F299&lt;=BB$6,$G299&gt;=BB$5),IF(BB$5&gt;$N299,5,$K299)*10+IF(AND($F299&gt;=BB$5,$F299&lt;=BB$6),IF(AND($G299&gt;=BB$5,$G299&lt;=BB$6),5,IF($L299=1,2,1)),IF(AND($G299&gt;=BB$5,$G299&lt;=BB$6),IF($M299&gt;0,4,3),0)),IF(AND($D299&lt;=BB$6,$E299&gt;=BB$5),60,0)))</f>
        <v/>
      </c>
      <c r="BC299" s="80" t="str">
        <f>IF(OR($A299="",NOT(ISNUMBER($G299))),"",IF(AND($F299&lt;=BC$6,$G299&gt;=BC$5),IF(BC$5&gt;$N299,5,$K299)*10+IF(AND($F299&gt;=BC$5,$F299&lt;=BC$6),IF(AND($G299&gt;=BC$5,$G299&lt;=BC$6),5,IF($L299=1,2,1)),IF(AND($G299&gt;=BC$5,$G299&lt;=BC$6),IF($M299&gt;0,4,3),0)),IF(AND($D299&lt;=BC$6,$E299&gt;=BC$5),60,0)))</f>
        <v/>
      </c>
      <c r="BD299" s="80" t="str">
        <f>IF(OR($A299="",NOT(ISNUMBER($G299))),"",IF(AND($F299&lt;=BD$6,$G299&gt;=BD$5),IF(BD$5&gt;$N299,5,$K299)*10+IF(AND($F299&gt;=BD$5,$F299&lt;=BD$6),IF(AND($G299&gt;=BD$5,$G299&lt;=BD$6),5,IF($L299=1,2,1)),IF(AND($G299&gt;=BD$5,$G299&lt;=BD$6),IF($M299&gt;0,4,3),0)),IF(AND($D299&lt;=BD$6,$E299&gt;=BD$5),60,0)))</f>
        <v/>
      </c>
      <c r="BE299" s="80" t="str">
        <f>IF(OR($A299="",NOT(ISNUMBER($G299))),"",IF(AND($F299&lt;=BE$6,$G299&gt;=BE$5),IF(BE$5&gt;$N299,5,$K299)*10+IF(AND($F299&gt;=BE$5,$F299&lt;=BE$6),IF(AND($G299&gt;=BE$5,$G299&lt;=BE$6),5,IF($L299=1,2,1)),IF(AND($G299&gt;=BE$5,$G299&lt;=BE$6),IF($M299&gt;0,4,3),0)),IF(AND($D299&lt;=BE$6,$E299&gt;=BE$5),60,0)))</f>
        <v/>
      </c>
      <c r="BF299" s="80" t="str">
        <f>IF(OR($A299="",NOT(ISNUMBER($G299))),"",IF(AND($F299&lt;=BF$6,$G299&gt;=BF$5),IF(BF$5&gt;$N299,5,$K299)*10+IF(AND($F299&gt;=BF$5,$F299&lt;=BF$6),IF(AND($G299&gt;=BF$5,$G299&lt;=BF$6),5,IF($L299=1,2,1)),IF(AND($G299&gt;=BF$5,$G299&lt;=BF$6),IF($M299&gt;0,4,3),0)),IF(AND($D299&lt;=BF$6,$E299&gt;=BF$5),60,0)))</f>
        <v/>
      </c>
      <c r="BG299" s="80" t="str">
        <f>IF(OR($A299="",NOT(ISNUMBER($G299))),"",IF(AND($F299&lt;=BG$6,$G299&gt;=BG$5),IF(BG$5&gt;$N299,5,$K299)*10+IF(AND($F299&gt;=BG$5,$F299&lt;=BG$6),IF(AND($G299&gt;=BG$5,$G299&lt;=BG$6),5,IF($L299=1,2,1)),IF(AND($G299&gt;=BG$5,$G299&lt;=BG$6),IF($M299&gt;0,4,3),0)),IF(AND($D299&lt;=BG$6,$E299&gt;=BG$5),60,0)))</f>
        <v/>
      </c>
      <c r="BH299" s="80" t="str">
        <f>IF(OR($A299="",NOT(ISNUMBER($G299))),"",IF(AND($F299&lt;=BH$6,$G299&gt;=BH$5),IF(BH$5&gt;$N299,5,$K299)*10+IF(AND($F299&gt;=BH$5,$F299&lt;=BH$6),IF(AND($G299&gt;=BH$5,$G299&lt;=BH$6),5,IF($L299=1,2,1)),IF(AND($G299&gt;=BH$5,$G299&lt;=BH$6),IF($M299&gt;0,4,3),0)),IF(AND($D299&lt;=BH$6,$E299&gt;=BH$5),60,0)))</f>
        <v/>
      </c>
      <c r="BI299" s="80" t="str">
        <f>IF(OR($A299="",NOT(ISNUMBER($G299))),"",IF(AND($F299&lt;=BI$6,$G299&gt;=BI$5),IF(BI$5&gt;$N299,5,$K299)*10+IF(AND($F299&gt;=BI$5,$F299&lt;=BI$6),IF(AND($G299&gt;=BI$5,$G299&lt;=BI$6),5,IF($L299=1,2,1)),IF(AND($G299&gt;=BI$5,$G299&lt;=BI$6),IF($M299&gt;0,4,3),0)),IF(AND($D299&lt;=BI$6,$E299&gt;=BI$5),60,0)))</f>
        <v/>
      </c>
      <c r="BJ299" s="80" t="str">
        <f>IF(OR($A299="",NOT(ISNUMBER($G299))),"",IF(AND($F299&lt;=BJ$6,$G299&gt;=BJ$5),IF(BJ$5&gt;$N299,5,$K299)*10+IF(AND($F299&gt;=BJ$5,$F299&lt;=BJ$6),IF(AND($G299&gt;=BJ$5,$G299&lt;=BJ$6),5,IF($L299=1,2,1)),IF(AND($G299&gt;=BJ$5,$G299&lt;=BJ$6),IF($M299&gt;0,4,3),0)),IF(AND($D299&lt;=BJ$6,$E299&gt;=BJ$5),60,0)))</f>
        <v/>
      </c>
      <c r="BK299" s="80" t="str">
        <f>IF(OR($A299="",NOT(ISNUMBER($G299))),"",IF(AND($F299&lt;=BK$6,$G299&gt;=BK$5),IF(BK$5&gt;$N299,5,$K299)*10+IF(AND($F299&gt;=BK$5,$F299&lt;=BK$6),IF(AND($G299&gt;=BK$5,$G299&lt;=BK$6),5,IF($L299=1,2,1)),IF(AND($G299&gt;=BK$5,$G299&lt;=BK$6),IF($M299&gt;0,4,3),0)),IF(AND($D299&lt;=BK$6,$E299&gt;=BK$5),60,0)))</f>
        <v/>
      </c>
      <c r="BL299" s="80" t="str">
        <f>IF(OR($A299="",NOT(ISNUMBER($G299))),"",IF(AND($F299&lt;=BL$6,$G299&gt;=BL$5),IF(BL$5&gt;$N299,5,$K299)*10+IF(AND($F299&gt;=BL$5,$F299&lt;=BL$6),IF(AND($G299&gt;=BL$5,$G299&lt;=BL$6),5,IF($L299=1,2,1)),IF(AND($G299&gt;=BL$5,$G299&lt;=BL$6),IF($M299&gt;0,4,3),0)),IF(AND($D299&lt;=BL$6,$E299&gt;=BL$5),60,0)))</f>
        <v/>
      </c>
      <c r="BM299" s="80" t="str">
        <f>IF(OR($A299="",NOT(ISNUMBER($G299))),"",IF(AND($F299&lt;=BM$6,$G299&gt;=BM$5),IF(BM$5&gt;$N299,5,$K299)*10+IF(AND($F299&gt;=BM$5,$F299&lt;=BM$6),IF(AND($G299&gt;=BM$5,$G299&lt;=BM$6),5,IF($L299=1,2,1)),IF(AND($G299&gt;=BM$5,$G299&lt;=BM$6),IF($M299&gt;0,4,3),0)),IF(AND($D299&lt;=BM$6,$E299&gt;=BM$5),60,0)))</f>
        <v/>
      </c>
      <c r="BN299" s="80" t="str">
        <f>IF(OR($A299="",NOT(ISNUMBER($G299))),"",IF(AND($F299&lt;=BN$6,$G299&gt;=BN$5),IF(BN$5&gt;$N299,5,$K299)*10+IF(AND($F299&gt;=BN$5,$F299&lt;=BN$6),IF(AND($G299&gt;=BN$5,$G299&lt;=BN$6),5,IF($L299=1,2,1)),IF(AND($G299&gt;=BN$5,$G299&lt;=BN$6),IF($M299&gt;0,4,3),0)),IF(AND($D299&lt;=BN$6,$E299&gt;=BN$5),60,0)))</f>
        <v/>
      </c>
      <c r="BO299" s="80" t="str">
        <f>IF(OR($A299="",NOT(ISNUMBER($G299))),"",IF(AND($F299&lt;=BO$6,$G299&gt;=BO$5),IF(BO$5&gt;$N299,5,$K299)*10+IF(AND($F299&gt;=BO$5,$F299&lt;=BO$6),IF(AND($G299&gt;=BO$5,$G299&lt;=BO$6),5,IF($L299=1,2,1)),IF(AND($G299&gt;=BO$5,$G299&lt;=BO$6),IF($M299&gt;0,4,3),0)),IF(AND($D299&lt;=BO$6,$E299&gt;=BO$5),60,0)))</f>
        <v/>
      </c>
      <c r="BP299" s="80" t="str">
        <f>IF(OR($A299="",NOT(ISNUMBER($G299))),"",IF(AND($F299&lt;=BP$6,$G299&gt;=BP$5),IF(BP$5&gt;$N299,5,$K299)*10+IF(AND($F299&gt;=BP$5,$F299&lt;=BP$6),IF(AND($G299&gt;=BP$5,$G299&lt;=BP$6),5,IF($L299=1,2,1)),IF(AND($G299&gt;=BP$5,$G299&lt;=BP$6),IF($M299&gt;0,4,3),0)),IF(AND($D299&lt;=BP$6,$E299&gt;=BP$5),60,0)))</f>
        <v/>
      </c>
      <c r="BQ299" s="80" t="str">
        <f>IF(OR($A299="",NOT(ISNUMBER($G299))),"",IF(AND($F299&lt;=BQ$6,$G299&gt;=BQ$5),IF(BQ$5&gt;$N299,5,$K299)*10+IF(AND($F299&gt;=BQ$5,$F299&lt;=BQ$6),IF(AND($G299&gt;=BQ$5,$G299&lt;=BQ$6),5,IF($L299=1,2,1)),IF(AND($G299&gt;=BQ$5,$G299&lt;=BQ$6),IF($M299&gt;0,4,3),0)),IF(AND($D299&lt;=BQ$6,$E299&gt;=BQ$5),60,0)))</f>
        <v/>
      </c>
      <c r="BR299" s="80" t="str">
        <f>IF(OR($A299="",NOT(ISNUMBER($G299))),"",IF(AND($F299&lt;=BR$6,$G299&gt;=BR$5),IF(BR$5&gt;$N299,5,$K299)*10+IF(AND($F299&gt;=BR$5,$F299&lt;=BR$6),IF(AND($G299&gt;=BR$5,$G299&lt;=BR$6),5,IF($L299=1,2,1)),IF(AND($G299&gt;=BR$5,$G299&lt;=BR$6),IF($M299&gt;0,4,3),0)),IF(AND($D299&lt;=BR$6,$E299&gt;=BR$5),60,0)))</f>
        <v/>
      </c>
      <c r="BS299" s="80" t="str">
        <f>IF(OR($A299="",NOT(ISNUMBER($G299))),"",IF(AND($F299&lt;=BS$6,$G299&gt;=BS$5),IF(BS$5&gt;$N299,5,$K299)*10+IF(AND($F299&gt;=BS$5,$F299&lt;=BS$6),IF(AND($G299&gt;=BS$5,$G299&lt;=BS$6),5,IF($L299=1,2,1)),IF(AND($G299&gt;=BS$5,$G299&lt;=BS$6),IF($M299&gt;0,4,3),0)),IF(AND($D299&lt;=BS$6,$E299&gt;=BS$5),60,0)))</f>
        <v/>
      </c>
      <c r="BT299" s="80" t="str">
        <f>IF(OR($A299="",NOT(ISNUMBER($G299))),"",IF(AND($F299&lt;=BT$6,$G299&gt;=BT$5),IF(BT$5&gt;$N299,5,$K299)*10+IF(AND($F299&gt;=BT$5,$F299&lt;=BT$6),IF(AND($G299&gt;=BT$5,$G299&lt;=BT$6),5,IF($L299=1,2,1)),IF(AND($G299&gt;=BT$5,$G299&lt;=BT$6),IF($M299&gt;0,4,3),0)),IF(AND($D299&lt;=BT$6,$E299&gt;=BT$5),60,0)))</f>
        <v/>
      </c>
      <c r="BU299" s="80" t="str">
        <f>IF(OR($A299="",NOT(ISNUMBER($G299))),"",IF(AND($F299&lt;=BU$6,$G299&gt;=BU$5),IF(BU$5&gt;$N299,5,$K299)*10+IF(AND($F299&gt;=BU$5,$F299&lt;=BU$6),IF(AND($G299&gt;=BU$5,$G299&lt;=BU$6),5,IF($L299=1,2,1)),IF(AND($G299&gt;=BU$5,$G299&lt;=BU$6),IF($M299&gt;0,4,3),0)),IF(AND($D299&lt;=BU$6,$E299&gt;=BU$5),60,0)))</f>
        <v/>
      </c>
      <c r="BV299" s="80" t="str">
        <f>IF(OR($A299="",NOT(ISNUMBER($G299))),"",IF(AND($F299&lt;=BV$6,$G299&gt;=BV$5),IF(BV$5&gt;$N299,5,$K299)*10+IF(AND($F299&gt;=BV$5,$F299&lt;=BV$6),IF(AND($G299&gt;=BV$5,$G299&lt;=BV$6),5,IF($L299=1,2,1)),IF(AND($G299&gt;=BV$5,$G299&lt;=BV$6),IF($M299&gt;0,4,3),0)),IF(AND($D299&lt;=BV$6,$E299&gt;=BV$5),60,0)))</f>
        <v/>
      </c>
      <c r="BW299" s="80" t="str">
        <f>IF(OR($A299="",NOT(ISNUMBER($G299))),"",IF(AND($F299&lt;=BW$6,$G299&gt;=BW$5),IF(BW$5&gt;$N299,5,$K299)*10+IF(AND($F299&gt;=BW$5,$F299&lt;=BW$6),IF(AND($G299&gt;=BW$5,$G299&lt;=BW$6),5,IF($L299=1,2,1)),IF(AND($G299&gt;=BW$5,$G299&lt;=BW$6),IF($M299&gt;0,4,3),0)),IF(AND($D299&lt;=BW$6,$E299&gt;=BW$5),60,0)))</f>
        <v/>
      </c>
      <c r="BX299" s="80" t="str">
        <f>IF(OR($A299="",NOT(ISNUMBER($G299))),"",IF(AND($F299&lt;=BX$6,$G299&gt;=BX$5),IF(BX$5&gt;$N299,5,$K299)*10+IF(AND($F299&gt;=BX$5,$F299&lt;=BX$6),IF(AND($G299&gt;=BX$5,$G299&lt;=BX$6),5,IF($L299=1,2,1)),IF(AND($G299&gt;=BX$5,$G299&lt;=BX$6),IF($M299&gt;0,4,3),0)),IF(AND($D299&lt;=BX$6,$E299&gt;=BX$5),60,0)))</f>
        <v/>
      </c>
      <c r="BY299" s="80" t="str">
        <f>IF(OR($A299="",NOT(ISNUMBER($G299))),"",IF(AND($F299&lt;=BY$6,$G299&gt;=BY$5),IF(BY$5&gt;$N299,5,$K299)*10+IF(AND($F299&gt;=BY$5,$F299&lt;=BY$6),IF(AND($G299&gt;=BY$5,$G299&lt;=BY$6),5,IF($L299=1,2,1)),IF(AND($G299&gt;=BY$5,$G299&lt;=BY$6),IF($M299&gt;0,4,3),0)),IF(AND($D299&lt;=BY$6,$E299&gt;=BY$5),60,0)))</f>
        <v/>
      </c>
      <c r="BZ299" s="80" t="str">
        <f>IF(OR($A299="",NOT(ISNUMBER($G299))),"",IF(AND($F299&lt;=BZ$6,$G299&gt;=BZ$5),IF(BZ$5&gt;$N299,5,$K299)*10+IF(AND($F299&gt;=BZ$5,$F299&lt;=BZ$6),IF(AND($G299&gt;=BZ$5,$G299&lt;=BZ$6),5,IF($L299=1,2,1)),IF(AND($G299&gt;=BZ$5,$G299&lt;=BZ$6),IF($M299&gt;0,4,3),0)),IF(AND($D299&lt;=BZ$6,$E299&gt;=BZ$5),60,0)))</f>
        <v/>
      </c>
      <c r="CA299" s="80" t="str">
        <f>IF(OR($A299="",NOT(ISNUMBER($G299))),"",IF(AND($F299&lt;=CA$6,$G299&gt;=CA$5),IF(CA$5&gt;$N299,5,$K299)*10+IF(AND($F299&gt;=CA$5,$F299&lt;=CA$6),IF(AND($G299&gt;=CA$5,$G299&lt;=CA$6),5,IF($L299=1,2,1)),IF(AND($G299&gt;=CA$5,$G299&lt;=CA$6),IF($M299&gt;0,4,3),0)),IF(AND($D299&lt;=CA$6,$E299&gt;=CA$5),60,0)))</f>
        <v/>
      </c>
      <c r="CB299" s="80" t="str">
        <f>IF(OR($A299="",NOT(ISNUMBER($G299))),"",IF(AND($F299&lt;=CB$6,$G299&gt;=CB$5),IF(CB$5&gt;$N299,5,$K299)*10+IF(AND($F299&gt;=CB$5,$F299&lt;=CB$6),IF(AND($G299&gt;=CB$5,$G299&lt;=CB$6),5,IF($L299=1,2,1)),IF(AND($G299&gt;=CB$5,$G299&lt;=CB$6),IF($M299&gt;0,4,3),0)),IF(AND($D299&lt;=CB$6,$E299&gt;=CB$5),60,0)))</f>
        <v/>
      </c>
      <c r="CC299" s="80" t="str">
        <f>IF(OR($A299="",NOT(ISNUMBER($G299))),"",IF(AND($F299&lt;=CC$6,$G299&gt;=CC$5),IF(CC$5&gt;$N299,5,$K299)*10+IF(AND($F299&gt;=CC$5,$F299&lt;=CC$6),IF(AND($G299&gt;=CC$5,$G299&lt;=CC$6),5,IF($L299=1,2,1)),IF(AND($G299&gt;=CC$5,$G299&lt;=CC$6),IF($M299&gt;0,4,3),0)),IF(AND($D299&lt;=CC$6,$E299&gt;=CC$5),60,0)))</f>
        <v/>
      </c>
      <c r="CD299" s="80" t="str">
        <f>IF(OR($A299="",NOT(ISNUMBER($G299))),"",IF(AND($F299&lt;=CD$6,$G299&gt;=CD$5),IF(CD$5&gt;$N299,5,$K299)*10+IF(AND($F299&gt;=CD$5,$F299&lt;=CD$6),IF(AND($G299&gt;=CD$5,$G299&lt;=CD$6),5,IF($L299=1,2,1)),IF(AND($G299&gt;=CD$5,$G299&lt;=CD$6),IF($M299&gt;0,4,3),0)),IF(AND($D299&lt;=CD$6,$E299&gt;=CD$5),60,0)))</f>
        <v/>
      </c>
      <c r="CE299" s="80" t="str">
        <f>IF(OR($A299="",NOT(ISNUMBER($G299))),"",IF(AND($F299&lt;=CE$6,$G299&gt;=CE$5),IF(CE$5&gt;$N299,5,$K299)*10+IF(AND($F299&gt;=CE$5,$F299&lt;=CE$6),IF(AND($G299&gt;=CE$5,$G299&lt;=CE$6),5,IF($L299=1,2,1)),IF(AND($G299&gt;=CE$5,$G299&lt;=CE$6),IF($M299&gt;0,4,3),0)),IF(AND($D299&lt;=CE$6,$E299&gt;=CE$5),60,0)))</f>
        <v/>
      </c>
      <c r="CF299" s="80" t="str">
        <f>IF(OR($A299="",NOT(ISNUMBER($G299))),"",IF(AND($F299&lt;=CF$6,$G299&gt;=CF$5),IF(CF$5&gt;$N299,5,$K299)*10+IF(AND($F299&gt;=CF$5,$F299&lt;=CF$6),IF(AND($G299&gt;=CF$5,$G299&lt;=CF$6),5,IF($L299=1,2,1)),IF(AND($G299&gt;=CF$5,$G299&lt;=CF$6),IF($M299&gt;0,4,3),0)),IF(AND($D299&lt;=CF$6,$E299&gt;=CF$5),60,0)))</f>
        <v/>
      </c>
      <c r="CG299" s="80" t="str">
        <f>IF(OR($A299="",NOT(ISNUMBER($G299))),"",IF(AND($F299&lt;=CG$6,$G299&gt;=CG$5),IF(CG$5&gt;$N299,5,$K299)*10+IF(AND($F299&gt;=CG$5,$F299&lt;=CG$6),IF(AND($G299&gt;=CG$5,$G299&lt;=CG$6),5,IF($L299=1,2,1)),IF(AND($G299&gt;=CG$5,$G299&lt;=CG$6),IF($M299&gt;0,4,3),0)),IF(AND($D299&lt;=CG$6,$E299&gt;=CG$5),60,0)))</f>
        <v/>
      </c>
      <c r="CH299" s="80" t="str">
        <f>IF(OR($A299="",NOT(ISNUMBER($G299))),"",IF(AND($F299&lt;=CH$6,$G299&gt;=CH$5),IF(CH$5&gt;$N299,5,$K299)*10+IF(AND($F299&gt;=CH$5,$F299&lt;=CH$6),IF(AND($G299&gt;=CH$5,$G299&lt;=CH$6),5,IF($L299=1,2,1)),IF(AND($G299&gt;=CH$5,$G299&lt;=CH$6),IF($M299&gt;0,4,3),0)),IF(AND($D299&lt;=CH$6,$E299&gt;=CH$5),60,0)))</f>
        <v/>
      </c>
      <c r="CI299" s="80" t="str">
        <f>IF(OR($A299="",NOT(ISNUMBER($G299))),"",IF(AND($F299&lt;=CI$6,$G299&gt;=CI$5),IF(CI$5&gt;$N299,5,$K299)*10+IF(AND($F299&gt;=CI$5,$F299&lt;=CI$6),IF(AND($G299&gt;=CI$5,$G299&lt;=CI$6),5,IF($L299=1,2,1)),IF(AND($G299&gt;=CI$5,$G299&lt;=CI$6),IF($M299&gt;0,4,3),0)),IF(AND($D299&lt;=CI$6,$E299&gt;=CI$5),60,0)))</f>
        <v/>
      </c>
      <c r="CJ299" s="80" t="str">
        <f>IF(OR($A299="",NOT(ISNUMBER($G299))),"",IF(AND($F299&lt;=CJ$6,$G299&gt;=CJ$5),IF(CJ$5&gt;$N299,5,$K299)*10+IF(AND($F299&gt;=CJ$5,$F299&lt;=CJ$6),IF(AND($G299&gt;=CJ$5,$G299&lt;=CJ$6),5,IF($L299=1,2,1)),IF(AND($G299&gt;=CJ$5,$G299&lt;=CJ$6),IF($M299&gt;0,4,3),0)),IF(AND($D299&lt;=CJ$6,$E299&gt;=CJ$5),60,0)))</f>
        <v/>
      </c>
      <c r="CK299" s="80" t="str">
        <f>IF(OR($A299="",NOT(ISNUMBER($G299))),"",IF(AND($F299&lt;=CK$6,$G299&gt;=CK$5),IF(CK$5&gt;$N299,5,$K299)*10+IF(AND($F299&gt;=CK$5,$F299&lt;=CK$6),IF(AND($G299&gt;=CK$5,$G299&lt;=CK$6),5,IF($L299=1,2,1)),IF(AND($G299&gt;=CK$5,$G299&lt;=CK$6),IF($M299&gt;0,4,3),0)),IF(AND($D299&lt;=CK$6,$E299&gt;=CK$5),60,0)))</f>
        <v/>
      </c>
      <c r="CL299" s="80" t="str">
        <f>IF(OR($A299="",NOT(ISNUMBER($G299))),"",IF(AND($F299&lt;=CL$6,$G299&gt;=CL$5),IF(CL$5&gt;$N299,5,$K299)*10+IF(AND($F299&gt;=CL$5,$F299&lt;=CL$6),IF(AND($G299&gt;=CL$5,$G299&lt;=CL$6),5,IF($L299=1,2,1)),IF(AND($G299&gt;=CL$5,$G299&lt;=CL$6),IF($M299&gt;0,4,3),0)),IF(AND($D299&lt;=CL$6,$E299&gt;=CL$5),60,0)))</f>
        <v/>
      </c>
      <c r="CM299" s="80" t="str">
        <f>IF(OR($A299="",NOT(ISNUMBER($G299))),"",IF(AND($F299&lt;=CM$6,$G299&gt;=CM$5),IF(CM$5&gt;$N299,5,$K299)*10+IF(AND($F299&gt;=CM$5,$F299&lt;=CM$6),IF(AND($G299&gt;=CM$5,$G299&lt;=CM$6),5,IF($L299=1,2,1)),IF(AND($G299&gt;=CM$5,$G299&lt;=CM$6),IF($M299&gt;0,4,3),0)),IF(AND($D299&lt;=CM$6,$E299&gt;=CM$5),60,0)))</f>
        <v/>
      </c>
      <c r="CN299" s="80" t="str">
        <f>IF(OR($A299="",NOT(ISNUMBER($G299))),"",IF(AND($F299&lt;=CN$6,$G299&gt;=CN$5),IF(CN$5&gt;$N299,5,$K299)*10+IF(AND($F299&gt;=CN$5,$F299&lt;=CN$6),IF(AND($G299&gt;=CN$5,$G299&lt;=CN$6),5,IF($L299=1,2,1)),IF(AND($G299&gt;=CN$5,$G299&lt;=CN$6),IF($M299&gt;0,4,3),0)),IF(AND($D299&lt;=CN$6,$E299&gt;=CN$5),60,0)))</f>
        <v/>
      </c>
      <c r="CO299" s="80" t="str">
        <f>IF(OR($A299="",NOT(ISNUMBER($G299))),"",IF(AND($F299&lt;=CO$6,$G299&gt;=CO$5),IF(CO$5&gt;$N299,5,$K299)*10+IF(AND($F299&gt;=CO$5,$F299&lt;=CO$6),IF(AND($G299&gt;=CO$5,$G299&lt;=CO$6),5,IF($L299=1,2,1)),IF(AND($G299&gt;=CO$5,$G299&lt;=CO$6),IF($M299&gt;0,4,3),0)),IF(AND($D299&lt;=CO$6,$E299&gt;=CO$5),60,0)))</f>
        <v/>
      </c>
      <c r="CP299" s="80" t="str">
        <f>IF(OR($A299="",NOT(ISNUMBER($G299))),"",IF(AND($F299&lt;=CP$6,$G299&gt;=CP$5),IF(CP$5&gt;$N299,5,$K299)*10+IF(AND($F299&gt;=CP$5,$F299&lt;=CP$6),IF(AND($G299&gt;=CP$5,$G299&lt;=CP$6),5,IF($L299=1,2,1)),IF(AND($G299&gt;=CP$5,$G299&lt;=CP$6),IF($M299&gt;0,4,3),0)),IF(AND($D299&lt;=CP$6,$E299&gt;=CP$5),60,0)))</f>
        <v/>
      </c>
      <c r="CQ299" s="80" t="str">
        <f>IF(OR($A299="",NOT(ISNUMBER($G299))),"",IF(AND($F299&lt;=CQ$6,$G299&gt;=CQ$5),IF(CQ$5&gt;$N299,5,$K299)*10+IF(AND($F299&gt;=CQ$5,$F299&lt;=CQ$6),IF(AND($G299&gt;=CQ$5,$G299&lt;=CQ$6),5,IF($L299=1,2,1)),IF(AND($G299&gt;=CQ$5,$G299&lt;=CQ$6),IF($M299&gt;0,4,3),0)),IF(AND($D299&lt;=CQ$6,$E299&gt;=CQ$5),60,0)))</f>
        <v/>
      </c>
      <c r="CR299" s="80" t="str">
        <f>IF(OR($A299="",NOT(ISNUMBER($G299))),"",IF(AND($F299&lt;=CR$6,$G299&gt;=CR$5),IF(CR$5&gt;$N299,5,$K299)*10+IF(AND($F299&gt;=CR$5,$F299&lt;=CR$6),IF(AND($G299&gt;=CR$5,$G299&lt;=CR$6),5,IF($L299=1,2,1)),IF(AND($G299&gt;=CR$5,$G299&lt;=CR$6),IF($M299&gt;0,4,3),0)),IF(AND($D299&lt;=CR$6,$E299&gt;=CR$5),60,0)))</f>
        <v/>
      </c>
      <c r="CS299" s="80" t="str">
        <f>IF(OR($A299="",NOT(ISNUMBER($G299))),"",IF(AND($F299&lt;=CS$6,$G299&gt;=CS$5),IF(CS$5&gt;$N299,5,$K299)*10+IF(AND($F299&gt;=CS$5,$F299&lt;=CS$6),IF(AND($G299&gt;=CS$5,$G299&lt;=CS$6),5,IF($L299=1,2,1)),IF(AND($G299&gt;=CS$5,$G299&lt;=CS$6),IF($M299&gt;0,4,3),0)),IF(AND($D299&lt;=CS$6,$E299&gt;=CS$5),60,0)))</f>
        <v/>
      </c>
      <c r="CT299" s="80" t="str">
        <f>IF(OR($A299="",NOT(ISNUMBER($G299))),"",IF(AND($F299&lt;=CT$6,$G299&gt;=CT$5),IF(CT$5&gt;$N299,5,$K299)*10+IF(AND($F299&gt;=CT$5,$F299&lt;=CT$6),IF(AND($G299&gt;=CT$5,$G299&lt;=CT$6),5,IF($L299=1,2,1)),IF(AND($G299&gt;=CT$5,$G299&lt;=CT$6),IF($M299&gt;0,4,3),0)),IF(AND($D299&lt;=CT$6,$E299&gt;=CT$5),60,0)))</f>
        <v/>
      </c>
      <c r="CU299" s="80" t="str">
        <f>IF(OR($A299="",NOT(ISNUMBER($G299))),"",IF(AND($F299&lt;=CU$6,$G299&gt;=CU$5),IF(CU$5&gt;$N299,5,$K299)*10+IF(AND($F299&gt;=CU$5,$F299&lt;=CU$6),IF(AND($G299&gt;=CU$5,$G299&lt;=CU$6),5,IF($L299=1,2,1)),IF(AND($G299&gt;=CU$5,$G299&lt;=CU$6),IF($M299&gt;0,4,3),0)),IF(AND($D299&lt;=CU$6,$E299&gt;=CU$5),60,0)))</f>
        <v/>
      </c>
      <c r="CV299" s="80" t="str">
        <f>IF(OR($A299="",NOT(ISNUMBER($G299))),"",IF(AND($F299&lt;=CV$6,$G299&gt;=CV$5),IF(CV$5&gt;$N299,5,$K299)*10+IF(AND($F299&gt;=CV$5,$F299&lt;=CV$6),IF(AND($G299&gt;=CV$5,$G299&lt;=CV$6),5,IF($L299=1,2,1)),IF(AND($G299&gt;=CV$5,$G299&lt;=CV$6),IF($M299&gt;0,4,3),0)),IF(AND($D299&lt;=CV$6,$E299&gt;=CV$5),60,0)))</f>
        <v/>
      </c>
      <c r="CW299" s="80" t="str">
        <f>IF(OR($A299="",NOT(ISNUMBER($G299))),"",IF(AND($F299&lt;=CW$6,$G299&gt;=CW$5),IF(CW$5&gt;$N299,5,$K299)*10+IF(AND($F299&gt;=CW$5,$F299&lt;=CW$6),IF(AND($G299&gt;=CW$5,$G299&lt;=CW$6),5,IF($L299=1,2,1)),IF(AND($G299&gt;=CW$5,$G299&lt;=CW$6),IF($M299&gt;0,4,3),0)),IF(AND($D299&lt;=CW$6,$E299&gt;=CW$5),60,0)))</f>
        <v/>
      </c>
      <c r="CX299" s="80" t="str">
        <f>IF(OR($A299="",NOT(ISNUMBER($G299))),"",IF(AND($F299&lt;=CX$6,$G299&gt;=CX$5),IF(CX$5&gt;$N299,5,$K299)*10+IF(AND($F299&gt;=CX$5,$F299&lt;=CX$6),IF(AND($G299&gt;=CX$5,$G299&lt;=CX$6),5,IF($L299=1,2,1)),IF(AND($G299&gt;=CX$5,$G299&lt;=CX$6),IF($M299&gt;0,4,3),0)),IF(AND($D299&lt;=CX$6,$E299&gt;=CX$5),60,0)))</f>
        <v/>
      </c>
      <c r="CY299" s="80" t="str">
        <f>IF(OR($A299="",NOT(ISNUMBER($G299))),"",IF(AND($F299&lt;=CY$6,$G299&gt;=CY$5),IF(CY$5&gt;$N299,5,$K299)*10+IF(AND($F299&gt;=CY$5,$F299&lt;=CY$6),IF(AND($G299&gt;=CY$5,$G299&lt;=CY$6),5,IF($L299=1,2,1)),IF(AND($G299&gt;=CY$5,$G299&lt;=CY$6),IF($M299&gt;0,4,3),0)),IF(AND($D299&lt;=CY$6,$E299&gt;=CY$5),60,0)))</f>
        <v/>
      </c>
      <c r="CZ299" s="80" t="str">
        <f>IF(OR($A299="",NOT(ISNUMBER($G299))),"",IF(AND($F299&lt;=CZ$6,$G299&gt;=CZ$5),IF(CZ$5&gt;$N299,5,$K299)*10+IF(AND($F299&gt;=CZ$5,$F299&lt;=CZ$6),IF(AND($G299&gt;=CZ$5,$G299&lt;=CZ$6),5,IF($L299=1,2,1)),IF(AND($G299&gt;=CZ$5,$G299&lt;=CZ$6),IF($M299&gt;0,4,3),0)),IF(AND($D299&lt;=CZ$6,$E299&gt;=CZ$5),60,0)))</f>
        <v/>
      </c>
      <c r="DA299" s="80" t="str">
        <f>IF(OR($A299="",NOT(ISNUMBER($G299))),"",IF(AND($F299&lt;=DA$6,$G299&gt;=DA$5),IF(DA$5&gt;$N299,5,$K299)*10+IF(AND($F299&gt;=DA$5,$F299&lt;=DA$6),IF(AND($G299&gt;=DA$5,$G299&lt;=DA$6),5,IF($L299=1,2,1)),IF(AND($G299&gt;=DA$5,$G299&lt;=DA$6),IF($M299&gt;0,4,3),0)),IF(AND($D299&lt;=DA$6,$E299&gt;=DA$5),60,0)))</f>
        <v/>
      </c>
      <c r="DB299" s="80" t="str">
        <f>IF(OR($A299="",NOT(ISNUMBER($G299))),"",IF(AND($F299&lt;=DB$6,$G299&gt;=DB$5),IF(DB$5&gt;$N299,5,$K299)*10+IF(AND($F299&gt;=DB$5,$F299&lt;=DB$6),IF(AND($G299&gt;=DB$5,$G299&lt;=DB$6),5,IF($L299=1,2,1)),IF(AND($G299&gt;=DB$5,$G299&lt;=DB$6),IF($M299&gt;0,4,3),0)),IF(AND($D299&lt;=DB$6,$E299&gt;=DB$5),60,0)))</f>
        <v/>
      </c>
      <c r="DC299" s="80" t="str">
        <f>IF(OR($A299="",NOT(ISNUMBER($G299))),"",IF(AND($F299&lt;=DC$6,$G299&gt;=DC$5),IF(DC$5&gt;$N299,5,$K299)*10+IF(AND($F299&gt;=DC$5,$F299&lt;=DC$6),IF(AND($G299&gt;=DC$5,$G299&lt;=DC$6),5,IF($L299=1,2,1)),IF(AND($G299&gt;=DC$5,$G299&lt;=DC$6),IF($M299&gt;0,4,3),0)),IF(AND($D299&lt;=DC$6,$E299&gt;=DC$5),60,0)))</f>
        <v/>
      </c>
      <c r="DD299" s="80" t="str">
        <f>IF(OR($A299="",NOT(ISNUMBER($G299))),"",IF(AND($F299&lt;=DD$6,$G299&gt;=DD$5),IF(DD$5&gt;$N299,5,$K299)*10+IF(AND($F299&gt;=DD$5,$F299&lt;=DD$6),IF(AND($G299&gt;=DD$5,$G299&lt;=DD$6),5,IF($L299=1,2,1)),IF(AND($G299&gt;=DD$5,$G299&lt;=DD$6),IF($M299&gt;0,4,3),0)),IF(AND($D299&lt;=DD$6,$E299&gt;=DD$5),60,0)))</f>
        <v/>
      </c>
      <c r="DE299" s="80" t="str">
        <f>IF(OR($A299="",NOT(ISNUMBER($G299))),"",IF(AND($F299&lt;=DE$6,$G299&gt;=DE$5),IF(DE$5&gt;$N299,5,$K299)*10+IF(AND($F299&gt;=DE$5,$F299&lt;=DE$6),IF(AND($G299&gt;=DE$5,$G299&lt;=DE$6),5,IF($L299=1,2,1)),IF(AND($G299&gt;=DE$5,$G299&lt;=DE$6),IF($M299&gt;0,4,3),0)),IF(AND($D299&lt;=DE$6,$E299&gt;=DE$5),60,0)))</f>
        <v/>
      </c>
      <c r="DF299" s="80" t="str">
        <f>IF(OR($A299="",NOT(ISNUMBER($G299))),"",IF(AND($F299&lt;=DF$6,$G299&gt;=DF$5),IF(DF$5&gt;$N299,5,$K299)*10+IF(AND($F299&gt;=DF$5,$F299&lt;=DF$6),IF(AND($G299&gt;=DF$5,$G299&lt;=DF$6),5,IF($L299=1,2,1)),IF(AND($G299&gt;=DF$5,$G299&lt;=DF$6),IF($M299&gt;0,4,3),0)),IF(AND($D299&lt;=DF$6,$E299&gt;=DF$5),60,0)))</f>
        <v/>
      </c>
      <c r="DG299" s="80" t="str">
        <f>IF(OR($A299="",NOT(ISNUMBER($G299))),"",IF(AND($F299&lt;=DG$6,$G299&gt;=DG$5),IF(DG$5&gt;$N299,5,$K299)*10+IF(AND($F299&gt;=DG$5,$F299&lt;=DG$6),IF(AND($G299&gt;=DG$5,$G299&lt;=DG$6),5,IF($L299=1,2,1)),IF(AND($G299&gt;=DG$5,$G299&lt;=DG$6),IF($M299&gt;0,4,3),0)),IF(AND($D299&lt;=DG$6,$E299&gt;=DG$5),60,0)))</f>
        <v/>
      </c>
      <c r="DH299" s="80" t="str">
        <f>IF(OR($A299="",NOT(ISNUMBER($G299))),"",IF(AND($F299&lt;=DH$6,$G299&gt;=DH$5),IF(DH$5&gt;$N299,5,$K299)*10+IF(AND($F299&gt;=DH$5,$F299&lt;=DH$6),IF(AND($G299&gt;=DH$5,$G299&lt;=DH$6),5,IF($L299=1,2,1)),IF(AND($G299&gt;=DH$5,$G299&lt;=DH$6),IF($M299&gt;0,4,3),0)),IF(AND($D299&lt;=DH$6,$E299&gt;=DH$5),60,0)))</f>
        <v/>
      </c>
      <c r="DI299" s="80" t="str">
        <f>IF(OR($A299="",NOT(ISNUMBER($G299))),"",IF(AND($F299&lt;=DI$6,$G299&gt;=DI$5),IF(DI$5&gt;$N299,5,$K299)*10+IF(AND($F299&gt;=DI$5,$F299&lt;=DI$6),IF(AND($G299&gt;=DI$5,$G299&lt;=DI$6),5,IF($L299=1,2,1)),IF(AND($G299&gt;=DI$5,$G299&lt;=DI$6),IF($M299&gt;0,4,3),0)),IF(AND($D299&lt;=DI$6,$E299&gt;=DI$5),60,0)))</f>
        <v/>
      </c>
      <c r="DJ299" s="80" t="str">
        <f>IF(OR($A299="",NOT(ISNUMBER($G299))),"",IF(AND($F299&lt;=DJ$6,$G299&gt;=DJ$5),IF(DJ$5&gt;$N299,5,$K299)*10+IF(AND($F299&gt;=DJ$5,$F299&lt;=DJ$6),IF(AND($G299&gt;=DJ$5,$G299&lt;=DJ$6),5,IF($L299=1,2,1)),IF(AND($G299&gt;=DJ$5,$G299&lt;=DJ$6),IF($M299&gt;0,4,3),0)),IF(AND($D299&lt;=DJ$6,$E299&gt;=DJ$5),60,0)))</f>
        <v/>
      </c>
      <c r="DK299" s="80" t="str">
        <f>IF(OR($A299="",NOT(ISNUMBER($G299))),"",IF(AND($F299&lt;=DK$6,$G299&gt;=DK$5),IF(DK$5&gt;$N299,5,$K299)*10+IF(AND($F299&gt;=DK$5,$F299&lt;=DK$6),IF(AND($G299&gt;=DK$5,$G299&lt;=DK$6),5,IF($L299=1,2,1)),IF(AND($G299&gt;=DK$5,$G299&lt;=DK$6),IF($M299&gt;0,4,3),0)),IF(AND($D299&lt;=DK$6,$E299&gt;=DK$5),60,0)))</f>
        <v/>
      </c>
      <c r="DL299" s="80" t="str">
        <f>IF(OR($A299="",NOT(ISNUMBER($G299))),"",IF(AND($F299&lt;=DL$6,$G299&gt;=DL$5),IF(DL$5&gt;$N299,5,$K299)*10+IF(AND($F299&gt;=DL$5,$F299&lt;=DL$6),IF(AND($G299&gt;=DL$5,$G299&lt;=DL$6),5,IF($L299=1,2,1)),IF(AND($G299&gt;=DL$5,$G299&lt;=DL$6),IF($M299&gt;0,4,3),0)),IF(AND($D299&lt;=DL$6,$E299&gt;=DL$5),60,0)))</f>
        <v/>
      </c>
      <c r="DM299" s="80" t="str">
        <f>IF(OR($A299="",NOT(ISNUMBER($G299))),"",IF(AND($F299&lt;=DM$6,$G299&gt;=DM$5),IF(DM$5&gt;$N299,5,$K299)*10+IF(AND($F299&gt;=DM$5,$F299&lt;=DM$6),IF(AND($G299&gt;=DM$5,$G299&lt;=DM$6),5,IF($L299=1,2,1)),IF(AND($G299&gt;=DM$5,$G299&lt;=DM$6),IF($M299&gt;0,4,3),0)),IF(AND($D299&lt;=DM$6,$E299&gt;=DM$5),60,0)))</f>
        <v/>
      </c>
      <c r="DN299" s="80" t="str">
        <f>IF(OR($A299="",NOT(ISNUMBER($G299))),"",IF(AND($F299&lt;=DN$6,$G299&gt;=DN$5),IF(DN$5&gt;$N299,5,$K299)*10+IF(AND($F299&gt;=DN$5,$F299&lt;=DN$6),IF(AND($G299&gt;=DN$5,$G299&lt;=DN$6),5,IF($L299=1,2,1)),IF(AND($G299&gt;=DN$5,$G299&lt;=DN$6),IF($M299&gt;0,4,3),0)),IF(AND($D299&lt;=DN$6,$E299&gt;=DN$5),60,0)))</f>
        <v/>
      </c>
      <c r="DO299" s="80" t="str">
        <f>IF(OR($A299="",NOT(ISNUMBER($G299))),"",IF(AND($F299&lt;=DO$6,$G299&gt;=DO$5),IF(DO$5&gt;$N299,5,$K299)*10+IF(AND($F299&gt;=DO$5,$F299&lt;=DO$6),IF(AND($G299&gt;=DO$5,$G299&lt;=DO$6),5,IF($L299=1,2,1)),IF(AND($G299&gt;=DO$5,$G299&lt;=DO$6),IF($M299&gt;0,4,3),0)),IF(AND($D299&lt;=DO$6,$E299&gt;=DO$5),60,0)))</f>
        <v/>
      </c>
      <c r="DP299" s="80" t="str">
        <f>IF(OR($A299="",NOT(ISNUMBER($G299))),"",IF(AND($F299&lt;=DP$6,$G299&gt;=DP$5),IF(DP$5&gt;$N299,5,$K299)*10+IF(AND($F299&gt;=DP$5,$F299&lt;=DP$6),IF(AND($G299&gt;=DP$5,$G299&lt;=DP$6),5,IF($L299=1,2,1)),IF(AND($G299&gt;=DP$5,$G299&lt;=DP$6),IF($M299&gt;0,4,3),0)),IF(AND($D299&lt;=DP$6,$E299&gt;=DP$5),60,0)))</f>
        <v/>
      </c>
      <c r="DQ299" s="80" t="str">
        <f>IF(OR($A299="",NOT(ISNUMBER($G299))),"",IF(AND($F299&lt;=DQ$6,$G299&gt;=DQ$5),IF(DQ$5&gt;$N299,5,$K299)*10+IF(AND($F299&gt;=DQ$5,$F299&lt;=DQ$6),IF(AND($G299&gt;=DQ$5,$G299&lt;=DQ$6),5,IF($L299=1,2,1)),IF(AND($G299&gt;=DQ$5,$G299&lt;=DQ$6),IF($M299&gt;0,4,3),0)),IF(AND($D299&lt;=DQ$6,$E299&gt;=DQ$5),60,0)))</f>
        <v/>
      </c>
      <c r="DR299" s="80" t="str">
        <f>IF(OR($A299="",NOT(ISNUMBER($G299))),"",IF(AND($F299&lt;=DR$6,$G299&gt;=DR$5),IF(DR$5&gt;$N299,5,$K299)*10+IF(AND($F299&gt;=DR$5,$F299&lt;=DR$6),IF(AND($G299&gt;=DR$5,$G299&lt;=DR$6),5,IF($L299=1,2,1)),IF(AND($G299&gt;=DR$5,$G299&lt;=DR$6),IF($M299&gt;0,4,3),0)),IF(AND($D299&lt;=DR$6,$E299&gt;=DR$5),60,0)))</f>
        <v/>
      </c>
      <c r="DS299" s="80" t="str">
        <f>IF(OR($A299="",NOT(ISNUMBER($G299))),"",IF(AND($F299&lt;=DS$6,$G299&gt;=DS$5),IF(DS$5&gt;$N299,5,$K299)*10+IF(AND($F299&gt;=DS$5,$F299&lt;=DS$6),IF(AND($G299&gt;=DS$5,$G299&lt;=DS$6),5,IF($L299=1,2,1)),IF(AND($G299&gt;=DS$5,$G299&lt;=DS$6),IF($M299&gt;0,4,3),0)),IF(AND($D299&lt;=DS$6,$E299&gt;=DS$5),60,0)))</f>
        <v/>
      </c>
      <c r="DT299" s="80" t="str">
        <f>IF(OR($A299="",NOT(ISNUMBER($G299))),"",IF(AND($F299&lt;=DT$6,$G299&gt;=DT$5),IF(DT$5&gt;$N299,5,$K299)*10+IF(AND($F299&gt;=DT$5,$F299&lt;=DT$6),IF(AND($G299&gt;=DT$5,$G299&lt;=DT$6),5,IF($L299=1,2,1)),IF(AND($G299&gt;=DT$5,$G299&lt;=DT$6),IF($M299&gt;0,4,3),0)),IF(AND($D299&lt;=DT$6,$E299&gt;=DT$5),60,0)))</f>
        <v/>
      </c>
      <c r="DU299" s="80" t="str">
        <f>IF(OR($A299="",NOT(ISNUMBER($G299))),"",IF(AND($F299&lt;=DU$6,$G299&gt;=DU$5),IF(DU$5&gt;$N299,5,$K299)*10+IF(AND($F299&gt;=DU$5,$F299&lt;=DU$6),IF(AND($G299&gt;=DU$5,$G299&lt;=DU$6),5,IF($L299=1,2,1)),IF(AND($G299&gt;=DU$5,$G299&lt;=DU$6),IF($M299&gt;0,4,3),0)),IF(AND($D299&lt;=DU$6,$E299&gt;=DU$5),60,0)))</f>
        <v/>
      </c>
      <c r="DV299" s="80" t="str">
        <f>IF(OR($A299="",NOT(ISNUMBER($G299))),"",IF(AND($F299&lt;=DV$6,$G299&gt;=DV$5),IF(DV$5&gt;$N299,5,$K299)*10+IF(AND($F299&gt;=DV$5,$F299&lt;=DV$6),IF(AND($G299&gt;=DV$5,$G299&lt;=DV$6),5,IF($L299=1,2,1)),IF(AND($G299&gt;=DV$5,$G299&lt;=DV$6),IF($M299&gt;0,4,3),0)),IF(AND($D299&lt;=DV$6,$E299&gt;=DV$5),60,0)))</f>
        <v/>
      </c>
      <c r="DW299" s="80" t="str">
        <f>IF(OR($A299="",NOT(ISNUMBER($G299))),"",IF(AND($F299&lt;=DW$6,$G299&gt;=DW$5),IF(DW$5&gt;$N299,5,$K299)*10+IF(AND($F299&gt;=DW$5,$F299&lt;=DW$6),IF(AND($G299&gt;=DW$5,$G299&lt;=DW$6),5,IF($L299=1,2,1)),IF(AND($G299&gt;=DW$5,$G299&lt;=DW$6),IF($M299&gt;0,4,3),0)),IF(AND($D299&lt;=DW$6,$E299&gt;=DW$5),60,0)))</f>
        <v/>
      </c>
      <c r="DX299" s="80" t="str">
        <f>IF(OR($A299="",NOT(ISNUMBER($G299))),"",IF(AND($F299&lt;=DX$6,$G299&gt;=DX$5),IF(DX$5&gt;$N299,5,$K299)*10+IF(AND($F299&gt;=DX$5,$F299&lt;=DX$6),IF(AND($G299&gt;=DX$5,$G299&lt;=DX$6),5,IF($L299=1,2,1)),IF(AND($G299&gt;=DX$5,$G299&lt;=DX$6),IF($M299&gt;0,4,3),0)),IF(AND($D299&lt;=DX$6,$E299&gt;=DX$5),60,0)))</f>
        <v/>
      </c>
      <c r="DY299" s="80" t="str">
        <f>IF(OR($A299="",NOT(ISNUMBER($G299))),"",IF(AND($F299&lt;=DY$6,$G299&gt;=DY$5),IF(DY$5&gt;$N299,5,$K299)*10+IF(AND($F299&gt;=DY$5,$F299&lt;=DY$6),IF(AND($G299&gt;=DY$5,$G299&lt;=DY$6),5,IF($L299=1,2,1)),IF(AND($G299&gt;=DY$5,$G299&lt;=DY$6),IF($M299&gt;0,4,3),0)),IF(AND($D299&lt;=DY$6,$E299&gt;=DY$5),60,0)))</f>
        <v/>
      </c>
      <c r="DZ299" s="80" t="str">
        <f>IF(OR($A299="",NOT(ISNUMBER($G299))),"",IF(AND($F299&lt;=DZ$6,$G299&gt;=DZ$5),IF(DZ$5&gt;$N299,5,$K299)*10+IF(AND($F299&gt;=DZ$5,$F299&lt;=DZ$6),IF(AND($G299&gt;=DZ$5,$G299&lt;=DZ$6),5,IF($L299=1,2,1)),IF(AND($G299&gt;=DZ$5,$G299&lt;=DZ$6),IF($M299&gt;0,4,3),0)),IF(AND($D299&lt;=DZ$6,$E299&gt;=DZ$5),60,0)))</f>
        <v/>
      </c>
      <c r="EA299" s="80" t="str">
        <f>IF(OR($A299="",NOT(ISNUMBER($G299))),"",IF(AND($F299&lt;=EA$6,$G299&gt;=EA$5),IF(EA$5&gt;$N299,5,$K299)*10+IF(AND($F299&gt;=EA$5,$F299&lt;=EA$6),IF(AND($G299&gt;=EA$5,$G299&lt;=EA$6),5,IF($L299=1,2,1)),IF(AND($G299&gt;=EA$5,$G299&lt;=EA$6),IF($M299&gt;0,4,3),0)),IF(AND($D299&lt;=EA$6,$E299&gt;=EA$5),60,0)))</f>
        <v/>
      </c>
      <c r="EB299" s="80" t="str">
        <f>IF(OR($A299="",NOT(ISNUMBER($G299))),"",IF(AND($F299&lt;=EB$6,$G299&gt;=EB$5),IF(EB$5&gt;$N299,5,$K299)*10+IF(AND($F299&gt;=EB$5,$F299&lt;=EB$6),IF(AND($G299&gt;=EB$5,$G299&lt;=EB$6),5,IF($L299=1,2,1)),IF(AND($G299&gt;=EB$5,$G299&lt;=EB$6),IF($M299&gt;0,4,3),0)),IF(AND($D299&lt;=EB$6,$E299&gt;=EB$5),60,0)))</f>
        <v/>
      </c>
      <c r="EC299" s="80" t="str">
        <f>IF(OR($A299="",NOT(ISNUMBER($G299))),"",IF(AND($F299&lt;=EC$6,$G299&gt;=EC$5),IF(EC$5&gt;$N299,5,$K299)*10+IF(AND($F299&gt;=EC$5,$F299&lt;=EC$6),IF(AND($G299&gt;=EC$5,$G299&lt;=EC$6),5,IF($L299=1,2,1)),IF(AND($G299&gt;=EC$5,$G299&lt;=EC$6),IF($M299&gt;0,4,3),0)),IF(AND($D299&lt;=EC$6,$E299&gt;=EC$5),60,0)))</f>
        <v/>
      </c>
      <c r="ED299" s="80" t="str">
        <f>IF(OR($A299="",NOT(ISNUMBER($G299))),"",IF(AND($F299&lt;=ED$6,$G299&gt;=ED$5),IF(ED$5&gt;$N299,5,$K299)*10+IF(AND($F299&gt;=ED$5,$F299&lt;=ED$6),IF(AND($G299&gt;=ED$5,$G299&lt;=ED$6),5,IF($L299=1,2,1)),IF(AND($G299&gt;=ED$5,$G299&lt;=ED$6),IF($M299&gt;0,4,3),0)),IF(AND($D299&lt;=ED$6,$E299&gt;=ED$5),60,0)))</f>
        <v/>
      </c>
    </row>
    <row r="300" ht="18" customHeight="1">
      <c r="A300" s="52" t="str">
        <f>IF(Tasks!$B300="","",Tasks!$A300)</f>
        <v/>
      </c>
      <c r="B300" s="78" t="str">
        <f>IF(Tasks!$B300="","",Tasks!$B300)</f>
        <v/>
      </c>
      <c r="C300" s="25" t="str">
        <f>IF($B300="","",IF(AND(Tasks!$D300="",Tasks!$G300=""),"-",IF(Tasks!$D300="","",Tasks!$D300&amp;IF(OR(Tasks!$E300="",Tasks!$E300="FS"),IF(N(Tasks!$F300)=0,"","FS"),Tasks!$E300)&amp;IF(N(Tasks!$F300)=0,"",IF(Tasks!$F300&gt;0,"+","")&amp;Tasks!$F300))&amp;IF(AND(Tasks!$D300&lt;&gt;"",Tasks!$G300&lt;&gt;""),", ","")&amp;IF(Tasks!$G300="","",Tasks!$G300&amp;IF(OR(Tasks!$H300="",Tasks!$H300="FS"),IF(N(Tasks!$I300)=0,"","FS"),Tasks!$H300)&amp;IF(N(Tasks!$I300)=0,"",IF(Tasks!$I300&gt;0,"+","")&amp;Tasks!$I300))))</f>
        <v/>
      </c>
      <c r="D300" s="51" t="str">
        <f>IF(OR($B300="",Tasks!$Q300=""),"",Tasks!$Q300)</f>
        <v/>
      </c>
      <c r="E300" s="51" t="str">
        <f>IF(OR($B300="",Tasks!$R300=""),"",Tasks!$R300)</f>
        <v/>
      </c>
      <c r="F300" s="51" t="str">
        <f>IF(OR($B300="",Tasks!$S300=""),"",Tasks!$S300)</f>
        <v/>
      </c>
      <c r="G300" s="51" t="str">
        <f>IF(OR($B300="",Tasks!$T300=""),"",Tasks!$T300)</f>
        <v/>
      </c>
      <c r="H300" s="52" t="str">
        <f>IF($B300="","",Tasks!$AE300)</f>
        <v/>
      </c>
      <c r="I300" s="79" t="str">
        <f>IF($B300="","",Tasks!$AF300)</f>
        <v/>
      </c>
      <c r="J300" s="53" t="str">
        <f>IF(OR($B300="",Tasks!$V300=""),"",Tasks!$V300)</f>
        <v/>
      </c>
      <c r="K300" s="52" t="str">
        <f>IF($B300="","",Tasks!$AA300)</f>
        <v/>
      </c>
      <c r="L300" s="52" t="str">
        <f>IF($B300="","",Tasks!$AB300)</f>
        <v/>
      </c>
      <c r="M300" s="52" t="str">
        <f>IF($B300="","",Tasks!$Z300)</f>
        <v/>
      </c>
      <c r="N300" s="52" t="str">
        <f>IF(OR($B300="",Tasks!$AG300=""),"",Tasks!$AG300)</f>
        <v/>
      </c>
      <c r="O300" s="80" t="str">
        <f>IF(OR($A300="",NOT(ISNUMBER($G300))),"",IF(AND($F300&lt;=O$6,$G300&gt;=O$5),IF(O$5&gt;$N300,5,$K300)*10+IF(AND($F300&gt;=O$5,$F300&lt;=O$6),IF(AND($G300&gt;=O$5,$G300&lt;=O$6),5,IF($L300=1,2,1)),IF(AND($G300&gt;=O$5,$G300&lt;=O$6),IF($M300&gt;0,4,3),0)),IF(AND($D300&lt;=O$6,$E300&gt;=O$5),60,0)))</f>
        <v/>
      </c>
      <c r="P300" s="80" t="str">
        <f>IF(OR($A300="",NOT(ISNUMBER($G300))),"",IF(AND($F300&lt;=P$6,$G300&gt;=P$5),IF(P$5&gt;$N300,5,$K300)*10+IF(AND($F300&gt;=P$5,$F300&lt;=P$6),IF(AND($G300&gt;=P$5,$G300&lt;=P$6),5,IF($L300=1,2,1)),IF(AND($G300&gt;=P$5,$G300&lt;=P$6),IF($M300&gt;0,4,3),0)),IF(AND($D300&lt;=P$6,$E300&gt;=P$5),60,0)))</f>
        <v/>
      </c>
      <c r="Q300" s="80" t="str">
        <f>IF(OR($A300="",NOT(ISNUMBER($G300))),"",IF(AND($F300&lt;=Q$6,$G300&gt;=Q$5),IF(Q$5&gt;$N300,5,$K300)*10+IF(AND($F300&gt;=Q$5,$F300&lt;=Q$6),IF(AND($G300&gt;=Q$5,$G300&lt;=Q$6),5,IF($L300=1,2,1)),IF(AND($G300&gt;=Q$5,$G300&lt;=Q$6),IF($M300&gt;0,4,3),0)),IF(AND($D300&lt;=Q$6,$E300&gt;=Q$5),60,0)))</f>
        <v/>
      </c>
      <c r="R300" s="80" t="str">
        <f>IF(OR($A300="",NOT(ISNUMBER($G300))),"",IF(AND($F300&lt;=R$6,$G300&gt;=R$5),IF(R$5&gt;$N300,5,$K300)*10+IF(AND($F300&gt;=R$5,$F300&lt;=R$6),IF(AND($G300&gt;=R$5,$G300&lt;=R$6),5,IF($L300=1,2,1)),IF(AND($G300&gt;=R$5,$G300&lt;=R$6),IF($M300&gt;0,4,3),0)),IF(AND($D300&lt;=R$6,$E300&gt;=R$5),60,0)))</f>
        <v/>
      </c>
      <c r="S300" s="80" t="str">
        <f>IF(OR($A300="",NOT(ISNUMBER($G300))),"",IF(AND($F300&lt;=S$6,$G300&gt;=S$5),IF(S$5&gt;$N300,5,$K300)*10+IF(AND($F300&gt;=S$5,$F300&lt;=S$6),IF(AND($G300&gt;=S$5,$G300&lt;=S$6),5,IF($L300=1,2,1)),IF(AND($G300&gt;=S$5,$G300&lt;=S$6),IF($M300&gt;0,4,3),0)),IF(AND($D300&lt;=S$6,$E300&gt;=S$5),60,0)))</f>
        <v/>
      </c>
      <c r="T300" s="80" t="str">
        <f>IF(OR($A300="",NOT(ISNUMBER($G300))),"",IF(AND($F300&lt;=T$6,$G300&gt;=T$5),IF(T$5&gt;$N300,5,$K300)*10+IF(AND($F300&gt;=T$5,$F300&lt;=T$6),IF(AND($G300&gt;=T$5,$G300&lt;=T$6),5,IF($L300=1,2,1)),IF(AND($G300&gt;=T$5,$G300&lt;=T$6),IF($M300&gt;0,4,3),0)),IF(AND($D300&lt;=T$6,$E300&gt;=T$5),60,0)))</f>
        <v/>
      </c>
      <c r="U300" s="80" t="str">
        <f>IF(OR($A300="",NOT(ISNUMBER($G300))),"",IF(AND($F300&lt;=U$6,$G300&gt;=U$5),IF(U$5&gt;$N300,5,$K300)*10+IF(AND($F300&gt;=U$5,$F300&lt;=U$6),IF(AND($G300&gt;=U$5,$G300&lt;=U$6),5,IF($L300=1,2,1)),IF(AND($G300&gt;=U$5,$G300&lt;=U$6),IF($M300&gt;0,4,3),0)),IF(AND($D300&lt;=U$6,$E300&gt;=U$5),60,0)))</f>
        <v/>
      </c>
      <c r="V300" s="80" t="str">
        <f>IF(OR($A300="",NOT(ISNUMBER($G300))),"",IF(AND($F300&lt;=V$6,$G300&gt;=V$5),IF(V$5&gt;$N300,5,$K300)*10+IF(AND($F300&gt;=V$5,$F300&lt;=V$6),IF(AND($G300&gt;=V$5,$G300&lt;=V$6),5,IF($L300=1,2,1)),IF(AND($G300&gt;=V$5,$G300&lt;=V$6),IF($M300&gt;0,4,3),0)),IF(AND($D300&lt;=V$6,$E300&gt;=V$5),60,0)))</f>
        <v/>
      </c>
      <c r="W300" s="80" t="str">
        <f>IF(OR($A300="",NOT(ISNUMBER($G300))),"",IF(AND($F300&lt;=W$6,$G300&gt;=W$5),IF(W$5&gt;$N300,5,$K300)*10+IF(AND($F300&gt;=W$5,$F300&lt;=W$6),IF(AND($G300&gt;=W$5,$G300&lt;=W$6),5,IF($L300=1,2,1)),IF(AND($G300&gt;=W$5,$G300&lt;=W$6),IF($M300&gt;0,4,3),0)),IF(AND($D300&lt;=W$6,$E300&gt;=W$5),60,0)))</f>
        <v/>
      </c>
      <c r="X300" s="80" t="str">
        <f>IF(OR($A300="",NOT(ISNUMBER($G300))),"",IF(AND($F300&lt;=X$6,$G300&gt;=X$5),IF(X$5&gt;$N300,5,$K300)*10+IF(AND($F300&gt;=X$5,$F300&lt;=X$6),IF(AND($G300&gt;=X$5,$G300&lt;=X$6),5,IF($L300=1,2,1)),IF(AND($G300&gt;=X$5,$G300&lt;=X$6),IF($M300&gt;0,4,3),0)),IF(AND($D300&lt;=X$6,$E300&gt;=X$5),60,0)))</f>
        <v/>
      </c>
      <c r="Y300" s="80" t="str">
        <f>IF(OR($A300="",NOT(ISNUMBER($G300))),"",IF(AND($F300&lt;=Y$6,$G300&gt;=Y$5),IF(Y$5&gt;$N300,5,$K300)*10+IF(AND($F300&gt;=Y$5,$F300&lt;=Y$6),IF(AND($G300&gt;=Y$5,$G300&lt;=Y$6),5,IF($L300=1,2,1)),IF(AND($G300&gt;=Y$5,$G300&lt;=Y$6),IF($M300&gt;0,4,3),0)),IF(AND($D300&lt;=Y$6,$E300&gt;=Y$5),60,0)))</f>
        <v/>
      </c>
      <c r="Z300" s="80" t="str">
        <f>IF(OR($A300="",NOT(ISNUMBER($G300))),"",IF(AND($F300&lt;=Z$6,$G300&gt;=Z$5),IF(Z$5&gt;$N300,5,$K300)*10+IF(AND($F300&gt;=Z$5,$F300&lt;=Z$6),IF(AND($G300&gt;=Z$5,$G300&lt;=Z$6),5,IF($L300=1,2,1)),IF(AND($G300&gt;=Z$5,$G300&lt;=Z$6),IF($M300&gt;0,4,3),0)),IF(AND($D300&lt;=Z$6,$E300&gt;=Z$5),60,0)))</f>
        <v/>
      </c>
      <c r="AA300" s="80" t="str">
        <f>IF(OR($A300="",NOT(ISNUMBER($G300))),"",IF(AND($F300&lt;=AA$6,$G300&gt;=AA$5),IF(AA$5&gt;$N300,5,$K300)*10+IF(AND($F300&gt;=AA$5,$F300&lt;=AA$6),IF(AND($G300&gt;=AA$5,$G300&lt;=AA$6),5,IF($L300=1,2,1)),IF(AND($G300&gt;=AA$5,$G300&lt;=AA$6),IF($M300&gt;0,4,3),0)),IF(AND($D300&lt;=AA$6,$E300&gt;=AA$5),60,0)))</f>
        <v/>
      </c>
      <c r="AB300" s="80" t="str">
        <f>IF(OR($A300="",NOT(ISNUMBER($G300))),"",IF(AND($F300&lt;=AB$6,$G300&gt;=AB$5),IF(AB$5&gt;$N300,5,$K300)*10+IF(AND($F300&gt;=AB$5,$F300&lt;=AB$6),IF(AND($G300&gt;=AB$5,$G300&lt;=AB$6),5,IF($L300=1,2,1)),IF(AND($G300&gt;=AB$5,$G300&lt;=AB$6),IF($M300&gt;0,4,3),0)),IF(AND($D300&lt;=AB$6,$E300&gt;=AB$5),60,0)))</f>
        <v/>
      </c>
      <c r="AC300" s="80" t="str">
        <f>IF(OR($A300="",NOT(ISNUMBER($G300))),"",IF(AND($F300&lt;=AC$6,$G300&gt;=AC$5),IF(AC$5&gt;$N300,5,$K300)*10+IF(AND($F300&gt;=AC$5,$F300&lt;=AC$6),IF(AND($G300&gt;=AC$5,$G300&lt;=AC$6),5,IF($L300=1,2,1)),IF(AND($G300&gt;=AC$5,$G300&lt;=AC$6),IF($M300&gt;0,4,3),0)),IF(AND($D300&lt;=AC$6,$E300&gt;=AC$5),60,0)))</f>
        <v/>
      </c>
      <c r="AD300" s="80" t="str">
        <f>IF(OR($A300="",NOT(ISNUMBER($G300))),"",IF(AND($F300&lt;=AD$6,$G300&gt;=AD$5),IF(AD$5&gt;$N300,5,$K300)*10+IF(AND($F300&gt;=AD$5,$F300&lt;=AD$6),IF(AND($G300&gt;=AD$5,$G300&lt;=AD$6),5,IF($L300=1,2,1)),IF(AND($G300&gt;=AD$5,$G300&lt;=AD$6),IF($M300&gt;0,4,3),0)),IF(AND($D300&lt;=AD$6,$E300&gt;=AD$5),60,0)))</f>
        <v/>
      </c>
      <c r="AE300" s="80" t="str">
        <f>IF(OR($A300="",NOT(ISNUMBER($G300))),"",IF(AND($F300&lt;=AE$6,$G300&gt;=AE$5),IF(AE$5&gt;$N300,5,$K300)*10+IF(AND($F300&gt;=AE$5,$F300&lt;=AE$6),IF(AND($G300&gt;=AE$5,$G300&lt;=AE$6),5,IF($L300=1,2,1)),IF(AND($G300&gt;=AE$5,$G300&lt;=AE$6),IF($M300&gt;0,4,3),0)),IF(AND($D300&lt;=AE$6,$E300&gt;=AE$5),60,0)))</f>
        <v/>
      </c>
      <c r="AF300" s="80" t="str">
        <f>IF(OR($A300="",NOT(ISNUMBER($G300))),"",IF(AND($F300&lt;=AF$6,$G300&gt;=AF$5),IF(AF$5&gt;$N300,5,$K300)*10+IF(AND($F300&gt;=AF$5,$F300&lt;=AF$6),IF(AND($G300&gt;=AF$5,$G300&lt;=AF$6),5,IF($L300=1,2,1)),IF(AND($G300&gt;=AF$5,$G300&lt;=AF$6),IF($M300&gt;0,4,3),0)),IF(AND($D300&lt;=AF$6,$E300&gt;=AF$5),60,0)))</f>
        <v/>
      </c>
      <c r="AG300" s="80" t="str">
        <f>IF(OR($A300="",NOT(ISNUMBER($G300))),"",IF(AND($F300&lt;=AG$6,$G300&gt;=AG$5),IF(AG$5&gt;$N300,5,$K300)*10+IF(AND($F300&gt;=AG$5,$F300&lt;=AG$6),IF(AND($G300&gt;=AG$5,$G300&lt;=AG$6),5,IF($L300=1,2,1)),IF(AND($G300&gt;=AG$5,$G300&lt;=AG$6),IF($M300&gt;0,4,3),0)),IF(AND($D300&lt;=AG$6,$E300&gt;=AG$5),60,0)))</f>
        <v/>
      </c>
      <c r="AH300" s="80" t="str">
        <f>IF(OR($A300="",NOT(ISNUMBER($G300))),"",IF(AND($F300&lt;=AH$6,$G300&gt;=AH$5),IF(AH$5&gt;$N300,5,$K300)*10+IF(AND($F300&gt;=AH$5,$F300&lt;=AH$6),IF(AND($G300&gt;=AH$5,$G300&lt;=AH$6),5,IF($L300=1,2,1)),IF(AND($G300&gt;=AH$5,$G300&lt;=AH$6),IF($M300&gt;0,4,3),0)),IF(AND($D300&lt;=AH$6,$E300&gt;=AH$5),60,0)))</f>
        <v/>
      </c>
      <c r="AI300" s="80" t="str">
        <f>IF(OR($A300="",NOT(ISNUMBER($G300))),"",IF(AND($F300&lt;=AI$6,$G300&gt;=AI$5),IF(AI$5&gt;$N300,5,$K300)*10+IF(AND($F300&gt;=AI$5,$F300&lt;=AI$6),IF(AND($G300&gt;=AI$5,$G300&lt;=AI$6),5,IF($L300=1,2,1)),IF(AND($G300&gt;=AI$5,$G300&lt;=AI$6),IF($M300&gt;0,4,3),0)),IF(AND($D300&lt;=AI$6,$E300&gt;=AI$5),60,0)))</f>
        <v/>
      </c>
      <c r="AJ300" s="80" t="str">
        <f>IF(OR($A300="",NOT(ISNUMBER($G300))),"",IF(AND($F300&lt;=AJ$6,$G300&gt;=AJ$5),IF(AJ$5&gt;$N300,5,$K300)*10+IF(AND($F300&gt;=AJ$5,$F300&lt;=AJ$6),IF(AND($G300&gt;=AJ$5,$G300&lt;=AJ$6),5,IF($L300=1,2,1)),IF(AND($G300&gt;=AJ$5,$G300&lt;=AJ$6),IF($M300&gt;0,4,3),0)),IF(AND($D300&lt;=AJ$6,$E300&gt;=AJ$5),60,0)))</f>
        <v/>
      </c>
      <c r="AK300" s="80" t="str">
        <f>IF(OR($A300="",NOT(ISNUMBER($G300))),"",IF(AND($F300&lt;=AK$6,$G300&gt;=AK$5),IF(AK$5&gt;$N300,5,$K300)*10+IF(AND($F300&gt;=AK$5,$F300&lt;=AK$6),IF(AND($G300&gt;=AK$5,$G300&lt;=AK$6),5,IF($L300=1,2,1)),IF(AND($G300&gt;=AK$5,$G300&lt;=AK$6),IF($M300&gt;0,4,3),0)),IF(AND($D300&lt;=AK$6,$E300&gt;=AK$5),60,0)))</f>
        <v/>
      </c>
      <c r="AL300" s="80" t="str">
        <f>IF(OR($A300="",NOT(ISNUMBER($G300))),"",IF(AND($F300&lt;=AL$6,$G300&gt;=AL$5),IF(AL$5&gt;$N300,5,$K300)*10+IF(AND($F300&gt;=AL$5,$F300&lt;=AL$6),IF(AND($G300&gt;=AL$5,$G300&lt;=AL$6),5,IF($L300=1,2,1)),IF(AND($G300&gt;=AL$5,$G300&lt;=AL$6),IF($M300&gt;0,4,3),0)),IF(AND($D300&lt;=AL$6,$E300&gt;=AL$5),60,0)))</f>
        <v/>
      </c>
      <c r="AM300" s="80" t="str">
        <f>IF(OR($A300="",NOT(ISNUMBER($G300))),"",IF(AND($F300&lt;=AM$6,$G300&gt;=AM$5),IF(AM$5&gt;$N300,5,$K300)*10+IF(AND($F300&gt;=AM$5,$F300&lt;=AM$6),IF(AND($G300&gt;=AM$5,$G300&lt;=AM$6),5,IF($L300=1,2,1)),IF(AND($G300&gt;=AM$5,$G300&lt;=AM$6),IF($M300&gt;0,4,3),0)),IF(AND($D300&lt;=AM$6,$E300&gt;=AM$5),60,0)))</f>
        <v/>
      </c>
      <c r="AN300" s="80" t="str">
        <f>IF(OR($A300="",NOT(ISNUMBER($G300))),"",IF(AND($F300&lt;=AN$6,$G300&gt;=AN$5),IF(AN$5&gt;$N300,5,$K300)*10+IF(AND($F300&gt;=AN$5,$F300&lt;=AN$6),IF(AND($G300&gt;=AN$5,$G300&lt;=AN$6),5,IF($L300=1,2,1)),IF(AND($G300&gt;=AN$5,$G300&lt;=AN$6),IF($M300&gt;0,4,3),0)),IF(AND($D300&lt;=AN$6,$E300&gt;=AN$5),60,0)))</f>
        <v/>
      </c>
      <c r="AO300" s="80" t="str">
        <f>IF(OR($A300="",NOT(ISNUMBER($G300))),"",IF(AND($F300&lt;=AO$6,$G300&gt;=AO$5),IF(AO$5&gt;$N300,5,$K300)*10+IF(AND($F300&gt;=AO$5,$F300&lt;=AO$6),IF(AND($G300&gt;=AO$5,$G300&lt;=AO$6),5,IF($L300=1,2,1)),IF(AND($G300&gt;=AO$5,$G300&lt;=AO$6),IF($M300&gt;0,4,3),0)),IF(AND($D300&lt;=AO$6,$E300&gt;=AO$5),60,0)))</f>
        <v/>
      </c>
      <c r="AP300" s="80" t="str">
        <f>IF(OR($A300="",NOT(ISNUMBER($G300))),"",IF(AND($F300&lt;=AP$6,$G300&gt;=AP$5),IF(AP$5&gt;$N300,5,$K300)*10+IF(AND($F300&gt;=AP$5,$F300&lt;=AP$6),IF(AND($G300&gt;=AP$5,$G300&lt;=AP$6),5,IF($L300=1,2,1)),IF(AND($G300&gt;=AP$5,$G300&lt;=AP$6),IF($M300&gt;0,4,3),0)),IF(AND($D300&lt;=AP$6,$E300&gt;=AP$5),60,0)))</f>
        <v/>
      </c>
      <c r="AQ300" s="80" t="str">
        <f>IF(OR($A300="",NOT(ISNUMBER($G300))),"",IF(AND($F300&lt;=AQ$6,$G300&gt;=AQ$5),IF(AQ$5&gt;$N300,5,$K300)*10+IF(AND($F300&gt;=AQ$5,$F300&lt;=AQ$6),IF(AND($G300&gt;=AQ$5,$G300&lt;=AQ$6),5,IF($L300=1,2,1)),IF(AND($G300&gt;=AQ$5,$G300&lt;=AQ$6),IF($M300&gt;0,4,3),0)),IF(AND($D300&lt;=AQ$6,$E300&gt;=AQ$5),60,0)))</f>
        <v/>
      </c>
      <c r="AR300" s="80" t="str">
        <f>IF(OR($A300="",NOT(ISNUMBER($G300))),"",IF(AND($F300&lt;=AR$6,$G300&gt;=AR$5),IF(AR$5&gt;$N300,5,$K300)*10+IF(AND($F300&gt;=AR$5,$F300&lt;=AR$6),IF(AND($G300&gt;=AR$5,$G300&lt;=AR$6),5,IF($L300=1,2,1)),IF(AND($G300&gt;=AR$5,$G300&lt;=AR$6),IF($M300&gt;0,4,3),0)),IF(AND($D300&lt;=AR$6,$E300&gt;=AR$5),60,0)))</f>
        <v/>
      </c>
      <c r="AS300" s="80" t="str">
        <f>IF(OR($A300="",NOT(ISNUMBER($G300))),"",IF(AND($F300&lt;=AS$6,$G300&gt;=AS$5),IF(AS$5&gt;$N300,5,$K300)*10+IF(AND($F300&gt;=AS$5,$F300&lt;=AS$6),IF(AND($G300&gt;=AS$5,$G300&lt;=AS$6),5,IF($L300=1,2,1)),IF(AND($G300&gt;=AS$5,$G300&lt;=AS$6),IF($M300&gt;0,4,3),0)),IF(AND($D300&lt;=AS$6,$E300&gt;=AS$5),60,0)))</f>
        <v/>
      </c>
      <c r="AT300" s="80" t="str">
        <f>IF(OR($A300="",NOT(ISNUMBER($G300))),"",IF(AND($F300&lt;=AT$6,$G300&gt;=AT$5),IF(AT$5&gt;$N300,5,$K300)*10+IF(AND($F300&gt;=AT$5,$F300&lt;=AT$6),IF(AND($G300&gt;=AT$5,$G300&lt;=AT$6),5,IF($L300=1,2,1)),IF(AND($G300&gt;=AT$5,$G300&lt;=AT$6),IF($M300&gt;0,4,3),0)),IF(AND($D300&lt;=AT$6,$E300&gt;=AT$5),60,0)))</f>
        <v/>
      </c>
      <c r="AU300" s="80" t="str">
        <f>IF(OR($A300="",NOT(ISNUMBER($G300))),"",IF(AND($F300&lt;=AU$6,$G300&gt;=AU$5),IF(AU$5&gt;$N300,5,$K300)*10+IF(AND($F300&gt;=AU$5,$F300&lt;=AU$6),IF(AND($G300&gt;=AU$5,$G300&lt;=AU$6),5,IF($L300=1,2,1)),IF(AND($G300&gt;=AU$5,$G300&lt;=AU$6),IF($M300&gt;0,4,3),0)),IF(AND($D300&lt;=AU$6,$E300&gt;=AU$5),60,0)))</f>
        <v/>
      </c>
      <c r="AV300" s="80" t="str">
        <f>IF(OR($A300="",NOT(ISNUMBER($G300))),"",IF(AND($F300&lt;=AV$6,$G300&gt;=AV$5),IF(AV$5&gt;$N300,5,$K300)*10+IF(AND($F300&gt;=AV$5,$F300&lt;=AV$6),IF(AND($G300&gt;=AV$5,$G300&lt;=AV$6),5,IF($L300=1,2,1)),IF(AND($G300&gt;=AV$5,$G300&lt;=AV$6),IF($M300&gt;0,4,3),0)),IF(AND($D300&lt;=AV$6,$E300&gt;=AV$5),60,0)))</f>
        <v/>
      </c>
      <c r="AW300" s="80" t="str">
        <f>IF(OR($A300="",NOT(ISNUMBER($G300))),"",IF(AND($F300&lt;=AW$6,$G300&gt;=AW$5),IF(AW$5&gt;$N300,5,$K300)*10+IF(AND($F300&gt;=AW$5,$F300&lt;=AW$6),IF(AND($G300&gt;=AW$5,$G300&lt;=AW$6),5,IF($L300=1,2,1)),IF(AND($G300&gt;=AW$5,$G300&lt;=AW$6),IF($M300&gt;0,4,3),0)),IF(AND($D300&lt;=AW$6,$E300&gt;=AW$5),60,0)))</f>
        <v/>
      </c>
      <c r="AX300" s="80" t="str">
        <f>IF(OR($A300="",NOT(ISNUMBER($G300))),"",IF(AND($F300&lt;=AX$6,$G300&gt;=AX$5),IF(AX$5&gt;$N300,5,$K300)*10+IF(AND($F300&gt;=AX$5,$F300&lt;=AX$6),IF(AND($G300&gt;=AX$5,$G300&lt;=AX$6),5,IF($L300=1,2,1)),IF(AND($G300&gt;=AX$5,$G300&lt;=AX$6),IF($M300&gt;0,4,3),0)),IF(AND($D300&lt;=AX$6,$E300&gt;=AX$5),60,0)))</f>
        <v/>
      </c>
      <c r="AY300" s="80" t="str">
        <f>IF(OR($A300="",NOT(ISNUMBER($G300))),"",IF(AND($F300&lt;=AY$6,$G300&gt;=AY$5),IF(AY$5&gt;$N300,5,$K300)*10+IF(AND($F300&gt;=AY$5,$F300&lt;=AY$6),IF(AND($G300&gt;=AY$5,$G300&lt;=AY$6),5,IF($L300=1,2,1)),IF(AND($G300&gt;=AY$5,$G300&lt;=AY$6),IF($M300&gt;0,4,3),0)),IF(AND($D300&lt;=AY$6,$E300&gt;=AY$5),60,0)))</f>
        <v/>
      </c>
      <c r="AZ300" s="80" t="str">
        <f>IF(OR($A300="",NOT(ISNUMBER($G300))),"",IF(AND($F300&lt;=AZ$6,$G300&gt;=AZ$5),IF(AZ$5&gt;$N300,5,$K300)*10+IF(AND($F300&gt;=AZ$5,$F300&lt;=AZ$6),IF(AND($G300&gt;=AZ$5,$G300&lt;=AZ$6),5,IF($L300=1,2,1)),IF(AND($G300&gt;=AZ$5,$G300&lt;=AZ$6),IF($M300&gt;0,4,3),0)),IF(AND($D300&lt;=AZ$6,$E300&gt;=AZ$5),60,0)))</f>
        <v/>
      </c>
      <c r="BA300" s="80" t="str">
        <f>IF(OR($A300="",NOT(ISNUMBER($G300))),"",IF(AND($F300&lt;=BA$6,$G300&gt;=BA$5),IF(BA$5&gt;$N300,5,$K300)*10+IF(AND($F300&gt;=BA$5,$F300&lt;=BA$6),IF(AND($G300&gt;=BA$5,$G300&lt;=BA$6),5,IF($L300=1,2,1)),IF(AND($G300&gt;=BA$5,$G300&lt;=BA$6),IF($M300&gt;0,4,3),0)),IF(AND($D300&lt;=BA$6,$E300&gt;=BA$5),60,0)))</f>
        <v/>
      </c>
      <c r="BB300" s="80" t="str">
        <f>IF(OR($A300="",NOT(ISNUMBER($G300))),"",IF(AND($F300&lt;=BB$6,$G300&gt;=BB$5),IF(BB$5&gt;$N300,5,$K300)*10+IF(AND($F300&gt;=BB$5,$F300&lt;=BB$6),IF(AND($G300&gt;=BB$5,$G300&lt;=BB$6),5,IF($L300=1,2,1)),IF(AND($G300&gt;=BB$5,$G300&lt;=BB$6),IF($M300&gt;0,4,3),0)),IF(AND($D300&lt;=BB$6,$E300&gt;=BB$5),60,0)))</f>
        <v/>
      </c>
      <c r="BC300" s="80" t="str">
        <f>IF(OR($A300="",NOT(ISNUMBER($G300))),"",IF(AND($F300&lt;=BC$6,$G300&gt;=BC$5),IF(BC$5&gt;$N300,5,$K300)*10+IF(AND($F300&gt;=BC$5,$F300&lt;=BC$6),IF(AND($G300&gt;=BC$5,$G300&lt;=BC$6),5,IF($L300=1,2,1)),IF(AND($G300&gt;=BC$5,$G300&lt;=BC$6),IF($M300&gt;0,4,3),0)),IF(AND($D300&lt;=BC$6,$E300&gt;=BC$5),60,0)))</f>
        <v/>
      </c>
      <c r="BD300" s="80" t="str">
        <f>IF(OR($A300="",NOT(ISNUMBER($G300))),"",IF(AND($F300&lt;=BD$6,$G300&gt;=BD$5),IF(BD$5&gt;$N300,5,$K300)*10+IF(AND($F300&gt;=BD$5,$F300&lt;=BD$6),IF(AND($G300&gt;=BD$5,$G300&lt;=BD$6),5,IF($L300=1,2,1)),IF(AND($G300&gt;=BD$5,$G300&lt;=BD$6),IF($M300&gt;0,4,3),0)),IF(AND($D300&lt;=BD$6,$E300&gt;=BD$5),60,0)))</f>
        <v/>
      </c>
      <c r="BE300" s="80" t="str">
        <f>IF(OR($A300="",NOT(ISNUMBER($G300))),"",IF(AND($F300&lt;=BE$6,$G300&gt;=BE$5),IF(BE$5&gt;$N300,5,$K300)*10+IF(AND($F300&gt;=BE$5,$F300&lt;=BE$6),IF(AND($G300&gt;=BE$5,$G300&lt;=BE$6),5,IF($L300=1,2,1)),IF(AND($G300&gt;=BE$5,$G300&lt;=BE$6),IF($M300&gt;0,4,3),0)),IF(AND($D300&lt;=BE$6,$E300&gt;=BE$5),60,0)))</f>
        <v/>
      </c>
      <c r="BF300" s="80" t="str">
        <f>IF(OR($A300="",NOT(ISNUMBER($G300))),"",IF(AND($F300&lt;=BF$6,$G300&gt;=BF$5),IF(BF$5&gt;$N300,5,$K300)*10+IF(AND($F300&gt;=BF$5,$F300&lt;=BF$6),IF(AND($G300&gt;=BF$5,$G300&lt;=BF$6),5,IF($L300=1,2,1)),IF(AND($G300&gt;=BF$5,$G300&lt;=BF$6),IF($M300&gt;0,4,3),0)),IF(AND($D300&lt;=BF$6,$E300&gt;=BF$5),60,0)))</f>
        <v/>
      </c>
      <c r="BG300" s="80" t="str">
        <f>IF(OR($A300="",NOT(ISNUMBER($G300))),"",IF(AND($F300&lt;=BG$6,$G300&gt;=BG$5),IF(BG$5&gt;$N300,5,$K300)*10+IF(AND($F300&gt;=BG$5,$F300&lt;=BG$6),IF(AND($G300&gt;=BG$5,$G300&lt;=BG$6),5,IF($L300=1,2,1)),IF(AND($G300&gt;=BG$5,$G300&lt;=BG$6),IF($M300&gt;0,4,3),0)),IF(AND($D300&lt;=BG$6,$E300&gt;=BG$5),60,0)))</f>
        <v/>
      </c>
      <c r="BH300" s="80" t="str">
        <f>IF(OR($A300="",NOT(ISNUMBER($G300))),"",IF(AND($F300&lt;=BH$6,$G300&gt;=BH$5),IF(BH$5&gt;$N300,5,$K300)*10+IF(AND($F300&gt;=BH$5,$F300&lt;=BH$6),IF(AND($G300&gt;=BH$5,$G300&lt;=BH$6),5,IF($L300=1,2,1)),IF(AND($G300&gt;=BH$5,$G300&lt;=BH$6),IF($M300&gt;0,4,3),0)),IF(AND($D300&lt;=BH$6,$E300&gt;=BH$5),60,0)))</f>
        <v/>
      </c>
      <c r="BI300" s="80" t="str">
        <f>IF(OR($A300="",NOT(ISNUMBER($G300))),"",IF(AND($F300&lt;=BI$6,$G300&gt;=BI$5),IF(BI$5&gt;$N300,5,$K300)*10+IF(AND($F300&gt;=BI$5,$F300&lt;=BI$6),IF(AND($G300&gt;=BI$5,$G300&lt;=BI$6),5,IF($L300=1,2,1)),IF(AND($G300&gt;=BI$5,$G300&lt;=BI$6),IF($M300&gt;0,4,3),0)),IF(AND($D300&lt;=BI$6,$E300&gt;=BI$5),60,0)))</f>
        <v/>
      </c>
      <c r="BJ300" s="80" t="str">
        <f>IF(OR($A300="",NOT(ISNUMBER($G300))),"",IF(AND($F300&lt;=BJ$6,$G300&gt;=BJ$5),IF(BJ$5&gt;$N300,5,$K300)*10+IF(AND($F300&gt;=BJ$5,$F300&lt;=BJ$6),IF(AND($G300&gt;=BJ$5,$G300&lt;=BJ$6),5,IF($L300=1,2,1)),IF(AND($G300&gt;=BJ$5,$G300&lt;=BJ$6),IF($M300&gt;0,4,3),0)),IF(AND($D300&lt;=BJ$6,$E300&gt;=BJ$5),60,0)))</f>
        <v/>
      </c>
      <c r="BK300" s="80" t="str">
        <f>IF(OR($A300="",NOT(ISNUMBER($G300))),"",IF(AND($F300&lt;=BK$6,$G300&gt;=BK$5),IF(BK$5&gt;$N300,5,$K300)*10+IF(AND($F300&gt;=BK$5,$F300&lt;=BK$6),IF(AND($G300&gt;=BK$5,$G300&lt;=BK$6),5,IF($L300=1,2,1)),IF(AND($G300&gt;=BK$5,$G300&lt;=BK$6),IF($M300&gt;0,4,3),0)),IF(AND($D300&lt;=BK$6,$E300&gt;=BK$5),60,0)))</f>
        <v/>
      </c>
      <c r="BL300" s="80" t="str">
        <f>IF(OR($A300="",NOT(ISNUMBER($G300))),"",IF(AND($F300&lt;=BL$6,$G300&gt;=BL$5),IF(BL$5&gt;$N300,5,$K300)*10+IF(AND($F300&gt;=BL$5,$F300&lt;=BL$6),IF(AND($G300&gt;=BL$5,$G300&lt;=BL$6),5,IF($L300=1,2,1)),IF(AND($G300&gt;=BL$5,$G300&lt;=BL$6),IF($M300&gt;0,4,3),0)),IF(AND($D300&lt;=BL$6,$E300&gt;=BL$5),60,0)))</f>
        <v/>
      </c>
      <c r="BM300" s="80" t="str">
        <f>IF(OR($A300="",NOT(ISNUMBER($G300))),"",IF(AND($F300&lt;=BM$6,$G300&gt;=BM$5),IF(BM$5&gt;$N300,5,$K300)*10+IF(AND($F300&gt;=BM$5,$F300&lt;=BM$6),IF(AND($G300&gt;=BM$5,$G300&lt;=BM$6),5,IF($L300=1,2,1)),IF(AND($G300&gt;=BM$5,$G300&lt;=BM$6),IF($M300&gt;0,4,3),0)),IF(AND($D300&lt;=BM$6,$E300&gt;=BM$5),60,0)))</f>
        <v/>
      </c>
      <c r="BN300" s="80" t="str">
        <f>IF(OR($A300="",NOT(ISNUMBER($G300))),"",IF(AND($F300&lt;=BN$6,$G300&gt;=BN$5),IF(BN$5&gt;$N300,5,$K300)*10+IF(AND($F300&gt;=BN$5,$F300&lt;=BN$6),IF(AND($G300&gt;=BN$5,$G300&lt;=BN$6),5,IF($L300=1,2,1)),IF(AND($G300&gt;=BN$5,$G300&lt;=BN$6),IF($M300&gt;0,4,3),0)),IF(AND($D300&lt;=BN$6,$E300&gt;=BN$5),60,0)))</f>
        <v/>
      </c>
      <c r="BO300" s="80" t="str">
        <f>IF(OR($A300="",NOT(ISNUMBER($G300))),"",IF(AND($F300&lt;=BO$6,$G300&gt;=BO$5),IF(BO$5&gt;$N300,5,$K300)*10+IF(AND($F300&gt;=BO$5,$F300&lt;=BO$6),IF(AND($G300&gt;=BO$5,$G300&lt;=BO$6),5,IF($L300=1,2,1)),IF(AND($G300&gt;=BO$5,$G300&lt;=BO$6),IF($M300&gt;0,4,3),0)),IF(AND($D300&lt;=BO$6,$E300&gt;=BO$5),60,0)))</f>
        <v/>
      </c>
      <c r="BP300" s="80" t="str">
        <f>IF(OR($A300="",NOT(ISNUMBER($G300))),"",IF(AND($F300&lt;=BP$6,$G300&gt;=BP$5),IF(BP$5&gt;$N300,5,$K300)*10+IF(AND($F300&gt;=BP$5,$F300&lt;=BP$6),IF(AND($G300&gt;=BP$5,$G300&lt;=BP$6),5,IF($L300=1,2,1)),IF(AND($G300&gt;=BP$5,$G300&lt;=BP$6),IF($M300&gt;0,4,3),0)),IF(AND($D300&lt;=BP$6,$E300&gt;=BP$5),60,0)))</f>
        <v/>
      </c>
      <c r="BQ300" s="80" t="str">
        <f>IF(OR($A300="",NOT(ISNUMBER($G300))),"",IF(AND($F300&lt;=BQ$6,$G300&gt;=BQ$5),IF(BQ$5&gt;$N300,5,$K300)*10+IF(AND($F300&gt;=BQ$5,$F300&lt;=BQ$6),IF(AND($G300&gt;=BQ$5,$G300&lt;=BQ$6),5,IF($L300=1,2,1)),IF(AND($G300&gt;=BQ$5,$G300&lt;=BQ$6),IF($M300&gt;0,4,3),0)),IF(AND($D300&lt;=BQ$6,$E300&gt;=BQ$5),60,0)))</f>
        <v/>
      </c>
      <c r="BR300" s="80" t="str">
        <f>IF(OR($A300="",NOT(ISNUMBER($G300))),"",IF(AND($F300&lt;=BR$6,$G300&gt;=BR$5),IF(BR$5&gt;$N300,5,$K300)*10+IF(AND($F300&gt;=BR$5,$F300&lt;=BR$6),IF(AND($G300&gt;=BR$5,$G300&lt;=BR$6),5,IF($L300=1,2,1)),IF(AND($G300&gt;=BR$5,$G300&lt;=BR$6),IF($M300&gt;0,4,3),0)),IF(AND($D300&lt;=BR$6,$E300&gt;=BR$5),60,0)))</f>
        <v/>
      </c>
      <c r="BS300" s="80" t="str">
        <f>IF(OR($A300="",NOT(ISNUMBER($G300))),"",IF(AND($F300&lt;=BS$6,$G300&gt;=BS$5),IF(BS$5&gt;$N300,5,$K300)*10+IF(AND($F300&gt;=BS$5,$F300&lt;=BS$6),IF(AND($G300&gt;=BS$5,$G300&lt;=BS$6),5,IF($L300=1,2,1)),IF(AND($G300&gt;=BS$5,$G300&lt;=BS$6),IF($M300&gt;0,4,3),0)),IF(AND($D300&lt;=BS$6,$E300&gt;=BS$5),60,0)))</f>
        <v/>
      </c>
      <c r="BT300" s="80" t="str">
        <f>IF(OR($A300="",NOT(ISNUMBER($G300))),"",IF(AND($F300&lt;=BT$6,$G300&gt;=BT$5),IF(BT$5&gt;$N300,5,$K300)*10+IF(AND($F300&gt;=BT$5,$F300&lt;=BT$6),IF(AND($G300&gt;=BT$5,$G300&lt;=BT$6),5,IF($L300=1,2,1)),IF(AND($G300&gt;=BT$5,$G300&lt;=BT$6),IF($M300&gt;0,4,3),0)),IF(AND($D300&lt;=BT$6,$E300&gt;=BT$5),60,0)))</f>
        <v/>
      </c>
      <c r="BU300" s="80" t="str">
        <f>IF(OR($A300="",NOT(ISNUMBER($G300))),"",IF(AND($F300&lt;=BU$6,$G300&gt;=BU$5),IF(BU$5&gt;$N300,5,$K300)*10+IF(AND($F300&gt;=BU$5,$F300&lt;=BU$6),IF(AND($G300&gt;=BU$5,$G300&lt;=BU$6),5,IF($L300=1,2,1)),IF(AND($G300&gt;=BU$5,$G300&lt;=BU$6),IF($M300&gt;0,4,3),0)),IF(AND($D300&lt;=BU$6,$E300&gt;=BU$5),60,0)))</f>
        <v/>
      </c>
      <c r="BV300" s="80" t="str">
        <f>IF(OR($A300="",NOT(ISNUMBER($G300))),"",IF(AND($F300&lt;=BV$6,$G300&gt;=BV$5),IF(BV$5&gt;$N300,5,$K300)*10+IF(AND($F300&gt;=BV$5,$F300&lt;=BV$6),IF(AND($G300&gt;=BV$5,$G300&lt;=BV$6),5,IF($L300=1,2,1)),IF(AND($G300&gt;=BV$5,$G300&lt;=BV$6),IF($M300&gt;0,4,3),0)),IF(AND($D300&lt;=BV$6,$E300&gt;=BV$5),60,0)))</f>
        <v/>
      </c>
      <c r="BW300" s="80" t="str">
        <f>IF(OR($A300="",NOT(ISNUMBER($G300))),"",IF(AND($F300&lt;=BW$6,$G300&gt;=BW$5),IF(BW$5&gt;$N300,5,$K300)*10+IF(AND($F300&gt;=BW$5,$F300&lt;=BW$6),IF(AND($G300&gt;=BW$5,$G300&lt;=BW$6),5,IF($L300=1,2,1)),IF(AND($G300&gt;=BW$5,$G300&lt;=BW$6),IF($M300&gt;0,4,3),0)),IF(AND($D300&lt;=BW$6,$E300&gt;=BW$5),60,0)))</f>
        <v/>
      </c>
      <c r="BX300" s="80" t="str">
        <f>IF(OR($A300="",NOT(ISNUMBER($G300))),"",IF(AND($F300&lt;=BX$6,$G300&gt;=BX$5),IF(BX$5&gt;$N300,5,$K300)*10+IF(AND($F300&gt;=BX$5,$F300&lt;=BX$6),IF(AND($G300&gt;=BX$5,$G300&lt;=BX$6),5,IF($L300=1,2,1)),IF(AND($G300&gt;=BX$5,$G300&lt;=BX$6),IF($M300&gt;0,4,3),0)),IF(AND($D300&lt;=BX$6,$E300&gt;=BX$5),60,0)))</f>
        <v/>
      </c>
      <c r="BY300" s="80" t="str">
        <f>IF(OR($A300="",NOT(ISNUMBER($G300))),"",IF(AND($F300&lt;=BY$6,$G300&gt;=BY$5),IF(BY$5&gt;$N300,5,$K300)*10+IF(AND($F300&gt;=BY$5,$F300&lt;=BY$6),IF(AND($G300&gt;=BY$5,$G300&lt;=BY$6),5,IF($L300=1,2,1)),IF(AND($G300&gt;=BY$5,$G300&lt;=BY$6),IF($M300&gt;0,4,3),0)),IF(AND($D300&lt;=BY$6,$E300&gt;=BY$5),60,0)))</f>
        <v/>
      </c>
      <c r="BZ300" s="80" t="str">
        <f>IF(OR($A300="",NOT(ISNUMBER($G300))),"",IF(AND($F300&lt;=BZ$6,$G300&gt;=BZ$5),IF(BZ$5&gt;$N300,5,$K300)*10+IF(AND($F300&gt;=BZ$5,$F300&lt;=BZ$6),IF(AND($G300&gt;=BZ$5,$G300&lt;=BZ$6),5,IF($L300=1,2,1)),IF(AND($G300&gt;=BZ$5,$G300&lt;=BZ$6),IF($M300&gt;0,4,3),0)),IF(AND($D300&lt;=BZ$6,$E300&gt;=BZ$5),60,0)))</f>
        <v/>
      </c>
      <c r="CA300" s="80" t="str">
        <f>IF(OR($A300="",NOT(ISNUMBER($G300))),"",IF(AND($F300&lt;=CA$6,$G300&gt;=CA$5),IF(CA$5&gt;$N300,5,$K300)*10+IF(AND($F300&gt;=CA$5,$F300&lt;=CA$6),IF(AND($G300&gt;=CA$5,$G300&lt;=CA$6),5,IF($L300=1,2,1)),IF(AND($G300&gt;=CA$5,$G300&lt;=CA$6),IF($M300&gt;0,4,3),0)),IF(AND($D300&lt;=CA$6,$E300&gt;=CA$5),60,0)))</f>
        <v/>
      </c>
      <c r="CB300" s="80" t="str">
        <f>IF(OR($A300="",NOT(ISNUMBER($G300))),"",IF(AND($F300&lt;=CB$6,$G300&gt;=CB$5),IF(CB$5&gt;$N300,5,$K300)*10+IF(AND($F300&gt;=CB$5,$F300&lt;=CB$6),IF(AND($G300&gt;=CB$5,$G300&lt;=CB$6),5,IF($L300=1,2,1)),IF(AND($G300&gt;=CB$5,$G300&lt;=CB$6),IF($M300&gt;0,4,3),0)),IF(AND($D300&lt;=CB$6,$E300&gt;=CB$5),60,0)))</f>
        <v/>
      </c>
      <c r="CC300" s="80" t="str">
        <f>IF(OR($A300="",NOT(ISNUMBER($G300))),"",IF(AND($F300&lt;=CC$6,$G300&gt;=CC$5),IF(CC$5&gt;$N300,5,$K300)*10+IF(AND($F300&gt;=CC$5,$F300&lt;=CC$6),IF(AND($G300&gt;=CC$5,$G300&lt;=CC$6),5,IF($L300=1,2,1)),IF(AND($G300&gt;=CC$5,$G300&lt;=CC$6),IF($M300&gt;0,4,3),0)),IF(AND($D300&lt;=CC$6,$E300&gt;=CC$5),60,0)))</f>
        <v/>
      </c>
      <c r="CD300" s="80" t="str">
        <f>IF(OR($A300="",NOT(ISNUMBER($G300))),"",IF(AND($F300&lt;=CD$6,$G300&gt;=CD$5),IF(CD$5&gt;$N300,5,$K300)*10+IF(AND($F300&gt;=CD$5,$F300&lt;=CD$6),IF(AND($G300&gt;=CD$5,$G300&lt;=CD$6),5,IF($L300=1,2,1)),IF(AND($G300&gt;=CD$5,$G300&lt;=CD$6),IF($M300&gt;0,4,3),0)),IF(AND($D300&lt;=CD$6,$E300&gt;=CD$5),60,0)))</f>
        <v/>
      </c>
      <c r="CE300" s="80" t="str">
        <f>IF(OR($A300="",NOT(ISNUMBER($G300))),"",IF(AND($F300&lt;=CE$6,$G300&gt;=CE$5),IF(CE$5&gt;$N300,5,$K300)*10+IF(AND($F300&gt;=CE$5,$F300&lt;=CE$6),IF(AND($G300&gt;=CE$5,$G300&lt;=CE$6),5,IF($L300=1,2,1)),IF(AND($G300&gt;=CE$5,$G300&lt;=CE$6),IF($M300&gt;0,4,3),0)),IF(AND($D300&lt;=CE$6,$E300&gt;=CE$5),60,0)))</f>
        <v/>
      </c>
      <c r="CF300" s="80" t="str">
        <f>IF(OR($A300="",NOT(ISNUMBER($G300))),"",IF(AND($F300&lt;=CF$6,$G300&gt;=CF$5),IF(CF$5&gt;$N300,5,$K300)*10+IF(AND($F300&gt;=CF$5,$F300&lt;=CF$6),IF(AND($G300&gt;=CF$5,$G300&lt;=CF$6),5,IF($L300=1,2,1)),IF(AND($G300&gt;=CF$5,$G300&lt;=CF$6),IF($M300&gt;0,4,3),0)),IF(AND($D300&lt;=CF$6,$E300&gt;=CF$5),60,0)))</f>
        <v/>
      </c>
      <c r="CG300" s="80" t="str">
        <f>IF(OR($A300="",NOT(ISNUMBER($G300))),"",IF(AND($F300&lt;=CG$6,$G300&gt;=CG$5),IF(CG$5&gt;$N300,5,$K300)*10+IF(AND($F300&gt;=CG$5,$F300&lt;=CG$6),IF(AND($G300&gt;=CG$5,$G300&lt;=CG$6),5,IF($L300=1,2,1)),IF(AND($G300&gt;=CG$5,$G300&lt;=CG$6),IF($M300&gt;0,4,3),0)),IF(AND($D300&lt;=CG$6,$E300&gt;=CG$5),60,0)))</f>
        <v/>
      </c>
      <c r="CH300" s="80" t="str">
        <f>IF(OR($A300="",NOT(ISNUMBER($G300))),"",IF(AND($F300&lt;=CH$6,$G300&gt;=CH$5),IF(CH$5&gt;$N300,5,$K300)*10+IF(AND($F300&gt;=CH$5,$F300&lt;=CH$6),IF(AND($G300&gt;=CH$5,$G300&lt;=CH$6),5,IF($L300=1,2,1)),IF(AND($G300&gt;=CH$5,$G300&lt;=CH$6),IF($M300&gt;0,4,3),0)),IF(AND($D300&lt;=CH$6,$E300&gt;=CH$5),60,0)))</f>
        <v/>
      </c>
      <c r="CI300" s="80" t="str">
        <f>IF(OR($A300="",NOT(ISNUMBER($G300))),"",IF(AND($F300&lt;=CI$6,$G300&gt;=CI$5),IF(CI$5&gt;$N300,5,$K300)*10+IF(AND($F300&gt;=CI$5,$F300&lt;=CI$6),IF(AND($G300&gt;=CI$5,$G300&lt;=CI$6),5,IF($L300=1,2,1)),IF(AND($G300&gt;=CI$5,$G300&lt;=CI$6),IF($M300&gt;0,4,3),0)),IF(AND($D300&lt;=CI$6,$E300&gt;=CI$5),60,0)))</f>
        <v/>
      </c>
      <c r="CJ300" s="80" t="str">
        <f>IF(OR($A300="",NOT(ISNUMBER($G300))),"",IF(AND($F300&lt;=CJ$6,$G300&gt;=CJ$5),IF(CJ$5&gt;$N300,5,$K300)*10+IF(AND($F300&gt;=CJ$5,$F300&lt;=CJ$6),IF(AND($G300&gt;=CJ$5,$G300&lt;=CJ$6),5,IF($L300=1,2,1)),IF(AND($G300&gt;=CJ$5,$G300&lt;=CJ$6),IF($M300&gt;0,4,3),0)),IF(AND($D300&lt;=CJ$6,$E300&gt;=CJ$5),60,0)))</f>
        <v/>
      </c>
      <c r="CK300" s="80" t="str">
        <f>IF(OR($A300="",NOT(ISNUMBER($G300))),"",IF(AND($F300&lt;=CK$6,$G300&gt;=CK$5),IF(CK$5&gt;$N300,5,$K300)*10+IF(AND($F300&gt;=CK$5,$F300&lt;=CK$6),IF(AND($G300&gt;=CK$5,$G300&lt;=CK$6),5,IF($L300=1,2,1)),IF(AND($G300&gt;=CK$5,$G300&lt;=CK$6),IF($M300&gt;0,4,3),0)),IF(AND($D300&lt;=CK$6,$E300&gt;=CK$5),60,0)))</f>
        <v/>
      </c>
      <c r="CL300" s="80" t="str">
        <f>IF(OR($A300="",NOT(ISNUMBER($G300))),"",IF(AND($F300&lt;=CL$6,$G300&gt;=CL$5),IF(CL$5&gt;$N300,5,$K300)*10+IF(AND($F300&gt;=CL$5,$F300&lt;=CL$6),IF(AND($G300&gt;=CL$5,$G300&lt;=CL$6),5,IF($L300=1,2,1)),IF(AND($G300&gt;=CL$5,$G300&lt;=CL$6),IF($M300&gt;0,4,3),0)),IF(AND($D300&lt;=CL$6,$E300&gt;=CL$5),60,0)))</f>
        <v/>
      </c>
      <c r="CM300" s="80" t="str">
        <f>IF(OR($A300="",NOT(ISNUMBER($G300))),"",IF(AND($F300&lt;=CM$6,$G300&gt;=CM$5),IF(CM$5&gt;$N300,5,$K300)*10+IF(AND($F300&gt;=CM$5,$F300&lt;=CM$6),IF(AND($G300&gt;=CM$5,$G300&lt;=CM$6),5,IF($L300=1,2,1)),IF(AND($G300&gt;=CM$5,$G300&lt;=CM$6),IF($M300&gt;0,4,3),0)),IF(AND($D300&lt;=CM$6,$E300&gt;=CM$5),60,0)))</f>
        <v/>
      </c>
      <c r="CN300" s="80" t="str">
        <f>IF(OR($A300="",NOT(ISNUMBER($G300))),"",IF(AND($F300&lt;=CN$6,$G300&gt;=CN$5),IF(CN$5&gt;$N300,5,$K300)*10+IF(AND($F300&gt;=CN$5,$F300&lt;=CN$6),IF(AND($G300&gt;=CN$5,$G300&lt;=CN$6),5,IF($L300=1,2,1)),IF(AND($G300&gt;=CN$5,$G300&lt;=CN$6),IF($M300&gt;0,4,3),0)),IF(AND($D300&lt;=CN$6,$E300&gt;=CN$5),60,0)))</f>
        <v/>
      </c>
      <c r="CO300" s="80" t="str">
        <f>IF(OR($A300="",NOT(ISNUMBER($G300))),"",IF(AND($F300&lt;=CO$6,$G300&gt;=CO$5),IF(CO$5&gt;$N300,5,$K300)*10+IF(AND($F300&gt;=CO$5,$F300&lt;=CO$6),IF(AND($G300&gt;=CO$5,$G300&lt;=CO$6),5,IF($L300=1,2,1)),IF(AND($G300&gt;=CO$5,$G300&lt;=CO$6),IF($M300&gt;0,4,3),0)),IF(AND($D300&lt;=CO$6,$E300&gt;=CO$5),60,0)))</f>
        <v/>
      </c>
      <c r="CP300" s="80" t="str">
        <f>IF(OR($A300="",NOT(ISNUMBER($G300))),"",IF(AND($F300&lt;=CP$6,$G300&gt;=CP$5),IF(CP$5&gt;$N300,5,$K300)*10+IF(AND($F300&gt;=CP$5,$F300&lt;=CP$6),IF(AND($G300&gt;=CP$5,$G300&lt;=CP$6),5,IF($L300=1,2,1)),IF(AND($G300&gt;=CP$5,$G300&lt;=CP$6),IF($M300&gt;0,4,3),0)),IF(AND($D300&lt;=CP$6,$E300&gt;=CP$5),60,0)))</f>
        <v/>
      </c>
      <c r="CQ300" s="80" t="str">
        <f>IF(OR($A300="",NOT(ISNUMBER($G300))),"",IF(AND($F300&lt;=CQ$6,$G300&gt;=CQ$5),IF(CQ$5&gt;$N300,5,$K300)*10+IF(AND($F300&gt;=CQ$5,$F300&lt;=CQ$6),IF(AND($G300&gt;=CQ$5,$G300&lt;=CQ$6),5,IF($L300=1,2,1)),IF(AND($G300&gt;=CQ$5,$G300&lt;=CQ$6),IF($M300&gt;0,4,3),0)),IF(AND($D300&lt;=CQ$6,$E300&gt;=CQ$5),60,0)))</f>
        <v/>
      </c>
      <c r="CR300" s="80" t="str">
        <f>IF(OR($A300="",NOT(ISNUMBER($G300))),"",IF(AND($F300&lt;=CR$6,$G300&gt;=CR$5),IF(CR$5&gt;$N300,5,$K300)*10+IF(AND($F300&gt;=CR$5,$F300&lt;=CR$6),IF(AND($G300&gt;=CR$5,$G300&lt;=CR$6),5,IF($L300=1,2,1)),IF(AND($G300&gt;=CR$5,$G300&lt;=CR$6),IF($M300&gt;0,4,3),0)),IF(AND($D300&lt;=CR$6,$E300&gt;=CR$5),60,0)))</f>
        <v/>
      </c>
      <c r="CS300" s="80" t="str">
        <f>IF(OR($A300="",NOT(ISNUMBER($G300))),"",IF(AND($F300&lt;=CS$6,$G300&gt;=CS$5),IF(CS$5&gt;$N300,5,$K300)*10+IF(AND($F300&gt;=CS$5,$F300&lt;=CS$6),IF(AND($G300&gt;=CS$5,$G300&lt;=CS$6),5,IF($L300=1,2,1)),IF(AND($G300&gt;=CS$5,$G300&lt;=CS$6),IF($M300&gt;0,4,3),0)),IF(AND($D300&lt;=CS$6,$E300&gt;=CS$5),60,0)))</f>
        <v/>
      </c>
      <c r="CT300" s="80" t="str">
        <f>IF(OR($A300="",NOT(ISNUMBER($G300))),"",IF(AND($F300&lt;=CT$6,$G300&gt;=CT$5),IF(CT$5&gt;$N300,5,$K300)*10+IF(AND($F300&gt;=CT$5,$F300&lt;=CT$6),IF(AND($G300&gt;=CT$5,$G300&lt;=CT$6),5,IF($L300=1,2,1)),IF(AND($G300&gt;=CT$5,$G300&lt;=CT$6),IF($M300&gt;0,4,3),0)),IF(AND($D300&lt;=CT$6,$E300&gt;=CT$5),60,0)))</f>
        <v/>
      </c>
      <c r="CU300" s="80" t="str">
        <f>IF(OR($A300="",NOT(ISNUMBER($G300))),"",IF(AND($F300&lt;=CU$6,$G300&gt;=CU$5),IF(CU$5&gt;$N300,5,$K300)*10+IF(AND($F300&gt;=CU$5,$F300&lt;=CU$6),IF(AND($G300&gt;=CU$5,$G300&lt;=CU$6),5,IF($L300=1,2,1)),IF(AND($G300&gt;=CU$5,$G300&lt;=CU$6),IF($M300&gt;0,4,3),0)),IF(AND($D300&lt;=CU$6,$E300&gt;=CU$5),60,0)))</f>
        <v/>
      </c>
      <c r="CV300" s="80" t="str">
        <f>IF(OR($A300="",NOT(ISNUMBER($G300))),"",IF(AND($F300&lt;=CV$6,$G300&gt;=CV$5),IF(CV$5&gt;$N300,5,$K300)*10+IF(AND($F300&gt;=CV$5,$F300&lt;=CV$6),IF(AND($G300&gt;=CV$5,$G300&lt;=CV$6),5,IF($L300=1,2,1)),IF(AND($G300&gt;=CV$5,$G300&lt;=CV$6),IF($M300&gt;0,4,3),0)),IF(AND($D300&lt;=CV$6,$E300&gt;=CV$5),60,0)))</f>
        <v/>
      </c>
      <c r="CW300" s="80" t="str">
        <f>IF(OR($A300="",NOT(ISNUMBER($G300))),"",IF(AND($F300&lt;=CW$6,$G300&gt;=CW$5),IF(CW$5&gt;$N300,5,$K300)*10+IF(AND($F300&gt;=CW$5,$F300&lt;=CW$6),IF(AND($G300&gt;=CW$5,$G300&lt;=CW$6),5,IF($L300=1,2,1)),IF(AND($G300&gt;=CW$5,$G300&lt;=CW$6),IF($M300&gt;0,4,3),0)),IF(AND($D300&lt;=CW$6,$E300&gt;=CW$5),60,0)))</f>
        <v/>
      </c>
      <c r="CX300" s="80" t="str">
        <f>IF(OR($A300="",NOT(ISNUMBER($G300))),"",IF(AND($F300&lt;=CX$6,$G300&gt;=CX$5),IF(CX$5&gt;$N300,5,$K300)*10+IF(AND($F300&gt;=CX$5,$F300&lt;=CX$6),IF(AND($G300&gt;=CX$5,$G300&lt;=CX$6),5,IF($L300=1,2,1)),IF(AND($G300&gt;=CX$5,$G300&lt;=CX$6),IF($M300&gt;0,4,3),0)),IF(AND($D300&lt;=CX$6,$E300&gt;=CX$5),60,0)))</f>
        <v/>
      </c>
      <c r="CY300" s="80" t="str">
        <f>IF(OR($A300="",NOT(ISNUMBER($G300))),"",IF(AND($F300&lt;=CY$6,$G300&gt;=CY$5),IF(CY$5&gt;$N300,5,$K300)*10+IF(AND($F300&gt;=CY$5,$F300&lt;=CY$6),IF(AND($G300&gt;=CY$5,$G300&lt;=CY$6),5,IF($L300=1,2,1)),IF(AND($G300&gt;=CY$5,$G300&lt;=CY$6),IF($M300&gt;0,4,3),0)),IF(AND($D300&lt;=CY$6,$E300&gt;=CY$5),60,0)))</f>
        <v/>
      </c>
      <c r="CZ300" s="80" t="str">
        <f>IF(OR($A300="",NOT(ISNUMBER($G300))),"",IF(AND($F300&lt;=CZ$6,$G300&gt;=CZ$5),IF(CZ$5&gt;$N300,5,$K300)*10+IF(AND($F300&gt;=CZ$5,$F300&lt;=CZ$6),IF(AND($G300&gt;=CZ$5,$G300&lt;=CZ$6),5,IF($L300=1,2,1)),IF(AND($G300&gt;=CZ$5,$G300&lt;=CZ$6),IF($M300&gt;0,4,3),0)),IF(AND($D300&lt;=CZ$6,$E300&gt;=CZ$5),60,0)))</f>
        <v/>
      </c>
      <c r="DA300" s="80" t="str">
        <f>IF(OR($A300="",NOT(ISNUMBER($G300))),"",IF(AND($F300&lt;=DA$6,$G300&gt;=DA$5),IF(DA$5&gt;$N300,5,$K300)*10+IF(AND($F300&gt;=DA$5,$F300&lt;=DA$6),IF(AND($G300&gt;=DA$5,$G300&lt;=DA$6),5,IF($L300=1,2,1)),IF(AND($G300&gt;=DA$5,$G300&lt;=DA$6),IF($M300&gt;0,4,3),0)),IF(AND($D300&lt;=DA$6,$E300&gt;=DA$5),60,0)))</f>
        <v/>
      </c>
      <c r="DB300" s="80" t="str">
        <f>IF(OR($A300="",NOT(ISNUMBER($G300))),"",IF(AND($F300&lt;=DB$6,$G300&gt;=DB$5),IF(DB$5&gt;$N300,5,$K300)*10+IF(AND($F300&gt;=DB$5,$F300&lt;=DB$6),IF(AND($G300&gt;=DB$5,$G300&lt;=DB$6),5,IF($L300=1,2,1)),IF(AND($G300&gt;=DB$5,$G300&lt;=DB$6),IF($M300&gt;0,4,3),0)),IF(AND($D300&lt;=DB$6,$E300&gt;=DB$5),60,0)))</f>
        <v/>
      </c>
      <c r="DC300" s="80" t="str">
        <f>IF(OR($A300="",NOT(ISNUMBER($G300))),"",IF(AND($F300&lt;=DC$6,$G300&gt;=DC$5),IF(DC$5&gt;$N300,5,$K300)*10+IF(AND($F300&gt;=DC$5,$F300&lt;=DC$6),IF(AND($G300&gt;=DC$5,$G300&lt;=DC$6),5,IF($L300=1,2,1)),IF(AND($G300&gt;=DC$5,$G300&lt;=DC$6),IF($M300&gt;0,4,3),0)),IF(AND($D300&lt;=DC$6,$E300&gt;=DC$5),60,0)))</f>
        <v/>
      </c>
      <c r="DD300" s="80" t="str">
        <f>IF(OR($A300="",NOT(ISNUMBER($G300))),"",IF(AND($F300&lt;=DD$6,$G300&gt;=DD$5),IF(DD$5&gt;$N300,5,$K300)*10+IF(AND($F300&gt;=DD$5,$F300&lt;=DD$6),IF(AND($G300&gt;=DD$5,$G300&lt;=DD$6),5,IF($L300=1,2,1)),IF(AND($G300&gt;=DD$5,$G300&lt;=DD$6),IF($M300&gt;0,4,3),0)),IF(AND($D300&lt;=DD$6,$E300&gt;=DD$5),60,0)))</f>
        <v/>
      </c>
      <c r="DE300" s="80" t="str">
        <f>IF(OR($A300="",NOT(ISNUMBER($G300))),"",IF(AND($F300&lt;=DE$6,$G300&gt;=DE$5),IF(DE$5&gt;$N300,5,$K300)*10+IF(AND($F300&gt;=DE$5,$F300&lt;=DE$6),IF(AND($G300&gt;=DE$5,$G300&lt;=DE$6),5,IF($L300=1,2,1)),IF(AND($G300&gt;=DE$5,$G300&lt;=DE$6),IF($M300&gt;0,4,3),0)),IF(AND($D300&lt;=DE$6,$E300&gt;=DE$5),60,0)))</f>
        <v/>
      </c>
      <c r="DF300" s="80" t="str">
        <f>IF(OR($A300="",NOT(ISNUMBER($G300))),"",IF(AND($F300&lt;=DF$6,$G300&gt;=DF$5),IF(DF$5&gt;$N300,5,$K300)*10+IF(AND($F300&gt;=DF$5,$F300&lt;=DF$6),IF(AND($G300&gt;=DF$5,$G300&lt;=DF$6),5,IF($L300=1,2,1)),IF(AND($G300&gt;=DF$5,$G300&lt;=DF$6),IF($M300&gt;0,4,3),0)),IF(AND($D300&lt;=DF$6,$E300&gt;=DF$5),60,0)))</f>
        <v/>
      </c>
      <c r="DG300" s="80" t="str">
        <f>IF(OR($A300="",NOT(ISNUMBER($G300))),"",IF(AND($F300&lt;=DG$6,$G300&gt;=DG$5),IF(DG$5&gt;$N300,5,$K300)*10+IF(AND($F300&gt;=DG$5,$F300&lt;=DG$6),IF(AND($G300&gt;=DG$5,$G300&lt;=DG$6),5,IF($L300=1,2,1)),IF(AND($G300&gt;=DG$5,$G300&lt;=DG$6),IF($M300&gt;0,4,3),0)),IF(AND($D300&lt;=DG$6,$E300&gt;=DG$5),60,0)))</f>
        <v/>
      </c>
      <c r="DH300" s="80" t="str">
        <f>IF(OR($A300="",NOT(ISNUMBER($G300))),"",IF(AND($F300&lt;=DH$6,$G300&gt;=DH$5),IF(DH$5&gt;$N300,5,$K300)*10+IF(AND($F300&gt;=DH$5,$F300&lt;=DH$6),IF(AND($G300&gt;=DH$5,$G300&lt;=DH$6),5,IF($L300=1,2,1)),IF(AND($G300&gt;=DH$5,$G300&lt;=DH$6),IF($M300&gt;0,4,3),0)),IF(AND($D300&lt;=DH$6,$E300&gt;=DH$5),60,0)))</f>
        <v/>
      </c>
      <c r="DI300" s="80" t="str">
        <f>IF(OR($A300="",NOT(ISNUMBER($G300))),"",IF(AND($F300&lt;=DI$6,$G300&gt;=DI$5),IF(DI$5&gt;$N300,5,$K300)*10+IF(AND($F300&gt;=DI$5,$F300&lt;=DI$6),IF(AND($G300&gt;=DI$5,$G300&lt;=DI$6),5,IF($L300=1,2,1)),IF(AND($G300&gt;=DI$5,$G300&lt;=DI$6),IF($M300&gt;0,4,3),0)),IF(AND($D300&lt;=DI$6,$E300&gt;=DI$5),60,0)))</f>
        <v/>
      </c>
      <c r="DJ300" s="80" t="str">
        <f>IF(OR($A300="",NOT(ISNUMBER($G300))),"",IF(AND($F300&lt;=DJ$6,$G300&gt;=DJ$5),IF(DJ$5&gt;$N300,5,$K300)*10+IF(AND($F300&gt;=DJ$5,$F300&lt;=DJ$6),IF(AND($G300&gt;=DJ$5,$G300&lt;=DJ$6),5,IF($L300=1,2,1)),IF(AND($G300&gt;=DJ$5,$G300&lt;=DJ$6),IF($M300&gt;0,4,3),0)),IF(AND($D300&lt;=DJ$6,$E300&gt;=DJ$5),60,0)))</f>
        <v/>
      </c>
      <c r="DK300" s="80" t="str">
        <f>IF(OR($A300="",NOT(ISNUMBER($G300))),"",IF(AND($F300&lt;=DK$6,$G300&gt;=DK$5),IF(DK$5&gt;$N300,5,$K300)*10+IF(AND($F300&gt;=DK$5,$F300&lt;=DK$6),IF(AND($G300&gt;=DK$5,$G300&lt;=DK$6),5,IF($L300=1,2,1)),IF(AND($G300&gt;=DK$5,$G300&lt;=DK$6),IF($M300&gt;0,4,3),0)),IF(AND($D300&lt;=DK$6,$E300&gt;=DK$5),60,0)))</f>
        <v/>
      </c>
      <c r="DL300" s="80" t="str">
        <f>IF(OR($A300="",NOT(ISNUMBER($G300))),"",IF(AND($F300&lt;=DL$6,$G300&gt;=DL$5),IF(DL$5&gt;$N300,5,$K300)*10+IF(AND($F300&gt;=DL$5,$F300&lt;=DL$6),IF(AND($G300&gt;=DL$5,$G300&lt;=DL$6),5,IF($L300=1,2,1)),IF(AND($G300&gt;=DL$5,$G300&lt;=DL$6),IF($M300&gt;0,4,3),0)),IF(AND($D300&lt;=DL$6,$E300&gt;=DL$5),60,0)))</f>
        <v/>
      </c>
      <c r="DM300" s="80" t="str">
        <f>IF(OR($A300="",NOT(ISNUMBER($G300))),"",IF(AND($F300&lt;=DM$6,$G300&gt;=DM$5),IF(DM$5&gt;$N300,5,$K300)*10+IF(AND($F300&gt;=DM$5,$F300&lt;=DM$6),IF(AND($G300&gt;=DM$5,$G300&lt;=DM$6),5,IF($L300=1,2,1)),IF(AND($G300&gt;=DM$5,$G300&lt;=DM$6),IF($M300&gt;0,4,3),0)),IF(AND($D300&lt;=DM$6,$E300&gt;=DM$5),60,0)))</f>
        <v/>
      </c>
      <c r="DN300" s="80" t="str">
        <f>IF(OR($A300="",NOT(ISNUMBER($G300))),"",IF(AND($F300&lt;=DN$6,$G300&gt;=DN$5),IF(DN$5&gt;$N300,5,$K300)*10+IF(AND($F300&gt;=DN$5,$F300&lt;=DN$6),IF(AND($G300&gt;=DN$5,$G300&lt;=DN$6),5,IF($L300=1,2,1)),IF(AND($G300&gt;=DN$5,$G300&lt;=DN$6),IF($M300&gt;0,4,3),0)),IF(AND($D300&lt;=DN$6,$E300&gt;=DN$5),60,0)))</f>
        <v/>
      </c>
      <c r="DO300" s="80" t="str">
        <f>IF(OR($A300="",NOT(ISNUMBER($G300))),"",IF(AND($F300&lt;=DO$6,$G300&gt;=DO$5),IF(DO$5&gt;$N300,5,$K300)*10+IF(AND($F300&gt;=DO$5,$F300&lt;=DO$6),IF(AND($G300&gt;=DO$5,$G300&lt;=DO$6),5,IF($L300=1,2,1)),IF(AND($G300&gt;=DO$5,$G300&lt;=DO$6),IF($M300&gt;0,4,3),0)),IF(AND($D300&lt;=DO$6,$E300&gt;=DO$5),60,0)))</f>
        <v/>
      </c>
      <c r="DP300" s="80" t="str">
        <f>IF(OR($A300="",NOT(ISNUMBER($G300))),"",IF(AND($F300&lt;=DP$6,$G300&gt;=DP$5),IF(DP$5&gt;$N300,5,$K300)*10+IF(AND($F300&gt;=DP$5,$F300&lt;=DP$6),IF(AND($G300&gt;=DP$5,$G300&lt;=DP$6),5,IF($L300=1,2,1)),IF(AND($G300&gt;=DP$5,$G300&lt;=DP$6),IF($M300&gt;0,4,3),0)),IF(AND($D300&lt;=DP$6,$E300&gt;=DP$5),60,0)))</f>
        <v/>
      </c>
      <c r="DQ300" s="80" t="str">
        <f>IF(OR($A300="",NOT(ISNUMBER($G300))),"",IF(AND($F300&lt;=DQ$6,$G300&gt;=DQ$5),IF(DQ$5&gt;$N300,5,$K300)*10+IF(AND($F300&gt;=DQ$5,$F300&lt;=DQ$6),IF(AND($G300&gt;=DQ$5,$G300&lt;=DQ$6),5,IF($L300=1,2,1)),IF(AND($G300&gt;=DQ$5,$G300&lt;=DQ$6),IF($M300&gt;0,4,3),0)),IF(AND($D300&lt;=DQ$6,$E300&gt;=DQ$5),60,0)))</f>
        <v/>
      </c>
      <c r="DR300" s="80" t="str">
        <f>IF(OR($A300="",NOT(ISNUMBER($G300))),"",IF(AND($F300&lt;=DR$6,$G300&gt;=DR$5),IF(DR$5&gt;$N300,5,$K300)*10+IF(AND($F300&gt;=DR$5,$F300&lt;=DR$6),IF(AND($G300&gt;=DR$5,$G300&lt;=DR$6),5,IF($L300=1,2,1)),IF(AND($G300&gt;=DR$5,$G300&lt;=DR$6),IF($M300&gt;0,4,3),0)),IF(AND($D300&lt;=DR$6,$E300&gt;=DR$5),60,0)))</f>
        <v/>
      </c>
      <c r="DS300" s="80" t="str">
        <f>IF(OR($A300="",NOT(ISNUMBER($G300))),"",IF(AND($F300&lt;=DS$6,$G300&gt;=DS$5),IF(DS$5&gt;$N300,5,$K300)*10+IF(AND($F300&gt;=DS$5,$F300&lt;=DS$6),IF(AND($G300&gt;=DS$5,$G300&lt;=DS$6),5,IF($L300=1,2,1)),IF(AND($G300&gt;=DS$5,$G300&lt;=DS$6),IF($M300&gt;0,4,3),0)),IF(AND($D300&lt;=DS$6,$E300&gt;=DS$5),60,0)))</f>
        <v/>
      </c>
      <c r="DT300" s="80" t="str">
        <f>IF(OR($A300="",NOT(ISNUMBER($G300))),"",IF(AND($F300&lt;=DT$6,$G300&gt;=DT$5),IF(DT$5&gt;$N300,5,$K300)*10+IF(AND($F300&gt;=DT$5,$F300&lt;=DT$6),IF(AND($G300&gt;=DT$5,$G300&lt;=DT$6),5,IF($L300=1,2,1)),IF(AND($G300&gt;=DT$5,$G300&lt;=DT$6),IF($M300&gt;0,4,3),0)),IF(AND($D300&lt;=DT$6,$E300&gt;=DT$5),60,0)))</f>
        <v/>
      </c>
      <c r="DU300" s="80" t="str">
        <f>IF(OR($A300="",NOT(ISNUMBER($G300))),"",IF(AND($F300&lt;=DU$6,$G300&gt;=DU$5),IF(DU$5&gt;$N300,5,$K300)*10+IF(AND($F300&gt;=DU$5,$F300&lt;=DU$6),IF(AND($G300&gt;=DU$5,$G300&lt;=DU$6),5,IF($L300=1,2,1)),IF(AND($G300&gt;=DU$5,$G300&lt;=DU$6),IF($M300&gt;0,4,3),0)),IF(AND($D300&lt;=DU$6,$E300&gt;=DU$5),60,0)))</f>
        <v/>
      </c>
      <c r="DV300" s="80" t="str">
        <f>IF(OR($A300="",NOT(ISNUMBER($G300))),"",IF(AND($F300&lt;=DV$6,$G300&gt;=DV$5),IF(DV$5&gt;$N300,5,$K300)*10+IF(AND($F300&gt;=DV$5,$F300&lt;=DV$6),IF(AND($G300&gt;=DV$5,$G300&lt;=DV$6),5,IF($L300=1,2,1)),IF(AND($G300&gt;=DV$5,$G300&lt;=DV$6),IF($M300&gt;0,4,3),0)),IF(AND($D300&lt;=DV$6,$E300&gt;=DV$5),60,0)))</f>
        <v/>
      </c>
      <c r="DW300" s="80" t="str">
        <f>IF(OR($A300="",NOT(ISNUMBER($G300))),"",IF(AND($F300&lt;=DW$6,$G300&gt;=DW$5),IF(DW$5&gt;$N300,5,$K300)*10+IF(AND($F300&gt;=DW$5,$F300&lt;=DW$6),IF(AND($G300&gt;=DW$5,$G300&lt;=DW$6),5,IF($L300=1,2,1)),IF(AND($G300&gt;=DW$5,$G300&lt;=DW$6),IF($M300&gt;0,4,3),0)),IF(AND($D300&lt;=DW$6,$E300&gt;=DW$5),60,0)))</f>
        <v/>
      </c>
      <c r="DX300" s="80" t="str">
        <f>IF(OR($A300="",NOT(ISNUMBER($G300))),"",IF(AND($F300&lt;=DX$6,$G300&gt;=DX$5),IF(DX$5&gt;$N300,5,$K300)*10+IF(AND($F300&gt;=DX$5,$F300&lt;=DX$6),IF(AND($G300&gt;=DX$5,$G300&lt;=DX$6),5,IF($L300=1,2,1)),IF(AND($G300&gt;=DX$5,$G300&lt;=DX$6),IF($M300&gt;0,4,3),0)),IF(AND($D300&lt;=DX$6,$E300&gt;=DX$5),60,0)))</f>
        <v/>
      </c>
      <c r="DY300" s="80" t="str">
        <f>IF(OR($A300="",NOT(ISNUMBER($G300))),"",IF(AND($F300&lt;=DY$6,$G300&gt;=DY$5),IF(DY$5&gt;$N300,5,$K300)*10+IF(AND($F300&gt;=DY$5,$F300&lt;=DY$6),IF(AND($G300&gt;=DY$5,$G300&lt;=DY$6),5,IF($L300=1,2,1)),IF(AND($G300&gt;=DY$5,$G300&lt;=DY$6),IF($M300&gt;0,4,3),0)),IF(AND($D300&lt;=DY$6,$E300&gt;=DY$5),60,0)))</f>
        <v/>
      </c>
      <c r="DZ300" s="80" t="str">
        <f>IF(OR($A300="",NOT(ISNUMBER($G300))),"",IF(AND($F300&lt;=DZ$6,$G300&gt;=DZ$5),IF(DZ$5&gt;$N300,5,$K300)*10+IF(AND($F300&gt;=DZ$5,$F300&lt;=DZ$6),IF(AND($G300&gt;=DZ$5,$G300&lt;=DZ$6),5,IF($L300=1,2,1)),IF(AND($G300&gt;=DZ$5,$G300&lt;=DZ$6),IF($M300&gt;0,4,3),0)),IF(AND($D300&lt;=DZ$6,$E300&gt;=DZ$5),60,0)))</f>
        <v/>
      </c>
      <c r="EA300" s="80" t="str">
        <f>IF(OR($A300="",NOT(ISNUMBER($G300))),"",IF(AND($F300&lt;=EA$6,$G300&gt;=EA$5),IF(EA$5&gt;$N300,5,$K300)*10+IF(AND($F300&gt;=EA$5,$F300&lt;=EA$6),IF(AND($G300&gt;=EA$5,$G300&lt;=EA$6),5,IF($L300=1,2,1)),IF(AND($G300&gt;=EA$5,$G300&lt;=EA$6),IF($M300&gt;0,4,3),0)),IF(AND($D300&lt;=EA$6,$E300&gt;=EA$5),60,0)))</f>
        <v/>
      </c>
      <c r="EB300" s="80" t="str">
        <f>IF(OR($A300="",NOT(ISNUMBER($G300))),"",IF(AND($F300&lt;=EB$6,$G300&gt;=EB$5),IF(EB$5&gt;$N300,5,$K300)*10+IF(AND($F300&gt;=EB$5,$F300&lt;=EB$6),IF(AND($G300&gt;=EB$5,$G300&lt;=EB$6),5,IF($L300=1,2,1)),IF(AND($G300&gt;=EB$5,$G300&lt;=EB$6),IF($M300&gt;0,4,3),0)),IF(AND($D300&lt;=EB$6,$E300&gt;=EB$5),60,0)))</f>
        <v/>
      </c>
      <c r="EC300" s="80" t="str">
        <f>IF(OR($A300="",NOT(ISNUMBER($G300))),"",IF(AND($F300&lt;=EC$6,$G300&gt;=EC$5),IF(EC$5&gt;$N300,5,$K300)*10+IF(AND($F300&gt;=EC$5,$F300&lt;=EC$6),IF(AND($G300&gt;=EC$5,$G300&lt;=EC$6),5,IF($L300=1,2,1)),IF(AND($G300&gt;=EC$5,$G300&lt;=EC$6),IF($M300&gt;0,4,3),0)),IF(AND($D300&lt;=EC$6,$E300&gt;=EC$5),60,0)))</f>
        <v/>
      </c>
      <c r="ED300" s="80" t="str">
        <f>IF(OR($A300="",NOT(ISNUMBER($G300))),"",IF(AND($F300&lt;=ED$6,$G300&gt;=ED$5),IF(ED$5&gt;$N300,5,$K300)*10+IF(AND($F300&gt;=ED$5,$F300&lt;=ED$6),IF(AND($G300&gt;=ED$5,$G300&lt;=ED$6),5,IF($L300=1,2,1)),IF(AND($G300&gt;=ED$5,$G300&lt;=ED$6),IF($M300&gt;0,4,3),0)),IF(AND($D300&lt;=ED$6,$E300&gt;=ED$5),60,0)))</f>
        <v/>
      </c>
    </row>
    <row r="301" ht="18" customHeight="1">
      <c r="A301" s="52" t="str">
        <f>IF(Tasks!$B301="","",Tasks!$A301)</f>
        <v/>
      </c>
      <c r="B301" s="78" t="str">
        <f>IF(Tasks!$B301="","",Tasks!$B301)</f>
        <v/>
      </c>
      <c r="C301" s="25" t="str">
        <f>IF($B301="","",IF(AND(Tasks!$D301="",Tasks!$G301=""),"-",IF(Tasks!$D301="","",Tasks!$D301&amp;IF(OR(Tasks!$E301="",Tasks!$E301="FS"),IF(N(Tasks!$F301)=0,"","FS"),Tasks!$E301)&amp;IF(N(Tasks!$F301)=0,"",IF(Tasks!$F301&gt;0,"+","")&amp;Tasks!$F301))&amp;IF(AND(Tasks!$D301&lt;&gt;"",Tasks!$G301&lt;&gt;""),", ","")&amp;IF(Tasks!$G301="","",Tasks!$G301&amp;IF(OR(Tasks!$H301="",Tasks!$H301="FS"),IF(N(Tasks!$I301)=0,"","FS"),Tasks!$H301)&amp;IF(N(Tasks!$I301)=0,"",IF(Tasks!$I301&gt;0,"+","")&amp;Tasks!$I301))))</f>
        <v/>
      </c>
      <c r="D301" s="51" t="str">
        <f>IF(OR($B301="",Tasks!$Q301=""),"",Tasks!$Q301)</f>
        <v/>
      </c>
      <c r="E301" s="51" t="str">
        <f>IF(OR($B301="",Tasks!$R301=""),"",Tasks!$R301)</f>
        <v/>
      </c>
      <c r="F301" s="51" t="str">
        <f>IF(OR($B301="",Tasks!$S301=""),"",Tasks!$S301)</f>
        <v/>
      </c>
      <c r="G301" s="51" t="str">
        <f>IF(OR($B301="",Tasks!$T301=""),"",Tasks!$T301)</f>
        <v/>
      </c>
      <c r="H301" s="52" t="str">
        <f>IF($B301="","",Tasks!$AE301)</f>
        <v/>
      </c>
      <c r="I301" s="79" t="str">
        <f>IF($B301="","",Tasks!$AF301)</f>
        <v/>
      </c>
      <c r="J301" s="53" t="str">
        <f>IF(OR($B301="",Tasks!$V301=""),"",Tasks!$V301)</f>
        <v/>
      </c>
      <c r="K301" s="52" t="str">
        <f>IF($B301="","",Tasks!$AA301)</f>
        <v/>
      </c>
      <c r="L301" s="52" t="str">
        <f>IF($B301="","",Tasks!$AB301)</f>
        <v/>
      </c>
      <c r="M301" s="52" t="str">
        <f>IF($B301="","",Tasks!$Z301)</f>
        <v/>
      </c>
      <c r="N301" s="52" t="str">
        <f>IF(OR($B301="",Tasks!$AG301=""),"",Tasks!$AG301)</f>
        <v/>
      </c>
      <c r="O301" s="80" t="str">
        <f>IF(OR($A301="",NOT(ISNUMBER($G301))),"",IF(AND($F301&lt;=O$6,$G301&gt;=O$5),IF(O$5&gt;$N301,5,$K301)*10+IF(AND($F301&gt;=O$5,$F301&lt;=O$6),IF(AND($G301&gt;=O$5,$G301&lt;=O$6),5,IF($L301=1,2,1)),IF(AND($G301&gt;=O$5,$G301&lt;=O$6),IF($M301&gt;0,4,3),0)),IF(AND($D301&lt;=O$6,$E301&gt;=O$5),60,0)))</f>
        <v/>
      </c>
      <c r="P301" s="80" t="str">
        <f>IF(OR($A301="",NOT(ISNUMBER($G301))),"",IF(AND($F301&lt;=P$6,$G301&gt;=P$5),IF(P$5&gt;$N301,5,$K301)*10+IF(AND($F301&gt;=P$5,$F301&lt;=P$6),IF(AND($G301&gt;=P$5,$G301&lt;=P$6),5,IF($L301=1,2,1)),IF(AND($G301&gt;=P$5,$G301&lt;=P$6),IF($M301&gt;0,4,3),0)),IF(AND($D301&lt;=P$6,$E301&gt;=P$5),60,0)))</f>
        <v/>
      </c>
      <c r="Q301" s="80" t="str">
        <f>IF(OR($A301="",NOT(ISNUMBER($G301))),"",IF(AND($F301&lt;=Q$6,$G301&gt;=Q$5),IF(Q$5&gt;$N301,5,$K301)*10+IF(AND($F301&gt;=Q$5,$F301&lt;=Q$6),IF(AND($G301&gt;=Q$5,$G301&lt;=Q$6),5,IF($L301=1,2,1)),IF(AND($G301&gt;=Q$5,$G301&lt;=Q$6),IF($M301&gt;0,4,3),0)),IF(AND($D301&lt;=Q$6,$E301&gt;=Q$5),60,0)))</f>
        <v/>
      </c>
      <c r="R301" s="80" t="str">
        <f>IF(OR($A301="",NOT(ISNUMBER($G301))),"",IF(AND($F301&lt;=R$6,$G301&gt;=R$5),IF(R$5&gt;$N301,5,$K301)*10+IF(AND($F301&gt;=R$5,$F301&lt;=R$6),IF(AND($G301&gt;=R$5,$G301&lt;=R$6),5,IF($L301=1,2,1)),IF(AND($G301&gt;=R$5,$G301&lt;=R$6),IF($M301&gt;0,4,3),0)),IF(AND($D301&lt;=R$6,$E301&gt;=R$5),60,0)))</f>
        <v/>
      </c>
      <c r="S301" s="80" t="str">
        <f>IF(OR($A301="",NOT(ISNUMBER($G301))),"",IF(AND($F301&lt;=S$6,$G301&gt;=S$5),IF(S$5&gt;$N301,5,$K301)*10+IF(AND($F301&gt;=S$5,$F301&lt;=S$6),IF(AND($G301&gt;=S$5,$G301&lt;=S$6),5,IF($L301=1,2,1)),IF(AND($G301&gt;=S$5,$G301&lt;=S$6),IF($M301&gt;0,4,3),0)),IF(AND($D301&lt;=S$6,$E301&gt;=S$5),60,0)))</f>
        <v/>
      </c>
      <c r="T301" s="80" t="str">
        <f>IF(OR($A301="",NOT(ISNUMBER($G301))),"",IF(AND($F301&lt;=T$6,$G301&gt;=T$5),IF(T$5&gt;$N301,5,$K301)*10+IF(AND($F301&gt;=T$5,$F301&lt;=T$6),IF(AND($G301&gt;=T$5,$G301&lt;=T$6),5,IF($L301=1,2,1)),IF(AND($G301&gt;=T$5,$G301&lt;=T$6),IF($M301&gt;0,4,3),0)),IF(AND($D301&lt;=T$6,$E301&gt;=T$5),60,0)))</f>
        <v/>
      </c>
      <c r="U301" s="80" t="str">
        <f>IF(OR($A301="",NOT(ISNUMBER($G301))),"",IF(AND($F301&lt;=U$6,$G301&gt;=U$5),IF(U$5&gt;$N301,5,$K301)*10+IF(AND($F301&gt;=U$5,$F301&lt;=U$6),IF(AND($G301&gt;=U$5,$G301&lt;=U$6),5,IF($L301=1,2,1)),IF(AND($G301&gt;=U$5,$G301&lt;=U$6),IF($M301&gt;0,4,3),0)),IF(AND($D301&lt;=U$6,$E301&gt;=U$5),60,0)))</f>
        <v/>
      </c>
      <c r="V301" s="80" t="str">
        <f>IF(OR($A301="",NOT(ISNUMBER($G301))),"",IF(AND($F301&lt;=V$6,$G301&gt;=V$5),IF(V$5&gt;$N301,5,$K301)*10+IF(AND($F301&gt;=V$5,$F301&lt;=V$6),IF(AND($G301&gt;=V$5,$G301&lt;=V$6),5,IF($L301=1,2,1)),IF(AND($G301&gt;=V$5,$G301&lt;=V$6),IF($M301&gt;0,4,3),0)),IF(AND($D301&lt;=V$6,$E301&gt;=V$5),60,0)))</f>
        <v/>
      </c>
      <c r="W301" s="80" t="str">
        <f>IF(OR($A301="",NOT(ISNUMBER($G301))),"",IF(AND($F301&lt;=W$6,$G301&gt;=W$5),IF(W$5&gt;$N301,5,$K301)*10+IF(AND($F301&gt;=W$5,$F301&lt;=W$6),IF(AND($G301&gt;=W$5,$G301&lt;=W$6),5,IF($L301=1,2,1)),IF(AND($G301&gt;=W$5,$G301&lt;=W$6),IF($M301&gt;0,4,3),0)),IF(AND($D301&lt;=W$6,$E301&gt;=W$5),60,0)))</f>
        <v/>
      </c>
      <c r="X301" s="80" t="str">
        <f>IF(OR($A301="",NOT(ISNUMBER($G301))),"",IF(AND($F301&lt;=X$6,$G301&gt;=X$5),IF(X$5&gt;$N301,5,$K301)*10+IF(AND($F301&gt;=X$5,$F301&lt;=X$6),IF(AND($G301&gt;=X$5,$G301&lt;=X$6),5,IF($L301=1,2,1)),IF(AND($G301&gt;=X$5,$G301&lt;=X$6),IF($M301&gt;0,4,3),0)),IF(AND($D301&lt;=X$6,$E301&gt;=X$5),60,0)))</f>
        <v/>
      </c>
      <c r="Y301" s="80" t="str">
        <f>IF(OR($A301="",NOT(ISNUMBER($G301))),"",IF(AND($F301&lt;=Y$6,$G301&gt;=Y$5),IF(Y$5&gt;$N301,5,$K301)*10+IF(AND($F301&gt;=Y$5,$F301&lt;=Y$6),IF(AND($G301&gt;=Y$5,$G301&lt;=Y$6),5,IF($L301=1,2,1)),IF(AND($G301&gt;=Y$5,$G301&lt;=Y$6),IF($M301&gt;0,4,3),0)),IF(AND($D301&lt;=Y$6,$E301&gt;=Y$5),60,0)))</f>
        <v/>
      </c>
      <c r="Z301" s="80" t="str">
        <f>IF(OR($A301="",NOT(ISNUMBER($G301))),"",IF(AND($F301&lt;=Z$6,$G301&gt;=Z$5),IF(Z$5&gt;$N301,5,$K301)*10+IF(AND($F301&gt;=Z$5,$F301&lt;=Z$6),IF(AND($G301&gt;=Z$5,$G301&lt;=Z$6),5,IF($L301=1,2,1)),IF(AND($G301&gt;=Z$5,$G301&lt;=Z$6),IF($M301&gt;0,4,3),0)),IF(AND($D301&lt;=Z$6,$E301&gt;=Z$5),60,0)))</f>
        <v/>
      </c>
      <c r="AA301" s="80" t="str">
        <f>IF(OR($A301="",NOT(ISNUMBER($G301))),"",IF(AND($F301&lt;=AA$6,$G301&gt;=AA$5),IF(AA$5&gt;$N301,5,$K301)*10+IF(AND($F301&gt;=AA$5,$F301&lt;=AA$6),IF(AND($G301&gt;=AA$5,$G301&lt;=AA$6),5,IF($L301=1,2,1)),IF(AND($G301&gt;=AA$5,$G301&lt;=AA$6),IF($M301&gt;0,4,3),0)),IF(AND($D301&lt;=AA$6,$E301&gt;=AA$5),60,0)))</f>
        <v/>
      </c>
      <c r="AB301" s="80" t="str">
        <f>IF(OR($A301="",NOT(ISNUMBER($G301))),"",IF(AND($F301&lt;=AB$6,$G301&gt;=AB$5),IF(AB$5&gt;$N301,5,$K301)*10+IF(AND($F301&gt;=AB$5,$F301&lt;=AB$6),IF(AND($G301&gt;=AB$5,$G301&lt;=AB$6),5,IF($L301=1,2,1)),IF(AND($G301&gt;=AB$5,$G301&lt;=AB$6),IF($M301&gt;0,4,3),0)),IF(AND($D301&lt;=AB$6,$E301&gt;=AB$5),60,0)))</f>
        <v/>
      </c>
      <c r="AC301" s="80" t="str">
        <f>IF(OR($A301="",NOT(ISNUMBER($G301))),"",IF(AND($F301&lt;=AC$6,$G301&gt;=AC$5),IF(AC$5&gt;$N301,5,$K301)*10+IF(AND($F301&gt;=AC$5,$F301&lt;=AC$6),IF(AND($G301&gt;=AC$5,$G301&lt;=AC$6),5,IF($L301=1,2,1)),IF(AND($G301&gt;=AC$5,$G301&lt;=AC$6),IF($M301&gt;0,4,3),0)),IF(AND($D301&lt;=AC$6,$E301&gt;=AC$5),60,0)))</f>
        <v/>
      </c>
      <c r="AD301" s="80" t="str">
        <f>IF(OR($A301="",NOT(ISNUMBER($G301))),"",IF(AND($F301&lt;=AD$6,$G301&gt;=AD$5),IF(AD$5&gt;$N301,5,$K301)*10+IF(AND($F301&gt;=AD$5,$F301&lt;=AD$6),IF(AND($G301&gt;=AD$5,$G301&lt;=AD$6),5,IF($L301=1,2,1)),IF(AND($G301&gt;=AD$5,$G301&lt;=AD$6),IF($M301&gt;0,4,3),0)),IF(AND($D301&lt;=AD$6,$E301&gt;=AD$5),60,0)))</f>
        <v/>
      </c>
      <c r="AE301" s="80" t="str">
        <f>IF(OR($A301="",NOT(ISNUMBER($G301))),"",IF(AND($F301&lt;=AE$6,$G301&gt;=AE$5),IF(AE$5&gt;$N301,5,$K301)*10+IF(AND($F301&gt;=AE$5,$F301&lt;=AE$6),IF(AND($G301&gt;=AE$5,$G301&lt;=AE$6),5,IF($L301=1,2,1)),IF(AND($G301&gt;=AE$5,$G301&lt;=AE$6),IF($M301&gt;0,4,3),0)),IF(AND($D301&lt;=AE$6,$E301&gt;=AE$5),60,0)))</f>
        <v/>
      </c>
      <c r="AF301" s="80" t="str">
        <f>IF(OR($A301="",NOT(ISNUMBER($G301))),"",IF(AND($F301&lt;=AF$6,$G301&gt;=AF$5),IF(AF$5&gt;$N301,5,$K301)*10+IF(AND($F301&gt;=AF$5,$F301&lt;=AF$6),IF(AND($G301&gt;=AF$5,$G301&lt;=AF$6),5,IF($L301=1,2,1)),IF(AND($G301&gt;=AF$5,$G301&lt;=AF$6),IF($M301&gt;0,4,3),0)),IF(AND($D301&lt;=AF$6,$E301&gt;=AF$5),60,0)))</f>
        <v/>
      </c>
      <c r="AG301" s="80" t="str">
        <f>IF(OR($A301="",NOT(ISNUMBER($G301))),"",IF(AND($F301&lt;=AG$6,$G301&gt;=AG$5),IF(AG$5&gt;$N301,5,$K301)*10+IF(AND($F301&gt;=AG$5,$F301&lt;=AG$6),IF(AND($G301&gt;=AG$5,$G301&lt;=AG$6),5,IF($L301=1,2,1)),IF(AND($G301&gt;=AG$5,$G301&lt;=AG$6),IF($M301&gt;0,4,3),0)),IF(AND($D301&lt;=AG$6,$E301&gt;=AG$5),60,0)))</f>
        <v/>
      </c>
      <c r="AH301" s="80" t="str">
        <f>IF(OR($A301="",NOT(ISNUMBER($G301))),"",IF(AND($F301&lt;=AH$6,$G301&gt;=AH$5),IF(AH$5&gt;$N301,5,$K301)*10+IF(AND($F301&gt;=AH$5,$F301&lt;=AH$6),IF(AND($G301&gt;=AH$5,$G301&lt;=AH$6),5,IF($L301=1,2,1)),IF(AND($G301&gt;=AH$5,$G301&lt;=AH$6),IF($M301&gt;0,4,3),0)),IF(AND($D301&lt;=AH$6,$E301&gt;=AH$5),60,0)))</f>
        <v/>
      </c>
      <c r="AI301" s="80" t="str">
        <f>IF(OR($A301="",NOT(ISNUMBER($G301))),"",IF(AND($F301&lt;=AI$6,$G301&gt;=AI$5),IF(AI$5&gt;$N301,5,$K301)*10+IF(AND($F301&gt;=AI$5,$F301&lt;=AI$6),IF(AND($G301&gt;=AI$5,$G301&lt;=AI$6),5,IF($L301=1,2,1)),IF(AND($G301&gt;=AI$5,$G301&lt;=AI$6),IF($M301&gt;0,4,3),0)),IF(AND($D301&lt;=AI$6,$E301&gt;=AI$5),60,0)))</f>
        <v/>
      </c>
      <c r="AJ301" s="80" t="str">
        <f>IF(OR($A301="",NOT(ISNUMBER($G301))),"",IF(AND($F301&lt;=AJ$6,$G301&gt;=AJ$5),IF(AJ$5&gt;$N301,5,$K301)*10+IF(AND($F301&gt;=AJ$5,$F301&lt;=AJ$6),IF(AND($G301&gt;=AJ$5,$G301&lt;=AJ$6),5,IF($L301=1,2,1)),IF(AND($G301&gt;=AJ$5,$G301&lt;=AJ$6),IF($M301&gt;0,4,3),0)),IF(AND($D301&lt;=AJ$6,$E301&gt;=AJ$5),60,0)))</f>
        <v/>
      </c>
      <c r="AK301" s="80" t="str">
        <f>IF(OR($A301="",NOT(ISNUMBER($G301))),"",IF(AND($F301&lt;=AK$6,$G301&gt;=AK$5),IF(AK$5&gt;$N301,5,$K301)*10+IF(AND($F301&gt;=AK$5,$F301&lt;=AK$6),IF(AND($G301&gt;=AK$5,$G301&lt;=AK$6),5,IF($L301=1,2,1)),IF(AND($G301&gt;=AK$5,$G301&lt;=AK$6),IF($M301&gt;0,4,3),0)),IF(AND($D301&lt;=AK$6,$E301&gt;=AK$5),60,0)))</f>
        <v/>
      </c>
      <c r="AL301" s="80" t="str">
        <f>IF(OR($A301="",NOT(ISNUMBER($G301))),"",IF(AND($F301&lt;=AL$6,$G301&gt;=AL$5),IF(AL$5&gt;$N301,5,$K301)*10+IF(AND($F301&gt;=AL$5,$F301&lt;=AL$6),IF(AND($G301&gt;=AL$5,$G301&lt;=AL$6),5,IF($L301=1,2,1)),IF(AND($G301&gt;=AL$5,$G301&lt;=AL$6),IF($M301&gt;0,4,3),0)),IF(AND($D301&lt;=AL$6,$E301&gt;=AL$5),60,0)))</f>
        <v/>
      </c>
      <c r="AM301" s="80" t="str">
        <f>IF(OR($A301="",NOT(ISNUMBER($G301))),"",IF(AND($F301&lt;=AM$6,$G301&gt;=AM$5),IF(AM$5&gt;$N301,5,$K301)*10+IF(AND($F301&gt;=AM$5,$F301&lt;=AM$6),IF(AND($G301&gt;=AM$5,$G301&lt;=AM$6),5,IF($L301=1,2,1)),IF(AND($G301&gt;=AM$5,$G301&lt;=AM$6),IF($M301&gt;0,4,3),0)),IF(AND($D301&lt;=AM$6,$E301&gt;=AM$5),60,0)))</f>
        <v/>
      </c>
      <c r="AN301" s="80" t="str">
        <f>IF(OR($A301="",NOT(ISNUMBER($G301))),"",IF(AND($F301&lt;=AN$6,$G301&gt;=AN$5),IF(AN$5&gt;$N301,5,$K301)*10+IF(AND($F301&gt;=AN$5,$F301&lt;=AN$6),IF(AND($G301&gt;=AN$5,$G301&lt;=AN$6),5,IF($L301=1,2,1)),IF(AND($G301&gt;=AN$5,$G301&lt;=AN$6),IF($M301&gt;0,4,3),0)),IF(AND($D301&lt;=AN$6,$E301&gt;=AN$5),60,0)))</f>
        <v/>
      </c>
      <c r="AO301" s="80" t="str">
        <f>IF(OR($A301="",NOT(ISNUMBER($G301))),"",IF(AND($F301&lt;=AO$6,$G301&gt;=AO$5),IF(AO$5&gt;$N301,5,$K301)*10+IF(AND($F301&gt;=AO$5,$F301&lt;=AO$6),IF(AND($G301&gt;=AO$5,$G301&lt;=AO$6),5,IF($L301=1,2,1)),IF(AND($G301&gt;=AO$5,$G301&lt;=AO$6),IF($M301&gt;0,4,3),0)),IF(AND($D301&lt;=AO$6,$E301&gt;=AO$5),60,0)))</f>
        <v/>
      </c>
      <c r="AP301" s="80" t="str">
        <f>IF(OR($A301="",NOT(ISNUMBER($G301))),"",IF(AND($F301&lt;=AP$6,$G301&gt;=AP$5),IF(AP$5&gt;$N301,5,$K301)*10+IF(AND($F301&gt;=AP$5,$F301&lt;=AP$6),IF(AND($G301&gt;=AP$5,$G301&lt;=AP$6),5,IF($L301=1,2,1)),IF(AND($G301&gt;=AP$5,$G301&lt;=AP$6),IF($M301&gt;0,4,3),0)),IF(AND($D301&lt;=AP$6,$E301&gt;=AP$5),60,0)))</f>
        <v/>
      </c>
      <c r="AQ301" s="80" t="str">
        <f>IF(OR($A301="",NOT(ISNUMBER($G301))),"",IF(AND($F301&lt;=AQ$6,$G301&gt;=AQ$5),IF(AQ$5&gt;$N301,5,$K301)*10+IF(AND($F301&gt;=AQ$5,$F301&lt;=AQ$6),IF(AND($G301&gt;=AQ$5,$G301&lt;=AQ$6),5,IF($L301=1,2,1)),IF(AND($G301&gt;=AQ$5,$G301&lt;=AQ$6),IF($M301&gt;0,4,3),0)),IF(AND($D301&lt;=AQ$6,$E301&gt;=AQ$5),60,0)))</f>
        <v/>
      </c>
      <c r="AR301" s="80" t="str">
        <f>IF(OR($A301="",NOT(ISNUMBER($G301))),"",IF(AND($F301&lt;=AR$6,$G301&gt;=AR$5),IF(AR$5&gt;$N301,5,$K301)*10+IF(AND($F301&gt;=AR$5,$F301&lt;=AR$6),IF(AND($G301&gt;=AR$5,$G301&lt;=AR$6),5,IF($L301=1,2,1)),IF(AND($G301&gt;=AR$5,$G301&lt;=AR$6),IF($M301&gt;0,4,3),0)),IF(AND($D301&lt;=AR$6,$E301&gt;=AR$5),60,0)))</f>
        <v/>
      </c>
      <c r="AS301" s="80" t="str">
        <f>IF(OR($A301="",NOT(ISNUMBER($G301))),"",IF(AND($F301&lt;=AS$6,$G301&gt;=AS$5),IF(AS$5&gt;$N301,5,$K301)*10+IF(AND($F301&gt;=AS$5,$F301&lt;=AS$6),IF(AND($G301&gt;=AS$5,$G301&lt;=AS$6),5,IF($L301=1,2,1)),IF(AND($G301&gt;=AS$5,$G301&lt;=AS$6),IF($M301&gt;0,4,3),0)),IF(AND($D301&lt;=AS$6,$E301&gt;=AS$5),60,0)))</f>
        <v/>
      </c>
      <c r="AT301" s="80" t="str">
        <f>IF(OR($A301="",NOT(ISNUMBER($G301))),"",IF(AND($F301&lt;=AT$6,$G301&gt;=AT$5),IF(AT$5&gt;$N301,5,$K301)*10+IF(AND($F301&gt;=AT$5,$F301&lt;=AT$6),IF(AND($G301&gt;=AT$5,$G301&lt;=AT$6),5,IF($L301=1,2,1)),IF(AND($G301&gt;=AT$5,$G301&lt;=AT$6),IF($M301&gt;0,4,3),0)),IF(AND($D301&lt;=AT$6,$E301&gt;=AT$5),60,0)))</f>
        <v/>
      </c>
      <c r="AU301" s="80" t="str">
        <f>IF(OR($A301="",NOT(ISNUMBER($G301))),"",IF(AND($F301&lt;=AU$6,$G301&gt;=AU$5),IF(AU$5&gt;$N301,5,$K301)*10+IF(AND($F301&gt;=AU$5,$F301&lt;=AU$6),IF(AND($G301&gt;=AU$5,$G301&lt;=AU$6),5,IF($L301=1,2,1)),IF(AND($G301&gt;=AU$5,$G301&lt;=AU$6),IF($M301&gt;0,4,3),0)),IF(AND($D301&lt;=AU$6,$E301&gt;=AU$5),60,0)))</f>
        <v/>
      </c>
      <c r="AV301" s="80" t="str">
        <f>IF(OR($A301="",NOT(ISNUMBER($G301))),"",IF(AND($F301&lt;=AV$6,$G301&gt;=AV$5),IF(AV$5&gt;$N301,5,$K301)*10+IF(AND($F301&gt;=AV$5,$F301&lt;=AV$6),IF(AND($G301&gt;=AV$5,$G301&lt;=AV$6),5,IF($L301=1,2,1)),IF(AND($G301&gt;=AV$5,$G301&lt;=AV$6),IF($M301&gt;0,4,3),0)),IF(AND($D301&lt;=AV$6,$E301&gt;=AV$5),60,0)))</f>
        <v/>
      </c>
      <c r="AW301" s="80" t="str">
        <f>IF(OR($A301="",NOT(ISNUMBER($G301))),"",IF(AND($F301&lt;=AW$6,$G301&gt;=AW$5),IF(AW$5&gt;$N301,5,$K301)*10+IF(AND($F301&gt;=AW$5,$F301&lt;=AW$6),IF(AND($G301&gt;=AW$5,$G301&lt;=AW$6),5,IF($L301=1,2,1)),IF(AND($G301&gt;=AW$5,$G301&lt;=AW$6),IF($M301&gt;0,4,3),0)),IF(AND($D301&lt;=AW$6,$E301&gt;=AW$5),60,0)))</f>
        <v/>
      </c>
      <c r="AX301" s="80" t="str">
        <f>IF(OR($A301="",NOT(ISNUMBER($G301))),"",IF(AND($F301&lt;=AX$6,$G301&gt;=AX$5),IF(AX$5&gt;$N301,5,$K301)*10+IF(AND($F301&gt;=AX$5,$F301&lt;=AX$6),IF(AND($G301&gt;=AX$5,$G301&lt;=AX$6),5,IF($L301=1,2,1)),IF(AND($G301&gt;=AX$5,$G301&lt;=AX$6),IF($M301&gt;0,4,3),0)),IF(AND($D301&lt;=AX$6,$E301&gt;=AX$5),60,0)))</f>
        <v/>
      </c>
      <c r="AY301" s="80" t="str">
        <f>IF(OR($A301="",NOT(ISNUMBER($G301))),"",IF(AND($F301&lt;=AY$6,$G301&gt;=AY$5),IF(AY$5&gt;$N301,5,$K301)*10+IF(AND($F301&gt;=AY$5,$F301&lt;=AY$6),IF(AND($G301&gt;=AY$5,$G301&lt;=AY$6),5,IF($L301=1,2,1)),IF(AND($G301&gt;=AY$5,$G301&lt;=AY$6),IF($M301&gt;0,4,3),0)),IF(AND($D301&lt;=AY$6,$E301&gt;=AY$5),60,0)))</f>
        <v/>
      </c>
      <c r="AZ301" s="80" t="str">
        <f>IF(OR($A301="",NOT(ISNUMBER($G301))),"",IF(AND($F301&lt;=AZ$6,$G301&gt;=AZ$5),IF(AZ$5&gt;$N301,5,$K301)*10+IF(AND($F301&gt;=AZ$5,$F301&lt;=AZ$6),IF(AND($G301&gt;=AZ$5,$G301&lt;=AZ$6),5,IF($L301=1,2,1)),IF(AND($G301&gt;=AZ$5,$G301&lt;=AZ$6),IF($M301&gt;0,4,3),0)),IF(AND($D301&lt;=AZ$6,$E301&gt;=AZ$5),60,0)))</f>
        <v/>
      </c>
      <c r="BA301" s="80" t="str">
        <f>IF(OR($A301="",NOT(ISNUMBER($G301))),"",IF(AND($F301&lt;=BA$6,$G301&gt;=BA$5),IF(BA$5&gt;$N301,5,$K301)*10+IF(AND($F301&gt;=BA$5,$F301&lt;=BA$6),IF(AND($G301&gt;=BA$5,$G301&lt;=BA$6),5,IF($L301=1,2,1)),IF(AND($G301&gt;=BA$5,$G301&lt;=BA$6),IF($M301&gt;0,4,3),0)),IF(AND($D301&lt;=BA$6,$E301&gt;=BA$5),60,0)))</f>
        <v/>
      </c>
      <c r="BB301" s="80" t="str">
        <f>IF(OR($A301="",NOT(ISNUMBER($G301))),"",IF(AND($F301&lt;=BB$6,$G301&gt;=BB$5),IF(BB$5&gt;$N301,5,$K301)*10+IF(AND($F301&gt;=BB$5,$F301&lt;=BB$6),IF(AND($G301&gt;=BB$5,$G301&lt;=BB$6),5,IF($L301=1,2,1)),IF(AND($G301&gt;=BB$5,$G301&lt;=BB$6),IF($M301&gt;0,4,3),0)),IF(AND($D301&lt;=BB$6,$E301&gt;=BB$5),60,0)))</f>
        <v/>
      </c>
      <c r="BC301" s="80" t="str">
        <f>IF(OR($A301="",NOT(ISNUMBER($G301))),"",IF(AND($F301&lt;=BC$6,$G301&gt;=BC$5),IF(BC$5&gt;$N301,5,$K301)*10+IF(AND($F301&gt;=BC$5,$F301&lt;=BC$6),IF(AND($G301&gt;=BC$5,$G301&lt;=BC$6),5,IF($L301=1,2,1)),IF(AND($G301&gt;=BC$5,$G301&lt;=BC$6),IF($M301&gt;0,4,3),0)),IF(AND($D301&lt;=BC$6,$E301&gt;=BC$5),60,0)))</f>
        <v/>
      </c>
      <c r="BD301" s="80" t="str">
        <f>IF(OR($A301="",NOT(ISNUMBER($G301))),"",IF(AND($F301&lt;=BD$6,$G301&gt;=BD$5),IF(BD$5&gt;$N301,5,$K301)*10+IF(AND($F301&gt;=BD$5,$F301&lt;=BD$6),IF(AND($G301&gt;=BD$5,$G301&lt;=BD$6),5,IF($L301=1,2,1)),IF(AND($G301&gt;=BD$5,$G301&lt;=BD$6),IF($M301&gt;0,4,3),0)),IF(AND($D301&lt;=BD$6,$E301&gt;=BD$5),60,0)))</f>
        <v/>
      </c>
      <c r="BE301" s="80" t="str">
        <f>IF(OR($A301="",NOT(ISNUMBER($G301))),"",IF(AND($F301&lt;=BE$6,$G301&gt;=BE$5),IF(BE$5&gt;$N301,5,$K301)*10+IF(AND($F301&gt;=BE$5,$F301&lt;=BE$6),IF(AND($G301&gt;=BE$5,$G301&lt;=BE$6),5,IF($L301=1,2,1)),IF(AND($G301&gt;=BE$5,$G301&lt;=BE$6),IF($M301&gt;0,4,3),0)),IF(AND($D301&lt;=BE$6,$E301&gt;=BE$5),60,0)))</f>
        <v/>
      </c>
      <c r="BF301" s="80" t="str">
        <f>IF(OR($A301="",NOT(ISNUMBER($G301))),"",IF(AND($F301&lt;=BF$6,$G301&gt;=BF$5),IF(BF$5&gt;$N301,5,$K301)*10+IF(AND($F301&gt;=BF$5,$F301&lt;=BF$6),IF(AND($G301&gt;=BF$5,$G301&lt;=BF$6),5,IF($L301=1,2,1)),IF(AND($G301&gt;=BF$5,$G301&lt;=BF$6),IF($M301&gt;0,4,3),0)),IF(AND($D301&lt;=BF$6,$E301&gt;=BF$5),60,0)))</f>
        <v/>
      </c>
      <c r="BG301" s="80" t="str">
        <f>IF(OR($A301="",NOT(ISNUMBER($G301))),"",IF(AND($F301&lt;=BG$6,$G301&gt;=BG$5),IF(BG$5&gt;$N301,5,$K301)*10+IF(AND($F301&gt;=BG$5,$F301&lt;=BG$6),IF(AND($G301&gt;=BG$5,$G301&lt;=BG$6),5,IF($L301=1,2,1)),IF(AND($G301&gt;=BG$5,$G301&lt;=BG$6),IF($M301&gt;0,4,3),0)),IF(AND($D301&lt;=BG$6,$E301&gt;=BG$5),60,0)))</f>
        <v/>
      </c>
      <c r="BH301" s="80" t="str">
        <f>IF(OR($A301="",NOT(ISNUMBER($G301))),"",IF(AND($F301&lt;=BH$6,$G301&gt;=BH$5),IF(BH$5&gt;$N301,5,$K301)*10+IF(AND($F301&gt;=BH$5,$F301&lt;=BH$6),IF(AND($G301&gt;=BH$5,$G301&lt;=BH$6),5,IF($L301=1,2,1)),IF(AND($G301&gt;=BH$5,$G301&lt;=BH$6),IF($M301&gt;0,4,3),0)),IF(AND($D301&lt;=BH$6,$E301&gt;=BH$5),60,0)))</f>
        <v/>
      </c>
      <c r="BI301" s="80" t="str">
        <f>IF(OR($A301="",NOT(ISNUMBER($G301))),"",IF(AND($F301&lt;=BI$6,$G301&gt;=BI$5),IF(BI$5&gt;$N301,5,$K301)*10+IF(AND($F301&gt;=BI$5,$F301&lt;=BI$6),IF(AND($G301&gt;=BI$5,$G301&lt;=BI$6),5,IF($L301=1,2,1)),IF(AND($G301&gt;=BI$5,$G301&lt;=BI$6),IF($M301&gt;0,4,3),0)),IF(AND($D301&lt;=BI$6,$E301&gt;=BI$5),60,0)))</f>
        <v/>
      </c>
      <c r="BJ301" s="80" t="str">
        <f>IF(OR($A301="",NOT(ISNUMBER($G301))),"",IF(AND($F301&lt;=BJ$6,$G301&gt;=BJ$5),IF(BJ$5&gt;$N301,5,$K301)*10+IF(AND($F301&gt;=BJ$5,$F301&lt;=BJ$6),IF(AND($G301&gt;=BJ$5,$G301&lt;=BJ$6),5,IF($L301=1,2,1)),IF(AND($G301&gt;=BJ$5,$G301&lt;=BJ$6),IF($M301&gt;0,4,3),0)),IF(AND($D301&lt;=BJ$6,$E301&gt;=BJ$5),60,0)))</f>
        <v/>
      </c>
      <c r="BK301" s="80" t="str">
        <f>IF(OR($A301="",NOT(ISNUMBER($G301))),"",IF(AND($F301&lt;=BK$6,$G301&gt;=BK$5),IF(BK$5&gt;$N301,5,$K301)*10+IF(AND($F301&gt;=BK$5,$F301&lt;=BK$6),IF(AND($G301&gt;=BK$5,$G301&lt;=BK$6),5,IF($L301=1,2,1)),IF(AND($G301&gt;=BK$5,$G301&lt;=BK$6),IF($M301&gt;0,4,3),0)),IF(AND($D301&lt;=BK$6,$E301&gt;=BK$5),60,0)))</f>
        <v/>
      </c>
      <c r="BL301" s="80" t="str">
        <f>IF(OR($A301="",NOT(ISNUMBER($G301))),"",IF(AND($F301&lt;=BL$6,$G301&gt;=BL$5),IF(BL$5&gt;$N301,5,$K301)*10+IF(AND($F301&gt;=BL$5,$F301&lt;=BL$6),IF(AND($G301&gt;=BL$5,$G301&lt;=BL$6),5,IF($L301=1,2,1)),IF(AND($G301&gt;=BL$5,$G301&lt;=BL$6),IF($M301&gt;0,4,3),0)),IF(AND($D301&lt;=BL$6,$E301&gt;=BL$5),60,0)))</f>
        <v/>
      </c>
      <c r="BM301" s="80" t="str">
        <f>IF(OR($A301="",NOT(ISNUMBER($G301))),"",IF(AND($F301&lt;=BM$6,$G301&gt;=BM$5),IF(BM$5&gt;$N301,5,$K301)*10+IF(AND($F301&gt;=BM$5,$F301&lt;=BM$6),IF(AND($G301&gt;=BM$5,$G301&lt;=BM$6),5,IF($L301=1,2,1)),IF(AND($G301&gt;=BM$5,$G301&lt;=BM$6),IF($M301&gt;0,4,3),0)),IF(AND($D301&lt;=BM$6,$E301&gt;=BM$5),60,0)))</f>
        <v/>
      </c>
      <c r="BN301" s="80" t="str">
        <f>IF(OR($A301="",NOT(ISNUMBER($G301))),"",IF(AND($F301&lt;=BN$6,$G301&gt;=BN$5),IF(BN$5&gt;$N301,5,$K301)*10+IF(AND($F301&gt;=BN$5,$F301&lt;=BN$6),IF(AND($G301&gt;=BN$5,$G301&lt;=BN$6),5,IF($L301=1,2,1)),IF(AND($G301&gt;=BN$5,$G301&lt;=BN$6),IF($M301&gt;0,4,3),0)),IF(AND($D301&lt;=BN$6,$E301&gt;=BN$5),60,0)))</f>
        <v/>
      </c>
      <c r="BO301" s="80" t="str">
        <f>IF(OR($A301="",NOT(ISNUMBER($G301))),"",IF(AND($F301&lt;=BO$6,$G301&gt;=BO$5),IF(BO$5&gt;$N301,5,$K301)*10+IF(AND($F301&gt;=BO$5,$F301&lt;=BO$6),IF(AND($G301&gt;=BO$5,$G301&lt;=BO$6),5,IF($L301=1,2,1)),IF(AND($G301&gt;=BO$5,$G301&lt;=BO$6),IF($M301&gt;0,4,3),0)),IF(AND($D301&lt;=BO$6,$E301&gt;=BO$5),60,0)))</f>
        <v/>
      </c>
      <c r="BP301" s="80" t="str">
        <f>IF(OR($A301="",NOT(ISNUMBER($G301))),"",IF(AND($F301&lt;=BP$6,$G301&gt;=BP$5),IF(BP$5&gt;$N301,5,$K301)*10+IF(AND($F301&gt;=BP$5,$F301&lt;=BP$6),IF(AND($G301&gt;=BP$5,$G301&lt;=BP$6),5,IF($L301=1,2,1)),IF(AND($G301&gt;=BP$5,$G301&lt;=BP$6),IF($M301&gt;0,4,3),0)),IF(AND($D301&lt;=BP$6,$E301&gt;=BP$5),60,0)))</f>
        <v/>
      </c>
      <c r="BQ301" s="80" t="str">
        <f>IF(OR($A301="",NOT(ISNUMBER($G301))),"",IF(AND($F301&lt;=BQ$6,$G301&gt;=BQ$5),IF(BQ$5&gt;$N301,5,$K301)*10+IF(AND($F301&gt;=BQ$5,$F301&lt;=BQ$6),IF(AND($G301&gt;=BQ$5,$G301&lt;=BQ$6),5,IF($L301=1,2,1)),IF(AND($G301&gt;=BQ$5,$G301&lt;=BQ$6),IF($M301&gt;0,4,3),0)),IF(AND($D301&lt;=BQ$6,$E301&gt;=BQ$5),60,0)))</f>
        <v/>
      </c>
      <c r="BR301" s="80" t="str">
        <f>IF(OR($A301="",NOT(ISNUMBER($G301))),"",IF(AND($F301&lt;=BR$6,$G301&gt;=BR$5),IF(BR$5&gt;$N301,5,$K301)*10+IF(AND($F301&gt;=BR$5,$F301&lt;=BR$6),IF(AND($G301&gt;=BR$5,$G301&lt;=BR$6),5,IF($L301=1,2,1)),IF(AND($G301&gt;=BR$5,$G301&lt;=BR$6),IF($M301&gt;0,4,3),0)),IF(AND($D301&lt;=BR$6,$E301&gt;=BR$5),60,0)))</f>
        <v/>
      </c>
      <c r="BS301" s="80" t="str">
        <f>IF(OR($A301="",NOT(ISNUMBER($G301))),"",IF(AND($F301&lt;=BS$6,$G301&gt;=BS$5),IF(BS$5&gt;$N301,5,$K301)*10+IF(AND($F301&gt;=BS$5,$F301&lt;=BS$6),IF(AND($G301&gt;=BS$5,$G301&lt;=BS$6),5,IF($L301=1,2,1)),IF(AND($G301&gt;=BS$5,$G301&lt;=BS$6),IF($M301&gt;0,4,3),0)),IF(AND($D301&lt;=BS$6,$E301&gt;=BS$5),60,0)))</f>
        <v/>
      </c>
      <c r="BT301" s="80" t="str">
        <f>IF(OR($A301="",NOT(ISNUMBER($G301))),"",IF(AND($F301&lt;=BT$6,$G301&gt;=BT$5),IF(BT$5&gt;$N301,5,$K301)*10+IF(AND($F301&gt;=BT$5,$F301&lt;=BT$6),IF(AND($G301&gt;=BT$5,$G301&lt;=BT$6),5,IF($L301=1,2,1)),IF(AND($G301&gt;=BT$5,$G301&lt;=BT$6),IF($M301&gt;0,4,3),0)),IF(AND($D301&lt;=BT$6,$E301&gt;=BT$5),60,0)))</f>
        <v/>
      </c>
      <c r="BU301" s="80" t="str">
        <f>IF(OR($A301="",NOT(ISNUMBER($G301))),"",IF(AND($F301&lt;=BU$6,$G301&gt;=BU$5),IF(BU$5&gt;$N301,5,$K301)*10+IF(AND($F301&gt;=BU$5,$F301&lt;=BU$6),IF(AND($G301&gt;=BU$5,$G301&lt;=BU$6),5,IF($L301=1,2,1)),IF(AND($G301&gt;=BU$5,$G301&lt;=BU$6),IF($M301&gt;0,4,3),0)),IF(AND($D301&lt;=BU$6,$E301&gt;=BU$5),60,0)))</f>
        <v/>
      </c>
      <c r="BV301" s="80" t="str">
        <f>IF(OR($A301="",NOT(ISNUMBER($G301))),"",IF(AND($F301&lt;=BV$6,$G301&gt;=BV$5),IF(BV$5&gt;$N301,5,$K301)*10+IF(AND($F301&gt;=BV$5,$F301&lt;=BV$6),IF(AND($G301&gt;=BV$5,$G301&lt;=BV$6),5,IF($L301=1,2,1)),IF(AND($G301&gt;=BV$5,$G301&lt;=BV$6),IF($M301&gt;0,4,3),0)),IF(AND($D301&lt;=BV$6,$E301&gt;=BV$5),60,0)))</f>
        <v/>
      </c>
      <c r="BW301" s="80" t="str">
        <f>IF(OR($A301="",NOT(ISNUMBER($G301))),"",IF(AND($F301&lt;=BW$6,$G301&gt;=BW$5),IF(BW$5&gt;$N301,5,$K301)*10+IF(AND($F301&gt;=BW$5,$F301&lt;=BW$6),IF(AND($G301&gt;=BW$5,$G301&lt;=BW$6),5,IF($L301=1,2,1)),IF(AND($G301&gt;=BW$5,$G301&lt;=BW$6),IF($M301&gt;0,4,3),0)),IF(AND($D301&lt;=BW$6,$E301&gt;=BW$5),60,0)))</f>
        <v/>
      </c>
      <c r="BX301" s="80" t="str">
        <f>IF(OR($A301="",NOT(ISNUMBER($G301))),"",IF(AND($F301&lt;=BX$6,$G301&gt;=BX$5),IF(BX$5&gt;$N301,5,$K301)*10+IF(AND($F301&gt;=BX$5,$F301&lt;=BX$6),IF(AND($G301&gt;=BX$5,$G301&lt;=BX$6),5,IF($L301=1,2,1)),IF(AND($G301&gt;=BX$5,$G301&lt;=BX$6),IF($M301&gt;0,4,3),0)),IF(AND($D301&lt;=BX$6,$E301&gt;=BX$5),60,0)))</f>
        <v/>
      </c>
      <c r="BY301" s="80" t="str">
        <f>IF(OR($A301="",NOT(ISNUMBER($G301))),"",IF(AND($F301&lt;=BY$6,$G301&gt;=BY$5),IF(BY$5&gt;$N301,5,$K301)*10+IF(AND($F301&gt;=BY$5,$F301&lt;=BY$6),IF(AND($G301&gt;=BY$5,$G301&lt;=BY$6),5,IF($L301=1,2,1)),IF(AND($G301&gt;=BY$5,$G301&lt;=BY$6),IF($M301&gt;0,4,3),0)),IF(AND($D301&lt;=BY$6,$E301&gt;=BY$5),60,0)))</f>
        <v/>
      </c>
      <c r="BZ301" s="80" t="str">
        <f>IF(OR($A301="",NOT(ISNUMBER($G301))),"",IF(AND($F301&lt;=BZ$6,$G301&gt;=BZ$5),IF(BZ$5&gt;$N301,5,$K301)*10+IF(AND($F301&gt;=BZ$5,$F301&lt;=BZ$6),IF(AND($G301&gt;=BZ$5,$G301&lt;=BZ$6),5,IF($L301=1,2,1)),IF(AND($G301&gt;=BZ$5,$G301&lt;=BZ$6),IF($M301&gt;0,4,3),0)),IF(AND($D301&lt;=BZ$6,$E301&gt;=BZ$5),60,0)))</f>
        <v/>
      </c>
      <c r="CA301" s="80" t="str">
        <f>IF(OR($A301="",NOT(ISNUMBER($G301))),"",IF(AND($F301&lt;=CA$6,$G301&gt;=CA$5),IF(CA$5&gt;$N301,5,$K301)*10+IF(AND($F301&gt;=CA$5,$F301&lt;=CA$6),IF(AND($G301&gt;=CA$5,$G301&lt;=CA$6),5,IF($L301=1,2,1)),IF(AND($G301&gt;=CA$5,$G301&lt;=CA$6),IF($M301&gt;0,4,3),0)),IF(AND($D301&lt;=CA$6,$E301&gt;=CA$5),60,0)))</f>
        <v/>
      </c>
      <c r="CB301" s="80" t="str">
        <f>IF(OR($A301="",NOT(ISNUMBER($G301))),"",IF(AND($F301&lt;=CB$6,$G301&gt;=CB$5),IF(CB$5&gt;$N301,5,$K301)*10+IF(AND($F301&gt;=CB$5,$F301&lt;=CB$6),IF(AND($G301&gt;=CB$5,$G301&lt;=CB$6),5,IF($L301=1,2,1)),IF(AND($G301&gt;=CB$5,$G301&lt;=CB$6),IF($M301&gt;0,4,3),0)),IF(AND($D301&lt;=CB$6,$E301&gt;=CB$5),60,0)))</f>
        <v/>
      </c>
      <c r="CC301" s="80" t="str">
        <f>IF(OR($A301="",NOT(ISNUMBER($G301))),"",IF(AND($F301&lt;=CC$6,$G301&gt;=CC$5),IF(CC$5&gt;$N301,5,$K301)*10+IF(AND($F301&gt;=CC$5,$F301&lt;=CC$6),IF(AND($G301&gt;=CC$5,$G301&lt;=CC$6),5,IF($L301=1,2,1)),IF(AND($G301&gt;=CC$5,$G301&lt;=CC$6),IF($M301&gt;0,4,3),0)),IF(AND($D301&lt;=CC$6,$E301&gt;=CC$5),60,0)))</f>
        <v/>
      </c>
      <c r="CD301" s="80" t="str">
        <f>IF(OR($A301="",NOT(ISNUMBER($G301))),"",IF(AND($F301&lt;=CD$6,$G301&gt;=CD$5),IF(CD$5&gt;$N301,5,$K301)*10+IF(AND($F301&gt;=CD$5,$F301&lt;=CD$6),IF(AND($G301&gt;=CD$5,$G301&lt;=CD$6),5,IF($L301=1,2,1)),IF(AND($G301&gt;=CD$5,$G301&lt;=CD$6),IF($M301&gt;0,4,3),0)),IF(AND($D301&lt;=CD$6,$E301&gt;=CD$5),60,0)))</f>
        <v/>
      </c>
      <c r="CE301" s="80" t="str">
        <f>IF(OR($A301="",NOT(ISNUMBER($G301))),"",IF(AND($F301&lt;=CE$6,$G301&gt;=CE$5),IF(CE$5&gt;$N301,5,$K301)*10+IF(AND($F301&gt;=CE$5,$F301&lt;=CE$6),IF(AND($G301&gt;=CE$5,$G301&lt;=CE$6),5,IF($L301=1,2,1)),IF(AND($G301&gt;=CE$5,$G301&lt;=CE$6),IF($M301&gt;0,4,3),0)),IF(AND($D301&lt;=CE$6,$E301&gt;=CE$5),60,0)))</f>
        <v/>
      </c>
      <c r="CF301" s="80" t="str">
        <f>IF(OR($A301="",NOT(ISNUMBER($G301))),"",IF(AND($F301&lt;=CF$6,$G301&gt;=CF$5),IF(CF$5&gt;$N301,5,$K301)*10+IF(AND($F301&gt;=CF$5,$F301&lt;=CF$6),IF(AND($G301&gt;=CF$5,$G301&lt;=CF$6),5,IF($L301=1,2,1)),IF(AND($G301&gt;=CF$5,$G301&lt;=CF$6),IF($M301&gt;0,4,3),0)),IF(AND($D301&lt;=CF$6,$E301&gt;=CF$5),60,0)))</f>
        <v/>
      </c>
      <c r="CG301" s="80" t="str">
        <f>IF(OR($A301="",NOT(ISNUMBER($G301))),"",IF(AND($F301&lt;=CG$6,$G301&gt;=CG$5),IF(CG$5&gt;$N301,5,$K301)*10+IF(AND($F301&gt;=CG$5,$F301&lt;=CG$6),IF(AND($G301&gt;=CG$5,$G301&lt;=CG$6),5,IF($L301=1,2,1)),IF(AND($G301&gt;=CG$5,$G301&lt;=CG$6),IF($M301&gt;0,4,3),0)),IF(AND($D301&lt;=CG$6,$E301&gt;=CG$5),60,0)))</f>
        <v/>
      </c>
      <c r="CH301" s="80" t="str">
        <f>IF(OR($A301="",NOT(ISNUMBER($G301))),"",IF(AND($F301&lt;=CH$6,$G301&gt;=CH$5),IF(CH$5&gt;$N301,5,$K301)*10+IF(AND($F301&gt;=CH$5,$F301&lt;=CH$6),IF(AND($G301&gt;=CH$5,$G301&lt;=CH$6),5,IF($L301=1,2,1)),IF(AND($G301&gt;=CH$5,$G301&lt;=CH$6),IF($M301&gt;0,4,3),0)),IF(AND($D301&lt;=CH$6,$E301&gt;=CH$5),60,0)))</f>
        <v/>
      </c>
      <c r="CI301" s="80" t="str">
        <f>IF(OR($A301="",NOT(ISNUMBER($G301))),"",IF(AND($F301&lt;=CI$6,$G301&gt;=CI$5),IF(CI$5&gt;$N301,5,$K301)*10+IF(AND($F301&gt;=CI$5,$F301&lt;=CI$6),IF(AND($G301&gt;=CI$5,$G301&lt;=CI$6),5,IF($L301=1,2,1)),IF(AND($G301&gt;=CI$5,$G301&lt;=CI$6),IF($M301&gt;0,4,3),0)),IF(AND($D301&lt;=CI$6,$E301&gt;=CI$5),60,0)))</f>
        <v/>
      </c>
      <c r="CJ301" s="80" t="str">
        <f>IF(OR($A301="",NOT(ISNUMBER($G301))),"",IF(AND($F301&lt;=CJ$6,$G301&gt;=CJ$5),IF(CJ$5&gt;$N301,5,$K301)*10+IF(AND($F301&gt;=CJ$5,$F301&lt;=CJ$6),IF(AND($G301&gt;=CJ$5,$G301&lt;=CJ$6),5,IF($L301=1,2,1)),IF(AND($G301&gt;=CJ$5,$G301&lt;=CJ$6),IF($M301&gt;0,4,3),0)),IF(AND($D301&lt;=CJ$6,$E301&gt;=CJ$5),60,0)))</f>
        <v/>
      </c>
      <c r="CK301" s="80" t="str">
        <f>IF(OR($A301="",NOT(ISNUMBER($G301))),"",IF(AND($F301&lt;=CK$6,$G301&gt;=CK$5),IF(CK$5&gt;$N301,5,$K301)*10+IF(AND($F301&gt;=CK$5,$F301&lt;=CK$6),IF(AND($G301&gt;=CK$5,$G301&lt;=CK$6),5,IF($L301=1,2,1)),IF(AND($G301&gt;=CK$5,$G301&lt;=CK$6),IF($M301&gt;0,4,3),0)),IF(AND($D301&lt;=CK$6,$E301&gt;=CK$5),60,0)))</f>
        <v/>
      </c>
      <c r="CL301" s="80" t="str">
        <f>IF(OR($A301="",NOT(ISNUMBER($G301))),"",IF(AND($F301&lt;=CL$6,$G301&gt;=CL$5),IF(CL$5&gt;$N301,5,$K301)*10+IF(AND($F301&gt;=CL$5,$F301&lt;=CL$6),IF(AND($G301&gt;=CL$5,$G301&lt;=CL$6),5,IF($L301=1,2,1)),IF(AND($G301&gt;=CL$5,$G301&lt;=CL$6),IF($M301&gt;0,4,3),0)),IF(AND($D301&lt;=CL$6,$E301&gt;=CL$5),60,0)))</f>
        <v/>
      </c>
      <c r="CM301" s="80" t="str">
        <f>IF(OR($A301="",NOT(ISNUMBER($G301))),"",IF(AND($F301&lt;=CM$6,$G301&gt;=CM$5),IF(CM$5&gt;$N301,5,$K301)*10+IF(AND($F301&gt;=CM$5,$F301&lt;=CM$6),IF(AND($G301&gt;=CM$5,$G301&lt;=CM$6),5,IF($L301=1,2,1)),IF(AND($G301&gt;=CM$5,$G301&lt;=CM$6),IF($M301&gt;0,4,3),0)),IF(AND($D301&lt;=CM$6,$E301&gt;=CM$5),60,0)))</f>
        <v/>
      </c>
      <c r="CN301" s="80" t="str">
        <f>IF(OR($A301="",NOT(ISNUMBER($G301))),"",IF(AND($F301&lt;=CN$6,$G301&gt;=CN$5),IF(CN$5&gt;$N301,5,$K301)*10+IF(AND($F301&gt;=CN$5,$F301&lt;=CN$6),IF(AND($G301&gt;=CN$5,$G301&lt;=CN$6),5,IF($L301=1,2,1)),IF(AND($G301&gt;=CN$5,$G301&lt;=CN$6),IF($M301&gt;0,4,3),0)),IF(AND($D301&lt;=CN$6,$E301&gt;=CN$5),60,0)))</f>
        <v/>
      </c>
      <c r="CO301" s="80" t="str">
        <f>IF(OR($A301="",NOT(ISNUMBER($G301))),"",IF(AND($F301&lt;=CO$6,$G301&gt;=CO$5),IF(CO$5&gt;$N301,5,$K301)*10+IF(AND($F301&gt;=CO$5,$F301&lt;=CO$6),IF(AND($G301&gt;=CO$5,$G301&lt;=CO$6),5,IF($L301=1,2,1)),IF(AND($G301&gt;=CO$5,$G301&lt;=CO$6),IF($M301&gt;0,4,3),0)),IF(AND($D301&lt;=CO$6,$E301&gt;=CO$5),60,0)))</f>
        <v/>
      </c>
      <c r="CP301" s="80" t="str">
        <f>IF(OR($A301="",NOT(ISNUMBER($G301))),"",IF(AND($F301&lt;=CP$6,$G301&gt;=CP$5),IF(CP$5&gt;$N301,5,$K301)*10+IF(AND($F301&gt;=CP$5,$F301&lt;=CP$6),IF(AND($G301&gt;=CP$5,$G301&lt;=CP$6),5,IF($L301=1,2,1)),IF(AND($G301&gt;=CP$5,$G301&lt;=CP$6),IF($M301&gt;0,4,3),0)),IF(AND($D301&lt;=CP$6,$E301&gt;=CP$5),60,0)))</f>
        <v/>
      </c>
      <c r="CQ301" s="80" t="str">
        <f>IF(OR($A301="",NOT(ISNUMBER($G301))),"",IF(AND($F301&lt;=CQ$6,$G301&gt;=CQ$5),IF(CQ$5&gt;$N301,5,$K301)*10+IF(AND($F301&gt;=CQ$5,$F301&lt;=CQ$6),IF(AND($G301&gt;=CQ$5,$G301&lt;=CQ$6),5,IF($L301=1,2,1)),IF(AND($G301&gt;=CQ$5,$G301&lt;=CQ$6),IF($M301&gt;0,4,3),0)),IF(AND($D301&lt;=CQ$6,$E301&gt;=CQ$5),60,0)))</f>
        <v/>
      </c>
      <c r="CR301" s="80" t="str">
        <f>IF(OR($A301="",NOT(ISNUMBER($G301))),"",IF(AND($F301&lt;=CR$6,$G301&gt;=CR$5),IF(CR$5&gt;$N301,5,$K301)*10+IF(AND($F301&gt;=CR$5,$F301&lt;=CR$6),IF(AND($G301&gt;=CR$5,$G301&lt;=CR$6),5,IF($L301=1,2,1)),IF(AND($G301&gt;=CR$5,$G301&lt;=CR$6),IF($M301&gt;0,4,3),0)),IF(AND($D301&lt;=CR$6,$E301&gt;=CR$5),60,0)))</f>
        <v/>
      </c>
      <c r="CS301" s="80" t="str">
        <f>IF(OR($A301="",NOT(ISNUMBER($G301))),"",IF(AND($F301&lt;=CS$6,$G301&gt;=CS$5),IF(CS$5&gt;$N301,5,$K301)*10+IF(AND($F301&gt;=CS$5,$F301&lt;=CS$6),IF(AND($G301&gt;=CS$5,$G301&lt;=CS$6),5,IF($L301=1,2,1)),IF(AND($G301&gt;=CS$5,$G301&lt;=CS$6),IF($M301&gt;0,4,3),0)),IF(AND($D301&lt;=CS$6,$E301&gt;=CS$5),60,0)))</f>
        <v/>
      </c>
      <c r="CT301" s="80" t="str">
        <f>IF(OR($A301="",NOT(ISNUMBER($G301))),"",IF(AND($F301&lt;=CT$6,$G301&gt;=CT$5),IF(CT$5&gt;$N301,5,$K301)*10+IF(AND($F301&gt;=CT$5,$F301&lt;=CT$6),IF(AND($G301&gt;=CT$5,$G301&lt;=CT$6),5,IF($L301=1,2,1)),IF(AND($G301&gt;=CT$5,$G301&lt;=CT$6),IF($M301&gt;0,4,3),0)),IF(AND($D301&lt;=CT$6,$E301&gt;=CT$5),60,0)))</f>
        <v/>
      </c>
      <c r="CU301" s="80" t="str">
        <f>IF(OR($A301="",NOT(ISNUMBER($G301))),"",IF(AND($F301&lt;=CU$6,$G301&gt;=CU$5),IF(CU$5&gt;$N301,5,$K301)*10+IF(AND($F301&gt;=CU$5,$F301&lt;=CU$6),IF(AND($G301&gt;=CU$5,$G301&lt;=CU$6),5,IF($L301=1,2,1)),IF(AND($G301&gt;=CU$5,$G301&lt;=CU$6),IF($M301&gt;0,4,3),0)),IF(AND($D301&lt;=CU$6,$E301&gt;=CU$5),60,0)))</f>
        <v/>
      </c>
      <c r="CV301" s="80" t="str">
        <f>IF(OR($A301="",NOT(ISNUMBER($G301))),"",IF(AND($F301&lt;=CV$6,$G301&gt;=CV$5),IF(CV$5&gt;$N301,5,$K301)*10+IF(AND($F301&gt;=CV$5,$F301&lt;=CV$6),IF(AND($G301&gt;=CV$5,$G301&lt;=CV$6),5,IF($L301=1,2,1)),IF(AND($G301&gt;=CV$5,$G301&lt;=CV$6),IF($M301&gt;0,4,3),0)),IF(AND($D301&lt;=CV$6,$E301&gt;=CV$5),60,0)))</f>
        <v/>
      </c>
      <c r="CW301" s="80" t="str">
        <f>IF(OR($A301="",NOT(ISNUMBER($G301))),"",IF(AND($F301&lt;=CW$6,$G301&gt;=CW$5),IF(CW$5&gt;$N301,5,$K301)*10+IF(AND($F301&gt;=CW$5,$F301&lt;=CW$6),IF(AND($G301&gt;=CW$5,$G301&lt;=CW$6),5,IF($L301=1,2,1)),IF(AND($G301&gt;=CW$5,$G301&lt;=CW$6),IF($M301&gt;0,4,3),0)),IF(AND($D301&lt;=CW$6,$E301&gt;=CW$5),60,0)))</f>
        <v/>
      </c>
      <c r="CX301" s="80" t="str">
        <f>IF(OR($A301="",NOT(ISNUMBER($G301))),"",IF(AND($F301&lt;=CX$6,$G301&gt;=CX$5),IF(CX$5&gt;$N301,5,$K301)*10+IF(AND($F301&gt;=CX$5,$F301&lt;=CX$6),IF(AND($G301&gt;=CX$5,$G301&lt;=CX$6),5,IF($L301=1,2,1)),IF(AND($G301&gt;=CX$5,$G301&lt;=CX$6),IF($M301&gt;0,4,3),0)),IF(AND($D301&lt;=CX$6,$E301&gt;=CX$5),60,0)))</f>
        <v/>
      </c>
      <c r="CY301" s="80" t="str">
        <f>IF(OR($A301="",NOT(ISNUMBER($G301))),"",IF(AND($F301&lt;=CY$6,$G301&gt;=CY$5),IF(CY$5&gt;$N301,5,$K301)*10+IF(AND($F301&gt;=CY$5,$F301&lt;=CY$6),IF(AND($G301&gt;=CY$5,$G301&lt;=CY$6),5,IF($L301=1,2,1)),IF(AND($G301&gt;=CY$5,$G301&lt;=CY$6),IF($M301&gt;0,4,3),0)),IF(AND($D301&lt;=CY$6,$E301&gt;=CY$5),60,0)))</f>
        <v/>
      </c>
      <c r="CZ301" s="80" t="str">
        <f>IF(OR($A301="",NOT(ISNUMBER($G301))),"",IF(AND($F301&lt;=CZ$6,$G301&gt;=CZ$5),IF(CZ$5&gt;$N301,5,$K301)*10+IF(AND($F301&gt;=CZ$5,$F301&lt;=CZ$6),IF(AND($G301&gt;=CZ$5,$G301&lt;=CZ$6),5,IF($L301=1,2,1)),IF(AND($G301&gt;=CZ$5,$G301&lt;=CZ$6),IF($M301&gt;0,4,3),0)),IF(AND($D301&lt;=CZ$6,$E301&gt;=CZ$5),60,0)))</f>
        <v/>
      </c>
      <c r="DA301" s="80" t="str">
        <f>IF(OR($A301="",NOT(ISNUMBER($G301))),"",IF(AND($F301&lt;=DA$6,$G301&gt;=DA$5),IF(DA$5&gt;$N301,5,$K301)*10+IF(AND($F301&gt;=DA$5,$F301&lt;=DA$6),IF(AND($G301&gt;=DA$5,$G301&lt;=DA$6),5,IF($L301=1,2,1)),IF(AND($G301&gt;=DA$5,$G301&lt;=DA$6),IF($M301&gt;0,4,3),0)),IF(AND($D301&lt;=DA$6,$E301&gt;=DA$5),60,0)))</f>
        <v/>
      </c>
      <c r="DB301" s="80" t="str">
        <f>IF(OR($A301="",NOT(ISNUMBER($G301))),"",IF(AND($F301&lt;=DB$6,$G301&gt;=DB$5),IF(DB$5&gt;$N301,5,$K301)*10+IF(AND($F301&gt;=DB$5,$F301&lt;=DB$6),IF(AND($G301&gt;=DB$5,$G301&lt;=DB$6),5,IF($L301=1,2,1)),IF(AND($G301&gt;=DB$5,$G301&lt;=DB$6),IF($M301&gt;0,4,3),0)),IF(AND($D301&lt;=DB$6,$E301&gt;=DB$5),60,0)))</f>
        <v/>
      </c>
      <c r="DC301" s="80" t="str">
        <f>IF(OR($A301="",NOT(ISNUMBER($G301))),"",IF(AND($F301&lt;=DC$6,$G301&gt;=DC$5),IF(DC$5&gt;$N301,5,$K301)*10+IF(AND($F301&gt;=DC$5,$F301&lt;=DC$6),IF(AND($G301&gt;=DC$5,$G301&lt;=DC$6),5,IF($L301=1,2,1)),IF(AND($G301&gt;=DC$5,$G301&lt;=DC$6),IF($M301&gt;0,4,3),0)),IF(AND($D301&lt;=DC$6,$E301&gt;=DC$5),60,0)))</f>
        <v/>
      </c>
      <c r="DD301" s="80" t="str">
        <f>IF(OR($A301="",NOT(ISNUMBER($G301))),"",IF(AND($F301&lt;=DD$6,$G301&gt;=DD$5),IF(DD$5&gt;$N301,5,$K301)*10+IF(AND($F301&gt;=DD$5,$F301&lt;=DD$6),IF(AND($G301&gt;=DD$5,$G301&lt;=DD$6),5,IF($L301=1,2,1)),IF(AND($G301&gt;=DD$5,$G301&lt;=DD$6),IF($M301&gt;0,4,3),0)),IF(AND($D301&lt;=DD$6,$E301&gt;=DD$5),60,0)))</f>
        <v/>
      </c>
      <c r="DE301" s="80" t="str">
        <f>IF(OR($A301="",NOT(ISNUMBER($G301))),"",IF(AND($F301&lt;=DE$6,$G301&gt;=DE$5),IF(DE$5&gt;$N301,5,$K301)*10+IF(AND($F301&gt;=DE$5,$F301&lt;=DE$6),IF(AND($G301&gt;=DE$5,$G301&lt;=DE$6),5,IF($L301=1,2,1)),IF(AND($G301&gt;=DE$5,$G301&lt;=DE$6),IF($M301&gt;0,4,3),0)),IF(AND($D301&lt;=DE$6,$E301&gt;=DE$5),60,0)))</f>
        <v/>
      </c>
      <c r="DF301" s="80" t="str">
        <f>IF(OR($A301="",NOT(ISNUMBER($G301))),"",IF(AND($F301&lt;=DF$6,$G301&gt;=DF$5),IF(DF$5&gt;$N301,5,$K301)*10+IF(AND($F301&gt;=DF$5,$F301&lt;=DF$6),IF(AND($G301&gt;=DF$5,$G301&lt;=DF$6),5,IF($L301=1,2,1)),IF(AND($G301&gt;=DF$5,$G301&lt;=DF$6),IF($M301&gt;0,4,3),0)),IF(AND($D301&lt;=DF$6,$E301&gt;=DF$5),60,0)))</f>
        <v/>
      </c>
      <c r="DG301" s="80" t="str">
        <f>IF(OR($A301="",NOT(ISNUMBER($G301))),"",IF(AND($F301&lt;=DG$6,$G301&gt;=DG$5),IF(DG$5&gt;$N301,5,$K301)*10+IF(AND($F301&gt;=DG$5,$F301&lt;=DG$6),IF(AND($G301&gt;=DG$5,$G301&lt;=DG$6),5,IF($L301=1,2,1)),IF(AND($G301&gt;=DG$5,$G301&lt;=DG$6),IF($M301&gt;0,4,3),0)),IF(AND($D301&lt;=DG$6,$E301&gt;=DG$5),60,0)))</f>
        <v/>
      </c>
      <c r="DH301" s="80" t="str">
        <f>IF(OR($A301="",NOT(ISNUMBER($G301))),"",IF(AND($F301&lt;=DH$6,$G301&gt;=DH$5),IF(DH$5&gt;$N301,5,$K301)*10+IF(AND($F301&gt;=DH$5,$F301&lt;=DH$6),IF(AND($G301&gt;=DH$5,$G301&lt;=DH$6),5,IF($L301=1,2,1)),IF(AND($G301&gt;=DH$5,$G301&lt;=DH$6),IF($M301&gt;0,4,3),0)),IF(AND($D301&lt;=DH$6,$E301&gt;=DH$5),60,0)))</f>
        <v/>
      </c>
      <c r="DI301" s="80" t="str">
        <f>IF(OR($A301="",NOT(ISNUMBER($G301))),"",IF(AND($F301&lt;=DI$6,$G301&gt;=DI$5),IF(DI$5&gt;$N301,5,$K301)*10+IF(AND($F301&gt;=DI$5,$F301&lt;=DI$6),IF(AND($G301&gt;=DI$5,$G301&lt;=DI$6),5,IF($L301=1,2,1)),IF(AND($G301&gt;=DI$5,$G301&lt;=DI$6),IF($M301&gt;0,4,3),0)),IF(AND($D301&lt;=DI$6,$E301&gt;=DI$5),60,0)))</f>
        <v/>
      </c>
      <c r="DJ301" s="80" t="str">
        <f>IF(OR($A301="",NOT(ISNUMBER($G301))),"",IF(AND($F301&lt;=DJ$6,$G301&gt;=DJ$5),IF(DJ$5&gt;$N301,5,$K301)*10+IF(AND($F301&gt;=DJ$5,$F301&lt;=DJ$6),IF(AND($G301&gt;=DJ$5,$G301&lt;=DJ$6),5,IF($L301=1,2,1)),IF(AND($G301&gt;=DJ$5,$G301&lt;=DJ$6),IF($M301&gt;0,4,3),0)),IF(AND($D301&lt;=DJ$6,$E301&gt;=DJ$5),60,0)))</f>
        <v/>
      </c>
      <c r="DK301" s="80" t="str">
        <f>IF(OR($A301="",NOT(ISNUMBER($G301))),"",IF(AND($F301&lt;=DK$6,$G301&gt;=DK$5),IF(DK$5&gt;$N301,5,$K301)*10+IF(AND($F301&gt;=DK$5,$F301&lt;=DK$6),IF(AND($G301&gt;=DK$5,$G301&lt;=DK$6),5,IF($L301=1,2,1)),IF(AND($G301&gt;=DK$5,$G301&lt;=DK$6),IF($M301&gt;0,4,3),0)),IF(AND($D301&lt;=DK$6,$E301&gt;=DK$5),60,0)))</f>
        <v/>
      </c>
      <c r="DL301" s="80" t="str">
        <f>IF(OR($A301="",NOT(ISNUMBER($G301))),"",IF(AND($F301&lt;=DL$6,$G301&gt;=DL$5),IF(DL$5&gt;$N301,5,$K301)*10+IF(AND($F301&gt;=DL$5,$F301&lt;=DL$6),IF(AND($G301&gt;=DL$5,$G301&lt;=DL$6),5,IF($L301=1,2,1)),IF(AND($G301&gt;=DL$5,$G301&lt;=DL$6),IF($M301&gt;0,4,3),0)),IF(AND($D301&lt;=DL$6,$E301&gt;=DL$5),60,0)))</f>
        <v/>
      </c>
      <c r="DM301" s="80" t="str">
        <f>IF(OR($A301="",NOT(ISNUMBER($G301))),"",IF(AND($F301&lt;=DM$6,$G301&gt;=DM$5),IF(DM$5&gt;$N301,5,$K301)*10+IF(AND($F301&gt;=DM$5,$F301&lt;=DM$6),IF(AND($G301&gt;=DM$5,$G301&lt;=DM$6),5,IF($L301=1,2,1)),IF(AND($G301&gt;=DM$5,$G301&lt;=DM$6),IF($M301&gt;0,4,3),0)),IF(AND($D301&lt;=DM$6,$E301&gt;=DM$5),60,0)))</f>
        <v/>
      </c>
      <c r="DN301" s="80" t="str">
        <f>IF(OR($A301="",NOT(ISNUMBER($G301))),"",IF(AND($F301&lt;=DN$6,$G301&gt;=DN$5),IF(DN$5&gt;$N301,5,$K301)*10+IF(AND($F301&gt;=DN$5,$F301&lt;=DN$6),IF(AND($G301&gt;=DN$5,$G301&lt;=DN$6),5,IF($L301=1,2,1)),IF(AND($G301&gt;=DN$5,$G301&lt;=DN$6),IF($M301&gt;0,4,3),0)),IF(AND($D301&lt;=DN$6,$E301&gt;=DN$5),60,0)))</f>
        <v/>
      </c>
      <c r="DO301" s="80" t="str">
        <f>IF(OR($A301="",NOT(ISNUMBER($G301))),"",IF(AND($F301&lt;=DO$6,$G301&gt;=DO$5),IF(DO$5&gt;$N301,5,$K301)*10+IF(AND($F301&gt;=DO$5,$F301&lt;=DO$6),IF(AND($G301&gt;=DO$5,$G301&lt;=DO$6),5,IF($L301=1,2,1)),IF(AND($G301&gt;=DO$5,$G301&lt;=DO$6),IF($M301&gt;0,4,3),0)),IF(AND($D301&lt;=DO$6,$E301&gt;=DO$5),60,0)))</f>
        <v/>
      </c>
      <c r="DP301" s="80" t="str">
        <f>IF(OR($A301="",NOT(ISNUMBER($G301))),"",IF(AND($F301&lt;=DP$6,$G301&gt;=DP$5),IF(DP$5&gt;$N301,5,$K301)*10+IF(AND($F301&gt;=DP$5,$F301&lt;=DP$6),IF(AND($G301&gt;=DP$5,$G301&lt;=DP$6),5,IF($L301=1,2,1)),IF(AND($G301&gt;=DP$5,$G301&lt;=DP$6),IF($M301&gt;0,4,3),0)),IF(AND($D301&lt;=DP$6,$E301&gt;=DP$5),60,0)))</f>
        <v/>
      </c>
      <c r="DQ301" s="80" t="str">
        <f>IF(OR($A301="",NOT(ISNUMBER($G301))),"",IF(AND($F301&lt;=DQ$6,$G301&gt;=DQ$5),IF(DQ$5&gt;$N301,5,$K301)*10+IF(AND($F301&gt;=DQ$5,$F301&lt;=DQ$6),IF(AND($G301&gt;=DQ$5,$G301&lt;=DQ$6),5,IF($L301=1,2,1)),IF(AND($G301&gt;=DQ$5,$G301&lt;=DQ$6),IF($M301&gt;0,4,3),0)),IF(AND($D301&lt;=DQ$6,$E301&gt;=DQ$5),60,0)))</f>
        <v/>
      </c>
      <c r="DR301" s="80" t="str">
        <f>IF(OR($A301="",NOT(ISNUMBER($G301))),"",IF(AND($F301&lt;=DR$6,$G301&gt;=DR$5),IF(DR$5&gt;$N301,5,$K301)*10+IF(AND($F301&gt;=DR$5,$F301&lt;=DR$6),IF(AND($G301&gt;=DR$5,$G301&lt;=DR$6),5,IF($L301=1,2,1)),IF(AND($G301&gt;=DR$5,$G301&lt;=DR$6),IF($M301&gt;0,4,3),0)),IF(AND($D301&lt;=DR$6,$E301&gt;=DR$5),60,0)))</f>
        <v/>
      </c>
      <c r="DS301" s="80" t="str">
        <f>IF(OR($A301="",NOT(ISNUMBER($G301))),"",IF(AND($F301&lt;=DS$6,$G301&gt;=DS$5),IF(DS$5&gt;$N301,5,$K301)*10+IF(AND($F301&gt;=DS$5,$F301&lt;=DS$6),IF(AND($G301&gt;=DS$5,$G301&lt;=DS$6),5,IF($L301=1,2,1)),IF(AND($G301&gt;=DS$5,$G301&lt;=DS$6),IF($M301&gt;0,4,3),0)),IF(AND($D301&lt;=DS$6,$E301&gt;=DS$5),60,0)))</f>
        <v/>
      </c>
      <c r="DT301" s="80" t="str">
        <f>IF(OR($A301="",NOT(ISNUMBER($G301))),"",IF(AND($F301&lt;=DT$6,$G301&gt;=DT$5),IF(DT$5&gt;$N301,5,$K301)*10+IF(AND($F301&gt;=DT$5,$F301&lt;=DT$6),IF(AND($G301&gt;=DT$5,$G301&lt;=DT$6),5,IF($L301=1,2,1)),IF(AND($G301&gt;=DT$5,$G301&lt;=DT$6),IF($M301&gt;0,4,3),0)),IF(AND($D301&lt;=DT$6,$E301&gt;=DT$5),60,0)))</f>
        <v/>
      </c>
      <c r="DU301" s="80" t="str">
        <f>IF(OR($A301="",NOT(ISNUMBER($G301))),"",IF(AND($F301&lt;=DU$6,$G301&gt;=DU$5),IF(DU$5&gt;$N301,5,$K301)*10+IF(AND($F301&gt;=DU$5,$F301&lt;=DU$6),IF(AND($G301&gt;=DU$5,$G301&lt;=DU$6),5,IF($L301=1,2,1)),IF(AND($G301&gt;=DU$5,$G301&lt;=DU$6),IF($M301&gt;0,4,3),0)),IF(AND($D301&lt;=DU$6,$E301&gt;=DU$5),60,0)))</f>
        <v/>
      </c>
      <c r="DV301" s="80" t="str">
        <f>IF(OR($A301="",NOT(ISNUMBER($G301))),"",IF(AND($F301&lt;=DV$6,$G301&gt;=DV$5),IF(DV$5&gt;$N301,5,$K301)*10+IF(AND($F301&gt;=DV$5,$F301&lt;=DV$6),IF(AND($G301&gt;=DV$5,$G301&lt;=DV$6),5,IF($L301=1,2,1)),IF(AND($G301&gt;=DV$5,$G301&lt;=DV$6),IF($M301&gt;0,4,3),0)),IF(AND($D301&lt;=DV$6,$E301&gt;=DV$5),60,0)))</f>
        <v/>
      </c>
      <c r="DW301" s="80" t="str">
        <f>IF(OR($A301="",NOT(ISNUMBER($G301))),"",IF(AND($F301&lt;=DW$6,$G301&gt;=DW$5),IF(DW$5&gt;$N301,5,$K301)*10+IF(AND($F301&gt;=DW$5,$F301&lt;=DW$6),IF(AND($G301&gt;=DW$5,$G301&lt;=DW$6),5,IF($L301=1,2,1)),IF(AND($G301&gt;=DW$5,$G301&lt;=DW$6),IF($M301&gt;0,4,3),0)),IF(AND($D301&lt;=DW$6,$E301&gt;=DW$5),60,0)))</f>
        <v/>
      </c>
      <c r="DX301" s="80" t="str">
        <f>IF(OR($A301="",NOT(ISNUMBER($G301))),"",IF(AND($F301&lt;=DX$6,$G301&gt;=DX$5),IF(DX$5&gt;$N301,5,$K301)*10+IF(AND($F301&gt;=DX$5,$F301&lt;=DX$6),IF(AND($G301&gt;=DX$5,$G301&lt;=DX$6),5,IF($L301=1,2,1)),IF(AND($G301&gt;=DX$5,$G301&lt;=DX$6),IF($M301&gt;0,4,3),0)),IF(AND($D301&lt;=DX$6,$E301&gt;=DX$5),60,0)))</f>
        <v/>
      </c>
      <c r="DY301" s="80" t="str">
        <f>IF(OR($A301="",NOT(ISNUMBER($G301))),"",IF(AND($F301&lt;=DY$6,$G301&gt;=DY$5),IF(DY$5&gt;$N301,5,$K301)*10+IF(AND($F301&gt;=DY$5,$F301&lt;=DY$6),IF(AND($G301&gt;=DY$5,$G301&lt;=DY$6),5,IF($L301=1,2,1)),IF(AND($G301&gt;=DY$5,$G301&lt;=DY$6),IF($M301&gt;0,4,3),0)),IF(AND($D301&lt;=DY$6,$E301&gt;=DY$5),60,0)))</f>
        <v/>
      </c>
      <c r="DZ301" s="80" t="str">
        <f>IF(OR($A301="",NOT(ISNUMBER($G301))),"",IF(AND($F301&lt;=DZ$6,$G301&gt;=DZ$5),IF(DZ$5&gt;$N301,5,$K301)*10+IF(AND($F301&gt;=DZ$5,$F301&lt;=DZ$6),IF(AND($G301&gt;=DZ$5,$G301&lt;=DZ$6),5,IF($L301=1,2,1)),IF(AND($G301&gt;=DZ$5,$G301&lt;=DZ$6),IF($M301&gt;0,4,3),0)),IF(AND($D301&lt;=DZ$6,$E301&gt;=DZ$5),60,0)))</f>
        <v/>
      </c>
      <c r="EA301" s="80" t="str">
        <f>IF(OR($A301="",NOT(ISNUMBER($G301))),"",IF(AND($F301&lt;=EA$6,$G301&gt;=EA$5),IF(EA$5&gt;$N301,5,$K301)*10+IF(AND($F301&gt;=EA$5,$F301&lt;=EA$6),IF(AND($G301&gt;=EA$5,$G301&lt;=EA$6),5,IF($L301=1,2,1)),IF(AND($G301&gt;=EA$5,$G301&lt;=EA$6),IF($M301&gt;0,4,3),0)),IF(AND($D301&lt;=EA$6,$E301&gt;=EA$5),60,0)))</f>
        <v/>
      </c>
      <c r="EB301" s="80" t="str">
        <f>IF(OR($A301="",NOT(ISNUMBER($G301))),"",IF(AND($F301&lt;=EB$6,$G301&gt;=EB$5),IF(EB$5&gt;$N301,5,$K301)*10+IF(AND($F301&gt;=EB$5,$F301&lt;=EB$6),IF(AND($G301&gt;=EB$5,$G301&lt;=EB$6),5,IF($L301=1,2,1)),IF(AND($G301&gt;=EB$5,$G301&lt;=EB$6),IF($M301&gt;0,4,3),0)),IF(AND($D301&lt;=EB$6,$E301&gt;=EB$5),60,0)))</f>
        <v/>
      </c>
      <c r="EC301" s="80" t="str">
        <f>IF(OR($A301="",NOT(ISNUMBER($G301))),"",IF(AND($F301&lt;=EC$6,$G301&gt;=EC$5),IF(EC$5&gt;$N301,5,$K301)*10+IF(AND($F301&gt;=EC$5,$F301&lt;=EC$6),IF(AND($G301&gt;=EC$5,$G301&lt;=EC$6),5,IF($L301=1,2,1)),IF(AND($G301&gt;=EC$5,$G301&lt;=EC$6),IF($M301&gt;0,4,3),0)),IF(AND($D301&lt;=EC$6,$E301&gt;=EC$5),60,0)))</f>
        <v/>
      </c>
      <c r="ED301" s="80" t="str">
        <f>IF(OR($A301="",NOT(ISNUMBER($G301))),"",IF(AND($F301&lt;=ED$6,$G301&gt;=ED$5),IF(ED$5&gt;$N301,5,$K301)*10+IF(AND($F301&gt;=ED$5,$F301&lt;=ED$6),IF(AND($G301&gt;=ED$5,$G301&lt;=ED$6),5,IF($L301=1,2,1)),IF(AND($G301&gt;=ED$5,$G301&lt;=ED$6),IF($M301&gt;0,4,3),0)),IF(AND($D301&lt;=ED$6,$E301&gt;=ED$5),60,0)))</f>
        <v/>
      </c>
    </row>
    <row r="302" ht="18" customHeight="1">
      <c r="A302" s="52" t="str">
        <f>IF(Tasks!$B302="","",Tasks!$A302)</f>
        <v/>
      </c>
      <c r="B302" s="78" t="str">
        <f>IF(Tasks!$B302="","",Tasks!$B302)</f>
        <v/>
      </c>
      <c r="C302" s="25" t="str">
        <f>IF($B302="","",IF(AND(Tasks!$D302="",Tasks!$G302=""),"-",IF(Tasks!$D302="","",Tasks!$D302&amp;IF(OR(Tasks!$E302="",Tasks!$E302="FS"),IF(N(Tasks!$F302)=0,"","FS"),Tasks!$E302)&amp;IF(N(Tasks!$F302)=0,"",IF(Tasks!$F302&gt;0,"+","")&amp;Tasks!$F302))&amp;IF(AND(Tasks!$D302&lt;&gt;"",Tasks!$G302&lt;&gt;""),", ","")&amp;IF(Tasks!$G302="","",Tasks!$G302&amp;IF(OR(Tasks!$H302="",Tasks!$H302="FS"),IF(N(Tasks!$I302)=0,"","FS"),Tasks!$H302)&amp;IF(N(Tasks!$I302)=0,"",IF(Tasks!$I302&gt;0,"+","")&amp;Tasks!$I302))))</f>
        <v/>
      </c>
      <c r="D302" s="51" t="str">
        <f>IF(OR($B302="",Tasks!$Q302=""),"",Tasks!$Q302)</f>
        <v/>
      </c>
      <c r="E302" s="51" t="str">
        <f>IF(OR($B302="",Tasks!$R302=""),"",Tasks!$R302)</f>
        <v/>
      </c>
      <c r="F302" s="51" t="str">
        <f>IF(OR($B302="",Tasks!$S302=""),"",Tasks!$S302)</f>
        <v/>
      </c>
      <c r="G302" s="51" t="str">
        <f>IF(OR($B302="",Tasks!$T302=""),"",Tasks!$T302)</f>
        <v/>
      </c>
      <c r="H302" s="52" t="str">
        <f>IF($B302="","",Tasks!$AE302)</f>
        <v/>
      </c>
      <c r="I302" s="79" t="str">
        <f>IF($B302="","",Tasks!$AF302)</f>
        <v/>
      </c>
      <c r="J302" s="53" t="str">
        <f>IF(OR($B302="",Tasks!$V302=""),"",Tasks!$V302)</f>
        <v/>
      </c>
      <c r="K302" s="52" t="str">
        <f>IF($B302="","",Tasks!$AA302)</f>
        <v/>
      </c>
      <c r="L302" s="52" t="str">
        <f>IF($B302="","",Tasks!$AB302)</f>
        <v/>
      </c>
      <c r="M302" s="52" t="str">
        <f>IF($B302="","",Tasks!$Z302)</f>
        <v/>
      </c>
      <c r="N302" s="52" t="str">
        <f>IF(OR($B302="",Tasks!$AG302=""),"",Tasks!$AG302)</f>
        <v/>
      </c>
      <c r="O302" s="80" t="str">
        <f>IF(OR($A302="",NOT(ISNUMBER($G302))),"",IF(AND($F302&lt;=O$6,$G302&gt;=O$5),IF(O$5&gt;$N302,5,$K302)*10+IF(AND($F302&gt;=O$5,$F302&lt;=O$6),IF(AND($G302&gt;=O$5,$G302&lt;=O$6),5,IF($L302=1,2,1)),IF(AND($G302&gt;=O$5,$G302&lt;=O$6),IF($M302&gt;0,4,3),0)),IF(AND($D302&lt;=O$6,$E302&gt;=O$5),60,0)))</f>
        <v/>
      </c>
      <c r="P302" s="80" t="str">
        <f>IF(OR($A302="",NOT(ISNUMBER($G302))),"",IF(AND($F302&lt;=P$6,$G302&gt;=P$5),IF(P$5&gt;$N302,5,$K302)*10+IF(AND($F302&gt;=P$5,$F302&lt;=P$6),IF(AND($G302&gt;=P$5,$G302&lt;=P$6),5,IF($L302=1,2,1)),IF(AND($G302&gt;=P$5,$G302&lt;=P$6),IF($M302&gt;0,4,3),0)),IF(AND($D302&lt;=P$6,$E302&gt;=P$5),60,0)))</f>
        <v/>
      </c>
      <c r="Q302" s="80" t="str">
        <f>IF(OR($A302="",NOT(ISNUMBER($G302))),"",IF(AND($F302&lt;=Q$6,$G302&gt;=Q$5),IF(Q$5&gt;$N302,5,$K302)*10+IF(AND($F302&gt;=Q$5,$F302&lt;=Q$6),IF(AND($G302&gt;=Q$5,$G302&lt;=Q$6),5,IF($L302=1,2,1)),IF(AND($G302&gt;=Q$5,$G302&lt;=Q$6),IF($M302&gt;0,4,3),0)),IF(AND($D302&lt;=Q$6,$E302&gt;=Q$5),60,0)))</f>
        <v/>
      </c>
      <c r="R302" s="80" t="str">
        <f>IF(OR($A302="",NOT(ISNUMBER($G302))),"",IF(AND($F302&lt;=R$6,$G302&gt;=R$5),IF(R$5&gt;$N302,5,$K302)*10+IF(AND($F302&gt;=R$5,$F302&lt;=R$6),IF(AND($G302&gt;=R$5,$G302&lt;=R$6),5,IF($L302=1,2,1)),IF(AND($G302&gt;=R$5,$G302&lt;=R$6),IF($M302&gt;0,4,3),0)),IF(AND($D302&lt;=R$6,$E302&gt;=R$5),60,0)))</f>
        <v/>
      </c>
      <c r="S302" s="80" t="str">
        <f>IF(OR($A302="",NOT(ISNUMBER($G302))),"",IF(AND($F302&lt;=S$6,$G302&gt;=S$5),IF(S$5&gt;$N302,5,$K302)*10+IF(AND($F302&gt;=S$5,$F302&lt;=S$6),IF(AND($G302&gt;=S$5,$G302&lt;=S$6),5,IF($L302=1,2,1)),IF(AND($G302&gt;=S$5,$G302&lt;=S$6),IF($M302&gt;0,4,3),0)),IF(AND($D302&lt;=S$6,$E302&gt;=S$5),60,0)))</f>
        <v/>
      </c>
      <c r="T302" s="80" t="str">
        <f>IF(OR($A302="",NOT(ISNUMBER($G302))),"",IF(AND($F302&lt;=T$6,$G302&gt;=T$5),IF(T$5&gt;$N302,5,$K302)*10+IF(AND($F302&gt;=T$5,$F302&lt;=T$6),IF(AND($G302&gt;=T$5,$G302&lt;=T$6),5,IF($L302=1,2,1)),IF(AND($G302&gt;=T$5,$G302&lt;=T$6),IF($M302&gt;0,4,3),0)),IF(AND($D302&lt;=T$6,$E302&gt;=T$5),60,0)))</f>
        <v/>
      </c>
      <c r="U302" s="80" t="str">
        <f>IF(OR($A302="",NOT(ISNUMBER($G302))),"",IF(AND($F302&lt;=U$6,$G302&gt;=U$5),IF(U$5&gt;$N302,5,$K302)*10+IF(AND($F302&gt;=U$5,$F302&lt;=U$6),IF(AND($G302&gt;=U$5,$G302&lt;=U$6),5,IF($L302=1,2,1)),IF(AND($G302&gt;=U$5,$G302&lt;=U$6),IF($M302&gt;0,4,3),0)),IF(AND($D302&lt;=U$6,$E302&gt;=U$5),60,0)))</f>
        <v/>
      </c>
      <c r="V302" s="80" t="str">
        <f>IF(OR($A302="",NOT(ISNUMBER($G302))),"",IF(AND($F302&lt;=V$6,$G302&gt;=V$5),IF(V$5&gt;$N302,5,$K302)*10+IF(AND($F302&gt;=V$5,$F302&lt;=V$6),IF(AND($G302&gt;=V$5,$G302&lt;=V$6),5,IF($L302=1,2,1)),IF(AND($G302&gt;=V$5,$G302&lt;=V$6),IF($M302&gt;0,4,3),0)),IF(AND($D302&lt;=V$6,$E302&gt;=V$5),60,0)))</f>
        <v/>
      </c>
      <c r="W302" s="80" t="str">
        <f>IF(OR($A302="",NOT(ISNUMBER($G302))),"",IF(AND($F302&lt;=W$6,$G302&gt;=W$5),IF(W$5&gt;$N302,5,$K302)*10+IF(AND($F302&gt;=W$5,$F302&lt;=W$6),IF(AND($G302&gt;=W$5,$G302&lt;=W$6),5,IF($L302=1,2,1)),IF(AND($G302&gt;=W$5,$G302&lt;=W$6),IF($M302&gt;0,4,3),0)),IF(AND($D302&lt;=W$6,$E302&gt;=W$5),60,0)))</f>
        <v/>
      </c>
      <c r="X302" s="80" t="str">
        <f>IF(OR($A302="",NOT(ISNUMBER($G302))),"",IF(AND($F302&lt;=X$6,$G302&gt;=X$5),IF(X$5&gt;$N302,5,$K302)*10+IF(AND($F302&gt;=X$5,$F302&lt;=X$6),IF(AND($G302&gt;=X$5,$G302&lt;=X$6),5,IF($L302=1,2,1)),IF(AND($G302&gt;=X$5,$G302&lt;=X$6),IF($M302&gt;0,4,3),0)),IF(AND($D302&lt;=X$6,$E302&gt;=X$5),60,0)))</f>
        <v/>
      </c>
      <c r="Y302" s="80" t="str">
        <f>IF(OR($A302="",NOT(ISNUMBER($G302))),"",IF(AND($F302&lt;=Y$6,$G302&gt;=Y$5),IF(Y$5&gt;$N302,5,$K302)*10+IF(AND($F302&gt;=Y$5,$F302&lt;=Y$6),IF(AND($G302&gt;=Y$5,$G302&lt;=Y$6),5,IF($L302=1,2,1)),IF(AND($G302&gt;=Y$5,$G302&lt;=Y$6),IF($M302&gt;0,4,3),0)),IF(AND($D302&lt;=Y$6,$E302&gt;=Y$5),60,0)))</f>
        <v/>
      </c>
      <c r="Z302" s="80" t="str">
        <f>IF(OR($A302="",NOT(ISNUMBER($G302))),"",IF(AND($F302&lt;=Z$6,$G302&gt;=Z$5),IF(Z$5&gt;$N302,5,$K302)*10+IF(AND($F302&gt;=Z$5,$F302&lt;=Z$6),IF(AND($G302&gt;=Z$5,$G302&lt;=Z$6),5,IF($L302=1,2,1)),IF(AND($G302&gt;=Z$5,$G302&lt;=Z$6),IF($M302&gt;0,4,3),0)),IF(AND($D302&lt;=Z$6,$E302&gt;=Z$5),60,0)))</f>
        <v/>
      </c>
      <c r="AA302" s="80" t="str">
        <f>IF(OR($A302="",NOT(ISNUMBER($G302))),"",IF(AND($F302&lt;=AA$6,$G302&gt;=AA$5),IF(AA$5&gt;$N302,5,$K302)*10+IF(AND($F302&gt;=AA$5,$F302&lt;=AA$6),IF(AND($G302&gt;=AA$5,$G302&lt;=AA$6),5,IF($L302=1,2,1)),IF(AND($G302&gt;=AA$5,$G302&lt;=AA$6),IF($M302&gt;0,4,3),0)),IF(AND($D302&lt;=AA$6,$E302&gt;=AA$5),60,0)))</f>
        <v/>
      </c>
      <c r="AB302" s="80" t="str">
        <f>IF(OR($A302="",NOT(ISNUMBER($G302))),"",IF(AND($F302&lt;=AB$6,$G302&gt;=AB$5),IF(AB$5&gt;$N302,5,$K302)*10+IF(AND($F302&gt;=AB$5,$F302&lt;=AB$6),IF(AND($G302&gt;=AB$5,$G302&lt;=AB$6),5,IF($L302=1,2,1)),IF(AND($G302&gt;=AB$5,$G302&lt;=AB$6),IF($M302&gt;0,4,3),0)),IF(AND($D302&lt;=AB$6,$E302&gt;=AB$5),60,0)))</f>
        <v/>
      </c>
      <c r="AC302" s="80" t="str">
        <f>IF(OR($A302="",NOT(ISNUMBER($G302))),"",IF(AND($F302&lt;=AC$6,$G302&gt;=AC$5),IF(AC$5&gt;$N302,5,$K302)*10+IF(AND($F302&gt;=AC$5,$F302&lt;=AC$6),IF(AND($G302&gt;=AC$5,$G302&lt;=AC$6),5,IF($L302=1,2,1)),IF(AND($G302&gt;=AC$5,$G302&lt;=AC$6),IF($M302&gt;0,4,3),0)),IF(AND($D302&lt;=AC$6,$E302&gt;=AC$5),60,0)))</f>
        <v/>
      </c>
      <c r="AD302" s="80" t="str">
        <f>IF(OR($A302="",NOT(ISNUMBER($G302))),"",IF(AND($F302&lt;=AD$6,$G302&gt;=AD$5),IF(AD$5&gt;$N302,5,$K302)*10+IF(AND($F302&gt;=AD$5,$F302&lt;=AD$6),IF(AND($G302&gt;=AD$5,$G302&lt;=AD$6),5,IF($L302=1,2,1)),IF(AND($G302&gt;=AD$5,$G302&lt;=AD$6),IF($M302&gt;0,4,3),0)),IF(AND($D302&lt;=AD$6,$E302&gt;=AD$5),60,0)))</f>
        <v/>
      </c>
      <c r="AE302" s="80" t="str">
        <f>IF(OR($A302="",NOT(ISNUMBER($G302))),"",IF(AND($F302&lt;=AE$6,$G302&gt;=AE$5),IF(AE$5&gt;$N302,5,$K302)*10+IF(AND($F302&gt;=AE$5,$F302&lt;=AE$6),IF(AND($G302&gt;=AE$5,$G302&lt;=AE$6),5,IF($L302=1,2,1)),IF(AND($G302&gt;=AE$5,$G302&lt;=AE$6),IF($M302&gt;0,4,3),0)),IF(AND($D302&lt;=AE$6,$E302&gt;=AE$5),60,0)))</f>
        <v/>
      </c>
      <c r="AF302" s="80" t="str">
        <f>IF(OR($A302="",NOT(ISNUMBER($G302))),"",IF(AND($F302&lt;=AF$6,$G302&gt;=AF$5),IF(AF$5&gt;$N302,5,$K302)*10+IF(AND($F302&gt;=AF$5,$F302&lt;=AF$6),IF(AND($G302&gt;=AF$5,$G302&lt;=AF$6),5,IF($L302=1,2,1)),IF(AND($G302&gt;=AF$5,$G302&lt;=AF$6),IF($M302&gt;0,4,3),0)),IF(AND($D302&lt;=AF$6,$E302&gt;=AF$5),60,0)))</f>
        <v/>
      </c>
      <c r="AG302" s="80" t="str">
        <f>IF(OR($A302="",NOT(ISNUMBER($G302))),"",IF(AND($F302&lt;=AG$6,$G302&gt;=AG$5),IF(AG$5&gt;$N302,5,$K302)*10+IF(AND($F302&gt;=AG$5,$F302&lt;=AG$6),IF(AND($G302&gt;=AG$5,$G302&lt;=AG$6),5,IF($L302=1,2,1)),IF(AND($G302&gt;=AG$5,$G302&lt;=AG$6),IF($M302&gt;0,4,3),0)),IF(AND($D302&lt;=AG$6,$E302&gt;=AG$5),60,0)))</f>
        <v/>
      </c>
      <c r="AH302" s="80" t="str">
        <f>IF(OR($A302="",NOT(ISNUMBER($G302))),"",IF(AND($F302&lt;=AH$6,$G302&gt;=AH$5),IF(AH$5&gt;$N302,5,$K302)*10+IF(AND($F302&gt;=AH$5,$F302&lt;=AH$6),IF(AND($G302&gt;=AH$5,$G302&lt;=AH$6),5,IF($L302=1,2,1)),IF(AND($G302&gt;=AH$5,$G302&lt;=AH$6),IF($M302&gt;0,4,3),0)),IF(AND($D302&lt;=AH$6,$E302&gt;=AH$5),60,0)))</f>
        <v/>
      </c>
      <c r="AI302" s="80" t="str">
        <f>IF(OR($A302="",NOT(ISNUMBER($G302))),"",IF(AND($F302&lt;=AI$6,$G302&gt;=AI$5),IF(AI$5&gt;$N302,5,$K302)*10+IF(AND($F302&gt;=AI$5,$F302&lt;=AI$6),IF(AND($G302&gt;=AI$5,$G302&lt;=AI$6),5,IF($L302=1,2,1)),IF(AND($G302&gt;=AI$5,$G302&lt;=AI$6),IF($M302&gt;0,4,3),0)),IF(AND($D302&lt;=AI$6,$E302&gt;=AI$5),60,0)))</f>
        <v/>
      </c>
      <c r="AJ302" s="80" t="str">
        <f>IF(OR($A302="",NOT(ISNUMBER($G302))),"",IF(AND($F302&lt;=AJ$6,$G302&gt;=AJ$5),IF(AJ$5&gt;$N302,5,$K302)*10+IF(AND($F302&gt;=AJ$5,$F302&lt;=AJ$6),IF(AND($G302&gt;=AJ$5,$G302&lt;=AJ$6),5,IF($L302=1,2,1)),IF(AND($G302&gt;=AJ$5,$G302&lt;=AJ$6),IF($M302&gt;0,4,3),0)),IF(AND($D302&lt;=AJ$6,$E302&gt;=AJ$5),60,0)))</f>
        <v/>
      </c>
      <c r="AK302" s="80" t="str">
        <f>IF(OR($A302="",NOT(ISNUMBER($G302))),"",IF(AND($F302&lt;=AK$6,$G302&gt;=AK$5),IF(AK$5&gt;$N302,5,$K302)*10+IF(AND($F302&gt;=AK$5,$F302&lt;=AK$6),IF(AND($G302&gt;=AK$5,$G302&lt;=AK$6),5,IF($L302=1,2,1)),IF(AND($G302&gt;=AK$5,$G302&lt;=AK$6),IF($M302&gt;0,4,3),0)),IF(AND($D302&lt;=AK$6,$E302&gt;=AK$5),60,0)))</f>
        <v/>
      </c>
      <c r="AL302" s="80" t="str">
        <f>IF(OR($A302="",NOT(ISNUMBER($G302))),"",IF(AND($F302&lt;=AL$6,$G302&gt;=AL$5),IF(AL$5&gt;$N302,5,$K302)*10+IF(AND($F302&gt;=AL$5,$F302&lt;=AL$6),IF(AND($G302&gt;=AL$5,$G302&lt;=AL$6),5,IF($L302=1,2,1)),IF(AND($G302&gt;=AL$5,$G302&lt;=AL$6),IF($M302&gt;0,4,3),0)),IF(AND($D302&lt;=AL$6,$E302&gt;=AL$5),60,0)))</f>
        <v/>
      </c>
      <c r="AM302" s="80" t="str">
        <f>IF(OR($A302="",NOT(ISNUMBER($G302))),"",IF(AND($F302&lt;=AM$6,$G302&gt;=AM$5),IF(AM$5&gt;$N302,5,$K302)*10+IF(AND($F302&gt;=AM$5,$F302&lt;=AM$6),IF(AND($G302&gt;=AM$5,$G302&lt;=AM$6),5,IF($L302=1,2,1)),IF(AND($G302&gt;=AM$5,$G302&lt;=AM$6),IF($M302&gt;0,4,3),0)),IF(AND($D302&lt;=AM$6,$E302&gt;=AM$5),60,0)))</f>
        <v/>
      </c>
      <c r="AN302" s="80" t="str">
        <f>IF(OR($A302="",NOT(ISNUMBER($G302))),"",IF(AND($F302&lt;=AN$6,$G302&gt;=AN$5),IF(AN$5&gt;$N302,5,$K302)*10+IF(AND($F302&gt;=AN$5,$F302&lt;=AN$6),IF(AND($G302&gt;=AN$5,$G302&lt;=AN$6),5,IF($L302=1,2,1)),IF(AND($G302&gt;=AN$5,$G302&lt;=AN$6),IF($M302&gt;0,4,3),0)),IF(AND($D302&lt;=AN$6,$E302&gt;=AN$5),60,0)))</f>
        <v/>
      </c>
      <c r="AO302" s="80" t="str">
        <f>IF(OR($A302="",NOT(ISNUMBER($G302))),"",IF(AND($F302&lt;=AO$6,$G302&gt;=AO$5),IF(AO$5&gt;$N302,5,$K302)*10+IF(AND($F302&gt;=AO$5,$F302&lt;=AO$6),IF(AND($G302&gt;=AO$5,$G302&lt;=AO$6),5,IF($L302=1,2,1)),IF(AND($G302&gt;=AO$5,$G302&lt;=AO$6),IF($M302&gt;0,4,3),0)),IF(AND($D302&lt;=AO$6,$E302&gt;=AO$5),60,0)))</f>
        <v/>
      </c>
      <c r="AP302" s="80" t="str">
        <f>IF(OR($A302="",NOT(ISNUMBER($G302))),"",IF(AND($F302&lt;=AP$6,$G302&gt;=AP$5),IF(AP$5&gt;$N302,5,$K302)*10+IF(AND($F302&gt;=AP$5,$F302&lt;=AP$6),IF(AND($G302&gt;=AP$5,$G302&lt;=AP$6),5,IF($L302=1,2,1)),IF(AND($G302&gt;=AP$5,$G302&lt;=AP$6),IF($M302&gt;0,4,3),0)),IF(AND($D302&lt;=AP$6,$E302&gt;=AP$5),60,0)))</f>
        <v/>
      </c>
      <c r="AQ302" s="80" t="str">
        <f>IF(OR($A302="",NOT(ISNUMBER($G302))),"",IF(AND($F302&lt;=AQ$6,$G302&gt;=AQ$5),IF(AQ$5&gt;$N302,5,$K302)*10+IF(AND($F302&gt;=AQ$5,$F302&lt;=AQ$6),IF(AND($G302&gt;=AQ$5,$G302&lt;=AQ$6),5,IF($L302=1,2,1)),IF(AND($G302&gt;=AQ$5,$G302&lt;=AQ$6),IF($M302&gt;0,4,3),0)),IF(AND($D302&lt;=AQ$6,$E302&gt;=AQ$5),60,0)))</f>
        <v/>
      </c>
      <c r="AR302" s="80" t="str">
        <f>IF(OR($A302="",NOT(ISNUMBER($G302))),"",IF(AND($F302&lt;=AR$6,$G302&gt;=AR$5),IF(AR$5&gt;$N302,5,$K302)*10+IF(AND($F302&gt;=AR$5,$F302&lt;=AR$6),IF(AND($G302&gt;=AR$5,$G302&lt;=AR$6),5,IF($L302=1,2,1)),IF(AND($G302&gt;=AR$5,$G302&lt;=AR$6),IF($M302&gt;0,4,3),0)),IF(AND($D302&lt;=AR$6,$E302&gt;=AR$5),60,0)))</f>
        <v/>
      </c>
      <c r="AS302" s="80" t="str">
        <f>IF(OR($A302="",NOT(ISNUMBER($G302))),"",IF(AND($F302&lt;=AS$6,$G302&gt;=AS$5),IF(AS$5&gt;$N302,5,$K302)*10+IF(AND($F302&gt;=AS$5,$F302&lt;=AS$6),IF(AND($G302&gt;=AS$5,$G302&lt;=AS$6),5,IF($L302=1,2,1)),IF(AND($G302&gt;=AS$5,$G302&lt;=AS$6),IF($M302&gt;0,4,3),0)),IF(AND($D302&lt;=AS$6,$E302&gt;=AS$5),60,0)))</f>
        <v/>
      </c>
      <c r="AT302" s="80" t="str">
        <f>IF(OR($A302="",NOT(ISNUMBER($G302))),"",IF(AND($F302&lt;=AT$6,$G302&gt;=AT$5),IF(AT$5&gt;$N302,5,$K302)*10+IF(AND($F302&gt;=AT$5,$F302&lt;=AT$6),IF(AND($G302&gt;=AT$5,$G302&lt;=AT$6),5,IF($L302=1,2,1)),IF(AND($G302&gt;=AT$5,$G302&lt;=AT$6),IF($M302&gt;0,4,3),0)),IF(AND($D302&lt;=AT$6,$E302&gt;=AT$5),60,0)))</f>
        <v/>
      </c>
      <c r="AU302" s="80" t="str">
        <f>IF(OR($A302="",NOT(ISNUMBER($G302))),"",IF(AND($F302&lt;=AU$6,$G302&gt;=AU$5),IF(AU$5&gt;$N302,5,$K302)*10+IF(AND($F302&gt;=AU$5,$F302&lt;=AU$6),IF(AND($G302&gt;=AU$5,$G302&lt;=AU$6),5,IF($L302=1,2,1)),IF(AND($G302&gt;=AU$5,$G302&lt;=AU$6),IF($M302&gt;0,4,3),0)),IF(AND($D302&lt;=AU$6,$E302&gt;=AU$5),60,0)))</f>
        <v/>
      </c>
      <c r="AV302" s="80" t="str">
        <f>IF(OR($A302="",NOT(ISNUMBER($G302))),"",IF(AND($F302&lt;=AV$6,$G302&gt;=AV$5),IF(AV$5&gt;$N302,5,$K302)*10+IF(AND($F302&gt;=AV$5,$F302&lt;=AV$6),IF(AND($G302&gt;=AV$5,$G302&lt;=AV$6),5,IF($L302=1,2,1)),IF(AND($G302&gt;=AV$5,$G302&lt;=AV$6),IF($M302&gt;0,4,3),0)),IF(AND($D302&lt;=AV$6,$E302&gt;=AV$5),60,0)))</f>
        <v/>
      </c>
      <c r="AW302" s="80" t="str">
        <f>IF(OR($A302="",NOT(ISNUMBER($G302))),"",IF(AND($F302&lt;=AW$6,$G302&gt;=AW$5),IF(AW$5&gt;$N302,5,$K302)*10+IF(AND($F302&gt;=AW$5,$F302&lt;=AW$6),IF(AND($G302&gt;=AW$5,$G302&lt;=AW$6),5,IF($L302=1,2,1)),IF(AND($G302&gt;=AW$5,$G302&lt;=AW$6),IF($M302&gt;0,4,3),0)),IF(AND($D302&lt;=AW$6,$E302&gt;=AW$5),60,0)))</f>
        <v/>
      </c>
      <c r="AX302" s="80" t="str">
        <f>IF(OR($A302="",NOT(ISNUMBER($G302))),"",IF(AND($F302&lt;=AX$6,$G302&gt;=AX$5),IF(AX$5&gt;$N302,5,$K302)*10+IF(AND($F302&gt;=AX$5,$F302&lt;=AX$6),IF(AND($G302&gt;=AX$5,$G302&lt;=AX$6),5,IF($L302=1,2,1)),IF(AND($G302&gt;=AX$5,$G302&lt;=AX$6),IF($M302&gt;0,4,3),0)),IF(AND($D302&lt;=AX$6,$E302&gt;=AX$5),60,0)))</f>
        <v/>
      </c>
      <c r="AY302" s="80" t="str">
        <f>IF(OR($A302="",NOT(ISNUMBER($G302))),"",IF(AND($F302&lt;=AY$6,$G302&gt;=AY$5),IF(AY$5&gt;$N302,5,$K302)*10+IF(AND($F302&gt;=AY$5,$F302&lt;=AY$6),IF(AND($G302&gt;=AY$5,$G302&lt;=AY$6),5,IF($L302=1,2,1)),IF(AND($G302&gt;=AY$5,$G302&lt;=AY$6),IF($M302&gt;0,4,3),0)),IF(AND($D302&lt;=AY$6,$E302&gt;=AY$5),60,0)))</f>
        <v/>
      </c>
      <c r="AZ302" s="80" t="str">
        <f>IF(OR($A302="",NOT(ISNUMBER($G302))),"",IF(AND($F302&lt;=AZ$6,$G302&gt;=AZ$5),IF(AZ$5&gt;$N302,5,$K302)*10+IF(AND($F302&gt;=AZ$5,$F302&lt;=AZ$6),IF(AND($G302&gt;=AZ$5,$G302&lt;=AZ$6),5,IF($L302=1,2,1)),IF(AND($G302&gt;=AZ$5,$G302&lt;=AZ$6),IF($M302&gt;0,4,3),0)),IF(AND($D302&lt;=AZ$6,$E302&gt;=AZ$5),60,0)))</f>
        <v/>
      </c>
      <c r="BA302" s="80" t="str">
        <f>IF(OR($A302="",NOT(ISNUMBER($G302))),"",IF(AND($F302&lt;=BA$6,$G302&gt;=BA$5),IF(BA$5&gt;$N302,5,$K302)*10+IF(AND($F302&gt;=BA$5,$F302&lt;=BA$6),IF(AND($G302&gt;=BA$5,$G302&lt;=BA$6),5,IF($L302=1,2,1)),IF(AND($G302&gt;=BA$5,$G302&lt;=BA$6),IF($M302&gt;0,4,3),0)),IF(AND($D302&lt;=BA$6,$E302&gt;=BA$5),60,0)))</f>
        <v/>
      </c>
      <c r="BB302" s="80" t="str">
        <f>IF(OR($A302="",NOT(ISNUMBER($G302))),"",IF(AND($F302&lt;=BB$6,$G302&gt;=BB$5),IF(BB$5&gt;$N302,5,$K302)*10+IF(AND($F302&gt;=BB$5,$F302&lt;=BB$6),IF(AND($G302&gt;=BB$5,$G302&lt;=BB$6),5,IF($L302=1,2,1)),IF(AND($G302&gt;=BB$5,$G302&lt;=BB$6),IF($M302&gt;0,4,3),0)),IF(AND($D302&lt;=BB$6,$E302&gt;=BB$5),60,0)))</f>
        <v/>
      </c>
      <c r="BC302" s="80" t="str">
        <f>IF(OR($A302="",NOT(ISNUMBER($G302))),"",IF(AND($F302&lt;=BC$6,$G302&gt;=BC$5),IF(BC$5&gt;$N302,5,$K302)*10+IF(AND($F302&gt;=BC$5,$F302&lt;=BC$6),IF(AND($G302&gt;=BC$5,$G302&lt;=BC$6),5,IF($L302=1,2,1)),IF(AND($G302&gt;=BC$5,$G302&lt;=BC$6),IF($M302&gt;0,4,3),0)),IF(AND($D302&lt;=BC$6,$E302&gt;=BC$5),60,0)))</f>
        <v/>
      </c>
      <c r="BD302" s="80" t="str">
        <f>IF(OR($A302="",NOT(ISNUMBER($G302))),"",IF(AND($F302&lt;=BD$6,$G302&gt;=BD$5),IF(BD$5&gt;$N302,5,$K302)*10+IF(AND($F302&gt;=BD$5,$F302&lt;=BD$6),IF(AND($G302&gt;=BD$5,$G302&lt;=BD$6),5,IF($L302=1,2,1)),IF(AND($G302&gt;=BD$5,$G302&lt;=BD$6),IF($M302&gt;0,4,3),0)),IF(AND($D302&lt;=BD$6,$E302&gt;=BD$5),60,0)))</f>
        <v/>
      </c>
      <c r="BE302" s="80" t="str">
        <f>IF(OR($A302="",NOT(ISNUMBER($G302))),"",IF(AND($F302&lt;=BE$6,$G302&gt;=BE$5),IF(BE$5&gt;$N302,5,$K302)*10+IF(AND($F302&gt;=BE$5,$F302&lt;=BE$6),IF(AND($G302&gt;=BE$5,$G302&lt;=BE$6),5,IF($L302=1,2,1)),IF(AND($G302&gt;=BE$5,$G302&lt;=BE$6),IF($M302&gt;0,4,3),0)),IF(AND($D302&lt;=BE$6,$E302&gt;=BE$5),60,0)))</f>
        <v/>
      </c>
      <c r="BF302" s="80" t="str">
        <f>IF(OR($A302="",NOT(ISNUMBER($G302))),"",IF(AND($F302&lt;=BF$6,$G302&gt;=BF$5),IF(BF$5&gt;$N302,5,$K302)*10+IF(AND($F302&gt;=BF$5,$F302&lt;=BF$6),IF(AND($G302&gt;=BF$5,$G302&lt;=BF$6),5,IF($L302=1,2,1)),IF(AND($G302&gt;=BF$5,$G302&lt;=BF$6),IF($M302&gt;0,4,3),0)),IF(AND($D302&lt;=BF$6,$E302&gt;=BF$5),60,0)))</f>
        <v/>
      </c>
      <c r="BG302" s="80" t="str">
        <f>IF(OR($A302="",NOT(ISNUMBER($G302))),"",IF(AND($F302&lt;=BG$6,$G302&gt;=BG$5),IF(BG$5&gt;$N302,5,$K302)*10+IF(AND($F302&gt;=BG$5,$F302&lt;=BG$6),IF(AND($G302&gt;=BG$5,$G302&lt;=BG$6),5,IF($L302=1,2,1)),IF(AND($G302&gt;=BG$5,$G302&lt;=BG$6),IF($M302&gt;0,4,3),0)),IF(AND($D302&lt;=BG$6,$E302&gt;=BG$5),60,0)))</f>
        <v/>
      </c>
      <c r="BH302" s="80" t="str">
        <f>IF(OR($A302="",NOT(ISNUMBER($G302))),"",IF(AND($F302&lt;=BH$6,$G302&gt;=BH$5),IF(BH$5&gt;$N302,5,$K302)*10+IF(AND($F302&gt;=BH$5,$F302&lt;=BH$6),IF(AND($G302&gt;=BH$5,$G302&lt;=BH$6),5,IF($L302=1,2,1)),IF(AND($G302&gt;=BH$5,$G302&lt;=BH$6),IF($M302&gt;0,4,3),0)),IF(AND($D302&lt;=BH$6,$E302&gt;=BH$5),60,0)))</f>
        <v/>
      </c>
      <c r="BI302" s="80" t="str">
        <f>IF(OR($A302="",NOT(ISNUMBER($G302))),"",IF(AND($F302&lt;=BI$6,$G302&gt;=BI$5),IF(BI$5&gt;$N302,5,$K302)*10+IF(AND($F302&gt;=BI$5,$F302&lt;=BI$6),IF(AND($G302&gt;=BI$5,$G302&lt;=BI$6),5,IF($L302=1,2,1)),IF(AND($G302&gt;=BI$5,$G302&lt;=BI$6),IF($M302&gt;0,4,3),0)),IF(AND($D302&lt;=BI$6,$E302&gt;=BI$5),60,0)))</f>
        <v/>
      </c>
      <c r="BJ302" s="80" t="str">
        <f>IF(OR($A302="",NOT(ISNUMBER($G302))),"",IF(AND($F302&lt;=BJ$6,$G302&gt;=BJ$5),IF(BJ$5&gt;$N302,5,$K302)*10+IF(AND($F302&gt;=BJ$5,$F302&lt;=BJ$6),IF(AND($G302&gt;=BJ$5,$G302&lt;=BJ$6),5,IF($L302=1,2,1)),IF(AND($G302&gt;=BJ$5,$G302&lt;=BJ$6),IF($M302&gt;0,4,3),0)),IF(AND($D302&lt;=BJ$6,$E302&gt;=BJ$5),60,0)))</f>
        <v/>
      </c>
      <c r="BK302" s="80" t="str">
        <f>IF(OR($A302="",NOT(ISNUMBER($G302))),"",IF(AND($F302&lt;=BK$6,$G302&gt;=BK$5),IF(BK$5&gt;$N302,5,$K302)*10+IF(AND($F302&gt;=BK$5,$F302&lt;=BK$6),IF(AND($G302&gt;=BK$5,$G302&lt;=BK$6),5,IF($L302=1,2,1)),IF(AND($G302&gt;=BK$5,$G302&lt;=BK$6),IF($M302&gt;0,4,3),0)),IF(AND($D302&lt;=BK$6,$E302&gt;=BK$5),60,0)))</f>
        <v/>
      </c>
      <c r="BL302" s="80" t="str">
        <f>IF(OR($A302="",NOT(ISNUMBER($G302))),"",IF(AND($F302&lt;=BL$6,$G302&gt;=BL$5),IF(BL$5&gt;$N302,5,$K302)*10+IF(AND($F302&gt;=BL$5,$F302&lt;=BL$6),IF(AND($G302&gt;=BL$5,$G302&lt;=BL$6),5,IF($L302=1,2,1)),IF(AND($G302&gt;=BL$5,$G302&lt;=BL$6),IF($M302&gt;0,4,3),0)),IF(AND($D302&lt;=BL$6,$E302&gt;=BL$5),60,0)))</f>
        <v/>
      </c>
      <c r="BM302" s="80" t="str">
        <f>IF(OR($A302="",NOT(ISNUMBER($G302))),"",IF(AND($F302&lt;=BM$6,$G302&gt;=BM$5),IF(BM$5&gt;$N302,5,$K302)*10+IF(AND($F302&gt;=BM$5,$F302&lt;=BM$6),IF(AND($G302&gt;=BM$5,$G302&lt;=BM$6),5,IF($L302=1,2,1)),IF(AND($G302&gt;=BM$5,$G302&lt;=BM$6),IF($M302&gt;0,4,3),0)),IF(AND($D302&lt;=BM$6,$E302&gt;=BM$5),60,0)))</f>
        <v/>
      </c>
      <c r="BN302" s="80" t="str">
        <f>IF(OR($A302="",NOT(ISNUMBER($G302))),"",IF(AND($F302&lt;=BN$6,$G302&gt;=BN$5),IF(BN$5&gt;$N302,5,$K302)*10+IF(AND($F302&gt;=BN$5,$F302&lt;=BN$6),IF(AND($G302&gt;=BN$5,$G302&lt;=BN$6),5,IF($L302=1,2,1)),IF(AND($G302&gt;=BN$5,$G302&lt;=BN$6),IF($M302&gt;0,4,3),0)),IF(AND($D302&lt;=BN$6,$E302&gt;=BN$5),60,0)))</f>
        <v/>
      </c>
      <c r="BO302" s="80" t="str">
        <f>IF(OR($A302="",NOT(ISNUMBER($G302))),"",IF(AND($F302&lt;=BO$6,$G302&gt;=BO$5),IF(BO$5&gt;$N302,5,$K302)*10+IF(AND($F302&gt;=BO$5,$F302&lt;=BO$6),IF(AND($G302&gt;=BO$5,$G302&lt;=BO$6),5,IF($L302=1,2,1)),IF(AND($G302&gt;=BO$5,$G302&lt;=BO$6),IF($M302&gt;0,4,3),0)),IF(AND($D302&lt;=BO$6,$E302&gt;=BO$5),60,0)))</f>
        <v/>
      </c>
      <c r="BP302" s="80" t="str">
        <f>IF(OR($A302="",NOT(ISNUMBER($G302))),"",IF(AND($F302&lt;=BP$6,$G302&gt;=BP$5),IF(BP$5&gt;$N302,5,$K302)*10+IF(AND($F302&gt;=BP$5,$F302&lt;=BP$6),IF(AND($G302&gt;=BP$5,$G302&lt;=BP$6),5,IF($L302=1,2,1)),IF(AND($G302&gt;=BP$5,$G302&lt;=BP$6),IF($M302&gt;0,4,3),0)),IF(AND($D302&lt;=BP$6,$E302&gt;=BP$5),60,0)))</f>
        <v/>
      </c>
      <c r="BQ302" s="80" t="str">
        <f>IF(OR($A302="",NOT(ISNUMBER($G302))),"",IF(AND($F302&lt;=BQ$6,$G302&gt;=BQ$5),IF(BQ$5&gt;$N302,5,$K302)*10+IF(AND($F302&gt;=BQ$5,$F302&lt;=BQ$6),IF(AND($G302&gt;=BQ$5,$G302&lt;=BQ$6),5,IF($L302=1,2,1)),IF(AND($G302&gt;=BQ$5,$G302&lt;=BQ$6),IF($M302&gt;0,4,3),0)),IF(AND($D302&lt;=BQ$6,$E302&gt;=BQ$5),60,0)))</f>
        <v/>
      </c>
      <c r="BR302" s="80" t="str">
        <f>IF(OR($A302="",NOT(ISNUMBER($G302))),"",IF(AND($F302&lt;=BR$6,$G302&gt;=BR$5),IF(BR$5&gt;$N302,5,$K302)*10+IF(AND($F302&gt;=BR$5,$F302&lt;=BR$6),IF(AND($G302&gt;=BR$5,$G302&lt;=BR$6),5,IF($L302=1,2,1)),IF(AND($G302&gt;=BR$5,$G302&lt;=BR$6),IF($M302&gt;0,4,3),0)),IF(AND($D302&lt;=BR$6,$E302&gt;=BR$5),60,0)))</f>
        <v/>
      </c>
      <c r="BS302" s="80" t="str">
        <f>IF(OR($A302="",NOT(ISNUMBER($G302))),"",IF(AND($F302&lt;=BS$6,$G302&gt;=BS$5),IF(BS$5&gt;$N302,5,$K302)*10+IF(AND($F302&gt;=BS$5,$F302&lt;=BS$6),IF(AND($G302&gt;=BS$5,$G302&lt;=BS$6),5,IF($L302=1,2,1)),IF(AND($G302&gt;=BS$5,$G302&lt;=BS$6),IF($M302&gt;0,4,3),0)),IF(AND($D302&lt;=BS$6,$E302&gt;=BS$5),60,0)))</f>
        <v/>
      </c>
      <c r="BT302" s="80" t="str">
        <f>IF(OR($A302="",NOT(ISNUMBER($G302))),"",IF(AND($F302&lt;=BT$6,$G302&gt;=BT$5),IF(BT$5&gt;$N302,5,$K302)*10+IF(AND($F302&gt;=BT$5,$F302&lt;=BT$6),IF(AND($G302&gt;=BT$5,$G302&lt;=BT$6),5,IF($L302=1,2,1)),IF(AND($G302&gt;=BT$5,$G302&lt;=BT$6),IF($M302&gt;0,4,3),0)),IF(AND($D302&lt;=BT$6,$E302&gt;=BT$5),60,0)))</f>
        <v/>
      </c>
      <c r="BU302" s="80" t="str">
        <f>IF(OR($A302="",NOT(ISNUMBER($G302))),"",IF(AND($F302&lt;=BU$6,$G302&gt;=BU$5),IF(BU$5&gt;$N302,5,$K302)*10+IF(AND($F302&gt;=BU$5,$F302&lt;=BU$6),IF(AND($G302&gt;=BU$5,$G302&lt;=BU$6),5,IF($L302=1,2,1)),IF(AND($G302&gt;=BU$5,$G302&lt;=BU$6),IF($M302&gt;0,4,3),0)),IF(AND($D302&lt;=BU$6,$E302&gt;=BU$5),60,0)))</f>
        <v/>
      </c>
      <c r="BV302" s="80" t="str">
        <f>IF(OR($A302="",NOT(ISNUMBER($G302))),"",IF(AND($F302&lt;=BV$6,$G302&gt;=BV$5),IF(BV$5&gt;$N302,5,$K302)*10+IF(AND($F302&gt;=BV$5,$F302&lt;=BV$6),IF(AND($G302&gt;=BV$5,$G302&lt;=BV$6),5,IF($L302=1,2,1)),IF(AND($G302&gt;=BV$5,$G302&lt;=BV$6),IF($M302&gt;0,4,3),0)),IF(AND($D302&lt;=BV$6,$E302&gt;=BV$5),60,0)))</f>
        <v/>
      </c>
      <c r="BW302" s="80" t="str">
        <f>IF(OR($A302="",NOT(ISNUMBER($G302))),"",IF(AND($F302&lt;=BW$6,$G302&gt;=BW$5),IF(BW$5&gt;$N302,5,$K302)*10+IF(AND($F302&gt;=BW$5,$F302&lt;=BW$6),IF(AND($G302&gt;=BW$5,$G302&lt;=BW$6),5,IF($L302=1,2,1)),IF(AND($G302&gt;=BW$5,$G302&lt;=BW$6),IF($M302&gt;0,4,3),0)),IF(AND($D302&lt;=BW$6,$E302&gt;=BW$5),60,0)))</f>
        <v/>
      </c>
      <c r="BX302" s="80" t="str">
        <f>IF(OR($A302="",NOT(ISNUMBER($G302))),"",IF(AND($F302&lt;=BX$6,$G302&gt;=BX$5),IF(BX$5&gt;$N302,5,$K302)*10+IF(AND($F302&gt;=BX$5,$F302&lt;=BX$6),IF(AND($G302&gt;=BX$5,$G302&lt;=BX$6),5,IF($L302=1,2,1)),IF(AND($G302&gt;=BX$5,$G302&lt;=BX$6),IF($M302&gt;0,4,3),0)),IF(AND($D302&lt;=BX$6,$E302&gt;=BX$5),60,0)))</f>
        <v/>
      </c>
      <c r="BY302" s="80" t="str">
        <f>IF(OR($A302="",NOT(ISNUMBER($G302))),"",IF(AND($F302&lt;=BY$6,$G302&gt;=BY$5),IF(BY$5&gt;$N302,5,$K302)*10+IF(AND($F302&gt;=BY$5,$F302&lt;=BY$6),IF(AND($G302&gt;=BY$5,$G302&lt;=BY$6),5,IF($L302=1,2,1)),IF(AND($G302&gt;=BY$5,$G302&lt;=BY$6),IF($M302&gt;0,4,3),0)),IF(AND($D302&lt;=BY$6,$E302&gt;=BY$5),60,0)))</f>
        <v/>
      </c>
      <c r="BZ302" s="80" t="str">
        <f>IF(OR($A302="",NOT(ISNUMBER($G302))),"",IF(AND($F302&lt;=BZ$6,$G302&gt;=BZ$5),IF(BZ$5&gt;$N302,5,$K302)*10+IF(AND($F302&gt;=BZ$5,$F302&lt;=BZ$6),IF(AND($G302&gt;=BZ$5,$G302&lt;=BZ$6),5,IF($L302=1,2,1)),IF(AND($G302&gt;=BZ$5,$G302&lt;=BZ$6),IF($M302&gt;0,4,3),0)),IF(AND($D302&lt;=BZ$6,$E302&gt;=BZ$5),60,0)))</f>
        <v/>
      </c>
      <c r="CA302" s="80" t="str">
        <f>IF(OR($A302="",NOT(ISNUMBER($G302))),"",IF(AND($F302&lt;=CA$6,$G302&gt;=CA$5),IF(CA$5&gt;$N302,5,$K302)*10+IF(AND($F302&gt;=CA$5,$F302&lt;=CA$6),IF(AND($G302&gt;=CA$5,$G302&lt;=CA$6),5,IF($L302=1,2,1)),IF(AND($G302&gt;=CA$5,$G302&lt;=CA$6),IF($M302&gt;0,4,3),0)),IF(AND($D302&lt;=CA$6,$E302&gt;=CA$5),60,0)))</f>
        <v/>
      </c>
      <c r="CB302" s="80" t="str">
        <f>IF(OR($A302="",NOT(ISNUMBER($G302))),"",IF(AND($F302&lt;=CB$6,$G302&gt;=CB$5),IF(CB$5&gt;$N302,5,$K302)*10+IF(AND($F302&gt;=CB$5,$F302&lt;=CB$6),IF(AND($G302&gt;=CB$5,$G302&lt;=CB$6),5,IF($L302=1,2,1)),IF(AND($G302&gt;=CB$5,$G302&lt;=CB$6),IF($M302&gt;0,4,3),0)),IF(AND($D302&lt;=CB$6,$E302&gt;=CB$5),60,0)))</f>
        <v/>
      </c>
      <c r="CC302" s="80" t="str">
        <f>IF(OR($A302="",NOT(ISNUMBER($G302))),"",IF(AND($F302&lt;=CC$6,$G302&gt;=CC$5),IF(CC$5&gt;$N302,5,$K302)*10+IF(AND($F302&gt;=CC$5,$F302&lt;=CC$6),IF(AND($G302&gt;=CC$5,$G302&lt;=CC$6),5,IF($L302=1,2,1)),IF(AND($G302&gt;=CC$5,$G302&lt;=CC$6),IF($M302&gt;0,4,3),0)),IF(AND($D302&lt;=CC$6,$E302&gt;=CC$5),60,0)))</f>
        <v/>
      </c>
      <c r="CD302" s="80" t="str">
        <f>IF(OR($A302="",NOT(ISNUMBER($G302))),"",IF(AND($F302&lt;=CD$6,$G302&gt;=CD$5),IF(CD$5&gt;$N302,5,$K302)*10+IF(AND($F302&gt;=CD$5,$F302&lt;=CD$6),IF(AND($G302&gt;=CD$5,$G302&lt;=CD$6),5,IF($L302=1,2,1)),IF(AND($G302&gt;=CD$5,$G302&lt;=CD$6),IF($M302&gt;0,4,3),0)),IF(AND($D302&lt;=CD$6,$E302&gt;=CD$5),60,0)))</f>
        <v/>
      </c>
      <c r="CE302" s="80" t="str">
        <f>IF(OR($A302="",NOT(ISNUMBER($G302))),"",IF(AND($F302&lt;=CE$6,$G302&gt;=CE$5),IF(CE$5&gt;$N302,5,$K302)*10+IF(AND($F302&gt;=CE$5,$F302&lt;=CE$6),IF(AND($G302&gt;=CE$5,$G302&lt;=CE$6),5,IF($L302=1,2,1)),IF(AND($G302&gt;=CE$5,$G302&lt;=CE$6),IF($M302&gt;0,4,3),0)),IF(AND($D302&lt;=CE$6,$E302&gt;=CE$5),60,0)))</f>
        <v/>
      </c>
      <c r="CF302" s="80" t="str">
        <f>IF(OR($A302="",NOT(ISNUMBER($G302))),"",IF(AND($F302&lt;=CF$6,$G302&gt;=CF$5),IF(CF$5&gt;$N302,5,$K302)*10+IF(AND($F302&gt;=CF$5,$F302&lt;=CF$6),IF(AND($G302&gt;=CF$5,$G302&lt;=CF$6),5,IF($L302=1,2,1)),IF(AND($G302&gt;=CF$5,$G302&lt;=CF$6),IF($M302&gt;0,4,3),0)),IF(AND($D302&lt;=CF$6,$E302&gt;=CF$5),60,0)))</f>
        <v/>
      </c>
      <c r="CG302" s="80" t="str">
        <f>IF(OR($A302="",NOT(ISNUMBER($G302))),"",IF(AND($F302&lt;=CG$6,$G302&gt;=CG$5),IF(CG$5&gt;$N302,5,$K302)*10+IF(AND($F302&gt;=CG$5,$F302&lt;=CG$6),IF(AND($G302&gt;=CG$5,$G302&lt;=CG$6),5,IF($L302=1,2,1)),IF(AND($G302&gt;=CG$5,$G302&lt;=CG$6),IF($M302&gt;0,4,3),0)),IF(AND($D302&lt;=CG$6,$E302&gt;=CG$5),60,0)))</f>
        <v/>
      </c>
      <c r="CH302" s="80" t="str">
        <f>IF(OR($A302="",NOT(ISNUMBER($G302))),"",IF(AND($F302&lt;=CH$6,$G302&gt;=CH$5),IF(CH$5&gt;$N302,5,$K302)*10+IF(AND($F302&gt;=CH$5,$F302&lt;=CH$6),IF(AND($G302&gt;=CH$5,$G302&lt;=CH$6),5,IF($L302=1,2,1)),IF(AND($G302&gt;=CH$5,$G302&lt;=CH$6),IF($M302&gt;0,4,3),0)),IF(AND($D302&lt;=CH$6,$E302&gt;=CH$5),60,0)))</f>
        <v/>
      </c>
      <c r="CI302" s="80" t="str">
        <f>IF(OR($A302="",NOT(ISNUMBER($G302))),"",IF(AND($F302&lt;=CI$6,$G302&gt;=CI$5),IF(CI$5&gt;$N302,5,$K302)*10+IF(AND($F302&gt;=CI$5,$F302&lt;=CI$6),IF(AND($G302&gt;=CI$5,$G302&lt;=CI$6),5,IF($L302=1,2,1)),IF(AND($G302&gt;=CI$5,$G302&lt;=CI$6),IF($M302&gt;0,4,3),0)),IF(AND($D302&lt;=CI$6,$E302&gt;=CI$5),60,0)))</f>
        <v/>
      </c>
      <c r="CJ302" s="80" t="str">
        <f>IF(OR($A302="",NOT(ISNUMBER($G302))),"",IF(AND($F302&lt;=CJ$6,$G302&gt;=CJ$5),IF(CJ$5&gt;$N302,5,$K302)*10+IF(AND($F302&gt;=CJ$5,$F302&lt;=CJ$6),IF(AND($G302&gt;=CJ$5,$G302&lt;=CJ$6),5,IF($L302=1,2,1)),IF(AND($G302&gt;=CJ$5,$G302&lt;=CJ$6),IF($M302&gt;0,4,3),0)),IF(AND($D302&lt;=CJ$6,$E302&gt;=CJ$5),60,0)))</f>
        <v/>
      </c>
      <c r="CK302" s="80" t="str">
        <f>IF(OR($A302="",NOT(ISNUMBER($G302))),"",IF(AND($F302&lt;=CK$6,$G302&gt;=CK$5),IF(CK$5&gt;$N302,5,$K302)*10+IF(AND($F302&gt;=CK$5,$F302&lt;=CK$6),IF(AND($G302&gt;=CK$5,$G302&lt;=CK$6),5,IF($L302=1,2,1)),IF(AND($G302&gt;=CK$5,$G302&lt;=CK$6),IF($M302&gt;0,4,3),0)),IF(AND($D302&lt;=CK$6,$E302&gt;=CK$5),60,0)))</f>
        <v/>
      </c>
      <c r="CL302" s="80" t="str">
        <f>IF(OR($A302="",NOT(ISNUMBER($G302))),"",IF(AND($F302&lt;=CL$6,$G302&gt;=CL$5),IF(CL$5&gt;$N302,5,$K302)*10+IF(AND($F302&gt;=CL$5,$F302&lt;=CL$6),IF(AND($G302&gt;=CL$5,$G302&lt;=CL$6),5,IF($L302=1,2,1)),IF(AND($G302&gt;=CL$5,$G302&lt;=CL$6),IF($M302&gt;0,4,3),0)),IF(AND($D302&lt;=CL$6,$E302&gt;=CL$5),60,0)))</f>
        <v/>
      </c>
      <c r="CM302" s="80" t="str">
        <f>IF(OR($A302="",NOT(ISNUMBER($G302))),"",IF(AND($F302&lt;=CM$6,$G302&gt;=CM$5),IF(CM$5&gt;$N302,5,$K302)*10+IF(AND($F302&gt;=CM$5,$F302&lt;=CM$6),IF(AND($G302&gt;=CM$5,$G302&lt;=CM$6),5,IF($L302=1,2,1)),IF(AND($G302&gt;=CM$5,$G302&lt;=CM$6),IF($M302&gt;0,4,3),0)),IF(AND($D302&lt;=CM$6,$E302&gt;=CM$5),60,0)))</f>
        <v/>
      </c>
      <c r="CN302" s="80" t="str">
        <f>IF(OR($A302="",NOT(ISNUMBER($G302))),"",IF(AND($F302&lt;=CN$6,$G302&gt;=CN$5),IF(CN$5&gt;$N302,5,$K302)*10+IF(AND($F302&gt;=CN$5,$F302&lt;=CN$6),IF(AND($G302&gt;=CN$5,$G302&lt;=CN$6),5,IF($L302=1,2,1)),IF(AND($G302&gt;=CN$5,$G302&lt;=CN$6),IF($M302&gt;0,4,3),0)),IF(AND($D302&lt;=CN$6,$E302&gt;=CN$5),60,0)))</f>
        <v/>
      </c>
      <c r="CO302" s="80" t="str">
        <f>IF(OR($A302="",NOT(ISNUMBER($G302))),"",IF(AND($F302&lt;=CO$6,$G302&gt;=CO$5),IF(CO$5&gt;$N302,5,$K302)*10+IF(AND($F302&gt;=CO$5,$F302&lt;=CO$6),IF(AND($G302&gt;=CO$5,$G302&lt;=CO$6),5,IF($L302=1,2,1)),IF(AND($G302&gt;=CO$5,$G302&lt;=CO$6),IF($M302&gt;0,4,3),0)),IF(AND($D302&lt;=CO$6,$E302&gt;=CO$5),60,0)))</f>
        <v/>
      </c>
      <c r="CP302" s="80" t="str">
        <f>IF(OR($A302="",NOT(ISNUMBER($G302))),"",IF(AND($F302&lt;=CP$6,$G302&gt;=CP$5),IF(CP$5&gt;$N302,5,$K302)*10+IF(AND($F302&gt;=CP$5,$F302&lt;=CP$6),IF(AND($G302&gt;=CP$5,$G302&lt;=CP$6),5,IF($L302=1,2,1)),IF(AND($G302&gt;=CP$5,$G302&lt;=CP$6),IF($M302&gt;0,4,3),0)),IF(AND($D302&lt;=CP$6,$E302&gt;=CP$5),60,0)))</f>
        <v/>
      </c>
      <c r="CQ302" s="80" t="str">
        <f>IF(OR($A302="",NOT(ISNUMBER($G302))),"",IF(AND($F302&lt;=CQ$6,$G302&gt;=CQ$5),IF(CQ$5&gt;$N302,5,$K302)*10+IF(AND($F302&gt;=CQ$5,$F302&lt;=CQ$6),IF(AND($G302&gt;=CQ$5,$G302&lt;=CQ$6),5,IF($L302=1,2,1)),IF(AND($G302&gt;=CQ$5,$G302&lt;=CQ$6),IF($M302&gt;0,4,3),0)),IF(AND($D302&lt;=CQ$6,$E302&gt;=CQ$5),60,0)))</f>
        <v/>
      </c>
      <c r="CR302" s="80" t="str">
        <f>IF(OR($A302="",NOT(ISNUMBER($G302))),"",IF(AND($F302&lt;=CR$6,$G302&gt;=CR$5),IF(CR$5&gt;$N302,5,$K302)*10+IF(AND($F302&gt;=CR$5,$F302&lt;=CR$6),IF(AND($G302&gt;=CR$5,$G302&lt;=CR$6),5,IF($L302=1,2,1)),IF(AND($G302&gt;=CR$5,$G302&lt;=CR$6),IF($M302&gt;0,4,3),0)),IF(AND($D302&lt;=CR$6,$E302&gt;=CR$5),60,0)))</f>
        <v/>
      </c>
      <c r="CS302" s="80" t="str">
        <f>IF(OR($A302="",NOT(ISNUMBER($G302))),"",IF(AND($F302&lt;=CS$6,$G302&gt;=CS$5),IF(CS$5&gt;$N302,5,$K302)*10+IF(AND($F302&gt;=CS$5,$F302&lt;=CS$6),IF(AND($G302&gt;=CS$5,$G302&lt;=CS$6),5,IF($L302=1,2,1)),IF(AND($G302&gt;=CS$5,$G302&lt;=CS$6),IF($M302&gt;0,4,3),0)),IF(AND($D302&lt;=CS$6,$E302&gt;=CS$5),60,0)))</f>
        <v/>
      </c>
      <c r="CT302" s="80" t="str">
        <f>IF(OR($A302="",NOT(ISNUMBER($G302))),"",IF(AND($F302&lt;=CT$6,$G302&gt;=CT$5),IF(CT$5&gt;$N302,5,$K302)*10+IF(AND($F302&gt;=CT$5,$F302&lt;=CT$6),IF(AND($G302&gt;=CT$5,$G302&lt;=CT$6),5,IF($L302=1,2,1)),IF(AND($G302&gt;=CT$5,$G302&lt;=CT$6),IF($M302&gt;0,4,3),0)),IF(AND($D302&lt;=CT$6,$E302&gt;=CT$5),60,0)))</f>
        <v/>
      </c>
      <c r="CU302" s="80" t="str">
        <f>IF(OR($A302="",NOT(ISNUMBER($G302))),"",IF(AND($F302&lt;=CU$6,$G302&gt;=CU$5),IF(CU$5&gt;$N302,5,$K302)*10+IF(AND($F302&gt;=CU$5,$F302&lt;=CU$6),IF(AND($G302&gt;=CU$5,$G302&lt;=CU$6),5,IF($L302=1,2,1)),IF(AND($G302&gt;=CU$5,$G302&lt;=CU$6),IF($M302&gt;0,4,3),0)),IF(AND($D302&lt;=CU$6,$E302&gt;=CU$5),60,0)))</f>
        <v/>
      </c>
      <c r="CV302" s="80" t="str">
        <f>IF(OR($A302="",NOT(ISNUMBER($G302))),"",IF(AND($F302&lt;=CV$6,$G302&gt;=CV$5),IF(CV$5&gt;$N302,5,$K302)*10+IF(AND($F302&gt;=CV$5,$F302&lt;=CV$6),IF(AND($G302&gt;=CV$5,$G302&lt;=CV$6),5,IF($L302=1,2,1)),IF(AND($G302&gt;=CV$5,$G302&lt;=CV$6),IF($M302&gt;0,4,3),0)),IF(AND($D302&lt;=CV$6,$E302&gt;=CV$5),60,0)))</f>
        <v/>
      </c>
      <c r="CW302" s="80" t="str">
        <f>IF(OR($A302="",NOT(ISNUMBER($G302))),"",IF(AND($F302&lt;=CW$6,$G302&gt;=CW$5),IF(CW$5&gt;$N302,5,$K302)*10+IF(AND($F302&gt;=CW$5,$F302&lt;=CW$6),IF(AND($G302&gt;=CW$5,$G302&lt;=CW$6),5,IF($L302=1,2,1)),IF(AND($G302&gt;=CW$5,$G302&lt;=CW$6),IF($M302&gt;0,4,3),0)),IF(AND($D302&lt;=CW$6,$E302&gt;=CW$5),60,0)))</f>
        <v/>
      </c>
      <c r="CX302" s="80" t="str">
        <f>IF(OR($A302="",NOT(ISNUMBER($G302))),"",IF(AND($F302&lt;=CX$6,$G302&gt;=CX$5),IF(CX$5&gt;$N302,5,$K302)*10+IF(AND($F302&gt;=CX$5,$F302&lt;=CX$6),IF(AND($G302&gt;=CX$5,$G302&lt;=CX$6),5,IF($L302=1,2,1)),IF(AND($G302&gt;=CX$5,$G302&lt;=CX$6),IF($M302&gt;0,4,3),0)),IF(AND($D302&lt;=CX$6,$E302&gt;=CX$5),60,0)))</f>
        <v/>
      </c>
      <c r="CY302" s="80" t="str">
        <f>IF(OR($A302="",NOT(ISNUMBER($G302))),"",IF(AND($F302&lt;=CY$6,$G302&gt;=CY$5),IF(CY$5&gt;$N302,5,$K302)*10+IF(AND($F302&gt;=CY$5,$F302&lt;=CY$6),IF(AND($G302&gt;=CY$5,$G302&lt;=CY$6),5,IF($L302=1,2,1)),IF(AND($G302&gt;=CY$5,$G302&lt;=CY$6),IF($M302&gt;0,4,3),0)),IF(AND($D302&lt;=CY$6,$E302&gt;=CY$5),60,0)))</f>
        <v/>
      </c>
      <c r="CZ302" s="80" t="str">
        <f>IF(OR($A302="",NOT(ISNUMBER($G302))),"",IF(AND($F302&lt;=CZ$6,$G302&gt;=CZ$5),IF(CZ$5&gt;$N302,5,$K302)*10+IF(AND($F302&gt;=CZ$5,$F302&lt;=CZ$6),IF(AND($G302&gt;=CZ$5,$G302&lt;=CZ$6),5,IF($L302=1,2,1)),IF(AND($G302&gt;=CZ$5,$G302&lt;=CZ$6),IF($M302&gt;0,4,3),0)),IF(AND($D302&lt;=CZ$6,$E302&gt;=CZ$5),60,0)))</f>
        <v/>
      </c>
      <c r="DA302" s="80" t="str">
        <f>IF(OR($A302="",NOT(ISNUMBER($G302))),"",IF(AND($F302&lt;=DA$6,$G302&gt;=DA$5),IF(DA$5&gt;$N302,5,$K302)*10+IF(AND($F302&gt;=DA$5,$F302&lt;=DA$6),IF(AND($G302&gt;=DA$5,$G302&lt;=DA$6),5,IF($L302=1,2,1)),IF(AND($G302&gt;=DA$5,$G302&lt;=DA$6),IF($M302&gt;0,4,3),0)),IF(AND($D302&lt;=DA$6,$E302&gt;=DA$5),60,0)))</f>
        <v/>
      </c>
      <c r="DB302" s="80" t="str">
        <f>IF(OR($A302="",NOT(ISNUMBER($G302))),"",IF(AND($F302&lt;=DB$6,$G302&gt;=DB$5),IF(DB$5&gt;$N302,5,$K302)*10+IF(AND($F302&gt;=DB$5,$F302&lt;=DB$6),IF(AND($G302&gt;=DB$5,$G302&lt;=DB$6),5,IF($L302=1,2,1)),IF(AND($G302&gt;=DB$5,$G302&lt;=DB$6),IF($M302&gt;0,4,3),0)),IF(AND($D302&lt;=DB$6,$E302&gt;=DB$5),60,0)))</f>
        <v/>
      </c>
      <c r="DC302" s="80" t="str">
        <f>IF(OR($A302="",NOT(ISNUMBER($G302))),"",IF(AND($F302&lt;=DC$6,$G302&gt;=DC$5),IF(DC$5&gt;$N302,5,$K302)*10+IF(AND($F302&gt;=DC$5,$F302&lt;=DC$6),IF(AND($G302&gt;=DC$5,$G302&lt;=DC$6),5,IF($L302=1,2,1)),IF(AND($G302&gt;=DC$5,$G302&lt;=DC$6),IF($M302&gt;0,4,3),0)),IF(AND($D302&lt;=DC$6,$E302&gt;=DC$5),60,0)))</f>
        <v/>
      </c>
      <c r="DD302" s="80" t="str">
        <f>IF(OR($A302="",NOT(ISNUMBER($G302))),"",IF(AND($F302&lt;=DD$6,$G302&gt;=DD$5),IF(DD$5&gt;$N302,5,$K302)*10+IF(AND($F302&gt;=DD$5,$F302&lt;=DD$6),IF(AND($G302&gt;=DD$5,$G302&lt;=DD$6),5,IF($L302=1,2,1)),IF(AND($G302&gt;=DD$5,$G302&lt;=DD$6),IF($M302&gt;0,4,3),0)),IF(AND($D302&lt;=DD$6,$E302&gt;=DD$5),60,0)))</f>
        <v/>
      </c>
      <c r="DE302" s="80" t="str">
        <f>IF(OR($A302="",NOT(ISNUMBER($G302))),"",IF(AND($F302&lt;=DE$6,$G302&gt;=DE$5),IF(DE$5&gt;$N302,5,$K302)*10+IF(AND($F302&gt;=DE$5,$F302&lt;=DE$6),IF(AND($G302&gt;=DE$5,$G302&lt;=DE$6),5,IF($L302=1,2,1)),IF(AND($G302&gt;=DE$5,$G302&lt;=DE$6),IF($M302&gt;0,4,3),0)),IF(AND($D302&lt;=DE$6,$E302&gt;=DE$5),60,0)))</f>
        <v/>
      </c>
      <c r="DF302" s="80" t="str">
        <f>IF(OR($A302="",NOT(ISNUMBER($G302))),"",IF(AND($F302&lt;=DF$6,$G302&gt;=DF$5),IF(DF$5&gt;$N302,5,$K302)*10+IF(AND($F302&gt;=DF$5,$F302&lt;=DF$6),IF(AND($G302&gt;=DF$5,$G302&lt;=DF$6),5,IF($L302=1,2,1)),IF(AND($G302&gt;=DF$5,$G302&lt;=DF$6),IF($M302&gt;0,4,3),0)),IF(AND($D302&lt;=DF$6,$E302&gt;=DF$5),60,0)))</f>
        <v/>
      </c>
      <c r="DG302" s="80" t="str">
        <f>IF(OR($A302="",NOT(ISNUMBER($G302))),"",IF(AND($F302&lt;=DG$6,$G302&gt;=DG$5),IF(DG$5&gt;$N302,5,$K302)*10+IF(AND($F302&gt;=DG$5,$F302&lt;=DG$6),IF(AND($G302&gt;=DG$5,$G302&lt;=DG$6),5,IF($L302=1,2,1)),IF(AND($G302&gt;=DG$5,$G302&lt;=DG$6),IF($M302&gt;0,4,3),0)),IF(AND($D302&lt;=DG$6,$E302&gt;=DG$5),60,0)))</f>
        <v/>
      </c>
      <c r="DH302" s="80" t="str">
        <f>IF(OR($A302="",NOT(ISNUMBER($G302))),"",IF(AND($F302&lt;=DH$6,$G302&gt;=DH$5),IF(DH$5&gt;$N302,5,$K302)*10+IF(AND($F302&gt;=DH$5,$F302&lt;=DH$6),IF(AND($G302&gt;=DH$5,$G302&lt;=DH$6),5,IF($L302=1,2,1)),IF(AND($G302&gt;=DH$5,$G302&lt;=DH$6),IF($M302&gt;0,4,3),0)),IF(AND($D302&lt;=DH$6,$E302&gt;=DH$5),60,0)))</f>
        <v/>
      </c>
      <c r="DI302" s="80" t="str">
        <f>IF(OR($A302="",NOT(ISNUMBER($G302))),"",IF(AND($F302&lt;=DI$6,$G302&gt;=DI$5),IF(DI$5&gt;$N302,5,$K302)*10+IF(AND($F302&gt;=DI$5,$F302&lt;=DI$6),IF(AND($G302&gt;=DI$5,$G302&lt;=DI$6),5,IF($L302=1,2,1)),IF(AND($G302&gt;=DI$5,$G302&lt;=DI$6),IF($M302&gt;0,4,3),0)),IF(AND($D302&lt;=DI$6,$E302&gt;=DI$5),60,0)))</f>
        <v/>
      </c>
      <c r="DJ302" s="80" t="str">
        <f>IF(OR($A302="",NOT(ISNUMBER($G302))),"",IF(AND($F302&lt;=DJ$6,$G302&gt;=DJ$5),IF(DJ$5&gt;$N302,5,$K302)*10+IF(AND($F302&gt;=DJ$5,$F302&lt;=DJ$6),IF(AND($G302&gt;=DJ$5,$G302&lt;=DJ$6),5,IF($L302=1,2,1)),IF(AND($G302&gt;=DJ$5,$G302&lt;=DJ$6),IF($M302&gt;0,4,3),0)),IF(AND($D302&lt;=DJ$6,$E302&gt;=DJ$5),60,0)))</f>
        <v/>
      </c>
      <c r="DK302" s="80" t="str">
        <f>IF(OR($A302="",NOT(ISNUMBER($G302))),"",IF(AND($F302&lt;=DK$6,$G302&gt;=DK$5),IF(DK$5&gt;$N302,5,$K302)*10+IF(AND($F302&gt;=DK$5,$F302&lt;=DK$6),IF(AND($G302&gt;=DK$5,$G302&lt;=DK$6),5,IF($L302=1,2,1)),IF(AND($G302&gt;=DK$5,$G302&lt;=DK$6),IF($M302&gt;0,4,3),0)),IF(AND($D302&lt;=DK$6,$E302&gt;=DK$5),60,0)))</f>
        <v/>
      </c>
      <c r="DL302" s="80" t="str">
        <f>IF(OR($A302="",NOT(ISNUMBER($G302))),"",IF(AND($F302&lt;=DL$6,$G302&gt;=DL$5),IF(DL$5&gt;$N302,5,$K302)*10+IF(AND($F302&gt;=DL$5,$F302&lt;=DL$6),IF(AND($G302&gt;=DL$5,$G302&lt;=DL$6),5,IF($L302=1,2,1)),IF(AND($G302&gt;=DL$5,$G302&lt;=DL$6),IF($M302&gt;0,4,3),0)),IF(AND($D302&lt;=DL$6,$E302&gt;=DL$5),60,0)))</f>
        <v/>
      </c>
      <c r="DM302" s="80" t="str">
        <f>IF(OR($A302="",NOT(ISNUMBER($G302))),"",IF(AND($F302&lt;=DM$6,$G302&gt;=DM$5),IF(DM$5&gt;$N302,5,$K302)*10+IF(AND($F302&gt;=DM$5,$F302&lt;=DM$6),IF(AND($G302&gt;=DM$5,$G302&lt;=DM$6),5,IF($L302=1,2,1)),IF(AND($G302&gt;=DM$5,$G302&lt;=DM$6),IF($M302&gt;0,4,3),0)),IF(AND($D302&lt;=DM$6,$E302&gt;=DM$5),60,0)))</f>
        <v/>
      </c>
      <c r="DN302" s="80" t="str">
        <f>IF(OR($A302="",NOT(ISNUMBER($G302))),"",IF(AND($F302&lt;=DN$6,$G302&gt;=DN$5),IF(DN$5&gt;$N302,5,$K302)*10+IF(AND($F302&gt;=DN$5,$F302&lt;=DN$6),IF(AND($G302&gt;=DN$5,$G302&lt;=DN$6),5,IF($L302=1,2,1)),IF(AND($G302&gt;=DN$5,$G302&lt;=DN$6),IF($M302&gt;0,4,3),0)),IF(AND($D302&lt;=DN$6,$E302&gt;=DN$5),60,0)))</f>
        <v/>
      </c>
      <c r="DO302" s="80" t="str">
        <f>IF(OR($A302="",NOT(ISNUMBER($G302))),"",IF(AND($F302&lt;=DO$6,$G302&gt;=DO$5),IF(DO$5&gt;$N302,5,$K302)*10+IF(AND($F302&gt;=DO$5,$F302&lt;=DO$6),IF(AND($G302&gt;=DO$5,$G302&lt;=DO$6),5,IF($L302=1,2,1)),IF(AND($G302&gt;=DO$5,$G302&lt;=DO$6),IF($M302&gt;0,4,3),0)),IF(AND($D302&lt;=DO$6,$E302&gt;=DO$5),60,0)))</f>
        <v/>
      </c>
      <c r="DP302" s="80" t="str">
        <f>IF(OR($A302="",NOT(ISNUMBER($G302))),"",IF(AND($F302&lt;=DP$6,$G302&gt;=DP$5),IF(DP$5&gt;$N302,5,$K302)*10+IF(AND($F302&gt;=DP$5,$F302&lt;=DP$6),IF(AND($G302&gt;=DP$5,$G302&lt;=DP$6),5,IF($L302=1,2,1)),IF(AND($G302&gt;=DP$5,$G302&lt;=DP$6),IF($M302&gt;0,4,3),0)),IF(AND($D302&lt;=DP$6,$E302&gt;=DP$5),60,0)))</f>
        <v/>
      </c>
      <c r="DQ302" s="80" t="str">
        <f>IF(OR($A302="",NOT(ISNUMBER($G302))),"",IF(AND($F302&lt;=DQ$6,$G302&gt;=DQ$5),IF(DQ$5&gt;$N302,5,$K302)*10+IF(AND($F302&gt;=DQ$5,$F302&lt;=DQ$6),IF(AND($G302&gt;=DQ$5,$G302&lt;=DQ$6),5,IF($L302=1,2,1)),IF(AND($G302&gt;=DQ$5,$G302&lt;=DQ$6),IF($M302&gt;0,4,3),0)),IF(AND($D302&lt;=DQ$6,$E302&gt;=DQ$5),60,0)))</f>
        <v/>
      </c>
      <c r="DR302" s="80" t="str">
        <f>IF(OR($A302="",NOT(ISNUMBER($G302))),"",IF(AND($F302&lt;=DR$6,$G302&gt;=DR$5),IF(DR$5&gt;$N302,5,$K302)*10+IF(AND($F302&gt;=DR$5,$F302&lt;=DR$6),IF(AND($G302&gt;=DR$5,$G302&lt;=DR$6),5,IF($L302=1,2,1)),IF(AND($G302&gt;=DR$5,$G302&lt;=DR$6),IF($M302&gt;0,4,3),0)),IF(AND($D302&lt;=DR$6,$E302&gt;=DR$5),60,0)))</f>
        <v/>
      </c>
      <c r="DS302" s="80" t="str">
        <f>IF(OR($A302="",NOT(ISNUMBER($G302))),"",IF(AND($F302&lt;=DS$6,$G302&gt;=DS$5),IF(DS$5&gt;$N302,5,$K302)*10+IF(AND($F302&gt;=DS$5,$F302&lt;=DS$6),IF(AND($G302&gt;=DS$5,$G302&lt;=DS$6),5,IF($L302=1,2,1)),IF(AND($G302&gt;=DS$5,$G302&lt;=DS$6),IF($M302&gt;0,4,3),0)),IF(AND($D302&lt;=DS$6,$E302&gt;=DS$5),60,0)))</f>
        <v/>
      </c>
      <c r="DT302" s="80" t="str">
        <f>IF(OR($A302="",NOT(ISNUMBER($G302))),"",IF(AND($F302&lt;=DT$6,$G302&gt;=DT$5),IF(DT$5&gt;$N302,5,$K302)*10+IF(AND($F302&gt;=DT$5,$F302&lt;=DT$6),IF(AND($G302&gt;=DT$5,$G302&lt;=DT$6),5,IF($L302=1,2,1)),IF(AND($G302&gt;=DT$5,$G302&lt;=DT$6),IF($M302&gt;0,4,3),0)),IF(AND($D302&lt;=DT$6,$E302&gt;=DT$5),60,0)))</f>
        <v/>
      </c>
      <c r="DU302" s="80" t="str">
        <f>IF(OR($A302="",NOT(ISNUMBER($G302))),"",IF(AND($F302&lt;=DU$6,$G302&gt;=DU$5),IF(DU$5&gt;$N302,5,$K302)*10+IF(AND($F302&gt;=DU$5,$F302&lt;=DU$6),IF(AND($G302&gt;=DU$5,$G302&lt;=DU$6),5,IF($L302=1,2,1)),IF(AND($G302&gt;=DU$5,$G302&lt;=DU$6),IF($M302&gt;0,4,3),0)),IF(AND($D302&lt;=DU$6,$E302&gt;=DU$5),60,0)))</f>
        <v/>
      </c>
      <c r="DV302" s="80" t="str">
        <f>IF(OR($A302="",NOT(ISNUMBER($G302))),"",IF(AND($F302&lt;=DV$6,$G302&gt;=DV$5),IF(DV$5&gt;$N302,5,$K302)*10+IF(AND($F302&gt;=DV$5,$F302&lt;=DV$6),IF(AND($G302&gt;=DV$5,$G302&lt;=DV$6),5,IF($L302=1,2,1)),IF(AND($G302&gt;=DV$5,$G302&lt;=DV$6),IF($M302&gt;0,4,3),0)),IF(AND($D302&lt;=DV$6,$E302&gt;=DV$5),60,0)))</f>
        <v/>
      </c>
      <c r="DW302" s="80" t="str">
        <f>IF(OR($A302="",NOT(ISNUMBER($G302))),"",IF(AND($F302&lt;=DW$6,$G302&gt;=DW$5),IF(DW$5&gt;$N302,5,$K302)*10+IF(AND($F302&gt;=DW$5,$F302&lt;=DW$6),IF(AND($G302&gt;=DW$5,$G302&lt;=DW$6),5,IF($L302=1,2,1)),IF(AND($G302&gt;=DW$5,$G302&lt;=DW$6),IF($M302&gt;0,4,3),0)),IF(AND($D302&lt;=DW$6,$E302&gt;=DW$5),60,0)))</f>
        <v/>
      </c>
      <c r="DX302" s="80" t="str">
        <f>IF(OR($A302="",NOT(ISNUMBER($G302))),"",IF(AND($F302&lt;=DX$6,$G302&gt;=DX$5),IF(DX$5&gt;$N302,5,$K302)*10+IF(AND($F302&gt;=DX$5,$F302&lt;=DX$6),IF(AND($G302&gt;=DX$5,$G302&lt;=DX$6),5,IF($L302=1,2,1)),IF(AND($G302&gt;=DX$5,$G302&lt;=DX$6),IF($M302&gt;0,4,3),0)),IF(AND($D302&lt;=DX$6,$E302&gt;=DX$5),60,0)))</f>
        <v/>
      </c>
      <c r="DY302" s="80" t="str">
        <f>IF(OR($A302="",NOT(ISNUMBER($G302))),"",IF(AND($F302&lt;=DY$6,$G302&gt;=DY$5),IF(DY$5&gt;$N302,5,$K302)*10+IF(AND($F302&gt;=DY$5,$F302&lt;=DY$6),IF(AND($G302&gt;=DY$5,$G302&lt;=DY$6),5,IF($L302=1,2,1)),IF(AND($G302&gt;=DY$5,$G302&lt;=DY$6),IF($M302&gt;0,4,3),0)),IF(AND($D302&lt;=DY$6,$E302&gt;=DY$5),60,0)))</f>
        <v/>
      </c>
      <c r="DZ302" s="80" t="str">
        <f>IF(OR($A302="",NOT(ISNUMBER($G302))),"",IF(AND($F302&lt;=DZ$6,$G302&gt;=DZ$5),IF(DZ$5&gt;$N302,5,$K302)*10+IF(AND($F302&gt;=DZ$5,$F302&lt;=DZ$6),IF(AND($G302&gt;=DZ$5,$G302&lt;=DZ$6),5,IF($L302=1,2,1)),IF(AND($G302&gt;=DZ$5,$G302&lt;=DZ$6),IF($M302&gt;0,4,3),0)),IF(AND($D302&lt;=DZ$6,$E302&gt;=DZ$5),60,0)))</f>
        <v/>
      </c>
      <c r="EA302" s="80" t="str">
        <f>IF(OR($A302="",NOT(ISNUMBER($G302))),"",IF(AND($F302&lt;=EA$6,$G302&gt;=EA$5),IF(EA$5&gt;$N302,5,$K302)*10+IF(AND($F302&gt;=EA$5,$F302&lt;=EA$6),IF(AND($G302&gt;=EA$5,$G302&lt;=EA$6),5,IF($L302=1,2,1)),IF(AND($G302&gt;=EA$5,$G302&lt;=EA$6),IF($M302&gt;0,4,3),0)),IF(AND($D302&lt;=EA$6,$E302&gt;=EA$5),60,0)))</f>
        <v/>
      </c>
      <c r="EB302" s="80" t="str">
        <f>IF(OR($A302="",NOT(ISNUMBER($G302))),"",IF(AND($F302&lt;=EB$6,$G302&gt;=EB$5),IF(EB$5&gt;$N302,5,$K302)*10+IF(AND($F302&gt;=EB$5,$F302&lt;=EB$6),IF(AND($G302&gt;=EB$5,$G302&lt;=EB$6),5,IF($L302=1,2,1)),IF(AND($G302&gt;=EB$5,$G302&lt;=EB$6),IF($M302&gt;0,4,3),0)),IF(AND($D302&lt;=EB$6,$E302&gt;=EB$5),60,0)))</f>
        <v/>
      </c>
      <c r="EC302" s="80" t="str">
        <f>IF(OR($A302="",NOT(ISNUMBER($G302))),"",IF(AND($F302&lt;=EC$6,$G302&gt;=EC$5),IF(EC$5&gt;$N302,5,$K302)*10+IF(AND($F302&gt;=EC$5,$F302&lt;=EC$6),IF(AND($G302&gt;=EC$5,$G302&lt;=EC$6),5,IF($L302=1,2,1)),IF(AND($G302&gt;=EC$5,$G302&lt;=EC$6),IF($M302&gt;0,4,3),0)),IF(AND($D302&lt;=EC$6,$E302&gt;=EC$5),60,0)))</f>
        <v/>
      </c>
      <c r="ED302" s="80" t="str">
        <f>IF(OR($A302="",NOT(ISNUMBER($G302))),"",IF(AND($F302&lt;=ED$6,$G302&gt;=ED$5),IF(ED$5&gt;$N302,5,$K302)*10+IF(AND($F302&gt;=ED$5,$F302&lt;=ED$6),IF(AND($G302&gt;=ED$5,$G302&lt;=ED$6),5,IF($L302=1,2,1)),IF(AND($G302&gt;=ED$5,$G302&lt;=ED$6),IF($M302&gt;0,4,3),0)),IF(AND($D302&lt;=ED$6,$E302&gt;=ED$5),60,0)))</f>
        <v/>
      </c>
    </row>
    <row r="303" ht="18" customHeight="1">
      <c r="A303" s="52" t="str">
        <f>IF(Tasks!$B303="","",Tasks!$A303)</f>
        <v/>
      </c>
      <c r="B303" s="78" t="str">
        <f>IF(Tasks!$B303="","",Tasks!$B303)</f>
        <v/>
      </c>
      <c r="C303" s="25" t="str">
        <f>IF($B303="","",IF(AND(Tasks!$D303="",Tasks!$G303=""),"-",IF(Tasks!$D303="","",Tasks!$D303&amp;IF(OR(Tasks!$E303="",Tasks!$E303="FS"),IF(N(Tasks!$F303)=0,"","FS"),Tasks!$E303)&amp;IF(N(Tasks!$F303)=0,"",IF(Tasks!$F303&gt;0,"+","")&amp;Tasks!$F303))&amp;IF(AND(Tasks!$D303&lt;&gt;"",Tasks!$G303&lt;&gt;""),", ","")&amp;IF(Tasks!$G303="","",Tasks!$G303&amp;IF(OR(Tasks!$H303="",Tasks!$H303="FS"),IF(N(Tasks!$I303)=0,"","FS"),Tasks!$H303)&amp;IF(N(Tasks!$I303)=0,"",IF(Tasks!$I303&gt;0,"+","")&amp;Tasks!$I303))))</f>
        <v/>
      </c>
      <c r="D303" s="51" t="str">
        <f>IF(OR($B303="",Tasks!$Q303=""),"",Tasks!$Q303)</f>
        <v/>
      </c>
      <c r="E303" s="51" t="str">
        <f>IF(OR($B303="",Tasks!$R303=""),"",Tasks!$R303)</f>
        <v/>
      </c>
      <c r="F303" s="51" t="str">
        <f>IF(OR($B303="",Tasks!$S303=""),"",Tasks!$S303)</f>
        <v/>
      </c>
      <c r="G303" s="51" t="str">
        <f>IF(OR($B303="",Tasks!$T303=""),"",Tasks!$T303)</f>
        <v/>
      </c>
      <c r="H303" s="52" t="str">
        <f>IF($B303="","",Tasks!$AE303)</f>
        <v/>
      </c>
      <c r="I303" s="79" t="str">
        <f>IF($B303="","",Tasks!$AF303)</f>
        <v/>
      </c>
      <c r="J303" s="53" t="str">
        <f>IF(OR($B303="",Tasks!$V303=""),"",Tasks!$V303)</f>
        <v/>
      </c>
      <c r="K303" s="52" t="str">
        <f>IF($B303="","",Tasks!$AA303)</f>
        <v/>
      </c>
      <c r="L303" s="52" t="str">
        <f>IF($B303="","",Tasks!$AB303)</f>
        <v/>
      </c>
      <c r="M303" s="52" t="str">
        <f>IF($B303="","",Tasks!$Z303)</f>
        <v/>
      </c>
      <c r="N303" s="52" t="str">
        <f>IF(OR($B303="",Tasks!$AG303=""),"",Tasks!$AG303)</f>
        <v/>
      </c>
      <c r="O303" s="80" t="str">
        <f>IF(OR($A303="",NOT(ISNUMBER($G303))),"",IF(AND($F303&lt;=O$6,$G303&gt;=O$5),IF(O$5&gt;$N303,5,$K303)*10+IF(AND($F303&gt;=O$5,$F303&lt;=O$6),IF(AND($G303&gt;=O$5,$G303&lt;=O$6),5,IF($L303=1,2,1)),IF(AND($G303&gt;=O$5,$G303&lt;=O$6),IF($M303&gt;0,4,3),0)),IF(AND($D303&lt;=O$6,$E303&gt;=O$5),60,0)))</f>
        <v/>
      </c>
      <c r="P303" s="80" t="str">
        <f>IF(OR($A303="",NOT(ISNUMBER($G303))),"",IF(AND($F303&lt;=P$6,$G303&gt;=P$5),IF(P$5&gt;$N303,5,$K303)*10+IF(AND($F303&gt;=P$5,$F303&lt;=P$6),IF(AND($G303&gt;=P$5,$G303&lt;=P$6),5,IF($L303=1,2,1)),IF(AND($G303&gt;=P$5,$G303&lt;=P$6),IF($M303&gt;0,4,3),0)),IF(AND($D303&lt;=P$6,$E303&gt;=P$5),60,0)))</f>
        <v/>
      </c>
      <c r="Q303" s="80" t="str">
        <f>IF(OR($A303="",NOT(ISNUMBER($G303))),"",IF(AND($F303&lt;=Q$6,$G303&gt;=Q$5),IF(Q$5&gt;$N303,5,$K303)*10+IF(AND($F303&gt;=Q$5,$F303&lt;=Q$6),IF(AND($G303&gt;=Q$5,$G303&lt;=Q$6),5,IF($L303=1,2,1)),IF(AND($G303&gt;=Q$5,$G303&lt;=Q$6),IF($M303&gt;0,4,3),0)),IF(AND($D303&lt;=Q$6,$E303&gt;=Q$5),60,0)))</f>
        <v/>
      </c>
      <c r="R303" s="80" t="str">
        <f>IF(OR($A303="",NOT(ISNUMBER($G303))),"",IF(AND($F303&lt;=R$6,$G303&gt;=R$5),IF(R$5&gt;$N303,5,$K303)*10+IF(AND($F303&gt;=R$5,$F303&lt;=R$6),IF(AND($G303&gt;=R$5,$G303&lt;=R$6),5,IF($L303=1,2,1)),IF(AND($G303&gt;=R$5,$G303&lt;=R$6),IF($M303&gt;0,4,3),0)),IF(AND($D303&lt;=R$6,$E303&gt;=R$5),60,0)))</f>
        <v/>
      </c>
      <c r="S303" s="80" t="str">
        <f>IF(OR($A303="",NOT(ISNUMBER($G303))),"",IF(AND($F303&lt;=S$6,$G303&gt;=S$5),IF(S$5&gt;$N303,5,$K303)*10+IF(AND($F303&gt;=S$5,$F303&lt;=S$6),IF(AND($G303&gt;=S$5,$G303&lt;=S$6),5,IF($L303=1,2,1)),IF(AND($G303&gt;=S$5,$G303&lt;=S$6),IF($M303&gt;0,4,3),0)),IF(AND($D303&lt;=S$6,$E303&gt;=S$5),60,0)))</f>
        <v/>
      </c>
      <c r="T303" s="80" t="str">
        <f>IF(OR($A303="",NOT(ISNUMBER($G303))),"",IF(AND($F303&lt;=T$6,$G303&gt;=T$5),IF(T$5&gt;$N303,5,$K303)*10+IF(AND($F303&gt;=T$5,$F303&lt;=T$6),IF(AND($G303&gt;=T$5,$G303&lt;=T$6),5,IF($L303=1,2,1)),IF(AND($G303&gt;=T$5,$G303&lt;=T$6),IF($M303&gt;0,4,3),0)),IF(AND($D303&lt;=T$6,$E303&gt;=T$5),60,0)))</f>
        <v/>
      </c>
      <c r="U303" s="80" t="str">
        <f>IF(OR($A303="",NOT(ISNUMBER($G303))),"",IF(AND($F303&lt;=U$6,$G303&gt;=U$5),IF(U$5&gt;$N303,5,$K303)*10+IF(AND($F303&gt;=U$5,$F303&lt;=U$6),IF(AND($G303&gt;=U$5,$G303&lt;=U$6),5,IF($L303=1,2,1)),IF(AND($G303&gt;=U$5,$G303&lt;=U$6),IF($M303&gt;0,4,3),0)),IF(AND($D303&lt;=U$6,$E303&gt;=U$5),60,0)))</f>
        <v/>
      </c>
      <c r="V303" s="80" t="str">
        <f>IF(OR($A303="",NOT(ISNUMBER($G303))),"",IF(AND($F303&lt;=V$6,$G303&gt;=V$5),IF(V$5&gt;$N303,5,$K303)*10+IF(AND($F303&gt;=V$5,$F303&lt;=V$6),IF(AND($G303&gt;=V$5,$G303&lt;=V$6),5,IF($L303=1,2,1)),IF(AND($G303&gt;=V$5,$G303&lt;=V$6),IF($M303&gt;0,4,3),0)),IF(AND($D303&lt;=V$6,$E303&gt;=V$5),60,0)))</f>
        <v/>
      </c>
      <c r="W303" s="80" t="str">
        <f>IF(OR($A303="",NOT(ISNUMBER($G303))),"",IF(AND($F303&lt;=W$6,$G303&gt;=W$5),IF(W$5&gt;$N303,5,$K303)*10+IF(AND($F303&gt;=W$5,$F303&lt;=W$6),IF(AND($G303&gt;=W$5,$G303&lt;=W$6),5,IF($L303=1,2,1)),IF(AND($G303&gt;=W$5,$G303&lt;=W$6),IF($M303&gt;0,4,3),0)),IF(AND($D303&lt;=W$6,$E303&gt;=W$5),60,0)))</f>
        <v/>
      </c>
      <c r="X303" s="80" t="str">
        <f>IF(OR($A303="",NOT(ISNUMBER($G303))),"",IF(AND($F303&lt;=X$6,$G303&gt;=X$5),IF(X$5&gt;$N303,5,$K303)*10+IF(AND($F303&gt;=X$5,$F303&lt;=X$6),IF(AND($G303&gt;=X$5,$G303&lt;=X$6),5,IF($L303=1,2,1)),IF(AND($G303&gt;=X$5,$G303&lt;=X$6),IF($M303&gt;0,4,3),0)),IF(AND($D303&lt;=X$6,$E303&gt;=X$5),60,0)))</f>
        <v/>
      </c>
      <c r="Y303" s="80" t="str">
        <f>IF(OR($A303="",NOT(ISNUMBER($G303))),"",IF(AND($F303&lt;=Y$6,$G303&gt;=Y$5),IF(Y$5&gt;$N303,5,$K303)*10+IF(AND($F303&gt;=Y$5,$F303&lt;=Y$6),IF(AND($G303&gt;=Y$5,$G303&lt;=Y$6),5,IF($L303=1,2,1)),IF(AND($G303&gt;=Y$5,$G303&lt;=Y$6),IF($M303&gt;0,4,3),0)),IF(AND($D303&lt;=Y$6,$E303&gt;=Y$5),60,0)))</f>
        <v/>
      </c>
      <c r="Z303" s="80" t="str">
        <f>IF(OR($A303="",NOT(ISNUMBER($G303))),"",IF(AND($F303&lt;=Z$6,$G303&gt;=Z$5),IF(Z$5&gt;$N303,5,$K303)*10+IF(AND($F303&gt;=Z$5,$F303&lt;=Z$6),IF(AND($G303&gt;=Z$5,$G303&lt;=Z$6),5,IF($L303=1,2,1)),IF(AND($G303&gt;=Z$5,$G303&lt;=Z$6),IF($M303&gt;0,4,3),0)),IF(AND($D303&lt;=Z$6,$E303&gt;=Z$5),60,0)))</f>
        <v/>
      </c>
      <c r="AA303" s="80" t="str">
        <f>IF(OR($A303="",NOT(ISNUMBER($G303))),"",IF(AND($F303&lt;=AA$6,$G303&gt;=AA$5),IF(AA$5&gt;$N303,5,$K303)*10+IF(AND($F303&gt;=AA$5,$F303&lt;=AA$6),IF(AND($G303&gt;=AA$5,$G303&lt;=AA$6),5,IF($L303=1,2,1)),IF(AND($G303&gt;=AA$5,$G303&lt;=AA$6),IF($M303&gt;0,4,3),0)),IF(AND($D303&lt;=AA$6,$E303&gt;=AA$5),60,0)))</f>
        <v/>
      </c>
      <c r="AB303" s="80" t="str">
        <f>IF(OR($A303="",NOT(ISNUMBER($G303))),"",IF(AND($F303&lt;=AB$6,$G303&gt;=AB$5),IF(AB$5&gt;$N303,5,$K303)*10+IF(AND($F303&gt;=AB$5,$F303&lt;=AB$6),IF(AND($G303&gt;=AB$5,$G303&lt;=AB$6),5,IF($L303=1,2,1)),IF(AND($G303&gt;=AB$5,$G303&lt;=AB$6),IF($M303&gt;0,4,3),0)),IF(AND($D303&lt;=AB$6,$E303&gt;=AB$5),60,0)))</f>
        <v/>
      </c>
      <c r="AC303" s="80" t="str">
        <f>IF(OR($A303="",NOT(ISNUMBER($G303))),"",IF(AND($F303&lt;=AC$6,$G303&gt;=AC$5),IF(AC$5&gt;$N303,5,$K303)*10+IF(AND($F303&gt;=AC$5,$F303&lt;=AC$6),IF(AND($G303&gt;=AC$5,$G303&lt;=AC$6),5,IF($L303=1,2,1)),IF(AND($G303&gt;=AC$5,$G303&lt;=AC$6),IF($M303&gt;0,4,3),0)),IF(AND($D303&lt;=AC$6,$E303&gt;=AC$5),60,0)))</f>
        <v/>
      </c>
      <c r="AD303" s="80" t="str">
        <f>IF(OR($A303="",NOT(ISNUMBER($G303))),"",IF(AND($F303&lt;=AD$6,$G303&gt;=AD$5),IF(AD$5&gt;$N303,5,$K303)*10+IF(AND($F303&gt;=AD$5,$F303&lt;=AD$6),IF(AND($G303&gt;=AD$5,$G303&lt;=AD$6),5,IF($L303=1,2,1)),IF(AND($G303&gt;=AD$5,$G303&lt;=AD$6),IF($M303&gt;0,4,3),0)),IF(AND($D303&lt;=AD$6,$E303&gt;=AD$5),60,0)))</f>
        <v/>
      </c>
      <c r="AE303" s="80" t="str">
        <f>IF(OR($A303="",NOT(ISNUMBER($G303))),"",IF(AND($F303&lt;=AE$6,$G303&gt;=AE$5),IF(AE$5&gt;$N303,5,$K303)*10+IF(AND($F303&gt;=AE$5,$F303&lt;=AE$6),IF(AND($G303&gt;=AE$5,$G303&lt;=AE$6),5,IF($L303=1,2,1)),IF(AND($G303&gt;=AE$5,$G303&lt;=AE$6),IF($M303&gt;0,4,3),0)),IF(AND($D303&lt;=AE$6,$E303&gt;=AE$5),60,0)))</f>
        <v/>
      </c>
      <c r="AF303" s="80" t="str">
        <f>IF(OR($A303="",NOT(ISNUMBER($G303))),"",IF(AND($F303&lt;=AF$6,$G303&gt;=AF$5),IF(AF$5&gt;$N303,5,$K303)*10+IF(AND($F303&gt;=AF$5,$F303&lt;=AF$6),IF(AND($G303&gt;=AF$5,$G303&lt;=AF$6),5,IF($L303=1,2,1)),IF(AND($G303&gt;=AF$5,$G303&lt;=AF$6),IF($M303&gt;0,4,3),0)),IF(AND($D303&lt;=AF$6,$E303&gt;=AF$5),60,0)))</f>
        <v/>
      </c>
      <c r="AG303" s="80" t="str">
        <f>IF(OR($A303="",NOT(ISNUMBER($G303))),"",IF(AND($F303&lt;=AG$6,$G303&gt;=AG$5),IF(AG$5&gt;$N303,5,$K303)*10+IF(AND($F303&gt;=AG$5,$F303&lt;=AG$6),IF(AND($G303&gt;=AG$5,$G303&lt;=AG$6),5,IF($L303=1,2,1)),IF(AND($G303&gt;=AG$5,$G303&lt;=AG$6),IF($M303&gt;0,4,3),0)),IF(AND($D303&lt;=AG$6,$E303&gt;=AG$5),60,0)))</f>
        <v/>
      </c>
      <c r="AH303" s="80" t="str">
        <f>IF(OR($A303="",NOT(ISNUMBER($G303))),"",IF(AND($F303&lt;=AH$6,$G303&gt;=AH$5),IF(AH$5&gt;$N303,5,$K303)*10+IF(AND($F303&gt;=AH$5,$F303&lt;=AH$6),IF(AND($G303&gt;=AH$5,$G303&lt;=AH$6),5,IF($L303=1,2,1)),IF(AND($G303&gt;=AH$5,$G303&lt;=AH$6),IF($M303&gt;0,4,3),0)),IF(AND($D303&lt;=AH$6,$E303&gt;=AH$5),60,0)))</f>
        <v/>
      </c>
      <c r="AI303" s="80" t="str">
        <f>IF(OR($A303="",NOT(ISNUMBER($G303))),"",IF(AND($F303&lt;=AI$6,$G303&gt;=AI$5),IF(AI$5&gt;$N303,5,$K303)*10+IF(AND($F303&gt;=AI$5,$F303&lt;=AI$6),IF(AND($G303&gt;=AI$5,$G303&lt;=AI$6),5,IF($L303=1,2,1)),IF(AND($G303&gt;=AI$5,$G303&lt;=AI$6),IF($M303&gt;0,4,3),0)),IF(AND($D303&lt;=AI$6,$E303&gt;=AI$5),60,0)))</f>
        <v/>
      </c>
      <c r="AJ303" s="80" t="str">
        <f>IF(OR($A303="",NOT(ISNUMBER($G303))),"",IF(AND($F303&lt;=AJ$6,$G303&gt;=AJ$5),IF(AJ$5&gt;$N303,5,$K303)*10+IF(AND($F303&gt;=AJ$5,$F303&lt;=AJ$6),IF(AND($G303&gt;=AJ$5,$G303&lt;=AJ$6),5,IF($L303=1,2,1)),IF(AND($G303&gt;=AJ$5,$G303&lt;=AJ$6),IF($M303&gt;0,4,3),0)),IF(AND($D303&lt;=AJ$6,$E303&gt;=AJ$5),60,0)))</f>
        <v/>
      </c>
      <c r="AK303" s="80" t="str">
        <f>IF(OR($A303="",NOT(ISNUMBER($G303))),"",IF(AND($F303&lt;=AK$6,$G303&gt;=AK$5),IF(AK$5&gt;$N303,5,$K303)*10+IF(AND($F303&gt;=AK$5,$F303&lt;=AK$6),IF(AND($G303&gt;=AK$5,$G303&lt;=AK$6),5,IF($L303=1,2,1)),IF(AND($G303&gt;=AK$5,$G303&lt;=AK$6),IF($M303&gt;0,4,3),0)),IF(AND($D303&lt;=AK$6,$E303&gt;=AK$5),60,0)))</f>
        <v/>
      </c>
      <c r="AL303" s="80" t="str">
        <f>IF(OR($A303="",NOT(ISNUMBER($G303))),"",IF(AND($F303&lt;=AL$6,$G303&gt;=AL$5),IF(AL$5&gt;$N303,5,$K303)*10+IF(AND($F303&gt;=AL$5,$F303&lt;=AL$6),IF(AND($G303&gt;=AL$5,$G303&lt;=AL$6),5,IF($L303=1,2,1)),IF(AND($G303&gt;=AL$5,$G303&lt;=AL$6),IF($M303&gt;0,4,3),0)),IF(AND($D303&lt;=AL$6,$E303&gt;=AL$5),60,0)))</f>
        <v/>
      </c>
      <c r="AM303" s="80" t="str">
        <f>IF(OR($A303="",NOT(ISNUMBER($G303))),"",IF(AND($F303&lt;=AM$6,$G303&gt;=AM$5),IF(AM$5&gt;$N303,5,$K303)*10+IF(AND($F303&gt;=AM$5,$F303&lt;=AM$6),IF(AND($G303&gt;=AM$5,$G303&lt;=AM$6),5,IF($L303=1,2,1)),IF(AND($G303&gt;=AM$5,$G303&lt;=AM$6),IF($M303&gt;0,4,3),0)),IF(AND($D303&lt;=AM$6,$E303&gt;=AM$5),60,0)))</f>
        <v/>
      </c>
      <c r="AN303" s="80" t="str">
        <f>IF(OR($A303="",NOT(ISNUMBER($G303))),"",IF(AND($F303&lt;=AN$6,$G303&gt;=AN$5),IF(AN$5&gt;$N303,5,$K303)*10+IF(AND($F303&gt;=AN$5,$F303&lt;=AN$6),IF(AND($G303&gt;=AN$5,$G303&lt;=AN$6),5,IF($L303=1,2,1)),IF(AND($G303&gt;=AN$5,$G303&lt;=AN$6),IF($M303&gt;0,4,3),0)),IF(AND($D303&lt;=AN$6,$E303&gt;=AN$5),60,0)))</f>
        <v/>
      </c>
      <c r="AO303" s="80" t="str">
        <f>IF(OR($A303="",NOT(ISNUMBER($G303))),"",IF(AND($F303&lt;=AO$6,$G303&gt;=AO$5),IF(AO$5&gt;$N303,5,$K303)*10+IF(AND($F303&gt;=AO$5,$F303&lt;=AO$6),IF(AND($G303&gt;=AO$5,$G303&lt;=AO$6),5,IF($L303=1,2,1)),IF(AND($G303&gt;=AO$5,$G303&lt;=AO$6),IF($M303&gt;0,4,3),0)),IF(AND($D303&lt;=AO$6,$E303&gt;=AO$5),60,0)))</f>
        <v/>
      </c>
      <c r="AP303" s="80" t="str">
        <f>IF(OR($A303="",NOT(ISNUMBER($G303))),"",IF(AND($F303&lt;=AP$6,$G303&gt;=AP$5),IF(AP$5&gt;$N303,5,$K303)*10+IF(AND($F303&gt;=AP$5,$F303&lt;=AP$6),IF(AND($G303&gt;=AP$5,$G303&lt;=AP$6),5,IF($L303=1,2,1)),IF(AND($G303&gt;=AP$5,$G303&lt;=AP$6),IF($M303&gt;0,4,3),0)),IF(AND($D303&lt;=AP$6,$E303&gt;=AP$5),60,0)))</f>
        <v/>
      </c>
      <c r="AQ303" s="80" t="str">
        <f>IF(OR($A303="",NOT(ISNUMBER($G303))),"",IF(AND($F303&lt;=AQ$6,$G303&gt;=AQ$5),IF(AQ$5&gt;$N303,5,$K303)*10+IF(AND($F303&gt;=AQ$5,$F303&lt;=AQ$6),IF(AND($G303&gt;=AQ$5,$G303&lt;=AQ$6),5,IF($L303=1,2,1)),IF(AND($G303&gt;=AQ$5,$G303&lt;=AQ$6),IF($M303&gt;0,4,3),0)),IF(AND($D303&lt;=AQ$6,$E303&gt;=AQ$5),60,0)))</f>
        <v/>
      </c>
      <c r="AR303" s="80" t="str">
        <f>IF(OR($A303="",NOT(ISNUMBER($G303))),"",IF(AND($F303&lt;=AR$6,$G303&gt;=AR$5),IF(AR$5&gt;$N303,5,$K303)*10+IF(AND($F303&gt;=AR$5,$F303&lt;=AR$6),IF(AND($G303&gt;=AR$5,$G303&lt;=AR$6),5,IF($L303=1,2,1)),IF(AND($G303&gt;=AR$5,$G303&lt;=AR$6),IF($M303&gt;0,4,3),0)),IF(AND($D303&lt;=AR$6,$E303&gt;=AR$5),60,0)))</f>
        <v/>
      </c>
      <c r="AS303" s="80" t="str">
        <f>IF(OR($A303="",NOT(ISNUMBER($G303))),"",IF(AND($F303&lt;=AS$6,$G303&gt;=AS$5),IF(AS$5&gt;$N303,5,$K303)*10+IF(AND($F303&gt;=AS$5,$F303&lt;=AS$6),IF(AND($G303&gt;=AS$5,$G303&lt;=AS$6),5,IF($L303=1,2,1)),IF(AND($G303&gt;=AS$5,$G303&lt;=AS$6),IF($M303&gt;0,4,3),0)),IF(AND($D303&lt;=AS$6,$E303&gt;=AS$5),60,0)))</f>
        <v/>
      </c>
      <c r="AT303" s="80" t="str">
        <f>IF(OR($A303="",NOT(ISNUMBER($G303))),"",IF(AND($F303&lt;=AT$6,$G303&gt;=AT$5),IF(AT$5&gt;$N303,5,$K303)*10+IF(AND($F303&gt;=AT$5,$F303&lt;=AT$6),IF(AND($G303&gt;=AT$5,$G303&lt;=AT$6),5,IF($L303=1,2,1)),IF(AND($G303&gt;=AT$5,$G303&lt;=AT$6),IF($M303&gt;0,4,3),0)),IF(AND($D303&lt;=AT$6,$E303&gt;=AT$5),60,0)))</f>
        <v/>
      </c>
      <c r="AU303" s="80" t="str">
        <f>IF(OR($A303="",NOT(ISNUMBER($G303))),"",IF(AND($F303&lt;=AU$6,$G303&gt;=AU$5),IF(AU$5&gt;$N303,5,$K303)*10+IF(AND($F303&gt;=AU$5,$F303&lt;=AU$6),IF(AND($G303&gt;=AU$5,$G303&lt;=AU$6),5,IF($L303=1,2,1)),IF(AND($G303&gt;=AU$5,$G303&lt;=AU$6),IF($M303&gt;0,4,3),0)),IF(AND($D303&lt;=AU$6,$E303&gt;=AU$5),60,0)))</f>
        <v/>
      </c>
      <c r="AV303" s="80" t="str">
        <f>IF(OR($A303="",NOT(ISNUMBER($G303))),"",IF(AND($F303&lt;=AV$6,$G303&gt;=AV$5),IF(AV$5&gt;$N303,5,$K303)*10+IF(AND($F303&gt;=AV$5,$F303&lt;=AV$6),IF(AND($G303&gt;=AV$5,$G303&lt;=AV$6),5,IF($L303=1,2,1)),IF(AND($G303&gt;=AV$5,$G303&lt;=AV$6),IF($M303&gt;0,4,3),0)),IF(AND($D303&lt;=AV$6,$E303&gt;=AV$5),60,0)))</f>
        <v/>
      </c>
      <c r="AW303" s="80" t="str">
        <f>IF(OR($A303="",NOT(ISNUMBER($G303))),"",IF(AND($F303&lt;=AW$6,$G303&gt;=AW$5),IF(AW$5&gt;$N303,5,$K303)*10+IF(AND($F303&gt;=AW$5,$F303&lt;=AW$6),IF(AND($G303&gt;=AW$5,$G303&lt;=AW$6),5,IF($L303=1,2,1)),IF(AND($G303&gt;=AW$5,$G303&lt;=AW$6),IF($M303&gt;0,4,3),0)),IF(AND($D303&lt;=AW$6,$E303&gt;=AW$5),60,0)))</f>
        <v/>
      </c>
      <c r="AX303" s="80" t="str">
        <f>IF(OR($A303="",NOT(ISNUMBER($G303))),"",IF(AND($F303&lt;=AX$6,$G303&gt;=AX$5),IF(AX$5&gt;$N303,5,$K303)*10+IF(AND($F303&gt;=AX$5,$F303&lt;=AX$6),IF(AND($G303&gt;=AX$5,$G303&lt;=AX$6),5,IF($L303=1,2,1)),IF(AND($G303&gt;=AX$5,$G303&lt;=AX$6),IF($M303&gt;0,4,3),0)),IF(AND($D303&lt;=AX$6,$E303&gt;=AX$5),60,0)))</f>
        <v/>
      </c>
      <c r="AY303" s="80" t="str">
        <f>IF(OR($A303="",NOT(ISNUMBER($G303))),"",IF(AND($F303&lt;=AY$6,$G303&gt;=AY$5),IF(AY$5&gt;$N303,5,$K303)*10+IF(AND($F303&gt;=AY$5,$F303&lt;=AY$6),IF(AND($G303&gt;=AY$5,$G303&lt;=AY$6),5,IF($L303=1,2,1)),IF(AND($G303&gt;=AY$5,$G303&lt;=AY$6),IF($M303&gt;0,4,3),0)),IF(AND($D303&lt;=AY$6,$E303&gt;=AY$5),60,0)))</f>
        <v/>
      </c>
      <c r="AZ303" s="80" t="str">
        <f>IF(OR($A303="",NOT(ISNUMBER($G303))),"",IF(AND($F303&lt;=AZ$6,$G303&gt;=AZ$5),IF(AZ$5&gt;$N303,5,$K303)*10+IF(AND($F303&gt;=AZ$5,$F303&lt;=AZ$6),IF(AND($G303&gt;=AZ$5,$G303&lt;=AZ$6),5,IF($L303=1,2,1)),IF(AND($G303&gt;=AZ$5,$G303&lt;=AZ$6),IF($M303&gt;0,4,3),0)),IF(AND($D303&lt;=AZ$6,$E303&gt;=AZ$5),60,0)))</f>
        <v/>
      </c>
      <c r="BA303" s="80" t="str">
        <f>IF(OR($A303="",NOT(ISNUMBER($G303))),"",IF(AND($F303&lt;=BA$6,$G303&gt;=BA$5),IF(BA$5&gt;$N303,5,$K303)*10+IF(AND($F303&gt;=BA$5,$F303&lt;=BA$6),IF(AND($G303&gt;=BA$5,$G303&lt;=BA$6),5,IF($L303=1,2,1)),IF(AND($G303&gt;=BA$5,$G303&lt;=BA$6),IF($M303&gt;0,4,3),0)),IF(AND($D303&lt;=BA$6,$E303&gt;=BA$5),60,0)))</f>
        <v/>
      </c>
      <c r="BB303" s="80" t="str">
        <f>IF(OR($A303="",NOT(ISNUMBER($G303))),"",IF(AND($F303&lt;=BB$6,$G303&gt;=BB$5),IF(BB$5&gt;$N303,5,$K303)*10+IF(AND($F303&gt;=BB$5,$F303&lt;=BB$6),IF(AND($G303&gt;=BB$5,$G303&lt;=BB$6),5,IF($L303=1,2,1)),IF(AND($G303&gt;=BB$5,$G303&lt;=BB$6),IF($M303&gt;0,4,3),0)),IF(AND($D303&lt;=BB$6,$E303&gt;=BB$5),60,0)))</f>
        <v/>
      </c>
      <c r="BC303" s="80" t="str">
        <f>IF(OR($A303="",NOT(ISNUMBER($G303))),"",IF(AND($F303&lt;=BC$6,$G303&gt;=BC$5),IF(BC$5&gt;$N303,5,$K303)*10+IF(AND($F303&gt;=BC$5,$F303&lt;=BC$6),IF(AND($G303&gt;=BC$5,$G303&lt;=BC$6),5,IF($L303=1,2,1)),IF(AND($G303&gt;=BC$5,$G303&lt;=BC$6),IF($M303&gt;0,4,3),0)),IF(AND($D303&lt;=BC$6,$E303&gt;=BC$5),60,0)))</f>
        <v/>
      </c>
      <c r="BD303" s="80" t="str">
        <f>IF(OR($A303="",NOT(ISNUMBER($G303))),"",IF(AND($F303&lt;=BD$6,$G303&gt;=BD$5),IF(BD$5&gt;$N303,5,$K303)*10+IF(AND($F303&gt;=BD$5,$F303&lt;=BD$6),IF(AND($G303&gt;=BD$5,$G303&lt;=BD$6),5,IF($L303=1,2,1)),IF(AND($G303&gt;=BD$5,$G303&lt;=BD$6),IF($M303&gt;0,4,3),0)),IF(AND($D303&lt;=BD$6,$E303&gt;=BD$5),60,0)))</f>
        <v/>
      </c>
      <c r="BE303" s="80" t="str">
        <f>IF(OR($A303="",NOT(ISNUMBER($G303))),"",IF(AND($F303&lt;=BE$6,$G303&gt;=BE$5),IF(BE$5&gt;$N303,5,$K303)*10+IF(AND($F303&gt;=BE$5,$F303&lt;=BE$6),IF(AND($G303&gt;=BE$5,$G303&lt;=BE$6),5,IF($L303=1,2,1)),IF(AND($G303&gt;=BE$5,$G303&lt;=BE$6),IF($M303&gt;0,4,3),0)),IF(AND($D303&lt;=BE$6,$E303&gt;=BE$5),60,0)))</f>
        <v/>
      </c>
      <c r="BF303" s="80" t="str">
        <f>IF(OR($A303="",NOT(ISNUMBER($G303))),"",IF(AND($F303&lt;=BF$6,$G303&gt;=BF$5),IF(BF$5&gt;$N303,5,$K303)*10+IF(AND($F303&gt;=BF$5,$F303&lt;=BF$6),IF(AND($G303&gt;=BF$5,$G303&lt;=BF$6),5,IF($L303=1,2,1)),IF(AND($G303&gt;=BF$5,$G303&lt;=BF$6),IF($M303&gt;0,4,3),0)),IF(AND($D303&lt;=BF$6,$E303&gt;=BF$5),60,0)))</f>
        <v/>
      </c>
      <c r="BG303" s="80" t="str">
        <f>IF(OR($A303="",NOT(ISNUMBER($G303))),"",IF(AND($F303&lt;=BG$6,$G303&gt;=BG$5),IF(BG$5&gt;$N303,5,$K303)*10+IF(AND($F303&gt;=BG$5,$F303&lt;=BG$6),IF(AND($G303&gt;=BG$5,$G303&lt;=BG$6),5,IF($L303=1,2,1)),IF(AND($G303&gt;=BG$5,$G303&lt;=BG$6),IF($M303&gt;0,4,3),0)),IF(AND($D303&lt;=BG$6,$E303&gt;=BG$5),60,0)))</f>
        <v/>
      </c>
      <c r="BH303" s="80" t="str">
        <f>IF(OR($A303="",NOT(ISNUMBER($G303))),"",IF(AND($F303&lt;=BH$6,$G303&gt;=BH$5),IF(BH$5&gt;$N303,5,$K303)*10+IF(AND($F303&gt;=BH$5,$F303&lt;=BH$6),IF(AND($G303&gt;=BH$5,$G303&lt;=BH$6),5,IF($L303=1,2,1)),IF(AND($G303&gt;=BH$5,$G303&lt;=BH$6),IF($M303&gt;0,4,3),0)),IF(AND($D303&lt;=BH$6,$E303&gt;=BH$5),60,0)))</f>
        <v/>
      </c>
      <c r="BI303" s="80" t="str">
        <f>IF(OR($A303="",NOT(ISNUMBER($G303))),"",IF(AND($F303&lt;=BI$6,$G303&gt;=BI$5),IF(BI$5&gt;$N303,5,$K303)*10+IF(AND($F303&gt;=BI$5,$F303&lt;=BI$6),IF(AND($G303&gt;=BI$5,$G303&lt;=BI$6),5,IF($L303=1,2,1)),IF(AND($G303&gt;=BI$5,$G303&lt;=BI$6),IF($M303&gt;0,4,3),0)),IF(AND($D303&lt;=BI$6,$E303&gt;=BI$5),60,0)))</f>
        <v/>
      </c>
      <c r="BJ303" s="80" t="str">
        <f>IF(OR($A303="",NOT(ISNUMBER($G303))),"",IF(AND($F303&lt;=BJ$6,$G303&gt;=BJ$5),IF(BJ$5&gt;$N303,5,$K303)*10+IF(AND($F303&gt;=BJ$5,$F303&lt;=BJ$6),IF(AND($G303&gt;=BJ$5,$G303&lt;=BJ$6),5,IF($L303=1,2,1)),IF(AND($G303&gt;=BJ$5,$G303&lt;=BJ$6),IF($M303&gt;0,4,3),0)),IF(AND($D303&lt;=BJ$6,$E303&gt;=BJ$5),60,0)))</f>
        <v/>
      </c>
      <c r="BK303" s="80" t="str">
        <f>IF(OR($A303="",NOT(ISNUMBER($G303))),"",IF(AND($F303&lt;=BK$6,$G303&gt;=BK$5),IF(BK$5&gt;$N303,5,$K303)*10+IF(AND($F303&gt;=BK$5,$F303&lt;=BK$6),IF(AND($G303&gt;=BK$5,$G303&lt;=BK$6),5,IF($L303=1,2,1)),IF(AND($G303&gt;=BK$5,$G303&lt;=BK$6),IF($M303&gt;0,4,3),0)),IF(AND($D303&lt;=BK$6,$E303&gt;=BK$5),60,0)))</f>
        <v/>
      </c>
      <c r="BL303" s="80" t="str">
        <f>IF(OR($A303="",NOT(ISNUMBER($G303))),"",IF(AND($F303&lt;=BL$6,$G303&gt;=BL$5),IF(BL$5&gt;$N303,5,$K303)*10+IF(AND($F303&gt;=BL$5,$F303&lt;=BL$6),IF(AND($G303&gt;=BL$5,$G303&lt;=BL$6),5,IF($L303=1,2,1)),IF(AND($G303&gt;=BL$5,$G303&lt;=BL$6),IF($M303&gt;0,4,3),0)),IF(AND($D303&lt;=BL$6,$E303&gt;=BL$5),60,0)))</f>
        <v/>
      </c>
      <c r="BM303" s="80" t="str">
        <f>IF(OR($A303="",NOT(ISNUMBER($G303))),"",IF(AND($F303&lt;=BM$6,$G303&gt;=BM$5),IF(BM$5&gt;$N303,5,$K303)*10+IF(AND($F303&gt;=BM$5,$F303&lt;=BM$6),IF(AND($G303&gt;=BM$5,$G303&lt;=BM$6),5,IF($L303=1,2,1)),IF(AND($G303&gt;=BM$5,$G303&lt;=BM$6),IF($M303&gt;0,4,3),0)),IF(AND($D303&lt;=BM$6,$E303&gt;=BM$5),60,0)))</f>
        <v/>
      </c>
      <c r="BN303" s="80" t="str">
        <f>IF(OR($A303="",NOT(ISNUMBER($G303))),"",IF(AND($F303&lt;=BN$6,$G303&gt;=BN$5),IF(BN$5&gt;$N303,5,$K303)*10+IF(AND($F303&gt;=BN$5,$F303&lt;=BN$6),IF(AND($G303&gt;=BN$5,$G303&lt;=BN$6),5,IF($L303=1,2,1)),IF(AND($G303&gt;=BN$5,$G303&lt;=BN$6),IF($M303&gt;0,4,3),0)),IF(AND($D303&lt;=BN$6,$E303&gt;=BN$5),60,0)))</f>
        <v/>
      </c>
      <c r="BO303" s="80" t="str">
        <f>IF(OR($A303="",NOT(ISNUMBER($G303))),"",IF(AND($F303&lt;=BO$6,$G303&gt;=BO$5),IF(BO$5&gt;$N303,5,$K303)*10+IF(AND($F303&gt;=BO$5,$F303&lt;=BO$6),IF(AND($G303&gt;=BO$5,$G303&lt;=BO$6),5,IF($L303=1,2,1)),IF(AND($G303&gt;=BO$5,$G303&lt;=BO$6),IF($M303&gt;0,4,3),0)),IF(AND($D303&lt;=BO$6,$E303&gt;=BO$5),60,0)))</f>
        <v/>
      </c>
      <c r="BP303" s="80" t="str">
        <f>IF(OR($A303="",NOT(ISNUMBER($G303))),"",IF(AND($F303&lt;=BP$6,$G303&gt;=BP$5),IF(BP$5&gt;$N303,5,$K303)*10+IF(AND($F303&gt;=BP$5,$F303&lt;=BP$6),IF(AND($G303&gt;=BP$5,$G303&lt;=BP$6),5,IF($L303=1,2,1)),IF(AND($G303&gt;=BP$5,$G303&lt;=BP$6),IF($M303&gt;0,4,3),0)),IF(AND($D303&lt;=BP$6,$E303&gt;=BP$5),60,0)))</f>
        <v/>
      </c>
      <c r="BQ303" s="80" t="str">
        <f>IF(OR($A303="",NOT(ISNUMBER($G303))),"",IF(AND($F303&lt;=BQ$6,$G303&gt;=BQ$5),IF(BQ$5&gt;$N303,5,$K303)*10+IF(AND($F303&gt;=BQ$5,$F303&lt;=BQ$6),IF(AND($G303&gt;=BQ$5,$G303&lt;=BQ$6),5,IF($L303=1,2,1)),IF(AND($G303&gt;=BQ$5,$G303&lt;=BQ$6),IF($M303&gt;0,4,3),0)),IF(AND($D303&lt;=BQ$6,$E303&gt;=BQ$5),60,0)))</f>
        <v/>
      </c>
      <c r="BR303" s="80" t="str">
        <f>IF(OR($A303="",NOT(ISNUMBER($G303))),"",IF(AND($F303&lt;=BR$6,$G303&gt;=BR$5),IF(BR$5&gt;$N303,5,$K303)*10+IF(AND($F303&gt;=BR$5,$F303&lt;=BR$6),IF(AND($G303&gt;=BR$5,$G303&lt;=BR$6),5,IF($L303=1,2,1)),IF(AND($G303&gt;=BR$5,$G303&lt;=BR$6),IF($M303&gt;0,4,3),0)),IF(AND($D303&lt;=BR$6,$E303&gt;=BR$5),60,0)))</f>
        <v/>
      </c>
      <c r="BS303" s="80" t="str">
        <f>IF(OR($A303="",NOT(ISNUMBER($G303))),"",IF(AND($F303&lt;=BS$6,$G303&gt;=BS$5),IF(BS$5&gt;$N303,5,$K303)*10+IF(AND($F303&gt;=BS$5,$F303&lt;=BS$6),IF(AND($G303&gt;=BS$5,$G303&lt;=BS$6),5,IF($L303=1,2,1)),IF(AND($G303&gt;=BS$5,$G303&lt;=BS$6),IF($M303&gt;0,4,3),0)),IF(AND($D303&lt;=BS$6,$E303&gt;=BS$5),60,0)))</f>
        <v/>
      </c>
      <c r="BT303" s="80" t="str">
        <f>IF(OR($A303="",NOT(ISNUMBER($G303))),"",IF(AND($F303&lt;=BT$6,$G303&gt;=BT$5),IF(BT$5&gt;$N303,5,$K303)*10+IF(AND($F303&gt;=BT$5,$F303&lt;=BT$6),IF(AND($G303&gt;=BT$5,$G303&lt;=BT$6),5,IF($L303=1,2,1)),IF(AND($G303&gt;=BT$5,$G303&lt;=BT$6),IF($M303&gt;0,4,3),0)),IF(AND($D303&lt;=BT$6,$E303&gt;=BT$5),60,0)))</f>
        <v/>
      </c>
      <c r="BU303" s="80" t="str">
        <f>IF(OR($A303="",NOT(ISNUMBER($G303))),"",IF(AND($F303&lt;=BU$6,$G303&gt;=BU$5),IF(BU$5&gt;$N303,5,$K303)*10+IF(AND($F303&gt;=BU$5,$F303&lt;=BU$6),IF(AND($G303&gt;=BU$5,$G303&lt;=BU$6),5,IF($L303=1,2,1)),IF(AND($G303&gt;=BU$5,$G303&lt;=BU$6),IF($M303&gt;0,4,3),0)),IF(AND($D303&lt;=BU$6,$E303&gt;=BU$5),60,0)))</f>
        <v/>
      </c>
      <c r="BV303" s="80" t="str">
        <f>IF(OR($A303="",NOT(ISNUMBER($G303))),"",IF(AND($F303&lt;=BV$6,$G303&gt;=BV$5),IF(BV$5&gt;$N303,5,$K303)*10+IF(AND($F303&gt;=BV$5,$F303&lt;=BV$6),IF(AND($G303&gt;=BV$5,$G303&lt;=BV$6),5,IF($L303=1,2,1)),IF(AND($G303&gt;=BV$5,$G303&lt;=BV$6),IF($M303&gt;0,4,3),0)),IF(AND($D303&lt;=BV$6,$E303&gt;=BV$5),60,0)))</f>
        <v/>
      </c>
      <c r="BW303" s="80" t="str">
        <f>IF(OR($A303="",NOT(ISNUMBER($G303))),"",IF(AND($F303&lt;=BW$6,$G303&gt;=BW$5),IF(BW$5&gt;$N303,5,$K303)*10+IF(AND($F303&gt;=BW$5,$F303&lt;=BW$6),IF(AND($G303&gt;=BW$5,$G303&lt;=BW$6),5,IF($L303=1,2,1)),IF(AND($G303&gt;=BW$5,$G303&lt;=BW$6),IF($M303&gt;0,4,3),0)),IF(AND($D303&lt;=BW$6,$E303&gt;=BW$5),60,0)))</f>
        <v/>
      </c>
      <c r="BX303" s="80" t="str">
        <f>IF(OR($A303="",NOT(ISNUMBER($G303))),"",IF(AND($F303&lt;=BX$6,$G303&gt;=BX$5),IF(BX$5&gt;$N303,5,$K303)*10+IF(AND($F303&gt;=BX$5,$F303&lt;=BX$6),IF(AND($G303&gt;=BX$5,$G303&lt;=BX$6),5,IF($L303=1,2,1)),IF(AND($G303&gt;=BX$5,$G303&lt;=BX$6),IF($M303&gt;0,4,3),0)),IF(AND($D303&lt;=BX$6,$E303&gt;=BX$5),60,0)))</f>
        <v/>
      </c>
      <c r="BY303" s="80" t="str">
        <f>IF(OR($A303="",NOT(ISNUMBER($G303))),"",IF(AND($F303&lt;=BY$6,$G303&gt;=BY$5),IF(BY$5&gt;$N303,5,$K303)*10+IF(AND($F303&gt;=BY$5,$F303&lt;=BY$6),IF(AND($G303&gt;=BY$5,$G303&lt;=BY$6),5,IF($L303=1,2,1)),IF(AND($G303&gt;=BY$5,$G303&lt;=BY$6),IF($M303&gt;0,4,3),0)),IF(AND($D303&lt;=BY$6,$E303&gt;=BY$5),60,0)))</f>
        <v/>
      </c>
      <c r="BZ303" s="80" t="str">
        <f>IF(OR($A303="",NOT(ISNUMBER($G303))),"",IF(AND($F303&lt;=BZ$6,$G303&gt;=BZ$5),IF(BZ$5&gt;$N303,5,$K303)*10+IF(AND($F303&gt;=BZ$5,$F303&lt;=BZ$6),IF(AND($G303&gt;=BZ$5,$G303&lt;=BZ$6),5,IF($L303=1,2,1)),IF(AND($G303&gt;=BZ$5,$G303&lt;=BZ$6),IF($M303&gt;0,4,3),0)),IF(AND($D303&lt;=BZ$6,$E303&gt;=BZ$5),60,0)))</f>
        <v/>
      </c>
      <c r="CA303" s="80" t="str">
        <f>IF(OR($A303="",NOT(ISNUMBER($G303))),"",IF(AND($F303&lt;=CA$6,$G303&gt;=CA$5),IF(CA$5&gt;$N303,5,$K303)*10+IF(AND($F303&gt;=CA$5,$F303&lt;=CA$6),IF(AND($G303&gt;=CA$5,$G303&lt;=CA$6),5,IF($L303=1,2,1)),IF(AND($G303&gt;=CA$5,$G303&lt;=CA$6),IF($M303&gt;0,4,3),0)),IF(AND($D303&lt;=CA$6,$E303&gt;=CA$5),60,0)))</f>
        <v/>
      </c>
      <c r="CB303" s="80" t="str">
        <f>IF(OR($A303="",NOT(ISNUMBER($G303))),"",IF(AND($F303&lt;=CB$6,$G303&gt;=CB$5),IF(CB$5&gt;$N303,5,$K303)*10+IF(AND($F303&gt;=CB$5,$F303&lt;=CB$6),IF(AND($G303&gt;=CB$5,$G303&lt;=CB$6),5,IF($L303=1,2,1)),IF(AND($G303&gt;=CB$5,$G303&lt;=CB$6),IF($M303&gt;0,4,3),0)),IF(AND($D303&lt;=CB$6,$E303&gt;=CB$5),60,0)))</f>
        <v/>
      </c>
      <c r="CC303" s="80" t="str">
        <f>IF(OR($A303="",NOT(ISNUMBER($G303))),"",IF(AND($F303&lt;=CC$6,$G303&gt;=CC$5),IF(CC$5&gt;$N303,5,$K303)*10+IF(AND($F303&gt;=CC$5,$F303&lt;=CC$6),IF(AND($G303&gt;=CC$5,$G303&lt;=CC$6),5,IF($L303=1,2,1)),IF(AND($G303&gt;=CC$5,$G303&lt;=CC$6),IF($M303&gt;0,4,3),0)),IF(AND($D303&lt;=CC$6,$E303&gt;=CC$5),60,0)))</f>
        <v/>
      </c>
      <c r="CD303" s="80" t="str">
        <f>IF(OR($A303="",NOT(ISNUMBER($G303))),"",IF(AND($F303&lt;=CD$6,$G303&gt;=CD$5),IF(CD$5&gt;$N303,5,$K303)*10+IF(AND($F303&gt;=CD$5,$F303&lt;=CD$6),IF(AND($G303&gt;=CD$5,$G303&lt;=CD$6),5,IF($L303=1,2,1)),IF(AND($G303&gt;=CD$5,$G303&lt;=CD$6),IF($M303&gt;0,4,3),0)),IF(AND($D303&lt;=CD$6,$E303&gt;=CD$5),60,0)))</f>
        <v/>
      </c>
      <c r="CE303" s="80" t="str">
        <f>IF(OR($A303="",NOT(ISNUMBER($G303))),"",IF(AND($F303&lt;=CE$6,$G303&gt;=CE$5),IF(CE$5&gt;$N303,5,$K303)*10+IF(AND($F303&gt;=CE$5,$F303&lt;=CE$6),IF(AND($G303&gt;=CE$5,$G303&lt;=CE$6),5,IF($L303=1,2,1)),IF(AND($G303&gt;=CE$5,$G303&lt;=CE$6),IF($M303&gt;0,4,3),0)),IF(AND($D303&lt;=CE$6,$E303&gt;=CE$5),60,0)))</f>
        <v/>
      </c>
      <c r="CF303" s="80" t="str">
        <f>IF(OR($A303="",NOT(ISNUMBER($G303))),"",IF(AND($F303&lt;=CF$6,$G303&gt;=CF$5),IF(CF$5&gt;$N303,5,$K303)*10+IF(AND($F303&gt;=CF$5,$F303&lt;=CF$6),IF(AND($G303&gt;=CF$5,$G303&lt;=CF$6),5,IF($L303=1,2,1)),IF(AND($G303&gt;=CF$5,$G303&lt;=CF$6),IF($M303&gt;0,4,3),0)),IF(AND($D303&lt;=CF$6,$E303&gt;=CF$5),60,0)))</f>
        <v/>
      </c>
      <c r="CG303" s="80" t="str">
        <f>IF(OR($A303="",NOT(ISNUMBER($G303))),"",IF(AND($F303&lt;=CG$6,$G303&gt;=CG$5),IF(CG$5&gt;$N303,5,$K303)*10+IF(AND($F303&gt;=CG$5,$F303&lt;=CG$6),IF(AND($G303&gt;=CG$5,$G303&lt;=CG$6),5,IF($L303=1,2,1)),IF(AND($G303&gt;=CG$5,$G303&lt;=CG$6),IF($M303&gt;0,4,3),0)),IF(AND($D303&lt;=CG$6,$E303&gt;=CG$5),60,0)))</f>
        <v/>
      </c>
      <c r="CH303" s="80" t="str">
        <f>IF(OR($A303="",NOT(ISNUMBER($G303))),"",IF(AND($F303&lt;=CH$6,$G303&gt;=CH$5),IF(CH$5&gt;$N303,5,$K303)*10+IF(AND($F303&gt;=CH$5,$F303&lt;=CH$6),IF(AND($G303&gt;=CH$5,$G303&lt;=CH$6),5,IF($L303=1,2,1)),IF(AND($G303&gt;=CH$5,$G303&lt;=CH$6),IF($M303&gt;0,4,3),0)),IF(AND($D303&lt;=CH$6,$E303&gt;=CH$5),60,0)))</f>
        <v/>
      </c>
      <c r="CI303" s="80" t="str">
        <f>IF(OR($A303="",NOT(ISNUMBER($G303))),"",IF(AND($F303&lt;=CI$6,$G303&gt;=CI$5),IF(CI$5&gt;$N303,5,$K303)*10+IF(AND($F303&gt;=CI$5,$F303&lt;=CI$6),IF(AND($G303&gt;=CI$5,$G303&lt;=CI$6),5,IF($L303=1,2,1)),IF(AND($G303&gt;=CI$5,$G303&lt;=CI$6),IF($M303&gt;0,4,3),0)),IF(AND($D303&lt;=CI$6,$E303&gt;=CI$5),60,0)))</f>
        <v/>
      </c>
      <c r="CJ303" s="80" t="str">
        <f>IF(OR($A303="",NOT(ISNUMBER($G303))),"",IF(AND($F303&lt;=CJ$6,$G303&gt;=CJ$5),IF(CJ$5&gt;$N303,5,$K303)*10+IF(AND($F303&gt;=CJ$5,$F303&lt;=CJ$6),IF(AND($G303&gt;=CJ$5,$G303&lt;=CJ$6),5,IF($L303=1,2,1)),IF(AND($G303&gt;=CJ$5,$G303&lt;=CJ$6),IF($M303&gt;0,4,3),0)),IF(AND($D303&lt;=CJ$6,$E303&gt;=CJ$5),60,0)))</f>
        <v/>
      </c>
      <c r="CK303" s="80" t="str">
        <f>IF(OR($A303="",NOT(ISNUMBER($G303))),"",IF(AND($F303&lt;=CK$6,$G303&gt;=CK$5),IF(CK$5&gt;$N303,5,$K303)*10+IF(AND($F303&gt;=CK$5,$F303&lt;=CK$6),IF(AND($G303&gt;=CK$5,$G303&lt;=CK$6),5,IF($L303=1,2,1)),IF(AND($G303&gt;=CK$5,$G303&lt;=CK$6),IF($M303&gt;0,4,3),0)),IF(AND($D303&lt;=CK$6,$E303&gt;=CK$5),60,0)))</f>
        <v/>
      </c>
      <c r="CL303" s="80" t="str">
        <f>IF(OR($A303="",NOT(ISNUMBER($G303))),"",IF(AND($F303&lt;=CL$6,$G303&gt;=CL$5),IF(CL$5&gt;$N303,5,$K303)*10+IF(AND($F303&gt;=CL$5,$F303&lt;=CL$6),IF(AND($G303&gt;=CL$5,$G303&lt;=CL$6),5,IF($L303=1,2,1)),IF(AND($G303&gt;=CL$5,$G303&lt;=CL$6),IF($M303&gt;0,4,3),0)),IF(AND($D303&lt;=CL$6,$E303&gt;=CL$5),60,0)))</f>
        <v/>
      </c>
      <c r="CM303" s="80" t="str">
        <f>IF(OR($A303="",NOT(ISNUMBER($G303))),"",IF(AND($F303&lt;=CM$6,$G303&gt;=CM$5),IF(CM$5&gt;$N303,5,$K303)*10+IF(AND($F303&gt;=CM$5,$F303&lt;=CM$6),IF(AND($G303&gt;=CM$5,$G303&lt;=CM$6),5,IF($L303=1,2,1)),IF(AND($G303&gt;=CM$5,$G303&lt;=CM$6),IF($M303&gt;0,4,3),0)),IF(AND($D303&lt;=CM$6,$E303&gt;=CM$5),60,0)))</f>
        <v/>
      </c>
      <c r="CN303" s="80" t="str">
        <f>IF(OR($A303="",NOT(ISNUMBER($G303))),"",IF(AND($F303&lt;=CN$6,$G303&gt;=CN$5),IF(CN$5&gt;$N303,5,$K303)*10+IF(AND($F303&gt;=CN$5,$F303&lt;=CN$6),IF(AND($G303&gt;=CN$5,$G303&lt;=CN$6),5,IF($L303=1,2,1)),IF(AND($G303&gt;=CN$5,$G303&lt;=CN$6),IF($M303&gt;0,4,3),0)),IF(AND($D303&lt;=CN$6,$E303&gt;=CN$5),60,0)))</f>
        <v/>
      </c>
      <c r="CO303" s="80" t="str">
        <f>IF(OR($A303="",NOT(ISNUMBER($G303))),"",IF(AND($F303&lt;=CO$6,$G303&gt;=CO$5),IF(CO$5&gt;$N303,5,$K303)*10+IF(AND($F303&gt;=CO$5,$F303&lt;=CO$6),IF(AND($G303&gt;=CO$5,$G303&lt;=CO$6),5,IF($L303=1,2,1)),IF(AND($G303&gt;=CO$5,$G303&lt;=CO$6),IF($M303&gt;0,4,3),0)),IF(AND($D303&lt;=CO$6,$E303&gt;=CO$5),60,0)))</f>
        <v/>
      </c>
      <c r="CP303" s="80" t="str">
        <f>IF(OR($A303="",NOT(ISNUMBER($G303))),"",IF(AND($F303&lt;=CP$6,$G303&gt;=CP$5),IF(CP$5&gt;$N303,5,$K303)*10+IF(AND($F303&gt;=CP$5,$F303&lt;=CP$6),IF(AND($G303&gt;=CP$5,$G303&lt;=CP$6),5,IF($L303=1,2,1)),IF(AND($G303&gt;=CP$5,$G303&lt;=CP$6),IF($M303&gt;0,4,3),0)),IF(AND($D303&lt;=CP$6,$E303&gt;=CP$5),60,0)))</f>
        <v/>
      </c>
      <c r="CQ303" s="80" t="str">
        <f>IF(OR($A303="",NOT(ISNUMBER($G303))),"",IF(AND($F303&lt;=CQ$6,$G303&gt;=CQ$5),IF(CQ$5&gt;$N303,5,$K303)*10+IF(AND($F303&gt;=CQ$5,$F303&lt;=CQ$6),IF(AND($G303&gt;=CQ$5,$G303&lt;=CQ$6),5,IF($L303=1,2,1)),IF(AND($G303&gt;=CQ$5,$G303&lt;=CQ$6),IF($M303&gt;0,4,3),0)),IF(AND($D303&lt;=CQ$6,$E303&gt;=CQ$5),60,0)))</f>
        <v/>
      </c>
      <c r="CR303" s="80" t="str">
        <f>IF(OR($A303="",NOT(ISNUMBER($G303))),"",IF(AND($F303&lt;=CR$6,$G303&gt;=CR$5),IF(CR$5&gt;$N303,5,$K303)*10+IF(AND($F303&gt;=CR$5,$F303&lt;=CR$6),IF(AND($G303&gt;=CR$5,$G303&lt;=CR$6),5,IF($L303=1,2,1)),IF(AND($G303&gt;=CR$5,$G303&lt;=CR$6),IF($M303&gt;0,4,3),0)),IF(AND($D303&lt;=CR$6,$E303&gt;=CR$5),60,0)))</f>
        <v/>
      </c>
      <c r="CS303" s="80" t="str">
        <f>IF(OR($A303="",NOT(ISNUMBER($G303))),"",IF(AND($F303&lt;=CS$6,$G303&gt;=CS$5),IF(CS$5&gt;$N303,5,$K303)*10+IF(AND($F303&gt;=CS$5,$F303&lt;=CS$6),IF(AND($G303&gt;=CS$5,$G303&lt;=CS$6),5,IF($L303=1,2,1)),IF(AND($G303&gt;=CS$5,$G303&lt;=CS$6),IF($M303&gt;0,4,3),0)),IF(AND($D303&lt;=CS$6,$E303&gt;=CS$5),60,0)))</f>
        <v/>
      </c>
      <c r="CT303" s="80" t="str">
        <f>IF(OR($A303="",NOT(ISNUMBER($G303))),"",IF(AND($F303&lt;=CT$6,$G303&gt;=CT$5),IF(CT$5&gt;$N303,5,$K303)*10+IF(AND($F303&gt;=CT$5,$F303&lt;=CT$6),IF(AND($G303&gt;=CT$5,$G303&lt;=CT$6),5,IF($L303=1,2,1)),IF(AND($G303&gt;=CT$5,$G303&lt;=CT$6),IF($M303&gt;0,4,3),0)),IF(AND($D303&lt;=CT$6,$E303&gt;=CT$5),60,0)))</f>
        <v/>
      </c>
      <c r="CU303" s="80" t="str">
        <f>IF(OR($A303="",NOT(ISNUMBER($G303))),"",IF(AND($F303&lt;=CU$6,$G303&gt;=CU$5),IF(CU$5&gt;$N303,5,$K303)*10+IF(AND($F303&gt;=CU$5,$F303&lt;=CU$6),IF(AND($G303&gt;=CU$5,$G303&lt;=CU$6),5,IF($L303=1,2,1)),IF(AND($G303&gt;=CU$5,$G303&lt;=CU$6),IF($M303&gt;0,4,3),0)),IF(AND($D303&lt;=CU$6,$E303&gt;=CU$5),60,0)))</f>
        <v/>
      </c>
      <c r="CV303" s="80" t="str">
        <f>IF(OR($A303="",NOT(ISNUMBER($G303))),"",IF(AND($F303&lt;=CV$6,$G303&gt;=CV$5),IF(CV$5&gt;$N303,5,$K303)*10+IF(AND($F303&gt;=CV$5,$F303&lt;=CV$6),IF(AND($G303&gt;=CV$5,$G303&lt;=CV$6),5,IF($L303=1,2,1)),IF(AND($G303&gt;=CV$5,$G303&lt;=CV$6),IF($M303&gt;0,4,3),0)),IF(AND($D303&lt;=CV$6,$E303&gt;=CV$5),60,0)))</f>
        <v/>
      </c>
      <c r="CW303" s="80" t="str">
        <f>IF(OR($A303="",NOT(ISNUMBER($G303))),"",IF(AND($F303&lt;=CW$6,$G303&gt;=CW$5),IF(CW$5&gt;$N303,5,$K303)*10+IF(AND($F303&gt;=CW$5,$F303&lt;=CW$6),IF(AND($G303&gt;=CW$5,$G303&lt;=CW$6),5,IF($L303=1,2,1)),IF(AND($G303&gt;=CW$5,$G303&lt;=CW$6),IF($M303&gt;0,4,3),0)),IF(AND($D303&lt;=CW$6,$E303&gt;=CW$5),60,0)))</f>
        <v/>
      </c>
      <c r="CX303" s="80" t="str">
        <f>IF(OR($A303="",NOT(ISNUMBER($G303))),"",IF(AND($F303&lt;=CX$6,$G303&gt;=CX$5),IF(CX$5&gt;$N303,5,$K303)*10+IF(AND($F303&gt;=CX$5,$F303&lt;=CX$6),IF(AND($G303&gt;=CX$5,$G303&lt;=CX$6),5,IF($L303=1,2,1)),IF(AND($G303&gt;=CX$5,$G303&lt;=CX$6),IF($M303&gt;0,4,3),0)),IF(AND($D303&lt;=CX$6,$E303&gt;=CX$5),60,0)))</f>
        <v/>
      </c>
      <c r="CY303" s="80" t="str">
        <f>IF(OR($A303="",NOT(ISNUMBER($G303))),"",IF(AND($F303&lt;=CY$6,$G303&gt;=CY$5),IF(CY$5&gt;$N303,5,$K303)*10+IF(AND($F303&gt;=CY$5,$F303&lt;=CY$6),IF(AND($G303&gt;=CY$5,$G303&lt;=CY$6),5,IF($L303=1,2,1)),IF(AND($G303&gt;=CY$5,$G303&lt;=CY$6),IF($M303&gt;0,4,3),0)),IF(AND($D303&lt;=CY$6,$E303&gt;=CY$5),60,0)))</f>
        <v/>
      </c>
      <c r="CZ303" s="80" t="str">
        <f>IF(OR($A303="",NOT(ISNUMBER($G303))),"",IF(AND($F303&lt;=CZ$6,$G303&gt;=CZ$5),IF(CZ$5&gt;$N303,5,$K303)*10+IF(AND($F303&gt;=CZ$5,$F303&lt;=CZ$6),IF(AND($G303&gt;=CZ$5,$G303&lt;=CZ$6),5,IF($L303=1,2,1)),IF(AND($G303&gt;=CZ$5,$G303&lt;=CZ$6),IF($M303&gt;0,4,3),0)),IF(AND($D303&lt;=CZ$6,$E303&gt;=CZ$5),60,0)))</f>
        <v/>
      </c>
      <c r="DA303" s="80" t="str">
        <f>IF(OR($A303="",NOT(ISNUMBER($G303))),"",IF(AND($F303&lt;=DA$6,$G303&gt;=DA$5),IF(DA$5&gt;$N303,5,$K303)*10+IF(AND($F303&gt;=DA$5,$F303&lt;=DA$6),IF(AND($G303&gt;=DA$5,$G303&lt;=DA$6),5,IF($L303=1,2,1)),IF(AND($G303&gt;=DA$5,$G303&lt;=DA$6),IF($M303&gt;0,4,3),0)),IF(AND($D303&lt;=DA$6,$E303&gt;=DA$5),60,0)))</f>
        <v/>
      </c>
      <c r="DB303" s="80" t="str">
        <f>IF(OR($A303="",NOT(ISNUMBER($G303))),"",IF(AND($F303&lt;=DB$6,$G303&gt;=DB$5),IF(DB$5&gt;$N303,5,$K303)*10+IF(AND($F303&gt;=DB$5,$F303&lt;=DB$6),IF(AND($G303&gt;=DB$5,$G303&lt;=DB$6),5,IF($L303=1,2,1)),IF(AND($G303&gt;=DB$5,$G303&lt;=DB$6),IF($M303&gt;0,4,3),0)),IF(AND($D303&lt;=DB$6,$E303&gt;=DB$5),60,0)))</f>
        <v/>
      </c>
      <c r="DC303" s="80" t="str">
        <f>IF(OR($A303="",NOT(ISNUMBER($G303))),"",IF(AND($F303&lt;=DC$6,$G303&gt;=DC$5),IF(DC$5&gt;$N303,5,$K303)*10+IF(AND($F303&gt;=DC$5,$F303&lt;=DC$6),IF(AND($G303&gt;=DC$5,$G303&lt;=DC$6),5,IF($L303=1,2,1)),IF(AND($G303&gt;=DC$5,$G303&lt;=DC$6),IF($M303&gt;0,4,3),0)),IF(AND($D303&lt;=DC$6,$E303&gt;=DC$5),60,0)))</f>
        <v/>
      </c>
      <c r="DD303" s="80" t="str">
        <f>IF(OR($A303="",NOT(ISNUMBER($G303))),"",IF(AND($F303&lt;=DD$6,$G303&gt;=DD$5),IF(DD$5&gt;$N303,5,$K303)*10+IF(AND($F303&gt;=DD$5,$F303&lt;=DD$6),IF(AND($G303&gt;=DD$5,$G303&lt;=DD$6),5,IF($L303=1,2,1)),IF(AND($G303&gt;=DD$5,$G303&lt;=DD$6),IF($M303&gt;0,4,3),0)),IF(AND($D303&lt;=DD$6,$E303&gt;=DD$5),60,0)))</f>
        <v/>
      </c>
      <c r="DE303" s="80" t="str">
        <f>IF(OR($A303="",NOT(ISNUMBER($G303))),"",IF(AND($F303&lt;=DE$6,$G303&gt;=DE$5),IF(DE$5&gt;$N303,5,$K303)*10+IF(AND($F303&gt;=DE$5,$F303&lt;=DE$6),IF(AND($G303&gt;=DE$5,$G303&lt;=DE$6),5,IF($L303=1,2,1)),IF(AND($G303&gt;=DE$5,$G303&lt;=DE$6),IF($M303&gt;0,4,3),0)),IF(AND($D303&lt;=DE$6,$E303&gt;=DE$5),60,0)))</f>
        <v/>
      </c>
      <c r="DF303" s="80" t="str">
        <f>IF(OR($A303="",NOT(ISNUMBER($G303))),"",IF(AND($F303&lt;=DF$6,$G303&gt;=DF$5),IF(DF$5&gt;$N303,5,$K303)*10+IF(AND($F303&gt;=DF$5,$F303&lt;=DF$6),IF(AND($G303&gt;=DF$5,$G303&lt;=DF$6),5,IF($L303=1,2,1)),IF(AND($G303&gt;=DF$5,$G303&lt;=DF$6),IF($M303&gt;0,4,3),0)),IF(AND($D303&lt;=DF$6,$E303&gt;=DF$5),60,0)))</f>
        <v/>
      </c>
      <c r="DG303" s="80" t="str">
        <f>IF(OR($A303="",NOT(ISNUMBER($G303))),"",IF(AND($F303&lt;=DG$6,$G303&gt;=DG$5),IF(DG$5&gt;$N303,5,$K303)*10+IF(AND($F303&gt;=DG$5,$F303&lt;=DG$6),IF(AND($G303&gt;=DG$5,$G303&lt;=DG$6),5,IF($L303=1,2,1)),IF(AND($G303&gt;=DG$5,$G303&lt;=DG$6),IF($M303&gt;0,4,3),0)),IF(AND($D303&lt;=DG$6,$E303&gt;=DG$5),60,0)))</f>
        <v/>
      </c>
      <c r="DH303" s="80" t="str">
        <f>IF(OR($A303="",NOT(ISNUMBER($G303))),"",IF(AND($F303&lt;=DH$6,$G303&gt;=DH$5),IF(DH$5&gt;$N303,5,$K303)*10+IF(AND($F303&gt;=DH$5,$F303&lt;=DH$6),IF(AND($G303&gt;=DH$5,$G303&lt;=DH$6),5,IF($L303=1,2,1)),IF(AND($G303&gt;=DH$5,$G303&lt;=DH$6),IF($M303&gt;0,4,3),0)),IF(AND($D303&lt;=DH$6,$E303&gt;=DH$5),60,0)))</f>
        <v/>
      </c>
      <c r="DI303" s="80" t="str">
        <f>IF(OR($A303="",NOT(ISNUMBER($G303))),"",IF(AND($F303&lt;=DI$6,$G303&gt;=DI$5),IF(DI$5&gt;$N303,5,$K303)*10+IF(AND($F303&gt;=DI$5,$F303&lt;=DI$6),IF(AND($G303&gt;=DI$5,$G303&lt;=DI$6),5,IF($L303=1,2,1)),IF(AND($G303&gt;=DI$5,$G303&lt;=DI$6),IF($M303&gt;0,4,3),0)),IF(AND($D303&lt;=DI$6,$E303&gt;=DI$5),60,0)))</f>
        <v/>
      </c>
      <c r="DJ303" s="80" t="str">
        <f>IF(OR($A303="",NOT(ISNUMBER($G303))),"",IF(AND($F303&lt;=DJ$6,$G303&gt;=DJ$5),IF(DJ$5&gt;$N303,5,$K303)*10+IF(AND($F303&gt;=DJ$5,$F303&lt;=DJ$6),IF(AND($G303&gt;=DJ$5,$G303&lt;=DJ$6),5,IF($L303=1,2,1)),IF(AND($G303&gt;=DJ$5,$G303&lt;=DJ$6),IF($M303&gt;0,4,3),0)),IF(AND($D303&lt;=DJ$6,$E303&gt;=DJ$5),60,0)))</f>
        <v/>
      </c>
      <c r="DK303" s="80" t="str">
        <f>IF(OR($A303="",NOT(ISNUMBER($G303))),"",IF(AND($F303&lt;=DK$6,$G303&gt;=DK$5),IF(DK$5&gt;$N303,5,$K303)*10+IF(AND($F303&gt;=DK$5,$F303&lt;=DK$6),IF(AND($G303&gt;=DK$5,$G303&lt;=DK$6),5,IF($L303=1,2,1)),IF(AND($G303&gt;=DK$5,$G303&lt;=DK$6),IF($M303&gt;0,4,3),0)),IF(AND($D303&lt;=DK$6,$E303&gt;=DK$5),60,0)))</f>
        <v/>
      </c>
      <c r="DL303" s="80" t="str">
        <f>IF(OR($A303="",NOT(ISNUMBER($G303))),"",IF(AND($F303&lt;=DL$6,$G303&gt;=DL$5),IF(DL$5&gt;$N303,5,$K303)*10+IF(AND($F303&gt;=DL$5,$F303&lt;=DL$6),IF(AND($G303&gt;=DL$5,$G303&lt;=DL$6),5,IF($L303=1,2,1)),IF(AND($G303&gt;=DL$5,$G303&lt;=DL$6),IF($M303&gt;0,4,3),0)),IF(AND($D303&lt;=DL$6,$E303&gt;=DL$5),60,0)))</f>
        <v/>
      </c>
      <c r="DM303" s="80" t="str">
        <f>IF(OR($A303="",NOT(ISNUMBER($G303))),"",IF(AND($F303&lt;=DM$6,$G303&gt;=DM$5),IF(DM$5&gt;$N303,5,$K303)*10+IF(AND($F303&gt;=DM$5,$F303&lt;=DM$6),IF(AND($G303&gt;=DM$5,$G303&lt;=DM$6),5,IF($L303=1,2,1)),IF(AND($G303&gt;=DM$5,$G303&lt;=DM$6),IF($M303&gt;0,4,3),0)),IF(AND($D303&lt;=DM$6,$E303&gt;=DM$5),60,0)))</f>
        <v/>
      </c>
      <c r="DN303" s="80" t="str">
        <f>IF(OR($A303="",NOT(ISNUMBER($G303))),"",IF(AND($F303&lt;=DN$6,$G303&gt;=DN$5),IF(DN$5&gt;$N303,5,$K303)*10+IF(AND($F303&gt;=DN$5,$F303&lt;=DN$6),IF(AND($G303&gt;=DN$5,$G303&lt;=DN$6),5,IF($L303=1,2,1)),IF(AND($G303&gt;=DN$5,$G303&lt;=DN$6),IF($M303&gt;0,4,3),0)),IF(AND($D303&lt;=DN$6,$E303&gt;=DN$5),60,0)))</f>
        <v/>
      </c>
      <c r="DO303" s="80" t="str">
        <f>IF(OR($A303="",NOT(ISNUMBER($G303))),"",IF(AND($F303&lt;=DO$6,$G303&gt;=DO$5),IF(DO$5&gt;$N303,5,$K303)*10+IF(AND($F303&gt;=DO$5,$F303&lt;=DO$6),IF(AND($G303&gt;=DO$5,$G303&lt;=DO$6),5,IF($L303=1,2,1)),IF(AND($G303&gt;=DO$5,$G303&lt;=DO$6),IF($M303&gt;0,4,3),0)),IF(AND($D303&lt;=DO$6,$E303&gt;=DO$5),60,0)))</f>
        <v/>
      </c>
      <c r="DP303" s="80" t="str">
        <f>IF(OR($A303="",NOT(ISNUMBER($G303))),"",IF(AND($F303&lt;=DP$6,$G303&gt;=DP$5),IF(DP$5&gt;$N303,5,$K303)*10+IF(AND($F303&gt;=DP$5,$F303&lt;=DP$6),IF(AND($G303&gt;=DP$5,$G303&lt;=DP$6),5,IF($L303=1,2,1)),IF(AND($G303&gt;=DP$5,$G303&lt;=DP$6),IF($M303&gt;0,4,3),0)),IF(AND($D303&lt;=DP$6,$E303&gt;=DP$5),60,0)))</f>
        <v/>
      </c>
      <c r="DQ303" s="80" t="str">
        <f>IF(OR($A303="",NOT(ISNUMBER($G303))),"",IF(AND($F303&lt;=DQ$6,$G303&gt;=DQ$5),IF(DQ$5&gt;$N303,5,$K303)*10+IF(AND($F303&gt;=DQ$5,$F303&lt;=DQ$6),IF(AND($G303&gt;=DQ$5,$G303&lt;=DQ$6),5,IF($L303=1,2,1)),IF(AND($G303&gt;=DQ$5,$G303&lt;=DQ$6),IF($M303&gt;0,4,3),0)),IF(AND($D303&lt;=DQ$6,$E303&gt;=DQ$5),60,0)))</f>
        <v/>
      </c>
      <c r="DR303" s="80" t="str">
        <f>IF(OR($A303="",NOT(ISNUMBER($G303))),"",IF(AND($F303&lt;=DR$6,$G303&gt;=DR$5),IF(DR$5&gt;$N303,5,$K303)*10+IF(AND($F303&gt;=DR$5,$F303&lt;=DR$6),IF(AND($G303&gt;=DR$5,$G303&lt;=DR$6),5,IF($L303=1,2,1)),IF(AND($G303&gt;=DR$5,$G303&lt;=DR$6),IF($M303&gt;0,4,3),0)),IF(AND($D303&lt;=DR$6,$E303&gt;=DR$5),60,0)))</f>
        <v/>
      </c>
      <c r="DS303" s="80" t="str">
        <f>IF(OR($A303="",NOT(ISNUMBER($G303))),"",IF(AND($F303&lt;=DS$6,$G303&gt;=DS$5),IF(DS$5&gt;$N303,5,$K303)*10+IF(AND($F303&gt;=DS$5,$F303&lt;=DS$6),IF(AND($G303&gt;=DS$5,$G303&lt;=DS$6),5,IF($L303=1,2,1)),IF(AND($G303&gt;=DS$5,$G303&lt;=DS$6),IF($M303&gt;0,4,3),0)),IF(AND($D303&lt;=DS$6,$E303&gt;=DS$5),60,0)))</f>
        <v/>
      </c>
      <c r="DT303" s="80" t="str">
        <f>IF(OR($A303="",NOT(ISNUMBER($G303))),"",IF(AND($F303&lt;=DT$6,$G303&gt;=DT$5),IF(DT$5&gt;$N303,5,$K303)*10+IF(AND($F303&gt;=DT$5,$F303&lt;=DT$6),IF(AND($G303&gt;=DT$5,$G303&lt;=DT$6),5,IF($L303=1,2,1)),IF(AND($G303&gt;=DT$5,$G303&lt;=DT$6),IF($M303&gt;0,4,3),0)),IF(AND($D303&lt;=DT$6,$E303&gt;=DT$5),60,0)))</f>
        <v/>
      </c>
      <c r="DU303" s="80" t="str">
        <f>IF(OR($A303="",NOT(ISNUMBER($G303))),"",IF(AND($F303&lt;=DU$6,$G303&gt;=DU$5),IF(DU$5&gt;$N303,5,$K303)*10+IF(AND($F303&gt;=DU$5,$F303&lt;=DU$6),IF(AND($G303&gt;=DU$5,$G303&lt;=DU$6),5,IF($L303=1,2,1)),IF(AND($G303&gt;=DU$5,$G303&lt;=DU$6),IF($M303&gt;0,4,3),0)),IF(AND($D303&lt;=DU$6,$E303&gt;=DU$5),60,0)))</f>
        <v/>
      </c>
      <c r="DV303" s="80" t="str">
        <f>IF(OR($A303="",NOT(ISNUMBER($G303))),"",IF(AND($F303&lt;=DV$6,$G303&gt;=DV$5),IF(DV$5&gt;$N303,5,$K303)*10+IF(AND($F303&gt;=DV$5,$F303&lt;=DV$6),IF(AND($G303&gt;=DV$5,$G303&lt;=DV$6),5,IF($L303=1,2,1)),IF(AND($G303&gt;=DV$5,$G303&lt;=DV$6),IF($M303&gt;0,4,3),0)),IF(AND($D303&lt;=DV$6,$E303&gt;=DV$5),60,0)))</f>
        <v/>
      </c>
      <c r="DW303" s="80" t="str">
        <f>IF(OR($A303="",NOT(ISNUMBER($G303))),"",IF(AND($F303&lt;=DW$6,$G303&gt;=DW$5),IF(DW$5&gt;$N303,5,$K303)*10+IF(AND($F303&gt;=DW$5,$F303&lt;=DW$6),IF(AND($G303&gt;=DW$5,$G303&lt;=DW$6),5,IF($L303=1,2,1)),IF(AND($G303&gt;=DW$5,$G303&lt;=DW$6),IF($M303&gt;0,4,3),0)),IF(AND($D303&lt;=DW$6,$E303&gt;=DW$5),60,0)))</f>
        <v/>
      </c>
      <c r="DX303" s="80" t="str">
        <f>IF(OR($A303="",NOT(ISNUMBER($G303))),"",IF(AND($F303&lt;=DX$6,$G303&gt;=DX$5),IF(DX$5&gt;$N303,5,$K303)*10+IF(AND($F303&gt;=DX$5,$F303&lt;=DX$6),IF(AND($G303&gt;=DX$5,$G303&lt;=DX$6),5,IF($L303=1,2,1)),IF(AND($G303&gt;=DX$5,$G303&lt;=DX$6),IF($M303&gt;0,4,3),0)),IF(AND($D303&lt;=DX$6,$E303&gt;=DX$5),60,0)))</f>
        <v/>
      </c>
      <c r="DY303" s="80" t="str">
        <f>IF(OR($A303="",NOT(ISNUMBER($G303))),"",IF(AND($F303&lt;=DY$6,$G303&gt;=DY$5),IF(DY$5&gt;$N303,5,$K303)*10+IF(AND($F303&gt;=DY$5,$F303&lt;=DY$6),IF(AND($G303&gt;=DY$5,$G303&lt;=DY$6),5,IF($L303=1,2,1)),IF(AND($G303&gt;=DY$5,$G303&lt;=DY$6),IF($M303&gt;0,4,3),0)),IF(AND($D303&lt;=DY$6,$E303&gt;=DY$5),60,0)))</f>
        <v/>
      </c>
      <c r="DZ303" s="80" t="str">
        <f>IF(OR($A303="",NOT(ISNUMBER($G303))),"",IF(AND($F303&lt;=DZ$6,$G303&gt;=DZ$5),IF(DZ$5&gt;$N303,5,$K303)*10+IF(AND($F303&gt;=DZ$5,$F303&lt;=DZ$6),IF(AND($G303&gt;=DZ$5,$G303&lt;=DZ$6),5,IF($L303=1,2,1)),IF(AND($G303&gt;=DZ$5,$G303&lt;=DZ$6),IF($M303&gt;0,4,3),0)),IF(AND($D303&lt;=DZ$6,$E303&gt;=DZ$5),60,0)))</f>
        <v/>
      </c>
      <c r="EA303" s="80" t="str">
        <f>IF(OR($A303="",NOT(ISNUMBER($G303))),"",IF(AND($F303&lt;=EA$6,$G303&gt;=EA$5),IF(EA$5&gt;$N303,5,$K303)*10+IF(AND($F303&gt;=EA$5,$F303&lt;=EA$6),IF(AND($G303&gt;=EA$5,$G303&lt;=EA$6),5,IF($L303=1,2,1)),IF(AND($G303&gt;=EA$5,$G303&lt;=EA$6),IF($M303&gt;0,4,3),0)),IF(AND($D303&lt;=EA$6,$E303&gt;=EA$5),60,0)))</f>
        <v/>
      </c>
      <c r="EB303" s="80" t="str">
        <f>IF(OR($A303="",NOT(ISNUMBER($G303))),"",IF(AND($F303&lt;=EB$6,$G303&gt;=EB$5),IF(EB$5&gt;$N303,5,$K303)*10+IF(AND($F303&gt;=EB$5,$F303&lt;=EB$6),IF(AND($G303&gt;=EB$5,$G303&lt;=EB$6),5,IF($L303=1,2,1)),IF(AND($G303&gt;=EB$5,$G303&lt;=EB$6),IF($M303&gt;0,4,3),0)),IF(AND($D303&lt;=EB$6,$E303&gt;=EB$5),60,0)))</f>
        <v/>
      </c>
      <c r="EC303" s="80" t="str">
        <f>IF(OR($A303="",NOT(ISNUMBER($G303))),"",IF(AND($F303&lt;=EC$6,$G303&gt;=EC$5),IF(EC$5&gt;$N303,5,$K303)*10+IF(AND($F303&gt;=EC$5,$F303&lt;=EC$6),IF(AND($G303&gt;=EC$5,$G303&lt;=EC$6),5,IF($L303=1,2,1)),IF(AND($G303&gt;=EC$5,$G303&lt;=EC$6),IF($M303&gt;0,4,3),0)),IF(AND($D303&lt;=EC$6,$E303&gt;=EC$5),60,0)))</f>
        <v/>
      </c>
      <c r="ED303" s="80" t="str">
        <f>IF(OR($A303="",NOT(ISNUMBER($G303))),"",IF(AND($F303&lt;=ED$6,$G303&gt;=ED$5),IF(ED$5&gt;$N303,5,$K303)*10+IF(AND($F303&gt;=ED$5,$F303&lt;=ED$6),IF(AND($G303&gt;=ED$5,$G303&lt;=ED$6),5,IF($L303=1,2,1)),IF(AND($G303&gt;=ED$5,$G303&lt;=ED$6),IF($M303&gt;0,4,3),0)),IF(AND($D303&lt;=ED$6,$E303&gt;=ED$5),60,0)))</f>
        <v/>
      </c>
    </row>
    <row r="304" ht="18" customHeight="1">
      <c r="A304" s="52" t="str">
        <f>IF(Tasks!$B304="","",Tasks!$A304)</f>
        <v/>
      </c>
      <c r="B304" s="78" t="str">
        <f>IF(Tasks!$B304="","",Tasks!$B304)</f>
        <v/>
      </c>
      <c r="C304" s="25" t="str">
        <f>IF($B304="","",IF(AND(Tasks!$D304="",Tasks!$G304=""),"-",IF(Tasks!$D304="","",Tasks!$D304&amp;IF(OR(Tasks!$E304="",Tasks!$E304="FS"),IF(N(Tasks!$F304)=0,"","FS"),Tasks!$E304)&amp;IF(N(Tasks!$F304)=0,"",IF(Tasks!$F304&gt;0,"+","")&amp;Tasks!$F304))&amp;IF(AND(Tasks!$D304&lt;&gt;"",Tasks!$G304&lt;&gt;""),", ","")&amp;IF(Tasks!$G304="","",Tasks!$G304&amp;IF(OR(Tasks!$H304="",Tasks!$H304="FS"),IF(N(Tasks!$I304)=0,"","FS"),Tasks!$H304)&amp;IF(N(Tasks!$I304)=0,"",IF(Tasks!$I304&gt;0,"+","")&amp;Tasks!$I304))))</f>
        <v/>
      </c>
      <c r="D304" s="51" t="str">
        <f>IF(OR($B304="",Tasks!$Q304=""),"",Tasks!$Q304)</f>
        <v/>
      </c>
      <c r="E304" s="51" t="str">
        <f>IF(OR($B304="",Tasks!$R304=""),"",Tasks!$R304)</f>
        <v/>
      </c>
      <c r="F304" s="51" t="str">
        <f>IF(OR($B304="",Tasks!$S304=""),"",Tasks!$S304)</f>
        <v/>
      </c>
      <c r="G304" s="51" t="str">
        <f>IF(OR($B304="",Tasks!$T304=""),"",Tasks!$T304)</f>
        <v/>
      </c>
      <c r="H304" s="52" t="str">
        <f>IF($B304="","",Tasks!$AE304)</f>
        <v/>
      </c>
      <c r="I304" s="79" t="str">
        <f>IF($B304="","",Tasks!$AF304)</f>
        <v/>
      </c>
      <c r="J304" s="53" t="str">
        <f>IF(OR($B304="",Tasks!$V304=""),"",Tasks!$V304)</f>
        <v/>
      </c>
      <c r="K304" s="52" t="str">
        <f>IF($B304="","",Tasks!$AA304)</f>
        <v/>
      </c>
      <c r="L304" s="52" t="str">
        <f>IF($B304="","",Tasks!$AB304)</f>
        <v/>
      </c>
      <c r="M304" s="52" t="str">
        <f>IF($B304="","",Tasks!$Z304)</f>
        <v/>
      </c>
      <c r="N304" s="52" t="str">
        <f>IF(OR($B304="",Tasks!$AG304=""),"",Tasks!$AG304)</f>
        <v/>
      </c>
      <c r="O304" s="80" t="str">
        <f>IF(OR($A304="",NOT(ISNUMBER($G304))),"",IF(AND($F304&lt;=O$6,$G304&gt;=O$5),IF(O$5&gt;$N304,5,$K304)*10+IF(AND($F304&gt;=O$5,$F304&lt;=O$6),IF(AND($G304&gt;=O$5,$G304&lt;=O$6),5,IF($L304=1,2,1)),IF(AND($G304&gt;=O$5,$G304&lt;=O$6),IF($M304&gt;0,4,3),0)),IF(AND($D304&lt;=O$6,$E304&gt;=O$5),60,0)))</f>
        <v/>
      </c>
      <c r="P304" s="80" t="str">
        <f>IF(OR($A304="",NOT(ISNUMBER($G304))),"",IF(AND($F304&lt;=P$6,$G304&gt;=P$5),IF(P$5&gt;$N304,5,$K304)*10+IF(AND($F304&gt;=P$5,$F304&lt;=P$6),IF(AND($G304&gt;=P$5,$G304&lt;=P$6),5,IF($L304=1,2,1)),IF(AND($G304&gt;=P$5,$G304&lt;=P$6),IF($M304&gt;0,4,3),0)),IF(AND($D304&lt;=P$6,$E304&gt;=P$5),60,0)))</f>
        <v/>
      </c>
      <c r="Q304" s="80" t="str">
        <f>IF(OR($A304="",NOT(ISNUMBER($G304))),"",IF(AND($F304&lt;=Q$6,$G304&gt;=Q$5),IF(Q$5&gt;$N304,5,$K304)*10+IF(AND($F304&gt;=Q$5,$F304&lt;=Q$6),IF(AND($G304&gt;=Q$5,$G304&lt;=Q$6),5,IF($L304=1,2,1)),IF(AND($G304&gt;=Q$5,$G304&lt;=Q$6),IF($M304&gt;0,4,3),0)),IF(AND($D304&lt;=Q$6,$E304&gt;=Q$5),60,0)))</f>
        <v/>
      </c>
      <c r="R304" s="80" t="str">
        <f>IF(OR($A304="",NOT(ISNUMBER($G304))),"",IF(AND($F304&lt;=R$6,$G304&gt;=R$5),IF(R$5&gt;$N304,5,$K304)*10+IF(AND($F304&gt;=R$5,$F304&lt;=R$6),IF(AND($G304&gt;=R$5,$G304&lt;=R$6),5,IF($L304=1,2,1)),IF(AND($G304&gt;=R$5,$G304&lt;=R$6),IF($M304&gt;0,4,3),0)),IF(AND($D304&lt;=R$6,$E304&gt;=R$5),60,0)))</f>
        <v/>
      </c>
      <c r="S304" s="80" t="str">
        <f>IF(OR($A304="",NOT(ISNUMBER($G304))),"",IF(AND($F304&lt;=S$6,$G304&gt;=S$5),IF(S$5&gt;$N304,5,$K304)*10+IF(AND($F304&gt;=S$5,$F304&lt;=S$6),IF(AND($G304&gt;=S$5,$G304&lt;=S$6),5,IF($L304=1,2,1)),IF(AND($G304&gt;=S$5,$G304&lt;=S$6),IF($M304&gt;0,4,3),0)),IF(AND($D304&lt;=S$6,$E304&gt;=S$5),60,0)))</f>
        <v/>
      </c>
      <c r="T304" s="80" t="str">
        <f>IF(OR($A304="",NOT(ISNUMBER($G304))),"",IF(AND($F304&lt;=T$6,$G304&gt;=T$5),IF(T$5&gt;$N304,5,$K304)*10+IF(AND($F304&gt;=T$5,$F304&lt;=T$6),IF(AND($G304&gt;=T$5,$G304&lt;=T$6),5,IF($L304=1,2,1)),IF(AND($G304&gt;=T$5,$G304&lt;=T$6),IF($M304&gt;0,4,3),0)),IF(AND($D304&lt;=T$6,$E304&gt;=T$5),60,0)))</f>
        <v/>
      </c>
      <c r="U304" s="80" t="str">
        <f>IF(OR($A304="",NOT(ISNUMBER($G304))),"",IF(AND($F304&lt;=U$6,$G304&gt;=U$5),IF(U$5&gt;$N304,5,$K304)*10+IF(AND($F304&gt;=U$5,$F304&lt;=U$6),IF(AND($G304&gt;=U$5,$G304&lt;=U$6),5,IF($L304=1,2,1)),IF(AND($G304&gt;=U$5,$G304&lt;=U$6),IF($M304&gt;0,4,3),0)),IF(AND($D304&lt;=U$6,$E304&gt;=U$5),60,0)))</f>
        <v/>
      </c>
      <c r="V304" s="80" t="str">
        <f>IF(OR($A304="",NOT(ISNUMBER($G304))),"",IF(AND($F304&lt;=V$6,$G304&gt;=V$5),IF(V$5&gt;$N304,5,$K304)*10+IF(AND($F304&gt;=V$5,$F304&lt;=V$6),IF(AND($G304&gt;=V$5,$G304&lt;=V$6),5,IF($L304=1,2,1)),IF(AND($G304&gt;=V$5,$G304&lt;=V$6),IF($M304&gt;0,4,3),0)),IF(AND($D304&lt;=V$6,$E304&gt;=V$5),60,0)))</f>
        <v/>
      </c>
      <c r="W304" s="80" t="str">
        <f>IF(OR($A304="",NOT(ISNUMBER($G304))),"",IF(AND($F304&lt;=W$6,$G304&gt;=W$5),IF(W$5&gt;$N304,5,$K304)*10+IF(AND($F304&gt;=W$5,$F304&lt;=W$6),IF(AND($G304&gt;=W$5,$G304&lt;=W$6),5,IF($L304=1,2,1)),IF(AND($G304&gt;=W$5,$G304&lt;=W$6),IF($M304&gt;0,4,3),0)),IF(AND($D304&lt;=W$6,$E304&gt;=W$5),60,0)))</f>
        <v/>
      </c>
      <c r="X304" s="80" t="str">
        <f>IF(OR($A304="",NOT(ISNUMBER($G304))),"",IF(AND($F304&lt;=X$6,$G304&gt;=X$5),IF(X$5&gt;$N304,5,$K304)*10+IF(AND($F304&gt;=X$5,$F304&lt;=X$6),IF(AND($G304&gt;=X$5,$G304&lt;=X$6),5,IF($L304=1,2,1)),IF(AND($G304&gt;=X$5,$G304&lt;=X$6),IF($M304&gt;0,4,3),0)),IF(AND($D304&lt;=X$6,$E304&gt;=X$5),60,0)))</f>
        <v/>
      </c>
      <c r="Y304" s="80" t="str">
        <f>IF(OR($A304="",NOT(ISNUMBER($G304))),"",IF(AND($F304&lt;=Y$6,$G304&gt;=Y$5),IF(Y$5&gt;$N304,5,$K304)*10+IF(AND($F304&gt;=Y$5,$F304&lt;=Y$6),IF(AND($G304&gt;=Y$5,$G304&lt;=Y$6),5,IF($L304=1,2,1)),IF(AND($G304&gt;=Y$5,$G304&lt;=Y$6),IF($M304&gt;0,4,3),0)),IF(AND($D304&lt;=Y$6,$E304&gt;=Y$5),60,0)))</f>
        <v/>
      </c>
      <c r="Z304" s="80" t="str">
        <f>IF(OR($A304="",NOT(ISNUMBER($G304))),"",IF(AND($F304&lt;=Z$6,$G304&gt;=Z$5),IF(Z$5&gt;$N304,5,$K304)*10+IF(AND($F304&gt;=Z$5,$F304&lt;=Z$6),IF(AND($G304&gt;=Z$5,$G304&lt;=Z$6),5,IF($L304=1,2,1)),IF(AND($G304&gt;=Z$5,$G304&lt;=Z$6),IF($M304&gt;0,4,3),0)),IF(AND($D304&lt;=Z$6,$E304&gt;=Z$5),60,0)))</f>
        <v/>
      </c>
      <c r="AA304" s="80" t="str">
        <f>IF(OR($A304="",NOT(ISNUMBER($G304))),"",IF(AND($F304&lt;=AA$6,$G304&gt;=AA$5),IF(AA$5&gt;$N304,5,$K304)*10+IF(AND($F304&gt;=AA$5,$F304&lt;=AA$6),IF(AND($G304&gt;=AA$5,$G304&lt;=AA$6),5,IF($L304=1,2,1)),IF(AND($G304&gt;=AA$5,$G304&lt;=AA$6),IF($M304&gt;0,4,3),0)),IF(AND($D304&lt;=AA$6,$E304&gt;=AA$5),60,0)))</f>
        <v/>
      </c>
      <c r="AB304" s="80" t="str">
        <f>IF(OR($A304="",NOT(ISNUMBER($G304))),"",IF(AND($F304&lt;=AB$6,$G304&gt;=AB$5),IF(AB$5&gt;$N304,5,$K304)*10+IF(AND($F304&gt;=AB$5,$F304&lt;=AB$6),IF(AND($G304&gt;=AB$5,$G304&lt;=AB$6),5,IF($L304=1,2,1)),IF(AND($G304&gt;=AB$5,$G304&lt;=AB$6),IF($M304&gt;0,4,3),0)),IF(AND($D304&lt;=AB$6,$E304&gt;=AB$5),60,0)))</f>
        <v/>
      </c>
      <c r="AC304" s="80" t="str">
        <f>IF(OR($A304="",NOT(ISNUMBER($G304))),"",IF(AND($F304&lt;=AC$6,$G304&gt;=AC$5),IF(AC$5&gt;$N304,5,$K304)*10+IF(AND($F304&gt;=AC$5,$F304&lt;=AC$6),IF(AND($G304&gt;=AC$5,$G304&lt;=AC$6),5,IF($L304=1,2,1)),IF(AND($G304&gt;=AC$5,$G304&lt;=AC$6),IF($M304&gt;0,4,3),0)),IF(AND($D304&lt;=AC$6,$E304&gt;=AC$5),60,0)))</f>
        <v/>
      </c>
      <c r="AD304" s="80" t="str">
        <f>IF(OR($A304="",NOT(ISNUMBER($G304))),"",IF(AND($F304&lt;=AD$6,$G304&gt;=AD$5),IF(AD$5&gt;$N304,5,$K304)*10+IF(AND($F304&gt;=AD$5,$F304&lt;=AD$6),IF(AND($G304&gt;=AD$5,$G304&lt;=AD$6),5,IF($L304=1,2,1)),IF(AND($G304&gt;=AD$5,$G304&lt;=AD$6),IF($M304&gt;0,4,3),0)),IF(AND($D304&lt;=AD$6,$E304&gt;=AD$5),60,0)))</f>
        <v/>
      </c>
      <c r="AE304" s="80" t="str">
        <f>IF(OR($A304="",NOT(ISNUMBER($G304))),"",IF(AND($F304&lt;=AE$6,$G304&gt;=AE$5),IF(AE$5&gt;$N304,5,$K304)*10+IF(AND($F304&gt;=AE$5,$F304&lt;=AE$6),IF(AND($G304&gt;=AE$5,$G304&lt;=AE$6),5,IF($L304=1,2,1)),IF(AND($G304&gt;=AE$5,$G304&lt;=AE$6),IF($M304&gt;0,4,3),0)),IF(AND($D304&lt;=AE$6,$E304&gt;=AE$5),60,0)))</f>
        <v/>
      </c>
      <c r="AF304" s="80" t="str">
        <f>IF(OR($A304="",NOT(ISNUMBER($G304))),"",IF(AND($F304&lt;=AF$6,$G304&gt;=AF$5),IF(AF$5&gt;$N304,5,$K304)*10+IF(AND($F304&gt;=AF$5,$F304&lt;=AF$6),IF(AND($G304&gt;=AF$5,$G304&lt;=AF$6),5,IF($L304=1,2,1)),IF(AND($G304&gt;=AF$5,$G304&lt;=AF$6),IF($M304&gt;0,4,3),0)),IF(AND($D304&lt;=AF$6,$E304&gt;=AF$5),60,0)))</f>
        <v/>
      </c>
      <c r="AG304" s="80" t="str">
        <f>IF(OR($A304="",NOT(ISNUMBER($G304))),"",IF(AND($F304&lt;=AG$6,$G304&gt;=AG$5),IF(AG$5&gt;$N304,5,$K304)*10+IF(AND($F304&gt;=AG$5,$F304&lt;=AG$6),IF(AND($G304&gt;=AG$5,$G304&lt;=AG$6),5,IF($L304=1,2,1)),IF(AND($G304&gt;=AG$5,$G304&lt;=AG$6),IF($M304&gt;0,4,3),0)),IF(AND($D304&lt;=AG$6,$E304&gt;=AG$5),60,0)))</f>
        <v/>
      </c>
      <c r="AH304" s="80" t="str">
        <f>IF(OR($A304="",NOT(ISNUMBER($G304))),"",IF(AND($F304&lt;=AH$6,$G304&gt;=AH$5),IF(AH$5&gt;$N304,5,$K304)*10+IF(AND($F304&gt;=AH$5,$F304&lt;=AH$6),IF(AND($G304&gt;=AH$5,$G304&lt;=AH$6),5,IF($L304=1,2,1)),IF(AND($G304&gt;=AH$5,$G304&lt;=AH$6),IF($M304&gt;0,4,3),0)),IF(AND($D304&lt;=AH$6,$E304&gt;=AH$5),60,0)))</f>
        <v/>
      </c>
      <c r="AI304" s="80" t="str">
        <f>IF(OR($A304="",NOT(ISNUMBER($G304))),"",IF(AND($F304&lt;=AI$6,$G304&gt;=AI$5),IF(AI$5&gt;$N304,5,$K304)*10+IF(AND($F304&gt;=AI$5,$F304&lt;=AI$6),IF(AND($G304&gt;=AI$5,$G304&lt;=AI$6),5,IF($L304=1,2,1)),IF(AND($G304&gt;=AI$5,$G304&lt;=AI$6),IF($M304&gt;0,4,3),0)),IF(AND($D304&lt;=AI$6,$E304&gt;=AI$5),60,0)))</f>
        <v/>
      </c>
      <c r="AJ304" s="80" t="str">
        <f>IF(OR($A304="",NOT(ISNUMBER($G304))),"",IF(AND($F304&lt;=AJ$6,$G304&gt;=AJ$5),IF(AJ$5&gt;$N304,5,$K304)*10+IF(AND($F304&gt;=AJ$5,$F304&lt;=AJ$6),IF(AND($G304&gt;=AJ$5,$G304&lt;=AJ$6),5,IF($L304=1,2,1)),IF(AND($G304&gt;=AJ$5,$G304&lt;=AJ$6),IF($M304&gt;0,4,3),0)),IF(AND($D304&lt;=AJ$6,$E304&gt;=AJ$5),60,0)))</f>
        <v/>
      </c>
      <c r="AK304" s="80" t="str">
        <f>IF(OR($A304="",NOT(ISNUMBER($G304))),"",IF(AND($F304&lt;=AK$6,$G304&gt;=AK$5),IF(AK$5&gt;$N304,5,$K304)*10+IF(AND($F304&gt;=AK$5,$F304&lt;=AK$6),IF(AND($G304&gt;=AK$5,$G304&lt;=AK$6),5,IF($L304=1,2,1)),IF(AND($G304&gt;=AK$5,$G304&lt;=AK$6),IF($M304&gt;0,4,3),0)),IF(AND($D304&lt;=AK$6,$E304&gt;=AK$5),60,0)))</f>
        <v/>
      </c>
      <c r="AL304" s="80" t="str">
        <f>IF(OR($A304="",NOT(ISNUMBER($G304))),"",IF(AND($F304&lt;=AL$6,$G304&gt;=AL$5),IF(AL$5&gt;$N304,5,$K304)*10+IF(AND($F304&gt;=AL$5,$F304&lt;=AL$6),IF(AND($G304&gt;=AL$5,$G304&lt;=AL$6),5,IF($L304=1,2,1)),IF(AND($G304&gt;=AL$5,$G304&lt;=AL$6),IF($M304&gt;0,4,3),0)),IF(AND($D304&lt;=AL$6,$E304&gt;=AL$5),60,0)))</f>
        <v/>
      </c>
      <c r="AM304" s="80" t="str">
        <f>IF(OR($A304="",NOT(ISNUMBER($G304))),"",IF(AND($F304&lt;=AM$6,$G304&gt;=AM$5),IF(AM$5&gt;$N304,5,$K304)*10+IF(AND($F304&gt;=AM$5,$F304&lt;=AM$6),IF(AND($G304&gt;=AM$5,$G304&lt;=AM$6),5,IF($L304=1,2,1)),IF(AND($G304&gt;=AM$5,$G304&lt;=AM$6),IF($M304&gt;0,4,3),0)),IF(AND($D304&lt;=AM$6,$E304&gt;=AM$5),60,0)))</f>
        <v/>
      </c>
      <c r="AN304" s="80" t="str">
        <f>IF(OR($A304="",NOT(ISNUMBER($G304))),"",IF(AND($F304&lt;=AN$6,$G304&gt;=AN$5),IF(AN$5&gt;$N304,5,$K304)*10+IF(AND($F304&gt;=AN$5,$F304&lt;=AN$6),IF(AND($G304&gt;=AN$5,$G304&lt;=AN$6),5,IF($L304=1,2,1)),IF(AND($G304&gt;=AN$5,$G304&lt;=AN$6),IF($M304&gt;0,4,3),0)),IF(AND($D304&lt;=AN$6,$E304&gt;=AN$5),60,0)))</f>
        <v/>
      </c>
      <c r="AO304" s="80" t="str">
        <f>IF(OR($A304="",NOT(ISNUMBER($G304))),"",IF(AND($F304&lt;=AO$6,$G304&gt;=AO$5),IF(AO$5&gt;$N304,5,$K304)*10+IF(AND($F304&gt;=AO$5,$F304&lt;=AO$6),IF(AND($G304&gt;=AO$5,$G304&lt;=AO$6),5,IF($L304=1,2,1)),IF(AND($G304&gt;=AO$5,$G304&lt;=AO$6),IF($M304&gt;0,4,3),0)),IF(AND($D304&lt;=AO$6,$E304&gt;=AO$5),60,0)))</f>
        <v/>
      </c>
      <c r="AP304" s="80" t="str">
        <f>IF(OR($A304="",NOT(ISNUMBER($G304))),"",IF(AND($F304&lt;=AP$6,$G304&gt;=AP$5),IF(AP$5&gt;$N304,5,$K304)*10+IF(AND($F304&gt;=AP$5,$F304&lt;=AP$6),IF(AND($G304&gt;=AP$5,$G304&lt;=AP$6),5,IF($L304=1,2,1)),IF(AND($G304&gt;=AP$5,$G304&lt;=AP$6),IF($M304&gt;0,4,3),0)),IF(AND($D304&lt;=AP$6,$E304&gt;=AP$5),60,0)))</f>
        <v/>
      </c>
      <c r="AQ304" s="80" t="str">
        <f>IF(OR($A304="",NOT(ISNUMBER($G304))),"",IF(AND($F304&lt;=AQ$6,$G304&gt;=AQ$5),IF(AQ$5&gt;$N304,5,$K304)*10+IF(AND($F304&gt;=AQ$5,$F304&lt;=AQ$6),IF(AND($G304&gt;=AQ$5,$G304&lt;=AQ$6),5,IF($L304=1,2,1)),IF(AND($G304&gt;=AQ$5,$G304&lt;=AQ$6),IF($M304&gt;0,4,3),0)),IF(AND($D304&lt;=AQ$6,$E304&gt;=AQ$5),60,0)))</f>
        <v/>
      </c>
      <c r="AR304" s="80" t="str">
        <f>IF(OR($A304="",NOT(ISNUMBER($G304))),"",IF(AND($F304&lt;=AR$6,$G304&gt;=AR$5),IF(AR$5&gt;$N304,5,$K304)*10+IF(AND($F304&gt;=AR$5,$F304&lt;=AR$6),IF(AND($G304&gt;=AR$5,$G304&lt;=AR$6),5,IF($L304=1,2,1)),IF(AND($G304&gt;=AR$5,$G304&lt;=AR$6),IF($M304&gt;0,4,3),0)),IF(AND($D304&lt;=AR$6,$E304&gt;=AR$5),60,0)))</f>
        <v/>
      </c>
      <c r="AS304" s="80" t="str">
        <f>IF(OR($A304="",NOT(ISNUMBER($G304))),"",IF(AND($F304&lt;=AS$6,$G304&gt;=AS$5),IF(AS$5&gt;$N304,5,$K304)*10+IF(AND($F304&gt;=AS$5,$F304&lt;=AS$6),IF(AND($G304&gt;=AS$5,$G304&lt;=AS$6),5,IF($L304=1,2,1)),IF(AND($G304&gt;=AS$5,$G304&lt;=AS$6),IF($M304&gt;0,4,3),0)),IF(AND($D304&lt;=AS$6,$E304&gt;=AS$5),60,0)))</f>
        <v/>
      </c>
      <c r="AT304" s="80" t="str">
        <f>IF(OR($A304="",NOT(ISNUMBER($G304))),"",IF(AND($F304&lt;=AT$6,$G304&gt;=AT$5),IF(AT$5&gt;$N304,5,$K304)*10+IF(AND($F304&gt;=AT$5,$F304&lt;=AT$6),IF(AND($G304&gt;=AT$5,$G304&lt;=AT$6),5,IF($L304=1,2,1)),IF(AND($G304&gt;=AT$5,$G304&lt;=AT$6),IF($M304&gt;0,4,3),0)),IF(AND($D304&lt;=AT$6,$E304&gt;=AT$5),60,0)))</f>
        <v/>
      </c>
      <c r="AU304" s="80" t="str">
        <f>IF(OR($A304="",NOT(ISNUMBER($G304))),"",IF(AND($F304&lt;=AU$6,$G304&gt;=AU$5),IF(AU$5&gt;$N304,5,$K304)*10+IF(AND($F304&gt;=AU$5,$F304&lt;=AU$6),IF(AND($G304&gt;=AU$5,$G304&lt;=AU$6),5,IF($L304=1,2,1)),IF(AND($G304&gt;=AU$5,$G304&lt;=AU$6),IF($M304&gt;0,4,3),0)),IF(AND($D304&lt;=AU$6,$E304&gt;=AU$5),60,0)))</f>
        <v/>
      </c>
      <c r="AV304" s="80" t="str">
        <f>IF(OR($A304="",NOT(ISNUMBER($G304))),"",IF(AND($F304&lt;=AV$6,$G304&gt;=AV$5),IF(AV$5&gt;$N304,5,$K304)*10+IF(AND($F304&gt;=AV$5,$F304&lt;=AV$6),IF(AND($G304&gt;=AV$5,$G304&lt;=AV$6),5,IF($L304=1,2,1)),IF(AND($G304&gt;=AV$5,$G304&lt;=AV$6),IF($M304&gt;0,4,3),0)),IF(AND($D304&lt;=AV$6,$E304&gt;=AV$5),60,0)))</f>
        <v/>
      </c>
      <c r="AW304" s="80" t="str">
        <f>IF(OR($A304="",NOT(ISNUMBER($G304))),"",IF(AND($F304&lt;=AW$6,$G304&gt;=AW$5),IF(AW$5&gt;$N304,5,$K304)*10+IF(AND($F304&gt;=AW$5,$F304&lt;=AW$6),IF(AND($G304&gt;=AW$5,$G304&lt;=AW$6),5,IF($L304=1,2,1)),IF(AND($G304&gt;=AW$5,$G304&lt;=AW$6),IF($M304&gt;0,4,3),0)),IF(AND($D304&lt;=AW$6,$E304&gt;=AW$5),60,0)))</f>
        <v/>
      </c>
      <c r="AX304" s="80" t="str">
        <f>IF(OR($A304="",NOT(ISNUMBER($G304))),"",IF(AND($F304&lt;=AX$6,$G304&gt;=AX$5),IF(AX$5&gt;$N304,5,$K304)*10+IF(AND($F304&gt;=AX$5,$F304&lt;=AX$6),IF(AND($G304&gt;=AX$5,$G304&lt;=AX$6),5,IF($L304=1,2,1)),IF(AND($G304&gt;=AX$5,$G304&lt;=AX$6),IF($M304&gt;0,4,3),0)),IF(AND($D304&lt;=AX$6,$E304&gt;=AX$5),60,0)))</f>
        <v/>
      </c>
      <c r="AY304" s="80" t="str">
        <f>IF(OR($A304="",NOT(ISNUMBER($G304))),"",IF(AND($F304&lt;=AY$6,$G304&gt;=AY$5),IF(AY$5&gt;$N304,5,$K304)*10+IF(AND($F304&gt;=AY$5,$F304&lt;=AY$6),IF(AND($G304&gt;=AY$5,$G304&lt;=AY$6),5,IF($L304=1,2,1)),IF(AND($G304&gt;=AY$5,$G304&lt;=AY$6),IF($M304&gt;0,4,3),0)),IF(AND($D304&lt;=AY$6,$E304&gt;=AY$5),60,0)))</f>
        <v/>
      </c>
      <c r="AZ304" s="80" t="str">
        <f>IF(OR($A304="",NOT(ISNUMBER($G304))),"",IF(AND($F304&lt;=AZ$6,$G304&gt;=AZ$5),IF(AZ$5&gt;$N304,5,$K304)*10+IF(AND($F304&gt;=AZ$5,$F304&lt;=AZ$6),IF(AND($G304&gt;=AZ$5,$G304&lt;=AZ$6),5,IF($L304=1,2,1)),IF(AND($G304&gt;=AZ$5,$G304&lt;=AZ$6),IF($M304&gt;0,4,3),0)),IF(AND($D304&lt;=AZ$6,$E304&gt;=AZ$5),60,0)))</f>
        <v/>
      </c>
      <c r="BA304" s="80" t="str">
        <f>IF(OR($A304="",NOT(ISNUMBER($G304))),"",IF(AND($F304&lt;=BA$6,$G304&gt;=BA$5),IF(BA$5&gt;$N304,5,$K304)*10+IF(AND($F304&gt;=BA$5,$F304&lt;=BA$6),IF(AND($G304&gt;=BA$5,$G304&lt;=BA$6),5,IF($L304=1,2,1)),IF(AND($G304&gt;=BA$5,$G304&lt;=BA$6),IF($M304&gt;0,4,3),0)),IF(AND($D304&lt;=BA$6,$E304&gt;=BA$5),60,0)))</f>
        <v/>
      </c>
      <c r="BB304" s="80" t="str">
        <f>IF(OR($A304="",NOT(ISNUMBER($G304))),"",IF(AND($F304&lt;=BB$6,$G304&gt;=BB$5),IF(BB$5&gt;$N304,5,$K304)*10+IF(AND($F304&gt;=BB$5,$F304&lt;=BB$6),IF(AND($G304&gt;=BB$5,$G304&lt;=BB$6),5,IF($L304=1,2,1)),IF(AND($G304&gt;=BB$5,$G304&lt;=BB$6),IF($M304&gt;0,4,3),0)),IF(AND($D304&lt;=BB$6,$E304&gt;=BB$5),60,0)))</f>
        <v/>
      </c>
      <c r="BC304" s="80" t="str">
        <f>IF(OR($A304="",NOT(ISNUMBER($G304))),"",IF(AND($F304&lt;=BC$6,$G304&gt;=BC$5),IF(BC$5&gt;$N304,5,$K304)*10+IF(AND($F304&gt;=BC$5,$F304&lt;=BC$6),IF(AND($G304&gt;=BC$5,$G304&lt;=BC$6),5,IF($L304=1,2,1)),IF(AND($G304&gt;=BC$5,$G304&lt;=BC$6),IF($M304&gt;0,4,3),0)),IF(AND($D304&lt;=BC$6,$E304&gt;=BC$5),60,0)))</f>
        <v/>
      </c>
      <c r="BD304" s="80" t="str">
        <f>IF(OR($A304="",NOT(ISNUMBER($G304))),"",IF(AND($F304&lt;=BD$6,$G304&gt;=BD$5),IF(BD$5&gt;$N304,5,$K304)*10+IF(AND($F304&gt;=BD$5,$F304&lt;=BD$6),IF(AND($G304&gt;=BD$5,$G304&lt;=BD$6),5,IF($L304=1,2,1)),IF(AND($G304&gt;=BD$5,$G304&lt;=BD$6),IF($M304&gt;0,4,3),0)),IF(AND($D304&lt;=BD$6,$E304&gt;=BD$5),60,0)))</f>
        <v/>
      </c>
      <c r="BE304" s="80" t="str">
        <f>IF(OR($A304="",NOT(ISNUMBER($G304))),"",IF(AND($F304&lt;=BE$6,$G304&gt;=BE$5),IF(BE$5&gt;$N304,5,$K304)*10+IF(AND($F304&gt;=BE$5,$F304&lt;=BE$6),IF(AND($G304&gt;=BE$5,$G304&lt;=BE$6),5,IF($L304=1,2,1)),IF(AND($G304&gt;=BE$5,$G304&lt;=BE$6),IF($M304&gt;0,4,3),0)),IF(AND($D304&lt;=BE$6,$E304&gt;=BE$5),60,0)))</f>
        <v/>
      </c>
      <c r="BF304" s="80" t="str">
        <f>IF(OR($A304="",NOT(ISNUMBER($G304))),"",IF(AND($F304&lt;=BF$6,$G304&gt;=BF$5),IF(BF$5&gt;$N304,5,$K304)*10+IF(AND($F304&gt;=BF$5,$F304&lt;=BF$6),IF(AND($G304&gt;=BF$5,$G304&lt;=BF$6),5,IF($L304=1,2,1)),IF(AND($G304&gt;=BF$5,$G304&lt;=BF$6),IF($M304&gt;0,4,3),0)),IF(AND($D304&lt;=BF$6,$E304&gt;=BF$5),60,0)))</f>
        <v/>
      </c>
      <c r="BG304" s="80" t="str">
        <f>IF(OR($A304="",NOT(ISNUMBER($G304))),"",IF(AND($F304&lt;=BG$6,$G304&gt;=BG$5),IF(BG$5&gt;$N304,5,$K304)*10+IF(AND($F304&gt;=BG$5,$F304&lt;=BG$6),IF(AND($G304&gt;=BG$5,$G304&lt;=BG$6),5,IF($L304=1,2,1)),IF(AND($G304&gt;=BG$5,$G304&lt;=BG$6),IF($M304&gt;0,4,3),0)),IF(AND($D304&lt;=BG$6,$E304&gt;=BG$5),60,0)))</f>
        <v/>
      </c>
      <c r="BH304" s="80" t="str">
        <f>IF(OR($A304="",NOT(ISNUMBER($G304))),"",IF(AND($F304&lt;=BH$6,$G304&gt;=BH$5),IF(BH$5&gt;$N304,5,$K304)*10+IF(AND($F304&gt;=BH$5,$F304&lt;=BH$6),IF(AND($G304&gt;=BH$5,$G304&lt;=BH$6),5,IF($L304=1,2,1)),IF(AND($G304&gt;=BH$5,$G304&lt;=BH$6),IF($M304&gt;0,4,3),0)),IF(AND($D304&lt;=BH$6,$E304&gt;=BH$5),60,0)))</f>
        <v/>
      </c>
      <c r="BI304" s="80" t="str">
        <f>IF(OR($A304="",NOT(ISNUMBER($G304))),"",IF(AND($F304&lt;=BI$6,$G304&gt;=BI$5),IF(BI$5&gt;$N304,5,$K304)*10+IF(AND($F304&gt;=BI$5,$F304&lt;=BI$6),IF(AND($G304&gt;=BI$5,$G304&lt;=BI$6),5,IF($L304=1,2,1)),IF(AND($G304&gt;=BI$5,$G304&lt;=BI$6),IF($M304&gt;0,4,3),0)),IF(AND($D304&lt;=BI$6,$E304&gt;=BI$5),60,0)))</f>
        <v/>
      </c>
      <c r="BJ304" s="80" t="str">
        <f>IF(OR($A304="",NOT(ISNUMBER($G304))),"",IF(AND($F304&lt;=BJ$6,$G304&gt;=BJ$5),IF(BJ$5&gt;$N304,5,$K304)*10+IF(AND($F304&gt;=BJ$5,$F304&lt;=BJ$6),IF(AND($G304&gt;=BJ$5,$G304&lt;=BJ$6),5,IF($L304=1,2,1)),IF(AND($G304&gt;=BJ$5,$G304&lt;=BJ$6),IF($M304&gt;0,4,3),0)),IF(AND($D304&lt;=BJ$6,$E304&gt;=BJ$5),60,0)))</f>
        <v/>
      </c>
      <c r="BK304" s="80" t="str">
        <f>IF(OR($A304="",NOT(ISNUMBER($G304))),"",IF(AND($F304&lt;=BK$6,$G304&gt;=BK$5),IF(BK$5&gt;$N304,5,$K304)*10+IF(AND($F304&gt;=BK$5,$F304&lt;=BK$6),IF(AND($G304&gt;=BK$5,$G304&lt;=BK$6),5,IF($L304=1,2,1)),IF(AND($G304&gt;=BK$5,$G304&lt;=BK$6),IF($M304&gt;0,4,3),0)),IF(AND($D304&lt;=BK$6,$E304&gt;=BK$5),60,0)))</f>
        <v/>
      </c>
      <c r="BL304" s="80" t="str">
        <f>IF(OR($A304="",NOT(ISNUMBER($G304))),"",IF(AND($F304&lt;=BL$6,$G304&gt;=BL$5),IF(BL$5&gt;$N304,5,$K304)*10+IF(AND($F304&gt;=BL$5,$F304&lt;=BL$6),IF(AND($G304&gt;=BL$5,$G304&lt;=BL$6),5,IF($L304=1,2,1)),IF(AND($G304&gt;=BL$5,$G304&lt;=BL$6),IF($M304&gt;0,4,3),0)),IF(AND($D304&lt;=BL$6,$E304&gt;=BL$5),60,0)))</f>
        <v/>
      </c>
      <c r="BM304" s="80" t="str">
        <f>IF(OR($A304="",NOT(ISNUMBER($G304))),"",IF(AND($F304&lt;=BM$6,$G304&gt;=BM$5),IF(BM$5&gt;$N304,5,$K304)*10+IF(AND($F304&gt;=BM$5,$F304&lt;=BM$6),IF(AND($G304&gt;=BM$5,$G304&lt;=BM$6),5,IF($L304=1,2,1)),IF(AND($G304&gt;=BM$5,$G304&lt;=BM$6),IF($M304&gt;0,4,3),0)),IF(AND($D304&lt;=BM$6,$E304&gt;=BM$5),60,0)))</f>
        <v/>
      </c>
      <c r="BN304" s="80" t="str">
        <f>IF(OR($A304="",NOT(ISNUMBER($G304))),"",IF(AND($F304&lt;=BN$6,$G304&gt;=BN$5),IF(BN$5&gt;$N304,5,$K304)*10+IF(AND($F304&gt;=BN$5,$F304&lt;=BN$6),IF(AND($G304&gt;=BN$5,$G304&lt;=BN$6),5,IF($L304=1,2,1)),IF(AND($G304&gt;=BN$5,$G304&lt;=BN$6),IF($M304&gt;0,4,3),0)),IF(AND($D304&lt;=BN$6,$E304&gt;=BN$5),60,0)))</f>
        <v/>
      </c>
      <c r="BO304" s="80" t="str">
        <f>IF(OR($A304="",NOT(ISNUMBER($G304))),"",IF(AND($F304&lt;=BO$6,$G304&gt;=BO$5),IF(BO$5&gt;$N304,5,$K304)*10+IF(AND($F304&gt;=BO$5,$F304&lt;=BO$6),IF(AND($G304&gt;=BO$5,$G304&lt;=BO$6),5,IF($L304=1,2,1)),IF(AND($G304&gt;=BO$5,$G304&lt;=BO$6),IF($M304&gt;0,4,3),0)),IF(AND($D304&lt;=BO$6,$E304&gt;=BO$5),60,0)))</f>
        <v/>
      </c>
      <c r="BP304" s="80" t="str">
        <f>IF(OR($A304="",NOT(ISNUMBER($G304))),"",IF(AND($F304&lt;=BP$6,$G304&gt;=BP$5),IF(BP$5&gt;$N304,5,$K304)*10+IF(AND($F304&gt;=BP$5,$F304&lt;=BP$6),IF(AND($G304&gt;=BP$5,$G304&lt;=BP$6),5,IF($L304=1,2,1)),IF(AND($G304&gt;=BP$5,$G304&lt;=BP$6),IF($M304&gt;0,4,3),0)),IF(AND($D304&lt;=BP$6,$E304&gt;=BP$5),60,0)))</f>
        <v/>
      </c>
      <c r="BQ304" s="80" t="str">
        <f>IF(OR($A304="",NOT(ISNUMBER($G304))),"",IF(AND($F304&lt;=BQ$6,$G304&gt;=BQ$5),IF(BQ$5&gt;$N304,5,$K304)*10+IF(AND($F304&gt;=BQ$5,$F304&lt;=BQ$6),IF(AND($G304&gt;=BQ$5,$G304&lt;=BQ$6),5,IF($L304=1,2,1)),IF(AND($G304&gt;=BQ$5,$G304&lt;=BQ$6),IF($M304&gt;0,4,3),0)),IF(AND($D304&lt;=BQ$6,$E304&gt;=BQ$5),60,0)))</f>
        <v/>
      </c>
      <c r="BR304" s="80" t="str">
        <f>IF(OR($A304="",NOT(ISNUMBER($G304))),"",IF(AND($F304&lt;=BR$6,$G304&gt;=BR$5),IF(BR$5&gt;$N304,5,$K304)*10+IF(AND($F304&gt;=BR$5,$F304&lt;=BR$6),IF(AND($G304&gt;=BR$5,$G304&lt;=BR$6),5,IF($L304=1,2,1)),IF(AND($G304&gt;=BR$5,$G304&lt;=BR$6),IF($M304&gt;0,4,3),0)),IF(AND($D304&lt;=BR$6,$E304&gt;=BR$5),60,0)))</f>
        <v/>
      </c>
      <c r="BS304" s="80" t="str">
        <f>IF(OR($A304="",NOT(ISNUMBER($G304))),"",IF(AND($F304&lt;=BS$6,$G304&gt;=BS$5),IF(BS$5&gt;$N304,5,$K304)*10+IF(AND($F304&gt;=BS$5,$F304&lt;=BS$6),IF(AND($G304&gt;=BS$5,$G304&lt;=BS$6),5,IF($L304=1,2,1)),IF(AND($G304&gt;=BS$5,$G304&lt;=BS$6),IF($M304&gt;0,4,3),0)),IF(AND($D304&lt;=BS$6,$E304&gt;=BS$5),60,0)))</f>
        <v/>
      </c>
      <c r="BT304" s="80" t="str">
        <f>IF(OR($A304="",NOT(ISNUMBER($G304))),"",IF(AND($F304&lt;=BT$6,$G304&gt;=BT$5),IF(BT$5&gt;$N304,5,$K304)*10+IF(AND($F304&gt;=BT$5,$F304&lt;=BT$6),IF(AND($G304&gt;=BT$5,$G304&lt;=BT$6),5,IF($L304=1,2,1)),IF(AND($G304&gt;=BT$5,$G304&lt;=BT$6),IF($M304&gt;0,4,3),0)),IF(AND($D304&lt;=BT$6,$E304&gt;=BT$5),60,0)))</f>
        <v/>
      </c>
      <c r="BU304" s="80" t="str">
        <f>IF(OR($A304="",NOT(ISNUMBER($G304))),"",IF(AND($F304&lt;=BU$6,$G304&gt;=BU$5),IF(BU$5&gt;$N304,5,$K304)*10+IF(AND($F304&gt;=BU$5,$F304&lt;=BU$6),IF(AND($G304&gt;=BU$5,$G304&lt;=BU$6),5,IF($L304=1,2,1)),IF(AND($G304&gt;=BU$5,$G304&lt;=BU$6),IF($M304&gt;0,4,3),0)),IF(AND($D304&lt;=BU$6,$E304&gt;=BU$5),60,0)))</f>
        <v/>
      </c>
      <c r="BV304" s="80" t="str">
        <f>IF(OR($A304="",NOT(ISNUMBER($G304))),"",IF(AND($F304&lt;=BV$6,$G304&gt;=BV$5),IF(BV$5&gt;$N304,5,$K304)*10+IF(AND($F304&gt;=BV$5,$F304&lt;=BV$6),IF(AND($G304&gt;=BV$5,$G304&lt;=BV$6),5,IF($L304=1,2,1)),IF(AND($G304&gt;=BV$5,$G304&lt;=BV$6),IF($M304&gt;0,4,3),0)),IF(AND($D304&lt;=BV$6,$E304&gt;=BV$5),60,0)))</f>
        <v/>
      </c>
      <c r="BW304" s="80" t="str">
        <f>IF(OR($A304="",NOT(ISNUMBER($G304))),"",IF(AND($F304&lt;=BW$6,$G304&gt;=BW$5),IF(BW$5&gt;$N304,5,$K304)*10+IF(AND($F304&gt;=BW$5,$F304&lt;=BW$6),IF(AND($G304&gt;=BW$5,$G304&lt;=BW$6),5,IF($L304=1,2,1)),IF(AND($G304&gt;=BW$5,$G304&lt;=BW$6),IF($M304&gt;0,4,3),0)),IF(AND($D304&lt;=BW$6,$E304&gt;=BW$5),60,0)))</f>
        <v/>
      </c>
      <c r="BX304" s="80" t="str">
        <f>IF(OR($A304="",NOT(ISNUMBER($G304))),"",IF(AND($F304&lt;=BX$6,$G304&gt;=BX$5),IF(BX$5&gt;$N304,5,$K304)*10+IF(AND($F304&gt;=BX$5,$F304&lt;=BX$6),IF(AND($G304&gt;=BX$5,$G304&lt;=BX$6),5,IF($L304=1,2,1)),IF(AND($G304&gt;=BX$5,$G304&lt;=BX$6),IF($M304&gt;0,4,3),0)),IF(AND($D304&lt;=BX$6,$E304&gt;=BX$5),60,0)))</f>
        <v/>
      </c>
      <c r="BY304" s="80" t="str">
        <f>IF(OR($A304="",NOT(ISNUMBER($G304))),"",IF(AND($F304&lt;=BY$6,$G304&gt;=BY$5),IF(BY$5&gt;$N304,5,$K304)*10+IF(AND($F304&gt;=BY$5,$F304&lt;=BY$6),IF(AND($G304&gt;=BY$5,$G304&lt;=BY$6),5,IF($L304=1,2,1)),IF(AND($G304&gt;=BY$5,$G304&lt;=BY$6),IF($M304&gt;0,4,3),0)),IF(AND($D304&lt;=BY$6,$E304&gt;=BY$5),60,0)))</f>
        <v/>
      </c>
      <c r="BZ304" s="80" t="str">
        <f>IF(OR($A304="",NOT(ISNUMBER($G304))),"",IF(AND($F304&lt;=BZ$6,$G304&gt;=BZ$5),IF(BZ$5&gt;$N304,5,$K304)*10+IF(AND($F304&gt;=BZ$5,$F304&lt;=BZ$6),IF(AND($G304&gt;=BZ$5,$G304&lt;=BZ$6),5,IF($L304=1,2,1)),IF(AND($G304&gt;=BZ$5,$G304&lt;=BZ$6),IF($M304&gt;0,4,3),0)),IF(AND($D304&lt;=BZ$6,$E304&gt;=BZ$5),60,0)))</f>
        <v/>
      </c>
      <c r="CA304" s="80" t="str">
        <f>IF(OR($A304="",NOT(ISNUMBER($G304))),"",IF(AND($F304&lt;=CA$6,$G304&gt;=CA$5),IF(CA$5&gt;$N304,5,$K304)*10+IF(AND($F304&gt;=CA$5,$F304&lt;=CA$6),IF(AND($G304&gt;=CA$5,$G304&lt;=CA$6),5,IF($L304=1,2,1)),IF(AND($G304&gt;=CA$5,$G304&lt;=CA$6),IF($M304&gt;0,4,3),0)),IF(AND($D304&lt;=CA$6,$E304&gt;=CA$5),60,0)))</f>
        <v/>
      </c>
      <c r="CB304" s="80" t="str">
        <f>IF(OR($A304="",NOT(ISNUMBER($G304))),"",IF(AND($F304&lt;=CB$6,$G304&gt;=CB$5),IF(CB$5&gt;$N304,5,$K304)*10+IF(AND($F304&gt;=CB$5,$F304&lt;=CB$6),IF(AND($G304&gt;=CB$5,$G304&lt;=CB$6),5,IF($L304=1,2,1)),IF(AND($G304&gt;=CB$5,$G304&lt;=CB$6),IF($M304&gt;0,4,3),0)),IF(AND($D304&lt;=CB$6,$E304&gt;=CB$5),60,0)))</f>
        <v/>
      </c>
      <c r="CC304" s="80" t="str">
        <f>IF(OR($A304="",NOT(ISNUMBER($G304))),"",IF(AND($F304&lt;=CC$6,$G304&gt;=CC$5),IF(CC$5&gt;$N304,5,$K304)*10+IF(AND($F304&gt;=CC$5,$F304&lt;=CC$6),IF(AND($G304&gt;=CC$5,$G304&lt;=CC$6),5,IF($L304=1,2,1)),IF(AND($G304&gt;=CC$5,$G304&lt;=CC$6),IF($M304&gt;0,4,3),0)),IF(AND($D304&lt;=CC$6,$E304&gt;=CC$5),60,0)))</f>
        <v/>
      </c>
      <c r="CD304" s="80" t="str">
        <f>IF(OR($A304="",NOT(ISNUMBER($G304))),"",IF(AND($F304&lt;=CD$6,$G304&gt;=CD$5),IF(CD$5&gt;$N304,5,$K304)*10+IF(AND($F304&gt;=CD$5,$F304&lt;=CD$6),IF(AND($G304&gt;=CD$5,$G304&lt;=CD$6),5,IF($L304=1,2,1)),IF(AND($G304&gt;=CD$5,$G304&lt;=CD$6),IF($M304&gt;0,4,3),0)),IF(AND($D304&lt;=CD$6,$E304&gt;=CD$5),60,0)))</f>
        <v/>
      </c>
      <c r="CE304" s="80" t="str">
        <f>IF(OR($A304="",NOT(ISNUMBER($G304))),"",IF(AND($F304&lt;=CE$6,$G304&gt;=CE$5),IF(CE$5&gt;$N304,5,$K304)*10+IF(AND($F304&gt;=CE$5,$F304&lt;=CE$6),IF(AND($G304&gt;=CE$5,$G304&lt;=CE$6),5,IF($L304=1,2,1)),IF(AND($G304&gt;=CE$5,$G304&lt;=CE$6),IF($M304&gt;0,4,3),0)),IF(AND($D304&lt;=CE$6,$E304&gt;=CE$5),60,0)))</f>
        <v/>
      </c>
      <c r="CF304" s="80" t="str">
        <f>IF(OR($A304="",NOT(ISNUMBER($G304))),"",IF(AND($F304&lt;=CF$6,$G304&gt;=CF$5),IF(CF$5&gt;$N304,5,$K304)*10+IF(AND($F304&gt;=CF$5,$F304&lt;=CF$6),IF(AND($G304&gt;=CF$5,$G304&lt;=CF$6),5,IF($L304=1,2,1)),IF(AND($G304&gt;=CF$5,$G304&lt;=CF$6),IF($M304&gt;0,4,3),0)),IF(AND($D304&lt;=CF$6,$E304&gt;=CF$5),60,0)))</f>
        <v/>
      </c>
      <c r="CG304" s="80" t="str">
        <f>IF(OR($A304="",NOT(ISNUMBER($G304))),"",IF(AND($F304&lt;=CG$6,$G304&gt;=CG$5),IF(CG$5&gt;$N304,5,$K304)*10+IF(AND($F304&gt;=CG$5,$F304&lt;=CG$6),IF(AND($G304&gt;=CG$5,$G304&lt;=CG$6),5,IF($L304=1,2,1)),IF(AND($G304&gt;=CG$5,$G304&lt;=CG$6),IF($M304&gt;0,4,3),0)),IF(AND($D304&lt;=CG$6,$E304&gt;=CG$5),60,0)))</f>
        <v/>
      </c>
      <c r="CH304" s="80" t="str">
        <f>IF(OR($A304="",NOT(ISNUMBER($G304))),"",IF(AND($F304&lt;=CH$6,$G304&gt;=CH$5),IF(CH$5&gt;$N304,5,$K304)*10+IF(AND($F304&gt;=CH$5,$F304&lt;=CH$6),IF(AND($G304&gt;=CH$5,$G304&lt;=CH$6),5,IF($L304=1,2,1)),IF(AND($G304&gt;=CH$5,$G304&lt;=CH$6),IF($M304&gt;0,4,3),0)),IF(AND($D304&lt;=CH$6,$E304&gt;=CH$5),60,0)))</f>
        <v/>
      </c>
      <c r="CI304" s="80" t="str">
        <f>IF(OR($A304="",NOT(ISNUMBER($G304))),"",IF(AND($F304&lt;=CI$6,$G304&gt;=CI$5),IF(CI$5&gt;$N304,5,$K304)*10+IF(AND($F304&gt;=CI$5,$F304&lt;=CI$6),IF(AND($G304&gt;=CI$5,$G304&lt;=CI$6),5,IF($L304=1,2,1)),IF(AND($G304&gt;=CI$5,$G304&lt;=CI$6),IF($M304&gt;0,4,3),0)),IF(AND($D304&lt;=CI$6,$E304&gt;=CI$5),60,0)))</f>
        <v/>
      </c>
      <c r="CJ304" s="80" t="str">
        <f>IF(OR($A304="",NOT(ISNUMBER($G304))),"",IF(AND($F304&lt;=CJ$6,$G304&gt;=CJ$5),IF(CJ$5&gt;$N304,5,$K304)*10+IF(AND($F304&gt;=CJ$5,$F304&lt;=CJ$6),IF(AND($G304&gt;=CJ$5,$G304&lt;=CJ$6),5,IF($L304=1,2,1)),IF(AND($G304&gt;=CJ$5,$G304&lt;=CJ$6),IF($M304&gt;0,4,3),0)),IF(AND($D304&lt;=CJ$6,$E304&gt;=CJ$5),60,0)))</f>
        <v/>
      </c>
      <c r="CK304" s="80" t="str">
        <f>IF(OR($A304="",NOT(ISNUMBER($G304))),"",IF(AND($F304&lt;=CK$6,$G304&gt;=CK$5),IF(CK$5&gt;$N304,5,$K304)*10+IF(AND($F304&gt;=CK$5,$F304&lt;=CK$6),IF(AND($G304&gt;=CK$5,$G304&lt;=CK$6),5,IF($L304=1,2,1)),IF(AND($G304&gt;=CK$5,$G304&lt;=CK$6),IF($M304&gt;0,4,3),0)),IF(AND($D304&lt;=CK$6,$E304&gt;=CK$5),60,0)))</f>
        <v/>
      </c>
      <c r="CL304" s="80" t="str">
        <f>IF(OR($A304="",NOT(ISNUMBER($G304))),"",IF(AND($F304&lt;=CL$6,$G304&gt;=CL$5),IF(CL$5&gt;$N304,5,$K304)*10+IF(AND($F304&gt;=CL$5,$F304&lt;=CL$6),IF(AND($G304&gt;=CL$5,$G304&lt;=CL$6),5,IF($L304=1,2,1)),IF(AND($G304&gt;=CL$5,$G304&lt;=CL$6),IF($M304&gt;0,4,3),0)),IF(AND($D304&lt;=CL$6,$E304&gt;=CL$5),60,0)))</f>
        <v/>
      </c>
      <c r="CM304" s="80" t="str">
        <f>IF(OR($A304="",NOT(ISNUMBER($G304))),"",IF(AND($F304&lt;=CM$6,$G304&gt;=CM$5),IF(CM$5&gt;$N304,5,$K304)*10+IF(AND($F304&gt;=CM$5,$F304&lt;=CM$6),IF(AND($G304&gt;=CM$5,$G304&lt;=CM$6),5,IF($L304=1,2,1)),IF(AND($G304&gt;=CM$5,$G304&lt;=CM$6),IF($M304&gt;0,4,3),0)),IF(AND($D304&lt;=CM$6,$E304&gt;=CM$5),60,0)))</f>
        <v/>
      </c>
      <c r="CN304" s="80" t="str">
        <f>IF(OR($A304="",NOT(ISNUMBER($G304))),"",IF(AND($F304&lt;=CN$6,$G304&gt;=CN$5),IF(CN$5&gt;$N304,5,$K304)*10+IF(AND($F304&gt;=CN$5,$F304&lt;=CN$6),IF(AND($G304&gt;=CN$5,$G304&lt;=CN$6),5,IF($L304=1,2,1)),IF(AND($G304&gt;=CN$5,$G304&lt;=CN$6),IF($M304&gt;0,4,3),0)),IF(AND($D304&lt;=CN$6,$E304&gt;=CN$5),60,0)))</f>
        <v/>
      </c>
      <c r="CO304" s="80" t="str">
        <f>IF(OR($A304="",NOT(ISNUMBER($G304))),"",IF(AND($F304&lt;=CO$6,$G304&gt;=CO$5),IF(CO$5&gt;$N304,5,$K304)*10+IF(AND($F304&gt;=CO$5,$F304&lt;=CO$6),IF(AND($G304&gt;=CO$5,$G304&lt;=CO$6),5,IF($L304=1,2,1)),IF(AND($G304&gt;=CO$5,$G304&lt;=CO$6),IF($M304&gt;0,4,3),0)),IF(AND($D304&lt;=CO$6,$E304&gt;=CO$5),60,0)))</f>
        <v/>
      </c>
      <c r="CP304" s="80" t="str">
        <f>IF(OR($A304="",NOT(ISNUMBER($G304))),"",IF(AND($F304&lt;=CP$6,$G304&gt;=CP$5),IF(CP$5&gt;$N304,5,$K304)*10+IF(AND($F304&gt;=CP$5,$F304&lt;=CP$6),IF(AND($G304&gt;=CP$5,$G304&lt;=CP$6),5,IF($L304=1,2,1)),IF(AND($G304&gt;=CP$5,$G304&lt;=CP$6),IF($M304&gt;0,4,3),0)),IF(AND($D304&lt;=CP$6,$E304&gt;=CP$5),60,0)))</f>
        <v/>
      </c>
      <c r="CQ304" s="80" t="str">
        <f>IF(OR($A304="",NOT(ISNUMBER($G304))),"",IF(AND($F304&lt;=CQ$6,$G304&gt;=CQ$5),IF(CQ$5&gt;$N304,5,$K304)*10+IF(AND($F304&gt;=CQ$5,$F304&lt;=CQ$6),IF(AND($G304&gt;=CQ$5,$G304&lt;=CQ$6),5,IF($L304=1,2,1)),IF(AND($G304&gt;=CQ$5,$G304&lt;=CQ$6),IF($M304&gt;0,4,3),0)),IF(AND($D304&lt;=CQ$6,$E304&gt;=CQ$5),60,0)))</f>
        <v/>
      </c>
      <c r="CR304" s="80" t="str">
        <f>IF(OR($A304="",NOT(ISNUMBER($G304))),"",IF(AND($F304&lt;=CR$6,$G304&gt;=CR$5),IF(CR$5&gt;$N304,5,$K304)*10+IF(AND($F304&gt;=CR$5,$F304&lt;=CR$6),IF(AND($G304&gt;=CR$5,$G304&lt;=CR$6),5,IF($L304=1,2,1)),IF(AND($G304&gt;=CR$5,$G304&lt;=CR$6),IF($M304&gt;0,4,3),0)),IF(AND($D304&lt;=CR$6,$E304&gt;=CR$5),60,0)))</f>
        <v/>
      </c>
      <c r="CS304" s="80" t="str">
        <f>IF(OR($A304="",NOT(ISNUMBER($G304))),"",IF(AND($F304&lt;=CS$6,$G304&gt;=CS$5),IF(CS$5&gt;$N304,5,$K304)*10+IF(AND($F304&gt;=CS$5,$F304&lt;=CS$6),IF(AND($G304&gt;=CS$5,$G304&lt;=CS$6),5,IF($L304=1,2,1)),IF(AND($G304&gt;=CS$5,$G304&lt;=CS$6),IF($M304&gt;0,4,3),0)),IF(AND($D304&lt;=CS$6,$E304&gt;=CS$5),60,0)))</f>
        <v/>
      </c>
      <c r="CT304" s="80" t="str">
        <f>IF(OR($A304="",NOT(ISNUMBER($G304))),"",IF(AND($F304&lt;=CT$6,$G304&gt;=CT$5),IF(CT$5&gt;$N304,5,$K304)*10+IF(AND($F304&gt;=CT$5,$F304&lt;=CT$6),IF(AND($G304&gt;=CT$5,$G304&lt;=CT$6),5,IF($L304=1,2,1)),IF(AND($G304&gt;=CT$5,$G304&lt;=CT$6),IF($M304&gt;0,4,3),0)),IF(AND($D304&lt;=CT$6,$E304&gt;=CT$5),60,0)))</f>
        <v/>
      </c>
      <c r="CU304" s="80" t="str">
        <f>IF(OR($A304="",NOT(ISNUMBER($G304))),"",IF(AND($F304&lt;=CU$6,$G304&gt;=CU$5),IF(CU$5&gt;$N304,5,$K304)*10+IF(AND($F304&gt;=CU$5,$F304&lt;=CU$6),IF(AND($G304&gt;=CU$5,$G304&lt;=CU$6),5,IF($L304=1,2,1)),IF(AND($G304&gt;=CU$5,$G304&lt;=CU$6),IF($M304&gt;0,4,3),0)),IF(AND($D304&lt;=CU$6,$E304&gt;=CU$5),60,0)))</f>
        <v/>
      </c>
      <c r="CV304" s="80" t="str">
        <f>IF(OR($A304="",NOT(ISNUMBER($G304))),"",IF(AND($F304&lt;=CV$6,$G304&gt;=CV$5),IF(CV$5&gt;$N304,5,$K304)*10+IF(AND($F304&gt;=CV$5,$F304&lt;=CV$6),IF(AND($G304&gt;=CV$5,$G304&lt;=CV$6),5,IF($L304=1,2,1)),IF(AND($G304&gt;=CV$5,$G304&lt;=CV$6),IF($M304&gt;0,4,3),0)),IF(AND($D304&lt;=CV$6,$E304&gt;=CV$5),60,0)))</f>
        <v/>
      </c>
      <c r="CW304" s="80" t="str">
        <f>IF(OR($A304="",NOT(ISNUMBER($G304))),"",IF(AND($F304&lt;=CW$6,$G304&gt;=CW$5),IF(CW$5&gt;$N304,5,$K304)*10+IF(AND($F304&gt;=CW$5,$F304&lt;=CW$6),IF(AND($G304&gt;=CW$5,$G304&lt;=CW$6),5,IF($L304=1,2,1)),IF(AND($G304&gt;=CW$5,$G304&lt;=CW$6),IF($M304&gt;0,4,3),0)),IF(AND($D304&lt;=CW$6,$E304&gt;=CW$5),60,0)))</f>
        <v/>
      </c>
      <c r="CX304" s="80" t="str">
        <f>IF(OR($A304="",NOT(ISNUMBER($G304))),"",IF(AND($F304&lt;=CX$6,$G304&gt;=CX$5),IF(CX$5&gt;$N304,5,$K304)*10+IF(AND($F304&gt;=CX$5,$F304&lt;=CX$6),IF(AND($G304&gt;=CX$5,$G304&lt;=CX$6),5,IF($L304=1,2,1)),IF(AND($G304&gt;=CX$5,$G304&lt;=CX$6),IF($M304&gt;0,4,3),0)),IF(AND($D304&lt;=CX$6,$E304&gt;=CX$5),60,0)))</f>
        <v/>
      </c>
      <c r="CY304" s="80" t="str">
        <f>IF(OR($A304="",NOT(ISNUMBER($G304))),"",IF(AND($F304&lt;=CY$6,$G304&gt;=CY$5),IF(CY$5&gt;$N304,5,$K304)*10+IF(AND($F304&gt;=CY$5,$F304&lt;=CY$6),IF(AND($G304&gt;=CY$5,$G304&lt;=CY$6),5,IF($L304=1,2,1)),IF(AND($G304&gt;=CY$5,$G304&lt;=CY$6),IF($M304&gt;0,4,3),0)),IF(AND($D304&lt;=CY$6,$E304&gt;=CY$5),60,0)))</f>
        <v/>
      </c>
      <c r="CZ304" s="80" t="str">
        <f>IF(OR($A304="",NOT(ISNUMBER($G304))),"",IF(AND($F304&lt;=CZ$6,$G304&gt;=CZ$5),IF(CZ$5&gt;$N304,5,$K304)*10+IF(AND($F304&gt;=CZ$5,$F304&lt;=CZ$6),IF(AND($G304&gt;=CZ$5,$G304&lt;=CZ$6),5,IF($L304=1,2,1)),IF(AND($G304&gt;=CZ$5,$G304&lt;=CZ$6),IF($M304&gt;0,4,3),0)),IF(AND($D304&lt;=CZ$6,$E304&gt;=CZ$5),60,0)))</f>
        <v/>
      </c>
      <c r="DA304" s="80" t="str">
        <f>IF(OR($A304="",NOT(ISNUMBER($G304))),"",IF(AND($F304&lt;=DA$6,$G304&gt;=DA$5),IF(DA$5&gt;$N304,5,$K304)*10+IF(AND($F304&gt;=DA$5,$F304&lt;=DA$6),IF(AND($G304&gt;=DA$5,$G304&lt;=DA$6),5,IF($L304=1,2,1)),IF(AND($G304&gt;=DA$5,$G304&lt;=DA$6),IF($M304&gt;0,4,3),0)),IF(AND($D304&lt;=DA$6,$E304&gt;=DA$5),60,0)))</f>
        <v/>
      </c>
      <c r="DB304" s="80" t="str">
        <f>IF(OR($A304="",NOT(ISNUMBER($G304))),"",IF(AND($F304&lt;=DB$6,$G304&gt;=DB$5),IF(DB$5&gt;$N304,5,$K304)*10+IF(AND($F304&gt;=DB$5,$F304&lt;=DB$6),IF(AND($G304&gt;=DB$5,$G304&lt;=DB$6),5,IF($L304=1,2,1)),IF(AND($G304&gt;=DB$5,$G304&lt;=DB$6),IF($M304&gt;0,4,3),0)),IF(AND($D304&lt;=DB$6,$E304&gt;=DB$5),60,0)))</f>
        <v/>
      </c>
      <c r="DC304" s="80" t="str">
        <f>IF(OR($A304="",NOT(ISNUMBER($G304))),"",IF(AND($F304&lt;=DC$6,$G304&gt;=DC$5),IF(DC$5&gt;$N304,5,$K304)*10+IF(AND($F304&gt;=DC$5,$F304&lt;=DC$6),IF(AND($G304&gt;=DC$5,$G304&lt;=DC$6),5,IF($L304=1,2,1)),IF(AND($G304&gt;=DC$5,$G304&lt;=DC$6),IF($M304&gt;0,4,3),0)),IF(AND($D304&lt;=DC$6,$E304&gt;=DC$5),60,0)))</f>
        <v/>
      </c>
      <c r="DD304" s="80" t="str">
        <f>IF(OR($A304="",NOT(ISNUMBER($G304))),"",IF(AND($F304&lt;=DD$6,$G304&gt;=DD$5),IF(DD$5&gt;$N304,5,$K304)*10+IF(AND($F304&gt;=DD$5,$F304&lt;=DD$6),IF(AND($G304&gt;=DD$5,$G304&lt;=DD$6),5,IF($L304=1,2,1)),IF(AND($G304&gt;=DD$5,$G304&lt;=DD$6),IF($M304&gt;0,4,3),0)),IF(AND($D304&lt;=DD$6,$E304&gt;=DD$5),60,0)))</f>
        <v/>
      </c>
      <c r="DE304" s="80" t="str">
        <f>IF(OR($A304="",NOT(ISNUMBER($G304))),"",IF(AND($F304&lt;=DE$6,$G304&gt;=DE$5),IF(DE$5&gt;$N304,5,$K304)*10+IF(AND($F304&gt;=DE$5,$F304&lt;=DE$6),IF(AND($G304&gt;=DE$5,$G304&lt;=DE$6),5,IF($L304=1,2,1)),IF(AND($G304&gt;=DE$5,$G304&lt;=DE$6),IF($M304&gt;0,4,3),0)),IF(AND($D304&lt;=DE$6,$E304&gt;=DE$5),60,0)))</f>
        <v/>
      </c>
      <c r="DF304" s="80" t="str">
        <f>IF(OR($A304="",NOT(ISNUMBER($G304))),"",IF(AND($F304&lt;=DF$6,$G304&gt;=DF$5),IF(DF$5&gt;$N304,5,$K304)*10+IF(AND($F304&gt;=DF$5,$F304&lt;=DF$6),IF(AND($G304&gt;=DF$5,$G304&lt;=DF$6),5,IF($L304=1,2,1)),IF(AND($G304&gt;=DF$5,$G304&lt;=DF$6),IF($M304&gt;0,4,3),0)),IF(AND($D304&lt;=DF$6,$E304&gt;=DF$5),60,0)))</f>
        <v/>
      </c>
      <c r="DG304" s="80" t="str">
        <f>IF(OR($A304="",NOT(ISNUMBER($G304))),"",IF(AND($F304&lt;=DG$6,$G304&gt;=DG$5),IF(DG$5&gt;$N304,5,$K304)*10+IF(AND($F304&gt;=DG$5,$F304&lt;=DG$6),IF(AND($G304&gt;=DG$5,$G304&lt;=DG$6),5,IF($L304=1,2,1)),IF(AND($G304&gt;=DG$5,$G304&lt;=DG$6),IF($M304&gt;0,4,3),0)),IF(AND($D304&lt;=DG$6,$E304&gt;=DG$5),60,0)))</f>
        <v/>
      </c>
      <c r="DH304" s="80" t="str">
        <f>IF(OR($A304="",NOT(ISNUMBER($G304))),"",IF(AND($F304&lt;=DH$6,$G304&gt;=DH$5),IF(DH$5&gt;$N304,5,$K304)*10+IF(AND($F304&gt;=DH$5,$F304&lt;=DH$6),IF(AND($G304&gt;=DH$5,$G304&lt;=DH$6),5,IF($L304=1,2,1)),IF(AND($G304&gt;=DH$5,$G304&lt;=DH$6),IF($M304&gt;0,4,3),0)),IF(AND($D304&lt;=DH$6,$E304&gt;=DH$5),60,0)))</f>
        <v/>
      </c>
      <c r="DI304" s="80" t="str">
        <f>IF(OR($A304="",NOT(ISNUMBER($G304))),"",IF(AND($F304&lt;=DI$6,$G304&gt;=DI$5),IF(DI$5&gt;$N304,5,$K304)*10+IF(AND($F304&gt;=DI$5,$F304&lt;=DI$6),IF(AND($G304&gt;=DI$5,$G304&lt;=DI$6),5,IF($L304=1,2,1)),IF(AND($G304&gt;=DI$5,$G304&lt;=DI$6),IF($M304&gt;0,4,3),0)),IF(AND($D304&lt;=DI$6,$E304&gt;=DI$5),60,0)))</f>
        <v/>
      </c>
      <c r="DJ304" s="80" t="str">
        <f>IF(OR($A304="",NOT(ISNUMBER($G304))),"",IF(AND($F304&lt;=DJ$6,$G304&gt;=DJ$5),IF(DJ$5&gt;$N304,5,$K304)*10+IF(AND($F304&gt;=DJ$5,$F304&lt;=DJ$6),IF(AND($G304&gt;=DJ$5,$G304&lt;=DJ$6),5,IF($L304=1,2,1)),IF(AND($G304&gt;=DJ$5,$G304&lt;=DJ$6),IF($M304&gt;0,4,3),0)),IF(AND($D304&lt;=DJ$6,$E304&gt;=DJ$5),60,0)))</f>
        <v/>
      </c>
      <c r="DK304" s="80" t="str">
        <f>IF(OR($A304="",NOT(ISNUMBER($G304))),"",IF(AND($F304&lt;=DK$6,$G304&gt;=DK$5),IF(DK$5&gt;$N304,5,$K304)*10+IF(AND($F304&gt;=DK$5,$F304&lt;=DK$6),IF(AND($G304&gt;=DK$5,$G304&lt;=DK$6),5,IF($L304=1,2,1)),IF(AND($G304&gt;=DK$5,$G304&lt;=DK$6),IF($M304&gt;0,4,3),0)),IF(AND($D304&lt;=DK$6,$E304&gt;=DK$5),60,0)))</f>
        <v/>
      </c>
      <c r="DL304" s="80" t="str">
        <f>IF(OR($A304="",NOT(ISNUMBER($G304))),"",IF(AND($F304&lt;=DL$6,$G304&gt;=DL$5),IF(DL$5&gt;$N304,5,$K304)*10+IF(AND($F304&gt;=DL$5,$F304&lt;=DL$6),IF(AND($G304&gt;=DL$5,$G304&lt;=DL$6),5,IF($L304=1,2,1)),IF(AND($G304&gt;=DL$5,$G304&lt;=DL$6),IF($M304&gt;0,4,3),0)),IF(AND($D304&lt;=DL$6,$E304&gt;=DL$5),60,0)))</f>
        <v/>
      </c>
      <c r="DM304" s="80" t="str">
        <f>IF(OR($A304="",NOT(ISNUMBER($G304))),"",IF(AND($F304&lt;=DM$6,$G304&gt;=DM$5),IF(DM$5&gt;$N304,5,$K304)*10+IF(AND($F304&gt;=DM$5,$F304&lt;=DM$6),IF(AND($G304&gt;=DM$5,$G304&lt;=DM$6),5,IF($L304=1,2,1)),IF(AND($G304&gt;=DM$5,$G304&lt;=DM$6),IF($M304&gt;0,4,3),0)),IF(AND($D304&lt;=DM$6,$E304&gt;=DM$5),60,0)))</f>
        <v/>
      </c>
      <c r="DN304" s="80" t="str">
        <f>IF(OR($A304="",NOT(ISNUMBER($G304))),"",IF(AND($F304&lt;=DN$6,$G304&gt;=DN$5),IF(DN$5&gt;$N304,5,$K304)*10+IF(AND($F304&gt;=DN$5,$F304&lt;=DN$6),IF(AND($G304&gt;=DN$5,$G304&lt;=DN$6),5,IF($L304=1,2,1)),IF(AND($G304&gt;=DN$5,$G304&lt;=DN$6),IF($M304&gt;0,4,3),0)),IF(AND($D304&lt;=DN$6,$E304&gt;=DN$5),60,0)))</f>
        <v/>
      </c>
      <c r="DO304" s="80" t="str">
        <f>IF(OR($A304="",NOT(ISNUMBER($G304))),"",IF(AND($F304&lt;=DO$6,$G304&gt;=DO$5),IF(DO$5&gt;$N304,5,$K304)*10+IF(AND($F304&gt;=DO$5,$F304&lt;=DO$6),IF(AND($G304&gt;=DO$5,$G304&lt;=DO$6),5,IF($L304=1,2,1)),IF(AND($G304&gt;=DO$5,$G304&lt;=DO$6),IF($M304&gt;0,4,3),0)),IF(AND($D304&lt;=DO$6,$E304&gt;=DO$5),60,0)))</f>
        <v/>
      </c>
      <c r="DP304" s="80" t="str">
        <f>IF(OR($A304="",NOT(ISNUMBER($G304))),"",IF(AND($F304&lt;=DP$6,$G304&gt;=DP$5),IF(DP$5&gt;$N304,5,$K304)*10+IF(AND($F304&gt;=DP$5,$F304&lt;=DP$6),IF(AND($G304&gt;=DP$5,$G304&lt;=DP$6),5,IF($L304=1,2,1)),IF(AND($G304&gt;=DP$5,$G304&lt;=DP$6),IF($M304&gt;0,4,3),0)),IF(AND($D304&lt;=DP$6,$E304&gt;=DP$5),60,0)))</f>
        <v/>
      </c>
      <c r="DQ304" s="80" t="str">
        <f>IF(OR($A304="",NOT(ISNUMBER($G304))),"",IF(AND($F304&lt;=DQ$6,$G304&gt;=DQ$5),IF(DQ$5&gt;$N304,5,$K304)*10+IF(AND($F304&gt;=DQ$5,$F304&lt;=DQ$6),IF(AND($G304&gt;=DQ$5,$G304&lt;=DQ$6),5,IF($L304=1,2,1)),IF(AND($G304&gt;=DQ$5,$G304&lt;=DQ$6),IF($M304&gt;0,4,3),0)),IF(AND($D304&lt;=DQ$6,$E304&gt;=DQ$5),60,0)))</f>
        <v/>
      </c>
      <c r="DR304" s="80" t="str">
        <f>IF(OR($A304="",NOT(ISNUMBER($G304))),"",IF(AND($F304&lt;=DR$6,$G304&gt;=DR$5),IF(DR$5&gt;$N304,5,$K304)*10+IF(AND($F304&gt;=DR$5,$F304&lt;=DR$6),IF(AND($G304&gt;=DR$5,$G304&lt;=DR$6),5,IF($L304=1,2,1)),IF(AND($G304&gt;=DR$5,$G304&lt;=DR$6),IF($M304&gt;0,4,3),0)),IF(AND($D304&lt;=DR$6,$E304&gt;=DR$5),60,0)))</f>
        <v/>
      </c>
      <c r="DS304" s="80" t="str">
        <f>IF(OR($A304="",NOT(ISNUMBER($G304))),"",IF(AND($F304&lt;=DS$6,$G304&gt;=DS$5),IF(DS$5&gt;$N304,5,$K304)*10+IF(AND($F304&gt;=DS$5,$F304&lt;=DS$6),IF(AND($G304&gt;=DS$5,$G304&lt;=DS$6),5,IF($L304=1,2,1)),IF(AND($G304&gt;=DS$5,$G304&lt;=DS$6),IF($M304&gt;0,4,3),0)),IF(AND($D304&lt;=DS$6,$E304&gt;=DS$5),60,0)))</f>
        <v/>
      </c>
      <c r="DT304" s="80" t="str">
        <f>IF(OR($A304="",NOT(ISNUMBER($G304))),"",IF(AND($F304&lt;=DT$6,$G304&gt;=DT$5),IF(DT$5&gt;$N304,5,$K304)*10+IF(AND($F304&gt;=DT$5,$F304&lt;=DT$6),IF(AND($G304&gt;=DT$5,$G304&lt;=DT$6),5,IF($L304=1,2,1)),IF(AND($G304&gt;=DT$5,$G304&lt;=DT$6),IF($M304&gt;0,4,3),0)),IF(AND($D304&lt;=DT$6,$E304&gt;=DT$5),60,0)))</f>
        <v/>
      </c>
      <c r="DU304" s="80" t="str">
        <f>IF(OR($A304="",NOT(ISNUMBER($G304))),"",IF(AND($F304&lt;=DU$6,$G304&gt;=DU$5),IF(DU$5&gt;$N304,5,$K304)*10+IF(AND($F304&gt;=DU$5,$F304&lt;=DU$6),IF(AND($G304&gt;=DU$5,$G304&lt;=DU$6),5,IF($L304=1,2,1)),IF(AND($G304&gt;=DU$5,$G304&lt;=DU$6),IF($M304&gt;0,4,3),0)),IF(AND($D304&lt;=DU$6,$E304&gt;=DU$5),60,0)))</f>
        <v/>
      </c>
      <c r="DV304" s="80" t="str">
        <f>IF(OR($A304="",NOT(ISNUMBER($G304))),"",IF(AND($F304&lt;=DV$6,$G304&gt;=DV$5),IF(DV$5&gt;$N304,5,$K304)*10+IF(AND($F304&gt;=DV$5,$F304&lt;=DV$6),IF(AND($G304&gt;=DV$5,$G304&lt;=DV$6),5,IF($L304=1,2,1)),IF(AND($G304&gt;=DV$5,$G304&lt;=DV$6),IF($M304&gt;0,4,3),0)),IF(AND($D304&lt;=DV$6,$E304&gt;=DV$5),60,0)))</f>
        <v/>
      </c>
      <c r="DW304" s="80" t="str">
        <f>IF(OR($A304="",NOT(ISNUMBER($G304))),"",IF(AND($F304&lt;=DW$6,$G304&gt;=DW$5),IF(DW$5&gt;$N304,5,$K304)*10+IF(AND($F304&gt;=DW$5,$F304&lt;=DW$6),IF(AND($G304&gt;=DW$5,$G304&lt;=DW$6),5,IF($L304=1,2,1)),IF(AND($G304&gt;=DW$5,$G304&lt;=DW$6),IF($M304&gt;0,4,3),0)),IF(AND($D304&lt;=DW$6,$E304&gt;=DW$5),60,0)))</f>
        <v/>
      </c>
      <c r="DX304" s="80" t="str">
        <f>IF(OR($A304="",NOT(ISNUMBER($G304))),"",IF(AND($F304&lt;=DX$6,$G304&gt;=DX$5),IF(DX$5&gt;$N304,5,$K304)*10+IF(AND($F304&gt;=DX$5,$F304&lt;=DX$6),IF(AND($G304&gt;=DX$5,$G304&lt;=DX$6),5,IF($L304=1,2,1)),IF(AND($G304&gt;=DX$5,$G304&lt;=DX$6),IF($M304&gt;0,4,3),0)),IF(AND($D304&lt;=DX$6,$E304&gt;=DX$5),60,0)))</f>
        <v/>
      </c>
      <c r="DY304" s="80" t="str">
        <f>IF(OR($A304="",NOT(ISNUMBER($G304))),"",IF(AND($F304&lt;=DY$6,$G304&gt;=DY$5),IF(DY$5&gt;$N304,5,$K304)*10+IF(AND($F304&gt;=DY$5,$F304&lt;=DY$6),IF(AND($G304&gt;=DY$5,$G304&lt;=DY$6),5,IF($L304=1,2,1)),IF(AND($G304&gt;=DY$5,$G304&lt;=DY$6),IF($M304&gt;0,4,3),0)),IF(AND($D304&lt;=DY$6,$E304&gt;=DY$5),60,0)))</f>
        <v/>
      </c>
      <c r="DZ304" s="80" t="str">
        <f>IF(OR($A304="",NOT(ISNUMBER($G304))),"",IF(AND($F304&lt;=DZ$6,$G304&gt;=DZ$5),IF(DZ$5&gt;$N304,5,$K304)*10+IF(AND($F304&gt;=DZ$5,$F304&lt;=DZ$6),IF(AND($G304&gt;=DZ$5,$G304&lt;=DZ$6),5,IF($L304=1,2,1)),IF(AND($G304&gt;=DZ$5,$G304&lt;=DZ$6),IF($M304&gt;0,4,3),0)),IF(AND($D304&lt;=DZ$6,$E304&gt;=DZ$5),60,0)))</f>
        <v/>
      </c>
      <c r="EA304" s="80" t="str">
        <f>IF(OR($A304="",NOT(ISNUMBER($G304))),"",IF(AND($F304&lt;=EA$6,$G304&gt;=EA$5),IF(EA$5&gt;$N304,5,$K304)*10+IF(AND($F304&gt;=EA$5,$F304&lt;=EA$6),IF(AND($G304&gt;=EA$5,$G304&lt;=EA$6),5,IF($L304=1,2,1)),IF(AND($G304&gt;=EA$5,$G304&lt;=EA$6),IF($M304&gt;0,4,3),0)),IF(AND($D304&lt;=EA$6,$E304&gt;=EA$5),60,0)))</f>
        <v/>
      </c>
      <c r="EB304" s="80" t="str">
        <f>IF(OR($A304="",NOT(ISNUMBER($G304))),"",IF(AND($F304&lt;=EB$6,$G304&gt;=EB$5),IF(EB$5&gt;$N304,5,$K304)*10+IF(AND($F304&gt;=EB$5,$F304&lt;=EB$6),IF(AND($G304&gt;=EB$5,$G304&lt;=EB$6),5,IF($L304=1,2,1)),IF(AND($G304&gt;=EB$5,$G304&lt;=EB$6),IF($M304&gt;0,4,3),0)),IF(AND($D304&lt;=EB$6,$E304&gt;=EB$5),60,0)))</f>
        <v/>
      </c>
      <c r="EC304" s="80" t="str">
        <f>IF(OR($A304="",NOT(ISNUMBER($G304))),"",IF(AND($F304&lt;=EC$6,$G304&gt;=EC$5),IF(EC$5&gt;$N304,5,$K304)*10+IF(AND($F304&gt;=EC$5,$F304&lt;=EC$6),IF(AND($G304&gt;=EC$5,$G304&lt;=EC$6),5,IF($L304=1,2,1)),IF(AND($G304&gt;=EC$5,$G304&lt;=EC$6),IF($M304&gt;0,4,3),0)),IF(AND($D304&lt;=EC$6,$E304&gt;=EC$5),60,0)))</f>
        <v/>
      </c>
      <c r="ED304" s="80" t="str">
        <f>IF(OR($A304="",NOT(ISNUMBER($G304))),"",IF(AND($F304&lt;=ED$6,$G304&gt;=ED$5),IF(ED$5&gt;$N304,5,$K304)*10+IF(AND($F304&gt;=ED$5,$F304&lt;=ED$6),IF(AND($G304&gt;=ED$5,$G304&lt;=ED$6),5,IF($L304=1,2,1)),IF(AND($G304&gt;=ED$5,$G304&lt;=ED$6),IF($M304&gt;0,4,3),0)),IF(AND($D304&lt;=ED$6,$E304&gt;=ED$5),60,0)))</f>
        <v/>
      </c>
    </row>
    <row r="305" ht="18" customHeight="1">
      <c r="A305" s="52" t="str">
        <f>IF(Tasks!$B305="","",Tasks!$A305)</f>
        <v/>
      </c>
      <c r="B305" s="78" t="str">
        <f>IF(Tasks!$B305="","",Tasks!$B305)</f>
        <v/>
      </c>
      <c r="C305" s="25" t="str">
        <f>IF($B305="","",IF(AND(Tasks!$D305="",Tasks!$G305=""),"-",IF(Tasks!$D305="","",Tasks!$D305&amp;IF(OR(Tasks!$E305="",Tasks!$E305="FS"),IF(N(Tasks!$F305)=0,"","FS"),Tasks!$E305)&amp;IF(N(Tasks!$F305)=0,"",IF(Tasks!$F305&gt;0,"+","")&amp;Tasks!$F305))&amp;IF(AND(Tasks!$D305&lt;&gt;"",Tasks!$G305&lt;&gt;""),", ","")&amp;IF(Tasks!$G305="","",Tasks!$G305&amp;IF(OR(Tasks!$H305="",Tasks!$H305="FS"),IF(N(Tasks!$I305)=0,"","FS"),Tasks!$H305)&amp;IF(N(Tasks!$I305)=0,"",IF(Tasks!$I305&gt;0,"+","")&amp;Tasks!$I305))))</f>
        <v/>
      </c>
      <c r="D305" s="51" t="str">
        <f>IF(OR($B305="",Tasks!$Q305=""),"",Tasks!$Q305)</f>
        <v/>
      </c>
      <c r="E305" s="51" t="str">
        <f>IF(OR($B305="",Tasks!$R305=""),"",Tasks!$R305)</f>
        <v/>
      </c>
      <c r="F305" s="51" t="str">
        <f>IF(OR($B305="",Tasks!$S305=""),"",Tasks!$S305)</f>
        <v/>
      </c>
      <c r="G305" s="51" t="str">
        <f>IF(OR($B305="",Tasks!$T305=""),"",Tasks!$T305)</f>
        <v/>
      </c>
      <c r="H305" s="52" t="str">
        <f>IF($B305="","",Tasks!$AE305)</f>
        <v/>
      </c>
      <c r="I305" s="79" t="str">
        <f>IF($B305="","",Tasks!$AF305)</f>
        <v/>
      </c>
      <c r="J305" s="53" t="str">
        <f>IF(OR($B305="",Tasks!$V305=""),"",Tasks!$V305)</f>
        <v/>
      </c>
      <c r="K305" s="52" t="str">
        <f>IF($B305="","",Tasks!$AA305)</f>
        <v/>
      </c>
      <c r="L305" s="52" t="str">
        <f>IF($B305="","",Tasks!$AB305)</f>
        <v/>
      </c>
      <c r="M305" s="52" t="str">
        <f>IF($B305="","",Tasks!$Z305)</f>
        <v/>
      </c>
      <c r="N305" s="52" t="str">
        <f>IF(OR($B305="",Tasks!$AG305=""),"",Tasks!$AG305)</f>
        <v/>
      </c>
      <c r="O305" s="80" t="str">
        <f>IF(OR($A305="",NOT(ISNUMBER($G305))),"",IF(AND($F305&lt;=O$6,$G305&gt;=O$5),IF(O$5&gt;$N305,5,$K305)*10+IF(AND($F305&gt;=O$5,$F305&lt;=O$6),IF(AND($G305&gt;=O$5,$G305&lt;=O$6),5,IF($L305=1,2,1)),IF(AND($G305&gt;=O$5,$G305&lt;=O$6),IF($M305&gt;0,4,3),0)),IF(AND($D305&lt;=O$6,$E305&gt;=O$5),60,0)))</f>
        <v/>
      </c>
      <c r="P305" s="80" t="str">
        <f>IF(OR($A305="",NOT(ISNUMBER($G305))),"",IF(AND($F305&lt;=P$6,$G305&gt;=P$5),IF(P$5&gt;$N305,5,$K305)*10+IF(AND($F305&gt;=P$5,$F305&lt;=P$6),IF(AND($G305&gt;=P$5,$G305&lt;=P$6),5,IF($L305=1,2,1)),IF(AND($G305&gt;=P$5,$G305&lt;=P$6),IF($M305&gt;0,4,3),0)),IF(AND($D305&lt;=P$6,$E305&gt;=P$5),60,0)))</f>
        <v/>
      </c>
      <c r="Q305" s="80" t="str">
        <f>IF(OR($A305="",NOT(ISNUMBER($G305))),"",IF(AND($F305&lt;=Q$6,$G305&gt;=Q$5),IF(Q$5&gt;$N305,5,$K305)*10+IF(AND($F305&gt;=Q$5,$F305&lt;=Q$6),IF(AND($G305&gt;=Q$5,$G305&lt;=Q$6),5,IF($L305=1,2,1)),IF(AND($G305&gt;=Q$5,$G305&lt;=Q$6),IF($M305&gt;0,4,3),0)),IF(AND($D305&lt;=Q$6,$E305&gt;=Q$5),60,0)))</f>
        <v/>
      </c>
      <c r="R305" s="80" t="str">
        <f>IF(OR($A305="",NOT(ISNUMBER($G305))),"",IF(AND($F305&lt;=R$6,$G305&gt;=R$5),IF(R$5&gt;$N305,5,$K305)*10+IF(AND($F305&gt;=R$5,$F305&lt;=R$6),IF(AND($G305&gt;=R$5,$G305&lt;=R$6),5,IF($L305=1,2,1)),IF(AND($G305&gt;=R$5,$G305&lt;=R$6),IF($M305&gt;0,4,3),0)),IF(AND($D305&lt;=R$6,$E305&gt;=R$5),60,0)))</f>
        <v/>
      </c>
      <c r="S305" s="80" t="str">
        <f>IF(OR($A305="",NOT(ISNUMBER($G305))),"",IF(AND($F305&lt;=S$6,$G305&gt;=S$5),IF(S$5&gt;$N305,5,$K305)*10+IF(AND($F305&gt;=S$5,$F305&lt;=S$6),IF(AND($G305&gt;=S$5,$G305&lt;=S$6),5,IF($L305=1,2,1)),IF(AND($G305&gt;=S$5,$G305&lt;=S$6),IF($M305&gt;0,4,3),0)),IF(AND($D305&lt;=S$6,$E305&gt;=S$5),60,0)))</f>
        <v/>
      </c>
      <c r="T305" s="80" t="str">
        <f>IF(OR($A305="",NOT(ISNUMBER($G305))),"",IF(AND($F305&lt;=T$6,$G305&gt;=T$5),IF(T$5&gt;$N305,5,$K305)*10+IF(AND($F305&gt;=T$5,$F305&lt;=T$6),IF(AND($G305&gt;=T$5,$G305&lt;=T$6),5,IF($L305=1,2,1)),IF(AND($G305&gt;=T$5,$G305&lt;=T$6),IF($M305&gt;0,4,3),0)),IF(AND($D305&lt;=T$6,$E305&gt;=T$5),60,0)))</f>
        <v/>
      </c>
      <c r="U305" s="80" t="str">
        <f>IF(OR($A305="",NOT(ISNUMBER($G305))),"",IF(AND($F305&lt;=U$6,$G305&gt;=U$5),IF(U$5&gt;$N305,5,$K305)*10+IF(AND($F305&gt;=U$5,$F305&lt;=U$6),IF(AND($G305&gt;=U$5,$G305&lt;=U$6),5,IF($L305=1,2,1)),IF(AND($G305&gt;=U$5,$G305&lt;=U$6),IF($M305&gt;0,4,3),0)),IF(AND($D305&lt;=U$6,$E305&gt;=U$5),60,0)))</f>
        <v/>
      </c>
      <c r="V305" s="80" t="str">
        <f>IF(OR($A305="",NOT(ISNUMBER($G305))),"",IF(AND($F305&lt;=V$6,$G305&gt;=V$5),IF(V$5&gt;$N305,5,$K305)*10+IF(AND($F305&gt;=V$5,$F305&lt;=V$6),IF(AND($G305&gt;=V$5,$G305&lt;=V$6),5,IF($L305=1,2,1)),IF(AND($G305&gt;=V$5,$G305&lt;=V$6),IF($M305&gt;0,4,3),0)),IF(AND($D305&lt;=V$6,$E305&gt;=V$5),60,0)))</f>
        <v/>
      </c>
      <c r="W305" s="80" t="str">
        <f>IF(OR($A305="",NOT(ISNUMBER($G305))),"",IF(AND($F305&lt;=W$6,$G305&gt;=W$5),IF(W$5&gt;$N305,5,$K305)*10+IF(AND($F305&gt;=W$5,$F305&lt;=W$6),IF(AND($G305&gt;=W$5,$G305&lt;=W$6),5,IF($L305=1,2,1)),IF(AND($G305&gt;=W$5,$G305&lt;=W$6),IF($M305&gt;0,4,3),0)),IF(AND($D305&lt;=W$6,$E305&gt;=W$5),60,0)))</f>
        <v/>
      </c>
      <c r="X305" s="80" t="str">
        <f>IF(OR($A305="",NOT(ISNUMBER($G305))),"",IF(AND($F305&lt;=X$6,$G305&gt;=X$5),IF(X$5&gt;$N305,5,$K305)*10+IF(AND($F305&gt;=X$5,$F305&lt;=X$6),IF(AND($G305&gt;=X$5,$G305&lt;=X$6),5,IF($L305=1,2,1)),IF(AND($G305&gt;=X$5,$G305&lt;=X$6),IF($M305&gt;0,4,3),0)),IF(AND($D305&lt;=X$6,$E305&gt;=X$5),60,0)))</f>
        <v/>
      </c>
      <c r="Y305" s="80" t="str">
        <f>IF(OR($A305="",NOT(ISNUMBER($G305))),"",IF(AND($F305&lt;=Y$6,$G305&gt;=Y$5),IF(Y$5&gt;$N305,5,$K305)*10+IF(AND($F305&gt;=Y$5,$F305&lt;=Y$6),IF(AND($G305&gt;=Y$5,$G305&lt;=Y$6),5,IF($L305=1,2,1)),IF(AND($G305&gt;=Y$5,$G305&lt;=Y$6),IF($M305&gt;0,4,3),0)),IF(AND($D305&lt;=Y$6,$E305&gt;=Y$5),60,0)))</f>
        <v/>
      </c>
      <c r="Z305" s="80" t="str">
        <f>IF(OR($A305="",NOT(ISNUMBER($G305))),"",IF(AND($F305&lt;=Z$6,$G305&gt;=Z$5),IF(Z$5&gt;$N305,5,$K305)*10+IF(AND($F305&gt;=Z$5,$F305&lt;=Z$6),IF(AND($G305&gt;=Z$5,$G305&lt;=Z$6),5,IF($L305=1,2,1)),IF(AND($G305&gt;=Z$5,$G305&lt;=Z$6),IF($M305&gt;0,4,3),0)),IF(AND($D305&lt;=Z$6,$E305&gt;=Z$5),60,0)))</f>
        <v/>
      </c>
      <c r="AA305" s="80" t="str">
        <f>IF(OR($A305="",NOT(ISNUMBER($G305))),"",IF(AND($F305&lt;=AA$6,$G305&gt;=AA$5),IF(AA$5&gt;$N305,5,$K305)*10+IF(AND($F305&gt;=AA$5,$F305&lt;=AA$6),IF(AND($G305&gt;=AA$5,$G305&lt;=AA$6),5,IF($L305=1,2,1)),IF(AND($G305&gt;=AA$5,$G305&lt;=AA$6),IF($M305&gt;0,4,3),0)),IF(AND($D305&lt;=AA$6,$E305&gt;=AA$5),60,0)))</f>
        <v/>
      </c>
      <c r="AB305" s="80" t="str">
        <f>IF(OR($A305="",NOT(ISNUMBER($G305))),"",IF(AND($F305&lt;=AB$6,$G305&gt;=AB$5),IF(AB$5&gt;$N305,5,$K305)*10+IF(AND($F305&gt;=AB$5,$F305&lt;=AB$6),IF(AND($G305&gt;=AB$5,$G305&lt;=AB$6),5,IF($L305=1,2,1)),IF(AND($G305&gt;=AB$5,$G305&lt;=AB$6),IF($M305&gt;0,4,3),0)),IF(AND($D305&lt;=AB$6,$E305&gt;=AB$5),60,0)))</f>
        <v/>
      </c>
      <c r="AC305" s="80" t="str">
        <f>IF(OR($A305="",NOT(ISNUMBER($G305))),"",IF(AND($F305&lt;=AC$6,$G305&gt;=AC$5),IF(AC$5&gt;$N305,5,$K305)*10+IF(AND($F305&gt;=AC$5,$F305&lt;=AC$6),IF(AND($G305&gt;=AC$5,$G305&lt;=AC$6),5,IF($L305=1,2,1)),IF(AND($G305&gt;=AC$5,$G305&lt;=AC$6),IF($M305&gt;0,4,3),0)),IF(AND($D305&lt;=AC$6,$E305&gt;=AC$5),60,0)))</f>
        <v/>
      </c>
      <c r="AD305" s="80" t="str">
        <f>IF(OR($A305="",NOT(ISNUMBER($G305))),"",IF(AND($F305&lt;=AD$6,$G305&gt;=AD$5),IF(AD$5&gt;$N305,5,$K305)*10+IF(AND($F305&gt;=AD$5,$F305&lt;=AD$6),IF(AND($G305&gt;=AD$5,$G305&lt;=AD$6),5,IF($L305=1,2,1)),IF(AND($G305&gt;=AD$5,$G305&lt;=AD$6),IF($M305&gt;0,4,3),0)),IF(AND($D305&lt;=AD$6,$E305&gt;=AD$5),60,0)))</f>
        <v/>
      </c>
      <c r="AE305" s="80" t="str">
        <f>IF(OR($A305="",NOT(ISNUMBER($G305))),"",IF(AND($F305&lt;=AE$6,$G305&gt;=AE$5),IF(AE$5&gt;$N305,5,$K305)*10+IF(AND($F305&gt;=AE$5,$F305&lt;=AE$6),IF(AND($G305&gt;=AE$5,$G305&lt;=AE$6),5,IF($L305=1,2,1)),IF(AND($G305&gt;=AE$5,$G305&lt;=AE$6),IF($M305&gt;0,4,3),0)),IF(AND($D305&lt;=AE$6,$E305&gt;=AE$5),60,0)))</f>
        <v/>
      </c>
      <c r="AF305" s="80" t="str">
        <f>IF(OR($A305="",NOT(ISNUMBER($G305))),"",IF(AND($F305&lt;=AF$6,$G305&gt;=AF$5),IF(AF$5&gt;$N305,5,$K305)*10+IF(AND($F305&gt;=AF$5,$F305&lt;=AF$6),IF(AND($G305&gt;=AF$5,$G305&lt;=AF$6),5,IF($L305=1,2,1)),IF(AND($G305&gt;=AF$5,$G305&lt;=AF$6),IF($M305&gt;0,4,3),0)),IF(AND($D305&lt;=AF$6,$E305&gt;=AF$5),60,0)))</f>
        <v/>
      </c>
      <c r="AG305" s="80" t="str">
        <f>IF(OR($A305="",NOT(ISNUMBER($G305))),"",IF(AND($F305&lt;=AG$6,$G305&gt;=AG$5),IF(AG$5&gt;$N305,5,$K305)*10+IF(AND($F305&gt;=AG$5,$F305&lt;=AG$6),IF(AND($G305&gt;=AG$5,$G305&lt;=AG$6),5,IF($L305=1,2,1)),IF(AND($G305&gt;=AG$5,$G305&lt;=AG$6),IF($M305&gt;0,4,3),0)),IF(AND($D305&lt;=AG$6,$E305&gt;=AG$5),60,0)))</f>
        <v/>
      </c>
      <c r="AH305" s="80" t="str">
        <f>IF(OR($A305="",NOT(ISNUMBER($G305))),"",IF(AND($F305&lt;=AH$6,$G305&gt;=AH$5),IF(AH$5&gt;$N305,5,$K305)*10+IF(AND($F305&gt;=AH$5,$F305&lt;=AH$6),IF(AND($G305&gt;=AH$5,$G305&lt;=AH$6),5,IF($L305=1,2,1)),IF(AND($G305&gt;=AH$5,$G305&lt;=AH$6),IF($M305&gt;0,4,3),0)),IF(AND($D305&lt;=AH$6,$E305&gt;=AH$5),60,0)))</f>
        <v/>
      </c>
      <c r="AI305" s="80" t="str">
        <f>IF(OR($A305="",NOT(ISNUMBER($G305))),"",IF(AND($F305&lt;=AI$6,$G305&gt;=AI$5),IF(AI$5&gt;$N305,5,$K305)*10+IF(AND($F305&gt;=AI$5,$F305&lt;=AI$6),IF(AND($G305&gt;=AI$5,$G305&lt;=AI$6),5,IF($L305=1,2,1)),IF(AND($G305&gt;=AI$5,$G305&lt;=AI$6),IF($M305&gt;0,4,3),0)),IF(AND($D305&lt;=AI$6,$E305&gt;=AI$5),60,0)))</f>
        <v/>
      </c>
      <c r="AJ305" s="80" t="str">
        <f>IF(OR($A305="",NOT(ISNUMBER($G305))),"",IF(AND($F305&lt;=AJ$6,$G305&gt;=AJ$5),IF(AJ$5&gt;$N305,5,$K305)*10+IF(AND($F305&gt;=AJ$5,$F305&lt;=AJ$6),IF(AND($G305&gt;=AJ$5,$G305&lt;=AJ$6),5,IF($L305=1,2,1)),IF(AND($G305&gt;=AJ$5,$G305&lt;=AJ$6),IF($M305&gt;0,4,3),0)),IF(AND($D305&lt;=AJ$6,$E305&gt;=AJ$5),60,0)))</f>
        <v/>
      </c>
      <c r="AK305" s="80" t="str">
        <f>IF(OR($A305="",NOT(ISNUMBER($G305))),"",IF(AND($F305&lt;=AK$6,$G305&gt;=AK$5),IF(AK$5&gt;$N305,5,$K305)*10+IF(AND($F305&gt;=AK$5,$F305&lt;=AK$6),IF(AND($G305&gt;=AK$5,$G305&lt;=AK$6),5,IF($L305=1,2,1)),IF(AND($G305&gt;=AK$5,$G305&lt;=AK$6),IF($M305&gt;0,4,3),0)),IF(AND($D305&lt;=AK$6,$E305&gt;=AK$5),60,0)))</f>
        <v/>
      </c>
      <c r="AL305" s="80" t="str">
        <f>IF(OR($A305="",NOT(ISNUMBER($G305))),"",IF(AND($F305&lt;=AL$6,$G305&gt;=AL$5),IF(AL$5&gt;$N305,5,$K305)*10+IF(AND($F305&gt;=AL$5,$F305&lt;=AL$6),IF(AND($G305&gt;=AL$5,$G305&lt;=AL$6),5,IF($L305=1,2,1)),IF(AND($G305&gt;=AL$5,$G305&lt;=AL$6),IF($M305&gt;0,4,3),0)),IF(AND($D305&lt;=AL$6,$E305&gt;=AL$5),60,0)))</f>
        <v/>
      </c>
      <c r="AM305" s="80" t="str">
        <f>IF(OR($A305="",NOT(ISNUMBER($G305))),"",IF(AND($F305&lt;=AM$6,$G305&gt;=AM$5),IF(AM$5&gt;$N305,5,$K305)*10+IF(AND($F305&gt;=AM$5,$F305&lt;=AM$6),IF(AND($G305&gt;=AM$5,$G305&lt;=AM$6),5,IF($L305=1,2,1)),IF(AND($G305&gt;=AM$5,$G305&lt;=AM$6),IF($M305&gt;0,4,3),0)),IF(AND($D305&lt;=AM$6,$E305&gt;=AM$5),60,0)))</f>
        <v/>
      </c>
      <c r="AN305" s="80" t="str">
        <f>IF(OR($A305="",NOT(ISNUMBER($G305))),"",IF(AND($F305&lt;=AN$6,$G305&gt;=AN$5),IF(AN$5&gt;$N305,5,$K305)*10+IF(AND($F305&gt;=AN$5,$F305&lt;=AN$6),IF(AND($G305&gt;=AN$5,$G305&lt;=AN$6),5,IF($L305=1,2,1)),IF(AND($G305&gt;=AN$5,$G305&lt;=AN$6),IF($M305&gt;0,4,3),0)),IF(AND($D305&lt;=AN$6,$E305&gt;=AN$5),60,0)))</f>
        <v/>
      </c>
      <c r="AO305" s="80" t="str">
        <f>IF(OR($A305="",NOT(ISNUMBER($G305))),"",IF(AND($F305&lt;=AO$6,$G305&gt;=AO$5),IF(AO$5&gt;$N305,5,$K305)*10+IF(AND($F305&gt;=AO$5,$F305&lt;=AO$6),IF(AND($G305&gt;=AO$5,$G305&lt;=AO$6),5,IF($L305=1,2,1)),IF(AND($G305&gt;=AO$5,$G305&lt;=AO$6),IF($M305&gt;0,4,3),0)),IF(AND($D305&lt;=AO$6,$E305&gt;=AO$5),60,0)))</f>
        <v/>
      </c>
      <c r="AP305" s="80" t="str">
        <f>IF(OR($A305="",NOT(ISNUMBER($G305))),"",IF(AND($F305&lt;=AP$6,$G305&gt;=AP$5),IF(AP$5&gt;$N305,5,$K305)*10+IF(AND($F305&gt;=AP$5,$F305&lt;=AP$6),IF(AND($G305&gt;=AP$5,$G305&lt;=AP$6),5,IF($L305=1,2,1)),IF(AND($G305&gt;=AP$5,$G305&lt;=AP$6),IF($M305&gt;0,4,3),0)),IF(AND($D305&lt;=AP$6,$E305&gt;=AP$5),60,0)))</f>
        <v/>
      </c>
      <c r="AQ305" s="80" t="str">
        <f>IF(OR($A305="",NOT(ISNUMBER($G305))),"",IF(AND($F305&lt;=AQ$6,$G305&gt;=AQ$5),IF(AQ$5&gt;$N305,5,$K305)*10+IF(AND($F305&gt;=AQ$5,$F305&lt;=AQ$6),IF(AND($G305&gt;=AQ$5,$G305&lt;=AQ$6),5,IF($L305=1,2,1)),IF(AND($G305&gt;=AQ$5,$G305&lt;=AQ$6),IF($M305&gt;0,4,3),0)),IF(AND($D305&lt;=AQ$6,$E305&gt;=AQ$5),60,0)))</f>
        <v/>
      </c>
      <c r="AR305" s="80" t="str">
        <f>IF(OR($A305="",NOT(ISNUMBER($G305))),"",IF(AND($F305&lt;=AR$6,$G305&gt;=AR$5),IF(AR$5&gt;$N305,5,$K305)*10+IF(AND($F305&gt;=AR$5,$F305&lt;=AR$6),IF(AND($G305&gt;=AR$5,$G305&lt;=AR$6),5,IF($L305=1,2,1)),IF(AND($G305&gt;=AR$5,$G305&lt;=AR$6),IF($M305&gt;0,4,3),0)),IF(AND($D305&lt;=AR$6,$E305&gt;=AR$5),60,0)))</f>
        <v/>
      </c>
      <c r="AS305" s="80" t="str">
        <f>IF(OR($A305="",NOT(ISNUMBER($G305))),"",IF(AND($F305&lt;=AS$6,$G305&gt;=AS$5),IF(AS$5&gt;$N305,5,$K305)*10+IF(AND($F305&gt;=AS$5,$F305&lt;=AS$6),IF(AND($G305&gt;=AS$5,$G305&lt;=AS$6),5,IF($L305=1,2,1)),IF(AND($G305&gt;=AS$5,$G305&lt;=AS$6),IF($M305&gt;0,4,3),0)),IF(AND($D305&lt;=AS$6,$E305&gt;=AS$5),60,0)))</f>
        <v/>
      </c>
      <c r="AT305" s="80" t="str">
        <f>IF(OR($A305="",NOT(ISNUMBER($G305))),"",IF(AND($F305&lt;=AT$6,$G305&gt;=AT$5),IF(AT$5&gt;$N305,5,$K305)*10+IF(AND($F305&gt;=AT$5,$F305&lt;=AT$6),IF(AND($G305&gt;=AT$5,$G305&lt;=AT$6),5,IF($L305=1,2,1)),IF(AND($G305&gt;=AT$5,$G305&lt;=AT$6),IF($M305&gt;0,4,3),0)),IF(AND($D305&lt;=AT$6,$E305&gt;=AT$5),60,0)))</f>
        <v/>
      </c>
      <c r="AU305" s="80" t="str">
        <f>IF(OR($A305="",NOT(ISNUMBER($G305))),"",IF(AND($F305&lt;=AU$6,$G305&gt;=AU$5),IF(AU$5&gt;$N305,5,$K305)*10+IF(AND($F305&gt;=AU$5,$F305&lt;=AU$6),IF(AND($G305&gt;=AU$5,$G305&lt;=AU$6),5,IF($L305=1,2,1)),IF(AND($G305&gt;=AU$5,$G305&lt;=AU$6),IF($M305&gt;0,4,3),0)),IF(AND($D305&lt;=AU$6,$E305&gt;=AU$5),60,0)))</f>
        <v/>
      </c>
      <c r="AV305" s="80" t="str">
        <f>IF(OR($A305="",NOT(ISNUMBER($G305))),"",IF(AND($F305&lt;=AV$6,$G305&gt;=AV$5),IF(AV$5&gt;$N305,5,$K305)*10+IF(AND($F305&gt;=AV$5,$F305&lt;=AV$6),IF(AND($G305&gt;=AV$5,$G305&lt;=AV$6),5,IF($L305=1,2,1)),IF(AND($G305&gt;=AV$5,$G305&lt;=AV$6),IF($M305&gt;0,4,3),0)),IF(AND($D305&lt;=AV$6,$E305&gt;=AV$5),60,0)))</f>
        <v/>
      </c>
      <c r="AW305" s="80" t="str">
        <f>IF(OR($A305="",NOT(ISNUMBER($G305))),"",IF(AND($F305&lt;=AW$6,$G305&gt;=AW$5),IF(AW$5&gt;$N305,5,$K305)*10+IF(AND($F305&gt;=AW$5,$F305&lt;=AW$6),IF(AND($G305&gt;=AW$5,$G305&lt;=AW$6),5,IF($L305=1,2,1)),IF(AND($G305&gt;=AW$5,$G305&lt;=AW$6),IF($M305&gt;0,4,3),0)),IF(AND($D305&lt;=AW$6,$E305&gt;=AW$5),60,0)))</f>
        <v/>
      </c>
      <c r="AX305" s="80" t="str">
        <f>IF(OR($A305="",NOT(ISNUMBER($G305))),"",IF(AND($F305&lt;=AX$6,$G305&gt;=AX$5),IF(AX$5&gt;$N305,5,$K305)*10+IF(AND($F305&gt;=AX$5,$F305&lt;=AX$6),IF(AND($G305&gt;=AX$5,$G305&lt;=AX$6),5,IF($L305=1,2,1)),IF(AND($G305&gt;=AX$5,$G305&lt;=AX$6),IF($M305&gt;0,4,3),0)),IF(AND($D305&lt;=AX$6,$E305&gt;=AX$5),60,0)))</f>
        <v/>
      </c>
      <c r="AY305" s="80" t="str">
        <f>IF(OR($A305="",NOT(ISNUMBER($G305))),"",IF(AND($F305&lt;=AY$6,$G305&gt;=AY$5),IF(AY$5&gt;$N305,5,$K305)*10+IF(AND($F305&gt;=AY$5,$F305&lt;=AY$6),IF(AND($G305&gt;=AY$5,$G305&lt;=AY$6),5,IF($L305=1,2,1)),IF(AND($G305&gt;=AY$5,$G305&lt;=AY$6),IF($M305&gt;0,4,3),0)),IF(AND($D305&lt;=AY$6,$E305&gt;=AY$5),60,0)))</f>
        <v/>
      </c>
      <c r="AZ305" s="80" t="str">
        <f>IF(OR($A305="",NOT(ISNUMBER($G305))),"",IF(AND($F305&lt;=AZ$6,$G305&gt;=AZ$5),IF(AZ$5&gt;$N305,5,$K305)*10+IF(AND($F305&gt;=AZ$5,$F305&lt;=AZ$6),IF(AND($G305&gt;=AZ$5,$G305&lt;=AZ$6),5,IF($L305=1,2,1)),IF(AND($G305&gt;=AZ$5,$G305&lt;=AZ$6),IF($M305&gt;0,4,3),0)),IF(AND($D305&lt;=AZ$6,$E305&gt;=AZ$5),60,0)))</f>
        <v/>
      </c>
      <c r="BA305" s="80" t="str">
        <f>IF(OR($A305="",NOT(ISNUMBER($G305))),"",IF(AND($F305&lt;=BA$6,$G305&gt;=BA$5),IF(BA$5&gt;$N305,5,$K305)*10+IF(AND($F305&gt;=BA$5,$F305&lt;=BA$6),IF(AND($G305&gt;=BA$5,$G305&lt;=BA$6),5,IF($L305=1,2,1)),IF(AND($G305&gt;=BA$5,$G305&lt;=BA$6),IF($M305&gt;0,4,3),0)),IF(AND($D305&lt;=BA$6,$E305&gt;=BA$5),60,0)))</f>
        <v/>
      </c>
      <c r="BB305" s="80" t="str">
        <f>IF(OR($A305="",NOT(ISNUMBER($G305))),"",IF(AND($F305&lt;=BB$6,$G305&gt;=BB$5),IF(BB$5&gt;$N305,5,$K305)*10+IF(AND($F305&gt;=BB$5,$F305&lt;=BB$6),IF(AND($G305&gt;=BB$5,$G305&lt;=BB$6),5,IF($L305=1,2,1)),IF(AND($G305&gt;=BB$5,$G305&lt;=BB$6),IF($M305&gt;0,4,3),0)),IF(AND($D305&lt;=BB$6,$E305&gt;=BB$5),60,0)))</f>
        <v/>
      </c>
      <c r="BC305" s="80" t="str">
        <f>IF(OR($A305="",NOT(ISNUMBER($G305))),"",IF(AND($F305&lt;=BC$6,$G305&gt;=BC$5),IF(BC$5&gt;$N305,5,$K305)*10+IF(AND($F305&gt;=BC$5,$F305&lt;=BC$6),IF(AND($G305&gt;=BC$5,$G305&lt;=BC$6),5,IF($L305=1,2,1)),IF(AND($G305&gt;=BC$5,$G305&lt;=BC$6),IF($M305&gt;0,4,3),0)),IF(AND($D305&lt;=BC$6,$E305&gt;=BC$5),60,0)))</f>
        <v/>
      </c>
      <c r="BD305" s="80" t="str">
        <f>IF(OR($A305="",NOT(ISNUMBER($G305))),"",IF(AND($F305&lt;=BD$6,$G305&gt;=BD$5),IF(BD$5&gt;$N305,5,$K305)*10+IF(AND($F305&gt;=BD$5,$F305&lt;=BD$6),IF(AND($G305&gt;=BD$5,$G305&lt;=BD$6),5,IF($L305=1,2,1)),IF(AND($G305&gt;=BD$5,$G305&lt;=BD$6),IF($M305&gt;0,4,3),0)),IF(AND($D305&lt;=BD$6,$E305&gt;=BD$5),60,0)))</f>
        <v/>
      </c>
      <c r="BE305" s="80" t="str">
        <f>IF(OR($A305="",NOT(ISNUMBER($G305))),"",IF(AND($F305&lt;=BE$6,$G305&gt;=BE$5),IF(BE$5&gt;$N305,5,$K305)*10+IF(AND($F305&gt;=BE$5,$F305&lt;=BE$6),IF(AND($G305&gt;=BE$5,$G305&lt;=BE$6),5,IF($L305=1,2,1)),IF(AND($G305&gt;=BE$5,$G305&lt;=BE$6),IF($M305&gt;0,4,3),0)),IF(AND($D305&lt;=BE$6,$E305&gt;=BE$5),60,0)))</f>
        <v/>
      </c>
      <c r="BF305" s="80" t="str">
        <f>IF(OR($A305="",NOT(ISNUMBER($G305))),"",IF(AND($F305&lt;=BF$6,$G305&gt;=BF$5),IF(BF$5&gt;$N305,5,$K305)*10+IF(AND($F305&gt;=BF$5,$F305&lt;=BF$6),IF(AND($G305&gt;=BF$5,$G305&lt;=BF$6),5,IF($L305=1,2,1)),IF(AND($G305&gt;=BF$5,$G305&lt;=BF$6),IF($M305&gt;0,4,3),0)),IF(AND($D305&lt;=BF$6,$E305&gt;=BF$5),60,0)))</f>
        <v/>
      </c>
      <c r="BG305" s="80" t="str">
        <f>IF(OR($A305="",NOT(ISNUMBER($G305))),"",IF(AND($F305&lt;=BG$6,$G305&gt;=BG$5),IF(BG$5&gt;$N305,5,$K305)*10+IF(AND($F305&gt;=BG$5,$F305&lt;=BG$6),IF(AND($G305&gt;=BG$5,$G305&lt;=BG$6),5,IF($L305=1,2,1)),IF(AND($G305&gt;=BG$5,$G305&lt;=BG$6),IF($M305&gt;0,4,3),0)),IF(AND($D305&lt;=BG$6,$E305&gt;=BG$5),60,0)))</f>
        <v/>
      </c>
      <c r="BH305" s="80" t="str">
        <f>IF(OR($A305="",NOT(ISNUMBER($G305))),"",IF(AND($F305&lt;=BH$6,$G305&gt;=BH$5),IF(BH$5&gt;$N305,5,$K305)*10+IF(AND($F305&gt;=BH$5,$F305&lt;=BH$6),IF(AND($G305&gt;=BH$5,$G305&lt;=BH$6),5,IF($L305=1,2,1)),IF(AND($G305&gt;=BH$5,$G305&lt;=BH$6),IF($M305&gt;0,4,3),0)),IF(AND($D305&lt;=BH$6,$E305&gt;=BH$5),60,0)))</f>
        <v/>
      </c>
      <c r="BI305" s="80" t="str">
        <f>IF(OR($A305="",NOT(ISNUMBER($G305))),"",IF(AND($F305&lt;=BI$6,$G305&gt;=BI$5),IF(BI$5&gt;$N305,5,$K305)*10+IF(AND($F305&gt;=BI$5,$F305&lt;=BI$6),IF(AND($G305&gt;=BI$5,$G305&lt;=BI$6),5,IF($L305=1,2,1)),IF(AND($G305&gt;=BI$5,$G305&lt;=BI$6),IF($M305&gt;0,4,3),0)),IF(AND($D305&lt;=BI$6,$E305&gt;=BI$5),60,0)))</f>
        <v/>
      </c>
      <c r="BJ305" s="80" t="str">
        <f>IF(OR($A305="",NOT(ISNUMBER($G305))),"",IF(AND($F305&lt;=BJ$6,$G305&gt;=BJ$5),IF(BJ$5&gt;$N305,5,$K305)*10+IF(AND($F305&gt;=BJ$5,$F305&lt;=BJ$6),IF(AND($G305&gt;=BJ$5,$G305&lt;=BJ$6),5,IF($L305=1,2,1)),IF(AND($G305&gt;=BJ$5,$G305&lt;=BJ$6),IF($M305&gt;0,4,3),0)),IF(AND($D305&lt;=BJ$6,$E305&gt;=BJ$5),60,0)))</f>
        <v/>
      </c>
      <c r="BK305" s="80" t="str">
        <f>IF(OR($A305="",NOT(ISNUMBER($G305))),"",IF(AND($F305&lt;=BK$6,$G305&gt;=BK$5),IF(BK$5&gt;$N305,5,$K305)*10+IF(AND($F305&gt;=BK$5,$F305&lt;=BK$6),IF(AND($G305&gt;=BK$5,$G305&lt;=BK$6),5,IF($L305=1,2,1)),IF(AND($G305&gt;=BK$5,$G305&lt;=BK$6),IF($M305&gt;0,4,3),0)),IF(AND($D305&lt;=BK$6,$E305&gt;=BK$5),60,0)))</f>
        <v/>
      </c>
      <c r="BL305" s="80" t="str">
        <f>IF(OR($A305="",NOT(ISNUMBER($G305))),"",IF(AND($F305&lt;=BL$6,$G305&gt;=BL$5),IF(BL$5&gt;$N305,5,$K305)*10+IF(AND($F305&gt;=BL$5,$F305&lt;=BL$6),IF(AND($G305&gt;=BL$5,$G305&lt;=BL$6),5,IF($L305=1,2,1)),IF(AND($G305&gt;=BL$5,$G305&lt;=BL$6),IF($M305&gt;0,4,3),0)),IF(AND($D305&lt;=BL$6,$E305&gt;=BL$5),60,0)))</f>
        <v/>
      </c>
      <c r="BM305" s="80" t="str">
        <f>IF(OR($A305="",NOT(ISNUMBER($G305))),"",IF(AND($F305&lt;=BM$6,$G305&gt;=BM$5),IF(BM$5&gt;$N305,5,$K305)*10+IF(AND($F305&gt;=BM$5,$F305&lt;=BM$6),IF(AND($G305&gt;=BM$5,$G305&lt;=BM$6),5,IF($L305=1,2,1)),IF(AND($G305&gt;=BM$5,$G305&lt;=BM$6),IF($M305&gt;0,4,3),0)),IF(AND($D305&lt;=BM$6,$E305&gt;=BM$5),60,0)))</f>
        <v/>
      </c>
      <c r="BN305" s="80" t="str">
        <f>IF(OR($A305="",NOT(ISNUMBER($G305))),"",IF(AND($F305&lt;=BN$6,$G305&gt;=BN$5),IF(BN$5&gt;$N305,5,$K305)*10+IF(AND($F305&gt;=BN$5,$F305&lt;=BN$6),IF(AND($G305&gt;=BN$5,$G305&lt;=BN$6),5,IF($L305=1,2,1)),IF(AND($G305&gt;=BN$5,$G305&lt;=BN$6),IF($M305&gt;0,4,3),0)),IF(AND($D305&lt;=BN$6,$E305&gt;=BN$5),60,0)))</f>
        <v/>
      </c>
      <c r="BO305" s="80" t="str">
        <f>IF(OR($A305="",NOT(ISNUMBER($G305))),"",IF(AND($F305&lt;=BO$6,$G305&gt;=BO$5),IF(BO$5&gt;$N305,5,$K305)*10+IF(AND($F305&gt;=BO$5,$F305&lt;=BO$6),IF(AND($G305&gt;=BO$5,$G305&lt;=BO$6),5,IF($L305=1,2,1)),IF(AND($G305&gt;=BO$5,$G305&lt;=BO$6),IF($M305&gt;0,4,3),0)),IF(AND($D305&lt;=BO$6,$E305&gt;=BO$5),60,0)))</f>
        <v/>
      </c>
      <c r="BP305" s="80" t="str">
        <f>IF(OR($A305="",NOT(ISNUMBER($G305))),"",IF(AND($F305&lt;=BP$6,$G305&gt;=BP$5),IF(BP$5&gt;$N305,5,$K305)*10+IF(AND($F305&gt;=BP$5,$F305&lt;=BP$6),IF(AND($G305&gt;=BP$5,$G305&lt;=BP$6),5,IF($L305=1,2,1)),IF(AND($G305&gt;=BP$5,$G305&lt;=BP$6),IF($M305&gt;0,4,3),0)),IF(AND($D305&lt;=BP$6,$E305&gt;=BP$5),60,0)))</f>
        <v/>
      </c>
      <c r="BQ305" s="80" t="str">
        <f>IF(OR($A305="",NOT(ISNUMBER($G305))),"",IF(AND($F305&lt;=BQ$6,$G305&gt;=BQ$5),IF(BQ$5&gt;$N305,5,$K305)*10+IF(AND($F305&gt;=BQ$5,$F305&lt;=BQ$6),IF(AND($G305&gt;=BQ$5,$G305&lt;=BQ$6),5,IF($L305=1,2,1)),IF(AND($G305&gt;=BQ$5,$G305&lt;=BQ$6),IF($M305&gt;0,4,3),0)),IF(AND($D305&lt;=BQ$6,$E305&gt;=BQ$5),60,0)))</f>
        <v/>
      </c>
      <c r="BR305" s="80" t="str">
        <f>IF(OR($A305="",NOT(ISNUMBER($G305))),"",IF(AND($F305&lt;=BR$6,$G305&gt;=BR$5),IF(BR$5&gt;$N305,5,$K305)*10+IF(AND($F305&gt;=BR$5,$F305&lt;=BR$6),IF(AND($G305&gt;=BR$5,$G305&lt;=BR$6),5,IF($L305=1,2,1)),IF(AND($G305&gt;=BR$5,$G305&lt;=BR$6),IF($M305&gt;0,4,3),0)),IF(AND($D305&lt;=BR$6,$E305&gt;=BR$5),60,0)))</f>
        <v/>
      </c>
      <c r="BS305" s="80" t="str">
        <f>IF(OR($A305="",NOT(ISNUMBER($G305))),"",IF(AND($F305&lt;=BS$6,$G305&gt;=BS$5),IF(BS$5&gt;$N305,5,$K305)*10+IF(AND($F305&gt;=BS$5,$F305&lt;=BS$6),IF(AND($G305&gt;=BS$5,$G305&lt;=BS$6),5,IF($L305=1,2,1)),IF(AND($G305&gt;=BS$5,$G305&lt;=BS$6),IF($M305&gt;0,4,3),0)),IF(AND($D305&lt;=BS$6,$E305&gt;=BS$5),60,0)))</f>
        <v/>
      </c>
      <c r="BT305" s="80" t="str">
        <f>IF(OR($A305="",NOT(ISNUMBER($G305))),"",IF(AND($F305&lt;=BT$6,$G305&gt;=BT$5),IF(BT$5&gt;$N305,5,$K305)*10+IF(AND($F305&gt;=BT$5,$F305&lt;=BT$6),IF(AND($G305&gt;=BT$5,$G305&lt;=BT$6),5,IF($L305=1,2,1)),IF(AND($G305&gt;=BT$5,$G305&lt;=BT$6),IF($M305&gt;0,4,3),0)),IF(AND($D305&lt;=BT$6,$E305&gt;=BT$5),60,0)))</f>
        <v/>
      </c>
      <c r="BU305" s="80" t="str">
        <f>IF(OR($A305="",NOT(ISNUMBER($G305))),"",IF(AND($F305&lt;=BU$6,$G305&gt;=BU$5),IF(BU$5&gt;$N305,5,$K305)*10+IF(AND($F305&gt;=BU$5,$F305&lt;=BU$6),IF(AND($G305&gt;=BU$5,$G305&lt;=BU$6),5,IF($L305=1,2,1)),IF(AND($G305&gt;=BU$5,$G305&lt;=BU$6),IF($M305&gt;0,4,3),0)),IF(AND($D305&lt;=BU$6,$E305&gt;=BU$5),60,0)))</f>
        <v/>
      </c>
      <c r="BV305" s="80" t="str">
        <f>IF(OR($A305="",NOT(ISNUMBER($G305))),"",IF(AND($F305&lt;=BV$6,$G305&gt;=BV$5),IF(BV$5&gt;$N305,5,$K305)*10+IF(AND($F305&gt;=BV$5,$F305&lt;=BV$6),IF(AND($G305&gt;=BV$5,$G305&lt;=BV$6),5,IF($L305=1,2,1)),IF(AND($G305&gt;=BV$5,$G305&lt;=BV$6),IF($M305&gt;0,4,3),0)),IF(AND($D305&lt;=BV$6,$E305&gt;=BV$5),60,0)))</f>
        <v/>
      </c>
      <c r="BW305" s="80" t="str">
        <f>IF(OR($A305="",NOT(ISNUMBER($G305))),"",IF(AND($F305&lt;=BW$6,$G305&gt;=BW$5),IF(BW$5&gt;$N305,5,$K305)*10+IF(AND($F305&gt;=BW$5,$F305&lt;=BW$6),IF(AND($G305&gt;=BW$5,$G305&lt;=BW$6),5,IF($L305=1,2,1)),IF(AND($G305&gt;=BW$5,$G305&lt;=BW$6),IF($M305&gt;0,4,3),0)),IF(AND($D305&lt;=BW$6,$E305&gt;=BW$5),60,0)))</f>
        <v/>
      </c>
      <c r="BX305" s="80" t="str">
        <f>IF(OR($A305="",NOT(ISNUMBER($G305))),"",IF(AND($F305&lt;=BX$6,$G305&gt;=BX$5),IF(BX$5&gt;$N305,5,$K305)*10+IF(AND($F305&gt;=BX$5,$F305&lt;=BX$6),IF(AND($G305&gt;=BX$5,$G305&lt;=BX$6),5,IF($L305=1,2,1)),IF(AND($G305&gt;=BX$5,$G305&lt;=BX$6),IF($M305&gt;0,4,3),0)),IF(AND($D305&lt;=BX$6,$E305&gt;=BX$5),60,0)))</f>
        <v/>
      </c>
      <c r="BY305" s="80" t="str">
        <f>IF(OR($A305="",NOT(ISNUMBER($G305))),"",IF(AND($F305&lt;=BY$6,$G305&gt;=BY$5),IF(BY$5&gt;$N305,5,$K305)*10+IF(AND($F305&gt;=BY$5,$F305&lt;=BY$6),IF(AND($G305&gt;=BY$5,$G305&lt;=BY$6),5,IF($L305=1,2,1)),IF(AND($G305&gt;=BY$5,$G305&lt;=BY$6),IF($M305&gt;0,4,3),0)),IF(AND($D305&lt;=BY$6,$E305&gt;=BY$5),60,0)))</f>
        <v/>
      </c>
      <c r="BZ305" s="80" t="str">
        <f>IF(OR($A305="",NOT(ISNUMBER($G305))),"",IF(AND($F305&lt;=BZ$6,$G305&gt;=BZ$5),IF(BZ$5&gt;$N305,5,$K305)*10+IF(AND($F305&gt;=BZ$5,$F305&lt;=BZ$6),IF(AND($G305&gt;=BZ$5,$G305&lt;=BZ$6),5,IF($L305=1,2,1)),IF(AND($G305&gt;=BZ$5,$G305&lt;=BZ$6),IF($M305&gt;0,4,3),0)),IF(AND($D305&lt;=BZ$6,$E305&gt;=BZ$5),60,0)))</f>
        <v/>
      </c>
      <c r="CA305" s="80" t="str">
        <f>IF(OR($A305="",NOT(ISNUMBER($G305))),"",IF(AND($F305&lt;=CA$6,$G305&gt;=CA$5),IF(CA$5&gt;$N305,5,$K305)*10+IF(AND($F305&gt;=CA$5,$F305&lt;=CA$6),IF(AND($G305&gt;=CA$5,$G305&lt;=CA$6),5,IF($L305=1,2,1)),IF(AND($G305&gt;=CA$5,$G305&lt;=CA$6),IF($M305&gt;0,4,3),0)),IF(AND($D305&lt;=CA$6,$E305&gt;=CA$5),60,0)))</f>
        <v/>
      </c>
      <c r="CB305" s="80" t="str">
        <f>IF(OR($A305="",NOT(ISNUMBER($G305))),"",IF(AND($F305&lt;=CB$6,$G305&gt;=CB$5),IF(CB$5&gt;$N305,5,$K305)*10+IF(AND($F305&gt;=CB$5,$F305&lt;=CB$6),IF(AND($G305&gt;=CB$5,$G305&lt;=CB$6),5,IF($L305=1,2,1)),IF(AND($G305&gt;=CB$5,$G305&lt;=CB$6),IF($M305&gt;0,4,3),0)),IF(AND($D305&lt;=CB$6,$E305&gt;=CB$5),60,0)))</f>
        <v/>
      </c>
      <c r="CC305" s="80" t="str">
        <f>IF(OR($A305="",NOT(ISNUMBER($G305))),"",IF(AND($F305&lt;=CC$6,$G305&gt;=CC$5),IF(CC$5&gt;$N305,5,$K305)*10+IF(AND($F305&gt;=CC$5,$F305&lt;=CC$6),IF(AND($G305&gt;=CC$5,$G305&lt;=CC$6),5,IF($L305=1,2,1)),IF(AND($G305&gt;=CC$5,$G305&lt;=CC$6),IF($M305&gt;0,4,3),0)),IF(AND($D305&lt;=CC$6,$E305&gt;=CC$5),60,0)))</f>
        <v/>
      </c>
      <c r="CD305" s="80" t="str">
        <f>IF(OR($A305="",NOT(ISNUMBER($G305))),"",IF(AND($F305&lt;=CD$6,$G305&gt;=CD$5),IF(CD$5&gt;$N305,5,$K305)*10+IF(AND($F305&gt;=CD$5,$F305&lt;=CD$6),IF(AND($G305&gt;=CD$5,$G305&lt;=CD$6),5,IF($L305=1,2,1)),IF(AND($G305&gt;=CD$5,$G305&lt;=CD$6),IF($M305&gt;0,4,3),0)),IF(AND($D305&lt;=CD$6,$E305&gt;=CD$5),60,0)))</f>
        <v/>
      </c>
      <c r="CE305" s="80" t="str">
        <f>IF(OR($A305="",NOT(ISNUMBER($G305))),"",IF(AND($F305&lt;=CE$6,$G305&gt;=CE$5),IF(CE$5&gt;$N305,5,$K305)*10+IF(AND($F305&gt;=CE$5,$F305&lt;=CE$6),IF(AND($G305&gt;=CE$5,$G305&lt;=CE$6),5,IF($L305=1,2,1)),IF(AND($G305&gt;=CE$5,$G305&lt;=CE$6),IF($M305&gt;0,4,3),0)),IF(AND($D305&lt;=CE$6,$E305&gt;=CE$5),60,0)))</f>
        <v/>
      </c>
      <c r="CF305" s="80" t="str">
        <f>IF(OR($A305="",NOT(ISNUMBER($G305))),"",IF(AND($F305&lt;=CF$6,$G305&gt;=CF$5),IF(CF$5&gt;$N305,5,$K305)*10+IF(AND($F305&gt;=CF$5,$F305&lt;=CF$6),IF(AND($G305&gt;=CF$5,$G305&lt;=CF$6),5,IF($L305=1,2,1)),IF(AND($G305&gt;=CF$5,$G305&lt;=CF$6),IF($M305&gt;0,4,3),0)),IF(AND($D305&lt;=CF$6,$E305&gt;=CF$5),60,0)))</f>
        <v/>
      </c>
      <c r="CG305" s="80" t="str">
        <f>IF(OR($A305="",NOT(ISNUMBER($G305))),"",IF(AND($F305&lt;=CG$6,$G305&gt;=CG$5),IF(CG$5&gt;$N305,5,$K305)*10+IF(AND($F305&gt;=CG$5,$F305&lt;=CG$6),IF(AND($G305&gt;=CG$5,$G305&lt;=CG$6),5,IF($L305=1,2,1)),IF(AND($G305&gt;=CG$5,$G305&lt;=CG$6),IF($M305&gt;0,4,3),0)),IF(AND($D305&lt;=CG$6,$E305&gt;=CG$5),60,0)))</f>
        <v/>
      </c>
      <c r="CH305" s="80" t="str">
        <f>IF(OR($A305="",NOT(ISNUMBER($G305))),"",IF(AND($F305&lt;=CH$6,$G305&gt;=CH$5),IF(CH$5&gt;$N305,5,$K305)*10+IF(AND($F305&gt;=CH$5,$F305&lt;=CH$6),IF(AND($G305&gt;=CH$5,$G305&lt;=CH$6),5,IF($L305=1,2,1)),IF(AND($G305&gt;=CH$5,$G305&lt;=CH$6),IF($M305&gt;0,4,3),0)),IF(AND($D305&lt;=CH$6,$E305&gt;=CH$5),60,0)))</f>
        <v/>
      </c>
      <c r="CI305" s="80" t="str">
        <f>IF(OR($A305="",NOT(ISNUMBER($G305))),"",IF(AND($F305&lt;=CI$6,$G305&gt;=CI$5),IF(CI$5&gt;$N305,5,$K305)*10+IF(AND($F305&gt;=CI$5,$F305&lt;=CI$6),IF(AND($G305&gt;=CI$5,$G305&lt;=CI$6),5,IF($L305=1,2,1)),IF(AND($G305&gt;=CI$5,$G305&lt;=CI$6),IF($M305&gt;0,4,3),0)),IF(AND($D305&lt;=CI$6,$E305&gt;=CI$5),60,0)))</f>
        <v/>
      </c>
      <c r="CJ305" s="80" t="str">
        <f>IF(OR($A305="",NOT(ISNUMBER($G305))),"",IF(AND($F305&lt;=CJ$6,$G305&gt;=CJ$5),IF(CJ$5&gt;$N305,5,$K305)*10+IF(AND($F305&gt;=CJ$5,$F305&lt;=CJ$6),IF(AND($G305&gt;=CJ$5,$G305&lt;=CJ$6),5,IF($L305=1,2,1)),IF(AND($G305&gt;=CJ$5,$G305&lt;=CJ$6),IF($M305&gt;0,4,3),0)),IF(AND($D305&lt;=CJ$6,$E305&gt;=CJ$5),60,0)))</f>
        <v/>
      </c>
      <c r="CK305" s="80" t="str">
        <f>IF(OR($A305="",NOT(ISNUMBER($G305))),"",IF(AND($F305&lt;=CK$6,$G305&gt;=CK$5),IF(CK$5&gt;$N305,5,$K305)*10+IF(AND($F305&gt;=CK$5,$F305&lt;=CK$6),IF(AND($G305&gt;=CK$5,$G305&lt;=CK$6),5,IF($L305=1,2,1)),IF(AND($G305&gt;=CK$5,$G305&lt;=CK$6),IF($M305&gt;0,4,3),0)),IF(AND($D305&lt;=CK$6,$E305&gt;=CK$5),60,0)))</f>
        <v/>
      </c>
      <c r="CL305" s="80" t="str">
        <f>IF(OR($A305="",NOT(ISNUMBER($G305))),"",IF(AND($F305&lt;=CL$6,$G305&gt;=CL$5),IF(CL$5&gt;$N305,5,$K305)*10+IF(AND($F305&gt;=CL$5,$F305&lt;=CL$6),IF(AND($G305&gt;=CL$5,$G305&lt;=CL$6),5,IF($L305=1,2,1)),IF(AND($G305&gt;=CL$5,$G305&lt;=CL$6),IF($M305&gt;0,4,3),0)),IF(AND($D305&lt;=CL$6,$E305&gt;=CL$5),60,0)))</f>
        <v/>
      </c>
      <c r="CM305" s="80" t="str">
        <f>IF(OR($A305="",NOT(ISNUMBER($G305))),"",IF(AND($F305&lt;=CM$6,$G305&gt;=CM$5),IF(CM$5&gt;$N305,5,$K305)*10+IF(AND($F305&gt;=CM$5,$F305&lt;=CM$6),IF(AND($G305&gt;=CM$5,$G305&lt;=CM$6),5,IF($L305=1,2,1)),IF(AND($G305&gt;=CM$5,$G305&lt;=CM$6),IF($M305&gt;0,4,3),0)),IF(AND($D305&lt;=CM$6,$E305&gt;=CM$5),60,0)))</f>
        <v/>
      </c>
      <c r="CN305" s="80" t="str">
        <f>IF(OR($A305="",NOT(ISNUMBER($G305))),"",IF(AND($F305&lt;=CN$6,$G305&gt;=CN$5),IF(CN$5&gt;$N305,5,$K305)*10+IF(AND($F305&gt;=CN$5,$F305&lt;=CN$6),IF(AND($G305&gt;=CN$5,$G305&lt;=CN$6),5,IF($L305=1,2,1)),IF(AND($G305&gt;=CN$5,$G305&lt;=CN$6),IF($M305&gt;0,4,3),0)),IF(AND($D305&lt;=CN$6,$E305&gt;=CN$5),60,0)))</f>
        <v/>
      </c>
      <c r="CO305" s="80" t="str">
        <f>IF(OR($A305="",NOT(ISNUMBER($G305))),"",IF(AND($F305&lt;=CO$6,$G305&gt;=CO$5),IF(CO$5&gt;$N305,5,$K305)*10+IF(AND($F305&gt;=CO$5,$F305&lt;=CO$6),IF(AND($G305&gt;=CO$5,$G305&lt;=CO$6),5,IF($L305=1,2,1)),IF(AND($G305&gt;=CO$5,$G305&lt;=CO$6),IF($M305&gt;0,4,3),0)),IF(AND($D305&lt;=CO$6,$E305&gt;=CO$5),60,0)))</f>
        <v/>
      </c>
      <c r="CP305" s="80" t="str">
        <f>IF(OR($A305="",NOT(ISNUMBER($G305))),"",IF(AND($F305&lt;=CP$6,$G305&gt;=CP$5),IF(CP$5&gt;$N305,5,$K305)*10+IF(AND($F305&gt;=CP$5,$F305&lt;=CP$6),IF(AND($G305&gt;=CP$5,$G305&lt;=CP$6),5,IF($L305=1,2,1)),IF(AND($G305&gt;=CP$5,$G305&lt;=CP$6),IF($M305&gt;0,4,3),0)),IF(AND($D305&lt;=CP$6,$E305&gt;=CP$5),60,0)))</f>
        <v/>
      </c>
      <c r="CQ305" s="80" t="str">
        <f>IF(OR($A305="",NOT(ISNUMBER($G305))),"",IF(AND($F305&lt;=CQ$6,$G305&gt;=CQ$5),IF(CQ$5&gt;$N305,5,$K305)*10+IF(AND($F305&gt;=CQ$5,$F305&lt;=CQ$6),IF(AND($G305&gt;=CQ$5,$G305&lt;=CQ$6),5,IF($L305=1,2,1)),IF(AND($G305&gt;=CQ$5,$G305&lt;=CQ$6),IF($M305&gt;0,4,3),0)),IF(AND($D305&lt;=CQ$6,$E305&gt;=CQ$5),60,0)))</f>
        <v/>
      </c>
      <c r="CR305" s="80" t="str">
        <f>IF(OR($A305="",NOT(ISNUMBER($G305))),"",IF(AND($F305&lt;=CR$6,$G305&gt;=CR$5),IF(CR$5&gt;$N305,5,$K305)*10+IF(AND($F305&gt;=CR$5,$F305&lt;=CR$6),IF(AND($G305&gt;=CR$5,$G305&lt;=CR$6),5,IF($L305=1,2,1)),IF(AND($G305&gt;=CR$5,$G305&lt;=CR$6),IF($M305&gt;0,4,3),0)),IF(AND($D305&lt;=CR$6,$E305&gt;=CR$5),60,0)))</f>
        <v/>
      </c>
      <c r="CS305" s="80" t="str">
        <f>IF(OR($A305="",NOT(ISNUMBER($G305))),"",IF(AND($F305&lt;=CS$6,$G305&gt;=CS$5),IF(CS$5&gt;$N305,5,$K305)*10+IF(AND($F305&gt;=CS$5,$F305&lt;=CS$6),IF(AND($G305&gt;=CS$5,$G305&lt;=CS$6),5,IF($L305=1,2,1)),IF(AND($G305&gt;=CS$5,$G305&lt;=CS$6),IF($M305&gt;0,4,3),0)),IF(AND($D305&lt;=CS$6,$E305&gt;=CS$5),60,0)))</f>
        <v/>
      </c>
      <c r="CT305" s="80" t="str">
        <f>IF(OR($A305="",NOT(ISNUMBER($G305))),"",IF(AND($F305&lt;=CT$6,$G305&gt;=CT$5),IF(CT$5&gt;$N305,5,$K305)*10+IF(AND($F305&gt;=CT$5,$F305&lt;=CT$6),IF(AND($G305&gt;=CT$5,$G305&lt;=CT$6),5,IF($L305=1,2,1)),IF(AND($G305&gt;=CT$5,$G305&lt;=CT$6),IF($M305&gt;0,4,3),0)),IF(AND($D305&lt;=CT$6,$E305&gt;=CT$5),60,0)))</f>
        <v/>
      </c>
      <c r="CU305" s="80" t="str">
        <f>IF(OR($A305="",NOT(ISNUMBER($G305))),"",IF(AND($F305&lt;=CU$6,$G305&gt;=CU$5),IF(CU$5&gt;$N305,5,$K305)*10+IF(AND($F305&gt;=CU$5,$F305&lt;=CU$6),IF(AND($G305&gt;=CU$5,$G305&lt;=CU$6),5,IF($L305=1,2,1)),IF(AND($G305&gt;=CU$5,$G305&lt;=CU$6),IF($M305&gt;0,4,3),0)),IF(AND($D305&lt;=CU$6,$E305&gt;=CU$5),60,0)))</f>
        <v/>
      </c>
      <c r="CV305" s="80" t="str">
        <f>IF(OR($A305="",NOT(ISNUMBER($G305))),"",IF(AND($F305&lt;=CV$6,$G305&gt;=CV$5),IF(CV$5&gt;$N305,5,$K305)*10+IF(AND($F305&gt;=CV$5,$F305&lt;=CV$6),IF(AND($G305&gt;=CV$5,$G305&lt;=CV$6),5,IF($L305=1,2,1)),IF(AND($G305&gt;=CV$5,$G305&lt;=CV$6),IF($M305&gt;0,4,3),0)),IF(AND($D305&lt;=CV$6,$E305&gt;=CV$5),60,0)))</f>
        <v/>
      </c>
      <c r="CW305" s="80" t="str">
        <f>IF(OR($A305="",NOT(ISNUMBER($G305))),"",IF(AND($F305&lt;=CW$6,$G305&gt;=CW$5),IF(CW$5&gt;$N305,5,$K305)*10+IF(AND($F305&gt;=CW$5,$F305&lt;=CW$6),IF(AND($G305&gt;=CW$5,$G305&lt;=CW$6),5,IF($L305=1,2,1)),IF(AND($G305&gt;=CW$5,$G305&lt;=CW$6),IF($M305&gt;0,4,3),0)),IF(AND($D305&lt;=CW$6,$E305&gt;=CW$5),60,0)))</f>
        <v/>
      </c>
      <c r="CX305" s="80" t="str">
        <f>IF(OR($A305="",NOT(ISNUMBER($G305))),"",IF(AND($F305&lt;=CX$6,$G305&gt;=CX$5),IF(CX$5&gt;$N305,5,$K305)*10+IF(AND($F305&gt;=CX$5,$F305&lt;=CX$6),IF(AND($G305&gt;=CX$5,$G305&lt;=CX$6),5,IF($L305=1,2,1)),IF(AND($G305&gt;=CX$5,$G305&lt;=CX$6),IF($M305&gt;0,4,3),0)),IF(AND($D305&lt;=CX$6,$E305&gt;=CX$5),60,0)))</f>
        <v/>
      </c>
      <c r="CY305" s="80" t="str">
        <f>IF(OR($A305="",NOT(ISNUMBER($G305))),"",IF(AND($F305&lt;=CY$6,$G305&gt;=CY$5),IF(CY$5&gt;$N305,5,$K305)*10+IF(AND($F305&gt;=CY$5,$F305&lt;=CY$6),IF(AND($G305&gt;=CY$5,$G305&lt;=CY$6),5,IF($L305=1,2,1)),IF(AND($G305&gt;=CY$5,$G305&lt;=CY$6),IF($M305&gt;0,4,3),0)),IF(AND($D305&lt;=CY$6,$E305&gt;=CY$5),60,0)))</f>
        <v/>
      </c>
      <c r="CZ305" s="80" t="str">
        <f>IF(OR($A305="",NOT(ISNUMBER($G305))),"",IF(AND($F305&lt;=CZ$6,$G305&gt;=CZ$5),IF(CZ$5&gt;$N305,5,$K305)*10+IF(AND($F305&gt;=CZ$5,$F305&lt;=CZ$6),IF(AND($G305&gt;=CZ$5,$G305&lt;=CZ$6),5,IF($L305=1,2,1)),IF(AND($G305&gt;=CZ$5,$G305&lt;=CZ$6),IF($M305&gt;0,4,3),0)),IF(AND($D305&lt;=CZ$6,$E305&gt;=CZ$5),60,0)))</f>
        <v/>
      </c>
      <c r="DA305" s="80" t="str">
        <f>IF(OR($A305="",NOT(ISNUMBER($G305))),"",IF(AND($F305&lt;=DA$6,$G305&gt;=DA$5),IF(DA$5&gt;$N305,5,$K305)*10+IF(AND($F305&gt;=DA$5,$F305&lt;=DA$6),IF(AND($G305&gt;=DA$5,$G305&lt;=DA$6),5,IF($L305=1,2,1)),IF(AND($G305&gt;=DA$5,$G305&lt;=DA$6),IF($M305&gt;0,4,3),0)),IF(AND($D305&lt;=DA$6,$E305&gt;=DA$5),60,0)))</f>
        <v/>
      </c>
      <c r="DB305" s="80" t="str">
        <f>IF(OR($A305="",NOT(ISNUMBER($G305))),"",IF(AND($F305&lt;=DB$6,$G305&gt;=DB$5),IF(DB$5&gt;$N305,5,$K305)*10+IF(AND($F305&gt;=DB$5,$F305&lt;=DB$6),IF(AND($G305&gt;=DB$5,$G305&lt;=DB$6),5,IF($L305=1,2,1)),IF(AND($G305&gt;=DB$5,$G305&lt;=DB$6),IF($M305&gt;0,4,3),0)),IF(AND($D305&lt;=DB$6,$E305&gt;=DB$5),60,0)))</f>
        <v/>
      </c>
      <c r="DC305" s="80" t="str">
        <f>IF(OR($A305="",NOT(ISNUMBER($G305))),"",IF(AND($F305&lt;=DC$6,$G305&gt;=DC$5),IF(DC$5&gt;$N305,5,$K305)*10+IF(AND($F305&gt;=DC$5,$F305&lt;=DC$6),IF(AND($G305&gt;=DC$5,$G305&lt;=DC$6),5,IF($L305=1,2,1)),IF(AND($G305&gt;=DC$5,$G305&lt;=DC$6),IF($M305&gt;0,4,3),0)),IF(AND($D305&lt;=DC$6,$E305&gt;=DC$5),60,0)))</f>
        <v/>
      </c>
      <c r="DD305" s="80" t="str">
        <f>IF(OR($A305="",NOT(ISNUMBER($G305))),"",IF(AND($F305&lt;=DD$6,$G305&gt;=DD$5),IF(DD$5&gt;$N305,5,$K305)*10+IF(AND($F305&gt;=DD$5,$F305&lt;=DD$6),IF(AND($G305&gt;=DD$5,$G305&lt;=DD$6),5,IF($L305=1,2,1)),IF(AND($G305&gt;=DD$5,$G305&lt;=DD$6),IF($M305&gt;0,4,3),0)),IF(AND($D305&lt;=DD$6,$E305&gt;=DD$5),60,0)))</f>
        <v/>
      </c>
      <c r="DE305" s="80" t="str">
        <f>IF(OR($A305="",NOT(ISNUMBER($G305))),"",IF(AND($F305&lt;=DE$6,$G305&gt;=DE$5),IF(DE$5&gt;$N305,5,$K305)*10+IF(AND($F305&gt;=DE$5,$F305&lt;=DE$6),IF(AND($G305&gt;=DE$5,$G305&lt;=DE$6),5,IF($L305=1,2,1)),IF(AND($G305&gt;=DE$5,$G305&lt;=DE$6),IF($M305&gt;0,4,3),0)),IF(AND($D305&lt;=DE$6,$E305&gt;=DE$5),60,0)))</f>
        <v/>
      </c>
      <c r="DF305" s="80" t="str">
        <f>IF(OR($A305="",NOT(ISNUMBER($G305))),"",IF(AND($F305&lt;=DF$6,$G305&gt;=DF$5),IF(DF$5&gt;$N305,5,$K305)*10+IF(AND($F305&gt;=DF$5,$F305&lt;=DF$6),IF(AND($G305&gt;=DF$5,$G305&lt;=DF$6),5,IF($L305=1,2,1)),IF(AND($G305&gt;=DF$5,$G305&lt;=DF$6),IF($M305&gt;0,4,3),0)),IF(AND($D305&lt;=DF$6,$E305&gt;=DF$5),60,0)))</f>
        <v/>
      </c>
      <c r="DG305" s="80" t="str">
        <f>IF(OR($A305="",NOT(ISNUMBER($G305))),"",IF(AND($F305&lt;=DG$6,$G305&gt;=DG$5),IF(DG$5&gt;$N305,5,$K305)*10+IF(AND($F305&gt;=DG$5,$F305&lt;=DG$6),IF(AND($G305&gt;=DG$5,$G305&lt;=DG$6),5,IF($L305=1,2,1)),IF(AND($G305&gt;=DG$5,$G305&lt;=DG$6),IF($M305&gt;0,4,3),0)),IF(AND($D305&lt;=DG$6,$E305&gt;=DG$5),60,0)))</f>
        <v/>
      </c>
      <c r="DH305" s="80" t="str">
        <f>IF(OR($A305="",NOT(ISNUMBER($G305))),"",IF(AND($F305&lt;=DH$6,$G305&gt;=DH$5),IF(DH$5&gt;$N305,5,$K305)*10+IF(AND($F305&gt;=DH$5,$F305&lt;=DH$6),IF(AND($G305&gt;=DH$5,$G305&lt;=DH$6),5,IF($L305=1,2,1)),IF(AND($G305&gt;=DH$5,$G305&lt;=DH$6),IF($M305&gt;0,4,3),0)),IF(AND($D305&lt;=DH$6,$E305&gt;=DH$5),60,0)))</f>
        <v/>
      </c>
      <c r="DI305" s="80" t="str">
        <f>IF(OR($A305="",NOT(ISNUMBER($G305))),"",IF(AND($F305&lt;=DI$6,$G305&gt;=DI$5),IF(DI$5&gt;$N305,5,$K305)*10+IF(AND($F305&gt;=DI$5,$F305&lt;=DI$6),IF(AND($G305&gt;=DI$5,$G305&lt;=DI$6),5,IF($L305=1,2,1)),IF(AND($G305&gt;=DI$5,$G305&lt;=DI$6),IF($M305&gt;0,4,3),0)),IF(AND($D305&lt;=DI$6,$E305&gt;=DI$5),60,0)))</f>
        <v/>
      </c>
      <c r="DJ305" s="80" t="str">
        <f>IF(OR($A305="",NOT(ISNUMBER($G305))),"",IF(AND($F305&lt;=DJ$6,$G305&gt;=DJ$5),IF(DJ$5&gt;$N305,5,$K305)*10+IF(AND($F305&gt;=DJ$5,$F305&lt;=DJ$6),IF(AND($G305&gt;=DJ$5,$G305&lt;=DJ$6),5,IF($L305=1,2,1)),IF(AND($G305&gt;=DJ$5,$G305&lt;=DJ$6),IF($M305&gt;0,4,3),0)),IF(AND($D305&lt;=DJ$6,$E305&gt;=DJ$5),60,0)))</f>
        <v/>
      </c>
      <c r="DK305" s="80" t="str">
        <f>IF(OR($A305="",NOT(ISNUMBER($G305))),"",IF(AND($F305&lt;=DK$6,$G305&gt;=DK$5),IF(DK$5&gt;$N305,5,$K305)*10+IF(AND($F305&gt;=DK$5,$F305&lt;=DK$6),IF(AND($G305&gt;=DK$5,$G305&lt;=DK$6),5,IF($L305=1,2,1)),IF(AND($G305&gt;=DK$5,$G305&lt;=DK$6),IF($M305&gt;0,4,3),0)),IF(AND($D305&lt;=DK$6,$E305&gt;=DK$5),60,0)))</f>
        <v/>
      </c>
      <c r="DL305" s="80" t="str">
        <f>IF(OR($A305="",NOT(ISNUMBER($G305))),"",IF(AND($F305&lt;=DL$6,$G305&gt;=DL$5),IF(DL$5&gt;$N305,5,$K305)*10+IF(AND($F305&gt;=DL$5,$F305&lt;=DL$6),IF(AND($G305&gt;=DL$5,$G305&lt;=DL$6),5,IF($L305=1,2,1)),IF(AND($G305&gt;=DL$5,$G305&lt;=DL$6),IF($M305&gt;0,4,3),0)),IF(AND($D305&lt;=DL$6,$E305&gt;=DL$5),60,0)))</f>
        <v/>
      </c>
      <c r="DM305" s="80" t="str">
        <f>IF(OR($A305="",NOT(ISNUMBER($G305))),"",IF(AND($F305&lt;=DM$6,$G305&gt;=DM$5),IF(DM$5&gt;$N305,5,$K305)*10+IF(AND($F305&gt;=DM$5,$F305&lt;=DM$6),IF(AND($G305&gt;=DM$5,$G305&lt;=DM$6),5,IF($L305=1,2,1)),IF(AND($G305&gt;=DM$5,$G305&lt;=DM$6),IF($M305&gt;0,4,3),0)),IF(AND($D305&lt;=DM$6,$E305&gt;=DM$5),60,0)))</f>
        <v/>
      </c>
      <c r="DN305" s="80" t="str">
        <f>IF(OR($A305="",NOT(ISNUMBER($G305))),"",IF(AND($F305&lt;=DN$6,$G305&gt;=DN$5),IF(DN$5&gt;$N305,5,$K305)*10+IF(AND($F305&gt;=DN$5,$F305&lt;=DN$6),IF(AND($G305&gt;=DN$5,$G305&lt;=DN$6),5,IF($L305=1,2,1)),IF(AND($G305&gt;=DN$5,$G305&lt;=DN$6),IF($M305&gt;0,4,3),0)),IF(AND($D305&lt;=DN$6,$E305&gt;=DN$5),60,0)))</f>
        <v/>
      </c>
      <c r="DO305" s="80" t="str">
        <f>IF(OR($A305="",NOT(ISNUMBER($G305))),"",IF(AND($F305&lt;=DO$6,$G305&gt;=DO$5),IF(DO$5&gt;$N305,5,$K305)*10+IF(AND($F305&gt;=DO$5,$F305&lt;=DO$6),IF(AND($G305&gt;=DO$5,$G305&lt;=DO$6),5,IF($L305=1,2,1)),IF(AND($G305&gt;=DO$5,$G305&lt;=DO$6),IF($M305&gt;0,4,3),0)),IF(AND($D305&lt;=DO$6,$E305&gt;=DO$5),60,0)))</f>
        <v/>
      </c>
      <c r="DP305" s="80" t="str">
        <f>IF(OR($A305="",NOT(ISNUMBER($G305))),"",IF(AND($F305&lt;=DP$6,$G305&gt;=DP$5),IF(DP$5&gt;$N305,5,$K305)*10+IF(AND($F305&gt;=DP$5,$F305&lt;=DP$6),IF(AND($G305&gt;=DP$5,$G305&lt;=DP$6),5,IF($L305=1,2,1)),IF(AND($G305&gt;=DP$5,$G305&lt;=DP$6),IF($M305&gt;0,4,3),0)),IF(AND($D305&lt;=DP$6,$E305&gt;=DP$5),60,0)))</f>
        <v/>
      </c>
      <c r="DQ305" s="80" t="str">
        <f>IF(OR($A305="",NOT(ISNUMBER($G305))),"",IF(AND($F305&lt;=DQ$6,$G305&gt;=DQ$5),IF(DQ$5&gt;$N305,5,$K305)*10+IF(AND($F305&gt;=DQ$5,$F305&lt;=DQ$6),IF(AND($G305&gt;=DQ$5,$G305&lt;=DQ$6),5,IF($L305=1,2,1)),IF(AND($G305&gt;=DQ$5,$G305&lt;=DQ$6),IF($M305&gt;0,4,3),0)),IF(AND($D305&lt;=DQ$6,$E305&gt;=DQ$5),60,0)))</f>
        <v/>
      </c>
      <c r="DR305" s="80" t="str">
        <f>IF(OR($A305="",NOT(ISNUMBER($G305))),"",IF(AND($F305&lt;=DR$6,$G305&gt;=DR$5),IF(DR$5&gt;$N305,5,$K305)*10+IF(AND($F305&gt;=DR$5,$F305&lt;=DR$6),IF(AND($G305&gt;=DR$5,$G305&lt;=DR$6),5,IF($L305=1,2,1)),IF(AND($G305&gt;=DR$5,$G305&lt;=DR$6),IF($M305&gt;0,4,3),0)),IF(AND($D305&lt;=DR$6,$E305&gt;=DR$5),60,0)))</f>
        <v/>
      </c>
      <c r="DS305" s="80" t="str">
        <f>IF(OR($A305="",NOT(ISNUMBER($G305))),"",IF(AND($F305&lt;=DS$6,$G305&gt;=DS$5),IF(DS$5&gt;$N305,5,$K305)*10+IF(AND($F305&gt;=DS$5,$F305&lt;=DS$6),IF(AND($G305&gt;=DS$5,$G305&lt;=DS$6),5,IF($L305=1,2,1)),IF(AND($G305&gt;=DS$5,$G305&lt;=DS$6),IF($M305&gt;0,4,3),0)),IF(AND($D305&lt;=DS$6,$E305&gt;=DS$5),60,0)))</f>
        <v/>
      </c>
      <c r="DT305" s="80" t="str">
        <f>IF(OR($A305="",NOT(ISNUMBER($G305))),"",IF(AND($F305&lt;=DT$6,$G305&gt;=DT$5),IF(DT$5&gt;$N305,5,$K305)*10+IF(AND($F305&gt;=DT$5,$F305&lt;=DT$6),IF(AND($G305&gt;=DT$5,$G305&lt;=DT$6),5,IF($L305=1,2,1)),IF(AND($G305&gt;=DT$5,$G305&lt;=DT$6),IF($M305&gt;0,4,3),0)),IF(AND($D305&lt;=DT$6,$E305&gt;=DT$5),60,0)))</f>
        <v/>
      </c>
      <c r="DU305" s="80" t="str">
        <f>IF(OR($A305="",NOT(ISNUMBER($G305))),"",IF(AND($F305&lt;=DU$6,$G305&gt;=DU$5),IF(DU$5&gt;$N305,5,$K305)*10+IF(AND($F305&gt;=DU$5,$F305&lt;=DU$6),IF(AND($G305&gt;=DU$5,$G305&lt;=DU$6),5,IF($L305=1,2,1)),IF(AND($G305&gt;=DU$5,$G305&lt;=DU$6),IF($M305&gt;0,4,3),0)),IF(AND($D305&lt;=DU$6,$E305&gt;=DU$5),60,0)))</f>
        <v/>
      </c>
      <c r="DV305" s="80" t="str">
        <f>IF(OR($A305="",NOT(ISNUMBER($G305))),"",IF(AND($F305&lt;=DV$6,$G305&gt;=DV$5),IF(DV$5&gt;$N305,5,$K305)*10+IF(AND($F305&gt;=DV$5,$F305&lt;=DV$6),IF(AND($G305&gt;=DV$5,$G305&lt;=DV$6),5,IF($L305=1,2,1)),IF(AND($G305&gt;=DV$5,$G305&lt;=DV$6),IF($M305&gt;0,4,3),0)),IF(AND($D305&lt;=DV$6,$E305&gt;=DV$5),60,0)))</f>
        <v/>
      </c>
      <c r="DW305" s="80" t="str">
        <f>IF(OR($A305="",NOT(ISNUMBER($G305))),"",IF(AND($F305&lt;=DW$6,$G305&gt;=DW$5),IF(DW$5&gt;$N305,5,$K305)*10+IF(AND($F305&gt;=DW$5,$F305&lt;=DW$6),IF(AND($G305&gt;=DW$5,$G305&lt;=DW$6),5,IF($L305=1,2,1)),IF(AND($G305&gt;=DW$5,$G305&lt;=DW$6),IF($M305&gt;0,4,3),0)),IF(AND($D305&lt;=DW$6,$E305&gt;=DW$5),60,0)))</f>
        <v/>
      </c>
      <c r="DX305" s="80" t="str">
        <f>IF(OR($A305="",NOT(ISNUMBER($G305))),"",IF(AND($F305&lt;=DX$6,$G305&gt;=DX$5),IF(DX$5&gt;$N305,5,$K305)*10+IF(AND($F305&gt;=DX$5,$F305&lt;=DX$6),IF(AND($G305&gt;=DX$5,$G305&lt;=DX$6),5,IF($L305=1,2,1)),IF(AND($G305&gt;=DX$5,$G305&lt;=DX$6),IF($M305&gt;0,4,3),0)),IF(AND($D305&lt;=DX$6,$E305&gt;=DX$5),60,0)))</f>
        <v/>
      </c>
      <c r="DY305" s="80" t="str">
        <f>IF(OR($A305="",NOT(ISNUMBER($G305))),"",IF(AND($F305&lt;=DY$6,$G305&gt;=DY$5),IF(DY$5&gt;$N305,5,$K305)*10+IF(AND($F305&gt;=DY$5,$F305&lt;=DY$6),IF(AND($G305&gt;=DY$5,$G305&lt;=DY$6),5,IF($L305=1,2,1)),IF(AND($G305&gt;=DY$5,$G305&lt;=DY$6),IF($M305&gt;0,4,3),0)),IF(AND($D305&lt;=DY$6,$E305&gt;=DY$5),60,0)))</f>
        <v/>
      </c>
      <c r="DZ305" s="80" t="str">
        <f>IF(OR($A305="",NOT(ISNUMBER($G305))),"",IF(AND($F305&lt;=DZ$6,$G305&gt;=DZ$5),IF(DZ$5&gt;$N305,5,$K305)*10+IF(AND($F305&gt;=DZ$5,$F305&lt;=DZ$6),IF(AND($G305&gt;=DZ$5,$G305&lt;=DZ$6),5,IF($L305=1,2,1)),IF(AND($G305&gt;=DZ$5,$G305&lt;=DZ$6),IF($M305&gt;0,4,3),0)),IF(AND($D305&lt;=DZ$6,$E305&gt;=DZ$5),60,0)))</f>
        <v/>
      </c>
      <c r="EA305" s="80" t="str">
        <f>IF(OR($A305="",NOT(ISNUMBER($G305))),"",IF(AND($F305&lt;=EA$6,$G305&gt;=EA$5),IF(EA$5&gt;$N305,5,$K305)*10+IF(AND($F305&gt;=EA$5,$F305&lt;=EA$6),IF(AND($G305&gt;=EA$5,$G305&lt;=EA$6),5,IF($L305=1,2,1)),IF(AND($G305&gt;=EA$5,$G305&lt;=EA$6),IF($M305&gt;0,4,3),0)),IF(AND($D305&lt;=EA$6,$E305&gt;=EA$5),60,0)))</f>
        <v/>
      </c>
      <c r="EB305" s="80" t="str">
        <f>IF(OR($A305="",NOT(ISNUMBER($G305))),"",IF(AND($F305&lt;=EB$6,$G305&gt;=EB$5),IF(EB$5&gt;$N305,5,$K305)*10+IF(AND($F305&gt;=EB$5,$F305&lt;=EB$6),IF(AND($G305&gt;=EB$5,$G305&lt;=EB$6),5,IF($L305=1,2,1)),IF(AND($G305&gt;=EB$5,$G305&lt;=EB$6),IF($M305&gt;0,4,3),0)),IF(AND($D305&lt;=EB$6,$E305&gt;=EB$5),60,0)))</f>
        <v/>
      </c>
      <c r="EC305" s="80" t="str">
        <f>IF(OR($A305="",NOT(ISNUMBER($G305))),"",IF(AND($F305&lt;=EC$6,$G305&gt;=EC$5),IF(EC$5&gt;$N305,5,$K305)*10+IF(AND($F305&gt;=EC$5,$F305&lt;=EC$6),IF(AND($G305&gt;=EC$5,$G305&lt;=EC$6),5,IF($L305=1,2,1)),IF(AND($G305&gt;=EC$5,$G305&lt;=EC$6),IF($M305&gt;0,4,3),0)),IF(AND($D305&lt;=EC$6,$E305&gt;=EC$5),60,0)))</f>
        <v/>
      </c>
      <c r="ED305" s="80" t="str">
        <f>IF(OR($A305="",NOT(ISNUMBER($G305))),"",IF(AND($F305&lt;=ED$6,$G305&gt;=ED$5),IF(ED$5&gt;$N305,5,$K305)*10+IF(AND($F305&gt;=ED$5,$F305&lt;=ED$6),IF(AND($G305&gt;=ED$5,$G305&lt;=ED$6),5,IF($L305=1,2,1)),IF(AND($G305&gt;=ED$5,$G305&lt;=ED$6),IF($M305&gt;0,4,3),0)),IF(AND($D305&lt;=ED$6,$E305&gt;=ED$5),60,0)))</f>
        <v/>
      </c>
    </row>
    <row r="306" ht="18" customHeight="1">
      <c r="A306" s="52" t="str">
        <f>IF(Tasks!$B306="","",Tasks!$A306)</f>
        <v/>
      </c>
      <c r="B306" s="78" t="str">
        <f>IF(Tasks!$B306="","",Tasks!$B306)</f>
        <v/>
      </c>
      <c r="C306" s="25" t="str">
        <f>IF($B306="","",IF(AND(Tasks!$D306="",Tasks!$G306=""),"-",IF(Tasks!$D306="","",Tasks!$D306&amp;IF(OR(Tasks!$E306="",Tasks!$E306="FS"),IF(N(Tasks!$F306)=0,"","FS"),Tasks!$E306)&amp;IF(N(Tasks!$F306)=0,"",IF(Tasks!$F306&gt;0,"+","")&amp;Tasks!$F306))&amp;IF(AND(Tasks!$D306&lt;&gt;"",Tasks!$G306&lt;&gt;""),", ","")&amp;IF(Tasks!$G306="","",Tasks!$G306&amp;IF(OR(Tasks!$H306="",Tasks!$H306="FS"),IF(N(Tasks!$I306)=0,"","FS"),Tasks!$H306)&amp;IF(N(Tasks!$I306)=0,"",IF(Tasks!$I306&gt;0,"+","")&amp;Tasks!$I306))))</f>
        <v/>
      </c>
      <c r="D306" s="51" t="str">
        <f>IF(OR($B306="",Tasks!$Q306=""),"",Tasks!$Q306)</f>
        <v/>
      </c>
      <c r="E306" s="51" t="str">
        <f>IF(OR($B306="",Tasks!$R306=""),"",Tasks!$R306)</f>
        <v/>
      </c>
      <c r="F306" s="51" t="str">
        <f>IF(OR($B306="",Tasks!$S306=""),"",Tasks!$S306)</f>
        <v/>
      </c>
      <c r="G306" s="51" t="str">
        <f>IF(OR($B306="",Tasks!$T306=""),"",Tasks!$T306)</f>
        <v/>
      </c>
      <c r="H306" s="52" t="str">
        <f>IF($B306="","",Tasks!$AE306)</f>
        <v/>
      </c>
      <c r="I306" s="79" t="str">
        <f>IF($B306="","",Tasks!$AF306)</f>
        <v/>
      </c>
      <c r="J306" s="53" t="str">
        <f>IF(OR($B306="",Tasks!$V306=""),"",Tasks!$V306)</f>
        <v/>
      </c>
      <c r="K306" s="52" t="str">
        <f>IF($B306="","",Tasks!$AA306)</f>
        <v/>
      </c>
      <c r="L306" s="52" t="str">
        <f>IF($B306="","",Tasks!$AB306)</f>
        <v/>
      </c>
      <c r="M306" s="52" t="str">
        <f>IF($B306="","",Tasks!$Z306)</f>
        <v/>
      </c>
      <c r="N306" s="52" t="str">
        <f>IF(OR($B306="",Tasks!$AG306=""),"",Tasks!$AG306)</f>
        <v/>
      </c>
      <c r="O306" s="80" t="str">
        <f>IF(OR($A306="",NOT(ISNUMBER($G306))),"",IF(AND($F306&lt;=O$6,$G306&gt;=O$5),IF(O$5&gt;$N306,5,$K306)*10+IF(AND($F306&gt;=O$5,$F306&lt;=O$6),IF(AND($G306&gt;=O$5,$G306&lt;=O$6),5,IF($L306=1,2,1)),IF(AND($G306&gt;=O$5,$G306&lt;=O$6),IF($M306&gt;0,4,3),0)),IF(AND($D306&lt;=O$6,$E306&gt;=O$5),60,0)))</f>
        <v/>
      </c>
      <c r="P306" s="80" t="str">
        <f>IF(OR($A306="",NOT(ISNUMBER($G306))),"",IF(AND($F306&lt;=P$6,$G306&gt;=P$5),IF(P$5&gt;$N306,5,$K306)*10+IF(AND($F306&gt;=P$5,$F306&lt;=P$6),IF(AND($G306&gt;=P$5,$G306&lt;=P$6),5,IF($L306=1,2,1)),IF(AND($G306&gt;=P$5,$G306&lt;=P$6),IF($M306&gt;0,4,3),0)),IF(AND($D306&lt;=P$6,$E306&gt;=P$5),60,0)))</f>
        <v/>
      </c>
      <c r="Q306" s="80" t="str">
        <f>IF(OR($A306="",NOT(ISNUMBER($G306))),"",IF(AND($F306&lt;=Q$6,$G306&gt;=Q$5),IF(Q$5&gt;$N306,5,$K306)*10+IF(AND($F306&gt;=Q$5,$F306&lt;=Q$6),IF(AND($G306&gt;=Q$5,$G306&lt;=Q$6),5,IF($L306=1,2,1)),IF(AND($G306&gt;=Q$5,$G306&lt;=Q$6),IF($M306&gt;0,4,3),0)),IF(AND($D306&lt;=Q$6,$E306&gt;=Q$5),60,0)))</f>
        <v/>
      </c>
      <c r="R306" s="80" t="str">
        <f>IF(OR($A306="",NOT(ISNUMBER($G306))),"",IF(AND($F306&lt;=R$6,$G306&gt;=R$5),IF(R$5&gt;$N306,5,$K306)*10+IF(AND($F306&gt;=R$5,$F306&lt;=R$6),IF(AND($G306&gt;=R$5,$G306&lt;=R$6),5,IF($L306=1,2,1)),IF(AND($G306&gt;=R$5,$G306&lt;=R$6),IF($M306&gt;0,4,3),0)),IF(AND($D306&lt;=R$6,$E306&gt;=R$5),60,0)))</f>
        <v/>
      </c>
      <c r="S306" s="80" t="str">
        <f>IF(OR($A306="",NOT(ISNUMBER($G306))),"",IF(AND($F306&lt;=S$6,$G306&gt;=S$5),IF(S$5&gt;$N306,5,$K306)*10+IF(AND($F306&gt;=S$5,$F306&lt;=S$6),IF(AND($G306&gt;=S$5,$G306&lt;=S$6),5,IF($L306=1,2,1)),IF(AND($G306&gt;=S$5,$G306&lt;=S$6),IF($M306&gt;0,4,3),0)),IF(AND($D306&lt;=S$6,$E306&gt;=S$5),60,0)))</f>
        <v/>
      </c>
      <c r="T306" s="80" t="str">
        <f>IF(OR($A306="",NOT(ISNUMBER($G306))),"",IF(AND($F306&lt;=T$6,$G306&gt;=T$5),IF(T$5&gt;$N306,5,$K306)*10+IF(AND($F306&gt;=T$5,$F306&lt;=T$6),IF(AND($G306&gt;=T$5,$G306&lt;=T$6),5,IF($L306=1,2,1)),IF(AND($G306&gt;=T$5,$G306&lt;=T$6),IF($M306&gt;0,4,3),0)),IF(AND($D306&lt;=T$6,$E306&gt;=T$5),60,0)))</f>
        <v/>
      </c>
      <c r="U306" s="80" t="str">
        <f>IF(OR($A306="",NOT(ISNUMBER($G306))),"",IF(AND($F306&lt;=U$6,$G306&gt;=U$5),IF(U$5&gt;$N306,5,$K306)*10+IF(AND($F306&gt;=U$5,$F306&lt;=U$6),IF(AND($G306&gt;=U$5,$G306&lt;=U$6),5,IF($L306=1,2,1)),IF(AND($G306&gt;=U$5,$G306&lt;=U$6),IF($M306&gt;0,4,3),0)),IF(AND($D306&lt;=U$6,$E306&gt;=U$5),60,0)))</f>
        <v/>
      </c>
      <c r="V306" s="80" t="str">
        <f>IF(OR($A306="",NOT(ISNUMBER($G306))),"",IF(AND($F306&lt;=V$6,$G306&gt;=V$5),IF(V$5&gt;$N306,5,$K306)*10+IF(AND($F306&gt;=V$5,$F306&lt;=V$6),IF(AND($G306&gt;=V$5,$G306&lt;=V$6),5,IF($L306=1,2,1)),IF(AND($G306&gt;=V$5,$G306&lt;=V$6),IF($M306&gt;0,4,3),0)),IF(AND($D306&lt;=V$6,$E306&gt;=V$5),60,0)))</f>
        <v/>
      </c>
      <c r="W306" s="80" t="str">
        <f>IF(OR($A306="",NOT(ISNUMBER($G306))),"",IF(AND($F306&lt;=W$6,$G306&gt;=W$5),IF(W$5&gt;$N306,5,$K306)*10+IF(AND($F306&gt;=W$5,$F306&lt;=W$6),IF(AND($G306&gt;=W$5,$G306&lt;=W$6),5,IF($L306=1,2,1)),IF(AND($G306&gt;=W$5,$G306&lt;=W$6),IF($M306&gt;0,4,3),0)),IF(AND($D306&lt;=W$6,$E306&gt;=W$5),60,0)))</f>
        <v/>
      </c>
      <c r="X306" s="80" t="str">
        <f>IF(OR($A306="",NOT(ISNUMBER($G306))),"",IF(AND($F306&lt;=X$6,$G306&gt;=X$5),IF(X$5&gt;$N306,5,$K306)*10+IF(AND($F306&gt;=X$5,$F306&lt;=X$6),IF(AND($G306&gt;=X$5,$G306&lt;=X$6),5,IF($L306=1,2,1)),IF(AND($G306&gt;=X$5,$G306&lt;=X$6),IF($M306&gt;0,4,3),0)),IF(AND($D306&lt;=X$6,$E306&gt;=X$5),60,0)))</f>
        <v/>
      </c>
      <c r="Y306" s="80" t="str">
        <f>IF(OR($A306="",NOT(ISNUMBER($G306))),"",IF(AND($F306&lt;=Y$6,$G306&gt;=Y$5),IF(Y$5&gt;$N306,5,$K306)*10+IF(AND($F306&gt;=Y$5,$F306&lt;=Y$6),IF(AND($G306&gt;=Y$5,$G306&lt;=Y$6),5,IF($L306=1,2,1)),IF(AND($G306&gt;=Y$5,$G306&lt;=Y$6),IF($M306&gt;0,4,3),0)),IF(AND($D306&lt;=Y$6,$E306&gt;=Y$5),60,0)))</f>
        <v/>
      </c>
      <c r="Z306" s="80" t="str">
        <f>IF(OR($A306="",NOT(ISNUMBER($G306))),"",IF(AND($F306&lt;=Z$6,$G306&gt;=Z$5),IF(Z$5&gt;$N306,5,$K306)*10+IF(AND($F306&gt;=Z$5,$F306&lt;=Z$6),IF(AND($G306&gt;=Z$5,$G306&lt;=Z$6),5,IF($L306=1,2,1)),IF(AND($G306&gt;=Z$5,$G306&lt;=Z$6),IF($M306&gt;0,4,3),0)),IF(AND($D306&lt;=Z$6,$E306&gt;=Z$5),60,0)))</f>
        <v/>
      </c>
      <c r="AA306" s="80" t="str">
        <f>IF(OR($A306="",NOT(ISNUMBER($G306))),"",IF(AND($F306&lt;=AA$6,$G306&gt;=AA$5),IF(AA$5&gt;$N306,5,$K306)*10+IF(AND($F306&gt;=AA$5,$F306&lt;=AA$6),IF(AND($G306&gt;=AA$5,$G306&lt;=AA$6),5,IF($L306=1,2,1)),IF(AND($G306&gt;=AA$5,$G306&lt;=AA$6),IF($M306&gt;0,4,3),0)),IF(AND($D306&lt;=AA$6,$E306&gt;=AA$5),60,0)))</f>
        <v/>
      </c>
      <c r="AB306" s="80" t="str">
        <f>IF(OR($A306="",NOT(ISNUMBER($G306))),"",IF(AND($F306&lt;=AB$6,$G306&gt;=AB$5),IF(AB$5&gt;$N306,5,$K306)*10+IF(AND($F306&gt;=AB$5,$F306&lt;=AB$6),IF(AND($G306&gt;=AB$5,$G306&lt;=AB$6),5,IF($L306=1,2,1)),IF(AND($G306&gt;=AB$5,$G306&lt;=AB$6),IF($M306&gt;0,4,3),0)),IF(AND($D306&lt;=AB$6,$E306&gt;=AB$5),60,0)))</f>
        <v/>
      </c>
      <c r="AC306" s="80" t="str">
        <f>IF(OR($A306="",NOT(ISNUMBER($G306))),"",IF(AND($F306&lt;=AC$6,$G306&gt;=AC$5),IF(AC$5&gt;$N306,5,$K306)*10+IF(AND($F306&gt;=AC$5,$F306&lt;=AC$6),IF(AND($G306&gt;=AC$5,$G306&lt;=AC$6),5,IF($L306=1,2,1)),IF(AND($G306&gt;=AC$5,$G306&lt;=AC$6),IF($M306&gt;0,4,3),0)),IF(AND($D306&lt;=AC$6,$E306&gt;=AC$5),60,0)))</f>
        <v/>
      </c>
      <c r="AD306" s="80" t="str">
        <f>IF(OR($A306="",NOT(ISNUMBER($G306))),"",IF(AND($F306&lt;=AD$6,$G306&gt;=AD$5),IF(AD$5&gt;$N306,5,$K306)*10+IF(AND($F306&gt;=AD$5,$F306&lt;=AD$6),IF(AND($G306&gt;=AD$5,$G306&lt;=AD$6),5,IF($L306=1,2,1)),IF(AND($G306&gt;=AD$5,$G306&lt;=AD$6),IF($M306&gt;0,4,3),0)),IF(AND($D306&lt;=AD$6,$E306&gt;=AD$5),60,0)))</f>
        <v/>
      </c>
      <c r="AE306" s="80" t="str">
        <f>IF(OR($A306="",NOT(ISNUMBER($G306))),"",IF(AND($F306&lt;=AE$6,$G306&gt;=AE$5),IF(AE$5&gt;$N306,5,$K306)*10+IF(AND($F306&gt;=AE$5,$F306&lt;=AE$6),IF(AND($G306&gt;=AE$5,$G306&lt;=AE$6),5,IF($L306=1,2,1)),IF(AND($G306&gt;=AE$5,$G306&lt;=AE$6),IF($M306&gt;0,4,3),0)),IF(AND($D306&lt;=AE$6,$E306&gt;=AE$5),60,0)))</f>
        <v/>
      </c>
      <c r="AF306" s="80" t="str">
        <f>IF(OR($A306="",NOT(ISNUMBER($G306))),"",IF(AND($F306&lt;=AF$6,$G306&gt;=AF$5),IF(AF$5&gt;$N306,5,$K306)*10+IF(AND($F306&gt;=AF$5,$F306&lt;=AF$6),IF(AND($G306&gt;=AF$5,$G306&lt;=AF$6),5,IF($L306=1,2,1)),IF(AND($G306&gt;=AF$5,$G306&lt;=AF$6),IF($M306&gt;0,4,3),0)),IF(AND($D306&lt;=AF$6,$E306&gt;=AF$5),60,0)))</f>
        <v/>
      </c>
      <c r="AG306" s="80" t="str">
        <f>IF(OR($A306="",NOT(ISNUMBER($G306))),"",IF(AND($F306&lt;=AG$6,$G306&gt;=AG$5),IF(AG$5&gt;$N306,5,$K306)*10+IF(AND($F306&gt;=AG$5,$F306&lt;=AG$6),IF(AND($G306&gt;=AG$5,$G306&lt;=AG$6),5,IF($L306=1,2,1)),IF(AND($G306&gt;=AG$5,$G306&lt;=AG$6),IF($M306&gt;0,4,3),0)),IF(AND($D306&lt;=AG$6,$E306&gt;=AG$5),60,0)))</f>
        <v/>
      </c>
      <c r="AH306" s="80" t="str">
        <f>IF(OR($A306="",NOT(ISNUMBER($G306))),"",IF(AND($F306&lt;=AH$6,$G306&gt;=AH$5),IF(AH$5&gt;$N306,5,$K306)*10+IF(AND($F306&gt;=AH$5,$F306&lt;=AH$6),IF(AND($G306&gt;=AH$5,$G306&lt;=AH$6),5,IF($L306=1,2,1)),IF(AND($G306&gt;=AH$5,$G306&lt;=AH$6),IF($M306&gt;0,4,3),0)),IF(AND($D306&lt;=AH$6,$E306&gt;=AH$5),60,0)))</f>
        <v/>
      </c>
      <c r="AI306" s="80" t="str">
        <f>IF(OR($A306="",NOT(ISNUMBER($G306))),"",IF(AND($F306&lt;=AI$6,$G306&gt;=AI$5),IF(AI$5&gt;$N306,5,$K306)*10+IF(AND($F306&gt;=AI$5,$F306&lt;=AI$6),IF(AND($G306&gt;=AI$5,$G306&lt;=AI$6),5,IF($L306=1,2,1)),IF(AND($G306&gt;=AI$5,$G306&lt;=AI$6),IF($M306&gt;0,4,3),0)),IF(AND($D306&lt;=AI$6,$E306&gt;=AI$5),60,0)))</f>
        <v/>
      </c>
      <c r="AJ306" s="80" t="str">
        <f>IF(OR($A306="",NOT(ISNUMBER($G306))),"",IF(AND($F306&lt;=AJ$6,$G306&gt;=AJ$5),IF(AJ$5&gt;$N306,5,$K306)*10+IF(AND($F306&gt;=AJ$5,$F306&lt;=AJ$6),IF(AND($G306&gt;=AJ$5,$G306&lt;=AJ$6),5,IF($L306=1,2,1)),IF(AND($G306&gt;=AJ$5,$G306&lt;=AJ$6),IF($M306&gt;0,4,3),0)),IF(AND($D306&lt;=AJ$6,$E306&gt;=AJ$5),60,0)))</f>
        <v/>
      </c>
      <c r="AK306" s="80" t="str">
        <f>IF(OR($A306="",NOT(ISNUMBER($G306))),"",IF(AND($F306&lt;=AK$6,$G306&gt;=AK$5),IF(AK$5&gt;$N306,5,$K306)*10+IF(AND($F306&gt;=AK$5,$F306&lt;=AK$6),IF(AND($G306&gt;=AK$5,$G306&lt;=AK$6),5,IF($L306=1,2,1)),IF(AND($G306&gt;=AK$5,$G306&lt;=AK$6),IF($M306&gt;0,4,3),0)),IF(AND($D306&lt;=AK$6,$E306&gt;=AK$5),60,0)))</f>
        <v/>
      </c>
      <c r="AL306" s="80" t="str">
        <f>IF(OR($A306="",NOT(ISNUMBER($G306))),"",IF(AND($F306&lt;=AL$6,$G306&gt;=AL$5),IF(AL$5&gt;$N306,5,$K306)*10+IF(AND($F306&gt;=AL$5,$F306&lt;=AL$6),IF(AND($G306&gt;=AL$5,$G306&lt;=AL$6),5,IF($L306=1,2,1)),IF(AND($G306&gt;=AL$5,$G306&lt;=AL$6),IF($M306&gt;0,4,3),0)),IF(AND($D306&lt;=AL$6,$E306&gt;=AL$5),60,0)))</f>
        <v/>
      </c>
      <c r="AM306" s="80" t="str">
        <f>IF(OR($A306="",NOT(ISNUMBER($G306))),"",IF(AND($F306&lt;=AM$6,$G306&gt;=AM$5),IF(AM$5&gt;$N306,5,$K306)*10+IF(AND($F306&gt;=AM$5,$F306&lt;=AM$6),IF(AND($G306&gt;=AM$5,$G306&lt;=AM$6),5,IF($L306=1,2,1)),IF(AND($G306&gt;=AM$5,$G306&lt;=AM$6),IF($M306&gt;0,4,3),0)),IF(AND($D306&lt;=AM$6,$E306&gt;=AM$5),60,0)))</f>
        <v/>
      </c>
      <c r="AN306" s="80" t="str">
        <f>IF(OR($A306="",NOT(ISNUMBER($G306))),"",IF(AND($F306&lt;=AN$6,$G306&gt;=AN$5),IF(AN$5&gt;$N306,5,$K306)*10+IF(AND($F306&gt;=AN$5,$F306&lt;=AN$6),IF(AND($G306&gt;=AN$5,$G306&lt;=AN$6),5,IF($L306=1,2,1)),IF(AND($G306&gt;=AN$5,$G306&lt;=AN$6),IF($M306&gt;0,4,3),0)),IF(AND($D306&lt;=AN$6,$E306&gt;=AN$5),60,0)))</f>
        <v/>
      </c>
      <c r="AO306" s="80" t="str">
        <f>IF(OR($A306="",NOT(ISNUMBER($G306))),"",IF(AND($F306&lt;=AO$6,$G306&gt;=AO$5),IF(AO$5&gt;$N306,5,$K306)*10+IF(AND($F306&gt;=AO$5,$F306&lt;=AO$6),IF(AND($G306&gt;=AO$5,$G306&lt;=AO$6),5,IF($L306=1,2,1)),IF(AND($G306&gt;=AO$5,$G306&lt;=AO$6),IF($M306&gt;0,4,3),0)),IF(AND($D306&lt;=AO$6,$E306&gt;=AO$5),60,0)))</f>
        <v/>
      </c>
      <c r="AP306" s="80" t="str">
        <f>IF(OR($A306="",NOT(ISNUMBER($G306))),"",IF(AND($F306&lt;=AP$6,$G306&gt;=AP$5),IF(AP$5&gt;$N306,5,$K306)*10+IF(AND($F306&gt;=AP$5,$F306&lt;=AP$6),IF(AND($G306&gt;=AP$5,$G306&lt;=AP$6),5,IF($L306=1,2,1)),IF(AND($G306&gt;=AP$5,$G306&lt;=AP$6),IF($M306&gt;0,4,3),0)),IF(AND($D306&lt;=AP$6,$E306&gt;=AP$5),60,0)))</f>
        <v/>
      </c>
      <c r="AQ306" s="80" t="str">
        <f>IF(OR($A306="",NOT(ISNUMBER($G306))),"",IF(AND($F306&lt;=AQ$6,$G306&gt;=AQ$5),IF(AQ$5&gt;$N306,5,$K306)*10+IF(AND($F306&gt;=AQ$5,$F306&lt;=AQ$6),IF(AND($G306&gt;=AQ$5,$G306&lt;=AQ$6),5,IF($L306=1,2,1)),IF(AND($G306&gt;=AQ$5,$G306&lt;=AQ$6),IF($M306&gt;0,4,3),0)),IF(AND($D306&lt;=AQ$6,$E306&gt;=AQ$5),60,0)))</f>
        <v/>
      </c>
      <c r="AR306" s="80" t="str">
        <f>IF(OR($A306="",NOT(ISNUMBER($G306))),"",IF(AND($F306&lt;=AR$6,$G306&gt;=AR$5),IF(AR$5&gt;$N306,5,$K306)*10+IF(AND($F306&gt;=AR$5,$F306&lt;=AR$6),IF(AND($G306&gt;=AR$5,$G306&lt;=AR$6),5,IF($L306=1,2,1)),IF(AND($G306&gt;=AR$5,$G306&lt;=AR$6),IF($M306&gt;0,4,3),0)),IF(AND($D306&lt;=AR$6,$E306&gt;=AR$5),60,0)))</f>
        <v/>
      </c>
      <c r="AS306" s="80" t="str">
        <f>IF(OR($A306="",NOT(ISNUMBER($G306))),"",IF(AND($F306&lt;=AS$6,$G306&gt;=AS$5),IF(AS$5&gt;$N306,5,$K306)*10+IF(AND($F306&gt;=AS$5,$F306&lt;=AS$6),IF(AND($G306&gt;=AS$5,$G306&lt;=AS$6),5,IF($L306=1,2,1)),IF(AND($G306&gt;=AS$5,$G306&lt;=AS$6),IF($M306&gt;0,4,3),0)),IF(AND($D306&lt;=AS$6,$E306&gt;=AS$5),60,0)))</f>
        <v/>
      </c>
      <c r="AT306" s="80" t="str">
        <f>IF(OR($A306="",NOT(ISNUMBER($G306))),"",IF(AND($F306&lt;=AT$6,$G306&gt;=AT$5),IF(AT$5&gt;$N306,5,$K306)*10+IF(AND($F306&gt;=AT$5,$F306&lt;=AT$6),IF(AND($G306&gt;=AT$5,$G306&lt;=AT$6),5,IF($L306=1,2,1)),IF(AND($G306&gt;=AT$5,$G306&lt;=AT$6),IF($M306&gt;0,4,3),0)),IF(AND($D306&lt;=AT$6,$E306&gt;=AT$5),60,0)))</f>
        <v/>
      </c>
      <c r="AU306" s="80" t="str">
        <f>IF(OR($A306="",NOT(ISNUMBER($G306))),"",IF(AND($F306&lt;=AU$6,$G306&gt;=AU$5),IF(AU$5&gt;$N306,5,$K306)*10+IF(AND($F306&gt;=AU$5,$F306&lt;=AU$6),IF(AND($G306&gt;=AU$5,$G306&lt;=AU$6),5,IF($L306=1,2,1)),IF(AND($G306&gt;=AU$5,$G306&lt;=AU$6),IF($M306&gt;0,4,3),0)),IF(AND($D306&lt;=AU$6,$E306&gt;=AU$5),60,0)))</f>
        <v/>
      </c>
      <c r="AV306" s="80" t="str">
        <f>IF(OR($A306="",NOT(ISNUMBER($G306))),"",IF(AND($F306&lt;=AV$6,$G306&gt;=AV$5),IF(AV$5&gt;$N306,5,$K306)*10+IF(AND($F306&gt;=AV$5,$F306&lt;=AV$6),IF(AND($G306&gt;=AV$5,$G306&lt;=AV$6),5,IF($L306=1,2,1)),IF(AND($G306&gt;=AV$5,$G306&lt;=AV$6),IF($M306&gt;0,4,3),0)),IF(AND($D306&lt;=AV$6,$E306&gt;=AV$5),60,0)))</f>
        <v/>
      </c>
      <c r="AW306" s="80" t="str">
        <f>IF(OR($A306="",NOT(ISNUMBER($G306))),"",IF(AND($F306&lt;=AW$6,$G306&gt;=AW$5),IF(AW$5&gt;$N306,5,$K306)*10+IF(AND($F306&gt;=AW$5,$F306&lt;=AW$6),IF(AND($G306&gt;=AW$5,$G306&lt;=AW$6),5,IF($L306=1,2,1)),IF(AND($G306&gt;=AW$5,$G306&lt;=AW$6),IF($M306&gt;0,4,3),0)),IF(AND($D306&lt;=AW$6,$E306&gt;=AW$5),60,0)))</f>
        <v/>
      </c>
      <c r="AX306" s="80" t="str">
        <f>IF(OR($A306="",NOT(ISNUMBER($G306))),"",IF(AND($F306&lt;=AX$6,$G306&gt;=AX$5),IF(AX$5&gt;$N306,5,$K306)*10+IF(AND($F306&gt;=AX$5,$F306&lt;=AX$6),IF(AND($G306&gt;=AX$5,$G306&lt;=AX$6),5,IF($L306=1,2,1)),IF(AND($G306&gt;=AX$5,$G306&lt;=AX$6),IF($M306&gt;0,4,3),0)),IF(AND($D306&lt;=AX$6,$E306&gt;=AX$5),60,0)))</f>
        <v/>
      </c>
      <c r="AY306" s="80" t="str">
        <f>IF(OR($A306="",NOT(ISNUMBER($G306))),"",IF(AND($F306&lt;=AY$6,$G306&gt;=AY$5),IF(AY$5&gt;$N306,5,$K306)*10+IF(AND($F306&gt;=AY$5,$F306&lt;=AY$6),IF(AND($G306&gt;=AY$5,$G306&lt;=AY$6),5,IF($L306=1,2,1)),IF(AND($G306&gt;=AY$5,$G306&lt;=AY$6),IF($M306&gt;0,4,3),0)),IF(AND($D306&lt;=AY$6,$E306&gt;=AY$5),60,0)))</f>
        <v/>
      </c>
      <c r="AZ306" s="80" t="str">
        <f>IF(OR($A306="",NOT(ISNUMBER($G306))),"",IF(AND($F306&lt;=AZ$6,$G306&gt;=AZ$5),IF(AZ$5&gt;$N306,5,$K306)*10+IF(AND($F306&gt;=AZ$5,$F306&lt;=AZ$6),IF(AND($G306&gt;=AZ$5,$G306&lt;=AZ$6),5,IF($L306=1,2,1)),IF(AND($G306&gt;=AZ$5,$G306&lt;=AZ$6),IF($M306&gt;0,4,3),0)),IF(AND($D306&lt;=AZ$6,$E306&gt;=AZ$5),60,0)))</f>
        <v/>
      </c>
      <c r="BA306" s="80" t="str">
        <f>IF(OR($A306="",NOT(ISNUMBER($G306))),"",IF(AND($F306&lt;=BA$6,$G306&gt;=BA$5),IF(BA$5&gt;$N306,5,$K306)*10+IF(AND($F306&gt;=BA$5,$F306&lt;=BA$6),IF(AND($G306&gt;=BA$5,$G306&lt;=BA$6),5,IF($L306=1,2,1)),IF(AND($G306&gt;=BA$5,$G306&lt;=BA$6),IF($M306&gt;0,4,3),0)),IF(AND($D306&lt;=BA$6,$E306&gt;=BA$5),60,0)))</f>
        <v/>
      </c>
      <c r="BB306" s="80" t="str">
        <f>IF(OR($A306="",NOT(ISNUMBER($G306))),"",IF(AND($F306&lt;=BB$6,$G306&gt;=BB$5),IF(BB$5&gt;$N306,5,$K306)*10+IF(AND($F306&gt;=BB$5,$F306&lt;=BB$6),IF(AND($G306&gt;=BB$5,$G306&lt;=BB$6),5,IF($L306=1,2,1)),IF(AND($G306&gt;=BB$5,$G306&lt;=BB$6),IF($M306&gt;0,4,3),0)),IF(AND($D306&lt;=BB$6,$E306&gt;=BB$5),60,0)))</f>
        <v/>
      </c>
      <c r="BC306" s="80" t="str">
        <f>IF(OR($A306="",NOT(ISNUMBER($G306))),"",IF(AND($F306&lt;=BC$6,$G306&gt;=BC$5),IF(BC$5&gt;$N306,5,$K306)*10+IF(AND($F306&gt;=BC$5,$F306&lt;=BC$6),IF(AND($G306&gt;=BC$5,$G306&lt;=BC$6),5,IF($L306=1,2,1)),IF(AND($G306&gt;=BC$5,$G306&lt;=BC$6),IF($M306&gt;0,4,3),0)),IF(AND($D306&lt;=BC$6,$E306&gt;=BC$5),60,0)))</f>
        <v/>
      </c>
      <c r="BD306" s="80" t="str">
        <f>IF(OR($A306="",NOT(ISNUMBER($G306))),"",IF(AND($F306&lt;=BD$6,$G306&gt;=BD$5),IF(BD$5&gt;$N306,5,$K306)*10+IF(AND($F306&gt;=BD$5,$F306&lt;=BD$6),IF(AND($G306&gt;=BD$5,$G306&lt;=BD$6),5,IF($L306=1,2,1)),IF(AND($G306&gt;=BD$5,$G306&lt;=BD$6),IF($M306&gt;0,4,3),0)),IF(AND($D306&lt;=BD$6,$E306&gt;=BD$5),60,0)))</f>
        <v/>
      </c>
      <c r="BE306" s="80" t="str">
        <f>IF(OR($A306="",NOT(ISNUMBER($G306))),"",IF(AND($F306&lt;=BE$6,$G306&gt;=BE$5),IF(BE$5&gt;$N306,5,$K306)*10+IF(AND($F306&gt;=BE$5,$F306&lt;=BE$6),IF(AND($G306&gt;=BE$5,$G306&lt;=BE$6),5,IF($L306=1,2,1)),IF(AND($G306&gt;=BE$5,$G306&lt;=BE$6),IF($M306&gt;0,4,3),0)),IF(AND($D306&lt;=BE$6,$E306&gt;=BE$5),60,0)))</f>
        <v/>
      </c>
      <c r="BF306" s="80" t="str">
        <f>IF(OR($A306="",NOT(ISNUMBER($G306))),"",IF(AND($F306&lt;=BF$6,$G306&gt;=BF$5),IF(BF$5&gt;$N306,5,$K306)*10+IF(AND($F306&gt;=BF$5,$F306&lt;=BF$6),IF(AND($G306&gt;=BF$5,$G306&lt;=BF$6),5,IF($L306=1,2,1)),IF(AND($G306&gt;=BF$5,$G306&lt;=BF$6),IF($M306&gt;0,4,3),0)),IF(AND($D306&lt;=BF$6,$E306&gt;=BF$5),60,0)))</f>
        <v/>
      </c>
      <c r="BG306" s="80" t="str">
        <f>IF(OR($A306="",NOT(ISNUMBER($G306))),"",IF(AND($F306&lt;=BG$6,$G306&gt;=BG$5),IF(BG$5&gt;$N306,5,$K306)*10+IF(AND($F306&gt;=BG$5,$F306&lt;=BG$6),IF(AND($G306&gt;=BG$5,$G306&lt;=BG$6),5,IF($L306=1,2,1)),IF(AND($G306&gt;=BG$5,$G306&lt;=BG$6),IF($M306&gt;0,4,3),0)),IF(AND($D306&lt;=BG$6,$E306&gt;=BG$5),60,0)))</f>
        <v/>
      </c>
      <c r="BH306" s="80" t="str">
        <f>IF(OR($A306="",NOT(ISNUMBER($G306))),"",IF(AND($F306&lt;=BH$6,$G306&gt;=BH$5),IF(BH$5&gt;$N306,5,$K306)*10+IF(AND($F306&gt;=BH$5,$F306&lt;=BH$6),IF(AND($G306&gt;=BH$5,$G306&lt;=BH$6),5,IF($L306=1,2,1)),IF(AND($G306&gt;=BH$5,$G306&lt;=BH$6),IF($M306&gt;0,4,3),0)),IF(AND($D306&lt;=BH$6,$E306&gt;=BH$5),60,0)))</f>
        <v/>
      </c>
      <c r="BI306" s="80" t="str">
        <f>IF(OR($A306="",NOT(ISNUMBER($G306))),"",IF(AND($F306&lt;=BI$6,$G306&gt;=BI$5),IF(BI$5&gt;$N306,5,$K306)*10+IF(AND($F306&gt;=BI$5,$F306&lt;=BI$6),IF(AND($G306&gt;=BI$5,$G306&lt;=BI$6),5,IF($L306=1,2,1)),IF(AND($G306&gt;=BI$5,$G306&lt;=BI$6),IF($M306&gt;0,4,3),0)),IF(AND($D306&lt;=BI$6,$E306&gt;=BI$5),60,0)))</f>
        <v/>
      </c>
      <c r="BJ306" s="80" t="str">
        <f>IF(OR($A306="",NOT(ISNUMBER($G306))),"",IF(AND($F306&lt;=BJ$6,$G306&gt;=BJ$5),IF(BJ$5&gt;$N306,5,$K306)*10+IF(AND($F306&gt;=BJ$5,$F306&lt;=BJ$6),IF(AND($G306&gt;=BJ$5,$G306&lt;=BJ$6),5,IF($L306=1,2,1)),IF(AND($G306&gt;=BJ$5,$G306&lt;=BJ$6),IF($M306&gt;0,4,3),0)),IF(AND($D306&lt;=BJ$6,$E306&gt;=BJ$5),60,0)))</f>
        <v/>
      </c>
      <c r="BK306" s="80" t="str">
        <f>IF(OR($A306="",NOT(ISNUMBER($G306))),"",IF(AND($F306&lt;=BK$6,$G306&gt;=BK$5),IF(BK$5&gt;$N306,5,$K306)*10+IF(AND($F306&gt;=BK$5,$F306&lt;=BK$6),IF(AND($G306&gt;=BK$5,$G306&lt;=BK$6),5,IF($L306=1,2,1)),IF(AND($G306&gt;=BK$5,$G306&lt;=BK$6),IF($M306&gt;0,4,3),0)),IF(AND($D306&lt;=BK$6,$E306&gt;=BK$5),60,0)))</f>
        <v/>
      </c>
      <c r="BL306" s="80" t="str">
        <f>IF(OR($A306="",NOT(ISNUMBER($G306))),"",IF(AND($F306&lt;=BL$6,$G306&gt;=BL$5),IF(BL$5&gt;$N306,5,$K306)*10+IF(AND($F306&gt;=BL$5,$F306&lt;=BL$6),IF(AND($G306&gt;=BL$5,$G306&lt;=BL$6),5,IF($L306=1,2,1)),IF(AND($G306&gt;=BL$5,$G306&lt;=BL$6),IF($M306&gt;0,4,3),0)),IF(AND($D306&lt;=BL$6,$E306&gt;=BL$5),60,0)))</f>
        <v/>
      </c>
      <c r="BM306" s="80" t="str">
        <f>IF(OR($A306="",NOT(ISNUMBER($G306))),"",IF(AND($F306&lt;=BM$6,$G306&gt;=BM$5),IF(BM$5&gt;$N306,5,$K306)*10+IF(AND($F306&gt;=BM$5,$F306&lt;=BM$6),IF(AND($G306&gt;=BM$5,$G306&lt;=BM$6),5,IF($L306=1,2,1)),IF(AND($G306&gt;=BM$5,$G306&lt;=BM$6),IF($M306&gt;0,4,3),0)),IF(AND($D306&lt;=BM$6,$E306&gt;=BM$5),60,0)))</f>
        <v/>
      </c>
      <c r="BN306" s="80" t="str">
        <f>IF(OR($A306="",NOT(ISNUMBER($G306))),"",IF(AND($F306&lt;=BN$6,$G306&gt;=BN$5),IF(BN$5&gt;$N306,5,$K306)*10+IF(AND($F306&gt;=BN$5,$F306&lt;=BN$6),IF(AND($G306&gt;=BN$5,$G306&lt;=BN$6),5,IF($L306=1,2,1)),IF(AND($G306&gt;=BN$5,$G306&lt;=BN$6),IF($M306&gt;0,4,3),0)),IF(AND($D306&lt;=BN$6,$E306&gt;=BN$5),60,0)))</f>
        <v/>
      </c>
      <c r="BO306" s="80" t="str">
        <f>IF(OR($A306="",NOT(ISNUMBER($G306))),"",IF(AND($F306&lt;=BO$6,$G306&gt;=BO$5),IF(BO$5&gt;$N306,5,$K306)*10+IF(AND($F306&gt;=BO$5,$F306&lt;=BO$6),IF(AND($G306&gt;=BO$5,$G306&lt;=BO$6),5,IF($L306=1,2,1)),IF(AND($G306&gt;=BO$5,$G306&lt;=BO$6),IF($M306&gt;0,4,3),0)),IF(AND($D306&lt;=BO$6,$E306&gt;=BO$5),60,0)))</f>
        <v/>
      </c>
      <c r="BP306" s="80" t="str">
        <f>IF(OR($A306="",NOT(ISNUMBER($G306))),"",IF(AND($F306&lt;=BP$6,$G306&gt;=BP$5),IF(BP$5&gt;$N306,5,$K306)*10+IF(AND($F306&gt;=BP$5,$F306&lt;=BP$6),IF(AND($G306&gt;=BP$5,$G306&lt;=BP$6),5,IF($L306=1,2,1)),IF(AND($G306&gt;=BP$5,$G306&lt;=BP$6),IF($M306&gt;0,4,3),0)),IF(AND($D306&lt;=BP$6,$E306&gt;=BP$5),60,0)))</f>
        <v/>
      </c>
      <c r="BQ306" s="80" t="str">
        <f>IF(OR($A306="",NOT(ISNUMBER($G306))),"",IF(AND($F306&lt;=BQ$6,$G306&gt;=BQ$5),IF(BQ$5&gt;$N306,5,$K306)*10+IF(AND($F306&gt;=BQ$5,$F306&lt;=BQ$6),IF(AND($G306&gt;=BQ$5,$G306&lt;=BQ$6),5,IF($L306=1,2,1)),IF(AND($G306&gt;=BQ$5,$G306&lt;=BQ$6),IF($M306&gt;0,4,3),0)),IF(AND($D306&lt;=BQ$6,$E306&gt;=BQ$5),60,0)))</f>
        <v/>
      </c>
      <c r="BR306" s="80" t="str">
        <f>IF(OR($A306="",NOT(ISNUMBER($G306))),"",IF(AND($F306&lt;=BR$6,$G306&gt;=BR$5),IF(BR$5&gt;$N306,5,$K306)*10+IF(AND($F306&gt;=BR$5,$F306&lt;=BR$6),IF(AND($G306&gt;=BR$5,$G306&lt;=BR$6),5,IF($L306=1,2,1)),IF(AND($G306&gt;=BR$5,$G306&lt;=BR$6),IF($M306&gt;0,4,3),0)),IF(AND($D306&lt;=BR$6,$E306&gt;=BR$5),60,0)))</f>
        <v/>
      </c>
      <c r="BS306" s="80" t="str">
        <f>IF(OR($A306="",NOT(ISNUMBER($G306))),"",IF(AND($F306&lt;=BS$6,$G306&gt;=BS$5),IF(BS$5&gt;$N306,5,$K306)*10+IF(AND($F306&gt;=BS$5,$F306&lt;=BS$6),IF(AND($G306&gt;=BS$5,$G306&lt;=BS$6),5,IF($L306=1,2,1)),IF(AND($G306&gt;=BS$5,$G306&lt;=BS$6),IF($M306&gt;0,4,3),0)),IF(AND($D306&lt;=BS$6,$E306&gt;=BS$5),60,0)))</f>
        <v/>
      </c>
      <c r="BT306" s="80" t="str">
        <f>IF(OR($A306="",NOT(ISNUMBER($G306))),"",IF(AND($F306&lt;=BT$6,$G306&gt;=BT$5),IF(BT$5&gt;$N306,5,$K306)*10+IF(AND($F306&gt;=BT$5,$F306&lt;=BT$6),IF(AND($G306&gt;=BT$5,$G306&lt;=BT$6),5,IF($L306=1,2,1)),IF(AND($G306&gt;=BT$5,$G306&lt;=BT$6),IF($M306&gt;0,4,3),0)),IF(AND($D306&lt;=BT$6,$E306&gt;=BT$5),60,0)))</f>
        <v/>
      </c>
      <c r="BU306" s="80" t="str">
        <f>IF(OR($A306="",NOT(ISNUMBER($G306))),"",IF(AND($F306&lt;=BU$6,$G306&gt;=BU$5),IF(BU$5&gt;$N306,5,$K306)*10+IF(AND($F306&gt;=BU$5,$F306&lt;=BU$6),IF(AND($G306&gt;=BU$5,$G306&lt;=BU$6),5,IF($L306=1,2,1)),IF(AND($G306&gt;=BU$5,$G306&lt;=BU$6),IF($M306&gt;0,4,3),0)),IF(AND($D306&lt;=BU$6,$E306&gt;=BU$5),60,0)))</f>
        <v/>
      </c>
      <c r="BV306" s="80" t="str">
        <f>IF(OR($A306="",NOT(ISNUMBER($G306))),"",IF(AND($F306&lt;=BV$6,$G306&gt;=BV$5),IF(BV$5&gt;$N306,5,$K306)*10+IF(AND($F306&gt;=BV$5,$F306&lt;=BV$6),IF(AND($G306&gt;=BV$5,$G306&lt;=BV$6),5,IF($L306=1,2,1)),IF(AND($G306&gt;=BV$5,$G306&lt;=BV$6),IF($M306&gt;0,4,3),0)),IF(AND($D306&lt;=BV$6,$E306&gt;=BV$5),60,0)))</f>
        <v/>
      </c>
      <c r="BW306" s="80" t="str">
        <f>IF(OR($A306="",NOT(ISNUMBER($G306))),"",IF(AND($F306&lt;=BW$6,$G306&gt;=BW$5),IF(BW$5&gt;$N306,5,$K306)*10+IF(AND($F306&gt;=BW$5,$F306&lt;=BW$6),IF(AND($G306&gt;=BW$5,$G306&lt;=BW$6),5,IF($L306=1,2,1)),IF(AND($G306&gt;=BW$5,$G306&lt;=BW$6),IF($M306&gt;0,4,3),0)),IF(AND($D306&lt;=BW$6,$E306&gt;=BW$5),60,0)))</f>
        <v/>
      </c>
      <c r="BX306" s="80" t="str">
        <f>IF(OR($A306="",NOT(ISNUMBER($G306))),"",IF(AND($F306&lt;=BX$6,$G306&gt;=BX$5),IF(BX$5&gt;$N306,5,$K306)*10+IF(AND($F306&gt;=BX$5,$F306&lt;=BX$6),IF(AND($G306&gt;=BX$5,$G306&lt;=BX$6),5,IF($L306=1,2,1)),IF(AND($G306&gt;=BX$5,$G306&lt;=BX$6),IF($M306&gt;0,4,3),0)),IF(AND($D306&lt;=BX$6,$E306&gt;=BX$5),60,0)))</f>
        <v/>
      </c>
      <c r="BY306" s="80" t="str">
        <f>IF(OR($A306="",NOT(ISNUMBER($G306))),"",IF(AND($F306&lt;=BY$6,$G306&gt;=BY$5),IF(BY$5&gt;$N306,5,$K306)*10+IF(AND($F306&gt;=BY$5,$F306&lt;=BY$6),IF(AND($G306&gt;=BY$5,$G306&lt;=BY$6),5,IF($L306=1,2,1)),IF(AND($G306&gt;=BY$5,$G306&lt;=BY$6),IF($M306&gt;0,4,3),0)),IF(AND($D306&lt;=BY$6,$E306&gt;=BY$5),60,0)))</f>
        <v/>
      </c>
      <c r="BZ306" s="80" t="str">
        <f>IF(OR($A306="",NOT(ISNUMBER($G306))),"",IF(AND($F306&lt;=BZ$6,$G306&gt;=BZ$5),IF(BZ$5&gt;$N306,5,$K306)*10+IF(AND($F306&gt;=BZ$5,$F306&lt;=BZ$6),IF(AND($G306&gt;=BZ$5,$G306&lt;=BZ$6),5,IF($L306=1,2,1)),IF(AND($G306&gt;=BZ$5,$G306&lt;=BZ$6),IF($M306&gt;0,4,3),0)),IF(AND($D306&lt;=BZ$6,$E306&gt;=BZ$5),60,0)))</f>
        <v/>
      </c>
      <c r="CA306" s="80" t="str">
        <f>IF(OR($A306="",NOT(ISNUMBER($G306))),"",IF(AND($F306&lt;=CA$6,$G306&gt;=CA$5),IF(CA$5&gt;$N306,5,$K306)*10+IF(AND($F306&gt;=CA$5,$F306&lt;=CA$6),IF(AND($G306&gt;=CA$5,$G306&lt;=CA$6),5,IF($L306=1,2,1)),IF(AND($G306&gt;=CA$5,$G306&lt;=CA$6),IF($M306&gt;0,4,3),0)),IF(AND($D306&lt;=CA$6,$E306&gt;=CA$5),60,0)))</f>
        <v/>
      </c>
      <c r="CB306" s="80" t="str">
        <f>IF(OR($A306="",NOT(ISNUMBER($G306))),"",IF(AND($F306&lt;=CB$6,$G306&gt;=CB$5),IF(CB$5&gt;$N306,5,$K306)*10+IF(AND($F306&gt;=CB$5,$F306&lt;=CB$6),IF(AND($G306&gt;=CB$5,$G306&lt;=CB$6),5,IF($L306=1,2,1)),IF(AND($G306&gt;=CB$5,$G306&lt;=CB$6),IF($M306&gt;0,4,3),0)),IF(AND($D306&lt;=CB$6,$E306&gt;=CB$5),60,0)))</f>
        <v/>
      </c>
      <c r="CC306" s="80" t="str">
        <f>IF(OR($A306="",NOT(ISNUMBER($G306))),"",IF(AND($F306&lt;=CC$6,$G306&gt;=CC$5),IF(CC$5&gt;$N306,5,$K306)*10+IF(AND($F306&gt;=CC$5,$F306&lt;=CC$6),IF(AND($G306&gt;=CC$5,$G306&lt;=CC$6),5,IF($L306=1,2,1)),IF(AND($G306&gt;=CC$5,$G306&lt;=CC$6),IF($M306&gt;0,4,3),0)),IF(AND($D306&lt;=CC$6,$E306&gt;=CC$5),60,0)))</f>
        <v/>
      </c>
      <c r="CD306" s="80" t="str">
        <f>IF(OR($A306="",NOT(ISNUMBER($G306))),"",IF(AND($F306&lt;=CD$6,$G306&gt;=CD$5),IF(CD$5&gt;$N306,5,$K306)*10+IF(AND($F306&gt;=CD$5,$F306&lt;=CD$6),IF(AND($G306&gt;=CD$5,$G306&lt;=CD$6),5,IF($L306=1,2,1)),IF(AND($G306&gt;=CD$5,$G306&lt;=CD$6),IF($M306&gt;0,4,3),0)),IF(AND($D306&lt;=CD$6,$E306&gt;=CD$5),60,0)))</f>
        <v/>
      </c>
      <c r="CE306" s="80" t="str">
        <f>IF(OR($A306="",NOT(ISNUMBER($G306))),"",IF(AND($F306&lt;=CE$6,$G306&gt;=CE$5),IF(CE$5&gt;$N306,5,$K306)*10+IF(AND($F306&gt;=CE$5,$F306&lt;=CE$6),IF(AND($G306&gt;=CE$5,$G306&lt;=CE$6),5,IF($L306=1,2,1)),IF(AND($G306&gt;=CE$5,$G306&lt;=CE$6),IF($M306&gt;0,4,3),0)),IF(AND($D306&lt;=CE$6,$E306&gt;=CE$5),60,0)))</f>
        <v/>
      </c>
      <c r="CF306" s="80" t="str">
        <f>IF(OR($A306="",NOT(ISNUMBER($G306))),"",IF(AND($F306&lt;=CF$6,$G306&gt;=CF$5),IF(CF$5&gt;$N306,5,$K306)*10+IF(AND($F306&gt;=CF$5,$F306&lt;=CF$6),IF(AND($G306&gt;=CF$5,$G306&lt;=CF$6),5,IF($L306=1,2,1)),IF(AND($G306&gt;=CF$5,$G306&lt;=CF$6),IF($M306&gt;0,4,3),0)),IF(AND($D306&lt;=CF$6,$E306&gt;=CF$5),60,0)))</f>
        <v/>
      </c>
      <c r="CG306" s="80" t="str">
        <f>IF(OR($A306="",NOT(ISNUMBER($G306))),"",IF(AND($F306&lt;=CG$6,$G306&gt;=CG$5),IF(CG$5&gt;$N306,5,$K306)*10+IF(AND($F306&gt;=CG$5,$F306&lt;=CG$6),IF(AND($G306&gt;=CG$5,$G306&lt;=CG$6),5,IF($L306=1,2,1)),IF(AND($G306&gt;=CG$5,$G306&lt;=CG$6),IF($M306&gt;0,4,3),0)),IF(AND($D306&lt;=CG$6,$E306&gt;=CG$5),60,0)))</f>
        <v/>
      </c>
      <c r="CH306" s="80" t="str">
        <f>IF(OR($A306="",NOT(ISNUMBER($G306))),"",IF(AND($F306&lt;=CH$6,$G306&gt;=CH$5),IF(CH$5&gt;$N306,5,$K306)*10+IF(AND($F306&gt;=CH$5,$F306&lt;=CH$6),IF(AND($G306&gt;=CH$5,$G306&lt;=CH$6),5,IF($L306=1,2,1)),IF(AND($G306&gt;=CH$5,$G306&lt;=CH$6),IF($M306&gt;0,4,3),0)),IF(AND($D306&lt;=CH$6,$E306&gt;=CH$5),60,0)))</f>
        <v/>
      </c>
      <c r="CI306" s="80" t="str">
        <f>IF(OR($A306="",NOT(ISNUMBER($G306))),"",IF(AND($F306&lt;=CI$6,$G306&gt;=CI$5),IF(CI$5&gt;$N306,5,$K306)*10+IF(AND($F306&gt;=CI$5,$F306&lt;=CI$6),IF(AND($G306&gt;=CI$5,$G306&lt;=CI$6),5,IF($L306=1,2,1)),IF(AND($G306&gt;=CI$5,$G306&lt;=CI$6),IF($M306&gt;0,4,3),0)),IF(AND($D306&lt;=CI$6,$E306&gt;=CI$5),60,0)))</f>
        <v/>
      </c>
      <c r="CJ306" s="80" t="str">
        <f>IF(OR($A306="",NOT(ISNUMBER($G306))),"",IF(AND($F306&lt;=CJ$6,$G306&gt;=CJ$5),IF(CJ$5&gt;$N306,5,$K306)*10+IF(AND($F306&gt;=CJ$5,$F306&lt;=CJ$6),IF(AND($G306&gt;=CJ$5,$G306&lt;=CJ$6),5,IF($L306=1,2,1)),IF(AND($G306&gt;=CJ$5,$G306&lt;=CJ$6),IF($M306&gt;0,4,3),0)),IF(AND($D306&lt;=CJ$6,$E306&gt;=CJ$5),60,0)))</f>
        <v/>
      </c>
      <c r="CK306" s="80" t="str">
        <f>IF(OR($A306="",NOT(ISNUMBER($G306))),"",IF(AND($F306&lt;=CK$6,$G306&gt;=CK$5),IF(CK$5&gt;$N306,5,$K306)*10+IF(AND($F306&gt;=CK$5,$F306&lt;=CK$6),IF(AND($G306&gt;=CK$5,$G306&lt;=CK$6),5,IF($L306=1,2,1)),IF(AND($G306&gt;=CK$5,$G306&lt;=CK$6),IF($M306&gt;0,4,3),0)),IF(AND($D306&lt;=CK$6,$E306&gt;=CK$5),60,0)))</f>
        <v/>
      </c>
      <c r="CL306" s="80" t="str">
        <f>IF(OR($A306="",NOT(ISNUMBER($G306))),"",IF(AND($F306&lt;=CL$6,$G306&gt;=CL$5),IF(CL$5&gt;$N306,5,$K306)*10+IF(AND($F306&gt;=CL$5,$F306&lt;=CL$6),IF(AND($G306&gt;=CL$5,$G306&lt;=CL$6),5,IF($L306=1,2,1)),IF(AND($G306&gt;=CL$5,$G306&lt;=CL$6),IF($M306&gt;0,4,3),0)),IF(AND($D306&lt;=CL$6,$E306&gt;=CL$5),60,0)))</f>
        <v/>
      </c>
      <c r="CM306" s="80" t="str">
        <f>IF(OR($A306="",NOT(ISNUMBER($G306))),"",IF(AND($F306&lt;=CM$6,$G306&gt;=CM$5),IF(CM$5&gt;$N306,5,$K306)*10+IF(AND($F306&gt;=CM$5,$F306&lt;=CM$6),IF(AND($G306&gt;=CM$5,$G306&lt;=CM$6),5,IF($L306=1,2,1)),IF(AND($G306&gt;=CM$5,$G306&lt;=CM$6),IF($M306&gt;0,4,3),0)),IF(AND($D306&lt;=CM$6,$E306&gt;=CM$5),60,0)))</f>
        <v/>
      </c>
      <c r="CN306" s="80" t="str">
        <f>IF(OR($A306="",NOT(ISNUMBER($G306))),"",IF(AND($F306&lt;=CN$6,$G306&gt;=CN$5),IF(CN$5&gt;$N306,5,$K306)*10+IF(AND($F306&gt;=CN$5,$F306&lt;=CN$6),IF(AND($G306&gt;=CN$5,$G306&lt;=CN$6),5,IF($L306=1,2,1)),IF(AND($G306&gt;=CN$5,$G306&lt;=CN$6),IF($M306&gt;0,4,3),0)),IF(AND($D306&lt;=CN$6,$E306&gt;=CN$5),60,0)))</f>
        <v/>
      </c>
      <c r="CO306" s="80" t="str">
        <f>IF(OR($A306="",NOT(ISNUMBER($G306))),"",IF(AND($F306&lt;=CO$6,$G306&gt;=CO$5),IF(CO$5&gt;$N306,5,$K306)*10+IF(AND($F306&gt;=CO$5,$F306&lt;=CO$6),IF(AND($G306&gt;=CO$5,$G306&lt;=CO$6),5,IF($L306=1,2,1)),IF(AND($G306&gt;=CO$5,$G306&lt;=CO$6),IF($M306&gt;0,4,3),0)),IF(AND($D306&lt;=CO$6,$E306&gt;=CO$5),60,0)))</f>
        <v/>
      </c>
      <c r="CP306" s="80" t="str">
        <f>IF(OR($A306="",NOT(ISNUMBER($G306))),"",IF(AND($F306&lt;=CP$6,$G306&gt;=CP$5),IF(CP$5&gt;$N306,5,$K306)*10+IF(AND($F306&gt;=CP$5,$F306&lt;=CP$6),IF(AND($G306&gt;=CP$5,$G306&lt;=CP$6),5,IF($L306=1,2,1)),IF(AND($G306&gt;=CP$5,$G306&lt;=CP$6),IF($M306&gt;0,4,3),0)),IF(AND($D306&lt;=CP$6,$E306&gt;=CP$5),60,0)))</f>
        <v/>
      </c>
      <c r="CQ306" s="80" t="str">
        <f>IF(OR($A306="",NOT(ISNUMBER($G306))),"",IF(AND($F306&lt;=CQ$6,$G306&gt;=CQ$5),IF(CQ$5&gt;$N306,5,$K306)*10+IF(AND($F306&gt;=CQ$5,$F306&lt;=CQ$6),IF(AND($G306&gt;=CQ$5,$G306&lt;=CQ$6),5,IF($L306=1,2,1)),IF(AND($G306&gt;=CQ$5,$G306&lt;=CQ$6),IF($M306&gt;0,4,3),0)),IF(AND($D306&lt;=CQ$6,$E306&gt;=CQ$5),60,0)))</f>
        <v/>
      </c>
      <c r="CR306" s="80" t="str">
        <f>IF(OR($A306="",NOT(ISNUMBER($G306))),"",IF(AND($F306&lt;=CR$6,$G306&gt;=CR$5),IF(CR$5&gt;$N306,5,$K306)*10+IF(AND($F306&gt;=CR$5,$F306&lt;=CR$6),IF(AND($G306&gt;=CR$5,$G306&lt;=CR$6),5,IF($L306=1,2,1)),IF(AND($G306&gt;=CR$5,$G306&lt;=CR$6),IF($M306&gt;0,4,3),0)),IF(AND($D306&lt;=CR$6,$E306&gt;=CR$5),60,0)))</f>
        <v/>
      </c>
      <c r="CS306" s="80" t="str">
        <f>IF(OR($A306="",NOT(ISNUMBER($G306))),"",IF(AND($F306&lt;=CS$6,$G306&gt;=CS$5),IF(CS$5&gt;$N306,5,$K306)*10+IF(AND($F306&gt;=CS$5,$F306&lt;=CS$6),IF(AND($G306&gt;=CS$5,$G306&lt;=CS$6),5,IF($L306=1,2,1)),IF(AND($G306&gt;=CS$5,$G306&lt;=CS$6),IF($M306&gt;0,4,3),0)),IF(AND($D306&lt;=CS$6,$E306&gt;=CS$5),60,0)))</f>
        <v/>
      </c>
      <c r="CT306" s="80" t="str">
        <f>IF(OR($A306="",NOT(ISNUMBER($G306))),"",IF(AND($F306&lt;=CT$6,$G306&gt;=CT$5),IF(CT$5&gt;$N306,5,$K306)*10+IF(AND($F306&gt;=CT$5,$F306&lt;=CT$6),IF(AND($G306&gt;=CT$5,$G306&lt;=CT$6),5,IF($L306=1,2,1)),IF(AND($G306&gt;=CT$5,$G306&lt;=CT$6),IF($M306&gt;0,4,3),0)),IF(AND($D306&lt;=CT$6,$E306&gt;=CT$5),60,0)))</f>
        <v/>
      </c>
      <c r="CU306" s="80" t="str">
        <f>IF(OR($A306="",NOT(ISNUMBER($G306))),"",IF(AND($F306&lt;=CU$6,$G306&gt;=CU$5),IF(CU$5&gt;$N306,5,$K306)*10+IF(AND($F306&gt;=CU$5,$F306&lt;=CU$6),IF(AND($G306&gt;=CU$5,$G306&lt;=CU$6),5,IF($L306=1,2,1)),IF(AND($G306&gt;=CU$5,$G306&lt;=CU$6),IF($M306&gt;0,4,3),0)),IF(AND($D306&lt;=CU$6,$E306&gt;=CU$5),60,0)))</f>
        <v/>
      </c>
      <c r="CV306" s="80" t="str">
        <f>IF(OR($A306="",NOT(ISNUMBER($G306))),"",IF(AND($F306&lt;=CV$6,$G306&gt;=CV$5),IF(CV$5&gt;$N306,5,$K306)*10+IF(AND($F306&gt;=CV$5,$F306&lt;=CV$6),IF(AND($G306&gt;=CV$5,$G306&lt;=CV$6),5,IF($L306=1,2,1)),IF(AND($G306&gt;=CV$5,$G306&lt;=CV$6),IF($M306&gt;0,4,3),0)),IF(AND($D306&lt;=CV$6,$E306&gt;=CV$5),60,0)))</f>
        <v/>
      </c>
      <c r="CW306" s="80" t="str">
        <f>IF(OR($A306="",NOT(ISNUMBER($G306))),"",IF(AND($F306&lt;=CW$6,$G306&gt;=CW$5),IF(CW$5&gt;$N306,5,$K306)*10+IF(AND($F306&gt;=CW$5,$F306&lt;=CW$6),IF(AND($G306&gt;=CW$5,$G306&lt;=CW$6),5,IF($L306=1,2,1)),IF(AND($G306&gt;=CW$5,$G306&lt;=CW$6),IF($M306&gt;0,4,3),0)),IF(AND($D306&lt;=CW$6,$E306&gt;=CW$5),60,0)))</f>
        <v/>
      </c>
      <c r="CX306" s="80" t="str">
        <f>IF(OR($A306="",NOT(ISNUMBER($G306))),"",IF(AND($F306&lt;=CX$6,$G306&gt;=CX$5),IF(CX$5&gt;$N306,5,$K306)*10+IF(AND($F306&gt;=CX$5,$F306&lt;=CX$6),IF(AND($G306&gt;=CX$5,$G306&lt;=CX$6),5,IF($L306=1,2,1)),IF(AND($G306&gt;=CX$5,$G306&lt;=CX$6),IF($M306&gt;0,4,3),0)),IF(AND($D306&lt;=CX$6,$E306&gt;=CX$5),60,0)))</f>
        <v/>
      </c>
      <c r="CY306" s="80" t="str">
        <f>IF(OR($A306="",NOT(ISNUMBER($G306))),"",IF(AND($F306&lt;=CY$6,$G306&gt;=CY$5),IF(CY$5&gt;$N306,5,$K306)*10+IF(AND($F306&gt;=CY$5,$F306&lt;=CY$6),IF(AND($G306&gt;=CY$5,$G306&lt;=CY$6),5,IF($L306=1,2,1)),IF(AND($G306&gt;=CY$5,$G306&lt;=CY$6),IF($M306&gt;0,4,3),0)),IF(AND($D306&lt;=CY$6,$E306&gt;=CY$5),60,0)))</f>
        <v/>
      </c>
      <c r="CZ306" s="80" t="str">
        <f>IF(OR($A306="",NOT(ISNUMBER($G306))),"",IF(AND($F306&lt;=CZ$6,$G306&gt;=CZ$5),IF(CZ$5&gt;$N306,5,$K306)*10+IF(AND($F306&gt;=CZ$5,$F306&lt;=CZ$6),IF(AND($G306&gt;=CZ$5,$G306&lt;=CZ$6),5,IF($L306=1,2,1)),IF(AND($G306&gt;=CZ$5,$G306&lt;=CZ$6),IF($M306&gt;0,4,3),0)),IF(AND($D306&lt;=CZ$6,$E306&gt;=CZ$5),60,0)))</f>
        <v/>
      </c>
      <c r="DA306" s="80" t="str">
        <f>IF(OR($A306="",NOT(ISNUMBER($G306))),"",IF(AND($F306&lt;=DA$6,$G306&gt;=DA$5),IF(DA$5&gt;$N306,5,$K306)*10+IF(AND($F306&gt;=DA$5,$F306&lt;=DA$6),IF(AND($G306&gt;=DA$5,$G306&lt;=DA$6),5,IF($L306=1,2,1)),IF(AND($G306&gt;=DA$5,$G306&lt;=DA$6),IF($M306&gt;0,4,3),0)),IF(AND($D306&lt;=DA$6,$E306&gt;=DA$5),60,0)))</f>
        <v/>
      </c>
      <c r="DB306" s="80" t="str">
        <f>IF(OR($A306="",NOT(ISNUMBER($G306))),"",IF(AND($F306&lt;=DB$6,$G306&gt;=DB$5),IF(DB$5&gt;$N306,5,$K306)*10+IF(AND($F306&gt;=DB$5,$F306&lt;=DB$6),IF(AND($G306&gt;=DB$5,$G306&lt;=DB$6),5,IF($L306=1,2,1)),IF(AND($G306&gt;=DB$5,$G306&lt;=DB$6),IF($M306&gt;0,4,3),0)),IF(AND($D306&lt;=DB$6,$E306&gt;=DB$5),60,0)))</f>
        <v/>
      </c>
      <c r="DC306" s="80" t="str">
        <f>IF(OR($A306="",NOT(ISNUMBER($G306))),"",IF(AND($F306&lt;=DC$6,$G306&gt;=DC$5),IF(DC$5&gt;$N306,5,$K306)*10+IF(AND($F306&gt;=DC$5,$F306&lt;=DC$6),IF(AND($G306&gt;=DC$5,$G306&lt;=DC$6),5,IF($L306=1,2,1)),IF(AND($G306&gt;=DC$5,$G306&lt;=DC$6),IF($M306&gt;0,4,3),0)),IF(AND($D306&lt;=DC$6,$E306&gt;=DC$5),60,0)))</f>
        <v/>
      </c>
      <c r="DD306" s="80" t="str">
        <f>IF(OR($A306="",NOT(ISNUMBER($G306))),"",IF(AND($F306&lt;=DD$6,$G306&gt;=DD$5),IF(DD$5&gt;$N306,5,$K306)*10+IF(AND($F306&gt;=DD$5,$F306&lt;=DD$6),IF(AND($G306&gt;=DD$5,$G306&lt;=DD$6),5,IF($L306=1,2,1)),IF(AND($G306&gt;=DD$5,$G306&lt;=DD$6),IF($M306&gt;0,4,3),0)),IF(AND($D306&lt;=DD$6,$E306&gt;=DD$5),60,0)))</f>
        <v/>
      </c>
      <c r="DE306" s="80" t="str">
        <f>IF(OR($A306="",NOT(ISNUMBER($G306))),"",IF(AND($F306&lt;=DE$6,$G306&gt;=DE$5),IF(DE$5&gt;$N306,5,$K306)*10+IF(AND($F306&gt;=DE$5,$F306&lt;=DE$6),IF(AND($G306&gt;=DE$5,$G306&lt;=DE$6),5,IF($L306=1,2,1)),IF(AND($G306&gt;=DE$5,$G306&lt;=DE$6),IF($M306&gt;0,4,3),0)),IF(AND($D306&lt;=DE$6,$E306&gt;=DE$5),60,0)))</f>
        <v/>
      </c>
      <c r="DF306" s="80" t="str">
        <f>IF(OR($A306="",NOT(ISNUMBER($G306))),"",IF(AND($F306&lt;=DF$6,$G306&gt;=DF$5),IF(DF$5&gt;$N306,5,$K306)*10+IF(AND($F306&gt;=DF$5,$F306&lt;=DF$6),IF(AND($G306&gt;=DF$5,$G306&lt;=DF$6),5,IF($L306=1,2,1)),IF(AND($G306&gt;=DF$5,$G306&lt;=DF$6),IF($M306&gt;0,4,3),0)),IF(AND($D306&lt;=DF$6,$E306&gt;=DF$5),60,0)))</f>
        <v/>
      </c>
      <c r="DG306" s="80" t="str">
        <f>IF(OR($A306="",NOT(ISNUMBER($G306))),"",IF(AND($F306&lt;=DG$6,$G306&gt;=DG$5),IF(DG$5&gt;$N306,5,$K306)*10+IF(AND($F306&gt;=DG$5,$F306&lt;=DG$6),IF(AND($G306&gt;=DG$5,$G306&lt;=DG$6),5,IF($L306=1,2,1)),IF(AND($G306&gt;=DG$5,$G306&lt;=DG$6),IF($M306&gt;0,4,3),0)),IF(AND($D306&lt;=DG$6,$E306&gt;=DG$5),60,0)))</f>
        <v/>
      </c>
      <c r="DH306" s="80" t="str">
        <f>IF(OR($A306="",NOT(ISNUMBER($G306))),"",IF(AND($F306&lt;=DH$6,$G306&gt;=DH$5),IF(DH$5&gt;$N306,5,$K306)*10+IF(AND($F306&gt;=DH$5,$F306&lt;=DH$6),IF(AND($G306&gt;=DH$5,$G306&lt;=DH$6),5,IF($L306=1,2,1)),IF(AND($G306&gt;=DH$5,$G306&lt;=DH$6),IF($M306&gt;0,4,3),0)),IF(AND($D306&lt;=DH$6,$E306&gt;=DH$5),60,0)))</f>
        <v/>
      </c>
      <c r="DI306" s="80" t="str">
        <f>IF(OR($A306="",NOT(ISNUMBER($G306))),"",IF(AND($F306&lt;=DI$6,$G306&gt;=DI$5),IF(DI$5&gt;$N306,5,$K306)*10+IF(AND($F306&gt;=DI$5,$F306&lt;=DI$6),IF(AND($G306&gt;=DI$5,$G306&lt;=DI$6),5,IF($L306=1,2,1)),IF(AND($G306&gt;=DI$5,$G306&lt;=DI$6),IF($M306&gt;0,4,3),0)),IF(AND($D306&lt;=DI$6,$E306&gt;=DI$5),60,0)))</f>
        <v/>
      </c>
      <c r="DJ306" s="80" t="str">
        <f>IF(OR($A306="",NOT(ISNUMBER($G306))),"",IF(AND($F306&lt;=DJ$6,$G306&gt;=DJ$5),IF(DJ$5&gt;$N306,5,$K306)*10+IF(AND($F306&gt;=DJ$5,$F306&lt;=DJ$6),IF(AND($G306&gt;=DJ$5,$G306&lt;=DJ$6),5,IF($L306=1,2,1)),IF(AND($G306&gt;=DJ$5,$G306&lt;=DJ$6),IF($M306&gt;0,4,3),0)),IF(AND($D306&lt;=DJ$6,$E306&gt;=DJ$5),60,0)))</f>
        <v/>
      </c>
      <c r="DK306" s="80" t="str">
        <f>IF(OR($A306="",NOT(ISNUMBER($G306))),"",IF(AND($F306&lt;=DK$6,$G306&gt;=DK$5),IF(DK$5&gt;$N306,5,$K306)*10+IF(AND($F306&gt;=DK$5,$F306&lt;=DK$6),IF(AND($G306&gt;=DK$5,$G306&lt;=DK$6),5,IF($L306=1,2,1)),IF(AND($G306&gt;=DK$5,$G306&lt;=DK$6),IF($M306&gt;0,4,3),0)),IF(AND($D306&lt;=DK$6,$E306&gt;=DK$5),60,0)))</f>
        <v/>
      </c>
      <c r="DL306" s="80" t="str">
        <f>IF(OR($A306="",NOT(ISNUMBER($G306))),"",IF(AND($F306&lt;=DL$6,$G306&gt;=DL$5),IF(DL$5&gt;$N306,5,$K306)*10+IF(AND($F306&gt;=DL$5,$F306&lt;=DL$6),IF(AND($G306&gt;=DL$5,$G306&lt;=DL$6),5,IF($L306=1,2,1)),IF(AND($G306&gt;=DL$5,$G306&lt;=DL$6),IF($M306&gt;0,4,3),0)),IF(AND($D306&lt;=DL$6,$E306&gt;=DL$5),60,0)))</f>
        <v/>
      </c>
      <c r="DM306" s="80" t="str">
        <f>IF(OR($A306="",NOT(ISNUMBER($G306))),"",IF(AND($F306&lt;=DM$6,$G306&gt;=DM$5),IF(DM$5&gt;$N306,5,$K306)*10+IF(AND($F306&gt;=DM$5,$F306&lt;=DM$6),IF(AND($G306&gt;=DM$5,$G306&lt;=DM$6),5,IF($L306=1,2,1)),IF(AND($G306&gt;=DM$5,$G306&lt;=DM$6),IF($M306&gt;0,4,3),0)),IF(AND($D306&lt;=DM$6,$E306&gt;=DM$5),60,0)))</f>
        <v/>
      </c>
      <c r="DN306" s="80" t="str">
        <f>IF(OR($A306="",NOT(ISNUMBER($G306))),"",IF(AND($F306&lt;=DN$6,$G306&gt;=DN$5),IF(DN$5&gt;$N306,5,$K306)*10+IF(AND($F306&gt;=DN$5,$F306&lt;=DN$6),IF(AND($G306&gt;=DN$5,$G306&lt;=DN$6),5,IF($L306=1,2,1)),IF(AND($G306&gt;=DN$5,$G306&lt;=DN$6),IF($M306&gt;0,4,3),0)),IF(AND($D306&lt;=DN$6,$E306&gt;=DN$5),60,0)))</f>
        <v/>
      </c>
      <c r="DO306" s="80" t="str">
        <f>IF(OR($A306="",NOT(ISNUMBER($G306))),"",IF(AND($F306&lt;=DO$6,$G306&gt;=DO$5),IF(DO$5&gt;$N306,5,$K306)*10+IF(AND($F306&gt;=DO$5,$F306&lt;=DO$6),IF(AND($G306&gt;=DO$5,$G306&lt;=DO$6),5,IF($L306=1,2,1)),IF(AND($G306&gt;=DO$5,$G306&lt;=DO$6),IF($M306&gt;0,4,3),0)),IF(AND($D306&lt;=DO$6,$E306&gt;=DO$5),60,0)))</f>
        <v/>
      </c>
      <c r="DP306" s="80" t="str">
        <f>IF(OR($A306="",NOT(ISNUMBER($G306))),"",IF(AND($F306&lt;=DP$6,$G306&gt;=DP$5),IF(DP$5&gt;$N306,5,$K306)*10+IF(AND($F306&gt;=DP$5,$F306&lt;=DP$6),IF(AND($G306&gt;=DP$5,$G306&lt;=DP$6),5,IF($L306=1,2,1)),IF(AND($G306&gt;=DP$5,$G306&lt;=DP$6),IF($M306&gt;0,4,3),0)),IF(AND($D306&lt;=DP$6,$E306&gt;=DP$5),60,0)))</f>
        <v/>
      </c>
      <c r="DQ306" s="80" t="str">
        <f>IF(OR($A306="",NOT(ISNUMBER($G306))),"",IF(AND($F306&lt;=DQ$6,$G306&gt;=DQ$5),IF(DQ$5&gt;$N306,5,$K306)*10+IF(AND($F306&gt;=DQ$5,$F306&lt;=DQ$6),IF(AND($G306&gt;=DQ$5,$G306&lt;=DQ$6),5,IF($L306=1,2,1)),IF(AND($G306&gt;=DQ$5,$G306&lt;=DQ$6),IF($M306&gt;0,4,3),0)),IF(AND($D306&lt;=DQ$6,$E306&gt;=DQ$5),60,0)))</f>
        <v/>
      </c>
      <c r="DR306" s="80" t="str">
        <f>IF(OR($A306="",NOT(ISNUMBER($G306))),"",IF(AND($F306&lt;=DR$6,$G306&gt;=DR$5),IF(DR$5&gt;$N306,5,$K306)*10+IF(AND($F306&gt;=DR$5,$F306&lt;=DR$6),IF(AND($G306&gt;=DR$5,$G306&lt;=DR$6),5,IF($L306=1,2,1)),IF(AND($G306&gt;=DR$5,$G306&lt;=DR$6),IF($M306&gt;0,4,3),0)),IF(AND($D306&lt;=DR$6,$E306&gt;=DR$5),60,0)))</f>
        <v/>
      </c>
      <c r="DS306" s="80" t="str">
        <f>IF(OR($A306="",NOT(ISNUMBER($G306))),"",IF(AND($F306&lt;=DS$6,$G306&gt;=DS$5),IF(DS$5&gt;$N306,5,$K306)*10+IF(AND($F306&gt;=DS$5,$F306&lt;=DS$6),IF(AND($G306&gt;=DS$5,$G306&lt;=DS$6),5,IF($L306=1,2,1)),IF(AND($G306&gt;=DS$5,$G306&lt;=DS$6),IF($M306&gt;0,4,3),0)),IF(AND($D306&lt;=DS$6,$E306&gt;=DS$5),60,0)))</f>
        <v/>
      </c>
      <c r="DT306" s="80" t="str">
        <f>IF(OR($A306="",NOT(ISNUMBER($G306))),"",IF(AND($F306&lt;=DT$6,$G306&gt;=DT$5),IF(DT$5&gt;$N306,5,$K306)*10+IF(AND($F306&gt;=DT$5,$F306&lt;=DT$6),IF(AND($G306&gt;=DT$5,$G306&lt;=DT$6),5,IF($L306=1,2,1)),IF(AND($G306&gt;=DT$5,$G306&lt;=DT$6),IF($M306&gt;0,4,3),0)),IF(AND($D306&lt;=DT$6,$E306&gt;=DT$5),60,0)))</f>
        <v/>
      </c>
      <c r="DU306" s="80" t="str">
        <f>IF(OR($A306="",NOT(ISNUMBER($G306))),"",IF(AND($F306&lt;=DU$6,$G306&gt;=DU$5),IF(DU$5&gt;$N306,5,$K306)*10+IF(AND($F306&gt;=DU$5,$F306&lt;=DU$6),IF(AND($G306&gt;=DU$5,$G306&lt;=DU$6),5,IF($L306=1,2,1)),IF(AND($G306&gt;=DU$5,$G306&lt;=DU$6),IF($M306&gt;0,4,3),0)),IF(AND($D306&lt;=DU$6,$E306&gt;=DU$5),60,0)))</f>
        <v/>
      </c>
      <c r="DV306" s="80" t="str">
        <f>IF(OR($A306="",NOT(ISNUMBER($G306))),"",IF(AND($F306&lt;=DV$6,$G306&gt;=DV$5),IF(DV$5&gt;$N306,5,$K306)*10+IF(AND($F306&gt;=DV$5,$F306&lt;=DV$6),IF(AND($G306&gt;=DV$5,$G306&lt;=DV$6),5,IF($L306=1,2,1)),IF(AND($G306&gt;=DV$5,$G306&lt;=DV$6),IF($M306&gt;0,4,3),0)),IF(AND($D306&lt;=DV$6,$E306&gt;=DV$5),60,0)))</f>
        <v/>
      </c>
      <c r="DW306" s="80" t="str">
        <f>IF(OR($A306="",NOT(ISNUMBER($G306))),"",IF(AND($F306&lt;=DW$6,$G306&gt;=DW$5),IF(DW$5&gt;$N306,5,$K306)*10+IF(AND($F306&gt;=DW$5,$F306&lt;=DW$6),IF(AND($G306&gt;=DW$5,$G306&lt;=DW$6),5,IF($L306=1,2,1)),IF(AND($G306&gt;=DW$5,$G306&lt;=DW$6),IF($M306&gt;0,4,3),0)),IF(AND($D306&lt;=DW$6,$E306&gt;=DW$5),60,0)))</f>
        <v/>
      </c>
      <c r="DX306" s="80" t="str">
        <f>IF(OR($A306="",NOT(ISNUMBER($G306))),"",IF(AND($F306&lt;=DX$6,$G306&gt;=DX$5),IF(DX$5&gt;$N306,5,$K306)*10+IF(AND($F306&gt;=DX$5,$F306&lt;=DX$6),IF(AND($G306&gt;=DX$5,$G306&lt;=DX$6),5,IF($L306=1,2,1)),IF(AND($G306&gt;=DX$5,$G306&lt;=DX$6),IF($M306&gt;0,4,3),0)),IF(AND($D306&lt;=DX$6,$E306&gt;=DX$5),60,0)))</f>
        <v/>
      </c>
      <c r="DY306" s="80" t="str">
        <f>IF(OR($A306="",NOT(ISNUMBER($G306))),"",IF(AND($F306&lt;=DY$6,$G306&gt;=DY$5),IF(DY$5&gt;$N306,5,$K306)*10+IF(AND($F306&gt;=DY$5,$F306&lt;=DY$6),IF(AND($G306&gt;=DY$5,$G306&lt;=DY$6),5,IF($L306=1,2,1)),IF(AND($G306&gt;=DY$5,$G306&lt;=DY$6),IF($M306&gt;0,4,3),0)),IF(AND($D306&lt;=DY$6,$E306&gt;=DY$5),60,0)))</f>
        <v/>
      </c>
      <c r="DZ306" s="80" t="str">
        <f>IF(OR($A306="",NOT(ISNUMBER($G306))),"",IF(AND($F306&lt;=DZ$6,$G306&gt;=DZ$5),IF(DZ$5&gt;$N306,5,$K306)*10+IF(AND($F306&gt;=DZ$5,$F306&lt;=DZ$6),IF(AND($G306&gt;=DZ$5,$G306&lt;=DZ$6),5,IF($L306=1,2,1)),IF(AND($G306&gt;=DZ$5,$G306&lt;=DZ$6),IF($M306&gt;0,4,3),0)),IF(AND($D306&lt;=DZ$6,$E306&gt;=DZ$5),60,0)))</f>
        <v/>
      </c>
      <c r="EA306" s="80" t="str">
        <f>IF(OR($A306="",NOT(ISNUMBER($G306))),"",IF(AND($F306&lt;=EA$6,$G306&gt;=EA$5),IF(EA$5&gt;$N306,5,$K306)*10+IF(AND($F306&gt;=EA$5,$F306&lt;=EA$6),IF(AND($G306&gt;=EA$5,$G306&lt;=EA$6),5,IF($L306=1,2,1)),IF(AND($G306&gt;=EA$5,$G306&lt;=EA$6),IF($M306&gt;0,4,3),0)),IF(AND($D306&lt;=EA$6,$E306&gt;=EA$5),60,0)))</f>
        <v/>
      </c>
      <c r="EB306" s="80" t="str">
        <f>IF(OR($A306="",NOT(ISNUMBER($G306))),"",IF(AND($F306&lt;=EB$6,$G306&gt;=EB$5),IF(EB$5&gt;$N306,5,$K306)*10+IF(AND($F306&gt;=EB$5,$F306&lt;=EB$6),IF(AND($G306&gt;=EB$5,$G306&lt;=EB$6),5,IF($L306=1,2,1)),IF(AND($G306&gt;=EB$5,$G306&lt;=EB$6),IF($M306&gt;0,4,3),0)),IF(AND($D306&lt;=EB$6,$E306&gt;=EB$5),60,0)))</f>
        <v/>
      </c>
      <c r="EC306" s="80" t="str">
        <f>IF(OR($A306="",NOT(ISNUMBER($G306))),"",IF(AND($F306&lt;=EC$6,$G306&gt;=EC$5),IF(EC$5&gt;$N306,5,$K306)*10+IF(AND($F306&gt;=EC$5,$F306&lt;=EC$6),IF(AND($G306&gt;=EC$5,$G306&lt;=EC$6),5,IF($L306=1,2,1)),IF(AND($G306&gt;=EC$5,$G306&lt;=EC$6),IF($M306&gt;0,4,3),0)),IF(AND($D306&lt;=EC$6,$E306&gt;=EC$5),60,0)))</f>
        <v/>
      </c>
      <c r="ED306" s="80" t="str">
        <f>IF(OR($A306="",NOT(ISNUMBER($G306))),"",IF(AND($F306&lt;=ED$6,$G306&gt;=ED$5),IF(ED$5&gt;$N306,5,$K306)*10+IF(AND($F306&gt;=ED$5,$F306&lt;=ED$6),IF(AND($G306&gt;=ED$5,$G306&lt;=ED$6),5,IF($L306=1,2,1)),IF(AND($G306&gt;=ED$5,$G306&lt;=ED$6),IF($M306&gt;0,4,3),0)),IF(AND($D306&lt;=ED$6,$E306&gt;=ED$5),60,0)))</f>
        <v/>
      </c>
    </row>
    <row r="307" ht="18" customHeight="1">
      <c r="A307" s="52" t="str">
        <f>IF(Tasks!$B307="","",Tasks!$A307)</f>
        <v/>
      </c>
      <c r="B307" s="78" t="str">
        <f>IF(Tasks!$B307="","",Tasks!$B307)</f>
        <v/>
      </c>
      <c r="C307" s="25" t="str">
        <f>IF($B307="","",IF(AND(Tasks!$D307="",Tasks!$G307=""),"-",IF(Tasks!$D307="","",Tasks!$D307&amp;IF(OR(Tasks!$E307="",Tasks!$E307="FS"),IF(N(Tasks!$F307)=0,"","FS"),Tasks!$E307)&amp;IF(N(Tasks!$F307)=0,"",IF(Tasks!$F307&gt;0,"+","")&amp;Tasks!$F307))&amp;IF(AND(Tasks!$D307&lt;&gt;"",Tasks!$G307&lt;&gt;""),", ","")&amp;IF(Tasks!$G307="","",Tasks!$G307&amp;IF(OR(Tasks!$H307="",Tasks!$H307="FS"),IF(N(Tasks!$I307)=0,"","FS"),Tasks!$H307)&amp;IF(N(Tasks!$I307)=0,"",IF(Tasks!$I307&gt;0,"+","")&amp;Tasks!$I307))))</f>
        <v/>
      </c>
      <c r="D307" s="51" t="str">
        <f>IF(OR($B307="",Tasks!$Q307=""),"",Tasks!$Q307)</f>
        <v/>
      </c>
      <c r="E307" s="51" t="str">
        <f>IF(OR($B307="",Tasks!$R307=""),"",Tasks!$R307)</f>
        <v/>
      </c>
      <c r="F307" s="51" t="str">
        <f>IF(OR($B307="",Tasks!$S307=""),"",Tasks!$S307)</f>
        <v/>
      </c>
      <c r="G307" s="51" t="str">
        <f>IF(OR($B307="",Tasks!$T307=""),"",Tasks!$T307)</f>
        <v/>
      </c>
      <c r="H307" s="52" t="str">
        <f>IF($B307="","",Tasks!$AE307)</f>
        <v/>
      </c>
      <c r="I307" s="79" t="str">
        <f>IF($B307="","",Tasks!$AF307)</f>
        <v/>
      </c>
      <c r="J307" s="53" t="str">
        <f>IF(OR($B307="",Tasks!$V307=""),"",Tasks!$V307)</f>
        <v/>
      </c>
      <c r="K307" s="52" t="str">
        <f>IF($B307="","",Tasks!$AA307)</f>
        <v/>
      </c>
      <c r="L307" s="52" t="str">
        <f>IF($B307="","",Tasks!$AB307)</f>
        <v/>
      </c>
      <c r="M307" s="52" t="str">
        <f>IF($B307="","",Tasks!$Z307)</f>
        <v/>
      </c>
      <c r="N307" s="52" t="str">
        <f>IF(OR($B307="",Tasks!$AG307=""),"",Tasks!$AG307)</f>
        <v/>
      </c>
      <c r="O307" s="80" t="str">
        <f>IF(OR($A307="",NOT(ISNUMBER($G307))),"",IF(AND($F307&lt;=O$6,$G307&gt;=O$5),IF(O$5&gt;$N307,5,$K307)*10+IF(AND($F307&gt;=O$5,$F307&lt;=O$6),IF(AND($G307&gt;=O$5,$G307&lt;=O$6),5,IF($L307=1,2,1)),IF(AND($G307&gt;=O$5,$G307&lt;=O$6),IF($M307&gt;0,4,3),0)),IF(AND($D307&lt;=O$6,$E307&gt;=O$5),60,0)))</f>
        <v/>
      </c>
      <c r="P307" s="80" t="str">
        <f>IF(OR($A307="",NOT(ISNUMBER($G307))),"",IF(AND($F307&lt;=P$6,$G307&gt;=P$5),IF(P$5&gt;$N307,5,$K307)*10+IF(AND($F307&gt;=P$5,$F307&lt;=P$6),IF(AND($G307&gt;=P$5,$G307&lt;=P$6),5,IF($L307=1,2,1)),IF(AND($G307&gt;=P$5,$G307&lt;=P$6),IF($M307&gt;0,4,3),0)),IF(AND($D307&lt;=P$6,$E307&gt;=P$5),60,0)))</f>
        <v/>
      </c>
      <c r="Q307" s="80" t="str">
        <f>IF(OR($A307="",NOT(ISNUMBER($G307))),"",IF(AND($F307&lt;=Q$6,$G307&gt;=Q$5),IF(Q$5&gt;$N307,5,$K307)*10+IF(AND($F307&gt;=Q$5,$F307&lt;=Q$6),IF(AND($G307&gt;=Q$5,$G307&lt;=Q$6),5,IF($L307=1,2,1)),IF(AND($G307&gt;=Q$5,$G307&lt;=Q$6),IF($M307&gt;0,4,3),0)),IF(AND($D307&lt;=Q$6,$E307&gt;=Q$5),60,0)))</f>
        <v/>
      </c>
      <c r="R307" s="80" t="str">
        <f>IF(OR($A307="",NOT(ISNUMBER($G307))),"",IF(AND($F307&lt;=R$6,$G307&gt;=R$5),IF(R$5&gt;$N307,5,$K307)*10+IF(AND($F307&gt;=R$5,$F307&lt;=R$6),IF(AND($G307&gt;=R$5,$G307&lt;=R$6),5,IF($L307=1,2,1)),IF(AND($G307&gt;=R$5,$G307&lt;=R$6),IF($M307&gt;0,4,3),0)),IF(AND($D307&lt;=R$6,$E307&gt;=R$5),60,0)))</f>
        <v/>
      </c>
      <c r="S307" s="80" t="str">
        <f>IF(OR($A307="",NOT(ISNUMBER($G307))),"",IF(AND($F307&lt;=S$6,$G307&gt;=S$5),IF(S$5&gt;$N307,5,$K307)*10+IF(AND($F307&gt;=S$5,$F307&lt;=S$6),IF(AND($G307&gt;=S$5,$G307&lt;=S$6),5,IF($L307=1,2,1)),IF(AND($G307&gt;=S$5,$G307&lt;=S$6),IF($M307&gt;0,4,3),0)),IF(AND($D307&lt;=S$6,$E307&gt;=S$5),60,0)))</f>
        <v/>
      </c>
      <c r="T307" s="80" t="str">
        <f>IF(OR($A307="",NOT(ISNUMBER($G307))),"",IF(AND($F307&lt;=T$6,$G307&gt;=T$5),IF(T$5&gt;$N307,5,$K307)*10+IF(AND($F307&gt;=T$5,$F307&lt;=T$6),IF(AND($G307&gt;=T$5,$G307&lt;=T$6),5,IF($L307=1,2,1)),IF(AND($G307&gt;=T$5,$G307&lt;=T$6),IF($M307&gt;0,4,3),0)),IF(AND($D307&lt;=T$6,$E307&gt;=T$5),60,0)))</f>
        <v/>
      </c>
      <c r="U307" s="80" t="str">
        <f>IF(OR($A307="",NOT(ISNUMBER($G307))),"",IF(AND($F307&lt;=U$6,$G307&gt;=U$5),IF(U$5&gt;$N307,5,$K307)*10+IF(AND($F307&gt;=U$5,$F307&lt;=U$6),IF(AND($G307&gt;=U$5,$G307&lt;=U$6),5,IF($L307=1,2,1)),IF(AND($G307&gt;=U$5,$G307&lt;=U$6),IF($M307&gt;0,4,3),0)),IF(AND($D307&lt;=U$6,$E307&gt;=U$5),60,0)))</f>
        <v/>
      </c>
      <c r="V307" s="80" t="str">
        <f>IF(OR($A307="",NOT(ISNUMBER($G307))),"",IF(AND($F307&lt;=V$6,$G307&gt;=V$5),IF(V$5&gt;$N307,5,$K307)*10+IF(AND($F307&gt;=V$5,$F307&lt;=V$6),IF(AND($G307&gt;=V$5,$G307&lt;=V$6),5,IF($L307=1,2,1)),IF(AND($G307&gt;=V$5,$G307&lt;=V$6),IF($M307&gt;0,4,3),0)),IF(AND($D307&lt;=V$6,$E307&gt;=V$5),60,0)))</f>
        <v/>
      </c>
      <c r="W307" s="80" t="str">
        <f>IF(OR($A307="",NOT(ISNUMBER($G307))),"",IF(AND($F307&lt;=W$6,$G307&gt;=W$5),IF(W$5&gt;$N307,5,$K307)*10+IF(AND($F307&gt;=W$5,$F307&lt;=W$6),IF(AND($G307&gt;=W$5,$G307&lt;=W$6),5,IF($L307=1,2,1)),IF(AND($G307&gt;=W$5,$G307&lt;=W$6),IF($M307&gt;0,4,3),0)),IF(AND($D307&lt;=W$6,$E307&gt;=W$5),60,0)))</f>
        <v/>
      </c>
      <c r="X307" s="80" t="str">
        <f>IF(OR($A307="",NOT(ISNUMBER($G307))),"",IF(AND($F307&lt;=X$6,$G307&gt;=X$5),IF(X$5&gt;$N307,5,$K307)*10+IF(AND($F307&gt;=X$5,$F307&lt;=X$6),IF(AND($G307&gt;=X$5,$G307&lt;=X$6),5,IF($L307=1,2,1)),IF(AND($G307&gt;=X$5,$G307&lt;=X$6),IF($M307&gt;0,4,3),0)),IF(AND($D307&lt;=X$6,$E307&gt;=X$5),60,0)))</f>
        <v/>
      </c>
      <c r="Y307" s="80" t="str">
        <f>IF(OR($A307="",NOT(ISNUMBER($G307))),"",IF(AND($F307&lt;=Y$6,$G307&gt;=Y$5),IF(Y$5&gt;$N307,5,$K307)*10+IF(AND($F307&gt;=Y$5,$F307&lt;=Y$6),IF(AND($G307&gt;=Y$5,$G307&lt;=Y$6),5,IF($L307=1,2,1)),IF(AND($G307&gt;=Y$5,$G307&lt;=Y$6),IF($M307&gt;0,4,3),0)),IF(AND($D307&lt;=Y$6,$E307&gt;=Y$5),60,0)))</f>
        <v/>
      </c>
      <c r="Z307" s="80" t="str">
        <f>IF(OR($A307="",NOT(ISNUMBER($G307))),"",IF(AND($F307&lt;=Z$6,$G307&gt;=Z$5),IF(Z$5&gt;$N307,5,$K307)*10+IF(AND($F307&gt;=Z$5,$F307&lt;=Z$6),IF(AND($G307&gt;=Z$5,$G307&lt;=Z$6),5,IF($L307=1,2,1)),IF(AND($G307&gt;=Z$5,$G307&lt;=Z$6),IF($M307&gt;0,4,3),0)),IF(AND($D307&lt;=Z$6,$E307&gt;=Z$5),60,0)))</f>
        <v/>
      </c>
      <c r="AA307" s="80" t="str">
        <f>IF(OR($A307="",NOT(ISNUMBER($G307))),"",IF(AND($F307&lt;=AA$6,$G307&gt;=AA$5),IF(AA$5&gt;$N307,5,$K307)*10+IF(AND($F307&gt;=AA$5,$F307&lt;=AA$6),IF(AND($G307&gt;=AA$5,$G307&lt;=AA$6),5,IF($L307=1,2,1)),IF(AND($G307&gt;=AA$5,$G307&lt;=AA$6),IF($M307&gt;0,4,3),0)),IF(AND($D307&lt;=AA$6,$E307&gt;=AA$5),60,0)))</f>
        <v/>
      </c>
      <c r="AB307" s="80" t="str">
        <f>IF(OR($A307="",NOT(ISNUMBER($G307))),"",IF(AND($F307&lt;=AB$6,$G307&gt;=AB$5),IF(AB$5&gt;$N307,5,$K307)*10+IF(AND($F307&gt;=AB$5,$F307&lt;=AB$6),IF(AND($G307&gt;=AB$5,$G307&lt;=AB$6),5,IF($L307=1,2,1)),IF(AND($G307&gt;=AB$5,$G307&lt;=AB$6),IF($M307&gt;0,4,3),0)),IF(AND($D307&lt;=AB$6,$E307&gt;=AB$5),60,0)))</f>
        <v/>
      </c>
      <c r="AC307" s="80" t="str">
        <f>IF(OR($A307="",NOT(ISNUMBER($G307))),"",IF(AND($F307&lt;=AC$6,$G307&gt;=AC$5),IF(AC$5&gt;$N307,5,$K307)*10+IF(AND($F307&gt;=AC$5,$F307&lt;=AC$6),IF(AND($G307&gt;=AC$5,$G307&lt;=AC$6),5,IF($L307=1,2,1)),IF(AND($G307&gt;=AC$5,$G307&lt;=AC$6),IF($M307&gt;0,4,3),0)),IF(AND($D307&lt;=AC$6,$E307&gt;=AC$5),60,0)))</f>
        <v/>
      </c>
      <c r="AD307" s="80" t="str">
        <f>IF(OR($A307="",NOT(ISNUMBER($G307))),"",IF(AND($F307&lt;=AD$6,$G307&gt;=AD$5),IF(AD$5&gt;$N307,5,$K307)*10+IF(AND($F307&gt;=AD$5,$F307&lt;=AD$6),IF(AND($G307&gt;=AD$5,$G307&lt;=AD$6),5,IF($L307=1,2,1)),IF(AND($G307&gt;=AD$5,$G307&lt;=AD$6),IF($M307&gt;0,4,3),0)),IF(AND($D307&lt;=AD$6,$E307&gt;=AD$5),60,0)))</f>
        <v/>
      </c>
      <c r="AE307" s="80" t="str">
        <f>IF(OR($A307="",NOT(ISNUMBER($G307))),"",IF(AND($F307&lt;=AE$6,$G307&gt;=AE$5),IF(AE$5&gt;$N307,5,$K307)*10+IF(AND($F307&gt;=AE$5,$F307&lt;=AE$6),IF(AND($G307&gt;=AE$5,$G307&lt;=AE$6),5,IF($L307=1,2,1)),IF(AND($G307&gt;=AE$5,$G307&lt;=AE$6),IF($M307&gt;0,4,3),0)),IF(AND($D307&lt;=AE$6,$E307&gt;=AE$5),60,0)))</f>
        <v/>
      </c>
      <c r="AF307" s="80" t="str">
        <f>IF(OR($A307="",NOT(ISNUMBER($G307))),"",IF(AND($F307&lt;=AF$6,$G307&gt;=AF$5),IF(AF$5&gt;$N307,5,$K307)*10+IF(AND($F307&gt;=AF$5,$F307&lt;=AF$6),IF(AND($G307&gt;=AF$5,$G307&lt;=AF$6),5,IF($L307=1,2,1)),IF(AND($G307&gt;=AF$5,$G307&lt;=AF$6),IF($M307&gt;0,4,3),0)),IF(AND($D307&lt;=AF$6,$E307&gt;=AF$5),60,0)))</f>
        <v/>
      </c>
      <c r="AG307" s="80" t="str">
        <f>IF(OR($A307="",NOT(ISNUMBER($G307))),"",IF(AND($F307&lt;=AG$6,$G307&gt;=AG$5),IF(AG$5&gt;$N307,5,$K307)*10+IF(AND($F307&gt;=AG$5,$F307&lt;=AG$6),IF(AND($G307&gt;=AG$5,$G307&lt;=AG$6),5,IF($L307=1,2,1)),IF(AND($G307&gt;=AG$5,$G307&lt;=AG$6),IF($M307&gt;0,4,3),0)),IF(AND($D307&lt;=AG$6,$E307&gt;=AG$5),60,0)))</f>
        <v/>
      </c>
      <c r="AH307" s="80" t="str">
        <f>IF(OR($A307="",NOT(ISNUMBER($G307))),"",IF(AND($F307&lt;=AH$6,$G307&gt;=AH$5),IF(AH$5&gt;$N307,5,$K307)*10+IF(AND($F307&gt;=AH$5,$F307&lt;=AH$6),IF(AND($G307&gt;=AH$5,$G307&lt;=AH$6),5,IF($L307=1,2,1)),IF(AND($G307&gt;=AH$5,$G307&lt;=AH$6),IF($M307&gt;0,4,3),0)),IF(AND($D307&lt;=AH$6,$E307&gt;=AH$5),60,0)))</f>
        <v/>
      </c>
      <c r="AI307" s="80" t="str">
        <f>IF(OR($A307="",NOT(ISNUMBER($G307))),"",IF(AND($F307&lt;=AI$6,$G307&gt;=AI$5),IF(AI$5&gt;$N307,5,$K307)*10+IF(AND($F307&gt;=AI$5,$F307&lt;=AI$6),IF(AND($G307&gt;=AI$5,$G307&lt;=AI$6),5,IF($L307=1,2,1)),IF(AND($G307&gt;=AI$5,$G307&lt;=AI$6),IF($M307&gt;0,4,3),0)),IF(AND($D307&lt;=AI$6,$E307&gt;=AI$5),60,0)))</f>
        <v/>
      </c>
      <c r="AJ307" s="80" t="str">
        <f>IF(OR($A307="",NOT(ISNUMBER($G307))),"",IF(AND($F307&lt;=AJ$6,$G307&gt;=AJ$5),IF(AJ$5&gt;$N307,5,$K307)*10+IF(AND($F307&gt;=AJ$5,$F307&lt;=AJ$6),IF(AND($G307&gt;=AJ$5,$G307&lt;=AJ$6),5,IF($L307=1,2,1)),IF(AND($G307&gt;=AJ$5,$G307&lt;=AJ$6),IF($M307&gt;0,4,3),0)),IF(AND($D307&lt;=AJ$6,$E307&gt;=AJ$5),60,0)))</f>
        <v/>
      </c>
      <c r="AK307" s="80" t="str">
        <f>IF(OR($A307="",NOT(ISNUMBER($G307))),"",IF(AND($F307&lt;=AK$6,$G307&gt;=AK$5),IF(AK$5&gt;$N307,5,$K307)*10+IF(AND($F307&gt;=AK$5,$F307&lt;=AK$6),IF(AND($G307&gt;=AK$5,$G307&lt;=AK$6),5,IF($L307=1,2,1)),IF(AND($G307&gt;=AK$5,$G307&lt;=AK$6),IF($M307&gt;0,4,3),0)),IF(AND($D307&lt;=AK$6,$E307&gt;=AK$5),60,0)))</f>
        <v/>
      </c>
      <c r="AL307" s="80" t="str">
        <f>IF(OR($A307="",NOT(ISNUMBER($G307))),"",IF(AND($F307&lt;=AL$6,$G307&gt;=AL$5),IF(AL$5&gt;$N307,5,$K307)*10+IF(AND($F307&gt;=AL$5,$F307&lt;=AL$6),IF(AND($G307&gt;=AL$5,$G307&lt;=AL$6),5,IF($L307=1,2,1)),IF(AND($G307&gt;=AL$5,$G307&lt;=AL$6),IF($M307&gt;0,4,3),0)),IF(AND($D307&lt;=AL$6,$E307&gt;=AL$5),60,0)))</f>
        <v/>
      </c>
      <c r="AM307" s="80" t="str">
        <f>IF(OR($A307="",NOT(ISNUMBER($G307))),"",IF(AND($F307&lt;=AM$6,$G307&gt;=AM$5),IF(AM$5&gt;$N307,5,$K307)*10+IF(AND($F307&gt;=AM$5,$F307&lt;=AM$6),IF(AND($G307&gt;=AM$5,$G307&lt;=AM$6),5,IF($L307=1,2,1)),IF(AND($G307&gt;=AM$5,$G307&lt;=AM$6),IF($M307&gt;0,4,3),0)),IF(AND($D307&lt;=AM$6,$E307&gt;=AM$5),60,0)))</f>
        <v/>
      </c>
      <c r="AN307" s="80" t="str">
        <f>IF(OR($A307="",NOT(ISNUMBER($G307))),"",IF(AND($F307&lt;=AN$6,$G307&gt;=AN$5),IF(AN$5&gt;$N307,5,$K307)*10+IF(AND($F307&gt;=AN$5,$F307&lt;=AN$6),IF(AND($G307&gt;=AN$5,$G307&lt;=AN$6),5,IF($L307=1,2,1)),IF(AND($G307&gt;=AN$5,$G307&lt;=AN$6),IF($M307&gt;0,4,3),0)),IF(AND($D307&lt;=AN$6,$E307&gt;=AN$5),60,0)))</f>
        <v/>
      </c>
      <c r="AO307" s="80" t="str">
        <f>IF(OR($A307="",NOT(ISNUMBER($G307))),"",IF(AND($F307&lt;=AO$6,$G307&gt;=AO$5),IF(AO$5&gt;$N307,5,$K307)*10+IF(AND($F307&gt;=AO$5,$F307&lt;=AO$6),IF(AND($G307&gt;=AO$5,$G307&lt;=AO$6),5,IF($L307=1,2,1)),IF(AND($G307&gt;=AO$5,$G307&lt;=AO$6),IF($M307&gt;0,4,3),0)),IF(AND($D307&lt;=AO$6,$E307&gt;=AO$5),60,0)))</f>
        <v/>
      </c>
      <c r="AP307" s="80" t="str">
        <f>IF(OR($A307="",NOT(ISNUMBER($G307))),"",IF(AND($F307&lt;=AP$6,$G307&gt;=AP$5),IF(AP$5&gt;$N307,5,$K307)*10+IF(AND($F307&gt;=AP$5,$F307&lt;=AP$6),IF(AND($G307&gt;=AP$5,$G307&lt;=AP$6),5,IF($L307=1,2,1)),IF(AND($G307&gt;=AP$5,$G307&lt;=AP$6),IF($M307&gt;0,4,3),0)),IF(AND($D307&lt;=AP$6,$E307&gt;=AP$5),60,0)))</f>
        <v/>
      </c>
      <c r="AQ307" s="80" t="str">
        <f>IF(OR($A307="",NOT(ISNUMBER($G307))),"",IF(AND($F307&lt;=AQ$6,$G307&gt;=AQ$5),IF(AQ$5&gt;$N307,5,$K307)*10+IF(AND($F307&gt;=AQ$5,$F307&lt;=AQ$6),IF(AND($G307&gt;=AQ$5,$G307&lt;=AQ$6),5,IF($L307=1,2,1)),IF(AND($G307&gt;=AQ$5,$G307&lt;=AQ$6),IF($M307&gt;0,4,3),0)),IF(AND($D307&lt;=AQ$6,$E307&gt;=AQ$5),60,0)))</f>
        <v/>
      </c>
      <c r="AR307" s="80" t="str">
        <f>IF(OR($A307="",NOT(ISNUMBER($G307))),"",IF(AND($F307&lt;=AR$6,$G307&gt;=AR$5),IF(AR$5&gt;$N307,5,$K307)*10+IF(AND($F307&gt;=AR$5,$F307&lt;=AR$6),IF(AND($G307&gt;=AR$5,$G307&lt;=AR$6),5,IF($L307=1,2,1)),IF(AND($G307&gt;=AR$5,$G307&lt;=AR$6),IF($M307&gt;0,4,3),0)),IF(AND($D307&lt;=AR$6,$E307&gt;=AR$5),60,0)))</f>
        <v/>
      </c>
      <c r="AS307" s="80" t="str">
        <f>IF(OR($A307="",NOT(ISNUMBER($G307))),"",IF(AND($F307&lt;=AS$6,$G307&gt;=AS$5),IF(AS$5&gt;$N307,5,$K307)*10+IF(AND($F307&gt;=AS$5,$F307&lt;=AS$6),IF(AND($G307&gt;=AS$5,$G307&lt;=AS$6),5,IF($L307=1,2,1)),IF(AND($G307&gt;=AS$5,$G307&lt;=AS$6),IF($M307&gt;0,4,3),0)),IF(AND($D307&lt;=AS$6,$E307&gt;=AS$5),60,0)))</f>
        <v/>
      </c>
      <c r="AT307" s="80" t="str">
        <f>IF(OR($A307="",NOT(ISNUMBER($G307))),"",IF(AND($F307&lt;=AT$6,$G307&gt;=AT$5),IF(AT$5&gt;$N307,5,$K307)*10+IF(AND($F307&gt;=AT$5,$F307&lt;=AT$6),IF(AND($G307&gt;=AT$5,$G307&lt;=AT$6),5,IF($L307=1,2,1)),IF(AND($G307&gt;=AT$5,$G307&lt;=AT$6),IF($M307&gt;0,4,3),0)),IF(AND($D307&lt;=AT$6,$E307&gt;=AT$5),60,0)))</f>
        <v/>
      </c>
      <c r="AU307" s="80" t="str">
        <f>IF(OR($A307="",NOT(ISNUMBER($G307))),"",IF(AND($F307&lt;=AU$6,$G307&gt;=AU$5),IF(AU$5&gt;$N307,5,$K307)*10+IF(AND($F307&gt;=AU$5,$F307&lt;=AU$6),IF(AND($G307&gt;=AU$5,$G307&lt;=AU$6),5,IF($L307=1,2,1)),IF(AND($G307&gt;=AU$5,$G307&lt;=AU$6),IF($M307&gt;0,4,3),0)),IF(AND($D307&lt;=AU$6,$E307&gt;=AU$5),60,0)))</f>
        <v/>
      </c>
      <c r="AV307" s="80" t="str">
        <f>IF(OR($A307="",NOT(ISNUMBER($G307))),"",IF(AND($F307&lt;=AV$6,$G307&gt;=AV$5),IF(AV$5&gt;$N307,5,$K307)*10+IF(AND($F307&gt;=AV$5,$F307&lt;=AV$6),IF(AND($G307&gt;=AV$5,$G307&lt;=AV$6),5,IF($L307=1,2,1)),IF(AND($G307&gt;=AV$5,$G307&lt;=AV$6),IF($M307&gt;0,4,3),0)),IF(AND($D307&lt;=AV$6,$E307&gt;=AV$5),60,0)))</f>
        <v/>
      </c>
      <c r="AW307" s="80" t="str">
        <f>IF(OR($A307="",NOT(ISNUMBER($G307))),"",IF(AND($F307&lt;=AW$6,$G307&gt;=AW$5),IF(AW$5&gt;$N307,5,$K307)*10+IF(AND($F307&gt;=AW$5,$F307&lt;=AW$6),IF(AND($G307&gt;=AW$5,$G307&lt;=AW$6),5,IF($L307=1,2,1)),IF(AND($G307&gt;=AW$5,$G307&lt;=AW$6),IF($M307&gt;0,4,3),0)),IF(AND($D307&lt;=AW$6,$E307&gt;=AW$5),60,0)))</f>
        <v/>
      </c>
      <c r="AX307" s="80" t="str">
        <f>IF(OR($A307="",NOT(ISNUMBER($G307))),"",IF(AND($F307&lt;=AX$6,$G307&gt;=AX$5),IF(AX$5&gt;$N307,5,$K307)*10+IF(AND($F307&gt;=AX$5,$F307&lt;=AX$6),IF(AND($G307&gt;=AX$5,$G307&lt;=AX$6),5,IF($L307=1,2,1)),IF(AND($G307&gt;=AX$5,$G307&lt;=AX$6),IF($M307&gt;0,4,3),0)),IF(AND($D307&lt;=AX$6,$E307&gt;=AX$5),60,0)))</f>
        <v/>
      </c>
      <c r="AY307" s="80" t="str">
        <f>IF(OR($A307="",NOT(ISNUMBER($G307))),"",IF(AND($F307&lt;=AY$6,$G307&gt;=AY$5),IF(AY$5&gt;$N307,5,$K307)*10+IF(AND($F307&gt;=AY$5,$F307&lt;=AY$6),IF(AND($G307&gt;=AY$5,$G307&lt;=AY$6),5,IF($L307=1,2,1)),IF(AND($G307&gt;=AY$5,$G307&lt;=AY$6),IF($M307&gt;0,4,3),0)),IF(AND($D307&lt;=AY$6,$E307&gt;=AY$5),60,0)))</f>
        <v/>
      </c>
      <c r="AZ307" s="80" t="str">
        <f>IF(OR($A307="",NOT(ISNUMBER($G307))),"",IF(AND($F307&lt;=AZ$6,$G307&gt;=AZ$5),IF(AZ$5&gt;$N307,5,$K307)*10+IF(AND($F307&gt;=AZ$5,$F307&lt;=AZ$6),IF(AND($G307&gt;=AZ$5,$G307&lt;=AZ$6),5,IF($L307=1,2,1)),IF(AND($G307&gt;=AZ$5,$G307&lt;=AZ$6),IF($M307&gt;0,4,3),0)),IF(AND($D307&lt;=AZ$6,$E307&gt;=AZ$5),60,0)))</f>
        <v/>
      </c>
      <c r="BA307" s="80" t="str">
        <f>IF(OR($A307="",NOT(ISNUMBER($G307))),"",IF(AND($F307&lt;=BA$6,$G307&gt;=BA$5),IF(BA$5&gt;$N307,5,$K307)*10+IF(AND($F307&gt;=BA$5,$F307&lt;=BA$6),IF(AND($G307&gt;=BA$5,$G307&lt;=BA$6),5,IF($L307=1,2,1)),IF(AND($G307&gt;=BA$5,$G307&lt;=BA$6),IF($M307&gt;0,4,3),0)),IF(AND($D307&lt;=BA$6,$E307&gt;=BA$5),60,0)))</f>
        <v/>
      </c>
      <c r="BB307" s="80" t="str">
        <f>IF(OR($A307="",NOT(ISNUMBER($G307))),"",IF(AND($F307&lt;=BB$6,$G307&gt;=BB$5),IF(BB$5&gt;$N307,5,$K307)*10+IF(AND($F307&gt;=BB$5,$F307&lt;=BB$6),IF(AND($G307&gt;=BB$5,$G307&lt;=BB$6),5,IF($L307=1,2,1)),IF(AND($G307&gt;=BB$5,$G307&lt;=BB$6),IF($M307&gt;0,4,3),0)),IF(AND($D307&lt;=BB$6,$E307&gt;=BB$5),60,0)))</f>
        <v/>
      </c>
      <c r="BC307" s="80" t="str">
        <f>IF(OR($A307="",NOT(ISNUMBER($G307))),"",IF(AND($F307&lt;=BC$6,$G307&gt;=BC$5),IF(BC$5&gt;$N307,5,$K307)*10+IF(AND($F307&gt;=BC$5,$F307&lt;=BC$6),IF(AND($G307&gt;=BC$5,$G307&lt;=BC$6),5,IF($L307=1,2,1)),IF(AND($G307&gt;=BC$5,$G307&lt;=BC$6),IF($M307&gt;0,4,3),0)),IF(AND($D307&lt;=BC$6,$E307&gt;=BC$5),60,0)))</f>
        <v/>
      </c>
      <c r="BD307" s="80" t="str">
        <f>IF(OR($A307="",NOT(ISNUMBER($G307))),"",IF(AND($F307&lt;=BD$6,$G307&gt;=BD$5),IF(BD$5&gt;$N307,5,$K307)*10+IF(AND($F307&gt;=BD$5,$F307&lt;=BD$6),IF(AND($G307&gt;=BD$5,$G307&lt;=BD$6),5,IF($L307=1,2,1)),IF(AND($G307&gt;=BD$5,$G307&lt;=BD$6),IF($M307&gt;0,4,3),0)),IF(AND($D307&lt;=BD$6,$E307&gt;=BD$5),60,0)))</f>
        <v/>
      </c>
      <c r="BE307" s="80" t="str">
        <f>IF(OR($A307="",NOT(ISNUMBER($G307))),"",IF(AND($F307&lt;=BE$6,$G307&gt;=BE$5),IF(BE$5&gt;$N307,5,$K307)*10+IF(AND($F307&gt;=BE$5,$F307&lt;=BE$6),IF(AND($G307&gt;=BE$5,$G307&lt;=BE$6),5,IF($L307=1,2,1)),IF(AND($G307&gt;=BE$5,$G307&lt;=BE$6),IF($M307&gt;0,4,3),0)),IF(AND($D307&lt;=BE$6,$E307&gt;=BE$5),60,0)))</f>
        <v/>
      </c>
      <c r="BF307" s="80" t="str">
        <f>IF(OR($A307="",NOT(ISNUMBER($G307))),"",IF(AND($F307&lt;=BF$6,$G307&gt;=BF$5),IF(BF$5&gt;$N307,5,$K307)*10+IF(AND($F307&gt;=BF$5,$F307&lt;=BF$6),IF(AND($G307&gt;=BF$5,$G307&lt;=BF$6),5,IF($L307=1,2,1)),IF(AND($G307&gt;=BF$5,$G307&lt;=BF$6),IF($M307&gt;0,4,3),0)),IF(AND($D307&lt;=BF$6,$E307&gt;=BF$5),60,0)))</f>
        <v/>
      </c>
      <c r="BG307" s="80" t="str">
        <f>IF(OR($A307="",NOT(ISNUMBER($G307))),"",IF(AND($F307&lt;=BG$6,$G307&gt;=BG$5),IF(BG$5&gt;$N307,5,$K307)*10+IF(AND($F307&gt;=BG$5,$F307&lt;=BG$6),IF(AND($G307&gt;=BG$5,$G307&lt;=BG$6),5,IF($L307=1,2,1)),IF(AND($G307&gt;=BG$5,$G307&lt;=BG$6),IF($M307&gt;0,4,3),0)),IF(AND($D307&lt;=BG$6,$E307&gt;=BG$5),60,0)))</f>
        <v/>
      </c>
      <c r="BH307" s="80" t="str">
        <f>IF(OR($A307="",NOT(ISNUMBER($G307))),"",IF(AND($F307&lt;=BH$6,$G307&gt;=BH$5),IF(BH$5&gt;$N307,5,$K307)*10+IF(AND($F307&gt;=BH$5,$F307&lt;=BH$6),IF(AND($G307&gt;=BH$5,$G307&lt;=BH$6),5,IF($L307=1,2,1)),IF(AND($G307&gt;=BH$5,$G307&lt;=BH$6),IF($M307&gt;0,4,3),0)),IF(AND($D307&lt;=BH$6,$E307&gt;=BH$5),60,0)))</f>
        <v/>
      </c>
      <c r="BI307" s="80" t="str">
        <f>IF(OR($A307="",NOT(ISNUMBER($G307))),"",IF(AND($F307&lt;=BI$6,$G307&gt;=BI$5),IF(BI$5&gt;$N307,5,$K307)*10+IF(AND($F307&gt;=BI$5,$F307&lt;=BI$6),IF(AND($G307&gt;=BI$5,$G307&lt;=BI$6),5,IF($L307=1,2,1)),IF(AND($G307&gt;=BI$5,$G307&lt;=BI$6),IF($M307&gt;0,4,3),0)),IF(AND($D307&lt;=BI$6,$E307&gt;=BI$5),60,0)))</f>
        <v/>
      </c>
      <c r="BJ307" s="80" t="str">
        <f>IF(OR($A307="",NOT(ISNUMBER($G307))),"",IF(AND($F307&lt;=BJ$6,$G307&gt;=BJ$5),IF(BJ$5&gt;$N307,5,$K307)*10+IF(AND($F307&gt;=BJ$5,$F307&lt;=BJ$6),IF(AND($G307&gt;=BJ$5,$G307&lt;=BJ$6),5,IF($L307=1,2,1)),IF(AND($G307&gt;=BJ$5,$G307&lt;=BJ$6),IF($M307&gt;0,4,3),0)),IF(AND($D307&lt;=BJ$6,$E307&gt;=BJ$5),60,0)))</f>
        <v/>
      </c>
      <c r="BK307" s="80" t="str">
        <f>IF(OR($A307="",NOT(ISNUMBER($G307))),"",IF(AND($F307&lt;=BK$6,$G307&gt;=BK$5),IF(BK$5&gt;$N307,5,$K307)*10+IF(AND($F307&gt;=BK$5,$F307&lt;=BK$6),IF(AND($G307&gt;=BK$5,$G307&lt;=BK$6),5,IF($L307=1,2,1)),IF(AND($G307&gt;=BK$5,$G307&lt;=BK$6),IF($M307&gt;0,4,3),0)),IF(AND($D307&lt;=BK$6,$E307&gt;=BK$5),60,0)))</f>
        <v/>
      </c>
      <c r="BL307" s="80" t="str">
        <f>IF(OR($A307="",NOT(ISNUMBER($G307))),"",IF(AND($F307&lt;=BL$6,$G307&gt;=BL$5),IF(BL$5&gt;$N307,5,$K307)*10+IF(AND($F307&gt;=BL$5,$F307&lt;=BL$6),IF(AND($G307&gt;=BL$5,$G307&lt;=BL$6),5,IF($L307=1,2,1)),IF(AND($G307&gt;=BL$5,$G307&lt;=BL$6),IF($M307&gt;0,4,3),0)),IF(AND($D307&lt;=BL$6,$E307&gt;=BL$5),60,0)))</f>
        <v/>
      </c>
      <c r="BM307" s="80" t="str">
        <f>IF(OR($A307="",NOT(ISNUMBER($G307))),"",IF(AND($F307&lt;=BM$6,$G307&gt;=BM$5),IF(BM$5&gt;$N307,5,$K307)*10+IF(AND($F307&gt;=BM$5,$F307&lt;=BM$6),IF(AND($G307&gt;=BM$5,$G307&lt;=BM$6),5,IF($L307=1,2,1)),IF(AND($G307&gt;=BM$5,$G307&lt;=BM$6),IF($M307&gt;0,4,3),0)),IF(AND($D307&lt;=BM$6,$E307&gt;=BM$5),60,0)))</f>
        <v/>
      </c>
      <c r="BN307" s="80" t="str">
        <f>IF(OR($A307="",NOT(ISNUMBER($G307))),"",IF(AND($F307&lt;=BN$6,$G307&gt;=BN$5),IF(BN$5&gt;$N307,5,$K307)*10+IF(AND($F307&gt;=BN$5,$F307&lt;=BN$6),IF(AND($G307&gt;=BN$5,$G307&lt;=BN$6),5,IF($L307=1,2,1)),IF(AND($G307&gt;=BN$5,$G307&lt;=BN$6),IF($M307&gt;0,4,3),0)),IF(AND($D307&lt;=BN$6,$E307&gt;=BN$5),60,0)))</f>
        <v/>
      </c>
      <c r="BO307" s="80" t="str">
        <f>IF(OR($A307="",NOT(ISNUMBER($G307))),"",IF(AND($F307&lt;=BO$6,$G307&gt;=BO$5),IF(BO$5&gt;$N307,5,$K307)*10+IF(AND($F307&gt;=BO$5,$F307&lt;=BO$6),IF(AND($G307&gt;=BO$5,$G307&lt;=BO$6),5,IF($L307=1,2,1)),IF(AND($G307&gt;=BO$5,$G307&lt;=BO$6),IF($M307&gt;0,4,3),0)),IF(AND($D307&lt;=BO$6,$E307&gt;=BO$5),60,0)))</f>
        <v/>
      </c>
      <c r="BP307" s="80" t="str">
        <f>IF(OR($A307="",NOT(ISNUMBER($G307))),"",IF(AND($F307&lt;=BP$6,$G307&gt;=BP$5),IF(BP$5&gt;$N307,5,$K307)*10+IF(AND($F307&gt;=BP$5,$F307&lt;=BP$6),IF(AND($G307&gt;=BP$5,$G307&lt;=BP$6),5,IF($L307=1,2,1)),IF(AND($G307&gt;=BP$5,$G307&lt;=BP$6),IF($M307&gt;0,4,3),0)),IF(AND($D307&lt;=BP$6,$E307&gt;=BP$5),60,0)))</f>
        <v/>
      </c>
      <c r="BQ307" s="80" t="str">
        <f>IF(OR($A307="",NOT(ISNUMBER($G307))),"",IF(AND($F307&lt;=BQ$6,$G307&gt;=BQ$5),IF(BQ$5&gt;$N307,5,$K307)*10+IF(AND($F307&gt;=BQ$5,$F307&lt;=BQ$6),IF(AND($G307&gt;=BQ$5,$G307&lt;=BQ$6),5,IF($L307=1,2,1)),IF(AND($G307&gt;=BQ$5,$G307&lt;=BQ$6),IF($M307&gt;0,4,3),0)),IF(AND($D307&lt;=BQ$6,$E307&gt;=BQ$5),60,0)))</f>
        <v/>
      </c>
      <c r="BR307" s="80" t="str">
        <f>IF(OR($A307="",NOT(ISNUMBER($G307))),"",IF(AND($F307&lt;=BR$6,$G307&gt;=BR$5),IF(BR$5&gt;$N307,5,$K307)*10+IF(AND($F307&gt;=BR$5,$F307&lt;=BR$6),IF(AND($G307&gt;=BR$5,$G307&lt;=BR$6),5,IF($L307=1,2,1)),IF(AND($G307&gt;=BR$5,$G307&lt;=BR$6),IF($M307&gt;0,4,3),0)),IF(AND($D307&lt;=BR$6,$E307&gt;=BR$5),60,0)))</f>
        <v/>
      </c>
      <c r="BS307" s="80" t="str">
        <f>IF(OR($A307="",NOT(ISNUMBER($G307))),"",IF(AND($F307&lt;=BS$6,$G307&gt;=BS$5),IF(BS$5&gt;$N307,5,$K307)*10+IF(AND($F307&gt;=BS$5,$F307&lt;=BS$6),IF(AND($G307&gt;=BS$5,$G307&lt;=BS$6),5,IF($L307=1,2,1)),IF(AND($G307&gt;=BS$5,$G307&lt;=BS$6),IF($M307&gt;0,4,3),0)),IF(AND($D307&lt;=BS$6,$E307&gt;=BS$5),60,0)))</f>
        <v/>
      </c>
      <c r="BT307" s="80" t="str">
        <f>IF(OR($A307="",NOT(ISNUMBER($G307))),"",IF(AND($F307&lt;=BT$6,$G307&gt;=BT$5),IF(BT$5&gt;$N307,5,$K307)*10+IF(AND($F307&gt;=BT$5,$F307&lt;=BT$6),IF(AND($G307&gt;=BT$5,$G307&lt;=BT$6),5,IF($L307=1,2,1)),IF(AND($G307&gt;=BT$5,$G307&lt;=BT$6),IF($M307&gt;0,4,3),0)),IF(AND($D307&lt;=BT$6,$E307&gt;=BT$5),60,0)))</f>
        <v/>
      </c>
      <c r="BU307" s="80" t="str">
        <f>IF(OR($A307="",NOT(ISNUMBER($G307))),"",IF(AND($F307&lt;=BU$6,$G307&gt;=BU$5),IF(BU$5&gt;$N307,5,$K307)*10+IF(AND($F307&gt;=BU$5,$F307&lt;=BU$6),IF(AND($G307&gt;=BU$5,$G307&lt;=BU$6),5,IF($L307=1,2,1)),IF(AND($G307&gt;=BU$5,$G307&lt;=BU$6),IF($M307&gt;0,4,3),0)),IF(AND($D307&lt;=BU$6,$E307&gt;=BU$5),60,0)))</f>
        <v/>
      </c>
      <c r="BV307" s="80" t="str">
        <f>IF(OR($A307="",NOT(ISNUMBER($G307))),"",IF(AND($F307&lt;=BV$6,$G307&gt;=BV$5),IF(BV$5&gt;$N307,5,$K307)*10+IF(AND($F307&gt;=BV$5,$F307&lt;=BV$6),IF(AND($G307&gt;=BV$5,$G307&lt;=BV$6),5,IF($L307=1,2,1)),IF(AND($G307&gt;=BV$5,$G307&lt;=BV$6),IF($M307&gt;0,4,3),0)),IF(AND($D307&lt;=BV$6,$E307&gt;=BV$5),60,0)))</f>
        <v/>
      </c>
      <c r="BW307" s="80" t="str">
        <f>IF(OR($A307="",NOT(ISNUMBER($G307))),"",IF(AND($F307&lt;=BW$6,$G307&gt;=BW$5),IF(BW$5&gt;$N307,5,$K307)*10+IF(AND($F307&gt;=BW$5,$F307&lt;=BW$6),IF(AND($G307&gt;=BW$5,$G307&lt;=BW$6),5,IF($L307=1,2,1)),IF(AND($G307&gt;=BW$5,$G307&lt;=BW$6),IF($M307&gt;0,4,3),0)),IF(AND($D307&lt;=BW$6,$E307&gt;=BW$5),60,0)))</f>
        <v/>
      </c>
      <c r="BX307" s="80" t="str">
        <f>IF(OR($A307="",NOT(ISNUMBER($G307))),"",IF(AND($F307&lt;=BX$6,$G307&gt;=BX$5),IF(BX$5&gt;$N307,5,$K307)*10+IF(AND($F307&gt;=BX$5,$F307&lt;=BX$6),IF(AND($G307&gt;=BX$5,$G307&lt;=BX$6),5,IF($L307=1,2,1)),IF(AND($G307&gt;=BX$5,$G307&lt;=BX$6),IF($M307&gt;0,4,3),0)),IF(AND($D307&lt;=BX$6,$E307&gt;=BX$5),60,0)))</f>
        <v/>
      </c>
      <c r="BY307" s="80" t="str">
        <f>IF(OR($A307="",NOT(ISNUMBER($G307))),"",IF(AND($F307&lt;=BY$6,$G307&gt;=BY$5),IF(BY$5&gt;$N307,5,$K307)*10+IF(AND($F307&gt;=BY$5,$F307&lt;=BY$6),IF(AND($G307&gt;=BY$5,$G307&lt;=BY$6),5,IF($L307=1,2,1)),IF(AND($G307&gt;=BY$5,$G307&lt;=BY$6),IF($M307&gt;0,4,3),0)),IF(AND($D307&lt;=BY$6,$E307&gt;=BY$5),60,0)))</f>
        <v/>
      </c>
      <c r="BZ307" s="80" t="str">
        <f>IF(OR($A307="",NOT(ISNUMBER($G307))),"",IF(AND($F307&lt;=BZ$6,$G307&gt;=BZ$5),IF(BZ$5&gt;$N307,5,$K307)*10+IF(AND($F307&gt;=BZ$5,$F307&lt;=BZ$6),IF(AND($G307&gt;=BZ$5,$G307&lt;=BZ$6),5,IF($L307=1,2,1)),IF(AND($G307&gt;=BZ$5,$G307&lt;=BZ$6),IF($M307&gt;0,4,3),0)),IF(AND($D307&lt;=BZ$6,$E307&gt;=BZ$5),60,0)))</f>
        <v/>
      </c>
      <c r="CA307" s="80" t="str">
        <f>IF(OR($A307="",NOT(ISNUMBER($G307))),"",IF(AND($F307&lt;=CA$6,$G307&gt;=CA$5),IF(CA$5&gt;$N307,5,$K307)*10+IF(AND($F307&gt;=CA$5,$F307&lt;=CA$6),IF(AND($G307&gt;=CA$5,$G307&lt;=CA$6),5,IF($L307=1,2,1)),IF(AND($G307&gt;=CA$5,$G307&lt;=CA$6),IF($M307&gt;0,4,3),0)),IF(AND($D307&lt;=CA$6,$E307&gt;=CA$5),60,0)))</f>
        <v/>
      </c>
      <c r="CB307" s="80" t="str">
        <f>IF(OR($A307="",NOT(ISNUMBER($G307))),"",IF(AND($F307&lt;=CB$6,$G307&gt;=CB$5),IF(CB$5&gt;$N307,5,$K307)*10+IF(AND($F307&gt;=CB$5,$F307&lt;=CB$6),IF(AND($G307&gt;=CB$5,$G307&lt;=CB$6),5,IF($L307=1,2,1)),IF(AND($G307&gt;=CB$5,$G307&lt;=CB$6),IF($M307&gt;0,4,3),0)),IF(AND($D307&lt;=CB$6,$E307&gt;=CB$5),60,0)))</f>
        <v/>
      </c>
      <c r="CC307" s="80" t="str">
        <f>IF(OR($A307="",NOT(ISNUMBER($G307))),"",IF(AND($F307&lt;=CC$6,$G307&gt;=CC$5),IF(CC$5&gt;$N307,5,$K307)*10+IF(AND($F307&gt;=CC$5,$F307&lt;=CC$6),IF(AND($G307&gt;=CC$5,$G307&lt;=CC$6),5,IF($L307=1,2,1)),IF(AND($G307&gt;=CC$5,$G307&lt;=CC$6),IF($M307&gt;0,4,3),0)),IF(AND($D307&lt;=CC$6,$E307&gt;=CC$5),60,0)))</f>
        <v/>
      </c>
      <c r="CD307" s="80" t="str">
        <f>IF(OR($A307="",NOT(ISNUMBER($G307))),"",IF(AND($F307&lt;=CD$6,$G307&gt;=CD$5),IF(CD$5&gt;$N307,5,$K307)*10+IF(AND($F307&gt;=CD$5,$F307&lt;=CD$6),IF(AND($G307&gt;=CD$5,$G307&lt;=CD$6),5,IF($L307=1,2,1)),IF(AND($G307&gt;=CD$5,$G307&lt;=CD$6),IF($M307&gt;0,4,3),0)),IF(AND($D307&lt;=CD$6,$E307&gt;=CD$5),60,0)))</f>
        <v/>
      </c>
      <c r="CE307" s="80" t="str">
        <f>IF(OR($A307="",NOT(ISNUMBER($G307))),"",IF(AND($F307&lt;=CE$6,$G307&gt;=CE$5),IF(CE$5&gt;$N307,5,$K307)*10+IF(AND($F307&gt;=CE$5,$F307&lt;=CE$6),IF(AND($G307&gt;=CE$5,$G307&lt;=CE$6),5,IF($L307=1,2,1)),IF(AND($G307&gt;=CE$5,$G307&lt;=CE$6),IF($M307&gt;0,4,3),0)),IF(AND($D307&lt;=CE$6,$E307&gt;=CE$5),60,0)))</f>
        <v/>
      </c>
      <c r="CF307" s="80" t="str">
        <f>IF(OR($A307="",NOT(ISNUMBER($G307))),"",IF(AND($F307&lt;=CF$6,$G307&gt;=CF$5),IF(CF$5&gt;$N307,5,$K307)*10+IF(AND($F307&gt;=CF$5,$F307&lt;=CF$6),IF(AND($G307&gt;=CF$5,$G307&lt;=CF$6),5,IF($L307=1,2,1)),IF(AND($G307&gt;=CF$5,$G307&lt;=CF$6),IF($M307&gt;0,4,3),0)),IF(AND($D307&lt;=CF$6,$E307&gt;=CF$5),60,0)))</f>
        <v/>
      </c>
      <c r="CG307" s="80" t="str">
        <f>IF(OR($A307="",NOT(ISNUMBER($G307))),"",IF(AND($F307&lt;=CG$6,$G307&gt;=CG$5),IF(CG$5&gt;$N307,5,$K307)*10+IF(AND($F307&gt;=CG$5,$F307&lt;=CG$6),IF(AND($G307&gt;=CG$5,$G307&lt;=CG$6),5,IF($L307=1,2,1)),IF(AND($G307&gt;=CG$5,$G307&lt;=CG$6),IF($M307&gt;0,4,3),0)),IF(AND($D307&lt;=CG$6,$E307&gt;=CG$5),60,0)))</f>
        <v/>
      </c>
      <c r="CH307" s="80" t="str">
        <f>IF(OR($A307="",NOT(ISNUMBER($G307))),"",IF(AND($F307&lt;=CH$6,$G307&gt;=CH$5),IF(CH$5&gt;$N307,5,$K307)*10+IF(AND($F307&gt;=CH$5,$F307&lt;=CH$6),IF(AND($G307&gt;=CH$5,$G307&lt;=CH$6),5,IF($L307=1,2,1)),IF(AND($G307&gt;=CH$5,$G307&lt;=CH$6),IF($M307&gt;0,4,3),0)),IF(AND($D307&lt;=CH$6,$E307&gt;=CH$5),60,0)))</f>
        <v/>
      </c>
      <c r="CI307" s="80" t="str">
        <f>IF(OR($A307="",NOT(ISNUMBER($G307))),"",IF(AND($F307&lt;=CI$6,$G307&gt;=CI$5),IF(CI$5&gt;$N307,5,$K307)*10+IF(AND($F307&gt;=CI$5,$F307&lt;=CI$6),IF(AND($G307&gt;=CI$5,$G307&lt;=CI$6),5,IF($L307=1,2,1)),IF(AND($G307&gt;=CI$5,$G307&lt;=CI$6),IF($M307&gt;0,4,3),0)),IF(AND($D307&lt;=CI$6,$E307&gt;=CI$5),60,0)))</f>
        <v/>
      </c>
      <c r="CJ307" s="80" t="str">
        <f>IF(OR($A307="",NOT(ISNUMBER($G307))),"",IF(AND($F307&lt;=CJ$6,$G307&gt;=CJ$5),IF(CJ$5&gt;$N307,5,$K307)*10+IF(AND($F307&gt;=CJ$5,$F307&lt;=CJ$6),IF(AND($G307&gt;=CJ$5,$G307&lt;=CJ$6),5,IF($L307=1,2,1)),IF(AND($G307&gt;=CJ$5,$G307&lt;=CJ$6),IF($M307&gt;0,4,3),0)),IF(AND($D307&lt;=CJ$6,$E307&gt;=CJ$5),60,0)))</f>
        <v/>
      </c>
      <c r="CK307" s="80" t="str">
        <f>IF(OR($A307="",NOT(ISNUMBER($G307))),"",IF(AND($F307&lt;=CK$6,$G307&gt;=CK$5),IF(CK$5&gt;$N307,5,$K307)*10+IF(AND($F307&gt;=CK$5,$F307&lt;=CK$6),IF(AND($G307&gt;=CK$5,$G307&lt;=CK$6),5,IF($L307=1,2,1)),IF(AND($G307&gt;=CK$5,$G307&lt;=CK$6),IF($M307&gt;0,4,3),0)),IF(AND($D307&lt;=CK$6,$E307&gt;=CK$5),60,0)))</f>
        <v/>
      </c>
      <c r="CL307" s="80" t="str">
        <f>IF(OR($A307="",NOT(ISNUMBER($G307))),"",IF(AND($F307&lt;=CL$6,$G307&gt;=CL$5),IF(CL$5&gt;$N307,5,$K307)*10+IF(AND($F307&gt;=CL$5,$F307&lt;=CL$6),IF(AND($G307&gt;=CL$5,$G307&lt;=CL$6),5,IF($L307=1,2,1)),IF(AND($G307&gt;=CL$5,$G307&lt;=CL$6),IF($M307&gt;0,4,3),0)),IF(AND($D307&lt;=CL$6,$E307&gt;=CL$5),60,0)))</f>
        <v/>
      </c>
      <c r="CM307" s="80" t="str">
        <f>IF(OR($A307="",NOT(ISNUMBER($G307))),"",IF(AND($F307&lt;=CM$6,$G307&gt;=CM$5),IF(CM$5&gt;$N307,5,$K307)*10+IF(AND($F307&gt;=CM$5,$F307&lt;=CM$6),IF(AND($G307&gt;=CM$5,$G307&lt;=CM$6),5,IF($L307=1,2,1)),IF(AND($G307&gt;=CM$5,$G307&lt;=CM$6),IF($M307&gt;0,4,3),0)),IF(AND($D307&lt;=CM$6,$E307&gt;=CM$5),60,0)))</f>
        <v/>
      </c>
      <c r="CN307" s="80" t="str">
        <f>IF(OR($A307="",NOT(ISNUMBER($G307))),"",IF(AND($F307&lt;=CN$6,$G307&gt;=CN$5),IF(CN$5&gt;$N307,5,$K307)*10+IF(AND($F307&gt;=CN$5,$F307&lt;=CN$6),IF(AND($G307&gt;=CN$5,$G307&lt;=CN$6),5,IF($L307=1,2,1)),IF(AND($G307&gt;=CN$5,$G307&lt;=CN$6),IF($M307&gt;0,4,3),0)),IF(AND($D307&lt;=CN$6,$E307&gt;=CN$5),60,0)))</f>
        <v/>
      </c>
      <c r="CO307" s="80" t="str">
        <f>IF(OR($A307="",NOT(ISNUMBER($G307))),"",IF(AND($F307&lt;=CO$6,$G307&gt;=CO$5),IF(CO$5&gt;$N307,5,$K307)*10+IF(AND($F307&gt;=CO$5,$F307&lt;=CO$6),IF(AND($G307&gt;=CO$5,$G307&lt;=CO$6),5,IF($L307=1,2,1)),IF(AND($G307&gt;=CO$5,$G307&lt;=CO$6),IF($M307&gt;0,4,3),0)),IF(AND($D307&lt;=CO$6,$E307&gt;=CO$5),60,0)))</f>
        <v/>
      </c>
      <c r="CP307" s="80" t="str">
        <f>IF(OR($A307="",NOT(ISNUMBER($G307))),"",IF(AND($F307&lt;=CP$6,$G307&gt;=CP$5),IF(CP$5&gt;$N307,5,$K307)*10+IF(AND($F307&gt;=CP$5,$F307&lt;=CP$6),IF(AND($G307&gt;=CP$5,$G307&lt;=CP$6),5,IF($L307=1,2,1)),IF(AND($G307&gt;=CP$5,$G307&lt;=CP$6),IF($M307&gt;0,4,3),0)),IF(AND($D307&lt;=CP$6,$E307&gt;=CP$5),60,0)))</f>
        <v/>
      </c>
      <c r="CQ307" s="80" t="str">
        <f>IF(OR($A307="",NOT(ISNUMBER($G307))),"",IF(AND($F307&lt;=CQ$6,$G307&gt;=CQ$5),IF(CQ$5&gt;$N307,5,$K307)*10+IF(AND($F307&gt;=CQ$5,$F307&lt;=CQ$6),IF(AND($G307&gt;=CQ$5,$G307&lt;=CQ$6),5,IF($L307=1,2,1)),IF(AND($G307&gt;=CQ$5,$G307&lt;=CQ$6),IF($M307&gt;0,4,3),0)),IF(AND($D307&lt;=CQ$6,$E307&gt;=CQ$5),60,0)))</f>
        <v/>
      </c>
      <c r="CR307" s="80" t="str">
        <f>IF(OR($A307="",NOT(ISNUMBER($G307))),"",IF(AND($F307&lt;=CR$6,$G307&gt;=CR$5),IF(CR$5&gt;$N307,5,$K307)*10+IF(AND($F307&gt;=CR$5,$F307&lt;=CR$6),IF(AND($G307&gt;=CR$5,$G307&lt;=CR$6),5,IF($L307=1,2,1)),IF(AND($G307&gt;=CR$5,$G307&lt;=CR$6),IF($M307&gt;0,4,3),0)),IF(AND($D307&lt;=CR$6,$E307&gt;=CR$5),60,0)))</f>
        <v/>
      </c>
      <c r="CS307" s="80" t="str">
        <f>IF(OR($A307="",NOT(ISNUMBER($G307))),"",IF(AND($F307&lt;=CS$6,$G307&gt;=CS$5),IF(CS$5&gt;$N307,5,$K307)*10+IF(AND($F307&gt;=CS$5,$F307&lt;=CS$6),IF(AND($G307&gt;=CS$5,$G307&lt;=CS$6),5,IF($L307=1,2,1)),IF(AND($G307&gt;=CS$5,$G307&lt;=CS$6),IF($M307&gt;0,4,3),0)),IF(AND($D307&lt;=CS$6,$E307&gt;=CS$5),60,0)))</f>
        <v/>
      </c>
      <c r="CT307" s="80" t="str">
        <f>IF(OR($A307="",NOT(ISNUMBER($G307))),"",IF(AND($F307&lt;=CT$6,$G307&gt;=CT$5),IF(CT$5&gt;$N307,5,$K307)*10+IF(AND($F307&gt;=CT$5,$F307&lt;=CT$6),IF(AND($G307&gt;=CT$5,$G307&lt;=CT$6),5,IF($L307=1,2,1)),IF(AND($G307&gt;=CT$5,$G307&lt;=CT$6),IF($M307&gt;0,4,3),0)),IF(AND($D307&lt;=CT$6,$E307&gt;=CT$5),60,0)))</f>
        <v/>
      </c>
      <c r="CU307" s="80" t="str">
        <f>IF(OR($A307="",NOT(ISNUMBER($G307))),"",IF(AND($F307&lt;=CU$6,$G307&gt;=CU$5),IF(CU$5&gt;$N307,5,$K307)*10+IF(AND($F307&gt;=CU$5,$F307&lt;=CU$6),IF(AND($G307&gt;=CU$5,$G307&lt;=CU$6),5,IF($L307=1,2,1)),IF(AND($G307&gt;=CU$5,$G307&lt;=CU$6),IF($M307&gt;0,4,3),0)),IF(AND($D307&lt;=CU$6,$E307&gt;=CU$5),60,0)))</f>
        <v/>
      </c>
      <c r="CV307" s="80" t="str">
        <f>IF(OR($A307="",NOT(ISNUMBER($G307))),"",IF(AND($F307&lt;=CV$6,$G307&gt;=CV$5),IF(CV$5&gt;$N307,5,$K307)*10+IF(AND($F307&gt;=CV$5,$F307&lt;=CV$6),IF(AND($G307&gt;=CV$5,$G307&lt;=CV$6),5,IF($L307=1,2,1)),IF(AND($G307&gt;=CV$5,$G307&lt;=CV$6),IF($M307&gt;0,4,3),0)),IF(AND($D307&lt;=CV$6,$E307&gt;=CV$5),60,0)))</f>
        <v/>
      </c>
      <c r="CW307" s="80" t="str">
        <f>IF(OR($A307="",NOT(ISNUMBER($G307))),"",IF(AND($F307&lt;=CW$6,$G307&gt;=CW$5),IF(CW$5&gt;$N307,5,$K307)*10+IF(AND($F307&gt;=CW$5,$F307&lt;=CW$6),IF(AND($G307&gt;=CW$5,$G307&lt;=CW$6),5,IF($L307=1,2,1)),IF(AND($G307&gt;=CW$5,$G307&lt;=CW$6),IF($M307&gt;0,4,3),0)),IF(AND($D307&lt;=CW$6,$E307&gt;=CW$5),60,0)))</f>
        <v/>
      </c>
      <c r="CX307" s="80" t="str">
        <f>IF(OR($A307="",NOT(ISNUMBER($G307))),"",IF(AND($F307&lt;=CX$6,$G307&gt;=CX$5),IF(CX$5&gt;$N307,5,$K307)*10+IF(AND($F307&gt;=CX$5,$F307&lt;=CX$6),IF(AND($G307&gt;=CX$5,$G307&lt;=CX$6),5,IF($L307=1,2,1)),IF(AND($G307&gt;=CX$5,$G307&lt;=CX$6),IF($M307&gt;0,4,3),0)),IF(AND($D307&lt;=CX$6,$E307&gt;=CX$5),60,0)))</f>
        <v/>
      </c>
      <c r="CY307" s="80" t="str">
        <f>IF(OR($A307="",NOT(ISNUMBER($G307))),"",IF(AND($F307&lt;=CY$6,$G307&gt;=CY$5),IF(CY$5&gt;$N307,5,$K307)*10+IF(AND($F307&gt;=CY$5,$F307&lt;=CY$6),IF(AND($G307&gt;=CY$5,$G307&lt;=CY$6),5,IF($L307=1,2,1)),IF(AND($G307&gt;=CY$5,$G307&lt;=CY$6),IF($M307&gt;0,4,3),0)),IF(AND($D307&lt;=CY$6,$E307&gt;=CY$5),60,0)))</f>
        <v/>
      </c>
      <c r="CZ307" s="80" t="str">
        <f>IF(OR($A307="",NOT(ISNUMBER($G307))),"",IF(AND($F307&lt;=CZ$6,$G307&gt;=CZ$5),IF(CZ$5&gt;$N307,5,$K307)*10+IF(AND($F307&gt;=CZ$5,$F307&lt;=CZ$6),IF(AND($G307&gt;=CZ$5,$G307&lt;=CZ$6),5,IF($L307=1,2,1)),IF(AND($G307&gt;=CZ$5,$G307&lt;=CZ$6),IF($M307&gt;0,4,3),0)),IF(AND($D307&lt;=CZ$6,$E307&gt;=CZ$5),60,0)))</f>
        <v/>
      </c>
      <c r="DA307" s="80" t="str">
        <f>IF(OR($A307="",NOT(ISNUMBER($G307))),"",IF(AND($F307&lt;=DA$6,$G307&gt;=DA$5),IF(DA$5&gt;$N307,5,$K307)*10+IF(AND($F307&gt;=DA$5,$F307&lt;=DA$6),IF(AND($G307&gt;=DA$5,$G307&lt;=DA$6),5,IF($L307=1,2,1)),IF(AND($G307&gt;=DA$5,$G307&lt;=DA$6),IF($M307&gt;0,4,3),0)),IF(AND($D307&lt;=DA$6,$E307&gt;=DA$5),60,0)))</f>
        <v/>
      </c>
      <c r="DB307" s="80" t="str">
        <f>IF(OR($A307="",NOT(ISNUMBER($G307))),"",IF(AND($F307&lt;=DB$6,$G307&gt;=DB$5),IF(DB$5&gt;$N307,5,$K307)*10+IF(AND($F307&gt;=DB$5,$F307&lt;=DB$6),IF(AND($G307&gt;=DB$5,$G307&lt;=DB$6),5,IF($L307=1,2,1)),IF(AND($G307&gt;=DB$5,$G307&lt;=DB$6),IF($M307&gt;0,4,3),0)),IF(AND($D307&lt;=DB$6,$E307&gt;=DB$5),60,0)))</f>
        <v/>
      </c>
      <c r="DC307" s="80" t="str">
        <f>IF(OR($A307="",NOT(ISNUMBER($G307))),"",IF(AND($F307&lt;=DC$6,$G307&gt;=DC$5),IF(DC$5&gt;$N307,5,$K307)*10+IF(AND($F307&gt;=DC$5,$F307&lt;=DC$6),IF(AND($G307&gt;=DC$5,$G307&lt;=DC$6),5,IF($L307=1,2,1)),IF(AND($G307&gt;=DC$5,$G307&lt;=DC$6),IF($M307&gt;0,4,3),0)),IF(AND($D307&lt;=DC$6,$E307&gt;=DC$5),60,0)))</f>
        <v/>
      </c>
      <c r="DD307" s="80" t="str">
        <f>IF(OR($A307="",NOT(ISNUMBER($G307))),"",IF(AND($F307&lt;=DD$6,$G307&gt;=DD$5),IF(DD$5&gt;$N307,5,$K307)*10+IF(AND($F307&gt;=DD$5,$F307&lt;=DD$6),IF(AND($G307&gt;=DD$5,$G307&lt;=DD$6),5,IF($L307=1,2,1)),IF(AND($G307&gt;=DD$5,$G307&lt;=DD$6),IF($M307&gt;0,4,3),0)),IF(AND($D307&lt;=DD$6,$E307&gt;=DD$5),60,0)))</f>
        <v/>
      </c>
      <c r="DE307" s="80" t="str">
        <f>IF(OR($A307="",NOT(ISNUMBER($G307))),"",IF(AND($F307&lt;=DE$6,$G307&gt;=DE$5),IF(DE$5&gt;$N307,5,$K307)*10+IF(AND($F307&gt;=DE$5,$F307&lt;=DE$6),IF(AND($G307&gt;=DE$5,$G307&lt;=DE$6),5,IF($L307=1,2,1)),IF(AND($G307&gt;=DE$5,$G307&lt;=DE$6),IF($M307&gt;0,4,3),0)),IF(AND($D307&lt;=DE$6,$E307&gt;=DE$5),60,0)))</f>
        <v/>
      </c>
      <c r="DF307" s="80" t="str">
        <f>IF(OR($A307="",NOT(ISNUMBER($G307))),"",IF(AND($F307&lt;=DF$6,$G307&gt;=DF$5),IF(DF$5&gt;$N307,5,$K307)*10+IF(AND($F307&gt;=DF$5,$F307&lt;=DF$6),IF(AND($G307&gt;=DF$5,$G307&lt;=DF$6),5,IF($L307=1,2,1)),IF(AND($G307&gt;=DF$5,$G307&lt;=DF$6),IF($M307&gt;0,4,3),0)),IF(AND($D307&lt;=DF$6,$E307&gt;=DF$5),60,0)))</f>
        <v/>
      </c>
      <c r="DG307" s="80" t="str">
        <f>IF(OR($A307="",NOT(ISNUMBER($G307))),"",IF(AND($F307&lt;=DG$6,$G307&gt;=DG$5),IF(DG$5&gt;$N307,5,$K307)*10+IF(AND($F307&gt;=DG$5,$F307&lt;=DG$6),IF(AND($G307&gt;=DG$5,$G307&lt;=DG$6),5,IF($L307=1,2,1)),IF(AND($G307&gt;=DG$5,$G307&lt;=DG$6),IF($M307&gt;0,4,3),0)),IF(AND($D307&lt;=DG$6,$E307&gt;=DG$5),60,0)))</f>
        <v/>
      </c>
      <c r="DH307" s="80" t="str">
        <f>IF(OR($A307="",NOT(ISNUMBER($G307))),"",IF(AND($F307&lt;=DH$6,$G307&gt;=DH$5),IF(DH$5&gt;$N307,5,$K307)*10+IF(AND($F307&gt;=DH$5,$F307&lt;=DH$6),IF(AND($G307&gt;=DH$5,$G307&lt;=DH$6),5,IF($L307=1,2,1)),IF(AND($G307&gt;=DH$5,$G307&lt;=DH$6),IF($M307&gt;0,4,3),0)),IF(AND($D307&lt;=DH$6,$E307&gt;=DH$5),60,0)))</f>
        <v/>
      </c>
      <c r="DI307" s="80" t="str">
        <f>IF(OR($A307="",NOT(ISNUMBER($G307))),"",IF(AND($F307&lt;=DI$6,$G307&gt;=DI$5),IF(DI$5&gt;$N307,5,$K307)*10+IF(AND($F307&gt;=DI$5,$F307&lt;=DI$6),IF(AND($G307&gt;=DI$5,$G307&lt;=DI$6),5,IF($L307=1,2,1)),IF(AND($G307&gt;=DI$5,$G307&lt;=DI$6),IF($M307&gt;0,4,3),0)),IF(AND($D307&lt;=DI$6,$E307&gt;=DI$5),60,0)))</f>
        <v/>
      </c>
      <c r="DJ307" s="80" t="str">
        <f>IF(OR($A307="",NOT(ISNUMBER($G307))),"",IF(AND($F307&lt;=DJ$6,$G307&gt;=DJ$5),IF(DJ$5&gt;$N307,5,$K307)*10+IF(AND($F307&gt;=DJ$5,$F307&lt;=DJ$6),IF(AND($G307&gt;=DJ$5,$G307&lt;=DJ$6),5,IF($L307=1,2,1)),IF(AND($G307&gt;=DJ$5,$G307&lt;=DJ$6),IF($M307&gt;0,4,3),0)),IF(AND($D307&lt;=DJ$6,$E307&gt;=DJ$5),60,0)))</f>
        <v/>
      </c>
      <c r="DK307" s="80" t="str">
        <f>IF(OR($A307="",NOT(ISNUMBER($G307))),"",IF(AND($F307&lt;=DK$6,$G307&gt;=DK$5),IF(DK$5&gt;$N307,5,$K307)*10+IF(AND($F307&gt;=DK$5,$F307&lt;=DK$6),IF(AND($G307&gt;=DK$5,$G307&lt;=DK$6),5,IF($L307=1,2,1)),IF(AND($G307&gt;=DK$5,$G307&lt;=DK$6),IF($M307&gt;0,4,3),0)),IF(AND($D307&lt;=DK$6,$E307&gt;=DK$5),60,0)))</f>
        <v/>
      </c>
      <c r="DL307" s="80" t="str">
        <f>IF(OR($A307="",NOT(ISNUMBER($G307))),"",IF(AND($F307&lt;=DL$6,$G307&gt;=DL$5),IF(DL$5&gt;$N307,5,$K307)*10+IF(AND($F307&gt;=DL$5,$F307&lt;=DL$6),IF(AND($G307&gt;=DL$5,$G307&lt;=DL$6),5,IF($L307=1,2,1)),IF(AND($G307&gt;=DL$5,$G307&lt;=DL$6),IF($M307&gt;0,4,3),0)),IF(AND($D307&lt;=DL$6,$E307&gt;=DL$5),60,0)))</f>
        <v/>
      </c>
      <c r="DM307" s="80" t="str">
        <f>IF(OR($A307="",NOT(ISNUMBER($G307))),"",IF(AND($F307&lt;=DM$6,$G307&gt;=DM$5),IF(DM$5&gt;$N307,5,$K307)*10+IF(AND($F307&gt;=DM$5,$F307&lt;=DM$6),IF(AND($G307&gt;=DM$5,$G307&lt;=DM$6),5,IF($L307=1,2,1)),IF(AND($G307&gt;=DM$5,$G307&lt;=DM$6),IF($M307&gt;0,4,3),0)),IF(AND($D307&lt;=DM$6,$E307&gt;=DM$5),60,0)))</f>
        <v/>
      </c>
      <c r="DN307" s="80" t="str">
        <f>IF(OR($A307="",NOT(ISNUMBER($G307))),"",IF(AND($F307&lt;=DN$6,$G307&gt;=DN$5),IF(DN$5&gt;$N307,5,$K307)*10+IF(AND($F307&gt;=DN$5,$F307&lt;=DN$6),IF(AND($G307&gt;=DN$5,$G307&lt;=DN$6),5,IF($L307=1,2,1)),IF(AND($G307&gt;=DN$5,$G307&lt;=DN$6),IF($M307&gt;0,4,3),0)),IF(AND($D307&lt;=DN$6,$E307&gt;=DN$5),60,0)))</f>
        <v/>
      </c>
      <c r="DO307" s="80" t="str">
        <f>IF(OR($A307="",NOT(ISNUMBER($G307))),"",IF(AND($F307&lt;=DO$6,$G307&gt;=DO$5),IF(DO$5&gt;$N307,5,$K307)*10+IF(AND($F307&gt;=DO$5,$F307&lt;=DO$6),IF(AND($G307&gt;=DO$5,$G307&lt;=DO$6),5,IF($L307=1,2,1)),IF(AND($G307&gt;=DO$5,$G307&lt;=DO$6),IF($M307&gt;0,4,3),0)),IF(AND($D307&lt;=DO$6,$E307&gt;=DO$5),60,0)))</f>
        <v/>
      </c>
      <c r="DP307" s="80" t="str">
        <f>IF(OR($A307="",NOT(ISNUMBER($G307))),"",IF(AND($F307&lt;=DP$6,$G307&gt;=DP$5),IF(DP$5&gt;$N307,5,$K307)*10+IF(AND($F307&gt;=DP$5,$F307&lt;=DP$6),IF(AND($G307&gt;=DP$5,$G307&lt;=DP$6),5,IF($L307=1,2,1)),IF(AND($G307&gt;=DP$5,$G307&lt;=DP$6),IF($M307&gt;0,4,3),0)),IF(AND($D307&lt;=DP$6,$E307&gt;=DP$5),60,0)))</f>
        <v/>
      </c>
      <c r="DQ307" s="80" t="str">
        <f>IF(OR($A307="",NOT(ISNUMBER($G307))),"",IF(AND($F307&lt;=DQ$6,$G307&gt;=DQ$5),IF(DQ$5&gt;$N307,5,$K307)*10+IF(AND($F307&gt;=DQ$5,$F307&lt;=DQ$6),IF(AND($G307&gt;=DQ$5,$G307&lt;=DQ$6),5,IF($L307=1,2,1)),IF(AND($G307&gt;=DQ$5,$G307&lt;=DQ$6),IF($M307&gt;0,4,3),0)),IF(AND($D307&lt;=DQ$6,$E307&gt;=DQ$5),60,0)))</f>
        <v/>
      </c>
      <c r="DR307" s="80" t="str">
        <f>IF(OR($A307="",NOT(ISNUMBER($G307))),"",IF(AND($F307&lt;=DR$6,$G307&gt;=DR$5),IF(DR$5&gt;$N307,5,$K307)*10+IF(AND($F307&gt;=DR$5,$F307&lt;=DR$6),IF(AND($G307&gt;=DR$5,$G307&lt;=DR$6),5,IF($L307=1,2,1)),IF(AND($G307&gt;=DR$5,$G307&lt;=DR$6),IF($M307&gt;0,4,3),0)),IF(AND($D307&lt;=DR$6,$E307&gt;=DR$5),60,0)))</f>
        <v/>
      </c>
      <c r="DS307" s="80" t="str">
        <f>IF(OR($A307="",NOT(ISNUMBER($G307))),"",IF(AND($F307&lt;=DS$6,$G307&gt;=DS$5),IF(DS$5&gt;$N307,5,$K307)*10+IF(AND($F307&gt;=DS$5,$F307&lt;=DS$6),IF(AND($G307&gt;=DS$5,$G307&lt;=DS$6),5,IF($L307=1,2,1)),IF(AND($G307&gt;=DS$5,$G307&lt;=DS$6),IF($M307&gt;0,4,3),0)),IF(AND($D307&lt;=DS$6,$E307&gt;=DS$5),60,0)))</f>
        <v/>
      </c>
      <c r="DT307" s="80" t="str">
        <f>IF(OR($A307="",NOT(ISNUMBER($G307))),"",IF(AND($F307&lt;=DT$6,$G307&gt;=DT$5),IF(DT$5&gt;$N307,5,$K307)*10+IF(AND($F307&gt;=DT$5,$F307&lt;=DT$6),IF(AND($G307&gt;=DT$5,$G307&lt;=DT$6),5,IF($L307=1,2,1)),IF(AND($G307&gt;=DT$5,$G307&lt;=DT$6),IF($M307&gt;0,4,3),0)),IF(AND($D307&lt;=DT$6,$E307&gt;=DT$5),60,0)))</f>
        <v/>
      </c>
      <c r="DU307" s="80" t="str">
        <f>IF(OR($A307="",NOT(ISNUMBER($G307))),"",IF(AND($F307&lt;=DU$6,$G307&gt;=DU$5),IF(DU$5&gt;$N307,5,$K307)*10+IF(AND($F307&gt;=DU$5,$F307&lt;=DU$6),IF(AND($G307&gt;=DU$5,$G307&lt;=DU$6),5,IF($L307=1,2,1)),IF(AND($G307&gt;=DU$5,$G307&lt;=DU$6),IF($M307&gt;0,4,3),0)),IF(AND($D307&lt;=DU$6,$E307&gt;=DU$5),60,0)))</f>
        <v/>
      </c>
      <c r="DV307" s="80" t="str">
        <f>IF(OR($A307="",NOT(ISNUMBER($G307))),"",IF(AND($F307&lt;=DV$6,$G307&gt;=DV$5),IF(DV$5&gt;$N307,5,$K307)*10+IF(AND($F307&gt;=DV$5,$F307&lt;=DV$6),IF(AND($G307&gt;=DV$5,$G307&lt;=DV$6),5,IF($L307=1,2,1)),IF(AND($G307&gt;=DV$5,$G307&lt;=DV$6),IF($M307&gt;0,4,3),0)),IF(AND($D307&lt;=DV$6,$E307&gt;=DV$5),60,0)))</f>
        <v/>
      </c>
      <c r="DW307" s="80" t="str">
        <f>IF(OR($A307="",NOT(ISNUMBER($G307))),"",IF(AND($F307&lt;=DW$6,$G307&gt;=DW$5),IF(DW$5&gt;$N307,5,$K307)*10+IF(AND($F307&gt;=DW$5,$F307&lt;=DW$6),IF(AND($G307&gt;=DW$5,$G307&lt;=DW$6),5,IF($L307=1,2,1)),IF(AND($G307&gt;=DW$5,$G307&lt;=DW$6),IF($M307&gt;0,4,3),0)),IF(AND($D307&lt;=DW$6,$E307&gt;=DW$5),60,0)))</f>
        <v/>
      </c>
      <c r="DX307" s="80" t="str">
        <f>IF(OR($A307="",NOT(ISNUMBER($G307))),"",IF(AND($F307&lt;=DX$6,$G307&gt;=DX$5),IF(DX$5&gt;$N307,5,$K307)*10+IF(AND($F307&gt;=DX$5,$F307&lt;=DX$6),IF(AND($G307&gt;=DX$5,$G307&lt;=DX$6),5,IF($L307=1,2,1)),IF(AND($G307&gt;=DX$5,$G307&lt;=DX$6),IF($M307&gt;0,4,3),0)),IF(AND($D307&lt;=DX$6,$E307&gt;=DX$5),60,0)))</f>
        <v/>
      </c>
      <c r="DY307" s="80" t="str">
        <f>IF(OR($A307="",NOT(ISNUMBER($G307))),"",IF(AND($F307&lt;=DY$6,$G307&gt;=DY$5),IF(DY$5&gt;$N307,5,$K307)*10+IF(AND($F307&gt;=DY$5,$F307&lt;=DY$6),IF(AND($G307&gt;=DY$5,$G307&lt;=DY$6),5,IF($L307=1,2,1)),IF(AND($G307&gt;=DY$5,$G307&lt;=DY$6),IF($M307&gt;0,4,3),0)),IF(AND($D307&lt;=DY$6,$E307&gt;=DY$5),60,0)))</f>
        <v/>
      </c>
      <c r="DZ307" s="80" t="str">
        <f>IF(OR($A307="",NOT(ISNUMBER($G307))),"",IF(AND($F307&lt;=DZ$6,$G307&gt;=DZ$5),IF(DZ$5&gt;$N307,5,$K307)*10+IF(AND($F307&gt;=DZ$5,$F307&lt;=DZ$6),IF(AND($G307&gt;=DZ$5,$G307&lt;=DZ$6),5,IF($L307=1,2,1)),IF(AND($G307&gt;=DZ$5,$G307&lt;=DZ$6),IF($M307&gt;0,4,3),0)),IF(AND($D307&lt;=DZ$6,$E307&gt;=DZ$5),60,0)))</f>
        <v/>
      </c>
      <c r="EA307" s="80" t="str">
        <f>IF(OR($A307="",NOT(ISNUMBER($G307))),"",IF(AND($F307&lt;=EA$6,$G307&gt;=EA$5),IF(EA$5&gt;$N307,5,$K307)*10+IF(AND($F307&gt;=EA$5,$F307&lt;=EA$6),IF(AND($G307&gt;=EA$5,$G307&lt;=EA$6),5,IF($L307=1,2,1)),IF(AND($G307&gt;=EA$5,$G307&lt;=EA$6),IF($M307&gt;0,4,3),0)),IF(AND($D307&lt;=EA$6,$E307&gt;=EA$5),60,0)))</f>
        <v/>
      </c>
      <c r="EB307" s="80" t="str">
        <f>IF(OR($A307="",NOT(ISNUMBER($G307))),"",IF(AND($F307&lt;=EB$6,$G307&gt;=EB$5),IF(EB$5&gt;$N307,5,$K307)*10+IF(AND($F307&gt;=EB$5,$F307&lt;=EB$6),IF(AND($G307&gt;=EB$5,$G307&lt;=EB$6),5,IF($L307=1,2,1)),IF(AND($G307&gt;=EB$5,$G307&lt;=EB$6),IF($M307&gt;0,4,3),0)),IF(AND($D307&lt;=EB$6,$E307&gt;=EB$5),60,0)))</f>
        <v/>
      </c>
      <c r="EC307" s="80" t="str">
        <f>IF(OR($A307="",NOT(ISNUMBER($G307))),"",IF(AND($F307&lt;=EC$6,$G307&gt;=EC$5),IF(EC$5&gt;$N307,5,$K307)*10+IF(AND($F307&gt;=EC$5,$F307&lt;=EC$6),IF(AND($G307&gt;=EC$5,$G307&lt;=EC$6),5,IF($L307=1,2,1)),IF(AND($G307&gt;=EC$5,$G307&lt;=EC$6),IF($M307&gt;0,4,3),0)),IF(AND($D307&lt;=EC$6,$E307&gt;=EC$5),60,0)))</f>
        <v/>
      </c>
      <c r="ED307" s="80" t="str">
        <f>IF(OR($A307="",NOT(ISNUMBER($G307))),"",IF(AND($F307&lt;=ED$6,$G307&gt;=ED$5),IF(ED$5&gt;$N307,5,$K307)*10+IF(AND($F307&gt;=ED$5,$F307&lt;=ED$6),IF(AND($G307&gt;=ED$5,$G307&lt;=ED$6),5,IF($L307=1,2,1)),IF(AND($G307&gt;=ED$5,$G307&lt;=ED$6),IF($M307&gt;0,4,3),0)),IF(AND($D307&lt;=ED$6,$E307&gt;=ED$5),60,0)))</f>
        <v/>
      </c>
    </row>
    <row r="308" ht="18" customHeight="1">
      <c r="A308" s="52" t="str">
        <f>IF(Tasks!$B308="","",Tasks!$A308)</f>
        <v/>
      </c>
      <c r="B308" s="78" t="str">
        <f>IF(Tasks!$B308="","",Tasks!$B308)</f>
        <v/>
      </c>
      <c r="C308" s="25" t="str">
        <f>IF($B308="","",IF(AND(Tasks!$D308="",Tasks!$G308=""),"-",IF(Tasks!$D308="","",Tasks!$D308&amp;IF(OR(Tasks!$E308="",Tasks!$E308="FS"),IF(N(Tasks!$F308)=0,"","FS"),Tasks!$E308)&amp;IF(N(Tasks!$F308)=0,"",IF(Tasks!$F308&gt;0,"+","")&amp;Tasks!$F308))&amp;IF(AND(Tasks!$D308&lt;&gt;"",Tasks!$G308&lt;&gt;""),", ","")&amp;IF(Tasks!$G308="","",Tasks!$G308&amp;IF(OR(Tasks!$H308="",Tasks!$H308="FS"),IF(N(Tasks!$I308)=0,"","FS"),Tasks!$H308)&amp;IF(N(Tasks!$I308)=0,"",IF(Tasks!$I308&gt;0,"+","")&amp;Tasks!$I308))))</f>
        <v/>
      </c>
      <c r="D308" s="51" t="str">
        <f>IF(OR($B308="",Tasks!$Q308=""),"",Tasks!$Q308)</f>
        <v/>
      </c>
      <c r="E308" s="51" t="str">
        <f>IF(OR($B308="",Tasks!$R308=""),"",Tasks!$R308)</f>
        <v/>
      </c>
      <c r="F308" s="51" t="str">
        <f>IF(OR($B308="",Tasks!$S308=""),"",Tasks!$S308)</f>
        <v/>
      </c>
      <c r="G308" s="51" t="str">
        <f>IF(OR($B308="",Tasks!$T308=""),"",Tasks!$T308)</f>
        <v/>
      </c>
      <c r="H308" s="52" t="str">
        <f>IF($B308="","",Tasks!$AE308)</f>
        <v/>
      </c>
      <c r="I308" s="79" t="str">
        <f>IF($B308="","",Tasks!$AF308)</f>
        <v/>
      </c>
      <c r="J308" s="53" t="str">
        <f>IF(OR($B308="",Tasks!$V308=""),"",Tasks!$V308)</f>
        <v/>
      </c>
      <c r="K308" s="52" t="str">
        <f>IF($B308="","",Tasks!$AA308)</f>
        <v/>
      </c>
      <c r="L308" s="52" t="str">
        <f>IF($B308="","",Tasks!$AB308)</f>
        <v/>
      </c>
      <c r="M308" s="52" t="str">
        <f>IF($B308="","",Tasks!$Z308)</f>
        <v/>
      </c>
      <c r="N308" s="52" t="str">
        <f>IF(OR($B308="",Tasks!$AG308=""),"",Tasks!$AG308)</f>
        <v/>
      </c>
      <c r="O308" s="80" t="str">
        <f>IF(OR($A308="",NOT(ISNUMBER($G308))),"",IF(AND($F308&lt;=O$6,$G308&gt;=O$5),IF(O$5&gt;$N308,5,$K308)*10+IF(AND($F308&gt;=O$5,$F308&lt;=O$6),IF(AND($G308&gt;=O$5,$G308&lt;=O$6),5,IF($L308=1,2,1)),IF(AND($G308&gt;=O$5,$G308&lt;=O$6),IF($M308&gt;0,4,3),0)),IF(AND($D308&lt;=O$6,$E308&gt;=O$5),60,0)))</f>
        <v/>
      </c>
      <c r="P308" s="80" t="str">
        <f>IF(OR($A308="",NOT(ISNUMBER($G308))),"",IF(AND($F308&lt;=P$6,$G308&gt;=P$5),IF(P$5&gt;$N308,5,$K308)*10+IF(AND($F308&gt;=P$5,$F308&lt;=P$6),IF(AND($G308&gt;=P$5,$G308&lt;=P$6),5,IF($L308=1,2,1)),IF(AND($G308&gt;=P$5,$G308&lt;=P$6),IF($M308&gt;0,4,3),0)),IF(AND($D308&lt;=P$6,$E308&gt;=P$5),60,0)))</f>
        <v/>
      </c>
      <c r="Q308" s="80" t="str">
        <f>IF(OR($A308="",NOT(ISNUMBER($G308))),"",IF(AND($F308&lt;=Q$6,$G308&gt;=Q$5),IF(Q$5&gt;$N308,5,$K308)*10+IF(AND($F308&gt;=Q$5,$F308&lt;=Q$6),IF(AND($G308&gt;=Q$5,$G308&lt;=Q$6),5,IF($L308=1,2,1)),IF(AND($G308&gt;=Q$5,$G308&lt;=Q$6),IF($M308&gt;0,4,3),0)),IF(AND($D308&lt;=Q$6,$E308&gt;=Q$5),60,0)))</f>
        <v/>
      </c>
      <c r="R308" s="80" t="str">
        <f>IF(OR($A308="",NOT(ISNUMBER($G308))),"",IF(AND($F308&lt;=R$6,$G308&gt;=R$5),IF(R$5&gt;$N308,5,$K308)*10+IF(AND($F308&gt;=R$5,$F308&lt;=R$6),IF(AND($G308&gt;=R$5,$G308&lt;=R$6),5,IF($L308=1,2,1)),IF(AND($G308&gt;=R$5,$G308&lt;=R$6),IF($M308&gt;0,4,3),0)),IF(AND($D308&lt;=R$6,$E308&gt;=R$5),60,0)))</f>
        <v/>
      </c>
      <c r="S308" s="80" t="str">
        <f>IF(OR($A308="",NOT(ISNUMBER($G308))),"",IF(AND($F308&lt;=S$6,$G308&gt;=S$5),IF(S$5&gt;$N308,5,$K308)*10+IF(AND($F308&gt;=S$5,$F308&lt;=S$6),IF(AND($G308&gt;=S$5,$G308&lt;=S$6),5,IF($L308=1,2,1)),IF(AND($G308&gt;=S$5,$G308&lt;=S$6),IF($M308&gt;0,4,3),0)),IF(AND($D308&lt;=S$6,$E308&gt;=S$5),60,0)))</f>
        <v/>
      </c>
      <c r="T308" s="80" t="str">
        <f>IF(OR($A308="",NOT(ISNUMBER($G308))),"",IF(AND($F308&lt;=T$6,$G308&gt;=T$5),IF(T$5&gt;$N308,5,$K308)*10+IF(AND($F308&gt;=T$5,$F308&lt;=T$6),IF(AND($G308&gt;=T$5,$G308&lt;=T$6),5,IF($L308=1,2,1)),IF(AND($G308&gt;=T$5,$G308&lt;=T$6),IF($M308&gt;0,4,3),0)),IF(AND($D308&lt;=T$6,$E308&gt;=T$5),60,0)))</f>
        <v/>
      </c>
      <c r="U308" s="80" t="str">
        <f>IF(OR($A308="",NOT(ISNUMBER($G308))),"",IF(AND($F308&lt;=U$6,$G308&gt;=U$5),IF(U$5&gt;$N308,5,$K308)*10+IF(AND($F308&gt;=U$5,$F308&lt;=U$6),IF(AND($G308&gt;=U$5,$G308&lt;=U$6),5,IF($L308=1,2,1)),IF(AND($G308&gt;=U$5,$G308&lt;=U$6),IF($M308&gt;0,4,3),0)),IF(AND($D308&lt;=U$6,$E308&gt;=U$5),60,0)))</f>
        <v/>
      </c>
      <c r="V308" s="80" t="str">
        <f>IF(OR($A308="",NOT(ISNUMBER($G308))),"",IF(AND($F308&lt;=V$6,$G308&gt;=V$5),IF(V$5&gt;$N308,5,$K308)*10+IF(AND($F308&gt;=V$5,$F308&lt;=V$6),IF(AND($G308&gt;=V$5,$G308&lt;=V$6),5,IF($L308=1,2,1)),IF(AND($G308&gt;=V$5,$G308&lt;=V$6),IF($M308&gt;0,4,3),0)),IF(AND($D308&lt;=V$6,$E308&gt;=V$5),60,0)))</f>
        <v/>
      </c>
      <c r="W308" s="80" t="str">
        <f>IF(OR($A308="",NOT(ISNUMBER($G308))),"",IF(AND($F308&lt;=W$6,$G308&gt;=W$5),IF(W$5&gt;$N308,5,$K308)*10+IF(AND($F308&gt;=W$5,$F308&lt;=W$6),IF(AND($G308&gt;=W$5,$G308&lt;=W$6),5,IF($L308=1,2,1)),IF(AND($G308&gt;=W$5,$G308&lt;=W$6),IF($M308&gt;0,4,3),0)),IF(AND($D308&lt;=W$6,$E308&gt;=W$5),60,0)))</f>
        <v/>
      </c>
      <c r="X308" s="80" t="str">
        <f>IF(OR($A308="",NOT(ISNUMBER($G308))),"",IF(AND($F308&lt;=X$6,$G308&gt;=X$5),IF(X$5&gt;$N308,5,$K308)*10+IF(AND($F308&gt;=X$5,$F308&lt;=X$6),IF(AND($G308&gt;=X$5,$G308&lt;=X$6),5,IF($L308=1,2,1)),IF(AND($G308&gt;=X$5,$G308&lt;=X$6),IF($M308&gt;0,4,3),0)),IF(AND($D308&lt;=X$6,$E308&gt;=X$5),60,0)))</f>
        <v/>
      </c>
      <c r="Y308" s="80" t="str">
        <f>IF(OR($A308="",NOT(ISNUMBER($G308))),"",IF(AND($F308&lt;=Y$6,$G308&gt;=Y$5),IF(Y$5&gt;$N308,5,$K308)*10+IF(AND($F308&gt;=Y$5,$F308&lt;=Y$6),IF(AND($G308&gt;=Y$5,$G308&lt;=Y$6),5,IF($L308=1,2,1)),IF(AND($G308&gt;=Y$5,$G308&lt;=Y$6),IF($M308&gt;0,4,3),0)),IF(AND($D308&lt;=Y$6,$E308&gt;=Y$5),60,0)))</f>
        <v/>
      </c>
      <c r="Z308" s="80" t="str">
        <f>IF(OR($A308="",NOT(ISNUMBER($G308))),"",IF(AND($F308&lt;=Z$6,$G308&gt;=Z$5),IF(Z$5&gt;$N308,5,$K308)*10+IF(AND($F308&gt;=Z$5,$F308&lt;=Z$6),IF(AND($G308&gt;=Z$5,$G308&lt;=Z$6),5,IF($L308=1,2,1)),IF(AND($G308&gt;=Z$5,$G308&lt;=Z$6),IF($M308&gt;0,4,3),0)),IF(AND($D308&lt;=Z$6,$E308&gt;=Z$5),60,0)))</f>
        <v/>
      </c>
      <c r="AA308" s="80" t="str">
        <f>IF(OR($A308="",NOT(ISNUMBER($G308))),"",IF(AND($F308&lt;=AA$6,$G308&gt;=AA$5),IF(AA$5&gt;$N308,5,$K308)*10+IF(AND($F308&gt;=AA$5,$F308&lt;=AA$6),IF(AND($G308&gt;=AA$5,$G308&lt;=AA$6),5,IF($L308=1,2,1)),IF(AND($G308&gt;=AA$5,$G308&lt;=AA$6),IF($M308&gt;0,4,3),0)),IF(AND($D308&lt;=AA$6,$E308&gt;=AA$5),60,0)))</f>
        <v/>
      </c>
      <c r="AB308" s="80" t="str">
        <f>IF(OR($A308="",NOT(ISNUMBER($G308))),"",IF(AND($F308&lt;=AB$6,$G308&gt;=AB$5),IF(AB$5&gt;$N308,5,$K308)*10+IF(AND($F308&gt;=AB$5,$F308&lt;=AB$6),IF(AND($G308&gt;=AB$5,$G308&lt;=AB$6),5,IF($L308=1,2,1)),IF(AND($G308&gt;=AB$5,$G308&lt;=AB$6),IF($M308&gt;0,4,3),0)),IF(AND($D308&lt;=AB$6,$E308&gt;=AB$5),60,0)))</f>
        <v/>
      </c>
      <c r="AC308" s="80" t="str">
        <f>IF(OR($A308="",NOT(ISNUMBER($G308))),"",IF(AND($F308&lt;=AC$6,$G308&gt;=AC$5),IF(AC$5&gt;$N308,5,$K308)*10+IF(AND($F308&gt;=AC$5,$F308&lt;=AC$6),IF(AND($G308&gt;=AC$5,$G308&lt;=AC$6),5,IF($L308=1,2,1)),IF(AND($G308&gt;=AC$5,$G308&lt;=AC$6),IF($M308&gt;0,4,3),0)),IF(AND($D308&lt;=AC$6,$E308&gt;=AC$5),60,0)))</f>
        <v/>
      </c>
      <c r="AD308" s="80" t="str">
        <f>IF(OR($A308="",NOT(ISNUMBER($G308))),"",IF(AND($F308&lt;=AD$6,$G308&gt;=AD$5),IF(AD$5&gt;$N308,5,$K308)*10+IF(AND($F308&gt;=AD$5,$F308&lt;=AD$6),IF(AND($G308&gt;=AD$5,$G308&lt;=AD$6),5,IF($L308=1,2,1)),IF(AND($G308&gt;=AD$5,$G308&lt;=AD$6),IF($M308&gt;0,4,3),0)),IF(AND($D308&lt;=AD$6,$E308&gt;=AD$5),60,0)))</f>
        <v/>
      </c>
      <c r="AE308" s="80" t="str">
        <f>IF(OR($A308="",NOT(ISNUMBER($G308))),"",IF(AND($F308&lt;=AE$6,$G308&gt;=AE$5),IF(AE$5&gt;$N308,5,$K308)*10+IF(AND($F308&gt;=AE$5,$F308&lt;=AE$6),IF(AND($G308&gt;=AE$5,$G308&lt;=AE$6),5,IF($L308=1,2,1)),IF(AND($G308&gt;=AE$5,$G308&lt;=AE$6),IF($M308&gt;0,4,3),0)),IF(AND($D308&lt;=AE$6,$E308&gt;=AE$5),60,0)))</f>
        <v/>
      </c>
      <c r="AF308" s="80" t="str">
        <f>IF(OR($A308="",NOT(ISNUMBER($G308))),"",IF(AND($F308&lt;=AF$6,$G308&gt;=AF$5),IF(AF$5&gt;$N308,5,$K308)*10+IF(AND($F308&gt;=AF$5,$F308&lt;=AF$6),IF(AND($G308&gt;=AF$5,$G308&lt;=AF$6),5,IF($L308=1,2,1)),IF(AND($G308&gt;=AF$5,$G308&lt;=AF$6),IF($M308&gt;0,4,3),0)),IF(AND($D308&lt;=AF$6,$E308&gt;=AF$5),60,0)))</f>
        <v/>
      </c>
      <c r="AG308" s="80" t="str">
        <f>IF(OR($A308="",NOT(ISNUMBER($G308))),"",IF(AND($F308&lt;=AG$6,$G308&gt;=AG$5),IF(AG$5&gt;$N308,5,$K308)*10+IF(AND($F308&gt;=AG$5,$F308&lt;=AG$6),IF(AND($G308&gt;=AG$5,$G308&lt;=AG$6),5,IF($L308=1,2,1)),IF(AND($G308&gt;=AG$5,$G308&lt;=AG$6),IF($M308&gt;0,4,3),0)),IF(AND($D308&lt;=AG$6,$E308&gt;=AG$5),60,0)))</f>
        <v/>
      </c>
      <c r="AH308" s="80" t="str">
        <f>IF(OR($A308="",NOT(ISNUMBER($G308))),"",IF(AND($F308&lt;=AH$6,$G308&gt;=AH$5),IF(AH$5&gt;$N308,5,$K308)*10+IF(AND($F308&gt;=AH$5,$F308&lt;=AH$6),IF(AND($G308&gt;=AH$5,$G308&lt;=AH$6),5,IF($L308=1,2,1)),IF(AND($G308&gt;=AH$5,$G308&lt;=AH$6),IF($M308&gt;0,4,3),0)),IF(AND($D308&lt;=AH$6,$E308&gt;=AH$5),60,0)))</f>
        <v/>
      </c>
      <c r="AI308" s="80" t="str">
        <f>IF(OR($A308="",NOT(ISNUMBER($G308))),"",IF(AND($F308&lt;=AI$6,$G308&gt;=AI$5),IF(AI$5&gt;$N308,5,$K308)*10+IF(AND($F308&gt;=AI$5,$F308&lt;=AI$6),IF(AND($G308&gt;=AI$5,$G308&lt;=AI$6),5,IF($L308=1,2,1)),IF(AND($G308&gt;=AI$5,$G308&lt;=AI$6),IF($M308&gt;0,4,3),0)),IF(AND($D308&lt;=AI$6,$E308&gt;=AI$5),60,0)))</f>
        <v/>
      </c>
      <c r="AJ308" s="80" t="str">
        <f>IF(OR($A308="",NOT(ISNUMBER($G308))),"",IF(AND($F308&lt;=AJ$6,$G308&gt;=AJ$5),IF(AJ$5&gt;$N308,5,$K308)*10+IF(AND($F308&gt;=AJ$5,$F308&lt;=AJ$6),IF(AND($G308&gt;=AJ$5,$G308&lt;=AJ$6),5,IF($L308=1,2,1)),IF(AND($G308&gt;=AJ$5,$G308&lt;=AJ$6),IF($M308&gt;0,4,3),0)),IF(AND($D308&lt;=AJ$6,$E308&gt;=AJ$5),60,0)))</f>
        <v/>
      </c>
      <c r="AK308" s="80" t="str">
        <f>IF(OR($A308="",NOT(ISNUMBER($G308))),"",IF(AND($F308&lt;=AK$6,$G308&gt;=AK$5),IF(AK$5&gt;$N308,5,$K308)*10+IF(AND($F308&gt;=AK$5,$F308&lt;=AK$6),IF(AND($G308&gt;=AK$5,$G308&lt;=AK$6),5,IF($L308=1,2,1)),IF(AND($G308&gt;=AK$5,$G308&lt;=AK$6),IF($M308&gt;0,4,3),0)),IF(AND($D308&lt;=AK$6,$E308&gt;=AK$5),60,0)))</f>
        <v/>
      </c>
      <c r="AL308" s="80" t="str">
        <f>IF(OR($A308="",NOT(ISNUMBER($G308))),"",IF(AND($F308&lt;=AL$6,$G308&gt;=AL$5),IF(AL$5&gt;$N308,5,$K308)*10+IF(AND($F308&gt;=AL$5,$F308&lt;=AL$6),IF(AND($G308&gt;=AL$5,$G308&lt;=AL$6),5,IF($L308=1,2,1)),IF(AND($G308&gt;=AL$5,$G308&lt;=AL$6),IF($M308&gt;0,4,3),0)),IF(AND($D308&lt;=AL$6,$E308&gt;=AL$5),60,0)))</f>
        <v/>
      </c>
      <c r="AM308" s="80" t="str">
        <f>IF(OR($A308="",NOT(ISNUMBER($G308))),"",IF(AND($F308&lt;=AM$6,$G308&gt;=AM$5),IF(AM$5&gt;$N308,5,$K308)*10+IF(AND($F308&gt;=AM$5,$F308&lt;=AM$6),IF(AND($G308&gt;=AM$5,$G308&lt;=AM$6),5,IF($L308=1,2,1)),IF(AND($G308&gt;=AM$5,$G308&lt;=AM$6),IF($M308&gt;0,4,3),0)),IF(AND($D308&lt;=AM$6,$E308&gt;=AM$5),60,0)))</f>
        <v/>
      </c>
      <c r="AN308" s="80" t="str">
        <f>IF(OR($A308="",NOT(ISNUMBER($G308))),"",IF(AND($F308&lt;=AN$6,$G308&gt;=AN$5),IF(AN$5&gt;$N308,5,$K308)*10+IF(AND($F308&gt;=AN$5,$F308&lt;=AN$6),IF(AND($G308&gt;=AN$5,$G308&lt;=AN$6),5,IF($L308=1,2,1)),IF(AND($G308&gt;=AN$5,$G308&lt;=AN$6),IF($M308&gt;0,4,3),0)),IF(AND($D308&lt;=AN$6,$E308&gt;=AN$5),60,0)))</f>
        <v/>
      </c>
      <c r="AO308" s="80" t="str">
        <f>IF(OR($A308="",NOT(ISNUMBER($G308))),"",IF(AND($F308&lt;=AO$6,$G308&gt;=AO$5),IF(AO$5&gt;$N308,5,$K308)*10+IF(AND($F308&gt;=AO$5,$F308&lt;=AO$6),IF(AND($G308&gt;=AO$5,$G308&lt;=AO$6),5,IF($L308=1,2,1)),IF(AND($G308&gt;=AO$5,$G308&lt;=AO$6),IF($M308&gt;0,4,3),0)),IF(AND($D308&lt;=AO$6,$E308&gt;=AO$5),60,0)))</f>
        <v/>
      </c>
      <c r="AP308" s="80" t="str">
        <f>IF(OR($A308="",NOT(ISNUMBER($G308))),"",IF(AND($F308&lt;=AP$6,$G308&gt;=AP$5),IF(AP$5&gt;$N308,5,$K308)*10+IF(AND($F308&gt;=AP$5,$F308&lt;=AP$6),IF(AND($G308&gt;=AP$5,$G308&lt;=AP$6),5,IF($L308=1,2,1)),IF(AND($G308&gt;=AP$5,$G308&lt;=AP$6),IF($M308&gt;0,4,3),0)),IF(AND($D308&lt;=AP$6,$E308&gt;=AP$5),60,0)))</f>
        <v/>
      </c>
      <c r="AQ308" s="80" t="str">
        <f>IF(OR($A308="",NOT(ISNUMBER($G308))),"",IF(AND($F308&lt;=AQ$6,$G308&gt;=AQ$5),IF(AQ$5&gt;$N308,5,$K308)*10+IF(AND($F308&gt;=AQ$5,$F308&lt;=AQ$6),IF(AND($G308&gt;=AQ$5,$G308&lt;=AQ$6),5,IF($L308=1,2,1)),IF(AND($G308&gt;=AQ$5,$G308&lt;=AQ$6),IF($M308&gt;0,4,3),0)),IF(AND($D308&lt;=AQ$6,$E308&gt;=AQ$5),60,0)))</f>
        <v/>
      </c>
      <c r="AR308" s="80" t="str">
        <f>IF(OR($A308="",NOT(ISNUMBER($G308))),"",IF(AND($F308&lt;=AR$6,$G308&gt;=AR$5),IF(AR$5&gt;$N308,5,$K308)*10+IF(AND($F308&gt;=AR$5,$F308&lt;=AR$6),IF(AND($G308&gt;=AR$5,$G308&lt;=AR$6),5,IF($L308=1,2,1)),IF(AND($G308&gt;=AR$5,$G308&lt;=AR$6),IF($M308&gt;0,4,3),0)),IF(AND($D308&lt;=AR$6,$E308&gt;=AR$5),60,0)))</f>
        <v/>
      </c>
      <c r="AS308" s="80" t="str">
        <f>IF(OR($A308="",NOT(ISNUMBER($G308))),"",IF(AND($F308&lt;=AS$6,$G308&gt;=AS$5),IF(AS$5&gt;$N308,5,$K308)*10+IF(AND($F308&gt;=AS$5,$F308&lt;=AS$6),IF(AND($G308&gt;=AS$5,$G308&lt;=AS$6),5,IF($L308=1,2,1)),IF(AND($G308&gt;=AS$5,$G308&lt;=AS$6),IF($M308&gt;0,4,3),0)),IF(AND($D308&lt;=AS$6,$E308&gt;=AS$5),60,0)))</f>
        <v/>
      </c>
      <c r="AT308" s="80" t="str">
        <f>IF(OR($A308="",NOT(ISNUMBER($G308))),"",IF(AND($F308&lt;=AT$6,$G308&gt;=AT$5),IF(AT$5&gt;$N308,5,$K308)*10+IF(AND($F308&gt;=AT$5,$F308&lt;=AT$6),IF(AND($G308&gt;=AT$5,$G308&lt;=AT$6),5,IF($L308=1,2,1)),IF(AND($G308&gt;=AT$5,$G308&lt;=AT$6),IF($M308&gt;0,4,3),0)),IF(AND($D308&lt;=AT$6,$E308&gt;=AT$5),60,0)))</f>
        <v/>
      </c>
      <c r="AU308" s="80" t="str">
        <f>IF(OR($A308="",NOT(ISNUMBER($G308))),"",IF(AND($F308&lt;=AU$6,$G308&gt;=AU$5),IF(AU$5&gt;$N308,5,$K308)*10+IF(AND($F308&gt;=AU$5,$F308&lt;=AU$6),IF(AND($G308&gt;=AU$5,$G308&lt;=AU$6),5,IF($L308=1,2,1)),IF(AND($G308&gt;=AU$5,$G308&lt;=AU$6),IF($M308&gt;0,4,3),0)),IF(AND($D308&lt;=AU$6,$E308&gt;=AU$5),60,0)))</f>
        <v/>
      </c>
      <c r="AV308" s="80" t="str">
        <f>IF(OR($A308="",NOT(ISNUMBER($G308))),"",IF(AND($F308&lt;=AV$6,$G308&gt;=AV$5),IF(AV$5&gt;$N308,5,$K308)*10+IF(AND($F308&gt;=AV$5,$F308&lt;=AV$6),IF(AND($G308&gt;=AV$5,$G308&lt;=AV$6),5,IF($L308=1,2,1)),IF(AND($G308&gt;=AV$5,$G308&lt;=AV$6),IF($M308&gt;0,4,3),0)),IF(AND($D308&lt;=AV$6,$E308&gt;=AV$5),60,0)))</f>
        <v/>
      </c>
      <c r="AW308" s="80" t="str">
        <f>IF(OR($A308="",NOT(ISNUMBER($G308))),"",IF(AND($F308&lt;=AW$6,$G308&gt;=AW$5),IF(AW$5&gt;$N308,5,$K308)*10+IF(AND($F308&gt;=AW$5,$F308&lt;=AW$6),IF(AND($G308&gt;=AW$5,$G308&lt;=AW$6),5,IF($L308=1,2,1)),IF(AND($G308&gt;=AW$5,$G308&lt;=AW$6),IF($M308&gt;0,4,3),0)),IF(AND($D308&lt;=AW$6,$E308&gt;=AW$5),60,0)))</f>
        <v/>
      </c>
      <c r="AX308" s="80" t="str">
        <f>IF(OR($A308="",NOT(ISNUMBER($G308))),"",IF(AND($F308&lt;=AX$6,$G308&gt;=AX$5),IF(AX$5&gt;$N308,5,$K308)*10+IF(AND($F308&gt;=AX$5,$F308&lt;=AX$6),IF(AND($G308&gt;=AX$5,$G308&lt;=AX$6),5,IF($L308=1,2,1)),IF(AND($G308&gt;=AX$5,$G308&lt;=AX$6),IF($M308&gt;0,4,3),0)),IF(AND($D308&lt;=AX$6,$E308&gt;=AX$5),60,0)))</f>
        <v/>
      </c>
      <c r="AY308" s="80" t="str">
        <f>IF(OR($A308="",NOT(ISNUMBER($G308))),"",IF(AND($F308&lt;=AY$6,$G308&gt;=AY$5),IF(AY$5&gt;$N308,5,$K308)*10+IF(AND($F308&gt;=AY$5,$F308&lt;=AY$6),IF(AND($G308&gt;=AY$5,$G308&lt;=AY$6),5,IF($L308=1,2,1)),IF(AND($G308&gt;=AY$5,$G308&lt;=AY$6),IF($M308&gt;0,4,3),0)),IF(AND($D308&lt;=AY$6,$E308&gt;=AY$5),60,0)))</f>
        <v/>
      </c>
      <c r="AZ308" s="80" t="str">
        <f>IF(OR($A308="",NOT(ISNUMBER($G308))),"",IF(AND($F308&lt;=AZ$6,$G308&gt;=AZ$5),IF(AZ$5&gt;$N308,5,$K308)*10+IF(AND($F308&gt;=AZ$5,$F308&lt;=AZ$6),IF(AND($G308&gt;=AZ$5,$G308&lt;=AZ$6),5,IF($L308=1,2,1)),IF(AND($G308&gt;=AZ$5,$G308&lt;=AZ$6),IF($M308&gt;0,4,3),0)),IF(AND($D308&lt;=AZ$6,$E308&gt;=AZ$5),60,0)))</f>
        <v/>
      </c>
      <c r="BA308" s="80" t="str">
        <f>IF(OR($A308="",NOT(ISNUMBER($G308))),"",IF(AND($F308&lt;=BA$6,$G308&gt;=BA$5),IF(BA$5&gt;$N308,5,$K308)*10+IF(AND($F308&gt;=BA$5,$F308&lt;=BA$6),IF(AND($G308&gt;=BA$5,$G308&lt;=BA$6),5,IF($L308=1,2,1)),IF(AND($G308&gt;=BA$5,$G308&lt;=BA$6),IF($M308&gt;0,4,3),0)),IF(AND($D308&lt;=BA$6,$E308&gt;=BA$5),60,0)))</f>
        <v/>
      </c>
      <c r="BB308" s="80" t="str">
        <f>IF(OR($A308="",NOT(ISNUMBER($G308))),"",IF(AND($F308&lt;=BB$6,$G308&gt;=BB$5),IF(BB$5&gt;$N308,5,$K308)*10+IF(AND($F308&gt;=BB$5,$F308&lt;=BB$6),IF(AND($G308&gt;=BB$5,$G308&lt;=BB$6),5,IF($L308=1,2,1)),IF(AND($G308&gt;=BB$5,$G308&lt;=BB$6),IF($M308&gt;0,4,3),0)),IF(AND($D308&lt;=BB$6,$E308&gt;=BB$5),60,0)))</f>
        <v/>
      </c>
      <c r="BC308" s="80" t="str">
        <f>IF(OR($A308="",NOT(ISNUMBER($G308))),"",IF(AND($F308&lt;=BC$6,$G308&gt;=BC$5),IF(BC$5&gt;$N308,5,$K308)*10+IF(AND($F308&gt;=BC$5,$F308&lt;=BC$6),IF(AND($G308&gt;=BC$5,$G308&lt;=BC$6),5,IF($L308=1,2,1)),IF(AND($G308&gt;=BC$5,$G308&lt;=BC$6),IF($M308&gt;0,4,3),0)),IF(AND($D308&lt;=BC$6,$E308&gt;=BC$5),60,0)))</f>
        <v/>
      </c>
      <c r="BD308" s="80" t="str">
        <f>IF(OR($A308="",NOT(ISNUMBER($G308))),"",IF(AND($F308&lt;=BD$6,$G308&gt;=BD$5),IF(BD$5&gt;$N308,5,$K308)*10+IF(AND($F308&gt;=BD$5,$F308&lt;=BD$6),IF(AND($G308&gt;=BD$5,$G308&lt;=BD$6),5,IF($L308=1,2,1)),IF(AND($G308&gt;=BD$5,$G308&lt;=BD$6),IF($M308&gt;0,4,3),0)),IF(AND($D308&lt;=BD$6,$E308&gt;=BD$5),60,0)))</f>
        <v/>
      </c>
      <c r="BE308" s="80" t="str">
        <f>IF(OR($A308="",NOT(ISNUMBER($G308))),"",IF(AND($F308&lt;=BE$6,$G308&gt;=BE$5),IF(BE$5&gt;$N308,5,$K308)*10+IF(AND($F308&gt;=BE$5,$F308&lt;=BE$6),IF(AND($G308&gt;=BE$5,$G308&lt;=BE$6),5,IF($L308=1,2,1)),IF(AND($G308&gt;=BE$5,$G308&lt;=BE$6),IF($M308&gt;0,4,3),0)),IF(AND($D308&lt;=BE$6,$E308&gt;=BE$5),60,0)))</f>
        <v/>
      </c>
      <c r="BF308" s="80" t="str">
        <f>IF(OR($A308="",NOT(ISNUMBER($G308))),"",IF(AND($F308&lt;=BF$6,$G308&gt;=BF$5),IF(BF$5&gt;$N308,5,$K308)*10+IF(AND($F308&gt;=BF$5,$F308&lt;=BF$6),IF(AND($G308&gt;=BF$5,$G308&lt;=BF$6),5,IF($L308=1,2,1)),IF(AND($G308&gt;=BF$5,$G308&lt;=BF$6),IF($M308&gt;0,4,3),0)),IF(AND($D308&lt;=BF$6,$E308&gt;=BF$5),60,0)))</f>
        <v/>
      </c>
      <c r="BG308" s="80" t="str">
        <f>IF(OR($A308="",NOT(ISNUMBER($G308))),"",IF(AND($F308&lt;=BG$6,$G308&gt;=BG$5),IF(BG$5&gt;$N308,5,$K308)*10+IF(AND($F308&gt;=BG$5,$F308&lt;=BG$6),IF(AND($G308&gt;=BG$5,$G308&lt;=BG$6),5,IF($L308=1,2,1)),IF(AND($G308&gt;=BG$5,$G308&lt;=BG$6),IF($M308&gt;0,4,3),0)),IF(AND($D308&lt;=BG$6,$E308&gt;=BG$5),60,0)))</f>
        <v/>
      </c>
      <c r="BH308" s="80" t="str">
        <f>IF(OR($A308="",NOT(ISNUMBER($G308))),"",IF(AND($F308&lt;=BH$6,$G308&gt;=BH$5),IF(BH$5&gt;$N308,5,$K308)*10+IF(AND($F308&gt;=BH$5,$F308&lt;=BH$6),IF(AND($G308&gt;=BH$5,$G308&lt;=BH$6),5,IF($L308=1,2,1)),IF(AND($G308&gt;=BH$5,$G308&lt;=BH$6),IF($M308&gt;0,4,3),0)),IF(AND($D308&lt;=BH$6,$E308&gt;=BH$5),60,0)))</f>
        <v/>
      </c>
      <c r="BI308" s="80" t="str">
        <f>IF(OR($A308="",NOT(ISNUMBER($G308))),"",IF(AND($F308&lt;=BI$6,$G308&gt;=BI$5),IF(BI$5&gt;$N308,5,$K308)*10+IF(AND($F308&gt;=BI$5,$F308&lt;=BI$6),IF(AND($G308&gt;=BI$5,$G308&lt;=BI$6),5,IF($L308=1,2,1)),IF(AND($G308&gt;=BI$5,$G308&lt;=BI$6),IF($M308&gt;0,4,3),0)),IF(AND($D308&lt;=BI$6,$E308&gt;=BI$5),60,0)))</f>
        <v/>
      </c>
      <c r="BJ308" s="80" t="str">
        <f>IF(OR($A308="",NOT(ISNUMBER($G308))),"",IF(AND($F308&lt;=BJ$6,$G308&gt;=BJ$5),IF(BJ$5&gt;$N308,5,$K308)*10+IF(AND($F308&gt;=BJ$5,$F308&lt;=BJ$6),IF(AND($G308&gt;=BJ$5,$G308&lt;=BJ$6),5,IF($L308=1,2,1)),IF(AND($G308&gt;=BJ$5,$G308&lt;=BJ$6),IF($M308&gt;0,4,3),0)),IF(AND($D308&lt;=BJ$6,$E308&gt;=BJ$5),60,0)))</f>
        <v/>
      </c>
      <c r="BK308" s="80" t="str">
        <f>IF(OR($A308="",NOT(ISNUMBER($G308))),"",IF(AND($F308&lt;=BK$6,$G308&gt;=BK$5),IF(BK$5&gt;$N308,5,$K308)*10+IF(AND($F308&gt;=BK$5,$F308&lt;=BK$6),IF(AND($G308&gt;=BK$5,$G308&lt;=BK$6),5,IF($L308=1,2,1)),IF(AND($G308&gt;=BK$5,$G308&lt;=BK$6),IF($M308&gt;0,4,3),0)),IF(AND($D308&lt;=BK$6,$E308&gt;=BK$5),60,0)))</f>
        <v/>
      </c>
      <c r="BL308" s="80" t="str">
        <f>IF(OR($A308="",NOT(ISNUMBER($G308))),"",IF(AND($F308&lt;=BL$6,$G308&gt;=BL$5),IF(BL$5&gt;$N308,5,$K308)*10+IF(AND($F308&gt;=BL$5,$F308&lt;=BL$6),IF(AND($G308&gt;=BL$5,$G308&lt;=BL$6),5,IF($L308=1,2,1)),IF(AND($G308&gt;=BL$5,$G308&lt;=BL$6),IF($M308&gt;0,4,3),0)),IF(AND($D308&lt;=BL$6,$E308&gt;=BL$5),60,0)))</f>
        <v/>
      </c>
      <c r="BM308" s="80" t="str">
        <f>IF(OR($A308="",NOT(ISNUMBER($G308))),"",IF(AND($F308&lt;=BM$6,$G308&gt;=BM$5),IF(BM$5&gt;$N308,5,$K308)*10+IF(AND($F308&gt;=BM$5,$F308&lt;=BM$6),IF(AND($G308&gt;=BM$5,$G308&lt;=BM$6),5,IF($L308=1,2,1)),IF(AND($G308&gt;=BM$5,$G308&lt;=BM$6),IF($M308&gt;0,4,3),0)),IF(AND($D308&lt;=BM$6,$E308&gt;=BM$5),60,0)))</f>
        <v/>
      </c>
      <c r="BN308" s="80" t="str">
        <f>IF(OR($A308="",NOT(ISNUMBER($G308))),"",IF(AND($F308&lt;=BN$6,$G308&gt;=BN$5),IF(BN$5&gt;$N308,5,$K308)*10+IF(AND($F308&gt;=BN$5,$F308&lt;=BN$6),IF(AND($G308&gt;=BN$5,$G308&lt;=BN$6),5,IF($L308=1,2,1)),IF(AND($G308&gt;=BN$5,$G308&lt;=BN$6),IF($M308&gt;0,4,3),0)),IF(AND($D308&lt;=BN$6,$E308&gt;=BN$5),60,0)))</f>
        <v/>
      </c>
      <c r="BO308" s="80" t="str">
        <f>IF(OR($A308="",NOT(ISNUMBER($G308))),"",IF(AND($F308&lt;=BO$6,$G308&gt;=BO$5),IF(BO$5&gt;$N308,5,$K308)*10+IF(AND($F308&gt;=BO$5,$F308&lt;=BO$6),IF(AND($G308&gt;=BO$5,$G308&lt;=BO$6),5,IF($L308=1,2,1)),IF(AND($G308&gt;=BO$5,$G308&lt;=BO$6),IF($M308&gt;0,4,3),0)),IF(AND($D308&lt;=BO$6,$E308&gt;=BO$5),60,0)))</f>
        <v/>
      </c>
      <c r="BP308" s="80" t="str">
        <f>IF(OR($A308="",NOT(ISNUMBER($G308))),"",IF(AND($F308&lt;=BP$6,$G308&gt;=BP$5),IF(BP$5&gt;$N308,5,$K308)*10+IF(AND($F308&gt;=BP$5,$F308&lt;=BP$6),IF(AND($G308&gt;=BP$5,$G308&lt;=BP$6),5,IF($L308=1,2,1)),IF(AND($G308&gt;=BP$5,$G308&lt;=BP$6),IF($M308&gt;0,4,3),0)),IF(AND($D308&lt;=BP$6,$E308&gt;=BP$5),60,0)))</f>
        <v/>
      </c>
      <c r="BQ308" s="80" t="str">
        <f>IF(OR($A308="",NOT(ISNUMBER($G308))),"",IF(AND($F308&lt;=BQ$6,$G308&gt;=BQ$5),IF(BQ$5&gt;$N308,5,$K308)*10+IF(AND($F308&gt;=BQ$5,$F308&lt;=BQ$6),IF(AND($G308&gt;=BQ$5,$G308&lt;=BQ$6),5,IF($L308=1,2,1)),IF(AND($G308&gt;=BQ$5,$G308&lt;=BQ$6),IF($M308&gt;0,4,3),0)),IF(AND($D308&lt;=BQ$6,$E308&gt;=BQ$5),60,0)))</f>
        <v/>
      </c>
      <c r="BR308" s="80" t="str">
        <f>IF(OR($A308="",NOT(ISNUMBER($G308))),"",IF(AND($F308&lt;=BR$6,$G308&gt;=BR$5),IF(BR$5&gt;$N308,5,$K308)*10+IF(AND($F308&gt;=BR$5,$F308&lt;=BR$6),IF(AND($G308&gt;=BR$5,$G308&lt;=BR$6),5,IF($L308=1,2,1)),IF(AND($G308&gt;=BR$5,$G308&lt;=BR$6),IF($M308&gt;0,4,3),0)),IF(AND($D308&lt;=BR$6,$E308&gt;=BR$5),60,0)))</f>
        <v/>
      </c>
      <c r="BS308" s="80" t="str">
        <f>IF(OR($A308="",NOT(ISNUMBER($G308))),"",IF(AND($F308&lt;=BS$6,$G308&gt;=BS$5),IF(BS$5&gt;$N308,5,$K308)*10+IF(AND($F308&gt;=BS$5,$F308&lt;=BS$6),IF(AND($G308&gt;=BS$5,$G308&lt;=BS$6),5,IF($L308=1,2,1)),IF(AND($G308&gt;=BS$5,$G308&lt;=BS$6),IF($M308&gt;0,4,3),0)),IF(AND($D308&lt;=BS$6,$E308&gt;=BS$5),60,0)))</f>
        <v/>
      </c>
      <c r="BT308" s="80" t="str">
        <f>IF(OR($A308="",NOT(ISNUMBER($G308))),"",IF(AND($F308&lt;=BT$6,$G308&gt;=BT$5),IF(BT$5&gt;$N308,5,$K308)*10+IF(AND($F308&gt;=BT$5,$F308&lt;=BT$6),IF(AND($G308&gt;=BT$5,$G308&lt;=BT$6),5,IF($L308=1,2,1)),IF(AND($G308&gt;=BT$5,$G308&lt;=BT$6),IF($M308&gt;0,4,3),0)),IF(AND($D308&lt;=BT$6,$E308&gt;=BT$5),60,0)))</f>
        <v/>
      </c>
      <c r="BU308" s="80" t="str">
        <f>IF(OR($A308="",NOT(ISNUMBER($G308))),"",IF(AND($F308&lt;=BU$6,$G308&gt;=BU$5),IF(BU$5&gt;$N308,5,$K308)*10+IF(AND($F308&gt;=BU$5,$F308&lt;=BU$6),IF(AND($G308&gt;=BU$5,$G308&lt;=BU$6),5,IF($L308=1,2,1)),IF(AND($G308&gt;=BU$5,$G308&lt;=BU$6),IF($M308&gt;0,4,3),0)),IF(AND($D308&lt;=BU$6,$E308&gt;=BU$5),60,0)))</f>
        <v/>
      </c>
      <c r="BV308" s="80" t="str">
        <f>IF(OR($A308="",NOT(ISNUMBER($G308))),"",IF(AND($F308&lt;=BV$6,$G308&gt;=BV$5),IF(BV$5&gt;$N308,5,$K308)*10+IF(AND($F308&gt;=BV$5,$F308&lt;=BV$6),IF(AND($G308&gt;=BV$5,$G308&lt;=BV$6),5,IF($L308=1,2,1)),IF(AND($G308&gt;=BV$5,$G308&lt;=BV$6),IF($M308&gt;0,4,3),0)),IF(AND($D308&lt;=BV$6,$E308&gt;=BV$5),60,0)))</f>
        <v/>
      </c>
      <c r="BW308" s="80" t="str">
        <f>IF(OR($A308="",NOT(ISNUMBER($G308))),"",IF(AND($F308&lt;=BW$6,$G308&gt;=BW$5),IF(BW$5&gt;$N308,5,$K308)*10+IF(AND($F308&gt;=BW$5,$F308&lt;=BW$6),IF(AND($G308&gt;=BW$5,$G308&lt;=BW$6),5,IF($L308=1,2,1)),IF(AND($G308&gt;=BW$5,$G308&lt;=BW$6),IF($M308&gt;0,4,3),0)),IF(AND($D308&lt;=BW$6,$E308&gt;=BW$5),60,0)))</f>
        <v/>
      </c>
      <c r="BX308" s="80" t="str">
        <f>IF(OR($A308="",NOT(ISNUMBER($G308))),"",IF(AND($F308&lt;=BX$6,$G308&gt;=BX$5),IF(BX$5&gt;$N308,5,$K308)*10+IF(AND($F308&gt;=BX$5,$F308&lt;=BX$6),IF(AND($G308&gt;=BX$5,$G308&lt;=BX$6),5,IF($L308=1,2,1)),IF(AND($G308&gt;=BX$5,$G308&lt;=BX$6),IF($M308&gt;0,4,3),0)),IF(AND($D308&lt;=BX$6,$E308&gt;=BX$5),60,0)))</f>
        <v/>
      </c>
      <c r="BY308" s="80" t="str">
        <f>IF(OR($A308="",NOT(ISNUMBER($G308))),"",IF(AND($F308&lt;=BY$6,$G308&gt;=BY$5),IF(BY$5&gt;$N308,5,$K308)*10+IF(AND($F308&gt;=BY$5,$F308&lt;=BY$6),IF(AND($G308&gt;=BY$5,$G308&lt;=BY$6),5,IF($L308=1,2,1)),IF(AND($G308&gt;=BY$5,$G308&lt;=BY$6),IF($M308&gt;0,4,3),0)),IF(AND($D308&lt;=BY$6,$E308&gt;=BY$5),60,0)))</f>
        <v/>
      </c>
      <c r="BZ308" s="80" t="str">
        <f>IF(OR($A308="",NOT(ISNUMBER($G308))),"",IF(AND($F308&lt;=BZ$6,$G308&gt;=BZ$5),IF(BZ$5&gt;$N308,5,$K308)*10+IF(AND($F308&gt;=BZ$5,$F308&lt;=BZ$6),IF(AND($G308&gt;=BZ$5,$G308&lt;=BZ$6),5,IF($L308=1,2,1)),IF(AND($G308&gt;=BZ$5,$G308&lt;=BZ$6),IF($M308&gt;0,4,3),0)),IF(AND($D308&lt;=BZ$6,$E308&gt;=BZ$5),60,0)))</f>
        <v/>
      </c>
      <c r="CA308" s="80" t="str">
        <f>IF(OR($A308="",NOT(ISNUMBER($G308))),"",IF(AND($F308&lt;=CA$6,$G308&gt;=CA$5),IF(CA$5&gt;$N308,5,$K308)*10+IF(AND($F308&gt;=CA$5,$F308&lt;=CA$6),IF(AND($G308&gt;=CA$5,$G308&lt;=CA$6),5,IF($L308=1,2,1)),IF(AND($G308&gt;=CA$5,$G308&lt;=CA$6),IF($M308&gt;0,4,3),0)),IF(AND($D308&lt;=CA$6,$E308&gt;=CA$5),60,0)))</f>
        <v/>
      </c>
      <c r="CB308" s="80" t="str">
        <f>IF(OR($A308="",NOT(ISNUMBER($G308))),"",IF(AND($F308&lt;=CB$6,$G308&gt;=CB$5),IF(CB$5&gt;$N308,5,$K308)*10+IF(AND($F308&gt;=CB$5,$F308&lt;=CB$6),IF(AND($G308&gt;=CB$5,$G308&lt;=CB$6),5,IF($L308=1,2,1)),IF(AND($G308&gt;=CB$5,$G308&lt;=CB$6),IF($M308&gt;0,4,3),0)),IF(AND($D308&lt;=CB$6,$E308&gt;=CB$5),60,0)))</f>
        <v/>
      </c>
      <c r="CC308" s="80" t="str">
        <f>IF(OR($A308="",NOT(ISNUMBER($G308))),"",IF(AND($F308&lt;=CC$6,$G308&gt;=CC$5),IF(CC$5&gt;$N308,5,$K308)*10+IF(AND($F308&gt;=CC$5,$F308&lt;=CC$6),IF(AND($G308&gt;=CC$5,$G308&lt;=CC$6),5,IF($L308=1,2,1)),IF(AND($G308&gt;=CC$5,$G308&lt;=CC$6),IF($M308&gt;0,4,3),0)),IF(AND($D308&lt;=CC$6,$E308&gt;=CC$5),60,0)))</f>
        <v/>
      </c>
      <c r="CD308" s="80" t="str">
        <f>IF(OR($A308="",NOT(ISNUMBER($G308))),"",IF(AND($F308&lt;=CD$6,$G308&gt;=CD$5),IF(CD$5&gt;$N308,5,$K308)*10+IF(AND($F308&gt;=CD$5,$F308&lt;=CD$6),IF(AND($G308&gt;=CD$5,$G308&lt;=CD$6),5,IF($L308=1,2,1)),IF(AND($G308&gt;=CD$5,$G308&lt;=CD$6),IF($M308&gt;0,4,3),0)),IF(AND($D308&lt;=CD$6,$E308&gt;=CD$5),60,0)))</f>
        <v/>
      </c>
      <c r="CE308" s="80" t="str">
        <f>IF(OR($A308="",NOT(ISNUMBER($G308))),"",IF(AND($F308&lt;=CE$6,$G308&gt;=CE$5),IF(CE$5&gt;$N308,5,$K308)*10+IF(AND($F308&gt;=CE$5,$F308&lt;=CE$6),IF(AND($G308&gt;=CE$5,$G308&lt;=CE$6),5,IF($L308=1,2,1)),IF(AND($G308&gt;=CE$5,$G308&lt;=CE$6),IF($M308&gt;0,4,3),0)),IF(AND($D308&lt;=CE$6,$E308&gt;=CE$5),60,0)))</f>
        <v/>
      </c>
      <c r="CF308" s="80" t="str">
        <f>IF(OR($A308="",NOT(ISNUMBER($G308))),"",IF(AND($F308&lt;=CF$6,$G308&gt;=CF$5),IF(CF$5&gt;$N308,5,$K308)*10+IF(AND($F308&gt;=CF$5,$F308&lt;=CF$6),IF(AND($G308&gt;=CF$5,$G308&lt;=CF$6),5,IF($L308=1,2,1)),IF(AND($G308&gt;=CF$5,$G308&lt;=CF$6),IF($M308&gt;0,4,3),0)),IF(AND($D308&lt;=CF$6,$E308&gt;=CF$5),60,0)))</f>
        <v/>
      </c>
      <c r="CG308" s="80" t="str">
        <f>IF(OR($A308="",NOT(ISNUMBER($G308))),"",IF(AND($F308&lt;=CG$6,$G308&gt;=CG$5),IF(CG$5&gt;$N308,5,$K308)*10+IF(AND($F308&gt;=CG$5,$F308&lt;=CG$6),IF(AND($G308&gt;=CG$5,$G308&lt;=CG$6),5,IF($L308=1,2,1)),IF(AND($G308&gt;=CG$5,$G308&lt;=CG$6),IF($M308&gt;0,4,3),0)),IF(AND($D308&lt;=CG$6,$E308&gt;=CG$5),60,0)))</f>
        <v/>
      </c>
      <c r="CH308" s="80" t="str">
        <f>IF(OR($A308="",NOT(ISNUMBER($G308))),"",IF(AND($F308&lt;=CH$6,$G308&gt;=CH$5),IF(CH$5&gt;$N308,5,$K308)*10+IF(AND($F308&gt;=CH$5,$F308&lt;=CH$6),IF(AND($G308&gt;=CH$5,$G308&lt;=CH$6),5,IF($L308=1,2,1)),IF(AND($G308&gt;=CH$5,$G308&lt;=CH$6),IF($M308&gt;0,4,3),0)),IF(AND($D308&lt;=CH$6,$E308&gt;=CH$5),60,0)))</f>
        <v/>
      </c>
      <c r="CI308" s="80" t="str">
        <f>IF(OR($A308="",NOT(ISNUMBER($G308))),"",IF(AND($F308&lt;=CI$6,$G308&gt;=CI$5),IF(CI$5&gt;$N308,5,$K308)*10+IF(AND($F308&gt;=CI$5,$F308&lt;=CI$6),IF(AND($G308&gt;=CI$5,$G308&lt;=CI$6),5,IF($L308=1,2,1)),IF(AND($G308&gt;=CI$5,$G308&lt;=CI$6),IF($M308&gt;0,4,3),0)),IF(AND($D308&lt;=CI$6,$E308&gt;=CI$5),60,0)))</f>
        <v/>
      </c>
      <c r="CJ308" s="80" t="str">
        <f>IF(OR($A308="",NOT(ISNUMBER($G308))),"",IF(AND($F308&lt;=CJ$6,$G308&gt;=CJ$5),IF(CJ$5&gt;$N308,5,$K308)*10+IF(AND($F308&gt;=CJ$5,$F308&lt;=CJ$6),IF(AND($G308&gt;=CJ$5,$G308&lt;=CJ$6),5,IF($L308=1,2,1)),IF(AND($G308&gt;=CJ$5,$G308&lt;=CJ$6),IF($M308&gt;0,4,3),0)),IF(AND($D308&lt;=CJ$6,$E308&gt;=CJ$5),60,0)))</f>
        <v/>
      </c>
      <c r="CK308" s="80" t="str">
        <f>IF(OR($A308="",NOT(ISNUMBER($G308))),"",IF(AND($F308&lt;=CK$6,$G308&gt;=CK$5),IF(CK$5&gt;$N308,5,$K308)*10+IF(AND($F308&gt;=CK$5,$F308&lt;=CK$6),IF(AND($G308&gt;=CK$5,$G308&lt;=CK$6),5,IF($L308=1,2,1)),IF(AND($G308&gt;=CK$5,$G308&lt;=CK$6),IF($M308&gt;0,4,3),0)),IF(AND($D308&lt;=CK$6,$E308&gt;=CK$5),60,0)))</f>
        <v/>
      </c>
      <c r="CL308" s="80" t="str">
        <f>IF(OR($A308="",NOT(ISNUMBER($G308))),"",IF(AND($F308&lt;=CL$6,$G308&gt;=CL$5),IF(CL$5&gt;$N308,5,$K308)*10+IF(AND($F308&gt;=CL$5,$F308&lt;=CL$6),IF(AND($G308&gt;=CL$5,$G308&lt;=CL$6),5,IF($L308=1,2,1)),IF(AND($G308&gt;=CL$5,$G308&lt;=CL$6),IF($M308&gt;0,4,3),0)),IF(AND($D308&lt;=CL$6,$E308&gt;=CL$5),60,0)))</f>
        <v/>
      </c>
      <c r="CM308" s="80" t="str">
        <f>IF(OR($A308="",NOT(ISNUMBER($G308))),"",IF(AND($F308&lt;=CM$6,$G308&gt;=CM$5),IF(CM$5&gt;$N308,5,$K308)*10+IF(AND($F308&gt;=CM$5,$F308&lt;=CM$6),IF(AND($G308&gt;=CM$5,$G308&lt;=CM$6),5,IF($L308=1,2,1)),IF(AND($G308&gt;=CM$5,$G308&lt;=CM$6),IF($M308&gt;0,4,3),0)),IF(AND($D308&lt;=CM$6,$E308&gt;=CM$5),60,0)))</f>
        <v/>
      </c>
      <c r="CN308" s="80" t="str">
        <f>IF(OR($A308="",NOT(ISNUMBER($G308))),"",IF(AND($F308&lt;=CN$6,$G308&gt;=CN$5),IF(CN$5&gt;$N308,5,$K308)*10+IF(AND($F308&gt;=CN$5,$F308&lt;=CN$6),IF(AND($G308&gt;=CN$5,$G308&lt;=CN$6),5,IF($L308=1,2,1)),IF(AND($G308&gt;=CN$5,$G308&lt;=CN$6),IF($M308&gt;0,4,3),0)),IF(AND($D308&lt;=CN$6,$E308&gt;=CN$5),60,0)))</f>
        <v/>
      </c>
      <c r="CO308" s="80" t="str">
        <f>IF(OR($A308="",NOT(ISNUMBER($G308))),"",IF(AND($F308&lt;=CO$6,$G308&gt;=CO$5),IF(CO$5&gt;$N308,5,$K308)*10+IF(AND($F308&gt;=CO$5,$F308&lt;=CO$6),IF(AND($G308&gt;=CO$5,$G308&lt;=CO$6),5,IF($L308=1,2,1)),IF(AND($G308&gt;=CO$5,$G308&lt;=CO$6),IF($M308&gt;0,4,3),0)),IF(AND($D308&lt;=CO$6,$E308&gt;=CO$5),60,0)))</f>
        <v/>
      </c>
      <c r="CP308" s="80" t="str">
        <f>IF(OR($A308="",NOT(ISNUMBER($G308))),"",IF(AND($F308&lt;=CP$6,$G308&gt;=CP$5),IF(CP$5&gt;$N308,5,$K308)*10+IF(AND($F308&gt;=CP$5,$F308&lt;=CP$6),IF(AND($G308&gt;=CP$5,$G308&lt;=CP$6),5,IF($L308=1,2,1)),IF(AND($G308&gt;=CP$5,$G308&lt;=CP$6),IF($M308&gt;0,4,3),0)),IF(AND($D308&lt;=CP$6,$E308&gt;=CP$5),60,0)))</f>
        <v/>
      </c>
      <c r="CQ308" s="80" t="str">
        <f>IF(OR($A308="",NOT(ISNUMBER($G308))),"",IF(AND($F308&lt;=CQ$6,$G308&gt;=CQ$5),IF(CQ$5&gt;$N308,5,$K308)*10+IF(AND($F308&gt;=CQ$5,$F308&lt;=CQ$6),IF(AND($G308&gt;=CQ$5,$G308&lt;=CQ$6),5,IF($L308=1,2,1)),IF(AND($G308&gt;=CQ$5,$G308&lt;=CQ$6),IF($M308&gt;0,4,3),0)),IF(AND($D308&lt;=CQ$6,$E308&gt;=CQ$5),60,0)))</f>
        <v/>
      </c>
      <c r="CR308" s="80" t="str">
        <f>IF(OR($A308="",NOT(ISNUMBER($G308))),"",IF(AND($F308&lt;=CR$6,$G308&gt;=CR$5),IF(CR$5&gt;$N308,5,$K308)*10+IF(AND($F308&gt;=CR$5,$F308&lt;=CR$6),IF(AND($G308&gt;=CR$5,$G308&lt;=CR$6),5,IF($L308=1,2,1)),IF(AND($G308&gt;=CR$5,$G308&lt;=CR$6),IF($M308&gt;0,4,3),0)),IF(AND($D308&lt;=CR$6,$E308&gt;=CR$5),60,0)))</f>
        <v/>
      </c>
      <c r="CS308" s="80" t="str">
        <f>IF(OR($A308="",NOT(ISNUMBER($G308))),"",IF(AND($F308&lt;=CS$6,$G308&gt;=CS$5),IF(CS$5&gt;$N308,5,$K308)*10+IF(AND($F308&gt;=CS$5,$F308&lt;=CS$6),IF(AND($G308&gt;=CS$5,$G308&lt;=CS$6),5,IF($L308=1,2,1)),IF(AND($G308&gt;=CS$5,$G308&lt;=CS$6),IF($M308&gt;0,4,3),0)),IF(AND($D308&lt;=CS$6,$E308&gt;=CS$5),60,0)))</f>
        <v/>
      </c>
      <c r="CT308" s="80" t="str">
        <f>IF(OR($A308="",NOT(ISNUMBER($G308))),"",IF(AND($F308&lt;=CT$6,$G308&gt;=CT$5),IF(CT$5&gt;$N308,5,$K308)*10+IF(AND($F308&gt;=CT$5,$F308&lt;=CT$6),IF(AND($G308&gt;=CT$5,$G308&lt;=CT$6),5,IF($L308=1,2,1)),IF(AND($G308&gt;=CT$5,$G308&lt;=CT$6),IF($M308&gt;0,4,3),0)),IF(AND($D308&lt;=CT$6,$E308&gt;=CT$5),60,0)))</f>
        <v/>
      </c>
      <c r="CU308" s="80" t="str">
        <f>IF(OR($A308="",NOT(ISNUMBER($G308))),"",IF(AND($F308&lt;=CU$6,$G308&gt;=CU$5),IF(CU$5&gt;$N308,5,$K308)*10+IF(AND($F308&gt;=CU$5,$F308&lt;=CU$6),IF(AND($G308&gt;=CU$5,$G308&lt;=CU$6),5,IF($L308=1,2,1)),IF(AND($G308&gt;=CU$5,$G308&lt;=CU$6),IF($M308&gt;0,4,3),0)),IF(AND($D308&lt;=CU$6,$E308&gt;=CU$5),60,0)))</f>
        <v/>
      </c>
      <c r="CV308" s="80" t="str">
        <f>IF(OR($A308="",NOT(ISNUMBER($G308))),"",IF(AND($F308&lt;=CV$6,$G308&gt;=CV$5),IF(CV$5&gt;$N308,5,$K308)*10+IF(AND($F308&gt;=CV$5,$F308&lt;=CV$6),IF(AND($G308&gt;=CV$5,$G308&lt;=CV$6),5,IF($L308=1,2,1)),IF(AND($G308&gt;=CV$5,$G308&lt;=CV$6),IF($M308&gt;0,4,3),0)),IF(AND($D308&lt;=CV$6,$E308&gt;=CV$5),60,0)))</f>
        <v/>
      </c>
      <c r="CW308" s="80" t="str">
        <f>IF(OR($A308="",NOT(ISNUMBER($G308))),"",IF(AND($F308&lt;=CW$6,$G308&gt;=CW$5),IF(CW$5&gt;$N308,5,$K308)*10+IF(AND($F308&gt;=CW$5,$F308&lt;=CW$6),IF(AND($G308&gt;=CW$5,$G308&lt;=CW$6),5,IF($L308=1,2,1)),IF(AND($G308&gt;=CW$5,$G308&lt;=CW$6),IF($M308&gt;0,4,3),0)),IF(AND($D308&lt;=CW$6,$E308&gt;=CW$5),60,0)))</f>
        <v/>
      </c>
      <c r="CX308" s="80" t="str">
        <f>IF(OR($A308="",NOT(ISNUMBER($G308))),"",IF(AND($F308&lt;=CX$6,$G308&gt;=CX$5),IF(CX$5&gt;$N308,5,$K308)*10+IF(AND($F308&gt;=CX$5,$F308&lt;=CX$6),IF(AND($G308&gt;=CX$5,$G308&lt;=CX$6),5,IF($L308=1,2,1)),IF(AND($G308&gt;=CX$5,$G308&lt;=CX$6),IF($M308&gt;0,4,3),0)),IF(AND($D308&lt;=CX$6,$E308&gt;=CX$5),60,0)))</f>
        <v/>
      </c>
      <c r="CY308" s="80" t="str">
        <f>IF(OR($A308="",NOT(ISNUMBER($G308))),"",IF(AND($F308&lt;=CY$6,$G308&gt;=CY$5),IF(CY$5&gt;$N308,5,$K308)*10+IF(AND($F308&gt;=CY$5,$F308&lt;=CY$6),IF(AND($G308&gt;=CY$5,$G308&lt;=CY$6),5,IF($L308=1,2,1)),IF(AND($G308&gt;=CY$5,$G308&lt;=CY$6),IF($M308&gt;0,4,3),0)),IF(AND($D308&lt;=CY$6,$E308&gt;=CY$5),60,0)))</f>
        <v/>
      </c>
      <c r="CZ308" s="80" t="str">
        <f>IF(OR($A308="",NOT(ISNUMBER($G308))),"",IF(AND($F308&lt;=CZ$6,$G308&gt;=CZ$5),IF(CZ$5&gt;$N308,5,$K308)*10+IF(AND($F308&gt;=CZ$5,$F308&lt;=CZ$6),IF(AND($G308&gt;=CZ$5,$G308&lt;=CZ$6),5,IF($L308=1,2,1)),IF(AND($G308&gt;=CZ$5,$G308&lt;=CZ$6),IF($M308&gt;0,4,3),0)),IF(AND($D308&lt;=CZ$6,$E308&gt;=CZ$5),60,0)))</f>
        <v/>
      </c>
      <c r="DA308" s="80" t="str">
        <f>IF(OR($A308="",NOT(ISNUMBER($G308))),"",IF(AND($F308&lt;=DA$6,$G308&gt;=DA$5),IF(DA$5&gt;$N308,5,$K308)*10+IF(AND($F308&gt;=DA$5,$F308&lt;=DA$6),IF(AND($G308&gt;=DA$5,$G308&lt;=DA$6),5,IF($L308=1,2,1)),IF(AND($G308&gt;=DA$5,$G308&lt;=DA$6),IF($M308&gt;0,4,3),0)),IF(AND($D308&lt;=DA$6,$E308&gt;=DA$5),60,0)))</f>
        <v/>
      </c>
      <c r="DB308" s="80" t="str">
        <f>IF(OR($A308="",NOT(ISNUMBER($G308))),"",IF(AND($F308&lt;=DB$6,$G308&gt;=DB$5),IF(DB$5&gt;$N308,5,$K308)*10+IF(AND($F308&gt;=DB$5,$F308&lt;=DB$6),IF(AND($G308&gt;=DB$5,$G308&lt;=DB$6),5,IF($L308=1,2,1)),IF(AND($G308&gt;=DB$5,$G308&lt;=DB$6),IF($M308&gt;0,4,3),0)),IF(AND($D308&lt;=DB$6,$E308&gt;=DB$5),60,0)))</f>
        <v/>
      </c>
      <c r="DC308" s="80" t="str">
        <f>IF(OR($A308="",NOT(ISNUMBER($G308))),"",IF(AND($F308&lt;=DC$6,$G308&gt;=DC$5),IF(DC$5&gt;$N308,5,$K308)*10+IF(AND($F308&gt;=DC$5,$F308&lt;=DC$6),IF(AND($G308&gt;=DC$5,$G308&lt;=DC$6),5,IF($L308=1,2,1)),IF(AND($G308&gt;=DC$5,$G308&lt;=DC$6),IF($M308&gt;0,4,3),0)),IF(AND($D308&lt;=DC$6,$E308&gt;=DC$5),60,0)))</f>
        <v/>
      </c>
      <c r="DD308" s="80" t="str">
        <f>IF(OR($A308="",NOT(ISNUMBER($G308))),"",IF(AND($F308&lt;=DD$6,$G308&gt;=DD$5),IF(DD$5&gt;$N308,5,$K308)*10+IF(AND($F308&gt;=DD$5,$F308&lt;=DD$6),IF(AND($G308&gt;=DD$5,$G308&lt;=DD$6),5,IF($L308=1,2,1)),IF(AND($G308&gt;=DD$5,$G308&lt;=DD$6),IF($M308&gt;0,4,3),0)),IF(AND($D308&lt;=DD$6,$E308&gt;=DD$5),60,0)))</f>
        <v/>
      </c>
      <c r="DE308" s="80" t="str">
        <f>IF(OR($A308="",NOT(ISNUMBER($G308))),"",IF(AND($F308&lt;=DE$6,$G308&gt;=DE$5),IF(DE$5&gt;$N308,5,$K308)*10+IF(AND($F308&gt;=DE$5,$F308&lt;=DE$6),IF(AND($G308&gt;=DE$5,$G308&lt;=DE$6),5,IF($L308=1,2,1)),IF(AND($G308&gt;=DE$5,$G308&lt;=DE$6),IF($M308&gt;0,4,3),0)),IF(AND($D308&lt;=DE$6,$E308&gt;=DE$5),60,0)))</f>
        <v/>
      </c>
      <c r="DF308" s="80" t="str">
        <f>IF(OR($A308="",NOT(ISNUMBER($G308))),"",IF(AND($F308&lt;=DF$6,$G308&gt;=DF$5),IF(DF$5&gt;$N308,5,$K308)*10+IF(AND($F308&gt;=DF$5,$F308&lt;=DF$6),IF(AND($G308&gt;=DF$5,$G308&lt;=DF$6),5,IF($L308=1,2,1)),IF(AND($G308&gt;=DF$5,$G308&lt;=DF$6),IF($M308&gt;0,4,3),0)),IF(AND($D308&lt;=DF$6,$E308&gt;=DF$5),60,0)))</f>
        <v/>
      </c>
      <c r="DG308" s="80" t="str">
        <f>IF(OR($A308="",NOT(ISNUMBER($G308))),"",IF(AND($F308&lt;=DG$6,$G308&gt;=DG$5),IF(DG$5&gt;$N308,5,$K308)*10+IF(AND($F308&gt;=DG$5,$F308&lt;=DG$6),IF(AND($G308&gt;=DG$5,$G308&lt;=DG$6),5,IF($L308=1,2,1)),IF(AND($G308&gt;=DG$5,$G308&lt;=DG$6),IF($M308&gt;0,4,3),0)),IF(AND($D308&lt;=DG$6,$E308&gt;=DG$5),60,0)))</f>
        <v/>
      </c>
      <c r="DH308" s="80" t="str">
        <f>IF(OR($A308="",NOT(ISNUMBER($G308))),"",IF(AND($F308&lt;=DH$6,$G308&gt;=DH$5),IF(DH$5&gt;$N308,5,$K308)*10+IF(AND($F308&gt;=DH$5,$F308&lt;=DH$6),IF(AND($G308&gt;=DH$5,$G308&lt;=DH$6),5,IF($L308=1,2,1)),IF(AND($G308&gt;=DH$5,$G308&lt;=DH$6),IF($M308&gt;0,4,3),0)),IF(AND($D308&lt;=DH$6,$E308&gt;=DH$5),60,0)))</f>
        <v/>
      </c>
      <c r="DI308" s="80" t="str">
        <f>IF(OR($A308="",NOT(ISNUMBER($G308))),"",IF(AND($F308&lt;=DI$6,$G308&gt;=DI$5),IF(DI$5&gt;$N308,5,$K308)*10+IF(AND($F308&gt;=DI$5,$F308&lt;=DI$6),IF(AND($G308&gt;=DI$5,$G308&lt;=DI$6),5,IF($L308=1,2,1)),IF(AND($G308&gt;=DI$5,$G308&lt;=DI$6),IF($M308&gt;0,4,3),0)),IF(AND($D308&lt;=DI$6,$E308&gt;=DI$5),60,0)))</f>
        <v/>
      </c>
      <c r="DJ308" s="80" t="str">
        <f>IF(OR($A308="",NOT(ISNUMBER($G308))),"",IF(AND($F308&lt;=DJ$6,$G308&gt;=DJ$5),IF(DJ$5&gt;$N308,5,$K308)*10+IF(AND($F308&gt;=DJ$5,$F308&lt;=DJ$6),IF(AND($G308&gt;=DJ$5,$G308&lt;=DJ$6),5,IF($L308=1,2,1)),IF(AND($G308&gt;=DJ$5,$G308&lt;=DJ$6),IF($M308&gt;0,4,3),0)),IF(AND($D308&lt;=DJ$6,$E308&gt;=DJ$5),60,0)))</f>
        <v/>
      </c>
      <c r="DK308" s="80" t="str">
        <f>IF(OR($A308="",NOT(ISNUMBER($G308))),"",IF(AND($F308&lt;=DK$6,$G308&gt;=DK$5),IF(DK$5&gt;$N308,5,$K308)*10+IF(AND($F308&gt;=DK$5,$F308&lt;=DK$6),IF(AND($G308&gt;=DK$5,$G308&lt;=DK$6),5,IF($L308=1,2,1)),IF(AND($G308&gt;=DK$5,$G308&lt;=DK$6),IF($M308&gt;0,4,3),0)),IF(AND($D308&lt;=DK$6,$E308&gt;=DK$5),60,0)))</f>
        <v/>
      </c>
      <c r="DL308" s="80" t="str">
        <f>IF(OR($A308="",NOT(ISNUMBER($G308))),"",IF(AND($F308&lt;=DL$6,$G308&gt;=DL$5),IF(DL$5&gt;$N308,5,$K308)*10+IF(AND($F308&gt;=DL$5,$F308&lt;=DL$6),IF(AND($G308&gt;=DL$5,$G308&lt;=DL$6),5,IF($L308=1,2,1)),IF(AND($G308&gt;=DL$5,$G308&lt;=DL$6),IF($M308&gt;0,4,3),0)),IF(AND($D308&lt;=DL$6,$E308&gt;=DL$5),60,0)))</f>
        <v/>
      </c>
      <c r="DM308" s="80" t="str">
        <f>IF(OR($A308="",NOT(ISNUMBER($G308))),"",IF(AND($F308&lt;=DM$6,$G308&gt;=DM$5),IF(DM$5&gt;$N308,5,$K308)*10+IF(AND($F308&gt;=DM$5,$F308&lt;=DM$6),IF(AND($G308&gt;=DM$5,$G308&lt;=DM$6),5,IF($L308=1,2,1)),IF(AND($G308&gt;=DM$5,$G308&lt;=DM$6),IF($M308&gt;0,4,3),0)),IF(AND($D308&lt;=DM$6,$E308&gt;=DM$5),60,0)))</f>
        <v/>
      </c>
      <c r="DN308" s="80" t="str">
        <f>IF(OR($A308="",NOT(ISNUMBER($G308))),"",IF(AND($F308&lt;=DN$6,$G308&gt;=DN$5),IF(DN$5&gt;$N308,5,$K308)*10+IF(AND($F308&gt;=DN$5,$F308&lt;=DN$6),IF(AND($G308&gt;=DN$5,$G308&lt;=DN$6),5,IF($L308=1,2,1)),IF(AND($G308&gt;=DN$5,$G308&lt;=DN$6),IF($M308&gt;0,4,3),0)),IF(AND($D308&lt;=DN$6,$E308&gt;=DN$5),60,0)))</f>
        <v/>
      </c>
      <c r="DO308" s="80" t="str">
        <f>IF(OR($A308="",NOT(ISNUMBER($G308))),"",IF(AND($F308&lt;=DO$6,$G308&gt;=DO$5),IF(DO$5&gt;$N308,5,$K308)*10+IF(AND($F308&gt;=DO$5,$F308&lt;=DO$6),IF(AND($G308&gt;=DO$5,$G308&lt;=DO$6),5,IF($L308=1,2,1)),IF(AND($G308&gt;=DO$5,$G308&lt;=DO$6),IF($M308&gt;0,4,3),0)),IF(AND($D308&lt;=DO$6,$E308&gt;=DO$5),60,0)))</f>
        <v/>
      </c>
      <c r="DP308" s="80" t="str">
        <f>IF(OR($A308="",NOT(ISNUMBER($G308))),"",IF(AND($F308&lt;=DP$6,$G308&gt;=DP$5),IF(DP$5&gt;$N308,5,$K308)*10+IF(AND($F308&gt;=DP$5,$F308&lt;=DP$6),IF(AND($G308&gt;=DP$5,$G308&lt;=DP$6),5,IF($L308=1,2,1)),IF(AND($G308&gt;=DP$5,$G308&lt;=DP$6),IF($M308&gt;0,4,3),0)),IF(AND($D308&lt;=DP$6,$E308&gt;=DP$5),60,0)))</f>
        <v/>
      </c>
      <c r="DQ308" s="80" t="str">
        <f>IF(OR($A308="",NOT(ISNUMBER($G308))),"",IF(AND($F308&lt;=DQ$6,$G308&gt;=DQ$5),IF(DQ$5&gt;$N308,5,$K308)*10+IF(AND($F308&gt;=DQ$5,$F308&lt;=DQ$6),IF(AND($G308&gt;=DQ$5,$G308&lt;=DQ$6),5,IF($L308=1,2,1)),IF(AND($G308&gt;=DQ$5,$G308&lt;=DQ$6),IF($M308&gt;0,4,3),0)),IF(AND($D308&lt;=DQ$6,$E308&gt;=DQ$5),60,0)))</f>
        <v/>
      </c>
      <c r="DR308" s="80" t="str">
        <f>IF(OR($A308="",NOT(ISNUMBER($G308))),"",IF(AND($F308&lt;=DR$6,$G308&gt;=DR$5),IF(DR$5&gt;$N308,5,$K308)*10+IF(AND($F308&gt;=DR$5,$F308&lt;=DR$6),IF(AND($G308&gt;=DR$5,$G308&lt;=DR$6),5,IF($L308=1,2,1)),IF(AND($G308&gt;=DR$5,$G308&lt;=DR$6),IF($M308&gt;0,4,3),0)),IF(AND($D308&lt;=DR$6,$E308&gt;=DR$5),60,0)))</f>
        <v/>
      </c>
      <c r="DS308" s="80" t="str">
        <f>IF(OR($A308="",NOT(ISNUMBER($G308))),"",IF(AND($F308&lt;=DS$6,$G308&gt;=DS$5),IF(DS$5&gt;$N308,5,$K308)*10+IF(AND($F308&gt;=DS$5,$F308&lt;=DS$6),IF(AND($G308&gt;=DS$5,$G308&lt;=DS$6),5,IF($L308=1,2,1)),IF(AND($G308&gt;=DS$5,$G308&lt;=DS$6),IF($M308&gt;0,4,3),0)),IF(AND($D308&lt;=DS$6,$E308&gt;=DS$5),60,0)))</f>
        <v/>
      </c>
      <c r="DT308" s="80" t="str">
        <f>IF(OR($A308="",NOT(ISNUMBER($G308))),"",IF(AND($F308&lt;=DT$6,$G308&gt;=DT$5),IF(DT$5&gt;$N308,5,$K308)*10+IF(AND($F308&gt;=DT$5,$F308&lt;=DT$6),IF(AND($G308&gt;=DT$5,$G308&lt;=DT$6),5,IF($L308=1,2,1)),IF(AND($G308&gt;=DT$5,$G308&lt;=DT$6),IF($M308&gt;0,4,3),0)),IF(AND($D308&lt;=DT$6,$E308&gt;=DT$5),60,0)))</f>
        <v/>
      </c>
      <c r="DU308" s="80" t="str">
        <f>IF(OR($A308="",NOT(ISNUMBER($G308))),"",IF(AND($F308&lt;=DU$6,$G308&gt;=DU$5),IF(DU$5&gt;$N308,5,$K308)*10+IF(AND($F308&gt;=DU$5,$F308&lt;=DU$6),IF(AND($G308&gt;=DU$5,$G308&lt;=DU$6),5,IF($L308=1,2,1)),IF(AND($G308&gt;=DU$5,$G308&lt;=DU$6),IF($M308&gt;0,4,3),0)),IF(AND($D308&lt;=DU$6,$E308&gt;=DU$5),60,0)))</f>
        <v/>
      </c>
      <c r="DV308" s="80" t="str">
        <f>IF(OR($A308="",NOT(ISNUMBER($G308))),"",IF(AND($F308&lt;=DV$6,$G308&gt;=DV$5),IF(DV$5&gt;$N308,5,$K308)*10+IF(AND($F308&gt;=DV$5,$F308&lt;=DV$6),IF(AND($G308&gt;=DV$5,$G308&lt;=DV$6),5,IF($L308=1,2,1)),IF(AND($G308&gt;=DV$5,$G308&lt;=DV$6),IF($M308&gt;0,4,3),0)),IF(AND($D308&lt;=DV$6,$E308&gt;=DV$5),60,0)))</f>
        <v/>
      </c>
      <c r="DW308" s="80" t="str">
        <f>IF(OR($A308="",NOT(ISNUMBER($G308))),"",IF(AND($F308&lt;=DW$6,$G308&gt;=DW$5),IF(DW$5&gt;$N308,5,$K308)*10+IF(AND($F308&gt;=DW$5,$F308&lt;=DW$6),IF(AND($G308&gt;=DW$5,$G308&lt;=DW$6),5,IF($L308=1,2,1)),IF(AND($G308&gt;=DW$5,$G308&lt;=DW$6),IF($M308&gt;0,4,3),0)),IF(AND($D308&lt;=DW$6,$E308&gt;=DW$5),60,0)))</f>
        <v/>
      </c>
      <c r="DX308" s="80" t="str">
        <f>IF(OR($A308="",NOT(ISNUMBER($G308))),"",IF(AND($F308&lt;=DX$6,$G308&gt;=DX$5),IF(DX$5&gt;$N308,5,$K308)*10+IF(AND($F308&gt;=DX$5,$F308&lt;=DX$6),IF(AND($G308&gt;=DX$5,$G308&lt;=DX$6),5,IF($L308=1,2,1)),IF(AND($G308&gt;=DX$5,$G308&lt;=DX$6),IF($M308&gt;0,4,3),0)),IF(AND($D308&lt;=DX$6,$E308&gt;=DX$5),60,0)))</f>
        <v/>
      </c>
      <c r="DY308" s="80" t="str">
        <f>IF(OR($A308="",NOT(ISNUMBER($G308))),"",IF(AND($F308&lt;=DY$6,$G308&gt;=DY$5),IF(DY$5&gt;$N308,5,$K308)*10+IF(AND($F308&gt;=DY$5,$F308&lt;=DY$6),IF(AND($G308&gt;=DY$5,$G308&lt;=DY$6),5,IF($L308=1,2,1)),IF(AND($G308&gt;=DY$5,$G308&lt;=DY$6),IF($M308&gt;0,4,3),0)),IF(AND($D308&lt;=DY$6,$E308&gt;=DY$5),60,0)))</f>
        <v/>
      </c>
      <c r="DZ308" s="80" t="str">
        <f>IF(OR($A308="",NOT(ISNUMBER($G308))),"",IF(AND($F308&lt;=DZ$6,$G308&gt;=DZ$5),IF(DZ$5&gt;$N308,5,$K308)*10+IF(AND($F308&gt;=DZ$5,$F308&lt;=DZ$6),IF(AND($G308&gt;=DZ$5,$G308&lt;=DZ$6),5,IF($L308=1,2,1)),IF(AND($G308&gt;=DZ$5,$G308&lt;=DZ$6),IF($M308&gt;0,4,3),0)),IF(AND($D308&lt;=DZ$6,$E308&gt;=DZ$5),60,0)))</f>
        <v/>
      </c>
      <c r="EA308" s="80" t="str">
        <f>IF(OR($A308="",NOT(ISNUMBER($G308))),"",IF(AND($F308&lt;=EA$6,$G308&gt;=EA$5),IF(EA$5&gt;$N308,5,$K308)*10+IF(AND($F308&gt;=EA$5,$F308&lt;=EA$6),IF(AND($G308&gt;=EA$5,$G308&lt;=EA$6),5,IF($L308=1,2,1)),IF(AND($G308&gt;=EA$5,$G308&lt;=EA$6),IF($M308&gt;0,4,3),0)),IF(AND($D308&lt;=EA$6,$E308&gt;=EA$5),60,0)))</f>
        <v/>
      </c>
      <c r="EB308" s="80" t="str">
        <f>IF(OR($A308="",NOT(ISNUMBER($G308))),"",IF(AND($F308&lt;=EB$6,$G308&gt;=EB$5),IF(EB$5&gt;$N308,5,$K308)*10+IF(AND($F308&gt;=EB$5,$F308&lt;=EB$6),IF(AND($G308&gt;=EB$5,$G308&lt;=EB$6),5,IF($L308=1,2,1)),IF(AND($G308&gt;=EB$5,$G308&lt;=EB$6),IF($M308&gt;0,4,3),0)),IF(AND($D308&lt;=EB$6,$E308&gt;=EB$5),60,0)))</f>
        <v/>
      </c>
      <c r="EC308" s="80" t="str">
        <f>IF(OR($A308="",NOT(ISNUMBER($G308))),"",IF(AND($F308&lt;=EC$6,$G308&gt;=EC$5),IF(EC$5&gt;$N308,5,$K308)*10+IF(AND($F308&gt;=EC$5,$F308&lt;=EC$6),IF(AND($G308&gt;=EC$5,$G308&lt;=EC$6),5,IF($L308=1,2,1)),IF(AND($G308&gt;=EC$5,$G308&lt;=EC$6),IF($M308&gt;0,4,3),0)),IF(AND($D308&lt;=EC$6,$E308&gt;=EC$5),60,0)))</f>
        <v/>
      </c>
      <c r="ED308" s="80" t="str">
        <f>IF(OR($A308="",NOT(ISNUMBER($G308))),"",IF(AND($F308&lt;=ED$6,$G308&gt;=ED$5),IF(ED$5&gt;$N308,5,$K308)*10+IF(AND($F308&gt;=ED$5,$F308&lt;=ED$6),IF(AND($G308&gt;=ED$5,$G308&lt;=ED$6),5,IF($L308=1,2,1)),IF(AND($G308&gt;=ED$5,$G308&lt;=ED$6),IF($M308&gt;0,4,3),0)),IF(AND($D308&lt;=ED$6,$E308&gt;=ED$5),60,0)))</f>
        <v/>
      </c>
    </row>
    <row r="309" ht="18" customHeight="1">
      <c r="A309" s="52" t="str">
        <f>IF(Tasks!$B309="","",Tasks!$A309)</f>
        <v/>
      </c>
      <c r="B309" s="78" t="str">
        <f>IF(Tasks!$B309="","",Tasks!$B309)</f>
        <v/>
      </c>
      <c r="C309" s="25" t="str">
        <f>IF($B309="","",IF(AND(Tasks!$D309="",Tasks!$G309=""),"-",IF(Tasks!$D309="","",Tasks!$D309&amp;IF(OR(Tasks!$E309="",Tasks!$E309="FS"),IF(N(Tasks!$F309)=0,"","FS"),Tasks!$E309)&amp;IF(N(Tasks!$F309)=0,"",IF(Tasks!$F309&gt;0,"+","")&amp;Tasks!$F309))&amp;IF(AND(Tasks!$D309&lt;&gt;"",Tasks!$G309&lt;&gt;""),", ","")&amp;IF(Tasks!$G309="","",Tasks!$G309&amp;IF(OR(Tasks!$H309="",Tasks!$H309="FS"),IF(N(Tasks!$I309)=0,"","FS"),Tasks!$H309)&amp;IF(N(Tasks!$I309)=0,"",IF(Tasks!$I309&gt;0,"+","")&amp;Tasks!$I309))))</f>
        <v/>
      </c>
      <c r="D309" s="51" t="str">
        <f>IF(OR($B309="",Tasks!$Q309=""),"",Tasks!$Q309)</f>
        <v/>
      </c>
      <c r="E309" s="51" t="str">
        <f>IF(OR($B309="",Tasks!$R309=""),"",Tasks!$R309)</f>
        <v/>
      </c>
      <c r="F309" s="51" t="str">
        <f>IF(OR($B309="",Tasks!$S309=""),"",Tasks!$S309)</f>
        <v/>
      </c>
      <c r="G309" s="51" t="str">
        <f>IF(OR($B309="",Tasks!$T309=""),"",Tasks!$T309)</f>
        <v/>
      </c>
      <c r="H309" s="52" t="str">
        <f>IF($B309="","",Tasks!$AE309)</f>
        <v/>
      </c>
      <c r="I309" s="79" t="str">
        <f>IF($B309="","",Tasks!$AF309)</f>
        <v/>
      </c>
      <c r="J309" s="53" t="str">
        <f>IF(OR($B309="",Tasks!$V309=""),"",Tasks!$V309)</f>
        <v/>
      </c>
      <c r="K309" s="52" t="str">
        <f>IF($B309="","",Tasks!$AA309)</f>
        <v/>
      </c>
      <c r="L309" s="52" t="str">
        <f>IF($B309="","",Tasks!$AB309)</f>
        <v/>
      </c>
      <c r="M309" s="52" t="str">
        <f>IF($B309="","",Tasks!$Z309)</f>
        <v/>
      </c>
      <c r="N309" s="52" t="str">
        <f>IF(OR($B309="",Tasks!$AG309=""),"",Tasks!$AG309)</f>
        <v/>
      </c>
      <c r="O309" s="80" t="str">
        <f>IF(OR($A309="",NOT(ISNUMBER($G309))),"",IF(AND($F309&lt;=O$6,$G309&gt;=O$5),IF(O$5&gt;$N309,5,$K309)*10+IF(AND($F309&gt;=O$5,$F309&lt;=O$6),IF(AND($G309&gt;=O$5,$G309&lt;=O$6),5,IF($L309=1,2,1)),IF(AND($G309&gt;=O$5,$G309&lt;=O$6),IF($M309&gt;0,4,3),0)),IF(AND($D309&lt;=O$6,$E309&gt;=O$5),60,0)))</f>
        <v/>
      </c>
      <c r="P309" s="80" t="str">
        <f>IF(OR($A309="",NOT(ISNUMBER($G309))),"",IF(AND($F309&lt;=P$6,$G309&gt;=P$5),IF(P$5&gt;$N309,5,$K309)*10+IF(AND($F309&gt;=P$5,$F309&lt;=P$6),IF(AND($G309&gt;=P$5,$G309&lt;=P$6),5,IF($L309=1,2,1)),IF(AND($G309&gt;=P$5,$G309&lt;=P$6),IF($M309&gt;0,4,3),0)),IF(AND($D309&lt;=P$6,$E309&gt;=P$5),60,0)))</f>
        <v/>
      </c>
      <c r="Q309" s="80" t="str">
        <f>IF(OR($A309="",NOT(ISNUMBER($G309))),"",IF(AND($F309&lt;=Q$6,$G309&gt;=Q$5),IF(Q$5&gt;$N309,5,$K309)*10+IF(AND($F309&gt;=Q$5,$F309&lt;=Q$6),IF(AND($G309&gt;=Q$5,$G309&lt;=Q$6),5,IF($L309=1,2,1)),IF(AND($G309&gt;=Q$5,$G309&lt;=Q$6),IF($M309&gt;0,4,3),0)),IF(AND($D309&lt;=Q$6,$E309&gt;=Q$5),60,0)))</f>
        <v/>
      </c>
      <c r="R309" s="80" t="str">
        <f>IF(OR($A309="",NOT(ISNUMBER($G309))),"",IF(AND($F309&lt;=R$6,$G309&gt;=R$5),IF(R$5&gt;$N309,5,$K309)*10+IF(AND($F309&gt;=R$5,$F309&lt;=R$6),IF(AND($G309&gt;=R$5,$G309&lt;=R$6),5,IF($L309=1,2,1)),IF(AND($G309&gt;=R$5,$G309&lt;=R$6),IF($M309&gt;0,4,3),0)),IF(AND($D309&lt;=R$6,$E309&gt;=R$5),60,0)))</f>
        <v/>
      </c>
      <c r="S309" s="80" t="str">
        <f>IF(OR($A309="",NOT(ISNUMBER($G309))),"",IF(AND($F309&lt;=S$6,$G309&gt;=S$5),IF(S$5&gt;$N309,5,$K309)*10+IF(AND($F309&gt;=S$5,$F309&lt;=S$6),IF(AND($G309&gt;=S$5,$G309&lt;=S$6),5,IF($L309=1,2,1)),IF(AND($G309&gt;=S$5,$G309&lt;=S$6),IF($M309&gt;0,4,3),0)),IF(AND($D309&lt;=S$6,$E309&gt;=S$5),60,0)))</f>
        <v/>
      </c>
      <c r="T309" s="80" t="str">
        <f>IF(OR($A309="",NOT(ISNUMBER($G309))),"",IF(AND($F309&lt;=T$6,$G309&gt;=T$5),IF(T$5&gt;$N309,5,$K309)*10+IF(AND($F309&gt;=T$5,$F309&lt;=T$6),IF(AND($G309&gt;=T$5,$G309&lt;=T$6),5,IF($L309=1,2,1)),IF(AND($G309&gt;=T$5,$G309&lt;=T$6),IF($M309&gt;0,4,3),0)),IF(AND($D309&lt;=T$6,$E309&gt;=T$5),60,0)))</f>
        <v/>
      </c>
      <c r="U309" s="80" t="str">
        <f>IF(OR($A309="",NOT(ISNUMBER($G309))),"",IF(AND($F309&lt;=U$6,$G309&gt;=U$5),IF(U$5&gt;$N309,5,$K309)*10+IF(AND($F309&gt;=U$5,$F309&lt;=U$6),IF(AND($G309&gt;=U$5,$G309&lt;=U$6),5,IF($L309=1,2,1)),IF(AND($G309&gt;=U$5,$G309&lt;=U$6),IF($M309&gt;0,4,3),0)),IF(AND($D309&lt;=U$6,$E309&gt;=U$5),60,0)))</f>
        <v/>
      </c>
      <c r="V309" s="80" t="str">
        <f>IF(OR($A309="",NOT(ISNUMBER($G309))),"",IF(AND($F309&lt;=V$6,$G309&gt;=V$5),IF(V$5&gt;$N309,5,$K309)*10+IF(AND($F309&gt;=V$5,$F309&lt;=V$6),IF(AND($G309&gt;=V$5,$G309&lt;=V$6),5,IF($L309=1,2,1)),IF(AND($G309&gt;=V$5,$G309&lt;=V$6),IF($M309&gt;0,4,3),0)),IF(AND($D309&lt;=V$6,$E309&gt;=V$5),60,0)))</f>
        <v/>
      </c>
      <c r="W309" s="80" t="str">
        <f>IF(OR($A309="",NOT(ISNUMBER($G309))),"",IF(AND($F309&lt;=W$6,$G309&gt;=W$5),IF(W$5&gt;$N309,5,$K309)*10+IF(AND($F309&gt;=W$5,$F309&lt;=W$6),IF(AND($G309&gt;=W$5,$G309&lt;=W$6),5,IF($L309=1,2,1)),IF(AND($G309&gt;=W$5,$G309&lt;=W$6),IF($M309&gt;0,4,3),0)),IF(AND($D309&lt;=W$6,$E309&gt;=W$5),60,0)))</f>
        <v/>
      </c>
      <c r="X309" s="80" t="str">
        <f>IF(OR($A309="",NOT(ISNUMBER($G309))),"",IF(AND($F309&lt;=X$6,$G309&gt;=X$5),IF(X$5&gt;$N309,5,$K309)*10+IF(AND($F309&gt;=X$5,$F309&lt;=X$6),IF(AND($G309&gt;=X$5,$G309&lt;=X$6),5,IF($L309=1,2,1)),IF(AND($G309&gt;=X$5,$G309&lt;=X$6),IF($M309&gt;0,4,3),0)),IF(AND($D309&lt;=X$6,$E309&gt;=X$5),60,0)))</f>
        <v/>
      </c>
      <c r="Y309" s="80" t="str">
        <f>IF(OR($A309="",NOT(ISNUMBER($G309))),"",IF(AND($F309&lt;=Y$6,$G309&gt;=Y$5),IF(Y$5&gt;$N309,5,$K309)*10+IF(AND($F309&gt;=Y$5,$F309&lt;=Y$6),IF(AND($G309&gt;=Y$5,$G309&lt;=Y$6),5,IF($L309=1,2,1)),IF(AND($G309&gt;=Y$5,$G309&lt;=Y$6),IF($M309&gt;0,4,3),0)),IF(AND($D309&lt;=Y$6,$E309&gt;=Y$5),60,0)))</f>
        <v/>
      </c>
      <c r="Z309" s="80" t="str">
        <f>IF(OR($A309="",NOT(ISNUMBER($G309))),"",IF(AND($F309&lt;=Z$6,$G309&gt;=Z$5),IF(Z$5&gt;$N309,5,$K309)*10+IF(AND($F309&gt;=Z$5,$F309&lt;=Z$6),IF(AND($G309&gt;=Z$5,$G309&lt;=Z$6),5,IF($L309=1,2,1)),IF(AND($G309&gt;=Z$5,$G309&lt;=Z$6),IF($M309&gt;0,4,3),0)),IF(AND($D309&lt;=Z$6,$E309&gt;=Z$5),60,0)))</f>
        <v/>
      </c>
      <c r="AA309" s="80" t="str">
        <f>IF(OR($A309="",NOT(ISNUMBER($G309))),"",IF(AND($F309&lt;=AA$6,$G309&gt;=AA$5),IF(AA$5&gt;$N309,5,$K309)*10+IF(AND($F309&gt;=AA$5,$F309&lt;=AA$6),IF(AND($G309&gt;=AA$5,$G309&lt;=AA$6),5,IF($L309=1,2,1)),IF(AND($G309&gt;=AA$5,$G309&lt;=AA$6),IF($M309&gt;0,4,3),0)),IF(AND($D309&lt;=AA$6,$E309&gt;=AA$5),60,0)))</f>
        <v/>
      </c>
      <c r="AB309" s="80" t="str">
        <f>IF(OR($A309="",NOT(ISNUMBER($G309))),"",IF(AND($F309&lt;=AB$6,$G309&gt;=AB$5),IF(AB$5&gt;$N309,5,$K309)*10+IF(AND($F309&gt;=AB$5,$F309&lt;=AB$6),IF(AND($G309&gt;=AB$5,$G309&lt;=AB$6),5,IF($L309=1,2,1)),IF(AND($G309&gt;=AB$5,$G309&lt;=AB$6),IF($M309&gt;0,4,3),0)),IF(AND($D309&lt;=AB$6,$E309&gt;=AB$5),60,0)))</f>
        <v/>
      </c>
      <c r="AC309" s="80" t="str">
        <f>IF(OR($A309="",NOT(ISNUMBER($G309))),"",IF(AND($F309&lt;=AC$6,$G309&gt;=AC$5),IF(AC$5&gt;$N309,5,$K309)*10+IF(AND($F309&gt;=AC$5,$F309&lt;=AC$6),IF(AND($G309&gt;=AC$5,$G309&lt;=AC$6),5,IF($L309=1,2,1)),IF(AND($G309&gt;=AC$5,$G309&lt;=AC$6),IF($M309&gt;0,4,3),0)),IF(AND($D309&lt;=AC$6,$E309&gt;=AC$5),60,0)))</f>
        <v/>
      </c>
      <c r="AD309" s="80" t="str">
        <f>IF(OR($A309="",NOT(ISNUMBER($G309))),"",IF(AND($F309&lt;=AD$6,$G309&gt;=AD$5),IF(AD$5&gt;$N309,5,$K309)*10+IF(AND($F309&gt;=AD$5,$F309&lt;=AD$6),IF(AND($G309&gt;=AD$5,$G309&lt;=AD$6),5,IF($L309=1,2,1)),IF(AND($G309&gt;=AD$5,$G309&lt;=AD$6),IF($M309&gt;0,4,3),0)),IF(AND($D309&lt;=AD$6,$E309&gt;=AD$5),60,0)))</f>
        <v/>
      </c>
      <c r="AE309" s="80" t="str">
        <f>IF(OR($A309="",NOT(ISNUMBER($G309))),"",IF(AND($F309&lt;=AE$6,$G309&gt;=AE$5),IF(AE$5&gt;$N309,5,$K309)*10+IF(AND($F309&gt;=AE$5,$F309&lt;=AE$6),IF(AND($G309&gt;=AE$5,$G309&lt;=AE$6),5,IF($L309=1,2,1)),IF(AND($G309&gt;=AE$5,$G309&lt;=AE$6),IF($M309&gt;0,4,3),0)),IF(AND($D309&lt;=AE$6,$E309&gt;=AE$5),60,0)))</f>
        <v/>
      </c>
      <c r="AF309" s="80" t="str">
        <f>IF(OR($A309="",NOT(ISNUMBER($G309))),"",IF(AND($F309&lt;=AF$6,$G309&gt;=AF$5),IF(AF$5&gt;$N309,5,$K309)*10+IF(AND($F309&gt;=AF$5,$F309&lt;=AF$6),IF(AND($G309&gt;=AF$5,$G309&lt;=AF$6),5,IF($L309=1,2,1)),IF(AND($G309&gt;=AF$5,$G309&lt;=AF$6),IF($M309&gt;0,4,3),0)),IF(AND($D309&lt;=AF$6,$E309&gt;=AF$5),60,0)))</f>
        <v/>
      </c>
      <c r="AG309" s="80" t="str">
        <f>IF(OR($A309="",NOT(ISNUMBER($G309))),"",IF(AND($F309&lt;=AG$6,$G309&gt;=AG$5),IF(AG$5&gt;$N309,5,$K309)*10+IF(AND($F309&gt;=AG$5,$F309&lt;=AG$6),IF(AND($G309&gt;=AG$5,$G309&lt;=AG$6),5,IF($L309=1,2,1)),IF(AND($G309&gt;=AG$5,$G309&lt;=AG$6),IF($M309&gt;0,4,3),0)),IF(AND($D309&lt;=AG$6,$E309&gt;=AG$5),60,0)))</f>
        <v/>
      </c>
      <c r="AH309" s="80" t="str">
        <f>IF(OR($A309="",NOT(ISNUMBER($G309))),"",IF(AND($F309&lt;=AH$6,$G309&gt;=AH$5),IF(AH$5&gt;$N309,5,$K309)*10+IF(AND($F309&gt;=AH$5,$F309&lt;=AH$6),IF(AND($G309&gt;=AH$5,$G309&lt;=AH$6),5,IF($L309=1,2,1)),IF(AND($G309&gt;=AH$5,$G309&lt;=AH$6),IF($M309&gt;0,4,3),0)),IF(AND($D309&lt;=AH$6,$E309&gt;=AH$5),60,0)))</f>
        <v/>
      </c>
      <c r="AI309" s="80" t="str">
        <f>IF(OR($A309="",NOT(ISNUMBER($G309))),"",IF(AND($F309&lt;=AI$6,$G309&gt;=AI$5),IF(AI$5&gt;$N309,5,$K309)*10+IF(AND($F309&gt;=AI$5,$F309&lt;=AI$6),IF(AND($G309&gt;=AI$5,$G309&lt;=AI$6),5,IF($L309=1,2,1)),IF(AND($G309&gt;=AI$5,$G309&lt;=AI$6),IF($M309&gt;0,4,3),0)),IF(AND($D309&lt;=AI$6,$E309&gt;=AI$5),60,0)))</f>
        <v/>
      </c>
      <c r="AJ309" s="80" t="str">
        <f>IF(OR($A309="",NOT(ISNUMBER($G309))),"",IF(AND($F309&lt;=AJ$6,$G309&gt;=AJ$5),IF(AJ$5&gt;$N309,5,$K309)*10+IF(AND($F309&gt;=AJ$5,$F309&lt;=AJ$6),IF(AND($G309&gt;=AJ$5,$G309&lt;=AJ$6),5,IF($L309=1,2,1)),IF(AND($G309&gt;=AJ$5,$G309&lt;=AJ$6),IF($M309&gt;0,4,3),0)),IF(AND($D309&lt;=AJ$6,$E309&gt;=AJ$5),60,0)))</f>
        <v/>
      </c>
      <c r="AK309" s="80" t="str">
        <f>IF(OR($A309="",NOT(ISNUMBER($G309))),"",IF(AND($F309&lt;=AK$6,$G309&gt;=AK$5),IF(AK$5&gt;$N309,5,$K309)*10+IF(AND($F309&gt;=AK$5,$F309&lt;=AK$6),IF(AND($G309&gt;=AK$5,$G309&lt;=AK$6),5,IF($L309=1,2,1)),IF(AND($G309&gt;=AK$5,$G309&lt;=AK$6),IF($M309&gt;0,4,3),0)),IF(AND($D309&lt;=AK$6,$E309&gt;=AK$5),60,0)))</f>
        <v/>
      </c>
      <c r="AL309" s="80" t="str">
        <f>IF(OR($A309="",NOT(ISNUMBER($G309))),"",IF(AND($F309&lt;=AL$6,$G309&gt;=AL$5),IF(AL$5&gt;$N309,5,$K309)*10+IF(AND($F309&gt;=AL$5,$F309&lt;=AL$6),IF(AND($G309&gt;=AL$5,$G309&lt;=AL$6),5,IF($L309=1,2,1)),IF(AND($G309&gt;=AL$5,$G309&lt;=AL$6),IF($M309&gt;0,4,3),0)),IF(AND($D309&lt;=AL$6,$E309&gt;=AL$5),60,0)))</f>
        <v/>
      </c>
      <c r="AM309" s="80" t="str">
        <f>IF(OR($A309="",NOT(ISNUMBER($G309))),"",IF(AND($F309&lt;=AM$6,$G309&gt;=AM$5),IF(AM$5&gt;$N309,5,$K309)*10+IF(AND($F309&gt;=AM$5,$F309&lt;=AM$6),IF(AND($G309&gt;=AM$5,$G309&lt;=AM$6),5,IF($L309=1,2,1)),IF(AND($G309&gt;=AM$5,$G309&lt;=AM$6),IF($M309&gt;0,4,3),0)),IF(AND($D309&lt;=AM$6,$E309&gt;=AM$5),60,0)))</f>
        <v/>
      </c>
      <c r="AN309" s="80" t="str">
        <f>IF(OR($A309="",NOT(ISNUMBER($G309))),"",IF(AND($F309&lt;=AN$6,$G309&gt;=AN$5),IF(AN$5&gt;$N309,5,$K309)*10+IF(AND($F309&gt;=AN$5,$F309&lt;=AN$6),IF(AND($G309&gt;=AN$5,$G309&lt;=AN$6),5,IF($L309=1,2,1)),IF(AND($G309&gt;=AN$5,$G309&lt;=AN$6),IF($M309&gt;0,4,3),0)),IF(AND($D309&lt;=AN$6,$E309&gt;=AN$5),60,0)))</f>
        <v/>
      </c>
      <c r="AO309" s="80" t="str">
        <f>IF(OR($A309="",NOT(ISNUMBER($G309))),"",IF(AND($F309&lt;=AO$6,$G309&gt;=AO$5),IF(AO$5&gt;$N309,5,$K309)*10+IF(AND($F309&gt;=AO$5,$F309&lt;=AO$6),IF(AND($G309&gt;=AO$5,$G309&lt;=AO$6),5,IF($L309=1,2,1)),IF(AND($G309&gt;=AO$5,$G309&lt;=AO$6),IF($M309&gt;0,4,3),0)),IF(AND($D309&lt;=AO$6,$E309&gt;=AO$5),60,0)))</f>
        <v/>
      </c>
      <c r="AP309" s="80" t="str">
        <f>IF(OR($A309="",NOT(ISNUMBER($G309))),"",IF(AND($F309&lt;=AP$6,$G309&gt;=AP$5),IF(AP$5&gt;$N309,5,$K309)*10+IF(AND($F309&gt;=AP$5,$F309&lt;=AP$6),IF(AND($G309&gt;=AP$5,$G309&lt;=AP$6),5,IF($L309=1,2,1)),IF(AND($G309&gt;=AP$5,$G309&lt;=AP$6),IF($M309&gt;0,4,3),0)),IF(AND($D309&lt;=AP$6,$E309&gt;=AP$5),60,0)))</f>
        <v/>
      </c>
      <c r="AQ309" s="80" t="str">
        <f>IF(OR($A309="",NOT(ISNUMBER($G309))),"",IF(AND($F309&lt;=AQ$6,$G309&gt;=AQ$5),IF(AQ$5&gt;$N309,5,$K309)*10+IF(AND($F309&gt;=AQ$5,$F309&lt;=AQ$6),IF(AND($G309&gt;=AQ$5,$G309&lt;=AQ$6),5,IF($L309=1,2,1)),IF(AND($G309&gt;=AQ$5,$G309&lt;=AQ$6),IF($M309&gt;0,4,3),0)),IF(AND($D309&lt;=AQ$6,$E309&gt;=AQ$5),60,0)))</f>
        <v/>
      </c>
      <c r="AR309" s="80" t="str">
        <f>IF(OR($A309="",NOT(ISNUMBER($G309))),"",IF(AND($F309&lt;=AR$6,$G309&gt;=AR$5),IF(AR$5&gt;$N309,5,$K309)*10+IF(AND($F309&gt;=AR$5,$F309&lt;=AR$6),IF(AND($G309&gt;=AR$5,$G309&lt;=AR$6),5,IF($L309=1,2,1)),IF(AND($G309&gt;=AR$5,$G309&lt;=AR$6),IF($M309&gt;0,4,3),0)),IF(AND($D309&lt;=AR$6,$E309&gt;=AR$5),60,0)))</f>
        <v/>
      </c>
      <c r="AS309" s="80" t="str">
        <f>IF(OR($A309="",NOT(ISNUMBER($G309))),"",IF(AND($F309&lt;=AS$6,$G309&gt;=AS$5),IF(AS$5&gt;$N309,5,$K309)*10+IF(AND($F309&gt;=AS$5,$F309&lt;=AS$6),IF(AND($G309&gt;=AS$5,$G309&lt;=AS$6),5,IF($L309=1,2,1)),IF(AND($G309&gt;=AS$5,$G309&lt;=AS$6),IF($M309&gt;0,4,3),0)),IF(AND($D309&lt;=AS$6,$E309&gt;=AS$5),60,0)))</f>
        <v/>
      </c>
      <c r="AT309" s="80" t="str">
        <f>IF(OR($A309="",NOT(ISNUMBER($G309))),"",IF(AND($F309&lt;=AT$6,$G309&gt;=AT$5),IF(AT$5&gt;$N309,5,$K309)*10+IF(AND($F309&gt;=AT$5,$F309&lt;=AT$6),IF(AND($G309&gt;=AT$5,$G309&lt;=AT$6),5,IF($L309=1,2,1)),IF(AND($G309&gt;=AT$5,$G309&lt;=AT$6),IF($M309&gt;0,4,3),0)),IF(AND($D309&lt;=AT$6,$E309&gt;=AT$5),60,0)))</f>
        <v/>
      </c>
      <c r="AU309" s="80" t="str">
        <f>IF(OR($A309="",NOT(ISNUMBER($G309))),"",IF(AND($F309&lt;=AU$6,$G309&gt;=AU$5),IF(AU$5&gt;$N309,5,$K309)*10+IF(AND($F309&gt;=AU$5,$F309&lt;=AU$6),IF(AND($G309&gt;=AU$5,$G309&lt;=AU$6),5,IF($L309=1,2,1)),IF(AND($G309&gt;=AU$5,$G309&lt;=AU$6),IF($M309&gt;0,4,3),0)),IF(AND($D309&lt;=AU$6,$E309&gt;=AU$5),60,0)))</f>
        <v/>
      </c>
      <c r="AV309" s="80" t="str">
        <f>IF(OR($A309="",NOT(ISNUMBER($G309))),"",IF(AND($F309&lt;=AV$6,$G309&gt;=AV$5),IF(AV$5&gt;$N309,5,$K309)*10+IF(AND($F309&gt;=AV$5,$F309&lt;=AV$6),IF(AND($G309&gt;=AV$5,$G309&lt;=AV$6),5,IF($L309=1,2,1)),IF(AND($G309&gt;=AV$5,$G309&lt;=AV$6),IF($M309&gt;0,4,3),0)),IF(AND($D309&lt;=AV$6,$E309&gt;=AV$5),60,0)))</f>
        <v/>
      </c>
      <c r="AW309" s="80" t="str">
        <f>IF(OR($A309="",NOT(ISNUMBER($G309))),"",IF(AND($F309&lt;=AW$6,$G309&gt;=AW$5),IF(AW$5&gt;$N309,5,$K309)*10+IF(AND($F309&gt;=AW$5,$F309&lt;=AW$6),IF(AND($G309&gt;=AW$5,$G309&lt;=AW$6),5,IF($L309=1,2,1)),IF(AND($G309&gt;=AW$5,$G309&lt;=AW$6),IF($M309&gt;0,4,3),0)),IF(AND($D309&lt;=AW$6,$E309&gt;=AW$5),60,0)))</f>
        <v/>
      </c>
      <c r="AX309" s="80" t="str">
        <f>IF(OR($A309="",NOT(ISNUMBER($G309))),"",IF(AND($F309&lt;=AX$6,$G309&gt;=AX$5),IF(AX$5&gt;$N309,5,$K309)*10+IF(AND($F309&gt;=AX$5,$F309&lt;=AX$6),IF(AND($G309&gt;=AX$5,$G309&lt;=AX$6),5,IF($L309=1,2,1)),IF(AND($G309&gt;=AX$5,$G309&lt;=AX$6),IF($M309&gt;0,4,3),0)),IF(AND($D309&lt;=AX$6,$E309&gt;=AX$5),60,0)))</f>
        <v/>
      </c>
      <c r="AY309" s="80" t="str">
        <f>IF(OR($A309="",NOT(ISNUMBER($G309))),"",IF(AND($F309&lt;=AY$6,$G309&gt;=AY$5),IF(AY$5&gt;$N309,5,$K309)*10+IF(AND($F309&gt;=AY$5,$F309&lt;=AY$6),IF(AND($G309&gt;=AY$5,$G309&lt;=AY$6),5,IF($L309=1,2,1)),IF(AND($G309&gt;=AY$5,$G309&lt;=AY$6),IF($M309&gt;0,4,3),0)),IF(AND($D309&lt;=AY$6,$E309&gt;=AY$5),60,0)))</f>
        <v/>
      </c>
      <c r="AZ309" s="80" t="str">
        <f>IF(OR($A309="",NOT(ISNUMBER($G309))),"",IF(AND($F309&lt;=AZ$6,$G309&gt;=AZ$5),IF(AZ$5&gt;$N309,5,$K309)*10+IF(AND($F309&gt;=AZ$5,$F309&lt;=AZ$6),IF(AND($G309&gt;=AZ$5,$G309&lt;=AZ$6),5,IF($L309=1,2,1)),IF(AND($G309&gt;=AZ$5,$G309&lt;=AZ$6),IF($M309&gt;0,4,3),0)),IF(AND($D309&lt;=AZ$6,$E309&gt;=AZ$5),60,0)))</f>
        <v/>
      </c>
      <c r="BA309" s="80" t="str">
        <f>IF(OR($A309="",NOT(ISNUMBER($G309))),"",IF(AND($F309&lt;=BA$6,$G309&gt;=BA$5),IF(BA$5&gt;$N309,5,$K309)*10+IF(AND($F309&gt;=BA$5,$F309&lt;=BA$6),IF(AND($G309&gt;=BA$5,$G309&lt;=BA$6),5,IF($L309=1,2,1)),IF(AND($G309&gt;=BA$5,$G309&lt;=BA$6),IF($M309&gt;0,4,3),0)),IF(AND($D309&lt;=BA$6,$E309&gt;=BA$5),60,0)))</f>
        <v/>
      </c>
      <c r="BB309" s="80" t="str">
        <f>IF(OR($A309="",NOT(ISNUMBER($G309))),"",IF(AND($F309&lt;=BB$6,$G309&gt;=BB$5),IF(BB$5&gt;$N309,5,$K309)*10+IF(AND($F309&gt;=BB$5,$F309&lt;=BB$6),IF(AND($G309&gt;=BB$5,$G309&lt;=BB$6),5,IF($L309=1,2,1)),IF(AND($G309&gt;=BB$5,$G309&lt;=BB$6),IF($M309&gt;0,4,3),0)),IF(AND($D309&lt;=BB$6,$E309&gt;=BB$5),60,0)))</f>
        <v/>
      </c>
      <c r="BC309" s="80" t="str">
        <f>IF(OR($A309="",NOT(ISNUMBER($G309))),"",IF(AND($F309&lt;=BC$6,$G309&gt;=BC$5),IF(BC$5&gt;$N309,5,$K309)*10+IF(AND($F309&gt;=BC$5,$F309&lt;=BC$6),IF(AND($G309&gt;=BC$5,$G309&lt;=BC$6),5,IF($L309=1,2,1)),IF(AND($G309&gt;=BC$5,$G309&lt;=BC$6),IF($M309&gt;0,4,3),0)),IF(AND($D309&lt;=BC$6,$E309&gt;=BC$5),60,0)))</f>
        <v/>
      </c>
      <c r="BD309" s="80" t="str">
        <f>IF(OR($A309="",NOT(ISNUMBER($G309))),"",IF(AND($F309&lt;=BD$6,$G309&gt;=BD$5),IF(BD$5&gt;$N309,5,$K309)*10+IF(AND($F309&gt;=BD$5,$F309&lt;=BD$6),IF(AND($G309&gt;=BD$5,$G309&lt;=BD$6),5,IF($L309=1,2,1)),IF(AND($G309&gt;=BD$5,$G309&lt;=BD$6),IF($M309&gt;0,4,3),0)),IF(AND($D309&lt;=BD$6,$E309&gt;=BD$5),60,0)))</f>
        <v/>
      </c>
      <c r="BE309" s="80" t="str">
        <f>IF(OR($A309="",NOT(ISNUMBER($G309))),"",IF(AND($F309&lt;=BE$6,$G309&gt;=BE$5),IF(BE$5&gt;$N309,5,$K309)*10+IF(AND($F309&gt;=BE$5,$F309&lt;=BE$6),IF(AND($G309&gt;=BE$5,$G309&lt;=BE$6),5,IF($L309=1,2,1)),IF(AND($G309&gt;=BE$5,$G309&lt;=BE$6),IF($M309&gt;0,4,3),0)),IF(AND($D309&lt;=BE$6,$E309&gt;=BE$5),60,0)))</f>
        <v/>
      </c>
      <c r="BF309" s="80" t="str">
        <f>IF(OR($A309="",NOT(ISNUMBER($G309))),"",IF(AND($F309&lt;=BF$6,$G309&gt;=BF$5),IF(BF$5&gt;$N309,5,$K309)*10+IF(AND($F309&gt;=BF$5,$F309&lt;=BF$6),IF(AND($G309&gt;=BF$5,$G309&lt;=BF$6),5,IF($L309=1,2,1)),IF(AND($G309&gt;=BF$5,$G309&lt;=BF$6),IF($M309&gt;0,4,3),0)),IF(AND($D309&lt;=BF$6,$E309&gt;=BF$5),60,0)))</f>
        <v/>
      </c>
      <c r="BG309" s="80" t="str">
        <f>IF(OR($A309="",NOT(ISNUMBER($G309))),"",IF(AND($F309&lt;=BG$6,$G309&gt;=BG$5),IF(BG$5&gt;$N309,5,$K309)*10+IF(AND($F309&gt;=BG$5,$F309&lt;=BG$6),IF(AND($G309&gt;=BG$5,$G309&lt;=BG$6),5,IF($L309=1,2,1)),IF(AND($G309&gt;=BG$5,$G309&lt;=BG$6),IF($M309&gt;0,4,3),0)),IF(AND($D309&lt;=BG$6,$E309&gt;=BG$5),60,0)))</f>
        <v/>
      </c>
      <c r="BH309" s="80" t="str">
        <f>IF(OR($A309="",NOT(ISNUMBER($G309))),"",IF(AND($F309&lt;=BH$6,$G309&gt;=BH$5),IF(BH$5&gt;$N309,5,$K309)*10+IF(AND($F309&gt;=BH$5,$F309&lt;=BH$6),IF(AND($G309&gt;=BH$5,$G309&lt;=BH$6),5,IF($L309=1,2,1)),IF(AND($G309&gt;=BH$5,$G309&lt;=BH$6),IF($M309&gt;0,4,3),0)),IF(AND($D309&lt;=BH$6,$E309&gt;=BH$5),60,0)))</f>
        <v/>
      </c>
      <c r="BI309" s="80" t="str">
        <f>IF(OR($A309="",NOT(ISNUMBER($G309))),"",IF(AND($F309&lt;=BI$6,$G309&gt;=BI$5),IF(BI$5&gt;$N309,5,$K309)*10+IF(AND($F309&gt;=BI$5,$F309&lt;=BI$6),IF(AND($G309&gt;=BI$5,$G309&lt;=BI$6),5,IF($L309=1,2,1)),IF(AND($G309&gt;=BI$5,$G309&lt;=BI$6),IF($M309&gt;0,4,3),0)),IF(AND($D309&lt;=BI$6,$E309&gt;=BI$5),60,0)))</f>
        <v/>
      </c>
      <c r="BJ309" s="80" t="str">
        <f>IF(OR($A309="",NOT(ISNUMBER($G309))),"",IF(AND($F309&lt;=BJ$6,$G309&gt;=BJ$5),IF(BJ$5&gt;$N309,5,$K309)*10+IF(AND($F309&gt;=BJ$5,$F309&lt;=BJ$6),IF(AND($G309&gt;=BJ$5,$G309&lt;=BJ$6),5,IF($L309=1,2,1)),IF(AND($G309&gt;=BJ$5,$G309&lt;=BJ$6),IF($M309&gt;0,4,3),0)),IF(AND($D309&lt;=BJ$6,$E309&gt;=BJ$5),60,0)))</f>
        <v/>
      </c>
      <c r="BK309" s="80" t="str">
        <f>IF(OR($A309="",NOT(ISNUMBER($G309))),"",IF(AND($F309&lt;=BK$6,$G309&gt;=BK$5),IF(BK$5&gt;$N309,5,$K309)*10+IF(AND($F309&gt;=BK$5,$F309&lt;=BK$6),IF(AND($G309&gt;=BK$5,$G309&lt;=BK$6),5,IF($L309=1,2,1)),IF(AND($G309&gt;=BK$5,$G309&lt;=BK$6),IF($M309&gt;0,4,3),0)),IF(AND($D309&lt;=BK$6,$E309&gt;=BK$5),60,0)))</f>
        <v/>
      </c>
      <c r="BL309" s="80" t="str">
        <f>IF(OR($A309="",NOT(ISNUMBER($G309))),"",IF(AND($F309&lt;=BL$6,$G309&gt;=BL$5),IF(BL$5&gt;$N309,5,$K309)*10+IF(AND($F309&gt;=BL$5,$F309&lt;=BL$6),IF(AND($G309&gt;=BL$5,$G309&lt;=BL$6),5,IF($L309=1,2,1)),IF(AND($G309&gt;=BL$5,$G309&lt;=BL$6),IF($M309&gt;0,4,3),0)),IF(AND($D309&lt;=BL$6,$E309&gt;=BL$5),60,0)))</f>
        <v/>
      </c>
      <c r="BM309" s="80" t="str">
        <f>IF(OR($A309="",NOT(ISNUMBER($G309))),"",IF(AND($F309&lt;=BM$6,$G309&gt;=BM$5),IF(BM$5&gt;$N309,5,$K309)*10+IF(AND($F309&gt;=BM$5,$F309&lt;=BM$6),IF(AND($G309&gt;=BM$5,$G309&lt;=BM$6),5,IF($L309=1,2,1)),IF(AND($G309&gt;=BM$5,$G309&lt;=BM$6),IF($M309&gt;0,4,3),0)),IF(AND($D309&lt;=BM$6,$E309&gt;=BM$5),60,0)))</f>
        <v/>
      </c>
      <c r="BN309" s="80" t="str">
        <f>IF(OR($A309="",NOT(ISNUMBER($G309))),"",IF(AND($F309&lt;=BN$6,$G309&gt;=BN$5),IF(BN$5&gt;$N309,5,$K309)*10+IF(AND($F309&gt;=BN$5,$F309&lt;=BN$6),IF(AND($G309&gt;=BN$5,$G309&lt;=BN$6),5,IF($L309=1,2,1)),IF(AND($G309&gt;=BN$5,$G309&lt;=BN$6),IF($M309&gt;0,4,3),0)),IF(AND($D309&lt;=BN$6,$E309&gt;=BN$5),60,0)))</f>
        <v/>
      </c>
      <c r="BO309" s="80" t="str">
        <f>IF(OR($A309="",NOT(ISNUMBER($G309))),"",IF(AND($F309&lt;=BO$6,$G309&gt;=BO$5),IF(BO$5&gt;$N309,5,$K309)*10+IF(AND($F309&gt;=BO$5,$F309&lt;=BO$6),IF(AND($G309&gt;=BO$5,$G309&lt;=BO$6),5,IF($L309=1,2,1)),IF(AND($G309&gt;=BO$5,$G309&lt;=BO$6),IF($M309&gt;0,4,3),0)),IF(AND($D309&lt;=BO$6,$E309&gt;=BO$5),60,0)))</f>
        <v/>
      </c>
      <c r="BP309" s="80" t="str">
        <f>IF(OR($A309="",NOT(ISNUMBER($G309))),"",IF(AND($F309&lt;=BP$6,$G309&gt;=BP$5),IF(BP$5&gt;$N309,5,$K309)*10+IF(AND($F309&gt;=BP$5,$F309&lt;=BP$6),IF(AND($G309&gt;=BP$5,$G309&lt;=BP$6),5,IF($L309=1,2,1)),IF(AND($G309&gt;=BP$5,$G309&lt;=BP$6),IF($M309&gt;0,4,3),0)),IF(AND($D309&lt;=BP$6,$E309&gt;=BP$5),60,0)))</f>
        <v/>
      </c>
      <c r="BQ309" s="80" t="str">
        <f>IF(OR($A309="",NOT(ISNUMBER($G309))),"",IF(AND($F309&lt;=BQ$6,$G309&gt;=BQ$5),IF(BQ$5&gt;$N309,5,$K309)*10+IF(AND($F309&gt;=BQ$5,$F309&lt;=BQ$6),IF(AND($G309&gt;=BQ$5,$G309&lt;=BQ$6),5,IF($L309=1,2,1)),IF(AND($G309&gt;=BQ$5,$G309&lt;=BQ$6),IF($M309&gt;0,4,3),0)),IF(AND($D309&lt;=BQ$6,$E309&gt;=BQ$5),60,0)))</f>
        <v/>
      </c>
      <c r="BR309" s="80" t="str">
        <f>IF(OR($A309="",NOT(ISNUMBER($G309))),"",IF(AND($F309&lt;=BR$6,$G309&gt;=BR$5),IF(BR$5&gt;$N309,5,$K309)*10+IF(AND($F309&gt;=BR$5,$F309&lt;=BR$6),IF(AND($G309&gt;=BR$5,$G309&lt;=BR$6),5,IF($L309=1,2,1)),IF(AND($G309&gt;=BR$5,$G309&lt;=BR$6),IF($M309&gt;0,4,3),0)),IF(AND($D309&lt;=BR$6,$E309&gt;=BR$5),60,0)))</f>
        <v/>
      </c>
      <c r="BS309" s="80" t="str">
        <f>IF(OR($A309="",NOT(ISNUMBER($G309))),"",IF(AND($F309&lt;=BS$6,$G309&gt;=BS$5),IF(BS$5&gt;$N309,5,$K309)*10+IF(AND($F309&gt;=BS$5,$F309&lt;=BS$6),IF(AND($G309&gt;=BS$5,$G309&lt;=BS$6),5,IF($L309=1,2,1)),IF(AND($G309&gt;=BS$5,$G309&lt;=BS$6),IF($M309&gt;0,4,3),0)),IF(AND($D309&lt;=BS$6,$E309&gt;=BS$5),60,0)))</f>
        <v/>
      </c>
      <c r="BT309" s="80" t="str">
        <f>IF(OR($A309="",NOT(ISNUMBER($G309))),"",IF(AND($F309&lt;=BT$6,$G309&gt;=BT$5),IF(BT$5&gt;$N309,5,$K309)*10+IF(AND($F309&gt;=BT$5,$F309&lt;=BT$6),IF(AND($G309&gt;=BT$5,$G309&lt;=BT$6),5,IF($L309=1,2,1)),IF(AND($G309&gt;=BT$5,$G309&lt;=BT$6),IF($M309&gt;0,4,3),0)),IF(AND($D309&lt;=BT$6,$E309&gt;=BT$5),60,0)))</f>
        <v/>
      </c>
      <c r="BU309" s="80" t="str">
        <f>IF(OR($A309="",NOT(ISNUMBER($G309))),"",IF(AND($F309&lt;=BU$6,$G309&gt;=BU$5),IF(BU$5&gt;$N309,5,$K309)*10+IF(AND($F309&gt;=BU$5,$F309&lt;=BU$6),IF(AND($G309&gt;=BU$5,$G309&lt;=BU$6),5,IF($L309=1,2,1)),IF(AND($G309&gt;=BU$5,$G309&lt;=BU$6),IF($M309&gt;0,4,3),0)),IF(AND($D309&lt;=BU$6,$E309&gt;=BU$5),60,0)))</f>
        <v/>
      </c>
      <c r="BV309" s="80" t="str">
        <f>IF(OR($A309="",NOT(ISNUMBER($G309))),"",IF(AND($F309&lt;=BV$6,$G309&gt;=BV$5),IF(BV$5&gt;$N309,5,$K309)*10+IF(AND($F309&gt;=BV$5,$F309&lt;=BV$6),IF(AND($G309&gt;=BV$5,$G309&lt;=BV$6),5,IF($L309=1,2,1)),IF(AND($G309&gt;=BV$5,$G309&lt;=BV$6),IF($M309&gt;0,4,3),0)),IF(AND($D309&lt;=BV$6,$E309&gt;=BV$5),60,0)))</f>
        <v/>
      </c>
      <c r="BW309" s="80" t="str">
        <f>IF(OR($A309="",NOT(ISNUMBER($G309))),"",IF(AND($F309&lt;=BW$6,$G309&gt;=BW$5),IF(BW$5&gt;$N309,5,$K309)*10+IF(AND($F309&gt;=BW$5,$F309&lt;=BW$6),IF(AND($G309&gt;=BW$5,$G309&lt;=BW$6),5,IF($L309=1,2,1)),IF(AND($G309&gt;=BW$5,$G309&lt;=BW$6),IF($M309&gt;0,4,3),0)),IF(AND($D309&lt;=BW$6,$E309&gt;=BW$5),60,0)))</f>
        <v/>
      </c>
      <c r="BX309" s="80" t="str">
        <f>IF(OR($A309="",NOT(ISNUMBER($G309))),"",IF(AND($F309&lt;=BX$6,$G309&gt;=BX$5),IF(BX$5&gt;$N309,5,$K309)*10+IF(AND($F309&gt;=BX$5,$F309&lt;=BX$6),IF(AND($G309&gt;=BX$5,$G309&lt;=BX$6),5,IF($L309=1,2,1)),IF(AND($G309&gt;=BX$5,$G309&lt;=BX$6),IF($M309&gt;0,4,3),0)),IF(AND($D309&lt;=BX$6,$E309&gt;=BX$5),60,0)))</f>
        <v/>
      </c>
      <c r="BY309" s="80" t="str">
        <f>IF(OR($A309="",NOT(ISNUMBER($G309))),"",IF(AND($F309&lt;=BY$6,$G309&gt;=BY$5),IF(BY$5&gt;$N309,5,$K309)*10+IF(AND($F309&gt;=BY$5,$F309&lt;=BY$6),IF(AND($G309&gt;=BY$5,$G309&lt;=BY$6),5,IF($L309=1,2,1)),IF(AND($G309&gt;=BY$5,$G309&lt;=BY$6),IF($M309&gt;0,4,3),0)),IF(AND($D309&lt;=BY$6,$E309&gt;=BY$5),60,0)))</f>
        <v/>
      </c>
      <c r="BZ309" s="80" t="str">
        <f>IF(OR($A309="",NOT(ISNUMBER($G309))),"",IF(AND($F309&lt;=BZ$6,$G309&gt;=BZ$5),IF(BZ$5&gt;$N309,5,$K309)*10+IF(AND($F309&gt;=BZ$5,$F309&lt;=BZ$6),IF(AND($G309&gt;=BZ$5,$G309&lt;=BZ$6),5,IF($L309=1,2,1)),IF(AND($G309&gt;=BZ$5,$G309&lt;=BZ$6),IF($M309&gt;0,4,3),0)),IF(AND($D309&lt;=BZ$6,$E309&gt;=BZ$5),60,0)))</f>
        <v/>
      </c>
      <c r="CA309" s="80" t="str">
        <f>IF(OR($A309="",NOT(ISNUMBER($G309))),"",IF(AND($F309&lt;=CA$6,$G309&gt;=CA$5),IF(CA$5&gt;$N309,5,$K309)*10+IF(AND($F309&gt;=CA$5,$F309&lt;=CA$6),IF(AND($G309&gt;=CA$5,$G309&lt;=CA$6),5,IF($L309=1,2,1)),IF(AND($G309&gt;=CA$5,$G309&lt;=CA$6),IF($M309&gt;0,4,3),0)),IF(AND($D309&lt;=CA$6,$E309&gt;=CA$5),60,0)))</f>
        <v/>
      </c>
      <c r="CB309" s="80" t="str">
        <f>IF(OR($A309="",NOT(ISNUMBER($G309))),"",IF(AND($F309&lt;=CB$6,$G309&gt;=CB$5),IF(CB$5&gt;$N309,5,$K309)*10+IF(AND($F309&gt;=CB$5,$F309&lt;=CB$6),IF(AND($G309&gt;=CB$5,$G309&lt;=CB$6),5,IF($L309=1,2,1)),IF(AND($G309&gt;=CB$5,$G309&lt;=CB$6),IF($M309&gt;0,4,3),0)),IF(AND($D309&lt;=CB$6,$E309&gt;=CB$5),60,0)))</f>
        <v/>
      </c>
      <c r="CC309" s="80" t="str">
        <f>IF(OR($A309="",NOT(ISNUMBER($G309))),"",IF(AND($F309&lt;=CC$6,$G309&gt;=CC$5),IF(CC$5&gt;$N309,5,$K309)*10+IF(AND($F309&gt;=CC$5,$F309&lt;=CC$6),IF(AND($G309&gt;=CC$5,$G309&lt;=CC$6),5,IF($L309=1,2,1)),IF(AND($G309&gt;=CC$5,$G309&lt;=CC$6),IF($M309&gt;0,4,3),0)),IF(AND($D309&lt;=CC$6,$E309&gt;=CC$5),60,0)))</f>
        <v/>
      </c>
      <c r="CD309" s="80" t="str">
        <f>IF(OR($A309="",NOT(ISNUMBER($G309))),"",IF(AND($F309&lt;=CD$6,$G309&gt;=CD$5),IF(CD$5&gt;$N309,5,$K309)*10+IF(AND($F309&gt;=CD$5,$F309&lt;=CD$6),IF(AND($G309&gt;=CD$5,$G309&lt;=CD$6),5,IF($L309=1,2,1)),IF(AND($G309&gt;=CD$5,$G309&lt;=CD$6),IF($M309&gt;0,4,3),0)),IF(AND($D309&lt;=CD$6,$E309&gt;=CD$5),60,0)))</f>
        <v/>
      </c>
      <c r="CE309" s="80" t="str">
        <f>IF(OR($A309="",NOT(ISNUMBER($G309))),"",IF(AND($F309&lt;=CE$6,$G309&gt;=CE$5),IF(CE$5&gt;$N309,5,$K309)*10+IF(AND($F309&gt;=CE$5,$F309&lt;=CE$6),IF(AND($G309&gt;=CE$5,$G309&lt;=CE$6),5,IF($L309=1,2,1)),IF(AND($G309&gt;=CE$5,$G309&lt;=CE$6),IF($M309&gt;0,4,3),0)),IF(AND($D309&lt;=CE$6,$E309&gt;=CE$5),60,0)))</f>
        <v/>
      </c>
      <c r="CF309" s="80" t="str">
        <f>IF(OR($A309="",NOT(ISNUMBER($G309))),"",IF(AND($F309&lt;=CF$6,$G309&gt;=CF$5),IF(CF$5&gt;$N309,5,$K309)*10+IF(AND($F309&gt;=CF$5,$F309&lt;=CF$6),IF(AND($G309&gt;=CF$5,$G309&lt;=CF$6),5,IF($L309=1,2,1)),IF(AND($G309&gt;=CF$5,$G309&lt;=CF$6),IF($M309&gt;0,4,3),0)),IF(AND($D309&lt;=CF$6,$E309&gt;=CF$5),60,0)))</f>
        <v/>
      </c>
      <c r="CG309" s="80" t="str">
        <f>IF(OR($A309="",NOT(ISNUMBER($G309))),"",IF(AND($F309&lt;=CG$6,$G309&gt;=CG$5),IF(CG$5&gt;$N309,5,$K309)*10+IF(AND($F309&gt;=CG$5,$F309&lt;=CG$6),IF(AND($G309&gt;=CG$5,$G309&lt;=CG$6),5,IF($L309=1,2,1)),IF(AND($G309&gt;=CG$5,$G309&lt;=CG$6),IF($M309&gt;0,4,3),0)),IF(AND($D309&lt;=CG$6,$E309&gt;=CG$5),60,0)))</f>
        <v/>
      </c>
      <c r="CH309" s="80" t="str">
        <f>IF(OR($A309="",NOT(ISNUMBER($G309))),"",IF(AND($F309&lt;=CH$6,$G309&gt;=CH$5),IF(CH$5&gt;$N309,5,$K309)*10+IF(AND($F309&gt;=CH$5,$F309&lt;=CH$6),IF(AND($G309&gt;=CH$5,$G309&lt;=CH$6),5,IF($L309=1,2,1)),IF(AND($G309&gt;=CH$5,$G309&lt;=CH$6),IF($M309&gt;0,4,3),0)),IF(AND($D309&lt;=CH$6,$E309&gt;=CH$5),60,0)))</f>
        <v/>
      </c>
      <c r="CI309" s="80" t="str">
        <f>IF(OR($A309="",NOT(ISNUMBER($G309))),"",IF(AND($F309&lt;=CI$6,$G309&gt;=CI$5),IF(CI$5&gt;$N309,5,$K309)*10+IF(AND($F309&gt;=CI$5,$F309&lt;=CI$6),IF(AND($G309&gt;=CI$5,$G309&lt;=CI$6),5,IF($L309=1,2,1)),IF(AND($G309&gt;=CI$5,$G309&lt;=CI$6),IF($M309&gt;0,4,3),0)),IF(AND($D309&lt;=CI$6,$E309&gt;=CI$5),60,0)))</f>
        <v/>
      </c>
      <c r="CJ309" s="80" t="str">
        <f>IF(OR($A309="",NOT(ISNUMBER($G309))),"",IF(AND($F309&lt;=CJ$6,$G309&gt;=CJ$5),IF(CJ$5&gt;$N309,5,$K309)*10+IF(AND($F309&gt;=CJ$5,$F309&lt;=CJ$6),IF(AND($G309&gt;=CJ$5,$G309&lt;=CJ$6),5,IF($L309=1,2,1)),IF(AND($G309&gt;=CJ$5,$G309&lt;=CJ$6),IF($M309&gt;0,4,3),0)),IF(AND($D309&lt;=CJ$6,$E309&gt;=CJ$5),60,0)))</f>
        <v/>
      </c>
      <c r="CK309" s="80" t="str">
        <f>IF(OR($A309="",NOT(ISNUMBER($G309))),"",IF(AND($F309&lt;=CK$6,$G309&gt;=CK$5),IF(CK$5&gt;$N309,5,$K309)*10+IF(AND($F309&gt;=CK$5,$F309&lt;=CK$6),IF(AND($G309&gt;=CK$5,$G309&lt;=CK$6),5,IF($L309=1,2,1)),IF(AND($G309&gt;=CK$5,$G309&lt;=CK$6),IF($M309&gt;0,4,3),0)),IF(AND($D309&lt;=CK$6,$E309&gt;=CK$5),60,0)))</f>
        <v/>
      </c>
      <c r="CL309" s="80" t="str">
        <f>IF(OR($A309="",NOT(ISNUMBER($G309))),"",IF(AND($F309&lt;=CL$6,$G309&gt;=CL$5),IF(CL$5&gt;$N309,5,$K309)*10+IF(AND($F309&gt;=CL$5,$F309&lt;=CL$6),IF(AND($G309&gt;=CL$5,$G309&lt;=CL$6),5,IF($L309=1,2,1)),IF(AND($G309&gt;=CL$5,$G309&lt;=CL$6),IF($M309&gt;0,4,3),0)),IF(AND($D309&lt;=CL$6,$E309&gt;=CL$5),60,0)))</f>
        <v/>
      </c>
      <c r="CM309" s="80" t="str">
        <f>IF(OR($A309="",NOT(ISNUMBER($G309))),"",IF(AND($F309&lt;=CM$6,$G309&gt;=CM$5),IF(CM$5&gt;$N309,5,$K309)*10+IF(AND($F309&gt;=CM$5,$F309&lt;=CM$6),IF(AND($G309&gt;=CM$5,$G309&lt;=CM$6),5,IF($L309=1,2,1)),IF(AND($G309&gt;=CM$5,$G309&lt;=CM$6),IF($M309&gt;0,4,3),0)),IF(AND($D309&lt;=CM$6,$E309&gt;=CM$5),60,0)))</f>
        <v/>
      </c>
      <c r="CN309" s="80" t="str">
        <f>IF(OR($A309="",NOT(ISNUMBER($G309))),"",IF(AND($F309&lt;=CN$6,$G309&gt;=CN$5),IF(CN$5&gt;$N309,5,$K309)*10+IF(AND($F309&gt;=CN$5,$F309&lt;=CN$6),IF(AND($G309&gt;=CN$5,$G309&lt;=CN$6),5,IF($L309=1,2,1)),IF(AND($G309&gt;=CN$5,$G309&lt;=CN$6),IF($M309&gt;0,4,3),0)),IF(AND($D309&lt;=CN$6,$E309&gt;=CN$5),60,0)))</f>
        <v/>
      </c>
      <c r="CO309" s="80" t="str">
        <f>IF(OR($A309="",NOT(ISNUMBER($G309))),"",IF(AND($F309&lt;=CO$6,$G309&gt;=CO$5),IF(CO$5&gt;$N309,5,$K309)*10+IF(AND($F309&gt;=CO$5,$F309&lt;=CO$6),IF(AND($G309&gt;=CO$5,$G309&lt;=CO$6),5,IF($L309=1,2,1)),IF(AND($G309&gt;=CO$5,$G309&lt;=CO$6),IF($M309&gt;0,4,3),0)),IF(AND($D309&lt;=CO$6,$E309&gt;=CO$5),60,0)))</f>
        <v/>
      </c>
      <c r="CP309" s="80" t="str">
        <f>IF(OR($A309="",NOT(ISNUMBER($G309))),"",IF(AND($F309&lt;=CP$6,$G309&gt;=CP$5),IF(CP$5&gt;$N309,5,$K309)*10+IF(AND($F309&gt;=CP$5,$F309&lt;=CP$6),IF(AND($G309&gt;=CP$5,$G309&lt;=CP$6),5,IF($L309=1,2,1)),IF(AND($G309&gt;=CP$5,$G309&lt;=CP$6),IF($M309&gt;0,4,3),0)),IF(AND($D309&lt;=CP$6,$E309&gt;=CP$5),60,0)))</f>
        <v/>
      </c>
      <c r="CQ309" s="80" t="str">
        <f>IF(OR($A309="",NOT(ISNUMBER($G309))),"",IF(AND($F309&lt;=CQ$6,$G309&gt;=CQ$5),IF(CQ$5&gt;$N309,5,$K309)*10+IF(AND($F309&gt;=CQ$5,$F309&lt;=CQ$6),IF(AND($G309&gt;=CQ$5,$G309&lt;=CQ$6),5,IF($L309=1,2,1)),IF(AND($G309&gt;=CQ$5,$G309&lt;=CQ$6),IF($M309&gt;0,4,3),0)),IF(AND($D309&lt;=CQ$6,$E309&gt;=CQ$5),60,0)))</f>
        <v/>
      </c>
      <c r="CR309" s="80" t="str">
        <f>IF(OR($A309="",NOT(ISNUMBER($G309))),"",IF(AND($F309&lt;=CR$6,$G309&gt;=CR$5),IF(CR$5&gt;$N309,5,$K309)*10+IF(AND($F309&gt;=CR$5,$F309&lt;=CR$6),IF(AND($G309&gt;=CR$5,$G309&lt;=CR$6),5,IF($L309=1,2,1)),IF(AND($G309&gt;=CR$5,$G309&lt;=CR$6),IF($M309&gt;0,4,3),0)),IF(AND($D309&lt;=CR$6,$E309&gt;=CR$5),60,0)))</f>
        <v/>
      </c>
      <c r="CS309" s="80" t="str">
        <f>IF(OR($A309="",NOT(ISNUMBER($G309))),"",IF(AND($F309&lt;=CS$6,$G309&gt;=CS$5),IF(CS$5&gt;$N309,5,$K309)*10+IF(AND($F309&gt;=CS$5,$F309&lt;=CS$6),IF(AND($G309&gt;=CS$5,$G309&lt;=CS$6),5,IF($L309=1,2,1)),IF(AND($G309&gt;=CS$5,$G309&lt;=CS$6),IF($M309&gt;0,4,3),0)),IF(AND($D309&lt;=CS$6,$E309&gt;=CS$5),60,0)))</f>
        <v/>
      </c>
      <c r="CT309" s="80" t="str">
        <f>IF(OR($A309="",NOT(ISNUMBER($G309))),"",IF(AND($F309&lt;=CT$6,$G309&gt;=CT$5),IF(CT$5&gt;$N309,5,$K309)*10+IF(AND($F309&gt;=CT$5,$F309&lt;=CT$6),IF(AND($G309&gt;=CT$5,$G309&lt;=CT$6),5,IF($L309=1,2,1)),IF(AND($G309&gt;=CT$5,$G309&lt;=CT$6),IF($M309&gt;0,4,3),0)),IF(AND($D309&lt;=CT$6,$E309&gt;=CT$5),60,0)))</f>
        <v/>
      </c>
      <c r="CU309" s="80" t="str">
        <f>IF(OR($A309="",NOT(ISNUMBER($G309))),"",IF(AND($F309&lt;=CU$6,$G309&gt;=CU$5),IF(CU$5&gt;$N309,5,$K309)*10+IF(AND($F309&gt;=CU$5,$F309&lt;=CU$6),IF(AND($G309&gt;=CU$5,$G309&lt;=CU$6),5,IF($L309=1,2,1)),IF(AND($G309&gt;=CU$5,$G309&lt;=CU$6),IF($M309&gt;0,4,3),0)),IF(AND($D309&lt;=CU$6,$E309&gt;=CU$5),60,0)))</f>
        <v/>
      </c>
      <c r="CV309" s="80" t="str">
        <f>IF(OR($A309="",NOT(ISNUMBER($G309))),"",IF(AND($F309&lt;=CV$6,$G309&gt;=CV$5),IF(CV$5&gt;$N309,5,$K309)*10+IF(AND($F309&gt;=CV$5,$F309&lt;=CV$6),IF(AND($G309&gt;=CV$5,$G309&lt;=CV$6),5,IF($L309=1,2,1)),IF(AND($G309&gt;=CV$5,$G309&lt;=CV$6),IF($M309&gt;0,4,3),0)),IF(AND($D309&lt;=CV$6,$E309&gt;=CV$5),60,0)))</f>
        <v/>
      </c>
      <c r="CW309" s="80" t="str">
        <f>IF(OR($A309="",NOT(ISNUMBER($G309))),"",IF(AND($F309&lt;=CW$6,$G309&gt;=CW$5),IF(CW$5&gt;$N309,5,$K309)*10+IF(AND($F309&gt;=CW$5,$F309&lt;=CW$6),IF(AND($G309&gt;=CW$5,$G309&lt;=CW$6),5,IF($L309=1,2,1)),IF(AND($G309&gt;=CW$5,$G309&lt;=CW$6),IF($M309&gt;0,4,3),0)),IF(AND($D309&lt;=CW$6,$E309&gt;=CW$5),60,0)))</f>
        <v/>
      </c>
      <c r="CX309" s="80" t="str">
        <f>IF(OR($A309="",NOT(ISNUMBER($G309))),"",IF(AND($F309&lt;=CX$6,$G309&gt;=CX$5),IF(CX$5&gt;$N309,5,$K309)*10+IF(AND($F309&gt;=CX$5,$F309&lt;=CX$6),IF(AND($G309&gt;=CX$5,$G309&lt;=CX$6),5,IF($L309=1,2,1)),IF(AND($G309&gt;=CX$5,$G309&lt;=CX$6),IF($M309&gt;0,4,3),0)),IF(AND($D309&lt;=CX$6,$E309&gt;=CX$5),60,0)))</f>
        <v/>
      </c>
      <c r="CY309" s="80" t="str">
        <f>IF(OR($A309="",NOT(ISNUMBER($G309))),"",IF(AND($F309&lt;=CY$6,$G309&gt;=CY$5),IF(CY$5&gt;$N309,5,$K309)*10+IF(AND($F309&gt;=CY$5,$F309&lt;=CY$6),IF(AND($G309&gt;=CY$5,$G309&lt;=CY$6),5,IF($L309=1,2,1)),IF(AND($G309&gt;=CY$5,$G309&lt;=CY$6),IF($M309&gt;0,4,3),0)),IF(AND($D309&lt;=CY$6,$E309&gt;=CY$5),60,0)))</f>
        <v/>
      </c>
      <c r="CZ309" s="80" t="str">
        <f>IF(OR($A309="",NOT(ISNUMBER($G309))),"",IF(AND($F309&lt;=CZ$6,$G309&gt;=CZ$5),IF(CZ$5&gt;$N309,5,$K309)*10+IF(AND($F309&gt;=CZ$5,$F309&lt;=CZ$6),IF(AND($G309&gt;=CZ$5,$G309&lt;=CZ$6),5,IF($L309=1,2,1)),IF(AND($G309&gt;=CZ$5,$G309&lt;=CZ$6),IF($M309&gt;0,4,3),0)),IF(AND($D309&lt;=CZ$6,$E309&gt;=CZ$5),60,0)))</f>
        <v/>
      </c>
      <c r="DA309" s="80" t="str">
        <f>IF(OR($A309="",NOT(ISNUMBER($G309))),"",IF(AND($F309&lt;=DA$6,$G309&gt;=DA$5),IF(DA$5&gt;$N309,5,$K309)*10+IF(AND($F309&gt;=DA$5,$F309&lt;=DA$6),IF(AND($G309&gt;=DA$5,$G309&lt;=DA$6),5,IF($L309=1,2,1)),IF(AND($G309&gt;=DA$5,$G309&lt;=DA$6),IF($M309&gt;0,4,3),0)),IF(AND($D309&lt;=DA$6,$E309&gt;=DA$5),60,0)))</f>
        <v/>
      </c>
      <c r="DB309" s="80" t="str">
        <f>IF(OR($A309="",NOT(ISNUMBER($G309))),"",IF(AND($F309&lt;=DB$6,$G309&gt;=DB$5),IF(DB$5&gt;$N309,5,$K309)*10+IF(AND($F309&gt;=DB$5,$F309&lt;=DB$6),IF(AND($G309&gt;=DB$5,$G309&lt;=DB$6),5,IF($L309=1,2,1)),IF(AND($G309&gt;=DB$5,$G309&lt;=DB$6),IF($M309&gt;0,4,3),0)),IF(AND($D309&lt;=DB$6,$E309&gt;=DB$5),60,0)))</f>
        <v/>
      </c>
      <c r="DC309" s="80" t="str">
        <f>IF(OR($A309="",NOT(ISNUMBER($G309))),"",IF(AND($F309&lt;=DC$6,$G309&gt;=DC$5),IF(DC$5&gt;$N309,5,$K309)*10+IF(AND($F309&gt;=DC$5,$F309&lt;=DC$6),IF(AND($G309&gt;=DC$5,$G309&lt;=DC$6),5,IF($L309=1,2,1)),IF(AND($G309&gt;=DC$5,$G309&lt;=DC$6),IF($M309&gt;0,4,3),0)),IF(AND($D309&lt;=DC$6,$E309&gt;=DC$5),60,0)))</f>
        <v/>
      </c>
      <c r="DD309" s="80" t="str">
        <f>IF(OR($A309="",NOT(ISNUMBER($G309))),"",IF(AND($F309&lt;=DD$6,$G309&gt;=DD$5),IF(DD$5&gt;$N309,5,$K309)*10+IF(AND($F309&gt;=DD$5,$F309&lt;=DD$6),IF(AND($G309&gt;=DD$5,$G309&lt;=DD$6),5,IF($L309=1,2,1)),IF(AND($G309&gt;=DD$5,$G309&lt;=DD$6),IF($M309&gt;0,4,3),0)),IF(AND($D309&lt;=DD$6,$E309&gt;=DD$5),60,0)))</f>
        <v/>
      </c>
      <c r="DE309" s="80" t="str">
        <f>IF(OR($A309="",NOT(ISNUMBER($G309))),"",IF(AND($F309&lt;=DE$6,$G309&gt;=DE$5),IF(DE$5&gt;$N309,5,$K309)*10+IF(AND($F309&gt;=DE$5,$F309&lt;=DE$6),IF(AND($G309&gt;=DE$5,$G309&lt;=DE$6),5,IF($L309=1,2,1)),IF(AND($G309&gt;=DE$5,$G309&lt;=DE$6),IF($M309&gt;0,4,3),0)),IF(AND($D309&lt;=DE$6,$E309&gt;=DE$5),60,0)))</f>
        <v/>
      </c>
      <c r="DF309" s="80" t="str">
        <f>IF(OR($A309="",NOT(ISNUMBER($G309))),"",IF(AND($F309&lt;=DF$6,$G309&gt;=DF$5),IF(DF$5&gt;$N309,5,$K309)*10+IF(AND($F309&gt;=DF$5,$F309&lt;=DF$6),IF(AND($G309&gt;=DF$5,$G309&lt;=DF$6),5,IF($L309=1,2,1)),IF(AND($G309&gt;=DF$5,$G309&lt;=DF$6),IF($M309&gt;0,4,3),0)),IF(AND($D309&lt;=DF$6,$E309&gt;=DF$5),60,0)))</f>
        <v/>
      </c>
      <c r="DG309" s="80" t="str">
        <f>IF(OR($A309="",NOT(ISNUMBER($G309))),"",IF(AND($F309&lt;=DG$6,$G309&gt;=DG$5),IF(DG$5&gt;$N309,5,$K309)*10+IF(AND($F309&gt;=DG$5,$F309&lt;=DG$6),IF(AND($G309&gt;=DG$5,$G309&lt;=DG$6),5,IF($L309=1,2,1)),IF(AND($G309&gt;=DG$5,$G309&lt;=DG$6),IF($M309&gt;0,4,3),0)),IF(AND($D309&lt;=DG$6,$E309&gt;=DG$5),60,0)))</f>
        <v/>
      </c>
      <c r="DH309" s="80" t="str">
        <f>IF(OR($A309="",NOT(ISNUMBER($G309))),"",IF(AND($F309&lt;=DH$6,$G309&gt;=DH$5),IF(DH$5&gt;$N309,5,$K309)*10+IF(AND($F309&gt;=DH$5,$F309&lt;=DH$6),IF(AND($G309&gt;=DH$5,$G309&lt;=DH$6),5,IF($L309=1,2,1)),IF(AND($G309&gt;=DH$5,$G309&lt;=DH$6),IF($M309&gt;0,4,3),0)),IF(AND($D309&lt;=DH$6,$E309&gt;=DH$5),60,0)))</f>
        <v/>
      </c>
      <c r="DI309" s="80" t="str">
        <f>IF(OR($A309="",NOT(ISNUMBER($G309))),"",IF(AND($F309&lt;=DI$6,$G309&gt;=DI$5),IF(DI$5&gt;$N309,5,$K309)*10+IF(AND($F309&gt;=DI$5,$F309&lt;=DI$6),IF(AND($G309&gt;=DI$5,$G309&lt;=DI$6),5,IF($L309=1,2,1)),IF(AND($G309&gt;=DI$5,$G309&lt;=DI$6),IF($M309&gt;0,4,3),0)),IF(AND($D309&lt;=DI$6,$E309&gt;=DI$5),60,0)))</f>
        <v/>
      </c>
      <c r="DJ309" s="80" t="str">
        <f>IF(OR($A309="",NOT(ISNUMBER($G309))),"",IF(AND($F309&lt;=DJ$6,$G309&gt;=DJ$5),IF(DJ$5&gt;$N309,5,$K309)*10+IF(AND($F309&gt;=DJ$5,$F309&lt;=DJ$6),IF(AND($G309&gt;=DJ$5,$G309&lt;=DJ$6),5,IF($L309=1,2,1)),IF(AND($G309&gt;=DJ$5,$G309&lt;=DJ$6),IF($M309&gt;0,4,3),0)),IF(AND($D309&lt;=DJ$6,$E309&gt;=DJ$5),60,0)))</f>
        <v/>
      </c>
      <c r="DK309" s="80" t="str">
        <f>IF(OR($A309="",NOT(ISNUMBER($G309))),"",IF(AND($F309&lt;=DK$6,$G309&gt;=DK$5),IF(DK$5&gt;$N309,5,$K309)*10+IF(AND($F309&gt;=DK$5,$F309&lt;=DK$6),IF(AND($G309&gt;=DK$5,$G309&lt;=DK$6),5,IF($L309=1,2,1)),IF(AND($G309&gt;=DK$5,$G309&lt;=DK$6),IF($M309&gt;0,4,3),0)),IF(AND($D309&lt;=DK$6,$E309&gt;=DK$5),60,0)))</f>
        <v/>
      </c>
      <c r="DL309" s="80" t="str">
        <f>IF(OR($A309="",NOT(ISNUMBER($G309))),"",IF(AND($F309&lt;=DL$6,$G309&gt;=DL$5),IF(DL$5&gt;$N309,5,$K309)*10+IF(AND($F309&gt;=DL$5,$F309&lt;=DL$6),IF(AND($G309&gt;=DL$5,$G309&lt;=DL$6),5,IF($L309=1,2,1)),IF(AND($G309&gt;=DL$5,$G309&lt;=DL$6),IF($M309&gt;0,4,3),0)),IF(AND($D309&lt;=DL$6,$E309&gt;=DL$5),60,0)))</f>
        <v/>
      </c>
      <c r="DM309" s="80" t="str">
        <f>IF(OR($A309="",NOT(ISNUMBER($G309))),"",IF(AND($F309&lt;=DM$6,$G309&gt;=DM$5),IF(DM$5&gt;$N309,5,$K309)*10+IF(AND($F309&gt;=DM$5,$F309&lt;=DM$6),IF(AND($G309&gt;=DM$5,$G309&lt;=DM$6),5,IF($L309=1,2,1)),IF(AND($G309&gt;=DM$5,$G309&lt;=DM$6),IF($M309&gt;0,4,3),0)),IF(AND($D309&lt;=DM$6,$E309&gt;=DM$5),60,0)))</f>
        <v/>
      </c>
      <c r="DN309" s="80" t="str">
        <f>IF(OR($A309="",NOT(ISNUMBER($G309))),"",IF(AND($F309&lt;=DN$6,$G309&gt;=DN$5),IF(DN$5&gt;$N309,5,$K309)*10+IF(AND($F309&gt;=DN$5,$F309&lt;=DN$6),IF(AND($G309&gt;=DN$5,$G309&lt;=DN$6),5,IF($L309=1,2,1)),IF(AND($G309&gt;=DN$5,$G309&lt;=DN$6),IF($M309&gt;0,4,3),0)),IF(AND($D309&lt;=DN$6,$E309&gt;=DN$5),60,0)))</f>
        <v/>
      </c>
      <c r="DO309" s="80" t="str">
        <f>IF(OR($A309="",NOT(ISNUMBER($G309))),"",IF(AND($F309&lt;=DO$6,$G309&gt;=DO$5),IF(DO$5&gt;$N309,5,$K309)*10+IF(AND($F309&gt;=DO$5,$F309&lt;=DO$6),IF(AND($G309&gt;=DO$5,$G309&lt;=DO$6),5,IF($L309=1,2,1)),IF(AND($G309&gt;=DO$5,$G309&lt;=DO$6),IF($M309&gt;0,4,3),0)),IF(AND($D309&lt;=DO$6,$E309&gt;=DO$5),60,0)))</f>
        <v/>
      </c>
      <c r="DP309" s="80" t="str">
        <f>IF(OR($A309="",NOT(ISNUMBER($G309))),"",IF(AND($F309&lt;=DP$6,$G309&gt;=DP$5),IF(DP$5&gt;$N309,5,$K309)*10+IF(AND($F309&gt;=DP$5,$F309&lt;=DP$6),IF(AND($G309&gt;=DP$5,$G309&lt;=DP$6),5,IF($L309=1,2,1)),IF(AND($G309&gt;=DP$5,$G309&lt;=DP$6),IF($M309&gt;0,4,3),0)),IF(AND($D309&lt;=DP$6,$E309&gt;=DP$5),60,0)))</f>
        <v/>
      </c>
      <c r="DQ309" s="80" t="str">
        <f>IF(OR($A309="",NOT(ISNUMBER($G309))),"",IF(AND($F309&lt;=DQ$6,$G309&gt;=DQ$5),IF(DQ$5&gt;$N309,5,$K309)*10+IF(AND($F309&gt;=DQ$5,$F309&lt;=DQ$6),IF(AND($G309&gt;=DQ$5,$G309&lt;=DQ$6),5,IF($L309=1,2,1)),IF(AND($G309&gt;=DQ$5,$G309&lt;=DQ$6),IF($M309&gt;0,4,3),0)),IF(AND($D309&lt;=DQ$6,$E309&gt;=DQ$5),60,0)))</f>
        <v/>
      </c>
      <c r="DR309" s="80" t="str">
        <f>IF(OR($A309="",NOT(ISNUMBER($G309))),"",IF(AND($F309&lt;=DR$6,$G309&gt;=DR$5),IF(DR$5&gt;$N309,5,$K309)*10+IF(AND($F309&gt;=DR$5,$F309&lt;=DR$6),IF(AND($G309&gt;=DR$5,$G309&lt;=DR$6),5,IF($L309=1,2,1)),IF(AND($G309&gt;=DR$5,$G309&lt;=DR$6),IF($M309&gt;0,4,3),0)),IF(AND($D309&lt;=DR$6,$E309&gt;=DR$5),60,0)))</f>
        <v/>
      </c>
      <c r="DS309" s="80" t="str">
        <f>IF(OR($A309="",NOT(ISNUMBER($G309))),"",IF(AND($F309&lt;=DS$6,$G309&gt;=DS$5),IF(DS$5&gt;$N309,5,$K309)*10+IF(AND($F309&gt;=DS$5,$F309&lt;=DS$6),IF(AND($G309&gt;=DS$5,$G309&lt;=DS$6),5,IF($L309=1,2,1)),IF(AND($G309&gt;=DS$5,$G309&lt;=DS$6),IF($M309&gt;0,4,3),0)),IF(AND($D309&lt;=DS$6,$E309&gt;=DS$5),60,0)))</f>
        <v/>
      </c>
      <c r="DT309" s="80" t="str">
        <f>IF(OR($A309="",NOT(ISNUMBER($G309))),"",IF(AND($F309&lt;=DT$6,$G309&gt;=DT$5),IF(DT$5&gt;$N309,5,$K309)*10+IF(AND($F309&gt;=DT$5,$F309&lt;=DT$6),IF(AND($G309&gt;=DT$5,$G309&lt;=DT$6),5,IF($L309=1,2,1)),IF(AND($G309&gt;=DT$5,$G309&lt;=DT$6),IF($M309&gt;0,4,3),0)),IF(AND($D309&lt;=DT$6,$E309&gt;=DT$5),60,0)))</f>
        <v/>
      </c>
      <c r="DU309" s="80" t="str">
        <f>IF(OR($A309="",NOT(ISNUMBER($G309))),"",IF(AND($F309&lt;=DU$6,$G309&gt;=DU$5),IF(DU$5&gt;$N309,5,$K309)*10+IF(AND($F309&gt;=DU$5,$F309&lt;=DU$6),IF(AND($G309&gt;=DU$5,$G309&lt;=DU$6),5,IF($L309=1,2,1)),IF(AND($G309&gt;=DU$5,$G309&lt;=DU$6),IF($M309&gt;0,4,3),0)),IF(AND($D309&lt;=DU$6,$E309&gt;=DU$5),60,0)))</f>
        <v/>
      </c>
      <c r="DV309" s="80" t="str">
        <f>IF(OR($A309="",NOT(ISNUMBER($G309))),"",IF(AND($F309&lt;=DV$6,$G309&gt;=DV$5),IF(DV$5&gt;$N309,5,$K309)*10+IF(AND($F309&gt;=DV$5,$F309&lt;=DV$6),IF(AND($G309&gt;=DV$5,$G309&lt;=DV$6),5,IF($L309=1,2,1)),IF(AND($G309&gt;=DV$5,$G309&lt;=DV$6),IF($M309&gt;0,4,3),0)),IF(AND($D309&lt;=DV$6,$E309&gt;=DV$5),60,0)))</f>
        <v/>
      </c>
      <c r="DW309" s="80" t="str">
        <f>IF(OR($A309="",NOT(ISNUMBER($G309))),"",IF(AND($F309&lt;=DW$6,$G309&gt;=DW$5),IF(DW$5&gt;$N309,5,$K309)*10+IF(AND($F309&gt;=DW$5,$F309&lt;=DW$6),IF(AND($G309&gt;=DW$5,$G309&lt;=DW$6),5,IF($L309=1,2,1)),IF(AND($G309&gt;=DW$5,$G309&lt;=DW$6),IF($M309&gt;0,4,3),0)),IF(AND($D309&lt;=DW$6,$E309&gt;=DW$5),60,0)))</f>
        <v/>
      </c>
      <c r="DX309" s="80" t="str">
        <f>IF(OR($A309="",NOT(ISNUMBER($G309))),"",IF(AND($F309&lt;=DX$6,$G309&gt;=DX$5),IF(DX$5&gt;$N309,5,$K309)*10+IF(AND($F309&gt;=DX$5,$F309&lt;=DX$6),IF(AND($G309&gt;=DX$5,$G309&lt;=DX$6),5,IF($L309=1,2,1)),IF(AND($G309&gt;=DX$5,$G309&lt;=DX$6),IF($M309&gt;0,4,3),0)),IF(AND($D309&lt;=DX$6,$E309&gt;=DX$5),60,0)))</f>
        <v/>
      </c>
      <c r="DY309" s="80" t="str">
        <f>IF(OR($A309="",NOT(ISNUMBER($G309))),"",IF(AND($F309&lt;=DY$6,$G309&gt;=DY$5),IF(DY$5&gt;$N309,5,$K309)*10+IF(AND($F309&gt;=DY$5,$F309&lt;=DY$6),IF(AND($G309&gt;=DY$5,$G309&lt;=DY$6),5,IF($L309=1,2,1)),IF(AND($G309&gt;=DY$5,$G309&lt;=DY$6),IF($M309&gt;0,4,3),0)),IF(AND($D309&lt;=DY$6,$E309&gt;=DY$5),60,0)))</f>
        <v/>
      </c>
      <c r="DZ309" s="80" t="str">
        <f>IF(OR($A309="",NOT(ISNUMBER($G309))),"",IF(AND($F309&lt;=DZ$6,$G309&gt;=DZ$5),IF(DZ$5&gt;$N309,5,$K309)*10+IF(AND($F309&gt;=DZ$5,$F309&lt;=DZ$6),IF(AND($G309&gt;=DZ$5,$G309&lt;=DZ$6),5,IF($L309=1,2,1)),IF(AND($G309&gt;=DZ$5,$G309&lt;=DZ$6),IF($M309&gt;0,4,3),0)),IF(AND($D309&lt;=DZ$6,$E309&gt;=DZ$5),60,0)))</f>
        <v/>
      </c>
      <c r="EA309" s="80" t="str">
        <f>IF(OR($A309="",NOT(ISNUMBER($G309))),"",IF(AND($F309&lt;=EA$6,$G309&gt;=EA$5),IF(EA$5&gt;$N309,5,$K309)*10+IF(AND($F309&gt;=EA$5,$F309&lt;=EA$6),IF(AND($G309&gt;=EA$5,$G309&lt;=EA$6),5,IF($L309=1,2,1)),IF(AND($G309&gt;=EA$5,$G309&lt;=EA$6),IF($M309&gt;0,4,3),0)),IF(AND($D309&lt;=EA$6,$E309&gt;=EA$5),60,0)))</f>
        <v/>
      </c>
      <c r="EB309" s="80" t="str">
        <f>IF(OR($A309="",NOT(ISNUMBER($G309))),"",IF(AND($F309&lt;=EB$6,$G309&gt;=EB$5),IF(EB$5&gt;$N309,5,$K309)*10+IF(AND($F309&gt;=EB$5,$F309&lt;=EB$6),IF(AND($G309&gt;=EB$5,$G309&lt;=EB$6),5,IF($L309=1,2,1)),IF(AND($G309&gt;=EB$5,$G309&lt;=EB$6),IF($M309&gt;0,4,3),0)),IF(AND($D309&lt;=EB$6,$E309&gt;=EB$5),60,0)))</f>
        <v/>
      </c>
      <c r="EC309" s="80" t="str">
        <f>IF(OR($A309="",NOT(ISNUMBER($G309))),"",IF(AND($F309&lt;=EC$6,$G309&gt;=EC$5),IF(EC$5&gt;$N309,5,$K309)*10+IF(AND($F309&gt;=EC$5,$F309&lt;=EC$6),IF(AND($G309&gt;=EC$5,$G309&lt;=EC$6),5,IF($L309=1,2,1)),IF(AND($G309&gt;=EC$5,$G309&lt;=EC$6),IF($M309&gt;0,4,3),0)),IF(AND($D309&lt;=EC$6,$E309&gt;=EC$5),60,0)))</f>
        <v/>
      </c>
      <c r="ED309" s="80" t="str">
        <f>IF(OR($A309="",NOT(ISNUMBER($G309))),"",IF(AND($F309&lt;=ED$6,$G309&gt;=ED$5),IF(ED$5&gt;$N309,5,$K309)*10+IF(AND($F309&gt;=ED$5,$F309&lt;=ED$6),IF(AND($G309&gt;=ED$5,$G309&lt;=ED$6),5,IF($L309=1,2,1)),IF(AND($G309&gt;=ED$5,$G309&lt;=ED$6),IF($M309&gt;0,4,3),0)),IF(AND($D309&lt;=ED$6,$E309&gt;=ED$5),60,0)))</f>
        <v/>
      </c>
    </row>
    <row r="310" ht="18" customHeight="1">
      <c r="A310" s="52" t="str">
        <f>IF(Tasks!$B310="","",Tasks!$A310)</f>
        <v/>
      </c>
      <c r="B310" s="78" t="str">
        <f>IF(Tasks!$B310="","",Tasks!$B310)</f>
        <v/>
      </c>
      <c r="C310" s="25" t="str">
        <f>IF($B310="","",IF(AND(Tasks!$D310="",Tasks!$G310=""),"-",IF(Tasks!$D310="","",Tasks!$D310&amp;IF(OR(Tasks!$E310="",Tasks!$E310="FS"),IF(N(Tasks!$F310)=0,"","FS"),Tasks!$E310)&amp;IF(N(Tasks!$F310)=0,"",IF(Tasks!$F310&gt;0,"+","")&amp;Tasks!$F310))&amp;IF(AND(Tasks!$D310&lt;&gt;"",Tasks!$G310&lt;&gt;""),", ","")&amp;IF(Tasks!$G310="","",Tasks!$G310&amp;IF(OR(Tasks!$H310="",Tasks!$H310="FS"),IF(N(Tasks!$I310)=0,"","FS"),Tasks!$H310)&amp;IF(N(Tasks!$I310)=0,"",IF(Tasks!$I310&gt;0,"+","")&amp;Tasks!$I310))))</f>
        <v/>
      </c>
      <c r="D310" s="51" t="str">
        <f>IF(OR($B310="",Tasks!$Q310=""),"",Tasks!$Q310)</f>
        <v/>
      </c>
      <c r="E310" s="51" t="str">
        <f>IF(OR($B310="",Tasks!$R310=""),"",Tasks!$R310)</f>
        <v/>
      </c>
      <c r="F310" s="51" t="str">
        <f>IF(OR($B310="",Tasks!$S310=""),"",Tasks!$S310)</f>
        <v/>
      </c>
      <c r="G310" s="51" t="str">
        <f>IF(OR($B310="",Tasks!$T310=""),"",Tasks!$T310)</f>
        <v/>
      </c>
      <c r="H310" s="52" t="str">
        <f>IF($B310="","",Tasks!$AE310)</f>
        <v/>
      </c>
      <c r="I310" s="79" t="str">
        <f>IF($B310="","",Tasks!$AF310)</f>
        <v/>
      </c>
      <c r="J310" s="53" t="str">
        <f>IF(OR($B310="",Tasks!$V310=""),"",Tasks!$V310)</f>
        <v/>
      </c>
      <c r="K310" s="52" t="str">
        <f>IF($B310="","",Tasks!$AA310)</f>
        <v/>
      </c>
      <c r="L310" s="52" t="str">
        <f>IF($B310="","",Tasks!$AB310)</f>
        <v/>
      </c>
      <c r="M310" s="52" t="str">
        <f>IF($B310="","",Tasks!$Z310)</f>
        <v/>
      </c>
      <c r="N310" s="52" t="str">
        <f>IF(OR($B310="",Tasks!$AG310=""),"",Tasks!$AG310)</f>
        <v/>
      </c>
      <c r="O310" s="80" t="str">
        <f>IF(OR($A310="",NOT(ISNUMBER($G310))),"",IF(AND($F310&lt;=O$6,$G310&gt;=O$5),IF(O$5&gt;$N310,5,$K310)*10+IF(AND($F310&gt;=O$5,$F310&lt;=O$6),IF(AND($G310&gt;=O$5,$G310&lt;=O$6),5,IF($L310=1,2,1)),IF(AND($G310&gt;=O$5,$G310&lt;=O$6),IF($M310&gt;0,4,3),0)),IF(AND($D310&lt;=O$6,$E310&gt;=O$5),60,0)))</f>
        <v/>
      </c>
      <c r="P310" s="80" t="str">
        <f>IF(OR($A310="",NOT(ISNUMBER($G310))),"",IF(AND($F310&lt;=P$6,$G310&gt;=P$5),IF(P$5&gt;$N310,5,$K310)*10+IF(AND($F310&gt;=P$5,$F310&lt;=P$6),IF(AND($G310&gt;=P$5,$G310&lt;=P$6),5,IF($L310=1,2,1)),IF(AND($G310&gt;=P$5,$G310&lt;=P$6),IF($M310&gt;0,4,3),0)),IF(AND($D310&lt;=P$6,$E310&gt;=P$5),60,0)))</f>
        <v/>
      </c>
      <c r="Q310" s="80" t="str">
        <f>IF(OR($A310="",NOT(ISNUMBER($G310))),"",IF(AND($F310&lt;=Q$6,$G310&gt;=Q$5),IF(Q$5&gt;$N310,5,$K310)*10+IF(AND($F310&gt;=Q$5,$F310&lt;=Q$6),IF(AND($G310&gt;=Q$5,$G310&lt;=Q$6),5,IF($L310=1,2,1)),IF(AND($G310&gt;=Q$5,$G310&lt;=Q$6),IF($M310&gt;0,4,3),0)),IF(AND($D310&lt;=Q$6,$E310&gt;=Q$5),60,0)))</f>
        <v/>
      </c>
      <c r="R310" s="80" t="str">
        <f>IF(OR($A310="",NOT(ISNUMBER($G310))),"",IF(AND($F310&lt;=R$6,$G310&gt;=R$5),IF(R$5&gt;$N310,5,$K310)*10+IF(AND($F310&gt;=R$5,$F310&lt;=R$6),IF(AND($G310&gt;=R$5,$G310&lt;=R$6),5,IF($L310=1,2,1)),IF(AND($G310&gt;=R$5,$G310&lt;=R$6),IF($M310&gt;0,4,3),0)),IF(AND($D310&lt;=R$6,$E310&gt;=R$5),60,0)))</f>
        <v/>
      </c>
      <c r="S310" s="80" t="str">
        <f>IF(OR($A310="",NOT(ISNUMBER($G310))),"",IF(AND($F310&lt;=S$6,$G310&gt;=S$5),IF(S$5&gt;$N310,5,$K310)*10+IF(AND($F310&gt;=S$5,$F310&lt;=S$6),IF(AND($G310&gt;=S$5,$G310&lt;=S$6),5,IF($L310=1,2,1)),IF(AND($G310&gt;=S$5,$G310&lt;=S$6),IF($M310&gt;0,4,3),0)),IF(AND($D310&lt;=S$6,$E310&gt;=S$5),60,0)))</f>
        <v/>
      </c>
      <c r="T310" s="80" t="str">
        <f>IF(OR($A310="",NOT(ISNUMBER($G310))),"",IF(AND($F310&lt;=T$6,$G310&gt;=T$5),IF(T$5&gt;$N310,5,$K310)*10+IF(AND($F310&gt;=T$5,$F310&lt;=T$6),IF(AND($G310&gt;=T$5,$G310&lt;=T$6),5,IF($L310=1,2,1)),IF(AND($G310&gt;=T$5,$G310&lt;=T$6),IF($M310&gt;0,4,3),0)),IF(AND($D310&lt;=T$6,$E310&gt;=T$5),60,0)))</f>
        <v/>
      </c>
      <c r="U310" s="80" t="str">
        <f>IF(OR($A310="",NOT(ISNUMBER($G310))),"",IF(AND($F310&lt;=U$6,$G310&gt;=U$5),IF(U$5&gt;$N310,5,$K310)*10+IF(AND($F310&gt;=U$5,$F310&lt;=U$6),IF(AND($G310&gt;=U$5,$G310&lt;=U$6),5,IF($L310=1,2,1)),IF(AND($G310&gt;=U$5,$G310&lt;=U$6),IF($M310&gt;0,4,3),0)),IF(AND($D310&lt;=U$6,$E310&gt;=U$5),60,0)))</f>
        <v/>
      </c>
      <c r="V310" s="80" t="str">
        <f>IF(OR($A310="",NOT(ISNUMBER($G310))),"",IF(AND($F310&lt;=V$6,$G310&gt;=V$5),IF(V$5&gt;$N310,5,$K310)*10+IF(AND($F310&gt;=V$5,$F310&lt;=V$6),IF(AND($G310&gt;=V$5,$G310&lt;=V$6),5,IF($L310=1,2,1)),IF(AND($G310&gt;=V$5,$G310&lt;=V$6),IF($M310&gt;0,4,3),0)),IF(AND($D310&lt;=V$6,$E310&gt;=V$5),60,0)))</f>
        <v/>
      </c>
      <c r="W310" s="80" t="str">
        <f>IF(OR($A310="",NOT(ISNUMBER($G310))),"",IF(AND($F310&lt;=W$6,$G310&gt;=W$5),IF(W$5&gt;$N310,5,$K310)*10+IF(AND($F310&gt;=W$5,$F310&lt;=W$6),IF(AND($G310&gt;=W$5,$G310&lt;=W$6),5,IF($L310=1,2,1)),IF(AND($G310&gt;=W$5,$G310&lt;=W$6),IF($M310&gt;0,4,3),0)),IF(AND($D310&lt;=W$6,$E310&gt;=W$5),60,0)))</f>
        <v/>
      </c>
      <c r="X310" s="80" t="str">
        <f>IF(OR($A310="",NOT(ISNUMBER($G310))),"",IF(AND($F310&lt;=X$6,$G310&gt;=X$5),IF(X$5&gt;$N310,5,$K310)*10+IF(AND($F310&gt;=X$5,$F310&lt;=X$6),IF(AND($G310&gt;=X$5,$G310&lt;=X$6),5,IF($L310=1,2,1)),IF(AND($G310&gt;=X$5,$G310&lt;=X$6),IF($M310&gt;0,4,3),0)),IF(AND($D310&lt;=X$6,$E310&gt;=X$5),60,0)))</f>
        <v/>
      </c>
      <c r="Y310" s="80" t="str">
        <f>IF(OR($A310="",NOT(ISNUMBER($G310))),"",IF(AND($F310&lt;=Y$6,$G310&gt;=Y$5),IF(Y$5&gt;$N310,5,$K310)*10+IF(AND($F310&gt;=Y$5,$F310&lt;=Y$6),IF(AND($G310&gt;=Y$5,$G310&lt;=Y$6),5,IF($L310=1,2,1)),IF(AND($G310&gt;=Y$5,$G310&lt;=Y$6),IF($M310&gt;0,4,3),0)),IF(AND($D310&lt;=Y$6,$E310&gt;=Y$5),60,0)))</f>
        <v/>
      </c>
      <c r="Z310" s="80" t="str">
        <f>IF(OR($A310="",NOT(ISNUMBER($G310))),"",IF(AND($F310&lt;=Z$6,$G310&gt;=Z$5),IF(Z$5&gt;$N310,5,$K310)*10+IF(AND($F310&gt;=Z$5,$F310&lt;=Z$6),IF(AND($G310&gt;=Z$5,$G310&lt;=Z$6),5,IF($L310=1,2,1)),IF(AND($G310&gt;=Z$5,$G310&lt;=Z$6),IF($M310&gt;0,4,3),0)),IF(AND($D310&lt;=Z$6,$E310&gt;=Z$5),60,0)))</f>
        <v/>
      </c>
      <c r="AA310" s="80" t="str">
        <f>IF(OR($A310="",NOT(ISNUMBER($G310))),"",IF(AND($F310&lt;=AA$6,$G310&gt;=AA$5),IF(AA$5&gt;$N310,5,$K310)*10+IF(AND($F310&gt;=AA$5,$F310&lt;=AA$6),IF(AND($G310&gt;=AA$5,$G310&lt;=AA$6),5,IF($L310=1,2,1)),IF(AND($G310&gt;=AA$5,$G310&lt;=AA$6),IF($M310&gt;0,4,3),0)),IF(AND($D310&lt;=AA$6,$E310&gt;=AA$5),60,0)))</f>
        <v/>
      </c>
      <c r="AB310" s="80" t="str">
        <f>IF(OR($A310="",NOT(ISNUMBER($G310))),"",IF(AND($F310&lt;=AB$6,$G310&gt;=AB$5),IF(AB$5&gt;$N310,5,$K310)*10+IF(AND($F310&gt;=AB$5,$F310&lt;=AB$6),IF(AND($G310&gt;=AB$5,$G310&lt;=AB$6),5,IF($L310=1,2,1)),IF(AND($G310&gt;=AB$5,$G310&lt;=AB$6),IF($M310&gt;0,4,3),0)),IF(AND($D310&lt;=AB$6,$E310&gt;=AB$5),60,0)))</f>
        <v/>
      </c>
      <c r="AC310" s="80" t="str">
        <f>IF(OR($A310="",NOT(ISNUMBER($G310))),"",IF(AND($F310&lt;=AC$6,$G310&gt;=AC$5),IF(AC$5&gt;$N310,5,$K310)*10+IF(AND($F310&gt;=AC$5,$F310&lt;=AC$6),IF(AND($G310&gt;=AC$5,$G310&lt;=AC$6),5,IF($L310=1,2,1)),IF(AND($G310&gt;=AC$5,$G310&lt;=AC$6),IF($M310&gt;0,4,3),0)),IF(AND($D310&lt;=AC$6,$E310&gt;=AC$5),60,0)))</f>
        <v/>
      </c>
      <c r="AD310" s="80" t="str">
        <f>IF(OR($A310="",NOT(ISNUMBER($G310))),"",IF(AND($F310&lt;=AD$6,$G310&gt;=AD$5),IF(AD$5&gt;$N310,5,$K310)*10+IF(AND($F310&gt;=AD$5,$F310&lt;=AD$6),IF(AND($G310&gt;=AD$5,$G310&lt;=AD$6),5,IF($L310=1,2,1)),IF(AND($G310&gt;=AD$5,$G310&lt;=AD$6),IF($M310&gt;0,4,3),0)),IF(AND($D310&lt;=AD$6,$E310&gt;=AD$5),60,0)))</f>
        <v/>
      </c>
      <c r="AE310" s="80" t="str">
        <f>IF(OR($A310="",NOT(ISNUMBER($G310))),"",IF(AND($F310&lt;=AE$6,$G310&gt;=AE$5),IF(AE$5&gt;$N310,5,$K310)*10+IF(AND($F310&gt;=AE$5,$F310&lt;=AE$6),IF(AND($G310&gt;=AE$5,$G310&lt;=AE$6),5,IF($L310=1,2,1)),IF(AND($G310&gt;=AE$5,$G310&lt;=AE$6),IF($M310&gt;0,4,3),0)),IF(AND($D310&lt;=AE$6,$E310&gt;=AE$5),60,0)))</f>
        <v/>
      </c>
      <c r="AF310" s="80" t="str">
        <f>IF(OR($A310="",NOT(ISNUMBER($G310))),"",IF(AND($F310&lt;=AF$6,$G310&gt;=AF$5),IF(AF$5&gt;$N310,5,$K310)*10+IF(AND($F310&gt;=AF$5,$F310&lt;=AF$6),IF(AND($G310&gt;=AF$5,$G310&lt;=AF$6),5,IF($L310=1,2,1)),IF(AND($G310&gt;=AF$5,$G310&lt;=AF$6),IF($M310&gt;0,4,3),0)),IF(AND($D310&lt;=AF$6,$E310&gt;=AF$5),60,0)))</f>
        <v/>
      </c>
      <c r="AG310" s="80" t="str">
        <f>IF(OR($A310="",NOT(ISNUMBER($G310))),"",IF(AND($F310&lt;=AG$6,$G310&gt;=AG$5),IF(AG$5&gt;$N310,5,$K310)*10+IF(AND($F310&gt;=AG$5,$F310&lt;=AG$6),IF(AND($G310&gt;=AG$5,$G310&lt;=AG$6),5,IF($L310=1,2,1)),IF(AND($G310&gt;=AG$5,$G310&lt;=AG$6),IF($M310&gt;0,4,3),0)),IF(AND($D310&lt;=AG$6,$E310&gt;=AG$5),60,0)))</f>
        <v/>
      </c>
      <c r="AH310" s="80" t="str">
        <f>IF(OR($A310="",NOT(ISNUMBER($G310))),"",IF(AND($F310&lt;=AH$6,$G310&gt;=AH$5),IF(AH$5&gt;$N310,5,$K310)*10+IF(AND($F310&gt;=AH$5,$F310&lt;=AH$6),IF(AND($G310&gt;=AH$5,$G310&lt;=AH$6),5,IF($L310=1,2,1)),IF(AND($G310&gt;=AH$5,$G310&lt;=AH$6),IF($M310&gt;0,4,3),0)),IF(AND($D310&lt;=AH$6,$E310&gt;=AH$5),60,0)))</f>
        <v/>
      </c>
      <c r="AI310" s="80" t="str">
        <f>IF(OR($A310="",NOT(ISNUMBER($G310))),"",IF(AND($F310&lt;=AI$6,$G310&gt;=AI$5),IF(AI$5&gt;$N310,5,$K310)*10+IF(AND($F310&gt;=AI$5,$F310&lt;=AI$6),IF(AND($G310&gt;=AI$5,$G310&lt;=AI$6),5,IF($L310=1,2,1)),IF(AND($G310&gt;=AI$5,$G310&lt;=AI$6),IF($M310&gt;0,4,3),0)),IF(AND($D310&lt;=AI$6,$E310&gt;=AI$5),60,0)))</f>
        <v/>
      </c>
      <c r="AJ310" s="80" t="str">
        <f>IF(OR($A310="",NOT(ISNUMBER($G310))),"",IF(AND($F310&lt;=AJ$6,$G310&gt;=AJ$5),IF(AJ$5&gt;$N310,5,$K310)*10+IF(AND($F310&gt;=AJ$5,$F310&lt;=AJ$6),IF(AND($G310&gt;=AJ$5,$G310&lt;=AJ$6),5,IF($L310=1,2,1)),IF(AND($G310&gt;=AJ$5,$G310&lt;=AJ$6),IF($M310&gt;0,4,3),0)),IF(AND($D310&lt;=AJ$6,$E310&gt;=AJ$5),60,0)))</f>
        <v/>
      </c>
      <c r="AK310" s="80" t="str">
        <f>IF(OR($A310="",NOT(ISNUMBER($G310))),"",IF(AND($F310&lt;=AK$6,$G310&gt;=AK$5),IF(AK$5&gt;$N310,5,$K310)*10+IF(AND($F310&gt;=AK$5,$F310&lt;=AK$6),IF(AND($G310&gt;=AK$5,$G310&lt;=AK$6),5,IF($L310=1,2,1)),IF(AND($G310&gt;=AK$5,$G310&lt;=AK$6),IF($M310&gt;0,4,3),0)),IF(AND($D310&lt;=AK$6,$E310&gt;=AK$5),60,0)))</f>
        <v/>
      </c>
      <c r="AL310" s="80" t="str">
        <f>IF(OR($A310="",NOT(ISNUMBER($G310))),"",IF(AND($F310&lt;=AL$6,$G310&gt;=AL$5),IF(AL$5&gt;$N310,5,$K310)*10+IF(AND($F310&gt;=AL$5,$F310&lt;=AL$6),IF(AND($G310&gt;=AL$5,$G310&lt;=AL$6),5,IF($L310=1,2,1)),IF(AND($G310&gt;=AL$5,$G310&lt;=AL$6),IF($M310&gt;0,4,3),0)),IF(AND($D310&lt;=AL$6,$E310&gt;=AL$5),60,0)))</f>
        <v/>
      </c>
      <c r="AM310" s="80" t="str">
        <f>IF(OR($A310="",NOT(ISNUMBER($G310))),"",IF(AND($F310&lt;=AM$6,$G310&gt;=AM$5),IF(AM$5&gt;$N310,5,$K310)*10+IF(AND($F310&gt;=AM$5,$F310&lt;=AM$6),IF(AND($G310&gt;=AM$5,$G310&lt;=AM$6),5,IF($L310=1,2,1)),IF(AND($G310&gt;=AM$5,$G310&lt;=AM$6),IF($M310&gt;0,4,3),0)),IF(AND($D310&lt;=AM$6,$E310&gt;=AM$5),60,0)))</f>
        <v/>
      </c>
      <c r="AN310" s="80" t="str">
        <f>IF(OR($A310="",NOT(ISNUMBER($G310))),"",IF(AND($F310&lt;=AN$6,$G310&gt;=AN$5),IF(AN$5&gt;$N310,5,$K310)*10+IF(AND($F310&gt;=AN$5,$F310&lt;=AN$6),IF(AND($G310&gt;=AN$5,$G310&lt;=AN$6),5,IF($L310=1,2,1)),IF(AND($G310&gt;=AN$5,$G310&lt;=AN$6),IF($M310&gt;0,4,3),0)),IF(AND($D310&lt;=AN$6,$E310&gt;=AN$5),60,0)))</f>
        <v/>
      </c>
      <c r="AO310" s="80" t="str">
        <f>IF(OR($A310="",NOT(ISNUMBER($G310))),"",IF(AND($F310&lt;=AO$6,$G310&gt;=AO$5),IF(AO$5&gt;$N310,5,$K310)*10+IF(AND($F310&gt;=AO$5,$F310&lt;=AO$6),IF(AND($G310&gt;=AO$5,$G310&lt;=AO$6),5,IF($L310=1,2,1)),IF(AND($G310&gt;=AO$5,$G310&lt;=AO$6),IF($M310&gt;0,4,3),0)),IF(AND($D310&lt;=AO$6,$E310&gt;=AO$5),60,0)))</f>
        <v/>
      </c>
      <c r="AP310" s="80" t="str">
        <f>IF(OR($A310="",NOT(ISNUMBER($G310))),"",IF(AND($F310&lt;=AP$6,$G310&gt;=AP$5),IF(AP$5&gt;$N310,5,$K310)*10+IF(AND($F310&gt;=AP$5,$F310&lt;=AP$6),IF(AND($G310&gt;=AP$5,$G310&lt;=AP$6),5,IF($L310=1,2,1)),IF(AND($G310&gt;=AP$5,$G310&lt;=AP$6),IF($M310&gt;0,4,3),0)),IF(AND($D310&lt;=AP$6,$E310&gt;=AP$5),60,0)))</f>
        <v/>
      </c>
      <c r="AQ310" s="80" t="str">
        <f>IF(OR($A310="",NOT(ISNUMBER($G310))),"",IF(AND($F310&lt;=AQ$6,$G310&gt;=AQ$5),IF(AQ$5&gt;$N310,5,$K310)*10+IF(AND($F310&gt;=AQ$5,$F310&lt;=AQ$6),IF(AND($G310&gt;=AQ$5,$G310&lt;=AQ$6),5,IF($L310=1,2,1)),IF(AND($G310&gt;=AQ$5,$G310&lt;=AQ$6),IF($M310&gt;0,4,3),0)),IF(AND($D310&lt;=AQ$6,$E310&gt;=AQ$5),60,0)))</f>
        <v/>
      </c>
      <c r="AR310" s="80" t="str">
        <f>IF(OR($A310="",NOT(ISNUMBER($G310))),"",IF(AND($F310&lt;=AR$6,$G310&gt;=AR$5),IF(AR$5&gt;$N310,5,$K310)*10+IF(AND($F310&gt;=AR$5,$F310&lt;=AR$6),IF(AND($G310&gt;=AR$5,$G310&lt;=AR$6),5,IF($L310=1,2,1)),IF(AND($G310&gt;=AR$5,$G310&lt;=AR$6),IF($M310&gt;0,4,3),0)),IF(AND($D310&lt;=AR$6,$E310&gt;=AR$5),60,0)))</f>
        <v/>
      </c>
      <c r="AS310" s="80" t="str">
        <f>IF(OR($A310="",NOT(ISNUMBER($G310))),"",IF(AND($F310&lt;=AS$6,$G310&gt;=AS$5),IF(AS$5&gt;$N310,5,$K310)*10+IF(AND($F310&gt;=AS$5,$F310&lt;=AS$6),IF(AND($G310&gt;=AS$5,$G310&lt;=AS$6),5,IF($L310=1,2,1)),IF(AND($G310&gt;=AS$5,$G310&lt;=AS$6),IF($M310&gt;0,4,3),0)),IF(AND($D310&lt;=AS$6,$E310&gt;=AS$5),60,0)))</f>
        <v/>
      </c>
      <c r="AT310" s="80" t="str">
        <f>IF(OR($A310="",NOT(ISNUMBER($G310))),"",IF(AND($F310&lt;=AT$6,$G310&gt;=AT$5),IF(AT$5&gt;$N310,5,$K310)*10+IF(AND($F310&gt;=AT$5,$F310&lt;=AT$6),IF(AND($G310&gt;=AT$5,$G310&lt;=AT$6),5,IF($L310=1,2,1)),IF(AND($G310&gt;=AT$5,$G310&lt;=AT$6),IF($M310&gt;0,4,3),0)),IF(AND($D310&lt;=AT$6,$E310&gt;=AT$5),60,0)))</f>
        <v/>
      </c>
      <c r="AU310" s="80" t="str">
        <f>IF(OR($A310="",NOT(ISNUMBER($G310))),"",IF(AND($F310&lt;=AU$6,$G310&gt;=AU$5),IF(AU$5&gt;$N310,5,$K310)*10+IF(AND($F310&gt;=AU$5,$F310&lt;=AU$6),IF(AND($G310&gt;=AU$5,$G310&lt;=AU$6),5,IF($L310=1,2,1)),IF(AND($G310&gt;=AU$5,$G310&lt;=AU$6),IF($M310&gt;0,4,3),0)),IF(AND($D310&lt;=AU$6,$E310&gt;=AU$5),60,0)))</f>
        <v/>
      </c>
      <c r="AV310" s="80" t="str">
        <f>IF(OR($A310="",NOT(ISNUMBER($G310))),"",IF(AND($F310&lt;=AV$6,$G310&gt;=AV$5),IF(AV$5&gt;$N310,5,$K310)*10+IF(AND($F310&gt;=AV$5,$F310&lt;=AV$6),IF(AND($G310&gt;=AV$5,$G310&lt;=AV$6),5,IF($L310=1,2,1)),IF(AND($G310&gt;=AV$5,$G310&lt;=AV$6),IF($M310&gt;0,4,3),0)),IF(AND($D310&lt;=AV$6,$E310&gt;=AV$5),60,0)))</f>
        <v/>
      </c>
      <c r="AW310" s="80" t="str">
        <f>IF(OR($A310="",NOT(ISNUMBER($G310))),"",IF(AND($F310&lt;=AW$6,$G310&gt;=AW$5),IF(AW$5&gt;$N310,5,$K310)*10+IF(AND($F310&gt;=AW$5,$F310&lt;=AW$6),IF(AND($G310&gt;=AW$5,$G310&lt;=AW$6),5,IF($L310=1,2,1)),IF(AND($G310&gt;=AW$5,$G310&lt;=AW$6),IF($M310&gt;0,4,3),0)),IF(AND($D310&lt;=AW$6,$E310&gt;=AW$5),60,0)))</f>
        <v/>
      </c>
      <c r="AX310" s="80" t="str">
        <f>IF(OR($A310="",NOT(ISNUMBER($G310))),"",IF(AND($F310&lt;=AX$6,$G310&gt;=AX$5),IF(AX$5&gt;$N310,5,$K310)*10+IF(AND($F310&gt;=AX$5,$F310&lt;=AX$6),IF(AND($G310&gt;=AX$5,$G310&lt;=AX$6),5,IF($L310=1,2,1)),IF(AND($G310&gt;=AX$5,$G310&lt;=AX$6),IF($M310&gt;0,4,3),0)),IF(AND($D310&lt;=AX$6,$E310&gt;=AX$5),60,0)))</f>
        <v/>
      </c>
      <c r="AY310" s="80" t="str">
        <f>IF(OR($A310="",NOT(ISNUMBER($G310))),"",IF(AND($F310&lt;=AY$6,$G310&gt;=AY$5),IF(AY$5&gt;$N310,5,$K310)*10+IF(AND($F310&gt;=AY$5,$F310&lt;=AY$6),IF(AND($G310&gt;=AY$5,$G310&lt;=AY$6),5,IF($L310=1,2,1)),IF(AND($G310&gt;=AY$5,$G310&lt;=AY$6),IF($M310&gt;0,4,3),0)),IF(AND($D310&lt;=AY$6,$E310&gt;=AY$5),60,0)))</f>
        <v/>
      </c>
      <c r="AZ310" s="80" t="str">
        <f>IF(OR($A310="",NOT(ISNUMBER($G310))),"",IF(AND($F310&lt;=AZ$6,$G310&gt;=AZ$5),IF(AZ$5&gt;$N310,5,$K310)*10+IF(AND($F310&gt;=AZ$5,$F310&lt;=AZ$6),IF(AND($G310&gt;=AZ$5,$G310&lt;=AZ$6),5,IF($L310=1,2,1)),IF(AND($G310&gt;=AZ$5,$G310&lt;=AZ$6),IF($M310&gt;0,4,3),0)),IF(AND($D310&lt;=AZ$6,$E310&gt;=AZ$5),60,0)))</f>
        <v/>
      </c>
      <c r="BA310" s="80" t="str">
        <f>IF(OR($A310="",NOT(ISNUMBER($G310))),"",IF(AND($F310&lt;=BA$6,$G310&gt;=BA$5),IF(BA$5&gt;$N310,5,$K310)*10+IF(AND($F310&gt;=BA$5,$F310&lt;=BA$6),IF(AND($G310&gt;=BA$5,$G310&lt;=BA$6),5,IF($L310=1,2,1)),IF(AND($G310&gt;=BA$5,$G310&lt;=BA$6),IF($M310&gt;0,4,3),0)),IF(AND($D310&lt;=BA$6,$E310&gt;=BA$5),60,0)))</f>
        <v/>
      </c>
      <c r="BB310" s="80" t="str">
        <f>IF(OR($A310="",NOT(ISNUMBER($G310))),"",IF(AND($F310&lt;=BB$6,$G310&gt;=BB$5),IF(BB$5&gt;$N310,5,$K310)*10+IF(AND($F310&gt;=BB$5,$F310&lt;=BB$6),IF(AND($G310&gt;=BB$5,$G310&lt;=BB$6),5,IF($L310=1,2,1)),IF(AND($G310&gt;=BB$5,$G310&lt;=BB$6),IF($M310&gt;0,4,3),0)),IF(AND($D310&lt;=BB$6,$E310&gt;=BB$5),60,0)))</f>
        <v/>
      </c>
      <c r="BC310" s="80" t="str">
        <f>IF(OR($A310="",NOT(ISNUMBER($G310))),"",IF(AND($F310&lt;=BC$6,$G310&gt;=BC$5),IF(BC$5&gt;$N310,5,$K310)*10+IF(AND($F310&gt;=BC$5,$F310&lt;=BC$6),IF(AND($G310&gt;=BC$5,$G310&lt;=BC$6),5,IF($L310=1,2,1)),IF(AND($G310&gt;=BC$5,$G310&lt;=BC$6),IF($M310&gt;0,4,3),0)),IF(AND($D310&lt;=BC$6,$E310&gt;=BC$5),60,0)))</f>
        <v/>
      </c>
      <c r="BD310" s="80" t="str">
        <f>IF(OR($A310="",NOT(ISNUMBER($G310))),"",IF(AND($F310&lt;=BD$6,$G310&gt;=BD$5),IF(BD$5&gt;$N310,5,$K310)*10+IF(AND($F310&gt;=BD$5,$F310&lt;=BD$6),IF(AND($G310&gt;=BD$5,$G310&lt;=BD$6),5,IF($L310=1,2,1)),IF(AND($G310&gt;=BD$5,$G310&lt;=BD$6),IF($M310&gt;0,4,3),0)),IF(AND($D310&lt;=BD$6,$E310&gt;=BD$5),60,0)))</f>
        <v/>
      </c>
      <c r="BE310" s="80" t="str">
        <f>IF(OR($A310="",NOT(ISNUMBER($G310))),"",IF(AND($F310&lt;=BE$6,$G310&gt;=BE$5),IF(BE$5&gt;$N310,5,$K310)*10+IF(AND($F310&gt;=BE$5,$F310&lt;=BE$6),IF(AND($G310&gt;=BE$5,$G310&lt;=BE$6),5,IF($L310=1,2,1)),IF(AND($G310&gt;=BE$5,$G310&lt;=BE$6),IF($M310&gt;0,4,3),0)),IF(AND($D310&lt;=BE$6,$E310&gt;=BE$5),60,0)))</f>
        <v/>
      </c>
      <c r="BF310" s="80" t="str">
        <f>IF(OR($A310="",NOT(ISNUMBER($G310))),"",IF(AND($F310&lt;=BF$6,$G310&gt;=BF$5),IF(BF$5&gt;$N310,5,$K310)*10+IF(AND($F310&gt;=BF$5,$F310&lt;=BF$6),IF(AND($G310&gt;=BF$5,$G310&lt;=BF$6),5,IF($L310=1,2,1)),IF(AND($G310&gt;=BF$5,$G310&lt;=BF$6),IF($M310&gt;0,4,3),0)),IF(AND($D310&lt;=BF$6,$E310&gt;=BF$5),60,0)))</f>
        <v/>
      </c>
      <c r="BG310" s="80" t="str">
        <f>IF(OR($A310="",NOT(ISNUMBER($G310))),"",IF(AND($F310&lt;=BG$6,$G310&gt;=BG$5),IF(BG$5&gt;$N310,5,$K310)*10+IF(AND($F310&gt;=BG$5,$F310&lt;=BG$6),IF(AND($G310&gt;=BG$5,$G310&lt;=BG$6),5,IF($L310=1,2,1)),IF(AND($G310&gt;=BG$5,$G310&lt;=BG$6),IF($M310&gt;0,4,3),0)),IF(AND($D310&lt;=BG$6,$E310&gt;=BG$5),60,0)))</f>
        <v/>
      </c>
      <c r="BH310" s="80" t="str">
        <f>IF(OR($A310="",NOT(ISNUMBER($G310))),"",IF(AND($F310&lt;=BH$6,$G310&gt;=BH$5),IF(BH$5&gt;$N310,5,$K310)*10+IF(AND($F310&gt;=BH$5,$F310&lt;=BH$6),IF(AND($G310&gt;=BH$5,$G310&lt;=BH$6),5,IF($L310=1,2,1)),IF(AND($G310&gt;=BH$5,$G310&lt;=BH$6),IF($M310&gt;0,4,3),0)),IF(AND($D310&lt;=BH$6,$E310&gt;=BH$5),60,0)))</f>
        <v/>
      </c>
      <c r="BI310" s="80" t="str">
        <f>IF(OR($A310="",NOT(ISNUMBER($G310))),"",IF(AND($F310&lt;=BI$6,$G310&gt;=BI$5),IF(BI$5&gt;$N310,5,$K310)*10+IF(AND($F310&gt;=BI$5,$F310&lt;=BI$6),IF(AND($G310&gt;=BI$5,$G310&lt;=BI$6),5,IF($L310=1,2,1)),IF(AND($G310&gt;=BI$5,$G310&lt;=BI$6),IF($M310&gt;0,4,3),0)),IF(AND($D310&lt;=BI$6,$E310&gt;=BI$5),60,0)))</f>
        <v/>
      </c>
      <c r="BJ310" s="80" t="str">
        <f>IF(OR($A310="",NOT(ISNUMBER($G310))),"",IF(AND($F310&lt;=BJ$6,$G310&gt;=BJ$5),IF(BJ$5&gt;$N310,5,$K310)*10+IF(AND($F310&gt;=BJ$5,$F310&lt;=BJ$6),IF(AND($G310&gt;=BJ$5,$G310&lt;=BJ$6),5,IF($L310=1,2,1)),IF(AND($G310&gt;=BJ$5,$G310&lt;=BJ$6),IF($M310&gt;0,4,3),0)),IF(AND($D310&lt;=BJ$6,$E310&gt;=BJ$5),60,0)))</f>
        <v/>
      </c>
      <c r="BK310" s="80" t="str">
        <f>IF(OR($A310="",NOT(ISNUMBER($G310))),"",IF(AND($F310&lt;=BK$6,$G310&gt;=BK$5),IF(BK$5&gt;$N310,5,$K310)*10+IF(AND($F310&gt;=BK$5,$F310&lt;=BK$6),IF(AND($G310&gt;=BK$5,$G310&lt;=BK$6),5,IF($L310=1,2,1)),IF(AND($G310&gt;=BK$5,$G310&lt;=BK$6),IF($M310&gt;0,4,3),0)),IF(AND($D310&lt;=BK$6,$E310&gt;=BK$5),60,0)))</f>
        <v/>
      </c>
      <c r="BL310" s="80" t="str">
        <f>IF(OR($A310="",NOT(ISNUMBER($G310))),"",IF(AND($F310&lt;=BL$6,$G310&gt;=BL$5),IF(BL$5&gt;$N310,5,$K310)*10+IF(AND($F310&gt;=BL$5,$F310&lt;=BL$6),IF(AND($G310&gt;=BL$5,$G310&lt;=BL$6),5,IF($L310=1,2,1)),IF(AND($G310&gt;=BL$5,$G310&lt;=BL$6),IF($M310&gt;0,4,3),0)),IF(AND($D310&lt;=BL$6,$E310&gt;=BL$5),60,0)))</f>
        <v/>
      </c>
      <c r="BM310" s="80" t="str">
        <f>IF(OR($A310="",NOT(ISNUMBER($G310))),"",IF(AND($F310&lt;=BM$6,$G310&gt;=BM$5),IF(BM$5&gt;$N310,5,$K310)*10+IF(AND($F310&gt;=BM$5,$F310&lt;=BM$6),IF(AND($G310&gt;=BM$5,$G310&lt;=BM$6),5,IF($L310=1,2,1)),IF(AND($G310&gt;=BM$5,$G310&lt;=BM$6),IF($M310&gt;0,4,3),0)),IF(AND($D310&lt;=BM$6,$E310&gt;=BM$5),60,0)))</f>
        <v/>
      </c>
      <c r="BN310" s="80" t="str">
        <f>IF(OR($A310="",NOT(ISNUMBER($G310))),"",IF(AND($F310&lt;=BN$6,$G310&gt;=BN$5),IF(BN$5&gt;$N310,5,$K310)*10+IF(AND($F310&gt;=BN$5,$F310&lt;=BN$6),IF(AND($G310&gt;=BN$5,$G310&lt;=BN$6),5,IF($L310=1,2,1)),IF(AND($G310&gt;=BN$5,$G310&lt;=BN$6),IF($M310&gt;0,4,3),0)),IF(AND($D310&lt;=BN$6,$E310&gt;=BN$5),60,0)))</f>
        <v/>
      </c>
      <c r="BO310" s="80" t="str">
        <f>IF(OR($A310="",NOT(ISNUMBER($G310))),"",IF(AND($F310&lt;=BO$6,$G310&gt;=BO$5),IF(BO$5&gt;$N310,5,$K310)*10+IF(AND($F310&gt;=BO$5,$F310&lt;=BO$6),IF(AND($G310&gt;=BO$5,$G310&lt;=BO$6),5,IF($L310=1,2,1)),IF(AND($G310&gt;=BO$5,$G310&lt;=BO$6),IF($M310&gt;0,4,3),0)),IF(AND($D310&lt;=BO$6,$E310&gt;=BO$5),60,0)))</f>
        <v/>
      </c>
      <c r="BP310" s="80" t="str">
        <f>IF(OR($A310="",NOT(ISNUMBER($G310))),"",IF(AND($F310&lt;=BP$6,$G310&gt;=BP$5),IF(BP$5&gt;$N310,5,$K310)*10+IF(AND($F310&gt;=BP$5,$F310&lt;=BP$6),IF(AND($G310&gt;=BP$5,$G310&lt;=BP$6),5,IF($L310=1,2,1)),IF(AND($G310&gt;=BP$5,$G310&lt;=BP$6),IF($M310&gt;0,4,3),0)),IF(AND($D310&lt;=BP$6,$E310&gt;=BP$5),60,0)))</f>
        <v/>
      </c>
      <c r="BQ310" s="80" t="str">
        <f>IF(OR($A310="",NOT(ISNUMBER($G310))),"",IF(AND($F310&lt;=BQ$6,$G310&gt;=BQ$5),IF(BQ$5&gt;$N310,5,$K310)*10+IF(AND($F310&gt;=BQ$5,$F310&lt;=BQ$6),IF(AND($G310&gt;=BQ$5,$G310&lt;=BQ$6),5,IF($L310=1,2,1)),IF(AND($G310&gt;=BQ$5,$G310&lt;=BQ$6),IF($M310&gt;0,4,3),0)),IF(AND($D310&lt;=BQ$6,$E310&gt;=BQ$5),60,0)))</f>
        <v/>
      </c>
      <c r="BR310" s="80" t="str">
        <f>IF(OR($A310="",NOT(ISNUMBER($G310))),"",IF(AND($F310&lt;=BR$6,$G310&gt;=BR$5),IF(BR$5&gt;$N310,5,$K310)*10+IF(AND($F310&gt;=BR$5,$F310&lt;=BR$6),IF(AND($G310&gt;=BR$5,$G310&lt;=BR$6),5,IF($L310=1,2,1)),IF(AND($G310&gt;=BR$5,$G310&lt;=BR$6),IF($M310&gt;0,4,3),0)),IF(AND($D310&lt;=BR$6,$E310&gt;=BR$5),60,0)))</f>
        <v/>
      </c>
      <c r="BS310" s="80" t="str">
        <f>IF(OR($A310="",NOT(ISNUMBER($G310))),"",IF(AND($F310&lt;=BS$6,$G310&gt;=BS$5),IF(BS$5&gt;$N310,5,$K310)*10+IF(AND($F310&gt;=BS$5,$F310&lt;=BS$6),IF(AND($G310&gt;=BS$5,$G310&lt;=BS$6),5,IF($L310=1,2,1)),IF(AND($G310&gt;=BS$5,$G310&lt;=BS$6),IF($M310&gt;0,4,3),0)),IF(AND($D310&lt;=BS$6,$E310&gt;=BS$5),60,0)))</f>
        <v/>
      </c>
      <c r="BT310" s="80" t="str">
        <f>IF(OR($A310="",NOT(ISNUMBER($G310))),"",IF(AND($F310&lt;=BT$6,$G310&gt;=BT$5),IF(BT$5&gt;$N310,5,$K310)*10+IF(AND($F310&gt;=BT$5,$F310&lt;=BT$6),IF(AND($G310&gt;=BT$5,$G310&lt;=BT$6),5,IF($L310=1,2,1)),IF(AND($G310&gt;=BT$5,$G310&lt;=BT$6),IF($M310&gt;0,4,3),0)),IF(AND($D310&lt;=BT$6,$E310&gt;=BT$5),60,0)))</f>
        <v/>
      </c>
      <c r="BU310" s="80" t="str">
        <f>IF(OR($A310="",NOT(ISNUMBER($G310))),"",IF(AND($F310&lt;=BU$6,$G310&gt;=BU$5),IF(BU$5&gt;$N310,5,$K310)*10+IF(AND($F310&gt;=BU$5,$F310&lt;=BU$6),IF(AND($G310&gt;=BU$5,$G310&lt;=BU$6),5,IF($L310=1,2,1)),IF(AND($G310&gt;=BU$5,$G310&lt;=BU$6),IF($M310&gt;0,4,3),0)),IF(AND($D310&lt;=BU$6,$E310&gt;=BU$5),60,0)))</f>
        <v/>
      </c>
      <c r="BV310" s="80" t="str">
        <f>IF(OR($A310="",NOT(ISNUMBER($G310))),"",IF(AND($F310&lt;=BV$6,$G310&gt;=BV$5),IF(BV$5&gt;$N310,5,$K310)*10+IF(AND($F310&gt;=BV$5,$F310&lt;=BV$6),IF(AND($G310&gt;=BV$5,$G310&lt;=BV$6),5,IF($L310=1,2,1)),IF(AND($G310&gt;=BV$5,$G310&lt;=BV$6),IF($M310&gt;0,4,3),0)),IF(AND($D310&lt;=BV$6,$E310&gt;=BV$5),60,0)))</f>
        <v/>
      </c>
      <c r="BW310" s="80" t="str">
        <f>IF(OR($A310="",NOT(ISNUMBER($G310))),"",IF(AND($F310&lt;=BW$6,$G310&gt;=BW$5),IF(BW$5&gt;$N310,5,$K310)*10+IF(AND($F310&gt;=BW$5,$F310&lt;=BW$6),IF(AND($G310&gt;=BW$5,$G310&lt;=BW$6),5,IF($L310=1,2,1)),IF(AND($G310&gt;=BW$5,$G310&lt;=BW$6),IF($M310&gt;0,4,3),0)),IF(AND($D310&lt;=BW$6,$E310&gt;=BW$5),60,0)))</f>
        <v/>
      </c>
      <c r="BX310" s="80" t="str">
        <f>IF(OR($A310="",NOT(ISNUMBER($G310))),"",IF(AND($F310&lt;=BX$6,$G310&gt;=BX$5),IF(BX$5&gt;$N310,5,$K310)*10+IF(AND($F310&gt;=BX$5,$F310&lt;=BX$6),IF(AND($G310&gt;=BX$5,$G310&lt;=BX$6),5,IF($L310=1,2,1)),IF(AND($G310&gt;=BX$5,$G310&lt;=BX$6),IF($M310&gt;0,4,3),0)),IF(AND($D310&lt;=BX$6,$E310&gt;=BX$5),60,0)))</f>
        <v/>
      </c>
      <c r="BY310" s="80" t="str">
        <f>IF(OR($A310="",NOT(ISNUMBER($G310))),"",IF(AND($F310&lt;=BY$6,$G310&gt;=BY$5),IF(BY$5&gt;$N310,5,$K310)*10+IF(AND($F310&gt;=BY$5,$F310&lt;=BY$6),IF(AND($G310&gt;=BY$5,$G310&lt;=BY$6),5,IF($L310=1,2,1)),IF(AND($G310&gt;=BY$5,$G310&lt;=BY$6),IF($M310&gt;0,4,3),0)),IF(AND($D310&lt;=BY$6,$E310&gt;=BY$5),60,0)))</f>
        <v/>
      </c>
      <c r="BZ310" s="80" t="str">
        <f>IF(OR($A310="",NOT(ISNUMBER($G310))),"",IF(AND($F310&lt;=BZ$6,$G310&gt;=BZ$5),IF(BZ$5&gt;$N310,5,$K310)*10+IF(AND($F310&gt;=BZ$5,$F310&lt;=BZ$6),IF(AND($G310&gt;=BZ$5,$G310&lt;=BZ$6),5,IF($L310=1,2,1)),IF(AND($G310&gt;=BZ$5,$G310&lt;=BZ$6),IF($M310&gt;0,4,3),0)),IF(AND($D310&lt;=BZ$6,$E310&gt;=BZ$5),60,0)))</f>
        <v/>
      </c>
      <c r="CA310" s="80" t="str">
        <f>IF(OR($A310="",NOT(ISNUMBER($G310))),"",IF(AND($F310&lt;=CA$6,$G310&gt;=CA$5),IF(CA$5&gt;$N310,5,$K310)*10+IF(AND($F310&gt;=CA$5,$F310&lt;=CA$6),IF(AND($G310&gt;=CA$5,$G310&lt;=CA$6),5,IF($L310=1,2,1)),IF(AND($G310&gt;=CA$5,$G310&lt;=CA$6),IF($M310&gt;0,4,3),0)),IF(AND($D310&lt;=CA$6,$E310&gt;=CA$5),60,0)))</f>
        <v/>
      </c>
      <c r="CB310" s="80" t="str">
        <f>IF(OR($A310="",NOT(ISNUMBER($G310))),"",IF(AND($F310&lt;=CB$6,$G310&gt;=CB$5),IF(CB$5&gt;$N310,5,$K310)*10+IF(AND($F310&gt;=CB$5,$F310&lt;=CB$6),IF(AND($G310&gt;=CB$5,$G310&lt;=CB$6),5,IF($L310=1,2,1)),IF(AND($G310&gt;=CB$5,$G310&lt;=CB$6),IF($M310&gt;0,4,3),0)),IF(AND($D310&lt;=CB$6,$E310&gt;=CB$5),60,0)))</f>
        <v/>
      </c>
      <c r="CC310" s="80" t="str">
        <f>IF(OR($A310="",NOT(ISNUMBER($G310))),"",IF(AND($F310&lt;=CC$6,$G310&gt;=CC$5),IF(CC$5&gt;$N310,5,$K310)*10+IF(AND($F310&gt;=CC$5,$F310&lt;=CC$6),IF(AND($G310&gt;=CC$5,$G310&lt;=CC$6),5,IF($L310=1,2,1)),IF(AND($G310&gt;=CC$5,$G310&lt;=CC$6),IF($M310&gt;0,4,3),0)),IF(AND($D310&lt;=CC$6,$E310&gt;=CC$5),60,0)))</f>
        <v/>
      </c>
      <c r="CD310" s="80" t="str">
        <f>IF(OR($A310="",NOT(ISNUMBER($G310))),"",IF(AND($F310&lt;=CD$6,$G310&gt;=CD$5),IF(CD$5&gt;$N310,5,$K310)*10+IF(AND($F310&gt;=CD$5,$F310&lt;=CD$6),IF(AND($G310&gt;=CD$5,$G310&lt;=CD$6),5,IF($L310=1,2,1)),IF(AND($G310&gt;=CD$5,$G310&lt;=CD$6),IF($M310&gt;0,4,3),0)),IF(AND($D310&lt;=CD$6,$E310&gt;=CD$5),60,0)))</f>
        <v/>
      </c>
      <c r="CE310" s="80" t="str">
        <f>IF(OR($A310="",NOT(ISNUMBER($G310))),"",IF(AND($F310&lt;=CE$6,$G310&gt;=CE$5),IF(CE$5&gt;$N310,5,$K310)*10+IF(AND($F310&gt;=CE$5,$F310&lt;=CE$6),IF(AND($G310&gt;=CE$5,$G310&lt;=CE$6),5,IF($L310=1,2,1)),IF(AND($G310&gt;=CE$5,$G310&lt;=CE$6),IF($M310&gt;0,4,3),0)),IF(AND($D310&lt;=CE$6,$E310&gt;=CE$5),60,0)))</f>
        <v/>
      </c>
      <c r="CF310" s="80" t="str">
        <f>IF(OR($A310="",NOT(ISNUMBER($G310))),"",IF(AND($F310&lt;=CF$6,$G310&gt;=CF$5),IF(CF$5&gt;$N310,5,$K310)*10+IF(AND($F310&gt;=CF$5,$F310&lt;=CF$6),IF(AND($G310&gt;=CF$5,$G310&lt;=CF$6),5,IF($L310=1,2,1)),IF(AND($G310&gt;=CF$5,$G310&lt;=CF$6),IF($M310&gt;0,4,3),0)),IF(AND($D310&lt;=CF$6,$E310&gt;=CF$5),60,0)))</f>
        <v/>
      </c>
      <c r="CG310" s="80" t="str">
        <f>IF(OR($A310="",NOT(ISNUMBER($G310))),"",IF(AND($F310&lt;=CG$6,$G310&gt;=CG$5),IF(CG$5&gt;$N310,5,$K310)*10+IF(AND($F310&gt;=CG$5,$F310&lt;=CG$6),IF(AND($G310&gt;=CG$5,$G310&lt;=CG$6),5,IF($L310=1,2,1)),IF(AND($G310&gt;=CG$5,$G310&lt;=CG$6),IF($M310&gt;0,4,3),0)),IF(AND($D310&lt;=CG$6,$E310&gt;=CG$5),60,0)))</f>
        <v/>
      </c>
      <c r="CH310" s="80" t="str">
        <f>IF(OR($A310="",NOT(ISNUMBER($G310))),"",IF(AND($F310&lt;=CH$6,$G310&gt;=CH$5),IF(CH$5&gt;$N310,5,$K310)*10+IF(AND($F310&gt;=CH$5,$F310&lt;=CH$6),IF(AND($G310&gt;=CH$5,$G310&lt;=CH$6),5,IF($L310=1,2,1)),IF(AND($G310&gt;=CH$5,$G310&lt;=CH$6),IF($M310&gt;0,4,3),0)),IF(AND($D310&lt;=CH$6,$E310&gt;=CH$5),60,0)))</f>
        <v/>
      </c>
      <c r="CI310" s="80" t="str">
        <f>IF(OR($A310="",NOT(ISNUMBER($G310))),"",IF(AND($F310&lt;=CI$6,$G310&gt;=CI$5),IF(CI$5&gt;$N310,5,$K310)*10+IF(AND($F310&gt;=CI$5,$F310&lt;=CI$6),IF(AND($G310&gt;=CI$5,$G310&lt;=CI$6),5,IF($L310=1,2,1)),IF(AND($G310&gt;=CI$5,$G310&lt;=CI$6),IF($M310&gt;0,4,3),0)),IF(AND($D310&lt;=CI$6,$E310&gt;=CI$5),60,0)))</f>
        <v/>
      </c>
      <c r="CJ310" s="80" t="str">
        <f>IF(OR($A310="",NOT(ISNUMBER($G310))),"",IF(AND($F310&lt;=CJ$6,$G310&gt;=CJ$5),IF(CJ$5&gt;$N310,5,$K310)*10+IF(AND($F310&gt;=CJ$5,$F310&lt;=CJ$6),IF(AND($G310&gt;=CJ$5,$G310&lt;=CJ$6),5,IF($L310=1,2,1)),IF(AND($G310&gt;=CJ$5,$G310&lt;=CJ$6),IF($M310&gt;0,4,3),0)),IF(AND($D310&lt;=CJ$6,$E310&gt;=CJ$5),60,0)))</f>
        <v/>
      </c>
      <c r="CK310" s="80" t="str">
        <f>IF(OR($A310="",NOT(ISNUMBER($G310))),"",IF(AND($F310&lt;=CK$6,$G310&gt;=CK$5),IF(CK$5&gt;$N310,5,$K310)*10+IF(AND($F310&gt;=CK$5,$F310&lt;=CK$6),IF(AND($G310&gt;=CK$5,$G310&lt;=CK$6),5,IF($L310=1,2,1)),IF(AND($G310&gt;=CK$5,$G310&lt;=CK$6),IF($M310&gt;0,4,3),0)),IF(AND($D310&lt;=CK$6,$E310&gt;=CK$5),60,0)))</f>
        <v/>
      </c>
      <c r="CL310" s="80" t="str">
        <f>IF(OR($A310="",NOT(ISNUMBER($G310))),"",IF(AND($F310&lt;=CL$6,$G310&gt;=CL$5),IF(CL$5&gt;$N310,5,$K310)*10+IF(AND($F310&gt;=CL$5,$F310&lt;=CL$6),IF(AND($G310&gt;=CL$5,$G310&lt;=CL$6),5,IF($L310=1,2,1)),IF(AND($G310&gt;=CL$5,$G310&lt;=CL$6),IF($M310&gt;0,4,3),0)),IF(AND($D310&lt;=CL$6,$E310&gt;=CL$5),60,0)))</f>
        <v/>
      </c>
      <c r="CM310" s="80" t="str">
        <f>IF(OR($A310="",NOT(ISNUMBER($G310))),"",IF(AND($F310&lt;=CM$6,$G310&gt;=CM$5),IF(CM$5&gt;$N310,5,$K310)*10+IF(AND($F310&gt;=CM$5,$F310&lt;=CM$6),IF(AND($G310&gt;=CM$5,$G310&lt;=CM$6),5,IF($L310=1,2,1)),IF(AND($G310&gt;=CM$5,$G310&lt;=CM$6),IF($M310&gt;0,4,3),0)),IF(AND($D310&lt;=CM$6,$E310&gt;=CM$5),60,0)))</f>
        <v/>
      </c>
      <c r="CN310" s="80" t="str">
        <f>IF(OR($A310="",NOT(ISNUMBER($G310))),"",IF(AND($F310&lt;=CN$6,$G310&gt;=CN$5),IF(CN$5&gt;$N310,5,$K310)*10+IF(AND($F310&gt;=CN$5,$F310&lt;=CN$6),IF(AND($G310&gt;=CN$5,$G310&lt;=CN$6),5,IF($L310=1,2,1)),IF(AND($G310&gt;=CN$5,$G310&lt;=CN$6),IF($M310&gt;0,4,3),0)),IF(AND($D310&lt;=CN$6,$E310&gt;=CN$5),60,0)))</f>
        <v/>
      </c>
      <c r="CO310" s="80" t="str">
        <f>IF(OR($A310="",NOT(ISNUMBER($G310))),"",IF(AND($F310&lt;=CO$6,$G310&gt;=CO$5),IF(CO$5&gt;$N310,5,$K310)*10+IF(AND($F310&gt;=CO$5,$F310&lt;=CO$6),IF(AND($G310&gt;=CO$5,$G310&lt;=CO$6),5,IF($L310=1,2,1)),IF(AND($G310&gt;=CO$5,$G310&lt;=CO$6),IF($M310&gt;0,4,3),0)),IF(AND($D310&lt;=CO$6,$E310&gt;=CO$5),60,0)))</f>
        <v/>
      </c>
      <c r="CP310" s="80" t="str">
        <f>IF(OR($A310="",NOT(ISNUMBER($G310))),"",IF(AND($F310&lt;=CP$6,$G310&gt;=CP$5),IF(CP$5&gt;$N310,5,$K310)*10+IF(AND($F310&gt;=CP$5,$F310&lt;=CP$6),IF(AND($G310&gt;=CP$5,$G310&lt;=CP$6),5,IF($L310=1,2,1)),IF(AND($G310&gt;=CP$5,$G310&lt;=CP$6),IF($M310&gt;0,4,3),0)),IF(AND($D310&lt;=CP$6,$E310&gt;=CP$5),60,0)))</f>
        <v/>
      </c>
      <c r="CQ310" s="80" t="str">
        <f>IF(OR($A310="",NOT(ISNUMBER($G310))),"",IF(AND($F310&lt;=CQ$6,$G310&gt;=CQ$5),IF(CQ$5&gt;$N310,5,$K310)*10+IF(AND($F310&gt;=CQ$5,$F310&lt;=CQ$6),IF(AND($G310&gt;=CQ$5,$G310&lt;=CQ$6),5,IF($L310=1,2,1)),IF(AND($G310&gt;=CQ$5,$G310&lt;=CQ$6),IF($M310&gt;0,4,3),0)),IF(AND($D310&lt;=CQ$6,$E310&gt;=CQ$5),60,0)))</f>
        <v/>
      </c>
      <c r="CR310" s="80" t="str">
        <f>IF(OR($A310="",NOT(ISNUMBER($G310))),"",IF(AND($F310&lt;=CR$6,$G310&gt;=CR$5),IF(CR$5&gt;$N310,5,$K310)*10+IF(AND($F310&gt;=CR$5,$F310&lt;=CR$6),IF(AND($G310&gt;=CR$5,$G310&lt;=CR$6),5,IF($L310=1,2,1)),IF(AND($G310&gt;=CR$5,$G310&lt;=CR$6),IF($M310&gt;0,4,3),0)),IF(AND($D310&lt;=CR$6,$E310&gt;=CR$5),60,0)))</f>
        <v/>
      </c>
      <c r="CS310" s="80" t="str">
        <f>IF(OR($A310="",NOT(ISNUMBER($G310))),"",IF(AND($F310&lt;=CS$6,$G310&gt;=CS$5),IF(CS$5&gt;$N310,5,$K310)*10+IF(AND($F310&gt;=CS$5,$F310&lt;=CS$6),IF(AND($G310&gt;=CS$5,$G310&lt;=CS$6),5,IF($L310=1,2,1)),IF(AND($G310&gt;=CS$5,$G310&lt;=CS$6),IF($M310&gt;0,4,3),0)),IF(AND($D310&lt;=CS$6,$E310&gt;=CS$5),60,0)))</f>
        <v/>
      </c>
      <c r="CT310" s="80" t="str">
        <f>IF(OR($A310="",NOT(ISNUMBER($G310))),"",IF(AND($F310&lt;=CT$6,$G310&gt;=CT$5),IF(CT$5&gt;$N310,5,$K310)*10+IF(AND($F310&gt;=CT$5,$F310&lt;=CT$6),IF(AND($G310&gt;=CT$5,$G310&lt;=CT$6),5,IF($L310=1,2,1)),IF(AND($G310&gt;=CT$5,$G310&lt;=CT$6),IF($M310&gt;0,4,3),0)),IF(AND($D310&lt;=CT$6,$E310&gt;=CT$5),60,0)))</f>
        <v/>
      </c>
      <c r="CU310" s="80" t="str">
        <f>IF(OR($A310="",NOT(ISNUMBER($G310))),"",IF(AND($F310&lt;=CU$6,$G310&gt;=CU$5),IF(CU$5&gt;$N310,5,$K310)*10+IF(AND($F310&gt;=CU$5,$F310&lt;=CU$6),IF(AND($G310&gt;=CU$5,$G310&lt;=CU$6),5,IF($L310=1,2,1)),IF(AND($G310&gt;=CU$5,$G310&lt;=CU$6),IF($M310&gt;0,4,3),0)),IF(AND($D310&lt;=CU$6,$E310&gt;=CU$5),60,0)))</f>
        <v/>
      </c>
      <c r="CV310" s="80" t="str">
        <f>IF(OR($A310="",NOT(ISNUMBER($G310))),"",IF(AND($F310&lt;=CV$6,$G310&gt;=CV$5),IF(CV$5&gt;$N310,5,$K310)*10+IF(AND($F310&gt;=CV$5,$F310&lt;=CV$6),IF(AND($G310&gt;=CV$5,$G310&lt;=CV$6),5,IF($L310=1,2,1)),IF(AND($G310&gt;=CV$5,$G310&lt;=CV$6),IF($M310&gt;0,4,3),0)),IF(AND($D310&lt;=CV$6,$E310&gt;=CV$5),60,0)))</f>
        <v/>
      </c>
      <c r="CW310" s="80" t="str">
        <f>IF(OR($A310="",NOT(ISNUMBER($G310))),"",IF(AND($F310&lt;=CW$6,$G310&gt;=CW$5),IF(CW$5&gt;$N310,5,$K310)*10+IF(AND($F310&gt;=CW$5,$F310&lt;=CW$6),IF(AND($G310&gt;=CW$5,$G310&lt;=CW$6),5,IF($L310=1,2,1)),IF(AND($G310&gt;=CW$5,$G310&lt;=CW$6),IF($M310&gt;0,4,3),0)),IF(AND($D310&lt;=CW$6,$E310&gt;=CW$5),60,0)))</f>
        <v/>
      </c>
      <c r="CX310" s="80" t="str">
        <f>IF(OR($A310="",NOT(ISNUMBER($G310))),"",IF(AND($F310&lt;=CX$6,$G310&gt;=CX$5),IF(CX$5&gt;$N310,5,$K310)*10+IF(AND($F310&gt;=CX$5,$F310&lt;=CX$6),IF(AND($G310&gt;=CX$5,$G310&lt;=CX$6),5,IF($L310=1,2,1)),IF(AND($G310&gt;=CX$5,$G310&lt;=CX$6),IF($M310&gt;0,4,3),0)),IF(AND($D310&lt;=CX$6,$E310&gt;=CX$5),60,0)))</f>
        <v/>
      </c>
      <c r="CY310" s="80" t="str">
        <f>IF(OR($A310="",NOT(ISNUMBER($G310))),"",IF(AND($F310&lt;=CY$6,$G310&gt;=CY$5),IF(CY$5&gt;$N310,5,$K310)*10+IF(AND($F310&gt;=CY$5,$F310&lt;=CY$6),IF(AND($G310&gt;=CY$5,$G310&lt;=CY$6),5,IF($L310=1,2,1)),IF(AND($G310&gt;=CY$5,$G310&lt;=CY$6),IF($M310&gt;0,4,3),0)),IF(AND($D310&lt;=CY$6,$E310&gt;=CY$5),60,0)))</f>
        <v/>
      </c>
      <c r="CZ310" s="80" t="str">
        <f>IF(OR($A310="",NOT(ISNUMBER($G310))),"",IF(AND($F310&lt;=CZ$6,$G310&gt;=CZ$5),IF(CZ$5&gt;$N310,5,$K310)*10+IF(AND($F310&gt;=CZ$5,$F310&lt;=CZ$6),IF(AND($G310&gt;=CZ$5,$G310&lt;=CZ$6),5,IF($L310=1,2,1)),IF(AND($G310&gt;=CZ$5,$G310&lt;=CZ$6),IF($M310&gt;0,4,3),0)),IF(AND($D310&lt;=CZ$6,$E310&gt;=CZ$5),60,0)))</f>
        <v/>
      </c>
      <c r="DA310" s="80" t="str">
        <f>IF(OR($A310="",NOT(ISNUMBER($G310))),"",IF(AND($F310&lt;=DA$6,$G310&gt;=DA$5),IF(DA$5&gt;$N310,5,$K310)*10+IF(AND($F310&gt;=DA$5,$F310&lt;=DA$6),IF(AND($G310&gt;=DA$5,$G310&lt;=DA$6),5,IF($L310=1,2,1)),IF(AND($G310&gt;=DA$5,$G310&lt;=DA$6),IF($M310&gt;0,4,3),0)),IF(AND($D310&lt;=DA$6,$E310&gt;=DA$5),60,0)))</f>
        <v/>
      </c>
      <c r="DB310" s="80" t="str">
        <f>IF(OR($A310="",NOT(ISNUMBER($G310))),"",IF(AND($F310&lt;=DB$6,$G310&gt;=DB$5),IF(DB$5&gt;$N310,5,$K310)*10+IF(AND($F310&gt;=DB$5,$F310&lt;=DB$6),IF(AND($G310&gt;=DB$5,$G310&lt;=DB$6),5,IF($L310=1,2,1)),IF(AND($G310&gt;=DB$5,$G310&lt;=DB$6),IF($M310&gt;0,4,3),0)),IF(AND($D310&lt;=DB$6,$E310&gt;=DB$5),60,0)))</f>
        <v/>
      </c>
      <c r="DC310" s="80" t="str">
        <f>IF(OR($A310="",NOT(ISNUMBER($G310))),"",IF(AND($F310&lt;=DC$6,$G310&gt;=DC$5),IF(DC$5&gt;$N310,5,$K310)*10+IF(AND($F310&gt;=DC$5,$F310&lt;=DC$6),IF(AND($G310&gt;=DC$5,$G310&lt;=DC$6),5,IF($L310=1,2,1)),IF(AND($G310&gt;=DC$5,$G310&lt;=DC$6),IF($M310&gt;0,4,3),0)),IF(AND($D310&lt;=DC$6,$E310&gt;=DC$5),60,0)))</f>
        <v/>
      </c>
      <c r="DD310" s="80" t="str">
        <f>IF(OR($A310="",NOT(ISNUMBER($G310))),"",IF(AND($F310&lt;=DD$6,$G310&gt;=DD$5),IF(DD$5&gt;$N310,5,$K310)*10+IF(AND($F310&gt;=DD$5,$F310&lt;=DD$6),IF(AND($G310&gt;=DD$5,$G310&lt;=DD$6),5,IF($L310=1,2,1)),IF(AND($G310&gt;=DD$5,$G310&lt;=DD$6),IF($M310&gt;0,4,3),0)),IF(AND($D310&lt;=DD$6,$E310&gt;=DD$5),60,0)))</f>
        <v/>
      </c>
      <c r="DE310" s="80" t="str">
        <f>IF(OR($A310="",NOT(ISNUMBER($G310))),"",IF(AND($F310&lt;=DE$6,$G310&gt;=DE$5),IF(DE$5&gt;$N310,5,$K310)*10+IF(AND($F310&gt;=DE$5,$F310&lt;=DE$6),IF(AND($G310&gt;=DE$5,$G310&lt;=DE$6),5,IF($L310=1,2,1)),IF(AND($G310&gt;=DE$5,$G310&lt;=DE$6),IF($M310&gt;0,4,3),0)),IF(AND($D310&lt;=DE$6,$E310&gt;=DE$5),60,0)))</f>
        <v/>
      </c>
      <c r="DF310" s="80" t="str">
        <f>IF(OR($A310="",NOT(ISNUMBER($G310))),"",IF(AND($F310&lt;=DF$6,$G310&gt;=DF$5),IF(DF$5&gt;$N310,5,$K310)*10+IF(AND($F310&gt;=DF$5,$F310&lt;=DF$6),IF(AND($G310&gt;=DF$5,$G310&lt;=DF$6),5,IF($L310=1,2,1)),IF(AND($G310&gt;=DF$5,$G310&lt;=DF$6),IF($M310&gt;0,4,3),0)),IF(AND($D310&lt;=DF$6,$E310&gt;=DF$5),60,0)))</f>
        <v/>
      </c>
      <c r="DG310" s="80" t="str">
        <f>IF(OR($A310="",NOT(ISNUMBER($G310))),"",IF(AND($F310&lt;=DG$6,$G310&gt;=DG$5),IF(DG$5&gt;$N310,5,$K310)*10+IF(AND($F310&gt;=DG$5,$F310&lt;=DG$6),IF(AND($G310&gt;=DG$5,$G310&lt;=DG$6),5,IF($L310=1,2,1)),IF(AND($G310&gt;=DG$5,$G310&lt;=DG$6),IF($M310&gt;0,4,3),0)),IF(AND($D310&lt;=DG$6,$E310&gt;=DG$5),60,0)))</f>
        <v/>
      </c>
      <c r="DH310" s="80" t="str">
        <f>IF(OR($A310="",NOT(ISNUMBER($G310))),"",IF(AND($F310&lt;=DH$6,$G310&gt;=DH$5),IF(DH$5&gt;$N310,5,$K310)*10+IF(AND($F310&gt;=DH$5,$F310&lt;=DH$6),IF(AND($G310&gt;=DH$5,$G310&lt;=DH$6),5,IF($L310=1,2,1)),IF(AND($G310&gt;=DH$5,$G310&lt;=DH$6),IF($M310&gt;0,4,3),0)),IF(AND($D310&lt;=DH$6,$E310&gt;=DH$5),60,0)))</f>
        <v/>
      </c>
      <c r="DI310" s="80" t="str">
        <f>IF(OR($A310="",NOT(ISNUMBER($G310))),"",IF(AND($F310&lt;=DI$6,$G310&gt;=DI$5),IF(DI$5&gt;$N310,5,$K310)*10+IF(AND($F310&gt;=DI$5,$F310&lt;=DI$6),IF(AND($G310&gt;=DI$5,$G310&lt;=DI$6),5,IF($L310=1,2,1)),IF(AND($G310&gt;=DI$5,$G310&lt;=DI$6),IF($M310&gt;0,4,3),0)),IF(AND($D310&lt;=DI$6,$E310&gt;=DI$5),60,0)))</f>
        <v/>
      </c>
      <c r="DJ310" s="80" t="str">
        <f>IF(OR($A310="",NOT(ISNUMBER($G310))),"",IF(AND($F310&lt;=DJ$6,$G310&gt;=DJ$5),IF(DJ$5&gt;$N310,5,$K310)*10+IF(AND($F310&gt;=DJ$5,$F310&lt;=DJ$6),IF(AND($G310&gt;=DJ$5,$G310&lt;=DJ$6),5,IF($L310=1,2,1)),IF(AND($G310&gt;=DJ$5,$G310&lt;=DJ$6),IF($M310&gt;0,4,3),0)),IF(AND($D310&lt;=DJ$6,$E310&gt;=DJ$5),60,0)))</f>
        <v/>
      </c>
      <c r="DK310" s="80" t="str">
        <f>IF(OR($A310="",NOT(ISNUMBER($G310))),"",IF(AND($F310&lt;=DK$6,$G310&gt;=DK$5),IF(DK$5&gt;$N310,5,$K310)*10+IF(AND($F310&gt;=DK$5,$F310&lt;=DK$6),IF(AND($G310&gt;=DK$5,$G310&lt;=DK$6),5,IF($L310=1,2,1)),IF(AND($G310&gt;=DK$5,$G310&lt;=DK$6),IF($M310&gt;0,4,3),0)),IF(AND($D310&lt;=DK$6,$E310&gt;=DK$5),60,0)))</f>
        <v/>
      </c>
      <c r="DL310" s="80" t="str">
        <f>IF(OR($A310="",NOT(ISNUMBER($G310))),"",IF(AND($F310&lt;=DL$6,$G310&gt;=DL$5),IF(DL$5&gt;$N310,5,$K310)*10+IF(AND($F310&gt;=DL$5,$F310&lt;=DL$6),IF(AND($G310&gt;=DL$5,$G310&lt;=DL$6),5,IF($L310=1,2,1)),IF(AND($G310&gt;=DL$5,$G310&lt;=DL$6),IF($M310&gt;0,4,3),0)),IF(AND($D310&lt;=DL$6,$E310&gt;=DL$5),60,0)))</f>
        <v/>
      </c>
      <c r="DM310" s="80" t="str">
        <f>IF(OR($A310="",NOT(ISNUMBER($G310))),"",IF(AND($F310&lt;=DM$6,$G310&gt;=DM$5),IF(DM$5&gt;$N310,5,$K310)*10+IF(AND($F310&gt;=DM$5,$F310&lt;=DM$6),IF(AND($G310&gt;=DM$5,$G310&lt;=DM$6),5,IF($L310=1,2,1)),IF(AND($G310&gt;=DM$5,$G310&lt;=DM$6),IF($M310&gt;0,4,3),0)),IF(AND($D310&lt;=DM$6,$E310&gt;=DM$5),60,0)))</f>
        <v/>
      </c>
      <c r="DN310" s="80" t="str">
        <f>IF(OR($A310="",NOT(ISNUMBER($G310))),"",IF(AND($F310&lt;=DN$6,$G310&gt;=DN$5),IF(DN$5&gt;$N310,5,$K310)*10+IF(AND($F310&gt;=DN$5,$F310&lt;=DN$6),IF(AND($G310&gt;=DN$5,$G310&lt;=DN$6),5,IF($L310=1,2,1)),IF(AND($G310&gt;=DN$5,$G310&lt;=DN$6),IF($M310&gt;0,4,3),0)),IF(AND($D310&lt;=DN$6,$E310&gt;=DN$5),60,0)))</f>
        <v/>
      </c>
      <c r="DO310" s="80" t="str">
        <f>IF(OR($A310="",NOT(ISNUMBER($G310))),"",IF(AND($F310&lt;=DO$6,$G310&gt;=DO$5),IF(DO$5&gt;$N310,5,$K310)*10+IF(AND($F310&gt;=DO$5,$F310&lt;=DO$6),IF(AND($G310&gt;=DO$5,$G310&lt;=DO$6),5,IF($L310=1,2,1)),IF(AND($G310&gt;=DO$5,$G310&lt;=DO$6),IF($M310&gt;0,4,3),0)),IF(AND($D310&lt;=DO$6,$E310&gt;=DO$5),60,0)))</f>
        <v/>
      </c>
      <c r="DP310" s="80" t="str">
        <f>IF(OR($A310="",NOT(ISNUMBER($G310))),"",IF(AND($F310&lt;=DP$6,$G310&gt;=DP$5),IF(DP$5&gt;$N310,5,$K310)*10+IF(AND($F310&gt;=DP$5,$F310&lt;=DP$6),IF(AND($G310&gt;=DP$5,$G310&lt;=DP$6),5,IF($L310=1,2,1)),IF(AND($G310&gt;=DP$5,$G310&lt;=DP$6),IF($M310&gt;0,4,3),0)),IF(AND($D310&lt;=DP$6,$E310&gt;=DP$5),60,0)))</f>
        <v/>
      </c>
      <c r="DQ310" s="80" t="str">
        <f>IF(OR($A310="",NOT(ISNUMBER($G310))),"",IF(AND($F310&lt;=DQ$6,$G310&gt;=DQ$5),IF(DQ$5&gt;$N310,5,$K310)*10+IF(AND($F310&gt;=DQ$5,$F310&lt;=DQ$6),IF(AND($G310&gt;=DQ$5,$G310&lt;=DQ$6),5,IF($L310=1,2,1)),IF(AND($G310&gt;=DQ$5,$G310&lt;=DQ$6),IF($M310&gt;0,4,3),0)),IF(AND($D310&lt;=DQ$6,$E310&gt;=DQ$5),60,0)))</f>
        <v/>
      </c>
      <c r="DR310" s="80" t="str">
        <f>IF(OR($A310="",NOT(ISNUMBER($G310))),"",IF(AND($F310&lt;=DR$6,$G310&gt;=DR$5),IF(DR$5&gt;$N310,5,$K310)*10+IF(AND($F310&gt;=DR$5,$F310&lt;=DR$6),IF(AND($G310&gt;=DR$5,$G310&lt;=DR$6),5,IF($L310=1,2,1)),IF(AND($G310&gt;=DR$5,$G310&lt;=DR$6),IF($M310&gt;0,4,3),0)),IF(AND($D310&lt;=DR$6,$E310&gt;=DR$5),60,0)))</f>
        <v/>
      </c>
      <c r="DS310" s="80" t="str">
        <f>IF(OR($A310="",NOT(ISNUMBER($G310))),"",IF(AND($F310&lt;=DS$6,$G310&gt;=DS$5),IF(DS$5&gt;$N310,5,$K310)*10+IF(AND($F310&gt;=DS$5,$F310&lt;=DS$6),IF(AND($G310&gt;=DS$5,$G310&lt;=DS$6),5,IF($L310=1,2,1)),IF(AND($G310&gt;=DS$5,$G310&lt;=DS$6),IF($M310&gt;0,4,3),0)),IF(AND($D310&lt;=DS$6,$E310&gt;=DS$5),60,0)))</f>
        <v/>
      </c>
      <c r="DT310" s="80" t="str">
        <f>IF(OR($A310="",NOT(ISNUMBER($G310))),"",IF(AND($F310&lt;=DT$6,$G310&gt;=DT$5),IF(DT$5&gt;$N310,5,$K310)*10+IF(AND($F310&gt;=DT$5,$F310&lt;=DT$6),IF(AND($G310&gt;=DT$5,$G310&lt;=DT$6),5,IF($L310=1,2,1)),IF(AND($G310&gt;=DT$5,$G310&lt;=DT$6),IF($M310&gt;0,4,3),0)),IF(AND($D310&lt;=DT$6,$E310&gt;=DT$5),60,0)))</f>
        <v/>
      </c>
      <c r="DU310" s="80" t="str">
        <f>IF(OR($A310="",NOT(ISNUMBER($G310))),"",IF(AND($F310&lt;=DU$6,$G310&gt;=DU$5),IF(DU$5&gt;$N310,5,$K310)*10+IF(AND($F310&gt;=DU$5,$F310&lt;=DU$6),IF(AND($G310&gt;=DU$5,$G310&lt;=DU$6),5,IF($L310=1,2,1)),IF(AND($G310&gt;=DU$5,$G310&lt;=DU$6),IF($M310&gt;0,4,3),0)),IF(AND($D310&lt;=DU$6,$E310&gt;=DU$5),60,0)))</f>
        <v/>
      </c>
      <c r="DV310" s="80" t="str">
        <f>IF(OR($A310="",NOT(ISNUMBER($G310))),"",IF(AND($F310&lt;=DV$6,$G310&gt;=DV$5),IF(DV$5&gt;$N310,5,$K310)*10+IF(AND($F310&gt;=DV$5,$F310&lt;=DV$6),IF(AND($G310&gt;=DV$5,$G310&lt;=DV$6),5,IF($L310=1,2,1)),IF(AND($G310&gt;=DV$5,$G310&lt;=DV$6),IF($M310&gt;0,4,3),0)),IF(AND($D310&lt;=DV$6,$E310&gt;=DV$5),60,0)))</f>
        <v/>
      </c>
      <c r="DW310" s="80" t="str">
        <f>IF(OR($A310="",NOT(ISNUMBER($G310))),"",IF(AND($F310&lt;=DW$6,$G310&gt;=DW$5),IF(DW$5&gt;$N310,5,$K310)*10+IF(AND($F310&gt;=DW$5,$F310&lt;=DW$6),IF(AND($G310&gt;=DW$5,$G310&lt;=DW$6),5,IF($L310=1,2,1)),IF(AND($G310&gt;=DW$5,$G310&lt;=DW$6),IF($M310&gt;0,4,3),0)),IF(AND($D310&lt;=DW$6,$E310&gt;=DW$5),60,0)))</f>
        <v/>
      </c>
      <c r="DX310" s="80" t="str">
        <f>IF(OR($A310="",NOT(ISNUMBER($G310))),"",IF(AND($F310&lt;=DX$6,$G310&gt;=DX$5),IF(DX$5&gt;$N310,5,$K310)*10+IF(AND($F310&gt;=DX$5,$F310&lt;=DX$6),IF(AND($G310&gt;=DX$5,$G310&lt;=DX$6),5,IF($L310=1,2,1)),IF(AND($G310&gt;=DX$5,$G310&lt;=DX$6),IF($M310&gt;0,4,3),0)),IF(AND($D310&lt;=DX$6,$E310&gt;=DX$5),60,0)))</f>
        <v/>
      </c>
      <c r="DY310" s="80" t="str">
        <f>IF(OR($A310="",NOT(ISNUMBER($G310))),"",IF(AND($F310&lt;=DY$6,$G310&gt;=DY$5),IF(DY$5&gt;$N310,5,$K310)*10+IF(AND($F310&gt;=DY$5,$F310&lt;=DY$6),IF(AND($G310&gt;=DY$5,$G310&lt;=DY$6),5,IF($L310=1,2,1)),IF(AND($G310&gt;=DY$5,$G310&lt;=DY$6),IF($M310&gt;0,4,3),0)),IF(AND($D310&lt;=DY$6,$E310&gt;=DY$5),60,0)))</f>
        <v/>
      </c>
      <c r="DZ310" s="80" t="str">
        <f>IF(OR($A310="",NOT(ISNUMBER($G310))),"",IF(AND($F310&lt;=DZ$6,$G310&gt;=DZ$5),IF(DZ$5&gt;$N310,5,$K310)*10+IF(AND($F310&gt;=DZ$5,$F310&lt;=DZ$6),IF(AND($G310&gt;=DZ$5,$G310&lt;=DZ$6),5,IF($L310=1,2,1)),IF(AND($G310&gt;=DZ$5,$G310&lt;=DZ$6),IF($M310&gt;0,4,3),0)),IF(AND($D310&lt;=DZ$6,$E310&gt;=DZ$5),60,0)))</f>
        <v/>
      </c>
      <c r="EA310" s="80" t="str">
        <f>IF(OR($A310="",NOT(ISNUMBER($G310))),"",IF(AND($F310&lt;=EA$6,$G310&gt;=EA$5),IF(EA$5&gt;$N310,5,$K310)*10+IF(AND($F310&gt;=EA$5,$F310&lt;=EA$6),IF(AND($G310&gt;=EA$5,$G310&lt;=EA$6),5,IF($L310=1,2,1)),IF(AND($G310&gt;=EA$5,$G310&lt;=EA$6),IF($M310&gt;0,4,3),0)),IF(AND($D310&lt;=EA$6,$E310&gt;=EA$5),60,0)))</f>
        <v/>
      </c>
      <c r="EB310" s="80" t="str">
        <f>IF(OR($A310="",NOT(ISNUMBER($G310))),"",IF(AND($F310&lt;=EB$6,$G310&gt;=EB$5),IF(EB$5&gt;$N310,5,$K310)*10+IF(AND($F310&gt;=EB$5,$F310&lt;=EB$6),IF(AND($G310&gt;=EB$5,$G310&lt;=EB$6),5,IF($L310=1,2,1)),IF(AND($G310&gt;=EB$5,$G310&lt;=EB$6),IF($M310&gt;0,4,3),0)),IF(AND($D310&lt;=EB$6,$E310&gt;=EB$5),60,0)))</f>
        <v/>
      </c>
      <c r="EC310" s="80" t="str">
        <f>IF(OR($A310="",NOT(ISNUMBER($G310))),"",IF(AND($F310&lt;=EC$6,$G310&gt;=EC$5),IF(EC$5&gt;$N310,5,$K310)*10+IF(AND($F310&gt;=EC$5,$F310&lt;=EC$6),IF(AND($G310&gt;=EC$5,$G310&lt;=EC$6),5,IF($L310=1,2,1)),IF(AND($G310&gt;=EC$5,$G310&lt;=EC$6),IF($M310&gt;0,4,3),0)),IF(AND($D310&lt;=EC$6,$E310&gt;=EC$5),60,0)))</f>
        <v/>
      </c>
      <c r="ED310" s="80" t="str">
        <f>IF(OR($A310="",NOT(ISNUMBER($G310))),"",IF(AND($F310&lt;=ED$6,$G310&gt;=ED$5),IF(ED$5&gt;$N310,5,$K310)*10+IF(AND($F310&gt;=ED$5,$F310&lt;=ED$6),IF(AND($G310&gt;=ED$5,$G310&lt;=ED$6),5,IF($L310=1,2,1)),IF(AND($G310&gt;=ED$5,$G310&lt;=ED$6),IF($M310&gt;0,4,3),0)),IF(AND($D310&lt;=ED$6,$E310&gt;=ED$5),60,0)))</f>
        <v/>
      </c>
    </row>
  </sheetData>
  <mergeCells count="22">
    <mergeCell ref="W4:AD4"/>
    <mergeCell ref="O3:V3"/>
    <mergeCell ref="AE4:AL4"/>
    <mergeCell ref="A4:J4"/>
    <mergeCell ref="AE3:AL3"/>
    <mergeCell ref="E2:J2"/>
    <mergeCell ref="O1:BM1"/>
    <mergeCell ref="AU4:BB4"/>
    <mergeCell ref="BS4:BZ4"/>
    <mergeCell ref="O4:V4"/>
    <mergeCell ref="W3:AD3"/>
    <mergeCell ref="A1:J1"/>
    <mergeCell ref="C2:D2"/>
    <mergeCell ref="BK4:BR4"/>
    <mergeCell ref="BC3:BJ3"/>
    <mergeCell ref="A8:J9"/>
    <mergeCell ref="BK3:BR3"/>
    <mergeCell ref="AM4:AT4"/>
    <mergeCell ref="AM3:AT3"/>
    <mergeCell ref="A3:J3"/>
    <mergeCell ref="BC4:BJ4"/>
    <mergeCell ref="AU3:BB3"/>
  </mergeCells>
  <conditionalFormatting sqref="O1:BM1">
    <cfRule type="expression" priority="1" dxfId="2" stopIfTrue="1">
      <formula>ISNUMBER(SEARCH("DELAYED",$O$1))</formula>
    </cfRule>
    <cfRule type="expression" priority="2" dxfId="3" stopIfTrue="1">
      <formula>ISNUMBER(SEARCH("AT RISK",$O$1))</formula>
    </cfRule>
    <cfRule type="expression" priority="3" dxfId="4" stopIfTrue="1">
      <formula>ISNUMBER(SEARCH("ON TRACK",$O$1))</formula>
    </cfRule>
  </conditionalFormatting>
  <conditionalFormatting sqref="O11:ED310">
    <cfRule type="cellIs" priority="4" operator="equal" dxfId="13" stopIfTrue="1">
      <formula>10</formula>
    </cfRule>
    <cfRule type="cellIs" priority="5" operator="equal" dxfId="14" stopIfTrue="1">
      <formula>11</formula>
    </cfRule>
    <cfRule type="cellIs" priority="6" operator="equal" dxfId="15" stopIfTrue="1">
      <formula>12</formula>
    </cfRule>
    <cfRule type="cellIs" priority="7" operator="equal" dxfId="16" stopIfTrue="1">
      <formula>13</formula>
    </cfRule>
    <cfRule type="cellIs" priority="8" operator="equal" dxfId="17" stopIfTrue="1">
      <formula>14</formula>
    </cfRule>
    <cfRule type="cellIs" priority="9" operator="equal" dxfId="18" stopIfTrue="1">
      <formula>15</formula>
    </cfRule>
    <cfRule type="cellIs" priority="10" operator="equal" dxfId="19" stopIfTrue="1">
      <formula>20</formula>
    </cfRule>
    <cfRule type="cellIs" priority="11" operator="equal" dxfId="20" stopIfTrue="1">
      <formula>21</formula>
    </cfRule>
    <cfRule type="cellIs" priority="12" operator="equal" dxfId="21" stopIfTrue="1">
      <formula>22</formula>
    </cfRule>
    <cfRule type="cellIs" priority="13" operator="equal" dxfId="22" stopIfTrue="1">
      <formula>23</formula>
    </cfRule>
    <cfRule type="cellIs" priority="14" operator="equal" dxfId="23" stopIfTrue="1">
      <formula>24</formula>
    </cfRule>
    <cfRule type="cellIs" priority="15" operator="equal" dxfId="24" stopIfTrue="1">
      <formula>25</formula>
    </cfRule>
    <cfRule type="cellIs" priority="16" operator="equal" dxfId="25" stopIfTrue="1">
      <formula>30</formula>
    </cfRule>
    <cfRule type="cellIs" priority="17" operator="equal" dxfId="26" stopIfTrue="1">
      <formula>31</formula>
    </cfRule>
    <cfRule type="cellIs" priority="18" operator="equal" dxfId="27" stopIfTrue="1">
      <formula>32</formula>
    </cfRule>
    <cfRule type="cellIs" priority="19" operator="equal" dxfId="28" stopIfTrue="1">
      <formula>33</formula>
    </cfRule>
    <cfRule type="cellIs" priority="20" operator="equal" dxfId="29" stopIfTrue="1">
      <formula>34</formula>
    </cfRule>
    <cfRule type="cellIs" priority="21" operator="equal" dxfId="30" stopIfTrue="1">
      <formula>35</formula>
    </cfRule>
    <cfRule type="cellIs" priority="22" operator="equal" dxfId="31" stopIfTrue="1">
      <formula>40</formula>
    </cfRule>
    <cfRule type="cellIs" priority="23" operator="equal" dxfId="32" stopIfTrue="1">
      <formula>41</formula>
    </cfRule>
    <cfRule type="cellIs" priority="24" operator="equal" dxfId="33" stopIfTrue="1">
      <formula>42</formula>
    </cfRule>
    <cfRule type="cellIs" priority="25" operator="equal" dxfId="34" stopIfTrue="1">
      <formula>43</formula>
    </cfRule>
    <cfRule type="cellIs" priority="26" operator="equal" dxfId="35" stopIfTrue="1">
      <formula>44</formula>
    </cfRule>
    <cfRule type="cellIs" priority="27" operator="equal" dxfId="36" stopIfTrue="1">
      <formula>45</formula>
    </cfRule>
    <cfRule type="cellIs" priority="28" operator="equal" dxfId="37" stopIfTrue="1">
      <formula>50</formula>
    </cfRule>
    <cfRule type="cellIs" priority="29" operator="equal" dxfId="38" stopIfTrue="1">
      <formula>51</formula>
    </cfRule>
    <cfRule type="cellIs" priority="30" operator="equal" dxfId="39" stopIfTrue="1">
      <formula>52</formula>
    </cfRule>
    <cfRule type="cellIs" priority="31" operator="equal" dxfId="40" stopIfTrue="1">
      <formula>53</formula>
    </cfRule>
    <cfRule type="cellIs" priority="32" operator="equal" dxfId="41" stopIfTrue="1">
      <formula>54</formula>
    </cfRule>
    <cfRule type="cellIs" priority="33" operator="equal" dxfId="42" stopIfTrue="1">
      <formula>55</formula>
    </cfRule>
    <cfRule type="cellIs" priority="34" operator="equal" dxfId="43" stopIfTrue="1">
      <formula>70</formula>
    </cfRule>
    <cfRule type="cellIs" priority="35" operator="equal" dxfId="44" stopIfTrue="1">
      <formula>71</formula>
    </cfRule>
    <cfRule type="cellIs" priority="36" operator="equal" dxfId="45" stopIfTrue="1">
      <formula>72</formula>
    </cfRule>
    <cfRule type="cellIs" priority="37" operator="equal" dxfId="46" stopIfTrue="1">
      <formula>73</formula>
    </cfRule>
    <cfRule type="cellIs" priority="38" operator="equal" dxfId="47" stopIfTrue="1">
      <formula>74</formula>
    </cfRule>
    <cfRule type="cellIs" priority="39" operator="equal" dxfId="48" stopIfTrue="1">
      <formula>75</formula>
    </cfRule>
    <cfRule type="cellIs" priority="40" operator="equal" dxfId="49" stopIfTrue="1">
      <formula>60</formula>
    </cfRule>
    <cfRule type="expression" priority="41" dxfId="50" stopIfTrue="1">
      <formula>O$7&gt;=10</formula>
    </cfRule>
    <cfRule type="expression" priority="42" dxfId="51" stopIfTrue="1">
      <formula>MOD(O$7,10)=2</formula>
    </cfRule>
    <cfRule type="expression" priority="43" dxfId="52" stopIfTrue="1">
      <formula>MOD(O$7,10)=1</formula>
    </cfRule>
  </conditionalFormatting>
  <conditionalFormatting sqref="O8:ED10">
    <cfRule type="expression" priority="44" dxfId="53" stopIfTrue="1">
      <formula>O$7&gt;=10</formula>
    </cfRule>
    <cfRule type="expression" priority="45" dxfId="54" stopIfTrue="1">
      <formula>OR(MOD(O$7,10)=2,MOD(O$7,10)=3)</formula>
    </cfRule>
    <cfRule type="expression" priority="46" dxfId="55" stopIfTrue="1">
      <formula>MOD(O$7,10)=1</formula>
    </cfRule>
  </conditionalFormatting>
  <conditionalFormatting sqref="A11:B310">
    <cfRule type="expression" priority="47" dxfId="0" stopIfTrue="1">
      <formula>AND(ISNUMBER($J11),$J11&gt;0)</formula>
    </cfRule>
    <cfRule type="expression" priority="48" dxfId="5" stopIfTrue="1">
      <formula>$K11=7</formula>
    </cfRule>
  </conditionalFormatting>
  <conditionalFormatting sqref="H11:H310">
    <cfRule type="expression" priority="49" dxfId="1" stopIfTrue="0">
      <formula>$H11="Completed"</formula>
    </cfRule>
    <cfRule type="expression" priority="50" dxfId="7" stopIfTrue="0">
      <formula>$H11="In Progress"</formula>
    </cfRule>
    <cfRule type="expression" priority="51" dxfId="10" stopIfTrue="0">
      <formula>$H11="On Hold"</formula>
    </cfRule>
    <cfRule type="expression" priority="52" dxfId="11" stopIfTrue="0">
      <formula>$H11="Not Started"</formula>
    </cfRule>
  </conditionalFormatting>
  <conditionalFormatting sqref="J11:J310">
    <cfRule type="expression" priority="53" dxfId="0" stopIfTrue="0">
      <formula>AND(ISNUMBER($J11),$J11&gt;0)</formula>
    </cfRule>
    <cfRule type="expression" priority="54" dxfId="1" stopIfTrue="0">
      <formula>AND(ISNUMBER($J11),$J11&lt;0)</formula>
    </cfRule>
  </conditionalFormatting>
  <conditionalFormatting sqref="I11:I310">
    <cfRule type="dataBar" priority="55">
      <dataBar showValue="1">
        <cfvo type="num" val="0"/>
        <cfvo type="num" val="1"/>
        <color rgb="0063BE7B"/>
      </dataBar>
    </cfRule>
  </conditionalFormatting>
  <dataValidations count="2">
    <dataValidation sqref="B2" showDropDown="0" showInputMessage="1" showErrorMessage="0" allowBlank="0" errorTitle="Invalid" error="Choose Day, Week or Month." promptTitle="Gantt view" prompt="Choose Day, Week or Month." type="list">
      <formula1>"Day,Week,Month"</formula1>
    </dataValidation>
    <dataValidation sqref="C2" showDropDown="0" showInputMessage="1" showErrorMessage="0" allowBlank="0" promptTitle="Scroll" prompt="Whole number of periods to shift the timeline (negative = earlier)." type="whole" operator="between">
      <formula1>-500</formula1>
      <formula2>500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6A3D9A"/>
    <outlinePr summaryBelow="1" summaryRight="1"/>
    <pageSetUpPr/>
  </sheetPr>
  <dimension ref="A1:C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</cols>
  <sheetData>
    <row r="1" ht="30" customHeight="1">
      <c r="A1" s="81" t="inlineStr">
        <is>
          <t>HOLIDAY LIST</t>
        </is>
      </c>
    </row>
    <row r="2">
      <c r="A2" s="37" t="inlineStr">
        <is>
          <t>Enter one non-working date per row (yellow cells). Weekly off day(s) are set on the Project Info sheet. Holidays move task dates and are shaded pink on the Gantt chart.</t>
        </is>
      </c>
    </row>
    <row r="3"/>
    <row r="5">
      <c r="A5" s="82" t="inlineStr">
        <is>
          <t>Holiday Date</t>
        </is>
      </c>
      <c r="B5" s="82" t="inlineStr">
        <is>
          <t>Holiday Name</t>
        </is>
      </c>
      <c r="C5" s="82" t="inlineStr">
        <is>
          <t>Day</t>
        </is>
      </c>
    </row>
    <row r="6">
      <c r="A6" s="10" t="n">
        <v>46315</v>
      </c>
      <c r="B6" s="48" t="inlineStr">
        <is>
          <t>Dussehra</t>
        </is>
      </c>
      <c r="C6" s="83" t="str">
        <f>IF(A6="","",TEXT(A6,"dddd"))</f>
        <v>Tuesday</v>
      </c>
    </row>
    <row r="7">
      <c r="A7" s="10" t="n">
        <v>46333</v>
      </c>
      <c r="B7" s="48" t="inlineStr">
        <is>
          <t>Diwali – day 1 (confirm date)</t>
        </is>
      </c>
      <c r="C7" s="83" t="str">
        <f>IF(A7="","",TEXT(A7,"dddd"))</f>
        <v>Saturday</v>
      </c>
    </row>
    <row r="8">
      <c r="A8" s="10" t="n">
        <v>46335</v>
      </c>
      <c r="B8" s="48" t="inlineStr">
        <is>
          <t>Diwali – day 2 (confirm date)</t>
        </is>
      </c>
      <c r="C8" s="83" t="str">
        <f>IF(A8="","",TEXT(A8,"dddd"))</f>
        <v>Monday</v>
      </c>
    </row>
    <row r="9">
      <c r="A9" s="10" t="n">
        <v>46336</v>
      </c>
      <c r="B9" s="48" t="inlineStr">
        <is>
          <t>Diwali – day 3 (confirm date)</t>
        </is>
      </c>
      <c r="C9" s="83" t="str">
        <f>IF(A9="","",TEXT(A9,"dddd"))</f>
        <v>Tuesday</v>
      </c>
    </row>
    <row r="10">
      <c r="A10" s="10" t="n">
        <v>46337</v>
      </c>
      <c r="B10" s="48" t="inlineStr">
        <is>
          <t>Diwali – day 4 (confirm date)</t>
        </is>
      </c>
      <c r="C10" s="83" t="str">
        <f>IF(A10="","",TEXT(A10,"dddd"))</f>
        <v>Wednesday</v>
      </c>
    </row>
    <row r="11">
      <c r="A11" s="10" t="n">
        <v>46388</v>
      </c>
      <c r="B11" s="48" t="inlineStr">
        <is>
          <t>New Year</t>
        </is>
      </c>
      <c r="C11" s="83" t="str">
        <f>IF(A11="","",TEXT(A11,"dddd"))</f>
        <v>Friday</v>
      </c>
    </row>
    <row r="12">
      <c r="A12" s="10" t="n"/>
      <c r="B12" s="48" t="n"/>
      <c r="C12" s="83" t="str">
        <f>IF(A12="","",TEXT(A12,"dddd"))</f>
        <v/>
      </c>
    </row>
    <row r="13">
      <c r="A13" s="10" t="n"/>
      <c r="B13" s="48" t="n"/>
      <c r="C13" s="83" t="str">
        <f>IF(A13="","",TEXT(A13,"dddd"))</f>
        <v/>
      </c>
    </row>
    <row r="14">
      <c r="A14" s="10" t="n"/>
      <c r="B14" s="48" t="n"/>
      <c r="C14" s="83" t="str">
        <f>IF(A14="","",TEXT(A14,"dddd"))</f>
        <v/>
      </c>
    </row>
    <row r="15">
      <c r="A15" s="10" t="n"/>
      <c r="B15" s="48" t="n"/>
      <c r="C15" s="83" t="str">
        <f>IF(A15="","",TEXT(A15,"dddd"))</f>
        <v/>
      </c>
    </row>
    <row r="16">
      <c r="A16" s="10" t="n"/>
      <c r="B16" s="48" t="n"/>
      <c r="C16" s="83" t="str">
        <f>IF(A16="","",TEXT(A16,"dddd"))</f>
        <v/>
      </c>
    </row>
    <row r="17">
      <c r="A17" s="10" t="n"/>
      <c r="B17" s="48" t="n"/>
      <c r="C17" s="83" t="str">
        <f>IF(A17="","",TEXT(A17,"dddd"))</f>
        <v/>
      </c>
    </row>
    <row r="18">
      <c r="A18" s="10" t="n"/>
      <c r="B18" s="48" t="n"/>
      <c r="C18" s="83" t="str">
        <f>IF(A18="","",TEXT(A18,"dddd"))</f>
        <v/>
      </c>
    </row>
    <row r="19">
      <c r="A19" s="10" t="n"/>
      <c r="B19" s="48" t="n"/>
      <c r="C19" s="83" t="str">
        <f>IF(A19="","",TEXT(A19,"dddd"))</f>
        <v/>
      </c>
    </row>
    <row r="20">
      <c r="A20" s="10" t="n"/>
      <c r="B20" s="48" t="n"/>
      <c r="C20" s="83" t="str">
        <f>IF(A20="","",TEXT(A20,"dddd"))</f>
        <v/>
      </c>
    </row>
    <row r="21">
      <c r="A21" s="10" t="n"/>
      <c r="B21" s="48" t="n"/>
      <c r="C21" s="83" t="str">
        <f>IF(A21="","",TEXT(A21,"dddd"))</f>
        <v/>
      </c>
    </row>
    <row r="22">
      <c r="A22" s="10" t="n"/>
      <c r="B22" s="48" t="n"/>
      <c r="C22" s="83" t="str">
        <f>IF(A22="","",TEXT(A22,"dddd"))</f>
        <v/>
      </c>
    </row>
    <row r="23">
      <c r="A23" s="10" t="n"/>
      <c r="B23" s="48" t="n"/>
      <c r="C23" s="83" t="str">
        <f>IF(A23="","",TEXT(A23,"dddd"))</f>
        <v/>
      </c>
    </row>
    <row r="24">
      <c r="A24" s="10" t="n"/>
      <c r="B24" s="48" t="n"/>
      <c r="C24" s="83" t="str">
        <f>IF(A24="","",TEXT(A24,"dddd"))</f>
        <v/>
      </c>
    </row>
    <row r="25">
      <c r="A25" s="10" t="n"/>
      <c r="B25" s="48" t="n"/>
      <c r="C25" s="83" t="str">
        <f>IF(A25="","",TEXT(A25,"dddd"))</f>
        <v/>
      </c>
    </row>
    <row r="26">
      <c r="A26" s="10" t="n"/>
      <c r="B26" s="48" t="n"/>
      <c r="C26" s="83" t="str">
        <f>IF(A26="","",TEXT(A26,"dddd"))</f>
        <v/>
      </c>
    </row>
    <row r="27">
      <c r="A27" s="10" t="n"/>
      <c r="B27" s="48" t="n"/>
      <c r="C27" s="83" t="str">
        <f>IF(A27="","",TEXT(A27,"dddd"))</f>
        <v/>
      </c>
    </row>
    <row r="28">
      <c r="A28" s="10" t="n"/>
      <c r="B28" s="48" t="n"/>
      <c r="C28" s="83" t="str">
        <f>IF(A28="","",TEXT(A28,"dddd"))</f>
        <v/>
      </c>
    </row>
    <row r="29">
      <c r="A29" s="10" t="n"/>
      <c r="B29" s="48" t="n"/>
      <c r="C29" s="83" t="str">
        <f>IF(A29="","",TEXT(A29,"dddd"))</f>
        <v/>
      </c>
    </row>
    <row r="30">
      <c r="A30" s="10" t="n"/>
      <c r="B30" s="48" t="n"/>
      <c r="C30" s="83" t="str">
        <f>IF(A30="","",TEXT(A30,"dddd"))</f>
        <v/>
      </c>
    </row>
    <row r="31">
      <c r="A31" s="10" t="n"/>
      <c r="B31" s="48" t="n"/>
      <c r="C31" s="83" t="str">
        <f>IF(A31="","",TEXT(A31,"dddd"))</f>
        <v/>
      </c>
    </row>
    <row r="32">
      <c r="A32" s="10" t="n"/>
      <c r="B32" s="48" t="n"/>
      <c r="C32" s="83" t="str">
        <f>IF(A32="","",TEXT(A32,"dddd"))</f>
        <v/>
      </c>
    </row>
    <row r="33">
      <c r="A33" s="10" t="n"/>
      <c r="B33" s="48" t="n"/>
      <c r="C33" s="83" t="str">
        <f>IF(A33="","",TEXT(A33,"dddd"))</f>
        <v/>
      </c>
    </row>
    <row r="34">
      <c r="A34" s="10" t="n"/>
      <c r="B34" s="48" t="n"/>
      <c r="C34" s="83" t="str">
        <f>IF(A34="","",TEXT(A34,"dddd"))</f>
        <v/>
      </c>
    </row>
    <row r="35">
      <c r="A35" s="10" t="n"/>
      <c r="B35" s="48" t="n"/>
      <c r="C35" s="83" t="str">
        <f>IF(A35="","",TEXT(A35,"dddd"))</f>
        <v/>
      </c>
    </row>
    <row r="36">
      <c r="A36" s="10" t="n"/>
      <c r="B36" s="48" t="n"/>
      <c r="C36" s="83" t="str">
        <f>IF(A36="","",TEXT(A36,"dddd"))</f>
        <v/>
      </c>
    </row>
    <row r="37">
      <c r="A37" s="10" t="n"/>
      <c r="B37" s="48" t="n"/>
      <c r="C37" s="83" t="str">
        <f>IF(A37="","",TEXT(A37,"dddd"))</f>
        <v/>
      </c>
    </row>
    <row r="38">
      <c r="A38" s="10" t="n"/>
      <c r="B38" s="48" t="n"/>
      <c r="C38" s="83" t="str">
        <f>IF(A38="","",TEXT(A38,"dddd"))</f>
        <v/>
      </c>
    </row>
    <row r="39">
      <c r="A39" s="10" t="n"/>
      <c r="B39" s="48" t="n"/>
      <c r="C39" s="83" t="str">
        <f>IF(A39="","",TEXT(A39,"dddd"))</f>
        <v/>
      </c>
    </row>
    <row r="40">
      <c r="A40" s="10" t="n"/>
      <c r="B40" s="48" t="n"/>
      <c r="C40" s="83" t="str">
        <f>IF(A40="","",TEXT(A40,"dddd"))</f>
        <v/>
      </c>
    </row>
    <row r="41">
      <c r="A41" s="10" t="n"/>
      <c r="B41" s="48" t="n"/>
      <c r="C41" s="83" t="str">
        <f>IF(A41="","",TEXT(A41,"dddd"))</f>
        <v/>
      </c>
    </row>
    <row r="42">
      <c r="A42" s="10" t="n"/>
      <c r="B42" s="48" t="n"/>
      <c r="C42" s="83" t="str">
        <f>IF(A42="","",TEXT(A42,"dddd"))</f>
        <v/>
      </c>
    </row>
    <row r="43">
      <c r="A43" s="10" t="n"/>
      <c r="B43" s="48" t="n"/>
      <c r="C43" s="83" t="str">
        <f>IF(A43="","",TEXT(A43,"dddd"))</f>
        <v/>
      </c>
    </row>
    <row r="44">
      <c r="A44" s="10" t="n"/>
      <c r="B44" s="48" t="n"/>
      <c r="C44" s="83" t="str">
        <f>IF(A44="","",TEXT(A44,"dddd"))</f>
        <v/>
      </c>
    </row>
    <row r="45">
      <c r="A45" s="10" t="n"/>
      <c r="B45" s="48" t="n"/>
      <c r="C45" s="83" t="str">
        <f>IF(A45="","",TEXT(A45,"dddd"))</f>
        <v/>
      </c>
    </row>
    <row r="46">
      <c r="A46" s="10" t="n"/>
      <c r="B46" s="48" t="n"/>
      <c r="C46" s="83" t="str">
        <f>IF(A46="","",TEXT(A46,"dddd"))</f>
        <v/>
      </c>
    </row>
    <row r="47">
      <c r="A47" s="10" t="n"/>
      <c r="B47" s="48" t="n"/>
      <c r="C47" s="83" t="str">
        <f>IF(A47="","",TEXT(A47,"dddd"))</f>
        <v/>
      </c>
    </row>
    <row r="48">
      <c r="A48" s="10" t="n"/>
      <c r="B48" s="48" t="n"/>
      <c r="C48" s="83" t="str">
        <f>IF(A48="","",TEXT(A48,"dddd"))</f>
        <v/>
      </c>
    </row>
    <row r="49">
      <c r="A49" s="10" t="n"/>
      <c r="B49" s="48" t="n"/>
      <c r="C49" s="83" t="str">
        <f>IF(A49="","",TEXT(A49,"dddd"))</f>
        <v/>
      </c>
    </row>
    <row r="50">
      <c r="A50" s="10" t="n"/>
      <c r="B50" s="48" t="n"/>
      <c r="C50" s="83" t="str">
        <f>IF(A50="","",TEXT(A50,"dddd"))</f>
        <v/>
      </c>
    </row>
    <row r="51">
      <c r="A51" s="10" t="n"/>
      <c r="B51" s="48" t="n"/>
      <c r="C51" s="83" t="str">
        <f>IF(A51="","",TEXT(A51,"dddd"))</f>
        <v/>
      </c>
    </row>
    <row r="52">
      <c r="A52" s="10" t="n"/>
      <c r="B52" s="48" t="n"/>
      <c r="C52" s="83" t="str">
        <f>IF(A52="","",TEXT(A52,"dddd"))</f>
        <v/>
      </c>
    </row>
    <row r="53">
      <c r="A53" s="10" t="n"/>
      <c r="B53" s="48" t="n"/>
      <c r="C53" s="83" t="str">
        <f>IF(A53="","",TEXT(A53,"dddd"))</f>
        <v/>
      </c>
    </row>
    <row r="54">
      <c r="A54" s="10" t="n"/>
      <c r="B54" s="48" t="n"/>
      <c r="C54" s="83" t="str">
        <f>IF(A54="","",TEXT(A54,"dddd"))</f>
        <v/>
      </c>
    </row>
    <row r="55">
      <c r="A55" s="10" t="n"/>
      <c r="B55" s="48" t="n"/>
      <c r="C55" s="83" t="str">
        <f>IF(A55="","",TEXT(A55,"dddd"))</f>
        <v/>
      </c>
    </row>
    <row r="56">
      <c r="A56" s="10" t="n"/>
      <c r="B56" s="48" t="n"/>
      <c r="C56" s="83" t="str">
        <f>IF(A56="","",TEXT(A56,"dddd"))</f>
        <v/>
      </c>
    </row>
    <row r="57">
      <c r="A57" s="10" t="n"/>
      <c r="B57" s="48" t="n"/>
      <c r="C57" s="83" t="str">
        <f>IF(A57="","",TEXT(A57,"dddd"))</f>
        <v/>
      </c>
    </row>
    <row r="58">
      <c r="A58" s="10" t="n"/>
      <c r="B58" s="48" t="n"/>
      <c r="C58" s="83" t="str">
        <f>IF(A58="","",TEXT(A58,"dddd"))</f>
        <v/>
      </c>
    </row>
    <row r="59">
      <c r="A59" s="10" t="n"/>
      <c r="B59" s="48" t="n"/>
      <c r="C59" s="83" t="str">
        <f>IF(A59="","",TEXT(A59,"dddd"))</f>
        <v/>
      </c>
    </row>
    <row r="60">
      <c r="A60" s="10" t="n"/>
      <c r="B60" s="48" t="n"/>
      <c r="C60" s="83" t="str">
        <f>IF(A60="","",TEXT(A60,"dddd"))</f>
        <v/>
      </c>
    </row>
    <row r="61">
      <c r="A61" s="10" t="n"/>
      <c r="B61" s="48" t="n"/>
      <c r="C61" s="83" t="str">
        <f>IF(A61="","",TEXT(A61,"dddd"))</f>
        <v/>
      </c>
    </row>
    <row r="62">
      <c r="A62" s="10" t="n"/>
      <c r="B62" s="48" t="n"/>
      <c r="C62" s="83" t="str">
        <f>IF(A62="","",TEXT(A62,"dddd"))</f>
        <v/>
      </c>
    </row>
    <row r="63">
      <c r="A63" s="10" t="n"/>
      <c r="B63" s="48" t="n"/>
      <c r="C63" s="83" t="str">
        <f>IF(A63="","",TEXT(A63,"dddd"))</f>
        <v/>
      </c>
    </row>
    <row r="64">
      <c r="A64" s="10" t="n"/>
      <c r="B64" s="48" t="n"/>
      <c r="C64" s="83" t="str">
        <f>IF(A64="","",TEXT(A64,"dddd"))</f>
        <v/>
      </c>
    </row>
    <row r="65">
      <c r="A65" s="10" t="n"/>
      <c r="B65" s="48" t="n"/>
      <c r="C65" s="83" t="str">
        <f>IF(A65="","",TEXT(A65,"dddd"))</f>
        <v/>
      </c>
    </row>
    <row r="66">
      <c r="A66" s="10" t="n"/>
      <c r="B66" s="48" t="n"/>
      <c r="C66" s="83" t="str">
        <f>IF(A66="","",TEXT(A66,"dddd"))</f>
        <v/>
      </c>
    </row>
    <row r="67">
      <c r="A67" s="10" t="n"/>
      <c r="B67" s="48" t="n"/>
      <c r="C67" s="83" t="str">
        <f>IF(A67="","",TEXT(A67,"dddd"))</f>
        <v/>
      </c>
    </row>
    <row r="68">
      <c r="A68" s="10" t="n"/>
      <c r="B68" s="48" t="n"/>
      <c r="C68" s="83" t="str">
        <f>IF(A68="","",TEXT(A68,"dddd"))</f>
        <v/>
      </c>
    </row>
    <row r="69">
      <c r="A69" s="10" t="n"/>
      <c r="B69" s="48" t="n"/>
      <c r="C69" s="83" t="str">
        <f>IF(A69="","",TEXT(A69,"dddd"))</f>
        <v/>
      </c>
    </row>
    <row r="70">
      <c r="A70" s="10" t="n"/>
      <c r="B70" s="48" t="n"/>
      <c r="C70" s="83" t="str">
        <f>IF(A70="","",TEXT(A70,"dddd"))</f>
        <v/>
      </c>
    </row>
    <row r="71">
      <c r="A71" s="10" t="n"/>
      <c r="B71" s="48" t="n"/>
      <c r="C71" s="83" t="str">
        <f>IF(A71="","",TEXT(A71,"dddd"))</f>
        <v/>
      </c>
    </row>
    <row r="72">
      <c r="A72" s="10" t="n"/>
      <c r="B72" s="48" t="n"/>
      <c r="C72" s="83" t="str">
        <f>IF(A72="","",TEXT(A72,"dddd"))</f>
        <v/>
      </c>
    </row>
    <row r="73">
      <c r="A73" s="10" t="n"/>
      <c r="B73" s="48" t="n"/>
      <c r="C73" s="83" t="str">
        <f>IF(A73="","",TEXT(A73,"dddd"))</f>
        <v/>
      </c>
    </row>
    <row r="74">
      <c r="A74" s="10" t="n"/>
      <c r="B74" s="48" t="n"/>
      <c r="C74" s="83" t="str">
        <f>IF(A74="","",TEXT(A74,"dddd"))</f>
        <v/>
      </c>
    </row>
    <row r="75">
      <c r="A75" s="10" t="n"/>
      <c r="B75" s="48" t="n"/>
      <c r="C75" s="83" t="str">
        <f>IF(A75="","",TEXT(A75,"dddd"))</f>
        <v/>
      </c>
    </row>
    <row r="76">
      <c r="A76" s="10" t="n"/>
      <c r="B76" s="48" t="n"/>
      <c r="C76" s="83" t="str">
        <f>IF(A76="","",TEXT(A76,"dddd"))</f>
        <v/>
      </c>
    </row>
    <row r="77">
      <c r="A77" s="10" t="n"/>
      <c r="B77" s="48" t="n"/>
      <c r="C77" s="83" t="str">
        <f>IF(A77="","",TEXT(A77,"dddd"))</f>
        <v/>
      </c>
    </row>
    <row r="78">
      <c r="A78" s="10" t="n"/>
      <c r="B78" s="48" t="n"/>
      <c r="C78" s="83" t="str">
        <f>IF(A78="","",TEXT(A78,"dddd"))</f>
        <v/>
      </c>
    </row>
    <row r="79">
      <c r="A79" s="10" t="n"/>
      <c r="B79" s="48" t="n"/>
      <c r="C79" s="83" t="str">
        <f>IF(A79="","",TEXT(A79,"dddd"))</f>
        <v/>
      </c>
    </row>
    <row r="80">
      <c r="A80" s="10" t="n"/>
      <c r="B80" s="48" t="n"/>
      <c r="C80" s="83" t="str">
        <f>IF(A80="","",TEXT(A80,"dddd"))</f>
        <v/>
      </c>
    </row>
    <row r="81">
      <c r="A81" s="10" t="n"/>
      <c r="B81" s="48" t="n"/>
      <c r="C81" s="83" t="str">
        <f>IF(A81="","",TEXT(A81,"dddd"))</f>
        <v/>
      </c>
    </row>
    <row r="82">
      <c r="A82" s="10" t="n"/>
      <c r="B82" s="48" t="n"/>
      <c r="C82" s="83" t="str">
        <f>IF(A82="","",TEXT(A82,"dddd"))</f>
        <v/>
      </c>
    </row>
    <row r="83">
      <c r="A83" s="10" t="n"/>
      <c r="B83" s="48" t="n"/>
      <c r="C83" s="83" t="str">
        <f>IF(A83="","",TEXT(A83,"dddd"))</f>
        <v/>
      </c>
    </row>
    <row r="84">
      <c r="A84" s="10" t="n"/>
      <c r="B84" s="48" t="n"/>
      <c r="C84" s="83" t="str">
        <f>IF(A84="","",TEXT(A84,"dddd"))</f>
        <v/>
      </c>
    </row>
    <row r="85">
      <c r="A85" s="10" t="n"/>
      <c r="B85" s="48" t="n"/>
      <c r="C85" s="83" t="str">
        <f>IF(A85="","",TEXT(A85,"dddd"))</f>
        <v/>
      </c>
    </row>
    <row r="86">
      <c r="A86" s="10" t="n"/>
      <c r="B86" s="48" t="n"/>
      <c r="C86" s="83" t="str">
        <f>IF(A86="","",TEXT(A86,"dddd"))</f>
        <v/>
      </c>
    </row>
    <row r="87">
      <c r="A87" s="10" t="n"/>
      <c r="B87" s="48" t="n"/>
      <c r="C87" s="83" t="str">
        <f>IF(A87="","",TEXT(A87,"dddd"))</f>
        <v/>
      </c>
    </row>
    <row r="88">
      <c r="A88" s="10" t="n"/>
      <c r="B88" s="48" t="n"/>
      <c r="C88" s="83" t="str">
        <f>IF(A88="","",TEXT(A88,"dddd"))</f>
        <v/>
      </c>
    </row>
    <row r="89">
      <c r="A89" s="10" t="n"/>
      <c r="B89" s="48" t="n"/>
      <c r="C89" s="83" t="str">
        <f>IF(A89="","",TEXT(A89,"dddd"))</f>
        <v/>
      </c>
    </row>
    <row r="90">
      <c r="A90" s="10" t="n"/>
      <c r="B90" s="48" t="n"/>
      <c r="C90" s="83" t="str">
        <f>IF(A90="","",TEXT(A90,"dddd"))</f>
        <v/>
      </c>
    </row>
    <row r="91">
      <c r="A91" s="10" t="n"/>
      <c r="B91" s="48" t="n"/>
      <c r="C91" s="83" t="str">
        <f>IF(A91="","",TEXT(A91,"dddd"))</f>
        <v/>
      </c>
    </row>
    <row r="92">
      <c r="A92" s="10" t="n"/>
      <c r="B92" s="48" t="n"/>
      <c r="C92" s="83" t="str">
        <f>IF(A92="","",TEXT(A92,"dddd"))</f>
        <v/>
      </c>
    </row>
    <row r="93">
      <c r="A93" s="10" t="n"/>
      <c r="B93" s="48" t="n"/>
      <c r="C93" s="83" t="str">
        <f>IF(A93="","",TEXT(A93,"dddd"))</f>
        <v/>
      </c>
    </row>
    <row r="94">
      <c r="A94" s="10" t="n"/>
      <c r="B94" s="48" t="n"/>
      <c r="C94" s="83" t="str">
        <f>IF(A94="","",TEXT(A94,"dddd"))</f>
        <v/>
      </c>
    </row>
    <row r="95">
      <c r="A95" s="10" t="n"/>
      <c r="B95" s="48" t="n"/>
      <c r="C95" s="83" t="str">
        <f>IF(A95="","",TEXT(A95,"dddd"))</f>
        <v/>
      </c>
    </row>
    <row r="96">
      <c r="A96" s="10" t="n"/>
      <c r="B96" s="48" t="n"/>
      <c r="C96" s="83" t="str">
        <f>IF(A96="","",TEXT(A96,"dddd"))</f>
        <v/>
      </c>
    </row>
    <row r="97">
      <c r="A97" s="10" t="n"/>
      <c r="B97" s="48" t="n"/>
      <c r="C97" s="83" t="str">
        <f>IF(A97="","",TEXT(A97,"dddd"))</f>
        <v/>
      </c>
    </row>
    <row r="98">
      <c r="A98" s="10" t="n"/>
      <c r="B98" s="48" t="n"/>
      <c r="C98" s="83" t="str">
        <f>IF(A98="","",TEXT(A98,"dddd"))</f>
        <v/>
      </c>
    </row>
    <row r="99">
      <c r="A99" s="10" t="n"/>
      <c r="B99" s="48" t="n"/>
      <c r="C99" s="83" t="str">
        <f>IF(A99="","",TEXT(A99,"dddd"))</f>
        <v/>
      </c>
    </row>
    <row r="100">
      <c r="A100" s="10" t="n"/>
      <c r="B100" s="48" t="n"/>
      <c r="C100" s="83" t="str">
        <f>IF(A100="","",TEXT(A100,"dddd"))</f>
        <v/>
      </c>
    </row>
    <row r="101">
      <c r="A101" s="10" t="n"/>
      <c r="B101" s="48" t="n"/>
      <c r="C101" s="83" t="str">
        <f>IF(A101="","",TEXT(A101,"dddd"))</f>
        <v/>
      </c>
    </row>
    <row r="102">
      <c r="A102" s="10" t="n"/>
      <c r="B102" s="48" t="n"/>
      <c r="C102" s="83" t="str">
        <f>IF(A102="","",TEXT(A102,"dddd"))</f>
        <v/>
      </c>
    </row>
    <row r="103">
      <c r="A103" s="10" t="n"/>
      <c r="B103" s="48" t="n"/>
      <c r="C103" s="83" t="str">
        <f>IF(A103="","",TEXT(A103,"dddd"))</f>
        <v/>
      </c>
    </row>
    <row r="104">
      <c r="A104" s="10" t="n"/>
      <c r="B104" s="48" t="n"/>
      <c r="C104" s="83" t="str">
        <f>IF(A104="","",TEXT(A104,"dddd"))</f>
        <v/>
      </c>
    </row>
    <row r="105">
      <c r="A105" s="10" t="n"/>
      <c r="B105" s="48" t="n"/>
      <c r="C105" s="83" t="str">
        <f>IF(A105="","",TEXT(A105,"dddd"))</f>
        <v/>
      </c>
    </row>
    <row r="106">
      <c r="A106" s="10" t="n"/>
      <c r="B106" s="48" t="n"/>
      <c r="C106" s="83" t="str">
        <f>IF(A106="","",TEXT(A106,"dddd"))</f>
        <v/>
      </c>
    </row>
    <row r="107">
      <c r="A107" s="10" t="n"/>
      <c r="B107" s="48" t="n"/>
      <c r="C107" s="83" t="str">
        <f>IF(A107="","",TEXT(A107,"dddd"))</f>
        <v/>
      </c>
    </row>
    <row r="108">
      <c r="A108" s="10" t="n"/>
      <c r="B108" s="48" t="n"/>
      <c r="C108" s="83" t="str">
        <f>IF(A108="","",TEXT(A108,"dddd"))</f>
        <v/>
      </c>
    </row>
    <row r="109">
      <c r="A109" s="10" t="n"/>
      <c r="B109" s="48" t="n"/>
      <c r="C109" s="83" t="str">
        <f>IF(A109="","",TEXT(A109,"dddd"))</f>
        <v/>
      </c>
    </row>
    <row r="110">
      <c r="A110" s="10" t="n"/>
      <c r="B110" s="48" t="n"/>
      <c r="C110" s="83" t="str">
        <f>IF(A110="","",TEXT(A110,"dddd"))</f>
        <v/>
      </c>
    </row>
    <row r="111">
      <c r="A111" s="10" t="n"/>
      <c r="B111" s="48" t="n"/>
      <c r="C111" s="83" t="str">
        <f>IF(A111="","",TEXT(A111,"dddd"))</f>
        <v/>
      </c>
    </row>
    <row r="112">
      <c r="A112" s="10" t="n"/>
      <c r="B112" s="48" t="n"/>
      <c r="C112" s="83" t="str">
        <f>IF(A112="","",TEXT(A112,"dddd"))</f>
        <v/>
      </c>
    </row>
    <row r="113">
      <c r="A113" s="10" t="n"/>
      <c r="B113" s="48" t="n"/>
      <c r="C113" s="83" t="str">
        <f>IF(A113="","",TEXT(A113,"dddd"))</f>
        <v/>
      </c>
    </row>
    <row r="114">
      <c r="A114" s="10" t="n"/>
      <c r="B114" s="48" t="n"/>
      <c r="C114" s="83" t="str">
        <f>IF(A114="","",TEXT(A114,"dddd"))</f>
        <v/>
      </c>
    </row>
    <row r="115">
      <c r="A115" s="10" t="n"/>
      <c r="B115" s="48" t="n"/>
      <c r="C115" s="83" t="str">
        <f>IF(A115="","",TEXT(A115,"dddd"))</f>
        <v/>
      </c>
    </row>
    <row r="116">
      <c r="A116" s="10" t="n"/>
      <c r="B116" s="48" t="n"/>
      <c r="C116" s="83" t="str">
        <f>IF(A116="","",TEXT(A116,"dddd"))</f>
        <v/>
      </c>
    </row>
    <row r="117">
      <c r="A117" s="10" t="n"/>
      <c r="B117" s="48" t="n"/>
      <c r="C117" s="83" t="str">
        <f>IF(A117="","",TEXT(A117,"dddd"))</f>
        <v/>
      </c>
    </row>
    <row r="118">
      <c r="A118" s="10" t="n"/>
      <c r="B118" s="48" t="n"/>
      <c r="C118" s="83" t="str">
        <f>IF(A118="","",TEXT(A118,"dddd"))</f>
        <v/>
      </c>
    </row>
    <row r="119">
      <c r="A119" s="10" t="n"/>
      <c r="B119" s="48" t="n"/>
      <c r="C119" s="83" t="str">
        <f>IF(A119="","",TEXT(A119,"dddd"))</f>
        <v/>
      </c>
    </row>
    <row r="120">
      <c r="A120" s="10" t="n"/>
      <c r="B120" s="48" t="n"/>
      <c r="C120" s="83" t="str">
        <f>IF(A120="","",TEXT(A120,"dddd"))</f>
        <v/>
      </c>
    </row>
    <row r="121">
      <c r="A121" s="10" t="n"/>
      <c r="B121" s="48" t="n"/>
      <c r="C121" s="83" t="str">
        <f>IF(A121="","",TEXT(A121,"dddd"))</f>
        <v/>
      </c>
    </row>
    <row r="122">
      <c r="A122" s="10" t="n"/>
      <c r="B122" s="48" t="n"/>
      <c r="C122" s="83" t="str">
        <f>IF(A122="","",TEXT(A122,"dddd"))</f>
        <v/>
      </c>
    </row>
    <row r="123">
      <c r="A123" s="10" t="n"/>
      <c r="B123" s="48" t="n"/>
      <c r="C123" s="83" t="str">
        <f>IF(A123="","",TEXT(A123,"dddd"))</f>
        <v/>
      </c>
    </row>
    <row r="124">
      <c r="A124" s="10" t="n"/>
      <c r="B124" s="48" t="n"/>
      <c r="C124" s="83" t="str">
        <f>IF(A124="","",TEXT(A124,"dddd"))</f>
        <v/>
      </c>
    </row>
    <row r="125">
      <c r="A125" s="10" t="n"/>
      <c r="B125" s="48" t="n"/>
      <c r="C125" s="83" t="str">
        <f>IF(A125="","",TEXT(A125,"dddd"))</f>
        <v/>
      </c>
    </row>
    <row r="126">
      <c r="A126" s="10" t="n"/>
      <c r="B126" s="48" t="n"/>
      <c r="C126" s="83" t="str">
        <f>IF(A126="","",TEXT(A126,"dddd"))</f>
        <v/>
      </c>
    </row>
    <row r="127">
      <c r="A127" s="10" t="n"/>
      <c r="B127" s="48" t="n"/>
      <c r="C127" s="83" t="str">
        <f>IF(A127="","",TEXT(A127,"dddd"))</f>
        <v/>
      </c>
    </row>
    <row r="128">
      <c r="A128" s="10" t="n"/>
      <c r="B128" s="48" t="n"/>
      <c r="C128" s="83" t="str">
        <f>IF(A128="","",TEXT(A128,"dddd"))</f>
        <v/>
      </c>
    </row>
    <row r="129">
      <c r="A129" s="10" t="n"/>
      <c r="B129" s="48" t="n"/>
      <c r="C129" s="83" t="str">
        <f>IF(A129="","",TEXT(A129,"dddd"))</f>
        <v/>
      </c>
    </row>
    <row r="130">
      <c r="A130" s="10" t="n"/>
      <c r="B130" s="48" t="n"/>
      <c r="C130" s="83" t="str">
        <f>IF(A130="","",TEXT(A130,"dddd"))</f>
        <v/>
      </c>
    </row>
    <row r="131">
      <c r="A131" s="10" t="n"/>
      <c r="B131" s="48" t="n"/>
      <c r="C131" s="83" t="str">
        <f>IF(A131="","",TEXT(A131,"dddd"))</f>
        <v/>
      </c>
    </row>
    <row r="132">
      <c r="A132" s="10" t="n"/>
      <c r="B132" s="48" t="n"/>
      <c r="C132" s="83" t="str">
        <f>IF(A132="","",TEXT(A132,"dddd"))</f>
        <v/>
      </c>
    </row>
    <row r="133">
      <c r="A133" s="10" t="n"/>
      <c r="B133" s="48" t="n"/>
      <c r="C133" s="83" t="str">
        <f>IF(A133="","",TEXT(A133,"dddd"))</f>
        <v/>
      </c>
    </row>
    <row r="134">
      <c r="A134" s="10" t="n"/>
      <c r="B134" s="48" t="n"/>
      <c r="C134" s="83" t="str">
        <f>IF(A134="","",TEXT(A134,"dddd"))</f>
        <v/>
      </c>
    </row>
    <row r="135">
      <c r="A135" s="10" t="n"/>
      <c r="B135" s="48" t="n"/>
      <c r="C135" s="83" t="str">
        <f>IF(A135="","",TEXT(A135,"dddd"))</f>
        <v/>
      </c>
    </row>
    <row r="136">
      <c r="A136" s="10" t="n"/>
      <c r="B136" s="48" t="n"/>
      <c r="C136" s="83" t="str">
        <f>IF(A136="","",TEXT(A136,"dddd"))</f>
        <v/>
      </c>
    </row>
    <row r="137">
      <c r="A137" s="10" t="n"/>
      <c r="B137" s="48" t="n"/>
      <c r="C137" s="83" t="str">
        <f>IF(A137="","",TEXT(A137,"dddd"))</f>
        <v/>
      </c>
    </row>
    <row r="138">
      <c r="A138" s="10" t="n"/>
      <c r="B138" s="48" t="n"/>
      <c r="C138" s="83" t="str">
        <f>IF(A138="","",TEXT(A138,"dddd"))</f>
        <v/>
      </c>
    </row>
    <row r="139">
      <c r="A139" s="10" t="n"/>
      <c r="B139" s="48" t="n"/>
      <c r="C139" s="83" t="str">
        <f>IF(A139="","",TEXT(A139,"dddd"))</f>
        <v/>
      </c>
    </row>
    <row r="140">
      <c r="A140" s="10" t="n"/>
      <c r="B140" s="48" t="n"/>
      <c r="C140" s="83" t="str">
        <f>IF(A140="","",TEXT(A140,"dddd"))</f>
        <v/>
      </c>
    </row>
    <row r="141">
      <c r="A141" s="10" t="n"/>
      <c r="B141" s="48" t="n"/>
      <c r="C141" s="83" t="str">
        <f>IF(A141="","",TEXT(A141,"dddd"))</f>
        <v/>
      </c>
    </row>
    <row r="142">
      <c r="A142" s="10" t="n"/>
      <c r="B142" s="48" t="n"/>
      <c r="C142" s="83" t="str">
        <f>IF(A142="","",TEXT(A142,"dddd"))</f>
        <v/>
      </c>
    </row>
    <row r="143">
      <c r="A143" s="10" t="n"/>
      <c r="B143" s="48" t="n"/>
      <c r="C143" s="83" t="str">
        <f>IF(A143="","",TEXT(A143,"dddd"))</f>
        <v/>
      </c>
    </row>
    <row r="144">
      <c r="A144" s="10" t="n"/>
      <c r="B144" s="48" t="n"/>
      <c r="C144" s="83" t="str">
        <f>IF(A144="","",TEXT(A144,"dddd"))</f>
        <v/>
      </c>
    </row>
    <row r="145">
      <c r="A145" s="10" t="n"/>
      <c r="B145" s="48" t="n"/>
      <c r="C145" s="83" t="str">
        <f>IF(A145="","",TEXT(A145,"dddd"))</f>
        <v/>
      </c>
    </row>
    <row r="146">
      <c r="A146" s="10" t="n"/>
      <c r="B146" s="48" t="n"/>
      <c r="C146" s="83" t="str">
        <f>IF(A146="","",TEXT(A146,"dddd"))</f>
        <v/>
      </c>
    </row>
    <row r="147">
      <c r="A147" s="10" t="n"/>
      <c r="B147" s="48" t="n"/>
      <c r="C147" s="83" t="str">
        <f>IF(A147="","",TEXT(A147,"dddd"))</f>
        <v/>
      </c>
    </row>
    <row r="148">
      <c r="A148" s="10" t="n"/>
      <c r="B148" s="48" t="n"/>
      <c r="C148" s="83" t="str">
        <f>IF(A148="","",TEXT(A148,"dddd"))</f>
        <v/>
      </c>
    </row>
    <row r="149">
      <c r="A149" s="10" t="n"/>
      <c r="B149" s="48" t="n"/>
      <c r="C149" s="83" t="str">
        <f>IF(A149="","",TEXT(A149,"dddd"))</f>
        <v/>
      </c>
    </row>
    <row r="150">
      <c r="A150" s="10" t="n"/>
      <c r="B150" s="48" t="n"/>
      <c r="C150" s="83" t="str">
        <f>IF(A150="","",TEXT(A150,"dddd"))</f>
        <v/>
      </c>
    </row>
    <row r="151">
      <c r="A151" s="10" t="n"/>
      <c r="B151" s="48" t="n"/>
      <c r="C151" s="83" t="str">
        <f>IF(A151="","",TEXT(A151,"dddd"))</f>
        <v/>
      </c>
    </row>
    <row r="152">
      <c r="A152" s="10" t="n"/>
      <c r="B152" s="48" t="n"/>
      <c r="C152" s="83" t="str">
        <f>IF(A152="","",TEXT(A152,"dddd"))</f>
        <v/>
      </c>
    </row>
    <row r="153">
      <c r="A153" s="10" t="n"/>
      <c r="B153" s="48" t="n"/>
      <c r="C153" s="83" t="str">
        <f>IF(A153="","",TEXT(A153,"dddd"))</f>
        <v/>
      </c>
    </row>
    <row r="154">
      <c r="A154" s="10" t="n"/>
      <c r="B154" s="48" t="n"/>
      <c r="C154" s="83" t="str">
        <f>IF(A154="","",TEXT(A154,"dddd"))</f>
        <v/>
      </c>
    </row>
    <row r="155">
      <c r="A155" s="10" t="n"/>
      <c r="B155" s="48" t="n"/>
      <c r="C155" s="83" t="str">
        <f>IF(A155="","",TEXT(A155,"dddd"))</f>
        <v/>
      </c>
    </row>
    <row r="156">
      <c r="A156" s="10" t="n"/>
      <c r="B156" s="48" t="n"/>
      <c r="C156" s="83" t="str">
        <f>IF(A156="","",TEXT(A156,"dddd"))</f>
        <v/>
      </c>
    </row>
    <row r="157">
      <c r="A157" s="10" t="n"/>
      <c r="B157" s="48" t="n"/>
      <c r="C157" s="83" t="str">
        <f>IF(A157="","",TEXT(A157,"dddd"))</f>
        <v/>
      </c>
    </row>
    <row r="158">
      <c r="A158" s="10" t="n"/>
      <c r="B158" s="48" t="n"/>
      <c r="C158" s="83" t="str">
        <f>IF(A158="","",TEXT(A158,"dddd"))</f>
        <v/>
      </c>
    </row>
    <row r="159">
      <c r="A159" s="10" t="n"/>
      <c r="B159" s="48" t="n"/>
      <c r="C159" s="83" t="str">
        <f>IF(A159="","",TEXT(A159,"dddd"))</f>
        <v/>
      </c>
    </row>
    <row r="160">
      <c r="A160" s="10" t="n"/>
      <c r="B160" s="48" t="n"/>
      <c r="C160" s="83" t="str">
        <f>IF(A160="","",TEXT(A160,"dddd"))</f>
        <v/>
      </c>
    </row>
    <row r="161">
      <c r="A161" s="10" t="n"/>
      <c r="B161" s="48" t="n"/>
      <c r="C161" s="83" t="str">
        <f>IF(A161="","",TEXT(A161,"dddd"))</f>
        <v/>
      </c>
    </row>
    <row r="162">
      <c r="A162" s="10" t="n"/>
      <c r="B162" s="48" t="n"/>
      <c r="C162" s="83" t="str">
        <f>IF(A162="","",TEXT(A162,"dddd"))</f>
        <v/>
      </c>
    </row>
    <row r="163">
      <c r="A163" s="10" t="n"/>
      <c r="B163" s="48" t="n"/>
      <c r="C163" s="83" t="str">
        <f>IF(A163="","",TEXT(A163,"dddd"))</f>
        <v/>
      </c>
    </row>
    <row r="164">
      <c r="A164" s="10" t="n"/>
      <c r="B164" s="48" t="n"/>
      <c r="C164" s="83" t="str">
        <f>IF(A164="","",TEXT(A164,"dddd"))</f>
        <v/>
      </c>
    </row>
    <row r="165">
      <c r="A165" s="10" t="n"/>
      <c r="B165" s="48" t="n"/>
      <c r="C165" s="83" t="str">
        <f>IF(A165="","",TEXT(A165,"dddd"))</f>
        <v/>
      </c>
    </row>
    <row r="166">
      <c r="A166" s="10" t="n"/>
      <c r="B166" s="48" t="n"/>
      <c r="C166" s="83" t="str">
        <f>IF(A166="","",TEXT(A166,"dddd"))</f>
        <v/>
      </c>
    </row>
    <row r="167">
      <c r="A167" s="10" t="n"/>
      <c r="B167" s="48" t="n"/>
      <c r="C167" s="83" t="str">
        <f>IF(A167="","",TEXT(A167,"dddd"))</f>
        <v/>
      </c>
    </row>
    <row r="168">
      <c r="A168" s="10" t="n"/>
      <c r="B168" s="48" t="n"/>
      <c r="C168" s="83" t="str">
        <f>IF(A168="","",TEXT(A168,"dddd"))</f>
        <v/>
      </c>
    </row>
    <row r="169">
      <c r="A169" s="10" t="n"/>
      <c r="B169" s="48" t="n"/>
      <c r="C169" s="83" t="str">
        <f>IF(A169="","",TEXT(A169,"dddd"))</f>
        <v/>
      </c>
    </row>
    <row r="170">
      <c r="A170" s="10" t="n"/>
      <c r="B170" s="48" t="n"/>
      <c r="C170" s="83" t="str">
        <f>IF(A170="","",TEXT(A170,"dddd"))</f>
        <v/>
      </c>
    </row>
    <row r="171">
      <c r="A171" s="10" t="n"/>
      <c r="B171" s="48" t="n"/>
      <c r="C171" s="83" t="str">
        <f>IF(A171="","",TEXT(A171,"dddd"))</f>
        <v/>
      </c>
    </row>
    <row r="172">
      <c r="A172" s="10" t="n"/>
      <c r="B172" s="48" t="n"/>
      <c r="C172" s="83" t="str">
        <f>IF(A172="","",TEXT(A172,"dddd"))</f>
        <v/>
      </c>
    </row>
    <row r="173">
      <c r="A173" s="10" t="n"/>
      <c r="B173" s="48" t="n"/>
      <c r="C173" s="83" t="str">
        <f>IF(A173="","",TEXT(A173,"dddd"))</f>
        <v/>
      </c>
    </row>
    <row r="174">
      <c r="A174" s="10" t="n"/>
      <c r="B174" s="48" t="n"/>
      <c r="C174" s="83" t="str">
        <f>IF(A174="","",TEXT(A174,"dddd"))</f>
        <v/>
      </c>
    </row>
    <row r="175">
      <c r="A175" s="10" t="n"/>
      <c r="B175" s="48" t="n"/>
      <c r="C175" s="83" t="str">
        <f>IF(A175="","",TEXT(A175,"dddd"))</f>
        <v/>
      </c>
    </row>
    <row r="176">
      <c r="A176" s="10" t="n"/>
      <c r="B176" s="48" t="n"/>
      <c r="C176" s="83" t="str">
        <f>IF(A176="","",TEXT(A176,"dddd"))</f>
        <v/>
      </c>
    </row>
    <row r="177">
      <c r="A177" s="10" t="n"/>
      <c r="B177" s="48" t="n"/>
      <c r="C177" s="83" t="str">
        <f>IF(A177="","",TEXT(A177,"dddd"))</f>
        <v/>
      </c>
    </row>
    <row r="178">
      <c r="A178" s="10" t="n"/>
      <c r="B178" s="48" t="n"/>
      <c r="C178" s="83" t="str">
        <f>IF(A178="","",TEXT(A178,"dddd"))</f>
        <v/>
      </c>
    </row>
    <row r="179">
      <c r="A179" s="10" t="n"/>
      <c r="B179" s="48" t="n"/>
      <c r="C179" s="83" t="str">
        <f>IF(A179="","",TEXT(A179,"dddd"))</f>
        <v/>
      </c>
    </row>
    <row r="180">
      <c r="A180" s="10" t="n"/>
      <c r="B180" s="48" t="n"/>
      <c r="C180" s="83" t="str">
        <f>IF(A180="","",TEXT(A180,"dddd"))</f>
        <v/>
      </c>
    </row>
    <row r="181">
      <c r="A181" s="10" t="n"/>
      <c r="B181" s="48" t="n"/>
      <c r="C181" s="83" t="str">
        <f>IF(A181="","",TEXT(A181,"dddd"))</f>
        <v/>
      </c>
    </row>
    <row r="182">
      <c r="A182" s="10" t="n"/>
      <c r="B182" s="48" t="n"/>
      <c r="C182" s="83" t="str">
        <f>IF(A182="","",TEXT(A182,"dddd"))</f>
        <v/>
      </c>
    </row>
    <row r="183">
      <c r="A183" s="10" t="n"/>
      <c r="B183" s="48" t="n"/>
      <c r="C183" s="83" t="str">
        <f>IF(A183="","",TEXT(A183,"dddd"))</f>
        <v/>
      </c>
    </row>
    <row r="184">
      <c r="A184" s="10" t="n"/>
      <c r="B184" s="48" t="n"/>
      <c r="C184" s="83" t="str">
        <f>IF(A184="","",TEXT(A184,"dddd"))</f>
        <v/>
      </c>
    </row>
    <row r="185">
      <c r="A185" s="10" t="n"/>
      <c r="B185" s="48" t="n"/>
      <c r="C185" s="83" t="str">
        <f>IF(A185="","",TEXT(A185,"dddd"))</f>
        <v/>
      </c>
    </row>
    <row r="186">
      <c r="A186" s="10" t="n"/>
      <c r="B186" s="48" t="n"/>
      <c r="C186" s="83" t="str">
        <f>IF(A186="","",TEXT(A186,"dddd"))</f>
        <v/>
      </c>
    </row>
    <row r="187">
      <c r="A187" s="10" t="n"/>
      <c r="B187" s="48" t="n"/>
      <c r="C187" s="83" t="str">
        <f>IF(A187="","",TEXT(A187,"dddd"))</f>
        <v/>
      </c>
    </row>
    <row r="188">
      <c r="A188" s="10" t="n"/>
      <c r="B188" s="48" t="n"/>
      <c r="C188" s="83" t="str">
        <f>IF(A188="","",TEXT(A188,"dddd"))</f>
        <v/>
      </c>
    </row>
    <row r="189">
      <c r="A189" s="10" t="n"/>
      <c r="B189" s="48" t="n"/>
      <c r="C189" s="83" t="str">
        <f>IF(A189="","",TEXT(A189,"dddd"))</f>
        <v/>
      </c>
    </row>
    <row r="190">
      <c r="A190" s="10" t="n"/>
      <c r="B190" s="48" t="n"/>
      <c r="C190" s="83" t="str">
        <f>IF(A190="","",TEXT(A190,"dddd"))</f>
        <v/>
      </c>
    </row>
    <row r="191">
      <c r="A191" s="10" t="n"/>
      <c r="B191" s="48" t="n"/>
      <c r="C191" s="83" t="str">
        <f>IF(A191="","",TEXT(A191,"dddd"))</f>
        <v/>
      </c>
    </row>
    <row r="192">
      <c r="A192" s="10" t="n"/>
      <c r="B192" s="48" t="n"/>
      <c r="C192" s="83" t="str">
        <f>IF(A192="","",TEXT(A192,"dddd"))</f>
        <v/>
      </c>
    </row>
    <row r="193">
      <c r="A193" s="10" t="n"/>
      <c r="B193" s="48" t="n"/>
      <c r="C193" s="83" t="str">
        <f>IF(A193="","",TEXT(A193,"dddd"))</f>
        <v/>
      </c>
    </row>
    <row r="194">
      <c r="A194" s="10" t="n"/>
      <c r="B194" s="48" t="n"/>
      <c r="C194" s="83" t="str">
        <f>IF(A194="","",TEXT(A194,"dddd"))</f>
        <v/>
      </c>
    </row>
    <row r="195">
      <c r="A195" s="10" t="n"/>
      <c r="B195" s="48" t="n"/>
      <c r="C195" s="83" t="str">
        <f>IF(A195="","",TEXT(A195,"dddd"))</f>
        <v/>
      </c>
    </row>
    <row r="196">
      <c r="A196" s="10" t="n"/>
      <c r="B196" s="48" t="n"/>
      <c r="C196" s="83" t="str">
        <f>IF(A196="","",TEXT(A196,"dddd"))</f>
        <v/>
      </c>
    </row>
    <row r="197">
      <c r="A197" s="10" t="n"/>
      <c r="B197" s="48" t="n"/>
      <c r="C197" s="83" t="str">
        <f>IF(A197="","",TEXT(A197,"dddd"))</f>
        <v/>
      </c>
    </row>
    <row r="198">
      <c r="A198" s="10" t="n"/>
      <c r="B198" s="48" t="n"/>
      <c r="C198" s="83" t="str">
        <f>IF(A198="","",TEXT(A198,"dddd"))</f>
        <v/>
      </c>
    </row>
    <row r="199">
      <c r="A199" s="10" t="n"/>
      <c r="B199" s="48" t="n"/>
      <c r="C199" s="83" t="str">
        <f>IF(A199="","",TEXT(A199,"dddd"))</f>
        <v/>
      </c>
    </row>
    <row r="200">
      <c r="A200" s="10" t="n"/>
      <c r="B200" s="48" t="n"/>
      <c r="C200" s="83" t="str">
        <f>IF(A200="","",TEXT(A200,"dddd"))</f>
        <v/>
      </c>
    </row>
    <row r="201">
      <c r="A201" s="10" t="n"/>
      <c r="B201" s="48" t="n"/>
      <c r="C201" s="83" t="str">
        <f>IF(A201="","",TEXT(A201,"dddd"))</f>
        <v/>
      </c>
    </row>
    <row r="202">
      <c r="A202" s="10" t="n"/>
      <c r="B202" s="48" t="n"/>
      <c r="C202" s="83" t="str">
        <f>IF(A202="","",TEXT(A202,"dddd"))</f>
        <v/>
      </c>
    </row>
    <row r="203">
      <c r="A203" s="10" t="n"/>
      <c r="B203" s="48" t="n"/>
      <c r="C203" s="83" t="str">
        <f>IF(A203="","",TEXT(A203,"dddd"))</f>
        <v/>
      </c>
    </row>
    <row r="204">
      <c r="A204" s="10" t="n"/>
      <c r="B204" s="48" t="n"/>
      <c r="C204" s="83" t="str">
        <f>IF(A204="","",TEXT(A204,"dddd"))</f>
        <v/>
      </c>
    </row>
    <row r="205">
      <c r="A205" s="10" t="n"/>
      <c r="B205" s="48" t="n"/>
      <c r="C205" s="83" t="str">
        <f>IF(A205="","",TEXT(A205,"dddd"))</f>
        <v/>
      </c>
    </row>
  </sheetData>
  <mergeCells count="2">
    <mergeCell ref="A1:C1"/>
    <mergeCell ref="A2:C3"/>
  </mergeCells>
  <dataValidations count="1">
    <dataValidation sqref="A6:A205" showDropDown="0" showInputMessage="0" showErrorMessage="0" allowBlank="1" errorTitle="Invalid date" error="Please enter a valid date.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D48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0" customWidth="1" min="3" max="3"/>
    <col width="110" customWidth="1" min="4" max="4"/>
  </cols>
  <sheetData>
    <row r="1" ht="30" customHeight="1">
      <c r="A1" s="84" t="inlineStr">
        <is>
          <t>ASSUMPTIONS &amp; BASIS OF DURATIONS</t>
        </is>
      </c>
    </row>
    <row r="3">
      <c r="A3" s="85" t="inlineStr">
        <is>
          <t>General assumptions</t>
        </is>
      </c>
    </row>
    <row r="4" ht="18" customHeight="1">
      <c r="A4" s="86" t="inlineStr">
        <is>
          <t>1.  Project start = 15-Oct-2026 (date of techno-commercially clear PO + advance), as given.</t>
        </is>
      </c>
    </row>
    <row r="5" ht="18" customHeight="1">
      <c r="A5" s="86" t="inlineStr">
        <is>
          <t>2.  Working calendar: Monday–Saturday, Sunday off (Project Info › Weekly Off). All durations are working days.</t>
        </is>
      </c>
    </row>
    <row r="6" ht="30" customHeight="1">
      <c r="A6" s="86" t="inlineStr">
        <is>
          <t>3.  Holidays: Dussehra 20-Oct-2026; Diwali 4 days (Sat 7, Mon 9, Tue 10, Wed 11 Nov 2026 – Sun 8 Nov is already off; CONFIRM dates); New Year 1-Jan-2027.</t>
        </is>
      </c>
    </row>
    <row r="7" ht="18" customHeight="1">
      <c r="A7" s="86" t="inlineStr">
        <is>
          <t>4.  Quantities: 500 Reflectors, 500 Feed assemblies (3,000 components = 6 per set), 500 Metal Structure sets.</t>
        </is>
      </c>
    </row>
    <row r="8" ht="30" customHeight="1">
      <c r="A8" s="86" t="inlineStr">
        <is>
          <t>5.  Rates (per day): Reflector production 35, finishing &amp; packing 35. Feed: molding 400 (2 machines × 200), machining 50 (2 machines × 25), finishing 60 (2 stations × 30, unchanged from earlier input), assembly &amp; test 30, packing 100. Metal: assembly &amp; packing 75.</t>
        </is>
      </c>
    </row>
    <row r="9" ht="30" customHeight="1">
      <c r="A9" s="86" t="inlineStr">
        <is>
          <t>6.  Vehicles: Reflector 70, Feed 150, Metal 50 per vehicle. Dispatch is rolling – a vehicle leaves when a full load is packed.</t>
        </is>
      </c>
    </row>
    <row r="10" ht="18" customHeight="1">
      <c r="A10" s="86" t="inlineStr">
        <is>
          <t>7.  Reflector finishing starts the working day after production ends (no overlap; ≥12 h cooling gap).</t>
        </is>
      </c>
    </row>
    <row r="11" ht="30" customHeight="1">
      <c r="A11" s="86" t="inlineStr">
        <is>
          <t>8.  Feed: molding &amp; machining at site A; after each 250 sets the lot goes to site B (1 working day transport) for finishing, assembly, testing, packing, dispatch.</t>
        </is>
      </c>
    </row>
    <row r="12" ht="30" customHeight="1">
      <c r="A12" s="86" t="inlineStr">
        <is>
          <t>9.  Feed machining order: round-1 components (both batches) first, then round-2, so machines stay busy while round-2 molds are being made.</t>
        </is>
      </c>
    </row>
    <row r="13" ht="30" customHeight="1">
      <c r="A13" s="86" t="inlineStr">
        <is>
          <t>10.  Link types: FS (finish-to-start), SS+n (starts n days after predecessor starts), FF+n (ends n days after predecessor ends).</t>
        </is>
      </c>
    </row>
    <row r="14" ht="18" customHeight="1">
      <c r="A14" s="86" t="inlineStr">
        <is>
          <t>11.  Target Completion Date is set to the baseline planned finish (23-Apr-2027); overwrite with the contractual date.</t>
        </is>
      </c>
    </row>
    <row r="15" ht="30" customHeight="1">
      <c r="A15" s="86" t="inlineStr">
        <is>
          <t>12.  Status (Report) Date = TODAY(): un-started tasks cannot be forecast to start before today, so unreported progress shows as delay.</t>
        </is>
      </c>
    </row>
    <row r="16" ht="18" customHeight="1">
      <c r="A16" s="86" t="inlineStr">
        <is>
          <t>13.  Owner names, client and project manager are placeholders – edit on Project Info / Tasks.</t>
        </is>
      </c>
    </row>
    <row r="18">
      <c r="A18" s="82" t="inlineStr">
        <is>
          <t>ID</t>
        </is>
      </c>
      <c r="B18" s="82" t="inlineStr">
        <is>
          <t>Task</t>
        </is>
      </c>
      <c r="C18" s="82" t="inlineStr">
        <is>
          <t>Days</t>
        </is>
      </c>
      <c r="D18" s="82" t="inlineStr">
        <is>
          <t>Basis of duration / link</t>
        </is>
      </c>
    </row>
    <row r="19" ht="18" customHeight="1">
      <c r="A19" s="13" t="n">
        <v>1</v>
      </c>
      <c r="B19" s="87" t="inlineStr">
        <is>
          <t>REFLECTOR | Finalize 1.8M mold design</t>
        </is>
      </c>
      <c r="C19" s="13" t="n">
        <v>7</v>
      </c>
      <c r="D19" s="25" t="inlineStr">
        <is>
          <t>Given: 7 days</t>
        </is>
      </c>
    </row>
    <row r="20" ht="18" customHeight="1">
      <c r="A20" s="13" t="n">
        <v>2</v>
      </c>
      <c r="B20" s="87" t="inlineStr">
        <is>
          <t>REFLECTOR | Mold manufacturing</t>
        </is>
      </c>
      <c r="C20" s="13" t="n">
        <v>70</v>
      </c>
      <c r="D20" s="25" t="inlineStr">
        <is>
          <t>Given: 70 days</t>
        </is>
      </c>
    </row>
    <row r="21" ht="18" customHeight="1">
      <c r="A21" s="13" t="n">
        <v>3</v>
      </c>
      <c r="B21" s="87" t="inlineStr">
        <is>
          <t>REFLECTOR | Reflector validation</t>
        </is>
      </c>
      <c r="C21" s="13" t="n">
        <v>7</v>
      </c>
      <c r="D21" s="25" t="inlineStr">
        <is>
          <t>Given: 7 days</t>
        </is>
      </c>
    </row>
    <row r="22" ht="18" customHeight="1">
      <c r="A22" s="13" t="n">
        <v>4</v>
      </c>
      <c r="B22" s="87" t="inlineStr">
        <is>
          <t>REFLECTOR | Production (500 nos @ 35/day)</t>
        </is>
      </c>
      <c r="C22" s="13" t="n">
        <v>15</v>
      </c>
      <c r="D22" s="25" t="inlineStr">
        <is>
          <t>500 ÷ 35/day = 14.3 → 15 days; starts after validation</t>
        </is>
      </c>
    </row>
    <row r="23" ht="26" customHeight="1">
      <c r="A23" s="13" t="n">
        <v>5</v>
      </c>
      <c r="B23" s="87" t="inlineStr">
        <is>
          <t>REFLECTOR | Finishing &amp; packing (35/day)</t>
        </is>
      </c>
      <c r="C23" s="13" t="n">
        <v>15</v>
      </c>
      <c r="D23" s="25" t="inlineStr">
        <is>
          <t>500 ÷ 35/day = 14.3 → 15 days. No overlap with production; starts next working day = ≥12 h cooling gap</t>
        </is>
      </c>
    </row>
    <row r="24" ht="40" customHeight="1">
      <c r="A24" s="13" t="n">
        <v>6</v>
      </c>
      <c r="B24" s="87" t="inlineStr">
        <is>
          <t>REFLECTOR | Dispatch – 8 vehicles (rolling)</t>
        </is>
      </c>
      <c r="C24" s="13" t="n">
        <v>14</v>
      </c>
      <c r="D24" s="25" t="inlineStr">
        <is>
          <t>70 nos/vehicle → 7×70 + 1×10. First 70 packed after 2 days of finishing (start = finishing start +2); last vehicle leaves 1 day after packing ends (end = finishing end +1). 15−2+1 = 14 days</t>
        </is>
      </c>
    </row>
    <row r="25" ht="18" customHeight="1">
      <c r="A25" s="13" t="n">
        <v>7</v>
      </c>
      <c r="B25" s="87" t="inlineStr">
        <is>
          <t>FEED | Finalize mold design (6 components)</t>
        </is>
      </c>
      <c r="C25" s="13" t="n">
        <v>15</v>
      </c>
      <c r="D25" s="25" t="inlineStr">
        <is>
          <t>Given: 15 days (Feed Horn, Splitter, Tx/Rx Filter, Tx/Rx OMT)</t>
        </is>
      </c>
    </row>
    <row r="26" ht="18" customHeight="1">
      <c r="A26" s="13" t="n">
        <v>8</v>
      </c>
      <c r="B26" s="87" t="inlineStr">
        <is>
          <t>FEED | Mold making – Round 1 (Horn, Splitter, Tx Filter)</t>
        </is>
      </c>
      <c r="C26" s="13" t="n">
        <v>30</v>
      </c>
      <c r="D26" s="25" t="inlineStr">
        <is>
          <t>Given: 30 days, 3 molds in parallel</t>
        </is>
      </c>
    </row>
    <row r="27" ht="18" customHeight="1">
      <c r="A27" s="13" t="n">
        <v>9</v>
      </c>
      <c r="B27" s="87" t="inlineStr">
        <is>
          <t>FEED | Mold making – Round 2 (Rx Filter, Tx/Rx OMT)</t>
        </is>
      </c>
      <c r="C27" s="13" t="n">
        <v>30</v>
      </c>
      <c r="D27" s="25" t="inlineStr">
        <is>
          <t>Given: next 3 molds, 30 days</t>
        </is>
      </c>
    </row>
    <row r="28" ht="18" customHeight="1">
      <c r="A28" s="13" t="n">
        <v>10</v>
      </c>
      <c r="B28" s="87" t="inlineStr">
        <is>
          <t>FEED | Molding – Round-1 components (1,500 nos)</t>
        </is>
      </c>
      <c r="C28" s="13" t="n">
        <v>4</v>
      </c>
      <c r="D28" s="25" t="inlineStr">
        <is>
          <t>3 types × 500 = 1,500 ÷ 400/day (2 machines × 200) = 3.75 → 4 days</t>
        </is>
      </c>
    </row>
    <row r="29" ht="18" customHeight="1">
      <c r="A29" s="13" t="n">
        <v>11</v>
      </c>
      <c r="B29" s="87" t="inlineStr">
        <is>
          <t>FEED | Molding – Round-2 components (1,500 nos)</t>
        </is>
      </c>
      <c r="C29" s="13" t="n">
        <v>4</v>
      </c>
      <c r="D29" s="25" t="inlineStr">
        <is>
          <t>1,500 ÷ 400/day = 3.75 → 4 days; needs round-2 molds and free machines</t>
        </is>
      </c>
    </row>
    <row r="30" ht="18" customHeight="1">
      <c r="A30" s="13" t="n">
        <v>12</v>
      </c>
      <c r="B30" s="87" t="inlineStr">
        <is>
          <t>FEED | Machining – Round 1, Batch 1 (750 nos)</t>
        </is>
      </c>
      <c r="C30" s="13" t="n">
        <v>15</v>
      </c>
      <c r="D30" s="25" t="inlineStr">
        <is>
          <t>250 sets × 3 types = 750 ÷ 50/day (2 machines × 25) = 15 days</t>
        </is>
      </c>
    </row>
    <row r="31" ht="26" customHeight="1">
      <c r="A31" s="13" t="n">
        <v>13</v>
      </c>
      <c r="B31" s="87" t="inlineStr">
        <is>
          <t>FEED | Machining – Round 1, Batch 2 (750 nos)</t>
        </is>
      </c>
      <c r="C31" s="13" t="n">
        <v>15</v>
      </c>
      <c r="D31" s="25" t="inlineStr">
        <is>
          <t>750 ÷ 50/day = 15 days; done before round-2 molds are ready to avoid idle machines</t>
        </is>
      </c>
    </row>
    <row r="32" ht="18" customHeight="1">
      <c r="A32" s="13" t="n">
        <v>14</v>
      </c>
      <c r="B32" s="87" t="inlineStr">
        <is>
          <t>FEED | Machining – Round 2, Batch 1 (750 nos)</t>
        </is>
      </c>
      <c r="C32" s="13" t="n">
        <v>15</v>
      </c>
      <c r="D32" s="25" t="inlineStr">
        <is>
          <t>750 ÷ 50/day = 15 days; completes the 250-set batch 1</t>
        </is>
      </c>
    </row>
    <row r="33" ht="18" customHeight="1">
      <c r="A33" s="13" t="n">
        <v>15</v>
      </c>
      <c r="B33" s="87" t="inlineStr">
        <is>
          <t>FEED | Machining – Round 2, Batch 2 (750 nos)</t>
        </is>
      </c>
      <c r="C33" s="13" t="n">
        <v>15</v>
      </c>
      <c r="D33" s="25" t="inlineStr">
        <is>
          <t>750 ÷ 50/day = 15 days; completes batch 2</t>
        </is>
      </c>
    </row>
    <row r="34" ht="18" customHeight="1">
      <c r="A34" s="13" t="n">
        <v>16</v>
      </c>
      <c r="B34" s="87" t="inlineStr">
        <is>
          <t>FEED | Transport Batch 1 (250 sets) to finishing site</t>
        </is>
      </c>
      <c r="C34" s="13" t="n">
        <v>1</v>
      </c>
      <c r="D34" s="25" t="inlineStr">
        <is>
          <t>Assumed 1 day</t>
        </is>
      </c>
    </row>
    <row r="35" ht="18" customHeight="1">
      <c r="A35" s="13" t="n">
        <v>17</v>
      </c>
      <c r="B35" s="87" t="inlineStr">
        <is>
          <t>FEED | Finishing – Batch 1 (1,500 components)</t>
        </is>
      </c>
      <c r="C35" s="13" t="n">
        <v>25</v>
      </c>
      <c r="D35" s="25" t="inlineStr">
        <is>
          <t>1,500 ÷ 60/day (2 stations × 30) = 25 days</t>
        </is>
      </c>
    </row>
    <row r="36" ht="18" customHeight="1">
      <c r="A36" s="13" t="n">
        <v>18</v>
      </c>
      <c r="B36" s="87" t="inlineStr">
        <is>
          <t>FEED | Assembly &amp; testing – Batch 1 (250 sets)</t>
        </is>
      </c>
      <c r="C36" s="13" t="n">
        <v>9</v>
      </c>
      <c r="D36" s="25" t="inlineStr">
        <is>
          <t>250 ÷ 30/day = 8.3 → 9 days</t>
        </is>
      </c>
    </row>
    <row r="37" ht="18" customHeight="1">
      <c r="A37" s="13" t="n">
        <v>19</v>
      </c>
      <c r="B37" s="87" t="inlineStr">
        <is>
          <t>FEED | Packing – Batch 1 (100/day)</t>
        </is>
      </c>
      <c r="C37" s="13" t="n">
        <v>3</v>
      </c>
      <c r="D37" s="25" t="inlineStr">
        <is>
          <t>250 ÷ 100/day = 2.5 → 3 days</t>
        </is>
      </c>
    </row>
    <row r="38" ht="26" customHeight="1">
      <c r="A38" s="13" t="n">
        <v>20</v>
      </c>
      <c r="B38" s="87" t="inlineStr">
        <is>
          <t>FEED | Dispatch – Vehicle 1 (150 sets)</t>
        </is>
      </c>
      <c r="C38" s="13" t="n">
        <v>1</v>
      </c>
      <c r="D38" s="25" t="inlineStr">
        <is>
          <t>150 sets packed after 1.5 days → leaves after 2 packing days (start = packing start +2)</t>
        </is>
      </c>
    </row>
    <row r="39" ht="18" customHeight="1">
      <c r="A39" s="13" t="n">
        <v>21</v>
      </c>
      <c r="B39" s="87" t="inlineStr">
        <is>
          <t>FEED | Transport Batch 2 (250 sets)</t>
        </is>
      </c>
      <c r="C39" s="13" t="n">
        <v>1</v>
      </c>
      <c r="D39" s="25" t="inlineStr">
        <is>
          <t>Assumed 1 day</t>
        </is>
      </c>
    </row>
    <row r="40" ht="18" customHeight="1">
      <c r="A40" s="13" t="n">
        <v>22</v>
      </c>
      <c r="B40" s="87" t="inlineStr">
        <is>
          <t>FEED | Finishing – Batch 2 (1,500 components)</t>
        </is>
      </c>
      <c r="C40" s="13" t="n">
        <v>25</v>
      </c>
      <c r="D40" s="25" t="inlineStr">
        <is>
          <t>1,500 ÷ 60/day = 25 days; finishing stations busy with batch 1 first</t>
        </is>
      </c>
    </row>
    <row r="41" ht="18" customHeight="1">
      <c r="A41" s="13" t="n">
        <v>23</v>
      </c>
      <c r="B41" s="87" t="inlineStr">
        <is>
          <t>FEED | Assembly &amp; testing – Batch 2 (250 sets)</t>
        </is>
      </c>
      <c r="C41" s="13" t="n">
        <v>9</v>
      </c>
      <c r="D41" s="25" t="inlineStr">
        <is>
          <t>250 ÷ 30/day = 8.3 → 9 days</t>
        </is>
      </c>
    </row>
    <row r="42" ht="18" customHeight="1">
      <c r="A42" s="13" t="n">
        <v>24</v>
      </c>
      <c r="B42" s="87" t="inlineStr">
        <is>
          <t>FEED | Packing – Batch 2 (100/day)</t>
        </is>
      </c>
      <c r="C42" s="13" t="n">
        <v>3</v>
      </c>
      <c r="D42" s="25" t="inlineStr">
        <is>
          <t>250 ÷ 100/day = 2.5 → 3 days</t>
        </is>
      </c>
    </row>
    <row r="43" ht="40" customHeight="1">
      <c r="A43" s="13" t="n">
        <v>25</v>
      </c>
      <c r="B43" s="87" t="inlineStr">
        <is>
          <t>FEED | Dispatch – Vehicles 2-4 (rolling)</t>
        </is>
      </c>
      <c r="C43" s="13" t="n">
        <v>3</v>
      </c>
      <c r="D43" s="25" t="inlineStr">
        <is>
          <t>V2 = 100 left from batch 1 + 50 from batch 2 (ready after 1 packing day), V3 = 150, V4 = last 50; last leaves 1 day after packing ends. Day 2 to day 4 = 3 days</t>
        </is>
      </c>
    </row>
    <row r="44" ht="18" customHeight="1">
      <c r="A44" s="13" t="n">
        <v>26</v>
      </c>
      <c r="B44" s="87" t="inlineStr">
        <is>
          <t>METAL | Finalize manufacturing drawings</t>
        </is>
      </c>
      <c r="C44" s="13" t="n">
        <v>12</v>
      </c>
      <c r="D44" s="25" t="inlineStr">
        <is>
          <t>Given: 12 days after PO</t>
        </is>
      </c>
    </row>
    <row r="45" ht="18" customHeight="1">
      <c r="A45" s="13" t="n">
        <v>27</v>
      </c>
      <c r="B45" s="87" t="inlineStr">
        <is>
          <t>METAL | Manufacture all components</t>
        </is>
      </c>
      <c r="C45" s="13" t="n">
        <v>45</v>
      </c>
      <c r="D45" s="25" t="inlineStr">
        <is>
          <t>Given: 45 days</t>
        </is>
      </c>
    </row>
    <row r="46" ht="18" customHeight="1">
      <c r="A46" s="13" t="n">
        <v>28</v>
      </c>
      <c r="B46" s="87" t="inlineStr">
        <is>
          <t>METAL | Powder coating all components</t>
        </is>
      </c>
      <c r="C46" s="13" t="n">
        <v>10</v>
      </c>
      <c r="D46" s="25" t="inlineStr">
        <is>
          <t>Given: 10 days</t>
        </is>
      </c>
    </row>
    <row r="47" ht="18" customHeight="1">
      <c r="A47" s="13" t="n">
        <v>29</v>
      </c>
      <c r="B47" s="87" t="inlineStr">
        <is>
          <t>METAL | Assembly &amp; packing (75 sets/day)</t>
        </is>
      </c>
      <c r="C47" s="13" t="n">
        <v>7</v>
      </c>
      <c r="D47" s="25" t="inlineStr">
        <is>
          <t>500 ÷ 75/day = 6.7 → 7 days</t>
        </is>
      </c>
    </row>
    <row r="48" ht="40" customHeight="1">
      <c r="A48" s="13" t="n">
        <v>30</v>
      </c>
      <c r="B48" s="87" t="inlineStr">
        <is>
          <t>METAL | Dispatch – 10 vehicles (rolling)</t>
        </is>
      </c>
      <c r="C48" s="13" t="n">
        <v>7</v>
      </c>
      <c r="D48" s="25" t="inlineStr">
        <is>
          <t>50 sets/vehicle → 10 vehicles; first 50 packed after 1 day (start = packing start +1); last leaves 1 day after packing ends. Day 2 to day 8 = 7 days</t>
        </is>
      </c>
    </row>
  </sheetData>
  <mergeCells count="14">
    <mergeCell ref="A1:D1"/>
    <mergeCell ref="A5:D5"/>
    <mergeCell ref="A9:D9"/>
    <mergeCell ref="A8:D8"/>
    <mergeCell ref="A6:D6"/>
    <mergeCell ref="A12:D12"/>
    <mergeCell ref="A4:D4"/>
    <mergeCell ref="A15:D15"/>
    <mergeCell ref="A7:D7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2026-10-08T15:18:51Z</dcterms:created>
  <dcterms:modified xmlns:dcterms="http://purl.org/dc/terms/" xmlns:xsi="http://www.w3.org/2001/XMLSchema-instance" xsi:type="dcterms:W3CDTF">2026-10-08T15:18:57Z</dcterms:modified>
</cp:coreProperties>
</file>